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jun\OneDrive\Desktop\FootballScraping\FootballScraping\"/>
    </mc:Choice>
  </mc:AlternateContent>
  <xr:revisionPtr revIDLastSave="0" documentId="13_ncr:1_{A698DC89-48F1-4C7D-AAF5-A663322C10AE}" xr6:coauthVersionLast="43" xr6:coauthVersionMax="43" xr10:uidLastSave="{00000000-0000-0000-0000-000000000000}"/>
  <bookViews>
    <workbookView xWindow="-60" yWindow="-16320" windowWidth="29040" windowHeight="15990" activeTab="4" xr2:uid="{3DD377B4-3673-40A5-87EC-2D522ED49BC5}"/>
  </bookViews>
  <sheets>
    <sheet name="Sheet2" sheetId="33" r:id="rId1"/>
    <sheet name="Sta" sheetId="4" r:id="rId2"/>
    <sheet name="Fixtures" sheetId="17" r:id="rId3"/>
    <sheet name="AvgGoalStats" sheetId="5" r:id="rId4"/>
    <sheet name="CompareAvgGoal" sheetId="21" r:id="rId5"/>
    <sheet name="PercentGoalStats" sheetId="9" r:id="rId6"/>
    <sheet name="CompareGoal%" sheetId="22" r:id="rId7"/>
    <sheet name="PercentFHGoalStats" sheetId="10" r:id="rId8"/>
    <sheet name="CompareFHGoal%" sheetId="24" r:id="rId9"/>
    <sheet name="PercentSHGoalStats" sheetId="11" r:id="rId10"/>
    <sheet name="CompareSHGoal%" sheetId="25" r:id="rId11"/>
    <sheet name="CardStats" sheetId="12" r:id="rId12"/>
    <sheet name="CompareCard" sheetId="26" r:id="rId13"/>
    <sheet name="CornerStats" sheetId="13" r:id="rId14"/>
    <sheet name="CompareCorners" sheetId="27" r:id="rId15"/>
    <sheet name="Compare" sheetId="14" r:id="rId16"/>
    <sheet name="Sheet1" sheetId="32" r:id="rId17"/>
  </sheets>
  <definedNames>
    <definedName name="_xlnm._FilterDatabase" localSheetId="4" hidden="1">CompareAvgGoal!$T$1:$T$220</definedName>
    <definedName name="_xlnm._FilterDatabase" localSheetId="12" hidden="1">CompareCard!$N$1:$N$216</definedName>
    <definedName name="_xlnm._FilterDatabase" localSheetId="14" hidden="1">CompareCorners!$N$1:$N$216</definedName>
    <definedName name="_xlnm._FilterDatabase" localSheetId="8" hidden="1">'CompareFHGoal%'!$N$1:$N$216</definedName>
    <definedName name="_xlnm._FilterDatabase" localSheetId="6" hidden="1">'CompareGoal%'!$T$1:$T$220</definedName>
    <definedName name="_xlnm._FilterDatabase" localSheetId="10" hidden="1">'CompareSHGoal%'!$N$1:$N$216</definedName>
    <definedName name="ExternalData_1" localSheetId="2" hidden="1">Fixtures!$A$1:$D$5422</definedName>
    <definedName name="ExternalData_1" localSheetId="1" hidden="1">Sta!$A$1:$Y$1385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" i="27" l="1"/>
  <c r="N3" i="27"/>
  <c r="O3" i="27"/>
  <c r="M4" i="27"/>
  <c r="N4" i="27"/>
  <c r="O4" i="27"/>
  <c r="M5" i="27"/>
  <c r="N5" i="27"/>
  <c r="O5" i="27"/>
  <c r="M6" i="27"/>
  <c r="N6" i="27"/>
  <c r="O6" i="27"/>
  <c r="M7" i="27"/>
  <c r="N7" i="27"/>
  <c r="O7" i="27"/>
  <c r="M8" i="27"/>
  <c r="N8" i="27"/>
  <c r="O8" i="27"/>
  <c r="M9" i="27"/>
  <c r="N9" i="27"/>
  <c r="O9" i="27"/>
  <c r="M10" i="27"/>
  <c r="N10" i="27"/>
  <c r="O10" i="27"/>
  <c r="M11" i="27"/>
  <c r="N11" i="27"/>
  <c r="O11" i="27"/>
  <c r="M12" i="27"/>
  <c r="N12" i="27"/>
  <c r="O12" i="27"/>
  <c r="M13" i="27"/>
  <c r="N13" i="27"/>
  <c r="O13" i="27"/>
  <c r="M14" i="27"/>
  <c r="N14" i="27"/>
  <c r="O14" i="27"/>
  <c r="M15" i="27"/>
  <c r="N15" i="27"/>
  <c r="O15" i="27"/>
  <c r="M16" i="27"/>
  <c r="N16" i="27"/>
  <c r="O16" i="27"/>
  <c r="M17" i="27"/>
  <c r="N17" i="27"/>
  <c r="O17" i="27"/>
  <c r="M18" i="27"/>
  <c r="N18" i="27"/>
  <c r="O18" i="27"/>
  <c r="M19" i="27"/>
  <c r="N19" i="27"/>
  <c r="O19" i="27"/>
  <c r="M20" i="27"/>
  <c r="N20" i="27"/>
  <c r="O20" i="27"/>
  <c r="M21" i="27"/>
  <c r="N21" i="27"/>
  <c r="O21" i="27"/>
  <c r="M22" i="27"/>
  <c r="N22" i="27"/>
  <c r="O22" i="27"/>
  <c r="M23" i="27"/>
  <c r="N23" i="27"/>
  <c r="O23" i="27"/>
  <c r="M24" i="27"/>
  <c r="N24" i="27"/>
  <c r="O24" i="27"/>
  <c r="M25" i="27"/>
  <c r="N25" i="27"/>
  <c r="O25" i="27"/>
  <c r="M26" i="27"/>
  <c r="N26" i="27"/>
  <c r="O26" i="27"/>
  <c r="M27" i="27"/>
  <c r="N27" i="27"/>
  <c r="O27" i="27"/>
  <c r="M28" i="27"/>
  <c r="N28" i="27"/>
  <c r="O28" i="27"/>
  <c r="M29" i="27"/>
  <c r="N29" i="27"/>
  <c r="O29" i="27"/>
  <c r="M30" i="27"/>
  <c r="N30" i="27"/>
  <c r="O30" i="27"/>
  <c r="M31" i="27"/>
  <c r="N31" i="27"/>
  <c r="O31" i="27"/>
  <c r="M32" i="27"/>
  <c r="N32" i="27"/>
  <c r="O32" i="27"/>
  <c r="M33" i="27"/>
  <c r="N33" i="27"/>
  <c r="O33" i="27"/>
  <c r="M34" i="27"/>
  <c r="N34" i="27"/>
  <c r="O34" i="27"/>
  <c r="M35" i="27"/>
  <c r="N35" i="27"/>
  <c r="O35" i="27"/>
  <c r="M36" i="27"/>
  <c r="N36" i="27"/>
  <c r="O36" i="27"/>
  <c r="M37" i="27"/>
  <c r="N37" i="27"/>
  <c r="O37" i="27"/>
  <c r="M38" i="27"/>
  <c r="N38" i="27"/>
  <c r="O38" i="27"/>
  <c r="M39" i="27"/>
  <c r="N39" i="27"/>
  <c r="O39" i="27"/>
  <c r="M40" i="27"/>
  <c r="N40" i="27"/>
  <c r="O40" i="27"/>
  <c r="M41" i="27"/>
  <c r="N41" i="27"/>
  <c r="O41" i="27"/>
  <c r="M42" i="27"/>
  <c r="N42" i="27"/>
  <c r="O42" i="27"/>
  <c r="M43" i="27"/>
  <c r="N43" i="27"/>
  <c r="O43" i="27"/>
  <c r="M44" i="27"/>
  <c r="N44" i="27"/>
  <c r="O44" i="27"/>
  <c r="M45" i="27"/>
  <c r="N45" i="27"/>
  <c r="O45" i="27"/>
  <c r="M46" i="27"/>
  <c r="N46" i="27"/>
  <c r="O46" i="27"/>
  <c r="M47" i="27"/>
  <c r="N47" i="27"/>
  <c r="O47" i="27"/>
  <c r="M48" i="27"/>
  <c r="N48" i="27"/>
  <c r="O48" i="27"/>
  <c r="M49" i="27"/>
  <c r="N49" i="27"/>
  <c r="O49" i="27"/>
  <c r="M50" i="27"/>
  <c r="N50" i="27"/>
  <c r="O50" i="27"/>
  <c r="M51" i="27"/>
  <c r="N51" i="27"/>
  <c r="O51" i="27"/>
  <c r="M52" i="27"/>
  <c r="N52" i="27"/>
  <c r="O52" i="27"/>
  <c r="M53" i="27"/>
  <c r="N53" i="27"/>
  <c r="O53" i="27"/>
  <c r="M54" i="27"/>
  <c r="N54" i="27"/>
  <c r="O54" i="27"/>
  <c r="M55" i="27"/>
  <c r="N55" i="27"/>
  <c r="O55" i="27"/>
  <c r="M56" i="27"/>
  <c r="N56" i="27"/>
  <c r="O56" i="27"/>
  <c r="M57" i="27"/>
  <c r="N57" i="27"/>
  <c r="O57" i="27"/>
  <c r="M58" i="27"/>
  <c r="N58" i="27"/>
  <c r="O58" i="27"/>
  <c r="M59" i="27"/>
  <c r="N59" i="27"/>
  <c r="O59" i="27"/>
  <c r="M60" i="27"/>
  <c r="N60" i="27"/>
  <c r="O60" i="27"/>
  <c r="M61" i="27"/>
  <c r="N61" i="27"/>
  <c r="O61" i="27"/>
  <c r="M62" i="27"/>
  <c r="N62" i="27"/>
  <c r="O62" i="27"/>
  <c r="M63" i="27"/>
  <c r="N63" i="27"/>
  <c r="O63" i="27"/>
  <c r="M64" i="27"/>
  <c r="N64" i="27"/>
  <c r="O64" i="27"/>
  <c r="M65" i="27"/>
  <c r="N65" i="27"/>
  <c r="O65" i="27"/>
  <c r="M66" i="27"/>
  <c r="N66" i="27"/>
  <c r="O66" i="27"/>
  <c r="M67" i="27"/>
  <c r="N67" i="27"/>
  <c r="O67" i="27"/>
  <c r="M68" i="27"/>
  <c r="N68" i="27"/>
  <c r="O68" i="27"/>
  <c r="M69" i="27"/>
  <c r="N69" i="27"/>
  <c r="O69" i="27"/>
  <c r="M70" i="27"/>
  <c r="N70" i="27"/>
  <c r="O70" i="27"/>
  <c r="M71" i="27"/>
  <c r="N71" i="27"/>
  <c r="O71" i="27"/>
  <c r="M72" i="27"/>
  <c r="N72" i="27"/>
  <c r="O72" i="27"/>
  <c r="M73" i="27"/>
  <c r="N73" i="27"/>
  <c r="O73" i="27"/>
  <c r="M74" i="27"/>
  <c r="N74" i="27"/>
  <c r="O74" i="27"/>
  <c r="M75" i="27"/>
  <c r="N75" i="27"/>
  <c r="O75" i="27"/>
  <c r="M76" i="27"/>
  <c r="N76" i="27"/>
  <c r="O76" i="27"/>
  <c r="M77" i="27"/>
  <c r="N77" i="27"/>
  <c r="O77" i="27"/>
  <c r="M78" i="27"/>
  <c r="N78" i="27"/>
  <c r="O78" i="27"/>
  <c r="M79" i="27"/>
  <c r="N79" i="27"/>
  <c r="O79" i="27"/>
  <c r="M80" i="27"/>
  <c r="N80" i="27"/>
  <c r="O80" i="27"/>
  <c r="M81" i="27"/>
  <c r="N81" i="27"/>
  <c r="O81" i="27"/>
  <c r="M82" i="27"/>
  <c r="N82" i="27"/>
  <c r="O82" i="27"/>
  <c r="M83" i="27"/>
  <c r="N83" i="27"/>
  <c r="O83" i="27"/>
  <c r="M84" i="27"/>
  <c r="N84" i="27"/>
  <c r="O84" i="27"/>
  <c r="M85" i="27"/>
  <c r="N85" i="27"/>
  <c r="O85" i="27"/>
  <c r="M86" i="27"/>
  <c r="N86" i="27"/>
  <c r="O86" i="27"/>
  <c r="M87" i="27"/>
  <c r="N87" i="27"/>
  <c r="O87" i="27"/>
  <c r="M88" i="27"/>
  <c r="N88" i="27"/>
  <c r="O88" i="27"/>
  <c r="M89" i="27"/>
  <c r="N89" i="27"/>
  <c r="O89" i="27"/>
  <c r="M90" i="27"/>
  <c r="N90" i="27"/>
  <c r="O90" i="27"/>
  <c r="M91" i="27"/>
  <c r="N91" i="27"/>
  <c r="O91" i="27"/>
  <c r="M92" i="27"/>
  <c r="N92" i="27"/>
  <c r="O92" i="27"/>
  <c r="M93" i="27"/>
  <c r="N93" i="27"/>
  <c r="O93" i="27"/>
  <c r="M94" i="27"/>
  <c r="N94" i="27"/>
  <c r="O94" i="27"/>
  <c r="M95" i="27"/>
  <c r="N95" i="27"/>
  <c r="O95" i="27"/>
  <c r="M96" i="27"/>
  <c r="N96" i="27"/>
  <c r="O96" i="27"/>
  <c r="M97" i="27"/>
  <c r="N97" i="27"/>
  <c r="O97" i="27"/>
  <c r="M98" i="27"/>
  <c r="N98" i="27"/>
  <c r="O98" i="27"/>
  <c r="M99" i="27"/>
  <c r="N99" i="27"/>
  <c r="O99" i="27"/>
  <c r="M100" i="27"/>
  <c r="N100" i="27"/>
  <c r="O100" i="27"/>
  <c r="M101" i="27"/>
  <c r="N101" i="27"/>
  <c r="O101" i="27"/>
  <c r="M102" i="27"/>
  <c r="N102" i="27"/>
  <c r="O102" i="27"/>
  <c r="M103" i="27"/>
  <c r="N103" i="27"/>
  <c r="O103" i="27"/>
  <c r="M104" i="27"/>
  <c r="N104" i="27"/>
  <c r="O104" i="27"/>
  <c r="M105" i="27"/>
  <c r="N105" i="27"/>
  <c r="O105" i="27"/>
  <c r="M106" i="27"/>
  <c r="N106" i="27"/>
  <c r="O106" i="27"/>
  <c r="M107" i="27"/>
  <c r="N107" i="27"/>
  <c r="O107" i="27"/>
  <c r="M108" i="27"/>
  <c r="N108" i="27"/>
  <c r="O108" i="27"/>
  <c r="M109" i="27"/>
  <c r="N109" i="27"/>
  <c r="O109" i="27"/>
  <c r="M110" i="27"/>
  <c r="N110" i="27"/>
  <c r="O110" i="27"/>
  <c r="M111" i="27"/>
  <c r="N111" i="27"/>
  <c r="O111" i="27"/>
  <c r="M112" i="27"/>
  <c r="N112" i="27"/>
  <c r="O112" i="27"/>
  <c r="M113" i="27"/>
  <c r="N113" i="27"/>
  <c r="O113" i="27"/>
  <c r="M114" i="27"/>
  <c r="N114" i="27"/>
  <c r="O114" i="27"/>
  <c r="M115" i="27"/>
  <c r="N115" i="27"/>
  <c r="O115" i="27"/>
  <c r="M116" i="27"/>
  <c r="N116" i="27"/>
  <c r="O116" i="27"/>
  <c r="M117" i="27"/>
  <c r="N117" i="27"/>
  <c r="O117" i="27"/>
  <c r="M118" i="27"/>
  <c r="N118" i="27"/>
  <c r="O118" i="27"/>
  <c r="M119" i="27"/>
  <c r="N119" i="27"/>
  <c r="O119" i="27"/>
  <c r="M120" i="27"/>
  <c r="N120" i="27"/>
  <c r="O120" i="27"/>
  <c r="M121" i="27"/>
  <c r="N121" i="27"/>
  <c r="O121" i="27"/>
  <c r="M122" i="27"/>
  <c r="N122" i="27"/>
  <c r="O122" i="27"/>
  <c r="M123" i="27"/>
  <c r="N123" i="27"/>
  <c r="O123" i="27"/>
  <c r="M124" i="27"/>
  <c r="N124" i="27"/>
  <c r="O124" i="27"/>
  <c r="M125" i="27"/>
  <c r="N125" i="27"/>
  <c r="O125" i="27"/>
  <c r="M126" i="27"/>
  <c r="N126" i="27"/>
  <c r="O126" i="27"/>
  <c r="M127" i="27"/>
  <c r="N127" i="27"/>
  <c r="O127" i="27"/>
  <c r="M128" i="27"/>
  <c r="N128" i="27"/>
  <c r="O128" i="27"/>
  <c r="M129" i="27"/>
  <c r="N129" i="27"/>
  <c r="O129" i="27"/>
  <c r="M130" i="27"/>
  <c r="N130" i="27"/>
  <c r="O130" i="27"/>
  <c r="M131" i="27"/>
  <c r="N131" i="27"/>
  <c r="O131" i="27"/>
  <c r="M132" i="27"/>
  <c r="N132" i="27"/>
  <c r="O132" i="27"/>
  <c r="M133" i="27"/>
  <c r="N133" i="27"/>
  <c r="O133" i="27"/>
  <c r="M134" i="27"/>
  <c r="N134" i="27"/>
  <c r="O134" i="27"/>
  <c r="M135" i="27"/>
  <c r="N135" i="27"/>
  <c r="O135" i="27"/>
  <c r="M136" i="27"/>
  <c r="N136" i="27"/>
  <c r="O136" i="27"/>
  <c r="M137" i="27"/>
  <c r="N137" i="27"/>
  <c r="O137" i="27"/>
  <c r="M138" i="27"/>
  <c r="N138" i="27"/>
  <c r="O138" i="27"/>
  <c r="M139" i="27"/>
  <c r="N139" i="27"/>
  <c r="O139" i="27"/>
  <c r="M140" i="27"/>
  <c r="N140" i="27"/>
  <c r="O140" i="27"/>
  <c r="M141" i="27"/>
  <c r="N141" i="27"/>
  <c r="O141" i="27"/>
  <c r="M142" i="27"/>
  <c r="N142" i="27"/>
  <c r="O142" i="27"/>
  <c r="M143" i="27"/>
  <c r="N143" i="27"/>
  <c r="O143" i="27"/>
  <c r="M144" i="27"/>
  <c r="N144" i="27"/>
  <c r="O144" i="27"/>
  <c r="M145" i="27"/>
  <c r="N145" i="27"/>
  <c r="O145" i="27"/>
  <c r="M146" i="27"/>
  <c r="N146" i="27"/>
  <c r="O146" i="27"/>
  <c r="M147" i="27"/>
  <c r="N147" i="27"/>
  <c r="O147" i="27"/>
  <c r="M148" i="27"/>
  <c r="N148" i="27"/>
  <c r="O148" i="27"/>
  <c r="M149" i="27"/>
  <c r="N149" i="27"/>
  <c r="O149" i="27"/>
  <c r="M150" i="27"/>
  <c r="N150" i="27"/>
  <c r="O150" i="27"/>
  <c r="M151" i="27"/>
  <c r="N151" i="27"/>
  <c r="O151" i="27"/>
  <c r="M152" i="27"/>
  <c r="N152" i="27"/>
  <c r="O152" i="27"/>
  <c r="M153" i="27"/>
  <c r="N153" i="27"/>
  <c r="O153" i="27"/>
  <c r="M154" i="27"/>
  <c r="N154" i="27"/>
  <c r="O154" i="27"/>
  <c r="M155" i="27"/>
  <c r="N155" i="27"/>
  <c r="O155" i="27"/>
  <c r="M156" i="27"/>
  <c r="N156" i="27"/>
  <c r="O156" i="27"/>
  <c r="M157" i="27"/>
  <c r="N157" i="27"/>
  <c r="O157" i="27"/>
  <c r="M158" i="27"/>
  <c r="N158" i="27"/>
  <c r="O158" i="27"/>
  <c r="M159" i="27"/>
  <c r="N159" i="27"/>
  <c r="O159" i="27"/>
  <c r="M160" i="27"/>
  <c r="N160" i="27"/>
  <c r="O160" i="27"/>
  <c r="M161" i="27"/>
  <c r="N161" i="27"/>
  <c r="O161" i="27"/>
  <c r="M162" i="27"/>
  <c r="N162" i="27"/>
  <c r="O162" i="27"/>
  <c r="M163" i="27"/>
  <c r="N163" i="27"/>
  <c r="O163" i="27"/>
  <c r="M164" i="27"/>
  <c r="N164" i="27"/>
  <c r="O164" i="27"/>
  <c r="M165" i="27"/>
  <c r="N165" i="27"/>
  <c r="O165" i="27"/>
  <c r="M166" i="27"/>
  <c r="N166" i="27"/>
  <c r="O166" i="27"/>
  <c r="M167" i="27"/>
  <c r="N167" i="27"/>
  <c r="O167" i="27"/>
  <c r="M168" i="27"/>
  <c r="N168" i="27"/>
  <c r="O168" i="27"/>
  <c r="M169" i="27"/>
  <c r="N169" i="27"/>
  <c r="O169" i="27"/>
  <c r="M170" i="27"/>
  <c r="N170" i="27"/>
  <c r="O170" i="27"/>
  <c r="M171" i="27"/>
  <c r="N171" i="27"/>
  <c r="O171" i="27"/>
  <c r="M172" i="27"/>
  <c r="N172" i="27"/>
  <c r="O172" i="27"/>
  <c r="M173" i="27"/>
  <c r="N173" i="27"/>
  <c r="O173" i="27"/>
  <c r="M174" i="27"/>
  <c r="N174" i="27"/>
  <c r="O174" i="27"/>
  <c r="M175" i="27"/>
  <c r="N175" i="27"/>
  <c r="O175" i="27"/>
  <c r="M176" i="27"/>
  <c r="N176" i="27"/>
  <c r="O176" i="27"/>
  <c r="M177" i="27"/>
  <c r="N177" i="27"/>
  <c r="O177" i="27"/>
  <c r="M178" i="27"/>
  <c r="N178" i="27"/>
  <c r="O178" i="27"/>
  <c r="M179" i="27"/>
  <c r="N179" i="27"/>
  <c r="O179" i="27"/>
  <c r="M180" i="27"/>
  <c r="N180" i="27"/>
  <c r="O180" i="27"/>
  <c r="M181" i="27"/>
  <c r="N181" i="27"/>
  <c r="O181" i="27"/>
  <c r="M182" i="27"/>
  <c r="N182" i="27"/>
  <c r="O182" i="27"/>
  <c r="M183" i="27"/>
  <c r="N183" i="27"/>
  <c r="O183" i="27"/>
  <c r="M184" i="27"/>
  <c r="N184" i="27"/>
  <c r="O184" i="27"/>
  <c r="M185" i="27"/>
  <c r="N185" i="27"/>
  <c r="O185" i="27"/>
  <c r="M186" i="27"/>
  <c r="N186" i="27"/>
  <c r="O186" i="27"/>
  <c r="M187" i="27"/>
  <c r="N187" i="27"/>
  <c r="O187" i="27"/>
  <c r="M188" i="27"/>
  <c r="N188" i="27"/>
  <c r="O188" i="27"/>
  <c r="M189" i="27"/>
  <c r="N189" i="27"/>
  <c r="O189" i="27"/>
  <c r="M190" i="27"/>
  <c r="N190" i="27"/>
  <c r="O190" i="27"/>
  <c r="M191" i="27"/>
  <c r="N191" i="27"/>
  <c r="O191" i="27"/>
  <c r="M192" i="27"/>
  <c r="N192" i="27"/>
  <c r="O192" i="27"/>
  <c r="M193" i="27"/>
  <c r="N193" i="27"/>
  <c r="O193" i="27"/>
  <c r="M194" i="27"/>
  <c r="N194" i="27"/>
  <c r="O194" i="27"/>
  <c r="M195" i="27"/>
  <c r="N195" i="27"/>
  <c r="O195" i="27"/>
  <c r="M196" i="27"/>
  <c r="N196" i="27"/>
  <c r="O196" i="27"/>
  <c r="M197" i="27"/>
  <c r="N197" i="27"/>
  <c r="O197" i="27"/>
  <c r="M198" i="27"/>
  <c r="N198" i="27"/>
  <c r="O198" i="27"/>
  <c r="M199" i="27"/>
  <c r="N199" i="27"/>
  <c r="O199" i="27"/>
  <c r="M200" i="27"/>
  <c r="N200" i="27"/>
  <c r="O200" i="27"/>
  <c r="M201" i="27"/>
  <c r="N201" i="27"/>
  <c r="O201" i="27"/>
  <c r="M202" i="27"/>
  <c r="N202" i="27"/>
  <c r="O202" i="27"/>
  <c r="M203" i="27"/>
  <c r="N203" i="27"/>
  <c r="O203" i="27"/>
  <c r="M204" i="27"/>
  <c r="N204" i="27"/>
  <c r="O204" i="27"/>
  <c r="M205" i="27"/>
  <c r="N205" i="27"/>
  <c r="O205" i="27"/>
  <c r="M206" i="27"/>
  <c r="N206" i="27"/>
  <c r="O206" i="27"/>
  <c r="M207" i="27"/>
  <c r="N207" i="27"/>
  <c r="O207" i="27"/>
  <c r="M208" i="27"/>
  <c r="N208" i="27"/>
  <c r="O208" i="27"/>
  <c r="M209" i="27"/>
  <c r="N209" i="27"/>
  <c r="O209" i="27"/>
  <c r="M210" i="27"/>
  <c r="N210" i="27"/>
  <c r="O210" i="27"/>
  <c r="M211" i="27"/>
  <c r="N211" i="27"/>
  <c r="O211" i="27"/>
  <c r="M212" i="27"/>
  <c r="N212" i="27"/>
  <c r="O212" i="27"/>
  <c r="M213" i="27"/>
  <c r="N213" i="27"/>
  <c r="O213" i="27"/>
  <c r="M214" i="27"/>
  <c r="N214" i="27"/>
  <c r="O214" i="27"/>
  <c r="M215" i="27"/>
  <c r="N215" i="27"/>
  <c r="O215" i="27"/>
  <c r="M216" i="27"/>
  <c r="N216" i="27"/>
  <c r="O216" i="27"/>
  <c r="O2" i="27"/>
  <c r="N2" i="27"/>
  <c r="M2" i="27"/>
  <c r="M3" i="26"/>
  <c r="N3" i="26"/>
  <c r="O3" i="26"/>
  <c r="M4" i="26"/>
  <c r="N4" i="26"/>
  <c r="O4" i="26"/>
  <c r="M5" i="26"/>
  <c r="N5" i="26"/>
  <c r="O5" i="26"/>
  <c r="M6" i="26"/>
  <c r="N6" i="26"/>
  <c r="O6" i="26"/>
  <c r="M7" i="26"/>
  <c r="N7" i="26"/>
  <c r="O7" i="26"/>
  <c r="M8" i="26"/>
  <c r="N8" i="26"/>
  <c r="O8" i="26"/>
  <c r="M9" i="26"/>
  <c r="N9" i="26"/>
  <c r="O9" i="26"/>
  <c r="M10" i="26"/>
  <c r="N10" i="26"/>
  <c r="O10" i="26"/>
  <c r="M11" i="26"/>
  <c r="N11" i="26"/>
  <c r="O11" i="26"/>
  <c r="M12" i="26"/>
  <c r="N12" i="26"/>
  <c r="O12" i="26"/>
  <c r="M13" i="26"/>
  <c r="N13" i="26"/>
  <c r="O13" i="26"/>
  <c r="M14" i="26"/>
  <c r="N14" i="26"/>
  <c r="O14" i="26"/>
  <c r="M15" i="26"/>
  <c r="N15" i="26"/>
  <c r="O15" i="26"/>
  <c r="M16" i="26"/>
  <c r="N16" i="26"/>
  <c r="O16" i="26"/>
  <c r="M17" i="26"/>
  <c r="N17" i="26"/>
  <c r="O17" i="26"/>
  <c r="M18" i="26"/>
  <c r="N18" i="26"/>
  <c r="O18" i="26"/>
  <c r="M19" i="26"/>
  <c r="N19" i="26"/>
  <c r="O19" i="26"/>
  <c r="M20" i="26"/>
  <c r="N20" i="26"/>
  <c r="O20" i="26"/>
  <c r="M21" i="26"/>
  <c r="N21" i="26"/>
  <c r="O21" i="26"/>
  <c r="M22" i="26"/>
  <c r="N22" i="26"/>
  <c r="O22" i="26"/>
  <c r="M23" i="26"/>
  <c r="N23" i="26"/>
  <c r="O23" i="26"/>
  <c r="M24" i="26"/>
  <c r="N24" i="26"/>
  <c r="O24" i="26"/>
  <c r="M25" i="26"/>
  <c r="N25" i="26"/>
  <c r="O25" i="26"/>
  <c r="M26" i="26"/>
  <c r="N26" i="26"/>
  <c r="O26" i="26"/>
  <c r="M27" i="26"/>
  <c r="N27" i="26"/>
  <c r="O27" i="26"/>
  <c r="M28" i="26"/>
  <c r="N28" i="26"/>
  <c r="O28" i="26"/>
  <c r="M29" i="26"/>
  <c r="N29" i="26"/>
  <c r="O29" i="26"/>
  <c r="M30" i="26"/>
  <c r="N30" i="26"/>
  <c r="O30" i="26"/>
  <c r="M31" i="26"/>
  <c r="N31" i="26"/>
  <c r="O31" i="26"/>
  <c r="M32" i="26"/>
  <c r="N32" i="26"/>
  <c r="O32" i="26"/>
  <c r="M33" i="26"/>
  <c r="N33" i="26"/>
  <c r="O33" i="26"/>
  <c r="M34" i="26"/>
  <c r="N34" i="26"/>
  <c r="O34" i="26"/>
  <c r="M35" i="26"/>
  <c r="N35" i="26"/>
  <c r="O35" i="26"/>
  <c r="M36" i="26"/>
  <c r="N36" i="26"/>
  <c r="O36" i="26"/>
  <c r="M37" i="26"/>
  <c r="N37" i="26"/>
  <c r="O37" i="26"/>
  <c r="M38" i="26"/>
  <c r="N38" i="26"/>
  <c r="O38" i="26"/>
  <c r="M39" i="26"/>
  <c r="N39" i="26"/>
  <c r="O39" i="26"/>
  <c r="M40" i="26"/>
  <c r="N40" i="26"/>
  <c r="O40" i="26"/>
  <c r="M41" i="26"/>
  <c r="N41" i="26"/>
  <c r="O41" i="26"/>
  <c r="M42" i="26"/>
  <c r="N42" i="26"/>
  <c r="O42" i="26"/>
  <c r="M43" i="26"/>
  <c r="N43" i="26"/>
  <c r="O43" i="26"/>
  <c r="M44" i="26"/>
  <c r="N44" i="26"/>
  <c r="O44" i="26"/>
  <c r="M45" i="26"/>
  <c r="N45" i="26"/>
  <c r="O45" i="26"/>
  <c r="M46" i="26"/>
  <c r="N46" i="26"/>
  <c r="O46" i="26"/>
  <c r="M47" i="26"/>
  <c r="N47" i="26"/>
  <c r="O47" i="26"/>
  <c r="M48" i="26"/>
  <c r="N48" i="26"/>
  <c r="O48" i="26"/>
  <c r="M49" i="26"/>
  <c r="N49" i="26"/>
  <c r="O49" i="26"/>
  <c r="M50" i="26"/>
  <c r="N50" i="26"/>
  <c r="O50" i="26"/>
  <c r="M51" i="26"/>
  <c r="N51" i="26"/>
  <c r="O51" i="26"/>
  <c r="M52" i="26"/>
  <c r="N52" i="26"/>
  <c r="O52" i="26"/>
  <c r="M53" i="26"/>
  <c r="N53" i="26"/>
  <c r="O53" i="26"/>
  <c r="M54" i="26"/>
  <c r="N54" i="26"/>
  <c r="O54" i="26"/>
  <c r="M55" i="26"/>
  <c r="N55" i="26"/>
  <c r="O55" i="26"/>
  <c r="M56" i="26"/>
  <c r="N56" i="26"/>
  <c r="O56" i="26"/>
  <c r="M57" i="26"/>
  <c r="N57" i="26"/>
  <c r="O57" i="26"/>
  <c r="M58" i="26"/>
  <c r="N58" i="26"/>
  <c r="O58" i="26"/>
  <c r="M59" i="26"/>
  <c r="N59" i="26"/>
  <c r="O59" i="26"/>
  <c r="M60" i="26"/>
  <c r="N60" i="26"/>
  <c r="O60" i="26"/>
  <c r="M61" i="26"/>
  <c r="N61" i="26"/>
  <c r="O61" i="26"/>
  <c r="M62" i="26"/>
  <c r="N62" i="26"/>
  <c r="O62" i="26"/>
  <c r="M63" i="26"/>
  <c r="N63" i="26"/>
  <c r="O63" i="26"/>
  <c r="M64" i="26"/>
  <c r="N64" i="26"/>
  <c r="O64" i="26"/>
  <c r="M65" i="26"/>
  <c r="N65" i="26"/>
  <c r="O65" i="26"/>
  <c r="M66" i="26"/>
  <c r="N66" i="26"/>
  <c r="O66" i="26"/>
  <c r="M67" i="26"/>
  <c r="N67" i="26"/>
  <c r="O67" i="26"/>
  <c r="M68" i="26"/>
  <c r="N68" i="26"/>
  <c r="O68" i="26"/>
  <c r="M69" i="26"/>
  <c r="N69" i="26"/>
  <c r="O69" i="26"/>
  <c r="M70" i="26"/>
  <c r="N70" i="26"/>
  <c r="O70" i="26"/>
  <c r="M71" i="26"/>
  <c r="N71" i="26"/>
  <c r="O71" i="26"/>
  <c r="M72" i="26"/>
  <c r="N72" i="26"/>
  <c r="O72" i="26"/>
  <c r="M73" i="26"/>
  <c r="N73" i="26"/>
  <c r="O73" i="26"/>
  <c r="M74" i="26"/>
  <c r="N74" i="26"/>
  <c r="O74" i="26"/>
  <c r="M75" i="26"/>
  <c r="N75" i="26"/>
  <c r="O75" i="26"/>
  <c r="M76" i="26"/>
  <c r="N76" i="26"/>
  <c r="O76" i="26"/>
  <c r="M77" i="26"/>
  <c r="N77" i="26"/>
  <c r="O77" i="26"/>
  <c r="M78" i="26"/>
  <c r="N78" i="26"/>
  <c r="O78" i="26"/>
  <c r="M79" i="26"/>
  <c r="N79" i="26"/>
  <c r="O79" i="26"/>
  <c r="M80" i="26"/>
  <c r="N80" i="26"/>
  <c r="O80" i="26"/>
  <c r="M81" i="26"/>
  <c r="N81" i="26"/>
  <c r="O81" i="26"/>
  <c r="M82" i="26"/>
  <c r="N82" i="26"/>
  <c r="O82" i="26"/>
  <c r="M83" i="26"/>
  <c r="N83" i="26"/>
  <c r="O83" i="26"/>
  <c r="M84" i="26"/>
  <c r="N84" i="26"/>
  <c r="O84" i="26"/>
  <c r="M85" i="26"/>
  <c r="N85" i="26"/>
  <c r="O85" i="26"/>
  <c r="M86" i="26"/>
  <c r="N86" i="26"/>
  <c r="O86" i="26"/>
  <c r="M87" i="26"/>
  <c r="N87" i="26"/>
  <c r="O87" i="26"/>
  <c r="M88" i="26"/>
  <c r="N88" i="26"/>
  <c r="O88" i="26"/>
  <c r="M89" i="26"/>
  <c r="N89" i="26"/>
  <c r="O89" i="26"/>
  <c r="M90" i="26"/>
  <c r="N90" i="26"/>
  <c r="O90" i="26"/>
  <c r="M91" i="26"/>
  <c r="N91" i="26"/>
  <c r="O91" i="26"/>
  <c r="M92" i="26"/>
  <c r="N92" i="26"/>
  <c r="O92" i="26"/>
  <c r="M93" i="26"/>
  <c r="N93" i="26"/>
  <c r="O93" i="26"/>
  <c r="M94" i="26"/>
  <c r="N94" i="26"/>
  <c r="O94" i="26"/>
  <c r="M95" i="26"/>
  <c r="N95" i="26"/>
  <c r="O95" i="26"/>
  <c r="M96" i="26"/>
  <c r="N96" i="26"/>
  <c r="O96" i="26"/>
  <c r="M97" i="26"/>
  <c r="N97" i="26"/>
  <c r="O97" i="26"/>
  <c r="M98" i="26"/>
  <c r="N98" i="26"/>
  <c r="O98" i="26"/>
  <c r="M99" i="26"/>
  <c r="N99" i="26"/>
  <c r="O99" i="26"/>
  <c r="M100" i="26"/>
  <c r="N100" i="26"/>
  <c r="O100" i="26"/>
  <c r="M101" i="26"/>
  <c r="N101" i="26"/>
  <c r="O101" i="26"/>
  <c r="M102" i="26"/>
  <c r="N102" i="26"/>
  <c r="O102" i="26"/>
  <c r="M103" i="26"/>
  <c r="N103" i="26"/>
  <c r="O103" i="26"/>
  <c r="M104" i="26"/>
  <c r="N104" i="26"/>
  <c r="O104" i="26"/>
  <c r="M105" i="26"/>
  <c r="N105" i="26"/>
  <c r="O105" i="26"/>
  <c r="M106" i="26"/>
  <c r="N106" i="26"/>
  <c r="O106" i="26"/>
  <c r="M107" i="26"/>
  <c r="N107" i="26"/>
  <c r="O107" i="26"/>
  <c r="M108" i="26"/>
  <c r="N108" i="26"/>
  <c r="O108" i="26"/>
  <c r="M109" i="26"/>
  <c r="N109" i="26"/>
  <c r="O109" i="26"/>
  <c r="M110" i="26"/>
  <c r="N110" i="26"/>
  <c r="O110" i="26"/>
  <c r="M111" i="26"/>
  <c r="N111" i="26"/>
  <c r="O111" i="26"/>
  <c r="M112" i="26"/>
  <c r="N112" i="26"/>
  <c r="O112" i="26"/>
  <c r="M113" i="26"/>
  <c r="N113" i="26"/>
  <c r="O113" i="26"/>
  <c r="M114" i="26"/>
  <c r="N114" i="26"/>
  <c r="O114" i="26"/>
  <c r="M115" i="26"/>
  <c r="N115" i="26"/>
  <c r="O115" i="26"/>
  <c r="M116" i="26"/>
  <c r="N116" i="26"/>
  <c r="O116" i="26"/>
  <c r="M117" i="26"/>
  <c r="N117" i="26"/>
  <c r="O117" i="26"/>
  <c r="M118" i="26"/>
  <c r="N118" i="26"/>
  <c r="O118" i="26"/>
  <c r="M119" i="26"/>
  <c r="N119" i="26"/>
  <c r="O119" i="26"/>
  <c r="M120" i="26"/>
  <c r="N120" i="26"/>
  <c r="O120" i="26"/>
  <c r="M121" i="26"/>
  <c r="N121" i="26"/>
  <c r="O121" i="26"/>
  <c r="M122" i="26"/>
  <c r="N122" i="26"/>
  <c r="O122" i="26"/>
  <c r="M123" i="26"/>
  <c r="N123" i="26"/>
  <c r="O123" i="26"/>
  <c r="M124" i="26"/>
  <c r="N124" i="26"/>
  <c r="O124" i="26"/>
  <c r="M125" i="26"/>
  <c r="N125" i="26"/>
  <c r="O125" i="26"/>
  <c r="M126" i="26"/>
  <c r="N126" i="26"/>
  <c r="O126" i="26"/>
  <c r="M127" i="26"/>
  <c r="N127" i="26"/>
  <c r="O127" i="26"/>
  <c r="M128" i="26"/>
  <c r="N128" i="26"/>
  <c r="O128" i="26"/>
  <c r="M129" i="26"/>
  <c r="N129" i="26"/>
  <c r="O129" i="26"/>
  <c r="M130" i="26"/>
  <c r="N130" i="26"/>
  <c r="O130" i="26"/>
  <c r="M131" i="26"/>
  <c r="N131" i="26"/>
  <c r="O131" i="26"/>
  <c r="M132" i="26"/>
  <c r="N132" i="26"/>
  <c r="O132" i="26"/>
  <c r="M133" i="26"/>
  <c r="N133" i="26"/>
  <c r="O133" i="26"/>
  <c r="M134" i="26"/>
  <c r="N134" i="26"/>
  <c r="O134" i="26"/>
  <c r="M135" i="26"/>
  <c r="N135" i="26"/>
  <c r="O135" i="26"/>
  <c r="M136" i="26"/>
  <c r="N136" i="26"/>
  <c r="O136" i="26"/>
  <c r="M137" i="26"/>
  <c r="N137" i="26"/>
  <c r="O137" i="26"/>
  <c r="M138" i="26"/>
  <c r="N138" i="26"/>
  <c r="O138" i="26"/>
  <c r="M139" i="26"/>
  <c r="N139" i="26"/>
  <c r="O139" i="26"/>
  <c r="M140" i="26"/>
  <c r="N140" i="26"/>
  <c r="O140" i="26"/>
  <c r="M141" i="26"/>
  <c r="N141" i="26"/>
  <c r="O141" i="26"/>
  <c r="M142" i="26"/>
  <c r="N142" i="26"/>
  <c r="O142" i="26"/>
  <c r="M143" i="26"/>
  <c r="N143" i="26"/>
  <c r="O143" i="26"/>
  <c r="M144" i="26"/>
  <c r="N144" i="26"/>
  <c r="O144" i="26"/>
  <c r="M145" i="26"/>
  <c r="N145" i="26"/>
  <c r="O145" i="26"/>
  <c r="M146" i="26"/>
  <c r="N146" i="26"/>
  <c r="O146" i="26"/>
  <c r="M147" i="26"/>
  <c r="N147" i="26"/>
  <c r="O147" i="26"/>
  <c r="M148" i="26"/>
  <c r="N148" i="26"/>
  <c r="O148" i="26"/>
  <c r="M149" i="26"/>
  <c r="N149" i="26"/>
  <c r="O149" i="26"/>
  <c r="M150" i="26"/>
  <c r="N150" i="26"/>
  <c r="O150" i="26"/>
  <c r="M151" i="26"/>
  <c r="N151" i="26"/>
  <c r="O151" i="26"/>
  <c r="M152" i="26"/>
  <c r="N152" i="26"/>
  <c r="O152" i="26"/>
  <c r="M153" i="26"/>
  <c r="N153" i="26"/>
  <c r="O153" i="26"/>
  <c r="M154" i="26"/>
  <c r="N154" i="26"/>
  <c r="O154" i="26"/>
  <c r="M155" i="26"/>
  <c r="N155" i="26"/>
  <c r="O155" i="26"/>
  <c r="M156" i="26"/>
  <c r="N156" i="26"/>
  <c r="O156" i="26"/>
  <c r="M157" i="26"/>
  <c r="N157" i="26"/>
  <c r="O157" i="26"/>
  <c r="M158" i="26"/>
  <c r="N158" i="26"/>
  <c r="O158" i="26"/>
  <c r="M159" i="26"/>
  <c r="N159" i="26"/>
  <c r="O159" i="26"/>
  <c r="M160" i="26"/>
  <c r="N160" i="26"/>
  <c r="O160" i="26"/>
  <c r="M161" i="26"/>
  <c r="N161" i="26"/>
  <c r="O161" i="26"/>
  <c r="M162" i="26"/>
  <c r="N162" i="26"/>
  <c r="O162" i="26"/>
  <c r="M163" i="26"/>
  <c r="N163" i="26"/>
  <c r="O163" i="26"/>
  <c r="M164" i="26"/>
  <c r="N164" i="26"/>
  <c r="O164" i="26"/>
  <c r="M165" i="26"/>
  <c r="N165" i="26"/>
  <c r="O165" i="26"/>
  <c r="M166" i="26"/>
  <c r="N166" i="26"/>
  <c r="O166" i="26"/>
  <c r="M167" i="26"/>
  <c r="N167" i="26"/>
  <c r="O167" i="26"/>
  <c r="M168" i="26"/>
  <c r="N168" i="26"/>
  <c r="O168" i="26"/>
  <c r="M169" i="26"/>
  <c r="N169" i="26"/>
  <c r="O169" i="26"/>
  <c r="M170" i="26"/>
  <c r="N170" i="26"/>
  <c r="O170" i="26"/>
  <c r="M171" i="26"/>
  <c r="N171" i="26"/>
  <c r="O171" i="26"/>
  <c r="M172" i="26"/>
  <c r="N172" i="26"/>
  <c r="O172" i="26"/>
  <c r="M173" i="26"/>
  <c r="N173" i="26"/>
  <c r="O173" i="26"/>
  <c r="M174" i="26"/>
  <c r="N174" i="26"/>
  <c r="O174" i="26"/>
  <c r="M175" i="26"/>
  <c r="N175" i="26"/>
  <c r="O175" i="26"/>
  <c r="M176" i="26"/>
  <c r="N176" i="26"/>
  <c r="O176" i="26"/>
  <c r="M177" i="26"/>
  <c r="N177" i="26"/>
  <c r="O177" i="26"/>
  <c r="M178" i="26"/>
  <c r="N178" i="26"/>
  <c r="O178" i="26"/>
  <c r="M179" i="26"/>
  <c r="N179" i="26"/>
  <c r="O179" i="26"/>
  <c r="M180" i="26"/>
  <c r="N180" i="26"/>
  <c r="O180" i="26"/>
  <c r="M181" i="26"/>
  <c r="N181" i="26"/>
  <c r="O181" i="26"/>
  <c r="M182" i="26"/>
  <c r="N182" i="26"/>
  <c r="O182" i="26"/>
  <c r="M183" i="26"/>
  <c r="N183" i="26"/>
  <c r="O183" i="26"/>
  <c r="M184" i="26"/>
  <c r="N184" i="26"/>
  <c r="O184" i="26"/>
  <c r="M185" i="26"/>
  <c r="N185" i="26"/>
  <c r="O185" i="26"/>
  <c r="M186" i="26"/>
  <c r="N186" i="26"/>
  <c r="O186" i="26"/>
  <c r="M187" i="26"/>
  <c r="N187" i="26"/>
  <c r="O187" i="26"/>
  <c r="M188" i="26"/>
  <c r="N188" i="26"/>
  <c r="O188" i="26"/>
  <c r="M189" i="26"/>
  <c r="N189" i="26"/>
  <c r="O189" i="26"/>
  <c r="M190" i="26"/>
  <c r="N190" i="26"/>
  <c r="O190" i="26"/>
  <c r="M191" i="26"/>
  <c r="N191" i="26"/>
  <c r="O191" i="26"/>
  <c r="M192" i="26"/>
  <c r="N192" i="26"/>
  <c r="O192" i="26"/>
  <c r="M193" i="26"/>
  <c r="N193" i="26"/>
  <c r="O193" i="26"/>
  <c r="M194" i="26"/>
  <c r="N194" i="26"/>
  <c r="O194" i="26"/>
  <c r="M195" i="26"/>
  <c r="N195" i="26"/>
  <c r="O195" i="26"/>
  <c r="M196" i="26"/>
  <c r="N196" i="26"/>
  <c r="O196" i="26"/>
  <c r="M197" i="26"/>
  <c r="N197" i="26"/>
  <c r="O197" i="26"/>
  <c r="M198" i="26"/>
  <c r="N198" i="26"/>
  <c r="O198" i="26"/>
  <c r="M199" i="26"/>
  <c r="N199" i="26"/>
  <c r="O199" i="26"/>
  <c r="M200" i="26"/>
  <c r="N200" i="26"/>
  <c r="O200" i="26"/>
  <c r="M201" i="26"/>
  <c r="N201" i="26"/>
  <c r="O201" i="26"/>
  <c r="M202" i="26"/>
  <c r="N202" i="26"/>
  <c r="O202" i="26"/>
  <c r="M203" i="26"/>
  <c r="N203" i="26"/>
  <c r="O203" i="26"/>
  <c r="M204" i="26"/>
  <c r="N204" i="26"/>
  <c r="O204" i="26"/>
  <c r="M205" i="26"/>
  <c r="N205" i="26"/>
  <c r="O205" i="26"/>
  <c r="M206" i="26"/>
  <c r="N206" i="26"/>
  <c r="O206" i="26"/>
  <c r="M207" i="26"/>
  <c r="N207" i="26"/>
  <c r="O207" i="26"/>
  <c r="M208" i="26"/>
  <c r="N208" i="26"/>
  <c r="O208" i="26"/>
  <c r="M209" i="26"/>
  <c r="N209" i="26"/>
  <c r="O209" i="26"/>
  <c r="M210" i="26"/>
  <c r="N210" i="26"/>
  <c r="O210" i="26"/>
  <c r="M211" i="26"/>
  <c r="N211" i="26"/>
  <c r="O211" i="26"/>
  <c r="M212" i="26"/>
  <c r="N212" i="26"/>
  <c r="O212" i="26"/>
  <c r="M213" i="26"/>
  <c r="N213" i="26"/>
  <c r="O213" i="26"/>
  <c r="M214" i="26"/>
  <c r="N214" i="26"/>
  <c r="O214" i="26"/>
  <c r="M215" i="26"/>
  <c r="N215" i="26"/>
  <c r="O215" i="26"/>
  <c r="M216" i="26"/>
  <c r="N216" i="26"/>
  <c r="O216" i="26"/>
  <c r="O2" i="26"/>
  <c r="N2" i="26"/>
  <c r="M2" i="26"/>
  <c r="M3" i="25"/>
  <c r="N3" i="25"/>
  <c r="O3" i="25"/>
  <c r="M4" i="25"/>
  <c r="N4" i="25"/>
  <c r="O4" i="25"/>
  <c r="M5" i="25"/>
  <c r="N5" i="25"/>
  <c r="O5" i="25"/>
  <c r="M6" i="25"/>
  <c r="N6" i="25"/>
  <c r="O6" i="25"/>
  <c r="M7" i="25"/>
  <c r="N7" i="25"/>
  <c r="O7" i="25"/>
  <c r="M8" i="25"/>
  <c r="N8" i="25"/>
  <c r="O8" i="25"/>
  <c r="M9" i="25"/>
  <c r="N9" i="25"/>
  <c r="O9" i="25"/>
  <c r="M10" i="25"/>
  <c r="N10" i="25"/>
  <c r="O10" i="25"/>
  <c r="M11" i="25"/>
  <c r="N11" i="25"/>
  <c r="O11" i="25"/>
  <c r="M12" i="25"/>
  <c r="N12" i="25"/>
  <c r="O12" i="25"/>
  <c r="M13" i="25"/>
  <c r="N13" i="25"/>
  <c r="O13" i="25"/>
  <c r="M14" i="25"/>
  <c r="N14" i="25"/>
  <c r="O14" i="25"/>
  <c r="M15" i="25"/>
  <c r="N15" i="25"/>
  <c r="O15" i="25"/>
  <c r="M16" i="25"/>
  <c r="N16" i="25"/>
  <c r="O16" i="25"/>
  <c r="M17" i="25"/>
  <c r="N17" i="25"/>
  <c r="O17" i="25"/>
  <c r="M18" i="25"/>
  <c r="N18" i="25"/>
  <c r="O18" i="25"/>
  <c r="M19" i="25"/>
  <c r="N19" i="25"/>
  <c r="O19" i="25"/>
  <c r="M20" i="25"/>
  <c r="N20" i="25"/>
  <c r="O20" i="25"/>
  <c r="M21" i="25"/>
  <c r="N21" i="25"/>
  <c r="O21" i="25"/>
  <c r="M22" i="25"/>
  <c r="N22" i="25"/>
  <c r="O22" i="25"/>
  <c r="M23" i="25"/>
  <c r="N23" i="25"/>
  <c r="O23" i="25"/>
  <c r="M24" i="25"/>
  <c r="N24" i="25"/>
  <c r="O24" i="25"/>
  <c r="M25" i="25"/>
  <c r="N25" i="25"/>
  <c r="O25" i="25"/>
  <c r="M26" i="25"/>
  <c r="N26" i="25"/>
  <c r="O26" i="25"/>
  <c r="M27" i="25"/>
  <c r="N27" i="25"/>
  <c r="O27" i="25"/>
  <c r="M28" i="25"/>
  <c r="N28" i="25"/>
  <c r="O28" i="25"/>
  <c r="M29" i="25"/>
  <c r="N29" i="25"/>
  <c r="O29" i="25"/>
  <c r="M30" i="25"/>
  <c r="N30" i="25"/>
  <c r="O30" i="25"/>
  <c r="M31" i="25"/>
  <c r="N31" i="25"/>
  <c r="O31" i="25"/>
  <c r="M32" i="25"/>
  <c r="N32" i="25"/>
  <c r="O32" i="25"/>
  <c r="M33" i="25"/>
  <c r="N33" i="25"/>
  <c r="O33" i="25"/>
  <c r="M34" i="25"/>
  <c r="N34" i="25"/>
  <c r="O34" i="25"/>
  <c r="M35" i="25"/>
  <c r="N35" i="25"/>
  <c r="O35" i="25"/>
  <c r="M36" i="25"/>
  <c r="N36" i="25"/>
  <c r="O36" i="25"/>
  <c r="M37" i="25"/>
  <c r="N37" i="25"/>
  <c r="O37" i="25"/>
  <c r="M38" i="25"/>
  <c r="N38" i="25"/>
  <c r="O38" i="25"/>
  <c r="M39" i="25"/>
  <c r="N39" i="25"/>
  <c r="O39" i="25"/>
  <c r="M40" i="25"/>
  <c r="N40" i="25"/>
  <c r="O40" i="25"/>
  <c r="M41" i="25"/>
  <c r="N41" i="25"/>
  <c r="O41" i="25"/>
  <c r="M42" i="25"/>
  <c r="N42" i="25"/>
  <c r="O42" i="25"/>
  <c r="M43" i="25"/>
  <c r="N43" i="25"/>
  <c r="O43" i="25"/>
  <c r="M44" i="25"/>
  <c r="N44" i="25"/>
  <c r="O44" i="25"/>
  <c r="M45" i="25"/>
  <c r="N45" i="25"/>
  <c r="O45" i="25"/>
  <c r="M46" i="25"/>
  <c r="N46" i="25"/>
  <c r="O46" i="25"/>
  <c r="M47" i="25"/>
  <c r="N47" i="25"/>
  <c r="O47" i="25"/>
  <c r="M48" i="25"/>
  <c r="N48" i="25"/>
  <c r="O48" i="25"/>
  <c r="M49" i="25"/>
  <c r="N49" i="25"/>
  <c r="O49" i="25"/>
  <c r="M50" i="25"/>
  <c r="N50" i="25"/>
  <c r="O50" i="25"/>
  <c r="M51" i="25"/>
  <c r="N51" i="25"/>
  <c r="O51" i="25"/>
  <c r="M52" i="25"/>
  <c r="N52" i="25"/>
  <c r="O52" i="25"/>
  <c r="M53" i="25"/>
  <c r="N53" i="25"/>
  <c r="O53" i="25"/>
  <c r="M54" i="25"/>
  <c r="N54" i="25"/>
  <c r="O54" i="25"/>
  <c r="M55" i="25"/>
  <c r="N55" i="25"/>
  <c r="O55" i="25"/>
  <c r="M56" i="25"/>
  <c r="N56" i="25"/>
  <c r="O56" i="25"/>
  <c r="M57" i="25"/>
  <c r="N57" i="25"/>
  <c r="O57" i="25"/>
  <c r="M58" i="25"/>
  <c r="N58" i="25"/>
  <c r="O58" i="25"/>
  <c r="M59" i="25"/>
  <c r="N59" i="25"/>
  <c r="O59" i="25"/>
  <c r="M60" i="25"/>
  <c r="N60" i="25"/>
  <c r="O60" i="25"/>
  <c r="M61" i="25"/>
  <c r="N61" i="25"/>
  <c r="O61" i="25"/>
  <c r="M62" i="25"/>
  <c r="N62" i="25"/>
  <c r="O62" i="25"/>
  <c r="M63" i="25"/>
  <c r="N63" i="25"/>
  <c r="O63" i="25"/>
  <c r="M64" i="25"/>
  <c r="N64" i="25"/>
  <c r="O64" i="25"/>
  <c r="M65" i="25"/>
  <c r="N65" i="25"/>
  <c r="O65" i="25"/>
  <c r="M66" i="25"/>
  <c r="N66" i="25"/>
  <c r="O66" i="25"/>
  <c r="M67" i="25"/>
  <c r="N67" i="25"/>
  <c r="O67" i="25"/>
  <c r="M68" i="25"/>
  <c r="N68" i="25"/>
  <c r="O68" i="25"/>
  <c r="M69" i="25"/>
  <c r="N69" i="25"/>
  <c r="O69" i="25"/>
  <c r="M70" i="25"/>
  <c r="N70" i="25"/>
  <c r="O70" i="25"/>
  <c r="M71" i="25"/>
  <c r="N71" i="25"/>
  <c r="O71" i="25"/>
  <c r="M72" i="25"/>
  <c r="N72" i="25"/>
  <c r="O72" i="25"/>
  <c r="M73" i="25"/>
  <c r="N73" i="25"/>
  <c r="O73" i="25"/>
  <c r="M74" i="25"/>
  <c r="N74" i="25"/>
  <c r="O74" i="25"/>
  <c r="M75" i="25"/>
  <c r="N75" i="25"/>
  <c r="O75" i="25"/>
  <c r="M76" i="25"/>
  <c r="N76" i="25"/>
  <c r="O76" i="25"/>
  <c r="M77" i="25"/>
  <c r="N77" i="25"/>
  <c r="O77" i="25"/>
  <c r="M78" i="25"/>
  <c r="N78" i="25"/>
  <c r="O78" i="25"/>
  <c r="M79" i="25"/>
  <c r="N79" i="25"/>
  <c r="O79" i="25"/>
  <c r="M80" i="25"/>
  <c r="N80" i="25"/>
  <c r="O80" i="25"/>
  <c r="M81" i="25"/>
  <c r="N81" i="25"/>
  <c r="O81" i="25"/>
  <c r="M82" i="25"/>
  <c r="N82" i="25"/>
  <c r="O82" i="25"/>
  <c r="M83" i="25"/>
  <c r="N83" i="25"/>
  <c r="O83" i="25"/>
  <c r="M84" i="25"/>
  <c r="N84" i="25"/>
  <c r="O84" i="25"/>
  <c r="M85" i="25"/>
  <c r="N85" i="25"/>
  <c r="O85" i="25"/>
  <c r="M86" i="25"/>
  <c r="N86" i="25"/>
  <c r="O86" i="25"/>
  <c r="M87" i="25"/>
  <c r="N87" i="25"/>
  <c r="O87" i="25"/>
  <c r="M88" i="25"/>
  <c r="N88" i="25"/>
  <c r="O88" i="25"/>
  <c r="M89" i="25"/>
  <c r="N89" i="25"/>
  <c r="O89" i="25"/>
  <c r="M90" i="25"/>
  <c r="N90" i="25"/>
  <c r="O90" i="25"/>
  <c r="M91" i="25"/>
  <c r="N91" i="25"/>
  <c r="O91" i="25"/>
  <c r="M92" i="25"/>
  <c r="N92" i="25"/>
  <c r="O92" i="25"/>
  <c r="M93" i="25"/>
  <c r="N93" i="25"/>
  <c r="O93" i="25"/>
  <c r="M94" i="25"/>
  <c r="N94" i="25"/>
  <c r="O94" i="25"/>
  <c r="M95" i="25"/>
  <c r="N95" i="25"/>
  <c r="O95" i="25"/>
  <c r="M96" i="25"/>
  <c r="N96" i="25"/>
  <c r="O96" i="25"/>
  <c r="M97" i="25"/>
  <c r="N97" i="25"/>
  <c r="O97" i="25"/>
  <c r="M98" i="25"/>
  <c r="N98" i="25"/>
  <c r="O98" i="25"/>
  <c r="M99" i="25"/>
  <c r="N99" i="25"/>
  <c r="O99" i="25"/>
  <c r="M100" i="25"/>
  <c r="N100" i="25"/>
  <c r="O100" i="25"/>
  <c r="M101" i="25"/>
  <c r="N101" i="25"/>
  <c r="O101" i="25"/>
  <c r="M102" i="25"/>
  <c r="N102" i="25"/>
  <c r="O102" i="25"/>
  <c r="M103" i="25"/>
  <c r="N103" i="25"/>
  <c r="O103" i="25"/>
  <c r="M104" i="25"/>
  <c r="N104" i="25"/>
  <c r="O104" i="25"/>
  <c r="M105" i="25"/>
  <c r="N105" i="25"/>
  <c r="O105" i="25"/>
  <c r="M106" i="25"/>
  <c r="N106" i="25"/>
  <c r="O106" i="25"/>
  <c r="M107" i="25"/>
  <c r="N107" i="25"/>
  <c r="O107" i="25"/>
  <c r="M108" i="25"/>
  <c r="N108" i="25"/>
  <c r="O108" i="25"/>
  <c r="M109" i="25"/>
  <c r="N109" i="25"/>
  <c r="O109" i="25"/>
  <c r="M110" i="25"/>
  <c r="N110" i="25"/>
  <c r="O110" i="25"/>
  <c r="M111" i="25"/>
  <c r="N111" i="25"/>
  <c r="O111" i="25"/>
  <c r="M112" i="25"/>
  <c r="N112" i="25"/>
  <c r="O112" i="25"/>
  <c r="M113" i="25"/>
  <c r="N113" i="25"/>
  <c r="O113" i="25"/>
  <c r="M114" i="25"/>
  <c r="N114" i="25"/>
  <c r="O114" i="25"/>
  <c r="M115" i="25"/>
  <c r="N115" i="25"/>
  <c r="O115" i="25"/>
  <c r="M116" i="25"/>
  <c r="N116" i="25"/>
  <c r="O116" i="25"/>
  <c r="M117" i="25"/>
  <c r="N117" i="25"/>
  <c r="O117" i="25"/>
  <c r="M118" i="25"/>
  <c r="N118" i="25"/>
  <c r="O118" i="25"/>
  <c r="M119" i="25"/>
  <c r="N119" i="25"/>
  <c r="O119" i="25"/>
  <c r="M120" i="25"/>
  <c r="N120" i="25"/>
  <c r="O120" i="25"/>
  <c r="M121" i="25"/>
  <c r="N121" i="25"/>
  <c r="O121" i="25"/>
  <c r="M122" i="25"/>
  <c r="N122" i="25"/>
  <c r="O122" i="25"/>
  <c r="M123" i="25"/>
  <c r="N123" i="25"/>
  <c r="O123" i="25"/>
  <c r="M124" i="25"/>
  <c r="N124" i="25"/>
  <c r="O124" i="25"/>
  <c r="M125" i="25"/>
  <c r="N125" i="25"/>
  <c r="O125" i="25"/>
  <c r="M126" i="25"/>
  <c r="N126" i="25"/>
  <c r="O126" i="25"/>
  <c r="M127" i="25"/>
  <c r="N127" i="25"/>
  <c r="O127" i="25"/>
  <c r="M128" i="25"/>
  <c r="N128" i="25"/>
  <c r="O128" i="25"/>
  <c r="M129" i="25"/>
  <c r="N129" i="25"/>
  <c r="O129" i="25"/>
  <c r="M130" i="25"/>
  <c r="N130" i="25"/>
  <c r="O130" i="25"/>
  <c r="M131" i="25"/>
  <c r="N131" i="25"/>
  <c r="O131" i="25"/>
  <c r="M132" i="25"/>
  <c r="N132" i="25"/>
  <c r="O132" i="25"/>
  <c r="M133" i="25"/>
  <c r="N133" i="25"/>
  <c r="O133" i="25"/>
  <c r="M134" i="25"/>
  <c r="N134" i="25"/>
  <c r="O134" i="25"/>
  <c r="M135" i="25"/>
  <c r="N135" i="25"/>
  <c r="O135" i="25"/>
  <c r="M136" i="25"/>
  <c r="N136" i="25"/>
  <c r="O136" i="25"/>
  <c r="M137" i="25"/>
  <c r="N137" i="25"/>
  <c r="O137" i="25"/>
  <c r="M138" i="25"/>
  <c r="N138" i="25"/>
  <c r="O138" i="25"/>
  <c r="M139" i="25"/>
  <c r="N139" i="25"/>
  <c r="O139" i="25"/>
  <c r="M140" i="25"/>
  <c r="N140" i="25"/>
  <c r="O140" i="25"/>
  <c r="M141" i="25"/>
  <c r="N141" i="25"/>
  <c r="O141" i="25"/>
  <c r="M142" i="25"/>
  <c r="N142" i="25"/>
  <c r="O142" i="25"/>
  <c r="M143" i="25"/>
  <c r="N143" i="25"/>
  <c r="O143" i="25"/>
  <c r="M144" i="25"/>
  <c r="N144" i="25"/>
  <c r="O144" i="25"/>
  <c r="M145" i="25"/>
  <c r="N145" i="25"/>
  <c r="O145" i="25"/>
  <c r="M146" i="25"/>
  <c r="N146" i="25"/>
  <c r="O146" i="25"/>
  <c r="M147" i="25"/>
  <c r="N147" i="25"/>
  <c r="O147" i="25"/>
  <c r="M148" i="25"/>
  <c r="N148" i="25"/>
  <c r="O148" i="25"/>
  <c r="M149" i="25"/>
  <c r="N149" i="25"/>
  <c r="O149" i="25"/>
  <c r="M150" i="25"/>
  <c r="N150" i="25"/>
  <c r="O150" i="25"/>
  <c r="M151" i="25"/>
  <c r="N151" i="25"/>
  <c r="O151" i="25"/>
  <c r="M152" i="25"/>
  <c r="N152" i="25"/>
  <c r="O152" i="25"/>
  <c r="M153" i="25"/>
  <c r="N153" i="25"/>
  <c r="O153" i="25"/>
  <c r="M154" i="25"/>
  <c r="N154" i="25"/>
  <c r="O154" i="25"/>
  <c r="M155" i="25"/>
  <c r="N155" i="25"/>
  <c r="O155" i="25"/>
  <c r="M156" i="25"/>
  <c r="N156" i="25"/>
  <c r="O156" i="25"/>
  <c r="M157" i="25"/>
  <c r="N157" i="25"/>
  <c r="O157" i="25"/>
  <c r="M158" i="25"/>
  <c r="N158" i="25"/>
  <c r="O158" i="25"/>
  <c r="M159" i="25"/>
  <c r="N159" i="25"/>
  <c r="O159" i="25"/>
  <c r="M160" i="25"/>
  <c r="N160" i="25"/>
  <c r="O160" i="25"/>
  <c r="M161" i="25"/>
  <c r="N161" i="25"/>
  <c r="O161" i="25"/>
  <c r="M162" i="25"/>
  <c r="N162" i="25"/>
  <c r="O162" i="25"/>
  <c r="M163" i="25"/>
  <c r="N163" i="25"/>
  <c r="O163" i="25"/>
  <c r="M164" i="25"/>
  <c r="N164" i="25"/>
  <c r="O164" i="25"/>
  <c r="M165" i="25"/>
  <c r="N165" i="25"/>
  <c r="O165" i="25"/>
  <c r="M166" i="25"/>
  <c r="N166" i="25"/>
  <c r="O166" i="25"/>
  <c r="M167" i="25"/>
  <c r="N167" i="25"/>
  <c r="O167" i="25"/>
  <c r="M168" i="25"/>
  <c r="N168" i="25"/>
  <c r="O168" i="25"/>
  <c r="M169" i="25"/>
  <c r="N169" i="25"/>
  <c r="O169" i="25"/>
  <c r="M170" i="25"/>
  <c r="N170" i="25"/>
  <c r="O170" i="25"/>
  <c r="M171" i="25"/>
  <c r="N171" i="25"/>
  <c r="O171" i="25"/>
  <c r="M172" i="25"/>
  <c r="N172" i="25"/>
  <c r="O172" i="25"/>
  <c r="M173" i="25"/>
  <c r="N173" i="25"/>
  <c r="O173" i="25"/>
  <c r="M174" i="25"/>
  <c r="N174" i="25"/>
  <c r="O174" i="25"/>
  <c r="M175" i="25"/>
  <c r="N175" i="25"/>
  <c r="O175" i="25"/>
  <c r="M176" i="25"/>
  <c r="N176" i="25"/>
  <c r="O176" i="25"/>
  <c r="M177" i="25"/>
  <c r="N177" i="25"/>
  <c r="O177" i="25"/>
  <c r="M178" i="25"/>
  <c r="N178" i="25"/>
  <c r="O178" i="25"/>
  <c r="M179" i="25"/>
  <c r="N179" i="25"/>
  <c r="O179" i="25"/>
  <c r="M180" i="25"/>
  <c r="N180" i="25"/>
  <c r="O180" i="25"/>
  <c r="M181" i="25"/>
  <c r="N181" i="25"/>
  <c r="O181" i="25"/>
  <c r="M182" i="25"/>
  <c r="N182" i="25"/>
  <c r="O182" i="25"/>
  <c r="M183" i="25"/>
  <c r="N183" i="25"/>
  <c r="O183" i="25"/>
  <c r="M184" i="25"/>
  <c r="N184" i="25"/>
  <c r="O184" i="25"/>
  <c r="M185" i="25"/>
  <c r="N185" i="25"/>
  <c r="O185" i="25"/>
  <c r="M186" i="25"/>
  <c r="N186" i="25"/>
  <c r="O186" i="25"/>
  <c r="M187" i="25"/>
  <c r="N187" i="25"/>
  <c r="O187" i="25"/>
  <c r="M188" i="25"/>
  <c r="N188" i="25"/>
  <c r="O188" i="25"/>
  <c r="M189" i="25"/>
  <c r="N189" i="25"/>
  <c r="O189" i="25"/>
  <c r="M190" i="25"/>
  <c r="N190" i="25"/>
  <c r="O190" i="25"/>
  <c r="M191" i="25"/>
  <c r="N191" i="25"/>
  <c r="O191" i="25"/>
  <c r="M192" i="25"/>
  <c r="N192" i="25"/>
  <c r="O192" i="25"/>
  <c r="M193" i="25"/>
  <c r="N193" i="25"/>
  <c r="O193" i="25"/>
  <c r="M194" i="25"/>
  <c r="N194" i="25"/>
  <c r="O194" i="25"/>
  <c r="M195" i="25"/>
  <c r="N195" i="25"/>
  <c r="O195" i="25"/>
  <c r="M196" i="25"/>
  <c r="N196" i="25"/>
  <c r="O196" i="25"/>
  <c r="M197" i="25"/>
  <c r="N197" i="25"/>
  <c r="O197" i="25"/>
  <c r="M198" i="25"/>
  <c r="N198" i="25"/>
  <c r="O198" i="25"/>
  <c r="M199" i="25"/>
  <c r="N199" i="25"/>
  <c r="O199" i="25"/>
  <c r="M200" i="25"/>
  <c r="N200" i="25"/>
  <c r="O200" i="25"/>
  <c r="M201" i="25"/>
  <c r="N201" i="25"/>
  <c r="O201" i="25"/>
  <c r="M202" i="25"/>
  <c r="N202" i="25"/>
  <c r="O202" i="25"/>
  <c r="M203" i="25"/>
  <c r="N203" i="25"/>
  <c r="O203" i="25"/>
  <c r="M204" i="25"/>
  <c r="N204" i="25"/>
  <c r="O204" i="25"/>
  <c r="M205" i="25"/>
  <c r="N205" i="25"/>
  <c r="O205" i="25"/>
  <c r="M206" i="25"/>
  <c r="N206" i="25"/>
  <c r="O206" i="25"/>
  <c r="M207" i="25"/>
  <c r="N207" i="25"/>
  <c r="O207" i="25"/>
  <c r="M208" i="25"/>
  <c r="N208" i="25"/>
  <c r="O208" i="25"/>
  <c r="M209" i="25"/>
  <c r="N209" i="25"/>
  <c r="O209" i="25"/>
  <c r="M210" i="25"/>
  <c r="N210" i="25"/>
  <c r="O210" i="25"/>
  <c r="M211" i="25"/>
  <c r="N211" i="25"/>
  <c r="O211" i="25"/>
  <c r="M212" i="25"/>
  <c r="N212" i="25"/>
  <c r="O212" i="25"/>
  <c r="M213" i="25"/>
  <c r="N213" i="25"/>
  <c r="O213" i="25"/>
  <c r="M214" i="25"/>
  <c r="N214" i="25"/>
  <c r="O214" i="25"/>
  <c r="M215" i="25"/>
  <c r="N215" i="25"/>
  <c r="O215" i="25"/>
  <c r="M216" i="25"/>
  <c r="N216" i="25"/>
  <c r="O216" i="25"/>
  <c r="O2" i="25"/>
  <c r="N2" i="25"/>
  <c r="M2" i="25"/>
  <c r="M3" i="24"/>
  <c r="N3" i="24"/>
  <c r="O3" i="24"/>
  <c r="M4" i="24"/>
  <c r="N4" i="24"/>
  <c r="O4" i="24"/>
  <c r="M5" i="24"/>
  <c r="N5" i="24"/>
  <c r="O5" i="24"/>
  <c r="M6" i="24"/>
  <c r="N6" i="24"/>
  <c r="O6" i="24"/>
  <c r="M7" i="24"/>
  <c r="N7" i="24"/>
  <c r="O7" i="24"/>
  <c r="M8" i="24"/>
  <c r="N8" i="24"/>
  <c r="O8" i="24"/>
  <c r="M9" i="24"/>
  <c r="N9" i="24"/>
  <c r="O9" i="24"/>
  <c r="M10" i="24"/>
  <c r="N10" i="24"/>
  <c r="O10" i="24"/>
  <c r="M11" i="24"/>
  <c r="N11" i="24"/>
  <c r="O11" i="24"/>
  <c r="M12" i="24"/>
  <c r="N12" i="24"/>
  <c r="O12" i="24"/>
  <c r="M13" i="24"/>
  <c r="N13" i="24"/>
  <c r="O13" i="24"/>
  <c r="M14" i="24"/>
  <c r="N14" i="24"/>
  <c r="O14" i="24"/>
  <c r="M15" i="24"/>
  <c r="N15" i="24"/>
  <c r="O15" i="24"/>
  <c r="M16" i="24"/>
  <c r="N16" i="24"/>
  <c r="O16" i="24"/>
  <c r="M17" i="24"/>
  <c r="N17" i="24"/>
  <c r="O17" i="24"/>
  <c r="M18" i="24"/>
  <c r="N18" i="24"/>
  <c r="O18" i="24"/>
  <c r="M19" i="24"/>
  <c r="N19" i="24"/>
  <c r="O19" i="24"/>
  <c r="M20" i="24"/>
  <c r="N20" i="24"/>
  <c r="O20" i="24"/>
  <c r="M21" i="24"/>
  <c r="N21" i="24"/>
  <c r="O21" i="24"/>
  <c r="M22" i="24"/>
  <c r="N22" i="24"/>
  <c r="O22" i="24"/>
  <c r="M23" i="24"/>
  <c r="N23" i="24"/>
  <c r="O23" i="24"/>
  <c r="M24" i="24"/>
  <c r="N24" i="24"/>
  <c r="O24" i="24"/>
  <c r="M25" i="24"/>
  <c r="N25" i="24"/>
  <c r="O25" i="24"/>
  <c r="M26" i="24"/>
  <c r="N26" i="24"/>
  <c r="O26" i="24"/>
  <c r="M27" i="24"/>
  <c r="N27" i="24"/>
  <c r="O27" i="24"/>
  <c r="M28" i="24"/>
  <c r="N28" i="24"/>
  <c r="O28" i="24"/>
  <c r="M29" i="24"/>
  <c r="N29" i="24"/>
  <c r="O29" i="24"/>
  <c r="M30" i="24"/>
  <c r="N30" i="24"/>
  <c r="O30" i="24"/>
  <c r="M31" i="24"/>
  <c r="N31" i="24"/>
  <c r="O31" i="24"/>
  <c r="M32" i="24"/>
  <c r="N32" i="24"/>
  <c r="O32" i="24"/>
  <c r="M33" i="24"/>
  <c r="N33" i="24"/>
  <c r="O33" i="24"/>
  <c r="M34" i="24"/>
  <c r="N34" i="24"/>
  <c r="O34" i="24"/>
  <c r="M35" i="24"/>
  <c r="N35" i="24"/>
  <c r="O35" i="24"/>
  <c r="M36" i="24"/>
  <c r="N36" i="24"/>
  <c r="O36" i="24"/>
  <c r="M37" i="24"/>
  <c r="N37" i="24"/>
  <c r="O37" i="24"/>
  <c r="M38" i="24"/>
  <c r="N38" i="24"/>
  <c r="O38" i="24"/>
  <c r="M39" i="24"/>
  <c r="N39" i="24"/>
  <c r="O39" i="24"/>
  <c r="M40" i="24"/>
  <c r="N40" i="24"/>
  <c r="O40" i="24"/>
  <c r="M41" i="24"/>
  <c r="N41" i="24"/>
  <c r="O41" i="24"/>
  <c r="M42" i="24"/>
  <c r="N42" i="24"/>
  <c r="O42" i="24"/>
  <c r="M43" i="24"/>
  <c r="N43" i="24"/>
  <c r="O43" i="24"/>
  <c r="M44" i="24"/>
  <c r="N44" i="24"/>
  <c r="O44" i="24"/>
  <c r="M45" i="24"/>
  <c r="N45" i="24"/>
  <c r="O45" i="24"/>
  <c r="M46" i="24"/>
  <c r="N46" i="24"/>
  <c r="O46" i="24"/>
  <c r="M47" i="24"/>
  <c r="N47" i="24"/>
  <c r="O47" i="24"/>
  <c r="M48" i="24"/>
  <c r="N48" i="24"/>
  <c r="O48" i="24"/>
  <c r="M49" i="24"/>
  <c r="N49" i="24"/>
  <c r="O49" i="24"/>
  <c r="M50" i="24"/>
  <c r="N50" i="24"/>
  <c r="O50" i="24"/>
  <c r="M51" i="24"/>
  <c r="N51" i="24"/>
  <c r="O51" i="24"/>
  <c r="M52" i="24"/>
  <c r="N52" i="24"/>
  <c r="O52" i="24"/>
  <c r="M53" i="24"/>
  <c r="N53" i="24"/>
  <c r="O53" i="24"/>
  <c r="M54" i="24"/>
  <c r="N54" i="24"/>
  <c r="O54" i="24"/>
  <c r="M55" i="24"/>
  <c r="N55" i="24"/>
  <c r="O55" i="24"/>
  <c r="M56" i="24"/>
  <c r="N56" i="24"/>
  <c r="O56" i="24"/>
  <c r="M57" i="24"/>
  <c r="N57" i="24"/>
  <c r="O57" i="24"/>
  <c r="M58" i="24"/>
  <c r="N58" i="24"/>
  <c r="O58" i="24"/>
  <c r="M59" i="24"/>
  <c r="N59" i="24"/>
  <c r="O59" i="24"/>
  <c r="M60" i="24"/>
  <c r="N60" i="24"/>
  <c r="O60" i="24"/>
  <c r="M61" i="24"/>
  <c r="N61" i="24"/>
  <c r="O61" i="24"/>
  <c r="M62" i="24"/>
  <c r="N62" i="24"/>
  <c r="O62" i="24"/>
  <c r="M63" i="24"/>
  <c r="N63" i="24"/>
  <c r="O63" i="24"/>
  <c r="M64" i="24"/>
  <c r="N64" i="24"/>
  <c r="O64" i="24"/>
  <c r="M65" i="24"/>
  <c r="N65" i="24"/>
  <c r="O65" i="24"/>
  <c r="M66" i="24"/>
  <c r="N66" i="24"/>
  <c r="O66" i="24"/>
  <c r="M67" i="24"/>
  <c r="N67" i="24"/>
  <c r="O67" i="24"/>
  <c r="M68" i="24"/>
  <c r="N68" i="24"/>
  <c r="O68" i="24"/>
  <c r="M69" i="24"/>
  <c r="N69" i="24"/>
  <c r="O69" i="24"/>
  <c r="M70" i="24"/>
  <c r="N70" i="24"/>
  <c r="O70" i="24"/>
  <c r="M71" i="24"/>
  <c r="N71" i="24"/>
  <c r="O71" i="24"/>
  <c r="M72" i="24"/>
  <c r="N72" i="24"/>
  <c r="O72" i="24"/>
  <c r="M73" i="24"/>
  <c r="N73" i="24"/>
  <c r="O73" i="24"/>
  <c r="M74" i="24"/>
  <c r="N74" i="24"/>
  <c r="O74" i="24"/>
  <c r="M75" i="24"/>
  <c r="N75" i="24"/>
  <c r="O75" i="24"/>
  <c r="M76" i="24"/>
  <c r="N76" i="24"/>
  <c r="O76" i="24"/>
  <c r="M77" i="24"/>
  <c r="N77" i="24"/>
  <c r="O77" i="24"/>
  <c r="M78" i="24"/>
  <c r="N78" i="24"/>
  <c r="O78" i="24"/>
  <c r="M79" i="24"/>
  <c r="N79" i="24"/>
  <c r="O79" i="24"/>
  <c r="M80" i="24"/>
  <c r="N80" i="24"/>
  <c r="O80" i="24"/>
  <c r="M81" i="24"/>
  <c r="N81" i="24"/>
  <c r="O81" i="24"/>
  <c r="M82" i="24"/>
  <c r="N82" i="24"/>
  <c r="O82" i="24"/>
  <c r="M83" i="24"/>
  <c r="N83" i="24"/>
  <c r="O83" i="24"/>
  <c r="M84" i="24"/>
  <c r="N84" i="24"/>
  <c r="O84" i="24"/>
  <c r="M85" i="24"/>
  <c r="N85" i="24"/>
  <c r="O85" i="24"/>
  <c r="M86" i="24"/>
  <c r="N86" i="24"/>
  <c r="O86" i="24"/>
  <c r="M87" i="24"/>
  <c r="N87" i="24"/>
  <c r="O87" i="24"/>
  <c r="M88" i="24"/>
  <c r="N88" i="24"/>
  <c r="O88" i="24"/>
  <c r="M89" i="24"/>
  <c r="N89" i="24"/>
  <c r="O89" i="24"/>
  <c r="M90" i="24"/>
  <c r="N90" i="24"/>
  <c r="O90" i="24"/>
  <c r="M91" i="24"/>
  <c r="N91" i="24"/>
  <c r="O91" i="24"/>
  <c r="M92" i="24"/>
  <c r="N92" i="24"/>
  <c r="O92" i="24"/>
  <c r="M93" i="24"/>
  <c r="N93" i="24"/>
  <c r="O93" i="24"/>
  <c r="M94" i="24"/>
  <c r="N94" i="24"/>
  <c r="O94" i="24"/>
  <c r="M95" i="24"/>
  <c r="N95" i="24"/>
  <c r="O95" i="24"/>
  <c r="M96" i="24"/>
  <c r="N96" i="24"/>
  <c r="O96" i="24"/>
  <c r="M97" i="24"/>
  <c r="N97" i="24"/>
  <c r="O97" i="24"/>
  <c r="M98" i="24"/>
  <c r="N98" i="24"/>
  <c r="O98" i="24"/>
  <c r="M99" i="24"/>
  <c r="N99" i="24"/>
  <c r="O99" i="24"/>
  <c r="M100" i="24"/>
  <c r="N100" i="24"/>
  <c r="O100" i="24"/>
  <c r="M101" i="24"/>
  <c r="N101" i="24"/>
  <c r="O101" i="24"/>
  <c r="M102" i="24"/>
  <c r="N102" i="24"/>
  <c r="O102" i="24"/>
  <c r="M103" i="24"/>
  <c r="N103" i="24"/>
  <c r="O103" i="24"/>
  <c r="M104" i="24"/>
  <c r="N104" i="24"/>
  <c r="O104" i="24"/>
  <c r="M105" i="24"/>
  <c r="N105" i="24"/>
  <c r="O105" i="24"/>
  <c r="M106" i="24"/>
  <c r="N106" i="24"/>
  <c r="O106" i="24"/>
  <c r="M107" i="24"/>
  <c r="N107" i="24"/>
  <c r="O107" i="24"/>
  <c r="M108" i="24"/>
  <c r="N108" i="24"/>
  <c r="O108" i="24"/>
  <c r="M109" i="24"/>
  <c r="N109" i="24"/>
  <c r="O109" i="24"/>
  <c r="M110" i="24"/>
  <c r="N110" i="24"/>
  <c r="O110" i="24"/>
  <c r="M111" i="24"/>
  <c r="N111" i="24"/>
  <c r="O111" i="24"/>
  <c r="M112" i="24"/>
  <c r="N112" i="24"/>
  <c r="O112" i="24"/>
  <c r="M113" i="24"/>
  <c r="N113" i="24"/>
  <c r="O113" i="24"/>
  <c r="M114" i="24"/>
  <c r="N114" i="24"/>
  <c r="O114" i="24"/>
  <c r="M115" i="24"/>
  <c r="N115" i="24"/>
  <c r="O115" i="24"/>
  <c r="M116" i="24"/>
  <c r="N116" i="24"/>
  <c r="O116" i="24"/>
  <c r="M117" i="24"/>
  <c r="N117" i="24"/>
  <c r="O117" i="24"/>
  <c r="M118" i="24"/>
  <c r="N118" i="24"/>
  <c r="O118" i="24"/>
  <c r="M119" i="24"/>
  <c r="N119" i="24"/>
  <c r="O119" i="24"/>
  <c r="M120" i="24"/>
  <c r="N120" i="24"/>
  <c r="O120" i="24"/>
  <c r="M121" i="24"/>
  <c r="N121" i="24"/>
  <c r="O121" i="24"/>
  <c r="M122" i="24"/>
  <c r="N122" i="24"/>
  <c r="O122" i="24"/>
  <c r="M123" i="24"/>
  <c r="N123" i="24"/>
  <c r="O123" i="24"/>
  <c r="M124" i="24"/>
  <c r="N124" i="24"/>
  <c r="O124" i="24"/>
  <c r="M125" i="24"/>
  <c r="N125" i="24"/>
  <c r="O125" i="24"/>
  <c r="M126" i="24"/>
  <c r="N126" i="24"/>
  <c r="O126" i="24"/>
  <c r="M127" i="24"/>
  <c r="N127" i="24"/>
  <c r="O127" i="24"/>
  <c r="M128" i="24"/>
  <c r="N128" i="24"/>
  <c r="O128" i="24"/>
  <c r="M129" i="24"/>
  <c r="N129" i="24"/>
  <c r="O129" i="24"/>
  <c r="M130" i="24"/>
  <c r="N130" i="24"/>
  <c r="O130" i="24"/>
  <c r="M131" i="24"/>
  <c r="N131" i="24"/>
  <c r="O131" i="24"/>
  <c r="M132" i="24"/>
  <c r="N132" i="24"/>
  <c r="O132" i="24"/>
  <c r="M133" i="24"/>
  <c r="N133" i="24"/>
  <c r="O133" i="24"/>
  <c r="M134" i="24"/>
  <c r="N134" i="24"/>
  <c r="O134" i="24"/>
  <c r="M135" i="24"/>
  <c r="N135" i="24"/>
  <c r="O135" i="24"/>
  <c r="M136" i="24"/>
  <c r="N136" i="24"/>
  <c r="O136" i="24"/>
  <c r="M137" i="24"/>
  <c r="N137" i="24"/>
  <c r="O137" i="24"/>
  <c r="M138" i="24"/>
  <c r="N138" i="24"/>
  <c r="O138" i="24"/>
  <c r="M139" i="24"/>
  <c r="N139" i="24"/>
  <c r="O139" i="24"/>
  <c r="M140" i="24"/>
  <c r="N140" i="24"/>
  <c r="O140" i="24"/>
  <c r="M141" i="24"/>
  <c r="N141" i="24"/>
  <c r="O141" i="24"/>
  <c r="M142" i="24"/>
  <c r="N142" i="24"/>
  <c r="O142" i="24"/>
  <c r="M143" i="24"/>
  <c r="N143" i="24"/>
  <c r="O143" i="24"/>
  <c r="M144" i="24"/>
  <c r="N144" i="24"/>
  <c r="O144" i="24"/>
  <c r="M145" i="24"/>
  <c r="N145" i="24"/>
  <c r="O145" i="24"/>
  <c r="M146" i="24"/>
  <c r="N146" i="24"/>
  <c r="O146" i="24"/>
  <c r="M147" i="24"/>
  <c r="N147" i="24"/>
  <c r="O147" i="24"/>
  <c r="M148" i="24"/>
  <c r="N148" i="24"/>
  <c r="O148" i="24"/>
  <c r="M149" i="24"/>
  <c r="N149" i="24"/>
  <c r="O149" i="24"/>
  <c r="M150" i="24"/>
  <c r="N150" i="24"/>
  <c r="O150" i="24"/>
  <c r="M151" i="24"/>
  <c r="N151" i="24"/>
  <c r="O151" i="24"/>
  <c r="M152" i="24"/>
  <c r="N152" i="24"/>
  <c r="O152" i="24"/>
  <c r="M153" i="24"/>
  <c r="N153" i="24"/>
  <c r="O153" i="24"/>
  <c r="M154" i="24"/>
  <c r="N154" i="24"/>
  <c r="O154" i="24"/>
  <c r="M155" i="24"/>
  <c r="N155" i="24"/>
  <c r="O155" i="24"/>
  <c r="M156" i="24"/>
  <c r="N156" i="24"/>
  <c r="O156" i="24"/>
  <c r="M157" i="24"/>
  <c r="N157" i="24"/>
  <c r="O157" i="24"/>
  <c r="M158" i="24"/>
  <c r="N158" i="24"/>
  <c r="O158" i="24"/>
  <c r="M159" i="24"/>
  <c r="N159" i="24"/>
  <c r="O159" i="24"/>
  <c r="M160" i="24"/>
  <c r="N160" i="24"/>
  <c r="O160" i="24"/>
  <c r="M161" i="24"/>
  <c r="N161" i="24"/>
  <c r="O161" i="24"/>
  <c r="M162" i="24"/>
  <c r="N162" i="24"/>
  <c r="O162" i="24"/>
  <c r="M163" i="24"/>
  <c r="N163" i="24"/>
  <c r="O163" i="24"/>
  <c r="M164" i="24"/>
  <c r="N164" i="24"/>
  <c r="O164" i="24"/>
  <c r="M165" i="24"/>
  <c r="N165" i="24"/>
  <c r="O165" i="24"/>
  <c r="M166" i="24"/>
  <c r="N166" i="24"/>
  <c r="O166" i="24"/>
  <c r="M167" i="24"/>
  <c r="N167" i="24"/>
  <c r="O167" i="24"/>
  <c r="M168" i="24"/>
  <c r="N168" i="24"/>
  <c r="O168" i="24"/>
  <c r="M169" i="24"/>
  <c r="N169" i="24"/>
  <c r="O169" i="24"/>
  <c r="M170" i="24"/>
  <c r="N170" i="24"/>
  <c r="O170" i="24"/>
  <c r="M171" i="24"/>
  <c r="N171" i="24"/>
  <c r="O171" i="24"/>
  <c r="M172" i="24"/>
  <c r="N172" i="24"/>
  <c r="O172" i="24"/>
  <c r="M173" i="24"/>
  <c r="N173" i="24"/>
  <c r="O173" i="24"/>
  <c r="M174" i="24"/>
  <c r="N174" i="24"/>
  <c r="O174" i="24"/>
  <c r="M175" i="24"/>
  <c r="N175" i="24"/>
  <c r="O175" i="24"/>
  <c r="M176" i="24"/>
  <c r="N176" i="24"/>
  <c r="O176" i="24"/>
  <c r="M177" i="24"/>
  <c r="N177" i="24"/>
  <c r="O177" i="24"/>
  <c r="M178" i="24"/>
  <c r="N178" i="24"/>
  <c r="O178" i="24"/>
  <c r="M179" i="24"/>
  <c r="N179" i="24"/>
  <c r="O179" i="24"/>
  <c r="M180" i="24"/>
  <c r="N180" i="24"/>
  <c r="O180" i="24"/>
  <c r="M181" i="24"/>
  <c r="N181" i="24"/>
  <c r="O181" i="24"/>
  <c r="M182" i="24"/>
  <c r="N182" i="24"/>
  <c r="O182" i="24"/>
  <c r="M183" i="24"/>
  <c r="N183" i="24"/>
  <c r="O183" i="24"/>
  <c r="M184" i="24"/>
  <c r="N184" i="24"/>
  <c r="O184" i="24"/>
  <c r="M185" i="24"/>
  <c r="N185" i="24"/>
  <c r="O185" i="24"/>
  <c r="M186" i="24"/>
  <c r="N186" i="24"/>
  <c r="O186" i="24"/>
  <c r="M187" i="24"/>
  <c r="N187" i="24"/>
  <c r="O187" i="24"/>
  <c r="M188" i="24"/>
  <c r="N188" i="24"/>
  <c r="O188" i="24"/>
  <c r="M189" i="24"/>
  <c r="N189" i="24"/>
  <c r="O189" i="24"/>
  <c r="M190" i="24"/>
  <c r="N190" i="24"/>
  <c r="O190" i="24"/>
  <c r="M191" i="24"/>
  <c r="N191" i="24"/>
  <c r="O191" i="24"/>
  <c r="M192" i="24"/>
  <c r="N192" i="24"/>
  <c r="O192" i="24"/>
  <c r="M193" i="24"/>
  <c r="N193" i="24"/>
  <c r="O193" i="24"/>
  <c r="M194" i="24"/>
  <c r="N194" i="24"/>
  <c r="O194" i="24"/>
  <c r="M195" i="24"/>
  <c r="N195" i="24"/>
  <c r="O195" i="24"/>
  <c r="M196" i="24"/>
  <c r="N196" i="24"/>
  <c r="O196" i="24"/>
  <c r="M197" i="24"/>
  <c r="N197" i="24"/>
  <c r="O197" i="24"/>
  <c r="M198" i="24"/>
  <c r="N198" i="24"/>
  <c r="O198" i="24"/>
  <c r="M199" i="24"/>
  <c r="N199" i="24"/>
  <c r="O199" i="24"/>
  <c r="M200" i="24"/>
  <c r="N200" i="24"/>
  <c r="O200" i="24"/>
  <c r="M201" i="24"/>
  <c r="N201" i="24"/>
  <c r="O201" i="24"/>
  <c r="M202" i="24"/>
  <c r="N202" i="24"/>
  <c r="O202" i="24"/>
  <c r="M203" i="24"/>
  <c r="N203" i="24"/>
  <c r="O203" i="24"/>
  <c r="M204" i="24"/>
  <c r="N204" i="24"/>
  <c r="O204" i="24"/>
  <c r="M205" i="24"/>
  <c r="N205" i="24"/>
  <c r="O205" i="24"/>
  <c r="M206" i="24"/>
  <c r="N206" i="24"/>
  <c r="O206" i="24"/>
  <c r="M207" i="24"/>
  <c r="N207" i="24"/>
  <c r="O207" i="24"/>
  <c r="M208" i="24"/>
  <c r="N208" i="24"/>
  <c r="O208" i="24"/>
  <c r="M209" i="24"/>
  <c r="N209" i="24"/>
  <c r="O209" i="24"/>
  <c r="M210" i="24"/>
  <c r="N210" i="24"/>
  <c r="O210" i="24"/>
  <c r="M211" i="24"/>
  <c r="N211" i="24"/>
  <c r="O211" i="24"/>
  <c r="M212" i="24"/>
  <c r="N212" i="24"/>
  <c r="O212" i="24"/>
  <c r="M213" i="24"/>
  <c r="N213" i="24"/>
  <c r="O213" i="24"/>
  <c r="M214" i="24"/>
  <c r="N214" i="24"/>
  <c r="O214" i="24"/>
  <c r="M215" i="24"/>
  <c r="N215" i="24"/>
  <c r="O215" i="24"/>
  <c r="M216" i="24"/>
  <c r="N216" i="24"/>
  <c r="O216" i="24"/>
  <c r="O2" i="24"/>
  <c r="N2" i="24"/>
  <c r="M2" i="24"/>
  <c r="S3" i="22"/>
  <c r="T3" i="22"/>
  <c r="U3" i="22"/>
  <c r="S4" i="22"/>
  <c r="T4" i="22"/>
  <c r="U4" i="22"/>
  <c r="S5" i="22"/>
  <c r="T5" i="22"/>
  <c r="U5" i="22"/>
  <c r="S6" i="22"/>
  <c r="T6" i="22"/>
  <c r="U6" i="22"/>
  <c r="S7" i="22"/>
  <c r="T7" i="22"/>
  <c r="U7" i="22"/>
  <c r="S8" i="22"/>
  <c r="T8" i="22"/>
  <c r="U8" i="22"/>
  <c r="S9" i="22"/>
  <c r="T9" i="22"/>
  <c r="U9" i="22"/>
  <c r="S10" i="22"/>
  <c r="T10" i="22"/>
  <c r="U10" i="22"/>
  <c r="S11" i="22"/>
  <c r="T11" i="22"/>
  <c r="U11" i="22"/>
  <c r="S12" i="22"/>
  <c r="T12" i="22"/>
  <c r="U12" i="22"/>
  <c r="S13" i="22"/>
  <c r="T13" i="22"/>
  <c r="U13" i="22"/>
  <c r="S14" i="22"/>
  <c r="T14" i="22"/>
  <c r="U14" i="22"/>
  <c r="S15" i="22"/>
  <c r="T15" i="22"/>
  <c r="U15" i="22"/>
  <c r="S16" i="22"/>
  <c r="T16" i="22"/>
  <c r="U16" i="22"/>
  <c r="S17" i="22"/>
  <c r="T17" i="22"/>
  <c r="U17" i="22"/>
  <c r="S18" i="22"/>
  <c r="T18" i="22"/>
  <c r="U18" i="22"/>
  <c r="S19" i="22"/>
  <c r="T19" i="22"/>
  <c r="U19" i="22"/>
  <c r="S20" i="22"/>
  <c r="T20" i="22"/>
  <c r="U20" i="22"/>
  <c r="S21" i="22"/>
  <c r="T21" i="22"/>
  <c r="U21" i="22"/>
  <c r="S22" i="22"/>
  <c r="T22" i="22"/>
  <c r="U22" i="22"/>
  <c r="S23" i="22"/>
  <c r="T23" i="22"/>
  <c r="U23" i="22"/>
  <c r="S24" i="22"/>
  <c r="T24" i="22"/>
  <c r="U24" i="22"/>
  <c r="S25" i="22"/>
  <c r="T25" i="22"/>
  <c r="U25" i="22"/>
  <c r="S26" i="22"/>
  <c r="T26" i="22"/>
  <c r="U26" i="22"/>
  <c r="S27" i="22"/>
  <c r="T27" i="22"/>
  <c r="U27" i="22"/>
  <c r="S28" i="22"/>
  <c r="T28" i="22"/>
  <c r="U28" i="22"/>
  <c r="S29" i="22"/>
  <c r="T29" i="22"/>
  <c r="U29" i="22"/>
  <c r="S30" i="22"/>
  <c r="T30" i="22"/>
  <c r="U30" i="22"/>
  <c r="S31" i="22"/>
  <c r="T31" i="22"/>
  <c r="U31" i="22"/>
  <c r="S32" i="22"/>
  <c r="T32" i="22"/>
  <c r="U32" i="22"/>
  <c r="S33" i="22"/>
  <c r="T33" i="22"/>
  <c r="U33" i="22"/>
  <c r="S34" i="22"/>
  <c r="T34" i="22"/>
  <c r="U34" i="22"/>
  <c r="S35" i="22"/>
  <c r="T35" i="22"/>
  <c r="U35" i="22"/>
  <c r="S36" i="22"/>
  <c r="T36" i="22"/>
  <c r="U36" i="22"/>
  <c r="S37" i="22"/>
  <c r="T37" i="22"/>
  <c r="U37" i="22"/>
  <c r="S38" i="22"/>
  <c r="T38" i="22"/>
  <c r="U38" i="22"/>
  <c r="S39" i="22"/>
  <c r="T39" i="22"/>
  <c r="U39" i="22"/>
  <c r="S40" i="22"/>
  <c r="T40" i="22"/>
  <c r="U40" i="22"/>
  <c r="S41" i="22"/>
  <c r="T41" i="22"/>
  <c r="U41" i="22"/>
  <c r="S42" i="22"/>
  <c r="T42" i="22"/>
  <c r="U42" i="22"/>
  <c r="S43" i="22"/>
  <c r="T43" i="22"/>
  <c r="U43" i="22"/>
  <c r="S44" i="22"/>
  <c r="T44" i="22"/>
  <c r="U44" i="22"/>
  <c r="S45" i="22"/>
  <c r="T45" i="22"/>
  <c r="U45" i="22"/>
  <c r="S46" i="22"/>
  <c r="T46" i="22"/>
  <c r="U46" i="22"/>
  <c r="S47" i="22"/>
  <c r="T47" i="22"/>
  <c r="U47" i="22"/>
  <c r="S48" i="22"/>
  <c r="T48" i="22"/>
  <c r="U48" i="22"/>
  <c r="S49" i="22"/>
  <c r="T49" i="22"/>
  <c r="U49" i="22"/>
  <c r="S50" i="22"/>
  <c r="T50" i="22"/>
  <c r="U50" i="22"/>
  <c r="S51" i="22"/>
  <c r="T51" i="22"/>
  <c r="U51" i="22"/>
  <c r="S52" i="22"/>
  <c r="T52" i="22"/>
  <c r="U52" i="22"/>
  <c r="S53" i="22"/>
  <c r="T53" i="22"/>
  <c r="U53" i="22"/>
  <c r="S54" i="22"/>
  <c r="T54" i="22"/>
  <c r="U54" i="22"/>
  <c r="S55" i="22"/>
  <c r="T55" i="22"/>
  <c r="U55" i="22"/>
  <c r="S56" i="22"/>
  <c r="T56" i="22"/>
  <c r="U56" i="22"/>
  <c r="S57" i="22"/>
  <c r="T57" i="22"/>
  <c r="U57" i="22"/>
  <c r="S58" i="22"/>
  <c r="T58" i="22"/>
  <c r="U58" i="22"/>
  <c r="S59" i="22"/>
  <c r="T59" i="22"/>
  <c r="U59" i="22"/>
  <c r="S60" i="22"/>
  <c r="T60" i="22"/>
  <c r="U60" i="22"/>
  <c r="S61" i="22"/>
  <c r="T61" i="22"/>
  <c r="U61" i="22"/>
  <c r="S62" i="22"/>
  <c r="T62" i="22"/>
  <c r="U62" i="22"/>
  <c r="S63" i="22"/>
  <c r="T63" i="22"/>
  <c r="U63" i="22"/>
  <c r="S64" i="22"/>
  <c r="T64" i="22"/>
  <c r="U64" i="22"/>
  <c r="S65" i="22"/>
  <c r="T65" i="22"/>
  <c r="U65" i="22"/>
  <c r="S66" i="22"/>
  <c r="T66" i="22"/>
  <c r="U66" i="22"/>
  <c r="S67" i="22"/>
  <c r="T67" i="22"/>
  <c r="U67" i="22"/>
  <c r="S68" i="22"/>
  <c r="T68" i="22"/>
  <c r="U68" i="22"/>
  <c r="S69" i="22"/>
  <c r="T69" i="22"/>
  <c r="U69" i="22"/>
  <c r="S70" i="22"/>
  <c r="T70" i="22"/>
  <c r="U70" i="22"/>
  <c r="S71" i="22"/>
  <c r="T71" i="22"/>
  <c r="U71" i="22"/>
  <c r="S72" i="22"/>
  <c r="T72" i="22"/>
  <c r="U72" i="22"/>
  <c r="S73" i="22"/>
  <c r="T73" i="22"/>
  <c r="U73" i="22"/>
  <c r="S74" i="22"/>
  <c r="T74" i="22"/>
  <c r="U74" i="22"/>
  <c r="S75" i="22"/>
  <c r="T75" i="22"/>
  <c r="U75" i="22"/>
  <c r="S76" i="22"/>
  <c r="T76" i="22"/>
  <c r="U76" i="22"/>
  <c r="S77" i="22"/>
  <c r="T77" i="22"/>
  <c r="U77" i="22"/>
  <c r="S78" i="22"/>
  <c r="T78" i="22"/>
  <c r="U78" i="22"/>
  <c r="S79" i="22"/>
  <c r="T79" i="22"/>
  <c r="U79" i="22"/>
  <c r="S80" i="22"/>
  <c r="T80" i="22"/>
  <c r="U80" i="22"/>
  <c r="S81" i="22"/>
  <c r="T81" i="22"/>
  <c r="U81" i="22"/>
  <c r="S82" i="22"/>
  <c r="T82" i="22"/>
  <c r="U82" i="22"/>
  <c r="S83" i="22"/>
  <c r="T83" i="22"/>
  <c r="U83" i="22"/>
  <c r="S84" i="22"/>
  <c r="T84" i="22"/>
  <c r="U84" i="22"/>
  <c r="S85" i="22"/>
  <c r="T85" i="22"/>
  <c r="U85" i="22"/>
  <c r="S86" i="22"/>
  <c r="T86" i="22"/>
  <c r="U86" i="22"/>
  <c r="S87" i="22"/>
  <c r="T87" i="22"/>
  <c r="U87" i="22"/>
  <c r="S88" i="22"/>
  <c r="T88" i="22"/>
  <c r="U88" i="22"/>
  <c r="S89" i="22"/>
  <c r="T89" i="22"/>
  <c r="U89" i="22"/>
  <c r="S90" i="22"/>
  <c r="T90" i="22"/>
  <c r="U90" i="22"/>
  <c r="S91" i="22"/>
  <c r="T91" i="22"/>
  <c r="U91" i="22"/>
  <c r="S92" i="22"/>
  <c r="T92" i="22"/>
  <c r="U92" i="22"/>
  <c r="S93" i="22"/>
  <c r="T93" i="22"/>
  <c r="U93" i="22"/>
  <c r="S94" i="22"/>
  <c r="T94" i="22"/>
  <c r="U94" i="22"/>
  <c r="S95" i="22"/>
  <c r="T95" i="22"/>
  <c r="U95" i="22"/>
  <c r="S96" i="22"/>
  <c r="T96" i="22"/>
  <c r="U96" i="22"/>
  <c r="S97" i="22"/>
  <c r="T97" i="22"/>
  <c r="U97" i="22"/>
  <c r="S98" i="22"/>
  <c r="T98" i="22"/>
  <c r="U98" i="22"/>
  <c r="S99" i="22"/>
  <c r="T99" i="22"/>
  <c r="U99" i="22"/>
  <c r="S100" i="22"/>
  <c r="T100" i="22"/>
  <c r="U100" i="22"/>
  <c r="S101" i="22"/>
  <c r="T101" i="22"/>
  <c r="U101" i="22"/>
  <c r="S102" i="22"/>
  <c r="T102" i="22"/>
  <c r="U102" i="22"/>
  <c r="S103" i="22"/>
  <c r="T103" i="22"/>
  <c r="U103" i="22"/>
  <c r="S104" i="22"/>
  <c r="T104" i="22"/>
  <c r="U104" i="22"/>
  <c r="S105" i="22"/>
  <c r="T105" i="22"/>
  <c r="U105" i="22"/>
  <c r="S106" i="22"/>
  <c r="T106" i="22"/>
  <c r="U106" i="22"/>
  <c r="S107" i="22"/>
  <c r="T107" i="22"/>
  <c r="U107" i="22"/>
  <c r="S108" i="22"/>
  <c r="T108" i="22"/>
  <c r="U108" i="22"/>
  <c r="S109" i="22"/>
  <c r="T109" i="22"/>
  <c r="U109" i="22"/>
  <c r="S110" i="22"/>
  <c r="T110" i="22"/>
  <c r="U110" i="22"/>
  <c r="S111" i="22"/>
  <c r="T111" i="22"/>
  <c r="U111" i="22"/>
  <c r="S112" i="22"/>
  <c r="T112" i="22"/>
  <c r="U112" i="22"/>
  <c r="S113" i="22"/>
  <c r="T113" i="22"/>
  <c r="U113" i="22"/>
  <c r="S114" i="22"/>
  <c r="T114" i="22"/>
  <c r="U114" i="22"/>
  <c r="S115" i="22"/>
  <c r="T115" i="22"/>
  <c r="U115" i="22"/>
  <c r="S116" i="22"/>
  <c r="T116" i="22"/>
  <c r="U116" i="22"/>
  <c r="S117" i="22"/>
  <c r="T117" i="22"/>
  <c r="U117" i="22"/>
  <c r="S118" i="22"/>
  <c r="T118" i="22"/>
  <c r="U118" i="22"/>
  <c r="S119" i="22"/>
  <c r="T119" i="22"/>
  <c r="U119" i="22"/>
  <c r="S120" i="22"/>
  <c r="T120" i="22"/>
  <c r="U120" i="22"/>
  <c r="S121" i="22"/>
  <c r="T121" i="22"/>
  <c r="U121" i="22"/>
  <c r="S122" i="22"/>
  <c r="T122" i="22"/>
  <c r="U122" i="22"/>
  <c r="S123" i="22"/>
  <c r="T123" i="22"/>
  <c r="U123" i="22"/>
  <c r="S124" i="22"/>
  <c r="T124" i="22"/>
  <c r="U124" i="22"/>
  <c r="S125" i="22"/>
  <c r="T125" i="22"/>
  <c r="U125" i="22"/>
  <c r="S126" i="22"/>
  <c r="T126" i="22"/>
  <c r="U126" i="22"/>
  <c r="S127" i="22"/>
  <c r="T127" i="22"/>
  <c r="U127" i="22"/>
  <c r="S128" i="22"/>
  <c r="T128" i="22"/>
  <c r="U128" i="22"/>
  <c r="S129" i="22"/>
  <c r="T129" i="22"/>
  <c r="U129" i="22"/>
  <c r="S130" i="22"/>
  <c r="T130" i="22"/>
  <c r="U130" i="22"/>
  <c r="S131" i="22"/>
  <c r="T131" i="22"/>
  <c r="U131" i="22"/>
  <c r="S132" i="22"/>
  <c r="T132" i="22"/>
  <c r="U132" i="22"/>
  <c r="S133" i="22"/>
  <c r="T133" i="22"/>
  <c r="U133" i="22"/>
  <c r="S134" i="22"/>
  <c r="T134" i="22"/>
  <c r="U134" i="22"/>
  <c r="S135" i="22"/>
  <c r="T135" i="22"/>
  <c r="U135" i="22"/>
  <c r="S136" i="22"/>
  <c r="T136" i="22"/>
  <c r="U136" i="22"/>
  <c r="S137" i="22"/>
  <c r="T137" i="22"/>
  <c r="U137" i="22"/>
  <c r="S138" i="22"/>
  <c r="T138" i="22"/>
  <c r="U138" i="22"/>
  <c r="S139" i="22"/>
  <c r="T139" i="22"/>
  <c r="U139" i="22"/>
  <c r="S140" i="22"/>
  <c r="T140" i="22"/>
  <c r="U140" i="22"/>
  <c r="S141" i="22"/>
  <c r="T141" i="22"/>
  <c r="U141" i="22"/>
  <c r="S142" i="22"/>
  <c r="T142" i="22"/>
  <c r="U142" i="22"/>
  <c r="S143" i="22"/>
  <c r="T143" i="22"/>
  <c r="U143" i="22"/>
  <c r="S144" i="22"/>
  <c r="T144" i="22"/>
  <c r="U144" i="22"/>
  <c r="S145" i="22"/>
  <c r="T145" i="22"/>
  <c r="U145" i="22"/>
  <c r="S146" i="22"/>
  <c r="T146" i="22"/>
  <c r="U146" i="22"/>
  <c r="S147" i="22"/>
  <c r="T147" i="22"/>
  <c r="U147" i="22"/>
  <c r="S148" i="22"/>
  <c r="T148" i="22"/>
  <c r="U148" i="22"/>
  <c r="S149" i="22"/>
  <c r="T149" i="22"/>
  <c r="U149" i="22"/>
  <c r="S150" i="22"/>
  <c r="T150" i="22"/>
  <c r="U150" i="22"/>
  <c r="S151" i="22"/>
  <c r="T151" i="22"/>
  <c r="U151" i="22"/>
  <c r="S152" i="22"/>
  <c r="T152" i="22"/>
  <c r="U152" i="22"/>
  <c r="S153" i="22"/>
  <c r="T153" i="22"/>
  <c r="U153" i="22"/>
  <c r="S154" i="22"/>
  <c r="T154" i="22"/>
  <c r="U154" i="22"/>
  <c r="S155" i="22"/>
  <c r="T155" i="22"/>
  <c r="U155" i="22"/>
  <c r="S156" i="22"/>
  <c r="T156" i="22"/>
  <c r="U156" i="22"/>
  <c r="S157" i="22"/>
  <c r="T157" i="22"/>
  <c r="U157" i="22"/>
  <c r="S158" i="22"/>
  <c r="T158" i="22"/>
  <c r="U158" i="22"/>
  <c r="S159" i="22"/>
  <c r="T159" i="22"/>
  <c r="U159" i="22"/>
  <c r="S160" i="22"/>
  <c r="T160" i="22"/>
  <c r="U160" i="22"/>
  <c r="S161" i="22"/>
  <c r="T161" i="22"/>
  <c r="U161" i="22"/>
  <c r="S162" i="22"/>
  <c r="T162" i="22"/>
  <c r="U162" i="22"/>
  <c r="S163" i="22"/>
  <c r="T163" i="22"/>
  <c r="U163" i="22"/>
  <c r="S164" i="22"/>
  <c r="T164" i="22"/>
  <c r="U164" i="22"/>
  <c r="S165" i="22"/>
  <c r="T165" i="22"/>
  <c r="U165" i="22"/>
  <c r="S166" i="22"/>
  <c r="T166" i="22"/>
  <c r="U166" i="22"/>
  <c r="S167" i="22"/>
  <c r="T167" i="22"/>
  <c r="U167" i="22"/>
  <c r="S168" i="22"/>
  <c r="T168" i="22"/>
  <c r="U168" i="22"/>
  <c r="S169" i="22"/>
  <c r="T169" i="22"/>
  <c r="U169" i="22"/>
  <c r="S170" i="22"/>
  <c r="T170" i="22"/>
  <c r="U170" i="22"/>
  <c r="S171" i="22"/>
  <c r="T171" i="22"/>
  <c r="U171" i="22"/>
  <c r="S172" i="22"/>
  <c r="T172" i="22"/>
  <c r="U172" i="22"/>
  <c r="S173" i="22"/>
  <c r="T173" i="22"/>
  <c r="U173" i="22"/>
  <c r="S174" i="22"/>
  <c r="T174" i="22"/>
  <c r="U174" i="22"/>
  <c r="S175" i="22"/>
  <c r="T175" i="22"/>
  <c r="U175" i="22"/>
  <c r="S176" i="22"/>
  <c r="T176" i="22"/>
  <c r="U176" i="22"/>
  <c r="S177" i="22"/>
  <c r="T177" i="22"/>
  <c r="U177" i="22"/>
  <c r="S178" i="22"/>
  <c r="T178" i="22"/>
  <c r="U178" i="22"/>
  <c r="S179" i="22"/>
  <c r="T179" i="22"/>
  <c r="U179" i="22"/>
  <c r="S180" i="22"/>
  <c r="T180" i="22"/>
  <c r="U180" i="22"/>
  <c r="S181" i="22"/>
  <c r="T181" i="22"/>
  <c r="U181" i="22"/>
  <c r="S182" i="22"/>
  <c r="T182" i="22"/>
  <c r="U182" i="22"/>
  <c r="S183" i="22"/>
  <c r="T183" i="22"/>
  <c r="U183" i="22"/>
  <c r="S184" i="22"/>
  <c r="T184" i="22"/>
  <c r="U184" i="22"/>
  <c r="S185" i="22"/>
  <c r="T185" i="22"/>
  <c r="U185" i="22"/>
  <c r="S186" i="22"/>
  <c r="T186" i="22"/>
  <c r="U186" i="22"/>
  <c r="S187" i="22"/>
  <c r="T187" i="22"/>
  <c r="U187" i="22"/>
  <c r="S188" i="22"/>
  <c r="T188" i="22"/>
  <c r="U188" i="22"/>
  <c r="S189" i="22"/>
  <c r="T189" i="22"/>
  <c r="U189" i="22"/>
  <c r="S190" i="22"/>
  <c r="T190" i="22"/>
  <c r="U190" i="22"/>
  <c r="S191" i="22"/>
  <c r="T191" i="22"/>
  <c r="U191" i="22"/>
  <c r="S192" i="22"/>
  <c r="T192" i="22"/>
  <c r="U192" i="22"/>
  <c r="S193" i="22"/>
  <c r="T193" i="22"/>
  <c r="U193" i="22"/>
  <c r="S194" i="22"/>
  <c r="T194" i="22"/>
  <c r="U194" i="22"/>
  <c r="S195" i="22"/>
  <c r="T195" i="22"/>
  <c r="U195" i="22"/>
  <c r="S196" i="22"/>
  <c r="T196" i="22"/>
  <c r="U196" i="22"/>
  <c r="S197" i="22"/>
  <c r="T197" i="22"/>
  <c r="U197" i="22"/>
  <c r="S198" i="22"/>
  <c r="T198" i="22"/>
  <c r="U198" i="22"/>
  <c r="S199" i="22"/>
  <c r="T199" i="22"/>
  <c r="U199" i="22"/>
  <c r="S200" i="22"/>
  <c r="T200" i="22"/>
  <c r="U200" i="22"/>
  <c r="S201" i="22"/>
  <c r="T201" i="22"/>
  <c r="U201" i="22"/>
  <c r="S202" i="22"/>
  <c r="T202" i="22"/>
  <c r="U202" i="22"/>
  <c r="S203" i="22"/>
  <c r="T203" i="22"/>
  <c r="U203" i="22"/>
  <c r="S204" i="22"/>
  <c r="T204" i="22"/>
  <c r="U204" i="22"/>
  <c r="S205" i="22"/>
  <c r="T205" i="22"/>
  <c r="U205" i="22"/>
  <c r="S206" i="22"/>
  <c r="T206" i="22"/>
  <c r="U206" i="22"/>
  <c r="S207" i="22"/>
  <c r="T207" i="22"/>
  <c r="U207" i="22"/>
  <c r="S208" i="22"/>
  <c r="T208" i="22"/>
  <c r="U208" i="22"/>
  <c r="S209" i="22"/>
  <c r="T209" i="22"/>
  <c r="U209" i="22"/>
  <c r="S210" i="22"/>
  <c r="T210" i="22"/>
  <c r="U210" i="22"/>
  <c r="S211" i="22"/>
  <c r="T211" i="22"/>
  <c r="U211" i="22"/>
  <c r="S212" i="22"/>
  <c r="T212" i="22"/>
  <c r="U212" i="22"/>
  <c r="S213" i="22"/>
  <c r="T213" i="22"/>
  <c r="U213" i="22"/>
  <c r="S214" i="22"/>
  <c r="T214" i="22"/>
  <c r="U214" i="22"/>
  <c r="S215" i="22"/>
  <c r="T215" i="22"/>
  <c r="U215" i="22"/>
  <c r="S216" i="22"/>
  <c r="T216" i="22"/>
  <c r="U216" i="22"/>
  <c r="S217" i="22"/>
  <c r="T217" i="22"/>
  <c r="U217" i="22"/>
  <c r="S218" i="22"/>
  <c r="T218" i="22"/>
  <c r="U218" i="22"/>
  <c r="S219" i="22"/>
  <c r="T219" i="22"/>
  <c r="U219" i="22"/>
  <c r="S220" i="22"/>
  <c r="T220" i="22"/>
  <c r="U220" i="22"/>
  <c r="U2" i="22"/>
  <c r="T2" i="22"/>
  <c r="S2" i="22"/>
  <c r="S3" i="21"/>
  <c r="T3" i="21"/>
  <c r="U3" i="21"/>
  <c r="S4" i="21"/>
  <c r="T4" i="21"/>
  <c r="U4" i="21"/>
  <c r="S5" i="21"/>
  <c r="T5" i="21"/>
  <c r="U5" i="21"/>
  <c r="S6" i="21"/>
  <c r="T6" i="21"/>
  <c r="U6" i="21"/>
  <c r="S7" i="21"/>
  <c r="T7" i="21"/>
  <c r="U7" i="21"/>
  <c r="S8" i="21"/>
  <c r="T8" i="21"/>
  <c r="U8" i="21"/>
  <c r="S9" i="21"/>
  <c r="T9" i="21"/>
  <c r="U9" i="21"/>
  <c r="S10" i="21"/>
  <c r="T10" i="21"/>
  <c r="U10" i="21"/>
  <c r="S11" i="21"/>
  <c r="T11" i="21"/>
  <c r="U11" i="21"/>
  <c r="S12" i="21"/>
  <c r="T12" i="21"/>
  <c r="U12" i="21"/>
  <c r="S13" i="21"/>
  <c r="T13" i="21"/>
  <c r="U13" i="21"/>
  <c r="S14" i="21"/>
  <c r="T14" i="21"/>
  <c r="U14" i="21"/>
  <c r="S15" i="21"/>
  <c r="T15" i="21"/>
  <c r="U15" i="21"/>
  <c r="S16" i="21"/>
  <c r="T16" i="21"/>
  <c r="U16" i="21"/>
  <c r="S17" i="21"/>
  <c r="T17" i="21"/>
  <c r="U17" i="21"/>
  <c r="S18" i="21"/>
  <c r="T18" i="21"/>
  <c r="U18" i="21"/>
  <c r="S19" i="21"/>
  <c r="T19" i="21"/>
  <c r="U19" i="21"/>
  <c r="S20" i="21"/>
  <c r="T20" i="21"/>
  <c r="U20" i="21"/>
  <c r="S21" i="21"/>
  <c r="T21" i="21"/>
  <c r="U21" i="21"/>
  <c r="S22" i="21"/>
  <c r="T22" i="21"/>
  <c r="U22" i="21"/>
  <c r="S23" i="21"/>
  <c r="T23" i="21"/>
  <c r="U23" i="21"/>
  <c r="S24" i="21"/>
  <c r="T24" i="21"/>
  <c r="U24" i="21"/>
  <c r="S25" i="21"/>
  <c r="T25" i="21"/>
  <c r="U25" i="21"/>
  <c r="S26" i="21"/>
  <c r="T26" i="21"/>
  <c r="U26" i="21"/>
  <c r="S27" i="21"/>
  <c r="T27" i="21"/>
  <c r="U27" i="21"/>
  <c r="S28" i="21"/>
  <c r="T28" i="21"/>
  <c r="U28" i="21"/>
  <c r="S29" i="21"/>
  <c r="T29" i="21"/>
  <c r="U29" i="21"/>
  <c r="S30" i="21"/>
  <c r="T30" i="21"/>
  <c r="U30" i="21"/>
  <c r="S31" i="21"/>
  <c r="T31" i="21"/>
  <c r="U31" i="21"/>
  <c r="S32" i="21"/>
  <c r="T32" i="21"/>
  <c r="U32" i="21"/>
  <c r="S33" i="21"/>
  <c r="T33" i="21"/>
  <c r="U33" i="21"/>
  <c r="S34" i="21"/>
  <c r="T34" i="21"/>
  <c r="U34" i="21"/>
  <c r="S35" i="21"/>
  <c r="T35" i="21"/>
  <c r="U35" i="21"/>
  <c r="S36" i="21"/>
  <c r="T36" i="21"/>
  <c r="U36" i="21"/>
  <c r="S37" i="21"/>
  <c r="T37" i="21"/>
  <c r="U37" i="21"/>
  <c r="S38" i="21"/>
  <c r="T38" i="21"/>
  <c r="U38" i="21"/>
  <c r="S39" i="21"/>
  <c r="T39" i="21"/>
  <c r="U39" i="21"/>
  <c r="S40" i="21"/>
  <c r="T40" i="21"/>
  <c r="U40" i="21"/>
  <c r="S41" i="21"/>
  <c r="T41" i="21"/>
  <c r="U41" i="21"/>
  <c r="S42" i="21"/>
  <c r="T42" i="21"/>
  <c r="U42" i="21"/>
  <c r="S43" i="21"/>
  <c r="T43" i="21"/>
  <c r="U43" i="21"/>
  <c r="S44" i="21"/>
  <c r="T44" i="21"/>
  <c r="U44" i="21"/>
  <c r="S45" i="21"/>
  <c r="T45" i="21"/>
  <c r="U45" i="21"/>
  <c r="S46" i="21"/>
  <c r="T46" i="21"/>
  <c r="U46" i="21"/>
  <c r="S47" i="21"/>
  <c r="T47" i="21"/>
  <c r="U47" i="21"/>
  <c r="S48" i="21"/>
  <c r="T48" i="21"/>
  <c r="U48" i="21"/>
  <c r="S49" i="21"/>
  <c r="T49" i="21"/>
  <c r="U49" i="21"/>
  <c r="S50" i="21"/>
  <c r="T50" i="21"/>
  <c r="U50" i="21"/>
  <c r="S51" i="21"/>
  <c r="T51" i="21"/>
  <c r="U51" i="21"/>
  <c r="S52" i="21"/>
  <c r="T52" i="21"/>
  <c r="U52" i="21"/>
  <c r="S53" i="21"/>
  <c r="T53" i="21"/>
  <c r="U53" i="21"/>
  <c r="S54" i="21"/>
  <c r="T54" i="21"/>
  <c r="U54" i="21"/>
  <c r="S55" i="21"/>
  <c r="T55" i="21"/>
  <c r="U55" i="21"/>
  <c r="S56" i="21"/>
  <c r="T56" i="21"/>
  <c r="U56" i="21"/>
  <c r="S57" i="21"/>
  <c r="T57" i="21"/>
  <c r="U57" i="21"/>
  <c r="S58" i="21"/>
  <c r="T58" i="21"/>
  <c r="U58" i="21"/>
  <c r="S59" i="21"/>
  <c r="T59" i="21"/>
  <c r="U59" i="21"/>
  <c r="S60" i="21"/>
  <c r="T60" i="21"/>
  <c r="U60" i="21"/>
  <c r="S61" i="21"/>
  <c r="T61" i="21"/>
  <c r="U61" i="21"/>
  <c r="S62" i="21"/>
  <c r="T62" i="21"/>
  <c r="U62" i="21"/>
  <c r="S63" i="21"/>
  <c r="T63" i="21"/>
  <c r="U63" i="21"/>
  <c r="S64" i="21"/>
  <c r="T64" i="21"/>
  <c r="U64" i="21"/>
  <c r="S65" i="21"/>
  <c r="T65" i="21"/>
  <c r="U65" i="21"/>
  <c r="S66" i="21"/>
  <c r="T66" i="21"/>
  <c r="U66" i="21"/>
  <c r="S67" i="21"/>
  <c r="T67" i="21"/>
  <c r="U67" i="21"/>
  <c r="S68" i="21"/>
  <c r="T68" i="21"/>
  <c r="U68" i="21"/>
  <c r="S69" i="21"/>
  <c r="T69" i="21"/>
  <c r="U69" i="21"/>
  <c r="S70" i="21"/>
  <c r="T70" i="21"/>
  <c r="U70" i="21"/>
  <c r="S71" i="21"/>
  <c r="T71" i="21"/>
  <c r="U71" i="21"/>
  <c r="S72" i="21"/>
  <c r="T72" i="21"/>
  <c r="U72" i="21"/>
  <c r="S73" i="21"/>
  <c r="T73" i="21"/>
  <c r="U73" i="21"/>
  <c r="S74" i="21"/>
  <c r="T74" i="21"/>
  <c r="U74" i="21"/>
  <c r="S75" i="21"/>
  <c r="T75" i="21"/>
  <c r="U75" i="21"/>
  <c r="S76" i="21"/>
  <c r="T76" i="21"/>
  <c r="U76" i="21"/>
  <c r="S77" i="21"/>
  <c r="T77" i="21"/>
  <c r="U77" i="21"/>
  <c r="S78" i="21"/>
  <c r="T78" i="21"/>
  <c r="U78" i="21"/>
  <c r="S79" i="21"/>
  <c r="T79" i="21"/>
  <c r="U79" i="21"/>
  <c r="S80" i="21"/>
  <c r="T80" i="21"/>
  <c r="U80" i="21"/>
  <c r="S81" i="21"/>
  <c r="T81" i="21"/>
  <c r="U81" i="21"/>
  <c r="S82" i="21"/>
  <c r="T82" i="21"/>
  <c r="U82" i="21"/>
  <c r="S83" i="21"/>
  <c r="T83" i="21"/>
  <c r="U83" i="21"/>
  <c r="S84" i="21"/>
  <c r="T84" i="21"/>
  <c r="U84" i="21"/>
  <c r="S85" i="21"/>
  <c r="T85" i="21"/>
  <c r="U85" i="21"/>
  <c r="S86" i="21"/>
  <c r="T86" i="21"/>
  <c r="U86" i="21"/>
  <c r="S87" i="21"/>
  <c r="T87" i="21"/>
  <c r="U87" i="21"/>
  <c r="S88" i="21"/>
  <c r="T88" i="21"/>
  <c r="U88" i="21"/>
  <c r="S89" i="21"/>
  <c r="T89" i="21"/>
  <c r="U89" i="21"/>
  <c r="S90" i="21"/>
  <c r="T90" i="21"/>
  <c r="U90" i="21"/>
  <c r="S91" i="21"/>
  <c r="T91" i="21"/>
  <c r="U91" i="21"/>
  <c r="S92" i="21"/>
  <c r="T92" i="21"/>
  <c r="U92" i="21"/>
  <c r="S93" i="21"/>
  <c r="T93" i="21"/>
  <c r="U93" i="21"/>
  <c r="S94" i="21"/>
  <c r="T94" i="21"/>
  <c r="U94" i="21"/>
  <c r="S95" i="21"/>
  <c r="T95" i="21"/>
  <c r="U95" i="21"/>
  <c r="S96" i="21"/>
  <c r="T96" i="21"/>
  <c r="U96" i="21"/>
  <c r="S97" i="21"/>
  <c r="T97" i="21"/>
  <c r="U97" i="21"/>
  <c r="S98" i="21"/>
  <c r="T98" i="21"/>
  <c r="U98" i="21"/>
  <c r="S99" i="21"/>
  <c r="T99" i="21"/>
  <c r="U99" i="21"/>
  <c r="S100" i="21"/>
  <c r="T100" i="21"/>
  <c r="U100" i="21"/>
  <c r="S101" i="21"/>
  <c r="T101" i="21"/>
  <c r="U101" i="21"/>
  <c r="S102" i="21"/>
  <c r="T102" i="21"/>
  <c r="U102" i="21"/>
  <c r="S103" i="21"/>
  <c r="T103" i="21"/>
  <c r="U103" i="21"/>
  <c r="S104" i="21"/>
  <c r="T104" i="21"/>
  <c r="U104" i="21"/>
  <c r="S105" i="21"/>
  <c r="T105" i="21"/>
  <c r="U105" i="21"/>
  <c r="S106" i="21"/>
  <c r="T106" i="21"/>
  <c r="U106" i="21"/>
  <c r="S107" i="21"/>
  <c r="T107" i="21"/>
  <c r="U107" i="21"/>
  <c r="S108" i="21"/>
  <c r="T108" i="21"/>
  <c r="U108" i="21"/>
  <c r="S109" i="21"/>
  <c r="T109" i="21"/>
  <c r="U109" i="21"/>
  <c r="S110" i="21"/>
  <c r="T110" i="21"/>
  <c r="U110" i="21"/>
  <c r="S111" i="21"/>
  <c r="T111" i="21"/>
  <c r="U111" i="21"/>
  <c r="S112" i="21"/>
  <c r="T112" i="21"/>
  <c r="U112" i="21"/>
  <c r="S113" i="21"/>
  <c r="T113" i="21"/>
  <c r="U113" i="21"/>
  <c r="S114" i="21"/>
  <c r="T114" i="21"/>
  <c r="U114" i="21"/>
  <c r="S115" i="21"/>
  <c r="T115" i="21"/>
  <c r="U115" i="21"/>
  <c r="S116" i="21"/>
  <c r="T116" i="21"/>
  <c r="U116" i="21"/>
  <c r="S117" i="21"/>
  <c r="T117" i="21"/>
  <c r="U117" i="21"/>
  <c r="S118" i="21"/>
  <c r="T118" i="21"/>
  <c r="U118" i="21"/>
  <c r="S119" i="21"/>
  <c r="T119" i="21"/>
  <c r="U119" i="21"/>
  <c r="S120" i="21"/>
  <c r="T120" i="21"/>
  <c r="U120" i="21"/>
  <c r="S121" i="21"/>
  <c r="T121" i="21"/>
  <c r="U121" i="21"/>
  <c r="S122" i="21"/>
  <c r="T122" i="21"/>
  <c r="U122" i="21"/>
  <c r="S123" i="21"/>
  <c r="T123" i="21"/>
  <c r="U123" i="21"/>
  <c r="S124" i="21"/>
  <c r="T124" i="21"/>
  <c r="U124" i="21"/>
  <c r="S125" i="21"/>
  <c r="T125" i="21"/>
  <c r="U125" i="21"/>
  <c r="S126" i="21"/>
  <c r="T126" i="21"/>
  <c r="U126" i="21"/>
  <c r="S127" i="21"/>
  <c r="T127" i="21"/>
  <c r="U127" i="21"/>
  <c r="S128" i="21"/>
  <c r="T128" i="21"/>
  <c r="U128" i="21"/>
  <c r="S129" i="21"/>
  <c r="T129" i="21"/>
  <c r="U129" i="21"/>
  <c r="S130" i="21"/>
  <c r="T130" i="21"/>
  <c r="U130" i="21"/>
  <c r="S131" i="21"/>
  <c r="T131" i="21"/>
  <c r="U131" i="21"/>
  <c r="S132" i="21"/>
  <c r="T132" i="21"/>
  <c r="U132" i="21"/>
  <c r="S133" i="21"/>
  <c r="T133" i="21"/>
  <c r="U133" i="21"/>
  <c r="S134" i="21"/>
  <c r="T134" i="21"/>
  <c r="U134" i="21"/>
  <c r="S135" i="21"/>
  <c r="T135" i="21"/>
  <c r="U135" i="21"/>
  <c r="S136" i="21"/>
  <c r="T136" i="21"/>
  <c r="U136" i="21"/>
  <c r="S137" i="21"/>
  <c r="T137" i="21"/>
  <c r="U137" i="21"/>
  <c r="S138" i="21"/>
  <c r="T138" i="21"/>
  <c r="U138" i="21"/>
  <c r="S139" i="21"/>
  <c r="T139" i="21"/>
  <c r="U139" i="21"/>
  <c r="S140" i="21"/>
  <c r="T140" i="21"/>
  <c r="U140" i="21"/>
  <c r="S141" i="21"/>
  <c r="T141" i="21"/>
  <c r="U141" i="21"/>
  <c r="S142" i="21"/>
  <c r="T142" i="21"/>
  <c r="U142" i="21"/>
  <c r="S143" i="21"/>
  <c r="T143" i="21"/>
  <c r="U143" i="21"/>
  <c r="S144" i="21"/>
  <c r="T144" i="21"/>
  <c r="U144" i="21"/>
  <c r="S145" i="21"/>
  <c r="T145" i="21"/>
  <c r="U145" i="21"/>
  <c r="S146" i="21"/>
  <c r="T146" i="21"/>
  <c r="U146" i="21"/>
  <c r="S147" i="21"/>
  <c r="T147" i="21"/>
  <c r="U147" i="21"/>
  <c r="S148" i="21"/>
  <c r="T148" i="21"/>
  <c r="U148" i="21"/>
  <c r="S149" i="21"/>
  <c r="T149" i="21"/>
  <c r="U149" i="21"/>
  <c r="S150" i="21"/>
  <c r="T150" i="21"/>
  <c r="U150" i="21"/>
  <c r="S151" i="21"/>
  <c r="T151" i="21"/>
  <c r="U151" i="21"/>
  <c r="S152" i="21"/>
  <c r="T152" i="21"/>
  <c r="U152" i="21"/>
  <c r="S153" i="21"/>
  <c r="T153" i="21"/>
  <c r="U153" i="21"/>
  <c r="S154" i="21"/>
  <c r="T154" i="21"/>
  <c r="U154" i="21"/>
  <c r="S155" i="21"/>
  <c r="T155" i="21"/>
  <c r="U155" i="21"/>
  <c r="S156" i="21"/>
  <c r="T156" i="21"/>
  <c r="U156" i="21"/>
  <c r="S157" i="21"/>
  <c r="T157" i="21"/>
  <c r="U157" i="21"/>
  <c r="S158" i="21"/>
  <c r="T158" i="21"/>
  <c r="U158" i="21"/>
  <c r="S159" i="21"/>
  <c r="T159" i="21"/>
  <c r="U159" i="21"/>
  <c r="S160" i="21"/>
  <c r="T160" i="21"/>
  <c r="U160" i="21"/>
  <c r="S161" i="21"/>
  <c r="T161" i="21"/>
  <c r="U161" i="21"/>
  <c r="S162" i="21"/>
  <c r="T162" i="21"/>
  <c r="U162" i="21"/>
  <c r="S163" i="21"/>
  <c r="T163" i="21"/>
  <c r="U163" i="21"/>
  <c r="S164" i="21"/>
  <c r="T164" i="21"/>
  <c r="U164" i="21"/>
  <c r="S165" i="21"/>
  <c r="T165" i="21"/>
  <c r="U165" i="21"/>
  <c r="S166" i="21"/>
  <c r="T166" i="21"/>
  <c r="U166" i="21"/>
  <c r="S167" i="21"/>
  <c r="T167" i="21"/>
  <c r="U167" i="21"/>
  <c r="S168" i="21"/>
  <c r="T168" i="21"/>
  <c r="U168" i="21"/>
  <c r="S169" i="21"/>
  <c r="T169" i="21"/>
  <c r="U169" i="21"/>
  <c r="S170" i="21"/>
  <c r="T170" i="21"/>
  <c r="U170" i="21"/>
  <c r="S171" i="21"/>
  <c r="T171" i="21"/>
  <c r="U171" i="21"/>
  <c r="S172" i="21"/>
  <c r="T172" i="21"/>
  <c r="U172" i="21"/>
  <c r="S173" i="21"/>
  <c r="T173" i="21"/>
  <c r="U173" i="21"/>
  <c r="S174" i="21"/>
  <c r="T174" i="21"/>
  <c r="U174" i="21"/>
  <c r="S175" i="21"/>
  <c r="T175" i="21"/>
  <c r="U175" i="21"/>
  <c r="S176" i="21"/>
  <c r="T176" i="21"/>
  <c r="U176" i="21"/>
  <c r="S177" i="21"/>
  <c r="T177" i="21"/>
  <c r="U177" i="21"/>
  <c r="S178" i="21"/>
  <c r="T178" i="21"/>
  <c r="U178" i="21"/>
  <c r="S179" i="21"/>
  <c r="T179" i="21"/>
  <c r="U179" i="21"/>
  <c r="S180" i="21"/>
  <c r="T180" i="21"/>
  <c r="U180" i="21"/>
  <c r="S181" i="21"/>
  <c r="T181" i="21"/>
  <c r="U181" i="21"/>
  <c r="S182" i="21"/>
  <c r="T182" i="21"/>
  <c r="U182" i="21"/>
  <c r="S183" i="21"/>
  <c r="T183" i="21"/>
  <c r="U183" i="21"/>
  <c r="S184" i="21"/>
  <c r="T184" i="21"/>
  <c r="U184" i="21"/>
  <c r="S185" i="21"/>
  <c r="T185" i="21"/>
  <c r="U185" i="21"/>
  <c r="S186" i="21"/>
  <c r="T186" i="21"/>
  <c r="U186" i="21"/>
  <c r="S187" i="21"/>
  <c r="T187" i="21"/>
  <c r="U187" i="21"/>
  <c r="S188" i="21"/>
  <c r="T188" i="21"/>
  <c r="U188" i="21"/>
  <c r="S189" i="21"/>
  <c r="T189" i="21"/>
  <c r="U189" i="21"/>
  <c r="S190" i="21"/>
  <c r="T190" i="21"/>
  <c r="U190" i="21"/>
  <c r="S191" i="21"/>
  <c r="T191" i="21"/>
  <c r="U191" i="21"/>
  <c r="S192" i="21"/>
  <c r="T192" i="21"/>
  <c r="U192" i="21"/>
  <c r="S193" i="21"/>
  <c r="T193" i="21"/>
  <c r="U193" i="21"/>
  <c r="S194" i="21"/>
  <c r="T194" i="21"/>
  <c r="U194" i="21"/>
  <c r="S195" i="21"/>
  <c r="T195" i="21"/>
  <c r="U195" i="21"/>
  <c r="S196" i="21"/>
  <c r="T196" i="21"/>
  <c r="U196" i="21"/>
  <c r="S197" i="21"/>
  <c r="T197" i="21"/>
  <c r="U197" i="21"/>
  <c r="S198" i="21"/>
  <c r="T198" i="21"/>
  <c r="U198" i="21"/>
  <c r="S199" i="21"/>
  <c r="T199" i="21"/>
  <c r="U199" i="21"/>
  <c r="S200" i="21"/>
  <c r="T200" i="21"/>
  <c r="U200" i="21"/>
  <c r="S201" i="21"/>
  <c r="T201" i="21"/>
  <c r="U201" i="21"/>
  <c r="S202" i="21"/>
  <c r="T202" i="21"/>
  <c r="U202" i="21"/>
  <c r="S203" i="21"/>
  <c r="T203" i="21"/>
  <c r="U203" i="21"/>
  <c r="S204" i="21"/>
  <c r="T204" i="21"/>
  <c r="U204" i="21"/>
  <c r="S205" i="21"/>
  <c r="T205" i="21"/>
  <c r="U205" i="21"/>
  <c r="S206" i="21"/>
  <c r="T206" i="21"/>
  <c r="U206" i="21"/>
  <c r="S207" i="21"/>
  <c r="T207" i="21"/>
  <c r="U207" i="21"/>
  <c r="S208" i="21"/>
  <c r="T208" i="21"/>
  <c r="U208" i="21"/>
  <c r="S209" i="21"/>
  <c r="T209" i="21"/>
  <c r="U209" i="21"/>
  <c r="S210" i="21"/>
  <c r="T210" i="21"/>
  <c r="U210" i="21"/>
  <c r="S211" i="21"/>
  <c r="T211" i="21"/>
  <c r="U211" i="21"/>
  <c r="S212" i="21"/>
  <c r="T212" i="21"/>
  <c r="U212" i="21"/>
  <c r="S213" i="21"/>
  <c r="T213" i="21"/>
  <c r="U213" i="21"/>
  <c r="S214" i="21"/>
  <c r="T214" i="21"/>
  <c r="U214" i="21"/>
  <c r="S215" i="21"/>
  <c r="T215" i="21"/>
  <c r="U215" i="21"/>
  <c r="S216" i="21"/>
  <c r="T216" i="21"/>
  <c r="U216" i="21"/>
  <c r="S217" i="21"/>
  <c r="T217" i="21"/>
  <c r="U217" i="21"/>
  <c r="S218" i="21"/>
  <c r="T218" i="21"/>
  <c r="U218" i="21"/>
  <c r="S219" i="21"/>
  <c r="T219" i="21"/>
  <c r="U219" i="21"/>
  <c r="S220" i="21"/>
  <c r="T220" i="21"/>
  <c r="U220" i="21"/>
  <c r="U2" i="21"/>
  <c r="S2" i="21"/>
  <c r="T2" i="21"/>
  <c r="B381" i="12"/>
  <c r="D381" i="12" s="1"/>
  <c r="C381" i="12"/>
  <c r="J381" i="12" s="1"/>
  <c r="R381" i="12"/>
  <c r="S381" i="12"/>
  <c r="V381" i="12"/>
  <c r="B382" i="12"/>
  <c r="O382" i="12" s="1"/>
  <c r="C382" i="12"/>
  <c r="G382" i="12" s="1"/>
  <c r="F382" i="12"/>
  <c r="I382" i="12"/>
  <c r="J382" i="12"/>
  <c r="M382" i="12"/>
  <c r="R382" i="12"/>
  <c r="S382" i="12"/>
  <c r="U382" i="12"/>
  <c r="V382" i="12"/>
  <c r="B383" i="12"/>
  <c r="O383" i="12" s="1"/>
  <c r="C383" i="12"/>
  <c r="G383" i="12" s="1"/>
  <c r="F383" i="12"/>
  <c r="I383" i="12"/>
  <c r="J383" i="12"/>
  <c r="L383" i="12"/>
  <c r="M383" i="12"/>
  <c r="P383" i="12"/>
  <c r="R383" i="12"/>
  <c r="S383" i="12"/>
  <c r="U383" i="12"/>
  <c r="V383" i="12"/>
  <c r="B384" i="12"/>
  <c r="C384" i="12"/>
  <c r="M384" i="12" s="1"/>
  <c r="D384" i="12"/>
  <c r="K384" i="12" s="1"/>
  <c r="F384" i="12"/>
  <c r="G384" i="12"/>
  <c r="I384" i="12"/>
  <c r="L384" i="12"/>
  <c r="O384" i="12"/>
  <c r="R384" i="12"/>
  <c r="S384" i="12"/>
  <c r="T384" i="12"/>
  <c r="U384" i="12"/>
  <c r="B385" i="12"/>
  <c r="F385" i="12" s="1"/>
  <c r="C385" i="12"/>
  <c r="P385" i="12" s="1"/>
  <c r="O385" i="12"/>
  <c r="R385" i="12"/>
  <c r="S385" i="12"/>
  <c r="V385" i="12"/>
  <c r="B386" i="12"/>
  <c r="I386" i="12" s="1"/>
  <c r="C386" i="12"/>
  <c r="G386" i="12" s="1"/>
  <c r="R386" i="12"/>
  <c r="V386" i="12"/>
  <c r="B387" i="12"/>
  <c r="O387" i="12" s="1"/>
  <c r="C387" i="12"/>
  <c r="D387" i="12"/>
  <c r="N387" i="12" s="1"/>
  <c r="G387" i="12"/>
  <c r="I387" i="12"/>
  <c r="J387" i="12"/>
  <c r="M387" i="12"/>
  <c r="P387" i="12"/>
  <c r="R387" i="12"/>
  <c r="S387" i="12"/>
  <c r="T387" i="12"/>
  <c r="U387" i="12"/>
  <c r="V387" i="12"/>
  <c r="B388" i="12"/>
  <c r="C388" i="12"/>
  <c r="J388" i="12" s="1"/>
  <c r="F388" i="12"/>
  <c r="I388" i="12"/>
  <c r="L388" i="12"/>
  <c r="O388" i="12"/>
  <c r="P388" i="12"/>
  <c r="R388" i="12"/>
  <c r="S388" i="12"/>
  <c r="U388" i="12"/>
  <c r="B389" i="12"/>
  <c r="C389" i="12"/>
  <c r="J389" i="12"/>
  <c r="R389" i="12"/>
  <c r="S389" i="12"/>
  <c r="B390" i="12"/>
  <c r="O390" i="12" s="1"/>
  <c r="C390" i="12"/>
  <c r="G390" i="12" s="1"/>
  <c r="F390" i="12"/>
  <c r="I390" i="12"/>
  <c r="M390" i="12"/>
  <c r="R390" i="12"/>
  <c r="S390" i="12"/>
  <c r="U390" i="12"/>
  <c r="V390" i="12"/>
  <c r="B391" i="12"/>
  <c r="O391" i="12" s="1"/>
  <c r="C391" i="12"/>
  <c r="G391" i="12" s="1"/>
  <c r="D391" i="12"/>
  <c r="K391" i="12" s="1"/>
  <c r="F391" i="12"/>
  <c r="I391" i="12"/>
  <c r="J391" i="12"/>
  <c r="L391" i="12"/>
  <c r="M391" i="12"/>
  <c r="P391" i="12"/>
  <c r="Q391" i="12"/>
  <c r="R391" i="12"/>
  <c r="S391" i="12"/>
  <c r="T391" i="12"/>
  <c r="U391" i="12"/>
  <c r="V391" i="12"/>
  <c r="B392" i="12"/>
  <c r="U392" i="12" s="1"/>
  <c r="C392" i="12"/>
  <c r="G392" i="12" s="1"/>
  <c r="D392" i="12"/>
  <c r="T392" i="12" s="1"/>
  <c r="F392" i="12"/>
  <c r="I392" i="12"/>
  <c r="L392" i="12"/>
  <c r="O392" i="12"/>
  <c r="R392" i="12"/>
  <c r="S392" i="12"/>
  <c r="B393" i="12"/>
  <c r="R393" i="12" s="1"/>
  <c r="C393" i="12"/>
  <c r="P393" i="12" s="1"/>
  <c r="F393" i="12"/>
  <c r="G393" i="12"/>
  <c r="O393" i="12"/>
  <c r="V393" i="12"/>
  <c r="B394" i="12"/>
  <c r="U394" i="12" s="1"/>
  <c r="C394" i="12"/>
  <c r="P394" i="12" s="1"/>
  <c r="G394" i="12"/>
  <c r="J394" i="12"/>
  <c r="S394" i="12"/>
  <c r="B395" i="12"/>
  <c r="O395" i="12" s="1"/>
  <c r="C395" i="12"/>
  <c r="P395" i="12" s="1"/>
  <c r="L395" i="12"/>
  <c r="M395" i="12"/>
  <c r="V395" i="12"/>
  <c r="B396" i="12"/>
  <c r="R396" i="12" s="1"/>
  <c r="C396" i="12"/>
  <c r="G396" i="12" s="1"/>
  <c r="D396" i="12"/>
  <c r="K396" i="12" s="1"/>
  <c r="I396" i="12"/>
  <c r="L396" i="12"/>
  <c r="O396" i="12"/>
  <c r="P396" i="12"/>
  <c r="T396" i="12"/>
  <c r="B397" i="12"/>
  <c r="C397" i="12"/>
  <c r="J397" i="12" s="1"/>
  <c r="F397" i="12"/>
  <c r="G397" i="12"/>
  <c r="O397" i="12"/>
  <c r="R397" i="12"/>
  <c r="B398" i="12"/>
  <c r="R398" i="12" s="1"/>
  <c r="C398" i="12"/>
  <c r="P398" i="12" s="1"/>
  <c r="F398" i="12"/>
  <c r="G398" i="12"/>
  <c r="M398" i="12"/>
  <c r="V398" i="12"/>
  <c r="B399" i="12"/>
  <c r="O399" i="12" s="1"/>
  <c r="C399" i="12"/>
  <c r="G399" i="12" s="1"/>
  <c r="F399" i="12"/>
  <c r="L399" i="12"/>
  <c r="M399" i="12"/>
  <c r="R399" i="12"/>
  <c r="U399" i="12"/>
  <c r="B400" i="12"/>
  <c r="D400" i="12" s="1"/>
  <c r="N400" i="12" s="1"/>
  <c r="C400" i="12"/>
  <c r="G400" i="12" s="1"/>
  <c r="F400" i="12"/>
  <c r="M400" i="12"/>
  <c r="O400" i="12"/>
  <c r="P400" i="12"/>
  <c r="S400" i="12"/>
  <c r="B401" i="12"/>
  <c r="C401" i="12"/>
  <c r="M401" i="12" s="1"/>
  <c r="J401" i="12"/>
  <c r="L401" i="12"/>
  <c r="S401" i="12"/>
  <c r="B402" i="12"/>
  <c r="O402" i="12" s="1"/>
  <c r="C402" i="12"/>
  <c r="P402" i="12" s="1"/>
  <c r="J402" i="12"/>
  <c r="V402" i="12"/>
  <c r="B403" i="12"/>
  <c r="C403" i="12"/>
  <c r="G403" i="12"/>
  <c r="J403" i="12"/>
  <c r="M403" i="12"/>
  <c r="P403" i="12"/>
  <c r="S403" i="12"/>
  <c r="V403" i="12"/>
  <c r="B404" i="12"/>
  <c r="O404" i="12" s="1"/>
  <c r="C404" i="12"/>
  <c r="D404" i="12"/>
  <c r="N404" i="12" s="1"/>
  <c r="F404" i="12"/>
  <c r="G404" i="12"/>
  <c r="I404" i="12"/>
  <c r="L404" i="12"/>
  <c r="M404" i="12"/>
  <c r="P404" i="12"/>
  <c r="R404" i="12"/>
  <c r="S404" i="12"/>
  <c r="U404" i="12"/>
  <c r="B405" i="12"/>
  <c r="C405" i="12"/>
  <c r="M405" i="12" s="1"/>
  <c r="F405" i="12"/>
  <c r="J405" i="12"/>
  <c r="L405" i="12"/>
  <c r="P405" i="12"/>
  <c r="S405" i="12"/>
  <c r="B406" i="12"/>
  <c r="F406" i="12" s="1"/>
  <c r="C406" i="12"/>
  <c r="P406" i="12" s="1"/>
  <c r="M406" i="12"/>
  <c r="S406" i="12"/>
  <c r="B407" i="12"/>
  <c r="U407" i="12" s="1"/>
  <c r="C407" i="12"/>
  <c r="G407" i="12" s="1"/>
  <c r="I407" i="12"/>
  <c r="M407" i="12"/>
  <c r="P407" i="12"/>
  <c r="R407" i="12"/>
  <c r="S407" i="12"/>
  <c r="V407" i="12"/>
  <c r="B408" i="12"/>
  <c r="O408" i="12" s="1"/>
  <c r="C408" i="12"/>
  <c r="B409" i="12"/>
  <c r="O409" i="12" s="1"/>
  <c r="C409" i="12"/>
  <c r="G409" i="12"/>
  <c r="B410" i="12"/>
  <c r="F410" i="12" s="1"/>
  <c r="C410" i="12"/>
  <c r="V410" i="12" s="1"/>
  <c r="I410" i="12"/>
  <c r="O410" i="12"/>
  <c r="R410" i="12"/>
  <c r="U410" i="12"/>
  <c r="B411" i="12"/>
  <c r="O411" i="12" s="1"/>
  <c r="C411" i="12"/>
  <c r="J411" i="12" s="1"/>
  <c r="I411" i="12"/>
  <c r="L411" i="12"/>
  <c r="P411" i="12"/>
  <c r="U411" i="12"/>
  <c r="B412" i="12"/>
  <c r="F412" i="12" s="1"/>
  <c r="C412" i="12"/>
  <c r="I412" i="12"/>
  <c r="P412" i="12"/>
  <c r="S412" i="12"/>
  <c r="U412" i="12"/>
  <c r="B413" i="12"/>
  <c r="F413" i="12" s="1"/>
  <c r="C413" i="12"/>
  <c r="D413" i="12" s="1"/>
  <c r="H413" i="12" s="1"/>
  <c r="O413" i="12"/>
  <c r="R413" i="12"/>
  <c r="V413" i="12"/>
  <c r="B414" i="12"/>
  <c r="C414" i="12"/>
  <c r="M414" i="12" s="1"/>
  <c r="G414" i="12"/>
  <c r="V414" i="12"/>
  <c r="B415" i="12"/>
  <c r="C415" i="12"/>
  <c r="G415" i="12" s="1"/>
  <c r="F415" i="12"/>
  <c r="P415" i="12"/>
  <c r="R415" i="12"/>
  <c r="S415" i="12"/>
  <c r="U415" i="12"/>
  <c r="B416" i="12"/>
  <c r="I416" i="12" s="1"/>
  <c r="C416" i="12"/>
  <c r="G416" i="12"/>
  <c r="M416" i="12"/>
  <c r="O416" i="12"/>
  <c r="P416" i="12"/>
  <c r="R416" i="12"/>
  <c r="S416" i="12"/>
  <c r="U416" i="12"/>
  <c r="B417" i="12"/>
  <c r="C417" i="12"/>
  <c r="F417" i="12"/>
  <c r="J417" i="12"/>
  <c r="L417" i="12"/>
  <c r="R417" i="12"/>
  <c r="B418" i="12"/>
  <c r="F418" i="12" s="1"/>
  <c r="C418" i="12"/>
  <c r="J418" i="12" s="1"/>
  <c r="R418" i="12"/>
  <c r="B419" i="12"/>
  <c r="F419" i="12" s="1"/>
  <c r="C419" i="12"/>
  <c r="G419" i="12" s="1"/>
  <c r="L419" i="12"/>
  <c r="R419" i="12"/>
  <c r="U419" i="12"/>
  <c r="B420" i="12"/>
  <c r="F420" i="12" s="1"/>
  <c r="C420" i="12"/>
  <c r="G420" i="12" s="1"/>
  <c r="L420" i="12"/>
  <c r="O420" i="12"/>
  <c r="R420" i="12"/>
  <c r="U420" i="12"/>
  <c r="B421" i="12"/>
  <c r="C421" i="12"/>
  <c r="B422" i="12"/>
  <c r="I422" i="12" s="1"/>
  <c r="C422" i="12"/>
  <c r="F422" i="12"/>
  <c r="G422" i="12"/>
  <c r="M422" i="12"/>
  <c r="P422" i="12"/>
  <c r="R422" i="12"/>
  <c r="V422" i="12"/>
  <c r="B423" i="12"/>
  <c r="O423" i="12" s="1"/>
  <c r="C423" i="12"/>
  <c r="D423" i="12"/>
  <c r="E423" i="12" s="1"/>
  <c r="F423" i="12"/>
  <c r="I423" i="12"/>
  <c r="L423" i="12"/>
  <c r="M423" i="12"/>
  <c r="N423" i="12"/>
  <c r="R423" i="12"/>
  <c r="U423" i="12"/>
  <c r="B424" i="12"/>
  <c r="I424" i="12" s="1"/>
  <c r="C424" i="12"/>
  <c r="F424" i="12"/>
  <c r="L424" i="12"/>
  <c r="U424" i="12"/>
  <c r="B425" i="12"/>
  <c r="C425" i="12"/>
  <c r="B426" i="12"/>
  <c r="D426" i="12" s="1"/>
  <c r="Q426" i="12" s="1"/>
  <c r="C426" i="12"/>
  <c r="P426" i="12" s="1"/>
  <c r="J426" i="12"/>
  <c r="M426" i="12"/>
  <c r="O426" i="12"/>
  <c r="R426" i="12"/>
  <c r="B427" i="12"/>
  <c r="F427" i="12" s="1"/>
  <c r="C427" i="12"/>
  <c r="S427" i="12" s="1"/>
  <c r="D427" i="12"/>
  <c r="K427" i="12" s="1"/>
  <c r="G427" i="12"/>
  <c r="L427" i="12"/>
  <c r="M427" i="12"/>
  <c r="N427" i="12"/>
  <c r="O427" i="12"/>
  <c r="P427" i="12"/>
  <c r="R427" i="12"/>
  <c r="U427" i="12"/>
  <c r="V427" i="12"/>
  <c r="B428" i="12"/>
  <c r="F428" i="12" s="1"/>
  <c r="C428" i="12"/>
  <c r="M428" i="12" s="1"/>
  <c r="J428" i="12"/>
  <c r="U428" i="12"/>
  <c r="B429" i="12"/>
  <c r="O429" i="12" s="1"/>
  <c r="C429" i="12"/>
  <c r="G429" i="12" s="1"/>
  <c r="F429" i="12"/>
  <c r="P429" i="12"/>
  <c r="R429" i="12"/>
  <c r="S429" i="12"/>
  <c r="B430" i="12"/>
  <c r="O430" i="12" s="1"/>
  <c r="C430" i="12"/>
  <c r="P430" i="12" s="1"/>
  <c r="G430" i="12"/>
  <c r="M430" i="12"/>
  <c r="V430" i="12"/>
  <c r="B431" i="12"/>
  <c r="O431" i="12" s="1"/>
  <c r="C431" i="12"/>
  <c r="G431" i="12" s="1"/>
  <c r="B432" i="12"/>
  <c r="L432" i="12" s="1"/>
  <c r="C432" i="12"/>
  <c r="G432" i="12" s="1"/>
  <c r="B433" i="12"/>
  <c r="C433" i="12"/>
  <c r="M433" i="12" s="1"/>
  <c r="B434" i="12"/>
  <c r="D434" i="12" s="1"/>
  <c r="E434" i="12" s="1"/>
  <c r="C434" i="12"/>
  <c r="P434" i="12" s="1"/>
  <c r="G434" i="12"/>
  <c r="V434" i="12"/>
  <c r="B435" i="12"/>
  <c r="L435" i="12" s="1"/>
  <c r="C435" i="12"/>
  <c r="S435" i="12" s="1"/>
  <c r="J435" i="12"/>
  <c r="M435" i="12"/>
  <c r="B436" i="12"/>
  <c r="I436" i="12" s="1"/>
  <c r="C436" i="12"/>
  <c r="D436" i="12" s="1"/>
  <c r="U436" i="12"/>
  <c r="B437" i="12"/>
  <c r="C437" i="12"/>
  <c r="J437" i="12" s="1"/>
  <c r="M437" i="12"/>
  <c r="O437" i="12"/>
  <c r="S437" i="12"/>
  <c r="B438" i="12"/>
  <c r="I438" i="12" s="1"/>
  <c r="C438" i="12"/>
  <c r="P438" i="12" s="1"/>
  <c r="F438" i="12"/>
  <c r="B439" i="12"/>
  <c r="C439" i="12"/>
  <c r="G439" i="12" s="1"/>
  <c r="F439" i="12"/>
  <c r="L439" i="12"/>
  <c r="P439" i="12"/>
  <c r="B440" i="12"/>
  <c r="F440" i="12" s="1"/>
  <c r="C440" i="12"/>
  <c r="G440" i="12" s="1"/>
  <c r="S440" i="12"/>
  <c r="B441" i="12"/>
  <c r="U441" i="12" s="1"/>
  <c r="C441" i="12"/>
  <c r="G441" i="12" s="1"/>
  <c r="B442" i="12"/>
  <c r="R442" i="12" s="1"/>
  <c r="C442" i="12"/>
  <c r="L442" i="12"/>
  <c r="O442" i="12"/>
  <c r="U442" i="12"/>
  <c r="B443" i="12"/>
  <c r="I443" i="12" s="1"/>
  <c r="C443" i="12"/>
  <c r="M443" i="12" s="1"/>
  <c r="O443" i="12"/>
  <c r="P443" i="12"/>
  <c r="R443" i="12"/>
  <c r="U443" i="12"/>
  <c r="V443" i="12"/>
  <c r="B444" i="12"/>
  <c r="O444" i="12" s="1"/>
  <c r="C444" i="12"/>
  <c r="V444" i="12" s="1"/>
  <c r="J444" i="12"/>
  <c r="L444" i="12"/>
  <c r="S444" i="12"/>
  <c r="U444" i="12"/>
  <c r="B445" i="12"/>
  <c r="I445" i="12" s="1"/>
  <c r="C445" i="12"/>
  <c r="P445" i="12" s="1"/>
  <c r="F445" i="12"/>
  <c r="U445" i="12"/>
  <c r="B446" i="12"/>
  <c r="O446" i="12" s="1"/>
  <c r="C446" i="12"/>
  <c r="M446" i="12" s="1"/>
  <c r="B447" i="12"/>
  <c r="O447" i="12" s="1"/>
  <c r="C447" i="12"/>
  <c r="G447" i="12" s="1"/>
  <c r="L447" i="12"/>
  <c r="B448" i="12"/>
  <c r="C448" i="12"/>
  <c r="D448" i="12" s="1"/>
  <c r="F448" i="12"/>
  <c r="I448" i="12"/>
  <c r="L448" i="12"/>
  <c r="M448" i="12"/>
  <c r="O448" i="12"/>
  <c r="R448" i="12"/>
  <c r="U448" i="12"/>
  <c r="B449" i="12"/>
  <c r="U449" i="12" s="1"/>
  <c r="C449" i="12"/>
  <c r="S449" i="12" s="1"/>
  <c r="R449" i="12"/>
  <c r="B450" i="12"/>
  <c r="L450" i="12" s="1"/>
  <c r="C450" i="12"/>
  <c r="J450" i="12" s="1"/>
  <c r="G450" i="12"/>
  <c r="O450" i="12"/>
  <c r="R450" i="12"/>
  <c r="S450" i="12"/>
  <c r="B451" i="12"/>
  <c r="F451" i="12" s="1"/>
  <c r="C451" i="12"/>
  <c r="S451" i="12" s="1"/>
  <c r="G451" i="12"/>
  <c r="L451" i="12"/>
  <c r="M451" i="12"/>
  <c r="O451" i="12"/>
  <c r="P451" i="12"/>
  <c r="U451" i="12"/>
  <c r="V451" i="12"/>
  <c r="B452" i="12"/>
  <c r="C452" i="12"/>
  <c r="V452" i="12" s="1"/>
  <c r="B453" i="12"/>
  <c r="R453" i="12" s="1"/>
  <c r="C453" i="12"/>
  <c r="V453" i="12" s="1"/>
  <c r="B454" i="12"/>
  <c r="C454" i="12"/>
  <c r="S454" i="12" s="1"/>
  <c r="G454" i="12"/>
  <c r="M454" i="12"/>
  <c r="P454" i="12"/>
  <c r="V454" i="12"/>
  <c r="B455" i="12"/>
  <c r="L455" i="12" s="1"/>
  <c r="C455" i="12"/>
  <c r="G455" i="12" s="1"/>
  <c r="D455" i="12"/>
  <c r="E455" i="12" s="1"/>
  <c r="P455" i="12"/>
  <c r="V455" i="12"/>
  <c r="B456" i="12"/>
  <c r="F456" i="12" s="1"/>
  <c r="C456" i="12"/>
  <c r="S456" i="12" s="1"/>
  <c r="R456" i="12"/>
  <c r="B457" i="12"/>
  <c r="U457" i="12" s="1"/>
  <c r="C457" i="12"/>
  <c r="M457" i="12" s="1"/>
  <c r="D457" i="12"/>
  <c r="Q457" i="12" s="1"/>
  <c r="B458" i="12"/>
  <c r="F458" i="12" s="1"/>
  <c r="C458" i="12"/>
  <c r="P458" i="12" s="1"/>
  <c r="D458" i="12"/>
  <c r="E458" i="12" s="1"/>
  <c r="J458" i="12"/>
  <c r="K458" i="12"/>
  <c r="M458" i="12"/>
  <c r="S458" i="12"/>
  <c r="B459" i="12"/>
  <c r="O459" i="12" s="1"/>
  <c r="C459" i="12"/>
  <c r="J459" i="12" s="1"/>
  <c r="F459" i="12"/>
  <c r="G459" i="12"/>
  <c r="I459" i="12"/>
  <c r="M459" i="12"/>
  <c r="V459" i="12"/>
  <c r="B460" i="12"/>
  <c r="L460" i="12" s="1"/>
  <c r="C460" i="12"/>
  <c r="G460" i="12"/>
  <c r="U460" i="12"/>
  <c r="B461" i="12"/>
  <c r="I461" i="12" s="1"/>
  <c r="C461" i="12"/>
  <c r="V461" i="12" s="1"/>
  <c r="B462" i="12"/>
  <c r="R462" i="12" s="1"/>
  <c r="C462" i="12"/>
  <c r="S462" i="12" s="1"/>
  <c r="G462" i="12"/>
  <c r="M462" i="12"/>
  <c r="P462" i="12"/>
  <c r="B463" i="12"/>
  <c r="O463" i="12" s="1"/>
  <c r="C463" i="12"/>
  <c r="M463" i="12" s="1"/>
  <c r="F463" i="12"/>
  <c r="L463" i="12"/>
  <c r="R463" i="12"/>
  <c r="U463" i="12"/>
  <c r="V463" i="12"/>
  <c r="B464" i="12"/>
  <c r="U464" i="12" s="1"/>
  <c r="C464" i="12"/>
  <c r="M464" i="12"/>
  <c r="V464" i="12"/>
  <c r="B465" i="12"/>
  <c r="U465" i="12" s="1"/>
  <c r="C465" i="12"/>
  <c r="M465" i="12" s="1"/>
  <c r="G465" i="12"/>
  <c r="S465" i="12"/>
  <c r="V465" i="12"/>
  <c r="B466" i="12"/>
  <c r="O466" i="12" s="1"/>
  <c r="C466" i="12"/>
  <c r="G466" i="12" s="1"/>
  <c r="B467" i="12"/>
  <c r="O467" i="12" s="1"/>
  <c r="C467" i="12"/>
  <c r="P467" i="12" s="1"/>
  <c r="G467" i="12"/>
  <c r="J467" i="12"/>
  <c r="L467" i="12"/>
  <c r="B468" i="12"/>
  <c r="O468" i="12" s="1"/>
  <c r="C468" i="12"/>
  <c r="P468" i="12" s="1"/>
  <c r="R468" i="12"/>
  <c r="S468" i="12"/>
  <c r="B469" i="12"/>
  <c r="C469" i="12"/>
  <c r="S469" i="12" s="1"/>
  <c r="R469" i="12"/>
  <c r="B470" i="12"/>
  <c r="F470" i="12" s="1"/>
  <c r="C470" i="12"/>
  <c r="P470" i="12"/>
  <c r="R470" i="12"/>
  <c r="B471" i="12"/>
  <c r="I471" i="12" s="1"/>
  <c r="C471" i="12"/>
  <c r="J471" i="12" s="1"/>
  <c r="F471" i="12"/>
  <c r="G471" i="12"/>
  <c r="L471" i="12"/>
  <c r="O471" i="12"/>
  <c r="P471" i="12"/>
  <c r="R471" i="12"/>
  <c r="V471" i="12"/>
  <c r="B472" i="12"/>
  <c r="O472" i="12" s="1"/>
  <c r="C472" i="12"/>
  <c r="F472" i="12"/>
  <c r="B473" i="12"/>
  <c r="L473" i="12" s="1"/>
  <c r="C473" i="12"/>
  <c r="S473" i="12" s="1"/>
  <c r="B474" i="12"/>
  <c r="L474" i="12" s="1"/>
  <c r="C474" i="12"/>
  <c r="G474" i="12" s="1"/>
  <c r="I474" i="12"/>
  <c r="J474" i="12"/>
  <c r="R474" i="12"/>
  <c r="S474" i="12"/>
  <c r="V474" i="12"/>
  <c r="B475" i="12"/>
  <c r="F475" i="12" s="1"/>
  <c r="C475" i="12"/>
  <c r="J475" i="12" s="1"/>
  <c r="L475" i="12"/>
  <c r="O475" i="12"/>
  <c r="B476" i="12"/>
  <c r="L476" i="12" s="1"/>
  <c r="C476" i="12"/>
  <c r="B477" i="12"/>
  <c r="C477" i="12"/>
  <c r="M477" i="12" s="1"/>
  <c r="B478" i="12"/>
  <c r="C478" i="12"/>
  <c r="G478" i="12" s="1"/>
  <c r="P478" i="12"/>
  <c r="S478" i="12"/>
  <c r="B479" i="12"/>
  <c r="I479" i="12" s="1"/>
  <c r="C479" i="12"/>
  <c r="O479" i="12"/>
  <c r="R479" i="12"/>
  <c r="B480" i="12"/>
  <c r="C480" i="12"/>
  <c r="M480" i="12" s="1"/>
  <c r="G480" i="12"/>
  <c r="P480" i="12"/>
  <c r="B481" i="12"/>
  <c r="C481" i="12"/>
  <c r="J481" i="12" s="1"/>
  <c r="L481" i="12"/>
  <c r="R481" i="12"/>
  <c r="B482" i="12"/>
  <c r="I482" i="12" s="1"/>
  <c r="C482" i="12"/>
  <c r="G482" i="12" s="1"/>
  <c r="S482" i="12"/>
  <c r="B483" i="12"/>
  <c r="F483" i="12" s="1"/>
  <c r="C483" i="12"/>
  <c r="V483" i="12" s="1"/>
  <c r="G483" i="12"/>
  <c r="J483" i="12"/>
  <c r="M483" i="12"/>
  <c r="O483" i="12"/>
  <c r="P483" i="12"/>
  <c r="S483" i="12"/>
  <c r="B484" i="12"/>
  <c r="O484" i="12" s="1"/>
  <c r="C484" i="12"/>
  <c r="D484" i="12"/>
  <c r="K484" i="12" s="1"/>
  <c r="G484" i="12"/>
  <c r="R484" i="12"/>
  <c r="S484" i="12"/>
  <c r="B485" i="12"/>
  <c r="C485" i="12"/>
  <c r="P485" i="12" s="1"/>
  <c r="J485" i="12"/>
  <c r="S485" i="12"/>
  <c r="V485" i="12"/>
  <c r="B486" i="12"/>
  <c r="I486" i="12" s="1"/>
  <c r="C486" i="12"/>
  <c r="J486" i="12" s="1"/>
  <c r="U486" i="12"/>
  <c r="B487" i="12"/>
  <c r="C487" i="12"/>
  <c r="F487" i="12"/>
  <c r="I487" i="12"/>
  <c r="L487" i="12"/>
  <c r="M487" i="12"/>
  <c r="O487" i="12"/>
  <c r="P487" i="12"/>
  <c r="R487" i="12"/>
  <c r="S487" i="12"/>
  <c r="U487" i="12"/>
  <c r="B488" i="12"/>
  <c r="I488" i="12" s="1"/>
  <c r="C488" i="12"/>
  <c r="P488" i="12" s="1"/>
  <c r="O488" i="12"/>
  <c r="R488" i="12"/>
  <c r="B489" i="12"/>
  <c r="F489" i="12" s="1"/>
  <c r="C489" i="12"/>
  <c r="B490" i="12"/>
  <c r="C490" i="12"/>
  <c r="G490" i="12" s="1"/>
  <c r="J490" i="12"/>
  <c r="M490" i="12"/>
  <c r="S490" i="12"/>
  <c r="B491" i="12"/>
  <c r="C491" i="12"/>
  <c r="G491" i="12" s="1"/>
  <c r="D491" i="12"/>
  <c r="E491" i="12" s="1"/>
  <c r="I491" i="12"/>
  <c r="L491" i="12"/>
  <c r="O491" i="12"/>
  <c r="P491" i="12"/>
  <c r="R491" i="12"/>
  <c r="S491" i="12"/>
  <c r="B492" i="12"/>
  <c r="O492" i="12" s="1"/>
  <c r="C492" i="12"/>
  <c r="P492" i="12"/>
  <c r="B493" i="12"/>
  <c r="O493" i="12" s="1"/>
  <c r="C493" i="12"/>
  <c r="P493" i="12" s="1"/>
  <c r="B494" i="12"/>
  <c r="I494" i="12" s="1"/>
  <c r="C494" i="12"/>
  <c r="V494" i="12" s="1"/>
  <c r="P494" i="12"/>
  <c r="R494" i="12"/>
  <c r="U494" i="12"/>
  <c r="B495" i="12"/>
  <c r="U495" i="12" s="1"/>
  <c r="C495" i="12"/>
  <c r="M495" i="12" s="1"/>
  <c r="S495" i="12"/>
  <c r="B496" i="12"/>
  <c r="U496" i="12" s="1"/>
  <c r="C496" i="12"/>
  <c r="P496" i="12" s="1"/>
  <c r="D496" i="12"/>
  <c r="K496" i="12" s="1"/>
  <c r="F496" i="12"/>
  <c r="L496" i="12"/>
  <c r="O496" i="12"/>
  <c r="R496" i="12"/>
  <c r="S496" i="12"/>
  <c r="V496" i="12"/>
  <c r="B497" i="12"/>
  <c r="F497" i="12" s="1"/>
  <c r="C497" i="12"/>
  <c r="G497" i="12"/>
  <c r="I497" i="12"/>
  <c r="J497" i="12"/>
  <c r="O497" i="12"/>
  <c r="S497" i="12"/>
  <c r="V497" i="12"/>
  <c r="B498" i="12"/>
  <c r="O498" i="12" s="1"/>
  <c r="C498" i="12"/>
  <c r="G498" i="12"/>
  <c r="I498" i="12"/>
  <c r="J498" i="12"/>
  <c r="L498" i="12"/>
  <c r="M498" i="12"/>
  <c r="P498" i="12"/>
  <c r="S498" i="12"/>
  <c r="V498" i="12"/>
  <c r="B499" i="12"/>
  <c r="F499" i="12" s="1"/>
  <c r="C499" i="12"/>
  <c r="J499" i="12" s="1"/>
  <c r="M499" i="12"/>
  <c r="P499" i="12"/>
  <c r="R499" i="12"/>
  <c r="B500" i="12"/>
  <c r="L500" i="12" s="1"/>
  <c r="C500" i="12"/>
  <c r="G500" i="12" s="1"/>
  <c r="O500" i="12"/>
  <c r="B501" i="12"/>
  <c r="F501" i="12" s="1"/>
  <c r="C501" i="12"/>
  <c r="P501" i="12" s="1"/>
  <c r="O501" i="12"/>
  <c r="B502" i="12"/>
  <c r="F502" i="12" s="1"/>
  <c r="C502" i="12"/>
  <c r="G502" i="12" s="1"/>
  <c r="R502" i="12"/>
  <c r="U502" i="12"/>
  <c r="B503" i="12"/>
  <c r="O503" i="12" s="1"/>
  <c r="C503" i="12"/>
  <c r="P503" i="12" s="1"/>
  <c r="D503" i="12"/>
  <c r="N503" i="12" s="1"/>
  <c r="R503" i="12"/>
  <c r="U503" i="12"/>
  <c r="B504" i="12"/>
  <c r="I504" i="12" s="1"/>
  <c r="C504" i="12"/>
  <c r="B505" i="12"/>
  <c r="R505" i="12" s="1"/>
  <c r="C505" i="12"/>
  <c r="P505" i="12" s="1"/>
  <c r="F505" i="12"/>
  <c r="G505" i="12"/>
  <c r="I505" i="12"/>
  <c r="O505" i="12"/>
  <c r="B506" i="12"/>
  <c r="O506" i="12" s="1"/>
  <c r="C506" i="12"/>
  <c r="V506" i="12" s="1"/>
  <c r="G506" i="12"/>
  <c r="J506" i="12"/>
  <c r="M506" i="12"/>
  <c r="P506" i="12"/>
  <c r="B507" i="12"/>
  <c r="F507" i="12" s="1"/>
  <c r="C507" i="12"/>
  <c r="M507" i="12" s="1"/>
  <c r="I507" i="12"/>
  <c r="R507" i="12"/>
  <c r="B508" i="12"/>
  <c r="L508" i="12" s="1"/>
  <c r="C508" i="12"/>
  <c r="J508" i="12" s="1"/>
  <c r="B509" i="12"/>
  <c r="U509" i="12" s="1"/>
  <c r="C509" i="12"/>
  <c r="J509" i="12" s="1"/>
  <c r="M509" i="12"/>
  <c r="B510" i="12"/>
  <c r="L510" i="12" s="1"/>
  <c r="C510" i="12"/>
  <c r="G510" i="12" s="1"/>
  <c r="B511" i="12"/>
  <c r="F511" i="12" s="1"/>
  <c r="C511" i="12"/>
  <c r="J511" i="12" s="1"/>
  <c r="L511" i="12"/>
  <c r="O511" i="12"/>
  <c r="U511" i="12"/>
  <c r="B512" i="12"/>
  <c r="F512" i="12" s="1"/>
  <c r="C512" i="12"/>
  <c r="M512" i="12" s="1"/>
  <c r="V512" i="12"/>
  <c r="B513" i="12"/>
  <c r="C513" i="12"/>
  <c r="I513" i="12"/>
  <c r="R513" i="12"/>
  <c r="U513" i="12"/>
  <c r="B514" i="12"/>
  <c r="L514" i="12" s="1"/>
  <c r="C514" i="12"/>
  <c r="V514" i="12" s="1"/>
  <c r="G514" i="12"/>
  <c r="M514" i="12"/>
  <c r="S514" i="12"/>
  <c r="B515" i="12"/>
  <c r="F515" i="12" s="1"/>
  <c r="C515" i="12"/>
  <c r="D515" i="12" s="1"/>
  <c r="J515" i="12"/>
  <c r="B516" i="12"/>
  <c r="C516" i="12"/>
  <c r="M516" i="12" s="1"/>
  <c r="J516" i="12"/>
  <c r="P516" i="12"/>
  <c r="B517" i="12"/>
  <c r="U517" i="12" s="1"/>
  <c r="C517" i="12"/>
  <c r="G517" i="12" s="1"/>
  <c r="M517" i="12"/>
  <c r="P517" i="12"/>
  <c r="S517" i="12"/>
  <c r="B518" i="12"/>
  <c r="C518" i="12"/>
  <c r="G518" i="12" s="1"/>
  <c r="B519" i="12"/>
  <c r="F519" i="12" s="1"/>
  <c r="C519" i="12"/>
  <c r="J519" i="12" s="1"/>
  <c r="G519" i="12"/>
  <c r="P519" i="12"/>
  <c r="S519" i="12"/>
  <c r="U519" i="12"/>
  <c r="B520" i="12"/>
  <c r="U520" i="12" s="1"/>
  <c r="C520" i="12"/>
  <c r="G520" i="12"/>
  <c r="I520" i="12"/>
  <c r="P520" i="12"/>
  <c r="R520" i="12"/>
  <c r="V520" i="12"/>
  <c r="B521" i="12"/>
  <c r="I521" i="12" s="1"/>
  <c r="C521" i="12"/>
  <c r="B522" i="12"/>
  <c r="L522" i="12" s="1"/>
  <c r="C522" i="12"/>
  <c r="V522" i="12" s="1"/>
  <c r="F522" i="12"/>
  <c r="G522" i="12"/>
  <c r="I522" i="12"/>
  <c r="O522" i="12"/>
  <c r="P522" i="12"/>
  <c r="R522" i="12"/>
  <c r="S522" i="12"/>
  <c r="B523" i="12"/>
  <c r="D523" i="12" s="1"/>
  <c r="N523" i="12" s="1"/>
  <c r="C523" i="12"/>
  <c r="V523" i="12" s="1"/>
  <c r="B524" i="12"/>
  <c r="R524" i="12" s="1"/>
  <c r="C524" i="12"/>
  <c r="V524" i="12" s="1"/>
  <c r="L524" i="12"/>
  <c r="U524" i="12"/>
  <c r="B525" i="12"/>
  <c r="F525" i="12" s="1"/>
  <c r="C525" i="12"/>
  <c r="M525" i="12" s="1"/>
  <c r="G525" i="12"/>
  <c r="J525" i="12"/>
  <c r="P525" i="12"/>
  <c r="V525" i="12"/>
  <c r="B526" i="12"/>
  <c r="O526" i="12" s="1"/>
  <c r="C526" i="12"/>
  <c r="B527" i="12"/>
  <c r="F527" i="12" s="1"/>
  <c r="C527" i="12"/>
  <c r="S527" i="12" s="1"/>
  <c r="D527" i="12"/>
  <c r="K527" i="12" s="1"/>
  <c r="L527" i="12"/>
  <c r="Q527" i="12"/>
  <c r="B528" i="12"/>
  <c r="U528" i="12" s="1"/>
  <c r="C528" i="12"/>
  <c r="M528" i="12" s="1"/>
  <c r="F528" i="12"/>
  <c r="L528" i="12"/>
  <c r="O528" i="12"/>
  <c r="P528" i="12"/>
  <c r="S528" i="12"/>
  <c r="B529" i="12"/>
  <c r="F529" i="12" s="1"/>
  <c r="C529" i="12"/>
  <c r="P529" i="12" s="1"/>
  <c r="G529" i="12"/>
  <c r="L529" i="12"/>
  <c r="M529" i="12"/>
  <c r="S529" i="12"/>
  <c r="B530" i="12"/>
  <c r="I530" i="12" s="1"/>
  <c r="C530" i="12"/>
  <c r="J530" i="12" s="1"/>
  <c r="G530" i="12"/>
  <c r="M530" i="12"/>
  <c r="P530" i="12"/>
  <c r="B531" i="12"/>
  <c r="F531" i="12" s="1"/>
  <c r="C531" i="12"/>
  <c r="P531" i="12" s="1"/>
  <c r="L531" i="12"/>
  <c r="B532" i="12"/>
  <c r="I532" i="12" s="1"/>
  <c r="C532" i="12"/>
  <c r="M532" i="12" s="1"/>
  <c r="J532" i="12"/>
  <c r="L532" i="12"/>
  <c r="B533" i="12"/>
  <c r="F533" i="12" s="1"/>
  <c r="C533" i="12"/>
  <c r="G533" i="12" s="1"/>
  <c r="J533" i="12"/>
  <c r="P533" i="12"/>
  <c r="U533" i="12"/>
  <c r="B534" i="12"/>
  <c r="O534" i="12" s="1"/>
  <c r="C534" i="12"/>
  <c r="G534" i="12" s="1"/>
  <c r="F534" i="12"/>
  <c r="I534" i="12"/>
  <c r="J534" i="12"/>
  <c r="L534" i="12"/>
  <c r="R534" i="12"/>
  <c r="U534" i="12"/>
  <c r="B535" i="12"/>
  <c r="I535" i="12" s="1"/>
  <c r="C535" i="12"/>
  <c r="D535" i="12" s="1"/>
  <c r="F535" i="12"/>
  <c r="L535" i="12"/>
  <c r="M535" i="12"/>
  <c r="R535" i="12"/>
  <c r="U535" i="12"/>
  <c r="B536" i="12"/>
  <c r="D536" i="12" s="1"/>
  <c r="C536" i="12"/>
  <c r="M536" i="12" s="1"/>
  <c r="G536" i="12"/>
  <c r="I536" i="12"/>
  <c r="J536" i="12"/>
  <c r="P536" i="12"/>
  <c r="S536" i="12"/>
  <c r="V536" i="12"/>
  <c r="B537" i="12"/>
  <c r="R537" i="12" s="1"/>
  <c r="C537" i="12"/>
  <c r="G537" i="12"/>
  <c r="M537" i="12"/>
  <c r="V537" i="12"/>
  <c r="B538" i="12"/>
  <c r="R538" i="12" s="1"/>
  <c r="C538" i="12"/>
  <c r="S538" i="12" s="1"/>
  <c r="B539" i="12"/>
  <c r="F539" i="12" s="1"/>
  <c r="C539" i="12"/>
  <c r="V539" i="12" s="1"/>
  <c r="L539" i="12"/>
  <c r="B540" i="12"/>
  <c r="L540" i="12" s="1"/>
  <c r="C540" i="12"/>
  <c r="P540" i="12" s="1"/>
  <c r="B541" i="12"/>
  <c r="R541" i="12" s="1"/>
  <c r="C541" i="12"/>
  <c r="M541" i="12" s="1"/>
  <c r="I541" i="12"/>
  <c r="B542" i="12"/>
  <c r="O542" i="12" s="1"/>
  <c r="C542" i="12"/>
  <c r="G542" i="12" s="1"/>
  <c r="S542" i="12"/>
  <c r="V542" i="12"/>
  <c r="B543" i="12"/>
  <c r="U543" i="12" s="1"/>
  <c r="C543" i="12"/>
  <c r="J543" i="12" s="1"/>
  <c r="M543" i="12"/>
  <c r="B544" i="12"/>
  <c r="U544" i="12" s="1"/>
  <c r="C544" i="12"/>
  <c r="M544" i="12" s="1"/>
  <c r="B545" i="12"/>
  <c r="U545" i="12" s="1"/>
  <c r="C545" i="12"/>
  <c r="P545" i="12" s="1"/>
  <c r="I545" i="12"/>
  <c r="L545" i="12"/>
  <c r="R545" i="12"/>
  <c r="B546" i="12"/>
  <c r="U546" i="12" s="1"/>
  <c r="C546" i="12"/>
  <c r="S546" i="12" s="1"/>
  <c r="B547" i="12"/>
  <c r="F547" i="12" s="1"/>
  <c r="C547" i="12"/>
  <c r="P547" i="12" s="1"/>
  <c r="O547" i="12"/>
  <c r="U547" i="12"/>
  <c r="B548" i="12"/>
  <c r="U548" i="12" s="1"/>
  <c r="C548" i="12"/>
  <c r="M548" i="12" s="1"/>
  <c r="F548" i="12"/>
  <c r="L548" i="12"/>
  <c r="P548" i="12"/>
  <c r="S548" i="12"/>
  <c r="B549" i="12"/>
  <c r="C549" i="12"/>
  <c r="V549" i="12" s="1"/>
  <c r="L549" i="12"/>
  <c r="U549" i="12"/>
  <c r="B550" i="12"/>
  <c r="I550" i="12" s="1"/>
  <c r="C550" i="12"/>
  <c r="M550" i="12" s="1"/>
  <c r="O550" i="12"/>
  <c r="P550" i="12"/>
  <c r="B551" i="12"/>
  <c r="U551" i="12" s="1"/>
  <c r="C551" i="12"/>
  <c r="V551" i="12" s="1"/>
  <c r="M551" i="12"/>
  <c r="S551" i="12"/>
  <c r="B552" i="12"/>
  <c r="U552" i="12" s="1"/>
  <c r="C552" i="12"/>
  <c r="S552" i="12"/>
  <c r="B553" i="12"/>
  <c r="U553" i="12" s="1"/>
  <c r="C553" i="12"/>
  <c r="P553" i="12" s="1"/>
  <c r="O553" i="12"/>
  <c r="B554" i="12"/>
  <c r="R554" i="12" s="1"/>
  <c r="C554" i="12"/>
  <c r="P554" i="12" s="1"/>
  <c r="F554" i="12"/>
  <c r="V554" i="12"/>
  <c r="B555" i="12"/>
  <c r="R555" i="12" s="1"/>
  <c r="C555" i="12"/>
  <c r="M555" i="12" s="1"/>
  <c r="B556" i="12"/>
  <c r="U556" i="12" s="1"/>
  <c r="C556" i="12"/>
  <c r="S556" i="12" s="1"/>
  <c r="B557" i="12"/>
  <c r="O557" i="12" s="1"/>
  <c r="C557" i="12"/>
  <c r="F557" i="12"/>
  <c r="I557" i="12"/>
  <c r="L557" i="12"/>
  <c r="S557" i="12"/>
  <c r="U557" i="12"/>
  <c r="B558" i="12"/>
  <c r="D558" i="12" s="1"/>
  <c r="C558" i="12"/>
  <c r="M558" i="12" s="1"/>
  <c r="G558" i="12"/>
  <c r="J558" i="12"/>
  <c r="P558" i="12"/>
  <c r="B559" i="12"/>
  <c r="I559" i="12" s="1"/>
  <c r="C559" i="12"/>
  <c r="M559" i="12" s="1"/>
  <c r="R559" i="12"/>
  <c r="U559" i="12"/>
  <c r="B560" i="12"/>
  <c r="L560" i="12" s="1"/>
  <c r="C560" i="12"/>
  <c r="S560" i="12" s="1"/>
  <c r="G560" i="12"/>
  <c r="B561" i="12"/>
  <c r="O561" i="12" s="1"/>
  <c r="C561" i="12"/>
  <c r="B562" i="12"/>
  <c r="F562" i="12" s="1"/>
  <c r="C562" i="12"/>
  <c r="V562" i="12" s="1"/>
  <c r="B563" i="12"/>
  <c r="U563" i="12" s="1"/>
  <c r="C563" i="12"/>
  <c r="V563" i="12" s="1"/>
  <c r="B564" i="12"/>
  <c r="C564" i="12"/>
  <c r="M564" i="12" s="1"/>
  <c r="P564" i="12"/>
  <c r="B565" i="12"/>
  <c r="R565" i="12" s="1"/>
  <c r="C565" i="12"/>
  <c r="D565" i="12" s="1"/>
  <c r="F565" i="12"/>
  <c r="L565" i="12"/>
  <c r="M565" i="12"/>
  <c r="O565" i="12"/>
  <c r="B566" i="12"/>
  <c r="C566" i="12"/>
  <c r="S566" i="12" s="1"/>
  <c r="P566" i="12"/>
  <c r="B567" i="12"/>
  <c r="O567" i="12" s="1"/>
  <c r="C567" i="12"/>
  <c r="G567" i="12" s="1"/>
  <c r="B568" i="12"/>
  <c r="F568" i="12" s="1"/>
  <c r="C568" i="12"/>
  <c r="P568" i="12"/>
  <c r="R568" i="12"/>
  <c r="B569" i="12"/>
  <c r="I569" i="12" s="1"/>
  <c r="C569" i="12"/>
  <c r="M569" i="12"/>
  <c r="R569" i="12"/>
  <c r="S569" i="12"/>
  <c r="B570" i="12"/>
  <c r="C570" i="12"/>
  <c r="S570" i="12" s="1"/>
  <c r="B571" i="12"/>
  <c r="F571" i="12" s="1"/>
  <c r="C571" i="12"/>
  <c r="G571" i="12" s="1"/>
  <c r="S571" i="12"/>
  <c r="B572" i="12"/>
  <c r="R572" i="12" s="1"/>
  <c r="C572" i="12"/>
  <c r="D572" i="12" s="1"/>
  <c r="B573" i="12"/>
  <c r="O573" i="12" s="1"/>
  <c r="C573" i="12"/>
  <c r="I573" i="12"/>
  <c r="U573" i="12"/>
  <c r="B574" i="12"/>
  <c r="I574" i="12" s="1"/>
  <c r="C574" i="12"/>
  <c r="S574" i="12"/>
  <c r="B575" i="12"/>
  <c r="I575" i="12" s="1"/>
  <c r="C575" i="12"/>
  <c r="B576" i="12"/>
  <c r="D576" i="12" s="1"/>
  <c r="C576" i="12"/>
  <c r="J576" i="12"/>
  <c r="V576" i="12"/>
  <c r="B577" i="12"/>
  <c r="I577" i="12" s="1"/>
  <c r="C577" i="12"/>
  <c r="J577" i="12" s="1"/>
  <c r="F577" i="12"/>
  <c r="G577" i="12"/>
  <c r="U577" i="12"/>
  <c r="B578" i="12"/>
  <c r="I578" i="12" s="1"/>
  <c r="C578" i="12"/>
  <c r="J578" i="12" s="1"/>
  <c r="B579" i="12"/>
  <c r="I579" i="12" s="1"/>
  <c r="C579" i="12"/>
  <c r="J579" i="12" s="1"/>
  <c r="P579" i="12"/>
  <c r="S579" i="12"/>
  <c r="V579" i="12"/>
  <c r="B580" i="12"/>
  <c r="U580" i="12" s="1"/>
  <c r="C580" i="12"/>
  <c r="J580" i="12" s="1"/>
  <c r="F580" i="12"/>
  <c r="L580" i="12"/>
  <c r="O580" i="12"/>
  <c r="P580" i="12"/>
  <c r="B581" i="12"/>
  <c r="O581" i="12" s="1"/>
  <c r="C581" i="12"/>
  <c r="P581" i="12" s="1"/>
  <c r="I581" i="12"/>
  <c r="J581" i="12"/>
  <c r="L581" i="12"/>
  <c r="R581" i="12"/>
  <c r="U581" i="12"/>
  <c r="B582" i="12"/>
  <c r="L582" i="12" s="1"/>
  <c r="C582" i="12"/>
  <c r="V582" i="12" s="1"/>
  <c r="F582" i="12"/>
  <c r="G582" i="12"/>
  <c r="J582" i="12"/>
  <c r="M582" i="12"/>
  <c r="O582" i="12"/>
  <c r="P582" i="12"/>
  <c r="S582" i="12"/>
  <c r="B583" i="12"/>
  <c r="F583" i="12" s="1"/>
  <c r="C583" i="12"/>
  <c r="V583" i="12" s="1"/>
  <c r="G583" i="12"/>
  <c r="M583" i="12"/>
  <c r="R583" i="12"/>
  <c r="B584" i="12"/>
  <c r="I584" i="12" s="1"/>
  <c r="C584" i="12"/>
  <c r="B585" i="12"/>
  <c r="F585" i="12" s="1"/>
  <c r="C585" i="12"/>
  <c r="J585" i="12" s="1"/>
  <c r="B586" i="12"/>
  <c r="O586" i="12" s="1"/>
  <c r="C586" i="12"/>
  <c r="G586" i="12" s="1"/>
  <c r="J586" i="12"/>
  <c r="L586" i="12"/>
  <c r="P586" i="12"/>
  <c r="S586" i="12"/>
  <c r="B587" i="12"/>
  <c r="U587" i="12" s="1"/>
  <c r="C587" i="12"/>
  <c r="J587" i="12" s="1"/>
  <c r="R587" i="12"/>
  <c r="B588" i="12"/>
  <c r="U588" i="12" s="1"/>
  <c r="C588" i="12"/>
  <c r="M588" i="12" s="1"/>
  <c r="B589" i="12"/>
  <c r="C589" i="12"/>
  <c r="P589" i="12" s="1"/>
  <c r="B590" i="12"/>
  <c r="I590" i="12" s="1"/>
  <c r="C590" i="12"/>
  <c r="S590" i="12" s="1"/>
  <c r="G590" i="12"/>
  <c r="J590" i="12"/>
  <c r="V590" i="12"/>
  <c r="B591" i="12"/>
  <c r="F591" i="12" s="1"/>
  <c r="C591" i="12"/>
  <c r="V591" i="12" s="1"/>
  <c r="L591" i="12"/>
  <c r="B592" i="12"/>
  <c r="I592" i="12" s="1"/>
  <c r="C592" i="12"/>
  <c r="M592" i="12" s="1"/>
  <c r="S592" i="12"/>
  <c r="B593" i="12"/>
  <c r="R593" i="12" s="1"/>
  <c r="C593" i="12"/>
  <c r="G593" i="12" s="1"/>
  <c r="M593" i="12"/>
  <c r="P593" i="12"/>
  <c r="S593" i="12"/>
  <c r="B594" i="12"/>
  <c r="O594" i="12" s="1"/>
  <c r="C594" i="12"/>
  <c r="G594" i="12" s="1"/>
  <c r="M594" i="12"/>
  <c r="B595" i="12"/>
  <c r="C595" i="12"/>
  <c r="J595" i="12" s="1"/>
  <c r="F595" i="12"/>
  <c r="G595" i="12"/>
  <c r="L595" i="12"/>
  <c r="O595" i="12"/>
  <c r="U595" i="12"/>
  <c r="B596" i="12"/>
  <c r="U596" i="12" s="1"/>
  <c r="C596" i="12"/>
  <c r="M596" i="12" s="1"/>
  <c r="F596" i="12"/>
  <c r="B597" i="12"/>
  <c r="I597" i="12" s="1"/>
  <c r="C597" i="12"/>
  <c r="P597" i="12" s="1"/>
  <c r="F597" i="12"/>
  <c r="L597" i="12"/>
  <c r="O597" i="12"/>
  <c r="B598" i="12"/>
  <c r="O598" i="12" s="1"/>
  <c r="C598" i="12"/>
  <c r="J598" i="12" s="1"/>
  <c r="F598" i="12"/>
  <c r="S598" i="12"/>
  <c r="B599" i="12"/>
  <c r="F599" i="12" s="1"/>
  <c r="C599" i="12"/>
  <c r="V599" i="12" s="1"/>
  <c r="B600" i="12"/>
  <c r="I600" i="12" s="1"/>
  <c r="C600" i="12"/>
  <c r="M600" i="12" s="1"/>
  <c r="G600" i="12"/>
  <c r="P600" i="12"/>
  <c r="S600" i="12"/>
  <c r="V600" i="12"/>
  <c r="B601" i="12"/>
  <c r="F601" i="12" s="1"/>
  <c r="C601" i="12"/>
  <c r="M601" i="12" s="1"/>
  <c r="G601" i="12"/>
  <c r="P601" i="12"/>
  <c r="S601" i="12"/>
  <c r="U601" i="12"/>
  <c r="B602" i="12"/>
  <c r="O602" i="12" s="1"/>
  <c r="C602" i="12"/>
  <c r="G602" i="12" s="1"/>
  <c r="M602" i="12"/>
  <c r="R602" i="12"/>
  <c r="U602" i="12"/>
  <c r="B381" i="11"/>
  <c r="I381" i="11" s="1"/>
  <c r="C381" i="11"/>
  <c r="J381" i="11" s="1"/>
  <c r="F381" i="11"/>
  <c r="R381" i="11"/>
  <c r="V381" i="11"/>
  <c r="B382" i="11"/>
  <c r="O382" i="11" s="1"/>
  <c r="C382" i="11"/>
  <c r="G382" i="11" s="1"/>
  <c r="U382" i="11"/>
  <c r="V382" i="11"/>
  <c r="B383" i="11"/>
  <c r="C383" i="11"/>
  <c r="M383" i="11" s="1"/>
  <c r="F383" i="11"/>
  <c r="I383" i="11"/>
  <c r="J383" i="11"/>
  <c r="L383" i="11"/>
  <c r="O383" i="11"/>
  <c r="R383" i="11"/>
  <c r="S383" i="11"/>
  <c r="U383" i="11"/>
  <c r="B384" i="11"/>
  <c r="U384" i="11" s="1"/>
  <c r="C384" i="11"/>
  <c r="M384" i="11" s="1"/>
  <c r="G384" i="11"/>
  <c r="J384" i="11"/>
  <c r="L384" i="11"/>
  <c r="B385" i="11"/>
  <c r="O385" i="11" s="1"/>
  <c r="C385" i="11"/>
  <c r="P385" i="11" s="1"/>
  <c r="B386" i="11"/>
  <c r="U386" i="11" s="1"/>
  <c r="C386" i="11"/>
  <c r="S386" i="11" s="1"/>
  <c r="G386" i="11"/>
  <c r="J386" i="11"/>
  <c r="M386" i="11"/>
  <c r="V386" i="11"/>
  <c r="B387" i="11"/>
  <c r="F387" i="11" s="1"/>
  <c r="C387" i="11"/>
  <c r="S387" i="11" s="1"/>
  <c r="L387" i="11"/>
  <c r="M387" i="11"/>
  <c r="P387" i="11"/>
  <c r="B388" i="11"/>
  <c r="O388" i="11" s="1"/>
  <c r="C388" i="11"/>
  <c r="S388" i="11" s="1"/>
  <c r="I388" i="11"/>
  <c r="L388" i="11"/>
  <c r="R388" i="11"/>
  <c r="B389" i="11"/>
  <c r="F389" i="11" s="1"/>
  <c r="C389" i="11"/>
  <c r="S389" i="11" s="1"/>
  <c r="B390" i="11"/>
  <c r="O390" i="11" s="1"/>
  <c r="C390" i="11"/>
  <c r="G390" i="11" s="1"/>
  <c r="L390" i="11"/>
  <c r="V390" i="11"/>
  <c r="B391" i="11"/>
  <c r="O391" i="11" s="1"/>
  <c r="C391" i="11"/>
  <c r="G391" i="11"/>
  <c r="J391" i="11"/>
  <c r="M391" i="11"/>
  <c r="P391" i="11"/>
  <c r="S391" i="11"/>
  <c r="V391" i="11"/>
  <c r="B392" i="11"/>
  <c r="L392" i="11" s="1"/>
  <c r="C392" i="11"/>
  <c r="P392" i="11" s="1"/>
  <c r="I392" i="11"/>
  <c r="R392" i="11"/>
  <c r="B393" i="11"/>
  <c r="I393" i="11" s="1"/>
  <c r="C393" i="11"/>
  <c r="P393" i="11" s="1"/>
  <c r="J393" i="11"/>
  <c r="M393" i="11"/>
  <c r="U393" i="11"/>
  <c r="B394" i="11"/>
  <c r="O394" i="11" s="1"/>
  <c r="C394" i="11"/>
  <c r="G394" i="11" s="1"/>
  <c r="F394" i="11"/>
  <c r="I394" i="11"/>
  <c r="R394" i="11"/>
  <c r="S394" i="11"/>
  <c r="U394" i="11"/>
  <c r="B395" i="11"/>
  <c r="C395" i="11"/>
  <c r="J395" i="11"/>
  <c r="M395" i="11"/>
  <c r="P395" i="11"/>
  <c r="S395" i="11"/>
  <c r="B396" i="11"/>
  <c r="C396" i="11"/>
  <c r="J396" i="11" s="1"/>
  <c r="F396" i="11"/>
  <c r="L396" i="11"/>
  <c r="M396" i="11"/>
  <c r="S396" i="11"/>
  <c r="B397" i="11"/>
  <c r="F397" i="11" s="1"/>
  <c r="C397" i="11"/>
  <c r="P397" i="11" s="1"/>
  <c r="B398" i="11"/>
  <c r="C398" i="11"/>
  <c r="M398" i="11" s="1"/>
  <c r="L398" i="11"/>
  <c r="B399" i="11"/>
  <c r="C399" i="11"/>
  <c r="J399" i="11"/>
  <c r="R399" i="11"/>
  <c r="B400" i="11"/>
  <c r="F400" i="11" s="1"/>
  <c r="C400" i="11"/>
  <c r="V400" i="11" s="1"/>
  <c r="I400" i="11"/>
  <c r="O400" i="11"/>
  <c r="P400" i="11"/>
  <c r="R400" i="11"/>
  <c r="B401" i="11"/>
  <c r="C401" i="11"/>
  <c r="B402" i="11"/>
  <c r="F402" i="11" s="1"/>
  <c r="C402" i="11"/>
  <c r="J402" i="11" s="1"/>
  <c r="M402" i="11"/>
  <c r="V402" i="11"/>
  <c r="B403" i="11"/>
  <c r="C403" i="11"/>
  <c r="J403" i="11" s="1"/>
  <c r="I403" i="11"/>
  <c r="S403" i="11"/>
  <c r="U403" i="11"/>
  <c r="B404" i="11"/>
  <c r="R404" i="11" s="1"/>
  <c r="C404" i="11"/>
  <c r="M404" i="11" s="1"/>
  <c r="L404" i="11"/>
  <c r="B405" i="11"/>
  <c r="C405" i="11"/>
  <c r="M405" i="11" s="1"/>
  <c r="S405" i="11"/>
  <c r="B406" i="11"/>
  <c r="O406" i="11" s="1"/>
  <c r="C406" i="11"/>
  <c r="P406" i="11" s="1"/>
  <c r="S406" i="11"/>
  <c r="B407" i="11"/>
  <c r="C407" i="11"/>
  <c r="D407" i="11" s="1"/>
  <c r="F407" i="11"/>
  <c r="L407" i="11"/>
  <c r="O407" i="11"/>
  <c r="S407" i="11"/>
  <c r="U407" i="11"/>
  <c r="B408" i="11"/>
  <c r="C408" i="11"/>
  <c r="G408" i="11" s="1"/>
  <c r="B409" i="11"/>
  <c r="I409" i="11" s="1"/>
  <c r="C409" i="11"/>
  <c r="M409" i="11" s="1"/>
  <c r="D409" i="11"/>
  <c r="G409" i="11"/>
  <c r="J409" i="11"/>
  <c r="O409" i="11"/>
  <c r="R409" i="11"/>
  <c r="S409" i="11"/>
  <c r="V409" i="11"/>
  <c r="B410" i="11"/>
  <c r="F410" i="11" s="1"/>
  <c r="C410" i="11"/>
  <c r="G410" i="11" s="1"/>
  <c r="M410" i="11"/>
  <c r="P410" i="11"/>
  <c r="S410" i="11"/>
  <c r="B411" i="11"/>
  <c r="C411" i="11"/>
  <c r="S411" i="11" s="1"/>
  <c r="M411" i="11"/>
  <c r="B412" i="11"/>
  <c r="O412" i="11" s="1"/>
  <c r="C412" i="11"/>
  <c r="D412" i="11"/>
  <c r="K412" i="11" s="1"/>
  <c r="I412" i="11"/>
  <c r="P412" i="11"/>
  <c r="U412" i="11"/>
  <c r="V412" i="11"/>
  <c r="B413" i="11"/>
  <c r="U413" i="11" s="1"/>
  <c r="C413" i="11"/>
  <c r="M413" i="11" s="1"/>
  <c r="F413" i="11"/>
  <c r="I413" i="11"/>
  <c r="L413" i="11"/>
  <c r="R413" i="11"/>
  <c r="B414" i="11"/>
  <c r="C414" i="11"/>
  <c r="G414" i="11" s="1"/>
  <c r="I414" i="11"/>
  <c r="L414" i="11"/>
  <c r="B415" i="11"/>
  <c r="F415" i="11" s="1"/>
  <c r="C415" i="11"/>
  <c r="G415" i="11" s="1"/>
  <c r="J415" i="11"/>
  <c r="B416" i="11"/>
  <c r="D416" i="11" s="1"/>
  <c r="C416" i="11"/>
  <c r="J416" i="11" s="1"/>
  <c r="B417" i="11"/>
  <c r="R417" i="11" s="1"/>
  <c r="C417" i="11"/>
  <c r="P417" i="11" s="1"/>
  <c r="F417" i="11"/>
  <c r="J417" i="11"/>
  <c r="O417" i="11"/>
  <c r="U417" i="11"/>
  <c r="B418" i="11"/>
  <c r="I418" i="11" s="1"/>
  <c r="C418" i="11"/>
  <c r="P418" i="11" s="1"/>
  <c r="G418" i="11"/>
  <c r="M418" i="11"/>
  <c r="V418" i="11"/>
  <c r="B419" i="11"/>
  <c r="C419" i="11"/>
  <c r="P419" i="11" s="1"/>
  <c r="L419" i="11"/>
  <c r="B420" i="11"/>
  <c r="R420" i="11" s="1"/>
  <c r="C420" i="11"/>
  <c r="P420" i="11"/>
  <c r="B421" i="11"/>
  <c r="C421" i="11"/>
  <c r="G421" i="11" s="1"/>
  <c r="L421" i="11"/>
  <c r="B422" i="11"/>
  <c r="U422" i="11" s="1"/>
  <c r="C422" i="11"/>
  <c r="G422" i="11" s="1"/>
  <c r="P422" i="11"/>
  <c r="V422" i="11"/>
  <c r="B423" i="11"/>
  <c r="C423" i="11"/>
  <c r="V423" i="11" s="1"/>
  <c r="L423" i="11"/>
  <c r="S423" i="11"/>
  <c r="B424" i="11"/>
  <c r="R424" i="11" s="1"/>
  <c r="C424" i="11"/>
  <c r="S424" i="11"/>
  <c r="B425" i="11"/>
  <c r="C425" i="11"/>
  <c r="M425" i="11" s="1"/>
  <c r="J425" i="11"/>
  <c r="P425" i="11"/>
  <c r="B426" i="11"/>
  <c r="U426" i="11" s="1"/>
  <c r="C426" i="11"/>
  <c r="S426" i="11" s="1"/>
  <c r="I426" i="11"/>
  <c r="M426" i="11"/>
  <c r="R426" i="11"/>
  <c r="B427" i="11"/>
  <c r="F427" i="11" s="1"/>
  <c r="C427" i="11"/>
  <c r="J427" i="11" s="1"/>
  <c r="G427" i="11"/>
  <c r="M427" i="11"/>
  <c r="P427" i="11"/>
  <c r="U427" i="11"/>
  <c r="V427" i="11"/>
  <c r="B428" i="11"/>
  <c r="U428" i="11" s="1"/>
  <c r="C428" i="11"/>
  <c r="L428" i="11"/>
  <c r="B429" i="11"/>
  <c r="L429" i="11" s="1"/>
  <c r="C429" i="11"/>
  <c r="M429" i="11" s="1"/>
  <c r="B430" i="11"/>
  <c r="L430" i="11" s="1"/>
  <c r="C430" i="11"/>
  <c r="P430" i="11" s="1"/>
  <c r="M430" i="11"/>
  <c r="S430" i="11"/>
  <c r="U430" i="11"/>
  <c r="B431" i="11"/>
  <c r="F431" i="11" s="1"/>
  <c r="C431" i="11"/>
  <c r="M431" i="11" s="1"/>
  <c r="I431" i="11"/>
  <c r="J431" i="11"/>
  <c r="L431" i="11"/>
  <c r="O431" i="11"/>
  <c r="R431" i="11"/>
  <c r="S431" i="11"/>
  <c r="B432" i="11"/>
  <c r="F432" i="11" s="1"/>
  <c r="C432" i="11"/>
  <c r="M432" i="11" s="1"/>
  <c r="O432" i="11"/>
  <c r="R432" i="11"/>
  <c r="S432" i="11"/>
  <c r="B433" i="11"/>
  <c r="I433" i="11" s="1"/>
  <c r="C433" i="11"/>
  <c r="P433" i="11" s="1"/>
  <c r="F433" i="11"/>
  <c r="G433" i="11"/>
  <c r="L433" i="11"/>
  <c r="M433" i="11"/>
  <c r="O433" i="11"/>
  <c r="U433" i="11"/>
  <c r="V433" i="11"/>
  <c r="B434" i="11"/>
  <c r="R434" i="11" s="1"/>
  <c r="C434" i="11"/>
  <c r="S434" i="11" s="1"/>
  <c r="B435" i="11"/>
  <c r="L435" i="11" s="1"/>
  <c r="C435" i="11"/>
  <c r="M435" i="11" s="1"/>
  <c r="O435" i="11"/>
  <c r="P435" i="11"/>
  <c r="U435" i="11"/>
  <c r="B436" i="11"/>
  <c r="I436" i="11" s="1"/>
  <c r="C436" i="11"/>
  <c r="D436" i="11" s="1"/>
  <c r="F436" i="11"/>
  <c r="L436" i="11"/>
  <c r="M436" i="11"/>
  <c r="O436" i="11"/>
  <c r="V436" i="11"/>
  <c r="B437" i="11"/>
  <c r="F437" i="11" s="1"/>
  <c r="C437" i="11"/>
  <c r="I437" i="11"/>
  <c r="R437" i="11"/>
  <c r="U437" i="11"/>
  <c r="B438" i="11"/>
  <c r="O438" i="11" s="1"/>
  <c r="C438" i="11"/>
  <c r="F438" i="11"/>
  <c r="J438" i="11"/>
  <c r="M438" i="11"/>
  <c r="R438" i="11"/>
  <c r="S438" i="11"/>
  <c r="B439" i="11"/>
  <c r="F439" i="11" s="1"/>
  <c r="C439" i="11"/>
  <c r="O439" i="11"/>
  <c r="B440" i="11"/>
  <c r="I440" i="11" s="1"/>
  <c r="C440" i="11"/>
  <c r="B441" i="11"/>
  <c r="D441" i="11" s="1"/>
  <c r="E441" i="11" s="1"/>
  <c r="C441" i="11"/>
  <c r="B442" i="11"/>
  <c r="C442" i="11"/>
  <c r="G442" i="11" s="1"/>
  <c r="B443" i="11"/>
  <c r="U443" i="11" s="1"/>
  <c r="C443" i="11"/>
  <c r="V443" i="11" s="1"/>
  <c r="P443" i="11"/>
  <c r="B444" i="11"/>
  <c r="I444" i="11" s="1"/>
  <c r="C444" i="11"/>
  <c r="M444" i="11" s="1"/>
  <c r="B445" i="11"/>
  <c r="R445" i="11" s="1"/>
  <c r="C445" i="11"/>
  <c r="M445" i="11" s="1"/>
  <c r="B446" i="11"/>
  <c r="F446" i="11" s="1"/>
  <c r="C446" i="11"/>
  <c r="G446" i="11" s="1"/>
  <c r="B447" i="11"/>
  <c r="I447" i="11" s="1"/>
  <c r="C447" i="11"/>
  <c r="P447" i="11" s="1"/>
  <c r="L447" i="11"/>
  <c r="B448" i="11"/>
  <c r="O448" i="11" s="1"/>
  <c r="C448" i="11"/>
  <c r="G448" i="11" s="1"/>
  <c r="B449" i="11"/>
  <c r="D449" i="11" s="1"/>
  <c r="C449" i="11"/>
  <c r="P449" i="11" s="1"/>
  <c r="J449" i="11"/>
  <c r="M449" i="11"/>
  <c r="B450" i="11"/>
  <c r="I450" i="11" s="1"/>
  <c r="C450" i="11"/>
  <c r="J450" i="11" s="1"/>
  <c r="L450" i="11"/>
  <c r="P450" i="11"/>
  <c r="R450" i="11"/>
  <c r="S450" i="11"/>
  <c r="B451" i="11"/>
  <c r="O451" i="11" s="1"/>
  <c r="C451" i="11"/>
  <c r="M451" i="11" s="1"/>
  <c r="F451" i="11"/>
  <c r="G451" i="11"/>
  <c r="I451" i="11"/>
  <c r="J451" i="11"/>
  <c r="P451" i="11"/>
  <c r="S451" i="11"/>
  <c r="V451" i="11"/>
  <c r="B452" i="11"/>
  <c r="O452" i="11" s="1"/>
  <c r="C452" i="11"/>
  <c r="J452" i="11" s="1"/>
  <c r="M452" i="11"/>
  <c r="V452" i="11"/>
  <c r="B453" i="11"/>
  <c r="O453" i="11" s="1"/>
  <c r="C453" i="11"/>
  <c r="J453" i="11" s="1"/>
  <c r="M453" i="11"/>
  <c r="P453" i="11"/>
  <c r="S453" i="11"/>
  <c r="V453" i="11"/>
  <c r="B454" i="11"/>
  <c r="I454" i="11" s="1"/>
  <c r="C454" i="11"/>
  <c r="G454" i="11" s="1"/>
  <c r="B455" i="11"/>
  <c r="L455" i="11" s="1"/>
  <c r="C455" i="11"/>
  <c r="P455" i="11" s="1"/>
  <c r="B456" i="11"/>
  <c r="F456" i="11" s="1"/>
  <c r="C456" i="11"/>
  <c r="J456" i="11" s="1"/>
  <c r="O456" i="11"/>
  <c r="U456" i="11"/>
  <c r="B457" i="11"/>
  <c r="L457" i="11" s="1"/>
  <c r="C457" i="11"/>
  <c r="J457" i="11" s="1"/>
  <c r="B458" i="11"/>
  <c r="I458" i="11" s="1"/>
  <c r="C458" i="11"/>
  <c r="V458" i="11" s="1"/>
  <c r="F458" i="11"/>
  <c r="L458" i="11"/>
  <c r="S458" i="11"/>
  <c r="B459" i="11"/>
  <c r="F459" i="11" s="1"/>
  <c r="C459" i="11"/>
  <c r="J459" i="11" s="1"/>
  <c r="I459" i="11"/>
  <c r="O459" i="11"/>
  <c r="B460" i="11"/>
  <c r="C460" i="11"/>
  <c r="J460" i="11" s="1"/>
  <c r="M460" i="11"/>
  <c r="V460" i="11"/>
  <c r="B461" i="11"/>
  <c r="U461" i="11" s="1"/>
  <c r="C461" i="11"/>
  <c r="J461" i="11" s="1"/>
  <c r="G461" i="11"/>
  <c r="L461" i="11"/>
  <c r="M461" i="11"/>
  <c r="S461" i="11"/>
  <c r="V461" i="11"/>
  <c r="B462" i="11"/>
  <c r="I462" i="11" s="1"/>
  <c r="C462" i="11"/>
  <c r="G462" i="11" s="1"/>
  <c r="B463" i="11"/>
  <c r="I463" i="11" s="1"/>
  <c r="C463" i="11"/>
  <c r="P463" i="11" s="1"/>
  <c r="S463" i="11"/>
  <c r="B464" i="11"/>
  <c r="R464" i="11" s="1"/>
  <c r="C464" i="11"/>
  <c r="M464" i="11" s="1"/>
  <c r="G464" i="11"/>
  <c r="J464" i="11"/>
  <c r="P464" i="11"/>
  <c r="S464" i="11"/>
  <c r="V464" i="11"/>
  <c r="B465" i="11"/>
  <c r="I465" i="11" s="1"/>
  <c r="C465" i="11"/>
  <c r="J465" i="11" s="1"/>
  <c r="L465" i="11"/>
  <c r="B466" i="11"/>
  <c r="I466" i="11" s="1"/>
  <c r="C466" i="11"/>
  <c r="D466" i="11" s="1"/>
  <c r="R466" i="11"/>
  <c r="U466" i="11"/>
  <c r="V466" i="11"/>
  <c r="B467" i="11"/>
  <c r="O467" i="11" s="1"/>
  <c r="C467" i="11"/>
  <c r="G467" i="11" s="1"/>
  <c r="V467" i="11"/>
  <c r="B468" i="11"/>
  <c r="F468" i="11" s="1"/>
  <c r="C468" i="11"/>
  <c r="V468" i="11" s="1"/>
  <c r="B469" i="11"/>
  <c r="D469" i="11" s="1"/>
  <c r="C469" i="11"/>
  <c r="J469" i="11" s="1"/>
  <c r="B470" i="11"/>
  <c r="R470" i="11" s="1"/>
  <c r="C470" i="11"/>
  <c r="M470" i="11" s="1"/>
  <c r="F470" i="11"/>
  <c r="J470" i="11"/>
  <c r="P470" i="11"/>
  <c r="S470" i="11"/>
  <c r="V470" i="11"/>
  <c r="B471" i="11"/>
  <c r="U471" i="11" s="1"/>
  <c r="C471" i="11"/>
  <c r="G471" i="11" s="1"/>
  <c r="D471" i="11"/>
  <c r="H471" i="11" s="1"/>
  <c r="I471" i="11"/>
  <c r="B472" i="11"/>
  <c r="D472" i="11" s="1"/>
  <c r="C472" i="11"/>
  <c r="S472" i="11" s="1"/>
  <c r="R472" i="11"/>
  <c r="B473" i="11"/>
  <c r="F473" i="11" s="1"/>
  <c r="C473" i="11"/>
  <c r="V473" i="11" s="1"/>
  <c r="L473" i="11"/>
  <c r="R473" i="11"/>
  <c r="U473" i="11"/>
  <c r="B474" i="11"/>
  <c r="O474" i="11" s="1"/>
  <c r="C474" i="11"/>
  <c r="M474" i="11" s="1"/>
  <c r="L474" i="11"/>
  <c r="V474" i="11"/>
  <c r="B475" i="11"/>
  <c r="C475" i="11"/>
  <c r="M475" i="11" s="1"/>
  <c r="G475" i="11"/>
  <c r="I475" i="11"/>
  <c r="R475" i="11"/>
  <c r="S475" i="11"/>
  <c r="U475" i="11"/>
  <c r="V475" i="11"/>
  <c r="B476" i="11"/>
  <c r="R476" i="11" s="1"/>
  <c r="C476" i="11"/>
  <c r="G476" i="11" s="1"/>
  <c r="J476" i="11"/>
  <c r="P476" i="11"/>
  <c r="B477" i="11"/>
  <c r="L477" i="11" s="1"/>
  <c r="C477" i="11"/>
  <c r="G477" i="11" s="1"/>
  <c r="I477" i="11"/>
  <c r="M477" i="11"/>
  <c r="P477" i="11"/>
  <c r="S477" i="11"/>
  <c r="V477" i="11"/>
  <c r="B478" i="11"/>
  <c r="I478" i="11" s="1"/>
  <c r="C478" i="11"/>
  <c r="M478" i="11" s="1"/>
  <c r="F478" i="11"/>
  <c r="L478" i="11"/>
  <c r="R478" i="11"/>
  <c r="B479" i="11"/>
  <c r="C479" i="11"/>
  <c r="P479" i="11" s="1"/>
  <c r="F479" i="11"/>
  <c r="I479" i="11"/>
  <c r="L479" i="11"/>
  <c r="O479" i="11"/>
  <c r="R479" i="11"/>
  <c r="U479" i="11"/>
  <c r="B480" i="11"/>
  <c r="D480" i="11" s="1"/>
  <c r="C480" i="11"/>
  <c r="P480" i="11" s="1"/>
  <c r="B481" i="11"/>
  <c r="D481" i="11" s="1"/>
  <c r="C481" i="11"/>
  <c r="V481" i="11" s="1"/>
  <c r="G481" i="11"/>
  <c r="P481" i="11"/>
  <c r="S481" i="11"/>
  <c r="B482" i="11"/>
  <c r="I482" i="11" s="1"/>
  <c r="C482" i="11"/>
  <c r="F482" i="11"/>
  <c r="G482" i="11"/>
  <c r="M482" i="11"/>
  <c r="P482" i="11"/>
  <c r="R482" i="11"/>
  <c r="B483" i="11"/>
  <c r="I483" i="11" s="1"/>
  <c r="C483" i="11"/>
  <c r="S483" i="11" s="1"/>
  <c r="J483" i="11"/>
  <c r="R483" i="11"/>
  <c r="B484" i="11"/>
  <c r="F484" i="11" s="1"/>
  <c r="C484" i="11"/>
  <c r="S484" i="11" s="1"/>
  <c r="B485" i="11"/>
  <c r="U485" i="11" s="1"/>
  <c r="C485" i="11"/>
  <c r="V485" i="11" s="1"/>
  <c r="I485" i="11"/>
  <c r="L485" i="11"/>
  <c r="O485" i="11"/>
  <c r="B486" i="11"/>
  <c r="D486" i="11" s="1"/>
  <c r="C486" i="11"/>
  <c r="P486" i="11" s="1"/>
  <c r="S486" i="11"/>
  <c r="B487" i="11"/>
  <c r="D487" i="11" s="1"/>
  <c r="C487" i="11"/>
  <c r="P487" i="11" s="1"/>
  <c r="S487" i="11"/>
  <c r="B488" i="11"/>
  <c r="R488" i="11" s="1"/>
  <c r="C488" i="11"/>
  <c r="S488" i="11" s="1"/>
  <c r="B489" i="11"/>
  <c r="C489" i="11"/>
  <c r="P489" i="11" s="1"/>
  <c r="I489" i="11"/>
  <c r="L489" i="11"/>
  <c r="O489" i="11"/>
  <c r="R489" i="11"/>
  <c r="U489" i="11"/>
  <c r="B490" i="11"/>
  <c r="I490" i="11" s="1"/>
  <c r="C490" i="11"/>
  <c r="V490" i="11" s="1"/>
  <c r="B491" i="11"/>
  <c r="I491" i="11" s="1"/>
  <c r="C491" i="11"/>
  <c r="S491" i="11" s="1"/>
  <c r="G491" i="11"/>
  <c r="P491" i="11"/>
  <c r="R491" i="11"/>
  <c r="B492" i="11"/>
  <c r="O492" i="11" s="1"/>
  <c r="C492" i="11"/>
  <c r="G492" i="11" s="1"/>
  <c r="B493" i="11"/>
  <c r="F493" i="11" s="1"/>
  <c r="C493" i="11"/>
  <c r="V493" i="11"/>
  <c r="B494" i="11"/>
  <c r="F494" i="11" s="1"/>
  <c r="C494" i="11"/>
  <c r="M494" i="11" s="1"/>
  <c r="R494" i="11"/>
  <c r="B495" i="11"/>
  <c r="R495" i="11" s="1"/>
  <c r="C495" i="11"/>
  <c r="D495" i="11" s="1"/>
  <c r="E495" i="11" s="1"/>
  <c r="I495" i="11"/>
  <c r="L495" i="11"/>
  <c r="O495" i="11"/>
  <c r="U495" i="11"/>
  <c r="V495" i="11"/>
  <c r="B496" i="11"/>
  <c r="D496" i="11" s="1"/>
  <c r="C496" i="11"/>
  <c r="P496" i="11" s="1"/>
  <c r="M496" i="11"/>
  <c r="B497" i="11"/>
  <c r="F497" i="11" s="1"/>
  <c r="C497" i="11"/>
  <c r="V497" i="11" s="1"/>
  <c r="M497" i="11"/>
  <c r="P497" i="11"/>
  <c r="B498" i="11"/>
  <c r="C498" i="11"/>
  <c r="V498" i="11" s="1"/>
  <c r="F498" i="11"/>
  <c r="G498" i="11"/>
  <c r="L498" i="11"/>
  <c r="M498" i="11"/>
  <c r="O498" i="11"/>
  <c r="U498" i="11"/>
  <c r="B499" i="11"/>
  <c r="I499" i="11" s="1"/>
  <c r="C499" i="11"/>
  <c r="S499" i="11" s="1"/>
  <c r="R499" i="11"/>
  <c r="U499" i="11"/>
  <c r="B500" i="11"/>
  <c r="R500" i="11" s="1"/>
  <c r="C500" i="11"/>
  <c r="G500" i="11" s="1"/>
  <c r="V500" i="11"/>
  <c r="B501" i="11"/>
  <c r="F501" i="11" s="1"/>
  <c r="C501" i="11"/>
  <c r="G501" i="11" s="1"/>
  <c r="B502" i="11"/>
  <c r="C502" i="11"/>
  <c r="G502" i="11" s="1"/>
  <c r="B503" i="11"/>
  <c r="F503" i="11" s="1"/>
  <c r="C503" i="11"/>
  <c r="V503" i="11" s="1"/>
  <c r="R503" i="11"/>
  <c r="S503" i="11"/>
  <c r="B504" i="11"/>
  <c r="F504" i="11" s="1"/>
  <c r="C504" i="11"/>
  <c r="J504" i="11" s="1"/>
  <c r="B505" i="11"/>
  <c r="C505" i="11"/>
  <c r="S505" i="11" s="1"/>
  <c r="F505" i="11"/>
  <c r="I505" i="11"/>
  <c r="O505" i="11"/>
  <c r="R505" i="11"/>
  <c r="U505" i="11"/>
  <c r="B506" i="11"/>
  <c r="C506" i="11"/>
  <c r="J506" i="11" s="1"/>
  <c r="B507" i="11"/>
  <c r="D507" i="11" s="1"/>
  <c r="C507" i="11"/>
  <c r="J507" i="11" s="1"/>
  <c r="I507" i="11"/>
  <c r="O507" i="11"/>
  <c r="U507" i="11"/>
  <c r="B508" i="11"/>
  <c r="R508" i="11" s="1"/>
  <c r="C508" i="11"/>
  <c r="G508" i="11" s="1"/>
  <c r="L508" i="11"/>
  <c r="B509" i="11"/>
  <c r="O509" i="11" s="1"/>
  <c r="C509" i="11"/>
  <c r="P509" i="11" s="1"/>
  <c r="S509" i="11"/>
  <c r="B510" i="11"/>
  <c r="D510" i="11" s="1"/>
  <c r="N510" i="11" s="1"/>
  <c r="C510" i="11"/>
  <c r="G510" i="11"/>
  <c r="J510" i="11"/>
  <c r="M510" i="11"/>
  <c r="P510" i="11"/>
  <c r="S510" i="11"/>
  <c r="V510" i="11"/>
  <c r="B511" i="11"/>
  <c r="O511" i="11" s="1"/>
  <c r="C511" i="11"/>
  <c r="J511" i="11" s="1"/>
  <c r="B512" i="11"/>
  <c r="I512" i="11" s="1"/>
  <c r="C512" i="11"/>
  <c r="S512" i="11" s="1"/>
  <c r="G512" i="11"/>
  <c r="B513" i="11"/>
  <c r="I513" i="11" s="1"/>
  <c r="C513" i="11"/>
  <c r="J513" i="11" s="1"/>
  <c r="G513" i="11"/>
  <c r="P513" i="11"/>
  <c r="S513" i="11"/>
  <c r="V513" i="11"/>
  <c r="B514" i="11"/>
  <c r="L514" i="11" s="1"/>
  <c r="C514" i="11"/>
  <c r="M514" i="11" s="1"/>
  <c r="F514" i="11"/>
  <c r="O514" i="11"/>
  <c r="R514" i="11"/>
  <c r="B515" i="11"/>
  <c r="F515" i="11" s="1"/>
  <c r="C515" i="11"/>
  <c r="P515" i="11" s="1"/>
  <c r="B516" i="11"/>
  <c r="O516" i="11" s="1"/>
  <c r="C516" i="11"/>
  <c r="G516" i="11" s="1"/>
  <c r="D516" i="11"/>
  <c r="Q516" i="11" s="1"/>
  <c r="J516" i="11"/>
  <c r="P516" i="11"/>
  <c r="S516" i="11"/>
  <c r="V516" i="11"/>
  <c r="B517" i="11"/>
  <c r="R517" i="11" s="1"/>
  <c r="C517" i="11"/>
  <c r="F517" i="11"/>
  <c r="I517" i="11"/>
  <c r="M517" i="11"/>
  <c r="O517" i="11"/>
  <c r="S517" i="11"/>
  <c r="U517" i="11"/>
  <c r="B518" i="11"/>
  <c r="C518" i="11"/>
  <c r="M518" i="11" s="1"/>
  <c r="B519" i="11"/>
  <c r="I519" i="11" s="1"/>
  <c r="C519" i="11"/>
  <c r="P519" i="11" s="1"/>
  <c r="S519" i="11"/>
  <c r="B520" i="11"/>
  <c r="R520" i="11" s="1"/>
  <c r="C520" i="11"/>
  <c r="V520" i="11" s="1"/>
  <c r="G520" i="11"/>
  <c r="I520" i="11"/>
  <c r="M520" i="11"/>
  <c r="B521" i="11"/>
  <c r="F521" i="11" s="1"/>
  <c r="C521" i="11"/>
  <c r="M521" i="11" s="1"/>
  <c r="I521" i="11"/>
  <c r="L521" i="11"/>
  <c r="O521" i="11"/>
  <c r="R521" i="11"/>
  <c r="U521" i="11"/>
  <c r="B522" i="11"/>
  <c r="F522" i="11" s="1"/>
  <c r="C522" i="11"/>
  <c r="R522" i="11"/>
  <c r="B523" i="11"/>
  <c r="O523" i="11" s="1"/>
  <c r="C523" i="11"/>
  <c r="G523" i="11" s="1"/>
  <c r="F523" i="11"/>
  <c r="I523" i="11"/>
  <c r="R523" i="11"/>
  <c r="B524" i="11"/>
  <c r="O524" i="11" s="1"/>
  <c r="C524" i="11"/>
  <c r="G524" i="11" s="1"/>
  <c r="J524" i="11"/>
  <c r="M524" i="11"/>
  <c r="P524" i="11"/>
  <c r="S524" i="11"/>
  <c r="V524" i="11"/>
  <c r="B525" i="11"/>
  <c r="C525" i="11"/>
  <c r="G525" i="11" s="1"/>
  <c r="F525" i="11"/>
  <c r="I525" i="11"/>
  <c r="L525" i="11"/>
  <c r="O525" i="11"/>
  <c r="R525" i="11"/>
  <c r="S525" i="11"/>
  <c r="U525" i="11"/>
  <c r="B526" i="11"/>
  <c r="L526" i="11" s="1"/>
  <c r="C526" i="11"/>
  <c r="V526" i="11" s="1"/>
  <c r="F526" i="11"/>
  <c r="J526" i="11"/>
  <c r="S526" i="11"/>
  <c r="B527" i="11"/>
  <c r="F527" i="11" s="1"/>
  <c r="C527" i="11"/>
  <c r="S527" i="11"/>
  <c r="B528" i="11"/>
  <c r="C528" i="11"/>
  <c r="M528" i="11" s="1"/>
  <c r="I528" i="11"/>
  <c r="L528" i="11"/>
  <c r="R528" i="11"/>
  <c r="S528" i="11"/>
  <c r="U528" i="11"/>
  <c r="V528" i="11"/>
  <c r="B529" i="11"/>
  <c r="F529" i="11" s="1"/>
  <c r="C529" i="11"/>
  <c r="P529" i="11" s="1"/>
  <c r="O529" i="11"/>
  <c r="U529" i="11"/>
  <c r="B530" i="11"/>
  <c r="C530" i="11"/>
  <c r="G530" i="11" s="1"/>
  <c r="F530" i="11"/>
  <c r="B531" i="11"/>
  <c r="I531" i="11" s="1"/>
  <c r="C531" i="11"/>
  <c r="V531" i="11" s="1"/>
  <c r="F531" i="11"/>
  <c r="G531" i="11"/>
  <c r="B532" i="11"/>
  <c r="C532" i="11"/>
  <c r="G532" i="11" s="1"/>
  <c r="M532" i="11"/>
  <c r="B533" i="11"/>
  <c r="L533" i="11" s="1"/>
  <c r="C533" i="11"/>
  <c r="M533" i="11" s="1"/>
  <c r="F533" i="11"/>
  <c r="G533" i="11"/>
  <c r="I533" i="11"/>
  <c r="S533" i="11"/>
  <c r="B534" i="11"/>
  <c r="L534" i="11" s="1"/>
  <c r="C534" i="11"/>
  <c r="B535" i="11"/>
  <c r="F535" i="11" s="1"/>
  <c r="C535" i="11"/>
  <c r="P535" i="11" s="1"/>
  <c r="B536" i="11"/>
  <c r="C536" i="11"/>
  <c r="J536" i="11" s="1"/>
  <c r="G536" i="11"/>
  <c r="M536" i="11"/>
  <c r="P536" i="11"/>
  <c r="V536" i="11"/>
  <c r="B537" i="11"/>
  <c r="L537" i="11" s="1"/>
  <c r="C537" i="11"/>
  <c r="M537" i="11" s="1"/>
  <c r="B538" i="11"/>
  <c r="C538" i="11"/>
  <c r="V538" i="11" s="1"/>
  <c r="B539" i="11"/>
  <c r="U539" i="11" s="1"/>
  <c r="C539" i="11"/>
  <c r="V539" i="11" s="1"/>
  <c r="S539" i="11"/>
  <c r="B540" i="11"/>
  <c r="C540" i="11"/>
  <c r="M540" i="11" s="1"/>
  <c r="P540" i="11"/>
  <c r="B541" i="11"/>
  <c r="D541" i="11" s="1"/>
  <c r="K541" i="11" s="1"/>
  <c r="C541" i="11"/>
  <c r="J541" i="11" s="1"/>
  <c r="G541" i="11"/>
  <c r="M541" i="11"/>
  <c r="P541" i="11"/>
  <c r="V541" i="11"/>
  <c r="B542" i="11"/>
  <c r="U542" i="11" s="1"/>
  <c r="C542" i="11"/>
  <c r="L542" i="11"/>
  <c r="O542" i="11"/>
  <c r="R542" i="11"/>
  <c r="B543" i="11"/>
  <c r="C543" i="11"/>
  <c r="L543" i="11"/>
  <c r="V543" i="11"/>
  <c r="B544" i="11"/>
  <c r="U544" i="11" s="1"/>
  <c r="C544" i="11"/>
  <c r="S544" i="11" s="1"/>
  <c r="B545" i="11"/>
  <c r="F545" i="11" s="1"/>
  <c r="C545" i="11"/>
  <c r="P545" i="11" s="1"/>
  <c r="G545" i="11"/>
  <c r="M545" i="11"/>
  <c r="R545" i="11"/>
  <c r="B546" i="11"/>
  <c r="C546" i="11"/>
  <c r="S546" i="11" s="1"/>
  <c r="J546" i="11"/>
  <c r="M546" i="11"/>
  <c r="V546" i="11"/>
  <c r="B547" i="11"/>
  <c r="U547" i="11" s="1"/>
  <c r="C547" i="11"/>
  <c r="M547" i="11" s="1"/>
  <c r="F547" i="11"/>
  <c r="I547" i="11"/>
  <c r="O547" i="11"/>
  <c r="B548" i="11"/>
  <c r="O548" i="11" s="1"/>
  <c r="C548" i="11"/>
  <c r="G548" i="11" s="1"/>
  <c r="F548" i="11"/>
  <c r="J548" i="11"/>
  <c r="M548" i="11"/>
  <c r="B549" i="11"/>
  <c r="F549" i="11" s="1"/>
  <c r="C549" i="11"/>
  <c r="S549" i="11" s="1"/>
  <c r="I549" i="11"/>
  <c r="L549" i="11"/>
  <c r="O549" i="11"/>
  <c r="U549" i="11"/>
  <c r="B550" i="11"/>
  <c r="F550" i="11" s="1"/>
  <c r="C550" i="11"/>
  <c r="M550" i="11" s="1"/>
  <c r="I550" i="11"/>
  <c r="O550" i="11"/>
  <c r="B551" i="11"/>
  <c r="I551" i="11" s="1"/>
  <c r="C551" i="11"/>
  <c r="M551" i="11" s="1"/>
  <c r="B552" i="11"/>
  <c r="L552" i="11" s="1"/>
  <c r="C552" i="11"/>
  <c r="V552" i="11" s="1"/>
  <c r="R552" i="11"/>
  <c r="B553" i="11"/>
  <c r="F553" i="11" s="1"/>
  <c r="C553" i="11"/>
  <c r="V553" i="11" s="1"/>
  <c r="G553" i="11"/>
  <c r="I553" i="11"/>
  <c r="J553" i="11"/>
  <c r="M553" i="11"/>
  <c r="O553" i="11"/>
  <c r="P553" i="11"/>
  <c r="U553" i="11"/>
  <c r="B554" i="11"/>
  <c r="O554" i="11" s="1"/>
  <c r="C554" i="11"/>
  <c r="G554" i="11" s="1"/>
  <c r="M554" i="11"/>
  <c r="B555" i="11"/>
  <c r="I555" i="11" s="1"/>
  <c r="C555" i="11"/>
  <c r="G555" i="11" s="1"/>
  <c r="F555" i="11"/>
  <c r="M555" i="11"/>
  <c r="O555" i="11"/>
  <c r="P555" i="11"/>
  <c r="S555" i="11"/>
  <c r="V555" i="11"/>
  <c r="B556" i="11"/>
  <c r="C556" i="11"/>
  <c r="G556" i="11" s="1"/>
  <c r="B557" i="11"/>
  <c r="F557" i="11" s="1"/>
  <c r="C557" i="11"/>
  <c r="J557" i="11" s="1"/>
  <c r="G557" i="11"/>
  <c r="M557" i="11"/>
  <c r="O557" i="11"/>
  <c r="P557" i="11"/>
  <c r="S557" i="11"/>
  <c r="B558" i="11"/>
  <c r="L558" i="11" s="1"/>
  <c r="C558" i="11"/>
  <c r="G558" i="11" s="1"/>
  <c r="I558" i="11"/>
  <c r="R558" i="11"/>
  <c r="B559" i="11"/>
  <c r="R559" i="11" s="1"/>
  <c r="C559" i="11"/>
  <c r="V559" i="11" s="1"/>
  <c r="F559" i="11"/>
  <c r="I559" i="11"/>
  <c r="L559" i="11"/>
  <c r="O559" i="11"/>
  <c r="S559" i="11"/>
  <c r="U559" i="11"/>
  <c r="B560" i="11"/>
  <c r="D560" i="11" s="1"/>
  <c r="C560" i="11"/>
  <c r="S560" i="11" s="1"/>
  <c r="M560" i="11"/>
  <c r="P560" i="11"/>
  <c r="V560" i="11"/>
  <c r="B561" i="11"/>
  <c r="O561" i="11" s="1"/>
  <c r="C561" i="11"/>
  <c r="V561" i="11" s="1"/>
  <c r="M561" i="11"/>
  <c r="S561" i="11"/>
  <c r="B562" i="11"/>
  <c r="U562" i="11" s="1"/>
  <c r="C562" i="11"/>
  <c r="G562" i="11" s="1"/>
  <c r="P562" i="11"/>
  <c r="B563" i="11"/>
  <c r="U563" i="11" s="1"/>
  <c r="C563" i="11"/>
  <c r="G563" i="11"/>
  <c r="J563" i="11"/>
  <c r="M563" i="11"/>
  <c r="P563" i="11"/>
  <c r="S563" i="11"/>
  <c r="V563" i="11"/>
  <c r="B564" i="11"/>
  <c r="O564" i="11" s="1"/>
  <c r="C564" i="11"/>
  <c r="D564" i="11" s="1"/>
  <c r="F564" i="11"/>
  <c r="I564" i="11"/>
  <c r="U564" i="11"/>
  <c r="B565" i="11"/>
  <c r="F565" i="11" s="1"/>
  <c r="C565" i="11"/>
  <c r="G565" i="11" s="1"/>
  <c r="L565" i="11"/>
  <c r="P565" i="11"/>
  <c r="R565" i="11"/>
  <c r="U565" i="11"/>
  <c r="V565" i="11"/>
  <c r="B566" i="11"/>
  <c r="U566" i="11" s="1"/>
  <c r="C566" i="11"/>
  <c r="P566" i="11" s="1"/>
  <c r="B567" i="11"/>
  <c r="F567" i="11" s="1"/>
  <c r="C567" i="11"/>
  <c r="V567" i="11" s="1"/>
  <c r="B568" i="11"/>
  <c r="I568" i="11" s="1"/>
  <c r="C568" i="11"/>
  <c r="M568" i="11" s="1"/>
  <c r="G568" i="11"/>
  <c r="J568" i="11"/>
  <c r="P568" i="11"/>
  <c r="S568" i="11"/>
  <c r="V568" i="11"/>
  <c r="B569" i="11"/>
  <c r="R569" i="11" s="1"/>
  <c r="C569" i="11"/>
  <c r="M569" i="11" s="1"/>
  <c r="B570" i="11"/>
  <c r="C570" i="11"/>
  <c r="V570" i="11" s="1"/>
  <c r="J570" i="11"/>
  <c r="O570" i="11"/>
  <c r="B571" i="11"/>
  <c r="I571" i="11" s="1"/>
  <c r="C571" i="11"/>
  <c r="G571" i="11" s="1"/>
  <c r="F571" i="11"/>
  <c r="M571" i="11"/>
  <c r="P571" i="11"/>
  <c r="S571" i="11"/>
  <c r="V571" i="11"/>
  <c r="B572" i="11"/>
  <c r="F572" i="11" s="1"/>
  <c r="C572" i="11"/>
  <c r="J572" i="11" s="1"/>
  <c r="I572" i="11"/>
  <c r="L572" i="11"/>
  <c r="O572" i="11"/>
  <c r="U572" i="11"/>
  <c r="B573" i="11"/>
  <c r="R573" i="11" s="1"/>
  <c r="C573" i="11"/>
  <c r="G573" i="11" s="1"/>
  <c r="B574" i="11"/>
  <c r="U574" i="11" s="1"/>
  <c r="C574" i="11"/>
  <c r="J574" i="11" s="1"/>
  <c r="L574" i="11"/>
  <c r="R574" i="11"/>
  <c r="B575" i="11"/>
  <c r="I575" i="11" s="1"/>
  <c r="C575" i="11"/>
  <c r="G575" i="11"/>
  <c r="J575" i="11"/>
  <c r="M575" i="11"/>
  <c r="P575" i="11"/>
  <c r="R575" i="11"/>
  <c r="S575" i="11"/>
  <c r="V575" i="11"/>
  <c r="B576" i="11"/>
  <c r="O576" i="11" s="1"/>
  <c r="C576" i="11"/>
  <c r="V576" i="11" s="1"/>
  <c r="J576" i="11"/>
  <c r="M576" i="11"/>
  <c r="P576" i="11"/>
  <c r="B577" i="11"/>
  <c r="C577" i="11"/>
  <c r="V577" i="11" s="1"/>
  <c r="B578" i="11"/>
  <c r="O578" i="11" s="1"/>
  <c r="C578" i="11"/>
  <c r="S578" i="11" s="1"/>
  <c r="B579" i="11"/>
  <c r="F579" i="11" s="1"/>
  <c r="C579" i="11"/>
  <c r="G579" i="11" s="1"/>
  <c r="B580" i="11"/>
  <c r="O580" i="11" s="1"/>
  <c r="C580" i="11"/>
  <c r="S580" i="11" s="1"/>
  <c r="P580" i="11"/>
  <c r="B581" i="11"/>
  <c r="U581" i="11" s="1"/>
  <c r="C581" i="11"/>
  <c r="G581" i="11" s="1"/>
  <c r="S581" i="11"/>
  <c r="V581" i="11"/>
  <c r="B582" i="11"/>
  <c r="U582" i="11" s="1"/>
  <c r="C582" i="11"/>
  <c r="J582" i="11" s="1"/>
  <c r="F582" i="11"/>
  <c r="G582" i="11"/>
  <c r="S582" i="11"/>
  <c r="V582" i="11"/>
  <c r="B583" i="11"/>
  <c r="L583" i="11" s="1"/>
  <c r="C583" i="11"/>
  <c r="P583" i="11" s="1"/>
  <c r="F583" i="11"/>
  <c r="B584" i="11"/>
  <c r="F584" i="11" s="1"/>
  <c r="C584" i="11"/>
  <c r="G584" i="11"/>
  <c r="L584" i="11"/>
  <c r="M584" i="11"/>
  <c r="P584" i="11"/>
  <c r="U584" i="11"/>
  <c r="B585" i="11"/>
  <c r="F585" i="11" s="1"/>
  <c r="C585" i="11"/>
  <c r="V585" i="11" s="1"/>
  <c r="B586" i="11"/>
  <c r="I586" i="11" s="1"/>
  <c r="C586" i="11"/>
  <c r="G586" i="11" s="1"/>
  <c r="F586" i="11"/>
  <c r="O586" i="11"/>
  <c r="P586" i="11"/>
  <c r="R586" i="11"/>
  <c r="S586" i="11"/>
  <c r="B587" i="11"/>
  <c r="U587" i="11" s="1"/>
  <c r="C587" i="11"/>
  <c r="G587" i="11" s="1"/>
  <c r="J587" i="11"/>
  <c r="O587" i="11"/>
  <c r="V587" i="11"/>
  <c r="B588" i="11"/>
  <c r="O588" i="11" s="1"/>
  <c r="C588" i="11"/>
  <c r="G588" i="11" s="1"/>
  <c r="U588" i="11"/>
  <c r="B589" i="11"/>
  <c r="F589" i="11" s="1"/>
  <c r="C589" i="11"/>
  <c r="J589" i="11" s="1"/>
  <c r="I589" i="11"/>
  <c r="L589" i="11"/>
  <c r="O589" i="11"/>
  <c r="R589" i="11"/>
  <c r="U589" i="11"/>
  <c r="B590" i="11"/>
  <c r="U590" i="11" s="1"/>
  <c r="C590" i="11"/>
  <c r="M590" i="11" s="1"/>
  <c r="L590" i="11"/>
  <c r="V590" i="11"/>
  <c r="B591" i="11"/>
  <c r="I591" i="11" s="1"/>
  <c r="C591" i="11"/>
  <c r="P591" i="11" s="1"/>
  <c r="M591" i="11"/>
  <c r="V591" i="11"/>
  <c r="B592" i="11"/>
  <c r="C592" i="11"/>
  <c r="J592" i="11" s="1"/>
  <c r="F592" i="11"/>
  <c r="I592" i="11"/>
  <c r="L592" i="11"/>
  <c r="O592" i="11"/>
  <c r="R592" i="11"/>
  <c r="B593" i="11"/>
  <c r="F593" i="11" s="1"/>
  <c r="C593" i="11"/>
  <c r="V593" i="11" s="1"/>
  <c r="L593" i="11"/>
  <c r="U593" i="11"/>
  <c r="B594" i="11"/>
  <c r="I594" i="11" s="1"/>
  <c r="C594" i="11"/>
  <c r="G594" i="11" s="1"/>
  <c r="B595" i="11"/>
  <c r="I595" i="11" s="1"/>
  <c r="C595" i="11"/>
  <c r="M595" i="11" s="1"/>
  <c r="F595" i="11"/>
  <c r="B596" i="11"/>
  <c r="O596" i="11" s="1"/>
  <c r="C596" i="11"/>
  <c r="G596" i="11" s="1"/>
  <c r="F596" i="11"/>
  <c r="I596" i="11"/>
  <c r="M596" i="11"/>
  <c r="R596" i="11"/>
  <c r="U596" i="11"/>
  <c r="B597" i="11"/>
  <c r="R597" i="11" s="1"/>
  <c r="C597" i="11"/>
  <c r="J597" i="11" s="1"/>
  <c r="F597" i="11"/>
  <c r="L597" i="11"/>
  <c r="O597" i="11"/>
  <c r="B598" i="11"/>
  <c r="L598" i="11" s="1"/>
  <c r="C598" i="11"/>
  <c r="J598" i="11" s="1"/>
  <c r="F598" i="11"/>
  <c r="M598" i="11"/>
  <c r="S598" i="11"/>
  <c r="U598" i="11"/>
  <c r="B599" i="11"/>
  <c r="U599" i="11" s="1"/>
  <c r="C599" i="11"/>
  <c r="M599" i="11" s="1"/>
  <c r="J599" i="11"/>
  <c r="R599" i="11"/>
  <c r="B600" i="11"/>
  <c r="I600" i="11" s="1"/>
  <c r="C600" i="11"/>
  <c r="P600" i="11" s="1"/>
  <c r="B601" i="11"/>
  <c r="D601" i="11" s="1"/>
  <c r="C601" i="11"/>
  <c r="P601" i="11" s="1"/>
  <c r="G601" i="11"/>
  <c r="M601" i="11"/>
  <c r="S601" i="11"/>
  <c r="V601" i="11"/>
  <c r="B602" i="11"/>
  <c r="F602" i="11" s="1"/>
  <c r="C602" i="11"/>
  <c r="V602" i="11" s="1"/>
  <c r="I602" i="11"/>
  <c r="O602" i="11"/>
  <c r="S602" i="11"/>
  <c r="B381" i="10"/>
  <c r="D381" i="10" s="1"/>
  <c r="C381" i="10"/>
  <c r="J381" i="10" s="1"/>
  <c r="B382" i="10"/>
  <c r="O382" i="10" s="1"/>
  <c r="C382" i="10"/>
  <c r="G382" i="10" s="1"/>
  <c r="R382" i="10"/>
  <c r="B383" i="10"/>
  <c r="C383" i="10"/>
  <c r="G383" i="10" s="1"/>
  <c r="I383" i="10"/>
  <c r="B384" i="10"/>
  <c r="O384" i="10" s="1"/>
  <c r="C384" i="10"/>
  <c r="B385" i="10"/>
  <c r="U385" i="10" s="1"/>
  <c r="C385" i="10"/>
  <c r="P385" i="10" s="1"/>
  <c r="O385" i="10"/>
  <c r="B386" i="10"/>
  <c r="C386" i="10"/>
  <c r="M386" i="10" s="1"/>
  <c r="I386" i="10"/>
  <c r="S386" i="10"/>
  <c r="B387" i="10"/>
  <c r="U387" i="10" s="1"/>
  <c r="C387" i="10"/>
  <c r="P387" i="10" s="1"/>
  <c r="R387" i="10"/>
  <c r="B388" i="10"/>
  <c r="F388" i="10" s="1"/>
  <c r="C388" i="10"/>
  <c r="D388" i="10" s="1"/>
  <c r="J388" i="10"/>
  <c r="L388" i="10"/>
  <c r="O388" i="10"/>
  <c r="R388" i="10"/>
  <c r="S388" i="10"/>
  <c r="V388" i="10"/>
  <c r="B389" i="10"/>
  <c r="C389" i="10"/>
  <c r="P389" i="10" s="1"/>
  <c r="B390" i="10"/>
  <c r="O390" i="10" s="1"/>
  <c r="C390" i="10"/>
  <c r="V390" i="10" s="1"/>
  <c r="F390" i="10"/>
  <c r="B391" i="10"/>
  <c r="D391" i="10" s="1"/>
  <c r="E391" i="10" s="1"/>
  <c r="C391" i="10"/>
  <c r="G391" i="10" s="1"/>
  <c r="I391" i="10"/>
  <c r="J391" i="10"/>
  <c r="S391" i="10"/>
  <c r="V391" i="10"/>
  <c r="B392" i="10"/>
  <c r="O392" i="10" s="1"/>
  <c r="C392" i="10"/>
  <c r="M392" i="10" s="1"/>
  <c r="L392" i="10"/>
  <c r="U392" i="10"/>
  <c r="B393" i="10"/>
  <c r="I393" i="10" s="1"/>
  <c r="C393" i="10"/>
  <c r="F393" i="10"/>
  <c r="L393" i="10"/>
  <c r="V393" i="10"/>
  <c r="B394" i="10"/>
  <c r="U394" i="10" s="1"/>
  <c r="C394" i="10"/>
  <c r="J394" i="10" s="1"/>
  <c r="I394" i="10"/>
  <c r="L394" i="10"/>
  <c r="R394" i="10"/>
  <c r="S394" i="10"/>
  <c r="V394" i="10"/>
  <c r="B395" i="10"/>
  <c r="C395" i="10"/>
  <c r="P395" i="10" s="1"/>
  <c r="M395" i="10"/>
  <c r="B396" i="10"/>
  <c r="O396" i="10" s="1"/>
  <c r="C396" i="10"/>
  <c r="M396" i="10" s="1"/>
  <c r="B397" i="10"/>
  <c r="C397" i="10"/>
  <c r="V397" i="10" s="1"/>
  <c r="L397" i="10"/>
  <c r="B398" i="10"/>
  <c r="F398" i="10" s="1"/>
  <c r="C398" i="10"/>
  <c r="G398" i="10" s="1"/>
  <c r="P398" i="10"/>
  <c r="B399" i="10"/>
  <c r="F399" i="10" s="1"/>
  <c r="C399" i="10"/>
  <c r="G399" i="10" s="1"/>
  <c r="B400" i="10"/>
  <c r="O400" i="10" s="1"/>
  <c r="C400" i="10"/>
  <c r="F400" i="10"/>
  <c r="I400" i="10"/>
  <c r="L400" i="10"/>
  <c r="R400" i="10"/>
  <c r="U400" i="10"/>
  <c r="B401" i="10"/>
  <c r="O401" i="10" s="1"/>
  <c r="C401" i="10"/>
  <c r="F401" i="10"/>
  <c r="B402" i="10"/>
  <c r="U402" i="10" s="1"/>
  <c r="C402" i="10"/>
  <c r="V402" i="10" s="1"/>
  <c r="D402" i="10"/>
  <c r="H402" i="10" s="1"/>
  <c r="B403" i="10"/>
  <c r="L403" i="10" s="1"/>
  <c r="C403" i="10"/>
  <c r="P403" i="10" s="1"/>
  <c r="B404" i="10"/>
  <c r="C404" i="10"/>
  <c r="S404" i="10" s="1"/>
  <c r="G404" i="10"/>
  <c r="P404" i="10"/>
  <c r="V404" i="10"/>
  <c r="B405" i="10"/>
  <c r="D405" i="10" s="1"/>
  <c r="C405" i="10"/>
  <c r="G405" i="10" s="1"/>
  <c r="L405" i="10"/>
  <c r="P405" i="10"/>
  <c r="B406" i="10"/>
  <c r="D406" i="10" s="1"/>
  <c r="C406" i="10"/>
  <c r="J406" i="10"/>
  <c r="M406" i="10"/>
  <c r="S406" i="10"/>
  <c r="B407" i="10"/>
  <c r="C407" i="10"/>
  <c r="J407" i="10" s="1"/>
  <c r="I407" i="10"/>
  <c r="M407" i="10"/>
  <c r="P407" i="10"/>
  <c r="B408" i="10"/>
  <c r="C408" i="10"/>
  <c r="D408" i="10"/>
  <c r="N408" i="10" s="1"/>
  <c r="P408" i="10"/>
  <c r="V408" i="10"/>
  <c r="B409" i="10"/>
  <c r="I409" i="10" s="1"/>
  <c r="C409" i="10"/>
  <c r="J409" i="10" s="1"/>
  <c r="F409" i="10"/>
  <c r="L409" i="10"/>
  <c r="O409" i="10"/>
  <c r="R409" i="10"/>
  <c r="S409" i="10"/>
  <c r="B410" i="10"/>
  <c r="U410" i="10" s="1"/>
  <c r="C410" i="10"/>
  <c r="I410" i="10"/>
  <c r="L410" i="10"/>
  <c r="R410" i="10"/>
  <c r="B411" i="10"/>
  <c r="O411" i="10" s="1"/>
  <c r="C411" i="10"/>
  <c r="B412" i="10"/>
  <c r="L412" i="10" s="1"/>
  <c r="C412" i="10"/>
  <c r="M412" i="10" s="1"/>
  <c r="J412" i="10"/>
  <c r="P412" i="10"/>
  <c r="V412" i="10"/>
  <c r="B413" i="10"/>
  <c r="F413" i="10" s="1"/>
  <c r="C413" i="10"/>
  <c r="V413" i="10" s="1"/>
  <c r="B414" i="10"/>
  <c r="R414" i="10" s="1"/>
  <c r="C414" i="10"/>
  <c r="V414" i="10"/>
  <c r="B415" i="10"/>
  <c r="O415" i="10" s="1"/>
  <c r="C415" i="10"/>
  <c r="P415" i="10" s="1"/>
  <c r="B416" i="10"/>
  <c r="O416" i="10" s="1"/>
  <c r="C416" i="10"/>
  <c r="P416" i="10" s="1"/>
  <c r="B417" i="10"/>
  <c r="U417" i="10" s="1"/>
  <c r="C417" i="10"/>
  <c r="M417" i="10" s="1"/>
  <c r="B418" i="10"/>
  <c r="U418" i="10" s="1"/>
  <c r="C418" i="10"/>
  <c r="M418" i="10" s="1"/>
  <c r="J418" i="10"/>
  <c r="P418" i="10"/>
  <c r="S418" i="10"/>
  <c r="V418" i="10"/>
  <c r="B419" i="10"/>
  <c r="F419" i="10" s="1"/>
  <c r="C419" i="10"/>
  <c r="P419" i="10" s="1"/>
  <c r="M419" i="10"/>
  <c r="V419" i="10"/>
  <c r="B420" i="10"/>
  <c r="I420" i="10" s="1"/>
  <c r="C420" i="10"/>
  <c r="S420" i="10" s="1"/>
  <c r="J420" i="10"/>
  <c r="P420" i="10"/>
  <c r="V420" i="10"/>
  <c r="B421" i="10"/>
  <c r="U421" i="10" s="1"/>
  <c r="C421" i="10"/>
  <c r="G421" i="10" s="1"/>
  <c r="J421" i="10"/>
  <c r="R421" i="10"/>
  <c r="B422" i="10"/>
  <c r="F422" i="10" s="1"/>
  <c r="C422" i="10"/>
  <c r="G422" i="10" s="1"/>
  <c r="B423" i="10"/>
  <c r="O423" i="10" s="1"/>
  <c r="C423" i="10"/>
  <c r="M423" i="10"/>
  <c r="P423" i="10"/>
  <c r="S423" i="10"/>
  <c r="V423" i="10"/>
  <c r="B424" i="10"/>
  <c r="F424" i="10" s="1"/>
  <c r="C424" i="10"/>
  <c r="G424" i="10" s="1"/>
  <c r="V424" i="10"/>
  <c r="B425" i="10"/>
  <c r="U425" i="10" s="1"/>
  <c r="C425" i="10"/>
  <c r="G425" i="10" s="1"/>
  <c r="I425" i="10"/>
  <c r="R425" i="10"/>
  <c r="V425" i="10"/>
  <c r="B426" i="10"/>
  <c r="O426" i="10" s="1"/>
  <c r="C426" i="10"/>
  <c r="P426" i="10" s="1"/>
  <c r="R426" i="10"/>
  <c r="U426" i="10"/>
  <c r="B427" i="10"/>
  <c r="C427" i="10"/>
  <c r="M427" i="10" s="1"/>
  <c r="J427" i="10"/>
  <c r="V427" i="10"/>
  <c r="B428" i="10"/>
  <c r="F428" i="10" s="1"/>
  <c r="C428" i="10"/>
  <c r="G428" i="10"/>
  <c r="B429" i="10"/>
  <c r="I429" i="10" s="1"/>
  <c r="C429" i="10"/>
  <c r="J429" i="10" s="1"/>
  <c r="M429" i="10"/>
  <c r="P429" i="10"/>
  <c r="V429" i="10"/>
  <c r="B430" i="10"/>
  <c r="F430" i="10" s="1"/>
  <c r="C430" i="10"/>
  <c r="B431" i="10"/>
  <c r="U431" i="10" s="1"/>
  <c r="C431" i="10"/>
  <c r="V431" i="10" s="1"/>
  <c r="B432" i="10"/>
  <c r="F432" i="10" s="1"/>
  <c r="C432" i="10"/>
  <c r="J432" i="10" s="1"/>
  <c r="I432" i="10"/>
  <c r="L432" i="10"/>
  <c r="O432" i="10"/>
  <c r="R432" i="10"/>
  <c r="U432" i="10"/>
  <c r="V432" i="10"/>
  <c r="B433" i="10"/>
  <c r="U433" i="10" s="1"/>
  <c r="C433" i="10"/>
  <c r="V433" i="10"/>
  <c r="B434" i="10"/>
  <c r="C434" i="10"/>
  <c r="S434" i="10" s="1"/>
  <c r="J434" i="10"/>
  <c r="B435" i="10"/>
  <c r="C435" i="10"/>
  <c r="P435" i="10" s="1"/>
  <c r="F435" i="10"/>
  <c r="I435" i="10"/>
  <c r="O435" i="10"/>
  <c r="R435" i="10"/>
  <c r="S435" i="10"/>
  <c r="B436" i="10"/>
  <c r="O436" i="10" s="1"/>
  <c r="C436" i="10"/>
  <c r="S436" i="10" s="1"/>
  <c r="M436" i="10"/>
  <c r="B437" i="10"/>
  <c r="O437" i="10" s="1"/>
  <c r="C437" i="10"/>
  <c r="V437" i="10" s="1"/>
  <c r="B438" i="10"/>
  <c r="L438" i="10" s="1"/>
  <c r="C438" i="10"/>
  <c r="G438" i="10" s="1"/>
  <c r="B439" i="10"/>
  <c r="C439" i="10"/>
  <c r="P439" i="10" s="1"/>
  <c r="S439" i="10"/>
  <c r="B440" i="10"/>
  <c r="I440" i="10" s="1"/>
  <c r="C440" i="10"/>
  <c r="J440" i="10" s="1"/>
  <c r="L440" i="10"/>
  <c r="B441" i="10"/>
  <c r="D441" i="10" s="1"/>
  <c r="C441" i="10"/>
  <c r="G441" i="10" s="1"/>
  <c r="F441" i="10"/>
  <c r="M441" i="10"/>
  <c r="S441" i="10"/>
  <c r="V441" i="10"/>
  <c r="B442" i="10"/>
  <c r="C442" i="10"/>
  <c r="M442" i="10" s="1"/>
  <c r="G442" i="10"/>
  <c r="S442" i="10"/>
  <c r="B443" i="10"/>
  <c r="C443" i="10"/>
  <c r="M443" i="10"/>
  <c r="O443" i="10"/>
  <c r="U443" i="10"/>
  <c r="B444" i="10"/>
  <c r="I444" i="10" s="1"/>
  <c r="C444" i="10"/>
  <c r="F444" i="10"/>
  <c r="J444" i="10"/>
  <c r="P444" i="10"/>
  <c r="R444" i="10"/>
  <c r="V444" i="10"/>
  <c r="B445" i="10"/>
  <c r="O445" i="10" s="1"/>
  <c r="C445" i="10"/>
  <c r="G445" i="10"/>
  <c r="P445" i="10"/>
  <c r="S445" i="10"/>
  <c r="B446" i="10"/>
  <c r="C446" i="10"/>
  <c r="G446" i="10" s="1"/>
  <c r="M446" i="10"/>
  <c r="S446" i="10"/>
  <c r="B447" i="10"/>
  <c r="I447" i="10" s="1"/>
  <c r="C447" i="10"/>
  <c r="V447" i="10" s="1"/>
  <c r="F447" i="10"/>
  <c r="L447" i="10"/>
  <c r="M447" i="10"/>
  <c r="O447" i="10"/>
  <c r="P447" i="10"/>
  <c r="R447" i="10"/>
  <c r="B448" i="10"/>
  <c r="C448" i="10"/>
  <c r="S448" i="10" s="1"/>
  <c r="B449" i="10"/>
  <c r="C449" i="10"/>
  <c r="M449" i="10" s="1"/>
  <c r="B450" i="10"/>
  <c r="F450" i="10" s="1"/>
  <c r="C450" i="10"/>
  <c r="G450" i="10"/>
  <c r="J450" i="10"/>
  <c r="M450" i="10"/>
  <c r="P450" i="10"/>
  <c r="S450" i="10"/>
  <c r="V450" i="10"/>
  <c r="B451" i="10"/>
  <c r="F451" i="10" s="1"/>
  <c r="C451" i="10"/>
  <c r="M451" i="10" s="1"/>
  <c r="J451" i="10"/>
  <c r="B452" i="10"/>
  <c r="I452" i="10" s="1"/>
  <c r="C452" i="10"/>
  <c r="G452" i="10" s="1"/>
  <c r="V452" i="10"/>
  <c r="B453" i="10"/>
  <c r="R453" i="10" s="1"/>
  <c r="C453" i="10"/>
  <c r="V453" i="10" s="1"/>
  <c r="G453" i="10"/>
  <c r="S453" i="10"/>
  <c r="B454" i="10"/>
  <c r="C454" i="10"/>
  <c r="V454" i="10" s="1"/>
  <c r="M454" i="10"/>
  <c r="S454" i="10"/>
  <c r="B455" i="10"/>
  <c r="L455" i="10" s="1"/>
  <c r="C455" i="10"/>
  <c r="P455" i="10" s="1"/>
  <c r="F455" i="10"/>
  <c r="G455" i="10"/>
  <c r="M455" i="10"/>
  <c r="O455" i="10"/>
  <c r="R455" i="10"/>
  <c r="U455" i="10"/>
  <c r="B456" i="10"/>
  <c r="C456" i="10"/>
  <c r="J456" i="10" s="1"/>
  <c r="D456" i="10"/>
  <c r="T456" i="10" s="1"/>
  <c r="I456" i="10"/>
  <c r="L456" i="10"/>
  <c r="B457" i="10"/>
  <c r="D457" i="10" s="1"/>
  <c r="C457" i="10"/>
  <c r="M457" i="10" s="1"/>
  <c r="B458" i="10"/>
  <c r="F458" i="10" s="1"/>
  <c r="C458" i="10"/>
  <c r="G458" i="10" s="1"/>
  <c r="B459" i="10"/>
  <c r="C459" i="10"/>
  <c r="B460" i="10"/>
  <c r="I460" i="10" s="1"/>
  <c r="C460" i="10"/>
  <c r="G460" i="10" s="1"/>
  <c r="U460" i="10"/>
  <c r="B461" i="10"/>
  <c r="F461" i="10" s="1"/>
  <c r="C461" i="10"/>
  <c r="S461" i="10" s="1"/>
  <c r="G461" i="10"/>
  <c r="P461" i="10"/>
  <c r="U461" i="10"/>
  <c r="V461" i="10"/>
  <c r="B462" i="10"/>
  <c r="O462" i="10" s="1"/>
  <c r="C462" i="10"/>
  <c r="B463" i="10"/>
  <c r="C463" i="10"/>
  <c r="J463" i="10" s="1"/>
  <c r="O463" i="10"/>
  <c r="B464" i="10"/>
  <c r="U464" i="10" s="1"/>
  <c r="C464" i="10"/>
  <c r="M464" i="10" s="1"/>
  <c r="F464" i="10"/>
  <c r="S464" i="10"/>
  <c r="V464" i="10"/>
  <c r="B465" i="10"/>
  <c r="F465" i="10" s="1"/>
  <c r="C465" i="10"/>
  <c r="G465" i="10" s="1"/>
  <c r="B466" i="10"/>
  <c r="C466" i="10"/>
  <c r="V466" i="10" s="1"/>
  <c r="G466" i="10"/>
  <c r="J466" i="10"/>
  <c r="M466" i="10"/>
  <c r="P466" i="10"/>
  <c r="S466" i="10"/>
  <c r="B467" i="10"/>
  <c r="F467" i="10" s="1"/>
  <c r="C467" i="10"/>
  <c r="P467" i="10" s="1"/>
  <c r="D467" i="10"/>
  <c r="H467" i="10" s="1"/>
  <c r="G467" i="10"/>
  <c r="I467" i="10"/>
  <c r="L467" i="10"/>
  <c r="M467" i="10"/>
  <c r="R467" i="10"/>
  <c r="U467" i="10"/>
  <c r="B468" i="10"/>
  <c r="O468" i="10" s="1"/>
  <c r="C468" i="10"/>
  <c r="P468" i="10" s="1"/>
  <c r="B469" i="10"/>
  <c r="U469" i="10" s="1"/>
  <c r="C469" i="10"/>
  <c r="M469" i="10" s="1"/>
  <c r="B470" i="10"/>
  <c r="O470" i="10" s="1"/>
  <c r="C470" i="10"/>
  <c r="G470" i="10" s="1"/>
  <c r="B471" i="10"/>
  <c r="C471" i="10"/>
  <c r="J471" i="10" s="1"/>
  <c r="O471" i="10"/>
  <c r="B472" i="10"/>
  <c r="F472" i="10" s="1"/>
  <c r="C472" i="10"/>
  <c r="M472" i="10" s="1"/>
  <c r="B473" i="10"/>
  <c r="D473" i="10" s="1"/>
  <c r="Q473" i="10" s="1"/>
  <c r="C473" i="10"/>
  <c r="P473" i="10" s="1"/>
  <c r="G473" i="10"/>
  <c r="L473" i="10"/>
  <c r="M473" i="10"/>
  <c r="O473" i="10"/>
  <c r="S473" i="10"/>
  <c r="U473" i="10"/>
  <c r="B474" i="10"/>
  <c r="C474" i="10"/>
  <c r="G474" i="10" s="1"/>
  <c r="F474" i="10"/>
  <c r="I474" i="10"/>
  <c r="L474" i="10"/>
  <c r="M474" i="10"/>
  <c r="O474" i="10"/>
  <c r="R474" i="10"/>
  <c r="U474" i="10"/>
  <c r="V474" i="10"/>
  <c r="B475" i="10"/>
  <c r="O475" i="10" s="1"/>
  <c r="C475" i="10"/>
  <c r="V475" i="10" s="1"/>
  <c r="B476" i="10"/>
  <c r="O476" i="10" s="1"/>
  <c r="C476" i="10"/>
  <c r="G476" i="10" s="1"/>
  <c r="B477" i="10"/>
  <c r="O477" i="10" s="1"/>
  <c r="C477" i="10"/>
  <c r="B478" i="10"/>
  <c r="F478" i="10" s="1"/>
  <c r="C478" i="10"/>
  <c r="P478" i="10" s="1"/>
  <c r="R478" i="10"/>
  <c r="B479" i="10"/>
  <c r="I479" i="10" s="1"/>
  <c r="C479" i="10"/>
  <c r="P479" i="10" s="1"/>
  <c r="U479" i="10"/>
  <c r="V479" i="10"/>
  <c r="B480" i="10"/>
  <c r="C480" i="10"/>
  <c r="M480" i="10" s="1"/>
  <c r="G480" i="10"/>
  <c r="V480" i="10"/>
  <c r="B481" i="10"/>
  <c r="D481" i="10" s="1"/>
  <c r="C481" i="10"/>
  <c r="P481" i="10" s="1"/>
  <c r="G481" i="10"/>
  <c r="J481" i="10"/>
  <c r="B482" i="10"/>
  <c r="L482" i="10" s="1"/>
  <c r="C482" i="10"/>
  <c r="G482" i="10" s="1"/>
  <c r="B483" i="10"/>
  <c r="R483" i="10" s="1"/>
  <c r="C483" i="10"/>
  <c r="G483" i="10" s="1"/>
  <c r="P483" i="10"/>
  <c r="B484" i="10"/>
  <c r="I484" i="10" s="1"/>
  <c r="C484" i="10"/>
  <c r="J484" i="10" s="1"/>
  <c r="L484" i="10"/>
  <c r="M484" i="10"/>
  <c r="R484" i="10"/>
  <c r="B485" i="10"/>
  <c r="I485" i="10" s="1"/>
  <c r="C485" i="10"/>
  <c r="M485" i="10" s="1"/>
  <c r="F485" i="10"/>
  <c r="U485" i="10"/>
  <c r="V485" i="10"/>
  <c r="B486" i="10"/>
  <c r="U486" i="10" s="1"/>
  <c r="C486" i="10"/>
  <c r="G486" i="10" s="1"/>
  <c r="F486" i="10"/>
  <c r="B487" i="10"/>
  <c r="C487" i="10"/>
  <c r="M487" i="10" s="1"/>
  <c r="O487" i="10"/>
  <c r="P487" i="10"/>
  <c r="B488" i="10"/>
  <c r="U488" i="10" s="1"/>
  <c r="C488" i="10"/>
  <c r="P488" i="10" s="1"/>
  <c r="G488" i="10"/>
  <c r="R488" i="10"/>
  <c r="V488" i="10"/>
  <c r="B489" i="10"/>
  <c r="U489" i="10" s="1"/>
  <c r="C489" i="10"/>
  <c r="S489" i="10" s="1"/>
  <c r="D489" i="10"/>
  <c r="N489" i="10" s="1"/>
  <c r="B490" i="10"/>
  <c r="L490" i="10" s="1"/>
  <c r="C490" i="10"/>
  <c r="G490" i="10" s="1"/>
  <c r="M490" i="10"/>
  <c r="V490" i="10"/>
  <c r="B491" i="10"/>
  <c r="U491" i="10" s="1"/>
  <c r="C491" i="10"/>
  <c r="V491" i="10" s="1"/>
  <c r="G491" i="10"/>
  <c r="P491" i="10"/>
  <c r="S491" i="10"/>
  <c r="B492" i="10"/>
  <c r="R492" i="10" s="1"/>
  <c r="C492" i="10"/>
  <c r="J492" i="10" s="1"/>
  <c r="S492" i="10"/>
  <c r="B493" i="10"/>
  <c r="U493" i="10" s="1"/>
  <c r="C493" i="10"/>
  <c r="G493" i="10" s="1"/>
  <c r="F493" i="10"/>
  <c r="J493" i="10"/>
  <c r="M493" i="10"/>
  <c r="O493" i="10"/>
  <c r="P493" i="10"/>
  <c r="R493" i="10"/>
  <c r="S493" i="10"/>
  <c r="B494" i="10"/>
  <c r="O494" i="10" s="1"/>
  <c r="C494" i="10"/>
  <c r="P494" i="10" s="1"/>
  <c r="F494" i="10"/>
  <c r="U494" i="10"/>
  <c r="B495" i="10"/>
  <c r="R495" i="10" s="1"/>
  <c r="C495" i="10"/>
  <c r="J495" i="10" s="1"/>
  <c r="L495" i="10"/>
  <c r="B496" i="10"/>
  <c r="U496" i="10" s="1"/>
  <c r="C496" i="10"/>
  <c r="M496" i="10" s="1"/>
  <c r="J496" i="10"/>
  <c r="O496" i="10"/>
  <c r="P496" i="10"/>
  <c r="B497" i="10"/>
  <c r="I497" i="10" s="1"/>
  <c r="C497" i="10"/>
  <c r="J497" i="10" s="1"/>
  <c r="L497" i="10"/>
  <c r="O497" i="10"/>
  <c r="P497" i="10"/>
  <c r="R497" i="10"/>
  <c r="U497" i="10"/>
  <c r="B498" i="10"/>
  <c r="U498" i="10" s="1"/>
  <c r="C498" i="10"/>
  <c r="M498" i="10" s="1"/>
  <c r="V498" i="10"/>
  <c r="B499" i="10"/>
  <c r="O499" i="10" s="1"/>
  <c r="C499" i="10"/>
  <c r="G499" i="10" s="1"/>
  <c r="B500" i="10"/>
  <c r="O500" i="10" s="1"/>
  <c r="C500" i="10"/>
  <c r="J500" i="10" s="1"/>
  <c r="R500" i="10"/>
  <c r="S500" i="10"/>
  <c r="V500" i="10"/>
  <c r="B501" i="10"/>
  <c r="C501" i="10"/>
  <c r="M501" i="10" s="1"/>
  <c r="G501" i="10"/>
  <c r="S501" i="10"/>
  <c r="V501" i="10"/>
  <c r="B502" i="10"/>
  <c r="L502" i="10" s="1"/>
  <c r="C502" i="10"/>
  <c r="P502" i="10" s="1"/>
  <c r="J502" i="10"/>
  <c r="S502" i="10"/>
  <c r="B503" i="10"/>
  <c r="L503" i="10" s="1"/>
  <c r="C503" i="10"/>
  <c r="M503" i="10" s="1"/>
  <c r="F503" i="10"/>
  <c r="I503" i="10"/>
  <c r="O503" i="10"/>
  <c r="R503" i="10"/>
  <c r="U503" i="10"/>
  <c r="B504" i="10"/>
  <c r="C504" i="10"/>
  <c r="J504" i="10" s="1"/>
  <c r="P504" i="10"/>
  <c r="B505" i="10"/>
  <c r="O505" i="10" s="1"/>
  <c r="C505" i="10"/>
  <c r="L505" i="10"/>
  <c r="M505" i="10"/>
  <c r="U505" i="10"/>
  <c r="B506" i="10"/>
  <c r="F506" i="10" s="1"/>
  <c r="C506" i="10"/>
  <c r="G506" i="10" s="1"/>
  <c r="R506" i="10"/>
  <c r="B507" i="10"/>
  <c r="F507" i="10" s="1"/>
  <c r="C507" i="10"/>
  <c r="B508" i="10"/>
  <c r="C508" i="10"/>
  <c r="P508" i="10" s="1"/>
  <c r="D508" i="10"/>
  <c r="E508" i="10" s="1"/>
  <c r="F508" i="10"/>
  <c r="G508" i="10"/>
  <c r="I508" i="10"/>
  <c r="J508" i="10"/>
  <c r="L508" i="10"/>
  <c r="O508" i="10"/>
  <c r="Q508" i="10"/>
  <c r="R508" i="10"/>
  <c r="S508" i="10"/>
  <c r="T508" i="10"/>
  <c r="U508" i="10"/>
  <c r="V508" i="10"/>
  <c r="B509" i="10"/>
  <c r="F509" i="10" s="1"/>
  <c r="C509" i="10"/>
  <c r="D509" i="10" s="1"/>
  <c r="Q509" i="10" s="1"/>
  <c r="I509" i="10"/>
  <c r="B510" i="10"/>
  <c r="C510" i="10"/>
  <c r="V510" i="10" s="1"/>
  <c r="M510" i="10"/>
  <c r="B511" i="10"/>
  <c r="O511" i="10" s="1"/>
  <c r="C511" i="10"/>
  <c r="P511" i="10" s="1"/>
  <c r="R511" i="10"/>
  <c r="U511" i="10"/>
  <c r="B512" i="10"/>
  <c r="U512" i="10" s="1"/>
  <c r="C512" i="10"/>
  <c r="G512" i="10" s="1"/>
  <c r="B513" i="10"/>
  <c r="O513" i="10" s="1"/>
  <c r="C513" i="10"/>
  <c r="D513" i="10" s="1"/>
  <c r="I513" i="10"/>
  <c r="R513" i="10"/>
  <c r="U513" i="10"/>
  <c r="B514" i="10"/>
  <c r="I514" i="10" s="1"/>
  <c r="C514" i="10"/>
  <c r="L514" i="10"/>
  <c r="R514" i="10"/>
  <c r="B515" i="10"/>
  <c r="C515" i="10"/>
  <c r="G515" i="10" s="1"/>
  <c r="L515" i="10"/>
  <c r="B516" i="10"/>
  <c r="D516" i="10" s="1"/>
  <c r="C516" i="10"/>
  <c r="P516" i="10" s="1"/>
  <c r="G516" i="10"/>
  <c r="J516" i="10"/>
  <c r="L516" i="10"/>
  <c r="S516" i="10"/>
  <c r="U516" i="10"/>
  <c r="V516" i="10"/>
  <c r="B517" i="10"/>
  <c r="F517" i="10" s="1"/>
  <c r="C517" i="10"/>
  <c r="G517" i="10"/>
  <c r="J517" i="10"/>
  <c r="L517" i="10"/>
  <c r="R517" i="10"/>
  <c r="S517" i="10"/>
  <c r="U517" i="10"/>
  <c r="B518" i="10"/>
  <c r="U518" i="10" s="1"/>
  <c r="C518" i="10"/>
  <c r="B519" i="10"/>
  <c r="C519" i="10"/>
  <c r="G519" i="10" s="1"/>
  <c r="F519" i="10"/>
  <c r="R519" i="10"/>
  <c r="B520" i="10"/>
  <c r="I520" i="10" s="1"/>
  <c r="C520" i="10"/>
  <c r="F520" i="10"/>
  <c r="R520" i="10"/>
  <c r="U520" i="10"/>
  <c r="B521" i="10"/>
  <c r="U521" i="10" s="1"/>
  <c r="C521" i="10"/>
  <c r="M521" i="10" s="1"/>
  <c r="B522" i="10"/>
  <c r="L522" i="10" s="1"/>
  <c r="C522" i="10"/>
  <c r="S522" i="10" s="1"/>
  <c r="G522" i="10"/>
  <c r="I522" i="10"/>
  <c r="O522" i="10"/>
  <c r="P522" i="10"/>
  <c r="V522" i="10"/>
  <c r="B523" i="10"/>
  <c r="L523" i="10" s="1"/>
  <c r="C523" i="10"/>
  <c r="I523" i="10"/>
  <c r="B524" i="10"/>
  <c r="L524" i="10" s="1"/>
  <c r="C524" i="10"/>
  <c r="M524" i="10" s="1"/>
  <c r="U524" i="10"/>
  <c r="B525" i="10"/>
  <c r="C525" i="10"/>
  <c r="V525" i="10" s="1"/>
  <c r="G525" i="10"/>
  <c r="I525" i="10"/>
  <c r="J525" i="10"/>
  <c r="M525" i="10"/>
  <c r="P525" i="10"/>
  <c r="S525" i="10"/>
  <c r="B526" i="10"/>
  <c r="F526" i="10" s="1"/>
  <c r="C526" i="10"/>
  <c r="V526" i="10" s="1"/>
  <c r="I526" i="10"/>
  <c r="J526" i="10"/>
  <c r="L526" i="10"/>
  <c r="M526" i="10"/>
  <c r="O526" i="10"/>
  <c r="R526" i="10"/>
  <c r="U526" i="10"/>
  <c r="B527" i="10"/>
  <c r="C527" i="10"/>
  <c r="J527" i="10" s="1"/>
  <c r="B528" i="10"/>
  <c r="F528" i="10" s="1"/>
  <c r="C528" i="10"/>
  <c r="J528" i="10" s="1"/>
  <c r="I528" i="10"/>
  <c r="M528" i="10"/>
  <c r="P528" i="10"/>
  <c r="R528" i="10"/>
  <c r="U528" i="10"/>
  <c r="B529" i="10"/>
  <c r="F529" i="10" s="1"/>
  <c r="C529" i="10"/>
  <c r="G529" i="10" s="1"/>
  <c r="M529" i="10"/>
  <c r="P529" i="10"/>
  <c r="S529" i="10"/>
  <c r="B530" i="10"/>
  <c r="I530" i="10" s="1"/>
  <c r="C530" i="10"/>
  <c r="G530" i="10" s="1"/>
  <c r="F530" i="10"/>
  <c r="L530" i="10"/>
  <c r="O530" i="10"/>
  <c r="R530" i="10"/>
  <c r="S530" i="10"/>
  <c r="U530" i="10"/>
  <c r="B531" i="10"/>
  <c r="U531" i="10" s="1"/>
  <c r="C531" i="10"/>
  <c r="G531" i="10" s="1"/>
  <c r="L531" i="10"/>
  <c r="V531" i="10"/>
  <c r="B532" i="10"/>
  <c r="D532" i="10" s="1"/>
  <c r="C532" i="10"/>
  <c r="P532" i="10" s="1"/>
  <c r="L532" i="10"/>
  <c r="M532" i="10"/>
  <c r="O532" i="10"/>
  <c r="S532" i="10"/>
  <c r="V532" i="10"/>
  <c r="B533" i="10"/>
  <c r="R533" i="10" s="1"/>
  <c r="C533" i="10"/>
  <c r="G533" i="10" s="1"/>
  <c r="F533" i="10"/>
  <c r="V533" i="10"/>
  <c r="B534" i="10"/>
  <c r="D534" i="10" s="1"/>
  <c r="E534" i="10" s="1"/>
  <c r="C534" i="10"/>
  <c r="V534" i="10" s="1"/>
  <c r="G534" i="10"/>
  <c r="S534" i="10"/>
  <c r="B535" i="10"/>
  <c r="R535" i="10" s="1"/>
  <c r="C535" i="10"/>
  <c r="M535" i="10" s="1"/>
  <c r="G535" i="10"/>
  <c r="B536" i="10"/>
  <c r="F536" i="10" s="1"/>
  <c r="C536" i="10"/>
  <c r="G536" i="10" s="1"/>
  <c r="I536" i="10"/>
  <c r="J536" i="10"/>
  <c r="M536" i="10"/>
  <c r="O536" i="10"/>
  <c r="R536" i="10"/>
  <c r="U536" i="10"/>
  <c r="V536" i="10"/>
  <c r="B537" i="10"/>
  <c r="U537" i="10" s="1"/>
  <c r="C537" i="10"/>
  <c r="P537" i="10" s="1"/>
  <c r="B538" i="10"/>
  <c r="L538" i="10" s="1"/>
  <c r="C538" i="10"/>
  <c r="G538" i="10" s="1"/>
  <c r="P538" i="10"/>
  <c r="R538" i="10"/>
  <c r="B539" i="10"/>
  <c r="U539" i="10" s="1"/>
  <c r="C539" i="10"/>
  <c r="L539" i="10"/>
  <c r="R539" i="10"/>
  <c r="B540" i="10"/>
  <c r="F540" i="10" s="1"/>
  <c r="C540" i="10"/>
  <c r="P540" i="10" s="1"/>
  <c r="J540" i="10"/>
  <c r="S540" i="10"/>
  <c r="V540" i="10"/>
  <c r="B541" i="10"/>
  <c r="F541" i="10" s="1"/>
  <c r="C541" i="10"/>
  <c r="G541" i="10" s="1"/>
  <c r="J541" i="10"/>
  <c r="P541" i="10"/>
  <c r="S541" i="10"/>
  <c r="V541" i="10"/>
  <c r="B542" i="10"/>
  <c r="L542" i="10" s="1"/>
  <c r="C542" i="10"/>
  <c r="O542" i="10"/>
  <c r="B543" i="10"/>
  <c r="I543" i="10" s="1"/>
  <c r="C543" i="10"/>
  <c r="S543" i="10" s="1"/>
  <c r="F543" i="10"/>
  <c r="L543" i="10"/>
  <c r="U543" i="10"/>
  <c r="B544" i="10"/>
  <c r="R544" i="10" s="1"/>
  <c r="C544" i="10"/>
  <c r="P544" i="10" s="1"/>
  <c r="G544" i="10"/>
  <c r="J544" i="10"/>
  <c r="M544" i="10"/>
  <c r="V544" i="10"/>
  <c r="B545" i="10"/>
  <c r="O545" i="10" s="1"/>
  <c r="C545" i="10"/>
  <c r="M545" i="10" s="1"/>
  <c r="U545" i="10"/>
  <c r="V545" i="10"/>
  <c r="B546" i="10"/>
  <c r="F546" i="10" s="1"/>
  <c r="C546" i="10"/>
  <c r="L546" i="10"/>
  <c r="R546" i="10"/>
  <c r="U546" i="10"/>
  <c r="B547" i="10"/>
  <c r="O547" i="10" s="1"/>
  <c r="C547" i="10"/>
  <c r="M547" i="10" s="1"/>
  <c r="B548" i="10"/>
  <c r="F548" i="10" s="1"/>
  <c r="C548" i="10"/>
  <c r="G548" i="10" s="1"/>
  <c r="B549" i="10"/>
  <c r="U549" i="10" s="1"/>
  <c r="C549" i="10"/>
  <c r="M549" i="10" s="1"/>
  <c r="G549" i="10"/>
  <c r="S549" i="10"/>
  <c r="B550" i="10"/>
  <c r="F550" i="10" s="1"/>
  <c r="C550" i="10"/>
  <c r="V550" i="10" s="1"/>
  <c r="D550" i="10"/>
  <c r="H550" i="10" s="1"/>
  <c r="I550" i="10"/>
  <c r="Q550" i="10"/>
  <c r="U550" i="10"/>
  <c r="B551" i="10"/>
  <c r="F551" i="10" s="1"/>
  <c r="C551" i="10"/>
  <c r="P551" i="10" s="1"/>
  <c r="J551" i="10"/>
  <c r="B552" i="10"/>
  <c r="U552" i="10" s="1"/>
  <c r="C552" i="10"/>
  <c r="M552" i="10" s="1"/>
  <c r="J552" i="10"/>
  <c r="V552" i="10"/>
  <c r="B553" i="10"/>
  <c r="C553" i="10"/>
  <c r="G553" i="10" s="1"/>
  <c r="B554" i="10"/>
  <c r="I554" i="10" s="1"/>
  <c r="C554" i="10"/>
  <c r="J554" i="10" s="1"/>
  <c r="G554" i="10"/>
  <c r="S554" i="10"/>
  <c r="B555" i="10"/>
  <c r="C555" i="10"/>
  <c r="P555" i="10" s="1"/>
  <c r="B556" i="10"/>
  <c r="I556" i="10" s="1"/>
  <c r="C556" i="10"/>
  <c r="U556" i="10"/>
  <c r="B557" i="10"/>
  <c r="F557" i="10" s="1"/>
  <c r="C557" i="10"/>
  <c r="P557" i="10" s="1"/>
  <c r="I557" i="10"/>
  <c r="L557" i="10"/>
  <c r="S557" i="10"/>
  <c r="B558" i="10"/>
  <c r="U558" i="10" s="1"/>
  <c r="C558" i="10"/>
  <c r="J558" i="10" s="1"/>
  <c r="B559" i="10"/>
  <c r="L559" i="10" s="1"/>
  <c r="C559" i="10"/>
  <c r="J559" i="10" s="1"/>
  <c r="G559" i="10"/>
  <c r="P559" i="10"/>
  <c r="S559" i="10"/>
  <c r="B560" i="10"/>
  <c r="U560" i="10" s="1"/>
  <c r="C560" i="10"/>
  <c r="P560" i="10" s="1"/>
  <c r="M560" i="10"/>
  <c r="B561" i="10"/>
  <c r="L561" i="10" s="1"/>
  <c r="C561" i="10"/>
  <c r="G561" i="10" s="1"/>
  <c r="U561" i="10"/>
  <c r="B562" i="10"/>
  <c r="I562" i="10" s="1"/>
  <c r="C562" i="10"/>
  <c r="P562" i="10" s="1"/>
  <c r="R562" i="10"/>
  <c r="B563" i="10"/>
  <c r="O563" i="10" s="1"/>
  <c r="C563" i="10"/>
  <c r="M563" i="10" s="1"/>
  <c r="P563" i="10"/>
  <c r="B564" i="10"/>
  <c r="U564" i="10" s="1"/>
  <c r="C564" i="10"/>
  <c r="P564" i="10" s="1"/>
  <c r="G564" i="10"/>
  <c r="S564" i="10"/>
  <c r="B565" i="10"/>
  <c r="O565" i="10" s="1"/>
  <c r="C565" i="10"/>
  <c r="P565" i="10" s="1"/>
  <c r="G565" i="10"/>
  <c r="J565" i="10"/>
  <c r="B566" i="10"/>
  <c r="C566" i="10"/>
  <c r="J566" i="10" s="1"/>
  <c r="B567" i="10"/>
  <c r="U567" i="10" s="1"/>
  <c r="C567" i="10"/>
  <c r="M567" i="10" s="1"/>
  <c r="J567" i="10"/>
  <c r="B568" i="10"/>
  <c r="F568" i="10" s="1"/>
  <c r="C568" i="10"/>
  <c r="S568" i="10" s="1"/>
  <c r="J568" i="10"/>
  <c r="O568" i="10"/>
  <c r="U568" i="10"/>
  <c r="V568" i="10"/>
  <c r="B569" i="10"/>
  <c r="F569" i="10" s="1"/>
  <c r="C569" i="10"/>
  <c r="G569" i="10" s="1"/>
  <c r="S569" i="10"/>
  <c r="B570" i="10"/>
  <c r="O570" i="10" s="1"/>
  <c r="C570" i="10"/>
  <c r="L570" i="10"/>
  <c r="M570" i="10"/>
  <c r="P570" i="10"/>
  <c r="R570" i="10"/>
  <c r="S570" i="10"/>
  <c r="B571" i="10"/>
  <c r="U571" i="10" s="1"/>
  <c r="C571" i="10"/>
  <c r="B572" i="10"/>
  <c r="U572" i="10" s="1"/>
  <c r="C572" i="10"/>
  <c r="M572" i="10" s="1"/>
  <c r="I572" i="10"/>
  <c r="O572" i="10"/>
  <c r="R572" i="10"/>
  <c r="B573" i="10"/>
  <c r="L573" i="10" s="1"/>
  <c r="C573" i="10"/>
  <c r="P573" i="10" s="1"/>
  <c r="F573" i="10"/>
  <c r="G573" i="10"/>
  <c r="M573" i="10"/>
  <c r="O573" i="10"/>
  <c r="S573" i="10"/>
  <c r="B574" i="10"/>
  <c r="O574" i="10" s="1"/>
  <c r="C574" i="10"/>
  <c r="P574" i="10" s="1"/>
  <c r="J574" i="10"/>
  <c r="M574" i="10"/>
  <c r="S574" i="10"/>
  <c r="U574" i="10"/>
  <c r="B575" i="10"/>
  <c r="L575" i="10" s="1"/>
  <c r="C575" i="10"/>
  <c r="G575" i="10" s="1"/>
  <c r="U575" i="10"/>
  <c r="B576" i="10"/>
  <c r="R576" i="10" s="1"/>
  <c r="C576" i="10"/>
  <c r="S576" i="10" s="1"/>
  <c r="G576" i="10"/>
  <c r="J576" i="10"/>
  <c r="U576" i="10"/>
  <c r="V576" i="10"/>
  <c r="B577" i="10"/>
  <c r="O577" i="10" s="1"/>
  <c r="C577" i="10"/>
  <c r="V577" i="10" s="1"/>
  <c r="M577" i="10"/>
  <c r="P577" i="10"/>
  <c r="B578" i="10"/>
  <c r="R578" i="10" s="1"/>
  <c r="C578" i="10"/>
  <c r="G578" i="10" s="1"/>
  <c r="F578" i="10"/>
  <c r="I578" i="10"/>
  <c r="M578" i="10"/>
  <c r="O578" i="10"/>
  <c r="P578" i="10"/>
  <c r="U578" i="10"/>
  <c r="V578" i="10"/>
  <c r="B579" i="10"/>
  <c r="C579" i="10"/>
  <c r="P579" i="10"/>
  <c r="R579" i="10"/>
  <c r="S579" i="10"/>
  <c r="V579" i="10"/>
  <c r="B580" i="10"/>
  <c r="L580" i="10" s="1"/>
  <c r="C580" i="10"/>
  <c r="O580" i="10"/>
  <c r="B581" i="10"/>
  <c r="F581" i="10" s="1"/>
  <c r="C581" i="10"/>
  <c r="B582" i="10"/>
  <c r="F582" i="10" s="1"/>
  <c r="C582" i="10"/>
  <c r="P582" i="10" s="1"/>
  <c r="G582" i="10"/>
  <c r="M582" i="10"/>
  <c r="U582" i="10"/>
  <c r="B583" i="10"/>
  <c r="C583" i="10"/>
  <c r="M583" i="10" s="1"/>
  <c r="J583" i="10"/>
  <c r="O583" i="10"/>
  <c r="R583" i="10"/>
  <c r="S583" i="10"/>
  <c r="B584" i="10"/>
  <c r="I584" i="10" s="1"/>
  <c r="C584" i="10"/>
  <c r="J584" i="10" s="1"/>
  <c r="R584" i="10"/>
  <c r="B585" i="10"/>
  <c r="O585" i="10" s="1"/>
  <c r="C585" i="10"/>
  <c r="F585" i="10"/>
  <c r="J585" i="10"/>
  <c r="L585" i="10"/>
  <c r="R585" i="10"/>
  <c r="B586" i="10"/>
  <c r="C586" i="10"/>
  <c r="D586" i="10"/>
  <c r="E586" i="10" s="1"/>
  <c r="L586" i="10"/>
  <c r="O586" i="10"/>
  <c r="S586" i="10"/>
  <c r="U586" i="10"/>
  <c r="V586" i="10"/>
  <c r="B587" i="10"/>
  <c r="C587" i="10"/>
  <c r="P587" i="10" s="1"/>
  <c r="F587" i="10"/>
  <c r="I587" i="10"/>
  <c r="O587" i="10"/>
  <c r="B588" i="10"/>
  <c r="F588" i="10" s="1"/>
  <c r="C588" i="10"/>
  <c r="G588" i="10" s="1"/>
  <c r="B589" i="10"/>
  <c r="C589" i="10"/>
  <c r="M589" i="10" s="1"/>
  <c r="L589" i="10"/>
  <c r="R589" i="10"/>
  <c r="U589" i="10"/>
  <c r="B590" i="10"/>
  <c r="F590" i="10" s="1"/>
  <c r="C590" i="10"/>
  <c r="V590" i="10" s="1"/>
  <c r="I590" i="10"/>
  <c r="M590" i="10"/>
  <c r="R590" i="10"/>
  <c r="U590" i="10"/>
  <c r="B591" i="10"/>
  <c r="C591" i="10"/>
  <c r="V591" i="10" s="1"/>
  <c r="G591" i="10"/>
  <c r="L591" i="10"/>
  <c r="P591" i="10"/>
  <c r="S591" i="10"/>
  <c r="B592" i="10"/>
  <c r="U592" i="10" s="1"/>
  <c r="C592" i="10"/>
  <c r="M592" i="10" s="1"/>
  <c r="I592" i="10"/>
  <c r="S592" i="10"/>
  <c r="B593" i="10"/>
  <c r="C593" i="10"/>
  <c r="G593" i="10" s="1"/>
  <c r="P593" i="10"/>
  <c r="R593" i="10"/>
  <c r="S593" i="10"/>
  <c r="B594" i="10"/>
  <c r="L594" i="10" s="1"/>
  <c r="C594" i="10"/>
  <c r="J594" i="10" s="1"/>
  <c r="F594" i="10"/>
  <c r="I594" i="10"/>
  <c r="O594" i="10"/>
  <c r="R594" i="10"/>
  <c r="U594" i="10"/>
  <c r="B595" i="10"/>
  <c r="F595" i="10" s="1"/>
  <c r="C595" i="10"/>
  <c r="G595" i="10"/>
  <c r="J595" i="10"/>
  <c r="P595" i="10"/>
  <c r="V595" i="10"/>
  <c r="B596" i="10"/>
  <c r="I596" i="10" s="1"/>
  <c r="C596" i="10"/>
  <c r="J596" i="10" s="1"/>
  <c r="R596" i="10"/>
  <c r="B597" i="10"/>
  <c r="F597" i="10" s="1"/>
  <c r="C597" i="10"/>
  <c r="V597" i="10" s="1"/>
  <c r="J597" i="10"/>
  <c r="S597" i="10"/>
  <c r="B598" i="10"/>
  <c r="F598" i="10" s="1"/>
  <c r="C598" i="10"/>
  <c r="V598" i="10" s="1"/>
  <c r="G598" i="10"/>
  <c r="J598" i="10"/>
  <c r="O598" i="10"/>
  <c r="B599" i="10"/>
  <c r="I599" i="10" s="1"/>
  <c r="C599" i="10"/>
  <c r="J599" i="10" s="1"/>
  <c r="G599" i="10"/>
  <c r="S599" i="10"/>
  <c r="B600" i="10"/>
  <c r="I600" i="10" s="1"/>
  <c r="C600" i="10"/>
  <c r="G600" i="10" s="1"/>
  <c r="B601" i="10"/>
  <c r="O601" i="10" s="1"/>
  <c r="C601" i="10"/>
  <c r="G601" i="10" s="1"/>
  <c r="I601" i="10"/>
  <c r="V601" i="10"/>
  <c r="B602" i="10"/>
  <c r="I602" i="10" s="1"/>
  <c r="C602" i="10"/>
  <c r="J602" i="10" s="1"/>
  <c r="F602" i="10"/>
  <c r="L602" i="10"/>
  <c r="R602" i="10"/>
  <c r="V602" i="10"/>
  <c r="B381" i="9"/>
  <c r="I381" i="9" s="1"/>
  <c r="C381" i="9"/>
  <c r="AB381" i="9" s="1"/>
  <c r="R381" i="9"/>
  <c r="AA381" i="9"/>
  <c r="B382" i="9"/>
  <c r="F382" i="9" s="1"/>
  <c r="C382" i="9"/>
  <c r="AA382" i="9"/>
  <c r="B383" i="9"/>
  <c r="X383" i="9" s="1"/>
  <c r="C383" i="9"/>
  <c r="P383" i="9" s="1"/>
  <c r="F383" i="9"/>
  <c r="S383" i="9"/>
  <c r="U383" i="9"/>
  <c r="V383" i="9"/>
  <c r="AD383" i="9"/>
  <c r="B384" i="9"/>
  <c r="I384" i="9" s="1"/>
  <c r="C384" i="9"/>
  <c r="J384" i="9" s="1"/>
  <c r="D384" i="9"/>
  <c r="Z384" i="9" s="1"/>
  <c r="M384" i="9"/>
  <c r="V384" i="9"/>
  <c r="Y384" i="9"/>
  <c r="AB384" i="9"/>
  <c r="AC384" i="9"/>
  <c r="AE384" i="9"/>
  <c r="B385" i="9"/>
  <c r="O385" i="9" s="1"/>
  <c r="C385" i="9"/>
  <c r="G385" i="9" s="1"/>
  <c r="J385" i="9"/>
  <c r="P385" i="9"/>
  <c r="X385" i="9"/>
  <c r="B386" i="9"/>
  <c r="AA386" i="9" s="1"/>
  <c r="C386" i="9"/>
  <c r="S386" i="9" s="1"/>
  <c r="L386" i="9"/>
  <c r="M386" i="9"/>
  <c r="R386" i="9"/>
  <c r="Y386" i="9"/>
  <c r="B387" i="9"/>
  <c r="F387" i="9" s="1"/>
  <c r="C387" i="9"/>
  <c r="M387" i="9" s="1"/>
  <c r="L387" i="9"/>
  <c r="R387" i="9"/>
  <c r="V387" i="9"/>
  <c r="AB387" i="9"/>
  <c r="AD387" i="9"/>
  <c r="B388" i="9"/>
  <c r="O388" i="9" s="1"/>
  <c r="C388" i="9"/>
  <c r="J388" i="9" s="1"/>
  <c r="G388" i="9"/>
  <c r="M388" i="9"/>
  <c r="P388" i="9"/>
  <c r="S388" i="9"/>
  <c r="Y388" i="9"/>
  <c r="AA388" i="9"/>
  <c r="AB388" i="9"/>
  <c r="AE388" i="9"/>
  <c r="B389" i="9"/>
  <c r="O389" i="9" s="1"/>
  <c r="C389" i="9"/>
  <c r="P389" i="9" s="1"/>
  <c r="G389" i="9"/>
  <c r="X389" i="9"/>
  <c r="Y389" i="9"/>
  <c r="AA389" i="9"/>
  <c r="B390" i="9"/>
  <c r="L390" i="9" s="1"/>
  <c r="C390" i="9"/>
  <c r="AB390" i="9" s="1"/>
  <c r="R390" i="9"/>
  <c r="U390" i="9"/>
  <c r="B391" i="9"/>
  <c r="U391" i="9" s="1"/>
  <c r="C391" i="9"/>
  <c r="AB391" i="9" s="1"/>
  <c r="G391" i="9"/>
  <c r="J391" i="9"/>
  <c r="M391" i="9"/>
  <c r="S391" i="9"/>
  <c r="AE391" i="9"/>
  <c r="B392" i="9"/>
  <c r="C392" i="9"/>
  <c r="J392" i="9" s="1"/>
  <c r="I392" i="9"/>
  <c r="L392" i="9"/>
  <c r="M392" i="9"/>
  <c r="O392" i="9"/>
  <c r="R392" i="9"/>
  <c r="U392" i="9"/>
  <c r="X392" i="9"/>
  <c r="AA392" i="9"/>
  <c r="AB392" i="9"/>
  <c r="AD392" i="9"/>
  <c r="B393" i="9"/>
  <c r="AD393" i="9" s="1"/>
  <c r="C393" i="9"/>
  <c r="P393" i="9" s="1"/>
  <c r="F393" i="9"/>
  <c r="X393" i="9"/>
  <c r="Y393" i="9"/>
  <c r="B394" i="9"/>
  <c r="L394" i="9" s="1"/>
  <c r="C394" i="9"/>
  <c r="M394" i="9" s="1"/>
  <c r="D394" i="9"/>
  <c r="H394" i="9" s="1"/>
  <c r="P394" i="9"/>
  <c r="R394" i="9"/>
  <c r="Y394" i="9"/>
  <c r="AA394" i="9"/>
  <c r="AB394" i="9"/>
  <c r="B395" i="9"/>
  <c r="F395" i="9" s="1"/>
  <c r="C395" i="9"/>
  <c r="G395" i="9"/>
  <c r="J395" i="9"/>
  <c r="M395" i="9"/>
  <c r="S395" i="9"/>
  <c r="V395" i="9"/>
  <c r="AB395" i="9"/>
  <c r="AE395" i="9"/>
  <c r="B396" i="9"/>
  <c r="I396" i="9" s="1"/>
  <c r="C396" i="9"/>
  <c r="J396" i="9" s="1"/>
  <c r="F396" i="9"/>
  <c r="L396" i="9"/>
  <c r="M396" i="9"/>
  <c r="O396" i="9"/>
  <c r="R396" i="9"/>
  <c r="U396" i="9"/>
  <c r="X396" i="9"/>
  <c r="AA396" i="9"/>
  <c r="AD396" i="9"/>
  <c r="B397" i="9"/>
  <c r="O397" i="9" s="1"/>
  <c r="C397" i="9"/>
  <c r="AE397" i="9" s="1"/>
  <c r="F397" i="9"/>
  <c r="M397" i="9"/>
  <c r="U397" i="9"/>
  <c r="X397" i="9"/>
  <c r="AD397" i="9"/>
  <c r="B398" i="9"/>
  <c r="X398" i="9" s="1"/>
  <c r="C398" i="9"/>
  <c r="J398" i="9" s="1"/>
  <c r="I398" i="9"/>
  <c r="S398" i="9"/>
  <c r="U398" i="9"/>
  <c r="B399" i="9"/>
  <c r="X399" i="9" s="1"/>
  <c r="C399" i="9"/>
  <c r="S399" i="9" s="1"/>
  <c r="O399" i="9"/>
  <c r="AA399" i="9"/>
  <c r="B400" i="9"/>
  <c r="L400" i="9" s="1"/>
  <c r="C400" i="9"/>
  <c r="M400" i="9" s="1"/>
  <c r="U400" i="9"/>
  <c r="AA400" i="9"/>
  <c r="B401" i="9"/>
  <c r="R401" i="9" s="1"/>
  <c r="C401" i="9"/>
  <c r="AB401" i="9" s="1"/>
  <c r="B402" i="9"/>
  <c r="O402" i="9" s="1"/>
  <c r="C402" i="9"/>
  <c r="V402" i="9" s="1"/>
  <c r="J402" i="9"/>
  <c r="S402" i="9"/>
  <c r="AB402" i="9"/>
  <c r="B403" i="9"/>
  <c r="X403" i="9" s="1"/>
  <c r="C403" i="9"/>
  <c r="AE403" i="9" s="1"/>
  <c r="F403" i="9"/>
  <c r="O403" i="9"/>
  <c r="U403" i="9"/>
  <c r="AA403" i="9"/>
  <c r="B404" i="9"/>
  <c r="R404" i="9" s="1"/>
  <c r="C404" i="9"/>
  <c r="D404" i="9" s="1"/>
  <c r="N404" i="9" s="1"/>
  <c r="I404" i="9"/>
  <c r="L404" i="9"/>
  <c r="O404" i="9"/>
  <c r="U404" i="9"/>
  <c r="X404" i="9"/>
  <c r="AA404" i="9"/>
  <c r="AD404" i="9"/>
  <c r="B405" i="9"/>
  <c r="O405" i="9" s="1"/>
  <c r="C405" i="9"/>
  <c r="AB405" i="9" s="1"/>
  <c r="F405" i="9"/>
  <c r="J405" i="9"/>
  <c r="M405" i="9"/>
  <c r="P405" i="9"/>
  <c r="S405" i="9"/>
  <c r="V405" i="9"/>
  <c r="X405" i="9"/>
  <c r="Y405" i="9"/>
  <c r="AD405" i="9"/>
  <c r="AE405" i="9"/>
  <c r="B406" i="9"/>
  <c r="C406" i="9"/>
  <c r="J406" i="9" s="1"/>
  <c r="L406" i="9"/>
  <c r="X406" i="9"/>
  <c r="AE406" i="9"/>
  <c r="B407" i="9"/>
  <c r="O407" i="9" s="1"/>
  <c r="C407" i="9"/>
  <c r="V407" i="9" s="1"/>
  <c r="G407" i="9"/>
  <c r="M407" i="9"/>
  <c r="P407" i="9"/>
  <c r="S407" i="9"/>
  <c r="U407" i="9"/>
  <c r="Y407" i="9"/>
  <c r="AB407" i="9"/>
  <c r="AE407" i="9"/>
  <c r="B408" i="9"/>
  <c r="AD408" i="9" s="1"/>
  <c r="C408" i="9"/>
  <c r="D408" i="9" s="1"/>
  <c r="AA408" i="9"/>
  <c r="B409" i="9"/>
  <c r="AD409" i="9" s="1"/>
  <c r="C409" i="9"/>
  <c r="J409" i="9" s="1"/>
  <c r="F409" i="9"/>
  <c r="I409" i="9"/>
  <c r="L409" i="9"/>
  <c r="R409" i="9"/>
  <c r="U409" i="9"/>
  <c r="V409" i="9"/>
  <c r="X409" i="9"/>
  <c r="Y409" i="9"/>
  <c r="AA409" i="9"/>
  <c r="AB409" i="9"/>
  <c r="B410" i="9"/>
  <c r="F410" i="9" s="1"/>
  <c r="C410" i="9"/>
  <c r="AB410" i="9" s="1"/>
  <c r="B411" i="9"/>
  <c r="AA411" i="9" s="1"/>
  <c r="C411" i="9"/>
  <c r="V411" i="9" s="1"/>
  <c r="L411" i="9"/>
  <c r="M411" i="9"/>
  <c r="R411" i="9"/>
  <c r="B412" i="9"/>
  <c r="F412" i="9" s="1"/>
  <c r="C412" i="9"/>
  <c r="P412" i="9" s="1"/>
  <c r="G412" i="9"/>
  <c r="J412" i="9"/>
  <c r="M412" i="9"/>
  <c r="S412" i="9"/>
  <c r="Y412" i="9"/>
  <c r="AB412" i="9"/>
  <c r="AE412" i="9"/>
  <c r="B413" i="9"/>
  <c r="F413" i="9" s="1"/>
  <c r="C413" i="9"/>
  <c r="V413" i="9" s="1"/>
  <c r="I413" i="9"/>
  <c r="L413" i="9"/>
  <c r="U413" i="9"/>
  <c r="AA413" i="9"/>
  <c r="AB413" i="9"/>
  <c r="B414" i="9"/>
  <c r="F414" i="9" s="1"/>
  <c r="C414" i="9"/>
  <c r="AB414" i="9" s="1"/>
  <c r="X414" i="9"/>
  <c r="B415" i="9"/>
  <c r="C415" i="9"/>
  <c r="V415" i="9" s="1"/>
  <c r="I415" i="9"/>
  <c r="L415" i="9"/>
  <c r="O415" i="9"/>
  <c r="U415" i="9"/>
  <c r="X415" i="9"/>
  <c r="AA415" i="9"/>
  <c r="AE415" i="9"/>
  <c r="B416" i="9"/>
  <c r="F416" i="9" s="1"/>
  <c r="C416" i="9"/>
  <c r="P416" i="9" s="1"/>
  <c r="D416" i="9"/>
  <c r="N416" i="9" s="1"/>
  <c r="G416" i="9"/>
  <c r="J416" i="9"/>
  <c r="M416" i="9"/>
  <c r="O416" i="9"/>
  <c r="S416" i="9"/>
  <c r="Y416" i="9"/>
  <c r="AB416" i="9"/>
  <c r="AE416" i="9"/>
  <c r="B417" i="9"/>
  <c r="U417" i="9" s="1"/>
  <c r="C417" i="9"/>
  <c r="M417" i="9" s="1"/>
  <c r="G417" i="9"/>
  <c r="P417" i="9"/>
  <c r="S417" i="9"/>
  <c r="Y417" i="9"/>
  <c r="AA417" i="9"/>
  <c r="AB417" i="9"/>
  <c r="B418" i="9"/>
  <c r="X418" i="9" s="1"/>
  <c r="C418" i="9"/>
  <c r="B419" i="9"/>
  <c r="I419" i="9" s="1"/>
  <c r="C419" i="9"/>
  <c r="M419" i="9" s="1"/>
  <c r="S419" i="9"/>
  <c r="Y419" i="9"/>
  <c r="AB419" i="9"/>
  <c r="B420" i="9"/>
  <c r="I420" i="9" s="1"/>
  <c r="C420" i="9"/>
  <c r="G420" i="9"/>
  <c r="M420" i="9"/>
  <c r="P420" i="9"/>
  <c r="V420" i="9"/>
  <c r="AE420" i="9"/>
  <c r="B421" i="9"/>
  <c r="C421" i="9"/>
  <c r="M421" i="9" s="1"/>
  <c r="D421" i="9"/>
  <c r="G421" i="9"/>
  <c r="J421" i="9"/>
  <c r="L421" i="9"/>
  <c r="P421" i="9"/>
  <c r="S421" i="9"/>
  <c r="U421" i="9"/>
  <c r="V421" i="9"/>
  <c r="Y421" i="9"/>
  <c r="AB421" i="9"/>
  <c r="B422" i="9"/>
  <c r="U422" i="9" s="1"/>
  <c r="C422" i="9"/>
  <c r="V422" i="9" s="1"/>
  <c r="I422" i="9"/>
  <c r="O422" i="9"/>
  <c r="P422" i="9"/>
  <c r="S422" i="9"/>
  <c r="X422" i="9"/>
  <c r="AD422" i="9"/>
  <c r="AE422" i="9"/>
  <c r="B423" i="9"/>
  <c r="AD423" i="9" s="1"/>
  <c r="C423" i="9"/>
  <c r="B424" i="9"/>
  <c r="L424" i="9" s="1"/>
  <c r="C424" i="9"/>
  <c r="V424" i="9"/>
  <c r="AA424" i="9"/>
  <c r="AB424" i="9"/>
  <c r="B425" i="9"/>
  <c r="U425" i="9" s="1"/>
  <c r="C425" i="9"/>
  <c r="V425" i="9" s="1"/>
  <c r="G425" i="9"/>
  <c r="J425" i="9"/>
  <c r="M425" i="9"/>
  <c r="P425" i="9"/>
  <c r="S425" i="9"/>
  <c r="Y425" i="9"/>
  <c r="AB425" i="9"/>
  <c r="AE425" i="9"/>
  <c r="B426" i="9"/>
  <c r="C426" i="9"/>
  <c r="V426" i="9" s="1"/>
  <c r="B427" i="9"/>
  <c r="L427" i="9" s="1"/>
  <c r="C427" i="9"/>
  <c r="P427" i="9" s="1"/>
  <c r="M427" i="9"/>
  <c r="B428" i="9"/>
  <c r="AA428" i="9" s="1"/>
  <c r="C428" i="9"/>
  <c r="P428" i="9" s="1"/>
  <c r="G428" i="9"/>
  <c r="J428" i="9"/>
  <c r="M428" i="9"/>
  <c r="S428" i="9"/>
  <c r="V428" i="9"/>
  <c r="Y428" i="9"/>
  <c r="AB428" i="9"/>
  <c r="B429" i="9"/>
  <c r="U429" i="9" s="1"/>
  <c r="C429" i="9"/>
  <c r="G429" i="9" s="1"/>
  <c r="D429" i="9"/>
  <c r="Q429" i="9" s="1"/>
  <c r="J429" i="9"/>
  <c r="V429" i="9"/>
  <c r="Y429" i="9"/>
  <c r="AA429" i="9"/>
  <c r="AB429" i="9"/>
  <c r="B430" i="9"/>
  <c r="C430" i="9"/>
  <c r="M430" i="9" s="1"/>
  <c r="F430" i="9"/>
  <c r="J430" i="9"/>
  <c r="P430" i="9"/>
  <c r="X430" i="9"/>
  <c r="Y430" i="9"/>
  <c r="B431" i="9"/>
  <c r="C431" i="9"/>
  <c r="P431" i="9" s="1"/>
  <c r="AA431" i="9"/>
  <c r="B432" i="9"/>
  <c r="X432" i="9" s="1"/>
  <c r="C432" i="9"/>
  <c r="G432" i="9" s="1"/>
  <c r="J432" i="9"/>
  <c r="P432" i="9"/>
  <c r="R432" i="9"/>
  <c r="V432" i="9"/>
  <c r="Y432" i="9"/>
  <c r="AB432" i="9"/>
  <c r="AD432" i="9"/>
  <c r="AE432" i="9"/>
  <c r="B433" i="9"/>
  <c r="U433" i="9" s="1"/>
  <c r="C433" i="9"/>
  <c r="M433" i="9" s="1"/>
  <c r="B434" i="9"/>
  <c r="C434" i="9"/>
  <c r="M434" i="9" s="1"/>
  <c r="B435" i="9"/>
  <c r="AA435" i="9" s="1"/>
  <c r="C435" i="9"/>
  <c r="Y435" i="9" s="1"/>
  <c r="J435" i="9"/>
  <c r="L435" i="9"/>
  <c r="M435" i="9"/>
  <c r="P435" i="9"/>
  <c r="R435" i="9"/>
  <c r="V435" i="9"/>
  <c r="AB435" i="9"/>
  <c r="AD435" i="9"/>
  <c r="AE435" i="9"/>
  <c r="B436" i="9"/>
  <c r="O436" i="9" s="1"/>
  <c r="C436" i="9"/>
  <c r="AE436" i="9" s="1"/>
  <c r="R436" i="9"/>
  <c r="U436" i="9"/>
  <c r="AB436" i="9"/>
  <c r="B437" i="9"/>
  <c r="U437" i="9" s="1"/>
  <c r="C437" i="9"/>
  <c r="P437" i="9" s="1"/>
  <c r="F437" i="9"/>
  <c r="G437" i="9"/>
  <c r="I437" i="9"/>
  <c r="J437" i="9"/>
  <c r="L437" i="9"/>
  <c r="R437" i="9"/>
  <c r="S437" i="9"/>
  <c r="V437" i="9"/>
  <c r="X437" i="9"/>
  <c r="AA437" i="9"/>
  <c r="AB437" i="9"/>
  <c r="AD437" i="9"/>
  <c r="B438" i="9"/>
  <c r="L438" i="9" s="1"/>
  <c r="C438" i="9"/>
  <c r="S438" i="9" s="1"/>
  <c r="B439" i="9"/>
  <c r="R439" i="9" s="1"/>
  <c r="C439" i="9"/>
  <c r="M439" i="9" s="1"/>
  <c r="J439" i="9"/>
  <c r="AB439" i="9"/>
  <c r="B440" i="9"/>
  <c r="AA440" i="9" s="1"/>
  <c r="C440" i="9"/>
  <c r="J440" i="9" s="1"/>
  <c r="F440" i="9"/>
  <c r="M440" i="9"/>
  <c r="S440" i="9"/>
  <c r="Y440" i="9"/>
  <c r="B441" i="9"/>
  <c r="C441" i="9"/>
  <c r="Y441" i="9" s="1"/>
  <c r="B442" i="9"/>
  <c r="D442" i="9" s="1"/>
  <c r="C442" i="9"/>
  <c r="G442" i="9" s="1"/>
  <c r="J442" i="9"/>
  <c r="P442" i="9"/>
  <c r="S442" i="9"/>
  <c r="V442" i="9"/>
  <c r="AB442" i="9"/>
  <c r="B443" i="9"/>
  <c r="U443" i="9" s="1"/>
  <c r="C443" i="9"/>
  <c r="M443" i="9" s="1"/>
  <c r="O443" i="9"/>
  <c r="R443" i="9"/>
  <c r="X443" i="9"/>
  <c r="Y443" i="9"/>
  <c r="AD443" i="9"/>
  <c r="B444" i="9"/>
  <c r="O444" i="9" s="1"/>
  <c r="C444" i="9"/>
  <c r="M444" i="9" s="1"/>
  <c r="S444" i="9"/>
  <c r="B445" i="9"/>
  <c r="O445" i="9" s="1"/>
  <c r="C445" i="9"/>
  <c r="Y445" i="9" s="1"/>
  <c r="J445" i="9"/>
  <c r="M445" i="9"/>
  <c r="AE445" i="9"/>
  <c r="B446" i="9"/>
  <c r="AA446" i="9" s="1"/>
  <c r="C446" i="9"/>
  <c r="M446" i="9" s="1"/>
  <c r="G446" i="9"/>
  <c r="L446" i="9"/>
  <c r="R446" i="9"/>
  <c r="S446" i="9"/>
  <c r="V446" i="9"/>
  <c r="AD446" i="9"/>
  <c r="AE446" i="9"/>
  <c r="B447" i="9"/>
  <c r="U447" i="9" s="1"/>
  <c r="C447" i="9"/>
  <c r="Y447" i="9" s="1"/>
  <c r="AA447" i="9"/>
  <c r="B448" i="9"/>
  <c r="O448" i="9" s="1"/>
  <c r="C448" i="9"/>
  <c r="J448" i="9" s="1"/>
  <c r="U448" i="9"/>
  <c r="X448" i="9"/>
  <c r="AD448" i="9"/>
  <c r="B449" i="9"/>
  <c r="D449" i="9" s="1"/>
  <c r="C449" i="9"/>
  <c r="V449" i="9" s="1"/>
  <c r="J449" i="9"/>
  <c r="M449" i="9"/>
  <c r="P449" i="9"/>
  <c r="U449" i="9"/>
  <c r="Y449" i="9"/>
  <c r="AB449" i="9"/>
  <c r="AE449" i="9"/>
  <c r="B450" i="9"/>
  <c r="X450" i="9" s="1"/>
  <c r="C450" i="9"/>
  <c r="G450" i="9" s="1"/>
  <c r="I450" i="9"/>
  <c r="U450" i="9"/>
  <c r="AD450" i="9"/>
  <c r="B451" i="9"/>
  <c r="F451" i="9" s="1"/>
  <c r="C451" i="9"/>
  <c r="J451" i="9" s="1"/>
  <c r="D451" i="9"/>
  <c r="Q451" i="9" s="1"/>
  <c r="I451" i="9"/>
  <c r="L451" i="9"/>
  <c r="O451" i="9"/>
  <c r="P451" i="9"/>
  <c r="R451" i="9"/>
  <c r="S451" i="9"/>
  <c r="Y451" i="9"/>
  <c r="AA451" i="9"/>
  <c r="AB451" i="9"/>
  <c r="AD451" i="9"/>
  <c r="AE451" i="9"/>
  <c r="B452" i="9"/>
  <c r="F452" i="9" s="1"/>
  <c r="C452" i="9"/>
  <c r="AB452" i="9" s="1"/>
  <c r="J452" i="9"/>
  <c r="M452" i="9"/>
  <c r="X452" i="9"/>
  <c r="AE452" i="9"/>
  <c r="B453" i="9"/>
  <c r="U453" i="9" s="1"/>
  <c r="C453" i="9"/>
  <c r="G453" i="9" s="1"/>
  <c r="B454" i="9"/>
  <c r="X454" i="9" s="1"/>
  <c r="C454" i="9"/>
  <c r="P454" i="9" s="1"/>
  <c r="R454" i="9"/>
  <c r="AA454" i="9"/>
  <c r="AD454" i="9"/>
  <c r="B455" i="9"/>
  <c r="X455" i="9" s="1"/>
  <c r="C455" i="9"/>
  <c r="J455" i="9" s="1"/>
  <c r="L455" i="9"/>
  <c r="U455" i="9"/>
  <c r="AD455" i="9"/>
  <c r="B456" i="9"/>
  <c r="F456" i="9" s="1"/>
  <c r="C456" i="9"/>
  <c r="AB456" i="9" s="1"/>
  <c r="M456" i="9"/>
  <c r="O456" i="9"/>
  <c r="R456" i="9"/>
  <c r="X456" i="9"/>
  <c r="AA456" i="9"/>
  <c r="AD456" i="9"/>
  <c r="AE456" i="9"/>
  <c r="B457" i="9"/>
  <c r="D457" i="9" s="1"/>
  <c r="C457" i="9"/>
  <c r="P457" i="9" s="1"/>
  <c r="G457" i="9"/>
  <c r="I457" i="9"/>
  <c r="O457" i="9"/>
  <c r="U457" i="9"/>
  <c r="Y457" i="9"/>
  <c r="AA457" i="9"/>
  <c r="B458" i="9"/>
  <c r="U458" i="9" s="1"/>
  <c r="C458" i="9"/>
  <c r="AB458" i="9" s="1"/>
  <c r="AD458" i="9"/>
  <c r="B459" i="9"/>
  <c r="R459" i="9" s="1"/>
  <c r="C459" i="9"/>
  <c r="S459" i="9" s="1"/>
  <c r="L459" i="9"/>
  <c r="O459" i="9"/>
  <c r="U459" i="9"/>
  <c r="V459" i="9"/>
  <c r="X459" i="9"/>
  <c r="AA459" i="9"/>
  <c r="B460" i="9"/>
  <c r="O460" i="9" s="1"/>
  <c r="C460" i="9"/>
  <c r="AB460" i="9" s="1"/>
  <c r="G460" i="9"/>
  <c r="I460" i="9"/>
  <c r="Y460" i="9"/>
  <c r="AD460" i="9"/>
  <c r="B461" i="9"/>
  <c r="C461" i="9"/>
  <c r="Y461" i="9" s="1"/>
  <c r="B462" i="9"/>
  <c r="AA462" i="9" s="1"/>
  <c r="C462" i="9"/>
  <c r="V462" i="9" s="1"/>
  <c r="B463" i="9"/>
  <c r="L463" i="9" s="1"/>
  <c r="C463" i="9"/>
  <c r="AE463" i="9" s="1"/>
  <c r="AA463" i="9"/>
  <c r="B464" i="9"/>
  <c r="X464" i="9" s="1"/>
  <c r="C464" i="9"/>
  <c r="AB464" i="9" s="1"/>
  <c r="M464" i="9"/>
  <c r="O464" i="9"/>
  <c r="P464" i="9"/>
  <c r="S464" i="9"/>
  <c r="U464" i="9"/>
  <c r="V464" i="9"/>
  <c r="AE464" i="9"/>
  <c r="B465" i="9"/>
  <c r="L465" i="9" s="1"/>
  <c r="C465" i="9"/>
  <c r="G465" i="9" s="1"/>
  <c r="B466" i="9"/>
  <c r="F466" i="9" s="1"/>
  <c r="C466" i="9"/>
  <c r="M466" i="9" s="1"/>
  <c r="AA466" i="9"/>
  <c r="B467" i="9"/>
  <c r="C467" i="9"/>
  <c r="G467" i="9" s="1"/>
  <c r="I467" i="9"/>
  <c r="L467" i="9"/>
  <c r="O467" i="9"/>
  <c r="P467" i="9"/>
  <c r="X467" i="9"/>
  <c r="AA467" i="9"/>
  <c r="AB467" i="9"/>
  <c r="AD467" i="9"/>
  <c r="AE467" i="9"/>
  <c r="B468" i="9"/>
  <c r="F468" i="9" s="1"/>
  <c r="C468" i="9"/>
  <c r="AB468" i="9" s="1"/>
  <c r="G468" i="9"/>
  <c r="P468" i="9"/>
  <c r="S468" i="9"/>
  <c r="V468" i="9"/>
  <c r="Y468" i="9"/>
  <c r="B469" i="9"/>
  <c r="X469" i="9" s="1"/>
  <c r="C469" i="9"/>
  <c r="P469" i="9" s="1"/>
  <c r="B470" i="9"/>
  <c r="C470" i="9"/>
  <c r="AB470" i="9" s="1"/>
  <c r="D470" i="9"/>
  <c r="Z470" i="9" s="1"/>
  <c r="F470" i="9"/>
  <c r="I470" i="9"/>
  <c r="L470" i="9"/>
  <c r="R470" i="9"/>
  <c r="S470" i="9"/>
  <c r="U470" i="9"/>
  <c r="Y470" i="9"/>
  <c r="AA470" i="9"/>
  <c r="AD470" i="9"/>
  <c r="B471" i="9"/>
  <c r="D471" i="9" s="1"/>
  <c r="C471" i="9"/>
  <c r="G471" i="9" s="1"/>
  <c r="F471" i="9"/>
  <c r="M471" i="9"/>
  <c r="O471" i="9"/>
  <c r="X471" i="9"/>
  <c r="B472" i="9"/>
  <c r="O472" i="9" s="1"/>
  <c r="C472" i="9"/>
  <c r="AB472" i="9" s="1"/>
  <c r="M472" i="9"/>
  <c r="S472" i="9"/>
  <c r="V472" i="9"/>
  <c r="B473" i="9"/>
  <c r="C473" i="9"/>
  <c r="M473" i="9" s="1"/>
  <c r="B474" i="9"/>
  <c r="U474" i="9" s="1"/>
  <c r="C474" i="9"/>
  <c r="J474" i="9" s="1"/>
  <c r="B475" i="9"/>
  <c r="D475" i="9" s="1"/>
  <c r="C475" i="9"/>
  <c r="J475" i="9" s="1"/>
  <c r="M475" i="9"/>
  <c r="U475" i="9"/>
  <c r="V475" i="9"/>
  <c r="AB475" i="9"/>
  <c r="B476" i="9"/>
  <c r="AA476" i="9" s="1"/>
  <c r="C476" i="9"/>
  <c r="V476" i="9" s="1"/>
  <c r="B477" i="9"/>
  <c r="R477" i="9" s="1"/>
  <c r="C477" i="9"/>
  <c r="V477" i="9" s="1"/>
  <c r="G477" i="9"/>
  <c r="J477" i="9"/>
  <c r="AE477" i="9"/>
  <c r="B478" i="9"/>
  <c r="X478" i="9" s="1"/>
  <c r="C478" i="9"/>
  <c r="P478" i="9" s="1"/>
  <c r="M478" i="9"/>
  <c r="Y478" i="9"/>
  <c r="AA478" i="9"/>
  <c r="AB478" i="9"/>
  <c r="B479" i="9"/>
  <c r="AA479" i="9" s="1"/>
  <c r="C479" i="9"/>
  <c r="F479" i="9"/>
  <c r="O479" i="9"/>
  <c r="R479" i="9"/>
  <c r="U479" i="9"/>
  <c r="X479" i="9"/>
  <c r="AD479" i="9"/>
  <c r="B480" i="9"/>
  <c r="I480" i="9" s="1"/>
  <c r="C480" i="9"/>
  <c r="AB480" i="9" s="1"/>
  <c r="P480" i="9"/>
  <c r="S480" i="9"/>
  <c r="V480" i="9"/>
  <c r="Y480" i="9"/>
  <c r="B481" i="9"/>
  <c r="L481" i="9" s="1"/>
  <c r="C481" i="9"/>
  <c r="G481" i="9" s="1"/>
  <c r="X481" i="9"/>
  <c r="B482" i="9"/>
  <c r="L482" i="9" s="1"/>
  <c r="C482" i="9"/>
  <c r="AE482" i="9" s="1"/>
  <c r="B483" i="9"/>
  <c r="F483" i="9" s="1"/>
  <c r="C483" i="9"/>
  <c r="G483" i="9" s="1"/>
  <c r="O483" i="9"/>
  <c r="S483" i="9"/>
  <c r="U483" i="9"/>
  <c r="AB483" i="9"/>
  <c r="AD483" i="9"/>
  <c r="B484" i="9"/>
  <c r="O484" i="9" s="1"/>
  <c r="C484" i="9"/>
  <c r="X484" i="9"/>
  <c r="B485" i="9"/>
  <c r="O485" i="9" s="1"/>
  <c r="C485" i="9"/>
  <c r="S485" i="9" s="1"/>
  <c r="AA485" i="9"/>
  <c r="B486" i="9"/>
  <c r="O486" i="9" s="1"/>
  <c r="C486" i="9"/>
  <c r="G486" i="9" s="1"/>
  <c r="R486" i="9"/>
  <c r="S486" i="9"/>
  <c r="B487" i="9"/>
  <c r="F487" i="9" s="1"/>
  <c r="C487" i="9"/>
  <c r="V487" i="9"/>
  <c r="B488" i="9"/>
  <c r="C488" i="9"/>
  <c r="S488" i="9" s="1"/>
  <c r="R488" i="9"/>
  <c r="V488" i="9"/>
  <c r="AA488" i="9"/>
  <c r="AD488" i="9"/>
  <c r="AE488" i="9"/>
  <c r="B489" i="9"/>
  <c r="X489" i="9" s="1"/>
  <c r="C489" i="9"/>
  <c r="G489" i="9" s="1"/>
  <c r="Y489" i="9"/>
  <c r="B490" i="9"/>
  <c r="X490" i="9" s="1"/>
  <c r="C490" i="9"/>
  <c r="J490" i="9" s="1"/>
  <c r="F490" i="9"/>
  <c r="I490" i="9"/>
  <c r="L490" i="9"/>
  <c r="O490" i="9"/>
  <c r="R490" i="9"/>
  <c r="S490" i="9"/>
  <c r="U490" i="9"/>
  <c r="AD490" i="9"/>
  <c r="B491" i="9"/>
  <c r="C491" i="9"/>
  <c r="AB491" i="9"/>
  <c r="B492" i="9"/>
  <c r="C492" i="9"/>
  <c r="M492" i="9" s="1"/>
  <c r="G492" i="9"/>
  <c r="O492" i="9"/>
  <c r="S492" i="9"/>
  <c r="V492" i="9"/>
  <c r="AE492" i="9"/>
  <c r="B493" i="9"/>
  <c r="C493" i="9"/>
  <c r="L493" i="9"/>
  <c r="B494" i="9"/>
  <c r="C494" i="9"/>
  <c r="Y494" i="9" s="1"/>
  <c r="O494" i="9"/>
  <c r="AA494" i="9"/>
  <c r="AD494" i="9"/>
  <c r="AE494" i="9"/>
  <c r="B495" i="9"/>
  <c r="F495" i="9" s="1"/>
  <c r="C495" i="9"/>
  <c r="G495" i="9" s="1"/>
  <c r="I495" i="9"/>
  <c r="L495" i="9"/>
  <c r="O495" i="9"/>
  <c r="P495" i="9"/>
  <c r="R495" i="9"/>
  <c r="S495" i="9"/>
  <c r="V495" i="9"/>
  <c r="X495" i="9"/>
  <c r="Y495" i="9"/>
  <c r="AA495" i="9"/>
  <c r="AB495" i="9"/>
  <c r="AD495" i="9"/>
  <c r="AE495" i="9"/>
  <c r="B496" i="9"/>
  <c r="F496" i="9" s="1"/>
  <c r="C496" i="9"/>
  <c r="AE496" i="9" s="1"/>
  <c r="L496" i="9"/>
  <c r="O496" i="9"/>
  <c r="R496" i="9"/>
  <c r="U496" i="9"/>
  <c r="X496" i="9"/>
  <c r="AA496" i="9"/>
  <c r="AD496" i="9"/>
  <c r="B497" i="9"/>
  <c r="U497" i="9" s="1"/>
  <c r="C497" i="9"/>
  <c r="J497" i="9" s="1"/>
  <c r="D497" i="9"/>
  <c r="N497" i="9" s="1"/>
  <c r="G497" i="9"/>
  <c r="I497" i="9"/>
  <c r="L497" i="9"/>
  <c r="M497" i="9"/>
  <c r="P497" i="9"/>
  <c r="R497" i="9"/>
  <c r="S497" i="9"/>
  <c r="V497" i="9"/>
  <c r="X497" i="9"/>
  <c r="Y497" i="9"/>
  <c r="AB497" i="9"/>
  <c r="AC497" i="9"/>
  <c r="AD497" i="9"/>
  <c r="AE497" i="9"/>
  <c r="B498" i="9"/>
  <c r="U498" i="9" s="1"/>
  <c r="C498" i="9"/>
  <c r="M498" i="9" s="1"/>
  <c r="F498" i="9"/>
  <c r="I498" i="9"/>
  <c r="L498" i="9"/>
  <c r="O498" i="9"/>
  <c r="R498" i="9"/>
  <c r="AA498" i="9"/>
  <c r="AD498" i="9"/>
  <c r="B499" i="9"/>
  <c r="L499" i="9" s="1"/>
  <c r="C499" i="9"/>
  <c r="M499" i="9" s="1"/>
  <c r="F499" i="9"/>
  <c r="B500" i="9"/>
  <c r="C500" i="9"/>
  <c r="Y500" i="9" s="1"/>
  <c r="J500" i="9"/>
  <c r="M500" i="9"/>
  <c r="U500" i="9"/>
  <c r="AA500" i="9"/>
  <c r="AB500" i="9"/>
  <c r="AD500" i="9"/>
  <c r="B501" i="9"/>
  <c r="O501" i="9" s="1"/>
  <c r="C501" i="9"/>
  <c r="M501" i="9" s="1"/>
  <c r="X501" i="9"/>
  <c r="Y501" i="9"/>
  <c r="AB501" i="9"/>
  <c r="AE501" i="9"/>
  <c r="B502" i="9"/>
  <c r="U502" i="9" s="1"/>
  <c r="C502" i="9"/>
  <c r="M502" i="9" s="1"/>
  <c r="J502" i="9"/>
  <c r="L502" i="9"/>
  <c r="O502" i="9"/>
  <c r="R502" i="9"/>
  <c r="S502" i="9"/>
  <c r="X502" i="9"/>
  <c r="AD502" i="9"/>
  <c r="AE502" i="9"/>
  <c r="B503" i="9"/>
  <c r="C503" i="9"/>
  <c r="J503" i="9" s="1"/>
  <c r="F503" i="9"/>
  <c r="I503" i="9"/>
  <c r="L503" i="9"/>
  <c r="S503" i="9"/>
  <c r="U503" i="9"/>
  <c r="V503" i="9"/>
  <c r="Y503" i="9"/>
  <c r="AA503" i="9"/>
  <c r="AD503" i="9"/>
  <c r="B504" i="9"/>
  <c r="O504" i="9" s="1"/>
  <c r="C504" i="9"/>
  <c r="Y504" i="9" s="1"/>
  <c r="M504" i="9"/>
  <c r="S504" i="9"/>
  <c r="B505" i="9"/>
  <c r="AD505" i="9" s="1"/>
  <c r="C505" i="9"/>
  <c r="V505" i="9" s="1"/>
  <c r="M505" i="9"/>
  <c r="S505" i="9"/>
  <c r="Y505" i="9"/>
  <c r="AB505" i="9"/>
  <c r="B506" i="9"/>
  <c r="AD506" i="9" s="1"/>
  <c r="C506" i="9"/>
  <c r="L506" i="9"/>
  <c r="O506" i="9"/>
  <c r="R506" i="9"/>
  <c r="X506" i="9"/>
  <c r="AA506" i="9"/>
  <c r="B507" i="9"/>
  <c r="O507" i="9" s="1"/>
  <c r="C507" i="9"/>
  <c r="S507" i="9" s="1"/>
  <c r="F507" i="9"/>
  <c r="I507" i="9"/>
  <c r="M507" i="9"/>
  <c r="P507" i="9"/>
  <c r="R507" i="9"/>
  <c r="U507" i="9"/>
  <c r="V507" i="9"/>
  <c r="X507" i="9"/>
  <c r="AA507" i="9"/>
  <c r="AB507" i="9"/>
  <c r="AD507" i="9"/>
  <c r="B508" i="9"/>
  <c r="L508" i="9" s="1"/>
  <c r="C508" i="9"/>
  <c r="Y508" i="9" s="1"/>
  <c r="B509" i="9"/>
  <c r="F509" i="9" s="1"/>
  <c r="C509" i="9"/>
  <c r="S509" i="9" s="1"/>
  <c r="L509" i="9"/>
  <c r="M509" i="9"/>
  <c r="P509" i="9"/>
  <c r="AE509" i="9"/>
  <c r="B510" i="9"/>
  <c r="U510" i="9" s="1"/>
  <c r="C510" i="9"/>
  <c r="AE510" i="9" s="1"/>
  <c r="F510" i="9"/>
  <c r="I510" i="9"/>
  <c r="AA510" i="9"/>
  <c r="B511" i="9"/>
  <c r="O511" i="9" s="1"/>
  <c r="C511" i="9"/>
  <c r="Y511" i="9" s="1"/>
  <c r="I511" i="9"/>
  <c r="U511" i="9"/>
  <c r="V511" i="9"/>
  <c r="AA511" i="9"/>
  <c r="AB511" i="9"/>
  <c r="AD511" i="9"/>
  <c r="B512" i="9"/>
  <c r="C512" i="9"/>
  <c r="Y512" i="9" s="1"/>
  <c r="F512" i="9"/>
  <c r="L512" i="9"/>
  <c r="M512" i="9"/>
  <c r="O512" i="9"/>
  <c r="U512" i="9"/>
  <c r="V512" i="9"/>
  <c r="X512" i="9"/>
  <c r="AD512" i="9"/>
  <c r="AE512" i="9"/>
  <c r="B513" i="9"/>
  <c r="AA513" i="9" s="1"/>
  <c r="C513" i="9"/>
  <c r="S513" i="9" s="1"/>
  <c r="F513" i="9"/>
  <c r="G513" i="9"/>
  <c r="J513" i="9"/>
  <c r="R513" i="9"/>
  <c r="V513" i="9"/>
  <c r="X513" i="9"/>
  <c r="Y513" i="9"/>
  <c r="B514" i="9"/>
  <c r="X514" i="9" s="1"/>
  <c r="C514" i="9"/>
  <c r="V514" i="9" s="1"/>
  <c r="F514" i="9"/>
  <c r="O514" i="9"/>
  <c r="B515" i="9"/>
  <c r="I515" i="9" s="1"/>
  <c r="C515" i="9"/>
  <c r="J515" i="9" s="1"/>
  <c r="B516" i="9"/>
  <c r="I516" i="9" s="1"/>
  <c r="C516" i="9"/>
  <c r="AB516" i="9" s="1"/>
  <c r="L516" i="9"/>
  <c r="O516" i="9"/>
  <c r="P516" i="9"/>
  <c r="B517" i="9"/>
  <c r="F517" i="9" s="1"/>
  <c r="C517" i="9"/>
  <c r="Y517" i="9" s="1"/>
  <c r="I517" i="9"/>
  <c r="J517" i="9"/>
  <c r="V517" i="9"/>
  <c r="B518" i="9"/>
  <c r="O518" i="9" s="1"/>
  <c r="C518" i="9"/>
  <c r="I518" i="9"/>
  <c r="L518" i="9"/>
  <c r="M518" i="9"/>
  <c r="R518" i="9"/>
  <c r="U518" i="9"/>
  <c r="AD518" i="9"/>
  <c r="B519" i="9"/>
  <c r="X519" i="9" s="1"/>
  <c r="C519" i="9"/>
  <c r="P519" i="9" s="1"/>
  <c r="B520" i="9"/>
  <c r="U520" i="9" s="1"/>
  <c r="C520" i="9"/>
  <c r="V520" i="9" s="1"/>
  <c r="L520" i="9"/>
  <c r="AE520" i="9"/>
  <c r="B521" i="9"/>
  <c r="C521" i="9"/>
  <c r="G521" i="9" s="1"/>
  <c r="L521" i="9"/>
  <c r="B522" i="9"/>
  <c r="X522" i="9" s="1"/>
  <c r="C522" i="9"/>
  <c r="P522" i="9" s="1"/>
  <c r="L522" i="9"/>
  <c r="O522" i="9"/>
  <c r="R522" i="9"/>
  <c r="U522" i="9"/>
  <c r="V522" i="9"/>
  <c r="AD522" i="9"/>
  <c r="B523" i="9"/>
  <c r="O523" i="9" s="1"/>
  <c r="C523" i="9"/>
  <c r="P523" i="9" s="1"/>
  <c r="X523" i="9"/>
  <c r="B524" i="9"/>
  <c r="R524" i="9" s="1"/>
  <c r="C524" i="9"/>
  <c r="V524" i="9" s="1"/>
  <c r="S524" i="9"/>
  <c r="B525" i="9"/>
  <c r="F525" i="9" s="1"/>
  <c r="C525" i="9"/>
  <c r="G525" i="9" s="1"/>
  <c r="B526" i="9"/>
  <c r="C526" i="9"/>
  <c r="P526" i="9" s="1"/>
  <c r="F526" i="9"/>
  <c r="I526" i="9"/>
  <c r="L526" i="9"/>
  <c r="O526" i="9"/>
  <c r="R526" i="9"/>
  <c r="U526" i="9"/>
  <c r="X526" i="9"/>
  <c r="AA526" i="9"/>
  <c r="AD526" i="9"/>
  <c r="B527" i="9"/>
  <c r="F527" i="9" s="1"/>
  <c r="C527" i="9"/>
  <c r="P527" i="9" s="1"/>
  <c r="O527" i="9"/>
  <c r="X527" i="9"/>
  <c r="B528" i="9"/>
  <c r="R528" i="9" s="1"/>
  <c r="C528" i="9"/>
  <c r="V528" i="9" s="1"/>
  <c r="L528" i="9"/>
  <c r="O528" i="9"/>
  <c r="P528" i="9"/>
  <c r="U528" i="9"/>
  <c r="X528" i="9"/>
  <c r="B529" i="9"/>
  <c r="I529" i="9" s="1"/>
  <c r="C529" i="9"/>
  <c r="G529" i="9" s="1"/>
  <c r="L529" i="9"/>
  <c r="O529" i="9"/>
  <c r="R529" i="9"/>
  <c r="AA529" i="9"/>
  <c r="B530" i="9"/>
  <c r="I530" i="9" s="1"/>
  <c r="C530" i="9"/>
  <c r="S530" i="9" s="1"/>
  <c r="M530" i="9"/>
  <c r="P530" i="9"/>
  <c r="R530" i="9"/>
  <c r="U530" i="9"/>
  <c r="V530" i="9"/>
  <c r="Y530" i="9"/>
  <c r="AD530" i="9"/>
  <c r="AE530" i="9"/>
  <c r="B531" i="9"/>
  <c r="U531" i="9" s="1"/>
  <c r="C531" i="9"/>
  <c r="J531" i="9" s="1"/>
  <c r="AE531" i="9"/>
  <c r="B532" i="9"/>
  <c r="L532" i="9" s="1"/>
  <c r="C532" i="9"/>
  <c r="V532" i="9" s="1"/>
  <c r="G532" i="9"/>
  <c r="J532" i="9"/>
  <c r="Y532" i="9"/>
  <c r="AE532" i="9"/>
  <c r="B533" i="9"/>
  <c r="X533" i="9" s="1"/>
  <c r="C533" i="9"/>
  <c r="P533" i="9" s="1"/>
  <c r="I533" i="9"/>
  <c r="J533" i="9"/>
  <c r="L533" i="9"/>
  <c r="M533" i="9"/>
  <c r="U533" i="9"/>
  <c r="V533" i="9"/>
  <c r="Y533" i="9"/>
  <c r="AA533" i="9"/>
  <c r="AB533" i="9"/>
  <c r="AD533" i="9"/>
  <c r="B534" i="9"/>
  <c r="O534" i="9" s="1"/>
  <c r="C534" i="9"/>
  <c r="F534" i="9"/>
  <c r="I534" i="9"/>
  <c r="L534" i="9"/>
  <c r="R534" i="9"/>
  <c r="U534" i="9"/>
  <c r="X534" i="9"/>
  <c r="AD534" i="9"/>
  <c r="B535" i="9"/>
  <c r="F535" i="9" s="1"/>
  <c r="C535" i="9"/>
  <c r="AB535" i="9" s="1"/>
  <c r="O535" i="9"/>
  <c r="P535" i="9"/>
  <c r="R535" i="9"/>
  <c r="U535" i="9"/>
  <c r="AA535" i="9"/>
  <c r="AD535" i="9"/>
  <c r="AE535" i="9"/>
  <c r="B536" i="9"/>
  <c r="O536" i="9" s="1"/>
  <c r="C536" i="9"/>
  <c r="M536" i="9" s="1"/>
  <c r="I536" i="9"/>
  <c r="L536" i="9"/>
  <c r="U536" i="9"/>
  <c r="X536" i="9"/>
  <c r="AA536" i="9"/>
  <c r="B537" i="9"/>
  <c r="U537" i="9" s="1"/>
  <c r="C537" i="9"/>
  <c r="L537" i="9"/>
  <c r="B538" i="9"/>
  <c r="L538" i="9" s="1"/>
  <c r="C538" i="9"/>
  <c r="J538" i="9" s="1"/>
  <c r="I538" i="9"/>
  <c r="R538" i="9"/>
  <c r="AA538" i="9"/>
  <c r="B539" i="9"/>
  <c r="X539" i="9" s="1"/>
  <c r="C539" i="9"/>
  <c r="M539" i="9" s="1"/>
  <c r="F539" i="9"/>
  <c r="B540" i="9"/>
  <c r="I540" i="9" s="1"/>
  <c r="C540" i="9"/>
  <c r="S540" i="9" s="1"/>
  <c r="J540" i="9"/>
  <c r="L540" i="9"/>
  <c r="R540" i="9"/>
  <c r="AB540" i="9"/>
  <c r="AE540" i="9"/>
  <c r="B541" i="9"/>
  <c r="X541" i="9" s="1"/>
  <c r="C541" i="9"/>
  <c r="P541" i="9" s="1"/>
  <c r="F541" i="9"/>
  <c r="J541" i="9"/>
  <c r="L541" i="9"/>
  <c r="S541" i="9"/>
  <c r="U541" i="9"/>
  <c r="AB541" i="9"/>
  <c r="AD541" i="9"/>
  <c r="B542" i="9"/>
  <c r="X542" i="9" s="1"/>
  <c r="C542" i="9"/>
  <c r="M542" i="9" s="1"/>
  <c r="R542" i="9"/>
  <c r="V542" i="9"/>
  <c r="AE542" i="9"/>
  <c r="B543" i="9"/>
  <c r="AA543" i="9" s="1"/>
  <c r="C543" i="9"/>
  <c r="AB543" i="9" s="1"/>
  <c r="S543" i="9"/>
  <c r="V543" i="9"/>
  <c r="B544" i="9"/>
  <c r="X544" i="9" s="1"/>
  <c r="C544" i="9"/>
  <c r="V544" i="9" s="1"/>
  <c r="J544" i="9"/>
  <c r="P544" i="9"/>
  <c r="S544" i="9"/>
  <c r="Y544" i="9"/>
  <c r="AE544" i="9"/>
  <c r="B545" i="9"/>
  <c r="X545" i="9" s="1"/>
  <c r="C545" i="9"/>
  <c r="V545" i="9" s="1"/>
  <c r="G545" i="9"/>
  <c r="R545" i="9"/>
  <c r="Y545" i="9"/>
  <c r="AA545" i="9"/>
  <c r="B546" i="9"/>
  <c r="F546" i="9" s="1"/>
  <c r="C546" i="9"/>
  <c r="V546" i="9" s="1"/>
  <c r="S546" i="9"/>
  <c r="Y546" i="9"/>
  <c r="AE546" i="9"/>
  <c r="B547" i="9"/>
  <c r="F547" i="9" s="1"/>
  <c r="C547" i="9"/>
  <c r="AB547" i="9" s="1"/>
  <c r="G547" i="9"/>
  <c r="O547" i="9"/>
  <c r="U547" i="9"/>
  <c r="AA547" i="9"/>
  <c r="AD547" i="9"/>
  <c r="AE547" i="9"/>
  <c r="B548" i="9"/>
  <c r="U548" i="9" s="1"/>
  <c r="C548" i="9"/>
  <c r="G548" i="9" s="1"/>
  <c r="L548" i="9"/>
  <c r="O548" i="9"/>
  <c r="X548" i="9"/>
  <c r="B549" i="9"/>
  <c r="U549" i="9" s="1"/>
  <c r="C549" i="9"/>
  <c r="D549" i="9" s="1"/>
  <c r="AD549" i="9"/>
  <c r="B550" i="9"/>
  <c r="I550" i="9" s="1"/>
  <c r="C550" i="9"/>
  <c r="J550" i="9" s="1"/>
  <c r="F550" i="9"/>
  <c r="G550" i="9"/>
  <c r="R550" i="9"/>
  <c r="S550" i="9"/>
  <c r="U550" i="9"/>
  <c r="V550" i="9"/>
  <c r="Y550" i="9"/>
  <c r="AA550" i="9"/>
  <c r="AD550" i="9"/>
  <c r="AE550" i="9"/>
  <c r="B551" i="9"/>
  <c r="U551" i="9" s="1"/>
  <c r="C551" i="9"/>
  <c r="AB551" i="9" s="1"/>
  <c r="J551" i="9"/>
  <c r="M551" i="9"/>
  <c r="S551" i="9"/>
  <c r="B552" i="9"/>
  <c r="I552" i="9" s="1"/>
  <c r="C552" i="9"/>
  <c r="M552" i="9" s="1"/>
  <c r="L552" i="9"/>
  <c r="AB552" i="9"/>
  <c r="B553" i="9"/>
  <c r="AD553" i="9" s="1"/>
  <c r="C553" i="9"/>
  <c r="AB553" i="9" s="1"/>
  <c r="R553" i="9"/>
  <c r="Y553" i="9"/>
  <c r="AE553" i="9"/>
  <c r="B554" i="9"/>
  <c r="L554" i="9" s="1"/>
  <c r="C554" i="9"/>
  <c r="G554" i="9"/>
  <c r="I554" i="9"/>
  <c r="J554" i="9"/>
  <c r="S554" i="9"/>
  <c r="X554" i="9"/>
  <c r="Y554" i="9"/>
  <c r="AB554" i="9"/>
  <c r="AE554" i="9"/>
  <c r="B555" i="9"/>
  <c r="C555" i="9"/>
  <c r="S555" i="9" s="1"/>
  <c r="AD555" i="9"/>
  <c r="B556" i="9"/>
  <c r="F556" i="9" s="1"/>
  <c r="C556" i="9"/>
  <c r="M556" i="9"/>
  <c r="R556" i="9"/>
  <c r="U556" i="9"/>
  <c r="X556" i="9"/>
  <c r="B557" i="9"/>
  <c r="C557" i="9"/>
  <c r="AB557" i="9" s="1"/>
  <c r="O557" i="9"/>
  <c r="R557" i="9"/>
  <c r="U557" i="9"/>
  <c r="X557" i="9"/>
  <c r="B558" i="9"/>
  <c r="C558" i="9"/>
  <c r="AB558" i="9" s="1"/>
  <c r="J558" i="9"/>
  <c r="L558" i="9"/>
  <c r="O558" i="9"/>
  <c r="R558" i="9"/>
  <c r="S558" i="9"/>
  <c r="Y558" i="9"/>
  <c r="B559" i="9"/>
  <c r="AA559" i="9" s="1"/>
  <c r="C559" i="9"/>
  <c r="M559" i="9" s="1"/>
  <c r="F559" i="9"/>
  <c r="J559" i="9"/>
  <c r="Y559" i="9"/>
  <c r="AB559" i="9"/>
  <c r="B560" i="9"/>
  <c r="U560" i="9" s="1"/>
  <c r="C560" i="9"/>
  <c r="L560" i="9"/>
  <c r="M560" i="9"/>
  <c r="O560" i="9"/>
  <c r="R560" i="9"/>
  <c r="S560" i="9"/>
  <c r="V560" i="9"/>
  <c r="AA560" i="9"/>
  <c r="B561" i="9"/>
  <c r="X561" i="9" s="1"/>
  <c r="C561" i="9"/>
  <c r="AB561" i="9" s="1"/>
  <c r="J561" i="9"/>
  <c r="M561" i="9"/>
  <c r="P561" i="9"/>
  <c r="Y561" i="9"/>
  <c r="B562" i="9"/>
  <c r="I562" i="9" s="1"/>
  <c r="C562" i="9"/>
  <c r="V562" i="9" s="1"/>
  <c r="AA562" i="9"/>
  <c r="AB562" i="9"/>
  <c r="B563" i="9"/>
  <c r="O563" i="9" s="1"/>
  <c r="C563" i="9"/>
  <c r="P563" i="9" s="1"/>
  <c r="G563" i="9"/>
  <c r="J563" i="9"/>
  <c r="M563" i="9"/>
  <c r="R563" i="9"/>
  <c r="S563" i="9"/>
  <c r="V563" i="9"/>
  <c r="Y563" i="9"/>
  <c r="AB563" i="9"/>
  <c r="AE563" i="9"/>
  <c r="B564" i="9"/>
  <c r="L564" i="9" s="1"/>
  <c r="C564" i="9"/>
  <c r="D564" i="9" s="1"/>
  <c r="F564" i="9"/>
  <c r="I564" i="9"/>
  <c r="R564" i="9"/>
  <c r="U564" i="9"/>
  <c r="X564" i="9"/>
  <c r="AA564" i="9"/>
  <c r="AD564" i="9"/>
  <c r="B565" i="9"/>
  <c r="I565" i="9" s="1"/>
  <c r="C565" i="9"/>
  <c r="AB565" i="9" s="1"/>
  <c r="B566" i="9"/>
  <c r="R566" i="9" s="1"/>
  <c r="C566" i="9"/>
  <c r="V566" i="9" s="1"/>
  <c r="D566" i="9"/>
  <c r="E566" i="9" s="1"/>
  <c r="G566" i="9"/>
  <c r="I566" i="9"/>
  <c r="P566" i="9"/>
  <c r="S566" i="9"/>
  <c r="X566" i="9"/>
  <c r="Y566" i="9"/>
  <c r="AA566" i="9"/>
  <c r="AE566" i="9"/>
  <c r="B567" i="9"/>
  <c r="AD567" i="9" s="1"/>
  <c r="C567" i="9"/>
  <c r="P567" i="9" s="1"/>
  <c r="F567" i="9"/>
  <c r="L567" i="9"/>
  <c r="O567" i="9"/>
  <c r="U567" i="9"/>
  <c r="B568" i="9"/>
  <c r="AA568" i="9" s="1"/>
  <c r="C568" i="9"/>
  <c r="S568" i="9" s="1"/>
  <c r="G568" i="9"/>
  <c r="O568" i="9"/>
  <c r="P568" i="9"/>
  <c r="U568" i="9"/>
  <c r="Y568" i="9"/>
  <c r="B569" i="9"/>
  <c r="X569" i="9" s="1"/>
  <c r="C569" i="9"/>
  <c r="Y569" i="9" s="1"/>
  <c r="G569" i="9"/>
  <c r="R569" i="9"/>
  <c r="U569" i="9"/>
  <c r="AD569" i="9"/>
  <c r="AE569" i="9"/>
  <c r="B570" i="9"/>
  <c r="X570" i="9" s="1"/>
  <c r="C570" i="9"/>
  <c r="V570" i="9" s="1"/>
  <c r="D570" i="9"/>
  <c r="E570" i="9" s="1"/>
  <c r="G570" i="9"/>
  <c r="I570" i="9"/>
  <c r="J570" i="9"/>
  <c r="L570" i="9"/>
  <c r="M570" i="9"/>
  <c r="R570" i="9"/>
  <c r="S570" i="9"/>
  <c r="Y570" i="9"/>
  <c r="AB570" i="9"/>
  <c r="AE570" i="9"/>
  <c r="B571" i="9"/>
  <c r="X571" i="9" s="1"/>
  <c r="C571" i="9"/>
  <c r="P571" i="9" s="1"/>
  <c r="B572" i="9"/>
  <c r="O572" i="9" s="1"/>
  <c r="C572" i="9"/>
  <c r="V572" i="9" s="1"/>
  <c r="M572" i="9"/>
  <c r="R572" i="9"/>
  <c r="AE572" i="9"/>
  <c r="B573" i="9"/>
  <c r="O573" i="9" s="1"/>
  <c r="C573" i="9"/>
  <c r="Y573" i="9" s="1"/>
  <c r="I573" i="9"/>
  <c r="R573" i="9"/>
  <c r="U573" i="9"/>
  <c r="V573" i="9"/>
  <c r="AA573" i="9"/>
  <c r="AD573" i="9"/>
  <c r="B574" i="9"/>
  <c r="F574" i="9" s="1"/>
  <c r="C574" i="9"/>
  <c r="AB574" i="9" s="1"/>
  <c r="I574" i="9"/>
  <c r="J574" i="9"/>
  <c r="P574" i="9"/>
  <c r="R574" i="9"/>
  <c r="S574" i="9"/>
  <c r="X574" i="9"/>
  <c r="AA574" i="9"/>
  <c r="AD574" i="9"/>
  <c r="B575" i="9"/>
  <c r="U575" i="9" s="1"/>
  <c r="C575" i="9"/>
  <c r="V575" i="9" s="1"/>
  <c r="I575" i="9"/>
  <c r="J575" i="9"/>
  <c r="R575" i="9"/>
  <c r="S575" i="9"/>
  <c r="B576" i="9"/>
  <c r="X576" i="9" s="1"/>
  <c r="C576" i="9"/>
  <c r="G576" i="9" s="1"/>
  <c r="F576" i="9"/>
  <c r="I576" i="9"/>
  <c r="L576" i="9"/>
  <c r="R576" i="9"/>
  <c r="U576" i="9"/>
  <c r="AA576" i="9"/>
  <c r="AD576" i="9"/>
  <c r="B577" i="9"/>
  <c r="L577" i="9" s="1"/>
  <c r="C577" i="9"/>
  <c r="J577" i="9" s="1"/>
  <c r="P577" i="9"/>
  <c r="S577" i="9"/>
  <c r="U577" i="9"/>
  <c r="V577" i="9"/>
  <c r="B578" i="9"/>
  <c r="AA578" i="9" s="1"/>
  <c r="C578" i="9"/>
  <c r="AB578" i="9" s="1"/>
  <c r="G578" i="9"/>
  <c r="J578" i="9"/>
  <c r="P578" i="9"/>
  <c r="AE578" i="9"/>
  <c r="B579" i="9"/>
  <c r="U579" i="9" s="1"/>
  <c r="C579" i="9"/>
  <c r="V579" i="9" s="1"/>
  <c r="G579" i="9"/>
  <c r="J579" i="9"/>
  <c r="M579" i="9"/>
  <c r="AB579" i="9"/>
  <c r="B580" i="9"/>
  <c r="X580" i="9" s="1"/>
  <c r="C580" i="9"/>
  <c r="G580" i="9" s="1"/>
  <c r="R580" i="9"/>
  <c r="U580" i="9"/>
  <c r="AA580" i="9"/>
  <c r="B581" i="9"/>
  <c r="C581" i="9"/>
  <c r="J581" i="9" s="1"/>
  <c r="F581" i="9"/>
  <c r="I581" i="9"/>
  <c r="L581" i="9"/>
  <c r="M581" i="9"/>
  <c r="O581" i="9"/>
  <c r="R581" i="9"/>
  <c r="U581" i="9"/>
  <c r="X581" i="9"/>
  <c r="Y581" i="9"/>
  <c r="AA581" i="9"/>
  <c r="AD581" i="9"/>
  <c r="B582" i="9"/>
  <c r="AA582" i="9" s="1"/>
  <c r="C582" i="9"/>
  <c r="AB582" i="9" s="1"/>
  <c r="B583" i="9"/>
  <c r="U583" i="9" s="1"/>
  <c r="C583" i="9"/>
  <c r="V583" i="9" s="1"/>
  <c r="L583" i="9"/>
  <c r="R583" i="9"/>
  <c r="B584" i="9"/>
  <c r="X584" i="9" s="1"/>
  <c r="C584" i="9"/>
  <c r="G584" i="9" s="1"/>
  <c r="B585" i="9"/>
  <c r="AD585" i="9" s="1"/>
  <c r="C585" i="9"/>
  <c r="J585" i="9" s="1"/>
  <c r="R585" i="9"/>
  <c r="S585" i="9"/>
  <c r="X585" i="9"/>
  <c r="B586" i="9"/>
  <c r="AA586" i="9" s="1"/>
  <c r="C586" i="9"/>
  <c r="AB586" i="9" s="1"/>
  <c r="P586" i="9"/>
  <c r="B587" i="9"/>
  <c r="U587" i="9" s="1"/>
  <c r="C587" i="9"/>
  <c r="V587" i="9" s="1"/>
  <c r="B588" i="9"/>
  <c r="X588" i="9" s="1"/>
  <c r="C588" i="9"/>
  <c r="P588" i="9" s="1"/>
  <c r="F588" i="9"/>
  <c r="G588" i="9"/>
  <c r="O588" i="9"/>
  <c r="AB588" i="9"/>
  <c r="AD588" i="9"/>
  <c r="AE588" i="9"/>
  <c r="B589" i="9"/>
  <c r="F589" i="9" s="1"/>
  <c r="C589" i="9"/>
  <c r="J589" i="9" s="1"/>
  <c r="O589" i="9"/>
  <c r="S589" i="9"/>
  <c r="U589" i="9"/>
  <c r="B590" i="9"/>
  <c r="AA590" i="9" s="1"/>
  <c r="C590" i="9"/>
  <c r="AB590" i="9" s="1"/>
  <c r="R590" i="9"/>
  <c r="S590" i="9"/>
  <c r="B591" i="9"/>
  <c r="U591" i="9" s="1"/>
  <c r="C591" i="9"/>
  <c r="V591" i="9" s="1"/>
  <c r="G591" i="9"/>
  <c r="J591" i="9"/>
  <c r="R591" i="9"/>
  <c r="AB591" i="9"/>
  <c r="AE591" i="9"/>
  <c r="B592" i="9"/>
  <c r="X592" i="9" s="1"/>
  <c r="C592" i="9"/>
  <c r="P592" i="9" s="1"/>
  <c r="L592" i="9"/>
  <c r="S592" i="9"/>
  <c r="U592" i="9"/>
  <c r="V592" i="9"/>
  <c r="AE592" i="9"/>
  <c r="B593" i="9"/>
  <c r="L593" i="9" s="1"/>
  <c r="C593" i="9"/>
  <c r="J593" i="9" s="1"/>
  <c r="M593" i="9"/>
  <c r="B594" i="9"/>
  <c r="C594" i="9"/>
  <c r="AB594" i="9" s="1"/>
  <c r="S594" i="9"/>
  <c r="B595" i="9"/>
  <c r="C595" i="9"/>
  <c r="V595" i="9" s="1"/>
  <c r="R595" i="9"/>
  <c r="Y595" i="9"/>
  <c r="AB595" i="9"/>
  <c r="AE595" i="9"/>
  <c r="B596" i="9"/>
  <c r="X596" i="9" s="1"/>
  <c r="C596" i="9"/>
  <c r="AE596" i="9" s="1"/>
  <c r="F596" i="9"/>
  <c r="I596" i="9"/>
  <c r="L596" i="9"/>
  <c r="O596" i="9"/>
  <c r="R596" i="9"/>
  <c r="U596" i="9"/>
  <c r="AA596" i="9"/>
  <c r="AD596" i="9"/>
  <c r="B597" i="9"/>
  <c r="C597" i="9"/>
  <c r="J597" i="9" s="1"/>
  <c r="F597" i="9"/>
  <c r="I597" i="9"/>
  <c r="L597" i="9"/>
  <c r="O597" i="9"/>
  <c r="P597" i="9"/>
  <c r="R597" i="9"/>
  <c r="S597" i="9"/>
  <c r="U597" i="9"/>
  <c r="V597" i="9"/>
  <c r="X597" i="9"/>
  <c r="AA597" i="9"/>
  <c r="AD597" i="9"/>
  <c r="B598" i="9"/>
  <c r="D598" i="9" s="1"/>
  <c r="C598" i="9"/>
  <c r="AB598" i="9" s="1"/>
  <c r="B599" i="9"/>
  <c r="C599" i="9"/>
  <c r="V599" i="9" s="1"/>
  <c r="G599" i="9"/>
  <c r="J599" i="9"/>
  <c r="M599" i="9"/>
  <c r="R599" i="9"/>
  <c r="S599" i="9"/>
  <c r="Y599" i="9"/>
  <c r="AB599" i="9"/>
  <c r="AE599" i="9"/>
  <c r="B600" i="9"/>
  <c r="U600" i="9" s="1"/>
  <c r="C600" i="9"/>
  <c r="B601" i="9"/>
  <c r="C601" i="9"/>
  <c r="S601" i="9"/>
  <c r="B602" i="9"/>
  <c r="C602" i="9"/>
  <c r="AA602" i="9"/>
  <c r="B381" i="5"/>
  <c r="AA381" i="5" s="1"/>
  <c r="C381" i="5"/>
  <c r="P381" i="5"/>
  <c r="X381" i="5"/>
  <c r="B382" i="5"/>
  <c r="R382" i="5" s="1"/>
  <c r="C382" i="5"/>
  <c r="J382" i="5"/>
  <c r="B383" i="5"/>
  <c r="C383" i="5"/>
  <c r="G383" i="5"/>
  <c r="J383" i="5"/>
  <c r="M383" i="5"/>
  <c r="O383" i="5"/>
  <c r="U383" i="5"/>
  <c r="V383" i="5"/>
  <c r="AB383" i="5"/>
  <c r="AE383" i="5"/>
  <c r="B384" i="5"/>
  <c r="AD384" i="5" s="1"/>
  <c r="C384" i="5"/>
  <c r="V384" i="5" s="1"/>
  <c r="G384" i="5"/>
  <c r="L384" i="5"/>
  <c r="R384" i="5"/>
  <c r="U384" i="5"/>
  <c r="X384" i="5"/>
  <c r="AB384" i="5"/>
  <c r="B385" i="5"/>
  <c r="AA385" i="5" s="1"/>
  <c r="C385" i="5"/>
  <c r="P385" i="5"/>
  <c r="X385" i="5"/>
  <c r="B386" i="5"/>
  <c r="C386" i="5"/>
  <c r="J386" i="5" s="1"/>
  <c r="U386" i="5"/>
  <c r="B387" i="5"/>
  <c r="C387" i="5"/>
  <c r="O387" i="5"/>
  <c r="AE387" i="5"/>
  <c r="B388" i="5"/>
  <c r="AD388" i="5" s="1"/>
  <c r="C388" i="5"/>
  <c r="D388" i="5"/>
  <c r="T388" i="5" s="1"/>
  <c r="L388" i="5"/>
  <c r="P388" i="5"/>
  <c r="X388" i="5"/>
  <c r="B389" i="5"/>
  <c r="F389" i="5" s="1"/>
  <c r="C389" i="5"/>
  <c r="AE389" i="5"/>
  <c r="B390" i="5"/>
  <c r="X390" i="5" s="1"/>
  <c r="C390" i="5"/>
  <c r="S390" i="5" s="1"/>
  <c r="M390" i="5"/>
  <c r="P390" i="5"/>
  <c r="Y390" i="5"/>
  <c r="B391" i="5"/>
  <c r="C391" i="5"/>
  <c r="AD391" i="5"/>
  <c r="B392" i="5"/>
  <c r="L392" i="5" s="1"/>
  <c r="C392" i="5"/>
  <c r="J392" i="5" s="1"/>
  <c r="M392" i="5"/>
  <c r="V392" i="5"/>
  <c r="AD392" i="5"/>
  <c r="B393" i="5"/>
  <c r="AA393" i="5" s="1"/>
  <c r="C393" i="5"/>
  <c r="R393" i="5"/>
  <c r="S393" i="5"/>
  <c r="X393" i="5"/>
  <c r="Y393" i="5"/>
  <c r="AE393" i="5"/>
  <c r="B394" i="5"/>
  <c r="U394" i="5" s="1"/>
  <c r="C394" i="5"/>
  <c r="B395" i="5"/>
  <c r="O395" i="5" s="1"/>
  <c r="C395" i="5"/>
  <c r="B396" i="5"/>
  <c r="R396" i="5" s="1"/>
  <c r="C396" i="5"/>
  <c r="AB396" i="5" s="1"/>
  <c r="F396" i="5"/>
  <c r="I396" i="5"/>
  <c r="U396" i="5"/>
  <c r="X396" i="5"/>
  <c r="AD396" i="5"/>
  <c r="B397" i="5"/>
  <c r="X397" i="5" s="1"/>
  <c r="C397" i="5"/>
  <c r="Y397" i="5" s="1"/>
  <c r="B398" i="5"/>
  <c r="D398" i="5" s="1"/>
  <c r="C398" i="5"/>
  <c r="P398" i="5"/>
  <c r="U398" i="5"/>
  <c r="AA398" i="5"/>
  <c r="B399" i="5"/>
  <c r="C399" i="5"/>
  <c r="X399" i="5"/>
  <c r="B400" i="5"/>
  <c r="C400" i="5"/>
  <c r="F400" i="5"/>
  <c r="J400" i="5"/>
  <c r="S400" i="5"/>
  <c r="V400" i="5"/>
  <c r="Y400" i="5"/>
  <c r="AB400" i="5"/>
  <c r="B401" i="5"/>
  <c r="C401" i="5"/>
  <c r="G401" i="5" s="1"/>
  <c r="F401" i="5"/>
  <c r="O401" i="5"/>
  <c r="P401" i="5"/>
  <c r="V401" i="5"/>
  <c r="AD401" i="5"/>
  <c r="AE401" i="5"/>
  <c r="B402" i="5"/>
  <c r="L402" i="5" s="1"/>
  <c r="C402" i="5"/>
  <c r="AB402" i="5" s="1"/>
  <c r="AA402" i="5"/>
  <c r="B403" i="5"/>
  <c r="U403" i="5" s="1"/>
  <c r="C403" i="5"/>
  <c r="P403" i="5" s="1"/>
  <c r="AA403" i="5"/>
  <c r="AD403" i="5"/>
  <c r="B404" i="5"/>
  <c r="F404" i="5" s="1"/>
  <c r="C404" i="5"/>
  <c r="G404" i="5"/>
  <c r="J404" i="5"/>
  <c r="L404" i="5"/>
  <c r="M404" i="5"/>
  <c r="U404" i="5"/>
  <c r="V404" i="5"/>
  <c r="X404" i="5"/>
  <c r="Y404" i="5"/>
  <c r="AE404" i="5"/>
  <c r="B405" i="5"/>
  <c r="F405" i="5" s="1"/>
  <c r="C405" i="5"/>
  <c r="D405" i="5" s="1"/>
  <c r="I405" i="5"/>
  <c r="O405" i="5"/>
  <c r="X405" i="5"/>
  <c r="AD405" i="5"/>
  <c r="B406" i="5"/>
  <c r="X406" i="5" s="1"/>
  <c r="C406" i="5"/>
  <c r="B407" i="5"/>
  <c r="I407" i="5" s="1"/>
  <c r="C407" i="5"/>
  <c r="Y407" i="5" s="1"/>
  <c r="L407" i="5"/>
  <c r="O407" i="5"/>
  <c r="AA407" i="5"/>
  <c r="AD407" i="5"/>
  <c r="B408" i="5"/>
  <c r="C408" i="5"/>
  <c r="S408" i="5"/>
  <c r="V408" i="5"/>
  <c r="AE408" i="5"/>
  <c r="B409" i="5"/>
  <c r="C409" i="5"/>
  <c r="AB409" i="5"/>
  <c r="B410" i="5"/>
  <c r="X410" i="5" s="1"/>
  <c r="C410" i="5"/>
  <c r="D410" i="5" s="1"/>
  <c r="Q410" i="5" s="1"/>
  <c r="F410" i="5"/>
  <c r="I410" i="5"/>
  <c r="N410" i="5"/>
  <c r="O410" i="5"/>
  <c r="R410" i="5"/>
  <c r="S410" i="5"/>
  <c r="AA410" i="5"/>
  <c r="B411" i="5"/>
  <c r="AD411" i="5" s="1"/>
  <c r="C411" i="5"/>
  <c r="P411" i="5" s="1"/>
  <c r="G411" i="5"/>
  <c r="AB411" i="5"/>
  <c r="AE411" i="5"/>
  <c r="B412" i="5"/>
  <c r="AA412" i="5" s="1"/>
  <c r="C412" i="5"/>
  <c r="G412" i="5" s="1"/>
  <c r="V412" i="5"/>
  <c r="B413" i="5"/>
  <c r="C413" i="5"/>
  <c r="G413" i="5"/>
  <c r="M413" i="5"/>
  <c r="Y413" i="5"/>
  <c r="B414" i="5"/>
  <c r="F414" i="5" s="1"/>
  <c r="C414" i="5"/>
  <c r="B415" i="5"/>
  <c r="AA415" i="5" s="1"/>
  <c r="C415" i="5"/>
  <c r="I415" i="5"/>
  <c r="O415" i="5"/>
  <c r="P415" i="5"/>
  <c r="R415" i="5"/>
  <c r="S415" i="5"/>
  <c r="U415" i="5"/>
  <c r="AD415" i="5"/>
  <c r="B416" i="5"/>
  <c r="R416" i="5" s="1"/>
  <c r="C416" i="5"/>
  <c r="Y416" i="5" s="1"/>
  <c r="I416" i="5"/>
  <c r="O416" i="5"/>
  <c r="U416" i="5"/>
  <c r="AA416" i="5"/>
  <c r="AD416" i="5"/>
  <c r="B417" i="5"/>
  <c r="C417" i="5"/>
  <c r="B418" i="5"/>
  <c r="O418" i="5" s="1"/>
  <c r="C418" i="5"/>
  <c r="J418" i="5"/>
  <c r="P418" i="5"/>
  <c r="AB418" i="5"/>
  <c r="B419" i="5"/>
  <c r="U419" i="5" s="1"/>
  <c r="C419" i="5"/>
  <c r="F419" i="5"/>
  <c r="R419" i="5"/>
  <c r="AD419" i="5"/>
  <c r="B420" i="5"/>
  <c r="X420" i="5" s="1"/>
  <c r="C420" i="5"/>
  <c r="U420" i="5"/>
  <c r="B421" i="5"/>
  <c r="F421" i="5" s="1"/>
  <c r="C421" i="5"/>
  <c r="P421" i="5" s="1"/>
  <c r="G421" i="5"/>
  <c r="L421" i="5"/>
  <c r="O421" i="5"/>
  <c r="R421" i="5"/>
  <c r="S421" i="5"/>
  <c r="X421" i="5"/>
  <c r="AE421" i="5"/>
  <c r="B422" i="5"/>
  <c r="C422" i="5"/>
  <c r="P422" i="5" s="1"/>
  <c r="B423" i="5"/>
  <c r="R423" i="5" s="1"/>
  <c r="C423" i="5"/>
  <c r="M423" i="5" s="1"/>
  <c r="L423" i="5"/>
  <c r="X423" i="5"/>
  <c r="B424" i="5"/>
  <c r="X424" i="5" s="1"/>
  <c r="C424" i="5"/>
  <c r="G424" i="5" s="1"/>
  <c r="F424" i="5"/>
  <c r="R424" i="5"/>
  <c r="AD424" i="5"/>
  <c r="B425" i="5"/>
  <c r="C425" i="5"/>
  <c r="M425" i="5" s="1"/>
  <c r="Y425" i="5"/>
  <c r="AB425" i="5"/>
  <c r="B426" i="5"/>
  <c r="C426" i="5"/>
  <c r="AB426" i="5" s="1"/>
  <c r="J426" i="5"/>
  <c r="O426" i="5"/>
  <c r="P426" i="5"/>
  <c r="X426" i="5"/>
  <c r="Y426" i="5"/>
  <c r="AD426" i="5"/>
  <c r="B427" i="5"/>
  <c r="U427" i="5" s="1"/>
  <c r="C427" i="5"/>
  <c r="AB427" i="5"/>
  <c r="B428" i="5"/>
  <c r="C428" i="5"/>
  <c r="J428" i="5" s="1"/>
  <c r="B429" i="5"/>
  <c r="O429" i="5" s="1"/>
  <c r="C429" i="5"/>
  <c r="P429" i="5" s="1"/>
  <c r="J429" i="5"/>
  <c r="Y429" i="5"/>
  <c r="AE429" i="5"/>
  <c r="B430" i="5"/>
  <c r="I430" i="5" s="1"/>
  <c r="C430" i="5"/>
  <c r="R430" i="5"/>
  <c r="AD430" i="5"/>
  <c r="B431" i="5"/>
  <c r="C431" i="5"/>
  <c r="P431" i="5"/>
  <c r="R431" i="5"/>
  <c r="S431" i="5"/>
  <c r="Y431" i="5"/>
  <c r="B432" i="5"/>
  <c r="D432" i="5" s="1"/>
  <c r="C432" i="5"/>
  <c r="AE432" i="5" s="1"/>
  <c r="M432" i="5"/>
  <c r="O432" i="5"/>
  <c r="B433" i="5"/>
  <c r="L433" i="5" s="1"/>
  <c r="C433" i="5"/>
  <c r="Y433" i="5"/>
  <c r="B434" i="5"/>
  <c r="AA434" i="5" s="1"/>
  <c r="C434" i="5"/>
  <c r="J434" i="5" s="1"/>
  <c r="B435" i="5"/>
  <c r="C435" i="5"/>
  <c r="L435" i="5"/>
  <c r="B436" i="5"/>
  <c r="C436" i="5"/>
  <c r="M436" i="5" s="1"/>
  <c r="S436" i="5"/>
  <c r="U436" i="5"/>
  <c r="B437" i="5"/>
  <c r="C437" i="5"/>
  <c r="F437" i="5"/>
  <c r="I437" i="5"/>
  <c r="L437" i="5"/>
  <c r="O437" i="5"/>
  <c r="R437" i="5"/>
  <c r="U437" i="5"/>
  <c r="X437" i="5"/>
  <c r="AA437" i="5"/>
  <c r="AD437" i="5"/>
  <c r="B438" i="5"/>
  <c r="AA438" i="5" s="1"/>
  <c r="C438" i="5"/>
  <c r="AE438" i="5" s="1"/>
  <c r="J438" i="5"/>
  <c r="Y438" i="5"/>
  <c r="B439" i="5"/>
  <c r="C439" i="5"/>
  <c r="Y439" i="5" s="1"/>
  <c r="I439" i="5"/>
  <c r="B440" i="5"/>
  <c r="C440" i="5"/>
  <c r="P440" i="5" s="1"/>
  <c r="AA440" i="5"/>
  <c r="B441" i="5"/>
  <c r="C441" i="5"/>
  <c r="AB441" i="5" s="1"/>
  <c r="R441" i="5"/>
  <c r="V441" i="5"/>
  <c r="B442" i="5"/>
  <c r="U442" i="5" s="1"/>
  <c r="C442" i="5"/>
  <c r="F442" i="5"/>
  <c r="M442" i="5"/>
  <c r="O442" i="5"/>
  <c r="X442" i="5"/>
  <c r="B443" i="5"/>
  <c r="C443" i="5"/>
  <c r="J443" i="5"/>
  <c r="M443" i="5"/>
  <c r="AB443" i="5"/>
  <c r="AE443" i="5"/>
  <c r="B444" i="5"/>
  <c r="R444" i="5" s="1"/>
  <c r="C444" i="5"/>
  <c r="B445" i="5"/>
  <c r="D445" i="5" s="1"/>
  <c r="N445" i="5" s="1"/>
  <c r="C445" i="5"/>
  <c r="J445" i="5" s="1"/>
  <c r="G445" i="5"/>
  <c r="L445" i="5"/>
  <c r="M445" i="5"/>
  <c r="P445" i="5"/>
  <c r="S445" i="5"/>
  <c r="V445" i="5"/>
  <c r="Y445" i="5"/>
  <c r="AB445" i="5"/>
  <c r="AE445" i="5"/>
  <c r="B446" i="5"/>
  <c r="F446" i="5" s="1"/>
  <c r="C446" i="5"/>
  <c r="M446" i="5" s="1"/>
  <c r="I446" i="5"/>
  <c r="R446" i="5"/>
  <c r="S446" i="5"/>
  <c r="U446" i="5"/>
  <c r="AA446" i="5"/>
  <c r="AD446" i="5"/>
  <c r="AE446" i="5"/>
  <c r="B447" i="5"/>
  <c r="L447" i="5" s="1"/>
  <c r="C447" i="5"/>
  <c r="G447" i="5"/>
  <c r="I447" i="5"/>
  <c r="M447" i="5"/>
  <c r="P447" i="5"/>
  <c r="R447" i="5"/>
  <c r="V447" i="5"/>
  <c r="Y447" i="5"/>
  <c r="AD447" i="5"/>
  <c r="B448" i="5"/>
  <c r="AA448" i="5" s="1"/>
  <c r="C448" i="5"/>
  <c r="J448" i="5" s="1"/>
  <c r="B449" i="5"/>
  <c r="C449" i="5"/>
  <c r="S449" i="5"/>
  <c r="B450" i="5"/>
  <c r="C450" i="5"/>
  <c r="G450" i="5" s="1"/>
  <c r="B451" i="5"/>
  <c r="C451" i="5"/>
  <c r="G451" i="5" s="1"/>
  <c r="P451" i="5"/>
  <c r="B452" i="5"/>
  <c r="I452" i="5" s="1"/>
  <c r="C452" i="5"/>
  <c r="S452" i="5" s="1"/>
  <c r="B453" i="5"/>
  <c r="R453" i="5" s="1"/>
  <c r="C453" i="5"/>
  <c r="AB453" i="5" s="1"/>
  <c r="B454" i="5"/>
  <c r="F454" i="5" s="1"/>
  <c r="C454" i="5"/>
  <c r="J454" i="5"/>
  <c r="L454" i="5"/>
  <c r="O454" i="5"/>
  <c r="R454" i="5"/>
  <c r="U454" i="5"/>
  <c r="AD454" i="5"/>
  <c r="B455" i="5"/>
  <c r="C455" i="5"/>
  <c r="G455" i="5" s="1"/>
  <c r="Y455" i="5"/>
  <c r="B456" i="5"/>
  <c r="AD456" i="5" s="1"/>
  <c r="C456" i="5"/>
  <c r="J456" i="5" s="1"/>
  <c r="X456" i="5"/>
  <c r="B457" i="5"/>
  <c r="C457" i="5"/>
  <c r="S457" i="5" s="1"/>
  <c r="P457" i="5"/>
  <c r="X457" i="5"/>
  <c r="AA457" i="5"/>
  <c r="B458" i="5"/>
  <c r="C458" i="5"/>
  <c r="P458" i="5" s="1"/>
  <c r="S458" i="5"/>
  <c r="V458" i="5"/>
  <c r="B459" i="5"/>
  <c r="C459" i="5"/>
  <c r="I459" i="5"/>
  <c r="O459" i="5"/>
  <c r="V459" i="5"/>
  <c r="AD459" i="5"/>
  <c r="B460" i="5"/>
  <c r="L460" i="5" s="1"/>
  <c r="C460" i="5"/>
  <c r="B461" i="5"/>
  <c r="X461" i="5" s="1"/>
  <c r="C461" i="5"/>
  <c r="D461" i="5" s="1"/>
  <c r="L461" i="5"/>
  <c r="B462" i="5"/>
  <c r="C462" i="5"/>
  <c r="S462" i="5" s="1"/>
  <c r="L462" i="5"/>
  <c r="U462" i="5"/>
  <c r="AE462" i="5"/>
  <c r="B463" i="5"/>
  <c r="C463" i="5"/>
  <c r="AD463" i="5"/>
  <c r="B464" i="5"/>
  <c r="C464" i="5"/>
  <c r="Y464" i="5" s="1"/>
  <c r="B465" i="5"/>
  <c r="C465" i="5"/>
  <c r="L465" i="5"/>
  <c r="P465" i="5"/>
  <c r="B466" i="5"/>
  <c r="L466" i="5" s="1"/>
  <c r="C466" i="5"/>
  <c r="D466" i="5" s="1"/>
  <c r="F466" i="5"/>
  <c r="O466" i="5"/>
  <c r="R466" i="5"/>
  <c r="S466" i="5"/>
  <c r="U466" i="5"/>
  <c r="X466" i="5"/>
  <c r="AD466" i="5"/>
  <c r="B467" i="5"/>
  <c r="C467" i="5"/>
  <c r="V467" i="5" s="1"/>
  <c r="G467" i="5"/>
  <c r="J467" i="5"/>
  <c r="O467" i="5"/>
  <c r="P467" i="5"/>
  <c r="S467" i="5"/>
  <c r="Y467" i="5"/>
  <c r="AB467" i="5"/>
  <c r="AE467" i="5"/>
  <c r="B468" i="5"/>
  <c r="D468" i="5" s="1"/>
  <c r="C468" i="5"/>
  <c r="P468" i="5"/>
  <c r="V468" i="5"/>
  <c r="Y468" i="5"/>
  <c r="B469" i="5"/>
  <c r="C469" i="5"/>
  <c r="M469" i="5" s="1"/>
  <c r="L469" i="5"/>
  <c r="R469" i="5"/>
  <c r="X469" i="5"/>
  <c r="B470" i="5"/>
  <c r="O470" i="5" s="1"/>
  <c r="C470" i="5"/>
  <c r="J470" i="5" s="1"/>
  <c r="B471" i="5"/>
  <c r="L471" i="5" s="1"/>
  <c r="C471" i="5"/>
  <c r="P471" i="5"/>
  <c r="S471" i="5"/>
  <c r="V471" i="5"/>
  <c r="B472" i="5"/>
  <c r="D472" i="5" s="1"/>
  <c r="Z472" i="5" s="1"/>
  <c r="C472" i="5"/>
  <c r="G472" i="5"/>
  <c r="J472" i="5"/>
  <c r="Q472" i="5"/>
  <c r="S472" i="5"/>
  <c r="V472" i="5"/>
  <c r="Y472" i="5"/>
  <c r="AB472" i="5"/>
  <c r="AE472" i="5"/>
  <c r="B473" i="5"/>
  <c r="D473" i="5" s="1"/>
  <c r="C473" i="5"/>
  <c r="Y473" i="5"/>
  <c r="B474" i="5"/>
  <c r="U474" i="5" s="1"/>
  <c r="C474" i="5"/>
  <c r="B475" i="5"/>
  <c r="C475" i="5"/>
  <c r="P475" i="5" s="1"/>
  <c r="G475" i="5"/>
  <c r="V475" i="5"/>
  <c r="X475" i="5"/>
  <c r="B476" i="5"/>
  <c r="D476" i="5" s="1"/>
  <c r="C476" i="5"/>
  <c r="J476" i="5" s="1"/>
  <c r="AD476" i="5"/>
  <c r="B477" i="5"/>
  <c r="AD477" i="5" s="1"/>
  <c r="C477" i="5"/>
  <c r="M477" i="5"/>
  <c r="AB477" i="5"/>
  <c r="B478" i="5"/>
  <c r="C478" i="5"/>
  <c r="G478" i="5" s="1"/>
  <c r="J478" i="5"/>
  <c r="AB478" i="5"/>
  <c r="B479" i="5"/>
  <c r="X479" i="5" s="1"/>
  <c r="C479" i="5"/>
  <c r="J479" i="5" s="1"/>
  <c r="B480" i="5"/>
  <c r="C480" i="5"/>
  <c r="Y480" i="5" s="1"/>
  <c r="AB480" i="5"/>
  <c r="B481" i="5"/>
  <c r="C481" i="5"/>
  <c r="D481" i="5"/>
  <c r="I481" i="5"/>
  <c r="P481" i="5"/>
  <c r="S481" i="5"/>
  <c r="V481" i="5"/>
  <c r="B482" i="5"/>
  <c r="R482" i="5" s="1"/>
  <c r="C482" i="5"/>
  <c r="G482" i="5" s="1"/>
  <c r="O482" i="5"/>
  <c r="X482" i="5"/>
  <c r="B483" i="5"/>
  <c r="D483" i="5" s="1"/>
  <c r="C483" i="5"/>
  <c r="M483" i="5"/>
  <c r="P483" i="5"/>
  <c r="R483" i="5"/>
  <c r="S483" i="5"/>
  <c r="AB483" i="5"/>
  <c r="AE483" i="5"/>
  <c r="B484" i="5"/>
  <c r="C484" i="5"/>
  <c r="J484" i="5" s="1"/>
  <c r="L484" i="5"/>
  <c r="O484" i="5"/>
  <c r="R484" i="5"/>
  <c r="AA484" i="5"/>
  <c r="AD484" i="5"/>
  <c r="B485" i="5"/>
  <c r="O485" i="5" s="1"/>
  <c r="C485" i="5"/>
  <c r="F485" i="5"/>
  <c r="I485" i="5"/>
  <c r="L485" i="5"/>
  <c r="R485" i="5"/>
  <c r="U485" i="5"/>
  <c r="V485" i="5"/>
  <c r="X485" i="5"/>
  <c r="AA485" i="5"/>
  <c r="AB485" i="5"/>
  <c r="AD485" i="5"/>
  <c r="B486" i="5"/>
  <c r="L486" i="5" s="1"/>
  <c r="C486" i="5"/>
  <c r="J486" i="5"/>
  <c r="O486" i="5"/>
  <c r="P486" i="5"/>
  <c r="U486" i="5"/>
  <c r="AD486" i="5"/>
  <c r="B487" i="5"/>
  <c r="C487" i="5"/>
  <c r="J487" i="5"/>
  <c r="M487" i="5"/>
  <c r="R487" i="5"/>
  <c r="B488" i="5"/>
  <c r="AA488" i="5" s="1"/>
  <c r="C488" i="5"/>
  <c r="B489" i="5"/>
  <c r="C489" i="5"/>
  <c r="AE489" i="5" s="1"/>
  <c r="F489" i="5"/>
  <c r="I489" i="5"/>
  <c r="J489" i="5"/>
  <c r="M489" i="5"/>
  <c r="R489" i="5"/>
  <c r="V489" i="5"/>
  <c r="Y489" i="5"/>
  <c r="AA489" i="5"/>
  <c r="AB489" i="5"/>
  <c r="AD489" i="5"/>
  <c r="B490" i="5"/>
  <c r="C490" i="5"/>
  <c r="J490" i="5" s="1"/>
  <c r="F490" i="5"/>
  <c r="I490" i="5"/>
  <c r="L490" i="5"/>
  <c r="O490" i="5"/>
  <c r="R490" i="5"/>
  <c r="U490" i="5"/>
  <c r="X490" i="5"/>
  <c r="AA490" i="5"/>
  <c r="AD490" i="5"/>
  <c r="B491" i="5"/>
  <c r="O491" i="5" s="1"/>
  <c r="C491" i="5"/>
  <c r="Y491" i="5" s="1"/>
  <c r="G491" i="5"/>
  <c r="J491" i="5"/>
  <c r="X491" i="5"/>
  <c r="AE491" i="5"/>
  <c r="B492" i="5"/>
  <c r="I492" i="5" s="1"/>
  <c r="C492" i="5"/>
  <c r="AA492" i="5"/>
  <c r="AE492" i="5"/>
  <c r="B493" i="5"/>
  <c r="C493" i="5"/>
  <c r="F493" i="5"/>
  <c r="I493" i="5"/>
  <c r="L493" i="5"/>
  <c r="R493" i="5"/>
  <c r="S493" i="5"/>
  <c r="U493" i="5"/>
  <c r="Y493" i="5"/>
  <c r="AA493" i="5"/>
  <c r="AD493" i="5"/>
  <c r="B494" i="5"/>
  <c r="AD494" i="5" s="1"/>
  <c r="C494" i="5"/>
  <c r="J494" i="5" s="1"/>
  <c r="F494" i="5"/>
  <c r="I494" i="5"/>
  <c r="B495" i="5"/>
  <c r="AD495" i="5" s="1"/>
  <c r="C495" i="5"/>
  <c r="M495" i="5" s="1"/>
  <c r="B496" i="5"/>
  <c r="C496" i="5"/>
  <c r="V496" i="5" s="1"/>
  <c r="R496" i="5"/>
  <c r="B497" i="5"/>
  <c r="AA497" i="5" s="1"/>
  <c r="C497" i="5"/>
  <c r="F497" i="5"/>
  <c r="I497" i="5"/>
  <c r="R497" i="5"/>
  <c r="U497" i="5"/>
  <c r="B498" i="5"/>
  <c r="R498" i="5" s="1"/>
  <c r="C498" i="5"/>
  <c r="Y498" i="5" s="1"/>
  <c r="B499" i="5"/>
  <c r="AA499" i="5" s="1"/>
  <c r="C499" i="5"/>
  <c r="V499" i="5" s="1"/>
  <c r="J499" i="5"/>
  <c r="M499" i="5"/>
  <c r="AD499" i="5"/>
  <c r="B500" i="5"/>
  <c r="X500" i="5" s="1"/>
  <c r="C500" i="5"/>
  <c r="AB500" i="5" s="1"/>
  <c r="G500" i="5"/>
  <c r="P500" i="5"/>
  <c r="B501" i="5"/>
  <c r="U501" i="5" s="1"/>
  <c r="C501" i="5"/>
  <c r="L501" i="5"/>
  <c r="AD501" i="5"/>
  <c r="B502" i="5"/>
  <c r="C502" i="5"/>
  <c r="L502" i="5"/>
  <c r="M502" i="5"/>
  <c r="AA502" i="5"/>
  <c r="B503" i="5"/>
  <c r="F503" i="5" s="1"/>
  <c r="C503" i="5"/>
  <c r="I503" i="5"/>
  <c r="J503" i="5"/>
  <c r="Y503" i="5"/>
  <c r="AD503" i="5"/>
  <c r="B504" i="5"/>
  <c r="D504" i="5" s="1"/>
  <c r="C504" i="5"/>
  <c r="S504" i="5" s="1"/>
  <c r="J504" i="5"/>
  <c r="P504" i="5"/>
  <c r="AE504" i="5"/>
  <c r="B505" i="5"/>
  <c r="I505" i="5" s="1"/>
  <c r="C505" i="5"/>
  <c r="R505" i="5"/>
  <c r="V505" i="5"/>
  <c r="B506" i="5"/>
  <c r="C506" i="5"/>
  <c r="J506" i="5" s="1"/>
  <c r="D506" i="5"/>
  <c r="G506" i="5"/>
  <c r="I506" i="5"/>
  <c r="M506" i="5"/>
  <c r="P506" i="5"/>
  <c r="S506" i="5"/>
  <c r="U506" i="5"/>
  <c r="V506" i="5"/>
  <c r="X506" i="5"/>
  <c r="Y506" i="5"/>
  <c r="AA506" i="5"/>
  <c r="AB506" i="5"/>
  <c r="AE506" i="5"/>
  <c r="B507" i="5"/>
  <c r="C507" i="5"/>
  <c r="G507" i="5" s="1"/>
  <c r="F507" i="5"/>
  <c r="U507" i="5"/>
  <c r="V507" i="5"/>
  <c r="X507" i="5"/>
  <c r="B508" i="5"/>
  <c r="C508" i="5"/>
  <c r="U508" i="5"/>
  <c r="B509" i="5"/>
  <c r="C509" i="5"/>
  <c r="G509" i="5"/>
  <c r="Y509" i="5"/>
  <c r="B510" i="5"/>
  <c r="L510" i="5" s="1"/>
  <c r="C510" i="5"/>
  <c r="G510" i="5"/>
  <c r="S510" i="5"/>
  <c r="B511" i="5"/>
  <c r="C511" i="5"/>
  <c r="B512" i="5"/>
  <c r="O512" i="5" s="1"/>
  <c r="C512" i="5"/>
  <c r="S512" i="5"/>
  <c r="B513" i="5"/>
  <c r="D513" i="5" s="1"/>
  <c r="C513" i="5"/>
  <c r="Y513" i="5"/>
  <c r="AA513" i="5"/>
  <c r="AB513" i="5"/>
  <c r="B514" i="5"/>
  <c r="O514" i="5" s="1"/>
  <c r="C514" i="5"/>
  <c r="Y514" i="5" s="1"/>
  <c r="F514" i="5"/>
  <c r="I514" i="5"/>
  <c r="R514" i="5"/>
  <c r="U514" i="5"/>
  <c r="X514" i="5"/>
  <c r="AA514" i="5"/>
  <c r="B515" i="5"/>
  <c r="F515" i="5" s="1"/>
  <c r="C515" i="5"/>
  <c r="M515" i="5" s="1"/>
  <c r="B516" i="5"/>
  <c r="C516" i="5"/>
  <c r="G516" i="5" s="1"/>
  <c r="Y516" i="5"/>
  <c r="AB516" i="5"/>
  <c r="B517" i="5"/>
  <c r="L517" i="5" s="1"/>
  <c r="C517" i="5"/>
  <c r="S517" i="5" s="1"/>
  <c r="F517" i="5"/>
  <c r="I517" i="5"/>
  <c r="AA517" i="5"/>
  <c r="AD517" i="5"/>
  <c r="B518" i="5"/>
  <c r="C518" i="5"/>
  <c r="F518" i="5"/>
  <c r="O518" i="5"/>
  <c r="P518" i="5"/>
  <c r="R518" i="5"/>
  <c r="Y518" i="5"/>
  <c r="AD518" i="5"/>
  <c r="B519" i="5"/>
  <c r="AD519" i="5" s="1"/>
  <c r="C519" i="5"/>
  <c r="G519" i="5" s="1"/>
  <c r="B520" i="5"/>
  <c r="U520" i="5" s="1"/>
  <c r="C520" i="5"/>
  <c r="AB520" i="5"/>
  <c r="B521" i="5"/>
  <c r="C521" i="5"/>
  <c r="F521" i="5"/>
  <c r="I521" i="5"/>
  <c r="J521" i="5"/>
  <c r="R521" i="5"/>
  <c r="AA521" i="5"/>
  <c r="AE521" i="5"/>
  <c r="B522" i="5"/>
  <c r="C522" i="5"/>
  <c r="S522" i="5" s="1"/>
  <c r="F522" i="5"/>
  <c r="O522" i="5"/>
  <c r="U522" i="5"/>
  <c r="AA522" i="5"/>
  <c r="B523" i="5"/>
  <c r="X523" i="5" s="1"/>
  <c r="C523" i="5"/>
  <c r="P523" i="5" s="1"/>
  <c r="B524" i="5"/>
  <c r="I524" i="5" s="1"/>
  <c r="C524" i="5"/>
  <c r="V524" i="5" s="1"/>
  <c r="G524" i="5"/>
  <c r="J524" i="5"/>
  <c r="L524" i="5"/>
  <c r="M524" i="5"/>
  <c r="O524" i="5"/>
  <c r="P524" i="5"/>
  <c r="S524" i="5"/>
  <c r="Y524" i="5"/>
  <c r="AB524" i="5"/>
  <c r="AE524" i="5"/>
  <c r="B525" i="5"/>
  <c r="C525" i="5"/>
  <c r="AE525" i="5" s="1"/>
  <c r="G525" i="5"/>
  <c r="J525" i="5"/>
  <c r="S525" i="5"/>
  <c r="V525" i="5"/>
  <c r="Y525" i="5"/>
  <c r="AB525" i="5"/>
  <c r="B526" i="5"/>
  <c r="X526" i="5" s="1"/>
  <c r="C526" i="5"/>
  <c r="S526" i="5" s="1"/>
  <c r="M526" i="5"/>
  <c r="P526" i="5"/>
  <c r="V526" i="5"/>
  <c r="Y526" i="5"/>
  <c r="AB526" i="5"/>
  <c r="B527" i="5"/>
  <c r="F527" i="5" s="1"/>
  <c r="C527" i="5"/>
  <c r="G527" i="5" s="1"/>
  <c r="V527" i="5"/>
  <c r="B528" i="5"/>
  <c r="U528" i="5" s="1"/>
  <c r="C528" i="5"/>
  <c r="G528" i="5"/>
  <c r="J528" i="5"/>
  <c r="M528" i="5"/>
  <c r="AB528" i="5"/>
  <c r="AE528" i="5"/>
  <c r="B529" i="5"/>
  <c r="F529" i="5" s="1"/>
  <c r="C529" i="5"/>
  <c r="S529" i="5" s="1"/>
  <c r="G529" i="5"/>
  <c r="B530" i="5"/>
  <c r="F530" i="5" s="1"/>
  <c r="C530" i="5"/>
  <c r="Y530" i="5" s="1"/>
  <c r="X530" i="5"/>
  <c r="AA530" i="5"/>
  <c r="B531" i="5"/>
  <c r="F531" i="5" s="1"/>
  <c r="C531" i="5"/>
  <c r="V531" i="5" s="1"/>
  <c r="S531" i="5"/>
  <c r="AE531" i="5"/>
  <c r="B532" i="5"/>
  <c r="U532" i="5" s="1"/>
  <c r="C532" i="5"/>
  <c r="G532" i="5" s="1"/>
  <c r="Y532" i="5"/>
  <c r="AB532" i="5"/>
  <c r="AE532" i="5"/>
  <c r="B533" i="5"/>
  <c r="L533" i="5" s="1"/>
  <c r="C533" i="5"/>
  <c r="G533" i="5" s="1"/>
  <c r="B534" i="5"/>
  <c r="C534" i="5"/>
  <c r="L534" i="5"/>
  <c r="M534" i="5"/>
  <c r="O534" i="5"/>
  <c r="AD534" i="5"/>
  <c r="B535" i="5"/>
  <c r="R535" i="5" s="1"/>
  <c r="C535" i="5"/>
  <c r="G535" i="5" s="1"/>
  <c r="B536" i="5"/>
  <c r="D536" i="5" s="1"/>
  <c r="C536" i="5"/>
  <c r="J536" i="5"/>
  <c r="M536" i="5"/>
  <c r="P536" i="5"/>
  <c r="S536" i="5"/>
  <c r="Y536" i="5"/>
  <c r="AB536" i="5"/>
  <c r="B537" i="5"/>
  <c r="O537" i="5" s="1"/>
  <c r="C537" i="5"/>
  <c r="Y537" i="5"/>
  <c r="B538" i="5"/>
  <c r="D538" i="5" s="1"/>
  <c r="E538" i="5" s="1"/>
  <c r="C538" i="5"/>
  <c r="M538" i="5" s="1"/>
  <c r="AD538" i="5"/>
  <c r="B539" i="5"/>
  <c r="O539" i="5" s="1"/>
  <c r="C539" i="5"/>
  <c r="M539" i="5"/>
  <c r="B540" i="5"/>
  <c r="O540" i="5" s="1"/>
  <c r="C540" i="5"/>
  <c r="V540" i="5" s="1"/>
  <c r="G540" i="5"/>
  <c r="J540" i="5"/>
  <c r="M540" i="5"/>
  <c r="P540" i="5"/>
  <c r="S540" i="5"/>
  <c r="Y540" i="5"/>
  <c r="AB540" i="5"/>
  <c r="AE540" i="5"/>
  <c r="B541" i="5"/>
  <c r="C541" i="5"/>
  <c r="J541" i="5" s="1"/>
  <c r="B542" i="5"/>
  <c r="C542" i="5"/>
  <c r="S542" i="5" s="1"/>
  <c r="G542" i="5"/>
  <c r="O542" i="5"/>
  <c r="P542" i="5"/>
  <c r="AB542" i="5"/>
  <c r="AD542" i="5"/>
  <c r="B543" i="5"/>
  <c r="C543" i="5"/>
  <c r="AE543" i="5" s="1"/>
  <c r="R543" i="5"/>
  <c r="U543" i="5"/>
  <c r="B544" i="5"/>
  <c r="C544" i="5"/>
  <c r="J544" i="5" s="1"/>
  <c r="D544" i="5"/>
  <c r="W544" i="5" s="1"/>
  <c r="L544" i="5"/>
  <c r="O544" i="5"/>
  <c r="S544" i="5"/>
  <c r="U544" i="5"/>
  <c r="X544" i="5"/>
  <c r="AB544" i="5"/>
  <c r="B545" i="5"/>
  <c r="D545" i="5" s="1"/>
  <c r="Z545" i="5" s="1"/>
  <c r="C545" i="5"/>
  <c r="G545" i="5" s="1"/>
  <c r="B546" i="5"/>
  <c r="C546" i="5"/>
  <c r="P546" i="5" s="1"/>
  <c r="F546" i="5"/>
  <c r="I546" i="5"/>
  <c r="L546" i="5"/>
  <c r="O546" i="5"/>
  <c r="R546" i="5"/>
  <c r="U546" i="5"/>
  <c r="X546" i="5"/>
  <c r="AA546" i="5"/>
  <c r="AD546" i="5"/>
  <c r="B547" i="5"/>
  <c r="O547" i="5" s="1"/>
  <c r="C547" i="5"/>
  <c r="V547" i="5" s="1"/>
  <c r="U547" i="5"/>
  <c r="X547" i="5"/>
  <c r="AA547" i="5"/>
  <c r="AE547" i="5"/>
  <c r="B548" i="5"/>
  <c r="C548" i="5"/>
  <c r="G548" i="5" s="1"/>
  <c r="L548" i="5"/>
  <c r="U548" i="5"/>
  <c r="B549" i="5"/>
  <c r="D549" i="5" s="1"/>
  <c r="Z549" i="5" s="1"/>
  <c r="C549" i="5"/>
  <c r="M549" i="5" s="1"/>
  <c r="F549" i="5"/>
  <c r="G549" i="5"/>
  <c r="Q549" i="5"/>
  <c r="R549" i="5"/>
  <c r="U549" i="5"/>
  <c r="V549" i="5"/>
  <c r="Y549" i="5"/>
  <c r="AD549" i="5"/>
  <c r="AE549" i="5"/>
  <c r="B550" i="5"/>
  <c r="C550" i="5"/>
  <c r="J550" i="5" s="1"/>
  <c r="D550" i="5"/>
  <c r="W550" i="5" s="1"/>
  <c r="R550" i="5"/>
  <c r="U550" i="5"/>
  <c r="AA550" i="5"/>
  <c r="B551" i="5"/>
  <c r="C551" i="5"/>
  <c r="G551" i="5" s="1"/>
  <c r="J551" i="5"/>
  <c r="M551" i="5"/>
  <c r="S551" i="5"/>
  <c r="Y551" i="5"/>
  <c r="AD551" i="5"/>
  <c r="B552" i="5"/>
  <c r="C552" i="5"/>
  <c r="O552" i="5"/>
  <c r="R552" i="5"/>
  <c r="U552" i="5"/>
  <c r="B553" i="5"/>
  <c r="O553" i="5" s="1"/>
  <c r="C553" i="5"/>
  <c r="L553" i="5"/>
  <c r="U553" i="5"/>
  <c r="B554" i="5"/>
  <c r="X554" i="5" s="1"/>
  <c r="C554" i="5"/>
  <c r="Y554" i="5" s="1"/>
  <c r="S554" i="5"/>
  <c r="U554" i="5"/>
  <c r="AB554" i="5"/>
  <c r="B555" i="5"/>
  <c r="O555" i="5" s="1"/>
  <c r="C555" i="5"/>
  <c r="AB555" i="5" s="1"/>
  <c r="B556" i="5"/>
  <c r="R556" i="5" s="1"/>
  <c r="C556" i="5"/>
  <c r="AE556" i="5" s="1"/>
  <c r="B557" i="5"/>
  <c r="O557" i="5" s="1"/>
  <c r="C557" i="5"/>
  <c r="J557" i="5" s="1"/>
  <c r="F557" i="5"/>
  <c r="I557" i="5"/>
  <c r="L557" i="5"/>
  <c r="U557" i="5"/>
  <c r="AA557" i="5"/>
  <c r="AD557" i="5"/>
  <c r="B558" i="5"/>
  <c r="C558" i="5"/>
  <c r="AE558" i="5" s="1"/>
  <c r="P558" i="5"/>
  <c r="R558" i="5"/>
  <c r="Y558" i="5"/>
  <c r="B559" i="5"/>
  <c r="R559" i="5" s="1"/>
  <c r="C559" i="5"/>
  <c r="M559" i="5" s="1"/>
  <c r="B560" i="5"/>
  <c r="R560" i="5" s="1"/>
  <c r="C560" i="5"/>
  <c r="V560" i="5" s="1"/>
  <c r="S560" i="5"/>
  <c r="B561" i="5"/>
  <c r="F561" i="5" s="1"/>
  <c r="C561" i="5"/>
  <c r="V561" i="5" s="1"/>
  <c r="R561" i="5"/>
  <c r="B562" i="5"/>
  <c r="F562" i="5" s="1"/>
  <c r="C562" i="5"/>
  <c r="R562" i="5"/>
  <c r="Y562" i="5"/>
  <c r="AA562" i="5"/>
  <c r="B563" i="5"/>
  <c r="X563" i="5" s="1"/>
  <c r="C563" i="5"/>
  <c r="F563" i="5"/>
  <c r="G563" i="5"/>
  <c r="I563" i="5"/>
  <c r="O563" i="5"/>
  <c r="R563" i="5"/>
  <c r="S563" i="5"/>
  <c r="U563" i="5"/>
  <c r="V563" i="5"/>
  <c r="AA563" i="5"/>
  <c r="AD563" i="5"/>
  <c r="B564" i="5"/>
  <c r="L564" i="5" s="1"/>
  <c r="C564" i="5"/>
  <c r="B565" i="5"/>
  <c r="I565" i="5" s="1"/>
  <c r="C565" i="5"/>
  <c r="S565" i="5" s="1"/>
  <c r="AB565" i="5"/>
  <c r="B566" i="5"/>
  <c r="F566" i="5" s="1"/>
  <c r="C566" i="5"/>
  <c r="I566" i="5"/>
  <c r="S566" i="5"/>
  <c r="U566" i="5"/>
  <c r="AA566" i="5"/>
  <c r="B567" i="5"/>
  <c r="O567" i="5" s="1"/>
  <c r="C567" i="5"/>
  <c r="AB567" i="5" s="1"/>
  <c r="G567" i="5"/>
  <c r="J567" i="5"/>
  <c r="P567" i="5"/>
  <c r="U567" i="5"/>
  <c r="AD567" i="5"/>
  <c r="B568" i="5"/>
  <c r="C568" i="5"/>
  <c r="AA568" i="5"/>
  <c r="B569" i="5"/>
  <c r="O569" i="5" s="1"/>
  <c r="C569" i="5"/>
  <c r="P569" i="5" s="1"/>
  <c r="I569" i="5"/>
  <c r="J569" i="5"/>
  <c r="AB569" i="5"/>
  <c r="B570" i="5"/>
  <c r="F570" i="5" s="1"/>
  <c r="C570" i="5"/>
  <c r="AE570" i="5" s="1"/>
  <c r="I570" i="5"/>
  <c r="S570" i="5"/>
  <c r="U570" i="5"/>
  <c r="V570" i="5"/>
  <c r="AA570" i="5"/>
  <c r="AB570" i="5"/>
  <c r="B571" i="5"/>
  <c r="AA571" i="5" s="1"/>
  <c r="C571" i="5"/>
  <c r="V571" i="5" s="1"/>
  <c r="J571" i="5"/>
  <c r="L571" i="5"/>
  <c r="R571" i="5"/>
  <c r="S571" i="5"/>
  <c r="Y571" i="5"/>
  <c r="B572" i="5"/>
  <c r="F572" i="5" s="1"/>
  <c r="C572" i="5"/>
  <c r="G572" i="5" s="1"/>
  <c r="B573" i="5"/>
  <c r="I573" i="5" s="1"/>
  <c r="C573" i="5"/>
  <c r="J573" i="5" s="1"/>
  <c r="B574" i="5"/>
  <c r="L574" i="5" s="1"/>
  <c r="C574" i="5"/>
  <c r="S574" i="5" s="1"/>
  <c r="G574" i="5"/>
  <c r="M574" i="5"/>
  <c r="V574" i="5"/>
  <c r="AA574" i="5"/>
  <c r="AB574" i="5"/>
  <c r="AE574" i="5"/>
  <c r="B575" i="5"/>
  <c r="AA575" i="5" s="1"/>
  <c r="C575" i="5"/>
  <c r="J575" i="5" s="1"/>
  <c r="P575" i="5"/>
  <c r="AD575" i="5"/>
  <c r="B576" i="5"/>
  <c r="I576" i="5" s="1"/>
  <c r="C576" i="5"/>
  <c r="Y576" i="5" s="1"/>
  <c r="R576" i="5"/>
  <c r="S576" i="5"/>
  <c r="B577" i="5"/>
  <c r="L577" i="5" s="1"/>
  <c r="C577" i="5"/>
  <c r="D577" i="5" s="1"/>
  <c r="R577" i="5"/>
  <c r="U577" i="5"/>
  <c r="X577" i="5"/>
  <c r="Y577" i="5"/>
  <c r="AA577" i="5"/>
  <c r="B578" i="5"/>
  <c r="F578" i="5" s="1"/>
  <c r="C578" i="5"/>
  <c r="V578" i="5" s="1"/>
  <c r="J578" i="5"/>
  <c r="AA578" i="5"/>
  <c r="AE578" i="5"/>
  <c r="B579" i="5"/>
  <c r="O579" i="5" s="1"/>
  <c r="C579" i="5"/>
  <c r="G579" i="5" s="1"/>
  <c r="S579" i="5"/>
  <c r="V579" i="5"/>
  <c r="X579" i="5"/>
  <c r="Y579" i="5"/>
  <c r="B580" i="5"/>
  <c r="X580" i="5" s="1"/>
  <c r="C580" i="5"/>
  <c r="M580" i="5" s="1"/>
  <c r="B581" i="5"/>
  <c r="O581" i="5" s="1"/>
  <c r="C581" i="5"/>
  <c r="V581" i="5" s="1"/>
  <c r="B582" i="5"/>
  <c r="O582" i="5" s="1"/>
  <c r="C582" i="5"/>
  <c r="Y582" i="5" s="1"/>
  <c r="L582" i="5"/>
  <c r="B583" i="5"/>
  <c r="O583" i="5" s="1"/>
  <c r="C583" i="5"/>
  <c r="J583" i="5" s="1"/>
  <c r="F583" i="5"/>
  <c r="AB583" i="5"/>
  <c r="AE583" i="5"/>
  <c r="B584" i="5"/>
  <c r="I584" i="5" s="1"/>
  <c r="C584" i="5"/>
  <c r="V584" i="5"/>
  <c r="AA584" i="5"/>
  <c r="AD584" i="5"/>
  <c r="B585" i="5"/>
  <c r="AA585" i="5" s="1"/>
  <c r="C585" i="5"/>
  <c r="J585" i="5" s="1"/>
  <c r="B586" i="5"/>
  <c r="I586" i="5" s="1"/>
  <c r="C586" i="5"/>
  <c r="G586" i="5" s="1"/>
  <c r="F586" i="5"/>
  <c r="O586" i="5"/>
  <c r="R586" i="5"/>
  <c r="U586" i="5"/>
  <c r="X586" i="5"/>
  <c r="AA586" i="5"/>
  <c r="AD586" i="5"/>
  <c r="B587" i="5"/>
  <c r="AA587" i="5" s="1"/>
  <c r="C587" i="5"/>
  <c r="P587" i="5" s="1"/>
  <c r="D587" i="5"/>
  <c r="E587" i="5" s="1"/>
  <c r="L587" i="5"/>
  <c r="O587" i="5"/>
  <c r="U587" i="5"/>
  <c r="X587" i="5"/>
  <c r="B588" i="5"/>
  <c r="U588" i="5" s="1"/>
  <c r="C588" i="5"/>
  <c r="D588" i="5" s="1"/>
  <c r="B589" i="5"/>
  <c r="F589" i="5" s="1"/>
  <c r="C589" i="5"/>
  <c r="AB589" i="5" s="1"/>
  <c r="L589" i="5"/>
  <c r="P589" i="5"/>
  <c r="B590" i="5"/>
  <c r="I590" i="5" s="1"/>
  <c r="C590" i="5"/>
  <c r="Y590" i="5" s="1"/>
  <c r="F590" i="5"/>
  <c r="L590" i="5"/>
  <c r="M590" i="5"/>
  <c r="O590" i="5"/>
  <c r="R590" i="5"/>
  <c r="U590" i="5"/>
  <c r="X590" i="5"/>
  <c r="AA590" i="5"/>
  <c r="AD590" i="5"/>
  <c r="B591" i="5"/>
  <c r="O591" i="5" s="1"/>
  <c r="C591" i="5"/>
  <c r="G591" i="5" s="1"/>
  <c r="I591" i="5"/>
  <c r="J591" i="5"/>
  <c r="P591" i="5"/>
  <c r="S591" i="5"/>
  <c r="V591" i="5"/>
  <c r="Y591" i="5"/>
  <c r="B592" i="5"/>
  <c r="I592" i="5" s="1"/>
  <c r="C592" i="5"/>
  <c r="Y592" i="5" s="1"/>
  <c r="AA592" i="5"/>
  <c r="B593" i="5"/>
  <c r="AA593" i="5" s="1"/>
  <c r="C593" i="5"/>
  <c r="S593" i="5" s="1"/>
  <c r="P593" i="5"/>
  <c r="AB593" i="5"/>
  <c r="B594" i="5"/>
  <c r="U594" i="5" s="1"/>
  <c r="C594" i="5"/>
  <c r="M594" i="5" s="1"/>
  <c r="AE594" i="5"/>
  <c r="B595" i="5"/>
  <c r="O595" i="5" s="1"/>
  <c r="C595" i="5"/>
  <c r="AB595" i="5" s="1"/>
  <c r="J595" i="5"/>
  <c r="M595" i="5"/>
  <c r="Y595" i="5"/>
  <c r="B596" i="5"/>
  <c r="I596" i="5" s="1"/>
  <c r="C596" i="5"/>
  <c r="Y596" i="5" s="1"/>
  <c r="P596" i="5"/>
  <c r="R596" i="5"/>
  <c r="V596" i="5"/>
  <c r="X596" i="5"/>
  <c r="AE596" i="5"/>
  <c r="B597" i="5"/>
  <c r="I597" i="5" s="1"/>
  <c r="C597" i="5"/>
  <c r="M597" i="5" s="1"/>
  <c r="D597" i="5"/>
  <c r="K597" i="5" s="1"/>
  <c r="G597" i="5"/>
  <c r="J597" i="5"/>
  <c r="U597" i="5"/>
  <c r="V597" i="5"/>
  <c r="Y597" i="5"/>
  <c r="AB597" i="5"/>
  <c r="B598" i="5"/>
  <c r="AA598" i="5" s="1"/>
  <c r="C598" i="5"/>
  <c r="Y598" i="5" s="1"/>
  <c r="D598" i="5"/>
  <c r="Z598" i="5" s="1"/>
  <c r="F598" i="5"/>
  <c r="G598" i="5"/>
  <c r="M598" i="5"/>
  <c r="O598" i="5"/>
  <c r="R598" i="5"/>
  <c r="S598" i="5"/>
  <c r="V598" i="5"/>
  <c r="X598" i="5"/>
  <c r="AB598" i="5"/>
  <c r="AD598" i="5"/>
  <c r="B599" i="5"/>
  <c r="R599" i="5" s="1"/>
  <c r="C599" i="5"/>
  <c r="P599" i="5" s="1"/>
  <c r="G599" i="5"/>
  <c r="I599" i="5"/>
  <c r="M599" i="5"/>
  <c r="O599" i="5"/>
  <c r="V599" i="5"/>
  <c r="X599" i="5"/>
  <c r="Y599" i="5"/>
  <c r="AE599" i="5"/>
  <c r="B600" i="5"/>
  <c r="X600" i="5" s="1"/>
  <c r="C600" i="5"/>
  <c r="P600" i="5" s="1"/>
  <c r="B601" i="5"/>
  <c r="I601" i="5" s="1"/>
  <c r="C601" i="5"/>
  <c r="Y601" i="5" s="1"/>
  <c r="F601" i="5"/>
  <c r="U601" i="5"/>
  <c r="AD601" i="5"/>
  <c r="B602" i="5"/>
  <c r="AA602" i="5" s="1"/>
  <c r="C602" i="5"/>
  <c r="Y602" i="5" s="1"/>
  <c r="D602" i="5"/>
  <c r="Z602" i="5" s="1"/>
  <c r="J602" i="5"/>
  <c r="L602" i="5"/>
  <c r="M602" i="5"/>
  <c r="N602" i="5"/>
  <c r="O602" i="5"/>
  <c r="S602" i="5"/>
  <c r="U602" i="5"/>
  <c r="V602" i="5"/>
  <c r="W602" i="5"/>
  <c r="X602" i="5"/>
  <c r="AD602" i="5"/>
  <c r="AE602" i="5"/>
  <c r="F511" i="5" l="1"/>
  <c r="O511" i="5"/>
  <c r="U511" i="5"/>
  <c r="H481" i="5"/>
  <c r="AC481" i="5"/>
  <c r="F464" i="5"/>
  <c r="L464" i="5"/>
  <c r="AB463" i="5"/>
  <c r="P463" i="5"/>
  <c r="M463" i="5"/>
  <c r="X601" i="9"/>
  <c r="I601" i="9"/>
  <c r="R601" i="9"/>
  <c r="D601" i="5"/>
  <c r="E598" i="5"/>
  <c r="G592" i="5"/>
  <c r="AB585" i="5"/>
  <c r="G583" i="5"/>
  <c r="G582" i="5"/>
  <c r="AB580" i="5"/>
  <c r="S578" i="5"/>
  <c r="Y575" i="5"/>
  <c r="M575" i="5"/>
  <c r="Y572" i="5"/>
  <c r="U571" i="5"/>
  <c r="G571" i="5"/>
  <c r="X566" i="5"/>
  <c r="J566" i="5"/>
  <c r="P566" i="5"/>
  <c r="AB566" i="5"/>
  <c r="G566" i="5"/>
  <c r="V566" i="5"/>
  <c r="U562" i="5"/>
  <c r="R554" i="5"/>
  <c r="AD543" i="5"/>
  <c r="AA543" i="5"/>
  <c r="F542" i="5"/>
  <c r="L542" i="5"/>
  <c r="U527" i="5"/>
  <c r="R526" i="5"/>
  <c r="F525" i="5"/>
  <c r="AA525" i="5"/>
  <c r="O525" i="5"/>
  <c r="L521" i="5"/>
  <c r="AD521" i="5"/>
  <c r="L512" i="5"/>
  <c r="X510" i="5"/>
  <c r="G505" i="5"/>
  <c r="AE505" i="5"/>
  <c r="J505" i="5"/>
  <c r="S485" i="5"/>
  <c r="J485" i="5"/>
  <c r="AA481" i="5"/>
  <c r="F481" i="5"/>
  <c r="R481" i="5"/>
  <c r="P477" i="5"/>
  <c r="S477" i="5"/>
  <c r="V477" i="5"/>
  <c r="V473" i="5"/>
  <c r="P473" i="5"/>
  <c r="AA459" i="5"/>
  <c r="F459" i="5"/>
  <c r="X459" i="5"/>
  <c r="L459" i="5"/>
  <c r="AB455" i="5"/>
  <c r="V454" i="5"/>
  <c r="S454" i="5"/>
  <c r="D435" i="5"/>
  <c r="V435" i="5"/>
  <c r="G433" i="5"/>
  <c r="M433" i="5"/>
  <c r="AB433" i="5"/>
  <c r="S427" i="5"/>
  <c r="J427" i="5"/>
  <c r="V427" i="5"/>
  <c r="R417" i="5"/>
  <c r="AA417" i="5"/>
  <c r="T602" i="5"/>
  <c r="Y585" i="5"/>
  <c r="L575" i="5"/>
  <c r="V522" i="5"/>
  <c r="X575" i="5"/>
  <c r="J451" i="5"/>
  <c r="AE451" i="5"/>
  <c r="AB451" i="5"/>
  <c r="S451" i="5"/>
  <c r="X441" i="5"/>
  <c r="O441" i="5"/>
  <c r="V585" i="5"/>
  <c r="S580" i="5"/>
  <c r="P577" i="5"/>
  <c r="O576" i="5"/>
  <c r="V575" i="5"/>
  <c r="I575" i="5"/>
  <c r="X573" i="5"/>
  <c r="L562" i="5"/>
  <c r="X561" i="5"/>
  <c r="U561" i="5"/>
  <c r="D561" i="5"/>
  <c r="G544" i="5"/>
  <c r="Y544" i="5"/>
  <c r="P544" i="5"/>
  <c r="L541" i="5"/>
  <c r="AD541" i="5"/>
  <c r="X538" i="5"/>
  <c r="X535" i="5"/>
  <c r="L528" i="5"/>
  <c r="R520" i="5"/>
  <c r="P514" i="5"/>
  <c r="J509" i="5"/>
  <c r="V509" i="5"/>
  <c r="S509" i="5"/>
  <c r="K506" i="5"/>
  <c r="N506" i="5"/>
  <c r="E506" i="5"/>
  <c r="U498" i="5"/>
  <c r="AB475" i="5"/>
  <c r="M475" i="5"/>
  <c r="V463" i="5"/>
  <c r="V455" i="5"/>
  <c r="R452" i="5"/>
  <c r="X452" i="5"/>
  <c r="R451" i="5"/>
  <c r="F451" i="5"/>
  <c r="F445" i="5"/>
  <c r="X445" i="5"/>
  <c r="R432" i="5"/>
  <c r="F432" i="5"/>
  <c r="V429" i="5"/>
  <c r="G429" i="5"/>
  <c r="M429" i="5"/>
  <c r="AB429" i="5"/>
  <c r="AB602" i="9"/>
  <c r="S602" i="9"/>
  <c r="V546" i="5"/>
  <c r="AE546" i="5"/>
  <c r="R510" i="5"/>
  <c r="AD510" i="5"/>
  <c r="I480" i="5"/>
  <c r="AA480" i="5"/>
  <c r="AD480" i="5"/>
  <c r="AA573" i="5"/>
  <c r="AB517" i="5"/>
  <c r="L496" i="5"/>
  <c r="X496" i="5"/>
  <c r="I496" i="5"/>
  <c r="Y432" i="5"/>
  <c r="P432" i="5"/>
  <c r="V432" i="5"/>
  <c r="O593" i="5"/>
  <c r="AC602" i="5"/>
  <c r="R602" i="5"/>
  <c r="G602" i="5"/>
  <c r="AB601" i="5"/>
  <c r="AA600" i="5"/>
  <c r="S599" i="5"/>
  <c r="P598" i="5"/>
  <c r="O596" i="5"/>
  <c r="V595" i="5"/>
  <c r="V594" i="5"/>
  <c r="D593" i="5"/>
  <c r="K593" i="5" s="1"/>
  <c r="AE591" i="5"/>
  <c r="M591" i="5"/>
  <c r="L586" i="5"/>
  <c r="S585" i="5"/>
  <c r="X581" i="5"/>
  <c r="P580" i="5"/>
  <c r="M577" i="5"/>
  <c r="F576" i="5"/>
  <c r="U575" i="5"/>
  <c r="G575" i="5"/>
  <c r="U574" i="5"/>
  <c r="U573" i="5"/>
  <c r="AE571" i="5"/>
  <c r="P571" i="5"/>
  <c r="R570" i="5"/>
  <c r="Y569" i="5"/>
  <c r="AB568" i="5"/>
  <c r="M568" i="5"/>
  <c r="R566" i="5"/>
  <c r="AA565" i="5"/>
  <c r="AB563" i="5"/>
  <c r="AE563" i="5"/>
  <c r="G558" i="5"/>
  <c r="AD553" i="5"/>
  <c r="R542" i="5"/>
  <c r="D540" i="5"/>
  <c r="AC540" i="5" s="1"/>
  <c r="D534" i="5"/>
  <c r="AD526" i="5"/>
  <c r="L526" i="5"/>
  <c r="P522" i="5"/>
  <c r="O521" i="5"/>
  <c r="O520" i="5"/>
  <c r="AA511" i="5"/>
  <c r="I510" i="5"/>
  <c r="Y504" i="5"/>
  <c r="X503" i="5"/>
  <c r="AE500" i="5"/>
  <c r="Y499" i="5"/>
  <c r="X493" i="5"/>
  <c r="O493" i="5"/>
  <c r="AB484" i="5"/>
  <c r="AB482" i="5"/>
  <c r="Q481" i="5"/>
  <c r="R480" i="5"/>
  <c r="S463" i="5"/>
  <c r="J455" i="5"/>
  <c r="P454" i="5"/>
  <c r="AA453" i="5"/>
  <c r="Y451" i="5"/>
  <c r="J447" i="5"/>
  <c r="AB447" i="5"/>
  <c r="S447" i="5"/>
  <c r="AE447" i="5"/>
  <c r="I444" i="5"/>
  <c r="AE441" i="5"/>
  <c r="AA436" i="5"/>
  <c r="L436" i="5"/>
  <c r="AA432" i="5"/>
  <c r="G409" i="5"/>
  <c r="P409" i="5"/>
  <c r="AD498" i="5"/>
  <c r="X498" i="5"/>
  <c r="I498" i="5"/>
  <c r="M512" i="5"/>
  <c r="Y512" i="5"/>
  <c r="J512" i="5"/>
  <c r="F499" i="5"/>
  <c r="U499" i="5"/>
  <c r="I499" i="5"/>
  <c r="T481" i="5"/>
  <c r="Y463" i="5"/>
  <c r="P448" i="5"/>
  <c r="S448" i="5"/>
  <c r="O435" i="5"/>
  <c r="X435" i="5"/>
  <c r="F435" i="5"/>
  <c r="G414" i="5"/>
  <c r="J414" i="5"/>
  <c r="M414" i="5"/>
  <c r="S414" i="5"/>
  <c r="H602" i="5"/>
  <c r="AD594" i="5"/>
  <c r="AB602" i="5"/>
  <c r="P602" i="5"/>
  <c r="F602" i="5"/>
  <c r="AA601" i="5"/>
  <c r="G596" i="5"/>
  <c r="P595" i="5"/>
  <c r="L594" i="5"/>
  <c r="AB591" i="5"/>
  <c r="L591" i="5"/>
  <c r="V587" i="5"/>
  <c r="AE586" i="5"/>
  <c r="P585" i="5"/>
  <c r="AB582" i="5"/>
  <c r="U581" i="5"/>
  <c r="J580" i="5"/>
  <c r="AB577" i="5"/>
  <c r="S575" i="5"/>
  <c r="F575" i="5"/>
  <c r="S573" i="5"/>
  <c r="AD571" i="5"/>
  <c r="M571" i="5"/>
  <c r="AD570" i="5"/>
  <c r="O570" i="5"/>
  <c r="S569" i="5"/>
  <c r="AE566" i="5"/>
  <c r="O566" i="5"/>
  <c r="D565" i="5"/>
  <c r="D562" i="5"/>
  <c r="H562" i="5" s="1"/>
  <c r="V562" i="5"/>
  <c r="AD554" i="5"/>
  <c r="L552" i="5"/>
  <c r="X552" i="5"/>
  <c r="I552" i="5"/>
  <c r="I549" i="5"/>
  <c r="J548" i="5"/>
  <c r="S548" i="5"/>
  <c r="X543" i="5"/>
  <c r="I534" i="5"/>
  <c r="R534" i="5"/>
  <c r="I526" i="5"/>
  <c r="L525" i="5"/>
  <c r="D520" i="5"/>
  <c r="P520" i="5"/>
  <c r="AE512" i="5"/>
  <c r="R511" i="5"/>
  <c r="O503" i="5"/>
  <c r="AE502" i="5"/>
  <c r="V502" i="5"/>
  <c r="S499" i="5"/>
  <c r="O498" i="5"/>
  <c r="O494" i="5"/>
  <c r="O489" i="5"/>
  <c r="L489" i="5"/>
  <c r="I487" i="5"/>
  <c r="AA487" i="5"/>
  <c r="M485" i="5"/>
  <c r="U483" i="5"/>
  <c r="D480" i="5"/>
  <c r="J463" i="5"/>
  <c r="R459" i="5"/>
  <c r="J458" i="5"/>
  <c r="AB458" i="5"/>
  <c r="M458" i="5"/>
  <c r="X451" i="5"/>
  <c r="AD442" i="5"/>
  <c r="AD441" i="5"/>
  <c r="F440" i="5"/>
  <c r="AD440" i="5"/>
  <c r="U440" i="5"/>
  <c r="AD435" i="5"/>
  <c r="AB434" i="5"/>
  <c r="V434" i="5"/>
  <c r="X432" i="5"/>
  <c r="Y517" i="5"/>
  <c r="G517" i="5"/>
  <c r="V508" i="5"/>
  <c r="Y508" i="5"/>
  <c r="Y580" i="5"/>
  <c r="E602" i="5"/>
  <c r="AC598" i="5"/>
  <c r="F596" i="5"/>
  <c r="AA591" i="5"/>
  <c r="M585" i="5"/>
  <c r="P582" i="5"/>
  <c r="G580" i="5"/>
  <c r="J577" i="5"/>
  <c r="R575" i="5"/>
  <c r="AB571" i="5"/>
  <c r="L570" i="5"/>
  <c r="AD566" i="5"/>
  <c r="L566" i="5"/>
  <c r="O562" i="5"/>
  <c r="I562" i="5"/>
  <c r="U558" i="5"/>
  <c r="O558" i="5"/>
  <c r="AD558" i="5"/>
  <c r="F551" i="5"/>
  <c r="AA551" i="5"/>
  <c r="R551" i="5"/>
  <c r="AE523" i="5"/>
  <c r="AB512" i="5"/>
  <c r="P508" i="5"/>
  <c r="AA496" i="5"/>
  <c r="V488" i="5"/>
  <c r="Y488" i="5"/>
  <c r="M480" i="5"/>
  <c r="P480" i="5"/>
  <c r="L468" i="5"/>
  <c r="AD468" i="5"/>
  <c r="X468" i="5"/>
  <c r="G463" i="5"/>
  <c r="S456" i="5"/>
  <c r="AE455" i="5"/>
  <c r="P455" i="5"/>
  <c r="M455" i="5"/>
  <c r="S453" i="5"/>
  <c r="M453" i="5"/>
  <c r="P453" i="5"/>
  <c r="V451" i="5"/>
  <c r="AB446" i="5"/>
  <c r="G446" i="5"/>
  <c r="Y446" i="5"/>
  <c r="P446" i="5"/>
  <c r="V446" i="5"/>
  <c r="G437" i="5"/>
  <c r="V437" i="5"/>
  <c r="U435" i="5"/>
  <c r="I434" i="5"/>
  <c r="AD434" i="5"/>
  <c r="AA428" i="5"/>
  <c r="R428" i="5"/>
  <c r="AB391" i="5"/>
  <c r="J391" i="5"/>
  <c r="M391" i="5"/>
  <c r="AB599" i="5"/>
  <c r="J599" i="5"/>
  <c r="D596" i="5"/>
  <c r="AD593" i="5"/>
  <c r="J592" i="5"/>
  <c r="X591" i="5"/>
  <c r="M587" i="5"/>
  <c r="Y583" i="5"/>
  <c r="J582" i="5"/>
  <c r="AE580" i="5"/>
  <c r="AB575" i="5"/>
  <c r="O575" i="5"/>
  <c r="AD572" i="5"/>
  <c r="I571" i="5"/>
  <c r="X570" i="5"/>
  <c r="G569" i="5"/>
  <c r="Y566" i="5"/>
  <c r="D564" i="5"/>
  <c r="E564" i="5" s="1"/>
  <c r="X562" i="5"/>
  <c r="O561" i="5"/>
  <c r="AB557" i="5"/>
  <c r="U556" i="5"/>
  <c r="U551" i="5"/>
  <c r="P549" i="5"/>
  <c r="S549" i="5"/>
  <c r="J549" i="5"/>
  <c r="AB549" i="5"/>
  <c r="X534" i="5"/>
  <c r="U526" i="5"/>
  <c r="AD525" i="5"/>
  <c r="D522" i="5"/>
  <c r="E522" i="5" s="1"/>
  <c r="R522" i="5"/>
  <c r="L518" i="5"/>
  <c r="AA518" i="5"/>
  <c r="X518" i="5"/>
  <c r="I518" i="5"/>
  <c r="AA510" i="5"/>
  <c r="AE509" i="5"/>
  <c r="M505" i="5"/>
  <c r="V504" i="5"/>
  <c r="G504" i="5"/>
  <c r="AB504" i="5"/>
  <c r="M504" i="5"/>
  <c r="P503" i="5"/>
  <c r="AE503" i="5"/>
  <c r="V503" i="5"/>
  <c r="AA501" i="5"/>
  <c r="J500" i="5"/>
  <c r="Y500" i="5"/>
  <c r="G499" i="5"/>
  <c r="O496" i="5"/>
  <c r="U487" i="5"/>
  <c r="Y485" i="5"/>
  <c r="J481" i="5"/>
  <c r="Y481" i="5"/>
  <c r="J477" i="5"/>
  <c r="S475" i="5"/>
  <c r="S473" i="5"/>
  <c r="F469" i="5"/>
  <c r="AD469" i="5"/>
  <c r="AE463" i="5"/>
  <c r="D459" i="5"/>
  <c r="AE454" i="5"/>
  <c r="D454" i="5"/>
  <c r="AA452" i="5"/>
  <c r="M451" i="5"/>
  <c r="P441" i="5"/>
  <c r="V436" i="5"/>
  <c r="J435" i="5"/>
  <c r="J433" i="5"/>
  <c r="G432" i="5"/>
  <c r="S429" i="5"/>
  <c r="M427" i="5"/>
  <c r="O413" i="5"/>
  <c r="U413" i="5"/>
  <c r="V550" i="5"/>
  <c r="D516" i="5"/>
  <c r="G513" i="5"/>
  <c r="V513" i="5"/>
  <c r="D510" i="5"/>
  <c r="M510" i="5"/>
  <c r="D463" i="5"/>
  <c r="D450" i="5"/>
  <c r="V443" i="5"/>
  <c r="S443" i="5"/>
  <c r="AE442" i="5"/>
  <c r="P442" i="5"/>
  <c r="M431" i="5"/>
  <c r="AB431" i="5"/>
  <c r="O424" i="5"/>
  <c r="L420" i="5"/>
  <c r="D419" i="5"/>
  <c r="H419" i="5" s="1"/>
  <c r="G418" i="5"/>
  <c r="S418" i="5"/>
  <c r="X416" i="5"/>
  <c r="AE410" i="5"/>
  <c r="X407" i="5"/>
  <c r="AA405" i="5"/>
  <c r="F384" i="5"/>
  <c r="U426" i="5"/>
  <c r="F426" i="5"/>
  <c r="F415" i="5"/>
  <c r="X415" i="5"/>
  <c r="AB410" i="5"/>
  <c r="G392" i="5"/>
  <c r="P392" i="5"/>
  <c r="AA388" i="5"/>
  <c r="U388" i="5"/>
  <c r="I388" i="5"/>
  <c r="D384" i="5"/>
  <c r="Q384" i="5" s="1"/>
  <c r="M384" i="5"/>
  <c r="Y384" i="5"/>
  <c r="P384" i="5"/>
  <c r="R388" i="5"/>
  <c r="AB392" i="5"/>
  <c r="V390" i="5"/>
  <c r="J390" i="5"/>
  <c r="AB390" i="5"/>
  <c r="AB381" i="5"/>
  <c r="S381" i="5"/>
  <c r="J381" i="5"/>
  <c r="AD514" i="5"/>
  <c r="L514" i="5"/>
  <c r="I508" i="5"/>
  <c r="L508" i="5"/>
  <c r="AD502" i="5"/>
  <c r="X502" i="5"/>
  <c r="AD491" i="5"/>
  <c r="U491" i="5"/>
  <c r="D455" i="5"/>
  <c r="D447" i="5"/>
  <c r="Q447" i="5" s="1"/>
  <c r="AA419" i="5"/>
  <c r="R418" i="5"/>
  <c r="P417" i="5"/>
  <c r="Y417" i="5"/>
  <c r="F416" i="5"/>
  <c r="V413" i="5"/>
  <c r="AB413" i="5"/>
  <c r="M408" i="5"/>
  <c r="J408" i="5"/>
  <c r="AA396" i="5"/>
  <c r="L396" i="5"/>
  <c r="O396" i="5"/>
  <c r="Y392" i="5"/>
  <c r="O388" i="5"/>
  <c r="O384" i="5"/>
  <c r="F383" i="5"/>
  <c r="AD383" i="5"/>
  <c r="V601" i="9"/>
  <c r="Y601" i="9"/>
  <c r="L430" i="5"/>
  <c r="AA430" i="5"/>
  <c r="L426" i="5"/>
  <c r="AD420" i="5"/>
  <c r="I419" i="5"/>
  <c r="L415" i="5"/>
  <c r="X412" i="5"/>
  <c r="S411" i="5"/>
  <c r="M411" i="5"/>
  <c r="U405" i="5"/>
  <c r="R405" i="5"/>
  <c r="X398" i="5"/>
  <c r="U392" i="5"/>
  <c r="D391" i="5"/>
  <c r="T391" i="5" s="1"/>
  <c r="F388" i="5"/>
  <c r="AA384" i="5"/>
  <c r="I384" i="5"/>
  <c r="P600" i="9"/>
  <c r="AE600" i="9"/>
  <c r="G600" i="9"/>
  <c r="S600" i="9"/>
  <c r="V600" i="9"/>
  <c r="AB600" i="9"/>
  <c r="AA598" i="9"/>
  <c r="G393" i="5"/>
  <c r="J393" i="5"/>
  <c r="S598" i="9"/>
  <c r="F595" i="9"/>
  <c r="L595" i="9"/>
  <c r="U542" i="9"/>
  <c r="D537" i="9"/>
  <c r="L491" i="9"/>
  <c r="X491" i="9"/>
  <c r="F491" i="9"/>
  <c r="I491" i="9"/>
  <c r="M484" i="9"/>
  <c r="G484" i="9"/>
  <c r="V484" i="9"/>
  <c r="Y484" i="9"/>
  <c r="AE484" i="9"/>
  <c r="G493" i="9"/>
  <c r="P493" i="9"/>
  <c r="S595" i="9"/>
  <c r="J594" i="9"/>
  <c r="O592" i="9"/>
  <c r="R589" i="9"/>
  <c r="S586" i="9"/>
  <c r="S580" i="9"/>
  <c r="AE579" i="9"/>
  <c r="D579" i="9"/>
  <c r="E579" i="9" s="1"/>
  <c r="R577" i="9"/>
  <c r="U566" i="9"/>
  <c r="M562" i="9"/>
  <c r="O556" i="9"/>
  <c r="R554" i="9"/>
  <c r="S553" i="9"/>
  <c r="R547" i="9"/>
  <c r="X546" i="9"/>
  <c r="U545" i="9"/>
  <c r="O542" i="9"/>
  <c r="AA541" i="9"/>
  <c r="G535" i="9"/>
  <c r="AB532" i="9"/>
  <c r="X524" i="9"/>
  <c r="M519" i="9"/>
  <c r="U513" i="9"/>
  <c r="J504" i="9"/>
  <c r="D503" i="9"/>
  <c r="G500" i="9"/>
  <c r="O493" i="9"/>
  <c r="R493" i="9"/>
  <c r="D493" i="9"/>
  <c r="H493" i="9" s="1"/>
  <c r="L542" i="9"/>
  <c r="F492" i="9"/>
  <c r="I492" i="9"/>
  <c r="AA492" i="9"/>
  <c r="AD492" i="9"/>
  <c r="U492" i="9"/>
  <c r="AD592" i="9"/>
  <c r="G592" i="9"/>
  <c r="AD589" i="9"/>
  <c r="M589" i="9"/>
  <c r="AE587" i="9"/>
  <c r="AB584" i="9"/>
  <c r="O580" i="9"/>
  <c r="Y579" i="9"/>
  <c r="AD577" i="9"/>
  <c r="O577" i="9"/>
  <c r="V576" i="9"/>
  <c r="V571" i="9"/>
  <c r="AA565" i="9"/>
  <c r="I560" i="9"/>
  <c r="L556" i="9"/>
  <c r="M553" i="9"/>
  <c r="AA549" i="9"/>
  <c r="I547" i="9"/>
  <c r="R546" i="9"/>
  <c r="O545" i="9"/>
  <c r="AD542" i="9"/>
  <c r="I542" i="9"/>
  <c r="AD539" i="9"/>
  <c r="G533" i="9"/>
  <c r="S532" i="9"/>
  <c r="V531" i="9"/>
  <c r="L530" i="9"/>
  <c r="O524" i="9"/>
  <c r="I522" i="9"/>
  <c r="Y520" i="9"/>
  <c r="Y516" i="9"/>
  <c r="AD515" i="9"/>
  <c r="P513" i="9"/>
  <c r="P511" i="9"/>
  <c r="X510" i="9"/>
  <c r="AD509" i="9"/>
  <c r="U508" i="9"/>
  <c r="I506" i="9"/>
  <c r="P503" i="9"/>
  <c r="V501" i="9"/>
  <c r="D500" i="9"/>
  <c r="X492" i="9"/>
  <c r="J595" i="9"/>
  <c r="Y593" i="9"/>
  <c r="AB592" i="9"/>
  <c r="F592" i="9"/>
  <c r="AA589" i="9"/>
  <c r="L589" i="9"/>
  <c r="U588" i="9"/>
  <c r="S587" i="9"/>
  <c r="V584" i="9"/>
  <c r="L580" i="9"/>
  <c r="S579" i="9"/>
  <c r="AA577" i="9"/>
  <c r="M577" i="9"/>
  <c r="AE575" i="9"/>
  <c r="S571" i="9"/>
  <c r="O566" i="9"/>
  <c r="O565" i="9"/>
  <c r="O564" i="9"/>
  <c r="D563" i="9"/>
  <c r="X560" i="9"/>
  <c r="F560" i="9"/>
  <c r="AD556" i="9"/>
  <c r="I556" i="9"/>
  <c r="J553" i="9"/>
  <c r="Y551" i="9"/>
  <c r="P550" i="9"/>
  <c r="R549" i="9"/>
  <c r="I546" i="9"/>
  <c r="AA542" i="9"/>
  <c r="F542" i="9"/>
  <c r="R541" i="9"/>
  <c r="V539" i="9"/>
  <c r="R536" i="9"/>
  <c r="S533" i="9"/>
  <c r="F533" i="9"/>
  <c r="R532" i="9"/>
  <c r="S531" i="9"/>
  <c r="X530" i="9"/>
  <c r="F530" i="9"/>
  <c r="F529" i="9"/>
  <c r="L524" i="9"/>
  <c r="AA522" i="9"/>
  <c r="F522" i="9"/>
  <c r="AD517" i="9"/>
  <c r="X516" i="9"/>
  <c r="R515" i="9"/>
  <c r="AE513" i="9"/>
  <c r="M513" i="9"/>
  <c r="M511" i="9"/>
  <c r="R510" i="9"/>
  <c r="Y509" i="9"/>
  <c r="O508" i="9"/>
  <c r="F506" i="9"/>
  <c r="M503" i="9"/>
  <c r="I502" i="9"/>
  <c r="S501" i="9"/>
  <c r="V500" i="9"/>
  <c r="AD499" i="9"/>
  <c r="X498" i="9"/>
  <c r="F494" i="9"/>
  <c r="R494" i="9"/>
  <c r="U494" i="9"/>
  <c r="AA491" i="9"/>
  <c r="H471" i="9"/>
  <c r="N471" i="9"/>
  <c r="Y597" i="9"/>
  <c r="M597" i="9"/>
  <c r="V596" i="9"/>
  <c r="G595" i="9"/>
  <c r="X593" i="9"/>
  <c r="AA592" i="9"/>
  <c r="D592" i="9"/>
  <c r="Y589" i="9"/>
  <c r="I589" i="9"/>
  <c r="R588" i="9"/>
  <c r="M587" i="9"/>
  <c r="Y585" i="9"/>
  <c r="S584" i="9"/>
  <c r="R582" i="9"/>
  <c r="S581" i="9"/>
  <c r="I580" i="9"/>
  <c r="R579" i="9"/>
  <c r="S578" i="9"/>
  <c r="Y577" i="9"/>
  <c r="I577" i="9"/>
  <c r="S576" i="9"/>
  <c r="AB575" i="9"/>
  <c r="M571" i="9"/>
  <c r="P570" i="9"/>
  <c r="AD568" i="9"/>
  <c r="AB566" i="9"/>
  <c r="M566" i="9"/>
  <c r="V561" i="9"/>
  <c r="AE558" i="9"/>
  <c r="D558" i="9"/>
  <c r="H558" i="9" s="1"/>
  <c r="AA556" i="9"/>
  <c r="AA554" i="9"/>
  <c r="I553" i="9"/>
  <c r="V551" i="9"/>
  <c r="AB550" i="9"/>
  <c r="O550" i="9"/>
  <c r="I549" i="9"/>
  <c r="O541" i="9"/>
  <c r="AA540" i="9"/>
  <c r="U539" i="9"/>
  <c r="AE533" i="9"/>
  <c r="O533" i="9"/>
  <c r="D533" i="9"/>
  <c r="P532" i="9"/>
  <c r="M531" i="9"/>
  <c r="D530" i="9"/>
  <c r="Y525" i="9"/>
  <c r="G524" i="9"/>
  <c r="M520" i="9"/>
  <c r="AA517" i="9"/>
  <c r="U516" i="9"/>
  <c r="L515" i="9"/>
  <c r="AD513" i="9"/>
  <c r="L513" i="9"/>
  <c r="J511" i="9"/>
  <c r="L510" i="9"/>
  <c r="V509" i="9"/>
  <c r="AB504" i="9"/>
  <c r="AB503" i="9"/>
  <c r="P501" i="9"/>
  <c r="X499" i="9"/>
  <c r="AA493" i="9"/>
  <c r="U491" i="9"/>
  <c r="S593" i="9"/>
  <c r="X589" i="9"/>
  <c r="J587" i="9"/>
  <c r="R584" i="9"/>
  <c r="AD580" i="9"/>
  <c r="F580" i="9"/>
  <c r="F577" i="9"/>
  <c r="D556" i="9"/>
  <c r="O525" i="9"/>
  <c r="V504" i="9"/>
  <c r="J501" i="9"/>
  <c r="P500" i="9"/>
  <c r="U499" i="9"/>
  <c r="Y493" i="9"/>
  <c r="R492" i="9"/>
  <c r="AE491" i="9"/>
  <c r="V491" i="9"/>
  <c r="J489" i="9"/>
  <c r="I478" i="9"/>
  <c r="AD475" i="9"/>
  <c r="I475" i="9"/>
  <c r="Y472" i="9"/>
  <c r="G472" i="9"/>
  <c r="R471" i="9"/>
  <c r="M467" i="9"/>
  <c r="D459" i="9"/>
  <c r="X457" i="9"/>
  <c r="P453" i="9"/>
  <c r="R452" i="9"/>
  <c r="O449" i="9"/>
  <c r="L445" i="9"/>
  <c r="U444" i="9"/>
  <c r="S443" i="9"/>
  <c r="X442" i="9"/>
  <c r="AB440" i="9"/>
  <c r="X433" i="9"/>
  <c r="AA420" i="9"/>
  <c r="AA418" i="9"/>
  <c r="AE400" i="9"/>
  <c r="X388" i="9"/>
  <c r="L388" i="9"/>
  <c r="I586" i="10"/>
  <c r="R586" i="10"/>
  <c r="M488" i="9"/>
  <c r="AB482" i="9"/>
  <c r="X472" i="9"/>
  <c r="F472" i="9"/>
  <c r="S455" i="9"/>
  <c r="AB454" i="9"/>
  <c r="O452" i="9"/>
  <c r="AB438" i="9"/>
  <c r="R433" i="9"/>
  <c r="AD428" i="9"/>
  <c r="L428" i="9"/>
  <c r="X420" i="9"/>
  <c r="L420" i="9"/>
  <c r="X419" i="9"/>
  <c r="U418" i="9"/>
  <c r="I411" i="9"/>
  <c r="D406" i="9"/>
  <c r="L391" i="9"/>
  <c r="U388" i="9"/>
  <c r="I388" i="9"/>
  <c r="S594" i="10"/>
  <c r="G581" i="10"/>
  <c r="P581" i="10"/>
  <c r="E532" i="10"/>
  <c r="N532" i="10"/>
  <c r="J488" i="9"/>
  <c r="Y482" i="9"/>
  <c r="AD476" i="9"/>
  <c r="Y465" i="9"/>
  <c r="M462" i="9"/>
  <c r="R457" i="9"/>
  <c r="J456" i="9"/>
  <c r="M455" i="9"/>
  <c r="AA450" i="9"/>
  <c r="L449" i="9"/>
  <c r="S448" i="9"/>
  <c r="O446" i="9"/>
  <c r="AB441" i="9"/>
  <c r="V440" i="9"/>
  <c r="P438" i="9"/>
  <c r="P436" i="9"/>
  <c r="G435" i="9"/>
  <c r="O433" i="9"/>
  <c r="M432" i="9"/>
  <c r="R429" i="9"/>
  <c r="R422" i="9"/>
  <c r="R418" i="9"/>
  <c r="AD416" i="9"/>
  <c r="L416" i="9"/>
  <c r="D415" i="9"/>
  <c r="X413" i="9"/>
  <c r="Y406" i="9"/>
  <c r="R403" i="9"/>
  <c r="Y402" i="9"/>
  <c r="AE401" i="9"/>
  <c r="V400" i="9"/>
  <c r="F399" i="9"/>
  <c r="X394" i="9"/>
  <c r="V392" i="9"/>
  <c r="D392" i="9"/>
  <c r="AA387" i="9"/>
  <c r="AB386" i="9"/>
  <c r="D386" i="9"/>
  <c r="F385" i="9"/>
  <c r="Q384" i="9"/>
  <c r="D382" i="9"/>
  <c r="D599" i="10"/>
  <c r="V596" i="10"/>
  <c r="O595" i="10"/>
  <c r="P584" i="10"/>
  <c r="U476" i="9"/>
  <c r="AD445" i="9"/>
  <c r="F445" i="9"/>
  <c r="V441" i="9"/>
  <c r="M438" i="9"/>
  <c r="J436" i="9"/>
  <c r="L433" i="9"/>
  <c r="F420" i="9"/>
  <c r="R419" i="9"/>
  <c r="O418" i="9"/>
  <c r="Y414" i="9"/>
  <c r="V401" i="9"/>
  <c r="R388" i="9"/>
  <c r="F388" i="9"/>
  <c r="N384" i="9"/>
  <c r="S596" i="10"/>
  <c r="M593" i="10"/>
  <c r="I583" i="10"/>
  <c r="D583" i="10"/>
  <c r="Q583" i="10" s="1"/>
  <c r="F583" i="10"/>
  <c r="L583" i="10"/>
  <c r="U583" i="10"/>
  <c r="U579" i="10"/>
  <c r="F579" i="10"/>
  <c r="R483" i="9"/>
  <c r="L479" i="9"/>
  <c r="R478" i="9"/>
  <c r="AB477" i="9"/>
  <c r="I476" i="9"/>
  <c r="S475" i="9"/>
  <c r="P472" i="9"/>
  <c r="AD471" i="9"/>
  <c r="L471" i="9"/>
  <c r="M468" i="9"/>
  <c r="D467" i="9"/>
  <c r="M457" i="9"/>
  <c r="I455" i="9"/>
  <c r="O454" i="9"/>
  <c r="AD452" i="9"/>
  <c r="I452" i="9"/>
  <c r="X451" i="9"/>
  <c r="G451" i="9"/>
  <c r="R450" i="9"/>
  <c r="F449" i="9"/>
  <c r="AB446" i="9"/>
  <c r="J446" i="9"/>
  <c r="X445" i="9"/>
  <c r="D445" i="9"/>
  <c r="M442" i="9"/>
  <c r="S441" i="9"/>
  <c r="R440" i="9"/>
  <c r="Y439" i="9"/>
  <c r="I436" i="9"/>
  <c r="S435" i="9"/>
  <c r="I433" i="9"/>
  <c r="U432" i="9"/>
  <c r="I432" i="9"/>
  <c r="I429" i="9"/>
  <c r="D428" i="9"/>
  <c r="U420" i="9"/>
  <c r="D420" i="9"/>
  <c r="W420" i="9" s="1"/>
  <c r="F419" i="9"/>
  <c r="I418" i="9"/>
  <c r="P413" i="9"/>
  <c r="P406" i="9"/>
  <c r="L403" i="9"/>
  <c r="P402" i="9"/>
  <c r="S401" i="9"/>
  <c r="AD391" i="9"/>
  <c r="D391" i="9"/>
  <c r="D390" i="9"/>
  <c r="AD388" i="9"/>
  <c r="D388" i="9"/>
  <c r="M584" i="10"/>
  <c r="V584" i="10"/>
  <c r="G584" i="10"/>
  <c r="S584" i="10"/>
  <c r="P580" i="10"/>
  <c r="J580" i="10"/>
  <c r="X487" i="9"/>
  <c r="P483" i="9"/>
  <c r="AA481" i="9"/>
  <c r="I479" i="9"/>
  <c r="O478" i="9"/>
  <c r="Y477" i="9"/>
  <c r="R475" i="9"/>
  <c r="AA471" i="9"/>
  <c r="I471" i="9"/>
  <c r="J468" i="9"/>
  <c r="AB466" i="9"/>
  <c r="M459" i="9"/>
  <c r="L457" i="9"/>
  <c r="Y456" i="9"/>
  <c r="AE455" i="9"/>
  <c r="F455" i="9"/>
  <c r="F454" i="9"/>
  <c r="AA452" i="9"/>
  <c r="U451" i="9"/>
  <c r="L450" i="9"/>
  <c r="X449" i="9"/>
  <c r="AD447" i="9"/>
  <c r="X446" i="9"/>
  <c r="I446" i="9"/>
  <c r="U445" i="9"/>
  <c r="AB443" i="9"/>
  <c r="AE442" i="9"/>
  <c r="L442" i="9"/>
  <c r="G441" i="9"/>
  <c r="P440" i="9"/>
  <c r="V439" i="9"/>
  <c r="J438" i="9"/>
  <c r="F436" i="9"/>
  <c r="S432" i="9"/>
  <c r="AB430" i="9"/>
  <c r="AD429" i="9"/>
  <c r="U428" i="9"/>
  <c r="J422" i="9"/>
  <c r="R420" i="9"/>
  <c r="U416" i="9"/>
  <c r="P415" i="9"/>
  <c r="P414" i="9"/>
  <c r="O413" i="9"/>
  <c r="V412" i="9"/>
  <c r="S411" i="9"/>
  <c r="O409" i="9"/>
  <c r="J407" i="9"/>
  <c r="M406" i="9"/>
  <c r="F404" i="9"/>
  <c r="I403" i="9"/>
  <c r="M402" i="9"/>
  <c r="J401" i="9"/>
  <c r="I400" i="9"/>
  <c r="AE398" i="9"/>
  <c r="V397" i="9"/>
  <c r="J394" i="9"/>
  <c r="AA391" i="9"/>
  <c r="O387" i="9"/>
  <c r="X386" i="9"/>
  <c r="Y385" i="9"/>
  <c r="L384" i="9"/>
  <c r="L383" i="9"/>
  <c r="V599" i="10"/>
  <c r="U598" i="10"/>
  <c r="L597" i="10"/>
  <c r="M596" i="10"/>
  <c r="D593" i="10"/>
  <c r="M591" i="10"/>
  <c r="O590" i="10"/>
  <c r="F586" i="10"/>
  <c r="M587" i="10"/>
  <c r="J587" i="10"/>
  <c r="S489" i="9"/>
  <c r="J478" i="9"/>
  <c r="AE475" i="9"/>
  <c r="L475" i="9"/>
  <c r="AE472" i="9"/>
  <c r="J472" i="9"/>
  <c r="U471" i="9"/>
  <c r="R466" i="9"/>
  <c r="X463" i="9"/>
  <c r="V455" i="9"/>
  <c r="U452" i="9"/>
  <c r="G447" i="9"/>
  <c r="U446" i="9"/>
  <c r="F446" i="9"/>
  <c r="AB444" i="9"/>
  <c r="Y442" i="9"/>
  <c r="D441" i="9"/>
  <c r="V436" i="9"/>
  <c r="AA433" i="9"/>
  <c r="D432" i="9"/>
  <c r="F422" i="9"/>
  <c r="AD420" i="9"/>
  <c r="O420" i="9"/>
  <c r="AD418" i="9"/>
  <c r="G402" i="9"/>
  <c r="AA390" i="9"/>
  <c r="AE387" i="9"/>
  <c r="J387" i="9"/>
  <c r="P386" i="9"/>
  <c r="V385" i="9"/>
  <c r="P601" i="10"/>
  <c r="P599" i="10"/>
  <c r="L598" i="10"/>
  <c r="G597" i="10"/>
  <c r="V594" i="10"/>
  <c r="R592" i="10"/>
  <c r="J591" i="10"/>
  <c r="L590" i="10"/>
  <c r="P585" i="10"/>
  <c r="M585" i="10"/>
  <c r="M576" i="10"/>
  <c r="F571" i="10"/>
  <c r="M565" i="10"/>
  <c r="I564" i="10"/>
  <c r="F563" i="10"/>
  <c r="G562" i="10"/>
  <c r="O557" i="10"/>
  <c r="D557" i="10"/>
  <c r="J553" i="10"/>
  <c r="V551" i="10"/>
  <c r="D551" i="10"/>
  <c r="J549" i="10"/>
  <c r="S538" i="10"/>
  <c r="D538" i="10"/>
  <c r="G527" i="10"/>
  <c r="S506" i="10"/>
  <c r="D503" i="10"/>
  <c r="N503" i="10" s="1"/>
  <c r="J499" i="10"/>
  <c r="O495" i="10"/>
  <c r="V492" i="10"/>
  <c r="K436" i="11"/>
  <c r="T436" i="11"/>
  <c r="S452" i="10"/>
  <c r="D449" i="10"/>
  <c r="N449" i="10" s="1"/>
  <c r="I570" i="10"/>
  <c r="M557" i="10"/>
  <c r="O554" i="10"/>
  <c r="S551" i="10"/>
  <c r="S533" i="10"/>
  <c r="P506" i="10"/>
  <c r="I495" i="10"/>
  <c r="P492" i="10"/>
  <c r="O491" i="10"/>
  <c r="S490" i="10"/>
  <c r="V489" i="10"/>
  <c r="R485" i="10"/>
  <c r="V482" i="10"/>
  <c r="V481" i="10"/>
  <c r="S480" i="10"/>
  <c r="O479" i="10"/>
  <c r="S475" i="10"/>
  <c r="D474" i="10"/>
  <c r="R464" i="10"/>
  <c r="O461" i="10"/>
  <c r="R460" i="10"/>
  <c r="V458" i="10"/>
  <c r="R457" i="10"/>
  <c r="P453" i="10"/>
  <c r="R452" i="10"/>
  <c r="L451" i="10"/>
  <c r="F443" i="10"/>
  <c r="R443" i="10"/>
  <c r="I443" i="10"/>
  <c r="L443" i="10"/>
  <c r="G430" i="10"/>
  <c r="J430" i="10"/>
  <c r="M430" i="10"/>
  <c r="P430" i="10"/>
  <c r="S430" i="10"/>
  <c r="V430" i="10"/>
  <c r="U570" i="10"/>
  <c r="F570" i="10"/>
  <c r="V562" i="10"/>
  <c r="V557" i="10"/>
  <c r="O551" i="10"/>
  <c r="O540" i="10"/>
  <c r="O538" i="10"/>
  <c r="O534" i="10"/>
  <c r="P533" i="10"/>
  <c r="I532" i="10"/>
  <c r="F522" i="10"/>
  <c r="R516" i="10"/>
  <c r="L506" i="10"/>
  <c r="P501" i="10"/>
  <c r="P500" i="10"/>
  <c r="F497" i="10"/>
  <c r="I496" i="10"/>
  <c r="F495" i="10"/>
  <c r="V493" i="10"/>
  <c r="I493" i="10"/>
  <c r="M492" i="10"/>
  <c r="M491" i="10"/>
  <c r="P490" i="10"/>
  <c r="L489" i="10"/>
  <c r="O488" i="10"/>
  <c r="D487" i="10"/>
  <c r="O485" i="10"/>
  <c r="S482" i="10"/>
  <c r="S481" i="10"/>
  <c r="P480" i="10"/>
  <c r="L479" i="10"/>
  <c r="M475" i="10"/>
  <c r="F473" i="10"/>
  <c r="S469" i="10"/>
  <c r="O464" i="10"/>
  <c r="M461" i="10"/>
  <c r="O460" i="10"/>
  <c r="S458" i="10"/>
  <c r="O457" i="10"/>
  <c r="M453" i="10"/>
  <c r="P452" i="10"/>
  <c r="D448" i="10"/>
  <c r="M444" i="10"/>
  <c r="S444" i="10"/>
  <c r="G444" i="10"/>
  <c r="U439" i="10"/>
  <c r="F439" i="10"/>
  <c r="I439" i="10"/>
  <c r="L439" i="10"/>
  <c r="R439" i="10"/>
  <c r="U585" i="10"/>
  <c r="D585" i="10"/>
  <c r="I582" i="10"/>
  <c r="F572" i="10"/>
  <c r="D570" i="10"/>
  <c r="S563" i="10"/>
  <c r="S562" i="10"/>
  <c r="M561" i="10"/>
  <c r="U557" i="10"/>
  <c r="J557" i="10"/>
  <c r="F556" i="10"/>
  <c r="S552" i="10"/>
  <c r="M551" i="10"/>
  <c r="R550" i="10"/>
  <c r="V549" i="10"/>
  <c r="O546" i="10"/>
  <c r="U542" i="10"/>
  <c r="M541" i="10"/>
  <c r="M540" i="10"/>
  <c r="I539" i="10"/>
  <c r="M538" i="10"/>
  <c r="J534" i="10"/>
  <c r="O533" i="10"/>
  <c r="U532" i="10"/>
  <c r="F532" i="10"/>
  <c r="F531" i="10"/>
  <c r="G528" i="10"/>
  <c r="S526" i="10"/>
  <c r="I517" i="10"/>
  <c r="M516" i="10"/>
  <c r="F513" i="10"/>
  <c r="F511" i="10"/>
  <c r="M508" i="10"/>
  <c r="I506" i="10"/>
  <c r="S504" i="10"/>
  <c r="P503" i="10"/>
  <c r="R502" i="10"/>
  <c r="J501" i="10"/>
  <c r="G500" i="10"/>
  <c r="D497" i="10"/>
  <c r="K497" i="10" s="1"/>
  <c r="G492" i="10"/>
  <c r="L491" i="10"/>
  <c r="O490" i="10"/>
  <c r="I489" i="10"/>
  <c r="I488" i="10"/>
  <c r="L486" i="10"/>
  <c r="P482" i="10"/>
  <c r="M481" i="10"/>
  <c r="J480" i="10"/>
  <c r="F479" i="10"/>
  <c r="J475" i="10"/>
  <c r="D471" i="10"/>
  <c r="G469" i="10"/>
  <c r="O465" i="10"/>
  <c r="J464" i="10"/>
  <c r="D463" i="10"/>
  <c r="J461" i="10"/>
  <c r="F460" i="10"/>
  <c r="P458" i="10"/>
  <c r="S455" i="10"/>
  <c r="J453" i="10"/>
  <c r="M452" i="10"/>
  <c r="S447" i="10"/>
  <c r="V445" i="10"/>
  <c r="M445" i="10"/>
  <c r="E466" i="11"/>
  <c r="N466" i="11"/>
  <c r="M533" i="10"/>
  <c r="M482" i="10"/>
  <c r="R476" i="10"/>
  <c r="R470" i="10"/>
  <c r="I464" i="10"/>
  <c r="D460" i="10"/>
  <c r="Q460" i="10" s="1"/>
  <c r="M458" i="10"/>
  <c r="J452" i="10"/>
  <c r="V565" i="10"/>
  <c r="R564" i="10"/>
  <c r="L563" i="10"/>
  <c r="R557" i="10"/>
  <c r="G557" i="10"/>
  <c r="V553" i="10"/>
  <c r="G551" i="10"/>
  <c r="P550" i="10"/>
  <c r="P549" i="10"/>
  <c r="V547" i="10"/>
  <c r="I546" i="10"/>
  <c r="S544" i="10"/>
  <c r="R543" i="10"/>
  <c r="G540" i="10"/>
  <c r="J533" i="10"/>
  <c r="R532" i="10"/>
  <c r="V528" i="10"/>
  <c r="S524" i="10"/>
  <c r="U522" i="10"/>
  <c r="V521" i="10"/>
  <c r="M504" i="10"/>
  <c r="I502" i="10"/>
  <c r="U495" i="10"/>
  <c r="V494" i="10"/>
  <c r="D491" i="10"/>
  <c r="N491" i="10" s="1"/>
  <c r="J490" i="10"/>
  <c r="O483" i="10"/>
  <c r="J482" i="10"/>
  <c r="P476" i="10"/>
  <c r="O472" i="10"/>
  <c r="J470" i="10"/>
  <c r="J458" i="10"/>
  <c r="R449" i="10"/>
  <c r="V583" i="10"/>
  <c r="P576" i="10"/>
  <c r="J575" i="10"/>
  <c r="O571" i="10"/>
  <c r="L569" i="10"/>
  <c r="S565" i="10"/>
  <c r="L564" i="10"/>
  <c r="G563" i="10"/>
  <c r="O562" i="10"/>
  <c r="S553" i="10"/>
  <c r="M550" i="10"/>
  <c r="O543" i="10"/>
  <c r="D540" i="10"/>
  <c r="T540" i="10" s="1"/>
  <c r="U538" i="10"/>
  <c r="F538" i="10"/>
  <c r="P527" i="10"/>
  <c r="L521" i="10"/>
  <c r="V506" i="10"/>
  <c r="S499" i="10"/>
  <c r="R496" i="10"/>
  <c r="J483" i="10"/>
  <c r="D480" i="10"/>
  <c r="S478" i="10"/>
  <c r="F476" i="10"/>
  <c r="J472" i="10"/>
  <c r="I470" i="10"/>
  <c r="S468" i="10"/>
  <c r="D464" i="10"/>
  <c r="H464" i="10" s="1"/>
  <c r="F452" i="10"/>
  <c r="O449" i="10"/>
  <c r="P440" i="10"/>
  <c r="V440" i="10"/>
  <c r="V504" i="11"/>
  <c r="V494" i="11"/>
  <c r="S489" i="11"/>
  <c r="V488" i="11"/>
  <c r="V478" i="11"/>
  <c r="U444" i="11"/>
  <c r="R443" i="11"/>
  <c r="U441" i="11"/>
  <c r="L408" i="11"/>
  <c r="I408" i="11"/>
  <c r="I401" i="11"/>
  <c r="F401" i="11"/>
  <c r="R401" i="11"/>
  <c r="S437" i="10"/>
  <c r="J436" i="10"/>
  <c r="M435" i="10"/>
  <c r="P432" i="10"/>
  <c r="U428" i="10"/>
  <c r="G427" i="10"/>
  <c r="S425" i="10"/>
  <c r="U424" i="10"/>
  <c r="U422" i="10"/>
  <c r="O421" i="10"/>
  <c r="M420" i="10"/>
  <c r="D419" i="10"/>
  <c r="H419" i="10" s="1"/>
  <c r="G418" i="10"/>
  <c r="L411" i="10"/>
  <c r="G407" i="10"/>
  <c r="J395" i="10"/>
  <c r="G386" i="10"/>
  <c r="M382" i="10"/>
  <c r="L602" i="11"/>
  <c r="J601" i="11"/>
  <c r="O599" i="11"/>
  <c r="S594" i="11"/>
  <c r="P592" i="11"/>
  <c r="S591" i="11"/>
  <c r="M587" i="11"/>
  <c r="D584" i="11"/>
  <c r="E584" i="11" s="1"/>
  <c r="V574" i="11"/>
  <c r="O560" i="11"/>
  <c r="O558" i="11"/>
  <c r="U555" i="11"/>
  <c r="S547" i="11"/>
  <c r="V540" i="11"/>
  <c r="M538" i="11"/>
  <c r="U533" i="11"/>
  <c r="D532" i="11"/>
  <c r="V530" i="11"/>
  <c r="D525" i="11"/>
  <c r="E525" i="11" s="1"/>
  <c r="D521" i="11"/>
  <c r="E521" i="11" s="1"/>
  <c r="R516" i="11"/>
  <c r="R515" i="11"/>
  <c r="P514" i="11"/>
  <c r="S500" i="11"/>
  <c r="M499" i="11"/>
  <c r="M495" i="11"/>
  <c r="S494" i="11"/>
  <c r="P488" i="11"/>
  <c r="R487" i="11"/>
  <c r="O483" i="11"/>
  <c r="U477" i="11"/>
  <c r="U469" i="11"/>
  <c r="D465" i="11"/>
  <c r="E465" i="11" s="1"/>
  <c r="I464" i="11"/>
  <c r="V448" i="11"/>
  <c r="O444" i="11"/>
  <c r="R441" i="11"/>
  <c r="I438" i="11"/>
  <c r="G432" i="11"/>
  <c r="J430" i="11"/>
  <c r="L427" i="11"/>
  <c r="F425" i="11"/>
  <c r="U425" i="11"/>
  <c r="U420" i="11"/>
  <c r="J406" i="11"/>
  <c r="O403" i="11"/>
  <c r="F403" i="11"/>
  <c r="L403" i="11"/>
  <c r="P437" i="10"/>
  <c r="J435" i="10"/>
  <c r="L428" i="10"/>
  <c r="R424" i="10"/>
  <c r="U423" i="10"/>
  <c r="R422" i="10"/>
  <c r="V415" i="10"/>
  <c r="I411" i="10"/>
  <c r="P388" i="10"/>
  <c r="S383" i="10"/>
  <c r="M586" i="11"/>
  <c r="P577" i="11"/>
  <c r="O575" i="11"/>
  <c r="M559" i="11"/>
  <c r="V550" i="11"/>
  <c r="U548" i="11"/>
  <c r="P547" i="11"/>
  <c r="R531" i="11"/>
  <c r="S530" i="11"/>
  <c r="O515" i="11"/>
  <c r="V508" i="11"/>
  <c r="P504" i="11"/>
  <c r="P500" i="11"/>
  <c r="L496" i="11"/>
  <c r="M488" i="11"/>
  <c r="M487" i="11"/>
  <c r="R484" i="11"/>
  <c r="P478" i="11"/>
  <c r="R469" i="11"/>
  <c r="M466" i="11"/>
  <c r="R462" i="11"/>
  <c r="S448" i="11"/>
  <c r="L444" i="11"/>
  <c r="L443" i="11"/>
  <c r="I441" i="11"/>
  <c r="I430" i="11"/>
  <c r="U418" i="11"/>
  <c r="M415" i="11"/>
  <c r="S415" i="11"/>
  <c r="M437" i="10"/>
  <c r="R429" i="10"/>
  <c r="J425" i="10"/>
  <c r="O424" i="10"/>
  <c r="J422" i="10"/>
  <c r="F421" i="10"/>
  <c r="G420" i="10"/>
  <c r="S415" i="10"/>
  <c r="S413" i="10"/>
  <c r="R412" i="10"/>
  <c r="F411" i="10"/>
  <c r="V407" i="10"/>
  <c r="U403" i="10"/>
  <c r="U401" i="10"/>
  <c r="M398" i="10"/>
  <c r="V396" i="10"/>
  <c r="F394" i="10"/>
  <c r="D386" i="10"/>
  <c r="P383" i="10"/>
  <c r="F601" i="11"/>
  <c r="V596" i="11"/>
  <c r="J591" i="11"/>
  <c r="L588" i="11"/>
  <c r="F587" i="11"/>
  <c r="J586" i="11"/>
  <c r="U583" i="11"/>
  <c r="R582" i="11"/>
  <c r="O581" i="11"/>
  <c r="V578" i="11"/>
  <c r="M577" i="11"/>
  <c r="G576" i="11"/>
  <c r="M574" i="11"/>
  <c r="R572" i="11"/>
  <c r="O568" i="11"/>
  <c r="I565" i="11"/>
  <c r="J561" i="11"/>
  <c r="J560" i="11"/>
  <c r="F558" i="11"/>
  <c r="R555" i="11"/>
  <c r="V554" i="11"/>
  <c r="R553" i="11"/>
  <c r="P550" i="11"/>
  <c r="R549" i="11"/>
  <c r="R548" i="11"/>
  <c r="V544" i="11"/>
  <c r="R541" i="11"/>
  <c r="R533" i="11"/>
  <c r="V532" i="11"/>
  <c r="O531" i="11"/>
  <c r="P530" i="11"/>
  <c r="L529" i="11"/>
  <c r="J528" i="11"/>
  <c r="D517" i="11"/>
  <c r="L516" i="11"/>
  <c r="I515" i="11"/>
  <c r="G514" i="11"/>
  <c r="M513" i="11"/>
  <c r="P508" i="11"/>
  <c r="M505" i="11"/>
  <c r="M504" i="11"/>
  <c r="M500" i="11"/>
  <c r="I496" i="11"/>
  <c r="P494" i="11"/>
  <c r="O490" i="11"/>
  <c r="J488" i="11"/>
  <c r="J487" i="11"/>
  <c r="R485" i="11"/>
  <c r="L484" i="11"/>
  <c r="F483" i="11"/>
  <c r="V480" i="11"/>
  <c r="J479" i="11"/>
  <c r="R477" i="11"/>
  <c r="M473" i="11"/>
  <c r="O471" i="11"/>
  <c r="M469" i="11"/>
  <c r="J467" i="11"/>
  <c r="G466" i="11"/>
  <c r="F464" i="11"/>
  <c r="L462" i="11"/>
  <c r="R451" i="11"/>
  <c r="U450" i="11"/>
  <c r="U449" i="11"/>
  <c r="P448" i="11"/>
  <c r="G444" i="11"/>
  <c r="I443" i="11"/>
  <c r="U438" i="11"/>
  <c r="D438" i="11"/>
  <c r="G430" i="11"/>
  <c r="V425" i="11"/>
  <c r="V424" i="11"/>
  <c r="M424" i="11"/>
  <c r="L422" i="11"/>
  <c r="I420" i="11"/>
  <c r="J412" i="11"/>
  <c r="M412" i="11"/>
  <c r="Q409" i="11"/>
  <c r="N409" i="11"/>
  <c r="R402" i="11"/>
  <c r="L399" i="11"/>
  <c r="O399" i="11"/>
  <c r="F399" i="11"/>
  <c r="I399" i="11"/>
  <c r="D443" i="10"/>
  <c r="T443" i="10" s="1"/>
  <c r="U441" i="10"/>
  <c r="G437" i="10"/>
  <c r="V435" i="10"/>
  <c r="G435" i="10"/>
  <c r="L424" i="10"/>
  <c r="V417" i="10"/>
  <c r="J415" i="10"/>
  <c r="P413" i="10"/>
  <c r="S407" i="10"/>
  <c r="R401" i="10"/>
  <c r="P396" i="10"/>
  <c r="D394" i="10"/>
  <c r="R391" i="10"/>
  <c r="M388" i="10"/>
  <c r="V385" i="10"/>
  <c r="J383" i="10"/>
  <c r="U597" i="11"/>
  <c r="U595" i="11"/>
  <c r="O584" i="11"/>
  <c r="O583" i="11"/>
  <c r="L582" i="11"/>
  <c r="P578" i="11"/>
  <c r="J577" i="11"/>
  <c r="L568" i="11"/>
  <c r="G560" i="11"/>
  <c r="S554" i="11"/>
  <c r="J544" i="11"/>
  <c r="O533" i="11"/>
  <c r="S532" i="11"/>
  <c r="S520" i="11"/>
  <c r="G504" i="11"/>
  <c r="F500" i="11"/>
  <c r="R497" i="11"/>
  <c r="G495" i="11"/>
  <c r="J494" i="11"/>
  <c r="L490" i="11"/>
  <c r="J489" i="11"/>
  <c r="F488" i="11"/>
  <c r="G487" i="11"/>
  <c r="I484" i="11"/>
  <c r="M480" i="11"/>
  <c r="G478" i="11"/>
  <c r="L471" i="11"/>
  <c r="O470" i="11"/>
  <c r="L469" i="11"/>
  <c r="V456" i="11"/>
  <c r="P454" i="11"/>
  <c r="R449" i="11"/>
  <c r="J448" i="11"/>
  <c r="F444" i="11"/>
  <c r="V430" i="11"/>
  <c r="F430" i="11"/>
  <c r="S425" i="11"/>
  <c r="S420" i="11"/>
  <c r="V420" i="11"/>
  <c r="U404" i="11"/>
  <c r="D404" i="11"/>
  <c r="F404" i="11"/>
  <c r="D432" i="10"/>
  <c r="I424" i="10"/>
  <c r="G415" i="10"/>
  <c r="M413" i="10"/>
  <c r="Q408" i="10"/>
  <c r="L401" i="10"/>
  <c r="J396" i="10"/>
  <c r="V386" i="10"/>
  <c r="O595" i="11"/>
  <c r="D586" i="11"/>
  <c r="Q586" i="11" s="1"/>
  <c r="M578" i="11"/>
  <c r="G577" i="11"/>
  <c r="V556" i="11"/>
  <c r="P554" i="11"/>
  <c r="J550" i="11"/>
  <c r="G544" i="11"/>
  <c r="P532" i="11"/>
  <c r="G528" i="11"/>
  <c r="M525" i="11"/>
  <c r="P521" i="11"/>
  <c r="P520" i="11"/>
  <c r="F516" i="11"/>
  <c r="D514" i="11"/>
  <c r="V509" i="11"/>
  <c r="D508" i="11"/>
  <c r="K508" i="11" s="1"/>
  <c r="D504" i="11"/>
  <c r="T504" i="11" s="1"/>
  <c r="G494" i="11"/>
  <c r="G473" i="11"/>
  <c r="L395" i="11"/>
  <c r="R395" i="11"/>
  <c r="D395" i="11"/>
  <c r="I395" i="11"/>
  <c r="U395" i="11"/>
  <c r="D429" i="10"/>
  <c r="F423" i="10"/>
  <c r="J413" i="10"/>
  <c r="I412" i="10"/>
  <c r="J578" i="11"/>
  <c r="F575" i="11"/>
  <c r="R408" i="11"/>
  <c r="I391" i="11"/>
  <c r="L391" i="11"/>
  <c r="D391" i="11"/>
  <c r="E391" i="11" s="1"/>
  <c r="R391" i="11"/>
  <c r="F391" i="11"/>
  <c r="U391" i="11"/>
  <c r="E536" i="12"/>
  <c r="Q536" i="12"/>
  <c r="P442" i="10"/>
  <c r="D435" i="10"/>
  <c r="S427" i="10"/>
  <c r="O419" i="10"/>
  <c r="L418" i="10"/>
  <c r="G413" i="10"/>
  <c r="O410" i="10"/>
  <c r="M409" i="10"/>
  <c r="H408" i="10"/>
  <c r="J404" i="10"/>
  <c r="O402" i="10"/>
  <c r="M397" i="10"/>
  <c r="O394" i="10"/>
  <c r="U393" i="10"/>
  <c r="F392" i="10"/>
  <c r="U388" i="10"/>
  <c r="I388" i="10"/>
  <c r="O386" i="10"/>
  <c r="D383" i="10"/>
  <c r="R602" i="11"/>
  <c r="R598" i="11"/>
  <c r="I597" i="11"/>
  <c r="L596" i="11"/>
  <c r="S587" i="11"/>
  <c r="I584" i="11"/>
  <c r="G578" i="11"/>
  <c r="D577" i="11"/>
  <c r="S565" i="11"/>
  <c r="P564" i="11"/>
  <c r="O563" i="11"/>
  <c r="L554" i="11"/>
  <c r="L553" i="11"/>
  <c r="G550" i="11"/>
  <c r="I545" i="11"/>
  <c r="F542" i="11"/>
  <c r="S536" i="11"/>
  <c r="J532" i="11"/>
  <c r="J520" i="11"/>
  <c r="J518" i="11"/>
  <c r="L517" i="11"/>
  <c r="U516" i="11"/>
  <c r="V514" i="11"/>
  <c r="J512" i="11"/>
  <c r="M509" i="11"/>
  <c r="V505" i="11"/>
  <c r="J491" i="11"/>
  <c r="V487" i="11"/>
  <c r="V486" i="11"/>
  <c r="F485" i="11"/>
  <c r="U483" i="11"/>
  <c r="J481" i="11"/>
  <c r="R463" i="11"/>
  <c r="G456" i="11"/>
  <c r="O450" i="11"/>
  <c r="V444" i="11"/>
  <c r="L438" i="11"/>
  <c r="P432" i="11"/>
  <c r="R430" i="11"/>
  <c r="O427" i="11"/>
  <c r="L426" i="11"/>
  <c r="G425" i="11"/>
  <c r="P415" i="11"/>
  <c r="R414" i="11"/>
  <c r="F414" i="11"/>
  <c r="D411" i="11"/>
  <c r="E411" i="11" s="1"/>
  <c r="V404" i="11"/>
  <c r="U399" i="11"/>
  <c r="P409" i="11"/>
  <c r="V405" i="11"/>
  <c r="D396" i="11"/>
  <c r="E396" i="11" s="1"/>
  <c r="G383" i="11"/>
  <c r="I602" i="12"/>
  <c r="J601" i="12"/>
  <c r="J600" i="12"/>
  <c r="L598" i="12"/>
  <c r="P595" i="12"/>
  <c r="V594" i="12"/>
  <c r="L592" i="12"/>
  <c r="V589" i="12"/>
  <c r="I587" i="12"/>
  <c r="F581" i="12"/>
  <c r="G580" i="12"/>
  <c r="F569" i="12"/>
  <c r="G566" i="12"/>
  <c r="S563" i="12"/>
  <c r="P560" i="12"/>
  <c r="O555" i="12"/>
  <c r="J550" i="12"/>
  <c r="R544" i="12"/>
  <c r="D542" i="12"/>
  <c r="K542" i="12" s="1"/>
  <c r="P538" i="12"/>
  <c r="D534" i="12"/>
  <c r="E534" i="12" s="1"/>
  <c r="P523" i="12"/>
  <c r="O519" i="12"/>
  <c r="M503" i="12"/>
  <c r="J443" i="12"/>
  <c r="O441" i="12"/>
  <c r="O440" i="12"/>
  <c r="R432" i="12"/>
  <c r="L431" i="12"/>
  <c r="I382" i="11"/>
  <c r="V596" i="12"/>
  <c r="J592" i="12"/>
  <c r="U585" i="12"/>
  <c r="O574" i="12"/>
  <c r="R563" i="12"/>
  <c r="M560" i="12"/>
  <c r="L555" i="12"/>
  <c r="R552" i="12"/>
  <c r="V550" i="12"/>
  <c r="G550" i="12"/>
  <c r="O544" i="12"/>
  <c r="L543" i="12"/>
  <c r="M538" i="12"/>
  <c r="L537" i="12"/>
  <c r="V532" i="12"/>
  <c r="R526" i="12"/>
  <c r="O523" i="12"/>
  <c r="U521" i="12"/>
  <c r="L519" i="12"/>
  <c r="U515" i="12"/>
  <c r="V510" i="12"/>
  <c r="U506" i="12"/>
  <c r="V505" i="12"/>
  <c r="L503" i="12"/>
  <c r="F465" i="12"/>
  <c r="L464" i="12"/>
  <c r="U461" i="12"/>
  <c r="V457" i="12"/>
  <c r="O456" i="12"/>
  <c r="S453" i="12"/>
  <c r="D451" i="12"/>
  <c r="F450" i="12"/>
  <c r="R445" i="12"/>
  <c r="P444" i="12"/>
  <c r="G443" i="12"/>
  <c r="L441" i="12"/>
  <c r="I440" i="12"/>
  <c r="S433" i="12"/>
  <c r="I432" i="12"/>
  <c r="J431" i="12"/>
  <c r="O392" i="11"/>
  <c r="U387" i="11"/>
  <c r="F382" i="11"/>
  <c r="L596" i="12"/>
  <c r="M595" i="12"/>
  <c r="V592" i="12"/>
  <c r="G592" i="12"/>
  <c r="P590" i="12"/>
  <c r="O585" i="12"/>
  <c r="S583" i="12"/>
  <c r="L574" i="12"/>
  <c r="L572" i="12"/>
  <c r="M563" i="12"/>
  <c r="R561" i="12"/>
  <c r="R556" i="12"/>
  <c r="I555" i="12"/>
  <c r="L552" i="12"/>
  <c r="S550" i="12"/>
  <c r="F550" i="12"/>
  <c r="D549" i="12"/>
  <c r="T549" i="12" s="1"/>
  <c r="L544" i="12"/>
  <c r="F543" i="12"/>
  <c r="R539" i="12"/>
  <c r="J538" i="12"/>
  <c r="O536" i="12"/>
  <c r="S532" i="12"/>
  <c r="V527" i="12"/>
  <c r="L526" i="12"/>
  <c r="M523" i="12"/>
  <c r="M522" i="12"/>
  <c r="F521" i="12"/>
  <c r="F517" i="12"/>
  <c r="O515" i="12"/>
  <c r="S510" i="12"/>
  <c r="S506" i="12"/>
  <c r="U505" i="12"/>
  <c r="R504" i="12"/>
  <c r="I503" i="12"/>
  <c r="I496" i="12"/>
  <c r="R493" i="12"/>
  <c r="T491" i="12"/>
  <c r="R489" i="12"/>
  <c r="G485" i="12"/>
  <c r="I475" i="12"/>
  <c r="P474" i="12"/>
  <c r="M473" i="12"/>
  <c r="U471" i="12"/>
  <c r="S467" i="12"/>
  <c r="D465" i="12"/>
  <c r="Q465" i="12" s="1"/>
  <c r="D464" i="12"/>
  <c r="K464" i="12" s="1"/>
  <c r="L461" i="12"/>
  <c r="R459" i="12"/>
  <c r="O458" i="12"/>
  <c r="P457" i="12"/>
  <c r="L456" i="12"/>
  <c r="O445" i="12"/>
  <c r="S443" i="12"/>
  <c r="F443" i="12"/>
  <c r="I442" i="12"/>
  <c r="F441" i="12"/>
  <c r="D440" i="12"/>
  <c r="Q440" i="12" s="1"/>
  <c r="D437" i="12"/>
  <c r="I435" i="12"/>
  <c r="P433" i="12"/>
  <c r="F432" i="12"/>
  <c r="I431" i="12"/>
  <c r="D405" i="11"/>
  <c r="D399" i="11"/>
  <c r="T399" i="11" s="1"/>
  <c r="O396" i="11"/>
  <c r="U388" i="11"/>
  <c r="P386" i="11"/>
  <c r="S384" i="11"/>
  <c r="D382" i="11"/>
  <c r="V601" i="12"/>
  <c r="I596" i="12"/>
  <c r="U592" i="12"/>
  <c r="F592" i="12"/>
  <c r="M590" i="12"/>
  <c r="V588" i="12"/>
  <c r="M585" i="12"/>
  <c r="V580" i="12"/>
  <c r="D574" i="12"/>
  <c r="I572" i="12"/>
  <c r="U569" i="12"/>
  <c r="U568" i="12"/>
  <c r="U565" i="12"/>
  <c r="S564" i="12"/>
  <c r="I563" i="12"/>
  <c r="J560" i="12"/>
  <c r="V558" i="12"/>
  <c r="R557" i="12"/>
  <c r="I556" i="12"/>
  <c r="F555" i="12"/>
  <c r="D552" i="12"/>
  <c r="E552" i="12" s="1"/>
  <c r="R550" i="12"/>
  <c r="D550" i="12"/>
  <c r="Q550" i="12" s="1"/>
  <c r="V548" i="12"/>
  <c r="V547" i="12"/>
  <c r="O545" i="12"/>
  <c r="I544" i="12"/>
  <c r="U541" i="12"/>
  <c r="O539" i="12"/>
  <c r="G538" i="12"/>
  <c r="M534" i="12"/>
  <c r="V533" i="12"/>
  <c r="S530" i="12"/>
  <c r="O529" i="12"/>
  <c r="R528" i="12"/>
  <c r="U527" i="12"/>
  <c r="F526" i="12"/>
  <c r="L515" i="12"/>
  <c r="J510" i="12"/>
  <c r="F503" i="12"/>
  <c r="U501" i="12"/>
  <c r="S499" i="12"/>
  <c r="G496" i="12"/>
  <c r="F493" i="12"/>
  <c r="V480" i="12"/>
  <c r="G475" i="12"/>
  <c r="M474" i="12"/>
  <c r="F457" i="12"/>
  <c r="D456" i="12"/>
  <c r="Q456" i="12" s="1"/>
  <c r="G453" i="12"/>
  <c r="L445" i="12"/>
  <c r="D443" i="12"/>
  <c r="N443" i="12" s="1"/>
  <c r="F442" i="12"/>
  <c r="G433" i="12"/>
  <c r="P592" i="12"/>
  <c r="R465" i="12"/>
  <c r="D453" i="12"/>
  <c r="L449" i="12"/>
  <c r="G444" i="12"/>
  <c r="D433" i="12"/>
  <c r="V431" i="12"/>
  <c r="O592" i="12"/>
  <c r="U584" i="12"/>
  <c r="L568" i="12"/>
  <c r="M566" i="12"/>
  <c r="D564" i="12"/>
  <c r="R562" i="12"/>
  <c r="V560" i="12"/>
  <c r="D560" i="12"/>
  <c r="E560" i="12" s="1"/>
  <c r="U555" i="12"/>
  <c r="R543" i="12"/>
  <c r="F536" i="12"/>
  <c r="R519" i="12"/>
  <c r="D518" i="12"/>
  <c r="E518" i="12" s="1"/>
  <c r="M478" i="12"/>
  <c r="U475" i="12"/>
  <c r="L470" i="12"/>
  <c r="M468" i="12"/>
  <c r="O465" i="12"/>
  <c r="R464" i="12"/>
  <c r="F449" i="12"/>
  <c r="R441" i="12"/>
  <c r="R440" i="12"/>
  <c r="V435" i="12"/>
  <c r="U432" i="12"/>
  <c r="U431" i="12"/>
  <c r="U430" i="12"/>
  <c r="F388" i="11"/>
  <c r="I387" i="11"/>
  <c r="S382" i="11"/>
  <c r="L602" i="12"/>
  <c r="D595" i="12"/>
  <c r="T595" i="12" s="1"/>
  <c r="J593" i="12"/>
  <c r="L587" i="12"/>
  <c r="L584" i="12"/>
  <c r="G581" i="12"/>
  <c r="O579" i="12"/>
  <c r="U574" i="12"/>
  <c r="F573" i="12"/>
  <c r="J566" i="12"/>
  <c r="I565" i="12"/>
  <c r="J554" i="12"/>
  <c r="L550" i="12"/>
  <c r="R549" i="12"/>
  <c r="I548" i="12"/>
  <c r="O543" i="12"/>
  <c r="M542" i="12"/>
  <c r="V538" i="12"/>
  <c r="O537" i="12"/>
  <c r="R536" i="12"/>
  <c r="D530" i="12"/>
  <c r="D529" i="12"/>
  <c r="H529" i="12" s="1"/>
  <c r="P500" i="12"/>
  <c r="G499" i="12"/>
  <c r="F494" i="12"/>
  <c r="J478" i="12"/>
  <c r="R475" i="12"/>
  <c r="U474" i="12"/>
  <c r="F474" i="12"/>
  <c r="F468" i="12"/>
  <c r="I465" i="12"/>
  <c r="O464" i="12"/>
  <c r="D452" i="12"/>
  <c r="H452" i="12" s="1"/>
  <c r="G448" i="12"/>
  <c r="L443" i="12"/>
  <c r="P441" i="12"/>
  <c r="P440" i="12"/>
  <c r="J439" i="12"/>
  <c r="P435" i="12"/>
  <c r="S432" i="12"/>
  <c r="P431" i="12"/>
  <c r="L429" i="12"/>
  <c r="E426" i="12"/>
  <c r="H391" i="12"/>
  <c r="E483" i="5"/>
  <c r="Z483" i="5"/>
  <c r="H459" i="5"/>
  <c r="W459" i="5"/>
  <c r="N459" i="5"/>
  <c r="Q398" i="5"/>
  <c r="E398" i="5"/>
  <c r="E466" i="5"/>
  <c r="W466" i="5"/>
  <c r="N466" i="5"/>
  <c r="Z466" i="5"/>
  <c r="E520" i="5"/>
  <c r="Q520" i="5"/>
  <c r="AC520" i="5"/>
  <c r="H520" i="5"/>
  <c r="W520" i="5"/>
  <c r="Z520" i="5"/>
  <c r="N461" i="5"/>
  <c r="Z461" i="5"/>
  <c r="Q455" i="5"/>
  <c r="H455" i="5"/>
  <c r="N455" i="5"/>
  <c r="T455" i="5"/>
  <c r="W455" i="5"/>
  <c r="E577" i="5"/>
  <c r="Q577" i="5"/>
  <c r="AE559" i="5"/>
  <c r="R588" i="5"/>
  <c r="AE587" i="5"/>
  <c r="S581" i="5"/>
  <c r="P560" i="5"/>
  <c r="AD559" i="5"/>
  <c r="L558" i="5"/>
  <c r="O556" i="5"/>
  <c r="Y555" i="5"/>
  <c r="O554" i="5"/>
  <c r="F550" i="5"/>
  <c r="X550" i="5"/>
  <c r="AD545" i="5"/>
  <c r="Y541" i="5"/>
  <c r="V538" i="5"/>
  <c r="F538" i="5"/>
  <c r="AA538" i="5"/>
  <c r="I530" i="5"/>
  <c r="AD530" i="5"/>
  <c r="S527" i="5"/>
  <c r="AA523" i="5"/>
  <c r="AC522" i="5"/>
  <c r="U516" i="5"/>
  <c r="AA515" i="5"/>
  <c r="R513" i="5"/>
  <c r="G511" i="5"/>
  <c r="P511" i="5"/>
  <c r="O507" i="5"/>
  <c r="AA507" i="5"/>
  <c r="S496" i="5"/>
  <c r="AE495" i="5"/>
  <c r="X492" i="5"/>
  <c r="F491" i="5"/>
  <c r="X488" i="5"/>
  <c r="AD487" i="5"/>
  <c r="U484" i="5"/>
  <c r="F484" i="5"/>
  <c r="X484" i="5"/>
  <c r="I484" i="5"/>
  <c r="AA482" i="5"/>
  <c r="D482" i="5"/>
  <c r="F482" i="5"/>
  <c r="AE479" i="5"/>
  <c r="AA476" i="5"/>
  <c r="H472" i="5"/>
  <c r="J471" i="5"/>
  <c r="AE471" i="5"/>
  <c r="G471" i="5"/>
  <c r="M471" i="5"/>
  <c r="Y471" i="5"/>
  <c r="Y462" i="5"/>
  <c r="J462" i="5"/>
  <c r="M462" i="5"/>
  <c r="P462" i="5"/>
  <c r="G462" i="5"/>
  <c r="AB462" i="5"/>
  <c r="P460" i="5"/>
  <c r="S460" i="5"/>
  <c r="J460" i="5"/>
  <c r="Y460" i="5"/>
  <c r="P459" i="5"/>
  <c r="J449" i="5"/>
  <c r="P449" i="5"/>
  <c r="AB449" i="5"/>
  <c r="M449" i="5"/>
  <c r="X444" i="5"/>
  <c r="AA444" i="5"/>
  <c r="R434" i="5"/>
  <c r="M430" i="5"/>
  <c r="Y430" i="5"/>
  <c r="P430" i="5"/>
  <c r="AE426" i="5"/>
  <c r="U411" i="5"/>
  <c r="R409" i="5"/>
  <c r="I409" i="5"/>
  <c r="AA409" i="5"/>
  <c r="AE396" i="5"/>
  <c r="M396" i="5"/>
  <c r="R386" i="5"/>
  <c r="D386" i="5"/>
  <c r="L386" i="5"/>
  <c r="V588" i="5"/>
  <c r="S588" i="5"/>
  <c r="Y593" i="5"/>
  <c r="W598" i="5"/>
  <c r="N598" i="5"/>
  <c r="S597" i="5"/>
  <c r="I595" i="5"/>
  <c r="X593" i="5"/>
  <c r="M593" i="5"/>
  <c r="AB592" i="5"/>
  <c r="U591" i="5"/>
  <c r="D590" i="5"/>
  <c r="O588" i="5"/>
  <c r="AD587" i="5"/>
  <c r="T587" i="5"/>
  <c r="J587" i="5"/>
  <c r="R584" i="5"/>
  <c r="V583" i="5"/>
  <c r="R581" i="5"/>
  <c r="P579" i="5"/>
  <c r="D575" i="5"/>
  <c r="X572" i="5"/>
  <c r="AE564" i="5"/>
  <c r="P563" i="5"/>
  <c r="M561" i="5"/>
  <c r="AE560" i="5"/>
  <c r="O560" i="5"/>
  <c r="AA559" i="5"/>
  <c r="AA558" i="5"/>
  <c r="I558" i="5"/>
  <c r="M556" i="5"/>
  <c r="V555" i="5"/>
  <c r="L554" i="5"/>
  <c r="AB551" i="5"/>
  <c r="V551" i="5"/>
  <c r="O550" i="5"/>
  <c r="R547" i="5"/>
  <c r="V545" i="5"/>
  <c r="E544" i="5"/>
  <c r="O543" i="5"/>
  <c r="AA542" i="5"/>
  <c r="I542" i="5"/>
  <c r="U541" i="5"/>
  <c r="L540" i="5"/>
  <c r="AD539" i="5"/>
  <c r="U538" i="5"/>
  <c r="O536" i="5"/>
  <c r="P532" i="5"/>
  <c r="P531" i="5"/>
  <c r="U530" i="5"/>
  <c r="AE529" i="5"/>
  <c r="V528" i="5"/>
  <c r="S528" i="5"/>
  <c r="R527" i="5"/>
  <c r="F526" i="5"/>
  <c r="I525" i="5"/>
  <c r="X524" i="5"/>
  <c r="U523" i="5"/>
  <c r="AB522" i="5"/>
  <c r="I522" i="5"/>
  <c r="AD522" i="5"/>
  <c r="Y520" i="5"/>
  <c r="M520" i="5"/>
  <c r="S516" i="5"/>
  <c r="V515" i="5"/>
  <c r="O513" i="5"/>
  <c r="V512" i="5"/>
  <c r="G512" i="5"/>
  <c r="S507" i="5"/>
  <c r="U502" i="5"/>
  <c r="I502" i="5"/>
  <c r="O500" i="5"/>
  <c r="Y495" i="5"/>
  <c r="R494" i="5"/>
  <c r="L494" i="5"/>
  <c r="R492" i="5"/>
  <c r="AB491" i="5"/>
  <c r="M491" i="5"/>
  <c r="P491" i="5"/>
  <c r="U488" i="5"/>
  <c r="AB487" i="5"/>
  <c r="AE487" i="5"/>
  <c r="V484" i="5"/>
  <c r="AB479" i="5"/>
  <c r="X476" i="5"/>
  <c r="X467" i="5"/>
  <c r="F467" i="5"/>
  <c r="L467" i="5"/>
  <c r="P466" i="5"/>
  <c r="X462" i="5"/>
  <c r="O462" i="5"/>
  <c r="P456" i="5"/>
  <c r="Y456" i="5"/>
  <c r="V456" i="5"/>
  <c r="AA451" i="5"/>
  <c r="I451" i="5"/>
  <c r="D451" i="5"/>
  <c r="AD451" i="5"/>
  <c r="X449" i="5"/>
  <c r="AA449" i="5"/>
  <c r="AB442" i="5"/>
  <c r="S442" i="5"/>
  <c r="G442" i="5"/>
  <c r="Y442" i="5"/>
  <c r="J442" i="5"/>
  <c r="L434" i="5"/>
  <c r="R433" i="5"/>
  <c r="Q432" i="5"/>
  <c r="K432" i="5"/>
  <c r="J425" i="5"/>
  <c r="P425" i="5"/>
  <c r="S425" i="5"/>
  <c r="V425" i="5"/>
  <c r="G425" i="5"/>
  <c r="P424" i="5"/>
  <c r="AB424" i="5"/>
  <c r="V417" i="5"/>
  <c r="J417" i="5"/>
  <c r="S417" i="5"/>
  <c r="G417" i="5"/>
  <c r="AE417" i="5"/>
  <c r="M417" i="5"/>
  <c r="R411" i="5"/>
  <c r="S406" i="5"/>
  <c r="AB406" i="5"/>
  <c r="P406" i="5"/>
  <c r="AE555" i="5"/>
  <c r="X519" i="5"/>
  <c r="AA519" i="5"/>
  <c r="N593" i="5"/>
  <c r="T601" i="5"/>
  <c r="S595" i="5"/>
  <c r="W593" i="5"/>
  <c r="J593" i="5"/>
  <c r="F591" i="5"/>
  <c r="AE588" i="5"/>
  <c r="L588" i="5"/>
  <c r="AC587" i="5"/>
  <c r="S587" i="5"/>
  <c r="I587" i="5"/>
  <c r="L584" i="5"/>
  <c r="S583" i="5"/>
  <c r="L581" i="5"/>
  <c r="M579" i="5"/>
  <c r="R578" i="5"/>
  <c r="L573" i="5"/>
  <c r="R572" i="5"/>
  <c r="F571" i="5"/>
  <c r="U565" i="5"/>
  <c r="X564" i="5"/>
  <c r="AE562" i="5"/>
  <c r="AE561" i="5"/>
  <c r="L561" i="5"/>
  <c r="AB560" i="5"/>
  <c r="J560" i="5"/>
  <c r="V559" i="5"/>
  <c r="S557" i="5"/>
  <c r="L556" i="5"/>
  <c r="P555" i="5"/>
  <c r="AA554" i="5"/>
  <c r="I554" i="5"/>
  <c r="X551" i="5"/>
  <c r="I551" i="5"/>
  <c r="M550" i="5"/>
  <c r="I547" i="5"/>
  <c r="U545" i="5"/>
  <c r="I543" i="5"/>
  <c r="X542" i="5"/>
  <c r="X539" i="5"/>
  <c r="R538" i="5"/>
  <c r="M532" i="5"/>
  <c r="M531" i="5"/>
  <c r="R530" i="5"/>
  <c r="AB529" i="5"/>
  <c r="O527" i="5"/>
  <c r="AA526" i="5"/>
  <c r="U524" i="5"/>
  <c r="R523" i="5"/>
  <c r="N522" i="5"/>
  <c r="X520" i="5"/>
  <c r="L520" i="5"/>
  <c r="S519" i="5"/>
  <c r="D518" i="5"/>
  <c r="M518" i="5"/>
  <c r="AB518" i="5"/>
  <c r="R516" i="5"/>
  <c r="P515" i="5"/>
  <c r="D514" i="5"/>
  <c r="M514" i="5"/>
  <c r="L513" i="5"/>
  <c r="U512" i="5"/>
  <c r="D512" i="5"/>
  <c r="X512" i="5"/>
  <c r="R507" i="5"/>
  <c r="F506" i="5"/>
  <c r="R506" i="5"/>
  <c r="AD506" i="5"/>
  <c r="O506" i="5"/>
  <c r="P505" i="5"/>
  <c r="S505" i="5"/>
  <c r="AB503" i="5"/>
  <c r="G503" i="5"/>
  <c r="M503" i="5"/>
  <c r="S502" i="5"/>
  <c r="V495" i="5"/>
  <c r="AA494" i="5"/>
  <c r="O492" i="5"/>
  <c r="V491" i="5"/>
  <c r="P488" i="5"/>
  <c r="V487" i="5"/>
  <c r="O487" i="5"/>
  <c r="F487" i="5"/>
  <c r="X487" i="5"/>
  <c r="G486" i="5"/>
  <c r="M486" i="5"/>
  <c r="AD483" i="5"/>
  <c r="L483" i="5"/>
  <c r="P482" i="5"/>
  <c r="Y479" i="5"/>
  <c r="L477" i="5"/>
  <c r="R476" i="5"/>
  <c r="AE470" i="5"/>
  <c r="AE466" i="5"/>
  <c r="W463" i="5"/>
  <c r="N463" i="5"/>
  <c r="AE459" i="5"/>
  <c r="L455" i="5"/>
  <c r="O451" i="5"/>
  <c r="AE450" i="5"/>
  <c r="Z445" i="5"/>
  <c r="W445" i="5"/>
  <c r="K445" i="5"/>
  <c r="E445" i="5"/>
  <c r="X440" i="5"/>
  <c r="L440" i="5"/>
  <c r="I440" i="5"/>
  <c r="O440" i="5"/>
  <c r="R440" i="5"/>
  <c r="P437" i="5"/>
  <c r="Y437" i="5"/>
  <c r="M437" i="5"/>
  <c r="P436" i="5"/>
  <c r="D436" i="5"/>
  <c r="E436" i="5" s="1"/>
  <c r="Y436" i="5"/>
  <c r="G436" i="5"/>
  <c r="AB436" i="5"/>
  <c r="J436" i="5"/>
  <c r="W432" i="5"/>
  <c r="AA431" i="5"/>
  <c r="F431" i="5"/>
  <c r="M422" i="5"/>
  <c r="Y422" i="5"/>
  <c r="S422" i="5"/>
  <c r="V422" i="5"/>
  <c r="Y419" i="5"/>
  <c r="M419" i="5"/>
  <c r="P419" i="5"/>
  <c r="F406" i="5"/>
  <c r="R406" i="5"/>
  <c r="L406" i="5"/>
  <c r="U406" i="5"/>
  <c r="AA406" i="5"/>
  <c r="AD406" i="5"/>
  <c r="I406" i="5"/>
  <c r="J394" i="5"/>
  <c r="M394" i="5"/>
  <c r="S394" i="5"/>
  <c r="W391" i="5"/>
  <c r="V389" i="5"/>
  <c r="G389" i="5"/>
  <c r="S389" i="5"/>
  <c r="P389" i="5"/>
  <c r="J546" i="5"/>
  <c r="M546" i="5"/>
  <c r="Y546" i="5"/>
  <c r="P597" i="5"/>
  <c r="M601" i="5"/>
  <c r="D599" i="5"/>
  <c r="U598" i="5"/>
  <c r="L598" i="5"/>
  <c r="AE597" i="5"/>
  <c r="AA596" i="5"/>
  <c r="N596" i="5"/>
  <c r="R595" i="5"/>
  <c r="F595" i="5"/>
  <c r="V593" i="5"/>
  <c r="G593" i="5"/>
  <c r="S592" i="5"/>
  <c r="AD591" i="5"/>
  <c r="R591" i="5"/>
  <c r="D591" i="5"/>
  <c r="W591" i="5" s="1"/>
  <c r="P590" i="5"/>
  <c r="AD588" i="5"/>
  <c r="J588" i="5"/>
  <c r="AB587" i="5"/>
  <c r="R587" i="5"/>
  <c r="H587" i="5"/>
  <c r="D586" i="5"/>
  <c r="P583" i="5"/>
  <c r="X582" i="5"/>
  <c r="AD581" i="5"/>
  <c r="I581" i="5"/>
  <c r="AE579" i="5"/>
  <c r="J579" i="5"/>
  <c r="AE575" i="5"/>
  <c r="O572" i="5"/>
  <c r="X571" i="5"/>
  <c r="O571" i="5"/>
  <c r="D571" i="5"/>
  <c r="Y567" i="5"/>
  <c r="R565" i="5"/>
  <c r="U564" i="5"/>
  <c r="Y563" i="5"/>
  <c r="M563" i="5"/>
  <c r="AD562" i="5"/>
  <c r="AD561" i="5"/>
  <c r="I561" i="5"/>
  <c r="AA560" i="5"/>
  <c r="I560" i="5"/>
  <c r="S559" i="5"/>
  <c r="X558" i="5"/>
  <c r="F558" i="5"/>
  <c r="R557" i="5"/>
  <c r="I556" i="5"/>
  <c r="M555" i="5"/>
  <c r="F554" i="5"/>
  <c r="X553" i="5"/>
  <c r="F553" i="5"/>
  <c r="P551" i="5"/>
  <c r="AE550" i="5"/>
  <c r="L550" i="5"/>
  <c r="X549" i="5"/>
  <c r="O549" i="5"/>
  <c r="AA549" i="5"/>
  <c r="F547" i="5"/>
  <c r="G546" i="5"/>
  <c r="L545" i="5"/>
  <c r="V544" i="5"/>
  <c r="M544" i="5"/>
  <c r="AE544" i="5"/>
  <c r="F543" i="5"/>
  <c r="U542" i="5"/>
  <c r="D542" i="5"/>
  <c r="X540" i="5"/>
  <c r="I540" i="5"/>
  <c r="O538" i="5"/>
  <c r="F534" i="5"/>
  <c r="AA534" i="5"/>
  <c r="J532" i="5"/>
  <c r="J531" i="5"/>
  <c r="P530" i="5"/>
  <c r="Y529" i="5"/>
  <c r="Y528" i="5"/>
  <c r="AD527" i="5"/>
  <c r="J527" i="5"/>
  <c r="O526" i="5"/>
  <c r="D526" i="5"/>
  <c r="D524" i="5"/>
  <c r="O523" i="5"/>
  <c r="Y522" i="5"/>
  <c r="M522" i="5"/>
  <c r="D521" i="5"/>
  <c r="Y521" i="5"/>
  <c r="I520" i="5"/>
  <c r="P519" i="5"/>
  <c r="P516" i="5"/>
  <c r="O515" i="5"/>
  <c r="F513" i="5"/>
  <c r="P509" i="5"/>
  <c r="M509" i="5"/>
  <c r="AB509" i="5"/>
  <c r="O508" i="5"/>
  <c r="R508" i="5"/>
  <c r="AA508" i="5"/>
  <c r="M507" i="5"/>
  <c r="S503" i="5"/>
  <c r="U503" i="5"/>
  <c r="AA503" i="5"/>
  <c r="R502" i="5"/>
  <c r="G502" i="5"/>
  <c r="F498" i="5"/>
  <c r="AA498" i="5"/>
  <c r="L498" i="5"/>
  <c r="X497" i="5"/>
  <c r="L497" i="5"/>
  <c r="O497" i="5"/>
  <c r="M496" i="5"/>
  <c r="U495" i="5"/>
  <c r="X494" i="5"/>
  <c r="L492" i="5"/>
  <c r="L488" i="5"/>
  <c r="F486" i="5"/>
  <c r="AA486" i="5"/>
  <c r="D485" i="5"/>
  <c r="P485" i="5"/>
  <c r="P484" i="5"/>
  <c r="P479" i="5"/>
  <c r="R478" i="5"/>
  <c r="AA478" i="5"/>
  <c r="W472" i="5"/>
  <c r="N472" i="5"/>
  <c r="AB470" i="5"/>
  <c r="AB465" i="5"/>
  <c r="V465" i="5"/>
  <c r="M465" i="5"/>
  <c r="E454" i="5"/>
  <c r="N454" i="5"/>
  <c r="Z454" i="5"/>
  <c r="W454" i="5"/>
  <c r="AC454" i="5"/>
  <c r="P450" i="5"/>
  <c r="V442" i="5"/>
  <c r="J441" i="5"/>
  <c r="G441" i="5"/>
  <c r="Y441" i="5"/>
  <c r="S441" i="5"/>
  <c r="S437" i="5"/>
  <c r="M426" i="5"/>
  <c r="D426" i="5"/>
  <c r="S426" i="5"/>
  <c r="V426" i="5"/>
  <c r="G426" i="5"/>
  <c r="AD422" i="5"/>
  <c r="L422" i="5"/>
  <c r="S399" i="5"/>
  <c r="M399" i="5"/>
  <c r="AB399" i="5"/>
  <c r="V399" i="5"/>
  <c r="O398" i="5"/>
  <c r="R398" i="5"/>
  <c r="I398" i="5"/>
  <c r="AD398" i="5"/>
  <c r="L398" i="5"/>
  <c r="F398" i="5"/>
  <c r="O389" i="5"/>
  <c r="R389" i="5"/>
  <c r="AA389" i="5"/>
  <c r="X541" i="5"/>
  <c r="O541" i="5"/>
  <c r="AD523" i="5"/>
  <c r="L601" i="5"/>
  <c r="AE598" i="5"/>
  <c r="T598" i="5"/>
  <c r="J598" i="5"/>
  <c r="AC597" i="5"/>
  <c r="L597" i="5"/>
  <c r="Z596" i="5"/>
  <c r="M596" i="5"/>
  <c r="D595" i="5"/>
  <c r="U593" i="5"/>
  <c r="F593" i="5"/>
  <c r="R592" i="5"/>
  <c r="AA589" i="5"/>
  <c r="AA588" i="5"/>
  <c r="I588" i="5"/>
  <c r="Z587" i="5"/>
  <c r="Q587" i="5"/>
  <c r="G587" i="5"/>
  <c r="D584" i="5"/>
  <c r="M583" i="5"/>
  <c r="S582" i="5"/>
  <c r="AB581" i="5"/>
  <c r="F581" i="5"/>
  <c r="V580" i="5"/>
  <c r="AB579" i="5"/>
  <c r="X576" i="5"/>
  <c r="V567" i="5"/>
  <c r="L565" i="5"/>
  <c r="O564" i="5"/>
  <c r="J563" i="5"/>
  <c r="AB562" i="5"/>
  <c r="M562" i="5"/>
  <c r="AA561" i="5"/>
  <c r="G561" i="5"/>
  <c r="Y560" i="5"/>
  <c r="G560" i="5"/>
  <c r="AA556" i="5"/>
  <c r="D556" i="5"/>
  <c r="G555" i="5"/>
  <c r="AA552" i="5"/>
  <c r="AE551" i="5"/>
  <c r="O551" i="5"/>
  <c r="AD550" i="5"/>
  <c r="I550" i="5"/>
  <c r="L549" i="5"/>
  <c r="Y548" i="5"/>
  <c r="AD547" i="5"/>
  <c r="F541" i="5"/>
  <c r="W540" i="5"/>
  <c r="L538" i="5"/>
  <c r="D537" i="5"/>
  <c r="V536" i="5"/>
  <c r="G536" i="5"/>
  <c r="AE536" i="5"/>
  <c r="U534" i="5"/>
  <c r="G531" i="5"/>
  <c r="O530" i="5"/>
  <c r="V529" i="5"/>
  <c r="P528" i="5"/>
  <c r="AA527" i="5"/>
  <c r="R524" i="5"/>
  <c r="J523" i="5"/>
  <c r="X522" i="5"/>
  <c r="L522" i="5"/>
  <c r="S520" i="5"/>
  <c r="M519" i="5"/>
  <c r="U518" i="5"/>
  <c r="L516" i="5"/>
  <c r="G515" i="5"/>
  <c r="P512" i="5"/>
  <c r="X511" i="5"/>
  <c r="F510" i="5"/>
  <c r="U510" i="5"/>
  <c r="O510" i="5"/>
  <c r="D509" i="5"/>
  <c r="AD507" i="5"/>
  <c r="I507" i="5"/>
  <c r="L506" i="5"/>
  <c r="AB505" i="5"/>
  <c r="R503" i="5"/>
  <c r="D502" i="5"/>
  <c r="X501" i="5"/>
  <c r="R501" i="5"/>
  <c r="I501" i="5"/>
  <c r="V500" i="5"/>
  <c r="S500" i="5"/>
  <c r="M500" i="5"/>
  <c r="R499" i="5"/>
  <c r="AD497" i="5"/>
  <c r="AE496" i="5"/>
  <c r="J496" i="5"/>
  <c r="S495" i="5"/>
  <c r="U494" i="5"/>
  <c r="P493" i="5"/>
  <c r="J493" i="5"/>
  <c r="AB493" i="5"/>
  <c r="S491" i="5"/>
  <c r="X489" i="5"/>
  <c r="D489" i="5"/>
  <c r="H489" i="5" s="1"/>
  <c r="U489" i="5"/>
  <c r="I488" i="5"/>
  <c r="S487" i="5"/>
  <c r="Y486" i="5"/>
  <c r="J483" i="5"/>
  <c r="G483" i="5"/>
  <c r="V483" i="5"/>
  <c r="Y483" i="5"/>
  <c r="I476" i="5"/>
  <c r="AB471" i="5"/>
  <c r="X470" i="5"/>
  <c r="J466" i="5"/>
  <c r="AA465" i="5"/>
  <c r="X465" i="5"/>
  <c r="V462" i="5"/>
  <c r="AB459" i="5"/>
  <c r="J457" i="5"/>
  <c r="M457" i="5"/>
  <c r="AB457" i="5"/>
  <c r="Y454" i="5"/>
  <c r="M454" i="5"/>
  <c r="AB454" i="5"/>
  <c r="G454" i="5"/>
  <c r="L453" i="5"/>
  <c r="D453" i="5"/>
  <c r="L451" i="5"/>
  <c r="H447" i="5"/>
  <c r="R445" i="5"/>
  <c r="AD445" i="5"/>
  <c r="I445" i="5"/>
  <c r="U445" i="5"/>
  <c r="O445" i="5"/>
  <c r="AA445" i="5"/>
  <c r="P438" i="5"/>
  <c r="M438" i="5"/>
  <c r="S438" i="5"/>
  <c r="G438" i="5"/>
  <c r="AE436" i="5"/>
  <c r="AB430" i="5"/>
  <c r="AB417" i="5"/>
  <c r="R403" i="5"/>
  <c r="F403" i="5"/>
  <c r="O403" i="5"/>
  <c r="X387" i="5"/>
  <c r="D387" i="5"/>
  <c r="AA387" i="5"/>
  <c r="F387" i="5"/>
  <c r="L387" i="5"/>
  <c r="AD387" i="5"/>
  <c r="R387" i="5"/>
  <c r="AA572" i="5"/>
  <c r="AA595" i="5"/>
  <c r="AE593" i="5"/>
  <c r="E593" i="5"/>
  <c r="P592" i="5"/>
  <c r="Y589" i="5"/>
  <c r="X588" i="5"/>
  <c r="F588" i="5"/>
  <c r="Y587" i="5"/>
  <c r="F587" i="5"/>
  <c r="AA581" i="5"/>
  <c r="D581" i="5"/>
  <c r="H581" i="5" s="1"/>
  <c r="AD565" i="5"/>
  <c r="Y561" i="5"/>
  <c r="X560" i="5"/>
  <c r="J559" i="5"/>
  <c r="F555" i="5"/>
  <c r="E550" i="5"/>
  <c r="D546" i="5"/>
  <c r="D541" i="5"/>
  <c r="U540" i="5"/>
  <c r="E540" i="5"/>
  <c r="I538" i="5"/>
  <c r="V532" i="5"/>
  <c r="S532" i="5"/>
  <c r="L530" i="5"/>
  <c r="J529" i="5"/>
  <c r="X527" i="5"/>
  <c r="D525" i="5"/>
  <c r="R525" i="5"/>
  <c r="F523" i="5"/>
  <c r="K522" i="5"/>
  <c r="AE520" i="5"/>
  <c r="G520" i="5"/>
  <c r="Q513" i="5"/>
  <c r="Z513" i="5"/>
  <c r="Y507" i="5"/>
  <c r="J502" i="5"/>
  <c r="Y502" i="5"/>
  <c r="P502" i="5"/>
  <c r="AB502" i="5"/>
  <c r="AB496" i="5"/>
  <c r="P495" i="5"/>
  <c r="AE488" i="5"/>
  <c r="G488" i="5"/>
  <c r="AE484" i="5"/>
  <c r="X483" i="5"/>
  <c r="I483" i="5"/>
  <c r="J482" i="5"/>
  <c r="M479" i="5"/>
  <c r="S479" i="5"/>
  <c r="V479" i="5"/>
  <c r="G479" i="5"/>
  <c r="K468" i="5"/>
  <c r="Z468" i="5"/>
  <c r="V466" i="5"/>
  <c r="Y450" i="5"/>
  <c r="J450" i="5"/>
  <c r="S450" i="5"/>
  <c r="V450" i="5"/>
  <c r="AB450" i="5"/>
  <c r="M450" i="5"/>
  <c r="O438" i="5"/>
  <c r="X438" i="5"/>
  <c r="U438" i="5"/>
  <c r="U434" i="5"/>
  <c r="O434" i="5"/>
  <c r="F434" i="5"/>
  <c r="X434" i="5"/>
  <c r="AE425" i="5"/>
  <c r="D411" i="5"/>
  <c r="V396" i="5"/>
  <c r="P396" i="5"/>
  <c r="J396" i="5"/>
  <c r="Y396" i="5"/>
  <c r="S396" i="5"/>
  <c r="G396" i="5"/>
  <c r="D396" i="5"/>
  <c r="K384" i="5"/>
  <c r="W384" i="5"/>
  <c r="N384" i="5"/>
  <c r="H384" i="5"/>
  <c r="T384" i="5"/>
  <c r="AC384" i="5"/>
  <c r="E384" i="5"/>
  <c r="Z384" i="5"/>
  <c r="D381" i="5"/>
  <c r="H381" i="5" s="1"/>
  <c r="R381" i="5"/>
  <c r="P527" i="5"/>
  <c r="AE527" i="5"/>
  <c r="V516" i="5"/>
  <c r="M516" i="5"/>
  <c r="J516" i="5"/>
  <c r="AE516" i="5"/>
  <c r="F502" i="5"/>
  <c r="O502" i="5"/>
  <c r="D492" i="5"/>
  <c r="U492" i="5"/>
  <c r="AE482" i="5"/>
  <c r="U477" i="5"/>
  <c r="D477" i="5"/>
  <c r="M476" i="5"/>
  <c r="P476" i="5"/>
  <c r="AB476" i="5"/>
  <c r="Y470" i="5"/>
  <c r="S470" i="5"/>
  <c r="M470" i="5"/>
  <c r="P470" i="5"/>
  <c r="V470" i="5"/>
  <c r="G470" i="5"/>
  <c r="AB461" i="5"/>
  <c r="P461" i="5"/>
  <c r="S461" i="5"/>
  <c r="V461" i="5"/>
  <c r="M461" i="5"/>
  <c r="M459" i="5"/>
  <c r="J459" i="5"/>
  <c r="Y459" i="5"/>
  <c r="G459" i="5"/>
  <c r="S459" i="5"/>
  <c r="AD448" i="5"/>
  <c r="X448" i="5"/>
  <c r="G439" i="5"/>
  <c r="M439" i="5"/>
  <c r="S439" i="5"/>
  <c r="D433" i="5"/>
  <c r="U433" i="5"/>
  <c r="I433" i="5"/>
  <c r="X433" i="5"/>
  <c r="AD433" i="5"/>
  <c r="J423" i="5"/>
  <c r="J407" i="5"/>
  <c r="AB407" i="5"/>
  <c r="AE407" i="5"/>
  <c r="S407" i="5"/>
  <c r="G407" i="5"/>
  <c r="P407" i="5"/>
  <c r="V407" i="5"/>
  <c r="M407" i="5"/>
  <c r="M402" i="5"/>
  <c r="M397" i="5"/>
  <c r="V397" i="5"/>
  <c r="AB397" i="5"/>
  <c r="G397" i="5"/>
  <c r="J397" i="5"/>
  <c r="AE397" i="5"/>
  <c r="P397" i="5"/>
  <c r="S397" i="5"/>
  <c r="V520" i="5"/>
  <c r="J520" i="5"/>
  <c r="X515" i="5"/>
  <c r="R515" i="5"/>
  <c r="AB507" i="5"/>
  <c r="P507" i="5"/>
  <c r="AE507" i="5"/>
  <c r="AB495" i="5"/>
  <c r="J495" i="5"/>
  <c r="G495" i="5"/>
  <c r="D488" i="5"/>
  <c r="R488" i="5"/>
  <c r="O488" i="5"/>
  <c r="M484" i="5"/>
  <c r="S484" i="5"/>
  <c r="G484" i="5"/>
  <c r="Y484" i="5"/>
  <c r="Y482" i="5"/>
  <c r="M482" i="5"/>
  <c r="S482" i="5"/>
  <c r="V482" i="5"/>
  <c r="U476" i="5"/>
  <c r="O476" i="5"/>
  <c r="L476" i="5"/>
  <c r="F476" i="5"/>
  <c r="Y466" i="5"/>
  <c r="M466" i="5"/>
  <c r="AB466" i="5"/>
  <c r="G466" i="5"/>
  <c r="AA455" i="5"/>
  <c r="F455" i="5"/>
  <c r="O455" i="5"/>
  <c r="X455" i="5"/>
  <c r="AD455" i="5"/>
  <c r="R455" i="5"/>
  <c r="I455" i="5"/>
  <c r="W447" i="5"/>
  <c r="N447" i="5"/>
  <c r="T447" i="5"/>
  <c r="P444" i="5"/>
  <c r="G444" i="5"/>
  <c r="S444" i="5"/>
  <c r="AB444" i="5"/>
  <c r="J444" i="5"/>
  <c r="Y428" i="5"/>
  <c r="G428" i="5"/>
  <c r="S428" i="5"/>
  <c r="AB428" i="5"/>
  <c r="P428" i="5"/>
  <c r="I411" i="5"/>
  <c r="O411" i="5"/>
  <c r="F411" i="5"/>
  <c r="X411" i="5"/>
  <c r="L411" i="5"/>
  <c r="AA411" i="5"/>
  <c r="N391" i="5"/>
  <c r="Z391" i="5"/>
  <c r="X600" i="9"/>
  <c r="R600" i="9"/>
  <c r="AD600" i="9"/>
  <c r="I600" i="9"/>
  <c r="F600" i="9"/>
  <c r="L600" i="9"/>
  <c r="AA600" i="9"/>
  <c r="Y478" i="5"/>
  <c r="P478" i="5"/>
  <c r="AB473" i="5"/>
  <c r="AD452" i="5"/>
  <c r="F441" i="5"/>
  <c r="U441" i="5"/>
  <c r="D439" i="5"/>
  <c r="AC439" i="5" s="1"/>
  <c r="P434" i="5"/>
  <c r="P433" i="5"/>
  <c r="V431" i="5"/>
  <c r="D417" i="5"/>
  <c r="O417" i="5"/>
  <c r="U417" i="5"/>
  <c r="I417" i="5"/>
  <c r="X417" i="5"/>
  <c r="AD414" i="5"/>
  <c r="R413" i="5"/>
  <c r="I413" i="5"/>
  <c r="D413" i="5"/>
  <c r="X413" i="5"/>
  <c r="AA413" i="5"/>
  <c r="D399" i="5"/>
  <c r="W399" i="5" s="1"/>
  <c r="L399" i="5"/>
  <c r="U397" i="5"/>
  <c r="F397" i="5"/>
  <c r="O397" i="5"/>
  <c r="AA397" i="5"/>
  <c r="I397" i="5"/>
  <c r="AD397" i="5"/>
  <c r="U391" i="5"/>
  <c r="M388" i="5"/>
  <c r="G388" i="5"/>
  <c r="S388" i="5"/>
  <c r="AE388" i="5"/>
  <c r="V388" i="5"/>
  <c r="J388" i="5"/>
  <c r="Y388" i="5"/>
  <c r="P387" i="5"/>
  <c r="G387" i="5"/>
  <c r="AB387" i="5"/>
  <c r="V382" i="5"/>
  <c r="S382" i="5"/>
  <c r="M382" i="5"/>
  <c r="AB382" i="5"/>
  <c r="F599" i="9"/>
  <c r="D599" i="9"/>
  <c r="U599" i="9"/>
  <c r="L599" i="9"/>
  <c r="O600" i="9"/>
  <c r="M481" i="5"/>
  <c r="AB481" i="5"/>
  <c r="L480" i="5"/>
  <c r="J475" i="5"/>
  <c r="AE475" i="5"/>
  <c r="M473" i="5"/>
  <c r="D469" i="5"/>
  <c r="AA469" i="5"/>
  <c r="AB468" i="5"/>
  <c r="S468" i="5"/>
  <c r="M467" i="5"/>
  <c r="X464" i="5"/>
  <c r="Y458" i="5"/>
  <c r="G458" i="5"/>
  <c r="S455" i="5"/>
  <c r="J453" i="5"/>
  <c r="F452" i="5"/>
  <c r="Y448" i="5"/>
  <c r="AA441" i="5"/>
  <c r="L441" i="5"/>
  <c r="AD436" i="5"/>
  <c r="Y434" i="5"/>
  <c r="G434" i="5"/>
  <c r="J431" i="5"/>
  <c r="AD427" i="5"/>
  <c r="D427" i="5"/>
  <c r="L424" i="5"/>
  <c r="U424" i="5"/>
  <c r="D423" i="5"/>
  <c r="AA423" i="5"/>
  <c r="M421" i="5"/>
  <c r="AB421" i="5"/>
  <c r="J421" i="5"/>
  <c r="Y421" i="5"/>
  <c r="O419" i="5"/>
  <c r="L419" i="5"/>
  <c r="H410" i="5"/>
  <c r="K410" i="5"/>
  <c r="R407" i="5"/>
  <c r="D407" i="5"/>
  <c r="F407" i="5"/>
  <c r="U407" i="5"/>
  <c r="S403" i="5"/>
  <c r="G400" i="5"/>
  <c r="P400" i="5"/>
  <c r="M400" i="5"/>
  <c r="M395" i="5"/>
  <c r="V395" i="5"/>
  <c r="V387" i="5"/>
  <c r="J601" i="9"/>
  <c r="M601" i="9"/>
  <c r="P601" i="9"/>
  <c r="AB499" i="5"/>
  <c r="P499" i="5"/>
  <c r="AE499" i="5"/>
  <c r="P489" i="5"/>
  <c r="S489" i="5"/>
  <c r="S478" i="5"/>
  <c r="Y475" i="5"/>
  <c r="J473" i="5"/>
  <c r="M472" i="5"/>
  <c r="P472" i="5"/>
  <c r="U469" i="5"/>
  <c r="R464" i="5"/>
  <c r="U461" i="5"/>
  <c r="AE458" i="5"/>
  <c r="AA456" i="5"/>
  <c r="I441" i="5"/>
  <c r="L439" i="5"/>
  <c r="V433" i="5"/>
  <c r="AA424" i="5"/>
  <c r="AD423" i="5"/>
  <c r="V421" i="5"/>
  <c r="X419" i="5"/>
  <c r="L417" i="5"/>
  <c r="L413" i="5"/>
  <c r="I412" i="5"/>
  <c r="F412" i="5"/>
  <c r="O412" i="5"/>
  <c r="R412" i="5"/>
  <c r="P410" i="5"/>
  <c r="M410" i="5"/>
  <c r="G410" i="5"/>
  <c r="V410" i="5"/>
  <c r="J410" i="5"/>
  <c r="Y410" i="5"/>
  <c r="AE400" i="5"/>
  <c r="X400" i="5"/>
  <c r="O400" i="5"/>
  <c r="R400" i="5"/>
  <c r="R397" i="5"/>
  <c r="D395" i="5"/>
  <c r="E395" i="5" s="1"/>
  <c r="U395" i="5"/>
  <c r="AA392" i="5"/>
  <c r="I392" i="5"/>
  <c r="D392" i="5"/>
  <c r="O392" i="5"/>
  <c r="X392" i="5"/>
  <c r="F392" i="5"/>
  <c r="R392" i="5"/>
  <c r="AB388" i="5"/>
  <c r="S387" i="5"/>
  <c r="P383" i="5"/>
  <c r="S383" i="5"/>
  <c r="O601" i="9"/>
  <c r="AA601" i="9"/>
  <c r="F601" i="9"/>
  <c r="U601" i="9"/>
  <c r="L601" i="9"/>
  <c r="AD601" i="9"/>
  <c r="D600" i="9"/>
  <c r="U472" i="5"/>
  <c r="AD472" i="5"/>
  <c r="F463" i="5"/>
  <c r="L463" i="5"/>
  <c r="AA447" i="5"/>
  <c r="F447" i="5"/>
  <c r="O447" i="5"/>
  <c r="X447" i="5"/>
  <c r="S433" i="5"/>
  <c r="AE433" i="5"/>
  <c r="Y415" i="5"/>
  <c r="M415" i="5"/>
  <c r="AB415" i="5"/>
  <c r="L414" i="5"/>
  <c r="O414" i="5"/>
  <c r="G403" i="5"/>
  <c r="AB403" i="5"/>
  <c r="J403" i="5"/>
  <c r="O391" i="5"/>
  <c r="L391" i="5"/>
  <c r="V386" i="5"/>
  <c r="AB386" i="5"/>
  <c r="M386" i="5"/>
  <c r="S386" i="5"/>
  <c r="D517" i="5"/>
  <c r="F420" i="5"/>
  <c r="AE418" i="5"/>
  <c r="AD404" i="5"/>
  <c r="R404" i="5"/>
  <c r="D401" i="5"/>
  <c r="J385" i="5"/>
  <c r="S385" i="5"/>
  <c r="X383" i="5"/>
  <c r="D383" i="5"/>
  <c r="R383" i="5"/>
  <c r="L383" i="5"/>
  <c r="AA383" i="5"/>
  <c r="R593" i="9"/>
  <c r="W592" i="9"/>
  <c r="N592" i="9"/>
  <c r="T592" i="9"/>
  <c r="M418" i="5"/>
  <c r="V418" i="5"/>
  <c r="O408" i="5"/>
  <c r="AA408" i="5"/>
  <c r="S404" i="5"/>
  <c r="AB404" i="5"/>
  <c r="P393" i="5"/>
  <c r="V393" i="5"/>
  <c r="J384" i="5"/>
  <c r="S384" i="5"/>
  <c r="AE384" i="5"/>
  <c r="D602" i="9"/>
  <c r="R602" i="9"/>
  <c r="Y418" i="5"/>
  <c r="P404" i="5"/>
  <c r="AA404" i="5"/>
  <c r="I404" i="5"/>
  <c r="D404" i="5"/>
  <c r="O404" i="5"/>
  <c r="O393" i="5"/>
  <c r="I393" i="5"/>
  <c r="AD393" i="5"/>
  <c r="S392" i="5"/>
  <c r="AE392" i="5"/>
  <c r="E564" i="9"/>
  <c r="N564" i="9"/>
  <c r="W564" i="9"/>
  <c r="AA594" i="9"/>
  <c r="R594" i="9"/>
  <c r="I593" i="9"/>
  <c r="O593" i="9"/>
  <c r="AA593" i="9"/>
  <c r="AD593" i="9"/>
  <c r="F593" i="9"/>
  <c r="U593" i="9"/>
  <c r="P596" i="9"/>
  <c r="AB596" i="9"/>
  <c r="D596" i="9"/>
  <c r="S596" i="9"/>
  <c r="G596" i="9"/>
  <c r="Q500" i="9"/>
  <c r="T500" i="9"/>
  <c r="K500" i="9"/>
  <c r="Z500" i="9"/>
  <c r="N500" i="9"/>
  <c r="P589" i="9"/>
  <c r="AA585" i="9"/>
  <c r="O585" i="9"/>
  <c r="AB583" i="9"/>
  <c r="G583" i="9"/>
  <c r="J582" i="9"/>
  <c r="V581" i="9"/>
  <c r="D575" i="9"/>
  <c r="S573" i="9"/>
  <c r="AC570" i="9"/>
  <c r="O569" i="9"/>
  <c r="L568" i="9"/>
  <c r="F565" i="9"/>
  <c r="M564" i="9"/>
  <c r="U562" i="9"/>
  <c r="AA561" i="9"/>
  <c r="F561" i="9"/>
  <c r="L559" i="9"/>
  <c r="M555" i="9"/>
  <c r="D552" i="9"/>
  <c r="Y548" i="9"/>
  <c r="U546" i="9"/>
  <c r="D546" i="9"/>
  <c r="E546" i="9" s="1"/>
  <c r="Y541" i="9"/>
  <c r="G541" i="9"/>
  <c r="X538" i="9"/>
  <c r="F538" i="9"/>
  <c r="P536" i="9"/>
  <c r="Q533" i="9"/>
  <c r="AE528" i="9"/>
  <c r="M528" i="9"/>
  <c r="D525" i="9"/>
  <c r="J520" i="9"/>
  <c r="D517" i="9"/>
  <c r="AB512" i="9"/>
  <c r="J512" i="9"/>
  <c r="V508" i="9"/>
  <c r="J499" i="9"/>
  <c r="S498" i="9"/>
  <c r="T497" i="9"/>
  <c r="S494" i="9"/>
  <c r="AB492" i="9"/>
  <c r="P492" i="9"/>
  <c r="O487" i="9"/>
  <c r="R487" i="9"/>
  <c r="I487" i="9"/>
  <c r="AA487" i="9"/>
  <c r="T449" i="9"/>
  <c r="AC449" i="9"/>
  <c r="K449" i="9"/>
  <c r="S591" i="9"/>
  <c r="L587" i="9"/>
  <c r="R586" i="9"/>
  <c r="M585" i="9"/>
  <c r="AA584" i="9"/>
  <c r="L584" i="9"/>
  <c r="Y583" i="9"/>
  <c r="D583" i="9"/>
  <c r="G582" i="9"/>
  <c r="D580" i="9"/>
  <c r="AD572" i="9"/>
  <c r="L572" i="9"/>
  <c r="I569" i="9"/>
  <c r="X568" i="9"/>
  <c r="I568" i="9"/>
  <c r="AD565" i="9"/>
  <c r="V564" i="9"/>
  <c r="R562" i="9"/>
  <c r="P557" i="9"/>
  <c r="D555" i="9"/>
  <c r="AA552" i="9"/>
  <c r="P547" i="9"/>
  <c r="O544" i="9"/>
  <c r="U538" i="9"/>
  <c r="Z533" i="9"/>
  <c r="E533" i="9"/>
  <c r="E530" i="9"/>
  <c r="AB528" i="9"/>
  <c r="D526" i="9"/>
  <c r="P524" i="9"/>
  <c r="D522" i="9"/>
  <c r="AB520" i="9"/>
  <c r="G520" i="9"/>
  <c r="D514" i="9"/>
  <c r="P505" i="9"/>
  <c r="T503" i="9"/>
  <c r="U501" i="9"/>
  <c r="I501" i="9"/>
  <c r="D494" i="9"/>
  <c r="Q493" i="9"/>
  <c r="AD487" i="9"/>
  <c r="Y486" i="9"/>
  <c r="L585" i="9"/>
  <c r="I584" i="9"/>
  <c r="AE573" i="9"/>
  <c r="P573" i="9"/>
  <c r="AA572" i="9"/>
  <c r="I572" i="9"/>
  <c r="K570" i="9"/>
  <c r="M567" i="9"/>
  <c r="AE557" i="9"/>
  <c r="Y528" i="9"/>
  <c r="J528" i="9"/>
  <c r="U595" i="9"/>
  <c r="D595" i="9"/>
  <c r="P593" i="9"/>
  <c r="R592" i="9"/>
  <c r="M591" i="9"/>
  <c r="AA588" i="9"/>
  <c r="L588" i="9"/>
  <c r="AB587" i="9"/>
  <c r="G587" i="9"/>
  <c r="J586" i="9"/>
  <c r="V585" i="9"/>
  <c r="I585" i="9"/>
  <c r="U584" i="9"/>
  <c r="F584" i="9"/>
  <c r="S583" i="9"/>
  <c r="L579" i="9"/>
  <c r="R578" i="9"/>
  <c r="M575" i="9"/>
  <c r="AE574" i="9"/>
  <c r="O574" i="9"/>
  <c r="M573" i="9"/>
  <c r="X572" i="9"/>
  <c r="G572" i="9"/>
  <c r="L571" i="9"/>
  <c r="U570" i="9"/>
  <c r="AA569" i="9"/>
  <c r="F569" i="9"/>
  <c r="F568" i="9"/>
  <c r="L566" i="9"/>
  <c r="Y565" i="9"/>
  <c r="AE564" i="9"/>
  <c r="S564" i="9"/>
  <c r="G564" i="9"/>
  <c r="L562" i="9"/>
  <c r="S561" i="9"/>
  <c r="AD560" i="9"/>
  <c r="V559" i="9"/>
  <c r="D559" i="9"/>
  <c r="P558" i="9"/>
  <c r="Y557" i="9"/>
  <c r="M557" i="9"/>
  <c r="V553" i="9"/>
  <c r="G553" i="9"/>
  <c r="S552" i="9"/>
  <c r="AE551" i="9"/>
  <c r="G551" i="9"/>
  <c r="L550" i="9"/>
  <c r="S549" i="9"/>
  <c r="M548" i="9"/>
  <c r="Y547" i="9"/>
  <c r="M547" i="9"/>
  <c r="AD546" i="9"/>
  <c r="O546" i="9"/>
  <c r="AE545" i="9"/>
  <c r="M545" i="9"/>
  <c r="AB544" i="9"/>
  <c r="I544" i="9"/>
  <c r="M543" i="9"/>
  <c r="P538" i="9"/>
  <c r="AD537" i="9"/>
  <c r="Y536" i="9"/>
  <c r="Y535" i="9"/>
  <c r="M535" i="9"/>
  <c r="AA534" i="9"/>
  <c r="D534" i="9"/>
  <c r="W533" i="9"/>
  <c r="AA530" i="9"/>
  <c r="O530" i="9"/>
  <c r="G528" i="9"/>
  <c r="AE524" i="9"/>
  <c r="M524" i="9"/>
  <c r="D520" i="9"/>
  <c r="AA518" i="9"/>
  <c r="F518" i="9"/>
  <c r="S517" i="9"/>
  <c r="AA516" i="9"/>
  <c r="F516" i="9"/>
  <c r="O513" i="9"/>
  <c r="D513" i="9"/>
  <c r="S511" i="9"/>
  <c r="D511" i="9"/>
  <c r="O510" i="9"/>
  <c r="AB509" i="9"/>
  <c r="J509" i="9"/>
  <c r="M508" i="9"/>
  <c r="Y507" i="9"/>
  <c r="L507" i="9"/>
  <c r="J505" i="9"/>
  <c r="P504" i="9"/>
  <c r="AD501" i="9"/>
  <c r="R501" i="9"/>
  <c r="G501" i="9"/>
  <c r="L500" i="9"/>
  <c r="X494" i="9"/>
  <c r="L494" i="9"/>
  <c r="E457" i="9"/>
  <c r="Q457" i="9"/>
  <c r="H457" i="9"/>
  <c r="W457" i="9"/>
  <c r="L591" i="9"/>
  <c r="P590" i="9"/>
  <c r="V589" i="9"/>
  <c r="V588" i="9"/>
  <c r="I588" i="9"/>
  <c r="Y587" i="9"/>
  <c r="D587" i="9"/>
  <c r="G586" i="9"/>
  <c r="U585" i="9"/>
  <c r="F585" i="9"/>
  <c r="D584" i="9"/>
  <c r="AE582" i="9"/>
  <c r="P581" i="9"/>
  <c r="X577" i="9"/>
  <c r="L575" i="9"/>
  <c r="L574" i="9"/>
  <c r="J573" i="9"/>
  <c r="F572" i="9"/>
  <c r="J571" i="9"/>
  <c r="R568" i="9"/>
  <c r="D568" i="9"/>
  <c r="J567" i="9"/>
  <c r="X565" i="9"/>
  <c r="U559" i="9"/>
  <c r="J557" i="9"/>
  <c r="U553" i="9"/>
  <c r="F553" i="9"/>
  <c r="R552" i="9"/>
  <c r="F551" i="9"/>
  <c r="X550" i="9"/>
  <c r="X547" i="9"/>
  <c r="J547" i="9"/>
  <c r="AA546" i="9"/>
  <c r="M546" i="9"/>
  <c r="AD545" i="9"/>
  <c r="L545" i="9"/>
  <c r="AA544" i="9"/>
  <c r="G544" i="9"/>
  <c r="J543" i="9"/>
  <c r="O538" i="9"/>
  <c r="AB537" i="9"/>
  <c r="G536" i="9"/>
  <c r="X535" i="9"/>
  <c r="J535" i="9"/>
  <c r="N530" i="9"/>
  <c r="M526" i="9"/>
  <c r="AB524" i="9"/>
  <c r="Y521" i="9"/>
  <c r="S520" i="9"/>
  <c r="AE519" i="9"/>
  <c r="X518" i="9"/>
  <c r="D518" i="9"/>
  <c r="R517" i="9"/>
  <c r="AE514" i="9"/>
  <c r="S512" i="9"/>
  <c r="G509" i="9"/>
  <c r="J507" i="9"/>
  <c r="AE505" i="9"/>
  <c r="G505" i="9"/>
  <c r="D501" i="9"/>
  <c r="AB494" i="9"/>
  <c r="M494" i="9"/>
  <c r="AC493" i="9"/>
  <c r="Y492" i="9"/>
  <c r="J492" i="9"/>
  <c r="O491" i="9"/>
  <c r="AD491" i="9"/>
  <c r="R491" i="9"/>
  <c r="U487" i="9"/>
  <c r="Z475" i="9"/>
  <c r="N475" i="9"/>
  <c r="W475" i="9"/>
  <c r="E475" i="9"/>
  <c r="Q475" i="9"/>
  <c r="H475" i="9"/>
  <c r="J590" i="9"/>
  <c r="M583" i="9"/>
  <c r="S582" i="9"/>
  <c r="AB580" i="9"/>
  <c r="U572" i="9"/>
  <c r="D572" i="9"/>
  <c r="R565" i="9"/>
  <c r="AB564" i="9"/>
  <c r="P564" i="9"/>
  <c r="V557" i="9"/>
  <c r="G557" i="9"/>
  <c r="Y555" i="9"/>
  <c r="X551" i="9"/>
  <c r="V547" i="9"/>
  <c r="L546" i="9"/>
  <c r="I545" i="9"/>
  <c r="AD538" i="9"/>
  <c r="D536" i="9"/>
  <c r="V535" i="9"/>
  <c r="I535" i="9"/>
  <c r="I532" i="9"/>
  <c r="D529" i="9"/>
  <c r="S528" i="9"/>
  <c r="D528" i="9"/>
  <c r="Y524" i="9"/>
  <c r="J524" i="9"/>
  <c r="M522" i="9"/>
  <c r="P520" i="9"/>
  <c r="V519" i="9"/>
  <c r="X509" i="9"/>
  <c r="J508" i="9"/>
  <c r="S499" i="9"/>
  <c r="AB498" i="9"/>
  <c r="E493" i="9"/>
  <c r="V489" i="9"/>
  <c r="AE489" i="9"/>
  <c r="P489" i="9"/>
  <c r="L487" i="9"/>
  <c r="J494" i="9"/>
  <c r="O489" i="9"/>
  <c r="R489" i="9"/>
  <c r="I489" i="9"/>
  <c r="AA489" i="9"/>
  <c r="J486" i="9"/>
  <c r="AB486" i="9"/>
  <c r="V411" i="5"/>
  <c r="L405" i="5"/>
  <c r="M595" i="9"/>
  <c r="V593" i="9"/>
  <c r="I592" i="9"/>
  <c r="Y591" i="9"/>
  <c r="D591" i="9"/>
  <c r="S588" i="9"/>
  <c r="D588" i="9"/>
  <c r="R587" i="9"/>
  <c r="AE586" i="9"/>
  <c r="P585" i="9"/>
  <c r="AD584" i="9"/>
  <c r="O584" i="9"/>
  <c r="AE583" i="9"/>
  <c r="J583" i="9"/>
  <c r="P582" i="9"/>
  <c r="V580" i="9"/>
  <c r="T579" i="9"/>
  <c r="O576" i="9"/>
  <c r="Y575" i="9"/>
  <c r="G575" i="9"/>
  <c r="U574" i="9"/>
  <c r="G574" i="9"/>
  <c r="Y571" i="9"/>
  <c r="O570" i="9"/>
  <c r="P569" i="9"/>
  <c r="M568" i="9"/>
  <c r="AB567" i="9"/>
  <c r="Y562" i="9"/>
  <c r="AE561" i="9"/>
  <c r="G561" i="9"/>
  <c r="D560" i="9"/>
  <c r="S557" i="9"/>
  <c r="P553" i="9"/>
  <c r="AE552" i="9"/>
  <c r="S547" i="9"/>
  <c r="F545" i="9"/>
  <c r="R544" i="9"/>
  <c r="AE543" i="9"/>
  <c r="I541" i="9"/>
  <c r="Y538" i="9"/>
  <c r="G538" i="9"/>
  <c r="J537" i="9"/>
  <c r="S535" i="9"/>
  <c r="R533" i="9"/>
  <c r="AA532" i="9"/>
  <c r="Y529" i="9"/>
  <c r="V526" i="9"/>
  <c r="L525" i="9"/>
  <c r="U524" i="9"/>
  <c r="D524" i="9"/>
  <c r="E524" i="9" s="1"/>
  <c r="D521" i="9"/>
  <c r="J519" i="9"/>
  <c r="AB517" i="9"/>
  <c r="R516" i="9"/>
  <c r="S515" i="9"/>
  <c r="AB513" i="9"/>
  <c r="I513" i="9"/>
  <c r="L511" i="9"/>
  <c r="AD510" i="9"/>
  <c r="AE508" i="9"/>
  <c r="D507" i="9"/>
  <c r="AE504" i="9"/>
  <c r="G504" i="9"/>
  <c r="AA502" i="9"/>
  <c r="F502" i="9"/>
  <c r="AE500" i="9"/>
  <c r="S500" i="9"/>
  <c r="U495" i="9"/>
  <c r="I494" i="9"/>
  <c r="X493" i="9"/>
  <c r="M493" i="9"/>
  <c r="AE493" i="9"/>
  <c r="S491" i="9"/>
  <c r="AB489" i="9"/>
  <c r="M487" i="9"/>
  <c r="AE487" i="9"/>
  <c r="I486" i="9"/>
  <c r="AA486" i="9"/>
  <c r="L486" i="9"/>
  <c r="AD486" i="9"/>
  <c r="F486" i="9"/>
  <c r="U486" i="9"/>
  <c r="AD484" i="9"/>
  <c r="I481" i="9"/>
  <c r="X480" i="9"/>
  <c r="F480" i="9"/>
  <c r="D473" i="9"/>
  <c r="AB471" i="9"/>
  <c r="P471" i="9"/>
  <c r="L469" i="9"/>
  <c r="D465" i="9"/>
  <c r="I463" i="9"/>
  <c r="L462" i="9"/>
  <c r="D461" i="9"/>
  <c r="J460" i="9"/>
  <c r="L458" i="9"/>
  <c r="P456" i="9"/>
  <c r="AE454" i="9"/>
  <c r="AA444" i="9"/>
  <c r="F444" i="9"/>
  <c r="AA441" i="9"/>
  <c r="F441" i="9"/>
  <c r="AA439" i="9"/>
  <c r="G439" i="9"/>
  <c r="Y436" i="9"/>
  <c r="AB434" i="9"/>
  <c r="V433" i="9"/>
  <c r="D427" i="9"/>
  <c r="AD424" i="9"/>
  <c r="D423" i="9"/>
  <c r="H416" i="9"/>
  <c r="E416" i="9"/>
  <c r="Q416" i="9"/>
  <c r="AC416" i="9"/>
  <c r="T416" i="9"/>
  <c r="K416" i="9"/>
  <c r="AE481" i="9"/>
  <c r="E471" i="9"/>
  <c r="G469" i="9"/>
  <c r="AD463" i="9"/>
  <c r="F463" i="9"/>
  <c r="AE460" i="9"/>
  <c r="D458" i="9"/>
  <c r="D454" i="9"/>
  <c r="E451" i="9"/>
  <c r="X444" i="9"/>
  <c r="M436" i="9"/>
  <c r="V434" i="9"/>
  <c r="R417" i="9"/>
  <c r="I417" i="9"/>
  <c r="AD417" i="9"/>
  <c r="X417" i="9"/>
  <c r="D417" i="9"/>
  <c r="O417" i="9"/>
  <c r="E421" i="9"/>
  <c r="N421" i="9"/>
  <c r="W471" i="9"/>
  <c r="X465" i="9"/>
  <c r="M454" i="9"/>
  <c r="N451" i="9"/>
  <c r="M448" i="9"/>
  <c r="R447" i="9"/>
  <c r="L443" i="9"/>
  <c r="P441" i="9"/>
  <c r="S439" i="9"/>
  <c r="M429" i="9"/>
  <c r="AE429" i="9"/>
  <c r="E420" i="9"/>
  <c r="H420" i="9"/>
  <c r="AA490" i="9"/>
  <c r="M485" i="9"/>
  <c r="U484" i="9"/>
  <c r="AA483" i="9"/>
  <c r="L483" i="9"/>
  <c r="S482" i="9"/>
  <c r="U481" i="9"/>
  <c r="AE480" i="9"/>
  <c r="M480" i="9"/>
  <c r="D479" i="9"/>
  <c r="V478" i="9"/>
  <c r="G478" i="9"/>
  <c r="S477" i="9"/>
  <c r="S476" i="9"/>
  <c r="AA475" i="9"/>
  <c r="G475" i="9"/>
  <c r="U473" i="9"/>
  <c r="V471" i="9"/>
  <c r="AE468" i="9"/>
  <c r="V467" i="9"/>
  <c r="L466" i="9"/>
  <c r="P465" i="9"/>
  <c r="Y464" i="9"/>
  <c r="J464" i="9"/>
  <c r="U463" i="9"/>
  <c r="X461" i="9"/>
  <c r="V460" i="9"/>
  <c r="T459" i="9"/>
  <c r="I459" i="9"/>
  <c r="Y458" i="9"/>
  <c r="AE457" i="9"/>
  <c r="V456" i="9"/>
  <c r="I456" i="9"/>
  <c r="AB455" i="9"/>
  <c r="R455" i="9"/>
  <c r="Y454" i="9"/>
  <c r="L454" i="9"/>
  <c r="AE453" i="9"/>
  <c r="V452" i="9"/>
  <c r="M451" i="9"/>
  <c r="S449" i="9"/>
  <c r="L448" i="9"/>
  <c r="L447" i="9"/>
  <c r="Y446" i="9"/>
  <c r="P446" i="9"/>
  <c r="D446" i="9"/>
  <c r="R444" i="9"/>
  <c r="I443" i="9"/>
  <c r="O441" i="9"/>
  <c r="P439" i="9"/>
  <c r="Y438" i="9"/>
  <c r="D438" i="9"/>
  <c r="S436" i="9"/>
  <c r="G436" i="9"/>
  <c r="AD433" i="9"/>
  <c r="J433" i="9"/>
  <c r="Z432" i="9"/>
  <c r="V430" i="9"/>
  <c r="D430" i="9"/>
  <c r="S429" i="9"/>
  <c r="Y427" i="9"/>
  <c r="U424" i="9"/>
  <c r="Y422" i="9"/>
  <c r="M418" i="9"/>
  <c r="AE418" i="9"/>
  <c r="P418" i="9"/>
  <c r="V418" i="9"/>
  <c r="G418" i="9"/>
  <c r="Y418" i="9"/>
  <c r="E415" i="9"/>
  <c r="H415" i="9"/>
  <c r="N392" i="9"/>
  <c r="W392" i="9"/>
  <c r="E392" i="9"/>
  <c r="Q392" i="9"/>
  <c r="H392" i="9"/>
  <c r="P484" i="9"/>
  <c r="Y483" i="9"/>
  <c r="I483" i="9"/>
  <c r="M482" i="9"/>
  <c r="R481" i="9"/>
  <c r="AD480" i="9"/>
  <c r="J480" i="9"/>
  <c r="S478" i="9"/>
  <c r="F478" i="9"/>
  <c r="P477" i="9"/>
  <c r="R476" i="9"/>
  <c r="Y475" i="9"/>
  <c r="P475" i="9"/>
  <c r="F475" i="9"/>
  <c r="O473" i="9"/>
  <c r="N470" i="9"/>
  <c r="AA469" i="9"/>
  <c r="U467" i="9"/>
  <c r="F467" i="9"/>
  <c r="I466" i="9"/>
  <c r="O465" i="9"/>
  <c r="G464" i="9"/>
  <c r="R463" i="9"/>
  <c r="Y462" i="9"/>
  <c r="O461" i="9"/>
  <c r="S460" i="9"/>
  <c r="AE459" i="9"/>
  <c r="F459" i="9"/>
  <c r="U456" i="9"/>
  <c r="G456" i="9"/>
  <c r="AA455" i="9"/>
  <c r="O455" i="9"/>
  <c r="D455" i="9"/>
  <c r="V454" i="9"/>
  <c r="J454" i="9"/>
  <c r="V451" i="9"/>
  <c r="AA443" i="9"/>
  <c r="F443" i="9"/>
  <c r="M441" i="9"/>
  <c r="O439" i="9"/>
  <c r="V438" i="9"/>
  <c r="AE437" i="9"/>
  <c r="U435" i="9"/>
  <c r="D435" i="9"/>
  <c r="H435" i="9" s="1"/>
  <c r="V427" i="9"/>
  <c r="L426" i="9"/>
  <c r="X426" i="9"/>
  <c r="R424" i="9"/>
  <c r="G422" i="9"/>
  <c r="L417" i="9"/>
  <c r="Z416" i="9"/>
  <c r="X483" i="9"/>
  <c r="J482" i="9"/>
  <c r="O481" i="9"/>
  <c r="AA480" i="9"/>
  <c r="AE478" i="9"/>
  <c r="D478" i="9"/>
  <c r="X475" i="9"/>
  <c r="O475" i="9"/>
  <c r="AE471" i="9"/>
  <c r="S471" i="9"/>
  <c r="AC470" i="9"/>
  <c r="M470" i="9"/>
  <c r="Y469" i="9"/>
  <c r="R467" i="9"/>
  <c r="O463" i="9"/>
  <c r="L461" i="9"/>
  <c r="P460" i="9"/>
  <c r="AD459" i="9"/>
  <c r="E459" i="9"/>
  <c r="S456" i="9"/>
  <c r="U454" i="9"/>
  <c r="I454" i="9"/>
  <c r="S452" i="9"/>
  <c r="I448" i="9"/>
  <c r="AD444" i="9"/>
  <c r="L444" i="9"/>
  <c r="R442" i="9"/>
  <c r="AE441" i="9"/>
  <c r="J441" i="9"/>
  <c r="AE439" i="9"/>
  <c r="AD436" i="9"/>
  <c r="D436" i="9"/>
  <c r="Y433" i="9"/>
  <c r="F433" i="9"/>
  <c r="S430" i="9"/>
  <c r="P429" i="9"/>
  <c r="D424" i="9"/>
  <c r="J424" i="9"/>
  <c r="AE424" i="9"/>
  <c r="E390" i="9"/>
  <c r="AC390" i="9"/>
  <c r="Z390" i="9"/>
  <c r="K570" i="10"/>
  <c r="T570" i="10"/>
  <c r="Q570" i="10"/>
  <c r="H570" i="10"/>
  <c r="G480" i="9"/>
  <c r="M460" i="9"/>
  <c r="M458" i="9"/>
  <c r="S454" i="9"/>
  <c r="G454" i="9"/>
  <c r="I444" i="9"/>
  <c r="M422" i="9"/>
  <c r="D422" i="9"/>
  <c r="AB422" i="9"/>
  <c r="F417" i="9"/>
  <c r="K593" i="10"/>
  <c r="Q593" i="10"/>
  <c r="E593" i="10"/>
  <c r="H593" i="10"/>
  <c r="T593" i="10"/>
  <c r="H384" i="9"/>
  <c r="S382" i="9"/>
  <c r="S600" i="10"/>
  <c r="F596" i="10"/>
  <c r="F545" i="10"/>
  <c r="V535" i="10"/>
  <c r="P524" i="10"/>
  <c r="V524" i="10"/>
  <c r="I512" i="10"/>
  <c r="F512" i="10"/>
  <c r="D510" i="10"/>
  <c r="L510" i="10"/>
  <c r="R510" i="10"/>
  <c r="U510" i="10"/>
  <c r="H441" i="10"/>
  <c r="N441" i="10"/>
  <c r="P419" i="9"/>
  <c r="S415" i="9"/>
  <c r="G415" i="9"/>
  <c r="S414" i="9"/>
  <c r="AD413" i="9"/>
  <c r="S413" i="9"/>
  <c r="G413" i="9"/>
  <c r="O412" i="9"/>
  <c r="D412" i="9"/>
  <c r="AE409" i="9"/>
  <c r="R408" i="9"/>
  <c r="X407" i="9"/>
  <c r="L407" i="9"/>
  <c r="I405" i="9"/>
  <c r="X400" i="9"/>
  <c r="F400" i="9"/>
  <c r="L399" i="9"/>
  <c r="T394" i="9"/>
  <c r="I394" i="9"/>
  <c r="R393" i="9"/>
  <c r="G392" i="9"/>
  <c r="AC391" i="9"/>
  <c r="R391" i="9"/>
  <c r="F391" i="9"/>
  <c r="Y390" i="9"/>
  <c r="I390" i="9"/>
  <c r="W388" i="9"/>
  <c r="G387" i="9"/>
  <c r="X384" i="9"/>
  <c r="P384" i="9"/>
  <c r="G384" i="9"/>
  <c r="AB383" i="9"/>
  <c r="R383" i="9"/>
  <c r="R382" i="9"/>
  <c r="J381" i="9"/>
  <c r="P602" i="10"/>
  <c r="M601" i="10"/>
  <c r="M600" i="10"/>
  <c r="M599" i="10"/>
  <c r="S598" i="10"/>
  <c r="I598" i="10"/>
  <c r="P597" i="10"/>
  <c r="U596" i="10"/>
  <c r="D596" i="10"/>
  <c r="E596" i="10" s="1"/>
  <c r="M594" i="10"/>
  <c r="J593" i="10"/>
  <c r="V592" i="10"/>
  <c r="J589" i="10"/>
  <c r="U584" i="10"/>
  <c r="F584" i="10"/>
  <c r="N583" i="10"/>
  <c r="L582" i="10"/>
  <c r="V581" i="10"/>
  <c r="D579" i="10"/>
  <c r="D577" i="10"/>
  <c r="D574" i="10"/>
  <c r="E574" i="10" s="1"/>
  <c r="L571" i="10"/>
  <c r="P569" i="10"/>
  <c r="V567" i="10"/>
  <c r="U562" i="10"/>
  <c r="F562" i="10"/>
  <c r="I560" i="10"/>
  <c r="D556" i="10"/>
  <c r="R554" i="10"/>
  <c r="F554" i="10"/>
  <c r="G552" i="10"/>
  <c r="S550" i="10"/>
  <c r="O548" i="10"/>
  <c r="D547" i="10"/>
  <c r="D545" i="10"/>
  <c r="H545" i="10" s="1"/>
  <c r="O544" i="10"/>
  <c r="I538" i="10"/>
  <c r="L537" i="10"/>
  <c r="P535" i="10"/>
  <c r="M534" i="10"/>
  <c r="J532" i="10"/>
  <c r="O531" i="10"/>
  <c r="G518" i="10"/>
  <c r="M518" i="10"/>
  <c r="U515" i="10"/>
  <c r="I515" i="10"/>
  <c r="V509" i="10"/>
  <c r="E480" i="10"/>
  <c r="Q480" i="10"/>
  <c r="D431" i="9"/>
  <c r="AE428" i="9"/>
  <c r="AA422" i="9"/>
  <c r="L422" i="9"/>
  <c r="AE421" i="9"/>
  <c r="J419" i="9"/>
  <c r="F418" i="9"/>
  <c r="V416" i="9"/>
  <c r="R415" i="9"/>
  <c r="R414" i="9"/>
  <c r="R413" i="9"/>
  <c r="AA412" i="9"/>
  <c r="P411" i="9"/>
  <c r="AA410" i="9"/>
  <c r="S409" i="9"/>
  <c r="G409" i="9"/>
  <c r="L408" i="9"/>
  <c r="U405" i="9"/>
  <c r="G405" i="9"/>
  <c r="AD403" i="9"/>
  <c r="M403" i="9"/>
  <c r="AE402" i="9"/>
  <c r="I402" i="9"/>
  <c r="M401" i="9"/>
  <c r="D400" i="9"/>
  <c r="W400" i="9" s="1"/>
  <c r="I399" i="9"/>
  <c r="R398" i="9"/>
  <c r="AB396" i="9"/>
  <c r="S396" i="9"/>
  <c r="S394" i="9"/>
  <c r="E394" i="9"/>
  <c r="O393" i="9"/>
  <c r="Y392" i="9"/>
  <c r="P392" i="9"/>
  <c r="F392" i="9"/>
  <c r="O391" i="9"/>
  <c r="E391" i="9"/>
  <c r="X390" i="9"/>
  <c r="V388" i="9"/>
  <c r="S387" i="9"/>
  <c r="W384" i="9"/>
  <c r="O384" i="9"/>
  <c r="F384" i="9"/>
  <c r="AA383" i="9"/>
  <c r="O383" i="9"/>
  <c r="D383" i="9"/>
  <c r="L382" i="9"/>
  <c r="O602" i="10"/>
  <c r="D602" i="10"/>
  <c r="J601" i="10"/>
  <c r="J600" i="10"/>
  <c r="R598" i="10"/>
  <c r="M597" i="10"/>
  <c r="V593" i="10"/>
  <c r="I593" i="10"/>
  <c r="D591" i="10"/>
  <c r="J590" i="10"/>
  <c r="V589" i="10"/>
  <c r="G589" i="10"/>
  <c r="V587" i="10"/>
  <c r="G587" i="10"/>
  <c r="I585" i="10"/>
  <c r="S581" i="10"/>
  <c r="U580" i="10"/>
  <c r="L578" i="10"/>
  <c r="R577" i="10"/>
  <c r="I576" i="10"/>
  <c r="J573" i="10"/>
  <c r="L572" i="10"/>
  <c r="I571" i="10"/>
  <c r="G570" i="10"/>
  <c r="M569" i="10"/>
  <c r="R568" i="10"/>
  <c r="M564" i="10"/>
  <c r="J561" i="10"/>
  <c r="G560" i="10"/>
  <c r="P554" i="10"/>
  <c r="D554" i="10"/>
  <c r="N554" i="10" s="1"/>
  <c r="G550" i="10"/>
  <c r="O541" i="10"/>
  <c r="F537" i="10"/>
  <c r="P530" i="10"/>
  <c r="V529" i="10"/>
  <c r="L525" i="10"/>
  <c r="R525" i="10"/>
  <c r="D518" i="10"/>
  <c r="R518" i="10"/>
  <c r="L518" i="10"/>
  <c r="V517" i="10"/>
  <c r="M517" i="10"/>
  <c r="P517" i="10"/>
  <c r="J509" i="10"/>
  <c r="X410" i="9"/>
  <c r="AA419" i="9"/>
  <c r="AB415" i="9"/>
  <c r="O414" i="9"/>
  <c r="D413" i="9"/>
  <c r="AB411" i="9"/>
  <c r="R410" i="9"/>
  <c r="P409" i="9"/>
  <c r="D409" i="9"/>
  <c r="U406" i="9"/>
  <c r="R405" i="9"/>
  <c r="Y403" i="9"/>
  <c r="R400" i="9"/>
  <c r="AD399" i="9"/>
  <c r="Y396" i="9"/>
  <c r="G396" i="9"/>
  <c r="Q394" i="9"/>
  <c r="Z391" i="9"/>
  <c r="S390" i="9"/>
  <c r="H388" i="9"/>
  <c r="D387" i="9"/>
  <c r="AD384" i="9"/>
  <c r="U384" i="9"/>
  <c r="M383" i="9"/>
  <c r="D381" i="9"/>
  <c r="M602" i="10"/>
  <c r="E599" i="10"/>
  <c r="P598" i="10"/>
  <c r="D598" i="10"/>
  <c r="O596" i="10"/>
  <c r="G594" i="10"/>
  <c r="F593" i="10"/>
  <c r="S590" i="10"/>
  <c r="S589" i="10"/>
  <c r="D589" i="10"/>
  <c r="S587" i="10"/>
  <c r="D587" i="10"/>
  <c r="K583" i="10"/>
  <c r="R582" i="10"/>
  <c r="M581" i="10"/>
  <c r="V573" i="10"/>
  <c r="D571" i="10"/>
  <c r="J569" i="10"/>
  <c r="V561" i="10"/>
  <c r="R556" i="10"/>
  <c r="R545" i="10"/>
  <c r="I544" i="10"/>
  <c r="G523" i="10"/>
  <c r="S523" i="10"/>
  <c r="M415" i="9"/>
  <c r="AD414" i="9"/>
  <c r="I414" i="9"/>
  <c r="I412" i="9"/>
  <c r="O410" i="9"/>
  <c r="G403" i="9"/>
  <c r="O400" i="9"/>
  <c r="P396" i="9"/>
  <c r="W391" i="9"/>
  <c r="T384" i="9"/>
  <c r="AB382" i="9"/>
  <c r="P592" i="10"/>
  <c r="G590" i="10"/>
  <c r="V588" i="10"/>
  <c r="O584" i="10"/>
  <c r="J581" i="10"/>
  <c r="O579" i="10"/>
  <c r="I568" i="10"/>
  <c r="V560" i="10"/>
  <c r="U559" i="10"/>
  <c r="S558" i="10"/>
  <c r="O556" i="10"/>
  <c r="M554" i="10"/>
  <c r="S547" i="10"/>
  <c r="L545" i="10"/>
  <c r="U544" i="10"/>
  <c r="I541" i="10"/>
  <c r="O521" i="10"/>
  <c r="I521" i="10"/>
  <c r="R521" i="10"/>
  <c r="F521" i="10"/>
  <c r="G514" i="10"/>
  <c r="V514" i="10"/>
  <c r="P514" i="10"/>
  <c r="S509" i="10"/>
  <c r="G509" i="10"/>
  <c r="M509" i="10"/>
  <c r="P509" i="10"/>
  <c r="K435" i="10"/>
  <c r="E435" i="10"/>
  <c r="N435" i="10"/>
  <c r="H435" i="10"/>
  <c r="Q435" i="10"/>
  <c r="T435" i="10"/>
  <c r="Y415" i="9"/>
  <c r="AA414" i="9"/>
  <c r="M413" i="9"/>
  <c r="G411" i="9"/>
  <c r="D407" i="9"/>
  <c r="O406" i="9"/>
  <c r="AA405" i="9"/>
  <c r="V403" i="9"/>
  <c r="R402" i="9"/>
  <c r="U399" i="9"/>
  <c r="Z394" i="9"/>
  <c r="AE392" i="9"/>
  <c r="K391" i="9"/>
  <c r="P390" i="9"/>
  <c r="S384" i="9"/>
  <c r="AE383" i="9"/>
  <c r="J383" i="9"/>
  <c r="Y381" i="9"/>
  <c r="U602" i="10"/>
  <c r="S601" i="10"/>
  <c r="V600" i="10"/>
  <c r="M598" i="10"/>
  <c r="L596" i="10"/>
  <c r="J592" i="10"/>
  <c r="P590" i="10"/>
  <c r="P589" i="10"/>
  <c r="M588" i="10"/>
  <c r="H586" i="10"/>
  <c r="N585" i="10"/>
  <c r="H583" i="10"/>
  <c r="D582" i="10"/>
  <c r="I581" i="10"/>
  <c r="G580" i="10"/>
  <c r="L579" i="10"/>
  <c r="D578" i="10"/>
  <c r="L577" i="10"/>
  <c r="L562" i="10"/>
  <c r="S561" i="10"/>
  <c r="M558" i="10"/>
  <c r="L556" i="10"/>
  <c r="V554" i="10"/>
  <c r="L554" i="10"/>
  <c r="P552" i="10"/>
  <c r="L550" i="10"/>
  <c r="D549" i="10"/>
  <c r="I545" i="10"/>
  <c r="F544" i="10"/>
  <c r="J529" i="10"/>
  <c r="J524" i="10"/>
  <c r="S515" i="10"/>
  <c r="R512" i="10"/>
  <c r="E471" i="10"/>
  <c r="N471" i="10"/>
  <c r="K463" i="10"/>
  <c r="N463" i="10"/>
  <c r="T463" i="10"/>
  <c r="H463" i="10"/>
  <c r="R412" i="9"/>
  <c r="Y411" i="9"/>
  <c r="D411" i="9"/>
  <c r="M409" i="9"/>
  <c r="AB408" i="9"/>
  <c r="D403" i="9"/>
  <c r="AA401" i="9"/>
  <c r="AD400" i="9"/>
  <c r="R399" i="9"/>
  <c r="AA398" i="9"/>
  <c r="AE396" i="9"/>
  <c r="V396" i="9"/>
  <c r="D396" i="9"/>
  <c r="S392" i="9"/>
  <c r="M390" i="9"/>
  <c r="E388" i="9"/>
  <c r="H386" i="9"/>
  <c r="AA384" i="9"/>
  <c r="R384" i="9"/>
  <c r="G383" i="9"/>
  <c r="U382" i="9"/>
  <c r="S381" i="9"/>
  <c r="S602" i="10"/>
  <c r="G602" i="10"/>
  <c r="R601" i="10"/>
  <c r="U600" i="10"/>
  <c r="P594" i="10"/>
  <c r="D594" i="10"/>
  <c r="E594" i="10" s="1"/>
  <c r="D590" i="10"/>
  <c r="O582" i="10"/>
  <c r="I579" i="10"/>
  <c r="I577" i="10"/>
  <c r="L574" i="10"/>
  <c r="R571" i="10"/>
  <c r="V569" i="10"/>
  <c r="P561" i="10"/>
  <c r="U554" i="10"/>
  <c r="M553" i="10"/>
  <c r="J550" i="10"/>
  <c r="J547" i="10"/>
  <c r="D543" i="10"/>
  <c r="E540" i="10"/>
  <c r="S536" i="10"/>
  <c r="P534" i="10"/>
  <c r="D526" i="10"/>
  <c r="G524" i="10"/>
  <c r="D522" i="10"/>
  <c r="R522" i="10"/>
  <c r="O519" i="10"/>
  <c r="U519" i="10"/>
  <c r="S507" i="10"/>
  <c r="J507" i="10"/>
  <c r="V507" i="10"/>
  <c r="U514" i="10"/>
  <c r="F514" i="10"/>
  <c r="L513" i="10"/>
  <c r="U506" i="10"/>
  <c r="F505" i="10"/>
  <c r="J503" i="10"/>
  <c r="V502" i="10"/>
  <c r="D502" i="10"/>
  <c r="Q502" i="10" s="1"/>
  <c r="L500" i="10"/>
  <c r="R499" i="10"/>
  <c r="M497" i="10"/>
  <c r="V496" i="10"/>
  <c r="F496" i="10"/>
  <c r="L494" i="10"/>
  <c r="L492" i="10"/>
  <c r="L487" i="10"/>
  <c r="P486" i="10"/>
  <c r="U484" i="10"/>
  <c r="F484" i="10"/>
  <c r="G479" i="10"/>
  <c r="J478" i="10"/>
  <c r="L476" i="10"/>
  <c r="V471" i="10"/>
  <c r="L471" i="10"/>
  <c r="S470" i="10"/>
  <c r="J469" i="10"/>
  <c r="M468" i="10"/>
  <c r="D466" i="10"/>
  <c r="Q464" i="10"/>
  <c r="L463" i="10"/>
  <c r="R462" i="10"/>
  <c r="L460" i="10"/>
  <c r="L457" i="10"/>
  <c r="S456" i="10"/>
  <c r="V455" i="10"/>
  <c r="I455" i="10"/>
  <c r="L449" i="10"/>
  <c r="P448" i="10"/>
  <c r="U447" i="10"/>
  <c r="G447" i="10"/>
  <c r="J443" i="10"/>
  <c r="J442" i="10"/>
  <c r="O441" i="10"/>
  <c r="D440" i="10"/>
  <c r="E440" i="10" s="1"/>
  <c r="O439" i="10"/>
  <c r="V438" i="10"/>
  <c r="R437" i="10"/>
  <c r="L435" i="10"/>
  <c r="L433" i="10"/>
  <c r="S432" i="10"/>
  <c r="U430" i="10"/>
  <c r="G429" i="10"/>
  <c r="L426" i="10"/>
  <c r="S419" i="10"/>
  <c r="I417" i="10"/>
  <c r="M415" i="10"/>
  <c r="G412" i="10"/>
  <c r="D411" i="10"/>
  <c r="F410" i="10"/>
  <c r="E408" i="10"/>
  <c r="G406" i="10"/>
  <c r="V406" i="10"/>
  <c r="D514" i="10"/>
  <c r="D505" i="10"/>
  <c r="V503" i="10"/>
  <c r="I500" i="10"/>
  <c r="L499" i="10"/>
  <c r="V497" i="10"/>
  <c r="D496" i="10"/>
  <c r="I490" i="10"/>
  <c r="M489" i="10"/>
  <c r="I487" i="10"/>
  <c r="S484" i="10"/>
  <c r="D484" i="10"/>
  <c r="H484" i="10" s="1"/>
  <c r="E474" i="10"/>
  <c r="U471" i="10"/>
  <c r="I471" i="10"/>
  <c r="D470" i="10"/>
  <c r="J468" i="10"/>
  <c r="V463" i="10"/>
  <c r="I463" i="10"/>
  <c r="L462" i="10"/>
  <c r="V460" i="10"/>
  <c r="J460" i="10"/>
  <c r="I457" i="10"/>
  <c r="P456" i="10"/>
  <c r="I449" i="10"/>
  <c r="L448" i="10"/>
  <c r="M439" i="10"/>
  <c r="S438" i="10"/>
  <c r="I433" i="10"/>
  <c r="V426" i="10"/>
  <c r="J426" i="10"/>
  <c r="R417" i="10"/>
  <c r="F417" i="10"/>
  <c r="L416" i="10"/>
  <c r="M410" i="10"/>
  <c r="P410" i="10"/>
  <c r="O395" i="10"/>
  <c r="I395" i="10"/>
  <c r="U395" i="10"/>
  <c r="L395" i="10"/>
  <c r="D395" i="10"/>
  <c r="F395" i="10"/>
  <c r="R395" i="10"/>
  <c r="R507" i="10"/>
  <c r="G503" i="10"/>
  <c r="G497" i="10"/>
  <c r="U492" i="10"/>
  <c r="U487" i="10"/>
  <c r="G487" i="10"/>
  <c r="J485" i="10"/>
  <c r="V472" i="10"/>
  <c r="S471" i="10"/>
  <c r="G471" i="10"/>
  <c r="G468" i="10"/>
  <c r="U463" i="10"/>
  <c r="I462" i="10"/>
  <c r="H460" i="10"/>
  <c r="V457" i="10"/>
  <c r="G457" i="10"/>
  <c r="L452" i="10"/>
  <c r="U451" i="10"/>
  <c r="V449" i="10"/>
  <c r="G449" i="10"/>
  <c r="J448" i="10"/>
  <c r="D446" i="10"/>
  <c r="H446" i="10" s="1"/>
  <c r="L444" i="10"/>
  <c r="P438" i="10"/>
  <c r="F433" i="10"/>
  <c r="I426" i="10"/>
  <c r="O425" i="10"/>
  <c r="U420" i="10"/>
  <c r="F420" i="10"/>
  <c r="R418" i="10"/>
  <c r="F418" i="10"/>
  <c r="I416" i="10"/>
  <c r="V410" i="10"/>
  <c r="G408" i="10"/>
  <c r="M408" i="10"/>
  <c r="Q402" i="10"/>
  <c r="Q394" i="10"/>
  <c r="T394" i="10"/>
  <c r="K394" i="10"/>
  <c r="R505" i="10"/>
  <c r="S503" i="10"/>
  <c r="U500" i="10"/>
  <c r="F500" i="10"/>
  <c r="I499" i="10"/>
  <c r="T497" i="10"/>
  <c r="D492" i="10"/>
  <c r="R490" i="10"/>
  <c r="F490" i="10"/>
  <c r="J489" i="10"/>
  <c r="S487" i="10"/>
  <c r="F487" i="10"/>
  <c r="P484" i="10"/>
  <c r="T474" i="10"/>
  <c r="P472" i="10"/>
  <c r="R471" i="10"/>
  <c r="F471" i="10"/>
  <c r="F468" i="10"/>
  <c r="F463" i="10"/>
  <c r="F462" i="10"/>
  <c r="S460" i="10"/>
  <c r="U457" i="10"/>
  <c r="F457" i="10"/>
  <c r="U452" i="10"/>
  <c r="R451" i="10"/>
  <c r="U449" i="10"/>
  <c r="F449" i="10"/>
  <c r="I448" i="10"/>
  <c r="U444" i="10"/>
  <c r="L441" i="10"/>
  <c r="S440" i="10"/>
  <c r="V439" i="10"/>
  <c r="M438" i="10"/>
  <c r="D436" i="10"/>
  <c r="D433" i="10"/>
  <c r="O430" i="10"/>
  <c r="S429" i="10"/>
  <c r="P427" i="10"/>
  <c r="G426" i="10"/>
  <c r="L425" i="10"/>
  <c r="L423" i="10"/>
  <c r="P421" i="10"/>
  <c r="D420" i="10"/>
  <c r="T420" i="10" s="1"/>
  <c r="J419" i="10"/>
  <c r="D418" i="10"/>
  <c r="O417" i="10"/>
  <c r="D417" i="10"/>
  <c r="F416" i="10"/>
  <c r="O413" i="10"/>
  <c r="S412" i="10"/>
  <c r="U411" i="10"/>
  <c r="D409" i="10"/>
  <c r="T409" i="10" s="1"/>
  <c r="U409" i="10"/>
  <c r="O408" i="10"/>
  <c r="F408" i="10"/>
  <c r="D400" i="10"/>
  <c r="E400" i="10" s="1"/>
  <c r="V400" i="10"/>
  <c r="M400" i="10"/>
  <c r="P400" i="10"/>
  <c r="O514" i="10"/>
  <c r="V513" i="10"/>
  <c r="D507" i="10"/>
  <c r="O506" i="10"/>
  <c r="P505" i="10"/>
  <c r="E503" i="10"/>
  <c r="M502" i="10"/>
  <c r="E497" i="10"/>
  <c r="L496" i="10"/>
  <c r="V495" i="10"/>
  <c r="K491" i="10"/>
  <c r="L488" i="10"/>
  <c r="R487" i="10"/>
  <c r="G485" i="10"/>
  <c r="O484" i="10"/>
  <c r="U483" i="10"/>
  <c r="R479" i="10"/>
  <c r="U478" i="10"/>
  <c r="S474" i="10"/>
  <c r="J474" i="10"/>
  <c r="I473" i="10"/>
  <c r="P471" i="10"/>
  <c r="M470" i="10"/>
  <c r="V469" i="10"/>
  <c r="V468" i="10"/>
  <c r="D468" i="10"/>
  <c r="E468" i="10" s="1"/>
  <c r="R463" i="10"/>
  <c r="D462" i="10"/>
  <c r="E460" i="10"/>
  <c r="S457" i="10"/>
  <c r="O451" i="10"/>
  <c r="S449" i="10"/>
  <c r="V446" i="10"/>
  <c r="R445" i="10"/>
  <c r="V442" i="10"/>
  <c r="I441" i="10"/>
  <c r="G439" i="10"/>
  <c r="M432" i="10"/>
  <c r="L431" i="10"/>
  <c r="S426" i="10"/>
  <c r="D426" i="10"/>
  <c r="I423" i="10"/>
  <c r="P422" i="10"/>
  <c r="R420" i="10"/>
  <c r="G419" i="10"/>
  <c r="O418" i="10"/>
  <c r="R411" i="10"/>
  <c r="F407" i="10"/>
  <c r="U407" i="10"/>
  <c r="R407" i="10"/>
  <c r="N402" i="10"/>
  <c r="F396" i="10"/>
  <c r="U396" i="10"/>
  <c r="L396" i="10"/>
  <c r="D396" i="10"/>
  <c r="H396" i="10" s="1"/>
  <c r="R396" i="10"/>
  <c r="U499" i="10"/>
  <c r="N460" i="10"/>
  <c r="D438" i="10"/>
  <c r="U436" i="10"/>
  <c r="R433" i="10"/>
  <c r="O420" i="10"/>
  <c r="L417" i="10"/>
  <c r="U416" i="10"/>
  <c r="F405" i="10"/>
  <c r="U405" i="10"/>
  <c r="O405" i="10"/>
  <c r="M402" i="10"/>
  <c r="P402" i="10"/>
  <c r="G402" i="10"/>
  <c r="K388" i="10"/>
  <c r="E388" i="10"/>
  <c r="Q388" i="10"/>
  <c r="H388" i="10"/>
  <c r="T388" i="10"/>
  <c r="M513" i="10"/>
  <c r="N508" i="10"/>
  <c r="I505" i="10"/>
  <c r="G502" i="10"/>
  <c r="N497" i="10"/>
  <c r="G496" i="10"/>
  <c r="M494" i="10"/>
  <c r="D488" i="10"/>
  <c r="S485" i="10"/>
  <c r="G484" i="10"/>
  <c r="P474" i="10"/>
  <c r="R473" i="10"/>
  <c r="M471" i="10"/>
  <c r="V470" i="10"/>
  <c r="P469" i="10"/>
  <c r="M463" i="10"/>
  <c r="U462" i="10"/>
  <c r="M460" i="10"/>
  <c r="O452" i="10"/>
  <c r="D452" i="10"/>
  <c r="I451" i="10"/>
  <c r="L446" i="10"/>
  <c r="O444" i="10"/>
  <c r="D444" i="10"/>
  <c r="R441" i="10"/>
  <c r="U435" i="10"/>
  <c r="O433" i="10"/>
  <c r="G432" i="10"/>
  <c r="M426" i="10"/>
  <c r="D425" i="10"/>
  <c r="R423" i="10"/>
  <c r="D423" i="10"/>
  <c r="T419" i="10"/>
  <c r="I418" i="10"/>
  <c r="R416" i="10"/>
  <c r="D413" i="10"/>
  <c r="G410" i="10"/>
  <c r="M399" i="10"/>
  <c r="S396" i="10"/>
  <c r="G396" i="10"/>
  <c r="N391" i="10"/>
  <c r="S390" i="10"/>
  <c r="J387" i="10"/>
  <c r="F385" i="10"/>
  <c r="I384" i="10"/>
  <c r="U382" i="10"/>
  <c r="R381" i="10"/>
  <c r="I598" i="11"/>
  <c r="J595" i="11"/>
  <c r="L594" i="11"/>
  <c r="V592" i="11"/>
  <c r="D590" i="11"/>
  <c r="H586" i="11"/>
  <c r="M585" i="11"/>
  <c r="J583" i="11"/>
  <c r="F581" i="11"/>
  <c r="R580" i="11"/>
  <c r="F580" i="11"/>
  <c r="I566" i="11"/>
  <c r="F563" i="11"/>
  <c r="R560" i="11"/>
  <c r="F560" i="11"/>
  <c r="R557" i="11"/>
  <c r="D557" i="11"/>
  <c r="G552" i="11"/>
  <c r="P544" i="11"/>
  <c r="O540" i="11"/>
  <c r="L540" i="11"/>
  <c r="R540" i="11"/>
  <c r="L536" i="11"/>
  <c r="O536" i="11"/>
  <c r="F536" i="11"/>
  <c r="H481" i="11"/>
  <c r="Q481" i="11"/>
  <c r="T481" i="11"/>
  <c r="K472" i="11"/>
  <c r="N472" i="11"/>
  <c r="M404" i="10"/>
  <c r="F402" i="10"/>
  <c r="I401" i="10"/>
  <c r="P397" i="10"/>
  <c r="D393" i="10"/>
  <c r="D392" i="10"/>
  <c r="M391" i="10"/>
  <c r="R390" i="10"/>
  <c r="G387" i="10"/>
  <c r="J386" i="10"/>
  <c r="S385" i="10"/>
  <c r="D385" i="10"/>
  <c r="F384" i="10"/>
  <c r="M383" i="10"/>
  <c r="S382" i="10"/>
  <c r="P381" i="10"/>
  <c r="M602" i="11"/>
  <c r="R601" i="11"/>
  <c r="R600" i="11"/>
  <c r="L599" i="11"/>
  <c r="G598" i="11"/>
  <c r="G595" i="11"/>
  <c r="J594" i="11"/>
  <c r="S592" i="11"/>
  <c r="G592" i="11"/>
  <c r="M589" i="11"/>
  <c r="R587" i="11"/>
  <c r="V586" i="11"/>
  <c r="J585" i="11"/>
  <c r="G583" i="11"/>
  <c r="R581" i="11"/>
  <c r="D581" i="11"/>
  <c r="D580" i="11"/>
  <c r="U577" i="11"/>
  <c r="S576" i="11"/>
  <c r="O574" i="11"/>
  <c r="P573" i="11"/>
  <c r="M572" i="11"/>
  <c r="L567" i="11"/>
  <c r="F566" i="11"/>
  <c r="O565" i="11"/>
  <c r="L564" i="11"/>
  <c r="R563" i="11"/>
  <c r="J559" i="11"/>
  <c r="J555" i="11"/>
  <c r="S553" i="11"/>
  <c r="S552" i="11"/>
  <c r="D552" i="11"/>
  <c r="S550" i="11"/>
  <c r="I548" i="11"/>
  <c r="R547" i="11"/>
  <c r="L545" i="11"/>
  <c r="M544" i="11"/>
  <c r="G529" i="11"/>
  <c r="S529" i="11"/>
  <c r="M529" i="11"/>
  <c r="K438" i="11"/>
  <c r="H438" i="11"/>
  <c r="N438" i="11"/>
  <c r="E438" i="11"/>
  <c r="Q438" i="11"/>
  <c r="V387" i="10"/>
  <c r="D387" i="10"/>
  <c r="R385" i="10"/>
  <c r="D384" i="10"/>
  <c r="V595" i="11"/>
  <c r="G585" i="11"/>
  <c r="V583" i="11"/>
  <c r="F541" i="11"/>
  <c r="U541" i="11"/>
  <c r="L541" i="11"/>
  <c r="Q507" i="11"/>
  <c r="H507" i="11"/>
  <c r="P552" i="11"/>
  <c r="G539" i="11"/>
  <c r="J539" i="11"/>
  <c r="M539" i="11"/>
  <c r="P539" i="11"/>
  <c r="M534" i="11"/>
  <c r="P534" i="11"/>
  <c r="K496" i="11"/>
  <c r="N496" i="11"/>
  <c r="E496" i="11"/>
  <c r="H496" i="11"/>
  <c r="T496" i="11"/>
  <c r="V395" i="10"/>
  <c r="R393" i="10"/>
  <c r="R392" i="10"/>
  <c r="U391" i="10"/>
  <c r="F391" i="10"/>
  <c r="S387" i="10"/>
  <c r="U384" i="10"/>
  <c r="V383" i="10"/>
  <c r="F383" i="10"/>
  <c r="F382" i="10"/>
  <c r="U602" i="11"/>
  <c r="G599" i="11"/>
  <c r="P598" i="11"/>
  <c r="D598" i="11"/>
  <c r="S595" i="11"/>
  <c r="D592" i="11"/>
  <c r="R590" i="11"/>
  <c r="S589" i="11"/>
  <c r="J584" i="11"/>
  <c r="S583" i="11"/>
  <c r="D583" i="11"/>
  <c r="L581" i="11"/>
  <c r="V580" i="11"/>
  <c r="M580" i="11"/>
  <c r="V579" i="11"/>
  <c r="L577" i="11"/>
  <c r="R571" i="11"/>
  <c r="U568" i="11"/>
  <c r="R566" i="11"/>
  <c r="L560" i="11"/>
  <c r="D559" i="11"/>
  <c r="L557" i="11"/>
  <c r="S556" i="11"/>
  <c r="J554" i="11"/>
  <c r="D553" i="11"/>
  <c r="M552" i="11"/>
  <c r="V551" i="11"/>
  <c r="D548" i="11"/>
  <c r="O541" i="11"/>
  <c r="L530" i="11"/>
  <c r="O530" i="11"/>
  <c r="R530" i="11"/>
  <c r="D530" i="11"/>
  <c r="K487" i="11"/>
  <c r="T487" i="11"/>
  <c r="K480" i="11"/>
  <c r="N480" i="11"/>
  <c r="E480" i="11"/>
  <c r="Q480" i="11"/>
  <c r="H480" i="11"/>
  <c r="T480" i="11"/>
  <c r="K469" i="11"/>
  <c r="N469" i="11"/>
  <c r="E469" i="11"/>
  <c r="Q469" i="11"/>
  <c r="H469" i="11"/>
  <c r="T469" i="11"/>
  <c r="G394" i="10"/>
  <c r="O393" i="10"/>
  <c r="J389" i="10"/>
  <c r="G388" i="10"/>
  <c r="L385" i="10"/>
  <c r="S384" i="10"/>
  <c r="U383" i="10"/>
  <c r="S599" i="11"/>
  <c r="D599" i="11"/>
  <c r="O598" i="11"/>
  <c r="P595" i="11"/>
  <c r="U594" i="11"/>
  <c r="M592" i="11"/>
  <c r="G589" i="11"/>
  <c r="I587" i="11"/>
  <c r="V584" i="11"/>
  <c r="I581" i="11"/>
  <c r="U580" i="11"/>
  <c r="L580" i="11"/>
  <c r="P579" i="11"/>
  <c r="D575" i="11"/>
  <c r="I574" i="11"/>
  <c r="S572" i="11"/>
  <c r="G572" i="11"/>
  <c r="F568" i="11"/>
  <c r="I557" i="11"/>
  <c r="M556" i="11"/>
  <c r="I542" i="11"/>
  <c r="M387" i="10"/>
  <c r="I385" i="10"/>
  <c r="R384" i="10"/>
  <c r="S585" i="11"/>
  <c r="M583" i="11"/>
  <c r="M579" i="11"/>
  <c r="F574" i="11"/>
  <c r="R568" i="11"/>
  <c r="D568" i="11"/>
  <c r="O566" i="11"/>
  <c r="I563" i="11"/>
  <c r="I560" i="11"/>
  <c r="U557" i="11"/>
  <c r="J556" i="11"/>
  <c r="J552" i="11"/>
  <c r="I541" i="11"/>
  <c r="I540" i="11"/>
  <c r="S395" i="10"/>
  <c r="G395" i="10"/>
  <c r="I392" i="10"/>
  <c r="P391" i="10"/>
  <c r="U390" i="10"/>
  <c r="L387" i="10"/>
  <c r="R386" i="10"/>
  <c r="G385" i="10"/>
  <c r="L384" i="10"/>
  <c r="R383" i="10"/>
  <c r="V382" i="10"/>
  <c r="S381" i="10"/>
  <c r="P602" i="11"/>
  <c r="U601" i="11"/>
  <c r="P599" i="11"/>
  <c r="V597" i="11"/>
  <c r="D596" i="11"/>
  <c r="K596" i="11" s="1"/>
  <c r="R594" i="11"/>
  <c r="I590" i="11"/>
  <c r="P589" i="11"/>
  <c r="D589" i="11"/>
  <c r="P585" i="11"/>
  <c r="S584" i="11"/>
  <c r="I580" i="11"/>
  <c r="J579" i="11"/>
  <c r="L575" i="11"/>
  <c r="D574" i="11"/>
  <c r="P572" i="11"/>
  <c r="D572" i="11"/>
  <c r="K572" i="11" s="1"/>
  <c r="L566" i="11"/>
  <c r="D556" i="11"/>
  <c r="N556" i="11" s="1"/>
  <c r="D554" i="11"/>
  <c r="D550" i="11"/>
  <c r="L548" i="11"/>
  <c r="V547" i="11"/>
  <c r="M440" i="11"/>
  <c r="J440" i="11"/>
  <c r="S440" i="11"/>
  <c r="D524" i="11"/>
  <c r="H521" i="11"/>
  <c r="M519" i="11"/>
  <c r="F513" i="11"/>
  <c r="L510" i="11"/>
  <c r="M507" i="11"/>
  <c r="D500" i="11"/>
  <c r="N500" i="11" s="1"/>
  <c r="J499" i="11"/>
  <c r="V496" i="11"/>
  <c r="U493" i="11"/>
  <c r="V492" i="11"/>
  <c r="F491" i="11"/>
  <c r="D482" i="11"/>
  <c r="O481" i="11"/>
  <c r="L480" i="11"/>
  <c r="F477" i="11"/>
  <c r="J474" i="11"/>
  <c r="P473" i="11"/>
  <c r="P472" i="11"/>
  <c r="O463" i="11"/>
  <c r="I461" i="11"/>
  <c r="P441" i="11"/>
  <c r="V441" i="11"/>
  <c r="M531" i="11"/>
  <c r="S521" i="11"/>
  <c r="G521" i="11"/>
  <c r="J519" i="11"/>
  <c r="E516" i="11"/>
  <c r="G515" i="11"/>
  <c r="R513" i="11"/>
  <c r="T508" i="11"/>
  <c r="L507" i="11"/>
  <c r="S506" i="11"/>
  <c r="J505" i="11"/>
  <c r="P503" i="11"/>
  <c r="V502" i="11"/>
  <c r="U501" i="11"/>
  <c r="G499" i="11"/>
  <c r="O497" i="11"/>
  <c r="U496" i="11"/>
  <c r="J496" i="11"/>
  <c r="F495" i="11"/>
  <c r="O494" i="11"/>
  <c r="R493" i="11"/>
  <c r="U492" i="11"/>
  <c r="U491" i="11"/>
  <c r="M490" i="11"/>
  <c r="G489" i="11"/>
  <c r="G488" i="11"/>
  <c r="G485" i="11"/>
  <c r="O482" i="11"/>
  <c r="M481" i="11"/>
  <c r="U480" i="11"/>
  <c r="J480" i="11"/>
  <c r="O478" i="11"/>
  <c r="M476" i="11"/>
  <c r="G474" i="11"/>
  <c r="O473" i="11"/>
  <c r="D473" i="11"/>
  <c r="G470" i="11"/>
  <c r="S469" i="11"/>
  <c r="I469" i="11"/>
  <c r="O466" i="11"/>
  <c r="M463" i="11"/>
  <c r="O462" i="11"/>
  <c r="R461" i="11"/>
  <c r="S460" i="11"/>
  <c r="R454" i="11"/>
  <c r="U453" i="11"/>
  <c r="L453" i="11"/>
  <c r="S452" i="11"/>
  <c r="M450" i="11"/>
  <c r="L449" i="11"/>
  <c r="M448" i="11"/>
  <c r="U445" i="11"/>
  <c r="P444" i="11"/>
  <c r="D444" i="11"/>
  <c r="M443" i="11"/>
  <c r="F443" i="11"/>
  <c r="D443" i="11"/>
  <c r="O443" i="11"/>
  <c r="F441" i="11"/>
  <c r="L441" i="11"/>
  <c r="R439" i="11"/>
  <c r="V437" i="11"/>
  <c r="M437" i="11"/>
  <c r="E407" i="11"/>
  <c r="N407" i="11"/>
  <c r="I510" i="11"/>
  <c r="R509" i="11"/>
  <c r="M503" i="11"/>
  <c r="S502" i="11"/>
  <c r="R501" i="11"/>
  <c r="O493" i="11"/>
  <c r="S492" i="11"/>
  <c r="M472" i="11"/>
  <c r="N471" i="11"/>
  <c r="U468" i="11"/>
  <c r="L463" i="11"/>
  <c r="S456" i="11"/>
  <c r="V455" i="11"/>
  <c r="I453" i="11"/>
  <c r="V446" i="11"/>
  <c r="V442" i="11"/>
  <c r="V440" i="11"/>
  <c r="E574" i="12"/>
  <c r="T574" i="12"/>
  <c r="H574" i="12"/>
  <c r="N574" i="12"/>
  <c r="I529" i="11"/>
  <c r="U524" i="11"/>
  <c r="L524" i="11"/>
  <c r="S523" i="11"/>
  <c r="O522" i="11"/>
  <c r="O513" i="11"/>
  <c r="U512" i="11"/>
  <c r="U511" i="11"/>
  <c r="R510" i="11"/>
  <c r="S507" i="11"/>
  <c r="J503" i="11"/>
  <c r="P502" i="11"/>
  <c r="L501" i="11"/>
  <c r="V499" i="11"/>
  <c r="L497" i="11"/>
  <c r="S496" i="11"/>
  <c r="I494" i="11"/>
  <c r="L493" i="11"/>
  <c r="R492" i="11"/>
  <c r="U490" i="11"/>
  <c r="J490" i="11"/>
  <c r="I481" i="11"/>
  <c r="S480" i="11"/>
  <c r="G480" i="11"/>
  <c r="D479" i="11"/>
  <c r="V476" i="11"/>
  <c r="I476" i="11"/>
  <c r="S474" i="11"/>
  <c r="L472" i="11"/>
  <c r="M471" i="11"/>
  <c r="D470" i="11"/>
  <c r="G469" i="11"/>
  <c r="R468" i="11"/>
  <c r="S465" i="11"/>
  <c r="G463" i="11"/>
  <c r="P461" i="11"/>
  <c r="F461" i="11"/>
  <c r="U458" i="11"/>
  <c r="M457" i="11"/>
  <c r="P456" i="11"/>
  <c r="S455" i="11"/>
  <c r="O454" i="11"/>
  <c r="R453" i="11"/>
  <c r="G453" i="11"/>
  <c r="L452" i="11"/>
  <c r="V450" i="11"/>
  <c r="F450" i="11"/>
  <c r="I449" i="11"/>
  <c r="S446" i="11"/>
  <c r="I445" i="11"/>
  <c r="J443" i="11"/>
  <c r="S442" i="11"/>
  <c r="O441" i="11"/>
  <c r="R440" i="11"/>
  <c r="I439" i="11"/>
  <c r="P438" i="11"/>
  <c r="V435" i="11"/>
  <c r="G435" i="11"/>
  <c r="Q572" i="12"/>
  <c r="N572" i="12"/>
  <c r="T572" i="12"/>
  <c r="H572" i="12"/>
  <c r="D533" i="11"/>
  <c r="L522" i="11"/>
  <c r="V518" i="11"/>
  <c r="R512" i="11"/>
  <c r="S511" i="11"/>
  <c r="F510" i="11"/>
  <c r="R507" i="11"/>
  <c r="G507" i="11"/>
  <c r="I503" i="11"/>
  <c r="M502" i="11"/>
  <c r="I501" i="11"/>
  <c r="J497" i="11"/>
  <c r="R496" i="11"/>
  <c r="G496" i="11"/>
  <c r="I493" i="11"/>
  <c r="L492" i="11"/>
  <c r="O491" i="11"/>
  <c r="S490" i="11"/>
  <c r="G490" i="11"/>
  <c r="L482" i="11"/>
  <c r="O477" i="11"/>
  <c r="F476" i="11"/>
  <c r="P475" i="11"/>
  <c r="P474" i="11"/>
  <c r="J473" i="11"/>
  <c r="V472" i="11"/>
  <c r="J472" i="11"/>
  <c r="P469" i="11"/>
  <c r="F469" i="11"/>
  <c r="L468" i="11"/>
  <c r="L466" i="11"/>
  <c r="P465" i="11"/>
  <c r="F463" i="11"/>
  <c r="O461" i="11"/>
  <c r="O455" i="11"/>
  <c r="L454" i="11"/>
  <c r="F453" i="11"/>
  <c r="P446" i="11"/>
  <c r="P442" i="11"/>
  <c r="M441" i="11"/>
  <c r="P440" i="11"/>
  <c r="G438" i="11"/>
  <c r="V438" i="11"/>
  <c r="F435" i="11"/>
  <c r="D435" i="11"/>
  <c r="R435" i="11"/>
  <c r="I435" i="11"/>
  <c r="R529" i="11"/>
  <c r="P528" i="11"/>
  <c r="S518" i="11"/>
  <c r="M516" i="11"/>
  <c r="V515" i="11"/>
  <c r="P512" i="11"/>
  <c r="O510" i="11"/>
  <c r="E510" i="11"/>
  <c r="J509" i="11"/>
  <c r="I508" i="11"/>
  <c r="F507" i="11"/>
  <c r="G503" i="11"/>
  <c r="J502" i="11"/>
  <c r="J500" i="11"/>
  <c r="S498" i="11"/>
  <c r="D498" i="11"/>
  <c r="K498" i="11" s="1"/>
  <c r="I497" i="11"/>
  <c r="I492" i="11"/>
  <c r="R490" i="11"/>
  <c r="F490" i="11"/>
  <c r="P485" i="11"/>
  <c r="U482" i="11"/>
  <c r="R481" i="11"/>
  <c r="M479" i="11"/>
  <c r="S476" i="11"/>
  <c r="D476" i="11"/>
  <c r="J475" i="11"/>
  <c r="S473" i="11"/>
  <c r="I473" i="11"/>
  <c r="U472" i="11"/>
  <c r="G472" i="11"/>
  <c r="O469" i="11"/>
  <c r="D468" i="11"/>
  <c r="K468" i="11" s="1"/>
  <c r="M465" i="11"/>
  <c r="O464" i="11"/>
  <c r="U463" i="11"/>
  <c r="D463" i="11"/>
  <c r="K463" i="11" s="1"/>
  <c r="D461" i="11"/>
  <c r="D460" i="11"/>
  <c r="R458" i="11"/>
  <c r="M456" i="11"/>
  <c r="M455" i="11"/>
  <c r="D454" i="11"/>
  <c r="K454" i="11" s="1"/>
  <c r="D453" i="11"/>
  <c r="I452" i="11"/>
  <c r="M446" i="11"/>
  <c r="S443" i="11"/>
  <c r="M442" i="11"/>
  <c r="D439" i="11"/>
  <c r="T564" i="12"/>
  <c r="H564" i="12"/>
  <c r="N564" i="12"/>
  <c r="Q564" i="12"/>
  <c r="S531" i="11"/>
  <c r="D529" i="11"/>
  <c r="R524" i="11"/>
  <c r="F524" i="11"/>
  <c r="D522" i="11"/>
  <c r="V519" i="11"/>
  <c r="P518" i="11"/>
  <c r="L512" i="11"/>
  <c r="P507" i="11"/>
  <c r="D503" i="11"/>
  <c r="I500" i="11"/>
  <c r="P499" i="11"/>
  <c r="U497" i="11"/>
  <c r="D493" i="11"/>
  <c r="F492" i="11"/>
  <c r="P490" i="11"/>
  <c r="D490" i="11"/>
  <c r="E471" i="11"/>
  <c r="V469" i="11"/>
  <c r="F466" i="11"/>
  <c r="R459" i="11"/>
  <c r="O458" i="11"/>
  <c r="G455" i="11"/>
  <c r="M447" i="11"/>
  <c r="J446" i="11"/>
  <c r="G443" i="11"/>
  <c r="J442" i="11"/>
  <c r="G441" i="11"/>
  <c r="G440" i="11"/>
  <c r="L439" i="11"/>
  <c r="U439" i="11"/>
  <c r="V434" i="11"/>
  <c r="G434" i="11"/>
  <c r="J434" i="11"/>
  <c r="M434" i="11"/>
  <c r="P434" i="11"/>
  <c r="U436" i="11"/>
  <c r="L432" i="11"/>
  <c r="D430" i="11"/>
  <c r="K430" i="11" s="1"/>
  <c r="D427" i="11"/>
  <c r="O425" i="11"/>
  <c r="P423" i="11"/>
  <c r="D422" i="11"/>
  <c r="O420" i="11"/>
  <c r="D419" i="11"/>
  <c r="F418" i="11"/>
  <c r="G417" i="11"/>
  <c r="V415" i="11"/>
  <c r="D415" i="11"/>
  <c r="L412" i="11"/>
  <c r="V411" i="11"/>
  <c r="F409" i="11"/>
  <c r="J405" i="11"/>
  <c r="O404" i="11"/>
  <c r="S400" i="11"/>
  <c r="M399" i="11"/>
  <c r="V396" i="11"/>
  <c r="I396" i="11"/>
  <c r="H395" i="11"/>
  <c r="L393" i="11"/>
  <c r="S392" i="11"/>
  <c r="D392" i="11"/>
  <c r="D384" i="11"/>
  <c r="R382" i="11"/>
  <c r="D381" i="11"/>
  <c r="G598" i="12"/>
  <c r="I595" i="12"/>
  <c r="D594" i="12"/>
  <c r="K594" i="12" s="1"/>
  <c r="O593" i="12"/>
  <c r="D589" i="12"/>
  <c r="O587" i="12"/>
  <c r="R585" i="12"/>
  <c r="R584" i="12"/>
  <c r="P583" i="12"/>
  <c r="I582" i="12"/>
  <c r="S581" i="12"/>
  <c r="R579" i="12"/>
  <c r="V578" i="12"/>
  <c r="G576" i="12"/>
  <c r="M576" i="12"/>
  <c r="S576" i="12"/>
  <c r="D570" i="12"/>
  <c r="F570" i="12"/>
  <c r="L570" i="12"/>
  <c r="P569" i="12"/>
  <c r="G569" i="12"/>
  <c r="G568" i="12"/>
  <c r="V568" i="12"/>
  <c r="J568" i="12"/>
  <c r="M568" i="12"/>
  <c r="D433" i="11"/>
  <c r="J432" i="11"/>
  <c r="D431" i="11"/>
  <c r="O430" i="11"/>
  <c r="D426" i="11"/>
  <c r="P424" i="11"/>
  <c r="M423" i="11"/>
  <c r="S422" i="11"/>
  <c r="L420" i="11"/>
  <c r="U415" i="11"/>
  <c r="L415" i="11"/>
  <c r="E409" i="11"/>
  <c r="M407" i="11"/>
  <c r="U401" i="11"/>
  <c r="V399" i="11"/>
  <c r="U396" i="11"/>
  <c r="G396" i="11"/>
  <c r="E395" i="11"/>
  <c r="P394" i="11"/>
  <c r="V393" i="11"/>
  <c r="P383" i="11"/>
  <c r="D383" i="11"/>
  <c r="Q382" i="11"/>
  <c r="V602" i="12"/>
  <c r="D602" i="12"/>
  <c r="V598" i="12"/>
  <c r="O584" i="12"/>
  <c r="O583" i="12"/>
  <c r="U582" i="12"/>
  <c r="D581" i="12"/>
  <c r="H581" i="12" s="1"/>
  <c r="S578" i="12"/>
  <c r="J572" i="12"/>
  <c r="R571" i="12"/>
  <c r="V559" i="12"/>
  <c r="G559" i="12"/>
  <c r="J559" i="12"/>
  <c r="S559" i="12"/>
  <c r="M394" i="11"/>
  <c r="R389" i="11"/>
  <c r="P388" i="11"/>
  <c r="V385" i="11"/>
  <c r="M578" i="12"/>
  <c r="R575" i="12"/>
  <c r="I571" i="12"/>
  <c r="U564" i="12"/>
  <c r="I564" i="12"/>
  <c r="L564" i="12"/>
  <c r="F564" i="12"/>
  <c r="R564" i="12"/>
  <c r="S561" i="12"/>
  <c r="G561" i="12"/>
  <c r="M561" i="12"/>
  <c r="P561" i="12"/>
  <c r="V429" i="11"/>
  <c r="S427" i="11"/>
  <c r="I427" i="11"/>
  <c r="V426" i="11"/>
  <c r="J424" i="11"/>
  <c r="J423" i="11"/>
  <c r="M422" i="11"/>
  <c r="D421" i="11"/>
  <c r="H421" i="11" s="1"/>
  <c r="F420" i="11"/>
  <c r="R415" i="11"/>
  <c r="I415" i="11"/>
  <c r="U414" i="11"/>
  <c r="P413" i="11"/>
  <c r="S412" i="11"/>
  <c r="G412" i="11"/>
  <c r="I411" i="11"/>
  <c r="V407" i="11"/>
  <c r="J407" i="11"/>
  <c r="G406" i="11"/>
  <c r="I404" i="11"/>
  <c r="S402" i="11"/>
  <c r="O401" i="11"/>
  <c r="D398" i="11"/>
  <c r="R396" i="11"/>
  <c r="J394" i="11"/>
  <c r="G393" i="11"/>
  <c r="T391" i="11"/>
  <c r="S390" i="11"/>
  <c r="O389" i="11"/>
  <c r="R387" i="11"/>
  <c r="S385" i="11"/>
  <c r="R384" i="11"/>
  <c r="V383" i="11"/>
  <c r="M382" i="11"/>
  <c r="S381" i="11"/>
  <c r="P598" i="12"/>
  <c r="D598" i="12"/>
  <c r="R596" i="12"/>
  <c r="R595" i="12"/>
  <c r="V593" i="12"/>
  <c r="I593" i="12"/>
  <c r="R592" i="12"/>
  <c r="D592" i="12"/>
  <c r="Q592" i="12" s="1"/>
  <c r="S589" i="12"/>
  <c r="D588" i="12"/>
  <c r="F587" i="12"/>
  <c r="F586" i="12"/>
  <c r="I585" i="12"/>
  <c r="F584" i="12"/>
  <c r="J583" i="12"/>
  <c r="R582" i="12"/>
  <c r="D582" i="12"/>
  <c r="K582" i="12" s="1"/>
  <c r="M581" i="12"/>
  <c r="M580" i="12"/>
  <c r="S580" i="12"/>
  <c r="L579" i="12"/>
  <c r="O575" i="12"/>
  <c r="S568" i="12"/>
  <c r="R427" i="11"/>
  <c r="G424" i="11"/>
  <c r="G423" i="11"/>
  <c r="O418" i="11"/>
  <c r="R416" i="11"/>
  <c r="R412" i="11"/>
  <c r="F412" i="11"/>
  <c r="K409" i="11"/>
  <c r="G407" i="11"/>
  <c r="H404" i="11"/>
  <c r="R403" i="11"/>
  <c r="L401" i="11"/>
  <c r="J400" i="11"/>
  <c r="S399" i="11"/>
  <c r="G399" i="11"/>
  <c r="P396" i="11"/>
  <c r="S393" i="11"/>
  <c r="F393" i="11"/>
  <c r="J392" i="11"/>
  <c r="H391" i="11"/>
  <c r="M390" i="11"/>
  <c r="I389" i="11"/>
  <c r="M385" i="11"/>
  <c r="O384" i="11"/>
  <c r="L382" i="11"/>
  <c r="U597" i="12"/>
  <c r="O596" i="12"/>
  <c r="U593" i="12"/>
  <c r="M589" i="12"/>
  <c r="D584" i="12"/>
  <c r="I583" i="12"/>
  <c r="G579" i="12"/>
  <c r="O577" i="12"/>
  <c r="R577" i="12"/>
  <c r="V575" i="12"/>
  <c r="G575" i="12"/>
  <c r="L573" i="12"/>
  <c r="R573" i="12"/>
  <c r="M556" i="12"/>
  <c r="D556" i="12"/>
  <c r="V556" i="12"/>
  <c r="P556" i="12"/>
  <c r="J426" i="11"/>
  <c r="J422" i="11"/>
  <c r="O416" i="11"/>
  <c r="O397" i="11"/>
  <c r="V394" i="11"/>
  <c r="R393" i="11"/>
  <c r="D393" i="11"/>
  <c r="J385" i="11"/>
  <c r="M599" i="12"/>
  <c r="M598" i="12"/>
  <c r="F593" i="12"/>
  <c r="J589" i="12"/>
  <c r="F579" i="12"/>
  <c r="G578" i="12"/>
  <c r="P578" i="12"/>
  <c r="P574" i="12"/>
  <c r="G574" i="12"/>
  <c r="J574" i="12"/>
  <c r="M574" i="12"/>
  <c r="V574" i="12"/>
  <c r="M572" i="12"/>
  <c r="G572" i="12"/>
  <c r="S572" i="12"/>
  <c r="V572" i="12"/>
  <c r="L571" i="12"/>
  <c r="O571" i="12"/>
  <c r="J562" i="12"/>
  <c r="S562" i="12"/>
  <c r="T560" i="12"/>
  <c r="H560" i="12"/>
  <c r="D424" i="11"/>
  <c r="D423" i="11"/>
  <c r="O415" i="11"/>
  <c r="H409" i="11"/>
  <c r="P407" i="11"/>
  <c r="E404" i="11"/>
  <c r="D401" i="11"/>
  <c r="G400" i="11"/>
  <c r="P399" i="11"/>
  <c r="G392" i="11"/>
  <c r="J390" i="11"/>
  <c r="G385" i="11"/>
  <c r="D599" i="12"/>
  <c r="N599" i="12" s="1"/>
  <c r="U591" i="12"/>
  <c r="G589" i="12"/>
  <c r="U586" i="12"/>
  <c r="V585" i="12"/>
  <c r="V581" i="12"/>
  <c r="U579" i="12"/>
  <c r="O578" i="12"/>
  <c r="R578" i="12"/>
  <c r="L576" i="12"/>
  <c r="P572" i="12"/>
  <c r="P570" i="12"/>
  <c r="U571" i="12"/>
  <c r="D557" i="12"/>
  <c r="T557" i="12" s="1"/>
  <c r="G557" i="12"/>
  <c r="D573" i="12"/>
  <c r="D568" i="12"/>
  <c r="O563" i="12"/>
  <c r="D561" i="12"/>
  <c r="M553" i="12"/>
  <c r="S549" i="12"/>
  <c r="J541" i="12"/>
  <c r="P539" i="12"/>
  <c r="D539" i="12"/>
  <c r="T536" i="12"/>
  <c r="S535" i="12"/>
  <c r="R533" i="12"/>
  <c r="M531" i="12"/>
  <c r="R530" i="12"/>
  <c r="J529" i="12"/>
  <c r="D528" i="12"/>
  <c r="Q528" i="12" s="1"/>
  <c r="O527" i="12"/>
  <c r="D521" i="12"/>
  <c r="P518" i="12"/>
  <c r="R517" i="12"/>
  <c r="P514" i="12"/>
  <c r="L506" i="12"/>
  <c r="S502" i="12"/>
  <c r="T496" i="12"/>
  <c r="H496" i="12"/>
  <c r="R495" i="12"/>
  <c r="G494" i="12"/>
  <c r="M494" i="12"/>
  <c r="V487" i="12"/>
  <c r="D487" i="12"/>
  <c r="R482" i="12"/>
  <c r="M481" i="12"/>
  <c r="F477" i="12"/>
  <c r="R477" i="12"/>
  <c r="U477" i="12"/>
  <c r="G553" i="12"/>
  <c r="P552" i="12"/>
  <c r="T550" i="12"/>
  <c r="S547" i="12"/>
  <c r="Q542" i="12"/>
  <c r="J540" i="12"/>
  <c r="N527" i="12"/>
  <c r="F520" i="12"/>
  <c r="M518" i="12"/>
  <c r="D499" i="12"/>
  <c r="O495" i="12"/>
  <c r="J482" i="12"/>
  <c r="L563" i="12"/>
  <c r="U560" i="12"/>
  <c r="O559" i="12"/>
  <c r="S558" i="12"/>
  <c r="L556" i="12"/>
  <c r="S555" i="12"/>
  <c r="M552" i="12"/>
  <c r="R551" i="12"/>
  <c r="O549" i="12"/>
  <c r="R547" i="12"/>
  <c r="R546" i="12"/>
  <c r="F545" i="12"/>
  <c r="F544" i="12"/>
  <c r="I543" i="12"/>
  <c r="P542" i="12"/>
  <c r="V541" i="12"/>
  <c r="G541" i="12"/>
  <c r="G540" i="12"/>
  <c r="M539" i="12"/>
  <c r="L538" i="12"/>
  <c r="O535" i="12"/>
  <c r="S534" i="12"/>
  <c r="O533" i="12"/>
  <c r="G531" i="12"/>
  <c r="O530" i="12"/>
  <c r="V529" i="12"/>
  <c r="E529" i="12"/>
  <c r="M527" i="12"/>
  <c r="U526" i="12"/>
  <c r="S525" i="12"/>
  <c r="G523" i="12"/>
  <c r="I519" i="12"/>
  <c r="O517" i="12"/>
  <c r="S516" i="12"/>
  <c r="J514" i="12"/>
  <c r="R511" i="12"/>
  <c r="U510" i="12"/>
  <c r="U507" i="12"/>
  <c r="I506" i="12"/>
  <c r="S505" i="12"/>
  <c r="S503" i="12"/>
  <c r="P502" i="12"/>
  <c r="R501" i="12"/>
  <c r="O499" i="12"/>
  <c r="S494" i="12"/>
  <c r="U493" i="12"/>
  <c r="D492" i="12"/>
  <c r="P490" i="12"/>
  <c r="V490" i="12"/>
  <c r="V486" i="12"/>
  <c r="T437" i="12"/>
  <c r="H437" i="12"/>
  <c r="K437" i="12"/>
  <c r="M502" i="12"/>
  <c r="L495" i="12"/>
  <c r="M482" i="12"/>
  <c r="P482" i="12"/>
  <c r="I476" i="12"/>
  <c r="F476" i="12"/>
  <c r="O476" i="12"/>
  <c r="U476" i="12"/>
  <c r="R574" i="12"/>
  <c r="M573" i="12"/>
  <c r="D569" i="12"/>
  <c r="V566" i="12"/>
  <c r="F563" i="12"/>
  <c r="I561" i="12"/>
  <c r="R560" i="12"/>
  <c r="O558" i="12"/>
  <c r="S554" i="12"/>
  <c r="S553" i="12"/>
  <c r="D553" i="12"/>
  <c r="E553" i="12" s="1"/>
  <c r="J552" i="12"/>
  <c r="J551" i="12"/>
  <c r="I549" i="12"/>
  <c r="R548" i="12"/>
  <c r="D548" i="12"/>
  <c r="L547" i="12"/>
  <c r="D543" i="12"/>
  <c r="J542" i="12"/>
  <c r="S541" i="12"/>
  <c r="J539" i="12"/>
  <c r="U538" i="12"/>
  <c r="Q534" i="12"/>
  <c r="I533" i="12"/>
  <c r="L530" i="12"/>
  <c r="J528" i="12"/>
  <c r="I527" i="12"/>
  <c r="O525" i="12"/>
  <c r="O521" i="12"/>
  <c r="J517" i="12"/>
  <c r="P512" i="12"/>
  <c r="P510" i="12"/>
  <c r="O507" i="12"/>
  <c r="F506" i="12"/>
  <c r="O504" i="12"/>
  <c r="Q503" i="12"/>
  <c r="J502" i="12"/>
  <c r="U499" i="12"/>
  <c r="L499" i="12"/>
  <c r="I495" i="12"/>
  <c r="V491" i="12"/>
  <c r="J491" i="12"/>
  <c r="M491" i="12"/>
  <c r="U488" i="12"/>
  <c r="F488" i="12"/>
  <c r="L488" i="12"/>
  <c r="S486" i="12"/>
  <c r="P481" i="12"/>
  <c r="S481" i="12"/>
  <c r="V475" i="12"/>
  <c r="M475" i="12"/>
  <c r="D475" i="12"/>
  <c r="P475" i="12"/>
  <c r="K436" i="12"/>
  <c r="T436" i="12"/>
  <c r="F572" i="12"/>
  <c r="O569" i="12"/>
  <c r="V564" i="12"/>
  <c r="J564" i="12"/>
  <c r="U561" i="12"/>
  <c r="F556" i="12"/>
  <c r="R553" i="12"/>
  <c r="V552" i="12"/>
  <c r="G552" i="12"/>
  <c r="G551" i="12"/>
  <c r="F549" i="12"/>
  <c r="I547" i="12"/>
  <c r="V544" i="12"/>
  <c r="H542" i="12"/>
  <c r="V540" i="12"/>
  <c r="U539" i="12"/>
  <c r="I539" i="12"/>
  <c r="D538" i="12"/>
  <c r="N534" i="12"/>
  <c r="V530" i="12"/>
  <c r="N529" i="12"/>
  <c r="I528" i="12"/>
  <c r="H527" i="12"/>
  <c r="I526" i="12"/>
  <c r="J522" i="12"/>
  <c r="M521" i="12"/>
  <c r="O520" i="12"/>
  <c r="V517" i="12"/>
  <c r="I517" i="12"/>
  <c r="G516" i="12"/>
  <c r="G512" i="12"/>
  <c r="I511" i="12"/>
  <c r="M510" i="12"/>
  <c r="R506" i="12"/>
  <c r="D506" i="12"/>
  <c r="J505" i="12"/>
  <c r="L504" i="12"/>
  <c r="I502" i="12"/>
  <c r="I499" i="12"/>
  <c r="U498" i="12"/>
  <c r="F495" i="12"/>
  <c r="J494" i="12"/>
  <c r="F491" i="12"/>
  <c r="U491" i="12"/>
  <c r="V489" i="12"/>
  <c r="S489" i="12"/>
  <c r="R486" i="12"/>
  <c r="U484" i="12"/>
  <c r="L484" i="12"/>
  <c r="V481" i="12"/>
  <c r="D481" i="12"/>
  <c r="O481" i="12"/>
  <c r="F481" i="12"/>
  <c r="I481" i="12"/>
  <c r="U481" i="12"/>
  <c r="O478" i="12"/>
  <c r="F478" i="12"/>
  <c r="S475" i="12"/>
  <c r="F542" i="12"/>
  <c r="P541" i="12"/>
  <c r="S540" i="12"/>
  <c r="S539" i="12"/>
  <c r="N536" i="12"/>
  <c r="V535" i="12"/>
  <c r="U530" i="12"/>
  <c r="V528" i="12"/>
  <c r="G528" i="12"/>
  <c r="R527" i="12"/>
  <c r="Q523" i="12"/>
  <c r="L521" i="12"/>
  <c r="L520" i="12"/>
  <c r="D512" i="12"/>
  <c r="L507" i="12"/>
  <c r="F504" i="12"/>
  <c r="V502" i="12"/>
  <c r="D495" i="12"/>
  <c r="F485" i="12"/>
  <c r="O485" i="12"/>
  <c r="V482" i="12"/>
  <c r="I477" i="12"/>
  <c r="M540" i="12"/>
  <c r="V518" i="12"/>
  <c r="G486" i="12"/>
  <c r="M486" i="12"/>
  <c r="P486" i="12"/>
  <c r="U479" i="12"/>
  <c r="F479" i="12"/>
  <c r="L479" i="12"/>
  <c r="M472" i="12"/>
  <c r="G472" i="12"/>
  <c r="J472" i="12"/>
  <c r="P472" i="12"/>
  <c r="V472" i="12"/>
  <c r="P469" i="12"/>
  <c r="D463" i="12"/>
  <c r="H463" i="12" s="1"/>
  <c r="O462" i="12"/>
  <c r="S459" i="12"/>
  <c r="O457" i="12"/>
  <c r="K456" i="12"/>
  <c r="U455" i="12"/>
  <c r="P453" i="12"/>
  <c r="S452" i="12"/>
  <c r="D450" i="12"/>
  <c r="V448" i="12"/>
  <c r="D445" i="12"/>
  <c r="E443" i="12"/>
  <c r="I441" i="12"/>
  <c r="L437" i="12"/>
  <c r="S434" i="12"/>
  <c r="I430" i="12"/>
  <c r="S428" i="12"/>
  <c r="L426" i="12"/>
  <c r="S419" i="12"/>
  <c r="F416" i="12"/>
  <c r="D415" i="12"/>
  <c r="H415" i="12" s="1"/>
  <c r="R412" i="12"/>
  <c r="V411" i="12"/>
  <c r="L409" i="12"/>
  <c r="L408" i="12"/>
  <c r="Q404" i="12"/>
  <c r="G402" i="12"/>
  <c r="G401" i="12"/>
  <c r="V399" i="12"/>
  <c r="U395" i="12"/>
  <c r="J395" i="12"/>
  <c r="V394" i="12"/>
  <c r="H387" i="12"/>
  <c r="S386" i="12"/>
  <c r="M469" i="12"/>
  <c r="S461" i="12"/>
  <c r="N457" i="12"/>
  <c r="I456" i="12"/>
  <c r="O453" i="12"/>
  <c r="R452" i="12"/>
  <c r="V449" i="12"/>
  <c r="J449" i="12"/>
  <c r="S436" i="12"/>
  <c r="R434" i="12"/>
  <c r="P432" i="12"/>
  <c r="R428" i="12"/>
  <c r="G411" i="12"/>
  <c r="I408" i="12"/>
  <c r="L400" i="12"/>
  <c r="J399" i="12"/>
  <c r="I395" i="12"/>
  <c r="J390" i="12"/>
  <c r="D474" i="12"/>
  <c r="K474" i="12" s="1"/>
  <c r="I470" i="12"/>
  <c r="J469" i="12"/>
  <c r="I464" i="12"/>
  <c r="P463" i="12"/>
  <c r="J462" i="12"/>
  <c r="R461" i="12"/>
  <c r="O460" i="12"/>
  <c r="P459" i="12"/>
  <c r="L457" i="12"/>
  <c r="U456" i="12"/>
  <c r="H456" i="12"/>
  <c r="N455" i="12"/>
  <c r="M453" i="12"/>
  <c r="M452" i="12"/>
  <c r="T451" i="12"/>
  <c r="J451" i="12"/>
  <c r="U450" i="12"/>
  <c r="I449" i="12"/>
  <c r="D442" i="12"/>
  <c r="D441" i="12"/>
  <c r="Q441" i="12" s="1"/>
  <c r="M440" i="12"/>
  <c r="V439" i="12"/>
  <c r="V437" i="12"/>
  <c r="O436" i="12"/>
  <c r="U435" i="12"/>
  <c r="G435" i="12"/>
  <c r="M434" i="12"/>
  <c r="O432" i="12"/>
  <c r="F430" i="12"/>
  <c r="J429" i="12"/>
  <c r="T427" i="12"/>
  <c r="J427" i="12"/>
  <c r="V426" i="12"/>
  <c r="G426" i="12"/>
  <c r="R424" i="12"/>
  <c r="T423" i="12"/>
  <c r="I420" i="12"/>
  <c r="P419" i="12"/>
  <c r="M418" i="12"/>
  <c r="D416" i="12"/>
  <c r="M415" i="12"/>
  <c r="S414" i="12"/>
  <c r="L413" i="12"/>
  <c r="O412" i="12"/>
  <c r="S411" i="12"/>
  <c r="F411" i="12"/>
  <c r="G410" i="12"/>
  <c r="F409" i="12"/>
  <c r="F408" i="12"/>
  <c r="L407" i="12"/>
  <c r="J406" i="12"/>
  <c r="D401" i="12"/>
  <c r="I400" i="12"/>
  <c r="I399" i="12"/>
  <c r="U398" i="12"/>
  <c r="V397" i="12"/>
  <c r="H396" i="12"/>
  <c r="S395" i="12"/>
  <c r="G395" i="12"/>
  <c r="R394" i="12"/>
  <c r="S393" i="12"/>
  <c r="G388" i="12"/>
  <c r="F387" i="12"/>
  <c r="M386" i="12"/>
  <c r="J385" i="12"/>
  <c r="O474" i="12"/>
  <c r="D471" i="12"/>
  <c r="Q471" i="12" s="1"/>
  <c r="G469" i="12"/>
  <c r="D467" i="12"/>
  <c r="P465" i="12"/>
  <c r="F464" i="12"/>
  <c r="V462" i="12"/>
  <c r="I462" i="12"/>
  <c r="M461" i="12"/>
  <c r="V458" i="12"/>
  <c r="I457" i="12"/>
  <c r="M455" i="12"/>
  <c r="J453" i="12"/>
  <c r="L452" i="12"/>
  <c r="H451" i="12"/>
  <c r="I450" i="12"/>
  <c r="M447" i="12"/>
  <c r="L440" i="12"/>
  <c r="S439" i="12"/>
  <c r="U438" i="12"/>
  <c r="U437" i="12"/>
  <c r="M436" i="12"/>
  <c r="F435" i="12"/>
  <c r="L434" i="12"/>
  <c r="S431" i="12"/>
  <c r="L428" i="12"/>
  <c r="I427" i="12"/>
  <c r="S426" i="12"/>
  <c r="F426" i="12"/>
  <c r="O424" i="12"/>
  <c r="M419" i="12"/>
  <c r="L416" i="12"/>
  <c r="L415" i="12"/>
  <c r="G413" i="12"/>
  <c r="L412" i="12"/>
  <c r="R411" i="12"/>
  <c r="D411" i="12"/>
  <c r="D409" i="12"/>
  <c r="J407" i="12"/>
  <c r="V401" i="12"/>
  <c r="U400" i="12"/>
  <c r="S399" i="12"/>
  <c r="S398" i="12"/>
  <c r="S397" i="12"/>
  <c r="U396" i="12"/>
  <c r="F396" i="12"/>
  <c r="R395" i="12"/>
  <c r="F395" i="12"/>
  <c r="M394" i="12"/>
  <c r="E387" i="12"/>
  <c r="J386" i="12"/>
  <c r="G385" i="12"/>
  <c r="U462" i="12"/>
  <c r="H457" i="12"/>
  <c r="I452" i="12"/>
  <c r="R438" i="12"/>
  <c r="J436" i="12"/>
  <c r="D435" i="12"/>
  <c r="J415" i="12"/>
  <c r="V478" i="12"/>
  <c r="V473" i="12"/>
  <c r="V469" i="12"/>
  <c r="J465" i="12"/>
  <c r="I463" i="12"/>
  <c r="F462" i="12"/>
  <c r="J461" i="12"/>
  <c r="R457" i="12"/>
  <c r="G457" i="12"/>
  <c r="F453" i="12"/>
  <c r="G452" i="12"/>
  <c r="D449" i="12"/>
  <c r="M445" i="12"/>
  <c r="U440" i="12"/>
  <c r="M439" i="12"/>
  <c r="O438" i="12"/>
  <c r="O435" i="12"/>
  <c r="V432" i="12"/>
  <c r="M431" i="12"/>
  <c r="R430" i="12"/>
  <c r="U429" i="12"/>
  <c r="I428" i="12"/>
  <c r="J419" i="12"/>
  <c r="V415" i="12"/>
  <c r="M411" i="12"/>
  <c r="U408" i="12"/>
  <c r="T404" i="12"/>
  <c r="K404" i="12"/>
  <c r="S402" i="12"/>
  <c r="P401" i="12"/>
  <c r="R400" i="12"/>
  <c r="J398" i="12"/>
  <c r="D395" i="12"/>
  <c r="I394" i="12"/>
  <c r="J393" i="12"/>
  <c r="L387" i="12"/>
  <c r="M471" i="12"/>
  <c r="U470" i="12"/>
  <c r="D461" i="12"/>
  <c r="E461" i="12" s="1"/>
  <c r="E451" i="12"/>
  <c r="O449" i="12"/>
  <c r="E427" i="12"/>
  <c r="V419" i="12"/>
  <c r="R409" i="12"/>
  <c r="R408" i="12"/>
  <c r="M402" i="12"/>
  <c r="P399" i="12"/>
  <c r="D399" i="12"/>
  <c r="U406" i="12"/>
  <c r="D383" i="12"/>
  <c r="F381" i="12"/>
  <c r="H589" i="12"/>
  <c r="E589" i="12"/>
  <c r="N589" i="12"/>
  <c r="Q589" i="12"/>
  <c r="K589" i="12"/>
  <c r="T589" i="12"/>
  <c r="N573" i="12"/>
  <c r="H573" i="12"/>
  <c r="K573" i="12"/>
  <c r="E573" i="12"/>
  <c r="Q573" i="12"/>
  <c r="T573" i="12"/>
  <c r="K598" i="12"/>
  <c r="T598" i="12"/>
  <c r="H598" i="12"/>
  <c r="Q598" i="12"/>
  <c r="E598" i="12"/>
  <c r="N598" i="12"/>
  <c r="N565" i="12"/>
  <c r="H565" i="12"/>
  <c r="E565" i="12"/>
  <c r="Q565" i="12"/>
  <c r="T565" i="12"/>
  <c r="K565" i="12"/>
  <c r="Q584" i="12"/>
  <c r="K584" i="12"/>
  <c r="T584" i="12"/>
  <c r="E584" i="12"/>
  <c r="N584" i="12"/>
  <c r="H584" i="12"/>
  <c r="E570" i="12"/>
  <c r="Q570" i="12"/>
  <c r="H570" i="12"/>
  <c r="T570" i="12"/>
  <c r="K570" i="12"/>
  <c r="N570" i="12"/>
  <c r="Q568" i="12"/>
  <c r="K568" i="12"/>
  <c r="E568" i="12"/>
  <c r="H568" i="12"/>
  <c r="T568" i="12"/>
  <c r="N568" i="12"/>
  <c r="Q576" i="12"/>
  <c r="T576" i="12"/>
  <c r="K576" i="12"/>
  <c r="N576" i="12"/>
  <c r="E576" i="12"/>
  <c r="H576" i="12"/>
  <c r="Q558" i="12"/>
  <c r="K558" i="12"/>
  <c r="E558" i="12"/>
  <c r="H558" i="12"/>
  <c r="N558" i="12"/>
  <c r="T558" i="12"/>
  <c r="Q594" i="12"/>
  <c r="H594" i="12"/>
  <c r="Q602" i="12"/>
  <c r="H602" i="12"/>
  <c r="P594" i="12"/>
  <c r="F594" i="12"/>
  <c r="D583" i="12"/>
  <c r="Q582" i="12"/>
  <c r="H582" i="12"/>
  <c r="D578" i="12"/>
  <c r="P577" i="12"/>
  <c r="R576" i="12"/>
  <c r="F576" i="12"/>
  <c r="D567" i="12"/>
  <c r="L567" i="12"/>
  <c r="F567" i="12"/>
  <c r="I566" i="12"/>
  <c r="U566" i="12"/>
  <c r="P602" i="12"/>
  <c r="F602" i="12"/>
  <c r="R601" i="12"/>
  <c r="I601" i="12"/>
  <c r="U600" i="12"/>
  <c r="L600" i="12"/>
  <c r="O599" i="12"/>
  <c r="E599" i="12"/>
  <c r="R598" i="12"/>
  <c r="I598" i="12"/>
  <c r="V597" i="12"/>
  <c r="M597" i="12"/>
  <c r="D597" i="12"/>
  <c r="P596" i="12"/>
  <c r="G596" i="12"/>
  <c r="S595" i="12"/>
  <c r="K595" i="12"/>
  <c r="N594" i="12"/>
  <c r="E594" i="12"/>
  <c r="T592" i="12"/>
  <c r="K592" i="12"/>
  <c r="M591" i="12"/>
  <c r="D591" i="12"/>
  <c r="U589" i="12"/>
  <c r="L589" i="12"/>
  <c r="O588" i="12"/>
  <c r="F588" i="12"/>
  <c r="V586" i="12"/>
  <c r="M586" i="12"/>
  <c r="D586" i="12"/>
  <c r="P585" i="12"/>
  <c r="G585" i="12"/>
  <c r="S584" i="12"/>
  <c r="J584" i="12"/>
  <c r="U583" i="12"/>
  <c r="L583" i="12"/>
  <c r="T581" i="12"/>
  <c r="K581" i="12"/>
  <c r="D580" i="12"/>
  <c r="U578" i="12"/>
  <c r="L578" i="12"/>
  <c r="P576" i="12"/>
  <c r="P575" i="12"/>
  <c r="F574" i="12"/>
  <c r="R570" i="12"/>
  <c r="J569" i="12"/>
  <c r="V569" i="12"/>
  <c r="M567" i="12"/>
  <c r="L566" i="12"/>
  <c r="U562" i="12"/>
  <c r="O562" i="12"/>
  <c r="I562" i="12"/>
  <c r="D562" i="12"/>
  <c r="L562" i="12"/>
  <c r="D559" i="12"/>
  <c r="L559" i="12"/>
  <c r="F559" i="12"/>
  <c r="J553" i="12"/>
  <c r="V553" i="12"/>
  <c r="O552" i="12"/>
  <c r="I552" i="12"/>
  <c r="F552" i="12"/>
  <c r="I551" i="12"/>
  <c r="M570" i="12"/>
  <c r="G570" i="12"/>
  <c r="T569" i="12"/>
  <c r="N569" i="12"/>
  <c r="P562" i="12"/>
  <c r="L558" i="12"/>
  <c r="K556" i="12"/>
  <c r="E556" i="12"/>
  <c r="P555" i="12"/>
  <c r="J555" i="12"/>
  <c r="D555" i="12"/>
  <c r="G555" i="12"/>
  <c r="T553" i="12"/>
  <c r="N553" i="12"/>
  <c r="Q553" i="12"/>
  <c r="M546" i="12"/>
  <c r="V546" i="12"/>
  <c r="G546" i="12"/>
  <c r="P546" i="12"/>
  <c r="J546" i="12"/>
  <c r="U599" i="12"/>
  <c r="L599" i="12"/>
  <c r="D596" i="12"/>
  <c r="Q595" i="12"/>
  <c r="H595" i="12"/>
  <c r="U594" i="12"/>
  <c r="L594" i="12"/>
  <c r="H592" i="12"/>
  <c r="O590" i="12"/>
  <c r="F590" i="12"/>
  <c r="L588" i="12"/>
  <c r="P587" i="12"/>
  <c r="G587" i="12"/>
  <c r="P584" i="12"/>
  <c r="G584" i="12"/>
  <c r="N582" i="12"/>
  <c r="E582" i="12"/>
  <c r="V577" i="12"/>
  <c r="M577" i="12"/>
  <c r="D577" i="12"/>
  <c r="M575" i="12"/>
  <c r="D575" i="12"/>
  <c r="L575" i="12"/>
  <c r="F575" i="12"/>
  <c r="Q574" i="12"/>
  <c r="K574" i="12"/>
  <c r="K572" i="12"/>
  <c r="E572" i="12"/>
  <c r="U570" i="12"/>
  <c r="O570" i="12"/>
  <c r="I570" i="12"/>
  <c r="K569" i="12"/>
  <c r="O568" i="12"/>
  <c r="I568" i="12"/>
  <c r="J567" i="12"/>
  <c r="S565" i="12"/>
  <c r="G565" i="12"/>
  <c r="Q560" i="12"/>
  <c r="K560" i="12"/>
  <c r="N560" i="12"/>
  <c r="Q556" i="12"/>
  <c r="N549" i="12"/>
  <c r="H549" i="12"/>
  <c r="Q549" i="12"/>
  <c r="K549" i="12"/>
  <c r="E549" i="12"/>
  <c r="H543" i="12"/>
  <c r="Q543" i="12"/>
  <c r="K543" i="12"/>
  <c r="T543" i="12"/>
  <c r="E543" i="12"/>
  <c r="N543" i="12"/>
  <c r="I540" i="12"/>
  <c r="R540" i="12"/>
  <c r="D540" i="12"/>
  <c r="O540" i="12"/>
  <c r="F540" i="12"/>
  <c r="U540" i="12"/>
  <c r="N515" i="12"/>
  <c r="H515" i="12"/>
  <c r="Q515" i="12"/>
  <c r="K515" i="12"/>
  <c r="T515" i="12"/>
  <c r="E515" i="12"/>
  <c r="T594" i="12"/>
  <c r="R589" i="12"/>
  <c r="I589" i="12"/>
  <c r="T588" i="12"/>
  <c r="K588" i="12"/>
  <c r="O576" i="12"/>
  <c r="I576" i="12"/>
  <c r="V573" i="12"/>
  <c r="P573" i="12"/>
  <c r="J573" i="12"/>
  <c r="P571" i="12"/>
  <c r="J571" i="12"/>
  <c r="D571" i="12"/>
  <c r="U567" i="12"/>
  <c r="I567" i="12"/>
  <c r="R566" i="12"/>
  <c r="N557" i="12"/>
  <c r="H557" i="12"/>
  <c r="E557" i="12"/>
  <c r="H552" i="12"/>
  <c r="D551" i="12"/>
  <c r="L551" i="12"/>
  <c r="F551" i="12"/>
  <c r="O601" i="12"/>
  <c r="R600" i="12"/>
  <c r="T599" i="12"/>
  <c r="K599" i="12"/>
  <c r="T602" i="12"/>
  <c r="S599" i="12"/>
  <c r="J599" i="12"/>
  <c r="R597" i="12"/>
  <c r="S594" i="12"/>
  <c r="J594" i="12"/>
  <c r="R591" i="12"/>
  <c r="I591" i="12"/>
  <c r="U590" i="12"/>
  <c r="D590" i="12"/>
  <c r="S588" i="12"/>
  <c r="J588" i="12"/>
  <c r="V587" i="12"/>
  <c r="R586" i="12"/>
  <c r="I586" i="12"/>
  <c r="D585" i="12"/>
  <c r="L585" i="12"/>
  <c r="T582" i="12"/>
  <c r="R580" i="12"/>
  <c r="I580" i="12"/>
  <c r="M579" i="12"/>
  <c r="D579" i="12"/>
  <c r="S577" i="12"/>
  <c r="U576" i="12"/>
  <c r="U575" i="12"/>
  <c r="J575" i="12"/>
  <c r="U572" i="12"/>
  <c r="O572" i="12"/>
  <c r="M571" i="12"/>
  <c r="H569" i="12"/>
  <c r="S567" i="12"/>
  <c r="F566" i="12"/>
  <c r="K564" i="12"/>
  <c r="E564" i="12"/>
  <c r="P563" i="12"/>
  <c r="J563" i="12"/>
  <c r="D563" i="12"/>
  <c r="G563" i="12"/>
  <c r="J561" i="12"/>
  <c r="V561" i="12"/>
  <c r="O560" i="12"/>
  <c r="I560" i="12"/>
  <c r="F560" i="12"/>
  <c r="R558" i="12"/>
  <c r="F558" i="12"/>
  <c r="Q557" i="12"/>
  <c r="V557" i="12"/>
  <c r="P557" i="12"/>
  <c r="J557" i="12"/>
  <c r="M557" i="12"/>
  <c r="N556" i="12"/>
  <c r="V555" i="12"/>
  <c r="M554" i="12"/>
  <c r="G554" i="12"/>
  <c r="K553" i="12"/>
  <c r="T552" i="12"/>
  <c r="S597" i="12"/>
  <c r="J597" i="12"/>
  <c r="S591" i="12"/>
  <c r="J591" i="12"/>
  <c r="Q581" i="12"/>
  <c r="S602" i="12"/>
  <c r="J602" i="12"/>
  <c r="O600" i="12"/>
  <c r="F600" i="12"/>
  <c r="R599" i="12"/>
  <c r="I599" i="12"/>
  <c r="U598" i="12"/>
  <c r="G597" i="12"/>
  <c r="S596" i="12"/>
  <c r="J596" i="12"/>
  <c r="V595" i="12"/>
  <c r="N595" i="12"/>
  <c r="E595" i="12"/>
  <c r="R594" i="12"/>
  <c r="I594" i="12"/>
  <c r="D593" i="12"/>
  <c r="L593" i="12"/>
  <c r="N592" i="12"/>
  <c r="E592" i="12"/>
  <c r="L590" i="12"/>
  <c r="O589" i="12"/>
  <c r="F589" i="12"/>
  <c r="R588" i="12"/>
  <c r="I588" i="12"/>
  <c r="M587" i="12"/>
  <c r="D587" i="12"/>
  <c r="S585" i="12"/>
  <c r="V584" i="12"/>
  <c r="M584" i="12"/>
  <c r="N581" i="12"/>
  <c r="E581" i="12"/>
  <c r="F578" i="12"/>
  <c r="S575" i="12"/>
  <c r="V571" i="12"/>
  <c r="V570" i="12"/>
  <c r="J570" i="12"/>
  <c r="R567" i="12"/>
  <c r="O566" i="12"/>
  <c r="D566" i="12"/>
  <c r="T561" i="12"/>
  <c r="N561" i="12"/>
  <c r="Q561" i="12"/>
  <c r="U554" i="12"/>
  <c r="O554" i="12"/>
  <c r="I554" i="12"/>
  <c r="D554" i="12"/>
  <c r="L554" i="12"/>
  <c r="H553" i="12"/>
  <c r="O551" i="12"/>
  <c r="N535" i="12"/>
  <c r="E535" i="12"/>
  <c r="Q535" i="12"/>
  <c r="H535" i="12"/>
  <c r="K535" i="12"/>
  <c r="T535" i="12"/>
  <c r="D601" i="12"/>
  <c r="L601" i="12"/>
  <c r="Q599" i="12"/>
  <c r="H599" i="12"/>
  <c r="V567" i="12"/>
  <c r="P567" i="12"/>
  <c r="V565" i="12"/>
  <c r="P565" i="12"/>
  <c r="J565" i="12"/>
  <c r="Q552" i="12"/>
  <c r="K552" i="12"/>
  <c r="N552" i="12"/>
  <c r="H521" i="12"/>
  <c r="Q521" i="12"/>
  <c r="K521" i="12"/>
  <c r="T521" i="12"/>
  <c r="E521" i="12"/>
  <c r="N521" i="12"/>
  <c r="P591" i="12"/>
  <c r="G591" i="12"/>
  <c r="Q588" i="12"/>
  <c r="H588" i="12"/>
  <c r="D600" i="12"/>
  <c r="P599" i="12"/>
  <c r="G599" i="12"/>
  <c r="O591" i="12"/>
  <c r="R590" i="12"/>
  <c r="P588" i="12"/>
  <c r="G588" i="12"/>
  <c r="S587" i="12"/>
  <c r="S573" i="12"/>
  <c r="G573" i="12"/>
  <c r="M562" i="12"/>
  <c r="G562" i="12"/>
  <c r="I558" i="12"/>
  <c r="U558" i="12"/>
  <c r="K557" i="12"/>
  <c r="J556" i="12"/>
  <c r="I553" i="12"/>
  <c r="H550" i="12"/>
  <c r="M549" i="12"/>
  <c r="J548" i="12"/>
  <c r="G547" i="12"/>
  <c r="L546" i="12"/>
  <c r="D546" i="12"/>
  <c r="G545" i="12"/>
  <c r="S544" i="12"/>
  <c r="J544" i="12"/>
  <c r="V543" i="12"/>
  <c r="R542" i="12"/>
  <c r="I542" i="12"/>
  <c r="D541" i="12"/>
  <c r="L541" i="12"/>
  <c r="E538" i="12"/>
  <c r="F537" i="12"/>
  <c r="H536" i="12"/>
  <c r="V534" i="12"/>
  <c r="M533" i="12"/>
  <c r="D533" i="12"/>
  <c r="L533" i="12"/>
  <c r="G532" i="12"/>
  <c r="P532" i="12"/>
  <c r="V531" i="12"/>
  <c r="J531" i="12"/>
  <c r="S531" i="12"/>
  <c r="F530" i="12"/>
  <c r="Q529" i="12"/>
  <c r="M524" i="12"/>
  <c r="T523" i="12"/>
  <c r="E523" i="12"/>
  <c r="M515" i="12"/>
  <c r="P513" i="12"/>
  <c r="G513" i="12"/>
  <c r="J513" i="12"/>
  <c r="S513" i="12"/>
  <c r="M513" i="12"/>
  <c r="V513" i="12"/>
  <c r="O510" i="12"/>
  <c r="F510" i="12"/>
  <c r="R510" i="12"/>
  <c r="D510" i="12"/>
  <c r="K530" i="12"/>
  <c r="E530" i="12"/>
  <c r="N530" i="12"/>
  <c r="G526" i="12"/>
  <c r="J526" i="12"/>
  <c r="S526" i="12"/>
  <c r="D526" i="12"/>
  <c r="M526" i="12"/>
  <c r="V526" i="12"/>
  <c r="H518" i="12"/>
  <c r="Q518" i="12"/>
  <c r="F513" i="12"/>
  <c r="O513" i="12"/>
  <c r="D513" i="12"/>
  <c r="N550" i="12"/>
  <c r="M547" i="12"/>
  <c r="D537" i="12"/>
  <c r="U532" i="12"/>
  <c r="U531" i="12"/>
  <c r="E528" i="12"/>
  <c r="K528" i="12"/>
  <c r="T528" i="12"/>
  <c r="P526" i="12"/>
  <c r="D525" i="12"/>
  <c r="L525" i="12"/>
  <c r="E512" i="12"/>
  <c r="H512" i="12"/>
  <c r="Q512" i="12"/>
  <c r="K506" i="12"/>
  <c r="T506" i="12"/>
  <c r="E506" i="12"/>
  <c r="N506" i="12"/>
  <c r="Q506" i="12"/>
  <c r="H506" i="12"/>
  <c r="E492" i="12"/>
  <c r="N492" i="12"/>
  <c r="Q492" i="12"/>
  <c r="H492" i="12"/>
  <c r="T492" i="12"/>
  <c r="K492" i="12"/>
  <c r="O564" i="12"/>
  <c r="G564" i="12"/>
  <c r="F561" i="12"/>
  <c r="P559" i="12"/>
  <c r="O556" i="12"/>
  <c r="G556" i="12"/>
  <c r="F553" i="12"/>
  <c r="P551" i="12"/>
  <c r="U550" i="12"/>
  <c r="E550" i="12"/>
  <c r="J549" i="12"/>
  <c r="O548" i="12"/>
  <c r="G548" i="12"/>
  <c r="D547" i="12"/>
  <c r="I546" i="12"/>
  <c r="V545" i="12"/>
  <c r="M545" i="12"/>
  <c r="D545" i="12"/>
  <c r="P544" i="12"/>
  <c r="G544" i="12"/>
  <c r="S543" i="12"/>
  <c r="N542" i="12"/>
  <c r="E542" i="12"/>
  <c r="F538" i="12"/>
  <c r="O538" i="12"/>
  <c r="P537" i="12"/>
  <c r="J537" i="12"/>
  <c r="S537" i="12"/>
  <c r="H534" i="12"/>
  <c r="S533" i="12"/>
  <c r="I531" i="12"/>
  <c r="N528" i="12"/>
  <c r="E527" i="12"/>
  <c r="F523" i="12"/>
  <c r="I523" i="12"/>
  <c r="R523" i="12"/>
  <c r="L523" i="12"/>
  <c r="U523" i="12"/>
  <c r="D522" i="12"/>
  <c r="U522" i="12"/>
  <c r="J521" i="12"/>
  <c r="M520" i="12"/>
  <c r="J520" i="12"/>
  <c r="S520" i="12"/>
  <c r="D520" i="12"/>
  <c r="T518" i="12"/>
  <c r="O518" i="12"/>
  <c r="I518" i="12"/>
  <c r="R518" i="12"/>
  <c r="L518" i="12"/>
  <c r="U518" i="12"/>
  <c r="F518" i="12"/>
  <c r="T512" i="12"/>
  <c r="M508" i="12"/>
  <c r="P508" i="12"/>
  <c r="G508" i="12"/>
  <c r="S508" i="12"/>
  <c r="V508" i="12"/>
  <c r="T538" i="12"/>
  <c r="R531" i="12"/>
  <c r="T530" i="12"/>
  <c r="I529" i="12"/>
  <c r="R529" i="12"/>
  <c r="U525" i="12"/>
  <c r="V521" i="12"/>
  <c r="I516" i="12"/>
  <c r="D516" i="12"/>
  <c r="F516" i="12"/>
  <c r="O516" i="12"/>
  <c r="R516" i="12"/>
  <c r="L516" i="12"/>
  <c r="U516" i="12"/>
  <c r="V515" i="12"/>
  <c r="G515" i="12"/>
  <c r="P515" i="12"/>
  <c r="U512" i="12"/>
  <c r="I512" i="12"/>
  <c r="R512" i="12"/>
  <c r="L512" i="12"/>
  <c r="U508" i="12"/>
  <c r="I508" i="12"/>
  <c r="F508" i="12"/>
  <c r="R508" i="12"/>
  <c r="D508" i="12"/>
  <c r="O508" i="12"/>
  <c r="N495" i="12"/>
  <c r="E495" i="12"/>
  <c r="Q495" i="12"/>
  <c r="H495" i="12"/>
  <c r="K495" i="12"/>
  <c r="T495" i="12"/>
  <c r="L577" i="12"/>
  <c r="L569" i="12"/>
  <c r="L561" i="12"/>
  <c r="L553" i="12"/>
  <c r="K550" i="12"/>
  <c r="P549" i="12"/>
  <c r="E548" i="12"/>
  <c r="J547" i="12"/>
  <c r="O546" i="12"/>
  <c r="D544" i="12"/>
  <c r="U542" i="12"/>
  <c r="L542" i="12"/>
  <c r="O541" i="12"/>
  <c r="F541" i="12"/>
  <c r="G539" i="12"/>
  <c r="I538" i="12"/>
  <c r="U537" i="12"/>
  <c r="K536" i="12"/>
  <c r="U536" i="12"/>
  <c r="L536" i="12"/>
  <c r="P534" i="12"/>
  <c r="R532" i="12"/>
  <c r="F532" i="12"/>
  <c r="U529" i="12"/>
  <c r="K529" i="12"/>
  <c r="J527" i="12"/>
  <c r="G527" i="12"/>
  <c r="P527" i="12"/>
  <c r="I525" i="12"/>
  <c r="D524" i="12"/>
  <c r="K523" i="12"/>
  <c r="N518" i="12"/>
  <c r="L513" i="12"/>
  <c r="O512" i="12"/>
  <c r="P509" i="12"/>
  <c r="G509" i="12"/>
  <c r="S509" i="12"/>
  <c r="V509" i="12"/>
  <c r="J507" i="12"/>
  <c r="V507" i="12"/>
  <c r="G507" i="12"/>
  <c r="S507" i="12"/>
  <c r="D507" i="12"/>
  <c r="P507" i="12"/>
  <c r="J504" i="12"/>
  <c r="M504" i="12"/>
  <c r="V504" i="12"/>
  <c r="D504" i="12"/>
  <c r="P504" i="12"/>
  <c r="G504" i="12"/>
  <c r="S504" i="12"/>
  <c r="G549" i="12"/>
  <c r="F546" i="12"/>
  <c r="S545" i="12"/>
  <c r="J545" i="12"/>
  <c r="P543" i="12"/>
  <c r="G543" i="12"/>
  <c r="T542" i="12"/>
  <c r="H538" i="12"/>
  <c r="I537" i="12"/>
  <c r="J535" i="12"/>
  <c r="G535" i="12"/>
  <c r="P535" i="12"/>
  <c r="K534" i="12"/>
  <c r="T534" i="12"/>
  <c r="O532" i="12"/>
  <c r="H530" i="12"/>
  <c r="T529" i="12"/>
  <c r="R525" i="12"/>
  <c r="G524" i="12"/>
  <c r="P524" i="12"/>
  <c r="J524" i="12"/>
  <c r="S524" i="12"/>
  <c r="H523" i="12"/>
  <c r="S521" i="12"/>
  <c r="S515" i="12"/>
  <c r="N512" i="12"/>
  <c r="I510" i="12"/>
  <c r="D509" i="12"/>
  <c r="L509" i="12"/>
  <c r="F509" i="12"/>
  <c r="R509" i="12"/>
  <c r="I509" i="12"/>
  <c r="O509" i="12"/>
  <c r="N539" i="12"/>
  <c r="K539" i="12"/>
  <c r="T539" i="12"/>
  <c r="Q538" i="12"/>
  <c r="D532" i="12"/>
  <c r="O531" i="12"/>
  <c r="D531" i="12"/>
  <c r="Q530" i="12"/>
  <c r="H528" i="12"/>
  <c r="T527" i="12"/>
  <c r="I524" i="12"/>
  <c r="F524" i="12"/>
  <c r="O524" i="12"/>
  <c r="P521" i="12"/>
  <c r="G521" i="12"/>
  <c r="K518" i="12"/>
  <c r="K512" i="12"/>
  <c r="R514" i="12"/>
  <c r="I514" i="12"/>
  <c r="S511" i="12"/>
  <c r="S501" i="12"/>
  <c r="U500" i="12"/>
  <c r="F500" i="12"/>
  <c r="I500" i="12"/>
  <c r="D498" i="12"/>
  <c r="V493" i="12"/>
  <c r="J493" i="12"/>
  <c r="R492" i="12"/>
  <c r="R485" i="12"/>
  <c r="T484" i="12"/>
  <c r="M484" i="12"/>
  <c r="V484" i="12"/>
  <c r="P484" i="12"/>
  <c r="J484" i="12"/>
  <c r="V477" i="12"/>
  <c r="H503" i="12"/>
  <c r="G493" i="12"/>
  <c r="M492" i="12"/>
  <c r="V492" i="12"/>
  <c r="K491" i="12"/>
  <c r="N491" i="12"/>
  <c r="J489" i="12"/>
  <c r="J488" i="12"/>
  <c r="D488" i="12"/>
  <c r="M488" i="12"/>
  <c r="V488" i="12"/>
  <c r="E467" i="12"/>
  <c r="N467" i="12"/>
  <c r="Q467" i="12"/>
  <c r="K467" i="12"/>
  <c r="H467" i="12"/>
  <c r="T467" i="12"/>
  <c r="S493" i="12"/>
  <c r="U492" i="12"/>
  <c r="F492" i="12"/>
  <c r="I492" i="12"/>
  <c r="O490" i="12"/>
  <c r="D490" i="12"/>
  <c r="L490" i="12"/>
  <c r="G489" i="12"/>
  <c r="O514" i="12"/>
  <c r="F514" i="12"/>
  <c r="P511" i="12"/>
  <c r="G511" i="12"/>
  <c r="E503" i="12"/>
  <c r="I501" i="12"/>
  <c r="D501" i="12"/>
  <c r="L501" i="12"/>
  <c r="J500" i="12"/>
  <c r="L492" i="12"/>
  <c r="M476" i="12"/>
  <c r="V476" i="12"/>
  <c r="G476" i="12"/>
  <c r="P476" i="12"/>
  <c r="J476" i="12"/>
  <c r="S476" i="12"/>
  <c r="M501" i="12"/>
  <c r="M489" i="12"/>
  <c r="P489" i="12"/>
  <c r="S523" i="12"/>
  <c r="J523" i="12"/>
  <c r="R521" i="12"/>
  <c r="S518" i="12"/>
  <c r="J518" i="12"/>
  <c r="R515" i="12"/>
  <c r="I515" i="12"/>
  <c r="U514" i="12"/>
  <c r="D514" i="12"/>
  <c r="S512" i="12"/>
  <c r="J512" i="12"/>
  <c r="V511" i="12"/>
  <c r="V503" i="12"/>
  <c r="G503" i="12"/>
  <c r="J503" i="12"/>
  <c r="D502" i="12"/>
  <c r="L502" i="12"/>
  <c r="O502" i="12"/>
  <c r="S500" i="12"/>
  <c r="R498" i="12"/>
  <c r="R497" i="12"/>
  <c r="Q496" i="12"/>
  <c r="E496" i="12"/>
  <c r="P495" i="12"/>
  <c r="I493" i="12"/>
  <c r="D493" i="12"/>
  <c r="L493" i="12"/>
  <c r="J492" i="12"/>
  <c r="U490" i="12"/>
  <c r="I490" i="12"/>
  <c r="D489" i="12"/>
  <c r="L489" i="12"/>
  <c r="U489" i="12"/>
  <c r="I489" i="12"/>
  <c r="D486" i="12"/>
  <c r="L486" i="12"/>
  <c r="F486" i="12"/>
  <c r="O486" i="12"/>
  <c r="J477" i="12"/>
  <c r="S477" i="12"/>
  <c r="G477" i="12"/>
  <c r="P477" i="12"/>
  <c r="V519" i="12"/>
  <c r="D517" i="12"/>
  <c r="L517" i="12"/>
  <c r="M511" i="12"/>
  <c r="D511" i="12"/>
  <c r="M505" i="12"/>
  <c r="D505" i="12"/>
  <c r="L505" i="12"/>
  <c r="V501" i="12"/>
  <c r="J501" i="12"/>
  <c r="R500" i="12"/>
  <c r="D500" i="12"/>
  <c r="K499" i="12"/>
  <c r="N499" i="12"/>
  <c r="F498" i="12"/>
  <c r="M497" i="12"/>
  <c r="P497" i="12"/>
  <c r="N496" i="12"/>
  <c r="J496" i="12"/>
  <c r="M496" i="12"/>
  <c r="M493" i="12"/>
  <c r="H491" i="12"/>
  <c r="O489" i="12"/>
  <c r="L482" i="12"/>
  <c r="D482" i="12"/>
  <c r="U482" i="12"/>
  <c r="F482" i="12"/>
  <c r="O482" i="12"/>
  <c r="U480" i="12"/>
  <c r="I480" i="12"/>
  <c r="R480" i="12"/>
  <c r="L480" i="12"/>
  <c r="D480" i="12"/>
  <c r="F480" i="12"/>
  <c r="O480" i="12"/>
  <c r="J479" i="12"/>
  <c r="D479" i="12"/>
  <c r="M479" i="12"/>
  <c r="V479" i="12"/>
  <c r="G479" i="12"/>
  <c r="P479" i="12"/>
  <c r="S479" i="12"/>
  <c r="O473" i="12"/>
  <c r="D473" i="12"/>
  <c r="F473" i="12"/>
  <c r="R473" i="12"/>
  <c r="I473" i="12"/>
  <c r="U473" i="12"/>
  <c r="M519" i="12"/>
  <c r="D519" i="12"/>
  <c r="V516" i="12"/>
  <c r="T503" i="12"/>
  <c r="K503" i="12"/>
  <c r="G501" i="12"/>
  <c r="M500" i="12"/>
  <c r="V500" i="12"/>
  <c r="D497" i="12"/>
  <c r="L497" i="12"/>
  <c r="U497" i="12"/>
  <c r="V495" i="12"/>
  <c r="G495" i="12"/>
  <c r="J495" i="12"/>
  <c r="D494" i="12"/>
  <c r="L494" i="12"/>
  <c r="O494" i="12"/>
  <c r="S492" i="12"/>
  <c r="G492" i="12"/>
  <c r="Q491" i="12"/>
  <c r="R490" i="12"/>
  <c r="F490" i="12"/>
  <c r="S488" i="12"/>
  <c r="G488" i="12"/>
  <c r="N487" i="12"/>
  <c r="Q487" i="12"/>
  <c r="K487" i="12"/>
  <c r="I485" i="12"/>
  <c r="D485" i="12"/>
  <c r="L485" i="12"/>
  <c r="U485" i="12"/>
  <c r="E484" i="12"/>
  <c r="N484" i="12"/>
  <c r="H484" i="12"/>
  <c r="Q484" i="12"/>
  <c r="V470" i="12"/>
  <c r="G470" i="12"/>
  <c r="J470" i="12"/>
  <c r="I466" i="12"/>
  <c r="R466" i="12"/>
  <c r="D466" i="12"/>
  <c r="H442" i="12"/>
  <c r="K442" i="12"/>
  <c r="T442" i="12"/>
  <c r="E442" i="12"/>
  <c r="Q442" i="12"/>
  <c r="N442" i="12"/>
  <c r="Q474" i="12"/>
  <c r="H474" i="12"/>
  <c r="M470" i="12"/>
  <c r="D469" i="12"/>
  <c r="L469" i="12"/>
  <c r="O469" i="12"/>
  <c r="D459" i="12"/>
  <c r="U459" i="12"/>
  <c r="E456" i="12"/>
  <c r="N456" i="12"/>
  <c r="D454" i="12"/>
  <c r="L454" i="12"/>
  <c r="I454" i="12"/>
  <c r="R454" i="12"/>
  <c r="U454" i="12"/>
  <c r="M485" i="12"/>
  <c r="D483" i="12"/>
  <c r="D478" i="12"/>
  <c r="J473" i="12"/>
  <c r="S472" i="12"/>
  <c r="I472" i="12"/>
  <c r="T471" i="12"/>
  <c r="K471" i="12"/>
  <c r="V468" i="12"/>
  <c r="J468" i="12"/>
  <c r="R467" i="12"/>
  <c r="L466" i="12"/>
  <c r="H465" i="12"/>
  <c r="T464" i="12"/>
  <c r="H464" i="12"/>
  <c r="K463" i="12"/>
  <c r="T463" i="12"/>
  <c r="E463" i="12"/>
  <c r="N463" i="12"/>
  <c r="D462" i="12"/>
  <c r="L462" i="12"/>
  <c r="V460" i="12"/>
  <c r="J460" i="12"/>
  <c r="S460" i="12"/>
  <c r="M460" i="12"/>
  <c r="E457" i="12"/>
  <c r="K457" i="12"/>
  <c r="T457" i="12"/>
  <c r="J456" i="12"/>
  <c r="V456" i="12"/>
  <c r="G456" i="12"/>
  <c r="P456" i="12"/>
  <c r="E433" i="12"/>
  <c r="H433" i="12"/>
  <c r="T433" i="12"/>
  <c r="K433" i="12"/>
  <c r="N433" i="12"/>
  <c r="Q433" i="12"/>
  <c r="U504" i="12"/>
  <c r="V499" i="12"/>
  <c r="J487" i="12"/>
  <c r="I484" i="12"/>
  <c r="U483" i="12"/>
  <c r="L483" i="12"/>
  <c r="T481" i="12"/>
  <c r="K481" i="12"/>
  <c r="U478" i="12"/>
  <c r="L478" i="12"/>
  <c r="O477" i="12"/>
  <c r="R476" i="12"/>
  <c r="T475" i="12"/>
  <c r="K475" i="12"/>
  <c r="R472" i="12"/>
  <c r="S471" i="12"/>
  <c r="U469" i="12"/>
  <c r="I469" i="12"/>
  <c r="U468" i="12"/>
  <c r="G468" i="12"/>
  <c r="M467" i="12"/>
  <c r="V467" i="12"/>
  <c r="Q463" i="12"/>
  <c r="G463" i="12"/>
  <c r="J463" i="12"/>
  <c r="S463" i="12"/>
  <c r="H461" i="12"/>
  <c r="P460" i="12"/>
  <c r="F460" i="12"/>
  <c r="I460" i="12"/>
  <c r="R460" i="12"/>
  <c r="D460" i="12"/>
  <c r="L459" i="12"/>
  <c r="T458" i="12"/>
  <c r="M456" i="12"/>
  <c r="H455" i="12"/>
  <c r="O454" i="12"/>
  <c r="N474" i="12"/>
  <c r="E474" i="12"/>
  <c r="H471" i="12"/>
  <c r="U467" i="12"/>
  <c r="F467" i="12"/>
  <c r="I467" i="12"/>
  <c r="Q464" i="12"/>
  <c r="E464" i="12"/>
  <c r="H458" i="12"/>
  <c r="Q458" i="12"/>
  <c r="Q453" i="12"/>
  <c r="E453" i="12"/>
  <c r="H453" i="12"/>
  <c r="T453" i="12"/>
  <c r="K453" i="12"/>
  <c r="N453" i="12"/>
  <c r="S470" i="12"/>
  <c r="U466" i="12"/>
  <c r="F466" i="12"/>
  <c r="E465" i="12"/>
  <c r="K465" i="12"/>
  <c r="T465" i="12"/>
  <c r="Q461" i="12"/>
  <c r="K461" i="12"/>
  <c r="T461" i="12"/>
  <c r="K455" i="12"/>
  <c r="T455" i="12"/>
  <c r="N452" i="12"/>
  <c r="E452" i="12"/>
  <c r="Q452" i="12"/>
  <c r="T452" i="12"/>
  <c r="K452" i="12"/>
  <c r="G487" i="12"/>
  <c r="F484" i="12"/>
  <c r="R483" i="12"/>
  <c r="I483" i="12"/>
  <c r="Q481" i="12"/>
  <c r="G481" i="12"/>
  <c r="S480" i="12"/>
  <c r="J480" i="12"/>
  <c r="R478" i="12"/>
  <c r="I478" i="12"/>
  <c r="D477" i="12"/>
  <c r="L477" i="12"/>
  <c r="Q475" i="12"/>
  <c r="H475" i="12"/>
  <c r="T474" i="12"/>
  <c r="F469" i="12"/>
  <c r="N464" i="12"/>
  <c r="J464" i="12"/>
  <c r="G464" i="12"/>
  <c r="P464" i="12"/>
  <c r="S464" i="12"/>
  <c r="G461" i="12"/>
  <c r="P461" i="12"/>
  <c r="N458" i="12"/>
  <c r="I458" i="12"/>
  <c r="R458" i="12"/>
  <c r="L458" i="12"/>
  <c r="U458" i="12"/>
  <c r="T456" i="12"/>
  <c r="Q455" i="12"/>
  <c r="F454" i="12"/>
  <c r="D476" i="12"/>
  <c r="G473" i="12"/>
  <c r="P473" i="12"/>
  <c r="D472" i="12"/>
  <c r="L472" i="12"/>
  <c r="U472" i="12"/>
  <c r="N471" i="12"/>
  <c r="E471" i="12"/>
  <c r="D470" i="12"/>
  <c r="I468" i="12"/>
  <c r="D468" i="12"/>
  <c r="L468" i="12"/>
  <c r="P466" i="12"/>
  <c r="J466" i="12"/>
  <c r="S466" i="12"/>
  <c r="M466" i="12"/>
  <c r="V466" i="12"/>
  <c r="N465" i="12"/>
  <c r="N461" i="12"/>
  <c r="F455" i="12"/>
  <c r="O455" i="12"/>
  <c r="I455" i="12"/>
  <c r="R455" i="12"/>
  <c r="K448" i="12"/>
  <c r="T448" i="12"/>
  <c r="N448" i="12"/>
  <c r="E448" i="12"/>
  <c r="Q448" i="12"/>
  <c r="H448" i="12"/>
  <c r="P452" i="12"/>
  <c r="U447" i="12"/>
  <c r="V446" i="12"/>
  <c r="V445" i="12"/>
  <c r="F444" i="12"/>
  <c r="D444" i="12"/>
  <c r="K443" i="12"/>
  <c r="H443" i="12"/>
  <c r="Q443" i="12"/>
  <c r="N441" i="12"/>
  <c r="O439" i="12"/>
  <c r="I439" i="12"/>
  <c r="R439" i="12"/>
  <c r="D439" i="12"/>
  <c r="M438" i="12"/>
  <c r="F436" i="12"/>
  <c r="R436" i="12"/>
  <c r="L433" i="12"/>
  <c r="J447" i="12"/>
  <c r="U446" i="12"/>
  <c r="J446" i="12"/>
  <c r="J445" i="12"/>
  <c r="G442" i="12"/>
  <c r="P442" i="12"/>
  <c r="V438" i="12"/>
  <c r="J438" i="12"/>
  <c r="H434" i="12"/>
  <c r="T434" i="12"/>
  <c r="K434" i="12"/>
  <c r="I453" i="12"/>
  <c r="L453" i="12"/>
  <c r="U453" i="12"/>
  <c r="F452" i="12"/>
  <c r="O452" i="12"/>
  <c r="P448" i="12"/>
  <c r="S447" i="12"/>
  <c r="I447" i="12"/>
  <c r="S446" i="12"/>
  <c r="I446" i="12"/>
  <c r="S445" i="12"/>
  <c r="H445" i="12"/>
  <c r="M442" i="12"/>
  <c r="T440" i="12"/>
  <c r="K440" i="12"/>
  <c r="Q437" i="12"/>
  <c r="E437" i="12"/>
  <c r="N437" i="12"/>
  <c r="L436" i="12"/>
  <c r="F433" i="12"/>
  <c r="O470" i="12"/>
  <c r="L465" i="12"/>
  <c r="S455" i="12"/>
  <c r="J455" i="12"/>
  <c r="J454" i="12"/>
  <c r="U452" i="12"/>
  <c r="N450" i="12"/>
  <c r="P450" i="12"/>
  <c r="M450" i="12"/>
  <c r="V450" i="12"/>
  <c r="N449" i="12"/>
  <c r="M449" i="12"/>
  <c r="G449" i="12"/>
  <c r="P449" i="12"/>
  <c r="R447" i="12"/>
  <c r="R446" i="12"/>
  <c r="G446" i="12"/>
  <c r="G445" i="12"/>
  <c r="I444" i="12"/>
  <c r="T443" i="12"/>
  <c r="V442" i="12"/>
  <c r="T441" i="12"/>
  <c r="H441" i="12"/>
  <c r="U439" i="12"/>
  <c r="S438" i="12"/>
  <c r="P437" i="12"/>
  <c r="G437" i="12"/>
  <c r="Q434" i="12"/>
  <c r="F434" i="12"/>
  <c r="O434" i="12"/>
  <c r="I434" i="12"/>
  <c r="U434" i="12"/>
  <c r="O461" i="12"/>
  <c r="F461" i="12"/>
  <c r="G458" i="12"/>
  <c r="S457" i="12"/>
  <c r="J457" i="12"/>
  <c r="J452" i="12"/>
  <c r="I451" i="12"/>
  <c r="R451" i="12"/>
  <c r="F447" i="12"/>
  <c r="P446" i="12"/>
  <c r="F446" i="12"/>
  <c r="R444" i="12"/>
  <c r="J442" i="12"/>
  <c r="H440" i="12"/>
  <c r="G438" i="12"/>
  <c r="I437" i="12"/>
  <c r="F437" i="12"/>
  <c r="R437" i="12"/>
  <c r="N434" i="12"/>
  <c r="J448" i="12"/>
  <c r="S448" i="12"/>
  <c r="P447" i="12"/>
  <c r="D447" i="12"/>
  <c r="S442" i="12"/>
  <c r="K435" i="12"/>
  <c r="T435" i="12"/>
  <c r="Q435" i="12"/>
  <c r="H435" i="12"/>
  <c r="U433" i="12"/>
  <c r="I433" i="12"/>
  <c r="R433" i="12"/>
  <c r="Q445" i="12"/>
  <c r="K445" i="12"/>
  <c r="T445" i="12"/>
  <c r="E441" i="12"/>
  <c r="K441" i="12"/>
  <c r="N436" i="12"/>
  <c r="H436" i="12"/>
  <c r="Q436" i="12"/>
  <c r="E436" i="12"/>
  <c r="V447" i="12"/>
  <c r="D446" i="12"/>
  <c r="L446" i="12"/>
  <c r="M441" i="12"/>
  <c r="J441" i="12"/>
  <c r="S441" i="12"/>
  <c r="V441" i="12"/>
  <c r="E440" i="12"/>
  <c r="N440" i="12"/>
  <c r="V436" i="12"/>
  <c r="P436" i="12"/>
  <c r="G436" i="12"/>
  <c r="O433" i="12"/>
  <c r="M425" i="12"/>
  <c r="P425" i="12"/>
  <c r="J424" i="12"/>
  <c r="M424" i="12"/>
  <c r="G424" i="12"/>
  <c r="M421" i="12"/>
  <c r="V421" i="12"/>
  <c r="G421" i="12"/>
  <c r="P421" i="12"/>
  <c r="U425" i="12"/>
  <c r="D425" i="12"/>
  <c r="O425" i="12"/>
  <c r="G423" i="12"/>
  <c r="J423" i="12"/>
  <c r="S423" i="12"/>
  <c r="S421" i="12"/>
  <c r="I421" i="12"/>
  <c r="D421" i="12"/>
  <c r="L421" i="12"/>
  <c r="R421" i="12"/>
  <c r="Q409" i="12"/>
  <c r="E409" i="12"/>
  <c r="H409" i="12"/>
  <c r="T409" i="12"/>
  <c r="N409" i="12"/>
  <c r="K409" i="12"/>
  <c r="L425" i="12"/>
  <c r="V424" i="12"/>
  <c r="V423" i="12"/>
  <c r="O421" i="12"/>
  <c r="D414" i="12"/>
  <c r="L414" i="12"/>
  <c r="F414" i="12"/>
  <c r="U414" i="12"/>
  <c r="I414" i="12"/>
  <c r="R414" i="12"/>
  <c r="E413" i="12"/>
  <c r="Q413" i="12"/>
  <c r="T413" i="12"/>
  <c r="K413" i="12"/>
  <c r="R431" i="12"/>
  <c r="F431" i="12"/>
  <c r="H426" i="12"/>
  <c r="K426" i="12"/>
  <c r="N426" i="12"/>
  <c r="K423" i="12"/>
  <c r="K415" i="12"/>
  <c r="E415" i="12"/>
  <c r="N415" i="12"/>
  <c r="Q415" i="12"/>
  <c r="T415" i="12"/>
  <c r="V425" i="12"/>
  <c r="J425" i="12"/>
  <c r="M444" i="12"/>
  <c r="J440" i="12"/>
  <c r="V440" i="12"/>
  <c r="R435" i="12"/>
  <c r="V433" i="12"/>
  <c r="J432" i="12"/>
  <c r="D432" i="12"/>
  <c r="M432" i="12"/>
  <c r="D431" i="12"/>
  <c r="O428" i="12"/>
  <c r="D428" i="12"/>
  <c r="Q427" i="12"/>
  <c r="H427" i="12"/>
  <c r="U426" i="12"/>
  <c r="I425" i="12"/>
  <c r="S424" i="12"/>
  <c r="H423" i="12"/>
  <c r="J421" i="12"/>
  <c r="P418" i="12"/>
  <c r="V418" i="12"/>
  <c r="G418" i="12"/>
  <c r="M417" i="12"/>
  <c r="V417" i="12"/>
  <c r="P417" i="12"/>
  <c r="G417" i="12"/>
  <c r="J434" i="12"/>
  <c r="J433" i="12"/>
  <c r="J430" i="12"/>
  <c r="S430" i="12"/>
  <c r="M429" i="12"/>
  <c r="V429" i="12"/>
  <c r="V428" i="12"/>
  <c r="G428" i="12"/>
  <c r="P428" i="12"/>
  <c r="T426" i="12"/>
  <c r="I426" i="12"/>
  <c r="S425" i="12"/>
  <c r="G425" i="12"/>
  <c r="Q423" i="12"/>
  <c r="D422" i="12"/>
  <c r="L422" i="12"/>
  <c r="U422" i="12"/>
  <c r="J420" i="12"/>
  <c r="V420" i="12"/>
  <c r="P420" i="12"/>
  <c r="S420" i="12"/>
  <c r="D420" i="12"/>
  <c r="M420" i="12"/>
  <c r="D418" i="12"/>
  <c r="L418" i="12"/>
  <c r="O418" i="12"/>
  <c r="U418" i="12"/>
  <c r="I418" i="12"/>
  <c r="O414" i="12"/>
  <c r="N413" i="12"/>
  <c r="D430" i="12"/>
  <c r="L430" i="12"/>
  <c r="I429" i="12"/>
  <c r="D429" i="12"/>
  <c r="R425" i="12"/>
  <c r="F425" i="12"/>
  <c r="P424" i="12"/>
  <c r="D424" i="12"/>
  <c r="P423" i="12"/>
  <c r="O422" i="12"/>
  <c r="U421" i="12"/>
  <c r="F421" i="12"/>
  <c r="S418" i="12"/>
  <c r="S417" i="12"/>
  <c r="J412" i="12"/>
  <c r="V412" i="12"/>
  <c r="D412" i="12"/>
  <c r="M412" i="12"/>
  <c r="G412" i="12"/>
  <c r="V408" i="12"/>
  <c r="J408" i="12"/>
  <c r="S408" i="12"/>
  <c r="D408" i="12"/>
  <c r="M408" i="12"/>
  <c r="G408" i="12"/>
  <c r="Q401" i="12"/>
  <c r="E401" i="12"/>
  <c r="T401" i="12"/>
  <c r="K401" i="12"/>
  <c r="N401" i="12"/>
  <c r="H401" i="12"/>
  <c r="D438" i="12"/>
  <c r="L438" i="12"/>
  <c r="Q416" i="12"/>
  <c r="P414" i="12"/>
  <c r="J414" i="12"/>
  <c r="P408" i="12"/>
  <c r="O403" i="12"/>
  <c r="R403" i="12"/>
  <c r="I403" i="12"/>
  <c r="L403" i="12"/>
  <c r="U403" i="12"/>
  <c r="D403" i="12"/>
  <c r="F403" i="12"/>
  <c r="P410" i="12"/>
  <c r="S410" i="12"/>
  <c r="J410" i="12"/>
  <c r="M410" i="12"/>
  <c r="J422" i="12"/>
  <c r="S422" i="12"/>
  <c r="O419" i="12"/>
  <c r="I419" i="12"/>
  <c r="D419" i="12"/>
  <c r="I417" i="12"/>
  <c r="U417" i="12"/>
  <c r="D417" i="12"/>
  <c r="O417" i="12"/>
  <c r="S413" i="12"/>
  <c r="V409" i="12"/>
  <c r="I406" i="12"/>
  <c r="M413" i="12"/>
  <c r="P413" i="12"/>
  <c r="J413" i="12"/>
  <c r="K411" i="12"/>
  <c r="Q411" i="12"/>
  <c r="H411" i="12"/>
  <c r="T411" i="12"/>
  <c r="E411" i="12"/>
  <c r="N411" i="12"/>
  <c r="M409" i="12"/>
  <c r="S409" i="12"/>
  <c r="J409" i="12"/>
  <c r="P409" i="12"/>
  <c r="O415" i="12"/>
  <c r="I415" i="12"/>
  <c r="O407" i="12"/>
  <c r="D407" i="12"/>
  <c r="F407" i="12"/>
  <c r="D406" i="12"/>
  <c r="L406" i="12"/>
  <c r="O406" i="12"/>
  <c r="R406" i="12"/>
  <c r="U405" i="12"/>
  <c r="I405" i="12"/>
  <c r="I402" i="12"/>
  <c r="M397" i="12"/>
  <c r="P397" i="12"/>
  <c r="N395" i="12"/>
  <c r="K395" i="12"/>
  <c r="I393" i="12"/>
  <c r="D393" i="12"/>
  <c r="L393" i="12"/>
  <c r="U393" i="12"/>
  <c r="V406" i="12"/>
  <c r="V405" i="12"/>
  <c r="J404" i="12"/>
  <c r="V404" i="12"/>
  <c r="R402" i="12"/>
  <c r="R401" i="12"/>
  <c r="H400" i="12"/>
  <c r="I398" i="12"/>
  <c r="D397" i="12"/>
  <c r="L397" i="12"/>
  <c r="U397" i="12"/>
  <c r="I397" i="12"/>
  <c r="F402" i="12"/>
  <c r="F401" i="12"/>
  <c r="Q400" i="12"/>
  <c r="O401" i="12"/>
  <c r="E392" i="12"/>
  <c r="N392" i="12"/>
  <c r="H392" i="12"/>
  <c r="Q392" i="12"/>
  <c r="V416" i="12"/>
  <c r="J416" i="12"/>
  <c r="D410" i="12"/>
  <c r="L410" i="12"/>
  <c r="I409" i="12"/>
  <c r="U409" i="12"/>
  <c r="G406" i="12"/>
  <c r="R405" i="12"/>
  <c r="G405" i="12"/>
  <c r="H404" i="12"/>
  <c r="E400" i="12"/>
  <c r="S396" i="12"/>
  <c r="H395" i="12"/>
  <c r="M392" i="12"/>
  <c r="V392" i="12"/>
  <c r="P392" i="12"/>
  <c r="J392" i="12"/>
  <c r="D402" i="12"/>
  <c r="L402" i="12"/>
  <c r="I401" i="12"/>
  <c r="U401" i="12"/>
  <c r="O405" i="12"/>
  <c r="D405" i="12"/>
  <c r="V400" i="12"/>
  <c r="J400" i="12"/>
  <c r="K399" i="12"/>
  <c r="N399" i="12"/>
  <c r="O398" i="12"/>
  <c r="D398" i="12"/>
  <c r="L398" i="12"/>
  <c r="Q396" i="12"/>
  <c r="E396" i="12"/>
  <c r="N396" i="12"/>
  <c r="D394" i="12"/>
  <c r="L394" i="12"/>
  <c r="F394" i="12"/>
  <c r="O394" i="12"/>
  <c r="M389" i="12"/>
  <c r="V389" i="12"/>
  <c r="G389" i="12"/>
  <c r="P389" i="12"/>
  <c r="U413" i="12"/>
  <c r="I413" i="12"/>
  <c r="E404" i="12"/>
  <c r="U402" i="12"/>
  <c r="T400" i="12"/>
  <c r="K400" i="12"/>
  <c r="J396" i="12"/>
  <c r="M396" i="12"/>
  <c r="V396" i="12"/>
  <c r="K392" i="12"/>
  <c r="D389" i="12"/>
  <c r="L389" i="12"/>
  <c r="U389" i="12"/>
  <c r="F389" i="12"/>
  <c r="O389" i="12"/>
  <c r="I389" i="12"/>
  <c r="K381" i="12"/>
  <c r="T381" i="12"/>
  <c r="E381" i="12"/>
  <c r="N381" i="12"/>
  <c r="H381" i="12"/>
  <c r="Q381" i="12"/>
  <c r="M393" i="12"/>
  <c r="L390" i="12"/>
  <c r="D390" i="12"/>
  <c r="V388" i="12"/>
  <c r="K387" i="12"/>
  <c r="P386" i="12"/>
  <c r="U385" i="12"/>
  <c r="M385" i="12"/>
  <c r="J384" i="12"/>
  <c r="L382" i="12"/>
  <c r="D382" i="12"/>
  <c r="I381" i="12"/>
  <c r="N391" i="12"/>
  <c r="M388" i="12"/>
  <c r="O386" i="12"/>
  <c r="L385" i="12"/>
  <c r="D385" i="12"/>
  <c r="Q384" i="12"/>
  <c r="N383" i="12"/>
  <c r="P381" i="12"/>
  <c r="E391" i="12"/>
  <c r="D388" i="12"/>
  <c r="Q387" i="12"/>
  <c r="F386" i="12"/>
  <c r="P384" i="12"/>
  <c r="H384" i="12"/>
  <c r="E383" i="12"/>
  <c r="O381" i="12"/>
  <c r="G381" i="12"/>
  <c r="U386" i="12"/>
  <c r="P390" i="12"/>
  <c r="L386" i="12"/>
  <c r="D386" i="12"/>
  <c r="I385" i="12"/>
  <c r="V384" i="12"/>
  <c r="N384" i="12"/>
  <c r="P382" i="12"/>
  <c r="U381" i="12"/>
  <c r="M381" i="12"/>
  <c r="E384" i="12"/>
  <c r="L381" i="12"/>
  <c r="N601" i="11"/>
  <c r="K601" i="11"/>
  <c r="T601" i="11"/>
  <c r="H601" i="11"/>
  <c r="E601" i="11"/>
  <c r="Q601" i="11"/>
  <c r="N577" i="11"/>
  <c r="Q577" i="11"/>
  <c r="H577" i="11"/>
  <c r="T577" i="11"/>
  <c r="K577" i="11"/>
  <c r="E577" i="11"/>
  <c r="K592" i="11"/>
  <c r="E592" i="11"/>
  <c r="N592" i="11"/>
  <c r="H592" i="11"/>
  <c r="Q592" i="11"/>
  <c r="T592" i="11"/>
  <c r="H583" i="11"/>
  <c r="K583" i="11"/>
  <c r="N583" i="11"/>
  <c r="E583" i="11"/>
  <c r="Q583" i="11"/>
  <c r="T583" i="11"/>
  <c r="H564" i="11"/>
  <c r="Q564" i="11"/>
  <c r="E564" i="11"/>
  <c r="K564" i="11"/>
  <c r="N564" i="11"/>
  <c r="T564" i="11"/>
  <c r="H574" i="11"/>
  <c r="Q574" i="11"/>
  <c r="K574" i="11"/>
  <c r="T574" i="11"/>
  <c r="E574" i="11"/>
  <c r="N574" i="11"/>
  <c r="D602" i="11"/>
  <c r="I601" i="11"/>
  <c r="V600" i="11"/>
  <c r="F600" i="11"/>
  <c r="K599" i="11"/>
  <c r="H598" i="11"/>
  <c r="M597" i="11"/>
  <c r="D597" i="11"/>
  <c r="Q596" i="11"/>
  <c r="H596" i="11"/>
  <c r="V594" i="11"/>
  <c r="M594" i="11"/>
  <c r="D594" i="11"/>
  <c r="P593" i="11"/>
  <c r="G593" i="11"/>
  <c r="Q590" i="11"/>
  <c r="H590" i="11"/>
  <c r="T589" i="11"/>
  <c r="P588" i="11"/>
  <c r="F588" i="11"/>
  <c r="U586" i="11"/>
  <c r="L586" i="11"/>
  <c r="O585" i="11"/>
  <c r="R584" i="11"/>
  <c r="H584" i="11"/>
  <c r="N581" i="11"/>
  <c r="J581" i="11"/>
  <c r="M581" i="11"/>
  <c r="E580" i="11"/>
  <c r="F578" i="11"/>
  <c r="I573" i="11"/>
  <c r="E572" i="11"/>
  <c r="N572" i="11"/>
  <c r="H572" i="11"/>
  <c r="Q572" i="11"/>
  <c r="T572" i="11"/>
  <c r="S570" i="11"/>
  <c r="I570" i="11"/>
  <c r="F570" i="11"/>
  <c r="R570" i="11"/>
  <c r="U570" i="11"/>
  <c r="D570" i="11"/>
  <c r="K568" i="11"/>
  <c r="E568" i="11"/>
  <c r="N568" i="11"/>
  <c r="Q568" i="11"/>
  <c r="M566" i="11"/>
  <c r="J566" i="11"/>
  <c r="V566" i="11"/>
  <c r="D566" i="11"/>
  <c r="E557" i="11"/>
  <c r="N557" i="11"/>
  <c r="H557" i="11"/>
  <c r="Q557" i="11"/>
  <c r="T557" i="11"/>
  <c r="K557" i="11"/>
  <c r="O591" i="11"/>
  <c r="F591" i="11"/>
  <c r="U600" i="11"/>
  <c r="M600" i="11"/>
  <c r="R595" i="11"/>
  <c r="O593" i="11"/>
  <c r="D591" i="11"/>
  <c r="P590" i="11"/>
  <c r="G590" i="11"/>
  <c r="K589" i="11"/>
  <c r="T586" i="11"/>
  <c r="K586" i="11"/>
  <c r="D585" i="11"/>
  <c r="Q584" i="11"/>
  <c r="I583" i="11"/>
  <c r="O577" i="11"/>
  <c r="F576" i="11"/>
  <c r="I576" i="11"/>
  <c r="R576" i="11"/>
  <c r="L576" i="11"/>
  <c r="U576" i="11"/>
  <c r="N575" i="11"/>
  <c r="E575" i="11"/>
  <c r="V573" i="11"/>
  <c r="V569" i="11"/>
  <c r="J569" i="11"/>
  <c r="S569" i="11"/>
  <c r="G569" i="11"/>
  <c r="J567" i="11"/>
  <c r="K560" i="11"/>
  <c r="E560" i="11"/>
  <c r="N560" i="11"/>
  <c r="S600" i="11"/>
  <c r="O600" i="11"/>
  <c r="G600" i="11"/>
  <c r="D595" i="11"/>
  <c r="L595" i="11"/>
  <c r="P596" i="11"/>
  <c r="J602" i="11"/>
  <c r="O601" i="11"/>
  <c r="L600" i="11"/>
  <c r="D600" i="11"/>
  <c r="Q599" i="11"/>
  <c r="I599" i="11"/>
  <c r="V598" i="11"/>
  <c r="N598" i="11"/>
  <c r="S597" i="11"/>
  <c r="N596" i="11"/>
  <c r="E596" i="11"/>
  <c r="M593" i="11"/>
  <c r="D593" i="11"/>
  <c r="U591" i="11"/>
  <c r="L591" i="11"/>
  <c r="O590" i="11"/>
  <c r="F590" i="11"/>
  <c r="V588" i="11"/>
  <c r="M588" i="11"/>
  <c r="D588" i="11"/>
  <c r="P587" i="11"/>
  <c r="U585" i="11"/>
  <c r="L585" i="11"/>
  <c r="R583" i="11"/>
  <c r="I582" i="11"/>
  <c r="T581" i="11"/>
  <c r="K581" i="11"/>
  <c r="G580" i="11"/>
  <c r="J580" i="11"/>
  <c r="F573" i="11"/>
  <c r="M570" i="11"/>
  <c r="F569" i="11"/>
  <c r="U569" i="11"/>
  <c r="D569" i="11"/>
  <c r="O569" i="11"/>
  <c r="K584" i="11"/>
  <c r="N584" i="11"/>
  <c r="D579" i="11"/>
  <c r="L579" i="11"/>
  <c r="O579" i="11"/>
  <c r="I578" i="11"/>
  <c r="D578" i="11"/>
  <c r="L578" i="11"/>
  <c r="F577" i="11"/>
  <c r="I577" i="11"/>
  <c r="M573" i="11"/>
  <c r="J573" i="11"/>
  <c r="S573" i="11"/>
  <c r="L570" i="11"/>
  <c r="P569" i="11"/>
  <c r="T560" i="11"/>
  <c r="U573" i="11"/>
  <c r="D573" i="11"/>
  <c r="P567" i="11"/>
  <c r="G567" i="11"/>
  <c r="S567" i="11"/>
  <c r="J600" i="11"/>
  <c r="K598" i="11"/>
  <c r="P597" i="11"/>
  <c r="G597" i="11"/>
  <c r="T596" i="11"/>
  <c r="R591" i="11"/>
  <c r="T590" i="11"/>
  <c r="K590" i="11"/>
  <c r="U579" i="11"/>
  <c r="U578" i="11"/>
  <c r="O573" i="11"/>
  <c r="D571" i="11"/>
  <c r="L571" i="11"/>
  <c r="U571" i="11"/>
  <c r="O571" i="11"/>
  <c r="L569" i="11"/>
  <c r="T568" i="11"/>
  <c r="H568" i="11"/>
  <c r="I567" i="11"/>
  <c r="R567" i="11"/>
  <c r="U567" i="11"/>
  <c r="D567" i="11"/>
  <c r="H560" i="11"/>
  <c r="G602" i="11"/>
  <c r="L601" i="11"/>
  <c r="V599" i="11"/>
  <c r="N599" i="11"/>
  <c r="F599" i="11"/>
  <c r="P594" i="11"/>
  <c r="S593" i="11"/>
  <c r="J593" i="11"/>
  <c r="S588" i="11"/>
  <c r="J588" i="11"/>
  <c r="R585" i="11"/>
  <c r="I585" i="11"/>
  <c r="O582" i="11"/>
  <c r="D582" i="11"/>
  <c r="S596" i="11"/>
  <c r="J596" i="11"/>
  <c r="O594" i="11"/>
  <c r="F594" i="11"/>
  <c r="R593" i="11"/>
  <c r="I593" i="11"/>
  <c r="U592" i="11"/>
  <c r="G591" i="11"/>
  <c r="S590" i="11"/>
  <c r="J590" i="11"/>
  <c r="V589" i="11"/>
  <c r="N589" i="11"/>
  <c r="R588" i="11"/>
  <c r="I588" i="11"/>
  <c r="D587" i="11"/>
  <c r="L587" i="11"/>
  <c r="N586" i="11"/>
  <c r="E586" i="11"/>
  <c r="T584" i="11"/>
  <c r="M582" i="11"/>
  <c r="P582" i="11"/>
  <c r="P581" i="11"/>
  <c r="S579" i="11"/>
  <c r="I579" i="11"/>
  <c r="S577" i="11"/>
  <c r="Q575" i="11"/>
  <c r="H575" i="11"/>
  <c r="S574" i="11"/>
  <c r="L573" i="11"/>
  <c r="I569" i="11"/>
  <c r="O567" i="11"/>
  <c r="S566" i="11"/>
  <c r="G566" i="11"/>
  <c r="I562" i="11"/>
  <c r="F562" i="11"/>
  <c r="O562" i="11"/>
  <c r="D562" i="11"/>
  <c r="L562" i="11"/>
  <c r="R562" i="11"/>
  <c r="Q560" i="11"/>
  <c r="R579" i="11"/>
  <c r="R578" i="11"/>
  <c r="R577" i="11"/>
  <c r="D576" i="11"/>
  <c r="P574" i="11"/>
  <c r="G574" i="11"/>
  <c r="G570" i="11"/>
  <c r="P570" i="11"/>
  <c r="M567" i="11"/>
  <c r="G564" i="11"/>
  <c r="J564" i="11"/>
  <c r="S564" i="11"/>
  <c r="M564" i="11"/>
  <c r="V564" i="11"/>
  <c r="Q554" i="11"/>
  <c r="H554" i="11"/>
  <c r="K554" i="11"/>
  <c r="N554" i="11"/>
  <c r="E554" i="11"/>
  <c r="T554" i="11"/>
  <c r="E550" i="11"/>
  <c r="H550" i="11"/>
  <c r="K550" i="11"/>
  <c r="I546" i="11"/>
  <c r="D546" i="11"/>
  <c r="O546" i="11"/>
  <c r="F546" i="11"/>
  <c r="R546" i="11"/>
  <c r="U546" i="11"/>
  <c r="I538" i="11"/>
  <c r="F538" i="11"/>
  <c r="O538" i="11"/>
  <c r="R538" i="11"/>
  <c r="U538" i="11"/>
  <c r="D538" i="11"/>
  <c r="D563" i="11"/>
  <c r="L563" i="11"/>
  <c r="F561" i="11"/>
  <c r="I561" i="11"/>
  <c r="R561" i="11"/>
  <c r="L561" i="11"/>
  <c r="U561" i="11"/>
  <c r="V558" i="11"/>
  <c r="K556" i="11"/>
  <c r="L551" i="11"/>
  <c r="Q550" i="11"/>
  <c r="M549" i="11"/>
  <c r="L544" i="11"/>
  <c r="P543" i="11"/>
  <c r="G543" i="11"/>
  <c r="S543" i="11"/>
  <c r="J543" i="11"/>
  <c r="M542" i="11"/>
  <c r="P542" i="11"/>
  <c r="G542" i="11"/>
  <c r="S542" i="11"/>
  <c r="J542" i="11"/>
  <c r="V542" i="11"/>
  <c r="D542" i="11"/>
  <c r="K552" i="11"/>
  <c r="E552" i="11"/>
  <c r="Q552" i="11"/>
  <c r="K548" i="11"/>
  <c r="T548" i="11"/>
  <c r="E548" i="11"/>
  <c r="I543" i="11"/>
  <c r="R543" i="11"/>
  <c r="O543" i="11"/>
  <c r="F543" i="11"/>
  <c r="U543" i="11"/>
  <c r="D543" i="11"/>
  <c r="M558" i="11"/>
  <c r="J558" i="11"/>
  <c r="S558" i="11"/>
  <c r="H556" i="11"/>
  <c r="V549" i="11"/>
  <c r="D539" i="11"/>
  <c r="L539" i="11"/>
  <c r="F539" i="11"/>
  <c r="O539" i="11"/>
  <c r="I539" i="11"/>
  <c r="R539" i="11"/>
  <c r="V537" i="11"/>
  <c r="P537" i="11"/>
  <c r="G537" i="11"/>
  <c r="S537" i="11"/>
  <c r="J537" i="11"/>
  <c r="K532" i="11"/>
  <c r="E532" i="11"/>
  <c r="Q532" i="11"/>
  <c r="H532" i="11"/>
  <c r="T532" i="11"/>
  <c r="N532" i="11"/>
  <c r="J571" i="11"/>
  <c r="R564" i="11"/>
  <c r="J562" i="11"/>
  <c r="S562" i="11"/>
  <c r="M562" i="11"/>
  <c r="V562" i="11"/>
  <c r="P558" i="11"/>
  <c r="U558" i="11"/>
  <c r="D558" i="11"/>
  <c r="T556" i="11"/>
  <c r="E556" i="11"/>
  <c r="N552" i="11"/>
  <c r="F552" i="11"/>
  <c r="O552" i="11"/>
  <c r="I552" i="11"/>
  <c r="P551" i="11"/>
  <c r="J551" i="11"/>
  <c r="S551" i="11"/>
  <c r="G551" i="11"/>
  <c r="N550" i="11"/>
  <c r="L546" i="11"/>
  <c r="D537" i="11"/>
  <c r="E522" i="11"/>
  <c r="Q522" i="11"/>
  <c r="T522" i="11"/>
  <c r="H522" i="11"/>
  <c r="K522" i="11"/>
  <c r="N522" i="11"/>
  <c r="F551" i="11"/>
  <c r="R551" i="11"/>
  <c r="U551" i="11"/>
  <c r="D551" i="11"/>
  <c r="D544" i="11"/>
  <c r="O544" i="11"/>
  <c r="F544" i="11"/>
  <c r="R544" i="11"/>
  <c r="I544" i="11"/>
  <c r="H559" i="11"/>
  <c r="Q559" i="11"/>
  <c r="K559" i="11"/>
  <c r="T559" i="11"/>
  <c r="E559" i="11"/>
  <c r="N559" i="11"/>
  <c r="Q556" i="11"/>
  <c r="I554" i="11"/>
  <c r="R554" i="11"/>
  <c r="F554" i="11"/>
  <c r="U554" i="11"/>
  <c r="J549" i="11"/>
  <c r="G549" i="11"/>
  <c r="P549" i="11"/>
  <c r="D549" i="11"/>
  <c r="L538" i="11"/>
  <c r="U575" i="11"/>
  <c r="V572" i="11"/>
  <c r="J565" i="11"/>
  <c r="D565" i="11"/>
  <c r="M565" i="11"/>
  <c r="D561" i="11"/>
  <c r="P559" i="11"/>
  <c r="G559" i="11"/>
  <c r="O556" i="11"/>
  <c r="I556" i="11"/>
  <c r="R556" i="11"/>
  <c r="L556" i="11"/>
  <c r="U556" i="11"/>
  <c r="F556" i="11"/>
  <c r="U552" i="11"/>
  <c r="O551" i="11"/>
  <c r="T550" i="11"/>
  <c r="M543" i="11"/>
  <c r="P538" i="11"/>
  <c r="G538" i="11"/>
  <c r="S538" i="11"/>
  <c r="J538" i="11"/>
  <c r="P561" i="11"/>
  <c r="G561" i="11"/>
  <c r="P556" i="11"/>
  <c r="S548" i="11"/>
  <c r="J547" i="11"/>
  <c r="U545" i="11"/>
  <c r="Q541" i="11"/>
  <c r="H541" i="11"/>
  <c r="U540" i="11"/>
  <c r="O537" i="11"/>
  <c r="R535" i="11"/>
  <c r="I534" i="11"/>
  <c r="U534" i="11"/>
  <c r="D534" i="11"/>
  <c r="O534" i="11"/>
  <c r="V533" i="11"/>
  <c r="J533" i="11"/>
  <c r="P533" i="11"/>
  <c r="D531" i="11"/>
  <c r="L531" i="11"/>
  <c r="U531" i="11"/>
  <c r="U527" i="11"/>
  <c r="T525" i="11"/>
  <c r="V523" i="11"/>
  <c r="P522" i="11"/>
  <c r="U519" i="11"/>
  <c r="P527" i="11"/>
  <c r="G527" i="11"/>
  <c r="M522" i="11"/>
  <c r="J522" i="11"/>
  <c r="I518" i="11"/>
  <c r="U518" i="11"/>
  <c r="D518" i="11"/>
  <c r="O518" i="11"/>
  <c r="F518" i="11"/>
  <c r="R518" i="11"/>
  <c r="F537" i="11"/>
  <c r="I537" i="11"/>
  <c r="R537" i="11"/>
  <c r="D535" i="11"/>
  <c r="L535" i="11"/>
  <c r="O535" i="11"/>
  <c r="O532" i="11"/>
  <c r="I532" i="11"/>
  <c r="D527" i="11"/>
  <c r="L527" i="11"/>
  <c r="O527" i="11"/>
  <c r="R527" i="11"/>
  <c r="U550" i="11"/>
  <c r="L550" i="11"/>
  <c r="P548" i="11"/>
  <c r="G547" i="11"/>
  <c r="N541" i="11"/>
  <c r="E541" i="11"/>
  <c r="F540" i="11"/>
  <c r="U537" i="11"/>
  <c r="M535" i="11"/>
  <c r="V534" i="11"/>
  <c r="J534" i="11"/>
  <c r="H533" i="11"/>
  <c r="U532" i="11"/>
  <c r="L532" i="11"/>
  <c r="N529" i="11"/>
  <c r="K529" i="11"/>
  <c r="T529" i="11"/>
  <c r="Q525" i="11"/>
  <c r="P523" i="11"/>
  <c r="J523" i="11"/>
  <c r="M523" i="11"/>
  <c r="K516" i="11"/>
  <c r="H516" i="11"/>
  <c r="T516" i="11"/>
  <c r="D536" i="11"/>
  <c r="U536" i="11"/>
  <c r="E530" i="11"/>
  <c r="Q530" i="11"/>
  <c r="T530" i="11"/>
  <c r="M527" i="11"/>
  <c r="N525" i="11"/>
  <c r="H525" i="11"/>
  <c r="L518" i="11"/>
  <c r="N517" i="11"/>
  <c r="E517" i="11"/>
  <c r="Q517" i="11"/>
  <c r="H517" i="11"/>
  <c r="N553" i="11"/>
  <c r="K553" i="11"/>
  <c r="T553" i="11"/>
  <c r="O545" i="11"/>
  <c r="D545" i="11"/>
  <c r="T541" i="11"/>
  <c r="D540" i="11"/>
  <c r="V535" i="11"/>
  <c r="J535" i="11"/>
  <c r="S534" i="11"/>
  <c r="G534" i="11"/>
  <c r="Q533" i="11"/>
  <c r="M530" i="11"/>
  <c r="J530" i="11"/>
  <c r="M526" i="11"/>
  <c r="G526" i="11"/>
  <c r="V525" i="11"/>
  <c r="J525" i="11"/>
  <c r="P525" i="11"/>
  <c r="V522" i="11"/>
  <c r="V517" i="11"/>
  <c r="J517" i="11"/>
  <c r="P517" i="11"/>
  <c r="G517" i="11"/>
  <c r="N516" i="11"/>
  <c r="U560" i="11"/>
  <c r="V557" i="11"/>
  <c r="D555" i="11"/>
  <c r="L555" i="11"/>
  <c r="R550" i="11"/>
  <c r="V548" i="11"/>
  <c r="D547" i="11"/>
  <c r="L547" i="11"/>
  <c r="G546" i="11"/>
  <c r="P546" i="11"/>
  <c r="V545" i="11"/>
  <c r="J545" i="11"/>
  <c r="S545" i="11"/>
  <c r="S541" i="11"/>
  <c r="G540" i="11"/>
  <c r="J540" i="11"/>
  <c r="S540" i="11"/>
  <c r="R536" i="11"/>
  <c r="I536" i="11"/>
  <c r="U535" i="11"/>
  <c r="I535" i="11"/>
  <c r="R534" i="11"/>
  <c r="F534" i="11"/>
  <c r="E533" i="11"/>
  <c r="R532" i="11"/>
  <c r="F532" i="11"/>
  <c r="N530" i="11"/>
  <c r="O528" i="11"/>
  <c r="D528" i="11"/>
  <c r="F528" i="11"/>
  <c r="J527" i="11"/>
  <c r="P526" i="11"/>
  <c r="I526" i="11"/>
  <c r="U526" i="11"/>
  <c r="D526" i="11"/>
  <c r="O526" i="11"/>
  <c r="R526" i="11"/>
  <c r="S522" i="11"/>
  <c r="G522" i="11"/>
  <c r="Q521" i="11"/>
  <c r="O520" i="11"/>
  <c r="L520" i="11"/>
  <c r="U520" i="11"/>
  <c r="D520" i="11"/>
  <c r="F520" i="11"/>
  <c r="S535" i="11"/>
  <c r="G535" i="11"/>
  <c r="P531" i="11"/>
  <c r="J531" i="11"/>
  <c r="V527" i="11"/>
  <c r="I527" i="11"/>
  <c r="K525" i="11"/>
  <c r="N521" i="11"/>
  <c r="K521" i="11"/>
  <c r="T521" i="11"/>
  <c r="D519" i="11"/>
  <c r="L519" i="11"/>
  <c r="O519" i="11"/>
  <c r="F519" i="11"/>
  <c r="R519" i="11"/>
  <c r="E514" i="11"/>
  <c r="Q514" i="11"/>
  <c r="H514" i="11"/>
  <c r="T514" i="11"/>
  <c r="K514" i="11"/>
  <c r="N514" i="11"/>
  <c r="L509" i="11"/>
  <c r="U509" i="11"/>
  <c r="O506" i="11"/>
  <c r="D506" i="11"/>
  <c r="F506" i="11"/>
  <c r="I506" i="11"/>
  <c r="R506" i="11"/>
  <c r="Q504" i="11"/>
  <c r="H504" i="11"/>
  <c r="E504" i="11"/>
  <c r="N504" i="11"/>
  <c r="F502" i="11"/>
  <c r="O502" i="11"/>
  <c r="I502" i="11"/>
  <c r="R502" i="11"/>
  <c r="L502" i="11"/>
  <c r="E486" i="11"/>
  <c r="T486" i="11"/>
  <c r="Q486" i="11"/>
  <c r="H486" i="11"/>
  <c r="K486" i="11"/>
  <c r="N486" i="11"/>
  <c r="P501" i="11"/>
  <c r="J501" i="11"/>
  <c r="S501" i="11"/>
  <c r="D501" i="11"/>
  <c r="M501" i="11"/>
  <c r="V501" i="11"/>
  <c r="V511" i="11"/>
  <c r="M511" i="11"/>
  <c r="G511" i="11"/>
  <c r="P511" i="11"/>
  <c r="E508" i="11"/>
  <c r="H508" i="11"/>
  <c r="Q508" i="11"/>
  <c r="T507" i="11"/>
  <c r="E507" i="11"/>
  <c r="N507" i="11"/>
  <c r="L506" i="11"/>
  <c r="I504" i="11"/>
  <c r="R504" i="11"/>
  <c r="L504" i="11"/>
  <c r="U504" i="11"/>
  <c r="N503" i="11"/>
  <c r="K503" i="11"/>
  <c r="T503" i="11"/>
  <c r="E503" i="11"/>
  <c r="H503" i="11"/>
  <c r="Q503" i="11"/>
  <c r="Q498" i="11"/>
  <c r="H498" i="11"/>
  <c r="N498" i="11"/>
  <c r="E498" i="11"/>
  <c r="T498" i="11"/>
  <c r="U530" i="11"/>
  <c r="I530" i="11"/>
  <c r="J529" i="11"/>
  <c r="V529" i="11"/>
  <c r="D523" i="11"/>
  <c r="L523" i="11"/>
  <c r="U522" i="11"/>
  <c r="I522" i="11"/>
  <c r="J521" i="11"/>
  <c r="V521" i="11"/>
  <c r="G519" i="11"/>
  <c r="G518" i="11"/>
  <c r="M515" i="11"/>
  <c r="D515" i="11"/>
  <c r="L515" i="11"/>
  <c r="U514" i="11"/>
  <c r="I514" i="11"/>
  <c r="D513" i="11"/>
  <c r="L513" i="11"/>
  <c r="F511" i="11"/>
  <c r="D511" i="11"/>
  <c r="I511" i="11"/>
  <c r="R511" i="11"/>
  <c r="K510" i="11"/>
  <c r="H510" i="11"/>
  <c r="Q510" i="11"/>
  <c r="M508" i="11"/>
  <c r="J508" i="11"/>
  <c r="S508" i="11"/>
  <c r="O504" i="11"/>
  <c r="I509" i="11"/>
  <c r="U508" i="11"/>
  <c r="F508" i="11"/>
  <c r="O508" i="11"/>
  <c r="T500" i="11"/>
  <c r="K500" i="11"/>
  <c r="E500" i="11"/>
  <c r="H500" i="11"/>
  <c r="H493" i="11"/>
  <c r="Q493" i="11"/>
  <c r="N493" i="11"/>
  <c r="E493" i="11"/>
  <c r="T493" i="11"/>
  <c r="K493" i="11"/>
  <c r="I524" i="11"/>
  <c r="U523" i="11"/>
  <c r="I516" i="11"/>
  <c r="U515" i="11"/>
  <c r="J515" i="11"/>
  <c r="J514" i="11"/>
  <c r="U513" i="11"/>
  <c r="L511" i="11"/>
  <c r="T510" i="11"/>
  <c r="F509" i="11"/>
  <c r="N508" i="11"/>
  <c r="K507" i="11"/>
  <c r="U506" i="11"/>
  <c r="K504" i="11"/>
  <c r="Q500" i="11"/>
  <c r="S515" i="11"/>
  <c r="S514" i="11"/>
  <c r="D512" i="11"/>
  <c r="M512" i="11"/>
  <c r="V512" i="11"/>
  <c r="D509" i="11"/>
  <c r="G505" i="11"/>
  <c r="P505" i="11"/>
  <c r="U502" i="11"/>
  <c r="D502" i="11"/>
  <c r="G506" i="11"/>
  <c r="M506" i="11"/>
  <c r="V506" i="11"/>
  <c r="P506" i="11"/>
  <c r="O512" i="11"/>
  <c r="F512" i="11"/>
  <c r="U510" i="11"/>
  <c r="G509" i="11"/>
  <c r="V507" i="11"/>
  <c r="D505" i="11"/>
  <c r="L505" i="11"/>
  <c r="O501" i="11"/>
  <c r="J498" i="11"/>
  <c r="S497" i="11"/>
  <c r="F496" i="11"/>
  <c r="O496" i="11"/>
  <c r="J492" i="11"/>
  <c r="H479" i="11"/>
  <c r="K479" i="11"/>
  <c r="T479" i="11"/>
  <c r="Q490" i="11"/>
  <c r="K490" i="11"/>
  <c r="T490" i="11"/>
  <c r="D488" i="11"/>
  <c r="O488" i="11"/>
  <c r="I474" i="11"/>
  <c r="R474" i="11"/>
  <c r="F474" i="11"/>
  <c r="D474" i="11"/>
  <c r="O503" i="11"/>
  <c r="P498" i="11"/>
  <c r="G497" i="11"/>
  <c r="S493" i="11"/>
  <c r="V491" i="11"/>
  <c r="M491" i="11"/>
  <c r="L486" i="11"/>
  <c r="G484" i="11"/>
  <c r="M484" i="11"/>
  <c r="V484" i="11"/>
  <c r="P484" i="11"/>
  <c r="N481" i="11"/>
  <c r="E481" i="11"/>
  <c r="K481" i="11"/>
  <c r="J477" i="11"/>
  <c r="D477" i="11"/>
  <c r="L488" i="11"/>
  <c r="H487" i="11"/>
  <c r="E487" i="11"/>
  <c r="Q487" i="11"/>
  <c r="H460" i="11"/>
  <c r="T460" i="11"/>
  <c r="E460" i="11"/>
  <c r="Q460" i="11"/>
  <c r="N460" i="11"/>
  <c r="K460" i="11"/>
  <c r="S504" i="11"/>
  <c r="U503" i="11"/>
  <c r="L503" i="11"/>
  <c r="D497" i="11"/>
  <c r="Q496" i="11"/>
  <c r="Q495" i="11"/>
  <c r="P492" i="11"/>
  <c r="D492" i="11"/>
  <c r="I486" i="11"/>
  <c r="Q482" i="11"/>
  <c r="E482" i="11"/>
  <c r="I480" i="11"/>
  <c r="R480" i="11"/>
  <c r="F480" i="11"/>
  <c r="O480" i="11"/>
  <c r="O500" i="11"/>
  <c r="L500" i="11"/>
  <c r="U500" i="11"/>
  <c r="D499" i="11"/>
  <c r="L499" i="11"/>
  <c r="F499" i="11"/>
  <c r="O499" i="11"/>
  <c r="H495" i="11"/>
  <c r="K495" i="11"/>
  <c r="T495" i="11"/>
  <c r="J493" i="11"/>
  <c r="G493" i="11"/>
  <c r="P493" i="11"/>
  <c r="H490" i="11"/>
  <c r="U488" i="11"/>
  <c r="I488" i="11"/>
  <c r="L487" i="11"/>
  <c r="U487" i="11"/>
  <c r="I487" i="11"/>
  <c r="O487" i="11"/>
  <c r="F487" i="11"/>
  <c r="I498" i="11"/>
  <c r="R498" i="11"/>
  <c r="N495" i="11"/>
  <c r="P495" i="11"/>
  <c r="J495" i="11"/>
  <c r="S495" i="11"/>
  <c r="U494" i="11"/>
  <c r="L494" i="11"/>
  <c r="D494" i="11"/>
  <c r="M493" i="11"/>
  <c r="M492" i="11"/>
  <c r="N487" i="11"/>
  <c r="M486" i="11"/>
  <c r="J486" i="11"/>
  <c r="G486" i="11"/>
  <c r="J485" i="11"/>
  <c r="D485" i="11"/>
  <c r="M485" i="11"/>
  <c r="S485" i="11"/>
  <c r="J484" i="11"/>
  <c r="G483" i="11"/>
  <c r="P483" i="11"/>
  <c r="V483" i="11"/>
  <c r="M483" i="11"/>
  <c r="E476" i="11"/>
  <c r="Q476" i="11"/>
  <c r="H476" i="11"/>
  <c r="K476" i="11"/>
  <c r="U474" i="11"/>
  <c r="U486" i="11"/>
  <c r="F486" i="11"/>
  <c r="O486" i="11"/>
  <c r="R486" i="11"/>
  <c r="D491" i="11"/>
  <c r="L491" i="11"/>
  <c r="V489" i="11"/>
  <c r="M489" i="11"/>
  <c r="O484" i="11"/>
  <c r="D484" i="11"/>
  <c r="D483" i="11"/>
  <c r="L483" i="11"/>
  <c r="J482" i="11"/>
  <c r="S482" i="11"/>
  <c r="S479" i="11"/>
  <c r="J478" i="11"/>
  <c r="N473" i="11"/>
  <c r="K473" i="11"/>
  <c r="T473" i="11"/>
  <c r="Q472" i="11"/>
  <c r="R471" i="11"/>
  <c r="I470" i="11"/>
  <c r="Q466" i="11"/>
  <c r="K466" i="11"/>
  <c r="T466" i="11"/>
  <c r="H466" i="11"/>
  <c r="V459" i="11"/>
  <c r="V457" i="11"/>
  <c r="G457" i="11"/>
  <c r="S457" i="11"/>
  <c r="P457" i="11"/>
  <c r="F489" i="11"/>
  <c r="D489" i="11"/>
  <c r="U484" i="11"/>
  <c r="V482" i="11"/>
  <c r="F481" i="11"/>
  <c r="L481" i="11"/>
  <c r="U481" i="11"/>
  <c r="G479" i="11"/>
  <c r="S478" i="11"/>
  <c r="O476" i="11"/>
  <c r="L476" i="11"/>
  <c r="U476" i="11"/>
  <c r="D475" i="11"/>
  <c r="L475" i="11"/>
  <c r="F475" i="11"/>
  <c r="O475" i="11"/>
  <c r="E472" i="11"/>
  <c r="Q471" i="11"/>
  <c r="F471" i="11"/>
  <c r="H470" i="11"/>
  <c r="J466" i="11"/>
  <c r="P466" i="11"/>
  <c r="S466" i="11"/>
  <c r="L460" i="11"/>
  <c r="D457" i="11"/>
  <c r="H468" i="11"/>
  <c r="T468" i="11"/>
  <c r="E468" i="11"/>
  <c r="Q468" i="11"/>
  <c r="N465" i="11"/>
  <c r="K465" i="11"/>
  <c r="H465" i="11"/>
  <c r="T465" i="11"/>
  <c r="J458" i="11"/>
  <c r="G458" i="11"/>
  <c r="D458" i="11"/>
  <c r="P458" i="11"/>
  <c r="G468" i="11"/>
  <c r="P468" i="11"/>
  <c r="J468" i="11"/>
  <c r="S468" i="11"/>
  <c r="E454" i="11"/>
  <c r="N454" i="11"/>
  <c r="T454" i="11"/>
  <c r="Q454" i="11"/>
  <c r="H454" i="11"/>
  <c r="N449" i="11"/>
  <c r="E449" i="11"/>
  <c r="Q449" i="11"/>
  <c r="H449" i="11"/>
  <c r="T449" i="11"/>
  <c r="K449" i="11"/>
  <c r="F472" i="11"/>
  <c r="O472" i="11"/>
  <c r="P471" i="11"/>
  <c r="J471" i="11"/>
  <c r="S471" i="11"/>
  <c r="O468" i="11"/>
  <c r="I468" i="11"/>
  <c r="M467" i="11"/>
  <c r="S467" i="11"/>
  <c r="P467" i="11"/>
  <c r="Q465" i="11"/>
  <c r="F465" i="11"/>
  <c r="O465" i="11"/>
  <c r="U465" i="11"/>
  <c r="R465" i="11"/>
  <c r="H463" i="11"/>
  <c r="Q463" i="11"/>
  <c r="E463" i="11"/>
  <c r="T463" i="11"/>
  <c r="J462" i="11"/>
  <c r="I460" i="11"/>
  <c r="T472" i="11"/>
  <c r="V471" i="11"/>
  <c r="N470" i="11"/>
  <c r="N468" i="11"/>
  <c r="D467" i="11"/>
  <c r="L467" i="11"/>
  <c r="U467" i="11"/>
  <c r="I467" i="11"/>
  <c r="F467" i="11"/>
  <c r="R467" i="11"/>
  <c r="U460" i="11"/>
  <c r="I455" i="11"/>
  <c r="U455" i="11"/>
  <c r="D455" i="11"/>
  <c r="F455" i="11"/>
  <c r="R455" i="11"/>
  <c r="E439" i="11"/>
  <c r="N439" i="11"/>
  <c r="H439" i="11"/>
  <c r="Q439" i="11"/>
  <c r="T439" i="11"/>
  <c r="K439" i="11"/>
  <c r="V479" i="11"/>
  <c r="U478" i="11"/>
  <c r="D478" i="11"/>
  <c r="I472" i="11"/>
  <c r="K471" i="11"/>
  <c r="K470" i="11"/>
  <c r="U470" i="11"/>
  <c r="L470" i="11"/>
  <c r="M468" i="11"/>
  <c r="N463" i="11"/>
  <c r="M458" i="11"/>
  <c r="H472" i="11"/>
  <c r="T471" i="11"/>
  <c r="M462" i="11"/>
  <c r="V462" i="11"/>
  <c r="D462" i="11"/>
  <c r="P462" i="11"/>
  <c r="S462" i="11"/>
  <c r="O460" i="11"/>
  <c r="F460" i="11"/>
  <c r="R460" i="11"/>
  <c r="M459" i="11"/>
  <c r="G459" i="11"/>
  <c r="S459" i="11"/>
  <c r="P459" i="11"/>
  <c r="U464" i="11"/>
  <c r="V463" i="11"/>
  <c r="R457" i="11"/>
  <c r="R456" i="11"/>
  <c r="J455" i="11"/>
  <c r="S454" i="11"/>
  <c r="T453" i="11"/>
  <c r="G452" i="11"/>
  <c r="P452" i="11"/>
  <c r="D451" i="11"/>
  <c r="L451" i="11"/>
  <c r="U451" i="11"/>
  <c r="D450" i="11"/>
  <c r="F448" i="11"/>
  <c r="R447" i="11"/>
  <c r="F447" i="11"/>
  <c r="R446" i="11"/>
  <c r="J444" i="11"/>
  <c r="S444" i="11"/>
  <c r="S439" i="11"/>
  <c r="G436" i="11"/>
  <c r="P436" i="11"/>
  <c r="J436" i="11"/>
  <c r="S436" i="11"/>
  <c r="V449" i="11"/>
  <c r="G449" i="11"/>
  <c r="O447" i="11"/>
  <c r="G445" i="11"/>
  <c r="P445" i="11"/>
  <c r="F442" i="11"/>
  <c r="O442" i="11"/>
  <c r="J439" i="11"/>
  <c r="V439" i="11"/>
  <c r="G439" i="11"/>
  <c r="P439" i="11"/>
  <c r="L434" i="11"/>
  <c r="F434" i="11"/>
  <c r="O434" i="11"/>
  <c r="J463" i="11"/>
  <c r="G460" i="11"/>
  <c r="P460" i="11"/>
  <c r="D459" i="11"/>
  <c r="L459" i="11"/>
  <c r="U459" i="11"/>
  <c r="H453" i="11"/>
  <c r="U452" i="11"/>
  <c r="F449" i="11"/>
  <c r="O449" i="11"/>
  <c r="D447" i="11"/>
  <c r="D445" i="11"/>
  <c r="L445" i="11"/>
  <c r="F445" i="11"/>
  <c r="O445" i="11"/>
  <c r="L442" i="11"/>
  <c r="J437" i="11"/>
  <c r="P429" i="11"/>
  <c r="G429" i="11"/>
  <c r="S429" i="11"/>
  <c r="J429" i="11"/>
  <c r="D448" i="11"/>
  <c r="L448" i="11"/>
  <c r="U442" i="11"/>
  <c r="M439" i="11"/>
  <c r="D429" i="11"/>
  <c r="O429" i="11"/>
  <c r="F429" i="11"/>
  <c r="R429" i="11"/>
  <c r="I429" i="11"/>
  <c r="U429" i="11"/>
  <c r="F457" i="11"/>
  <c r="O457" i="11"/>
  <c r="M454" i="11"/>
  <c r="V454" i="11"/>
  <c r="U448" i="11"/>
  <c r="V447" i="11"/>
  <c r="O446" i="11"/>
  <c r="L446" i="11"/>
  <c r="U446" i="11"/>
  <c r="D446" i="11"/>
  <c r="I442" i="11"/>
  <c r="H433" i="11"/>
  <c r="K433" i="11"/>
  <c r="T433" i="11"/>
  <c r="V465" i="11"/>
  <c r="G465" i="11"/>
  <c r="U457" i="11"/>
  <c r="D456" i="11"/>
  <c r="L456" i="11"/>
  <c r="U454" i="11"/>
  <c r="F454" i="11"/>
  <c r="E453" i="11"/>
  <c r="R452" i="11"/>
  <c r="F452" i="11"/>
  <c r="G450" i="11"/>
  <c r="S449" i="11"/>
  <c r="I448" i="11"/>
  <c r="U447" i="11"/>
  <c r="V445" i="11"/>
  <c r="J445" i="11"/>
  <c r="Q441" i="11"/>
  <c r="U440" i="11"/>
  <c r="L440" i="11"/>
  <c r="D440" i="11"/>
  <c r="F440" i="11"/>
  <c r="O440" i="11"/>
  <c r="G437" i="11"/>
  <c r="P437" i="11"/>
  <c r="I434" i="11"/>
  <c r="Q424" i="11"/>
  <c r="H424" i="11"/>
  <c r="T424" i="11"/>
  <c r="K424" i="11"/>
  <c r="N424" i="11"/>
  <c r="E424" i="11"/>
  <c r="N423" i="11"/>
  <c r="E423" i="11"/>
  <c r="T423" i="11"/>
  <c r="K423" i="11"/>
  <c r="Q423" i="11"/>
  <c r="H423" i="11"/>
  <c r="R448" i="11"/>
  <c r="J447" i="11"/>
  <c r="R442" i="11"/>
  <c r="H441" i="11"/>
  <c r="K441" i="11"/>
  <c r="T441" i="11"/>
  <c r="S437" i="11"/>
  <c r="M428" i="11"/>
  <c r="P428" i="11"/>
  <c r="G428" i="11"/>
  <c r="S428" i="11"/>
  <c r="J428" i="11"/>
  <c r="V428" i="11"/>
  <c r="N416" i="11"/>
  <c r="Q416" i="11"/>
  <c r="E416" i="11"/>
  <c r="H416" i="11"/>
  <c r="T416" i="11"/>
  <c r="K416" i="11"/>
  <c r="D464" i="11"/>
  <c r="L464" i="11"/>
  <c r="U462" i="11"/>
  <c r="F462" i="11"/>
  <c r="I457" i="11"/>
  <c r="I456" i="11"/>
  <c r="J454" i="11"/>
  <c r="D452" i="11"/>
  <c r="S447" i="11"/>
  <c r="G447" i="11"/>
  <c r="I446" i="11"/>
  <c r="S445" i="11"/>
  <c r="Q444" i="11"/>
  <c r="H444" i="11"/>
  <c r="D442" i="11"/>
  <c r="N441" i="11"/>
  <c r="Q436" i="11"/>
  <c r="E436" i="11"/>
  <c r="N436" i="11"/>
  <c r="H436" i="11"/>
  <c r="U434" i="11"/>
  <c r="D434" i="11"/>
  <c r="K422" i="11"/>
  <c r="T422" i="11"/>
  <c r="N422" i="11"/>
  <c r="E422" i="11"/>
  <c r="Q422" i="11"/>
  <c r="H422" i="11"/>
  <c r="H419" i="11"/>
  <c r="Q419" i="11"/>
  <c r="K419" i="11"/>
  <c r="N419" i="11"/>
  <c r="E419" i="11"/>
  <c r="T419" i="11"/>
  <c r="Q430" i="11"/>
  <c r="H430" i="11"/>
  <c r="F424" i="11"/>
  <c r="R423" i="11"/>
  <c r="T421" i="11"/>
  <c r="J421" i="11"/>
  <c r="U419" i="11"/>
  <c r="J419" i="11"/>
  <c r="M417" i="11"/>
  <c r="V417" i="11"/>
  <c r="S417" i="11"/>
  <c r="L416" i="11"/>
  <c r="K415" i="11"/>
  <c r="T415" i="11"/>
  <c r="M414" i="11"/>
  <c r="D414" i="11"/>
  <c r="Q411" i="11"/>
  <c r="O411" i="11"/>
  <c r="F411" i="11"/>
  <c r="R411" i="11"/>
  <c r="U411" i="11"/>
  <c r="V431" i="11"/>
  <c r="G431" i="11"/>
  <c r="P431" i="11"/>
  <c r="O424" i="11"/>
  <c r="S421" i="11"/>
  <c r="I421" i="11"/>
  <c r="F419" i="11"/>
  <c r="I417" i="11"/>
  <c r="D417" i="11"/>
  <c r="V413" i="11"/>
  <c r="J413" i="11"/>
  <c r="N411" i="11"/>
  <c r="D410" i="11"/>
  <c r="L410" i="11"/>
  <c r="I410" i="11"/>
  <c r="R410" i="11"/>
  <c r="U410" i="11"/>
  <c r="E405" i="11"/>
  <c r="K405" i="11"/>
  <c r="N405" i="11"/>
  <c r="Q405" i="11"/>
  <c r="H405" i="11"/>
  <c r="T405" i="11"/>
  <c r="O437" i="11"/>
  <c r="R436" i="11"/>
  <c r="T435" i="11"/>
  <c r="K435" i="11"/>
  <c r="S433" i="11"/>
  <c r="J433" i="11"/>
  <c r="V432" i="11"/>
  <c r="I432" i="11"/>
  <c r="D432" i="11"/>
  <c r="U432" i="11"/>
  <c r="I428" i="11"/>
  <c r="K427" i="11"/>
  <c r="G426" i="11"/>
  <c r="P426" i="11"/>
  <c r="F422" i="11"/>
  <c r="R421" i="11"/>
  <c r="R419" i="11"/>
  <c r="J418" i="11"/>
  <c r="S418" i="11"/>
  <c r="L417" i="11"/>
  <c r="U416" i="11"/>
  <c r="H398" i="11"/>
  <c r="T398" i="11"/>
  <c r="K398" i="11"/>
  <c r="N398" i="11"/>
  <c r="Q398" i="11"/>
  <c r="E398" i="11"/>
  <c r="R444" i="11"/>
  <c r="T443" i="11"/>
  <c r="K443" i="11"/>
  <c r="S441" i="11"/>
  <c r="J441" i="11"/>
  <c r="T438" i="11"/>
  <c r="S435" i="11"/>
  <c r="J435" i="11"/>
  <c r="R433" i="11"/>
  <c r="U431" i="11"/>
  <c r="K431" i="11"/>
  <c r="N430" i="11"/>
  <c r="E430" i="11"/>
  <c r="R428" i="11"/>
  <c r="O426" i="11"/>
  <c r="F426" i="11"/>
  <c r="D425" i="11"/>
  <c r="L425" i="11"/>
  <c r="I425" i="11"/>
  <c r="R425" i="11"/>
  <c r="O422" i="11"/>
  <c r="Q421" i="11"/>
  <c r="F421" i="11"/>
  <c r="D418" i="11"/>
  <c r="L418" i="11"/>
  <c r="R418" i="11"/>
  <c r="J414" i="11"/>
  <c r="S413" i="11"/>
  <c r="G413" i="11"/>
  <c r="T412" i="11"/>
  <c r="E412" i="11"/>
  <c r="N412" i="11"/>
  <c r="H412" i="11"/>
  <c r="Q412" i="11"/>
  <c r="L411" i="11"/>
  <c r="O410" i="11"/>
  <c r="F428" i="11"/>
  <c r="I424" i="11"/>
  <c r="L424" i="11"/>
  <c r="U424" i="11"/>
  <c r="F423" i="11"/>
  <c r="O423" i="11"/>
  <c r="O421" i="11"/>
  <c r="E421" i="11"/>
  <c r="G419" i="11"/>
  <c r="S419" i="11"/>
  <c r="D437" i="11"/>
  <c r="L437" i="11"/>
  <c r="Q435" i="11"/>
  <c r="H435" i="11"/>
  <c r="T430" i="11"/>
  <c r="O428" i="11"/>
  <c r="D428" i="11"/>
  <c r="U423" i="11"/>
  <c r="N421" i="11"/>
  <c r="P421" i="11"/>
  <c r="M421" i="11"/>
  <c r="V421" i="11"/>
  <c r="J420" i="11"/>
  <c r="D420" i="11"/>
  <c r="M420" i="11"/>
  <c r="G420" i="11"/>
  <c r="M419" i="11"/>
  <c r="O419" i="11"/>
  <c r="I419" i="11"/>
  <c r="S414" i="11"/>
  <c r="Q401" i="11"/>
  <c r="H401" i="11"/>
  <c r="K401" i="11"/>
  <c r="T401" i="11"/>
  <c r="E401" i="11"/>
  <c r="N401" i="11"/>
  <c r="I422" i="11"/>
  <c r="R422" i="11"/>
  <c r="V416" i="11"/>
  <c r="G416" i="11"/>
  <c r="P416" i="11"/>
  <c r="S416" i="11"/>
  <c r="H411" i="11"/>
  <c r="T411" i="11"/>
  <c r="K411" i="11"/>
  <c r="I423" i="11"/>
  <c r="U421" i="11"/>
  <c r="K421" i="11"/>
  <c r="V419" i="11"/>
  <c r="M416" i="11"/>
  <c r="F416" i="11"/>
  <c r="I416" i="11"/>
  <c r="P414" i="11"/>
  <c r="V414" i="11"/>
  <c r="V408" i="11"/>
  <c r="M408" i="11"/>
  <c r="S408" i="11"/>
  <c r="J408" i="11"/>
  <c r="P408" i="11"/>
  <c r="G411" i="11"/>
  <c r="P411" i="11"/>
  <c r="F408" i="11"/>
  <c r="D408" i="11"/>
  <c r="O408" i="11"/>
  <c r="I407" i="11"/>
  <c r="R407" i="11"/>
  <c r="I405" i="11"/>
  <c r="I406" i="11"/>
  <c r="P403" i="11"/>
  <c r="I402" i="11"/>
  <c r="V410" i="11"/>
  <c r="R405" i="11"/>
  <c r="U402" i="11"/>
  <c r="M401" i="11"/>
  <c r="K399" i="11"/>
  <c r="E399" i="11"/>
  <c r="N399" i="11"/>
  <c r="H399" i="11"/>
  <c r="Q399" i="11"/>
  <c r="Q396" i="11"/>
  <c r="H396" i="11"/>
  <c r="K396" i="11"/>
  <c r="T396" i="11"/>
  <c r="O414" i="11"/>
  <c r="O413" i="11"/>
  <c r="D413" i="11"/>
  <c r="J411" i="11"/>
  <c r="J410" i="11"/>
  <c r="T409" i="11"/>
  <c r="U408" i="11"/>
  <c r="T407" i="11"/>
  <c r="R406" i="11"/>
  <c r="F406" i="11"/>
  <c r="N404" i="11"/>
  <c r="J404" i="11"/>
  <c r="G404" i="11"/>
  <c r="P404" i="11"/>
  <c r="S404" i="11"/>
  <c r="G402" i="11"/>
  <c r="P402" i="11"/>
  <c r="M397" i="11"/>
  <c r="G397" i="11"/>
  <c r="S397" i="11"/>
  <c r="J397" i="11"/>
  <c r="V397" i="11"/>
  <c r="N396" i="11"/>
  <c r="U405" i="11"/>
  <c r="F405" i="11"/>
  <c r="O405" i="11"/>
  <c r="D402" i="11"/>
  <c r="L402" i="11"/>
  <c r="G398" i="11"/>
  <c r="P398" i="11"/>
  <c r="S398" i="11"/>
  <c r="J398" i="11"/>
  <c r="D397" i="11"/>
  <c r="L397" i="11"/>
  <c r="U397" i="11"/>
  <c r="R397" i="11"/>
  <c r="I397" i="11"/>
  <c r="L405" i="11"/>
  <c r="O402" i="11"/>
  <c r="V401" i="11"/>
  <c r="V398" i="11"/>
  <c r="O398" i="11"/>
  <c r="F398" i="11"/>
  <c r="R398" i="11"/>
  <c r="I398" i="11"/>
  <c r="U398" i="11"/>
  <c r="K407" i="11"/>
  <c r="H407" i="11"/>
  <c r="Q407" i="11"/>
  <c r="L406" i="11"/>
  <c r="U406" i="11"/>
  <c r="D406" i="11"/>
  <c r="G403" i="11"/>
  <c r="M403" i="11"/>
  <c r="V403" i="11"/>
  <c r="G401" i="11"/>
  <c r="P401" i="11"/>
  <c r="J401" i="11"/>
  <c r="S401" i="11"/>
  <c r="E392" i="11"/>
  <c r="N392" i="11"/>
  <c r="T392" i="11"/>
  <c r="K392" i="11"/>
  <c r="Q392" i="11"/>
  <c r="H392" i="11"/>
  <c r="J389" i="11"/>
  <c r="M389" i="11"/>
  <c r="G389" i="11"/>
  <c r="P389" i="11"/>
  <c r="U390" i="11"/>
  <c r="D389" i="11"/>
  <c r="R385" i="11"/>
  <c r="U409" i="11"/>
  <c r="L409" i="11"/>
  <c r="V406" i="11"/>
  <c r="M406" i="11"/>
  <c r="P405" i="11"/>
  <c r="G405" i="11"/>
  <c r="M400" i="11"/>
  <c r="D400" i="11"/>
  <c r="V395" i="11"/>
  <c r="G395" i="11"/>
  <c r="O393" i="11"/>
  <c r="Q391" i="11"/>
  <c r="I390" i="11"/>
  <c r="V388" i="11"/>
  <c r="D387" i="11"/>
  <c r="V387" i="11"/>
  <c r="G387" i="11"/>
  <c r="J387" i="11"/>
  <c r="D403" i="11"/>
  <c r="U400" i="11"/>
  <c r="L400" i="11"/>
  <c r="F395" i="11"/>
  <c r="O395" i="11"/>
  <c r="H393" i="11"/>
  <c r="Q393" i="11"/>
  <c r="M392" i="11"/>
  <c r="V392" i="11"/>
  <c r="F390" i="11"/>
  <c r="K395" i="11"/>
  <c r="D394" i="11"/>
  <c r="L394" i="11"/>
  <c r="U392" i="11"/>
  <c r="F392" i="11"/>
  <c r="R390" i="11"/>
  <c r="D390" i="11"/>
  <c r="T395" i="11"/>
  <c r="K391" i="11"/>
  <c r="N391" i="11"/>
  <c r="G388" i="11"/>
  <c r="J388" i="11"/>
  <c r="D388" i="11"/>
  <c r="M388" i="11"/>
  <c r="I386" i="11"/>
  <c r="D386" i="11"/>
  <c r="L386" i="11"/>
  <c r="F386" i="11"/>
  <c r="O386" i="11"/>
  <c r="V389" i="11"/>
  <c r="R386" i="11"/>
  <c r="F385" i="11"/>
  <c r="I385" i="11"/>
  <c r="D385" i="11"/>
  <c r="L385" i="11"/>
  <c r="U385" i="11"/>
  <c r="K381" i="11"/>
  <c r="T381" i="11"/>
  <c r="E381" i="11"/>
  <c r="N381" i="11"/>
  <c r="H381" i="11"/>
  <c r="Q381" i="11"/>
  <c r="Q384" i="11"/>
  <c r="I384" i="11"/>
  <c r="N383" i="11"/>
  <c r="K382" i="11"/>
  <c r="P381" i="11"/>
  <c r="P384" i="11"/>
  <c r="H384" i="11"/>
  <c r="E383" i="11"/>
  <c r="J382" i="11"/>
  <c r="O381" i="11"/>
  <c r="G381" i="11"/>
  <c r="P390" i="11"/>
  <c r="U389" i="11"/>
  <c r="O387" i="11"/>
  <c r="V384" i="11"/>
  <c r="N384" i="11"/>
  <c r="F384" i="11"/>
  <c r="K383" i="11"/>
  <c r="P382" i="11"/>
  <c r="H382" i="11"/>
  <c r="U381" i="11"/>
  <c r="M381" i="11"/>
  <c r="L389" i="11"/>
  <c r="E384" i="11"/>
  <c r="L381" i="11"/>
  <c r="Q591" i="10"/>
  <c r="H591" i="10"/>
  <c r="K591" i="10"/>
  <c r="N591" i="10"/>
  <c r="E591" i="10"/>
  <c r="T591" i="10"/>
  <c r="E571" i="10"/>
  <c r="K571" i="10"/>
  <c r="N571" i="10"/>
  <c r="Q571" i="10"/>
  <c r="H571" i="10"/>
  <c r="T571" i="10"/>
  <c r="K589" i="10"/>
  <c r="E589" i="10"/>
  <c r="N589" i="10"/>
  <c r="Q589" i="10"/>
  <c r="H589" i="10"/>
  <c r="T589" i="10"/>
  <c r="K578" i="10"/>
  <c r="H578" i="10"/>
  <c r="T578" i="10"/>
  <c r="N578" i="10"/>
  <c r="E578" i="10"/>
  <c r="Q578" i="10"/>
  <c r="P572" i="10"/>
  <c r="G572" i="10"/>
  <c r="V572" i="10"/>
  <c r="F566" i="10"/>
  <c r="I566" i="10"/>
  <c r="R566" i="10"/>
  <c r="F558" i="10"/>
  <c r="R558" i="10"/>
  <c r="I558" i="10"/>
  <c r="D558" i="10"/>
  <c r="O558" i="10"/>
  <c r="U555" i="10"/>
  <c r="D555" i="10"/>
  <c r="I555" i="10"/>
  <c r="F555" i="10"/>
  <c r="R555" i="10"/>
  <c r="U588" i="10"/>
  <c r="I588" i="10"/>
  <c r="E579" i="10"/>
  <c r="K579" i="10"/>
  <c r="T579" i="10"/>
  <c r="Q579" i="10"/>
  <c r="N574" i="10"/>
  <c r="Q574" i="10"/>
  <c r="L567" i="10"/>
  <c r="O566" i="10"/>
  <c r="H556" i="10"/>
  <c r="K556" i="10"/>
  <c r="T556" i="10"/>
  <c r="E556" i="10"/>
  <c r="N556" i="10"/>
  <c r="E547" i="10"/>
  <c r="H547" i="10"/>
  <c r="T547" i="10"/>
  <c r="K547" i="10"/>
  <c r="N547" i="10"/>
  <c r="Q547" i="10"/>
  <c r="J546" i="10"/>
  <c r="G546" i="10"/>
  <c r="P546" i="10"/>
  <c r="S546" i="10"/>
  <c r="V546" i="10"/>
  <c r="M546" i="10"/>
  <c r="D546" i="10"/>
  <c r="T602" i="10"/>
  <c r="F601" i="10"/>
  <c r="R600" i="10"/>
  <c r="U599" i="10"/>
  <c r="L599" i="10"/>
  <c r="E598" i="10"/>
  <c r="R597" i="10"/>
  <c r="I597" i="10"/>
  <c r="G592" i="10"/>
  <c r="F591" i="10"/>
  <c r="I589" i="10"/>
  <c r="Q586" i="10"/>
  <c r="E583" i="10"/>
  <c r="E582" i="10"/>
  <c r="R581" i="10"/>
  <c r="S580" i="10"/>
  <c r="M579" i="10"/>
  <c r="G579" i="10"/>
  <c r="Q577" i="10"/>
  <c r="F577" i="10"/>
  <c r="S575" i="10"/>
  <c r="V574" i="10"/>
  <c r="G574" i="10"/>
  <c r="U569" i="10"/>
  <c r="G568" i="10"/>
  <c r="P568" i="10"/>
  <c r="M566" i="10"/>
  <c r="U565" i="10"/>
  <c r="F565" i="10"/>
  <c r="P556" i="10"/>
  <c r="J556" i="10"/>
  <c r="V556" i="10"/>
  <c r="M556" i="10"/>
  <c r="G556" i="10"/>
  <c r="S556" i="10"/>
  <c r="R588" i="10"/>
  <c r="E587" i="10"/>
  <c r="H587" i="10"/>
  <c r="K586" i="10"/>
  <c r="T586" i="10"/>
  <c r="K585" i="10"/>
  <c r="T585" i="10"/>
  <c r="D580" i="10"/>
  <c r="N579" i="10"/>
  <c r="E577" i="10"/>
  <c r="P575" i="10"/>
  <c r="D575" i="10"/>
  <c r="F574" i="10"/>
  <c r="I574" i="10"/>
  <c r="R574" i="10"/>
  <c r="D573" i="10"/>
  <c r="U573" i="10"/>
  <c r="I573" i="10"/>
  <c r="R573" i="10"/>
  <c r="J572" i="10"/>
  <c r="G571" i="10"/>
  <c r="L566" i="10"/>
  <c r="H594" i="10"/>
  <c r="Q594" i="10"/>
  <c r="K594" i="10"/>
  <c r="T594" i="10"/>
  <c r="N590" i="10"/>
  <c r="K590" i="10"/>
  <c r="T590" i="10"/>
  <c r="N586" i="10"/>
  <c r="J586" i="10"/>
  <c r="G586" i="10"/>
  <c r="P586" i="10"/>
  <c r="D581" i="10"/>
  <c r="J578" i="10"/>
  <c r="S578" i="10"/>
  <c r="D567" i="10"/>
  <c r="D565" i="10"/>
  <c r="O561" i="10"/>
  <c r="F561" i="10"/>
  <c r="R561" i="10"/>
  <c r="I561" i="10"/>
  <c r="D561" i="10"/>
  <c r="L558" i="10"/>
  <c r="Q556" i="10"/>
  <c r="D600" i="10"/>
  <c r="L600" i="10"/>
  <c r="K602" i="10"/>
  <c r="T599" i="10"/>
  <c r="K599" i="10"/>
  <c r="R595" i="10"/>
  <c r="O591" i="10"/>
  <c r="D601" i="10"/>
  <c r="P600" i="10"/>
  <c r="O588" i="10"/>
  <c r="D588" i="10"/>
  <c r="G585" i="10"/>
  <c r="V585" i="10"/>
  <c r="Q602" i="10"/>
  <c r="U601" i="10"/>
  <c r="L601" i="10"/>
  <c r="O600" i="10"/>
  <c r="F600" i="10"/>
  <c r="R599" i="10"/>
  <c r="H599" i="10"/>
  <c r="T598" i="10"/>
  <c r="K598" i="10"/>
  <c r="O597" i="10"/>
  <c r="Q596" i="10"/>
  <c r="M595" i="10"/>
  <c r="S595" i="10"/>
  <c r="N594" i="10"/>
  <c r="N593" i="10"/>
  <c r="P588" i="10"/>
  <c r="J588" i="10"/>
  <c r="S588" i="10"/>
  <c r="N587" i="10"/>
  <c r="U587" i="10"/>
  <c r="L587" i="10"/>
  <c r="R587" i="10"/>
  <c r="M586" i="10"/>
  <c r="O581" i="10"/>
  <c r="M580" i="10"/>
  <c r="I580" i="10"/>
  <c r="R580" i="10"/>
  <c r="F580" i="10"/>
  <c r="J579" i="10"/>
  <c r="M575" i="10"/>
  <c r="I575" i="10"/>
  <c r="F575" i="10"/>
  <c r="O575" i="10"/>
  <c r="R575" i="10"/>
  <c r="K574" i="10"/>
  <c r="S572" i="10"/>
  <c r="P571" i="10"/>
  <c r="M568" i="10"/>
  <c r="S567" i="10"/>
  <c r="P567" i="10"/>
  <c r="G567" i="10"/>
  <c r="D560" i="10"/>
  <c r="L560" i="10"/>
  <c r="F560" i="10"/>
  <c r="R560" i="10"/>
  <c r="O560" i="10"/>
  <c r="O555" i="10"/>
  <c r="H554" i="10"/>
  <c r="Q554" i="10"/>
  <c r="T554" i="10"/>
  <c r="K554" i="10"/>
  <c r="E554" i="10"/>
  <c r="D597" i="10"/>
  <c r="U595" i="10"/>
  <c r="D595" i="10"/>
  <c r="I595" i="10"/>
  <c r="I591" i="10"/>
  <c r="R591" i="10"/>
  <c r="D576" i="10"/>
  <c r="L576" i="10"/>
  <c r="F576" i="10"/>
  <c r="O576" i="10"/>
  <c r="M571" i="10"/>
  <c r="J571" i="10"/>
  <c r="S571" i="10"/>
  <c r="V571" i="10"/>
  <c r="O569" i="10"/>
  <c r="I569" i="10"/>
  <c r="R569" i="10"/>
  <c r="D569" i="10"/>
  <c r="I567" i="10"/>
  <c r="F567" i="10"/>
  <c r="R567" i="10"/>
  <c r="D566" i="10"/>
  <c r="L565" i="10"/>
  <c r="I565" i="10"/>
  <c r="R565" i="10"/>
  <c r="L555" i="10"/>
  <c r="H596" i="10"/>
  <c r="K596" i="10"/>
  <c r="T596" i="10"/>
  <c r="O599" i="10"/>
  <c r="F599" i="10"/>
  <c r="U597" i="10"/>
  <c r="N596" i="10"/>
  <c r="P596" i="10"/>
  <c r="G596" i="10"/>
  <c r="L595" i="10"/>
  <c r="U591" i="10"/>
  <c r="F589" i="10"/>
  <c r="O589" i="10"/>
  <c r="L588" i="10"/>
  <c r="S585" i="10"/>
  <c r="T583" i="10"/>
  <c r="T582" i="10"/>
  <c r="U581" i="10"/>
  <c r="L581" i="10"/>
  <c r="V580" i="10"/>
  <c r="H579" i="10"/>
  <c r="U577" i="10"/>
  <c r="V575" i="10"/>
  <c r="T574" i="10"/>
  <c r="H574" i="10"/>
  <c r="D572" i="10"/>
  <c r="O567" i="10"/>
  <c r="U566" i="10"/>
  <c r="V566" i="10"/>
  <c r="S566" i="10"/>
  <c r="P566" i="10"/>
  <c r="G566" i="10"/>
  <c r="I559" i="10"/>
  <c r="D559" i="10"/>
  <c r="F559" i="10"/>
  <c r="R559" i="10"/>
  <c r="O559" i="10"/>
  <c r="K557" i="10"/>
  <c r="T557" i="10"/>
  <c r="H557" i="10"/>
  <c r="Q557" i="10"/>
  <c r="M555" i="10"/>
  <c r="J555" i="10"/>
  <c r="V555" i="10"/>
  <c r="G555" i="10"/>
  <c r="S555" i="10"/>
  <c r="O553" i="10"/>
  <c r="L553" i="10"/>
  <c r="U553" i="10"/>
  <c r="F553" i="10"/>
  <c r="I553" i="10"/>
  <c r="D553" i="10"/>
  <c r="R553" i="10"/>
  <c r="J570" i="10"/>
  <c r="V570" i="10"/>
  <c r="V563" i="10"/>
  <c r="J562" i="10"/>
  <c r="D562" i="10"/>
  <c r="M562" i="10"/>
  <c r="I551" i="10"/>
  <c r="R551" i="10"/>
  <c r="L551" i="10"/>
  <c r="U551" i="10"/>
  <c r="R547" i="10"/>
  <c r="F547" i="10"/>
  <c r="P545" i="10"/>
  <c r="V542" i="10"/>
  <c r="J542" i="10"/>
  <c r="S542" i="10"/>
  <c r="M542" i="10"/>
  <c r="M539" i="10"/>
  <c r="J539" i="10"/>
  <c r="S539" i="10"/>
  <c r="E538" i="10"/>
  <c r="N538" i="10"/>
  <c r="D535" i="10"/>
  <c r="K534" i="10"/>
  <c r="G521" i="10"/>
  <c r="J521" i="10"/>
  <c r="P521" i="10"/>
  <c r="S521" i="10"/>
  <c r="D521" i="10"/>
  <c r="G520" i="10"/>
  <c r="S520" i="10"/>
  <c r="J520" i="10"/>
  <c r="V520" i="10"/>
  <c r="M520" i="10"/>
  <c r="P520" i="10"/>
  <c r="E513" i="10"/>
  <c r="Q513" i="10"/>
  <c r="H513" i="10"/>
  <c r="K513" i="10"/>
  <c r="T513" i="10"/>
  <c r="N513" i="10"/>
  <c r="O593" i="10"/>
  <c r="L593" i="10"/>
  <c r="U593" i="10"/>
  <c r="D592" i="10"/>
  <c r="L592" i="10"/>
  <c r="F592" i="10"/>
  <c r="O592" i="10"/>
  <c r="D584" i="10"/>
  <c r="L584" i="10"/>
  <c r="G583" i="10"/>
  <c r="P583" i="10"/>
  <c r="V582" i="10"/>
  <c r="J582" i="10"/>
  <c r="S582" i="10"/>
  <c r="G577" i="10"/>
  <c r="J577" i="10"/>
  <c r="S577" i="10"/>
  <c r="J564" i="10"/>
  <c r="J563" i="10"/>
  <c r="J560" i="10"/>
  <c r="S560" i="10"/>
  <c r="M559" i="10"/>
  <c r="V559" i="10"/>
  <c r="V558" i="10"/>
  <c r="G558" i="10"/>
  <c r="P558" i="10"/>
  <c r="D552" i="10"/>
  <c r="L552" i="10"/>
  <c r="F552" i="10"/>
  <c r="O552" i="10"/>
  <c r="I552" i="10"/>
  <c r="R552" i="10"/>
  <c r="K551" i="10"/>
  <c r="T549" i="10"/>
  <c r="H549" i="10"/>
  <c r="R548" i="10"/>
  <c r="P542" i="10"/>
  <c r="F542" i="10"/>
  <c r="I542" i="10"/>
  <c r="R542" i="10"/>
  <c r="D542" i="10"/>
  <c r="L541" i="10"/>
  <c r="P539" i="10"/>
  <c r="J538" i="10"/>
  <c r="V538" i="10"/>
  <c r="J535" i="10"/>
  <c r="S535" i="10"/>
  <c r="H532" i="10"/>
  <c r="Q532" i="10"/>
  <c r="K532" i="10"/>
  <c r="T532" i="10"/>
  <c r="J530" i="10"/>
  <c r="D530" i="10"/>
  <c r="M530" i="10"/>
  <c r="V530" i="10"/>
  <c r="I527" i="10"/>
  <c r="L527" i="10"/>
  <c r="U527" i="10"/>
  <c r="D527" i="10"/>
  <c r="F527" i="10"/>
  <c r="O527" i="10"/>
  <c r="R527" i="10"/>
  <c r="U523" i="10"/>
  <c r="D523" i="10"/>
  <c r="O523" i="10"/>
  <c r="F523" i="10"/>
  <c r="R523" i="10"/>
  <c r="I535" i="10"/>
  <c r="F535" i="10"/>
  <c r="O535" i="10"/>
  <c r="N526" i="10"/>
  <c r="E526" i="10"/>
  <c r="H526" i="10"/>
  <c r="Q526" i="10"/>
  <c r="K526" i="10"/>
  <c r="T526" i="10"/>
  <c r="N510" i="10"/>
  <c r="Q510" i="10"/>
  <c r="E510" i="10"/>
  <c r="H510" i="10"/>
  <c r="T510" i="10"/>
  <c r="K510" i="10"/>
  <c r="P548" i="10"/>
  <c r="J548" i="10"/>
  <c r="S548" i="10"/>
  <c r="M548" i="10"/>
  <c r="V548" i="10"/>
  <c r="U547" i="10"/>
  <c r="L547" i="10"/>
  <c r="Q543" i="10"/>
  <c r="K543" i="10"/>
  <c r="T543" i="10"/>
  <c r="H540" i="10"/>
  <c r="Q540" i="10"/>
  <c r="T534" i="10"/>
  <c r="N550" i="10"/>
  <c r="K550" i="10"/>
  <c r="T550" i="10"/>
  <c r="E550" i="10"/>
  <c r="D548" i="10"/>
  <c r="N543" i="10"/>
  <c r="G543" i="10"/>
  <c r="P543" i="10"/>
  <c r="N540" i="10"/>
  <c r="L535" i="10"/>
  <c r="N534" i="10"/>
  <c r="H534" i="10"/>
  <c r="Q534" i="10"/>
  <c r="L533" i="10"/>
  <c r="D533" i="10"/>
  <c r="U533" i="10"/>
  <c r="M531" i="10"/>
  <c r="J531" i="10"/>
  <c r="S531" i="10"/>
  <c r="D524" i="10"/>
  <c r="O524" i="10"/>
  <c r="F524" i="10"/>
  <c r="I524" i="10"/>
  <c r="D564" i="10"/>
  <c r="D563" i="10"/>
  <c r="N549" i="10"/>
  <c r="L548" i="10"/>
  <c r="M543" i="10"/>
  <c r="R541" i="10"/>
  <c r="I540" i="10"/>
  <c r="R540" i="10"/>
  <c r="L540" i="10"/>
  <c r="U540" i="10"/>
  <c r="H538" i="10"/>
  <c r="G537" i="10"/>
  <c r="J537" i="10"/>
  <c r="S537" i="10"/>
  <c r="M537" i="10"/>
  <c r="V537" i="10"/>
  <c r="E522" i="10"/>
  <c r="N522" i="10"/>
  <c r="Q522" i="10"/>
  <c r="H522" i="10"/>
  <c r="Q551" i="10"/>
  <c r="H551" i="10"/>
  <c r="F549" i="10"/>
  <c r="O549" i="10"/>
  <c r="I549" i="10"/>
  <c r="R549" i="10"/>
  <c r="I547" i="10"/>
  <c r="K545" i="10"/>
  <c r="T545" i="10"/>
  <c r="E545" i="10"/>
  <c r="N545" i="10"/>
  <c r="D544" i="10"/>
  <c r="L544" i="10"/>
  <c r="G542" i="10"/>
  <c r="K540" i="10"/>
  <c r="V539" i="10"/>
  <c r="G539" i="10"/>
  <c r="Q538" i="10"/>
  <c r="O537" i="10"/>
  <c r="I537" i="10"/>
  <c r="R537" i="10"/>
  <c r="D537" i="10"/>
  <c r="F534" i="10"/>
  <c r="I534" i="10"/>
  <c r="R534" i="10"/>
  <c r="L534" i="10"/>
  <c r="U534" i="10"/>
  <c r="P531" i="10"/>
  <c r="O529" i="10"/>
  <c r="D529" i="10"/>
  <c r="I529" i="10"/>
  <c r="R529" i="10"/>
  <c r="L529" i="10"/>
  <c r="U529" i="10"/>
  <c r="R524" i="10"/>
  <c r="V518" i="10"/>
  <c r="P518" i="10"/>
  <c r="S518" i="10"/>
  <c r="J518" i="10"/>
  <c r="H516" i="10"/>
  <c r="K516" i="10"/>
  <c r="T516" i="10"/>
  <c r="N516" i="10"/>
  <c r="E516" i="10"/>
  <c r="Q516" i="10"/>
  <c r="Q505" i="10"/>
  <c r="H505" i="10"/>
  <c r="T505" i="10"/>
  <c r="K505" i="10"/>
  <c r="N505" i="10"/>
  <c r="E505" i="10"/>
  <c r="E570" i="10"/>
  <c r="N570" i="10"/>
  <c r="V564" i="10"/>
  <c r="F564" i="10"/>
  <c r="O564" i="10"/>
  <c r="U563" i="10"/>
  <c r="I563" i="10"/>
  <c r="R563" i="10"/>
  <c r="N551" i="10"/>
  <c r="L549" i="10"/>
  <c r="U548" i="10"/>
  <c r="I548" i="10"/>
  <c r="Q545" i="10"/>
  <c r="G545" i="10"/>
  <c r="J545" i="10"/>
  <c r="S545" i="10"/>
  <c r="V543" i="10"/>
  <c r="J543" i="10"/>
  <c r="D541" i="10"/>
  <c r="U541" i="10"/>
  <c r="D539" i="10"/>
  <c r="U535" i="10"/>
  <c r="I533" i="10"/>
  <c r="P519" i="10"/>
  <c r="S519" i="10"/>
  <c r="J519" i="10"/>
  <c r="V519" i="10"/>
  <c r="M519" i="10"/>
  <c r="N518" i="10"/>
  <c r="Q518" i="10"/>
  <c r="E518" i="10"/>
  <c r="H518" i="10"/>
  <c r="T518" i="10"/>
  <c r="K518" i="10"/>
  <c r="D568" i="10"/>
  <c r="L568" i="10"/>
  <c r="P553" i="10"/>
  <c r="O550" i="10"/>
  <c r="P547" i="10"/>
  <c r="G547" i="10"/>
  <c r="O539" i="10"/>
  <c r="F539" i="10"/>
  <c r="P536" i="10"/>
  <c r="D531" i="10"/>
  <c r="O528" i="10"/>
  <c r="O525" i="10"/>
  <c r="F525" i="10"/>
  <c r="J523" i="10"/>
  <c r="O518" i="10"/>
  <c r="I516" i="10"/>
  <c r="J515" i="10"/>
  <c r="P512" i="10"/>
  <c r="O510" i="10"/>
  <c r="V504" i="10"/>
  <c r="G504" i="10"/>
  <c r="E496" i="10"/>
  <c r="K496" i="10"/>
  <c r="T496" i="10"/>
  <c r="Q496" i="10"/>
  <c r="H496" i="10"/>
  <c r="N496" i="10"/>
  <c r="Q492" i="10"/>
  <c r="E492" i="10"/>
  <c r="H492" i="10"/>
  <c r="T492" i="10"/>
  <c r="G513" i="10"/>
  <c r="J513" i="10"/>
  <c r="K509" i="10"/>
  <c r="E509" i="10"/>
  <c r="N509" i="10"/>
  <c r="E507" i="10"/>
  <c r="H507" i="10"/>
  <c r="D504" i="10"/>
  <c r="L504" i="10"/>
  <c r="F504" i="10"/>
  <c r="O504" i="10"/>
  <c r="K487" i="10"/>
  <c r="E487" i="10"/>
  <c r="N487" i="10"/>
  <c r="H487" i="10"/>
  <c r="T487" i="10"/>
  <c r="Q487" i="10"/>
  <c r="K462" i="10"/>
  <c r="T462" i="10"/>
  <c r="E462" i="10"/>
  <c r="N462" i="10"/>
  <c r="Q462" i="10"/>
  <c r="H462" i="10"/>
  <c r="U525" i="10"/>
  <c r="D525" i="10"/>
  <c r="D520" i="10"/>
  <c r="L520" i="10"/>
  <c r="O520" i="10"/>
  <c r="I519" i="10"/>
  <c r="D519" i="10"/>
  <c r="L519" i="10"/>
  <c r="F518" i="10"/>
  <c r="I518" i="10"/>
  <c r="O517" i="10"/>
  <c r="D517" i="10"/>
  <c r="F516" i="10"/>
  <c r="R515" i="10"/>
  <c r="S514" i="10"/>
  <c r="M512" i="10"/>
  <c r="D512" i="10"/>
  <c r="L512" i="10"/>
  <c r="O512" i="10"/>
  <c r="M511" i="10"/>
  <c r="I511" i="10"/>
  <c r="D511" i="10"/>
  <c r="L511" i="10"/>
  <c r="F510" i="10"/>
  <c r="I510" i="10"/>
  <c r="O509" i="10"/>
  <c r="Q507" i="10"/>
  <c r="M507" i="10"/>
  <c r="G507" i="10"/>
  <c r="P507" i="10"/>
  <c r="J506" i="10"/>
  <c r="D506" i="10"/>
  <c r="M506" i="10"/>
  <c r="H502" i="10"/>
  <c r="K502" i="10"/>
  <c r="T502" i="10"/>
  <c r="E502" i="10"/>
  <c r="N502" i="10"/>
  <c r="H489" i="10"/>
  <c r="Q489" i="10"/>
  <c r="T489" i="10"/>
  <c r="K489" i="10"/>
  <c r="E489" i="10"/>
  <c r="G532" i="10"/>
  <c r="D528" i="10"/>
  <c r="L528" i="10"/>
  <c r="O516" i="10"/>
  <c r="F515" i="10"/>
  <c r="H514" i="10"/>
  <c r="V512" i="10"/>
  <c r="V511" i="10"/>
  <c r="H508" i="10"/>
  <c r="K508" i="10"/>
  <c r="N507" i="10"/>
  <c r="U507" i="10"/>
  <c r="O507" i="10"/>
  <c r="G505" i="10"/>
  <c r="J505" i="10"/>
  <c r="D536" i="10"/>
  <c r="L536" i="10"/>
  <c r="R531" i="10"/>
  <c r="I531" i="10"/>
  <c r="S528" i="10"/>
  <c r="V527" i="10"/>
  <c r="M527" i="10"/>
  <c r="P526" i="10"/>
  <c r="G526" i="10"/>
  <c r="O515" i="10"/>
  <c r="D515" i="10"/>
  <c r="Q514" i="10"/>
  <c r="S513" i="10"/>
  <c r="J512" i="10"/>
  <c r="J511" i="10"/>
  <c r="J510" i="10"/>
  <c r="U509" i="10"/>
  <c r="L509" i="10"/>
  <c r="L507" i="10"/>
  <c r="V505" i="10"/>
  <c r="H497" i="10"/>
  <c r="Q497" i="10"/>
  <c r="E488" i="10"/>
  <c r="H488" i="10"/>
  <c r="T488" i="10"/>
  <c r="K488" i="10"/>
  <c r="N488" i="10"/>
  <c r="Q488" i="10"/>
  <c r="M523" i="10"/>
  <c r="P523" i="10"/>
  <c r="M515" i="10"/>
  <c r="P515" i="10"/>
  <c r="S512" i="10"/>
  <c r="S511" i="10"/>
  <c r="S510" i="10"/>
  <c r="T509" i="10"/>
  <c r="K507" i="10"/>
  <c r="U504" i="10"/>
  <c r="I504" i="10"/>
  <c r="U501" i="10"/>
  <c r="L501" i="10"/>
  <c r="D501" i="10"/>
  <c r="F501" i="10"/>
  <c r="O501" i="10"/>
  <c r="I501" i="10"/>
  <c r="R501" i="10"/>
  <c r="G498" i="10"/>
  <c r="P498" i="10"/>
  <c r="J498" i="10"/>
  <c r="S498" i="10"/>
  <c r="H481" i="10"/>
  <c r="K481" i="10"/>
  <c r="N481" i="10"/>
  <c r="Q481" i="10"/>
  <c r="E481" i="10"/>
  <c r="T481" i="10"/>
  <c r="K466" i="10"/>
  <c r="E466" i="10"/>
  <c r="N466" i="10"/>
  <c r="T466" i="10"/>
  <c r="H466" i="10"/>
  <c r="Q466" i="10"/>
  <c r="G511" i="10"/>
  <c r="G510" i="10"/>
  <c r="D498" i="10"/>
  <c r="L498" i="10"/>
  <c r="F498" i="10"/>
  <c r="O498" i="10"/>
  <c r="I498" i="10"/>
  <c r="R498" i="10"/>
  <c r="S527" i="10"/>
  <c r="V523" i="10"/>
  <c r="J522" i="10"/>
  <c r="M522" i="10"/>
  <c r="V515" i="10"/>
  <c r="N514" i="10"/>
  <c r="J514" i="10"/>
  <c r="M514" i="10"/>
  <c r="P513" i="10"/>
  <c r="P510" i="10"/>
  <c r="R509" i="10"/>
  <c r="H509" i="10"/>
  <c r="T507" i="10"/>
  <c r="I507" i="10"/>
  <c r="S505" i="10"/>
  <c r="R504" i="10"/>
  <c r="K503" i="10"/>
  <c r="H503" i="10"/>
  <c r="Q503" i="10"/>
  <c r="T503" i="10"/>
  <c r="O502" i="10"/>
  <c r="F502" i="10"/>
  <c r="M500" i="10"/>
  <c r="D500" i="10"/>
  <c r="P495" i="10"/>
  <c r="G495" i="10"/>
  <c r="I494" i="10"/>
  <c r="D493" i="10"/>
  <c r="L493" i="10"/>
  <c r="R489" i="10"/>
  <c r="F489" i="10"/>
  <c r="S486" i="10"/>
  <c r="P485" i="10"/>
  <c r="L483" i="10"/>
  <c r="T480" i="10"/>
  <c r="H480" i="10"/>
  <c r="S479" i="10"/>
  <c r="I478" i="10"/>
  <c r="I476" i="10"/>
  <c r="D476" i="10"/>
  <c r="L472" i="10"/>
  <c r="I468" i="10"/>
  <c r="R468" i="10"/>
  <c r="L468" i="10"/>
  <c r="U468" i="10"/>
  <c r="L465" i="10"/>
  <c r="Q463" i="10"/>
  <c r="E463" i="10"/>
  <c r="M462" i="10"/>
  <c r="U442" i="10"/>
  <c r="D442" i="10"/>
  <c r="F442" i="10"/>
  <c r="O442" i="10"/>
  <c r="I442" i="10"/>
  <c r="R442" i="10"/>
  <c r="P499" i="10"/>
  <c r="F499" i="10"/>
  <c r="R494" i="10"/>
  <c r="I492" i="10"/>
  <c r="F492" i="10"/>
  <c r="O492" i="10"/>
  <c r="F491" i="10"/>
  <c r="I491" i="10"/>
  <c r="R491" i="10"/>
  <c r="O489" i="10"/>
  <c r="F488" i="10"/>
  <c r="D486" i="10"/>
  <c r="U482" i="10"/>
  <c r="I482" i="10"/>
  <c r="I481" i="10"/>
  <c r="G477" i="10"/>
  <c r="P477" i="10"/>
  <c r="J477" i="10"/>
  <c r="S477" i="10"/>
  <c r="I475" i="10"/>
  <c r="K471" i="10"/>
  <c r="D469" i="10"/>
  <c r="L469" i="10"/>
  <c r="F469" i="10"/>
  <c r="O469" i="10"/>
  <c r="I469" i="10"/>
  <c r="R469" i="10"/>
  <c r="K468" i="10"/>
  <c r="E464" i="10"/>
  <c r="K464" i="10"/>
  <c r="T464" i="10"/>
  <c r="V459" i="10"/>
  <c r="J459" i="10"/>
  <c r="S459" i="10"/>
  <c r="M459" i="10"/>
  <c r="G459" i="10"/>
  <c r="P459" i="10"/>
  <c r="L458" i="10"/>
  <c r="G454" i="10"/>
  <c r="J454" i="10"/>
  <c r="P454" i="10"/>
  <c r="D477" i="10"/>
  <c r="L477" i="10"/>
  <c r="N467" i="10"/>
  <c r="K467" i="10"/>
  <c r="T467" i="10"/>
  <c r="E467" i="10"/>
  <c r="F466" i="10"/>
  <c r="O466" i="10"/>
  <c r="I466" i="10"/>
  <c r="R466" i="10"/>
  <c r="F459" i="10"/>
  <c r="I459" i="10"/>
  <c r="R459" i="10"/>
  <c r="D459" i="10"/>
  <c r="O459" i="10"/>
  <c r="H457" i="10"/>
  <c r="E457" i="10"/>
  <c r="Q457" i="10"/>
  <c r="K457" i="10"/>
  <c r="T457" i="10"/>
  <c r="O454" i="10"/>
  <c r="I454" i="10"/>
  <c r="U454" i="10"/>
  <c r="D454" i="10"/>
  <c r="F454" i="10"/>
  <c r="R454" i="10"/>
  <c r="U450" i="10"/>
  <c r="D450" i="10"/>
  <c r="I450" i="10"/>
  <c r="R450" i="10"/>
  <c r="U502" i="10"/>
  <c r="V499" i="10"/>
  <c r="M499" i="10"/>
  <c r="D499" i="10"/>
  <c r="S497" i="10"/>
  <c r="S496" i="10"/>
  <c r="M495" i="10"/>
  <c r="D495" i="10"/>
  <c r="T491" i="10"/>
  <c r="J491" i="10"/>
  <c r="D490" i="10"/>
  <c r="U490" i="10"/>
  <c r="P489" i="10"/>
  <c r="G489" i="10"/>
  <c r="M488" i="10"/>
  <c r="J488" i="10"/>
  <c r="S488" i="10"/>
  <c r="J487" i="10"/>
  <c r="V487" i="10"/>
  <c r="M486" i="10"/>
  <c r="O486" i="10"/>
  <c r="I486" i="10"/>
  <c r="R486" i="10"/>
  <c r="V484" i="10"/>
  <c r="I483" i="10"/>
  <c r="R482" i="10"/>
  <c r="F482" i="10"/>
  <c r="R481" i="10"/>
  <c r="G478" i="10"/>
  <c r="M478" i="10"/>
  <c r="V478" i="10"/>
  <c r="M477" i="10"/>
  <c r="U476" i="10"/>
  <c r="R475" i="10"/>
  <c r="V473" i="10"/>
  <c r="J473" i="10"/>
  <c r="I472" i="10"/>
  <c r="K470" i="10"/>
  <c r="T470" i="10"/>
  <c r="T468" i="10"/>
  <c r="Q467" i="10"/>
  <c r="V467" i="10"/>
  <c r="J467" i="10"/>
  <c r="S467" i="10"/>
  <c r="U465" i="10"/>
  <c r="D461" i="10"/>
  <c r="L461" i="10"/>
  <c r="I461" i="10"/>
  <c r="R461" i="10"/>
  <c r="U459" i="10"/>
  <c r="E456" i="10"/>
  <c r="Q456" i="10"/>
  <c r="H456" i="10"/>
  <c r="K456" i="10"/>
  <c r="N456" i="10"/>
  <c r="O450" i="10"/>
  <c r="Q438" i="10"/>
  <c r="T438" i="10"/>
  <c r="K438" i="10"/>
  <c r="N438" i="10"/>
  <c r="E438" i="10"/>
  <c r="H438" i="10"/>
  <c r="D494" i="10"/>
  <c r="H491" i="10"/>
  <c r="S483" i="10"/>
  <c r="N480" i="10"/>
  <c r="U480" i="10"/>
  <c r="F480" i="10"/>
  <c r="O480" i="10"/>
  <c r="I480" i="10"/>
  <c r="R480" i="10"/>
  <c r="O478" i="10"/>
  <c r="D478" i="10"/>
  <c r="D475" i="10"/>
  <c r="S472" i="10"/>
  <c r="G472" i="10"/>
  <c r="L466" i="10"/>
  <c r="N464" i="10"/>
  <c r="V462" i="10"/>
  <c r="N457" i="10"/>
  <c r="D453" i="10"/>
  <c r="L453" i="10"/>
  <c r="F453" i="10"/>
  <c r="I453" i="10"/>
  <c r="U453" i="10"/>
  <c r="O453" i="10"/>
  <c r="Q446" i="10"/>
  <c r="T446" i="10"/>
  <c r="K446" i="10"/>
  <c r="N446" i="10"/>
  <c r="E446" i="10"/>
  <c r="L442" i="10"/>
  <c r="S495" i="10"/>
  <c r="G494" i="10"/>
  <c r="J494" i="10"/>
  <c r="S494" i="10"/>
  <c r="Q491" i="10"/>
  <c r="V486" i="10"/>
  <c r="O482" i="10"/>
  <c r="D482" i="10"/>
  <c r="L480" i="10"/>
  <c r="J479" i="10"/>
  <c r="D479" i="10"/>
  <c r="M479" i="10"/>
  <c r="L478" i="10"/>
  <c r="V477" i="10"/>
  <c r="I477" i="10"/>
  <c r="R472" i="10"/>
  <c r="P465" i="10"/>
  <c r="J465" i="10"/>
  <c r="S465" i="10"/>
  <c r="M465" i="10"/>
  <c r="V465" i="10"/>
  <c r="V451" i="10"/>
  <c r="P451" i="10"/>
  <c r="D451" i="10"/>
  <c r="G451" i="10"/>
  <c r="S451" i="10"/>
  <c r="L450" i="10"/>
  <c r="N443" i="10"/>
  <c r="H443" i="10"/>
  <c r="K443" i="10"/>
  <c r="E443" i="10"/>
  <c r="Q443" i="10"/>
  <c r="E491" i="10"/>
  <c r="J486" i="10"/>
  <c r="V483" i="10"/>
  <c r="M483" i="10"/>
  <c r="L481" i="10"/>
  <c r="U481" i="10"/>
  <c r="F481" i="10"/>
  <c r="O481" i="10"/>
  <c r="K480" i="10"/>
  <c r="U477" i="10"/>
  <c r="F475" i="10"/>
  <c r="L475" i="10"/>
  <c r="U475" i="10"/>
  <c r="H471" i="10"/>
  <c r="Q471" i="10"/>
  <c r="T471" i="10"/>
  <c r="Q468" i="10"/>
  <c r="H468" i="10"/>
  <c r="U466" i="10"/>
  <c r="I465" i="10"/>
  <c r="R465" i="10"/>
  <c r="D465" i="10"/>
  <c r="G462" i="10"/>
  <c r="J462" i="10"/>
  <c r="S462" i="10"/>
  <c r="P462" i="10"/>
  <c r="L459" i="10"/>
  <c r="U458" i="10"/>
  <c r="D458" i="10"/>
  <c r="I458" i="10"/>
  <c r="R458" i="10"/>
  <c r="H449" i="10"/>
  <c r="E449" i="10"/>
  <c r="Q449" i="10"/>
  <c r="K449" i="10"/>
  <c r="T449" i="10"/>
  <c r="E448" i="10"/>
  <c r="Q448" i="10"/>
  <c r="H448" i="10"/>
  <c r="T448" i="10"/>
  <c r="K448" i="10"/>
  <c r="N448" i="10"/>
  <c r="Q484" i="10"/>
  <c r="K484" i="10"/>
  <c r="T484" i="10"/>
  <c r="E484" i="10"/>
  <c r="N484" i="10"/>
  <c r="F483" i="10"/>
  <c r="D483" i="10"/>
  <c r="R477" i="10"/>
  <c r="F477" i="10"/>
  <c r="J476" i="10"/>
  <c r="S476" i="10"/>
  <c r="M476" i="10"/>
  <c r="V476" i="10"/>
  <c r="H473" i="10"/>
  <c r="K473" i="10"/>
  <c r="T473" i="10"/>
  <c r="E473" i="10"/>
  <c r="N473" i="10"/>
  <c r="U472" i="10"/>
  <c r="D472" i="10"/>
  <c r="N468" i="10"/>
  <c r="O458" i="10"/>
  <c r="L454" i="10"/>
  <c r="D434" i="10"/>
  <c r="I434" i="10"/>
  <c r="R434" i="10"/>
  <c r="E433" i="10"/>
  <c r="H433" i="10"/>
  <c r="Q433" i="10"/>
  <c r="K433" i="10"/>
  <c r="T433" i="10"/>
  <c r="K432" i="10"/>
  <c r="T432" i="10"/>
  <c r="E432" i="10"/>
  <c r="N432" i="10"/>
  <c r="P457" i="10"/>
  <c r="J457" i="10"/>
  <c r="M456" i="10"/>
  <c r="G456" i="10"/>
  <c r="P449" i="10"/>
  <c r="J449" i="10"/>
  <c r="M448" i="10"/>
  <c r="G448" i="10"/>
  <c r="R446" i="10"/>
  <c r="F446" i="10"/>
  <c r="S443" i="10"/>
  <c r="P441" i="10"/>
  <c r="J441" i="10"/>
  <c r="N440" i="10"/>
  <c r="M440" i="10"/>
  <c r="G440" i="10"/>
  <c r="R438" i="10"/>
  <c r="F438" i="10"/>
  <c r="V436" i="10"/>
  <c r="G436" i="10"/>
  <c r="P436" i="10"/>
  <c r="M433" i="10"/>
  <c r="G433" i="10"/>
  <c r="P433" i="10"/>
  <c r="J433" i="10"/>
  <c r="S433" i="10"/>
  <c r="V428" i="10"/>
  <c r="J428" i="10"/>
  <c r="S428" i="10"/>
  <c r="M428" i="10"/>
  <c r="H411" i="10"/>
  <c r="Q411" i="10"/>
  <c r="K411" i="10"/>
  <c r="T411" i="10"/>
  <c r="N411" i="10"/>
  <c r="E411" i="10"/>
  <c r="U456" i="10"/>
  <c r="O456" i="10"/>
  <c r="U448" i="10"/>
  <c r="O448" i="10"/>
  <c r="P446" i="10"/>
  <c r="G443" i="10"/>
  <c r="U440" i="10"/>
  <c r="O440" i="10"/>
  <c r="F436" i="10"/>
  <c r="I436" i="10"/>
  <c r="R436" i="10"/>
  <c r="O434" i="10"/>
  <c r="Q429" i="10"/>
  <c r="H429" i="10"/>
  <c r="K429" i="10"/>
  <c r="T429" i="10"/>
  <c r="E429" i="10"/>
  <c r="N429" i="10"/>
  <c r="F427" i="10"/>
  <c r="O427" i="10"/>
  <c r="I427" i="10"/>
  <c r="R427" i="10"/>
  <c r="L427" i="10"/>
  <c r="D427" i="10"/>
  <c r="U427" i="10"/>
  <c r="E425" i="10"/>
  <c r="H425" i="10"/>
  <c r="T425" i="10"/>
  <c r="N425" i="10"/>
  <c r="Q425" i="10"/>
  <c r="Q406" i="10"/>
  <c r="E406" i="10"/>
  <c r="N406" i="10"/>
  <c r="H406" i="10"/>
  <c r="T406" i="10"/>
  <c r="K406" i="10"/>
  <c r="D485" i="10"/>
  <c r="L485" i="10"/>
  <c r="P475" i="10"/>
  <c r="G475" i="10"/>
  <c r="P470" i="10"/>
  <c r="F470" i="10"/>
  <c r="O467" i="10"/>
  <c r="P464" i="10"/>
  <c r="G464" i="10"/>
  <c r="S463" i="10"/>
  <c r="T460" i="10"/>
  <c r="K460" i="10"/>
  <c r="V456" i="10"/>
  <c r="J455" i="10"/>
  <c r="D455" i="10"/>
  <c r="V448" i="10"/>
  <c r="J447" i="10"/>
  <c r="D447" i="10"/>
  <c r="T441" i="10"/>
  <c r="K441" i="10"/>
  <c r="K440" i="10"/>
  <c r="J439" i="10"/>
  <c r="D439" i="10"/>
  <c r="L436" i="10"/>
  <c r="L434" i="10"/>
  <c r="D431" i="10"/>
  <c r="Q452" i="10"/>
  <c r="K452" i="10"/>
  <c r="D445" i="10"/>
  <c r="L445" i="10"/>
  <c r="F445" i="10"/>
  <c r="Q444" i="10"/>
  <c r="K444" i="10"/>
  <c r="T440" i="10"/>
  <c r="D437" i="10"/>
  <c r="L437" i="10"/>
  <c r="F437" i="10"/>
  <c r="K436" i="10"/>
  <c r="N433" i="10"/>
  <c r="G431" i="10"/>
  <c r="P431" i="10"/>
  <c r="J431" i="10"/>
  <c r="S431" i="10"/>
  <c r="O446" i="10"/>
  <c r="I446" i="10"/>
  <c r="V443" i="10"/>
  <c r="P443" i="10"/>
  <c r="O438" i="10"/>
  <c r="I438" i="10"/>
  <c r="H432" i="10"/>
  <c r="O431" i="10"/>
  <c r="F431" i="10"/>
  <c r="I431" i="10"/>
  <c r="R431" i="10"/>
  <c r="U470" i="10"/>
  <c r="L470" i="10"/>
  <c r="L464" i="10"/>
  <c r="P463" i="10"/>
  <c r="G463" i="10"/>
  <c r="P460" i="10"/>
  <c r="R456" i="10"/>
  <c r="R448" i="10"/>
  <c r="U446" i="10"/>
  <c r="U445" i="10"/>
  <c r="J445" i="10"/>
  <c r="Q441" i="10"/>
  <c r="R440" i="10"/>
  <c r="H440" i="10"/>
  <c r="U438" i="10"/>
  <c r="U437" i="10"/>
  <c r="J437" i="10"/>
  <c r="T436" i="10"/>
  <c r="H436" i="10"/>
  <c r="F434" i="10"/>
  <c r="P428" i="10"/>
  <c r="H426" i="10"/>
  <c r="K426" i="10"/>
  <c r="E426" i="10"/>
  <c r="Q426" i="10"/>
  <c r="K425" i="10"/>
  <c r="F456" i="10"/>
  <c r="T452" i="10"/>
  <c r="F448" i="10"/>
  <c r="J446" i="10"/>
  <c r="I445" i="10"/>
  <c r="T444" i="10"/>
  <c r="E441" i="10"/>
  <c r="Q440" i="10"/>
  <c r="F440" i="10"/>
  <c r="J438" i="10"/>
  <c r="I437" i="10"/>
  <c r="E436" i="10"/>
  <c r="U434" i="10"/>
  <c r="P434" i="10"/>
  <c r="M434" i="10"/>
  <c r="V434" i="10"/>
  <c r="G434" i="10"/>
  <c r="Q432" i="10"/>
  <c r="M431" i="10"/>
  <c r="J424" i="10"/>
  <c r="M424" i="10"/>
  <c r="D424" i="10"/>
  <c r="P424" i="10"/>
  <c r="S424" i="10"/>
  <c r="O429" i="10"/>
  <c r="F429" i="10"/>
  <c r="R428" i="10"/>
  <c r="I428" i="10"/>
  <c r="F426" i="10"/>
  <c r="M422" i="10"/>
  <c r="D422" i="10"/>
  <c r="L422" i="10"/>
  <c r="O422" i="10"/>
  <c r="M421" i="10"/>
  <c r="I421" i="10"/>
  <c r="D421" i="10"/>
  <c r="L421" i="10"/>
  <c r="K419" i="10"/>
  <c r="J417" i="10"/>
  <c r="G417" i="10"/>
  <c r="P417" i="10"/>
  <c r="I415" i="10"/>
  <c r="D414" i="10"/>
  <c r="I404" i="10"/>
  <c r="R404" i="10"/>
  <c r="L404" i="10"/>
  <c r="D404" i="10"/>
  <c r="U404" i="10"/>
  <c r="F404" i="10"/>
  <c r="O404" i="10"/>
  <c r="D403" i="10"/>
  <c r="F403" i="10"/>
  <c r="O403" i="10"/>
  <c r="I403" i="10"/>
  <c r="R403" i="10"/>
  <c r="N400" i="10"/>
  <c r="Q400" i="10"/>
  <c r="H400" i="10"/>
  <c r="K400" i="10"/>
  <c r="T400" i="10"/>
  <c r="D430" i="10"/>
  <c r="L430" i="10"/>
  <c r="F425" i="10"/>
  <c r="T423" i="10"/>
  <c r="K423" i="10"/>
  <c r="V422" i="10"/>
  <c r="V421" i="10"/>
  <c r="L420" i="10"/>
  <c r="R415" i="10"/>
  <c r="G414" i="10"/>
  <c r="P414" i="10"/>
  <c r="J414" i="10"/>
  <c r="S414" i="10"/>
  <c r="K413" i="10"/>
  <c r="M405" i="10"/>
  <c r="E402" i="10"/>
  <c r="K402" i="10"/>
  <c r="T402" i="10"/>
  <c r="I414" i="10"/>
  <c r="F414" i="10"/>
  <c r="O414" i="10"/>
  <c r="P411" i="10"/>
  <c r="G411" i="10"/>
  <c r="J411" i="10"/>
  <c r="S411" i="10"/>
  <c r="E409" i="10"/>
  <c r="N409" i="10"/>
  <c r="H409" i="10"/>
  <c r="Q409" i="10"/>
  <c r="R430" i="10"/>
  <c r="I430" i="10"/>
  <c r="U429" i="10"/>
  <c r="L429" i="10"/>
  <c r="O428" i="10"/>
  <c r="M425" i="10"/>
  <c r="P425" i="10"/>
  <c r="H423" i="10"/>
  <c r="S422" i="10"/>
  <c r="I422" i="10"/>
  <c r="S421" i="10"/>
  <c r="S417" i="10"/>
  <c r="F415" i="10"/>
  <c r="M414" i="10"/>
  <c r="T413" i="10"/>
  <c r="H413" i="10"/>
  <c r="D428" i="10"/>
  <c r="Q419" i="10"/>
  <c r="E419" i="10"/>
  <c r="G416" i="10"/>
  <c r="J416" i="10"/>
  <c r="S416" i="10"/>
  <c r="M416" i="10"/>
  <c r="V416" i="10"/>
  <c r="L414" i="10"/>
  <c r="M411" i="10"/>
  <c r="N405" i="10"/>
  <c r="E405" i="10"/>
  <c r="H405" i="10"/>
  <c r="Q405" i="10"/>
  <c r="K405" i="10"/>
  <c r="T405" i="10"/>
  <c r="E418" i="10"/>
  <c r="K418" i="10"/>
  <c r="T418" i="10"/>
  <c r="D415" i="10"/>
  <c r="L415" i="10"/>
  <c r="K408" i="10"/>
  <c r="T408" i="10"/>
  <c r="I406" i="10"/>
  <c r="L406" i="10"/>
  <c r="U406" i="10"/>
  <c r="F406" i="10"/>
  <c r="O406" i="10"/>
  <c r="R406" i="10"/>
  <c r="V405" i="10"/>
  <c r="J405" i="10"/>
  <c r="S405" i="10"/>
  <c r="J401" i="10"/>
  <c r="S401" i="10"/>
  <c r="D401" i="10"/>
  <c r="M401" i="10"/>
  <c r="V401" i="10"/>
  <c r="G401" i="10"/>
  <c r="P401" i="10"/>
  <c r="E393" i="10"/>
  <c r="K393" i="10"/>
  <c r="T393" i="10"/>
  <c r="N393" i="10"/>
  <c r="Q393" i="10"/>
  <c r="H393" i="10"/>
  <c r="N392" i="10"/>
  <c r="K392" i="10"/>
  <c r="E392" i="10"/>
  <c r="Q392" i="10"/>
  <c r="H392" i="10"/>
  <c r="T392" i="10"/>
  <c r="K420" i="10"/>
  <c r="E420" i="10"/>
  <c r="N420" i="10"/>
  <c r="H420" i="10"/>
  <c r="Q420" i="10"/>
  <c r="N419" i="10"/>
  <c r="N418" i="10"/>
  <c r="D412" i="10"/>
  <c r="U412" i="10"/>
  <c r="F412" i="10"/>
  <c r="O412" i="10"/>
  <c r="G423" i="10"/>
  <c r="J423" i="10"/>
  <c r="I419" i="10"/>
  <c r="R419" i="10"/>
  <c r="L419" i="10"/>
  <c r="U419" i="10"/>
  <c r="U415" i="10"/>
  <c r="U414" i="10"/>
  <c r="V411" i="10"/>
  <c r="K409" i="10"/>
  <c r="D399" i="10"/>
  <c r="L399" i="10"/>
  <c r="O399" i="10"/>
  <c r="I398" i="10"/>
  <c r="D398" i="10"/>
  <c r="L398" i="10"/>
  <c r="F397" i="10"/>
  <c r="I397" i="10"/>
  <c r="K396" i="10"/>
  <c r="N396" i="10"/>
  <c r="S393" i="10"/>
  <c r="D389" i="10"/>
  <c r="L389" i="10"/>
  <c r="U389" i="10"/>
  <c r="F389" i="10"/>
  <c r="O389" i="10"/>
  <c r="I389" i="10"/>
  <c r="D416" i="10"/>
  <c r="U413" i="10"/>
  <c r="L413" i="10"/>
  <c r="D410" i="10"/>
  <c r="U408" i="10"/>
  <c r="L408" i="10"/>
  <c r="O407" i="10"/>
  <c r="S403" i="10"/>
  <c r="J403" i="10"/>
  <c r="L402" i="10"/>
  <c r="V399" i="10"/>
  <c r="V398" i="10"/>
  <c r="U397" i="10"/>
  <c r="S392" i="10"/>
  <c r="H391" i="10"/>
  <c r="S389" i="10"/>
  <c r="K386" i="10"/>
  <c r="T386" i="10"/>
  <c r="E386" i="10"/>
  <c r="N386" i="10"/>
  <c r="H386" i="10"/>
  <c r="P409" i="10"/>
  <c r="G409" i="10"/>
  <c r="P406" i="10"/>
  <c r="S400" i="10"/>
  <c r="U399" i="10"/>
  <c r="J399" i="10"/>
  <c r="U398" i="10"/>
  <c r="J398" i="10"/>
  <c r="J397" i="10"/>
  <c r="H395" i="10"/>
  <c r="K395" i="10"/>
  <c r="E394" i="10"/>
  <c r="H394" i="10"/>
  <c r="G393" i="10"/>
  <c r="R389" i="10"/>
  <c r="H383" i="10"/>
  <c r="Q383" i="10"/>
  <c r="K383" i="10"/>
  <c r="T383" i="10"/>
  <c r="E383" i="10"/>
  <c r="N383" i="10"/>
  <c r="S408" i="10"/>
  <c r="J408" i="10"/>
  <c r="R405" i="10"/>
  <c r="I405" i="10"/>
  <c r="G403" i="10"/>
  <c r="S402" i="10"/>
  <c r="J402" i="10"/>
  <c r="S399" i="10"/>
  <c r="I399" i="10"/>
  <c r="S398" i="10"/>
  <c r="S397" i="10"/>
  <c r="T396" i="10"/>
  <c r="N394" i="10"/>
  <c r="M394" i="10"/>
  <c r="P394" i="10"/>
  <c r="P393" i="10"/>
  <c r="Q391" i="10"/>
  <c r="M390" i="10"/>
  <c r="Q386" i="10"/>
  <c r="R413" i="10"/>
  <c r="I413" i="10"/>
  <c r="S410" i="10"/>
  <c r="J410" i="10"/>
  <c r="V409" i="10"/>
  <c r="R408" i="10"/>
  <c r="I408" i="10"/>
  <c r="D407" i="10"/>
  <c r="L407" i="10"/>
  <c r="R402" i="10"/>
  <c r="I402" i="10"/>
  <c r="R399" i="10"/>
  <c r="R398" i="10"/>
  <c r="R397" i="10"/>
  <c r="G397" i="10"/>
  <c r="I396" i="10"/>
  <c r="P392" i="10"/>
  <c r="J393" i="10"/>
  <c r="M393" i="10"/>
  <c r="V392" i="10"/>
  <c r="G392" i="10"/>
  <c r="J392" i="10"/>
  <c r="K391" i="10"/>
  <c r="T391" i="10"/>
  <c r="N387" i="10"/>
  <c r="H387" i="10"/>
  <c r="Q387" i="10"/>
  <c r="K387" i="10"/>
  <c r="V403" i="10"/>
  <c r="M403" i="10"/>
  <c r="P399" i="10"/>
  <c r="O398" i="10"/>
  <c r="O397" i="10"/>
  <c r="D397" i="10"/>
  <c r="Q396" i="10"/>
  <c r="K384" i="10"/>
  <c r="T384" i="10"/>
  <c r="E384" i="10"/>
  <c r="N384" i="10"/>
  <c r="H384" i="10"/>
  <c r="Q384" i="10"/>
  <c r="G400" i="10"/>
  <c r="J400" i="10"/>
  <c r="E396" i="10"/>
  <c r="G390" i="10"/>
  <c r="P390" i="10"/>
  <c r="J390" i="10"/>
  <c r="M389" i="10"/>
  <c r="V389" i="10"/>
  <c r="G389" i="10"/>
  <c r="F387" i="10"/>
  <c r="O387" i="10"/>
  <c r="I387" i="10"/>
  <c r="K381" i="10"/>
  <c r="T381" i="10"/>
  <c r="E381" i="10"/>
  <c r="N381" i="10"/>
  <c r="H381" i="10"/>
  <c r="Q381" i="10"/>
  <c r="O391" i="10"/>
  <c r="L390" i="10"/>
  <c r="D390" i="10"/>
  <c r="N388" i="10"/>
  <c r="P386" i="10"/>
  <c r="M385" i="10"/>
  <c r="E385" i="10"/>
  <c r="J384" i="10"/>
  <c r="O383" i="10"/>
  <c r="L382" i="10"/>
  <c r="D382" i="10"/>
  <c r="I381" i="10"/>
  <c r="F386" i="10"/>
  <c r="K385" i="10"/>
  <c r="P384" i="10"/>
  <c r="J382" i="10"/>
  <c r="O381" i="10"/>
  <c r="G381" i="10"/>
  <c r="L391" i="10"/>
  <c r="I390" i="10"/>
  <c r="U386" i="10"/>
  <c r="J385" i="10"/>
  <c r="G384" i="10"/>
  <c r="L383" i="10"/>
  <c r="I382" i="10"/>
  <c r="V381" i="10"/>
  <c r="F381" i="10"/>
  <c r="L386" i="10"/>
  <c r="Q385" i="10"/>
  <c r="V384" i="10"/>
  <c r="P382" i="10"/>
  <c r="U381" i="10"/>
  <c r="M381" i="10"/>
  <c r="M384" i="10"/>
  <c r="L381" i="10"/>
  <c r="H549" i="9"/>
  <c r="Q549" i="9"/>
  <c r="Z549" i="9"/>
  <c r="W549" i="9"/>
  <c r="K549" i="9"/>
  <c r="AC549" i="9"/>
  <c r="N549" i="9"/>
  <c r="T549" i="9"/>
  <c r="E549" i="9"/>
  <c r="Q560" i="9"/>
  <c r="Z560" i="9"/>
  <c r="H560" i="9"/>
  <c r="E560" i="9"/>
  <c r="AC560" i="9"/>
  <c r="K560" i="9"/>
  <c r="T560" i="9"/>
  <c r="N560" i="9"/>
  <c r="W560" i="9"/>
  <c r="Q556" i="9"/>
  <c r="Z556" i="9"/>
  <c r="W556" i="9"/>
  <c r="N556" i="9"/>
  <c r="E556" i="9"/>
  <c r="H556" i="9"/>
  <c r="AC556" i="9"/>
  <c r="T556" i="9"/>
  <c r="K556" i="9"/>
  <c r="K598" i="9"/>
  <c r="T598" i="9"/>
  <c r="W598" i="9"/>
  <c r="Z598" i="9"/>
  <c r="E598" i="9"/>
  <c r="AC598" i="9"/>
  <c r="H598" i="9"/>
  <c r="N598" i="9"/>
  <c r="Q598" i="9"/>
  <c r="Z568" i="9"/>
  <c r="E568" i="9"/>
  <c r="N568" i="9"/>
  <c r="AC568" i="9"/>
  <c r="K568" i="9"/>
  <c r="T568" i="9"/>
  <c r="W568" i="9"/>
  <c r="Q568" i="9"/>
  <c r="H568" i="9"/>
  <c r="T602" i="9"/>
  <c r="E602" i="9"/>
  <c r="AC602" i="9"/>
  <c r="N602" i="9"/>
  <c r="W602" i="9"/>
  <c r="H602" i="9"/>
  <c r="Z602" i="9"/>
  <c r="K602" i="9"/>
  <c r="Q602" i="9"/>
  <c r="Z572" i="9"/>
  <c r="K572" i="9"/>
  <c r="N572" i="9"/>
  <c r="W572" i="9"/>
  <c r="E572" i="9"/>
  <c r="Q572" i="9"/>
  <c r="H572" i="9"/>
  <c r="AC572" i="9"/>
  <c r="T572" i="9"/>
  <c r="J602" i="9"/>
  <c r="Y602" i="9"/>
  <c r="I602" i="9"/>
  <c r="AE601" i="9"/>
  <c r="G601" i="9"/>
  <c r="AC600" i="9"/>
  <c r="M600" i="9"/>
  <c r="E600" i="9"/>
  <c r="AA599" i="9"/>
  <c r="K599" i="9"/>
  <c r="Y598" i="9"/>
  <c r="I598" i="9"/>
  <c r="AE597" i="9"/>
  <c r="G597" i="9"/>
  <c r="AC596" i="9"/>
  <c r="M596" i="9"/>
  <c r="E596" i="9"/>
  <c r="AA595" i="9"/>
  <c r="K595" i="9"/>
  <c r="Y594" i="9"/>
  <c r="I594" i="9"/>
  <c r="AE593" i="9"/>
  <c r="G593" i="9"/>
  <c r="AC592" i="9"/>
  <c r="M592" i="9"/>
  <c r="E592" i="9"/>
  <c r="AA591" i="9"/>
  <c r="K591" i="9"/>
  <c r="Y590" i="9"/>
  <c r="I590" i="9"/>
  <c r="AE589" i="9"/>
  <c r="G589" i="9"/>
  <c r="AC588" i="9"/>
  <c r="M588" i="9"/>
  <c r="E588" i="9"/>
  <c r="AA587" i="9"/>
  <c r="K587" i="9"/>
  <c r="Y586" i="9"/>
  <c r="I586" i="9"/>
  <c r="AE585" i="9"/>
  <c r="G585" i="9"/>
  <c r="AC584" i="9"/>
  <c r="M584" i="9"/>
  <c r="E584" i="9"/>
  <c r="AA583" i="9"/>
  <c r="K583" i="9"/>
  <c r="Y582" i="9"/>
  <c r="I582" i="9"/>
  <c r="AE581" i="9"/>
  <c r="G581" i="9"/>
  <c r="AC580" i="9"/>
  <c r="M580" i="9"/>
  <c r="E580" i="9"/>
  <c r="AA579" i="9"/>
  <c r="K579" i="9"/>
  <c r="Y578" i="9"/>
  <c r="I578" i="9"/>
  <c r="AE577" i="9"/>
  <c r="G577" i="9"/>
  <c r="M576" i="9"/>
  <c r="AA575" i="9"/>
  <c r="K575" i="9"/>
  <c r="Y574" i="9"/>
  <c r="AE571" i="9"/>
  <c r="U571" i="9"/>
  <c r="T570" i="9"/>
  <c r="AB568" i="9"/>
  <c r="S567" i="9"/>
  <c r="G567" i="9"/>
  <c r="Q566" i="9"/>
  <c r="G565" i="9"/>
  <c r="AA563" i="9"/>
  <c r="Q563" i="9"/>
  <c r="F563" i="9"/>
  <c r="G562" i="9"/>
  <c r="O561" i="9"/>
  <c r="K559" i="9"/>
  <c r="M558" i="9"/>
  <c r="V558" i="9"/>
  <c r="G558" i="9"/>
  <c r="AA557" i="9"/>
  <c r="D557" i="9"/>
  <c r="L557" i="9"/>
  <c r="F557" i="9"/>
  <c r="V556" i="9"/>
  <c r="G555" i="9"/>
  <c r="AE555" i="9"/>
  <c r="P555" i="9"/>
  <c r="AB555" i="9"/>
  <c r="AC552" i="9"/>
  <c r="V548" i="9"/>
  <c r="J548" i="9"/>
  <c r="S548" i="9"/>
  <c r="AB548" i="9"/>
  <c r="AE548" i="9"/>
  <c r="P548" i="9"/>
  <c r="K546" i="9"/>
  <c r="Z599" i="9"/>
  <c r="X594" i="9"/>
  <c r="P594" i="9"/>
  <c r="Z583" i="9"/>
  <c r="Z579" i="9"/>
  <c r="X578" i="9"/>
  <c r="AB576" i="9"/>
  <c r="D576" i="9"/>
  <c r="Z575" i="9"/>
  <c r="AD571" i="9"/>
  <c r="Z566" i="9"/>
  <c r="P565" i="9"/>
  <c r="Z563" i="9"/>
  <c r="E563" i="9"/>
  <c r="P562" i="9"/>
  <c r="D562" i="9"/>
  <c r="Y560" i="9"/>
  <c r="J560" i="9"/>
  <c r="AB560" i="9"/>
  <c r="Z558" i="9"/>
  <c r="U558" i="9"/>
  <c r="F558" i="9"/>
  <c r="AD558" i="9"/>
  <c r="AA558" i="9"/>
  <c r="AE556" i="9"/>
  <c r="N555" i="9"/>
  <c r="O555" i="9"/>
  <c r="X555" i="9"/>
  <c r="F555" i="9"/>
  <c r="R555" i="9"/>
  <c r="AA555" i="9"/>
  <c r="F548" i="9"/>
  <c r="AD548" i="9"/>
  <c r="I548" i="9"/>
  <c r="R548" i="9"/>
  <c r="AA548" i="9"/>
  <c r="D548" i="9"/>
  <c r="T546" i="9"/>
  <c r="X590" i="9"/>
  <c r="X586" i="9"/>
  <c r="X582" i="9"/>
  <c r="Q595" i="9"/>
  <c r="I595" i="9"/>
  <c r="AE594" i="9"/>
  <c r="O594" i="9"/>
  <c r="G594" i="9"/>
  <c r="K592" i="9"/>
  <c r="K584" i="9"/>
  <c r="Q579" i="9"/>
  <c r="I579" i="9"/>
  <c r="Q575" i="9"/>
  <c r="I571" i="9"/>
  <c r="Z564" i="9"/>
  <c r="H564" i="9"/>
  <c r="Q564" i="9"/>
  <c r="D561" i="9"/>
  <c r="L561" i="9"/>
  <c r="AC555" i="9"/>
  <c r="P549" i="9"/>
  <c r="Y549" i="9"/>
  <c r="G549" i="9"/>
  <c r="V549" i="9"/>
  <c r="D543" i="9"/>
  <c r="L543" i="9"/>
  <c r="F543" i="9"/>
  <c r="O543" i="9"/>
  <c r="X543" i="9"/>
  <c r="I543" i="9"/>
  <c r="U543" i="9"/>
  <c r="R543" i="9"/>
  <c r="AD543" i="9"/>
  <c r="H537" i="9"/>
  <c r="E537" i="9"/>
  <c r="N537" i="9"/>
  <c r="W537" i="9"/>
  <c r="Q537" i="9"/>
  <c r="Z537" i="9"/>
  <c r="T537" i="9"/>
  <c r="K537" i="9"/>
  <c r="AC537" i="9"/>
  <c r="X602" i="9"/>
  <c r="P602" i="9"/>
  <c r="Z591" i="9"/>
  <c r="Z587" i="9"/>
  <c r="AE602" i="9"/>
  <c r="O602" i="9"/>
  <c r="G602" i="9"/>
  <c r="K600" i="9"/>
  <c r="Q591" i="9"/>
  <c r="I591" i="9"/>
  <c r="AE590" i="9"/>
  <c r="O590" i="9"/>
  <c r="G590" i="9"/>
  <c r="K588" i="9"/>
  <c r="Q583" i="9"/>
  <c r="I583" i="9"/>
  <c r="N566" i="9"/>
  <c r="K566" i="9"/>
  <c r="T566" i="9"/>
  <c r="AC566" i="9"/>
  <c r="AD602" i="9"/>
  <c r="V602" i="9"/>
  <c r="F602" i="9"/>
  <c r="AB601" i="9"/>
  <c r="D601" i="9"/>
  <c r="Z600" i="9"/>
  <c r="J600" i="9"/>
  <c r="X599" i="9"/>
  <c r="P599" i="9"/>
  <c r="H599" i="9"/>
  <c r="AD598" i="9"/>
  <c r="V598" i="9"/>
  <c r="F598" i="9"/>
  <c r="AB597" i="9"/>
  <c r="D597" i="9"/>
  <c r="Z596" i="9"/>
  <c r="J596" i="9"/>
  <c r="X595" i="9"/>
  <c r="P595" i="9"/>
  <c r="H595" i="9"/>
  <c r="AD594" i="9"/>
  <c r="V594" i="9"/>
  <c r="F594" i="9"/>
  <c r="AB593" i="9"/>
  <c r="D593" i="9"/>
  <c r="Z592" i="9"/>
  <c r="J592" i="9"/>
  <c r="X591" i="9"/>
  <c r="P591" i="9"/>
  <c r="H591" i="9"/>
  <c r="AD590" i="9"/>
  <c r="V590" i="9"/>
  <c r="F590" i="9"/>
  <c r="AB589" i="9"/>
  <c r="D589" i="9"/>
  <c r="Z588" i="9"/>
  <c r="J588" i="9"/>
  <c r="X587" i="9"/>
  <c r="P587" i="9"/>
  <c r="H587" i="9"/>
  <c r="AD586" i="9"/>
  <c r="V586" i="9"/>
  <c r="F586" i="9"/>
  <c r="AB585" i="9"/>
  <c r="D585" i="9"/>
  <c r="Z584" i="9"/>
  <c r="J584" i="9"/>
  <c r="X583" i="9"/>
  <c r="P583" i="9"/>
  <c r="H583" i="9"/>
  <c r="AD582" i="9"/>
  <c r="V582" i="9"/>
  <c r="F582" i="9"/>
  <c r="AB581" i="9"/>
  <c r="D581" i="9"/>
  <c r="Z580" i="9"/>
  <c r="J580" i="9"/>
  <c r="X579" i="9"/>
  <c r="P579" i="9"/>
  <c r="H579" i="9"/>
  <c r="AD578" i="9"/>
  <c r="V578" i="9"/>
  <c r="F578" i="9"/>
  <c r="AB577" i="9"/>
  <c r="D577" i="9"/>
  <c r="J576" i="9"/>
  <c r="X575" i="9"/>
  <c r="P575" i="9"/>
  <c r="H575" i="9"/>
  <c r="V574" i="9"/>
  <c r="M574" i="9"/>
  <c r="D574" i="9"/>
  <c r="F573" i="9"/>
  <c r="Y572" i="9"/>
  <c r="P572" i="9"/>
  <c r="AB571" i="9"/>
  <c r="R571" i="9"/>
  <c r="G571" i="9"/>
  <c r="AA570" i="9"/>
  <c r="Y567" i="9"/>
  <c r="D567" i="9"/>
  <c r="M565" i="9"/>
  <c r="D565" i="9"/>
  <c r="L565" i="9"/>
  <c r="J564" i="9"/>
  <c r="Y564" i="9"/>
  <c r="W563" i="9"/>
  <c r="F562" i="9"/>
  <c r="AD562" i="9"/>
  <c r="O562" i="9"/>
  <c r="X562" i="9"/>
  <c r="AE560" i="9"/>
  <c r="AD559" i="9"/>
  <c r="R559" i="9"/>
  <c r="X558" i="9"/>
  <c r="K558" i="9"/>
  <c r="AD557" i="9"/>
  <c r="I557" i="9"/>
  <c r="S556" i="9"/>
  <c r="Z555" i="9"/>
  <c r="L555" i="9"/>
  <c r="U554" i="9"/>
  <c r="F554" i="9"/>
  <c r="AD554" i="9"/>
  <c r="D554" i="9"/>
  <c r="O554" i="9"/>
  <c r="Z552" i="9"/>
  <c r="AE549" i="9"/>
  <c r="X549" i="9"/>
  <c r="F549" i="9"/>
  <c r="O549" i="9"/>
  <c r="L549" i="9"/>
  <c r="AC546" i="9"/>
  <c r="X598" i="9"/>
  <c r="P598" i="9"/>
  <c r="Q587" i="9"/>
  <c r="I587" i="9"/>
  <c r="O582" i="9"/>
  <c r="O578" i="9"/>
  <c r="U602" i="9"/>
  <c r="M602" i="9"/>
  <c r="Y600" i="9"/>
  <c r="Q600" i="9"/>
  <c r="U598" i="9"/>
  <c r="M598" i="9"/>
  <c r="Y596" i="9"/>
  <c r="Q596" i="9"/>
  <c r="W595" i="9"/>
  <c r="O595" i="9"/>
  <c r="U590" i="9"/>
  <c r="M590" i="9"/>
  <c r="Y588" i="9"/>
  <c r="Q588" i="9"/>
  <c r="W587" i="9"/>
  <c r="O587" i="9"/>
  <c r="U582" i="9"/>
  <c r="M582" i="9"/>
  <c r="Y580" i="9"/>
  <c r="Q580" i="9"/>
  <c r="W579" i="9"/>
  <c r="O579" i="9"/>
  <c r="X573" i="9"/>
  <c r="AA571" i="9"/>
  <c r="F571" i="9"/>
  <c r="N570" i="9"/>
  <c r="H570" i="9"/>
  <c r="Q570" i="9"/>
  <c r="Z570" i="9"/>
  <c r="J568" i="9"/>
  <c r="V568" i="9"/>
  <c r="AE568" i="9"/>
  <c r="W566" i="9"/>
  <c r="W559" i="9"/>
  <c r="H559" i="9"/>
  <c r="AC559" i="9"/>
  <c r="W558" i="9"/>
  <c r="AB556" i="9"/>
  <c r="N552" i="9"/>
  <c r="E552" i="9"/>
  <c r="K552" i="9"/>
  <c r="W552" i="9"/>
  <c r="Z546" i="9"/>
  <c r="W546" i="9"/>
  <c r="H546" i="9"/>
  <c r="Q546" i="9"/>
  <c r="R598" i="9"/>
  <c r="J598" i="9"/>
  <c r="Z595" i="9"/>
  <c r="Q599" i="9"/>
  <c r="I599" i="9"/>
  <c r="AE598" i="9"/>
  <c r="O598" i="9"/>
  <c r="G598" i="9"/>
  <c r="K596" i="9"/>
  <c r="O586" i="9"/>
  <c r="K580" i="9"/>
  <c r="W599" i="9"/>
  <c r="O599" i="9"/>
  <c r="U594" i="9"/>
  <c r="M594" i="9"/>
  <c r="Y592" i="9"/>
  <c r="Q592" i="9"/>
  <c r="W591" i="9"/>
  <c r="O591" i="9"/>
  <c r="U586" i="9"/>
  <c r="M586" i="9"/>
  <c r="Y584" i="9"/>
  <c r="Q584" i="9"/>
  <c r="W583" i="9"/>
  <c r="O583" i="9"/>
  <c r="U578" i="9"/>
  <c r="M578" i="9"/>
  <c r="Y576" i="9"/>
  <c r="W575" i="9"/>
  <c r="O575" i="9"/>
  <c r="AB569" i="9"/>
  <c r="J569" i="9"/>
  <c r="S569" i="9"/>
  <c r="V565" i="9"/>
  <c r="K563" i="9"/>
  <c r="X563" i="9"/>
  <c r="L563" i="9"/>
  <c r="U563" i="9"/>
  <c r="AD563" i="9"/>
  <c r="U561" i="9"/>
  <c r="I561" i="9"/>
  <c r="L602" i="9"/>
  <c r="AD599" i="9"/>
  <c r="L598" i="9"/>
  <c r="AD595" i="9"/>
  <c r="N595" i="9"/>
  <c r="L594" i="9"/>
  <c r="D594" i="9"/>
  <c r="H592" i="9"/>
  <c r="AD591" i="9"/>
  <c r="N591" i="9"/>
  <c r="F591" i="9"/>
  <c r="L590" i="9"/>
  <c r="D590" i="9"/>
  <c r="H588" i="9"/>
  <c r="AD587" i="9"/>
  <c r="N587" i="9"/>
  <c r="F587" i="9"/>
  <c r="L586" i="9"/>
  <c r="D586" i="9"/>
  <c r="P584" i="9"/>
  <c r="H584" i="9"/>
  <c r="AD583" i="9"/>
  <c r="N583" i="9"/>
  <c r="F583" i="9"/>
  <c r="L582" i="9"/>
  <c r="D582" i="9"/>
  <c r="P580" i="9"/>
  <c r="H580" i="9"/>
  <c r="AD579" i="9"/>
  <c r="N579" i="9"/>
  <c r="F579" i="9"/>
  <c r="L578" i="9"/>
  <c r="D578" i="9"/>
  <c r="P576" i="9"/>
  <c r="AD575" i="9"/>
  <c r="N575" i="9"/>
  <c r="F575" i="9"/>
  <c r="AB573" i="9"/>
  <c r="G573" i="9"/>
  <c r="O571" i="9"/>
  <c r="D571" i="9"/>
  <c r="M569" i="9"/>
  <c r="D569" i="9"/>
  <c r="L569" i="9"/>
  <c r="V567" i="9"/>
  <c r="X567" i="9"/>
  <c r="I567" i="9"/>
  <c r="R567" i="9"/>
  <c r="AA567" i="9"/>
  <c r="J566" i="9"/>
  <c r="AE565" i="9"/>
  <c r="U565" i="9"/>
  <c r="J565" i="9"/>
  <c r="T564" i="9"/>
  <c r="K564" i="9"/>
  <c r="T563" i="9"/>
  <c r="AE562" i="9"/>
  <c r="J562" i="9"/>
  <c r="AD561" i="9"/>
  <c r="G560" i="9"/>
  <c r="N559" i="9"/>
  <c r="G559" i="9"/>
  <c r="AE559" i="9"/>
  <c r="P559" i="9"/>
  <c r="S559" i="9"/>
  <c r="T558" i="9"/>
  <c r="I558" i="9"/>
  <c r="V555" i="9"/>
  <c r="J555" i="9"/>
  <c r="V552" i="9"/>
  <c r="G552" i="9"/>
  <c r="P552" i="9"/>
  <c r="Y552" i="9"/>
  <c r="J552" i="9"/>
  <c r="D551" i="9"/>
  <c r="L551" i="9"/>
  <c r="I551" i="9"/>
  <c r="R551" i="9"/>
  <c r="AA551" i="9"/>
  <c r="AD551" i="9"/>
  <c r="O551" i="9"/>
  <c r="M549" i="9"/>
  <c r="N546" i="9"/>
  <c r="J546" i="9"/>
  <c r="G546" i="9"/>
  <c r="P546" i="9"/>
  <c r="AB546" i="9"/>
  <c r="Z534" i="9"/>
  <c r="E534" i="9"/>
  <c r="N534" i="9"/>
  <c r="W534" i="9"/>
  <c r="H534" i="9"/>
  <c r="Q534" i="9"/>
  <c r="AC534" i="9"/>
  <c r="T534" i="9"/>
  <c r="K534" i="9"/>
  <c r="AC595" i="9"/>
  <c r="AC591" i="9"/>
  <c r="AC587" i="9"/>
  <c r="AE584" i="9"/>
  <c r="AC583" i="9"/>
  <c r="AE580" i="9"/>
  <c r="AC579" i="9"/>
  <c r="AE576" i="9"/>
  <c r="AC575" i="9"/>
  <c r="D573" i="9"/>
  <c r="L573" i="9"/>
  <c r="J572" i="9"/>
  <c r="S572" i="9"/>
  <c r="AB572" i="9"/>
  <c r="W570" i="9"/>
  <c r="F570" i="9"/>
  <c r="AD570" i="9"/>
  <c r="V569" i="9"/>
  <c r="AE567" i="9"/>
  <c r="S565" i="9"/>
  <c r="AC564" i="9"/>
  <c r="AC563" i="9"/>
  <c r="I563" i="9"/>
  <c r="S562" i="9"/>
  <c r="R561" i="9"/>
  <c r="P560" i="9"/>
  <c r="Z559" i="9"/>
  <c r="O559" i="9"/>
  <c r="X559" i="9"/>
  <c r="I559" i="9"/>
  <c r="U555" i="9"/>
  <c r="I555" i="9"/>
  <c r="AA553" i="9"/>
  <c r="D553" i="9"/>
  <c r="L553" i="9"/>
  <c r="O553" i="9"/>
  <c r="X553" i="9"/>
  <c r="F552" i="9"/>
  <c r="AD552" i="9"/>
  <c r="O552" i="9"/>
  <c r="X552" i="9"/>
  <c r="U552" i="9"/>
  <c r="AB549" i="9"/>
  <c r="J549" i="9"/>
  <c r="H566" i="9"/>
  <c r="E558" i="9"/>
  <c r="AC558" i="9"/>
  <c r="N558" i="9"/>
  <c r="Q558" i="9"/>
  <c r="Y556" i="9"/>
  <c r="J556" i="9"/>
  <c r="G556" i="9"/>
  <c r="P556" i="9"/>
  <c r="W555" i="9"/>
  <c r="H555" i="9"/>
  <c r="E555" i="9"/>
  <c r="Q555" i="9"/>
  <c r="M554" i="9"/>
  <c r="V554" i="9"/>
  <c r="P545" i="9"/>
  <c r="J545" i="9"/>
  <c r="S545" i="9"/>
  <c r="AB545" i="9"/>
  <c r="J542" i="9"/>
  <c r="G542" i="9"/>
  <c r="P542" i="9"/>
  <c r="S542" i="9"/>
  <c r="AB542" i="9"/>
  <c r="F540" i="9"/>
  <c r="AD540" i="9"/>
  <c r="D540" i="9"/>
  <c r="O540" i="9"/>
  <c r="X540" i="9"/>
  <c r="AE537" i="9"/>
  <c r="M537" i="9"/>
  <c r="D531" i="9"/>
  <c r="L531" i="9"/>
  <c r="I531" i="9"/>
  <c r="R531" i="9"/>
  <c r="AA531" i="9"/>
  <c r="F531" i="9"/>
  <c r="O531" i="9"/>
  <c r="X531" i="9"/>
  <c r="AE539" i="9"/>
  <c r="H521" i="9"/>
  <c r="E521" i="9"/>
  <c r="AC521" i="9"/>
  <c r="T521" i="9"/>
  <c r="K521" i="9"/>
  <c r="W521" i="9"/>
  <c r="N521" i="9"/>
  <c r="Z521" i="9"/>
  <c r="Q521" i="9"/>
  <c r="V537" i="9"/>
  <c r="S534" i="9"/>
  <c r="AB539" i="9"/>
  <c r="G539" i="9"/>
  <c r="P539" i="9"/>
  <c r="Y539" i="9"/>
  <c r="J539" i="9"/>
  <c r="S539" i="9"/>
  <c r="P537" i="9"/>
  <c r="Y537" i="9"/>
  <c r="G537" i="9"/>
  <c r="N536" i="9"/>
  <c r="H536" i="9"/>
  <c r="Q536" i="9"/>
  <c r="Z536" i="9"/>
  <c r="K536" i="9"/>
  <c r="T536" i="9"/>
  <c r="AC536" i="9"/>
  <c r="J534" i="9"/>
  <c r="V534" i="9"/>
  <c r="AE534" i="9"/>
  <c r="G534" i="9"/>
  <c r="P534" i="9"/>
  <c r="Y534" i="9"/>
  <c r="N520" i="9"/>
  <c r="K520" i="9"/>
  <c r="AC520" i="9"/>
  <c r="T520" i="9"/>
  <c r="W520" i="9"/>
  <c r="E520" i="9"/>
  <c r="Q520" i="9"/>
  <c r="Z520" i="9"/>
  <c r="H520" i="9"/>
  <c r="F544" i="9"/>
  <c r="AD544" i="9"/>
  <c r="L544" i="9"/>
  <c r="U544" i="9"/>
  <c r="D544" i="9"/>
  <c r="D539" i="9"/>
  <c r="L539" i="9"/>
  <c r="I539" i="9"/>
  <c r="R539" i="9"/>
  <c r="AA539" i="9"/>
  <c r="X537" i="9"/>
  <c r="F537" i="9"/>
  <c r="O537" i="9"/>
  <c r="I537" i="9"/>
  <c r="R537" i="9"/>
  <c r="AA537" i="9"/>
  <c r="V536" i="9"/>
  <c r="J536" i="9"/>
  <c r="S536" i="9"/>
  <c r="AB536" i="9"/>
  <c r="Z518" i="9"/>
  <c r="W518" i="9"/>
  <c r="K518" i="9"/>
  <c r="AC518" i="9"/>
  <c r="T518" i="9"/>
  <c r="N518" i="9"/>
  <c r="E518" i="9"/>
  <c r="H518" i="9"/>
  <c r="Q518" i="9"/>
  <c r="F566" i="9"/>
  <c r="AD566" i="9"/>
  <c r="P554" i="9"/>
  <c r="P551" i="9"/>
  <c r="D545" i="9"/>
  <c r="Y542" i="9"/>
  <c r="D542" i="9"/>
  <c r="U540" i="9"/>
  <c r="V540" i="9"/>
  <c r="M540" i="9"/>
  <c r="G540" i="9"/>
  <c r="P540" i="9"/>
  <c r="Y540" i="9"/>
  <c r="O539" i="9"/>
  <c r="S537" i="9"/>
  <c r="AE536" i="9"/>
  <c r="AB534" i="9"/>
  <c r="M534" i="9"/>
  <c r="AD531" i="9"/>
  <c r="AB531" i="9"/>
  <c r="G531" i="9"/>
  <c r="P531" i="9"/>
  <c r="Y531" i="9"/>
  <c r="M550" i="9"/>
  <c r="D550" i="9"/>
  <c r="M544" i="9"/>
  <c r="Y543" i="9"/>
  <c r="P543" i="9"/>
  <c r="G543" i="9"/>
  <c r="AE538" i="9"/>
  <c r="V538" i="9"/>
  <c r="F536" i="9"/>
  <c r="AD536" i="9"/>
  <c r="X532" i="9"/>
  <c r="O532" i="9"/>
  <c r="AC530" i="9"/>
  <c r="T530" i="9"/>
  <c r="V529" i="9"/>
  <c r="K529" i="9"/>
  <c r="T528" i="9"/>
  <c r="AE527" i="9"/>
  <c r="U527" i="9"/>
  <c r="J527" i="9"/>
  <c r="AC526" i="9"/>
  <c r="S526" i="9"/>
  <c r="K526" i="9"/>
  <c r="AE525" i="9"/>
  <c r="T525" i="9"/>
  <c r="J525" i="9"/>
  <c r="AC524" i="9"/>
  <c r="I524" i="9"/>
  <c r="AD523" i="9"/>
  <c r="S523" i="9"/>
  <c r="AB522" i="9"/>
  <c r="AD521" i="9"/>
  <c r="S521" i="9"/>
  <c r="I521" i="9"/>
  <c r="R520" i="9"/>
  <c r="R519" i="9"/>
  <c r="G519" i="9"/>
  <c r="N517" i="9"/>
  <c r="O517" i="9"/>
  <c r="X517" i="9"/>
  <c r="U517" i="9"/>
  <c r="AA515" i="9"/>
  <c r="Z514" i="9"/>
  <c r="L514" i="9"/>
  <c r="M510" i="9"/>
  <c r="J510" i="9"/>
  <c r="S510" i="9"/>
  <c r="AB510" i="9"/>
  <c r="D510" i="9"/>
  <c r="Y510" i="9"/>
  <c r="P510" i="9"/>
  <c r="G510" i="9"/>
  <c r="V510" i="9"/>
  <c r="W507" i="9"/>
  <c r="K507" i="9"/>
  <c r="T507" i="9"/>
  <c r="AC507" i="9"/>
  <c r="E507" i="9"/>
  <c r="Z507" i="9"/>
  <c r="Q507" i="9"/>
  <c r="H507" i="9"/>
  <c r="M506" i="9"/>
  <c r="P506" i="9"/>
  <c r="G506" i="9"/>
  <c r="AB506" i="9"/>
  <c r="V506" i="9"/>
  <c r="D547" i="9"/>
  <c r="L547" i="9"/>
  <c r="AE541" i="9"/>
  <c r="V541" i="9"/>
  <c r="M541" i="9"/>
  <c r="D541" i="9"/>
  <c r="M538" i="9"/>
  <c r="D538" i="9"/>
  <c r="AC533" i="9"/>
  <c r="T533" i="9"/>
  <c r="K533" i="9"/>
  <c r="M532" i="9"/>
  <c r="D532" i="9"/>
  <c r="AB530" i="9"/>
  <c r="K530" i="9"/>
  <c r="AE529" i="9"/>
  <c r="J529" i="9"/>
  <c r="AC528" i="9"/>
  <c r="I528" i="9"/>
  <c r="AD527" i="9"/>
  <c r="S527" i="9"/>
  <c r="AB526" i="9"/>
  <c r="AD525" i="9"/>
  <c r="S525" i="9"/>
  <c r="I525" i="9"/>
  <c r="H524" i="9"/>
  <c r="R523" i="9"/>
  <c r="G523" i="9"/>
  <c r="Q522" i="9"/>
  <c r="H522" i="9"/>
  <c r="AB521" i="9"/>
  <c r="R521" i="9"/>
  <c r="AA519" i="9"/>
  <c r="F519" i="9"/>
  <c r="Y518" i="9"/>
  <c r="P518" i="9"/>
  <c r="Z517" i="9"/>
  <c r="L517" i="9"/>
  <c r="AE516" i="9"/>
  <c r="G516" i="9"/>
  <c r="X515" i="9"/>
  <c r="K514" i="9"/>
  <c r="I512" i="9"/>
  <c r="R512" i="9"/>
  <c r="AA512" i="9"/>
  <c r="D512" i="9"/>
  <c r="W511" i="9"/>
  <c r="H511" i="9"/>
  <c r="Q511" i="9"/>
  <c r="Z511" i="9"/>
  <c r="E511" i="9"/>
  <c r="AC511" i="9"/>
  <c r="U509" i="9"/>
  <c r="S506" i="9"/>
  <c r="U505" i="9"/>
  <c r="D535" i="9"/>
  <c r="L535" i="9"/>
  <c r="U532" i="9"/>
  <c r="AD529" i="9"/>
  <c r="S529" i="9"/>
  <c r="H528" i="9"/>
  <c r="R527" i="9"/>
  <c r="G527" i="9"/>
  <c r="Q526" i="9"/>
  <c r="AB525" i="9"/>
  <c r="R525" i="9"/>
  <c r="Z524" i="9"/>
  <c r="Q524" i="9"/>
  <c r="AA523" i="9"/>
  <c r="F523" i="9"/>
  <c r="Y522" i="9"/>
  <c r="AA521" i="9"/>
  <c r="F521" i="9"/>
  <c r="O519" i="9"/>
  <c r="U515" i="9"/>
  <c r="W514" i="9"/>
  <c r="N507" i="9"/>
  <c r="AB538" i="9"/>
  <c r="S538" i="9"/>
  <c r="F532" i="9"/>
  <c r="AD532" i="9"/>
  <c r="Q530" i="9"/>
  <c r="H530" i="9"/>
  <c r="AB529" i="9"/>
  <c r="Z528" i="9"/>
  <c r="AA527" i="9"/>
  <c r="Y526" i="9"/>
  <c r="AA525" i="9"/>
  <c r="O521" i="9"/>
  <c r="X520" i="9"/>
  <c r="O520" i="9"/>
  <c r="AB519" i="9"/>
  <c r="Y519" i="9"/>
  <c r="V518" i="9"/>
  <c r="D516" i="9"/>
  <c r="M516" i="9"/>
  <c r="V516" i="9"/>
  <c r="S516" i="9"/>
  <c r="AA509" i="9"/>
  <c r="R509" i="9"/>
  <c r="I509" i="9"/>
  <c r="D509" i="9"/>
  <c r="O509" i="9"/>
  <c r="AE506" i="9"/>
  <c r="I504" i="9"/>
  <c r="L504" i="9"/>
  <c r="U504" i="9"/>
  <c r="AD504" i="9"/>
  <c r="F504" i="9"/>
  <c r="AA504" i="9"/>
  <c r="R504" i="9"/>
  <c r="D504" i="9"/>
  <c r="X504" i="9"/>
  <c r="H525" i="9"/>
  <c r="E525" i="9"/>
  <c r="AC525" i="9"/>
  <c r="N524" i="9"/>
  <c r="K524" i="9"/>
  <c r="AB523" i="9"/>
  <c r="Y523" i="9"/>
  <c r="Z522" i="9"/>
  <c r="W522" i="9"/>
  <c r="P521" i="9"/>
  <c r="M521" i="9"/>
  <c r="D519" i="9"/>
  <c r="L519" i="9"/>
  <c r="I519" i="9"/>
  <c r="J518" i="9"/>
  <c r="G518" i="9"/>
  <c r="AE518" i="9"/>
  <c r="G515" i="9"/>
  <c r="AE515" i="9"/>
  <c r="P515" i="9"/>
  <c r="Y515" i="9"/>
  <c r="M515" i="9"/>
  <c r="V515" i="9"/>
  <c r="E514" i="9"/>
  <c r="AC514" i="9"/>
  <c r="AA505" i="9"/>
  <c r="F505" i="9"/>
  <c r="R505" i="9"/>
  <c r="I505" i="9"/>
  <c r="D505" i="9"/>
  <c r="H529" i="9"/>
  <c r="E529" i="9"/>
  <c r="AC529" i="9"/>
  <c r="N528" i="9"/>
  <c r="K528" i="9"/>
  <c r="AB527" i="9"/>
  <c r="Y527" i="9"/>
  <c r="Z526" i="9"/>
  <c r="W526" i="9"/>
  <c r="N525" i="9"/>
  <c r="P525" i="9"/>
  <c r="M525" i="9"/>
  <c r="W524" i="9"/>
  <c r="M523" i="9"/>
  <c r="D523" i="9"/>
  <c r="L523" i="9"/>
  <c r="I523" i="9"/>
  <c r="J522" i="9"/>
  <c r="G522" i="9"/>
  <c r="AE522" i="9"/>
  <c r="X521" i="9"/>
  <c r="U521" i="9"/>
  <c r="F520" i="9"/>
  <c r="AD520" i="9"/>
  <c r="AA520" i="9"/>
  <c r="O515" i="9"/>
  <c r="F515" i="9"/>
  <c r="D515" i="9"/>
  <c r="Q514" i="9"/>
  <c r="M514" i="9"/>
  <c r="J514" i="9"/>
  <c r="S514" i="9"/>
  <c r="AB514" i="9"/>
  <c r="G514" i="9"/>
  <c r="P514" i="9"/>
  <c r="Y514" i="9"/>
  <c r="J506" i="9"/>
  <c r="O505" i="9"/>
  <c r="N529" i="9"/>
  <c r="P529" i="9"/>
  <c r="M529" i="9"/>
  <c r="W528" i="9"/>
  <c r="M527" i="9"/>
  <c r="D527" i="9"/>
  <c r="L527" i="9"/>
  <c r="I527" i="9"/>
  <c r="J526" i="9"/>
  <c r="G526" i="9"/>
  <c r="AE526" i="9"/>
  <c r="W525" i="9"/>
  <c r="X525" i="9"/>
  <c r="U525" i="9"/>
  <c r="F524" i="9"/>
  <c r="AD524" i="9"/>
  <c r="AA524" i="9"/>
  <c r="V523" i="9"/>
  <c r="T522" i="9"/>
  <c r="V521" i="9"/>
  <c r="U519" i="9"/>
  <c r="S518" i="9"/>
  <c r="W517" i="9"/>
  <c r="H517" i="9"/>
  <c r="E517" i="9"/>
  <c r="AC517" i="9"/>
  <c r="U514" i="9"/>
  <c r="I514" i="9"/>
  <c r="R514" i="9"/>
  <c r="AA514" i="9"/>
  <c r="Y506" i="9"/>
  <c r="J530" i="9"/>
  <c r="G530" i="9"/>
  <c r="W529" i="9"/>
  <c r="X529" i="9"/>
  <c r="U529" i="9"/>
  <c r="F528" i="9"/>
  <c r="AD528" i="9"/>
  <c r="AA528" i="9"/>
  <c r="V527" i="9"/>
  <c r="T526" i="9"/>
  <c r="V525" i="9"/>
  <c r="K525" i="9"/>
  <c r="T524" i="9"/>
  <c r="AE523" i="9"/>
  <c r="U523" i="9"/>
  <c r="J523" i="9"/>
  <c r="AC522" i="9"/>
  <c r="S522" i="9"/>
  <c r="K522" i="9"/>
  <c r="AE521" i="9"/>
  <c r="J521" i="9"/>
  <c r="I520" i="9"/>
  <c r="AD519" i="9"/>
  <c r="S519" i="9"/>
  <c r="AB518" i="9"/>
  <c r="Q517" i="9"/>
  <c r="G517" i="9"/>
  <c r="AE517" i="9"/>
  <c r="P517" i="9"/>
  <c r="M517" i="9"/>
  <c r="J516" i="9"/>
  <c r="AB515" i="9"/>
  <c r="AD514" i="9"/>
  <c r="N514" i="9"/>
  <c r="I508" i="9"/>
  <c r="R508" i="9"/>
  <c r="AA508" i="9"/>
  <c r="F508" i="9"/>
  <c r="AD508" i="9"/>
  <c r="D508" i="9"/>
  <c r="X508" i="9"/>
  <c r="X505" i="9"/>
  <c r="L505" i="9"/>
  <c r="W503" i="9"/>
  <c r="E503" i="9"/>
  <c r="N503" i="9"/>
  <c r="K501" i="9"/>
  <c r="T501" i="9"/>
  <c r="AC501" i="9"/>
  <c r="G499" i="9"/>
  <c r="AE499" i="9"/>
  <c r="K497" i="9"/>
  <c r="W497" i="9"/>
  <c r="Y496" i="9"/>
  <c r="J496" i="9"/>
  <c r="S496" i="9"/>
  <c r="AB496" i="9"/>
  <c r="H494" i="9"/>
  <c r="Q494" i="9"/>
  <c r="Z494" i="9"/>
  <c r="Z479" i="9"/>
  <c r="H479" i="9"/>
  <c r="Q479" i="9"/>
  <c r="W479" i="9"/>
  <c r="N479" i="9"/>
  <c r="E479" i="9"/>
  <c r="AC479" i="9"/>
  <c r="T479" i="9"/>
  <c r="K479" i="9"/>
  <c r="X511" i="9"/>
  <c r="G511" i="9"/>
  <c r="AE511" i="9"/>
  <c r="G507" i="9"/>
  <c r="AE507" i="9"/>
  <c r="U506" i="9"/>
  <c r="D506" i="9"/>
  <c r="G503" i="9"/>
  <c r="AE503" i="9"/>
  <c r="W500" i="9"/>
  <c r="V499" i="9"/>
  <c r="O499" i="9"/>
  <c r="I499" i="9"/>
  <c r="R499" i="9"/>
  <c r="AA499" i="9"/>
  <c r="M496" i="9"/>
  <c r="D496" i="9"/>
  <c r="I496" i="9"/>
  <c r="P494" i="9"/>
  <c r="G494" i="9"/>
  <c r="V494" i="9"/>
  <c r="W493" i="9"/>
  <c r="I493" i="9"/>
  <c r="O503" i="9"/>
  <c r="X503" i="9"/>
  <c r="V502" i="9"/>
  <c r="AA501" i="9"/>
  <c r="L501" i="9"/>
  <c r="I500" i="9"/>
  <c r="F500" i="9"/>
  <c r="O500" i="9"/>
  <c r="X500" i="9"/>
  <c r="AE498" i="9"/>
  <c r="V498" i="9"/>
  <c r="J498" i="9"/>
  <c r="AA497" i="9"/>
  <c r="F497" i="9"/>
  <c r="O497" i="9"/>
  <c r="V496" i="9"/>
  <c r="J495" i="9"/>
  <c r="D495" i="9"/>
  <c r="M495" i="9"/>
  <c r="W494" i="9"/>
  <c r="T493" i="9"/>
  <c r="D488" i="9"/>
  <c r="L488" i="9"/>
  <c r="F488" i="9"/>
  <c r="O488" i="9"/>
  <c r="X488" i="9"/>
  <c r="I488" i="9"/>
  <c r="U488" i="9"/>
  <c r="J487" i="9"/>
  <c r="S487" i="9"/>
  <c r="AB487" i="9"/>
  <c r="D487" i="9"/>
  <c r="P487" i="9"/>
  <c r="Y487" i="9"/>
  <c r="G487" i="9"/>
  <c r="J491" i="9"/>
  <c r="G491" i="9"/>
  <c r="P491" i="9"/>
  <c r="D491" i="9"/>
  <c r="P490" i="9"/>
  <c r="G490" i="9"/>
  <c r="AB490" i="9"/>
  <c r="V490" i="9"/>
  <c r="D490" i="9"/>
  <c r="Y490" i="9"/>
  <c r="X482" i="9"/>
  <c r="I482" i="9"/>
  <c r="R482" i="9"/>
  <c r="AA482" i="9"/>
  <c r="D482" i="9"/>
  <c r="O482" i="9"/>
  <c r="AD482" i="9"/>
  <c r="F482" i="9"/>
  <c r="U482" i="9"/>
  <c r="N473" i="9"/>
  <c r="H473" i="9"/>
  <c r="Q473" i="9"/>
  <c r="Z473" i="9"/>
  <c r="T473" i="9"/>
  <c r="W473" i="9"/>
  <c r="E473" i="9"/>
  <c r="K473" i="9"/>
  <c r="AC473" i="9"/>
  <c r="AC503" i="9"/>
  <c r="AB502" i="9"/>
  <c r="G502" i="9"/>
  <c r="Z501" i="9"/>
  <c r="Q501" i="9"/>
  <c r="AC500" i="9"/>
  <c r="H500" i="9"/>
  <c r="AB499" i="9"/>
  <c r="G498" i="9"/>
  <c r="H497" i="9"/>
  <c r="G496" i="9"/>
  <c r="N493" i="9"/>
  <c r="K493" i="9"/>
  <c r="V485" i="9"/>
  <c r="G485" i="9"/>
  <c r="P485" i="9"/>
  <c r="Y485" i="9"/>
  <c r="J485" i="9"/>
  <c r="AD516" i="9"/>
  <c r="N513" i="9"/>
  <c r="E513" i="9"/>
  <c r="R511" i="9"/>
  <c r="F511" i="9"/>
  <c r="S508" i="9"/>
  <c r="G508" i="9"/>
  <c r="R503" i="9"/>
  <c r="H503" i="9"/>
  <c r="P502" i="9"/>
  <c r="F501" i="9"/>
  <c r="R500" i="9"/>
  <c r="P499" i="9"/>
  <c r="P498" i="9"/>
  <c r="Z497" i="9"/>
  <c r="Q497" i="9"/>
  <c r="P496" i="9"/>
  <c r="AC494" i="9"/>
  <c r="Z493" i="9"/>
  <c r="V493" i="9"/>
  <c r="J493" i="9"/>
  <c r="S493" i="9"/>
  <c r="AB493" i="9"/>
  <c r="Y491" i="9"/>
  <c r="AE490" i="9"/>
  <c r="AE485" i="9"/>
  <c r="F485" i="9"/>
  <c r="AD485" i="9"/>
  <c r="L485" i="9"/>
  <c r="X485" i="9"/>
  <c r="D485" i="9"/>
  <c r="R485" i="9"/>
  <c r="I485" i="9"/>
  <c r="U485" i="9"/>
  <c r="P512" i="9"/>
  <c r="G512" i="9"/>
  <c r="AB508" i="9"/>
  <c r="P508" i="9"/>
  <c r="Q503" i="9"/>
  <c r="Y502" i="9"/>
  <c r="D502" i="9"/>
  <c r="E501" i="9"/>
  <c r="E500" i="9"/>
  <c r="Y499" i="9"/>
  <c r="D499" i="9"/>
  <c r="Y498" i="9"/>
  <c r="D498" i="9"/>
  <c r="E497" i="9"/>
  <c r="E494" i="9"/>
  <c r="F493" i="9"/>
  <c r="AD493" i="9"/>
  <c r="U493" i="9"/>
  <c r="M491" i="9"/>
  <c r="M490" i="9"/>
  <c r="AB485" i="9"/>
  <c r="V481" i="9"/>
  <c r="J481" i="9"/>
  <c r="S481" i="9"/>
  <c r="AB481" i="9"/>
  <c r="D480" i="9"/>
  <c r="L480" i="9"/>
  <c r="V479" i="9"/>
  <c r="AA477" i="9"/>
  <c r="R474" i="9"/>
  <c r="F489" i="9"/>
  <c r="AD489" i="9"/>
  <c r="L489" i="9"/>
  <c r="U489" i="9"/>
  <c r="D489" i="9"/>
  <c r="P486" i="9"/>
  <c r="M486" i="9"/>
  <c r="V486" i="9"/>
  <c r="AE486" i="9"/>
  <c r="AB484" i="9"/>
  <c r="J484" i="9"/>
  <c r="S484" i="9"/>
  <c r="Y481" i="9"/>
  <c r="M481" i="9"/>
  <c r="AE479" i="9"/>
  <c r="Q478" i="9"/>
  <c r="M476" i="9"/>
  <c r="AD474" i="9"/>
  <c r="L474" i="9"/>
  <c r="X473" i="9"/>
  <c r="M461" i="9"/>
  <c r="V461" i="9"/>
  <c r="P461" i="9"/>
  <c r="G461" i="9"/>
  <c r="AB461" i="9"/>
  <c r="S461" i="9"/>
  <c r="AE461" i="9"/>
  <c r="J461" i="9"/>
  <c r="D492" i="9"/>
  <c r="L492" i="9"/>
  <c r="X486" i="9"/>
  <c r="D486" i="9"/>
  <c r="D484" i="9"/>
  <c r="L484" i="9"/>
  <c r="I484" i="9"/>
  <c r="R484" i="9"/>
  <c r="AA484" i="9"/>
  <c r="U480" i="9"/>
  <c r="H478" i="9"/>
  <c r="K478" i="9"/>
  <c r="T478" i="9"/>
  <c r="AC478" i="9"/>
  <c r="I477" i="9"/>
  <c r="AA468" i="9"/>
  <c r="D468" i="9"/>
  <c r="L468" i="9"/>
  <c r="O468" i="9"/>
  <c r="X468" i="9"/>
  <c r="R468" i="9"/>
  <c r="I468" i="9"/>
  <c r="AD468" i="9"/>
  <c r="U468" i="9"/>
  <c r="Q467" i="9"/>
  <c r="Z467" i="9"/>
  <c r="H467" i="9"/>
  <c r="AC467" i="9"/>
  <c r="K467" i="9"/>
  <c r="T467" i="9"/>
  <c r="E467" i="9"/>
  <c r="N467" i="9"/>
  <c r="W467" i="9"/>
  <c r="Y463" i="9"/>
  <c r="J463" i="9"/>
  <c r="G463" i="9"/>
  <c r="P463" i="9"/>
  <c r="AB463" i="9"/>
  <c r="S463" i="9"/>
  <c r="D463" i="9"/>
  <c r="M463" i="9"/>
  <c r="V463" i="9"/>
  <c r="E461" i="9"/>
  <c r="AC461" i="9"/>
  <c r="N461" i="9"/>
  <c r="Z461" i="9"/>
  <c r="Q461" i="9"/>
  <c r="H461" i="9"/>
  <c r="T461" i="9"/>
  <c r="K461" i="9"/>
  <c r="W461" i="9"/>
  <c r="S479" i="9"/>
  <c r="J476" i="9"/>
  <c r="AB474" i="9"/>
  <c r="V473" i="9"/>
  <c r="G473" i="9"/>
  <c r="P473" i="9"/>
  <c r="Y473" i="9"/>
  <c r="J473" i="9"/>
  <c r="S473" i="9"/>
  <c r="AB473" i="9"/>
  <c r="W470" i="9"/>
  <c r="H470" i="9"/>
  <c r="T470" i="9"/>
  <c r="K470" i="9"/>
  <c r="E470" i="9"/>
  <c r="Q470" i="9"/>
  <c r="AB488" i="9"/>
  <c r="G488" i="9"/>
  <c r="P488" i="9"/>
  <c r="Y488" i="9"/>
  <c r="P482" i="9"/>
  <c r="G482" i="9"/>
  <c r="R480" i="9"/>
  <c r="AB479" i="9"/>
  <c r="AA474" i="9"/>
  <c r="I474" i="9"/>
  <c r="F473" i="9"/>
  <c r="AD473" i="9"/>
  <c r="I473" i="9"/>
  <c r="R473" i="9"/>
  <c r="AA473" i="9"/>
  <c r="P474" i="9"/>
  <c r="M474" i="9"/>
  <c r="V474" i="9"/>
  <c r="AE474" i="9"/>
  <c r="Y474" i="9"/>
  <c r="G474" i="9"/>
  <c r="G466" i="9"/>
  <c r="AE466" i="9"/>
  <c r="P466" i="9"/>
  <c r="S466" i="9"/>
  <c r="J466" i="9"/>
  <c r="V466" i="9"/>
  <c r="D466" i="9"/>
  <c r="J479" i="9"/>
  <c r="G479" i="9"/>
  <c r="P479" i="9"/>
  <c r="Y479" i="9"/>
  <c r="F477" i="9"/>
  <c r="AD477" i="9"/>
  <c r="L477" i="9"/>
  <c r="U477" i="9"/>
  <c r="D477" i="9"/>
  <c r="O477" i="9"/>
  <c r="X477" i="9"/>
  <c r="AB476" i="9"/>
  <c r="G476" i="9"/>
  <c r="P476" i="9"/>
  <c r="Y476" i="9"/>
  <c r="X474" i="9"/>
  <c r="D474" i="9"/>
  <c r="F474" i="9"/>
  <c r="O474" i="9"/>
  <c r="F484" i="9"/>
  <c r="J483" i="9"/>
  <c r="D483" i="9"/>
  <c r="M483" i="9"/>
  <c r="V483" i="9"/>
  <c r="AE483" i="9"/>
  <c r="V482" i="9"/>
  <c r="P481" i="9"/>
  <c r="D481" i="9"/>
  <c r="O480" i="9"/>
  <c r="M479" i="9"/>
  <c r="AE476" i="9"/>
  <c r="D476" i="9"/>
  <c r="L476" i="9"/>
  <c r="F476" i="9"/>
  <c r="O476" i="9"/>
  <c r="X476" i="9"/>
  <c r="S474" i="9"/>
  <c r="AE473" i="9"/>
  <c r="L473" i="9"/>
  <c r="U469" i="9"/>
  <c r="F469" i="9"/>
  <c r="AD469" i="9"/>
  <c r="D469" i="9"/>
  <c r="R469" i="9"/>
  <c r="I469" i="9"/>
  <c r="O469" i="9"/>
  <c r="Y466" i="9"/>
  <c r="E465" i="9"/>
  <c r="AC465" i="9"/>
  <c r="N465" i="9"/>
  <c r="Q465" i="9"/>
  <c r="H465" i="9"/>
  <c r="T465" i="9"/>
  <c r="M469" i="9"/>
  <c r="V469" i="9"/>
  <c r="U465" i="9"/>
  <c r="F465" i="9"/>
  <c r="AD465" i="9"/>
  <c r="AA464" i="9"/>
  <c r="D464" i="9"/>
  <c r="L464" i="9"/>
  <c r="G462" i="9"/>
  <c r="AE462" i="9"/>
  <c r="P462" i="9"/>
  <c r="U460" i="9"/>
  <c r="Y459" i="9"/>
  <c r="J459" i="9"/>
  <c r="V458" i="9"/>
  <c r="O458" i="9"/>
  <c r="X458" i="9"/>
  <c r="W454" i="9"/>
  <c r="W438" i="9"/>
  <c r="E438" i="9"/>
  <c r="N438" i="9"/>
  <c r="Q438" i="9"/>
  <c r="T438" i="9"/>
  <c r="K438" i="9"/>
  <c r="Z438" i="9"/>
  <c r="AC438" i="9"/>
  <c r="H438" i="9"/>
  <c r="O462" i="9"/>
  <c r="X462" i="9"/>
  <c r="K458" i="9"/>
  <c r="L453" i="9"/>
  <c r="K442" i="9"/>
  <c r="W442" i="9"/>
  <c r="H442" i="9"/>
  <c r="Q442" i="9"/>
  <c r="N442" i="9"/>
  <c r="Z442" i="9"/>
  <c r="E442" i="9"/>
  <c r="AC442" i="9"/>
  <c r="T442" i="9"/>
  <c r="D472" i="9"/>
  <c r="L472" i="9"/>
  <c r="Q471" i="9"/>
  <c r="Z471" i="9"/>
  <c r="G470" i="9"/>
  <c r="AE470" i="9"/>
  <c r="P470" i="9"/>
  <c r="Y467" i="9"/>
  <c r="J467" i="9"/>
  <c r="O466" i="9"/>
  <c r="X466" i="9"/>
  <c r="J465" i="9"/>
  <c r="AD464" i="9"/>
  <c r="I464" i="9"/>
  <c r="U462" i="9"/>
  <c r="I461" i="9"/>
  <c r="R460" i="9"/>
  <c r="AC459" i="9"/>
  <c r="T458" i="9"/>
  <c r="J458" i="9"/>
  <c r="N457" i="9"/>
  <c r="K457" i="9"/>
  <c r="T457" i="9"/>
  <c r="AC457" i="9"/>
  <c r="M489" i="9"/>
  <c r="F481" i="9"/>
  <c r="AD481" i="9"/>
  <c r="AD478" i="9"/>
  <c r="U478" i="9"/>
  <c r="L478" i="9"/>
  <c r="AC475" i="9"/>
  <c r="T475" i="9"/>
  <c r="AD472" i="9"/>
  <c r="U472" i="9"/>
  <c r="Y471" i="9"/>
  <c r="J471" i="9"/>
  <c r="V470" i="9"/>
  <c r="O470" i="9"/>
  <c r="X470" i="9"/>
  <c r="J469" i="9"/>
  <c r="U466" i="9"/>
  <c r="AE465" i="9"/>
  <c r="S465" i="9"/>
  <c r="I465" i="9"/>
  <c r="R464" i="9"/>
  <c r="AD462" i="9"/>
  <c r="J462" i="9"/>
  <c r="R461" i="9"/>
  <c r="AB459" i="9"/>
  <c r="AC458" i="9"/>
  <c r="S458" i="9"/>
  <c r="I458" i="9"/>
  <c r="Z457" i="9"/>
  <c r="V457" i="9"/>
  <c r="J457" i="9"/>
  <c r="S457" i="9"/>
  <c r="AB457" i="9"/>
  <c r="D456" i="9"/>
  <c r="L456" i="9"/>
  <c r="H451" i="9"/>
  <c r="P450" i="9"/>
  <c r="D450" i="9"/>
  <c r="M450" i="9"/>
  <c r="V450" i="9"/>
  <c r="AE450" i="9"/>
  <c r="Y450" i="9"/>
  <c r="J450" i="9"/>
  <c r="S450" i="9"/>
  <c r="AB450" i="9"/>
  <c r="M477" i="9"/>
  <c r="K475" i="9"/>
  <c r="I472" i="9"/>
  <c r="T471" i="9"/>
  <c r="K471" i="9"/>
  <c r="AE469" i="9"/>
  <c r="S469" i="9"/>
  <c r="S467" i="9"/>
  <c r="AD466" i="9"/>
  <c r="AB465" i="9"/>
  <c r="R465" i="9"/>
  <c r="S462" i="9"/>
  <c r="I462" i="9"/>
  <c r="AA461" i="9"/>
  <c r="F460" i="9"/>
  <c r="P459" i="9"/>
  <c r="G459" i="9"/>
  <c r="R458" i="9"/>
  <c r="F458" i="9"/>
  <c r="Y453" i="9"/>
  <c r="E449" i="9"/>
  <c r="N449" i="9"/>
  <c r="Q449" i="9"/>
  <c r="Z449" i="9"/>
  <c r="H449" i="9"/>
  <c r="W449" i="9"/>
  <c r="AA472" i="9"/>
  <c r="R472" i="9"/>
  <c r="AC471" i="9"/>
  <c r="J470" i="9"/>
  <c r="AB469" i="9"/>
  <c r="AA465" i="9"/>
  <c r="F464" i="9"/>
  <c r="AB462" i="9"/>
  <c r="R462" i="9"/>
  <c r="F462" i="9"/>
  <c r="X460" i="9"/>
  <c r="AA458" i="9"/>
  <c r="Q458" i="9"/>
  <c r="V453" i="9"/>
  <c r="M453" i="9"/>
  <c r="J453" i="9"/>
  <c r="S453" i="9"/>
  <c r="AB453" i="9"/>
  <c r="W458" i="9"/>
  <c r="H458" i="9"/>
  <c r="H454" i="9"/>
  <c r="K454" i="9"/>
  <c r="T454" i="9"/>
  <c r="AC454" i="9"/>
  <c r="Q454" i="9"/>
  <c r="Z454" i="9"/>
  <c r="F453" i="9"/>
  <c r="AD453" i="9"/>
  <c r="D453" i="9"/>
  <c r="O453" i="9"/>
  <c r="X453" i="9"/>
  <c r="I453" i="9"/>
  <c r="R453" i="9"/>
  <c r="AA453" i="9"/>
  <c r="Q441" i="9"/>
  <c r="K441" i="9"/>
  <c r="W441" i="9"/>
  <c r="N441" i="9"/>
  <c r="E441" i="9"/>
  <c r="Z441" i="9"/>
  <c r="H441" i="9"/>
  <c r="AC441" i="9"/>
  <c r="T441" i="9"/>
  <c r="M465" i="9"/>
  <c r="V465" i="9"/>
  <c r="D462" i="9"/>
  <c r="U461" i="9"/>
  <c r="F461" i="9"/>
  <c r="AD461" i="9"/>
  <c r="AA460" i="9"/>
  <c r="D460" i="9"/>
  <c r="L460" i="9"/>
  <c r="Q459" i="9"/>
  <c r="Z459" i="9"/>
  <c r="G458" i="9"/>
  <c r="AE458" i="9"/>
  <c r="P458" i="9"/>
  <c r="Z451" i="9"/>
  <c r="K451" i="9"/>
  <c r="T451" i="9"/>
  <c r="AC451" i="9"/>
  <c r="W451" i="9"/>
  <c r="G448" i="9"/>
  <c r="AE448" i="9"/>
  <c r="K446" i="9"/>
  <c r="E446" i="9"/>
  <c r="N446" i="9"/>
  <c r="Q445" i="9"/>
  <c r="H445" i="9"/>
  <c r="G444" i="9"/>
  <c r="AE444" i="9"/>
  <c r="AD438" i="9"/>
  <c r="Z435" i="9"/>
  <c r="W423" i="9"/>
  <c r="H423" i="9"/>
  <c r="K423" i="9"/>
  <c r="E423" i="9"/>
  <c r="Q423" i="9"/>
  <c r="T423" i="9"/>
  <c r="N423" i="9"/>
  <c r="Z423" i="9"/>
  <c r="AC423" i="9"/>
  <c r="V448" i="9"/>
  <c r="V447" i="9"/>
  <c r="W445" i="9"/>
  <c r="V444" i="9"/>
  <c r="V443" i="9"/>
  <c r="U442" i="9"/>
  <c r="D440" i="9"/>
  <c r="R438" i="9"/>
  <c r="K436" i="9"/>
  <c r="T436" i="9"/>
  <c r="AC436" i="9"/>
  <c r="E436" i="9"/>
  <c r="H436" i="9"/>
  <c r="D452" i="9"/>
  <c r="L452" i="9"/>
  <c r="I449" i="9"/>
  <c r="AD449" i="9"/>
  <c r="AE447" i="9"/>
  <c r="I447" i="9"/>
  <c r="V445" i="9"/>
  <c r="I445" i="9"/>
  <c r="R445" i="9"/>
  <c r="AA445" i="9"/>
  <c r="J444" i="9"/>
  <c r="AE443" i="9"/>
  <c r="J443" i="9"/>
  <c r="AD442" i="9"/>
  <c r="I442" i="9"/>
  <c r="R441" i="9"/>
  <c r="Z436" i="9"/>
  <c r="P434" i="9"/>
  <c r="O440" i="9"/>
  <c r="L440" i="9"/>
  <c r="U440" i="9"/>
  <c r="AD440" i="9"/>
  <c r="X440" i="9"/>
  <c r="O438" i="9"/>
  <c r="X438" i="9"/>
  <c r="F438" i="9"/>
  <c r="AA438" i="9"/>
  <c r="Q435" i="9"/>
  <c r="W435" i="9"/>
  <c r="E435" i="9"/>
  <c r="T435" i="9"/>
  <c r="K435" i="9"/>
  <c r="F457" i="9"/>
  <c r="AD457" i="9"/>
  <c r="Y455" i="9"/>
  <c r="Q455" i="9"/>
  <c r="H455" i="9"/>
  <c r="O450" i="9"/>
  <c r="F450" i="9"/>
  <c r="AA449" i="9"/>
  <c r="R449" i="9"/>
  <c r="AB448" i="9"/>
  <c r="R448" i="9"/>
  <c r="F448" i="9"/>
  <c r="P447" i="9"/>
  <c r="F447" i="9"/>
  <c r="Z446" i="9"/>
  <c r="H446" i="9"/>
  <c r="AC445" i="9"/>
  <c r="S445" i="9"/>
  <c r="G445" i="9"/>
  <c r="G443" i="9"/>
  <c r="X441" i="9"/>
  <c r="AD439" i="9"/>
  <c r="M437" i="9"/>
  <c r="Y437" i="9"/>
  <c r="G434" i="9"/>
  <c r="AE434" i="9"/>
  <c r="J434" i="9"/>
  <c r="Y434" i="9"/>
  <c r="S434" i="9"/>
  <c r="Q431" i="9"/>
  <c r="T431" i="9"/>
  <c r="H431" i="9"/>
  <c r="K431" i="9"/>
  <c r="W431" i="9"/>
  <c r="Z431" i="9"/>
  <c r="N431" i="9"/>
  <c r="AC431" i="9"/>
  <c r="E431" i="9"/>
  <c r="P455" i="9"/>
  <c r="G455" i="9"/>
  <c r="Y452" i="9"/>
  <c r="P452" i="9"/>
  <c r="G452" i="9"/>
  <c r="G449" i="9"/>
  <c r="AA448" i="9"/>
  <c r="P448" i="9"/>
  <c r="O447" i="9"/>
  <c r="D447" i="9"/>
  <c r="Q446" i="9"/>
  <c r="AB445" i="9"/>
  <c r="P445" i="9"/>
  <c r="P444" i="9"/>
  <c r="P443" i="9"/>
  <c r="I440" i="9"/>
  <c r="U438" i="9"/>
  <c r="AC435" i="9"/>
  <c r="N435" i="9"/>
  <c r="O434" i="9"/>
  <c r="I434" i="9"/>
  <c r="R434" i="9"/>
  <c r="AA434" i="9"/>
  <c r="X434" i="9"/>
  <c r="U434" i="9"/>
  <c r="L434" i="9"/>
  <c r="D434" i="9"/>
  <c r="F434" i="9"/>
  <c r="AD434" i="9"/>
  <c r="Y448" i="9"/>
  <c r="D448" i="9"/>
  <c r="X447" i="9"/>
  <c r="M447" i="9"/>
  <c r="J447" i="9"/>
  <c r="S447" i="9"/>
  <c r="AB447" i="9"/>
  <c r="Z445" i="9"/>
  <c r="E445" i="9"/>
  <c r="Y444" i="9"/>
  <c r="D444" i="9"/>
  <c r="AA442" i="9"/>
  <c r="F442" i="9"/>
  <c r="O442" i="9"/>
  <c r="I441" i="9"/>
  <c r="L441" i="9"/>
  <c r="U441" i="9"/>
  <c r="AD441" i="9"/>
  <c r="I439" i="9"/>
  <c r="L439" i="9"/>
  <c r="U439" i="9"/>
  <c r="D439" i="9"/>
  <c r="X439" i="9"/>
  <c r="F439" i="9"/>
  <c r="I438" i="9"/>
  <c r="AD431" i="9"/>
  <c r="R431" i="9"/>
  <c r="Q424" i="9"/>
  <c r="Z424" i="9"/>
  <c r="N424" i="9"/>
  <c r="AC424" i="9"/>
  <c r="E424" i="9"/>
  <c r="H424" i="9"/>
  <c r="T424" i="9"/>
  <c r="W424" i="9"/>
  <c r="E429" i="9"/>
  <c r="AC429" i="9"/>
  <c r="K429" i="9"/>
  <c r="T429" i="9"/>
  <c r="Y431" i="9"/>
  <c r="J431" i="9"/>
  <c r="S431" i="9"/>
  <c r="AB431" i="9"/>
  <c r="E422" i="9"/>
  <c r="AC422" i="9"/>
  <c r="K422" i="9"/>
  <c r="T422" i="9"/>
  <c r="H422" i="9"/>
  <c r="W422" i="9"/>
  <c r="Z422" i="9"/>
  <c r="Q422" i="9"/>
  <c r="M431" i="9"/>
  <c r="I431" i="9"/>
  <c r="F431" i="9"/>
  <c r="O431" i="9"/>
  <c r="X431" i="9"/>
  <c r="D443" i="9"/>
  <c r="O437" i="9"/>
  <c r="D437" i="9"/>
  <c r="X436" i="9"/>
  <c r="AE433" i="9"/>
  <c r="S433" i="9"/>
  <c r="G433" i="9"/>
  <c r="K432" i="9"/>
  <c r="W432" i="9"/>
  <c r="T432" i="9"/>
  <c r="AC432" i="9"/>
  <c r="L431" i="9"/>
  <c r="AC430" i="9"/>
  <c r="Q430" i="9"/>
  <c r="E430" i="9"/>
  <c r="Z429" i="9"/>
  <c r="N429" i="9"/>
  <c r="K428" i="9"/>
  <c r="H428" i="9"/>
  <c r="Q428" i="9"/>
  <c r="Z428" i="9"/>
  <c r="W428" i="9"/>
  <c r="P423" i="9"/>
  <c r="N422" i="9"/>
  <c r="V431" i="9"/>
  <c r="W427" i="9"/>
  <c r="E427" i="9"/>
  <c r="N427" i="9"/>
  <c r="AC427" i="9"/>
  <c r="T427" i="9"/>
  <c r="K427" i="9"/>
  <c r="Q427" i="9"/>
  <c r="H427" i="9"/>
  <c r="AA425" i="9"/>
  <c r="L425" i="9"/>
  <c r="D425" i="9"/>
  <c r="R425" i="9"/>
  <c r="I425" i="9"/>
  <c r="AD425" i="9"/>
  <c r="O425" i="9"/>
  <c r="X425" i="9"/>
  <c r="F425" i="9"/>
  <c r="G440" i="9"/>
  <c r="AE440" i="9"/>
  <c r="G438" i="9"/>
  <c r="AE438" i="9"/>
  <c r="AB433" i="9"/>
  <c r="P433" i="9"/>
  <c r="D433" i="9"/>
  <c r="AA432" i="9"/>
  <c r="F432" i="9"/>
  <c r="O432" i="9"/>
  <c r="L432" i="9"/>
  <c r="U431" i="9"/>
  <c r="Z430" i="9"/>
  <c r="N430" i="9"/>
  <c r="W429" i="9"/>
  <c r="AC428" i="9"/>
  <c r="N428" i="9"/>
  <c r="G427" i="9"/>
  <c r="AE427" i="9"/>
  <c r="S427" i="9"/>
  <c r="J427" i="9"/>
  <c r="AB427" i="9"/>
  <c r="M426" i="9"/>
  <c r="G426" i="9"/>
  <c r="AB426" i="9"/>
  <c r="S426" i="9"/>
  <c r="J426" i="9"/>
  <c r="AE426" i="9"/>
  <c r="Y426" i="9"/>
  <c r="P426" i="9"/>
  <c r="K424" i="9"/>
  <c r="AA436" i="9"/>
  <c r="L436" i="9"/>
  <c r="I435" i="9"/>
  <c r="F435" i="9"/>
  <c r="O435" i="9"/>
  <c r="X435" i="9"/>
  <c r="AE431" i="9"/>
  <c r="G431" i="9"/>
  <c r="O430" i="9"/>
  <c r="L430" i="9"/>
  <c r="U430" i="9"/>
  <c r="AD430" i="9"/>
  <c r="I430" i="9"/>
  <c r="R430" i="9"/>
  <c r="AA430" i="9"/>
  <c r="H429" i="9"/>
  <c r="Z427" i="9"/>
  <c r="O427" i="9"/>
  <c r="X427" i="9"/>
  <c r="I427" i="9"/>
  <c r="AD427" i="9"/>
  <c r="U427" i="9"/>
  <c r="F427" i="9"/>
  <c r="AA427" i="9"/>
  <c r="R427" i="9"/>
  <c r="U426" i="9"/>
  <c r="R426" i="9"/>
  <c r="I426" i="9"/>
  <c r="AD426" i="9"/>
  <c r="D426" i="9"/>
  <c r="O426" i="9"/>
  <c r="F426" i="9"/>
  <c r="AA426" i="9"/>
  <c r="G423" i="9"/>
  <c r="AE423" i="9"/>
  <c r="J423" i="9"/>
  <c r="S423" i="9"/>
  <c r="AB423" i="9"/>
  <c r="V423" i="9"/>
  <c r="M423" i="9"/>
  <c r="Y423" i="9"/>
  <c r="L429" i="9"/>
  <c r="X428" i="9"/>
  <c r="M424" i="9"/>
  <c r="I424" i="9"/>
  <c r="F424" i="9"/>
  <c r="O424" i="9"/>
  <c r="X424" i="9"/>
  <c r="F423" i="9"/>
  <c r="Q421" i="9"/>
  <c r="Z420" i="9"/>
  <c r="N420" i="9"/>
  <c r="Y420" i="9"/>
  <c r="J420" i="9"/>
  <c r="S420" i="9"/>
  <c r="AB420" i="9"/>
  <c r="O428" i="9"/>
  <c r="F428" i="9"/>
  <c r="Z421" i="9"/>
  <c r="Q415" i="9"/>
  <c r="K421" i="9"/>
  <c r="W421" i="9"/>
  <c r="N415" i="9"/>
  <c r="K415" i="9"/>
  <c r="T415" i="9"/>
  <c r="AC415" i="9"/>
  <c r="W415" i="9"/>
  <c r="Z415" i="9"/>
  <c r="O423" i="9"/>
  <c r="I423" i="9"/>
  <c r="R423" i="9"/>
  <c r="AA423" i="9"/>
  <c r="AA421" i="9"/>
  <c r="F421" i="9"/>
  <c r="O421" i="9"/>
  <c r="X421" i="9"/>
  <c r="S424" i="9"/>
  <c r="X423" i="9"/>
  <c r="L423" i="9"/>
  <c r="T421" i="9"/>
  <c r="O419" i="9"/>
  <c r="L419" i="9"/>
  <c r="U419" i="9"/>
  <c r="AD419" i="9"/>
  <c r="D419" i="9"/>
  <c r="G430" i="9"/>
  <c r="AE430" i="9"/>
  <c r="X429" i="9"/>
  <c r="O429" i="9"/>
  <c r="F429" i="9"/>
  <c r="R428" i="9"/>
  <c r="I428" i="9"/>
  <c r="AD421" i="9"/>
  <c r="I421" i="9"/>
  <c r="H408" i="9"/>
  <c r="E408" i="9"/>
  <c r="N408" i="9"/>
  <c r="W408" i="9"/>
  <c r="Z408" i="9"/>
  <c r="Q408" i="9"/>
  <c r="AC408" i="9"/>
  <c r="T408" i="9"/>
  <c r="K408" i="9"/>
  <c r="N406" i="9"/>
  <c r="Q406" i="9"/>
  <c r="H406" i="9"/>
  <c r="AC406" i="9"/>
  <c r="W406" i="9"/>
  <c r="K406" i="9"/>
  <c r="Z406" i="9"/>
  <c r="T406" i="9"/>
  <c r="E406" i="9"/>
  <c r="Y424" i="9"/>
  <c r="G424" i="9"/>
  <c r="P424" i="9"/>
  <c r="U423" i="9"/>
  <c r="AC421" i="9"/>
  <c r="R421" i="9"/>
  <c r="H421" i="9"/>
  <c r="Q420" i="9"/>
  <c r="K420" i="9"/>
  <c r="T420" i="9"/>
  <c r="AC420" i="9"/>
  <c r="Z413" i="9"/>
  <c r="H413" i="9"/>
  <c r="Q413" i="9"/>
  <c r="M410" i="9"/>
  <c r="D410" i="9"/>
  <c r="L410" i="9"/>
  <c r="V408" i="9"/>
  <c r="N407" i="9"/>
  <c r="H407" i="9"/>
  <c r="Q407" i="9"/>
  <c r="Z407" i="9"/>
  <c r="J404" i="9"/>
  <c r="G404" i="9"/>
  <c r="P404" i="9"/>
  <c r="Y404" i="9"/>
  <c r="AB404" i="9"/>
  <c r="S404" i="9"/>
  <c r="Z417" i="9"/>
  <c r="E417" i="9"/>
  <c r="N417" i="9"/>
  <c r="M414" i="9"/>
  <c r="D414" i="9"/>
  <c r="L414" i="9"/>
  <c r="J413" i="9"/>
  <c r="Y413" i="9"/>
  <c r="W412" i="9"/>
  <c r="W411" i="9"/>
  <c r="F411" i="9"/>
  <c r="AD411" i="9"/>
  <c r="O411" i="9"/>
  <c r="X411" i="9"/>
  <c r="V410" i="9"/>
  <c r="U408" i="9"/>
  <c r="J408" i="9"/>
  <c r="V419" i="9"/>
  <c r="AB418" i="9"/>
  <c r="J418" i="9"/>
  <c r="S418" i="9"/>
  <c r="W417" i="9"/>
  <c r="J417" i="9"/>
  <c r="V417" i="9"/>
  <c r="AE417" i="9"/>
  <c r="W416" i="9"/>
  <c r="V414" i="9"/>
  <c r="AE413" i="9"/>
  <c r="K412" i="9"/>
  <c r="X412" i="9"/>
  <c r="L412" i="9"/>
  <c r="U412" i="9"/>
  <c r="AD412" i="9"/>
  <c r="U411" i="9"/>
  <c r="K411" i="9"/>
  <c r="AE410" i="9"/>
  <c r="U410" i="9"/>
  <c r="J410" i="9"/>
  <c r="AE408" i="9"/>
  <c r="I408" i="9"/>
  <c r="F407" i="9"/>
  <c r="AD407" i="9"/>
  <c r="I407" i="9"/>
  <c r="R407" i="9"/>
  <c r="AA407" i="9"/>
  <c r="V406" i="9"/>
  <c r="G406" i="9"/>
  <c r="AB406" i="9"/>
  <c r="S406" i="9"/>
  <c r="AE404" i="9"/>
  <c r="G419" i="9"/>
  <c r="AE419" i="9"/>
  <c r="D418" i="9"/>
  <c r="L418" i="9"/>
  <c r="X416" i="9"/>
  <c r="I416" i="9"/>
  <c r="R416" i="9"/>
  <c r="AA416" i="9"/>
  <c r="J415" i="9"/>
  <c r="AE414" i="9"/>
  <c r="U414" i="9"/>
  <c r="J414" i="9"/>
  <c r="T413" i="9"/>
  <c r="K413" i="9"/>
  <c r="T412" i="9"/>
  <c r="AE411" i="9"/>
  <c r="T411" i="9"/>
  <c r="J411" i="9"/>
  <c r="AD410" i="9"/>
  <c r="S410" i="9"/>
  <c r="I410" i="9"/>
  <c r="H409" i="9"/>
  <c r="S408" i="9"/>
  <c r="G408" i="9"/>
  <c r="F406" i="9"/>
  <c r="AD406" i="9"/>
  <c r="I406" i="9"/>
  <c r="R406" i="9"/>
  <c r="AA406" i="9"/>
  <c r="M404" i="9"/>
  <c r="AC411" i="9"/>
  <c r="G410" i="9"/>
  <c r="Q409" i="9"/>
  <c r="H411" i="9"/>
  <c r="P410" i="9"/>
  <c r="P408" i="9"/>
  <c r="Y408" i="9"/>
  <c r="Z400" i="9"/>
  <c r="K400" i="9"/>
  <c r="N400" i="9"/>
  <c r="E400" i="9"/>
  <c r="Q400" i="9"/>
  <c r="AC400" i="9"/>
  <c r="H400" i="9"/>
  <c r="T400" i="9"/>
  <c r="G414" i="9"/>
  <c r="Y410" i="9"/>
  <c r="M408" i="9"/>
  <c r="X408" i="9"/>
  <c r="F408" i="9"/>
  <c r="O408" i="9"/>
  <c r="V404" i="9"/>
  <c r="N411" i="9"/>
  <c r="E411" i="9"/>
  <c r="Z409" i="9"/>
  <c r="K409" i="9"/>
  <c r="T409" i="9"/>
  <c r="AC409" i="9"/>
  <c r="Z404" i="9"/>
  <c r="W404" i="9"/>
  <c r="E404" i="9"/>
  <c r="Q404" i="9"/>
  <c r="H404" i="9"/>
  <c r="AC404" i="9"/>
  <c r="K404" i="9"/>
  <c r="T404" i="9"/>
  <c r="F415" i="9"/>
  <c r="AD415" i="9"/>
  <c r="AA402" i="9"/>
  <c r="O398" i="9"/>
  <c r="D393" i="9"/>
  <c r="L393" i="9"/>
  <c r="U393" i="9"/>
  <c r="AA393" i="9"/>
  <c r="I393" i="9"/>
  <c r="Q403" i="9"/>
  <c r="J399" i="9"/>
  <c r="AB398" i="9"/>
  <c r="L398" i="9"/>
  <c r="X395" i="9"/>
  <c r="I395" i="9"/>
  <c r="U395" i="9"/>
  <c r="D395" i="9"/>
  <c r="O395" i="9"/>
  <c r="AA395" i="9"/>
  <c r="H403" i="9"/>
  <c r="K403" i="9"/>
  <c r="T403" i="9"/>
  <c r="AC403" i="9"/>
  <c r="F402" i="9"/>
  <c r="AD402" i="9"/>
  <c r="L402" i="9"/>
  <c r="U402" i="9"/>
  <c r="D402" i="9"/>
  <c r="U401" i="9"/>
  <c r="I401" i="9"/>
  <c r="Y399" i="9"/>
  <c r="R395" i="9"/>
  <c r="N394" i="9"/>
  <c r="W394" i="9"/>
  <c r="AC394" i="9"/>
  <c r="K394" i="9"/>
  <c r="Z403" i="9"/>
  <c r="N403" i="9"/>
  <c r="P403" i="9"/>
  <c r="J403" i="9"/>
  <c r="S403" i="9"/>
  <c r="AB403" i="9"/>
  <c r="X402" i="9"/>
  <c r="Y400" i="9"/>
  <c r="G399" i="9"/>
  <c r="AD401" i="9"/>
  <c r="J400" i="9"/>
  <c r="G400" i="9"/>
  <c r="P400" i="9"/>
  <c r="S400" i="9"/>
  <c r="AB400" i="9"/>
  <c r="AD395" i="9"/>
  <c r="L395" i="9"/>
  <c r="P399" i="9"/>
  <c r="M399" i="9"/>
  <c r="V399" i="9"/>
  <c r="AE399" i="9"/>
  <c r="D401" i="9"/>
  <c r="L401" i="9"/>
  <c r="F401" i="9"/>
  <c r="O401" i="9"/>
  <c r="X401" i="9"/>
  <c r="V398" i="9"/>
  <c r="M398" i="9"/>
  <c r="G398" i="9"/>
  <c r="P398" i="9"/>
  <c r="Y398" i="9"/>
  <c r="AB397" i="9"/>
  <c r="G397" i="9"/>
  <c r="P397" i="9"/>
  <c r="Y397" i="9"/>
  <c r="J397" i="9"/>
  <c r="S397" i="9"/>
  <c r="AB399" i="9"/>
  <c r="F398" i="9"/>
  <c r="AD398" i="9"/>
  <c r="D398" i="9"/>
  <c r="AB393" i="9"/>
  <c r="M393" i="9"/>
  <c r="G393" i="9"/>
  <c r="S393" i="9"/>
  <c r="AE393" i="9"/>
  <c r="J393" i="9"/>
  <c r="V393" i="9"/>
  <c r="D397" i="9"/>
  <c r="L397" i="9"/>
  <c r="V394" i="9"/>
  <c r="G394" i="9"/>
  <c r="AE394" i="9"/>
  <c r="Z392" i="9"/>
  <c r="K392" i="9"/>
  <c r="H391" i="9"/>
  <c r="Q391" i="9"/>
  <c r="F390" i="9"/>
  <c r="AD390" i="9"/>
  <c r="O390" i="9"/>
  <c r="V389" i="9"/>
  <c r="J389" i="9"/>
  <c r="W387" i="9"/>
  <c r="P387" i="9"/>
  <c r="Y387" i="9"/>
  <c r="U386" i="9"/>
  <c r="K386" i="9"/>
  <c r="AE385" i="9"/>
  <c r="S385" i="9"/>
  <c r="I385" i="9"/>
  <c r="Y401" i="9"/>
  <c r="P401" i="9"/>
  <c r="G401" i="9"/>
  <c r="Z396" i="9"/>
  <c r="K396" i="9"/>
  <c r="F394" i="9"/>
  <c r="AD394" i="9"/>
  <c r="O394" i="9"/>
  <c r="P391" i="9"/>
  <c r="Y391" i="9"/>
  <c r="K390" i="9"/>
  <c r="AE389" i="9"/>
  <c r="S389" i="9"/>
  <c r="I389" i="9"/>
  <c r="AC388" i="9"/>
  <c r="T388" i="9"/>
  <c r="X387" i="9"/>
  <c r="I387" i="9"/>
  <c r="T386" i="9"/>
  <c r="J386" i="9"/>
  <c r="AD385" i="9"/>
  <c r="R385" i="9"/>
  <c r="D405" i="9"/>
  <c r="L405" i="9"/>
  <c r="D399" i="9"/>
  <c r="AA397" i="9"/>
  <c r="R397" i="9"/>
  <c r="I397" i="9"/>
  <c r="P395" i="9"/>
  <c r="Y395" i="9"/>
  <c r="U394" i="9"/>
  <c r="AC392" i="9"/>
  <c r="T392" i="9"/>
  <c r="V391" i="9"/>
  <c r="X391" i="9"/>
  <c r="I391" i="9"/>
  <c r="T390" i="9"/>
  <c r="J390" i="9"/>
  <c r="AD389" i="9"/>
  <c r="R389" i="9"/>
  <c r="U387" i="9"/>
  <c r="K387" i="9"/>
  <c r="AC386" i="9"/>
  <c r="I386" i="9"/>
  <c r="AA385" i="9"/>
  <c r="H390" i="9"/>
  <c r="F389" i="9"/>
  <c r="Q386" i="9"/>
  <c r="AB385" i="9"/>
  <c r="M385" i="9"/>
  <c r="Q390" i="9"/>
  <c r="AB389" i="9"/>
  <c r="M389" i="9"/>
  <c r="N386" i="9"/>
  <c r="W386" i="9"/>
  <c r="D385" i="9"/>
  <c r="L385" i="9"/>
  <c r="U385" i="9"/>
  <c r="N390" i="9"/>
  <c r="W390" i="9"/>
  <c r="D389" i="9"/>
  <c r="L389" i="9"/>
  <c r="U389" i="9"/>
  <c r="V386" i="9"/>
  <c r="G386" i="9"/>
  <c r="AE386" i="9"/>
  <c r="T382" i="9"/>
  <c r="E382" i="9"/>
  <c r="AC382" i="9"/>
  <c r="N382" i="9"/>
  <c r="W382" i="9"/>
  <c r="H382" i="9"/>
  <c r="Q382" i="9"/>
  <c r="Z382" i="9"/>
  <c r="K382" i="9"/>
  <c r="V390" i="9"/>
  <c r="G390" i="9"/>
  <c r="AE390" i="9"/>
  <c r="Z388" i="9"/>
  <c r="K388" i="9"/>
  <c r="H387" i="9"/>
  <c r="Q387" i="9"/>
  <c r="F386" i="9"/>
  <c r="AD386" i="9"/>
  <c r="O386" i="9"/>
  <c r="Z381" i="9"/>
  <c r="K381" i="9"/>
  <c r="T381" i="9"/>
  <c r="E381" i="9"/>
  <c r="AC381" i="9"/>
  <c r="N381" i="9"/>
  <c r="W381" i="9"/>
  <c r="H381" i="9"/>
  <c r="Q381" i="9"/>
  <c r="J382" i="9"/>
  <c r="X381" i="9"/>
  <c r="P381" i="9"/>
  <c r="E384" i="9"/>
  <c r="K383" i="9"/>
  <c r="Y382" i="9"/>
  <c r="I382" i="9"/>
  <c r="AE381" i="9"/>
  <c r="O381" i="9"/>
  <c r="G381" i="9"/>
  <c r="X382" i="9"/>
  <c r="P382" i="9"/>
  <c r="AD381" i="9"/>
  <c r="V381" i="9"/>
  <c r="F381" i="9"/>
  <c r="K384" i="9"/>
  <c r="Y383" i="9"/>
  <c r="Q383" i="9"/>
  <c r="I383" i="9"/>
  <c r="AE382" i="9"/>
  <c r="O382" i="9"/>
  <c r="G382" i="9"/>
  <c r="U381" i="9"/>
  <c r="M381" i="9"/>
  <c r="AD382" i="9"/>
  <c r="V382" i="9"/>
  <c r="L381" i="9"/>
  <c r="M382" i="9"/>
  <c r="E588" i="5"/>
  <c r="AC588" i="5"/>
  <c r="K588" i="5"/>
  <c r="T588" i="5"/>
  <c r="Q588" i="5"/>
  <c r="H588" i="5"/>
  <c r="W588" i="5"/>
  <c r="N588" i="5"/>
  <c r="Z588" i="5"/>
  <c r="T599" i="5"/>
  <c r="E599" i="5"/>
  <c r="AC599" i="5"/>
  <c r="W599" i="5"/>
  <c r="N599" i="5"/>
  <c r="Q599" i="5"/>
  <c r="H599" i="5"/>
  <c r="Z599" i="5"/>
  <c r="K599" i="5"/>
  <c r="Q586" i="5"/>
  <c r="E586" i="5"/>
  <c r="N586" i="5"/>
  <c r="W586" i="5"/>
  <c r="AC586" i="5"/>
  <c r="T586" i="5"/>
  <c r="H586" i="5"/>
  <c r="K586" i="5"/>
  <c r="Z586" i="5"/>
  <c r="E584" i="5"/>
  <c r="AC584" i="5"/>
  <c r="Q584" i="5"/>
  <c r="H584" i="5"/>
  <c r="T584" i="5"/>
  <c r="K584" i="5"/>
  <c r="W584" i="5"/>
  <c r="N584" i="5"/>
  <c r="Z584" i="5"/>
  <c r="Y600" i="5"/>
  <c r="I600" i="5"/>
  <c r="AA597" i="5"/>
  <c r="X601" i="5"/>
  <c r="P601" i="5"/>
  <c r="H601" i="5"/>
  <c r="AD600" i="5"/>
  <c r="V600" i="5"/>
  <c r="F600" i="5"/>
  <c r="X597" i="5"/>
  <c r="Y594" i="5"/>
  <c r="P594" i="5"/>
  <c r="G594" i="5"/>
  <c r="J590" i="5"/>
  <c r="AD589" i="5"/>
  <c r="P584" i="5"/>
  <c r="Z581" i="5"/>
  <c r="U580" i="5"/>
  <c r="D580" i="5"/>
  <c r="I580" i="5"/>
  <c r="R580" i="5"/>
  <c r="AA580" i="5"/>
  <c r="Q602" i="5"/>
  <c r="I602" i="5"/>
  <c r="AE601" i="5"/>
  <c r="W601" i="5"/>
  <c r="O601" i="5"/>
  <c r="G601" i="5"/>
  <c r="U600" i="5"/>
  <c r="M600" i="5"/>
  <c r="AA599" i="5"/>
  <c r="Q598" i="5"/>
  <c r="I598" i="5"/>
  <c r="W597" i="5"/>
  <c r="O597" i="5"/>
  <c r="F597" i="5"/>
  <c r="AB596" i="5"/>
  <c r="S596" i="5"/>
  <c r="J596" i="5"/>
  <c r="AD595" i="5"/>
  <c r="U595" i="5"/>
  <c r="L595" i="5"/>
  <c r="G595" i="5"/>
  <c r="AE595" i="5"/>
  <c r="X594" i="5"/>
  <c r="O594" i="5"/>
  <c r="F594" i="5"/>
  <c r="Z593" i="5"/>
  <c r="R593" i="5"/>
  <c r="I593" i="5"/>
  <c r="AE592" i="5"/>
  <c r="V592" i="5"/>
  <c r="M592" i="5"/>
  <c r="D592" i="5"/>
  <c r="Z591" i="5"/>
  <c r="Q591" i="5"/>
  <c r="H591" i="5"/>
  <c r="S590" i="5"/>
  <c r="H590" i="5"/>
  <c r="S589" i="5"/>
  <c r="N587" i="5"/>
  <c r="M586" i="5"/>
  <c r="F585" i="5"/>
  <c r="U584" i="5"/>
  <c r="F584" i="5"/>
  <c r="O584" i="5"/>
  <c r="X584" i="5"/>
  <c r="L583" i="5"/>
  <c r="AD582" i="5"/>
  <c r="F582" i="5"/>
  <c r="J581" i="5"/>
  <c r="AD580" i="5"/>
  <c r="O580" i="5"/>
  <c r="R579" i="5"/>
  <c r="F579" i="5"/>
  <c r="G578" i="5"/>
  <c r="K577" i="5"/>
  <c r="AD576" i="5"/>
  <c r="Y573" i="5"/>
  <c r="AB572" i="5"/>
  <c r="M572" i="5"/>
  <c r="P572" i="5"/>
  <c r="S572" i="5"/>
  <c r="AE572" i="5"/>
  <c r="J572" i="5"/>
  <c r="V572" i="5"/>
  <c r="P570" i="5"/>
  <c r="Y570" i="5"/>
  <c r="G570" i="5"/>
  <c r="J570" i="5"/>
  <c r="D570" i="5"/>
  <c r="M570" i="5"/>
  <c r="K564" i="5"/>
  <c r="S600" i="5"/>
  <c r="J600" i="5"/>
  <c r="V601" i="5"/>
  <c r="N601" i="5"/>
  <c r="AB600" i="5"/>
  <c r="L600" i="5"/>
  <c r="D600" i="5"/>
  <c r="H598" i="5"/>
  <c r="AD597" i="5"/>
  <c r="N597" i="5"/>
  <c r="E597" i="5"/>
  <c r="H596" i="5"/>
  <c r="D594" i="5"/>
  <c r="Q593" i="5"/>
  <c r="H593" i="5"/>
  <c r="AD592" i="5"/>
  <c r="U592" i="5"/>
  <c r="L592" i="5"/>
  <c r="AB590" i="5"/>
  <c r="G590" i="5"/>
  <c r="K587" i="5"/>
  <c r="W587" i="5"/>
  <c r="R585" i="5"/>
  <c r="Y584" i="5"/>
  <c r="U583" i="5"/>
  <c r="L580" i="5"/>
  <c r="N591" i="5"/>
  <c r="G589" i="5"/>
  <c r="AE589" i="5"/>
  <c r="M589" i="5"/>
  <c r="V589" i="5"/>
  <c r="V586" i="5"/>
  <c r="D585" i="5"/>
  <c r="AD583" i="5"/>
  <c r="P578" i="5"/>
  <c r="Y578" i="5"/>
  <c r="T577" i="5"/>
  <c r="H577" i="5"/>
  <c r="N564" i="5"/>
  <c r="Z564" i="5"/>
  <c r="AC564" i="5"/>
  <c r="T564" i="5"/>
  <c r="H564" i="5"/>
  <c r="E537" i="5"/>
  <c r="AC537" i="5"/>
  <c r="H537" i="5"/>
  <c r="Q537" i="5"/>
  <c r="T537" i="5"/>
  <c r="K537" i="5"/>
  <c r="N537" i="5"/>
  <c r="W537" i="5"/>
  <c r="Z537" i="5"/>
  <c r="T597" i="5"/>
  <c r="E591" i="5"/>
  <c r="Z590" i="5"/>
  <c r="O589" i="5"/>
  <c r="D589" i="5"/>
  <c r="I589" i="5"/>
  <c r="R589" i="5"/>
  <c r="I582" i="5"/>
  <c r="R582" i="5"/>
  <c r="AA582" i="5"/>
  <c r="D582" i="5"/>
  <c r="AA579" i="5"/>
  <c r="L579" i="5"/>
  <c r="D579" i="5"/>
  <c r="U579" i="5"/>
  <c r="AD579" i="5"/>
  <c r="I578" i="5"/>
  <c r="U578" i="5"/>
  <c r="AD578" i="5"/>
  <c r="D578" i="5"/>
  <c r="X578" i="5"/>
  <c r="O578" i="5"/>
  <c r="V573" i="5"/>
  <c r="G573" i="5"/>
  <c r="AE573" i="5"/>
  <c r="D573" i="5"/>
  <c r="P573" i="5"/>
  <c r="AB573" i="5"/>
  <c r="W564" i="5"/>
  <c r="AB594" i="5"/>
  <c r="S594" i="5"/>
  <c r="J594" i="5"/>
  <c r="O585" i="5"/>
  <c r="L585" i="5"/>
  <c r="U585" i="5"/>
  <c r="AD585" i="5"/>
  <c r="W581" i="5"/>
  <c r="K581" i="5"/>
  <c r="T581" i="5"/>
  <c r="AC581" i="5"/>
  <c r="E581" i="5"/>
  <c r="N581" i="5"/>
  <c r="N577" i="5"/>
  <c r="W577" i="5"/>
  <c r="AC577" i="5"/>
  <c r="AB576" i="5"/>
  <c r="M576" i="5"/>
  <c r="G576" i="5"/>
  <c r="J576" i="5"/>
  <c r="V576" i="5"/>
  <c r="P553" i="5"/>
  <c r="G553" i="5"/>
  <c r="V553" i="5"/>
  <c r="J553" i="5"/>
  <c r="Y553" i="5"/>
  <c r="M553" i="5"/>
  <c r="AB553" i="5"/>
  <c r="D553" i="5"/>
  <c r="S553" i="5"/>
  <c r="W534" i="5"/>
  <c r="Z534" i="5"/>
  <c r="E534" i="5"/>
  <c r="K534" i="5"/>
  <c r="AC534" i="5"/>
  <c r="H534" i="5"/>
  <c r="T534" i="5"/>
  <c r="N534" i="5"/>
  <c r="Q534" i="5"/>
  <c r="S601" i="5"/>
  <c r="K601" i="5"/>
  <c r="Q590" i="5"/>
  <c r="K590" i="5"/>
  <c r="T590" i="5"/>
  <c r="AC590" i="5"/>
  <c r="Z601" i="5"/>
  <c r="R601" i="5"/>
  <c r="J601" i="5"/>
  <c r="F599" i="5"/>
  <c r="AC591" i="5"/>
  <c r="T591" i="5"/>
  <c r="K591" i="5"/>
  <c r="W590" i="5"/>
  <c r="X589" i="5"/>
  <c r="X585" i="5"/>
  <c r="AE584" i="5"/>
  <c r="G584" i="5"/>
  <c r="D583" i="5"/>
  <c r="Q581" i="5"/>
  <c r="G581" i="5"/>
  <c r="AE581" i="5"/>
  <c r="P581" i="5"/>
  <c r="Y581" i="5"/>
  <c r="F580" i="5"/>
  <c r="M578" i="5"/>
  <c r="D576" i="5"/>
  <c r="L576" i="5"/>
  <c r="U576" i="5"/>
  <c r="AA576" i="5"/>
  <c r="X574" i="5"/>
  <c r="I574" i="5"/>
  <c r="F574" i="5"/>
  <c r="R574" i="5"/>
  <c r="AD574" i="5"/>
  <c r="D574" i="5"/>
  <c r="V568" i="5"/>
  <c r="G568" i="5"/>
  <c r="P568" i="5"/>
  <c r="Y568" i="5"/>
  <c r="J568" i="5"/>
  <c r="S568" i="5"/>
  <c r="AE568" i="5"/>
  <c r="Q564" i="5"/>
  <c r="H561" i="5"/>
  <c r="K561" i="5"/>
  <c r="T561" i="5"/>
  <c r="AC561" i="5"/>
  <c r="N561" i="5"/>
  <c r="Z561" i="5"/>
  <c r="E561" i="5"/>
  <c r="Q561" i="5"/>
  <c r="W561" i="5"/>
  <c r="V552" i="5"/>
  <c r="J552" i="5"/>
  <c r="S552" i="5"/>
  <c r="AB552" i="5"/>
  <c r="D552" i="5"/>
  <c r="M552" i="5"/>
  <c r="Y552" i="5"/>
  <c r="P552" i="5"/>
  <c r="AE552" i="5"/>
  <c r="G552" i="5"/>
  <c r="K536" i="5"/>
  <c r="N536" i="5"/>
  <c r="E536" i="5"/>
  <c r="Q536" i="5"/>
  <c r="Z536" i="5"/>
  <c r="AC536" i="5"/>
  <c r="T536" i="5"/>
  <c r="H536" i="5"/>
  <c r="W536" i="5"/>
  <c r="K602" i="5"/>
  <c r="AE600" i="5"/>
  <c r="O600" i="5"/>
  <c r="G600" i="5"/>
  <c r="U599" i="5"/>
  <c r="K598" i="5"/>
  <c r="Q597" i="5"/>
  <c r="H597" i="5"/>
  <c r="AD596" i="5"/>
  <c r="U596" i="5"/>
  <c r="L596" i="5"/>
  <c r="X595" i="5"/>
  <c r="N595" i="5"/>
  <c r="E595" i="5"/>
  <c r="AC593" i="5"/>
  <c r="T593" i="5"/>
  <c r="L593" i="5"/>
  <c r="X592" i="5"/>
  <c r="O592" i="5"/>
  <c r="F592" i="5"/>
  <c r="V590" i="5"/>
  <c r="U589" i="5"/>
  <c r="J589" i="5"/>
  <c r="AB588" i="5"/>
  <c r="P586" i="5"/>
  <c r="X583" i="5"/>
  <c r="U582" i="5"/>
  <c r="M581" i="5"/>
  <c r="I579" i="5"/>
  <c r="AB578" i="5"/>
  <c r="L578" i="5"/>
  <c r="Z577" i="5"/>
  <c r="P576" i="5"/>
  <c r="O574" i="5"/>
  <c r="M573" i="5"/>
  <c r="Z571" i="5"/>
  <c r="K571" i="5"/>
  <c r="E571" i="5"/>
  <c r="N571" i="5"/>
  <c r="AC571" i="5"/>
  <c r="T571" i="5"/>
  <c r="F568" i="5"/>
  <c r="AD568" i="5"/>
  <c r="O568" i="5"/>
  <c r="X568" i="5"/>
  <c r="I568" i="5"/>
  <c r="U568" i="5"/>
  <c r="L568" i="5"/>
  <c r="D568" i="5"/>
  <c r="R568" i="5"/>
  <c r="H565" i="5"/>
  <c r="Q565" i="5"/>
  <c r="Z565" i="5"/>
  <c r="K565" i="5"/>
  <c r="N565" i="5"/>
  <c r="E565" i="5"/>
  <c r="T565" i="5"/>
  <c r="AE553" i="5"/>
  <c r="R600" i="5"/>
  <c r="AD599" i="5"/>
  <c r="Z597" i="5"/>
  <c r="R597" i="5"/>
  <c r="AA594" i="5"/>
  <c r="R594" i="5"/>
  <c r="I594" i="5"/>
  <c r="L599" i="5"/>
  <c r="AC596" i="5"/>
  <c r="T596" i="5"/>
  <c r="K596" i="5"/>
  <c r="AE590" i="5"/>
  <c r="M588" i="5"/>
  <c r="G588" i="5"/>
  <c r="P588" i="5"/>
  <c r="Y588" i="5"/>
  <c r="Y586" i="5"/>
  <c r="J586" i="5"/>
  <c r="S586" i="5"/>
  <c r="AB586" i="5"/>
  <c r="I585" i="5"/>
  <c r="M584" i="5"/>
  <c r="J584" i="5"/>
  <c r="S584" i="5"/>
  <c r="AB584" i="5"/>
  <c r="AA583" i="5"/>
  <c r="I583" i="5"/>
  <c r="R583" i="5"/>
  <c r="AE576" i="5"/>
  <c r="Z562" i="5"/>
  <c r="W562" i="5"/>
  <c r="E562" i="5"/>
  <c r="Q562" i="5"/>
  <c r="AC562" i="5"/>
  <c r="K562" i="5"/>
  <c r="T562" i="5"/>
  <c r="N562" i="5"/>
  <c r="G585" i="5"/>
  <c r="AE585" i="5"/>
  <c r="AE582" i="5"/>
  <c r="V582" i="5"/>
  <c r="M582" i="5"/>
  <c r="V577" i="5"/>
  <c r="G577" i="5"/>
  <c r="AE577" i="5"/>
  <c r="Z575" i="5"/>
  <c r="K575" i="5"/>
  <c r="F573" i="5"/>
  <c r="AD573" i="5"/>
  <c r="O573" i="5"/>
  <c r="X567" i="5"/>
  <c r="M567" i="5"/>
  <c r="AE565" i="5"/>
  <c r="Y564" i="5"/>
  <c r="M564" i="5"/>
  <c r="F564" i="5"/>
  <c r="AD564" i="5"/>
  <c r="I564" i="5"/>
  <c r="R564" i="5"/>
  <c r="AA564" i="5"/>
  <c r="D559" i="5"/>
  <c r="L559" i="5"/>
  <c r="F559" i="5"/>
  <c r="O559" i="5"/>
  <c r="X559" i="5"/>
  <c r="V558" i="5"/>
  <c r="X557" i="5"/>
  <c r="D557" i="5"/>
  <c r="V556" i="5"/>
  <c r="G556" i="5"/>
  <c r="P556" i="5"/>
  <c r="Y556" i="5"/>
  <c r="J556" i="5"/>
  <c r="S556" i="5"/>
  <c r="AB556" i="5"/>
  <c r="J554" i="5"/>
  <c r="D554" i="5"/>
  <c r="M554" i="5"/>
  <c r="V554" i="5"/>
  <c r="AE554" i="5"/>
  <c r="G554" i="5"/>
  <c r="P554" i="5"/>
  <c r="Q545" i="5"/>
  <c r="G543" i="5"/>
  <c r="K540" i="5"/>
  <c r="N540" i="5"/>
  <c r="Q540" i="5"/>
  <c r="Z540" i="5"/>
  <c r="H540" i="5"/>
  <c r="T540" i="5"/>
  <c r="AB538" i="5"/>
  <c r="AD537" i="5"/>
  <c r="I537" i="5"/>
  <c r="I535" i="5"/>
  <c r="D535" i="5"/>
  <c r="L535" i="5"/>
  <c r="O535" i="5"/>
  <c r="F535" i="5"/>
  <c r="AA535" i="5"/>
  <c r="AD535" i="5"/>
  <c r="U535" i="5"/>
  <c r="K516" i="5"/>
  <c r="N516" i="5"/>
  <c r="E516" i="5"/>
  <c r="Q516" i="5"/>
  <c r="Z516" i="5"/>
  <c r="H516" i="5"/>
  <c r="AC516" i="5"/>
  <c r="T516" i="5"/>
  <c r="W516" i="5"/>
  <c r="F577" i="5"/>
  <c r="AD577" i="5"/>
  <c r="O577" i="5"/>
  <c r="P574" i="5"/>
  <c r="Y574" i="5"/>
  <c r="I572" i="5"/>
  <c r="J562" i="5"/>
  <c r="G562" i="5"/>
  <c r="P562" i="5"/>
  <c r="F556" i="5"/>
  <c r="AD556" i="5"/>
  <c r="U555" i="5"/>
  <c r="N550" i="5"/>
  <c r="AB548" i="5"/>
  <c r="AE545" i="5"/>
  <c r="M545" i="5"/>
  <c r="AC541" i="5"/>
  <c r="N541" i="5"/>
  <c r="U536" i="5"/>
  <c r="V535" i="5"/>
  <c r="G534" i="5"/>
  <c r="AE534" i="5"/>
  <c r="J534" i="5"/>
  <c r="P534" i="5"/>
  <c r="Y534" i="5"/>
  <c r="AB534" i="5"/>
  <c r="S534" i="5"/>
  <c r="AB543" i="5"/>
  <c r="J543" i="5"/>
  <c r="S543" i="5"/>
  <c r="M537" i="5"/>
  <c r="P537" i="5"/>
  <c r="G537" i="5"/>
  <c r="AB537" i="5"/>
  <c r="J537" i="5"/>
  <c r="AE537" i="5"/>
  <c r="V537" i="5"/>
  <c r="M533" i="5"/>
  <c r="P533" i="5"/>
  <c r="V533" i="5"/>
  <c r="S533" i="5"/>
  <c r="J533" i="5"/>
  <c r="AE533" i="5"/>
  <c r="AA532" i="5"/>
  <c r="F532" i="5"/>
  <c r="AD532" i="5"/>
  <c r="D532" i="5"/>
  <c r="O532" i="5"/>
  <c r="X532" i="5"/>
  <c r="R532" i="5"/>
  <c r="I532" i="5"/>
  <c r="U529" i="5"/>
  <c r="X529" i="5"/>
  <c r="D529" i="5"/>
  <c r="O529" i="5"/>
  <c r="R529" i="5"/>
  <c r="I529" i="5"/>
  <c r="AD529" i="5"/>
  <c r="E521" i="5"/>
  <c r="AC521" i="5"/>
  <c r="H521" i="5"/>
  <c r="T521" i="5"/>
  <c r="K521" i="5"/>
  <c r="W521" i="5"/>
  <c r="N521" i="5"/>
  <c r="Z521" i="5"/>
  <c r="Q521" i="5"/>
  <c r="P565" i="5"/>
  <c r="Y565" i="5"/>
  <c r="G565" i="5"/>
  <c r="AD555" i="5"/>
  <c r="V548" i="5"/>
  <c r="M548" i="5"/>
  <c r="AB547" i="5"/>
  <c r="G547" i="5"/>
  <c r="P547" i="5"/>
  <c r="Y547" i="5"/>
  <c r="J547" i="5"/>
  <c r="S547" i="5"/>
  <c r="AC545" i="5"/>
  <c r="K545" i="5"/>
  <c r="P543" i="5"/>
  <c r="U537" i="5"/>
  <c r="X537" i="5"/>
  <c r="F537" i="5"/>
  <c r="AA537" i="5"/>
  <c r="R537" i="5"/>
  <c r="R536" i="5"/>
  <c r="AB533" i="5"/>
  <c r="U533" i="5"/>
  <c r="X533" i="5"/>
  <c r="D533" i="5"/>
  <c r="O533" i="5"/>
  <c r="F533" i="5"/>
  <c r="AA533" i="5"/>
  <c r="I533" i="5"/>
  <c r="AD533" i="5"/>
  <c r="G530" i="5"/>
  <c r="AE530" i="5"/>
  <c r="J530" i="5"/>
  <c r="S530" i="5"/>
  <c r="D530" i="5"/>
  <c r="V530" i="5"/>
  <c r="AB530" i="5"/>
  <c r="E517" i="5"/>
  <c r="AC517" i="5"/>
  <c r="H517" i="5"/>
  <c r="Q517" i="5"/>
  <c r="T517" i="5"/>
  <c r="K517" i="5"/>
  <c r="W517" i="5"/>
  <c r="N517" i="5"/>
  <c r="Z517" i="5"/>
  <c r="S577" i="5"/>
  <c r="I577" i="5"/>
  <c r="Q575" i="5"/>
  <c r="H575" i="5"/>
  <c r="J574" i="5"/>
  <c r="R573" i="5"/>
  <c r="R569" i="5"/>
  <c r="F569" i="5"/>
  <c r="AE567" i="5"/>
  <c r="S567" i="5"/>
  <c r="F567" i="5"/>
  <c r="M565" i="5"/>
  <c r="X565" i="5"/>
  <c r="F565" i="5"/>
  <c r="O565" i="5"/>
  <c r="G564" i="5"/>
  <c r="S562" i="5"/>
  <c r="F560" i="5"/>
  <c r="AD560" i="5"/>
  <c r="L560" i="5"/>
  <c r="U560" i="5"/>
  <c r="D560" i="5"/>
  <c r="U559" i="5"/>
  <c r="I559" i="5"/>
  <c r="Y557" i="5"/>
  <c r="X556" i="5"/>
  <c r="K556" i="5"/>
  <c r="H549" i="5"/>
  <c r="K549" i="5"/>
  <c r="T549" i="5"/>
  <c r="AC549" i="5"/>
  <c r="E549" i="5"/>
  <c r="N549" i="5"/>
  <c r="W549" i="5"/>
  <c r="F548" i="5"/>
  <c r="AD548" i="5"/>
  <c r="D548" i="5"/>
  <c r="O548" i="5"/>
  <c r="X548" i="5"/>
  <c r="I548" i="5"/>
  <c r="R548" i="5"/>
  <c r="AA548" i="5"/>
  <c r="S537" i="5"/>
  <c r="M535" i="5"/>
  <c r="V534" i="5"/>
  <c r="Y533" i="5"/>
  <c r="AA531" i="5"/>
  <c r="Z510" i="5"/>
  <c r="E510" i="5"/>
  <c r="N510" i="5"/>
  <c r="H510" i="5"/>
  <c r="Q510" i="5"/>
  <c r="K510" i="5"/>
  <c r="W510" i="5"/>
  <c r="AC510" i="5"/>
  <c r="T510" i="5"/>
  <c r="N504" i="5"/>
  <c r="E504" i="5"/>
  <c r="K504" i="5"/>
  <c r="Z504" i="5"/>
  <c r="AC504" i="5"/>
  <c r="Q504" i="5"/>
  <c r="T504" i="5"/>
  <c r="H504" i="5"/>
  <c r="W504" i="5"/>
  <c r="D555" i="5"/>
  <c r="L555" i="5"/>
  <c r="I555" i="5"/>
  <c r="R555" i="5"/>
  <c r="AA555" i="5"/>
  <c r="H545" i="5"/>
  <c r="E545" i="5"/>
  <c r="N545" i="5"/>
  <c r="W545" i="5"/>
  <c r="Y543" i="5"/>
  <c r="M543" i="5"/>
  <c r="Z542" i="5"/>
  <c r="E542" i="5"/>
  <c r="N542" i="5"/>
  <c r="W542" i="5"/>
  <c r="H542" i="5"/>
  <c r="Q542" i="5"/>
  <c r="E541" i="5"/>
  <c r="H541" i="5"/>
  <c r="K541" i="5"/>
  <c r="Y539" i="5"/>
  <c r="AB539" i="5"/>
  <c r="P539" i="5"/>
  <c r="G539" i="5"/>
  <c r="J539" i="5"/>
  <c r="AE539" i="5"/>
  <c r="V539" i="5"/>
  <c r="W538" i="5"/>
  <c r="Z538" i="5"/>
  <c r="H538" i="5"/>
  <c r="Q538" i="5"/>
  <c r="K538" i="5"/>
  <c r="AC538" i="5"/>
  <c r="T538" i="5"/>
  <c r="AA536" i="5"/>
  <c r="F536" i="5"/>
  <c r="AD536" i="5"/>
  <c r="I536" i="5"/>
  <c r="L529" i="5"/>
  <c r="D572" i="5"/>
  <c r="L572" i="5"/>
  <c r="U572" i="5"/>
  <c r="AA569" i="5"/>
  <c r="V565" i="5"/>
  <c r="P564" i="5"/>
  <c r="P561" i="5"/>
  <c r="J561" i="5"/>
  <c r="S561" i="5"/>
  <c r="AB561" i="5"/>
  <c r="J558" i="5"/>
  <c r="S558" i="5"/>
  <c r="AB558" i="5"/>
  <c r="D558" i="5"/>
  <c r="M558" i="5"/>
  <c r="X555" i="5"/>
  <c r="P548" i="5"/>
  <c r="Z546" i="5"/>
  <c r="K546" i="5"/>
  <c r="T546" i="5"/>
  <c r="AC546" i="5"/>
  <c r="E546" i="5"/>
  <c r="N546" i="5"/>
  <c r="W546" i="5"/>
  <c r="P545" i="5"/>
  <c r="Y545" i="5"/>
  <c r="J545" i="5"/>
  <c r="S545" i="5"/>
  <c r="AB545" i="5"/>
  <c r="N544" i="5"/>
  <c r="H544" i="5"/>
  <c r="Q544" i="5"/>
  <c r="Z544" i="5"/>
  <c r="K544" i="5"/>
  <c r="T544" i="5"/>
  <c r="AC544" i="5"/>
  <c r="J542" i="5"/>
  <c r="V542" i="5"/>
  <c r="AE542" i="5"/>
  <c r="Y542" i="5"/>
  <c r="T541" i="5"/>
  <c r="M541" i="5"/>
  <c r="P541" i="5"/>
  <c r="G541" i="5"/>
  <c r="S541" i="5"/>
  <c r="AB541" i="5"/>
  <c r="V541" i="5"/>
  <c r="AE541" i="5"/>
  <c r="I539" i="5"/>
  <c r="D539" i="5"/>
  <c r="L539" i="5"/>
  <c r="F539" i="5"/>
  <c r="AA539" i="5"/>
  <c r="R539" i="5"/>
  <c r="U539" i="5"/>
  <c r="G538" i="5"/>
  <c r="AE538" i="5"/>
  <c r="J538" i="5"/>
  <c r="P538" i="5"/>
  <c r="Y538" i="5"/>
  <c r="S538" i="5"/>
  <c r="R533" i="5"/>
  <c r="L532" i="5"/>
  <c r="I531" i="5"/>
  <c r="D531" i="5"/>
  <c r="L531" i="5"/>
  <c r="U531" i="5"/>
  <c r="X531" i="5"/>
  <c r="O531" i="5"/>
  <c r="R531" i="5"/>
  <c r="AD531" i="5"/>
  <c r="X569" i="5"/>
  <c r="L569" i="5"/>
  <c r="U569" i="5"/>
  <c r="AD569" i="5"/>
  <c r="D569" i="5"/>
  <c r="D567" i="5"/>
  <c r="L567" i="5"/>
  <c r="I567" i="5"/>
  <c r="R567" i="5"/>
  <c r="AA567" i="5"/>
  <c r="J565" i="5"/>
  <c r="V564" i="5"/>
  <c r="J564" i="5"/>
  <c r="S564" i="5"/>
  <c r="AB564" i="5"/>
  <c r="AB559" i="5"/>
  <c r="G559" i="5"/>
  <c r="P559" i="5"/>
  <c r="Y559" i="5"/>
  <c r="P557" i="5"/>
  <c r="M557" i="5"/>
  <c r="V557" i="5"/>
  <c r="AE557" i="5"/>
  <c r="G557" i="5"/>
  <c r="N556" i="5"/>
  <c r="H556" i="5"/>
  <c r="Q556" i="5"/>
  <c r="Z556" i="5"/>
  <c r="D551" i="5"/>
  <c r="L551" i="5"/>
  <c r="Z550" i="5"/>
  <c r="H550" i="5"/>
  <c r="Q550" i="5"/>
  <c r="K550" i="5"/>
  <c r="T550" i="5"/>
  <c r="AC550" i="5"/>
  <c r="AE548" i="5"/>
  <c r="M547" i="5"/>
  <c r="T545" i="5"/>
  <c r="X545" i="5"/>
  <c r="F545" i="5"/>
  <c r="O545" i="5"/>
  <c r="I545" i="5"/>
  <c r="R545" i="5"/>
  <c r="AA545" i="5"/>
  <c r="V543" i="5"/>
  <c r="M542" i="5"/>
  <c r="Q541" i="5"/>
  <c r="S539" i="5"/>
  <c r="N538" i="5"/>
  <c r="L537" i="5"/>
  <c r="X536" i="5"/>
  <c r="L536" i="5"/>
  <c r="Y535" i="5"/>
  <c r="AB535" i="5"/>
  <c r="P535" i="5"/>
  <c r="S535" i="5"/>
  <c r="J535" i="5"/>
  <c r="AE535" i="5"/>
  <c r="M530" i="5"/>
  <c r="AA529" i="5"/>
  <c r="AA528" i="5"/>
  <c r="F528" i="5"/>
  <c r="AD528" i="5"/>
  <c r="I528" i="5"/>
  <c r="D528" i="5"/>
  <c r="O528" i="5"/>
  <c r="X528" i="5"/>
  <c r="R528" i="5"/>
  <c r="W518" i="5"/>
  <c r="Z518" i="5"/>
  <c r="H518" i="5"/>
  <c r="Q518" i="5"/>
  <c r="K518" i="5"/>
  <c r="AC518" i="5"/>
  <c r="T518" i="5"/>
  <c r="N518" i="5"/>
  <c r="E518" i="5"/>
  <c r="W514" i="5"/>
  <c r="Z514" i="5"/>
  <c r="E514" i="5"/>
  <c r="H514" i="5"/>
  <c r="Q514" i="5"/>
  <c r="K514" i="5"/>
  <c r="AC514" i="5"/>
  <c r="T514" i="5"/>
  <c r="N514" i="5"/>
  <c r="H509" i="5"/>
  <c r="E509" i="5"/>
  <c r="Q509" i="5"/>
  <c r="AC509" i="5"/>
  <c r="T509" i="5"/>
  <c r="K509" i="5"/>
  <c r="W509" i="5"/>
  <c r="N509" i="5"/>
  <c r="Z509" i="5"/>
  <c r="D547" i="5"/>
  <c r="L547" i="5"/>
  <c r="AA540" i="5"/>
  <c r="F540" i="5"/>
  <c r="AD540" i="5"/>
  <c r="Z524" i="5"/>
  <c r="Q524" i="5"/>
  <c r="O519" i="5"/>
  <c r="O517" i="5"/>
  <c r="X516" i="5"/>
  <c r="O516" i="5"/>
  <c r="Y515" i="5"/>
  <c r="AB515" i="5"/>
  <c r="V514" i="5"/>
  <c r="N513" i="5"/>
  <c r="M513" i="5"/>
  <c r="P513" i="5"/>
  <c r="W512" i="5"/>
  <c r="M511" i="5"/>
  <c r="I511" i="5"/>
  <c r="D511" i="5"/>
  <c r="L511" i="5"/>
  <c r="O509" i="5"/>
  <c r="J508" i="5"/>
  <c r="J498" i="5"/>
  <c r="V498" i="5"/>
  <c r="AE498" i="5"/>
  <c r="G498" i="5"/>
  <c r="P498" i="5"/>
  <c r="S498" i="5"/>
  <c r="AB498" i="5"/>
  <c r="D498" i="5"/>
  <c r="M498" i="5"/>
  <c r="V492" i="5"/>
  <c r="G492" i="5"/>
  <c r="P492" i="5"/>
  <c r="Y492" i="5"/>
  <c r="J492" i="5"/>
  <c r="S492" i="5"/>
  <c r="AB492" i="5"/>
  <c r="M492" i="5"/>
  <c r="AB550" i="5"/>
  <c r="S550" i="5"/>
  <c r="F544" i="5"/>
  <c r="AD544" i="5"/>
  <c r="K520" i="5"/>
  <c r="N520" i="5"/>
  <c r="Y519" i="5"/>
  <c r="AB519" i="5"/>
  <c r="V518" i="5"/>
  <c r="M517" i="5"/>
  <c r="P517" i="5"/>
  <c r="I515" i="5"/>
  <c r="D515" i="5"/>
  <c r="L515" i="5"/>
  <c r="G514" i="5"/>
  <c r="AE514" i="5"/>
  <c r="J514" i="5"/>
  <c r="W513" i="5"/>
  <c r="U513" i="5"/>
  <c r="X513" i="5"/>
  <c r="AA512" i="5"/>
  <c r="F512" i="5"/>
  <c r="AD512" i="5"/>
  <c r="V511" i="5"/>
  <c r="N492" i="5"/>
  <c r="E492" i="5"/>
  <c r="H492" i="5"/>
  <c r="Q492" i="5"/>
  <c r="Z492" i="5"/>
  <c r="K492" i="5"/>
  <c r="T492" i="5"/>
  <c r="AC492" i="5"/>
  <c r="W492" i="5"/>
  <c r="W473" i="5"/>
  <c r="K473" i="5"/>
  <c r="N473" i="5"/>
  <c r="Z473" i="5"/>
  <c r="Q473" i="5"/>
  <c r="AC473" i="5"/>
  <c r="E473" i="5"/>
  <c r="H473" i="5"/>
  <c r="T473" i="5"/>
  <c r="E525" i="5"/>
  <c r="AC525" i="5"/>
  <c r="H525" i="5"/>
  <c r="K524" i="5"/>
  <c r="N524" i="5"/>
  <c r="Y523" i="5"/>
  <c r="AB523" i="5"/>
  <c r="W522" i="5"/>
  <c r="Z522" i="5"/>
  <c r="M521" i="5"/>
  <c r="P521" i="5"/>
  <c r="I519" i="5"/>
  <c r="D519" i="5"/>
  <c r="L519" i="5"/>
  <c r="G518" i="5"/>
  <c r="AE518" i="5"/>
  <c r="J518" i="5"/>
  <c r="U517" i="5"/>
  <c r="X517" i="5"/>
  <c r="AA516" i="5"/>
  <c r="F516" i="5"/>
  <c r="AD516" i="5"/>
  <c r="K513" i="5"/>
  <c r="T512" i="5"/>
  <c r="AE511" i="5"/>
  <c r="J511" i="5"/>
  <c r="X509" i="5"/>
  <c r="I509" i="5"/>
  <c r="R509" i="5"/>
  <c r="AA509" i="5"/>
  <c r="L509" i="5"/>
  <c r="U509" i="5"/>
  <c r="AD509" i="5"/>
  <c r="S508" i="5"/>
  <c r="N488" i="5"/>
  <c r="K488" i="5"/>
  <c r="T488" i="5"/>
  <c r="AC488" i="5"/>
  <c r="W488" i="5"/>
  <c r="E488" i="5"/>
  <c r="H488" i="5"/>
  <c r="Q488" i="5"/>
  <c r="Z488" i="5"/>
  <c r="AE569" i="5"/>
  <c r="V569" i="5"/>
  <c r="M569" i="5"/>
  <c r="M566" i="5"/>
  <c r="D566" i="5"/>
  <c r="M560" i="5"/>
  <c r="S555" i="5"/>
  <c r="J555" i="5"/>
  <c r="AA553" i="5"/>
  <c r="R553" i="5"/>
  <c r="I553" i="5"/>
  <c r="F552" i="5"/>
  <c r="AD552" i="5"/>
  <c r="Y550" i="5"/>
  <c r="AA544" i="5"/>
  <c r="R544" i="5"/>
  <c r="I544" i="5"/>
  <c r="D543" i="5"/>
  <c r="L543" i="5"/>
  <c r="I541" i="5"/>
  <c r="R540" i="5"/>
  <c r="Y527" i="5"/>
  <c r="AB527" i="5"/>
  <c r="W526" i="5"/>
  <c r="Z526" i="5"/>
  <c r="N525" i="5"/>
  <c r="M525" i="5"/>
  <c r="P525" i="5"/>
  <c r="W524" i="5"/>
  <c r="M523" i="5"/>
  <c r="I523" i="5"/>
  <c r="D523" i="5"/>
  <c r="L523" i="5"/>
  <c r="G522" i="5"/>
  <c r="AE522" i="5"/>
  <c r="J522" i="5"/>
  <c r="U521" i="5"/>
  <c r="X521" i="5"/>
  <c r="AA520" i="5"/>
  <c r="F520" i="5"/>
  <c r="AD520" i="5"/>
  <c r="V519" i="5"/>
  <c r="V517" i="5"/>
  <c r="AE515" i="5"/>
  <c r="U515" i="5"/>
  <c r="J515" i="5"/>
  <c r="S514" i="5"/>
  <c r="AE513" i="5"/>
  <c r="T513" i="5"/>
  <c r="J513" i="5"/>
  <c r="AC512" i="5"/>
  <c r="I512" i="5"/>
  <c r="AD511" i="5"/>
  <c r="S511" i="5"/>
  <c r="AB510" i="5"/>
  <c r="P510" i="5"/>
  <c r="AE508" i="5"/>
  <c r="G508" i="5"/>
  <c r="X505" i="5"/>
  <c r="L505" i="5"/>
  <c r="U505" i="5"/>
  <c r="AD505" i="5"/>
  <c r="D505" i="5"/>
  <c r="F505" i="5"/>
  <c r="O505" i="5"/>
  <c r="P501" i="5"/>
  <c r="Y501" i="5"/>
  <c r="G501" i="5"/>
  <c r="J501" i="5"/>
  <c r="S501" i="5"/>
  <c r="AB501" i="5"/>
  <c r="M501" i="5"/>
  <c r="V501" i="5"/>
  <c r="AE501" i="5"/>
  <c r="P497" i="5"/>
  <c r="J497" i="5"/>
  <c r="S497" i="5"/>
  <c r="AB497" i="5"/>
  <c r="M497" i="5"/>
  <c r="V497" i="5"/>
  <c r="AE497" i="5"/>
  <c r="G497" i="5"/>
  <c r="D563" i="5"/>
  <c r="L563" i="5"/>
  <c r="P550" i="5"/>
  <c r="G550" i="5"/>
  <c r="AB546" i="5"/>
  <c r="S546" i="5"/>
  <c r="AA541" i="5"/>
  <c r="R541" i="5"/>
  <c r="Y531" i="5"/>
  <c r="AB531" i="5"/>
  <c r="M529" i="5"/>
  <c r="P529" i="5"/>
  <c r="M527" i="5"/>
  <c r="I527" i="5"/>
  <c r="D527" i="5"/>
  <c r="L527" i="5"/>
  <c r="G526" i="5"/>
  <c r="AE526" i="5"/>
  <c r="J526" i="5"/>
  <c r="W525" i="5"/>
  <c r="U525" i="5"/>
  <c r="X525" i="5"/>
  <c r="AA524" i="5"/>
  <c r="F524" i="5"/>
  <c r="AD524" i="5"/>
  <c r="V523" i="5"/>
  <c r="T522" i="5"/>
  <c r="V521" i="5"/>
  <c r="T520" i="5"/>
  <c r="AE519" i="5"/>
  <c r="U519" i="5"/>
  <c r="J519" i="5"/>
  <c r="S518" i="5"/>
  <c r="AE517" i="5"/>
  <c r="J517" i="5"/>
  <c r="I516" i="5"/>
  <c r="AD515" i="5"/>
  <c r="S515" i="5"/>
  <c r="AB514" i="5"/>
  <c r="AD513" i="5"/>
  <c r="S513" i="5"/>
  <c r="I513" i="5"/>
  <c r="R512" i="5"/>
  <c r="H512" i="5"/>
  <c r="J510" i="5"/>
  <c r="V510" i="5"/>
  <c r="AE510" i="5"/>
  <c r="Y510" i="5"/>
  <c r="AB508" i="5"/>
  <c r="D508" i="5"/>
  <c r="J507" i="5"/>
  <c r="AA505" i="5"/>
  <c r="F500" i="5"/>
  <c r="AD500" i="5"/>
  <c r="I500" i="5"/>
  <c r="R500" i="5"/>
  <c r="AA500" i="5"/>
  <c r="L500" i="5"/>
  <c r="U500" i="5"/>
  <c r="D500" i="5"/>
  <c r="Y497" i="5"/>
  <c r="F504" i="5"/>
  <c r="AD504" i="5"/>
  <c r="O504" i="5"/>
  <c r="X504" i="5"/>
  <c r="I504" i="5"/>
  <c r="R504" i="5"/>
  <c r="AA504" i="5"/>
  <c r="L504" i="5"/>
  <c r="U504" i="5"/>
  <c r="D495" i="5"/>
  <c r="L495" i="5"/>
  <c r="F495" i="5"/>
  <c r="O495" i="5"/>
  <c r="X495" i="5"/>
  <c r="I495" i="5"/>
  <c r="R495" i="5"/>
  <c r="AA495" i="5"/>
  <c r="T525" i="5"/>
  <c r="AC524" i="5"/>
  <c r="S523" i="5"/>
  <c r="S521" i="5"/>
  <c r="R519" i="5"/>
  <c r="R517" i="5"/>
  <c r="F509" i="5"/>
  <c r="M508" i="5"/>
  <c r="Z506" i="5"/>
  <c r="H506" i="5"/>
  <c r="Q506" i="5"/>
  <c r="T506" i="5"/>
  <c r="AC506" i="5"/>
  <c r="W506" i="5"/>
  <c r="H524" i="5"/>
  <c r="G523" i="5"/>
  <c r="Q522" i="5"/>
  <c r="H522" i="5"/>
  <c r="AB521" i="5"/>
  <c r="G521" i="5"/>
  <c r="F519" i="5"/>
  <c r="E513" i="5"/>
  <c r="AC513" i="5"/>
  <c r="H513" i="5"/>
  <c r="K512" i="5"/>
  <c r="N512" i="5"/>
  <c r="Y511" i="5"/>
  <c r="AB511" i="5"/>
  <c r="D507" i="5"/>
  <c r="L507" i="5"/>
  <c r="D501" i="5"/>
  <c r="P494" i="5"/>
  <c r="G494" i="5"/>
  <c r="AB490" i="5"/>
  <c r="S490" i="5"/>
  <c r="W489" i="5"/>
  <c r="N489" i="5"/>
  <c r="E489" i="5"/>
  <c r="AE486" i="5"/>
  <c r="V486" i="5"/>
  <c r="I486" i="5"/>
  <c r="R486" i="5"/>
  <c r="Z482" i="5"/>
  <c r="E482" i="5"/>
  <c r="K481" i="5"/>
  <c r="AE480" i="5"/>
  <c r="S480" i="5"/>
  <c r="G480" i="5"/>
  <c r="U478" i="5"/>
  <c r="Y474" i="5"/>
  <c r="M474" i="5"/>
  <c r="V474" i="5"/>
  <c r="AE474" i="5"/>
  <c r="G474" i="5"/>
  <c r="P474" i="5"/>
  <c r="J474" i="5"/>
  <c r="S474" i="5"/>
  <c r="AB474" i="5"/>
  <c r="X460" i="5"/>
  <c r="K483" i="5"/>
  <c r="W483" i="5"/>
  <c r="H483" i="5"/>
  <c r="Q483" i="5"/>
  <c r="E480" i="5"/>
  <c r="AC480" i="5"/>
  <c r="H480" i="5"/>
  <c r="Q480" i="5"/>
  <c r="Z480" i="5"/>
  <c r="AA479" i="5"/>
  <c r="I479" i="5"/>
  <c r="R479" i="5"/>
  <c r="L479" i="5"/>
  <c r="E476" i="5"/>
  <c r="AC476" i="5"/>
  <c r="H476" i="5"/>
  <c r="Q476" i="5"/>
  <c r="Z476" i="5"/>
  <c r="K476" i="5"/>
  <c r="T476" i="5"/>
  <c r="I474" i="5"/>
  <c r="D474" i="5"/>
  <c r="F474" i="5"/>
  <c r="O474" i="5"/>
  <c r="X474" i="5"/>
  <c r="AD470" i="5"/>
  <c r="R470" i="5"/>
  <c r="W469" i="5"/>
  <c r="Q469" i="5"/>
  <c r="E469" i="5"/>
  <c r="H469" i="5"/>
  <c r="AC469" i="5"/>
  <c r="T469" i="5"/>
  <c r="AE494" i="5"/>
  <c r="V494" i="5"/>
  <c r="F492" i="5"/>
  <c r="AD492" i="5"/>
  <c r="Y490" i="5"/>
  <c r="N483" i="5"/>
  <c r="W482" i="5"/>
  <c r="AD478" i="5"/>
  <c r="R474" i="5"/>
  <c r="D470" i="5"/>
  <c r="G469" i="5"/>
  <c r="AE469" i="5"/>
  <c r="Y469" i="5"/>
  <c r="P469" i="5"/>
  <c r="S469" i="5"/>
  <c r="J469" i="5"/>
  <c r="V469" i="5"/>
  <c r="K463" i="5"/>
  <c r="E463" i="5"/>
  <c r="AC463" i="5"/>
  <c r="T463" i="5"/>
  <c r="H463" i="5"/>
  <c r="Q463" i="5"/>
  <c r="Z463" i="5"/>
  <c r="X508" i="5"/>
  <c r="Y505" i="5"/>
  <c r="D503" i="5"/>
  <c r="L503" i="5"/>
  <c r="W502" i="5"/>
  <c r="X499" i="5"/>
  <c r="O499" i="5"/>
  <c r="D497" i="5"/>
  <c r="Y496" i="5"/>
  <c r="P496" i="5"/>
  <c r="G496" i="5"/>
  <c r="M494" i="5"/>
  <c r="D494" i="5"/>
  <c r="G493" i="5"/>
  <c r="P490" i="5"/>
  <c r="G490" i="5"/>
  <c r="AC489" i="5"/>
  <c r="T489" i="5"/>
  <c r="K489" i="5"/>
  <c r="M488" i="5"/>
  <c r="Y487" i="5"/>
  <c r="P487" i="5"/>
  <c r="G487" i="5"/>
  <c r="AB486" i="5"/>
  <c r="S486" i="5"/>
  <c r="AA483" i="5"/>
  <c r="F483" i="5"/>
  <c r="O483" i="5"/>
  <c r="K482" i="5"/>
  <c r="I482" i="5"/>
  <c r="L482" i="5"/>
  <c r="U482" i="5"/>
  <c r="AD482" i="5"/>
  <c r="N480" i="5"/>
  <c r="U480" i="5"/>
  <c r="F480" i="5"/>
  <c r="O480" i="5"/>
  <c r="X480" i="5"/>
  <c r="U479" i="5"/>
  <c r="Y476" i="5"/>
  <c r="N476" i="5"/>
  <c r="AA475" i="5"/>
  <c r="I475" i="5"/>
  <c r="R475" i="5"/>
  <c r="L475" i="5"/>
  <c r="D475" i="5"/>
  <c r="U475" i="5"/>
  <c r="AD475" i="5"/>
  <c r="F475" i="5"/>
  <c r="O475" i="5"/>
  <c r="E472" i="5"/>
  <c r="AC472" i="5"/>
  <c r="K472" i="5"/>
  <c r="T472" i="5"/>
  <c r="AA470" i="5"/>
  <c r="M464" i="5"/>
  <c r="G464" i="5"/>
  <c r="AE464" i="5"/>
  <c r="V464" i="5"/>
  <c r="D464" i="5"/>
  <c r="P464" i="5"/>
  <c r="AB464" i="5"/>
  <c r="S464" i="5"/>
  <c r="J464" i="5"/>
  <c r="D491" i="5"/>
  <c r="L491" i="5"/>
  <c r="T482" i="5"/>
  <c r="W477" i="5"/>
  <c r="E477" i="5"/>
  <c r="N477" i="5"/>
  <c r="AD474" i="5"/>
  <c r="L474" i="5"/>
  <c r="O473" i="5"/>
  <c r="F473" i="5"/>
  <c r="I473" i="5"/>
  <c r="R473" i="5"/>
  <c r="AA473" i="5"/>
  <c r="L473" i="5"/>
  <c r="U473" i="5"/>
  <c r="AD473" i="5"/>
  <c r="I470" i="5"/>
  <c r="F470" i="5"/>
  <c r="W461" i="5"/>
  <c r="Q461" i="5"/>
  <c r="E461" i="5"/>
  <c r="H461" i="5"/>
  <c r="AC461" i="5"/>
  <c r="T461" i="5"/>
  <c r="K461" i="5"/>
  <c r="X458" i="5"/>
  <c r="I458" i="5"/>
  <c r="AA458" i="5"/>
  <c r="L458" i="5"/>
  <c r="U458" i="5"/>
  <c r="D458" i="5"/>
  <c r="O458" i="5"/>
  <c r="F458" i="5"/>
  <c r="R458" i="5"/>
  <c r="AD458" i="5"/>
  <c r="D496" i="5"/>
  <c r="AB494" i="5"/>
  <c r="S494" i="5"/>
  <c r="AE490" i="5"/>
  <c r="V490" i="5"/>
  <c r="F488" i="5"/>
  <c r="AD488" i="5"/>
  <c r="W485" i="5"/>
  <c r="K485" i="5"/>
  <c r="T485" i="5"/>
  <c r="AC485" i="5"/>
  <c r="AC482" i="5"/>
  <c r="H482" i="5"/>
  <c r="W481" i="5"/>
  <c r="E481" i="5"/>
  <c r="N481" i="5"/>
  <c r="W480" i="5"/>
  <c r="K480" i="5"/>
  <c r="AD479" i="5"/>
  <c r="F479" i="5"/>
  <c r="I478" i="5"/>
  <c r="D478" i="5"/>
  <c r="F478" i="5"/>
  <c r="O478" i="5"/>
  <c r="X478" i="5"/>
  <c r="W476" i="5"/>
  <c r="E468" i="5"/>
  <c r="AC468" i="5"/>
  <c r="W468" i="5"/>
  <c r="N468" i="5"/>
  <c r="Q468" i="5"/>
  <c r="H468" i="5"/>
  <c r="T468" i="5"/>
  <c r="U460" i="5"/>
  <c r="O460" i="5"/>
  <c r="D460" i="5"/>
  <c r="F460" i="5"/>
  <c r="AA460" i="5"/>
  <c r="R460" i="5"/>
  <c r="I460" i="5"/>
  <c r="AD460" i="5"/>
  <c r="F508" i="5"/>
  <c r="AD508" i="5"/>
  <c r="AC502" i="5"/>
  <c r="T502" i="5"/>
  <c r="O501" i="5"/>
  <c r="F501" i="5"/>
  <c r="D499" i="5"/>
  <c r="L499" i="5"/>
  <c r="U496" i="5"/>
  <c r="AE493" i="5"/>
  <c r="V493" i="5"/>
  <c r="M493" i="5"/>
  <c r="D493" i="5"/>
  <c r="AA491" i="5"/>
  <c r="R491" i="5"/>
  <c r="I491" i="5"/>
  <c r="M490" i="5"/>
  <c r="D490" i="5"/>
  <c r="Z489" i="5"/>
  <c r="Q489" i="5"/>
  <c r="G489" i="5"/>
  <c r="AB488" i="5"/>
  <c r="S488" i="5"/>
  <c r="J488" i="5"/>
  <c r="X486" i="5"/>
  <c r="D486" i="5"/>
  <c r="G485" i="5"/>
  <c r="AE485" i="5"/>
  <c r="T483" i="5"/>
  <c r="V480" i="5"/>
  <c r="J480" i="5"/>
  <c r="L478" i="5"/>
  <c r="Q477" i="5"/>
  <c r="O477" i="5"/>
  <c r="X477" i="5"/>
  <c r="F477" i="5"/>
  <c r="I477" i="5"/>
  <c r="R477" i="5"/>
  <c r="AA477" i="5"/>
  <c r="V476" i="5"/>
  <c r="AA474" i="5"/>
  <c r="X473" i="5"/>
  <c r="L470" i="5"/>
  <c r="AB469" i="5"/>
  <c r="H450" i="5"/>
  <c r="Q450" i="5"/>
  <c r="K450" i="5"/>
  <c r="T450" i="5"/>
  <c r="N450" i="5"/>
  <c r="W450" i="5"/>
  <c r="Z450" i="5"/>
  <c r="E450" i="5"/>
  <c r="AC450" i="5"/>
  <c r="F496" i="5"/>
  <c r="AD496" i="5"/>
  <c r="Y494" i="5"/>
  <c r="D487" i="5"/>
  <c r="L487" i="5"/>
  <c r="AC483" i="5"/>
  <c r="Z481" i="5"/>
  <c r="O481" i="5"/>
  <c r="L481" i="5"/>
  <c r="U481" i="5"/>
  <c r="AD481" i="5"/>
  <c r="X481" i="5"/>
  <c r="T480" i="5"/>
  <c r="O479" i="5"/>
  <c r="D479" i="5"/>
  <c r="AC477" i="5"/>
  <c r="AE476" i="5"/>
  <c r="S476" i="5"/>
  <c r="G476" i="5"/>
  <c r="AA471" i="5"/>
  <c r="D471" i="5"/>
  <c r="U471" i="5"/>
  <c r="AD471" i="5"/>
  <c r="F471" i="5"/>
  <c r="O471" i="5"/>
  <c r="X471" i="5"/>
  <c r="I471" i="5"/>
  <c r="R471" i="5"/>
  <c r="U470" i="5"/>
  <c r="K469" i="5"/>
  <c r="U468" i="5"/>
  <c r="O468" i="5"/>
  <c r="F468" i="5"/>
  <c r="AA468" i="5"/>
  <c r="R468" i="5"/>
  <c r="I468" i="5"/>
  <c r="AA467" i="5"/>
  <c r="U467" i="5"/>
  <c r="D467" i="5"/>
  <c r="I467" i="5"/>
  <c r="R467" i="5"/>
  <c r="AD467" i="5"/>
  <c r="O465" i="5"/>
  <c r="I465" i="5"/>
  <c r="I462" i="5"/>
  <c r="AA462" i="5"/>
  <c r="F457" i="5"/>
  <c r="AD457" i="5"/>
  <c r="O457" i="5"/>
  <c r="I457" i="5"/>
  <c r="R456" i="5"/>
  <c r="F456" i="5"/>
  <c r="Z455" i="5"/>
  <c r="K455" i="5"/>
  <c r="E455" i="5"/>
  <c r="AC455" i="5"/>
  <c r="T453" i="5"/>
  <c r="H453" i="5"/>
  <c r="Y452" i="5"/>
  <c r="AD450" i="5"/>
  <c r="F449" i="5"/>
  <c r="AD449" i="5"/>
  <c r="O449" i="5"/>
  <c r="I449" i="5"/>
  <c r="R448" i="5"/>
  <c r="F448" i="5"/>
  <c r="Z447" i="5"/>
  <c r="K447" i="5"/>
  <c r="E447" i="5"/>
  <c r="AC447" i="5"/>
  <c r="D484" i="5"/>
  <c r="G473" i="5"/>
  <c r="AE473" i="5"/>
  <c r="X472" i="5"/>
  <c r="O472" i="5"/>
  <c r="F472" i="5"/>
  <c r="O469" i="5"/>
  <c r="I469" i="5"/>
  <c r="J468" i="5"/>
  <c r="I466" i="5"/>
  <c r="AA466" i="5"/>
  <c r="U465" i="5"/>
  <c r="AD464" i="5"/>
  <c r="I464" i="5"/>
  <c r="R463" i="5"/>
  <c r="I463" i="5"/>
  <c r="AD462" i="5"/>
  <c r="AD461" i="5"/>
  <c r="J461" i="5"/>
  <c r="AB460" i="5"/>
  <c r="Z459" i="5"/>
  <c r="Q459" i="5"/>
  <c r="L457" i="5"/>
  <c r="AB456" i="5"/>
  <c r="M456" i="5"/>
  <c r="G456" i="5"/>
  <c r="AE456" i="5"/>
  <c r="X454" i="5"/>
  <c r="I454" i="5"/>
  <c r="AA454" i="5"/>
  <c r="J452" i="5"/>
  <c r="Q451" i="5"/>
  <c r="R450" i="5"/>
  <c r="F450" i="5"/>
  <c r="L449" i="5"/>
  <c r="AB448" i="5"/>
  <c r="M448" i="5"/>
  <c r="G448" i="5"/>
  <c r="AE448" i="5"/>
  <c r="T466" i="5"/>
  <c r="AD465" i="5"/>
  <c r="J465" i="5"/>
  <c r="D456" i="5"/>
  <c r="L456" i="5"/>
  <c r="U456" i="5"/>
  <c r="O456" i="5"/>
  <c r="N453" i="5"/>
  <c r="W453" i="5"/>
  <c r="Q453" i="5"/>
  <c r="V452" i="5"/>
  <c r="D448" i="5"/>
  <c r="L448" i="5"/>
  <c r="U448" i="5"/>
  <c r="O448" i="5"/>
  <c r="W435" i="5"/>
  <c r="K435" i="5"/>
  <c r="T435" i="5"/>
  <c r="AC435" i="5"/>
  <c r="N435" i="5"/>
  <c r="Z435" i="5"/>
  <c r="E435" i="5"/>
  <c r="Q435" i="5"/>
  <c r="H435" i="5"/>
  <c r="G481" i="5"/>
  <c r="AE481" i="5"/>
  <c r="AE478" i="5"/>
  <c r="V478" i="5"/>
  <c r="M478" i="5"/>
  <c r="Y477" i="5"/>
  <c r="L472" i="5"/>
  <c r="AC466" i="5"/>
  <c r="H466" i="5"/>
  <c r="S465" i="5"/>
  <c r="AA464" i="5"/>
  <c r="R462" i="5"/>
  <c r="R461" i="5"/>
  <c r="F461" i="5"/>
  <c r="U457" i="5"/>
  <c r="T454" i="5"/>
  <c r="V453" i="5"/>
  <c r="G453" i="5"/>
  <c r="AE453" i="5"/>
  <c r="Y453" i="5"/>
  <c r="O450" i="5"/>
  <c r="U449" i="5"/>
  <c r="F443" i="5"/>
  <c r="AD443" i="5"/>
  <c r="L443" i="5"/>
  <c r="U443" i="5"/>
  <c r="D443" i="5"/>
  <c r="O443" i="5"/>
  <c r="X443" i="5"/>
  <c r="I443" i="5"/>
  <c r="R443" i="5"/>
  <c r="AA443" i="5"/>
  <c r="R465" i="5"/>
  <c r="F465" i="5"/>
  <c r="X463" i="5"/>
  <c r="O463" i="5"/>
  <c r="F462" i="5"/>
  <c r="AA461" i="5"/>
  <c r="M460" i="5"/>
  <c r="G460" i="5"/>
  <c r="AE460" i="5"/>
  <c r="K459" i="5"/>
  <c r="E459" i="5"/>
  <c r="AC459" i="5"/>
  <c r="F453" i="5"/>
  <c r="AD453" i="5"/>
  <c r="O453" i="5"/>
  <c r="I453" i="5"/>
  <c r="Z451" i="5"/>
  <c r="K451" i="5"/>
  <c r="E451" i="5"/>
  <c r="AC451" i="5"/>
  <c r="AB452" i="5"/>
  <c r="M452" i="5"/>
  <c r="G452" i="5"/>
  <c r="AE452" i="5"/>
  <c r="X450" i="5"/>
  <c r="I450" i="5"/>
  <c r="AA450" i="5"/>
  <c r="G477" i="5"/>
  <c r="AE477" i="5"/>
  <c r="AA472" i="5"/>
  <c r="R472" i="5"/>
  <c r="I472" i="5"/>
  <c r="M468" i="5"/>
  <c r="G468" i="5"/>
  <c r="AE468" i="5"/>
  <c r="D465" i="5"/>
  <c r="U464" i="5"/>
  <c r="O464" i="5"/>
  <c r="D462" i="5"/>
  <c r="G461" i="5"/>
  <c r="AE461" i="5"/>
  <c r="Y461" i="5"/>
  <c r="V460" i="5"/>
  <c r="T459" i="5"/>
  <c r="R457" i="5"/>
  <c r="D457" i="5"/>
  <c r="I456" i="5"/>
  <c r="X453" i="5"/>
  <c r="K453" i="5"/>
  <c r="P452" i="5"/>
  <c r="D452" i="5"/>
  <c r="L452" i="5"/>
  <c r="U452" i="5"/>
  <c r="O452" i="5"/>
  <c r="T451" i="5"/>
  <c r="U450" i="5"/>
  <c r="L450" i="5"/>
  <c r="R449" i="5"/>
  <c r="D449" i="5"/>
  <c r="V448" i="5"/>
  <c r="I448" i="5"/>
  <c r="J446" i="5"/>
  <c r="N439" i="5"/>
  <c r="H439" i="5"/>
  <c r="W439" i="5"/>
  <c r="Z439" i="5"/>
  <c r="E439" i="5"/>
  <c r="Q439" i="5"/>
  <c r="T439" i="5"/>
  <c r="K439" i="5"/>
  <c r="Q466" i="5"/>
  <c r="K466" i="5"/>
  <c r="G465" i="5"/>
  <c r="AE465" i="5"/>
  <c r="Y465" i="5"/>
  <c r="AA463" i="5"/>
  <c r="U463" i="5"/>
  <c r="O461" i="5"/>
  <c r="I461" i="5"/>
  <c r="V457" i="5"/>
  <c r="G457" i="5"/>
  <c r="AE457" i="5"/>
  <c r="Y457" i="5"/>
  <c r="H454" i="5"/>
  <c r="Q454" i="5"/>
  <c r="K454" i="5"/>
  <c r="U453" i="5"/>
  <c r="V449" i="5"/>
  <c r="G449" i="5"/>
  <c r="AE449" i="5"/>
  <c r="Y449" i="5"/>
  <c r="U439" i="5"/>
  <c r="I438" i="5"/>
  <c r="T436" i="5"/>
  <c r="Y435" i="5"/>
  <c r="M435" i="5"/>
  <c r="AC433" i="5"/>
  <c r="Z432" i="5"/>
  <c r="N432" i="5"/>
  <c r="I431" i="5"/>
  <c r="AC427" i="5"/>
  <c r="U459" i="5"/>
  <c r="U455" i="5"/>
  <c r="U451" i="5"/>
  <c r="U447" i="5"/>
  <c r="AC445" i="5"/>
  <c r="T445" i="5"/>
  <c r="Y444" i="5"/>
  <c r="O444" i="5"/>
  <c r="F444" i="5"/>
  <c r="D442" i="5"/>
  <c r="L442" i="5"/>
  <c r="AB440" i="5"/>
  <c r="S440" i="5"/>
  <c r="J440" i="5"/>
  <c r="AE439" i="5"/>
  <c r="J439" i="5"/>
  <c r="R438" i="5"/>
  <c r="AC436" i="5"/>
  <c r="AE434" i="5"/>
  <c r="S434" i="5"/>
  <c r="I432" i="5"/>
  <c r="L432" i="5"/>
  <c r="U432" i="5"/>
  <c r="AD432" i="5"/>
  <c r="U430" i="5"/>
  <c r="F430" i="5"/>
  <c r="O430" i="5"/>
  <c r="X430" i="5"/>
  <c r="U429" i="5"/>
  <c r="F429" i="5"/>
  <c r="L427" i="5"/>
  <c r="U422" i="5"/>
  <c r="I422" i="5"/>
  <c r="R422" i="5"/>
  <c r="AA422" i="5"/>
  <c r="F422" i="5"/>
  <c r="X422" i="5"/>
  <c r="Q436" i="5"/>
  <c r="H436" i="5"/>
  <c r="Z436" i="5"/>
  <c r="K433" i="5"/>
  <c r="W433" i="5"/>
  <c r="H433" i="5"/>
  <c r="Q433" i="5"/>
  <c r="AA425" i="5"/>
  <c r="I425" i="5"/>
  <c r="R425" i="5"/>
  <c r="AD425" i="5"/>
  <c r="D425" i="5"/>
  <c r="F425" i="5"/>
  <c r="Y420" i="5"/>
  <c r="G420" i="5"/>
  <c r="P420" i="5"/>
  <c r="M420" i="5"/>
  <c r="S420" i="5"/>
  <c r="AE420" i="5"/>
  <c r="J420" i="5"/>
  <c r="V420" i="5"/>
  <c r="X446" i="5"/>
  <c r="O446" i="5"/>
  <c r="AE444" i="5"/>
  <c r="V444" i="5"/>
  <c r="M444" i="5"/>
  <c r="D444" i="5"/>
  <c r="Y443" i="5"/>
  <c r="P443" i="5"/>
  <c r="G443" i="5"/>
  <c r="AA442" i="5"/>
  <c r="R442" i="5"/>
  <c r="I442" i="5"/>
  <c r="M441" i="5"/>
  <c r="D441" i="5"/>
  <c r="G440" i="5"/>
  <c r="AB439" i="5"/>
  <c r="R439" i="5"/>
  <c r="N436" i="5"/>
  <c r="N433" i="5"/>
  <c r="H432" i="5"/>
  <c r="D431" i="5"/>
  <c r="AD429" i="5"/>
  <c r="D429" i="5"/>
  <c r="O425" i="5"/>
  <c r="D420" i="5"/>
  <c r="Q445" i="5"/>
  <c r="H445" i="5"/>
  <c r="AD444" i="5"/>
  <c r="U444" i="5"/>
  <c r="L444" i="5"/>
  <c r="Y440" i="5"/>
  <c r="AA439" i="5"/>
  <c r="AB438" i="5"/>
  <c r="V438" i="5"/>
  <c r="I436" i="5"/>
  <c r="F436" i="5"/>
  <c r="O436" i="5"/>
  <c r="X436" i="5"/>
  <c r="R436" i="5"/>
  <c r="S435" i="5"/>
  <c r="M434" i="5"/>
  <c r="D434" i="5"/>
  <c r="AA433" i="5"/>
  <c r="F433" i="5"/>
  <c r="O433" i="5"/>
  <c r="T432" i="5"/>
  <c r="V430" i="5"/>
  <c r="J430" i="5"/>
  <c r="G423" i="5"/>
  <c r="AE423" i="5"/>
  <c r="P423" i="5"/>
  <c r="Y423" i="5"/>
  <c r="AB423" i="5"/>
  <c r="S423" i="5"/>
  <c r="V423" i="5"/>
  <c r="O422" i="5"/>
  <c r="AB420" i="5"/>
  <c r="O439" i="5"/>
  <c r="D438" i="5"/>
  <c r="L438" i="5"/>
  <c r="F438" i="5"/>
  <c r="AD438" i="5"/>
  <c r="J437" i="5"/>
  <c r="D437" i="5"/>
  <c r="AB437" i="5"/>
  <c r="W436" i="5"/>
  <c r="O431" i="5"/>
  <c r="L431" i="5"/>
  <c r="U431" i="5"/>
  <c r="AD431" i="5"/>
  <c r="X431" i="5"/>
  <c r="AA429" i="5"/>
  <c r="I429" i="5"/>
  <c r="R429" i="5"/>
  <c r="L429" i="5"/>
  <c r="W427" i="5"/>
  <c r="E427" i="5"/>
  <c r="N427" i="5"/>
  <c r="X425" i="5"/>
  <c r="L425" i="5"/>
  <c r="W423" i="5"/>
  <c r="H423" i="5"/>
  <c r="AC423" i="5"/>
  <c r="K423" i="5"/>
  <c r="N423" i="5"/>
  <c r="Z423" i="5"/>
  <c r="D446" i="5"/>
  <c r="L446" i="5"/>
  <c r="AE440" i="5"/>
  <c r="V440" i="5"/>
  <c r="M440" i="5"/>
  <c r="D440" i="5"/>
  <c r="V439" i="5"/>
  <c r="P439" i="5"/>
  <c r="AE437" i="5"/>
  <c r="K436" i="5"/>
  <c r="AB435" i="5"/>
  <c r="P435" i="5"/>
  <c r="AC432" i="5"/>
  <c r="E432" i="5"/>
  <c r="AE430" i="5"/>
  <c r="S430" i="5"/>
  <c r="G430" i="5"/>
  <c r="X429" i="5"/>
  <c r="I428" i="5"/>
  <c r="L428" i="5"/>
  <c r="U428" i="5"/>
  <c r="AD428" i="5"/>
  <c r="D428" i="5"/>
  <c r="F428" i="5"/>
  <c r="O428" i="5"/>
  <c r="X428" i="5"/>
  <c r="F439" i="5"/>
  <c r="AD439" i="5"/>
  <c r="X439" i="5"/>
  <c r="G435" i="5"/>
  <c r="AE435" i="5"/>
  <c r="T433" i="5"/>
  <c r="D430" i="5"/>
  <c r="Q427" i="5"/>
  <c r="O427" i="5"/>
  <c r="X427" i="5"/>
  <c r="F427" i="5"/>
  <c r="I427" i="5"/>
  <c r="R427" i="5"/>
  <c r="AA427" i="5"/>
  <c r="E426" i="5"/>
  <c r="AC426" i="5"/>
  <c r="H426" i="5"/>
  <c r="Q426" i="5"/>
  <c r="Z426" i="5"/>
  <c r="K426" i="5"/>
  <c r="T426" i="5"/>
  <c r="U425" i="5"/>
  <c r="Q423" i="5"/>
  <c r="D422" i="5"/>
  <c r="W419" i="5"/>
  <c r="K419" i="5"/>
  <c r="T419" i="5"/>
  <c r="AC419" i="5"/>
  <c r="U418" i="5"/>
  <c r="L418" i="5"/>
  <c r="D418" i="5"/>
  <c r="J415" i="5"/>
  <c r="V415" i="5"/>
  <c r="AE415" i="5"/>
  <c r="D415" i="5"/>
  <c r="G415" i="5"/>
  <c r="G427" i="5"/>
  <c r="AE427" i="5"/>
  <c r="AA421" i="5"/>
  <c r="D421" i="5"/>
  <c r="U421" i="5"/>
  <c r="AD421" i="5"/>
  <c r="Z419" i="5"/>
  <c r="N419" i="5"/>
  <c r="G419" i="5"/>
  <c r="AE419" i="5"/>
  <c r="J419" i="5"/>
  <c r="S419" i="5"/>
  <c r="AB419" i="5"/>
  <c r="X418" i="5"/>
  <c r="E405" i="5"/>
  <c r="AC405" i="5"/>
  <c r="T405" i="5"/>
  <c r="K405" i="5"/>
  <c r="Q405" i="5"/>
  <c r="H405" i="5"/>
  <c r="W405" i="5"/>
  <c r="Z405" i="5"/>
  <c r="N405" i="5"/>
  <c r="Y424" i="5"/>
  <c r="M424" i="5"/>
  <c r="V424" i="5"/>
  <c r="AE424" i="5"/>
  <c r="O423" i="5"/>
  <c r="F423" i="5"/>
  <c r="I418" i="5"/>
  <c r="I424" i="5"/>
  <c r="D424" i="5"/>
  <c r="U423" i="5"/>
  <c r="AE422" i="5"/>
  <c r="J422" i="5"/>
  <c r="I421" i="5"/>
  <c r="O420" i="5"/>
  <c r="V419" i="5"/>
  <c r="AD418" i="5"/>
  <c r="N417" i="5"/>
  <c r="H417" i="5"/>
  <c r="Q417" i="5"/>
  <c r="Z417" i="5"/>
  <c r="W417" i="5"/>
  <c r="Y412" i="5"/>
  <c r="AB416" i="5"/>
  <c r="J416" i="5"/>
  <c r="S416" i="5"/>
  <c r="G416" i="5"/>
  <c r="V416" i="5"/>
  <c r="M416" i="5"/>
  <c r="AA435" i="5"/>
  <c r="R435" i="5"/>
  <c r="I435" i="5"/>
  <c r="AB432" i="5"/>
  <c r="S432" i="5"/>
  <c r="J432" i="5"/>
  <c r="G431" i="5"/>
  <c r="AE431" i="5"/>
  <c r="AE428" i="5"/>
  <c r="V428" i="5"/>
  <c r="M428" i="5"/>
  <c r="Y427" i="5"/>
  <c r="P427" i="5"/>
  <c r="AA426" i="5"/>
  <c r="R426" i="5"/>
  <c r="I426" i="5"/>
  <c r="J424" i="5"/>
  <c r="I423" i="5"/>
  <c r="AB422" i="5"/>
  <c r="G422" i="5"/>
  <c r="I420" i="5"/>
  <c r="R420" i="5"/>
  <c r="AA420" i="5"/>
  <c r="AA418" i="5"/>
  <c r="F418" i="5"/>
  <c r="AB412" i="5"/>
  <c r="M412" i="5"/>
  <c r="P412" i="5"/>
  <c r="S412" i="5"/>
  <c r="J412" i="5"/>
  <c r="AE412" i="5"/>
  <c r="S424" i="5"/>
  <c r="Q419" i="5"/>
  <c r="E419" i="5"/>
  <c r="AE416" i="5"/>
  <c r="P416" i="5"/>
  <c r="P414" i="5"/>
  <c r="D414" i="5"/>
  <c r="Y414" i="5"/>
  <c r="AB414" i="5"/>
  <c r="AE414" i="5"/>
  <c r="V414" i="5"/>
  <c r="N413" i="5"/>
  <c r="K413" i="5"/>
  <c r="T413" i="5"/>
  <c r="AC413" i="5"/>
  <c r="E413" i="5"/>
  <c r="Z413" i="5"/>
  <c r="D416" i="5"/>
  <c r="L416" i="5"/>
  <c r="X414" i="5"/>
  <c r="I414" i="5"/>
  <c r="R414" i="5"/>
  <c r="AA414" i="5"/>
  <c r="J413" i="5"/>
  <c r="U412" i="5"/>
  <c r="T411" i="5"/>
  <c r="K411" i="5"/>
  <c r="T410" i="5"/>
  <c r="AE409" i="5"/>
  <c r="S409" i="5"/>
  <c r="X408" i="5"/>
  <c r="J406" i="5"/>
  <c r="AB405" i="5"/>
  <c r="F417" i="5"/>
  <c r="AD417" i="5"/>
  <c r="U414" i="5"/>
  <c r="AE413" i="5"/>
  <c r="S413" i="5"/>
  <c r="AD412" i="5"/>
  <c r="AC411" i="5"/>
  <c r="AC410" i="5"/>
  <c r="Q399" i="5"/>
  <c r="Z399" i="5"/>
  <c r="H399" i="5"/>
  <c r="N399" i="5"/>
  <c r="AC399" i="5"/>
  <c r="E399" i="5"/>
  <c r="T399" i="5"/>
  <c r="K399" i="5"/>
  <c r="V409" i="5"/>
  <c r="M409" i="5"/>
  <c r="F409" i="5"/>
  <c r="AD409" i="5"/>
  <c r="D409" i="5"/>
  <c r="O409" i="5"/>
  <c r="X409" i="5"/>
  <c r="U408" i="5"/>
  <c r="I408" i="5"/>
  <c r="G402" i="5"/>
  <c r="AE402" i="5"/>
  <c r="P402" i="5"/>
  <c r="Y402" i="5"/>
  <c r="S402" i="5"/>
  <c r="J402" i="5"/>
  <c r="P413" i="5"/>
  <c r="Z410" i="5"/>
  <c r="E410" i="5"/>
  <c r="L409" i="5"/>
  <c r="F408" i="5"/>
  <c r="O402" i="5"/>
  <c r="F402" i="5"/>
  <c r="D402" i="5"/>
  <c r="R402" i="5"/>
  <c r="AD402" i="5"/>
  <c r="I402" i="5"/>
  <c r="U402" i="5"/>
  <c r="Z411" i="5"/>
  <c r="H411" i="5"/>
  <c r="Q411" i="5"/>
  <c r="Y409" i="5"/>
  <c r="AD408" i="5"/>
  <c r="R408" i="5"/>
  <c r="G406" i="5"/>
  <c r="AE406" i="5"/>
  <c r="M406" i="5"/>
  <c r="V406" i="5"/>
  <c r="S405" i="5"/>
  <c r="X402" i="5"/>
  <c r="D412" i="5"/>
  <c r="L412" i="5"/>
  <c r="J411" i="5"/>
  <c r="Y411" i="5"/>
  <c r="W410" i="5"/>
  <c r="U409" i="5"/>
  <c r="J409" i="5"/>
  <c r="AB408" i="5"/>
  <c r="G408" i="5"/>
  <c r="P408" i="5"/>
  <c r="Y408" i="5"/>
  <c r="Z407" i="5"/>
  <c r="K407" i="5"/>
  <c r="T407" i="5"/>
  <c r="AC407" i="5"/>
  <c r="Y406" i="5"/>
  <c r="V402" i="5"/>
  <c r="D408" i="5"/>
  <c r="L408" i="5"/>
  <c r="M405" i="5"/>
  <c r="G405" i="5"/>
  <c r="P405" i="5"/>
  <c r="Y405" i="5"/>
  <c r="J405" i="5"/>
  <c r="AE405" i="5"/>
  <c r="V405" i="5"/>
  <c r="E401" i="5"/>
  <c r="AC401" i="5"/>
  <c r="W398" i="5"/>
  <c r="K398" i="5"/>
  <c r="T398" i="5"/>
  <c r="AC398" i="5"/>
  <c r="X395" i="5"/>
  <c r="I395" i="5"/>
  <c r="F395" i="5"/>
  <c r="R395" i="5"/>
  <c r="AD395" i="5"/>
  <c r="L394" i="5"/>
  <c r="Y403" i="5"/>
  <c r="M403" i="5"/>
  <c r="V403" i="5"/>
  <c r="AE403" i="5"/>
  <c r="Z401" i="5"/>
  <c r="M401" i="5"/>
  <c r="J401" i="5"/>
  <c r="S401" i="5"/>
  <c r="AB401" i="5"/>
  <c r="AA400" i="5"/>
  <c r="D400" i="5"/>
  <c r="U400" i="5"/>
  <c r="AD400" i="5"/>
  <c r="U399" i="5"/>
  <c r="J399" i="5"/>
  <c r="Z398" i="5"/>
  <c r="N398" i="5"/>
  <c r="G398" i="5"/>
  <c r="AE398" i="5"/>
  <c r="J398" i="5"/>
  <c r="S398" i="5"/>
  <c r="AB398" i="5"/>
  <c r="N395" i="5"/>
  <c r="L390" i="5"/>
  <c r="I403" i="5"/>
  <c r="D403" i="5"/>
  <c r="Y401" i="5"/>
  <c r="N401" i="5"/>
  <c r="U401" i="5"/>
  <c r="I401" i="5"/>
  <c r="R401" i="5"/>
  <c r="AA401" i="5"/>
  <c r="L400" i="5"/>
  <c r="AE399" i="5"/>
  <c r="F399" i="5"/>
  <c r="Y398" i="5"/>
  <c r="M398" i="5"/>
  <c r="T396" i="5"/>
  <c r="AE395" i="5"/>
  <c r="Y394" i="5"/>
  <c r="F413" i="5"/>
  <c r="AD413" i="5"/>
  <c r="AD410" i="5"/>
  <c r="U410" i="5"/>
  <c r="L410" i="5"/>
  <c r="O406" i="5"/>
  <c r="D406" i="5"/>
  <c r="N404" i="5"/>
  <c r="E404" i="5"/>
  <c r="L403" i="5"/>
  <c r="X401" i="5"/>
  <c r="L401" i="5"/>
  <c r="AD399" i="5"/>
  <c r="AC396" i="5"/>
  <c r="AA395" i="5"/>
  <c r="L395" i="5"/>
  <c r="X394" i="5"/>
  <c r="I394" i="5"/>
  <c r="Z392" i="5"/>
  <c r="K392" i="5"/>
  <c r="AC392" i="5"/>
  <c r="E392" i="5"/>
  <c r="N392" i="5"/>
  <c r="W392" i="5"/>
  <c r="X403" i="5"/>
  <c r="W401" i="5"/>
  <c r="K401" i="5"/>
  <c r="I400" i="5"/>
  <c r="O399" i="5"/>
  <c r="V398" i="5"/>
  <c r="Z395" i="5"/>
  <c r="K395" i="5"/>
  <c r="V394" i="5"/>
  <c r="G394" i="5"/>
  <c r="AE394" i="5"/>
  <c r="P394" i="5"/>
  <c r="AB394" i="5"/>
  <c r="H401" i="5"/>
  <c r="Y399" i="5"/>
  <c r="G399" i="5"/>
  <c r="P399" i="5"/>
  <c r="H398" i="5"/>
  <c r="W395" i="5"/>
  <c r="F394" i="5"/>
  <c r="AD394" i="5"/>
  <c r="O394" i="5"/>
  <c r="D394" i="5"/>
  <c r="AA394" i="5"/>
  <c r="R394" i="5"/>
  <c r="F390" i="5"/>
  <c r="AD390" i="5"/>
  <c r="O390" i="5"/>
  <c r="U390" i="5"/>
  <c r="D390" i="5"/>
  <c r="AA390" i="5"/>
  <c r="I390" i="5"/>
  <c r="I399" i="5"/>
  <c r="R399" i="5"/>
  <c r="AA399" i="5"/>
  <c r="H395" i="5"/>
  <c r="Q395" i="5"/>
  <c r="AC395" i="5"/>
  <c r="T395" i="5"/>
  <c r="R390" i="5"/>
  <c r="K396" i="5"/>
  <c r="W396" i="5"/>
  <c r="H396" i="5"/>
  <c r="Q396" i="5"/>
  <c r="P395" i="5"/>
  <c r="Y395" i="5"/>
  <c r="AB395" i="5"/>
  <c r="G395" i="5"/>
  <c r="S395" i="5"/>
  <c r="J395" i="5"/>
  <c r="H391" i="5"/>
  <c r="Q391" i="5"/>
  <c r="E391" i="5"/>
  <c r="AC391" i="5"/>
  <c r="K391" i="5"/>
  <c r="AE391" i="5"/>
  <c r="D389" i="5"/>
  <c r="L389" i="5"/>
  <c r="U389" i="5"/>
  <c r="I389" i="5"/>
  <c r="Z388" i="5"/>
  <c r="K388" i="5"/>
  <c r="W388" i="5"/>
  <c r="N386" i="5"/>
  <c r="W386" i="5"/>
  <c r="H386" i="5"/>
  <c r="Q386" i="5"/>
  <c r="K386" i="5"/>
  <c r="D397" i="5"/>
  <c r="F393" i="5"/>
  <c r="S391" i="5"/>
  <c r="G391" i="5"/>
  <c r="X389" i="5"/>
  <c r="H387" i="5"/>
  <c r="Q387" i="5"/>
  <c r="K387" i="5"/>
  <c r="E387" i="5"/>
  <c r="AC387" i="5"/>
  <c r="F386" i="5"/>
  <c r="AD386" i="5"/>
  <c r="O386" i="5"/>
  <c r="X386" i="5"/>
  <c r="I386" i="5"/>
  <c r="AA386" i="5"/>
  <c r="L397" i="5"/>
  <c r="AB393" i="5"/>
  <c r="M393" i="5"/>
  <c r="R391" i="5"/>
  <c r="F391" i="5"/>
  <c r="J389" i="5"/>
  <c r="AC388" i="5"/>
  <c r="D393" i="5"/>
  <c r="L393" i="5"/>
  <c r="U393" i="5"/>
  <c r="AA391" i="5"/>
  <c r="Q388" i="5"/>
  <c r="H388" i="5"/>
  <c r="AB385" i="5"/>
  <c r="M385" i="5"/>
  <c r="V385" i="5"/>
  <c r="G385" i="5"/>
  <c r="AE385" i="5"/>
  <c r="Y385" i="5"/>
  <c r="H383" i="5"/>
  <c r="Q383" i="5"/>
  <c r="Z383" i="5"/>
  <c r="K383" i="5"/>
  <c r="E383" i="5"/>
  <c r="AC383" i="5"/>
  <c r="D385" i="5"/>
  <c r="L385" i="5"/>
  <c r="U385" i="5"/>
  <c r="F385" i="5"/>
  <c r="AD385" i="5"/>
  <c r="O385" i="5"/>
  <c r="I385" i="5"/>
  <c r="P391" i="5"/>
  <c r="Y391" i="5"/>
  <c r="D382" i="5"/>
  <c r="L382" i="5"/>
  <c r="U382" i="5"/>
  <c r="F382" i="5"/>
  <c r="AD382" i="5"/>
  <c r="O382" i="5"/>
  <c r="X382" i="5"/>
  <c r="I382" i="5"/>
  <c r="AA382" i="5"/>
  <c r="V391" i="5"/>
  <c r="X391" i="5"/>
  <c r="I391" i="5"/>
  <c r="AD389" i="5"/>
  <c r="AB389" i="5"/>
  <c r="M389" i="5"/>
  <c r="Y389" i="5"/>
  <c r="N388" i="5"/>
  <c r="E388" i="5"/>
  <c r="Z386" i="5"/>
  <c r="E386" i="5"/>
  <c r="R385" i="5"/>
  <c r="W383" i="5"/>
  <c r="Z381" i="5"/>
  <c r="K381" i="5"/>
  <c r="T381" i="5"/>
  <c r="E381" i="5"/>
  <c r="AC381" i="5"/>
  <c r="N381" i="5"/>
  <c r="W381" i="5"/>
  <c r="Q381" i="5"/>
  <c r="U387" i="5"/>
  <c r="M387" i="5"/>
  <c r="Y381" i="5"/>
  <c r="I381" i="5"/>
  <c r="Y386" i="5"/>
  <c r="Y382" i="5"/>
  <c r="AE381" i="5"/>
  <c r="O381" i="5"/>
  <c r="G381" i="5"/>
  <c r="J387" i="5"/>
  <c r="P386" i="5"/>
  <c r="P382" i="5"/>
  <c r="AD381" i="5"/>
  <c r="V381" i="5"/>
  <c r="F381" i="5"/>
  <c r="AE390" i="5"/>
  <c r="G390" i="5"/>
  <c r="Y387" i="5"/>
  <c r="I387" i="5"/>
  <c r="AE386" i="5"/>
  <c r="G386" i="5"/>
  <c r="Y383" i="5"/>
  <c r="I383" i="5"/>
  <c r="AE382" i="5"/>
  <c r="G382" i="5"/>
  <c r="U381" i="5"/>
  <c r="M381" i="5"/>
  <c r="L381" i="5"/>
  <c r="E382" i="11" l="1"/>
  <c r="T382" i="11"/>
  <c r="N382" i="11"/>
  <c r="K451" i="12"/>
  <c r="N451" i="12"/>
  <c r="Q451" i="12"/>
  <c r="N395" i="11"/>
  <c r="Q395" i="11"/>
  <c r="K404" i="11"/>
  <c r="Q404" i="11"/>
  <c r="T404" i="11"/>
  <c r="T517" i="11"/>
  <c r="K517" i="11"/>
  <c r="E585" i="10"/>
  <c r="H585" i="10"/>
  <c r="Q585" i="10"/>
  <c r="K474" i="10"/>
  <c r="N474" i="10"/>
  <c r="Q474" i="10"/>
  <c r="H474" i="10"/>
  <c r="T538" i="10"/>
  <c r="K538" i="10"/>
  <c r="E551" i="10"/>
  <c r="T551" i="10"/>
  <c r="E557" i="10"/>
  <c r="N557" i="10"/>
  <c r="H432" i="9"/>
  <c r="Q432" i="9"/>
  <c r="E432" i="9"/>
  <c r="N432" i="9"/>
  <c r="Q388" i="9"/>
  <c r="N388" i="9"/>
  <c r="T391" i="9"/>
  <c r="N391" i="9"/>
  <c r="E428" i="9"/>
  <c r="T428" i="9"/>
  <c r="N445" i="9"/>
  <c r="T445" i="9"/>
  <c r="K445" i="9"/>
  <c r="Q599" i="10"/>
  <c r="N599" i="10"/>
  <c r="E386" i="9"/>
  <c r="Z386" i="9"/>
  <c r="H459" i="9"/>
  <c r="K459" i="9"/>
  <c r="N459" i="9"/>
  <c r="W459" i="9"/>
  <c r="Z530" i="9"/>
  <c r="W530" i="9"/>
  <c r="H533" i="9"/>
  <c r="N533" i="9"/>
  <c r="H563" i="9"/>
  <c r="N563" i="9"/>
  <c r="Z503" i="9"/>
  <c r="K503" i="9"/>
  <c r="Q596" i="5"/>
  <c r="W596" i="5"/>
  <c r="E596" i="5"/>
  <c r="W565" i="5"/>
  <c r="AC565" i="5"/>
  <c r="Q601" i="5"/>
  <c r="E601" i="5"/>
  <c r="AC601" i="5"/>
  <c r="E569" i="12"/>
  <c r="Q569" i="12"/>
  <c r="K602" i="12"/>
  <c r="N602" i="12"/>
  <c r="E602" i="12"/>
  <c r="N433" i="11"/>
  <c r="Q433" i="11"/>
  <c r="E433" i="11"/>
  <c r="K575" i="11"/>
  <c r="T575" i="11"/>
  <c r="N548" i="11"/>
  <c r="Q548" i="11"/>
  <c r="H548" i="11"/>
  <c r="Q598" i="11"/>
  <c r="E598" i="11"/>
  <c r="T598" i="11"/>
  <c r="Q423" i="10"/>
  <c r="E423" i="10"/>
  <c r="N423" i="10"/>
  <c r="E444" i="10"/>
  <c r="H444" i="10"/>
  <c r="N444" i="10"/>
  <c r="H470" i="10"/>
  <c r="N470" i="10"/>
  <c r="Q470" i="10"/>
  <c r="E470" i="10"/>
  <c r="Q411" i="9"/>
  <c r="Z411" i="9"/>
  <c r="E409" i="9"/>
  <c r="W409" i="9"/>
  <c r="N409" i="9"/>
  <c r="H412" i="9"/>
  <c r="Z412" i="9"/>
  <c r="N412" i="9"/>
  <c r="E412" i="9"/>
  <c r="Q412" i="9"/>
  <c r="AC412" i="9"/>
  <c r="E478" i="9"/>
  <c r="W478" i="9"/>
  <c r="Z478" i="9"/>
  <c r="N478" i="9"/>
  <c r="Z455" i="9"/>
  <c r="W455" i="9"/>
  <c r="N455" i="9"/>
  <c r="E455" i="9"/>
  <c r="AC455" i="9"/>
  <c r="T455" i="9"/>
  <c r="K455" i="9"/>
  <c r="W501" i="9"/>
  <c r="N501" i="9"/>
  <c r="H501" i="9"/>
  <c r="K513" i="9"/>
  <c r="T513" i="9"/>
  <c r="AC513" i="9"/>
  <c r="W513" i="9"/>
  <c r="Q513" i="9"/>
  <c r="H513" i="9"/>
  <c r="Z513" i="9"/>
  <c r="K555" i="9"/>
  <c r="T555" i="9"/>
  <c r="K526" i="5"/>
  <c r="AC526" i="5"/>
  <c r="N526" i="5"/>
  <c r="E526" i="5"/>
  <c r="Q526" i="5"/>
  <c r="H526" i="5"/>
  <c r="T526" i="5"/>
  <c r="W571" i="5"/>
  <c r="Q571" i="5"/>
  <c r="H571" i="5"/>
  <c r="AC575" i="5"/>
  <c r="T575" i="5"/>
  <c r="N575" i="5"/>
  <c r="W575" i="5"/>
  <c r="E575" i="5"/>
  <c r="E449" i="12"/>
  <c r="Q449" i="12"/>
  <c r="H449" i="12"/>
  <c r="T449" i="12"/>
  <c r="K449" i="12"/>
  <c r="N416" i="12"/>
  <c r="H416" i="12"/>
  <c r="T416" i="12"/>
  <c r="K416" i="12"/>
  <c r="E416" i="12"/>
  <c r="H481" i="12"/>
  <c r="N481" i="12"/>
  <c r="E481" i="12"/>
  <c r="E487" i="12"/>
  <c r="H487" i="12"/>
  <c r="T487" i="12"/>
  <c r="E393" i="11"/>
  <c r="N393" i="11"/>
  <c r="T393" i="11"/>
  <c r="K393" i="11"/>
  <c r="H529" i="11"/>
  <c r="Q529" i="11"/>
  <c r="E529" i="11"/>
  <c r="K524" i="11"/>
  <c r="H524" i="11"/>
  <c r="T524" i="11"/>
  <c r="N524" i="11"/>
  <c r="E524" i="11"/>
  <c r="Q524" i="11"/>
  <c r="Q418" i="10"/>
  <c r="H418" i="10"/>
  <c r="Q528" i="9"/>
  <c r="E528" i="9"/>
  <c r="W584" i="9"/>
  <c r="T584" i="9"/>
  <c r="N584" i="9"/>
  <c r="E559" i="9"/>
  <c r="Q559" i="9"/>
  <c r="T559" i="9"/>
  <c r="K404" i="5"/>
  <c r="W404" i="5"/>
  <c r="Z404" i="5"/>
  <c r="Q404" i="5"/>
  <c r="AC404" i="5"/>
  <c r="H404" i="5"/>
  <c r="T404" i="5"/>
  <c r="H427" i="5"/>
  <c r="Z427" i="5"/>
  <c r="T427" i="5"/>
  <c r="K427" i="5"/>
  <c r="Q413" i="5"/>
  <c r="H413" i="5"/>
  <c r="W413" i="5"/>
  <c r="T417" i="5"/>
  <c r="E417" i="5"/>
  <c r="K417" i="5"/>
  <c r="AC417" i="5"/>
  <c r="E411" i="5"/>
  <c r="W411" i="5"/>
  <c r="N411" i="5"/>
  <c r="E453" i="5"/>
  <c r="AC453" i="5"/>
  <c r="Z453" i="5"/>
  <c r="E590" i="5"/>
  <c r="N590" i="5"/>
  <c r="K538" i="12"/>
  <c r="N538" i="12"/>
  <c r="H499" i="12"/>
  <c r="T499" i="12"/>
  <c r="E499" i="12"/>
  <c r="Q499" i="12"/>
  <c r="T556" i="12"/>
  <c r="H556" i="12"/>
  <c r="E415" i="11"/>
  <c r="N415" i="11"/>
  <c r="H415" i="11"/>
  <c r="Q415" i="11"/>
  <c r="E490" i="11"/>
  <c r="N490" i="11"/>
  <c r="K461" i="11"/>
  <c r="N461" i="11"/>
  <c r="E461" i="11"/>
  <c r="Q461" i="11"/>
  <c r="H461" i="11"/>
  <c r="T461" i="11"/>
  <c r="N435" i="11"/>
  <c r="E435" i="11"/>
  <c r="N443" i="11"/>
  <c r="H443" i="11"/>
  <c r="E443" i="11"/>
  <c r="Q443" i="11"/>
  <c r="H580" i="11"/>
  <c r="K580" i="11"/>
  <c r="T580" i="11"/>
  <c r="N580" i="11"/>
  <c r="Q580" i="11"/>
  <c r="N426" i="10"/>
  <c r="T426" i="10"/>
  <c r="H543" i="10"/>
  <c r="E543" i="10"/>
  <c r="K577" i="10"/>
  <c r="N577" i="10"/>
  <c r="T577" i="10"/>
  <c r="H577" i="10"/>
  <c r="W430" i="9"/>
  <c r="T430" i="9"/>
  <c r="H430" i="9"/>
  <c r="K430" i="9"/>
  <c r="H514" i="9"/>
  <c r="T514" i="9"/>
  <c r="W580" i="9"/>
  <c r="N580" i="9"/>
  <c r="T580" i="9"/>
  <c r="H552" i="9"/>
  <c r="Q552" i="9"/>
  <c r="T552" i="9"/>
  <c r="T383" i="5"/>
  <c r="N383" i="5"/>
  <c r="E433" i="5"/>
  <c r="Z433" i="5"/>
  <c r="Z396" i="5"/>
  <c r="N396" i="5"/>
  <c r="E396" i="5"/>
  <c r="W426" i="5"/>
  <c r="N426" i="5"/>
  <c r="K383" i="12"/>
  <c r="Q383" i="12"/>
  <c r="H383" i="12"/>
  <c r="T383" i="12"/>
  <c r="E445" i="12"/>
  <c r="N445" i="12"/>
  <c r="K548" i="12"/>
  <c r="N548" i="12"/>
  <c r="Q548" i="12"/>
  <c r="H548" i="12"/>
  <c r="T548" i="12"/>
  <c r="H561" i="12"/>
  <c r="E561" i="12"/>
  <c r="K561" i="12"/>
  <c r="H383" i="11"/>
  <c r="T383" i="11"/>
  <c r="Q383" i="11"/>
  <c r="T427" i="11"/>
  <c r="E427" i="11"/>
  <c r="Q427" i="11"/>
  <c r="H427" i="11"/>
  <c r="N427" i="11"/>
  <c r="E589" i="11"/>
  <c r="Q589" i="11"/>
  <c r="H589" i="11"/>
  <c r="K530" i="11"/>
  <c r="H530" i="11"/>
  <c r="Q553" i="11"/>
  <c r="E553" i="11"/>
  <c r="H553" i="11"/>
  <c r="H552" i="11"/>
  <c r="T552" i="11"/>
  <c r="E581" i="11"/>
  <c r="H581" i="11"/>
  <c r="Q581" i="11"/>
  <c r="W588" i="9"/>
  <c r="T588" i="9"/>
  <c r="N588" i="9"/>
  <c r="T529" i="9"/>
  <c r="Z529" i="9"/>
  <c r="Q529" i="9"/>
  <c r="Q392" i="5"/>
  <c r="T392" i="5"/>
  <c r="H392" i="5"/>
  <c r="H407" i="5"/>
  <c r="N407" i="5"/>
  <c r="W407" i="5"/>
  <c r="E407" i="5"/>
  <c r="Q407" i="5"/>
  <c r="H477" i="5"/>
  <c r="Z477" i="5"/>
  <c r="T477" i="5"/>
  <c r="K477" i="5"/>
  <c r="Q525" i="5"/>
  <c r="Z525" i="5"/>
  <c r="K525" i="5"/>
  <c r="Q485" i="5"/>
  <c r="N485" i="5"/>
  <c r="Z485" i="5"/>
  <c r="E485" i="5"/>
  <c r="H485" i="5"/>
  <c r="E395" i="12"/>
  <c r="Q395" i="12"/>
  <c r="T395" i="12"/>
  <c r="H426" i="11"/>
  <c r="T426" i="11"/>
  <c r="K426" i="11"/>
  <c r="N426" i="11"/>
  <c r="E426" i="11"/>
  <c r="Q426" i="11"/>
  <c r="K384" i="11"/>
  <c r="T384" i="11"/>
  <c r="K453" i="11"/>
  <c r="Q453" i="11"/>
  <c r="N453" i="11"/>
  <c r="N479" i="11"/>
  <c r="E479" i="11"/>
  <c r="Q479" i="11"/>
  <c r="E599" i="11"/>
  <c r="T599" i="11"/>
  <c r="H599" i="11"/>
  <c r="E387" i="10"/>
  <c r="T387" i="10"/>
  <c r="E590" i="11"/>
  <c r="N590" i="11"/>
  <c r="N413" i="10"/>
  <c r="E413" i="10"/>
  <c r="Q413" i="10"/>
  <c r="E452" i="10"/>
  <c r="H452" i="10"/>
  <c r="N452" i="10"/>
  <c r="N436" i="10"/>
  <c r="Q436" i="10"/>
  <c r="K522" i="10"/>
  <c r="T522" i="10"/>
  <c r="Q587" i="10"/>
  <c r="K587" i="10"/>
  <c r="T587" i="10"/>
  <c r="N598" i="10"/>
  <c r="Q598" i="10"/>
  <c r="H598" i="10"/>
  <c r="AC387" i="9"/>
  <c r="Z387" i="9"/>
  <c r="N387" i="9"/>
  <c r="E387" i="9"/>
  <c r="T387" i="9"/>
  <c r="W413" i="9"/>
  <c r="N413" i="9"/>
  <c r="E413" i="9"/>
  <c r="AC413" i="9"/>
  <c r="H602" i="10"/>
  <c r="N602" i="10"/>
  <c r="E602" i="10"/>
  <c r="E583" i="9"/>
  <c r="T583" i="9"/>
  <c r="K517" i="9"/>
  <c r="T517" i="9"/>
  <c r="H600" i="9"/>
  <c r="T600" i="9"/>
  <c r="W600" i="9"/>
  <c r="N600" i="9"/>
  <c r="Z469" i="5"/>
  <c r="N469" i="5"/>
  <c r="W541" i="5"/>
  <c r="Z541" i="5"/>
  <c r="Z502" i="5"/>
  <c r="E502" i="5"/>
  <c r="N502" i="5"/>
  <c r="Q502" i="5"/>
  <c r="H502" i="5"/>
  <c r="K502" i="5"/>
  <c r="W595" i="5"/>
  <c r="Q595" i="5"/>
  <c r="AC595" i="5"/>
  <c r="K595" i="5"/>
  <c r="Z595" i="5"/>
  <c r="H595" i="5"/>
  <c r="T595" i="5"/>
  <c r="H451" i="5"/>
  <c r="N451" i="5"/>
  <c r="W451" i="5"/>
  <c r="E399" i="12"/>
  <c r="Q399" i="12"/>
  <c r="H399" i="12"/>
  <c r="T399" i="12"/>
  <c r="H450" i="12"/>
  <c r="E450" i="12"/>
  <c r="Q450" i="12"/>
  <c r="T450" i="12"/>
  <c r="K450" i="12"/>
  <c r="N444" i="11"/>
  <c r="K444" i="11"/>
  <c r="E444" i="11"/>
  <c r="T444" i="11"/>
  <c r="K482" i="11"/>
  <c r="T482" i="11"/>
  <c r="H482" i="11"/>
  <c r="N482" i="11"/>
  <c r="E403" i="9"/>
  <c r="W403" i="9"/>
  <c r="N582" i="10"/>
  <c r="Q582" i="10"/>
  <c r="H582" i="10"/>
  <c r="K582" i="10"/>
  <c r="Q417" i="9"/>
  <c r="H417" i="9"/>
  <c r="AC417" i="9"/>
  <c r="K417" i="9"/>
  <c r="T417" i="9"/>
  <c r="E591" i="9"/>
  <c r="T591" i="9"/>
  <c r="E587" i="9"/>
  <c r="T587" i="9"/>
  <c r="E595" i="9"/>
  <c r="T595" i="9"/>
  <c r="T494" i="9"/>
  <c r="K494" i="9"/>
  <c r="N494" i="9"/>
  <c r="E522" i="9"/>
  <c r="N522" i="9"/>
  <c r="H596" i="9"/>
  <c r="T596" i="9"/>
  <c r="W596" i="9"/>
  <c r="N596" i="9"/>
  <c r="Q546" i="5"/>
  <c r="H546" i="5"/>
  <c r="T387" i="5"/>
  <c r="N387" i="5"/>
  <c r="Z387" i="5"/>
  <c r="W387" i="5"/>
  <c r="E512" i="5"/>
  <c r="Q512" i="5"/>
  <c r="Z512" i="5"/>
  <c r="Q482" i="5"/>
  <c r="N482" i="5"/>
  <c r="E435" i="12"/>
  <c r="N435" i="12"/>
  <c r="Q539" i="12"/>
  <c r="E539" i="12"/>
  <c r="H539" i="12"/>
  <c r="N431" i="11"/>
  <c r="T431" i="11"/>
  <c r="Q431" i="11"/>
  <c r="E431" i="11"/>
  <c r="H431" i="11"/>
  <c r="T476" i="11"/>
  <c r="N476" i="11"/>
  <c r="N533" i="11"/>
  <c r="K533" i="11"/>
  <c r="T533" i="11"/>
  <c r="E470" i="11"/>
  <c r="Q470" i="11"/>
  <c r="T470" i="11"/>
  <c r="Q590" i="10"/>
  <c r="E590" i="10"/>
  <c r="H590" i="10"/>
  <c r="N396" i="9"/>
  <c r="E396" i="9"/>
  <c r="W396" i="9"/>
  <c r="Q396" i="9"/>
  <c r="H396" i="9"/>
  <c r="T396" i="9"/>
  <c r="AC396" i="9"/>
  <c r="Q436" i="9"/>
  <c r="W436" i="9"/>
  <c r="N436" i="9"/>
  <c r="E454" i="9"/>
  <c r="N454" i="9"/>
  <c r="N511" i="9"/>
  <c r="T511" i="9"/>
  <c r="K511" i="9"/>
  <c r="Q525" i="9"/>
  <c r="Z525" i="9"/>
  <c r="E575" i="9"/>
  <c r="T575" i="9"/>
  <c r="T401" i="5"/>
  <c r="Q401" i="5"/>
  <c r="E423" i="5"/>
  <c r="T423" i="5"/>
  <c r="N599" i="9"/>
  <c r="T599" i="9"/>
  <c r="E599" i="9"/>
  <c r="AC599" i="9"/>
  <c r="K542" i="5"/>
  <c r="T542" i="5"/>
  <c r="AC542" i="5"/>
  <c r="T386" i="5"/>
  <c r="AC386" i="5"/>
  <c r="N475" i="12"/>
  <c r="E475" i="12"/>
  <c r="E588" i="12"/>
  <c r="N588" i="12"/>
  <c r="H473" i="11"/>
  <c r="E473" i="11"/>
  <c r="Q473" i="11"/>
  <c r="H385" i="10"/>
  <c r="N385" i="10"/>
  <c r="T385" i="10"/>
  <c r="H417" i="10"/>
  <c r="K417" i="10"/>
  <c r="N417" i="10"/>
  <c r="E417" i="10"/>
  <c r="Q417" i="10"/>
  <c r="T417" i="10"/>
  <c r="N492" i="10"/>
  <c r="K492" i="10"/>
  <c r="E395" i="10"/>
  <c r="T395" i="10"/>
  <c r="N395" i="10"/>
  <c r="Q395" i="10"/>
  <c r="E514" i="10"/>
  <c r="T514" i="10"/>
  <c r="K514" i="10"/>
  <c r="K549" i="10"/>
  <c r="E549" i="10"/>
  <c r="Q549" i="10"/>
  <c r="AC407" i="9"/>
  <c r="E407" i="9"/>
  <c r="T407" i="9"/>
  <c r="K407" i="9"/>
  <c r="W407" i="9"/>
  <c r="H383" i="9"/>
  <c r="T383" i="9"/>
  <c r="W383" i="9"/>
  <c r="N383" i="9"/>
  <c r="Z383" i="9"/>
  <c r="E383" i="9"/>
  <c r="AC383" i="9"/>
  <c r="W446" i="9"/>
  <c r="AC446" i="9"/>
  <c r="T446" i="9"/>
  <c r="E458" i="9"/>
  <c r="N458" i="9"/>
  <c r="Z458" i="9"/>
  <c r="W465" i="9"/>
  <c r="K465" i="9"/>
  <c r="Z465" i="9"/>
  <c r="E536" i="9"/>
  <c r="W536" i="9"/>
  <c r="H526" i="9"/>
  <c r="N526" i="9"/>
  <c r="E526" i="9"/>
  <c r="E556" i="5"/>
  <c r="W556" i="5"/>
  <c r="T556" i="5"/>
  <c r="AC556" i="5"/>
  <c r="E524" i="5"/>
  <c r="T524" i="5"/>
  <c r="Q386" i="12"/>
  <c r="K386" i="12"/>
  <c r="T386" i="12"/>
  <c r="E386" i="12"/>
  <c r="N386" i="12"/>
  <c r="H386" i="12"/>
  <c r="Q388" i="12"/>
  <c r="K388" i="12"/>
  <c r="T388" i="12"/>
  <c r="E388" i="12"/>
  <c r="N388" i="12"/>
  <c r="H388" i="12"/>
  <c r="N385" i="12"/>
  <c r="H385" i="12"/>
  <c r="Q385" i="12"/>
  <c r="K385" i="12"/>
  <c r="T385" i="12"/>
  <c r="E385" i="12"/>
  <c r="E382" i="12"/>
  <c r="N382" i="12"/>
  <c r="H382" i="12"/>
  <c r="Q382" i="12"/>
  <c r="K382" i="12"/>
  <c r="T382" i="12"/>
  <c r="H390" i="12"/>
  <c r="Q390" i="12"/>
  <c r="K390" i="12"/>
  <c r="T390" i="12"/>
  <c r="E390" i="12"/>
  <c r="N390" i="12"/>
  <c r="T389" i="12"/>
  <c r="E389" i="12"/>
  <c r="N389" i="12"/>
  <c r="H389" i="12"/>
  <c r="Q389" i="12"/>
  <c r="K389" i="12"/>
  <c r="K394" i="12"/>
  <c r="T394" i="12"/>
  <c r="N394" i="12"/>
  <c r="H394" i="12"/>
  <c r="Q394" i="12"/>
  <c r="E394" i="12"/>
  <c r="H398" i="12"/>
  <c r="K398" i="12"/>
  <c r="T398" i="12"/>
  <c r="N398" i="12"/>
  <c r="Q398" i="12"/>
  <c r="E398" i="12"/>
  <c r="E405" i="12"/>
  <c r="Q405" i="12"/>
  <c r="N405" i="12"/>
  <c r="K405" i="12"/>
  <c r="H405" i="12"/>
  <c r="T405" i="12"/>
  <c r="T402" i="12"/>
  <c r="H402" i="12"/>
  <c r="K402" i="12"/>
  <c r="N402" i="12"/>
  <c r="E402" i="12"/>
  <c r="Q402" i="12"/>
  <c r="T410" i="12"/>
  <c r="H410" i="12"/>
  <c r="Q410" i="12"/>
  <c r="K410" i="12"/>
  <c r="N410" i="12"/>
  <c r="E410" i="12"/>
  <c r="T397" i="12"/>
  <c r="E397" i="12"/>
  <c r="H397" i="12"/>
  <c r="Q397" i="12"/>
  <c r="K397" i="12"/>
  <c r="N397" i="12"/>
  <c r="H393" i="12"/>
  <c r="Q393" i="12"/>
  <c r="K393" i="12"/>
  <c r="T393" i="12"/>
  <c r="E393" i="12"/>
  <c r="N393" i="12"/>
  <c r="H406" i="12"/>
  <c r="T406" i="12"/>
  <c r="N406" i="12"/>
  <c r="E406" i="12"/>
  <c r="K406" i="12"/>
  <c r="Q406" i="12"/>
  <c r="K407" i="12"/>
  <c r="N407" i="12"/>
  <c r="Q407" i="12"/>
  <c r="T407" i="12"/>
  <c r="E407" i="12"/>
  <c r="H407" i="12"/>
  <c r="Q417" i="12"/>
  <c r="E417" i="12"/>
  <c r="K417" i="12"/>
  <c r="N417" i="12"/>
  <c r="T417" i="12"/>
  <c r="H417" i="12"/>
  <c r="K419" i="12"/>
  <c r="Q419" i="12"/>
  <c r="N419" i="12"/>
  <c r="E419" i="12"/>
  <c r="H419" i="12"/>
  <c r="T419" i="12"/>
  <c r="K403" i="12"/>
  <c r="H403" i="12"/>
  <c r="E403" i="12"/>
  <c r="N403" i="12"/>
  <c r="Q403" i="12"/>
  <c r="T403" i="12"/>
  <c r="T438" i="12"/>
  <c r="K438" i="12"/>
  <c r="E438" i="12"/>
  <c r="N438" i="12"/>
  <c r="Q438" i="12"/>
  <c r="H438" i="12"/>
  <c r="N408" i="12"/>
  <c r="K408" i="12"/>
  <c r="T408" i="12"/>
  <c r="Q408" i="12"/>
  <c r="E408" i="12"/>
  <c r="H408" i="12"/>
  <c r="N412" i="12"/>
  <c r="E412" i="12"/>
  <c r="Q412" i="12"/>
  <c r="K412" i="12"/>
  <c r="T412" i="12"/>
  <c r="H412" i="12"/>
  <c r="E424" i="12"/>
  <c r="Q424" i="12"/>
  <c r="H424" i="12"/>
  <c r="T424" i="12"/>
  <c r="K424" i="12"/>
  <c r="N424" i="12"/>
  <c r="Q429" i="12"/>
  <c r="N429" i="12"/>
  <c r="E429" i="12"/>
  <c r="T429" i="12"/>
  <c r="H429" i="12"/>
  <c r="K429" i="12"/>
  <c r="T430" i="12"/>
  <c r="N430" i="12"/>
  <c r="E430" i="12"/>
  <c r="Q430" i="12"/>
  <c r="K430" i="12"/>
  <c r="H430" i="12"/>
  <c r="T418" i="12"/>
  <c r="H418" i="12"/>
  <c r="K418" i="12"/>
  <c r="E418" i="12"/>
  <c r="N418" i="12"/>
  <c r="Q418" i="12"/>
  <c r="N420" i="12"/>
  <c r="E420" i="12"/>
  <c r="Q420" i="12"/>
  <c r="T420" i="12"/>
  <c r="H420" i="12"/>
  <c r="K420" i="12"/>
  <c r="T422" i="12"/>
  <c r="E422" i="12"/>
  <c r="N422" i="12"/>
  <c r="H422" i="12"/>
  <c r="Q422" i="12"/>
  <c r="K422" i="12"/>
  <c r="N428" i="12"/>
  <c r="H428" i="12"/>
  <c r="T428" i="12"/>
  <c r="Q428" i="12"/>
  <c r="E428" i="12"/>
  <c r="K428" i="12"/>
  <c r="H431" i="12"/>
  <c r="Q431" i="12"/>
  <c r="N431" i="12"/>
  <c r="E431" i="12"/>
  <c r="T431" i="12"/>
  <c r="K431" i="12"/>
  <c r="K432" i="12"/>
  <c r="T432" i="12"/>
  <c r="N432" i="12"/>
  <c r="H432" i="12"/>
  <c r="E432" i="12"/>
  <c r="Q432" i="12"/>
  <c r="H414" i="12"/>
  <c r="T414" i="12"/>
  <c r="Q414" i="12"/>
  <c r="K414" i="12"/>
  <c r="N414" i="12"/>
  <c r="E414" i="12"/>
  <c r="Q421" i="12"/>
  <c r="E421" i="12"/>
  <c r="H421" i="12"/>
  <c r="K421" i="12"/>
  <c r="N421" i="12"/>
  <c r="T421" i="12"/>
  <c r="E425" i="12"/>
  <c r="H425" i="12"/>
  <c r="T425" i="12"/>
  <c r="K425" i="12"/>
  <c r="N425" i="12"/>
  <c r="Q425" i="12"/>
  <c r="T446" i="12"/>
  <c r="H446" i="12"/>
  <c r="Q446" i="12"/>
  <c r="N446" i="12"/>
  <c r="E446" i="12"/>
  <c r="K446" i="12"/>
  <c r="E447" i="12"/>
  <c r="N447" i="12"/>
  <c r="Q447" i="12"/>
  <c r="H447" i="12"/>
  <c r="T447" i="12"/>
  <c r="K447" i="12"/>
  <c r="N439" i="12"/>
  <c r="E439" i="12"/>
  <c r="Q439" i="12"/>
  <c r="H439" i="12"/>
  <c r="T439" i="12"/>
  <c r="K439" i="12"/>
  <c r="N444" i="12"/>
  <c r="E444" i="12"/>
  <c r="Q444" i="12"/>
  <c r="H444" i="12"/>
  <c r="T444" i="12"/>
  <c r="K444" i="12"/>
  <c r="H468" i="12"/>
  <c r="Q468" i="12"/>
  <c r="T468" i="12"/>
  <c r="N468" i="12"/>
  <c r="E468" i="12"/>
  <c r="K468" i="12"/>
  <c r="N470" i="12"/>
  <c r="Q470" i="12"/>
  <c r="E470" i="12"/>
  <c r="H470" i="12"/>
  <c r="T470" i="12"/>
  <c r="K470" i="12"/>
  <c r="T472" i="12"/>
  <c r="E472" i="12"/>
  <c r="N472" i="12"/>
  <c r="Q472" i="12"/>
  <c r="H472" i="12"/>
  <c r="K472" i="12"/>
  <c r="Q476" i="12"/>
  <c r="E476" i="12"/>
  <c r="N476" i="12"/>
  <c r="H476" i="12"/>
  <c r="K476" i="12"/>
  <c r="T476" i="12"/>
  <c r="T477" i="12"/>
  <c r="K477" i="12"/>
  <c r="E477" i="12"/>
  <c r="N477" i="12"/>
  <c r="H477" i="12"/>
  <c r="Q477" i="12"/>
  <c r="N460" i="12"/>
  <c r="H460" i="12"/>
  <c r="K460" i="12"/>
  <c r="Q460" i="12"/>
  <c r="E460" i="12"/>
  <c r="T460" i="12"/>
  <c r="T462" i="12"/>
  <c r="E462" i="12"/>
  <c r="N462" i="12"/>
  <c r="H462" i="12"/>
  <c r="Q462" i="12"/>
  <c r="K462" i="12"/>
  <c r="H478" i="12"/>
  <c r="Q478" i="12"/>
  <c r="K478" i="12"/>
  <c r="T478" i="12"/>
  <c r="E478" i="12"/>
  <c r="N478" i="12"/>
  <c r="N483" i="12"/>
  <c r="H483" i="12"/>
  <c r="Q483" i="12"/>
  <c r="K483" i="12"/>
  <c r="T483" i="12"/>
  <c r="E483" i="12"/>
  <c r="T454" i="12"/>
  <c r="H454" i="12"/>
  <c r="K454" i="12"/>
  <c r="N454" i="12"/>
  <c r="E454" i="12"/>
  <c r="Q454" i="12"/>
  <c r="K459" i="12"/>
  <c r="E459" i="12"/>
  <c r="N459" i="12"/>
  <c r="H459" i="12"/>
  <c r="Q459" i="12"/>
  <c r="T459" i="12"/>
  <c r="K469" i="12"/>
  <c r="T469" i="12"/>
  <c r="E469" i="12"/>
  <c r="Q469" i="12"/>
  <c r="H469" i="12"/>
  <c r="N469" i="12"/>
  <c r="H466" i="12"/>
  <c r="Q466" i="12"/>
  <c r="E466" i="12"/>
  <c r="T466" i="12"/>
  <c r="K466" i="12"/>
  <c r="N466" i="12"/>
  <c r="H485" i="12"/>
  <c r="Q485" i="12"/>
  <c r="K485" i="12"/>
  <c r="T485" i="12"/>
  <c r="E485" i="12"/>
  <c r="N485" i="12"/>
  <c r="K494" i="12"/>
  <c r="T494" i="12"/>
  <c r="N494" i="12"/>
  <c r="E494" i="12"/>
  <c r="Q494" i="12"/>
  <c r="H494" i="12"/>
  <c r="T497" i="12"/>
  <c r="E497" i="12"/>
  <c r="H497" i="12"/>
  <c r="Q497" i="12"/>
  <c r="K497" i="12"/>
  <c r="N497" i="12"/>
  <c r="E519" i="12"/>
  <c r="N519" i="12"/>
  <c r="H519" i="12"/>
  <c r="Q519" i="12"/>
  <c r="T519" i="12"/>
  <c r="K519" i="12"/>
  <c r="H473" i="12"/>
  <c r="N473" i="12"/>
  <c r="E473" i="12"/>
  <c r="Q473" i="12"/>
  <c r="T473" i="12"/>
  <c r="K473" i="12"/>
  <c r="E479" i="12"/>
  <c r="N479" i="12"/>
  <c r="H479" i="12"/>
  <c r="Q479" i="12"/>
  <c r="K479" i="12"/>
  <c r="T479" i="12"/>
  <c r="E480" i="12"/>
  <c r="N480" i="12"/>
  <c r="T480" i="12"/>
  <c r="H480" i="12"/>
  <c r="K480" i="12"/>
  <c r="Q480" i="12"/>
  <c r="K482" i="12"/>
  <c r="T482" i="12"/>
  <c r="H482" i="12"/>
  <c r="Q482" i="12"/>
  <c r="N482" i="12"/>
  <c r="E482" i="12"/>
  <c r="E500" i="12"/>
  <c r="N500" i="12"/>
  <c r="Q500" i="12"/>
  <c r="H500" i="12"/>
  <c r="T500" i="12"/>
  <c r="K500" i="12"/>
  <c r="T505" i="12"/>
  <c r="H505" i="12"/>
  <c r="K505" i="12"/>
  <c r="N505" i="12"/>
  <c r="Q505" i="12"/>
  <c r="E505" i="12"/>
  <c r="T511" i="12"/>
  <c r="E511" i="12"/>
  <c r="N511" i="12"/>
  <c r="K511" i="12"/>
  <c r="Q511" i="12"/>
  <c r="H511" i="12"/>
  <c r="T517" i="12"/>
  <c r="K517" i="12"/>
  <c r="H517" i="12"/>
  <c r="N517" i="12"/>
  <c r="E517" i="12"/>
  <c r="Q517" i="12"/>
  <c r="K486" i="12"/>
  <c r="T486" i="12"/>
  <c r="N486" i="12"/>
  <c r="H486" i="12"/>
  <c r="Q486" i="12"/>
  <c r="E486" i="12"/>
  <c r="T489" i="12"/>
  <c r="E489" i="12"/>
  <c r="H489" i="12"/>
  <c r="Q489" i="12"/>
  <c r="N489" i="12"/>
  <c r="K489" i="12"/>
  <c r="H493" i="12"/>
  <c r="Q493" i="12"/>
  <c r="T493" i="12"/>
  <c r="K493" i="12"/>
  <c r="N493" i="12"/>
  <c r="E493" i="12"/>
  <c r="K502" i="12"/>
  <c r="T502" i="12"/>
  <c r="N502" i="12"/>
  <c r="E502" i="12"/>
  <c r="Q502" i="12"/>
  <c r="H502" i="12"/>
  <c r="K514" i="12"/>
  <c r="T514" i="12"/>
  <c r="E514" i="12"/>
  <c r="H514" i="12"/>
  <c r="N514" i="12"/>
  <c r="Q514" i="12"/>
  <c r="H501" i="12"/>
  <c r="Q501" i="12"/>
  <c r="T501" i="12"/>
  <c r="K501" i="12"/>
  <c r="N501" i="12"/>
  <c r="E501" i="12"/>
  <c r="H490" i="12"/>
  <c r="K490" i="12"/>
  <c r="T490" i="12"/>
  <c r="N490" i="12"/>
  <c r="E490" i="12"/>
  <c r="Q490" i="12"/>
  <c r="Q488" i="12"/>
  <c r="E488" i="12"/>
  <c r="N488" i="12"/>
  <c r="H488" i="12"/>
  <c r="T488" i="12"/>
  <c r="K488" i="12"/>
  <c r="H498" i="12"/>
  <c r="K498" i="12"/>
  <c r="E498" i="12"/>
  <c r="Q498" i="12"/>
  <c r="T498" i="12"/>
  <c r="N498" i="12"/>
  <c r="N531" i="12"/>
  <c r="E531" i="12"/>
  <c r="Q531" i="12"/>
  <c r="H531" i="12"/>
  <c r="T531" i="12"/>
  <c r="K531" i="12"/>
  <c r="Q532" i="12"/>
  <c r="N532" i="12"/>
  <c r="E532" i="12"/>
  <c r="H532" i="12"/>
  <c r="T532" i="12"/>
  <c r="K532" i="12"/>
  <c r="H509" i="12"/>
  <c r="T509" i="12"/>
  <c r="Q509" i="12"/>
  <c r="K509" i="12"/>
  <c r="E509" i="12"/>
  <c r="N509" i="12"/>
  <c r="Q504" i="12"/>
  <c r="E504" i="12"/>
  <c r="K504" i="12"/>
  <c r="N504" i="12"/>
  <c r="H504" i="12"/>
  <c r="T504" i="12"/>
  <c r="N507" i="12"/>
  <c r="Q507" i="12"/>
  <c r="H507" i="12"/>
  <c r="E507" i="12"/>
  <c r="T507" i="12"/>
  <c r="K507" i="12"/>
  <c r="Q524" i="12"/>
  <c r="N524" i="12"/>
  <c r="T524" i="12"/>
  <c r="E524" i="12"/>
  <c r="H524" i="12"/>
  <c r="K524" i="12"/>
  <c r="E544" i="12"/>
  <c r="K544" i="12"/>
  <c r="T544" i="12"/>
  <c r="N544" i="12"/>
  <c r="H544" i="12"/>
  <c r="Q544" i="12"/>
  <c r="E508" i="12"/>
  <c r="Q508" i="12"/>
  <c r="H508" i="12"/>
  <c r="K508" i="12"/>
  <c r="T508" i="12"/>
  <c r="N508" i="12"/>
  <c r="Q516" i="12"/>
  <c r="E516" i="12"/>
  <c r="N516" i="12"/>
  <c r="H516" i="12"/>
  <c r="T516" i="12"/>
  <c r="K516" i="12"/>
  <c r="E520" i="12"/>
  <c r="K520" i="12"/>
  <c r="T520" i="12"/>
  <c r="N520" i="12"/>
  <c r="Q520" i="12"/>
  <c r="H520" i="12"/>
  <c r="K522" i="12"/>
  <c r="E522" i="12"/>
  <c r="N522" i="12"/>
  <c r="H522" i="12"/>
  <c r="T522" i="12"/>
  <c r="Q522" i="12"/>
  <c r="H545" i="12"/>
  <c r="K545" i="12"/>
  <c r="T545" i="12"/>
  <c r="E545" i="12"/>
  <c r="N545" i="12"/>
  <c r="Q545" i="12"/>
  <c r="H547" i="12"/>
  <c r="Q547" i="12"/>
  <c r="K547" i="12"/>
  <c r="T547" i="12"/>
  <c r="E547" i="12"/>
  <c r="N547" i="12"/>
  <c r="T525" i="12"/>
  <c r="E525" i="12"/>
  <c r="N525" i="12"/>
  <c r="Q525" i="12"/>
  <c r="H525" i="12"/>
  <c r="K525" i="12"/>
  <c r="H537" i="12"/>
  <c r="T537" i="12"/>
  <c r="K537" i="12"/>
  <c r="N537" i="12"/>
  <c r="E537" i="12"/>
  <c r="Q537" i="12"/>
  <c r="H513" i="12"/>
  <c r="E513" i="12"/>
  <c r="N513" i="12"/>
  <c r="Q513" i="12"/>
  <c r="K513" i="12"/>
  <c r="T513" i="12"/>
  <c r="K526" i="12"/>
  <c r="T526" i="12"/>
  <c r="H526" i="12"/>
  <c r="N526" i="12"/>
  <c r="Q526" i="12"/>
  <c r="E526" i="12"/>
  <c r="K510" i="12"/>
  <c r="E510" i="12"/>
  <c r="Q510" i="12"/>
  <c r="H510" i="12"/>
  <c r="T510" i="12"/>
  <c r="N510" i="12"/>
  <c r="T533" i="12"/>
  <c r="E533" i="12"/>
  <c r="N533" i="12"/>
  <c r="Q533" i="12"/>
  <c r="H533" i="12"/>
  <c r="K533" i="12"/>
  <c r="T541" i="12"/>
  <c r="E541" i="12"/>
  <c r="N541" i="12"/>
  <c r="H541" i="12"/>
  <c r="Q541" i="12"/>
  <c r="K541" i="12"/>
  <c r="E546" i="12"/>
  <c r="N546" i="12"/>
  <c r="H546" i="12"/>
  <c r="Q546" i="12"/>
  <c r="T546" i="12"/>
  <c r="K546" i="12"/>
  <c r="Q600" i="12"/>
  <c r="K600" i="12"/>
  <c r="T600" i="12"/>
  <c r="E600" i="12"/>
  <c r="N600" i="12"/>
  <c r="H600" i="12"/>
  <c r="T601" i="12"/>
  <c r="H601" i="12"/>
  <c r="Q601" i="12"/>
  <c r="K601" i="12"/>
  <c r="E601" i="12"/>
  <c r="N601" i="12"/>
  <c r="E554" i="12"/>
  <c r="Q554" i="12"/>
  <c r="T554" i="12"/>
  <c r="N554" i="12"/>
  <c r="H554" i="12"/>
  <c r="K554" i="12"/>
  <c r="Q566" i="12"/>
  <c r="K566" i="12"/>
  <c r="E566" i="12"/>
  <c r="N566" i="12"/>
  <c r="H566" i="12"/>
  <c r="T566" i="12"/>
  <c r="K587" i="12"/>
  <c r="T587" i="12"/>
  <c r="E587" i="12"/>
  <c r="N587" i="12"/>
  <c r="H587" i="12"/>
  <c r="Q587" i="12"/>
  <c r="T593" i="12"/>
  <c r="K593" i="12"/>
  <c r="E593" i="12"/>
  <c r="N593" i="12"/>
  <c r="H593" i="12"/>
  <c r="Q593" i="12"/>
  <c r="H563" i="12"/>
  <c r="T563" i="12"/>
  <c r="N563" i="12"/>
  <c r="E563" i="12"/>
  <c r="Q563" i="12"/>
  <c r="K563" i="12"/>
  <c r="K579" i="12"/>
  <c r="T579" i="12"/>
  <c r="E579" i="12"/>
  <c r="N579" i="12"/>
  <c r="H579" i="12"/>
  <c r="Q579" i="12"/>
  <c r="T585" i="12"/>
  <c r="H585" i="12"/>
  <c r="Q585" i="12"/>
  <c r="K585" i="12"/>
  <c r="E585" i="12"/>
  <c r="N585" i="12"/>
  <c r="K590" i="12"/>
  <c r="T590" i="12"/>
  <c r="E590" i="12"/>
  <c r="N590" i="12"/>
  <c r="H590" i="12"/>
  <c r="Q590" i="12"/>
  <c r="T551" i="12"/>
  <c r="E551" i="12"/>
  <c r="N551" i="12"/>
  <c r="H551" i="12"/>
  <c r="K551" i="12"/>
  <c r="Q551" i="12"/>
  <c r="H571" i="12"/>
  <c r="T571" i="12"/>
  <c r="K571" i="12"/>
  <c r="N571" i="12"/>
  <c r="E571" i="12"/>
  <c r="Q571" i="12"/>
  <c r="Q540" i="12"/>
  <c r="H540" i="12"/>
  <c r="N540" i="12"/>
  <c r="E540" i="12"/>
  <c r="T540" i="12"/>
  <c r="K540" i="12"/>
  <c r="T575" i="12"/>
  <c r="N575" i="12"/>
  <c r="H575" i="12"/>
  <c r="K575" i="12"/>
  <c r="E575" i="12"/>
  <c r="Q575" i="12"/>
  <c r="T577" i="12"/>
  <c r="Q577" i="12"/>
  <c r="H577" i="12"/>
  <c r="K577" i="12"/>
  <c r="N577" i="12"/>
  <c r="E577" i="12"/>
  <c r="E596" i="12"/>
  <c r="H596" i="12"/>
  <c r="Q596" i="12"/>
  <c r="K596" i="12"/>
  <c r="T596" i="12"/>
  <c r="N596" i="12"/>
  <c r="H555" i="12"/>
  <c r="T555" i="12"/>
  <c r="K555" i="12"/>
  <c r="N555" i="12"/>
  <c r="E555" i="12"/>
  <c r="Q555" i="12"/>
  <c r="T559" i="12"/>
  <c r="N559" i="12"/>
  <c r="H559" i="12"/>
  <c r="K559" i="12"/>
  <c r="E559" i="12"/>
  <c r="Q559" i="12"/>
  <c r="E562" i="12"/>
  <c r="Q562" i="12"/>
  <c r="T562" i="12"/>
  <c r="H562" i="12"/>
  <c r="K562" i="12"/>
  <c r="N562" i="12"/>
  <c r="E580" i="12"/>
  <c r="H580" i="12"/>
  <c r="Q580" i="12"/>
  <c r="K580" i="12"/>
  <c r="T580" i="12"/>
  <c r="N580" i="12"/>
  <c r="E586" i="12"/>
  <c r="N586" i="12"/>
  <c r="H586" i="12"/>
  <c r="Q586" i="12"/>
  <c r="K586" i="12"/>
  <c r="T586" i="12"/>
  <c r="N591" i="12"/>
  <c r="E591" i="12"/>
  <c r="H591" i="12"/>
  <c r="Q591" i="12"/>
  <c r="K591" i="12"/>
  <c r="T591" i="12"/>
  <c r="H597" i="12"/>
  <c r="E597" i="12"/>
  <c r="N597" i="12"/>
  <c r="Q597" i="12"/>
  <c r="K597" i="12"/>
  <c r="T597" i="12"/>
  <c r="T567" i="12"/>
  <c r="N567" i="12"/>
  <c r="H567" i="12"/>
  <c r="Q567" i="12"/>
  <c r="E567" i="12"/>
  <c r="K567" i="12"/>
  <c r="E578" i="12"/>
  <c r="N578" i="12"/>
  <c r="H578" i="12"/>
  <c r="Q578" i="12"/>
  <c r="K578" i="12"/>
  <c r="T578" i="12"/>
  <c r="N583" i="12"/>
  <c r="E583" i="12"/>
  <c r="H583" i="12"/>
  <c r="Q583" i="12"/>
  <c r="K583" i="12"/>
  <c r="T583" i="12"/>
  <c r="N385" i="11"/>
  <c r="H385" i="11"/>
  <c r="Q385" i="11"/>
  <c r="K385" i="11"/>
  <c r="T385" i="11"/>
  <c r="E385" i="11"/>
  <c r="Q386" i="11"/>
  <c r="K386" i="11"/>
  <c r="T386" i="11"/>
  <c r="N386" i="11"/>
  <c r="H386" i="11"/>
  <c r="E386" i="11"/>
  <c r="H406" i="11"/>
  <c r="N406" i="11"/>
  <c r="E406" i="11"/>
  <c r="Q406" i="11"/>
  <c r="T406" i="11"/>
  <c r="K406" i="11"/>
  <c r="N408" i="11"/>
  <c r="E408" i="11"/>
  <c r="H408" i="11"/>
  <c r="T408" i="11"/>
  <c r="K408" i="11"/>
  <c r="Q408" i="11"/>
  <c r="T410" i="11"/>
  <c r="Q410" i="11"/>
  <c r="K410" i="11"/>
  <c r="N410" i="11"/>
  <c r="E410" i="11"/>
  <c r="H410" i="11"/>
  <c r="E440" i="11"/>
  <c r="N440" i="11"/>
  <c r="K440" i="11"/>
  <c r="Q440" i="11"/>
  <c r="H440" i="11"/>
  <c r="T440" i="11"/>
  <c r="K456" i="11"/>
  <c r="T456" i="11"/>
  <c r="N456" i="11"/>
  <c r="Q456" i="11"/>
  <c r="H456" i="11"/>
  <c r="E456" i="11"/>
  <c r="T446" i="11"/>
  <c r="K446" i="11"/>
  <c r="N446" i="11"/>
  <c r="E446" i="11"/>
  <c r="Q446" i="11"/>
  <c r="H446" i="11"/>
  <c r="E462" i="11"/>
  <c r="N462" i="11"/>
  <c r="K462" i="11"/>
  <c r="T462" i="11"/>
  <c r="H462" i="11"/>
  <c r="Q462" i="11"/>
  <c r="H455" i="11"/>
  <c r="Q455" i="11"/>
  <c r="K455" i="11"/>
  <c r="N455" i="11"/>
  <c r="T455" i="11"/>
  <c r="E455" i="11"/>
  <c r="Q526" i="11"/>
  <c r="E526" i="11"/>
  <c r="N526" i="11"/>
  <c r="T526" i="11"/>
  <c r="H526" i="11"/>
  <c r="K526" i="11"/>
  <c r="T555" i="11"/>
  <c r="K555" i="11"/>
  <c r="N555" i="11"/>
  <c r="E555" i="11"/>
  <c r="Q555" i="11"/>
  <c r="H555" i="11"/>
  <c r="K536" i="11"/>
  <c r="H536" i="11"/>
  <c r="Q536" i="11"/>
  <c r="T536" i="11"/>
  <c r="E536" i="11"/>
  <c r="N536" i="11"/>
  <c r="Q518" i="11"/>
  <c r="E518" i="11"/>
  <c r="N518" i="11"/>
  <c r="H518" i="11"/>
  <c r="K518" i="11"/>
  <c r="T518" i="11"/>
  <c r="K549" i="11"/>
  <c r="T549" i="11"/>
  <c r="N549" i="11"/>
  <c r="H549" i="11"/>
  <c r="Q549" i="11"/>
  <c r="E549" i="11"/>
  <c r="Q546" i="11"/>
  <c r="N546" i="11"/>
  <c r="E546" i="11"/>
  <c r="K546" i="11"/>
  <c r="H546" i="11"/>
  <c r="T546" i="11"/>
  <c r="H567" i="11"/>
  <c r="K567" i="11"/>
  <c r="N567" i="11"/>
  <c r="Q567" i="11"/>
  <c r="T567" i="11"/>
  <c r="E567" i="11"/>
  <c r="T579" i="11"/>
  <c r="H579" i="11"/>
  <c r="K579" i="11"/>
  <c r="N579" i="11"/>
  <c r="E579" i="11"/>
  <c r="Q579" i="11"/>
  <c r="T595" i="11"/>
  <c r="E595" i="11"/>
  <c r="N595" i="11"/>
  <c r="H595" i="11"/>
  <c r="Q595" i="11"/>
  <c r="K595" i="11"/>
  <c r="E390" i="11"/>
  <c r="H390" i="11"/>
  <c r="K390" i="11"/>
  <c r="N390" i="11"/>
  <c r="Q390" i="11"/>
  <c r="T390" i="11"/>
  <c r="K403" i="11"/>
  <c r="T403" i="11"/>
  <c r="E403" i="11"/>
  <c r="N403" i="11"/>
  <c r="H403" i="11"/>
  <c r="Q403" i="11"/>
  <c r="T402" i="11"/>
  <c r="E402" i="11"/>
  <c r="N402" i="11"/>
  <c r="H402" i="11"/>
  <c r="Q402" i="11"/>
  <c r="K402" i="11"/>
  <c r="E413" i="11"/>
  <c r="H413" i="11"/>
  <c r="Q413" i="11"/>
  <c r="N413" i="11"/>
  <c r="T413" i="11"/>
  <c r="K413" i="11"/>
  <c r="T467" i="11"/>
  <c r="E467" i="11"/>
  <c r="H467" i="11"/>
  <c r="Q467" i="11"/>
  <c r="K467" i="11"/>
  <c r="N467" i="11"/>
  <c r="T491" i="11"/>
  <c r="H491" i="11"/>
  <c r="Q491" i="11"/>
  <c r="K491" i="11"/>
  <c r="N491" i="11"/>
  <c r="E491" i="11"/>
  <c r="H477" i="11"/>
  <c r="Q477" i="11"/>
  <c r="N477" i="11"/>
  <c r="E477" i="11"/>
  <c r="K477" i="11"/>
  <c r="T477" i="11"/>
  <c r="Q474" i="11"/>
  <c r="H474" i="11"/>
  <c r="T474" i="11"/>
  <c r="N474" i="11"/>
  <c r="E474" i="11"/>
  <c r="K474" i="11"/>
  <c r="T513" i="11"/>
  <c r="H513" i="11"/>
  <c r="Q513" i="11"/>
  <c r="K513" i="11"/>
  <c r="N513" i="11"/>
  <c r="E513" i="11"/>
  <c r="T535" i="11"/>
  <c r="H535" i="11"/>
  <c r="E535" i="11"/>
  <c r="K535" i="11"/>
  <c r="N535" i="11"/>
  <c r="Q535" i="11"/>
  <c r="N561" i="11"/>
  <c r="E561" i="11"/>
  <c r="T561" i="11"/>
  <c r="H561" i="11"/>
  <c r="K561" i="11"/>
  <c r="Q561" i="11"/>
  <c r="E582" i="11"/>
  <c r="H582" i="11"/>
  <c r="N582" i="11"/>
  <c r="Q582" i="11"/>
  <c r="T582" i="11"/>
  <c r="K582" i="11"/>
  <c r="E573" i="11"/>
  <c r="N573" i="11"/>
  <c r="H573" i="11"/>
  <c r="Q573" i="11"/>
  <c r="K573" i="11"/>
  <c r="T573" i="11"/>
  <c r="N593" i="11"/>
  <c r="K593" i="11"/>
  <c r="T593" i="11"/>
  <c r="H593" i="11"/>
  <c r="Q593" i="11"/>
  <c r="E593" i="11"/>
  <c r="T425" i="11"/>
  <c r="Q425" i="11"/>
  <c r="H425" i="11"/>
  <c r="K425" i="11"/>
  <c r="N425" i="11"/>
  <c r="E425" i="11"/>
  <c r="H414" i="11"/>
  <c r="E414" i="11"/>
  <c r="N414" i="11"/>
  <c r="Q414" i="11"/>
  <c r="T414" i="11"/>
  <c r="K414" i="11"/>
  <c r="Q450" i="11"/>
  <c r="E450" i="11"/>
  <c r="H450" i="11"/>
  <c r="K450" i="11"/>
  <c r="T450" i="11"/>
  <c r="N450" i="11"/>
  <c r="T475" i="11"/>
  <c r="Q475" i="11"/>
  <c r="H475" i="11"/>
  <c r="N475" i="11"/>
  <c r="K475" i="11"/>
  <c r="E475" i="11"/>
  <c r="K485" i="11"/>
  <c r="N485" i="11"/>
  <c r="E485" i="11"/>
  <c r="Q485" i="11"/>
  <c r="H485" i="11"/>
  <c r="T485" i="11"/>
  <c r="E494" i="11"/>
  <c r="N494" i="11"/>
  <c r="K494" i="11"/>
  <c r="Q494" i="11"/>
  <c r="H494" i="11"/>
  <c r="T494" i="11"/>
  <c r="H509" i="11"/>
  <c r="E509" i="11"/>
  <c r="N509" i="11"/>
  <c r="Q509" i="11"/>
  <c r="T509" i="11"/>
  <c r="K509" i="11"/>
  <c r="H543" i="11"/>
  <c r="E543" i="11"/>
  <c r="Q543" i="11"/>
  <c r="T543" i="11"/>
  <c r="K543" i="11"/>
  <c r="N543" i="11"/>
  <c r="T587" i="11"/>
  <c r="K587" i="11"/>
  <c r="E587" i="11"/>
  <c r="N587" i="11"/>
  <c r="H587" i="11"/>
  <c r="Q587" i="11"/>
  <c r="T571" i="11"/>
  <c r="E571" i="11"/>
  <c r="N571" i="11"/>
  <c r="Q571" i="11"/>
  <c r="H571" i="11"/>
  <c r="K571" i="11"/>
  <c r="K588" i="11"/>
  <c r="T588" i="11"/>
  <c r="E588" i="11"/>
  <c r="N588" i="11"/>
  <c r="H588" i="11"/>
  <c r="Q588" i="11"/>
  <c r="H600" i="11"/>
  <c r="Q600" i="11"/>
  <c r="T600" i="11"/>
  <c r="K600" i="11"/>
  <c r="E600" i="11"/>
  <c r="N600" i="11"/>
  <c r="E566" i="11"/>
  <c r="K566" i="11"/>
  <c r="T566" i="11"/>
  <c r="H566" i="11"/>
  <c r="N566" i="11"/>
  <c r="Q566" i="11"/>
  <c r="Q570" i="11"/>
  <c r="K570" i="11"/>
  <c r="N570" i="11"/>
  <c r="T570" i="11"/>
  <c r="E570" i="11"/>
  <c r="H570" i="11"/>
  <c r="T397" i="11"/>
  <c r="E397" i="11"/>
  <c r="Q397" i="11"/>
  <c r="H397" i="11"/>
  <c r="K397" i="11"/>
  <c r="N397" i="11"/>
  <c r="T418" i="11"/>
  <c r="H418" i="11"/>
  <c r="K418" i="11"/>
  <c r="N418" i="11"/>
  <c r="E418" i="11"/>
  <c r="Q418" i="11"/>
  <c r="K464" i="11"/>
  <c r="T464" i="11"/>
  <c r="E464" i="11"/>
  <c r="H464" i="11"/>
  <c r="Q464" i="11"/>
  <c r="N464" i="11"/>
  <c r="K448" i="11"/>
  <c r="T448" i="11"/>
  <c r="Q448" i="11"/>
  <c r="H448" i="11"/>
  <c r="N448" i="11"/>
  <c r="E448" i="11"/>
  <c r="Q458" i="11"/>
  <c r="K458" i="11"/>
  <c r="T458" i="11"/>
  <c r="N458" i="11"/>
  <c r="E458" i="11"/>
  <c r="H458" i="11"/>
  <c r="T483" i="11"/>
  <c r="E483" i="11"/>
  <c r="K483" i="11"/>
  <c r="Q483" i="11"/>
  <c r="H483" i="11"/>
  <c r="N483" i="11"/>
  <c r="N497" i="11"/>
  <c r="K497" i="11"/>
  <c r="T497" i="11"/>
  <c r="E497" i="11"/>
  <c r="Q497" i="11"/>
  <c r="H497" i="11"/>
  <c r="T519" i="11"/>
  <c r="H519" i="11"/>
  <c r="N519" i="11"/>
  <c r="E519" i="11"/>
  <c r="Q519" i="11"/>
  <c r="K519" i="11"/>
  <c r="Q534" i="11"/>
  <c r="E534" i="11"/>
  <c r="H534" i="11"/>
  <c r="T534" i="11"/>
  <c r="K534" i="11"/>
  <c r="N534" i="11"/>
  <c r="N565" i="11"/>
  <c r="Q565" i="11"/>
  <c r="K565" i="11"/>
  <c r="T565" i="11"/>
  <c r="E565" i="11"/>
  <c r="H565" i="11"/>
  <c r="K544" i="11"/>
  <c r="E544" i="11"/>
  <c r="N544" i="11"/>
  <c r="Q544" i="11"/>
  <c r="H544" i="11"/>
  <c r="T544" i="11"/>
  <c r="E558" i="11"/>
  <c r="N558" i="11"/>
  <c r="H558" i="11"/>
  <c r="Q558" i="11"/>
  <c r="K558" i="11"/>
  <c r="T558" i="11"/>
  <c r="E602" i="11"/>
  <c r="H602" i="11"/>
  <c r="N602" i="11"/>
  <c r="Q602" i="11"/>
  <c r="K602" i="11"/>
  <c r="T602" i="11"/>
  <c r="N400" i="11"/>
  <c r="K400" i="11"/>
  <c r="T400" i="11"/>
  <c r="Q400" i="11"/>
  <c r="E400" i="11"/>
  <c r="H400" i="11"/>
  <c r="T437" i="11"/>
  <c r="K437" i="11"/>
  <c r="E437" i="11"/>
  <c r="N437" i="11"/>
  <c r="H437" i="11"/>
  <c r="Q437" i="11"/>
  <c r="Q417" i="11"/>
  <c r="H417" i="11"/>
  <c r="E417" i="11"/>
  <c r="T417" i="11"/>
  <c r="K417" i="11"/>
  <c r="N417" i="11"/>
  <c r="H452" i="11"/>
  <c r="N452" i="11"/>
  <c r="E452" i="11"/>
  <c r="Q452" i="11"/>
  <c r="T452" i="11"/>
  <c r="K452" i="11"/>
  <c r="E484" i="11"/>
  <c r="K484" i="11"/>
  <c r="N484" i="11"/>
  <c r="Q484" i="11"/>
  <c r="H484" i="11"/>
  <c r="T484" i="11"/>
  <c r="T499" i="11"/>
  <c r="K499" i="11"/>
  <c r="N499" i="11"/>
  <c r="E499" i="11"/>
  <c r="Q499" i="11"/>
  <c r="H499" i="11"/>
  <c r="T505" i="11"/>
  <c r="K505" i="11"/>
  <c r="N505" i="11"/>
  <c r="E505" i="11"/>
  <c r="Q505" i="11"/>
  <c r="H505" i="11"/>
  <c r="T547" i="11"/>
  <c r="E547" i="11"/>
  <c r="N547" i="11"/>
  <c r="Q547" i="11"/>
  <c r="H547" i="11"/>
  <c r="K547" i="11"/>
  <c r="T527" i="11"/>
  <c r="H527" i="11"/>
  <c r="E527" i="11"/>
  <c r="K527" i="11"/>
  <c r="N527" i="11"/>
  <c r="Q527" i="11"/>
  <c r="H551" i="11"/>
  <c r="Q551" i="11"/>
  <c r="K551" i="11"/>
  <c r="N551" i="11"/>
  <c r="T551" i="11"/>
  <c r="E551" i="11"/>
  <c r="T539" i="11"/>
  <c r="E539" i="11"/>
  <c r="N539" i="11"/>
  <c r="H539" i="11"/>
  <c r="Q539" i="11"/>
  <c r="K539" i="11"/>
  <c r="Q562" i="11"/>
  <c r="H562" i="11"/>
  <c r="T562" i="11"/>
  <c r="E562" i="11"/>
  <c r="K562" i="11"/>
  <c r="N562" i="11"/>
  <c r="Q578" i="11"/>
  <c r="T578" i="11"/>
  <c r="H578" i="11"/>
  <c r="K578" i="11"/>
  <c r="N578" i="11"/>
  <c r="E578" i="11"/>
  <c r="N569" i="11"/>
  <c r="Q569" i="11"/>
  <c r="K569" i="11"/>
  <c r="H569" i="11"/>
  <c r="T569" i="11"/>
  <c r="E569" i="11"/>
  <c r="H597" i="11"/>
  <c r="Q597" i="11"/>
  <c r="K597" i="11"/>
  <c r="T597" i="11"/>
  <c r="E597" i="11"/>
  <c r="N597" i="11"/>
  <c r="T387" i="11"/>
  <c r="N387" i="11"/>
  <c r="Q387" i="11"/>
  <c r="K387" i="11"/>
  <c r="E387" i="11"/>
  <c r="H387" i="11"/>
  <c r="T389" i="11"/>
  <c r="E389" i="11"/>
  <c r="H389" i="11"/>
  <c r="K389" i="11"/>
  <c r="N389" i="11"/>
  <c r="Q389" i="11"/>
  <c r="H432" i="11"/>
  <c r="K432" i="11"/>
  <c r="T432" i="11"/>
  <c r="N432" i="11"/>
  <c r="E432" i="11"/>
  <c r="Q432" i="11"/>
  <c r="K442" i="11"/>
  <c r="H442" i="11"/>
  <c r="Q442" i="11"/>
  <c r="E442" i="11"/>
  <c r="T442" i="11"/>
  <c r="N442" i="11"/>
  <c r="T445" i="11"/>
  <c r="H445" i="11"/>
  <c r="K445" i="11"/>
  <c r="N445" i="11"/>
  <c r="Q445" i="11"/>
  <c r="E445" i="11"/>
  <c r="T459" i="11"/>
  <c r="E459" i="11"/>
  <c r="Q459" i="11"/>
  <c r="N459" i="11"/>
  <c r="H459" i="11"/>
  <c r="K459" i="11"/>
  <c r="T451" i="11"/>
  <c r="E451" i="11"/>
  <c r="Q451" i="11"/>
  <c r="H451" i="11"/>
  <c r="K451" i="11"/>
  <c r="N451" i="11"/>
  <c r="E478" i="11"/>
  <c r="N478" i="11"/>
  <c r="T478" i="11"/>
  <c r="Q478" i="11"/>
  <c r="H478" i="11"/>
  <c r="K478" i="11"/>
  <c r="N489" i="11"/>
  <c r="H489" i="11"/>
  <c r="T489" i="11"/>
  <c r="K489" i="11"/>
  <c r="E489" i="11"/>
  <c r="Q489" i="11"/>
  <c r="Q512" i="11"/>
  <c r="K512" i="11"/>
  <c r="T512" i="11"/>
  <c r="E512" i="11"/>
  <c r="H512" i="11"/>
  <c r="N512" i="11"/>
  <c r="H515" i="11"/>
  <c r="T515" i="11"/>
  <c r="K515" i="11"/>
  <c r="N515" i="11"/>
  <c r="E515" i="11"/>
  <c r="Q515" i="11"/>
  <c r="E506" i="11"/>
  <c r="T506" i="11"/>
  <c r="H506" i="11"/>
  <c r="K506" i="11"/>
  <c r="N506" i="11"/>
  <c r="Q506" i="11"/>
  <c r="N540" i="11"/>
  <c r="E540" i="11"/>
  <c r="Q540" i="11"/>
  <c r="K540" i="11"/>
  <c r="H540" i="11"/>
  <c r="T540" i="11"/>
  <c r="T563" i="11"/>
  <c r="E563" i="11"/>
  <c r="N563" i="11"/>
  <c r="H563" i="11"/>
  <c r="Q563" i="11"/>
  <c r="K563" i="11"/>
  <c r="N576" i="11"/>
  <c r="E576" i="11"/>
  <c r="Q576" i="11"/>
  <c r="H576" i="11"/>
  <c r="T576" i="11"/>
  <c r="K576" i="11"/>
  <c r="H591" i="11"/>
  <c r="Q591" i="11"/>
  <c r="K591" i="11"/>
  <c r="T591" i="11"/>
  <c r="E591" i="11"/>
  <c r="N591" i="11"/>
  <c r="K394" i="11"/>
  <c r="T394" i="11"/>
  <c r="H394" i="11"/>
  <c r="N394" i="11"/>
  <c r="E394" i="11"/>
  <c r="Q394" i="11"/>
  <c r="E428" i="11"/>
  <c r="H428" i="11"/>
  <c r="Q428" i="11"/>
  <c r="T428" i="11"/>
  <c r="K428" i="11"/>
  <c r="N428" i="11"/>
  <c r="K434" i="11"/>
  <c r="T434" i="11"/>
  <c r="E434" i="11"/>
  <c r="N434" i="11"/>
  <c r="H434" i="11"/>
  <c r="Q434" i="11"/>
  <c r="H447" i="11"/>
  <c r="Q447" i="11"/>
  <c r="T447" i="11"/>
  <c r="K447" i="11"/>
  <c r="N447" i="11"/>
  <c r="E447" i="11"/>
  <c r="N457" i="11"/>
  <c r="K457" i="11"/>
  <c r="E457" i="11"/>
  <c r="Q457" i="11"/>
  <c r="H457" i="11"/>
  <c r="T457" i="11"/>
  <c r="K488" i="11"/>
  <c r="H488" i="11"/>
  <c r="Q488" i="11"/>
  <c r="N488" i="11"/>
  <c r="E488" i="11"/>
  <c r="T488" i="11"/>
  <c r="K502" i="11"/>
  <c r="E502" i="11"/>
  <c r="N502" i="11"/>
  <c r="T502" i="11"/>
  <c r="H502" i="11"/>
  <c r="Q502" i="11"/>
  <c r="N511" i="11"/>
  <c r="K511" i="11"/>
  <c r="Q511" i="11"/>
  <c r="H511" i="11"/>
  <c r="E511" i="11"/>
  <c r="T511" i="11"/>
  <c r="H523" i="11"/>
  <c r="T523" i="11"/>
  <c r="K523" i="11"/>
  <c r="N523" i="11"/>
  <c r="Q523" i="11"/>
  <c r="E523" i="11"/>
  <c r="K528" i="11"/>
  <c r="N528" i="11"/>
  <c r="E528" i="11"/>
  <c r="Q528" i="11"/>
  <c r="H528" i="11"/>
  <c r="T528" i="11"/>
  <c r="H531" i="11"/>
  <c r="T531" i="11"/>
  <c r="E531" i="11"/>
  <c r="Q531" i="11"/>
  <c r="K531" i="11"/>
  <c r="N531" i="11"/>
  <c r="N537" i="11"/>
  <c r="E537" i="11"/>
  <c r="Q537" i="11"/>
  <c r="H537" i="11"/>
  <c r="T537" i="11"/>
  <c r="K537" i="11"/>
  <c r="E542" i="11"/>
  <c r="K542" i="11"/>
  <c r="T542" i="11"/>
  <c r="Q542" i="11"/>
  <c r="H542" i="11"/>
  <c r="N542" i="11"/>
  <c r="Q538" i="11"/>
  <c r="E538" i="11"/>
  <c r="H538" i="11"/>
  <c r="T538" i="11"/>
  <c r="K538" i="11"/>
  <c r="N538" i="11"/>
  <c r="Q388" i="11"/>
  <c r="T388" i="11"/>
  <c r="E388" i="11"/>
  <c r="H388" i="11"/>
  <c r="K388" i="11"/>
  <c r="N388" i="11"/>
  <c r="Q420" i="11"/>
  <c r="N420" i="11"/>
  <c r="E420" i="11"/>
  <c r="H420" i="11"/>
  <c r="T420" i="11"/>
  <c r="K420" i="11"/>
  <c r="H429" i="11"/>
  <c r="E429" i="11"/>
  <c r="N429" i="11"/>
  <c r="Q429" i="11"/>
  <c r="T429" i="11"/>
  <c r="K429" i="11"/>
  <c r="E492" i="11"/>
  <c r="K492" i="11"/>
  <c r="T492" i="11"/>
  <c r="N492" i="11"/>
  <c r="Q492" i="11"/>
  <c r="H492" i="11"/>
  <c r="H501" i="11"/>
  <c r="K501" i="11"/>
  <c r="T501" i="11"/>
  <c r="N501" i="11"/>
  <c r="Q501" i="11"/>
  <c r="E501" i="11"/>
  <c r="K520" i="11"/>
  <c r="E520" i="11"/>
  <c r="N520" i="11"/>
  <c r="Q520" i="11"/>
  <c r="H520" i="11"/>
  <c r="T520" i="11"/>
  <c r="N545" i="11"/>
  <c r="E545" i="11"/>
  <c r="Q545" i="11"/>
  <c r="K545" i="11"/>
  <c r="H545" i="11"/>
  <c r="T545" i="11"/>
  <c r="N585" i="11"/>
  <c r="H585" i="11"/>
  <c r="Q585" i="11"/>
  <c r="K585" i="11"/>
  <c r="T585" i="11"/>
  <c r="E585" i="11"/>
  <c r="Q594" i="11"/>
  <c r="H594" i="11"/>
  <c r="K594" i="11"/>
  <c r="T594" i="11"/>
  <c r="E594" i="11"/>
  <c r="N594" i="11"/>
  <c r="E382" i="10"/>
  <c r="N382" i="10"/>
  <c r="H382" i="10"/>
  <c r="Q382" i="10"/>
  <c r="K382" i="10"/>
  <c r="T382" i="10"/>
  <c r="H390" i="10"/>
  <c r="Q390" i="10"/>
  <c r="T390" i="10"/>
  <c r="E390" i="10"/>
  <c r="K390" i="10"/>
  <c r="N390" i="10"/>
  <c r="N397" i="10"/>
  <c r="Q397" i="10"/>
  <c r="H397" i="10"/>
  <c r="T397" i="10"/>
  <c r="K397" i="10"/>
  <c r="E397" i="10"/>
  <c r="T407" i="10"/>
  <c r="K407" i="10"/>
  <c r="E407" i="10"/>
  <c r="N407" i="10"/>
  <c r="Q407" i="10"/>
  <c r="H407" i="10"/>
  <c r="E410" i="10"/>
  <c r="K410" i="10"/>
  <c r="T410" i="10"/>
  <c r="N410" i="10"/>
  <c r="Q410" i="10"/>
  <c r="H410" i="10"/>
  <c r="K416" i="10"/>
  <c r="T416" i="10"/>
  <c r="N416" i="10"/>
  <c r="Q416" i="10"/>
  <c r="E416" i="10"/>
  <c r="H416" i="10"/>
  <c r="T389" i="10"/>
  <c r="E389" i="10"/>
  <c r="N389" i="10"/>
  <c r="Q389" i="10"/>
  <c r="H389" i="10"/>
  <c r="K389" i="10"/>
  <c r="Q398" i="10"/>
  <c r="T398" i="10"/>
  <c r="N398" i="10"/>
  <c r="E398" i="10"/>
  <c r="H398" i="10"/>
  <c r="K398" i="10"/>
  <c r="T399" i="10"/>
  <c r="N399" i="10"/>
  <c r="E399" i="10"/>
  <c r="H399" i="10"/>
  <c r="K399" i="10"/>
  <c r="Q399" i="10"/>
  <c r="K412" i="10"/>
  <c r="E412" i="10"/>
  <c r="N412" i="10"/>
  <c r="Q412" i="10"/>
  <c r="H412" i="10"/>
  <c r="T412" i="10"/>
  <c r="K401" i="10"/>
  <c r="E401" i="10"/>
  <c r="N401" i="10"/>
  <c r="Q401" i="10"/>
  <c r="T401" i="10"/>
  <c r="H401" i="10"/>
  <c r="T415" i="10"/>
  <c r="E415" i="10"/>
  <c r="N415" i="10"/>
  <c r="K415" i="10"/>
  <c r="Q415" i="10"/>
  <c r="H415" i="10"/>
  <c r="N428" i="10"/>
  <c r="K428" i="10"/>
  <c r="T428" i="10"/>
  <c r="E428" i="10"/>
  <c r="H428" i="10"/>
  <c r="Q428" i="10"/>
  <c r="T430" i="10"/>
  <c r="H430" i="10"/>
  <c r="Q430" i="10"/>
  <c r="K430" i="10"/>
  <c r="N430" i="10"/>
  <c r="E430" i="10"/>
  <c r="H403" i="10"/>
  <c r="Q403" i="10"/>
  <c r="E403" i="10"/>
  <c r="K403" i="10"/>
  <c r="N403" i="10"/>
  <c r="T403" i="10"/>
  <c r="K404" i="10"/>
  <c r="T404" i="10"/>
  <c r="E404" i="10"/>
  <c r="N404" i="10"/>
  <c r="H404" i="10"/>
  <c r="Q404" i="10"/>
  <c r="Q414" i="10"/>
  <c r="E414" i="10"/>
  <c r="H414" i="10"/>
  <c r="K414" i="10"/>
  <c r="N414" i="10"/>
  <c r="T414" i="10"/>
  <c r="Q421" i="10"/>
  <c r="T421" i="10"/>
  <c r="N421" i="10"/>
  <c r="E421" i="10"/>
  <c r="H421" i="10"/>
  <c r="K421" i="10"/>
  <c r="T422" i="10"/>
  <c r="N422" i="10"/>
  <c r="E422" i="10"/>
  <c r="Q422" i="10"/>
  <c r="H422" i="10"/>
  <c r="K422" i="10"/>
  <c r="E424" i="10"/>
  <c r="K424" i="10"/>
  <c r="T424" i="10"/>
  <c r="H424" i="10"/>
  <c r="N424" i="10"/>
  <c r="Q424" i="10"/>
  <c r="T437" i="10"/>
  <c r="N437" i="10"/>
  <c r="K437" i="10"/>
  <c r="E437" i="10"/>
  <c r="Q437" i="10"/>
  <c r="H437" i="10"/>
  <c r="T445" i="10"/>
  <c r="N445" i="10"/>
  <c r="K445" i="10"/>
  <c r="E445" i="10"/>
  <c r="Q445" i="10"/>
  <c r="H445" i="10"/>
  <c r="E431" i="10"/>
  <c r="N431" i="10"/>
  <c r="Q431" i="10"/>
  <c r="T431" i="10"/>
  <c r="H431" i="10"/>
  <c r="K431" i="10"/>
  <c r="T439" i="10"/>
  <c r="H439" i="10"/>
  <c r="Q439" i="10"/>
  <c r="K439" i="10"/>
  <c r="E439" i="10"/>
  <c r="N439" i="10"/>
  <c r="T447" i="10"/>
  <c r="H447" i="10"/>
  <c r="Q447" i="10"/>
  <c r="K447" i="10"/>
  <c r="E447" i="10"/>
  <c r="N447" i="10"/>
  <c r="T455" i="10"/>
  <c r="H455" i="10"/>
  <c r="Q455" i="10"/>
  <c r="E455" i="10"/>
  <c r="N455" i="10"/>
  <c r="K455" i="10"/>
  <c r="T485" i="10"/>
  <c r="H485" i="10"/>
  <c r="Q485" i="10"/>
  <c r="K485" i="10"/>
  <c r="N485" i="10"/>
  <c r="E485" i="10"/>
  <c r="K427" i="10"/>
  <c r="E427" i="10"/>
  <c r="N427" i="10"/>
  <c r="H427" i="10"/>
  <c r="Q427" i="10"/>
  <c r="T427" i="10"/>
  <c r="H434" i="10"/>
  <c r="E434" i="10"/>
  <c r="N434" i="10"/>
  <c r="Q434" i="10"/>
  <c r="K434" i="10"/>
  <c r="T434" i="10"/>
  <c r="E472" i="10"/>
  <c r="N472" i="10"/>
  <c r="H472" i="10"/>
  <c r="Q472" i="10"/>
  <c r="T472" i="10"/>
  <c r="K472" i="10"/>
  <c r="N483" i="10"/>
  <c r="H483" i="10"/>
  <c r="Q483" i="10"/>
  <c r="E483" i="10"/>
  <c r="T483" i="10"/>
  <c r="K483" i="10"/>
  <c r="K458" i="10"/>
  <c r="E458" i="10"/>
  <c r="N458" i="10"/>
  <c r="H458" i="10"/>
  <c r="Q458" i="10"/>
  <c r="T458" i="10"/>
  <c r="H465" i="10"/>
  <c r="N465" i="10"/>
  <c r="Q465" i="10"/>
  <c r="E465" i="10"/>
  <c r="T465" i="10"/>
  <c r="K465" i="10"/>
  <c r="N451" i="10"/>
  <c r="H451" i="10"/>
  <c r="K451" i="10"/>
  <c r="E451" i="10"/>
  <c r="Q451" i="10"/>
  <c r="T451" i="10"/>
  <c r="K479" i="10"/>
  <c r="T479" i="10"/>
  <c r="N479" i="10"/>
  <c r="E479" i="10"/>
  <c r="Q479" i="10"/>
  <c r="H479" i="10"/>
  <c r="K482" i="10"/>
  <c r="H482" i="10"/>
  <c r="Q482" i="10"/>
  <c r="T482" i="10"/>
  <c r="N482" i="10"/>
  <c r="E482" i="10"/>
  <c r="T453" i="10"/>
  <c r="N453" i="10"/>
  <c r="E453" i="10"/>
  <c r="Q453" i="10"/>
  <c r="K453" i="10"/>
  <c r="H453" i="10"/>
  <c r="N475" i="10"/>
  <c r="K475" i="10"/>
  <c r="Q475" i="10"/>
  <c r="E475" i="10"/>
  <c r="H475" i="10"/>
  <c r="T475" i="10"/>
  <c r="H478" i="10"/>
  <c r="Q478" i="10"/>
  <c r="K478" i="10"/>
  <c r="N478" i="10"/>
  <c r="E478" i="10"/>
  <c r="T478" i="10"/>
  <c r="N494" i="10"/>
  <c r="E494" i="10"/>
  <c r="H494" i="10"/>
  <c r="T494" i="10"/>
  <c r="K494" i="10"/>
  <c r="Q494" i="10"/>
  <c r="T461" i="10"/>
  <c r="E461" i="10"/>
  <c r="N461" i="10"/>
  <c r="H461" i="10"/>
  <c r="Q461" i="10"/>
  <c r="K461" i="10"/>
  <c r="K490" i="10"/>
  <c r="H490" i="10"/>
  <c r="Q490" i="10"/>
  <c r="T490" i="10"/>
  <c r="E490" i="10"/>
  <c r="N490" i="10"/>
  <c r="K495" i="10"/>
  <c r="T495" i="10"/>
  <c r="Q495" i="10"/>
  <c r="E495" i="10"/>
  <c r="H495" i="10"/>
  <c r="N495" i="10"/>
  <c r="K499" i="10"/>
  <c r="T499" i="10"/>
  <c r="H499" i="10"/>
  <c r="Q499" i="10"/>
  <c r="E499" i="10"/>
  <c r="N499" i="10"/>
  <c r="K450" i="10"/>
  <c r="E450" i="10"/>
  <c r="N450" i="10"/>
  <c r="H450" i="10"/>
  <c r="Q450" i="10"/>
  <c r="T450" i="10"/>
  <c r="Q454" i="10"/>
  <c r="T454" i="10"/>
  <c r="K454" i="10"/>
  <c r="N454" i="10"/>
  <c r="E454" i="10"/>
  <c r="H454" i="10"/>
  <c r="N459" i="10"/>
  <c r="E459" i="10"/>
  <c r="K459" i="10"/>
  <c r="Q459" i="10"/>
  <c r="T459" i="10"/>
  <c r="H459" i="10"/>
  <c r="T477" i="10"/>
  <c r="H477" i="10"/>
  <c r="K477" i="10"/>
  <c r="N477" i="10"/>
  <c r="E477" i="10"/>
  <c r="Q477" i="10"/>
  <c r="T469" i="10"/>
  <c r="E469" i="10"/>
  <c r="N469" i="10"/>
  <c r="H469" i="10"/>
  <c r="K469" i="10"/>
  <c r="Q469" i="10"/>
  <c r="E486" i="10"/>
  <c r="N486" i="10"/>
  <c r="H486" i="10"/>
  <c r="T486" i="10"/>
  <c r="K486" i="10"/>
  <c r="Q486" i="10"/>
  <c r="K442" i="10"/>
  <c r="E442" i="10"/>
  <c r="N442" i="10"/>
  <c r="H442" i="10"/>
  <c r="Q442" i="10"/>
  <c r="T442" i="10"/>
  <c r="Q476" i="10"/>
  <c r="E476" i="10"/>
  <c r="T476" i="10"/>
  <c r="H476" i="10"/>
  <c r="K476" i="10"/>
  <c r="N476" i="10"/>
  <c r="T493" i="10"/>
  <c r="E493" i="10"/>
  <c r="N493" i="10"/>
  <c r="H493" i="10"/>
  <c r="Q493" i="10"/>
  <c r="K493" i="10"/>
  <c r="H500" i="10"/>
  <c r="Q500" i="10"/>
  <c r="T500" i="10"/>
  <c r="K500" i="10"/>
  <c r="N500" i="10"/>
  <c r="E500" i="10"/>
  <c r="T498" i="10"/>
  <c r="E498" i="10"/>
  <c r="N498" i="10"/>
  <c r="H498" i="10"/>
  <c r="K498" i="10"/>
  <c r="Q498" i="10"/>
  <c r="E501" i="10"/>
  <c r="N501" i="10"/>
  <c r="H501" i="10"/>
  <c r="Q501" i="10"/>
  <c r="T501" i="10"/>
  <c r="K501" i="10"/>
  <c r="E515" i="10"/>
  <c r="H515" i="10"/>
  <c r="K515" i="10"/>
  <c r="N515" i="10"/>
  <c r="Q515" i="10"/>
  <c r="T515" i="10"/>
  <c r="T536" i="10"/>
  <c r="K536" i="10"/>
  <c r="N536" i="10"/>
  <c r="E536" i="10"/>
  <c r="Q536" i="10"/>
  <c r="H536" i="10"/>
  <c r="T528" i="10"/>
  <c r="K528" i="10"/>
  <c r="H528" i="10"/>
  <c r="N528" i="10"/>
  <c r="Q528" i="10"/>
  <c r="E528" i="10"/>
  <c r="T506" i="10"/>
  <c r="E506" i="10"/>
  <c r="H506" i="10"/>
  <c r="K506" i="10"/>
  <c r="N506" i="10"/>
  <c r="Q506" i="10"/>
  <c r="Q511" i="10"/>
  <c r="T511" i="10"/>
  <c r="H511" i="10"/>
  <c r="K511" i="10"/>
  <c r="N511" i="10"/>
  <c r="E511" i="10"/>
  <c r="T512" i="10"/>
  <c r="Q512" i="10"/>
  <c r="H512" i="10"/>
  <c r="K512" i="10"/>
  <c r="N512" i="10"/>
  <c r="E512" i="10"/>
  <c r="K517" i="10"/>
  <c r="N517" i="10"/>
  <c r="H517" i="10"/>
  <c r="T517" i="10"/>
  <c r="Q517" i="10"/>
  <c r="E517" i="10"/>
  <c r="Q519" i="10"/>
  <c r="T519" i="10"/>
  <c r="H519" i="10"/>
  <c r="K519" i="10"/>
  <c r="E519" i="10"/>
  <c r="N519" i="10"/>
  <c r="T520" i="10"/>
  <c r="Q520" i="10"/>
  <c r="K520" i="10"/>
  <c r="E520" i="10"/>
  <c r="H520" i="10"/>
  <c r="N520" i="10"/>
  <c r="K525" i="10"/>
  <c r="T525" i="10"/>
  <c r="H525" i="10"/>
  <c r="N525" i="10"/>
  <c r="E525" i="10"/>
  <c r="Q525" i="10"/>
  <c r="T504" i="10"/>
  <c r="N504" i="10"/>
  <c r="E504" i="10"/>
  <c r="H504" i="10"/>
  <c r="K504" i="10"/>
  <c r="Q504" i="10"/>
  <c r="E531" i="10"/>
  <c r="K531" i="10"/>
  <c r="T531" i="10"/>
  <c r="N531" i="10"/>
  <c r="Q531" i="10"/>
  <c r="H531" i="10"/>
  <c r="T568" i="10"/>
  <c r="K568" i="10"/>
  <c r="Q568" i="10"/>
  <c r="E568" i="10"/>
  <c r="N568" i="10"/>
  <c r="H568" i="10"/>
  <c r="E539" i="10"/>
  <c r="K539" i="10"/>
  <c r="T539" i="10"/>
  <c r="H539" i="10"/>
  <c r="N539" i="10"/>
  <c r="Q539" i="10"/>
  <c r="K541" i="10"/>
  <c r="E541" i="10"/>
  <c r="N541" i="10"/>
  <c r="H541" i="10"/>
  <c r="Q541" i="10"/>
  <c r="T541" i="10"/>
  <c r="H529" i="10"/>
  <c r="Q529" i="10"/>
  <c r="N529" i="10"/>
  <c r="E529" i="10"/>
  <c r="T529" i="10"/>
  <c r="K529" i="10"/>
  <c r="N537" i="10"/>
  <c r="Q537" i="10"/>
  <c r="E537" i="10"/>
  <c r="T537" i="10"/>
  <c r="H537" i="10"/>
  <c r="K537" i="10"/>
  <c r="T544" i="10"/>
  <c r="E544" i="10"/>
  <c r="N544" i="10"/>
  <c r="H544" i="10"/>
  <c r="Q544" i="10"/>
  <c r="K544" i="10"/>
  <c r="E563" i="10"/>
  <c r="N563" i="10"/>
  <c r="T563" i="10"/>
  <c r="K563" i="10"/>
  <c r="H563" i="10"/>
  <c r="Q563" i="10"/>
  <c r="H564" i="10"/>
  <c r="N564" i="10"/>
  <c r="T564" i="10"/>
  <c r="K564" i="10"/>
  <c r="E564" i="10"/>
  <c r="Q564" i="10"/>
  <c r="H524" i="10"/>
  <c r="K524" i="10"/>
  <c r="T524" i="10"/>
  <c r="N524" i="10"/>
  <c r="E524" i="10"/>
  <c r="Q524" i="10"/>
  <c r="K533" i="10"/>
  <c r="T533" i="10"/>
  <c r="E533" i="10"/>
  <c r="N533" i="10"/>
  <c r="Q533" i="10"/>
  <c r="H533" i="10"/>
  <c r="H548" i="10"/>
  <c r="K548" i="10"/>
  <c r="N548" i="10"/>
  <c r="T548" i="10"/>
  <c r="Q548" i="10"/>
  <c r="E548" i="10"/>
  <c r="E523" i="10"/>
  <c r="H523" i="10"/>
  <c r="K523" i="10"/>
  <c r="N523" i="10"/>
  <c r="Q523" i="10"/>
  <c r="T523" i="10"/>
  <c r="Q527" i="10"/>
  <c r="E527" i="10"/>
  <c r="N527" i="10"/>
  <c r="H527" i="10"/>
  <c r="K527" i="10"/>
  <c r="T527" i="10"/>
  <c r="E530" i="10"/>
  <c r="N530" i="10"/>
  <c r="H530" i="10"/>
  <c r="Q530" i="10"/>
  <c r="T530" i="10"/>
  <c r="K530" i="10"/>
  <c r="N542" i="10"/>
  <c r="E542" i="10"/>
  <c r="T542" i="10"/>
  <c r="H542" i="10"/>
  <c r="K542" i="10"/>
  <c r="Q542" i="10"/>
  <c r="T552" i="10"/>
  <c r="E552" i="10"/>
  <c r="Q552" i="10"/>
  <c r="H552" i="10"/>
  <c r="N552" i="10"/>
  <c r="K552" i="10"/>
  <c r="T584" i="10"/>
  <c r="E584" i="10"/>
  <c r="N584" i="10"/>
  <c r="K584" i="10"/>
  <c r="Q584" i="10"/>
  <c r="H584" i="10"/>
  <c r="T592" i="10"/>
  <c r="K592" i="10"/>
  <c r="N592" i="10"/>
  <c r="E592" i="10"/>
  <c r="Q592" i="10"/>
  <c r="H592" i="10"/>
  <c r="E521" i="10"/>
  <c r="H521" i="10"/>
  <c r="K521" i="10"/>
  <c r="T521" i="10"/>
  <c r="N521" i="10"/>
  <c r="Q521" i="10"/>
  <c r="Q535" i="10"/>
  <c r="E535" i="10"/>
  <c r="N535" i="10"/>
  <c r="H535" i="10"/>
  <c r="K535" i="10"/>
  <c r="T535" i="10"/>
  <c r="E562" i="10"/>
  <c r="Q562" i="10"/>
  <c r="N562" i="10"/>
  <c r="H562" i="10"/>
  <c r="T562" i="10"/>
  <c r="K562" i="10"/>
  <c r="H553" i="10"/>
  <c r="T553" i="10"/>
  <c r="Q553" i="10"/>
  <c r="E553" i="10"/>
  <c r="K553" i="10"/>
  <c r="N553" i="10"/>
  <c r="Q559" i="10"/>
  <c r="H559" i="10"/>
  <c r="N559" i="10"/>
  <c r="E559" i="10"/>
  <c r="T559" i="10"/>
  <c r="K559" i="10"/>
  <c r="H572" i="10"/>
  <c r="Q572" i="10"/>
  <c r="K572" i="10"/>
  <c r="E572" i="10"/>
  <c r="T572" i="10"/>
  <c r="N572" i="10"/>
  <c r="N566" i="10"/>
  <c r="H566" i="10"/>
  <c r="Q566" i="10"/>
  <c r="E566" i="10"/>
  <c r="K566" i="10"/>
  <c r="T566" i="10"/>
  <c r="E569" i="10"/>
  <c r="N569" i="10"/>
  <c r="Q569" i="10"/>
  <c r="H569" i="10"/>
  <c r="T569" i="10"/>
  <c r="K569" i="10"/>
  <c r="T576" i="10"/>
  <c r="K576" i="10"/>
  <c r="N576" i="10"/>
  <c r="E576" i="10"/>
  <c r="Q576" i="10"/>
  <c r="H576" i="10"/>
  <c r="E595" i="10"/>
  <c r="N595" i="10"/>
  <c r="Q595" i="10"/>
  <c r="H595" i="10"/>
  <c r="T595" i="10"/>
  <c r="K595" i="10"/>
  <c r="K597" i="10"/>
  <c r="N597" i="10"/>
  <c r="E597" i="10"/>
  <c r="H597" i="10"/>
  <c r="Q597" i="10"/>
  <c r="T597" i="10"/>
  <c r="T560" i="10"/>
  <c r="Q560" i="10"/>
  <c r="H560" i="10"/>
  <c r="N560" i="10"/>
  <c r="E560" i="10"/>
  <c r="K560" i="10"/>
  <c r="H588" i="10"/>
  <c r="Q588" i="10"/>
  <c r="N588" i="10"/>
  <c r="E588" i="10"/>
  <c r="K588" i="10"/>
  <c r="T588" i="10"/>
  <c r="K601" i="10"/>
  <c r="T601" i="10"/>
  <c r="E601" i="10"/>
  <c r="N601" i="10"/>
  <c r="H601" i="10"/>
  <c r="Q601" i="10"/>
  <c r="T600" i="10"/>
  <c r="E600" i="10"/>
  <c r="N600" i="10"/>
  <c r="H600" i="10"/>
  <c r="Q600" i="10"/>
  <c r="K600" i="10"/>
  <c r="H561" i="10"/>
  <c r="Q561" i="10"/>
  <c r="E561" i="10"/>
  <c r="N561" i="10"/>
  <c r="T561" i="10"/>
  <c r="K561" i="10"/>
  <c r="K565" i="10"/>
  <c r="T565" i="10"/>
  <c r="Q565" i="10"/>
  <c r="H565" i="10"/>
  <c r="N565" i="10"/>
  <c r="E565" i="10"/>
  <c r="Q567" i="10"/>
  <c r="E567" i="10"/>
  <c r="N567" i="10"/>
  <c r="H567" i="10"/>
  <c r="T567" i="10"/>
  <c r="K567" i="10"/>
  <c r="K581" i="10"/>
  <c r="E581" i="10"/>
  <c r="N581" i="10"/>
  <c r="Q581" i="10"/>
  <c r="H581" i="10"/>
  <c r="T581" i="10"/>
  <c r="K573" i="10"/>
  <c r="Q573" i="10"/>
  <c r="H573" i="10"/>
  <c r="T573" i="10"/>
  <c r="N573" i="10"/>
  <c r="E573" i="10"/>
  <c r="Q575" i="10"/>
  <c r="K575" i="10"/>
  <c r="N575" i="10"/>
  <c r="E575" i="10"/>
  <c r="H575" i="10"/>
  <c r="T575" i="10"/>
  <c r="H580" i="10"/>
  <c r="Q580" i="10"/>
  <c r="K580" i="10"/>
  <c r="N580" i="10"/>
  <c r="E580" i="10"/>
  <c r="T580" i="10"/>
  <c r="K546" i="10"/>
  <c r="H546" i="10"/>
  <c r="T546" i="10"/>
  <c r="E546" i="10"/>
  <c r="Q546" i="10"/>
  <c r="N546" i="10"/>
  <c r="E555" i="10"/>
  <c r="N555" i="10"/>
  <c r="H555" i="10"/>
  <c r="Q555" i="10"/>
  <c r="T555" i="10"/>
  <c r="K555" i="10"/>
  <c r="N558" i="10"/>
  <c r="E558" i="10"/>
  <c r="Q558" i="10"/>
  <c r="H558" i="10"/>
  <c r="K558" i="10"/>
  <c r="T558" i="10"/>
  <c r="K472" i="9"/>
  <c r="T472" i="9"/>
  <c r="H472" i="9"/>
  <c r="AC472" i="9"/>
  <c r="E472" i="9"/>
  <c r="N472" i="9"/>
  <c r="Z472" i="9"/>
  <c r="Q472" i="9"/>
  <c r="W472" i="9"/>
  <c r="Z483" i="9"/>
  <c r="E483" i="9"/>
  <c r="N483" i="9"/>
  <c r="H483" i="9"/>
  <c r="AC483" i="9"/>
  <c r="T483" i="9"/>
  <c r="K483" i="9"/>
  <c r="W483" i="9"/>
  <c r="Q483" i="9"/>
  <c r="T484" i="9"/>
  <c r="AC484" i="9"/>
  <c r="Q484" i="9"/>
  <c r="K484" i="9"/>
  <c r="W484" i="9"/>
  <c r="N484" i="9"/>
  <c r="Z484" i="9"/>
  <c r="E484" i="9"/>
  <c r="H484" i="9"/>
  <c r="E502" i="9"/>
  <c r="AC502" i="9"/>
  <c r="H502" i="9"/>
  <c r="Q502" i="9"/>
  <c r="Z502" i="9"/>
  <c r="T502" i="9"/>
  <c r="K502" i="9"/>
  <c r="W502" i="9"/>
  <c r="N502" i="9"/>
  <c r="H482" i="9"/>
  <c r="Q482" i="9"/>
  <c r="Z482" i="9"/>
  <c r="K482" i="9"/>
  <c r="N482" i="9"/>
  <c r="AC482" i="9"/>
  <c r="E482" i="9"/>
  <c r="T482" i="9"/>
  <c r="W482" i="9"/>
  <c r="Z495" i="9"/>
  <c r="Q495" i="9"/>
  <c r="H495" i="9"/>
  <c r="K495" i="9"/>
  <c r="T495" i="9"/>
  <c r="AC495" i="9"/>
  <c r="N495" i="9"/>
  <c r="E495" i="9"/>
  <c r="W495" i="9"/>
  <c r="Q496" i="9"/>
  <c r="E496" i="9"/>
  <c r="Z496" i="9"/>
  <c r="AC496" i="9"/>
  <c r="H496" i="9"/>
  <c r="T496" i="9"/>
  <c r="K496" i="9"/>
  <c r="W496" i="9"/>
  <c r="N496" i="9"/>
  <c r="K561" i="9"/>
  <c r="T561" i="9"/>
  <c r="Q561" i="9"/>
  <c r="Z561" i="9"/>
  <c r="AC561" i="9"/>
  <c r="H561" i="9"/>
  <c r="W561" i="9"/>
  <c r="N561" i="9"/>
  <c r="E561" i="9"/>
  <c r="N562" i="9"/>
  <c r="E562" i="9"/>
  <c r="H562" i="9"/>
  <c r="AC562" i="9"/>
  <c r="T562" i="9"/>
  <c r="K562" i="9"/>
  <c r="W562" i="9"/>
  <c r="Z562" i="9"/>
  <c r="Q562" i="9"/>
  <c r="W576" i="9"/>
  <c r="H576" i="9"/>
  <c r="Q576" i="9"/>
  <c r="Z576" i="9"/>
  <c r="K576" i="9"/>
  <c r="T576" i="9"/>
  <c r="E576" i="9"/>
  <c r="AC576" i="9"/>
  <c r="N576" i="9"/>
  <c r="E426" i="9"/>
  <c r="AC426" i="9"/>
  <c r="H426" i="9"/>
  <c r="Q426" i="9"/>
  <c r="Z426" i="9"/>
  <c r="T426" i="9"/>
  <c r="K426" i="9"/>
  <c r="N426" i="9"/>
  <c r="W426" i="9"/>
  <c r="W440" i="9"/>
  <c r="E440" i="9"/>
  <c r="N440" i="9"/>
  <c r="H440" i="9"/>
  <c r="T440" i="9"/>
  <c r="K440" i="9"/>
  <c r="Z440" i="9"/>
  <c r="Q440" i="9"/>
  <c r="AC440" i="9"/>
  <c r="H486" i="9"/>
  <c r="E486" i="9"/>
  <c r="N486" i="9"/>
  <c r="W486" i="9"/>
  <c r="K486" i="9"/>
  <c r="Q486" i="9"/>
  <c r="AC486" i="9"/>
  <c r="T486" i="9"/>
  <c r="Z486" i="9"/>
  <c r="T547" i="9"/>
  <c r="K547" i="9"/>
  <c r="Q547" i="9"/>
  <c r="Z547" i="9"/>
  <c r="N547" i="9"/>
  <c r="E547" i="9"/>
  <c r="AC547" i="9"/>
  <c r="H547" i="9"/>
  <c r="W547" i="9"/>
  <c r="K590" i="9"/>
  <c r="T590" i="9"/>
  <c r="E590" i="9"/>
  <c r="AC590" i="9"/>
  <c r="H590" i="9"/>
  <c r="N590" i="9"/>
  <c r="W590" i="9"/>
  <c r="Z590" i="9"/>
  <c r="Q590" i="9"/>
  <c r="T565" i="9"/>
  <c r="E565" i="9"/>
  <c r="N565" i="9"/>
  <c r="W565" i="9"/>
  <c r="H565" i="9"/>
  <c r="AC565" i="9"/>
  <c r="K565" i="9"/>
  <c r="Z565" i="9"/>
  <c r="Q565" i="9"/>
  <c r="Q589" i="9"/>
  <c r="Z589" i="9"/>
  <c r="E589" i="9"/>
  <c r="N589" i="9"/>
  <c r="H589" i="9"/>
  <c r="K589" i="9"/>
  <c r="T589" i="9"/>
  <c r="AC589" i="9"/>
  <c r="W589" i="9"/>
  <c r="T543" i="9"/>
  <c r="H543" i="9"/>
  <c r="K543" i="9"/>
  <c r="W543" i="9"/>
  <c r="E543" i="9"/>
  <c r="N543" i="9"/>
  <c r="Q543" i="9"/>
  <c r="Z543" i="9"/>
  <c r="AC543" i="9"/>
  <c r="T397" i="9"/>
  <c r="AC397" i="9"/>
  <c r="K397" i="9"/>
  <c r="Q397" i="9"/>
  <c r="E397" i="9"/>
  <c r="W397" i="9"/>
  <c r="H397" i="9"/>
  <c r="Z397" i="9"/>
  <c r="N397" i="9"/>
  <c r="N398" i="9"/>
  <c r="W398" i="9"/>
  <c r="H398" i="9"/>
  <c r="Q398" i="9"/>
  <c r="Z398" i="9"/>
  <c r="E398" i="9"/>
  <c r="T398" i="9"/>
  <c r="K398" i="9"/>
  <c r="AC398" i="9"/>
  <c r="T393" i="9"/>
  <c r="E393" i="9"/>
  <c r="AC393" i="9"/>
  <c r="Q393" i="9"/>
  <c r="K393" i="9"/>
  <c r="W393" i="9"/>
  <c r="Z393" i="9"/>
  <c r="H393" i="9"/>
  <c r="N393" i="9"/>
  <c r="W419" i="9"/>
  <c r="K419" i="9"/>
  <c r="N419" i="9"/>
  <c r="Z419" i="9"/>
  <c r="E419" i="9"/>
  <c r="Q419" i="9"/>
  <c r="AC419" i="9"/>
  <c r="H419" i="9"/>
  <c r="T419" i="9"/>
  <c r="Q439" i="9"/>
  <c r="AC439" i="9"/>
  <c r="N439" i="9"/>
  <c r="Z439" i="9"/>
  <c r="E439" i="9"/>
  <c r="H439" i="9"/>
  <c r="T439" i="9"/>
  <c r="K439" i="9"/>
  <c r="W439" i="9"/>
  <c r="W434" i="9"/>
  <c r="E434" i="9"/>
  <c r="N434" i="9"/>
  <c r="H434" i="9"/>
  <c r="T434" i="9"/>
  <c r="Q434" i="9"/>
  <c r="AC434" i="9"/>
  <c r="K434" i="9"/>
  <c r="Z434" i="9"/>
  <c r="T452" i="9"/>
  <c r="H452" i="9"/>
  <c r="Q452" i="9"/>
  <c r="Z452" i="9"/>
  <c r="K452" i="9"/>
  <c r="E452" i="9"/>
  <c r="W452" i="9"/>
  <c r="N452" i="9"/>
  <c r="AC452" i="9"/>
  <c r="K464" i="9"/>
  <c r="T464" i="9"/>
  <c r="N464" i="9"/>
  <c r="W464" i="9"/>
  <c r="Q464" i="9"/>
  <c r="Z464" i="9"/>
  <c r="H464" i="9"/>
  <c r="AC464" i="9"/>
  <c r="E464" i="9"/>
  <c r="N481" i="9"/>
  <c r="K481" i="9"/>
  <c r="T481" i="9"/>
  <c r="AC481" i="9"/>
  <c r="E481" i="9"/>
  <c r="Q481" i="9"/>
  <c r="H481" i="9"/>
  <c r="W481" i="9"/>
  <c r="Z481" i="9"/>
  <c r="E498" i="9"/>
  <c r="AC498" i="9"/>
  <c r="K498" i="9"/>
  <c r="T498" i="9"/>
  <c r="Z498" i="9"/>
  <c r="Q498" i="9"/>
  <c r="H498" i="9"/>
  <c r="W498" i="9"/>
  <c r="N498" i="9"/>
  <c r="N485" i="9"/>
  <c r="H485" i="9"/>
  <c r="Q485" i="9"/>
  <c r="Z485" i="9"/>
  <c r="AC485" i="9"/>
  <c r="T485" i="9"/>
  <c r="K485" i="9"/>
  <c r="W485" i="9"/>
  <c r="E485" i="9"/>
  <c r="Z487" i="9"/>
  <c r="K487" i="9"/>
  <c r="T487" i="9"/>
  <c r="N487" i="9"/>
  <c r="W487" i="9"/>
  <c r="Q487" i="9"/>
  <c r="H487" i="9"/>
  <c r="AC487" i="9"/>
  <c r="E487" i="9"/>
  <c r="E506" i="9"/>
  <c r="AC506" i="9"/>
  <c r="N506" i="9"/>
  <c r="W506" i="9"/>
  <c r="Z506" i="9"/>
  <c r="Q506" i="9"/>
  <c r="H506" i="9"/>
  <c r="K506" i="9"/>
  <c r="T506" i="9"/>
  <c r="Q504" i="9"/>
  <c r="H504" i="9"/>
  <c r="AC504" i="9"/>
  <c r="W504" i="9"/>
  <c r="N504" i="9"/>
  <c r="Z504" i="9"/>
  <c r="K504" i="9"/>
  <c r="E504" i="9"/>
  <c r="T504" i="9"/>
  <c r="T535" i="9"/>
  <c r="AC535" i="9"/>
  <c r="K535" i="9"/>
  <c r="E535" i="9"/>
  <c r="N535" i="9"/>
  <c r="W535" i="9"/>
  <c r="Z535" i="9"/>
  <c r="Q535" i="9"/>
  <c r="H535" i="9"/>
  <c r="Z538" i="9"/>
  <c r="K538" i="9"/>
  <c r="T538" i="9"/>
  <c r="AC538" i="9"/>
  <c r="E538" i="9"/>
  <c r="N538" i="9"/>
  <c r="Q538" i="9"/>
  <c r="W538" i="9"/>
  <c r="H538" i="9"/>
  <c r="Z550" i="9"/>
  <c r="T550" i="9"/>
  <c r="AC550" i="9"/>
  <c r="E550" i="9"/>
  <c r="N550" i="9"/>
  <c r="W550" i="9"/>
  <c r="H550" i="9"/>
  <c r="K550" i="9"/>
  <c r="Q550" i="9"/>
  <c r="T539" i="9"/>
  <c r="H539" i="9"/>
  <c r="Q539" i="9"/>
  <c r="Z539" i="9"/>
  <c r="AC539" i="9"/>
  <c r="E539" i="9"/>
  <c r="W539" i="9"/>
  <c r="K539" i="9"/>
  <c r="N539" i="9"/>
  <c r="T531" i="9"/>
  <c r="E531" i="9"/>
  <c r="N531" i="9"/>
  <c r="W531" i="9"/>
  <c r="H531" i="9"/>
  <c r="Q531" i="9"/>
  <c r="Z531" i="9"/>
  <c r="K531" i="9"/>
  <c r="AC531" i="9"/>
  <c r="T389" i="9"/>
  <c r="E389" i="9"/>
  <c r="AC389" i="9"/>
  <c r="K389" i="9"/>
  <c r="W389" i="9"/>
  <c r="N389" i="9"/>
  <c r="Z389" i="9"/>
  <c r="Q389" i="9"/>
  <c r="H389" i="9"/>
  <c r="N402" i="9"/>
  <c r="W402" i="9"/>
  <c r="Q402" i="9"/>
  <c r="H402" i="9"/>
  <c r="AC402" i="9"/>
  <c r="T402" i="9"/>
  <c r="K402" i="9"/>
  <c r="Z402" i="9"/>
  <c r="E402" i="9"/>
  <c r="E447" i="9"/>
  <c r="AC447" i="9"/>
  <c r="N447" i="9"/>
  <c r="Z447" i="9"/>
  <c r="T447" i="9"/>
  <c r="K447" i="9"/>
  <c r="W447" i="9"/>
  <c r="Q447" i="9"/>
  <c r="H447" i="9"/>
  <c r="H450" i="9"/>
  <c r="E450" i="9"/>
  <c r="N450" i="9"/>
  <c r="W450" i="9"/>
  <c r="K450" i="9"/>
  <c r="T450" i="9"/>
  <c r="AC450" i="9"/>
  <c r="Q450" i="9"/>
  <c r="Z450" i="9"/>
  <c r="E469" i="9"/>
  <c r="AC469" i="9"/>
  <c r="N469" i="9"/>
  <c r="H469" i="9"/>
  <c r="T469" i="9"/>
  <c r="K469" i="9"/>
  <c r="W469" i="9"/>
  <c r="Z469" i="9"/>
  <c r="Q469" i="9"/>
  <c r="Z491" i="9"/>
  <c r="H491" i="9"/>
  <c r="N491" i="9"/>
  <c r="W491" i="9"/>
  <c r="E491" i="9"/>
  <c r="Q491" i="9"/>
  <c r="AC491" i="9"/>
  <c r="T491" i="9"/>
  <c r="K491" i="9"/>
  <c r="K505" i="9"/>
  <c r="H505" i="9"/>
  <c r="Q505" i="9"/>
  <c r="Z505" i="9"/>
  <c r="N505" i="9"/>
  <c r="W505" i="9"/>
  <c r="AC505" i="9"/>
  <c r="E505" i="9"/>
  <c r="T505" i="9"/>
  <c r="AC516" i="9"/>
  <c r="E516" i="9"/>
  <c r="N516" i="9"/>
  <c r="K516" i="9"/>
  <c r="W516" i="9"/>
  <c r="Z516" i="9"/>
  <c r="Q516" i="9"/>
  <c r="T516" i="9"/>
  <c r="H516" i="9"/>
  <c r="E510" i="9"/>
  <c r="AC510" i="9"/>
  <c r="Z510" i="9"/>
  <c r="Q510" i="9"/>
  <c r="K510" i="9"/>
  <c r="W510" i="9"/>
  <c r="H510" i="9"/>
  <c r="N510" i="9"/>
  <c r="T510" i="9"/>
  <c r="N544" i="9"/>
  <c r="W544" i="9"/>
  <c r="K544" i="9"/>
  <c r="Z544" i="9"/>
  <c r="E544" i="9"/>
  <c r="Q544" i="9"/>
  <c r="T544" i="9"/>
  <c r="H544" i="9"/>
  <c r="AC544" i="9"/>
  <c r="T551" i="9"/>
  <c r="H551" i="9"/>
  <c r="Q551" i="9"/>
  <c r="Z551" i="9"/>
  <c r="E551" i="9"/>
  <c r="AC551" i="9"/>
  <c r="N551" i="9"/>
  <c r="W551" i="9"/>
  <c r="K551" i="9"/>
  <c r="T569" i="9"/>
  <c r="AC569" i="9"/>
  <c r="K569" i="9"/>
  <c r="W569" i="9"/>
  <c r="N569" i="9"/>
  <c r="E569" i="9"/>
  <c r="Z569" i="9"/>
  <c r="Q569" i="9"/>
  <c r="H569" i="9"/>
  <c r="K586" i="9"/>
  <c r="T586" i="9"/>
  <c r="E586" i="9"/>
  <c r="AC586" i="9"/>
  <c r="W586" i="9"/>
  <c r="Z586" i="9"/>
  <c r="H586" i="9"/>
  <c r="N586" i="9"/>
  <c r="Q586" i="9"/>
  <c r="E554" i="9"/>
  <c r="AC554" i="9"/>
  <c r="N554" i="9"/>
  <c r="Z554" i="9"/>
  <c r="W554" i="9"/>
  <c r="K554" i="9"/>
  <c r="Q554" i="9"/>
  <c r="H554" i="9"/>
  <c r="T554" i="9"/>
  <c r="H567" i="9"/>
  <c r="T567" i="9"/>
  <c r="K567" i="9"/>
  <c r="W567" i="9"/>
  <c r="N567" i="9"/>
  <c r="E567" i="9"/>
  <c r="Z567" i="9"/>
  <c r="Q567" i="9"/>
  <c r="AC567" i="9"/>
  <c r="Q577" i="9"/>
  <c r="Z577" i="9"/>
  <c r="K577" i="9"/>
  <c r="T577" i="9"/>
  <c r="AC577" i="9"/>
  <c r="E577" i="9"/>
  <c r="N577" i="9"/>
  <c r="W577" i="9"/>
  <c r="H577" i="9"/>
  <c r="Q593" i="9"/>
  <c r="Z593" i="9"/>
  <c r="K593" i="9"/>
  <c r="N593" i="9"/>
  <c r="E593" i="9"/>
  <c r="T593" i="9"/>
  <c r="AC593" i="9"/>
  <c r="H593" i="9"/>
  <c r="W593" i="9"/>
  <c r="N548" i="9"/>
  <c r="E548" i="9"/>
  <c r="Q548" i="9"/>
  <c r="AC548" i="9"/>
  <c r="W548" i="9"/>
  <c r="H548" i="9"/>
  <c r="K548" i="9"/>
  <c r="Z548" i="9"/>
  <c r="T548" i="9"/>
  <c r="H399" i="9"/>
  <c r="K399" i="9"/>
  <c r="T399" i="9"/>
  <c r="AC399" i="9"/>
  <c r="E399" i="9"/>
  <c r="N399" i="9"/>
  <c r="W399" i="9"/>
  <c r="Q399" i="9"/>
  <c r="Z399" i="9"/>
  <c r="K425" i="9"/>
  <c r="T425" i="9"/>
  <c r="AC425" i="9"/>
  <c r="Q425" i="9"/>
  <c r="Z425" i="9"/>
  <c r="H425" i="9"/>
  <c r="E425" i="9"/>
  <c r="W425" i="9"/>
  <c r="N425" i="9"/>
  <c r="W462" i="9"/>
  <c r="H462" i="9"/>
  <c r="N462" i="9"/>
  <c r="Z462" i="9"/>
  <c r="AC462" i="9"/>
  <c r="T462" i="9"/>
  <c r="K462" i="9"/>
  <c r="Q462" i="9"/>
  <c r="E462" i="9"/>
  <c r="K468" i="9"/>
  <c r="T468" i="9"/>
  <c r="E468" i="9"/>
  <c r="Q468" i="9"/>
  <c r="Z468" i="9"/>
  <c r="H468" i="9"/>
  <c r="AC468" i="9"/>
  <c r="N468" i="9"/>
  <c r="W468" i="9"/>
  <c r="T492" i="9"/>
  <c r="K492" i="9"/>
  <c r="N492" i="9"/>
  <c r="W492" i="9"/>
  <c r="E492" i="9"/>
  <c r="Q492" i="9"/>
  <c r="Z492" i="9"/>
  <c r="H492" i="9"/>
  <c r="AC492" i="9"/>
  <c r="N489" i="9"/>
  <c r="W489" i="9"/>
  <c r="E489" i="9"/>
  <c r="Q489" i="9"/>
  <c r="T489" i="9"/>
  <c r="K489" i="9"/>
  <c r="Z489" i="9"/>
  <c r="AC489" i="9"/>
  <c r="H489" i="9"/>
  <c r="W499" i="9"/>
  <c r="N499" i="9"/>
  <c r="E499" i="9"/>
  <c r="Z499" i="9"/>
  <c r="Q499" i="9"/>
  <c r="H499" i="9"/>
  <c r="AC499" i="9"/>
  <c r="T499" i="9"/>
  <c r="K499" i="9"/>
  <c r="T488" i="9"/>
  <c r="K488" i="9"/>
  <c r="W488" i="9"/>
  <c r="Q488" i="9"/>
  <c r="AC488" i="9"/>
  <c r="H488" i="9"/>
  <c r="N488" i="9"/>
  <c r="Z488" i="9"/>
  <c r="E488" i="9"/>
  <c r="T523" i="9"/>
  <c r="Q523" i="9"/>
  <c r="K523" i="9"/>
  <c r="W523" i="9"/>
  <c r="N523" i="9"/>
  <c r="E523" i="9"/>
  <c r="Z523" i="9"/>
  <c r="AC523" i="9"/>
  <c r="H523" i="9"/>
  <c r="K509" i="9"/>
  <c r="E509" i="9"/>
  <c r="N509" i="9"/>
  <c r="Q509" i="9"/>
  <c r="H509" i="9"/>
  <c r="Z509" i="9"/>
  <c r="W509" i="9"/>
  <c r="AC509" i="9"/>
  <c r="T509" i="9"/>
  <c r="Q512" i="9"/>
  <c r="E512" i="9"/>
  <c r="Z512" i="9"/>
  <c r="H512" i="9"/>
  <c r="N512" i="9"/>
  <c r="W512" i="9"/>
  <c r="K512" i="9"/>
  <c r="AC512" i="9"/>
  <c r="T512" i="9"/>
  <c r="H541" i="9"/>
  <c r="K541" i="9"/>
  <c r="T541" i="9"/>
  <c r="AC541" i="9"/>
  <c r="E541" i="9"/>
  <c r="N541" i="9"/>
  <c r="W541" i="9"/>
  <c r="Z541" i="9"/>
  <c r="Q541" i="9"/>
  <c r="Z542" i="9"/>
  <c r="K542" i="9"/>
  <c r="E542" i="9"/>
  <c r="Q542" i="9"/>
  <c r="H542" i="9"/>
  <c r="T542" i="9"/>
  <c r="N542" i="9"/>
  <c r="AC542" i="9"/>
  <c r="W542" i="9"/>
  <c r="K553" i="9"/>
  <c r="T553" i="9"/>
  <c r="E553" i="9"/>
  <c r="N553" i="9"/>
  <c r="W553" i="9"/>
  <c r="Z553" i="9"/>
  <c r="AC553" i="9"/>
  <c r="Q553" i="9"/>
  <c r="H553" i="9"/>
  <c r="T573" i="9"/>
  <c r="K573" i="9"/>
  <c r="N573" i="9"/>
  <c r="W573" i="9"/>
  <c r="E573" i="9"/>
  <c r="H573" i="9"/>
  <c r="Q573" i="9"/>
  <c r="Z573" i="9"/>
  <c r="AC573" i="9"/>
  <c r="Z582" i="9"/>
  <c r="K582" i="9"/>
  <c r="T582" i="9"/>
  <c r="E582" i="9"/>
  <c r="AC582" i="9"/>
  <c r="W582" i="9"/>
  <c r="H582" i="9"/>
  <c r="N582" i="9"/>
  <c r="Q582" i="9"/>
  <c r="N574" i="9"/>
  <c r="Z574" i="9"/>
  <c r="K574" i="9"/>
  <c r="T574" i="9"/>
  <c r="AC574" i="9"/>
  <c r="E574" i="9"/>
  <c r="W574" i="9"/>
  <c r="H574" i="9"/>
  <c r="Q574" i="9"/>
  <c r="T385" i="9"/>
  <c r="E385" i="9"/>
  <c r="AC385" i="9"/>
  <c r="K385" i="9"/>
  <c r="W385" i="9"/>
  <c r="N385" i="9"/>
  <c r="Z385" i="9"/>
  <c r="Q385" i="9"/>
  <c r="H385" i="9"/>
  <c r="T401" i="9"/>
  <c r="Z401" i="9"/>
  <c r="N401" i="9"/>
  <c r="E401" i="9"/>
  <c r="H401" i="9"/>
  <c r="K401" i="9"/>
  <c r="W401" i="9"/>
  <c r="AC401" i="9"/>
  <c r="Q401" i="9"/>
  <c r="E437" i="9"/>
  <c r="AC437" i="9"/>
  <c r="H437" i="9"/>
  <c r="Q437" i="9"/>
  <c r="Z437" i="9"/>
  <c r="W437" i="9"/>
  <c r="N437" i="9"/>
  <c r="T437" i="9"/>
  <c r="K437" i="9"/>
  <c r="W444" i="9"/>
  <c r="K444" i="9"/>
  <c r="T444" i="9"/>
  <c r="AC444" i="9"/>
  <c r="N444" i="9"/>
  <c r="E444" i="9"/>
  <c r="Z444" i="9"/>
  <c r="Q444" i="9"/>
  <c r="H444" i="9"/>
  <c r="N453" i="9"/>
  <c r="W453" i="9"/>
  <c r="E453" i="9"/>
  <c r="Q453" i="9"/>
  <c r="T453" i="9"/>
  <c r="H453" i="9"/>
  <c r="Z453" i="9"/>
  <c r="K453" i="9"/>
  <c r="AC453" i="9"/>
  <c r="H474" i="9"/>
  <c r="E474" i="9"/>
  <c r="N474" i="9"/>
  <c r="W474" i="9"/>
  <c r="Q474" i="9"/>
  <c r="Z474" i="9"/>
  <c r="T474" i="9"/>
  <c r="K474" i="9"/>
  <c r="AC474" i="9"/>
  <c r="N477" i="9"/>
  <c r="W477" i="9"/>
  <c r="E477" i="9"/>
  <c r="Q477" i="9"/>
  <c r="AC477" i="9"/>
  <c r="H477" i="9"/>
  <c r="T477" i="9"/>
  <c r="Z477" i="9"/>
  <c r="K477" i="9"/>
  <c r="Q463" i="9"/>
  <c r="Z463" i="9"/>
  <c r="E463" i="9"/>
  <c r="N463" i="9"/>
  <c r="W463" i="9"/>
  <c r="H463" i="9"/>
  <c r="AC463" i="9"/>
  <c r="K463" i="9"/>
  <c r="T463" i="9"/>
  <c r="T480" i="9"/>
  <c r="E480" i="9"/>
  <c r="N480" i="9"/>
  <c r="W480" i="9"/>
  <c r="Z480" i="9"/>
  <c r="Q480" i="9"/>
  <c r="H480" i="9"/>
  <c r="AC480" i="9"/>
  <c r="K480" i="9"/>
  <c r="T519" i="9"/>
  <c r="Q519" i="9"/>
  <c r="H519" i="9"/>
  <c r="K519" i="9"/>
  <c r="W519" i="9"/>
  <c r="N519" i="9"/>
  <c r="E519" i="9"/>
  <c r="Z519" i="9"/>
  <c r="AC519" i="9"/>
  <c r="N532" i="9"/>
  <c r="K532" i="9"/>
  <c r="T532" i="9"/>
  <c r="AC532" i="9"/>
  <c r="W532" i="9"/>
  <c r="E532" i="9"/>
  <c r="Q532" i="9"/>
  <c r="H532" i="9"/>
  <c r="Z532" i="9"/>
  <c r="H571" i="9"/>
  <c r="E571" i="9"/>
  <c r="N571" i="9"/>
  <c r="W571" i="9"/>
  <c r="Z571" i="9"/>
  <c r="Q571" i="9"/>
  <c r="AC571" i="9"/>
  <c r="T571" i="9"/>
  <c r="K571" i="9"/>
  <c r="K578" i="9"/>
  <c r="T578" i="9"/>
  <c r="E578" i="9"/>
  <c r="AC578" i="9"/>
  <c r="W578" i="9"/>
  <c r="N578" i="9"/>
  <c r="H578" i="9"/>
  <c r="Q578" i="9"/>
  <c r="Z578" i="9"/>
  <c r="H581" i="9"/>
  <c r="Q581" i="9"/>
  <c r="Z581" i="9"/>
  <c r="AC581" i="9"/>
  <c r="K581" i="9"/>
  <c r="T581" i="9"/>
  <c r="E581" i="9"/>
  <c r="N581" i="9"/>
  <c r="W581" i="9"/>
  <c r="H597" i="9"/>
  <c r="Q597" i="9"/>
  <c r="Z597" i="9"/>
  <c r="AC597" i="9"/>
  <c r="K597" i="9"/>
  <c r="E597" i="9"/>
  <c r="T597" i="9"/>
  <c r="N597" i="9"/>
  <c r="W597" i="9"/>
  <c r="T405" i="9"/>
  <c r="K405" i="9"/>
  <c r="E405" i="9"/>
  <c r="H405" i="9"/>
  <c r="AC405" i="9"/>
  <c r="Q405" i="9"/>
  <c r="Z405" i="9"/>
  <c r="N405" i="9"/>
  <c r="W405" i="9"/>
  <c r="H395" i="9"/>
  <c r="Q395" i="9"/>
  <c r="K395" i="9"/>
  <c r="W395" i="9"/>
  <c r="N395" i="9"/>
  <c r="Z395" i="9"/>
  <c r="E395" i="9"/>
  <c r="AC395" i="9"/>
  <c r="T395" i="9"/>
  <c r="T418" i="9"/>
  <c r="AC418" i="9"/>
  <c r="W418" i="9"/>
  <c r="N418" i="9"/>
  <c r="E418" i="9"/>
  <c r="Q418" i="9"/>
  <c r="H418" i="9"/>
  <c r="K418" i="9"/>
  <c r="Z418" i="9"/>
  <c r="T414" i="9"/>
  <c r="E414" i="9"/>
  <c r="N414" i="9"/>
  <c r="W414" i="9"/>
  <c r="Q414" i="9"/>
  <c r="K414" i="9"/>
  <c r="AC414" i="9"/>
  <c r="H414" i="9"/>
  <c r="Z414" i="9"/>
  <c r="W448" i="9"/>
  <c r="H448" i="9"/>
  <c r="Q448" i="9"/>
  <c r="Z448" i="9"/>
  <c r="N448" i="9"/>
  <c r="E448" i="9"/>
  <c r="K448" i="9"/>
  <c r="T448" i="9"/>
  <c r="AC448" i="9"/>
  <c r="T476" i="9"/>
  <c r="H476" i="9"/>
  <c r="Q476" i="9"/>
  <c r="Z476" i="9"/>
  <c r="E476" i="9"/>
  <c r="W476" i="9"/>
  <c r="K476" i="9"/>
  <c r="AC476" i="9"/>
  <c r="N476" i="9"/>
  <c r="W466" i="9"/>
  <c r="H466" i="9"/>
  <c r="E466" i="9"/>
  <c r="Q466" i="9"/>
  <c r="AC466" i="9"/>
  <c r="T466" i="9"/>
  <c r="K466" i="9"/>
  <c r="N466" i="9"/>
  <c r="Z466" i="9"/>
  <c r="H490" i="9"/>
  <c r="K490" i="9"/>
  <c r="T490" i="9"/>
  <c r="AC490" i="9"/>
  <c r="N490" i="9"/>
  <c r="E490" i="9"/>
  <c r="Z490" i="9"/>
  <c r="Q490" i="9"/>
  <c r="W490" i="9"/>
  <c r="Q508" i="9"/>
  <c r="H508" i="9"/>
  <c r="AC508" i="9"/>
  <c r="T508" i="9"/>
  <c r="W508" i="9"/>
  <c r="N508" i="9"/>
  <c r="E508" i="9"/>
  <c r="Z508" i="9"/>
  <c r="K508" i="9"/>
  <c r="H545" i="9"/>
  <c r="K545" i="9"/>
  <c r="T545" i="9"/>
  <c r="AC545" i="9"/>
  <c r="E545" i="9"/>
  <c r="Q545" i="9"/>
  <c r="N545" i="9"/>
  <c r="Z545" i="9"/>
  <c r="W545" i="9"/>
  <c r="T410" i="9"/>
  <c r="H410" i="9"/>
  <c r="Q410" i="9"/>
  <c r="Z410" i="9"/>
  <c r="N410" i="9"/>
  <c r="E410" i="9"/>
  <c r="AC410" i="9"/>
  <c r="K410" i="9"/>
  <c r="W410" i="9"/>
  <c r="E433" i="9"/>
  <c r="AC433" i="9"/>
  <c r="K433" i="9"/>
  <c r="T433" i="9"/>
  <c r="H433" i="9"/>
  <c r="Q433" i="9"/>
  <c r="Z433" i="9"/>
  <c r="N433" i="9"/>
  <c r="W433" i="9"/>
  <c r="E443" i="9"/>
  <c r="AC443" i="9"/>
  <c r="N443" i="9"/>
  <c r="W443" i="9"/>
  <c r="Z443" i="9"/>
  <c r="Q443" i="9"/>
  <c r="H443" i="9"/>
  <c r="T443" i="9"/>
  <c r="K443" i="9"/>
  <c r="K460" i="9"/>
  <c r="T460" i="9"/>
  <c r="E460" i="9"/>
  <c r="Q460" i="9"/>
  <c r="Z460" i="9"/>
  <c r="H460" i="9"/>
  <c r="AC460" i="9"/>
  <c r="W460" i="9"/>
  <c r="N460" i="9"/>
  <c r="T456" i="9"/>
  <c r="E456" i="9"/>
  <c r="N456" i="9"/>
  <c r="W456" i="9"/>
  <c r="H456" i="9"/>
  <c r="AC456" i="9"/>
  <c r="K456" i="9"/>
  <c r="Z456" i="9"/>
  <c r="Q456" i="9"/>
  <c r="T527" i="9"/>
  <c r="Q527" i="9"/>
  <c r="K527" i="9"/>
  <c r="W527" i="9"/>
  <c r="N527" i="9"/>
  <c r="AC527" i="9"/>
  <c r="H527" i="9"/>
  <c r="E527" i="9"/>
  <c r="Z527" i="9"/>
  <c r="W515" i="9"/>
  <c r="H515" i="9"/>
  <c r="Q515" i="9"/>
  <c r="Z515" i="9"/>
  <c r="N515" i="9"/>
  <c r="AC515" i="9"/>
  <c r="E515" i="9"/>
  <c r="T515" i="9"/>
  <c r="K515" i="9"/>
  <c r="N540" i="9"/>
  <c r="W540" i="9"/>
  <c r="E540" i="9"/>
  <c r="H540" i="9"/>
  <c r="Q540" i="9"/>
  <c r="Z540" i="9"/>
  <c r="K540" i="9"/>
  <c r="AC540" i="9"/>
  <c r="T540" i="9"/>
  <c r="Z594" i="9"/>
  <c r="K594" i="9"/>
  <c r="T594" i="9"/>
  <c r="E594" i="9"/>
  <c r="AC594" i="9"/>
  <c r="N594" i="9"/>
  <c r="W594" i="9"/>
  <c r="H594" i="9"/>
  <c r="Q594" i="9"/>
  <c r="Q585" i="9"/>
  <c r="Z585" i="9"/>
  <c r="K585" i="9"/>
  <c r="N585" i="9"/>
  <c r="H585" i="9"/>
  <c r="T585" i="9"/>
  <c r="E585" i="9"/>
  <c r="AC585" i="9"/>
  <c r="W585" i="9"/>
  <c r="Z601" i="9"/>
  <c r="H601" i="9"/>
  <c r="Q601" i="9"/>
  <c r="K601" i="9"/>
  <c r="T601" i="9"/>
  <c r="AC601" i="9"/>
  <c r="E601" i="9"/>
  <c r="N601" i="9"/>
  <c r="W601" i="9"/>
  <c r="K557" i="9"/>
  <c r="T557" i="9"/>
  <c r="E557" i="9"/>
  <c r="Q557" i="9"/>
  <c r="Z557" i="9"/>
  <c r="H557" i="9"/>
  <c r="AC557" i="9"/>
  <c r="N557" i="9"/>
  <c r="W557" i="9"/>
  <c r="T393" i="5"/>
  <c r="E393" i="5"/>
  <c r="AC393" i="5"/>
  <c r="N393" i="5"/>
  <c r="Z393" i="5"/>
  <c r="Q393" i="5"/>
  <c r="H393" i="5"/>
  <c r="W393" i="5"/>
  <c r="K393" i="5"/>
  <c r="T408" i="5"/>
  <c r="H408" i="5"/>
  <c r="Q408" i="5"/>
  <c r="Z408" i="5"/>
  <c r="N408" i="5"/>
  <c r="AC408" i="5"/>
  <c r="E408" i="5"/>
  <c r="K408" i="5"/>
  <c r="W408" i="5"/>
  <c r="T416" i="5"/>
  <c r="AC416" i="5"/>
  <c r="E416" i="5"/>
  <c r="Q416" i="5"/>
  <c r="K416" i="5"/>
  <c r="W416" i="5"/>
  <c r="H416" i="5"/>
  <c r="Z416" i="5"/>
  <c r="N416" i="5"/>
  <c r="K421" i="5"/>
  <c r="E421" i="5"/>
  <c r="N421" i="5"/>
  <c r="Q421" i="5"/>
  <c r="Z421" i="5"/>
  <c r="AC421" i="5"/>
  <c r="T421" i="5"/>
  <c r="W421" i="5"/>
  <c r="H421" i="5"/>
  <c r="E422" i="5"/>
  <c r="AC422" i="5"/>
  <c r="Z422" i="5"/>
  <c r="Q422" i="5"/>
  <c r="T422" i="5"/>
  <c r="K422" i="5"/>
  <c r="N422" i="5"/>
  <c r="H422" i="5"/>
  <c r="W422" i="5"/>
  <c r="Z437" i="5"/>
  <c r="T437" i="5"/>
  <c r="K437" i="5"/>
  <c r="E437" i="5"/>
  <c r="N437" i="5"/>
  <c r="W437" i="5"/>
  <c r="H437" i="5"/>
  <c r="Q437" i="5"/>
  <c r="AC437" i="5"/>
  <c r="T442" i="5"/>
  <c r="H442" i="5"/>
  <c r="Q442" i="5"/>
  <c r="Z442" i="5"/>
  <c r="K442" i="5"/>
  <c r="N442" i="5"/>
  <c r="AC442" i="5"/>
  <c r="E442" i="5"/>
  <c r="W442" i="5"/>
  <c r="Q462" i="5"/>
  <c r="K462" i="5"/>
  <c r="N462" i="5"/>
  <c r="W462" i="5"/>
  <c r="Z462" i="5"/>
  <c r="H462" i="5"/>
  <c r="AC462" i="5"/>
  <c r="T462" i="5"/>
  <c r="E462" i="5"/>
  <c r="T487" i="5"/>
  <c r="K487" i="5"/>
  <c r="E487" i="5"/>
  <c r="N487" i="5"/>
  <c r="W487" i="5"/>
  <c r="H487" i="5"/>
  <c r="Q487" i="5"/>
  <c r="Z487" i="5"/>
  <c r="AC487" i="5"/>
  <c r="Z494" i="5"/>
  <c r="H494" i="5"/>
  <c r="Q494" i="5"/>
  <c r="K494" i="5"/>
  <c r="T494" i="5"/>
  <c r="AC494" i="5"/>
  <c r="E494" i="5"/>
  <c r="N494" i="5"/>
  <c r="W494" i="5"/>
  <c r="Q474" i="5"/>
  <c r="Z474" i="5"/>
  <c r="E474" i="5"/>
  <c r="W474" i="5"/>
  <c r="H474" i="5"/>
  <c r="K474" i="5"/>
  <c r="AC474" i="5"/>
  <c r="N474" i="5"/>
  <c r="T474" i="5"/>
  <c r="T495" i="5"/>
  <c r="E495" i="5"/>
  <c r="N495" i="5"/>
  <c r="W495" i="5"/>
  <c r="H495" i="5"/>
  <c r="Q495" i="5"/>
  <c r="Z495" i="5"/>
  <c r="AC495" i="5"/>
  <c r="K495" i="5"/>
  <c r="Q527" i="5"/>
  <c r="T527" i="5"/>
  <c r="H527" i="5"/>
  <c r="W527" i="5"/>
  <c r="N527" i="5"/>
  <c r="AC527" i="5"/>
  <c r="E527" i="5"/>
  <c r="K527" i="5"/>
  <c r="Z527" i="5"/>
  <c r="Z558" i="5"/>
  <c r="K558" i="5"/>
  <c r="N558" i="5"/>
  <c r="W558" i="5"/>
  <c r="E558" i="5"/>
  <c r="Q558" i="5"/>
  <c r="AC558" i="5"/>
  <c r="T558" i="5"/>
  <c r="H558" i="5"/>
  <c r="N560" i="5"/>
  <c r="W560" i="5"/>
  <c r="T560" i="5"/>
  <c r="Z560" i="5"/>
  <c r="AC560" i="5"/>
  <c r="H560" i="5"/>
  <c r="Q560" i="5"/>
  <c r="E560" i="5"/>
  <c r="K560" i="5"/>
  <c r="K532" i="5"/>
  <c r="N532" i="5"/>
  <c r="T532" i="5"/>
  <c r="E532" i="5"/>
  <c r="H532" i="5"/>
  <c r="AC532" i="5"/>
  <c r="Z532" i="5"/>
  <c r="Q532" i="5"/>
  <c r="W532" i="5"/>
  <c r="Z554" i="5"/>
  <c r="E554" i="5"/>
  <c r="N554" i="5"/>
  <c r="AC554" i="5"/>
  <c r="H554" i="5"/>
  <c r="T554" i="5"/>
  <c r="K554" i="5"/>
  <c r="W554" i="5"/>
  <c r="Q554" i="5"/>
  <c r="T559" i="5"/>
  <c r="Q559" i="5"/>
  <c r="AC559" i="5"/>
  <c r="E559" i="5"/>
  <c r="Z559" i="5"/>
  <c r="N559" i="5"/>
  <c r="W559" i="5"/>
  <c r="H559" i="5"/>
  <c r="K559" i="5"/>
  <c r="Q582" i="5"/>
  <c r="H582" i="5"/>
  <c r="T582" i="5"/>
  <c r="K582" i="5"/>
  <c r="W582" i="5"/>
  <c r="N582" i="5"/>
  <c r="Z582" i="5"/>
  <c r="E582" i="5"/>
  <c r="AC582" i="5"/>
  <c r="H600" i="5"/>
  <c r="W600" i="5"/>
  <c r="T600" i="5"/>
  <c r="Z600" i="5"/>
  <c r="K600" i="5"/>
  <c r="E600" i="5"/>
  <c r="AC600" i="5"/>
  <c r="N600" i="5"/>
  <c r="Q600" i="5"/>
  <c r="K400" i="5"/>
  <c r="E400" i="5"/>
  <c r="N400" i="5"/>
  <c r="H400" i="5"/>
  <c r="AC400" i="5"/>
  <c r="T400" i="5"/>
  <c r="W400" i="5"/>
  <c r="Z400" i="5"/>
  <c r="Q400" i="5"/>
  <c r="T412" i="5"/>
  <c r="E412" i="5"/>
  <c r="N412" i="5"/>
  <c r="W412" i="5"/>
  <c r="Z412" i="5"/>
  <c r="H412" i="5"/>
  <c r="K412" i="5"/>
  <c r="AC412" i="5"/>
  <c r="Q412" i="5"/>
  <c r="E418" i="5"/>
  <c r="AC418" i="5"/>
  <c r="N418" i="5"/>
  <c r="W418" i="5"/>
  <c r="Z418" i="5"/>
  <c r="Q418" i="5"/>
  <c r="H418" i="5"/>
  <c r="T418" i="5"/>
  <c r="K418" i="5"/>
  <c r="E430" i="5"/>
  <c r="AC430" i="5"/>
  <c r="H430" i="5"/>
  <c r="Q430" i="5"/>
  <c r="Z430" i="5"/>
  <c r="T430" i="5"/>
  <c r="K430" i="5"/>
  <c r="W430" i="5"/>
  <c r="N430" i="5"/>
  <c r="T446" i="5"/>
  <c r="K446" i="5"/>
  <c r="E446" i="5"/>
  <c r="N446" i="5"/>
  <c r="W446" i="5"/>
  <c r="H446" i="5"/>
  <c r="Q446" i="5"/>
  <c r="Z446" i="5"/>
  <c r="AC446" i="5"/>
  <c r="K429" i="5"/>
  <c r="H429" i="5"/>
  <c r="Q429" i="5"/>
  <c r="Z429" i="5"/>
  <c r="T429" i="5"/>
  <c r="AC429" i="5"/>
  <c r="W429" i="5"/>
  <c r="N429" i="5"/>
  <c r="E429" i="5"/>
  <c r="K425" i="5"/>
  <c r="Z425" i="5"/>
  <c r="H425" i="5"/>
  <c r="AC425" i="5"/>
  <c r="T425" i="5"/>
  <c r="N425" i="5"/>
  <c r="W425" i="5"/>
  <c r="Q425" i="5"/>
  <c r="E425" i="5"/>
  <c r="N457" i="5"/>
  <c r="W457" i="5"/>
  <c r="Q457" i="5"/>
  <c r="AC457" i="5"/>
  <c r="H457" i="5"/>
  <c r="T457" i="5"/>
  <c r="K457" i="5"/>
  <c r="Z457" i="5"/>
  <c r="E457" i="5"/>
  <c r="N496" i="5"/>
  <c r="K496" i="5"/>
  <c r="T496" i="5"/>
  <c r="AC496" i="5"/>
  <c r="W496" i="5"/>
  <c r="E496" i="5"/>
  <c r="H496" i="5"/>
  <c r="Q496" i="5"/>
  <c r="Z496" i="5"/>
  <c r="E464" i="5"/>
  <c r="AC464" i="5"/>
  <c r="W464" i="5"/>
  <c r="K464" i="5"/>
  <c r="Z464" i="5"/>
  <c r="Q464" i="5"/>
  <c r="H464" i="5"/>
  <c r="T464" i="5"/>
  <c r="N464" i="5"/>
  <c r="Q523" i="5"/>
  <c r="T523" i="5"/>
  <c r="AC523" i="5"/>
  <c r="H523" i="5"/>
  <c r="K523" i="5"/>
  <c r="W523" i="5"/>
  <c r="N523" i="5"/>
  <c r="E523" i="5"/>
  <c r="Z523" i="5"/>
  <c r="Q515" i="5"/>
  <c r="T515" i="5"/>
  <c r="E515" i="5"/>
  <c r="Z515" i="5"/>
  <c r="AC515" i="5"/>
  <c r="H515" i="5"/>
  <c r="K515" i="5"/>
  <c r="W515" i="5"/>
  <c r="N515" i="5"/>
  <c r="T567" i="5"/>
  <c r="H567" i="5"/>
  <c r="Q567" i="5"/>
  <c r="Z567" i="5"/>
  <c r="N567" i="5"/>
  <c r="AC567" i="5"/>
  <c r="K567" i="5"/>
  <c r="W567" i="5"/>
  <c r="E567" i="5"/>
  <c r="N548" i="5"/>
  <c r="W548" i="5"/>
  <c r="E548" i="5"/>
  <c r="H548" i="5"/>
  <c r="Q548" i="5"/>
  <c r="Z548" i="5"/>
  <c r="T548" i="5"/>
  <c r="K548" i="5"/>
  <c r="AC548" i="5"/>
  <c r="W530" i="5"/>
  <c r="Z530" i="5"/>
  <c r="K530" i="5"/>
  <c r="AC530" i="5"/>
  <c r="T530" i="5"/>
  <c r="N530" i="5"/>
  <c r="E530" i="5"/>
  <c r="H530" i="5"/>
  <c r="Q530" i="5"/>
  <c r="E529" i="5"/>
  <c r="AC529" i="5"/>
  <c r="H529" i="5"/>
  <c r="T529" i="5"/>
  <c r="K529" i="5"/>
  <c r="N529" i="5"/>
  <c r="Z529" i="5"/>
  <c r="Q529" i="5"/>
  <c r="W529" i="5"/>
  <c r="H557" i="5"/>
  <c r="E557" i="5"/>
  <c r="N557" i="5"/>
  <c r="W557" i="5"/>
  <c r="Q557" i="5"/>
  <c r="Z557" i="5"/>
  <c r="T557" i="5"/>
  <c r="K557" i="5"/>
  <c r="AC557" i="5"/>
  <c r="H553" i="5"/>
  <c r="Q553" i="5"/>
  <c r="Z553" i="5"/>
  <c r="K553" i="5"/>
  <c r="T553" i="5"/>
  <c r="AC553" i="5"/>
  <c r="W553" i="5"/>
  <c r="N553" i="5"/>
  <c r="E553" i="5"/>
  <c r="N573" i="5"/>
  <c r="W573" i="5"/>
  <c r="Z573" i="5"/>
  <c r="H573" i="5"/>
  <c r="K573" i="5"/>
  <c r="AC573" i="5"/>
  <c r="Q573" i="5"/>
  <c r="T573" i="5"/>
  <c r="E573" i="5"/>
  <c r="H570" i="5"/>
  <c r="Q570" i="5"/>
  <c r="T570" i="5"/>
  <c r="AC570" i="5"/>
  <c r="W570" i="5"/>
  <c r="E570" i="5"/>
  <c r="N570" i="5"/>
  <c r="K570" i="5"/>
  <c r="Z570" i="5"/>
  <c r="E580" i="5"/>
  <c r="AC580" i="5"/>
  <c r="N580" i="5"/>
  <c r="W580" i="5"/>
  <c r="H580" i="5"/>
  <c r="Q580" i="5"/>
  <c r="Z580" i="5"/>
  <c r="T580" i="5"/>
  <c r="K580" i="5"/>
  <c r="Z441" i="5"/>
  <c r="K441" i="5"/>
  <c r="T441" i="5"/>
  <c r="AC441" i="5"/>
  <c r="W441" i="5"/>
  <c r="H441" i="5"/>
  <c r="N441" i="5"/>
  <c r="E441" i="5"/>
  <c r="Q441" i="5"/>
  <c r="H444" i="5"/>
  <c r="K444" i="5"/>
  <c r="T444" i="5"/>
  <c r="AC444" i="5"/>
  <c r="Q444" i="5"/>
  <c r="Z444" i="5"/>
  <c r="W444" i="5"/>
  <c r="E444" i="5"/>
  <c r="N444" i="5"/>
  <c r="T499" i="5"/>
  <c r="AC499" i="5"/>
  <c r="K499" i="5"/>
  <c r="E499" i="5"/>
  <c r="Q499" i="5"/>
  <c r="H499" i="5"/>
  <c r="W499" i="5"/>
  <c r="N499" i="5"/>
  <c r="Z499" i="5"/>
  <c r="T503" i="5"/>
  <c r="H503" i="5"/>
  <c r="Q503" i="5"/>
  <c r="Z503" i="5"/>
  <c r="K503" i="5"/>
  <c r="W503" i="5"/>
  <c r="N503" i="5"/>
  <c r="E503" i="5"/>
  <c r="AC503" i="5"/>
  <c r="H501" i="5"/>
  <c r="E501" i="5"/>
  <c r="N501" i="5"/>
  <c r="W501" i="5"/>
  <c r="Q501" i="5"/>
  <c r="Z501" i="5"/>
  <c r="K501" i="5"/>
  <c r="T501" i="5"/>
  <c r="AC501" i="5"/>
  <c r="H505" i="5"/>
  <c r="Q505" i="5"/>
  <c r="W505" i="5"/>
  <c r="K505" i="5"/>
  <c r="Z505" i="5"/>
  <c r="N505" i="5"/>
  <c r="AC505" i="5"/>
  <c r="E505" i="5"/>
  <c r="T505" i="5"/>
  <c r="Q511" i="5"/>
  <c r="T511" i="5"/>
  <c r="N511" i="5"/>
  <c r="E511" i="5"/>
  <c r="Z511" i="5"/>
  <c r="AC511" i="5"/>
  <c r="H511" i="5"/>
  <c r="K511" i="5"/>
  <c r="W511" i="5"/>
  <c r="T551" i="5"/>
  <c r="E551" i="5"/>
  <c r="N551" i="5"/>
  <c r="W551" i="5"/>
  <c r="H551" i="5"/>
  <c r="Q551" i="5"/>
  <c r="Z551" i="5"/>
  <c r="AC551" i="5"/>
  <c r="K551" i="5"/>
  <c r="H569" i="5"/>
  <c r="AC569" i="5"/>
  <c r="W569" i="5"/>
  <c r="K569" i="5"/>
  <c r="Q569" i="5"/>
  <c r="T569" i="5"/>
  <c r="E569" i="5"/>
  <c r="Z569" i="5"/>
  <c r="N569" i="5"/>
  <c r="E594" i="5"/>
  <c r="AC594" i="5"/>
  <c r="H594" i="5"/>
  <c r="Q594" i="5"/>
  <c r="Z594" i="5"/>
  <c r="K594" i="5"/>
  <c r="T594" i="5"/>
  <c r="N594" i="5"/>
  <c r="W594" i="5"/>
  <c r="Q403" i="5"/>
  <c r="E403" i="5"/>
  <c r="N403" i="5"/>
  <c r="W403" i="5"/>
  <c r="K403" i="5"/>
  <c r="Z403" i="5"/>
  <c r="H403" i="5"/>
  <c r="AC403" i="5"/>
  <c r="T403" i="5"/>
  <c r="W402" i="5"/>
  <c r="H402" i="5"/>
  <c r="Q402" i="5"/>
  <c r="Z402" i="5"/>
  <c r="AC402" i="5"/>
  <c r="E402" i="5"/>
  <c r="T402" i="5"/>
  <c r="N402" i="5"/>
  <c r="K402" i="5"/>
  <c r="T389" i="5"/>
  <c r="E389" i="5"/>
  <c r="AC389" i="5"/>
  <c r="Q389" i="5"/>
  <c r="H389" i="5"/>
  <c r="W389" i="5"/>
  <c r="K389" i="5"/>
  <c r="N389" i="5"/>
  <c r="Z389" i="5"/>
  <c r="H414" i="5"/>
  <c r="N414" i="5"/>
  <c r="Q414" i="5"/>
  <c r="K414" i="5"/>
  <c r="E414" i="5"/>
  <c r="T414" i="5"/>
  <c r="W414" i="5"/>
  <c r="Z414" i="5"/>
  <c r="AC414" i="5"/>
  <c r="Q428" i="5"/>
  <c r="N428" i="5"/>
  <c r="AC428" i="5"/>
  <c r="E428" i="5"/>
  <c r="T428" i="5"/>
  <c r="H428" i="5"/>
  <c r="W428" i="5"/>
  <c r="Z428" i="5"/>
  <c r="K428" i="5"/>
  <c r="W431" i="5"/>
  <c r="E431" i="5"/>
  <c r="N431" i="5"/>
  <c r="K431" i="5"/>
  <c r="Z431" i="5"/>
  <c r="Q431" i="5"/>
  <c r="AC431" i="5"/>
  <c r="H431" i="5"/>
  <c r="T431" i="5"/>
  <c r="W465" i="5"/>
  <c r="Q465" i="5"/>
  <c r="N465" i="5"/>
  <c r="Z465" i="5"/>
  <c r="H465" i="5"/>
  <c r="AC465" i="5"/>
  <c r="T465" i="5"/>
  <c r="K465" i="5"/>
  <c r="E465" i="5"/>
  <c r="T448" i="5"/>
  <c r="E448" i="5"/>
  <c r="AC448" i="5"/>
  <c r="W448" i="5"/>
  <c r="H448" i="5"/>
  <c r="K448" i="5"/>
  <c r="N448" i="5"/>
  <c r="Z448" i="5"/>
  <c r="Q448" i="5"/>
  <c r="T456" i="5"/>
  <c r="E456" i="5"/>
  <c r="AC456" i="5"/>
  <c r="W456" i="5"/>
  <c r="H456" i="5"/>
  <c r="K456" i="5"/>
  <c r="N456" i="5"/>
  <c r="Z456" i="5"/>
  <c r="Q456" i="5"/>
  <c r="Q470" i="5"/>
  <c r="K470" i="5"/>
  <c r="Z470" i="5"/>
  <c r="H470" i="5"/>
  <c r="T470" i="5"/>
  <c r="AC470" i="5"/>
  <c r="W470" i="5"/>
  <c r="N470" i="5"/>
  <c r="E470" i="5"/>
  <c r="N500" i="5"/>
  <c r="H500" i="5"/>
  <c r="Q500" i="5"/>
  <c r="Z500" i="5"/>
  <c r="W500" i="5"/>
  <c r="K500" i="5"/>
  <c r="AC500" i="5"/>
  <c r="E500" i="5"/>
  <c r="T500" i="5"/>
  <c r="E533" i="5"/>
  <c r="AC533" i="5"/>
  <c r="H533" i="5"/>
  <c r="K533" i="5"/>
  <c r="Z533" i="5"/>
  <c r="Q533" i="5"/>
  <c r="T533" i="5"/>
  <c r="N533" i="5"/>
  <c r="W533" i="5"/>
  <c r="H574" i="5"/>
  <c r="Q574" i="5"/>
  <c r="T574" i="5"/>
  <c r="W574" i="5"/>
  <c r="N574" i="5"/>
  <c r="Z574" i="5"/>
  <c r="E574" i="5"/>
  <c r="K574" i="5"/>
  <c r="AC574" i="5"/>
  <c r="E397" i="5"/>
  <c r="AC397" i="5"/>
  <c r="N397" i="5"/>
  <c r="W397" i="5"/>
  <c r="Z397" i="5"/>
  <c r="Q397" i="5"/>
  <c r="H397" i="5"/>
  <c r="T397" i="5"/>
  <c r="K397" i="5"/>
  <c r="N409" i="5"/>
  <c r="W409" i="5"/>
  <c r="E409" i="5"/>
  <c r="T409" i="5"/>
  <c r="K409" i="5"/>
  <c r="Z409" i="5"/>
  <c r="Q409" i="5"/>
  <c r="AC409" i="5"/>
  <c r="H409" i="5"/>
  <c r="Q424" i="5"/>
  <c r="H424" i="5"/>
  <c r="AC424" i="5"/>
  <c r="T424" i="5"/>
  <c r="W424" i="5"/>
  <c r="N424" i="5"/>
  <c r="E424" i="5"/>
  <c r="Z424" i="5"/>
  <c r="K424" i="5"/>
  <c r="H440" i="5"/>
  <c r="E440" i="5"/>
  <c r="N440" i="5"/>
  <c r="W440" i="5"/>
  <c r="Q440" i="5"/>
  <c r="Z440" i="5"/>
  <c r="K440" i="5"/>
  <c r="T440" i="5"/>
  <c r="AC440" i="5"/>
  <c r="N449" i="5"/>
  <c r="W449" i="5"/>
  <c r="Q449" i="5"/>
  <c r="AC449" i="5"/>
  <c r="E449" i="5"/>
  <c r="H449" i="5"/>
  <c r="T449" i="5"/>
  <c r="K449" i="5"/>
  <c r="Z449" i="5"/>
  <c r="T452" i="5"/>
  <c r="E452" i="5"/>
  <c r="AC452" i="5"/>
  <c r="W452" i="5"/>
  <c r="N452" i="5"/>
  <c r="Z452" i="5"/>
  <c r="Q452" i="5"/>
  <c r="H452" i="5"/>
  <c r="K452" i="5"/>
  <c r="N443" i="5"/>
  <c r="W443" i="5"/>
  <c r="E443" i="5"/>
  <c r="K443" i="5"/>
  <c r="Q443" i="5"/>
  <c r="T443" i="5"/>
  <c r="Z443" i="5"/>
  <c r="H443" i="5"/>
  <c r="AC443" i="5"/>
  <c r="H493" i="5"/>
  <c r="E493" i="5"/>
  <c r="N493" i="5"/>
  <c r="W493" i="5"/>
  <c r="Q493" i="5"/>
  <c r="Z493" i="5"/>
  <c r="K493" i="5"/>
  <c r="T493" i="5"/>
  <c r="AC493" i="5"/>
  <c r="Q478" i="5"/>
  <c r="K478" i="5"/>
  <c r="W478" i="5"/>
  <c r="Z478" i="5"/>
  <c r="N478" i="5"/>
  <c r="E478" i="5"/>
  <c r="AC478" i="5"/>
  <c r="H478" i="5"/>
  <c r="T478" i="5"/>
  <c r="T491" i="5"/>
  <c r="H491" i="5"/>
  <c r="Q491" i="5"/>
  <c r="Z491" i="5"/>
  <c r="AC491" i="5"/>
  <c r="K491" i="5"/>
  <c r="E491" i="5"/>
  <c r="N491" i="5"/>
  <c r="W491" i="5"/>
  <c r="T507" i="5"/>
  <c r="E507" i="5"/>
  <c r="N507" i="5"/>
  <c r="W507" i="5"/>
  <c r="H507" i="5"/>
  <c r="Q507" i="5"/>
  <c r="Z507" i="5"/>
  <c r="K507" i="5"/>
  <c r="AC507" i="5"/>
  <c r="Z566" i="5"/>
  <c r="T566" i="5"/>
  <c r="AC566" i="5"/>
  <c r="N566" i="5"/>
  <c r="W566" i="5"/>
  <c r="Q566" i="5"/>
  <c r="K566" i="5"/>
  <c r="H566" i="5"/>
  <c r="E566" i="5"/>
  <c r="Q539" i="5"/>
  <c r="T539" i="5"/>
  <c r="AC539" i="5"/>
  <c r="K539" i="5"/>
  <c r="W539" i="5"/>
  <c r="E539" i="5"/>
  <c r="Z539" i="5"/>
  <c r="H539" i="5"/>
  <c r="N539" i="5"/>
  <c r="T555" i="5"/>
  <c r="AC555" i="5"/>
  <c r="K555" i="5"/>
  <c r="W555" i="5"/>
  <c r="N555" i="5"/>
  <c r="Z555" i="5"/>
  <c r="E555" i="5"/>
  <c r="H555" i="5"/>
  <c r="Q555" i="5"/>
  <c r="T576" i="5"/>
  <c r="E576" i="5"/>
  <c r="AC576" i="5"/>
  <c r="Q576" i="5"/>
  <c r="K576" i="5"/>
  <c r="W576" i="5"/>
  <c r="H576" i="5"/>
  <c r="Z576" i="5"/>
  <c r="N576" i="5"/>
  <c r="K583" i="5"/>
  <c r="E583" i="5"/>
  <c r="N583" i="5"/>
  <c r="Z583" i="5"/>
  <c r="W583" i="5"/>
  <c r="Q583" i="5"/>
  <c r="AC583" i="5"/>
  <c r="H583" i="5"/>
  <c r="T583" i="5"/>
  <c r="T382" i="5"/>
  <c r="E382" i="5"/>
  <c r="AC382" i="5"/>
  <c r="N382" i="5"/>
  <c r="W382" i="5"/>
  <c r="H382" i="5"/>
  <c r="Q382" i="5"/>
  <c r="K382" i="5"/>
  <c r="Z382" i="5"/>
  <c r="N394" i="5"/>
  <c r="W394" i="5"/>
  <c r="Z394" i="5"/>
  <c r="E394" i="5"/>
  <c r="Q394" i="5"/>
  <c r="H394" i="5"/>
  <c r="T394" i="5"/>
  <c r="K394" i="5"/>
  <c r="AC394" i="5"/>
  <c r="W406" i="5"/>
  <c r="K406" i="5"/>
  <c r="N406" i="5"/>
  <c r="Z406" i="5"/>
  <c r="E406" i="5"/>
  <c r="Q406" i="5"/>
  <c r="H406" i="5"/>
  <c r="AC406" i="5"/>
  <c r="T406" i="5"/>
  <c r="Z415" i="5"/>
  <c r="E415" i="5"/>
  <c r="N415" i="5"/>
  <c r="Q415" i="5"/>
  <c r="K415" i="5"/>
  <c r="T415" i="5"/>
  <c r="H415" i="5"/>
  <c r="W415" i="5"/>
  <c r="AC415" i="5"/>
  <c r="T438" i="5"/>
  <c r="N438" i="5"/>
  <c r="K438" i="5"/>
  <c r="W438" i="5"/>
  <c r="E438" i="5"/>
  <c r="Z438" i="5"/>
  <c r="H438" i="5"/>
  <c r="AC438" i="5"/>
  <c r="Q438" i="5"/>
  <c r="E484" i="5"/>
  <c r="AC484" i="5"/>
  <c r="K484" i="5"/>
  <c r="T484" i="5"/>
  <c r="N484" i="5"/>
  <c r="W484" i="5"/>
  <c r="Z484" i="5"/>
  <c r="Q484" i="5"/>
  <c r="H484" i="5"/>
  <c r="K467" i="5"/>
  <c r="E467" i="5"/>
  <c r="AC467" i="5"/>
  <c r="N467" i="5"/>
  <c r="W467" i="5"/>
  <c r="H467" i="5"/>
  <c r="Q467" i="5"/>
  <c r="Z467" i="5"/>
  <c r="T467" i="5"/>
  <c r="K479" i="5"/>
  <c r="Z479" i="5"/>
  <c r="T479" i="5"/>
  <c r="AC479" i="5"/>
  <c r="E479" i="5"/>
  <c r="Q479" i="5"/>
  <c r="H479" i="5"/>
  <c r="W479" i="5"/>
  <c r="N479" i="5"/>
  <c r="H497" i="5"/>
  <c r="K497" i="5"/>
  <c r="T497" i="5"/>
  <c r="AC497" i="5"/>
  <c r="E497" i="5"/>
  <c r="N497" i="5"/>
  <c r="W497" i="5"/>
  <c r="Q497" i="5"/>
  <c r="Z497" i="5"/>
  <c r="N508" i="5"/>
  <c r="K508" i="5"/>
  <c r="T508" i="5"/>
  <c r="AC508" i="5"/>
  <c r="E508" i="5"/>
  <c r="Z508" i="5"/>
  <c r="Q508" i="5"/>
  <c r="H508" i="5"/>
  <c r="W508" i="5"/>
  <c r="K528" i="5"/>
  <c r="N528" i="5"/>
  <c r="AC528" i="5"/>
  <c r="T528" i="5"/>
  <c r="W528" i="5"/>
  <c r="Q528" i="5"/>
  <c r="Z528" i="5"/>
  <c r="H528" i="5"/>
  <c r="E528" i="5"/>
  <c r="Q531" i="5"/>
  <c r="T531" i="5"/>
  <c r="K531" i="5"/>
  <c r="N531" i="5"/>
  <c r="E531" i="5"/>
  <c r="Z531" i="5"/>
  <c r="AC531" i="5"/>
  <c r="H531" i="5"/>
  <c r="W531" i="5"/>
  <c r="T572" i="5"/>
  <c r="E572" i="5"/>
  <c r="AC572" i="5"/>
  <c r="N572" i="5"/>
  <c r="Z572" i="5"/>
  <c r="H572" i="5"/>
  <c r="K572" i="5"/>
  <c r="Q572" i="5"/>
  <c r="W572" i="5"/>
  <c r="N552" i="5"/>
  <c r="K552" i="5"/>
  <c r="T552" i="5"/>
  <c r="AC552" i="5"/>
  <c r="W552" i="5"/>
  <c r="E552" i="5"/>
  <c r="Z552" i="5"/>
  <c r="Q552" i="5"/>
  <c r="H552" i="5"/>
  <c r="K579" i="5"/>
  <c r="H579" i="5"/>
  <c r="Q579" i="5"/>
  <c r="T579" i="5"/>
  <c r="AC579" i="5"/>
  <c r="W579" i="5"/>
  <c r="N579" i="5"/>
  <c r="Z579" i="5"/>
  <c r="E579" i="5"/>
  <c r="N390" i="5"/>
  <c r="W390" i="5"/>
  <c r="T390" i="5"/>
  <c r="K390" i="5"/>
  <c r="Z390" i="5"/>
  <c r="E390" i="5"/>
  <c r="Q390" i="5"/>
  <c r="AC390" i="5"/>
  <c r="H390" i="5"/>
  <c r="E434" i="5"/>
  <c r="AC434" i="5"/>
  <c r="K434" i="5"/>
  <c r="T434" i="5"/>
  <c r="N434" i="5"/>
  <c r="W434" i="5"/>
  <c r="Z434" i="5"/>
  <c r="Q434" i="5"/>
  <c r="H434" i="5"/>
  <c r="E460" i="5"/>
  <c r="AC460" i="5"/>
  <c r="W460" i="5"/>
  <c r="T460" i="5"/>
  <c r="K460" i="5"/>
  <c r="N460" i="5"/>
  <c r="Z460" i="5"/>
  <c r="Q460" i="5"/>
  <c r="H460" i="5"/>
  <c r="H458" i="5"/>
  <c r="Q458" i="5"/>
  <c r="K458" i="5"/>
  <c r="T458" i="5"/>
  <c r="N458" i="5"/>
  <c r="W458" i="5"/>
  <c r="Z458" i="5"/>
  <c r="E458" i="5"/>
  <c r="AC458" i="5"/>
  <c r="T563" i="5"/>
  <c r="K563" i="5"/>
  <c r="E563" i="5"/>
  <c r="H563" i="5"/>
  <c r="AC563" i="5"/>
  <c r="N563" i="5"/>
  <c r="W563" i="5"/>
  <c r="Z563" i="5"/>
  <c r="Q563" i="5"/>
  <c r="T547" i="5"/>
  <c r="H547" i="5"/>
  <c r="Q547" i="5"/>
  <c r="Z547" i="5"/>
  <c r="AC547" i="5"/>
  <c r="K547" i="5"/>
  <c r="N547" i="5"/>
  <c r="E547" i="5"/>
  <c r="W547" i="5"/>
  <c r="Q535" i="5"/>
  <c r="T535" i="5"/>
  <c r="E535" i="5"/>
  <c r="Z535" i="5"/>
  <c r="H535" i="5"/>
  <c r="AC535" i="5"/>
  <c r="K535" i="5"/>
  <c r="N535" i="5"/>
  <c r="W535" i="5"/>
  <c r="N568" i="5"/>
  <c r="E568" i="5"/>
  <c r="T568" i="5"/>
  <c r="Z568" i="5"/>
  <c r="AC568" i="5"/>
  <c r="H568" i="5"/>
  <c r="K568" i="5"/>
  <c r="Q568" i="5"/>
  <c r="W568" i="5"/>
  <c r="W589" i="5"/>
  <c r="K589" i="5"/>
  <c r="N589" i="5"/>
  <c r="Z589" i="5"/>
  <c r="E589" i="5"/>
  <c r="Q589" i="5"/>
  <c r="AC589" i="5"/>
  <c r="H589" i="5"/>
  <c r="T589" i="5"/>
  <c r="W585" i="5"/>
  <c r="H585" i="5"/>
  <c r="Q585" i="5"/>
  <c r="Z585" i="5"/>
  <c r="T585" i="5"/>
  <c r="K585" i="5"/>
  <c r="N585" i="5"/>
  <c r="E585" i="5"/>
  <c r="AC585" i="5"/>
  <c r="Q592" i="5"/>
  <c r="Z592" i="5"/>
  <c r="H592" i="5"/>
  <c r="K592" i="5"/>
  <c r="T592" i="5"/>
  <c r="AC592" i="5"/>
  <c r="E592" i="5"/>
  <c r="N592" i="5"/>
  <c r="W592" i="5"/>
  <c r="T385" i="5"/>
  <c r="E385" i="5"/>
  <c r="AC385" i="5"/>
  <c r="N385" i="5"/>
  <c r="W385" i="5"/>
  <c r="Q385" i="5"/>
  <c r="Z385" i="5"/>
  <c r="H385" i="5"/>
  <c r="K385" i="5"/>
  <c r="Q420" i="5"/>
  <c r="Z420" i="5"/>
  <c r="H420" i="5"/>
  <c r="W420" i="5"/>
  <c r="AC420" i="5"/>
  <c r="E420" i="5"/>
  <c r="T420" i="5"/>
  <c r="K420" i="5"/>
  <c r="N420" i="5"/>
  <c r="K471" i="5"/>
  <c r="W471" i="5"/>
  <c r="Z471" i="5"/>
  <c r="N471" i="5"/>
  <c r="AC471" i="5"/>
  <c r="E471" i="5"/>
  <c r="Q471" i="5"/>
  <c r="H471" i="5"/>
  <c r="T471" i="5"/>
  <c r="Q486" i="5"/>
  <c r="H486" i="5"/>
  <c r="Z486" i="5"/>
  <c r="W486" i="5"/>
  <c r="N486" i="5"/>
  <c r="E486" i="5"/>
  <c r="T486" i="5"/>
  <c r="AC486" i="5"/>
  <c r="K486" i="5"/>
  <c r="Z490" i="5"/>
  <c r="T490" i="5"/>
  <c r="AC490" i="5"/>
  <c r="E490" i="5"/>
  <c r="N490" i="5"/>
  <c r="W490" i="5"/>
  <c r="H490" i="5"/>
  <c r="Q490" i="5"/>
  <c r="K490" i="5"/>
  <c r="K475" i="5"/>
  <c r="Z475" i="5"/>
  <c r="T475" i="5"/>
  <c r="AC475" i="5"/>
  <c r="W475" i="5"/>
  <c r="H475" i="5"/>
  <c r="N475" i="5"/>
  <c r="Q475" i="5"/>
  <c r="E475" i="5"/>
  <c r="T543" i="5"/>
  <c r="AC543" i="5"/>
  <c r="K543" i="5"/>
  <c r="E543" i="5"/>
  <c r="N543" i="5"/>
  <c r="W543" i="5"/>
  <c r="H543" i="5"/>
  <c r="Z543" i="5"/>
  <c r="Q543" i="5"/>
  <c r="Q519" i="5"/>
  <c r="T519" i="5"/>
  <c r="AC519" i="5"/>
  <c r="H519" i="5"/>
  <c r="K519" i="5"/>
  <c r="W519" i="5"/>
  <c r="N519" i="5"/>
  <c r="E519" i="5"/>
  <c r="Z519" i="5"/>
  <c r="Z498" i="5"/>
  <c r="E498" i="5"/>
  <c r="N498" i="5"/>
  <c r="W498" i="5"/>
  <c r="K498" i="5"/>
  <c r="H498" i="5"/>
  <c r="AC498" i="5"/>
  <c r="Q498" i="5"/>
  <c r="T498" i="5"/>
  <c r="H578" i="5"/>
  <c r="Q578" i="5"/>
  <c r="K578" i="5"/>
  <c r="N578" i="5"/>
  <c r="E578" i="5"/>
  <c r="Z578" i="5"/>
  <c r="AC578" i="5"/>
  <c r="T578" i="5"/>
  <c r="W578" i="5"/>
  <c r="B327" i="13"/>
  <c r="C327" i="13"/>
  <c r="M327" i="13" s="1"/>
  <c r="B328" i="13"/>
  <c r="O328" i="13" s="1"/>
  <c r="C328" i="13"/>
  <c r="M328" i="13" s="1"/>
  <c r="B329" i="13"/>
  <c r="I329" i="13" s="1"/>
  <c r="C329" i="13"/>
  <c r="V329" i="13" s="1"/>
  <c r="B330" i="13"/>
  <c r="C330" i="13"/>
  <c r="M330" i="13" s="1"/>
  <c r="B331" i="13"/>
  <c r="R331" i="13" s="1"/>
  <c r="C331" i="13"/>
  <c r="G331" i="13" s="1"/>
  <c r="B332" i="13"/>
  <c r="I332" i="13" s="1"/>
  <c r="C332" i="13"/>
  <c r="M332" i="13" s="1"/>
  <c r="B333" i="13"/>
  <c r="F333" i="13" s="1"/>
  <c r="C333" i="13"/>
  <c r="M333" i="13" s="1"/>
  <c r="B334" i="13"/>
  <c r="R334" i="13" s="1"/>
  <c r="C334" i="13"/>
  <c r="M334" i="13" s="1"/>
  <c r="B335" i="13"/>
  <c r="R335" i="13" s="1"/>
  <c r="C335" i="13"/>
  <c r="M335" i="13" s="1"/>
  <c r="B336" i="13"/>
  <c r="O336" i="13" s="1"/>
  <c r="C336" i="13"/>
  <c r="G336" i="13" s="1"/>
  <c r="U334" i="13" l="1"/>
  <c r="D327" i="13"/>
  <c r="U329" i="13"/>
  <c r="S329" i="13"/>
  <c r="R329" i="13"/>
  <c r="S330" i="13"/>
  <c r="L334" i="13"/>
  <c r="G329" i="13"/>
  <c r="G332" i="13"/>
  <c r="D330" i="13"/>
  <c r="F328" i="13"/>
  <c r="D336" i="13"/>
  <c r="D331" i="13"/>
  <c r="H331" i="13" s="1"/>
  <c r="F329" i="13"/>
  <c r="D332" i="13"/>
  <c r="M331" i="13"/>
  <c r="R330" i="13"/>
  <c r="P329" i="13"/>
  <c r="M336" i="13"/>
  <c r="P334" i="13"/>
  <c r="G334" i="13"/>
  <c r="S333" i="13"/>
  <c r="R332" i="13"/>
  <c r="V331" i="13"/>
  <c r="L331" i="13"/>
  <c r="I330" i="13"/>
  <c r="O329" i="13"/>
  <c r="U328" i="13"/>
  <c r="R327" i="13"/>
  <c r="S334" i="13"/>
  <c r="I334" i="13"/>
  <c r="U333" i="13"/>
  <c r="V332" i="13"/>
  <c r="M329" i="13"/>
  <c r="S328" i="13"/>
  <c r="P327" i="13"/>
  <c r="J334" i="13"/>
  <c r="O331" i="13"/>
  <c r="R336" i="13"/>
  <c r="O334" i="13"/>
  <c r="F334" i="13"/>
  <c r="R333" i="13"/>
  <c r="P332" i="13"/>
  <c r="U331" i="13"/>
  <c r="I331" i="13"/>
  <c r="V336" i="13"/>
  <c r="F336" i="13"/>
  <c r="J329" i="13"/>
  <c r="R328" i="13"/>
  <c r="J327" i="13"/>
  <c r="L336" i="13"/>
  <c r="D335" i="13"/>
  <c r="N335" i="13" s="1"/>
  <c r="L333" i="13"/>
  <c r="O332" i="13"/>
  <c r="F331" i="13"/>
  <c r="U336" i="13"/>
  <c r="E336" i="13"/>
  <c r="V334" i="13"/>
  <c r="D334" i="13"/>
  <c r="D333" i="13"/>
  <c r="K333" i="13" s="1"/>
  <c r="J332" i="13"/>
  <c r="S331" i="13"/>
  <c r="L328" i="13"/>
  <c r="I327" i="13"/>
  <c r="S336" i="13"/>
  <c r="N336" i="13"/>
  <c r="S335" i="13"/>
  <c r="S332" i="13"/>
  <c r="D329" i="13"/>
  <c r="Q329" i="13" s="1"/>
  <c r="S327" i="13"/>
  <c r="K332" i="13"/>
  <c r="T332" i="13"/>
  <c r="Q332" i="13"/>
  <c r="E332" i="13"/>
  <c r="N332" i="13"/>
  <c r="H332" i="13"/>
  <c r="H329" i="13"/>
  <c r="K330" i="13"/>
  <c r="T330" i="13"/>
  <c r="E330" i="13"/>
  <c r="N330" i="13"/>
  <c r="Q330" i="13"/>
  <c r="H330" i="13"/>
  <c r="K327" i="13"/>
  <c r="T327" i="13"/>
  <c r="E327" i="13"/>
  <c r="N327" i="13"/>
  <c r="H327" i="13"/>
  <c r="Q327" i="13"/>
  <c r="J335" i="13"/>
  <c r="E331" i="13"/>
  <c r="J330" i="13"/>
  <c r="D328" i="13"/>
  <c r="I335" i="13"/>
  <c r="K331" i="13"/>
  <c r="P330" i="13"/>
  <c r="J328" i="13"/>
  <c r="O327" i="13"/>
  <c r="G327" i="13"/>
  <c r="K336" i="13"/>
  <c r="P335" i="13"/>
  <c r="F332" i="13"/>
  <c r="Q336" i="13"/>
  <c r="I336" i="13"/>
  <c r="V335" i="13"/>
  <c r="F335" i="13"/>
  <c r="P333" i="13"/>
  <c r="U332" i="13"/>
  <c r="J331" i="13"/>
  <c r="O330" i="13"/>
  <c r="G330" i="13"/>
  <c r="L329" i="13"/>
  <c r="I328" i="13"/>
  <c r="V327" i="13"/>
  <c r="F327" i="13"/>
  <c r="O333" i="13"/>
  <c r="G333" i="13"/>
  <c r="L332" i="13"/>
  <c r="Q331" i="13"/>
  <c r="V330" i="13"/>
  <c r="F330" i="13"/>
  <c r="P328" i="13"/>
  <c r="U327" i="13"/>
  <c r="J333" i="13"/>
  <c r="J336" i="13"/>
  <c r="O335" i="13"/>
  <c r="G335" i="13"/>
  <c r="I333" i="13"/>
  <c r="P336" i="13"/>
  <c r="U335" i="13"/>
  <c r="L335" i="13"/>
  <c r="V333" i="13"/>
  <c r="P331" i="13"/>
  <c r="U330" i="13"/>
  <c r="G328" i="13"/>
  <c r="L327" i="13"/>
  <c r="L330" i="13"/>
  <c r="V328" i="13"/>
  <c r="B371" i="10"/>
  <c r="O371" i="10" s="1"/>
  <c r="C371" i="10"/>
  <c r="M371" i="10" s="1"/>
  <c r="B372" i="10"/>
  <c r="F372" i="10" s="1"/>
  <c r="C372" i="10"/>
  <c r="G372" i="10" s="1"/>
  <c r="B373" i="10"/>
  <c r="F373" i="10" s="1"/>
  <c r="C373" i="10"/>
  <c r="G373" i="10" s="1"/>
  <c r="B374" i="10"/>
  <c r="O374" i="10" s="1"/>
  <c r="C374" i="10"/>
  <c r="P374" i="10" s="1"/>
  <c r="B375" i="10"/>
  <c r="L375" i="10" s="1"/>
  <c r="C375" i="10"/>
  <c r="G375" i="10" s="1"/>
  <c r="B376" i="10"/>
  <c r="R376" i="10" s="1"/>
  <c r="C376" i="10"/>
  <c r="M376" i="10" s="1"/>
  <c r="B377" i="10"/>
  <c r="F377" i="10" s="1"/>
  <c r="C377" i="10"/>
  <c r="P377" i="10" s="1"/>
  <c r="B378" i="10"/>
  <c r="F378" i="10" s="1"/>
  <c r="C378" i="10"/>
  <c r="J378" i="10" s="1"/>
  <c r="B379" i="10"/>
  <c r="O379" i="10" s="1"/>
  <c r="C379" i="10"/>
  <c r="G379" i="10" s="1"/>
  <c r="B380" i="10"/>
  <c r="R380" i="10" s="1"/>
  <c r="C380" i="10"/>
  <c r="J380" i="10" s="1"/>
  <c r="B371" i="11"/>
  <c r="I371" i="11" s="1"/>
  <c r="C371" i="11"/>
  <c r="J371" i="11" s="1"/>
  <c r="B372" i="11"/>
  <c r="O372" i="11" s="1"/>
  <c r="C372" i="11"/>
  <c r="P372" i="11" s="1"/>
  <c r="B373" i="11"/>
  <c r="U373" i="11" s="1"/>
  <c r="C373" i="11"/>
  <c r="G373" i="11" s="1"/>
  <c r="B374" i="11"/>
  <c r="U374" i="11" s="1"/>
  <c r="C374" i="11"/>
  <c r="M374" i="11" s="1"/>
  <c r="B375" i="11"/>
  <c r="O375" i="11" s="1"/>
  <c r="C375" i="11"/>
  <c r="P375" i="11" s="1"/>
  <c r="B376" i="11"/>
  <c r="F376" i="11" s="1"/>
  <c r="C376" i="11"/>
  <c r="G376" i="11" s="1"/>
  <c r="B377" i="11"/>
  <c r="O377" i="11" s="1"/>
  <c r="C377" i="11"/>
  <c r="V377" i="11" s="1"/>
  <c r="B378" i="11"/>
  <c r="O378" i="11" s="1"/>
  <c r="C378" i="11"/>
  <c r="J378" i="11" s="1"/>
  <c r="B379" i="11"/>
  <c r="F379" i="11" s="1"/>
  <c r="C379" i="11"/>
  <c r="J379" i="11" s="1"/>
  <c r="B380" i="11"/>
  <c r="O380" i="11" s="1"/>
  <c r="C380" i="11"/>
  <c r="S380" i="11" s="1"/>
  <c r="B371" i="12"/>
  <c r="F371" i="12" s="1"/>
  <c r="C371" i="12"/>
  <c r="J371" i="12" s="1"/>
  <c r="B372" i="12"/>
  <c r="F372" i="12" s="1"/>
  <c r="C372" i="12"/>
  <c r="M372" i="12" s="1"/>
  <c r="B373" i="12"/>
  <c r="F373" i="12" s="1"/>
  <c r="C373" i="12"/>
  <c r="B374" i="12"/>
  <c r="L374" i="12" s="1"/>
  <c r="C374" i="12"/>
  <c r="P374" i="12" s="1"/>
  <c r="B375" i="12"/>
  <c r="F375" i="12" s="1"/>
  <c r="C375" i="12"/>
  <c r="V375" i="12" s="1"/>
  <c r="B376" i="12"/>
  <c r="L376" i="12" s="1"/>
  <c r="C376" i="12"/>
  <c r="G376" i="12" s="1"/>
  <c r="B377" i="12"/>
  <c r="F377" i="12" s="1"/>
  <c r="C377" i="12"/>
  <c r="J377" i="12" s="1"/>
  <c r="B378" i="12"/>
  <c r="C378" i="12"/>
  <c r="G378" i="12" s="1"/>
  <c r="B379" i="12"/>
  <c r="R379" i="12" s="1"/>
  <c r="C379" i="12"/>
  <c r="S379" i="12" s="1"/>
  <c r="B380" i="12"/>
  <c r="C380" i="12"/>
  <c r="G380" i="12" s="1"/>
  <c r="B371" i="9"/>
  <c r="X371" i="9" s="1"/>
  <c r="C371" i="9"/>
  <c r="P371" i="9" s="1"/>
  <c r="B372" i="9"/>
  <c r="X372" i="9" s="1"/>
  <c r="C372" i="9"/>
  <c r="AB372" i="9" s="1"/>
  <c r="B373" i="9"/>
  <c r="F373" i="9" s="1"/>
  <c r="C373" i="9"/>
  <c r="AE373" i="9" s="1"/>
  <c r="B374" i="9"/>
  <c r="AA374" i="9" s="1"/>
  <c r="C374" i="9"/>
  <c r="P374" i="9" s="1"/>
  <c r="B375" i="9"/>
  <c r="AA375" i="9" s="1"/>
  <c r="C375" i="9"/>
  <c r="P375" i="9" s="1"/>
  <c r="B376" i="9"/>
  <c r="X376" i="9" s="1"/>
  <c r="C376" i="9"/>
  <c r="AB376" i="9" s="1"/>
  <c r="B377" i="9"/>
  <c r="AD377" i="9" s="1"/>
  <c r="C377" i="9"/>
  <c r="AE377" i="9" s="1"/>
  <c r="B378" i="9"/>
  <c r="F378" i="9" s="1"/>
  <c r="C378" i="9"/>
  <c r="V378" i="9" s="1"/>
  <c r="B379" i="9"/>
  <c r="F379" i="9" s="1"/>
  <c r="C379" i="9"/>
  <c r="V379" i="9" s="1"/>
  <c r="B380" i="9"/>
  <c r="F380" i="9" s="1"/>
  <c r="C380" i="9"/>
  <c r="V380" i="9" s="1"/>
  <c r="B371" i="5"/>
  <c r="O371" i="5" s="1"/>
  <c r="C371" i="5"/>
  <c r="AB371" i="5" s="1"/>
  <c r="B372" i="5"/>
  <c r="AA372" i="5" s="1"/>
  <c r="C372" i="5"/>
  <c r="AB372" i="5" s="1"/>
  <c r="B373" i="5"/>
  <c r="X373" i="5" s="1"/>
  <c r="C373" i="5"/>
  <c r="V373" i="5" s="1"/>
  <c r="B374" i="5"/>
  <c r="X374" i="5" s="1"/>
  <c r="C374" i="5"/>
  <c r="J374" i="5" s="1"/>
  <c r="B375" i="5"/>
  <c r="F375" i="5" s="1"/>
  <c r="C375" i="5"/>
  <c r="AB375" i="5" s="1"/>
  <c r="B376" i="5"/>
  <c r="C376" i="5"/>
  <c r="AB376" i="5" s="1"/>
  <c r="B377" i="5"/>
  <c r="F377" i="5" s="1"/>
  <c r="C377" i="5"/>
  <c r="V377" i="5" s="1"/>
  <c r="B378" i="5"/>
  <c r="F378" i="5" s="1"/>
  <c r="C378" i="5"/>
  <c r="G378" i="5" s="1"/>
  <c r="B379" i="5"/>
  <c r="R379" i="5" s="1"/>
  <c r="C379" i="5"/>
  <c r="AB379" i="5" s="1"/>
  <c r="B380" i="5"/>
  <c r="C380" i="5"/>
  <c r="AB380" i="5" s="1"/>
  <c r="P371" i="11" l="1"/>
  <c r="S378" i="9"/>
  <c r="F378" i="11"/>
  <c r="T331" i="13"/>
  <c r="N331" i="13"/>
  <c r="J374" i="11"/>
  <c r="U380" i="9"/>
  <c r="N333" i="13"/>
  <c r="U378" i="9"/>
  <c r="I378" i="9"/>
  <c r="U378" i="10"/>
  <c r="V373" i="10"/>
  <c r="G374" i="11"/>
  <c r="F371" i="11"/>
  <c r="Q335" i="13"/>
  <c r="M380" i="9"/>
  <c r="R373" i="11"/>
  <c r="U375" i="10"/>
  <c r="S373" i="10"/>
  <c r="H333" i="13"/>
  <c r="E335" i="13"/>
  <c r="V377" i="10"/>
  <c r="I375" i="10"/>
  <c r="J375" i="12"/>
  <c r="V374" i="11"/>
  <c r="S377" i="10"/>
  <c r="F375" i="10"/>
  <c r="S374" i="11"/>
  <c r="S379" i="10"/>
  <c r="M377" i="10"/>
  <c r="J372" i="10"/>
  <c r="H336" i="13"/>
  <c r="T336" i="13"/>
  <c r="T335" i="13"/>
  <c r="S380" i="9"/>
  <c r="L378" i="9"/>
  <c r="K335" i="13"/>
  <c r="N329" i="13"/>
  <c r="S372" i="11"/>
  <c r="E329" i="13"/>
  <c r="T329" i="13"/>
  <c r="E333" i="13"/>
  <c r="T333" i="13"/>
  <c r="U376" i="11"/>
  <c r="U377" i="9"/>
  <c r="L376" i="11"/>
  <c r="H335" i="13"/>
  <c r="K329" i="13"/>
  <c r="Q334" i="13"/>
  <c r="H334" i="13"/>
  <c r="E334" i="13"/>
  <c r="N334" i="13"/>
  <c r="T334" i="13"/>
  <c r="G377" i="9"/>
  <c r="U378" i="11"/>
  <c r="U371" i="11"/>
  <c r="Q333" i="13"/>
  <c r="K334" i="13"/>
  <c r="E328" i="13"/>
  <c r="N328" i="13"/>
  <c r="H328" i="13"/>
  <c r="Q328" i="13"/>
  <c r="K328" i="13"/>
  <c r="T328" i="13"/>
  <c r="U372" i="11"/>
  <c r="V378" i="10"/>
  <c r="S371" i="10"/>
  <c r="U375" i="11"/>
  <c r="U374" i="10"/>
  <c r="R371" i="10"/>
  <c r="V374" i="12"/>
  <c r="R375" i="11"/>
  <c r="P378" i="10"/>
  <c r="J377" i="10"/>
  <c r="R375" i="10"/>
  <c r="S374" i="10"/>
  <c r="V372" i="10"/>
  <c r="U379" i="11"/>
  <c r="U374" i="12"/>
  <c r="S371" i="12"/>
  <c r="I379" i="11"/>
  <c r="L375" i="11"/>
  <c r="L372" i="11"/>
  <c r="O378" i="10"/>
  <c r="I377" i="10"/>
  <c r="O375" i="10"/>
  <c r="S372" i="10"/>
  <c r="J371" i="10"/>
  <c r="X379" i="9"/>
  <c r="S374" i="12"/>
  <c r="O371" i="12"/>
  <c r="S373" i="11"/>
  <c r="G378" i="10"/>
  <c r="M372" i="10"/>
  <c r="G371" i="10"/>
  <c r="J376" i="10"/>
  <c r="O378" i="9"/>
  <c r="I373" i="12"/>
  <c r="R374" i="10"/>
  <c r="V371" i="11"/>
  <c r="L374" i="10"/>
  <c r="Y378" i="5"/>
  <c r="I374" i="11"/>
  <c r="S371" i="11"/>
  <c r="I374" i="10"/>
  <c r="F374" i="10"/>
  <c r="X378" i="9"/>
  <c r="L380" i="9"/>
  <c r="R373" i="12"/>
  <c r="L371" i="12"/>
  <c r="R373" i="10"/>
  <c r="R380" i="9"/>
  <c r="P373" i="10"/>
  <c r="U372" i="10"/>
  <c r="M373" i="10"/>
  <c r="J373" i="10"/>
  <c r="R378" i="9"/>
  <c r="O373" i="9"/>
  <c r="V371" i="12"/>
  <c r="O374" i="11"/>
  <c r="L373" i="11"/>
  <c r="S378" i="10"/>
  <c r="R377" i="10"/>
  <c r="I373" i="10"/>
  <c r="U379" i="12"/>
  <c r="U371" i="12"/>
  <c r="I373" i="11"/>
  <c r="S376" i="11"/>
  <c r="R377" i="12"/>
  <c r="P376" i="11"/>
  <c r="F374" i="11"/>
  <c r="M377" i="5"/>
  <c r="U374" i="5"/>
  <c r="M373" i="9"/>
  <c r="M376" i="11"/>
  <c r="AD374" i="5"/>
  <c r="G373" i="9"/>
  <c r="S375" i="12"/>
  <c r="R374" i="12"/>
  <c r="J372" i="12"/>
  <c r="V376" i="11"/>
  <c r="O373" i="11"/>
  <c r="R372" i="11"/>
  <c r="R371" i="11"/>
  <c r="R379" i="10"/>
  <c r="M378" i="10"/>
  <c r="L377" i="10"/>
  <c r="V375" i="10"/>
  <c r="P378" i="5"/>
  <c r="M375" i="12"/>
  <c r="J374" i="12"/>
  <c r="U373" i="12"/>
  <c r="M378" i="9"/>
  <c r="R377" i="9"/>
  <c r="O379" i="12"/>
  <c r="R375" i="12"/>
  <c r="D373" i="10"/>
  <c r="Q373" i="10" s="1"/>
  <c r="Y380" i="9"/>
  <c r="G380" i="9"/>
  <c r="Y378" i="9"/>
  <c r="J375" i="9"/>
  <c r="R371" i="9"/>
  <c r="L379" i="12"/>
  <c r="O375" i="12"/>
  <c r="V380" i="10"/>
  <c r="J378" i="9"/>
  <c r="F377" i="9"/>
  <c r="O371" i="9"/>
  <c r="I379" i="12"/>
  <c r="S380" i="10"/>
  <c r="L375" i="12"/>
  <c r="M380" i="10"/>
  <c r="S374" i="5"/>
  <c r="R374" i="5"/>
  <c r="P380" i="9"/>
  <c r="U379" i="9"/>
  <c r="U376" i="9"/>
  <c r="R372" i="9"/>
  <c r="P378" i="12"/>
  <c r="I375" i="12"/>
  <c r="I371" i="12"/>
  <c r="J376" i="11"/>
  <c r="F373" i="11"/>
  <c r="F372" i="11"/>
  <c r="R378" i="10"/>
  <c r="U377" i="10"/>
  <c r="D377" i="10"/>
  <c r="E377" i="10" s="1"/>
  <c r="I374" i="5"/>
  <c r="X371" i="5"/>
  <c r="O380" i="9"/>
  <c r="S379" i="9"/>
  <c r="P378" i="9"/>
  <c r="X377" i="9"/>
  <c r="L376" i="9"/>
  <c r="Y373" i="9"/>
  <c r="O372" i="9"/>
  <c r="M378" i="12"/>
  <c r="U375" i="12"/>
  <c r="S375" i="10"/>
  <c r="S373" i="5"/>
  <c r="S378" i="12"/>
  <c r="I377" i="12"/>
  <c r="P372" i="12"/>
  <c r="R371" i="12"/>
  <c r="M380" i="11"/>
  <c r="D372" i="11"/>
  <c r="P379" i="9"/>
  <c r="I376" i="9"/>
  <c r="D373" i="9"/>
  <c r="Z373" i="9" s="1"/>
  <c r="G374" i="5"/>
  <c r="S372" i="5"/>
  <c r="X380" i="9"/>
  <c r="I380" i="9"/>
  <c r="G379" i="9"/>
  <c r="G378" i="9"/>
  <c r="I377" i="9"/>
  <c r="V373" i="9"/>
  <c r="U372" i="9"/>
  <c r="G379" i="12"/>
  <c r="M374" i="12"/>
  <c r="L373" i="12"/>
  <c r="L378" i="10"/>
  <c r="D376" i="10"/>
  <c r="Q376" i="10" s="1"/>
  <c r="V380" i="12"/>
  <c r="V377" i="12"/>
  <c r="G375" i="12"/>
  <c r="I378" i="10"/>
  <c r="AA377" i="5"/>
  <c r="AE374" i="5"/>
  <c r="D378" i="9"/>
  <c r="I374" i="12"/>
  <c r="V380" i="11"/>
  <c r="I372" i="11"/>
  <c r="V376" i="10"/>
  <c r="AB373" i="5"/>
  <c r="L373" i="9"/>
  <c r="V378" i="12"/>
  <c r="M377" i="12"/>
  <c r="G374" i="12"/>
  <c r="U380" i="11"/>
  <c r="M371" i="11"/>
  <c r="D378" i="10"/>
  <c r="E378" i="10" s="1"/>
  <c r="S376" i="10"/>
  <c r="AA374" i="5"/>
  <c r="Y374" i="5"/>
  <c r="U373" i="5"/>
  <c r="AE371" i="5"/>
  <c r="M379" i="9"/>
  <c r="V375" i="9"/>
  <c r="V374" i="9"/>
  <c r="L372" i="9"/>
  <c r="Y371" i="9"/>
  <c r="L371" i="9"/>
  <c r="P380" i="12"/>
  <c r="J378" i="12"/>
  <c r="R380" i="11"/>
  <c r="G377" i="10"/>
  <c r="O376" i="10"/>
  <c r="D374" i="10"/>
  <c r="K374" i="10" s="1"/>
  <c r="R372" i="10"/>
  <c r="AA380" i="9"/>
  <c r="AE378" i="9"/>
  <c r="AA376" i="9"/>
  <c r="AE374" i="9"/>
  <c r="AC373" i="9"/>
  <c r="AA372" i="9"/>
  <c r="D380" i="5"/>
  <c r="W380" i="5" s="1"/>
  <c r="D378" i="5"/>
  <c r="Z378" i="5" s="1"/>
  <c r="L379" i="9"/>
  <c r="S375" i="9"/>
  <c r="S374" i="9"/>
  <c r="J372" i="9"/>
  <c r="J371" i="9"/>
  <c r="F379" i="12"/>
  <c r="J375" i="11"/>
  <c r="F380" i="10"/>
  <c r="AD378" i="9"/>
  <c r="AB377" i="9"/>
  <c r="AD374" i="9"/>
  <c r="AB373" i="9"/>
  <c r="X378" i="5"/>
  <c r="AB374" i="5"/>
  <c r="P374" i="5"/>
  <c r="D374" i="5"/>
  <c r="AC374" i="5" s="1"/>
  <c r="D371" i="5"/>
  <c r="O374" i="5"/>
  <c r="D372" i="5"/>
  <c r="O378" i="5"/>
  <c r="M374" i="5"/>
  <c r="L374" i="5"/>
  <c r="AA371" i="5"/>
  <c r="I379" i="5"/>
  <c r="V374" i="5"/>
  <c r="Y371" i="5"/>
  <c r="J380" i="9"/>
  <c r="Y379" i="9"/>
  <c r="J379" i="9"/>
  <c r="R376" i="9"/>
  <c r="M375" i="9"/>
  <c r="O374" i="9"/>
  <c r="U373" i="9"/>
  <c r="V372" i="9"/>
  <c r="I372" i="9"/>
  <c r="V371" i="9"/>
  <c r="I371" i="9"/>
  <c r="P376" i="12"/>
  <c r="P375" i="12"/>
  <c r="D375" i="12"/>
  <c r="E375" i="12" s="1"/>
  <c r="D374" i="12"/>
  <c r="L380" i="11"/>
  <c r="V375" i="11"/>
  <c r="I375" i="11"/>
  <c r="R374" i="11"/>
  <c r="D373" i="11"/>
  <c r="D371" i="11"/>
  <c r="I376" i="10"/>
  <c r="AE379" i="9"/>
  <c r="AC378" i="9"/>
  <c r="AA377" i="9"/>
  <c r="AE375" i="9"/>
  <c r="AA373" i="9"/>
  <c r="AE371" i="9"/>
  <c r="M374" i="9"/>
  <c r="G372" i="9"/>
  <c r="U371" i="9"/>
  <c r="F371" i="9"/>
  <c r="V372" i="12"/>
  <c r="I380" i="11"/>
  <c r="G375" i="11"/>
  <c r="G376" i="10"/>
  <c r="U373" i="10"/>
  <c r="D371" i="10"/>
  <c r="E371" i="10" s="1"/>
  <c r="AD379" i="9"/>
  <c r="AB378" i="9"/>
  <c r="AD375" i="9"/>
  <c r="AB374" i="9"/>
  <c r="AD371" i="9"/>
  <c r="D379" i="9"/>
  <c r="G375" i="9"/>
  <c r="J374" i="9"/>
  <c r="S372" i="9"/>
  <c r="F372" i="9"/>
  <c r="S371" i="9"/>
  <c r="D371" i="9"/>
  <c r="H371" i="9" s="1"/>
  <c r="U377" i="12"/>
  <c r="S372" i="12"/>
  <c r="F380" i="11"/>
  <c r="M377" i="11"/>
  <c r="S375" i="11"/>
  <c r="F375" i="11"/>
  <c r="U380" i="10"/>
  <c r="F376" i="10"/>
  <c r="AE380" i="9"/>
  <c r="AA378" i="9"/>
  <c r="AE376" i="9"/>
  <c r="AE372" i="9"/>
  <c r="D376" i="9"/>
  <c r="G374" i="9"/>
  <c r="D372" i="9"/>
  <c r="H372" i="9" s="1"/>
  <c r="J377" i="11"/>
  <c r="D375" i="11"/>
  <c r="AD380" i="9"/>
  <c r="AB379" i="9"/>
  <c r="AD376" i="9"/>
  <c r="AB375" i="9"/>
  <c r="AD372" i="9"/>
  <c r="AB371" i="9"/>
  <c r="AA379" i="9"/>
  <c r="AA371" i="9"/>
  <c r="D380" i="9"/>
  <c r="O379" i="9"/>
  <c r="Y374" i="9"/>
  <c r="M371" i="9"/>
  <c r="G372" i="12"/>
  <c r="M375" i="11"/>
  <c r="AB380" i="9"/>
  <c r="AD373" i="9"/>
  <c r="H373" i="9"/>
  <c r="E373" i="9"/>
  <c r="N373" i="9"/>
  <c r="W373" i="9"/>
  <c r="Q373" i="9"/>
  <c r="T373" i="9"/>
  <c r="K373" i="9"/>
  <c r="Q376" i="9"/>
  <c r="P376" i="9"/>
  <c r="Y376" i="9"/>
  <c r="J376" i="9"/>
  <c r="S376" i="9"/>
  <c r="X375" i="9"/>
  <c r="L375" i="9"/>
  <c r="U375" i="9"/>
  <c r="F375" i="9"/>
  <c r="O375" i="9"/>
  <c r="X374" i="9"/>
  <c r="I374" i="9"/>
  <c r="R374" i="9"/>
  <c r="L374" i="9"/>
  <c r="U374" i="9"/>
  <c r="D374" i="9"/>
  <c r="U380" i="12"/>
  <c r="I380" i="12"/>
  <c r="R380" i="12"/>
  <c r="D380" i="12"/>
  <c r="F380" i="12"/>
  <c r="O380" i="12"/>
  <c r="Q375" i="12"/>
  <c r="K375" i="12"/>
  <c r="T375" i="12"/>
  <c r="N376" i="9"/>
  <c r="O378" i="12"/>
  <c r="I378" i="12"/>
  <c r="R378" i="12"/>
  <c r="L378" i="12"/>
  <c r="U378" i="12"/>
  <c r="D378" i="12"/>
  <c r="T379" i="9"/>
  <c r="K378" i="9"/>
  <c r="N378" i="9"/>
  <c r="D377" i="9"/>
  <c r="I375" i="9"/>
  <c r="K372" i="9"/>
  <c r="L380" i="12"/>
  <c r="M376" i="12"/>
  <c r="V376" i="12"/>
  <c r="J376" i="12"/>
  <c r="S376" i="12"/>
  <c r="U372" i="12"/>
  <c r="I372" i="12"/>
  <c r="R372" i="12"/>
  <c r="L372" i="12"/>
  <c r="D372" i="12"/>
  <c r="W379" i="9"/>
  <c r="P377" i="9"/>
  <c r="J377" i="9"/>
  <c r="S377" i="9"/>
  <c r="M377" i="9"/>
  <c r="V377" i="9"/>
  <c r="M376" i="9"/>
  <c r="K380" i="9"/>
  <c r="N380" i="9"/>
  <c r="I379" i="9"/>
  <c r="W380" i="9"/>
  <c r="R379" i="9"/>
  <c r="H379" i="9"/>
  <c r="W378" i="9"/>
  <c r="O377" i="9"/>
  <c r="W376" i="9"/>
  <c r="P372" i="9"/>
  <c r="Y372" i="9"/>
  <c r="K371" i="9"/>
  <c r="T371" i="9"/>
  <c r="J379" i="12"/>
  <c r="D379" i="12"/>
  <c r="M379" i="12"/>
  <c r="V379" i="12"/>
  <c r="I376" i="12"/>
  <c r="D376" i="12"/>
  <c r="F376" i="12"/>
  <c r="O376" i="12"/>
  <c r="R376" i="12"/>
  <c r="P378" i="11"/>
  <c r="G378" i="11"/>
  <c r="S378" i="11"/>
  <c r="V378" i="11"/>
  <c r="M378" i="11"/>
  <c r="L377" i="9"/>
  <c r="V376" i="9"/>
  <c r="G376" i="9"/>
  <c r="F374" i="9"/>
  <c r="P373" i="9"/>
  <c r="J373" i="9"/>
  <c r="S373" i="9"/>
  <c r="M372" i="9"/>
  <c r="N371" i="9"/>
  <c r="P379" i="12"/>
  <c r="U376" i="12"/>
  <c r="O372" i="12"/>
  <c r="G379" i="11"/>
  <c r="P379" i="11"/>
  <c r="S379" i="11"/>
  <c r="V379" i="11"/>
  <c r="M379" i="11"/>
  <c r="K379" i="9"/>
  <c r="N379" i="9"/>
  <c r="E379" i="9"/>
  <c r="T378" i="9"/>
  <c r="Y377" i="9"/>
  <c r="R375" i="9"/>
  <c r="D375" i="9"/>
  <c r="X373" i="9"/>
  <c r="I373" i="9"/>
  <c r="R373" i="9"/>
  <c r="F378" i="12"/>
  <c r="G380" i="11"/>
  <c r="J380" i="11"/>
  <c r="D380" i="11"/>
  <c r="P380" i="11"/>
  <c r="H373" i="11"/>
  <c r="E373" i="11"/>
  <c r="T373" i="11"/>
  <c r="K373" i="11"/>
  <c r="N373" i="11"/>
  <c r="Q373" i="11"/>
  <c r="H376" i="9"/>
  <c r="K376" i="9"/>
  <c r="T376" i="9"/>
  <c r="M380" i="12"/>
  <c r="J380" i="12"/>
  <c r="S380" i="12"/>
  <c r="P373" i="12"/>
  <c r="D373" i="12"/>
  <c r="M373" i="12"/>
  <c r="V373" i="12"/>
  <c r="G373" i="12"/>
  <c r="J373" i="12"/>
  <c r="S373" i="12"/>
  <c r="E372" i="11"/>
  <c r="H372" i="11"/>
  <c r="T372" i="11"/>
  <c r="K372" i="11"/>
  <c r="N372" i="11"/>
  <c r="Q372" i="11"/>
  <c r="D379" i="11"/>
  <c r="L379" i="11"/>
  <c r="O379" i="11"/>
  <c r="F377" i="11"/>
  <c r="I377" i="11"/>
  <c r="O376" i="11"/>
  <c r="D376" i="11"/>
  <c r="Q375" i="11"/>
  <c r="P379" i="10"/>
  <c r="H373" i="10"/>
  <c r="K373" i="10"/>
  <c r="T373" i="10"/>
  <c r="E373" i="10"/>
  <c r="N373" i="10"/>
  <c r="P377" i="12"/>
  <c r="G377" i="12"/>
  <c r="I378" i="11"/>
  <c r="D378" i="11"/>
  <c r="L378" i="11"/>
  <c r="L377" i="11"/>
  <c r="Y375" i="9"/>
  <c r="O377" i="12"/>
  <c r="O374" i="12"/>
  <c r="F374" i="12"/>
  <c r="P371" i="12"/>
  <c r="G371" i="12"/>
  <c r="U377" i="11"/>
  <c r="D374" i="11"/>
  <c r="K371" i="11"/>
  <c r="T371" i="11"/>
  <c r="H375" i="11"/>
  <c r="K375" i="11"/>
  <c r="P373" i="11"/>
  <c r="J373" i="11"/>
  <c r="M373" i="11"/>
  <c r="M372" i="11"/>
  <c r="G372" i="11"/>
  <c r="J372" i="11"/>
  <c r="K376" i="10"/>
  <c r="T376" i="10"/>
  <c r="H376" i="10"/>
  <c r="S377" i="11"/>
  <c r="J379" i="10"/>
  <c r="H378" i="10"/>
  <c r="O376" i="9"/>
  <c r="F376" i="9"/>
  <c r="G371" i="9"/>
  <c r="D377" i="12"/>
  <c r="L377" i="12"/>
  <c r="T374" i="12"/>
  <c r="O373" i="12"/>
  <c r="M371" i="12"/>
  <c r="D371" i="12"/>
  <c r="R379" i="11"/>
  <c r="R378" i="11"/>
  <c r="R377" i="11"/>
  <c r="G377" i="11"/>
  <c r="I376" i="11"/>
  <c r="L374" i="11"/>
  <c r="V373" i="11"/>
  <c r="V372" i="11"/>
  <c r="G380" i="10"/>
  <c r="P380" i="10"/>
  <c r="N377" i="10"/>
  <c r="H377" i="10"/>
  <c r="K377" i="10"/>
  <c r="N376" i="10"/>
  <c r="T374" i="10"/>
  <c r="E374" i="10"/>
  <c r="H374" i="10"/>
  <c r="Q374" i="10"/>
  <c r="S377" i="12"/>
  <c r="P377" i="11"/>
  <c r="R376" i="11"/>
  <c r="T375" i="11"/>
  <c r="O380" i="10"/>
  <c r="I380" i="10"/>
  <c r="D380" i="10"/>
  <c r="L380" i="10"/>
  <c r="D377" i="11"/>
  <c r="M379" i="10"/>
  <c r="V379" i="10"/>
  <c r="Q378" i="10"/>
  <c r="K378" i="10"/>
  <c r="D379" i="10"/>
  <c r="L379" i="10"/>
  <c r="U379" i="10"/>
  <c r="F379" i="10"/>
  <c r="I379" i="10"/>
  <c r="K371" i="10"/>
  <c r="T371" i="10"/>
  <c r="N371" i="10"/>
  <c r="H371" i="10"/>
  <c r="Q371" i="10"/>
  <c r="P374" i="11"/>
  <c r="O371" i="11"/>
  <c r="G371" i="11"/>
  <c r="P376" i="10"/>
  <c r="M375" i="10"/>
  <c r="J374" i="10"/>
  <c r="O373" i="10"/>
  <c r="L372" i="10"/>
  <c r="D372" i="10"/>
  <c r="I371" i="10"/>
  <c r="D375" i="10"/>
  <c r="P371" i="10"/>
  <c r="L371" i="11"/>
  <c r="U376" i="10"/>
  <c r="J375" i="10"/>
  <c r="G374" i="10"/>
  <c r="L373" i="10"/>
  <c r="I372" i="10"/>
  <c r="V371" i="10"/>
  <c r="F371" i="10"/>
  <c r="O377" i="10"/>
  <c r="L376" i="10"/>
  <c r="V374" i="10"/>
  <c r="P372" i="10"/>
  <c r="U371" i="10"/>
  <c r="P375" i="10"/>
  <c r="M374" i="10"/>
  <c r="O372" i="10"/>
  <c r="L371" i="10"/>
  <c r="AD375" i="5"/>
  <c r="R373" i="5"/>
  <c r="V378" i="5"/>
  <c r="AE378" i="5"/>
  <c r="U378" i="5"/>
  <c r="L378" i="5"/>
  <c r="AB377" i="5"/>
  <c r="AA375" i="5"/>
  <c r="O373" i="5"/>
  <c r="R372" i="5"/>
  <c r="S371" i="5"/>
  <c r="AD378" i="5"/>
  <c r="T378" i="5"/>
  <c r="J378" i="5"/>
  <c r="Y375" i="5"/>
  <c r="M373" i="5"/>
  <c r="J372" i="5"/>
  <c r="R371" i="5"/>
  <c r="AA379" i="5"/>
  <c r="AC378" i="5"/>
  <c r="S378" i="5"/>
  <c r="I378" i="5"/>
  <c r="S375" i="5"/>
  <c r="AD373" i="5"/>
  <c r="L373" i="5"/>
  <c r="M378" i="5"/>
  <c r="X379" i="5"/>
  <c r="AB378" i="5"/>
  <c r="R378" i="5"/>
  <c r="H378" i="5"/>
  <c r="R375" i="5"/>
  <c r="F373" i="5"/>
  <c r="AA378" i="5"/>
  <c r="Q378" i="5"/>
  <c r="I375" i="5"/>
  <c r="AA373" i="5"/>
  <c r="H374" i="5"/>
  <c r="T374" i="5"/>
  <c r="N374" i="5"/>
  <c r="W374" i="5"/>
  <c r="E374" i="5"/>
  <c r="Y379" i="5"/>
  <c r="D379" i="5"/>
  <c r="W379" i="5" s="1"/>
  <c r="W378" i="5"/>
  <c r="U377" i="5"/>
  <c r="S376" i="5"/>
  <c r="X375" i="5"/>
  <c r="G375" i="5"/>
  <c r="P371" i="5"/>
  <c r="N378" i="5"/>
  <c r="E378" i="5"/>
  <c r="J376" i="5"/>
  <c r="V375" i="5"/>
  <c r="F374" i="5"/>
  <c r="D373" i="5"/>
  <c r="Q373" i="5" s="1"/>
  <c r="J371" i="5"/>
  <c r="S379" i="5"/>
  <c r="L377" i="5"/>
  <c r="D376" i="5"/>
  <c r="H376" i="5" s="1"/>
  <c r="D375" i="5"/>
  <c r="AC375" i="5" s="1"/>
  <c r="I371" i="5"/>
  <c r="AA380" i="5"/>
  <c r="P379" i="5"/>
  <c r="AE375" i="5"/>
  <c r="P375" i="5"/>
  <c r="G371" i="5"/>
  <c r="J379" i="5"/>
  <c r="D377" i="5"/>
  <c r="H377" i="5" s="1"/>
  <c r="O375" i="5"/>
  <c r="J375" i="5"/>
  <c r="T372" i="5"/>
  <c r="E372" i="5"/>
  <c r="AC372" i="5"/>
  <c r="N372" i="5"/>
  <c r="W372" i="5"/>
  <c r="H372" i="5"/>
  <c r="Z372" i="5"/>
  <c r="Q372" i="5"/>
  <c r="K372" i="5"/>
  <c r="E375" i="5"/>
  <c r="H380" i="5"/>
  <c r="Z371" i="5"/>
  <c r="K371" i="5"/>
  <c r="T371" i="5"/>
  <c r="E371" i="5"/>
  <c r="AC371" i="5"/>
  <c r="N371" i="5"/>
  <c r="W371" i="5"/>
  <c r="H371" i="5"/>
  <c r="Q371" i="5"/>
  <c r="AA376" i="5"/>
  <c r="R376" i="5"/>
  <c r="Y376" i="5"/>
  <c r="I376" i="5"/>
  <c r="Y372" i="5"/>
  <c r="I372" i="5"/>
  <c r="Y380" i="5"/>
  <c r="I380" i="5"/>
  <c r="AE379" i="5"/>
  <c r="O379" i="5"/>
  <c r="G379" i="5"/>
  <c r="J373" i="5"/>
  <c r="X372" i="5"/>
  <c r="P372" i="5"/>
  <c r="AD371" i="5"/>
  <c r="V371" i="5"/>
  <c r="F371" i="5"/>
  <c r="S380" i="5"/>
  <c r="J380" i="5"/>
  <c r="AE380" i="5"/>
  <c r="O380" i="5"/>
  <c r="G380" i="5"/>
  <c r="U379" i="5"/>
  <c r="M379" i="5"/>
  <c r="K378" i="5"/>
  <c r="Y377" i="5"/>
  <c r="I377" i="5"/>
  <c r="AE376" i="5"/>
  <c r="O376" i="5"/>
  <c r="G376" i="5"/>
  <c r="U375" i="5"/>
  <c r="M375" i="5"/>
  <c r="K374" i="5"/>
  <c r="Y373" i="5"/>
  <c r="I373" i="5"/>
  <c r="AE372" i="5"/>
  <c r="O372" i="5"/>
  <c r="G372" i="5"/>
  <c r="U371" i="5"/>
  <c r="M371" i="5"/>
  <c r="R380" i="5"/>
  <c r="S377" i="5"/>
  <c r="X380" i="5"/>
  <c r="P380" i="5"/>
  <c r="AD379" i="5"/>
  <c r="V379" i="5"/>
  <c r="F379" i="5"/>
  <c r="R377" i="5"/>
  <c r="J377" i="5"/>
  <c r="X376" i="5"/>
  <c r="P376" i="5"/>
  <c r="AD380" i="5"/>
  <c r="V380" i="5"/>
  <c r="F380" i="5"/>
  <c r="L379" i="5"/>
  <c r="X377" i="5"/>
  <c r="P377" i="5"/>
  <c r="AD376" i="5"/>
  <c r="V376" i="5"/>
  <c r="F376" i="5"/>
  <c r="L375" i="5"/>
  <c r="Z374" i="5"/>
  <c r="P373" i="5"/>
  <c r="AD372" i="5"/>
  <c r="V372" i="5"/>
  <c r="F372" i="5"/>
  <c r="L371" i="5"/>
  <c r="U380" i="5"/>
  <c r="M380" i="5"/>
  <c r="AE377" i="5"/>
  <c r="O377" i="5"/>
  <c r="G377" i="5"/>
  <c r="U376" i="5"/>
  <c r="M376" i="5"/>
  <c r="Q374" i="5"/>
  <c r="AE373" i="5"/>
  <c r="G373" i="5"/>
  <c r="U372" i="5"/>
  <c r="M372" i="5"/>
  <c r="L380" i="5"/>
  <c r="AD377" i="5"/>
  <c r="L376" i="5"/>
  <c r="L372" i="5"/>
  <c r="B209" i="13"/>
  <c r="C209" i="13"/>
  <c r="M209" i="13" s="1"/>
  <c r="B210" i="13"/>
  <c r="O210" i="13" s="1"/>
  <c r="C210" i="13"/>
  <c r="M210" i="13" s="1"/>
  <c r="B211" i="13"/>
  <c r="R211" i="13" s="1"/>
  <c r="C211" i="13"/>
  <c r="S211" i="13" s="1"/>
  <c r="B212" i="13"/>
  <c r="R212" i="13" s="1"/>
  <c r="C212" i="13"/>
  <c r="M212" i="13" s="1"/>
  <c r="B213" i="13"/>
  <c r="R213" i="13" s="1"/>
  <c r="C213" i="13"/>
  <c r="G213" i="13" s="1"/>
  <c r="B214" i="13"/>
  <c r="F214" i="13" s="1"/>
  <c r="C214" i="13"/>
  <c r="G214" i="13" s="1"/>
  <c r="B215" i="13"/>
  <c r="C215" i="13"/>
  <c r="M215" i="13" s="1"/>
  <c r="B216" i="13"/>
  <c r="C216" i="13"/>
  <c r="J216" i="13" s="1"/>
  <c r="B217" i="13"/>
  <c r="C217" i="13"/>
  <c r="M217" i="13" s="1"/>
  <c r="B218" i="13"/>
  <c r="U218" i="13" s="1"/>
  <c r="C218" i="13"/>
  <c r="S218" i="13" s="1"/>
  <c r="B219" i="13"/>
  <c r="I219" i="13" s="1"/>
  <c r="C219" i="13"/>
  <c r="G219" i="13" s="1"/>
  <c r="B220" i="13"/>
  <c r="C220" i="13"/>
  <c r="M220" i="13" s="1"/>
  <c r="B221" i="13"/>
  <c r="O221" i="13" s="1"/>
  <c r="C221" i="13"/>
  <c r="V221" i="13" s="1"/>
  <c r="B222" i="13"/>
  <c r="I222" i="13" s="1"/>
  <c r="C222" i="13"/>
  <c r="V222" i="13" s="1"/>
  <c r="B223" i="13"/>
  <c r="I223" i="13" s="1"/>
  <c r="C223" i="13"/>
  <c r="J223" i="13" s="1"/>
  <c r="B224" i="13"/>
  <c r="L224" i="13" s="1"/>
  <c r="C224" i="13"/>
  <c r="J224" i="13" s="1"/>
  <c r="B225" i="13"/>
  <c r="C225" i="13"/>
  <c r="G225" i="13" s="1"/>
  <c r="B226" i="13"/>
  <c r="C226" i="13"/>
  <c r="J226" i="13" s="1"/>
  <c r="B227" i="13"/>
  <c r="L227" i="13" s="1"/>
  <c r="C227" i="13"/>
  <c r="P227" i="13" s="1"/>
  <c r="B228" i="13"/>
  <c r="L228" i="13" s="1"/>
  <c r="C228" i="13"/>
  <c r="P228" i="13" s="1"/>
  <c r="B229" i="13"/>
  <c r="L229" i="13" s="1"/>
  <c r="C229" i="13"/>
  <c r="P229" i="13" s="1"/>
  <c r="B230" i="13"/>
  <c r="O230" i="13" s="1"/>
  <c r="C230" i="13"/>
  <c r="P230" i="13" s="1"/>
  <c r="B231" i="13"/>
  <c r="U231" i="13" s="1"/>
  <c r="C231" i="13"/>
  <c r="J231" i="13" s="1"/>
  <c r="B232" i="13"/>
  <c r="L232" i="13" s="1"/>
  <c r="C232" i="13"/>
  <c r="J232" i="13" s="1"/>
  <c r="B233" i="13"/>
  <c r="I233" i="13" s="1"/>
  <c r="C233" i="13"/>
  <c r="M233" i="13" s="1"/>
  <c r="B234" i="13"/>
  <c r="O234" i="13" s="1"/>
  <c r="C234" i="13"/>
  <c r="B235" i="13"/>
  <c r="L235" i="13" s="1"/>
  <c r="C235" i="13"/>
  <c r="J235" i="13" s="1"/>
  <c r="B236" i="13"/>
  <c r="O236" i="13" s="1"/>
  <c r="C236" i="13"/>
  <c r="B237" i="13"/>
  <c r="L237" i="13" s="1"/>
  <c r="C237" i="13"/>
  <c r="M237" i="13" s="1"/>
  <c r="B238" i="13"/>
  <c r="U238" i="13" s="1"/>
  <c r="C238" i="13"/>
  <c r="G238" i="13" s="1"/>
  <c r="B239" i="13"/>
  <c r="L239" i="13" s="1"/>
  <c r="C239" i="13"/>
  <c r="M239" i="13" s="1"/>
  <c r="B240" i="13"/>
  <c r="F240" i="13" s="1"/>
  <c r="C240" i="13"/>
  <c r="J240" i="13" s="1"/>
  <c r="B241" i="13"/>
  <c r="I241" i="13" s="1"/>
  <c r="C241" i="13"/>
  <c r="M241" i="13" s="1"/>
  <c r="B242" i="13"/>
  <c r="I242" i="13" s="1"/>
  <c r="C242" i="13"/>
  <c r="M242" i="13" s="1"/>
  <c r="B243" i="13"/>
  <c r="F243" i="13" s="1"/>
  <c r="C243" i="13"/>
  <c r="B244" i="13"/>
  <c r="C244" i="13"/>
  <c r="B245" i="13"/>
  <c r="U245" i="13" s="1"/>
  <c r="C245" i="13"/>
  <c r="M245" i="13" s="1"/>
  <c r="B246" i="13"/>
  <c r="O246" i="13" s="1"/>
  <c r="C246" i="13"/>
  <c r="G246" i="13" s="1"/>
  <c r="B247" i="13"/>
  <c r="L247" i="13" s="1"/>
  <c r="C247" i="13"/>
  <c r="M247" i="13" s="1"/>
  <c r="B248" i="13"/>
  <c r="U248" i="13" s="1"/>
  <c r="C248" i="13"/>
  <c r="B249" i="13"/>
  <c r="I249" i="13" s="1"/>
  <c r="C249" i="13"/>
  <c r="P249" i="13" s="1"/>
  <c r="B250" i="13"/>
  <c r="R250" i="13" s="1"/>
  <c r="C250" i="13"/>
  <c r="G250" i="13" s="1"/>
  <c r="B251" i="13"/>
  <c r="O251" i="13" s="1"/>
  <c r="C251" i="13"/>
  <c r="S251" i="13" s="1"/>
  <c r="B252" i="13"/>
  <c r="U252" i="13" s="1"/>
  <c r="L81" i="27" s="1"/>
  <c r="C252" i="13"/>
  <c r="P252" i="13" s="1"/>
  <c r="B253" i="13"/>
  <c r="C253" i="13"/>
  <c r="G253" i="13" s="1"/>
  <c r="Q81" i="27" s="1"/>
  <c r="B254" i="13"/>
  <c r="R254" i="13" s="1"/>
  <c r="C254" i="13"/>
  <c r="G254" i="13" s="1"/>
  <c r="B255" i="13"/>
  <c r="I255" i="13" s="1"/>
  <c r="C255" i="13"/>
  <c r="M255" i="13" s="1"/>
  <c r="B256" i="13"/>
  <c r="C256" i="13"/>
  <c r="B257" i="13"/>
  <c r="C257" i="13"/>
  <c r="M257" i="13" s="1"/>
  <c r="B258" i="13"/>
  <c r="C258" i="13"/>
  <c r="G258" i="13" s="1"/>
  <c r="B259" i="13"/>
  <c r="F259" i="13" s="1"/>
  <c r="C259" i="13"/>
  <c r="S259" i="13" s="1"/>
  <c r="B260" i="13"/>
  <c r="I260" i="13" s="1"/>
  <c r="C260" i="13"/>
  <c r="M260" i="13" s="1"/>
  <c r="B261" i="13"/>
  <c r="I261" i="13" s="1"/>
  <c r="C261" i="13"/>
  <c r="V261" i="13" s="1"/>
  <c r="B262" i="13"/>
  <c r="U262" i="13" s="1"/>
  <c r="C262" i="13"/>
  <c r="G262" i="13" s="1"/>
  <c r="B263" i="13"/>
  <c r="I263" i="13" s="1"/>
  <c r="C263" i="13"/>
  <c r="B264" i="13"/>
  <c r="C264" i="13"/>
  <c r="J264" i="13" s="1"/>
  <c r="B265" i="13"/>
  <c r="C265" i="13"/>
  <c r="B266" i="13"/>
  <c r="U266" i="13" s="1"/>
  <c r="C266" i="13"/>
  <c r="S266" i="13" s="1"/>
  <c r="B267" i="13"/>
  <c r="F267" i="13" s="1"/>
  <c r="C267" i="13"/>
  <c r="G267" i="13" s="1"/>
  <c r="B268" i="13"/>
  <c r="U268" i="13" s="1"/>
  <c r="C268" i="13"/>
  <c r="M268" i="13" s="1"/>
  <c r="B269" i="13"/>
  <c r="C269" i="13"/>
  <c r="M269" i="13" s="1"/>
  <c r="B270" i="13"/>
  <c r="R270" i="13" s="1"/>
  <c r="C270" i="13"/>
  <c r="M270" i="13" s="1"/>
  <c r="B271" i="13"/>
  <c r="C271" i="13"/>
  <c r="G271" i="13" s="1"/>
  <c r="B272" i="13"/>
  <c r="U272" i="13" s="1"/>
  <c r="C272" i="13"/>
  <c r="G272" i="13" s="1"/>
  <c r="B273" i="13"/>
  <c r="L273" i="13" s="1"/>
  <c r="F82" i="27" s="1"/>
  <c r="C273" i="13"/>
  <c r="S273" i="13" s="1"/>
  <c r="B274" i="13"/>
  <c r="I274" i="13" s="1"/>
  <c r="C274" i="13"/>
  <c r="B275" i="13"/>
  <c r="O275" i="13" s="1"/>
  <c r="C275" i="13"/>
  <c r="J275" i="13" s="1"/>
  <c r="B276" i="13"/>
  <c r="O276" i="13" s="1"/>
  <c r="C276" i="13"/>
  <c r="B277" i="13"/>
  <c r="C277" i="13"/>
  <c r="G277" i="13" s="1"/>
  <c r="B278" i="13"/>
  <c r="I278" i="13" s="1"/>
  <c r="C278" i="13"/>
  <c r="B279" i="13"/>
  <c r="U279" i="13" s="1"/>
  <c r="C279" i="13"/>
  <c r="V279" i="13" s="1"/>
  <c r="B280" i="13"/>
  <c r="F280" i="13" s="1"/>
  <c r="C280" i="13"/>
  <c r="M280" i="13" s="1"/>
  <c r="B281" i="13"/>
  <c r="L281" i="13" s="1"/>
  <c r="C281" i="13"/>
  <c r="P281" i="13" s="1"/>
  <c r="B282" i="13"/>
  <c r="U282" i="13" s="1"/>
  <c r="C282" i="13"/>
  <c r="P282" i="13" s="1"/>
  <c r="B283" i="13"/>
  <c r="O283" i="13" s="1"/>
  <c r="H83" i="27" s="1"/>
  <c r="C283" i="13"/>
  <c r="M283" i="13" s="1"/>
  <c r="B284" i="13"/>
  <c r="F284" i="13" s="1"/>
  <c r="C284" i="13"/>
  <c r="M284" i="13" s="1"/>
  <c r="B285" i="13"/>
  <c r="C285" i="13"/>
  <c r="M285" i="13" s="1"/>
  <c r="B286" i="13"/>
  <c r="C286" i="13"/>
  <c r="B287" i="13"/>
  <c r="F287" i="13" s="1"/>
  <c r="C287" i="13"/>
  <c r="G287" i="13" s="1"/>
  <c r="B288" i="13"/>
  <c r="U288" i="13" s="1"/>
  <c r="C288" i="13"/>
  <c r="V288" i="13" s="1"/>
  <c r="AA86" i="27" s="1"/>
  <c r="B289" i="13"/>
  <c r="O289" i="13" s="1"/>
  <c r="C289" i="13"/>
  <c r="G289" i="13" s="1"/>
  <c r="B290" i="13"/>
  <c r="F290" i="13" s="1"/>
  <c r="C290" i="13"/>
  <c r="P290" i="13" s="1"/>
  <c r="B291" i="13"/>
  <c r="L291" i="13" s="1"/>
  <c r="C291" i="13"/>
  <c r="S291" i="13" s="1"/>
  <c r="B292" i="13"/>
  <c r="L292" i="13" s="1"/>
  <c r="C292" i="13"/>
  <c r="S292" i="13" s="1"/>
  <c r="B293" i="13"/>
  <c r="C293" i="13"/>
  <c r="P293" i="13" s="1"/>
  <c r="B294" i="13"/>
  <c r="U294" i="13" s="1"/>
  <c r="C294" i="13"/>
  <c r="V294" i="13" s="1"/>
  <c r="B295" i="13"/>
  <c r="C295" i="13"/>
  <c r="B296" i="13"/>
  <c r="F296" i="13" s="1"/>
  <c r="B86" i="27" s="1"/>
  <c r="C296" i="13"/>
  <c r="V296" i="13" s="1"/>
  <c r="B297" i="13"/>
  <c r="C297" i="13"/>
  <c r="M297" i="13" s="1"/>
  <c r="B298" i="13"/>
  <c r="F298" i="13" s="1"/>
  <c r="C298" i="13"/>
  <c r="S298" i="13" s="1"/>
  <c r="B299" i="13"/>
  <c r="I299" i="13" s="1"/>
  <c r="C299" i="13"/>
  <c r="B300" i="13"/>
  <c r="L300" i="13" s="1"/>
  <c r="F85" i="27" s="1"/>
  <c r="C300" i="13"/>
  <c r="S300" i="13" s="1"/>
  <c r="B301" i="13"/>
  <c r="I301" i="13" s="1"/>
  <c r="C301" i="13"/>
  <c r="V301" i="13" s="1"/>
  <c r="B302" i="13"/>
  <c r="L302" i="13" s="1"/>
  <c r="C302" i="13"/>
  <c r="J302" i="13" s="1"/>
  <c r="B303" i="13"/>
  <c r="I303" i="13" s="1"/>
  <c r="C303" i="13"/>
  <c r="P303" i="13" s="1"/>
  <c r="W83" i="27" s="1"/>
  <c r="B304" i="13"/>
  <c r="I304" i="13" s="1"/>
  <c r="C304" i="13"/>
  <c r="S304" i="13" s="1"/>
  <c r="Y85" i="27" s="1"/>
  <c r="B305" i="13"/>
  <c r="O305" i="13" s="1"/>
  <c r="C305" i="13"/>
  <c r="V305" i="13" s="1"/>
  <c r="B306" i="13"/>
  <c r="F306" i="13" s="1"/>
  <c r="C306" i="13"/>
  <c r="J306" i="13" s="1"/>
  <c r="B307" i="13"/>
  <c r="C307" i="13"/>
  <c r="S307" i="13" s="1"/>
  <c r="B308" i="13"/>
  <c r="O308" i="13" s="1"/>
  <c r="C308" i="13"/>
  <c r="P308" i="13" s="1"/>
  <c r="B309" i="13"/>
  <c r="R309" i="13" s="1"/>
  <c r="C309" i="13"/>
  <c r="S309" i="13" s="1"/>
  <c r="B310" i="13"/>
  <c r="L310" i="13" s="1"/>
  <c r="C310" i="13"/>
  <c r="V310" i="13" s="1"/>
  <c r="B311" i="13"/>
  <c r="R311" i="13" s="1"/>
  <c r="C311" i="13"/>
  <c r="B312" i="13"/>
  <c r="C312" i="13"/>
  <c r="B313" i="13"/>
  <c r="I313" i="13" s="1"/>
  <c r="C313" i="13"/>
  <c r="P313" i="13" s="1"/>
  <c r="B314" i="13"/>
  <c r="O314" i="13" s="1"/>
  <c r="C314" i="13"/>
  <c r="M314" i="13" s="1"/>
  <c r="B315" i="13"/>
  <c r="C315" i="13"/>
  <c r="J315" i="13" s="1"/>
  <c r="B316" i="13"/>
  <c r="L316" i="13" s="1"/>
  <c r="C316" i="13"/>
  <c r="J316" i="13" s="1"/>
  <c r="B317" i="13"/>
  <c r="O317" i="13" s="1"/>
  <c r="C317" i="13"/>
  <c r="S317" i="13" s="1"/>
  <c r="B318" i="13"/>
  <c r="I318" i="13" s="1"/>
  <c r="C318" i="13"/>
  <c r="J318" i="13" s="1"/>
  <c r="B319" i="13"/>
  <c r="I319" i="13" s="1"/>
  <c r="C319" i="13"/>
  <c r="V319" i="13" s="1"/>
  <c r="B320" i="13"/>
  <c r="O320" i="13" s="1"/>
  <c r="C320" i="13"/>
  <c r="B321" i="13"/>
  <c r="L321" i="13" s="1"/>
  <c r="C321" i="13"/>
  <c r="P321" i="13" s="1"/>
  <c r="B322" i="13"/>
  <c r="C322" i="13"/>
  <c r="S322" i="13" s="1"/>
  <c r="B323" i="13"/>
  <c r="L323" i="13" s="1"/>
  <c r="C323" i="13"/>
  <c r="P323" i="13" s="1"/>
  <c r="B324" i="13"/>
  <c r="I324" i="13" s="1"/>
  <c r="C324" i="13"/>
  <c r="J324" i="13" s="1"/>
  <c r="B325" i="13"/>
  <c r="O325" i="13" s="1"/>
  <c r="C325" i="13"/>
  <c r="M325" i="13" s="1"/>
  <c r="B326" i="13"/>
  <c r="O326" i="13" s="1"/>
  <c r="C326" i="13"/>
  <c r="V326" i="13" s="1"/>
  <c r="B253" i="12"/>
  <c r="I253" i="12" s="1"/>
  <c r="C253" i="12"/>
  <c r="P253" i="12" s="1"/>
  <c r="B254" i="12"/>
  <c r="L254" i="12" s="1"/>
  <c r="C254" i="12"/>
  <c r="M254" i="12" s="1"/>
  <c r="B255" i="12"/>
  <c r="O255" i="12" s="1"/>
  <c r="C255" i="12"/>
  <c r="S255" i="12" s="1"/>
  <c r="B256" i="12"/>
  <c r="I256" i="12" s="1"/>
  <c r="C256" i="12"/>
  <c r="P256" i="12" s="1"/>
  <c r="B257" i="12"/>
  <c r="F257" i="12" s="1"/>
  <c r="C257" i="12"/>
  <c r="V257" i="12" s="1"/>
  <c r="B258" i="12"/>
  <c r="I258" i="12" s="1"/>
  <c r="C258" i="12"/>
  <c r="S258" i="12" s="1"/>
  <c r="B259" i="12"/>
  <c r="R259" i="12" s="1"/>
  <c r="C259" i="12"/>
  <c r="J259" i="12" s="1"/>
  <c r="B260" i="12"/>
  <c r="F260" i="12" s="1"/>
  <c r="C260" i="12"/>
  <c r="G260" i="12" s="1"/>
  <c r="B261" i="12"/>
  <c r="I261" i="12" s="1"/>
  <c r="C261" i="12"/>
  <c r="J261" i="12" s="1"/>
  <c r="B262" i="12"/>
  <c r="C262" i="12"/>
  <c r="B263" i="12"/>
  <c r="F263" i="12" s="1"/>
  <c r="C263" i="12"/>
  <c r="B264" i="12"/>
  <c r="C264" i="12"/>
  <c r="J264" i="12" s="1"/>
  <c r="B265" i="12"/>
  <c r="C265" i="12"/>
  <c r="M265" i="12" s="1"/>
  <c r="B266" i="12"/>
  <c r="I266" i="12" s="1"/>
  <c r="C266" i="12"/>
  <c r="P266" i="12" s="1"/>
  <c r="B267" i="12"/>
  <c r="I267" i="12" s="1"/>
  <c r="C267" i="12"/>
  <c r="J267" i="12" s="1"/>
  <c r="B268" i="12"/>
  <c r="I268" i="12" s="1"/>
  <c r="C268" i="12"/>
  <c r="G268" i="12" s="1"/>
  <c r="B269" i="12"/>
  <c r="I269" i="12" s="1"/>
  <c r="C269" i="12"/>
  <c r="M269" i="12" s="1"/>
  <c r="B270" i="12"/>
  <c r="R270" i="12" s="1"/>
  <c r="C270" i="12"/>
  <c r="B271" i="12"/>
  <c r="R271" i="12" s="1"/>
  <c r="C271" i="12"/>
  <c r="P271" i="12" s="1"/>
  <c r="B272" i="12"/>
  <c r="U272" i="12" s="1"/>
  <c r="C272" i="12"/>
  <c r="P272" i="12" s="1"/>
  <c r="B273" i="12"/>
  <c r="F273" i="12" s="1"/>
  <c r="C273" i="12"/>
  <c r="B274" i="12"/>
  <c r="O274" i="12" s="1"/>
  <c r="C274" i="12"/>
  <c r="G274" i="12" s="1"/>
  <c r="B275" i="12"/>
  <c r="F275" i="12" s="1"/>
  <c r="C275" i="12"/>
  <c r="S275" i="12" s="1"/>
  <c r="B276" i="12"/>
  <c r="U276" i="12" s="1"/>
  <c r="C276" i="12"/>
  <c r="M276" i="12" s="1"/>
  <c r="B277" i="12"/>
  <c r="O277" i="12" s="1"/>
  <c r="C277" i="12"/>
  <c r="G277" i="12" s="1"/>
  <c r="B278" i="12"/>
  <c r="F278" i="12" s="1"/>
  <c r="C278" i="12"/>
  <c r="P278" i="12" s="1"/>
  <c r="B279" i="12"/>
  <c r="C279" i="12"/>
  <c r="B280" i="12"/>
  <c r="R280" i="12" s="1"/>
  <c r="C280" i="12"/>
  <c r="B281" i="12"/>
  <c r="F281" i="12" s="1"/>
  <c r="C281" i="12"/>
  <c r="J281" i="12" s="1"/>
  <c r="B282" i="12"/>
  <c r="F282" i="12" s="1"/>
  <c r="C282" i="12"/>
  <c r="B283" i="12"/>
  <c r="O283" i="12" s="1"/>
  <c r="C283" i="12"/>
  <c r="J283" i="12" s="1"/>
  <c r="B284" i="12"/>
  <c r="U284" i="12" s="1"/>
  <c r="C284" i="12"/>
  <c r="B285" i="12"/>
  <c r="C285" i="12"/>
  <c r="B286" i="12"/>
  <c r="C286" i="12"/>
  <c r="J286" i="12" s="1"/>
  <c r="B287" i="12"/>
  <c r="R287" i="12" s="1"/>
  <c r="C287" i="12"/>
  <c r="B288" i="12"/>
  <c r="C288" i="12"/>
  <c r="J288" i="12" s="1"/>
  <c r="B289" i="12"/>
  <c r="I289" i="12" s="1"/>
  <c r="C289" i="12"/>
  <c r="J289" i="12" s="1"/>
  <c r="B290" i="12"/>
  <c r="C290" i="12"/>
  <c r="J290" i="12" s="1"/>
  <c r="B291" i="12"/>
  <c r="L291" i="12" s="1"/>
  <c r="C291" i="12"/>
  <c r="V291" i="12" s="1"/>
  <c r="B292" i="12"/>
  <c r="F292" i="12" s="1"/>
  <c r="C292" i="12"/>
  <c r="P292" i="12" s="1"/>
  <c r="B293" i="12"/>
  <c r="C293" i="12"/>
  <c r="S293" i="12" s="1"/>
  <c r="B294" i="12"/>
  <c r="U294" i="12" s="1"/>
  <c r="C294" i="12"/>
  <c r="M294" i="12" s="1"/>
  <c r="B295" i="12"/>
  <c r="L295" i="12" s="1"/>
  <c r="C295" i="12"/>
  <c r="G295" i="12" s="1"/>
  <c r="B296" i="12"/>
  <c r="R296" i="12" s="1"/>
  <c r="C296" i="12"/>
  <c r="P296" i="12" s="1"/>
  <c r="B297" i="12"/>
  <c r="U297" i="12" s="1"/>
  <c r="C297" i="12"/>
  <c r="V297" i="12" s="1"/>
  <c r="B298" i="12"/>
  <c r="O298" i="12" s="1"/>
  <c r="C298" i="12"/>
  <c r="S298" i="12" s="1"/>
  <c r="B299" i="12"/>
  <c r="I299" i="12" s="1"/>
  <c r="C299" i="12"/>
  <c r="B300" i="12"/>
  <c r="R300" i="12" s="1"/>
  <c r="C300" i="12"/>
  <c r="B301" i="12"/>
  <c r="F301" i="12" s="1"/>
  <c r="C301" i="12"/>
  <c r="J301" i="12" s="1"/>
  <c r="B302" i="12"/>
  <c r="L302" i="12" s="1"/>
  <c r="C302" i="12"/>
  <c r="B303" i="12"/>
  <c r="I303" i="12" s="1"/>
  <c r="C303" i="12"/>
  <c r="B304" i="12"/>
  <c r="O304" i="12" s="1"/>
  <c r="C304" i="12"/>
  <c r="V304" i="12" s="1"/>
  <c r="B305" i="12"/>
  <c r="U305" i="12" s="1"/>
  <c r="C305" i="12"/>
  <c r="M305" i="12" s="1"/>
  <c r="B306" i="12"/>
  <c r="O306" i="12" s="1"/>
  <c r="C306" i="12"/>
  <c r="V306" i="12" s="1"/>
  <c r="B307" i="12"/>
  <c r="I307" i="12" s="1"/>
  <c r="C307" i="12"/>
  <c r="V307" i="12" s="1"/>
  <c r="B308" i="12"/>
  <c r="U308" i="12" s="1"/>
  <c r="C308" i="12"/>
  <c r="S308" i="12" s="1"/>
  <c r="B309" i="12"/>
  <c r="O309" i="12" s="1"/>
  <c r="C309" i="12"/>
  <c r="V309" i="12" s="1"/>
  <c r="B310" i="12"/>
  <c r="I310" i="12" s="1"/>
  <c r="C310" i="12"/>
  <c r="M310" i="12" s="1"/>
  <c r="B311" i="12"/>
  <c r="R311" i="12" s="1"/>
  <c r="C311" i="12"/>
  <c r="M311" i="12" s="1"/>
  <c r="B312" i="12"/>
  <c r="U312" i="12" s="1"/>
  <c r="C312" i="12"/>
  <c r="M312" i="12" s="1"/>
  <c r="B313" i="12"/>
  <c r="I313" i="12" s="1"/>
  <c r="C313" i="12"/>
  <c r="S313" i="12" s="1"/>
  <c r="B314" i="12"/>
  <c r="I314" i="12" s="1"/>
  <c r="C314" i="12"/>
  <c r="J314" i="12" s="1"/>
  <c r="B315" i="12"/>
  <c r="C315" i="12"/>
  <c r="M315" i="12" s="1"/>
  <c r="B316" i="12"/>
  <c r="C316" i="12"/>
  <c r="G316" i="12" s="1"/>
  <c r="B317" i="12"/>
  <c r="C317" i="12"/>
  <c r="P317" i="12" s="1"/>
  <c r="B318" i="12"/>
  <c r="C318" i="12"/>
  <c r="G318" i="12" s="1"/>
  <c r="B319" i="12"/>
  <c r="I319" i="12" s="1"/>
  <c r="C319" i="12"/>
  <c r="P319" i="12" s="1"/>
  <c r="B320" i="12"/>
  <c r="L320" i="12" s="1"/>
  <c r="C320" i="12"/>
  <c r="J320" i="12" s="1"/>
  <c r="B321" i="12"/>
  <c r="C321" i="12"/>
  <c r="J321" i="12" s="1"/>
  <c r="B322" i="12"/>
  <c r="L322" i="12" s="1"/>
  <c r="C322" i="12"/>
  <c r="V322" i="12" s="1"/>
  <c r="B323" i="12"/>
  <c r="F323" i="12" s="1"/>
  <c r="C323" i="12"/>
  <c r="S323" i="12" s="1"/>
  <c r="B324" i="12"/>
  <c r="F324" i="12" s="1"/>
  <c r="C324" i="12"/>
  <c r="J324" i="12" s="1"/>
  <c r="B325" i="12"/>
  <c r="L325" i="12" s="1"/>
  <c r="C325" i="12"/>
  <c r="S325" i="12" s="1"/>
  <c r="B326" i="12"/>
  <c r="R326" i="12" s="1"/>
  <c r="C326" i="12"/>
  <c r="M326" i="12" s="1"/>
  <c r="B327" i="12"/>
  <c r="I327" i="12" s="1"/>
  <c r="C327" i="12"/>
  <c r="P327" i="12" s="1"/>
  <c r="B328" i="12"/>
  <c r="C328" i="12"/>
  <c r="P328" i="12" s="1"/>
  <c r="B329" i="12"/>
  <c r="R329" i="12" s="1"/>
  <c r="C329" i="12"/>
  <c r="P329" i="12" s="1"/>
  <c r="B330" i="12"/>
  <c r="F330" i="12" s="1"/>
  <c r="C330" i="12"/>
  <c r="V330" i="12" s="1"/>
  <c r="B331" i="12"/>
  <c r="O331" i="12" s="1"/>
  <c r="C331" i="12"/>
  <c r="V331" i="12" s="1"/>
  <c r="B332" i="12"/>
  <c r="C332" i="12"/>
  <c r="G332" i="12" s="1"/>
  <c r="B333" i="12"/>
  <c r="I333" i="12" s="1"/>
  <c r="C333" i="12"/>
  <c r="M333" i="12" s="1"/>
  <c r="B334" i="12"/>
  <c r="L334" i="12" s="1"/>
  <c r="C334" i="12"/>
  <c r="J334" i="12" s="1"/>
  <c r="B335" i="12"/>
  <c r="L335" i="12" s="1"/>
  <c r="C335" i="12"/>
  <c r="S335" i="12" s="1"/>
  <c r="B336" i="12"/>
  <c r="O336" i="12" s="1"/>
  <c r="C336" i="12"/>
  <c r="P336" i="12" s="1"/>
  <c r="B337" i="12"/>
  <c r="L337" i="12" s="1"/>
  <c r="C337" i="12"/>
  <c r="G337" i="12" s="1"/>
  <c r="B338" i="12"/>
  <c r="O338" i="12" s="1"/>
  <c r="C338" i="12"/>
  <c r="J338" i="12" s="1"/>
  <c r="B339" i="12"/>
  <c r="C339" i="12"/>
  <c r="J339" i="12" s="1"/>
  <c r="B340" i="12"/>
  <c r="L340" i="12" s="1"/>
  <c r="C340" i="12"/>
  <c r="J340" i="12" s="1"/>
  <c r="B341" i="12"/>
  <c r="O341" i="12" s="1"/>
  <c r="C341" i="12"/>
  <c r="J341" i="12" s="1"/>
  <c r="B342" i="12"/>
  <c r="I342" i="12" s="1"/>
  <c r="C342" i="12"/>
  <c r="P342" i="12" s="1"/>
  <c r="B343" i="12"/>
  <c r="L343" i="12" s="1"/>
  <c r="C343" i="12"/>
  <c r="J343" i="12" s="1"/>
  <c r="B344" i="12"/>
  <c r="F344" i="12" s="1"/>
  <c r="C344" i="12"/>
  <c r="V344" i="12" s="1"/>
  <c r="B345" i="12"/>
  <c r="I345" i="12" s="1"/>
  <c r="C345" i="12"/>
  <c r="B346" i="12"/>
  <c r="O346" i="12" s="1"/>
  <c r="C346" i="12"/>
  <c r="J346" i="12" s="1"/>
  <c r="B347" i="12"/>
  <c r="F347" i="12" s="1"/>
  <c r="C347" i="12"/>
  <c r="G347" i="12" s="1"/>
  <c r="B348" i="12"/>
  <c r="O348" i="12" s="1"/>
  <c r="C348" i="12"/>
  <c r="J348" i="12" s="1"/>
  <c r="B349" i="12"/>
  <c r="O349" i="12" s="1"/>
  <c r="C349" i="12"/>
  <c r="M349" i="12" s="1"/>
  <c r="B350" i="12"/>
  <c r="L350" i="12" s="1"/>
  <c r="C350" i="12"/>
  <c r="P350" i="12" s="1"/>
  <c r="B351" i="12"/>
  <c r="F351" i="12" s="1"/>
  <c r="C351" i="12"/>
  <c r="J351" i="12" s="1"/>
  <c r="B352" i="12"/>
  <c r="F352" i="12" s="1"/>
  <c r="C352" i="12"/>
  <c r="V352" i="12" s="1"/>
  <c r="B353" i="12"/>
  <c r="I353" i="12" s="1"/>
  <c r="C353" i="12"/>
  <c r="M353" i="12" s="1"/>
  <c r="B354" i="12"/>
  <c r="C354" i="12"/>
  <c r="S354" i="12" s="1"/>
  <c r="B355" i="12"/>
  <c r="C355" i="12"/>
  <c r="P355" i="12" s="1"/>
  <c r="B356" i="12"/>
  <c r="L356" i="12" s="1"/>
  <c r="C356" i="12"/>
  <c r="S356" i="12" s="1"/>
  <c r="B357" i="12"/>
  <c r="O357" i="12" s="1"/>
  <c r="C357" i="12"/>
  <c r="M357" i="12" s="1"/>
  <c r="B358" i="12"/>
  <c r="I358" i="12" s="1"/>
  <c r="C358" i="12"/>
  <c r="M358" i="12" s="1"/>
  <c r="B359" i="12"/>
  <c r="C359" i="12"/>
  <c r="P359" i="12" s="1"/>
  <c r="B360" i="12"/>
  <c r="C360" i="12"/>
  <c r="G360" i="12" s="1"/>
  <c r="B361" i="12"/>
  <c r="C361" i="12"/>
  <c r="J361" i="12" s="1"/>
  <c r="B362" i="12"/>
  <c r="L362" i="12" s="1"/>
  <c r="C362" i="12"/>
  <c r="S362" i="12" s="1"/>
  <c r="B363" i="12"/>
  <c r="R363" i="12" s="1"/>
  <c r="C363" i="12"/>
  <c r="P363" i="12" s="1"/>
  <c r="B364" i="12"/>
  <c r="U364" i="12" s="1"/>
  <c r="C364" i="12"/>
  <c r="G364" i="12" s="1"/>
  <c r="B365" i="12"/>
  <c r="L365" i="12" s="1"/>
  <c r="C365" i="12"/>
  <c r="S365" i="12" s="1"/>
  <c r="B366" i="12"/>
  <c r="I366" i="12" s="1"/>
  <c r="C366" i="12"/>
  <c r="S366" i="12" s="1"/>
  <c r="B367" i="12"/>
  <c r="F367" i="12" s="1"/>
  <c r="C367" i="12"/>
  <c r="B368" i="12"/>
  <c r="R368" i="12" s="1"/>
  <c r="C368" i="12"/>
  <c r="P368" i="12" s="1"/>
  <c r="B369" i="12"/>
  <c r="F369" i="12" s="1"/>
  <c r="C369" i="12"/>
  <c r="S369" i="12" s="1"/>
  <c r="B370" i="12"/>
  <c r="U370" i="12" s="1"/>
  <c r="C370" i="12"/>
  <c r="V370" i="12" s="1"/>
  <c r="B253" i="11"/>
  <c r="F253" i="11" s="1"/>
  <c r="C253" i="11"/>
  <c r="S253" i="11" s="1"/>
  <c r="B254" i="11"/>
  <c r="R254" i="11" s="1"/>
  <c r="C254" i="11"/>
  <c r="G254" i="11" s="1"/>
  <c r="B255" i="11"/>
  <c r="I255" i="11" s="1"/>
  <c r="C255" i="11"/>
  <c r="J255" i="11" s="1"/>
  <c r="B256" i="11"/>
  <c r="C256" i="11"/>
  <c r="J256" i="11" s="1"/>
  <c r="B257" i="11"/>
  <c r="F257" i="11" s="1"/>
  <c r="C257" i="11"/>
  <c r="P257" i="11" s="1"/>
  <c r="B258" i="11"/>
  <c r="C258" i="11"/>
  <c r="G258" i="11" s="1"/>
  <c r="B259" i="11"/>
  <c r="R259" i="11" s="1"/>
  <c r="C259" i="11"/>
  <c r="M259" i="11" s="1"/>
  <c r="B260" i="11"/>
  <c r="R260" i="11" s="1"/>
  <c r="C260" i="11"/>
  <c r="J260" i="11" s="1"/>
  <c r="B261" i="11"/>
  <c r="R261" i="11" s="1"/>
  <c r="C261" i="11"/>
  <c r="J261" i="11" s="1"/>
  <c r="B262" i="11"/>
  <c r="I262" i="11" s="1"/>
  <c r="C262" i="11"/>
  <c r="S262" i="11" s="1"/>
  <c r="B263" i="11"/>
  <c r="U263" i="11" s="1"/>
  <c r="C263" i="11"/>
  <c r="B264" i="11"/>
  <c r="R264" i="11" s="1"/>
  <c r="C264" i="11"/>
  <c r="G264" i="11" s="1"/>
  <c r="B265" i="11"/>
  <c r="I265" i="11" s="1"/>
  <c r="C265" i="11"/>
  <c r="G265" i="11" s="1"/>
  <c r="B266" i="11"/>
  <c r="F266" i="11" s="1"/>
  <c r="C266" i="11"/>
  <c r="G266" i="11" s="1"/>
  <c r="B267" i="11"/>
  <c r="R267" i="11" s="1"/>
  <c r="C267" i="11"/>
  <c r="S267" i="11" s="1"/>
  <c r="B268" i="11"/>
  <c r="L268" i="11" s="1"/>
  <c r="C268" i="11"/>
  <c r="S268" i="11" s="1"/>
  <c r="B269" i="11"/>
  <c r="O269" i="11" s="1"/>
  <c r="C269" i="11"/>
  <c r="M269" i="11" s="1"/>
  <c r="B270" i="11"/>
  <c r="L270" i="11" s="1"/>
  <c r="C270" i="11"/>
  <c r="M270" i="11" s="1"/>
  <c r="B271" i="11"/>
  <c r="C271" i="11"/>
  <c r="M271" i="11" s="1"/>
  <c r="B272" i="11"/>
  <c r="R272" i="11" s="1"/>
  <c r="C272" i="11"/>
  <c r="J272" i="11" s="1"/>
  <c r="B273" i="11"/>
  <c r="I273" i="11" s="1"/>
  <c r="C273" i="11"/>
  <c r="P273" i="11" s="1"/>
  <c r="B274" i="11"/>
  <c r="U274" i="11" s="1"/>
  <c r="C274" i="11"/>
  <c r="M274" i="11" s="1"/>
  <c r="B275" i="11"/>
  <c r="C275" i="11"/>
  <c r="G275" i="11" s="1"/>
  <c r="B276" i="11"/>
  <c r="R276" i="11" s="1"/>
  <c r="C276" i="11"/>
  <c r="B277" i="11"/>
  <c r="L277" i="11" s="1"/>
  <c r="C277" i="11"/>
  <c r="J277" i="11" s="1"/>
  <c r="B278" i="11"/>
  <c r="F278" i="11" s="1"/>
  <c r="C278" i="11"/>
  <c r="P278" i="11" s="1"/>
  <c r="B279" i="11"/>
  <c r="U279" i="11" s="1"/>
  <c r="C279" i="11"/>
  <c r="B280" i="11"/>
  <c r="C280" i="11"/>
  <c r="V280" i="11" s="1"/>
  <c r="B281" i="11"/>
  <c r="F281" i="11" s="1"/>
  <c r="C281" i="11"/>
  <c r="P281" i="11" s="1"/>
  <c r="B282" i="11"/>
  <c r="F282" i="11" s="1"/>
  <c r="C282" i="11"/>
  <c r="S282" i="11" s="1"/>
  <c r="B283" i="11"/>
  <c r="C283" i="11"/>
  <c r="S283" i="11" s="1"/>
  <c r="B284" i="11"/>
  <c r="I284" i="11" s="1"/>
  <c r="C284" i="11"/>
  <c r="G284" i="11" s="1"/>
  <c r="B285" i="11"/>
  <c r="C285" i="11"/>
  <c r="B286" i="11"/>
  <c r="R286" i="11" s="1"/>
  <c r="C286" i="11"/>
  <c r="P286" i="11" s="1"/>
  <c r="B287" i="11"/>
  <c r="L287" i="11" s="1"/>
  <c r="C287" i="11"/>
  <c r="B288" i="11"/>
  <c r="O288" i="11" s="1"/>
  <c r="C288" i="11"/>
  <c r="J288" i="11" s="1"/>
  <c r="B289" i="11"/>
  <c r="C289" i="11"/>
  <c r="S289" i="11" s="1"/>
  <c r="B290" i="11"/>
  <c r="O290" i="11" s="1"/>
  <c r="C290" i="11"/>
  <c r="G290" i="11" s="1"/>
  <c r="B291" i="11"/>
  <c r="C291" i="11"/>
  <c r="J291" i="11" s="1"/>
  <c r="B292" i="11"/>
  <c r="U292" i="11" s="1"/>
  <c r="C292" i="11"/>
  <c r="B293" i="11"/>
  <c r="C293" i="11"/>
  <c r="B294" i="11"/>
  <c r="U294" i="11" s="1"/>
  <c r="C294" i="11"/>
  <c r="G294" i="11" s="1"/>
  <c r="B295" i="11"/>
  <c r="R295" i="11" s="1"/>
  <c r="C295" i="11"/>
  <c r="B296" i="11"/>
  <c r="F296" i="11" s="1"/>
  <c r="C296" i="11"/>
  <c r="B297" i="11"/>
  <c r="F297" i="11" s="1"/>
  <c r="C297" i="11"/>
  <c r="V297" i="11" s="1"/>
  <c r="B298" i="11"/>
  <c r="C298" i="11"/>
  <c r="S298" i="11" s="1"/>
  <c r="B299" i="11"/>
  <c r="F299" i="11" s="1"/>
  <c r="C299" i="11"/>
  <c r="J299" i="11" s="1"/>
  <c r="B300" i="11"/>
  <c r="O300" i="11" s="1"/>
  <c r="C300" i="11"/>
  <c r="G300" i="11" s="1"/>
  <c r="B301" i="11"/>
  <c r="U301" i="11" s="1"/>
  <c r="C301" i="11"/>
  <c r="M301" i="11" s="1"/>
  <c r="B302" i="11"/>
  <c r="U302" i="11" s="1"/>
  <c r="C302" i="11"/>
  <c r="B303" i="11"/>
  <c r="O303" i="11" s="1"/>
  <c r="C303" i="11"/>
  <c r="M303" i="11" s="1"/>
  <c r="B304" i="11"/>
  <c r="U304" i="11" s="1"/>
  <c r="C304" i="11"/>
  <c r="V304" i="11" s="1"/>
  <c r="B305" i="11"/>
  <c r="U305" i="11" s="1"/>
  <c r="C305" i="11"/>
  <c r="S305" i="11" s="1"/>
  <c r="B306" i="11"/>
  <c r="C306" i="11"/>
  <c r="V306" i="11" s="1"/>
  <c r="B307" i="11"/>
  <c r="F307" i="11" s="1"/>
  <c r="C307" i="11"/>
  <c r="B308" i="11"/>
  <c r="C308" i="11"/>
  <c r="V308" i="11" s="1"/>
  <c r="B309" i="11"/>
  <c r="F309" i="11" s="1"/>
  <c r="C309" i="11"/>
  <c r="B310" i="11"/>
  <c r="L310" i="11" s="1"/>
  <c r="C310" i="11"/>
  <c r="V310" i="11" s="1"/>
  <c r="B311" i="11"/>
  <c r="C311" i="11"/>
  <c r="G311" i="11" s="1"/>
  <c r="B312" i="11"/>
  <c r="O312" i="11" s="1"/>
  <c r="C312" i="11"/>
  <c r="J312" i="11" s="1"/>
  <c r="B313" i="11"/>
  <c r="F313" i="11" s="1"/>
  <c r="C313" i="11"/>
  <c r="M313" i="11" s="1"/>
  <c r="B314" i="11"/>
  <c r="R314" i="11" s="1"/>
  <c r="C314" i="11"/>
  <c r="S314" i="11" s="1"/>
  <c r="B315" i="11"/>
  <c r="C315" i="11"/>
  <c r="J315" i="11" s="1"/>
  <c r="B316" i="11"/>
  <c r="C316" i="11"/>
  <c r="P316" i="11" s="1"/>
  <c r="B317" i="11"/>
  <c r="I317" i="11" s="1"/>
  <c r="C317" i="11"/>
  <c r="G317" i="11" s="1"/>
  <c r="B318" i="11"/>
  <c r="F318" i="11" s="1"/>
  <c r="C318" i="11"/>
  <c r="G318" i="11" s="1"/>
  <c r="B319" i="11"/>
  <c r="L319" i="11" s="1"/>
  <c r="C319" i="11"/>
  <c r="G319" i="11" s="1"/>
  <c r="B320" i="11"/>
  <c r="O320" i="11" s="1"/>
  <c r="C320" i="11"/>
  <c r="M320" i="11" s="1"/>
  <c r="B321" i="11"/>
  <c r="R321" i="11" s="1"/>
  <c r="C321" i="11"/>
  <c r="P321" i="11" s="1"/>
  <c r="B322" i="11"/>
  <c r="I322" i="11" s="1"/>
  <c r="C322" i="11"/>
  <c r="P322" i="11" s="1"/>
  <c r="B323" i="11"/>
  <c r="C323" i="11"/>
  <c r="G323" i="11" s="1"/>
  <c r="B324" i="11"/>
  <c r="C324" i="11"/>
  <c r="G324" i="11" s="1"/>
  <c r="B325" i="11"/>
  <c r="R325" i="11" s="1"/>
  <c r="C325" i="11"/>
  <c r="B326" i="11"/>
  <c r="F326" i="11" s="1"/>
  <c r="C326" i="11"/>
  <c r="B327" i="11"/>
  <c r="R327" i="11" s="1"/>
  <c r="C327" i="11"/>
  <c r="P327" i="11" s="1"/>
  <c r="B328" i="11"/>
  <c r="I328" i="11" s="1"/>
  <c r="C328" i="11"/>
  <c r="B329" i="11"/>
  <c r="L329" i="11" s="1"/>
  <c r="C329" i="11"/>
  <c r="B330" i="11"/>
  <c r="R330" i="11" s="1"/>
  <c r="C330" i="11"/>
  <c r="P330" i="11" s="1"/>
  <c r="B331" i="11"/>
  <c r="I331" i="11" s="1"/>
  <c r="C331" i="11"/>
  <c r="B332" i="11"/>
  <c r="I332" i="11" s="1"/>
  <c r="C332" i="11"/>
  <c r="V332" i="11" s="1"/>
  <c r="B333" i="11"/>
  <c r="I333" i="11" s="1"/>
  <c r="C333" i="11"/>
  <c r="V333" i="11" s="1"/>
  <c r="B334" i="11"/>
  <c r="U334" i="11" s="1"/>
  <c r="C334" i="11"/>
  <c r="V334" i="11" s="1"/>
  <c r="B335" i="11"/>
  <c r="U335" i="11" s="1"/>
  <c r="C335" i="11"/>
  <c r="V335" i="11" s="1"/>
  <c r="B336" i="11"/>
  <c r="I336" i="11" s="1"/>
  <c r="C336" i="11"/>
  <c r="B337" i="11"/>
  <c r="C337" i="11"/>
  <c r="G337" i="11" s="1"/>
  <c r="B338" i="11"/>
  <c r="I338" i="11" s="1"/>
  <c r="C338" i="11"/>
  <c r="M338" i="11" s="1"/>
  <c r="B339" i="11"/>
  <c r="F339" i="11" s="1"/>
  <c r="C339" i="11"/>
  <c r="S339" i="11" s="1"/>
  <c r="B340" i="11"/>
  <c r="F340" i="11" s="1"/>
  <c r="C340" i="11"/>
  <c r="B341" i="11"/>
  <c r="C341" i="11"/>
  <c r="B342" i="11"/>
  <c r="I342" i="11" s="1"/>
  <c r="C342" i="11"/>
  <c r="G342" i="11" s="1"/>
  <c r="B343" i="11"/>
  <c r="R343" i="11" s="1"/>
  <c r="C343" i="11"/>
  <c r="B344" i="11"/>
  <c r="L344" i="11" s="1"/>
  <c r="C344" i="11"/>
  <c r="P344" i="11" s="1"/>
  <c r="B345" i="11"/>
  <c r="O345" i="11" s="1"/>
  <c r="C345" i="11"/>
  <c r="B346" i="11"/>
  <c r="R346" i="11" s="1"/>
  <c r="C346" i="11"/>
  <c r="M346" i="11" s="1"/>
  <c r="B347" i="11"/>
  <c r="C347" i="11"/>
  <c r="S347" i="11" s="1"/>
  <c r="B348" i="11"/>
  <c r="C348" i="11"/>
  <c r="G348" i="11" s="1"/>
  <c r="B349" i="11"/>
  <c r="O349" i="11" s="1"/>
  <c r="C349" i="11"/>
  <c r="P349" i="11" s="1"/>
  <c r="B350" i="11"/>
  <c r="I350" i="11" s="1"/>
  <c r="C350" i="11"/>
  <c r="M350" i="11" s="1"/>
  <c r="B351" i="11"/>
  <c r="U351" i="11" s="1"/>
  <c r="C351" i="11"/>
  <c r="P351" i="11" s="1"/>
  <c r="B352" i="11"/>
  <c r="C352" i="11"/>
  <c r="B353" i="11"/>
  <c r="O353" i="11" s="1"/>
  <c r="C353" i="11"/>
  <c r="V353" i="11" s="1"/>
  <c r="B354" i="11"/>
  <c r="R354" i="11" s="1"/>
  <c r="C354" i="11"/>
  <c r="M354" i="11" s="1"/>
  <c r="B355" i="11"/>
  <c r="U355" i="11" s="1"/>
  <c r="C355" i="11"/>
  <c r="B356" i="11"/>
  <c r="C356" i="11"/>
  <c r="P356" i="11" s="1"/>
  <c r="B357" i="11"/>
  <c r="L357" i="11" s="1"/>
  <c r="C357" i="11"/>
  <c r="P357" i="11" s="1"/>
  <c r="B358" i="11"/>
  <c r="U358" i="11" s="1"/>
  <c r="C358" i="11"/>
  <c r="P358" i="11" s="1"/>
  <c r="B359" i="11"/>
  <c r="C359" i="11"/>
  <c r="M359" i="11" s="1"/>
  <c r="B360" i="11"/>
  <c r="L360" i="11" s="1"/>
  <c r="C360" i="11"/>
  <c r="M360" i="11" s="1"/>
  <c r="B361" i="11"/>
  <c r="R361" i="11" s="1"/>
  <c r="C361" i="11"/>
  <c r="J361" i="11" s="1"/>
  <c r="B362" i="11"/>
  <c r="O362" i="11" s="1"/>
  <c r="C362" i="11"/>
  <c r="G362" i="11" s="1"/>
  <c r="B363" i="11"/>
  <c r="C363" i="11"/>
  <c r="M363" i="11" s="1"/>
  <c r="B364" i="11"/>
  <c r="F364" i="11" s="1"/>
  <c r="C364" i="11"/>
  <c r="B365" i="11"/>
  <c r="O365" i="11" s="1"/>
  <c r="C365" i="11"/>
  <c r="G365" i="11" s="1"/>
  <c r="B366" i="11"/>
  <c r="C366" i="11"/>
  <c r="P366" i="11" s="1"/>
  <c r="B367" i="11"/>
  <c r="F367" i="11" s="1"/>
  <c r="C367" i="11"/>
  <c r="J367" i="11" s="1"/>
  <c r="B368" i="11"/>
  <c r="C368" i="11"/>
  <c r="M368" i="11" s="1"/>
  <c r="B369" i="11"/>
  <c r="L369" i="11" s="1"/>
  <c r="C369" i="11"/>
  <c r="B370" i="11"/>
  <c r="C370" i="11"/>
  <c r="B253" i="10"/>
  <c r="C253" i="10"/>
  <c r="P253" i="10" s="1"/>
  <c r="B254" i="10"/>
  <c r="O254" i="10" s="1"/>
  <c r="C254" i="10"/>
  <c r="G254" i="10" s="1"/>
  <c r="B255" i="10"/>
  <c r="R255" i="10" s="1"/>
  <c r="C255" i="10"/>
  <c r="V255" i="10" s="1"/>
  <c r="B256" i="10"/>
  <c r="C256" i="10"/>
  <c r="J256" i="10" s="1"/>
  <c r="B257" i="10"/>
  <c r="U257" i="10" s="1"/>
  <c r="C257" i="10"/>
  <c r="G257" i="10" s="1"/>
  <c r="B258" i="10"/>
  <c r="F258" i="10" s="1"/>
  <c r="C258" i="10"/>
  <c r="V258" i="10" s="1"/>
  <c r="B259" i="10"/>
  <c r="C259" i="10"/>
  <c r="B260" i="10"/>
  <c r="I260" i="10" s="1"/>
  <c r="C260" i="10"/>
  <c r="B261" i="10"/>
  <c r="F261" i="10" s="1"/>
  <c r="C261" i="10"/>
  <c r="M261" i="10" s="1"/>
  <c r="B262" i="10"/>
  <c r="C262" i="10"/>
  <c r="M262" i="10" s="1"/>
  <c r="B263" i="10"/>
  <c r="O263" i="10" s="1"/>
  <c r="C263" i="10"/>
  <c r="G263" i="10" s="1"/>
  <c r="B264" i="10"/>
  <c r="C264" i="10"/>
  <c r="B265" i="10"/>
  <c r="L265" i="10" s="1"/>
  <c r="C265" i="10"/>
  <c r="P265" i="10" s="1"/>
  <c r="B266" i="10"/>
  <c r="O266" i="10" s="1"/>
  <c r="C266" i="10"/>
  <c r="S266" i="10" s="1"/>
  <c r="B267" i="10"/>
  <c r="U267" i="10" s="1"/>
  <c r="C267" i="10"/>
  <c r="V267" i="10" s="1"/>
  <c r="B268" i="10"/>
  <c r="L268" i="10" s="1"/>
  <c r="C268" i="10"/>
  <c r="V268" i="10" s="1"/>
  <c r="B269" i="10"/>
  <c r="F269" i="10" s="1"/>
  <c r="C269" i="10"/>
  <c r="M269" i="10" s="1"/>
  <c r="B270" i="10"/>
  <c r="U270" i="10" s="1"/>
  <c r="C270" i="10"/>
  <c r="G270" i="10" s="1"/>
  <c r="B271" i="10"/>
  <c r="C271" i="10"/>
  <c r="G271" i="10" s="1"/>
  <c r="B272" i="10"/>
  <c r="C272" i="10"/>
  <c r="S272" i="10" s="1"/>
  <c r="B273" i="10"/>
  <c r="C273" i="10"/>
  <c r="J273" i="10" s="1"/>
  <c r="B274" i="10"/>
  <c r="F274" i="10" s="1"/>
  <c r="C274" i="10"/>
  <c r="M274" i="10" s="1"/>
  <c r="B275" i="10"/>
  <c r="C275" i="10"/>
  <c r="G275" i="10" s="1"/>
  <c r="B276" i="10"/>
  <c r="L276" i="10" s="1"/>
  <c r="C276" i="10"/>
  <c r="J276" i="10" s="1"/>
  <c r="B277" i="10"/>
  <c r="O277" i="10" s="1"/>
  <c r="C277" i="10"/>
  <c r="B278" i="10"/>
  <c r="L278" i="10" s="1"/>
  <c r="C278" i="10"/>
  <c r="S278" i="10" s="1"/>
  <c r="B279" i="10"/>
  <c r="O279" i="10" s="1"/>
  <c r="C279" i="10"/>
  <c r="V279" i="10" s="1"/>
  <c r="B280" i="10"/>
  <c r="R280" i="10" s="1"/>
  <c r="C280" i="10"/>
  <c r="B281" i="10"/>
  <c r="R281" i="10" s="1"/>
  <c r="C281" i="10"/>
  <c r="B282" i="10"/>
  <c r="I282" i="10" s="1"/>
  <c r="C282" i="10"/>
  <c r="V282" i="10" s="1"/>
  <c r="B283" i="10"/>
  <c r="F283" i="10" s="1"/>
  <c r="C283" i="10"/>
  <c r="J283" i="10" s="1"/>
  <c r="B284" i="10"/>
  <c r="I284" i="10" s="1"/>
  <c r="C284" i="10"/>
  <c r="P284" i="10" s="1"/>
  <c r="B285" i="10"/>
  <c r="F285" i="10" s="1"/>
  <c r="C285" i="10"/>
  <c r="G285" i="10" s="1"/>
  <c r="B286" i="10"/>
  <c r="U286" i="10" s="1"/>
  <c r="C286" i="10"/>
  <c r="S286" i="10" s="1"/>
  <c r="B287" i="10"/>
  <c r="O287" i="10" s="1"/>
  <c r="C287" i="10"/>
  <c r="J287" i="10" s="1"/>
  <c r="B288" i="10"/>
  <c r="L288" i="10" s="1"/>
  <c r="C288" i="10"/>
  <c r="V288" i="10" s="1"/>
  <c r="B289" i="10"/>
  <c r="L289" i="10" s="1"/>
  <c r="C289" i="10"/>
  <c r="M289" i="10" s="1"/>
  <c r="B290" i="10"/>
  <c r="F290" i="10" s="1"/>
  <c r="C290" i="10"/>
  <c r="J290" i="10" s="1"/>
  <c r="B291" i="10"/>
  <c r="C291" i="10"/>
  <c r="P291" i="10" s="1"/>
  <c r="B292" i="10"/>
  <c r="R292" i="10" s="1"/>
  <c r="C292" i="10"/>
  <c r="B293" i="10"/>
  <c r="L293" i="10" s="1"/>
  <c r="C293" i="10"/>
  <c r="J293" i="10" s="1"/>
  <c r="B294" i="10"/>
  <c r="O294" i="10" s="1"/>
  <c r="C294" i="10"/>
  <c r="M294" i="10" s="1"/>
  <c r="B295" i="10"/>
  <c r="O295" i="10" s="1"/>
  <c r="C295" i="10"/>
  <c r="V295" i="10" s="1"/>
  <c r="B296" i="10"/>
  <c r="I296" i="10" s="1"/>
  <c r="C296" i="10"/>
  <c r="P296" i="10" s="1"/>
  <c r="B297" i="10"/>
  <c r="L297" i="10" s="1"/>
  <c r="C297" i="10"/>
  <c r="S297" i="10" s="1"/>
  <c r="B298" i="10"/>
  <c r="I298" i="10" s="1"/>
  <c r="C298" i="10"/>
  <c r="M298" i="10" s="1"/>
  <c r="B299" i="10"/>
  <c r="O299" i="10" s="1"/>
  <c r="C299" i="10"/>
  <c r="J299" i="10" s="1"/>
  <c r="B300" i="10"/>
  <c r="U300" i="10" s="1"/>
  <c r="C300" i="10"/>
  <c r="B301" i="10"/>
  <c r="F301" i="10" s="1"/>
  <c r="C301" i="10"/>
  <c r="J301" i="10" s="1"/>
  <c r="B302" i="10"/>
  <c r="F302" i="10" s="1"/>
  <c r="C302" i="10"/>
  <c r="M302" i="10" s="1"/>
  <c r="B303" i="10"/>
  <c r="L303" i="10" s="1"/>
  <c r="C303" i="10"/>
  <c r="M303" i="10" s="1"/>
  <c r="B304" i="10"/>
  <c r="R304" i="10" s="1"/>
  <c r="C304" i="10"/>
  <c r="B305" i="10"/>
  <c r="O305" i="10" s="1"/>
  <c r="C305" i="10"/>
  <c r="S305" i="10" s="1"/>
  <c r="B306" i="10"/>
  <c r="L306" i="10" s="1"/>
  <c r="C306" i="10"/>
  <c r="J306" i="10" s="1"/>
  <c r="B307" i="10"/>
  <c r="I307" i="10" s="1"/>
  <c r="C307" i="10"/>
  <c r="S307" i="10" s="1"/>
  <c r="B308" i="10"/>
  <c r="I308" i="10" s="1"/>
  <c r="C308" i="10"/>
  <c r="G308" i="10" s="1"/>
  <c r="B309" i="10"/>
  <c r="I309" i="10" s="1"/>
  <c r="C309" i="10"/>
  <c r="G309" i="10" s="1"/>
  <c r="B310" i="10"/>
  <c r="O310" i="10" s="1"/>
  <c r="C310" i="10"/>
  <c r="B311" i="10"/>
  <c r="C311" i="10"/>
  <c r="J311" i="10" s="1"/>
  <c r="B312" i="10"/>
  <c r="R312" i="10" s="1"/>
  <c r="C312" i="10"/>
  <c r="P312" i="10" s="1"/>
  <c r="B313" i="10"/>
  <c r="F313" i="10" s="1"/>
  <c r="C313" i="10"/>
  <c r="P313" i="10" s="1"/>
  <c r="B314" i="10"/>
  <c r="U314" i="10" s="1"/>
  <c r="C314" i="10"/>
  <c r="V314" i="10" s="1"/>
  <c r="B315" i="10"/>
  <c r="R315" i="10" s="1"/>
  <c r="C315" i="10"/>
  <c r="S315" i="10" s="1"/>
  <c r="B316" i="10"/>
  <c r="O316" i="10" s="1"/>
  <c r="C316" i="10"/>
  <c r="M316" i="10" s="1"/>
  <c r="B317" i="10"/>
  <c r="R317" i="10" s="1"/>
  <c r="C317" i="10"/>
  <c r="P317" i="10" s="1"/>
  <c r="B318" i="10"/>
  <c r="C318" i="10"/>
  <c r="S318" i="10" s="1"/>
  <c r="B319" i="10"/>
  <c r="F319" i="10" s="1"/>
  <c r="C319" i="10"/>
  <c r="S319" i="10" s="1"/>
  <c r="B320" i="10"/>
  <c r="R320" i="10" s="1"/>
  <c r="C320" i="10"/>
  <c r="J320" i="10" s="1"/>
  <c r="B321" i="10"/>
  <c r="F321" i="10" s="1"/>
  <c r="C321" i="10"/>
  <c r="V321" i="10" s="1"/>
  <c r="B322" i="10"/>
  <c r="L322" i="10" s="1"/>
  <c r="C322" i="10"/>
  <c r="G322" i="10" s="1"/>
  <c r="B323" i="10"/>
  <c r="U323" i="10" s="1"/>
  <c r="C323" i="10"/>
  <c r="B324" i="10"/>
  <c r="C324" i="10"/>
  <c r="P324" i="10" s="1"/>
  <c r="B325" i="10"/>
  <c r="L325" i="10" s="1"/>
  <c r="C325" i="10"/>
  <c r="M325" i="10" s="1"/>
  <c r="B326" i="10"/>
  <c r="O326" i="10" s="1"/>
  <c r="C326" i="10"/>
  <c r="J326" i="10" s="1"/>
  <c r="B327" i="10"/>
  <c r="C327" i="10"/>
  <c r="G327" i="10" s="1"/>
  <c r="B328" i="10"/>
  <c r="O328" i="10" s="1"/>
  <c r="C328" i="10"/>
  <c r="S328" i="10" s="1"/>
  <c r="B329" i="10"/>
  <c r="O329" i="10" s="1"/>
  <c r="C329" i="10"/>
  <c r="P329" i="10" s="1"/>
  <c r="B330" i="10"/>
  <c r="O330" i="10" s="1"/>
  <c r="C330" i="10"/>
  <c r="M330" i="10" s="1"/>
  <c r="B331" i="10"/>
  <c r="O331" i="10" s="1"/>
  <c r="C331" i="10"/>
  <c r="B332" i="10"/>
  <c r="L332" i="10" s="1"/>
  <c r="C332" i="10"/>
  <c r="G332" i="10" s="1"/>
  <c r="B333" i="10"/>
  <c r="L333" i="10" s="1"/>
  <c r="C333" i="10"/>
  <c r="B334" i="10"/>
  <c r="L334" i="10" s="1"/>
  <c r="C334" i="10"/>
  <c r="B335" i="10"/>
  <c r="C335" i="10"/>
  <c r="J335" i="10" s="1"/>
  <c r="B336" i="10"/>
  <c r="U336" i="10" s="1"/>
  <c r="C336" i="10"/>
  <c r="B337" i="10"/>
  <c r="R337" i="10" s="1"/>
  <c r="C337" i="10"/>
  <c r="B338" i="10"/>
  <c r="C338" i="10"/>
  <c r="S338" i="10" s="1"/>
  <c r="B339" i="10"/>
  <c r="C339" i="10"/>
  <c r="B340" i="10"/>
  <c r="C340" i="10"/>
  <c r="P340" i="10" s="1"/>
  <c r="B341" i="10"/>
  <c r="F341" i="10" s="1"/>
  <c r="C341" i="10"/>
  <c r="G341" i="10" s="1"/>
  <c r="B342" i="10"/>
  <c r="O342" i="10" s="1"/>
  <c r="C342" i="10"/>
  <c r="S342" i="10" s="1"/>
  <c r="B343" i="10"/>
  <c r="L343" i="10" s="1"/>
  <c r="C343" i="10"/>
  <c r="G343" i="10" s="1"/>
  <c r="B344" i="10"/>
  <c r="C344" i="10"/>
  <c r="G344" i="10" s="1"/>
  <c r="B345" i="10"/>
  <c r="F345" i="10" s="1"/>
  <c r="C345" i="10"/>
  <c r="M345" i="10" s="1"/>
  <c r="B346" i="10"/>
  <c r="C346" i="10"/>
  <c r="P346" i="10" s="1"/>
  <c r="B347" i="10"/>
  <c r="F347" i="10" s="1"/>
  <c r="C347" i="10"/>
  <c r="M347" i="10" s="1"/>
  <c r="B348" i="10"/>
  <c r="L348" i="10" s="1"/>
  <c r="C348" i="10"/>
  <c r="M348" i="10" s="1"/>
  <c r="B349" i="10"/>
  <c r="L349" i="10" s="1"/>
  <c r="C349" i="10"/>
  <c r="M349" i="10" s="1"/>
  <c r="B350" i="10"/>
  <c r="C350" i="10"/>
  <c r="M350" i="10" s="1"/>
  <c r="B351" i="10"/>
  <c r="I351" i="10" s="1"/>
  <c r="C351" i="10"/>
  <c r="B352" i="10"/>
  <c r="F352" i="10" s="1"/>
  <c r="C352" i="10"/>
  <c r="M352" i="10" s="1"/>
  <c r="B353" i="10"/>
  <c r="U353" i="10" s="1"/>
  <c r="C353" i="10"/>
  <c r="J353" i="10" s="1"/>
  <c r="B354" i="10"/>
  <c r="L354" i="10" s="1"/>
  <c r="C354" i="10"/>
  <c r="M354" i="10" s="1"/>
  <c r="B355" i="10"/>
  <c r="U355" i="10" s="1"/>
  <c r="C355" i="10"/>
  <c r="V355" i="10" s="1"/>
  <c r="B356" i="10"/>
  <c r="I356" i="10" s="1"/>
  <c r="C356" i="10"/>
  <c r="B357" i="10"/>
  <c r="I357" i="10" s="1"/>
  <c r="C357" i="10"/>
  <c r="B358" i="10"/>
  <c r="L358" i="10" s="1"/>
  <c r="C358" i="10"/>
  <c r="P358" i="10" s="1"/>
  <c r="B359" i="10"/>
  <c r="U359" i="10" s="1"/>
  <c r="C359" i="10"/>
  <c r="B360" i="10"/>
  <c r="C360" i="10"/>
  <c r="G360" i="10" s="1"/>
  <c r="B361" i="10"/>
  <c r="O361" i="10" s="1"/>
  <c r="C361" i="10"/>
  <c r="S361" i="10" s="1"/>
  <c r="B362" i="10"/>
  <c r="F362" i="10" s="1"/>
  <c r="C362" i="10"/>
  <c r="M362" i="10" s="1"/>
  <c r="B363" i="10"/>
  <c r="U363" i="10" s="1"/>
  <c r="C363" i="10"/>
  <c r="M363" i="10" s="1"/>
  <c r="B364" i="10"/>
  <c r="F364" i="10" s="1"/>
  <c r="C364" i="10"/>
  <c r="G364" i="10" s="1"/>
  <c r="B365" i="10"/>
  <c r="C365" i="10"/>
  <c r="B366" i="10"/>
  <c r="C366" i="10"/>
  <c r="J366" i="10" s="1"/>
  <c r="B367" i="10"/>
  <c r="F367" i="10" s="1"/>
  <c r="C367" i="10"/>
  <c r="M367" i="10" s="1"/>
  <c r="B368" i="10"/>
  <c r="C368" i="10"/>
  <c r="J368" i="10" s="1"/>
  <c r="B369" i="10"/>
  <c r="U369" i="10" s="1"/>
  <c r="C369" i="10"/>
  <c r="B370" i="10"/>
  <c r="C370" i="10"/>
  <c r="J370" i="10" s="1"/>
  <c r="B352" i="9"/>
  <c r="AD352" i="9" s="1"/>
  <c r="C352" i="9"/>
  <c r="P352" i="9" s="1"/>
  <c r="B353" i="9"/>
  <c r="R353" i="9" s="1"/>
  <c r="C353" i="9"/>
  <c r="B354" i="9"/>
  <c r="C354" i="9"/>
  <c r="M354" i="9" s="1"/>
  <c r="B355" i="9"/>
  <c r="R355" i="9" s="1"/>
  <c r="C355" i="9"/>
  <c r="G355" i="9" s="1"/>
  <c r="B356" i="9"/>
  <c r="C356" i="9"/>
  <c r="Y356" i="9" s="1"/>
  <c r="B357" i="9"/>
  <c r="X357" i="9" s="1"/>
  <c r="C357" i="9"/>
  <c r="AB357" i="9" s="1"/>
  <c r="B358" i="9"/>
  <c r="C358" i="9"/>
  <c r="M358" i="9" s="1"/>
  <c r="B359" i="9"/>
  <c r="I359" i="9" s="1"/>
  <c r="C359" i="9"/>
  <c r="J359" i="9" s="1"/>
  <c r="B360" i="9"/>
  <c r="X360" i="9" s="1"/>
  <c r="C360" i="9"/>
  <c r="J360" i="9" s="1"/>
  <c r="B361" i="9"/>
  <c r="AA361" i="9" s="1"/>
  <c r="C361" i="9"/>
  <c r="B362" i="9"/>
  <c r="AA362" i="9" s="1"/>
  <c r="C362" i="9"/>
  <c r="AE362" i="9" s="1"/>
  <c r="B363" i="9"/>
  <c r="L363" i="9" s="1"/>
  <c r="C363" i="9"/>
  <c r="M363" i="9" s="1"/>
  <c r="B364" i="9"/>
  <c r="O364" i="9" s="1"/>
  <c r="C364" i="9"/>
  <c r="B365" i="9"/>
  <c r="U365" i="9" s="1"/>
  <c r="C365" i="9"/>
  <c r="M365" i="9" s="1"/>
  <c r="B366" i="9"/>
  <c r="C366" i="9"/>
  <c r="B367" i="9"/>
  <c r="F367" i="9" s="1"/>
  <c r="C367" i="9"/>
  <c r="AB367" i="9" s="1"/>
  <c r="B368" i="9"/>
  <c r="I368" i="9" s="1"/>
  <c r="C368" i="9"/>
  <c r="J368" i="9" s="1"/>
  <c r="B369" i="9"/>
  <c r="R369" i="9" s="1"/>
  <c r="C369" i="9"/>
  <c r="S369" i="9" s="1"/>
  <c r="B370" i="9"/>
  <c r="O370" i="9" s="1"/>
  <c r="C370" i="9"/>
  <c r="M370" i="9" s="1"/>
  <c r="B253" i="9"/>
  <c r="I253" i="9" s="1"/>
  <c r="C253" i="9"/>
  <c r="AB253" i="9" s="1"/>
  <c r="B254" i="9"/>
  <c r="C254" i="9"/>
  <c r="AB254" i="9" s="1"/>
  <c r="B255" i="9"/>
  <c r="U255" i="9" s="1"/>
  <c r="C255" i="9"/>
  <c r="G255" i="9" s="1"/>
  <c r="B256" i="9"/>
  <c r="AA256" i="9" s="1"/>
  <c r="C256" i="9"/>
  <c r="S256" i="9" s="1"/>
  <c r="B257" i="9"/>
  <c r="C257" i="9"/>
  <c r="B258" i="9"/>
  <c r="L258" i="9" s="1"/>
  <c r="C258" i="9"/>
  <c r="B259" i="9"/>
  <c r="F259" i="9" s="1"/>
  <c r="C259" i="9"/>
  <c r="S259" i="9" s="1"/>
  <c r="B260" i="9"/>
  <c r="F260" i="9" s="1"/>
  <c r="C260" i="9"/>
  <c r="M260" i="9" s="1"/>
  <c r="B261" i="9"/>
  <c r="O261" i="9" s="1"/>
  <c r="C261" i="9"/>
  <c r="P261" i="9" s="1"/>
  <c r="B262" i="9"/>
  <c r="AA262" i="9" s="1"/>
  <c r="C262" i="9"/>
  <c r="S262" i="9" s="1"/>
  <c r="B263" i="9"/>
  <c r="U263" i="9" s="1"/>
  <c r="C263" i="9"/>
  <c r="AE263" i="9" s="1"/>
  <c r="B264" i="9"/>
  <c r="L264" i="9" s="1"/>
  <c r="C264" i="9"/>
  <c r="AB264" i="9" s="1"/>
  <c r="B265" i="9"/>
  <c r="C265" i="9"/>
  <c r="J265" i="9" s="1"/>
  <c r="B266" i="9"/>
  <c r="L266" i="9" s="1"/>
  <c r="C266" i="9"/>
  <c r="B267" i="9"/>
  <c r="C267" i="9"/>
  <c r="B268" i="9"/>
  <c r="C268" i="9"/>
  <c r="P268" i="9" s="1"/>
  <c r="B269" i="9"/>
  <c r="O269" i="9" s="1"/>
  <c r="C269" i="9"/>
  <c r="V269" i="9" s="1"/>
  <c r="B270" i="9"/>
  <c r="AA270" i="9" s="1"/>
  <c r="C270" i="9"/>
  <c r="M270" i="9" s="1"/>
  <c r="B271" i="9"/>
  <c r="F271" i="9" s="1"/>
  <c r="C271" i="9"/>
  <c r="J271" i="9" s="1"/>
  <c r="B272" i="9"/>
  <c r="R272" i="9" s="1"/>
  <c r="C272" i="9"/>
  <c r="Y272" i="9" s="1"/>
  <c r="B273" i="9"/>
  <c r="AA273" i="9" s="1"/>
  <c r="C273" i="9"/>
  <c r="G273" i="9" s="1"/>
  <c r="B274" i="9"/>
  <c r="C274" i="9"/>
  <c r="P274" i="9" s="1"/>
  <c r="B275" i="9"/>
  <c r="C275" i="9"/>
  <c r="G275" i="9" s="1"/>
  <c r="B276" i="9"/>
  <c r="C276" i="9"/>
  <c r="J276" i="9" s="1"/>
  <c r="B277" i="9"/>
  <c r="AA277" i="9" s="1"/>
  <c r="C277" i="9"/>
  <c r="B278" i="9"/>
  <c r="AA278" i="9" s="1"/>
  <c r="C278" i="9"/>
  <c r="B279" i="9"/>
  <c r="R279" i="9" s="1"/>
  <c r="C279" i="9"/>
  <c r="B280" i="9"/>
  <c r="C280" i="9"/>
  <c r="S280" i="9" s="1"/>
  <c r="B281" i="9"/>
  <c r="AD281" i="9" s="1"/>
  <c r="C281" i="9"/>
  <c r="B282" i="9"/>
  <c r="I282" i="9" s="1"/>
  <c r="C282" i="9"/>
  <c r="S282" i="9" s="1"/>
  <c r="B283" i="9"/>
  <c r="O283" i="9" s="1"/>
  <c r="C283" i="9"/>
  <c r="AE283" i="9" s="1"/>
  <c r="B284" i="9"/>
  <c r="C284" i="9"/>
  <c r="G284" i="9" s="1"/>
  <c r="B285" i="9"/>
  <c r="F285" i="9" s="1"/>
  <c r="C285" i="9"/>
  <c r="M285" i="9" s="1"/>
  <c r="B286" i="9"/>
  <c r="I286" i="9" s="1"/>
  <c r="C286" i="9"/>
  <c r="AE286" i="9" s="1"/>
  <c r="B287" i="9"/>
  <c r="C287" i="9"/>
  <c r="J287" i="9" s="1"/>
  <c r="B288" i="9"/>
  <c r="C288" i="9"/>
  <c r="S288" i="9" s="1"/>
  <c r="B289" i="9"/>
  <c r="AD289" i="9" s="1"/>
  <c r="C289" i="9"/>
  <c r="B290" i="9"/>
  <c r="R290" i="9" s="1"/>
  <c r="C290" i="9"/>
  <c r="M290" i="9" s="1"/>
  <c r="B291" i="9"/>
  <c r="C291" i="9"/>
  <c r="G291" i="9" s="1"/>
  <c r="B292" i="9"/>
  <c r="O292" i="9" s="1"/>
  <c r="C292" i="9"/>
  <c r="M292" i="9" s="1"/>
  <c r="B293" i="9"/>
  <c r="C293" i="9"/>
  <c r="V293" i="9" s="1"/>
  <c r="B294" i="9"/>
  <c r="R294" i="9" s="1"/>
  <c r="C294" i="9"/>
  <c r="AE294" i="9" s="1"/>
  <c r="B295" i="9"/>
  <c r="R295" i="9" s="1"/>
  <c r="C295" i="9"/>
  <c r="P295" i="9" s="1"/>
  <c r="B296" i="9"/>
  <c r="F296" i="9" s="1"/>
  <c r="C296" i="9"/>
  <c r="J296" i="9" s="1"/>
  <c r="B297" i="9"/>
  <c r="C297" i="9"/>
  <c r="M297" i="9" s="1"/>
  <c r="B298" i="9"/>
  <c r="O298" i="9" s="1"/>
  <c r="C298" i="9"/>
  <c r="P298" i="9" s="1"/>
  <c r="B299" i="9"/>
  <c r="O299" i="9" s="1"/>
  <c r="C299" i="9"/>
  <c r="J299" i="9" s="1"/>
  <c r="B300" i="9"/>
  <c r="AD300" i="9" s="1"/>
  <c r="C300" i="9"/>
  <c r="V300" i="9" s="1"/>
  <c r="B301" i="9"/>
  <c r="C301" i="9"/>
  <c r="V301" i="9" s="1"/>
  <c r="B302" i="9"/>
  <c r="R302" i="9" s="1"/>
  <c r="C302" i="9"/>
  <c r="G302" i="9" s="1"/>
  <c r="B303" i="9"/>
  <c r="F303" i="9" s="1"/>
  <c r="C303" i="9"/>
  <c r="AE303" i="9" s="1"/>
  <c r="B304" i="9"/>
  <c r="AA304" i="9" s="1"/>
  <c r="C304" i="9"/>
  <c r="V304" i="9" s="1"/>
  <c r="B305" i="9"/>
  <c r="C305" i="9"/>
  <c r="M305" i="9" s="1"/>
  <c r="B306" i="9"/>
  <c r="R306" i="9" s="1"/>
  <c r="C306" i="9"/>
  <c r="Y306" i="9" s="1"/>
  <c r="B307" i="9"/>
  <c r="U307" i="9" s="1"/>
  <c r="C307" i="9"/>
  <c r="G307" i="9" s="1"/>
  <c r="B308" i="9"/>
  <c r="AA308" i="9" s="1"/>
  <c r="C308" i="9"/>
  <c r="J308" i="9" s="1"/>
  <c r="B309" i="9"/>
  <c r="L309" i="9" s="1"/>
  <c r="C309" i="9"/>
  <c r="G309" i="9" s="1"/>
  <c r="B310" i="9"/>
  <c r="R310" i="9" s="1"/>
  <c r="C310" i="9"/>
  <c r="M310" i="9" s="1"/>
  <c r="B311" i="9"/>
  <c r="X311" i="9" s="1"/>
  <c r="C311" i="9"/>
  <c r="G311" i="9" s="1"/>
  <c r="B312" i="9"/>
  <c r="AD312" i="9" s="1"/>
  <c r="C312" i="9"/>
  <c r="B313" i="9"/>
  <c r="U313" i="9" s="1"/>
  <c r="C313" i="9"/>
  <c r="Y313" i="9" s="1"/>
  <c r="B314" i="9"/>
  <c r="X314" i="9" s="1"/>
  <c r="C314" i="9"/>
  <c r="B315" i="9"/>
  <c r="X315" i="9" s="1"/>
  <c r="C315" i="9"/>
  <c r="G315" i="9" s="1"/>
  <c r="B316" i="9"/>
  <c r="R316" i="9" s="1"/>
  <c r="C316" i="9"/>
  <c r="M316" i="9" s="1"/>
  <c r="B317" i="9"/>
  <c r="L317" i="9" s="1"/>
  <c r="C317" i="9"/>
  <c r="G317" i="9" s="1"/>
  <c r="B318" i="9"/>
  <c r="X318" i="9" s="1"/>
  <c r="C318" i="9"/>
  <c r="AB318" i="9" s="1"/>
  <c r="B319" i="9"/>
  <c r="O319" i="9" s="1"/>
  <c r="C319" i="9"/>
  <c r="V319" i="9" s="1"/>
  <c r="B320" i="9"/>
  <c r="C320" i="9"/>
  <c r="J320" i="9" s="1"/>
  <c r="B321" i="9"/>
  <c r="U321" i="9" s="1"/>
  <c r="C321" i="9"/>
  <c r="G321" i="9" s="1"/>
  <c r="B322" i="9"/>
  <c r="X322" i="9" s="1"/>
  <c r="C322" i="9"/>
  <c r="AB322" i="9" s="1"/>
  <c r="B323" i="9"/>
  <c r="AA323" i="9" s="1"/>
  <c r="C323" i="9"/>
  <c r="B324" i="9"/>
  <c r="X324" i="9" s="1"/>
  <c r="C324" i="9"/>
  <c r="G324" i="9" s="1"/>
  <c r="B325" i="9"/>
  <c r="O325" i="9" s="1"/>
  <c r="C325" i="9"/>
  <c r="M325" i="9" s="1"/>
  <c r="B326" i="9"/>
  <c r="R326" i="9" s="1"/>
  <c r="C326" i="9"/>
  <c r="S326" i="9" s="1"/>
  <c r="B327" i="9"/>
  <c r="AA327" i="9" s="1"/>
  <c r="C327" i="9"/>
  <c r="P327" i="9" s="1"/>
  <c r="B328" i="9"/>
  <c r="C328" i="9"/>
  <c r="M328" i="9" s="1"/>
  <c r="B329" i="9"/>
  <c r="I329" i="9" s="1"/>
  <c r="C329" i="9"/>
  <c r="J329" i="9" s="1"/>
  <c r="B330" i="9"/>
  <c r="L330" i="9" s="1"/>
  <c r="C330" i="9"/>
  <c r="B331" i="9"/>
  <c r="AA331" i="9" s="1"/>
  <c r="C331" i="9"/>
  <c r="S331" i="9" s="1"/>
  <c r="B332" i="9"/>
  <c r="R332" i="9" s="1"/>
  <c r="C332" i="9"/>
  <c r="S332" i="9" s="1"/>
  <c r="B333" i="9"/>
  <c r="O333" i="9" s="1"/>
  <c r="C333" i="9"/>
  <c r="S333" i="9" s="1"/>
  <c r="B334" i="9"/>
  <c r="C334" i="9"/>
  <c r="V334" i="9" s="1"/>
  <c r="B335" i="9"/>
  <c r="C335" i="9"/>
  <c r="J335" i="9" s="1"/>
  <c r="B336" i="9"/>
  <c r="AA336" i="9" s="1"/>
  <c r="C336" i="9"/>
  <c r="P336" i="9" s="1"/>
  <c r="B337" i="9"/>
  <c r="C337" i="9"/>
  <c r="B338" i="9"/>
  <c r="U338" i="9" s="1"/>
  <c r="C338" i="9"/>
  <c r="AB338" i="9" s="1"/>
  <c r="B339" i="9"/>
  <c r="X339" i="9" s="1"/>
  <c r="C339" i="9"/>
  <c r="G339" i="9" s="1"/>
  <c r="B340" i="9"/>
  <c r="AD340" i="9" s="1"/>
  <c r="C340" i="9"/>
  <c r="B341" i="9"/>
  <c r="L341" i="9" s="1"/>
  <c r="C341" i="9"/>
  <c r="M341" i="9" s="1"/>
  <c r="B342" i="9"/>
  <c r="U342" i="9" s="1"/>
  <c r="C342" i="9"/>
  <c r="Y342" i="9" s="1"/>
  <c r="B343" i="9"/>
  <c r="I343" i="9" s="1"/>
  <c r="C343" i="9"/>
  <c r="B344" i="9"/>
  <c r="U344" i="9" s="1"/>
  <c r="C344" i="9"/>
  <c r="J344" i="9" s="1"/>
  <c r="B345" i="9"/>
  <c r="X345" i="9" s="1"/>
  <c r="C345" i="9"/>
  <c r="M345" i="9" s="1"/>
  <c r="B346" i="9"/>
  <c r="O346" i="9" s="1"/>
  <c r="C346" i="9"/>
  <c r="G346" i="9" s="1"/>
  <c r="B347" i="9"/>
  <c r="X347" i="9" s="1"/>
  <c r="C347" i="9"/>
  <c r="B348" i="9"/>
  <c r="AD348" i="9" s="1"/>
  <c r="C348" i="9"/>
  <c r="B349" i="9"/>
  <c r="C349" i="9"/>
  <c r="B350" i="9"/>
  <c r="O350" i="9" s="1"/>
  <c r="C350" i="9"/>
  <c r="Y350" i="9" s="1"/>
  <c r="B351" i="9"/>
  <c r="I351" i="9" s="1"/>
  <c r="C351" i="9"/>
  <c r="J351" i="9" s="1"/>
  <c r="B253" i="5"/>
  <c r="R253" i="5" s="1"/>
  <c r="C253" i="5"/>
  <c r="G253" i="5" s="1"/>
  <c r="B254" i="5"/>
  <c r="R254" i="5" s="1"/>
  <c r="C254" i="5"/>
  <c r="V254" i="5" s="1"/>
  <c r="B255" i="5"/>
  <c r="L255" i="5" s="1"/>
  <c r="C255" i="5"/>
  <c r="B256" i="5"/>
  <c r="F256" i="5" s="1"/>
  <c r="C256" i="5"/>
  <c r="B257" i="5"/>
  <c r="X257" i="5" s="1"/>
  <c r="C257" i="5"/>
  <c r="P257" i="5" s="1"/>
  <c r="B258" i="5"/>
  <c r="U258" i="5" s="1"/>
  <c r="C258" i="5"/>
  <c r="J258" i="5" s="1"/>
  <c r="B259" i="5"/>
  <c r="AA259" i="5" s="1"/>
  <c r="C259" i="5"/>
  <c r="S259" i="5" s="1"/>
  <c r="B260" i="5"/>
  <c r="AD260" i="5" s="1"/>
  <c r="C260" i="5"/>
  <c r="S260" i="5" s="1"/>
  <c r="B261" i="5"/>
  <c r="X261" i="5" s="1"/>
  <c r="C261" i="5"/>
  <c r="G261" i="5" s="1"/>
  <c r="B262" i="5"/>
  <c r="C262" i="5"/>
  <c r="AB262" i="5" s="1"/>
  <c r="B263" i="5"/>
  <c r="C263" i="5"/>
  <c r="V263" i="5" s="1"/>
  <c r="B264" i="5"/>
  <c r="F264" i="5" s="1"/>
  <c r="C264" i="5"/>
  <c r="AE264" i="5" s="1"/>
  <c r="B265" i="5"/>
  <c r="X265" i="5" s="1"/>
  <c r="C265" i="5"/>
  <c r="P265" i="5" s="1"/>
  <c r="B266" i="5"/>
  <c r="X266" i="5" s="1"/>
  <c r="C266" i="5"/>
  <c r="AB266" i="5" s="1"/>
  <c r="B267" i="5"/>
  <c r="O267" i="5" s="1"/>
  <c r="C267" i="5"/>
  <c r="B268" i="5"/>
  <c r="I268" i="5" s="1"/>
  <c r="C268" i="5"/>
  <c r="B269" i="5"/>
  <c r="AA269" i="5" s="1"/>
  <c r="C269" i="5"/>
  <c r="AB269" i="5" s="1"/>
  <c r="B270" i="5"/>
  <c r="F270" i="5" s="1"/>
  <c r="C270" i="5"/>
  <c r="Y270" i="5" s="1"/>
  <c r="B271" i="5"/>
  <c r="AD271" i="5" s="1"/>
  <c r="C271" i="5"/>
  <c r="M271" i="5" s="1"/>
  <c r="B272" i="5"/>
  <c r="U272" i="5" s="1"/>
  <c r="C272" i="5"/>
  <c r="AB272" i="5" s="1"/>
  <c r="B273" i="5"/>
  <c r="X273" i="5" s="1"/>
  <c r="C273" i="5"/>
  <c r="AB273" i="5" s="1"/>
  <c r="B274" i="5"/>
  <c r="U274" i="5" s="1"/>
  <c r="C274" i="5"/>
  <c r="J274" i="5" s="1"/>
  <c r="B275" i="5"/>
  <c r="U275" i="5" s="1"/>
  <c r="C275" i="5"/>
  <c r="J275" i="5" s="1"/>
  <c r="B276" i="5"/>
  <c r="O276" i="5" s="1"/>
  <c r="C276" i="5"/>
  <c r="V276" i="5" s="1"/>
  <c r="B277" i="5"/>
  <c r="O277" i="5" s="1"/>
  <c r="C277" i="5"/>
  <c r="G277" i="5" s="1"/>
  <c r="B278" i="5"/>
  <c r="I278" i="5" s="1"/>
  <c r="C278" i="5"/>
  <c r="M278" i="5" s="1"/>
  <c r="B279" i="5"/>
  <c r="L279" i="5" s="1"/>
  <c r="C279" i="5"/>
  <c r="AB279" i="5" s="1"/>
  <c r="B280" i="5"/>
  <c r="C280" i="5"/>
  <c r="B281" i="5"/>
  <c r="C281" i="5"/>
  <c r="M281" i="5" s="1"/>
  <c r="B282" i="5"/>
  <c r="U282" i="5" s="1"/>
  <c r="C282" i="5"/>
  <c r="P282" i="5" s="1"/>
  <c r="B283" i="5"/>
  <c r="L283" i="5" s="1"/>
  <c r="C283" i="5"/>
  <c r="S283" i="5" s="1"/>
  <c r="B284" i="5"/>
  <c r="R284" i="5" s="1"/>
  <c r="C284" i="5"/>
  <c r="S284" i="5" s="1"/>
  <c r="B285" i="5"/>
  <c r="C285" i="5"/>
  <c r="M285" i="5" s="1"/>
  <c r="B286" i="5"/>
  <c r="U286" i="5" s="1"/>
  <c r="C286" i="5"/>
  <c r="V286" i="5" s="1"/>
  <c r="B287" i="5"/>
  <c r="U287" i="5" s="1"/>
  <c r="C287" i="5"/>
  <c r="G287" i="5" s="1"/>
  <c r="B288" i="5"/>
  <c r="AA288" i="5" s="1"/>
  <c r="C288" i="5"/>
  <c r="V288" i="5" s="1"/>
  <c r="B289" i="5"/>
  <c r="U289" i="5" s="1"/>
  <c r="C289" i="5"/>
  <c r="V289" i="5" s="1"/>
  <c r="B290" i="5"/>
  <c r="C290" i="5"/>
  <c r="Y290" i="5" s="1"/>
  <c r="B291" i="5"/>
  <c r="R291" i="5" s="1"/>
  <c r="C291" i="5"/>
  <c r="S291" i="5" s="1"/>
  <c r="B292" i="5"/>
  <c r="R292" i="5" s="1"/>
  <c r="C292" i="5"/>
  <c r="B293" i="5"/>
  <c r="U293" i="5" s="1"/>
  <c r="C293" i="5"/>
  <c r="AB293" i="5" s="1"/>
  <c r="B294" i="5"/>
  <c r="C294" i="5"/>
  <c r="AB294" i="5" s="1"/>
  <c r="B295" i="5"/>
  <c r="F295" i="5" s="1"/>
  <c r="C295" i="5"/>
  <c r="B296" i="5"/>
  <c r="I296" i="5" s="1"/>
  <c r="C296" i="5"/>
  <c r="B297" i="5"/>
  <c r="F297" i="5" s="1"/>
  <c r="C297" i="5"/>
  <c r="S297" i="5" s="1"/>
  <c r="B298" i="5"/>
  <c r="C298" i="5"/>
  <c r="P298" i="5" s="1"/>
  <c r="B299" i="5"/>
  <c r="R299" i="5" s="1"/>
  <c r="C299" i="5"/>
  <c r="Y299" i="5" s="1"/>
  <c r="B300" i="5"/>
  <c r="F300" i="5" s="1"/>
  <c r="C300" i="5"/>
  <c r="G300" i="5" s="1"/>
  <c r="B301" i="5"/>
  <c r="L301" i="5" s="1"/>
  <c r="C301" i="5"/>
  <c r="M301" i="5" s="1"/>
  <c r="B302" i="5"/>
  <c r="C302" i="5"/>
  <c r="M302" i="5" s="1"/>
  <c r="B303" i="5"/>
  <c r="AD303" i="5" s="1"/>
  <c r="C303" i="5"/>
  <c r="J303" i="5" s="1"/>
  <c r="B304" i="5"/>
  <c r="F304" i="5" s="1"/>
  <c r="C304" i="5"/>
  <c r="V304" i="5" s="1"/>
  <c r="B305" i="5"/>
  <c r="U305" i="5" s="1"/>
  <c r="C305" i="5"/>
  <c r="S305" i="5" s="1"/>
  <c r="B306" i="5"/>
  <c r="O306" i="5" s="1"/>
  <c r="C306" i="5"/>
  <c r="G306" i="5" s="1"/>
  <c r="B307" i="5"/>
  <c r="R307" i="5" s="1"/>
  <c r="C307" i="5"/>
  <c r="M307" i="5" s="1"/>
  <c r="B308" i="5"/>
  <c r="AD308" i="5" s="1"/>
  <c r="C308" i="5"/>
  <c r="Y308" i="5" s="1"/>
  <c r="B309" i="5"/>
  <c r="C309" i="5"/>
  <c r="M309" i="5" s="1"/>
  <c r="B310" i="5"/>
  <c r="L310" i="5" s="1"/>
  <c r="C310" i="5"/>
  <c r="M310" i="5" s="1"/>
  <c r="B311" i="5"/>
  <c r="X311" i="5" s="1"/>
  <c r="C311" i="5"/>
  <c r="J311" i="5" s="1"/>
  <c r="B312" i="5"/>
  <c r="X312" i="5" s="1"/>
  <c r="C312" i="5"/>
  <c r="V312" i="5" s="1"/>
  <c r="B313" i="5"/>
  <c r="C313" i="5"/>
  <c r="B314" i="5"/>
  <c r="U314" i="5" s="1"/>
  <c r="C314" i="5"/>
  <c r="P314" i="5" s="1"/>
  <c r="B315" i="5"/>
  <c r="X315" i="5" s="1"/>
  <c r="C315" i="5"/>
  <c r="P315" i="5" s="1"/>
  <c r="B316" i="5"/>
  <c r="R316" i="5" s="1"/>
  <c r="C316" i="5"/>
  <c r="B317" i="5"/>
  <c r="L317" i="5" s="1"/>
  <c r="C317" i="5"/>
  <c r="V317" i="5" s="1"/>
  <c r="B318" i="5"/>
  <c r="L318" i="5" s="1"/>
  <c r="C318" i="5"/>
  <c r="B319" i="5"/>
  <c r="U319" i="5" s="1"/>
  <c r="C319" i="5"/>
  <c r="P319" i="5" s="1"/>
  <c r="B320" i="5"/>
  <c r="O320" i="5" s="1"/>
  <c r="C320" i="5"/>
  <c r="P320" i="5" s="1"/>
  <c r="B321" i="5"/>
  <c r="U321" i="5" s="1"/>
  <c r="C321" i="5"/>
  <c r="B322" i="5"/>
  <c r="O322" i="5" s="1"/>
  <c r="C322" i="5"/>
  <c r="M322" i="5" s="1"/>
  <c r="B323" i="5"/>
  <c r="X323" i="5" s="1"/>
  <c r="C323" i="5"/>
  <c r="Y323" i="5" s="1"/>
  <c r="B324" i="5"/>
  <c r="R324" i="5" s="1"/>
  <c r="C324" i="5"/>
  <c r="AE324" i="5" s="1"/>
  <c r="B325" i="5"/>
  <c r="F325" i="5" s="1"/>
  <c r="C325" i="5"/>
  <c r="P325" i="5" s="1"/>
  <c r="B326" i="5"/>
  <c r="U326" i="5" s="1"/>
  <c r="C326" i="5"/>
  <c r="V326" i="5" s="1"/>
  <c r="B327" i="5"/>
  <c r="C327" i="5"/>
  <c r="AB327" i="5" s="1"/>
  <c r="B328" i="5"/>
  <c r="L328" i="5" s="1"/>
  <c r="C328" i="5"/>
  <c r="J328" i="5" s="1"/>
  <c r="B329" i="5"/>
  <c r="AD329" i="5" s="1"/>
  <c r="C329" i="5"/>
  <c r="J329" i="5" s="1"/>
  <c r="B330" i="5"/>
  <c r="C330" i="5"/>
  <c r="B331" i="5"/>
  <c r="F331" i="5" s="1"/>
  <c r="C331" i="5"/>
  <c r="B332" i="5"/>
  <c r="AD332" i="5" s="1"/>
  <c r="C332" i="5"/>
  <c r="M332" i="5" s="1"/>
  <c r="B333" i="5"/>
  <c r="L333" i="5" s="1"/>
  <c r="C333" i="5"/>
  <c r="AB333" i="5" s="1"/>
  <c r="B334" i="5"/>
  <c r="C334" i="5"/>
  <c r="J334" i="5" s="1"/>
  <c r="B335" i="5"/>
  <c r="X335" i="5" s="1"/>
  <c r="C335" i="5"/>
  <c r="M335" i="5" s="1"/>
  <c r="B336" i="5"/>
  <c r="C336" i="5"/>
  <c r="S336" i="5" s="1"/>
  <c r="B337" i="5"/>
  <c r="L337" i="5" s="1"/>
  <c r="C337" i="5"/>
  <c r="V337" i="5" s="1"/>
  <c r="B338" i="5"/>
  <c r="X338" i="5" s="1"/>
  <c r="C338" i="5"/>
  <c r="P338" i="5" s="1"/>
  <c r="B339" i="5"/>
  <c r="C339" i="5"/>
  <c r="B340" i="5"/>
  <c r="AD340" i="5" s="1"/>
  <c r="C340" i="5"/>
  <c r="J340" i="5" s="1"/>
  <c r="B341" i="5"/>
  <c r="I341" i="5" s="1"/>
  <c r="C341" i="5"/>
  <c r="V341" i="5" s="1"/>
  <c r="B342" i="5"/>
  <c r="X342" i="5" s="1"/>
  <c r="C342" i="5"/>
  <c r="Y342" i="5" s="1"/>
  <c r="B343" i="5"/>
  <c r="AA343" i="5" s="1"/>
  <c r="C343" i="5"/>
  <c r="J343" i="5" s="1"/>
  <c r="B344" i="5"/>
  <c r="F344" i="5" s="1"/>
  <c r="C344" i="5"/>
  <c r="S344" i="5" s="1"/>
  <c r="B345" i="5"/>
  <c r="U345" i="5" s="1"/>
  <c r="C345" i="5"/>
  <c r="B346" i="5"/>
  <c r="I346" i="5" s="1"/>
  <c r="C346" i="5"/>
  <c r="M346" i="5" s="1"/>
  <c r="B347" i="5"/>
  <c r="R347" i="5" s="1"/>
  <c r="C347" i="5"/>
  <c r="B348" i="5"/>
  <c r="U348" i="5" s="1"/>
  <c r="C348" i="5"/>
  <c r="M348" i="5" s="1"/>
  <c r="B349" i="5"/>
  <c r="AD349" i="5" s="1"/>
  <c r="C349" i="5"/>
  <c r="B350" i="5"/>
  <c r="U350" i="5" s="1"/>
  <c r="C350" i="5"/>
  <c r="B351" i="5"/>
  <c r="C351" i="5"/>
  <c r="P351" i="5" s="1"/>
  <c r="B352" i="5"/>
  <c r="U352" i="5" s="1"/>
  <c r="C352" i="5"/>
  <c r="J352" i="5" s="1"/>
  <c r="B353" i="5"/>
  <c r="U353" i="5" s="1"/>
  <c r="C353" i="5"/>
  <c r="M353" i="5" s="1"/>
  <c r="B354" i="5"/>
  <c r="O354" i="5" s="1"/>
  <c r="C354" i="5"/>
  <c r="J354" i="5" s="1"/>
  <c r="B355" i="5"/>
  <c r="I355" i="5" s="1"/>
  <c r="C355" i="5"/>
  <c r="B356" i="5"/>
  <c r="AA356" i="5" s="1"/>
  <c r="C356" i="5"/>
  <c r="P356" i="5" s="1"/>
  <c r="B357" i="5"/>
  <c r="U357" i="5" s="1"/>
  <c r="C357" i="5"/>
  <c r="Y357" i="5" s="1"/>
  <c r="B358" i="5"/>
  <c r="R358" i="5" s="1"/>
  <c r="C358" i="5"/>
  <c r="J358" i="5" s="1"/>
  <c r="B359" i="5"/>
  <c r="X359" i="5" s="1"/>
  <c r="C359" i="5"/>
  <c r="G359" i="5" s="1"/>
  <c r="B360" i="5"/>
  <c r="X360" i="5" s="1"/>
  <c r="C360" i="5"/>
  <c r="AB360" i="5" s="1"/>
  <c r="B361" i="5"/>
  <c r="R361" i="5" s="1"/>
  <c r="C361" i="5"/>
  <c r="M361" i="5" s="1"/>
  <c r="B362" i="5"/>
  <c r="X362" i="5" s="1"/>
  <c r="C362" i="5"/>
  <c r="B363" i="5"/>
  <c r="F363" i="5" s="1"/>
  <c r="C363" i="5"/>
  <c r="B364" i="5"/>
  <c r="F364" i="5" s="1"/>
  <c r="C364" i="5"/>
  <c r="V364" i="5" s="1"/>
  <c r="B365" i="5"/>
  <c r="C365" i="5"/>
  <c r="M365" i="5" s="1"/>
  <c r="B366" i="5"/>
  <c r="AD366" i="5" s="1"/>
  <c r="C366" i="5"/>
  <c r="J366" i="5" s="1"/>
  <c r="B367" i="5"/>
  <c r="C367" i="5"/>
  <c r="M367" i="5" s="1"/>
  <c r="B368" i="5"/>
  <c r="I368" i="5" s="1"/>
  <c r="C368" i="5"/>
  <c r="G368" i="5" s="1"/>
  <c r="B369" i="5"/>
  <c r="U369" i="5" s="1"/>
  <c r="L88" i="21" s="1"/>
  <c r="C369" i="5"/>
  <c r="S369" i="5" s="1"/>
  <c r="B370" i="5"/>
  <c r="I370" i="5" s="1"/>
  <c r="C370" i="5"/>
  <c r="G370" i="5" s="1"/>
  <c r="Q376" i="5" l="1"/>
  <c r="N376" i="5"/>
  <c r="B94" i="25"/>
  <c r="R176" i="22"/>
  <c r="H375" i="12"/>
  <c r="N375" i="12"/>
  <c r="N378" i="10"/>
  <c r="N374" i="10"/>
  <c r="E376" i="10"/>
  <c r="T378" i="10"/>
  <c r="N380" i="5"/>
  <c r="Z380" i="5"/>
  <c r="K379" i="5"/>
  <c r="AC380" i="5"/>
  <c r="Z379" i="5"/>
  <c r="E380" i="5"/>
  <c r="Q380" i="5"/>
  <c r="T380" i="5"/>
  <c r="K380" i="5"/>
  <c r="Q371" i="9"/>
  <c r="W88" i="21"/>
  <c r="D94" i="26"/>
  <c r="L80" i="27"/>
  <c r="D94" i="24"/>
  <c r="J94" i="21"/>
  <c r="Y84" i="27"/>
  <c r="AG172" i="21"/>
  <c r="Q172" i="25"/>
  <c r="Q172" i="26"/>
  <c r="AC376" i="5"/>
  <c r="M262" i="5"/>
  <c r="T376" i="5"/>
  <c r="W375" i="5"/>
  <c r="E379" i="5"/>
  <c r="N375" i="5"/>
  <c r="H379" i="5"/>
  <c r="Z373" i="5"/>
  <c r="K376" i="5"/>
  <c r="Q379" i="5"/>
  <c r="W372" i="9"/>
  <c r="Z376" i="5"/>
  <c r="AC379" i="5"/>
  <c r="N372" i="9"/>
  <c r="E372" i="9"/>
  <c r="T377" i="10"/>
  <c r="Q377" i="10"/>
  <c r="W376" i="5"/>
  <c r="N379" i="5"/>
  <c r="T372" i="9"/>
  <c r="W377" i="5"/>
  <c r="H373" i="5"/>
  <c r="E373" i="5"/>
  <c r="T375" i="5"/>
  <c r="Z378" i="9"/>
  <c r="E378" i="9"/>
  <c r="Q378" i="9"/>
  <c r="H378" i="9"/>
  <c r="Y309" i="5"/>
  <c r="H375" i="5"/>
  <c r="Q377" i="5"/>
  <c r="K377" i="5"/>
  <c r="K373" i="5"/>
  <c r="K375" i="5"/>
  <c r="Z375" i="9"/>
  <c r="AC375" i="9"/>
  <c r="H371" i="11"/>
  <c r="N371" i="11"/>
  <c r="Q371" i="11"/>
  <c r="E371" i="11"/>
  <c r="Z377" i="5"/>
  <c r="Q375" i="5"/>
  <c r="Z375" i="5"/>
  <c r="E376" i="5"/>
  <c r="T379" i="5"/>
  <c r="AC380" i="9"/>
  <c r="Q380" i="9"/>
  <c r="H380" i="9"/>
  <c r="T380" i="9"/>
  <c r="Z380" i="9"/>
  <c r="E380" i="9"/>
  <c r="Q379" i="9"/>
  <c r="Z379" i="9"/>
  <c r="AC379" i="9"/>
  <c r="O356" i="10"/>
  <c r="E375" i="11"/>
  <c r="N375" i="11"/>
  <c r="Z374" i="9"/>
  <c r="AC374" i="9"/>
  <c r="E371" i="9"/>
  <c r="Z371" i="9"/>
  <c r="AC371" i="9"/>
  <c r="W371" i="9"/>
  <c r="AC372" i="9"/>
  <c r="Q372" i="9"/>
  <c r="Z372" i="9"/>
  <c r="S213" i="13"/>
  <c r="AC373" i="5"/>
  <c r="Z377" i="9"/>
  <c r="AC377" i="9"/>
  <c r="E376" i="9"/>
  <c r="AC376" i="9"/>
  <c r="Z376" i="9"/>
  <c r="K374" i="12"/>
  <c r="H374" i="12"/>
  <c r="N374" i="12"/>
  <c r="E374" i="12"/>
  <c r="Q374" i="12"/>
  <c r="W373" i="5"/>
  <c r="N375" i="10"/>
  <c r="H375" i="10"/>
  <c r="Q375" i="10"/>
  <c r="K375" i="10"/>
  <c r="T375" i="10"/>
  <c r="E375" i="10"/>
  <c r="E372" i="10"/>
  <c r="N372" i="10"/>
  <c r="H372" i="10"/>
  <c r="Q372" i="10"/>
  <c r="K372" i="10"/>
  <c r="T372" i="10"/>
  <c r="T379" i="10"/>
  <c r="E379" i="10"/>
  <c r="N379" i="10"/>
  <c r="Q379" i="10"/>
  <c r="H379" i="10"/>
  <c r="K379" i="10"/>
  <c r="N377" i="11"/>
  <c r="Q377" i="11"/>
  <c r="E377" i="11"/>
  <c r="H377" i="11"/>
  <c r="K377" i="11"/>
  <c r="T377" i="11"/>
  <c r="H380" i="10"/>
  <c r="Q380" i="10"/>
  <c r="T380" i="10"/>
  <c r="N380" i="10"/>
  <c r="E380" i="10"/>
  <c r="K380" i="10"/>
  <c r="K371" i="12"/>
  <c r="T371" i="12"/>
  <c r="E371" i="12"/>
  <c r="N371" i="12"/>
  <c r="H371" i="12"/>
  <c r="Q371" i="12"/>
  <c r="T377" i="12"/>
  <c r="K377" i="12"/>
  <c r="N377" i="12"/>
  <c r="Q377" i="12"/>
  <c r="E377" i="12"/>
  <c r="H377" i="12"/>
  <c r="K374" i="11"/>
  <c r="E374" i="11"/>
  <c r="H374" i="11"/>
  <c r="T374" i="11"/>
  <c r="N374" i="11"/>
  <c r="Q374" i="11"/>
  <c r="Q378" i="11"/>
  <c r="T378" i="11"/>
  <c r="E378" i="11"/>
  <c r="H378" i="11"/>
  <c r="K378" i="11"/>
  <c r="N378" i="11"/>
  <c r="K376" i="11"/>
  <c r="N376" i="11"/>
  <c r="E376" i="11"/>
  <c r="Q376" i="11"/>
  <c r="H376" i="11"/>
  <c r="T376" i="11"/>
  <c r="T379" i="11"/>
  <c r="E379" i="11"/>
  <c r="Q379" i="11"/>
  <c r="H379" i="11"/>
  <c r="K379" i="11"/>
  <c r="N379" i="11"/>
  <c r="H373" i="12"/>
  <c r="E373" i="12"/>
  <c r="N373" i="12"/>
  <c r="Q373" i="12"/>
  <c r="K373" i="12"/>
  <c r="T373" i="12"/>
  <c r="N380" i="11"/>
  <c r="E380" i="11"/>
  <c r="Q380" i="11"/>
  <c r="H380" i="11"/>
  <c r="K380" i="11"/>
  <c r="T380" i="11"/>
  <c r="H375" i="9"/>
  <c r="Q375" i="9"/>
  <c r="N375" i="9"/>
  <c r="E375" i="9"/>
  <c r="T375" i="9"/>
  <c r="W375" i="9"/>
  <c r="K375" i="9"/>
  <c r="Q376" i="12"/>
  <c r="E376" i="12"/>
  <c r="N376" i="12"/>
  <c r="H376" i="12"/>
  <c r="T376" i="12"/>
  <c r="K376" i="12"/>
  <c r="E379" i="12"/>
  <c r="N379" i="12"/>
  <c r="H379" i="12"/>
  <c r="Q379" i="12"/>
  <c r="T379" i="12"/>
  <c r="K379" i="12"/>
  <c r="E372" i="12"/>
  <c r="H372" i="12"/>
  <c r="Q372" i="12"/>
  <c r="N372" i="12"/>
  <c r="K372" i="12"/>
  <c r="T372" i="12"/>
  <c r="H377" i="9"/>
  <c r="E377" i="9"/>
  <c r="N377" i="9"/>
  <c r="W377" i="9"/>
  <c r="K377" i="9"/>
  <c r="Q377" i="9"/>
  <c r="T377" i="9"/>
  <c r="H378" i="12"/>
  <c r="Q378" i="12"/>
  <c r="E378" i="12"/>
  <c r="T378" i="12"/>
  <c r="K378" i="12"/>
  <c r="N378" i="12"/>
  <c r="E380" i="12"/>
  <c r="N380" i="12"/>
  <c r="H380" i="12"/>
  <c r="K380" i="12"/>
  <c r="Q380" i="12"/>
  <c r="T380" i="12"/>
  <c r="H374" i="9"/>
  <c r="E374" i="9"/>
  <c r="Q374" i="9"/>
  <c r="K374" i="9"/>
  <c r="W374" i="9"/>
  <c r="T374" i="9"/>
  <c r="N374" i="9"/>
  <c r="D285" i="13"/>
  <c r="N285" i="13" s="1"/>
  <c r="F259" i="5"/>
  <c r="D209" i="13"/>
  <c r="G315" i="11"/>
  <c r="O311" i="9"/>
  <c r="V341" i="10"/>
  <c r="R306" i="10"/>
  <c r="F282" i="13"/>
  <c r="U336" i="12"/>
  <c r="J270" i="13"/>
  <c r="AD256" i="5"/>
  <c r="U359" i="9"/>
  <c r="AB260" i="9"/>
  <c r="V370" i="10"/>
  <c r="N373" i="5"/>
  <c r="T373" i="5"/>
  <c r="V268" i="12"/>
  <c r="AD311" i="9"/>
  <c r="X266" i="9"/>
  <c r="L275" i="12"/>
  <c r="U268" i="12"/>
  <c r="AE344" i="5"/>
  <c r="AA311" i="9"/>
  <c r="G296" i="9"/>
  <c r="I266" i="9"/>
  <c r="V287" i="10"/>
  <c r="P338" i="11"/>
  <c r="M267" i="11"/>
  <c r="F306" i="12"/>
  <c r="S268" i="12"/>
  <c r="N377" i="5"/>
  <c r="AC377" i="5"/>
  <c r="E377" i="5"/>
  <c r="T377" i="5"/>
  <c r="R271" i="5"/>
  <c r="S253" i="5"/>
  <c r="J312" i="5"/>
  <c r="V315" i="5"/>
  <c r="F312" i="5"/>
  <c r="AD297" i="5"/>
  <c r="M342" i="5"/>
  <c r="L311" i="9"/>
  <c r="R340" i="11"/>
  <c r="F219" i="13"/>
  <c r="I311" i="9"/>
  <c r="G358" i="10"/>
  <c r="O355" i="10"/>
  <c r="U303" i="11"/>
  <c r="U300" i="12"/>
  <c r="L170" i="26" s="1"/>
  <c r="U306" i="13"/>
  <c r="U276" i="13"/>
  <c r="L254" i="13"/>
  <c r="G324" i="5"/>
  <c r="AB275" i="5"/>
  <c r="U268" i="5"/>
  <c r="M254" i="5"/>
  <c r="AE335" i="9"/>
  <c r="I316" i="9"/>
  <c r="J266" i="10"/>
  <c r="F255" i="10"/>
  <c r="R329" i="11"/>
  <c r="R303" i="11"/>
  <c r="L300" i="12"/>
  <c r="V325" i="13"/>
  <c r="M306" i="13"/>
  <c r="M272" i="13"/>
  <c r="V265" i="9"/>
  <c r="V269" i="10"/>
  <c r="U332" i="11"/>
  <c r="L325" i="11"/>
  <c r="I300" i="12"/>
  <c r="S368" i="10"/>
  <c r="F353" i="11"/>
  <c r="V365" i="12"/>
  <c r="D361" i="12"/>
  <c r="R263" i="13"/>
  <c r="S359" i="9"/>
  <c r="R335" i="11"/>
  <c r="J267" i="11"/>
  <c r="S336" i="12"/>
  <c r="L268" i="12"/>
  <c r="S232" i="13"/>
  <c r="P369" i="5"/>
  <c r="F354" i="5"/>
  <c r="L273" i="5"/>
  <c r="O268" i="5"/>
  <c r="J262" i="5"/>
  <c r="O253" i="5"/>
  <c r="D335" i="9"/>
  <c r="AD319" i="9"/>
  <c r="D366" i="9"/>
  <c r="W366" i="9" s="1"/>
  <c r="O359" i="9"/>
  <c r="M368" i="10"/>
  <c r="M336" i="12"/>
  <c r="S269" i="12"/>
  <c r="L260" i="12"/>
  <c r="F232" i="13"/>
  <c r="R268" i="5"/>
  <c r="G332" i="5"/>
  <c r="L321" i="5"/>
  <c r="J273" i="5"/>
  <c r="L268" i="5"/>
  <c r="F319" i="9"/>
  <c r="O319" i="10"/>
  <c r="U316" i="10"/>
  <c r="D263" i="11"/>
  <c r="L255" i="11"/>
  <c r="L336" i="12"/>
  <c r="P269" i="12"/>
  <c r="U256" i="12"/>
  <c r="U305" i="13"/>
  <c r="S214" i="13"/>
  <c r="U298" i="12"/>
  <c r="F305" i="13"/>
  <c r="F250" i="13"/>
  <c r="S349" i="12"/>
  <c r="R298" i="12"/>
  <c r="V318" i="13"/>
  <c r="X312" i="9"/>
  <c r="D316" i="5"/>
  <c r="I312" i="9"/>
  <c r="Y284" i="9"/>
  <c r="R258" i="10"/>
  <c r="O346" i="11"/>
  <c r="F265" i="11"/>
  <c r="L298" i="12"/>
  <c r="O227" i="13"/>
  <c r="O297" i="5"/>
  <c r="AB299" i="5"/>
  <c r="D297" i="5"/>
  <c r="W297" i="5" s="1"/>
  <c r="F267" i="5"/>
  <c r="AA257" i="5"/>
  <c r="Y318" i="9"/>
  <c r="X278" i="9"/>
  <c r="L363" i="5"/>
  <c r="F348" i="5"/>
  <c r="X299" i="5"/>
  <c r="J289" i="5"/>
  <c r="D267" i="5"/>
  <c r="AE346" i="9"/>
  <c r="G318" i="9"/>
  <c r="S295" i="9"/>
  <c r="M284" i="9"/>
  <c r="X281" i="9"/>
  <c r="M358" i="10"/>
  <c r="S352" i="10"/>
  <c r="R306" i="13"/>
  <c r="M267" i="13"/>
  <c r="O219" i="13"/>
  <c r="S313" i="9"/>
  <c r="R303" i="9"/>
  <c r="P296" i="9"/>
  <c r="G295" i="9"/>
  <c r="R289" i="9"/>
  <c r="AA353" i="9"/>
  <c r="S367" i="10"/>
  <c r="Y168" i="24" s="1"/>
  <c r="D357" i="10"/>
  <c r="K357" i="10" s="1"/>
  <c r="I354" i="10"/>
  <c r="F343" i="10"/>
  <c r="M341" i="10"/>
  <c r="U330" i="10"/>
  <c r="U274" i="10"/>
  <c r="M271" i="10"/>
  <c r="F263" i="10"/>
  <c r="R254" i="10"/>
  <c r="L265" i="11"/>
  <c r="U259" i="11"/>
  <c r="F327" i="12"/>
  <c r="L320" i="13"/>
  <c r="P285" i="13"/>
  <c r="I273" i="13"/>
  <c r="D82" i="27" s="1"/>
  <c r="O249" i="13"/>
  <c r="I246" i="13"/>
  <c r="P233" i="13"/>
  <c r="J271" i="10"/>
  <c r="S268" i="10"/>
  <c r="G312" i="11"/>
  <c r="L262" i="11"/>
  <c r="S351" i="12"/>
  <c r="R313" i="12"/>
  <c r="R310" i="12"/>
  <c r="D293" i="12"/>
  <c r="Q293" i="12" s="1"/>
  <c r="R256" i="12"/>
  <c r="D320" i="13"/>
  <c r="H320" i="13" s="1"/>
  <c r="J317" i="13"/>
  <c r="R305" i="13"/>
  <c r="V254" i="13"/>
  <c r="P239" i="13"/>
  <c r="O233" i="13"/>
  <c r="P344" i="5"/>
  <c r="F321" i="5"/>
  <c r="F273" i="5"/>
  <c r="F339" i="9"/>
  <c r="V315" i="12"/>
  <c r="S288" i="12"/>
  <c r="S254" i="13"/>
  <c r="M344" i="5"/>
  <c r="AB334" i="5"/>
  <c r="M314" i="5"/>
  <c r="AA305" i="5"/>
  <c r="F274" i="5"/>
  <c r="R270" i="5"/>
  <c r="O322" i="9"/>
  <c r="O315" i="9"/>
  <c r="AE304" i="9"/>
  <c r="S294" i="9"/>
  <c r="AE284" i="9"/>
  <c r="X364" i="9"/>
  <c r="AE355" i="9"/>
  <c r="D271" i="10"/>
  <c r="E271" i="10" s="1"/>
  <c r="L336" i="11"/>
  <c r="M281" i="11"/>
  <c r="I357" i="12"/>
  <c r="P315" i="12"/>
  <c r="L303" i="12"/>
  <c r="P298" i="12"/>
  <c r="P288" i="12"/>
  <c r="V284" i="13"/>
  <c r="R278" i="13"/>
  <c r="V272" i="13"/>
  <c r="M254" i="13"/>
  <c r="J304" i="9"/>
  <c r="Y295" i="9"/>
  <c r="J281" i="11"/>
  <c r="J315" i="12"/>
  <c r="M288" i="12"/>
  <c r="J255" i="12"/>
  <c r="S284" i="13"/>
  <c r="P272" i="13"/>
  <c r="G260" i="13"/>
  <c r="D257" i="13"/>
  <c r="T257" i="13" s="1"/>
  <c r="G241" i="13"/>
  <c r="V232" i="13"/>
  <c r="X262" i="9"/>
  <c r="AD348" i="5"/>
  <c r="AB348" i="5"/>
  <c r="M336" i="5"/>
  <c r="AE333" i="5"/>
  <c r="AE273" i="5"/>
  <c r="AE269" i="5"/>
  <c r="R331" i="9"/>
  <c r="L321" i="9"/>
  <c r="AE316" i="9"/>
  <c r="J274" i="9"/>
  <c r="R262" i="9"/>
  <c r="R370" i="9"/>
  <c r="S370" i="10"/>
  <c r="S341" i="10"/>
  <c r="V266" i="10"/>
  <c r="O258" i="10"/>
  <c r="F287" i="11"/>
  <c r="L352" i="12"/>
  <c r="V349" i="12"/>
  <c r="D288" i="12"/>
  <c r="O269" i="12"/>
  <c r="S318" i="13"/>
  <c r="S315" i="13"/>
  <c r="G308" i="13"/>
  <c r="S280" i="13"/>
  <c r="P277" i="13"/>
  <c r="J272" i="13"/>
  <c r="G266" i="13"/>
  <c r="G232" i="13"/>
  <c r="V229" i="13"/>
  <c r="L219" i="13"/>
  <c r="G348" i="5"/>
  <c r="AD273" i="5"/>
  <c r="R267" i="5"/>
  <c r="AD264" i="5"/>
  <c r="AA344" i="9"/>
  <c r="O331" i="9"/>
  <c r="AE318" i="9"/>
  <c r="X316" i="9"/>
  <c r="AA303" i="9"/>
  <c r="AE296" i="9"/>
  <c r="J295" i="9"/>
  <c r="I262" i="9"/>
  <c r="G370" i="10"/>
  <c r="P341" i="10"/>
  <c r="V330" i="10"/>
  <c r="I323" i="10"/>
  <c r="S271" i="10"/>
  <c r="M266" i="10"/>
  <c r="R260" i="10"/>
  <c r="M358" i="11"/>
  <c r="J351" i="11"/>
  <c r="U276" i="11"/>
  <c r="P324" i="12"/>
  <c r="J269" i="12"/>
  <c r="M315" i="13"/>
  <c r="U303" i="13"/>
  <c r="V285" i="13"/>
  <c r="U246" i="13"/>
  <c r="I243" i="13"/>
  <c r="D237" i="13"/>
  <c r="N237" i="13" s="1"/>
  <c r="R364" i="9"/>
  <c r="L347" i="10"/>
  <c r="J279" i="10"/>
  <c r="L335" i="11"/>
  <c r="F327" i="11"/>
  <c r="D325" i="9"/>
  <c r="T325" i="9" s="1"/>
  <c r="S308" i="9"/>
  <c r="V286" i="9"/>
  <c r="P314" i="10"/>
  <c r="G279" i="10"/>
  <c r="Q87" i="24" s="1"/>
  <c r="P261" i="10"/>
  <c r="G256" i="10"/>
  <c r="V313" i="11"/>
  <c r="G281" i="11"/>
  <c r="V274" i="11"/>
  <c r="J355" i="12"/>
  <c r="S261" i="12"/>
  <c r="L305" i="13"/>
  <c r="J284" i="13"/>
  <c r="L260" i="13"/>
  <c r="V246" i="13"/>
  <c r="O241" i="13"/>
  <c r="AB329" i="9"/>
  <c r="AD345" i="5"/>
  <c r="G344" i="5"/>
  <c r="AE328" i="5"/>
  <c r="G317" i="5"/>
  <c r="J315" i="5"/>
  <c r="V293" i="5"/>
  <c r="AD291" i="5"/>
  <c r="S263" i="5"/>
  <c r="AB351" i="9"/>
  <c r="R346" i="9"/>
  <c r="P329" i="9"/>
  <c r="M304" i="9"/>
  <c r="V271" i="9"/>
  <c r="M370" i="10"/>
  <c r="J349" i="10"/>
  <c r="G326" i="10"/>
  <c r="D275" i="10"/>
  <c r="E275" i="10" s="1"/>
  <c r="O334" i="11"/>
  <c r="R299" i="11"/>
  <c r="M282" i="11"/>
  <c r="L357" i="12"/>
  <c r="U341" i="12"/>
  <c r="S324" i="12"/>
  <c r="U306" i="12"/>
  <c r="I298" i="12"/>
  <c r="V295" i="12"/>
  <c r="S292" i="12"/>
  <c r="R289" i="12"/>
  <c r="I281" i="12"/>
  <c r="J256" i="12"/>
  <c r="U324" i="13"/>
  <c r="V317" i="13"/>
  <c r="M308" i="13"/>
  <c r="P306" i="13"/>
  <c r="U287" i="13"/>
  <c r="S285" i="13"/>
  <c r="L278" i="13"/>
  <c r="U273" i="13"/>
  <c r="L82" i="27" s="1"/>
  <c r="D266" i="13"/>
  <c r="T266" i="13" s="1"/>
  <c r="R222" i="13"/>
  <c r="R329" i="9"/>
  <c r="S328" i="5"/>
  <c r="Y273" i="5"/>
  <c r="L334" i="11"/>
  <c r="I299" i="11"/>
  <c r="R306" i="12"/>
  <c r="S304" i="12"/>
  <c r="P289" i="12"/>
  <c r="O270" i="12"/>
  <c r="U260" i="12"/>
  <c r="F258" i="12"/>
  <c r="R324" i="13"/>
  <c r="U319" i="13"/>
  <c r="U298" i="13"/>
  <c r="U289" i="13"/>
  <c r="R287" i="13"/>
  <c r="O345" i="5"/>
  <c r="AA322" i="5"/>
  <c r="O329" i="9"/>
  <c r="I345" i="5"/>
  <c r="X322" i="5"/>
  <c r="P312" i="5"/>
  <c r="AD307" i="5"/>
  <c r="R94" i="21" s="1"/>
  <c r="P293" i="5"/>
  <c r="I291" i="5"/>
  <c r="X284" i="5"/>
  <c r="X277" i="5"/>
  <c r="F265" i="5"/>
  <c r="O351" i="9"/>
  <c r="I346" i="9"/>
  <c r="AA339" i="9"/>
  <c r="M329" i="9"/>
  <c r="R285" i="9"/>
  <c r="L277" i="9"/>
  <c r="S358" i="9"/>
  <c r="R354" i="10"/>
  <c r="U345" i="10"/>
  <c r="P283" i="10"/>
  <c r="O280" i="10"/>
  <c r="I334" i="11"/>
  <c r="U325" i="11"/>
  <c r="D280" i="11"/>
  <c r="I324" i="12"/>
  <c r="F308" i="12"/>
  <c r="L306" i="12"/>
  <c r="M304" i="12"/>
  <c r="M289" i="12"/>
  <c r="L283" i="12"/>
  <c r="L273" i="12"/>
  <c r="R260" i="12"/>
  <c r="L324" i="13"/>
  <c r="S321" i="13"/>
  <c r="R310" i="13"/>
  <c r="J301" i="13"/>
  <c r="R298" i="13"/>
  <c r="L289" i="13"/>
  <c r="M287" i="13"/>
  <c r="V275" i="13"/>
  <c r="U255" i="13"/>
  <c r="U250" i="13"/>
  <c r="V237" i="13"/>
  <c r="U232" i="13"/>
  <c r="U346" i="9"/>
  <c r="AA291" i="5"/>
  <c r="AA351" i="9"/>
  <c r="U285" i="9"/>
  <c r="M359" i="5"/>
  <c r="M356" i="5"/>
  <c r="M328" i="5"/>
  <c r="V369" i="5"/>
  <c r="F359" i="5"/>
  <c r="F356" i="5"/>
  <c r="V353" i="5"/>
  <c r="P336" i="5"/>
  <c r="D319" i="5"/>
  <c r="X316" i="5"/>
  <c r="M312" i="5"/>
  <c r="O307" i="5"/>
  <c r="H94" i="21" s="1"/>
  <c r="J293" i="5"/>
  <c r="F277" i="5"/>
  <c r="P273" i="5"/>
  <c r="U267" i="5"/>
  <c r="U339" i="9"/>
  <c r="AA322" i="9"/>
  <c r="I309" i="9"/>
  <c r="V295" i="9"/>
  <c r="U270" i="9"/>
  <c r="S268" i="9"/>
  <c r="S362" i="9"/>
  <c r="AB359" i="9"/>
  <c r="G358" i="9"/>
  <c r="Y352" i="9"/>
  <c r="J325" i="10"/>
  <c r="S308" i="10"/>
  <c r="I301" i="10"/>
  <c r="L283" i="10"/>
  <c r="M257" i="10"/>
  <c r="S338" i="11"/>
  <c r="F334" i="11"/>
  <c r="I301" i="11"/>
  <c r="I287" i="11"/>
  <c r="L284" i="11"/>
  <c r="S281" i="11"/>
  <c r="O268" i="11"/>
  <c r="O263" i="11"/>
  <c r="S353" i="12"/>
  <c r="I306" i="12"/>
  <c r="G304" i="12"/>
  <c r="P297" i="12"/>
  <c r="M291" i="12"/>
  <c r="I283" i="12"/>
  <c r="P260" i="12"/>
  <c r="F324" i="13"/>
  <c r="R321" i="13"/>
  <c r="F310" i="13"/>
  <c r="G298" i="13"/>
  <c r="I289" i="13"/>
  <c r="R282" i="13"/>
  <c r="S277" i="13"/>
  <c r="G275" i="13"/>
  <c r="R255" i="13"/>
  <c r="M250" i="13"/>
  <c r="V242" i="13"/>
  <c r="R227" i="13"/>
  <c r="R322" i="5"/>
  <c r="S322" i="9"/>
  <c r="O318" i="9"/>
  <c r="O316" i="9"/>
  <c r="R315" i="9"/>
  <c r="F355" i="9"/>
  <c r="P356" i="10"/>
  <c r="V356" i="10"/>
  <c r="G356" i="10"/>
  <c r="AE325" i="5"/>
  <c r="L322" i="5"/>
  <c r="V309" i="5"/>
  <c r="D302" i="5"/>
  <c r="P299" i="5"/>
  <c r="D273" i="5"/>
  <c r="D268" i="5"/>
  <c r="P339" i="9"/>
  <c r="AA335" i="9"/>
  <c r="AB326" i="9"/>
  <c r="R322" i="9"/>
  <c r="L318" i="9"/>
  <c r="P315" i="9"/>
  <c r="X313" i="9"/>
  <c r="G305" i="9"/>
  <c r="Y302" i="9"/>
  <c r="O296" i="9"/>
  <c r="U283" i="9"/>
  <c r="R270" i="9"/>
  <c r="L262" i="9"/>
  <c r="D254" i="9"/>
  <c r="AA363" i="9"/>
  <c r="S357" i="9"/>
  <c r="U367" i="10"/>
  <c r="J358" i="10"/>
  <c r="O354" i="10"/>
  <c r="U354" i="10"/>
  <c r="F344" i="10"/>
  <c r="U344" i="10"/>
  <c r="O344" i="10"/>
  <c r="S334" i="10"/>
  <c r="G334" i="10"/>
  <c r="P334" i="10"/>
  <c r="X341" i="5"/>
  <c r="Y266" i="5"/>
  <c r="O343" i="9"/>
  <c r="R283" i="9"/>
  <c r="O370" i="10"/>
  <c r="D370" i="10"/>
  <c r="E370" i="10" s="1"/>
  <c r="O339" i="9"/>
  <c r="R335" i="9"/>
  <c r="X323" i="9"/>
  <c r="P364" i="5"/>
  <c r="D353" i="5"/>
  <c r="N353" i="5" s="1"/>
  <c r="F341" i="5"/>
  <c r="S338" i="5"/>
  <c r="O325" i="5"/>
  <c r="F322" i="5"/>
  <c r="G315" i="5"/>
  <c r="AA304" i="5"/>
  <c r="AA296" i="5"/>
  <c r="AD274" i="5"/>
  <c r="AD268" i="5"/>
  <c r="AD267" i="5"/>
  <c r="P266" i="5"/>
  <c r="AE350" i="9"/>
  <c r="AA347" i="9"/>
  <c r="L339" i="9"/>
  <c r="O323" i="9"/>
  <c r="I322" i="9"/>
  <c r="F318" i="9"/>
  <c r="AD316" i="9"/>
  <c r="F316" i="9"/>
  <c r="F315" i="9"/>
  <c r="R313" i="9"/>
  <c r="X303" i="9"/>
  <c r="I283" i="9"/>
  <c r="L270" i="9"/>
  <c r="M268" i="9"/>
  <c r="AB256" i="9"/>
  <c r="I363" i="9"/>
  <c r="D369" i="10"/>
  <c r="J337" i="10"/>
  <c r="S172" i="24" s="1"/>
  <c r="S337" i="10"/>
  <c r="Y172" i="24" s="1"/>
  <c r="G333" i="10"/>
  <c r="M333" i="10"/>
  <c r="U322" i="5"/>
  <c r="AD353" i="5"/>
  <c r="U364" i="5"/>
  <c r="L353" i="5"/>
  <c r="Y338" i="5"/>
  <c r="AB325" i="5"/>
  <c r="I322" i="5"/>
  <c r="D347" i="5"/>
  <c r="G325" i="5"/>
  <c r="AD322" i="5"/>
  <c r="D322" i="5"/>
  <c r="AB312" i="5"/>
  <c r="L306" i="5"/>
  <c r="L296" i="5"/>
  <c r="Y293" i="5"/>
  <c r="L274" i="5"/>
  <c r="S273" i="5"/>
  <c r="V272" i="5"/>
  <c r="S270" i="5"/>
  <c r="X268" i="5"/>
  <c r="AA267" i="5"/>
  <c r="M266" i="5"/>
  <c r="I339" i="9"/>
  <c r="U325" i="9"/>
  <c r="F322" i="9"/>
  <c r="AE319" i="9"/>
  <c r="AA318" i="9"/>
  <c r="D318" i="9"/>
  <c r="AA316" i="9"/>
  <c r="D313" i="9"/>
  <c r="N313" i="9" s="1"/>
  <c r="Y310" i="9"/>
  <c r="U303" i="9"/>
  <c r="J292" i="9"/>
  <c r="Y286" i="9"/>
  <c r="AB271" i="9"/>
  <c r="AA370" i="9"/>
  <c r="G367" i="10"/>
  <c r="V367" i="10"/>
  <c r="L346" i="10"/>
  <c r="I346" i="10"/>
  <c r="U346" i="10"/>
  <c r="R356" i="9"/>
  <c r="I356" i="9"/>
  <c r="S329" i="10"/>
  <c r="AD339" i="9"/>
  <c r="M334" i="9"/>
  <c r="AD331" i="9"/>
  <c r="AE322" i="9"/>
  <c r="U318" i="9"/>
  <c r="AE317" i="9"/>
  <c r="U316" i="9"/>
  <c r="AA315" i="9"/>
  <c r="R370" i="10"/>
  <c r="R318" i="9"/>
  <c r="S291" i="9"/>
  <c r="U262" i="9"/>
  <c r="S309" i="10"/>
  <c r="P294" i="10"/>
  <c r="P287" i="10"/>
  <c r="P279" i="10"/>
  <c r="M275" i="10"/>
  <c r="D269" i="10"/>
  <c r="M255" i="10"/>
  <c r="U336" i="11"/>
  <c r="R326" i="11"/>
  <c r="R287" i="11"/>
  <c r="L278" i="11"/>
  <c r="R367" i="12"/>
  <c r="F364" i="12"/>
  <c r="V357" i="12"/>
  <c r="I343" i="12"/>
  <c r="G319" i="12"/>
  <c r="V316" i="12"/>
  <c r="P314" i="12"/>
  <c r="P305" i="12"/>
  <c r="U303" i="12"/>
  <c r="D292" i="12"/>
  <c r="Q292" i="12" s="1"/>
  <c r="F289" i="12"/>
  <c r="B88" i="26" s="1"/>
  <c r="L284" i="12"/>
  <c r="U273" i="12"/>
  <c r="M272" i="12"/>
  <c r="V267" i="12"/>
  <c r="O266" i="12"/>
  <c r="U263" i="12"/>
  <c r="P255" i="12"/>
  <c r="J253" i="12"/>
  <c r="L319" i="13"/>
  <c r="S316" i="13"/>
  <c r="O309" i="13"/>
  <c r="P304" i="13"/>
  <c r="W85" i="27" s="1"/>
  <c r="J288" i="13"/>
  <c r="S86" i="27" s="1"/>
  <c r="S281" i="13"/>
  <c r="F274" i="13"/>
  <c r="S271" i="13"/>
  <c r="I266" i="13"/>
  <c r="M259" i="13"/>
  <c r="I251" i="13"/>
  <c r="O243" i="13"/>
  <c r="J242" i="13"/>
  <c r="S240" i="13"/>
  <c r="L236" i="13"/>
  <c r="F87" i="27" s="1"/>
  <c r="F234" i="13"/>
  <c r="F233" i="13"/>
  <c r="I232" i="13"/>
  <c r="V230" i="13"/>
  <c r="D226" i="13"/>
  <c r="E226" i="13" s="1"/>
  <c r="J222" i="13"/>
  <c r="D220" i="13"/>
  <c r="Q220" i="13" s="1"/>
  <c r="L326" i="10"/>
  <c r="M309" i="10"/>
  <c r="U305" i="10"/>
  <c r="V302" i="10"/>
  <c r="I294" i="10"/>
  <c r="M288" i="10"/>
  <c r="M287" i="10"/>
  <c r="F277" i="10"/>
  <c r="J275" i="10"/>
  <c r="P266" i="10"/>
  <c r="V261" i="10"/>
  <c r="I255" i="10"/>
  <c r="J253" i="10"/>
  <c r="M353" i="11"/>
  <c r="M344" i="11"/>
  <c r="V338" i="11"/>
  <c r="R336" i="11"/>
  <c r="O330" i="11"/>
  <c r="R317" i="11"/>
  <c r="R307" i="11"/>
  <c r="J94" i="25" s="1"/>
  <c r="S299" i="11"/>
  <c r="P297" i="11"/>
  <c r="O287" i="11"/>
  <c r="J280" i="11"/>
  <c r="U268" i="11"/>
  <c r="I264" i="11"/>
  <c r="S258" i="11"/>
  <c r="U255" i="11"/>
  <c r="G370" i="12"/>
  <c r="R357" i="12"/>
  <c r="G335" i="12"/>
  <c r="D319" i="12"/>
  <c r="R303" i="12"/>
  <c r="S297" i="12"/>
  <c r="U289" i="12"/>
  <c r="D284" i="12"/>
  <c r="S281" i="12"/>
  <c r="R275" i="12"/>
  <c r="O273" i="12"/>
  <c r="S267" i="12"/>
  <c r="F266" i="12"/>
  <c r="M255" i="12"/>
  <c r="V322" i="13"/>
  <c r="G319" i="13"/>
  <c r="G316" i="13"/>
  <c r="U314" i="13"/>
  <c r="G309" i="13"/>
  <c r="J304" i="13"/>
  <c r="S85" i="27" s="1"/>
  <c r="S283" i="13"/>
  <c r="M281" i="13"/>
  <c r="G279" i="13"/>
  <c r="D274" i="13"/>
  <c r="U263" i="13"/>
  <c r="J259" i="13"/>
  <c r="P253" i="13"/>
  <c r="W81" i="27" s="1"/>
  <c r="V249" i="13"/>
  <c r="U247" i="13"/>
  <c r="L243" i="13"/>
  <c r="F242" i="13"/>
  <c r="P240" i="13"/>
  <c r="S225" i="13"/>
  <c r="S223" i="13"/>
  <c r="G222" i="13"/>
  <c r="V219" i="13"/>
  <c r="D212" i="13"/>
  <c r="P302" i="10"/>
  <c r="G287" i="10"/>
  <c r="F355" i="11"/>
  <c r="L330" i="11"/>
  <c r="O307" i="11"/>
  <c r="H94" i="25" s="1"/>
  <c r="G289" i="11"/>
  <c r="R267" i="12"/>
  <c r="U299" i="10"/>
  <c r="O296" i="10"/>
  <c r="D355" i="11"/>
  <c r="H355" i="11" s="1"/>
  <c r="I330" i="11"/>
  <c r="L307" i="11"/>
  <c r="F94" i="25" s="1"/>
  <c r="J297" i="12"/>
  <c r="P295" i="12"/>
  <c r="V293" i="13"/>
  <c r="O291" i="13"/>
  <c r="F263" i="13"/>
  <c r="M249" i="13"/>
  <c r="D235" i="13"/>
  <c r="K235" i="13" s="1"/>
  <c r="R233" i="13"/>
  <c r="I227" i="13"/>
  <c r="D225" i="13"/>
  <c r="Q225" i="13" s="1"/>
  <c r="D317" i="10"/>
  <c r="H317" i="10" s="1"/>
  <c r="V308" i="10"/>
  <c r="V293" i="10"/>
  <c r="P290" i="10"/>
  <c r="D330" i="11"/>
  <c r="J319" i="11"/>
  <c r="D301" i="11"/>
  <c r="M257" i="11"/>
  <c r="O289" i="12"/>
  <c r="G317" i="13"/>
  <c r="V313" i="13"/>
  <c r="D277" i="13"/>
  <c r="T277" i="13" s="1"/>
  <c r="R273" i="13"/>
  <c r="J82" i="27" s="1"/>
  <c r="J249" i="13"/>
  <c r="S90" i="27" s="1"/>
  <c r="D240" i="13"/>
  <c r="Q240" i="13" s="1"/>
  <c r="S224" i="13"/>
  <c r="S222" i="13"/>
  <c r="M213" i="13"/>
  <c r="D363" i="9"/>
  <c r="Q363" i="9" s="1"/>
  <c r="V352" i="9"/>
  <c r="D359" i="10"/>
  <c r="N359" i="10" s="1"/>
  <c r="U342" i="10"/>
  <c r="J341" i="10"/>
  <c r="V338" i="10"/>
  <c r="R316" i="10"/>
  <c r="U313" i="10"/>
  <c r="R308" i="10"/>
  <c r="O306" i="10"/>
  <c r="V303" i="10"/>
  <c r="O298" i="10"/>
  <c r="S287" i="10"/>
  <c r="R278" i="10"/>
  <c r="V275" i="10"/>
  <c r="S269" i="10"/>
  <c r="F265" i="10"/>
  <c r="I254" i="10"/>
  <c r="F369" i="11"/>
  <c r="O354" i="11"/>
  <c r="L286" i="11"/>
  <c r="U278" i="11"/>
  <c r="O276" i="11"/>
  <c r="L267" i="11"/>
  <c r="I356" i="12"/>
  <c r="L341" i="12"/>
  <c r="J336" i="12"/>
  <c r="R333" i="12"/>
  <c r="F298" i="12"/>
  <c r="U296" i="12"/>
  <c r="R292" i="12"/>
  <c r="V290" i="12"/>
  <c r="L289" i="12"/>
  <c r="R276" i="12"/>
  <c r="R272" i="12"/>
  <c r="L270" i="12"/>
  <c r="G269" i="12"/>
  <c r="V266" i="12"/>
  <c r="O261" i="12"/>
  <c r="I260" i="12"/>
  <c r="J325" i="13"/>
  <c r="F321" i="13"/>
  <c r="O319" i="13"/>
  <c r="M318" i="13"/>
  <c r="L303" i="13"/>
  <c r="D293" i="13"/>
  <c r="K293" i="13" s="1"/>
  <c r="E84" i="27" s="1"/>
  <c r="U290" i="13"/>
  <c r="D287" i="13"/>
  <c r="J285" i="13"/>
  <c r="L276" i="13"/>
  <c r="U274" i="13"/>
  <c r="G273" i="13"/>
  <c r="V266" i="13"/>
  <c r="S262" i="13"/>
  <c r="O257" i="13"/>
  <c r="O255" i="13"/>
  <c r="J254" i="13"/>
  <c r="M251" i="13"/>
  <c r="D250" i="13"/>
  <c r="D244" i="13"/>
  <c r="H244" i="13" s="1"/>
  <c r="S242" i="13"/>
  <c r="J239" i="13"/>
  <c r="L234" i="13"/>
  <c r="R232" i="13"/>
  <c r="S226" i="13"/>
  <c r="G224" i="13"/>
  <c r="P222" i="13"/>
  <c r="S220" i="13"/>
  <c r="D213" i="13"/>
  <c r="R342" i="10"/>
  <c r="U332" i="10"/>
  <c r="G318" i="10"/>
  <c r="V309" i="10"/>
  <c r="O292" i="10"/>
  <c r="R287" i="10"/>
  <c r="U282" i="10"/>
  <c r="S275" i="10"/>
  <c r="J269" i="10"/>
  <c r="R257" i="10"/>
  <c r="L365" i="11"/>
  <c r="S362" i="11"/>
  <c r="V351" i="11"/>
  <c r="P348" i="11"/>
  <c r="I335" i="11"/>
  <c r="I329" i="11"/>
  <c r="M321" i="11"/>
  <c r="U287" i="11"/>
  <c r="R278" i="11"/>
  <c r="S361" i="12"/>
  <c r="F356" i="12"/>
  <c r="I341" i="12"/>
  <c r="L301" i="12"/>
  <c r="O296" i="12"/>
  <c r="R294" i="12"/>
  <c r="M292" i="12"/>
  <c r="O284" i="12"/>
  <c r="R266" i="12"/>
  <c r="L257" i="12"/>
  <c r="R253" i="12"/>
  <c r="D321" i="13"/>
  <c r="N321" i="13" s="1"/>
  <c r="M319" i="13"/>
  <c r="V316" i="13"/>
  <c r="I306" i="13"/>
  <c r="F303" i="13"/>
  <c r="P288" i="13"/>
  <c r="W86" i="27" s="1"/>
  <c r="G285" i="13"/>
  <c r="F276" i="13"/>
  <c r="O274" i="13"/>
  <c r="F273" i="13"/>
  <c r="B82" i="27" s="1"/>
  <c r="F262" i="13"/>
  <c r="L257" i="13"/>
  <c r="F255" i="13"/>
  <c r="L251" i="13"/>
  <c r="R243" i="13"/>
  <c r="R242" i="13"/>
  <c r="I234" i="13"/>
  <c r="G233" i="13"/>
  <c r="M222" i="13"/>
  <c r="AA256" i="5"/>
  <c r="V313" i="9"/>
  <c r="J313" i="9"/>
  <c r="AB313" i="9"/>
  <c r="M313" i="9"/>
  <c r="AE313" i="9"/>
  <c r="G299" i="9"/>
  <c r="M299" i="9"/>
  <c r="P299" i="9"/>
  <c r="Y299" i="9"/>
  <c r="L287" i="9"/>
  <c r="R287" i="9"/>
  <c r="AA276" i="9"/>
  <c r="X276" i="9"/>
  <c r="AA257" i="9"/>
  <c r="AD257" i="9"/>
  <c r="V361" i="10"/>
  <c r="J361" i="10"/>
  <c r="R338" i="10"/>
  <c r="F338" i="10"/>
  <c r="L338" i="10"/>
  <c r="X314" i="5"/>
  <c r="I320" i="9"/>
  <c r="O320" i="9"/>
  <c r="L364" i="5"/>
  <c r="I361" i="5"/>
  <c r="J336" i="5"/>
  <c r="AB332" i="5"/>
  <c r="Y335" i="9"/>
  <c r="X335" i="9"/>
  <c r="U335" i="9"/>
  <c r="F331" i="9"/>
  <c r="L307" i="9"/>
  <c r="F305" i="9"/>
  <c r="AA305" i="9"/>
  <c r="O285" i="9"/>
  <c r="AA279" i="9"/>
  <c r="S272" i="9"/>
  <c r="P269" i="9"/>
  <c r="Y269" i="9"/>
  <c r="AE269" i="9"/>
  <c r="AE264" i="9"/>
  <c r="Y261" i="9"/>
  <c r="S261" i="9"/>
  <c r="AE261" i="9"/>
  <c r="G261" i="9"/>
  <c r="O367" i="9"/>
  <c r="X367" i="9"/>
  <c r="AD367" i="9"/>
  <c r="G363" i="9"/>
  <c r="L364" i="10"/>
  <c r="U364" i="10"/>
  <c r="AE332" i="5"/>
  <c r="X304" i="5"/>
  <c r="V357" i="5"/>
  <c r="R353" i="5"/>
  <c r="F345" i="5"/>
  <c r="R314" i="5"/>
  <c r="AA278" i="5"/>
  <c r="AE277" i="5"/>
  <c r="U256" i="5"/>
  <c r="L323" i="9"/>
  <c r="AA370" i="5"/>
  <c r="G357" i="5"/>
  <c r="AE353" i="5"/>
  <c r="P353" i="5"/>
  <c r="AE352" i="5"/>
  <c r="D345" i="5"/>
  <c r="AB340" i="5"/>
  <c r="AE336" i="5"/>
  <c r="G336" i="5"/>
  <c r="Y332" i="5"/>
  <c r="AD316" i="5"/>
  <c r="AE312" i="5"/>
  <c r="G312" i="5"/>
  <c r="R304" i="5"/>
  <c r="V297" i="5"/>
  <c r="AD296" i="5"/>
  <c r="AD295" i="5"/>
  <c r="Y289" i="5"/>
  <c r="V278" i="5"/>
  <c r="Y277" i="5"/>
  <c r="AD276" i="5"/>
  <c r="D272" i="5"/>
  <c r="O256" i="5"/>
  <c r="S254" i="5"/>
  <c r="F351" i="9"/>
  <c r="L351" i="9"/>
  <c r="L343" i="9"/>
  <c r="AA343" i="9"/>
  <c r="V335" i="9"/>
  <c r="S323" i="9"/>
  <c r="AB323" i="9"/>
  <c r="X320" i="9"/>
  <c r="W313" i="9"/>
  <c r="M309" i="9"/>
  <c r="I307" i="9"/>
  <c r="J298" i="9"/>
  <c r="J290" i="9"/>
  <c r="G288" i="9"/>
  <c r="V288" i="9"/>
  <c r="F279" i="9"/>
  <c r="J259" i="9"/>
  <c r="AB259" i="9"/>
  <c r="AE259" i="9"/>
  <c r="G259" i="9"/>
  <c r="O355" i="9"/>
  <c r="U355" i="9"/>
  <c r="X355" i="9"/>
  <c r="U370" i="5"/>
  <c r="AA358" i="5"/>
  <c r="V352" i="5"/>
  <c r="AD350" i="5"/>
  <c r="AB336" i="5"/>
  <c r="O304" i="5"/>
  <c r="U278" i="5"/>
  <c r="L256" i="5"/>
  <c r="R325" i="9"/>
  <c r="X325" i="9"/>
  <c r="I301" i="9"/>
  <c r="AA301" i="9"/>
  <c r="P279" i="9"/>
  <c r="AB279" i="9"/>
  <c r="AE276" i="9"/>
  <c r="U259" i="9"/>
  <c r="AD259" i="9"/>
  <c r="F364" i="9"/>
  <c r="I364" i="9"/>
  <c r="AA364" i="9"/>
  <c r="J363" i="9"/>
  <c r="P363" i="9"/>
  <c r="S363" i="9"/>
  <c r="AE363" i="9"/>
  <c r="F368" i="10"/>
  <c r="I368" i="10"/>
  <c r="O368" i="10"/>
  <c r="J354" i="10"/>
  <c r="S354" i="10"/>
  <c r="D354" i="10"/>
  <c r="E354" i="10" s="1"/>
  <c r="O352" i="10"/>
  <c r="I352" i="10"/>
  <c r="R352" i="10"/>
  <c r="U352" i="10"/>
  <c r="AA314" i="5"/>
  <c r="Y336" i="5"/>
  <c r="D336" i="5"/>
  <c r="N336" i="5" s="1"/>
  <c r="R333" i="5"/>
  <c r="S332" i="5"/>
  <c r="X317" i="5"/>
  <c r="U316" i="5"/>
  <c r="L314" i="5"/>
  <c r="Y312" i="5"/>
  <c r="L304" i="5"/>
  <c r="AB302" i="5"/>
  <c r="V300" i="5"/>
  <c r="L297" i="5"/>
  <c r="U296" i="5"/>
  <c r="M279" i="5"/>
  <c r="P278" i="5"/>
  <c r="AE265" i="5"/>
  <c r="U259" i="5"/>
  <c r="I256" i="5"/>
  <c r="R320" i="9"/>
  <c r="J315" i="9"/>
  <c r="M315" i="9"/>
  <c r="AE287" i="9"/>
  <c r="I285" i="9"/>
  <c r="AD285" i="9"/>
  <c r="L285" i="9"/>
  <c r="AD276" i="9"/>
  <c r="F272" i="9"/>
  <c r="X272" i="9"/>
  <c r="AD272" i="9"/>
  <c r="P264" i="9"/>
  <c r="S264" i="9"/>
  <c r="V264" i="9"/>
  <c r="G264" i="9"/>
  <c r="D256" i="9"/>
  <c r="O256" i="9"/>
  <c r="AB363" i="9"/>
  <c r="P354" i="9"/>
  <c r="V354" i="9"/>
  <c r="AB354" i="9"/>
  <c r="AE354" i="9"/>
  <c r="J354" i="9"/>
  <c r="J351" i="10"/>
  <c r="M351" i="10"/>
  <c r="G336" i="10"/>
  <c r="V336" i="10"/>
  <c r="S353" i="5"/>
  <c r="X347" i="5"/>
  <c r="V340" i="5"/>
  <c r="V332" i="5"/>
  <c r="AE300" i="5"/>
  <c r="X276" i="5"/>
  <c r="V320" i="9"/>
  <c r="AA350" i="9"/>
  <c r="O335" i="9"/>
  <c r="AE334" i="9"/>
  <c r="AB334" i="9"/>
  <c r="D365" i="5"/>
  <c r="U358" i="5"/>
  <c r="AD354" i="5"/>
  <c r="Y353" i="5"/>
  <c r="G353" i="5"/>
  <c r="M352" i="5"/>
  <c r="F350" i="5"/>
  <c r="P348" i="5"/>
  <c r="O347" i="5"/>
  <c r="X345" i="5"/>
  <c r="V344" i="5"/>
  <c r="P332" i="5"/>
  <c r="S325" i="5"/>
  <c r="V324" i="5"/>
  <c r="V319" i="5"/>
  <c r="L316" i="5"/>
  <c r="I304" i="5"/>
  <c r="P300" i="5"/>
  <c r="J297" i="5"/>
  <c r="R296" i="5"/>
  <c r="J277" i="5"/>
  <c r="F276" i="5"/>
  <c r="Y274" i="5"/>
  <c r="S262" i="5"/>
  <c r="Y262" i="5"/>
  <c r="U351" i="9"/>
  <c r="V329" i="9"/>
  <c r="Y329" i="9"/>
  <c r="G320" i="9"/>
  <c r="J319" i="9"/>
  <c r="M319" i="9"/>
  <c r="D315" i="9"/>
  <c r="Q315" i="9" s="1"/>
  <c r="L315" i="9"/>
  <c r="AD315" i="9"/>
  <c r="P313" i="9"/>
  <c r="V312" i="9"/>
  <c r="M312" i="9"/>
  <c r="AB287" i="9"/>
  <c r="AA285" i="9"/>
  <c r="O276" i="9"/>
  <c r="S274" i="9"/>
  <c r="AB274" i="9"/>
  <c r="I264" i="9"/>
  <c r="R264" i="9"/>
  <c r="S255" i="9"/>
  <c r="V354" i="10"/>
  <c r="I353" i="10"/>
  <c r="X331" i="9"/>
  <c r="I331" i="9"/>
  <c r="L370" i="5"/>
  <c r="AD368" i="5"/>
  <c r="V358" i="5"/>
  <c r="AB353" i="5"/>
  <c r="J353" i="5"/>
  <c r="I350" i="5"/>
  <c r="S348" i="5"/>
  <c r="U347" i="5"/>
  <c r="AA345" i="5"/>
  <c r="O341" i="5"/>
  <c r="U340" i="5"/>
  <c r="L341" i="5"/>
  <c r="S340" i="5"/>
  <c r="V336" i="5"/>
  <c r="D314" i="5"/>
  <c r="AC314" i="5" s="1"/>
  <c r="AD343" i="9"/>
  <c r="V336" i="9"/>
  <c r="S336" i="9"/>
  <c r="L335" i="9"/>
  <c r="U331" i="9"/>
  <c r="X364" i="5"/>
  <c r="I358" i="5"/>
  <c r="O356" i="5"/>
  <c r="L354" i="5"/>
  <c r="X353" i="5"/>
  <c r="F353" i="5"/>
  <c r="G352" i="5"/>
  <c r="L347" i="5"/>
  <c r="R345" i="5"/>
  <c r="D343" i="5"/>
  <c r="W343" i="5" s="1"/>
  <c r="J332" i="5"/>
  <c r="L324" i="5"/>
  <c r="I316" i="5"/>
  <c r="S312" i="5"/>
  <c r="AD304" i="5"/>
  <c r="O296" i="5"/>
  <c r="AD284" i="5"/>
  <c r="J279" i="5"/>
  <c r="F278" i="5"/>
  <c r="D276" i="5"/>
  <c r="E276" i="5" s="1"/>
  <c r="X274" i="5"/>
  <c r="V265" i="5"/>
  <c r="R259" i="5"/>
  <c r="D256" i="5"/>
  <c r="X253" i="5"/>
  <c r="S351" i="9"/>
  <c r="U343" i="9"/>
  <c r="R339" i="9"/>
  <c r="AD338" i="9"/>
  <c r="F335" i="9"/>
  <c r="AE329" i="9"/>
  <c r="AE325" i="9"/>
  <c r="V322" i="9"/>
  <c r="AA321" i="9"/>
  <c r="F320" i="9"/>
  <c r="M318" i="9"/>
  <c r="U315" i="9"/>
  <c r="E313" i="9"/>
  <c r="U312" i="9"/>
  <c r="R312" i="9"/>
  <c r="F311" i="9"/>
  <c r="R311" i="9"/>
  <c r="U311" i="9"/>
  <c r="AD303" i="9"/>
  <c r="I303" i="9"/>
  <c r="L303" i="9"/>
  <c r="O303" i="9"/>
  <c r="AB299" i="9"/>
  <c r="U297" i="9"/>
  <c r="I297" i="9"/>
  <c r="AA297" i="9"/>
  <c r="F292" i="9"/>
  <c r="X292" i="9"/>
  <c r="AD292" i="9"/>
  <c r="X285" i="9"/>
  <c r="AE260" i="9"/>
  <c r="S260" i="9"/>
  <c r="V260" i="9"/>
  <c r="J260" i="9"/>
  <c r="I257" i="9"/>
  <c r="AD364" i="9"/>
  <c r="V363" i="9"/>
  <c r="O364" i="10"/>
  <c r="X256" i="5"/>
  <c r="R256" i="5"/>
  <c r="V287" i="9"/>
  <c r="M287" i="9"/>
  <c r="Y287" i="9"/>
  <c r="M276" i="9"/>
  <c r="P276" i="9"/>
  <c r="AB276" i="9"/>
  <c r="I260" i="9"/>
  <c r="AA260" i="9"/>
  <c r="J255" i="9"/>
  <c r="V255" i="9"/>
  <c r="U358" i="9"/>
  <c r="O358" i="9"/>
  <c r="P353" i="9"/>
  <c r="S353" i="9"/>
  <c r="F350" i="10"/>
  <c r="L350" i="10"/>
  <c r="F259" i="10"/>
  <c r="I259" i="10"/>
  <c r="O359" i="11"/>
  <c r="I359" i="11"/>
  <c r="I352" i="11"/>
  <c r="L352" i="11"/>
  <c r="P328" i="11"/>
  <c r="M328" i="11"/>
  <c r="V328" i="11"/>
  <c r="J326" i="11"/>
  <c r="M326" i="11"/>
  <c r="R280" i="11"/>
  <c r="J87" i="25" s="1"/>
  <c r="F356" i="9"/>
  <c r="J355" i="9"/>
  <c r="F355" i="10"/>
  <c r="V337" i="10"/>
  <c r="AA172" i="24" s="1"/>
  <c r="I334" i="10"/>
  <c r="J333" i="10"/>
  <c r="D324" i="10"/>
  <c r="S320" i="10"/>
  <c r="V313" i="10"/>
  <c r="V311" i="10"/>
  <c r="R305" i="10"/>
  <c r="O300" i="10"/>
  <c r="H170" i="24" s="1"/>
  <c r="L300" i="10"/>
  <c r="L298" i="10"/>
  <c r="J294" i="10"/>
  <c r="S170" i="24" s="1"/>
  <c r="P268" i="10"/>
  <c r="D263" i="10"/>
  <c r="Q263" i="10" s="1"/>
  <c r="R263" i="10"/>
  <c r="U263" i="10"/>
  <c r="M254" i="10"/>
  <c r="I364" i="11"/>
  <c r="L364" i="11"/>
  <c r="O364" i="11"/>
  <c r="U364" i="11"/>
  <c r="P340" i="11"/>
  <c r="V340" i="11"/>
  <c r="F328" i="11"/>
  <c r="O328" i="11"/>
  <c r="F324" i="11"/>
  <c r="R324" i="11"/>
  <c r="R315" i="11"/>
  <c r="I315" i="11"/>
  <c r="J307" i="11"/>
  <c r="G307" i="11"/>
  <c r="S335" i="10"/>
  <c r="M305" i="10"/>
  <c r="U168" i="24" s="1"/>
  <c r="G298" i="10"/>
  <c r="V285" i="10"/>
  <c r="M268" i="10"/>
  <c r="D260" i="10"/>
  <c r="U258" i="10"/>
  <c r="I343" i="11"/>
  <c r="F343" i="11"/>
  <c r="U343" i="11"/>
  <c r="O321" i="11"/>
  <c r="F321" i="11"/>
  <c r="I321" i="11"/>
  <c r="F289" i="11"/>
  <c r="O289" i="11"/>
  <c r="V324" i="10"/>
  <c r="U321" i="10"/>
  <c r="V317" i="10"/>
  <c r="S316" i="10"/>
  <c r="R309" i="10"/>
  <c r="L301" i="10"/>
  <c r="U301" i="10"/>
  <c r="S299" i="10"/>
  <c r="P285" i="10"/>
  <c r="F278" i="10"/>
  <c r="I278" i="10"/>
  <c r="S273" i="10"/>
  <c r="O262" i="10"/>
  <c r="I262" i="10"/>
  <c r="F260" i="10"/>
  <c r="L260" i="10"/>
  <c r="O260" i="10"/>
  <c r="L366" i="11"/>
  <c r="O366" i="11"/>
  <c r="R366" i="11"/>
  <c r="J345" i="11"/>
  <c r="M345" i="11"/>
  <c r="J287" i="11"/>
  <c r="G287" i="11"/>
  <c r="P287" i="11"/>
  <c r="S324" i="10"/>
  <c r="R321" i="10"/>
  <c r="U310" i="10"/>
  <c r="U259" i="10"/>
  <c r="D348" i="11"/>
  <c r="N348" i="11" s="1"/>
  <c r="R348" i="11"/>
  <c r="F345" i="11"/>
  <c r="R345" i="11"/>
  <c r="U345" i="11"/>
  <c r="S307" i="11"/>
  <c r="M279" i="11"/>
  <c r="S279" i="11"/>
  <c r="V279" i="11"/>
  <c r="O271" i="11"/>
  <c r="D271" i="11"/>
  <c r="I271" i="11"/>
  <c r="L278" i="9"/>
  <c r="P256" i="9"/>
  <c r="U353" i="9"/>
  <c r="M364" i="10"/>
  <c r="F356" i="10"/>
  <c r="F346" i="10"/>
  <c r="I344" i="10"/>
  <c r="I342" i="10"/>
  <c r="D335" i="10"/>
  <c r="V333" i="10"/>
  <c r="O332" i="10"/>
  <c r="S325" i="10"/>
  <c r="M324" i="10"/>
  <c r="U322" i="10"/>
  <c r="I321" i="10"/>
  <c r="M317" i="10"/>
  <c r="I314" i="10"/>
  <c r="R310" i="10"/>
  <c r="L309" i="10"/>
  <c r="F308" i="10"/>
  <c r="I304" i="10"/>
  <c r="R300" i="10"/>
  <c r="J170" i="24" s="1"/>
  <c r="R297" i="10"/>
  <c r="R282" i="10"/>
  <c r="I280" i="10"/>
  <c r="S279" i="10"/>
  <c r="M279" i="10"/>
  <c r="L263" i="10"/>
  <c r="R259" i="10"/>
  <c r="I258" i="10"/>
  <c r="M355" i="11"/>
  <c r="S355" i="11"/>
  <c r="O351" i="11"/>
  <c r="F351" i="11"/>
  <c r="I351" i="11"/>
  <c r="U327" i="11"/>
  <c r="I327" i="11"/>
  <c r="O327" i="11"/>
  <c r="V287" i="11"/>
  <c r="D350" i="9"/>
  <c r="M308" i="9"/>
  <c r="S254" i="9"/>
  <c r="R363" i="9"/>
  <c r="AB362" i="9"/>
  <c r="V355" i="9"/>
  <c r="J364" i="10"/>
  <c r="L359" i="10"/>
  <c r="V353" i="10"/>
  <c r="J352" i="10"/>
  <c r="O336" i="10"/>
  <c r="U334" i="10"/>
  <c r="U333" i="10"/>
  <c r="R325" i="10"/>
  <c r="J324" i="10"/>
  <c r="P322" i="10"/>
  <c r="J317" i="10"/>
  <c r="L316" i="10"/>
  <c r="G314" i="10"/>
  <c r="L310" i="10"/>
  <c r="I300" i="10"/>
  <c r="S298" i="10"/>
  <c r="P297" i="10"/>
  <c r="V286" i="10"/>
  <c r="O282" i="10"/>
  <c r="P271" i="10"/>
  <c r="V271" i="10"/>
  <c r="M265" i="10"/>
  <c r="I263" i="10"/>
  <c r="L259" i="10"/>
  <c r="J258" i="10"/>
  <c r="G258" i="10"/>
  <c r="V254" i="10"/>
  <c r="F359" i="11"/>
  <c r="R355" i="11"/>
  <c r="L355" i="11"/>
  <c r="R353" i="11"/>
  <c r="U353" i="11"/>
  <c r="I341" i="11"/>
  <c r="L341" i="11"/>
  <c r="S326" i="11"/>
  <c r="O325" i="11"/>
  <c r="F325" i="11"/>
  <c r="I325" i="11"/>
  <c r="U321" i="11"/>
  <c r="D316" i="11"/>
  <c r="P307" i="11"/>
  <c r="G302" i="11"/>
  <c r="P302" i="11"/>
  <c r="Y265" i="9"/>
  <c r="L369" i="10"/>
  <c r="F88" i="24" s="1"/>
  <c r="F359" i="10"/>
  <c r="R357" i="10"/>
  <c r="P347" i="10"/>
  <c r="F336" i="10"/>
  <c r="S333" i="10"/>
  <c r="G324" i="10"/>
  <c r="F322" i="10"/>
  <c r="D321" i="10"/>
  <c r="M318" i="10"/>
  <c r="D316" i="10"/>
  <c r="Q316" i="10" s="1"/>
  <c r="V305" i="10"/>
  <c r="AA168" i="24" s="1"/>
  <c r="S301" i="10"/>
  <c r="F300" i="10"/>
  <c r="R298" i="10"/>
  <c r="G297" i="10"/>
  <c r="S294" i="10"/>
  <c r="Y170" i="24" s="1"/>
  <c r="L286" i="10"/>
  <c r="F282" i="10"/>
  <c r="U278" i="10"/>
  <c r="P276" i="10"/>
  <c r="O267" i="10"/>
  <c r="L267" i="10"/>
  <c r="R267" i="10"/>
  <c r="S254" i="10"/>
  <c r="I253" i="10"/>
  <c r="R253" i="10"/>
  <c r="V367" i="11"/>
  <c r="S352" i="11"/>
  <c r="J352" i="11"/>
  <c r="V336" i="11"/>
  <c r="G336" i="11"/>
  <c r="J336" i="11"/>
  <c r="S332" i="11"/>
  <c r="P324" i="11"/>
  <c r="R310" i="11"/>
  <c r="U310" i="11"/>
  <c r="U289" i="11"/>
  <c r="P276" i="11"/>
  <c r="V276" i="11"/>
  <c r="L265" i="12"/>
  <c r="I265" i="12"/>
  <c r="S263" i="12"/>
  <c r="P263" i="12"/>
  <c r="J311" i="13"/>
  <c r="G311" i="13"/>
  <c r="P311" i="13"/>
  <c r="G306" i="13"/>
  <c r="V306" i="13"/>
  <c r="R304" i="13"/>
  <c r="D297" i="13"/>
  <c r="O290" i="13"/>
  <c r="S287" i="13"/>
  <c r="I285" i="13"/>
  <c r="U285" i="13"/>
  <c r="R277" i="13"/>
  <c r="V255" i="13"/>
  <c r="G330" i="11"/>
  <c r="I307" i="11"/>
  <c r="D94" i="25" s="1"/>
  <c r="I278" i="11"/>
  <c r="L276" i="11"/>
  <c r="I268" i="11"/>
  <c r="D267" i="11"/>
  <c r="T267" i="11" s="1"/>
  <c r="M258" i="11"/>
  <c r="O367" i="12"/>
  <c r="U365" i="12"/>
  <c r="P362" i="12"/>
  <c r="S357" i="12"/>
  <c r="R352" i="12"/>
  <c r="M351" i="12"/>
  <c r="P349" i="12"/>
  <c r="V341" i="12"/>
  <c r="S337" i="12"/>
  <c r="Y172" i="26" s="1"/>
  <c r="D336" i="12"/>
  <c r="Q336" i="12" s="1"/>
  <c r="M321" i="12"/>
  <c r="S316" i="12"/>
  <c r="S314" i="12"/>
  <c r="P304" i="12"/>
  <c r="O303" i="12"/>
  <c r="V301" i="12"/>
  <c r="F300" i="12"/>
  <c r="M298" i="12"/>
  <c r="M297" i="12"/>
  <c r="J294" i="12"/>
  <c r="S170" i="26" s="1"/>
  <c r="O292" i="12"/>
  <c r="J291" i="12"/>
  <c r="D289" i="12"/>
  <c r="K289" i="12" s="1"/>
  <c r="P276" i="12"/>
  <c r="M268" i="12"/>
  <c r="G261" i="12"/>
  <c r="P309" i="13"/>
  <c r="J309" i="13"/>
  <c r="V303" i="13"/>
  <c r="AA83" i="27" s="1"/>
  <c r="S303" i="13"/>
  <c r="Y83" i="27" s="1"/>
  <c r="G303" i="13"/>
  <c r="Q83" i="27" s="1"/>
  <c r="F294" i="13"/>
  <c r="L294" i="13"/>
  <c r="I290" i="13"/>
  <c r="I279" i="13"/>
  <c r="L279" i="13"/>
  <c r="V269" i="13"/>
  <c r="G269" i="13"/>
  <c r="J269" i="13"/>
  <c r="P269" i="13"/>
  <c r="S269" i="13"/>
  <c r="I253" i="13"/>
  <c r="R253" i="13"/>
  <c r="U253" i="13"/>
  <c r="U339" i="11"/>
  <c r="R333" i="11"/>
  <c r="L326" i="11"/>
  <c r="U284" i="11"/>
  <c r="I276" i="11"/>
  <c r="V271" i="11"/>
  <c r="F268" i="11"/>
  <c r="V262" i="11"/>
  <c r="V254" i="11"/>
  <c r="L367" i="12"/>
  <c r="O362" i="12"/>
  <c r="U356" i="12"/>
  <c r="O352" i="12"/>
  <c r="I351" i="12"/>
  <c r="V343" i="12"/>
  <c r="I340" i="12"/>
  <c r="O325" i="12"/>
  <c r="S309" i="12"/>
  <c r="J285" i="12"/>
  <c r="G285" i="12"/>
  <c r="V283" i="12"/>
  <c r="R282" i="12"/>
  <c r="L277" i="12"/>
  <c r="O276" i="12"/>
  <c r="F267" i="12"/>
  <c r="J319" i="13"/>
  <c r="D319" i="13"/>
  <c r="P319" i="13"/>
  <c r="O318" i="13"/>
  <c r="L318" i="13"/>
  <c r="R318" i="13"/>
  <c r="F318" i="13"/>
  <c r="I315" i="13"/>
  <c r="U315" i="13"/>
  <c r="I277" i="13"/>
  <c r="G245" i="13"/>
  <c r="S245" i="13"/>
  <c r="V245" i="13"/>
  <c r="D341" i="11"/>
  <c r="Q341" i="11" s="1"/>
  <c r="F336" i="11"/>
  <c r="R334" i="11"/>
  <c r="O322" i="11"/>
  <c r="P312" i="11"/>
  <c r="U307" i="11"/>
  <c r="L94" i="25" s="1"/>
  <c r="I302" i="11"/>
  <c r="M286" i="11"/>
  <c r="M284" i="11"/>
  <c r="S280" i="11"/>
  <c r="F276" i="11"/>
  <c r="J271" i="11"/>
  <c r="D268" i="11"/>
  <c r="H268" i="11" s="1"/>
  <c r="L264" i="11"/>
  <c r="R262" i="11"/>
  <c r="V255" i="11"/>
  <c r="S254" i="11"/>
  <c r="I362" i="12"/>
  <c r="M359" i="12"/>
  <c r="P357" i="12"/>
  <c r="M352" i="12"/>
  <c r="U346" i="12"/>
  <c r="U343" i="12"/>
  <c r="S341" i="12"/>
  <c r="U333" i="12"/>
  <c r="G327" i="12"/>
  <c r="J318" i="12"/>
  <c r="P309" i="12"/>
  <c r="J308" i="12"/>
  <c r="S305" i="12"/>
  <c r="J304" i="12"/>
  <c r="F303" i="12"/>
  <c r="L292" i="12"/>
  <c r="S283" i="12"/>
  <c r="I277" i="12"/>
  <c r="V271" i="12"/>
  <c r="R265" i="12"/>
  <c r="V263" i="12"/>
  <c r="U261" i="12"/>
  <c r="L261" i="12"/>
  <c r="D261" i="12"/>
  <c r="J260" i="12"/>
  <c r="S260" i="12"/>
  <c r="O257" i="12"/>
  <c r="U254" i="12"/>
  <c r="M253" i="12"/>
  <c r="S253" i="12"/>
  <c r="S319" i="13"/>
  <c r="P300" i="13"/>
  <c r="V300" i="13"/>
  <c r="G300" i="13"/>
  <c r="J290" i="13"/>
  <c r="G290" i="13"/>
  <c r="V290" i="13"/>
  <c r="M290" i="13"/>
  <c r="V268" i="13"/>
  <c r="G243" i="13"/>
  <c r="V243" i="13"/>
  <c r="M243" i="13"/>
  <c r="U257" i="11"/>
  <c r="M341" i="12"/>
  <c r="O335" i="12"/>
  <c r="M283" i="12"/>
  <c r="L276" i="12"/>
  <c r="S271" i="12"/>
  <c r="O265" i="12"/>
  <c r="S254" i="12"/>
  <c r="R317" i="13"/>
  <c r="P314" i="13"/>
  <c r="F300" i="13"/>
  <c r="B85" i="27" s="1"/>
  <c r="R300" i="13"/>
  <c r="J85" i="27" s="1"/>
  <c r="U296" i="13"/>
  <c r="L86" i="27" s="1"/>
  <c r="O296" i="13"/>
  <c r="H86" i="27" s="1"/>
  <c r="L290" i="13"/>
  <c r="D290" i="13"/>
  <c r="H290" i="13" s="1"/>
  <c r="R290" i="13"/>
  <c r="G280" i="13"/>
  <c r="V280" i="13"/>
  <c r="P280" i="13"/>
  <c r="G255" i="13"/>
  <c r="E250" i="13"/>
  <c r="N250" i="13"/>
  <c r="D339" i="11"/>
  <c r="D310" i="11"/>
  <c r="H310" i="11" s="1"/>
  <c r="F290" i="11"/>
  <c r="G286" i="11"/>
  <c r="P280" i="11"/>
  <c r="L273" i="11"/>
  <c r="S257" i="11"/>
  <c r="S255" i="11"/>
  <c r="V368" i="12"/>
  <c r="J357" i="12"/>
  <c r="U348" i="12"/>
  <c r="M309" i="12"/>
  <c r="G293" i="12"/>
  <c r="P293" i="12"/>
  <c r="O287" i="12"/>
  <c r="U287" i="12"/>
  <c r="M284" i="12"/>
  <c r="U281" i="12"/>
  <c r="I276" i="12"/>
  <c r="M271" i="12"/>
  <c r="M263" i="12"/>
  <c r="R261" i="12"/>
  <c r="L326" i="13"/>
  <c r="I321" i="13"/>
  <c r="O321" i="13"/>
  <c r="U318" i="13"/>
  <c r="V311" i="13"/>
  <c r="M298" i="13"/>
  <c r="P298" i="13"/>
  <c r="D291" i="13"/>
  <c r="R291" i="13"/>
  <c r="J287" i="13"/>
  <c r="P287" i="13"/>
  <c r="V287" i="13"/>
  <c r="S278" i="13"/>
  <c r="G278" i="13"/>
  <c r="J278" i="13"/>
  <c r="U277" i="13"/>
  <c r="F277" i="13"/>
  <c r="S268" i="13"/>
  <c r="G268" i="13"/>
  <c r="J268" i="13"/>
  <c r="P268" i="13"/>
  <c r="G248" i="13"/>
  <c r="S248" i="13"/>
  <c r="V268" i="11"/>
  <c r="M255" i="11"/>
  <c r="I348" i="12"/>
  <c r="J313" i="12"/>
  <c r="J309" i="12"/>
  <c r="G306" i="12"/>
  <c r="O302" i="12"/>
  <c r="S286" i="12"/>
  <c r="F276" i="12"/>
  <c r="J271" i="12"/>
  <c r="F265" i="12"/>
  <c r="J263" i="12"/>
  <c r="V314" i="13"/>
  <c r="S314" i="13"/>
  <c r="S311" i="13"/>
  <c r="F288" i="13"/>
  <c r="O288" i="13"/>
  <c r="L284" i="13"/>
  <c r="I284" i="13"/>
  <c r="S243" i="13"/>
  <c r="G357" i="12"/>
  <c r="U351" i="12"/>
  <c r="G341" i="12"/>
  <c r="F319" i="12"/>
  <c r="G309" i="12"/>
  <c r="D305" i="12"/>
  <c r="H305" i="12" s="1"/>
  <c r="S294" i="12"/>
  <c r="Y170" i="26" s="1"/>
  <c r="V289" i="12"/>
  <c r="G289" i="12"/>
  <c r="L288" i="12"/>
  <c r="D286" i="12"/>
  <c r="G284" i="12"/>
  <c r="D283" i="12"/>
  <c r="N283" i="12" s="1"/>
  <c r="L281" i="12"/>
  <c r="M278" i="12"/>
  <c r="G276" i="12"/>
  <c r="V276" i="12"/>
  <c r="G271" i="12"/>
  <c r="D265" i="12"/>
  <c r="G263" i="12"/>
  <c r="I257" i="12"/>
  <c r="U257" i="12"/>
  <c r="O254" i="12"/>
  <c r="R254" i="12"/>
  <c r="M311" i="13"/>
  <c r="G301" i="13"/>
  <c r="P301" i="13"/>
  <c r="U299" i="13"/>
  <c r="L299" i="13"/>
  <c r="R299" i="13"/>
  <c r="P292" i="13"/>
  <c r="G292" i="13"/>
  <c r="J292" i="13"/>
  <c r="P286" i="13"/>
  <c r="G286" i="13"/>
  <c r="R275" i="13"/>
  <c r="F275" i="13"/>
  <c r="D256" i="13"/>
  <c r="O306" i="13"/>
  <c r="D278" i="13"/>
  <c r="Q278" i="13" s="1"/>
  <c r="D276" i="13"/>
  <c r="O263" i="13"/>
  <c r="F260" i="13"/>
  <c r="G259" i="13"/>
  <c r="G249" i="13"/>
  <c r="S247" i="13"/>
  <c r="D245" i="13"/>
  <c r="E245" i="13" s="1"/>
  <c r="D242" i="13"/>
  <c r="F241" i="13"/>
  <c r="M240" i="13"/>
  <c r="U239" i="13"/>
  <c r="V238" i="13"/>
  <c r="V235" i="13"/>
  <c r="D232" i="13"/>
  <c r="Q232" i="13" s="1"/>
  <c r="U230" i="13"/>
  <c r="M227" i="13"/>
  <c r="R226" i="13"/>
  <c r="P225" i="13"/>
  <c r="M224" i="13"/>
  <c r="F222" i="13"/>
  <c r="R220" i="13"/>
  <c r="D217" i="13"/>
  <c r="R214" i="13"/>
  <c r="O213" i="13"/>
  <c r="J247" i="13"/>
  <c r="L240" i="13"/>
  <c r="S239" i="13"/>
  <c r="U235" i="13"/>
  <c r="P232" i="13"/>
  <c r="J227" i="13"/>
  <c r="L226" i="13"/>
  <c r="O225" i="13"/>
  <c r="O214" i="13"/>
  <c r="K240" i="13"/>
  <c r="S238" i="13"/>
  <c r="O235" i="13"/>
  <c r="M232" i="13"/>
  <c r="S231" i="13"/>
  <c r="F226" i="13"/>
  <c r="K225" i="13"/>
  <c r="D216" i="13"/>
  <c r="I214" i="13"/>
  <c r="R276" i="13"/>
  <c r="O273" i="13"/>
  <c r="H82" i="27" s="1"/>
  <c r="D265" i="13"/>
  <c r="U260" i="13"/>
  <c r="U259" i="13"/>
  <c r="F256" i="13"/>
  <c r="S253" i="13"/>
  <c r="Y81" i="27" s="1"/>
  <c r="U251" i="13"/>
  <c r="S249" i="13"/>
  <c r="S241" i="13"/>
  <c r="V240" i="13"/>
  <c r="I240" i="13"/>
  <c r="P238" i="13"/>
  <c r="P231" i="13"/>
  <c r="V227" i="13"/>
  <c r="G227" i="13"/>
  <c r="I225" i="13"/>
  <c r="S221" i="13"/>
  <c r="S215" i="13"/>
  <c r="F210" i="13"/>
  <c r="D270" i="12"/>
  <c r="O324" i="13"/>
  <c r="R319" i="13"/>
  <c r="F319" i="13"/>
  <c r="M316" i="13"/>
  <c r="S308" i="13"/>
  <c r="R303" i="13"/>
  <c r="R289" i="13"/>
  <c r="M288" i="13"/>
  <c r="U86" i="27" s="1"/>
  <c r="M277" i="13"/>
  <c r="M276" i="13"/>
  <c r="U82" i="27" s="1"/>
  <c r="P275" i="13"/>
  <c r="R274" i="13"/>
  <c r="S272" i="13"/>
  <c r="L266" i="13"/>
  <c r="O260" i="13"/>
  <c r="R259" i="13"/>
  <c r="P254" i="13"/>
  <c r="U243" i="13"/>
  <c r="D243" i="13"/>
  <c r="L242" i="13"/>
  <c r="R241" i="13"/>
  <c r="U240" i="13"/>
  <c r="G240" i="13"/>
  <c r="M238" i="13"/>
  <c r="M231" i="13"/>
  <c r="M229" i="13"/>
  <c r="S227" i="13"/>
  <c r="F227" i="13"/>
  <c r="O222" i="13"/>
  <c r="U219" i="13"/>
  <c r="S217" i="13"/>
  <c r="J215" i="13"/>
  <c r="S212" i="13"/>
  <c r="P217" i="13"/>
  <c r="O303" i="13"/>
  <c r="D299" i="13"/>
  <c r="I276" i="13"/>
  <c r="J260" i="13"/>
  <c r="L259" i="13"/>
  <c r="R240" i="13"/>
  <c r="V224" i="13"/>
  <c r="G217" i="13"/>
  <c r="D215" i="13"/>
  <c r="R225" i="13"/>
  <c r="Y363" i="5"/>
  <c r="AE363" i="5"/>
  <c r="M348" i="9"/>
  <c r="Y348" i="9"/>
  <c r="M363" i="5"/>
  <c r="V361" i="5"/>
  <c r="AB358" i="5"/>
  <c r="M355" i="5"/>
  <c r="V355" i="5"/>
  <c r="G351" i="5"/>
  <c r="I349" i="5"/>
  <c r="Y337" i="5"/>
  <c r="AI172" i="21" s="1"/>
  <c r="P335" i="5"/>
  <c r="F334" i="5"/>
  <c r="X334" i="5"/>
  <c r="M333" i="5"/>
  <c r="P333" i="5"/>
  <c r="Y333" i="5"/>
  <c r="Y331" i="5"/>
  <c r="G331" i="5"/>
  <c r="L326" i="5"/>
  <c r="O323" i="5"/>
  <c r="O309" i="5"/>
  <c r="U309" i="5"/>
  <c r="F309" i="5"/>
  <c r="AD309" i="5"/>
  <c r="M308" i="5"/>
  <c r="AE308" i="5"/>
  <c r="P308" i="5"/>
  <c r="I299" i="5"/>
  <c r="D299" i="5"/>
  <c r="L299" i="5"/>
  <c r="J296" i="5"/>
  <c r="S296" i="5"/>
  <c r="D289" i="5"/>
  <c r="K289" i="5" s="1"/>
  <c r="J287" i="5"/>
  <c r="Y276" i="5"/>
  <c r="AB274" i="5"/>
  <c r="D274" i="5"/>
  <c r="AB268" i="5"/>
  <c r="J268" i="5"/>
  <c r="X260" i="5"/>
  <c r="F260" i="5"/>
  <c r="AE256" i="5"/>
  <c r="V255" i="5"/>
  <c r="S255" i="5"/>
  <c r="S348" i="9"/>
  <c r="D368" i="5"/>
  <c r="Q368" i="5" s="1"/>
  <c r="F367" i="5"/>
  <c r="R367" i="5"/>
  <c r="D358" i="5"/>
  <c r="W358" i="5" s="1"/>
  <c r="X339" i="5"/>
  <c r="O339" i="5"/>
  <c r="I308" i="5"/>
  <c r="F308" i="5"/>
  <c r="AA303" i="5"/>
  <c r="U303" i="5"/>
  <c r="V298" i="5"/>
  <c r="AB295" i="5"/>
  <c r="S295" i="5"/>
  <c r="AA293" i="5"/>
  <c r="L293" i="5"/>
  <c r="AD293" i="5"/>
  <c r="R293" i="5"/>
  <c r="J281" i="5"/>
  <c r="S281" i="5"/>
  <c r="AE276" i="5"/>
  <c r="G276" i="5"/>
  <c r="AB276" i="5"/>
  <c r="P276" i="5"/>
  <c r="Y272" i="5"/>
  <c r="P272" i="5"/>
  <c r="AE272" i="5"/>
  <c r="J264" i="5"/>
  <c r="S264" i="5"/>
  <c r="S258" i="5"/>
  <c r="M258" i="5"/>
  <c r="J348" i="9"/>
  <c r="J350" i="5"/>
  <c r="Y350" i="5"/>
  <c r="M321" i="5"/>
  <c r="P321" i="5"/>
  <c r="AB287" i="5"/>
  <c r="P287" i="5"/>
  <c r="Y287" i="5"/>
  <c r="AA281" i="5"/>
  <c r="I281" i="5"/>
  <c r="O295" i="5"/>
  <c r="I295" i="5"/>
  <c r="AA368" i="5"/>
  <c r="L368" i="5"/>
  <c r="Y340" i="9"/>
  <c r="J340" i="9"/>
  <c r="P340" i="9"/>
  <c r="S340" i="9"/>
  <c r="V368" i="5"/>
  <c r="V360" i="5"/>
  <c r="S358" i="5"/>
  <c r="V356" i="5"/>
  <c r="Y356" i="5"/>
  <c r="AA349" i="5"/>
  <c r="R344" i="5"/>
  <c r="X343" i="5"/>
  <c r="F336" i="5"/>
  <c r="P328" i="5"/>
  <c r="Y328" i="5"/>
  <c r="M325" i="5"/>
  <c r="J325" i="5"/>
  <c r="P309" i="5"/>
  <c r="V308" i="5"/>
  <c r="X295" i="5"/>
  <c r="S265" i="5"/>
  <c r="R257" i="5"/>
  <c r="S256" i="5"/>
  <c r="AB255" i="5"/>
  <c r="P344" i="9"/>
  <c r="M344" i="9"/>
  <c r="S344" i="9"/>
  <c r="V344" i="9"/>
  <c r="Y344" i="9"/>
  <c r="L272" i="5"/>
  <c r="I272" i="5"/>
  <c r="G268" i="5"/>
  <c r="V268" i="5"/>
  <c r="X264" i="5"/>
  <c r="I264" i="5"/>
  <c r="O370" i="5"/>
  <c r="R370" i="5"/>
  <c r="AE367" i="5"/>
  <c r="R365" i="5"/>
  <c r="AD362" i="5"/>
  <c r="AA350" i="5"/>
  <c r="J348" i="5"/>
  <c r="AE348" i="5"/>
  <c r="Y334" i="5"/>
  <c r="AA323" i="5"/>
  <c r="AB320" i="5"/>
  <c r="S314" i="5"/>
  <c r="AB314" i="5"/>
  <c r="R303" i="5"/>
  <c r="M299" i="5"/>
  <c r="AA91" i="21" s="1"/>
  <c r="P296" i="5"/>
  <c r="AE294" i="5"/>
  <c r="V294" i="5"/>
  <c r="I284" i="5"/>
  <c r="AB278" i="5"/>
  <c r="S278" i="5"/>
  <c r="M276" i="5"/>
  <c r="M274" i="5"/>
  <c r="R272" i="5"/>
  <c r="V264" i="5"/>
  <c r="F340" i="9"/>
  <c r="B176" i="22" s="1"/>
  <c r="X340" i="9"/>
  <c r="N176" i="22" s="1"/>
  <c r="I340" i="9"/>
  <c r="D176" i="22" s="1"/>
  <c r="U340" i="9"/>
  <c r="L176" i="22" s="1"/>
  <c r="AD369" i="5"/>
  <c r="U368" i="5"/>
  <c r="AB367" i="5"/>
  <c r="I365" i="5"/>
  <c r="L362" i="5"/>
  <c r="P360" i="5"/>
  <c r="X350" i="5"/>
  <c r="R349" i="5"/>
  <c r="Y348" i="5"/>
  <c r="X346" i="5"/>
  <c r="O343" i="5"/>
  <c r="U341" i="5"/>
  <c r="R341" i="5"/>
  <c r="AD341" i="5"/>
  <c r="V338" i="5"/>
  <c r="M338" i="5"/>
  <c r="S334" i="5"/>
  <c r="AD331" i="5"/>
  <c r="Y325" i="5"/>
  <c r="U325" i="5"/>
  <c r="D325" i="5"/>
  <c r="N325" i="5" s="1"/>
  <c r="X325" i="5"/>
  <c r="AD325" i="5"/>
  <c r="AB317" i="5"/>
  <c r="P317" i="5"/>
  <c r="Y317" i="5"/>
  <c r="G316" i="5"/>
  <c r="S316" i="5"/>
  <c r="O308" i="5"/>
  <c r="O303" i="5"/>
  <c r="G302" i="5"/>
  <c r="V302" i="5"/>
  <c r="M300" i="5"/>
  <c r="Y300" i="5"/>
  <c r="U297" i="5"/>
  <c r="I297" i="5"/>
  <c r="U295" i="5"/>
  <c r="I293" i="5"/>
  <c r="AD287" i="5"/>
  <c r="D284" i="5"/>
  <c r="H284" i="5" s="1"/>
  <c r="Y281" i="5"/>
  <c r="J276" i="5"/>
  <c r="M272" i="5"/>
  <c r="P268" i="5"/>
  <c r="R264" i="5"/>
  <c r="AA261" i="5"/>
  <c r="O260" i="5"/>
  <c r="O257" i="5"/>
  <c r="U255" i="5"/>
  <c r="AD351" i="9"/>
  <c r="F350" i="9"/>
  <c r="AD350" i="9"/>
  <c r="L350" i="9"/>
  <c r="R350" i="9"/>
  <c r="X351" i="5"/>
  <c r="R351" i="5"/>
  <c r="D323" i="5"/>
  <c r="Q323" i="5" s="1"/>
  <c r="F323" i="5"/>
  <c r="U323" i="5"/>
  <c r="O358" i="5"/>
  <c r="F358" i="5"/>
  <c r="X358" i="5"/>
  <c r="Z343" i="5"/>
  <c r="I330" i="5"/>
  <c r="AA330" i="5"/>
  <c r="R309" i="5"/>
  <c r="X308" i="5"/>
  <c r="X303" i="5"/>
  <c r="AA295" i="5"/>
  <c r="O293" i="5"/>
  <c r="S279" i="5"/>
  <c r="V279" i="5"/>
  <c r="G279" i="5"/>
  <c r="AE279" i="5"/>
  <c r="S276" i="5"/>
  <c r="P274" i="5"/>
  <c r="S272" i="5"/>
  <c r="S268" i="5"/>
  <c r="Y264" i="5"/>
  <c r="U260" i="5"/>
  <c r="AD370" i="5"/>
  <c r="R368" i="5"/>
  <c r="V367" i="5"/>
  <c r="V363" i="5"/>
  <c r="J360" i="5"/>
  <c r="I359" i="5"/>
  <c r="O359" i="5"/>
  <c r="L358" i="5"/>
  <c r="AE355" i="5"/>
  <c r="O349" i="5"/>
  <c r="V348" i="5"/>
  <c r="AA347" i="5"/>
  <c r="M343" i="5"/>
  <c r="AA341" i="5"/>
  <c r="R339" i="5"/>
  <c r="P334" i="5"/>
  <c r="J333" i="5"/>
  <c r="U332" i="5"/>
  <c r="U331" i="5"/>
  <c r="V325" i="5"/>
  <c r="V323" i="5"/>
  <c r="AA321" i="5"/>
  <c r="D320" i="5"/>
  <c r="U318" i="5"/>
  <c r="F311" i="5"/>
  <c r="U311" i="5"/>
  <c r="I309" i="5"/>
  <c r="G308" i="5"/>
  <c r="U306" i="5"/>
  <c r="L303" i="5"/>
  <c r="F299" i="5"/>
  <c r="R297" i="5"/>
  <c r="AE296" i="5"/>
  <c r="R295" i="5"/>
  <c r="F293" i="5"/>
  <c r="V287" i="5"/>
  <c r="J285" i="5"/>
  <c r="AE284" i="5"/>
  <c r="Y284" i="5"/>
  <c r="X281" i="5"/>
  <c r="Y279" i="5"/>
  <c r="Y278" i="5"/>
  <c r="R277" i="5"/>
  <c r="AA277" i="5"/>
  <c r="U273" i="5"/>
  <c r="I273" i="5"/>
  <c r="O273" i="5"/>
  <c r="J272" i="5"/>
  <c r="M264" i="5"/>
  <c r="L263" i="5"/>
  <c r="F263" i="5"/>
  <c r="AD263" i="5"/>
  <c r="O261" i="5"/>
  <c r="L260" i="5"/>
  <c r="R255" i="5"/>
  <c r="AA253" i="5"/>
  <c r="V349" i="9"/>
  <c r="AE349" i="9"/>
  <c r="X337" i="9"/>
  <c r="AA337" i="9"/>
  <c r="Q318" i="9"/>
  <c r="Z318" i="9"/>
  <c r="AB368" i="5"/>
  <c r="S333" i="5"/>
  <c r="M368" i="5"/>
  <c r="U363" i="5"/>
  <c r="G360" i="5"/>
  <c r="AD358" i="5"/>
  <c r="J355" i="5"/>
  <c r="L351" i="5"/>
  <c r="S350" i="5"/>
  <c r="L349" i="5"/>
  <c r="L343" i="5"/>
  <c r="L339" i="5"/>
  <c r="AE337" i="5"/>
  <c r="AM172" i="21" s="1"/>
  <c r="I336" i="5"/>
  <c r="L336" i="5"/>
  <c r="R336" i="5"/>
  <c r="G333" i="5"/>
  <c r="P331" i="5"/>
  <c r="R323" i="5"/>
  <c r="X321" i="5"/>
  <c r="M320" i="5"/>
  <c r="G320" i="5"/>
  <c r="AE320" i="5"/>
  <c r="D318" i="5"/>
  <c r="E318" i="5" s="1"/>
  <c r="AB315" i="5"/>
  <c r="D308" i="5"/>
  <c r="I303" i="5"/>
  <c r="AD299" i="5"/>
  <c r="R169" i="21" s="1"/>
  <c r="D296" i="5"/>
  <c r="W296" i="5" s="1"/>
  <c r="P295" i="5"/>
  <c r="X293" i="5"/>
  <c r="D293" i="5"/>
  <c r="W293" i="5" s="1"/>
  <c r="R281" i="5"/>
  <c r="P279" i="5"/>
  <c r="AD272" i="5"/>
  <c r="G272" i="5"/>
  <c r="Y265" i="5"/>
  <c r="J265" i="5"/>
  <c r="G264" i="5"/>
  <c r="I261" i="5"/>
  <c r="Y258" i="5"/>
  <c r="O255" i="5"/>
  <c r="R351" i="9"/>
  <c r="X351" i="9"/>
  <c r="I347" i="9"/>
  <c r="O347" i="9"/>
  <c r="O338" i="9"/>
  <c r="Y332" i="9"/>
  <c r="AA326" i="9"/>
  <c r="AD324" i="9"/>
  <c r="R305" i="9"/>
  <c r="L338" i="9"/>
  <c r="AA330" i="9"/>
  <c r="S329" i="9"/>
  <c r="U326" i="9"/>
  <c r="Y320" i="9"/>
  <c r="L313" i="9"/>
  <c r="O305" i="9"/>
  <c r="V292" i="9"/>
  <c r="G285" i="9"/>
  <c r="Y285" i="9"/>
  <c r="AB285" i="9"/>
  <c r="P285" i="9"/>
  <c r="D285" i="9"/>
  <c r="T285" i="9" s="1"/>
  <c r="S285" i="9"/>
  <c r="J267" i="9"/>
  <c r="M267" i="9"/>
  <c r="V267" i="9"/>
  <c r="AE267" i="9"/>
  <c r="Y339" i="9"/>
  <c r="D338" i="9"/>
  <c r="J332" i="9"/>
  <c r="O330" i="9"/>
  <c r="S328" i="9"/>
  <c r="L326" i="9"/>
  <c r="AD314" i="9"/>
  <c r="AA309" i="9"/>
  <c r="AE308" i="9"/>
  <c r="AE307" i="9"/>
  <c r="L305" i="9"/>
  <c r="F304" i="9"/>
  <c r="M302" i="9"/>
  <c r="V299" i="9"/>
  <c r="AB296" i="9"/>
  <c r="S292" i="9"/>
  <c r="AE291" i="9"/>
  <c r="AE290" i="9"/>
  <c r="AA287" i="9"/>
  <c r="N310" i="11"/>
  <c r="I326" i="9"/>
  <c r="U314" i="9"/>
  <c r="I313" i="9"/>
  <c r="U309" i="9"/>
  <c r="Y308" i="9"/>
  <c r="AA307" i="9"/>
  <c r="AA300" i="9"/>
  <c r="S299" i="9"/>
  <c r="Y296" i="9"/>
  <c r="P292" i="9"/>
  <c r="Y291" i="9"/>
  <c r="O289" i="9"/>
  <c r="F289" i="9"/>
  <c r="X289" i="9"/>
  <c r="AA289" i="9"/>
  <c r="X286" i="9"/>
  <c r="AA281" i="9"/>
  <c r="F281" i="9"/>
  <c r="L281" i="9"/>
  <c r="O281" i="9"/>
  <c r="R281" i="9"/>
  <c r="D333" i="5"/>
  <c r="W333" i="5" s="1"/>
  <c r="F314" i="5"/>
  <c r="X296" i="5"/>
  <c r="F296" i="5"/>
  <c r="M289" i="5"/>
  <c r="L267" i="5"/>
  <c r="Y254" i="5"/>
  <c r="AD335" i="9"/>
  <c r="I335" i="9"/>
  <c r="L331" i="9"/>
  <c r="L325" i="9"/>
  <c r="I318" i="9"/>
  <c r="Y315" i="9"/>
  <c r="I315" i="9"/>
  <c r="L314" i="9"/>
  <c r="G313" i="9"/>
  <c r="R309" i="9"/>
  <c r="V308" i="9"/>
  <c r="I300" i="9"/>
  <c r="V296" i="9"/>
  <c r="AA294" i="9"/>
  <c r="AE292" i="9"/>
  <c r="V291" i="9"/>
  <c r="U287" i="9"/>
  <c r="AE275" i="9"/>
  <c r="I274" i="9"/>
  <c r="AA274" i="9"/>
  <c r="X305" i="9"/>
  <c r="AB292" i="9"/>
  <c r="G292" i="9"/>
  <c r="J291" i="9"/>
  <c r="V290" i="9"/>
  <c r="AB290" i="9"/>
  <c r="X280" i="9"/>
  <c r="AA280" i="9"/>
  <c r="F280" i="9"/>
  <c r="I280" i="9"/>
  <c r="O280" i="9"/>
  <c r="R280" i="9"/>
  <c r="J266" i="9"/>
  <c r="M266" i="9"/>
  <c r="S266" i="9"/>
  <c r="D307" i="5"/>
  <c r="Q307" i="5" s="1"/>
  <c r="AE339" i="9"/>
  <c r="D331" i="9"/>
  <c r="E331" i="9" s="1"/>
  <c r="G329" i="9"/>
  <c r="S318" i="9"/>
  <c r="G310" i="9"/>
  <c r="G308" i="9"/>
  <c r="U305" i="9"/>
  <c r="AE299" i="9"/>
  <c r="Y292" i="9"/>
  <c r="D292" i="9"/>
  <c r="K292" i="9" s="1"/>
  <c r="U290" i="9"/>
  <c r="AA290" i="9"/>
  <c r="L284" i="9"/>
  <c r="O284" i="9"/>
  <c r="P363" i="10"/>
  <c r="P343" i="10"/>
  <c r="M342" i="10"/>
  <c r="F329" i="10"/>
  <c r="M321" i="10"/>
  <c r="I268" i="10"/>
  <c r="J267" i="10"/>
  <c r="I261" i="10"/>
  <c r="R369" i="11"/>
  <c r="S360" i="11"/>
  <c r="F348" i="11"/>
  <c r="M340" i="11"/>
  <c r="R332" i="11"/>
  <c r="V276" i="9"/>
  <c r="I276" i="9"/>
  <c r="AE273" i="9"/>
  <c r="O272" i="9"/>
  <c r="I270" i="9"/>
  <c r="G269" i="9"/>
  <c r="G268" i="9"/>
  <c r="D267" i="9"/>
  <c r="Y264" i="9"/>
  <c r="J264" i="9"/>
  <c r="M263" i="9"/>
  <c r="P262" i="9"/>
  <c r="AD260" i="9"/>
  <c r="R260" i="9"/>
  <c r="D260" i="9"/>
  <c r="R259" i="9"/>
  <c r="I256" i="9"/>
  <c r="O255" i="9"/>
  <c r="D370" i="9"/>
  <c r="AA368" i="9"/>
  <c r="P367" i="9"/>
  <c r="U363" i="9"/>
  <c r="L355" i="9"/>
  <c r="S354" i="9"/>
  <c r="G368" i="10"/>
  <c r="R367" i="10"/>
  <c r="J90" i="24" s="1"/>
  <c r="I364" i="10"/>
  <c r="J363" i="10"/>
  <c r="L362" i="10"/>
  <c r="V360" i="10"/>
  <c r="V357" i="10"/>
  <c r="U356" i="10"/>
  <c r="D356" i="10"/>
  <c r="F354" i="10"/>
  <c r="J350" i="10"/>
  <c r="D349" i="10"/>
  <c r="R344" i="10"/>
  <c r="J343" i="10"/>
  <c r="J342" i="10"/>
  <c r="L341" i="10"/>
  <c r="S336" i="10"/>
  <c r="P333" i="10"/>
  <c r="D329" i="10"/>
  <c r="P325" i="10"/>
  <c r="V319" i="10"/>
  <c r="I316" i="10"/>
  <c r="O309" i="10"/>
  <c r="U308" i="10"/>
  <c r="S306" i="10"/>
  <c r="S302" i="10"/>
  <c r="U292" i="10"/>
  <c r="O290" i="10"/>
  <c r="I286" i="10"/>
  <c r="D285" i="10"/>
  <c r="E285" i="10" s="1"/>
  <c r="S283" i="10"/>
  <c r="O276" i="10"/>
  <c r="F268" i="10"/>
  <c r="I267" i="10"/>
  <c r="G266" i="10"/>
  <c r="J263" i="10"/>
  <c r="L262" i="10"/>
  <c r="G261" i="10"/>
  <c r="D255" i="10"/>
  <c r="S253" i="10"/>
  <c r="O369" i="11"/>
  <c r="H88" i="25" s="1"/>
  <c r="P360" i="11"/>
  <c r="G359" i="11"/>
  <c r="D358" i="11"/>
  <c r="M351" i="11"/>
  <c r="L349" i="11"/>
  <c r="P333" i="11"/>
  <c r="L328" i="11"/>
  <c r="R328" i="11"/>
  <c r="U328" i="11"/>
  <c r="O279" i="9"/>
  <c r="U276" i="9"/>
  <c r="F276" i="9"/>
  <c r="O273" i="9"/>
  <c r="L272" i="9"/>
  <c r="X261" i="9"/>
  <c r="O260" i="9"/>
  <c r="M255" i="9"/>
  <c r="AD370" i="9"/>
  <c r="X368" i="9"/>
  <c r="Y367" i="9"/>
  <c r="AA366" i="9"/>
  <c r="F363" i="9"/>
  <c r="AE359" i="9"/>
  <c r="AM168" i="22" s="1"/>
  <c r="G359" i="9"/>
  <c r="F370" i="10"/>
  <c r="V368" i="10"/>
  <c r="O367" i="10"/>
  <c r="H90" i="24" s="1"/>
  <c r="G363" i="10"/>
  <c r="D362" i="10"/>
  <c r="M360" i="10"/>
  <c r="S357" i="10"/>
  <c r="R356" i="10"/>
  <c r="G350" i="10"/>
  <c r="P336" i="10"/>
  <c r="P319" i="10"/>
  <c r="F316" i="10"/>
  <c r="R314" i="10"/>
  <c r="J288" i="10"/>
  <c r="G276" i="10"/>
  <c r="U268" i="10"/>
  <c r="D267" i="10"/>
  <c r="S258" i="10"/>
  <c r="V361" i="11"/>
  <c r="D340" i="11"/>
  <c r="K340" i="11" s="1"/>
  <c r="P335" i="11"/>
  <c r="M333" i="11"/>
  <c r="I324" i="11"/>
  <c r="D276" i="9"/>
  <c r="T276" i="9" s="1"/>
  <c r="J262" i="9"/>
  <c r="L255" i="9"/>
  <c r="O368" i="9"/>
  <c r="M367" i="9"/>
  <c r="I348" i="11"/>
  <c r="L348" i="11"/>
  <c r="X283" i="9"/>
  <c r="R276" i="9"/>
  <c r="AB268" i="9"/>
  <c r="D264" i="9"/>
  <c r="Y262" i="9"/>
  <c r="X260" i="9"/>
  <c r="AE255" i="9"/>
  <c r="Y253" i="9"/>
  <c r="AA369" i="9"/>
  <c r="J367" i="9"/>
  <c r="AC363" i="9"/>
  <c r="Y359" i="9"/>
  <c r="D359" i="9"/>
  <c r="M357" i="9"/>
  <c r="AD355" i="9"/>
  <c r="G354" i="9"/>
  <c r="P368" i="10"/>
  <c r="D367" i="10"/>
  <c r="R364" i="10"/>
  <c r="L357" i="10"/>
  <c r="M356" i="10"/>
  <c r="P355" i="10"/>
  <c r="R346" i="10"/>
  <c r="I345" i="10"/>
  <c r="M336" i="10"/>
  <c r="R329" i="10"/>
  <c r="I328" i="10"/>
  <c r="G325" i="10"/>
  <c r="R322" i="10"/>
  <c r="G319" i="10"/>
  <c r="S317" i="10"/>
  <c r="O314" i="10"/>
  <c r="L313" i="10"/>
  <c r="S311" i="10"/>
  <c r="D310" i="10"/>
  <c r="O308" i="10"/>
  <c r="R307" i="10"/>
  <c r="J94" i="24" s="1"/>
  <c r="L305" i="10"/>
  <c r="J302" i="10"/>
  <c r="R301" i="10"/>
  <c r="F298" i="10"/>
  <c r="V294" i="10"/>
  <c r="AA170" i="24" s="1"/>
  <c r="U293" i="10"/>
  <c r="D292" i="10"/>
  <c r="Q292" i="10" s="1"/>
  <c r="U284" i="10"/>
  <c r="R268" i="10"/>
  <c r="O265" i="10"/>
  <c r="J257" i="10"/>
  <c r="R364" i="11"/>
  <c r="P361" i="11"/>
  <c r="D360" i="11"/>
  <c r="U348" i="11"/>
  <c r="V347" i="11"/>
  <c r="J335" i="11"/>
  <c r="E316" i="11"/>
  <c r="Q316" i="11"/>
  <c r="V311" i="11"/>
  <c r="J311" i="11"/>
  <c r="M311" i="11"/>
  <c r="P311" i="11"/>
  <c r="S311" i="11"/>
  <c r="D281" i="9"/>
  <c r="D280" i="9"/>
  <c r="Q280" i="9" s="1"/>
  <c r="Y268" i="9"/>
  <c r="D262" i="9"/>
  <c r="K262" i="9" s="1"/>
  <c r="L260" i="9"/>
  <c r="AA255" i="9"/>
  <c r="S253" i="9"/>
  <c r="U370" i="9"/>
  <c r="V367" i="9"/>
  <c r="G367" i="9"/>
  <c r="U362" i="10"/>
  <c r="L356" i="10"/>
  <c r="U349" i="10"/>
  <c r="O346" i="10"/>
  <c r="H87" i="24" s="1"/>
  <c r="M338" i="10"/>
  <c r="M337" i="10"/>
  <c r="U172" i="24" s="1"/>
  <c r="J336" i="10"/>
  <c r="S321" i="10"/>
  <c r="P311" i="10"/>
  <c r="L308" i="10"/>
  <c r="L307" i="10"/>
  <c r="F94" i="24" s="1"/>
  <c r="D305" i="10"/>
  <c r="E305" i="10" s="1"/>
  <c r="D303" i="10"/>
  <c r="O301" i="10"/>
  <c r="O293" i="10"/>
  <c r="R284" i="10"/>
  <c r="G361" i="11"/>
  <c r="S359" i="11"/>
  <c r="V356" i="11"/>
  <c r="M356" i="11"/>
  <c r="M352" i="11"/>
  <c r="P352" i="11"/>
  <c r="F261" i="9"/>
  <c r="X258" i="9"/>
  <c r="F255" i="9"/>
  <c r="P253" i="9"/>
  <c r="Y360" i="9"/>
  <c r="V363" i="10"/>
  <c r="R362" i="10"/>
  <c r="J355" i="10"/>
  <c r="P350" i="10"/>
  <c r="L329" i="10"/>
  <c r="V325" i="10"/>
  <c r="R323" i="10"/>
  <c r="O322" i="10"/>
  <c r="P320" i="10"/>
  <c r="L315" i="10"/>
  <c r="D309" i="10"/>
  <c r="G302" i="10"/>
  <c r="O285" i="10"/>
  <c r="V276" i="10"/>
  <c r="P359" i="11"/>
  <c r="D352" i="11"/>
  <c r="G343" i="11"/>
  <c r="J343" i="11"/>
  <c r="U323" i="11"/>
  <c r="F323" i="11"/>
  <c r="R323" i="11"/>
  <c r="G296" i="11"/>
  <c r="J296" i="11"/>
  <c r="S296" i="11"/>
  <c r="X271" i="9"/>
  <c r="AD264" i="9"/>
  <c r="M264" i="9"/>
  <c r="U260" i="9"/>
  <c r="D258" i="9"/>
  <c r="J253" i="9"/>
  <c r="AE367" i="9"/>
  <c r="S367" i="9"/>
  <c r="D367" i="9"/>
  <c r="X363" i="9"/>
  <c r="S360" i="9"/>
  <c r="P359" i="9"/>
  <c r="S363" i="10"/>
  <c r="O362" i="10"/>
  <c r="S343" i="10"/>
  <c r="I329" i="10"/>
  <c r="L323" i="10"/>
  <c r="I322" i="10"/>
  <c r="P321" i="10"/>
  <c r="D302" i="10"/>
  <c r="D291" i="10"/>
  <c r="P288" i="10"/>
  <c r="L285" i="10"/>
  <c r="S276" i="10"/>
  <c r="M263" i="10"/>
  <c r="U262" i="10"/>
  <c r="J261" i="10"/>
  <c r="J362" i="11"/>
  <c r="O355" i="11"/>
  <c r="I355" i="11"/>
  <c r="O348" i="11"/>
  <c r="D336" i="11"/>
  <c r="M336" i="11"/>
  <c r="S333" i="11"/>
  <c r="J327" i="11"/>
  <c r="S327" i="11"/>
  <c r="V327" i="11"/>
  <c r="O326" i="11"/>
  <c r="I326" i="11"/>
  <c r="U326" i="11"/>
  <c r="D326" i="11"/>
  <c r="T326" i="11" s="1"/>
  <c r="U324" i="11"/>
  <c r="S304" i="11"/>
  <c r="I303" i="11"/>
  <c r="J300" i="11"/>
  <c r="R289" i="11"/>
  <c r="M287" i="11"/>
  <c r="I280" i="11"/>
  <c r="G278" i="11"/>
  <c r="P272" i="11"/>
  <c r="S271" i="11"/>
  <c r="U266" i="11"/>
  <c r="I263" i="11"/>
  <c r="O260" i="11"/>
  <c r="P255" i="11"/>
  <c r="G255" i="11"/>
  <c r="D254" i="11"/>
  <c r="E254" i="11" s="1"/>
  <c r="M370" i="12"/>
  <c r="L369" i="12"/>
  <c r="F88" i="26" s="1"/>
  <c r="J368" i="12"/>
  <c r="M365" i="12"/>
  <c r="M364" i="12"/>
  <c r="R361" i="12"/>
  <c r="P343" i="12"/>
  <c r="S342" i="12"/>
  <c r="V340" i="12"/>
  <c r="S334" i="12"/>
  <c r="V332" i="12"/>
  <c r="V328" i="12"/>
  <c r="M327" i="12"/>
  <c r="S326" i="12"/>
  <c r="M319" i="12"/>
  <c r="E305" i="12"/>
  <c r="G301" i="12"/>
  <c r="D294" i="12"/>
  <c r="T244" i="13"/>
  <c r="P319" i="11"/>
  <c r="M307" i="11"/>
  <c r="P304" i="11"/>
  <c r="L301" i="11"/>
  <c r="R296" i="11"/>
  <c r="P289" i="11"/>
  <c r="V286" i="11"/>
  <c r="G280" i="11"/>
  <c r="D279" i="11"/>
  <c r="O273" i="11"/>
  <c r="O272" i="11"/>
  <c r="R268" i="11"/>
  <c r="P267" i="11"/>
  <c r="O264" i="11"/>
  <c r="F263" i="11"/>
  <c r="M260" i="11"/>
  <c r="V258" i="11"/>
  <c r="V257" i="11"/>
  <c r="O255" i="11"/>
  <c r="F255" i="11"/>
  <c r="I370" i="12"/>
  <c r="D369" i="12"/>
  <c r="G368" i="12"/>
  <c r="L364" i="12"/>
  <c r="U362" i="12"/>
  <c r="D355" i="12"/>
  <c r="U352" i="12"/>
  <c r="V351" i="12"/>
  <c r="D349" i="12"/>
  <c r="V346" i="12"/>
  <c r="M344" i="12"/>
  <c r="M343" i="12"/>
  <c r="O342" i="12"/>
  <c r="P341" i="12"/>
  <c r="U340" i="12"/>
  <c r="V336" i="12"/>
  <c r="F334" i="12"/>
  <c r="S332" i="12"/>
  <c r="U330" i="12"/>
  <c r="M328" i="12"/>
  <c r="J327" i="12"/>
  <c r="P326" i="12"/>
  <c r="J323" i="12"/>
  <c r="J319" i="12"/>
  <c r="D316" i="12"/>
  <c r="D309" i="12"/>
  <c r="R297" i="12"/>
  <c r="U283" i="12"/>
  <c r="D269" i="12"/>
  <c r="O296" i="11"/>
  <c r="M290" i="11"/>
  <c r="L272" i="11"/>
  <c r="D255" i="11"/>
  <c r="J365" i="12"/>
  <c r="J364" i="12"/>
  <c r="R358" i="12"/>
  <c r="M342" i="12"/>
  <c r="S340" i="12"/>
  <c r="S338" i="12"/>
  <c r="P332" i="12"/>
  <c r="L330" i="12"/>
  <c r="J328" i="12"/>
  <c r="J326" i="12"/>
  <c r="V317" i="12"/>
  <c r="V307" i="11"/>
  <c r="S302" i="11"/>
  <c r="G301" i="11"/>
  <c r="J289" i="11"/>
  <c r="S278" i="11"/>
  <c r="F273" i="11"/>
  <c r="G269" i="11"/>
  <c r="P258" i="11"/>
  <c r="V253" i="11"/>
  <c r="S360" i="12"/>
  <c r="P346" i="12"/>
  <c r="G343" i="12"/>
  <c r="J342" i="12"/>
  <c r="M332" i="12"/>
  <c r="G328" i="12"/>
  <c r="G326" i="12"/>
  <c r="V320" i="12"/>
  <c r="G317" i="12"/>
  <c r="H250" i="13"/>
  <c r="S260" i="11"/>
  <c r="J258" i="11"/>
  <c r="J257" i="11"/>
  <c r="U369" i="12"/>
  <c r="L88" i="26" s="1"/>
  <c r="S368" i="12"/>
  <c r="D365" i="12"/>
  <c r="N305" i="12"/>
  <c r="S301" i="12"/>
  <c r="L294" i="12"/>
  <c r="K257" i="13"/>
  <c r="D307" i="11"/>
  <c r="V291" i="11"/>
  <c r="D287" i="11"/>
  <c r="M280" i="11"/>
  <c r="J278" i="11"/>
  <c r="S272" i="11"/>
  <c r="U271" i="11"/>
  <c r="R263" i="11"/>
  <c r="G257" i="11"/>
  <c r="R255" i="11"/>
  <c r="V364" i="12"/>
  <c r="V359" i="12"/>
  <c r="J353" i="12"/>
  <c r="I352" i="12"/>
  <c r="G351" i="12"/>
  <c r="U347" i="12"/>
  <c r="R345" i="12"/>
  <c r="S343" i="12"/>
  <c r="V342" i="12"/>
  <c r="V339" i="12"/>
  <c r="M337" i="12"/>
  <c r="U172" i="26" s="1"/>
  <c r="S331" i="12"/>
  <c r="V327" i="12"/>
  <c r="V319" i="12"/>
  <c r="D315" i="12"/>
  <c r="P301" i="12"/>
  <c r="R295" i="12"/>
  <c r="R273" i="11"/>
  <c r="T271" i="11"/>
  <c r="P260" i="11"/>
  <c r="M368" i="12"/>
  <c r="O365" i="12"/>
  <c r="D351" i="12"/>
  <c r="K351" i="12" s="1"/>
  <c r="R343" i="12"/>
  <c r="U342" i="12"/>
  <c r="G339" i="12"/>
  <c r="V334" i="12"/>
  <c r="S327" i="12"/>
  <c r="V326" i="12"/>
  <c r="S319" i="12"/>
  <c r="L305" i="12"/>
  <c r="F166" i="26" s="1"/>
  <c r="I294" i="12"/>
  <c r="P290" i="12"/>
  <c r="N331" i="9"/>
  <c r="E347" i="5"/>
  <c r="T347" i="5"/>
  <c r="Z347" i="5"/>
  <c r="K347" i="5"/>
  <c r="W307" i="5"/>
  <c r="Z307" i="5"/>
  <c r="Q333" i="5"/>
  <c r="K365" i="5"/>
  <c r="N365" i="5"/>
  <c r="W365" i="5"/>
  <c r="H350" i="9"/>
  <c r="N350" i="9"/>
  <c r="E350" i="9"/>
  <c r="W350" i="9"/>
  <c r="E338" i="9"/>
  <c r="T338" i="9"/>
  <c r="Q338" i="9"/>
  <c r="Z338" i="9"/>
  <c r="K256" i="5"/>
  <c r="Q256" i="5"/>
  <c r="Z256" i="5"/>
  <c r="T256" i="5"/>
  <c r="AC256" i="5"/>
  <c r="H256" i="5"/>
  <c r="N256" i="5"/>
  <c r="W256" i="5"/>
  <c r="E256" i="5"/>
  <c r="J364" i="5"/>
  <c r="D340" i="5"/>
  <c r="R340" i="5"/>
  <c r="P330" i="5"/>
  <c r="J330" i="5"/>
  <c r="S330" i="5"/>
  <c r="V330" i="5"/>
  <c r="E319" i="5"/>
  <c r="W319" i="5"/>
  <c r="O312" i="5"/>
  <c r="I312" i="5"/>
  <c r="AE307" i="5"/>
  <c r="Y301" i="5"/>
  <c r="AD300" i="5"/>
  <c r="R170" i="21" s="1"/>
  <c r="L300" i="5"/>
  <c r="F170" i="21" s="1"/>
  <c r="Y292" i="5"/>
  <c r="G292" i="5"/>
  <c r="AE292" i="5"/>
  <c r="P292" i="5"/>
  <c r="P290" i="5"/>
  <c r="G290" i="5"/>
  <c r="S290" i="5"/>
  <c r="V290" i="5"/>
  <c r="AD288" i="5"/>
  <c r="Y283" i="5"/>
  <c r="E272" i="5"/>
  <c r="Z272" i="5"/>
  <c r="L262" i="5"/>
  <c r="R262" i="5"/>
  <c r="D262" i="5"/>
  <c r="AA262" i="5"/>
  <c r="AB260" i="5"/>
  <c r="P260" i="5"/>
  <c r="Y260" i="5"/>
  <c r="J260" i="5"/>
  <c r="AE260" i="5"/>
  <c r="P342" i="9"/>
  <c r="AE342" i="9"/>
  <c r="G342" i="9"/>
  <c r="AB342" i="9"/>
  <c r="S342" i="9"/>
  <c r="O332" i="9"/>
  <c r="AA332" i="9"/>
  <c r="AD332" i="9"/>
  <c r="F332" i="9"/>
  <c r="U332" i="9"/>
  <c r="I332" i="9"/>
  <c r="X332" i="9"/>
  <c r="M331" i="9"/>
  <c r="P362" i="5"/>
  <c r="AB362" i="5"/>
  <c r="J362" i="5"/>
  <c r="V362" i="5"/>
  <c r="AE347" i="5"/>
  <c r="AD367" i="5"/>
  <c r="G364" i="5"/>
  <c r="S362" i="5"/>
  <c r="O362" i="5"/>
  <c r="D362" i="5"/>
  <c r="I362" i="5"/>
  <c r="U362" i="5"/>
  <c r="P349" i="5"/>
  <c r="Y349" i="5"/>
  <c r="AB347" i="5"/>
  <c r="R346" i="5"/>
  <c r="U337" i="5"/>
  <c r="D337" i="5"/>
  <c r="R337" i="5"/>
  <c r="AD337" i="5"/>
  <c r="I337" i="5"/>
  <c r="X337" i="5"/>
  <c r="Y324" i="5"/>
  <c r="M324" i="5"/>
  <c r="P324" i="5"/>
  <c r="AC319" i="5"/>
  <c r="Y319" i="5"/>
  <c r="G319" i="5"/>
  <c r="AE319" i="5"/>
  <c r="M319" i="5"/>
  <c r="U317" i="5"/>
  <c r="R317" i="5"/>
  <c r="I317" i="5"/>
  <c r="AA317" i="5"/>
  <c r="AE311" i="5"/>
  <c r="M311" i="5"/>
  <c r="Y306" i="5"/>
  <c r="M306" i="5"/>
  <c r="P306" i="5"/>
  <c r="S306" i="5"/>
  <c r="AE306" i="5"/>
  <c r="O305" i="5"/>
  <c r="F305" i="5"/>
  <c r="AD305" i="5"/>
  <c r="R305" i="5"/>
  <c r="V301" i="5"/>
  <c r="AA300" i="5"/>
  <c r="P170" i="21" s="1"/>
  <c r="S298" i="5"/>
  <c r="AB292" i="5"/>
  <c r="F292" i="5"/>
  <c r="X292" i="5"/>
  <c r="O292" i="5"/>
  <c r="P291" i="5"/>
  <c r="J291" i="5"/>
  <c r="AB291" i="5"/>
  <c r="V283" i="5"/>
  <c r="N276" i="5"/>
  <c r="Z276" i="5"/>
  <c r="E274" i="5"/>
  <c r="N274" i="5"/>
  <c r="I271" i="5"/>
  <c r="AA271" i="5"/>
  <c r="U271" i="5"/>
  <c r="F271" i="5"/>
  <c r="L271" i="5"/>
  <c r="AE261" i="5"/>
  <c r="M260" i="5"/>
  <c r="AE259" i="5"/>
  <c r="V259" i="5"/>
  <c r="J253" i="5"/>
  <c r="P253" i="5"/>
  <c r="E281" i="9"/>
  <c r="AC281" i="9"/>
  <c r="N281" i="9"/>
  <c r="W281" i="9"/>
  <c r="H280" i="9"/>
  <c r="N280" i="9"/>
  <c r="E316" i="5"/>
  <c r="Z316" i="5"/>
  <c r="J350" i="9"/>
  <c r="U349" i="9"/>
  <c r="I349" i="9"/>
  <c r="L349" i="9"/>
  <c r="I348" i="9"/>
  <c r="D347" i="9"/>
  <c r="AE347" i="9"/>
  <c r="D343" i="9"/>
  <c r="P343" i="9"/>
  <c r="AE343" i="9"/>
  <c r="G343" i="9"/>
  <c r="Y343" i="9"/>
  <c r="AD342" i="9"/>
  <c r="L342" i="9"/>
  <c r="R342" i="9"/>
  <c r="P338" i="9"/>
  <c r="G338" i="9"/>
  <c r="V338" i="9"/>
  <c r="J338" i="9"/>
  <c r="Y338" i="9"/>
  <c r="AE338" i="9"/>
  <c r="V333" i="9"/>
  <c r="P333" i="9"/>
  <c r="Y333" i="9"/>
  <c r="AB333" i="9"/>
  <c r="G333" i="9"/>
  <c r="J333" i="9"/>
  <c r="M333" i="9"/>
  <c r="AB369" i="5"/>
  <c r="Z368" i="5"/>
  <c r="Y367" i="5"/>
  <c r="S367" i="5"/>
  <c r="AE168" i="21" s="1"/>
  <c r="J367" i="5"/>
  <c r="L365" i="5"/>
  <c r="R362" i="5"/>
  <c r="AE361" i="5"/>
  <c r="M360" i="5"/>
  <c r="Y360" i="5"/>
  <c r="S360" i="5"/>
  <c r="AE360" i="5"/>
  <c r="P358" i="5"/>
  <c r="M358" i="5"/>
  <c r="AB355" i="5"/>
  <c r="W353" i="5"/>
  <c r="S352" i="5"/>
  <c r="AB349" i="5"/>
  <c r="U349" i="5"/>
  <c r="D349" i="5"/>
  <c r="X349" i="5"/>
  <c r="F349" i="5"/>
  <c r="J344" i="5"/>
  <c r="Y344" i="5"/>
  <c r="AB344" i="5"/>
  <c r="O340" i="5"/>
  <c r="S337" i="5"/>
  <c r="AE172" i="21" s="1"/>
  <c r="AD326" i="5"/>
  <c r="AB324" i="5"/>
  <c r="AA324" i="5"/>
  <c r="I324" i="5"/>
  <c r="Y320" i="5"/>
  <c r="AB319" i="5"/>
  <c r="AD319" i="5"/>
  <c r="L319" i="5"/>
  <c r="AE316" i="5"/>
  <c r="J316" i="5"/>
  <c r="Y315" i="5"/>
  <c r="M315" i="5"/>
  <c r="AE315" i="5"/>
  <c r="S315" i="5"/>
  <c r="L312" i="5"/>
  <c r="AD311" i="5"/>
  <c r="I307" i="5"/>
  <c r="D94" i="21" s="1"/>
  <c r="V306" i="5"/>
  <c r="I306" i="5"/>
  <c r="X306" i="5"/>
  <c r="D306" i="5"/>
  <c r="AD306" i="5"/>
  <c r="F306" i="5"/>
  <c r="P302" i="5"/>
  <c r="P301" i="5"/>
  <c r="W299" i="5"/>
  <c r="AB296" i="5"/>
  <c r="AA292" i="5"/>
  <c r="J288" i="5"/>
  <c r="P284" i="5"/>
  <c r="G282" i="5"/>
  <c r="V282" i="5"/>
  <c r="AE282" i="5"/>
  <c r="M282" i="5"/>
  <c r="U277" i="5"/>
  <c r="L277" i="5"/>
  <c r="Q276" i="5"/>
  <c r="M275" i="5"/>
  <c r="L264" i="5"/>
  <c r="U263" i="5"/>
  <c r="U262" i="5"/>
  <c r="AB259" i="5"/>
  <c r="X259" i="5"/>
  <c r="O259" i="5"/>
  <c r="D259" i="5"/>
  <c r="AD259" i="5"/>
  <c r="L259" i="5"/>
  <c r="AB256" i="5"/>
  <c r="AE253" i="5"/>
  <c r="AB348" i="9"/>
  <c r="P348" i="9"/>
  <c r="AE348" i="9"/>
  <c r="G348" i="9"/>
  <c r="V348" i="9"/>
  <c r="L347" i="9"/>
  <c r="F347" i="9"/>
  <c r="AD347" i="9"/>
  <c r="R347" i="9"/>
  <c r="U347" i="9"/>
  <c r="X344" i="9"/>
  <c r="R343" i="9"/>
  <c r="F343" i="9"/>
  <c r="X343" i="9"/>
  <c r="AB341" i="9"/>
  <c r="AK91" i="22" s="1"/>
  <c r="G330" i="9"/>
  <c r="Y330" i="9"/>
  <c r="AD328" i="9"/>
  <c r="U328" i="9"/>
  <c r="Y311" i="5"/>
  <c r="V311" i="5"/>
  <c r="P311" i="5"/>
  <c r="AB311" i="5"/>
  <c r="AB307" i="5"/>
  <c r="J307" i="5"/>
  <c r="V307" i="5"/>
  <c r="V303" i="5"/>
  <c r="Y303" i="5"/>
  <c r="P303" i="5"/>
  <c r="AC302" i="5"/>
  <c r="T302" i="5"/>
  <c r="U300" i="5"/>
  <c r="L170" i="21" s="1"/>
  <c r="I300" i="5"/>
  <c r="D170" i="21" s="1"/>
  <c r="X300" i="5"/>
  <c r="Q297" i="5"/>
  <c r="Z297" i="5"/>
  <c r="U288" i="5"/>
  <c r="X288" i="5"/>
  <c r="F288" i="5"/>
  <c r="L288" i="5"/>
  <c r="Y286" i="5"/>
  <c r="G286" i="5"/>
  <c r="AB286" i="5"/>
  <c r="M286" i="5"/>
  <c r="M283" i="5"/>
  <c r="AE283" i="5"/>
  <c r="G283" i="5"/>
  <c r="AB283" i="5"/>
  <c r="J283" i="5"/>
  <c r="AA266" i="5"/>
  <c r="U266" i="5"/>
  <c r="R266" i="5"/>
  <c r="D266" i="5"/>
  <c r="H266" i="5" s="1"/>
  <c r="P350" i="9"/>
  <c r="AB350" i="9"/>
  <c r="S350" i="9"/>
  <c r="V350" i="9"/>
  <c r="P346" i="9"/>
  <c r="S346" i="9"/>
  <c r="J346" i="9"/>
  <c r="Y346" i="9"/>
  <c r="M346" i="9"/>
  <c r="AB346" i="9"/>
  <c r="AB324" i="9"/>
  <c r="V324" i="9"/>
  <c r="Y324" i="9"/>
  <c r="J324" i="9"/>
  <c r="M324" i="9"/>
  <c r="P324" i="9"/>
  <c r="S324" i="9"/>
  <c r="H368" i="5"/>
  <c r="I367" i="5"/>
  <c r="D367" i="5"/>
  <c r="X367" i="5"/>
  <c r="L367" i="5"/>
  <c r="AA367" i="5"/>
  <c r="P90" i="21" s="1"/>
  <c r="Y364" i="5"/>
  <c r="S364" i="5"/>
  <c r="AE364" i="5"/>
  <c r="AA360" i="5"/>
  <c r="D360" i="5"/>
  <c r="AD360" i="5"/>
  <c r="F360" i="5"/>
  <c r="Y359" i="5"/>
  <c r="J359" i="5"/>
  <c r="AE359" i="5"/>
  <c r="P359" i="5"/>
  <c r="S359" i="5"/>
  <c r="J347" i="5"/>
  <c r="U344" i="5"/>
  <c r="D344" i="5"/>
  <c r="O344" i="5"/>
  <c r="P337" i="5"/>
  <c r="AC172" i="21" s="1"/>
  <c r="I331" i="5"/>
  <c r="X331" i="5"/>
  <c r="L331" i="5"/>
  <c r="O331" i="5"/>
  <c r="O315" i="5"/>
  <c r="AA315" i="5"/>
  <c r="D315" i="5"/>
  <c r="R315" i="5"/>
  <c r="F315" i="5"/>
  <c r="G311" i="5"/>
  <c r="Y307" i="5"/>
  <c r="G307" i="5"/>
  <c r="S304" i="5"/>
  <c r="J304" i="5"/>
  <c r="AB304" i="5"/>
  <c r="S303" i="5"/>
  <c r="G303" i="5"/>
  <c r="D300" i="5"/>
  <c r="T299" i="5"/>
  <c r="H299" i="5"/>
  <c r="N299" i="5"/>
  <c r="Z299" i="5"/>
  <c r="M298" i="5"/>
  <c r="Y298" i="5"/>
  <c r="G298" i="5"/>
  <c r="J298" i="5"/>
  <c r="T297" i="5"/>
  <c r="H297" i="5"/>
  <c r="V292" i="5"/>
  <c r="AE290" i="5"/>
  <c r="I288" i="5"/>
  <c r="F285" i="5"/>
  <c r="L285" i="5"/>
  <c r="U285" i="5"/>
  <c r="X285" i="5"/>
  <c r="P283" i="5"/>
  <c r="I282" i="5"/>
  <c r="L282" i="5"/>
  <c r="M269" i="5"/>
  <c r="S269" i="5"/>
  <c r="J269" i="5"/>
  <c r="V269" i="5"/>
  <c r="H268" i="5"/>
  <c r="Q268" i="5"/>
  <c r="T268" i="5"/>
  <c r="W268" i="5"/>
  <c r="L266" i="5"/>
  <c r="V260" i="5"/>
  <c r="G256" i="5"/>
  <c r="P256" i="5"/>
  <c r="J256" i="5"/>
  <c r="O348" i="9"/>
  <c r="AA348" i="9"/>
  <c r="F348" i="9"/>
  <c r="U348" i="9"/>
  <c r="U367" i="5"/>
  <c r="L90" i="21" s="1"/>
  <c r="AA364" i="5"/>
  <c r="D364" i="5"/>
  <c r="O364" i="5"/>
  <c r="R364" i="5"/>
  <c r="AD364" i="5"/>
  <c r="I364" i="5"/>
  <c r="I363" i="5"/>
  <c r="O363" i="5"/>
  <c r="X363" i="5"/>
  <c r="D363" i="5"/>
  <c r="Q363" i="5" s="1"/>
  <c r="AD363" i="5"/>
  <c r="M362" i="5"/>
  <c r="U360" i="5"/>
  <c r="AB359" i="5"/>
  <c r="M351" i="5"/>
  <c r="S351" i="5"/>
  <c r="AB351" i="5"/>
  <c r="P350" i="5"/>
  <c r="S349" i="5"/>
  <c r="AE343" i="5"/>
  <c r="P343" i="5"/>
  <c r="S343" i="5"/>
  <c r="L340" i="5"/>
  <c r="O337" i="5"/>
  <c r="M334" i="5"/>
  <c r="V334" i="5"/>
  <c r="AA331" i="5"/>
  <c r="AB330" i="5"/>
  <c r="V329" i="5"/>
  <c r="AB329" i="5"/>
  <c r="S324" i="5"/>
  <c r="I323" i="5"/>
  <c r="L323" i="5"/>
  <c r="AD323" i="5"/>
  <c r="O317" i="5"/>
  <c r="Y316" i="5"/>
  <c r="X305" i="5"/>
  <c r="D303" i="5"/>
  <c r="R300" i="5"/>
  <c r="J170" i="21" s="1"/>
  <c r="Q299" i="5"/>
  <c r="S292" i="5"/>
  <c r="V291" i="5"/>
  <c r="AB290" i="5"/>
  <c r="J286" i="5"/>
  <c r="P281" i="5"/>
  <c r="AB281" i="5"/>
  <c r="D281" i="5"/>
  <c r="V281" i="5"/>
  <c r="AE275" i="5"/>
  <c r="X271" i="5"/>
  <c r="Y268" i="5"/>
  <c r="AE268" i="5"/>
  <c r="M268" i="5"/>
  <c r="G260" i="5"/>
  <c r="Y256" i="5"/>
  <c r="M256" i="5"/>
  <c r="X255" i="5"/>
  <c r="AA255" i="5"/>
  <c r="D255" i="5"/>
  <c r="AD255" i="5"/>
  <c r="F255" i="5"/>
  <c r="X348" i="9"/>
  <c r="V346" i="9"/>
  <c r="F346" i="9"/>
  <c r="L346" i="9"/>
  <c r="D346" i="9"/>
  <c r="V343" i="9"/>
  <c r="V342" i="9"/>
  <c r="S338" i="9"/>
  <c r="P341" i="9"/>
  <c r="AC91" i="22" s="1"/>
  <c r="G341" i="9"/>
  <c r="D337" i="9"/>
  <c r="P337" i="9"/>
  <c r="AB337" i="9"/>
  <c r="F327" i="9"/>
  <c r="AD327" i="9"/>
  <c r="U327" i="9"/>
  <c r="X327" i="9"/>
  <c r="I327" i="9"/>
  <c r="O327" i="9"/>
  <c r="L327" i="9"/>
  <c r="R327" i="9"/>
  <c r="AB331" i="9"/>
  <c r="V331" i="9"/>
  <c r="M369" i="5"/>
  <c r="Y369" i="5"/>
  <c r="G369" i="5"/>
  <c r="AE369" i="5"/>
  <c r="J369" i="5"/>
  <c r="J368" i="5"/>
  <c r="S368" i="5"/>
  <c r="AE368" i="5"/>
  <c r="Y368" i="5"/>
  <c r="O367" i="5"/>
  <c r="H90" i="21" s="1"/>
  <c r="O366" i="5"/>
  <c r="L366" i="5"/>
  <c r="U366" i="5"/>
  <c r="U365" i="5"/>
  <c r="F365" i="5"/>
  <c r="B168" i="21" s="1"/>
  <c r="AA365" i="5"/>
  <c r="O365" i="5"/>
  <c r="M364" i="5"/>
  <c r="AA362" i="5"/>
  <c r="F362" i="5"/>
  <c r="O360" i="5"/>
  <c r="V359" i="5"/>
  <c r="Y355" i="5"/>
  <c r="G355" i="5"/>
  <c r="P355" i="5"/>
  <c r="S355" i="5"/>
  <c r="Y352" i="5"/>
  <c r="P352" i="5"/>
  <c r="AD344" i="5"/>
  <c r="L344" i="5"/>
  <c r="I340" i="5"/>
  <c r="AB337" i="5"/>
  <c r="AK172" i="21" s="1"/>
  <c r="G337" i="5"/>
  <c r="W172" i="21" s="1"/>
  <c r="U333" i="5"/>
  <c r="AA333" i="5"/>
  <c r="I333" i="5"/>
  <c r="R331" i="5"/>
  <c r="R330" i="5"/>
  <c r="V328" i="5"/>
  <c r="G328" i="5"/>
  <c r="H325" i="5"/>
  <c r="W325" i="5"/>
  <c r="Z325" i="5"/>
  <c r="Q322" i="5"/>
  <c r="H322" i="5"/>
  <c r="K319" i="5"/>
  <c r="O318" i="5"/>
  <c r="F318" i="5"/>
  <c r="X318" i="5"/>
  <c r="AD318" i="5"/>
  <c r="V316" i="5"/>
  <c r="M316" i="5"/>
  <c r="P316" i="5"/>
  <c r="AB316" i="5"/>
  <c r="D312" i="5"/>
  <c r="S311" i="5"/>
  <c r="L311" i="5"/>
  <c r="D311" i="5"/>
  <c r="O311" i="5"/>
  <c r="F307" i="5"/>
  <c r="B94" i="21" s="1"/>
  <c r="U307" i="5"/>
  <c r="L94" i="21" s="1"/>
  <c r="L307" i="5"/>
  <c r="F94" i="21" s="1"/>
  <c r="L305" i="5"/>
  <c r="Y302" i="5"/>
  <c r="J302" i="5"/>
  <c r="S302" i="5"/>
  <c r="O301" i="5"/>
  <c r="U301" i="5"/>
  <c r="D301" i="5"/>
  <c r="AD301" i="5"/>
  <c r="F301" i="5"/>
  <c r="O300" i="5"/>
  <c r="H170" i="21" s="1"/>
  <c r="AE298" i="5"/>
  <c r="AC297" i="5"/>
  <c r="AE297" i="5"/>
  <c r="P297" i="5"/>
  <c r="Y297" i="5"/>
  <c r="G297" i="5"/>
  <c r="E296" i="5"/>
  <c r="Z296" i="5"/>
  <c r="M292" i="5"/>
  <c r="M290" i="5"/>
  <c r="I287" i="5"/>
  <c r="D287" i="5"/>
  <c r="W287" i="5" s="1"/>
  <c r="D286" i="5"/>
  <c r="L286" i="5"/>
  <c r="M284" i="5"/>
  <c r="V284" i="5"/>
  <c r="J284" i="5"/>
  <c r="AB284" i="5"/>
  <c r="U283" i="5"/>
  <c r="AD283" i="5"/>
  <c r="P280" i="5"/>
  <c r="AB280" i="5"/>
  <c r="Y275" i="5"/>
  <c r="P275" i="5"/>
  <c r="G275" i="5"/>
  <c r="S275" i="5"/>
  <c r="O271" i="5"/>
  <c r="M270" i="5"/>
  <c r="AB270" i="5"/>
  <c r="J270" i="5"/>
  <c r="P270" i="5"/>
  <c r="AC268" i="5"/>
  <c r="AB263" i="5"/>
  <c r="M263" i="5"/>
  <c r="I262" i="5"/>
  <c r="I258" i="5"/>
  <c r="G257" i="5"/>
  <c r="S257" i="5"/>
  <c r="V256" i="5"/>
  <c r="AA349" i="9"/>
  <c r="R348" i="9"/>
  <c r="V347" i="9"/>
  <c r="M342" i="9"/>
  <c r="X341" i="9"/>
  <c r="R341" i="9"/>
  <c r="U341" i="9"/>
  <c r="D339" i="9"/>
  <c r="S339" i="9"/>
  <c r="AB339" i="9"/>
  <c r="V339" i="9"/>
  <c r="M338" i="9"/>
  <c r="R337" i="9"/>
  <c r="U337" i="9"/>
  <c r="H335" i="9"/>
  <c r="N335" i="9"/>
  <c r="Q335" i="9"/>
  <c r="R334" i="9"/>
  <c r="U334" i="9"/>
  <c r="D334" i="9"/>
  <c r="L334" i="9"/>
  <c r="K368" i="5"/>
  <c r="E368" i="5"/>
  <c r="N368" i="5"/>
  <c r="W368" i="5"/>
  <c r="M347" i="5"/>
  <c r="G347" i="5"/>
  <c r="Z308" i="5"/>
  <c r="Q308" i="5"/>
  <c r="S307" i="5"/>
  <c r="AE303" i="5"/>
  <c r="Q284" i="5"/>
  <c r="Z284" i="5"/>
  <c r="P368" i="5"/>
  <c r="X365" i="5"/>
  <c r="AB364" i="5"/>
  <c r="Y362" i="5"/>
  <c r="U361" i="5"/>
  <c r="L361" i="5"/>
  <c r="AA361" i="5"/>
  <c r="AD361" i="5"/>
  <c r="L360" i="5"/>
  <c r="M357" i="5"/>
  <c r="P357" i="5"/>
  <c r="AE357" i="5"/>
  <c r="S356" i="5"/>
  <c r="G356" i="5"/>
  <c r="AB356" i="5"/>
  <c r="J356" i="5"/>
  <c r="AE356" i="5"/>
  <c r="AB352" i="5"/>
  <c r="D352" i="5"/>
  <c r="I352" i="5"/>
  <c r="R352" i="5"/>
  <c r="P347" i="5"/>
  <c r="AD346" i="5"/>
  <c r="I344" i="5"/>
  <c r="M340" i="5"/>
  <c r="Y340" i="5"/>
  <c r="P340" i="5"/>
  <c r="AE340" i="5"/>
  <c r="G340" i="5"/>
  <c r="AA337" i="5"/>
  <c r="F337" i="5"/>
  <c r="AD333" i="5"/>
  <c r="M330" i="5"/>
  <c r="AB328" i="5"/>
  <c r="AA328" i="5"/>
  <c r="O328" i="5"/>
  <c r="F328" i="5"/>
  <c r="X328" i="5"/>
  <c r="O326" i="5"/>
  <c r="X326" i="5"/>
  <c r="Q325" i="5"/>
  <c r="J324" i="5"/>
  <c r="P322" i="5"/>
  <c r="Y322" i="5"/>
  <c r="J320" i="5"/>
  <c r="S320" i="5"/>
  <c r="V320" i="5"/>
  <c r="J319" i="5"/>
  <c r="AD317" i="5"/>
  <c r="F317" i="5"/>
  <c r="T316" i="5"/>
  <c r="R312" i="5"/>
  <c r="R311" i="5"/>
  <c r="P307" i="5"/>
  <c r="AB306" i="5"/>
  <c r="J306" i="5"/>
  <c r="I305" i="5"/>
  <c r="AB303" i="5"/>
  <c r="M303" i="5"/>
  <c r="AE302" i="5"/>
  <c r="AB298" i="5"/>
  <c r="AB297" i="5"/>
  <c r="M297" i="5"/>
  <c r="Y296" i="5"/>
  <c r="G296" i="5"/>
  <c r="M296" i="5"/>
  <c r="J294" i="5"/>
  <c r="S294" i="5"/>
  <c r="G293" i="5"/>
  <c r="S293" i="5"/>
  <c r="AE293" i="5"/>
  <c r="M293" i="5"/>
  <c r="J292" i="5"/>
  <c r="M291" i="5"/>
  <c r="J290" i="5"/>
  <c r="AE286" i="5"/>
  <c r="AD285" i="5"/>
  <c r="U284" i="5"/>
  <c r="L284" i="5"/>
  <c r="F284" i="5"/>
  <c r="AA284" i="5"/>
  <c r="O284" i="5"/>
  <c r="AD282" i="5"/>
  <c r="D280" i="5"/>
  <c r="W276" i="5"/>
  <c r="V275" i="5"/>
  <c r="L275" i="5"/>
  <c r="AA275" i="5"/>
  <c r="D275" i="5"/>
  <c r="R275" i="5"/>
  <c r="AA264" i="5"/>
  <c r="D264" i="5"/>
  <c r="U264" i="5"/>
  <c r="O264" i="5"/>
  <c r="X263" i="5"/>
  <c r="R263" i="5"/>
  <c r="D263" i="5"/>
  <c r="AA263" i="5"/>
  <c r="O263" i="5"/>
  <c r="D260" i="5"/>
  <c r="G259" i="5"/>
  <c r="M350" i="9"/>
  <c r="R349" i="9"/>
  <c r="J169" i="22" s="1"/>
  <c r="U345" i="9"/>
  <c r="L345" i="9"/>
  <c r="F344" i="9"/>
  <c r="J342" i="9"/>
  <c r="AE333" i="9"/>
  <c r="AB332" i="9"/>
  <c r="M332" i="9"/>
  <c r="P332" i="9"/>
  <c r="AE332" i="9"/>
  <c r="G332" i="9"/>
  <c r="V332" i="9"/>
  <c r="AE324" i="9"/>
  <c r="I323" i="9"/>
  <c r="AD323" i="9"/>
  <c r="F307" i="9"/>
  <c r="X307" i="9"/>
  <c r="AD297" i="9"/>
  <c r="F294" i="9"/>
  <c r="X294" i="9"/>
  <c r="O286" i="9"/>
  <c r="R286" i="9"/>
  <c r="U286" i="9"/>
  <c r="AD286" i="9"/>
  <c r="F286" i="9"/>
  <c r="AD282" i="9"/>
  <c r="M272" i="9"/>
  <c r="X330" i="9"/>
  <c r="I330" i="9"/>
  <c r="G301" i="9"/>
  <c r="S301" i="9"/>
  <c r="M301" i="9"/>
  <c r="AB301" i="9"/>
  <c r="Q285" i="9"/>
  <c r="K285" i="9"/>
  <c r="AE281" i="9"/>
  <c r="G281" i="9"/>
  <c r="V281" i="9"/>
  <c r="P281" i="9"/>
  <c r="M281" i="9"/>
  <c r="J280" i="9"/>
  <c r="F265" i="9"/>
  <c r="R265" i="9"/>
  <c r="X265" i="9"/>
  <c r="AA265" i="9"/>
  <c r="E325" i="9"/>
  <c r="AC325" i="9"/>
  <c r="O368" i="5"/>
  <c r="F368" i="5"/>
  <c r="U354" i="5"/>
  <c r="AA353" i="5"/>
  <c r="O353" i="5"/>
  <c r="L345" i="5"/>
  <c r="D339" i="5"/>
  <c r="E339" i="5" s="1"/>
  <c r="J338" i="5"/>
  <c r="AD336" i="5"/>
  <c r="D334" i="5"/>
  <c r="AC334" i="5" s="1"/>
  <c r="V333" i="5"/>
  <c r="AE323" i="5"/>
  <c r="M323" i="5"/>
  <c r="O321" i="5"/>
  <c r="J317" i="5"/>
  <c r="R308" i="5"/>
  <c r="F303" i="5"/>
  <c r="L295" i="5"/>
  <c r="R273" i="5"/>
  <c r="M273" i="5"/>
  <c r="G273" i="5"/>
  <c r="V273" i="5"/>
  <c r="AA268" i="5"/>
  <c r="F268" i="5"/>
  <c r="AB264" i="5"/>
  <c r="P264" i="5"/>
  <c r="AA260" i="5"/>
  <c r="I260" i="5"/>
  <c r="R260" i="5"/>
  <c r="J254" i="5"/>
  <c r="AA340" i="9"/>
  <c r="P176" i="22" s="1"/>
  <c r="AB335" i="9"/>
  <c r="P335" i="9"/>
  <c r="U330" i="9"/>
  <c r="AA325" i="9"/>
  <c r="U323" i="9"/>
  <c r="AD322" i="9"/>
  <c r="M322" i="9"/>
  <c r="X321" i="9"/>
  <c r="AD320" i="9"/>
  <c r="M320" i="9"/>
  <c r="AA319" i="9"/>
  <c r="L319" i="9"/>
  <c r="AD318" i="9"/>
  <c r="P318" i="9"/>
  <c r="J318" i="9"/>
  <c r="V318" i="9"/>
  <c r="AB316" i="9"/>
  <c r="V316" i="9"/>
  <c r="O313" i="9"/>
  <c r="AA313" i="9"/>
  <c r="R307" i="9"/>
  <c r="M306" i="9"/>
  <c r="Y304" i="9"/>
  <c r="D303" i="9"/>
  <c r="G303" i="9"/>
  <c r="AE301" i="9"/>
  <c r="D301" i="9"/>
  <c r="F301" i="9"/>
  <c r="L295" i="9"/>
  <c r="O295" i="9"/>
  <c r="F295" i="9"/>
  <c r="X295" i="9"/>
  <c r="T292" i="9"/>
  <c r="AE289" i="9"/>
  <c r="G289" i="9"/>
  <c r="Y289" i="9"/>
  <c r="M289" i="9"/>
  <c r="AC285" i="9"/>
  <c r="S281" i="9"/>
  <c r="AD277" i="9"/>
  <c r="Y275" i="9"/>
  <c r="S275" i="9"/>
  <c r="M275" i="9"/>
  <c r="AB275" i="9"/>
  <c r="AB272" i="9"/>
  <c r="J272" i="9"/>
  <c r="Y271" i="9"/>
  <c r="P271" i="9"/>
  <c r="S271" i="9"/>
  <c r="M271" i="9"/>
  <c r="AE271" i="9"/>
  <c r="G271" i="9"/>
  <c r="D270" i="9"/>
  <c r="AB270" i="9"/>
  <c r="M287" i="5"/>
  <c r="AE287" i="5"/>
  <c r="D278" i="5"/>
  <c r="R278" i="5"/>
  <c r="I276" i="5"/>
  <c r="U276" i="5"/>
  <c r="R330" i="9"/>
  <c r="O326" i="9"/>
  <c r="R323" i="9"/>
  <c r="L322" i="9"/>
  <c r="R321" i="9"/>
  <c r="AA320" i="9"/>
  <c r="X319" i="9"/>
  <c r="I319" i="9"/>
  <c r="O312" i="9"/>
  <c r="F312" i="9"/>
  <c r="AA312" i="9"/>
  <c r="F308" i="9"/>
  <c r="O307" i="9"/>
  <c r="G306" i="9"/>
  <c r="AB298" i="9"/>
  <c r="S297" i="9"/>
  <c r="R293" i="9"/>
  <c r="AD293" i="9"/>
  <c r="I293" i="9"/>
  <c r="L289" i="9"/>
  <c r="U289" i="9"/>
  <c r="I289" i="9"/>
  <c r="F275" i="9"/>
  <c r="AD275" i="9"/>
  <c r="O321" i="9"/>
  <c r="F309" i="9"/>
  <c r="X309" i="9"/>
  <c r="O309" i="9"/>
  <c r="Y301" i="9"/>
  <c r="F282" i="9"/>
  <c r="X282" i="9"/>
  <c r="AA282" i="9"/>
  <c r="O282" i="9"/>
  <c r="R282" i="9"/>
  <c r="O274" i="9"/>
  <c r="L274" i="9"/>
  <c r="F274" i="9"/>
  <c r="AD274" i="9"/>
  <c r="U274" i="9"/>
  <c r="D274" i="9"/>
  <c r="E274" i="9" s="1"/>
  <c r="X274" i="9"/>
  <c r="P272" i="9"/>
  <c r="G272" i="9"/>
  <c r="V272" i="9"/>
  <c r="AE272" i="9"/>
  <c r="U269" i="9"/>
  <c r="I269" i="9"/>
  <c r="AA269" i="9"/>
  <c r="L269" i="9"/>
  <c r="AD269" i="9"/>
  <c r="F269" i="9"/>
  <c r="X269" i="9"/>
  <c r="AD265" i="9"/>
  <c r="P280" i="9"/>
  <c r="AB280" i="9"/>
  <c r="Y280" i="9"/>
  <c r="M280" i="9"/>
  <c r="AE280" i="9"/>
  <c r="G280" i="9"/>
  <c r="V280" i="9"/>
  <c r="Q276" i="9"/>
  <c r="H276" i="9"/>
  <c r="AC276" i="9"/>
  <c r="Z276" i="9"/>
  <c r="W276" i="9"/>
  <c r="AA268" i="9"/>
  <c r="D268" i="9"/>
  <c r="Z268" i="9" s="1"/>
  <c r="R268" i="9"/>
  <c r="I268" i="9"/>
  <c r="L268" i="9"/>
  <c r="O268" i="9"/>
  <c r="AD268" i="9"/>
  <c r="F268" i="9"/>
  <c r="U268" i="9"/>
  <c r="I353" i="5"/>
  <c r="L348" i="5"/>
  <c r="U336" i="5"/>
  <c r="D329" i="5"/>
  <c r="AC329" i="5" s="1"/>
  <c r="D326" i="5"/>
  <c r="H326" i="5" s="1"/>
  <c r="AA308" i="5"/>
  <c r="U299" i="5"/>
  <c r="L169" i="21" s="1"/>
  <c r="L291" i="5"/>
  <c r="D291" i="5"/>
  <c r="U291" i="5"/>
  <c r="L166" i="21" s="1"/>
  <c r="AB289" i="5"/>
  <c r="P289" i="5"/>
  <c r="S287" i="5"/>
  <c r="D285" i="5"/>
  <c r="L278" i="5"/>
  <c r="D277" i="5"/>
  <c r="P277" i="5"/>
  <c r="AA273" i="5"/>
  <c r="AA270" i="5"/>
  <c r="I270" i="5"/>
  <c r="V258" i="5"/>
  <c r="AB258" i="5"/>
  <c r="AB254" i="5"/>
  <c r="D253" i="5"/>
  <c r="H253" i="5" s="1"/>
  <c r="X350" i="9"/>
  <c r="I350" i="9"/>
  <c r="U350" i="9"/>
  <c r="R340" i="9"/>
  <c r="J176" i="22" s="1"/>
  <c r="Y336" i="9"/>
  <c r="J336" i="9"/>
  <c r="G335" i="9"/>
  <c r="AD326" i="9"/>
  <c r="F326" i="9"/>
  <c r="F323" i="9"/>
  <c r="U322" i="9"/>
  <c r="D322" i="9"/>
  <c r="E322" i="9" s="1"/>
  <c r="I321" i="9"/>
  <c r="AB320" i="9"/>
  <c r="P320" i="9"/>
  <c r="AE320" i="9"/>
  <c r="U319" i="9"/>
  <c r="D319" i="9"/>
  <c r="P317" i="9"/>
  <c r="Y317" i="9"/>
  <c r="P301" i="9"/>
  <c r="D300" i="9"/>
  <c r="P300" i="9"/>
  <c r="S298" i="9"/>
  <c r="G298" i="9"/>
  <c r="N292" i="9"/>
  <c r="V283" i="9"/>
  <c r="S283" i="9"/>
  <c r="M283" i="9"/>
  <c r="D283" i="9"/>
  <c r="E283" i="9" s="1"/>
  <c r="Y283" i="9"/>
  <c r="G283" i="9"/>
  <c r="AB283" i="9"/>
  <c r="AB281" i="9"/>
  <c r="U277" i="9"/>
  <c r="F277" i="9"/>
  <c r="R277" i="9"/>
  <c r="O277" i="9"/>
  <c r="X277" i="9"/>
  <c r="I277" i="9"/>
  <c r="S335" i="9"/>
  <c r="AD330" i="9"/>
  <c r="F330" i="9"/>
  <c r="P322" i="9"/>
  <c r="J322" i="9"/>
  <c r="Y322" i="9"/>
  <c r="S320" i="9"/>
  <c r="R319" i="9"/>
  <c r="D314" i="9"/>
  <c r="AD307" i="9"/>
  <c r="D307" i="9"/>
  <c r="Q307" i="9" s="1"/>
  <c r="S304" i="9"/>
  <c r="G304" i="9"/>
  <c r="J301" i="9"/>
  <c r="O297" i="9"/>
  <c r="L297" i="9"/>
  <c r="X297" i="9"/>
  <c r="R297" i="9"/>
  <c r="Y294" i="9"/>
  <c r="AB294" i="9"/>
  <c r="V294" i="9"/>
  <c r="J294" i="9"/>
  <c r="M294" i="9"/>
  <c r="U288" i="9"/>
  <c r="L288" i="9"/>
  <c r="R274" i="9"/>
  <c r="R269" i="9"/>
  <c r="X268" i="9"/>
  <c r="O265" i="9"/>
  <c r="R263" i="9"/>
  <c r="L263" i="9"/>
  <c r="F263" i="9"/>
  <c r="O263" i="9"/>
  <c r="AA263" i="9"/>
  <c r="AD263" i="9"/>
  <c r="H256" i="9"/>
  <c r="Q256" i="9"/>
  <c r="W256" i="9"/>
  <c r="N256" i="9"/>
  <c r="T256" i="9"/>
  <c r="T260" i="9"/>
  <c r="AC260" i="9"/>
  <c r="N366" i="9"/>
  <c r="AC366" i="9"/>
  <c r="M291" i="9"/>
  <c r="AB291" i="9"/>
  <c r="AD284" i="9"/>
  <c r="U279" i="9"/>
  <c r="L276" i="9"/>
  <c r="AA272" i="9"/>
  <c r="D272" i="9"/>
  <c r="U272" i="9"/>
  <c r="AB267" i="9"/>
  <c r="G267" i="9"/>
  <c r="P266" i="9"/>
  <c r="Y266" i="9"/>
  <c r="G265" i="9"/>
  <c r="AC262" i="9"/>
  <c r="AA261" i="9"/>
  <c r="J261" i="9"/>
  <c r="V261" i="9"/>
  <c r="P258" i="9"/>
  <c r="AE256" i="9"/>
  <c r="F256" i="9"/>
  <c r="R254" i="9"/>
  <c r="P370" i="9"/>
  <c r="V370" i="9"/>
  <c r="S370" i="9"/>
  <c r="AE370" i="9"/>
  <c r="V366" i="9"/>
  <c r="AG96" i="22" s="1"/>
  <c r="M366" i="9"/>
  <c r="AA96" i="22" s="1"/>
  <c r="AE366" i="9"/>
  <c r="G366" i="9"/>
  <c r="AB366" i="9"/>
  <c r="F362" i="9"/>
  <c r="R362" i="9"/>
  <c r="U362" i="9"/>
  <c r="L362" i="9"/>
  <c r="O362" i="9"/>
  <c r="M295" i="9"/>
  <c r="AB295" i="9"/>
  <c r="AE295" i="9"/>
  <c r="Y288" i="9"/>
  <c r="M288" i="9"/>
  <c r="P287" i="9"/>
  <c r="G286" i="9"/>
  <c r="W168" i="22" s="1"/>
  <c r="P286" i="9"/>
  <c r="AC168" i="22" s="1"/>
  <c r="J278" i="9"/>
  <c r="Y278" i="9"/>
  <c r="D277" i="9"/>
  <c r="Y274" i="9"/>
  <c r="V274" i="9"/>
  <c r="D271" i="9"/>
  <c r="T271" i="9" s="1"/>
  <c r="J268" i="9"/>
  <c r="V268" i="9"/>
  <c r="AE268" i="9"/>
  <c r="U264" i="9"/>
  <c r="Z262" i="9"/>
  <c r="AD256" i="9"/>
  <c r="R256" i="9"/>
  <c r="T370" i="9"/>
  <c r="F366" i="9"/>
  <c r="O366" i="9"/>
  <c r="R366" i="9"/>
  <c r="L366" i="9"/>
  <c r="F354" i="9"/>
  <c r="R354" i="9"/>
  <c r="O354" i="9"/>
  <c r="G256" i="9"/>
  <c r="Y256" i="9"/>
  <c r="D253" i="9"/>
  <c r="AA253" i="9"/>
  <c r="X253" i="9"/>
  <c r="D360" i="9"/>
  <c r="R360" i="9"/>
  <c r="O360" i="9"/>
  <c r="I360" i="9"/>
  <c r="F360" i="9"/>
  <c r="K369" i="10"/>
  <c r="T369" i="10"/>
  <c r="U258" i="9"/>
  <c r="AA258" i="9"/>
  <c r="R258" i="9"/>
  <c r="L256" i="9"/>
  <c r="U256" i="9"/>
  <c r="U366" i="9"/>
  <c r="U354" i="9"/>
  <c r="F366" i="10"/>
  <c r="I366" i="10"/>
  <c r="O366" i="10"/>
  <c r="R366" i="10"/>
  <c r="E262" i="9"/>
  <c r="H262" i="9"/>
  <c r="Q260" i="9"/>
  <c r="H260" i="9"/>
  <c r="P259" i="9"/>
  <c r="M259" i="9"/>
  <c r="X256" i="9"/>
  <c r="AC370" i="9"/>
  <c r="T366" i="9"/>
  <c r="D365" i="9"/>
  <c r="AA365" i="9"/>
  <c r="R365" i="9"/>
  <c r="J364" i="9"/>
  <c r="S364" i="9"/>
  <c r="AD360" i="9"/>
  <c r="M365" i="10"/>
  <c r="P365" i="10"/>
  <c r="S365" i="10"/>
  <c r="Y91" i="24" s="1"/>
  <c r="V365" i="10"/>
  <c r="G365" i="10"/>
  <c r="J365" i="10"/>
  <c r="S91" i="24" s="1"/>
  <c r="D257" i="5"/>
  <c r="I305" i="9"/>
  <c r="M296" i="9"/>
  <c r="S296" i="9"/>
  <c r="P291" i="9"/>
  <c r="AE288" i="9"/>
  <c r="G287" i="9"/>
  <c r="P284" i="9"/>
  <c r="J284" i="9"/>
  <c r="S284" i="9"/>
  <c r="I281" i="9"/>
  <c r="U281" i="9"/>
  <c r="D279" i="9"/>
  <c r="G276" i="9"/>
  <c r="Y276" i="9"/>
  <c r="S276" i="9"/>
  <c r="M274" i="9"/>
  <c r="I272" i="9"/>
  <c r="O271" i="9"/>
  <c r="S267" i="9"/>
  <c r="Q264" i="9"/>
  <c r="M262" i="9"/>
  <c r="AB262" i="9"/>
  <c r="I261" i="9"/>
  <c r="Y260" i="9"/>
  <c r="P260" i="9"/>
  <c r="G260" i="9"/>
  <c r="V259" i="9"/>
  <c r="D259" i="9"/>
  <c r="L259" i="9"/>
  <c r="M256" i="9"/>
  <c r="X255" i="9"/>
  <c r="D255" i="9"/>
  <c r="R255" i="9"/>
  <c r="AD255" i="9"/>
  <c r="R253" i="9"/>
  <c r="AB370" i="9"/>
  <c r="G370" i="9"/>
  <c r="AB369" i="9"/>
  <c r="M369" i="9"/>
  <c r="S366" i="9"/>
  <c r="AE96" i="22" s="1"/>
  <c r="AA360" i="9"/>
  <c r="H359" i="9"/>
  <c r="T359" i="9"/>
  <c r="AC359" i="9"/>
  <c r="Q359" i="9"/>
  <c r="N359" i="9"/>
  <c r="W359" i="9"/>
  <c r="H362" i="10"/>
  <c r="E362" i="10"/>
  <c r="N362" i="10"/>
  <c r="U284" i="9"/>
  <c r="D284" i="9"/>
  <c r="I279" i="9"/>
  <c r="L279" i="9"/>
  <c r="X279" i="9"/>
  <c r="V273" i="9"/>
  <c r="P273" i="9"/>
  <c r="AA264" i="9"/>
  <c r="F264" i="9"/>
  <c r="X264" i="9"/>
  <c r="O264" i="9"/>
  <c r="AB258" i="9"/>
  <c r="V256" i="9"/>
  <c r="J256" i="9"/>
  <c r="AA254" i="9"/>
  <c r="E370" i="9"/>
  <c r="D369" i="9"/>
  <c r="U369" i="9"/>
  <c r="H367" i="9"/>
  <c r="N367" i="9"/>
  <c r="E366" i="9"/>
  <c r="H363" i="9"/>
  <c r="E363" i="9"/>
  <c r="W363" i="9"/>
  <c r="T363" i="9"/>
  <c r="N363" i="9"/>
  <c r="D362" i="9"/>
  <c r="D352" i="9"/>
  <c r="AA352" i="9"/>
  <c r="R352" i="9"/>
  <c r="X352" i="9"/>
  <c r="F352" i="9"/>
  <c r="I352" i="9"/>
  <c r="L283" i="9"/>
  <c r="AA283" i="9"/>
  <c r="P168" i="22" s="1"/>
  <c r="AB282" i="9"/>
  <c r="Y282" i="9"/>
  <c r="O270" i="9"/>
  <c r="F270" i="9"/>
  <c r="AD270" i="9"/>
  <c r="P255" i="9"/>
  <c r="AB255" i="9"/>
  <c r="X370" i="9"/>
  <c r="L370" i="9"/>
  <c r="F370" i="9"/>
  <c r="AA367" i="9"/>
  <c r="P94" i="22" s="1"/>
  <c r="I367" i="9"/>
  <c r="D94" i="22" s="1"/>
  <c r="R367" i="9"/>
  <c r="J94" i="22" s="1"/>
  <c r="L367" i="9"/>
  <c r="F94" i="22" s="1"/>
  <c r="U367" i="9"/>
  <c r="L94" i="22" s="1"/>
  <c r="Y363" i="9"/>
  <c r="O363" i="9"/>
  <c r="AD363" i="9"/>
  <c r="AB361" i="9"/>
  <c r="S361" i="9"/>
  <c r="M359" i="9"/>
  <c r="V358" i="9"/>
  <c r="AA357" i="9"/>
  <c r="Y355" i="9"/>
  <c r="AB353" i="9"/>
  <c r="M353" i="9"/>
  <c r="P370" i="10"/>
  <c r="I370" i="10"/>
  <c r="L370" i="10"/>
  <c r="U370" i="10"/>
  <c r="L170" i="24" s="1"/>
  <c r="M366" i="10"/>
  <c r="P364" i="10"/>
  <c r="V364" i="10"/>
  <c r="D364" i="10"/>
  <c r="S364" i="10"/>
  <c r="F361" i="10"/>
  <c r="H354" i="10"/>
  <c r="N354" i="10"/>
  <c r="G346" i="10"/>
  <c r="O341" i="10"/>
  <c r="I341" i="10"/>
  <c r="U341" i="10"/>
  <c r="D341" i="10"/>
  <c r="R341" i="10"/>
  <c r="I338" i="10"/>
  <c r="U338" i="10"/>
  <c r="D338" i="10"/>
  <c r="O338" i="10"/>
  <c r="G335" i="10"/>
  <c r="V335" i="10"/>
  <c r="M335" i="10"/>
  <c r="P335" i="10"/>
  <c r="V334" i="10"/>
  <c r="J334" i="10"/>
  <c r="M334" i="10"/>
  <c r="AB365" i="9"/>
  <c r="S365" i="9"/>
  <c r="D361" i="9"/>
  <c r="R361" i="9"/>
  <c r="V359" i="9"/>
  <c r="M355" i="9"/>
  <c r="D353" i="9"/>
  <c r="X353" i="9"/>
  <c r="R369" i="10"/>
  <c r="J362" i="10"/>
  <c r="V362" i="10"/>
  <c r="F358" i="10"/>
  <c r="I358" i="10"/>
  <c r="O358" i="10"/>
  <c r="U358" i="10"/>
  <c r="P351" i="10"/>
  <c r="V351" i="10"/>
  <c r="G351" i="10"/>
  <c r="S351" i="10"/>
  <c r="V346" i="10"/>
  <c r="V340" i="10"/>
  <c r="H367" i="10"/>
  <c r="N367" i="10"/>
  <c r="G366" i="10"/>
  <c r="V366" i="10"/>
  <c r="P366" i="10"/>
  <c r="G357" i="10"/>
  <c r="J357" i="10"/>
  <c r="M340" i="10"/>
  <c r="I337" i="10"/>
  <c r="U337" i="10"/>
  <c r="D337" i="10"/>
  <c r="J327" i="10"/>
  <c r="S327" i="10"/>
  <c r="M327" i="10"/>
  <c r="D315" i="10"/>
  <c r="N315" i="10" s="1"/>
  <c r="G353" i="10"/>
  <c r="S353" i="10"/>
  <c r="P348" i="10"/>
  <c r="V348" i="10"/>
  <c r="G345" i="10"/>
  <c r="J345" i="10"/>
  <c r="S345" i="10"/>
  <c r="I327" i="10"/>
  <c r="F327" i="10"/>
  <c r="D327" i="10"/>
  <c r="R327" i="10"/>
  <c r="L327" i="10"/>
  <c r="V362" i="9"/>
  <c r="G362" i="9"/>
  <c r="M362" i="9"/>
  <c r="AD359" i="9"/>
  <c r="R359" i="9"/>
  <c r="J356" i="9"/>
  <c r="S356" i="9"/>
  <c r="M369" i="10"/>
  <c r="S369" i="10"/>
  <c r="I367" i="10"/>
  <c r="L367" i="10"/>
  <c r="F90" i="24" s="1"/>
  <c r="F365" i="10"/>
  <c r="D365" i="10"/>
  <c r="U365" i="10"/>
  <c r="L365" i="10"/>
  <c r="Q359" i="10"/>
  <c r="E359" i="10"/>
  <c r="O353" i="10"/>
  <c r="D353" i="10"/>
  <c r="L353" i="10"/>
  <c r="F353" i="10"/>
  <c r="R353" i="10"/>
  <c r="G352" i="10"/>
  <c r="V352" i="10"/>
  <c r="P352" i="10"/>
  <c r="O345" i="10"/>
  <c r="L345" i="10"/>
  <c r="D345" i="10"/>
  <c r="R345" i="10"/>
  <c r="U343" i="10"/>
  <c r="O343" i="10"/>
  <c r="D340" i="10"/>
  <c r="L340" i="10"/>
  <c r="R328" i="10"/>
  <c r="F328" i="10"/>
  <c r="M323" i="10"/>
  <c r="J323" i="10"/>
  <c r="S323" i="10"/>
  <c r="F311" i="10"/>
  <c r="O311" i="10"/>
  <c r="U311" i="10"/>
  <c r="D357" i="9"/>
  <c r="N357" i="9" s="1"/>
  <c r="R357" i="9"/>
  <c r="U357" i="9"/>
  <c r="D356" i="9"/>
  <c r="X356" i="9"/>
  <c r="T370" i="10"/>
  <c r="S366" i="10"/>
  <c r="R361" i="10"/>
  <c r="G359" i="10"/>
  <c r="M359" i="10"/>
  <c r="P357" i="10"/>
  <c r="H356" i="10"/>
  <c r="Q356" i="10"/>
  <c r="M355" i="10"/>
  <c r="G355" i="10"/>
  <c r="S355" i="10"/>
  <c r="F342" i="10"/>
  <c r="L342" i="10"/>
  <c r="D342" i="10"/>
  <c r="M339" i="10"/>
  <c r="P339" i="10"/>
  <c r="V339" i="10"/>
  <c r="L337" i="10"/>
  <c r="U327" i="10"/>
  <c r="L359" i="9"/>
  <c r="F359" i="9"/>
  <c r="AA359" i="9"/>
  <c r="P358" i="9"/>
  <c r="J358" i="9"/>
  <c r="AE358" i="9"/>
  <c r="AD356" i="9"/>
  <c r="S355" i="9"/>
  <c r="AB355" i="9"/>
  <c r="H370" i="10"/>
  <c r="N370" i="10"/>
  <c r="I360" i="10"/>
  <c r="U360" i="10"/>
  <c r="I359" i="10"/>
  <c r="O359" i="10"/>
  <c r="M357" i="10"/>
  <c r="P353" i="10"/>
  <c r="P345" i="10"/>
  <c r="R343" i="10"/>
  <c r="U339" i="10"/>
  <c r="L339" i="10"/>
  <c r="R335" i="10"/>
  <c r="Q329" i="10"/>
  <c r="H329" i="10"/>
  <c r="P327" i="10"/>
  <c r="E321" i="10"/>
  <c r="H321" i="10"/>
  <c r="U361" i="9"/>
  <c r="X359" i="9"/>
  <c r="AB358" i="9"/>
  <c r="F358" i="9"/>
  <c r="R358" i="9"/>
  <c r="AA356" i="9"/>
  <c r="P355" i="9"/>
  <c r="I355" i="9"/>
  <c r="D355" i="9"/>
  <c r="AA355" i="9"/>
  <c r="I361" i="10"/>
  <c r="V359" i="10"/>
  <c r="R358" i="10"/>
  <c r="D358" i="10"/>
  <c r="M353" i="10"/>
  <c r="L351" i="10"/>
  <c r="F167" i="24" s="1"/>
  <c r="G349" i="10"/>
  <c r="V349" i="10"/>
  <c r="P349" i="10"/>
  <c r="S349" i="10"/>
  <c r="P344" i="10"/>
  <c r="J338" i="10"/>
  <c r="G338" i="10"/>
  <c r="P338" i="10"/>
  <c r="L330" i="10"/>
  <c r="R330" i="10"/>
  <c r="F330" i="10"/>
  <c r="I330" i="10"/>
  <c r="G329" i="10"/>
  <c r="M329" i="10"/>
  <c r="O327" i="10"/>
  <c r="P326" i="10"/>
  <c r="S326" i="10"/>
  <c r="K303" i="10"/>
  <c r="E303" i="10"/>
  <c r="J296" i="10"/>
  <c r="G296" i="10"/>
  <c r="S296" i="10"/>
  <c r="F272" i="10"/>
  <c r="L272" i="10"/>
  <c r="R272" i="10"/>
  <c r="U272" i="10"/>
  <c r="G264" i="10"/>
  <c r="P264" i="10"/>
  <c r="I368" i="11"/>
  <c r="D368" i="11"/>
  <c r="N368" i="11" s="1"/>
  <c r="L368" i="11"/>
  <c r="R368" i="11"/>
  <c r="U368" i="11"/>
  <c r="O363" i="11"/>
  <c r="F363" i="11"/>
  <c r="L363" i="11"/>
  <c r="R363" i="11"/>
  <c r="U363" i="11"/>
  <c r="N330" i="11"/>
  <c r="H330" i="11"/>
  <c r="E330" i="11"/>
  <c r="Q330" i="11"/>
  <c r="K305" i="10"/>
  <c r="N305" i="10"/>
  <c r="V304" i="10"/>
  <c r="G304" i="10"/>
  <c r="P292" i="10"/>
  <c r="M292" i="10"/>
  <c r="L279" i="10"/>
  <c r="F279" i="10"/>
  <c r="R279" i="10"/>
  <c r="I279" i="10"/>
  <c r="H271" i="10"/>
  <c r="Q271" i="10"/>
  <c r="K269" i="10"/>
  <c r="T269" i="10"/>
  <c r="O264" i="10"/>
  <c r="L264" i="10"/>
  <c r="D333" i="10"/>
  <c r="G328" i="10"/>
  <c r="M320" i="10"/>
  <c r="M319" i="10"/>
  <c r="P316" i="10"/>
  <c r="J316" i="10"/>
  <c r="F314" i="10"/>
  <c r="S310" i="10"/>
  <c r="P306" i="10"/>
  <c r="T305" i="10"/>
  <c r="R299" i="10"/>
  <c r="P298" i="10"/>
  <c r="V298" i="10"/>
  <c r="F292" i="10"/>
  <c r="I292" i="10"/>
  <c r="D280" i="10"/>
  <c r="I361" i="11"/>
  <c r="L361" i="11"/>
  <c r="D361" i="11"/>
  <c r="U361" i="11"/>
  <c r="F361" i="11"/>
  <c r="O361" i="11"/>
  <c r="G361" i="10"/>
  <c r="P361" i="10"/>
  <c r="F357" i="10"/>
  <c r="U357" i="10"/>
  <c r="R355" i="10"/>
  <c r="D331" i="10"/>
  <c r="R326" i="10"/>
  <c r="J319" i="10"/>
  <c r="D318" i="10"/>
  <c r="G317" i="10"/>
  <c r="S313" i="10"/>
  <c r="M313" i="10"/>
  <c r="P309" i="10"/>
  <c r="P299" i="10"/>
  <c r="D297" i="10"/>
  <c r="I297" i="10"/>
  <c r="M296" i="10"/>
  <c r="L295" i="10"/>
  <c r="I293" i="10"/>
  <c r="F293" i="10"/>
  <c r="L291" i="10"/>
  <c r="F166" i="24" s="1"/>
  <c r="O284" i="10"/>
  <c r="V280" i="10"/>
  <c r="J280" i="10"/>
  <c r="M280" i="10"/>
  <c r="G277" i="10"/>
  <c r="V277" i="10"/>
  <c r="M273" i="10"/>
  <c r="G273" i="10"/>
  <c r="P273" i="10"/>
  <c r="F271" i="10"/>
  <c r="O271" i="10"/>
  <c r="I271" i="10"/>
  <c r="R271" i="10"/>
  <c r="L271" i="10"/>
  <c r="U271" i="10"/>
  <c r="D256" i="10"/>
  <c r="R256" i="10"/>
  <c r="O256" i="10"/>
  <c r="J365" i="11"/>
  <c r="S91" i="25" s="1"/>
  <c r="P365" i="11"/>
  <c r="S365" i="11"/>
  <c r="Y91" i="25" s="1"/>
  <c r="R356" i="11"/>
  <c r="O356" i="11"/>
  <c r="D356" i="11"/>
  <c r="F356" i="11"/>
  <c r="I356" i="11"/>
  <c r="U356" i="11"/>
  <c r="L356" i="11"/>
  <c r="U331" i="10"/>
  <c r="L331" i="10"/>
  <c r="D330" i="10"/>
  <c r="D325" i="10"/>
  <c r="F325" i="10"/>
  <c r="U325" i="10"/>
  <c r="O313" i="10"/>
  <c r="I313" i="10"/>
  <c r="S304" i="10"/>
  <c r="U303" i="10"/>
  <c r="M299" i="10"/>
  <c r="V296" i="10"/>
  <c r="L296" i="10"/>
  <c r="S295" i="10"/>
  <c r="J295" i="10"/>
  <c r="M295" i="10"/>
  <c r="G290" i="10"/>
  <c r="V290" i="10"/>
  <c r="M290" i="10"/>
  <c r="J286" i="10"/>
  <c r="L281" i="10"/>
  <c r="F273" i="10"/>
  <c r="O273" i="10"/>
  <c r="N271" i="10"/>
  <c r="K263" i="10"/>
  <c r="H263" i="10"/>
  <c r="J262" i="10"/>
  <c r="S262" i="10"/>
  <c r="J364" i="11"/>
  <c r="V364" i="11"/>
  <c r="M364" i="11"/>
  <c r="G364" i="11"/>
  <c r="S364" i="11"/>
  <c r="G306" i="10"/>
  <c r="P304" i="10"/>
  <c r="N303" i="10"/>
  <c r="V300" i="10"/>
  <c r="D300" i="10"/>
  <c r="E300" i="10" s="1"/>
  <c r="A170" i="24" s="1"/>
  <c r="I299" i="10"/>
  <c r="U296" i="10"/>
  <c r="U290" i="10"/>
  <c r="I290" i="10"/>
  <c r="G281" i="10"/>
  <c r="P281" i="10"/>
  <c r="F276" i="10"/>
  <c r="U276" i="10"/>
  <c r="I276" i="10"/>
  <c r="P263" i="10"/>
  <c r="S263" i="10"/>
  <c r="V263" i="10"/>
  <c r="J369" i="11"/>
  <c r="M369" i="11"/>
  <c r="P369" i="11"/>
  <c r="V369" i="11"/>
  <c r="G310" i="10"/>
  <c r="J310" i="10"/>
  <c r="M304" i="10"/>
  <c r="U302" i="10"/>
  <c r="L302" i="10"/>
  <c r="O302" i="10"/>
  <c r="G299" i="10"/>
  <c r="F296" i="10"/>
  <c r="S290" i="10"/>
  <c r="P289" i="10"/>
  <c r="F284" i="10"/>
  <c r="L284" i="10"/>
  <c r="U279" i="10"/>
  <c r="I272" i="10"/>
  <c r="J268" i="10"/>
  <c r="G268" i="10"/>
  <c r="F266" i="10"/>
  <c r="I265" i="10"/>
  <c r="R265" i="10"/>
  <c r="U265" i="10"/>
  <c r="D368" i="9"/>
  <c r="R368" i="9"/>
  <c r="J352" i="9"/>
  <c r="S352" i="9"/>
  <c r="D368" i="10"/>
  <c r="R368" i="10"/>
  <c r="I362" i="10"/>
  <c r="M361" i="10"/>
  <c r="U170" i="24" s="1"/>
  <c r="V358" i="10"/>
  <c r="S358" i="10"/>
  <c r="I355" i="10"/>
  <c r="V350" i="10"/>
  <c r="S350" i="10"/>
  <c r="I349" i="10"/>
  <c r="D334" i="10"/>
  <c r="I326" i="10"/>
  <c r="O321" i="10"/>
  <c r="L321" i="10"/>
  <c r="U319" i="10"/>
  <c r="R318" i="10"/>
  <c r="V316" i="10"/>
  <c r="G316" i="10"/>
  <c r="I315" i="10"/>
  <c r="L314" i="10"/>
  <c r="R313" i="10"/>
  <c r="S312" i="10"/>
  <c r="J312" i="10"/>
  <c r="G311" i="10"/>
  <c r="M311" i="10"/>
  <c r="J309" i="10"/>
  <c r="P308" i="10"/>
  <c r="M308" i="10"/>
  <c r="D308" i="10"/>
  <c r="V306" i="10"/>
  <c r="F306" i="10"/>
  <c r="U306" i="10"/>
  <c r="I306" i="10"/>
  <c r="F305" i="10"/>
  <c r="J304" i="10"/>
  <c r="V299" i="10"/>
  <c r="F299" i="10"/>
  <c r="J298" i="10"/>
  <c r="O297" i="10"/>
  <c r="R296" i="10"/>
  <c r="D296" i="10"/>
  <c r="R293" i="10"/>
  <c r="L292" i="10"/>
  <c r="R290" i="10"/>
  <c r="O288" i="10"/>
  <c r="U288" i="10"/>
  <c r="M282" i="10"/>
  <c r="S280" i="10"/>
  <c r="D279" i="10"/>
  <c r="J278" i="10"/>
  <c r="V278" i="10"/>
  <c r="D278" i="10"/>
  <c r="R276" i="10"/>
  <c r="V274" i="10"/>
  <c r="P274" i="10"/>
  <c r="D268" i="10"/>
  <c r="G267" i="10"/>
  <c r="M267" i="10"/>
  <c r="S267" i="10"/>
  <c r="J264" i="10"/>
  <c r="V262" i="10"/>
  <c r="M370" i="11"/>
  <c r="S370" i="11"/>
  <c r="P370" i="11"/>
  <c r="P364" i="11"/>
  <c r="M293" i="10"/>
  <c r="I287" i="10"/>
  <c r="P257" i="10"/>
  <c r="S257" i="10"/>
  <c r="V257" i="10"/>
  <c r="U255" i="10"/>
  <c r="J255" i="10"/>
  <c r="G255" i="10"/>
  <c r="S255" i="10"/>
  <c r="L254" i="10"/>
  <c r="I369" i="11"/>
  <c r="D369" i="11"/>
  <c r="U369" i="11"/>
  <c r="L88" i="25" s="1"/>
  <c r="S367" i="11"/>
  <c r="Y168" i="25" s="1"/>
  <c r="P362" i="11"/>
  <c r="L358" i="11"/>
  <c r="J353" i="11"/>
  <c r="G353" i="11"/>
  <c r="S353" i="11"/>
  <c r="P353" i="11"/>
  <c r="S351" i="11"/>
  <c r="G351" i="11"/>
  <c r="J346" i="11"/>
  <c r="S343" i="11"/>
  <c r="P341" i="11"/>
  <c r="Q340" i="11"/>
  <c r="J340" i="11"/>
  <c r="S340" i="11"/>
  <c r="G340" i="11"/>
  <c r="R338" i="11"/>
  <c r="S337" i="11"/>
  <c r="Y172" i="25" s="1"/>
  <c r="U319" i="11"/>
  <c r="U318" i="11"/>
  <c r="V317" i="11"/>
  <c r="M316" i="11"/>
  <c r="S316" i="11"/>
  <c r="G316" i="11"/>
  <c r="T310" i="11"/>
  <c r="P310" i="11"/>
  <c r="G310" i="11"/>
  <c r="S310" i="11"/>
  <c r="G306" i="11"/>
  <c r="J306" i="11"/>
  <c r="M306" i="11"/>
  <c r="P306" i="11"/>
  <c r="S306" i="11"/>
  <c r="G293" i="11"/>
  <c r="J293" i="11"/>
  <c r="S293" i="11"/>
  <c r="H255" i="10"/>
  <c r="T255" i="10"/>
  <c r="P367" i="11"/>
  <c r="F358" i="11"/>
  <c r="I353" i="11"/>
  <c r="D353" i="11"/>
  <c r="S342" i="11"/>
  <c r="I340" i="11"/>
  <c r="U340" i="11"/>
  <c r="P337" i="11"/>
  <c r="W172" i="25" s="1"/>
  <c r="H336" i="11"/>
  <c r="N336" i="11"/>
  <c r="G332" i="11"/>
  <c r="J332" i="11"/>
  <c r="M332" i="11"/>
  <c r="V330" i="11"/>
  <c r="J330" i="11"/>
  <c r="S330" i="11"/>
  <c r="G329" i="11"/>
  <c r="V329" i="11"/>
  <c r="P329" i="11"/>
  <c r="P325" i="11"/>
  <c r="D325" i="11"/>
  <c r="V325" i="11"/>
  <c r="V320" i="11"/>
  <c r="S318" i="11"/>
  <c r="F315" i="11"/>
  <c r="U315" i="11"/>
  <c r="L315" i="11"/>
  <c r="O315" i="11"/>
  <c r="F310" i="11"/>
  <c r="O310" i="11"/>
  <c r="I310" i="11"/>
  <c r="F293" i="11"/>
  <c r="B167" i="25" s="1"/>
  <c r="L293" i="11"/>
  <c r="O293" i="11"/>
  <c r="H167" i="25" s="1"/>
  <c r="U293" i="11"/>
  <c r="L167" i="25" s="1"/>
  <c r="R283" i="11"/>
  <c r="U283" i="11"/>
  <c r="D364" i="9"/>
  <c r="K364" i="9" s="1"/>
  <c r="D289" i="10"/>
  <c r="D286" i="10"/>
  <c r="O268" i="10"/>
  <c r="S261" i="10"/>
  <c r="U260" i="10"/>
  <c r="D258" i="10"/>
  <c r="P255" i="10"/>
  <c r="F254" i="10"/>
  <c r="I366" i="11"/>
  <c r="F366" i="11"/>
  <c r="M361" i="11"/>
  <c r="J359" i="11"/>
  <c r="V359" i="11"/>
  <c r="N355" i="11"/>
  <c r="V350" i="11"/>
  <c r="J349" i="11"/>
  <c r="M348" i="11"/>
  <c r="O343" i="11"/>
  <c r="O342" i="11"/>
  <c r="O340" i="11"/>
  <c r="O338" i="11"/>
  <c r="M337" i="11"/>
  <c r="U172" i="25" s="1"/>
  <c r="O336" i="11"/>
  <c r="M335" i="11"/>
  <c r="S335" i="11"/>
  <c r="G335" i="11"/>
  <c r="G333" i="11"/>
  <c r="J333" i="11"/>
  <c r="F330" i="11"/>
  <c r="U330" i="11"/>
  <c r="D329" i="11"/>
  <c r="D328" i="11"/>
  <c r="O323" i="11"/>
  <c r="U320" i="11"/>
  <c r="O319" i="11"/>
  <c r="R318" i="11"/>
  <c r="V315" i="11"/>
  <c r="U309" i="11"/>
  <c r="V294" i="11"/>
  <c r="H263" i="11"/>
  <c r="N263" i="11"/>
  <c r="R261" i="10"/>
  <c r="P258" i="10"/>
  <c r="O255" i="10"/>
  <c r="U254" i="10"/>
  <c r="D254" i="10"/>
  <c r="M253" i="10"/>
  <c r="V253" i="10"/>
  <c r="M362" i="11"/>
  <c r="V362" i="11"/>
  <c r="S350" i="11"/>
  <c r="J347" i="11"/>
  <c r="M347" i="11"/>
  <c r="V345" i="11"/>
  <c r="M343" i="11"/>
  <c r="L342" i="11"/>
  <c r="N340" i="11"/>
  <c r="J337" i="11"/>
  <c r="S172" i="25" s="1"/>
  <c r="O333" i="11"/>
  <c r="F333" i="11"/>
  <c r="U331" i="11"/>
  <c r="M330" i="11"/>
  <c r="S329" i="11"/>
  <c r="R320" i="11"/>
  <c r="P318" i="11"/>
  <c r="S315" i="11"/>
  <c r="M310" i="11"/>
  <c r="L309" i="11"/>
  <c r="D298" i="11"/>
  <c r="V292" i="11"/>
  <c r="P292" i="11"/>
  <c r="S292" i="11"/>
  <c r="D253" i="10"/>
  <c r="F253" i="10"/>
  <c r="G367" i="11"/>
  <c r="M367" i="11"/>
  <c r="I358" i="11"/>
  <c r="O358" i="11"/>
  <c r="L353" i="11"/>
  <c r="D349" i="11"/>
  <c r="R349" i="11"/>
  <c r="O347" i="11"/>
  <c r="L347" i="11"/>
  <c r="J342" i="11"/>
  <c r="L331" i="11"/>
  <c r="P317" i="11"/>
  <c r="S317" i="11"/>
  <c r="J317" i="11"/>
  <c r="M317" i="11"/>
  <c r="V305" i="11"/>
  <c r="AA168" i="25" s="1"/>
  <c r="M305" i="11"/>
  <c r="P305" i="11"/>
  <c r="W168" i="25" s="1"/>
  <c r="H301" i="11"/>
  <c r="Q301" i="11"/>
  <c r="T301" i="11"/>
  <c r="S294" i="11"/>
  <c r="O292" i="11"/>
  <c r="F292" i="11"/>
  <c r="I292" i="11"/>
  <c r="L292" i="11"/>
  <c r="R292" i="11"/>
  <c r="D272" i="10"/>
  <c r="M258" i="10"/>
  <c r="M256" i="10"/>
  <c r="S256" i="10"/>
  <c r="L255" i="10"/>
  <c r="S368" i="11"/>
  <c r="P368" i="11"/>
  <c r="R358" i="11"/>
  <c r="J356" i="11"/>
  <c r="G356" i="11"/>
  <c r="S356" i="11"/>
  <c r="L350" i="11"/>
  <c r="V346" i="11"/>
  <c r="O341" i="11"/>
  <c r="R341" i="11"/>
  <c r="L340" i="11"/>
  <c r="J338" i="11"/>
  <c r="G338" i="11"/>
  <c r="D337" i="11"/>
  <c r="O337" i="11"/>
  <c r="M329" i="11"/>
  <c r="M327" i="11"/>
  <c r="G327" i="11"/>
  <c r="M325" i="11"/>
  <c r="D317" i="11"/>
  <c r="P315" i="11"/>
  <c r="J310" i="11"/>
  <c r="J309" i="11"/>
  <c r="S309" i="11"/>
  <c r="F305" i="11"/>
  <c r="I305" i="11"/>
  <c r="O305" i="11"/>
  <c r="R305" i="11"/>
  <c r="O298" i="11"/>
  <c r="I298" i="11"/>
  <c r="L298" i="11"/>
  <c r="F298" i="11"/>
  <c r="R298" i="11"/>
  <c r="U298" i="11"/>
  <c r="K287" i="11"/>
  <c r="T287" i="11"/>
  <c r="Q287" i="11"/>
  <c r="H287" i="11"/>
  <c r="P350" i="11"/>
  <c r="G350" i="11"/>
  <c r="K348" i="11"/>
  <c r="H348" i="11"/>
  <c r="P342" i="11"/>
  <c r="M342" i="11"/>
  <c r="V342" i="11"/>
  <c r="D320" i="11"/>
  <c r="J320" i="11"/>
  <c r="R319" i="11"/>
  <c r="I319" i="11"/>
  <c r="M318" i="11"/>
  <c r="J318" i="11"/>
  <c r="O309" i="11"/>
  <c r="R309" i="11"/>
  <c r="I309" i="11"/>
  <c r="P294" i="11"/>
  <c r="W170" i="25" s="1"/>
  <c r="J294" i="11"/>
  <c r="M294" i="11"/>
  <c r="D357" i="11"/>
  <c r="O357" i="11"/>
  <c r="J348" i="11"/>
  <c r="S348" i="11"/>
  <c r="V348" i="11"/>
  <c r="V343" i="11"/>
  <c r="P343" i="11"/>
  <c r="V337" i="11"/>
  <c r="AA172" i="25" s="1"/>
  <c r="J329" i="11"/>
  <c r="E326" i="11"/>
  <c r="K326" i="11"/>
  <c r="I320" i="11"/>
  <c r="F320" i="11"/>
  <c r="L320" i="11"/>
  <c r="V318" i="11"/>
  <c r="L318" i="11"/>
  <c r="I318" i="11"/>
  <c r="K310" i="11"/>
  <c r="E310" i="11"/>
  <c r="Q310" i="11"/>
  <c r="D294" i="11"/>
  <c r="Q294" i="11" s="1"/>
  <c r="F294" i="11"/>
  <c r="R294" i="11"/>
  <c r="I294" i="11"/>
  <c r="L294" i="11"/>
  <c r="O294" i="11"/>
  <c r="R291" i="11"/>
  <c r="D291" i="11"/>
  <c r="E291" i="11" s="1"/>
  <c r="F291" i="11"/>
  <c r="S288" i="11"/>
  <c r="M288" i="11"/>
  <c r="M285" i="11"/>
  <c r="S285" i="11"/>
  <c r="V285" i="11"/>
  <c r="G285" i="11"/>
  <c r="J275" i="11"/>
  <c r="D270" i="11"/>
  <c r="U260" i="11"/>
  <c r="I260" i="11"/>
  <c r="L260" i="11"/>
  <c r="F370" i="12"/>
  <c r="L370" i="12"/>
  <c r="D370" i="12"/>
  <c r="O370" i="12"/>
  <c r="R370" i="12"/>
  <c r="J170" i="26" s="1"/>
  <c r="J268" i="11"/>
  <c r="M268" i="11"/>
  <c r="P265" i="11"/>
  <c r="M265" i="11"/>
  <c r="S265" i="11"/>
  <c r="S263" i="11"/>
  <c r="M256" i="11"/>
  <c r="S256" i="11"/>
  <c r="D359" i="12"/>
  <c r="O359" i="12"/>
  <c r="F359" i="12"/>
  <c r="R359" i="12"/>
  <c r="U359" i="12"/>
  <c r="E349" i="12"/>
  <c r="N349" i="12"/>
  <c r="Q309" i="12"/>
  <c r="H309" i="12"/>
  <c r="T309" i="12"/>
  <c r="U285" i="11"/>
  <c r="I285" i="11"/>
  <c r="L285" i="11"/>
  <c r="F275" i="11"/>
  <c r="I275" i="11"/>
  <c r="J266" i="11"/>
  <c r="M266" i="11"/>
  <c r="J263" i="11"/>
  <c r="V263" i="11"/>
  <c r="M263" i="11"/>
  <c r="K361" i="12"/>
  <c r="T361" i="12"/>
  <c r="U313" i="11"/>
  <c r="O313" i="11"/>
  <c r="F308" i="11"/>
  <c r="O308" i="11"/>
  <c r="J302" i="11"/>
  <c r="M302" i="11"/>
  <c r="M300" i="11"/>
  <c r="S300" i="11"/>
  <c r="V300" i="11"/>
  <c r="M291" i="11"/>
  <c r="V284" i="11"/>
  <c r="P279" i="11"/>
  <c r="D278" i="11"/>
  <c r="O278" i="11"/>
  <c r="V275" i="11"/>
  <c r="P271" i="11"/>
  <c r="G271" i="11"/>
  <c r="P268" i="11"/>
  <c r="V266" i="11"/>
  <c r="O266" i="11"/>
  <c r="I266" i="11"/>
  <c r="P263" i="11"/>
  <c r="O262" i="11"/>
  <c r="U262" i="11"/>
  <c r="D262" i="11"/>
  <c r="F262" i="11"/>
  <c r="O254" i="11"/>
  <c r="F254" i="11"/>
  <c r="U254" i="11"/>
  <c r="I254" i="11"/>
  <c r="L254" i="11"/>
  <c r="K365" i="12"/>
  <c r="N365" i="12"/>
  <c r="Q365" i="12"/>
  <c r="H365" i="12"/>
  <c r="V303" i="11"/>
  <c r="J303" i="11"/>
  <c r="D300" i="11"/>
  <c r="F300" i="11"/>
  <c r="L299" i="11"/>
  <c r="F169" i="25" s="1"/>
  <c r="O299" i="11"/>
  <c r="D286" i="11"/>
  <c r="K286" i="11" s="1"/>
  <c r="I286" i="11"/>
  <c r="J284" i="11"/>
  <c r="P284" i="11"/>
  <c r="V277" i="11"/>
  <c r="S275" i="11"/>
  <c r="N271" i="11"/>
  <c r="F271" i="11"/>
  <c r="R271" i="11"/>
  <c r="V265" i="11"/>
  <c r="S261" i="11"/>
  <c r="F354" i="12"/>
  <c r="I354" i="12"/>
  <c r="L354" i="12"/>
  <c r="O354" i="12"/>
  <c r="R354" i="12"/>
  <c r="U354" i="12"/>
  <c r="G304" i="11"/>
  <c r="J304" i="11"/>
  <c r="M304" i="11"/>
  <c r="F303" i="11"/>
  <c r="L303" i="11"/>
  <c r="V299" i="11"/>
  <c r="G297" i="11"/>
  <c r="M297" i="11"/>
  <c r="L295" i="11"/>
  <c r="P290" i="11"/>
  <c r="V290" i="11"/>
  <c r="U286" i="11"/>
  <c r="S284" i="11"/>
  <c r="D284" i="11"/>
  <c r="F284" i="11"/>
  <c r="R284" i="11"/>
  <c r="O282" i="11"/>
  <c r="U282" i="11"/>
  <c r="D281" i="11"/>
  <c r="R281" i="11"/>
  <c r="L279" i="11"/>
  <c r="S277" i="11"/>
  <c r="R275" i="11"/>
  <c r="V272" i="11"/>
  <c r="G272" i="11"/>
  <c r="V270" i="11"/>
  <c r="S266" i="11"/>
  <c r="F259" i="11"/>
  <c r="L259" i="11"/>
  <c r="P356" i="12"/>
  <c r="G356" i="12"/>
  <c r="V356" i="12"/>
  <c r="J356" i="12"/>
  <c r="M356" i="12"/>
  <c r="D364" i="11"/>
  <c r="I346" i="11"/>
  <c r="D87" i="25" s="1"/>
  <c r="F346" i="11"/>
  <c r="I345" i="11"/>
  <c r="L345" i="11"/>
  <c r="P336" i="11"/>
  <c r="S336" i="11"/>
  <c r="D304" i="11"/>
  <c r="V302" i="11"/>
  <c r="P300" i="11"/>
  <c r="U299" i="11"/>
  <c r="L169" i="25" s="1"/>
  <c r="S286" i="11"/>
  <c r="O284" i="11"/>
  <c r="V281" i="11"/>
  <c r="F279" i="11"/>
  <c r="P275" i="11"/>
  <c r="F272" i="11"/>
  <c r="U272" i="11"/>
  <c r="I272" i="11"/>
  <c r="L271" i="11"/>
  <c r="R270" i="11"/>
  <c r="G268" i="11"/>
  <c r="R266" i="11"/>
  <c r="J265" i="11"/>
  <c r="F260" i="11"/>
  <c r="T254" i="11"/>
  <c r="M253" i="11"/>
  <c r="J253" i="11"/>
  <c r="P367" i="12"/>
  <c r="G367" i="12"/>
  <c r="V367" i="12"/>
  <c r="M367" i="12"/>
  <c r="U168" i="26" s="1"/>
  <c r="D367" i="12"/>
  <c r="S367" i="12"/>
  <c r="G291" i="11"/>
  <c r="P291" i="11"/>
  <c r="S291" i="11"/>
  <c r="R285" i="11"/>
  <c r="J283" i="11"/>
  <c r="G279" i="11"/>
  <c r="J279" i="11"/>
  <c r="M275" i="11"/>
  <c r="F270" i="11"/>
  <c r="P266" i="11"/>
  <c r="D264" i="11"/>
  <c r="S264" i="11"/>
  <c r="G263" i="11"/>
  <c r="I257" i="11"/>
  <c r="L257" i="11"/>
  <c r="D257" i="11"/>
  <c r="O257" i="11"/>
  <c r="R257" i="11"/>
  <c r="O368" i="12"/>
  <c r="I368" i="12"/>
  <c r="D363" i="12"/>
  <c r="V360" i="12"/>
  <c r="O360" i="12"/>
  <c r="I360" i="12"/>
  <c r="M354" i="12"/>
  <c r="G354" i="12"/>
  <c r="V354" i="12"/>
  <c r="V348" i="12"/>
  <c r="V338" i="12"/>
  <c r="P337" i="12"/>
  <c r="W172" i="26" s="1"/>
  <c r="L309" i="12"/>
  <c r="P299" i="12"/>
  <c r="S299" i="12"/>
  <c r="Y91" i="26" s="1"/>
  <c r="V299" i="12"/>
  <c r="F290" i="12"/>
  <c r="I290" i="12"/>
  <c r="G345" i="12"/>
  <c r="J345" i="12"/>
  <c r="I329" i="12"/>
  <c r="O329" i="12"/>
  <c r="U329" i="12"/>
  <c r="L329" i="12"/>
  <c r="D328" i="12"/>
  <c r="O328" i="12"/>
  <c r="L328" i="12"/>
  <c r="I325" i="12"/>
  <c r="U323" i="12"/>
  <c r="O323" i="12"/>
  <c r="R323" i="12"/>
  <c r="V321" i="12"/>
  <c r="G321" i="12"/>
  <c r="S321" i="12"/>
  <c r="P321" i="12"/>
  <c r="D303" i="12"/>
  <c r="N303" i="12" s="1"/>
  <c r="G303" i="12"/>
  <c r="J303" i="12"/>
  <c r="V303" i="12"/>
  <c r="M254" i="11"/>
  <c r="R253" i="11"/>
  <c r="I367" i="12"/>
  <c r="U367" i="12"/>
  <c r="L90" i="26" s="1"/>
  <c r="I365" i="12"/>
  <c r="G362" i="12"/>
  <c r="L361" i="12"/>
  <c r="R360" i="12"/>
  <c r="F357" i="12"/>
  <c r="O356" i="12"/>
  <c r="D356" i="12"/>
  <c r="R356" i="12"/>
  <c r="R351" i="12"/>
  <c r="S348" i="12"/>
  <c r="R347" i="12"/>
  <c r="M346" i="12"/>
  <c r="F343" i="12"/>
  <c r="R340" i="12"/>
  <c r="S339" i="12"/>
  <c r="P338" i="12"/>
  <c r="R334" i="12"/>
  <c r="P333" i="12"/>
  <c r="M330" i="12"/>
  <c r="F325" i="12"/>
  <c r="M322" i="12"/>
  <c r="O321" i="12"/>
  <c r="R321" i="12"/>
  <c r="O311" i="12"/>
  <c r="F311" i="12"/>
  <c r="U309" i="12"/>
  <c r="I309" i="12"/>
  <c r="S303" i="12"/>
  <c r="R265" i="11"/>
  <c r="L263" i="11"/>
  <c r="V260" i="11"/>
  <c r="V369" i="12"/>
  <c r="M369" i="12"/>
  <c r="R366" i="12"/>
  <c r="R365" i="12"/>
  <c r="S364" i="12"/>
  <c r="O364" i="12"/>
  <c r="D364" i="12"/>
  <c r="F362" i="12"/>
  <c r="I361" i="12"/>
  <c r="P360" i="12"/>
  <c r="S359" i="12"/>
  <c r="D357" i="12"/>
  <c r="S355" i="12"/>
  <c r="P354" i="12"/>
  <c r="Q351" i="12"/>
  <c r="J349" i="12"/>
  <c r="R348" i="12"/>
  <c r="I347" i="12"/>
  <c r="G346" i="12"/>
  <c r="D343" i="12"/>
  <c r="L342" i="12"/>
  <c r="R341" i="12"/>
  <c r="F341" i="12"/>
  <c r="P339" i="12"/>
  <c r="M338" i="12"/>
  <c r="V337" i="12"/>
  <c r="AA172" i="26" s="1"/>
  <c r="J337" i="12"/>
  <c r="S172" i="26" s="1"/>
  <c r="U328" i="12"/>
  <c r="D327" i="12"/>
  <c r="Q327" i="12" s="1"/>
  <c r="O327" i="12"/>
  <c r="D325" i="12"/>
  <c r="P308" i="12"/>
  <c r="G308" i="12"/>
  <c r="D311" i="11"/>
  <c r="S287" i="11"/>
  <c r="U273" i="11"/>
  <c r="G260" i="11"/>
  <c r="D259" i="11"/>
  <c r="T255" i="11"/>
  <c r="S370" i="12"/>
  <c r="P370" i="12"/>
  <c r="L366" i="12"/>
  <c r="F365" i="12"/>
  <c r="R364" i="12"/>
  <c r="S363" i="12"/>
  <c r="R362" i="12"/>
  <c r="D362" i="12"/>
  <c r="F361" i="12"/>
  <c r="M360" i="12"/>
  <c r="R355" i="12"/>
  <c r="D352" i="12"/>
  <c r="N352" i="12" s="1"/>
  <c r="P351" i="12"/>
  <c r="G349" i="12"/>
  <c r="L348" i="12"/>
  <c r="F346" i="12"/>
  <c r="O343" i="12"/>
  <c r="D341" i="12"/>
  <c r="M340" i="12"/>
  <c r="M339" i="12"/>
  <c r="G338" i="12"/>
  <c r="G336" i="12"/>
  <c r="J335" i="12"/>
  <c r="O332" i="12"/>
  <c r="L332" i="12"/>
  <c r="S328" i="12"/>
  <c r="R327" i="12"/>
  <c r="U325" i="12"/>
  <c r="M325" i="12"/>
  <c r="V325" i="12"/>
  <c r="O324" i="12"/>
  <c r="U324" i="12"/>
  <c r="R324" i="12"/>
  <c r="L324" i="12"/>
  <c r="R318" i="12"/>
  <c r="L318" i="12"/>
  <c r="O314" i="12"/>
  <c r="P310" i="12"/>
  <c r="I308" i="12"/>
  <c r="R308" i="12"/>
  <c r="L308" i="12"/>
  <c r="O308" i="12"/>
  <c r="P303" i="12"/>
  <c r="I286" i="12"/>
  <c r="F286" i="12"/>
  <c r="U286" i="12"/>
  <c r="R286" i="12"/>
  <c r="L286" i="12"/>
  <c r="O286" i="12"/>
  <c r="M362" i="12"/>
  <c r="V362" i="12"/>
  <c r="J360" i="12"/>
  <c r="F342" i="12"/>
  <c r="K336" i="12"/>
  <c r="N336" i="12"/>
  <c r="D333" i="12"/>
  <c r="K333" i="12" s="1"/>
  <c r="V333" i="12"/>
  <c r="F320" i="12"/>
  <c r="L293" i="12"/>
  <c r="O293" i="12"/>
  <c r="R293" i="12"/>
  <c r="F293" i="12"/>
  <c r="B167" i="26" s="1"/>
  <c r="U293" i="12"/>
  <c r="L167" i="26" s="1"/>
  <c r="I293" i="12"/>
  <c r="D167" i="26" s="1"/>
  <c r="K284" i="12"/>
  <c r="H284" i="12"/>
  <c r="T284" i="12"/>
  <c r="N284" i="12"/>
  <c r="E284" i="12"/>
  <c r="Q284" i="12"/>
  <c r="S279" i="12"/>
  <c r="V279" i="12"/>
  <c r="G279" i="12"/>
  <c r="J279" i="12"/>
  <c r="M279" i="12"/>
  <c r="P279" i="12"/>
  <c r="D253" i="11"/>
  <c r="I253" i="11"/>
  <c r="J363" i="12"/>
  <c r="G359" i="12"/>
  <c r="U357" i="12"/>
  <c r="F348" i="12"/>
  <c r="O347" i="12"/>
  <c r="L347" i="12"/>
  <c r="D340" i="12"/>
  <c r="F333" i="12"/>
  <c r="O333" i="12"/>
  <c r="L333" i="12"/>
  <c r="M331" i="12"/>
  <c r="I330" i="12"/>
  <c r="O330" i="12"/>
  <c r="R330" i="12"/>
  <c r="R325" i="12"/>
  <c r="I323" i="12"/>
  <c r="I322" i="12"/>
  <c r="D322" i="12"/>
  <c r="Q322" i="12" s="1"/>
  <c r="O322" i="12"/>
  <c r="G320" i="12"/>
  <c r="S320" i="12"/>
  <c r="M320" i="12"/>
  <c r="P320" i="12"/>
  <c r="N319" i="12"/>
  <c r="Q319" i="12"/>
  <c r="F309" i="12"/>
  <c r="R309" i="12"/>
  <c r="M303" i="12"/>
  <c r="R299" i="12"/>
  <c r="G365" i="12"/>
  <c r="P365" i="12"/>
  <c r="W91" i="26" s="1"/>
  <c r="O361" i="12"/>
  <c r="U361" i="12"/>
  <c r="H351" i="12"/>
  <c r="U349" i="12"/>
  <c r="F349" i="12"/>
  <c r="S345" i="12"/>
  <c r="F339" i="12"/>
  <c r="O339" i="12"/>
  <c r="U334" i="12"/>
  <c r="O334" i="12"/>
  <c r="I334" i="12"/>
  <c r="D334" i="12"/>
  <c r="E334" i="12" s="1"/>
  <c r="L314" i="12"/>
  <c r="R314" i="12"/>
  <c r="U314" i="12"/>
  <c r="F314" i="12"/>
  <c r="F312" i="12"/>
  <c r="O312" i="12"/>
  <c r="V310" i="12"/>
  <c r="S310" i="12"/>
  <c r="J310" i="12"/>
  <c r="G310" i="12"/>
  <c r="U307" i="12"/>
  <c r="L94" i="26" s="1"/>
  <c r="L307" i="12"/>
  <c r="F94" i="26" s="1"/>
  <c r="F307" i="12"/>
  <c r="B94" i="26" s="1"/>
  <c r="O307" i="12"/>
  <c r="H94" i="26" s="1"/>
  <c r="R307" i="12"/>
  <c r="J94" i="26" s="1"/>
  <c r="P306" i="12"/>
  <c r="M306" i="12"/>
  <c r="F299" i="12"/>
  <c r="M287" i="12"/>
  <c r="P287" i="12"/>
  <c r="S287" i="12"/>
  <c r="V287" i="12"/>
  <c r="G287" i="12"/>
  <c r="J287" i="12"/>
  <c r="I285" i="12"/>
  <c r="R285" i="12"/>
  <c r="L285" i="12"/>
  <c r="O285" i="12"/>
  <c r="M317" i="12"/>
  <c r="V314" i="12"/>
  <c r="V296" i="12"/>
  <c r="G296" i="12"/>
  <c r="J296" i="12"/>
  <c r="J295" i="12"/>
  <c r="M295" i="12"/>
  <c r="T294" i="12"/>
  <c r="Q294" i="12"/>
  <c r="M293" i="12"/>
  <c r="U292" i="12"/>
  <c r="I292" i="12"/>
  <c r="I288" i="12"/>
  <c r="O281" i="12"/>
  <c r="R281" i="12"/>
  <c r="J278" i="12"/>
  <c r="J276" i="12"/>
  <c r="S276" i="12"/>
  <c r="J272" i="12"/>
  <c r="S272" i="12"/>
  <c r="H269" i="12"/>
  <c r="Q269" i="12"/>
  <c r="T269" i="12"/>
  <c r="G262" i="12"/>
  <c r="S262" i="12"/>
  <c r="D335" i="12"/>
  <c r="N335" i="12" s="1"/>
  <c r="I335" i="12"/>
  <c r="J317" i="12"/>
  <c r="P316" i="12"/>
  <c r="M316" i="12"/>
  <c r="O313" i="12"/>
  <c r="L313" i="12"/>
  <c r="M301" i="12"/>
  <c r="U301" i="12"/>
  <c r="I301" i="12"/>
  <c r="R301" i="12"/>
  <c r="I287" i="12"/>
  <c r="M286" i="12"/>
  <c r="P284" i="12"/>
  <c r="U280" i="12"/>
  <c r="M274" i="12"/>
  <c r="V274" i="12"/>
  <c r="J274" i="12"/>
  <c r="S274" i="12"/>
  <c r="S264" i="12"/>
  <c r="D262" i="12"/>
  <c r="R262" i="12"/>
  <c r="L262" i="12"/>
  <c r="H261" i="12"/>
  <c r="Q261" i="12"/>
  <c r="D258" i="12"/>
  <c r="K258" i="12" s="1"/>
  <c r="O258" i="12"/>
  <c r="R258" i="12"/>
  <c r="J284" i="12"/>
  <c r="S284" i="12"/>
  <c r="L280" i="12"/>
  <c r="P273" i="12"/>
  <c r="M273" i="12"/>
  <c r="U271" i="12"/>
  <c r="F271" i="12"/>
  <c r="P264" i="12"/>
  <c r="U313" i="12"/>
  <c r="O300" i="12"/>
  <c r="H170" i="26" s="1"/>
  <c r="S296" i="12"/>
  <c r="S295" i="12"/>
  <c r="M290" i="12"/>
  <c r="G290" i="12"/>
  <c r="F287" i="12"/>
  <c r="R284" i="12"/>
  <c r="I284" i="12"/>
  <c r="I278" i="12"/>
  <c r="O278" i="12"/>
  <c r="R278" i="12"/>
  <c r="M275" i="12"/>
  <c r="V273" i="12"/>
  <c r="D273" i="12"/>
  <c r="R273" i="12"/>
  <c r="L269" i="12"/>
  <c r="O268" i="12"/>
  <c r="D268" i="12"/>
  <c r="F268" i="12"/>
  <c r="R268" i="12"/>
  <c r="M326" i="13"/>
  <c r="G320" i="13"/>
  <c r="P320" i="13"/>
  <c r="V264" i="12"/>
  <c r="AA166" i="26" s="1"/>
  <c r="M264" i="12"/>
  <c r="M259" i="12"/>
  <c r="S259" i="12"/>
  <c r="V259" i="12"/>
  <c r="T274" i="13"/>
  <c r="K274" i="13"/>
  <c r="E274" i="13"/>
  <c r="N274" i="13"/>
  <c r="J293" i="12"/>
  <c r="V293" i="12"/>
  <c r="P286" i="12"/>
  <c r="G286" i="12"/>
  <c r="V286" i="12"/>
  <c r="V284" i="12"/>
  <c r="D280" i="12"/>
  <c r="M280" i="12"/>
  <c r="O279" i="12"/>
  <c r="R279" i="12"/>
  <c r="O271" i="12"/>
  <c r="G270" i="12"/>
  <c r="R264" i="12"/>
  <c r="U264" i="12"/>
  <c r="D255" i="12"/>
  <c r="F255" i="12"/>
  <c r="U255" i="12"/>
  <c r="I255" i="12"/>
  <c r="E321" i="13"/>
  <c r="J322" i="13"/>
  <c r="P322" i="13"/>
  <c r="G322" i="13"/>
  <c r="M322" i="13"/>
  <c r="U335" i="12"/>
  <c r="U319" i="12"/>
  <c r="S317" i="12"/>
  <c r="J316" i="12"/>
  <c r="G314" i="12"/>
  <c r="F313" i="12"/>
  <c r="G305" i="12"/>
  <c r="Q168" i="26" s="1"/>
  <c r="V305" i="12"/>
  <c r="AA168" i="26" s="1"/>
  <c r="O301" i="12"/>
  <c r="D301" i="12"/>
  <c r="M296" i="12"/>
  <c r="D295" i="12"/>
  <c r="T295" i="12" s="1"/>
  <c r="G294" i="12"/>
  <c r="J292" i="12"/>
  <c r="G292" i="12"/>
  <c r="V292" i="12"/>
  <c r="S290" i="12"/>
  <c r="T289" i="12"/>
  <c r="F284" i="12"/>
  <c r="O282" i="12"/>
  <c r="L278" i="12"/>
  <c r="P277" i="12"/>
  <c r="S277" i="12"/>
  <c r="D276" i="12"/>
  <c r="O275" i="12"/>
  <c r="U275" i="12"/>
  <c r="I273" i="12"/>
  <c r="I272" i="12"/>
  <c r="J262" i="12"/>
  <c r="R255" i="12"/>
  <c r="F322" i="13"/>
  <c r="O322" i="13"/>
  <c r="M261" i="12"/>
  <c r="P261" i="12"/>
  <c r="D259" i="12"/>
  <c r="N259" i="12" s="1"/>
  <c r="F259" i="12"/>
  <c r="V256" i="12"/>
  <c r="M256" i="12"/>
  <c r="I317" i="13"/>
  <c r="O316" i="13"/>
  <c r="P312" i="13"/>
  <c r="J312" i="13"/>
  <c r="I308" i="13"/>
  <c r="L308" i="13"/>
  <c r="V295" i="13"/>
  <c r="M295" i="13"/>
  <c r="E291" i="13"/>
  <c r="N291" i="13"/>
  <c r="H265" i="13"/>
  <c r="Q265" i="13"/>
  <c r="E265" i="13"/>
  <c r="N265" i="13"/>
  <c r="R263" i="12"/>
  <c r="O263" i="12"/>
  <c r="D260" i="12"/>
  <c r="O260" i="12"/>
  <c r="S257" i="12"/>
  <c r="D256" i="12"/>
  <c r="E256" i="12" s="1"/>
  <c r="F254" i="12"/>
  <c r="M321" i="13"/>
  <c r="R320" i="13"/>
  <c r="L315" i="13"/>
  <c r="O312" i="13"/>
  <c r="L312" i="13"/>
  <c r="L311" i="13"/>
  <c r="M303" i="13"/>
  <c r="U83" i="27" s="1"/>
  <c r="M302" i="13"/>
  <c r="J298" i="13"/>
  <c r="V298" i="13"/>
  <c r="I295" i="13"/>
  <c r="F295" i="13"/>
  <c r="O295" i="13"/>
  <c r="R295" i="13"/>
  <c r="O293" i="13"/>
  <c r="H84" i="27" s="1"/>
  <c r="M291" i="13"/>
  <c r="J291" i="13"/>
  <c r="P279" i="13"/>
  <c r="J279" i="13"/>
  <c r="M279" i="13"/>
  <c r="S279" i="13"/>
  <c r="K277" i="13"/>
  <c r="Q277" i="13"/>
  <c r="H277" i="13"/>
  <c r="O271" i="13"/>
  <c r="F271" i="13"/>
  <c r="U271" i="13"/>
  <c r="I271" i="13"/>
  <c r="D310" i="12"/>
  <c r="T310" i="12" s="1"/>
  <c r="O294" i="12"/>
  <c r="J268" i="12"/>
  <c r="P268" i="12"/>
  <c r="U265" i="12"/>
  <c r="V260" i="12"/>
  <c r="M260" i="12"/>
  <c r="R257" i="12"/>
  <c r="S256" i="12"/>
  <c r="V255" i="12"/>
  <c r="G255" i="12"/>
  <c r="F317" i="13"/>
  <c r="G314" i="13"/>
  <c r="J314" i="13"/>
  <c r="I311" i="13"/>
  <c r="D310" i="13"/>
  <c r="T310" i="13" s="1"/>
  <c r="M309" i="13"/>
  <c r="V309" i="13"/>
  <c r="D307" i="13"/>
  <c r="N307" i="13" s="1"/>
  <c r="R307" i="13"/>
  <c r="M301" i="13"/>
  <c r="S301" i="13"/>
  <c r="D298" i="13"/>
  <c r="H298" i="13" s="1"/>
  <c r="I298" i="13"/>
  <c r="O298" i="13"/>
  <c r="J296" i="13"/>
  <c r="G296" i="13"/>
  <c r="M296" i="13"/>
  <c r="P296" i="13"/>
  <c r="L293" i="13"/>
  <c r="F84" i="27" s="1"/>
  <c r="U291" i="13"/>
  <c r="I291" i="13"/>
  <c r="F291" i="13"/>
  <c r="V274" i="13"/>
  <c r="M274" i="13"/>
  <c r="P257" i="12"/>
  <c r="G321" i="13"/>
  <c r="H319" i="13"/>
  <c r="M317" i="13"/>
  <c r="P317" i="13"/>
  <c r="U311" i="13"/>
  <c r="V291" i="13"/>
  <c r="O286" i="13"/>
  <c r="L286" i="13"/>
  <c r="O269" i="13"/>
  <c r="U269" i="13"/>
  <c r="I269" i="13"/>
  <c r="R269" i="13"/>
  <c r="F311" i="13"/>
  <c r="U308" i="13"/>
  <c r="F308" i="13"/>
  <c r="V302" i="13"/>
  <c r="S302" i="13"/>
  <c r="I300" i="13"/>
  <c r="D85" i="27" s="1"/>
  <c r="D300" i="13"/>
  <c r="H300" i="13" s="1"/>
  <c r="C85" i="27" s="1"/>
  <c r="U300" i="13"/>
  <c r="L85" i="27" s="1"/>
  <c r="S295" i="13"/>
  <c r="G293" i="13"/>
  <c r="J293" i="13"/>
  <c r="M293" i="13"/>
  <c r="I280" i="13"/>
  <c r="O280" i="13"/>
  <c r="I316" i="13"/>
  <c r="U316" i="13"/>
  <c r="F316" i="13"/>
  <c r="M313" i="13"/>
  <c r="P295" i="13"/>
  <c r="I293" i="13"/>
  <c r="D84" i="27" s="1"/>
  <c r="F293" i="13"/>
  <c r="B84" i="27" s="1"/>
  <c r="U293" i="13"/>
  <c r="L84" i="27" s="1"/>
  <c r="K285" i="13"/>
  <c r="T285" i="13"/>
  <c r="E285" i="13"/>
  <c r="Q285" i="13"/>
  <c r="H285" i="13"/>
  <c r="O311" i="13"/>
  <c r="D311" i="13"/>
  <c r="Q311" i="13" s="1"/>
  <c r="D308" i="13"/>
  <c r="H308" i="13" s="1"/>
  <c r="O297" i="13"/>
  <c r="R297" i="13"/>
  <c r="I297" i="13"/>
  <c r="L297" i="13"/>
  <c r="U297" i="13"/>
  <c r="J295" i="13"/>
  <c r="E287" i="13"/>
  <c r="N287" i="13"/>
  <c r="R316" i="13"/>
  <c r="R308" i="13"/>
  <c r="J303" i="13"/>
  <c r="S83" i="27" s="1"/>
  <c r="D303" i="13"/>
  <c r="K303" i="13" s="1"/>
  <c r="T83" i="27" s="1"/>
  <c r="O300" i="13"/>
  <c r="H85" i="27" s="1"/>
  <c r="G295" i="13"/>
  <c r="S293" i="13"/>
  <c r="L285" i="13"/>
  <c r="O285" i="13"/>
  <c r="F285" i="13"/>
  <c r="R285" i="13"/>
  <c r="I282" i="13"/>
  <c r="L282" i="13"/>
  <c r="O282" i="13"/>
  <c r="R280" i="13"/>
  <c r="R271" i="13"/>
  <c r="O265" i="13"/>
  <c r="G265" i="13"/>
  <c r="S265" i="13"/>
  <c r="G252" i="13"/>
  <c r="S252" i="13"/>
  <c r="I248" i="13"/>
  <c r="L248" i="13"/>
  <c r="M234" i="13"/>
  <c r="S234" i="13"/>
  <c r="M258" i="13"/>
  <c r="V258" i="13"/>
  <c r="S256" i="13"/>
  <c r="J256" i="13"/>
  <c r="I252" i="13"/>
  <c r="D81" i="27" s="1"/>
  <c r="F252" i="13"/>
  <c r="B81" i="27" s="1"/>
  <c r="R252" i="13"/>
  <c r="J81" i="27" s="1"/>
  <c r="P235" i="13"/>
  <c r="G235" i="13"/>
  <c r="S235" i="13"/>
  <c r="S306" i="13"/>
  <c r="G288" i="13"/>
  <c r="Q86" i="27" s="1"/>
  <c r="I287" i="13"/>
  <c r="O287" i="13"/>
  <c r="U284" i="13"/>
  <c r="D284" i="13"/>
  <c r="N284" i="13" s="1"/>
  <c r="O277" i="13"/>
  <c r="P271" i="13"/>
  <c r="U270" i="13"/>
  <c r="M266" i="13"/>
  <c r="J266" i="13"/>
  <c r="M265" i="13"/>
  <c r="V264" i="13"/>
  <c r="P262" i="13"/>
  <c r="D262" i="13"/>
  <c r="K262" i="13" s="1"/>
  <c r="R262" i="13"/>
  <c r="V260" i="13"/>
  <c r="G257" i="13"/>
  <c r="V257" i="13"/>
  <c r="I256" i="13"/>
  <c r="L256" i="13"/>
  <c r="O253" i="13"/>
  <c r="O252" i="13"/>
  <c r="H81" i="27" s="1"/>
  <c r="R248" i="13"/>
  <c r="M246" i="13"/>
  <c r="R244" i="13"/>
  <c r="K243" i="13"/>
  <c r="E243" i="13"/>
  <c r="Q243" i="13"/>
  <c r="F235" i="13"/>
  <c r="R235" i="13"/>
  <c r="I235" i="13"/>
  <c r="K232" i="13"/>
  <c r="H216" i="13"/>
  <c r="E216" i="13"/>
  <c r="T216" i="13"/>
  <c r="N216" i="13"/>
  <c r="M271" i="13"/>
  <c r="S270" i="13"/>
  <c r="I268" i="13"/>
  <c r="L268" i="13"/>
  <c r="L265" i="13"/>
  <c r="S264" i="13"/>
  <c r="U261" i="13"/>
  <c r="S257" i="13"/>
  <c r="F257" i="13"/>
  <c r="U257" i="13"/>
  <c r="I257" i="13"/>
  <c r="J255" i="13"/>
  <c r="P255" i="13"/>
  <c r="P248" i="13"/>
  <c r="J246" i="13"/>
  <c r="O245" i="13"/>
  <c r="H88" i="27" s="1"/>
  <c r="O244" i="13"/>
  <c r="J243" i="13"/>
  <c r="P243" i="13"/>
  <c r="T240" i="13"/>
  <c r="H240" i="13"/>
  <c r="N235" i="13"/>
  <c r="V234" i="13"/>
  <c r="G230" i="13"/>
  <c r="J230" i="13"/>
  <c r="M230" i="13"/>
  <c r="S230" i="13"/>
  <c r="N213" i="13"/>
  <c r="T213" i="13"/>
  <c r="L287" i="13"/>
  <c r="R284" i="13"/>
  <c r="J280" i="13"/>
  <c r="O279" i="13"/>
  <c r="P278" i="13"/>
  <c r="V277" i="13"/>
  <c r="L277" i="13"/>
  <c r="V276" i="13"/>
  <c r="AA82" i="27" s="1"/>
  <c r="M275" i="13"/>
  <c r="S275" i="13"/>
  <c r="L274" i="13"/>
  <c r="J271" i="13"/>
  <c r="P270" i="13"/>
  <c r="P266" i="13"/>
  <c r="V265" i="13"/>
  <c r="I265" i="13"/>
  <c r="P264" i="13"/>
  <c r="M262" i="13"/>
  <c r="S261" i="13"/>
  <c r="S260" i="13"/>
  <c r="R257" i="13"/>
  <c r="V256" i="13"/>
  <c r="AA88" i="27" s="1"/>
  <c r="M252" i="13"/>
  <c r="D251" i="13"/>
  <c r="E251" i="13" s="1"/>
  <c r="F251" i="13"/>
  <c r="R251" i="13"/>
  <c r="O248" i="13"/>
  <c r="I247" i="13"/>
  <c r="L244" i="13"/>
  <c r="M235" i="13"/>
  <c r="U87" i="27" s="1"/>
  <c r="T232" i="13"/>
  <c r="H232" i="13"/>
  <c r="D224" i="13"/>
  <c r="H224" i="13" s="1"/>
  <c r="O224" i="13"/>
  <c r="F224" i="13"/>
  <c r="R224" i="13"/>
  <c r="I224" i="13"/>
  <c r="D253" i="12"/>
  <c r="H253" i="12" s="1"/>
  <c r="V308" i="13"/>
  <c r="D306" i="13"/>
  <c r="T306" i="13" s="1"/>
  <c r="R301" i="13"/>
  <c r="S288" i="13"/>
  <c r="Y86" i="27" s="1"/>
  <c r="O284" i="13"/>
  <c r="I283" i="13"/>
  <c r="D83" i="27" s="1"/>
  <c r="O278" i="13"/>
  <c r="J277" i="13"/>
  <c r="P273" i="13"/>
  <c r="F272" i="13"/>
  <c r="D272" i="13"/>
  <c r="Q272" i="13" s="1"/>
  <c r="R268" i="13"/>
  <c r="L267" i="13"/>
  <c r="O266" i="13"/>
  <c r="U265" i="13"/>
  <c r="F265" i="13"/>
  <c r="L262" i="13"/>
  <c r="R261" i="13"/>
  <c r="P260" i="13"/>
  <c r="S258" i="13"/>
  <c r="R256" i="13"/>
  <c r="U254" i="13"/>
  <c r="F254" i="13"/>
  <c r="V253" i="13"/>
  <c r="AA81" i="27" s="1"/>
  <c r="J253" i="13"/>
  <c r="S81" i="27" s="1"/>
  <c r="M253" i="13"/>
  <c r="U81" i="27" s="1"/>
  <c r="L252" i="13"/>
  <c r="F81" i="27" s="1"/>
  <c r="O250" i="13"/>
  <c r="I250" i="13"/>
  <c r="L250" i="13"/>
  <c r="L245" i="13"/>
  <c r="K244" i="13"/>
  <c r="N243" i="13"/>
  <c r="J234" i="13"/>
  <c r="V271" i="13"/>
  <c r="I267" i="13"/>
  <c r="R265" i="13"/>
  <c r="V262" i="13"/>
  <c r="J262" i="13"/>
  <c r="P261" i="13"/>
  <c r="P258" i="13"/>
  <c r="P256" i="13"/>
  <c r="J252" i="13"/>
  <c r="F248" i="13"/>
  <c r="P246" i="13"/>
  <c r="S246" i="13"/>
  <c r="P244" i="13"/>
  <c r="J244" i="13"/>
  <c r="U224" i="13"/>
  <c r="I221" i="13"/>
  <c r="D221" i="13"/>
  <c r="T221" i="13" s="1"/>
  <c r="U221" i="13"/>
  <c r="F221" i="13"/>
  <c r="L221" i="13"/>
  <c r="R221" i="13"/>
  <c r="J282" i="13"/>
  <c r="G282" i="13"/>
  <c r="G270" i="13"/>
  <c r="V270" i="13"/>
  <c r="L264" i="13"/>
  <c r="R264" i="13"/>
  <c r="O261" i="13"/>
  <c r="J258" i="13"/>
  <c r="V252" i="13"/>
  <c r="D252" i="13"/>
  <c r="K252" i="13" s="1"/>
  <c r="E81" i="27" s="1"/>
  <c r="R249" i="13"/>
  <c r="F249" i="13"/>
  <c r="E235" i="13"/>
  <c r="D231" i="13"/>
  <c r="T231" i="13" s="1"/>
  <c r="L231" i="13"/>
  <c r="D228" i="13"/>
  <c r="K228" i="13" s="1"/>
  <c r="M219" i="13"/>
  <c r="D219" i="13"/>
  <c r="R217" i="13"/>
  <c r="V216" i="13"/>
  <c r="M216" i="13"/>
  <c r="P211" i="13"/>
  <c r="D211" i="13"/>
  <c r="Q211" i="13" s="1"/>
  <c r="S209" i="13"/>
  <c r="U216" i="13"/>
  <c r="L216" i="13"/>
  <c r="P214" i="13"/>
  <c r="D214" i="13"/>
  <c r="H214" i="13" s="1"/>
  <c r="L213" i="13"/>
  <c r="I212" i="13"/>
  <c r="O211" i="13"/>
  <c r="U210" i="13"/>
  <c r="R209" i="13"/>
  <c r="D255" i="13"/>
  <c r="T255" i="13" s="1"/>
  <c r="O240" i="13"/>
  <c r="J238" i="13"/>
  <c r="O232" i="13"/>
  <c r="U227" i="13"/>
  <c r="D227" i="13"/>
  <c r="M221" i="13"/>
  <c r="P220" i="13"/>
  <c r="S219" i="13"/>
  <c r="J219" i="13"/>
  <c r="O217" i="13"/>
  <c r="I216" i="13"/>
  <c r="R215" i="13"/>
  <c r="V213" i="13"/>
  <c r="I213" i="13"/>
  <c r="M211" i="13"/>
  <c r="S210" i="13"/>
  <c r="P209" i="13"/>
  <c r="D281" i="13"/>
  <c r="H281" i="13" s="1"/>
  <c r="R234" i="13"/>
  <c r="S233" i="13"/>
  <c r="F225" i="13"/>
  <c r="P224" i="13"/>
  <c r="J220" i="13"/>
  <c r="R219" i="13"/>
  <c r="R218" i="13"/>
  <c r="J217" i="13"/>
  <c r="S216" i="13"/>
  <c r="G216" i="13"/>
  <c r="M214" i="13"/>
  <c r="U213" i="13"/>
  <c r="F213" i="13"/>
  <c r="J211" i="13"/>
  <c r="R210" i="13"/>
  <c r="J209" i="13"/>
  <c r="O228" i="13"/>
  <c r="I220" i="13"/>
  <c r="L218" i="13"/>
  <c r="I217" i="13"/>
  <c r="R216" i="13"/>
  <c r="F216" i="13"/>
  <c r="J214" i="13"/>
  <c r="V211" i="13"/>
  <c r="I211" i="13"/>
  <c r="L210" i="13"/>
  <c r="I209" i="13"/>
  <c r="P219" i="13"/>
  <c r="P216" i="13"/>
  <c r="U211" i="13"/>
  <c r="G211" i="13"/>
  <c r="O216" i="13"/>
  <c r="V214" i="13"/>
  <c r="F211" i="13"/>
  <c r="E307" i="13"/>
  <c r="H321" i="13"/>
  <c r="Q321" i="13"/>
  <c r="D326" i="13"/>
  <c r="V315" i="13"/>
  <c r="G315" i="13"/>
  <c r="O313" i="13"/>
  <c r="D312" i="13"/>
  <c r="J310" i="13"/>
  <c r="I307" i="13"/>
  <c r="G305" i="13"/>
  <c r="P305" i="13"/>
  <c r="J305" i="13"/>
  <c r="F302" i="13"/>
  <c r="O302" i="13"/>
  <c r="H87" i="27" s="1"/>
  <c r="I302" i="13"/>
  <c r="E299" i="13"/>
  <c r="N299" i="13"/>
  <c r="H299" i="13"/>
  <c r="E297" i="13"/>
  <c r="N297" i="13"/>
  <c r="H297" i="13"/>
  <c r="Q297" i="13"/>
  <c r="K297" i="13"/>
  <c r="T297" i="13"/>
  <c r="E320" i="13"/>
  <c r="N320" i="13"/>
  <c r="U326" i="13"/>
  <c r="G326" i="13"/>
  <c r="P326" i="13"/>
  <c r="W88" i="27" s="1"/>
  <c r="D325" i="13"/>
  <c r="L325" i="13"/>
  <c r="F88" i="27" s="1"/>
  <c r="U325" i="13"/>
  <c r="L88" i="27" s="1"/>
  <c r="D324" i="13"/>
  <c r="D323" i="13"/>
  <c r="Q320" i="13"/>
  <c r="F315" i="13"/>
  <c r="O315" i="13"/>
  <c r="D313" i="13"/>
  <c r="M312" i="13"/>
  <c r="V312" i="13"/>
  <c r="S310" i="13"/>
  <c r="D309" i="13"/>
  <c r="L309" i="13"/>
  <c r="U309" i="13"/>
  <c r="F309" i="13"/>
  <c r="R302" i="13"/>
  <c r="T299" i="13"/>
  <c r="M299" i="13"/>
  <c r="V299" i="13"/>
  <c r="G299" i="13"/>
  <c r="P299" i="13"/>
  <c r="J299" i="13"/>
  <c r="G297" i="13"/>
  <c r="P297" i="13"/>
  <c r="J297" i="13"/>
  <c r="S297" i="13"/>
  <c r="H276" i="13"/>
  <c r="R82" i="27" s="1"/>
  <c r="E276" i="13"/>
  <c r="P82" i="27" s="1"/>
  <c r="Q276" i="13"/>
  <c r="X82" i="27" s="1"/>
  <c r="K276" i="13"/>
  <c r="T82" i="27" s="1"/>
  <c r="T276" i="13"/>
  <c r="Z82" i="27" s="1"/>
  <c r="N276" i="13"/>
  <c r="V82" i="27" s="1"/>
  <c r="D314" i="13"/>
  <c r="L314" i="13"/>
  <c r="U312" i="13"/>
  <c r="F312" i="13"/>
  <c r="E310" i="13"/>
  <c r="M307" i="13"/>
  <c r="V307" i="13"/>
  <c r="G307" i="13"/>
  <c r="P307" i="13"/>
  <c r="M305" i="13"/>
  <c r="M304" i="13"/>
  <c r="U85" i="27" s="1"/>
  <c r="V304" i="13"/>
  <c r="AA85" i="27" s="1"/>
  <c r="G304" i="13"/>
  <c r="Q85" i="27" s="1"/>
  <c r="S299" i="13"/>
  <c r="V297" i="13"/>
  <c r="V324" i="13"/>
  <c r="M324" i="13"/>
  <c r="V323" i="13"/>
  <c r="G323" i="13"/>
  <c r="D304" i="13"/>
  <c r="L304" i="13"/>
  <c r="U304" i="13"/>
  <c r="F304" i="13"/>
  <c r="O304" i="13"/>
  <c r="D301" i="13"/>
  <c r="L301" i="13"/>
  <c r="F301" i="13"/>
  <c r="U301" i="13"/>
  <c r="M323" i="13"/>
  <c r="F323" i="13"/>
  <c r="O323" i="13"/>
  <c r="U320" i="13"/>
  <c r="F320" i="13"/>
  <c r="Q299" i="13"/>
  <c r="L313" i="13"/>
  <c r="J326" i="13"/>
  <c r="S88" i="27" s="1"/>
  <c r="S325" i="13"/>
  <c r="I325" i="13"/>
  <c r="U323" i="13"/>
  <c r="D322" i="13"/>
  <c r="L322" i="13"/>
  <c r="I314" i="13"/>
  <c r="U313" i="13"/>
  <c r="M320" i="13"/>
  <c r="V320" i="13"/>
  <c r="D318" i="13"/>
  <c r="S313" i="13"/>
  <c r="G313" i="13"/>
  <c r="R312" i="13"/>
  <c r="U302" i="13"/>
  <c r="D302" i="13"/>
  <c r="O301" i="13"/>
  <c r="K299" i="13"/>
  <c r="U307" i="13"/>
  <c r="F307" i="13"/>
  <c r="O307" i="13"/>
  <c r="N310" i="13"/>
  <c r="G310" i="13"/>
  <c r="P310" i="13"/>
  <c r="S326" i="13"/>
  <c r="Y88" i="27" s="1"/>
  <c r="I326" i="13"/>
  <c r="R325" i="13"/>
  <c r="S324" i="13"/>
  <c r="J323" i="13"/>
  <c r="U322" i="13"/>
  <c r="V321" i="13"/>
  <c r="K320" i="13"/>
  <c r="P316" i="13"/>
  <c r="R315" i="13"/>
  <c r="R314" i="13"/>
  <c r="J313" i="13"/>
  <c r="S312" i="13"/>
  <c r="I312" i="13"/>
  <c r="M310" i="13"/>
  <c r="O310" i="13"/>
  <c r="I310" i="13"/>
  <c r="I309" i="13"/>
  <c r="L307" i="13"/>
  <c r="R326" i="13"/>
  <c r="F326" i="13"/>
  <c r="G325" i="13"/>
  <c r="G324" i="13"/>
  <c r="S323" i="13"/>
  <c r="I323" i="13"/>
  <c r="D90" i="27" s="1"/>
  <c r="I322" i="13"/>
  <c r="U321" i="13"/>
  <c r="K321" i="13"/>
  <c r="T320" i="13"/>
  <c r="J320" i="13"/>
  <c r="P325" i="13"/>
  <c r="F325" i="13"/>
  <c r="P324" i="13"/>
  <c r="R323" i="13"/>
  <c r="J90" i="27" s="1"/>
  <c r="R322" i="13"/>
  <c r="T321" i="13"/>
  <c r="J321" i="13"/>
  <c r="S320" i="13"/>
  <c r="I320" i="13"/>
  <c r="T319" i="13"/>
  <c r="G318" i="13"/>
  <c r="Q90" i="27" s="1"/>
  <c r="P318" i="13"/>
  <c r="W90" i="27" s="1"/>
  <c r="D317" i="13"/>
  <c r="L317" i="13"/>
  <c r="U317" i="13"/>
  <c r="D316" i="13"/>
  <c r="P315" i="13"/>
  <c r="D315" i="13"/>
  <c r="F314" i="13"/>
  <c r="R313" i="13"/>
  <c r="F313" i="13"/>
  <c r="G312" i="13"/>
  <c r="H311" i="13"/>
  <c r="U310" i="13"/>
  <c r="J307" i="13"/>
  <c r="S305" i="13"/>
  <c r="D305" i="13"/>
  <c r="M300" i="13"/>
  <c r="S294" i="13"/>
  <c r="J294" i="13"/>
  <c r="N293" i="13"/>
  <c r="G84" i="27" s="1"/>
  <c r="E293" i="13"/>
  <c r="A84" i="27" s="1"/>
  <c r="R292" i="13"/>
  <c r="I292" i="13"/>
  <c r="T291" i="13"/>
  <c r="K291" i="13"/>
  <c r="S289" i="13"/>
  <c r="J289" i="13"/>
  <c r="D286" i="13"/>
  <c r="V282" i="13"/>
  <c r="M282" i="13"/>
  <c r="D282" i="13"/>
  <c r="R279" i="13"/>
  <c r="H278" i="13"/>
  <c r="D275" i="13"/>
  <c r="L275" i="13"/>
  <c r="U275" i="13"/>
  <c r="P274" i="13"/>
  <c r="J274" i="13"/>
  <c r="L272" i="13"/>
  <c r="L270" i="13"/>
  <c r="U258" i="13"/>
  <c r="D258" i="13"/>
  <c r="K258" i="13" s="1"/>
  <c r="O258" i="13"/>
  <c r="F258" i="13"/>
  <c r="I258" i="13"/>
  <c r="R294" i="13"/>
  <c r="I294" i="13"/>
  <c r="N290" i="13"/>
  <c r="E290" i="13"/>
  <c r="D288" i="13"/>
  <c r="L288" i="13"/>
  <c r="H287" i="13"/>
  <c r="Q287" i="13"/>
  <c r="M286" i="13"/>
  <c r="V286" i="13"/>
  <c r="V283" i="13"/>
  <c r="J283" i="13"/>
  <c r="V281" i="13"/>
  <c r="G281" i="13"/>
  <c r="F279" i="13"/>
  <c r="G276" i="13"/>
  <c r="Q82" i="27" s="1"/>
  <c r="P276" i="13"/>
  <c r="W82" i="27" s="1"/>
  <c r="S267" i="13"/>
  <c r="Q266" i="13"/>
  <c r="H266" i="13"/>
  <c r="N266" i="13"/>
  <c r="R258" i="13"/>
  <c r="D296" i="13"/>
  <c r="L296" i="13"/>
  <c r="F86" i="27" s="1"/>
  <c r="T293" i="13"/>
  <c r="K84" i="27" s="1"/>
  <c r="O292" i="13"/>
  <c r="F292" i="13"/>
  <c r="E278" i="13"/>
  <c r="N278" i="13"/>
  <c r="U286" i="13"/>
  <c r="F286" i="13"/>
  <c r="F281" i="13"/>
  <c r="O281" i="13"/>
  <c r="J308" i="13"/>
  <c r="L306" i="13"/>
  <c r="I305" i="13"/>
  <c r="P302" i="13"/>
  <c r="J300" i="13"/>
  <c r="O299" i="13"/>
  <c r="L298" i="13"/>
  <c r="S296" i="13"/>
  <c r="D295" i="13"/>
  <c r="P294" i="13"/>
  <c r="G294" i="13"/>
  <c r="Q291" i="13"/>
  <c r="H291" i="13"/>
  <c r="T290" i="13"/>
  <c r="P289" i="13"/>
  <c r="F289" i="13"/>
  <c r="R288" i="13"/>
  <c r="I288" i="13"/>
  <c r="R283" i="13"/>
  <c r="J83" i="27" s="1"/>
  <c r="S282" i="13"/>
  <c r="U281" i="13"/>
  <c r="D280" i="13"/>
  <c r="L280" i="13"/>
  <c r="D279" i="13"/>
  <c r="M278" i="13"/>
  <c r="V278" i="13"/>
  <c r="I275" i="13"/>
  <c r="L258" i="13"/>
  <c r="G302" i="13"/>
  <c r="F299" i="13"/>
  <c r="F297" i="13"/>
  <c r="R296" i="13"/>
  <c r="J86" i="27" s="1"/>
  <c r="I296" i="13"/>
  <c r="D86" i="27" s="1"/>
  <c r="U295" i="13"/>
  <c r="L295" i="13"/>
  <c r="O294" i="13"/>
  <c r="R293" i="13"/>
  <c r="J84" i="27" s="1"/>
  <c r="V292" i="13"/>
  <c r="M292" i="13"/>
  <c r="D292" i="13"/>
  <c r="P291" i="13"/>
  <c r="G291" i="13"/>
  <c r="S290" i="13"/>
  <c r="K290" i="13"/>
  <c r="T287" i="13"/>
  <c r="K287" i="13"/>
  <c r="J286" i="13"/>
  <c r="G283" i="13"/>
  <c r="J281" i="13"/>
  <c r="U280" i="13"/>
  <c r="U278" i="13"/>
  <c r="F278" i="13"/>
  <c r="S276" i="13"/>
  <c r="Y82" i="27" s="1"/>
  <c r="J276" i="13"/>
  <c r="S82" i="27" s="1"/>
  <c r="S274" i="13"/>
  <c r="G274" i="13"/>
  <c r="F270" i="13"/>
  <c r="J267" i="13"/>
  <c r="M294" i="13"/>
  <c r="D294" i="13"/>
  <c r="Q293" i="13"/>
  <c r="I84" i="27" s="1"/>
  <c r="H293" i="13"/>
  <c r="C84" i="27" s="1"/>
  <c r="U292" i="13"/>
  <c r="V289" i="13"/>
  <c r="M289" i="13"/>
  <c r="D289" i="13"/>
  <c r="S286" i="13"/>
  <c r="I286" i="13"/>
  <c r="P283" i="13"/>
  <c r="F283" i="13"/>
  <c r="B83" i="27" s="1"/>
  <c r="I281" i="13"/>
  <c r="K278" i="13"/>
  <c r="N277" i="13"/>
  <c r="E277" i="13"/>
  <c r="I264" i="13"/>
  <c r="D264" i="13"/>
  <c r="F264" i="13"/>
  <c r="H257" i="13"/>
  <c r="E257" i="13"/>
  <c r="Q257" i="13"/>
  <c r="Q290" i="13"/>
  <c r="R286" i="13"/>
  <c r="R281" i="13"/>
  <c r="T278" i="13"/>
  <c r="I270" i="13"/>
  <c r="D270" i="13"/>
  <c r="O270" i="13"/>
  <c r="J263" i="13"/>
  <c r="S263" i="13"/>
  <c r="M263" i="13"/>
  <c r="V263" i="13"/>
  <c r="P263" i="13"/>
  <c r="G263" i="13"/>
  <c r="E256" i="13"/>
  <c r="Q256" i="13"/>
  <c r="H256" i="13"/>
  <c r="T256" i="13"/>
  <c r="K256" i="13"/>
  <c r="N256" i="13"/>
  <c r="G284" i="13"/>
  <c r="P284" i="13"/>
  <c r="D283" i="13"/>
  <c r="L283" i="13"/>
  <c r="F83" i="27" s="1"/>
  <c r="U283" i="13"/>
  <c r="L83" i="27" s="1"/>
  <c r="H274" i="13"/>
  <c r="Q274" i="13"/>
  <c r="J273" i="13"/>
  <c r="D273" i="13"/>
  <c r="M273" i="13"/>
  <c r="V273" i="13"/>
  <c r="O272" i="13"/>
  <c r="I272" i="13"/>
  <c r="R272" i="13"/>
  <c r="N257" i="13"/>
  <c r="Q250" i="13"/>
  <c r="U267" i="13"/>
  <c r="G261" i="13"/>
  <c r="R260" i="13"/>
  <c r="I259" i="13"/>
  <c r="D254" i="13"/>
  <c r="P250" i="13"/>
  <c r="N245" i="13"/>
  <c r="F268" i="13"/>
  <c r="R267" i="13"/>
  <c r="R266" i="13"/>
  <c r="T265" i="13"/>
  <c r="K265" i="13"/>
  <c r="D263" i="13"/>
  <c r="M261" i="13"/>
  <c r="D260" i="13"/>
  <c r="K260" i="13" s="1"/>
  <c r="O259" i="13"/>
  <c r="D259" i="13"/>
  <c r="H259" i="13" s="1"/>
  <c r="S255" i="13"/>
  <c r="V250" i="13"/>
  <c r="K245" i="13"/>
  <c r="O268" i="13"/>
  <c r="J250" i="13"/>
  <c r="D268" i="13"/>
  <c r="O267" i="13"/>
  <c r="D267" i="13"/>
  <c r="F266" i="13"/>
  <c r="J261" i="13"/>
  <c r="S250" i="13"/>
  <c r="D271" i="13"/>
  <c r="L271" i="13"/>
  <c r="D269" i="13"/>
  <c r="L269" i="13"/>
  <c r="F269" i="13"/>
  <c r="V267" i="13"/>
  <c r="P267" i="13"/>
  <c r="K266" i="13"/>
  <c r="E266" i="13"/>
  <c r="P265" i="13"/>
  <c r="J265" i="13"/>
  <c r="M264" i="13"/>
  <c r="G264" i="13"/>
  <c r="U264" i="13"/>
  <c r="O264" i="13"/>
  <c r="O262" i="13"/>
  <c r="I262" i="13"/>
  <c r="D261" i="13"/>
  <c r="L261" i="13"/>
  <c r="F261" i="13"/>
  <c r="V259" i="13"/>
  <c r="P259" i="13"/>
  <c r="P257" i="13"/>
  <c r="J257" i="13"/>
  <c r="M256" i="13"/>
  <c r="G256" i="13"/>
  <c r="U256" i="13"/>
  <c r="O256" i="13"/>
  <c r="O254" i="13"/>
  <c r="I254" i="13"/>
  <c r="D253" i="13"/>
  <c r="L253" i="13"/>
  <c r="F253" i="13"/>
  <c r="J251" i="13"/>
  <c r="V251" i="13"/>
  <c r="G251" i="13"/>
  <c r="P251" i="13"/>
  <c r="K250" i="13"/>
  <c r="T250" i="13"/>
  <c r="D249" i="13"/>
  <c r="L249" i="13"/>
  <c r="U249" i="13"/>
  <c r="J248" i="13"/>
  <c r="D248" i="13"/>
  <c r="M248" i="13"/>
  <c r="V248" i="13"/>
  <c r="V247" i="13"/>
  <c r="G247" i="13"/>
  <c r="P247" i="13"/>
  <c r="F247" i="13"/>
  <c r="O247" i="13"/>
  <c r="D247" i="13"/>
  <c r="R247" i="13"/>
  <c r="D246" i="13"/>
  <c r="L246" i="13"/>
  <c r="F246" i="13"/>
  <c r="R246" i="13"/>
  <c r="H245" i="13"/>
  <c r="Q245" i="13"/>
  <c r="T245" i="13"/>
  <c r="P245" i="13"/>
  <c r="J245" i="13"/>
  <c r="I245" i="13"/>
  <c r="F245" i="13"/>
  <c r="R245" i="13"/>
  <c r="E244" i="13"/>
  <c r="N244" i="13"/>
  <c r="Q244" i="13"/>
  <c r="M244" i="13"/>
  <c r="V244" i="13"/>
  <c r="G244" i="13"/>
  <c r="S244" i="13"/>
  <c r="U244" i="13"/>
  <c r="F244" i="13"/>
  <c r="I244" i="13"/>
  <c r="H242" i="13"/>
  <c r="E242" i="13"/>
  <c r="Q242" i="13"/>
  <c r="K242" i="13"/>
  <c r="O242" i="13"/>
  <c r="U242" i="13"/>
  <c r="F239" i="13"/>
  <c r="O239" i="13"/>
  <c r="I239" i="13"/>
  <c r="D239" i="13"/>
  <c r="R239" i="13"/>
  <c r="D238" i="13"/>
  <c r="N238" i="13" s="1"/>
  <c r="L238" i="13"/>
  <c r="I238" i="13"/>
  <c r="O238" i="13"/>
  <c r="F238" i="13"/>
  <c r="R238" i="13"/>
  <c r="H237" i="13"/>
  <c r="Q237" i="13"/>
  <c r="K237" i="13"/>
  <c r="E237" i="13"/>
  <c r="T237" i="13"/>
  <c r="P237" i="13"/>
  <c r="G237" i="13"/>
  <c r="S237" i="13"/>
  <c r="J237" i="13"/>
  <c r="I237" i="13"/>
  <c r="U237" i="13"/>
  <c r="O237" i="13"/>
  <c r="F237" i="13"/>
  <c r="R237" i="13"/>
  <c r="M236" i="13"/>
  <c r="V236" i="13"/>
  <c r="J236" i="13"/>
  <c r="P236" i="13"/>
  <c r="G236" i="13"/>
  <c r="S236" i="13"/>
  <c r="U236" i="13"/>
  <c r="F236" i="13"/>
  <c r="D236" i="13"/>
  <c r="K236" i="13" s="1"/>
  <c r="R236" i="13"/>
  <c r="I236" i="13"/>
  <c r="I229" i="13"/>
  <c r="U229" i="13"/>
  <c r="D229" i="13"/>
  <c r="O229" i="13"/>
  <c r="F229" i="13"/>
  <c r="R229" i="13"/>
  <c r="T235" i="13"/>
  <c r="D234" i="13"/>
  <c r="T234" i="13" s="1"/>
  <c r="R231" i="13"/>
  <c r="R230" i="13"/>
  <c r="J229" i="13"/>
  <c r="S228" i="13"/>
  <c r="I228" i="13"/>
  <c r="M226" i="13"/>
  <c r="O226" i="13"/>
  <c r="I226" i="13"/>
  <c r="H225" i="13"/>
  <c r="K217" i="13"/>
  <c r="T217" i="13"/>
  <c r="E217" i="13"/>
  <c r="N217" i="13"/>
  <c r="H217" i="13"/>
  <c r="Q217" i="13"/>
  <c r="L263" i="13"/>
  <c r="L255" i="13"/>
  <c r="T243" i="13"/>
  <c r="G242" i="13"/>
  <c r="P242" i="13"/>
  <c r="D241" i="13"/>
  <c r="L241" i="13"/>
  <c r="U241" i="13"/>
  <c r="N240" i="13"/>
  <c r="E240" i="13"/>
  <c r="G234" i="13"/>
  <c r="P234" i="13"/>
  <c r="D233" i="13"/>
  <c r="Q233" i="13" s="1"/>
  <c r="L233" i="13"/>
  <c r="U233" i="13"/>
  <c r="N232" i="13"/>
  <c r="E232" i="13"/>
  <c r="S229" i="13"/>
  <c r="G229" i="13"/>
  <c r="R228" i="13"/>
  <c r="F230" i="13"/>
  <c r="G228" i="13"/>
  <c r="V226" i="13"/>
  <c r="K226" i="13"/>
  <c r="H243" i="13"/>
  <c r="V241" i="13"/>
  <c r="J241" i="13"/>
  <c r="V239" i="13"/>
  <c r="G239" i="13"/>
  <c r="Q235" i="13"/>
  <c r="H235" i="13"/>
  <c r="U234" i="13"/>
  <c r="V233" i="13"/>
  <c r="J233" i="13"/>
  <c r="V231" i="13"/>
  <c r="G231" i="13"/>
  <c r="U226" i="13"/>
  <c r="J225" i="13"/>
  <c r="M225" i="13"/>
  <c r="V225" i="13"/>
  <c r="F231" i="13"/>
  <c r="O231" i="13"/>
  <c r="M228" i="13"/>
  <c r="V228" i="13"/>
  <c r="T226" i="13"/>
  <c r="T225" i="13"/>
  <c r="E225" i="13"/>
  <c r="N225" i="13"/>
  <c r="M223" i="13"/>
  <c r="V223" i="13"/>
  <c r="G223" i="13"/>
  <c r="P223" i="13"/>
  <c r="K212" i="13"/>
  <c r="T212" i="13"/>
  <c r="E212" i="13"/>
  <c r="N212" i="13"/>
  <c r="H212" i="13"/>
  <c r="Q212" i="13"/>
  <c r="D230" i="13"/>
  <c r="L230" i="13"/>
  <c r="U228" i="13"/>
  <c r="F228" i="13"/>
  <c r="D223" i="13"/>
  <c r="L223" i="13"/>
  <c r="U223" i="13"/>
  <c r="F223" i="13"/>
  <c r="O223" i="13"/>
  <c r="K220" i="13"/>
  <c r="T220" i="13"/>
  <c r="E220" i="13"/>
  <c r="N220" i="13"/>
  <c r="H220" i="13"/>
  <c r="H226" i="13"/>
  <c r="Q226" i="13"/>
  <c r="M218" i="13"/>
  <c r="V218" i="13"/>
  <c r="G218" i="13"/>
  <c r="P218" i="13"/>
  <c r="J218" i="13"/>
  <c r="D218" i="13"/>
  <c r="T215" i="13"/>
  <c r="E215" i="13"/>
  <c r="N215" i="13"/>
  <c r="H215" i="13"/>
  <c r="Q215" i="13"/>
  <c r="K215" i="13"/>
  <c r="P241" i="13"/>
  <c r="I231" i="13"/>
  <c r="I230" i="13"/>
  <c r="J228" i="13"/>
  <c r="N226" i="13"/>
  <c r="G226" i="13"/>
  <c r="P226" i="13"/>
  <c r="R223" i="13"/>
  <c r="K209" i="13"/>
  <c r="T209" i="13"/>
  <c r="E209" i="13"/>
  <c r="N209" i="13"/>
  <c r="H209" i="13"/>
  <c r="Q209" i="13"/>
  <c r="E213" i="13"/>
  <c r="J212" i="13"/>
  <c r="D210" i="13"/>
  <c r="I215" i="13"/>
  <c r="K213" i="13"/>
  <c r="P212" i="13"/>
  <c r="J210" i="13"/>
  <c r="O209" i="13"/>
  <c r="G209" i="13"/>
  <c r="U222" i="13"/>
  <c r="J221" i="13"/>
  <c r="O220" i="13"/>
  <c r="G220" i="13"/>
  <c r="I218" i="13"/>
  <c r="V217" i="13"/>
  <c r="F217" i="13"/>
  <c r="K216" i="13"/>
  <c r="P215" i="13"/>
  <c r="U214" i="13"/>
  <c r="J213" i="13"/>
  <c r="O212" i="13"/>
  <c r="G212" i="13"/>
  <c r="L211" i="13"/>
  <c r="I210" i="13"/>
  <c r="V209" i="13"/>
  <c r="F209" i="13"/>
  <c r="U225" i="13"/>
  <c r="L222" i="13"/>
  <c r="D222" i="13"/>
  <c r="V220" i="13"/>
  <c r="F220" i="13"/>
  <c r="U217" i="13"/>
  <c r="O215" i="13"/>
  <c r="G215" i="13"/>
  <c r="L214" i="13"/>
  <c r="Q213" i="13"/>
  <c r="V212" i="13"/>
  <c r="F212" i="13"/>
  <c r="P210" i="13"/>
  <c r="U209" i="13"/>
  <c r="L225" i="13"/>
  <c r="P221" i="13"/>
  <c r="U220" i="13"/>
  <c r="O218" i="13"/>
  <c r="L217" i="13"/>
  <c r="Q216" i="13"/>
  <c r="V215" i="13"/>
  <c r="F215" i="13"/>
  <c r="P213" i="13"/>
  <c r="H213" i="13"/>
  <c r="U212" i="13"/>
  <c r="G210" i="13"/>
  <c r="L209" i="13"/>
  <c r="G221" i="13"/>
  <c r="L220" i="13"/>
  <c r="F218" i="13"/>
  <c r="U215" i="13"/>
  <c r="L212" i="13"/>
  <c r="V210" i="13"/>
  <c r="L215" i="13"/>
  <c r="H333" i="12"/>
  <c r="T333" i="12"/>
  <c r="N333" i="12"/>
  <c r="E333" i="12"/>
  <c r="Q333" i="12"/>
  <c r="H327" i="12"/>
  <c r="E327" i="12"/>
  <c r="K327" i="12"/>
  <c r="N327" i="12"/>
  <c r="E315" i="12"/>
  <c r="Q315" i="12"/>
  <c r="T315" i="12"/>
  <c r="H315" i="12"/>
  <c r="K315" i="12"/>
  <c r="N315" i="12"/>
  <c r="T359" i="12"/>
  <c r="E359" i="12"/>
  <c r="H359" i="12"/>
  <c r="Q359" i="12"/>
  <c r="N359" i="12"/>
  <c r="K359" i="12"/>
  <c r="H355" i="12"/>
  <c r="K355" i="12"/>
  <c r="T355" i="12"/>
  <c r="E355" i="12"/>
  <c r="N355" i="12"/>
  <c r="Q355" i="12"/>
  <c r="H316" i="12"/>
  <c r="T316" i="12"/>
  <c r="N316" i="12"/>
  <c r="E316" i="12"/>
  <c r="K316" i="12"/>
  <c r="Q316" i="12"/>
  <c r="K328" i="12"/>
  <c r="H328" i="12"/>
  <c r="Q328" i="12"/>
  <c r="N328" i="12"/>
  <c r="E328" i="12"/>
  <c r="T328" i="12"/>
  <c r="H363" i="12"/>
  <c r="K363" i="12"/>
  <c r="T363" i="12"/>
  <c r="N363" i="12"/>
  <c r="E363" i="12"/>
  <c r="Q363" i="12"/>
  <c r="S358" i="12"/>
  <c r="I363" i="12"/>
  <c r="R369" i="12"/>
  <c r="J88" i="26" s="1"/>
  <c r="J369" i="12"/>
  <c r="F368" i="12"/>
  <c r="F360" i="12"/>
  <c r="P358" i="12"/>
  <c r="O355" i="12"/>
  <c r="G355" i="12"/>
  <c r="D354" i="12"/>
  <c r="P353" i="12"/>
  <c r="G353" i="12"/>
  <c r="S352" i="12"/>
  <c r="J352" i="12"/>
  <c r="N351" i="12"/>
  <c r="E351" i="12"/>
  <c r="R350" i="12"/>
  <c r="I350" i="12"/>
  <c r="T349" i="12"/>
  <c r="K349" i="12"/>
  <c r="S347" i="12"/>
  <c r="J347" i="12"/>
  <c r="O345" i="12"/>
  <c r="F345" i="12"/>
  <c r="R344" i="12"/>
  <c r="I344" i="12"/>
  <c r="G342" i="12"/>
  <c r="O340" i="12"/>
  <c r="F340" i="12"/>
  <c r="D339" i="12"/>
  <c r="L339" i="12"/>
  <c r="I339" i="12"/>
  <c r="R339" i="12"/>
  <c r="E336" i="12"/>
  <c r="Q335" i="12"/>
  <c r="F335" i="12"/>
  <c r="Q334" i="12"/>
  <c r="G333" i="12"/>
  <c r="J332" i="12"/>
  <c r="U331" i="12"/>
  <c r="J331" i="12"/>
  <c r="J330" i="12"/>
  <c r="E325" i="12"/>
  <c r="G324" i="12"/>
  <c r="M324" i="12"/>
  <c r="V324" i="12"/>
  <c r="M323" i="12"/>
  <c r="U322" i="12"/>
  <c r="F322" i="12"/>
  <c r="O320" i="12"/>
  <c r="L319" i="12"/>
  <c r="F318" i="12"/>
  <c r="D318" i="12"/>
  <c r="U318" i="12"/>
  <c r="I318" i="12"/>
  <c r="K369" i="12"/>
  <c r="E88" i="26" s="1"/>
  <c r="J366" i="12"/>
  <c r="Q369" i="12"/>
  <c r="I369" i="12"/>
  <c r="D88" i="26" s="1"/>
  <c r="J367" i="12"/>
  <c r="O366" i="12"/>
  <c r="G366" i="12"/>
  <c r="K362" i="12"/>
  <c r="P361" i="12"/>
  <c r="H361" i="12"/>
  <c r="U360" i="12"/>
  <c r="J359" i="12"/>
  <c r="O358" i="12"/>
  <c r="G358" i="12"/>
  <c r="O353" i="12"/>
  <c r="F353" i="12"/>
  <c r="F337" i="12"/>
  <c r="O337" i="12"/>
  <c r="I332" i="12"/>
  <c r="I331" i="12"/>
  <c r="S330" i="12"/>
  <c r="J329" i="12"/>
  <c r="U326" i="12"/>
  <c r="F326" i="12"/>
  <c r="O326" i="12"/>
  <c r="L326" i="12"/>
  <c r="E322" i="12"/>
  <c r="N322" i="12"/>
  <c r="F321" i="12"/>
  <c r="L321" i="12"/>
  <c r="U321" i="12"/>
  <c r="V312" i="12"/>
  <c r="J358" i="12"/>
  <c r="I355" i="12"/>
  <c r="K367" i="12"/>
  <c r="P366" i="12"/>
  <c r="O363" i="12"/>
  <c r="G363" i="12"/>
  <c r="Q361" i="12"/>
  <c r="P369" i="12"/>
  <c r="H369" i="12"/>
  <c r="U368" i="12"/>
  <c r="Q356" i="12"/>
  <c r="V355" i="12"/>
  <c r="F355" i="12"/>
  <c r="G350" i="12"/>
  <c r="D346" i="12"/>
  <c r="L346" i="12"/>
  <c r="F87" i="26" s="1"/>
  <c r="K340" i="12"/>
  <c r="I338" i="12"/>
  <c r="L338" i="12"/>
  <c r="U338" i="12"/>
  <c r="J370" i="12"/>
  <c r="O369" i="12"/>
  <c r="H88" i="26" s="1"/>
  <c r="G369" i="12"/>
  <c r="L368" i="12"/>
  <c r="D368" i="12"/>
  <c r="Q367" i="12"/>
  <c r="V366" i="12"/>
  <c r="F366" i="12"/>
  <c r="P364" i="12"/>
  <c r="H364" i="12"/>
  <c r="U363" i="12"/>
  <c r="M363" i="12"/>
  <c r="J362" i="12"/>
  <c r="G361" i="12"/>
  <c r="L360" i="12"/>
  <c r="D360" i="12"/>
  <c r="I359" i="12"/>
  <c r="V358" i="12"/>
  <c r="F358" i="12"/>
  <c r="K357" i="12"/>
  <c r="H356" i="12"/>
  <c r="U355" i="12"/>
  <c r="M355" i="12"/>
  <c r="J354" i="12"/>
  <c r="Q352" i="12"/>
  <c r="H352" i="12"/>
  <c r="T351" i="12"/>
  <c r="L351" i="12"/>
  <c r="O350" i="12"/>
  <c r="F350" i="12"/>
  <c r="R349" i="12"/>
  <c r="I349" i="12"/>
  <c r="M348" i="12"/>
  <c r="D348" i="12"/>
  <c r="S346" i="12"/>
  <c r="V345" i="12"/>
  <c r="M345" i="12"/>
  <c r="D345" i="12"/>
  <c r="P344" i="12"/>
  <c r="G344" i="12"/>
  <c r="D342" i="12"/>
  <c r="T340" i="12"/>
  <c r="U339" i="12"/>
  <c r="U337" i="12"/>
  <c r="P335" i="12"/>
  <c r="M335" i="12"/>
  <c r="V335" i="12"/>
  <c r="N334" i="12"/>
  <c r="M334" i="12"/>
  <c r="G334" i="12"/>
  <c r="P334" i="12"/>
  <c r="R332" i="12"/>
  <c r="R331" i="12"/>
  <c r="G331" i="12"/>
  <c r="G330" i="12"/>
  <c r="S329" i="12"/>
  <c r="L327" i="12"/>
  <c r="U327" i="12"/>
  <c r="J325" i="12"/>
  <c r="G325" i="12"/>
  <c r="P325" i="12"/>
  <c r="V323" i="12"/>
  <c r="R322" i="12"/>
  <c r="J322" i="12"/>
  <c r="S322" i="12"/>
  <c r="G322" i="12"/>
  <c r="P322" i="12"/>
  <c r="O318" i="12"/>
  <c r="L317" i="12"/>
  <c r="I317" i="12"/>
  <c r="U317" i="12"/>
  <c r="D317" i="12"/>
  <c r="O317" i="12"/>
  <c r="F317" i="12"/>
  <c r="R317" i="12"/>
  <c r="K370" i="12"/>
  <c r="Q364" i="12"/>
  <c r="I364" i="12"/>
  <c r="V363" i="12"/>
  <c r="F363" i="12"/>
  <c r="N369" i="12"/>
  <c r="U366" i="12"/>
  <c r="M366" i="12"/>
  <c r="L363" i="12"/>
  <c r="Q362" i="12"/>
  <c r="V361" i="12"/>
  <c r="N361" i="12"/>
  <c r="U358" i="12"/>
  <c r="L355" i="12"/>
  <c r="V353" i="12"/>
  <c r="D353" i="12"/>
  <c r="P352" i="12"/>
  <c r="G352" i="12"/>
  <c r="Q349" i="12"/>
  <c r="H349" i="12"/>
  <c r="P347" i="12"/>
  <c r="R346" i="12"/>
  <c r="J87" i="26" s="1"/>
  <c r="I346" i="12"/>
  <c r="U345" i="12"/>
  <c r="L345" i="12"/>
  <c r="O344" i="12"/>
  <c r="I336" i="12"/>
  <c r="R336" i="12"/>
  <c r="F332" i="12"/>
  <c r="P331" i="12"/>
  <c r="F331" i="12"/>
  <c r="P330" i="12"/>
  <c r="I328" i="12"/>
  <c r="U320" i="12"/>
  <c r="I320" i="12"/>
  <c r="D366" i="12"/>
  <c r="N364" i="12"/>
  <c r="M361" i="12"/>
  <c r="U170" i="26" s="1"/>
  <c r="E361" i="12"/>
  <c r="L358" i="12"/>
  <c r="D358" i="12"/>
  <c r="N356" i="12"/>
  <c r="U353" i="12"/>
  <c r="L353" i="12"/>
  <c r="E352" i="12"/>
  <c r="V350" i="12"/>
  <c r="M350" i="12"/>
  <c r="D350" i="12"/>
  <c r="D344" i="12"/>
  <c r="N341" i="12"/>
  <c r="E341" i="12"/>
  <c r="H340" i="12"/>
  <c r="R338" i="12"/>
  <c r="I337" i="12"/>
  <c r="T336" i="12"/>
  <c r="K334" i="12"/>
  <c r="J333" i="12"/>
  <c r="S333" i="12"/>
  <c r="D332" i="12"/>
  <c r="G329" i="12"/>
  <c r="R328" i="12"/>
  <c r="I326" i="12"/>
  <c r="T325" i="12"/>
  <c r="K325" i="12"/>
  <c r="I321" i="12"/>
  <c r="F316" i="12"/>
  <c r="O316" i="12"/>
  <c r="L316" i="12"/>
  <c r="U316" i="12"/>
  <c r="I316" i="12"/>
  <c r="R316" i="12"/>
  <c r="U350" i="12"/>
  <c r="V347" i="12"/>
  <c r="M347" i="12"/>
  <c r="D347" i="12"/>
  <c r="U344" i="12"/>
  <c r="L344" i="12"/>
  <c r="Q340" i="12"/>
  <c r="F338" i="12"/>
  <c r="R337" i="12"/>
  <c r="H336" i="12"/>
  <c r="T334" i="12"/>
  <c r="D330" i="12"/>
  <c r="F328" i="12"/>
  <c r="G323" i="12"/>
  <c r="P323" i="12"/>
  <c r="R320" i="12"/>
  <c r="K319" i="12"/>
  <c r="H319" i="12"/>
  <c r="T319" i="12"/>
  <c r="E319" i="12"/>
  <c r="D331" i="12"/>
  <c r="L331" i="12"/>
  <c r="V329" i="12"/>
  <c r="M329" i="12"/>
  <c r="J312" i="12"/>
  <c r="S312" i="12"/>
  <c r="G312" i="12"/>
  <c r="P312" i="12"/>
  <c r="L359" i="12"/>
  <c r="R353" i="12"/>
  <c r="T352" i="12"/>
  <c r="K352" i="12"/>
  <c r="O351" i="12"/>
  <c r="S350" i="12"/>
  <c r="J350" i="12"/>
  <c r="L349" i="12"/>
  <c r="P348" i="12"/>
  <c r="G348" i="12"/>
  <c r="P345" i="12"/>
  <c r="S344" i="12"/>
  <c r="J344" i="12"/>
  <c r="N343" i="12"/>
  <c r="E343" i="12"/>
  <c r="R342" i="12"/>
  <c r="K341" i="12"/>
  <c r="G340" i="12"/>
  <c r="P340" i="12"/>
  <c r="D338" i="12"/>
  <c r="D337" i="12"/>
  <c r="F336" i="12"/>
  <c r="R335" i="12"/>
  <c r="H334" i="12"/>
  <c r="U332" i="12"/>
  <c r="F329" i="12"/>
  <c r="D329" i="12"/>
  <c r="D326" i="12"/>
  <c r="H322" i="12"/>
  <c r="D321" i="12"/>
  <c r="D320" i="12"/>
  <c r="O319" i="12"/>
  <c r="R319" i="12"/>
  <c r="P318" i="12"/>
  <c r="M318" i="12"/>
  <c r="V318" i="12"/>
  <c r="S318" i="12"/>
  <c r="U315" i="12"/>
  <c r="I315" i="12"/>
  <c r="R315" i="12"/>
  <c r="F315" i="12"/>
  <c r="O315" i="12"/>
  <c r="L315" i="12"/>
  <c r="N310" i="12"/>
  <c r="E310" i="12"/>
  <c r="K310" i="12"/>
  <c r="Q310" i="12"/>
  <c r="M307" i="12"/>
  <c r="G307" i="12"/>
  <c r="P307" i="12"/>
  <c r="M302" i="12"/>
  <c r="V302" i="12"/>
  <c r="P302" i="12"/>
  <c r="J302" i="12"/>
  <c r="G302" i="12"/>
  <c r="S302" i="12"/>
  <c r="D323" i="12"/>
  <c r="L323" i="12"/>
  <c r="D312" i="12"/>
  <c r="L312" i="12"/>
  <c r="I312" i="12"/>
  <c r="R312" i="12"/>
  <c r="F310" i="12"/>
  <c r="L310" i="12"/>
  <c r="U310" i="12"/>
  <c r="O310" i="12"/>
  <c r="K309" i="12"/>
  <c r="E309" i="12"/>
  <c r="N309" i="12"/>
  <c r="S307" i="12"/>
  <c r="Q305" i="12"/>
  <c r="T305" i="12"/>
  <c r="K305" i="12"/>
  <c r="H303" i="12"/>
  <c r="Q303" i="12"/>
  <c r="K303" i="12"/>
  <c r="E303" i="12"/>
  <c r="T303" i="12"/>
  <c r="D302" i="12"/>
  <c r="M300" i="12"/>
  <c r="G300" i="12"/>
  <c r="P300" i="12"/>
  <c r="J300" i="12"/>
  <c r="D300" i="12"/>
  <c r="V300" i="12"/>
  <c r="AA88" i="26" s="1"/>
  <c r="S300" i="12"/>
  <c r="I311" i="12"/>
  <c r="D311" i="12"/>
  <c r="L311" i="12"/>
  <c r="U311" i="12"/>
  <c r="D304" i="12"/>
  <c r="L304" i="12"/>
  <c r="F304" i="12"/>
  <c r="I304" i="12"/>
  <c r="U304" i="12"/>
  <c r="D324" i="12"/>
  <c r="S315" i="12"/>
  <c r="G315" i="12"/>
  <c r="J307" i="12"/>
  <c r="R304" i="12"/>
  <c r="G313" i="12"/>
  <c r="M313" i="12"/>
  <c r="V313" i="12"/>
  <c r="P313" i="12"/>
  <c r="J306" i="12"/>
  <c r="D306" i="12"/>
  <c r="S306" i="12"/>
  <c r="V308" i="12"/>
  <c r="M308" i="12"/>
  <c r="D308" i="12"/>
  <c r="O305" i="12"/>
  <c r="I305" i="12"/>
  <c r="I302" i="12"/>
  <c r="O295" i="12"/>
  <c r="F288" i="12"/>
  <c r="O288" i="12"/>
  <c r="R288" i="12"/>
  <c r="U288" i="12"/>
  <c r="M282" i="12"/>
  <c r="P282" i="12"/>
  <c r="G282" i="12"/>
  <c r="S282" i="12"/>
  <c r="J282" i="12"/>
  <c r="V282" i="12"/>
  <c r="K294" i="12"/>
  <c r="T170" i="26" s="1"/>
  <c r="E294" i="12"/>
  <c r="N294" i="12"/>
  <c r="H294" i="12"/>
  <c r="N280" i="12"/>
  <c r="E280" i="12"/>
  <c r="Q280" i="12"/>
  <c r="T280" i="12"/>
  <c r="D313" i="12"/>
  <c r="S311" i="12"/>
  <c r="J311" i="12"/>
  <c r="D307" i="12"/>
  <c r="J305" i="12"/>
  <c r="S168" i="26" s="1"/>
  <c r="R302" i="12"/>
  <c r="I296" i="12"/>
  <c r="D296" i="12"/>
  <c r="L296" i="12"/>
  <c r="F296" i="12"/>
  <c r="H283" i="12"/>
  <c r="E283" i="12"/>
  <c r="Q283" i="12"/>
  <c r="T283" i="12"/>
  <c r="K283" i="12"/>
  <c r="N265" i="12"/>
  <c r="Q265" i="12"/>
  <c r="E265" i="12"/>
  <c r="H265" i="12"/>
  <c r="T265" i="12"/>
  <c r="K265" i="12"/>
  <c r="H293" i="12"/>
  <c r="K293" i="12"/>
  <c r="E293" i="12"/>
  <c r="K292" i="12"/>
  <c r="E292" i="12"/>
  <c r="H292" i="12"/>
  <c r="T292" i="12"/>
  <c r="H286" i="12"/>
  <c r="Q286" i="12"/>
  <c r="T286" i="12"/>
  <c r="E286" i="12"/>
  <c r="N270" i="12"/>
  <c r="H270" i="12"/>
  <c r="Q270" i="12"/>
  <c r="E270" i="12"/>
  <c r="T270" i="12"/>
  <c r="K270" i="12"/>
  <c r="E262" i="12"/>
  <c r="N262" i="12"/>
  <c r="H262" i="12"/>
  <c r="Q262" i="12"/>
  <c r="T262" i="12"/>
  <c r="K262" i="12"/>
  <c r="P311" i="12"/>
  <c r="G311" i="12"/>
  <c r="R305" i="12"/>
  <c r="F305" i="12"/>
  <c r="U302" i="12"/>
  <c r="F302" i="12"/>
  <c r="K301" i="12"/>
  <c r="E301" i="12"/>
  <c r="G298" i="12"/>
  <c r="J298" i="12"/>
  <c r="D298" i="12"/>
  <c r="V298" i="12"/>
  <c r="N293" i="12"/>
  <c r="N286" i="12"/>
  <c r="N295" i="12"/>
  <c r="H295" i="12"/>
  <c r="E295" i="12"/>
  <c r="N292" i="12"/>
  <c r="Q289" i="12"/>
  <c r="H289" i="12"/>
  <c r="E289" i="12"/>
  <c r="N289" i="12"/>
  <c r="J299" i="12"/>
  <c r="M299" i="12"/>
  <c r="G299" i="12"/>
  <c r="T293" i="12"/>
  <c r="O291" i="12"/>
  <c r="H166" i="26" s="1"/>
  <c r="D291" i="12"/>
  <c r="F291" i="12"/>
  <c r="B166" i="26" s="1"/>
  <c r="R291" i="12"/>
  <c r="J166" i="26" s="1"/>
  <c r="I291" i="12"/>
  <c r="D166" i="26" s="1"/>
  <c r="U291" i="12"/>
  <c r="N288" i="12"/>
  <c r="H288" i="12"/>
  <c r="T288" i="12"/>
  <c r="K288" i="12"/>
  <c r="E288" i="12"/>
  <c r="Q288" i="12"/>
  <c r="M285" i="12"/>
  <c r="V285" i="12"/>
  <c r="S285" i="12"/>
  <c r="D285" i="12"/>
  <c r="P285" i="12"/>
  <c r="M314" i="12"/>
  <c r="D314" i="12"/>
  <c r="V311" i="12"/>
  <c r="D299" i="12"/>
  <c r="D297" i="12"/>
  <c r="L297" i="12"/>
  <c r="F297" i="12"/>
  <c r="O297" i="12"/>
  <c r="I297" i="12"/>
  <c r="F295" i="12"/>
  <c r="I295" i="12"/>
  <c r="U295" i="12"/>
  <c r="K286" i="12"/>
  <c r="G291" i="12"/>
  <c r="P291" i="12"/>
  <c r="D290" i="12"/>
  <c r="L290" i="12"/>
  <c r="U290" i="12"/>
  <c r="V281" i="12"/>
  <c r="M281" i="12"/>
  <c r="D281" i="12"/>
  <c r="P280" i="12"/>
  <c r="F279" i="12"/>
  <c r="U269" i="12"/>
  <c r="F269" i="12"/>
  <c r="H268" i="12"/>
  <c r="K268" i="12"/>
  <c r="O262" i="12"/>
  <c r="T261" i="12"/>
  <c r="V280" i="12"/>
  <c r="G280" i="12"/>
  <c r="D277" i="12"/>
  <c r="J275" i="12"/>
  <c r="I274" i="12"/>
  <c r="T273" i="12"/>
  <c r="K273" i="12"/>
  <c r="V270" i="12"/>
  <c r="P270" i="12"/>
  <c r="J266" i="12"/>
  <c r="M266" i="12"/>
  <c r="V265" i="12"/>
  <c r="G265" i="12"/>
  <c r="J265" i="12"/>
  <c r="H255" i="12"/>
  <c r="Q255" i="12"/>
  <c r="K255" i="12"/>
  <c r="T255" i="12"/>
  <c r="E255" i="12"/>
  <c r="N255" i="12"/>
  <c r="O299" i="12"/>
  <c r="H169" i="26" s="1"/>
  <c r="P294" i="12"/>
  <c r="W170" i="26" s="1"/>
  <c r="V288" i="12"/>
  <c r="G288" i="12"/>
  <c r="I282" i="12"/>
  <c r="F280" i="12"/>
  <c r="O280" i="12"/>
  <c r="H87" i="26" s="1"/>
  <c r="D278" i="12"/>
  <c r="M277" i="12"/>
  <c r="V277" i="12"/>
  <c r="I275" i="12"/>
  <c r="R274" i="12"/>
  <c r="S273" i="12"/>
  <c r="M270" i="12"/>
  <c r="F270" i="12"/>
  <c r="I270" i="12"/>
  <c r="D266" i="12"/>
  <c r="I264" i="12"/>
  <c r="D279" i="12"/>
  <c r="L279" i="12"/>
  <c r="U277" i="12"/>
  <c r="F277" i="12"/>
  <c r="K261" i="12"/>
  <c r="E261" i="12"/>
  <c r="N261" i="12"/>
  <c r="U299" i="12"/>
  <c r="L169" i="26" s="1"/>
  <c r="G297" i="12"/>
  <c r="V294" i="12"/>
  <c r="AA170" i="26" s="1"/>
  <c r="F294" i="12"/>
  <c r="S291" i="12"/>
  <c r="R290" i="12"/>
  <c r="S289" i="12"/>
  <c r="D287" i="12"/>
  <c r="L287" i="12"/>
  <c r="U285" i="12"/>
  <c r="F285" i="12"/>
  <c r="R283" i="12"/>
  <c r="F283" i="12"/>
  <c r="J280" i="12"/>
  <c r="U279" i="12"/>
  <c r="V278" i="12"/>
  <c r="P274" i="12"/>
  <c r="F274" i="12"/>
  <c r="V272" i="12"/>
  <c r="G272" i="12"/>
  <c r="I271" i="12"/>
  <c r="D271" i="12"/>
  <c r="L271" i="12"/>
  <c r="M267" i="12"/>
  <c r="G267" i="12"/>
  <c r="P267" i="12"/>
  <c r="I263" i="12"/>
  <c r="D263" i="12"/>
  <c r="L263" i="12"/>
  <c r="K256" i="12"/>
  <c r="T256" i="12"/>
  <c r="N256" i="12"/>
  <c r="H256" i="12"/>
  <c r="Q256" i="12"/>
  <c r="L299" i="12"/>
  <c r="P281" i="12"/>
  <c r="G281" i="12"/>
  <c r="S280" i="12"/>
  <c r="I280" i="12"/>
  <c r="I279" i="12"/>
  <c r="U278" i="12"/>
  <c r="J277" i="12"/>
  <c r="D275" i="12"/>
  <c r="E273" i="12"/>
  <c r="D272" i="12"/>
  <c r="L272" i="12"/>
  <c r="F272" i="12"/>
  <c r="O272" i="12"/>
  <c r="U270" i="12"/>
  <c r="J270" i="12"/>
  <c r="R269" i="12"/>
  <c r="D267" i="12"/>
  <c r="L267" i="12"/>
  <c r="U267" i="12"/>
  <c r="O267" i="12"/>
  <c r="S265" i="12"/>
  <c r="G275" i="12"/>
  <c r="P275" i="12"/>
  <c r="D274" i="12"/>
  <c r="L274" i="12"/>
  <c r="U274" i="12"/>
  <c r="K269" i="12"/>
  <c r="E269" i="12"/>
  <c r="N269" i="12"/>
  <c r="D264" i="12"/>
  <c r="L264" i="12"/>
  <c r="F264" i="12"/>
  <c r="O264" i="12"/>
  <c r="M262" i="12"/>
  <c r="V262" i="12"/>
  <c r="P262" i="12"/>
  <c r="J258" i="12"/>
  <c r="M258" i="12"/>
  <c r="V258" i="12"/>
  <c r="G258" i="12"/>
  <c r="P258" i="12"/>
  <c r="O290" i="12"/>
  <c r="G283" i="12"/>
  <c r="P283" i="12"/>
  <c r="D282" i="12"/>
  <c r="L282" i="12"/>
  <c r="U282" i="12"/>
  <c r="S278" i="12"/>
  <c r="G278" i="12"/>
  <c r="R277" i="12"/>
  <c r="V275" i="12"/>
  <c r="G273" i="12"/>
  <c r="J273" i="12"/>
  <c r="S270" i="12"/>
  <c r="S266" i="12"/>
  <c r="G266" i="12"/>
  <c r="P265" i="12"/>
  <c r="U262" i="12"/>
  <c r="F262" i="12"/>
  <c r="I262" i="12"/>
  <c r="T259" i="12"/>
  <c r="E259" i="12"/>
  <c r="H259" i="12"/>
  <c r="Q259" i="12"/>
  <c r="K259" i="12"/>
  <c r="Q258" i="12"/>
  <c r="T258" i="12"/>
  <c r="E258" i="12"/>
  <c r="N258" i="12"/>
  <c r="H258" i="12"/>
  <c r="T253" i="12"/>
  <c r="E253" i="12"/>
  <c r="N253" i="12"/>
  <c r="Q253" i="12"/>
  <c r="M257" i="12"/>
  <c r="D254" i="12"/>
  <c r="D257" i="12"/>
  <c r="I259" i="12"/>
  <c r="J254" i="12"/>
  <c r="O253" i="12"/>
  <c r="G253" i="12"/>
  <c r="V269" i="12"/>
  <c r="U266" i="12"/>
  <c r="G264" i="12"/>
  <c r="V261" i="12"/>
  <c r="F261" i="12"/>
  <c r="K260" i="12"/>
  <c r="P259" i="12"/>
  <c r="U258" i="12"/>
  <c r="J257" i="12"/>
  <c r="O256" i="12"/>
  <c r="G256" i="12"/>
  <c r="L255" i="12"/>
  <c r="I254" i="12"/>
  <c r="V253" i="12"/>
  <c r="F253" i="12"/>
  <c r="L266" i="12"/>
  <c r="O259" i="12"/>
  <c r="G259" i="12"/>
  <c r="L258" i="12"/>
  <c r="F256" i="12"/>
  <c r="P254" i="12"/>
  <c r="U253" i="12"/>
  <c r="G254" i="12"/>
  <c r="L253" i="12"/>
  <c r="U259" i="12"/>
  <c r="G257" i="12"/>
  <c r="L256" i="12"/>
  <c r="V254" i="12"/>
  <c r="L259" i="12"/>
  <c r="N352" i="11"/>
  <c r="H352" i="11"/>
  <c r="T352" i="11"/>
  <c r="K352" i="11"/>
  <c r="E352" i="11"/>
  <c r="Q352" i="11"/>
  <c r="E349" i="11"/>
  <c r="N349" i="11"/>
  <c r="H349" i="11"/>
  <c r="T349" i="11"/>
  <c r="K349" i="11"/>
  <c r="Q349" i="11"/>
  <c r="K337" i="11"/>
  <c r="E337" i="11"/>
  <c r="N337" i="11"/>
  <c r="H337" i="11"/>
  <c r="Q337" i="11"/>
  <c r="T337" i="11"/>
  <c r="Q339" i="11"/>
  <c r="H339" i="11"/>
  <c r="T339" i="11"/>
  <c r="K339" i="11"/>
  <c r="N339" i="11"/>
  <c r="E339" i="11"/>
  <c r="N360" i="11"/>
  <c r="T360" i="11"/>
  <c r="K360" i="11"/>
  <c r="E360" i="11"/>
  <c r="Q360" i="11"/>
  <c r="H360" i="11"/>
  <c r="E357" i="11"/>
  <c r="N357" i="11"/>
  <c r="T357" i="11"/>
  <c r="K357" i="11"/>
  <c r="Q357" i="11"/>
  <c r="H357" i="11"/>
  <c r="D370" i="11"/>
  <c r="L370" i="11"/>
  <c r="U370" i="11"/>
  <c r="D367" i="11"/>
  <c r="L367" i="11"/>
  <c r="M366" i="11"/>
  <c r="I360" i="11"/>
  <c r="V366" i="11"/>
  <c r="R360" i="11"/>
  <c r="R359" i="11"/>
  <c r="T358" i="11"/>
  <c r="J358" i="11"/>
  <c r="S357" i="11"/>
  <c r="I357" i="11"/>
  <c r="U347" i="11"/>
  <c r="F344" i="11"/>
  <c r="O344" i="11"/>
  <c r="D342" i="11"/>
  <c r="M341" i="11"/>
  <c r="U87" i="25" s="1"/>
  <c r="V341" i="11"/>
  <c r="AA87" i="25" s="1"/>
  <c r="I370" i="11"/>
  <c r="T369" i="11"/>
  <c r="K369" i="11"/>
  <c r="R370" i="11"/>
  <c r="S369" i="11"/>
  <c r="H369" i="11"/>
  <c r="T368" i="11"/>
  <c r="J368" i="11"/>
  <c r="U367" i="11"/>
  <c r="L90" i="25" s="1"/>
  <c r="F362" i="11"/>
  <c r="G355" i="11"/>
  <c r="P355" i="11"/>
  <c r="D354" i="11"/>
  <c r="L354" i="11"/>
  <c r="U354" i="11"/>
  <c r="R350" i="11"/>
  <c r="F350" i="11"/>
  <c r="G349" i="11"/>
  <c r="G370" i="11"/>
  <c r="Q88" i="25" s="1"/>
  <c r="G369" i="11"/>
  <c r="I367" i="11"/>
  <c r="D90" i="25" s="1"/>
  <c r="U366" i="11"/>
  <c r="D363" i="11"/>
  <c r="E361" i="11"/>
  <c r="S358" i="11"/>
  <c r="G358" i="11"/>
  <c r="R357" i="11"/>
  <c r="V355" i="11"/>
  <c r="V352" i="11"/>
  <c r="G352" i="11"/>
  <c r="O350" i="11"/>
  <c r="Q348" i="11"/>
  <c r="S346" i="11"/>
  <c r="U344" i="11"/>
  <c r="D343" i="11"/>
  <c r="L343" i="11"/>
  <c r="U341" i="11"/>
  <c r="F341" i="11"/>
  <c r="E340" i="11"/>
  <c r="R339" i="11"/>
  <c r="F338" i="11"/>
  <c r="L338" i="11"/>
  <c r="D338" i="11"/>
  <c r="U338" i="11"/>
  <c r="L337" i="11"/>
  <c r="G331" i="11"/>
  <c r="P331" i="11"/>
  <c r="J331" i="11"/>
  <c r="S331" i="11"/>
  <c r="D331" i="11"/>
  <c r="M331" i="11"/>
  <c r="V331" i="11"/>
  <c r="K368" i="11"/>
  <c r="F370" i="11"/>
  <c r="I365" i="11"/>
  <c r="G357" i="11"/>
  <c r="K355" i="11"/>
  <c r="V354" i="11"/>
  <c r="J354" i="11"/>
  <c r="F352" i="11"/>
  <c r="O352" i="11"/>
  <c r="D350" i="11"/>
  <c r="M349" i="11"/>
  <c r="V349" i="11"/>
  <c r="I347" i="11"/>
  <c r="S345" i="11"/>
  <c r="J344" i="11"/>
  <c r="K341" i="11"/>
  <c r="G339" i="11"/>
  <c r="P339" i="11"/>
  <c r="H317" i="11"/>
  <c r="K317" i="11"/>
  <c r="N317" i="11"/>
  <c r="Q317" i="11"/>
  <c r="E317" i="11"/>
  <c r="T317" i="11"/>
  <c r="H368" i="11"/>
  <c r="R367" i="11"/>
  <c r="J90" i="25" s="1"/>
  <c r="J366" i="11"/>
  <c r="G363" i="11"/>
  <c r="P363" i="11"/>
  <c r="D362" i="11"/>
  <c r="L362" i="11"/>
  <c r="U362" i="11"/>
  <c r="O370" i="11"/>
  <c r="H170" i="25" s="1"/>
  <c r="E369" i="11"/>
  <c r="Q368" i="11"/>
  <c r="E368" i="11"/>
  <c r="S366" i="11"/>
  <c r="G366" i="11"/>
  <c r="R365" i="11"/>
  <c r="V363" i="11"/>
  <c r="V360" i="11"/>
  <c r="G360" i="11"/>
  <c r="T355" i="11"/>
  <c r="J355" i="11"/>
  <c r="S354" i="11"/>
  <c r="I354" i="11"/>
  <c r="T353" i="11"/>
  <c r="K353" i="11"/>
  <c r="U352" i="11"/>
  <c r="D351" i="11"/>
  <c r="L351" i="11"/>
  <c r="U349" i="11"/>
  <c r="F349" i="11"/>
  <c r="E348" i="11"/>
  <c r="R347" i="11"/>
  <c r="F347" i="11"/>
  <c r="G346" i="11"/>
  <c r="G345" i="11"/>
  <c r="S344" i="11"/>
  <c r="I344" i="11"/>
  <c r="U342" i="11"/>
  <c r="T341" i="11"/>
  <c r="J341" i="11"/>
  <c r="S87" i="25" s="1"/>
  <c r="M339" i="11"/>
  <c r="O339" i="11"/>
  <c r="I339" i="11"/>
  <c r="U337" i="11"/>
  <c r="N311" i="11"/>
  <c r="E311" i="11"/>
  <c r="Q311" i="11"/>
  <c r="H311" i="11"/>
  <c r="T311" i="11"/>
  <c r="K311" i="11"/>
  <c r="H358" i="11"/>
  <c r="Q358" i="11"/>
  <c r="P346" i="11"/>
  <c r="P345" i="11"/>
  <c r="R344" i="11"/>
  <c r="S341" i="11"/>
  <c r="Y87" i="25" s="1"/>
  <c r="T340" i="11"/>
  <c r="L339" i="11"/>
  <c r="F337" i="11"/>
  <c r="D332" i="11"/>
  <c r="L332" i="11"/>
  <c r="F332" i="11"/>
  <c r="O332" i="11"/>
  <c r="Q320" i="11"/>
  <c r="K320" i="11"/>
  <c r="T320" i="11"/>
  <c r="E320" i="11"/>
  <c r="N320" i="11"/>
  <c r="H320" i="11"/>
  <c r="D365" i="11"/>
  <c r="U357" i="11"/>
  <c r="F357" i="11"/>
  <c r="D347" i="11"/>
  <c r="H341" i="11"/>
  <c r="V339" i="11"/>
  <c r="K329" i="11"/>
  <c r="T329" i="11"/>
  <c r="E329" i="11"/>
  <c r="N329" i="11"/>
  <c r="H329" i="11"/>
  <c r="Q329" i="11"/>
  <c r="Q304" i="11"/>
  <c r="H304" i="11"/>
  <c r="E304" i="11"/>
  <c r="N304" i="11"/>
  <c r="K304" i="11"/>
  <c r="T304" i="11"/>
  <c r="F360" i="11"/>
  <c r="O360" i="11"/>
  <c r="M357" i="11"/>
  <c r="V357" i="11"/>
  <c r="V368" i="11"/>
  <c r="G368" i="11"/>
  <c r="O367" i="11"/>
  <c r="H90" i="25" s="1"/>
  <c r="J363" i="11"/>
  <c r="I362" i="11"/>
  <c r="T361" i="11"/>
  <c r="K361" i="11"/>
  <c r="U360" i="11"/>
  <c r="D359" i="11"/>
  <c r="L359" i="11"/>
  <c r="G354" i="11"/>
  <c r="U350" i="11"/>
  <c r="V370" i="11"/>
  <c r="AA88" i="25" s="1"/>
  <c r="J370" i="11"/>
  <c r="S88" i="25" s="1"/>
  <c r="F368" i="11"/>
  <c r="O368" i="11"/>
  <c r="D366" i="11"/>
  <c r="M365" i="11"/>
  <c r="V365" i="11"/>
  <c r="AA91" i="25" s="1"/>
  <c r="S363" i="11"/>
  <c r="I363" i="11"/>
  <c r="R362" i="11"/>
  <c r="S361" i="11"/>
  <c r="H361" i="11"/>
  <c r="J360" i="11"/>
  <c r="U359" i="11"/>
  <c r="V358" i="11"/>
  <c r="Q355" i="11"/>
  <c r="E355" i="11"/>
  <c r="P354" i="11"/>
  <c r="F354" i="11"/>
  <c r="R352" i="11"/>
  <c r="R351" i="11"/>
  <c r="J350" i="11"/>
  <c r="S349" i="11"/>
  <c r="I349" i="11"/>
  <c r="T348" i="11"/>
  <c r="G347" i="11"/>
  <c r="P347" i="11"/>
  <c r="D346" i="11"/>
  <c r="L346" i="11"/>
  <c r="U346" i="11"/>
  <c r="D345" i="11"/>
  <c r="D344" i="11"/>
  <c r="R342" i="11"/>
  <c r="F342" i="11"/>
  <c r="G341" i="11"/>
  <c r="Q87" i="25" s="1"/>
  <c r="H340" i="11"/>
  <c r="J339" i="11"/>
  <c r="H328" i="11"/>
  <c r="Q328" i="11"/>
  <c r="K328" i="11"/>
  <c r="T328" i="11"/>
  <c r="E328" i="11"/>
  <c r="N328" i="11"/>
  <c r="U365" i="11"/>
  <c r="F365" i="11"/>
  <c r="B168" i="25" s="1"/>
  <c r="K358" i="11"/>
  <c r="J357" i="11"/>
  <c r="V344" i="11"/>
  <c r="G344" i="11"/>
  <c r="E341" i="11"/>
  <c r="N341" i="11"/>
  <c r="I337" i="11"/>
  <c r="R337" i="11"/>
  <c r="J334" i="11"/>
  <c r="G334" i="11"/>
  <c r="P334" i="11"/>
  <c r="S334" i="11"/>
  <c r="D334" i="11"/>
  <c r="M334" i="11"/>
  <c r="E325" i="11"/>
  <c r="P323" i="11"/>
  <c r="D322" i="11"/>
  <c r="G314" i="11"/>
  <c r="M314" i="11"/>
  <c r="V314" i="11"/>
  <c r="P314" i="11"/>
  <c r="R308" i="11"/>
  <c r="G322" i="11"/>
  <c r="V322" i="11"/>
  <c r="O314" i="11"/>
  <c r="D314" i="11"/>
  <c r="F314" i="11"/>
  <c r="I312" i="11"/>
  <c r="L312" i="11"/>
  <c r="U312" i="11"/>
  <c r="D312" i="11"/>
  <c r="O306" i="11"/>
  <c r="I306" i="11"/>
  <c r="R306" i="11"/>
  <c r="L306" i="11"/>
  <c r="U306" i="11"/>
  <c r="F306" i="11"/>
  <c r="G325" i="11"/>
  <c r="J325" i="11"/>
  <c r="M322" i="11"/>
  <c r="I311" i="11"/>
  <c r="L308" i="11"/>
  <c r="O335" i="11"/>
  <c r="F335" i="11"/>
  <c r="D333" i="11"/>
  <c r="P332" i="11"/>
  <c r="D327" i="11"/>
  <c r="Q326" i="11"/>
  <c r="H326" i="11"/>
  <c r="M324" i="11"/>
  <c r="D324" i="11"/>
  <c r="L324" i="11"/>
  <c r="O324" i="11"/>
  <c r="M323" i="11"/>
  <c r="I323" i="11"/>
  <c r="D323" i="11"/>
  <c r="L323" i="11"/>
  <c r="L322" i="11"/>
  <c r="V321" i="11"/>
  <c r="J321" i="11"/>
  <c r="S319" i="11"/>
  <c r="N316" i="11"/>
  <c r="U316" i="11"/>
  <c r="F316" i="11"/>
  <c r="O316" i="11"/>
  <c r="I316" i="11"/>
  <c r="R316" i="11"/>
  <c r="L314" i="11"/>
  <c r="E307" i="11"/>
  <c r="N307" i="11"/>
  <c r="H307" i="11"/>
  <c r="C94" i="25" s="1"/>
  <c r="Q307" i="11"/>
  <c r="I94" i="25" s="1"/>
  <c r="K307" i="11"/>
  <c r="E94" i="25" s="1"/>
  <c r="T307" i="11"/>
  <c r="K94" i="25" s="1"/>
  <c r="L304" i="11"/>
  <c r="T336" i="11"/>
  <c r="K336" i="11"/>
  <c r="D335" i="11"/>
  <c r="U333" i="11"/>
  <c r="L333" i="11"/>
  <c r="R331" i="11"/>
  <c r="T330" i="11"/>
  <c r="K330" i="11"/>
  <c r="O329" i="11"/>
  <c r="F329" i="11"/>
  <c r="S328" i="11"/>
  <c r="J328" i="11"/>
  <c r="L327" i="11"/>
  <c r="P326" i="11"/>
  <c r="G326" i="11"/>
  <c r="T325" i="11"/>
  <c r="K325" i="11"/>
  <c r="V324" i="11"/>
  <c r="V323" i="11"/>
  <c r="U322" i="11"/>
  <c r="S320" i="11"/>
  <c r="G320" i="11"/>
  <c r="O318" i="11"/>
  <c r="D318" i="11"/>
  <c r="L316" i="11"/>
  <c r="G313" i="11"/>
  <c r="P313" i="11"/>
  <c r="J313" i="11"/>
  <c r="S313" i="11"/>
  <c r="R311" i="11"/>
  <c r="P309" i="11"/>
  <c r="G309" i="11"/>
  <c r="D309" i="11"/>
  <c r="M309" i="11"/>
  <c r="V309" i="11"/>
  <c r="I308" i="11"/>
  <c r="J305" i="11"/>
  <c r="S168" i="25" s="1"/>
  <c r="G305" i="11"/>
  <c r="Q168" i="25" s="1"/>
  <c r="S325" i="11"/>
  <c r="J324" i="11"/>
  <c r="J323" i="11"/>
  <c r="J322" i="11"/>
  <c r="S321" i="11"/>
  <c r="G321" i="11"/>
  <c r="V319" i="11"/>
  <c r="M319" i="11"/>
  <c r="L317" i="11"/>
  <c r="U317" i="11"/>
  <c r="F317" i="11"/>
  <c r="O317" i="11"/>
  <c r="K316" i="11"/>
  <c r="J314" i="11"/>
  <c r="D313" i="11"/>
  <c r="L313" i="11"/>
  <c r="I313" i="11"/>
  <c r="R313" i="11"/>
  <c r="K298" i="11"/>
  <c r="T298" i="11"/>
  <c r="H298" i="11"/>
  <c r="Q298" i="11"/>
  <c r="N298" i="11"/>
  <c r="E298" i="11"/>
  <c r="O331" i="11"/>
  <c r="F331" i="11"/>
  <c r="U329" i="11"/>
  <c r="G328" i="11"/>
  <c r="V326" i="11"/>
  <c r="N326" i="11"/>
  <c r="H325" i="11"/>
  <c r="S324" i="11"/>
  <c r="S323" i="11"/>
  <c r="S322" i="11"/>
  <c r="P320" i="11"/>
  <c r="F319" i="11"/>
  <c r="D319" i="11"/>
  <c r="V316" i="11"/>
  <c r="J316" i="11"/>
  <c r="U314" i="11"/>
  <c r="I314" i="11"/>
  <c r="F312" i="11"/>
  <c r="M308" i="11"/>
  <c r="J308" i="11"/>
  <c r="S308" i="11"/>
  <c r="G308" i="11"/>
  <c r="P308" i="11"/>
  <c r="F302" i="11"/>
  <c r="O302" i="11"/>
  <c r="L302" i="11"/>
  <c r="R302" i="11"/>
  <c r="D302" i="11"/>
  <c r="R322" i="11"/>
  <c r="F322" i="11"/>
  <c r="T316" i="11"/>
  <c r="H316" i="11"/>
  <c r="R312" i="11"/>
  <c r="F311" i="11"/>
  <c r="L311" i="11"/>
  <c r="U311" i="11"/>
  <c r="O311" i="11"/>
  <c r="U308" i="11"/>
  <c r="D308" i="11"/>
  <c r="D306" i="11"/>
  <c r="I304" i="11"/>
  <c r="R304" i="11"/>
  <c r="O304" i="11"/>
  <c r="F304" i="11"/>
  <c r="D321" i="11"/>
  <c r="L321" i="11"/>
  <c r="M315" i="11"/>
  <c r="D315" i="11"/>
  <c r="V312" i="11"/>
  <c r="M312" i="11"/>
  <c r="P303" i="11"/>
  <c r="D303" i="11"/>
  <c r="N301" i="11"/>
  <c r="P301" i="11"/>
  <c r="J301" i="11"/>
  <c r="S301" i="11"/>
  <c r="N300" i="11"/>
  <c r="U300" i="11"/>
  <c r="L300" i="11"/>
  <c r="F170" i="25" s="1"/>
  <c r="I300" i="11"/>
  <c r="D170" i="25" s="1"/>
  <c r="R300" i="11"/>
  <c r="J298" i="11"/>
  <c r="U297" i="11"/>
  <c r="D295" i="11"/>
  <c r="I293" i="11"/>
  <c r="D167" i="25" s="1"/>
  <c r="R293" i="11"/>
  <c r="D293" i="11"/>
  <c r="K291" i="11"/>
  <c r="Q281" i="11"/>
  <c r="H281" i="11"/>
  <c r="T281" i="11"/>
  <c r="K281" i="11"/>
  <c r="N281" i="11"/>
  <c r="E281" i="11"/>
  <c r="F301" i="11"/>
  <c r="O301" i="11"/>
  <c r="V298" i="11"/>
  <c r="J297" i="11"/>
  <c r="S297" i="11"/>
  <c r="V295" i="11"/>
  <c r="J295" i="11"/>
  <c r="S295" i="11"/>
  <c r="G295" i="11"/>
  <c r="P295" i="11"/>
  <c r="U291" i="11"/>
  <c r="L166" i="25" s="1"/>
  <c r="D290" i="11"/>
  <c r="L290" i="11"/>
  <c r="R290" i="11"/>
  <c r="I290" i="11"/>
  <c r="U290" i="11"/>
  <c r="R288" i="11"/>
  <c r="N280" i="11"/>
  <c r="E280" i="11"/>
  <c r="H280" i="11"/>
  <c r="T280" i="11"/>
  <c r="K280" i="11"/>
  <c r="D297" i="11"/>
  <c r="L297" i="11"/>
  <c r="I297" i="11"/>
  <c r="R297" i="11"/>
  <c r="F295" i="11"/>
  <c r="O295" i="11"/>
  <c r="K294" i="11"/>
  <c r="T170" i="25" s="1"/>
  <c r="E294" i="11"/>
  <c r="P170" i="25" s="1"/>
  <c r="N294" i="11"/>
  <c r="D288" i="11"/>
  <c r="S312" i="11"/>
  <c r="V301" i="11"/>
  <c r="K301" i="11"/>
  <c r="T300" i="11"/>
  <c r="H300" i="11"/>
  <c r="O297" i="11"/>
  <c r="M295" i="11"/>
  <c r="H286" i="11"/>
  <c r="E286" i="11"/>
  <c r="N286" i="11"/>
  <c r="T286" i="11"/>
  <c r="Q286" i="11"/>
  <c r="Q280" i="11"/>
  <c r="H291" i="11"/>
  <c r="Q291" i="11"/>
  <c r="T291" i="11"/>
  <c r="F288" i="11"/>
  <c r="I288" i="11"/>
  <c r="G298" i="11"/>
  <c r="P298" i="11"/>
  <c r="T294" i="11"/>
  <c r="Z170" i="25" s="1"/>
  <c r="N291" i="11"/>
  <c r="L288" i="11"/>
  <c r="S303" i="11"/>
  <c r="G303" i="11"/>
  <c r="R301" i="11"/>
  <c r="E301" i="11"/>
  <c r="M298" i="11"/>
  <c r="I296" i="11"/>
  <c r="L296" i="11"/>
  <c r="U296" i="11"/>
  <c r="D296" i="11"/>
  <c r="I295" i="11"/>
  <c r="J292" i="11"/>
  <c r="D292" i="11"/>
  <c r="M292" i="11"/>
  <c r="G292" i="11"/>
  <c r="O291" i="11"/>
  <c r="H166" i="25" s="1"/>
  <c r="I291" i="11"/>
  <c r="D166" i="25" s="1"/>
  <c r="I289" i="11"/>
  <c r="D289" i="11"/>
  <c r="K279" i="11"/>
  <c r="Q279" i="11"/>
  <c r="H279" i="11"/>
  <c r="T279" i="11"/>
  <c r="N279" i="11"/>
  <c r="E279" i="11"/>
  <c r="U295" i="11"/>
  <c r="H294" i="11"/>
  <c r="R170" i="25" s="1"/>
  <c r="P293" i="11"/>
  <c r="M293" i="11"/>
  <c r="V293" i="11"/>
  <c r="L291" i="11"/>
  <c r="L289" i="11"/>
  <c r="F88" i="25" s="1"/>
  <c r="U288" i="11"/>
  <c r="D274" i="11"/>
  <c r="L274" i="11"/>
  <c r="F274" i="11"/>
  <c r="O274" i="11"/>
  <c r="E264" i="11"/>
  <c r="N264" i="11"/>
  <c r="T264" i="11"/>
  <c r="K264" i="11"/>
  <c r="Q264" i="11"/>
  <c r="H264" i="11"/>
  <c r="D305" i="11"/>
  <c r="L305" i="11"/>
  <c r="M299" i="11"/>
  <c r="D299" i="11"/>
  <c r="V296" i="11"/>
  <c r="M296" i="11"/>
  <c r="F286" i="11"/>
  <c r="P285" i="11"/>
  <c r="F285" i="11"/>
  <c r="Q284" i="11"/>
  <c r="H284" i="11"/>
  <c r="I283" i="11"/>
  <c r="O281" i="11"/>
  <c r="O279" i="11"/>
  <c r="J276" i="11"/>
  <c r="S276" i="11"/>
  <c r="D276" i="11"/>
  <c r="M276" i="11"/>
  <c r="R274" i="11"/>
  <c r="N267" i="11"/>
  <c r="H267" i="11"/>
  <c r="K267" i="11"/>
  <c r="E267" i="11"/>
  <c r="Q267" i="11"/>
  <c r="O286" i="11"/>
  <c r="O285" i="11"/>
  <c r="D285" i="11"/>
  <c r="G282" i="11"/>
  <c r="P282" i="11"/>
  <c r="F280" i="11"/>
  <c r="L280" i="11"/>
  <c r="U280" i="11"/>
  <c r="O280" i="11"/>
  <c r="H278" i="11"/>
  <c r="K278" i="11"/>
  <c r="T278" i="11"/>
  <c r="J273" i="11"/>
  <c r="S273" i="11"/>
  <c r="D273" i="11"/>
  <c r="M273" i="11"/>
  <c r="V273" i="11"/>
  <c r="H270" i="11"/>
  <c r="E270" i="11"/>
  <c r="Q270" i="11"/>
  <c r="T270" i="11"/>
  <c r="K270" i="11"/>
  <c r="D282" i="11"/>
  <c r="L282" i="11"/>
  <c r="I282" i="11"/>
  <c r="R282" i="11"/>
  <c r="M277" i="11"/>
  <c r="G277" i="11"/>
  <c r="P277" i="11"/>
  <c r="N259" i="11"/>
  <c r="H259" i="11"/>
  <c r="Q259" i="11"/>
  <c r="T259" i="11"/>
  <c r="E259" i="11"/>
  <c r="K259" i="11"/>
  <c r="N284" i="11"/>
  <c r="E284" i="11"/>
  <c r="G283" i="11"/>
  <c r="M283" i="11"/>
  <c r="V283" i="11"/>
  <c r="P283" i="11"/>
  <c r="I281" i="11"/>
  <c r="L281" i="11"/>
  <c r="U281" i="11"/>
  <c r="I279" i="11"/>
  <c r="R279" i="11"/>
  <c r="U277" i="11"/>
  <c r="D277" i="11"/>
  <c r="F277" i="11"/>
  <c r="O277" i="11"/>
  <c r="I277" i="11"/>
  <c r="R277" i="11"/>
  <c r="O270" i="11"/>
  <c r="I270" i="11"/>
  <c r="U270" i="11"/>
  <c r="O283" i="11"/>
  <c r="D283" i="11"/>
  <c r="F283" i="11"/>
  <c r="I274" i="11"/>
  <c r="P299" i="11"/>
  <c r="G299" i="11"/>
  <c r="Q91" i="25" s="1"/>
  <c r="P296" i="11"/>
  <c r="J290" i="11"/>
  <c r="S290" i="11"/>
  <c r="M289" i="11"/>
  <c r="V289" i="11"/>
  <c r="V288" i="11"/>
  <c r="G288" i="11"/>
  <c r="P288" i="11"/>
  <c r="J286" i="11"/>
  <c r="J285" i="11"/>
  <c r="L283" i="11"/>
  <c r="V282" i="11"/>
  <c r="J282" i="11"/>
  <c r="G276" i="11"/>
  <c r="O275" i="11"/>
  <c r="L275" i="11"/>
  <c r="U275" i="11"/>
  <c r="D275" i="11"/>
  <c r="N270" i="11"/>
  <c r="G274" i="11"/>
  <c r="P274" i="11"/>
  <c r="J274" i="11"/>
  <c r="S274" i="11"/>
  <c r="G273" i="11"/>
  <c r="Q268" i="11"/>
  <c r="K268" i="11"/>
  <c r="T268" i="11"/>
  <c r="E268" i="11"/>
  <c r="N268" i="11"/>
  <c r="G270" i="11"/>
  <c r="P270" i="11"/>
  <c r="D269" i="11"/>
  <c r="L269" i="11"/>
  <c r="U269" i="11"/>
  <c r="M261" i="11"/>
  <c r="V261" i="11"/>
  <c r="G261" i="11"/>
  <c r="D258" i="11"/>
  <c r="L258" i="11"/>
  <c r="U258" i="11"/>
  <c r="F258" i="11"/>
  <c r="O258" i="11"/>
  <c r="U256" i="11"/>
  <c r="F256" i="11"/>
  <c r="O256" i="11"/>
  <c r="I256" i="11"/>
  <c r="D261" i="11"/>
  <c r="L261" i="11"/>
  <c r="U261" i="11"/>
  <c r="F261" i="11"/>
  <c r="O261" i="11"/>
  <c r="V278" i="11"/>
  <c r="M278" i="11"/>
  <c r="M272" i="11"/>
  <c r="D272" i="11"/>
  <c r="Q271" i="11"/>
  <c r="H271" i="11"/>
  <c r="V269" i="11"/>
  <c r="J269" i="11"/>
  <c r="V267" i="11"/>
  <c r="G267" i="11"/>
  <c r="O265" i="11"/>
  <c r="P264" i="11"/>
  <c r="Q263" i="11"/>
  <c r="T262" i="11"/>
  <c r="J270" i="11"/>
  <c r="S269" i="11"/>
  <c r="I269" i="11"/>
  <c r="F267" i="11"/>
  <c r="O267" i="11"/>
  <c r="D265" i="11"/>
  <c r="M264" i="11"/>
  <c r="V264" i="11"/>
  <c r="P261" i="11"/>
  <c r="V259" i="11"/>
  <c r="G259" i="11"/>
  <c r="P259" i="11"/>
  <c r="J259" i="11"/>
  <c r="R256" i="11"/>
  <c r="S270" i="11"/>
  <c r="R269" i="11"/>
  <c r="U267" i="11"/>
  <c r="D266" i="11"/>
  <c r="L266" i="11"/>
  <c r="U264" i="11"/>
  <c r="F264" i="11"/>
  <c r="E262" i="11"/>
  <c r="S259" i="11"/>
  <c r="I258" i="11"/>
  <c r="L256" i="11"/>
  <c r="K263" i="11"/>
  <c r="E263" i="11"/>
  <c r="P269" i="11"/>
  <c r="F269" i="11"/>
  <c r="I267" i="11"/>
  <c r="U265" i="11"/>
  <c r="J264" i="11"/>
  <c r="N262" i="11"/>
  <c r="G262" i="11"/>
  <c r="P262" i="11"/>
  <c r="J262" i="11"/>
  <c r="I261" i="11"/>
  <c r="D256" i="11"/>
  <c r="T263" i="11"/>
  <c r="M262" i="11"/>
  <c r="R258" i="11"/>
  <c r="K253" i="11"/>
  <c r="T253" i="11"/>
  <c r="E253" i="11"/>
  <c r="N253" i="11"/>
  <c r="H253" i="11"/>
  <c r="Q253" i="11"/>
  <c r="K254" i="11"/>
  <c r="P253" i="11"/>
  <c r="D260" i="11"/>
  <c r="I259" i="11"/>
  <c r="K257" i="11"/>
  <c r="P256" i="11"/>
  <c r="E255" i="11"/>
  <c r="J254" i="11"/>
  <c r="O253" i="11"/>
  <c r="G253" i="11"/>
  <c r="G256" i="11"/>
  <c r="Q254" i="11"/>
  <c r="O259" i="11"/>
  <c r="Q257" i="11"/>
  <c r="V256" i="11"/>
  <c r="P254" i="11"/>
  <c r="H254" i="11"/>
  <c r="U253" i="11"/>
  <c r="L253" i="11"/>
  <c r="N254" i="11"/>
  <c r="Q368" i="10"/>
  <c r="K368" i="10"/>
  <c r="T368" i="10"/>
  <c r="N368" i="10"/>
  <c r="H368" i="10"/>
  <c r="E368" i="10"/>
  <c r="E331" i="10"/>
  <c r="N331" i="10"/>
  <c r="Q331" i="10"/>
  <c r="H331" i="10"/>
  <c r="T331" i="10"/>
  <c r="K331" i="10"/>
  <c r="H324" i="10"/>
  <c r="K324" i="10"/>
  <c r="N324" i="10"/>
  <c r="E324" i="10"/>
  <c r="Q324" i="10"/>
  <c r="T324" i="10"/>
  <c r="Q335" i="10"/>
  <c r="T335" i="10"/>
  <c r="K335" i="10"/>
  <c r="N335" i="10"/>
  <c r="E335" i="10"/>
  <c r="H335" i="10"/>
  <c r="K325" i="10"/>
  <c r="H325" i="10"/>
  <c r="Q325" i="10"/>
  <c r="T325" i="10"/>
  <c r="N325" i="10"/>
  <c r="E325" i="10"/>
  <c r="K330" i="10"/>
  <c r="E330" i="10"/>
  <c r="Q330" i="10"/>
  <c r="H330" i="10"/>
  <c r="T330" i="10"/>
  <c r="N330" i="10"/>
  <c r="N318" i="10"/>
  <c r="H318" i="10"/>
  <c r="Q318" i="10"/>
  <c r="K318" i="10"/>
  <c r="T318" i="10"/>
  <c r="E318" i="10"/>
  <c r="H340" i="10"/>
  <c r="E340" i="10"/>
  <c r="N340" i="10"/>
  <c r="Q340" i="10"/>
  <c r="K340" i="10"/>
  <c r="T340" i="10"/>
  <c r="N334" i="10"/>
  <c r="E334" i="10"/>
  <c r="K334" i="10"/>
  <c r="Q334" i="10"/>
  <c r="H334" i="10"/>
  <c r="T334" i="10"/>
  <c r="N356" i="10"/>
  <c r="E356" i="10"/>
  <c r="T354" i="10"/>
  <c r="H342" i="10"/>
  <c r="I333" i="10"/>
  <c r="R333" i="10"/>
  <c r="D332" i="10"/>
  <c r="P328" i="10"/>
  <c r="I325" i="10"/>
  <c r="V323" i="10"/>
  <c r="V322" i="10"/>
  <c r="D320" i="10"/>
  <c r="L320" i="10"/>
  <c r="F320" i="10"/>
  <c r="O320" i="10"/>
  <c r="I320" i="10"/>
  <c r="U320" i="10"/>
  <c r="T365" i="10"/>
  <c r="S360" i="10"/>
  <c r="J360" i="10"/>
  <c r="Q369" i="10"/>
  <c r="I369" i="10"/>
  <c r="K367" i="10"/>
  <c r="E90" i="24" s="1"/>
  <c r="K354" i="10"/>
  <c r="F348" i="10"/>
  <c r="O348" i="10"/>
  <c r="V331" i="10"/>
  <c r="J330" i="10"/>
  <c r="S330" i="10"/>
  <c r="E329" i="10"/>
  <c r="N329" i="10"/>
  <c r="I324" i="10"/>
  <c r="L318" i="10"/>
  <c r="K317" i="10"/>
  <c r="E317" i="10"/>
  <c r="N317" i="10"/>
  <c r="T317" i="10"/>
  <c r="H316" i="10"/>
  <c r="K316" i="10"/>
  <c r="T316" i="10"/>
  <c r="E316" i="10"/>
  <c r="T362" i="10"/>
  <c r="R360" i="10"/>
  <c r="K370" i="10"/>
  <c r="P369" i="10"/>
  <c r="H369" i="10"/>
  <c r="U368" i="10"/>
  <c r="J367" i="10"/>
  <c r="R351" i="10"/>
  <c r="R349" i="10"/>
  <c r="H349" i="10"/>
  <c r="U348" i="10"/>
  <c r="V347" i="10"/>
  <c r="F335" i="10"/>
  <c r="R334" i="10"/>
  <c r="H333" i="10"/>
  <c r="J332" i="10"/>
  <c r="J331" i="10"/>
  <c r="Q327" i="10"/>
  <c r="K327" i="10"/>
  <c r="T327" i="10"/>
  <c r="R324" i="10"/>
  <c r="Q317" i="10"/>
  <c r="N316" i="10"/>
  <c r="E315" i="10"/>
  <c r="H315" i="10"/>
  <c r="K315" i="10"/>
  <c r="Q315" i="10"/>
  <c r="D360" i="10"/>
  <c r="L360" i="10"/>
  <c r="R363" i="10"/>
  <c r="I363" i="10"/>
  <c r="R365" i="10"/>
  <c r="I365" i="10"/>
  <c r="R350" i="10"/>
  <c r="J346" i="10"/>
  <c r="D346" i="10"/>
  <c r="M346" i="10"/>
  <c r="O363" i="10"/>
  <c r="F363" i="10"/>
  <c r="D361" i="10"/>
  <c r="P360" i="10"/>
  <c r="S359" i="10"/>
  <c r="J359" i="10"/>
  <c r="T356" i="10"/>
  <c r="K356" i="10"/>
  <c r="D355" i="10"/>
  <c r="Q354" i="10"/>
  <c r="F351" i="10"/>
  <c r="J348" i="10"/>
  <c r="J347" i="10"/>
  <c r="J344" i="10"/>
  <c r="S344" i="10"/>
  <c r="M343" i="10"/>
  <c r="V343" i="10"/>
  <c r="V342" i="10"/>
  <c r="G342" i="10"/>
  <c r="P342" i="10"/>
  <c r="J340" i="10"/>
  <c r="J339" i="10"/>
  <c r="O335" i="10"/>
  <c r="Q333" i="10"/>
  <c r="S332" i="10"/>
  <c r="I332" i="10"/>
  <c r="S331" i="10"/>
  <c r="I331" i="10"/>
  <c r="V329" i="10"/>
  <c r="M328" i="10"/>
  <c r="D328" i="10"/>
  <c r="L328" i="10"/>
  <c r="V326" i="10"/>
  <c r="M326" i="10"/>
  <c r="O325" i="10"/>
  <c r="F324" i="10"/>
  <c r="S322" i="10"/>
  <c r="U317" i="10"/>
  <c r="F317" i="10"/>
  <c r="I317" i="10"/>
  <c r="O317" i="10"/>
  <c r="J369" i="10"/>
  <c r="I350" i="10"/>
  <c r="U347" i="10"/>
  <c r="I347" i="10"/>
  <c r="R347" i="10"/>
  <c r="S362" i="10"/>
  <c r="K362" i="10"/>
  <c r="T359" i="10"/>
  <c r="K359" i="10"/>
  <c r="Q357" i="10"/>
  <c r="H357" i="10"/>
  <c r="H345" i="10"/>
  <c r="Q345" i="10"/>
  <c r="Q341" i="10"/>
  <c r="H341" i="10"/>
  <c r="U340" i="10"/>
  <c r="O369" i="10"/>
  <c r="G369" i="10"/>
  <c r="L368" i="10"/>
  <c r="Q367" i="10"/>
  <c r="D366" i="10"/>
  <c r="Q365" i="10"/>
  <c r="H365" i="10"/>
  <c r="Q349" i="10"/>
  <c r="Q370" i="10"/>
  <c r="V369" i="10"/>
  <c r="N369" i="10"/>
  <c r="F369" i="10"/>
  <c r="P367" i="10"/>
  <c r="U366" i="10"/>
  <c r="L366" i="10"/>
  <c r="T364" i="10"/>
  <c r="K364" i="10"/>
  <c r="D363" i="10"/>
  <c r="Q362" i="10"/>
  <c r="U361" i="10"/>
  <c r="L361" i="10"/>
  <c r="O360" i="10"/>
  <c r="F360" i="10"/>
  <c r="R359" i="10"/>
  <c r="H359" i="10"/>
  <c r="T358" i="10"/>
  <c r="K358" i="10"/>
  <c r="O357" i="10"/>
  <c r="S356" i="10"/>
  <c r="J356" i="10"/>
  <c r="L355" i="10"/>
  <c r="P354" i="10"/>
  <c r="G354" i="10"/>
  <c r="T353" i="10"/>
  <c r="O351" i="10"/>
  <c r="D351" i="10"/>
  <c r="O350" i="10"/>
  <c r="D350" i="10"/>
  <c r="F349" i="10"/>
  <c r="S348" i="10"/>
  <c r="I348" i="10"/>
  <c r="S347" i="10"/>
  <c r="V345" i="10"/>
  <c r="M344" i="10"/>
  <c r="D344" i="10"/>
  <c r="L344" i="10"/>
  <c r="I343" i="10"/>
  <c r="D343" i="10"/>
  <c r="S340" i="10"/>
  <c r="I340" i="10"/>
  <c r="S339" i="10"/>
  <c r="I339" i="10"/>
  <c r="K338" i="10"/>
  <c r="G337" i="10"/>
  <c r="Q172" i="24" s="1"/>
  <c r="P337" i="10"/>
  <c r="W172" i="24" s="1"/>
  <c r="F333" i="10"/>
  <c r="R332" i="10"/>
  <c r="R331" i="10"/>
  <c r="U329" i="10"/>
  <c r="K329" i="10"/>
  <c r="V328" i="10"/>
  <c r="V327" i="10"/>
  <c r="F326" i="10"/>
  <c r="D326" i="10"/>
  <c r="O324" i="10"/>
  <c r="G323" i="10"/>
  <c r="Q321" i="10"/>
  <c r="K321" i="10"/>
  <c r="T321" i="10"/>
  <c r="T315" i="10"/>
  <c r="U315" i="10"/>
  <c r="O315" i="10"/>
  <c r="F315" i="10"/>
  <c r="K309" i="10"/>
  <c r="E309" i="10"/>
  <c r="N309" i="10"/>
  <c r="T309" i="10"/>
  <c r="Q309" i="10"/>
  <c r="H309" i="10"/>
  <c r="E369" i="10"/>
  <c r="O365" i="10"/>
  <c r="L363" i="10"/>
  <c r="P362" i="10"/>
  <c r="G362" i="10"/>
  <c r="P359" i="10"/>
  <c r="N357" i="10"/>
  <c r="E357" i="10"/>
  <c r="O349" i="10"/>
  <c r="R348" i="10"/>
  <c r="G348" i="10"/>
  <c r="G347" i="10"/>
  <c r="S346" i="10"/>
  <c r="K345" i="10"/>
  <c r="V344" i="10"/>
  <c r="K342" i="10"/>
  <c r="N341" i="10"/>
  <c r="E341" i="10"/>
  <c r="R340" i="10"/>
  <c r="G340" i="10"/>
  <c r="R339" i="10"/>
  <c r="G339" i="10"/>
  <c r="O337" i="10"/>
  <c r="F337" i="10"/>
  <c r="D336" i="10"/>
  <c r="L336" i="10"/>
  <c r="I336" i="10"/>
  <c r="R336" i="10"/>
  <c r="O333" i="10"/>
  <c r="E333" i="10"/>
  <c r="F332" i="10"/>
  <c r="F331" i="10"/>
  <c r="G330" i="10"/>
  <c r="T329" i="10"/>
  <c r="J329" i="10"/>
  <c r="U328" i="10"/>
  <c r="J328" i="10"/>
  <c r="U326" i="10"/>
  <c r="P323" i="10"/>
  <c r="D323" i="10"/>
  <c r="N321" i="10"/>
  <c r="G321" i="10"/>
  <c r="J321" i="10"/>
  <c r="L317" i="10"/>
  <c r="G313" i="10"/>
  <c r="J313" i="10"/>
  <c r="D313" i="10"/>
  <c r="D312" i="10"/>
  <c r="L312" i="10"/>
  <c r="F312" i="10"/>
  <c r="O312" i="10"/>
  <c r="I312" i="10"/>
  <c r="U312" i="10"/>
  <c r="K349" i="10"/>
  <c r="T349" i="10"/>
  <c r="F340" i="10"/>
  <c r="F339" i="10"/>
  <c r="I335" i="10"/>
  <c r="L335" i="10"/>
  <c r="U335" i="10"/>
  <c r="F334" i="10"/>
  <c r="O334" i="10"/>
  <c r="P330" i="10"/>
  <c r="H327" i="10"/>
  <c r="J322" i="10"/>
  <c r="M322" i="10"/>
  <c r="D322" i="10"/>
  <c r="F318" i="10"/>
  <c r="I318" i="10"/>
  <c r="U318" i="10"/>
  <c r="O318" i="10"/>
  <c r="T357" i="10"/>
  <c r="U351" i="10"/>
  <c r="U350" i="10"/>
  <c r="D348" i="10"/>
  <c r="O347" i="10"/>
  <c r="D347" i="10"/>
  <c r="O340" i="10"/>
  <c r="O339" i="10"/>
  <c r="D339" i="10"/>
  <c r="P332" i="10"/>
  <c r="M332" i="10"/>
  <c r="V332" i="10"/>
  <c r="M331" i="10"/>
  <c r="G331" i="10"/>
  <c r="P331" i="10"/>
  <c r="L324" i="10"/>
  <c r="U324" i="10"/>
  <c r="N310" i="10"/>
  <c r="H310" i="10"/>
  <c r="Q310" i="10"/>
  <c r="K310" i="10"/>
  <c r="E310" i="10"/>
  <c r="T310" i="10"/>
  <c r="M307" i="10"/>
  <c r="V307" i="10"/>
  <c r="G307" i="10"/>
  <c r="P307" i="10"/>
  <c r="D352" i="10"/>
  <c r="L352" i="10"/>
  <c r="O323" i="10"/>
  <c r="F323" i="10"/>
  <c r="R319" i="10"/>
  <c r="V318" i="10"/>
  <c r="P318" i="10"/>
  <c r="M315" i="10"/>
  <c r="G315" i="10"/>
  <c r="P315" i="10"/>
  <c r="J314" i="10"/>
  <c r="D314" i="10"/>
  <c r="M314" i="10"/>
  <c r="M312" i="10"/>
  <c r="U307" i="10"/>
  <c r="L94" i="24" s="1"/>
  <c r="F307" i="10"/>
  <c r="B94" i="24" s="1"/>
  <c r="O307" i="10"/>
  <c r="H94" i="24" s="1"/>
  <c r="E302" i="10"/>
  <c r="K302" i="10"/>
  <c r="T302" i="10"/>
  <c r="L304" i="10"/>
  <c r="D304" i="10"/>
  <c r="U304" i="10"/>
  <c r="F304" i="10"/>
  <c r="O304" i="10"/>
  <c r="H300" i="10"/>
  <c r="C170" i="24" s="1"/>
  <c r="Q300" i="10"/>
  <c r="I170" i="24" s="1"/>
  <c r="K300" i="10"/>
  <c r="E170" i="24" s="1"/>
  <c r="T300" i="10"/>
  <c r="K170" i="24" s="1"/>
  <c r="N272" i="10"/>
  <c r="E272" i="10"/>
  <c r="H272" i="10"/>
  <c r="Q272" i="10"/>
  <c r="K272" i="10"/>
  <c r="T272" i="10"/>
  <c r="H303" i="10"/>
  <c r="Q303" i="10"/>
  <c r="G300" i="10"/>
  <c r="P300" i="10"/>
  <c r="J300" i="10"/>
  <c r="S88" i="24" s="1"/>
  <c r="S300" i="10"/>
  <c r="V320" i="10"/>
  <c r="G320" i="10"/>
  <c r="I319" i="10"/>
  <c r="D319" i="10"/>
  <c r="L319" i="10"/>
  <c r="R311" i="10"/>
  <c r="V310" i="10"/>
  <c r="P310" i="10"/>
  <c r="H308" i="10"/>
  <c r="K308" i="10"/>
  <c r="H305" i="10"/>
  <c r="Q305" i="10"/>
  <c r="P303" i="10"/>
  <c r="G303" i="10"/>
  <c r="J303" i="10"/>
  <c r="S303" i="10"/>
  <c r="N300" i="10"/>
  <c r="G170" i="24" s="1"/>
  <c r="J318" i="10"/>
  <c r="V315" i="10"/>
  <c r="J315" i="10"/>
  <c r="S314" i="10"/>
  <c r="M310" i="10"/>
  <c r="F310" i="10"/>
  <c r="I310" i="10"/>
  <c r="U309" i="10"/>
  <c r="F309" i="10"/>
  <c r="N308" i="10"/>
  <c r="J307" i="10"/>
  <c r="G305" i="10"/>
  <c r="Q168" i="24" s="1"/>
  <c r="P305" i="10"/>
  <c r="W168" i="24" s="1"/>
  <c r="J305" i="10"/>
  <c r="S168" i="24" s="1"/>
  <c r="T303" i="10"/>
  <c r="F303" i="10"/>
  <c r="O303" i="10"/>
  <c r="I303" i="10"/>
  <c r="R303" i="10"/>
  <c r="M300" i="10"/>
  <c r="N291" i="10"/>
  <c r="E291" i="10"/>
  <c r="Q291" i="10"/>
  <c r="T291" i="10"/>
  <c r="H291" i="10"/>
  <c r="K291" i="10"/>
  <c r="V312" i="10"/>
  <c r="G312" i="10"/>
  <c r="I311" i="10"/>
  <c r="D311" i="10"/>
  <c r="L311" i="10"/>
  <c r="D307" i="10"/>
  <c r="E297" i="10"/>
  <c r="N297" i="10"/>
  <c r="Q297" i="10"/>
  <c r="H297" i="10"/>
  <c r="T297" i="10"/>
  <c r="K297" i="10"/>
  <c r="Q289" i="10"/>
  <c r="E289" i="10"/>
  <c r="N289" i="10"/>
  <c r="H289" i="10"/>
  <c r="T289" i="10"/>
  <c r="K289" i="10"/>
  <c r="H286" i="10"/>
  <c r="Q286" i="10"/>
  <c r="K286" i="10"/>
  <c r="N286" i="10"/>
  <c r="E286" i="10"/>
  <c r="T286" i="10"/>
  <c r="J284" i="10"/>
  <c r="D284" i="10"/>
  <c r="M284" i="10"/>
  <c r="V284" i="10"/>
  <c r="N280" i="10"/>
  <c r="H280" i="10"/>
  <c r="Q280" i="10"/>
  <c r="M277" i="10"/>
  <c r="J277" i="10"/>
  <c r="S277" i="10"/>
  <c r="T275" i="10"/>
  <c r="L270" i="10"/>
  <c r="U269" i="10"/>
  <c r="I269" i="10"/>
  <c r="R269" i="10"/>
  <c r="L269" i="10"/>
  <c r="M306" i="10"/>
  <c r="P301" i="10"/>
  <c r="G301" i="10"/>
  <c r="D298" i="10"/>
  <c r="M297" i="10"/>
  <c r="V297" i="10"/>
  <c r="I295" i="10"/>
  <c r="R294" i="10"/>
  <c r="S293" i="10"/>
  <c r="T292" i="10"/>
  <c r="K292" i="10"/>
  <c r="V291" i="10"/>
  <c r="V289" i="10"/>
  <c r="G288" i="10"/>
  <c r="M285" i="10"/>
  <c r="J285" i="10"/>
  <c r="S285" i="10"/>
  <c r="J282" i="10"/>
  <c r="S282" i="10"/>
  <c r="G282" i="10"/>
  <c r="P282" i="10"/>
  <c r="M278" i="10"/>
  <c r="U277" i="10"/>
  <c r="I277" i="10"/>
  <c r="R277" i="10"/>
  <c r="D277" i="10"/>
  <c r="O275" i="10"/>
  <c r="F275" i="10"/>
  <c r="I275" i="10"/>
  <c r="R275" i="10"/>
  <c r="L275" i="10"/>
  <c r="U275" i="10"/>
  <c r="G274" i="10"/>
  <c r="K271" i="10"/>
  <c r="T271" i="10"/>
  <c r="O269" i="10"/>
  <c r="J308" i="10"/>
  <c r="D306" i="10"/>
  <c r="I305" i="10"/>
  <c r="D299" i="10"/>
  <c r="L299" i="10"/>
  <c r="F169" i="24" s="1"/>
  <c r="U297" i="10"/>
  <c r="F297" i="10"/>
  <c r="E296" i="10"/>
  <c r="R295" i="10"/>
  <c r="F295" i="10"/>
  <c r="G294" i="10"/>
  <c r="Q170" i="24" s="1"/>
  <c r="G293" i="10"/>
  <c r="S292" i="10"/>
  <c r="U291" i="10"/>
  <c r="L166" i="24" s="1"/>
  <c r="U289" i="10"/>
  <c r="L88" i="24" s="1"/>
  <c r="J289" i="10"/>
  <c r="S288" i="10"/>
  <c r="F287" i="10"/>
  <c r="R286" i="10"/>
  <c r="N285" i="10"/>
  <c r="U285" i="10"/>
  <c r="I285" i="10"/>
  <c r="R285" i="10"/>
  <c r="U283" i="10"/>
  <c r="F280" i="10"/>
  <c r="L280" i="10"/>
  <c r="U280" i="10"/>
  <c r="P277" i="10"/>
  <c r="N275" i="10"/>
  <c r="M272" i="10"/>
  <c r="I270" i="10"/>
  <c r="N269" i="10"/>
  <c r="V301" i="10"/>
  <c r="F294" i="10"/>
  <c r="P293" i="10"/>
  <c r="H292" i="10"/>
  <c r="F291" i="10"/>
  <c r="B166" i="24" s="1"/>
  <c r="D288" i="10"/>
  <c r="P286" i="10"/>
  <c r="G286" i="10"/>
  <c r="U281" i="10"/>
  <c r="J274" i="10"/>
  <c r="S274" i="10"/>
  <c r="E267" i="10"/>
  <c r="N267" i="10"/>
  <c r="H267" i="10"/>
  <c r="Q267" i="10"/>
  <c r="K267" i="10"/>
  <c r="T267" i="10"/>
  <c r="R302" i="10"/>
  <c r="I302" i="10"/>
  <c r="M301" i="10"/>
  <c r="D301" i="10"/>
  <c r="U298" i="10"/>
  <c r="J297" i="10"/>
  <c r="D295" i="10"/>
  <c r="G292" i="10"/>
  <c r="S289" i="10"/>
  <c r="G289" i="10"/>
  <c r="M286" i="10"/>
  <c r="F286" i="10"/>
  <c r="O286" i="10"/>
  <c r="K285" i="10"/>
  <c r="G283" i="10"/>
  <c r="M283" i="10"/>
  <c r="V283" i="10"/>
  <c r="F281" i="10"/>
  <c r="K280" i="10"/>
  <c r="L277" i="10"/>
  <c r="K275" i="10"/>
  <c r="J272" i="10"/>
  <c r="P270" i="10"/>
  <c r="M270" i="10"/>
  <c r="V270" i="10"/>
  <c r="J270" i="10"/>
  <c r="S270" i="10"/>
  <c r="G295" i="10"/>
  <c r="P295" i="10"/>
  <c r="D294" i="10"/>
  <c r="L294" i="10"/>
  <c r="U294" i="10"/>
  <c r="D293" i="10"/>
  <c r="R289" i="10"/>
  <c r="F288" i="10"/>
  <c r="I288" i="10"/>
  <c r="R288" i="10"/>
  <c r="L287" i="10"/>
  <c r="D287" i="10"/>
  <c r="U287" i="10"/>
  <c r="H285" i="10"/>
  <c r="S284" i="10"/>
  <c r="O283" i="10"/>
  <c r="I283" i="10"/>
  <c r="R283" i="10"/>
  <c r="D283" i="10"/>
  <c r="M281" i="10"/>
  <c r="V281" i="10"/>
  <c r="J281" i="10"/>
  <c r="S281" i="10"/>
  <c r="H278" i="10"/>
  <c r="E278" i="10"/>
  <c r="N278" i="10"/>
  <c r="Q278" i="10"/>
  <c r="K278" i="10"/>
  <c r="T278" i="10"/>
  <c r="D270" i="10"/>
  <c r="F270" i="10"/>
  <c r="O270" i="10"/>
  <c r="E292" i="10"/>
  <c r="N292" i="10"/>
  <c r="G291" i="10"/>
  <c r="J291" i="10"/>
  <c r="S291" i="10"/>
  <c r="T285" i="10"/>
  <c r="G284" i="10"/>
  <c r="I281" i="10"/>
  <c r="D281" i="10"/>
  <c r="P278" i="10"/>
  <c r="G278" i="10"/>
  <c r="I273" i="10"/>
  <c r="L273" i="10"/>
  <c r="U273" i="10"/>
  <c r="D273" i="10"/>
  <c r="R273" i="10"/>
  <c r="R270" i="10"/>
  <c r="E269" i="10"/>
  <c r="H269" i="10"/>
  <c r="Q269" i="10"/>
  <c r="H260" i="10"/>
  <c r="Q260" i="10"/>
  <c r="E260" i="10"/>
  <c r="K260" i="10"/>
  <c r="N260" i="10"/>
  <c r="T260" i="10"/>
  <c r="U295" i="10"/>
  <c r="J292" i="10"/>
  <c r="V292" i="10"/>
  <c r="M291" i="10"/>
  <c r="O291" i="10"/>
  <c r="H166" i="24" s="1"/>
  <c r="I291" i="10"/>
  <c r="R291" i="10"/>
  <c r="J166" i="24" s="1"/>
  <c r="I289" i="10"/>
  <c r="F289" i="10"/>
  <c r="O289" i="10"/>
  <c r="Q285" i="10"/>
  <c r="O281" i="10"/>
  <c r="T280" i="10"/>
  <c r="E280" i="10"/>
  <c r="H275" i="10"/>
  <c r="Q275" i="10"/>
  <c r="V272" i="10"/>
  <c r="G272" i="10"/>
  <c r="P272" i="10"/>
  <c r="G260" i="10"/>
  <c r="M259" i="10"/>
  <c r="V259" i="10"/>
  <c r="G259" i="10"/>
  <c r="J259" i="10"/>
  <c r="D264" i="10"/>
  <c r="S260" i="10"/>
  <c r="K258" i="10"/>
  <c r="T258" i="10"/>
  <c r="N258" i="10"/>
  <c r="O274" i="10"/>
  <c r="D265" i="10"/>
  <c r="M264" i="10"/>
  <c r="V264" i="10"/>
  <c r="P259" i="10"/>
  <c r="K256" i="10"/>
  <c r="T256" i="10"/>
  <c r="E256" i="10"/>
  <c r="N256" i="10"/>
  <c r="H256" i="10"/>
  <c r="Q256" i="10"/>
  <c r="D266" i="10"/>
  <c r="L266" i="10"/>
  <c r="U264" i="10"/>
  <c r="F264" i="10"/>
  <c r="P260" i="10"/>
  <c r="J260" i="10"/>
  <c r="M260" i="10"/>
  <c r="F257" i="10"/>
  <c r="O257" i="10"/>
  <c r="I257" i="10"/>
  <c r="D257" i="10"/>
  <c r="L257" i="10"/>
  <c r="U266" i="10"/>
  <c r="V265" i="10"/>
  <c r="N263" i="10"/>
  <c r="E263" i="10"/>
  <c r="R262" i="10"/>
  <c r="F262" i="10"/>
  <c r="H258" i="10"/>
  <c r="D274" i="10"/>
  <c r="L274" i="10"/>
  <c r="I266" i="10"/>
  <c r="D261" i="10"/>
  <c r="L261" i="10"/>
  <c r="U261" i="10"/>
  <c r="D282" i="10"/>
  <c r="L282" i="10"/>
  <c r="T279" i="10"/>
  <c r="O278" i="10"/>
  <c r="M276" i="10"/>
  <c r="D276" i="10"/>
  <c r="V273" i="10"/>
  <c r="T268" i="10"/>
  <c r="P267" i="10"/>
  <c r="F267" i="10"/>
  <c r="R266" i="10"/>
  <c r="J265" i="10"/>
  <c r="S264" i="10"/>
  <c r="I264" i="10"/>
  <c r="T263" i="10"/>
  <c r="D262" i="10"/>
  <c r="O261" i="10"/>
  <c r="V260" i="10"/>
  <c r="Q258" i="10"/>
  <c r="D290" i="10"/>
  <c r="L290" i="10"/>
  <c r="P280" i="10"/>
  <c r="G280" i="10"/>
  <c r="P275" i="10"/>
  <c r="R274" i="10"/>
  <c r="I274" i="10"/>
  <c r="O272" i="10"/>
  <c r="P269" i="10"/>
  <c r="G269" i="10"/>
  <c r="S265" i="10"/>
  <c r="G265" i="10"/>
  <c r="R264" i="10"/>
  <c r="G262" i="10"/>
  <c r="P262" i="10"/>
  <c r="S259" i="10"/>
  <c r="D259" i="10"/>
  <c r="E258" i="10"/>
  <c r="K253" i="10"/>
  <c r="T253" i="10"/>
  <c r="E253" i="10"/>
  <c r="N253" i="10"/>
  <c r="H253" i="10"/>
  <c r="Q253" i="10"/>
  <c r="I256" i="10"/>
  <c r="N255" i="10"/>
  <c r="K254" i="10"/>
  <c r="P256" i="10"/>
  <c r="E255" i="10"/>
  <c r="J254" i="10"/>
  <c r="O253" i="10"/>
  <c r="G253" i="10"/>
  <c r="O259" i="10"/>
  <c r="L258" i="10"/>
  <c r="V256" i="10"/>
  <c r="F256" i="10"/>
  <c r="K255" i="10"/>
  <c r="P254" i="10"/>
  <c r="H254" i="10"/>
  <c r="U253" i="10"/>
  <c r="U256" i="10"/>
  <c r="L253" i="10"/>
  <c r="L256" i="10"/>
  <c r="Q255" i="10"/>
  <c r="N254" i="10"/>
  <c r="Z360" i="9"/>
  <c r="K360" i="9"/>
  <c r="T360" i="9"/>
  <c r="Q360" i="9"/>
  <c r="E360" i="9"/>
  <c r="AC360" i="9"/>
  <c r="N360" i="9"/>
  <c r="W360" i="9"/>
  <c r="H360" i="9"/>
  <c r="Z364" i="9"/>
  <c r="T364" i="9"/>
  <c r="W364" i="9"/>
  <c r="E364" i="9"/>
  <c r="AC364" i="9"/>
  <c r="N364" i="9"/>
  <c r="Q364" i="9"/>
  <c r="T361" i="9"/>
  <c r="E361" i="9"/>
  <c r="AC361" i="9"/>
  <c r="N361" i="9"/>
  <c r="H361" i="9"/>
  <c r="W361" i="9"/>
  <c r="Q361" i="9"/>
  <c r="Z361" i="9"/>
  <c r="K361" i="9"/>
  <c r="T353" i="9"/>
  <c r="E353" i="9"/>
  <c r="AC353" i="9"/>
  <c r="N353" i="9"/>
  <c r="W353" i="9"/>
  <c r="H353" i="9"/>
  <c r="Q353" i="9"/>
  <c r="Z353" i="9"/>
  <c r="K353" i="9"/>
  <c r="T357" i="9"/>
  <c r="E357" i="9"/>
  <c r="AC357" i="9"/>
  <c r="W357" i="9"/>
  <c r="H357" i="9"/>
  <c r="Q357" i="9"/>
  <c r="Z357" i="9"/>
  <c r="K357" i="9"/>
  <c r="Z356" i="9"/>
  <c r="K356" i="9"/>
  <c r="T356" i="9"/>
  <c r="E356" i="9"/>
  <c r="AC356" i="9"/>
  <c r="N356" i="9"/>
  <c r="W356" i="9"/>
  <c r="H356" i="9"/>
  <c r="Q356" i="9"/>
  <c r="Z368" i="9"/>
  <c r="T368" i="9"/>
  <c r="Q368" i="9"/>
  <c r="E368" i="9"/>
  <c r="AC368" i="9"/>
  <c r="N368" i="9"/>
  <c r="H368" i="9"/>
  <c r="W368" i="9"/>
  <c r="K368" i="9"/>
  <c r="T369" i="9"/>
  <c r="N369" i="9"/>
  <c r="K369" i="9"/>
  <c r="W369" i="9"/>
  <c r="H369" i="9"/>
  <c r="E369" i="9"/>
  <c r="Q369" i="9"/>
  <c r="Z369" i="9"/>
  <c r="AC369" i="9"/>
  <c r="T365" i="9"/>
  <c r="E365" i="9"/>
  <c r="AC365" i="9"/>
  <c r="N365" i="9"/>
  <c r="Q365" i="9"/>
  <c r="W365" i="9"/>
  <c r="H365" i="9"/>
  <c r="Z365" i="9"/>
  <c r="K365" i="9"/>
  <c r="Z352" i="9"/>
  <c r="K352" i="9"/>
  <c r="T352" i="9"/>
  <c r="E352" i="9"/>
  <c r="AC352" i="9"/>
  <c r="N352" i="9"/>
  <c r="W352" i="9"/>
  <c r="H352" i="9"/>
  <c r="Q352" i="9"/>
  <c r="S368" i="9"/>
  <c r="Y364" i="9"/>
  <c r="J365" i="9"/>
  <c r="J361" i="9"/>
  <c r="P360" i="9"/>
  <c r="L358" i="9"/>
  <c r="D358" i="9"/>
  <c r="J357" i="9"/>
  <c r="P356" i="9"/>
  <c r="N355" i="9"/>
  <c r="L354" i="9"/>
  <c r="D354" i="9"/>
  <c r="J353" i="9"/>
  <c r="K370" i="9"/>
  <c r="Y369" i="9"/>
  <c r="I369" i="9"/>
  <c r="AE368" i="9"/>
  <c r="K362" i="9"/>
  <c r="Y361" i="9"/>
  <c r="I361" i="9"/>
  <c r="AE360" i="9"/>
  <c r="G360" i="9"/>
  <c r="E359" i="9"/>
  <c r="AA358" i="9"/>
  <c r="Y357" i="9"/>
  <c r="I357" i="9"/>
  <c r="AE356" i="9"/>
  <c r="O356" i="9"/>
  <c r="G356" i="9"/>
  <c r="AC355" i="9"/>
  <c r="E355" i="9"/>
  <c r="AA354" i="9"/>
  <c r="Y353" i="9"/>
  <c r="I353" i="9"/>
  <c r="AE352" i="9"/>
  <c r="O352" i="9"/>
  <c r="G352" i="9"/>
  <c r="W170" i="22" s="1"/>
  <c r="P368" i="9"/>
  <c r="V364" i="9"/>
  <c r="P357" i="9"/>
  <c r="P364" i="9"/>
  <c r="G364" i="9"/>
  <c r="J370" i="9"/>
  <c r="X369" i="9"/>
  <c r="P369" i="9"/>
  <c r="AD368" i="9"/>
  <c r="V368" i="9"/>
  <c r="F368" i="9"/>
  <c r="Z366" i="9"/>
  <c r="J366" i="9"/>
  <c r="Y96" i="22" s="1"/>
  <c r="X365" i="9"/>
  <c r="P365" i="9"/>
  <c r="Z362" i="9"/>
  <c r="V360" i="9"/>
  <c r="V356" i="9"/>
  <c r="Y370" i="9"/>
  <c r="Q370" i="9"/>
  <c r="I370" i="9"/>
  <c r="AE369" i="9"/>
  <c r="O369" i="9"/>
  <c r="G369" i="9"/>
  <c r="U368" i="9"/>
  <c r="M368" i="9"/>
  <c r="K367" i="9"/>
  <c r="Y366" i="9"/>
  <c r="AI96" i="22" s="1"/>
  <c r="Q366" i="9"/>
  <c r="I366" i="9"/>
  <c r="AE365" i="9"/>
  <c r="O365" i="9"/>
  <c r="G365" i="9"/>
  <c r="U364" i="9"/>
  <c r="M364" i="9"/>
  <c r="K363" i="9"/>
  <c r="Y362" i="9"/>
  <c r="Q362" i="9"/>
  <c r="I362" i="9"/>
  <c r="AE361" i="9"/>
  <c r="O361" i="9"/>
  <c r="G361" i="9"/>
  <c r="U360" i="9"/>
  <c r="M360" i="9"/>
  <c r="K359" i="9"/>
  <c r="Y358" i="9"/>
  <c r="I358" i="9"/>
  <c r="AE357" i="9"/>
  <c r="O357" i="9"/>
  <c r="G357" i="9"/>
  <c r="U356" i="9"/>
  <c r="M356" i="9"/>
  <c r="K355" i="9"/>
  <c r="Y354" i="9"/>
  <c r="I354" i="9"/>
  <c r="AE353" i="9"/>
  <c r="O353" i="9"/>
  <c r="H168" i="22" s="1"/>
  <c r="G353" i="9"/>
  <c r="U352" i="9"/>
  <c r="M352" i="9"/>
  <c r="Y368" i="9"/>
  <c r="J369" i="9"/>
  <c r="G368" i="9"/>
  <c r="K366" i="9"/>
  <c r="Y365" i="9"/>
  <c r="I365" i="9"/>
  <c r="AE364" i="9"/>
  <c r="Z370" i="9"/>
  <c r="J362" i="9"/>
  <c r="X361" i="9"/>
  <c r="P361" i="9"/>
  <c r="H370" i="9"/>
  <c r="AD369" i="9"/>
  <c r="V369" i="9"/>
  <c r="F369" i="9"/>
  <c r="AB368" i="9"/>
  <c r="L368" i="9"/>
  <c r="Z367" i="9"/>
  <c r="X366" i="9"/>
  <c r="P366" i="9"/>
  <c r="AC96" i="22" s="1"/>
  <c r="H366" i="9"/>
  <c r="AD365" i="9"/>
  <c r="V365" i="9"/>
  <c r="F365" i="9"/>
  <c r="AB364" i="9"/>
  <c r="L364" i="9"/>
  <c r="Z363" i="9"/>
  <c r="X362" i="9"/>
  <c r="P362" i="9"/>
  <c r="H362" i="9"/>
  <c r="AD361" i="9"/>
  <c r="V361" i="9"/>
  <c r="F361" i="9"/>
  <c r="AB360" i="9"/>
  <c r="L360" i="9"/>
  <c r="Z359" i="9"/>
  <c r="X358" i="9"/>
  <c r="AD357" i="9"/>
  <c r="V357" i="9"/>
  <c r="F357" i="9"/>
  <c r="AB356" i="9"/>
  <c r="L356" i="9"/>
  <c r="Z355" i="9"/>
  <c r="X354" i="9"/>
  <c r="AD353" i="9"/>
  <c r="V353" i="9"/>
  <c r="F353" i="9"/>
  <c r="AB352" i="9"/>
  <c r="L352" i="9"/>
  <c r="M361" i="9"/>
  <c r="L369" i="9"/>
  <c r="AD366" i="9"/>
  <c r="L365" i="9"/>
  <c r="AD362" i="9"/>
  <c r="L361" i="9"/>
  <c r="AD358" i="9"/>
  <c r="L357" i="9"/>
  <c r="AD354" i="9"/>
  <c r="L353" i="9"/>
  <c r="N337" i="9"/>
  <c r="W337" i="9"/>
  <c r="Q337" i="9"/>
  <c r="Z337" i="9"/>
  <c r="AC337" i="9"/>
  <c r="E337" i="9"/>
  <c r="H337" i="9"/>
  <c r="T337" i="9"/>
  <c r="K337" i="9"/>
  <c r="H314" i="9"/>
  <c r="E314" i="9"/>
  <c r="N314" i="9"/>
  <c r="W314" i="9"/>
  <c r="K314" i="9"/>
  <c r="T314" i="9"/>
  <c r="AC314" i="9"/>
  <c r="Q314" i="9"/>
  <c r="Z314" i="9"/>
  <c r="Z347" i="9"/>
  <c r="E347" i="9"/>
  <c r="H347" i="9"/>
  <c r="K347" i="9"/>
  <c r="T347" i="9"/>
  <c r="AC347" i="9"/>
  <c r="N347" i="9"/>
  <c r="W347" i="9"/>
  <c r="Q347" i="9"/>
  <c r="Z343" i="9"/>
  <c r="E343" i="9"/>
  <c r="AC343" i="9"/>
  <c r="H343" i="9"/>
  <c r="K343" i="9"/>
  <c r="T343" i="9"/>
  <c r="N343" i="9"/>
  <c r="W343" i="9"/>
  <c r="Q343" i="9"/>
  <c r="F349" i="9"/>
  <c r="AD349" i="9"/>
  <c r="Y347" i="9"/>
  <c r="G347" i="9"/>
  <c r="F342" i="9"/>
  <c r="AA341" i="9"/>
  <c r="J337" i="9"/>
  <c r="H334" i="9"/>
  <c r="Q334" i="9"/>
  <c r="X333" i="9"/>
  <c r="J331" i="9"/>
  <c r="G331" i="9"/>
  <c r="P331" i="9"/>
  <c r="F329" i="9"/>
  <c r="AD329" i="9"/>
  <c r="L329" i="9"/>
  <c r="U329" i="9"/>
  <c r="D329" i="9"/>
  <c r="AB328" i="9"/>
  <c r="G328" i="9"/>
  <c r="P328" i="9"/>
  <c r="Y328" i="9"/>
  <c r="P326" i="9"/>
  <c r="M326" i="9"/>
  <c r="V326" i="9"/>
  <c r="AE326" i="9"/>
  <c r="G326" i="9"/>
  <c r="N325" i="9"/>
  <c r="H325" i="9"/>
  <c r="Q325" i="9"/>
  <c r="Z325" i="9"/>
  <c r="D324" i="9"/>
  <c r="L324" i="9"/>
  <c r="I324" i="9"/>
  <c r="R324" i="9"/>
  <c r="AA324" i="9"/>
  <c r="N322" i="9"/>
  <c r="V321" i="9"/>
  <c r="J321" i="9"/>
  <c r="S321" i="9"/>
  <c r="AB321" i="9"/>
  <c r="M321" i="9"/>
  <c r="U317" i="9"/>
  <c r="M314" i="9"/>
  <c r="AB312" i="9"/>
  <c r="J312" i="9"/>
  <c r="S312" i="9"/>
  <c r="G312" i="9"/>
  <c r="P312" i="9"/>
  <c r="Y312" i="9"/>
  <c r="X310" i="9"/>
  <c r="D310" i="9"/>
  <c r="L310" i="9"/>
  <c r="O310" i="9"/>
  <c r="F310" i="9"/>
  <c r="AA310" i="9"/>
  <c r="I310" i="9"/>
  <c r="AD310" i="9"/>
  <c r="U310" i="9"/>
  <c r="V345" i="9"/>
  <c r="Y345" i="9"/>
  <c r="S345" i="9"/>
  <c r="D336" i="9"/>
  <c r="L336" i="9"/>
  <c r="U336" i="9"/>
  <c r="O336" i="9"/>
  <c r="AE351" i="9"/>
  <c r="V351" i="9"/>
  <c r="AB345" i="9"/>
  <c r="R345" i="9"/>
  <c r="G345" i="9"/>
  <c r="AB340" i="9"/>
  <c r="G340" i="9"/>
  <c r="AE340" i="9"/>
  <c r="Z339" i="9"/>
  <c r="E339" i="9"/>
  <c r="AC339" i="9"/>
  <c r="H338" i="9"/>
  <c r="K338" i="9"/>
  <c r="M351" i="9"/>
  <c r="D351" i="9"/>
  <c r="Z350" i="9"/>
  <c r="Q350" i="9"/>
  <c r="G350" i="9"/>
  <c r="AB349" i="9"/>
  <c r="S349" i="9"/>
  <c r="J349" i="9"/>
  <c r="P347" i="9"/>
  <c r="Z346" i="9"/>
  <c r="Q346" i="9"/>
  <c r="AA345" i="9"/>
  <c r="P345" i="9"/>
  <c r="AB344" i="9"/>
  <c r="G344" i="9"/>
  <c r="AE344" i="9"/>
  <c r="O342" i="9"/>
  <c r="O341" i="9"/>
  <c r="D341" i="9"/>
  <c r="M340" i="9"/>
  <c r="D340" i="9"/>
  <c r="L340" i="9"/>
  <c r="F176" i="22" s="1"/>
  <c r="O340" i="9"/>
  <c r="H176" i="22" s="1"/>
  <c r="N339" i="9"/>
  <c r="J339" i="9"/>
  <c r="M339" i="9"/>
  <c r="W338" i="9"/>
  <c r="N338" i="9"/>
  <c r="T335" i="9"/>
  <c r="AD334" i="9"/>
  <c r="P334" i="9"/>
  <c r="G334" i="9"/>
  <c r="Y334" i="9"/>
  <c r="J334" i="9"/>
  <c r="S334" i="9"/>
  <c r="AE331" i="9"/>
  <c r="P330" i="9"/>
  <c r="J330" i="9"/>
  <c r="S330" i="9"/>
  <c r="AB330" i="9"/>
  <c r="M330" i="9"/>
  <c r="V330" i="9"/>
  <c r="AE330" i="9"/>
  <c r="X329" i="9"/>
  <c r="AE328" i="9"/>
  <c r="D328" i="9"/>
  <c r="L328" i="9"/>
  <c r="F328" i="9"/>
  <c r="O328" i="9"/>
  <c r="X328" i="9"/>
  <c r="I328" i="9"/>
  <c r="R328" i="9"/>
  <c r="AA328" i="9"/>
  <c r="V327" i="9"/>
  <c r="X326" i="9"/>
  <c r="D326" i="9"/>
  <c r="V325" i="9"/>
  <c r="G325" i="9"/>
  <c r="P325" i="9"/>
  <c r="Y325" i="9"/>
  <c r="J325" i="9"/>
  <c r="S325" i="9"/>
  <c r="AB325" i="9"/>
  <c r="D321" i="9"/>
  <c r="U320" i="9"/>
  <c r="P311" i="9"/>
  <c r="Z303" i="9"/>
  <c r="N303" i="9"/>
  <c r="E303" i="9"/>
  <c r="Q303" i="9"/>
  <c r="H303" i="9"/>
  <c r="AC303" i="9"/>
  <c r="K303" i="9"/>
  <c r="T303" i="9"/>
  <c r="W303" i="9"/>
  <c r="D348" i="9"/>
  <c r="L348" i="9"/>
  <c r="E346" i="9"/>
  <c r="O345" i="9"/>
  <c r="D345" i="9"/>
  <c r="D344" i="9"/>
  <c r="L344" i="9"/>
  <c r="O344" i="9"/>
  <c r="J343" i="9"/>
  <c r="M343" i="9"/>
  <c r="D342" i="9"/>
  <c r="V341" i="9"/>
  <c r="Y341" i="9"/>
  <c r="V340" i="9"/>
  <c r="X338" i="9"/>
  <c r="I338" i="9"/>
  <c r="AA338" i="9"/>
  <c r="S337" i="9"/>
  <c r="X336" i="9"/>
  <c r="AC334" i="9"/>
  <c r="N334" i="9"/>
  <c r="F334" i="9"/>
  <c r="O334" i="9"/>
  <c r="X334" i="9"/>
  <c r="AA334" i="9"/>
  <c r="T331" i="9"/>
  <c r="K331" i="9"/>
  <c r="AE327" i="9"/>
  <c r="F325" i="9"/>
  <c r="AD325" i="9"/>
  <c r="U324" i="9"/>
  <c r="W322" i="9"/>
  <c r="AE321" i="9"/>
  <c r="P321" i="9"/>
  <c r="H318" i="9"/>
  <c r="K318" i="9"/>
  <c r="T318" i="9"/>
  <c r="AC318" i="9"/>
  <c r="E318" i="9"/>
  <c r="N318" i="9"/>
  <c r="W318" i="9"/>
  <c r="AE314" i="9"/>
  <c r="G314" i="9"/>
  <c r="AE312" i="9"/>
  <c r="J347" i="9"/>
  <c r="M347" i="9"/>
  <c r="F341" i="9"/>
  <c r="AD341" i="9"/>
  <c r="I341" i="9"/>
  <c r="I336" i="9"/>
  <c r="AC331" i="9"/>
  <c r="J323" i="9"/>
  <c r="D323" i="9"/>
  <c r="M323" i="9"/>
  <c r="V323" i="9"/>
  <c r="AE323" i="9"/>
  <c r="G323" i="9"/>
  <c r="P323" i="9"/>
  <c r="E300" i="9"/>
  <c r="AC300" i="9"/>
  <c r="H300" i="9"/>
  <c r="T300" i="9"/>
  <c r="K300" i="9"/>
  <c r="W300" i="9"/>
  <c r="N300" i="9"/>
  <c r="Z300" i="9"/>
  <c r="Q300" i="9"/>
  <c r="V337" i="9"/>
  <c r="G337" i="9"/>
  <c r="AE337" i="9"/>
  <c r="Y337" i="9"/>
  <c r="H331" i="9"/>
  <c r="G327" i="9"/>
  <c r="H315" i="9"/>
  <c r="P314" i="9"/>
  <c r="Y314" i="9"/>
  <c r="J314" i="9"/>
  <c r="S314" i="9"/>
  <c r="AB314" i="9"/>
  <c r="Y349" i="9"/>
  <c r="P349" i="9"/>
  <c r="G349" i="9"/>
  <c r="X346" i="9"/>
  <c r="AA346" i="9"/>
  <c r="AD344" i="9"/>
  <c r="AE341" i="9"/>
  <c r="J341" i="9"/>
  <c r="H339" i="9"/>
  <c r="AC338" i="9"/>
  <c r="M337" i="9"/>
  <c r="F337" i="9"/>
  <c r="AD337" i="9"/>
  <c r="O337" i="9"/>
  <c r="I337" i="9"/>
  <c r="R336" i="9"/>
  <c r="F336" i="9"/>
  <c r="Z335" i="9"/>
  <c r="K335" i="9"/>
  <c r="E335" i="9"/>
  <c r="AC335" i="9"/>
  <c r="W334" i="9"/>
  <c r="K334" i="9"/>
  <c r="D333" i="9"/>
  <c r="Q331" i="9"/>
  <c r="J328" i="9"/>
  <c r="Y326" i="9"/>
  <c r="J326" i="9"/>
  <c r="K325" i="9"/>
  <c r="F324" i="9"/>
  <c r="Y323" i="9"/>
  <c r="Y321" i="9"/>
  <c r="D320" i="9"/>
  <c r="L320" i="9"/>
  <c r="Z319" i="9"/>
  <c r="H319" i="9"/>
  <c r="Q319" i="9"/>
  <c r="K319" i="9"/>
  <c r="T319" i="9"/>
  <c r="AC319" i="9"/>
  <c r="V314" i="9"/>
  <c r="W301" i="9"/>
  <c r="H301" i="9"/>
  <c r="Q301" i="9"/>
  <c r="Z301" i="9"/>
  <c r="K301" i="9"/>
  <c r="N301" i="9"/>
  <c r="E301" i="9"/>
  <c r="AC301" i="9"/>
  <c r="T301" i="9"/>
  <c r="F345" i="9"/>
  <c r="AD345" i="9"/>
  <c r="I345" i="9"/>
  <c r="X342" i="9"/>
  <c r="AA342" i="9"/>
  <c r="Y351" i="9"/>
  <c r="X349" i="9"/>
  <c r="O349" i="9"/>
  <c r="I344" i="9"/>
  <c r="AB343" i="9"/>
  <c r="S343" i="9"/>
  <c r="P351" i="9"/>
  <c r="G351" i="9"/>
  <c r="AC350" i="9"/>
  <c r="T350" i="9"/>
  <c r="K350" i="9"/>
  <c r="M349" i="9"/>
  <c r="D349" i="9"/>
  <c r="AB347" i="9"/>
  <c r="S347" i="9"/>
  <c r="AD346" i="9"/>
  <c r="AE345" i="9"/>
  <c r="J345" i="9"/>
  <c r="R344" i="9"/>
  <c r="I342" i="9"/>
  <c r="S341" i="9"/>
  <c r="Q339" i="9"/>
  <c r="R338" i="9"/>
  <c r="F338" i="9"/>
  <c r="L337" i="9"/>
  <c r="AD336" i="9"/>
  <c r="AB336" i="9"/>
  <c r="M336" i="9"/>
  <c r="G336" i="9"/>
  <c r="AE336" i="9"/>
  <c r="W335" i="9"/>
  <c r="I334" i="9"/>
  <c r="Y331" i="9"/>
  <c r="AA329" i="9"/>
  <c r="V328" i="9"/>
  <c r="Y327" i="9"/>
  <c r="W325" i="9"/>
  <c r="I325" i="9"/>
  <c r="O324" i="9"/>
  <c r="V317" i="9"/>
  <c r="M317" i="9"/>
  <c r="J317" i="9"/>
  <c r="S317" i="9"/>
  <c r="AB317" i="9"/>
  <c r="Z307" i="9"/>
  <c r="N307" i="9"/>
  <c r="E307" i="9"/>
  <c r="H307" i="9"/>
  <c r="AC307" i="9"/>
  <c r="K307" i="9"/>
  <c r="T307" i="9"/>
  <c r="W307" i="9"/>
  <c r="H346" i="9"/>
  <c r="K346" i="9"/>
  <c r="AC346" i="9"/>
  <c r="F333" i="9"/>
  <c r="AD333" i="9"/>
  <c r="I333" i="9"/>
  <c r="R333" i="9"/>
  <c r="AA333" i="9"/>
  <c r="L333" i="9"/>
  <c r="U333" i="9"/>
  <c r="Z331" i="9"/>
  <c r="W331" i="9"/>
  <c r="J327" i="9"/>
  <c r="S327" i="9"/>
  <c r="AB327" i="9"/>
  <c r="D327" i="9"/>
  <c r="M327" i="9"/>
  <c r="H322" i="9"/>
  <c r="Q322" i="9"/>
  <c r="Z322" i="9"/>
  <c r="K322" i="9"/>
  <c r="T322" i="9"/>
  <c r="AC322" i="9"/>
  <c r="F317" i="9"/>
  <c r="AD317" i="9"/>
  <c r="D317" i="9"/>
  <c r="O317" i="9"/>
  <c r="X317" i="9"/>
  <c r="I317" i="9"/>
  <c r="R317" i="9"/>
  <c r="AA317" i="9"/>
  <c r="Z315" i="9"/>
  <c r="K315" i="9"/>
  <c r="T315" i="9"/>
  <c r="AC315" i="9"/>
  <c r="E315" i="9"/>
  <c r="N315" i="9"/>
  <c r="W315" i="9"/>
  <c r="J311" i="9"/>
  <c r="V311" i="9"/>
  <c r="AE311" i="9"/>
  <c r="Y311" i="9"/>
  <c r="S311" i="9"/>
  <c r="AB311" i="9"/>
  <c r="D311" i="9"/>
  <c r="M311" i="9"/>
  <c r="P310" i="9"/>
  <c r="AB310" i="9"/>
  <c r="V309" i="9"/>
  <c r="J309" i="9"/>
  <c r="D308" i="9"/>
  <c r="L308" i="9"/>
  <c r="X308" i="9"/>
  <c r="M307" i="9"/>
  <c r="P306" i="9"/>
  <c r="AB306" i="9"/>
  <c r="V305" i="9"/>
  <c r="AG172" i="22" s="1"/>
  <c r="J305" i="9"/>
  <c r="Y172" i="22" s="1"/>
  <c r="D304" i="9"/>
  <c r="L304" i="9"/>
  <c r="X304" i="9"/>
  <c r="M303" i="9"/>
  <c r="P302" i="9"/>
  <c r="AB302" i="9"/>
  <c r="X299" i="9"/>
  <c r="U298" i="9"/>
  <c r="G297" i="9"/>
  <c r="AE297" i="9"/>
  <c r="P297" i="9"/>
  <c r="Y297" i="9"/>
  <c r="I294" i="9"/>
  <c r="D294" i="9"/>
  <c r="L294" i="9"/>
  <c r="U294" i="9"/>
  <c r="AD294" i="9"/>
  <c r="G293" i="9"/>
  <c r="AE293" i="9"/>
  <c r="P293" i="9"/>
  <c r="Y293" i="9"/>
  <c r="J293" i="9"/>
  <c r="S293" i="9"/>
  <c r="AB293" i="9"/>
  <c r="I288" i="9"/>
  <c r="E279" i="9"/>
  <c r="N279" i="9"/>
  <c r="K279" i="9"/>
  <c r="W279" i="9"/>
  <c r="T279" i="9"/>
  <c r="H279" i="9"/>
  <c r="Z279" i="9"/>
  <c r="Q279" i="9"/>
  <c r="AC279" i="9"/>
  <c r="J307" i="9"/>
  <c r="V307" i="9"/>
  <c r="X306" i="9"/>
  <c r="N175" i="22" s="1"/>
  <c r="D306" i="9"/>
  <c r="L306" i="9"/>
  <c r="F175" i="22" s="1"/>
  <c r="J303" i="9"/>
  <c r="V303" i="9"/>
  <c r="X302" i="9"/>
  <c r="D302" i="9"/>
  <c r="L302" i="9"/>
  <c r="M300" i="9"/>
  <c r="J300" i="9"/>
  <c r="S300" i="9"/>
  <c r="AB300" i="9"/>
  <c r="AA299" i="9"/>
  <c r="I299" i="9"/>
  <c r="R299" i="9"/>
  <c r="O293" i="9"/>
  <c r="F293" i="9"/>
  <c r="X293" i="9"/>
  <c r="AA291" i="9"/>
  <c r="P170" i="22" s="1"/>
  <c r="D291" i="9"/>
  <c r="U291" i="9"/>
  <c r="L170" i="22" s="1"/>
  <c r="AD291" i="9"/>
  <c r="R170" i="22" s="1"/>
  <c r="X291" i="9"/>
  <c r="N170" i="22" s="1"/>
  <c r="L291" i="9"/>
  <c r="F170" i="22" s="1"/>
  <c r="D290" i="9"/>
  <c r="L290" i="9"/>
  <c r="F169" i="22" s="1"/>
  <c r="O290" i="9"/>
  <c r="I290" i="9"/>
  <c r="D169" i="22" s="1"/>
  <c r="X290" i="9"/>
  <c r="V310" i="9"/>
  <c r="AE309" i="9"/>
  <c r="U308" i="9"/>
  <c r="V306" i="9"/>
  <c r="AE305" i="9"/>
  <c r="AM172" i="22" s="1"/>
  <c r="U304" i="9"/>
  <c r="V302" i="9"/>
  <c r="U300" i="9"/>
  <c r="F300" i="9"/>
  <c r="O300" i="9"/>
  <c r="X300" i="9"/>
  <c r="L299" i="9"/>
  <c r="AD298" i="9"/>
  <c r="F298" i="9"/>
  <c r="M293" i="9"/>
  <c r="E292" i="9"/>
  <c r="AC292" i="9"/>
  <c r="H292" i="9"/>
  <c r="Q292" i="9"/>
  <c r="Z292" i="9"/>
  <c r="P288" i="9"/>
  <c r="J288" i="9"/>
  <c r="D316" i="9"/>
  <c r="L316" i="9"/>
  <c r="AE310" i="9"/>
  <c r="J310" i="9"/>
  <c r="S309" i="9"/>
  <c r="AD308" i="9"/>
  <c r="I308" i="9"/>
  <c r="S307" i="9"/>
  <c r="AE306" i="9"/>
  <c r="U306" i="9"/>
  <c r="L175" i="22" s="1"/>
  <c r="J306" i="9"/>
  <c r="S305" i="9"/>
  <c r="AE172" i="22" s="1"/>
  <c r="AD304" i="9"/>
  <c r="I304" i="9"/>
  <c r="S303" i="9"/>
  <c r="AE302" i="9"/>
  <c r="U302" i="9"/>
  <c r="J302" i="9"/>
  <c r="R301" i="9"/>
  <c r="Y300" i="9"/>
  <c r="L300" i="9"/>
  <c r="U299" i="9"/>
  <c r="V297" i="9"/>
  <c r="J297" i="9"/>
  <c r="AD296" i="9"/>
  <c r="AA293" i="9"/>
  <c r="L293" i="9"/>
  <c r="I291" i="9"/>
  <c r="D170" i="22" s="1"/>
  <c r="AD290" i="9"/>
  <c r="R169" i="22" s="1"/>
  <c r="J289" i="9"/>
  <c r="Y175" i="22" s="1"/>
  <c r="S289" i="9"/>
  <c r="AE175" i="22" s="1"/>
  <c r="AB289" i="9"/>
  <c r="AK175" i="22" s="1"/>
  <c r="D289" i="9"/>
  <c r="X288" i="9"/>
  <c r="F288" i="9"/>
  <c r="AA288" i="9"/>
  <c r="AD288" i="9"/>
  <c r="D288" i="9"/>
  <c r="O288" i="9"/>
  <c r="M335" i="9"/>
  <c r="D330" i="9"/>
  <c r="AB319" i="9"/>
  <c r="S319" i="9"/>
  <c r="S316" i="9"/>
  <c r="J316" i="9"/>
  <c r="AE315" i="9"/>
  <c r="V315" i="9"/>
  <c r="AA314" i="9"/>
  <c r="R314" i="9"/>
  <c r="I314" i="9"/>
  <c r="AC313" i="9"/>
  <c r="T313" i="9"/>
  <c r="K313" i="9"/>
  <c r="F313" i="9"/>
  <c r="AD313" i="9"/>
  <c r="S310" i="9"/>
  <c r="AB309" i="9"/>
  <c r="R308" i="9"/>
  <c r="AB307" i="9"/>
  <c r="AD306" i="9"/>
  <c r="R175" i="22" s="1"/>
  <c r="S306" i="9"/>
  <c r="I306" i="9"/>
  <c r="D175" i="22" s="1"/>
  <c r="AB305" i="9"/>
  <c r="AK172" i="22" s="1"/>
  <c r="R304" i="9"/>
  <c r="AB303" i="9"/>
  <c r="AD302" i="9"/>
  <c r="S302" i="9"/>
  <c r="I302" i="9"/>
  <c r="AD299" i="9"/>
  <c r="Y298" i="9"/>
  <c r="M298" i="9"/>
  <c r="V298" i="9"/>
  <c r="AE298" i="9"/>
  <c r="AA295" i="9"/>
  <c r="D295" i="9"/>
  <c r="U295" i="9"/>
  <c r="AD295" i="9"/>
  <c r="U292" i="9"/>
  <c r="I292" i="9"/>
  <c r="R292" i="9"/>
  <c r="AA292" i="9"/>
  <c r="L292" i="9"/>
  <c r="R291" i="9"/>
  <c r="J170" i="22" s="1"/>
  <c r="P289" i="9"/>
  <c r="AC175" i="22" s="1"/>
  <c r="R288" i="9"/>
  <c r="F287" i="9"/>
  <c r="AD287" i="9"/>
  <c r="D287" i="9"/>
  <c r="O287" i="9"/>
  <c r="I287" i="9"/>
  <c r="X287" i="9"/>
  <c r="I298" i="9"/>
  <c r="D298" i="9"/>
  <c r="R298" i="9"/>
  <c r="AA298" i="9"/>
  <c r="U296" i="9"/>
  <c r="I296" i="9"/>
  <c r="R296" i="9"/>
  <c r="AA296" i="9"/>
  <c r="D296" i="9"/>
  <c r="F321" i="9"/>
  <c r="AD321" i="9"/>
  <c r="Y319" i="9"/>
  <c r="O314" i="9"/>
  <c r="F314" i="9"/>
  <c r="D312" i="9"/>
  <c r="L312" i="9"/>
  <c r="Y309" i="9"/>
  <c r="P309" i="9"/>
  <c r="O308" i="9"/>
  <c r="Y307" i="9"/>
  <c r="P307" i="9"/>
  <c r="AA306" i="9"/>
  <c r="P175" i="22" s="1"/>
  <c r="F306" i="9"/>
  <c r="B175" i="22" s="1"/>
  <c r="Y305" i="9"/>
  <c r="AI172" i="22" s="1"/>
  <c r="P305" i="9"/>
  <c r="AC172" i="22" s="1"/>
  <c r="O304" i="9"/>
  <c r="Y303" i="9"/>
  <c r="P303" i="9"/>
  <c r="AA302" i="9"/>
  <c r="F302" i="9"/>
  <c r="O301" i="9"/>
  <c r="L301" i="9"/>
  <c r="U301" i="9"/>
  <c r="AD301" i="9"/>
  <c r="F299" i="9"/>
  <c r="X298" i="9"/>
  <c r="L298" i="9"/>
  <c r="L296" i="9"/>
  <c r="U293" i="9"/>
  <c r="F291" i="9"/>
  <c r="B170" i="22" s="1"/>
  <c r="D332" i="9"/>
  <c r="L332" i="9"/>
  <c r="G322" i="9"/>
  <c r="P319" i="9"/>
  <c r="G319" i="9"/>
  <c r="Y316" i="9"/>
  <c r="P316" i="9"/>
  <c r="G316" i="9"/>
  <c r="AB315" i="9"/>
  <c r="S315" i="9"/>
  <c r="Z313" i="9"/>
  <c r="Q313" i="9"/>
  <c r="H313" i="9"/>
  <c r="D309" i="9"/>
  <c r="AB308" i="9"/>
  <c r="P308" i="9"/>
  <c r="O306" i="9"/>
  <c r="H175" i="22" s="1"/>
  <c r="D305" i="9"/>
  <c r="AB304" i="9"/>
  <c r="P304" i="9"/>
  <c r="O302" i="9"/>
  <c r="X301" i="9"/>
  <c r="AE300" i="9"/>
  <c r="R300" i="9"/>
  <c r="G300" i="9"/>
  <c r="D299" i="9"/>
  <c r="AB297" i="9"/>
  <c r="D297" i="9"/>
  <c r="X296" i="9"/>
  <c r="I295" i="9"/>
  <c r="O294" i="9"/>
  <c r="D293" i="9"/>
  <c r="W292" i="9"/>
  <c r="O291" i="9"/>
  <c r="H170" i="22" s="1"/>
  <c r="F290" i="9"/>
  <c r="V289" i="9"/>
  <c r="AG175" i="22" s="1"/>
  <c r="AB288" i="9"/>
  <c r="E277" i="9"/>
  <c r="AC277" i="9"/>
  <c r="N277" i="9"/>
  <c r="Z277" i="9"/>
  <c r="K277" i="9"/>
  <c r="W277" i="9"/>
  <c r="Q277" i="9"/>
  <c r="T277" i="9"/>
  <c r="H277" i="9"/>
  <c r="G290" i="9"/>
  <c r="P290" i="9"/>
  <c r="Y290" i="9"/>
  <c r="M286" i="9"/>
  <c r="AA168" i="22" s="1"/>
  <c r="D286" i="9"/>
  <c r="L286" i="9"/>
  <c r="V284" i="9"/>
  <c r="X284" i="9"/>
  <c r="I284" i="9"/>
  <c r="R284" i="9"/>
  <c r="AA284" i="9"/>
  <c r="J283" i="9"/>
  <c r="AE282" i="9"/>
  <c r="U282" i="9"/>
  <c r="J282" i="9"/>
  <c r="T281" i="9"/>
  <c r="K281" i="9"/>
  <c r="T280" i="9"/>
  <c r="P278" i="9"/>
  <c r="V279" i="9"/>
  <c r="S279" i="9"/>
  <c r="M279" i="9"/>
  <c r="AA91" i="22" s="1"/>
  <c r="J279" i="9"/>
  <c r="AE279" i="9"/>
  <c r="H283" i="9"/>
  <c r="C168" i="22" s="1"/>
  <c r="I275" i="9"/>
  <c r="R275" i="9"/>
  <c r="AA275" i="9"/>
  <c r="L275" i="9"/>
  <c r="X275" i="9"/>
  <c r="O275" i="9"/>
  <c r="D275" i="9"/>
  <c r="U275" i="9"/>
  <c r="H285" i="9"/>
  <c r="Q283" i="9"/>
  <c r="I168" i="22" s="1"/>
  <c r="G282" i="9"/>
  <c r="AB278" i="9"/>
  <c r="V277" i="9"/>
  <c r="AD309" i="9"/>
  <c r="AD305" i="9"/>
  <c r="F297" i="9"/>
  <c r="P294" i="9"/>
  <c r="G294" i="9"/>
  <c r="S290" i="9"/>
  <c r="S287" i="9"/>
  <c r="AA286" i="9"/>
  <c r="AB284" i="9"/>
  <c r="Q284" i="9"/>
  <c r="F284" i="9"/>
  <c r="Z283" i="9"/>
  <c r="O168" i="22" s="1"/>
  <c r="P283" i="9"/>
  <c r="P282" i="9"/>
  <c r="Z280" i="9"/>
  <c r="E280" i="9"/>
  <c r="Y279" i="9"/>
  <c r="N283" i="9"/>
  <c r="G168" i="22" s="1"/>
  <c r="K283" i="9"/>
  <c r="E168" i="22" s="1"/>
  <c r="T283" i="9"/>
  <c r="K168" i="22" s="1"/>
  <c r="AC283" i="9"/>
  <c r="Q168" i="22" s="1"/>
  <c r="Z281" i="9"/>
  <c r="H281" i="9"/>
  <c r="Q281" i="9"/>
  <c r="G278" i="9"/>
  <c r="AE278" i="9"/>
  <c r="M278" i="9"/>
  <c r="V278" i="9"/>
  <c r="S278" i="9"/>
  <c r="M277" i="9"/>
  <c r="J277" i="9"/>
  <c r="S277" i="9"/>
  <c r="AB277" i="9"/>
  <c r="G277" i="9"/>
  <c r="P277" i="9"/>
  <c r="Y277" i="9"/>
  <c r="H267" i="9"/>
  <c r="Q267" i="9"/>
  <c r="W267" i="9"/>
  <c r="E267" i="9"/>
  <c r="T267" i="9"/>
  <c r="K267" i="9"/>
  <c r="AC267" i="9"/>
  <c r="N267" i="9"/>
  <c r="Z267" i="9"/>
  <c r="Z285" i="9"/>
  <c r="E285" i="9"/>
  <c r="N285" i="9"/>
  <c r="M282" i="9"/>
  <c r="D282" i="9"/>
  <c r="L282" i="9"/>
  <c r="J281" i="9"/>
  <c r="Y281" i="9"/>
  <c r="W280" i="9"/>
  <c r="G279" i="9"/>
  <c r="O278" i="9"/>
  <c r="D278" i="9"/>
  <c r="F278" i="9"/>
  <c r="AD278" i="9"/>
  <c r="I278" i="9"/>
  <c r="R278" i="9"/>
  <c r="AB286" i="9"/>
  <c r="AK168" i="22" s="1"/>
  <c r="J286" i="9"/>
  <c r="Y168" i="22" s="1"/>
  <c r="S286" i="9"/>
  <c r="AE168" i="22" s="1"/>
  <c r="W285" i="9"/>
  <c r="J285" i="9"/>
  <c r="V285" i="9"/>
  <c r="AE285" i="9"/>
  <c r="W283" i="9"/>
  <c r="M168" i="22" s="1"/>
  <c r="V282" i="9"/>
  <c r="K280" i="9"/>
  <c r="U278" i="9"/>
  <c r="AE277" i="9"/>
  <c r="W270" i="9"/>
  <c r="E270" i="9"/>
  <c r="N270" i="9"/>
  <c r="H270" i="9"/>
  <c r="Q270" i="9"/>
  <c r="Z270" i="9"/>
  <c r="K270" i="9"/>
  <c r="T270" i="9"/>
  <c r="AC270" i="9"/>
  <c r="J275" i="9"/>
  <c r="N274" i="9"/>
  <c r="G274" i="9"/>
  <c r="AE274" i="9"/>
  <c r="I273" i="9"/>
  <c r="AC272" i="9"/>
  <c r="P270" i="9"/>
  <c r="Z271" i="9"/>
  <c r="K271" i="9"/>
  <c r="R273" i="9"/>
  <c r="K268" i="9"/>
  <c r="T268" i="9"/>
  <c r="AC268" i="9"/>
  <c r="E268" i="9"/>
  <c r="N268" i="9"/>
  <c r="W268" i="9"/>
  <c r="H268" i="9"/>
  <c r="Q268" i="9"/>
  <c r="U267" i="9"/>
  <c r="F266" i="9"/>
  <c r="AD266" i="9"/>
  <c r="O266" i="9"/>
  <c r="U266" i="9"/>
  <c r="D266" i="9"/>
  <c r="R266" i="9"/>
  <c r="P275" i="9"/>
  <c r="AD273" i="9"/>
  <c r="F273" i="9"/>
  <c r="K272" i="9"/>
  <c r="H272" i="9"/>
  <c r="Q272" i="9"/>
  <c r="E272" i="9"/>
  <c r="N272" i="9"/>
  <c r="Y270" i="9"/>
  <c r="J270" i="9"/>
  <c r="P263" i="9"/>
  <c r="Y263" i="9"/>
  <c r="V263" i="9"/>
  <c r="D263" i="9"/>
  <c r="AB263" i="9"/>
  <c r="G263" i="9"/>
  <c r="S263" i="9"/>
  <c r="J263" i="9"/>
  <c r="N258" i="9"/>
  <c r="W258" i="9"/>
  <c r="Q258" i="9"/>
  <c r="AC258" i="9"/>
  <c r="E258" i="9"/>
  <c r="H258" i="9"/>
  <c r="T258" i="9"/>
  <c r="K258" i="9"/>
  <c r="Z258" i="9"/>
  <c r="M273" i="9"/>
  <c r="J273" i="9"/>
  <c r="S273" i="9"/>
  <c r="AB273" i="9"/>
  <c r="V270" i="9"/>
  <c r="X267" i="9"/>
  <c r="I267" i="9"/>
  <c r="O267" i="9"/>
  <c r="AA267" i="9"/>
  <c r="F267" i="9"/>
  <c r="R267" i="9"/>
  <c r="AD267" i="9"/>
  <c r="H259" i="9"/>
  <c r="Q259" i="9"/>
  <c r="K259" i="9"/>
  <c r="T259" i="9"/>
  <c r="W259" i="9"/>
  <c r="N259" i="9"/>
  <c r="Z259" i="9"/>
  <c r="E259" i="9"/>
  <c r="AC259" i="9"/>
  <c r="U273" i="9"/>
  <c r="D273" i="9"/>
  <c r="Q271" i="9"/>
  <c r="E271" i="9"/>
  <c r="N271" i="9"/>
  <c r="W271" i="9"/>
  <c r="H271" i="9"/>
  <c r="F283" i="9"/>
  <c r="B168" i="22" s="1"/>
  <c r="AD283" i="9"/>
  <c r="R168" i="22" s="1"/>
  <c r="AD280" i="9"/>
  <c r="U280" i="9"/>
  <c r="L280" i="9"/>
  <c r="K276" i="9"/>
  <c r="E276" i="9"/>
  <c r="N276" i="9"/>
  <c r="Y273" i="9"/>
  <c r="L273" i="9"/>
  <c r="S270" i="9"/>
  <c r="M269" i="9"/>
  <c r="J269" i="9"/>
  <c r="S269" i="9"/>
  <c r="AB269" i="9"/>
  <c r="L267" i="9"/>
  <c r="AA266" i="9"/>
  <c r="AB265" i="9"/>
  <c r="M265" i="9"/>
  <c r="S265" i="9"/>
  <c r="AE265" i="9"/>
  <c r="P265" i="9"/>
  <c r="V275" i="9"/>
  <c r="W274" i="9"/>
  <c r="K274" i="9"/>
  <c r="T274" i="9"/>
  <c r="AC274" i="9"/>
  <c r="H274" i="9"/>
  <c r="Q274" i="9"/>
  <c r="Z274" i="9"/>
  <c r="X273" i="9"/>
  <c r="AC271" i="9"/>
  <c r="I271" i="9"/>
  <c r="L271" i="9"/>
  <c r="U271" i="9"/>
  <c r="AD271" i="9"/>
  <c r="R271" i="9"/>
  <c r="AA271" i="9"/>
  <c r="G270" i="9"/>
  <c r="AE270" i="9"/>
  <c r="AB257" i="9"/>
  <c r="M257" i="9"/>
  <c r="G257" i="9"/>
  <c r="AE257" i="9"/>
  <c r="P257" i="9"/>
  <c r="D257" i="9"/>
  <c r="L257" i="9"/>
  <c r="U257" i="9"/>
  <c r="O257" i="9"/>
  <c r="D269" i="9"/>
  <c r="AB266" i="9"/>
  <c r="Q262" i="9"/>
  <c r="AB261" i="9"/>
  <c r="M261" i="9"/>
  <c r="O259" i="9"/>
  <c r="J258" i="9"/>
  <c r="N262" i="9"/>
  <c r="W262" i="9"/>
  <c r="D261" i="9"/>
  <c r="L261" i="9"/>
  <c r="U261" i="9"/>
  <c r="Y257" i="9"/>
  <c r="D265" i="9"/>
  <c r="L265" i="9"/>
  <c r="U265" i="9"/>
  <c r="N264" i="9"/>
  <c r="V262" i="9"/>
  <c r="G262" i="9"/>
  <c r="AE262" i="9"/>
  <c r="Z260" i="9"/>
  <c r="K260" i="9"/>
  <c r="E260" i="9"/>
  <c r="X259" i="9"/>
  <c r="I259" i="9"/>
  <c r="AA259" i="9"/>
  <c r="S258" i="9"/>
  <c r="X257" i="9"/>
  <c r="J257" i="9"/>
  <c r="V266" i="9"/>
  <c r="G266" i="9"/>
  <c r="AE266" i="9"/>
  <c r="Z264" i="9"/>
  <c r="K264" i="9"/>
  <c r="F262" i="9"/>
  <c r="AD262" i="9"/>
  <c r="O262" i="9"/>
  <c r="V257" i="9"/>
  <c r="T254" i="9"/>
  <c r="E254" i="9"/>
  <c r="AC254" i="9"/>
  <c r="N254" i="9"/>
  <c r="W254" i="9"/>
  <c r="H254" i="9"/>
  <c r="Q254" i="9"/>
  <c r="Z254" i="9"/>
  <c r="K254" i="9"/>
  <c r="V258" i="9"/>
  <c r="G258" i="9"/>
  <c r="AE258" i="9"/>
  <c r="Y258" i="9"/>
  <c r="S257" i="9"/>
  <c r="AD279" i="9"/>
  <c r="X270" i="9"/>
  <c r="P267" i="9"/>
  <c r="Y267" i="9"/>
  <c r="I265" i="9"/>
  <c r="AC264" i="9"/>
  <c r="X263" i="9"/>
  <c r="I263" i="9"/>
  <c r="T262" i="9"/>
  <c r="AD261" i="9"/>
  <c r="R261" i="9"/>
  <c r="M258" i="9"/>
  <c r="F258" i="9"/>
  <c r="AD258" i="9"/>
  <c r="O258" i="9"/>
  <c r="I258" i="9"/>
  <c r="R257" i="9"/>
  <c r="F257" i="9"/>
  <c r="Z253" i="9"/>
  <c r="K253" i="9"/>
  <c r="T253" i="9"/>
  <c r="E253" i="9"/>
  <c r="AC253" i="9"/>
  <c r="N253" i="9"/>
  <c r="W253" i="9"/>
  <c r="H253" i="9"/>
  <c r="Q253" i="9"/>
  <c r="J254" i="9"/>
  <c r="AC256" i="9"/>
  <c r="E256" i="9"/>
  <c r="K255" i="9"/>
  <c r="Y254" i="9"/>
  <c r="I254" i="9"/>
  <c r="AE253" i="9"/>
  <c r="O253" i="9"/>
  <c r="G253" i="9"/>
  <c r="X254" i="9"/>
  <c r="P254" i="9"/>
  <c r="AD253" i="9"/>
  <c r="V253" i="9"/>
  <c r="F253" i="9"/>
  <c r="Y259" i="9"/>
  <c r="K256" i="9"/>
  <c r="Y255" i="9"/>
  <c r="Q255" i="9"/>
  <c r="I255" i="9"/>
  <c r="AE254" i="9"/>
  <c r="O254" i="9"/>
  <c r="G254" i="9"/>
  <c r="U253" i="9"/>
  <c r="M253" i="9"/>
  <c r="Z256" i="9"/>
  <c r="H255" i="9"/>
  <c r="AD254" i="9"/>
  <c r="V254" i="9"/>
  <c r="F254" i="9"/>
  <c r="L253" i="9"/>
  <c r="U254" i="9"/>
  <c r="M254" i="9"/>
  <c r="L254" i="9"/>
  <c r="Z345" i="5"/>
  <c r="E345" i="5"/>
  <c r="AC345" i="5"/>
  <c r="Q345" i="5"/>
  <c r="H345" i="5"/>
  <c r="K345" i="5"/>
  <c r="T345" i="5"/>
  <c r="N345" i="5"/>
  <c r="W345" i="5"/>
  <c r="E329" i="5"/>
  <c r="Z329" i="5"/>
  <c r="T329" i="5"/>
  <c r="T326" i="5"/>
  <c r="H352" i="5"/>
  <c r="K352" i="5"/>
  <c r="AC352" i="5"/>
  <c r="T352" i="5"/>
  <c r="N352" i="5"/>
  <c r="Q352" i="5"/>
  <c r="Z352" i="5"/>
  <c r="E352" i="5"/>
  <c r="W352" i="5"/>
  <c r="Q339" i="5"/>
  <c r="N334" i="5"/>
  <c r="L357" i="5"/>
  <c r="X356" i="5"/>
  <c r="V354" i="5"/>
  <c r="M354" i="5"/>
  <c r="D354" i="5"/>
  <c r="P346" i="5"/>
  <c r="E343" i="5"/>
  <c r="AB342" i="5"/>
  <c r="G342" i="5"/>
  <c r="AE342" i="5"/>
  <c r="J341" i="5"/>
  <c r="M341" i="5"/>
  <c r="W340" i="5"/>
  <c r="D338" i="5"/>
  <c r="L338" i="5"/>
  <c r="O338" i="5"/>
  <c r="H336" i="5"/>
  <c r="K336" i="5"/>
  <c r="V335" i="5"/>
  <c r="Y335" i="5"/>
  <c r="Y327" i="5"/>
  <c r="M327" i="5"/>
  <c r="V327" i="5"/>
  <c r="AE327" i="5"/>
  <c r="G327" i="5"/>
  <c r="P327" i="5"/>
  <c r="K320" i="5"/>
  <c r="T320" i="5"/>
  <c r="AC320" i="5"/>
  <c r="E320" i="5"/>
  <c r="N320" i="5"/>
  <c r="Q320" i="5"/>
  <c r="Z320" i="5"/>
  <c r="H320" i="5"/>
  <c r="W320" i="5"/>
  <c r="G313" i="5"/>
  <c r="AE313" i="5"/>
  <c r="M313" i="5"/>
  <c r="AB313" i="5"/>
  <c r="J313" i="5"/>
  <c r="V313" i="5"/>
  <c r="Y313" i="5"/>
  <c r="P313" i="5"/>
  <c r="Z349" i="5"/>
  <c r="E349" i="5"/>
  <c r="AC349" i="5"/>
  <c r="Y346" i="5"/>
  <c r="J345" i="5"/>
  <c r="M345" i="5"/>
  <c r="D342" i="5"/>
  <c r="L342" i="5"/>
  <c r="O342" i="5"/>
  <c r="H340" i="5"/>
  <c r="K340" i="5"/>
  <c r="F335" i="5"/>
  <c r="AD335" i="5"/>
  <c r="I335" i="5"/>
  <c r="I327" i="5"/>
  <c r="D327" i="5"/>
  <c r="F327" i="5"/>
  <c r="O327" i="5"/>
  <c r="X327" i="5"/>
  <c r="R327" i="5"/>
  <c r="AA327" i="5"/>
  <c r="Y370" i="5"/>
  <c r="AI88" i="21" s="1"/>
  <c r="P370" i="5"/>
  <c r="AC88" i="21" s="1"/>
  <c r="F370" i="5"/>
  <c r="B170" i="21" s="1"/>
  <c r="AA369" i="5"/>
  <c r="R369" i="5"/>
  <c r="I369" i="5"/>
  <c r="Z367" i="5"/>
  <c r="P367" i="5"/>
  <c r="G367" i="5"/>
  <c r="AB366" i="5"/>
  <c r="S366" i="5"/>
  <c r="AE365" i="5"/>
  <c r="V365" i="5"/>
  <c r="AC363" i="5"/>
  <c r="T363" i="5"/>
  <c r="K363" i="5"/>
  <c r="Y361" i="5"/>
  <c r="P361" i="5"/>
  <c r="G361" i="5"/>
  <c r="Z358" i="5"/>
  <c r="Q358" i="5"/>
  <c r="H358" i="5"/>
  <c r="AB357" i="5"/>
  <c r="S357" i="5"/>
  <c r="J357" i="5"/>
  <c r="AA355" i="5"/>
  <c r="R355" i="5"/>
  <c r="E353" i="5"/>
  <c r="AC353" i="5"/>
  <c r="F352" i="5"/>
  <c r="AA351" i="5"/>
  <c r="AB350" i="5"/>
  <c r="G350" i="5"/>
  <c r="AE350" i="5"/>
  <c r="W349" i="5"/>
  <c r="N349" i="5"/>
  <c r="J349" i="5"/>
  <c r="M349" i="5"/>
  <c r="O348" i="5"/>
  <c r="N347" i="5"/>
  <c r="Q347" i="5"/>
  <c r="D346" i="5"/>
  <c r="L346" i="5"/>
  <c r="O346" i="5"/>
  <c r="V345" i="5"/>
  <c r="H344" i="5"/>
  <c r="K344" i="5"/>
  <c r="V343" i="5"/>
  <c r="Y343" i="5"/>
  <c r="V342" i="5"/>
  <c r="AE341" i="5"/>
  <c r="F339" i="5"/>
  <c r="AD339" i="5"/>
  <c r="I339" i="5"/>
  <c r="U338" i="5"/>
  <c r="T336" i="5"/>
  <c r="X336" i="5"/>
  <c r="AA336" i="5"/>
  <c r="U335" i="5"/>
  <c r="U327" i="5"/>
  <c r="AD357" i="5"/>
  <c r="AB346" i="5"/>
  <c r="G346" i="5"/>
  <c r="AE346" i="5"/>
  <c r="V339" i="5"/>
  <c r="Y339" i="5"/>
  <c r="L335" i="5"/>
  <c r="W318" i="5"/>
  <c r="K318" i="5"/>
  <c r="T318" i="5"/>
  <c r="AC318" i="5"/>
  <c r="H318" i="5"/>
  <c r="N318" i="5"/>
  <c r="Z318" i="5"/>
  <c r="W364" i="5"/>
  <c r="G362" i="5"/>
  <c r="AE362" i="5"/>
  <c r="X361" i="5"/>
  <c r="O361" i="5"/>
  <c r="F361" i="5"/>
  <c r="Z360" i="5"/>
  <c r="R360" i="5"/>
  <c r="I360" i="5"/>
  <c r="D359" i="5"/>
  <c r="Y358" i="5"/>
  <c r="AA357" i="5"/>
  <c r="R357" i="5"/>
  <c r="I357" i="5"/>
  <c r="AD356" i="5"/>
  <c r="U356" i="5"/>
  <c r="D356" i="5"/>
  <c r="AB354" i="5"/>
  <c r="S354" i="5"/>
  <c r="O352" i="5"/>
  <c r="O351" i="5"/>
  <c r="D351" i="5"/>
  <c r="M350" i="5"/>
  <c r="D350" i="5"/>
  <c r="L350" i="5"/>
  <c r="O350" i="5"/>
  <c r="V349" i="5"/>
  <c r="D348" i="5"/>
  <c r="V347" i="5"/>
  <c r="Y347" i="5"/>
  <c r="V346" i="5"/>
  <c r="AE345" i="5"/>
  <c r="F343" i="5"/>
  <c r="AD343" i="5"/>
  <c r="I343" i="5"/>
  <c r="U342" i="5"/>
  <c r="J342" i="5"/>
  <c r="S341" i="5"/>
  <c r="AE87" i="21" s="1"/>
  <c r="T340" i="5"/>
  <c r="X340" i="5"/>
  <c r="AA340" i="5"/>
  <c r="U339" i="5"/>
  <c r="AD338" i="5"/>
  <c r="I338" i="5"/>
  <c r="H337" i="5"/>
  <c r="X172" i="21" s="1"/>
  <c r="AC336" i="5"/>
  <c r="AE335" i="5"/>
  <c r="J335" i="5"/>
  <c r="D332" i="5"/>
  <c r="M329" i="5"/>
  <c r="G329" i="5"/>
  <c r="P329" i="5"/>
  <c r="Y329" i="5"/>
  <c r="G326" i="5"/>
  <c r="AE326" i="5"/>
  <c r="P326" i="5"/>
  <c r="Y326" i="5"/>
  <c r="J326" i="5"/>
  <c r="S326" i="5"/>
  <c r="AB326" i="5"/>
  <c r="G366" i="5"/>
  <c r="AE366" i="5"/>
  <c r="G354" i="5"/>
  <c r="AE354" i="5"/>
  <c r="N343" i="5"/>
  <c r="Q343" i="5"/>
  <c r="M339" i="5"/>
  <c r="X370" i="5"/>
  <c r="AC368" i="5"/>
  <c r="T368" i="5"/>
  <c r="AA366" i="5"/>
  <c r="R366" i="5"/>
  <c r="I366" i="5"/>
  <c r="AD365" i="5"/>
  <c r="T365" i="5"/>
  <c r="AF91" i="21" s="1"/>
  <c r="AB363" i="5"/>
  <c r="S363" i="5"/>
  <c r="J363" i="5"/>
  <c r="AE370" i="5"/>
  <c r="AM88" i="21" s="1"/>
  <c r="V370" i="5"/>
  <c r="AG88" i="21" s="1"/>
  <c r="M370" i="5"/>
  <c r="AA88" i="21" s="1"/>
  <c r="D370" i="5"/>
  <c r="W367" i="5"/>
  <c r="N367" i="5"/>
  <c r="E367" i="5"/>
  <c r="AB365" i="5"/>
  <c r="AK91" i="21" s="1"/>
  <c r="S365" i="5"/>
  <c r="J365" i="5"/>
  <c r="N364" i="5"/>
  <c r="E364" i="5"/>
  <c r="AA363" i="5"/>
  <c r="R363" i="5"/>
  <c r="H363" i="5"/>
  <c r="AC362" i="5"/>
  <c r="T362" i="5"/>
  <c r="K362" i="5"/>
  <c r="D361" i="5"/>
  <c r="Q360" i="5"/>
  <c r="H360" i="5"/>
  <c r="AD359" i="5"/>
  <c r="U359" i="5"/>
  <c r="L359" i="5"/>
  <c r="N358" i="5"/>
  <c r="E358" i="5"/>
  <c r="L356" i="5"/>
  <c r="X355" i="5"/>
  <c r="O355" i="5"/>
  <c r="F355" i="5"/>
  <c r="AA354" i="5"/>
  <c r="R354" i="5"/>
  <c r="I354" i="5"/>
  <c r="T353" i="5"/>
  <c r="K353" i="5"/>
  <c r="V351" i="5"/>
  <c r="Y351" i="5"/>
  <c r="V350" i="5"/>
  <c r="AE349" i="5"/>
  <c r="T349" i="5"/>
  <c r="K349" i="5"/>
  <c r="W347" i="5"/>
  <c r="F347" i="5"/>
  <c r="AD347" i="5"/>
  <c r="I347" i="5"/>
  <c r="U346" i="5"/>
  <c r="J346" i="5"/>
  <c r="S345" i="5"/>
  <c r="T344" i="5"/>
  <c r="X344" i="5"/>
  <c r="AA344" i="5"/>
  <c r="U343" i="5"/>
  <c r="K343" i="5"/>
  <c r="AD342" i="5"/>
  <c r="S342" i="5"/>
  <c r="I342" i="5"/>
  <c r="AB341" i="5"/>
  <c r="AC340" i="5"/>
  <c r="AE339" i="5"/>
  <c r="J339" i="5"/>
  <c r="R338" i="5"/>
  <c r="S335" i="5"/>
  <c r="U329" i="5"/>
  <c r="F329" i="5"/>
  <c r="O329" i="5"/>
  <c r="X329" i="5"/>
  <c r="I329" i="5"/>
  <c r="R329" i="5"/>
  <c r="AA329" i="5"/>
  <c r="S327" i="5"/>
  <c r="Q314" i="5"/>
  <c r="W314" i="5"/>
  <c r="T314" i="5"/>
  <c r="E314" i="5"/>
  <c r="H314" i="5"/>
  <c r="K314" i="5"/>
  <c r="Z314" i="5"/>
  <c r="N314" i="5"/>
  <c r="E365" i="5"/>
  <c r="AC365" i="5"/>
  <c r="P366" i="5"/>
  <c r="Z363" i="5"/>
  <c r="P363" i="5"/>
  <c r="G363" i="5"/>
  <c r="F351" i="5"/>
  <c r="AD351" i="5"/>
  <c r="I351" i="5"/>
  <c r="X348" i="5"/>
  <c r="AA348" i="5"/>
  <c r="S346" i="5"/>
  <c r="AB345" i="5"/>
  <c r="T343" i="5"/>
  <c r="R342" i="5"/>
  <c r="G341" i="5"/>
  <c r="W87" i="21" s="1"/>
  <c r="S339" i="5"/>
  <c r="AA338" i="5"/>
  <c r="F338" i="5"/>
  <c r="Z336" i="5"/>
  <c r="Q336" i="5"/>
  <c r="AB335" i="5"/>
  <c r="R335" i="5"/>
  <c r="G335" i="5"/>
  <c r="O334" i="5"/>
  <c r="I334" i="5"/>
  <c r="R334" i="5"/>
  <c r="AA334" i="5"/>
  <c r="L334" i="5"/>
  <c r="U334" i="5"/>
  <c r="AD334" i="5"/>
  <c r="AA332" i="5"/>
  <c r="F332" i="5"/>
  <c r="O332" i="5"/>
  <c r="X332" i="5"/>
  <c r="I332" i="5"/>
  <c r="R332" i="5"/>
  <c r="S329" i="5"/>
  <c r="L327" i="5"/>
  <c r="Q318" i="5"/>
  <c r="X369" i="5"/>
  <c r="O369" i="5"/>
  <c r="H88" i="21" s="1"/>
  <c r="F369" i="5"/>
  <c r="Y366" i="5"/>
  <c r="F366" i="5"/>
  <c r="G358" i="5"/>
  <c r="AE358" i="5"/>
  <c r="X357" i="5"/>
  <c r="O357" i="5"/>
  <c r="F357" i="5"/>
  <c r="R356" i="5"/>
  <c r="I356" i="5"/>
  <c r="X352" i="5"/>
  <c r="AA352" i="5"/>
  <c r="U351" i="5"/>
  <c r="L167" i="21" s="1"/>
  <c r="Z340" i="5"/>
  <c r="Q340" i="5"/>
  <c r="AA335" i="5"/>
  <c r="O330" i="5"/>
  <c r="L330" i="5"/>
  <c r="U330" i="5"/>
  <c r="AD330" i="5"/>
  <c r="D330" i="5"/>
  <c r="X330" i="5"/>
  <c r="F330" i="5"/>
  <c r="D369" i="5"/>
  <c r="X366" i="5"/>
  <c r="Z365" i="5"/>
  <c r="AJ91" i="21" s="1"/>
  <c r="Q365" i="5"/>
  <c r="AD91" i="21" s="1"/>
  <c r="H365" i="5"/>
  <c r="X91" i="21" s="1"/>
  <c r="AC364" i="5"/>
  <c r="T364" i="5"/>
  <c r="W360" i="5"/>
  <c r="D355" i="5"/>
  <c r="Y354" i="5"/>
  <c r="P354" i="5"/>
  <c r="AD352" i="5"/>
  <c r="L352" i="5"/>
  <c r="H349" i="5"/>
  <c r="G345" i="5"/>
  <c r="AC343" i="5"/>
  <c r="H343" i="5"/>
  <c r="AA342" i="5"/>
  <c r="F342" i="5"/>
  <c r="Y341" i="5"/>
  <c r="P341" i="5"/>
  <c r="AC87" i="21" s="1"/>
  <c r="AB339" i="5"/>
  <c r="G339" i="5"/>
  <c r="Z337" i="5"/>
  <c r="AJ172" i="21" s="1"/>
  <c r="E337" i="5"/>
  <c r="V172" i="21" s="1"/>
  <c r="AC337" i="5"/>
  <c r="AL172" i="21" s="1"/>
  <c r="AB370" i="5"/>
  <c r="S370" i="5"/>
  <c r="J370" i="5"/>
  <c r="L369" i="5"/>
  <c r="X368" i="5"/>
  <c r="AC367" i="5"/>
  <c r="T367" i="5"/>
  <c r="K367" i="5"/>
  <c r="V366" i="5"/>
  <c r="M366" i="5"/>
  <c r="D366" i="5"/>
  <c r="Y365" i="5"/>
  <c r="AI91" i="21" s="1"/>
  <c r="P365" i="5"/>
  <c r="AC91" i="21" s="1"/>
  <c r="G365" i="5"/>
  <c r="W363" i="5"/>
  <c r="N363" i="5"/>
  <c r="E363" i="5"/>
  <c r="Z362" i="5"/>
  <c r="Q362" i="5"/>
  <c r="H362" i="5"/>
  <c r="AB361" i="5"/>
  <c r="AK170" i="21" s="1"/>
  <c r="S361" i="5"/>
  <c r="J361" i="5"/>
  <c r="N360" i="5"/>
  <c r="E360" i="5"/>
  <c r="AA359" i="5"/>
  <c r="R359" i="5"/>
  <c r="AC358" i="5"/>
  <c r="T358" i="5"/>
  <c r="K358" i="5"/>
  <c r="D357" i="5"/>
  <c r="AD355" i="5"/>
  <c r="U355" i="5"/>
  <c r="L355" i="5"/>
  <c r="X354" i="5"/>
  <c r="Z353" i="5"/>
  <c r="Q353" i="5"/>
  <c r="H353" i="5"/>
  <c r="AE351" i="5"/>
  <c r="J351" i="5"/>
  <c r="R350" i="5"/>
  <c r="J166" i="21" s="1"/>
  <c r="Q349" i="5"/>
  <c r="G349" i="5"/>
  <c r="R348" i="5"/>
  <c r="I348" i="5"/>
  <c r="AC347" i="5"/>
  <c r="S347" i="5"/>
  <c r="H347" i="5"/>
  <c r="AA346" i="5"/>
  <c r="F346" i="5"/>
  <c r="Y345" i="5"/>
  <c r="P345" i="5"/>
  <c r="Z344" i="5"/>
  <c r="Q344" i="5"/>
  <c r="AB343" i="5"/>
  <c r="R343" i="5"/>
  <c r="G343" i="5"/>
  <c r="P342" i="5"/>
  <c r="D341" i="5"/>
  <c r="F340" i="5"/>
  <c r="AA339" i="5"/>
  <c r="P339" i="5"/>
  <c r="AB338" i="5"/>
  <c r="G338" i="5"/>
  <c r="AE338" i="5"/>
  <c r="W337" i="5"/>
  <c r="AH172" i="21" s="1"/>
  <c r="N337" i="5"/>
  <c r="AB172" i="21" s="1"/>
  <c r="J337" i="5"/>
  <c r="Y172" i="21" s="1"/>
  <c r="M337" i="5"/>
  <c r="AA172" i="21" s="1"/>
  <c r="W336" i="5"/>
  <c r="O336" i="5"/>
  <c r="E336" i="5"/>
  <c r="O335" i="5"/>
  <c r="D335" i="5"/>
  <c r="L332" i="5"/>
  <c r="AE329" i="5"/>
  <c r="L329" i="5"/>
  <c r="AD327" i="5"/>
  <c r="J327" i="5"/>
  <c r="M326" i="5"/>
  <c r="S313" i="5"/>
  <c r="W323" i="5"/>
  <c r="N323" i="5"/>
  <c r="E323" i="5"/>
  <c r="Z322" i="5"/>
  <c r="Y321" i="5"/>
  <c r="D321" i="5"/>
  <c r="X320" i="5"/>
  <c r="AB318" i="5"/>
  <c r="P318" i="5"/>
  <c r="O313" i="5"/>
  <c r="U313" i="5"/>
  <c r="R313" i="5"/>
  <c r="K311" i="5"/>
  <c r="Q311" i="5"/>
  <c r="H311" i="5"/>
  <c r="AC311" i="5"/>
  <c r="T311" i="5"/>
  <c r="E322" i="5"/>
  <c r="N322" i="5"/>
  <c r="W322" i="5"/>
  <c r="AA320" i="5"/>
  <c r="L320" i="5"/>
  <c r="G318" i="5"/>
  <c r="AE318" i="5"/>
  <c r="G310" i="5"/>
  <c r="P310" i="5"/>
  <c r="Y310" i="5"/>
  <c r="AE310" i="5"/>
  <c r="AB310" i="5"/>
  <c r="S310" i="5"/>
  <c r="J310" i="5"/>
  <c r="V310" i="5"/>
  <c r="U294" i="5"/>
  <c r="D294" i="5"/>
  <c r="F294" i="5"/>
  <c r="R294" i="5"/>
  <c r="AD294" i="5"/>
  <c r="I294" i="5"/>
  <c r="X294" i="5"/>
  <c r="L294" i="5"/>
  <c r="O294" i="5"/>
  <c r="AA294" i="5"/>
  <c r="E325" i="5"/>
  <c r="AC325" i="5"/>
  <c r="G322" i="5"/>
  <c r="AE322" i="5"/>
  <c r="T319" i="5"/>
  <c r="Y318" i="5"/>
  <c r="M318" i="5"/>
  <c r="AC316" i="5"/>
  <c r="AD313" i="5"/>
  <c r="E312" i="5"/>
  <c r="AC312" i="5"/>
  <c r="K312" i="5"/>
  <c r="H312" i="5"/>
  <c r="Q312" i="5"/>
  <c r="Z312" i="5"/>
  <c r="T312" i="5"/>
  <c r="I310" i="5"/>
  <c r="D310" i="5"/>
  <c r="R310" i="5"/>
  <c r="F310" i="5"/>
  <c r="AD310" i="5"/>
  <c r="U310" i="5"/>
  <c r="G334" i="5"/>
  <c r="AE334" i="5"/>
  <c r="X333" i="5"/>
  <c r="O333" i="5"/>
  <c r="F333" i="5"/>
  <c r="AE331" i="5"/>
  <c r="V331" i="5"/>
  <c r="M331" i="5"/>
  <c r="D331" i="5"/>
  <c r="Y330" i="5"/>
  <c r="AD328" i="5"/>
  <c r="U328" i="5"/>
  <c r="D328" i="5"/>
  <c r="L325" i="5"/>
  <c r="X324" i="5"/>
  <c r="AC323" i="5"/>
  <c r="T323" i="5"/>
  <c r="K323" i="5"/>
  <c r="V322" i="5"/>
  <c r="V321" i="5"/>
  <c r="U320" i="5"/>
  <c r="I320" i="5"/>
  <c r="S319" i="5"/>
  <c r="AE317" i="5"/>
  <c r="S317" i="5"/>
  <c r="Z315" i="5"/>
  <c r="E315" i="5"/>
  <c r="AA313" i="5"/>
  <c r="L313" i="5"/>
  <c r="N312" i="5"/>
  <c r="AA310" i="5"/>
  <c r="E333" i="5"/>
  <c r="AC333" i="5"/>
  <c r="AA326" i="5"/>
  <c r="R326" i="5"/>
  <c r="I326" i="5"/>
  <c r="T325" i="5"/>
  <c r="K325" i="5"/>
  <c r="O324" i="5"/>
  <c r="F324" i="5"/>
  <c r="AB323" i="5"/>
  <c r="S323" i="5"/>
  <c r="J323" i="5"/>
  <c r="K322" i="5"/>
  <c r="AE321" i="5"/>
  <c r="J321" i="5"/>
  <c r="AD320" i="5"/>
  <c r="Q319" i="5"/>
  <c r="H319" i="5"/>
  <c r="V318" i="5"/>
  <c r="J318" i="5"/>
  <c r="K316" i="5"/>
  <c r="W316" i="5"/>
  <c r="H316" i="5"/>
  <c r="Q316" i="5"/>
  <c r="I313" i="5"/>
  <c r="H323" i="5"/>
  <c r="AC322" i="5"/>
  <c r="T322" i="5"/>
  <c r="J322" i="5"/>
  <c r="AD321" i="5"/>
  <c r="S321" i="5"/>
  <c r="I321" i="5"/>
  <c r="R320" i="5"/>
  <c r="N319" i="5"/>
  <c r="N316" i="5"/>
  <c r="W315" i="5"/>
  <c r="F313" i="5"/>
  <c r="W312" i="5"/>
  <c r="X310" i="5"/>
  <c r="E308" i="5"/>
  <c r="AC308" i="5"/>
  <c r="H308" i="5"/>
  <c r="T308" i="5"/>
  <c r="K308" i="5"/>
  <c r="W308" i="5"/>
  <c r="N308" i="5"/>
  <c r="T333" i="5"/>
  <c r="K333" i="5"/>
  <c r="AB331" i="5"/>
  <c r="S331" i="5"/>
  <c r="J331" i="5"/>
  <c r="G330" i="5"/>
  <c r="AE330" i="5"/>
  <c r="R328" i="5"/>
  <c r="I328" i="5"/>
  <c r="F326" i="5"/>
  <c r="AA325" i="5"/>
  <c r="R325" i="5"/>
  <c r="I325" i="5"/>
  <c r="AD324" i="5"/>
  <c r="U324" i="5"/>
  <c r="D324" i="5"/>
  <c r="Z323" i="5"/>
  <c r="P323" i="5"/>
  <c r="G323" i="5"/>
  <c r="AB322" i="5"/>
  <c r="S322" i="5"/>
  <c r="AB321" i="5"/>
  <c r="R321" i="5"/>
  <c r="G321" i="5"/>
  <c r="F320" i="5"/>
  <c r="Z319" i="5"/>
  <c r="I319" i="5"/>
  <c r="F319" i="5"/>
  <c r="O319" i="5"/>
  <c r="X319" i="5"/>
  <c r="R319" i="5"/>
  <c r="AA319" i="5"/>
  <c r="S318" i="5"/>
  <c r="M317" i="5"/>
  <c r="D317" i="5"/>
  <c r="AA316" i="5"/>
  <c r="F316" i="5"/>
  <c r="O316" i="5"/>
  <c r="K315" i="5"/>
  <c r="I315" i="5"/>
  <c r="L315" i="5"/>
  <c r="U315" i="5"/>
  <c r="AD315" i="5"/>
  <c r="X313" i="5"/>
  <c r="D313" i="5"/>
  <c r="O310" i="5"/>
  <c r="K307" i="5"/>
  <c r="E307" i="5"/>
  <c r="A94" i="21" s="1"/>
  <c r="N307" i="5"/>
  <c r="G305" i="5"/>
  <c r="W168" i="21" s="1"/>
  <c r="AE305" i="5"/>
  <c r="AM168" i="21" s="1"/>
  <c r="D305" i="5"/>
  <c r="M305" i="5"/>
  <c r="AA168" i="21" s="1"/>
  <c r="V305" i="5"/>
  <c r="AG168" i="21" s="1"/>
  <c r="I302" i="5"/>
  <c r="F302" i="5"/>
  <c r="O302" i="5"/>
  <c r="X302" i="5"/>
  <c r="R302" i="5"/>
  <c r="AA302" i="5"/>
  <c r="L302" i="5"/>
  <c r="U302" i="5"/>
  <c r="AD302" i="5"/>
  <c r="I290" i="5"/>
  <c r="L290" i="5"/>
  <c r="U290" i="5"/>
  <c r="D290" i="5"/>
  <c r="X290" i="5"/>
  <c r="F290" i="5"/>
  <c r="R290" i="5"/>
  <c r="AA290" i="5"/>
  <c r="O290" i="5"/>
  <c r="AD290" i="5"/>
  <c r="Y314" i="5"/>
  <c r="G314" i="5"/>
  <c r="AE314" i="5"/>
  <c r="U312" i="5"/>
  <c r="AA312" i="5"/>
  <c r="D309" i="5"/>
  <c r="U308" i="5"/>
  <c r="L308" i="5"/>
  <c r="AB305" i="5"/>
  <c r="AK168" i="21" s="1"/>
  <c r="M304" i="5"/>
  <c r="G304" i="5"/>
  <c r="P304" i="5"/>
  <c r="Y304" i="5"/>
  <c r="W301" i="5"/>
  <c r="H301" i="5"/>
  <c r="Q301" i="5"/>
  <c r="Z301" i="5"/>
  <c r="K301" i="5"/>
  <c r="T301" i="5"/>
  <c r="AC301" i="5"/>
  <c r="E301" i="5"/>
  <c r="N301" i="5"/>
  <c r="V314" i="5"/>
  <c r="I314" i="5"/>
  <c r="O314" i="5"/>
  <c r="AD312" i="5"/>
  <c r="AA311" i="5"/>
  <c r="I311" i="5"/>
  <c r="AA309" i="5"/>
  <c r="G309" i="5"/>
  <c r="AE309" i="5"/>
  <c r="J309" i="5"/>
  <c r="S309" i="5"/>
  <c r="AB309" i="5"/>
  <c r="AA307" i="5"/>
  <c r="P94" i="21" s="1"/>
  <c r="X307" i="5"/>
  <c r="N94" i="21" s="1"/>
  <c r="P305" i="5"/>
  <c r="AE304" i="5"/>
  <c r="U304" i="5"/>
  <c r="D304" i="5"/>
  <c r="G301" i="5"/>
  <c r="AE301" i="5"/>
  <c r="J301" i="5"/>
  <c r="S301" i="5"/>
  <c r="AB301" i="5"/>
  <c r="T307" i="5"/>
  <c r="K302" i="5"/>
  <c r="K293" i="5"/>
  <c r="H293" i="5"/>
  <c r="Q293" i="5"/>
  <c r="E293" i="5"/>
  <c r="Z293" i="5"/>
  <c r="T293" i="5"/>
  <c r="AC293" i="5"/>
  <c r="AA318" i="5"/>
  <c r="R318" i="5"/>
  <c r="I318" i="5"/>
  <c r="AD314" i="5"/>
  <c r="J314" i="5"/>
  <c r="X309" i="5"/>
  <c r="L309" i="5"/>
  <c r="AC307" i="5"/>
  <c r="Q94" i="21" s="1"/>
  <c r="Y305" i="5"/>
  <c r="AI168" i="21" s="1"/>
  <c r="J305" i="5"/>
  <c r="Y168" i="21" s="1"/>
  <c r="U298" i="5"/>
  <c r="L298" i="5"/>
  <c r="D298" i="5"/>
  <c r="O298" i="5"/>
  <c r="X298" i="5"/>
  <c r="F298" i="5"/>
  <c r="R298" i="5"/>
  <c r="AA298" i="5"/>
  <c r="I298" i="5"/>
  <c r="AD298" i="5"/>
  <c r="N293" i="5"/>
  <c r="H307" i="5"/>
  <c r="Q306" i="5"/>
  <c r="K306" i="5"/>
  <c r="T306" i="5"/>
  <c r="AC306" i="5"/>
  <c r="H306" i="5"/>
  <c r="Q302" i="5"/>
  <c r="E302" i="5"/>
  <c r="N302" i="5"/>
  <c r="W302" i="5"/>
  <c r="Z302" i="5"/>
  <c r="H302" i="5"/>
  <c r="AB308" i="5"/>
  <c r="S308" i="5"/>
  <c r="J308" i="5"/>
  <c r="AA306" i="5"/>
  <c r="R306" i="5"/>
  <c r="Q303" i="5"/>
  <c r="H303" i="5"/>
  <c r="X301" i="5"/>
  <c r="Z300" i="5"/>
  <c r="Q300" i="5"/>
  <c r="AC299" i="5"/>
  <c r="AA297" i="5"/>
  <c r="X297" i="5"/>
  <c r="V296" i="5"/>
  <c r="AD289" i="5"/>
  <c r="L289" i="5"/>
  <c r="Q286" i="5"/>
  <c r="W286" i="5"/>
  <c r="E286" i="5"/>
  <c r="H286" i="5"/>
  <c r="AC286" i="5"/>
  <c r="T286" i="5"/>
  <c r="Z289" i="5"/>
  <c r="E277" i="5"/>
  <c r="AC277" i="5"/>
  <c r="H277" i="5"/>
  <c r="Q277" i="5"/>
  <c r="Z277" i="5"/>
  <c r="K277" i="5"/>
  <c r="W277" i="5"/>
  <c r="N277" i="5"/>
  <c r="T277" i="5"/>
  <c r="G295" i="5"/>
  <c r="AE295" i="5"/>
  <c r="M295" i="5"/>
  <c r="V295" i="5"/>
  <c r="M288" i="5"/>
  <c r="Y288" i="5"/>
  <c r="P288" i="5"/>
  <c r="G288" i="5"/>
  <c r="AB288" i="5"/>
  <c r="S288" i="5"/>
  <c r="K287" i="5"/>
  <c r="T287" i="5"/>
  <c r="AC287" i="5"/>
  <c r="E287" i="5"/>
  <c r="Q287" i="5"/>
  <c r="Z287" i="5"/>
  <c r="H287" i="5"/>
  <c r="W285" i="5"/>
  <c r="N285" i="5"/>
  <c r="E285" i="5"/>
  <c r="Z285" i="5"/>
  <c r="Q285" i="5"/>
  <c r="H285" i="5"/>
  <c r="AC285" i="5"/>
  <c r="K285" i="5"/>
  <c r="E300" i="5"/>
  <c r="AC300" i="5"/>
  <c r="W289" i="5"/>
  <c r="E289" i="5"/>
  <c r="N289" i="5"/>
  <c r="Q289" i="5"/>
  <c r="H289" i="5"/>
  <c r="AC289" i="5"/>
  <c r="Y295" i="5"/>
  <c r="W291" i="5"/>
  <c r="E291" i="5"/>
  <c r="N291" i="5"/>
  <c r="H291" i="5"/>
  <c r="Q291" i="5"/>
  <c r="Z291" i="5"/>
  <c r="AA287" i="5"/>
  <c r="L287" i="5"/>
  <c r="O287" i="5"/>
  <c r="X287" i="5"/>
  <c r="F287" i="5"/>
  <c r="R287" i="5"/>
  <c r="AC303" i="5"/>
  <c r="T303" i="5"/>
  <c r="AA301" i="5"/>
  <c r="R301" i="5"/>
  <c r="I301" i="5"/>
  <c r="T300" i="5"/>
  <c r="K300" i="5"/>
  <c r="G299" i="5"/>
  <c r="J299" i="5"/>
  <c r="S299" i="5"/>
  <c r="Q296" i="5"/>
  <c r="H296" i="5"/>
  <c r="K296" i="5"/>
  <c r="T296" i="5"/>
  <c r="AC296" i="5"/>
  <c r="J295" i="5"/>
  <c r="I292" i="5"/>
  <c r="L292" i="5"/>
  <c r="U292" i="5"/>
  <c r="AD292" i="5"/>
  <c r="D292" i="5"/>
  <c r="T289" i="5"/>
  <c r="O289" i="5"/>
  <c r="X289" i="5"/>
  <c r="F289" i="5"/>
  <c r="AA289" i="5"/>
  <c r="R289" i="5"/>
  <c r="I289" i="5"/>
  <c r="N287" i="5"/>
  <c r="M280" i="5"/>
  <c r="G280" i="5"/>
  <c r="S280" i="5"/>
  <c r="AE280" i="5"/>
  <c r="J280" i="5"/>
  <c r="V280" i="5"/>
  <c r="Y280" i="5"/>
  <c r="AB300" i="5"/>
  <c r="S300" i="5"/>
  <c r="J300" i="5"/>
  <c r="AE299" i="5"/>
  <c r="V299" i="5"/>
  <c r="O299" i="5"/>
  <c r="AA299" i="5"/>
  <c r="P169" i="21" s="1"/>
  <c r="K297" i="5"/>
  <c r="E297" i="5"/>
  <c r="N297" i="5"/>
  <c r="N296" i="5"/>
  <c r="M294" i="5"/>
  <c r="AA170" i="21" s="1"/>
  <c r="G294" i="5"/>
  <c r="P294" i="5"/>
  <c r="Y294" i="5"/>
  <c r="O291" i="5"/>
  <c r="X291" i="5"/>
  <c r="N166" i="21" s="1"/>
  <c r="F291" i="5"/>
  <c r="B166" i="21" s="1"/>
  <c r="AE288" i="5"/>
  <c r="T285" i="5"/>
  <c r="E280" i="5"/>
  <c r="AC280" i="5"/>
  <c r="H280" i="5"/>
  <c r="T280" i="5"/>
  <c r="K280" i="5"/>
  <c r="W280" i="5"/>
  <c r="N280" i="5"/>
  <c r="Z280" i="5"/>
  <c r="Q280" i="5"/>
  <c r="I286" i="5"/>
  <c r="F286" i="5"/>
  <c r="O286" i="5"/>
  <c r="X286" i="5"/>
  <c r="AA283" i="5"/>
  <c r="F283" i="5"/>
  <c r="O283" i="5"/>
  <c r="AD280" i="5"/>
  <c r="AA279" i="5"/>
  <c r="I279" i="5"/>
  <c r="R279" i="5"/>
  <c r="D279" i="5"/>
  <c r="U279" i="5"/>
  <c r="AD279" i="5"/>
  <c r="N272" i="5"/>
  <c r="AD286" i="5"/>
  <c r="S285" i="5"/>
  <c r="I283" i="5"/>
  <c r="U280" i="5"/>
  <c r="F280" i="5"/>
  <c r="O280" i="5"/>
  <c r="X280" i="5"/>
  <c r="I280" i="5"/>
  <c r="D87" i="21" s="1"/>
  <c r="R280" i="5"/>
  <c r="AA280" i="5"/>
  <c r="W278" i="5"/>
  <c r="E278" i="5"/>
  <c r="N278" i="5"/>
  <c r="T278" i="5"/>
  <c r="D295" i="5"/>
  <c r="S289" i="5"/>
  <c r="R288" i="5"/>
  <c r="S286" i="5"/>
  <c r="AB285" i="5"/>
  <c r="G284" i="5"/>
  <c r="R283" i="5"/>
  <c r="R282" i="5"/>
  <c r="Q281" i="5"/>
  <c r="E281" i="5"/>
  <c r="L280" i="5"/>
  <c r="E273" i="5"/>
  <c r="AC273" i="5"/>
  <c r="K273" i="5"/>
  <c r="T273" i="5"/>
  <c r="H273" i="5"/>
  <c r="W273" i="5"/>
  <c r="N273" i="5"/>
  <c r="Q273" i="5"/>
  <c r="Y291" i="5"/>
  <c r="R286" i="5"/>
  <c r="P285" i="5"/>
  <c r="AA282" i="5"/>
  <c r="F282" i="5"/>
  <c r="M277" i="5"/>
  <c r="S277" i="5"/>
  <c r="V277" i="5"/>
  <c r="Z274" i="5"/>
  <c r="O288" i="5"/>
  <c r="D288" i="5"/>
  <c r="AA286" i="5"/>
  <c r="P286" i="5"/>
  <c r="Y285" i="5"/>
  <c r="E284" i="5"/>
  <c r="AC284" i="5"/>
  <c r="K284" i="5"/>
  <c r="T284" i="5"/>
  <c r="O282" i="5"/>
  <c r="F279" i="5"/>
  <c r="G285" i="5"/>
  <c r="AE285" i="5"/>
  <c r="N284" i="5"/>
  <c r="X283" i="5"/>
  <c r="D283" i="5"/>
  <c r="X282" i="5"/>
  <c r="D282" i="5"/>
  <c r="O281" i="5"/>
  <c r="L281" i="5"/>
  <c r="U281" i="5"/>
  <c r="AD281" i="5"/>
  <c r="F281" i="5"/>
  <c r="O279" i="5"/>
  <c r="K278" i="5"/>
  <c r="AB277" i="5"/>
  <c r="Z273" i="5"/>
  <c r="G291" i="5"/>
  <c r="AE291" i="5"/>
  <c r="G289" i="5"/>
  <c r="AE289" i="5"/>
  <c r="V285" i="5"/>
  <c r="O285" i="5"/>
  <c r="I285" i="5"/>
  <c r="R285" i="5"/>
  <c r="AA285" i="5"/>
  <c r="W284" i="5"/>
  <c r="Y282" i="5"/>
  <c r="J282" i="5"/>
  <c r="S282" i="5"/>
  <c r="AB282" i="5"/>
  <c r="K281" i="5"/>
  <c r="X279" i="5"/>
  <c r="W274" i="5"/>
  <c r="H274" i="5"/>
  <c r="AC274" i="5"/>
  <c r="T274" i="5"/>
  <c r="K274" i="5"/>
  <c r="Q274" i="5"/>
  <c r="K272" i="5"/>
  <c r="W272" i="5"/>
  <c r="H272" i="5"/>
  <c r="AC272" i="5"/>
  <c r="T272" i="5"/>
  <c r="Q272" i="5"/>
  <c r="H267" i="5"/>
  <c r="Q267" i="5"/>
  <c r="K267" i="5"/>
  <c r="E267" i="5"/>
  <c r="AC267" i="5"/>
  <c r="W267" i="5"/>
  <c r="Z267" i="5"/>
  <c r="N267" i="5"/>
  <c r="T267" i="5"/>
  <c r="Y271" i="5"/>
  <c r="J271" i="5"/>
  <c r="S271" i="5"/>
  <c r="AB271" i="5"/>
  <c r="U269" i="5"/>
  <c r="F269" i="5"/>
  <c r="O269" i="5"/>
  <c r="X269" i="5"/>
  <c r="L269" i="5"/>
  <c r="P267" i="5"/>
  <c r="Y267" i="5"/>
  <c r="AE267" i="5"/>
  <c r="V267" i="5"/>
  <c r="G267" i="5"/>
  <c r="S267" i="5"/>
  <c r="K276" i="5"/>
  <c r="T276" i="5"/>
  <c r="AC276" i="5"/>
  <c r="G274" i="5"/>
  <c r="AE274" i="5"/>
  <c r="V271" i="5"/>
  <c r="AB267" i="5"/>
  <c r="D265" i="5"/>
  <c r="L265" i="5"/>
  <c r="U265" i="5"/>
  <c r="AA265" i="5"/>
  <c r="R265" i="5"/>
  <c r="AD265" i="5"/>
  <c r="I265" i="5"/>
  <c r="O265" i="5"/>
  <c r="N255" i="5"/>
  <c r="W255" i="5"/>
  <c r="H255" i="5"/>
  <c r="Q255" i="5"/>
  <c r="Z255" i="5"/>
  <c r="K255" i="5"/>
  <c r="E255" i="5"/>
  <c r="AC255" i="5"/>
  <c r="T255" i="5"/>
  <c r="G278" i="5"/>
  <c r="AE278" i="5"/>
  <c r="W275" i="5"/>
  <c r="V274" i="5"/>
  <c r="O274" i="5"/>
  <c r="I274" i="5"/>
  <c r="R274" i="5"/>
  <c r="AA274" i="5"/>
  <c r="AA272" i="5"/>
  <c r="F272" i="5"/>
  <c r="O272" i="5"/>
  <c r="X272" i="5"/>
  <c r="G271" i="5"/>
  <c r="I269" i="5"/>
  <c r="M267" i="5"/>
  <c r="Z266" i="5"/>
  <c r="Z257" i="5"/>
  <c r="T257" i="5"/>
  <c r="E257" i="5"/>
  <c r="AC257" i="5"/>
  <c r="N257" i="5"/>
  <c r="Q257" i="5"/>
  <c r="H257" i="5"/>
  <c r="K257" i="5"/>
  <c r="W257" i="5"/>
  <c r="O278" i="5"/>
  <c r="X278" i="5"/>
  <c r="AA276" i="5"/>
  <c r="L276" i="5"/>
  <c r="I275" i="5"/>
  <c r="F275" i="5"/>
  <c r="O275" i="5"/>
  <c r="X275" i="5"/>
  <c r="AE271" i="5"/>
  <c r="O270" i="5"/>
  <c r="L270" i="5"/>
  <c r="U270" i="5"/>
  <c r="AD270" i="5"/>
  <c r="D270" i="5"/>
  <c r="N266" i="5"/>
  <c r="W266" i="5"/>
  <c r="AC266" i="5"/>
  <c r="T266" i="5"/>
  <c r="K266" i="5"/>
  <c r="E266" i="5"/>
  <c r="Q266" i="5"/>
  <c r="P271" i="5"/>
  <c r="D269" i="5"/>
  <c r="J267" i="5"/>
  <c r="G281" i="5"/>
  <c r="AE281" i="5"/>
  <c r="AD278" i="5"/>
  <c r="J278" i="5"/>
  <c r="AD277" i="5"/>
  <c r="I277" i="5"/>
  <c r="R276" i="5"/>
  <c r="H276" i="5"/>
  <c r="AD275" i="5"/>
  <c r="T275" i="5"/>
  <c r="S274" i="5"/>
  <c r="D271" i="5"/>
  <c r="X270" i="5"/>
  <c r="AD269" i="5"/>
  <c r="R269" i="5"/>
  <c r="K268" i="5"/>
  <c r="Z268" i="5"/>
  <c r="E268" i="5"/>
  <c r="N268" i="5"/>
  <c r="H263" i="5"/>
  <c r="Q263" i="5"/>
  <c r="AC263" i="5"/>
  <c r="T263" i="5"/>
  <c r="K263" i="5"/>
  <c r="W263" i="5"/>
  <c r="N263" i="5"/>
  <c r="Z263" i="5"/>
  <c r="E263" i="5"/>
  <c r="AB265" i="5"/>
  <c r="M265" i="5"/>
  <c r="K262" i="5"/>
  <c r="P261" i="5"/>
  <c r="D261" i="5"/>
  <c r="L261" i="5"/>
  <c r="U261" i="5"/>
  <c r="F261" i="5"/>
  <c r="AD261" i="5"/>
  <c r="W259" i="5"/>
  <c r="J257" i="5"/>
  <c r="AB257" i="5"/>
  <c r="M257" i="5"/>
  <c r="V257" i="5"/>
  <c r="Y257" i="5"/>
  <c r="V266" i="5"/>
  <c r="G266" i="5"/>
  <c r="AE266" i="5"/>
  <c r="Z264" i="5"/>
  <c r="K264" i="5"/>
  <c r="P263" i="5"/>
  <c r="Y263" i="5"/>
  <c r="J263" i="5"/>
  <c r="T262" i="5"/>
  <c r="Y261" i="5"/>
  <c r="F266" i="5"/>
  <c r="AD266" i="5"/>
  <c r="O266" i="5"/>
  <c r="J261" i="5"/>
  <c r="N262" i="5"/>
  <c r="W262" i="5"/>
  <c r="H262" i="5"/>
  <c r="H259" i="5"/>
  <c r="Q259" i="5"/>
  <c r="Z259" i="5"/>
  <c r="E259" i="5"/>
  <c r="AC259" i="5"/>
  <c r="D258" i="5"/>
  <c r="L258" i="5"/>
  <c r="F258" i="5"/>
  <c r="AD258" i="5"/>
  <c r="O258" i="5"/>
  <c r="X258" i="5"/>
  <c r="AA258" i="5"/>
  <c r="D254" i="5"/>
  <c r="L254" i="5"/>
  <c r="U254" i="5"/>
  <c r="F254" i="5"/>
  <c r="AD254" i="5"/>
  <c r="O254" i="5"/>
  <c r="X254" i="5"/>
  <c r="I254" i="5"/>
  <c r="AA254" i="5"/>
  <c r="V270" i="5"/>
  <c r="Y269" i="5"/>
  <c r="P269" i="5"/>
  <c r="G269" i="5"/>
  <c r="X267" i="5"/>
  <c r="I267" i="5"/>
  <c r="J266" i="5"/>
  <c r="AE263" i="5"/>
  <c r="Q262" i="5"/>
  <c r="V262" i="5"/>
  <c r="G262" i="5"/>
  <c r="AE262" i="5"/>
  <c r="P262" i="5"/>
  <c r="S261" i="5"/>
  <c r="P259" i="5"/>
  <c r="Y259" i="5"/>
  <c r="J259" i="5"/>
  <c r="M259" i="5"/>
  <c r="R258" i="5"/>
  <c r="AE257" i="5"/>
  <c r="G270" i="5"/>
  <c r="AE270" i="5"/>
  <c r="S266" i="5"/>
  <c r="I266" i="5"/>
  <c r="G265" i="5"/>
  <c r="Q264" i="5"/>
  <c r="H264" i="5"/>
  <c r="G263" i="5"/>
  <c r="F262" i="5"/>
  <c r="AD262" i="5"/>
  <c r="O262" i="5"/>
  <c r="X262" i="5"/>
  <c r="R261" i="5"/>
  <c r="Z262" i="5"/>
  <c r="AB261" i="5"/>
  <c r="M261" i="5"/>
  <c r="V261" i="5"/>
  <c r="N259" i="5"/>
  <c r="Z253" i="5"/>
  <c r="K253" i="5"/>
  <c r="T253" i="5"/>
  <c r="E253" i="5"/>
  <c r="AC253" i="5"/>
  <c r="N253" i="5"/>
  <c r="W253" i="5"/>
  <c r="Q253" i="5"/>
  <c r="I257" i="5"/>
  <c r="M255" i="5"/>
  <c r="Y253" i="5"/>
  <c r="I253" i="5"/>
  <c r="P258" i="5"/>
  <c r="AD257" i="5"/>
  <c r="F257" i="5"/>
  <c r="J255" i="5"/>
  <c r="P254" i="5"/>
  <c r="AD253" i="5"/>
  <c r="V253" i="5"/>
  <c r="F253" i="5"/>
  <c r="I263" i="5"/>
  <c r="K260" i="5"/>
  <c r="I259" i="5"/>
  <c r="AE258" i="5"/>
  <c r="G258" i="5"/>
  <c r="U257" i="5"/>
  <c r="Y255" i="5"/>
  <c r="I255" i="5"/>
  <c r="AE254" i="5"/>
  <c r="G254" i="5"/>
  <c r="U253" i="5"/>
  <c r="M253" i="5"/>
  <c r="L257" i="5"/>
  <c r="P255" i="5"/>
  <c r="AB253" i="5"/>
  <c r="L253" i="5"/>
  <c r="AE255" i="5"/>
  <c r="G255" i="5"/>
  <c r="B233" i="9"/>
  <c r="O233" i="9" s="1"/>
  <c r="C233" i="9"/>
  <c r="AB233" i="9" s="1"/>
  <c r="AK161" i="22" s="1"/>
  <c r="B234" i="9"/>
  <c r="F234" i="9" s="1"/>
  <c r="C234" i="9"/>
  <c r="S234" i="9" s="1"/>
  <c r="B235" i="9"/>
  <c r="X235" i="9" s="1"/>
  <c r="C235" i="9"/>
  <c r="G235" i="9" s="1"/>
  <c r="B236" i="9"/>
  <c r="F236" i="9" s="1"/>
  <c r="C236" i="9"/>
  <c r="V236" i="9" s="1"/>
  <c r="B237" i="9"/>
  <c r="I237" i="9" s="1"/>
  <c r="C237" i="9"/>
  <c r="AB237" i="9" s="1"/>
  <c r="B238" i="9"/>
  <c r="F238" i="9" s="1"/>
  <c r="C238" i="9"/>
  <c r="B239" i="9"/>
  <c r="X239" i="9" s="1"/>
  <c r="C239" i="9"/>
  <c r="AE239" i="9" s="1"/>
  <c r="AM160" i="22" s="1"/>
  <c r="B240" i="9"/>
  <c r="O240" i="9" s="1"/>
  <c r="C240" i="9"/>
  <c r="J240" i="9" s="1"/>
  <c r="B241" i="9"/>
  <c r="O241" i="9" s="1"/>
  <c r="C241" i="9"/>
  <c r="V241" i="9" s="1"/>
  <c r="B242" i="9"/>
  <c r="X242" i="9" s="1"/>
  <c r="C242" i="9"/>
  <c r="P242" i="9" s="1"/>
  <c r="B243" i="9"/>
  <c r="F243" i="9" s="1"/>
  <c r="C243" i="9"/>
  <c r="B244" i="9"/>
  <c r="AA244" i="9" s="1"/>
  <c r="C244" i="9"/>
  <c r="J244" i="9" s="1"/>
  <c r="B245" i="9"/>
  <c r="X245" i="9" s="1"/>
  <c r="C245" i="9"/>
  <c r="P245" i="9" s="1"/>
  <c r="B246" i="9"/>
  <c r="X246" i="9" s="1"/>
  <c r="C246" i="9"/>
  <c r="AB246" i="9" s="1"/>
  <c r="B247" i="9"/>
  <c r="F247" i="9" s="1"/>
  <c r="C247" i="9"/>
  <c r="V247" i="9" s="1"/>
  <c r="B248" i="9"/>
  <c r="L248" i="9" s="1"/>
  <c r="C248" i="9"/>
  <c r="P248" i="9" s="1"/>
  <c r="B249" i="9"/>
  <c r="C249" i="9"/>
  <c r="Y249" i="9" s="1"/>
  <c r="B250" i="9"/>
  <c r="L250" i="9" s="1"/>
  <c r="F167" i="22" s="1"/>
  <c r="C250" i="9"/>
  <c r="M250" i="9" s="1"/>
  <c r="B251" i="9"/>
  <c r="O251" i="9" s="1"/>
  <c r="C251" i="9"/>
  <c r="M251" i="9" s="1"/>
  <c r="B252" i="9"/>
  <c r="I252" i="9" s="1"/>
  <c r="C252" i="9"/>
  <c r="Y252" i="9" s="1"/>
  <c r="B233" i="10"/>
  <c r="F233" i="10" s="1"/>
  <c r="C233" i="10"/>
  <c r="G233" i="10" s="1"/>
  <c r="B234" i="10"/>
  <c r="O234" i="10" s="1"/>
  <c r="C234" i="10"/>
  <c r="M234" i="10" s="1"/>
  <c r="B235" i="10"/>
  <c r="L235" i="10" s="1"/>
  <c r="C235" i="10"/>
  <c r="S235" i="10" s="1"/>
  <c r="B236" i="10"/>
  <c r="F236" i="10" s="1"/>
  <c r="C236" i="10"/>
  <c r="S236" i="10" s="1"/>
  <c r="Y161" i="24" s="1"/>
  <c r="B237" i="10"/>
  <c r="U237" i="10" s="1"/>
  <c r="C237" i="10"/>
  <c r="G237" i="10" s="1"/>
  <c r="B238" i="10"/>
  <c r="L238" i="10" s="1"/>
  <c r="C238" i="10"/>
  <c r="B239" i="10"/>
  <c r="F239" i="10" s="1"/>
  <c r="C239" i="10"/>
  <c r="S239" i="10" s="1"/>
  <c r="B240" i="10"/>
  <c r="F240" i="10" s="1"/>
  <c r="C240" i="10"/>
  <c r="V240" i="10" s="1"/>
  <c r="B241" i="10"/>
  <c r="U241" i="10" s="1"/>
  <c r="C241" i="10"/>
  <c r="J241" i="10" s="1"/>
  <c r="B242" i="10"/>
  <c r="C242" i="10"/>
  <c r="B243" i="10"/>
  <c r="U243" i="10" s="1"/>
  <c r="C243" i="10"/>
  <c r="M243" i="10" s="1"/>
  <c r="B244" i="10"/>
  <c r="U244" i="10" s="1"/>
  <c r="C244" i="10"/>
  <c r="V244" i="10" s="1"/>
  <c r="B245" i="10"/>
  <c r="U245" i="10" s="1"/>
  <c r="C245" i="10"/>
  <c r="M245" i="10" s="1"/>
  <c r="B246" i="10"/>
  <c r="I246" i="10" s="1"/>
  <c r="C246" i="10"/>
  <c r="G246" i="10" s="1"/>
  <c r="Q155" i="24" s="1"/>
  <c r="B247" i="10"/>
  <c r="L247" i="10" s="1"/>
  <c r="F155" i="24" s="1"/>
  <c r="C247" i="10"/>
  <c r="S247" i="10" s="1"/>
  <c r="B248" i="10"/>
  <c r="U248" i="10" s="1"/>
  <c r="C248" i="10"/>
  <c r="B249" i="10"/>
  <c r="O249" i="10" s="1"/>
  <c r="C249" i="10"/>
  <c r="B250" i="10"/>
  <c r="I250" i="10" s="1"/>
  <c r="C250" i="10"/>
  <c r="B251" i="10"/>
  <c r="U251" i="10" s="1"/>
  <c r="C251" i="10"/>
  <c r="G251" i="10" s="1"/>
  <c r="B252" i="10"/>
  <c r="F252" i="10" s="1"/>
  <c r="B156" i="24" s="1"/>
  <c r="C252" i="10"/>
  <c r="M252" i="10" s="1"/>
  <c r="B233" i="11"/>
  <c r="F233" i="11" s="1"/>
  <c r="C233" i="11"/>
  <c r="V233" i="11" s="1"/>
  <c r="B234" i="11"/>
  <c r="R234" i="11" s="1"/>
  <c r="C234" i="11"/>
  <c r="B235" i="11"/>
  <c r="C235" i="11"/>
  <c r="G235" i="11" s="1"/>
  <c r="B236" i="11"/>
  <c r="L236" i="11" s="1"/>
  <c r="C236" i="11"/>
  <c r="S236" i="11" s="1"/>
  <c r="Y161" i="25" s="1"/>
  <c r="B237" i="11"/>
  <c r="L237" i="11" s="1"/>
  <c r="C237" i="11"/>
  <c r="J237" i="11" s="1"/>
  <c r="B238" i="11"/>
  <c r="R238" i="11" s="1"/>
  <c r="C238" i="11"/>
  <c r="M238" i="11" s="1"/>
  <c r="B239" i="11"/>
  <c r="F239" i="11" s="1"/>
  <c r="C239" i="11"/>
  <c r="M239" i="11" s="1"/>
  <c r="B240" i="11"/>
  <c r="R240" i="11" s="1"/>
  <c r="C240" i="11"/>
  <c r="S240" i="11" s="1"/>
  <c r="B241" i="11"/>
  <c r="F241" i="11" s="1"/>
  <c r="C241" i="11"/>
  <c r="S241" i="11" s="1"/>
  <c r="B242" i="11"/>
  <c r="F242" i="11" s="1"/>
  <c r="C242" i="11"/>
  <c r="G242" i="11" s="1"/>
  <c r="B243" i="11"/>
  <c r="O243" i="11" s="1"/>
  <c r="C243" i="11"/>
  <c r="V243" i="11" s="1"/>
  <c r="B244" i="11"/>
  <c r="R244" i="11" s="1"/>
  <c r="C244" i="11"/>
  <c r="M244" i="11" s="1"/>
  <c r="B245" i="11"/>
  <c r="U245" i="11" s="1"/>
  <c r="C245" i="11"/>
  <c r="G245" i="11" s="1"/>
  <c r="B246" i="11"/>
  <c r="C246" i="11"/>
  <c r="P246" i="11" s="1"/>
  <c r="W155" i="25" s="1"/>
  <c r="B247" i="11"/>
  <c r="C247" i="11"/>
  <c r="M247" i="11" s="1"/>
  <c r="B248" i="11"/>
  <c r="F248" i="11" s="1"/>
  <c r="C248" i="11"/>
  <c r="P248" i="11" s="1"/>
  <c r="W160" i="25" s="1"/>
  <c r="B249" i="11"/>
  <c r="R249" i="11" s="1"/>
  <c r="C249" i="11"/>
  <c r="M249" i="11" s="1"/>
  <c r="B250" i="11"/>
  <c r="R250" i="11" s="1"/>
  <c r="C250" i="11"/>
  <c r="G250" i="11" s="1"/>
  <c r="B251" i="11"/>
  <c r="L251" i="11" s="1"/>
  <c r="C251" i="11"/>
  <c r="G251" i="11" s="1"/>
  <c r="B252" i="11"/>
  <c r="R252" i="11" s="1"/>
  <c r="J156" i="25" s="1"/>
  <c r="C252" i="11"/>
  <c r="B233" i="12"/>
  <c r="F233" i="12" s="1"/>
  <c r="C233" i="12"/>
  <c r="P233" i="12" s="1"/>
  <c r="B234" i="12"/>
  <c r="F234" i="12" s="1"/>
  <c r="C234" i="12"/>
  <c r="M234" i="12" s="1"/>
  <c r="U158" i="26" s="1"/>
  <c r="B235" i="12"/>
  <c r="O235" i="12" s="1"/>
  <c r="C235" i="12"/>
  <c r="G235" i="12" s="1"/>
  <c r="B236" i="12"/>
  <c r="R236" i="12" s="1"/>
  <c r="C236" i="12"/>
  <c r="M236" i="12" s="1"/>
  <c r="U161" i="26" s="1"/>
  <c r="B237" i="12"/>
  <c r="O237" i="12" s="1"/>
  <c r="C237" i="12"/>
  <c r="B238" i="12"/>
  <c r="R238" i="12" s="1"/>
  <c r="C238" i="12"/>
  <c r="V238" i="12" s="1"/>
  <c r="B239" i="12"/>
  <c r="U239" i="12" s="1"/>
  <c r="C239" i="12"/>
  <c r="J239" i="12" s="1"/>
  <c r="B240" i="12"/>
  <c r="U240" i="12" s="1"/>
  <c r="C240" i="12"/>
  <c r="J240" i="12" s="1"/>
  <c r="B241" i="12"/>
  <c r="C241" i="12"/>
  <c r="J241" i="12" s="1"/>
  <c r="B242" i="12"/>
  <c r="U242" i="12" s="1"/>
  <c r="C242" i="12"/>
  <c r="G242" i="12" s="1"/>
  <c r="B243" i="12"/>
  <c r="I243" i="12" s="1"/>
  <c r="C243" i="12"/>
  <c r="G243" i="12" s="1"/>
  <c r="B244" i="12"/>
  <c r="I244" i="12" s="1"/>
  <c r="C244" i="12"/>
  <c r="B245" i="12"/>
  <c r="F245" i="12" s="1"/>
  <c r="C245" i="12"/>
  <c r="M245" i="12" s="1"/>
  <c r="B246" i="12"/>
  <c r="L246" i="12" s="1"/>
  <c r="C246" i="12"/>
  <c r="G246" i="12" s="1"/>
  <c r="Q155" i="26" s="1"/>
  <c r="B247" i="12"/>
  <c r="U247" i="12" s="1"/>
  <c r="L155" i="26" s="1"/>
  <c r="C247" i="12"/>
  <c r="B248" i="12"/>
  <c r="F248" i="12" s="1"/>
  <c r="C248" i="12"/>
  <c r="M248" i="12" s="1"/>
  <c r="U160" i="26" s="1"/>
  <c r="B249" i="12"/>
  <c r="U249" i="12" s="1"/>
  <c r="C249" i="12"/>
  <c r="G249" i="12" s="1"/>
  <c r="B250" i="12"/>
  <c r="L250" i="12" s="1"/>
  <c r="C250" i="12"/>
  <c r="S250" i="12" s="1"/>
  <c r="B251" i="12"/>
  <c r="F251" i="12" s="1"/>
  <c r="C251" i="12"/>
  <c r="P251" i="12" s="1"/>
  <c r="B252" i="12"/>
  <c r="F252" i="12" s="1"/>
  <c r="B156" i="26" s="1"/>
  <c r="C252" i="12"/>
  <c r="V252" i="12" s="1"/>
  <c r="B233" i="5"/>
  <c r="O233" i="5" s="1"/>
  <c r="C233" i="5"/>
  <c r="Y233" i="5" s="1"/>
  <c r="B234" i="5"/>
  <c r="L234" i="5" s="1"/>
  <c r="C234" i="5"/>
  <c r="Y234" i="5" s="1"/>
  <c r="B235" i="5"/>
  <c r="R235" i="5" s="1"/>
  <c r="C235" i="5"/>
  <c r="V235" i="5" s="1"/>
  <c r="B236" i="5"/>
  <c r="L236" i="5" s="1"/>
  <c r="C236" i="5"/>
  <c r="M236" i="5" s="1"/>
  <c r="AA161" i="21" s="1"/>
  <c r="B237" i="5"/>
  <c r="F237" i="5" s="1"/>
  <c r="C237" i="5"/>
  <c r="S237" i="5" s="1"/>
  <c r="B238" i="5"/>
  <c r="I238" i="5" s="1"/>
  <c r="C238" i="5"/>
  <c r="Y238" i="5" s="1"/>
  <c r="B239" i="5"/>
  <c r="F239" i="5" s="1"/>
  <c r="C239" i="5"/>
  <c r="P239" i="5" s="1"/>
  <c r="B240" i="5"/>
  <c r="I240" i="5" s="1"/>
  <c r="C240" i="5"/>
  <c r="J240" i="5" s="1"/>
  <c r="B241" i="5"/>
  <c r="L241" i="5" s="1"/>
  <c r="C241" i="5"/>
  <c r="G241" i="5" s="1"/>
  <c r="B242" i="5"/>
  <c r="C242" i="5"/>
  <c r="V242" i="5" s="1"/>
  <c r="B243" i="5"/>
  <c r="AA243" i="5" s="1"/>
  <c r="C243" i="5"/>
  <c r="V243" i="5" s="1"/>
  <c r="B244" i="5"/>
  <c r="X244" i="5" s="1"/>
  <c r="C244" i="5"/>
  <c r="P244" i="5" s="1"/>
  <c r="B245" i="5"/>
  <c r="C245" i="5"/>
  <c r="S245" i="5" s="1"/>
  <c r="B246" i="5"/>
  <c r="I246" i="5" s="1"/>
  <c r="C246" i="5"/>
  <c r="B247" i="5"/>
  <c r="F247" i="5" s="1"/>
  <c r="B155" i="21" s="1"/>
  <c r="C247" i="5"/>
  <c r="AB247" i="5" s="1"/>
  <c r="B248" i="5"/>
  <c r="U248" i="5" s="1"/>
  <c r="C248" i="5"/>
  <c r="B249" i="5"/>
  <c r="O249" i="5" s="1"/>
  <c r="C249" i="5"/>
  <c r="Y249" i="5" s="1"/>
  <c r="B250" i="5"/>
  <c r="R250" i="5" s="1"/>
  <c r="C250" i="5"/>
  <c r="Y250" i="5" s="1"/>
  <c r="B251" i="5"/>
  <c r="AD251" i="5" s="1"/>
  <c r="C251" i="5"/>
  <c r="Y251" i="5" s="1"/>
  <c r="B252" i="5"/>
  <c r="O252" i="5" s="1"/>
  <c r="H156" i="21" s="1"/>
  <c r="C252" i="5"/>
  <c r="V252" i="5" s="1"/>
  <c r="H169" i="21" l="1"/>
  <c r="D166" i="24"/>
  <c r="B169" i="24"/>
  <c r="D169" i="21"/>
  <c r="J169" i="26"/>
  <c r="D167" i="24"/>
  <c r="F168" i="24"/>
  <c r="D169" i="24"/>
  <c r="L168" i="26"/>
  <c r="J168" i="22"/>
  <c r="F166" i="25"/>
  <c r="AI163" i="21"/>
  <c r="B157" i="26"/>
  <c r="L157" i="25"/>
  <c r="Y169" i="21"/>
  <c r="AC164" i="22"/>
  <c r="B173" i="22"/>
  <c r="AI169" i="22"/>
  <c r="L173" i="22"/>
  <c r="F173" i="22"/>
  <c r="B171" i="22"/>
  <c r="T164" i="24"/>
  <c r="AA169" i="24"/>
  <c r="Q169" i="25"/>
  <c r="L171" i="25"/>
  <c r="R164" i="26"/>
  <c r="H166" i="27"/>
  <c r="L170" i="27"/>
  <c r="F166" i="27"/>
  <c r="D89" i="27"/>
  <c r="S87" i="26"/>
  <c r="W169" i="22"/>
  <c r="Q170" i="25"/>
  <c r="AE169" i="21"/>
  <c r="I94" i="26"/>
  <c r="Q163" i="25"/>
  <c r="AI159" i="21"/>
  <c r="Q159" i="26"/>
  <c r="F159" i="25"/>
  <c r="L157" i="24"/>
  <c r="AM90" i="21"/>
  <c r="W90" i="21"/>
  <c r="AA87" i="21"/>
  <c r="D158" i="21"/>
  <c r="L158" i="26"/>
  <c r="J158" i="25"/>
  <c r="B158" i="24"/>
  <c r="AC164" i="21"/>
  <c r="AG169" i="21"/>
  <c r="AI87" i="21"/>
  <c r="AM87" i="21"/>
  <c r="Y87" i="21"/>
  <c r="R173" i="22"/>
  <c r="F174" i="22"/>
  <c r="N174" i="22"/>
  <c r="H171" i="22"/>
  <c r="AA169" i="22"/>
  <c r="I91" i="22"/>
  <c r="Q164" i="24"/>
  <c r="X164" i="24"/>
  <c r="Y169" i="25"/>
  <c r="F171" i="25"/>
  <c r="T164" i="26"/>
  <c r="R170" i="26"/>
  <c r="L91" i="26"/>
  <c r="B166" i="27"/>
  <c r="Q89" i="27"/>
  <c r="U90" i="24"/>
  <c r="J91" i="24"/>
  <c r="U169" i="24"/>
  <c r="B92" i="24"/>
  <c r="AI90" i="21"/>
  <c r="B91" i="22"/>
  <c r="R171" i="21"/>
  <c r="AG90" i="21"/>
  <c r="J87" i="24"/>
  <c r="AG87" i="21"/>
  <c r="Y166" i="24"/>
  <c r="Q163" i="24"/>
  <c r="AA169" i="21"/>
  <c r="H174" i="22"/>
  <c r="J173" i="22"/>
  <c r="W164" i="24"/>
  <c r="R164" i="24"/>
  <c r="L91" i="24"/>
  <c r="S164" i="25"/>
  <c r="U169" i="25"/>
  <c r="S169" i="25"/>
  <c r="J171" i="25"/>
  <c r="S90" i="26"/>
  <c r="D166" i="27"/>
  <c r="AA164" i="26"/>
  <c r="J91" i="26"/>
  <c r="AA170" i="25"/>
  <c r="D171" i="24"/>
  <c r="D171" i="22"/>
  <c r="H171" i="21"/>
  <c r="AA164" i="21"/>
  <c r="Y90" i="21"/>
  <c r="AA172" i="22"/>
  <c r="U164" i="25"/>
  <c r="D91" i="24"/>
  <c r="S87" i="24"/>
  <c r="D171" i="26"/>
  <c r="AM169" i="22"/>
  <c r="A94" i="26"/>
  <c r="AJ98" i="22"/>
  <c r="AF98" i="22"/>
  <c r="W163" i="26"/>
  <c r="AI169" i="21"/>
  <c r="AM169" i="21"/>
  <c r="AK87" i="21"/>
  <c r="J174" i="22"/>
  <c r="F171" i="22"/>
  <c r="B174" i="22"/>
  <c r="D173" i="22"/>
  <c r="D92" i="22"/>
  <c r="W169" i="24"/>
  <c r="F171" i="24"/>
  <c r="AA169" i="25"/>
  <c r="D171" i="25"/>
  <c r="V164" i="26"/>
  <c r="F91" i="26"/>
  <c r="Y89" i="27"/>
  <c r="F170" i="27"/>
  <c r="Q164" i="26"/>
  <c r="Y164" i="25"/>
  <c r="Q90" i="25"/>
  <c r="Y169" i="24"/>
  <c r="AA90" i="24"/>
  <c r="J175" i="22"/>
  <c r="R171" i="22"/>
  <c r="AK90" i="21"/>
  <c r="P174" i="22"/>
  <c r="AA166" i="21"/>
  <c r="AL98" i="22"/>
  <c r="X98" i="22"/>
  <c r="U158" i="24"/>
  <c r="AK159" i="22"/>
  <c r="W169" i="21"/>
  <c r="K91" i="21"/>
  <c r="L171" i="22"/>
  <c r="P171" i="22"/>
  <c r="L174" i="22"/>
  <c r="P173" i="22"/>
  <c r="AG169" i="22"/>
  <c r="Q169" i="24"/>
  <c r="H171" i="25"/>
  <c r="Q169" i="26"/>
  <c r="W164" i="26"/>
  <c r="Y169" i="26"/>
  <c r="B171" i="24"/>
  <c r="S90" i="24"/>
  <c r="J171" i="22"/>
  <c r="W164" i="21"/>
  <c r="AC90" i="21"/>
  <c r="R174" i="22"/>
  <c r="V98" i="22"/>
  <c r="AD98" i="22"/>
  <c r="AI158" i="21"/>
  <c r="AE164" i="21"/>
  <c r="H92" i="21"/>
  <c r="AK169" i="22"/>
  <c r="Y169" i="22"/>
  <c r="P91" i="22"/>
  <c r="U164" i="24"/>
  <c r="Z164" i="24"/>
  <c r="H91" i="25"/>
  <c r="P164" i="26"/>
  <c r="H171" i="26"/>
  <c r="B91" i="26"/>
  <c r="Z170" i="26"/>
  <c r="AC169" i="21"/>
  <c r="AE173" i="22"/>
  <c r="AA87" i="24"/>
  <c r="K94" i="26"/>
  <c r="U159" i="25"/>
  <c r="AI163" i="22"/>
  <c r="N91" i="21"/>
  <c r="N173" i="22"/>
  <c r="C91" i="22"/>
  <c r="N91" i="22"/>
  <c r="AC173" i="22"/>
  <c r="P164" i="24"/>
  <c r="Y164" i="24"/>
  <c r="J166" i="27"/>
  <c r="Q90" i="26"/>
  <c r="U170" i="25"/>
  <c r="B91" i="21"/>
  <c r="D91" i="21"/>
  <c r="R91" i="21"/>
  <c r="H159" i="26"/>
  <c r="L159" i="24"/>
  <c r="AC169" i="22"/>
  <c r="AE169" i="22"/>
  <c r="N171" i="22"/>
  <c r="V164" i="24"/>
  <c r="F91" i="24"/>
  <c r="W169" i="25"/>
  <c r="B171" i="25"/>
  <c r="X164" i="26"/>
  <c r="S164" i="26"/>
  <c r="H170" i="27"/>
  <c r="AA89" i="27"/>
  <c r="U164" i="26"/>
  <c r="S170" i="25"/>
  <c r="H91" i="21"/>
  <c r="AG164" i="21"/>
  <c r="W164" i="25"/>
  <c r="H91" i="22"/>
  <c r="L166" i="27"/>
  <c r="H364" i="9"/>
  <c r="Z334" i="5"/>
  <c r="AC326" i="5"/>
  <c r="N329" i="5"/>
  <c r="H333" i="5"/>
  <c r="K334" i="5"/>
  <c r="K326" i="5"/>
  <c r="W334" i="5"/>
  <c r="Z326" i="5"/>
  <c r="W326" i="5"/>
  <c r="T334" i="5"/>
  <c r="K329" i="5"/>
  <c r="N333" i="5"/>
  <c r="Q334" i="5"/>
  <c r="E326" i="5"/>
  <c r="W329" i="5"/>
  <c r="Z333" i="5"/>
  <c r="E334" i="5"/>
  <c r="N326" i="5"/>
  <c r="AI170" i="21"/>
  <c r="F80" i="21"/>
  <c r="H169" i="22"/>
  <c r="B159" i="21"/>
  <c r="H90" i="27"/>
  <c r="B159" i="22"/>
  <c r="N166" i="22"/>
  <c r="L170" i="25"/>
  <c r="F169" i="26"/>
  <c r="AM164" i="21"/>
  <c r="AL91" i="21"/>
  <c r="V170" i="26"/>
  <c r="W170" i="21"/>
  <c r="B169" i="22"/>
  <c r="L90" i="27"/>
  <c r="J167" i="26"/>
  <c r="J170" i="25"/>
  <c r="F88" i="21"/>
  <c r="AG91" i="21"/>
  <c r="AI164" i="21"/>
  <c r="J171" i="21"/>
  <c r="H87" i="21"/>
  <c r="P88" i="21"/>
  <c r="Z164" i="26"/>
  <c r="U90" i="26"/>
  <c r="B88" i="21"/>
  <c r="J167" i="25"/>
  <c r="L166" i="26"/>
  <c r="AL90" i="21"/>
  <c r="A88" i="24"/>
  <c r="J87" i="27"/>
  <c r="AC168" i="21"/>
  <c r="J88" i="21"/>
  <c r="I90" i="24"/>
  <c r="Y164" i="21"/>
  <c r="U169" i="26"/>
  <c r="U90" i="27"/>
  <c r="Y91" i="21"/>
  <c r="J167" i="21"/>
  <c r="F169" i="21"/>
  <c r="AC170" i="21"/>
  <c r="Q91" i="21"/>
  <c r="S89" i="27"/>
  <c r="T311" i="13"/>
  <c r="H166" i="21"/>
  <c r="AF90" i="21"/>
  <c r="AE91" i="21"/>
  <c r="N169" i="22"/>
  <c r="AI91" i="22"/>
  <c r="E91" i="22"/>
  <c r="AK87" i="22"/>
  <c r="AG91" i="22"/>
  <c r="D81" i="21"/>
  <c r="B85" i="22"/>
  <c r="W91" i="21"/>
  <c r="N88" i="21"/>
  <c r="Y85" i="22"/>
  <c r="AE91" i="22"/>
  <c r="A91" i="22"/>
  <c r="F90" i="22"/>
  <c r="F84" i="26"/>
  <c r="J81" i="26"/>
  <c r="S82" i="26"/>
  <c r="S82" i="24"/>
  <c r="L87" i="21"/>
  <c r="D88" i="21"/>
  <c r="AM91" i="21"/>
  <c r="B83" i="21"/>
  <c r="P171" i="21"/>
  <c r="B87" i="21"/>
  <c r="AJ90" i="21"/>
  <c r="AE88" i="21"/>
  <c r="F87" i="21"/>
  <c r="Y88" i="21"/>
  <c r="Q84" i="25"/>
  <c r="U85" i="24"/>
  <c r="Y84" i="24"/>
  <c r="P87" i="21"/>
  <c r="AK88" i="21"/>
  <c r="Z90" i="21"/>
  <c r="AG84" i="21"/>
  <c r="R91" i="22"/>
  <c r="AM91" i="22"/>
  <c r="X88" i="24"/>
  <c r="H88" i="24"/>
  <c r="J85" i="25"/>
  <c r="Z87" i="25"/>
  <c r="I90" i="26"/>
  <c r="C91" i="24"/>
  <c r="F90" i="25"/>
  <c r="C88" i="26"/>
  <c r="C88" i="24"/>
  <c r="D88" i="24"/>
  <c r="G91" i="24"/>
  <c r="L87" i="25"/>
  <c r="U91" i="25"/>
  <c r="P170" i="26"/>
  <c r="Y90" i="24"/>
  <c r="I88" i="24"/>
  <c r="Y82" i="25"/>
  <c r="F87" i="25"/>
  <c r="T88" i="24"/>
  <c r="E91" i="24"/>
  <c r="B90" i="26"/>
  <c r="D87" i="26"/>
  <c r="L83" i="26"/>
  <c r="Q90" i="24"/>
  <c r="B88" i="24"/>
  <c r="V87" i="25"/>
  <c r="B91" i="25"/>
  <c r="B169" i="25"/>
  <c r="R87" i="25"/>
  <c r="G88" i="26"/>
  <c r="Y91" i="22"/>
  <c r="O91" i="22"/>
  <c r="AA81" i="24"/>
  <c r="W90" i="24"/>
  <c r="G88" i="24"/>
  <c r="P87" i="25"/>
  <c r="T87" i="25"/>
  <c r="B82" i="25"/>
  <c r="L85" i="26"/>
  <c r="L82" i="26"/>
  <c r="E90" i="26"/>
  <c r="K89" i="27"/>
  <c r="B88" i="27"/>
  <c r="U89" i="27"/>
  <c r="J80" i="27"/>
  <c r="W89" i="27"/>
  <c r="W88" i="26"/>
  <c r="U90" i="25"/>
  <c r="D84" i="24"/>
  <c r="C90" i="24"/>
  <c r="U91" i="24"/>
  <c r="B92" i="26"/>
  <c r="Y88" i="26"/>
  <c r="D90" i="26"/>
  <c r="D91" i="26"/>
  <c r="D169" i="26"/>
  <c r="U81" i="25"/>
  <c r="B166" i="25"/>
  <c r="AA85" i="25"/>
  <c r="Y170" i="25"/>
  <c r="W87" i="25"/>
  <c r="J167" i="24"/>
  <c r="B90" i="24"/>
  <c r="W91" i="25"/>
  <c r="L91" i="25"/>
  <c r="B83" i="24"/>
  <c r="AM173" i="22"/>
  <c r="AK96" i="22"/>
  <c r="L87" i="27"/>
  <c r="Y87" i="27"/>
  <c r="Z87" i="27"/>
  <c r="R84" i="27"/>
  <c r="U88" i="27"/>
  <c r="B87" i="26"/>
  <c r="H91" i="26"/>
  <c r="H169" i="25"/>
  <c r="S169" i="24"/>
  <c r="B80" i="24"/>
  <c r="J91" i="25"/>
  <c r="V88" i="24"/>
  <c r="W88" i="24"/>
  <c r="AK173" i="22"/>
  <c r="W96" i="22"/>
  <c r="S87" i="27"/>
  <c r="T87" i="27"/>
  <c r="D87" i="27"/>
  <c r="J170" i="27"/>
  <c r="H80" i="27"/>
  <c r="C89" i="27"/>
  <c r="AA84" i="27"/>
  <c r="Q170" i="26"/>
  <c r="J166" i="25"/>
  <c r="W90" i="25"/>
  <c r="W88" i="25"/>
  <c r="L171" i="24"/>
  <c r="F91" i="25"/>
  <c r="R88" i="24"/>
  <c r="K88" i="24"/>
  <c r="W87" i="27"/>
  <c r="X87" i="27"/>
  <c r="B80" i="27"/>
  <c r="D170" i="27"/>
  <c r="F80" i="27"/>
  <c r="S84" i="27"/>
  <c r="X170" i="26"/>
  <c r="B87" i="25"/>
  <c r="B170" i="25"/>
  <c r="Y88" i="25"/>
  <c r="F81" i="24"/>
  <c r="D90" i="24"/>
  <c r="Q91" i="24"/>
  <c r="S88" i="26"/>
  <c r="AA87" i="27"/>
  <c r="Q87" i="27"/>
  <c r="R87" i="27"/>
  <c r="B87" i="27"/>
  <c r="D80" i="27"/>
  <c r="F80" i="25"/>
  <c r="U88" i="25"/>
  <c r="S164" i="24"/>
  <c r="J169" i="24"/>
  <c r="D91" i="25"/>
  <c r="J88" i="24"/>
  <c r="AA91" i="24"/>
  <c r="A168" i="22"/>
  <c r="Q85" i="26"/>
  <c r="Q84" i="26"/>
  <c r="J88" i="27"/>
  <c r="D88" i="27"/>
  <c r="B90" i="27"/>
  <c r="Q88" i="27"/>
  <c r="V87" i="27"/>
  <c r="Q91" i="26"/>
  <c r="H167" i="26"/>
  <c r="B90" i="25"/>
  <c r="U168" i="25"/>
  <c r="F167" i="25"/>
  <c r="B167" i="24"/>
  <c r="F168" i="22"/>
  <c r="I88" i="26"/>
  <c r="F90" i="27"/>
  <c r="P87" i="27"/>
  <c r="S169" i="26"/>
  <c r="B169" i="26"/>
  <c r="F167" i="26"/>
  <c r="AA90" i="26"/>
  <c r="AA90" i="25"/>
  <c r="D88" i="25"/>
  <c r="Z88" i="24"/>
  <c r="G90" i="24"/>
  <c r="W91" i="24"/>
  <c r="E91" i="21"/>
  <c r="F91" i="22"/>
  <c r="B171" i="21"/>
  <c r="O91" i="21"/>
  <c r="D84" i="21"/>
  <c r="AB91" i="21"/>
  <c r="J81" i="25"/>
  <c r="L167" i="24"/>
  <c r="W82" i="21"/>
  <c r="AM170" i="21"/>
  <c r="R167" i="21"/>
  <c r="B89" i="27"/>
  <c r="U87" i="26"/>
  <c r="J92" i="25"/>
  <c r="AE170" i="21"/>
  <c r="AC81" i="21"/>
  <c r="P169" i="22"/>
  <c r="N88" i="22"/>
  <c r="B167" i="21"/>
  <c r="AG85" i="21"/>
  <c r="F167" i="21"/>
  <c r="J89" i="27"/>
  <c r="F90" i="26"/>
  <c r="B170" i="24"/>
  <c r="AA164" i="24"/>
  <c r="Y170" i="21"/>
  <c r="W91" i="22"/>
  <c r="H85" i="21"/>
  <c r="N168" i="22"/>
  <c r="L169" i="22"/>
  <c r="J91" i="21"/>
  <c r="J169" i="21"/>
  <c r="N87" i="21"/>
  <c r="L91" i="21"/>
  <c r="P167" i="21"/>
  <c r="B170" i="27"/>
  <c r="B87" i="24"/>
  <c r="AA173" i="22"/>
  <c r="AM96" i="22"/>
  <c r="F166" i="21"/>
  <c r="AG90" i="22"/>
  <c r="N87" i="22"/>
  <c r="F90" i="21"/>
  <c r="AK164" i="21"/>
  <c r="N171" i="21"/>
  <c r="W87" i="26"/>
  <c r="R88" i="21"/>
  <c r="B84" i="22"/>
  <c r="E88" i="24"/>
  <c r="AA175" i="22"/>
  <c r="N90" i="21"/>
  <c r="N170" i="21"/>
  <c r="D171" i="21"/>
  <c r="U91" i="26"/>
  <c r="F91" i="21"/>
  <c r="AK169" i="21"/>
  <c r="X87" i="25"/>
  <c r="W90" i="26"/>
  <c r="D170" i="24"/>
  <c r="AI175" i="22"/>
  <c r="M91" i="21"/>
  <c r="AA90" i="21"/>
  <c r="J87" i="21"/>
  <c r="AE90" i="21"/>
  <c r="S90" i="25"/>
  <c r="H167" i="24"/>
  <c r="D174" i="22"/>
  <c r="B169" i="21"/>
  <c r="P91" i="21"/>
  <c r="J90" i="21"/>
  <c r="Y87" i="26"/>
  <c r="F170" i="24"/>
  <c r="W175" i="22"/>
  <c r="R87" i="21"/>
  <c r="G91" i="21"/>
  <c r="D90" i="21"/>
  <c r="AA164" i="25"/>
  <c r="H173" i="22"/>
  <c r="J88" i="25"/>
  <c r="H167" i="21"/>
  <c r="D167" i="21"/>
  <c r="B90" i="21"/>
  <c r="Y164" i="26"/>
  <c r="W84" i="27"/>
  <c r="B170" i="26"/>
  <c r="H90" i="26"/>
  <c r="AM175" i="22"/>
  <c r="A91" i="21"/>
  <c r="C91" i="21"/>
  <c r="R90" i="21"/>
  <c r="W88" i="22"/>
  <c r="AH91" i="21"/>
  <c r="S91" i="26"/>
  <c r="U88" i="26"/>
  <c r="N167" i="21"/>
  <c r="L171" i="21"/>
  <c r="AG170" i="21"/>
  <c r="I91" i="21"/>
  <c r="Q87" i="26"/>
  <c r="U84" i="27"/>
  <c r="Q164" i="25"/>
  <c r="Y168" i="26"/>
  <c r="L87" i="26"/>
  <c r="AA87" i="26"/>
  <c r="Y90" i="25"/>
  <c r="L168" i="22"/>
  <c r="L91" i="22"/>
  <c r="R166" i="21"/>
  <c r="B171" i="26"/>
  <c r="B94" i="22"/>
  <c r="L169" i="24"/>
  <c r="F171" i="21"/>
  <c r="AG173" i="22"/>
  <c r="D91" i="22"/>
  <c r="J171" i="26"/>
  <c r="U88" i="24"/>
  <c r="B83" i="25"/>
  <c r="Y173" i="22"/>
  <c r="H87" i="25"/>
  <c r="R94" i="22"/>
  <c r="J80" i="26"/>
  <c r="J90" i="26"/>
  <c r="L90" i="24"/>
  <c r="F171" i="26"/>
  <c r="L89" i="27"/>
  <c r="D169" i="25"/>
  <c r="H91" i="24"/>
  <c r="H169" i="24"/>
  <c r="N94" i="22"/>
  <c r="W169" i="26"/>
  <c r="W168" i="26"/>
  <c r="P88" i="24"/>
  <c r="W172" i="22"/>
  <c r="Q84" i="27"/>
  <c r="AA91" i="26"/>
  <c r="E94" i="26"/>
  <c r="H94" i="22"/>
  <c r="W170" i="24"/>
  <c r="AI168" i="22"/>
  <c r="H85" i="24"/>
  <c r="J169" i="25"/>
  <c r="W173" i="22"/>
  <c r="N169" i="21"/>
  <c r="T172" i="25"/>
  <c r="B91" i="24"/>
  <c r="Q88" i="26"/>
  <c r="L87" i="24"/>
  <c r="AA169" i="26"/>
  <c r="J91" i="22"/>
  <c r="Y90" i="27"/>
  <c r="Y87" i="24"/>
  <c r="U87" i="24"/>
  <c r="G94" i="26"/>
  <c r="Z172" i="25"/>
  <c r="H89" i="27"/>
  <c r="B88" i="25"/>
  <c r="D87" i="24"/>
  <c r="D166" i="21"/>
  <c r="AG168" i="22"/>
  <c r="W87" i="24"/>
  <c r="Y88" i="24"/>
  <c r="AI173" i="22"/>
  <c r="D170" i="26"/>
  <c r="F170" i="26"/>
  <c r="J171" i="24"/>
  <c r="H171" i="24"/>
  <c r="F89" i="27"/>
  <c r="F87" i="24"/>
  <c r="D168" i="22"/>
  <c r="P166" i="21"/>
  <c r="L171" i="26"/>
  <c r="Q88" i="24"/>
  <c r="AA90" i="27"/>
  <c r="AA88" i="24"/>
  <c r="C94" i="26"/>
  <c r="G168" i="21"/>
  <c r="A168" i="21"/>
  <c r="E168" i="21"/>
  <c r="N168" i="21"/>
  <c r="P168" i="21"/>
  <c r="X166" i="21"/>
  <c r="AL166" i="21"/>
  <c r="AF166" i="21"/>
  <c r="AB166" i="21"/>
  <c r="V166" i="21"/>
  <c r="Z166" i="21"/>
  <c r="AC170" i="22"/>
  <c r="AI170" i="22"/>
  <c r="AK170" i="22"/>
  <c r="AE170" i="22"/>
  <c r="AG170" i="22"/>
  <c r="Y170" i="22"/>
  <c r="Y84" i="22"/>
  <c r="AA170" i="22"/>
  <c r="AH170" i="22"/>
  <c r="AF170" i="22"/>
  <c r="Z170" i="22"/>
  <c r="AL170" i="22"/>
  <c r="X170" i="22"/>
  <c r="V170" i="22"/>
  <c r="AB170" i="22"/>
  <c r="AJ170" i="22"/>
  <c r="B168" i="24"/>
  <c r="L168" i="24"/>
  <c r="S166" i="24"/>
  <c r="X168" i="24"/>
  <c r="R168" i="24"/>
  <c r="W166" i="24"/>
  <c r="Q166" i="24"/>
  <c r="AA166" i="24"/>
  <c r="U166" i="24"/>
  <c r="H168" i="25"/>
  <c r="J168" i="25"/>
  <c r="D168" i="25"/>
  <c r="F168" i="25"/>
  <c r="L168" i="25"/>
  <c r="Z166" i="25"/>
  <c r="T166" i="25"/>
  <c r="X166" i="25"/>
  <c r="R166" i="25"/>
  <c r="V166" i="25"/>
  <c r="P166" i="25"/>
  <c r="D168" i="26"/>
  <c r="H168" i="26"/>
  <c r="B168" i="26"/>
  <c r="F168" i="26"/>
  <c r="S166" i="26"/>
  <c r="T168" i="26"/>
  <c r="X168" i="26"/>
  <c r="Y166" i="26"/>
  <c r="W166" i="26"/>
  <c r="Q166" i="26"/>
  <c r="U166" i="26"/>
  <c r="Q80" i="27"/>
  <c r="W80" i="27"/>
  <c r="AA80" i="27"/>
  <c r="U80" i="27"/>
  <c r="Y80" i="27"/>
  <c r="S80" i="27"/>
  <c r="H168" i="24"/>
  <c r="D168" i="24"/>
  <c r="V168" i="24"/>
  <c r="T168" i="24"/>
  <c r="AD170" i="22"/>
  <c r="AC166" i="21"/>
  <c r="AE166" i="21"/>
  <c r="Q168" i="21"/>
  <c r="C168" i="21"/>
  <c r="K168" i="21"/>
  <c r="W166" i="21"/>
  <c r="AI166" i="21"/>
  <c r="O168" i="21"/>
  <c r="I168" i="21"/>
  <c r="AG166" i="21"/>
  <c r="Y166" i="21"/>
  <c r="AK166" i="21"/>
  <c r="AM166" i="21"/>
  <c r="AJ166" i="21"/>
  <c r="AH166" i="21"/>
  <c r="AA166" i="25"/>
  <c r="J168" i="26"/>
  <c r="U166" i="25"/>
  <c r="AD166" i="21"/>
  <c r="AM170" i="22"/>
  <c r="J168" i="21"/>
  <c r="D168" i="21"/>
  <c r="L168" i="21"/>
  <c r="W166" i="25"/>
  <c r="J168" i="24"/>
  <c r="Y166" i="25"/>
  <c r="Q166" i="25"/>
  <c r="S166" i="25"/>
  <c r="F168" i="21"/>
  <c r="M168" i="21"/>
  <c r="H168" i="21"/>
  <c r="R168" i="21"/>
  <c r="E98" i="22"/>
  <c r="M98" i="22"/>
  <c r="K98" i="22"/>
  <c r="A98" i="22"/>
  <c r="G98" i="22"/>
  <c r="I98" i="22"/>
  <c r="C98" i="22"/>
  <c r="X172" i="26"/>
  <c r="R172" i="26"/>
  <c r="V172" i="26"/>
  <c r="P172" i="26"/>
  <c r="Z172" i="26"/>
  <c r="T172" i="26"/>
  <c r="A94" i="24"/>
  <c r="K94" i="24"/>
  <c r="E94" i="24"/>
  <c r="I94" i="24"/>
  <c r="C94" i="24"/>
  <c r="G94" i="24"/>
  <c r="G94" i="25"/>
  <c r="A94" i="25"/>
  <c r="A176" i="22"/>
  <c r="O176" i="22"/>
  <c r="K176" i="22"/>
  <c r="C176" i="22"/>
  <c r="I176" i="22"/>
  <c r="Q176" i="22"/>
  <c r="O94" i="21"/>
  <c r="I94" i="21"/>
  <c r="P172" i="25"/>
  <c r="X172" i="25"/>
  <c r="V172" i="25"/>
  <c r="R172" i="25"/>
  <c r="Q98" i="22"/>
  <c r="O98" i="22"/>
  <c r="E94" i="21"/>
  <c r="C94" i="21"/>
  <c r="K94" i="21"/>
  <c r="G94" i="21"/>
  <c r="M94" i="21"/>
  <c r="E211" i="13"/>
  <c r="K298" i="13"/>
  <c r="N214" i="13"/>
  <c r="H228" i="13"/>
  <c r="E228" i="13"/>
  <c r="N298" i="13"/>
  <c r="K295" i="12"/>
  <c r="K253" i="12"/>
  <c r="Q295" i="12"/>
  <c r="T327" i="12"/>
  <c r="E311" i="13"/>
  <c r="H310" i="12"/>
  <c r="T307" i="13"/>
  <c r="Q231" i="13"/>
  <c r="K308" i="13"/>
  <c r="N231" i="13"/>
  <c r="Q308" i="13"/>
  <c r="K221" i="13"/>
  <c r="Q224" i="13"/>
  <c r="E214" i="13"/>
  <c r="E306" i="13"/>
  <c r="Q214" i="13"/>
  <c r="H272" i="13"/>
  <c r="T272" i="13"/>
  <c r="Q221" i="13"/>
  <c r="Q300" i="13"/>
  <c r="I85" i="27" s="1"/>
  <c r="K224" i="13"/>
  <c r="N228" i="13"/>
  <c r="K272" i="13"/>
  <c r="Q281" i="13"/>
  <c r="E281" i="13"/>
  <c r="H221" i="13"/>
  <c r="T214" i="13"/>
  <c r="T211" i="13"/>
  <c r="Q228" i="13"/>
  <c r="N251" i="13"/>
  <c r="H262" i="13"/>
  <c r="N281" i="13"/>
  <c r="N221" i="13"/>
  <c r="K214" i="13"/>
  <c r="H211" i="13"/>
  <c r="T228" i="13"/>
  <c r="T284" i="13"/>
  <c r="E221" i="13"/>
  <c r="Q298" i="13"/>
  <c r="T281" i="13"/>
  <c r="AC280" i="9"/>
  <c r="Q91" i="22" s="1"/>
  <c r="E231" i="13"/>
  <c r="E255" i="13"/>
  <c r="Q307" i="13"/>
  <c r="N211" i="13"/>
  <c r="K231" i="13"/>
  <c r="E300" i="13"/>
  <c r="A85" i="27" s="1"/>
  <c r="K281" i="13"/>
  <c r="H307" i="13"/>
  <c r="K211" i="13"/>
  <c r="E298" i="13"/>
  <c r="Q284" i="13"/>
  <c r="T298" i="13"/>
  <c r="H284" i="13"/>
  <c r="H334" i="5"/>
  <c r="Z339" i="5"/>
  <c r="N339" i="5"/>
  <c r="Q326" i="5"/>
  <c r="Q329" i="5"/>
  <c r="AD90" i="21" s="1"/>
  <c r="W339" i="5"/>
  <c r="H329" i="5"/>
  <c r="X90" i="21" s="1"/>
  <c r="K339" i="5"/>
  <c r="T339" i="5"/>
  <c r="AC339" i="5"/>
  <c r="H339" i="5"/>
  <c r="E252" i="13"/>
  <c r="A81" i="27" s="1"/>
  <c r="K310" i="13"/>
  <c r="K300" i="13"/>
  <c r="E85" i="27" s="1"/>
  <c r="K306" i="13"/>
  <c r="K307" i="13"/>
  <c r="E258" i="13"/>
  <c r="H306" i="13"/>
  <c r="S233" i="9"/>
  <c r="AE161" i="22" s="1"/>
  <c r="Q252" i="13"/>
  <c r="I81" i="27" s="1"/>
  <c r="N255" i="13"/>
  <c r="K284" i="13"/>
  <c r="K255" i="13"/>
  <c r="E284" i="13"/>
  <c r="H231" i="13"/>
  <c r="Q255" i="13"/>
  <c r="T252" i="13"/>
  <c r="K81" i="27" s="1"/>
  <c r="S241" i="9"/>
  <c r="K319" i="13"/>
  <c r="N319" i="13"/>
  <c r="Q319" i="13"/>
  <c r="E319" i="13"/>
  <c r="K271" i="11"/>
  <c r="E271" i="11"/>
  <c r="N242" i="13"/>
  <c r="T242" i="13"/>
  <c r="AA233" i="9"/>
  <c r="K255" i="11"/>
  <c r="H255" i="11"/>
  <c r="Q255" i="11"/>
  <c r="N255" i="11"/>
  <c r="E367" i="9"/>
  <c r="T367" i="9"/>
  <c r="W367" i="9"/>
  <c r="AC367" i="9"/>
  <c r="Q367" i="9"/>
  <c r="G247" i="9"/>
  <c r="Y233" i="9"/>
  <c r="AI161" i="22" s="1"/>
  <c r="E336" i="11"/>
  <c r="Q336" i="11"/>
  <c r="E367" i="10"/>
  <c r="A90" i="24" s="1"/>
  <c r="T367" i="10"/>
  <c r="K90" i="24" s="1"/>
  <c r="E299" i="5"/>
  <c r="K299" i="5"/>
  <c r="W260" i="9"/>
  <c r="N260" i="9"/>
  <c r="R233" i="9"/>
  <c r="H255" i="13"/>
  <c r="T365" i="12"/>
  <c r="E365" i="12"/>
  <c r="N259" i="13"/>
  <c r="N287" i="11"/>
  <c r="E287" i="11"/>
  <c r="N302" i="10"/>
  <c r="H302" i="10"/>
  <c r="Q302" i="10"/>
  <c r="E358" i="11"/>
  <c r="N358" i="11"/>
  <c r="E349" i="10"/>
  <c r="N349" i="10"/>
  <c r="E369" i="12"/>
  <c r="T369" i="12"/>
  <c r="E264" i="9"/>
  <c r="T264" i="9"/>
  <c r="H264" i="9"/>
  <c r="W264" i="9"/>
  <c r="N370" i="9"/>
  <c r="W370" i="9"/>
  <c r="L236" i="9"/>
  <c r="Q260" i="13"/>
  <c r="K227" i="13"/>
  <c r="T227" i="13"/>
  <c r="N227" i="13"/>
  <c r="E227" i="13"/>
  <c r="Q227" i="13"/>
  <c r="H227" i="13"/>
  <c r="N300" i="13"/>
  <c r="G85" i="27" s="1"/>
  <c r="T300" i="13"/>
  <c r="K85" i="27" s="1"/>
  <c r="T322" i="12"/>
  <c r="K322" i="12"/>
  <c r="E362" i="12"/>
  <c r="N362" i="12"/>
  <c r="T362" i="12"/>
  <c r="H362" i="12"/>
  <c r="Q325" i="12"/>
  <c r="H325" i="12"/>
  <c r="N325" i="12"/>
  <c r="K364" i="12"/>
  <c r="T364" i="12"/>
  <c r="E364" i="12"/>
  <c r="H262" i="11"/>
  <c r="Q262" i="11"/>
  <c r="K262" i="11"/>
  <c r="Q325" i="11"/>
  <c r="N325" i="11"/>
  <c r="K279" i="10"/>
  <c r="H279" i="10"/>
  <c r="R87" i="24" s="1"/>
  <c r="Q279" i="10"/>
  <c r="X87" i="24" s="1"/>
  <c r="E279" i="10"/>
  <c r="P87" i="24" s="1"/>
  <c r="N279" i="10"/>
  <c r="V87" i="24" s="1"/>
  <c r="K296" i="10"/>
  <c r="Q296" i="10"/>
  <c r="T296" i="10"/>
  <c r="H296" i="10"/>
  <c r="N296" i="10"/>
  <c r="N342" i="10"/>
  <c r="Q342" i="10"/>
  <c r="E342" i="10"/>
  <c r="T342" i="10"/>
  <c r="E345" i="10"/>
  <c r="N345" i="10"/>
  <c r="T345" i="10"/>
  <c r="K341" i="10"/>
  <c r="T341" i="10"/>
  <c r="Z87" i="24" s="1"/>
  <c r="N255" i="9"/>
  <c r="AC255" i="9"/>
  <c r="E255" i="9"/>
  <c r="T255" i="9"/>
  <c r="W255" i="9"/>
  <c r="Z255" i="9"/>
  <c r="T291" i="5"/>
  <c r="K291" i="5"/>
  <c r="AC291" i="5"/>
  <c r="E334" i="9"/>
  <c r="T334" i="9"/>
  <c r="Z334" i="9"/>
  <c r="W281" i="5"/>
  <c r="N281" i="5"/>
  <c r="AC281" i="5"/>
  <c r="T281" i="5"/>
  <c r="H281" i="5"/>
  <c r="Z281" i="5"/>
  <c r="Q315" i="5"/>
  <c r="N315" i="5"/>
  <c r="T315" i="5"/>
  <c r="H315" i="5"/>
  <c r="AC315" i="5"/>
  <c r="T259" i="5"/>
  <c r="K259" i="5"/>
  <c r="E306" i="5"/>
  <c r="N306" i="5"/>
  <c r="W306" i="5"/>
  <c r="Z306" i="5"/>
  <c r="E262" i="5"/>
  <c r="AC262" i="5"/>
  <c r="I236" i="9"/>
  <c r="E308" i="13"/>
  <c r="T308" i="13"/>
  <c r="N308" i="13"/>
  <c r="H335" i="12"/>
  <c r="E335" i="12"/>
  <c r="K335" i="12"/>
  <c r="T335" i="12"/>
  <c r="T284" i="11"/>
  <c r="K284" i="11"/>
  <c r="Q370" i="12"/>
  <c r="N370" i="12"/>
  <c r="E370" i="12"/>
  <c r="H370" i="12"/>
  <c r="T370" i="12"/>
  <c r="E254" i="10"/>
  <c r="Q254" i="10"/>
  <c r="T254" i="10"/>
  <c r="Q353" i="11"/>
  <c r="E353" i="11"/>
  <c r="H353" i="11"/>
  <c r="N353" i="11"/>
  <c r="K268" i="10"/>
  <c r="N268" i="10"/>
  <c r="E268" i="10"/>
  <c r="Q268" i="10"/>
  <c r="H268" i="10"/>
  <c r="K353" i="10"/>
  <c r="N353" i="10"/>
  <c r="H353" i="10"/>
  <c r="Q353" i="10"/>
  <c r="E353" i="10"/>
  <c r="H364" i="10"/>
  <c r="N364" i="10"/>
  <c r="E364" i="10"/>
  <c r="Q364" i="10"/>
  <c r="Z311" i="5"/>
  <c r="E311" i="5"/>
  <c r="W311" i="5"/>
  <c r="N311" i="5"/>
  <c r="K303" i="5"/>
  <c r="E303" i="5"/>
  <c r="Z303" i="5"/>
  <c r="N303" i="5"/>
  <c r="W303" i="5"/>
  <c r="N344" i="5"/>
  <c r="E344" i="5"/>
  <c r="AC344" i="5"/>
  <c r="W344" i="5"/>
  <c r="K311" i="13"/>
  <c r="N311" i="13"/>
  <c r="N358" i="10"/>
  <c r="H358" i="10"/>
  <c r="E358" i="10"/>
  <c r="Q358" i="10"/>
  <c r="Q275" i="5"/>
  <c r="E275" i="5"/>
  <c r="AC275" i="5"/>
  <c r="Z275" i="5"/>
  <c r="K275" i="5"/>
  <c r="H275" i="5"/>
  <c r="N275" i="5"/>
  <c r="E272" i="13"/>
  <c r="N272" i="13"/>
  <c r="N224" i="13"/>
  <c r="E224" i="13"/>
  <c r="T224" i="13"/>
  <c r="E268" i="12"/>
  <c r="Q268" i="12"/>
  <c r="N268" i="12"/>
  <c r="T268" i="12"/>
  <c r="E340" i="12"/>
  <c r="N340" i="12"/>
  <c r="K343" i="12"/>
  <c r="T343" i="12"/>
  <c r="Q343" i="12"/>
  <c r="H343" i="12"/>
  <c r="N357" i="12"/>
  <c r="E357" i="12"/>
  <c r="T357" i="12"/>
  <c r="Q357" i="12"/>
  <c r="H357" i="12"/>
  <c r="H257" i="11"/>
  <c r="N257" i="11"/>
  <c r="E257" i="11"/>
  <c r="T257" i="11"/>
  <c r="E300" i="11"/>
  <c r="Q300" i="11"/>
  <c r="K300" i="11"/>
  <c r="K356" i="11"/>
  <c r="H356" i="11"/>
  <c r="E356" i="11"/>
  <c r="Q356" i="11"/>
  <c r="T356" i="11"/>
  <c r="N356" i="11"/>
  <c r="Q361" i="11"/>
  <c r="N361" i="11"/>
  <c r="N362" i="9"/>
  <c r="W362" i="9"/>
  <c r="AC362" i="9"/>
  <c r="E362" i="9"/>
  <c r="T362" i="9"/>
  <c r="K360" i="5"/>
  <c r="T360" i="5"/>
  <c r="AC360" i="5"/>
  <c r="Q367" i="5"/>
  <c r="H367" i="5"/>
  <c r="Q337" i="5"/>
  <c r="AD172" i="21" s="1"/>
  <c r="K337" i="5"/>
  <c r="Z172" i="21" s="1"/>
  <c r="T337" i="5"/>
  <c r="AF172" i="21" s="1"/>
  <c r="W362" i="5"/>
  <c r="E362" i="5"/>
  <c r="V90" i="21" s="1"/>
  <c r="N362" i="5"/>
  <c r="AB90" i="21" s="1"/>
  <c r="Q306" i="13"/>
  <c r="N306" i="13"/>
  <c r="Q251" i="13"/>
  <c r="T251" i="13"/>
  <c r="H251" i="13"/>
  <c r="K251" i="13"/>
  <c r="T301" i="12"/>
  <c r="N301" i="12"/>
  <c r="H301" i="12"/>
  <c r="Q301" i="12"/>
  <c r="H367" i="12"/>
  <c r="C90" i="26" s="1"/>
  <c r="N367" i="12"/>
  <c r="G90" i="26" s="1"/>
  <c r="E367" i="12"/>
  <c r="A90" i="26" s="1"/>
  <c r="T367" i="12"/>
  <c r="K90" i="26" s="1"/>
  <c r="K364" i="11"/>
  <c r="N364" i="11"/>
  <c r="E364" i="11"/>
  <c r="Q364" i="11"/>
  <c r="H364" i="11"/>
  <c r="T364" i="11"/>
  <c r="E278" i="11"/>
  <c r="Q278" i="11"/>
  <c r="N278" i="11"/>
  <c r="Q369" i="11"/>
  <c r="N369" i="11"/>
  <c r="Q308" i="10"/>
  <c r="I91" i="24" s="1"/>
  <c r="E308" i="10"/>
  <c r="A91" i="24" s="1"/>
  <c r="T308" i="10"/>
  <c r="K91" i="24" s="1"/>
  <c r="T337" i="10"/>
  <c r="Z172" i="24" s="1"/>
  <c r="N337" i="10"/>
  <c r="V172" i="24" s="1"/>
  <c r="Q337" i="10"/>
  <c r="X172" i="24" s="1"/>
  <c r="H337" i="10"/>
  <c r="R172" i="24" s="1"/>
  <c r="K337" i="10"/>
  <c r="T172" i="24" s="1"/>
  <c r="E337" i="10"/>
  <c r="P172" i="24" s="1"/>
  <c r="T338" i="10"/>
  <c r="Q338" i="10"/>
  <c r="E338" i="10"/>
  <c r="H338" i="10"/>
  <c r="N338" i="10"/>
  <c r="H284" i="9"/>
  <c r="T284" i="9"/>
  <c r="AC284" i="9"/>
  <c r="W284" i="9"/>
  <c r="E284" i="9"/>
  <c r="Z284" i="9"/>
  <c r="K284" i="9"/>
  <c r="N284" i="9"/>
  <c r="K339" i="9"/>
  <c r="W339" i="9"/>
  <c r="T339" i="9"/>
  <c r="E340" i="5"/>
  <c r="N340" i="5"/>
  <c r="K219" i="13"/>
  <c r="H219" i="13"/>
  <c r="Q219" i="13"/>
  <c r="T219" i="13"/>
  <c r="E219" i="13"/>
  <c r="N219" i="13"/>
  <c r="H252" i="13"/>
  <c r="C81" i="27" s="1"/>
  <c r="N252" i="13"/>
  <c r="G81" i="27" s="1"/>
  <c r="Q303" i="13"/>
  <c r="X83" i="27" s="1"/>
  <c r="T303" i="13"/>
  <c r="Z83" i="27" s="1"/>
  <c r="N303" i="13"/>
  <c r="V83" i="27" s="1"/>
  <c r="E303" i="13"/>
  <c r="P83" i="27" s="1"/>
  <c r="H303" i="13"/>
  <c r="R83" i="27" s="1"/>
  <c r="K333" i="10"/>
  <c r="T333" i="10"/>
  <c r="N333" i="10"/>
  <c r="T346" i="9"/>
  <c r="K91" i="22" s="1"/>
  <c r="W346" i="9"/>
  <c r="M91" i="22" s="1"/>
  <c r="N346" i="9"/>
  <c r="G91" i="22" s="1"/>
  <c r="K364" i="5"/>
  <c r="H364" i="5"/>
  <c r="Q364" i="5"/>
  <c r="Z364" i="5"/>
  <c r="H300" i="5"/>
  <c r="W300" i="5"/>
  <c r="N300" i="5"/>
  <c r="K276" i="12"/>
  <c r="T276" i="12"/>
  <c r="N276" i="12"/>
  <c r="E276" i="12"/>
  <c r="Q276" i="12"/>
  <c r="H276" i="12"/>
  <c r="K280" i="12"/>
  <c r="H280" i="12"/>
  <c r="T341" i="12"/>
  <c r="Q341" i="12"/>
  <c r="H341" i="12"/>
  <c r="N327" i="10"/>
  <c r="E327" i="10"/>
  <c r="T272" i="9"/>
  <c r="Z272" i="9"/>
  <c r="W272" i="9"/>
  <c r="AC278" i="5"/>
  <c r="Z278" i="5"/>
  <c r="Q278" i="5"/>
  <c r="H278" i="5"/>
  <c r="Z286" i="5"/>
  <c r="K286" i="5"/>
  <c r="N286" i="5"/>
  <c r="AD236" i="9"/>
  <c r="AA236" i="9"/>
  <c r="Q262" i="13"/>
  <c r="N262" i="13"/>
  <c r="E262" i="13"/>
  <c r="T262" i="13"/>
  <c r="H310" i="13"/>
  <c r="Q310" i="13"/>
  <c r="H260" i="12"/>
  <c r="N260" i="12"/>
  <c r="E260" i="12"/>
  <c r="T260" i="12"/>
  <c r="Q260" i="12"/>
  <c r="Q273" i="12"/>
  <c r="N273" i="12"/>
  <c r="H273" i="12"/>
  <c r="K356" i="12"/>
  <c r="E356" i="12"/>
  <c r="T356" i="12"/>
  <c r="H355" i="9"/>
  <c r="Q355" i="9"/>
  <c r="T355" i="9"/>
  <c r="W355" i="9"/>
  <c r="K365" i="10"/>
  <c r="N365" i="10"/>
  <c r="E365" i="10"/>
  <c r="W319" i="9"/>
  <c r="N319" i="9"/>
  <c r="E319" i="9"/>
  <c r="Z260" i="5"/>
  <c r="T260" i="5"/>
  <c r="E260" i="5"/>
  <c r="Q260" i="5"/>
  <c r="H260" i="5"/>
  <c r="W260" i="5"/>
  <c r="N260" i="5"/>
  <c r="AC260" i="5"/>
  <c r="N264" i="5"/>
  <c r="W264" i="5"/>
  <c r="E264" i="5"/>
  <c r="T264" i="5"/>
  <c r="AC264" i="5"/>
  <c r="N246" i="13"/>
  <c r="E246" i="13"/>
  <c r="Q246" i="13"/>
  <c r="E273" i="13"/>
  <c r="A82" i="27" s="1"/>
  <c r="N273" i="13"/>
  <c r="G82" i="27" s="1"/>
  <c r="Q273" i="13"/>
  <c r="I82" i="27" s="1"/>
  <c r="H273" i="13"/>
  <c r="C82" i="27" s="1"/>
  <c r="T273" i="13"/>
  <c r="K82" i="27" s="1"/>
  <c r="K273" i="13"/>
  <c r="E82" i="27" s="1"/>
  <c r="E264" i="13"/>
  <c r="T264" i="13"/>
  <c r="K264" i="13"/>
  <c r="Q264" i="13"/>
  <c r="H264" i="13"/>
  <c r="N264" i="13"/>
  <c r="Q282" i="13"/>
  <c r="E282" i="13"/>
  <c r="N282" i="13"/>
  <c r="H282" i="13"/>
  <c r="K282" i="13"/>
  <c r="T282" i="13"/>
  <c r="H305" i="13"/>
  <c r="Q305" i="13"/>
  <c r="E305" i="13"/>
  <c r="T305" i="13"/>
  <c r="K305" i="13"/>
  <c r="N305" i="13"/>
  <c r="T317" i="13"/>
  <c r="E317" i="13"/>
  <c r="N317" i="13"/>
  <c r="Q317" i="13"/>
  <c r="H317" i="13"/>
  <c r="K317" i="13"/>
  <c r="N302" i="13"/>
  <c r="H302" i="13"/>
  <c r="Q302" i="13"/>
  <c r="K302" i="13"/>
  <c r="E87" i="27" s="1"/>
  <c r="T302" i="13"/>
  <c r="E302" i="13"/>
  <c r="H318" i="13"/>
  <c r="N318" i="13"/>
  <c r="E318" i="13"/>
  <c r="Q318" i="13"/>
  <c r="T318" i="13"/>
  <c r="K318" i="13"/>
  <c r="K309" i="13"/>
  <c r="T309" i="13"/>
  <c r="E309" i="13"/>
  <c r="N309" i="13"/>
  <c r="H309" i="13"/>
  <c r="Q309" i="13"/>
  <c r="N323" i="13"/>
  <c r="H323" i="13"/>
  <c r="T323" i="13"/>
  <c r="K323" i="13"/>
  <c r="E323" i="13"/>
  <c r="Q323" i="13"/>
  <c r="K239" i="13"/>
  <c r="T239" i="13"/>
  <c r="E269" i="13"/>
  <c r="K269" i="13"/>
  <c r="Q269" i="13"/>
  <c r="H269" i="13"/>
  <c r="E267" i="13"/>
  <c r="Q267" i="13"/>
  <c r="K267" i="13"/>
  <c r="T267" i="13"/>
  <c r="Q254" i="13"/>
  <c r="H254" i="13"/>
  <c r="T254" i="13"/>
  <c r="K254" i="13"/>
  <c r="N254" i="13"/>
  <c r="E254" i="13"/>
  <c r="K280" i="13"/>
  <c r="T280" i="13"/>
  <c r="Q280" i="13"/>
  <c r="H280" i="13"/>
  <c r="N280" i="13"/>
  <c r="E280" i="13"/>
  <c r="Q324" i="13"/>
  <c r="H324" i="13"/>
  <c r="K324" i="13"/>
  <c r="T324" i="13"/>
  <c r="N324" i="13"/>
  <c r="E324" i="13"/>
  <c r="K241" i="13"/>
  <c r="Q241" i="13"/>
  <c r="H241" i="13"/>
  <c r="Q247" i="13"/>
  <c r="I166" i="27" s="1"/>
  <c r="E247" i="13"/>
  <c r="A166" i="27" s="1"/>
  <c r="T247" i="13"/>
  <c r="K166" i="27" s="1"/>
  <c r="K247" i="13"/>
  <c r="E166" i="27" s="1"/>
  <c r="Q248" i="13"/>
  <c r="H248" i="13"/>
  <c r="T248" i="13"/>
  <c r="K248" i="13"/>
  <c r="N248" i="13"/>
  <c r="E248" i="13"/>
  <c r="N294" i="13"/>
  <c r="K294" i="13"/>
  <c r="T294" i="13"/>
  <c r="E294" i="13"/>
  <c r="H294" i="13"/>
  <c r="Q294" i="13"/>
  <c r="T296" i="13"/>
  <c r="H296" i="13"/>
  <c r="Q296" i="13"/>
  <c r="K296" i="13"/>
  <c r="E296" i="13"/>
  <c r="N296" i="13"/>
  <c r="Q253" i="13"/>
  <c r="H253" i="13"/>
  <c r="K253" i="13"/>
  <c r="E253" i="13"/>
  <c r="H267" i="13"/>
  <c r="T271" i="13"/>
  <c r="K271" i="13"/>
  <c r="N271" i="13"/>
  <c r="E271" i="13"/>
  <c r="Q271" i="13"/>
  <c r="H271" i="13"/>
  <c r="N268" i="13"/>
  <c r="E268" i="13"/>
  <c r="T268" i="13"/>
  <c r="H268" i="13"/>
  <c r="E259" i="13"/>
  <c r="Q259" i="13"/>
  <c r="T259" i="13"/>
  <c r="K259" i="13"/>
  <c r="E286" i="13"/>
  <c r="N286" i="13"/>
  <c r="Q286" i="13"/>
  <c r="H286" i="13"/>
  <c r="T286" i="13"/>
  <c r="K286" i="13"/>
  <c r="N315" i="13"/>
  <c r="H315" i="13"/>
  <c r="E315" i="13"/>
  <c r="Q315" i="13"/>
  <c r="K315" i="13"/>
  <c r="T315" i="13"/>
  <c r="T304" i="13"/>
  <c r="E304" i="13"/>
  <c r="N304" i="13"/>
  <c r="K304" i="13"/>
  <c r="Q304" i="13"/>
  <c r="H304" i="13"/>
  <c r="E312" i="13"/>
  <c r="N312" i="13"/>
  <c r="Q312" i="13"/>
  <c r="H312" i="13"/>
  <c r="K312" i="13"/>
  <c r="T312" i="13"/>
  <c r="N267" i="13"/>
  <c r="K289" i="13"/>
  <c r="T289" i="13"/>
  <c r="E289" i="13"/>
  <c r="N289" i="13"/>
  <c r="H289" i="13"/>
  <c r="Q289" i="13"/>
  <c r="H313" i="13"/>
  <c r="Q313" i="13"/>
  <c r="T313" i="13"/>
  <c r="K313" i="13"/>
  <c r="N313" i="13"/>
  <c r="E313" i="13"/>
  <c r="T325" i="13"/>
  <c r="K88" i="27" s="1"/>
  <c r="E325" i="13"/>
  <c r="Q325" i="13"/>
  <c r="I88" i="27" s="1"/>
  <c r="H325" i="13"/>
  <c r="C88" i="27" s="1"/>
  <c r="K325" i="13"/>
  <c r="E88" i="27" s="1"/>
  <c r="N325" i="13"/>
  <c r="G88" i="27" s="1"/>
  <c r="K268" i="13"/>
  <c r="N260" i="13"/>
  <c r="E260" i="13"/>
  <c r="H260" i="13"/>
  <c r="T260" i="13"/>
  <c r="T288" i="13"/>
  <c r="Z86" i="27" s="1"/>
  <c r="E288" i="13"/>
  <c r="P86" i="27" s="1"/>
  <c r="N288" i="13"/>
  <c r="V86" i="27" s="1"/>
  <c r="H288" i="13"/>
  <c r="R86" i="27" s="1"/>
  <c r="Q288" i="13"/>
  <c r="X86" i="27" s="1"/>
  <c r="K288" i="13"/>
  <c r="T86" i="27" s="1"/>
  <c r="N258" i="13"/>
  <c r="Q258" i="13"/>
  <c r="T258" i="13"/>
  <c r="H258" i="13"/>
  <c r="K275" i="13"/>
  <c r="T275" i="13"/>
  <c r="E275" i="13"/>
  <c r="Q275" i="13"/>
  <c r="H275" i="13"/>
  <c r="N275" i="13"/>
  <c r="Q316" i="13"/>
  <c r="N316" i="13"/>
  <c r="E316" i="13"/>
  <c r="K316" i="13"/>
  <c r="T316" i="13"/>
  <c r="H316" i="13"/>
  <c r="H249" i="13"/>
  <c r="Q249" i="13"/>
  <c r="K261" i="13"/>
  <c r="Q261" i="13"/>
  <c r="H261" i="13"/>
  <c r="E261" i="13"/>
  <c r="Q268" i="13"/>
  <c r="T283" i="13"/>
  <c r="K83" i="27" s="1"/>
  <c r="E283" i="13"/>
  <c r="A83" i="27" s="1"/>
  <c r="N283" i="13"/>
  <c r="G83" i="27" s="1"/>
  <c r="Q283" i="13"/>
  <c r="I83" i="27" s="1"/>
  <c r="H283" i="13"/>
  <c r="C83" i="27" s="1"/>
  <c r="K283" i="13"/>
  <c r="E83" i="27" s="1"/>
  <c r="Q270" i="13"/>
  <c r="N270" i="13"/>
  <c r="E270" i="13"/>
  <c r="H270" i="13"/>
  <c r="T270" i="13"/>
  <c r="K270" i="13"/>
  <c r="H292" i="13"/>
  <c r="K292" i="13"/>
  <c r="T292" i="13"/>
  <c r="E292" i="13"/>
  <c r="N292" i="13"/>
  <c r="Q292" i="13"/>
  <c r="Q295" i="13"/>
  <c r="H295" i="13"/>
  <c r="K295" i="13"/>
  <c r="T295" i="13"/>
  <c r="E295" i="13"/>
  <c r="N295" i="13"/>
  <c r="K322" i="13"/>
  <c r="T322" i="13"/>
  <c r="H322" i="13"/>
  <c r="E322" i="13"/>
  <c r="N322" i="13"/>
  <c r="Q322" i="13"/>
  <c r="K301" i="13"/>
  <c r="T301" i="13"/>
  <c r="N301" i="13"/>
  <c r="E301" i="13"/>
  <c r="H301" i="13"/>
  <c r="Q301" i="13"/>
  <c r="T263" i="13"/>
  <c r="K263" i="13"/>
  <c r="Q263" i="13"/>
  <c r="E263" i="13"/>
  <c r="H263" i="13"/>
  <c r="N263" i="13"/>
  <c r="H279" i="13"/>
  <c r="Q279" i="13"/>
  <c r="K279" i="13"/>
  <c r="T279" i="13"/>
  <c r="N279" i="13"/>
  <c r="E279" i="13"/>
  <c r="K314" i="13"/>
  <c r="T314" i="13"/>
  <c r="H314" i="13"/>
  <c r="Q314" i="13"/>
  <c r="N314" i="13"/>
  <c r="E314" i="13"/>
  <c r="H326" i="13"/>
  <c r="E326" i="13"/>
  <c r="Q326" i="13"/>
  <c r="T326" i="13"/>
  <c r="K326" i="13"/>
  <c r="N326" i="13"/>
  <c r="Q222" i="13"/>
  <c r="K222" i="13"/>
  <c r="T222" i="13"/>
  <c r="E222" i="13"/>
  <c r="H222" i="13"/>
  <c r="N222" i="13"/>
  <c r="E210" i="13"/>
  <c r="N210" i="13"/>
  <c r="H210" i="13"/>
  <c r="Q210" i="13"/>
  <c r="K210" i="13"/>
  <c r="T210" i="13"/>
  <c r="E218" i="13"/>
  <c r="N218" i="13"/>
  <c r="H218" i="13"/>
  <c r="Q218" i="13"/>
  <c r="T218" i="13"/>
  <c r="K218" i="13"/>
  <c r="T223" i="13"/>
  <c r="E223" i="13"/>
  <c r="N223" i="13"/>
  <c r="H223" i="13"/>
  <c r="K223" i="13"/>
  <c r="Q223" i="13"/>
  <c r="K230" i="13"/>
  <c r="T230" i="13"/>
  <c r="N230" i="13"/>
  <c r="E230" i="13"/>
  <c r="Q230" i="13"/>
  <c r="H230" i="13"/>
  <c r="T233" i="13"/>
  <c r="E233" i="13"/>
  <c r="H233" i="13"/>
  <c r="K233" i="13"/>
  <c r="N233" i="13"/>
  <c r="T241" i="13"/>
  <c r="E241" i="13"/>
  <c r="N241" i="13"/>
  <c r="H234" i="13"/>
  <c r="E234" i="13"/>
  <c r="Q234" i="13"/>
  <c r="K234" i="13"/>
  <c r="N234" i="13"/>
  <c r="H229" i="13"/>
  <c r="Q229" i="13"/>
  <c r="K229" i="13"/>
  <c r="N229" i="13"/>
  <c r="E229" i="13"/>
  <c r="T229" i="13"/>
  <c r="E236" i="13"/>
  <c r="N236" i="13"/>
  <c r="T236" i="13"/>
  <c r="Q236" i="13"/>
  <c r="H236" i="13"/>
  <c r="K238" i="13"/>
  <c r="T238" i="13"/>
  <c r="E238" i="13"/>
  <c r="Q238" i="13"/>
  <c r="H238" i="13"/>
  <c r="N239" i="13"/>
  <c r="E239" i="13"/>
  <c r="Q239" i="13"/>
  <c r="H239" i="13"/>
  <c r="K246" i="13"/>
  <c r="T246" i="13"/>
  <c r="H246" i="13"/>
  <c r="N247" i="13"/>
  <c r="G166" i="27" s="1"/>
  <c r="H247" i="13"/>
  <c r="C166" i="27" s="1"/>
  <c r="T249" i="13"/>
  <c r="E249" i="13"/>
  <c r="K249" i="13"/>
  <c r="N249" i="13"/>
  <c r="T253" i="13"/>
  <c r="N253" i="13"/>
  <c r="T261" i="13"/>
  <c r="N261" i="13"/>
  <c r="T269" i="13"/>
  <c r="N269" i="13"/>
  <c r="T272" i="12"/>
  <c r="N272" i="12"/>
  <c r="K272" i="12"/>
  <c r="Q272" i="12"/>
  <c r="E272" i="12"/>
  <c r="H272" i="12"/>
  <c r="E285" i="12"/>
  <c r="N285" i="12"/>
  <c r="K285" i="12"/>
  <c r="H285" i="12"/>
  <c r="T285" i="12"/>
  <c r="Q285" i="12"/>
  <c r="Q296" i="12"/>
  <c r="K296" i="12"/>
  <c r="T296" i="12"/>
  <c r="N296" i="12"/>
  <c r="H296" i="12"/>
  <c r="E296" i="12"/>
  <c r="E300" i="12"/>
  <c r="A170" i="26" s="1"/>
  <c r="H300" i="12"/>
  <c r="C170" i="26" s="1"/>
  <c r="N300" i="12"/>
  <c r="G170" i="26" s="1"/>
  <c r="Q300" i="12"/>
  <c r="I170" i="26" s="1"/>
  <c r="T300" i="12"/>
  <c r="K170" i="26" s="1"/>
  <c r="K300" i="12"/>
  <c r="N337" i="12"/>
  <c r="E337" i="12"/>
  <c r="Q337" i="12"/>
  <c r="H337" i="12"/>
  <c r="T337" i="12"/>
  <c r="K337" i="12"/>
  <c r="H350" i="12"/>
  <c r="E350" i="12"/>
  <c r="N350" i="12"/>
  <c r="Q350" i="12"/>
  <c r="K350" i="12"/>
  <c r="T350" i="12"/>
  <c r="Q353" i="12"/>
  <c r="H353" i="12"/>
  <c r="K353" i="12"/>
  <c r="T353" i="12"/>
  <c r="E353" i="12"/>
  <c r="N353" i="12"/>
  <c r="H263" i="12"/>
  <c r="Q263" i="12"/>
  <c r="K263" i="12"/>
  <c r="T263" i="12"/>
  <c r="N263" i="12"/>
  <c r="E263" i="12"/>
  <c r="Q298" i="12"/>
  <c r="T298" i="12"/>
  <c r="N298" i="12"/>
  <c r="K298" i="12"/>
  <c r="H298" i="12"/>
  <c r="E298" i="12"/>
  <c r="K304" i="12"/>
  <c r="T304" i="12"/>
  <c r="N304" i="12"/>
  <c r="E304" i="12"/>
  <c r="Q304" i="12"/>
  <c r="H304" i="12"/>
  <c r="T312" i="12"/>
  <c r="E312" i="12"/>
  <c r="N312" i="12"/>
  <c r="H312" i="12"/>
  <c r="K312" i="12"/>
  <c r="Q312" i="12"/>
  <c r="E326" i="12"/>
  <c r="Q326" i="12"/>
  <c r="H326" i="12"/>
  <c r="T326" i="12"/>
  <c r="K326" i="12"/>
  <c r="N326" i="12"/>
  <c r="Q338" i="12"/>
  <c r="N338" i="12"/>
  <c r="E338" i="12"/>
  <c r="H338" i="12"/>
  <c r="T338" i="12"/>
  <c r="K338" i="12"/>
  <c r="T346" i="12"/>
  <c r="K87" i="26" s="1"/>
  <c r="E346" i="12"/>
  <c r="A87" i="26" s="1"/>
  <c r="N346" i="12"/>
  <c r="G87" i="26" s="1"/>
  <c r="H346" i="12"/>
  <c r="C87" i="26" s="1"/>
  <c r="Q346" i="12"/>
  <c r="I87" i="26" s="1"/>
  <c r="K346" i="12"/>
  <c r="E87" i="26" s="1"/>
  <c r="T274" i="12"/>
  <c r="E274" i="12"/>
  <c r="K274" i="12"/>
  <c r="N274" i="12"/>
  <c r="Q274" i="12"/>
  <c r="H274" i="12"/>
  <c r="Q281" i="12"/>
  <c r="E281" i="12"/>
  <c r="N281" i="12"/>
  <c r="H281" i="12"/>
  <c r="K281" i="12"/>
  <c r="T281" i="12"/>
  <c r="T297" i="12"/>
  <c r="N297" i="12"/>
  <c r="Q297" i="12"/>
  <c r="K297" i="12"/>
  <c r="E297" i="12"/>
  <c r="H297" i="12"/>
  <c r="T306" i="12"/>
  <c r="H306" i="12"/>
  <c r="Q306" i="12"/>
  <c r="K306" i="12"/>
  <c r="E306" i="12"/>
  <c r="A171" i="26" s="1"/>
  <c r="N306" i="12"/>
  <c r="N329" i="12"/>
  <c r="E329" i="12"/>
  <c r="Q329" i="12"/>
  <c r="X90" i="26" s="1"/>
  <c r="H329" i="12"/>
  <c r="T329" i="12"/>
  <c r="K329" i="12"/>
  <c r="T90" i="26" s="1"/>
  <c r="H348" i="12"/>
  <c r="C167" i="26" s="1"/>
  <c r="Q348" i="12"/>
  <c r="I167" i="26" s="1"/>
  <c r="K348" i="12"/>
  <c r="E167" i="26" s="1"/>
  <c r="T348" i="12"/>
  <c r="K167" i="26" s="1"/>
  <c r="E348" i="12"/>
  <c r="A167" i="26" s="1"/>
  <c r="N348" i="12"/>
  <c r="G167" i="26" s="1"/>
  <c r="T339" i="12"/>
  <c r="N339" i="12"/>
  <c r="E339" i="12"/>
  <c r="Q339" i="12"/>
  <c r="H339" i="12"/>
  <c r="K339" i="12"/>
  <c r="T267" i="12"/>
  <c r="E267" i="12"/>
  <c r="H267" i="12"/>
  <c r="N267" i="12"/>
  <c r="Q267" i="12"/>
  <c r="K267" i="12"/>
  <c r="H275" i="12"/>
  <c r="N275" i="12"/>
  <c r="E275" i="12"/>
  <c r="Q275" i="12"/>
  <c r="T275" i="12"/>
  <c r="K275" i="12"/>
  <c r="N257" i="12"/>
  <c r="Q257" i="12"/>
  <c r="K257" i="12"/>
  <c r="T257" i="12"/>
  <c r="E257" i="12"/>
  <c r="H257" i="12"/>
  <c r="K279" i="12"/>
  <c r="T87" i="26" s="1"/>
  <c r="T279" i="12"/>
  <c r="Q279" i="12"/>
  <c r="N279" i="12"/>
  <c r="V87" i="26" s="1"/>
  <c r="E279" i="12"/>
  <c r="P87" i="26" s="1"/>
  <c r="H279" i="12"/>
  <c r="T299" i="12"/>
  <c r="E299" i="12"/>
  <c r="Q299" i="12"/>
  <c r="H299" i="12"/>
  <c r="K299" i="12"/>
  <c r="N299" i="12"/>
  <c r="T323" i="12"/>
  <c r="K323" i="12"/>
  <c r="E323" i="12"/>
  <c r="N323" i="12"/>
  <c r="Q323" i="12"/>
  <c r="H323" i="12"/>
  <c r="K317" i="12"/>
  <c r="T317" i="12"/>
  <c r="H317" i="12"/>
  <c r="Q317" i="12"/>
  <c r="N317" i="12"/>
  <c r="E317" i="12"/>
  <c r="E342" i="12"/>
  <c r="H342" i="12"/>
  <c r="K342" i="12"/>
  <c r="T342" i="12"/>
  <c r="N342" i="12"/>
  <c r="Q342" i="12"/>
  <c r="H318" i="12"/>
  <c r="K318" i="12"/>
  <c r="E318" i="12"/>
  <c r="Q318" i="12"/>
  <c r="N318" i="12"/>
  <c r="T318" i="12"/>
  <c r="K264" i="12"/>
  <c r="T264" i="12"/>
  <c r="N264" i="12"/>
  <c r="Q264" i="12"/>
  <c r="E264" i="12"/>
  <c r="H264" i="12"/>
  <c r="E307" i="12"/>
  <c r="H307" i="12"/>
  <c r="Q307" i="12"/>
  <c r="K307" i="12"/>
  <c r="T307" i="12"/>
  <c r="N307" i="12"/>
  <c r="K324" i="12"/>
  <c r="T324" i="12"/>
  <c r="E324" i="12"/>
  <c r="Q324" i="12"/>
  <c r="H324" i="12"/>
  <c r="N324" i="12"/>
  <c r="Q311" i="12"/>
  <c r="K311" i="12"/>
  <c r="N311" i="12"/>
  <c r="E311" i="12"/>
  <c r="H311" i="12"/>
  <c r="T311" i="12"/>
  <c r="T331" i="12"/>
  <c r="H331" i="12"/>
  <c r="Q331" i="12"/>
  <c r="K331" i="12"/>
  <c r="N331" i="12"/>
  <c r="E331" i="12"/>
  <c r="Q366" i="12"/>
  <c r="K366" i="12"/>
  <c r="T366" i="12"/>
  <c r="E366" i="12"/>
  <c r="N366" i="12"/>
  <c r="H366" i="12"/>
  <c r="K360" i="12"/>
  <c r="T360" i="12"/>
  <c r="E360" i="12"/>
  <c r="N360" i="12"/>
  <c r="H360" i="12"/>
  <c r="Q360" i="12"/>
  <c r="T282" i="12"/>
  <c r="E282" i="12"/>
  <c r="N282" i="12"/>
  <c r="Q282" i="12"/>
  <c r="K282" i="12"/>
  <c r="H282" i="12"/>
  <c r="K287" i="12"/>
  <c r="T287" i="12"/>
  <c r="H287" i="12"/>
  <c r="E287" i="12"/>
  <c r="Q287" i="12"/>
  <c r="N287" i="12"/>
  <c r="Q266" i="12"/>
  <c r="T266" i="12"/>
  <c r="E266" i="12"/>
  <c r="H266" i="12"/>
  <c r="K266" i="12"/>
  <c r="N266" i="12"/>
  <c r="H314" i="12"/>
  <c r="N314" i="12"/>
  <c r="E314" i="12"/>
  <c r="Q314" i="12"/>
  <c r="T314" i="12"/>
  <c r="K314" i="12"/>
  <c r="E302" i="12"/>
  <c r="N302" i="12"/>
  <c r="H302" i="12"/>
  <c r="T302" i="12"/>
  <c r="Q302" i="12"/>
  <c r="K302" i="12"/>
  <c r="Q330" i="12"/>
  <c r="K330" i="12"/>
  <c r="T330" i="12"/>
  <c r="N330" i="12"/>
  <c r="E330" i="12"/>
  <c r="H330" i="12"/>
  <c r="K347" i="12"/>
  <c r="T347" i="12"/>
  <c r="E347" i="12"/>
  <c r="N347" i="12"/>
  <c r="H347" i="12"/>
  <c r="Q347" i="12"/>
  <c r="E332" i="12"/>
  <c r="N332" i="12"/>
  <c r="K332" i="12"/>
  <c r="Q332" i="12"/>
  <c r="H332" i="12"/>
  <c r="T332" i="12"/>
  <c r="H278" i="12"/>
  <c r="Q278" i="12"/>
  <c r="K278" i="12"/>
  <c r="N278" i="12"/>
  <c r="E278" i="12"/>
  <c r="T278" i="12"/>
  <c r="H291" i="12"/>
  <c r="C166" i="26" s="1"/>
  <c r="N291" i="12"/>
  <c r="G166" i="26" s="1"/>
  <c r="K291" i="12"/>
  <c r="E166" i="26" s="1"/>
  <c r="T291" i="12"/>
  <c r="K166" i="26" s="1"/>
  <c r="E291" i="12"/>
  <c r="A166" i="26" s="1"/>
  <c r="Q291" i="12"/>
  <c r="I166" i="26" s="1"/>
  <c r="H308" i="12"/>
  <c r="E308" i="12"/>
  <c r="N308" i="12"/>
  <c r="K308" i="12"/>
  <c r="T308" i="12"/>
  <c r="Q308" i="12"/>
  <c r="K320" i="12"/>
  <c r="T320" i="12"/>
  <c r="E320" i="12"/>
  <c r="N320" i="12"/>
  <c r="V169" i="26" s="1"/>
  <c r="Q320" i="12"/>
  <c r="H320" i="12"/>
  <c r="R169" i="26" s="1"/>
  <c r="Q345" i="12"/>
  <c r="K345" i="12"/>
  <c r="T345" i="12"/>
  <c r="E345" i="12"/>
  <c r="N345" i="12"/>
  <c r="H345" i="12"/>
  <c r="E354" i="12"/>
  <c r="H354" i="12"/>
  <c r="Q354" i="12"/>
  <c r="K354" i="12"/>
  <c r="T354" i="12"/>
  <c r="N354" i="12"/>
  <c r="E254" i="12"/>
  <c r="N254" i="12"/>
  <c r="H254" i="12"/>
  <c r="Q254" i="12"/>
  <c r="K254" i="12"/>
  <c r="T254" i="12"/>
  <c r="Q271" i="12"/>
  <c r="K271" i="12"/>
  <c r="T271" i="12"/>
  <c r="H271" i="12"/>
  <c r="N271" i="12"/>
  <c r="E271" i="12"/>
  <c r="E277" i="12"/>
  <c r="N277" i="12"/>
  <c r="H277" i="12"/>
  <c r="T277" i="12"/>
  <c r="K277" i="12"/>
  <c r="Q277" i="12"/>
  <c r="T290" i="12"/>
  <c r="E290" i="12"/>
  <c r="Q290" i="12"/>
  <c r="H290" i="12"/>
  <c r="N290" i="12"/>
  <c r="K290" i="12"/>
  <c r="H313" i="12"/>
  <c r="Q313" i="12"/>
  <c r="E313" i="12"/>
  <c r="K313" i="12"/>
  <c r="N313" i="12"/>
  <c r="T313" i="12"/>
  <c r="N321" i="12"/>
  <c r="H321" i="12"/>
  <c r="Q321" i="12"/>
  <c r="E321" i="12"/>
  <c r="T321" i="12"/>
  <c r="K321" i="12"/>
  <c r="N344" i="12"/>
  <c r="E344" i="12"/>
  <c r="H344" i="12"/>
  <c r="Q344" i="12"/>
  <c r="K344" i="12"/>
  <c r="T344" i="12"/>
  <c r="Q358" i="12"/>
  <c r="T358" i="12"/>
  <c r="E358" i="12"/>
  <c r="N358" i="12"/>
  <c r="H358" i="12"/>
  <c r="K358" i="12"/>
  <c r="H368" i="12"/>
  <c r="C91" i="26" s="1"/>
  <c r="K368" i="12"/>
  <c r="E91" i="26" s="1"/>
  <c r="Q368" i="12"/>
  <c r="T368" i="12"/>
  <c r="K91" i="26" s="1"/>
  <c r="E368" i="12"/>
  <c r="N368" i="12"/>
  <c r="G91" i="26" s="1"/>
  <c r="T269" i="11"/>
  <c r="E269" i="11"/>
  <c r="H269" i="11"/>
  <c r="N269" i="11"/>
  <c r="K269" i="11"/>
  <c r="Q269" i="11"/>
  <c r="N295" i="11"/>
  <c r="V169" i="25" s="1"/>
  <c r="E295" i="11"/>
  <c r="P169" i="25" s="1"/>
  <c r="H295" i="11"/>
  <c r="R169" i="25" s="1"/>
  <c r="K295" i="11"/>
  <c r="T169" i="25" s="1"/>
  <c r="Q295" i="11"/>
  <c r="X169" i="25" s="1"/>
  <c r="T295" i="11"/>
  <c r="Z169" i="25" s="1"/>
  <c r="K315" i="11"/>
  <c r="T315" i="11"/>
  <c r="N315" i="11"/>
  <c r="E315" i="11"/>
  <c r="Q315" i="11"/>
  <c r="H315" i="11"/>
  <c r="E306" i="11"/>
  <c r="N306" i="11"/>
  <c r="T306" i="11"/>
  <c r="H306" i="11"/>
  <c r="K306" i="11"/>
  <c r="Q306" i="11"/>
  <c r="E322" i="11"/>
  <c r="N322" i="11"/>
  <c r="Q322" i="11"/>
  <c r="H322" i="11"/>
  <c r="T322" i="11"/>
  <c r="K322" i="11"/>
  <c r="K367" i="11"/>
  <c r="T367" i="11"/>
  <c r="N367" i="11"/>
  <c r="E367" i="11"/>
  <c r="Q367" i="11"/>
  <c r="H367" i="11"/>
  <c r="K256" i="11"/>
  <c r="E256" i="11"/>
  <c r="N256" i="11"/>
  <c r="H256" i="11"/>
  <c r="Q256" i="11"/>
  <c r="T256" i="11"/>
  <c r="H265" i="11"/>
  <c r="Q265" i="11"/>
  <c r="T265" i="11"/>
  <c r="K265" i="11"/>
  <c r="N265" i="11"/>
  <c r="E265" i="11"/>
  <c r="N272" i="11"/>
  <c r="K272" i="11"/>
  <c r="T272" i="11"/>
  <c r="E272" i="11"/>
  <c r="Q272" i="11"/>
  <c r="H272" i="11"/>
  <c r="T261" i="11"/>
  <c r="E261" i="11"/>
  <c r="N261" i="11"/>
  <c r="H261" i="11"/>
  <c r="K261" i="11"/>
  <c r="Q261" i="11"/>
  <c r="E299" i="11"/>
  <c r="A169" i="25" s="1"/>
  <c r="Q299" i="11"/>
  <c r="I169" i="25" s="1"/>
  <c r="T299" i="11"/>
  <c r="K169" i="25" s="1"/>
  <c r="K299" i="11"/>
  <c r="E169" i="25" s="1"/>
  <c r="N299" i="11"/>
  <c r="G169" i="25" s="1"/>
  <c r="H299" i="11"/>
  <c r="C169" i="25" s="1"/>
  <c r="E308" i="11"/>
  <c r="A91" i="25" s="1"/>
  <c r="N308" i="11"/>
  <c r="G91" i="25" s="1"/>
  <c r="H308" i="11"/>
  <c r="C91" i="25" s="1"/>
  <c r="Q308" i="11"/>
  <c r="I91" i="25" s="1"/>
  <c r="T308" i="11"/>
  <c r="K91" i="25" s="1"/>
  <c r="K308" i="11"/>
  <c r="E91" i="25" s="1"/>
  <c r="T313" i="11"/>
  <c r="N313" i="11"/>
  <c r="Q313" i="11"/>
  <c r="E313" i="11"/>
  <c r="H313" i="11"/>
  <c r="K313" i="11"/>
  <c r="Q323" i="11"/>
  <c r="T323" i="11"/>
  <c r="H323" i="11"/>
  <c r="K323" i="11"/>
  <c r="N323" i="11"/>
  <c r="E323" i="11"/>
  <c r="H366" i="11"/>
  <c r="Q366" i="11"/>
  <c r="N366" i="11"/>
  <c r="E366" i="11"/>
  <c r="T366" i="11"/>
  <c r="K366" i="11"/>
  <c r="K359" i="11"/>
  <c r="T164" i="25" s="1"/>
  <c r="T359" i="11"/>
  <c r="Z164" i="25" s="1"/>
  <c r="N359" i="11"/>
  <c r="V164" i="25" s="1"/>
  <c r="E359" i="11"/>
  <c r="P164" i="25" s="1"/>
  <c r="Q359" i="11"/>
  <c r="X164" i="25" s="1"/>
  <c r="H359" i="11"/>
  <c r="R164" i="25" s="1"/>
  <c r="T332" i="11"/>
  <c r="E332" i="11"/>
  <c r="N332" i="11"/>
  <c r="H332" i="11"/>
  <c r="Q332" i="11"/>
  <c r="K332" i="11"/>
  <c r="H363" i="11"/>
  <c r="T363" i="11"/>
  <c r="K363" i="11"/>
  <c r="N363" i="11"/>
  <c r="E363" i="11"/>
  <c r="Q363" i="11"/>
  <c r="K258" i="11"/>
  <c r="T258" i="11"/>
  <c r="E258" i="11"/>
  <c r="N258" i="11"/>
  <c r="H258" i="11"/>
  <c r="Q258" i="11"/>
  <c r="E285" i="11"/>
  <c r="H285" i="11"/>
  <c r="Q285" i="11"/>
  <c r="T285" i="11"/>
  <c r="K285" i="11"/>
  <c r="N285" i="11"/>
  <c r="T290" i="11"/>
  <c r="N290" i="11"/>
  <c r="H290" i="11"/>
  <c r="E290" i="11"/>
  <c r="K290" i="11"/>
  <c r="Q290" i="11"/>
  <c r="E327" i="11"/>
  <c r="K327" i="11"/>
  <c r="T327" i="11"/>
  <c r="N327" i="11"/>
  <c r="H327" i="11"/>
  <c r="Q327" i="11"/>
  <c r="Q312" i="11"/>
  <c r="E312" i="11"/>
  <c r="T312" i="11"/>
  <c r="H312" i="11"/>
  <c r="K312" i="11"/>
  <c r="N312" i="11"/>
  <c r="T346" i="11"/>
  <c r="K87" i="25" s="1"/>
  <c r="E346" i="11"/>
  <c r="A87" i="25" s="1"/>
  <c r="K346" i="11"/>
  <c r="E87" i="25" s="1"/>
  <c r="N346" i="11"/>
  <c r="G87" i="25" s="1"/>
  <c r="Q346" i="11"/>
  <c r="I87" i="25" s="1"/>
  <c r="H346" i="11"/>
  <c r="C87" i="25" s="1"/>
  <c r="K351" i="11"/>
  <c r="T351" i="11"/>
  <c r="H351" i="11"/>
  <c r="N351" i="11"/>
  <c r="E351" i="11"/>
  <c r="Q351" i="11"/>
  <c r="H350" i="11"/>
  <c r="Q350" i="11"/>
  <c r="T350" i="11"/>
  <c r="K350" i="11"/>
  <c r="N350" i="11"/>
  <c r="G166" i="25" s="1"/>
  <c r="E350" i="11"/>
  <c r="A166" i="25" s="1"/>
  <c r="H342" i="11"/>
  <c r="Q342" i="11"/>
  <c r="E342" i="11"/>
  <c r="T342" i="11"/>
  <c r="K342" i="11"/>
  <c r="N342" i="11"/>
  <c r="Q292" i="11"/>
  <c r="H292" i="11"/>
  <c r="E292" i="11"/>
  <c r="T292" i="11"/>
  <c r="K292" i="11"/>
  <c r="N292" i="11"/>
  <c r="T321" i="11"/>
  <c r="H321" i="11"/>
  <c r="Q321" i="11"/>
  <c r="K321" i="11"/>
  <c r="E321" i="11"/>
  <c r="N321" i="11"/>
  <c r="N319" i="11"/>
  <c r="H319" i="11"/>
  <c r="Q319" i="11"/>
  <c r="E319" i="11"/>
  <c r="T319" i="11"/>
  <c r="K319" i="11"/>
  <c r="E335" i="11"/>
  <c r="K335" i="11"/>
  <c r="T335" i="11"/>
  <c r="N335" i="11"/>
  <c r="Q335" i="11"/>
  <c r="H335" i="11"/>
  <c r="T354" i="11"/>
  <c r="E354" i="11"/>
  <c r="Q354" i="11"/>
  <c r="H354" i="11"/>
  <c r="K354" i="11"/>
  <c r="N354" i="11"/>
  <c r="T370" i="11"/>
  <c r="E370" i="11"/>
  <c r="P88" i="25" s="1"/>
  <c r="K370" i="11"/>
  <c r="T88" i="25" s="1"/>
  <c r="Q370" i="11"/>
  <c r="X88" i="25" s="1"/>
  <c r="H370" i="11"/>
  <c r="N370" i="11"/>
  <c r="N283" i="11"/>
  <c r="Q283" i="11"/>
  <c r="E283" i="11"/>
  <c r="H283" i="11"/>
  <c r="T283" i="11"/>
  <c r="K283" i="11"/>
  <c r="H276" i="11"/>
  <c r="Q276" i="11"/>
  <c r="K276" i="11"/>
  <c r="T276" i="11"/>
  <c r="N276" i="11"/>
  <c r="E276" i="11"/>
  <c r="K305" i="11"/>
  <c r="T305" i="11"/>
  <c r="E305" i="11"/>
  <c r="Q305" i="11"/>
  <c r="H305" i="11"/>
  <c r="N305" i="11"/>
  <c r="N303" i="11"/>
  <c r="K303" i="11"/>
  <c r="T303" i="11"/>
  <c r="H303" i="11"/>
  <c r="Q303" i="11"/>
  <c r="E303" i="11"/>
  <c r="K302" i="11"/>
  <c r="T302" i="11"/>
  <c r="N302" i="11"/>
  <c r="Q302" i="11"/>
  <c r="E302" i="11"/>
  <c r="H302" i="11"/>
  <c r="K333" i="11"/>
  <c r="T333" i="11"/>
  <c r="E333" i="11"/>
  <c r="N333" i="11"/>
  <c r="H333" i="11"/>
  <c r="Q333" i="11"/>
  <c r="H334" i="11"/>
  <c r="Q334" i="11"/>
  <c r="K334" i="11"/>
  <c r="T334" i="11"/>
  <c r="E334" i="11"/>
  <c r="N334" i="11"/>
  <c r="H347" i="11"/>
  <c r="N347" i="11"/>
  <c r="E347" i="11"/>
  <c r="Q347" i="11"/>
  <c r="T347" i="11"/>
  <c r="K347" i="11"/>
  <c r="Q260" i="11"/>
  <c r="K260" i="11"/>
  <c r="T260" i="11"/>
  <c r="E260" i="11"/>
  <c r="H260" i="11"/>
  <c r="N260" i="11"/>
  <c r="K266" i="11"/>
  <c r="T266" i="11"/>
  <c r="H266" i="11"/>
  <c r="N266" i="11"/>
  <c r="E266" i="11"/>
  <c r="Q266" i="11"/>
  <c r="E277" i="11"/>
  <c r="N277" i="11"/>
  <c r="Q277" i="11"/>
  <c r="T277" i="11"/>
  <c r="H277" i="11"/>
  <c r="K277" i="11"/>
  <c r="Q289" i="11"/>
  <c r="N289" i="11"/>
  <c r="H289" i="11"/>
  <c r="T289" i="11"/>
  <c r="E289" i="11"/>
  <c r="K289" i="11"/>
  <c r="H293" i="11"/>
  <c r="C167" i="25" s="1"/>
  <c r="E293" i="11"/>
  <c r="A167" i="25" s="1"/>
  <c r="N293" i="11"/>
  <c r="G167" i="25" s="1"/>
  <c r="T293" i="11"/>
  <c r="K167" i="25" s="1"/>
  <c r="K293" i="11"/>
  <c r="E167" i="25" s="1"/>
  <c r="Q293" i="11"/>
  <c r="I167" i="25" s="1"/>
  <c r="H309" i="11"/>
  <c r="Q309" i="11"/>
  <c r="K309" i="11"/>
  <c r="T309" i="11"/>
  <c r="E309" i="11"/>
  <c r="N309" i="11"/>
  <c r="T338" i="11"/>
  <c r="E338" i="11"/>
  <c r="N338" i="11"/>
  <c r="Q338" i="11"/>
  <c r="H338" i="11"/>
  <c r="K338" i="11"/>
  <c r="K343" i="11"/>
  <c r="T343" i="11"/>
  <c r="E343" i="11"/>
  <c r="Q343" i="11"/>
  <c r="H343" i="11"/>
  <c r="N343" i="11"/>
  <c r="E275" i="11"/>
  <c r="N275" i="11"/>
  <c r="H275" i="11"/>
  <c r="Q275" i="11"/>
  <c r="T275" i="11"/>
  <c r="K275" i="11"/>
  <c r="T282" i="11"/>
  <c r="K282" i="11"/>
  <c r="N282" i="11"/>
  <c r="E282" i="11"/>
  <c r="Q282" i="11"/>
  <c r="H282" i="11"/>
  <c r="Q273" i="11"/>
  <c r="H273" i="11"/>
  <c r="K273" i="11"/>
  <c r="T273" i="11"/>
  <c r="N273" i="11"/>
  <c r="E273" i="11"/>
  <c r="T274" i="11"/>
  <c r="H274" i="11"/>
  <c r="Q274" i="11"/>
  <c r="E274" i="11"/>
  <c r="K274" i="11"/>
  <c r="N274" i="11"/>
  <c r="Q296" i="11"/>
  <c r="N296" i="11"/>
  <c r="E296" i="11"/>
  <c r="T296" i="11"/>
  <c r="H296" i="11"/>
  <c r="K296" i="11"/>
  <c r="N288" i="11"/>
  <c r="T288" i="11"/>
  <c r="K288" i="11"/>
  <c r="Q288" i="11"/>
  <c r="E288" i="11"/>
  <c r="H288" i="11"/>
  <c r="K318" i="11"/>
  <c r="H318" i="11"/>
  <c r="Q318" i="11"/>
  <c r="T318" i="11"/>
  <c r="N318" i="11"/>
  <c r="E318" i="11"/>
  <c r="T324" i="11"/>
  <c r="H324" i="11"/>
  <c r="K324" i="11"/>
  <c r="N324" i="11"/>
  <c r="E324" i="11"/>
  <c r="Q324" i="11"/>
  <c r="N344" i="11"/>
  <c r="E344" i="11"/>
  <c r="Q344" i="11"/>
  <c r="H344" i="11"/>
  <c r="T344" i="11"/>
  <c r="K344" i="11"/>
  <c r="T362" i="11"/>
  <c r="E362" i="11"/>
  <c r="H362" i="11"/>
  <c r="K362" i="11"/>
  <c r="N362" i="11"/>
  <c r="Q362" i="11"/>
  <c r="Q331" i="11"/>
  <c r="H331" i="11"/>
  <c r="K331" i="11"/>
  <c r="T331" i="11"/>
  <c r="N331" i="11"/>
  <c r="E331" i="11"/>
  <c r="T297" i="11"/>
  <c r="E297" i="11"/>
  <c r="N297" i="11"/>
  <c r="H297" i="11"/>
  <c r="K297" i="11"/>
  <c r="Q297" i="11"/>
  <c r="H314" i="11"/>
  <c r="Q314" i="11"/>
  <c r="E314" i="11"/>
  <c r="T314" i="11"/>
  <c r="K314" i="11"/>
  <c r="N314" i="11"/>
  <c r="Q345" i="11"/>
  <c r="N345" i="11"/>
  <c r="E345" i="11"/>
  <c r="H345" i="11"/>
  <c r="K345" i="11"/>
  <c r="T345" i="11"/>
  <c r="E365" i="11"/>
  <c r="P91" i="25" s="1"/>
  <c r="N365" i="11"/>
  <c r="V91" i="25" s="1"/>
  <c r="Q365" i="11"/>
  <c r="X91" i="25" s="1"/>
  <c r="H365" i="11"/>
  <c r="R91" i="25" s="1"/>
  <c r="T365" i="11"/>
  <c r="Z91" i="25" s="1"/>
  <c r="K365" i="11"/>
  <c r="T91" i="25" s="1"/>
  <c r="E259" i="10"/>
  <c r="N259" i="10"/>
  <c r="H259" i="10"/>
  <c r="T259" i="10"/>
  <c r="K259" i="10"/>
  <c r="Q259" i="10"/>
  <c r="T274" i="10"/>
  <c r="K274" i="10"/>
  <c r="N274" i="10"/>
  <c r="Q274" i="10"/>
  <c r="E274" i="10"/>
  <c r="H274" i="10"/>
  <c r="H270" i="10"/>
  <c r="E270" i="10"/>
  <c r="N270" i="10"/>
  <c r="Q270" i="10"/>
  <c r="T270" i="10"/>
  <c r="K270" i="10"/>
  <c r="Q293" i="10"/>
  <c r="N293" i="10"/>
  <c r="E293" i="10"/>
  <c r="H293" i="10"/>
  <c r="K293" i="10"/>
  <c r="T293" i="10"/>
  <c r="K306" i="10"/>
  <c r="T306" i="10"/>
  <c r="E306" i="10"/>
  <c r="H306" i="10"/>
  <c r="N306" i="10"/>
  <c r="Q306" i="10"/>
  <c r="E307" i="10"/>
  <c r="N307" i="10"/>
  <c r="H307" i="10"/>
  <c r="T307" i="10"/>
  <c r="K307" i="10"/>
  <c r="Q307" i="10"/>
  <c r="N257" i="10"/>
  <c r="H257" i="10"/>
  <c r="Q257" i="10"/>
  <c r="K257" i="10"/>
  <c r="T257" i="10"/>
  <c r="E257" i="10"/>
  <c r="T352" i="10"/>
  <c r="K352" i="10"/>
  <c r="N352" i="10"/>
  <c r="E352" i="10"/>
  <c r="Q352" i="10"/>
  <c r="H352" i="10"/>
  <c r="H348" i="10"/>
  <c r="N348" i="10"/>
  <c r="E348" i="10"/>
  <c r="Q348" i="10"/>
  <c r="T348" i="10"/>
  <c r="K348" i="10"/>
  <c r="E322" i="10"/>
  <c r="H322" i="10"/>
  <c r="Q322" i="10"/>
  <c r="K322" i="10"/>
  <c r="T322" i="10"/>
  <c r="N322" i="10"/>
  <c r="E363" i="10"/>
  <c r="K363" i="10"/>
  <c r="T363" i="10"/>
  <c r="K168" i="24" s="1"/>
  <c r="N363" i="10"/>
  <c r="H363" i="10"/>
  <c r="C168" i="24" s="1"/>
  <c r="Q363" i="10"/>
  <c r="I168" i="24" s="1"/>
  <c r="K361" i="10"/>
  <c r="T361" i="10"/>
  <c r="E361" i="10"/>
  <c r="N361" i="10"/>
  <c r="H361" i="10"/>
  <c r="Q361" i="10"/>
  <c r="K287" i="10"/>
  <c r="T287" i="10"/>
  <c r="N287" i="10"/>
  <c r="E287" i="10"/>
  <c r="Q287" i="10"/>
  <c r="H287" i="10"/>
  <c r="H295" i="10"/>
  <c r="K295" i="10"/>
  <c r="N295" i="10"/>
  <c r="E295" i="10"/>
  <c r="Q295" i="10"/>
  <c r="T295" i="10"/>
  <c r="H298" i="10"/>
  <c r="Q298" i="10"/>
  <c r="T298" i="10"/>
  <c r="K298" i="10"/>
  <c r="N298" i="10"/>
  <c r="E298" i="10"/>
  <c r="Q311" i="10"/>
  <c r="K311" i="10"/>
  <c r="T311" i="10"/>
  <c r="N311" i="10"/>
  <c r="E311" i="10"/>
  <c r="H311" i="10"/>
  <c r="T282" i="10"/>
  <c r="K282" i="10"/>
  <c r="H282" i="10"/>
  <c r="N282" i="10"/>
  <c r="Q282" i="10"/>
  <c r="E282" i="10"/>
  <c r="H262" i="10"/>
  <c r="N262" i="10"/>
  <c r="E262" i="10"/>
  <c r="Q262" i="10"/>
  <c r="T262" i="10"/>
  <c r="K262" i="10"/>
  <c r="K266" i="10"/>
  <c r="T266" i="10"/>
  <c r="Q266" i="10"/>
  <c r="H266" i="10"/>
  <c r="N266" i="10"/>
  <c r="E266" i="10"/>
  <c r="E264" i="10"/>
  <c r="N264" i="10"/>
  <c r="H264" i="10"/>
  <c r="T264" i="10"/>
  <c r="K264" i="10"/>
  <c r="Q264" i="10"/>
  <c r="H283" i="10"/>
  <c r="Q283" i="10"/>
  <c r="N283" i="10"/>
  <c r="E283" i="10"/>
  <c r="T283" i="10"/>
  <c r="K283" i="10"/>
  <c r="T294" i="10"/>
  <c r="E294" i="10"/>
  <c r="P170" i="24" s="1"/>
  <c r="K294" i="10"/>
  <c r="N294" i="10"/>
  <c r="V170" i="24" s="1"/>
  <c r="Q294" i="10"/>
  <c r="X170" i="24" s="1"/>
  <c r="H294" i="10"/>
  <c r="T336" i="10"/>
  <c r="K336" i="10"/>
  <c r="N336" i="10"/>
  <c r="E336" i="10"/>
  <c r="Q336" i="10"/>
  <c r="H336" i="10"/>
  <c r="N326" i="10"/>
  <c r="T326" i="10"/>
  <c r="K326" i="10"/>
  <c r="E326" i="10"/>
  <c r="Q326" i="10"/>
  <c r="H326" i="10"/>
  <c r="Q343" i="10"/>
  <c r="H343" i="10"/>
  <c r="T343" i="10"/>
  <c r="K343" i="10"/>
  <c r="N343" i="10"/>
  <c r="E343" i="10"/>
  <c r="E355" i="10"/>
  <c r="K355" i="10"/>
  <c r="T355" i="10"/>
  <c r="N355" i="10"/>
  <c r="H355" i="10"/>
  <c r="Q355" i="10"/>
  <c r="H332" i="10"/>
  <c r="N332" i="10"/>
  <c r="E332" i="10"/>
  <c r="Q332" i="10"/>
  <c r="T332" i="10"/>
  <c r="K332" i="10"/>
  <c r="N288" i="10"/>
  <c r="H288" i="10"/>
  <c r="Q288" i="10"/>
  <c r="K288" i="10"/>
  <c r="E288" i="10"/>
  <c r="T288" i="10"/>
  <c r="E277" i="10"/>
  <c r="H277" i="10"/>
  <c r="Q277" i="10"/>
  <c r="N277" i="10"/>
  <c r="K277" i="10"/>
  <c r="T277" i="10"/>
  <c r="E284" i="10"/>
  <c r="N284" i="10"/>
  <c r="Q284" i="10"/>
  <c r="H284" i="10"/>
  <c r="T284" i="10"/>
  <c r="K284" i="10"/>
  <c r="K304" i="10"/>
  <c r="T304" i="10"/>
  <c r="E304" i="10"/>
  <c r="N304" i="10"/>
  <c r="H304" i="10"/>
  <c r="Q304" i="10"/>
  <c r="E339" i="10"/>
  <c r="H339" i="10"/>
  <c r="Q339" i="10"/>
  <c r="T339" i="10"/>
  <c r="K339" i="10"/>
  <c r="N339" i="10"/>
  <c r="T312" i="10"/>
  <c r="N312" i="10"/>
  <c r="Q312" i="10"/>
  <c r="H312" i="10"/>
  <c r="E312" i="10"/>
  <c r="K312" i="10"/>
  <c r="E323" i="10"/>
  <c r="N323" i="10"/>
  <c r="Q323" i="10"/>
  <c r="H323" i="10"/>
  <c r="T323" i="10"/>
  <c r="K323" i="10"/>
  <c r="T276" i="10"/>
  <c r="E276" i="10"/>
  <c r="N276" i="10"/>
  <c r="H276" i="10"/>
  <c r="Q276" i="10"/>
  <c r="K276" i="10"/>
  <c r="K261" i="10"/>
  <c r="T261" i="10"/>
  <c r="E261" i="10"/>
  <c r="H261" i="10"/>
  <c r="N261" i="10"/>
  <c r="Q261" i="10"/>
  <c r="H265" i="10"/>
  <c r="Q265" i="10"/>
  <c r="T265" i="10"/>
  <c r="K265" i="10"/>
  <c r="N265" i="10"/>
  <c r="E265" i="10"/>
  <c r="Q281" i="10"/>
  <c r="E281" i="10"/>
  <c r="N281" i="10"/>
  <c r="T281" i="10"/>
  <c r="H281" i="10"/>
  <c r="K281" i="10"/>
  <c r="E301" i="10"/>
  <c r="N301" i="10"/>
  <c r="H301" i="10"/>
  <c r="T301" i="10"/>
  <c r="K301" i="10"/>
  <c r="Q301" i="10"/>
  <c r="Q319" i="10"/>
  <c r="K319" i="10"/>
  <c r="T319" i="10"/>
  <c r="N319" i="10"/>
  <c r="E319" i="10"/>
  <c r="H319" i="10"/>
  <c r="Q313" i="10"/>
  <c r="T313" i="10"/>
  <c r="K313" i="10"/>
  <c r="N313" i="10"/>
  <c r="E313" i="10"/>
  <c r="H313" i="10"/>
  <c r="N350" i="10"/>
  <c r="G166" i="24" s="1"/>
  <c r="H350" i="10"/>
  <c r="C166" i="24" s="1"/>
  <c r="Q350" i="10"/>
  <c r="I166" i="24" s="1"/>
  <c r="K350" i="10"/>
  <c r="E166" i="24" s="1"/>
  <c r="E350" i="10"/>
  <c r="A166" i="24" s="1"/>
  <c r="T350" i="10"/>
  <c r="K166" i="24" s="1"/>
  <c r="T328" i="10"/>
  <c r="H328" i="10"/>
  <c r="Q328" i="10"/>
  <c r="K328" i="10"/>
  <c r="N328" i="10"/>
  <c r="E328" i="10"/>
  <c r="Q346" i="10"/>
  <c r="I87" i="24" s="1"/>
  <c r="H346" i="10"/>
  <c r="C87" i="24" s="1"/>
  <c r="K346" i="10"/>
  <c r="E87" i="24" s="1"/>
  <c r="T346" i="10"/>
  <c r="K87" i="24" s="1"/>
  <c r="N346" i="10"/>
  <c r="G87" i="24" s="1"/>
  <c r="E346" i="10"/>
  <c r="A87" i="24" s="1"/>
  <c r="T360" i="10"/>
  <c r="E360" i="10"/>
  <c r="N360" i="10"/>
  <c r="H360" i="10"/>
  <c r="Q360" i="10"/>
  <c r="K360" i="10"/>
  <c r="K299" i="10"/>
  <c r="E169" i="24" s="1"/>
  <c r="T299" i="10"/>
  <c r="H299" i="10"/>
  <c r="N299" i="10"/>
  <c r="G169" i="24" s="1"/>
  <c r="E299" i="10"/>
  <c r="A169" i="24" s="1"/>
  <c r="Q299" i="10"/>
  <c r="T314" i="10"/>
  <c r="E314" i="10"/>
  <c r="Q314" i="10"/>
  <c r="K314" i="10"/>
  <c r="H314" i="10"/>
  <c r="N314" i="10"/>
  <c r="T344" i="10"/>
  <c r="H344" i="10"/>
  <c r="K344" i="10"/>
  <c r="N344" i="10"/>
  <c r="E344" i="10"/>
  <c r="Q344" i="10"/>
  <c r="N366" i="10"/>
  <c r="K366" i="10"/>
  <c r="T366" i="10"/>
  <c r="E366" i="10"/>
  <c r="H366" i="10"/>
  <c r="Q366" i="10"/>
  <c r="T320" i="10"/>
  <c r="N320" i="10"/>
  <c r="Q320" i="10"/>
  <c r="E320" i="10"/>
  <c r="H320" i="10"/>
  <c r="K320" i="10"/>
  <c r="T290" i="10"/>
  <c r="K290" i="10"/>
  <c r="N290" i="10"/>
  <c r="E290" i="10"/>
  <c r="Q290" i="10"/>
  <c r="H290" i="10"/>
  <c r="Q273" i="10"/>
  <c r="E273" i="10"/>
  <c r="N273" i="10"/>
  <c r="H273" i="10"/>
  <c r="T273" i="10"/>
  <c r="K273" i="10"/>
  <c r="E347" i="10"/>
  <c r="Q347" i="10"/>
  <c r="H347" i="10"/>
  <c r="T347" i="10"/>
  <c r="K347" i="10"/>
  <c r="N347" i="10"/>
  <c r="Q351" i="10"/>
  <c r="E351" i="10"/>
  <c r="N351" i="10"/>
  <c r="K351" i="10"/>
  <c r="H351" i="10"/>
  <c r="T351" i="10"/>
  <c r="N354" i="9"/>
  <c r="W354" i="9"/>
  <c r="H354" i="9"/>
  <c r="Q354" i="9"/>
  <c r="Z354" i="9"/>
  <c r="K354" i="9"/>
  <c r="T354" i="9"/>
  <c r="E354" i="9"/>
  <c r="AC354" i="9"/>
  <c r="N358" i="9"/>
  <c r="W358" i="9"/>
  <c r="H358" i="9"/>
  <c r="Q358" i="9"/>
  <c r="Z358" i="9"/>
  <c r="K358" i="9"/>
  <c r="T358" i="9"/>
  <c r="E358" i="9"/>
  <c r="AC358" i="9"/>
  <c r="T265" i="9"/>
  <c r="E265" i="9"/>
  <c r="AC265" i="9"/>
  <c r="K265" i="9"/>
  <c r="W265" i="9"/>
  <c r="N265" i="9"/>
  <c r="Z265" i="9"/>
  <c r="H265" i="9"/>
  <c r="Q265" i="9"/>
  <c r="T261" i="9"/>
  <c r="E261" i="9"/>
  <c r="AC261" i="9"/>
  <c r="H261" i="9"/>
  <c r="K261" i="9"/>
  <c r="W261" i="9"/>
  <c r="N261" i="9"/>
  <c r="Z261" i="9"/>
  <c r="Q261" i="9"/>
  <c r="E269" i="9"/>
  <c r="AC269" i="9"/>
  <c r="H269" i="9"/>
  <c r="Q269" i="9"/>
  <c r="Z269" i="9"/>
  <c r="K269" i="9"/>
  <c r="T269" i="9"/>
  <c r="N269" i="9"/>
  <c r="W269" i="9"/>
  <c r="T257" i="9"/>
  <c r="E257" i="9"/>
  <c r="AC257" i="9"/>
  <c r="W257" i="9"/>
  <c r="H257" i="9"/>
  <c r="K257" i="9"/>
  <c r="N257" i="9"/>
  <c r="Z257" i="9"/>
  <c r="Q257" i="9"/>
  <c r="E273" i="9"/>
  <c r="AC273" i="9"/>
  <c r="N273" i="9"/>
  <c r="W273" i="9"/>
  <c r="K273" i="9"/>
  <c r="Z273" i="9"/>
  <c r="Q273" i="9"/>
  <c r="H273" i="9"/>
  <c r="T273" i="9"/>
  <c r="H263" i="9"/>
  <c r="Q263" i="9"/>
  <c r="N263" i="9"/>
  <c r="Z263" i="9"/>
  <c r="E263" i="9"/>
  <c r="AC263" i="9"/>
  <c r="T263" i="9"/>
  <c r="W263" i="9"/>
  <c r="K263" i="9"/>
  <c r="N266" i="9"/>
  <c r="W266" i="9"/>
  <c r="K266" i="9"/>
  <c r="Z266" i="9"/>
  <c r="H266" i="9"/>
  <c r="AC266" i="9"/>
  <c r="Q266" i="9"/>
  <c r="T266" i="9"/>
  <c r="E266" i="9"/>
  <c r="W278" i="9"/>
  <c r="H278" i="9"/>
  <c r="Q278" i="9"/>
  <c r="Z278" i="9"/>
  <c r="T278" i="9"/>
  <c r="E278" i="9"/>
  <c r="AC278" i="9"/>
  <c r="K278" i="9"/>
  <c r="N278" i="9"/>
  <c r="T282" i="9"/>
  <c r="E282" i="9"/>
  <c r="N282" i="9"/>
  <c r="W282" i="9"/>
  <c r="K282" i="9"/>
  <c r="Z282" i="9"/>
  <c r="Q282" i="9"/>
  <c r="H282" i="9"/>
  <c r="AC282" i="9"/>
  <c r="Q275" i="9"/>
  <c r="H275" i="9"/>
  <c r="E275" i="9"/>
  <c r="N275" i="9"/>
  <c r="W275" i="9"/>
  <c r="K275" i="9"/>
  <c r="AC275" i="9"/>
  <c r="T275" i="9"/>
  <c r="Z275" i="9"/>
  <c r="T286" i="9"/>
  <c r="AF168" i="22" s="1"/>
  <c r="AC286" i="9"/>
  <c r="AL168" i="22" s="1"/>
  <c r="N286" i="9"/>
  <c r="AB168" i="22" s="1"/>
  <c r="E286" i="9"/>
  <c r="V168" i="22" s="1"/>
  <c r="Q286" i="9"/>
  <c r="AD168" i="22" s="1"/>
  <c r="H286" i="9"/>
  <c r="X168" i="22" s="1"/>
  <c r="W286" i="9"/>
  <c r="AH168" i="22" s="1"/>
  <c r="K286" i="9"/>
  <c r="Z168" i="22" s="1"/>
  <c r="Z286" i="9"/>
  <c r="AJ168" i="22" s="1"/>
  <c r="W293" i="9"/>
  <c r="E293" i="9"/>
  <c r="N293" i="9"/>
  <c r="T293" i="9"/>
  <c r="H293" i="9"/>
  <c r="K293" i="9"/>
  <c r="Z293" i="9"/>
  <c r="AC293" i="9"/>
  <c r="Q293" i="9"/>
  <c r="W297" i="9"/>
  <c r="K297" i="9"/>
  <c r="T297" i="9"/>
  <c r="AC297" i="9"/>
  <c r="Q297" i="9"/>
  <c r="E297" i="9"/>
  <c r="H297" i="9"/>
  <c r="Z297" i="9"/>
  <c r="N297" i="9"/>
  <c r="K299" i="9"/>
  <c r="Z299" i="9"/>
  <c r="E299" i="9"/>
  <c r="N299" i="9"/>
  <c r="Q299" i="9"/>
  <c r="AC299" i="9"/>
  <c r="H299" i="9"/>
  <c r="T299" i="9"/>
  <c r="W299" i="9"/>
  <c r="N305" i="9"/>
  <c r="G94" i="22" s="1"/>
  <c r="Z305" i="9"/>
  <c r="O94" i="22" s="1"/>
  <c r="E305" i="9"/>
  <c r="H305" i="9"/>
  <c r="C94" i="22" s="1"/>
  <c r="AC305" i="9"/>
  <c r="K305" i="9"/>
  <c r="E94" i="22" s="1"/>
  <c r="T305" i="9"/>
  <c r="W305" i="9"/>
  <c r="Q305" i="9"/>
  <c r="N309" i="9"/>
  <c r="Z309" i="9"/>
  <c r="E309" i="9"/>
  <c r="H309" i="9"/>
  <c r="AC309" i="9"/>
  <c r="K309" i="9"/>
  <c r="T309" i="9"/>
  <c r="W309" i="9"/>
  <c r="Q309" i="9"/>
  <c r="T332" i="9"/>
  <c r="K332" i="9"/>
  <c r="N332" i="9"/>
  <c r="W332" i="9"/>
  <c r="E332" i="9"/>
  <c r="Q332" i="9"/>
  <c r="Z332" i="9"/>
  <c r="H332" i="9"/>
  <c r="AC332" i="9"/>
  <c r="T312" i="9"/>
  <c r="AC312" i="9"/>
  <c r="K312" i="9"/>
  <c r="E312" i="9"/>
  <c r="N312" i="9"/>
  <c r="W312" i="9"/>
  <c r="H312" i="9"/>
  <c r="Z312" i="9"/>
  <c r="Q312" i="9"/>
  <c r="E296" i="9"/>
  <c r="AC296" i="9"/>
  <c r="N296" i="9"/>
  <c r="W296" i="9"/>
  <c r="K296" i="9"/>
  <c r="Z296" i="9"/>
  <c r="Q296" i="9"/>
  <c r="H296" i="9"/>
  <c r="T296" i="9"/>
  <c r="Q298" i="9"/>
  <c r="H298" i="9"/>
  <c r="K298" i="9"/>
  <c r="W298" i="9"/>
  <c r="N298" i="9"/>
  <c r="Z298" i="9"/>
  <c r="E298" i="9"/>
  <c r="AC298" i="9"/>
  <c r="T298" i="9"/>
  <c r="N287" i="9"/>
  <c r="H287" i="9"/>
  <c r="Q287" i="9"/>
  <c r="Z287" i="9"/>
  <c r="AC287" i="9"/>
  <c r="K287" i="9"/>
  <c r="E287" i="9"/>
  <c r="T287" i="9"/>
  <c r="W287" i="9"/>
  <c r="K295" i="9"/>
  <c r="Z173" i="22" s="1"/>
  <c r="H295" i="9"/>
  <c r="X173" i="22" s="1"/>
  <c r="Q295" i="9"/>
  <c r="AD173" i="22" s="1"/>
  <c r="AC295" i="9"/>
  <c r="AL173" i="22" s="1"/>
  <c r="T295" i="9"/>
  <c r="AF173" i="22" s="1"/>
  <c r="W295" i="9"/>
  <c r="AH173" i="22" s="1"/>
  <c r="N295" i="9"/>
  <c r="AB173" i="22" s="1"/>
  <c r="E295" i="9"/>
  <c r="V173" i="22" s="1"/>
  <c r="Z295" i="9"/>
  <c r="AJ173" i="22" s="1"/>
  <c r="H330" i="9"/>
  <c r="K330" i="9"/>
  <c r="T330" i="9"/>
  <c r="AC330" i="9"/>
  <c r="W330" i="9"/>
  <c r="Z330" i="9"/>
  <c r="N330" i="9"/>
  <c r="Q330" i="9"/>
  <c r="E330" i="9"/>
  <c r="H288" i="9"/>
  <c r="E288" i="9"/>
  <c r="N288" i="9"/>
  <c r="W288" i="9"/>
  <c r="Q288" i="9"/>
  <c r="T288" i="9"/>
  <c r="Z288" i="9"/>
  <c r="K288" i="9"/>
  <c r="AC288" i="9"/>
  <c r="Z289" i="9"/>
  <c r="K289" i="9"/>
  <c r="E289" i="9"/>
  <c r="H289" i="9"/>
  <c r="AC289" i="9"/>
  <c r="N289" i="9"/>
  <c r="W289" i="9"/>
  <c r="Q289" i="9"/>
  <c r="T289" i="9"/>
  <c r="T316" i="9"/>
  <c r="H316" i="9"/>
  <c r="Q316" i="9"/>
  <c r="Z316" i="9"/>
  <c r="AC316" i="9"/>
  <c r="K316" i="9"/>
  <c r="E316" i="9"/>
  <c r="W316" i="9"/>
  <c r="N316" i="9"/>
  <c r="T290" i="9"/>
  <c r="E290" i="9"/>
  <c r="Z290" i="9"/>
  <c r="AC290" i="9"/>
  <c r="N290" i="9"/>
  <c r="H290" i="9"/>
  <c r="W290" i="9"/>
  <c r="K290" i="9"/>
  <c r="Q290" i="9"/>
  <c r="K291" i="9"/>
  <c r="E170" i="22" s="1"/>
  <c r="T291" i="9"/>
  <c r="K170" i="22" s="1"/>
  <c r="AC291" i="9"/>
  <c r="Q170" i="22" s="1"/>
  <c r="E291" i="9"/>
  <c r="A170" i="22" s="1"/>
  <c r="Z291" i="9"/>
  <c r="O170" i="22" s="1"/>
  <c r="Q291" i="9"/>
  <c r="I170" i="22" s="1"/>
  <c r="H291" i="9"/>
  <c r="C170" i="22" s="1"/>
  <c r="W291" i="9"/>
  <c r="M170" i="22" s="1"/>
  <c r="N291" i="9"/>
  <c r="G170" i="22" s="1"/>
  <c r="H302" i="9"/>
  <c r="T302" i="9"/>
  <c r="E302" i="9"/>
  <c r="Z302" i="9"/>
  <c r="Q302" i="9"/>
  <c r="AC302" i="9"/>
  <c r="K302" i="9"/>
  <c r="W302" i="9"/>
  <c r="N302" i="9"/>
  <c r="H306" i="9"/>
  <c r="C175" i="22" s="1"/>
  <c r="T306" i="9"/>
  <c r="K175" i="22" s="1"/>
  <c r="E306" i="9"/>
  <c r="A175" i="22" s="1"/>
  <c r="Z306" i="9"/>
  <c r="O175" i="22" s="1"/>
  <c r="Q306" i="9"/>
  <c r="I175" i="22" s="1"/>
  <c r="K306" i="9"/>
  <c r="E175" i="22" s="1"/>
  <c r="W306" i="9"/>
  <c r="M175" i="22" s="1"/>
  <c r="N306" i="9"/>
  <c r="G175" i="22" s="1"/>
  <c r="AC306" i="9"/>
  <c r="Q175" i="22" s="1"/>
  <c r="Q294" i="9"/>
  <c r="Z294" i="9"/>
  <c r="E294" i="9"/>
  <c r="AC294" i="9"/>
  <c r="H294" i="9"/>
  <c r="T294" i="9"/>
  <c r="K294" i="9"/>
  <c r="W294" i="9"/>
  <c r="N294" i="9"/>
  <c r="T304" i="9"/>
  <c r="H304" i="9"/>
  <c r="N304" i="9"/>
  <c r="E304" i="9"/>
  <c r="Z304" i="9"/>
  <c r="Q304" i="9"/>
  <c r="AC304" i="9"/>
  <c r="K304" i="9"/>
  <c r="W304" i="9"/>
  <c r="T308" i="9"/>
  <c r="H308" i="9"/>
  <c r="N308" i="9"/>
  <c r="E308" i="9"/>
  <c r="Z308" i="9"/>
  <c r="AC308" i="9"/>
  <c r="W308" i="9"/>
  <c r="K308" i="9"/>
  <c r="Q308" i="9"/>
  <c r="Z311" i="9"/>
  <c r="E311" i="9"/>
  <c r="N311" i="9"/>
  <c r="W311" i="9"/>
  <c r="H311" i="9"/>
  <c r="Q311" i="9"/>
  <c r="K311" i="9"/>
  <c r="T311" i="9"/>
  <c r="AC311" i="9"/>
  <c r="N317" i="9"/>
  <c r="W317" i="9"/>
  <c r="E317" i="9"/>
  <c r="H317" i="9"/>
  <c r="Q317" i="9"/>
  <c r="Z317" i="9"/>
  <c r="AC317" i="9"/>
  <c r="K317" i="9"/>
  <c r="T317" i="9"/>
  <c r="Z327" i="9"/>
  <c r="K327" i="9"/>
  <c r="E327" i="9"/>
  <c r="Q327" i="9"/>
  <c r="AC327" i="9"/>
  <c r="H327" i="9"/>
  <c r="T327" i="9"/>
  <c r="N327" i="9"/>
  <c r="W327" i="9"/>
  <c r="N349" i="9"/>
  <c r="W349" i="9"/>
  <c r="E349" i="9"/>
  <c r="H349" i="9"/>
  <c r="Q349" i="9"/>
  <c r="Z349" i="9"/>
  <c r="K349" i="9"/>
  <c r="T349" i="9"/>
  <c r="AC349" i="9"/>
  <c r="T320" i="9"/>
  <c r="E320" i="9"/>
  <c r="V169" i="22" s="1"/>
  <c r="N320" i="9"/>
  <c r="AB169" i="22" s="1"/>
  <c r="W320" i="9"/>
  <c r="H320" i="9"/>
  <c r="Q320" i="9"/>
  <c r="Z320" i="9"/>
  <c r="AJ169" i="22" s="1"/>
  <c r="K320" i="9"/>
  <c r="Z169" i="22" s="1"/>
  <c r="AC320" i="9"/>
  <c r="AL169" i="22" s="1"/>
  <c r="N333" i="9"/>
  <c r="Z333" i="9"/>
  <c r="E333" i="9"/>
  <c r="Q333" i="9"/>
  <c r="AC333" i="9"/>
  <c r="H333" i="9"/>
  <c r="T333" i="9"/>
  <c r="W333" i="9"/>
  <c r="K333" i="9"/>
  <c r="Z323" i="9"/>
  <c r="E323" i="9"/>
  <c r="N323" i="9"/>
  <c r="K323" i="9"/>
  <c r="W323" i="9"/>
  <c r="Q323" i="9"/>
  <c r="AC323" i="9"/>
  <c r="H323" i="9"/>
  <c r="T323" i="9"/>
  <c r="H342" i="9"/>
  <c r="K342" i="9"/>
  <c r="AC342" i="9"/>
  <c r="T342" i="9"/>
  <c r="N342" i="9"/>
  <c r="W342" i="9"/>
  <c r="E342" i="9"/>
  <c r="Q342" i="9"/>
  <c r="Z342" i="9"/>
  <c r="T344" i="9"/>
  <c r="W344" i="9"/>
  <c r="H344" i="9"/>
  <c r="AC344" i="9"/>
  <c r="K344" i="9"/>
  <c r="N344" i="9"/>
  <c r="E344" i="9"/>
  <c r="Z344" i="9"/>
  <c r="Q344" i="9"/>
  <c r="N345" i="9"/>
  <c r="Q345" i="9"/>
  <c r="T345" i="9"/>
  <c r="K345" i="9"/>
  <c r="W345" i="9"/>
  <c r="Z345" i="9"/>
  <c r="E345" i="9"/>
  <c r="H345" i="9"/>
  <c r="AC345" i="9"/>
  <c r="T348" i="9"/>
  <c r="H348" i="9"/>
  <c r="Q348" i="9"/>
  <c r="Z348" i="9"/>
  <c r="K348" i="9"/>
  <c r="AC348" i="9"/>
  <c r="E348" i="9"/>
  <c r="N348" i="9"/>
  <c r="W348" i="9"/>
  <c r="N321" i="9"/>
  <c r="K321" i="9"/>
  <c r="T321" i="9"/>
  <c r="AC321" i="9"/>
  <c r="W321" i="9"/>
  <c r="E321" i="9"/>
  <c r="H321" i="9"/>
  <c r="Z321" i="9"/>
  <c r="Q321" i="9"/>
  <c r="H326" i="9"/>
  <c r="E326" i="9"/>
  <c r="N326" i="9"/>
  <c r="W326" i="9"/>
  <c r="Q326" i="9"/>
  <c r="Z326" i="9"/>
  <c r="T326" i="9"/>
  <c r="K326" i="9"/>
  <c r="AC326" i="9"/>
  <c r="T328" i="9"/>
  <c r="E328" i="9"/>
  <c r="H328" i="9"/>
  <c r="W328" i="9"/>
  <c r="K328" i="9"/>
  <c r="Z328" i="9"/>
  <c r="AC328" i="9"/>
  <c r="N328" i="9"/>
  <c r="Q328" i="9"/>
  <c r="T340" i="9"/>
  <c r="W340" i="9"/>
  <c r="M176" i="22" s="1"/>
  <c r="Z340" i="9"/>
  <c r="Q340" i="9"/>
  <c r="H340" i="9"/>
  <c r="AC340" i="9"/>
  <c r="K340" i="9"/>
  <c r="E176" i="22" s="1"/>
  <c r="N340" i="9"/>
  <c r="G176" i="22" s="1"/>
  <c r="E340" i="9"/>
  <c r="N341" i="9"/>
  <c r="AB91" i="22" s="1"/>
  <c r="Q341" i="9"/>
  <c r="AD91" i="22" s="1"/>
  <c r="H341" i="9"/>
  <c r="X91" i="22" s="1"/>
  <c r="AC341" i="9"/>
  <c r="AL91" i="22" s="1"/>
  <c r="T341" i="9"/>
  <c r="AF91" i="22" s="1"/>
  <c r="K341" i="9"/>
  <c r="Z91" i="22" s="1"/>
  <c r="W341" i="9"/>
  <c r="AH91" i="22" s="1"/>
  <c r="Z341" i="9"/>
  <c r="AJ91" i="22" s="1"/>
  <c r="E341" i="9"/>
  <c r="V91" i="22" s="1"/>
  <c r="Z351" i="9"/>
  <c r="H351" i="9"/>
  <c r="Q351" i="9"/>
  <c r="K351" i="9"/>
  <c r="T351" i="9"/>
  <c r="AC351" i="9"/>
  <c r="E351" i="9"/>
  <c r="N351" i="9"/>
  <c r="W351" i="9"/>
  <c r="T336" i="9"/>
  <c r="E336" i="9"/>
  <c r="AC336" i="9"/>
  <c r="W336" i="9"/>
  <c r="Q336" i="9"/>
  <c r="H336" i="9"/>
  <c r="K336" i="9"/>
  <c r="N336" i="9"/>
  <c r="Z336" i="9"/>
  <c r="H310" i="9"/>
  <c r="T310" i="9"/>
  <c r="E310" i="9"/>
  <c r="Z310" i="9"/>
  <c r="Q310" i="9"/>
  <c r="K310" i="9"/>
  <c r="N310" i="9"/>
  <c r="W310" i="9"/>
  <c r="AC310" i="9"/>
  <c r="T324" i="9"/>
  <c r="K174" i="22" s="1"/>
  <c r="AC324" i="9"/>
  <c r="Q174" i="22" s="1"/>
  <c r="N324" i="9"/>
  <c r="E324" i="9"/>
  <c r="A174" i="22" s="1"/>
  <c r="Z324" i="9"/>
  <c r="O174" i="22" s="1"/>
  <c r="Q324" i="9"/>
  <c r="I174" i="22" s="1"/>
  <c r="H324" i="9"/>
  <c r="C174" i="22" s="1"/>
  <c r="K324" i="9"/>
  <c r="E174" i="22" s="1"/>
  <c r="W324" i="9"/>
  <c r="N329" i="9"/>
  <c r="W329" i="9"/>
  <c r="Z329" i="9"/>
  <c r="E329" i="9"/>
  <c r="Q329" i="9"/>
  <c r="H329" i="9"/>
  <c r="AC329" i="9"/>
  <c r="T329" i="9"/>
  <c r="K329" i="9"/>
  <c r="E298" i="5"/>
  <c r="AC298" i="5"/>
  <c r="N298" i="5"/>
  <c r="W298" i="5"/>
  <c r="Q298" i="5"/>
  <c r="Z298" i="5"/>
  <c r="H298" i="5"/>
  <c r="T298" i="5"/>
  <c r="K298" i="5"/>
  <c r="K279" i="5"/>
  <c r="Z279" i="5"/>
  <c r="N279" i="5"/>
  <c r="E279" i="5"/>
  <c r="Q279" i="5"/>
  <c r="AC279" i="5"/>
  <c r="H279" i="5"/>
  <c r="T279" i="5"/>
  <c r="W279" i="5"/>
  <c r="Q292" i="5"/>
  <c r="E292" i="5"/>
  <c r="N292" i="5"/>
  <c r="W292" i="5"/>
  <c r="Z292" i="5"/>
  <c r="AC292" i="5"/>
  <c r="H292" i="5"/>
  <c r="T292" i="5"/>
  <c r="K292" i="5"/>
  <c r="Q290" i="5"/>
  <c r="AC290" i="5"/>
  <c r="N290" i="5"/>
  <c r="Z290" i="5"/>
  <c r="H290" i="5"/>
  <c r="E290" i="5"/>
  <c r="T290" i="5"/>
  <c r="W290" i="5"/>
  <c r="K290" i="5"/>
  <c r="E317" i="5"/>
  <c r="AC317" i="5"/>
  <c r="K317" i="5"/>
  <c r="T317" i="5"/>
  <c r="N317" i="5"/>
  <c r="W317" i="5"/>
  <c r="Q317" i="5"/>
  <c r="H317" i="5"/>
  <c r="Z317" i="5"/>
  <c r="T350" i="5"/>
  <c r="W350" i="5"/>
  <c r="M166" i="21" s="1"/>
  <c r="H350" i="5"/>
  <c r="C166" i="21" s="1"/>
  <c r="AC350" i="5"/>
  <c r="K350" i="5"/>
  <c r="E350" i="5"/>
  <c r="A166" i="21" s="1"/>
  <c r="N350" i="5"/>
  <c r="G166" i="21" s="1"/>
  <c r="Z350" i="5"/>
  <c r="Q350" i="5"/>
  <c r="T346" i="5"/>
  <c r="K87" i="21" s="1"/>
  <c r="W346" i="5"/>
  <c r="M87" i="21" s="1"/>
  <c r="Q346" i="5"/>
  <c r="I87" i="21" s="1"/>
  <c r="AC346" i="5"/>
  <c r="Q87" i="21" s="1"/>
  <c r="H346" i="5"/>
  <c r="C87" i="21" s="1"/>
  <c r="K346" i="5"/>
  <c r="E87" i="21" s="1"/>
  <c r="N346" i="5"/>
  <c r="G87" i="21" s="1"/>
  <c r="E346" i="5"/>
  <c r="A87" i="21" s="1"/>
  <c r="Z346" i="5"/>
  <c r="O87" i="21" s="1"/>
  <c r="T342" i="5"/>
  <c r="W342" i="5"/>
  <c r="E342" i="5"/>
  <c r="Z342" i="5"/>
  <c r="Q342" i="5"/>
  <c r="H342" i="5"/>
  <c r="AC342" i="5"/>
  <c r="K342" i="5"/>
  <c r="N342" i="5"/>
  <c r="T261" i="5"/>
  <c r="E261" i="5"/>
  <c r="AC261" i="5"/>
  <c r="N261" i="5"/>
  <c r="Q261" i="5"/>
  <c r="H261" i="5"/>
  <c r="W261" i="5"/>
  <c r="K261" i="5"/>
  <c r="Z261" i="5"/>
  <c r="E304" i="5"/>
  <c r="AC304" i="5"/>
  <c r="H304" i="5"/>
  <c r="Q304" i="5"/>
  <c r="Z304" i="5"/>
  <c r="N304" i="5"/>
  <c r="W304" i="5"/>
  <c r="K304" i="5"/>
  <c r="T304" i="5"/>
  <c r="E321" i="5"/>
  <c r="AC321" i="5"/>
  <c r="H321" i="5"/>
  <c r="Q321" i="5"/>
  <c r="Z321" i="5"/>
  <c r="T321" i="5"/>
  <c r="K321" i="5"/>
  <c r="W321" i="5"/>
  <c r="N321" i="5"/>
  <c r="E357" i="5"/>
  <c r="AC357" i="5"/>
  <c r="N357" i="5"/>
  <c r="W357" i="5"/>
  <c r="H357" i="5"/>
  <c r="Q357" i="5"/>
  <c r="Z357" i="5"/>
  <c r="K357" i="5"/>
  <c r="T357" i="5"/>
  <c r="Q355" i="5"/>
  <c r="E355" i="5"/>
  <c r="N355" i="5"/>
  <c r="W355" i="5"/>
  <c r="Z355" i="5"/>
  <c r="H355" i="5"/>
  <c r="K355" i="5"/>
  <c r="T355" i="5"/>
  <c r="AC355" i="5"/>
  <c r="E369" i="5"/>
  <c r="A88" i="21" s="1"/>
  <c r="AC369" i="5"/>
  <c r="N369" i="5"/>
  <c r="W369" i="5"/>
  <c r="M88" i="21" s="1"/>
  <c r="H369" i="5"/>
  <c r="C88" i="21" s="1"/>
  <c r="Q369" i="5"/>
  <c r="Z369" i="5"/>
  <c r="O88" i="21" s="1"/>
  <c r="K369" i="5"/>
  <c r="E88" i="21" s="1"/>
  <c r="T369" i="5"/>
  <c r="K88" i="21" s="1"/>
  <c r="N351" i="5"/>
  <c r="G167" i="21" s="1"/>
  <c r="Q351" i="5"/>
  <c r="T351" i="5"/>
  <c r="K351" i="5"/>
  <c r="W351" i="5"/>
  <c r="Z351" i="5"/>
  <c r="O167" i="21" s="1"/>
  <c r="E351" i="5"/>
  <c r="A167" i="21" s="1"/>
  <c r="H351" i="5"/>
  <c r="C167" i="21" s="1"/>
  <c r="AC351" i="5"/>
  <c r="Q167" i="21" s="1"/>
  <c r="E288" i="5"/>
  <c r="AC288" i="5"/>
  <c r="H288" i="5"/>
  <c r="Q288" i="5"/>
  <c r="Z288" i="5"/>
  <c r="W288" i="5"/>
  <c r="K288" i="5"/>
  <c r="N288" i="5"/>
  <c r="T288" i="5"/>
  <c r="T254" i="5"/>
  <c r="E254" i="5"/>
  <c r="AC254" i="5"/>
  <c r="N254" i="5"/>
  <c r="W254" i="5"/>
  <c r="H254" i="5"/>
  <c r="Q254" i="5"/>
  <c r="K254" i="5"/>
  <c r="Z254" i="5"/>
  <c r="K283" i="5"/>
  <c r="W283" i="5"/>
  <c r="N283" i="5"/>
  <c r="E283" i="5"/>
  <c r="Q283" i="5"/>
  <c r="Z283" i="5"/>
  <c r="H283" i="5"/>
  <c r="AC283" i="5"/>
  <c r="T283" i="5"/>
  <c r="K324" i="5"/>
  <c r="E324" i="5"/>
  <c r="N324" i="5"/>
  <c r="W324" i="5"/>
  <c r="H324" i="5"/>
  <c r="Q324" i="5"/>
  <c r="T324" i="5"/>
  <c r="Z324" i="5"/>
  <c r="AC324" i="5"/>
  <c r="K328" i="5"/>
  <c r="Z328" i="5"/>
  <c r="T328" i="5"/>
  <c r="AC328" i="5"/>
  <c r="E328" i="5"/>
  <c r="N328" i="5"/>
  <c r="Q328" i="5"/>
  <c r="W328" i="5"/>
  <c r="H328" i="5"/>
  <c r="E269" i="5"/>
  <c r="AC269" i="5"/>
  <c r="H269" i="5"/>
  <c r="T269" i="5"/>
  <c r="W269" i="5"/>
  <c r="K269" i="5"/>
  <c r="Z269" i="5"/>
  <c r="N269" i="5"/>
  <c r="Q269" i="5"/>
  <c r="T265" i="5"/>
  <c r="E265" i="5"/>
  <c r="AC265" i="5"/>
  <c r="Q265" i="5"/>
  <c r="H265" i="5"/>
  <c r="K265" i="5"/>
  <c r="W265" i="5"/>
  <c r="N265" i="5"/>
  <c r="Z265" i="5"/>
  <c r="W309" i="5"/>
  <c r="H309" i="5"/>
  <c r="Q309" i="5"/>
  <c r="Z309" i="5"/>
  <c r="K309" i="5"/>
  <c r="N309" i="5"/>
  <c r="AC309" i="5"/>
  <c r="E309" i="5"/>
  <c r="T309" i="5"/>
  <c r="Q310" i="5"/>
  <c r="E310" i="5"/>
  <c r="N310" i="5"/>
  <c r="W310" i="5"/>
  <c r="AC310" i="5"/>
  <c r="H310" i="5"/>
  <c r="T310" i="5"/>
  <c r="K310" i="5"/>
  <c r="Z310" i="5"/>
  <c r="H348" i="5"/>
  <c r="K348" i="5"/>
  <c r="AC348" i="5"/>
  <c r="T348" i="5"/>
  <c r="N348" i="5"/>
  <c r="E348" i="5"/>
  <c r="W348" i="5"/>
  <c r="Q348" i="5"/>
  <c r="Z348" i="5"/>
  <c r="T338" i="5"/>
  <c r="W338" i="5"/>
  <c r="N338" i="5"/>
  <c r="Z338" i="5"/>
  <c r="E338" i="5"/>
  <c r="Q338" i="5"/>
  <c r="H338" i="5"/>
  <c r="AC338" i="5"/>
  <c r="K338" i="5"/>
  <c r="Q271" i="5"/>
  <c r="K271" i="5"/>
  <c r="T271" i="5"/>
  <c r="AC271" i="5"/>
  <c r="E271" i="5"/>
  <c r="H271" i="5"/>
  <c r="N271" i="5"/>
  <c r="Z271" i="5"/>
  <c r="W271" i="5"/>
  <c r="T258" i="5"/>
  <c r="N258" i="5"/>
  <c r="W258" i="5"/>
  <c r="H258" i="5"/>
  <c r="K258" i="5"/>
  <c r="AC258" i="5"/>
  <c r="Q258" i="5"/>
  <c r="E258" i="5"/>
  <c r="Z258" i="5"/>
  <c r="Q282" i="5"/>
  <c r="W282" i="5"/>
  <c r="N282" i="5"/>
  <c r="E282" i="5"/>
  <c r="Z282" i="5"/>
  <c r="AC282" i="5"/>
  <c r="H282" i="5"/>
  <c r="T282" i="5"/>
  <c r="K282" i="5"/>
  <c r="W270" i="5"/>
  <c r="K270" i="5"/>
  <c r="N270" i="5"/>
  <c r="Z270" i="5"/>
  <c r="E270" i="5"/>
  <c r="Q270" i="5"/>
  <c r="AC270" i="5"/>
  <c r="H270" i="5"/>
  <c r="T270" i="5"/>
  <c r="W330" i="5"/>
  <c r="E330" i="5"/>
  <c r="N330" i="5"/>
  <c r="Q330" i="5"/>
  <c r="AC330" i="5"/>
  <c r="H330" i="5"/>
  <c r="T330" i="5"/>
  <c r="Z330" i="5"/>
  <c r="K330" i="5"/>
  <c r="W354" i="5"/>
  <c r="E354" i="5"/>
  <c r="N354" i="5"/>
  <c r="H354" i="5"/>
  <c r="Q354" i="5"/>
  <c r="Z354" i="5"/>
  <c r="K354" i="5"/>
  <c r="T354" i="5"/>
  <c r="AC354" i="5"/>
  <c r="W295" i="5"/>
  <c r="AH169" i="21" s="1"/>
  <c r="K295" i="5"/>
  <c r="T295" i="5"/>
  <c r="AF169" i="21" s="1"/>
  <c r="AC295" i="5"/>
  <c r="N295" i="5"/>
  <c r="Z295" i="5"/>
  <c r="E295" i="5"/>
  <c r="V169" i="21" s="1"/>
  <c r="Q295" i="5"/>
  <c r="H295" i="5"/>
  <c r="W313" i="5"/>
  <c r="E313" i="5"/>
  <c r="AC313" i="5"/>
  <c r="H313" i="5"/>
  <c r="T313" i="5"/>
  <c r="K313" i="5"/>
  <c r="Z313" i="5"/>
  <c r="N313" i="5"/>
  <c r="Q313" i="5"/>
  <c r="E294" i="5"/>
  <c r="AC294" i="5"/>
  <c r="N294" i="5"/>
  <c r="W294" i="5"/>
  <c r="Q294" i="5"/>
  <c r="AD170" i="21" s="1"/>
  <c r="H294" i="5"/>
  <c r="X170" i="21" s="1"/>
  <c r="T294" i="5"/>
  <c r="K294" i="5"/>
  <c r="Z294" i="5"/>
  <c r="Z341" i="5"/>
  <c r="E341" i="5"/>
  <c r="V87" i="21" s="1"/>
  <c r="AC341" i="5"/>
  <c r="Q341" i="5"/>
  <c r="AD87" i="21" s="1"/>
  <c r="H341" i="5"/>
  <c r="X87" i="21" s="1"/>
  <c r="K341" i="5"/>
  <c r="T341" i="5"/>
  <c r="N341" i="5"/>
  <c r="W341" i="5"/>
  <c r="W366" i="5"/>
  <c r="E366" i="5"/>
  <c r="N366" i="5"/>
  <c r="K366" i="5"/>
  <c r="T366" i="5"/>
  <c r="AC366" i="5"/>
  <c r="H366" i="5"/>
  <c r="Q366" i="5"/>
  <c r="Z366" i="5"/>
  <c r="W370" i="5"/>
  <c r="AH88" i="21" s="1"/>
  <c r="H370" i="5"/>
  <c r="X88" i="21" s="1"/>
  <c r="Q370" i="5"/>
  <c r="Z370" i="5"/>
  <c r="K370" i="5"/>
  <c r="T370" i="5"/>
  <c r="AC370" i="5"/>
  <c r="E370" i="5"/>
  <c r="N370" i="5"/>
  <c r="AB88" i="21" s="1"/>
  <c r="Q359" i="5"/>
  <c r="AD164" i="21" s="1"/>
  <c r="H359" i="5"/>
  <c r="X164" i="21" s="1"/>
  <c r="K359" i="5"/>
  <c r="T359" i="5"/>
  <c r="AF164" i="21" s="1"/>
  <c r="AC359" i="5"/>
  <c r="AL164" i="21" s="1"/>
  <c r="E359" i="5"/>
  <c r="V164" i="21" s="1"/>
  <c r="N359" i="5"/>
  <c r="W359" i="5"/>
  <c r="AH164" i="21" s="1"/>
  <c r="Z359" i="5"/>
  <c r="W305" i="5"/>
  <c r="M90" i="21" s="1"/>
  <c r="E305" i="5"/>
  <c r="A90" i="21" s="1"/>
  <c r="N305" i="5"/>
  <c r="G90" i="21" s="1"/>
  <c r="K305" i="5"/>
  <c r="E90" i="21" s="1"/>
  <c r="T305" i="5"/>
  <c r="K90" i="21" s="1"/>
  <c r="AC305" i="5"/>
  <c r="Q90" i="21" s="1"/>
  <c r="H305" i="5"/>
  <c r="Z305" i="5"/>
  <c r="O90" i="21" s="1"/>
  <c r="Q305" i="5"/>
  <c r="Q331" i="5"/>
  <c r="K331" i="5"/>
  <c r="T331" i="5"/>
  <c r="AC331" i="5"/>
  <c r="N331" i="5"/>
  <c r="E331" i="5"/>
  <c r="H331" i="5"/>
  <c r="W331" i="5"/>
  <c r="Z331" i="5"/>
  <c r="N335" i="5"/>
  <c r="Q335" i="5"/>
  <c r="Z335" i="5"/>
  <c r="E335" i="5"/>
  <c r="H335" i="5"/>
  <c r="AC335" i="5"/>
  <c r="T335" i="5"/>
  <c r="W335" i="5"/>
  <c r="K335" i="5"/>
  <c r="E361" i="5"/>
  <c r="AC361" i="5"/>
  <c r="K361" i="5"/>
  <c r="T361" i="5"/>
  <c r="N361" i="5"/>
  <c r="W361" i="5"/>
  <c r="H361" i="5"/>
  <c r="Q361" i="5"/>
  <c r="Z361" i="5"/>
  <c r="K332" i="5"/>
  <c r="W332" i="5"/>
  <c r="H332" i="5"/>
  <c r="Q332" i="5"/>
  <c r="Z332" i="5"/>
  <c r="N332" i="5"/>
  <c r="AC332" i="5"/>
  <c r="E332" i="5"/>
  <c r="T332" i="5"/>
  <c r="K356" i="5"/>
  <c r="H356" i="5"/>
  <c r="Q356" i="5"/>
  <c r="Z356" i="5"/>
  <c r="T356" i="5"/>
  <c r="AC356" i="5"/>
  <c r="E356" i="5"/>
  <c r="N356" i="5"/>
  <c r="W356" i="5"/>
  <c r="Q327" i="5"/>
  <c r="E327" i="5"/>
  <c r="N327" i="5"/>
  <c r="W327" i="5"/>
  <c r="Z327" i="5"/>
  <c r="H327" i="5"/>
  <c r="K327" i="5"/>
  <c r="T327" i="5"/>
  <c r="AC327" i="5"/>
  <c r="M242" i="5"/>
  <c r="G239" i="5"/>
  <c r="S244" i="10"/>
  <c r="AE241" i="9"/>
  <c r="P238" i="12"/>
  <c r="J247" i="5"/>
  <c r="U242" i="9"/>
  <c r="P248" i="12"/>
  <c r="W160" i="26" s="1"/>
  <c r="P241" i="10"/>
  <c r="I242" i="9"/>
  <c r="I233" i="11"/>
  <c r="F240" i="12"/>
  <c r="B158" i="26" s="1"/>
  <c r="V245" i="5"/>
  <c r="Y241" i="9"/>
  <c r="R240" i="12"/>
  <c r="J158" i="26" s="1"/>
  <c r="G239" i="10"/>
  <c r="R236" i="9"/>
  <c r="F236" i="12"/>
  <c r="M245" i="11"/>
  <c r="F234" i="10"/>
  <c r="F251" i="9"/>
  <c r="V245" i="9"/>
  <c r="J241" i="9"/>
  <c r="R244" i="5"/>
  <c r="F250" i="5"/>
  <c r="V233" i="5"/>
  <c r="M246" i="10"/>
  <c r="U155" i="24" s="1"/>
  <c r="P243" i="10"/>
  <c r="G237" i="9"/>
  <c r="G236" i="10"/>
  <c r="Q161" i="24" s="1"/>
  <c r="O245" i="11"/>
  <c r="H157" i="25" s="1"/>
  <c r="R242" i="11"/>
  <c r="M241" i="10"/>
  <c r="R251" i="9"/>
  <c r="AA248" i="9"/>
  <c r="Y245" i="9"/>
  <c r="P241" i="9"/>
  <c r="M236" i="9"/>
  <c r="R248" i="10"/>
  <c r="J236" i="10"/>
  <c r="S161" i="24" s="1"/>
  <c r="L234" i="11"/>
  <c r="F251" i="10"/>
  <c r="O248" i="10"/>
  <c r="AD250" i="5"/>
  <c r="O244" i="12"/>
  <c r="L250" i="5"/>
  <c r="M247" i="5"/>
  <c r="I241" i="11"/>
  <c r="AE252" i="9"/>
  <c r="I236" i="5"/>
  <c r="O242" i="12"/>
  <c r="G236" i="12"/>
  <c r="Q161" i="26" s="1"/>
  <c r="J249" i="11"/>
  <c r="S159" i="25" s="1"/>
  <c r="O240" i="5"/>
  <c r="H158" i="21" s="1"/>
  <c r="R234" i="5"/>
  <c r="R251" i="12"/>
  <c r="U244" i="12"/>
  <c r="I242" i="12"/>
  <c r="V250" i="11"/>
  <c r="I242" i="11"/>
  <c r="S239" i="11"/>
  <c r="V245" i="10"/>
  <c r="U234" i="10"/>
  <c r="AE240" i="9"/>
  <c r="X240" i="5"/>
  <c r="N158" i="21" s="1"/>
  <c r="AE245" i="5"/>
  <c r="L240" i="5"/>
  <c r="F158" i="21" s="1"/>
  <c r="R244" i="12"/>
  <c r="V239" i="12"/>
  <c r="O236" i="12"/>
  <c r="S250" i="11"/>
  <c r="V252" i="10"/>
  <c r="R247" i="10"/>
  <c r="J155" i="24" s="1"/>
  <c r="S245" i="10"/>
  <c r="X241" i="9"/>
  <c r="AB240" i="9"/>
  <c r="P250" i="11"/>
  <c r="U252" i="10"/>
  <c r="F249" i="10"/>
  <c r="G247" i="10"/>
  <c r="M243" i="11"/>
  <c r="I241" i="9"/>
  <c r="D238" i="10"/>
  <c r="K238" i="10" s="1"/>
  <c r="U235" i="12"/>
  <c r="O247" i="12"/>
  <c r="H155" i="26" s="1"/>
  <c r="I235" i="12"/>
  <c r="R245" i="11"/>
  <c r="J157" i="25" s="1"/>
  <c r="O241" i="11"/>
  <c r="AA250" i="9"/>
  <c r="P167" i="22" s="1"/>
  <c r="X250" i="9"/>
  <c r="N167" i="22" s="1"/>
  <c r="L244" i="5"/>
  <c r="U242" i="11"/>
  <c r="AA251" i="9"/>
  <c r="L240" i="12"/>
  <c r="F158" i="26" s="1"/>
  <c r="O242" i="11"/>
  <c r="O233" i="11"/>
  <c r="AA238" i="9"/>
  <c r="AA243" i="9"/>
  <c r="D238" i="9"/>
  <c r="D246" i="11"/>
  <c r="H246" i="11" s="1"/>
  <c r="C84" i="25" s="1"/>
  <c r="O252" i="10"/>
  <c r="Y244" i="9"/>
  <c r="D244" i="9"/>
  <c r="E244" i="9" s="1"/>
  <c r="AD239" i="9"/>
  <c r="Y245" i="5"/>
  <c r="J244" i="5"/>
  <c r="D242" i="5"/>
  <c r="H242" i="5" s="1"/>
  <c r="F234" i="5"/>
  <c r="I249" i="12"/>
  <c r="I247" i="12"/>
  <c r="D155" i="26" s="1"/>
  <c r="P243" i="11"/>
  <c r="V239" i="11"/>
  <c r="U236" i="11"/>
  <c r="R233" i="11"/>
  <c r="J245" i="9"/>
  <c r="X244" i="9"/>
  <c r="AD243" i="9"/>
  <c r="AA239" i="9"/>
  <c r="Y238" i="9"/>
  <c r="AI166" i="22" s="1"/>
  <c r="U234" i="9"/>
  <c r="L252" i="10"/>
  <c r="U244" i="9"/>
  <c r="U239" i="9"/>
  <c r="X238" i="9"/>
  <c r="U237" i="12"/>
  <c r="L159" i="26" s="1"/>
  <c r="R243" i="10"/>
  <c r="O236" i="10"/>
  <c r="AB248" i="9"/>
  <c r="AK164" i="22" s="1"/>
  <c r="S244" i="9"/>
  <c r="R239" i="9"/>
  <c r="U238" i="9"/>
  <c r="R234" i="9"/>
  <c r="O245" i="10"/>
  <c r="H157" i="24" s="1"/>
  <c r="AE244" i="9"/>
  <c r="P244" i="9"/>
  <c r="L239" i="9"/>
  <c r="R238" i="9"/>
  <c r="AA235" i="9"/>
  <c r="P166" i="22" s="1"/>
  <c r="L234" i="9"/>
  <c r="L237" i="12"/>
  <c r="F159" i="26" s="1"/>
  <c r="AE244" i="5"/>
  <c r="R240" i="5"/>
  <c r="J158" i="21" s="1"/>
  <c r="U238" i="5"/>
  <c r="S233" i="5"/>
  <c r="U250" i="12"/>
  <c r="I248" i="12"/>
  <c r="D241" i="12"/>
  <c r="H241" i="12" s="1"/>
  <c r="G239" i="12"/>
  <c r="F237" i="12"/>
  <c r="B159" i="26" s="1"/>
  <c r="D247" i="11"/>
  <c r="Q247" i="11" s="1"/>
  <c r="D249" i="10"/>
  <c r="Q249" i="10" s="1"/>
  <c r="L245" i="10"/>
  <c r="F157" i="24" s="1"/>
  <c r="F243" i="10"/>
  <c r="U238" i="10"/>
  <c r="P250" i="9"/>
  <c r="V248" i="9"/>
  <c r="AG164" i="22" s="1"/>
  <c r="AD244" i="9"/>
  <c r="L244" i="9"/>
  <c r="AA240" i="9"/>
  <c r="F239" i="9"/>
  <c r="L238" i="9"/>
  <c r="V235" i="9"/>
  <c r="I234" i="9"/>
  <c r="P242" i="5"/>
  <c r="S238" i="5"/>
  <c r="G250" i="12"/>
  <c r="V245" i="12"/>
  <c r="V240" i="12"/>
  <c r="V246" i="11"/>
  <c r="AA155" i="25" s="1"/>
  <c r="J251" i="10"/>
  <c r="S163" i="24" s="1"/>
  <c r="G240" i="10"/>
  <c r="P238" i="10"/>
  <c r="G248" i="9"/>
  <c r="W164" i="22" s="1"/>
  <c r="AB244" i="9"/>
  <c r="I244" i="9"/>
  <c r="I238" i="9"/>
  <c r="M235" i="9"/>
  <c r="G233" i="12"/>
  <c r="S235" i="11"/>
  <c r="P233" i="10"/>
  <c r="AD235" i="9"/>
  <c r="R166" i="22" s="1"/>
  <c r="D235" i="11"/>
  <c r="T235" i="11" s="1"/>
  <c r="U240" i="9"/>
  <c r="AA250" i="5"/>
  <c r="U249" i="5"/>
  <c r="D245" i="5"/>
  <c r="H245" i="5" s="1"/>
  <c r="G244" i="5"/>
  <c r="AB242" i="5"/>
  <c r="AE240" i="5"/>
  <c r="D240" i="5"/>
  <c r="T240" i="5" s="1"/>
  <c r="AD235" i="5"/>
  <c r="U234" i="5"/>
  <c r="S245" i="12"/>
  <c r="L242" i="12"/>
  <c r="O240" i="12"/>
  <c r="H158" i="26" s="1"/>
  <c r="D236" i="12"/>
  <c r="Q236" i="12" s="1"/>
  <c r="I80" i="26" s="1"/>
  <c r="M250" i="11"/>
  <c r="D248" i="11"/>
  <c r="T248" i="11" s="1"/>
  <c r="L242" i="11"/>
  <c r="O234" i="11"/>
  <c r="D251" i="10"/>
  <c r="Q251" i="10" s="1"/>
  <c r="J245" i="10"/>
  <c r="I243" i="10"/>
  <c r="J238" i="10"/>
  <c r="U248" i="9"/>
  <c r="S240" i="9"/>
  <c r="U235" i="9"/>
  <c r="L166" i="22" s="1"/>
  <c r="V234" i="5"/>
  <c r="AG158" i="21" s="1"/>
  <c r="P245" i="12"/>
  <c r="V244" i="11"/>
  <c r="O240" i="11"/>
  <c r="H158" i="25" s="1"/>
  <c r="U239" i="10"/>
  <c r="R248" i="9"/>
  <c r="R240" i="9"/>
  <c r="V239" i="9"/>
  <c r="AG160" i="22" s="1"/>
  <c r="R235" i="9"/>
  <c r="J166" i="22" s="1"/>
  <c r="AD242" i="5"/>
  <c r="AA235" i="5"/>
  <c r="S252" i="12"/>
  <c r="AE252" i="5"/>
  <c r="X250" i="5"/>
  <c r="Y244" i="5"/>
  <c r="D244" i="5"/>
  <c r="H244" i="5" s="1"/>
  <c r="O242" i="5"/>
  <c r="S240" i="5"/>
  <c r="X235" i="5"/>
  <c r="P252" i="12"/>
  <c r="V250" i="12"/>
  <c r="G245" i="12"/>
  <c r="P243" i="12"/>
  <c r="P236" i="12"/>
  <c r="W161" i="26" s="1"/>
  <c r="R235" i="12"/>
  <c r="V233" i="12"/>
  <c r="J251" i="11"/>
  <c r="S163" i="25" s="1"/>
  <c r="U244" i="11"/>
  <c r="G243" i="11"/>
  <c r="M240" i="11"/>
  <c r="S238" i="11"/>
  <c r="V251" i="10"/>
  <c r="AA163" i="24" s="1"/>
  <c r="S240" i="10"/>
  <c r="O239" i="10"/>
  <c r="U252" i="9"/>
  <c r="I248" i="9"/>
  <c r="Y246" i="9"/>
  <c r="AI159" i="22" s="1"/>
  <c r="R244" i="9"/>
  <c r="M240" i="9"/>
  <c r="D236" i="9"/>
  <c r="Z236" i="9" s="1"/>
  <c r="O84" i="22" s="1"/>
  <c r="O235" i="9"/>
  <c r="H166" i="22" s="1"/>
  <c r="U243" i="5"/>
  <c r="O235" i="5"/>
  <c r="J252" i="12"/>
  <c r="O243" i="12"/>
  <c r="P235" i="12"/>
  <c r="S233" i="12"/>
  <c r="S249" i="11"/>
  <c r="Y159" i="25" s="1"/>
  <c r="P247" i="11"/>
  <c r="P244" i="11"/>
  <c r="L240" i="11"/>
  <c r="F158" i="25" s="1"/>
  <c r="I238" i="11"/>
  <c r="V235" i="11"/>
  <c r="U249" i="10"/>
  <c r="M240" i="10"/>
  <c r="O237" i="10"/>
  <c r="H159" i="24" s="1"/>
  <c r="L252" i="9"/>
  <c r="L240" i="9"/>
  <c r="I250" i="5"/>
  <c r="AB245" i="5"/>
  <c r="S244" i="5"/>
  <c r="G243" i="5"/>
  <c r="P240" i="5"/>
  <c r="AE236" i="5"/>
  <c r="AM161" i="21" s="1"/>
  <c r="F235" i="5"/>
  <c r="G252" i="12"/>
  <c r="D249" i="12"/>
  <c r="H249" i="12" s="1"/>
  <c r="L243" i="12"/>
  <c r="J236" i="12"/>
  <c r="S161" i="26" s="1"/>
  <c r="L235" i="12"/>
  <c r="J233" i="12"/>
  <c r="G247" i="11"/>
  <c r="P245" i="11"/>
  <c r="G244" i="11"/>
  <c r="U235" i="11"/>
  <c r="S233" i="11"/>
  <c r="P251" i="10"/>
  <c r="W163" i="24" s="1"/>
  <c r="J240" i="10"/>
  <c r="I237" i="10"/>
  <c r="D159" i="24" s="1"/>
  <c r="R235" i="10"/>
  <c r="V233" i="10"/>
  <c r="AD248" i="9"/>
  <c r="O244" i="9"/>
  <c r="AD240" i="9"/>
  <c r="I240" i="9"/>
  <c r="L235" i="9"/>
  <c r="F166" i="22" s="1"/>
  <c r="D233" i="9"/>
  <c r="W233" i="9" s="1"/>
  <c r="Q244" i="9"/>
  <c r="X246" i="5"/>
  <c r="AB236" i="5"/>
  <c r="AK161" i="21" s="1"/>
  <c r="Y240" i="5"/>
  <c r="U239" i="5"/>
  <c r="P236" i="5"/>
  <c r="AC161" i="21" s="1"/>
  <c r="AD234" i="5"/>
  <c r="O234" i="5"/>
  <c r="AA233" i="5"/>
  <c r="I233" i="5"/>
  <c r="O250" i="5"/>
  <c r="F246" i="5"/>
  <c r="O244" i="5"/>
  <c r="R242" i="5"/>
  <c r="J239" i="5"/>
  <c r="J236" i="5"/>
  <c r="Y161" i="21" s="1"/>
  <c r="S235" i="5"/>
  <c r="X234" i="5"/>
  <c r="I234" i="5"/>
  <c r="J250" i="12"/>
  <c r="R248" i="12"/>
  <c r="R247" i="12"/>
  <c r="J155" i="26" s="1"/>
  <c r="J246" i="12"/>
  <c r="S155" i="26" s="1"/>
  <c r="R243" i="12"/>
  <c r="R242" i="12"/>
  <c r="I240" i="12"/>
  <c r="D158" i="26" s="1"/>
  <c r="M239" i="12"/>
  <c r="G238" i="12"/>
  <c r="F235" i="12"/>
  <c r="M233" i="12"/>
  <c r="D252" i="11"/>
  <c r="E252" i="11" s="1"/>
  <c r="L247" i="11"/>
  <c r="F155" i="25" s="1"/>
  <c r="S243" i="11"/>
  <c r="R241" i="11"/>
  <c r="R252" i="10"/>
  <c r="D252" i="10"/>
  <c r="Q252" i="10" s="1"/>
  <c r="L251" i="10"/>
  <c r="R250" i="10"/>
  <c r="J247" i="10"/>
  <c r="P245" i="10"/>
  <c r="F245" i="10"/>
  <c r="B157" i="24" s="1"/>
  <c r="R239" i="10"/>
  <c r="S238" i="10"/>
  <c r="R237" i="10"/>
  <c r="J159" i="24" s="1"/>
  <c r="P236" i="10"/>
  <c r="W161" i="24" s="1"/>
  <c r="AA252" i="9"/>
  <c r="D252" i="9"/>
  <c r="Q252" i="9" s="1"/>
  <c r="F244" i="9"/>
  <c r="AA241" i="9"/>
  <c r="F241" i="9"/>
  <c r="S237" i="9"/>
  <c r="G240" i="12"/>
  <c r="F246" i="10"/>
  <c r="D245" i="10"/>
  <c r="K245" i="10" s="1"/>
  <c r="G239" i="9"/>
  <c r="W160" i="22" s="1"/>
  <c r="J237" i="9"/>
  <c r="D250" i="12"/>
  <c r="K250" i="12" s="1"/>
  <c r="J248" i="12"/>
  <c r="S160" i="26" s="1"/>
  <c r="S240" i="12"/>
  <c r="I233" i="12"/>
  <c r="L241" i="11"/>
  <c r="V238" i="11"/>
  <c r="I251" i="10"/>
  <c r="I239" i="10"/>
  <c r="L237" i="10"/>
  <c r="F159" i="24" s="1"/>
  <c r="R234" i="10"/>
  <c r="X252" i="9"/>
  <c r="D248" i="9"/>
  <c r="AC248" i="9" s="1"/>
  <c r="U251" i="11"/>
  <c r="AD247" i="5"/>
  <c r="R155" i="21" s="1"/>
  <c r="L233" i="5"/>
  <c r="U247" i="5"/>
  <c r="L155" i="21" s="1"/>
  <c r="U246" i="5"/>
  <c r="U244" i="5"/>
  <c r="AB240" i="5"/>
  <c r="U236" i="5"/>
  <c r="P234" i="5"/>
  <c r="AC158" i="21" s="1"/>
  <c r="AD233" i="5"/>
  <c r="M252" i="12"/>
  <c r="L244" i="12"/>
  <c r="F242" i="12"/>
  <c r="P240" i="12"/>
  <c r="S238" i="12"/>
  <c r="O251" i="11"/>
  <c r="S247" i="11"/>
  <c r="J243" i="11"/>
  <c r="S251" i="10"/>
  <c r="Y163" i="24" s="1"/>
  <c r="D248" i="10"/>
  <c r="E248" i="10" s="1"/>
  <c r="U246" i="10"/>
  <c r="D239" i="10"/>
  <c r="Q239" i="10" s="1"/>
  <c r="I83" i="24" s="1"/>
  <c r="G238" i="10"/>
  <c r="F237" i="10"/>
  <c r="B159" i="24" s="1"/>
  <c r="L234" i="10"/>
  <c r="R252" i="9"/>
  <c r="U246" i="11"/>
  <c r="I252" i="10"/>
  <c r="O246" i="10"/>
  <c r="I245" i="10"/>
  <c r="D157" i="24" s="1"/>
  <c r="R244" i="10"/>
  <c r="O252" i="9"/>
  <c r="V246" i="12"/>
  <c r="AA155" i="26" s="1"/>
  <c r="U250" i="5"/>
  <c r="AD241" i="5"/>
  <c r="S239" i="5"/>
  <c r="AB234" i="5"/>
  <c r="AK158" i="21" s="1"/>
  <c r="F233" i="5"/>
  <c r="V248" i="12"/>
  <c r="AA160" i="26" s="1"/>
  <c r="D248" i="12"/>
  <c r="K248" i="12" s="1"/>
  <c r="P246" i="12"/>
  <c r="W155" i="26" s="1"/>
  <c r="M238" i="12"/>
  <c r="O247" i="11"/>
  <c r="H155" i="25" s="1"/>
  <c r="L246" i="11"/>
  <c r="R245" i="10"/>
  <c r="J157" i="24" s="1"/>
  <c r="O244" i="10"/>
  <c r="AE237" i="9"/>
  <c r="AA246" i="5"/>
  <c r="R233" i="5"/>
  <c r="R246" i="5"/>
  <c r="O246" i="5"/>
  <c r="M234" i="5"/>
  <c r="AA158" i="21" s="1"/>
  <c r="L246" i="5"/>
  <c r="X243" i="5"/>
  <c r="S242" i="5"/>
  <c r="AA241" i="5"/>
  <c r="U240" i="5"/>
  <c r="L158" i="21" s="1"/>
  <c r="M239" i="5"/>
  <c r="AA234" i="5"/>
  <c r="D233" i="5"/>
  <c r="AC233" i="5" s="1"/>
  <c r="S248" i="12"/>
  <c r="Y160" i="26" s="1"/>
  <c r="M246" i="12"/>
  <c r="U155" i="26" s="1"/>
  <c r="U243" i="12"/>
  <c r="S242" i="12"/>
  <c r="S239" i="12"/>
  <c r="J238" i="12"/>
  <c r="L252" i="11"/>
  <c r="J250" i="11"/>
  <c r="F246" i="11"/>
  <c r="D243" i="11"/>
  <c r="Q243" i="11" s="1"/>
  <c r="X85" i="25" s="1"/>
  <c r="V240" i="11"/>
  <c r="R239" i="11"/>
  <c r="M251" i="10"/>
  <c r="U163" i="24" s="1"/>
  <c r="U250" i="10"/>
  <c r="L246" i="10"/>
  <c r="G245" i="10"/>
  <c r="L244" i="10"/>
  <c r="P240" i="10"/>
  <c r="D234" i="10"/>
  <c r="N234" i="10" s="1"/>
  <c r="AD252" i="9"/>
  <c r="F252" i="9"/>
  <c r="O248" i="9"/>
  <c r="V244" i="9"/>
  <c r="G244" i="9"/>
  <c r="R243" i="9"/>
  <c r="G241" i="9"/>
  <c r="V240" i="9"/>
  <c r="D240" i="9"/>
  <c r="H240" i="9" s="1"/>
  <c r="X84" i="22" s="1"/>
  <c r="O239" i="9"/>
  <c r="Y237" i="9"/>
  <c r="U236" i="9"/>
  <c r="F235" i="9"/>
  <c r="B166" i="22" s="1"/>
  <c r="D234" i="9"/>
  <c r="Z234" i="9" s="1"/>
  <c r="T246" i="11"/>
  <c r="K84" i="25" s="1"/>
  <c r="K246" i="11"/>
  <c r="E84" i="25" s="1"/>
  <c r="R246" i="12"/>
  <c r="R243" i="5"/>
  <c r="AA242" i="5"/>
  <c r="F249" i="11"/>
  <c r="O249" i="11"/>
  <c r="P250" i="10"/>
  <c r="S250" i="10"/>
  <c r="V250" i="10"/>
  <c r="M250" i="10"/>
  <c r="G242" i="10"/>
  <c r="M242" i="10"/>
  <c r="P242" i="10"/>
  <c r="J242" i="10"/>
  <c r="S242" i="10"/>
  <c r="V242" i="10"/>
  <c r="H252" i="9"/>
  <c r="V251" i="12"/>
  <c r="AA163" i="26" s="1"/>
  <c r="J251" i="12"/>
  <c r="S163" i="26" s="1"/>
  <c r="Y252" i="5"/>
  <c r="S249" i="5"/>
  <c r="AE159" i="21" s="1"/>
  <c r="AA248" i="5"/>
  <c r="AE247" i="5"/>
  <c r="R238" i="5"/>
  <c r="AB237" i="5"/>
  <c r="S252" i="11"/>
  <c r="M252" i="11"/>
  <c r="G252" i="11"/>
  <c r="R249" i="5"/>
  <c r="X248" i="5"/>
  <c r="J245" i="5"/>
  <c r="O243" i="5"/>
  <c r="Y242" i="5"/>
  <c r="L242" i="5"/>
  <c r="O241" i="5"/>
  <c r="V240" i="5"/>
  <c r="G240" i="5"/>
  <c r="O238" i="5"/>
  <c r="AA237" i="5"/>
  <c r="P159" i="21" s="1"/>
  <c r="V236" i="5"/>
  <c r="AG161" i="21" s="1"/>
  <c r="G236" i="5"/>
  <c r="W161" i="21" s="1"/>
  <c r="Y236" i="5"/>
  <c r="AI161" i="21" s="1"/>
  <c r="M251" i="12"/>
  <c r="U163" i="26" s="1"/>
  <c r="J235" i="12"/>
  <c r="D235" i="12"/>
  <c r="M235" i="12"/>
  <c r="V235" i="12"/>
  <c r="S235" i="12"/>
  <c r="U233" i="12"/>
  <c r="R233" i="12"/>
  <c r="AB251" i="5"/>
  <c r="AK163" i="21" s="1"/>
  <c r="G251" i="5"/>
  <c r="W163" i="21" s="1"/>
  <c r="AE251" i="5"/>
  <c r="AM163" i="21" s="1"/>
  <c r="P237" i="12"/>
  <c r="D237" i="12"/>
  <c r="H237" i="12" s="1"/>
  <c r="S241" i="12"/>
  <c r="V248" i="11"/>
  <c r="AA160" i="25" s="1"/>
  <c r="U248" i="11"/>
  <c r="L248" i="11"/>
  <c r="S251" i="5"/>
  <c r="AE163" i="21" s="1"/>
  <c r="AB250" i="5"/>
  <c r="S250" i="5"/>
  <c r="R248" i="5"/>
  <c r="V247" i="5"/>
  <c r="AD246" i="5"/>
  <c r="I245" i="5"/>
  <c r="D157" i="21" s="1"/>
  <c r="V244" i="5"/>
  <c r="M244" i="5"/>
  <c r="AB244" i="5"/>
  <c r="X242" i="5"/>
  <c r="I242" i="5"/>
  <c r="I241" i="5"/>
  <c r="M240" i="5"/>
  <c r="M238" i="5"/>
  <c r="Y237" i="5"/>
  <c r="L251" i="12"/>
  <c r="P250" i="12"/>
  <c r="D247" i="12"/>
  <c r="K247" i="12" s="1"/>
  <c r="O245" i="12"/>
  <c r="H157" i="26" s="1"/>
  <c r="J242" i="12"/>
  <c r="O241" i="12"/>
  <c r="M240" i="12"/>
  <c r="D240" i="12"/>
  <c r="T240" i="12" s="1"/>
  <c r="V236" i="12"/>
  <c r="AA161" i="26" s="1"/>
  <c r="O233" i="12"/>
  <c r="U252" i="11"/>
  <c r="V251" i="11"/>
  <c r="AA163" i="25" s="1"/>
  <c r="D251" i="11"/>
  <c r="T251" i="11" s="1"/>
  <c r="P251" i="11"/>
  <c r="W163" i="25" s="1"/>
  <c r="M251" i="11"/>
  <c r="U163" i="25" s="1"/>
  <c r="U247" i="11"/>
  <c r="L155" i="25" s="1"/>
  <c r="J245" i="11"/>
  <c r="M242" i="11"/>
  <c r="U240" i="11"/>
  <c r="L158" i="25" s="1"/>
  <c r="I240" i="11"/>
  <c r="D158" i="25" s="1"/>
  <c r="P238" i="11"/>
  <c r="J238" i="11"/>
  <c r="V234" i="11"/>
  <c r="AA158" i="25" s="1"/>
  <c r="M234" i="11"/>
  <c r="U158" i="25" s="1"/>
  <c r="S252" i="10"/>
  <c r="P247" i="10"/>
  <c r="D247" i="10"/>
  <c r="Q247" i="10" s="1"/>
  <c r="V247" i="10"/>
  <c r="M247" i="10"/>
  <c r="O246" i="12"/>
  <c r="F246" i="12"/>
  <c r="X249" i="5"/>
  <c r="L249" i="5"/>
  <c r="AD249" i="5"/>
  <c r="AE237" i="5"/>
  <c r="V241" i="12"/>
  <c r="P252" i="5"/>
  <c r="V251" i="5"/>
  <c r="AG163" i="21" s="1"/>
  <c r="M252" i="5"/>
  <c r="P251" i="5"/>
  <c r="AC163" i="21" s="1"/>
  <c r="J249" i="5"/>
  <c r="Y159" i="21" s="1"/>
  <c r="O248" i="5"/>
  <c r="G245" i="5"/>
  <c r="F243" i="5"/>
  <c r="F241" i="5"/>
  <c r="AE239" i="5"/>
  <c r="AD238" i="5"/>
  <c r="L238" i="5"/>
  <c r="L237" i="5"/>
  <c r="F159" i="21" s="1"/>
  <c r="S236" i="5"/>
  <c r="AE161" i="21" s="1"/>
  <c r="D234" i="5"/>
  <c r="AC234" i="5" s="1"/>
  <c r="I251" i="12"/>
  <c r="M250" i="12"/>
  <c r="L247" i="12"/>
  <c r="F155" i="26" s="1"/>
  <c r="F247" i="12"/>
  <c r="B155" i="26" s="1"/>
  <c r="I246" i="12"/>
  <c r="M241" i="12"/>
  <c r="U234" i="12"/>
  <c r="L249" i="11"/>
  <c r="R248" i="11"/>
  <c r="G240" i="11"/>
  <c r="R236" i="11"/>
  <c r="L235" i="11"/>
  <c r="G233" i="11"/>
  <c r="O251" i="10"/>
  <c r="R251" i="10"/>
  <c r="V248" i="10"/>
  <c r="AA160" i="24" s="1"/>
  <c r="G248" i="10"/>
  <c r="Q160" i="24" s="1"/>
  <c r="M248" i="10"/>
  <c r="U160" i="24" s="1"/>
  <c r="P248" i="10"/>
  <c r="W160" i="24" s="1"/>
  <c r="L245" i="5"/>
  <c r="F157" i="21" s="1"/>
  <c r="R241" i="5"/>
  <c r="G252" i="5"/>
  <c r="M251" i="5"/>
  <c r="AA163" i="21" s="1"/>
  <c r="AB249" i="5"/>
  <c r="AK159" i="21" s="1"/>
  <c r="I249" i="5"/>
  <c r="L248" i="5"/>
  <c r="S247" i="5"/>
  <c r="AD243" i="5"/>
  <c r="AA238" i="5"/>
  <c r="F238" i="5"/>
  <c r="J237" i="5"/>
  <c r="U251" i="12"/>
  <c r="D246" i="12"/>
  <c r="N246" i="12" s="1"/>
  <c r="V242" i="12"/>
  <c r="U236" i="12"/>
  <c r="L236" i="12"/>
  <c r="I236" i="12"/>
  <c r="P252" i="11"/>
  <c r="L250" i="11"/>
  <c r="I250" i="11"/>
  <c r="O248" i="11"/>
  <c r="I247" i="11"/>
  <c r="D155" i="25" s="1"/>
  <c r="F247" i="11"/>
  <c r="B155" i="25" s="1"/>
  <c r="R247" i="11"/>
  <c r="J155" i="25" s="1"/>
  <c r="V245" i="11"/>
  <c r="S245" i="11"/>
  <c r="G239" i="11"/>
  <c r="P239" i="11"/>
  <c r="J239" i="11"/>
  <c r="V237" i="11"/>
  <c r="J235" i="11"/>
  <c r="F248" i="10"/>
  <c r="I248" i="10"/>
  <c r="L248" i="10"/>
  <c r="J251" i="5"/>
  <c r="Y163" i="21" s="1"/>
  <c r="AA249" i="5"/>
  <c r="F249" i="5"/>
  <c r="I248" i="5"/>
  <c r="F242" i="5"/>
  <c r="U242" i="5"/>
  <c r="X238" i="5"/>
  <c r="G237" i="5"/>
  <c r="S251" i="12"/>
  <c r="Y163" i="26" s="1"/>
  <c r="D251" i="12"/>
  <c r="N251" i="12" s="1"/>
  <c r="U246" i="12"/>
  <c r="F241" i="12"/>
  <c r="M237" i="12"/>
  <c r="U249" i="11"/>
  <c r="I249" i="11"/>
  <c r="I248" i="11"/>
  <c r="I245" i="11"/>
  <c r="D157" i="25" s="1"/>
  <c r="F245" i="11"/>
  <c r="B157" i="25" s="1"/>
  <c r="V242" i="11"/>
  <c r="J240" i="11"/>
  <c r="P240" i="11"/>
  <c r="S237" i="11"/>
  <c r="V236" i="11"/>
  <c r="AA161" i="25" s="1"/>
  <c r="M236" i="11"/>
  <c r="U161" i="25" s="1"/>
  <c r="M233" i="11"/>
  <c r="J233" i="11"/>
  <c r="D233" i="11"/>
  <c r="T233" i="11" s="1"/>
  <c r="P233" i="11"/>
  <c r="D252" i="5"/>
  <c r="E252" i="5" s="1"/>
  <c r="AA252" i="5"/>
  <c r="D242" i="12"/>
  <c r="T242" i="12" s="1"/>
  <c r="P242" i="12"/>
  <c r="M242" i="12"/>
  <c r="P241" i="12"/>
  <c r="G241" i="12"/>
  <c r="D249" i="11"/>
  <c r="H249" i="11" s="1"/>
  <c r="F240" i="11"/>
  <c r="B158" i="25" s="1"/>
  <c r="D240" i="11"/>
  <c r="H240" i="11" s="1"/>
  <c r="F236" i="11"/>
  <c r="O236" i="11"/>
  <c r="I236" i="11"/>
  <c r="P235" i="11"/>
  <c r="M235" i="11"/>
  <c r="J250" i="10"/>
  <c r="D242" i="11"/>
  <c r="T242" i="11" s="1"/>
  <c r="P242" i="11"/>
  <c r="P237" i="11"/>
  <c r="M237" i="11"/>
  <c r="G237" i="11"/>
  <c r="G250" i="10"/>
  <c r="V243" i="10"/>
  <c r="G235" i="10"/>
  <c r="AB251" i="9"/>
  <c r="L246" i="9"/>
  <c r="D243" i="9"/>
  <c r="Z243" i="9" s="1"/>
  <c r="M243" i="9"/>
  <c r="AA95" i="22" s="1"/>
  <c r="Q238" i="10"/>
  <c r="V238" i="10"/>
  <c r="M238" i="10"/>
  <c r="U235" i="10"/>
  <c r="F235" i="10"/>
  <c r="V252" i="9"/>
  <c r="Y250" i="9"/>
  <c r="X249" i="9"/>
  <c r="O249" i="9"/>
  <c r="R247" i="9"/>
  <c r="J159" i="22" s="1"/>
  <c r="D246" i="9"/>
  <c r="H246" i="9" s="1"/>
  <c r="C88" i="22" s="1"/>
  <c r="D235" i="10"/>
  <c r="Q235" i="10" s="1"/>
  <c r="G252" i="9"/>
  <c r="O247" i="9"/>
  <c r="H159" i="22" s="1"/>
  <c r="J235" i="10"/>
  <c r="V235" i="10"/>
  <c r="M235" i="10"/>
  <c r="V239" i="10"/>
  <c r="M239" i="10"/>
  <c r="P235" i="10"/>
  <c r="P239" i="10"/>
  <c r="O235" i="10"/>
  <c r="D250" i="9"/>
  <c r="E250" i="9" s="1"/>
  <c r="J248" i="9"/>
  <c r="Y164" i="22" s="1"/>
  <c r="M248" i="9"/>
  <c r="AA164" i="22" s="1"/>
  <c r="Y248" i="9"/>
  <c r="AI164" i="22" s="1"/>
  <c r="S248" i="9"/>
  <c r="AE164" i="22" s="1"/>
  <c r="AE248" i="9"/>
  <c r="AM164" i="22" s="1"/>
  <c r="J247" i="9"/>
  <c r="AB247" i="9"/>
  <c r="AE247" i="9"/>
  <c r="M247" i="9"/>
  <c r="S247" i="9"/>
  <c r="J252" i="9"/>
  <c r="S252" i="9"/>
  <c r="AB252" i="9"/>
  <c r="P252" i="9"/>
  <c r="J251" i="9"/>
  <c r="G251" i="9"/>
  <c r="S251" i="9"/>
  <c r="AD247" i="9"/>
  <c r="R159" i="22" s="1"/>
  <c r="L247" i="9"/>
  <c r="F159" i="22" s="1"/>
  <c r="D247" i="9"/>
  <c r="Z247" i="9" s="1"/>
  <c r="D246" i="10"/>
  <c r="T246" i="10" s="1"/>
  <c r="V246" i="10"/>
  <c r="AA155" i="24" s="1"/>
  <c r="G248" i="12"/>
  <c r="Q160" i="26" s="1"/>
  <c r="S246" i="12"/>
  <c r="Y155" i="26" s="1"/>
  <c r="J245" i="12"/>
  <c r="F244" i="12"/>
  <c r="F244" i="10"/>
  <c r="I244" i="10"/>
  <c r="O243" i="10"/>
  <c r="L243" i="10"/>
  <c r="J239" i="10"/>
  <c r="M236" i="10"/>
  <c r="U161" i="24" s="1"/>
  <c r="V236" i="10"/>
  <c r="AA161" i="24" s="1"/>
  <c r="I235" i="10"/>
  <c r="M252" i="9"/>
  <c r="R250" i="9"/>
  <c r="J167" i="22" s="1"/>
  <c r="U250" i="9"/>
  <c r="L167" i="22" s="1"/>
  <c r="I250" i="9"/>
  <c r="D167" i="22" s="1"/>
  <c r="AA247" i="9"/>
  <c r="P159" i="22" s="1"/>
  <c r="D251" i="9"/>
  <c r="H251" i="9" s="1"/>
  <c r="F248" i="9"/>
  <c r="U243" i="9"/>
  <c r="Y242" i="9"/>
  <c r="D242" i="9"/>
  <c r="Z242" i="9" s="1"/>
  <c r="AB236" i="9"/>
  <c r="S236" i="9"/>
  <c r="J236" i="9"/>
  <c r="O243" i="9"/>
  <c r="Y236" i="9"/>
  <c r="S242" i="9"/>
  <c r="Y240" i="9"/>
  <c r="G240" i="9"/>
  <c r="X236" i="9"/>
  <c r="P236" i="9"/>
  <c r="G236" i="9"/>
  <c r="J233" i="9"/>
  <c r="Y161" i="22" s="1"/>
  <c r="L251" i="9"/>
  <c r="P246" i="9"/>
  <c r="AC159" i="22" s="1"/>
  <c r="N244" i="9"/>
  <c r="L243" i="9"/>
  <c r="M242" i="9"/>
  <c r="X240" i="9"/>
  <c r="P240" i="9"/>
  <c r="F240" i="9"/>
  <c r="O236" i="9"/>
  <c r="I233" i="9"/>
  <c r="D240" i="10"/>
  <c r="T240" i="10" s="1"/>
  <c r="L239" i="10"/>
  <c r="AD251" i="9"/>
  <c r="X248" i="9"/>
  <c r="M246" i="9"/>
  <c r="AA159" i="22" s="1"/>
  <c r="M244" i="9"/>
  <c r="L242" i="9"/>
  <c r="S239" i="9"/>
  <c r="AE160" i="22" s="1"/>
  <c r="AE236" i="9"/>
  <c r="N236" i="9"/>
  <c r="G84" i="22" s="1"/>
  <c r="S235" i="9"/>
  <c r="AA234" i="9"/>
  <c r="AE233" i="9"/>
  <c r="AM161" i="22" s="1"/>
  <c r="G233" i="9"/>
  <c r="W161" i="22" s="1"/>
  <c r="I252" i="5"/>
  <c r="D251" i="5"/>
  <c r="L251" i="5"/>
  <c r="I251" i="5"/>
  <c r="R251" i="5"/>
  <c r="AA251" i="5"/>
  <c r="F251" i="5"/>
  <c r="O251" i="5"/>
  <c r="X251" i="5"/>
  <c r="D248" i="5"/>
  <c r="X252" i="5"/>
  <c r="D247" i="5"/>
  <c r="L247" i="5"/>
  <c r="F155" i="21" s="1"/>
  <c r="I247" i="5"/>
  <c r="D155" i="21" s="1"/>
  <c r="R247" i="5"/>
  <c r="J155" i="21" s="1"/>
  <c r="AA247" i="5"/>
  <c r="P155" i="21" s="1"/>
  <c r="O247" i="5"/>
  <c r="H155" i="21" s="1"/>
  <c r="Y243" i="5"/>
  <c r="AB243" i="5"/>
  <c r="S243" i="5"/>
  <c r="J243" i="5"/>
  <c r="AE243" i="5"/>
  <c r="M243" i="5"/>
  <c r="P243" i="5"/>
  <c r="AA239" i="5"/>
  <c r="AA236" i="5"/>
  <c r="F236" i="5"/>
  <c r="AD236" i="5"/>
  <c r="R236" i="5"/>
  <c r="D236" i="5"/>
  <c r="O236" i="5"/>
  <c r="X236" i="5"/>
  <c r="AB241" i="5"/>
  <c r="R252" i="5"/>
  <c r="X245" i="5"/>
  <c r="N157" i="21" s="1"/>
  <c r="U245" i="5"/>
  <c r="L157" i="21" s="1"/>
  <c r="AD245" i="5"/>
  <c r="R157" i="21" s="1"/>
  <c r="F245" i="5"/>
  <c r="B157" i="21" s="1"/>
  <c r="R245" i="5"/>
  <c r="J157" i="21" s="1"/>
  <c r="AA245" i="5"/>
  <c r="P157" i="21" s="1"/>
  <c r="I239" i="5"/>
  <c r="D239" i="5"/>
  <c r="L239" i="5"/>
  <c r="R239" i="5"/>
  <c r="AD239" i="5"/>
  <c r="X239" i="5"/>
  <c r="O239" i="5"/>
  <c r="G238" i="5"/>
  <c r="AE238" i="5"/>
  <c r="J238" i="5"/>
  <c r="AB238" i="5"/>
  <c r="D238" i="5"/>
  <c r="V238" i="5"/>
  <c r="V248" i="5"/>
  <c r="AG160" i="21" s="1"/>
  <c r="J248" i="5"/>
  <c r="Y160" i="21" s="1"/>
  <c r="S248" i="5"/>
  <c r="AE160" i="21" s="1"/>
  <c r="AB248" i="5"/>
  <c r="AK160" i="21" s="1"/>
  <c r="M248" i="5"/>
  <c r="AA160" i="21" s="1"/>
  <c r="G248" i="5"/>
  <c r="W160" i="21" s="1"/>
  <c r="P248" i="5"/>
  <c r="AC160" i="21" s="1"/>
  <c r="Y248" i="5"/>
  <c r="AI160" i="21" s="1"/>
  <c r="N244" i="5"/>
  <c r="T242" i="5"/>
  <c r="U237" i="5"/>
  <c r="L159" i="21" s="1"/>
  <c r="X237" i="5"/>
  <c r="N159" i="21" s="1"/>
  <c r="R237" i="5"/>
  <c r="J159" i="21" s="1"/>
  <c r="I237" i="5"/>
  <c r="D159" i="21" s="1"/>
  <c r="AD237" i="5"/>
  <c r="R159" i="21" s="1"/>
  <c r="D237" i="5"/>
  <c r="O237" i="5"/>
  <c r="H159" i="21" s="1"/>
  <c r="J250" i="5"/>
  <c r="D250" i="5"/>
  <c r="M250" i="5"/>
  <c r="V250" i="5"/>
  <c r="AE250" i="5"/>
  <c r="G250" i="5"/>
  <c r="P250" i="5"/>
  <c r="U251" i="5"/>
  <c r="P249" i="5"/>
  <c r="AC159" i="21" s="1"/>
  <c r="G249" i="5"/>
  <c r="W159" i="21" s="1"/>
  <c r="D249" i="5"/>
  <c r="M249" i="5"/>
  <c r="AA159" i="21" s="1"/>
  <c r="V249" i="5"/>
  <c r="AG159" i="21" s="1"/>
  <c r="AE249" i="5"/>
  <c r="AM159" i="21" s="1"/>
  <c r="X247" i="5"/>
  <c r="N155" i="21" s="1"/>
  <c r="O245" i="5"/>
  <c r="H157" i="21" s="1"/>
  <c r="AA244" i="5"/>
  <c r="F244" i="5"/>
  <c r="AD244" i="5"/>
  <c r="I244" i="5"/>
  <c r="Y241" i="5"/>
  <c r="P238" i="5"/>
  <c r="W242" i="5"/>
  <c r="K242" i="5"/>
  <c r="AC242" i="5"/>
  <c r="E242" i="5"/>
  <c r="M241" i="5"/>
  <c r="P241" i="5"/>
  <c r="S241" i="5"/>
  <c r="J241" i="5"/>
  <c r="AE241" i="5"/>
  <c r="D241" i="5"/>
  <c r="F252" i="5"/>
  <c r="AD252" i="5"/>
  <c r="L252" i="5"/>
  <c r="U252" i="5"/>
  <c r="J246" i="5"/>
  <c r="Y155" i="21" s="1"/>
  <c r="G246" i="5"/>
  <c r="W155" i="21" s="1"/>
  <c r="P246" i="5"/>
  <c r="AC155" i="21" s="1"/>
  <c r="Y246" i="5"/>
  <c r="AI155" i="21" s="1"/>
  <c r="S246" i="5"/>
  <c r="AE155" i="21" s="1"/>
  <c r="AB246" i="5"/>
  <c r="AK155" i="21" s="1"/>
  <c r="D246" i="5"/>
  <c r="M246" i="5"/>
  <c r="AA155" i="21" s="1"/>
  <c r="V246" i="5"/>
  <c r="AG155" i="21" s="1"/>
  <c r="AE246" i="5"/>
  <c r="AM155" i="21" s="1"/>
  <c r="V241" i="5"/>
  <c r="AE248" i="5"/>
  <c r="AM160" i="21" s="1"/>
  <c r="I252" i="12"/>
  <c r="R252" i="12"/>
  <c r="L252" i="12"/>
  <c r="U252" i="12"/>
  <c r="Y235" i="5"/>
  <c r="AB235" i="5"/>
  <c r="M233" i="5"/>
  <c r="P233" i="5"/>
  <c r="R245" i="12"/>
  <c r="J157" i="26" s="1"/>
  <c r="G244" i="12"/>
  <c r="P244" i="12"/>
  <c r="N240" i="5"/>
  <c r="Y239" i="5"/>
  <c r="AB239" i="5"/>
  <c r="M237" i="5"/>
  <c r="P237" i="5"/>
  <c r="M235" i="5"/>
  <c r="I235" i="5"/>
  <c r="D235" i="5"/>
  <c r="L235" i="5"/>
  <c r="G234" i="5"/>
  <c r="W158" i="21" s="1"/>
  <c r="AE234" i="5"/>
  <c r="AM158" i="21" s="1"/>
  <c r="J234" i="5"/>
  <c r="Y158" i="21" s="1"/>
  <c r="U233" i="5"/>
  <c r="X233" i="5"/>
  <c r="R249" i="12"/>
  <c r="F249" i="12"/>
  <c r="M244" i="12"/>
  <c r="L238" i="12"/>
  <c r="L234" i="12"/>
  <c r="F239" i="12"/>
  <c r="R239" i="12"/>
  <c r="D239" i="12"/>
  <c r="O239" i="12"/>
  <c r="D245" i="12"/>
  <c r="L245" i="12"/>
  <c r="F157" i="26" s="1"/>
  <c r="AB252" i="5"/>
  <c r="S252" i="5"/>
  <c r="J252" i="5"/>
  <c r="Y247" i="5"/>
  <c r="P247" i="5"/>
  <c r="G247" i="5"/>
  <c r="M245" i="5"/>
  <c r="P245" i="5"/>
  <c r="I243" i="5"/>
  <c r="D243" i="5"/>
  <c r="L243" i="5"/>
  <c r="G242" i="5"/>
  <c r="AE242" i="5"/>
  <c r="J242" i="5"/>
  <c r="U241" i="5"/>
  <c r="X241" i="5"/>
  <c r="AA240" i="5"/>
  <c r="P158" i="21" s="1"/>
  <c r="F240" i="5"/>
  <c r="B158" i="21" s="1"/>
  <c r="AD240" i="5"/>
  <c r="R158" i="21" s="1"/>
  <c r="V239" i="5"/>
  <c r="V237" i="5"/>
  <c r="AE235" i="5"/>
  <c r="U235" i="5"/>
  <c r="J235" i="5"/>
  <c r="S234" i="5"/>
  <c r="AE158" i="21" s="1"/>
  <c r="AE233" i="5"/>
  <c r="J233" i="5"/>
  <c r="G251" i="12"/>
  <c r="Q163" i="26" s="1"/>
  <c r="O249" i="12"/>
  <c r="P249" i="12"/>
  <c r="W159" i="26" s="1"/>
  <c r="J249" i="12"/>
  <c r="S159" i="26" s="1"/>
  <c r="S249" i="12"/>
  <c r="Y159" i="26" s="1"/>
  <c r="M249" i="12"/>
  <c r="U159" i="26" s="1"/>
  <c r="V249" i="12"/>
  <c r="AA159" i="26" s="1"/>
  <c r="O248" i="12"/>
  <c r="V244" i="12"/>
  <c r="J244" i="12"/>
  <c r="Q241" i="12"/>
  <c r="P239" i="12"/>
  <c r="I238" i="12"/>
  <c r="J247" i="12"/>
  <c r="G247" i="12"/>
  <c r="P247" i="12"/>
  <c r="S247" i="12"/>
  <c r="U238" i="12"/>
  <c r="G234" i="12"/>
  <c r="Q158" i="26" s="1"/>
  <c r="J234" i="12"/>
  <c r="S158" i="26" s="1"/>
  <c r="S234" i="12"/>
  <c r="Y158" i="26" s="1"/>
  <c r="P234" i="12"/>
  <c r="W158" i="26" s="1"/>
  <c r="E240" i="12"/>
  <c r="F248" i="5"/>
  <c r="AD248" i="5"/>
  <c r="G235" i="5"/>
  <c r="AB233" i="5"/>
  <c r="G233" i="5"/>
  <c r="L249" i="12"/>
  <c r="U248" i="12"/>
  <c r="L248" i="12"/>
  <c r="M247" i="12"/>
  <c r="S244" i="12"/>
  <c r="E242" i="12"/>
  <c r="N241" i="12"/>
  <c r="L239" i="12"/>
  <c r="F238" i="12"/>
  <c r="V234" i="12"/>
  <c r="AA158" i="26" s="1"/>
  <c r="O234" i="12"/>
  <c r="I234" i="12"/>
  <c r="D234" i="12"/>
  <c r="R234" i="12"/>
  <c r="P235" i="5"/>
  <c r="O252" i="12"/>
  <c r="D252" i="12"/>
  <c r="F250" i="12"/>
  <c r="O250" i="12"/>
  <c r="I250" i="12"/>
  <c r="R250" i="12"/>
  <c r="V247" i="12"/>
  <c r="U245" i="12"/>
  <c r="L157" i="26" s="1"/>
  <c r="I245" i="12"/>
  <c r="D157" i="26" s="1"/>
  <c r="V243" i="12"/>
  <c r="J243" i="12"/>
  <c r="S243" i="12"/>
  <c r="M243" i="12"/>
  <c r="I241" i="12"/>
  <c r="R241" i="12"/>
  <c r="L241" i="12"/>
  <c r="U241" i="12"/>
  <c r="D238" i="12"/>
  <c r="D244" i="12"/>
  <c r="F243" i="12"/>
  <c r="D243" i="12"/>
  <c r="K241" i="12"/>
  <c r="I239" i="12"/>
  <c r="O238" i="12"/>
  <c r="N236" i="12"/>
  <c r="G80" i="26" s="1"/>
  <c r="O251" i="12"/>
  <c r="V237" i="12"/>
  <c r="I237" i="12"/>
  <c r="D159" i="26" s="1"/>
  <c r="R237" i="12"/>
  <c r="J159" i="26" s="1"/>
  <c r="V252" i="11"/>
  <c r="I252" i="11"/>
  <c r="F252" i="11"/>
  <c r="O252" i="11"/>
  <c r="F251" i="11"/>
  <c r="I251" i="11"/>
  <c r="R251" i="11"/>
  <c r="Q246" i="11"/>
  <c r="I84" i="25" s="1"/>
  <c r="E246" i="11"/>
  <c r="A84" i="25" s="1"/>
  <c r="J244" i="11"/>
  <c r="S244" i="11"/>
  <c r="I244" i="11"/>
  <c r="F244" i="11"/>
  <c r="O244" i="11"/>
  <c r="J237" i="12"/>
  <c r="S236" i="12"/>
  <c r="Y161" i="26" s="1"/>
  <c r="J252" i="11"/>
  <c r="D250" i="11"/>
  <c r="U250" i="11"/>
  <c r="P249" i="11"/>
  <c r="W159" i="25" s="1"/>
  <c r="G249" i="11"/>
  <c r="Q159" i="25" s="1"/>
  <c r="M248" i="11"/>
  <c r="U160" i="25" s="1"/>
  <c r="J248" i="11"/>
  <c r="S160" i="25" s="1"/>
  <c r="S248" i="11"/>
  <c r="Y160" i="25" s="1"/>
  <c r="N246" i="11"/>
  <c r="G84" i="25" s="1"/>
  <c r="G246" i="11"/>
  <c r="Q155" i="25" s="1"/>
  <c r="J246" i="11"/>
  <c r="S155" i="25" s="1"/>
  <c r="S246" i="11"/>
  <c r="Y155" i="25" s="1"/>
  <c r="S237" i="12"/>
  <c r="G237" i="12"/>
  <c r="S251" i="11"/>
  <c r="Y163" i="25" s="1"/>
  <c r="V249" i="11"/>
  <c r="AA159" i="25" s="1"/>
  <c r="J247" i="11"/>
  <c r="V247" i="11"/>
  <c r="M246" i="11"/>
  <c r="U155" i="25" s="1"/>
  <c r="O246" i="11"/>
  <c r="I246" i="11"/>
  <c r="R246" i="11"/>
  <c r="L244" i="11"/>
  <c r="S242" i="11"/>
  <c r="J242" i="11"/>
  <c r="Q235" i="11"/>
  <c r="K249" i="10"/>
  <c r="N249" i="10"/>
  <c r="F243" i="11"/>
  <c r="I243" i="11"/>
  <c r="R243" i="11"/>
  <c r="L243" i="11"/>
  <c r="U243" i="11"/>
  <c r="M241" i="11"/>
  <c r="J241" i="11"/>
  <c r="V241" i="11"/>
  <c r="G241" i="11"/>
  <c r="D233" i="12"/>
  <c r="L233" i="12"/>
  <c r="O250" i="11"/>
  <c r="F250" i="11"/>
  <c r="G248" i="11"/>
  <c r="Q160" i="25" s="1"/>
  <c r="H247" i="11"/>
  <c r="D244" i="11"/>
  <c r="P241" i="11"/>
  <c r="I237" i="11"/>
  <c r="D159" i="25" s="1"/>
  <c r="R237" i="11"/>
  <c r="J159" i="25" s="1"/>
  <c r="D237" i="11"/>
  <c r="O237" i="11"/>
  <c r="H159" i="25" s="1"/>
  <c r="F237" i="11"/>
  <c r="B159" i="25" s="1"/>
  <c r="U237" i="11"/>
  <c r="L159" i="25" s="1"/>
  <c r="O239" i="11"/>
  <c r="L239" i="11"/>
  <c r="U239" i="11"/>
  <c r="D238" i="11"/>
  <c r="L238" i="11"/>
  <c r="F238" i="11"/>
  <c r="O238" i="11"/>
  <c r="F234" i="11"/>
  <c r="J249" i="10"/>
  <c r="S159" i="24" s="1"/>
  <c r="I239" i="11"/>
  <c r="U238" i="11"/>
  <c r="J236" i="11"/>
  <c r="S161" i="25" s="1"/>
  <c r="D234" i="11"/>
  <c r="S249" i="10"/>
  <c r="Y159" i="24" s="1"/>
  <c r="J243" i="10"/>
  <c r="G243" i="10"/>
  <c r="D243" i="10"/>
  <c r="S243" i="10"/>
  <c r="F235" i="11"/>
  <c r="O235" i="11"/>
  <c r="P234" i="11"/>
  <c r="W158" i="25" s="1"/>
  <c r="J234" i="11"/>
  <c r="S158" i="25" s="1"/>
  <c r="S234" i="11"/>
  <c r="Y158" i="25" s="1"/>
  <c r="F247" i="10"/>
  <c r="B155" i="24" s="1"/>
  <c r="O247" i="10"/>
  <c r="H155" i="24" s="1"/>
  <c r="G241" i="10"/>
  <c r="S241" i="10"/>
  <c r="G249" i="10"/>
  <c r="Q159" i="24" s="1"/>
  <c r="P249" i="10"/>
  <c r="W159" i="24" s="1"/>
  <c r="U241" i="11"/>
  <c r="D241" i="11"/>
  <c r="G238" i="11"/>
  <c r="G236" i="11"/>
  <c r="Q161" i="25" s="1"/>
  <c r="I235" i="11"/>
  <c r="U234" i="11"/>
  <c r="U233" i="11"/>
  <c r="L233" i="11"/>
  <c r="M249" i="10"/>
  <c r="U159" i="24" s="1"/>
  <c r="I249" i="10"/>
  <c r="R249" i="10"/>
  <c r="U247" i="10"/>
  <c r="L155" i="24" s="1"/>
  <c r="M244" i="10"/>
  <c r="J244" i="10"/>
  <c r="D244" i="10"/>
  <c r="P244" i="10"/>
  <c r="G244" i="10"/>
  <c r="D245" i="11"/>
  <c r="L245" i="11"/>
  <c r="F157" i="25" s="1"/>
  <c r="D239" i="11"/>
  <c r="P236" i="11"/>
  <c r="W161" i="25" s="1"/>
  <c r="R235" i="11"/>
  <c r="I234" i="11"/>
  <c r="J252" i="10"/>
  <c r="G252" i="10"/>
  <c r="P252" i="10"/>
  <c r="D250" i="10"/>
  <c r="L250" i="10"/>
  <c r="F250" i="10"/>
  <c r="O250" i="10"/>
  <c r="L249" i="10"/>
  <c r="H248" i="10"/>
  <c r="I247" i="10"/>
  <c r="D155" i="24" s="1"/>
  <c r="D236" i="11"/>
  <c r="G234" i="11"/>
  <c r="Q158" i="25" s="1"/>
  <c r="V249" i="10"/>
  <c r="AA159" i="24" s="1"/>
  <c r="P246" i="10"/>
  <c r="W155" i="24" s="1"/>
  <c r="J246" i="10"/>
  <c r="S155" i="24" s="1"/>
  <c r="S246" i="10"/>
  <c r="Y155" i="24" s="1"/>
  <c r="V241" i="10"/>
  <c r="F242" i="10"/>
  <c r="O242" i="10"/>
  <c r="L242" i="10"/>
  <c r="W251" i="9"/>
  <c r="O233" i="10"/>
  <c r="U242" i="10"/>
  <c r="K239" i="10"/>
  <c r="E83" i="24" s="1"/>
  <c r="I236" i="10"/>
  <c r="I242" i="10"/>
  <c r="O240" i="10"/>
  <c r="H158" i="24" s="1"/>
  <c r="J233" i="10"/>
  <c r="S248" i="10"/>
  <c r="Y160" i="24" s="1"/>
  <c r="J248" i="10"/>
  <c r="S160" i="24" s="1"/>
  <c r="R246" i="10"/>
  <c r="R242" i="10"/>
  <c r="I238" i="10"/>
  <c r="R238" i="10"/>
  <c r="F238" i="10"/>
  <c r="O238" i="10"/>
  <c r="R236" i="10"/>
  <c r="G234" i="10"/>
  <c r="Q158" i="24" s="1"/>
  <c r="P234" i="10"/>
  <c r="W158" i="24" s="1"/>
  <c r="J234" i="10"/>
  <c r="S158" i="24" s="1"/>
  <c r="V234" i="10"/>
  <c r="AA158" i="24" s="1"/>
  <c r="S234" i="10"/>
  <c r="Y158" i="24" s="1"/>
  <c r="E238" i="9"/>
  <c r="N238" i="9"/>
  <c r="W238" i="9"/>
  <c r="H238" i="9"/>
  <c r="Z238" i="9"/>
  <c r="T238" i="9"/>
  <c r="K238" i="9"/>
  <c r="Q238" i="9"/>
  <c r="AC238" i="9"/>
  <c r="I240" i="10"/>
  <c r="D158" i="24" s="1"/>
  <c r="L240" i="10"/>
  <c r="F158" i="24" s="1"/>
  <c r="U240" i="10"/>
  <c r="L158" i="24" s="1"/>
  <c r="R240" i="10"/>
  <c r="J158" i="24" s="1"/>
  <c r="N250" i="9"/>
  <c r="T250" i="9"/>
  <c r="AC250" i="9"/>
  <c r="N248" i="9"/>
  <c r="K246" i="9"/>
  <c r="E88" i="22" s="1"/>
  <c r="E246" i="9"/>
  <c r="A88" i="22" s="1"/>
  <c r="D242" i="10"/>
  <c r="D241" i="10"/>
  <c r="L241" i="10"/>
  <c r="I241" i="10"/>
  <c r="R241" i="10"/>
  <c r="F241" i="10"/>
  <c r="O241" i="10"/>
  <c r="M233" i="10"/>
  <c r="S233" i="10"/>
  <c r="V250" i="9"/>
  <c r="G250" i="9"/>
  <c r="AE250" i="9"/>
  <c r="J250" i="9"/>
  <c r="AB250" i="9"/>
  <c r="S250" i="9"/>
  <c r="AB249" i="9"/>
  <c r="AK163" i="22" s="1"/>
  <c r="M249" i="9"/>
  <c r="AA163" i="22" s="1"/>
  <c r="S249" i="9"/>
  <c r="AE163" i="22" s="1"/>
  <c r="AE249" i="9"/>
  <c r="AM163" i="22" s="1"/>
  <c r="J249" i="9"/>
  <c r="Y163" i="22" s="1"/>
  <c r="V249" i="9"/>
  <c r="AG163" i="22" s="1"/>
  <c r="P249" i="9"/>
  <c r="AC163" i="22" s="1"/>
  <c r="G249" i="9"/>
  <c r="W163" i="22" s="1"/>
  <c r="D245" i="9"/>
  <c r="L245" i="9"/>
  <c r="U245" i="9"/>
  <c r="AA245" i="9"/>
  <c r="R245" i="9"/>
  <c r="AD245" i="9"/>
  <c r="I245" i="9"/>
  <c r="O245" i="9"/>
  <c r="F245" i="9"/>
  <c r="H243" i="9"/>
  <c r="Q243" i="9"/>
  <c r="K243" i="9"/>
  <c r="W243" i="9"/>
  <c r="N243" i="9"/>
  <c r="AC243" i="9"/>
  <c r="P237" i="10"/>
  <c r="D237" i="10"/>
  <c r="M237" i="10"/>
  <c r="V237" i="10"/>
  <c r="J237" i="10"/>
  <c r="S237" i="10"/>
  <c r="U236" i="10"/>
  <c r="D236" i="10"/>
  <c r="L236" i="10"/>
  <c r="D233" i="10"/>
  <c r="L233" i="10"/>
  <c r="U233" i="10"/>
  <c r="I233" i="10"/>
  <c r="R233" i="10"/>
  <c r="D249" i="9"/>
  <c r="L249" i="9"/>
  <c r="U249" i="9"/>
  <c r="R249" i="9"/>
  <c r="AD249" i="9"/>
  <c r="I249" i="9"/>
  <c r="F249" i="9"/>
  <c r="AA249" i="9"/>
  <c r="Z246" i="9"/>
  <c r="O88" i="22" s="1"/>
  <c r="F246" i="9"/>
  <c r="AD246" i="9"/>
  <c r="O246" i="9"/>
  <c r="I246" i="9"/>
  <c r="U246" i="9"/>
  <c r="AA246" i="9"/>
  <c r="R246" i="9"/>
  <c r="I234" i="10"/>
  <c r="AE251" i="9"/>
  <c r="U251" i="9"/>
  <c r="S243" i="9"/>
  <c r="AE95" i="22" s="1"/>
  <c r="G243" i="9"/>
  <c r="W95" i="22" s="1"/>
  <c r="AA242" i="9"/>
  <c r="AB241" i="9"/>
  <c r="M241" i="9"/>
  <c r="M239" i="9"/>
  <c r="AA160" i="22" s="1"/>
  <c r="AB245" i="9"/>
  <c r="M245" i="9"/>
  <c r="AB243" i="9"/>
  <c r="AK95" i="22" s="1"/>
  <c r="D241" i="9"/>
  <c r="L241" i="9"/>
  <c r="U241" i="9"/>
  <c r="AB238" i="9"/>
  <c r="AK166" i="22" s="1"/>
  <c r="V242" i="9"/>
  <c r="G242" i="9"/>
  <c r="AE242" i="9"/>
  <c r="V246" i="9"/>
  <c r="AG159" i="22" s="1"/>
  <c r="G246" i="9"/>
  <c r="W159" i="22" s="1"/>
  <c r="AE246" i="9"/>
  <c r="AM159" i="22" s="1"/>
  <c r="Z244" i="9"/>
  <c r="K244" i="9"/>
  <c r="F242" i="9"/>
  <c r="AD242" i="9"/>
  <c r="O242" i="9"/>
  <c r="E234" i="9"/>
  <c r="AC234" i="9"/>
  <c r="H234" i="9"/>
  <c r="P243" i="9"/>
  <c r="AC95" i="22" s="1"/>
  <c r="Y243" i="9"/>
  <c r="AI95" i="22" s="1"/>
  <c r="AA237" i="9"/>
  <c r="D237" i="9"/>
  <c r="L237" i="9"/>
  <c r="U237" i="9"/>
  <c r="F237" i="9"/>
  <c r="AD237" i="9"/>
  <c r="X237" i="9"/>
  <c r="F250" i="9"/>
  <c r="B167" i="22" s="1"/>
  <c r="AD250" i="9"/>
  <c r="R167" i="22" s="1"/>
  <c r="O250" i="9"/>
  <c r="H167" i="22" s="1"/>
  <c r="P247" i="9"/>
  <c r="Y247" i="9"/>
  <c r="AE245" i="9"/>
  <c r="S245" i="9"/>
  <c r="AC244" i="9"/>
  <c r="T244" i="9"/>
  <c r="V243" i="9"/>
  <c r="AG95" i="22" s="1"/>
  <c r="X243" i="9"/>
  <c r="I243" i="9"/>
  <c r="J242" i="9"/>
  <c r="AD241" i="9"/>
  <c r="R241" i="9"/>
  <c r="R237" i="9"/>
  <c r="P251" i="9"/>
  <c r="Y251" i="9"/>
  <c r="X247" i="9"/>
  <c r="N159" i="22" s="1"/>
  <c r="I247" i="9"/>
  <c r="D159" i="22" s="1"/>
  <c r="J246" i="9"/>
  <c r="Y159" i="22" s="1"/>
  <c r="AE243" i="9"/>
  <c r="AM95" i="22" s="1"/>
  <c r="P239" i="9"/>
  <c r="AC160" i="22" s="1"/>
  <c r="Y239" i="9"/>
  <c r="AI160" i="22" s="1"/>
  <c r="J239" i="9"/>
  <c r="Y160" i="22" s="1"/>
  <c r="D239" i="9"/>
  <c r="AB239" i="9"/>
  <c r="AK160" i="22" s="1"/>
  <c r="M238" i="9"/>
  <c r="AA166" i="22" s="1"/>
  <c r="V238" i="9"/>
  <c r="AG166" i="22" s="1"/>
  <c r="G238" i="9"/>
  <c r="W166" i="22" s="1"/>
  <c r="AE238" i="9"/>
  <c r="AM166" i="22" s="1"/>
  <c r="P238" i="9"/>
  <c r="AC166" i="22" s="1"/>
  <c r="J238" i="9"/>
  <c r="Y166" i="22" s="1"/>
  <c r="V251" i="9"/>
  <c r="X251" i="9"/>
  <c r="I251" i="9"/>
  <c r="U247" i="9"/>
  <c r="L159" i="22" s="1"/>
  <c r="S246" i="9"/>
  <c r="AE159" i="22" s="1"/>
  <c r="G245" i="9"/>
  <c r="H244" i="9"/>
  <c r="J243" i="9"/>
  <c r="Y95" i="22" s="1"/>
  <c r="AB242" i="9"/>
  <c r="R242" i="9"/>
  <c r="S238" i="9"/>
  <c r="AE166" i="22" s="1"/>
  <c r="O237" i="9"/>
  <c r="AC233" i="9"/>
  <c r="N233" i="9"/>
  <c r="Q233" i="9"/>
  <c r="P237" i="9"/>
  <c r="AB235" i="9"/>
  <c r="D235" i="9"/>
  <c r="J234" i="9"/>
  <c r="X233" i="9"/>
  <c r="P233" i="9"/>
  <c r="AC161" i="22" s="1"/>
  <c r="Y234" i="9"/>
  <c r="V237" i="9"/>
  <c r="J235" i="9"/>
  <c r="X234" i="9"/>
  <c r="P234" i="9"/>
  <c r="AD233" i="9"/>
  <c r="V233" i="9"/>
  <c r="AG161" i="22" s="1"/>
  <c r="F233" i="9"/>
  <c r="I239" i="9"/>
  <c r="O238" i="9"/>
  <c r="M237" i="9"/>
  <c r="Y235" i="9"/>
  <c r="I235" i="9"/>
  <c r="D166" i="22" s="1"/>
  <c r="AE234" i="9"/>
  <c r="O234" i="9"/>
  <c r="G234" i="9"/>
  <c r="U233" i="9"/>
  <c r="M233" i="9"/>
  <c r="AA161" i="22" s="1"/>
  <c r="AD238" i="9"/>
  <c r="P235" i="9"/>
  <c r="AD234" i="9"/>
  <c r="V234" i="9"/>
  <c r="L233" i="9"/>
  <c r="AE235" i="9"/>
  <c r="M234" i="9"/>
  <c r="AB234" i="9"/>
  <c r="C208" i="13"/>
  <c r="J208" i="13" s="1"/>
  <c r="S127" i="27" s="1"/>
  <c r="B208" i="13"/>
  <c r="I208" i="13" s="1"/>
  <c r="D70" i="27" s="1"/>
  <c r="C207" i="13"/>
  <c r="M207" i="13" s="1"/>
  <c r="B207" i="13"/>
  <c r="I207" i="13" s="1"/>
  <c r="C206" i="13"/>
  <c r="V206" i="13" s="1"/>
  <c r="B206" i="13"/>
  <c r="R206" i="13" s="1"/>
  <c r="C205" i="13"/>
  <c r="J205" i="13" s="1"/>
  <c r="B205" i="13"/>
  <c r="L205" i="13" s="1"/>
  <c r="C204" i="13"/>
  <c r="S204" i="13" s="1"/>
  <c r="B204" i="13"/>
  <c r="L204" i="13" s="1"/>
  <c r="C203" i="13"/>
  <c r="S203" i="13" s="1"/>
  <c r="B203" i="13"/>
  <c r="R203" i="13" s="1"/>
  <c r="C202" i="13"/>
  <c r="P202" i="13" s="1"/>
  <c r="B202" i="13"/>
  <c r="I202" i="13" s="1"/>
  <c r="C201" i="13"/>
  <c r="S201" i="13" s="1"/>
  <c r="B201" i="13"/>
  <c r="R201" i="13" s="1"/>
  <c r="C200" i="13"/>
  <c r="M200" i="13" s="1"/>
  <c r="B200" i="13"/>
  <c r="C199" i="13"/>
  <c r="M199" i="13" s="1"/>
  <c r="B199" i="13"/>
  <c r="I199" i="13" s="1"/>
  <c r="C198" i="13"/>
  <c r="S198" i="13" s="1"/>
  <c r="Y71" i="27" s="1"/>
  <c r="B198" i="13"/>
  <c r="R198" i="13" s="1"/>
  <c r="C197" i="13"/>
  <c r="J197" i="13" s="1"/>
  <c r="B197" i="13"/>
  <c r="I197" i="13" s="1"/>
  <c r="D69" i="27" s="1"/>
  <c r="C196" i="13"/>
  <c r="S196" i="13" s="1"/>
  <c r="B196" i="13"/>
  <c r="L196" i="13" s="1"/>
  <c r="C195" i="13"/>
  <c r="J195" i="13" s="1"/>
  <c r="B195" i="13"/>
  <c r="L195" i="13" s="1"/>
  <c r="C194" i="13"/>
  <c r="J194" i="13" s="1"/>
  <c r="B194" i="13"/>
  <c r="O194" i="13" s="1"/>
  <c r="C193" i="13"/>
  <c r="S193" i="13" s="1"/>
  <c r="B193" i="13"/>
  <c r="R193" i="13" s="1"/>
  <c r="C192" i="13"/>
  <c r="M192" i="13" s="1"/>
  <c r="B192" i="13"/>
  <c r="R192" i="13" s="1"/>
  <c r="C191" i="13"/>
  <c r="M191" i="13" s="1"/>
  <c r="U93" i="27" s="1"/>
  <c r="B191" i="13"/>
  <c r="O191" i="13" s="1"/>
  <c r="C190" i="13"/>
  <c r="S190" i="13" s="1"/>
  <c r="B190" i="13"/>
  <c r="R190" i="13" s="1"/>
  <c r="C189" i="13"/>
  <c r="P189" i="13" s="1"/>
  <c r="B189" i="13"/>
  <c r="R189" i="13" s="1"/>
  <c r="J93" i="27" s="1"/>
  <c r="C188" i="13"/>
  <c r="S188" i="13" s="1"/>
  <c r="B188" i="13"/>
  <c r="L188" i="13" s="1"/>
  <c r="C187" i="13"/>
  <c r="V187" i="13" s="1"/>
  <c r="B187" i="13"/>
  <c r="C186" i="13"/>
  <c r="P186" i="13" s="1"/>
  <c r="W75" i="27" s="1"/>
  <c r="B186" i="13"/>
  <c r="R186" i="13" s="1"/>
  <c r="C185" i="13"/>
  <c r="S185" i="13" s="1"/>
  <c r="B185" i="13"/>
  <c r="R185" i="13" s="1"/>
  <c r="C184" i="13"/>
  <c r="M184" i="13" s="1"/>
  <c r="B184" i="13"/>
  <c r="R184" i="13" s="1"/>
  <c r="C183" i="13"/>
  <c r="M183" i="13" s="1"/>
  <c r="U72" i="27" s="1"/>
  <c r="B183" i="13"/>
  <c r="O183" i="13" s="1"/>
  <c r="C182" i="13"/>
  <c r="S182" i="13" s="1"/>
  <c r="B182" i="13"/>
  <c r="R182" i="13" s="1"/>
  <c r="C181" i="13"/>
  <c r="P181" i="13" s="1"/>
  <c r="B181" i="13"/>
  <c r="R181" i="13" s="1"/>
  <c r="J94" i="27" s="1"/>
  <c r="C180" i="13"/>
  <c r="P180" i="13" s="1"/>
  <c r="B180" i="13"/>
  <c r="F180" i="13" s="1"/>
  <c r="C179" i="13"/>
  <c r="P179" i="13" s="1"/>
  <c r="B179" i="13"/>
  <c r="L179" i="13" s="1"/>
  <c r="C178" i="13"/>
  <c r="S178" i="13" s="1"/>
  <c r="B178" i="13"/>
  <c r="O178" i="13" s="1"/>
  <c r="C177" i="13"/>
  <c r="P177" i="13" s="1"/>
  <c r="W74" i="27" s="1"/>
  <c r="B177" i="13"/>
  <c r="R177" i="13" s="1"/>
  <c r="C176" i="13"/>
  <c r="P176" i="13" s="1"/>
  <c r="B176" i="13"/>
  <c r="L176" i="13" s="1"/>
  <c r="C175" i="13"/>
  <c r="G175" i="13" s="1"/>
  <c r="Q73" i="27" s="1"/>
  <c r="B175" i="13"/>
  <c r="R175" i="13" s="1"/>
  <c r="C174" i="13"/>
  <c r="B174" i="13"/>
  <c r="C173" i="13"/>
  <c r="P173" i="13" s="1"/>
  <c r="B173" i="13"/>
  <c r="U173" i="13" s="1"/>
  <c r="C172" i="13"/>
  <c r="B172" i="13"/>
  <c r="I172" i="13" s="1"/>
  <c r="D73" i="27" s="1"/>
  <c r="C171" i="13"/>
  <c r="S171" i="13" s="1"/>
  <c r="B171" i="13"/>
  <c r="F171" i="13" s="1"/>
  <c r="C170" i="13"/>
  <c r="S170" i="13" s="1"/>
  <c r="Y94" i="27" s="1"/>
  <c r="B170" i="13"/>
  <c r="U170" i="13" s="1"/>
  <c r="C169" i="13"/>
  <c r="S169" i="13" s="1"/>
  <c r="B169" i="13"/>
  <c r="R169" i="13" s="1"/>
  <c r="J72" i="27" s="1"/>
  <c r="C168" i="13"/>
  <c r="J168" i="13" s="1"/>
  <c r="B168" i="13"/>
  <c r="U168" i="13" s="1"/>
  <c r="C167" i="13"/>
  <c r="V167" i="13" s="1"/>
  <c r="B167" i="13"/>
  <c r="R167" i="13" s="1"/>
  <c r="C166" i="13"/>
  <c r="B166" i="13"/>
  <c r="O166" i="13" s="1"/>
  <c r="C165" i="13"/>
  <c r="B165" i="13"/>
  <c r="F165" i="13" s="1"/>
  <c r="C164" i="13"/>
  <c r="M164" i="13" s="1"/>
  <c r="B164" i="13"/>
  <c r="I164" i="13" s="1"/>
  <c r="C163" i="13"/>
  <c r="V163" i="13" s="1"/>
  <c r="B163" i="13"/>
  <c r="R163" i="13" s="1"/>
  <c r="C162" i="13"/>
  <c r="B162" i="13"/>
  <c r="U162" i="13" s="1"/>
  <c r="C161" i="13"/>
  <c r="M161" i="13" s="1"/>
  <c r="B161" i="13"/>
  <c r="F161" i="13" s="1"/>
  <c r="C160" i="13"/>
  <c r="M160" i="13" s="1"/>
  <c r="B160" i="13"/>
  <c r="R160" i="13" s="1"/>
  <c r="C159" i="13"/>
  <c r="S159" i="13" s="1"/>
  <c r="B159" i="13"/>
  <c r="R159" i="13" s="1"/>
  <c r="C158" i="13"/>
  <c r="G158" i="13" s="1"/>
  <c r="B158" i="13"/>
  <c r="I158" i="13" s="1"/>
  <c r="C157" i="13"/>
  <c r="G157" i="13" s="1"/>
  <c r="B157" i="13"/>
  <c r="R157" i="13" s="1"/>
  <c r="C156" i="13"/>
  <c r="G156" i="13" s="1"/>
  <c r="B156" i="13"/>
  <c r="O156" i="13" s="1"/>
  <c r="C155" i="13"/>
  <c r="S155" i="13" s="1"/>
  <c r="B155" i="13"/>
  <c r="C154" i="13"/>
  <c r="S154" i="13" s="1"/>
  <c r="B154" i="13"/>
  <c r="C153" i="13"/>
  <c r="S153" i="13" s="1"/>
  <c r="B153" i="13"/>
  <c r="F153" i="13" s="1"/>
  <c r="C152" i="13"/>
  <c r="V152" i="13" s="1"/>
  <c r="B152" i="13"/>
  <c r="U152" i="13" s="1"/>
  <c r="C151" i="13"/>
  <c r="P151" i="13" s="1"/>
  <c r="B151" i="13"/>
  <c r="R151" i="13" s="1"/>
  <c r="C150" i="13"/>
  <c r="S150" i="13" s="1"/>
  <c r="B150" i="13"/>
  <c r="L150" i="13" s="1"/>
  <c r="C149" i="13"/>
  <c r="J149" i="13" s="1"/>
  <c r="B149" i="13"/>
  <c r="I149" i="13" s="1"/>
  <c r="C148" i="13"/>
  <c r="M148" i="13" s="1"/>
  <c r="B148" i="13"/>
  <c r="U148" i="13" s="1"/>
  <c r="C147" i="13"/>
  <c r="V147" i="13" s="1"/>
  <c r="B147" i="13"/>
  <c r="O147" i="13" s="1"/>
  <c r="C146" i="13"/>
  <c r="V146" i="13" s="1"/>
  <c r="B146" i="13"/>
  <c r="I146" i="13" s="1"/>
  <c r="C145" i="13"/>
  <c r="G145" i="13" s="1"/>
  <c r="B145" i="13"/>
  <c r="L145" i="13" s="1"/>
  <c r="C144" i="13"/>
  <c r="M144" i="13" s="1"/>
  <c r="B144" i="13"/>
  <c r="F144" i="13" s="1"/>
  <c r="C143" i="13"/>
  <c r="J143" i="13" s="1"/>
  <c r="B143" i="13"/>
  <c r="C142" i="13"/>
  <c r="V142" i="13" s="1"/>
  <c r="B142" i="13"/>
  <c r="U142" i="13" s="1"/>
  <c r="C141" i="13"/>
  <c r="S141" i="13" s="1"/>
  <c r="B141" i="13"/>
  <c r="I141" i="13" s="1"/>
  <c r="C140" i="13"/>
  <c r="V140" i="13" s="1"/>
  <c r="B140" i="13"/>
  <c r="O140" i="13" s="1"/>
  <c r="C139" i="13"/>
  <c r="V139" i="13" s="1"/>
  <c r="B139" i="13"/>
  <c r="U139" i="13" s="1"/>
  <c r="C138" i="13"/>
  <c r="V138" i="13" s="1"/>
  <c r="B138" i="13"/>
  <c r="I138" i="13" s="1"/>
  <c r="C137" i="13"/>
  <c r="V137" i="13" s="1"/>
  <c r="B137" i="13"/>
  <c r="C136" i="13"/>
  <c r="S136" i="13" s="1"/>
  <c r="B136" i="13"/>
  <c r="C135" i="13"/>
  <c r="P135" i="13" s="1"/>
  <c r="B135" i="13"/>
  <c r="I135" i="13" s="1"/>
  <c r="C134" i="13"/>
  <c r="M134" i="13" s="1"/>
  <c r="B134" i="13"/>
  <c r="C133" i="13"/>
  <c r="J133" i="13" s="1"/>
  <c r="B133" i="13"/>
  <c r="U133" i="13" s="1"/>
  <c r="C132" i="13"/>
  <c r="G132" i="13" s="1"/>
  <c r="B132" i="13"/>
  <c r="I132" i="13" s="1"/>
  <c r="C131" i="13"/>
  <c r="P131" i="13" s="1"/>
  <c r="W108" i="27" s="1"/>
  <c r="B131" i="13"/>
  <c r="I131" i="13" s="1"/>
  <c r="C130" i="13"/>
  <c r="P130" i="13" s="1"/>
  <c r="W164" i="27" s="1"/>
  <c r="B130" i="13"/>
  <c r="L130" i="13" s="1"/>
  <c r="F112" i="27" s="1"/>
  <c r="C129" i="13"/>
  <c r="M129" i="13" s="1"/>
  <c r="U166" i="27" s="1"/>
  <c r="B129" i="13"/>
  <c r="F129" i="13" s="1"/>
  <c r="B111" i="27" s="1"/>
  <c r="C128" i="13"/>
  <c r="S128" i="13" s="1"/>
  <c r="Y170" i="27" s="1"/>
  <c r="B128" i="13"/>
  <c r="C127" i="13"/>
  <c r="B127" i="13"/>
  <c r="L127" i="13" s="1"/>
  <c r="C126" i="13"/>
  <c r="M126" i="13" s="1"/>
  <c r="B126" i="13"/>
  <c r="U126" i="13" s="1"/>
  <c r="C125" i="13"/>
  <c r="V125" i="13" s="1"/>
  <c r="B125" i="13"/>
  <c r="R125" i="13" s="1"/>
  <c r="C124" i="13"/>
  <c r="B124" i="13"/>
  <c r="L124" i="13" s="1"/>
  <c r="F168" i="27" s="1"/>
  <c r="C123" i="13"/>
  <c r="V123" i="13" s="1"/>
  <c r="AA109" i="27" s="1"/>
  <c r="B123" i="13"/>
  <c r="R123" i="13" s="1"/>
  <c r="C122" i="13"/>
  <c r="S122" i="13" s="1"/>
  <c r="Y107" i="27" s="1"/>
  <c r="B122" i="13"/>
  <c r="C121" i="13"/>
  <c r="M121" i="13" s="1"/>
  <c r="B121" i="13"/>
  <c r="C120" i="13"/>
  <c r="S120" i="13" s="1"/>
  <c r="Y169" i="27" s="1"/>
  <c r="B120" i="13"/>
  <c r="U120" i="13" s="1"/>
  <c r="C119" i="13"/>
  <c r="P119" i="13" s="1"/>
  <c r="B119" i="13"/>
  <c r="I119" i="13" s="1"/>
  <c r="D193" i="27" s="1"/>
  <c r="C118" i="13"/>
  <c r="M118" i="13" s="1"/>
  <c r="U165" i="27" s="1"/>
  <c r="B118" i="13"/>
  <c r="C117" i="13"/>
  <c r="J117" i="13" s="1"/>
  <c r="S111" i="27" s="1"/>
  <c r="B117" i="13"/>
  <c r="L117" i="13" s="1"/>
  <c r="C116" i="13"/>
  <c r="G116" i="13" s="1"/>
  <c r="B116" i="13"/>
  <c r="C115" i="13"/>
  <c r="V115" i="13" s="1"/>
  <c r="B115" i="13"/>
  <c r="C114" i="13"/>
  <c r="S114" i="13" s="1"/>
  <c r="Y171" i="27" s="1"/>
  <c r="B114" i="13"/>
  <c r="I114" i="13" s="1"/>
  <c r="C113" i="13"/>
  <c r="P113" i="13" s="1"/>
  <c r="B113" i="13"/>
  <c r="F113" i="13" s="1"/>
  <c r="B162" i="27" s="1"/>
  <c r="C112" i="13"/>
  <c r="S112" i="13" s="1"/>
  <c r="Y167" i="27" s="1"/>
  <c r="B112" i="13"/>
  <c r="F112" i="13" s="1"/>
  <c r="C111" i="13"/>
  <c r="S111" i="13" s="1"/>
  <c r="Y110" i="27" s="1"/>
  <c r="B111" i="13"/>
  <c r="U111" i="13" s="1"/>
  <c r="L161" i="27" s="1"/>
  <c r="C110" i="13"/>
  <c r="P110" i="13" s="1"/>
  <c r="W162" i="27" s="1"/>
  <c r="B110" i="13"/>
  <c r="U110" i="13" s="1"/>
  <c r="C109" i="13"/>
  <c r="J109" i="13" s="1"/>
  <c r="B109" i="13"/>
  <c r="R109" i="13" s="1"/>
  <c r="C108" i="13"/>
  <c r="M108" i="13" s="1"/>
  <c r="U213" i="27" s="1"/>
  <c r="B108" i="13"/>
  <c r="O108" i="13" s="1"/>
  <c r="C107" i="13"/>
  <c r="P107" i="13" s="1"/>
  <c r="B107" i="13"/>
  <c r="R107" i="13" s="1"/>
  <c r="J66" i="27" s="1"/>
  <c r="C106" i="13"/>
  <c r="G106" i="13" s="1"/>
  <c r="B106" i="13"/>
  <c r="F106" i="13" s="1"/>
  <c r="B65" i="27" s="1"/>
  <c r="C105" i="13"/>
  <c r="S105" i="13" s="1"/>
  <c r="Y212" i="27" s="1"/>
  <c r="B105" i="13"/>
  <c r="F105" i="13" s="1"/>
  <c r="C104" i="13"/>
  <c r="S104" i="13" s="1"/>
  <c r="Y211" i="27" s="1"/>
  <c r="B104" i="13"/>
  <c r="I104" i="13" s="1"/>
  <c r="D146" i="27" s="1"/>
  <c r="C103" i="13"/>
  <c r="M103" i="13" s="1"/>
  <c r="B103" i="13"/>
  <c r="F103" i="13" s="1"/>
  <c r="B171" i="27" s="1"/>
  <c r="C102" i="13"/>
  <c r="B102" i="13"/>
  <c r="U102" i="13" s="1"/>
  <c r="C101" i="13"/>
  <c r="J101" i="13" s="1"/>
  <c r="B101" i="13"/>
  <c r="R101" i="13" s="1"/>
  <c r="C100" i="13"/>
  <c r="G100" i="13" s="1"/>
  <c r="Q168" i="27" s="1"/>
  <c r="B100" i="13"/>
  <c r="F100" i="13" s="1"/>
  <c r="C99" i="13"/>
  <c r="G99" i="13" s="1"/>
  <c r="B99" i="13"/>
  <c r="O99" i="13" s="1"/>
  <c r="C98" i="13"/>
  <c r="S98" i="13" s="1"/>
  <c r="B98" i="13"/>
  <c r="I98" i="13" s="1"/>
  <c r="C97" i="13"/>
  <c r="P97" i="13" s="1"/>
  <c r="B97" i="13"/>
  <c r="F97" i="13" s="1"/>
  <c r="C96" i="13"/>
  <c r="S96" i="13" s="1"/>
  <c r="B96" i="13"/>
  <c r="O96" i="13" s="1"/>
  <c r="H216" i="27" s="1"/>
  <c r="C95" i="13"/>
  <c r="P95" i="13" s="1"/>
  <c r="B95" i="13"/>
  <c r="L95" i="13" s="1"/>
  <c r="F122" i="27" s="1"/>
  <c r="C94" i="13"/>
  <c r="B94" i="13"/>
  <c r="U94" i="13" s="1"/>
  <c r="L215" i="27" s="1"/>
  <c r="C93" i="13"/>
  <c r="J93" i="13" s="1"/>
  <c r="B93" i="13"/>
  <c r="R93" i="13" s="1"/>
  <c r="J121" i="27" s="1"/>
  <c r="C92" i="13"/>
  <c r="G92" i="13" s="1"/>
  <c r="B92" i="13"/>
  <c r="U92" i="13" s="1"/>
  <c r="L214" i="27" s="1"/>
  <c r="C91" i="13"/>
  <c r="M91" i="13" s="1"/>
  <c r="U215" i="27" s="1"/>
  <c r="B91" i="13"/>
  <c r="F91" i="13" s="1"/>
  <c r="B120" i="27" s="1"/>
  <c r="C90" i="13"/>
  <c r="V90" i="13" s="1"/>
  <c r="B90" i="13"/>
  <c r="I90" i="13" s="1"/>
  <c r="D213" i="27" s="1"/>
  <c r="C89" i="13"/>
  <c r="J89" i="13" s="1"/>
  <c r="S120" i="27" s="1"/>
  <c r="B89" i="13"/>
  <c r="U89" i="13" s="1"/>
  <c r="C88" i="13"/>
  <c r="S88" i="13" s="1"/>
  <c r="Y121" i="27" s="1"/>
  <c r="B88" i="13"/>
  <c r="C87" i="13"/>
  <c r="P87" i="13" s="1"/>
  <c r="W210" i="27" s="1"/>
  <c r="B87" i="13"/>
  <c r="U87" i="13" s="1"/>
  <c r="L119" i="27" s="1"/>
  <c r="C86" i="13"/>
  <c r="P86" i="13" s="1"/>
  <c r="B86" i="13"/>
  <c r="L86" i="13" s="1"/>
  <c r="F210" i="27" s="1"/>
  <c r="C85" i="13"/>
  <c r="M85" i="13" s="1"/>
  <c r="U214" i="27" s="1"/>
  <c r="B85" i="13"/>
  <c r="R85" i="13" s="1"/>
  <c r="C84" i="13"/>
  <c r="G84" i="13" s="1"/>
  <c r="B84" i="13"/>
  <c r="O84" i="13" s="1"/>
  <c r="H159" i="27" s="1"/>
  <c r="C83" i="13"/>
  <c r="S83" i="13" s="1"/>
  <c r="B83" i="13"/>
  <c r="U83" i="13" s="1"/>
  <c r="C82" i="13"/>
  <c r="S82" i="13" s="1"/>
  <c r="B82" i="13"/>
  <c r="I82" i="13" s="1"/>
  <c r="C81" i="13"/>
  <c r="G81" i="13" s="1"/>
  <c r="B81" i="13"/>
  <c r="L81" i="13" s="1"/>
  <c r="F157" i="27" s="1"/>
  <c r="C80" i="13"/>
  <c r="S80" i="13" s="1"/>
  <c r="Y155" i="27" s="1"/>
  <c r="B80" i="13"/>
  <c r="C79" i="13"/>
  <c r="S79" i="13" s="1"/>
  <c r="B79" i="13"/>
  <c r="L79" i="13" s="1"/>
  <c r="C78" i="13"/>
  <c r="P78" i="13" s="1"/>
  <c r="B78" i="13"/>
  <c r="L78" i="13" s="1"/>
  <c r="C77" i="13"/>
  <c r="B77" i="13"/>
  <c r="R77" i="13" s="1"/>
  <c r="C76" i="13"/>
  <c r="G76" i="13" s="1"/>
  <c r="B76" i="13"/>
  <c r="O76" i="13" s="1"/>
  <c r="H205" i="27" s="1"/>
  <c r="C75" i="13"/>
  <c r="P75" i="13" s="1"/>
  <c r="W158" i="27" s="1"/>
  <c r="B75" i="13"/>
  <c r="U75" i="13" s="1"/>
  <c r="C74" i="13"/>
  <c r="S74" i="13" s="1"/>
  <c r="B74" i="13"/>
  <c r="U74" i="13" s="1"/>
  <c r="L156" i="27" s="1"/>
  <c r="C73" i="13"/>
  <c r="B73" i="13"/>
  <c r="O73" i="13" s="1"/>
  <c r="C72" i="13"/>
  <c r="S72" i="13" s="1"/>
  <c r="Y203" i="27" s="1"/>
  <c r="B72" i="13"/>
  <c r="C71" i="13"/>
  <c r="S71" i="13" s="1"/>
  <c r="Y172" i="27" s="1"/>
  <c r="B71" i="13"/>
  <c r="C70" i="13"/>
  <c r="B70" i="13"/>
  <c r="U70" i="13" s="1"/>
  <c r="C69" i="13"/>
  <c r="G69" i="13" s="1"/>
  <c r="Q145" i="27" s="1"/>
  <c r="B69" i="13"/>
  <c r="R69" i="13" s="1"/>
  <c r="C68" i="13"/>
  <c r="B68" i="13"/>
  <c r="L68" i="13" s="1"/>
  <c r="C67" i="13"/>
  <c r="B67" i="13"/>
  <c r="O67" i="13" s="1"/>
  <c r="C66" i="13"/>
  <c r="P66" i="13" s="1"/>
  <c r="W204" i="27" s="1"/>
  <c r="B66" i="13"/>
  <c r="L66" i="13" s="1"/>
  <c r="C65" i="13"/>
  <c r="B65" i="13"/>
  <c r="R65" i="13" s="1"/>
  <c r="C64" i="13"/>
  <c r="B64" i="13"/>
  <c r="L64" i="13" s="1"/>
  <c r="C63" i="13"/>
  <c r="B63" i="13"/>
  <c r="C62" i="13"/>
  <c r="M62" i="13" s="1"/>
  <c r="B62" i="13"/>
  <c r="C61" i="13"/>
  <c r="P61" i="13" s="1"/>
  <c r="B61" i="13"/>
  <c r="R61" i="13" s="1"/>
  <c r="C60" i="13"/>
  <c r="B60" i="13"/>
  <c r="C59" i="13"/>
  <c r="V59" i="13" s="1"/>
  <c r="B59" i="13"/>
  <c r="C58" i="13"/>
  <c r="V58" i="13" s="1"/>
  <c r="B58" i="13"/>
  <c r="U58" i="13" s="1"/>
  <c r="C57" i="13"/>
  <c r="V57" i="13" s="1"/>
  <c r="B57" i="13"/>
  <c r="O57" i="13" s="1"/>
  <c r="C56" i="13"/>
  <c r="B56" i="13"/>
  <c r="C55" i="13"/>
  <c r="M55" i="13" s="1"/>
  <c r="U91" i="27" s="1"/>
  <c r="B55" i="13"/>
  <c r="C54" i="13"/>
  <c r="M54" i="13" s="1"/>
  <c r="B54" i="13"/>
  <c r="C53" i="13"/>
  <c r="G53" i="13" s="1"/>
  <c r="B53" i="13"/>
  <c r="O53" i="13" s="1"/>
  <c r="C52" i="13"/>
  <c r="B52" i="13"/>
  <c r="O52" i="13" s="1"/>
  <c r="C51" i="13"/>
  <c r="V51" i="13" s="1"/>
  <c r="B51" i="13"/>
  <c r="U51" i="13" s="1"/>
  <c r="C50" i="13"/>
  <c r="M50" i="13" s="1"/>
  <c r="B50" i="13"/>
  <c r="U50" i="13" s="1"/>
  <c r="C49" i="13"/>
  <c r="V49" i="13" s="1"/>
  <c r="B49" i="13"/>
  <c r="U49" i="13" s="1"/>
  <c r="C48" i="13"/>
  <c r="S48" i="13" s="1"/>
  <c r="B48" i="13"/>
  <c r="O48" i="13" s="1"/>
  <c r="C47" i="13"/>
  <c r="P47" i="13" s="1"/>
  <c r="B47" i="13"/>
  <c r="U47" i="13" s="1"/>
  <c r="C46" i="13"/>
  <c r="V46" i="13" s="1"/>
  <c r="B46" i="13"/>
  <c r="L46" i="13" s="1"/>
  <c r="C45" i="13"/>
  <c r="J45" i="13" s="1"/>
  <c r="B45" i="13"/>
  <c r="R45" i="13" s="1"/>
  <c r="C44" i="13"/>
  <c r="V44" i="13" s="1"/>
  <c r="B44" i="13"/>
  <c r="I44" i="13" s="1"/>
  <c r="C43" i="13"/>
  <c r="P43" i="13" s="1"/>
  <c r="B43" i="13"/>
  <c r="O43" i="13" s="1"/>
  <c r="C42" i="13"/>
  <c r="M42" i="13" s="1"/>
  <c r="B42" i="13"/>
  <c r="O42" i="13" s="1"/>
  <c r="C41" i="13"/>
  <c r="P41" i="13" s="1"/>
  <c r="B41" i="13"/>
  <c r="U41" i="13" s="1"/>
  <c r="C40" i="13"/>
  <c r="S40" i="13" s="1"/>
  <c r="B40" i="13"/>
  <c r="L40" i="13" s="1"/>
  <c r="C39" i="13"/>
  <c r="P39" i="13" s="1"/>
  <c r="B39" i="13"/>
  <c r="O39" i="13" s="1"/>
  <c r="C38" i="13"/>
  <c r="J38" i="13" s="1"/>
  <c r="B38" i="13"/>
  <c r="R38" i="13" s="1"/>
  <c r="C37" i="13"/>
  <c r="M37" i="13" s="1"/>
  <c r="B37" i="13"/>
  <c r="L37" i="13" s="1"/>
  <c r="C36" i="13"/>
  <c r="S36" i="13" s="1"/>
  <c r="B36" i="13"/>
  <c r="C35" i="13"/>
  <c r="B35" i="13"/>
  <c r="C34" i="13"/>
  <c r="P34" i="13" s="1"/>
  <c r="B34" i="13"/>
  <c r="C33" i="13"/>
  <c r="B33" i="13"/>
  <c r="O33" i="13" s="1"/>
  <c r="C32" i="13"/>
  <c r="M32" i="13" s="1"/>
  <c r="B32" i="13"/>
  <c r="C31" i="13"/>
  <c r="B31" i="13"/>
  <c r="O31" i="13" s="1"/>
  <c r="C30" i="13"/>
  <c r="V30" i="13" s="1"/>
  <c r="B30" i="13"/>
  <c r="R30" i="13" s="1"/>
  <c r="C29" i="13"/>
  <c r="B29" i="13"/>
  <c r="U29" i="13" s="1"/>
  <c r="C28" i="13"/>
  <c r="V28" i="13" s="1"/>
  <c r="B28" i="13"/>
  <c r="U28" i="13" s="1"/>
  <c r="C27" i="13"/>
  <c r="J27" i="13" s="1"/>
  <c r="B27" i="13"/>
  <c r="F27" i="13" s="1"/>
  <c r="C26" i="13"/>
  <c r="V26" i="13" s="1"/>
  <c r="B26" i="13"/>
  <c r="C25" i="13"/>
  <c r="B25" i="13"/>
  <c r="I25" i="13" s="1"/>
  <c r="C24" i="13"/>
  <c r="G24" i="13" s="1"/>
  <c r="B24" i="13"/>
  <c r="C23" i="13"/>
  <c r="J23" i="13" s="1"/>
  <c r="B23" i="13"/>
  <c r="I23" i="13" s="1"/>
  <c r="C22" i="13"/>
  <c r="P22" i="13" s="1"/>
  <c r="B22" i="13"/>
  <c r="U22" i="13" s="1"/>
  <c r="C21" i="13"/>
  <c r="J21" i="13" s="1"/>
  <c r="S173" i="27" s="1"/>
  <c r="B21" i="13"/>
  <c r="C20" i="13"/>
  <c r="M20" i="13" s="1"/>
  <c r="B20" i="13"/>
  <c r="U20" i="13" s="1"/>
  <c r="C19" i="13"/>
  <c r="G19" i="13" s="1"/>
  <c r="B19" i="13"/>
  <c r="C18" i="13"/>
  <c r="M18" i="13" s="1"/>
  <c r="B18" i="13"/>
  <c r="R18" i="13" s="1"/>
  <c r="C17" i="13"/>
  <c r="G17" i="13" s="1"/>
  <c r="B17" i="13"/>
  <c r="R17" i="13" s="1"/>
  <c r="J177" i="27" s="1"/>
  <c r="C16" i="13"/>
  <c r="G16" i="13" s="1"/>
  <c r="B16" i="13"/>
  <c r="F16" i="13" s="1"/>
  <c r="C15" i="13"/>
  <c r="S15" i="13" s="1"/>
  <c r="B15" i="13"/>
  <c r="C14" i="13"/>
  <c r="B14" i="13"/>
  <c r="U14" i="13" s="1"/>
  <c r="C13" i="13"/>
  <c r="V13" i="13" s="1"/>
  <c r="B13" i="13"/>
  <c r="F13" i="13" s="1"/>
  <c r="C12" i="13"/>
  <c r="V12" i="13" s="1"/>
  <c r="B12" i="13"/>
  <c r="I12" i="13" s="1"/>
  <c r="D92" i="27" s="1"/>
  <c r="C11" i="13"/>
  <c r="M11" i="13" s="1"/>
  <c r="U92" i="27" s="1"/>
  <c r="B11" i="13"/>
  <c r="O11" i="13" s="1"/>
  <c r="C10" i="13"/>
  <c r="J10" i="13" s="1"/>
  <c r="B10" i="13"/>
  <c r="I10" i="13" s="1"/>
  <c r="D95" i="27" s="1"/>
  <c r="C9" i="13"/>
  <c r="V9" i="13" s="1"/>
  <c r="B9" i="13"/>
  <c r="I9" i="13" s="1"/>
  <c r="C8" i="13"/>
  <c r="P8" i="13" s="1"/>
  <c r="B8" i="13"/>
  <c r="U8" i="13" s="1"/>
  <c r="C7" i="13"/>
  <c r="B7" i="13"/>
  <c r="O7" i="13" s="1"/>
  <c r="C6" i="13"/>
  <c r="J6" i="13" s="1"/>
  <c r="B6" i="13"/>
  <c r="R6" i="13" s="1"/>
  <c r="C5" i="13"/>
  <c r="S5" i="13" s="1"/>
  <c r="Y176" i="27" s="1"/>
  <c r="B5" i="13"/>
  <c r="F5" i="13" s="1"/>
  <c r="C4" i="13"/>
  <c r="P4" i="13" s="1"/>
  <c r="B4" i="13"/>
  <c r="C3" i="13"/>
  <c r="S3" i="13" s="1"/>
  <c r="B3" i="13"/>
  <c r="R3" i="13" s="1"/>
  <c r="J174" i="27" s="1"/>
  <c r="C232" i="12"/>
  <c r="S232" i="12" s="1"/>
  <c r="B232" i="12"/>
  <c r="O232" i="12" s="1"/>
  <c r="C231" i="12"/>
  <c r="P231" i="12" s="1"/>
  <c r="B231" i="12"/>
  <c r="I231" i="12" s="1"/>
  <c r="C230" i="12"/>
  <c r="V230" i="12" s="1"/>
  <c r="B230" i="12"/>
  <c r="I230" i="12" s="1"/>
  <c r="C229" i="12"/>
  <c r="S229" i="12" s="1"/>
  <c r="B229" i="12"/>
  <c r="O229" i="12" s="1"/>
  <c r="C228" i="12"/>
  <c r="V228" i="12" s="1"/>
  <c r="B228" i="12"/>
  <c r="R228" i="12" s="1"/>
  <c r="C227" i="12"/>
  <c r="S227" i="12" s="1"/>
  <c r="B227" i="12"/>
  <c r="F227" i="12" s="1"/>
  <c r="C226" i="12"/>
  <c r="P226" i="12" s="1"/>
  <c r="B226" i="12"/>
  <c r="R226" i="12" s="1"/>
  <c r="C225" i="12"/>
  <c r="V225" i="12" s="1"/>
  <c r="B225" i="12"/>
  <c r="O225" i="12" s="1"/>
  <c r="C224" i="12"/>
  <c r="V224" i="12" s="1"/>
  <c r="B224" i="12"/>
  <c r="C223" i="12"/>
  <c r="M223" i="12" s="1"/>
  <c r="B223" i="12"/>
  <c r="C222" i="12"/>
  <c r="S222" i="12" s="1"/>
  <c r="B222" i="12"/>
  <c r="O222" i="12" s="1"/>
  <c r="C221" i="12"/>
  <c r="S221" i="12" s="1"/>
  <c r="Y165" i="26" s="1"/>
  <c r="B221" i="12"/>
  <c r="C220" i="12"/>
  <c r="M220" i="12" s="1"/>
  <c r="B220" i="12"/>
  <c r="U220" i="12" s="1"/>
  <c r="C219" i="12"/>
  <c r="B219" i="12"/>
  <c r="C218" i="12"/>
  <c r="M218" i="12" s="1"/>
  <c r="B218" i="12"/>
  <c r="R218" i="12" s="1"/>
  <c r="C217" i="12"/>
  <c r="B217" i="12"/>
  <c r="O217" i="12" s="1"/>
  <c r="C216" i="12"/>
  <c r="M216" i="12" s="1"/>
  <c r="B216" i="12"/>
  <c r="O216" i="12" s="1"/>
  <c r="C215" i="12"/>
  <c r="M215" i="12" s="1"/>
  <c r="B215" i="12"/>
  <c r="I215" i="12" s="1"/>
  <c r="C214" i="12"/>
  <c r="M214" i="12" s="1"/>
  <c r="B214" i="12"/>
  <c r="F214" i="12" s="1"/>
  <c r="C213" i="12"/>
  <c r="M213" i="12" s="1"/>
  <c r="U146" i="26" s="1"/>
  <c r="B213" i="12"/>
  <c r="U213" i="12" s="1"/>
  <c r="C212" i="12"/>
  <c r="V212" i="12" s="1"/>
  <c r="AA145" i="26" s="1"/>
  <c r="B212" i="12"/>
  <c r="L212" i="12" s="1"/>
  <c r="C211" i="12"/>
  <c r="B211" i="12"/>
  <c r="L211" i="12" s="1"/>
  <c r="C210" i="12"/>
  <c r="B210" i="12"/>
  <c r="O210" i="12" s="1"/>
  <c r="C209" i="12"/>
  <c r="J209" i="12" s="1"/>
  <c r="B209" i="12"/>
  <c r="O209" i="12" s="1"/>
  <c r="C208" i="12"/>
  <c r="B208" i="12"/>
  <c r="I208" i="12" s="1"/>
  <c r="C207" i="12"/>
  <c r="J207" i="12" s="1"/>
  <c r="B207" i="12"/>
  <c r="U207" i="12" s="1"/>
  <c r="C206" i="12"/>
  <c r="M206" i="12" s="1"/>
  <c r="B206" i="12"/>
  <c r="F206" i="12" s="1"/>
  <c r="C205" i="12"/>
  <c r="V205" i="12" s="1"/>
  <c r="AA68" i="26" s="1"/>
  <c r="B205" i="12"/>
  <c r="L205" i="12" s="1"/>
  <c r="C204" i="12"/>
  <c r="J204" i="12" s="1"/>
  <c r="B204" i="12"/>
  <c r="O204" i="12" s="1"/>
  <c r="C203" i="12"/>
  <c r="V203" i="12" s="1"/>
  <c r="B203" i="12"/>
  <c r="F203" i="12" s="1"/>
  <c r="C202" i="12"/>
  <c r="V202" i="12" s="1"/>
  <c r="B202" i="12"/>
  <c r="R202" i="12" s="1"/>
  <c r="C201" i="12"/>
  <c r="B201" i="12"/>
  <c r="F201" i="12" s="1"/>
  <c r="C200" i="12"/>
  <c r="J200" i="12" s="1"/>
  <c r="B200" i="12"/>
  <c r="R200" i="12" s="1"/>
  <c r="C199" i="12"/>
  <c r="M199" i="12" s="1"/>
  <c r="B199" i="12"/>
  <c r="C198" i="12"/>
  <c r="V198" i="12" s="1"/>
  <c r="AA71" i="26" s="1"/>
  <c r="B198" i="12"/>
  <c r="O198" i="12" s="1"/>
  <c r="C197" i="12"/>
  <c r="S197" i="12" s="1"/>
  <c r="Y92" i="26" s="1"/>
  <c r="B197" i="12"/>
  <c r="L197" i="12" s="1"/>
  <c r="F69" i="26" s="1"/>
  <c r="C196" i="12"/>
  <c r="P196" i="12" s="1"/>
  <c r="B196" i="12"/>
  <c r="F196" i="12" s="1"/>
  <c r="C195" i="12"/>
  <c r="M195" i="12" s="1"/>
  <c r="B195" i="12"/>
  <c r="U195" i="12" s="1"/>
  <c r="C194" i="12"/>
  <c r="J194" i="12" s="1"/>
  <c r="B194" i="12"/>
  <c r="R194" i="12" s="1"/>
  <c r="C193" i="12"/>
  <c r="G193" i="12" s="1"/>
  <c r="B193" i="12"/>
  <c r="L193" i="12" s="1"/>
  <c r="C192" i="12"/>
  <c r="M192" i="12" s="1"/>
  <c r="B192" i="12"/>
  <c r="O192" i="12" s="1"/>
  <c r="C191" i="12"/>
  <c r="M191" i="12" s="1"/>
  <c r="B191" i="12"/>
  <c r="I191" i="12" s="1"/>
  <c r="C190" i="12"/>
  <c r="M190" i="12" s="1"/>
  <c r="B190" i="12"/>
  <c r="F190" i="12" s="1"/>
  <c r="B165" i="26" s="1"/>
  <c r="C189" i="12"/>
  <c r="S189" i="12" s="1"/>
  <c r="B189" i="12"/>
  <c r="U189" i="12" s="1"/>
  <c r="C188" i="12"/>
  <c r="M188" i="12" s="1"/>
  <c r="B188" i="12"/>
  <c r="F188" i="12" s="1"/>
  <c r="C187" i="12"/>
  <c r="S187" i="12" s="1"/>
  <c r="B187" i="12"/>
  <c r="C186" i="12"/>
  <c r="V186" i="12" s="1"/>
  <c r="AA75" i="26" s="1"/>
  <c r="B186" i="12"/>
  <c r="R186" i="12" s="1"/>
  <c r="C185" i="12"/>
  <c r="B185" i="12"/>
  <c r="L185" i="12" s="1"/>
  <c r="C184" i="12"/>
  <c r="V184" i="12" s="1"/>
  <c r="B184" i="12"/>
  <c r="U184" i="12" s="1"/>
  <c r="C183" i="12"/>
  <c r="M183" i="12" s="1"/>
  <c r="B183" i="12"/>
  <c r="U183" i="12" s="1"/>
  <c r="C182" i="12"/>
  <c r="V182" i="12" s="1"/>
  <c r="B182" i="12"/>
  <c r="C181" i="12"/>
  <c r="S181" i="12" s="1"/>
  <c r="B181" i="12"/>
  <c r="R181" i="12" s="1"/>
  <c r="C180" i="12"/>
  <c r="G180" i="12" s="1"/>
  <c r="Q133" i="26" s="1"/>
  <c r="B180" i="12"/>
  <c r="U180" i="12" s="1"/>
  <c r="C179" i="12"/>
  <c r="M179" i="12" s="1"/>
  <c r="B179" i="12"/>
  <c r="R179" i="12" s="1"/>
  <c r="C178" i="12"/>
  <c r="J178" i="12" s="1"/>
  <c r="B178" i="12"/>
  <c r="R178" i="12" s="1"/>
  <c r="C177" i="12"/>
  <c r="V177" i="12" s="1"/>
  <c r="AA74" i="26" s="1"/>
  <c r="B177" i="12"/>
  <c r="O177" i="12" s="1"/>
  <c r="H164" i="26" s="1"/>
  <c r="C176" i="12"/>
  <c r="V176" i="12" s="1"/>
  <c r="B176" i="12"/>
  <c r="I176" i="12" s="1"/>
  <c r="C175" i="12"/>
  <c r="G175" i="12" s="1"/>
  <c r="Q73" i="26" s="1"/>
  <c r="B175" i="12"/>
  <c r="O175" i="12" s="1"/>
  <c r="C174" i="12"/>
  <c r="S174" i="12" s="1"/>
  <c r="B174" i="12"/>
  <c r="C173" i="12"/>
  <c r="V173" i="12" s="1"/>
  <c r="B173" i="12"/>
  <c r="I173" i="12" s="1"/>
  <c r="C172" i="12"/>
  <c r="V172" i="12" s="1"/>
  <c r="B172" i="12"/>
  <c r="F172" i="12" s="1"/>
  <c r="B73" i="26" s="1"/>
  <c r="C171" i="12"/>
  <c r="S171" i="12" s="1"/>
  <c r="Y134" i="26" s="1"/>
  <c r="B171" i="12"/>
  <c r="R171" i="12" s="1"/>
  <c r="C170" i="12"/>
  <c r="P170" i="12" s="1"/>
  <c r="B170" i="12"/>
  <c r="C169" i="12"/>
  <c r="M169" i="12" s="1"/>
  <c r="B169" i="12"/>
  <c r="U169" i="12" s="1"/>
  <c r="L72" i="26" s="1"/>
  <c r="C168" i="12"/>
  <c r="J168" i="12" s="1"/>
  <c r="B168" i="12"/>
  <c r="R168" i="12" s="1"/>
  <c r="C167" i="12"/>
  <c r="G167" i="12" s="1"/>
  <c r="B167" i="12"/>
  <c r="C166" i="12"/>
  <c r="P166" i="12" s="1"/>
  <c r="B166" i="12"/>
  <c r="R166" i="12" s="1"/>
  <c r="C165" i="12"/>
  <c r="B165" i="12"/>
  <c r="I165" i="12" s="1"/>
  <c r="C164" i="12"/>
  <c r="S164" i="12" s="1"/>
  <c r="Y154" i="26" s="1"/>
  <c r="B164" i="12"/>
  <c r="F164" i="12" s="1"/>
  <c r="C163" i="12"/>
  <c r="G163" i="12" s="1"/>
  <c r="B163" i="12"/>
  <c r="O163" i="12" s="1"/>
  <c r="C162" i="12"/>
  <c r="B162" i="12"/>
  <c r="R162" i="12" s="1"/>
  <c r="C161" i="12"/>
  <c r="M161" i="12" s="1"/>
  <c r="B161" i="12"/>
  <c r="O161" i="12" s="1"/>
  <c r="C160" i="12"/>
  <c r="J160" i="12" s="1"/>
  <c r="B160" i="12"/>
  <c r="R160" i="12" s="1"/>
  <c r="C159" i="12"/>
  <c r="B159" i="12"/>
  <c r="O159" i="12" s="1"/>
  <c r="C158" i="12"/>
  <c r="G158" i="12" s="1"/>
  <c r="B158" i="12"/>
  <c r="R158" i="12" s="1"/>
  <c r="C157" i="12"/>
  <c r="V157" i="12" s="1"/>
  <c r="AA79" i="26" s="1"/>
  <c r="B157" i="12"/>
  <c r="I157" i="12" s="1"/>
  <c r="C156" i="12"/>
  <c r="S156" i="12" s="1"/>
  <c r="B156" i="12"/>
  <c r="C155" i="12"/>
  <c r="B155" i="12"/>
  <c r="U155" i="12" s="1"/>
  <c r="C154" i="12"/>
  <c r="P154" i="12" s="1"/>
  <c r="B154" i="12"/>
  <c r="O154" i="12" s="1"/>
  <c r="C153" i="12"/>
  <c r="M153" i="12" s="1"/>
  <c r="B153" i="12"/>
  <c r="C152" i="12"/>
  <c r="J152" i="12" s="1"/>
  <c r="S153" i="26" s="1"/>
  <c r="B152" i="12"/>
  <c r="R152" i="12" s="1"/>
  <c r="C151" i="12"/>
  <c r="V151" i="12" s="1"/>
  <c r="B151" i="12"/>
  <c r="O151" i="12" s="1"/>
  <c r="C150" i="12"/>
  <c r="V150" i="12" s="1"/>
  <c r="B150" i="12"/>
  <c r="U150" i="12" s="1"/>
  <c r="C149" i="12"/>
  <c r="P149" i="12" s="1"/>
  <c r="W157" i="26" s="1"/>
  <c r="B149" i="12"/>
  <c r="I149" i="12" s="1"/>
  <c r="C148" i="12"/>
  <c r="P148" i="12" s="1"/>
  <c r="B148" i="12"/>
  <c r="L148" i="12" s="1"/>
  <c r="C147" i="12"/>
  <c r="V147" i="12" s="1"/>
  <c r="B147" i="12"/>
  <c r="C146" i="12"/>
  <c r="P146" i="12" s="1"/>
  <c r="B146" i="12"/>
  <c r="O146" i="12" s="1"/>
  <c r="C145" i="12"/>
  <c r="V145" i="12" s="1"/>
  <c r="AA139" i="26" s="1"/>
  <c r="B145" i="12"/>
  <c r="O145" i="12" s="1"/>
  <c r="C144" i="12"/>
  <c r="S144" i="12" s="1"/>
  <c r="B144" i="12"/>
  <c r="R144" i="12" s="1"/>
  <c r="C143" i="12"/>
  <c r="G143" i="12" s="1"/>
  <c r="B143" i="12"/>
  <c r="C142" i="12"/>
  <c r="P142" i="12" s="1"/>
  <c r="B142" i="12"/>
  <c r="F142" i="12" s="1"/>
  <c r="C141" i="12"/>
  <c r="S141" i="12" s="1"/>
  <c r="B141" i="12"/>
  <c r="F141" i="12" s="1"/>
  <c r="B86" i="26" s="1"/>
  <c r="C140" i="12"/>
  <c r="B140" i="12"/>
  <c r="F140" i="12" s="1"/>
  <c r="C139" i="12"/>
  <c r="S139" i="12" s="1"/>
  <c r="B139" i="12"/>
  <c r="I139" i="12" s="1"/>
  <c r="C138" i="12"/>
  <c r="J138" i="12" s="1"/>
  <c r="B138" i="12"/>
  <c r="O138" i="12" s="1"/>
  <c r="C137" i="12"/>
  <c r="B137" i="12"/>
  <c r="R137" i="12" s="1"/>
  <c r="C136" i="12"/>
  <c r="P136" i="12" s="1"/>
  <c r="B136" i="12"/>
  <c r="I136" i="12" s="1"/>
  <c r="C135" i="12"/>
  <c r="S135" i="12" s="1"/>
  <c r="Y151" i="26" s="1"/>
  <c r="B135" i="12"/>
  <c r="C134" i="12"/>
  <c r="M134" i="12" s="1"/>
  <c r="B134" i="12"/>
  <c r="I134" i="12" s="1"/>
  <c r="C133" i="12"/>
  <c r="P133" i="12" s="1"/>
  <c r="W171" i="26" s="1"/>
  <c r="B133" i="12"/>
  <c r="I133" i="12" s="1"/>
  <c r="C132" i="12"/>
  <c r="V132" i="12" s="1"/>
  <c r="B132" i="12"/>
  <c r="C131" i="12"/>
  <c r="J131" i="12" s="1"/>
  <c r="B131" i="12"/>
  <c r="L131" i="12" s="1"/>
  <c r="C130" i="12"/>
  <c r="J130" i="12" s="1"/>
  <c r="B130" i="12"/>
  <c r="I130" i="12" s="1"/>
  <c r="C129" i="12"/>
  <c r="B129" i="12"/>
  <c r="O129" i="12" s="1"/>
  <c r="C128" i="12"/>
  <c r="V128" i="12" s="1"/>
  <c r="B128" i="12"/>
  <c r="R128" i="12" s="1"/>
  <c r="C127" i="12"/>
  <c r="P127" i="12" s="1"/>
  <c r="B127" i="12"/>
  <c r="O127" i="12" s="1"/>
  <c r="C126" i="12"/>
  <c r="V126" i="12" s="1"/>
  <c r="B126" i="12"/>
  <c r="C125" i="12"/>
  <c r="M125" i="12" s="1"/>
  <c r="B125" i="12"/>
  <c r="I125" i="12" s="1"/>
  <c r="C124" i="12"/>
  <c r="V124" i="12" s="1"/>
  <c r="B124" i="12"/>
  <c r="I124" i="12" s="1"/>
  <c r="C123" i="12"/>
  <c r="S123" i="12" s="1"/>
  <c r="B123" i="12"/>
  <c r="I123" i="12" s="1"/>
  <c r="C122" i="12"/>
  <c r="M122" i="12" s="1"/>
  <c r="B122" i="12"/>
  <c r="I122" i="12" s="1"/>
  <c r="C121" i="12"/>
  <c r="M121" i="12" s="1"/>
  <c r="U89" i="26" s="1"/>
  <c r="B121" i="12"/>
  <c r="I121" i="12" s="1"/>
  <c r="D135" i="26" s="1"/>
  <c r="C120" i="12"/>
  <c r="S120" i="12" s="1"/>
  <c r="B120" i="12"/>
  <c r="R120" i="12" s="1"/>
  <c r="C119" i="12"/>
  <c r="M119" i="12" s="1"/>
  <c r="U167" i="26" s="1"/>
  <c r="B119" i="12"/>
  <c r="O119" i="12" s="1"/>
  <c r="C118" i="12"/>
  <c r="V118" i="12" s="1"/>
  <c r="B118" i="12"/>
  <c r="I118" i="12" s="1"/>
  <c r="C117" i="12"/>
  <c r="J117" i="12" s="1"/>
  <c r="B117" i="12"/>
  <c r="L117" i="12" s="1"/>
  <c r="C116" i="12"/>
  <c r="B116" i="12"/>
  <c r="L116" i="12" s="1"/>
  <c r="C115" i="12"/>
  <c r="S115" i="12" s="1"/>
  <c r="B115" i="12"/>
  <c r="O115" i="12" s="1"/>
  <c r="C114" i="12"/>
  <c r="J114" i="12" s="1"/>
  <c r="B114" i="12"/>
  <c r="U114" i="12" s="1"/>
  <c r="C113" i="12"/>
  <c r="V113" i="12" s="1"/>
  <c r="B113" i="12"/>
  <c r="U113" i="12" s="1"/>
  <c r="C112" i="12"/>
  <c r="G112" i="12" s="1"/>
  <c r="B112" i="12"/>
  <c r="R112" i="12" s="1"/>
  <c r="C111" i="12"/>
  <c r="J111" i="12" s="1"/>
  <c r="B111" i="12"/>
  <c r="U111" i="12" s="1"/>
  <c r="C110" i="12"/>
  <c r="M110" i="12" s="1"/>
  <c r="B110" i="12"/>
  <c r="I110" i="12" s="1"/>
  <c r="C109" i="12"/>
  <c r="B109" i="12"/>
  <c r="L109" i="12" s="1"/>
  <c r="C108" i="12"/>
  <c r="V108" i="12" s="1"/>
  <c r="AA213" i="26" s="1"/>
  <c r="B108" i="12"/>
  <c r="I108" i="12" s="1"/>
  <c r="C107" i="12"/>
  <c r="S107" i="12" s="1"/>
  <c r="Y216" i="26" s="1"/>
  <c r="B107" i="12"/>
  <c r="C106" i="12"/>
  <c r="B106" i="12"/>
  <c r="L106" i="12" s="1"/>
  <c r="C105" i="12"/>
  <c r="M105" i="12" s="1"/>
  <c r="B105" i="12"/>
  <c r="I105" i="12" s="1"/>
  <c r="C104" i="12"/>
  <c r="B104" i="12"/>
  <c r="R104" i="12" s="1"/>
  <c r="C103" i="12"/>
  <c r="P103" i="12" s="1"/>
  <c r="B103" i="12"/>
  <c r="L103" i="12" s="1"/>
  <c r="C102" i="12"/>
  <c r="V102" i="12" s="1"/>
  <c r="AA119" i="26" s="1"/>
  <c r="B102" i="12"/>
  <c r="I102" i="12" s="1"/>
  <c r="C101" i="12"/>
  <c r="P101" i="12" s="1"/>
  <c r="B101" i="12"/>
  <c r="C100" i="12"/>
  <c r="V100" i="12" s="1"/>
  <c r="AA162" i="26" s="1"/>
  <c r="B100" i="12"/>
  <c r="C99" i="12"/>
  <c r="S99" i="12" s="1"/>
  <c r="B99" i="12"/>
  <c r="I99" i="12" s="1"/>
  <c r="D123" i="26" s="1"/>
  <c r="C98" i="12"/>
  <c r="M98" i="12" s="1"/>
  <c r="B98" i="12"/>
  <c r="C97" i="12"/>
  <c r="M97" i="12" s="1"/>
  <c r="B97" i="12"/>
  <c r="C96" i="12"/>
  <c r="J96" i="12" s="1"/>
  <c r="B96" i="12"/>
  <c r="R96" i="12" s="1"/>
  <c r="C95" i="12"/>
  <c r="V95" i="12" s="1"/>
  <c r="B95" i="12"/>
  <c r="R95" i="12" s="1"/>
  <c r="J122" i="26" s="1"/>
  <c r="C94" i="12"/>
  <c r="V94" i="12" s="1"/>
  <c r="B94" i="12"/>
  <c r="O94" i="12" s="1"/>
  <c r="H215" i="26" s="1"/>
  <c r="C93" i="12"/>
  <c r="G93" i="12" s="1"/>
  <c r="B93" i="12"/>
  <c r="O93" i="12" s="1"/>
  <c r="H121" i="26" s="1"/>
  <c r="C92" i="12"/>
  <c r="S92" i="12" s="1"/>
  <c r="B92" i="12"/>
  <c r="U92" i="12" s="1"/>
  <c r="L214" i="26" s="1"/>
  <c r="C91" i="12"/>
  <c r="S91" i="12" s="1"/>
  <c r="Y215" i="26" s="1"/>
  <c r="B91" i="12"/>
  <c r="O91" i="12" s="1"/>
  <c r="C90" i="12"/>
  <c r="P90" i="12" s="1"/>
  <c r="B90" i="12"/>
  <c r="C89" i="12"/>
  <c r="V89" i="12" s="1"/>
  <c r="B89" i="12"/>
  <c r="I89" i="12" s="1"/>
  <c r="D212" i="26" s="1"/>
  <c r="C88" i="12"/>
  <c r="M88" i="12" s="1"/>
  <c r="U121" i="26" s="1"/>
  <c r="B88" i="12"/>
  <c r="R88" i="12" s="1"/>
  <c r="J211" i="26" s="1"/>
  <c r="C87" i="12"/>
  <c r="G87" i="12" s="1"/>
  <c r="Q210" i="26" s="1"/>
  <c r="B87" i="12"/>
  <c r="C86" i="12"/>
  <c r="J86" i="12" s="1"/>
  <c r="B86" i="12"/>
  <c r="I86" i="12" s="1"/>
  <c r="D210" i="26" s="1"/>
  <c r="C85" i="12"/>
  <c r="M85" i="12" s="1"/>
  <c r="U214" i="26" s="1"/>
  <c r="B85" i="12"/>
  <c r="C84" i="12"/>
  <c r="M84" i="12" s="1"/>
  <c r="U207" i="26" s="1"/>
  <c r="B84" i="12"/>
  <c r="F84" i="12" s="1"/>
  <c r="C83" i="12"/>
  <c r="S83" i="12" s="1"/>
  <c r="B83" i="12"/>
  <c r="L83" i="12" s="1"/>
  <c r="C82" i="12"/>
  <c r="P82" i="12" s="1"/>
  <c r="B82" i="12"/>
  <c r="C81" i="12"/>
  <c r="B81" i="12"/>
  <c r="U81" i="12" s="1"/>
  <c r="C80" i="12"/>
  <c r="P80" i="12" s="1"/>
  <c r="B80" i="12"/>
  <c r="R80" i="12" s="1"/>
  <c r="C79" i="12"/>
  <c r="G79" i="12" s="1"/>
  <c r="B79" i="12"/>
  <c r="L79" i="12" s="1"/>
  <c r="C78" i="12"/>
  <c r="V78" i="12" s="1"/>
  <c r="B78" i="12"/>
  <c r="F78" i="12" s="1"/>
  <c r="C77" i="12"/>
  <c r="S77" i="12" s="1"/>
  <c r="Y202" i="26" s="1"/>
  <c r="B77" i="12"/>
  <c r="L77" i="12" s="1"/>
  <c r="C76" i="12"/>
  <c r="V76" i="12" s="1"/>
  <c r="B76" i="12"/>
  <c r="I76" i="12" s="1"/>
  <c r="C75" i="12"/>
  <c r="S75" i="12" s="1"/>
  <c r="B75" i="12"/>
  <c r="F75" i="12" s="1"/>
  <c r="C74" i="12"/>
  <c r="G74" i="12" s="1"/>
  <c r="B74" i="12"/>
  <c r="I74" i="12" s="1"/>
  <c r="D204" i="26" s="1"/>
  <c r="C73" i="12"/>
  <c r="P73" i="12" s="1"/>
  <c r="B73" i="12"/>
  <c r="F73" i="12" s="1"/>
  <c r="C72" i="12"/>
  <c r="B72" i="12"/>
  <c r="R72" i="12" s="1"/>
  <c r="C71" i="12"/>
  <c r="B71" i="12"/>
  <c r="C70" i="12"/>
  <c r="V70" i="12" s="1"/>
  <c r="B70" i="12"/>
  <c r="U70" i="12" s="1"/>
  <c r="C69" i="12"/>
  <c r="V69" i="12" s="1"/>
  <c r="B69" i="12"/>
  <c r="I69" i="12" s="1"/>
  <c r="C68" i="12"/>
  <c r="S68" i="12" s="1"/>
  <c r="B68" i="12"/>
  <c r="O68" i="12" s="1"/>
  <c r="C67" i="12"/>
  <c r="J67" i="12" s="1"/>
  <c r="B67" i="12"/>
  <c r="O67" i="12" s="1"/>
  <c r="C66" i="12"/>
  <c r="G66" i="12" s="1"/>
  <c r="Q204" i="26" s="1"/>
  <c r="B66" i="12"/>
  <c r="I66" i="12" s="1"/>
  <c r="C65" i="12"/>
  <c r="P65" i="12" s="1"/>
  <c r="B65" i="12"/>
  <c r="U65" i="12" s="1"/>
  <c r="C64" i="12"/>
  <c r="V64" i="12" s="1"/>
  <c r="B64" i="12"/>
  <c r="F64" i="12" s="1"/>
  <c r="C63" i="12"/>
  <c r="S63" i="12" s="1"/>
  <c r="B63" i="12"/>
  <c r="L63" i="12" s="1"/>
  <c r="C62" i="12"/>
  <c r="V62" i="12" s="1"/>
  <c r="B62" i="12"/>
  <c r="L62" i="12" s="1"/>
  <c r="C61" i="12"/>
  <c r="B61" i="12"/>
  <c r="U61" i="12" s="1"/>
  <c r="C60" i="12"/>
  <c r="P60" i="12" s="1"/>
  <c r="B60" i="12"/>
  <c r="C59" i="12"/>
  <c r="G59" i="12" s="1"/>
  <c r="B59" i="12"/>
  <c r="C58" i="12"/>
  <c r="M58" i="12" s="1"/>
  <c r="B58" i="12"/>
  <c r="F58" i="12" s="1"/>
  <c r="C57" i="12"/>
  <c r="G57" i="12" s="1"/>
  <c r="Q93" i="26" s="1"/>
  <c r="B57" i="12"/>
  <c r="C56" i="12"/>
  <c r="V56" i="12" s="1"/>
  <c r="B56" i="12"/>
  <c r="C55" i="12"/>
  <c r="S55" i="12" s="1"/>
  <c r="B55" i="12"/>
  <c r="L55" i="12" s="1"/>
  <c r="C54" i="12"/>
  <c r="P54" i="12" s="1"/>
  <c r="B54" i="12"/>
  <c r="C53" i="12"/>
  <c r="J53" i="12" s="1"/>
  <c r="B53" i="12"/>
  <c r="O53" i="12" s="1"/>
  <c r="C52" i="12"/>
  <c r="M52" i="12" s="1"/>
  <c r="B52" i="12"/>
  <c r="U52" i="12" s="1"/>
  <c r="C51" i="12"/>
  <c r="V51" i="12" s="1"/>
  <c r="B51" i="12"/>
  <c r="C50" i="12"/>
  <c r="M50" i="12" s="1"/>
  <c r="B50" i="12"/>
  <c r="O50" i="12" s="1"/>
  <c r="C49" i="12"/>
  <c r="B49" i="12"/>
  <c r="L49" i="12" s="1"/>
  <c r="C48" i="12"/>
  <c r="B48" i="12"/>
  <c r="O48" i="12" s="1"/>
  <c r="C47" i="12"/>
  <c r="B47" i="12"/>
  <c r="F47" i="12" s="1"/>
  <c r="C46" i="12"/>
  <c r="B46" i="12"/>
  <c r="O46" i="12" s="1"/>
  <c r="C45" i="12"/>
  <c r="B45" i="12"/>
  <c r="I45" i="12" s="1"/>
  <c r="C44" i="12"/>
  <c r="V44" i="12" s="1"/>
  <c r="B44" i="12"/>
  <c r="U44" i="12" s="1"/>
  <c r="C43" i="12"/>
  <c r="B43" i="12"/>
  <c r="O43" i="12" s="1"/>
  <c r="C42" i="12"/>
  <c r="M42" i="12" s="1"/>
  <c r="B42" i="12"/>
  <c r="O42" i="12" s="1"/>
  <c r="H93" i="26" s="1"/>
  <c r="C41" i="12"/>
  <c r="B41" i="12"/>
  <c r="L41" i="12" s="1"/>
  <c r="C40" i="12"/>
  <c r="B40" i="12"/>
  <c r="O40" i="12" s="1"/>
  <c r="C39" i="12"/>
  <c r="S39" i="12" s="1"/>
  <c r="B39" i="12"/>
  <c r="F39" i="12" s="1"/>
  <c r="C38" i="12"/>
  <c r="B38" i="12"/>
  <c r="L38" i="12" s="1"/>
  <c r="C37" i="12"/>
  <c r="G37" i="12" s="1"/>
  <c r="B37" i="12"/>
  <c r="I37" i="12" s="1"/>
  <c r="C36" i="12"/>
  <c r="S36" i="12" s="1"/>
  <c r="B36" i="12"/>
  <c r="L36" i="12" s="1"/>
  <c r="C35" i="12"/>
  <c r="B35" i="12"/>
  <c r="L35" i="12" s="1"/>
  <c r="C34" i="12"/>
  <c r="G34" i="12" s="1"/>
  <c r="B34" i="12"/>
  <c r="C33" i="12"/>
  <c r="B33" i="12"/>
  <c r="F33" i="12" s="1"/>
  <c r="C32" i="12"/>
  <c r="J32" i="12" s="1"/>
  <c r="B32" i="12"/>
  <c r="I32" i="12" s="1"/>
  <c r="C31" i="12"/>
  <c r="V31" i="12" s="1"/>
  <c r="B31" i="12"/>
  <c r="L31" i="12" s="1"/>
  <c r="C30" i="12"/>
  <c r="J30" i="12" s="1"/>
  <c r="B30" i="12"/>
  <c r="C29" i="12"/>
  <c r="J29" i="12" s="1"/>
  <c r="S94" i="26" s="1"/>
  <c r="B29" i="12"/>
  <c r="L29" i="12" s="1"/>
  <c r="C28" i="12"/>
  <c r="V28" i="12" s="1"/>
  <c r="B28" i="12"/>
  <c r="C27" i="12"/>
  <c r="P27" i="12" s="1"/>
  <c r="B27" i="12"/>
  <c r="U27" i="12" s="1"/>
  <c r="C26" i="12"/>
  <c r="M26" i="12" s="1"/>
  <c r="B26" i="12"/>
  <c r="O26" i="12" s="1"/>
  <c r="C25" i="12"/>
  <c r="V25" i="12" s="1"/>
  <c r="B25" i="12"/>
  <c r="U25" i="12" s="1"/>
  <c r="C24" i="12"/>
  <c r="V24" i="12" s="1"/>
  <c r="B24" i="12"/>
  <c r="C23" i="12"/>
  <c r="S23" i="12" s="1"/>
  <c r="B23" i="12"/>
  <c r="R23" i="12" s="1"/>
  <c r="C22" i="12"/>
  <c r="G22" i="12" s="1"/>
  <c r="B22" i="12"/>
  <c r="L22" i="12" s="1"/>
  <c r="F180" i="26" s="1"/>
  <c r="C21" i="12"/>
  <c r="B21" i="12"/>
  <c r="O21" i="12" s="1"/>
  <c r="C20" i="12"/>
  <c r="S20" i="12" s="1"/>
  <c r="B20" i="12"/>
  <c r="U20" i="12" s="1"/>
  <c r="L179" i="26" s="1"/>
  <c r="C19" i="12"/>
  <c r="V19" i="12" s="1"/>
  <c r="B19" i="12"/>
  <c r="C18" i="12"/>
  <c r="M18" i="12" s="1"/>
  <c r="B18" i="12"/>
  <c r="C17" i="12"/>
  <c r="M17" i="12" s="1"/>
  <c r="B17" i="12"/>
  <c r="R17" i="12" s="1"/>
  <c r="J177" i="26" s="1"/>
  <c r="C16" i="12"/>
  <c r="G16" i="12" s="1"/>
  <c r="B16" i="12"/>
  <c r="L16" i="12" s="1"/>
  <c r="F176" i="26" s="1"/>
  <c r="C15" i="12"/>
  <c r="V15" i="12" s="1"/>
  <c r="B15" i="12"/>
  <c r="I15" i="12" s="1"/>
  <c r="C14" i="12"/>
  <c r="B14" i="12"/>
  <c r="I14" i="12" s="1"/>
  <c r="D175" i="26" s="1"/>
  <c r="C13" i="12"/>
  <c r="P13" i="12" s="1"/>
  <c r="W180" i="26" s="1"/>
  <c r="B13" i="12"/>
  <c r="R13" i="12" s="1"/>
  <c r="C12" i="12"/>
  <c r="S12" i="12" s="1"/>
  <c r="B12" i="12"/>
  <c r="C11" i="12"/>
  <c r="V11" i="12" s="1"/>
  <c r="B11" i="12"/>
  <c r="L11" i="12" s="1"/>
  <c r="C10" i="12"/>
  <c r="B10" i="12"/>
  <c r="I10" i="12" s="1"/>
  <c r="C9" i="12"/>
  <c r="B9" i="12"/>
  <c r="F9" i="12" s="1"/>
  <c r="C8" i="12"/>
  <c r="M8" i="12" s="1"/>
  <c r="B8" i="12"/>
  <c r="L8" i="12" s="1"/>
  <c r="C7" i="12"/>
  <c r="M7" i="12" s="1"/>
  <c r="U177" i="26" s="1"/>
  <c r="B7" i="12"/>
  <c r="O7" i="12" s="1"/>
  <c r="C6" i="12"/>
  <c r="S6" i="12" s="1"/>
  <c r="Y179" i="26" s="1"/>
  <c r="B6" i="12"/>
  <c r="C5" i="12"/>
  <c r="S5" i="12" s="1"/>
  <c r="B5" i="12"/>
  <c r="U5" i="12" s="1"/>
  <c r="C4" i="12"/>
  <c r="S4" i="12" s="1"/>
  <c r="Y95" i="26" s="1"/>
  <c r="B4" i="12"/>
  <c r="L4" i="12" s="1"/>
  <c r="F173" i="26" s="1"/>
  <c r="C3" i="12"/>
  <c r="B3" i="12"/>
  <c r="C232" i="11"/>
  <c r="V232" i="11" s="1"/>
  <c r="B232" i="11"/>
  <c r="C231" i="11"/>
  <c r="V231" i="11" s="1"/>
  <c r="B231" i="11"/>
  <c r="C230" i="11"/>
  <c r="G230" i="11" s="1"/>
  <c r="B230" i="11"/>
  <c r="C229" i="11"/>
  <c r="B229" i="11"/>
  <c r="F229" i="11" s="1"/>
  <c r="C228" i="11"/>
  <c r="P228" i="11" s="1"/>
  <c r="B228" i="11"/>
  <c r="U228" i="11" s="1"/>
  <c r="C227" i="11"/>
  <c r="M227" i="11" s="1"/>
  <c r="B227" i="11"/>
  <c r="U227" i="11" s="1"/>
  <c r="C226" i="11"/>
  <c r="J226" i="11" s="1"/>
  <c r="B226" i="11"/>
  <c r="R226" i="11" s="1"/>
  <c r="C225" i="11"/>
  <c r="J225" i="11" s="1"/>
  <c r="B225" i="11"/>
  <c r="U225" i="11" s="1"/>
  <c r="C224" i="11"/>
  <c r="S224" i="11" s="1"/>
  <c r="Y80" i="25" s="1"/>
  <c r="B224" i="11"/>
  <c r="U224" i="11" s="1"/>
  <c r="L146" i="25" s="1"/>
  <c r="C223" i="11"/>
  <c r="V223" i="11" s="1"/>
  <c r="B223" i="11"/>
  <c r="F223" i="11" s="1"/>
  <c r="B89" i="25" s="1"/>
  <c r="C222" i="11"/>
  <c r="V222" i="11" s="1"/>
  <c r="B222" i="11"/>
  <c r="U222" i="11" s="1"/>
  <c r="C221" i="11"/>
  <c r="S221" i="11" s="1"/>
  <c r="Y165" i="25" s="1"/>
  <c r="B221" i="11"/>
  <c r="L221" i="11" s="1"/>
  <c r="F145" i="25" s="1"/>
  <c r="C220" i="11"/>
  <c r="P220" i="11" s="1"/>
  <c r="B220" i="11"/>
  <c r="I220" i="11" s="1"/>
  <c r="C219" i="11"/>
  <c r="B219" i="11"/>
  <c r="C218" i="11"/>
  <c r="M218" i="11" s="1"/>
  <c r="B218" i="11"/>
  <c r="R218" i="11" s="1"/>
  <c r="C217" i="11"/>
  <c r="G217" i="11" s="1"/>
  <c r="B217" i="11"/>
  <c r="C216" i="11"/>
  <c r="V216" i="11" s="1"/>
  <c r="B216" i="11"/>
  <c r="I216" i="11" s="1"/>
  <c r="C215" i="11"/>
  <c r="P215" i="11" s="1"/>
  <c r="B215" i="11"/>
  <c r="U215" i="11" s="1"/>
  <c r="C214" i="11"/>
  <c r="P214" i="11" s="1"/>
  <c r="B214" i="11"/>
  <c r="O214" i="11" s="1"/>
  <c r="C213" i="11"/>
  <c r="S213" i="11" s="1"/>
  <c r="Y146" i="25" s="1"/>
  <c r="B213" i="11"/>
  <c r="L213" i="11" s="1"/>
  <c r="C212" i="11"/>
  <c r="J212" i="11" s="1"/>
  <c r="S145" i="25" s="1"/>
  <c r="B212" i="11"/>
  <c r="C211" i="11"/>
  <c r="M211" i="11" s="1"/>
  <c r="B211" i="11"/>
  <c r="U211" i="11" s="1"/>
  <c r="C210" i="11"/>
  <c r="M210" i="11" s="1"/>
  <c r="B210" i="11"/>
  <c r="R210" i="11" s="1"/>
  <c r="C209" i="11"/>
  <c r="S209" i="11" s="1"/>
  <c r="B209" i="11"/>
  <c r="C208" i="11"/>
  <c r="M208" i="11" s="1"/>
  <c r="U127" i="25" s="1"/>
  <c r="B208" i="11"/>
  <c r="O208" i="11" s="1"/>
  <c r="C207" i="11"/>
  <c r="M207" i="11" s="1"/>
  <c r="B207" i="11"/>
  <c r="C206" i="11"/>
  <c r="M206" i="11" s="1"/>
  <c r="B206" i="11"/>
  <c r="L206" i="11" s="1"/>
  <c r="C205" i="11"/>
  <c r="S205" i="11" s="1"/>
  <c r="Y68" i="25" s="1"/>
  <c r="B205" i="11"/>
  <c r="I205" i="11" s="1"/>
  <c r="C204" i="11"/>
  <c r="M204" i="11" s="1"/>
  <c r="B204" i="11"/>
  <c r="L204" i="11" s="1"/>
  <c r="C203" i="11"/>
  <c r="J203" i="11" s="1"/>
  <c r="B203" i="11"/>
  <c r="U203" i="11" s="1"/>
  <c r="C202" i="11"/>
  <c r="J202" i="11" s="1"/>
  <c r="B202" i="11"/>
  <c r="R202" i="11" s="1"/>
  <c r="C201" i="11"/>
  <c r="G201" i="11" s="1"/>
  <c r="B201" i="11"/>
  <c r="L201" i="11" s="1"/>
  <c r="C200" i="11"/>
  <c r="G200" i="11" s="1"/>
  <c r="B200" i="11"/>
  <c r="U200" i="11" s="1"/>
  <c r="C199" i="11"/>
  <c r="S199" i="11" s="1"/>
  <c r="B199" i="11"/>
  <c r="I199" i="11" s="1"/>
  <c r="C198" i="11"/>
  <c r="M198" i="11" s="1"/>
  <c r="U71" i="25" s="1"/>
  <c r="B198" i="11"/>
  <c r="F198" i="11" s="1"/>
  <c r="C197" i="11"/>
  <c r="S197" i="11" s="1"/>
  <c r="Y92" i="25" s="1"/>
  <c r="B197" i="11"/>
  <c r="F197" i="11" s="1"/>
  <c r="B69" i="25" s="1"/>
  <c r="C196" i="11"/>
  <c r="V196" i="11" s="1"/>
  <c r="B196" i="11"/>
  <c r="L196" i="11" s="1"/>
  <c r="C195" i="11"/>
  <c r="J195" i="11" s="1"/>
  <c r="B195" i="11"/>
  <c r="C194" i="11"/>
  <c r="M194" i="11" s="1"/>
  <c r="B194" i="11"/>
  <c r="R194" i="11" s="1"/>
  <c r="C193" i="11"/>
  <c r="G193" i="11" s="1"/>
  <c r="B193" i="11"/>
  <c r="L193" i="11" s="1"/>
  <c r="C192" i="11"/>
  <c r="G192" i="11" s="1"/>
  <c r="B192" i="11"/>
  <c r="O192" i="11" s="1"/>
  <c r="C191" i="11"/>
  <c r="P191" i="11" s="1"/>
  <c r="B191" i="11"/>
  <c r="I191" i="11" s="1"/>
  <c r="C190" i="11"/>
  <c r="G190" i="11" s="1"/>
  <c r="B190" i="11"/>
  <c r="I190" i="11" s="1"/>
  <c r="D165" i="25" s="1"/>
  <c r="C189" i="11"/>
  <c r="M189" i="11" s="1"/>
  <c r="B189" i="11"/>
  <c r="O189" i="11" s="1"/>
  <c r="C188" i="11"/>
  <c r="P188" i="11" s="1"/>
  <c r="B188" i="11"/>
  <c r="U188" i="11" s="1"/>
  <c r="C187" i="11"/>
  <c r="B187" i="11"/>
  <c r="U187" i="11" s="1"/>
  <c r="L134" i="25" s="1"/>
  <c r="C186" i="11"/>
  <c r="J186" i="11" s="1"/>
  <c r="S75" i="25" s="1"/>
  <c r="B186" i="11"/>
  <c r="R186" i="11" s="1"/>
  <c r="C185" i="11"/>
  <c r="B185" i="11"/>
  <c r="O185" i="11" s="1"/>
  <c r="C184" i="11"/>
  <c r="J184" i="11" s="1"/>
  <c r="B184" i="11"/>
  <c r="I184" i="11" s="1"/>
  <c r="C183" i="11"/>
  <c r="M183" i="11" s="1"/>
  <c r="B183" i="11"/>
  <c r="F183" i="11" s="1"/>
  <c r="C182" i="11"/>
  <c r="P182" i="11" s="1"/>
  <c r="B182" i="11"/>
  <c r="L182" i="11" s="1"/>
  <c r="C181" i="11"/>
  <c r="J181" i="11" s="1"/>
  <c r="B181" i="11"/>
  <c r="R181" i="11" s="1"/>
  <c r="C180" i="11"/>
  <c r="M180" i="11" s="1"/>
  <c r="U133" i="25" s="1"/>
  <c r="B180" i="11"/>
  <c r="C179" i="11"/>
  <c r="P179" i="11" s="1"/>
  <c r="B179" i="11"/>
  <c r="C178" i="11"/>
  <c r="B178" i="11"/>
  <c r="R178" i="11" s="1"/>
  <c r="C177" i="11"/>
  <c r="G177" i="11" s="1"/>
  <c r="Q74" i="25" s="1"/>
  <c r="B177" i="11"/>
  <c r="I177" i="11" s="1"/>
  <c r="D164" i="25" s="1"/>
  <c r="C176" i="11"/>
  <c r="P176" i="11" s="1"/>
  <c r="B176" i="11"/>
  <c r="U176" i="11" s="1"/>
  <c r="C175" i="11"/>
  <c r="J175" i="11" s="1"/>
  <c r="S73" i="25" s="1"/>
  <c r="B175" i="11"/>
  <c r="C174" i="11"/>
  <c r="B174" i="11"/>
  <c r="R174" i="11" s="1"/>
  <c r="C173" i="11"/>
  <c r="M173" i="11" s="1"/>
  <c r="B173" i="11"/>
  <c r="U173" i="11" s="1"/>
  <c r="C172" i="11"/>
  <c r="S172" i="11" s="1"/>
  <c r="B172" i="11"/>
  <c r="C171" i="11"/>
  <c r="B171" i="11"/>
  <c r="L171" i="11" s="1"/>
  <c r="C170" i="11"/>
  <c r="B170" i="11"/>
  <c r="I170" i="11" s="1"/>
  <c r="C169" i="11"/>
  <c r="B169" i="11"/>
  <c r="C168" i="11"/>
  <c r="M168" i="11" s="1"/>
  <c r="B168" i="11"/>
  <c r="O168" i="11" s="1"/>
  <c r="C167" i="11"/>
  <c r="G167" i="11" s="1"/>
  <c r="B167" i="11"/>
  <c r="O167" i="11" s="1"/>
  <c r="C166" i="11"/>
  <c r="G166" i="11" s="1"/>
  <c r="B166" i="11"/>
  <c r="O166" i="11" s="1"/>
  <c r="C165" i="11"/>
  <c r="B165" i="11"/>
  <c r="L165" i="11" s="1"/>
  <c r="C164" i="11"/>
  <c r="G164" i="11" s="1"/>
  <c r="Q154" i="25" s="1"/>
  <c r="B164" i="11"/>
  <c r="C163" i="11"/>
  <c r="M163" i="11" s="1"/>
  <c r="B163" i="11"/>
  <c r="R163" i="11" s="1"/>
  <c r="C162" i="11"/>
  <c r="P162" i="11" s="1"/>
  <c r="B162" i="11"/>
  <c r="L162" i="11" s="1"/>
  <c r="C161" i="11"/>
  <c r="B161" i="11"/>
  <c r="L161" i="11" s="1"/>
  <c r="C160" i="11"/>
  <c r="B160" i="11"/>
  <c r="U160" i="11" s="1"/>
  <c r="C159" i="11"/>
  <c r="P159" i="11" s="1"/>
  <c r="B159" i="11"/>
  <c r="C158" i="11"/>
  <c r="G158" i="11" s="1"/>
  <c r="B158" i="11"/>
  <c r="O158" i="11" s="1"/>
  <c r="C157" i="11"/>
  <c r="G157" i="11" s="1"/>
  <c r="B157" i="11"/>
  <c r="C156" i="11"/>
  <c r="B156" i="11"/>
  <c r="L156" i="11" s="1"/>
  <c r="C155" i="11"/>
  <c r="M155" i="11" s="1"/>
  <c r="B155" i="11"/>
  <c r="F155" i="11" s="1"/>
  <c r="C154" i="11"/>
  <c r="J154" i="11" s="1"/>
  <c r="B154" i="11"/>
  <c r="L154" i="11" s="1"/>
  <c r="C153" i="11"/>
  <c r="S153" i="11" s="1"/>
  <c r="B153" i="11"/>
  <c r="U153" i="11" s="1"/>
  <c r="C152" i="11"/>
  <c r="P152" i="11" s="1"/>
  <c r="W153" i="25" s="1"/>
  <c r="B152" i="11"/>
  <c r="F152" i="11" s="1"/>
  <c r="C151" i="11"/>
  <c r="M151" i="11" s="1"/>
  <c r="B151" i="11"/>
  <c r="R151" i="11" s="1"/>
  <c r="C150" i="11"/>
  <c r="V150" i="11" s="1"/>
  <c r="B150" i="11"/>
  <c r="C149" i="11"/>
  <c r="S149" i="11" s="1"/>
  <c r="B149" i="11"/>
  <c r="I149" i="11" s="1"/>
  <c r="C148" i="11"/>
  <c r="P148" i="11" s="1"/>
  <c r="B148" i="11"/>
  <c r="I148" i="11" s="1"/>
  <c r="C147" i="11"/>
  <c r="M147" i="11" s="1"/>
  <c r="B147" i="11"/>
  <c r="L147" i="11" s="1"/>
  <c r="C146" i="11"/>
  <c r="M146" i="11" s="1"/>
  <c r="B146" i="11"/>
  <c r="R146" i="11" s="1"/>
  <c r="C145" i="11"/>
  <c r="G145" i="11" s="1"/>
  <c r="Q139" i="25" s="1"/>
  <c r="B145" i="11"/>
  <c r="I145" i="11" s="1"/>
  <c r="C144" i="11"/>
  <c r="V144" i="11" s="1"/>
  <c r="B144" i="11"/>
  <c r="C143" i="11"/>
  <c r="P143" i="11" s="1"/>
  <c r="B143" i="11"/>
  <c r="U143" i="11" s="1"/>
  <c r="C142" i="11"/>
  <c r="M142" i="11" s="1"/>
  <c r="B142" i="11"/>
  <c r="F142" i="11" s="1"/>
  <c r="C141" i="11"/>
  <c r="S141" i="11" s="1"/>
  <c r="B141" i="11"/>
  <c r="L141" i="11" s="1"/>
  <c r="C140" i="11"/>
  <c r="M140" i="11" s="1"/>
  <c r="B140" i="11"/>
  <c r="U140" i="11" s="1"/>
  <c r="C139" i="11"/>
  <c r="B139" i="11"/>
  <c r="U139" i="11" s="1"/>
  <c r="C138" i="11"/>
  <c r="J138" i="11" s="1"/>
  <c r="B138" i="11"/>
  <c r="R138" i="11" s="1"/>
  <c r="C137" i="11"/>
  <c r="G137" i="11" s="1"/>
  <c r="B137" i="11"/>
  <c r="L137" i="11" s="1"/>
  <c r="C136" i="11"/>
  <c r="S136" i="11" s="1"/>
  <c r="B136" i="11"/>
  <c r="U136" i="11" s="1"/>
  <c r="C135" i="11"/>
  <c r="J135" i="11" s="1"/>
  <c r="B135" i="11"/>
  <c r="R135" i="11" s="1"/>
  <c r="J163" i="25" s="1"/>
  <c r="C134" i="11"/>
  <c r="G134" i="11" s="1"/>
  <c r="B134" i="11"/>
  <c r="C133" i="11"/>
  <c r="V133" i="11" s="1"/>
  <c r="AA171" i="25" s="1"/>
  <c r="B133" i="11"/>
  <c r="R133" i="11" s="1"/>
  <c r="C132" i="11"/>
  <c r="V132" i="11" s="1"/>
  <c r="B132" i="11"/>
  <c r="F132" i="11" s="1"/>
  <c r="C131" i="11"/>
  <c r="V131" i="11" s="1"/>
  <c r="B131" i="11"/>
  <c r="F131" i="11" s="1"/>
  <c r="B198" i="25" s="1"/>
  <c r="C130" i="11"/>
  <c r="S130" i="11" s="1"/>
  <c r="B130" i="11"/>
  <c r="R130" i="11" s="1"/>
  <c r="C129" i="11"/>
  <c r="P129" i="11" s="1"/>
  <c r="B129" i="11"/>
  <c r="O129" i="11" s="1"/>
  <c r="C128" i="11"/>
  <c r="M128" i="11" s="1"/>
  <c r="B128" i="11"/>
  <c r="U128" i="11" s="1"/>
  <c r="C127" i="11"/>
  <c r="J127" i="11" s="1"/>
  <c r="B127" i="11"/>
  <c r="R127" i="11" s="1"/>
  <c r="C126" i="11"/>
  <c r="G126" i="11" s="1"/>
  <c r="B126" i="11"/>
  <c r="U126" i="11" s="1"/>
  <c r="C125" i="11"/>
  <c r="G125" i="11" s="1"/>
  <c r="B125" i="11"/>
  <c r="O125" i="11" s="1"/>
  <c r="C124" i="11"/>
  <c r="P124" i="11" s="1"/>
  <c r="B124" i="11"/>
  <c r="I124" i="11" s="1"/>
  <c r="C123" i="11"/>
  <c r="V123" i="11" s="1"/>
  <c r="B123" i="11"/>
  <c r="F123" i="11" s="1"/>
  <c r="C122" i="11"/>
  <c r="S122" i="11" s="1"/>
  <c r="B122" i="11"/>
  <c r="U122" i="11" s="1"/>
  <c r="C121" i="11"/>
  <c r="P121" i="11" s="1"/>
  <c r="W89" i="25" s="1"/>
  <c r="B121" i="11"/>
  <c r="L121" i="11" s="1"/>
  <c r="C120" i="11"/>
  <c r="M120" i="11" s="1"/>
  <c r="B120" i="11"/>
  <c r="U120" i="11" s="1"/>
  <c r="C119" i="11"/>
  <c r="J119" i="11" s="1"/>
  <c r="S167" i="25" s="1"/>
  <c r="B119" i="11"/>
  <c r="R119" i="11" s="1"/>
  <c r="C118" i="11"/>
  <c r="G118" i="11" s="1"/>
  <c r="B118" i="11"/>
  <c r="O118" i="11" s="1"/>
  <c r="C117" i="11"/>
  <c r="M117" i="11" s="1"/>
  <c r="B117" i="11"/>
  <c r="U117" i="11" s="1"/>
  <c r="C116" i="11"/>
  <c r="M116" i="11" s="1"/>
  <c r="B116" i="11"/>
  <c r="I116" i="11" s="1"/>
  <c r="C115" i="11"/>
  <c r="S115" i="11" s="1"/>
  <c r="B115" i="11"/>
  <c r="U115" i="11" s="1"/>
  <c r="C114" i="11"/>
  <c r="S114" i="11" s="1"/>
  <c r="B114" i="11"/>
  <c r="O114" i="11" s="1"/>
  <c r="C113" i="11"/>
  <c r="P113" i="11" s="1"/>
  <c r="B113" i="11"/>
  <c r="R113" i="11" s="1"/>
  <c r="C112" i="11"/>
  <c r="M112" i="11" s="1"/>
  <c r="B112" i="11"/>
  <c r="R112" i="11" s="1"/>
  <c r="C111" i="11"/>
  <c r="S111" i="11" s="1"/>
  <c r="B111" i="11"/>
  <c r="R111" i="11" s="1"/>
  <c r="C110" i="11"/>
  <c r="G110" i="11" s="1"/>
  <c r="B110" i="11"/>
  <c r="O110" i="11" s="1"/>
  <c r="C109" i="11"/>
  <c r="M109" i="11" s="1"/>
  <c r="B109" i="11"/>
  <c r="I109" i="11" s="1"/>
  <c r="C108" i="11"/>
  <c r="V108" i="11" s="1"/>
  <c r="AA213" i="25" s="1"/>
  <c r="B108" i="11"/>
  <c r="I108" i="11" s="1"/>
  <c r="C107" i="11"/>
  <c r="P107" i="11" s="1"/>
  <c r="W216" i="25" s="1"/>
  <c r="B107" i="11"/>
  <c r="F107" i="11" s="1"/>
  <c r="B66" i="25" s="1"/>
  <c r="C106" i="11"/>
  <c r="S106" i="11" s="1"/>
  <c r="B106" i="11"/>
  <c r="R106" i="11" s="1"/>
  <c r="C105" i="11"/>
  <c r="J105" i="11" s="1"/>
  <c r="B105" i="11"/>
  <c r="C104" i="11"/>
  <c r="V104" i="11" s="1"/>
  <c r="AA211" i="25" s="1"/>
  <c r="B104" i="11"/>
  <c r="L104" i="11" s="1"/>
  <c r="C103" i="11"/>
  <c r="S103" i="11" s="1"/>
  <c r="B103" i="11"/>
  <c r="R103" i="11" s="1"/>
  <c r="C102" i="11"/>
  <c r="P102" i="11" s="1"/>
  <c r="W119" i="25" s="1"/>
  <c r="B102" i="11"/>
  <c r="O102" i="11" s="1"/>
  <c r="C101" i="11"/>
  <c r="P101" i="11" s="1"/>
  <c r="B101" i="11"/>
  <c r="U101" i="11" s="1"/>
  <c r="C100" i="11"/>
  <c r="B100" i="11"/>
  <c r="U100" i="11" s="1"/>
  <c r="C99" i="11"/>
  <c r="M99" i="11" s="1"/>
  <c r="B99" i="11"/>
  <c r="F99" i="11" s="1"/>
  <c r="C98" i="11"/>
  <c r="S98" i="11" s="1"/>
  <c r="B98" i="11"/>
  <c r="O98" i="11" s="1"/>
  <c r="C97" i="11"/>
  <c r="G97" i="11" s="1"/>
  <c r="B97" i="11"/>
  <c r="R97" i="11" s="1"/>
  <c r="C96" i="11"/>
  <c r="V96" i="11" s="1"/>
  <c r="B96" i="11"/>
  <c r="U96" i="11" s="1"/>
  <c r="C95" i="11"/>
  <c r="B95" i="11"/>
  <c r="R95" i="11" s="1"/>
  <c r="J122" i="25" s="1"/>
  <c r="C94" i="11"/>
  <c r="J94" i="11" s="1"/>
  <c r="B94" i="11"/>
  <c r="U94" i="11" s="1"/>
  <c r="L215" i="25" s="1"/>
  <c r="C93" i="11"/>
  <c r="J93" i="11" s="1"/>
  <c r="B93" i="11"/>
  <c r="O93" i="11" s="1"/>
  <c r="H121" i="25" s="1"/>
  <c r="C92" i="11"/>
  <c r="V92" i="11" s="1"/>
  <c r="B92" i="11"/>
  <c r="I92" i="11" s="1"/>
  <c r="D214" i="25" s="1"/>
  <c r="C91" i="11"/>
  <c r="V91" i="11" s="1"/>
  <c r="AA215" i="25" s="1"/>
  <c r="B91" i="11"/>
  <c r="R91" i="11" s="1"/>
  <c r="C90" i="11"/>
  <c r="S90" i="11" s="1"/>
  <c r="B90" i="11"/>
  <c r="L90" i="11" s="1"/>
  <c r="F213" i="25" s="1"/>
  <c r="C89" i="11"/>
  <c r="M89" i="11" s="1"/>
  <c r="B89" i="11"/>
  <c r="O89" i="11" s="1"/>
  <c r="H212" i="25" s="1"/>
  <c r="C88" i="11"/>
  <c r="M88" i="11" s="1"/>
  <c r="U121" i="25" s="1"/>
  <c r="B88" i="11"/>
  <c r="R88" i="11" s="1"/>
  <c r="J211" i="25" s="1"/>
  <c r="C87" i="11"/>
  <c r="M87" i="11" s="1"/>
  <c r="U210" i="25" s="1"/>
  <c r="B87" i="11"/>
  <c r="R87" i="11" s="1"/>
  <c r="C86" i="11"/>
  <c r="P86" i="11" s="1"/>
  <c r="B86" i="11"/>
  <c r="L86" i="11" s="1"/>
  <c r="F210" i="25" s="1"/>
  <c r="C85" i="11"/>
  <c r="V85" i="11" s="1"/>
  <c r="AA214" i="25" s="1"/>
  <c r="B85" i="11"/>
  <c r="R85" i="11" s="1"/>
  <c r="C84" i="11"/>
  <c r="M84" i="11" s="1"/>
  <c r="U207" i="25" s="1"/>
  <c r="B84" i="11"/>
  <c r="U84" i="11" s="1"/>
  <c r="C83" i="11"/>
  <c r="V83" i="11" s="1"/>
  <c r="B83" i="11"/>
  <c r="O83" i="11" s="1"/>
  <c r="C82" i="11"/>
  <c r="S82" i="11" s="1"/>
  <c r="B82" i="11"/>
  <c r="I82" i="11" s="1"/>
  <c r="D209" i="25" s="1"/>
  <c r="C81" i="11"/>
  <c r="P81" i="11" s="1"/>
  <c r="B81" i="11"/>
  <c r="C80" i="11"/>
  <c r="M80" i="11" s="1"/>
  <c r="B80" i="11"/>
  <c r="U80" i="11" s="1"/>
  <c r="C79" i="11"/>
  <c r="J79" i="11" s="1"/>
  <c r="S209" i="25" s="1"/>
  <c r="B79" i="11"/>
  <c r="R79" i="11" s="1"/>
  <c r="C78" i="11"/>
  <c r="G78" i="11" s="1"/>
  <c r="B78" i="11"/>
  <c r="C77" i="11"/>
  <c r="V77" i="11" s="1"/>
  <c r="AA202" i="25" s="1"/>
  <c r="B77" i="11"/>
  <c r="F77" i="11" s="1"/>
  <c r="C76" i="11"/>
  <c r="P76" i="11" s="1"/>
  <c r="B76" i="11"/>
  <c r="C75" i="11"/>
  <c r="V75" i="11" s="1"/>
  <c r="B75" i="11"/>
  <c r="F75" i="11" s="1"/>
  <c r="C74" i="11"/>
  <c r="S74" i="11" s="1"/>
  <c r="B74" i="11"/>
  <c r="R74" i="11" s="1"/>
  <c r="J204" i="25" s="1"/>
  <c r="C73" i="11"/>
  <c r="P73" i="11" s="1"/>
  <c r="B73" i="11"/>
  <c r="C72" i="11"/>
  <c r="M72" i="11" s="1"/>
  <c r="B72" i="11"/>
  <c r="U72" i="11" s="1"/>
  <c r="C71" i="11"/>
  <c r="J71" i="11" s="1"/>
  <c r="B71" i="11"/>
  <c r="C70" i="11"/>
  <c r="G70" i="11" s="1"/>
  <c r="B70" i="11"/>
  <c r="C69" i="11"/>
  <c r="J69" i="11" s="1"/>
  <c r="B69" i="11"/>
  <c r="O69" i="11" s="1"/>
  <c r="C68" i="11"/>
  <c r="B68" i="11"/>
  <c r="I68" i="11" s="1"/>
  <c r="C67" i="11"/>
  <c r="P67" i="11" s="1"/>
  <c r="B67" i="11"/>
  <c r="F67" i="11" s="1"/>
  <c r="C66" i="11"/>
  <c r="S66" i="11" s="1"/>
  <c r="Y204" i="25" s="1"/>
  <c r="B66" i="11"/>
  <c r="L66" i="11" s="1"/>
  <c r="C65" i="11"/>
  <c r="S65" i="11" s="1"/>
  <c r="B65" i="11"/>
  <c r="I65" i="11" s="1"/>
  <c r="C64" i="11"/>
  <c r="M64" i="11" s="1"/>
  <c r="B64" i="11"/>
  <c r="O64" i="11" s="1"/>
  <c r="C63" i="11"/>
  <c r="B63" i="11"/>
  <c r="F63" i="11" s="1"/>
  <c r="C62" i="11"/>
  <c r="B62" i="11"/>
  <c r="L62" i="11" s="1"/>
  <c r="C61" i="11"/>
  <c r="B61" i="11"/>
  <c r="R61" i="11" s="1"/>
  <c r="C60" i="11"/>
  <c r="M60" i="11" s="1"/>
  <c r="B60" i="11"/>
  <c r="I60" i="11" s="1"/>
  <c r="C59" i="11"/>
  <c r="B59" i="11"/>
  <c r="R59" i="11" s="1"/>
  <c r="C58" i="11"/>
  <c r="S58" i="11" s="1"/>
  <c r="B58" i="11"/>
  <c r="R58" i="11" s="1"/>
  <c r="C57" i="11"/>
  <c r="S57" i="11" s="1"/>
  <c r="Y93" i="25" s="1"/>
  <c r="B57" i="11"/>
  <c r="U57" i="11" s="1"/>
  <c r="C56" i="11"/>
  <c r="G56" i="11" s="1"/>
  <c r="B56" i="11"/>
  <c r="R56" i="11" s="1"/>
  <c r="C55" i="11"/>
  <c r="B55" i="11"/>
  <c r="R55" i="11" s="1"/>
  <c r="C54" i="11"/>
  <c r="B54" i="11"/>
  <c r="O54" i="11" s="1"/>
  <c r="C53" i="11"/>
  <c r="V53" i="11" s="1"/>
  <c r="B53" i="11"/>
  <c r="R53" i="11" s="1"/>
  <c r="C52" i="11"/>
  <c r="J52" i="11" s="1"/>
  <c r="B52" i="11"/>
  <c r="U52" i="11" s="1"/>
  <c r="C51" i="11"/>
  <c r="M51" i="11" s="1"/>
  <c r="B51" i="11"/>
  <c r="F51" i="11" s="1"/>
  <c r="C50" i="11"/>
  <c r="S50" i="11" s="1"/>
  <c r="B50" i="11"/>
  <c r="L50" i="11" s="1"/>
  <c r="C49" i="11"/>
  <c r="J49" i="11" s="1"/>
  <c r="B49" i="11"/>
  <c r="U49" i="11" s="1"/>
  <c r="C48" i="11"/>
  <c r="V48" i="11" s="1"/>
  <c r="B48" i="11"/>
  <c r="R48" i="11" s="1"/>
  <c r="C47" i="11"/>
  <c r="G47" i="11" s="1"/>
  <c r="B47" i="11"/>
  <c r="R47" i="11" s="1"/>
  <c r="C46" i="11"/>
  <c r="J46" i="11" s="1"/>
  <c r="B46" i="11"/>
  <c r="R46" i="11" s="1"/>
  <c r="C45" i="11"/>
  <c r="B45" i="11"/>
  <c r="O45" i="11" s="1"/>
  <c r="C44" i="11"/>
  <c r="B44" i="11"/>
  <c r="O44" i="11" s="1"/>
  <c r="C43" i="11"/>
  <c r="V43" i="11" s="1"/>
  <c r="B43" i="11"/>
  <c r="C42" i="11"/>
  <c r="S42" i="11" s="1"/>
  <c r="B42" i="11"/>
  <c r="L42" i="11" s="1"/>
  <c r="F93" i="25" s="1"/>
  <c r="C41" i="11"/>
  <c r="G41" i="11" s="1"/>
  <c r="B41" i="11"/>
  <c r="L41" i="11" s="1"/>
  <c r="C40" i="11"/>
  <c r="M40" i="11" s="1"/>
  <c r="B40" i="11"/>
  <c r="R40" i="11" s="1"/>
  <c r="C39" i="11"/>
  <c r="G39" i="11" s="1"/>
  <c r="B39" i="11"/>
  <c r="R39" i="11" s="1"/>
  <c r="C38" i="11"/>
  <c r="P38" i="11" s="1"/>
  <c r="B38" i="11"/>
  <c r="L38" i="11" s="1"/>
  <c r="C37" i="11"/>
  <c r="V37" i="11" s="1"/>
  <c r="B37" i="11"/>
  <c r="I37" i="11" s="1"/>
  <c r="C36" i="11"/>
  <c r="P36" i="11" s="1"/>
  <c r="B36" i="11"/>
  <c r="L36" i="11" s="1"/>
  <c r="C35" i="11"/>
  <c r="V35" i="11" s="1"/>
  <c r="B35" i="11"/>
  <c r="U35" i="11" s="1"/>
  <c r="C34" i="11"/>
  <c r="S34" i="11" s="1"/>
  <c r="B34" i="11"/>
  <c r="R34" i="11" s="1"/>
  <c r="C33" i="11"/>
  <c r="M33" i="11" s="1"/>
  <c r="B33" i="11"/>
  <c r="C32" i="11"/>
  <c r="J32" i="11" s="1"/>
  <c r="B32" i="11"/>
  <c r="L32" i="11" s="1"/>
  <c r="C31" i="11"/>
  <c r="J31" i="11" s="1"/>
  <c r="B31" i="11"/>
  <c r="R31" i="11" s="1"/>
  <c r="C30" i="11"/>
  <c r="S30" i="11" s="1"/>
  <c r="B30" i="11"/>
  <c r="R30" i="11" s="1"/>
  <c r="C29" i="11"/>
  <c r="P29" i="11" s="1"/>
  <c r="W94" i="25" s="1"/>
  <c r="B29" i="11"/>
  <c r="C28" i="11"/>
  <c r="S28" i="11" s="1"/>
  <c r="B28" i="11"/>
  <c r="R28" i="11" s="1"/>
  <c r="C27" i="11"/>
  <c r="G27" i="11" s="1"/>
  <c r="B27" i="11"/>
  <c r="R27" i="11" s="1"/>
  <c r="C26" i="11"/>
  <c r="S26" i="11" s="1"/>
  <c r="B26" i="11"/>
  <c r="O26" i="11" s="1"/>
  <c r="C25" i="11"/>
  <c r="P25" i="11" s="1"/>
  <c r="B25" i="11"/>
  <c r="C24" i="11"/>
  <c r="V24" i="11" s="1"/>
  <c r="B24" i="11"/>
  <c r="I24" i="11" s="1"/>
  <c r="C23" i="11"/>
  <c r="M23" i="11" s="1"/>
  <c r="B23" i="11"/>
  <c r="R23" i="11" s="1"/>
  <c r="C22" i="11"/>
  <c r="G22" i="11" s="1"/>
  <c r="B22" i="11"/>
  <c r="C21" i="11"/>
  <c r="J21" i="11" s="1"/>
  <c r="S173" i="25" s="1"/>
  <c r="B21" i="11"/>
  <c r="I21" i="11" s="1"/>
  <c r="C20" i="11"/>
  <c r="J20" i="11" s="1"/>
  <c r="B20" i="11"/>
  <c r="L20" i="11" s="1"/>
  <c r="F179" i="25" s="1"/>
  <c r="C19" i="11"/>
  <c r="M19" i="11" s="1"/>
  <c r="B19" i="11"/>
  <c r="F19" i="11" s="1"/>
  <c r="C18" i="11"/>
  <c r="S18" i="11" s="1"/>
  <c r="B18" i="11"/>
  <c r="L18" i="11" s="1"/>
  <c r="C17" i="11"/>
  <c r="P17" i="11" s="1"/>
  <c r="B17" i="11"/>
  <c r="U17" i="11" s="1"/>
  <c r="L177" i="25" s="1"/>
  <c r="C16" i="11"/>
  <c r="M16" i="11" s="1"/>
  <c r="B16" i="11"/>
  <c r="U16" i="11" s="1"/>
  <c r="L176" i="25" s="1"/>
  <c r="C15" i="11"/>
  <c r="S15" i="11" s="1"/>
  <c r="B15" i="11"/>
  <c r="R15" i="11" s="1"/>
  <c r="C14" i="11"/>
  <c r="V14" i="11" s="1"/>
  <c r="B14" i="11"/>
  <c r="L14" i="11" s="1"/>
  <c r="F175" i="25" s="1"/>
  <c r="C13" i="11"/>
  <c r="B13" i="11"/>
  <c r="R13" i="11" s="1"/>
  <c r="C12" i="11"/>
  <c r="M12" i="11" s="1"/>
  <c r="B12" i="11"/>
  <c r="O12" i="11" s="1"/>
  <c r="C11" i="11"/>
  <c r="M11" i="11" s="1"/>
  <c r="B11" i="11"/>
  <c r="U11" i="11" s="1"/>
  <c r="C10" i="11"/>
  <c r="S10" i="11" s="1"/>
  <c r="B10" i="11"/>
  <c r="R10" i="11" s="1"/>
  <c r="C9" i="11"/>
  <c r="P9" i="11" s="1"/>
  <c r="W175" i="25" s="1"/>
  <c r="B9" i="11"/>
  <c r="U9" i="11" s="1"/>
  <c r="C8" i="11"/>
  <c r="J8" i="11" s="1"/>
  <c r="B8" i="11"/>
  <c r="U8" i="11" s="1"/>
  <c r="C7" i="11"/>
  <c r="G7" i="11" s="1"/>
  <c r="Q177" i="25" s="1"/>
  <c r="B7" i="11"/>
  <c r="R7" i="11" s="1"/>
  <c r="C6" i="11"/>
  <c r="G6" i="11" s="1"/>
  <c r="Q179" i="25" s="1"/>
  <c r="B6" i="11"/>
  <c r="O6" i="11" s="1"/>
  <c r="C5" i="11"/>
  <c r="S5" i="11" s="1"/>
  <c r="B5" i="11"/>
  <c r="F5" i="11" s="1"/>
  <c r="C4" i="11"/>
  <c r="P4" i="11" s="1"/>
  <c r="W95" i="25" s="1"/>
  <c r="B4" i="11"/>
  <c r="I4" i="11" s="1"/>
  <c r="D173" i="25" s="1"/>
  <c r="C3" i="11"/>
  <c r="S3" i="11" s="1"/>
  <c r="B3" i="11"/>
  <c r="L3" i="11" s="1"/>
  <c r="F174" i="25" s="1"/>
  <c r="C232" i="10"/>
  <c r="G232" i="10" s="1"/>
  <c r="B232" i="10"/>
  <c r="R232" i="10" s="1"/>
  <c r="C231" i="10"/>
  <c r="G231" i="10" s="1"/>
  <c r="B231" i="10"/>
  <c r="O231" i="10" s="1"/>
  <c r="C230" i="10"/>
  <c r="G230" i="10" s="1"/>
  <c r="B230" i="10"/>
  <c r="U230" i="10" s="1"/>
  <c r="C229" i="10"/>
  <c r="M229" i="10" s="1"/>
  <c r="B229" i="10"/>
  <c r="I229" i="10" s="1"/>
  <c r="C228" i="10"/>
  <c r="J228" i="10" s="1"/>
  <c r="B228" i="10"/>
  <c r="U228" i="10" s="1"/>
  <c r="C227" i="10"/>
  <c r="S227" i="10" s="1"/>
  <c r="B227" i="10"/>
  <c r="R227" i="10" s="1"/>
  <c r="C226" i="10"/>
  <c r="P226" i="10" s="1"/>
  <c r="B226" i="10"/>
  <c r="R226" i="10" s="1"/>
  <c r="C225" i="10"/>
  <c r="V225" i="10" s="1"/>
  <c r="B225" i="10"/>
  <c r="I225" i="10" s="1"/>
  <c r="C224" i="10"/>
  <c r="S224" i="10" s="1"/>
  <c r="B224" i="10"/>
  <c r="I224" i="10" s="1"/>
  <c r="D146" i="24" s="1"/>
  <c r="C223" i="10"/>
  <c r="J223" i="10" s="1"/>
  <c r="B223" i="10"/>
  <c r="L223" i="10" s="1"/>
  <c r="F89" i="24" s="1"/>
  <c r="C222" i="10"/>
  <c r="S222" i="10" s="1"/>
  <c r="B222" i="10"/>
  <c r="I222" i="10" s="1"/>
  <c r="C221" i="10"/>
  <c r="P221" i="10" s="1"/>
  <c r="W165" i="24" s="1"/>
  <c r="B221" i="10"/>
  <c r="O221" i="10" s="1"/>
  <c r="H145" i="24" s="1"/>
  <c r="C220" i="10"/>
  <c r="M220" i="10" s="1"/>
  <c r="B220" i="10"/>
  <c r="L220" i="10" s="1"/>
  <c r="C219" i="10"/>
  <c r="V219" i="10" s="1"/>
  <c r="B219" i="10"/>
  <c r="R219" i="10" s="1"/>
  <c r="C218" i="10"/>
  <c r="G218" i="10" s="1"/>
  <c r="B218" i="10"/>
  <c r="O218" i="10" s="1"/>
  <c r="C217" i="10"/>
  <c r="P217" i="10" s="1"/>
  <c r="B217" i="10"/>
  <c r="C216" i="10"/>
  <c r="M216" i="10" s="1"/>
  <c r="B216" i="10"/>
  <c r="I216" i="10" s="1"/>
  <c r="C215" i="10"/>
  <c r="B215" i="10"/>
  <c r="L215" i="10" s="1"/>
  <c r="C214" i="10"/>
  <c r="S214" i="10" s="1"/>
  <c r="B214" i="10"/>
  <c r="R214" i="10" s="1"/>
  <c r="C213" i="10"/>
  <c r="V213" i="10" s="1"/>
  <c r="AA146" i="24" s="1"/>
  <c r="B213" i="10"/>
  <c r="I213" i="10" s="1"/>
  <c r="C212" i="10"/>
  <c r="V212" i="10" s="1"/>
  <c r="AA145" i="24" s="1"/>
  <c r="B212" i="10"/>
  <c r="U212" i="10" s="1"/>
  <c r="C211" i="10"/>
  <c r="G211" i="10" s="1"/>
  <c r="B211" i="10"/>
  <c r="R211" i="10" s="1"/>
  <c r="C210" i="10"/>
  <c r="J210" i="10" s="1"/>
  <c r="B210" i="10"/>
  <c r="R210" i="10" s="1"/>
  <c r="C209" i="10"/>
  <c r="G209" i="10" s="1"/>
  <c r="B209" i="10"/>
  <c r="O209" i="10" s="1"/>
  <c r="C208" i="10"/>
  <c r="S208" i="10" s="1"/>
  <c r="Y127" i="24" s="1"/>
  <c r="B208" i="10"/>
  <c r="R208" i="10" s="1"/>
  <c r="C207" i="10"/>
  <c r="V207" i="10" s="1"/>
  <c r="B207" i="10"/>
  <c r="I207" i="10" s="1"/>
  <c r="C206" i="10"/>
  <c r="V206" i="10" s="1"/>
  <c r="B206" i="10"/>
  <c r="F206" i="10" s="1"/>
  <c r="C205" i="10"/>
  <c r="S205" i="10" s="1"/>
  <c r="Y68" i="24" s="1"/>
  <c r="B205" i="10"/>
  <c r="R205" i="10" s="1"/>
  <c r="C204" i="10"/>
  <c r="P204" i="10" s="1"/>
  <c r="B204" i="10"/>
  <c r="C203" i="10"/>
  <c r="M203" i="10" s="1"/>
  <c r="B203" i="10"/>
  <c r="U203" i="10" s="1"/>
  <c r="C202" i="10"/>
  <c r="J202" i="10" s="1"/>
  <c r="B202" i="10"/>
  <c r="R202" i="10" s="1"/>
  <c r="C201" i="10"/>
  <c r="G201" i="10" s="1"/>
  <c r="B201" i="10"/>
  <c r="O201" i="10" s="1"/>
  <c r="C200" i="10"/>
  <c r="P200" i="10" s="1"/>
  <c r="B200" i="10"/>
  <c r="I200" i="10" s="1"/>
  <c r="C199" i="10"/>
  <c r="S199" i="10" s="1"/>
  <c r="B199" i="10"/>
  <c r="I199" i="10" s="1"/>
  <c r="C198" i="10"/>
  <c r="V198" i="10" s="1"/>
  <c r="AA71" i="24" s="1"/>
  <c r="B198" i="10"/>
  <c r="F198" i="10" s="1"/>
  <c r="C197" i="10"/>
  <c r="S197" i="10" s="1"/>
  <c r="Y92" i="24" s="1"/>
  <c r="B197" i="10"/>
  <c r="O197" i="10" s="1"/>
  <c r="H69" i="24" s="1"/>
  <c r="C196" i="10"/>
  <c r="P196" i="10" s="1"/>
  <c r="B196" i="10"/>
  <c r="C195" i="10"/>
  <c r="M195" i="10" s="1"/>
  <c r="B195" i="10"/>
  <c r="U195" i="10" s="1"/>
  <c r="C194" i="10"/>
  <c r="J194" i="10" s="1"/>
  <c r="B194" i="10"/>
  <c r="R194" i="10" s="1"/>
  <c r="C193" i="10"/>
  <c r="G193" i="10" s="1"/>
  <c r="B193" i="10"/>
  <c r="O193" i="10" s="1"/>
  <c r="C192" i="10"/>
  <c r="V192" i="10" s="1"/>
  <c r="B192" i="10"/>
  <c r="R192" i="10" s="1"/>
  <c r="C191" i="10"/>
  <c r="B191" i="10"/>
  <c r="I191" i="10" s="1"/>
  <c r="C190" i="10"/>
  <c r="V190" i="10" s="1"/>
  <c r="B190" i="10"/>
  <c r="F190" i="10" s="1"/>
  <c r="B165" i="24" s="1"/>
  <c r="C189" i="10"/>
  <c r="S189" i="10" s="1"/>
  <c r="B189" i="10"/>
  <c r="U189" i="10" s="1"/>
  <c r="C188" i="10"/>
  <c r="B188" i="10"/>
  <c r="O188" i="10" s="1"/>
  <c r="C187" i="10"/>
  <c r="M187" i="10" s="1"/>
  <c r="B187" i="10"/>
  <c r="O187" i="10" s="1"/>
  <c r="H134" i="24" s="1"/>
  <c r="C186" i="10"/>
  <c r="J186" i="10" s="1"/>
  <c r="S75" i="24" s="1"/>
  <c r="B186" i="10"/>
  <c r="R186" i="10" s="1"/>
  <c r="C185" i="10"/>
  <c r="B185" i="10"/>
  <c r="O185" i="10" s="1"/>
  <c r="C184" i="10"/>
  <c r="V184" i="10" s="1"/>
  <c r="B184" i="10"/>
  <c r="U184" i="10" s="1"/>
  <c r="C183" i="10"/>
  <c r="J183" i="10" s="1"/>
  <c r="B183" i="10"/>
  <c r="I183" i="10" s="1"/>
  <c r="C182" i="10"/>
  <c r="V182" i="10" s="1"/>
  <c r="B182" i="10"/>
  <c r="C181" i="10"/>
  <c r="S181" i="10" s="1"/>
  <c r="B181" i="10"/>
  <c r="C180" i="10"/>
  <c r="P180" i="10" s="1"/>
  <c r="W133" i="24" s="1"/>
  <c r="B180" i="10"/>
  <c r="U180" i="10" s="1"/>
  <c r="C179" i="10"/>
  <c r="M179" i="10" s="1"/>
  <c r="B179" i="10"/>
  <c r="C178" i="10"/>
  <c r="J178" i="10" s="1"/>
  <c r="B178" i="10"/>
  <c r="R178" i="10" s="1"/>
  <c r="C177" i="10"/>
  <c r="B177" i="10"/>
  <c r="O177" i="10" s="1"/>
  <c r="H164" i="24" s="1"/>
  <c r="C176" i="10"/>
  <c r="V176" i="10" s="1"/>
  <c r="B176" i="10"/>
  <c r="U176" i="10" s="1"/>
  <c r="C175" i="10"/>
  <c r="J175" i="10" s="1"/>
  <c r="S73" i="24" s="1"/>
  <c r="B175" i="10"/>
  <c r="C174" i="10"/>
  <c r="V174" i="10" s="1"/>
  <c r="B174" i="10"/>
  <c r="F174" i="10" s="1"/>
  <c r="C173" i="10"/>
  <c r="S173" i="10" s="1"/>
  <c r="B173" i="10"/>
  <c r="C172" i="10"/>
  <c r="P172" i="10" s="1"/>
  <c r="B172" i="10"/>
  <c r="C171" i="10"/>
  <c r="M171" i="10" s="1"/>
  <c r="U134" i="24" s="1"/>
  <c r="B171" i="10"/>
  <c r="C170" i="10"/>
  <c r="B170" i="10"/>
  <c r="R170" i="10" s="1"/>
  <c r="C169" i="10"/>
  <c r="G169" i="10" s="1"/>
  <c r="B169" i="10"/>
  <c r="C168" i="10"/>
  <c r="B168" i="10"/>
  <c r="C167" i="10"/>
  <c r="S167" i="10" s="1"/>
  <c r="B167" i="10"/>
  <c r="C166" i="10"/>
  <c r="V166" i="10" s="1"/>
  <c r="B166" i="10"/>
  <c r="F166" i="10" s="1"/>
  <c r="C165" i="10"/>
  <c r="G165" i="10" s="1"/>
  <c r="B165" i="10"/>
  <c r="R165" i="10" s="1"/>
  <c r="C164" i="10"/>
  <c r="M164" i="10" s="1"/>
  <c r="U154" i="24" s="1"/>
  <c r="B164" i="10"/>
  <c r="C163" i="10"/>
  <c r="M163" i="10" s="1"/>
  <c r="B163" i="10"/>
  <c r="C162" i="10"/>
  <c r="G162" i="10" s="1"/>
  <c r="B162" i="10"/>
  <c r="C161" i="10"/>
  <c r="M161" i="10" s="1"/>
  <c r="B161" i="10"/>
  <c r="F161" i="10" s="1"/>
  <c r="C160" i="10"/>
  <c r="J160" i="10" s="1"/>
  <c r="B160" i="10"/>
  <c r="C159" i="10"/>
  <c r="B159" i="10"/>
  <c r="I159" i="10" s="1"/>
  <c r="C158" i="10"/>
  <c r="B158" i="10"/>
  <c r="F158" i="10" s="1"/>
  <c r="C157" i="10"/>
  <c r="V157" i="10" s="1"/>
  <c r="B157" i="10"/>
  <c r="U157" i="10" s="1"/>
  <c r="C156" i="10"/>
  <c r="V156" i="10" s="1"/>
  <c r="B156" i="10"/>
  <c r="O156" i="10" s="1"/>
  <c r="C155" i="10"/>
  <c r="M155" i="10" s="1"/>
  <c r="B155" i="10"/>
  <c r="O155" i="10" s="1"/>
  <c r="C154" i="10"/>
  <c r="B154" i="10"/>
  <c r="O154" i="10" s="1"/>
  <c r="C153" i="10"/>
  <c r="M153" i="10" s="1"/>
  <c r="B153" i="10"/>
  <c r="O153" i="10" s="1"/>
  <c r="C152" i="10"/>
  <c r="V152" i="10" s="1"/>
  <c r="AA153" i="24" s="1"/>
  <c r="B152" i="10"/>
  <c r="U152" i="10" s="1"/>
  <c r="C151" i="10"/>
  <c r="B151" i="10"/>
  <c r="C150" i="10"/>
  <c r="P150" i="10" s="1"/>
  <c r="B150" i="10"/>
  <c r="L150" i="10" s="1"/>
  <c r="C149" i="10"/>
  <c r="M149" i="10" s="1"/>
  <c r="B149" i="10"/>
  <c r="O149" i="10" s="1"/>
  <c r="C148" i="10"/>
  <c r="P148" i="10" s="1"/>
  <c r="B148" i="10"/>
  <c r="L148" i="10" s="1"/>
  <c r="C147" i="10"/>
  <c r="V147" i="10" s="1"/>
  <c r="B147" i="10"/>
  <c r="L147" i="10" s="1"/>
  <c r="C146" i="10"/>
  <c r="B146" i="10"/>
  <c r="R146" i="10" s="1"/>
  <c r="C145" i="10"/>
  <c r="G145" i="10" s="1"/>
  <c r="Q139" i="24" s="1"/>
  <c r="B145" i="10"/>
  <c r="O145" i="10" s="1"/>
  <c r="C144" i="10"/>
  <c r="M144" i="10" s="1"/>
  <c r="B144" i="10"/>
  <c r="I144" i="10" s="1"/>
  <c r="C143" i="10"/>
  <c r="S143" i="10" s="1"/>
  <c r="B143" i="10"/>
  <c r="U143" i="10" s="1"/>
  <c r="C142" i="10"/>
  <c r="M142" i="10" s="1"/>
  <c r="B142" i="10"/>
  <c r="F142" i="10" s="1"/>
  <c r="C141" i="10"/>
  <c r="S141" i="10" s="1"/>
  <c r="B141" i="10"/>
  <c r="L141" i="10" s="1"/>
  <c r="C140" i="10"/>
  <c r="S140" i="10" s="1"/>
  <c r="B140" i="10"/>
  <c r="C139" i="10"/>
  <c r="V139" i="10" s="1"/>
  <c r="B139" i="10"/>
  <c r="U139" i="10" s="1"/>
  <c r="C138" i="10"/>
  <c r="G138" i="10" s="1"/>
  <c r="B138" i="10"/>
  <c r="R138" i="10" s="1"/>
  <c r="C137" i="10"/>
  <c r="S137" i="10" s="1"/>
  <c r="B137" i="10"/>
  <c r="U137" i="10" s="1"/>
  <c r="C136" i="10"/>
  <c r="M136" i="10" s="1"/>
  <c r="B136" i="10"/>
  <c r="U136" i="10" s="1"/>
  <c r="C135" i="10"/>
  <c r="G135" i="10" s="1"/>
  <c r="B135" i="10"/>
  <c r="R135" i="10" s="1"/>
  <c r="C134" i="10"/>
  <c r="V134" i="10" s="1"/>
  <c r="B134" i="10"/>
  <c r="R134" i="10" s="1"/>
  <c r="C133" i="10"/>
  <c r="S133" i="10" s="1"/>
  <c r="Y171" i="24" s="1"/>
  <c r="B133" i="10"/>
  <c r="L133" i="10" s="1"/>
  <c r="C132" i="10"/>
  <c r="G132" i="10" s="1"/>
  <c r="B132" i="10"/>
  <c r="L132" i="10" s="1"/>
  <c r="C131" i="10"/>
  <c r="M131" i="10" s="1"/>
  <c r="B131" i="10"/>
  <c r="R131" i="10" s="1"/>
  <c r="C130" i="10"/>
  <c r="P130" i="10" s="1"/>
  <c r="B130" i="10"/>
  <c r="R130" i="10" s="1"/>
  <c r="C129" i="10"/>
  <c r="B129" i="10"/>
  <c r="U129" i="10" s="1"/>
  <c r="C128" i="10"/>
  <c r="V128" i="10" s="1"/>
  <c r="B128" i="10"/>
  <c r="R128" i="10" s="1"/>
  <c r="C127" i="10"/>
  <c r="M127" i="10" s="1"/>
  <c r="B127" i="10"/>
  <c r="C126" i="10"/>
  <c r="V126" i="10" s="1"/>
  <c r="B126" i="10"/>
  <c r="O126" i="10" s="1"/>
  <c r="C125" i="10"/>
  <c r="S125" i="10" s="1"/>
  <c r="B125" i="10"/>
  <c r="I125" i="10" s="1"/>
  <c r="C124" i="10"/>
  <c r="M124" i="10" s="1"/>
  <c r="B124" i="10"/>
  <c r="I124" i="10" s="1"/>
  <c r="C123" i="10"/>
  <c r="M123" i="10" s="1"/>
  <c r="B123" i="10"/>
  <c r="F123" i="10" s="1"/>
  <c r="C122" i="10"/>
  <c r="J122" i="10" s="1"/>
  <c r="B122" i="10"/>
  <c r="R122" i="10" s="1"/>
  <c r="C121" i="10"/>
  <c r="M121" i="10" s="1"/>
  <c r="U89" i="24" s="1"/>
  <c r="B121" i="10"/>
  <c r="R121" i="10" s="1"/>
  <c r="C120" i="10"/>
  <c r="V120" i="10" s="1"/>
  <c r="B120" i="10"/>
  <c r="U120" i="10" s="1"/>
  <c r="C119" i="10"/>
  <c r="P119" i="10" s="1"/>
  <c r="W167" i="24" s="1"/>
  <c r="B119" i="10"/>
  <c r="R119" i="10" s="1"/>
  <c r="C118" i="10"/>
  <c r="V118" i="10" s="1"/>
  <c r="B118" i="10"/>
  <c r="L118" i="10" s="1"/>
  <c r="C117" i="10"/>
  <c r="S117" i="10" s="1"/>
  <c r="B117" i="10"/>
  <c r="I117" i="10" s="1"/>
  <c r="C116" i="10"/>
  <c r="P116" i="10" s="1"/>
  <c r="W197" i="24" s="1"/>
  <c r="B116" i="10"/>
  <c r="I116" i="10" s="1"/>
  <c r="C115" i="10"/>
  <c r="M115" i="10" s="1"/>
  <c r="B115" i="10"/>
  <c r="L115" i="10" s="1"/>
  <c r="C114" i="10"/>
  <c r="J114" i="10" s="1"/>
  <c r="B114" i="10"/>
  <c r="R114" i="10" s="1"/>
  <c r="C113" i="10"/>
  <c r="G113" i="10" s="1"/>
  <c r="B113" i="10"/>
  <c r="R113" i="10" s="1"/>
  <c r="C112" i="10"/>
  <c r="P112" i="10" s="1"/>
  <c r="B112" i="10"/>
  <c r="U112" i="10" s="1"/>
  <c r="C111" i="10"/>
  <c r="P111" i="10" s="1"/>
  <c r="B111" i="10"/>
  <c r="O111" i="10" s="1"/>
  <c r="C110" i="10"/>
  <c r="V110" i="10" s="1"/>
  <c r="B110" i="10"/>
  <c r="F110" i="10" s="1"/>
  <c r="C109" i="10"/>
  <c r="S109" i="10" s="1"/>
  <c r="B109" i="10"/>
  <c r="R109" i="10" s="1"/>
  <c r="C108" i="10"/>
  <c r="P108" i="10" s="1"/>
  <c r="W213" i="24" s="1"/>
  <c r="B108" i="10"/>
  <c r="F108" i="10" s="1"/>
  <c r="C107" i="10"/>
  <c r="M107" i="10" s="1"/>
  <c r="U216" i="24" s="1"/>
  <c r="B107" i="10"/>
  <c r="U107" i="10" s="1"/>
  <c r="L66" i="24" s="1"/>
  <c r="C106" i="10"/>
  <c r="J106" i="10" s="1"/>
  <c r="B106" i="10"/>
  <c r="R106" i="10" s="1"/>
  <c r="C105" i="10"/>
  <c r="G105" i="10" s="1"/>
  <c r="B105" i="10"/>
  <c r="F105" i="10" s="1"/>
  <c r="C104" i="10"/>
  <c r="P104" i="10" s="1"/>
  <c r="W211" i="24" s="1"/>
  <c r="B104" i="10"/>
  <c r="O104" i="10" s="1"/>
  <c r="C103" i="10"/>
  <c r="M103" i="10" s="1"/>
  <c r="B103" i="10"/>
  <c r="I103" i="10" s="1"/>
  <c r="C102" i="10"/>
  <c r="V102" i="10" s="1"/>
  <c r="AA119" i="24" s="1"/>
  <c r="B102" i="10"/>
  <c r="F102" i="10" s="1"/>
  <c r="C101" i="10"/>
  <c r="S101" i="10" s="1"/>
  <c r="B101" i="10"/>
  <c r="I101" i="10" s="1"/>
  <c r="C100" i="10"/>
  <c r="P100" i="10" s="1"/>
  <c r="B100" i="10"/>
  <c r="R100" i="10" s="1"/>
  <c r="C99" i="10"/>
  <c r="M99" i="10" s="1"/>
  <c r="B99" i="10"/>
  <c r="U99" i="10" s="1"/>
  <c r="C98" i="10"/>
  <c r="J98" i="10" s="1"/>
  <c r="B98" i="10"/>
  <c r="R98" i="10" s="1"/>
  <c r="C97" i="10"/>
  <c r="G97" i="10" s="1"/>
  <c r="B97" i="10"/>
  <c r="L97" i="10" s="1"/>
  <c r="C96" i="10"/>
  <c r="J96" i="10" s="1"/>
  <c r="B96" i="10"/>
  <c r="C95" i="10"/>
  <c r="V95" i="10" s="1"/>
  <c r="B95" i="10"/>
  <c r="I95" i="10" s="1"/>
  <c r="D122" i="24" s="1"/>
  <c r="C94" i="10"/>
  <c r="B94" i="10"/>
  <c r="C93" i="10"/>
  <c r="S93" i="10" s="1"/>
  <c r="B93" i="10"/>
  <c r="L93" i="10" s="1"/>
  <c r="F121" i="24" s="1"/>
  <c r="C92" i="10"/>
  <c r="P92" i="10" s="1"/>
  <c r="B92" i="10"/>
  <c r="L92" i="10" s="1"/>
  <c r="F214" i="24" s="1"/>
  <c r="C91" i="10"/>
  <c r="M91" i="10" s="1"/>
  <c r="U215" i="24" s="1"/>
  <c r="B91" i="10"/>
  <c r="R91" i="10" s="1"/>
  <c r="C90" i="10"/>
  <c r="V90" i="10" s="1"/>
  <c r="B90" i="10"/>
  <c r="R90" i="10" s="1"/>
  <c r="J213" i="24" s="1"/>
  <c r="C89" i="10"/>
  <c r="G89" i="10" s="1"/>
  <c r="B89" i="10"/>
  <c r="O89" i="10" s="1"/>
  <c r="H212" i="24" s="1"/>
  <c r="C88" i="10"/>
  <c r="S88" i="10" s="1"/>
  <c r="Y121" i="24" s="1"/>
  <c r="B88" i="10"/>
  <c r="I88" i="10" s="1"/>
  <c r="D211" i="24" s="1"/>
  <c r="C87" i="10"/>
  <c r="J87" i="10" s="1"/>
  <c r="S210" i="24" s="1"/>
  <c r="B87" i="10"/>
  <c r="U87" i="10" s="1"/>
  <c r="C86" i="10"/>
  <c r="G86" i="10" s="1"/>
  <c r="B86" i="10"/>
  <c r="U86" i="10" s="1"/>
  <c r="L210" i="24" s="1"/>
  <c r="C85" i="10"/>
  <c r="S85" i="10" s="1"/>
  <c r="Y214" i="24" s="1"/>
  <c r="B85" i="10"/>
  <c r="I85" i="10" s="1"/>
  <c r="C84" i="10"/>
  <c r="V84" i="10" s="1"/>
  <c r="AA207" i="24" s="1"/>
  <c r="B84" i="10"/>
  <c r="L84" i="10" s="1"/>
  <c r="C83" i="10"/>
  <c r="P83" i="10" s="1"/>
  <c r="B83" i="10"/>
  <c r="F83" i="10" s="1"/>
  <c r="C82" i="10"/>
  <c r="G82" i="10" s="1"/>
  <c r="B82" i="10"/>
  <c r="R82" i="10" s="1"/>
  <c r="J209" i="24" s="1"/>
  <c r="C81" i="10"/>
  <c r="M81" i="10" s="1"/>
  <c r="B81" i="10"/>
  <c r="O81" i="10" s="1"/>
  <c r="C80" i="10"/>
  <c r="P80" i="10" s="1"/>
  <c r="B80" i="10"/>
  <c r="U80" i="10" s="1"/>
  <c r="C79" i="10"/>
  <c r="P79" i="10" s="1"/>
  <c r="B79" i="10"/>
  <c r="U79" i="10" s="1"/>
  <c r="C78" i="10"/>
  <c r="M78" i="10" s="1"/>
  <c r="B78" i="10"/>
  <c r="F78" i="10" s="1"/>
  <c r="C77" i="10"/>
  <c r="S77" i="10" s="1"/>
  <c r="Y202" i="24" s="1"/>
  <c r="B77" i="10"/>
  <c r="U77" i="10" s="1"/>
  <c r="C76" i="10"/>
  <c r="J76" i="10" s="1"/>
  <c r="B76" i="10"/>
  <c r="U76" i="10" s="1"/>
  <c r="C75" i="10"/>
  <c r="V75" i="10" s="1"/>
  <c r="B75" i="10"/>
  <c r="U75" i="10" s="1"/>
  <c r="C74" i="10"/>
  <c r="B74" i="10"/>
  <c r="R74" i="10" s="1"/>
  <c r="J204" i="24" s="1"/>
  <c r="C73" i="10"/>
  <c r="P73" i="10" s="1"/>
  <c r="B73" i="10"/>
  <c r="I73" i="10" s="1"/>
  <c r="C72" i="10"/>
  <c r="M72" i="10" s="1"/>
  <c r="B72" i="10"/>
  <c r="I72" i="10" s="1"/>
  <c r="C71" i="10"/>
  <c r="P71" i="10" s="1"/>
  <c r="B71" i="10"/>
  <c r="L71" i="10" s="1"/>
  <c r="C70" i="10"/>
  <c r="B70" i="10"/>
  <c r="C69" i="10"/>
  <c r="S69" i="10" s="1"/>
  <c r="Y156" i="24" s="1"/>
  <c r="B69" i="10"/>
  <c r="L69" i="10" s="1"/>
  <c r="C68" i="10"/>
  <c r="B68" i="10"/>
  <c r="L68" i="10" s="1"/>
  <c r="C67" i="10"/>
  <c r="M67" i="10" s="1"/>
  <c r="B67" i="10"/>
  <c r="O67" i="10" s="1"/>
  <c r="C66" i="10"/>
  <c r="J66" i="10" s="1"/>
  <c r="S204" i="24" s="1"/>
  <c r="B66" i="10"/>
  <c r="R66" i="10" s="1"/>
  <c r="C65" i="10"/>
  <c r="V65" i="10" s="1"/>
  <c r="B65" i="10"/>
  <c r="O65" i="10" s="1"/>
  <c r="C64" i="10"/>
  <c r="V64" i="10" s="1"/>
  <c r="B64" i="10"/>
  <c r="U64" i="10" s="1"/>
  <c r="C63" i="10"/>
  <c r="S63" i="10" s="1"/>
  <c r="B63" i="10"/>
  <c r="U63" i="10" s="1"/>
  <c r="L201" i="24" s="1"/>
  <c r="C62" i="10"/>
  <c r="V62" i="10" s="1"/>
  <c r="B62" i="10"/>
  <c r="U62" i="10" s="1"/>
  <c r="C61" i="10"/>
  <c r="S61" i="10" s="1"/>
  <c r="B61" i="10"/>
  <c r="I61" i="10" s="1"/>
  <c r="C60" i="10"/>
  <c r="S60" i="10" s="1"/>
  <c r="B60" i="10"/>
  <c r="I60" i="10" s="1"/>
  <c r="C59" i="10"/>
  <c r="B59" i="10"/>
  <c r="L59" i="10" s="1"/>
  <c r="C58" i="10"/>
  <c r="J58" i="10" s="1"/>
  <c r="B58" i="10"/>
  <c r="R58" i="10" s="1"/>
  <c r="C57" i="10"/>
  <c r="M57" i="10" s="1"/>
  <c r="B57" i="10"/>
  <c r="U57" i="10" s="1"/>
  <c r="C56" i="10"/>
  <c r="B56" i="10"/>
  <c r="U56" i="10" s="1"/>
  <c r="C55" i="10"/>
  <c r="M55" i="10" s="1"/>
  <c r="B55" i="10"/>
  <c r="R55" i="10" s="1"/>
  <c r="C54" i="10"/>
  <c r="V54" i="10" s="1"/>
  <c r="B54" i="10"/>
  <c r="U54" i="10" s="1"/>
  <c r="C53" i="10"/>
  <c r="P53" i="10" s="1"/>
  <c r="B53" i="10"/>
  <c r="I53" i="10" s="1"/>
  <c r="C52" i="10"/>
  <c r="P52" i="10" s="1"/>
  <c r="B52" i="10"/>
  <c r="F52" i="10" s="1"/>
  <c r="C51" i="10"/>
  <c r="S51" i="10" s="1"/>
  <c r="B51" i="10"/>
  <c r="R51" i="10" s="1"/>
  <c r="C50" i="10"/>
  <c r="S50" i="10" s="1"/>
  <c r="B50" i="10"/>
  <c r="R50" i="10" s="1"/>
  <c r="C49" i="10"/>
  <c r="G49" i="10" s="1"/>
  <c r="B49" i="10"/>
  <c r="F49" i="10" s="1"/>
  <c r="C48" i="10"/>
  <c r="V48" i="10" s="1"/>
  <c r="B48" i="10"/>
  <c r="I48" i="10" s="1"/>
  <c r="C47" i="10"/>
  <c r="M47" i="10" s="1"/>
  <c r="B47" i="10"/>
  <c r="O47" i="10" s="1"/>
  <c r="C46" i="10"/>
  <c r="V46" i="10" s="1"/>
  <c r="B46" i="10"/>
  <c r="F46" i="10" s="1"/>
  <c r="C45" i="10"/>
  <c r="S45" i="10" s="1"/>
  <c r="B45" i="10"/>
  <c r="L45" i="10" s="1"/>
  <c r="C44" i="10"/>
  <c r="M44" i="10" s="1"/>
  <c r="B44" i="10"/>
  <c r="U44" i="10" s="1"/>
  <c r="C43" i="10"/>
  <c r="S43" i="10" s="1"/>
  <c r="B43" i="10"/>
  <c r="U43" i="10" s="1"/>
  <c r="C42" i="10"/>
  <c r="J42" i="10" s="1"/>
  <c r="B42" i="10"/>
  <c r="C41" i="10"/>
  <c r="B41" i="10"/>
  <c r="L41" i="10" s="1"/>
  <c r="C40" i="10"/>
  <c r="J40" i="10" s="1"/>
  <c r="B40" i="10"/>
  <c r="I40" i="10" s="1"/>
  <c r="C39" i="10"/>
  <c r="B39" i="10"/>
  <c r="R39" i="10" s="1"/>
  <c r="C38" i="10"/>
  <c r="S38" i="10" s="1"/>
  <c r="B38" i="10"/>
  <c r="R38" i="10" s="1"/>
  <c r="C37" i="10"/>
  <c r="S37" i="10" s="1"/>
  <c r="B37" i="10"/>
  <c r="L37" i="10" s="1"/>
  <c r="C36" i="10"/>
  <c r="P36" i="10" s="1"/>
  <c r="B36" i="10"/>
  <c r="C35" i="10"/>
  <c r="M35" i="10" s="1"/>
  <c r="B35" i="10"/>
  <c r="F35" i="10" s="1"/>
  <c r="C34" i="10"/>
  <c r="G34" i="10" s="1"/>
  <c r="B34" i="10"/>
  <c r="C33" i="10"/>
  <c r="J33" i="10" s="1"/>
  <c r="B33" i="10"/>
  <c r="O33" i="10" s="1"/>
  <c r="C32" i="10"/>
  <c r="G32" i="10" s="1"/>
  <c r="B32" i="10"/>
  <c r="U32" i="10" s="1"/>
  <c r="C31" i="10"/>
  <c r="P31" i="10" s="1"/>
  <c r="B31" i="10"/>
  <c r="I31" i="10" s="1"/>
  <c r="C30" i="10"/>
  <c r="S30" i="10" s="1"/>
  <c r="B30" i="10"/>
  <c r="O30" i="10" s="1"/>
  <c r="C29" i="10"/>
  <c r="S29" i="10" s="1"/>
  <c r="Y94" i="24" s="1"/>
  <c r="B29" i="10"/>
  <c r="U29" i="10" s="1"/>
  <c r="C28" i="10"/>
  <c r="J28" i="10" s="1"/>
  <c r="B28" i="10"/>
  <c r="F28" i="10" s="1"/>
  <c r="C27" i="10"/>
  <c r="P27" i="10" s="1"/>
  <c r="B27" i="10"/>
  <c r="I27" i="10" s="1"/>
  <c r="C26" i="10"/>
  <c r="V26" i="10" s="1"/>
  <c r="B26" i="10"/>
  <c r="C25" i="10"/>
  <c r="M25" i="10" s="1"/>
  <c r="B25" i="10"/>
  <c r="O25" i="10" s="1"/>
  <c r="C24" i="10"/>
  <c r="M24" i="10" s="1"/>
  <c r="B24" i="10"/>
  <c r="R24" i="10" s="1"/>
  <c r="C23" i="10"/>
  <c r="B23" i="10"/>
  <c r="F23" i="10" s="1"/>
  <c r="C22" i="10"/>
  <c r="M22" i="10" s="1"/>
  <c r="B22" i="10"/>
  <c r="R22" i="10" s="1"/>
  <c r="J180" i="24" s="1"/>
  <c r="C21" i="10"/>
  <c r="S21" i="10" s="1"/>
  <c r="Y173" i="24" s="1"/>
  <c r="B21" i="10"/>
  <c r="U21" i="10" s="1"/>
  <c r="C20" i="10"/>
  <c r="M20" i="10" s="1"/>
  <c r="B20" i="10"/>
  <c r="R20" i="10" s="1"/>
  <c r="J179" i="24" s="1"/>
  <c r="C19" i="10"/>
  <c r="M19" i="10" s="1"/>
  <c r="B19" i="10"/>
  <c r="R19" i="10" s="1"/>
  <c r="C18" i="10"/>
  <c r="J18" i="10" s="1"/>
  <c r="B18" i="10"/>
  <c r="R18" i="10" s="1"/>
  <c r="C17" i="10"/>
  <c r="M17" i="10" s="1"/>
  <c r="B17" i="10"/>
  <c r="C16" i="10"/>
  <c r="V16" i="10" s="1"/>
  <c r="B16" i="10"/>
  <c r="U16" i="10" s="1"/>
  <c r="L176" i="24" s="1"/>
  <c r="C15" i="10"/>
  <c r="P15" i="10" s="1"/>
  <c r="B15" i="10"/>
  <c r="I15" i="10" s="1"/>
  <c r="C14" i="10"/>
  <c r="J14" i="10" s="1"/>
  <c r="B14" i="10"/>
  <c r="L14" i="10" s="1"/>
  <c r="F175" i="24" s="1"/>
  <c r="C13" i="10"/>
  <c r="B13" i="10"/>
  <c r="F13" i="10" s="1"/>
  <c r="C12" i="10"/>
  <c r="B12" i="10"/>
  <c r="O12" i="10" s="1"/>
  <c r="C11" i="10"/>
  <c r="M11" i="10" s="1"/>
  <c r="B11" i="10"/>
  <c r="L11" i="10" s="1"/>
  <c r="C10" i="10"/>
  <c r="J10" i="10" s="1"/>
  <c r="B10" i="10"/>
  <c r="R10" i="10" s="1"/>
  <c r="C9" i="10"/>
  <c r="M9" i="10" s="1"/>
  <c r="U175" i="24" s="1"/>
  <c r="B9" i="10"/>
  <c r="L9" i="10" s="1"/>
  <c r="C8" i="10"/>
  <c r="P8" i="10" s="1"/>
  <c r="B8" i="10"/>
  <c r="U8" i="10" s="1"/>
  <c r="C7" i="10"/>
  <c r="S7" i="10" s="1"/>
  <c r="Y177" i="24" s="1"/>
  <c r="B7" i="10"/>
  <c r="R7" i="10" s="1"/>
  <c r="C6" i="10"/>
  <c r="V6" i="10" s="1"/>
  <c r="AA179" i="24" s="1"/>
  <c r="B6" i="10"/>
  <c r="C5" i="10"/>
  <c r="M5" i="10" s="1"/>
  <c r="U176" i="24" s="1"/>
  <c r="B5" i="10"/>
  <c r="L5" i="10" s="1"/>
  <c r="C4" i="10"/>
  <c r="V4" i="10" s="1"/>
  <c r="AA95" i="24" s="1"/>
  <c r="B4" i="10"/>
  <c r="R4" i="10" s="1"/>
  <c r="J173" i="24" s="1"/>
  <c r="C3" i="10"/>
  <c r="M3" i="10" s="1"/>
  <c r="B3" i="10"/>
  <c r="I3" i="10" s="1"/>
  <c r="D174" i="24" s="1"/>
  <c r="C232" i="9"/>
  <c r="V232" i="9" s="1"/>
  <c r="B232" i="9"/>
  <c r="X232" i="9" s="1"/>
  <c r="C231" i="9"/>
  <c r="AB231" i="9" s="1"/>
  <c r="B231" i="9"/>
  <c r="U231" i="9" s="1"/>
  <c r="C230" i="9"/>
  <c r="J230" i="9" s="1"/>
  <c r="B230" i="9"/>
  <c r="AA230" i="9" s="1"/>
  <c r="C229" i="9"/>
  <c r="P229" i="9" s="1"/>
  <c r="B229" i="9"/>
  <c r="C228" i="9"/>
  <c r="V228" i="9" s="1"/>
  <c r="B228" i="9"/>
  <c r="AA228" i="9" s="1"/>
  <c r="C227" i="9"/>
  <c r="AB227" i="9" s="1"/>
  <c r="B227" i="9"/>
  <c r="AA227" i="9" s="1"/>
  <c r="C226" i="9"/>
  <c r="J226" i="9" s="1"/>
  <c r="B226" i="9"/>
  <c r="O226" i="9" s="1"/>
  <c r="C225" i="9"/>
  <c r="AB225" i="9" s="1"/>
  <c r="B225" i="9"/>
  <c r="X225" i="9" s="1"/>
  <c r="C224" i="9"/>
  <c r="B224" i="9"/>
  <c r="O224" i="9" s="1"/>
  <c r="C223" i="9"/>
  <c r="Y223" i="9" s="1"/>
  <c r="B223" i="9"/>
  <c r="C222" i="9"/>
  <c r="B222" i="9"/>
  <c r="AA222" i="9" s="1"/>
  <c r="C221" i="9"/>
  <c r="V221" i="9" s="1"/>
  <c r="AG165" i="22" s="1"/>
  <c r="B221" i="9"/>
  <c r="L221" i="9" s="1"/>
  <c r="F149" i="22" s="1"/>
  <c r="C220" i="9"/>
  <c r="B220" i="9"/>
  <c r="U220" i="9" s="1"/>
  <c r="C219" i="9"/>
  <c r="AB219" i="9" s="1"/>
  <c r="B219" i="9"/>
  <c r="R219" i="9" s="1"/>
  <c r="C218" i="9"/>
  <c r="M218" i="9" s="1"/>
  <c r="B218" i="9"/>
  <c r="AD218" i="9" s="1"/>
  <c r="C217" i="9"/>
  <c r="Y217" i="9" s="1"/>
  <c r="B217" i="9"/>
  <c r="C216" i="9"/>
  <c r="V216" i="9" s="1"/>
  <c r="AG176" i="22" s="1"/>
  <c r="B216" i="9"/>
  <c r="C215" i="9"/>
  <c r="B215" i="9"/>
  <c r="C214" i="9"/>
  <c r="V214" i="9" s="1"/>
  <c r="B214" i="9"/>
  <c r="AA214" i="9" s="1"/>
  <c r="C213" i="9"/>
  <c r="AE213" i="9" s="1"/>
  <c r="B213" i="9"/>
  <c r="C212" i="9"/>
  <c r="B212" i="9"/>
  <c r="U212" i="9" s="1"/>
  <c r="C211" i="9"/>
  <c r="AB211" i="9" s="1"/>
  <c r="AK97" i="22" s="1"/>
  <c r="B211" i="9"/>
  <c r="U211" i="9" s="1"/>
  <c r="C210" i="9"/>
  <c r="B210" i="9"/>
  <c r="R210" i="9" s="1"/>
  <c r="C209" i="9"/>
  <c r="P209" i="9" s="1"/>
  <c r="B209" i="9"/>
  <c r="AA209" i="9" s="1"/>
  <c r="C208" i="9"/>
  <c r="V208" i="9" s="1"/>
  <c r="AG131" i="22" s="1"/>
  <c r="B208" i="9"/>
  <c r="I208" i="9" s="1"/>
  <c r="D74" i="22" s="1"/>
  <c r="C207" i="9"/>
  <c r="G207" i="9" s="1"/>
  <c r="B207" i="9"/>
  <c r="U207" i="9" s="1"/>
  <c r="C206" i="9"/>
  <c r="V206" i="9" s="1"/>
  <c r="B206" i="9"/>
  <c r="I206" i="9" s="1"/>
  <c r="D133" i="22" s="1"/>
  <c r="C205" i="9"/>
  <c r="M205" i="9" s="1"/>
  <c r="B205" i="9"/>
  <c r="I205" i="9" s="1"/>
  <c r="C204" i="9"/>
  <c r="B204" i="9"/>
  <c r="U204" i="9" s="1"/>
  <c r="C203" i="9"/>
  <c r="P203" i="9" s="1"/>
  <c r="B203" i="9"/>
  <c r="U203" i="9" s="1"/>
  <c r="C202" i="9"/>
  <c r="J202" i="9" s="1"/>
  <c r="B202" i="9"/>
  <c r="U202" i="9" s="1"/>
  <c r="C201" i="9"/>
  <c r="J201" i="9" s="1"/>
  <c r="B201" i="9"/>
  <c r="L201" i="9" s="1"/>
  <c r="C200" i="9"/>
  <c r="V200" i="9" s="1"/>
  <c r="B200" i="9"/>
  <c r="O200" i="9" s="1"/>
  <c r="C199" i="9"/>
  <c r="S199" i="9" s="1"/>
  <c r="B199" i="9"/>
  <c r="L199" i="9" s="1"/>
  <c r="C198" i="9"/>
  <c r="P198" i="9" s="1"/>
  <c r="AC75" i="22" s="1"/>
  <c r="B198" i="9"/>
  <c r="R198" i="9" s="1"/>
  <c r="C197" i="9"/>
  <c r="S197" i="9" s="1"/>
  <c r="AE92" i="22" s="1"/>
  <c r="B197" i="9"/>
  <c r="U197" i="9" s="1"/>
  <c r="L73" i="22" s="1"/>
  <c r="C196" i="9"/>
  <c r="V196" i="9" s="1"/>
  <c r="B196" i="9"/>
  <c r="U196" i="9" s="1"/>
  <c r="C195" i="9"/>
  <c r="B195" i="9"/>
  <c r="R195" i="9" s="1"/>
  <c r="C194" i="9"/>
  <c r="P194" i="9" s="1"/>
  <c r="B194" i="9"/>
  <c r="O194" i="9" s="1"/>
  <c r="C193" i="9"/>
  <c r="V193" i="9" s="1"/>
  <c r="B193" i="9"/>
  <c r="C192" i="9"/>
  <c r="B192" i="9"/>
  <c r="I192" i="9" s="1"/>
  <c r="C191" i="9"/>
  <c r="P191" i="9" s="1"/>
  <c r="AC98" i="22" s="1"/>
  <c r="B191" i="9"/>
  <c r="F191" i="9" s="1"/>
  <c r="C190" i="9"/>
  <c r="Y190" i="9" s="1"/>
  <c r="B190" i="9"/>
  <c r="R190" i="9" s="1"/>
  <c r="C189" i="9"/>
  <c r="M189" i="9" s="1"/>
  <c r="B189" i="9"/>
  <c r="X189" i="9" s="1"/>
  <c r="C188" i="9"/>
  <c r="V188" i="9" s="1"/>
  <c r="B188" i="9"/>
  <c r="C187" i="9"/>
  <c r="Y187" i="9" s="1"/>
  <c r="B187" i="9"/>
  <c r="AA187" i="9" s="1"/>
  <c r="C186" i="9"/>
  <c r="B186" i="9"/>
  <c r="R186" i="9" s="1"/>
  <c r="C185" i="9"/>
  <c r="P185" i="9" s="1"/>
  <c r="B185" i="9"/>
  <c r="AA185" i="9" s="1"/>
  <c r="C184" i="9"/>
  <c r="M184" i="9" s="1"/>
  <c r="B184" i="9"/>
  <c r="R184" i="9" s="1"/>
  <c r="C183" i="9"/>
  <c r="P183" i="9" s="1"/>
  <c r="B183" i="9"/>
  <c r="U183" i="9" s="1"/>
  <c r="C182" i="9"/>
  <c r="Y182" i="9" s="1"/>
  <c r="B182" i="9"/>
  <c r="R182" i="9" s="1"/>
  <c r="C181" i="9"/>
  <c r="V181" i="9" s="1"/>
  <c r="B181" i="9"/>
  <c r="O181" i="9" s="1"/>
  <c r="C180" i="9"/>
  <c r="S180" i="9" s="1"/>
  <c r="AE137" i="22" s="1"/>
  <c r="B180" i="9"/>
  <c r="U180" i="9" s="1"/>
  <c r="L96" i="22" s="1"/>
  <c r="C179" i="9"/>
  <c r="G179" i="9" s="1"/>
  <c r="B179" i="9"/>
  <c r="AA179" i="9" s="1"/>
  <c r="C178" i="9"/>
  <c r="AB178" i="9" s="1"/>
  <c r="B178" i="9"/>
  <c r="R178" i="9" s="1"/>
  <c r="C177" i="9"/>
  <c r="AB177" i="9" s="1"/>
  <c r="AK78" i="22" s="1"/>
  <c r="B177" i="9"/>
  <c r="O177" i="9" s="1"/>
  <c r="C176" i="9"/>
  <c r="AE176" i="9" s="1"/>
  <c r="B176" i="9"/>
  <c r="X176" i="9" s="1"/>
  <c r="C175" i="9"/>
  <c r="AB175" i="9" s="1"/>
  <c r="B175" i="9"/>
  <c r="AA175" i="9" s="1"/>
  <c r="C174" i="9"/>
  <c r="AB174" i="9" s="1"/>
  <c r="B174" i="9"/>
  <c r="R174" i="9" s="1"/>
  <c r="C173" i="9"/>
  <c r="M173" i="9" s="1"/>
  <c r="B173" i="9"/>
  <c r="AD173" i="9" s="1"/>
  <c r="C172" i="9"/>
  <c r="V172" i="9" s="1"/>
  <c r="B172" i="9"/>
  <c r="R172" i="9" s="1"/>
  <c r="C171" i="9"/>
  <c r="AB171" i="9" s="1"/>
  <c r="B171" i="9"/>
  <c r="AA171" i="9" s="1"/>
  <c r="C170" i="9"/>
  <c r="J170" i="9" s="1"/>
  <c r="B170" i="9"/>
  <c r="R170" i="9" s="1"/>
  <c r="C169" i="9"/>
  <c r="P169" i="9" s="1"/>
  <c r="B169" i="9"/>
  <c r="R169" i="9" s="1"/>
  <c r="J76" i="22" s="1"/>
  <c r="C168" i="9"/>
  <c r="V168" i="9" s="1"/>
  <c r="B168" i="9"/>
  <c r="U168" i="9" s="1"/>
  <c r="C167" i="9"/>
  <c r="AE167" i="9" s="1"/>
  <c r="B167" i="9"/>
  <c r="AD167" i="9" s="1"/>
  <c r="R157" i="22" s="1"/>
  <c r="C166" i="9"/>
  <c r="J166" i="9" s="1"/>
  <c r="B166" i="9"/>
  <c r="R166" i="9" s="1"/>
  <c r="C165" i="9"/>
  <c r="P165" i="9" s="1"/>
  <c r="B165" i="9"/>
  <c r="R165" i="9" s="1"/>
  <c r="C164" i="9"/>
  <c r="AE164" i="9" s="1"/>
  <c r="AM158" i="22" s="1"/>
  <c r="B164" i="9"/>
  <c r="C163" i="9"/>
  <c r="AB163" i="9" s="1"/>
  <c r="AK174" i="22" s="1"/>
  <c r="B163" i="9"/>
  <c r="I163" i="9" s="1"/>
  <c r="C162" i="9"/>
  <c r="J162" i="9" s="1"/>
  <c r="B162" i="9"/>
  <c r="R162" i="9" s="1"/>
  <c r="C161" i="9"/>
  <c r="V161" i="9" s="1"/>
  <c r="B161" i="9"/>
  <c r="C160" i="9"/>
  <c r="V160" i="9" s="1"/>
  <c r="B160" i="9"/>
  <c r="L160" i="9" s="1"/>
  <c r="C159" i="9"/>
  <c r="P159" i="9" s="1"/>
  <c r="B159" i="9"/>
  <c r="O159" i="9" s="1"/>
  <c r="C158" i="9"/>
  <c r="B158" i="9"/>
  <c r="R158" i="9" s="1"/>
  <c r="C157" i="9"/>
  <c r="Y157" i="9" s="1"/>
  <c r="B157" i="9"/>
  <c r="X157" i="9" s="1"/>
  <c r="C156" i="9"/>
  <c r="AE156" i="9" s="1"/>
  <c r="B156" i="9"/>
  <c r="R156" i="9" s="1"/>
  <c r="C155" i="9"/>
  <c r="AB155" i="9" s="1"/>
  <c r="B155" i="9"/>
  <c r="O155" i="9" s="1"/>
  <c r="C154" i="9"/>
  <c r="V154" i="9" s="1"/>
  <c r="B154" i="9"/>
  <c r="R154" i="9" s="1"/>
  <c r="C153" i="9"/>
  <c r="G153" i="9" s="1"/>
  <c r="B153" i="9"/>
  <c r="X153" i="9" s="1"/>
  <c r="C152" i="9"/>
  <c r="V152" i="9" s="1"/>
  <c r="B152" i="9"/>
  <c r="O152" i="9" s="1"/>
  <c r="C151" i="9"/>
  <c r="V151" i="9" s="1"/>
  <c r="B151" i="9"/>
  <c r="U151" i="9" s="1"/>
  <c r="C150" i="9"/>
  <c r="J150" i="9" s="1"/>
  <c r="B150" i="9"/>
  <c r="R150" i="9" s="1"/>
  <c r="C149" i="9"/>
  <c r="G149" i="9" s="1"/>
  <c r="B149" i="9"/>
  <c r="L149" i="9" s="1"/>
  <c r="C148" i="9"/>
  <c r="M148" i="9" s="1"/>
  <c r="B148" i="9"/>
  <c r="O148" i="9" s="1"/>
  <c r="C147" i="9"/>
  <c r="AB147" i="9" s="1"/>
  <c r="B147" i="9"/>
  <c r="F147" i="9" s="1"/>
  <c r="C146" i="9"/>
  <c r="J146" i="9" s="1"/>
  <c r="B146" i="9"/>
  <c r="U146" i="9" s="1"/>
  <c r="C145" i="9"/>
  <c r="B145" i="9"/>
  <c r="L145" i="9" s="1"/>
  <c r="C144" i="9"/>
  <c r="B144" i="9"/>
  <c r="U144" i="9" s="1"/>
  <c r="C143" i="9"/>
  <c r="B143" i="9"/>
  <c r="AA143" i="9" s="1"/>
  <c r="C142" i="9"/>
  <c r="S142" i="9" s="1"/>
  <c r="B142" i="9"/>
  <c r="R142" i="9" s="1"/>
  <c r="C141" i="9"/>
  <c r="P141" i="9" s="1"/>
  <c r="B141" i="9"/>
  <c r="C140" i="9"/>
  <c r="J140" i="9" s="1"/>
  <c r="B140" i="9"/>
  <c r="I140" i="9" s="1"/>
  <c r="C139" i="9"/>
  <c r="M139" i="9" s="1"/>
  <c r="B139" i="9"/>
  <c r="C138" i="9"/>
  <c r="B138" i="9"/>
  <c r="R138" i="9" s="1"/>
  <c r="C137" i="9"/>
  <c r="S137" i="9" s="1"/>
  <c r="B137" i="9"/>
  <c r="AD137" i="9" s="1"/>
  <c r="C136" i="9"/>
  <c r="AB136" i="9" s="1"/>
  <c r="B136" i="9"/>
  <c r="X136" i="9" s="1"/>
  <c r="C135" i="9"/>
  <c r="V135" i="9" s="1"/>
  <c r="B135" i="9"/>
  <c r="X135" i="9" s="1"/>
  <c r="C134" i="9"/>
  <c r="B134" i="9"/>
  <c r="L134" i="9" s="1"/>
  <c r="C133" i="9"/>
  <c r="S133" i="9" s="1"/>
  <c r="AE171" i="22" s="1"/>
  <c r="B133" i="9"/>
  <c r="L133" i="9" s="1"/>
  <c r="C132" i="9"/>
  <c r="J132" i="9" s="1"/>
  <c r="B132" i="9"/>
  <c r="X132" i="9" s="1"/>
  <c r="C131" i="9"/>
  <c r="AB131" i="9" s="1"/>
  <c r="B131" i="9"/>
  <c r="C130" i="9"/>
  <c r="J130" i="9" s="1"/>
  <c r="B130" i="9"/>
  <c r="AA130" i="9" s="1"/>
  <c r="C129" i="9"/>
  <c r="B129" i="9"/>
  <c r="U129" i="9" s="1"/>
  <c r="C128" i="9"/>
  <c r="AE128" i="9" s="1"/>
  <c r="B128" i="9"/>
  <c r="O128" i="9" s="1"/>
  <c r="C127" i="9"/>
  <c r="AB127" i="9" s="1"/>
  <c r="B127" i="9"/>
  <c r="O127" i="9" s="1"/>
  <c r="C126" i="9"/>
  <c r="V126" i="9" s="1"/>
  <c r="B126" i="9"/>
  <c r="O126" i="9" s="1"/>
  <c r="C125" i="9"/>
  <c r="P125" i="9" s="1"/>
  <c r="B125" i="9"/>
  <c r="X125" i="9" s="1"/>
  <c r="C124" i="9"/>
  <c r="P124" i="9" s="1"/>
  <c r="B124" i="9"/>
  <c r="U124" i="9" s="1"/>
  <c r="C123" i="9"/>
  <c r="V123" i="9" s="1"/>
  <c r="B123" i="9"/>
  <c r="C122" i="9"/>
  <c r="AE122" i="9" s="1"/>
  <c r="B122" i="9"/>
  <c r="R122" i="9" s="1"/>
  <c r="C121" i="9"/>
  <c r="S121" i="9" s="1"/>
  <c r="B121" i="9"/>
  <c r="AA121" i="9" s="1"/>
  <c r="C120" i="9"/>
  <c r="AB120" i="9" s="1"/>
  <c r="B120" i="9"/>
  <c r="X120" i="9" s="1"/>
  <c r="C119" i="9"/>
  <c r="AB119" i="9" s="1"/>
  <c r="B119" i="9"/>
  <c r="F119" i="9" s="1"/>
  <c r="C118" i="9"/>
  <c r="J118" i="9" s="1"/>
  <c r="B118" i="9"/>
  <c r="R118" i="9" s="1"/>
  <c r="C117" i="9"/>
  <c r="G117" i="9" s="1"/>
  <c r="B117" i="9"/>
  <c r="U117" i="9" s="1"/>
  <c r="C116" i="9"/>
  <c r="V116" i="9" s="1"/>
  <c r="AG201" i="22" s="1"/>
  <c r="B116" i="9"/>
  <c r="O116" i="9" s="1"/>
  <c r="C115" i="9"/>
  <c r="B115" i="9"/>
  <c r="R115" i="9" s="1"/>
  <c r="C114" i="9"/>
  <c r="M114" i="9" s="1"/>
  <c r="B114" i="9"/>
  <c r="I114" i="9" s="1"/>
  <c r="C113" i="9"/>
  <c r="AB113" i="9" s="1"/>
  <c r="B113" i="9"/>
  <c r="F113" i="9" s="1"/>
  <c r="C112" i="9"/>
  <c r="V112" i="9" s="1"/>
  <c r="B112" i="9"/>
  <c r="AA112" i="9" s="1"/>
  <c r="C111" i="9"/>
  <c r="AB111" i="9" s="1"/>
  <c r="B111" i="9"/>
  <c r="O111" i="9" s="1"/>
  <c r="C110" i="9"/>
  <c r="V110" i="9" s="1"/>
  <c r="B110" i="9"/>
  <c r="R110" i="9" s="1"/>
  <c r="C109" i="9"/>
  <c r="P109" i="9" s="1"/>
  <c r="B109" i="9"/>
  <c r="X109" i="9" s="1"/>
  <c r="C108" i="9"/>
  <c r="B108" i="9"/>
  <c r="U108" i="9" s="1"/>
  <c r="C107" i="9"/>
  <c r="AE107" i="9" s="1"/>
  <c r="AM220" i="22" s="1"/>
  <c r="B107" i="9"/>
  <c r="I107" i="9" s="1"/>
  <c r="C106" i="9"/>
  <c r="B106" i="9"/>
  <c r="R106" i="9" s="1"/>
  <c r="J172" i="22" s="1"/>
  <c r="C105" i="9"/>
  <c r="J105" i="9" s="1"/>
  <c r="Y216" i="22" s="1"/>
  <c r="B105" i="9"/>
  <c r="L105" i="9" s="1"/>
  <c r="C104" i="9"/>
  <c r="S104" i="9" s="1"/>
  <c r="AE215" i="22" s="1"/>
  <c r="B104" i="9"/>
  <c r="U104" i="9" s="1"/>
  <c r="C103" i="9"/>
  <c r="AB103" i="9" s="1"/>
  <c r="B103" i="9"/>
  <c r="AD103" i="9" s="1"/>
  <c r="C102" i="9"/>
  <c r="J102" i="9" s="1"/>
  <c r="B102" i="9"/>
  <c r="R102" i="9" s="1"/>
  <c r="C101" i="9"/>
  <c r="M101" i="9" s="1"/>
  <c r="B101" i="9"/>
  <c r="U101" i="9" s="1"/>
  <c r="L97" i="22" s="1"/>
  <c r="C100" i="9"/>
  <c r="V100" i="9" s="1"/>
  <c r="B100" i="9"/>
  <c r="L100" i="9" s="1"/>
  <c r="C99" i="9"/>
  <c r="AB99" i="9" s="1"/>
  <c r="B99" i="9"/>
  <c r="X99" i="9" s="1"/>
  <c r="N127" i="22" s="1"/>
  <c r="C98" i="9"/>
  <c r="J98" i="9" s="1"/>
  <c r="B98" i="9"/>
  <c r="R98" i="9" s="1"/>
  <c r="C97" i="9"/>
  <c r="P97" i="9" s="1"/>
  <c r="B97" i="9"/>
  <c r="AD97" i="9" s="1"/>
  <c r="C96" i="9"/>
  <c r="V96" i="9" s="1"/>
  <c r="B96" i="9"/>
  <c r="U96" i="9" s="1"/>
  <c r="L220" i="22" s="1"/>
  <c r="C95" i="9"/>
  <c r="Y95" i="9" s="1"/>
  <c r="B95" i="9"/>
  <c r="C94" i="9"/>
  <c r="M94" i="9" s="1"/>
  <c r="B94" i="9"/>
  <c r="R94" i="9" s="1"/>
  <c r="J219" i="22" s="1"/>
  <c r="C93" i="9"/>
  <c r="B93" i="9"/>
  <c r="X93" i="9" s="1"/>
  <c r="C92" i="9"/>
  <c r="AB92" i="9" s="1"/>
  <c r="B92" i="9"/>
  <c r="AA92" i="9" s="1"/>
  <c r="P218" i="22" s="1"/>
  <c r="C91" i="9"/>
  <c r="S91" i="9" s="1"/>
  <c r="B91" i="9"/>
  <c r="O91" i="9" s="1"/>
  <c r="C90" i="9"/>
  <c r="AE90" i="9" s="1"/>
  <c r="B90" i="9"/>
  <c r="R90" i="9" s="1"/>
  <c r="C89" i="9"/>
  <c r="S89" i="9" s="1"/>
  <c r="AE124" i="22" s="1"/>
  <c r="B89" i="9"/>
  <c r="L89" i="9" s="1"/>
  <c r="C88" i="9"/>
  <c r="M88" i="9" s="1"/>
  <c r="AA125" i="22" s="1"/>
  <c r="B88" i="9"/>
  <c r="O88" i="9" s="1"/>
  <c r="H215" i="22" s="1"/>
  <c r="C87" i="9"/>
  <c r="S87" i="9" s="1"/>
  <c r="AE214" i="22" s="1"/>
  <c r="B87" i="9"/>
  <c r="C86" i="9"/>
  <c r="J86" i="9" s="1"/>
  <c r="B86" i="9"/>
  <c r="R86" i="9" s="1"/>
  <c r="J214" i="22" s="1"/>
  <c r="C85" i="9"/>
  <c r="M85" i="9" s="1"/>
  <c r="AA218" i="22" s="1"/>
  <c r="B85" i="9"/>
  <c r="R85" i="9" s="1"/>
  <c r="C84" i="9"/>
  <c r="V84" i="9" s="1"/>
  <c r="B84" i="9"/>
  <c r="O84" i="9" s="1"/>
  <c r="C83" i="9"/>
  <c r="AE83" i="9" s="1"/>
  <c r="B83" i="9"/>
  <c r="R83" i="9" s="1"/>
  <c r="C82" i="9"/>
  <c r="AE82" i="9" s="1"/>
  <c r="B82" i="9"/>
  <c r="R82" i="9" s="1"/>
  <c r="J213" i="22" s="1"/>
  <c r="C81" i="9"/>
  <c r="B81" i="9"/>
  <c r="F81" i="9" s="1"/>
  <c r="C80" i="9"/>
  <c r="S80" i="9" s="1"/>
  <c r="B80" i="9"/>
  <c r="O80" i="9" s="1"/>
  <c r="H211" i="22" s="1"/>
  <c r="C79" i="9"/>
  <c r="AB79" i="9" s="1"/>
  <c r="AK213" i="22" s="1"/>
  <c r="B79" i="9"/>
  <c r="C78" i="9"/>
  <c r="AE78" i="9" s="1"/>
  <c r="B78" i="9"/>
  <c r="R78" i="9" s="1"/>
  <c r="C77" i="9"/>
  <c r="P77" i="9" s="1"/>
  <c r="B77" i="9"/>
  <c r="X77" i="9" s="1"/>
  <c r="C76" i="9"/>
  <c r="AB76" i="9" s="1"/>
  <c r="B76" i="9"/>
  <c r="AA76" i="9" s="1"/>
  <c r="P209" i="22" s="1"/>
  <c r="C75" i="9"/>
  <c r="J75" i="9" s="1"/>
  <c r="B75" i="9"/>
  <c r="AD75" i="9" s="1"/>
  <c r="C74" i="9"/>
  <c r="B74" i="9"/>
  <c r="U74" i="9" s="1"/>
  <c r="L208" i="22" s="1"/>
  <c r="C73" i="9"/>
  <c r="AB73" i="9" s="1"/>
  <c r="B73" i="9"/>
  <c r="L73" i="9" s="1"/>
  <c r="C72" i="9"/>
  <c r="AB72" i="9" s="1"/>
  <c r="AK207" i="22" s="1"/>
  <c r="B72" i="9"/>
  <c r="R72" i="9" s="1"/>
  <c r="C71" i="9"/>
  <c r="P71" i="9" s="1"/>
  <c r="B71" i="9"/>
  <c r="F71" i="9" s="1"/>
  <c r="C70" i="9"/>
  <c r="AB70" i="9" s="1"/>
  <c r="B70" i="9"/>
  <c r="O70" i="9" s="1"/>
  <c r="C69" i="9"/>
  <c r="P69" i="9" s="1"/>
  <c r="B69" i="9"/>
  <c r="U69" i="9" s="1"/>
  <c r="C68" i="9"/>
  <c r="B68" i="9"/>
  <c r="X68" i="9" s="1"/>
  <c r="C67" i="9"/>
  <c r="V67" i="9" s="1"/>
  <c r="B67" i="9"/>
  <c r="L67" i="9" s="1"/>
  <c r="F206" i="22" s="1"/>
  <c r="C66" i="9"/>
  <c r="V66" i="9" s="1"/>
  <c r="B66" i="9"/>
  <c r="AA66" i="9" s="1"/>
  <c r="C65" i="9"/>
  <c r="AB65" i="9" s="1"/>
  <c r="AK210" i="22" s="1"/>
  <c r="B65" i="9"/>
  <c r="AA65" i="9" s="1"/>
  <c r="C64" i="9"/>
  <c r="M64" i="9" s="1"/>
  <c r="B64" i="9"/>
  <c r="O64" i="9" s="1"/>
  <c r="C63" i="9"/>
  <c r="M63" i="9" s="1"/>
  <c r="B63" i="9"/>
  <c r="L63" i="9" s="1"/>
  <c r="C62" i="9"/>
  <c r="AE62" i="9" s="1"/>
  <c r="B62" i="9"/>
  <c r="R62" i="9" s="1"/>
  <c r="C61" i="9"/>
  <c r="AE61" i="9" s="1"/>
  <c r="B61" i="9"/>
  <c r="O61" i="9" s="1"/>
  <c r="H95" i="22" s="1"/>
  <c r="C60" i="9"/>
  <c r="B60" i="9"/>
  <c r="U60" i="9" s="1"/>
  <c r="C59" i="9"/>
  <c r="M59" i="9" s="1"/>
  <c r="B59" i="9"/>
  <c r="L59" i="9" s="1"/>
  <c r="C58" i="9"/>
  <c r="B58" i="9"/>
  <c r="R58" i="9" s="1"/>
  <c r="C57" i="9"/>
  <c r="B57" i="9"/>
  <c r="C56" i="9"/>
  <c r="P56" i="9" s="1"/>
  <c r="B56" i="9"/>
  <c r="I56" i="9" s="1"/>
  <c r="C55" i="9"/>
  <c r="M55" i="9" s="1"/>
  <c r="B55" i="9"/>
  <c r="L55" i="9" s="1"/>
  <c r="C54" i="9"/>
  <c r="S54" i="9" s="1"/>
  <c r="B54" i="9"/>
  <c r="R54" i="9" s="1"/>
  <c r="C53" i="9"/>
  <c r="AE53" i="9" s="1"/>
  <c r="B53" i="9"/>
  <c r="U53" i="9" s="1"/>
  <c r="C52" i="9"/>
  <c r="M52" i="9" s="1"/>
  <c r="B52" i="9"/>
  <c r="U52" i="9" s="1"/>
  <c r="C51" i="9"/>
  <c r="V51" i="9" s="1"/>
  <c r="B51" i="9"/>
  <c r="L51" i="9" s="1"/>
  <c r="C50" i="9"/>
  <c r="AE50" i="9" s="1"/>
  <c r="B50" i="9"/>
  <c r="R50" i="9" s="1"/>
  <c r="C49" i="9"/>
  <c r="AE49" i="9" s="1"/>
  <c r="B49" i="9"/>
  <c r="U49" i="9" s="1"/>
  <c r="C48" i="9"/>
  <c r="M48" i="9" s="1"/>
  <c r="B48" i="9"/>
  <c r="X48" i="9" s="1"/>
  <c r="C47" i="9"/>
  <c r="V47" i="9" s="1"/>
  <c r="B47" i="9"/>
  <c r="AD47" i="9" s="1"/>
  <c r="C46" i="9"/>
  <c r="Y46" i="9" s="1"/>
  <c r="B46" i="9"/>
  <c r="R46" i="9" s="1"/>
  <c r="C45" i="9"/>
  <c r="G45" i="9" s="1"/>
  <c r="B45" i="9"/>
  <c r="O45" i="9" s="1"/>
  <c r="C44" i="9"/>
  <c r="M44" i="9" s="1"/>
  <c r="B44" i="9"/>
  <c r="AA44" i="9" s="1"/>
  <c r="C43" i="9"/>
  <c r="M43" i="9" s="1"/>
  <c r="B43" i="9"/>
  <c r="L43" i="9" s="1"/>
  <c r="C42" i="9"/>
  <c r="AE42" i="9" s="1"/>
  <c r="B42" i="9"/>
  <c r="R42" i="9" s="1"/>
  <c r="J93" i="22" s="1"/>
  <c r="C41" i="9"/>
  <c r="AE41" i="9" s="1"/>
  <c r="B41" i="9"/>
  <c r="U41" i="9" s="1"/>
  <c r="C40" i="9"/>
  <c r="J40" i="9" s="1"/>
  <c r="B40" i="9"/>
  <c r="U40" i="9" s="1"/>
  <c r="C39" i="9"/>
  <c r="B39" i="9"/>
  <c r="C38" i="9"/>
  <c r="AB38" i="9" s="1"/>
  <c r="B38" i="9"/>
  <c r="R38" i="9" s="1"/>
  <c r="C37" i="9"/>
  <c r="Y37" i="9" s="1"/>
  <c r="B37" i="9"/>
  <c r="I37" i="9" s="1"/>
  <c r="C36" i="9"/>
  <c r="AE36" i="9" s="1"/>
  <c r="B36" i="9"/>
  <c r="O36" i="9" s="1"/>
  <c r="C35" i="9"/>
  <c r="AE35" i="9" s="1"/>
  <c r="B35" i="9"/>
  <c r="O35" i="9" s="1"/>
  <c r="C34" i="9"/>
  <c r="G34" i="9" s="1"/>
  <c r="B34" i="9"/>
  <c r="R34" i="9" s="1"/>
  <c r="C33" i="9"/>
  <c r="S33" i="9" s="1"/>
  <c r="B33" i="9"/>
  <c r="R33" i="9" s="1"/>
  <c r="C32" i="9"/>
  <c r="M32" i="9" s="1"/>
  <c r="B32" i="9"/>
  <c r="AA32" i="9" s="1"/>
  <c r="C31" i="9"/>
  <c r="B31" i="9"/>
  <c r="L31" i="9" s="1"/>
  <c r="C30" i="9"/>
  <c r="AE30" i="9" s="1"/>
  <c r="B30" i="9"/>
  <c r="R30" i="9" s="1"/>
  <c r="C29" i="9"/>
  <c r="Y29" i="9" s="1"/>
  <c r="AI94" i="22" s="1"/>
  <c r="B29" i="9"/>
  <c r="U29" i="9" s="1"/>
  <c r="C28" i="9"/>
  <c r="B28" i="9"/>
  <c r="U28" i="9" s="1"/>
  <c r="C27" i="9"/>
  <c r="Y27" i="9" s="1"/>
  <c r="B27" i="9"/>
  <c r="L27" i="9" s="1"/>
  <c r="C26" i="9"/>
  <c r="M26" i="9" s="1"/>
  <c r="B26" i="9"/>
  <c r="R26" i="9" s="1"/>
  <c r="C25" i="9"/>
  <c r="J25" i="9" s="1"/>
  <c r="B25" i="9"/>
  <c r="U25" i="9" s="1"/>
  <c r="C24" i="9"/>
  <c r="P24" i="9" s="1"/>
  <c r="B24" i="9"/>
  <c r="X24" i="9" s="1"/>
  <c r="C23" i="9"/>
  <c r="M23" i="9" s="1"/>
  <c r="B23" i="9"/>
  <c r="L23" i="9" s="1"/>
  <c r="C22" i="9"/>
  <c r="V22" i="9" s="1"/>
  <c r="B22" i="9"/>
  <c r="R22" i="9" s="1"/>
  <c r="C21" i="9"/>
  <c r="J21" i="9" s="1"/>
  <c r="Y177" i="22" s="1"/>
  <c r="B21" i="9"/>
  <c r="C20" i="9"/>
  <c r="B20" i="9"/>
  <c r="U20" i="9" s="1"/>
  <c r="C19" i="9"/>
  <c r="B19" i="9"/>
  <c r="I19" i="9" s="1"/>
  <c r="C18" i="9"/>
  <c r="B18" i="9"/>
  <c r="AA18" i="9" s="1"/>
  <c r="C17" i="9"/>
  <c r="Y17" i="9" s="1"/>
  <c r="B17" i="9"/>
  <c r="C16" i="9"/>
  <c r="S16" i="9" s="1"/>
  <c r="B16" i="9"/>
  <c r="C15" i="9"/>
  <c r="AE15" i="9" s="1"/>
  <c r="B15" i="9"/>
  <c r="L15" i="9" s="1"/>
  <c r="C14" i="9"/>
  <c r="V14" i="9" s="1"/>
  <c r="B14" i="9"/>
  <c r="C13" i="9"/>
  <c r="AE13" i="9" s="1"/>
  <c r="AM184" i="22" s="1"/>
  <c r="B13" i="9"/>
  <c r="U13" i="9" s="1"/>
  <c r="C12" i="9"/>
  <c r="AE12" i="9" s="1"/>
  <c r="B12" i="9"/>
  <c r="U12" i="9" s="1"/>
  <c r="C11" i="9"/>
  <c r="P11" i="9" s="1"/>
  <c r="B11" i="9"/>
  <c r="AD11" i="9" s="1"/>
  <c r="C10" i="9"/>
  <c r="S10" i="9" s="1"/>
  <c r="AE182" i="22" s="1"/>
  <c r="B10" i="9"/>
  <c r="F10" i="9" s="1"/>
  <c r="B99" i="22" s="1"/>
  <c r="C9" i="9"/>
  <c r="M9" i="9" s="1"/>
  <c r="AA179" i="22" s="1"/>
  <c r="B9" i="9"/>
  <c r="C8" i="9"/>
  <c r="P8" i="9" s="1"/>
  <c r="B8" i="9"/>
  <c r="O8" i="9" s="1"/>
  <c r="C7" i="9"/>
  <c r="B7" i="9"/>
  <c r="I7" i="9" s="1"/>
  <c r="C6" i="9"/>
  <c r="V6" i="9" s="1"/>
  <c r="AG183" i="22" s="1"/>
  <c r="B6" i="9"/>
  <c r="R6" i="9" s="1"/>
  <c r="C5" i="9"/>
  <c r="M5" i="9" s="1"/>
  <c r="AA180" i="22" s="1"/>
  <c r="B5" i="9"/>
  <c r="C4" i="9"/>
  <c r="AE4" i="9" s="1"/>
  <c r="AM99" i="22" s="1"/>
  <c r="B4" i="9"/>
  <c r="C3" i="9"/>
  <c r="V3" i="9" s="1"/>
  <c r="B3" i="9"/>
  <c r="U3" i="9" s="1"/>
  <c r="L178" i="22" s="1"/>
  <c r="C232" i="5"/>
  <c r="G232" i="5" s="1"/>
  <c r="B232" i="5"/>
  <c r="O232" i="5" s="1"/>
  <c r="C231" i="5"/>
  <c r="AB231" i="5" s="1"/>
  <c r="B231" i="5"/>
  <c r="U231" i="5" s="1"/>
  <c r="C230" i="5"/>
  <c r="AE230" i="5" s="1"/>
  <c r="B230" i="5"/>
  <c r="X230" i="5" s="1"/>
  <c r="C229" i="5"/>
  <c r="P229" i="5" s="1"/>
  <c r="B229" i="5"/>
  <c r="R229" i="5" s="1"/>
  <c r="C228" i="5"/>
  <c r="J228" i="5" s="1"/>
  <c r="B228" i="5"/>
  <c r="I228" i="5" s="1"/>
  <c r="C227" i="5"/>
  <c r="B227" i="5"/>
  <c r="C226" i="5"/>
  <c r="P226" i="5" s="1"/>
  <c r="B226" i="5"/>
  <c r="AA226" i="5" s="1"/>
  <c r="C225" i="5"/>
  <c r="AB225" i="5" s="1"/>
  <c r="B225" i="5"/>
  <c r="U225" i="5" s="1"/>
  <c r="C224" i="5"/>
  <c r="J224" i="5" s="1"/>
  <c r="Y80" i="21" s="1"/>
  <c r="B224" i="5"/>
  <c r="AD224" i="5" s="1"/>
  <c r="R146" i="21" s="1"/>
  <c r="C223" i="5"/>
  <c r="M223" i="5" s="1"/>
  <c r="B223" i="5"/>
  <c r="X223" i="5" s="1"/>
  <c r="N89" i="21" s="1"/>
  <c r="C222" i="5"/>
  <c r="P222" i="5" s="1"/>
  <c r="B222" i="5"/>
  <c r="U222" i="5" s="1"/>
  <c r="C221" i="5"/>
  <c r="M221" i="5" s="1"/>
  <c r="AA165" i="21" s="1"/>
  <c r="B221" i="5"/>
  <c r="C220" i="5"/>
  <c r="B220" i="5"/>
  <c r="O220" i="5" s="1"/>
  <c r="C219" i="5"/>
  <c r="V219" i="5" s="1"/>
  <c r="B219" i="5"/>
  <c r="X219" i="5" s="1"/>
  <c r="C218" i="5"/>
  <c r="V218" i="5" s="1"/>
  <c r="B218" i="5"/>
  <c r="L218" i="5" s="1"/>
  <c r="C217" i="5"/>
  <c r="B217" i="5"/>
  <c r="AD217" i="5" s="1"/>
  <c r="C216" i="5"/>
  <c r="S216" i="5" s="1"/>
  <c r="B216" i="5"/>
  <c r="O216" i="5" s="1"/>
  <c r="C215" i="5"/>
  <c r="P215" i="5" s="1"/>
  <c r="B215" i="5"/>
  <c r="C214" i="5"/>
  <c r="V214" i="5" s="1"/>
  <c r="B214" i="5"/>
  <c r="AA214" i="5" s="1"/>
  <c r="C213" i="5"/>
  <c r="Y213" i="5" s="1"/>
  <c r="AI146" i="21" s="1"/>
  <c r="B213" i="5"/>
  <c r="I213" i="5" s="1"/>
  <c r="C212" i="5"/>
  <c r="AB212" i="5" s="1"/>
  <c r="AK145" i="21" s="1"/>
  <c r="B212" i="5"/>
  <c r="C211" i="5"/>
  <c r="M211" i="5" s="1"/>
  <c r="B211" i="5"/>
  <c r="F211" i="5" s="1"/>
  <c r="C210" i="5"/>
  <c r="Y210" i="5" s="1"/>
  <c r="B210" i="5"/>
  <c r="I210" i="5" s="1"/>
  <c r="C209" i="5"/>
  <c r="AB209" i="5" s="1"/>
  <c r="B209" i="5"/>
  <c r="C208" i="5"/>
  <c r="M208" i="5" s="1"/>
  <c r="AA127" i="21" s="1"/>
  <c r="B208" i="5"/>
  <c r="C207" i="5"/>
  <c r="B207" i="5"/>
  <c r="R207" i="5" s="1"/>
  <c r="C206" i="5"/>
  <c r="B206" i="5"/>
  <c r="I206" i="5" s="1"/>
  <c r="C205" i="5"/>
  <c r="V205" i="5" s="1"/>
  <c r="AG68" i="21" s="1"/>
  <c r="B205" i="5"/>
  <c r="U205" i="5" s="1"/>
  <c r="C204" i="5"/>
  <c r="S204" i="5" s="1"/>
  <c r="B204" i="5"/>
  <c r="L204" i="5" s="1"/>
  <c r="C203" i="5"/>
  <c r="G203" i="5" s="1"/>
  <c r="B203" i="5"/>
  <c r="I203" i="5" s="1"/>
  <c r="C202" i="5"/>
  <c r="M202" i="5" s="1"/>
  <c r="B202" i="5"/>
  <c r="F202" i="5" s="1"/>
  <c r="C201" i="5"/>
  <c r="P201" i="5" s="1"/>
  <c r="B201" i="5"/>
  <c r="U201" i="5" s="1"/>
  <c r="C200" i="5"/>
  <c r="B200" i="5"/>
  <c r="U200" i="5" s="1"/>
  <c r="C199" i="5"/>
  <c r="V199" i="5" s="1"/>
  <c r="B199" i="5"/>
  <c r="L199" i="5" s="1"/>
  <c r="C198" i="5"/>
  <c r="M198" i="5" s="1"/>
  <c r="AA71" i="21" s="1"/>
  <c r="B198" i="5"/>
  <c r="U198" i="5" s="1"/>
  <c r="C197" i="5"/>
  <c r="J197" i="5" s="1"/>
  <c r="Y92" i="21" s="1"/>
  <c r="B197" i="5"/>
  <c r="R197" i="5" s="1"/>
  <c r="J69" i="21" s="1"/>
  <c r="C196" i="5"/>
  <c r="B196" i="5"/>
  <c r="L196" i="5" s="1"/>
  <c r="C195" i="5"/>
  <c r="B195" i="5"/>
  <c r="C194" i="5"/>
  <c r="G194" i="5" s="1"/>
  <c r="B194" i="5"/>
  <c r="F194" i="5" s="1"/>
  <c r="C193" i="5"/>
  <c r="M193" i="5" s="1"/>
  <c r="B193" i="5"/>
  <c r="C192" i="5"/>
  <c r="P192" i="5" s="1"/>
  <c r="B192" i="5"/>
  <c r="U192" i="5" s="1"/>
  <c r="C191" i="5"/>
  <c r="M191" i="5" s="1"/>
  <c r="B191" i="5"/>
  <c r="X191" i="5" s="1"/>
  <c r="C190" i="5"/>
  <c r="J190" i="5" s="1"/>
  <c r="B190" i="5"/>
  <c r="U190" i="5" s="1"/>
  <c r="L165" i="21" s="1"/>
  <c r="C189" i="5"/>
  <c r="P189" i="5" s="1"/>
  <c r="B189" i="5"/>
  <c r="C188" i="5"/>
  <c r="M188" i="5" s="1"/>
  <c r="B188" i="5"/>
  <c r="R188" i="5" s="1"/>
  <c r="C187" i="5"/>
  <c r="AB187" i="5" s="1"/>
  <c r="B187" i="5"/>
  <c r="U187" i="5" s="1"/>
  <c r="L134" i="21" s="1"/>
  <c r="C186" i="5"/>
  <c r="M186" i="5" s="1"/>
  <c r="AA75" i="21" s="1"/>
  <c r="B186" i="5"/>
  <c r="AA186" i="5" s="1"/>
  <c r="C185" i="5"/>
  <c r="M185" i="5" s="1"/>
  <c r="B185" i="5"/>
  <c r="C184" i="5"/>
  <c r="S184" i="5" s="1"/>
  <c r="B184" i="5"/>
  <c r="L184" i="5" s="1"/>
  <c r="C183" i="5"/>
  <c r="B183" i="5"/>
  <c r="AD183" i="5" s="1"/>
  <c r="C182" i="5"/>
  <c r="S182" i="5" s="1"/>
  <c r="B182" i="5"/>
  <c r="X182" i="5" s="1"/>
  <c r="C181" i="5"/>
  <c r="B181" i="5"/>
  <c r="L181" i="5" s="1"/>
  <c r="C180" i="5"/>
  <c r="AE180" i="5" s="1"/>
  <c r="AM133" i="21" s="1"/>
  <c r="B180" i="5"/>
  <c r="L180" i="5" s="1"/>
  <c r="C179" i="5"/>
  <c r="J179" i="5" s="1"/>
  <c r="B179" i="5"/>
  <c r="AA179" i="5" s="1"/>
  <c r="C178" i="5"/>
  <c r="J178" i="5" s="1"/>
  <c r="B178" i="5"/>
  <c r="U178" i="5" s="1"/>
  <c r="C177" i="5"/>
  <c r="B177" i="5"/>
  <c r="L177" i="5" s="1"/>
  <c r="F164" i="21" s="1"/>
  <c r="C176" i="5"/>
  <c r="Y176" i="5" s="1"/>
  <c r="B176" i="5"/>
  <c r="X176" i="5" s="1"/>
  <c r="C175" i="5"/>
  <c r="P175" i="5" s="1"/>
  <c r="AC73" i="21" s="1"/>
  <c r="B175" i="5"/>
  <c r="X175" i="5" s="1"/>
  <c r="C174" i="5"/>
  <c r="AB174" i="5" s="1"/>
  <c r="B174" i="5"/>
  <c r="U174" i="5" s="1"/>
  <c r="C173" i="5"/>
  <c r="Y173" i="5" s="1"/>
  <c r="B173" i="5"/>
  <c r="U173" i="5" s="1"/>
  <c r="C172" i="5"/>
  <c r="B172" i="5"/>
  <c r="U172" i="5" s="1"/>
  <c r="L73" i="21" s="1"/>
  <c r="C171" i="5"/>
  <c r="B171" i="5"/>
  <c r="L171" i="5" s="1"/>
  <c r="C170" i="5"/>
  <c r="B170" i="5"/>
  <c r="I170" i="5" s="1"/>
  <c r="C169" i="5"/>
  <c r="V169" i="5" s="1"/>
  <c r="B169" i="5"/>
  <c r="I169" i="5" s="1"/>
  <c r="D72" i="21" s="1"/>
  <c r="C168" i="5"/>
  <c r="AB168" i="5" s="1"/>
  <c r="B168" i="5"/>
  <c r="AD168" i="5" s="1"/>
  <c r="C167" i="5"/>
  <c r="AE167" i="5" s="1"/>
  <c r="B167" i="5"/>
  <c r="L167" i="5" s="1"/>
  <c r="C166" i="5"/>
  <c r="P166" i="5" s="1"/>
  <c r="B166" i="5"/>
  <c r="O166" i="5" s="1"/>
  <c r="C165" i="5"/>
  <c r="J165" i="5" s="1"/>
  <c r="B165" i="5"/>
  <c r="AA165" i="5" s="1"/>
  <c r="C164" i="5"/>
  <c r="B164" i="5"/>
  <c r="AD164" i="5" s="1"/>
  <c r="C163" i="5"/>
  <c r="AE163" i="5" s="1"/>
  <c r="B163" i="5"/>
  <c r="L163" i="5" s="1"/>
  <c r="C162" i="5"/>
  <c r="P162" i="5" s="1"/>
  <c r="B162" i="5"/>
  <c r="U162" i="5" s="1"/>
  <c r="C161" i="5"/>
  <c r="B161" i="5"/>
  <c r="L161" i="5" s="1"/>
  <c r="C160" i="5"/>
  <c r="B160" i="5"/>
  <c r="AA160" i="5" s="1"/>
  <c r="C159" i="5"/>
  <c r="P159" i="5" s="1"/>
  <c r="B159" i="5"/>
  <c r="C158" i="5"/>
  <c r="M158" i="5" s="1"/>
  <c r="B158" i="5"/>
  <c r="C157" i="5"/>
  <c r="Y157" i="5" s="1"/>
  <c r="B157" i="5"/>
  <c r="O157" i="5" s="1"/>
  <c r="C156" i="5"/>
  <c r="P156" i="5" s="1"/>
  <c r="B156" i="5"/>
  <c r="C155" i="5"/>
  <c r="S155" i="5" s="1"/>
  <c r="B155" i="5"/>
  <c r="U155" i="5" s="1"/>
  <c r="C154" i="5"/>
  <c r="P154" i="5" s="1"/>
  <c r="B154" i="5"/>
  <c r="AD154" i="5" s="1"/>
  <c r="C153" i="5"/>
  <c r="B153" i="5"/>
  <c r="O153" i="5" s="1"/>
  <c r="C152" i="5"/>
  <c r="AE152" i="5" s="1"/>
  <c r="AM153" i="21" s="1"/>
  <c r="B152" i="5"/>
  <c r="AD152" i="5" s="1"/>
  <c r="C151" i="5"/>
  <c r="S151" i="5" s="1"/>
  <c r="B151" i="5"/>
  <c r="C150" i="5"/>
  <c r="Y150" i="5" s="1"/>
  <c r="B150" i="5"/>
  <c r="X150" i="5" s="1"/>
  <c r="C149" i="5"/>
  <c r="AB149" i="5" s="1"/>
  <c r="B149" i="5"/>
  <c r="C148" i="5"/>
  <c r="AE148" i="5" s="1"/>
  <c r="B148" i="5"/>
  <c r="AD148" i="5" s="1"/>
  <c r="C147" i="5"/>
  <c r="S147" i="5" s="1"/>
  <c r="B147" i="5"/>
  <c r="I147" i="5" s="1"/>
  <c r="C146" i="5"/>
  <c r="P146" i="5" s="1"/>
  <c r="B146" i="5"/>
  <c r="L146" i="5" s="1"/>
  <c r="C145" i="5"/>
  <c r="M145" i="5" s="1"/>
  <c r="AA139" i="21" s="1"/>
  <c r="B145" i="5"/>
  <c r="C144" i="5"/>
  <c r="Y144" i="5" s="1"/>
  <c r="B144" i="5"/>
  <c r="AA144" i="5" s="1"/>
  <c r="C143" i="5"/>
  <c r="S143" i="5" s="1"/>
  <c r="B143" i="5"/>
  <c r="X143" i="5" s="1"/>
  <c r="C142" i="5"/>
  <c r="J142" i="5" s="1"/>
  <c r="B142" i="5"/>
  <c r="L142" i="5" s="1"/>
  <c r="C141" i="5"/>
  <c r="B141" i="5"/>
  <c r="AA141" i="5" s="1"/>
  <c r="C140" i="5"/>
  <c r="Y140" i="5" s="1"/>
  <c r="B140" i="5"/>
  <c r="U140" i="5" s="1"/>
  <c r="C139" i="5"/>
  <c r="AB139" i="5" s="1"/>
  <c r="B139" i="5"/>
  <c r="L139" i="5" s="1"/>
  <c r="C138" i="5"/>
  <c r="V138" i="5" s="1"/>
  <c r="B138" i="5"/>
  <c r="C137" i="5"/>
  <c r="V137" i="5" s="1"/>
  <c r="B137" i="5"/>
  <c r="X137" i="5" s="1"/>
  <c r="C136" i="5"/>
  <c r="AE136" i="5" s="1"/>
  <c r="B136" i="5"/>
  <c r="AD136" i="5" s="1"/>
  <c r="C135" i="5"/>
  <c r="Y135" i="5" s="1"/>
  <c r="B135" i="5"/>
  <c r="F135" i="5" s="1"/>
  <c r="C134" i="5"/>
  <c r="P134" i="5" s="1"/>
  <c r="B134" i="5"/>
  <c r="O134" i="5" s="1"/>
  <c r="C133" i="5"/>
  <c r="AB133" i="5" s="1"/>
  <c r="AK171" i="21" s="1"/>
  <c r="B133" i="5"/>
  <c r="AA133" i="5" s="1"/>
  <c r="C132" i="5"/>
  <c r="AE132" i="5" s="1"/>
  <c r="B132" i="5"/>
  <c r="X132" i="5" s="1"/>
  <c r="C131" i="5"/>
  <c r="J131" i="5" s="1"/>
  <c r="B131" i="5"/>
  <c r="R131" i="5" s="1"/>
  <c r="C130" i="5"/>
  <c r="AB130" i="5" s="1"/>
  <c r="B130" i="5"/>
  <c r="C129" i="5"/>
  <c r="M129" i="5" s="1"/>
  <c r="B129" i="5"/>
  <c r="X129" i="5" s="1"/>
  <c r="C128" i="5"/>
  <c r="B128" i="5"/>
  <c r="X128" i="5" s="1"/>
  <c r="C127" i="5"/>
  <c r="Y127" i="5" s="1"/>
  <c r="B127" i="5"/>
  <c r="X127" i="5" s="1"/>
  <c r="C126" i="5"/>
  <c r="B126" i="5"/>
  <c r="C125" i="5"/>
  <c r="Y125" i="5" s="1"/>
  <c r="B125" i="5"/>
  <c r="O125" i="5" s="1"/>
  <c r="C124" i="5"/>
  <c r="P124" i="5" s="1"/>
  <c r="B124" i="5"/>
  <c r="R124" i="5" s="1"/>
  <c r="C123" i="5"/>
  <c r="P123" i="5" s="1"/>
  <c r="B123" i="5"/>
  <c r="R123" i="5" s="1"/>
  <c r="C122" i="5"/>
  <c r="G122" i="5" s="1"/>
  <c r="B122" i="5"/>
  <c r="O122" i="5" s="1"/>
  <c r="C121" i="5"/>
  <c r="V121" i="5" s="1"/>
  <c r="AG89" i="21" s="1"/>
  <c r="B121" i="5"/>
  <c r="F121" i="5" s="1"/>
  <c r="C120" i="5"/>
  <c r="AE120" i="5" s="1"/>
  <c r="B120" i="5"/>
  <c r="AD120" i="5" s="1"/>
  <c r="C119" i="5"/>
  <c r="M119" i="5" s="1"/>
  <c r="AA167" i="21" s="1"/>
  <c r="B119" i="5"/>
  <c r="C118" i="5"/>
  <c r="V118" i="5" s="1"/>
  <c r="B118" i="5"/>
  <c r="O118" i="5" s="1"/>
  <c r="C117" i="5"/>
  <c r="J117" i="5" s="1"/>
  <c r="B117" i="5"/>
  <c r="L117" i="5" s="1"/>
  <c r="C116" i="5"/>
  <c r="AE116" i="5" s="1"/>
  <c r="B116" i="5"/>
  <c r="C115" i="5"/>
  <c r="P115" i="5" s="1"/>
  <c r="B115" i="5"/>
  <c r="AD115" i="5" s="1"/>
  <c r="C114" i="5"/>
  <c r="J114" i="5" s="1"/>
  <c r="B114" i="5"/>
  <c r="L114" i="5" s="1"/>
  <c r="C113" i="5"/>
  <c r="B113" i="5"/>
  <c r="L113" i="5" s="1"/>
  <c r="C112" i="5"/>
  <c r="AE112" i="5" s="1"/>
  <c r="B112" i="5"/>
  <c r="R112" i="5" s="1"/>
  <c r="C111" i="5"/>
  <c r="AE111" i="5" s="1"/>
  <c r="B111" i="5"/>
  <c r="X111" i="5" s="1"/>
  <c r="C110" i="5"/>
  <c r="M110" i="5" s="1"/>
  <c r="B110" i="5"/>
  <c r="U110" i="5" s="1"/>
  <c r="C109" i="5"/>
  <c r="P109" i="5" s="1"/>
  <c r="B109" i="5"/>
  <c r="U109" i="5" s="1"/>
  <c r="C108" i="5"/>
  <c r="M108" i="5" s="1"/>
  <c r="AA213" i="21" s="1"/>
  <c r="B108" i="5"/>
  <c r="R108" i="5" s="1"/>
  <c r="C107" i="5"/>
  <c r="S107" i="5" s="1"/>
  <c r="AE216" i="21" s="1"/>
  <c r="B107" i="5"/>
  <c r="C106" i="5"/>
  <c r="B106" i="5"/>
  <c r="R106" i="5" s="1"/>
  <c r="C105" i="5"/>
  <c r="V105" i="5" s="1"/>
  <c r="B105" i="5"/>
  <c r="O105" i="5" s="1"/>
  <c r="C104" i="5"/>
  <c r="J104" i="5" s="1"/>
  <c r="Y211" i="21" s="1"/>
  <c r="B104" i="5"/>
  <c r="L104" i="5" s="1"/>
  <c r="C103" i="5"/>
  <c r="M103" i="5" s="1"/>
  <c r="B103" i="5"/>
  <c r="AD103" i="5" s="1"/>
  <c r="C102" i="5"/>
  <c r="V102" i="5" s="1"/>
  <c r="AG119" i="21" s="1"/>
  <c r="B102" i="5"/>
  <c r="R102" i="5" s="1"/>
  <c r="J220" i="21" s="1"/>
  <c r="C101" i="5"/>
  <c r="B101" i="5"/>
  <c r="U101" i="5" s="1"/>
  <c r="C100" i="5"/>
  <c r="AE100" i="5" s="1"/>
  <c r="AM125" i="21" s="1"/>
  <c r="B100" i="5"/>
  <c r="AD100" i="5" s="1"/>
  <c r="R219" i="21" s="1"/>
  <c r="C99" i="5"/>
  <c r="B99" i="5"/>
  <c r="X99" i="5" s="1"/>
  <c r="C98" i="5"/>
  <c r="AB98" i="5" s="1"/>
  <c r="B98" i="5"/>
  <c r="C97" i="5"/>
  <c r="AB97" i="5" s="1"/>
  <c r="AK124" i="21" s="1"/>
  <c r="B97" i="5"/>
  <c r="C96" i="5"/>
  <c r="G96" i="5" s="1"/>
  <c r="B96" i="5"/>
  <c r="C95" i="5"/>
  <c r="B95" i="5"/>
  <c r="C94" i="5"/>
  <c r="S94" i="5" s="1"/>
  <c r="B94" i="5"/>
  <c r="L94" i="5" s="1"/>
  <c r="F215" i="21" s="1"/>
  <c r="C93" i="5"/>
  <c r="B93" i="5"/>
  <c r="U93" i="5" s="1"/>
  <c r="L121" i="21" s="1"/>
  <c r="C92" i="5"/>
  <c r="M92" i="5" s="1"/>
  <c r="B92" i="5"/>
  <c r="R92" i="5" s="1"/>
  <c r="J214" i="21" s="1"/>
  <c r="C91" i="5"/>
  <c r="Y91" i="5" s="1"/>
  <c r="AI215" i="21" s="1"/>
  <c r="B91" i="5"/>
  <c r="C90" i="5"/>
  <c r="B90" i="5"/>
  <c r="U90" i="5" s="1"/>
  <c r="L213" i="21" s="1"/>
  <c r="C89" i="5"/>
  <c r="B89" i="5"/>
  <c r="O89" i="5" s="1"/>
  <c r="H212" i="21" s="1"/>
  <c r="C88" i="5"/>
  <c r="AE88" i="5" s="1"/>
  <c r="AM121" i="21" s="1"/>
  <c r="B88" i="5"/>
  <c r="I88" i="5" s="1"/>
  <c r="D211" i="21" s="1"/>
  <c r="C87" i="5"/>
  <c r="S87" i="5" s="1"/>
  <c r="AE210" i="21" s="1"/>
  <c r="B87" i="5"/>
  <c r="L87" i="5" s="1"/>
  <c r="C86" i="5"/>
  <c r="V86" i="5" s="1"/>
  <c r="B86" i="5"/>
  <c r="C85" i="5"/>
  <c r="B85" i="5"/>
  <c r="C84" i="5"/>
  <c r="B84" i="5"/>
  <c r="C83" i="5"/>
  <c r="V83" i="5" s="1"/>
  <c r="B83" i="5"/>
  <c r="AD83" i="5" s="1"/>
  <c r="C82" i="5"/>
  <c r="B82" i="5"/>
  <c r="C81" i="5"/>
  <c r="B81" i="5"/>
  <c r="U81" i="5" s="1"/>
  <c r="C80" i="5"/>
  <c r="AE80" i="5" s="1"/>
  <c r="B80" i="5"/>
  <c r="U80" i="5" s="1"/>
  <c r="L207" i="21" s="1"/>
  <c r="C79" i="5"/>
  <c r="S79" i="5" s="1"/>
  <c r="B79" i="5"/>
  <c r="R79" i="5" s="1"/>
  <c r="C78" i="5"/>
  <c r="B78" i="5"/>
  <c r="L78" i="5" s="1"/>
  <c r="C77" i="5"/>
  <c r="B77" i="5"/>
  <c r="C76" i="5"/>
  <c r="B76" i="5"/>
  <c r="U76" i="5" s="1"/>
  <c r="C75" i="5"/>
  <c r="S75" i="5" s="1"/>
  <c r="AE83" i="21" s="1"/>
  <c r="B75" i="5"/>
  <c r="AD75" i="5" s="1"/>
  <c r="C74" i="5"/>
  <c r="M74" i="5" s="1"/>
  <c r="B74" i="5"/>
  <c r="I74" i="5" s="1"/>
  <c r="D204" i="21" s="1"/>
  <c r="C73" i="5"/>
  <c r="B73" i="5"/>
  <c r="C72" i="5"/>
  <c r="B72" i="5"/>
  <c r="AD72" i="5" s="1"/>
  <c r="C71" i="5"/>
  <c r="B71" i="5"/>
  <c r="L71" i="5" s="1"/>
  <c r="C70" i="5"/>
  <c r="Y70" i="5" s="1"/>
  <c r="B70" i="5"/>
  <c r="R70" i="5" s="1"/>
  <c r="J172" i="21" s="1"/>
  <c r="C69" i="5"/>
  <c r="AB69" i="5" s="1"/>
  <c r="B69" i="5"/>
  <c r="AA69" i="5" s="1"/>
  <c r="C68" i="5"/>
  <c r="AE68" i="5" s="1"/>
  <c r="AM200" i="21" s="1"/>
  <c r="B68" i="5"/>
  <c r="AD68" i="5" s="1"/>
  <c r="C67" i="5"/>
  <c r="B67" i="5"/>
  <c r="C66" i="5"/>
  <c r="B66" i="5"/>
  <c r="L66" i="5" s="1"/>
  <c r="C65" i="5"/>
  <c r="M65" i="5" s="1"/>
  <c r="B65" i="5"/>
  <c r="L65" i="5" s="1"/>
  <c r="C64" i="5"/>
  <c r="Y64" i="5" s="1"/>
  <c r="B64" i="5"/>
  <c r="U64" i="5" s="1"/>
  <c r="C63" i="5"/>
  <c r="AE63" i="5" s="1"/>
  <c r="B63" i="5"/>
  <c r="C62" i="5"/>
  <c r="J62" i="5" s="1"/>
  <c r="B62" i="5"/>
  <c r="L62" i="5" s="1"/>
  <c r="C61" i="5"/>
  <c r="B61" i="5"/>
  <c r="X61" i="5" s="1"/>
  <c r="C60" i="5"/>
  <c r="M60" i="5" s="1"/>
  <c r="B60" i="5"/>
  <c r="U60" i="5" s="1"/>
  <c r="C59" i="5"/>
  <c r="V59" i="5" s="1"/>
  <c r="B59" i="5"/>
  <c r="C58" i="5"/>
  <c r="B58" i="5"/>
  <c r="U58" i="5" s="1"/>
  <c r="C57" i="5"/>
  <c r="AB57" i="5" s="1"/>
  <c r="AK93" i="21" s="1"/>
  <c r="B57" i="5"/>
  <c r="O57" i="5" s="1"/>
  <c r="C56" i="5"/>
  <c r="B56" i="5"/>
  <c r="I56" i="5" s="1"/>
  <c r="C55" i="5"/>
  <c r="B55" i="5"/>
  <c r="O55" i="5" s="1"/>
  <c r="C54" i="5"/>
  <c r="P54" i="5" s="1"/>
  <c r="B54" i="5"/>
  <c r="I54" i="5" s="1"/>
  <c r="C53" i="5"/>
  <c r="AB53" i="5" s="1"/>
  <c r="B53" i="5"/>
  <c r="L53" i="5" s="1"/>
  <c r="C52" i="5"/>
  <c r="AE52" i="5" s="1"/>
  <c r="B52" i="5"/>
  <c r="C51" i="5"/>
  <c r="S51" i="5" s="1"/>
  <c r="B51" i="5"/>
  <c r="C50" i="5"/>
  <c r="B50" i="5"/>
  <c r="C49" i="5"/>
  <c r="AB49" i="5" s="1"/>
  <c r="B49" i="5"/>
  <c r="X49" i="5" s="1"/>
  <c r="C48" i="5"/>
  <c r="V48" i="5" s="1"/>
  <c r="B48" i="5"/>
  <c r="C47" i="5"/>
  <c r="AB47" i="5" s="1"/>
  <c r="B47" i="5"/>
  <c r="F47" i="5" s="1"/>
  <c r="C46" i="5"/>
  <c r="V46" i="5" s="1"/>
  <c r="B46" i="5"/>
  <c r="C45" i="5"/>
  <c r="M45" i="5" s="1"/>
  <c r="B45" i="5"/>
  <c r="AA45" i="5" s="1"/>
  <c r="C44" i="5"/>
  <c r="M44" i="5" s="1"/>
  <c r="B44" i="5"/>
  <c r="U44" i="5" s="1"/>
  <c r="C43" i="5"/>
  <c r="S43" i="5" s="1"/>
  <c r="B43" i="5"/>
  <c r="L43" i="5" s="1"/>
  <c r="C42" i="5"/>
  <c r="V42" i="5" s="1"/>
  <c r="B42" i="5"/>
  <c r="R42" i="5" s="1"/>
  <c r="J93" i="21" s="1"/>
  <c r="C41" i="5"/>
  <c r="Y41" i="5" s="1"/>
  <c r="B41" i="5"/>
  <c r="C40" i="5"/>
  <c r="B40" i="5"/>
  <c r="AD40" i="5" s="1"/>
  <c r="C39" i="5"/>
  <c r="B39" i="5"/>
  <c r="L39" i="5" s="1"/>
  <c r="C38" i="5"/>
  <c r="J38" i="5" s="1"/>
  <c r="B38" i="5"/>
  <c r="I38" i="5" s="1"/>
  <c r="C37" i="5"/>
  <c r="AB37" i="5" s="1"/>
  <c r="B37" i="5"/>
  <c r="C36" i="5"/>
  <c r="V36" i="5" s="1"/>
  <c r="B36" i="5"/>
  <c r="C35" i="5"/>
  <c r="S35" i="5" s="1"/>
  <c r="B35" i="5"/>
  <c r="AD35" i="5" s="1"/>
  <c r="C34" i="5"/>
  <c r="AB34" i="5" s="1"/>
  <c r="B34" i="5"/>
  <c r="C33" i="5"/>
  <c r="B33" i="5"/>
  <c r="C32" i="5"/>
  <c r="V32" i="5" s="1"/>
  <c r="B32" i="5"/>
  <c r="AA32" i="5" s="1"/>
  <c r="C31" i="5"/>
  <c r="AE31" i="5" s="1"/>
  <c r="B31" i="5"/>
  <c r="X31" i="5" s="1"/>
  <c r="C30" i="5"/>
  <c r="V30" i="5" s="1"/>
  <c r="B30" i="5"/>
  <c r="C29" i="5"/>
  <c r="P29" i="5" s="1"/>
  <c r="AC94" i="21" s="1"/>
  <c r="B29" i="5"/>
  <c r="O29" i="5" s="1"/>
  <c r="C28" i="5"/>
  <c r="Y28" i="5" s="1"/>
  <c r="B28" i="5"/>
  <c r="R28" i="5" s="1"/>
  <c r="C27" i="5"/>
  <c r="M27" i="5" s="1"/>
  <c r="B27" i="5"/>
  <c r="U27" i="5" s="1"/>
  <c r="C26" i="5"/>
  <c r="V26" i="5" s="1"/>
  <c r="B26" i="5"/>
  <c r="X26" i="5" s="1"/>
  <c r="C25" i="5"/>
  <c r="AB25" i="5" s="1"/>
  <c r="B25" i="5"/>
  <c r="O25" i="5" s="1"/>
  <c r="C24" i="5"/>
  <c r="B24" i="5"/>
  <c r="AA24" i="5" s="1"/>
  <c r="C23" i="5"/>
  <c r="AB23" i="5" s="1"/>
  <c r="B23" i="5"/>
  <c r="AD23" i="5" s="1"/>
  <c r="C22" i="5"/>
  <c r="B22" i="5"/>
  <c r="I22" i="5" s="1"/>
  <c r="D180" i="21" s="1"/>
  <c r="C21" i="5"/>
  <c r="AB21" i="5" s="1"/>
  <c r="AK173" i="21" s="1"/>
  <c r="B21" i="5"/>
  <c r="L21" i="5" s="1"/>
  <c r="C20" i="5"/>
  <c r="AE20" i="5" s="1"/>
  <c r="B20" i="5"/>
  <c r="AD20" i="5" s="1"/>
  <c r="R179" i="21" s="1"/>
  <c r="C19" i="5"/>
  <c r="S19" i="5" s="1"/>
  <c r="B19" i="5"/>
  <c r="I19" i="5" s="1"/>
  <c r="C18" i="5"/>
  <c r="P18" i="5" s="1"/>
  <c r="B18" i="5"/>
  <c r="U18" i="5" s="1"/>
  <c r="C17" i="5"/>
  <c r="M17" i="5" s="1"/>
  <c r="B17" i="5"/>
  <c r="X17" i="5" s="1"/>
  <c r="N177" i="21" s="1"/>
  <c r="C16" i="5"/>
  <c r="Y16" i="5" s="1"/>
  <c r="B16" i="5"/>
  <c r="C15" i="5"/>
  <c r="S15" i="5" s="1"/>
  <c r="B15" i="5"/>
  <c r="R15" i="5" s="1"/>
  <c r="C14" i="5"/>
  <c r="J14" i="5" s="1"/>
  <c r="B14" i="5"/>
  <c r="L14" i="5" s="1"/>
  <c r="F175" i="21" s="1"/>
  <c r="C13" i="5"/>
  <c r="B13" i="5"/>
  <c r="R13" i="5" s="1"/>
  <c r="C12" i="5"/>
  <c r="Y12" i="5" s="1"/>
  <c r="B12" i="5"/>
  <c r="U12" i="5" s="1"/>
  <c r="C11" i="5"/>
  <c r="AB11" i="5" s="1"/>
  <c r="B11" i="5"/>
  <c r="AD11" i="5" s="1"/>
  <c r="C10" i="5"/>
  <c r="AE10" i="5" s="1"/>
  <c r="B10" i="5"/>
  <c r="O10" i="5" s="1"/>
  <c r="C9" i="5"/>
  <c r="V9" i="5" s="1"/>
  <c r="AG175" i="21" s="1"/>
  <c r="B9" i="5"/>
  <c r="O9" i="5" s="1"/>
  <c r="C8" i="5"/>
  <c r="V8" i="5" s="1"/>
  <c r="B8" i="5"/>
  <c r="L8" i="5" s="1"/>
  <c r="C7" i="5"/>
  <c r="B7" i="5"/>
  <c r="U7" i="5" s="1"/>
  <c r="C6" i="5"/>
  <c r="V6" i="5" s="1"/>
  <c r="AG179" i="21" s="1"/>
  <c r="B6" i="5"/>
  <c r="R6" i="5" s="1"/>
  <c r="C5" i="5"/>
  <c r="AB5" i="5" s="1"/>
  <c r="B5" i="5"/>
  <c r="L5" i="5" s="1"/>
  <c r="C4" i="5"/>
  <c r="AE4" i="5" s="1"/>
  <c r="AM95" i="21" s="1"/>
  <c r="B4" i="5"/>
  <c r="C3" i="5"/>
  <c r="J3" i="5" s="1"/>
  <c r="B3" i="5"/>
  <c r="O3" i="5" s="1"/>
  <c r="H174" i="21" s="1"/>
  <c r="H123" i="27" l="1"/>
  <c r="H145" i="27"/>
  <c r="J196" i="27"/>
  <c r="J167" i="27"/>
  <c r="AG162" i="22"/>
  <c r="B156" i="25"/>
  <c r="B92" i="25"/>
  <c r="F161" i="26"/>
  <c r="AK157" i="21"/>
  <c r="J156" i="26"/>
  <c r="J92" i="26"/>
  <c r="R156" i="21"/>
  <c r="R92" i="21"/>
  <c r="H164" i="22"/>
  <c r="B92" i="22"/>
  <c r="Y157" i="25"/>
  <c r="W216" i="27"/>
  <c r="W163" i="27"/>
  <c r="D156" i="25"/>
  <c r="D92" i="25"/>
  <c r="D156" i="26"/>
  <c r="D92" i="26"/>
  <c r="B156" i="21"/>
  <c r="B92" i="21"/>
  <c r="P156" i="21"/>
  <c r="P92" i="21"/>
  <c r="R92" i="22"/>
  <c r="H160" i="22"/>
  <c r="H92" i="22"/>
  <c r="H162" i="21"/>
  <c r="L92" i="22"/>
  <c r="I167" i="21"/>
  <c r="G88" i="21"/>
  <c r="G169" i="21"/>
  <c r="R161" i="22"/>
  <c r="L160" i="25"/>
  <c r="N162" i="22"/>
  <c r="F160" i="24"/>
  <c r="AK167" i="22"/>
  <c r="N92" i="22"/>
  <c r="J156" i="24"/>
  <c r="J92" i="24"/>
  <c r="F156" i="24"/>
  <c r="F92" i="24"/>
  <c r="B163" i="21"/>
  <c r="Q88" i="21"/>
  <c r="Q169" i="21"/>
  <c r="AM178" i="21"/>
  <c r="D161" i="24"/>
  <c r="J161" i="25"/>
  <c r="F92" i="22"/>
  <c r="L212" i="27"/>
  <c r="L160" i="27"/>
  <c r="F165" i="27"/>
  <c r="J109" i="27"/>
  <c r="J169" i="27"/>
  <c r="N163" i="22"/>
  <c r="H162" i="25"/>
  <c r="B160" i="26"/>
  <c r="AK156" i="21"/>
  <c r="S156" i="25"/>
  <c r="AA122" i="21"/>
  <c r="Y138" i="24"/>
  <c r="S72" i="24"/>
  <c r="W143" i="27"/>
  <c r="J165" i="22"/>
  <c r="N156" i="21"/>
  <c r="N92" i="21"/>
  <c r="L156" i="25"/>
  <c r="L92" i="25"/>
  <c r="D156" i="24"/>
  <c r="D92" i="24"/>
  <c r="J95" i="25"/>
  <c r="L91" i="27"/>
  <c r="D209" i="27"/>
  <c r="D158" i="27"/>
  <c r="J142" i="27"/>
  <c r="J129" i="27"/>
  <c r="L156" i="26"/>
  <c r="L92" i="26"/>
  <c r="L156" i="21"/>
  <c r="L92" i="21"/>
  <c r="J156" i="21"/>
  <c r="J92" i="21"/>
  <c r="D162" i="24"/>
  <c r="F156" i="25"/>
  <c r="F92" i="25"/>
  <c r="R161" i="21"/>
  <c r="H156" i="24"/>
  <c r="H92" i="24"/>
  <c r="U203" i="24"/>
  <c r="U156" i="27"/>
  <c r="Y141" i="27"/>
  <c r="U157" i="24"/>
  <c r="H156" i="25"/>
  <c r="H92" i="25"/>
  <c r="H156" i="26"/>
  <c r="H92" i="26"/>
  <c r="F156" i="26"/>
  <c r="F92" i="26"/>
  <c r="F156" i="21"/>
  <c r="F92" i="21"/>
  <c r="AM162" i="21"/>
  <c r="D156" i="21"/>
  <c r="D92" i="21"/>
  <c r="J92" i="22"/>
  <c r="P92" i="22"/>
  <c r="J163" i="24"/>
  <c r="W162" i="24"/>
  <c r="E167" i="21"/>
  <c r="K169" i="21"/>
  <c r="K167" i="21"/>
  <c r="AH169" i="22"/>
  <c r="Z169" i="24"/>
  <c r="AF169" i="22"/>
  <c r="X169" i="24"/>
  <c r="AD169" i="22"/>
  <c r="R90" i="26"/>
  <c r="I166" i="21"/>
  <c r="P169" i="24"/>
  <c r="E166" i="25"/>
  <c r="X169" i="22"/>
  <c r="Z90" i="26"/>
  <c r="X169" i="26"/>
  <c r="C169" i="21"/>
  <c r="O166" i="21"/>
  <c r="V169" i="24"/>
  <c r="K166" i="25"/>
  <c r="V90" i="26"/>
  <c r="D162" i="26"/>
  <c r="L156" i="24"/>
  <c r="L92" i="24"/>
  <c r="T169" i="24"/>
  <c r="I92" i="24"/>
  <c r="I166" i="25"/>
  <c r="A168" i="24"/>
  <c r="P90" i="26"/>
  <c r="T169" i="26"/>
  <c r="M169" i="21"/>
  <c r="O169" i="21"/>
  <c r="AA156" i="26"/>
  <c r="A92" i="21"/>
  <c r="M167" i="21"/>
  <c r="I88" i="21"/>
  <c r="I169" i="21"/>
  <c r="R169" i="24"/>
  <c r="C166" i="25"/>
  <c r="AC246" i="9"/>
  <c r="Q88" i="22" s="1"/>
  <c r="K237" i="12"/>
  <c r="N250" i="12"/>
  <c r="T243" i="9"/>
  <c r="W246" i="9"/>
  <c r="M88" i="22" s="1"/>
  <c r="Q250" i="9"/>
  <c r="E243" i="9"/>
  <c r="H250" i="9"/>
  <c r="K248" i="9"/>
  <c r="T242" i="9"/>
  <c r="K233" i="11"/>
  <c r="E244" i="5"/>
  <c r="K245" i="5"/>
  <c r="Q234" i="9"/>
  <c r="W248" i="9"/>
  <c r="Q246" i="9"/>
  <c r="I88" i="22" s="1"/>
  <c r="K250" i="9"/>
  <c r="W247" i="9"/>
  <c r="N251" i="9"/>
  <c r="W244" i="5"/>
  <c r="AC236" i="9"/>
  <c r="Q84" i="22" s="1"/>
  <c r="H246" i="10"/>
  <c r="U193" i="27"/>
  <c r="J82" i="22"/>
  <c r="H252" i="11"/>
  <c r="C92" i="25" s="1"/>
  <c r="H191" i="25"/>
  <c r="R170" i="24"/>
  <c r="AF170" i="21"/>
  <c r="I91" i="26"/>
  <c r="L191" i="26"/>
  <c r="AH87" i="21"/>
  <c r="AB87" i="21"/>
  <c r="A91" i="26"/>
  <c r="Z87" i="21"/>
  <c r="X169" i="21"/>
  <c r="AD169" i="21"/>
  <c r="A171" i="25"/>
  <c r="T170" i="24"/>
  <c r="AK70" i="22"/>
  <c r="AK126" i="22"/>
  <c r="AE205" i="21"/>
  <c r="AE118" i="21"/>
  <c r="L67" i="22"/>
  <c r="L129" i="22"/>
  <c r="W125" i="24"/>
  <c r="AG211" i="22"/>
  <c r="AK127" i="22"/>
  <c r="AM134" i="22"/>
  <c r="AG74" i="22"/>
  <c r="AG130" i="22"/>
  <c r="AG133" i="22"/>
  <c r="H208" i="24"/>
  <c r="H117" i="22"/>
  <c r="B212" i="22"/>
  <c r="B122" i="22"/>
  <c r="R78" i="22"/>
  <c r="R134" i="22"/>
  <c r="Q124" i="24"/>
  <c r="U190" i="24"/>
  <c r="AA79" i="24"/>
  <c r="L208" i="21"/>
  <c r="L118" i="21"/>
  <c r="B206" i="24"/>
  <c r="B117" i="24"/>
  <c r="J65" i="24"/>
  <c r="B126" i="24"/>
  <c r="J68" i="21"/>
  <c r="J127" i="21"/>
  <c r="L74" i="21"/>
  <c r="AK185" i="21"/>
  <c r="J185" i="22"/>
  <c r="J210" i="22"/>
  <c r="J121" i="22"/>
  <c r="J192" i="22"/>
  <c r="AI117" i="21"/>
  <c r="P76" i="21"/>
  <c r="P133" i="21"/>
  <c r="AI130" i="21"/>
  <c r="L147" i="21"/>
  <c r="F206" i="21"/>
  <c r="F117" i="21"/>
  <c r="L126" i="21"/>
  <c r="AK212" i="22"/>
  <c r="AK121" i="22"/>
  <c r="AC132" i="22"/>
  <c r="P80" i="22"/>
  <c r="F75" i="22"/>
  <c r="F132" i="22"/>
  <c r="L72" i="22"/>
  <c r="AA205" i="24"/>
  <c r="AA118" i="24"/>
  <c r="U66" i="24"/>
  <c r="Q117" i="25"/>
  <c r="Q106" i="25"/>
  <c r="B115" i="26"/>
  <c r="L208" i="26"/>
  <c r="D64" i="26"/>
  <c r="D74" i="26"/>
  <c r="D130" i="26"/>
  <c r="Q113" i="27"/>
  <c r="W65" i="27"/>
  <c r="W124" i="27"/>
  <c r="AC88" i="22"/>
  <c r="AI88" i="22"/>
  <c r="AK88" i="22"/>
  <c r="B88" i="22"/>
  <c r="F80" i="24"/>
  <c r="L82" i="24"/>
  <c r="AA116" i="24"/>
  <c r="AA82" i="24"/>
  <c r="W81" i="24"/>
  <c r="B81" i="25"/>
  <c r="S113" i="25"/>
  <c r="S81" i="25"/>
  <c r="H81" i="26"/>
  <c r="F83" i="26"/>
  <c r="D81" i="26"/>
  <c r="Y108" i="21"/>
  <c r="Y84" i="21"/>
  <c r="U81" i="26"/>
  <c r="AC82" i="21"/>
  <c r="J83" i="21"/>
  <c r="R80" i="21"/>
  <c r="AE85" i="21"/>
  <c r="N90" i="22"/>
  <c r="Y90" i="22"/>
  <c r="K82" i="25"/>
  <c r="B82" i="21"/>
  <c r="S84" i="25"/>
  <c r="L80" i="26"/>
  <c r="J80" i="25"/>
  <c r="H84" i="26"/>
  <c r="R84" i="21"/>
  <c r="L113" i="26"/>
  <c r="AG84" i="22"/>
  <c r="AM87" i="22"/>
  <c r="AE87" i="22"/>
  <c r="R90" i="22"/>
  <c r="Q81" i="25"/>
  <c r="Q115" i="26"/>
  <c r="W81" i="25"/>
  <c r="H83" i="24"/>
  <c r="R82" i="21"/>
  <c r="L85" i="21"/>
  <c r="AA88" i="22"/>
  <c r="F85" i="22"/>
  <c r="J85" i="22"/>
  <c r="AE85" i="22"/>
  <c r="L80" i="25"/>
  <c r="P85" i="22"/>
  <c r="U111" i="25"/>
  <c r="U85" i="25"/>
  <c r="U82" i="24"/>
  <c r="J111" i="22"/>
  <c r="J84" i="22"/>
  <c r="W82" i="24"/>
  <c r="E82" i="21"/>
  <c r="Q90" i="22"/>
  <c r="AL96" i="22"/>
  <c r="O169" i="22"/>
  <c r="AL175" i="22"/>
  <c r="G85" i="22"/>
  <c r="K173" i="22"/>
  <c r="AF95" i="22"/>
  <c r="A171" i="22"/>
  <c r="A171" i="24"/>
  <c r="I167" i="24"/>
  <c r="X90" i="24"/>
  <c r="C88" i="25"/>
  <c r="I90" i="25"/>
  <c r="AA130" i="24"/>
  <c r="W70" i="24"/>
  <c r="W126" i="24"/>
  <c r="U124" i="26"/>
  <c r="U188" i="26"/>
  <c r="L204" i="27"/>
  <c r="L116" i="27"/>
  <c r="F206" i="27"/>
  <c r="F117" i="27"/>
  <c r="J103" i="27"/>
  <c r="J98" i="27"/>
  <c r="J126" i="27"/>
  <c r="R85" i="22"/>
  <c r="AA87" i="22"/>
  <c r="Y88" i="22"/>
  <c r="AC87" i="22"/>
  <c r="D115" i="24"/>
  <c r="J80" i="24"/>
  <c r="F85" i="24"/>
  <c r="F81" i="25"/>
  <c r="S115" i="25"/>
  <c r="D83" i="26"/>
  <c r="AC84" i="21"/>
  <c r="B85" i="26"/>
  <c r="W81" i="26"/>
  <c r="AA82" i="21"/>
  <c r="F83" i="21"/>
  <c r="B80" i="21"/>
  <c r="AK85" i="21"/>
  <c r="AE88" i="22"/>
  <c r="N84" i="22"/>
  <c r="AK119" i="22"/>
  <c r="W84" i="24"/>
  <c r="Q84" i="24"/>
  <c r="D116" i="21"/>
  <c r="AA83" i="25"/>
  <c r="Y82" i="26"/>
  <c r="Y84" i="26"/>
  <c r="J81" i="21"/>
  <c r="J83" i="24"/>
  <c r="N84" i="21"/>
  <c r="Y80" i="24"/>
  <c r="H82" i="21"/>
  <c r="D85" i="22"/>
  <c r="AA80" i="26"/>
  <c r="B87" i="22"/>
  <c r="F87" i="22"/>
  <c r="R87" i="22"/>
  <c r="AM84" i="22"/>
  <c r="J82" i="25"/>
  <c r="AL87" i="21"/>
  <c r="AH170" i="21"/>
  <c r="AJ169" i="21"/>
  <c r="Q82" i="21"/>
  <c r="X96" i="22"/>
  <c r="A169" i="22"/>
  <c r="X175" i="22"/>
  <c r="C92" i="22"/>
  <c r="Q85" i="22"/>
  <c r="AH90" i="22"/>
  <c r="C173" i="22"/>
  <c r="X95" i="22"/>
  <c r="I171" i="22"/>
  <c r="M171" i="22"/>
  <c r="K171" i="24"/>
  <c r="X90" i="25"/>
  <c r="C85" i="25"/>
  <c r="A90" i="25"/>
  <c r="AA205" i="25"/>
  <c r="AA118" i="25"/>
  <c r="Y66" i="25"/>
  <c r="S132" i="25"/>
  <c r="B206" i="26"/>
  <c r="B117" i="26"/>
  <c r="B126" i="26"/>
  <c r="Y112" i="27"/>
  <c r="S128" i="27"/>
  <c r="H85" i="22"/>
  <c r="AG113" i="22"/>
  <c r="AG87" i="22"/>
  <c r="J88" i="22"/>
  <c r="L80" i="24"/>
  <c r="H81" i="24"/>
  <c r="S81" i="24"/>
  <c r="AA86" i="26"/>
  <c r="AM84" i="21"/>
  <c r="H111" i="26"/>
  <c r="H83" i="26"/>
  <c r="J85" i="26"/>
  <c r="Q81" i="26"/>
  <c r="P80" i="21"/>
  <c r="AI85" i="21"/>
  <c r="F83" i="24"/>
  <c r="W84" i="22"/>
  <c r="AA85" i="24"/>
  <c r="U84" i="25"/>
  <c r="Q82" i="26"/>
  <c r="L84" i="26"/>
  <c r="B85" i="21"/>
  <c r="D85" i="21"/>
  <c r="J116" i="25"/>
  <c r="AA82" i="26"/>
  <c r="AA86" i="24"/>
  <c r="D82" i="21"/>
  <c r="AA84" i="26"/>
  <c r="W110" i="24"/>
  <c r="B84" i="25"/>
  <c r="F84" i="21"/>
  <c r="H84" i="24"/>
  <c r="L84" i="24"/>
  <c r="B82" i="26"/>
  <c r="L84" i="21"/>
  <c r="Y85" i="25"/>
  <c r="J110" i="26"/>
  <c r="J82" i="26"/>
  <c r="AE84" i="21"/>
  <c r="X81" i="21"/>
  <c r="F82" i="25"/>
  <c r="L81" i="21"/>
  <c r="AC117" i="22"/>
  <c r="AC85" i="22"/>
  <c r="H80" i="24"/>
  <c r="W85" i="25"/>
  <c r="H82" i="25"/>
  <c r="B85" i="24"/>
  <c r="Y110" i="25"/>
  <c r="J116" i="24"/>
  <c r="V88" i="21"/>
  <c r="A170" i="21"/>
  <c r="AB170" i="21"/>
  <c r="AB169" i="21"/>
  <c r="A82" i="21"/>
  <c r="AH96" i="22"/>
  <c r="I169" i="22"/>
  <c r="K169" i="22"/>
  <c r="V175" i="22"/>
  <c r="K85" i="22"/>
  <c r="A85" i="22"/>
  <c r="Q173" i="22"/>
  <c r="AL95" i="22"/>
  <c r="Q171" i="22"/>
  <c r="C169" i="24"/>
  <c r="R91" i="24"/>
  <c r="E171" i="24"/>
  <c r="V90" i="25"/>
  <c r="Z88" i="25"/>
  <c r="K170" i="25"/>
  <c r="G90" i="25"/>
  <c r="C85" i="26"/>
  <c r="AA117" i="26"/>
  <c r="F76" i="27"/>
  <c r="D71" i="27"/>
  <c r="D127" i="27"/>
  <c r="D87" i="22"/>
  <c r="P116" i="22"/>
  <c r="P88" i="22"/>
  <c r="B81" i="24"/>
  <c r="U81" i="24"/>
  <c r="Y82" i="24"/>
  <c r="L81" i="25"/>
  <c r="L83" i="25"/>
  <c r="Y81" i="26"/>
  <c r="W84" i="21"/>
  <c r="L81" i="26"/>
  <c r="S81" i="26"/>
  <c r="H85" i="26"/>
  <c r="N113" i="21"/>
  <c r="AA84" i="21"/>
  <c r="D83" i="21"/>
  <c r="AK82" i="21"/>
  <c r="P83" i="21"/>
  <c r="AI84" i="22"/>
  <c r="W84" i="25"/>
  <c r="W82" i="26"/>
  <c r="P85" i="21"/>
  <c r="F85" i="25"/>
  <c r="N110" i="21"/>
  <c r="N82" i="21"/>
  <c r="U84" i="26"/>
  <c r="H81" i="21"/>
  <c r="P86" i="21"/>
  <c r="H85" i="25"/>
  <c r="W85" i="22"/>
  <c r="F84" i="25"/>
  <c r="D83" i="24"/>
  <c r="Y87" i="22"/>
  <c r="AA116" i="22"/>
  <c r="AA84" i="22"/>
  <c r="W85" i="26"/>
  <c r="AI81" i="21"/>
  <c r="AE84" i="22"/>
  <c r="AK85" i="22"/>
  <c r="AM85" i="22"/>
  <c r="P87" i="22"/>
  <c r="AI85" i="22"/>
  <c r="H80" i="26"/>
  <c r="Y86" i="21"/>
  <c r="AL88" i="21"/>
  <c r="Q170" i="21"/>
  <c r="I171" i="21"/>
  <c r="AJ87" i="21"/>
  <c r="AL170" i="21"/>
  <c r="AL169" i="21"/>
  <c r="C82" i="21"/>
  <c r="AD96" i="22"/>
  <c r="AF96" i="22"/>
  <c r="E169" i="22"/>
  <c r="Z175" i="22"/>
  <c r="C85" i="22"/>
  <c r="I173" i="22"/>
  <c r="AD95" i="22"/>
  <c r="O171" i="22"/>
  <c r="I85" i="24"/>
  <c r="K169" i="24"/>
  <c r="Z91" i="24"/>
  <c r="K167" i="24"/>
  <c r="Z90" i="24"/>
  <c r="T90" i="25"/>
  <c r="Z84" i="25"/>
  <c r="K90" i="25"/>
  <c r="I171" i="25"/>
  <c r="W130" i="25"/>
  <c r="AA70" i="25"/>
  <c r="AA126" i="25"/>
  <c r="J76" i="26"/>
  <c r="J133" i="26"/>
  <c r="L68" i="26"/>
  <c r="L127" i="26"/>
  <c r="W205" i="27"/>
  <c r="W118" i="27"/>
  <c r="Y209" i="27"/>
  <c r="Y115" i="27"/>
  <c r="U66" i="27"/>
  <c r="U122" i="27"/>
  <c r="AA102" i="27"/>
  <c r="AM88" i="22"/>
  <c r="L88" i="22"/>
  <c r="D113" i="24"/>
  <c r="J81" i="24"/>
  <c r="Q82" i="24"/>
  <c r="Y111" i="24"/>
  <c r="Y85" i="24"/>
  <c r="D83" i="25"/>
  <c r="F83" i="25"/>
  <c r="W82" i="25"/>
  <c r="Q82" i="25"/>
  <c r="J112" i="25"/>
  <c r="J84" i="25"/>
  <c r="U85" i="26"/>
  <c r="AA113" i="26"/>
  <c r="AA81" i="26"/>
  <c r="J83" i="26"/>
  <c r="V81" i="21"/>
  <c r="N80" i="21"/>
  <c r="AC85" i="21"/>
  <c r="AE90" i="22"/>
  <c r="U108" i="24"/>
  <c r="U84" i="24"/>
  <c r="D80" i="25"/>
  <c r="J108" i="24"/>
  <c r="R85" i="21"/>
  <c r="AK113" i="21"/>
  <c r="AK81" i="21"/>
  <c r="J85" i="21"/>
  <c r="B85" i="25"/>
  <c r="L84" i="22"/>
  <c r="AG85" i="22"/>
  <c r="F84" i="24"/>
  <c r="H84" i="21"/>
  <c r="L84" i="25"/>
  <c r="W85" i="21"/>
  <c r="L85" i="24"/>
  <c r="W84" i="26"/>
  <c r="J90" i="22"/>
  <c r="L90" i="22"/>
  <c r="AM81" i="21"/>
  <c r="D85" i="26"/>
  <c r="P112" i="22"/>
  <c r="W87" i="22"/>
  <c r="AF88" i="21"/>
  <c r="K170" i="21"/>
  <c r="C171" i="21"/>
  <c r="AJ170" i="21"/>
  <c r="V170" i="21"/>
  <c r="M90" i="22"/>
  <c r="AJ96" i="22"/>
  <c r="M169" i="22"/>
  <c r="AF175" i="22"/>
  <c r="AJ175" i="22"/>
  <c r="I85" i="22"/>
  <c r="G173" i="22"/>
  <c r="AB95" i="22"/>
  <c r="E171" i="22"/>
  <c r="Z170" i="24"/>
  <c r="E167" i="24"/>
  <c r="T90" i="24"/>
  <c r="A92" i="25"/>
  <c r="R90" i="25"/>
  <c r="E90" i="25"/>
  <c r="E171" i="25"/>
  <c r="AA106" i="24"/>
  <c r="J200" i="25"/>
  <c r="F78" i="25"/>
  <c r="L74" i="25"/>
  <c r="Y205" i="26"/>
  <c r="Y118" i="26"/>
  <c r="W66" i="26"/>
  <c r="U140" i="26"/>
  <c r="H125" i="27"/>
  <c r="AI90" i="22"/>
  <c r="W115" i="22"/>
  <c r="D88" i="22"/>
  <c r="AA83" i="24"/>
  <c r="D109" i="24"/>
  <c r="D81" i="24"/>
  <c r="D82" i="24"/>
  <c r="F82" i="24"/>
  <c r="J85" i="24"/>
  <c r="H111" i="25"/>
  <c r="H83" i="25"/>
  <c r="AA82" i="25"/>
  <c r="D84" i="25"/>
  <c r="Y83" i="26"/>
  <c r="Y85" i="26"/>
  <c r="B83" i="26"/>
  <c r="AG82" i="21"/>
  <c r="AM82" i="21"/>
  <c r="AH81" i="21"/>
  <c r="H83" i="21"/>
  <c r="H80" i="21"/>
  <c r="AA85" i="21"/>
  <c r="H84" i="22"/>
  <c r="B90" i="22"/>
  <c r="AA90" i="22"/>
  <c r="AA84" i="24"/>
  <c r="H107" i="25"/>
  <c r="H80" i="25"/>
  <c r="F86" i="24"/>
  <c r="B81" i="21"/>
  <c r="U116" i="26"/>
  <c r="U82" i="26"/>
  <c r="F85" i="21"/>
  <c r="AA81" i="21"/>
  <c r="S108" i="26"/>
  <c r="S84" i="26"/>
  <c r="P82" i="21"/>
  <c r="AI87" i="22"/>
  <c r="H90" i="22"/>
  <c r="J84" i="21"/>
  <c r="S85" i="25"/>
  <c r="J82" i="21"/>
  <c r="AE81" i="21"/>
  <c r="AA108" i="25"/>
  <c r="AA84" i="25"/>
  <c r="Q85" i="25"/>
  <c r="L111" i="24"/>
  <c r="L83" i="24"/>
  <c r="N113" i="22"/>
  <c r="N85" i="22"/>
  <c r="L110" i="25"/>
  <c r="L82" i="25"/>
  <c r="AK84" i="22"/>
  <c r="D82" i="25"/>
  <c r="W85" i="24"/>
  <c r="AM86" i="22"/>
  <c r="Z88" i="21"/>
  <c r="E170" i="21"/>
  <c r="Q171" i="21"/>
  <c r="AF87" i="21"/>
  <c r="Z170" i="21"/>
  <c r="Z169" i="21"/>
  <c r="M82" i="21"/>
  <c r="V96" i="22"/>
  <c r="C169" i="22"/>
  <c r="AD175" i="22"/>
  <c r="I92" i="22"/>
  <c r="O85" i="22"/>
  <c r="A173" i="22"/>
  <c r="V95" i="22"/>
  <c r="C171" i="22"/>
  <c r="G85" i="24"/>
  <c r="I171" i="24"/>
  <c r="C167" i="24"/>
  <c r="R90" i="24"/>
  <c r="P90" i="25"/>
  <c r="E88" i="25"/>
  <c r="V88" i="25"/>
  <c r="G170" i="25"/>
  <c r="X84" i="25"/>
  <c r="C171" i="25"/>
  <c r="D99" i="24"/>
  <c r="D71" i="24"/>
  <c r="D68" i="24"/>
  <c r="D127" i="24"/>
  <c r="Q124" i="25"/>
  <c r="Q207" i="27"/>
  <c r="Q116" i="27"/>
  <c r="Q123" i="27"/>
  <c r="Q125" i="27"/>
  <c r="W103" i="27"/>
  <c r="Y70" i="27"/>
  <c r="Y126" i="27"/>
  <c r="U98" i="27"/>
  <c r="AC90" i="22"/>
  <c r="AE89" i="22"/>
  <c r="H88" i="22"/>
  <c r="J110" i="24"/>
  <c r="J82" i="24"/>
  <c r="D80" i="24"/>
  <c r="H82" i="24"/>
  <c r="W115" i="24"/>
  <c r="D85" i="24"/>
  <c r="Q85" i="24"/>
  <c r="S82" i="25"/>
  <c r="H84" i="25"/>
  <c r="S111" i="26"/>
  <c r="S85" i="26"/>
  <c r="AE115" i="21"/>
  <c r="AK84" i="21"/>
  <c r="Y82" i="21"/>
  <c r="AB81" i="21"/>
  <c r="N111" i="21"/>
  <c r="N83" i="21"/>
  <c r="AM85" i="21"/>
  <c r="AA85" i="22"/>
  <c r="AM111" i="22"/>
  <c r="AM90" i="22"/>
  <c r="S84" i="24"/>
  <c r="B80" i="25"/>
  <c r="D85" i="25"/>
  <c r="N81" i="21"/>
  <c r="D80" i="26"/>
  <c r="P81" i="21"/>
  <c r="D112" i="26"/>
  <c r="D84" i="26"/>
  <c r="F81" i="21"/>
  <c r="N85" i="21"/>
  <c r="AG81" i="21"/>
  <c r="F86" i="25"/>
  <c r="H87" i="22"/>
  <c r="B84" i="24"/>
  <c r="L83" i="21"/>
  <c r="D81" i="25"/>
  <c r="D90" i="22"/>
  <c r="W81" i="21"/>
  <c r="Y84" i="25"/>
  <c r="L85" i="22"/>
  <c r="L115" i="22"/>
  <c r="L87" i="22"/>
  <c r="H82" i="26"/>
  <c r="P90" i="22"/>
  <c r="Y113" i="24"/>
  <c r="Y81" i="24"/>
  <c r="AJ88" i="21"/>
  <c r="O170" i="21"/>
  <c r="K171" i="21"/>
  <c r="G90" i="22"/>
  <c r="AB96" i="22"/>
  <c r="G169" i="22"/>
  <c r="AH175" i="22"/>
  <c r="E85" i="22"/>
  <c r="AJ90" i="22"/>
  <c r="O173" i="22"/>
  <c r="AJ95" i="22"/>
  <c r="K171" i="22"/>
  <c r="E85" i="24"/>
  <c r="G171" i="24"/>
  <c r="A167" i="24"/>
  <c r="P90" i="24"/>
  <c r="Z90" i="25"/>
  <c r="A88" i="25"/>
  <c r="R88" i="25"/>
  <c r="C170" i="25"/>
  <c r="K171" i="25"/>
  <c r="D126" i="25"/>
  <c r="J100" i="25"/>
  <c r="AA64" i="26"/>
  <c r="AA125" i="26"/>
  <c r="AA130" i="26"/>
  <c r="W70" i="26"/>
  <c r="W126" i="26"/>
  <c r="J113" i="27"/>
  <c r="H115" i="27"/>
  <c r="F208" i="27"/>
  <c r="F118" i="27"/>
  <c r="B124" i="27"/>
  <c r="L74" i="27"/>
  <c r="R88" i="22"/>
  <c r="J112" i="24"/>
  <c r="J84" i="24"/>
  <c r="B82" i="24"/>
  <c r="Q81" i="24"/>
  <c r="S85" i="24"/>
  <c r="H81" i="25"/>
  <c r="U116" i="25"/>
  <c r="U82" i="25"/>
  <c r="Y81" i="25"/>
  <c r="AA85" i="26"/>
  <c r="B81" i="26"/>
  <c r="F85" i="26"/>
  <c r="F81" i="26"/>
  <c r="AI84" i="21"/>
  <c r="AE82" i="21"/>
  <c r="AI82" i="21"/>
  <c r="AM110" i="21"/>
  <c r="R83" i="21"/>
  <c r="J80" i="21"/>
  <c r="Y111" i="21"/>
  <c r="Y85" i="21"/>
  <c r="AC84" i="22"/>
  <c r="AK90" i="22"/>
  <c r="F88" i="22"/>
  <c r="L85" i="25"/>
  <c r="L82" i="21"/>
  <c r="F80" i="26"/>
  <c r="R81" i="21"/>
  <c r="B84" i="26"/>
  <c r="F82" i="21"/>
  <c r="J84" i="26"/>
  <c r="J83" i="25"/>
  <c r="P84" i="21"/>
  <c r="L80" i="21"/>
  <c r="S110" i="26"/>
  <c r="B84" i="21"/>
  <c r="AA81" i="25"/>
  <c r="F82" i="26"/>
  <c r="AG88" i="22"/>
  <c r="L81" i="24"/>
  <c r="D116" i="26"/>
  <c r="J87" i="22"/>
  <c r="J113" i="25"/>
  <c r="Y81" i="21"/>
  <c r="D82" i="26"/>
  <c r="D80" i="21"/>
  <c r="B80" i="26"/>
  <c r="AD88" i="21"/>
  <c r="I170" i="21"/>
  <c r="E171" i="21"/>
  <c r="K82" i="21"/>
  <c r="E90" i="22"/>
  <c r="Z96" i="22"/>
  <c r="Q169" i="22"/>
  <c r="AB175" i="22"/>
  <c r="M85" i="22"/>
  <c r="M173" i="22"/>
  <c r="AH95" i="22"/>
  <c r="E173" i="22"/>
  <c r="Z95" i="22"/>
  <c r="G171" i="22"/>
  <c r="I169" i="24"/>
  <c r="X91" i="24"/>
  <c r="C171" i="24"/>
  <c r="G167" i="24"/>
  <c r="V90" i="24"/>
  <c r="K88" i="25"/>
  <c r="C90" i="25"/>
  <c r="G171" i="25"/>
  <c r="V82" i="26"/>
  <c r="K169" i="26"/>
  <c r="K171" i="26"/>
  <c r="X88" i="27"/>
  <c r="I170" i="27"/>
  <c r="P85" i="27"/>
  <c r="K80" i="27"/>
  <c r="E90" i="27"/>
  <c r="A87" i="27"/>
  <c r="V91" i="24"/>
  <c r="R84" i="22"/>
  <c r="G170" i="21"/>
  <c r="AH90" i="21"/>
  <c r="A170" i="25"/>
  <c r="Z88" i="26"/>
  <c r="A94" i="22"/>
  <c r="V84" i="27"/>
  <c r="V168" i="26"/>
  <c r="R82" i="26"/>
  <c r="P88" i="27"/>
  <c r="A170" i="27"/>
  <c r="Z85" i="27"/>
  <c r="G86" i="27"/>
  <c r="C80" i="27"/>
  <c r="K90" i="27"/>
  <c r="K87" i="27"/>
  <c r="T91" i="24"/>
  <c r="AB164" i="21"/>
  <c r="M170" i="21"/>
  <c r="K84" i="24"/>
  <c r="R88" i="26"/>
  <c r="O171" i="21"/>
  <c r="X84" i="27"/>
  <c r="X82" i="26"/>
  <c r="R88" i="27"/>
  <c r="C170" i="27"/>
  <c r="A86" i="27"/>
  <c r="I80" i="27"/>
  <c r="C90" i="27"/>
  <c r="T90" i="27"/>
  <c r="Z164" i="21"/>
  <c r="C170" i="21"/>
  <c r="P88" i="26"/>
  <c r="M171" i="21"/>
  <c r="I81" i="24"/>
  <c r="K88" i="26"/>
  <c r="Z169" i="26"/>
  <c r="A89" i="27"/>
  <c r="R89" i="27"/>
  <c r="K82" i="26"/>
  <c r="G169" i="26"/>
  <c r="V91" i="26"/>
  <c r="G171" i="26"/>
  <c r="E86" i="27"/>
  <c r="G90" i="27"/>
  <c r="Z90" i="27"/>
  <c r="I87" i="27"/>
  <c r="AJ164" i="21"/>
  <c r="V88" i="26"/>
  <c r="G171" i="21"/>
  <c r="E81" i="24"/>
  <c r="F84" i="22"/>
  <c r="A88" i="26"/>
  <c r="P169" i="26"/>
  <c r="I89" i="27"/>
  <c r="Z84" i="27"/>
  <c r="Z168" i="26"/>
  <c r="W90" i="22"/>
  <c r="E169" i="26"/>
  <c r="T91" i="26"/>
  <c r="Z89" i="27"/>
  <c r="R85" i="27"/>
  <c r="I86" i="27"/>
  <c r="X90" i="27"/>
  <c r="C87" i="27"/>
  <c r="X89" i="27"/>
  <c r="C90" i="21"/>
  <c r="X88" i="26"/>
  <c r="A171" i="21"/>
  <c r="M174" i="22"/>
  <c r="E169" i="21"/>
  <c r="Z91" i="21"/>
  <c r="I94" i="22"/>
  <c r="G89" i="27"/>
  <c r="T84" i="27"/>
  <c r="G168" i="24"/>
  <c r="C169" i="26"/>
  <c r="R91" i="26"/>
  <c r="E171" i="26"/>
  <c r="T89" i="27"/>
  <c r="V88" i="27"/>
  <c r="G170" i="27"/>
  <c r="X85" i="27"/>
  <c r="C86" i="27"/>
  <c r="A80" i="27"/>
  <c r="P90" i="27"/>
  <c r="G87" i="27"/>
  <c r="P89" i="27"/>
  <c r="R87" i="26"/>
  <c r="G88" i="25"/>
  <c r="I90" i="21"/>
  <c r="Q166" i="21"/>
  <c r="X84" i="24"/>
  <c r="G174" i="22"/>
  <c r="A169" i="21"/>
  <c r="V91" i="21"/>
  <c r="Q94" i="22"/>
  <c r="E89" i="27"/>
  <c r="P84" i="27"/>
  <c r="R168" i="26"/>
  <c r="T82" i="26"/>
  <c r="I169" i="26"/>
  <c r="X91" i="26"/>
  <c r="I171" i="26"/>
  <c r="G84" i="26"/>
  <c r="T88" i="27"/>
  <c r="E170" i="27"/>
  <c r="T85" i="27"/>
  <c r="K86" i="27"/>
  <c r="G80" i="27"/>
  <c r="I90" i="27"/>
  <c r="V90" i="27"/>
  <c r="V89" i="27"/>
  <c r="X87" i="26"/>
  <c r="C84" i="24"/>
  <c r="I88" i="25"/>
  <c r="V170" i="25"/>
  <c r="E170" i="25"/>
  <c r="D84" i="22"/>
  <c r="E166" i="21"/>
  <c r="P91" i="26"/>
  <c r="M94" i="22"/>
  <c r="P168" i="24"/>
  <c r="A82" i="26"/>
  <c r="A169" i="26"/>
  <c r="C171" i="26"/>
  <c r="E170" i="26"/>
  <c r="T88" i="26"/>
  <c r="Z88" i="27"/>
  <c r="K170" i="27"/>
  <c r="A88" i="27"/>
  <c r="V85" i="27"/>
  <c r="E80" i="27"/>
  <c r="A90" i="27"/>
  <c r="R90" i="27"/>
  <c r="P91" i="24"/>
  <c r="P84" i="22"/>
  <c r="Z87" i="26"/>
  <c r="X170" i="25"/>
  <c r="I170" i="25"/>
  <c r="K166" i="21"/>
  <c r="T87" i="24"/>
  <c r="Z91" i="26"/>
  <c r="K94" i="22"/>
  <c r="P168" i="26"/>
  <c r="Z168" i="24"/>
  <c r="E168" i="24"/>
  <c r="S24" i="14"/>
  <c r="L178" i="21"/>
  <c r="L75" i="21"/>
  <c r="L144" i="21"/>
  <c r="AA69" i="21"/>
  <c r="J156" i="22"/>
  <c r="H158" i="22"/>
  <c r="AG73" i="22"/>
  <c r="J178" i="24"/>
  <c r="D154" i="24"/>
  <c r="U152" i="24"/>
  <c r="U76" i="24"/>
  <c r="B75" i="24"/>
  <c r="L77" i="24"/>
  <c r="Q69" i="24"/>
  <c r="F178" i="25"/>
  <c r="F152" i="25"/>
  <c r="J75" i="25"/>
  <c r="Q69" i="25"/>
  <c r="H154" i="26"/>
  <c r="U152" i="26"/>
  <c r="Y76" i="27"/>
  <c r="Y144" i="27"/>
  <c r="Y69" i="27"/>
  <c r="Y149" i="27"/>
  <c r="AD161" i="22"/>
  <c r="AB161" i="22"/>
  <c r="AL161" i="22"/>
  <c r="AJ159" i="22"/>
  <c r="I167" i="22"/>
  <c r="AH164" i="22"/>
  <c r="AD159" i="22"/>
  <c r="V159" i="22"/>
  <c r="Z159" i="22"/>
  <c r="AL159" i="22"/>
  <c r="AH159" i="22"/>
  <c r="AB164" i="22"/>
  <c r="Q167" i="22"/>
  <c r="C167" i="22"/>
  <c r="E167" i="22"/>
  <c r="K167" i="22"/>
  <c r="G167" i="22"/>
  <c r="AL166" i="22"/>
  <c r="AD166" i="22"/>
  <c r="Z166" i="22"/>
  <c r="AF166" i="22"/>
  <c r="AJ166" i="22"/>
  <c r="X166" i="22"/>
  <c r="AH166" i="22"/>
  <c r="AB166" i="22"/>
  <c r="V166" i="22"/>
  <c r="M159" i="22"/>
  <c r="Z164" i="22"/>
  <c r="R160" i="24"/>
  <c r="C155" i="25"/>
  <c r="R155" i="24"/>
  <c r="V159" i="24"/>
  <c r="T159" i="24"/>
  <c r="V155" i="25"/>
  <c r="P155" i="25"/>
  <c r="X155" i="25"/>
  <c r="V161" i="26"/>
  <c r="E159" i="26"/>
  <c r="C156" i="25"/>
  <c r="A158" i="26"/>
  <c r="G158" i="21"/>
  <c r="E157" i="21"/>
  <c r="K158" i="24"/>
  <c r="Z155" i="24"/>
  <c r="O159" i="22"/>
  <c r="A167" i="22"/>
  <c r="X159" i="22"/>
  <c r="C158" i="25"/>
  <c r="R159" i="25"/>
  <c r="A156" i="21"/>
  <c r="V163" i="26"/>
  <c r="V155" i="26"/>
  <c r="AL158" i="21"/>
  <c r="I155" i="24"/>
  <c r="Z163" i="25"/>
  <c r="K158" i="26"/>
  <c r="E155" i="26"/>
  <c r="C159" i="26"/>
  <c r="T155" i="25"/>
  <c r="Z155" i="25"/>
  <c r="V158" i="24"/>
  <c r="T160" i="26"/>
  <c r="P160" i="24"/>
  <c r="AL164" i="22"/>
  <c r="E157" i="24"/>
  <c r="I156" i="24"/>
  <c r="A156" i="25"/>
  <c r="AH161" i="22"/>
  <c r="R159" i="26"/>
  <c r="X163" i="24"/>
  <c r="Z160" i="25"/>
  <c r="X161" i="26"/>
  <c r="K158" i="21"/>
  <c r="C157" i="21"/>
  <c r="X159" i="24"/>
  <c r="I155" i="25"/>
  <c r="R155" i="25"/>
  <c r="AD168" i="21"/>
  <c r="AJ168" i="21"/>
  <c r="X168" i="21"/>
  <c r="AL168" i="21"/>
  <c r="AF168" i="21"/>
  <c r="Z168" i="21"/>
  <c r="AB168" i="21"/>
  <c r="V168" i="21"/>
  <c r="AH168" i="21"/>
  <c r="AD172" i="22"/>
  <c r="AH172" i="22"/>
  <c r="AF172" i="22"/>
  <c r="Z172" i="22"/>
  <c r="AL172" i="22"/>
  <c r="X172" i="22"/>
  <c r="V172" i="22"/>
  <c r="AJ172" i="22"/>
  <c r="AB172" i="22"/>
  <c r="AB85" i="22"/>
  <c r="AJ85" i="22"/>
  <c r="X85" i="22"/>
  <c r="V85" i="22"/>
  <c r="AD85" i="22"/>
  <c r="AL85" i="22"/>
  <c r="AF85" i="22"/>
  <c r="Z85" i="22"/>
  <c r="X166" i="24"/>
  <c r="T166" i="24"/>
  <c r="Z166" i="24"/>
  <c r="R166" i="24"/>
  <c r="V166" i="24"/>
  <c r="P166" i="24"/>
  <c r="I168" i="25"/>
  <c r="E168" i="25"/>
  <c r="C168" i="25"/>
  <c r="G168" i="25"/>
  <c r="A168" i="25"/>
  <c r="K168" i="25"/>
  <c r="V168" i="25"/>
  <c r="R168" i="25"/>
  <c r="X168" i="25"/>
  <c r="P168" i="25"/>
  <c r="Z168" i="25"/>
  <c r="T168" i="25"/>
  <c r="V166" i="26"/>
  <c r="Z166" i="26"/>
  <c r="T166" i="26"/>
  <c r="X166" i="26"/>
  <c r="R166" i="26"/>
  <c r="P166" i="26"/>
  <c r="C168" i="26"/>
  <c r="A168" i="26"/>
  <c r="E168" i="26"/>
  <c r="I168" i="26"/>
  <c r="G168" i="26"/>
  <c r="K168" i="26"/>
  <c r="V81" i="27"/>
  <c r="Z81" i="27"/>
  <c r="V80" i="27"/>
  <c r="R80" i="27"/>
  <c r="P80" i="27"/>
  <c r="X80" i="27"/>
  <c r="T80" i="27"/>
  <c r="Z80" i="27"/>
  <c r="P81" i="27"/>
  <c r="T81" i="27"/>
  <c r="R81" i="27"/>
  <c r="X81" i="27"/>
  <c r="E239" i="10"/>
  <c r="A83" i="24" s="1"/>
  <c r="K236" i="12"/>
  <c r="E80" i="26" s="1"/>
  <c r="E236" i="12"/>
  <c r="A80" i="26" s="1"/>
  <c r="E249" i="11"/>
  <c r="A85" i="25" s="1"/>
  <c r="T243" i="11"/>
  <c r="Z85" i="25" s="1"/>
  <c r="T245" i="10"/>
  <c r="T235" i="10"/>
  <c r="Z84" i="24" s="1"/>
  <c r="E243" i="11"/>
  <c r="P85" i="25" s="1"/>
  <c r="K249" i="11"/>
  <c r="E85" i="25" s="1"/>
  <c r="K243" i="11"/>
  <c r="T85" i="25" s="1"/>
  <c r="T239" i="10"/>
  <c r="K83" i="24" s="1"/>
  <c r="Q249" i="11"/>
  <c r="I85" i="25" s="1"/>
  <c r="N243" i="11"/>
  <c r="V85" i="25" s="1"/>
  <c r="T234" i="10"/>
  <c r="N239" i="10"/>
  <c r="G83" i="24" s="1"/>
  <c r="H236" i="12"/>
  <c r="C80" i="26" s="1"/>
  <c r="H251" i="11"/>
  <c r="T236" i="12"/>
  <c r="K80" i="26" s="1"/>
  <c r="N251" i="11"/>
  <c r="AC242" i="9"/>
  <c r="T246" i="9"/>
  <c r="K88" i="22" s="1"/>
  <c r="K247" i="9"/>
  <c r="Z90" i="22" s="1"/>
  <c r="N237" i="12"/>
  <c r="T237" i="12"/>
  <c r="N247" i="9"/>
  <c r="AB90" i="22" s="1"/>
  <c r="N246" i="9"/>
  <c r="G88" i="22" s="1"/>
  <c r="H233" i="11"/>
  <c r="W240" i="9"/>
  <c r="AH84" i="22" s="1"/>
  <c r="K244" i="5"/>
  <c r="T248" i="9"/>
  <c r="K90" i="22" s="1"/>
  <c r="H248" i="12"/>
  <c r="H235" i="11"/>
  <c r="R84" i="25" s="1"/>
  <c r="Z245" i="5"/>
  <c r="Q234" i="10"/>
  <c r="H234" i="10"/>
  <c r="N247" i="10"/>
  <c r="K249" i="12"/>
  <c r="E85" i="26" s="1"/>
  <c r="K240" i="10"/>
  <c r="E233" i="5"/>
  <c r="W234" i="9"/>
  <c r="H248" i="9"/>
  <c r="C90" i="22" s="1"/>
  <c r="T249" i="10"/>
  <c r="K85" i="24" s="1"/>
  <c r="H250" i="12"/>
  <c r="Q248" i="12"/>
  <c r="E248" i="11"/>
  <c r="K240" i="9"/>
  <c r="Z84" i="22" s="1"/>
  <c r="H233" i="9"/>
  <c r="N234" i="9"/>
  <c r="Q248" i="9"/>
  <c r="I90" i="22" s="1"/>
  <c r="Q242" i="9"/>
  <c r="E249" i="10"/>
  <c r="A85" i="24" s="1"/>
  <c r="N240" i="12"/>
  <c r="K240" i="12"/>
  <c r="E241" i="12"/>
  <c r="P82" i="26" s="1"/>
  <c r="K246" i="12"/>
  <c r="E84" i="26" s="1"/>
  <c r="Q242" i="5"/>
  <c r="Z242" i="5"/>
  <c r="Q244" i="5"/>
  <c r="E248" i="12"/>
  <c r="W244" i="9"/>
  <c r="W236" i="9"/>
  <c r="M84" i="22" s="1"/>
  <c r="H236" i="9"/>
  <c r="C84" i="22" s="1"/>
  <c r="E233" i="9"/>
  <c r="K234" i="9"/>
  <c r="T234" i="9"/>
  <c r="N242" i="9"/>
  <c r="Q240" i="11"/>
  <c r="K248" i="10"/>
  <c r="H249" i="10"/>
  <c r="C85" i="24" s="1"/>
  <c r="K242" i="12"/>
  <c r="E250" i="12"/>
  <c r="T241" i="12"/>
  <c r="Z82" i="26" s="1"/>
  <c r="W234" i="5"/>
  <c r="T244" i="5"/>
  <c r="N242" i="5"/>
  <c r="AC245" i="5"/>
  <c r="E238" i="10"/>
  <c r="A81" i="24" s="1"/>
  <c r="K236" i="9"/>
  <c r="E84" i="22" s="1"/>
  <c r="Z233" i="9"/>
  <c r="K251" i="9"/>
  <c r="N248" i="10"/>
  <c r="K242" i="11"/>
  <c r="Q234" i="5"/>
  <c r="Q250" i="12"/>
  <c r="AC244" i="5"/>
  <c r="T236" i="9"/>
  <c r="K84" i="22" s="1"/>
  <c r="T238" i="10"/>
  <c r="K81" i="24" s="1"/>
  <c r="T233" i="9"/>
  <c r="K252" i="9"/>
  <c r="E92" i="22" s="1"/>
  <c r="AC251" i="9"/>
  <c r="Z248" i="9"/>
  <c r="O90" i="22" s="1"/>
  <c r="E242" i="9"/>
  <c r="T251" i="9"/>
  <c r="T251" i="10"/>
  <c r="E247" i="10"/>
  <c r="K235" i="11"/>
  <c r="T84" i="25" s="1"/>
  <c r="N248" i="11"/>
  <c r="K251" i="12"/>
  <c r="K234" i="5"/>
  <c r="Q245" i="5"/>
  <c r="T240" i="9"/>
  <c r="AF84" i="22" s="1"/>
  <c r="K233" i="9"/>
  <c r="Z252" i="9"/>
  <c r="O92" i="22" s="1"/>
  <c r="E251" i="9"/>
  <c r="K242" i="9"/>
  <c r="Z251" i="9"/>
  <c r="K251" i="10"/>
  <c r="T248" i="10"/>
  <c r="Q248" i="11"/>
  <c r="K248" i="11"/>
  <c r="T252" i="11"/>
  <c r="K92" i="25" s="1"/>
  <c r="E246" i="12"/>
  <c r="A84" i="26" s="1"/>
  <c r="W245" i="5"/>
  <c r="AC240" i="9"/>
  <c r="AL84" i="22" s="1"/>
  <c r="E248" i="9"/>
  <c r="A90" i="22" s="1"/>
  <c r="H235" i="10"/>
  <c r="R84" i="24" s="1"/>
  <c r="H242" i="9"/>
  <c r="Q251" i="9"/>
  <c r="E240" i="10"/>
  <c r="Q248" i="10"/>
  <c r="E247" i="11"/>
  <c r="N248" i="12"/>
  <c r="T245" i="5"/>
  <c r="K235" i="10"/>
  <c r="T84" i="24" s="1"/>
  <c r="W242" i="9"/>
  <c r="H247" i="10"/>
  <c r="N240" i="10"/>
  <c r="K252" i="11"/>
  <c r="E92" i="25" s="1"/>
  <c r="Z234" i="5"/>
  <c r="T233" i="5"/>
  <c r="T248" i="12"/>
  <c r="E245" i="5"/>
  <c r="W233" i="5"/>
  <c r="Q233" i="5"/>
  <c r="T246" i="12"/>
  <c r="K84" i="26" s="1"/>
  <c r="Q247" i="9"/>
  <c r="AD90" i="22" s="1"/>
  <c r="H242" i="11"/>
  <c r="K240" i="5"/>
  <c r="T247" i="12"/>
  <c r="T247" i="11"/>
  <c r="E249" i="12"/>
  <c r="A85" i="26" s="1"/>
  <c r="H247" i="9"/>
  <c r="X90" i="22" s="1"/>
  <c r="Z250" i="9"/>
  <c r="N245" i="5"/>
  <c r="T247" i="9"/>
  <c r="AF90" i="22" s="1"/>
  <c r="N246" i="10"/>
  <c r="G84" i="24" s="1"/>
  <c r="E251" i="12"/>
  <c r="Q240" i="5"/>
  <c r="N238" i="10"/>
  <c r="G81" i="24" s="1"/>
  <c r="W250" i="9"/>
  <c r="E247" i="9"/>
  <c r="V90" i="22" s="1"/>
  <c r="T247" i="10"/>
  <c r="K247" i="10"/>
  <c r="K246" i="10"/>
  <c r="E84" i="24" s="1"/>
  <c r="E235" i="11"/>
  <c r="P84" i="25" s="1"/>
  <c r="N247" i="11"/>
  <c r="Q252" i="11"/>
  <c r="I92" i="25" s="1"/>
  <c r="H234" i="5"/>
  <c r="T251" i="12"/>
  <c r="H243" i="11"/>
  <c r="R85" i="25" s="1"/>
  <c r="Z244" i="5"/>
  <c r="Q252" i="5"/>
  <c r="I92" i="21" s="1"/>
  <c r="E236" i="9"/>
  <c r="A84" i="22" s="1"/>
  <c r="Q236" i="9"/>
  <c r="I84" i="22" s="1"/>
  <c r="H238" i="10"/>
  <c r="C81" i="24" s="1"/>
  <c r="H233" i="5"/>
  <c r="H252" i="5"/>
  <c r="C92" i="21" s="1"/>
  <c r="T250" i="12"/>
  <c r="N233" i="5"/>
  <c r="K252" i="5"/>
  <c r="E92" i="21" s="1"/>
  <c r="T252" i="5"/>
  <c r="K92" i="21" s="1"/>
  <c r="AC247" i="9"/>
  <c r="AL90" i="22" s="1"/>
  <c r="Q246" i="10"/>
  <c r="I84" i="24" s="1"/>
  <c r="AC252" i="5"/>
  <c r="Q92" i="21" s="1"/>
  <c r="N251" i="10"/>
  <c r="Z252" i="5"/>
  <c r="O92" i="21" s="1"/>
  <c r="N252" i="10"/>
  <c r="G92" i="24" s="1"/>
  <c r="N252" i="5"/>
  <c r="G92" i="21" s="1"/>
  <c r="H239" i="10"/>
  <c r="C83" i="24" s="1"/>
  <c r="W252" i="5"/>
  <c r="M92" i="21" s="1"/>
  <c r="AC252" i="9"/>
  <c r="Q92" i="22" s="1"/>
  <c r="Q242" i="12"/>
  <c r="H247" i="12"/>
  <c r="Q240" i="9"/>
  <c r="AD84" i="22" s="1"/>
  <c r="H248" i="11"/>
  <c r="W240" i="5"/>
  <c r="N235" i="11"/>
  <c r="V84" i="25" s="1"/>
  <c r="E251" i="10"/>
  <c r="T252" i="9"/>
  <c r="K92" i="22" s="1"/>
  <c r="Q249" i="12"/>
  <c r="I85" i="26" s="1"/>
  <c r="H240" i="10"/>
  <c r="E242" i="11"/>
  <c r="H242" i="12"/>
  <c r="N247" i="12"/>
  <c r="N252" i="11"/>
  <c r="G92" i="25" s="1"/>
  <c r="H251" i="10"/>
  <c r="T249" i="12"/>
  <c r="K85" i="26" s="1"/>
  <c r="Q240" i="10"/>
  <c r="N242" i="12"/>
  <c r="K247" i="11"/>
  <c r="W252" i="9"/>
  <c r="M92" i="22" s="1"/>
  <c r="E246" i="10"/>
  <c r="A84" i="24" s="1"/>
  <c r="E252" i="9"/>
  <c r="A92" i="22" s="1"/>
  <c r="Z240" i="5"/>
  <c r="H240" i="5"/>
  <c r="E240" i="9"/>
  <c r="V84" i="22" s="1"/>
  <c r="N252" i="9"/>
  <c r="G92" i="22" s="1"/>
  <c r="O81" i="12"/>
  <c r="J161" i="9"/>
  <c r="D173" i="10"/>
  <c r="T173" i="10" s="1"/>
  <c r="AB100" i="9"/>
  <c r="AK162" i="22" s="1"/>
  <c r="J200" i="9"/>
  <c r="P96" i="13"/>
  <c r="O195" i="10"/>
  <c r="P107" i="12"/>
  <c r="W216" i="26" s="1"/>
  <c r="F17" i="13"/>
  <c r="B177" i="27" s="1"/>
  <c r="O129" i="9"/>
  <c r="H115" i="22" s="1"/>
  <c r="I12" i="10"/>
  <c r="S193" i="12"/>
  <c r="G225" i="9"/>
  <c r="I228" i="9"/>
  <c r="M145" i="10"/>
  <c r="U139" i="24" s="1"/>
  <c r="U97" i="11"/>
  <c r="S100" i="9"/>
  <c r="AE162" i="22" s="1"/>
  <c r="S145" i="10"/>
  <c r="Y139" i="24" s="1"/>
  <c r="S46" i="11"/>
  <c r="AB226" i="9"/>
  <c r="P229" i="10"/>
  <c r="J230" i="11"/>
  <c r="F220" i="5"/>
  <c r="D161" i="9"/>
  <c r="S108" i="10"/>
  <c r="Y213" i="24" s="1"/>
  <c r="P169" i="10"/>
  <c r="M227" i="10"/>
  <c r="O25" i="12"/>
  <c r="D151" i="10"/>
  <c r="V169" i="10"/>
  <c r="R224" i="9"/>
  <c r="J150" i="22" s="1"/>
  <c r="AE230" i="9"/>
  <c r="I4" i="10"/>
  <c r="D173" i="24" s="1"/>
  <c r="V106" i="10"/>
  <c r="G109" i="10"/>
  <c r="G167" i="10"/>
  <c r="L209" i="10"/>
  <c r="M22" i="11"/>
  <c r="S105" i="12"/>
  <c r="L92" i="9"/>
  <c r="F218" i="22" s="1"/>
  <c r="I148" i="10"/>
  <c r="D59" i="12"/>
  <c r="I175" i="9"/>
  <c r="G36" i="12"/>
  <c r="O134" i="12"/>
  <c r="V23" i="13"/>
  <c r="L162" i="13"/>
  <c r="O186" i="10"/>
  <c r="O126" i="13"/>
  <c r="Y100" i="9"/>
  <c r="AI162" i="22" s="1"/>
  <c r="O7" i="10"/>
  <c r="V60" i="10"/>
  <c r="M113" i="10"/>
  <c r="I128" i="10"/>
  <c r="D110" i="24" s="1"/>
  <c r="J106" i="11"/>
  <c r="G39" i="12"/>
  <c r="F134" i="12"/>
  <c r="S161" i="12"/>
  <c r="I212" i="12"/>
  <c r="U6" i="13"/>
  <c r="V96" i="13"/>
  <c r="AA104" i="5"/>
  <c r="I200" i="11"/>
  <c r="J39" i="12"/>
  <c r="S182" i="26" s="1"/>
  <c r="N249" i="12"/>
  <c r="G85" i="26" s="1"/>
  <c r="M24" i="9"/>
  <c r="P30" i="10"/>
  <c r="V88" i="10"/>
  <c r="AA121" i="24" s="1"/>
  <c r="S88" i="11"/>
  <c r="Y121" i="25" s="1"/>
  <c r="M154" i="11"/>
  <c r="V55" i="12"/>
  <c r="S82" i="12"/>
  <c r="V101" i="12"/>
  <c r="G159" i="13"/>
  <c r="AA216" i="5"/>
  <c r="I223" i="5"/>
  <c r="D89" i="21" s="1"/>
  <c r="J99" i="9"/>
  <c r="G19" i="10"/>
  <c r="P133" i="10"/>
  <c r="W171" i="24" s="1"/>
  <c r="P173" i="10"/>
  <c r="V127" i="11"/>
  <c r="O174" i="11"/>
  <c r="P232" i="11"/>
  <c r="J94" i="12"/>
  <c r="S128" i="26" s="1"/>
  <c r="P105" i="12"/>
  <c r="I105" i="13"/>
  <c r="J141" i="9"/>
  <c r="P127" i="10"/>
  <c r="W209" i="24" s="1"/>
  <c r="J9" i="11"/>
  <c r="S175" i="25" s="1"/>
  <c r="J43" i="11"/>
  <c r="G50" i="11"/>
  <c r="G23" i="12"/>
  <c r="J171" i="13"/>
  <c r="G202" i="13"/>
  <c r="V87" i="5"/>
  <c r="AG210" i="21" s="1"/>
  <c r="R122" i="5"/>
  <c r="G100" i="9"/>
  <c r="W162" i="22" s="1"/>
  <c r="R157" i="9"/>
  <c r="V211" i="9"/>
  <c r="AG97" i="22" s="1"/>
  <c r="I186" i="10"/>
  <c r="F13" i="11"/>
  <c r="G32" i="11"/>
  <c r="D126" i="13"/>
  <c r="Q126" i="13" s="1"/>
  <c r="F168" i="13"/>
  <c r="O60" i="9"/>
  <c r="AA12" i="5"/>
  <c r="F83" i="5"/>
  <c r="AD7" i="9"/>
  <c r="I72" i="9"/>
  <c r="J137" i="9"/>
  <c r="S140" i="9"/>
  <c r="AB161" i="9"/>
  <c r="R187" i="9"/>
  <c r="F218" i="9"/>
  <c r="M133" i="10"/>
  <c r="D204" i="10"/>
  <c r="L80" i="11"/>
  <c r="F207" i="25" s="1"/>
  <c r="I106" i="11"/>
  <c r="F117" i="11"/>
  <c r="B202" i="25" s="1"/>
  <c r="U183" i="11"/>
  <c r="M23" i="12"/>
  <c r="R58" i="12"/>
  <c r="O189" i="12"/>
  <c r="U151" i="13"/>
  <c r="V154" i="13"/>
  <c r="P157" i="13"/>
  <c r="V157" i="13"/>
  <c r="AA79" i="27" s="1"/>
  <c r="S166" i="5"/>
  <c r="J101" i="9"/>
  <c r="Y112" i="9"/>
  <c r="S177" i="9"/>
  <c r="AE78" i="22" s="1"/>
  <c r="P216" i="9"/>
  <c r="AC176" i="22" s="1"/>
  <c r="V34" i="10"/>
  <c r="J109" i="10"/>
  <c r="V133" i="10"/>
  <c r="AA171" i="24" s="1"/>
  <c r="G36" i="11"/>
  <c r="M58" i="11"/>
  <c r="G92" i="11"/>
  <c r="M132" i="11"/>
  <c r="I139" i="11"/>
  <c r="M162" i="11"/>
  <c r="S202" i="11"/>
  <c r="S232" i="11"/>
  <c r="O45" i="12"/>
  <c r="R52" i="13"/>
  <c r="X170" i="5"/>
  <c r="I205" i="5"/>
  <c r="G47" i="9"/>
  <c r="F73" i="9"/>
  <c r="G141" i="9"/>
  <c r="F181" i="9"/>
  <c r="AA192" i="9"/>
  <c r="Y216" i="9"/>
  <c r="AI176" i="22" s="1"/>
  <c r="U219" i="9"/>
  <c r="I24" i="10"/>
  <c r="P81" i="10"/>
  <c r="P109" i="10"/>
  <c r="J145" i="10"/>
  <c r="S139" i="24" s="1"/>
  <c r="S166" i="10"/>
  <c r="M169" i="10"/>
  <c r="V197" i="10"/>
  <c r="AA92" i="24" s="1"/>
  <c r="I27" i="11"/>
  <c r="I74" i="11"/>
  <c r="I188" i="11"/>
  <c r="V93" i="12"/>
  <c r="M96" i="12"/>
  <c r="V183" i="12"/>
  <c r="V72" i="13"/>
  <c r="AA203" i="27" s="1"/>
  <c r="O24" i="10"/>
  <c r="U27" i="11"/>
  <c r="J139" i="9"/>
  <c r="D59" i="10"/>
  <c r="J195" i="10"/>
  <c r="S132" i="24" s="1"/>
  <c r="M232" i="10"/>
  <c r="J133" i="11"/>
  <c r="S171" i="25" s="1"/>
  <c r="S54" i="12"/>
  <c r="V149" i="12"/>
  <c r="AA157" i="26" s="1"/>
  <c r="J30" i="13"/>
  <c r="P207" i="13"/>
  <c r="F31" i="11"/>
  <c r="O72" i="12"/>
  <c r="L195" i="12"/>
  <c r="F192" i="26" s="1"/>
  <c r="M100" i="13"/>
  <c r="U168" i="27" s="1"/>
  <c r="F204" i="13"/>
  <c r="AB191" i="5"/>
  <c r="V210" i="5"/>
  <c r="V79" i="5"/>
  <c r="AE210" i="5"/>
  <c r="V103" i="9"/>
  <c r="O114" i="9"/>
  <c r="G137" i="9"/>
  <c r="M161" i="9"/>
  <c r="S201" i="9"/>
  <c r="R204" i="9"/>
  <c r="AE211" i="9"/>
  <c r="AM97" i="22" s="1"/>
  <c r="J133" i="10"/>
  <c r="S171" i="24" s="1"/>
  <c r="F153" i="10"/>
  <c r="P7" i="11"/>
  <c r="J28" i="11"/>
  <c r="S120" i="11"/>
  <c r="O131" i="11"/>
  <c r="J172" i="11"/>
  <c r="F204" i="11"/>
  <c r="U16" i="12"/>
  <c r="L176" i="26" s="1"/>
  <c r="J23" i="12"/>
  <c r="R69" i="12"/>
  <c r="R5" i="13"/>
  <c r="J154" i="13"/>
  <c r="M157" i="13"/>
  <c r="AE175" i="5"/>
  <c r="AM73" i="21" s="1"/>
  <c r="P9" i="5"/>
  <c r="AC175" i="21" s="1"/>
  <c r="O12" i="5"/>
  <c r="L56" i="5"/>
  <c r="Y103" i="5"/>
  <c r="AE143" i="5"/>
  <c r="AE150" i="5"/>
  <c r="AB169" i="5"/>
  <c r="AA172" i="5"/>
  <c r="P73" i="21" s="1"/>
  <c r="M179" i="5"/>
  <c r="J210" i="5"/>
  <c r="X12" i="5"/>
  <c r="X22" i="5"/>
  <c r="N180" i="21" s="1"/>
  <c r="AA56" i="5"/>
  <c r="O71" i="5"/>
  <c r="AE147" i="5"/>
  <c r="AB167" i="5"/>
  <c r="V179" i="5"/>
  <c r="O207" i="5"/>
  <c r="M210" i="5"/>
  <c r="AE212" i="5"/>
  <c r="AM145" i="21" s="1"/>
  <c r="AA229" i="5"/>
  <c r="U6" i="9"/>
  <c r="AE22" i="9"/>
  <c r="O31" i="9"/>
  <c r="AA34" i="9"/>
  <c r="AE45" i="9"/>
  <c r="Y62" i="9"/>
  <c r="AI86" i="22" s="1"/>
  <c r="U65" i="9"/>
  <c r="S67" i="9"/>
  <c r="X70" i="9"/>
  <c r="O103" i="9"/>
  <c r="H161" i="22" s="1"/>
  <c r="X151" i="9"/>
  <c r="G161" i="9"/>
  <c r="J177" i="9"/>
  <c r="Y78" i="22" s="1"/>
  <c r="G189" i="9"/>
  <c r="U192" i="9"/>
  <c r="S211" i="9"/>
  <c r="AE97" i="22" s="1"/>
  <c r="Y213" i="9"/>
  <c r="J216" i="9"/>
  <c r="Y176" i="22" s="1"/>
  <c r="V230" i="9"/>
  <c r="J30" i="10"/>
  <c r="P48" i="10"/>
  <c r="W147" i="24" s="1"/>
  <c r="V58" i="10"/>
  <c r="G111" i="10"/>
  <c r="P117" i="10"/>
  <c r="W111" i="24" s="1"/>
  <c r="F186" i="10"/>
  <c r="G225" i="10"/>
  <c r="V29" i="11"/>
  <c r="AA94" i="25" s="1"/>
  <c r="J66" i="11"/>
  <c r="S204" i="25" s="1"/>
  <c r="L95" i="11"/>
  <c r="F122" i="25" s="1"/>
  <c r="V112" i="11"/>
  <c r="V125" i="11"/>
  <c r="G128" i="11"/>
  <c r="J147" i="11"/>
  <c r="J150" i="11"/>
  <c r="G211" i="11"/>
  <c r="D24" i="12"/>
  <c r="Q24" i="12" s="1"/>
  <c r="M34" i="12"/>
  <c r="F37" i="12"/>
  <c r="R46" i="12"/>
  <c r="U63" i="12"/>
  <c r="U77" i="12"/>
  <c r="V90" i="12"/>
  <c r="M93" i="12"/>
  <c r="P161" i="12"/>
  <c r="V171" i="12"/>
  <c r="AA134" i="26" s="1"/>
  <c r="R197" i="12"/>
  <c r="J69" i="26" s="1"/>
  <c r="F152" i="13"/>
  <c r="O181" i="13"/>
  <c r="H94" i="27" s="1"/>
  <c r="AE25" i="9"/>
  <c r="J134" i="11"/>
  <c r="P18" i="12"/>
  <c r="S24" i="12"/>
  <c r="P121" i="12"/>
  <c r="W89" i="26" s="1"/>
  <c r="J182" i="12"/>
  <c r="J36" i="13"/>
  <c r="J57" i="13"/>
  <c r="AE151" i="5"/>
  <c r="P187" i="5"/>
  <c r="M4" i="9"/>
  <c r="AA99" i="22" s="1"/>
  <c r="L69" i="5"/>
  <c r="P87" i="5"/>
  <c r="AC210" i="21" s="1"/>
  <c r="Y108" i="5"/>
  <c r="AI213" i="21" s="1"/>
  <c r="J166" i="5"/>
  <c r="G191" i="5"/>
  <c r="L205" i="5"/>
  <c r="X220" i="5"/>
  <c r="I10" i="9"/>
  <c r="D99" i="22" s="1"/>
  <c r="X23" i="9"/>
  <c r="O29" i="9"/>
  <c r="I32" i="9"/>
  <c r="I46" i="9"/>
  <c r="R68" i="9"/>
  <c r="X71" i="9"/>
  <c r="S139" i="9"/>
  <c r="J168" i="9"/>
  <c r="R175" i="9"/>
  <c r="M181" i="9"/>
  <c r="S200" i="9"/>
  <c r="G11" i="10"/>
  <c r="U18" i="10"/>
  <c r="M28" i="10"/>
  <c r="P49" i="10"/>
  <c r="O59" i="10"/>
  <c r="P122" i="10"/>
  <c r="G176" i="10"/>
  <c r="P190" i="10"/>
  <c r="S204" i="10"/>
  <c r="V30" i="11"/>
  <c r="J36" i="11"/>
  <c r="S181" i="25" s="1"/>
  <c r="L60" i="11"/>
  <c r="F96" i="11"/>
  <c r="F113" i="11"/>
  <c r="G129" i="11"/>
  <c r="M134" i="11"/>
  <c r="J148" i="11"/>
  <c r="D39" i="12"/>
  <c r="D61" i="12"/>
  <c r="L64" i="12"/>
  <c r="S78" i="12"/>
  <c r="P91" i="12"/>
  <c r="W215" i="26" s="1"/>
  <c r="U148" i="12"/>
  <c r="S172" i="12"/>
  <c r="M198" i="12"/>
  <c r="U71" i="26" s="1"/>
  <c r="I209" i="12"/>
  <c r="R212" i="12"/>
  <c r="M19" i="13"/>
  <c r="M36" i="13"/>
  <c r="G39" i="13"/>
  <c r="L102" i="13"/>
  <c r="J153" i="13"/>
  <c r="G194" i="13"/>
  <c r="AB66" i="9"/>
  <c r="F74" i="9"/>
  <c r="I231" i="9"/>
  <c r="L143" i="10"/>
  <c r="U47" i="11"/>
  <c r="I90" i="11"/>
  <c r="D213" i="25" s="1"/>
  <c r="J113" i="11"/>
  <c r="S134" i="11"/>
  <c r="U170" i="11"/>
  <c r="I55" i="12"/>
  <c r="R180" i="12"/>
  <c r="O196" i="12"/>
  <c r="L202" i="12"/>
  <c r="V36" i="13"/>
  <c r="I47" i="13"/>
  <c r="D137" i="27" s="1"/>
  <c r="L77" i="13"/>
  <c r="D125" i="13"/>
  <c r="K125" i="13" s="1"/>
  <c r="E169" i="27" s="1"/>
  <c r="I205" i="13"/>
  <c r="L10" i="9"/>
  <c r="F99" i="22" s="1"/>
  <c r="J157" i="9"/>
  <c r="G160" i="9"/>
  <c r="G185" i="9"/>
  <c r="J188" i="9"/>
  <c r="J191" i="9"/>
  <c r="P207" i="9"/>
  <c r="S82" i="10"/>
  <c r="J113" i="10"/>
  <c r="S107" i="24" s="1"/>
  <c r="M116" i="10"/>
  <c r="J82" i="12"/>
  <c r="V152" i="12"/>
  <c r="AA153" i="26" s="1"/>
  <c r="U196" i="12"/>
  <c r="O77" i="13"/>
  <c r="M114" i="13"/>
  <c r="U171" i="27" s="1"/>
  <c r="F125" i="13"/>
  <c r="S180" i="13"/>
  <c r="V91" i="5"/>
  <c r="AG215" i="21" s="1"/>
  <c r="V120" i="5"/>
  <c r="AE166" i="5"/>
  <c r="S185" i="5"/>
  <c r="P203" i="5"/>
  <c r="Y44" i="5"/>
  <c r="M143" i="5"/>
  <c r="AB156" i="5"/>
  <c r="Y169" i="5"/>
  <c r="S117" i="11"/>
  <c r="Y111" i="25" s="1"/>
  <c r="P130" i="11"/>
  <c r="U125" i="13"/>
  <c r="P44" i="5"/>
  <c r="AE135" i="5"/>
  <c r="Y156" i="5"/>
  <c r="P169" i="5"/>
  <c r="O10" i="9"/>
  <c r="H99" i="22" s="1"/>
  <c r="I12" i="5"/>
  <c r="V14" i="5"/>
  <c r="AE91" i="5"/>
  <c r="AM215" i="21" s="1"/>
  <c r="U10" i="9"/>
  <c r="L99" i="22" s="1"/>
  <c r="J229" i="5"/>
  <c r="S24" i="9"/>
  <c r="S47" i="9"/>
  <c r="J65" i="9"/>
  <c r="Y210" i="22" s="1"/>
  <c r="M67" i="9"/>
  <c r="O75" i="9"/>
  <c r="M103" i="9"/>
  <c r="S131" i="9"/>
  <c r="S147" i="9"/>
  <c r="J211" i="9"/>
  <c r="Y97" i="22" s="1"/>
  <c r="J213" i="9"/>
  <c r="G216" i="9"/>
  <c r="W176" i="22" s="1"/>
  <c r="Y227" i="9"/>
  <c r="G230" i="9"/>
  <c r="F44" i="10"/>
  <c r="I54" i="10"/>
  <c r="O68" i="10"/>
  <c r="F225" i="10"/>
  <c r="R5" i="11"/>
  <c r="G15" i="11"/>
  <c r="F48" i="11"/>
  <c r="L51" i="11"/>
  <c r="I168" i="11"/>
  <c r="G90" i="12"/>
  <c r="J171" i="12"/>
  <c r="S134" i="26" s="1"/>
  <c r="J181" i="12"/>
  <c r="S191" i="12"/>
  <c r="Y43" i="5"/>
  <c r="J121" i="5"/>
  <c r="Y89" i="21" s="1"/>
  <c r="J134" i="5"/>
  <c r="Y140" i="21" s="1"/>
  <c r="M205" i="5"/>
  <c r="AA68" i="21" s="1"/>
  <c r="S15" i="9"/>
  <c r="AB21" i="9"/>
  <c r="AK177" i="22" s="1"/>
  <c r="U38" i="9"/>
  <c r="J73" i="9"/>
  <c r="Y96" i="9"/>
  <c r="J104" i="9"/>
  <c r="Y215" i="22" s="1"/>
  <c r="R111" i="9"/>
  <c r="Y116" i="9"/>
  <c r="R42" i="10"/>
  <c r="J93" i="24" s="1"/>
  <c r="L42" i="10"/>
  <c r="F93" i="24" s="1"/>
  <c r="I42" i="10"/>
  <c r="D93" i="24" s="1"/>
  <c r="F42" i="10"/>
  <c r="B93" i="24" s="1"/>
  <c r="M109" i="5"/>
  <c r="G151" i="5"/>
  <c r="AE8" i="5"/>
  <c r="AM174" i="21" s="1"/>
  <c r="F54" i="5"/>
  <c r="M70" i="5"/>
  <c r="G119" i="5"/>
  <c r="W167" i="21" s="1"/>
  <c r="V152" i="5"/>
  <c r="AG153" i="21" s="1"/>
  <c r="AA38" i="9"/>
  <c r="R41" i="9"/>
  <c r="I65" i="9"/>
  <c r="AA69" i="9"/>
  <c r="I76" i="9"/>
  <c r="D209" i="22" s="1"/>
  <c r="O86" i="9"/>
  <c r="H214" i="22" s="1"/>
  <c r="I93" i="9"/>
  <c r="O99" i="9"/>
  <c r="H127" i="22" s="1"/>
  <c r="F103" i="9"/>
  <c r="B161" i="22" s="1"/>
  <c r="U111" i="9"/>
  <c r="Y137" i="9"/>
  <c r="V141" i="9"/>
  <c r="G201" i="9"/>
  <c r="P230" i="9"/>
  <c r="G232" i="9"/>
  <c r="O9" i="10"/>
  <c r="I9" i="10"/>
  <c r="U9" i="10"/>
  <c r="M197" i="5"/>
  <c r="AA92" i="21" s="1"/>
  <c r="J223" i="5"/>
  <c r="M107" i="5"/>
  <c r="AA216" i="21" s="1"/>
  <c r="G35" i="5"/>
  <c r="P51" i="5"/>
  <c r="G83" i="5"/>
  <c r="M121" i="5"/>
  <c r="AB123" i="5"/>
  <c r="S134" i="5"/>
  <c r="J155" i="5"/>
  <c r="G18" i="5"/>
  <c r="O54" i="5"/>
  <c r="AB70" i="5"/>
  <c r="I83" i="5"/>
  <c r="M151" i="5"/>
  <c r="M189" i="5"/>
  <c r="I198" i="5"/>
  <c r="R201" i="5"/>
  <c r="F204" i="5"/>
  <c r="V215" i="5"/>
  <c r="O230" i="5"/>
  <c r="P232" i="5"/>
  <c r="R24" i="9"/>
  <c r="S44" i="9"/>
  <c r="V99" i="9"/>
  <c r="AB137" i="9"/>
  <c r="F204" i="9"/>
  <c r="U6" i="10"/>
  <c r="I6" i="10"/>
  <c r="P12" i="10"/>
  <c r="G12" i="10"/>
  <c r="S53" i="10"/>
  <c r="M53" i="10"/>
  <c r="G53" i="10"/>
  <c r="J56" i="10"/>
  <c r="G56" i="10"/>
  <c r="V70" i="10"/>
  <c r="M70" i="10"/>
  <c r="V43" i="5"/>
  <c r="Y115" i="5"/>
  <c r="AE231" i="5"/>
  <c r="AB8" i="5"/>
  <c r="AB107" i="5"/>
  <c r="AK216" i="21" s="1"/>
  <c r="F147" i="5"/>
  <c r="J35" i="5"/>
  <c r="AD56" i="5"/>
  <c r="G147" i="5"/>
  <c r="AB152" i="5"/>
  <c r="AK153" i="21" s="1"/>
  <c r="G167" i="5"/>
  <c r="D170" i="5"/>
  <c r="P6" i="5"/>
  <c r="AC179" i="21" s="1"/>
  <c r="AB35" i="5"/>
  <c r="F44" i="5"/>
  <c r="J49" i="5"/>
  <c r="Y60" i="5"/>
  <c r="S92" i="5"/>
  <c r="V110" i="5"/>
  <c r="V151" i="5"/>
  <c r="M167" i="5"/>
  <c r="L170" i="5"/>
  <c r="O204" i="5"/>
  <c r="R213" i="5"/>
  <c r="V3" i="10"/>
  <c r="M39" i="10"/>
  <c r="S39" i="10"/>
  <c r="Y182" i="24" s="1"/>
  <c r="J123" i="5"/>
  <c r="J152" i="5"/>
  <c r="Y153" i="21" s="1"/>
  <c r="J151" i="5"/>
  <c r="P15" i="5"/>
  <c r="AB38" i="5"/>
  <c r="AE51" i="5"/>
  <c r="U13" i="5"/>
  <c r="L138" i="21" s="1"/>
  <c r="F22" i="5"/>
  <c r="B180" i="21" s="1"/>
  <c r="AA54" i="5"/>
  <c r="U83" i="5"/>
  <c r="G103" i="5"/>
  <c r="I105" i="5"/>
  <c r="L147" i="5"/>
  <c r="J169" i="5"/>
  <c r="I172" i="5"/>
  <c r="D73" i="21" s="1"/>
  <c r="V180" i="5"/>
  <c r="AG133" i="21" s="1"/>
  <c r="Y192" i="5"/>
  <c r="L211" i="5"/>
  <c r="M9" i="5"/>
  <c r="AA175" i="21" s="1"/>
  <c r="F12" i="5"/>
  <c r="AA13" i="5"/>
  <c r="O22" i="5"/>
  <c r="H180" i="21" s="1"/>
  <c r="G44" i="5"/>
  <c r="V49" i="5"/>
  <c r="L74" i="5"/>
  <c r="Y96" i="5"/>
  <c r="O103" i="5"/>
  <c r="H161" i="21" s="1"/>
  <c r="J108" i="5"/>
  <c r="Y213" i="21" s="1"/>
  <c r="M147" i="5"/>
  <c r="M150" i="5"/>
  <c r="AB151" i="5"/>
  <c r="G156" i="5"/>
  <c r="Y167" i="5"/>
  <c r="M169" i="5"/>
  <c r="R170" i="5"/>
  <c r="O172" i="5"/>
  <c r="H73" i="21" s="1"/>
  <c r="Y175" i="5"/>
  <c r="AI73" i="21" s="1"/>
  <c r="AB178" i="5"/>
  <c r="I187" i="5"/>
  <c r="D134" i="21" s="1"/>
  <c r="G210" i="5"/>
  <c r="AD211" i="5"/>
  <c r="X213" i="5"/>
  <c r="I229" i="5"/>
  <c r="AA10" i="9"/>
  <c r="P99" i="22" s="1"/>
  <c r="AE24" i="9"/>
  <c r="U42" i="9"/>
  <c r="L93" i="22" s="1"/>
  <c r="M47" i="9"/>
  <c r="X50" i="9"/>
  <c r="I63" i="9"/>
  <c r="F70" i="9"/>
  <c r="F77" i="9"/>
  <c r="I80" i="9"/>
  <c r="D211" i="22" s="1"/>
  <c r="S101" i="9"/>
  <c r="P103" i="9"/>
  <c r="J112" i="9"/>
  <c r="Y140" i="9"/>
  <c r="F142" i="9"/>
  <c r="AD145" i="9"/>
  <c r="F151" i="9"/>
  <c r="G172" i="9"/>
  <c r="P175" i="9"/>
  <c r="AC77" i="22" s="1"/>
  <c r="R26" i="10"/>
  <c r="U26" i="10"/>
  <c r="I36" i="10"/>
  <c r="D128" i="24" s="1"/>
  <c r="R36" i="10"/>
  <c r="I58" i="9"/>
  <c r="G77" i="9"/>
  <c r="S13" i="10"/>
  <c r="Y180" i="24" s="1"/>
  <c r="P13" i="10"/>
  <c r="W180" i="24" s="1"/>
  <c r="M23" i="10"/>
  <c r="S23" i="10"/>
  <c r="M43" i="5"/>
  <c r="G47" i="5"/>
  <c r="V159" i="5"/>
  <c r="S169" i="5"/>
  <c r="AD170" i="5"/>
  <c r="M231" i="5"/>
  <c r="G21" i="9"/>
  <c r="W177" i="22" s="1"/>
  <c r="P40" i="9"/>
  <c r="X58" i="9"/>
  <c r="N151" i="22" s="1"/>
  <c r="M163" i="9"/>
  <c r="AA174" i="22" s="1"/>
  <c r="G166" i="9"/>
  <c r="S178" i="9"/>
  <c r="S205" i="9"/>
  <c r="X224" i="9"/>
  <c r="G13" i="10"/>
  <c r="Q180" i="24" s="1"/>
  <c r="S21" i="9"/>
  <c r="AE177" i="22" s="1"/>
  <c r="O38" i="9"/>
  <c r="X43" i="9"/>
  <c r="G73" i="9"/>
  <c r="F99" i="9"/>
  <c r="B127" i="22" s="1"/>
  <c r="F111" i="9"/>
  <c r="X143" i="9"/>
  <c r="N155" i="22" s="1"/>
  <c r="P146" i="9"/>
  <c r="AC205" i="22" s="1"/>
  <c r="S163" i="9"/>
  <c r="AE174" i="22" s="1"/>
  <c r="U222" i="9"/>
  <c r="AA224" i="9"/>
  <c r="J13" i="10"/>
  <c r="S180" i="24" s="1"/>
  <c r="R34" i="10"/>
  <c r="F34" i="10"/>
  <c r="G41" i="10"/>
  <c r="P41" i="10"/>
  <c r="J41" i="10"/>
  <c r="G85" i="10"/>
  <c r="Q214" i="24" s="1"/>
  <c r="J91" i="10"/>
  <c r="S215" i="24" s="1"/>
  <c r="J123" i="10"/>
  <c r="I153" i="10"/>
  <c r="G182" i="10"/>
  <c r="S190" i="10"/>
  <c r="P15" i="11"/>
  <c r="V18" i="11"/>
  <c r="O60" i="11"/>
  <c r="U63" i="11"/>
  <c r="P66" i="11"/>
  <c r="W204" i="25" s="1"/>
  <c r="M73" i="11"/>
  <c r="O113" i="11"/>
  <c r="S154" i="11"/>
  <c r="R168" i="11"/>
  <c r="P34" i="12"/>
  <c r="O36" i="12"/>
  <c r="H186" i="26" s="1"/>
  <c r="S150" i="12"/>
  <c r="F177" i="12"/>
  <c r="B164" i="26" s="1"/>
  <c r="M231" i="12"/>
  <c r="L17" i="13"/>
  <c r="F177" i="27" s="1"/>
  <c r="F40" i="13"/>
  <c r="P69" i="13"/>
  <c r="W145" i="27" s="1"/>
  <c r="M79" i="13"/>
  <c r="P114" i="13"/>
  <c r="W171" i="27" s="1"/>
  <c r="F126" i="13"/>
  <c r="V161" i="13"/>
  <c r="J170" i="13"/>
  <c r="S94" i="27" s="1"/>
  <c r="G191" i="13"/>
  <c r="Q93" i="27" s="1"/>
  <c r="G198" i="13"/>
  <c r="Q71" i="27" s="1"/>
  <c r="L98" i="10"/>
  <c r="F107" i="24" s="1"/>
  <c r="U121" i="10"/>
  <c r="F136" i="10"/>
  <c r="F138" i="10"/>
  <c r="F145" i="10"/>
  <c r="P182" i="10"/>
  <c r="F224" i="10"/>
  <c r="B146" i="24" s="1"/>
  <c r="F229" i="10"/>
  <c r="V60" i="11"/>
  <c r="P112" i="11"/>
  <c r="O146" i="11"/>
  <c r="U152" i="11"/>
  <c r="V154" i="11"/>
  <c r="I185" i="11"/>
  <c r="J207" i="11"/>
  <c r="V221" i="11"/>
  <c r="AA165" i="25" s="1"/>
  <c r="S32" i="12"/>
  <c r="V34" i="12"/>
  <c r="P36" i="12"/>
  <c r="R66" i="12"/>
  <c r="O112" i="12"/>
  <c r="L141" i="12"/>
  <c r="F86" i="26" s="1"/>
  <c r="O144" i="12"/>
  <c r="P183" i="12"/>
  <c r="M193" i="12"/>
  <c r="R201" i="12"/>
  <c r="J207" i="26" s="1"/>
  <c r="R214" i="12"/>
  <c r="F217" i="12"/>
  <c r="R231" i="12"/>
  <c r="U17" i="13"/>
  <c r="L177" i="27" s="1"/>
  <c r="G36" i="13"/>
  <c r="U38" i="13"/>
  <c r="U40" i="13"/>
  <c r="D55" i="13"/>
  <c r="J87" i="13"/>
  <c r="S210" i="27" s="1"/>
  <c r="L104" i="13"/>
  <c r="J126" i="13"/>
  <c r="S199" i="27" s="1"/>
  <c r="D134" i="13"/>
  <c r="O168" i="13"/>
  <c r="M173" i="13"/>
  <c r="M179" i="13"/>
  <c r="J59" i="10"/>
  <c r="S186" i="24" s="1"/>
  <c r="V83" i="10"/>
  <c r="P85" i="10"/>
  <c r="W214" i="24" s="1"/>
  <c r="G106" i="10"/>
  <c r="G116" i="10"/>
  <c r="I136" i="10"/>
  <c r="J197" i="10"/>
  <c r="S92" i="24" s="1"/>
  <c r="U103" i="12"/>
  <c r="L161" i="26" s="1"/>
  <c r="I217" i="12"/>
  <c r="R173" i="13"/>
  <c r="P54" i="10"/>
  <c r="S106" i="10"/>
  <c r="J116" i="10"/>
  <c r="F148" i="10"/>
  <c r="J189" i="10"/>
  <c r="M197" i="10"/>
  <c r="U92" i="24" s="1"/>
  <c r="J227" i="10"/>
  <c r="V56" i="11"/>
  <c r="J67" i="11"/>
  <c r="S192" i="11"/>
  <c r="M70" i="12"/>
  <c r="J77" i="12"/>
  <c r="S202" i="26" s="1"/>
  <c r="R217" i="12"/>
  <c r="M122" i="13"/>
  <c r="U107" i="27" s="1"/>
  <c r="G199" i="13"/>
  <c r="G202" i="11"/>
  <c r="L10" i="12"/>
  <c r="U110" i="12"/>
  <c r="L12" i="13"/>
  <c r="F92" i="27" s="1"/>
  <c r="G169" i="13"/>
  <c r="Q150" i="27" s="1"/>
  <c r="D180" i="13"/>
  <c r="K180" i="13" s="1"/>
  <c r="J199" i="13"/>
  <c r="S97" i="10"/>
  <c r="F114" i="10"/>
  <c r="S122" i="10"/>
  <c r="J137" i="10"/>
  <c r="P192" i="10"/>
  <c r="P201" i="10"/>
  <c r="S219" i="10"/>
  <c r="S17" i="11"/>
  <c r="Y135" i="25" s="1"/>
  <c r="G29" i="11"/>
  <c r="P78" i="11"/>
  <c r="G81" i="11"/>
  <c r="G88" i="11"/>
  <c r="Q121" i="25" s="1"/>
  <c r="G115" i="11"/>
  <c r="G130" i="11"/>
  <c r="P28" i="13"/>
  <c r="S39" i="13"/>
  <c r="J120" i="13"/>
  <c r="S169" i="27" s="1"/>
  <c r="I147" i="13"/>
  <c r="F160" i="13"/>
  <c r="U169" i="13"/>
  <c r="L72" i="27" s="1"/>
  <c r="G178" i="13"/>
  <c r="G180" i="13"/>
  <c r="Q133" i="27" s="1"/>
  <c r="V190" i="13"/>
  <c r="P199" i="13"/>
  <c r="G29" i="10"/>
  <c r="Q94" i="24" s="1"/>
  <c r="G58" i="10"/>
  <c r="M60" i="10"/>
  <c r="V97" i="10"/>
  <c r="M109" i="10"/>
  <c r="U192" i="24" s="1"/>
  <c r="G120" i="10"/>
  <c r="V165" i="10"/>
  <c r="M190" i="10"/>
  <c r="D196" i="10"/>
  <c r="U216" i="10"/>
  <c r="P225" i="10"/>
  <c r="G24" i="11"/>
  <c r="M29" i="11"/>
  <c r="U94" i="25" s="1"/>
  <c r="P31" i="11"/>
  <c r="U54" i="11"/>
  <c r="I57" i="11"/>
  <c r="J60" i="11"/>
  <c r="J75" i="11"/>
  <c r="S83" i="25" s="1"/>
  <c r="J81" i="11"/>
  <c r="I88" i="11"/>
  <c r="D211" i="25" s="1"/>
  <c r="D105" i="11"/>
  <c r="I113" i="11"/>
  <c r="P115" i="11"/>
  <c r="G121" i="11"/>
  <c r="Q89" i="25" s="1"/>
  <c r="M130" i="11"/>
  <c r="S132" i="11"/>
  <c r="P134" i="11"/>
  <c r="W140" i="25" s="1"/>
  <c r="G154" i="11"/>
  <c r="P177" i="11"/>
  <c r="W74" i="25" s="1"/>
  <c r="F200" i="11"/>
  <c r="M216" i="11"/>
  <c r="F36" i="12"/>
  <c r="P56" i="12"/>
  <c r="V65" i="12"/>
  <c r="I81" i="12"/>
  <c r="M83" i="12"/>
  <c r="S90" i="12"/>
  <c r="L95" i="12"/>
  <c r="F122" i="26" s="1"/>
  <c r="U136" i="12"/>
  <c r="M143" i="12"/>
  <c r="U138" i="26" s="1"/>
  <c r="J166" i="12"/>
  <c r="M182" i="12"/>
  <c r="F197" i="12"/>
  <c r="B69" i="26" s="1"/>
  <c r="P216" i="12"/>
  <c r="J100" i="13"/>
  <c r="S168" i="27" s="1"/>
  <c r="V120" i="13"/>
  <c r="AA169" i="27" s="1"/>
  <c r="F151" i="13"/>
  <c r="G153" i="13"/>
  <c r="R178" i="13"/>
  <c r="R180" i="13"/>
  <c r="V199" i="13"/>
  <c r="X25" i="5"/>
  <c r="I60" i="5"/>
  <c r="AA67" i="5"/>
  <c r="R67" i="5"/>
  <c r="L72" i="5"/>
  <c r="L183" i="5"/>
  <c r="R214" i="5"/>
  <c r="F214" i="5"/>
  <c r="D227" i="5"/>
  <c r="N227" i="5" s="1"/>
  <c r="F131" i="9"/>
  <c r="R131" i="9"/>
  <c r="O131" i="9"/>
  <c r="I175" i="5"/>
  <c r="F197" i="5"/>
  <c r="B69" i="21" s="1"/>
  <c r="U227" i="5"/>
  <c r="O227" i="5"/>
  <c r="AA25" i="5"/>
  <c r="AA50" i="5"/>
  <c r="U50" i="5"/>
  <c r="O60" i="5"/>
  <c r="R121" i="5"/>
  <c r="D123" i="5"/>
  <c r="F125" i="5"/>
  <c r="I131" i="5"/>
  <c r="AA152" i="5"/>
  <c r="O183" i="5"/>
  <c r="I230" i="5"/>
  <c r="U230" i="5"/>
  <c r="U95" i="9"/>
  <c r="L126" i="22" s="1"/>
  <c r="AD95" i="9"/>
  <c r="R126" i="22" s="1"/>
  <c r="I95" i="9"/>
  <c r="D126" i="22" s="1"/>
  <c r="X217" i="9"/>
  <c r="I217" i="9"/>
  <c r="F60" i="5"/>
  <c r="F183" i="5"/>
  <c r="R14" i="9"/>
  <c r="J179" i="22" s="1"/>
  <c r="X14" i="9"/>
  <c r="N179" i="22" s="1"/>
  <c r="L17" i="5"/>
  <c r="F177" i="21" s="1"/>
  <c r="R32" i="5"/>
  <c r="I122" i="5"/>
  <c r="X122" i="5"/>
  <c r="I123" i="5"/>
  <c r="I125" i="5"/>
  <c r="O131" i="5"/>
  <c r="L155" i="5"/>
  <c r="F157" i="5"/>
  <c r="U183" i="5"/>
  <c r="L214" i="5"/>
  <c r="AA7" i="9"/>
  <c r="U7" i="9"/>
  <c r="L46" i="9"/>
  <c r="F38" i="5"/>
  <c r="I42" i="5"/>
  <c r="D93" i="21" s="1"/>
  <c r="F42" i="5"/>
  <c r="B93" i="21" s="1"/>
  <c r="I36" i="9"/>
  <c r="L39" i="9"/>
  <c r="O39" i="9"/>
  <c r="L47" i="9"/>
  <c r="AA47" i="9"/>
  <c r="O95" i="9"/>
  <c r="H126" i="22" s="1"/>
  <c r="U106" i="9"/>
  <c r="L172" i="22" s="1"/>
  <c r="F25" i="5"/>
  <c r="I89" i="5"/>
  <c r="D212" i="21" s="1"/>
  <c r="R96" i="5"/>
  <c r="L96" i="5"/>
  <c r="O45" i="5"/>
  <c r="L45" i="5"/>
  <c r="O137" i="5"/>
  <c r="R137" i="5"/>
  <c r="F150" i="5"/>
  <c r="F45" i="5"/>
  <c r="O64" i="5"/>
  <c r="U125" i="5"/>
  <c r="U135" i="5"/>
  <c r="L163" i="21" s="1"/>
  <c r="AD135" i="5"/>
  <c r="R163" i="21" s="1"/>
  <c r="F137" i="5"/>
  <c r="R160" i="5"/>
  <c r="R205" i="5"/>
  <c r="O214" i="5"/>
  <c r="O229" i="5"/>
  <c r="X229" i="5"/>
  <c r="F230" i="5"/>
  <c r="L14" i="9"/>
  <c r="F179" i="22" s="1"/>
  <c r="I13" i="5"/>
  <c r="R26" i="5"/>
  <c r="R45" i="5"/>
  <c r="I80" i="5"/>
  <c r="F111" i="5"/>
  <c r="L122" i="5"/>
  <c r="F195" i="21" s="1"/>
  <c r="AA125" i="5"/>
  <c r="I137" i="5"/>
  <c r="AA176" i="5"/>
  <c r="U214" i="5"/>
  <c r="L230" i="5"/>
  <c r="F149" i="21" s="1"/>
  <c r="F7" i="9"/>
  <c r="AA14" i="9"/>
  <c r="P179" i="22" s="1"/>
  <c r="R126" i="9"/>
  <c r="L126" i="9"/>
  <c r="I126" i="9"/>
  <c r="R70" i="9"/>
  <c r="U70" i="9"/>
  <c r="I70" i="9"/>
  <c r="R74" i="9"/>
  <c r="I74" i="9"/>
  <c r="AA123" i="9"/>
  <c r="U123" i="9"/>
  <c r="I123" i="9"/>
  <c r="F123" i="9"/>
  <c r="X123" i="9"/>
  <c r="R146" i="9"/>
  <c r="D146" i="9"/>
  <c r="K146" i="9" s="1"/>
  <c r="U103" i="5"/>
  <c r="L161" i="21" s="1"/>
  <c r="D103" i="5"/>
  <c r="N103" i="5" s="1"/>
  <c r="AA137" i="5"/>
  <c r="D183" i="5"/>
  <c r="AD214" i="5"/>
  <c r="R230" i="5"/>
  <c r="L35" i="9"/>
  <c r="X35" i="9"/>
  <c r="O15" i="9"/>
  <c r="L19" i="9"/>
  <c r="F100" i="22" s="1"/>
  <c r="X19" i="9"/>
  <c r="F19" i="9"/>
  <c r="U61" i="9"/>
  <c r="L95" i="22" s="1"/>
  <c r="R61" i="9"/>
  <c r="J95" i="22" s="1"/>
  <c r="R66" i="9"/>
  <c r="I66" i="9"/>
  <c r="R114" i="9"/>
  <c r="X114" i="9"/>
  <c r="N195" i="22" s="1"/>
  <c r="L114" i="9"/>
  <c r="R123" i="9"/>
  <c r="J200" i="22" s="1"/>
  <c r="AD142" i="9"/>
  <c r="L195" i="9"/>
  <c r="F198" i="9"/>
  <c r="I32" i="10"/>
  <c r="O74" i="10"/>
  <c r="F92" i="10"/>
  <c r="B214" i="24" s="1"/>
  <c r="U95" i="10"/>
  <c r="L122" i="24" s="1"/>
  <c r="I104" i="10"/>
  <c r="D63" i="24" s="1"/>
  <c r="F111" i="10"/>
  <c r="I150" i="10"/>
  <c r="I165" i="10"/>
  <c r="D227" i="10"/>
  <c r="H227" i="10" s="1"/>
  <c r="O18" i="11"/>
  <c r="I34" i="11"/>
  <c r="O39" i="11"/>
  <c r="F66" i="11"/>
  <c r="I72" i="11"/>
  <c r="F112" i="11"/>
  <c r="I174" i="11"/>
  <c r="I176" i="11"/>
  <c r="U198" i="11"/>
  <c r="F224" i="11"/>
  <c r="B146" i="25" s="1"/>
  <c r="I20" i="12"/>
  <c r="D179" i="26" s="1"/>
  <c r="F25" i="12"/>
  <c r="I58" i="12"/>
  <c r="F81" i="12"/>
  <c r="U205" i="12"/>
  <c r="L220" i="12"/>
  <c r="F52" i="13"/>
  <c r="I75" i="13"/>
  <c r="R81" i="13"/>
  <c r="J157" i="27" s="1"/>
  <c r="L90" i="13"/>
  <c r="F213" i="27" s="1"/>
  <c r="F93" i="13"/>
  <c r="B121" i="27" s="1"/>
  <c r="O188" i="13"/>
  <c r="I194" i="13"/>
  <c r="U195" i="9"/>
  <c r="O32" i="10"/>
  <c r="R92" i="10"/>
  <c r="J214" i="24" s="1"/>
  <c r="O165" i="10"/>
  <c r="O112" i="11"/>
  <c r="L174" i="11"/>
  <c r="L25" i="12"/>
  <c r="O58" i="12"/>
  <c r="H147" i="26" s="1"/>
  <c r="I52" i="13"/>
  <c r="U81" i="13"/>
  <c r="O90" i="13"/>
  <c r="H213" i="27" s="1"/>
  <c r="U93" i="13"/>
  <c r="L121" i="27" s="1"/>
  <c r="AD129" i="9"/>
  <c r="R115" i="22" s="1"/>
  <c r="O143" i="9"/>
  <c r="O151" i="9"/>
  <c r="I154" i="9"/>
  <c r="O157" i="9"/>
  <c r="O170" i="9"/>
  <c r="L204" i="9"/>
  <c r="D75" i="10"/>
  <c r="H75" i="10" s="1"/>
  <c r="O102" i="10"/>
  <c r="I157" i="10"/>
  <c r="F230" i="10"/>
  <c r="F7" i="11"/>
  <c r="R37" i="11"/>
  <c r="O47" i="11"/>
  <c r="F79" i="11"/>
  <c r="F85" i="11"/>
  <c r="O116" i="11"/>
  <c r="H109" i="25" s="1"/>
  <c r="I128" i="11"/>
  <c r="D110" i="25" s="1"/>
  <c r="U174" i="11"/>
  <c r="F201" i="11"/>
  <c r="F215" i="11"/>
  <c r="R21" i="12"/>
  <c r="L32" i="12"/>
  <c r="D38" i="12"/>
  <c r="R81" i="12"/>
  <c r="L114" i="12"/>
  <c r="D186" i="12"/>
  <c r="Q186" i="12" s="1"/>
  <c r="O197" i="12"/>
  <c r="O37" i="13"/>
  <c r="L70" i="13"/>
  <c r="I182" i="13"/>
  <c r="L203" i="13"/>
  <c r="F36" i="10"/>
  <c r="O43" i="10"/>
  <c r="F79" i="10"/>
  <c r="I99" i="10"/>
  <c r="D123" i="24" s="1"/>
  <c r="O135" i="10"/>
  <c r="H163" i="24" s="1"/>
  <c r="L174" i="10"/>
  <c r="O207" i="10"/>
  <c r="D35" i="11"/>
  <c r="T35" i="11" s="1"/>
  <c r="I59" i="11"/>
  <c r="O187" i="11"/>
  <c r="H134" i="25" s="1"/>
  <c r="U199" i="11"/>
  <c r="I201" i="11"/>
  <c r="I203" i="11"/>
  <c r="U206" i="11"/>
  <c r="R67" i="12"/>
  <c r="R105" i="12"/>
  <c r="R114" i="12"/>
  <c r="O70" i="13"/>
  <c r="U82" i="13"/>
  <c r="F85" i="13"/>
  <c r="F94" i="13"/>
  <c r="B215" i="27" s="1"/>
  <c r="O123" i="13"/>
  <c r="H167" i="27" s="1"/>
  <c r="I125" i="13"/>
  <c r="O145" i="13"/>
  <c r="R166" i="13"/>
  <c r="I173" i="13"/>
  <c r="F38" i="9"/>
  <c r="O49" i="9"/>
  <c r="F93" i="9"/>
  <c r="U103" i="9"/>
  <c r="L161" i="22" s="1"/>
  <c r="AD125" i="9"/>
  <c r="AA127" i="9"/>
  <c r="I136" i="9"/>
  <c r="L162" i="9"/>
  <c r="I168" i="9"/>
  <c r="I194" i="9"/>
  <c r="L36" i="10"/>
  <c r="L53" i="10"/>
  <c r="I66" i="10"/>
  <c r="I149" i="10"/>
  <c r="O174" i="10"/>
  <c r="O184" i="10"/>
  <c r="O192" i="10"/>
  <c r="R207" i="10"/>
  <c r="O210" i="10"/>
  <c r="D224" i="10"/>
  <c r="I23" i="11"/>
  <c r="I95" i="11"/>
  <c r="D122" i="25" s="1"/>
  <c r="O97" i="11"/>
  <c r="F168" i="11"/>
  <c r="U181" i="11"/>
  <c r="U201" i="11"/>
  <c r="L207" i="25" s="1"/>
  <c r="L226" i="11"/>
  <c r="F59" i="12"/>
  <c r="U67" i="12"/>
  <c r="O136" i="12"/>
  <c r="I169" i="12"/>
  <c r="I175" i="12"/>
  <c r="D150" i="26" s="1"/>
  <c r="D196" i="12"/>
  <c r="H196" i="12" s="1"/>
  <c r="F6" i="13"/>
  <c r="I20" i="13"/>
  <c r="L125" i="13"/>
  <c r="R138" i="13"/>
  <c r="R161" i="13"/>
  <c r="I171" i="13"/>
  <c r="R176" i="13"/>
  <c r="F196" i="13"/>
  <c r="I142" i="9"/>
  <c r="U36" i="10"/>
  <c r="L186" i="24" s="1"/>
  <c r="L139" i="11"/>
  <c r="R12" i="13"/>
  <c r="J92" i="27" s="1"/>
  <c r="U61" i="13"/>
  <c r="R83" i="13"/>
  <c r="U124" i="13"/>
  <c r="L168" i="27" s="1"/>
  <c r="F164" i="13"/>
  <c r="L167" i="13"/>
  <c r="F153" i="27" s="1"/>
  <c r="F181" i="13"/>
  <c r="B94" i="27" s="1"/>
  <c r="O199" i="13"/>
  <c r="AE69" i="9"/>
  <c r="AA80" i="9"/>
  <c r="AB86" i="9"/>
  <c r="U110" i="9"/>
  <c r="O122" i="9"/>
  <c r="R125" i="9"/>
  <c r="AE132" i="9"/>
  <c r="X138" i="9"/>
  <c r="U162" i="9"/>
  <c r="S171" i="9"/>
  <c r="R10" i="5"/>
  <c r="X13" i="5"/>
  <c r="S28" i="5"/>
  <c r="AB36" i="5"/>
  <c r="P43" i="5"/>
  <c r="J44" i="5"/>
  <c r="Y47" i="5"/>
  <c r="O58" i="5"/>
  <c r="U62" i="5"/>
  <c r="X67" i="5"/>
  <c r="O76" i="5"/>
  <c r="L83" i="5"/>
  <c r="M87" i="5"/>
  <c r="AA210" i="21" s="1"/>
  <c r="X89" i="5"/>
  <c r="N212" i="21" s="1"/>
  <c r="J98" i="5"/>
  <c r="G107" i="5"/>
  <c r="W216" i="21" s="1"/>
  <c r="F122" i="5"/>
  <c r="B195" i="21" s="1"/>
  <c r="V139" i="5"/>
  <c r="R141" i="5"/>
  <c r="J86" i="21" s="1"/>
  <c r="P143" i="5"/>
  <c r="J145" i="5"/>
  <c r="Y139" i="21" s="1"/>
  <c r="J147" i="5"/>
  <c r="P150" i="5"/>
  <c r="D155" i="5"/>
  <c r="Z155" i="5" s="1"/>
  <c r="F160" i="5"/>
  <c r="J205" i="5"/>
  <c r="Y68" i="21" s="1"/>
  <c r="L207" i="5"/>
  <c r="AA220" i="5"/>
  <c r="V227" i="5"/>
  <c r="AG137" i="21" s="1"/>
  <c r="P231" i="5"/>
  <c r="S23" i="9"/>
  <c r="R29" i="9"/>
  <c r="J44" i="9"/>
  <c r="L58" i="9"/>
  <c r="S66" i="9"/>
  <c r="O83" i="9"/>
  <c r="G99" i="9"/>
  <c r="J100" i="9"/>
  <c r="Y162" i="22" s="1"/>
  <c r="AB104" i="9"/>
  <c r="AK215" i="22" s="1"/>
  <c r="X106" i="9"/>
  <c r="N172" i="22" s="1"/>
  <c r="U112" i="9"/>
  <c r="AA125" i="9"/>
  <c r="AD126" i="9"/>
  <c r="R143" i="9"/>
  <c r="I147" i="9"/>
  <c r="J149" i="9"/>
  <c r="M151" i="9"/>
  <c r="AB165" i="9"/>
  <c r="L170" i="9"/>
  <c r="AE171" i="9"/>
  <c r="P178" i="9"/>
  <c r="Y181" i="9"/>
  <c r="J181" i="9"/>
  <c r="J186" i="9"/>
  <c r="Y79" i="22" s="1"/>
  <c r="Y186" i="9"/>
  <c r="AI79" i="22" s="1"/>
  <c r="V197" i="9"/>
  <c r="AG92" i="22" s="1"/>
  <c r="F7" i="5"/>
  <c r="R52" i="9"/>
  <c r="AD149" i="9"/>
  <c r="P202" i="9"/>
  <c r="V202" i="9"/>
  <c r="I15" i="5"/>
  <c r="D17" i="5"/>
  <c r="N17" i="5" s="1"/>
  <c r="G177" i="21" s="1"/>
  <c r="G80" i="5"/>
  <c r="G188" i="5"/>
  <c r="Y23" i="9"/>
  <c r="M27" i="9"/>
  <c r="AE46" i="9"/>
  <c r="J56" i="9"/>
  <c r="G71" i="9"/>
  <c r="D86" i="9"/>
  <c r="Z86" i="9" s="1"/>
  <c r="O214" i="22" s="1"/>
  <c r="J124" i="9"/>
  <c r="V133" i="9"/>
  <c r="AG171" i="22" s="1"/>
  <c r="O192" i="9"/>
  <c r="F194" i="9"/>
  <c r="P200" i="9"/>
  <c r="G202" i="9"/>
  <c r="AB210" i="9"/>
  <c r="S210" i="9"/>
  <c r="V210" i="9"/>
  <c r="F9" i="5"/>
  <c r="F15" i="5"/>
  <c r="J25" i="5"/>
  <c r="F29" i="5"/>
  <c r="J37" i="5"/>
  <c r="AB44" i="5"/>
  <c r="I57" i="5"/>
  <c r="AB59" i="5"/>
  <c r="M75" i="5"/>
  <c r="AA83" i="21" s="1"/>
  <c r="X83" i="5"/>
  <c r="O90" i="5"/>
  <c r="H213" i="21" s="1"/>
  <c r="I99" i="5"/>
  <c r="AA117" i="5"/>
  <c r="L129" i="5"/>
  <c r="F111" i="21" s="1"/>
  <c r="G146" i="5"/>
  <c r="V147" i="5"/>
  <c r="X153" i="5"/>
  <c r="P173" i="5"/>
  <c r="R182" i="5"/>
  <c r="J188" i="5"/>
  <c r="U204" i="5"/>
  <c r="L132" i="21" s="1"/>
  <c r="AA213" i="5"/>
  <c r="J221" i="5"/>
  <c r="Y165" i="21" s="1"/>
  <c r="AB229" i="5"/>
  <c r="F6" i="9"/>
  <c r="I13" i="9"/>
  <c r="AE23" i="9"/>
  <c r="J33" i="9"/>
  <c r="P35" i="9"/>
  <c r="Y50" i="9"/>
  <c r="L84" i="9"/>
  <c r="F160" i="22" s="1"/>
  <c r="G86" i="9"/>
  <c r="M91" i="9"/>
  <c r="M107" i="9"/>
  <c r="AA220" i="22" s="1"/>
  <c r="F110" i="9"/>
  <c r="AA5" i="5"/>
  <c r="J19" i="5"/>
  <c r="J23" i="5"/>
  <c r="M31" i="5"/>
  <c r="U35" i="5"/>
  <c r="AE43" i="5"/>
  <c r="AB68" i="5"/>
  <c r="M97" i="5"/>
  <c r="AA124" i="21" s="1"/>
  <c r="I140" i="5"/>
  <c r="D138" i="21" s="1"/>
  <c r="V155" i="5"/>
  <c r="F6" i="5"/>
  <c r="S9" i="5"/>
  <c r="AE175" i="21" s="1"/>
  <c r="M14" i="5"/>
  <c r="AB15" i="5"/>
  <c r="U17" i="5"/>
  <c r="L177" i="21" s="1"/>
  <c r="V19" i="5"/>
  <c r="U23" i="5"/>
  <c r="R25" i="5"/>
  <c r="I27" i="5"/>
  <c r="M29" i="5"/>
  <c r="AA94" i="21" s="1"/>
  <c r="Y35" i="5"/>
  <c r="AB46" i="5"/>
  <c r="J51" i="5"/>
  <c r="R57" i="5"/>
  <c r="R61" i="5"/>
  <c r="F67" i="5"/>
  <c r="AE70" i="5"/>
  <c r="P75" i="5"/>
  <c r="AC83" i="21" s="1"/>
  <c r="P80" i="5"/>
  <c r="D83" i="5"/>
  <c r="AA90" i="5"/>
  <c r="P213" i="21" s="1"/>
  <c r="O92" i="5"/>
  <c r="H214" i="21" s="1"/>
  <c r="V97" i="5"/>
  <c r="AG124" i="21" s="1"/>
  <c r="F106" i="5"/>
  <c r="J110" i="5"/>
  <c r="F112" i="5"/>
  <c r="S121" i="5"/>
  <c r="AE89" i="21" s="1"/>
  <c r="V122" i="5"/>
  <c r="M123" i="5"/>
  <c r="L125" i="5"/>
  <c r="G127" i="5"/>
  <c r="O140" i="5"/>
  <c r="L144" i="5"/>
  <c r="F139" i="21" s="1"/>
  <c r="X147" i="5"/>
  <c r="Y155" i="5"/>
  <c r="M159" i="5"/>
  <c r="P178" i="5"/>
  <c r="P188" i="5"/>
  <c r="M190" i="5"/>
  <c r="L192" i="5"/>
  <c r="I200" i="5"/>
  <c r="J203" i="5"/>
  <c r="P210" i="5"/>
  <c r="V221" i="5"/>
  <c r="AG165" i="21" s="1"/>
  <c r="AB223" i="5"/>
  <c r="I6" i="9"/>
  <c r="O7" i="9"/>
  <c r="D10" i="9"/>
  <c r="N10" i="9" s="1"/>
  <c r="J13" i="9"/>
  <c r="Y184" i="22" s="1"/>
  <c r="AA20" i="9"/>
  <c r="Y22" i="9"/>
  <c r="AE33" i="9"/>
  <c r="S35" i="9"/>
  <c r="U37" i="9"/>
  <c r="L187" i="22" s="1"/>
  <c r="G41" i="9"/>
  <c r="F43" i="9"/>
  <c r="J45" i="9"/>
  <c r="AE65" i="9"/>
  <c r="AM210" i="22" s="1"/>
  <c r="I69" i="9"/>
  <c r="L70" i="9"/>
  <c r="AE75" i="9"/>
  <c r="L77" i="9"/>
  <c r="L80" i="9"/>
  <c r="F211" i="22" s="1"/>
  <c r="I82" i="9"/>
  <c r="D213" i="22" s="1"/>
  <c r="P84" i="9"/>
  <c r="M86" i="9"/>
  <c r="V91" i="9"/>
  <c r="U93" i="9"/>
  <c r="I98" i="9"/>
  <c r="AE99" i="9"/>
  <c r="AE100" i="9"/>
  <c r="AM162" i="22" s="1"/>
  <c r="AE103" i="9"/>
  <c r="S107" i="9"/>
  <c r="AE220" i="22" s="1"/>
  <c r="I110" i="9"/>
  <c r="I122" i="9"/>
  <c r="O123" i="9"/>
  <c r="F126" i="9"/>
  <c r="AD127" i="9"/>
  <c r="D132" i="9"/>
  <c r="D134" i="9"/>
  <c r="V139" i="9"/>
  <c r="AA144" i="9"/>
  <c r="S146" i="9"/>
  <c r="L148" i="9"/>
  <c r="AA150" i="9"/>
  <c r="S155" i="9"/>
  <c r="G162" i="9"/>
  <c r="V166" i="9"/>
  <c r="J171" i="9"/>
  <c r="V177" i="9"/>
  <c r="AG78" i="22" s="1"/>
  <c r="X192" i="9"/>
  <c r="M194" i="9"/>
  <c r="L196" i="9"/>
  <c r="I198" i="9"/>
  <c r="M202" i="9"/>
  <c r="R208" i="9"/>
  <c r="J74" i="22" s="1"/>
  <c r="F208" i="9"/>
  <c r="B74" i="22" s="1"/>
  <c r="O70" i="5"/>
  <c r="AA9" i="5"/>
  <c r="AB19" i="5"/>
  <c r="AA57" i="5"/>
  <c r="V80" i="5"/>
  <c r="L112" i="5"/>
  <c r="Y121" i="5"/>
  <c r="I127" i="5"/>
  <c r="X144" i="5"/>
  <c r="Y147" i="5"/>
  <c r="AI79" i="21" s="1"/>
  <c r="Y188" i="5"/>
  <c r="L6" i="9"/>
  <c r="AB13" i="9"/>
  <c r="AK184" i="22" s="1"/>
  <c r="R64" i="9"/>
  <c r="R80" i="9"/>
  <c r="J211" i="22" s="1"/>
  <c r="L82" i="9"/>
  <c r="F213" i="22" s="1"/>
  <c r="U84" i="9"/>
  <c r="L160" i="22" s="1"/>
  <c r="F106" i="9"/>
  <c r="B172" i="22" s="1"/>
  <c r="L110" i="9"/>
  <c r="L122" i="9"/>
  <c r="F199" i="22" s="1"/>
  <c r="F125" i="9"/>
  <c r="I134" i="9"/>
  <c r="L138" i="9"/>
  <c r="AE139" i="9"/>
  <c r="X148" i="9"/>
  <c r="I162" i="9"/>
  <c r="I169" i="9"/>
  <c r="D76" i="22" s="1"/>
  <c r="P171" i="9"/>
  <c r="S175" i="9"/>
  <c r="AE77" i="22" s="1"/>
  <c r="AE177" i="9"/>
  <c r="AM78" i="22" s="1"/>
  <c r="AB191" i="9"/>
  <c r="S191" i="9"/>
  <c r="AE98" i="22" s="1"/>
  <c r="R194" i="9"/>
  <c r="S196" i="9"/>
  <c r="O17" i="10"/>
  <c r="H177" i="24" s="1"/>
  <c r="F17" i="10"/>
  <c r="B177" i="24" s="1"/>
  <c r="G75" i="5"/>
  <c r="W83" i="21" s="1"/>
  <c r="J97" i="5"/>
  <c r="Y124" i="21" s="1"/>
  <c r="P194" i="5"/>
  <c r="V29" i="5"/>
  <c r="AG94" i="21" s="1"/>
  <c r="I67" i="5"/>
  <c r="AA106" i="5"/>
  <c r="AA140" i="5"/>
  <c r="P138" i="21" s="1"/>
  <c r="AB14" i="5"/>
  <c r="AA29" i="5"/>
  <c r="P34" i="5"/>
  <c r="G43" i="5"/>
  <c r="V51" i="5"/>
  <c r="L67" i="5"/>
  <c r="F202" i="21" s="1"/>
  <c r="Y80" i="5"/>
  <c r="J87" i="5"/>
  <c r="Y210" i="21" s="1"/>
  <c r="AD104" i="5"/>
  <c r="AB110" i="5"/>
  <c r="X112" i="5"/>
  <c r="AD122" i="5"/>
  <c r="V125" i="5"/>
  <c r="J127" i="5"/>
  <c r="L135" i="5"/>
  <c r="F163" i="21" s="1"/>
  <c r="J143" i="5"/>
  <c r="AB147" i="5"/>
  <c r="U157" i="5"/>
  <c r="M174" i="5"/>
  <c r="X180" i="5"/>
  <c r="AB188" i="5"/>
  <c r="S203" i="5"/>
  <c r="D205" i="5"/>
  <c r="Z205" i="5" s="1"/>
  <c r="AJ68" i="21" s="1"/>
  <c r="J215" i="5"/>
  <c r="G231" i="5"/>
  <c r="O6" i="9"/>
  <c r="J24" i="9"/>
  <c r="AD35" i="9"/>
  <c r="S41" i="9"/>
  <c r="I47" i="9"/>
  <c r="M51" i="9"/>
  <c r="G62" i="9"/>
  <c r="W86" i="22" s="1"/>
  <c r="AA64" i="9"/>
  <c r="AB69" i="9"/>
  <c r="U80" i="9"/>
  <c r="L211" i="22" s="1"/>
  <c r="V86" i="9"/>
  <c r="S96" i="9"/>
  <c r="I106" i="9"/>
  <c r="D172" i="22" s="1"/>
  <c r="O110" i="9"/>
  <c r="M122" i="9"/>
  <c r="AA111" i="22" s="1"/>
  <c r="O125" i="9"/>
  <c r="U138" i="9"/>
  <c r="R171" i="9"/>
  <c r="O185" i="9"/>
  <c r="L193" i="9"/>
  <c r="R193" i="9"/>
  <c r="M49" i="10"/>
  <c r="F66" i="10"/>
  <c r="F68" i="10"/>
  <c r="J70" i="10"/>
  <c r="G79" i="10"/>
  <c r="M88" i="10"/>
  <c r="U121" i="24" s="1"/>
  <c r="O90" i="10"/>
  <c r="H213" i="24" s="1"/>
  <c r="S102" i="10"/>
  <c r="Y119" i="24" s="1"/>
  <c r="L121" i="10"/>
  <c r="J180" i="10"/>
  <c r="S133" i="24" s="1"/>
  <c r="G189" i="10"/>
  <c r="R201" i="10"/>
  <c r="J209" i="10"/>
  <c r="V20" i="11"/>
  <c r="P37" i="11"/>
  <c r="G43" i="11"/>
  <c r="G66" i="11"/>
  <c r="Q204" i="25" s="1"/>
  <c r="O68" i="11"/>
  <c r="S83" i="11"/>
  <c r="P90" i="11"/>
  <c r="G141" i="11"/>
  <c r="F143" i="11"/>
  <c r="F146" i="11"/>
  <c r="B114" i="25" s="1"/>
  <c r="P150" i="11"/>
  <c r="J163" i="11"/>
  <c r="S174" i="25" s="1"/>
  <c r="M176" i="11"/>
  <c r="F213" i="11"/>
  <c r="O215" i="11"/>
  <c r="S225" i="11"/>
  <c r="R28" i="12"/>
  <c r="O28" i="12"/>
  <c r="I28" i="12"/>
  <c r="J46" i="12"/>
  <c r="S46" i="12"/>
  <c r="M46" i="12"/>
  <c r="G46" i="12"/>
  <c r="F93" i="11"/>
  <c r="B121" i="25" s="1"/>
  <c r="F129" i="11"/>
  <c r="B111" i="25" s="1"/>
  <c r="J141" i="11"/>
  <c r="L167" i="11"/>
  <c r="F171" i="11"/>
  <c r="F173" i="11"/>
  <c r="J201" i="11"/>
  <c r="P213" i="11"/>
  <c r="W146" i="25" s="1"/>
  <c r="V225" i="11"/>
  <c r="L228" i="11"/>
  <c r="X214" i="9"/>
  <c r="AE226" i="9"/>
  <c r="F5" i="10"/>
  <c r="J19" i="10"/>
  <c r="G22" i="10"/>
  <c r="J29" i="10"/>
  <c r="S94" i="24" s="1"/>
  <c r="R32" i="10"/>
  <c r="V49" i="10"/>
  <c r="J52" i="10"/>
  <c r="J57" i="10"/>
  <c r="S93" i="24" s="1"/>
  <c r="J61" i="10"/>
  <c r="P70" i="10"/>
  <c r="U73" i="10"/>
  <c r="I75" i="10"/>
  <c r="F77" i="10"/>
  <c r="S84" i="10"/>
  <c r="G101" i="10"/>
  <c r="M105" i="10"/>
  <c r="I114" i="10"/>
  <c r="P123" i="10"/>
  <c r="G175" i="10"/>
  <c r="Q73" i="24" s="1"/>
  <c r="G183" i="10"/>
  <c r="M189" i="10"/>
  <c r="R193" i="10"/>
  <c r="P195" i="10"/>
  <c r="M209" i="10"/>
  <c r="V214" i="10"/>
  <c r="G217" i="10"/>
  <c r="J222" i="10"/>
  <c r="J6" i="11"/>
  <c r="S179" i="25" s="1"/>
  <c r="U23" i="11"/>
  <c r="G26" i="11"/>
  <c r="S37" i="11"/>
  <c r="M43" i="11"/>
  <c r="O50" i="11"/>
  <c r="U59" i="11"/>
  <c r="G64" i="11"/>
  <c r="I79" i="11"/>
  <c r="S118" i="11"/>
  <c r="P133" i="11"/>
  <c r="W171" i="25" s="1"/>
  <c r="D138" i="11"/>
  <c r="Q138" i="11" s="1"/>
  <c r="M141" i="11"/>
  <c r="G149" i="11"/>
  <c r="Q157" i="25" s="1"/>
  <c r="I171" i="11"/>
  <c r="L173" i="11"/>
  <c r="S186" i="11"/>
  <c r="Y75" i="25" s="1"/>
  <c r="V199" i="11"/>
  <c r="M199" i="11"/>
  <c r="G203" i="11"/>
  <c r="V208" i="11"/>
  <c r="AA127" i="25" s="1"/>
  <c r="V211" i="11"/>
  <c r="F214" i="11"/>
  <c r="R214" i="11"/>
  <c r="R9" i="12"/>
  <c r="I9" i="12"/>
  <c r="L12" i="12"/>
  <c r="U12" i="12"/>
  <c r="R12" i="12"/>
  <c r="V21" i="12"/>
  <c r="AA173" i="26" s="1"/>
  <c r="S21" i="12"/>
  <c r="Y173" i="26" s="1"/>
  <c r="AD214" i="9"/>
  <c r="I5" i="10"/>
  <c r="J12" i="10"/>
  <c r="L22" i="10"/>
  <c r="F180" i="24" s="1"/>
  <c r="M29" i="10"/>
  <c r="U94" i="24" s="1"/>
  <c r="M52" i="10"/>
  <c r="M61" i="10"/>
  <c r="J75" i="10"/>
  <c r="S83" i="24" s="1"/>
  <c r="F80" i="10"/>
  <c r="F93" i="10"/>
  <c r="B121" i="24" s="1"/>
  <c r="M101" i="10"/>
  <c r="F103" i="10"/>
  <c r="B161" i="24" s="1"/>
  <c r="F107" i="10"/>
  <c r="B66" i="24" s="1"/>
  <c r="U114" i="10"/>
  <c r="L191" i="24" s="1"/>
  <c r="S116" i="10"/>
  <c r="S123" i="10"/>
  <c r="S126" i="10"/>
  <c r="R136" i="10"/>
  <c r="J135" i="24" s="1"/>
  <c r="I138" i="10"/>
  <c r="O148" i="10"/>
  <c r="L166" i="10"/>
  <c r="V173" i="10"/>
  <c r="S175" i="10"/>
  <c r="Y73" i="24" s="1"/>
  <c r="F178" i="10"/>
  <c r="V181" i="10"/>
  <c r="M183" i="10"/>
  <c r="P189" i="10"/>
  <c r="L202" i="10"/>
  <c r="P209" i="10"/>
  <c r="G212" i="10"/>
  <c r="Q145" i="24" s="1"/>
  <c r="S217" i="10"/>
  <c r="M222" i="10"/>
  <c r="O224" i="10"/>
  <c r="H146" i="24" s="1"/>
  <c r="U226" i="10"/>
  <c r="L228" i="10"/>
  <c r="J230" i="10"/>
  <c r="V6" i="11"/>
  <c r="AA179" i="25" s="1"/>
  <c r="I11" i="11"/>
  <c r="F16" i="11"/>
  <c r="B176" i="25" s="1"/>
  <c r="I19" i="11"/>
  <c r="M21" i="11"/>
  <c r="U173" i="25" s="1"/>
  <c r="J26" i="11"/>
  <c r="R36" i="11"/>
  <c r="L48" i="11"/>
  <c r="U50" i="11"/>
  <c r="G53" i="11"/>
  <c r="I55" i="11"/>
  <c r="D185" i="25" s="1"/>
  <c r="I69" i="11"/>
  <c r="L72" i="11"/>
  <c r="M74" i="11"/>
  <c r="U104" i="25" s="1"/>
  <c r="L79" i="11"/>
  <c r="M81" i="11"/>
  <c r="R84" i="11"/>
  <c r="J160" i="25" s="1"/>
  <c r="J91" i="11"/>
  <c r="S215" i="25" s="1"/>
  <c r="R96" i="11"/>
  <c r="F98" i="11"/>
  <c r="I101" i="11"/>
  <c r="V114" i="11"/>
  <c r="R116" i="11"/>
  <c r="S121" i="11"/>
  <c r="Y89" i="25" s="1"/>
  <c r="S133" i="11"/>
  <c r="Y171" i="25" s="1"/>
  <c r="F138" i="11"/>
  <c r="P141" i="11"/>
  <c r="G144" i="11"/>
  <c r="O149" i="11"/>
  <c r="J151" i="11"/>
  <c r="R171" i="11"/>
  <c r="O173" i="11"/>
  <c r="G182" i="11"/>
  <c r="Q142" i="25" s="1"/>
  <c r="S189" i="11"/>
  <c r="V189" i="11"/>
  <c r="F199" i="11"/>
  <c r="V201" i="11"/>
  <c r="O212" i="11"/>
  <c r="L212" i="11"/>
  <c r="S229" i="11"/>
  <c r="V229" i="11"/>
  <c r="O16" i="12"/>
  <c r="H176" i="26" s="1"/>
  <c r="F16" i="12"/>
  <c r="B176" i="26" s="1"/>
  <c r="S47" i="12"/>
  <c r="V47" i="12"/>
  <c r="P47" i="12"/>
  <c r="M47" i="12"/>
  <c r="J47" i="12"/>
  <c r="G47" i="12"/>
  <c r="S207" i="9"/>
  <c r="J209" i="9"/>
  <c r="M211" i="9"/>
  <c r="I224" i="9"/>
  <c r="D150" i="22" s="1"/>
  <c r="V229" i="9"/>
  <c r="L12" i="10"/>
  <c r="P29" i="10"/>
  <c r="W94" i="24" s="1"/>
  <c r="F31" i="10"/>
  <c r="P45" i="10"/>
  <c r="W187" i="24" s="1"/>
  <c r="R48" i="10"/>
  <c r="J100" i="24" s="1"/>
  <c r="D54" i="10"/>
  <c r="Q54" i="10" s="1"/>
  <c r="P61" i="10"/>
  <c r="F67" i="10"/>
  <c r="P69" i="10"/>
  <c r="W156" i="24" s="1"/>
  <c r="D74" i="10"/>
  <c r="O75" i="10"/>
  <c r="G83" i="10"/>
  <c r="V87" i="10"/>
  <c r="AA210" i="24" s="1"/>
  <c r="I89" i="10"/>
  <c r="D212" i="24" s="1"/>
  <c r="P91" i="10"/>
  <c r="W215" i="24" s="1"/>
  <c r="M93" i="10"/>
  <c r="P101" i="10"/>
  <c r="J103" i="10"/>
  <c r="I107" i="10"/>
  <c r="D66" i="24" s="1"/>
  <c r="I113" i="10"/>
  <c r="G122" i="10"/>
  <c r="Q107" i="24" s="1"/>
  <c r="D127" i="10"/>
  <c r="L129" i="10"/>
  <c r="F111" i="24" s="1"/>
  <c r="L138" i="10"/>
  <c r="J141" i="10"/>
  <c r="L146" i="10"/>
  <c r="U148" i="10"/>
  <c r="J153" i="10"/>
  <c r="M166" i="10"/>
  <c r="P183" i="10"/>
  <c r="U185" i="10"/>
  <c r="V189" i="10"/>
  <c r="G198" i="10"/>
  <c r="Q71" i="24" s="1"/>
  <c r="O202" i="10"/>
  <c r="M205" i="10"/>
  <c r="U68" i="24" s="1"/>
  <c r="P212" i="10"/>
  <c r="W145" i="24" s="1"/>
  <c r="V217" i="10"/>
  <c r="AA147" i="24" s="1"/>
  <c r="I220" i="10"/>
  <c r="I9" i="11"/>
  <c r="O11" i="11"/>
  <c r="J16" i="11"/>
  <c r="D18" i="11"/>
  <c r="Q18" i="11" s="1"/>
  <c r="I178" i="25" s="1"/>
  <c r="L19" i="11"/>
  <c r="M26" i="11"/>
  <c r="S36" i="11"/>
  <c r="Y181" i="25" s="1"/>
  <c r="F47" i="11"/>
  <c r="M53" i="11"/>
  <c r="F58" i="11"/>
  <c r="R72" i="11"/>
  <c r="P74" i="11"/>
  <c r="U87" i="11"/>
  <c r="U89" i="11"/>
  <c r="U98" i="11"/>
  <c r="V121" i="11"/>
  <c r="AA89" i="25" s="1"/>
  <c r="I138" i="11"/>
  <c r="F140" i="11"/>
  <c r="B138" i="25" s="1"/>
  <c r="R149" i="11"/>
  <c r="P151" i="11"/>
  <c r="J177" i="11"/>
  <c r="S74" i="25" s="1"/>
  <c r="R182" i="11"/>
  <c r="O184" i="11"/>
  <c r="G189" i="11"/>
  <c r="O191" i="11"/>
  <c r="F194" i="11"/>
  <c r="I197" i="11"/>
  <c r="D69" i="25" s="1"/>
  <c r="G199" i="11"/>
  <c r="V200" i="11"/>
  <c r="R203" i="11"/>
  <c r="P212" i="11"/>
  <c r="W145" i="25" s="1"/>
  <c r="G212" i="11"/>
  <c r="Q145" i="25" s="1"/>
  <c r="F230" i="11"/>
  <c r="L230" i="11"/>
  <c r="F149" i="25" s="1"/>
  <c r="U6" i="12"/>
  <c r="O6" i="12"/>
  <c r="F13" i="12"/>
  <c r="B138" i="26" s="1"/>
  <c r="I13" i="12"/>
  <c r="I19" i="12"/>
  <c r="O19" i="12"/>
  <c r="V207" i="9"/>
  <c r="P211" i="9"/>
  <c r="AC97" i="22" s="1"/>
  <c r="F219" i="9"/>
  <c r="F227" i="9"/>
  <c r="AB229" i="9"/>
  <c r="F11" i="10"/>
  <c r="M12" i="10"/>
  <c r="L20" i="10"/>
  <c r="F179" i="24" s="1"/>
  <c r="L28" i="10"/>
  <c r="R31" i="10"/>
  <c r="I50" i="10"/>
  <c r="G54" i="10"/>
  <c r="R67" i="10"/>
  <c r="F74" i="10"/>
  <c r="S75" i="10"/>
  <c r="Y83" i="24" s="1"/>
  <c r="L89" i="10"/>
  <c r="F212" i="24" s="1"/>
  <c r="D106" i="10"/>
  <c r="K106" i="10" s="1"/>
  <c r="E172" i="24" s="1"/>
  <c r="L107" i="10"/>
  <c r="F66" i="24" s="1"/>
  <c r="D109" i="10"/>
  <c r="T109" i="10" s="1"/>
  <c r="U138" i="10"/>
  <c r="L151" i="10"/>
  <c r="R153" i="10"/>
  <c r="R166" i="10"/>
  <c r="S183" i="10"/>
  <c r="O194" i="10"/>
  <c r="M198" i="10"/>
  <c r="F201" i="10"/>
  <c r="O205" i="10"/>
  <c r="P11" i="11"/>
  <c r="L16" i="11"/>
  <c r="F176" i="25" s="1"/>
  <c r="F18" i="11"/>
  <c r="O19" i="11"/>
  <c r="P26" i="11"/>
  <c r="F28" i="11"/>
  <c r="V36" i="11"/>
  <c r="I47" i="11"/>
  <c r="J58" i="11"/>
  <c r="L138" i="11"/>
  <c r="O140" i="11"/>
  <c r="M177" i="11"/>
  <c r="U74" i="25" s="1"/>
  <c r="U182" i="11"/>
  <c r="L187" i="11"/>
  <c r="F134" i="25" s="1"/>
  <c r="J189" i="11"/>
  <c r="U197" i="11"/>
  <c r="L69" i="25" s="1"/>
  <c r="L199" i="11"/>
  <c r="V230" i="11"/>
  <c r="S230" i="11"/>
  <c r="P48" i="12"/>
  <c r="G48" i="12"/>
  <c r="O107" i="10"/>
  <c r="H66" i="24" s="1"/>
  <c r="S153" i="10"/>
  <c r="V183" i="10"/>
  <c r="P198" i="10"/>
  <c r="W71" i="24" s="1"/>
  <c r="I201" i="10"/>
  <c r="O9" i="11"/>
  <c r="R16" i="11"/>
  <c r="J176" i="25" s="1"/>
  <c r="I18" i="11"/>
  <c r="I183" i="11"/>
  <c r="L183" i="11"/>
  <c r="V185" i="11"/>
  <c r="M185" i="11"/>
  <c r="U120" i="25" s="1"/>
  <c r="J33" i="12"/>
  <c r="P33" i="12"/>
  <c r="AD219" i="9"/>
  <c r="G226" i="9"/>
  <c r="I26" i="10"/>
  <c r="G30" i="10"/>
  <c r="J49" i="10"/>
  <c r="J54" i="10"/>
  <c r="O56" i="10"/>
  <c r="H102" i="24" s="1"/>
  <c r="G62" i="10"/>
  <c r="Q86" i="24" s="1"/>
  <c r="G70" i="10"/>
  <c r="J72" i="10"/>
  <c r="D84" i="10"/>
  <c r="G88" i="10"/>
  <c r="Q121" i="24" s="1"/>
  <c r="J18" i="12"/>
  <c r="J69" i="12"/>
  <c r="S156" i="26" s="1"/>
  <c r="V42" i="13"/>
  <c r="I188" i="13"/>
  <c r="D199" i="27" s="1"/>
  <c r="S202" i="13"/>
  <c r="Y191" i="27" s="1"/>
  <c r="D119" i="13"/>
  <c r="T119" i="13" s="1"/>
  <c r="F38" i="12"/>
  <c r="B98" i="26" s="1"/>
  <c r="F46" i="12"/>
  <c r="V54" i="12"/>
  <c r="S69" i="12"/>
  <c r="Y156" i="26" s="1"/>
  <c r="J74" i="12"/>
  <c r="G76" i="12"/>
  <c r="V82" i="12"/>
  <c r="S84" i="12"/>
  <c r="L127" i="12"/>
  <c r="O130" i="12"/>
  <c r="H112" i="26" s="1"/>
  <c r="F133" i="12"/>
  <c r="R134" i="12"/>
  <c r="G139" i="12"/>
  <c r="S182" i="12"/>
  <c r="I190" i="12"/>
  <c r="D165" i="26" s="1"/>
  <c r="U194" i="12"/>
  <c r="R208" i="12"/>
  <c r="J221" i="12"/>
  <c r="S165" i="26" s="1"/>
  <c r="G224" i="12"/>
  <c r="Q80" i="26" s="1"/>
  <c r="D227" i="12"/>
  <c r="L229" i="12"/>
  <c r="F18" i="13"/>
  <c r="J24" i="13"/>
  <c r="D42" i="13"/>
  <c r="J49" i="13"/>
  <c r="I65" i="13"/>
  <c r="I68" i="13"/>
  <c r="J88" i="13"/>
  <c r="S121" i="27" s="1"/>
  <c r="R90" i="13"/>
  <c r="J213" i="27" s="1"/>
  <c r="L92" i="13"/>
  <c r="F214" i="27" s="1"/>
  <c r="J107" i="13"/>
  <c r="M116" i="13"/>
  <c r="G119" i="13"/>
  <c r="J123" i="13"/>
  <c r="S109" i="27" s="1"/>
  <c r="P141" i="13"/>
  <c r="I150" i="13"/>
  <c r="F166" i="13"/>
  <c r="U33" i="12"/>
  <c r="U38" i="12"/>
  <c r="R68" i="12"/>
  <c r="M74" i="12"/>
  <c r="J76" i="12"/>
  <c r="F80" i="12"/>
  <c r="B207" i="26" s="1"/>
  <c r="D93" i="12"/>
  <c r="Q93" i="12" s="1"/>
  <c r="I121" i="26" s="1"/>
  <c r="R102" i="12"/>
  <c r="O104" i="12"/>
  <c r="O108" i="12"/>
  <c r="V115" i="12"/>
  <c r="AA195" i="26" s="1"/>
  <c r="R127" i="12"/>
  <c r="L133" i="12"/>
  <c r="J139" i="12"/>
  <c r="G152" i="12"/>
  <c r="Q153" i="26" s="1"/>
  <c r="V154" i="12"/>
  <c r="M157" i="12"/>
  <c r="L165" i="12"/>
  <c r="F168" i="12"/>
  <c r="O176" i="12"/>
  <c r="O190" i="12"/>
  <c r="H165" i="26" s="1"/>
  <c r="R192" i="12"/>
  <c r="D198" i="12"/>
  <c r="M221" i="12"/>
  <c r="U165" i="26" s="1"/>
  <c r="O13" i="13"/>
  <c r="L18" i="13"/>
  <c r="D41" i="13"/>
  <c r="F42" i="13"/>
  <c r="U68" i="13"/>
  <c r="L76" i="13"/>
  <c r="F205" i="27" s="1"/>
  <c r="I87" i="13"/>
  <c r="D119" i="27" s="1"/>
  <c r="M92" i="13"/>
  <c r="R148" i="13"/>
  <c r="U68" i="12"/>
  <c r="V74" i="12"/>
  <c r="M76" i="12"/>
  <c r="J78" i="12"/>
  <c r="L80" i="12"/>
  <c r="F93" i="12"/>
  <c r="B121" i="26" s="1"/>
  <c r="M94" i="12"/>
  <c r="G100" i="12"/>
  <c r="Q162" i="26" s="1"/>
  <c r="U104" i="12"/>
  <c r="P108" i="12"/>
  <c r="W213" i="26" s="1"/>
  <c r="S111" i="12"/>
  <c r="Y110" i="26" s="1"/>
  <c r="L122" i="12"/>
  <c r="U125" i="12"/>
  <c r="O133" i="12"/>
  <c r="O137" i="12"/>
  <c r="V139" i="12"/>
  <c r="I145" i="12"/>
  <c r="G150" i="12"/>
  <c r="M152" i="12"/>
  <c r="R157" i="12"/>
  <c r="O160" i="12"/>
  <c r="M171" i="12"/>
  <c r="U134" i="26" s="1"/>
  <c r="R176" i="12"/>
  <c r="G179" i="12"/>
  <c r="M181" i="12"/>
  <c r="R190" i="12"/>
  <c r="J165" i="26" s="1"/>
  <c r="G198" i="12"/>
  <c r="Q71" i="26" s="1"/>
  <c r="L203" i="12"/>
  <c r="J227" i="12"/>
  <c r="S137" i="26" s="1"/>
  <c r="M232" i="12"/>
  <c r="P18" i="13"/>
  <c r="S32" i="13"/>
  <c r="R76" i="13"/>
  <c r="J205" i="27" s="1"/>
  <c r="I78" i="13"/>
  <c r="O82" i="13"/>
  <c r="J97" i="13"/>
  <c r="D103" i="13"/>
  <c r="K103" i="13" s="1"/>
  <c r="E171" i="27" s="1"/>
  <c r="D129" i="13"/>
  <c r="Q129" i="13" s="1"/>
  <c r="X166" i="27" s="1"/>
  <c r="M154" i="13"/>
  <c r="I160" i="13"/>
  <c r="R162" i="13"/>
  <c r="U166" i="13"/>
  <c r="P170" i="13"/>
  <c r="G177" i="13"/>
  <c r="Q74" i="27" s="1"/>
  <c r="I189" i="13"/>
  <c r="D93" i="27" s="1"/>
  <c r="J191" i="13"/>
  <c r="S93" i="27" s="1"/>
  <c r="G193" i="13"/>
  <c r="M198" i="13"/>
  <c r="U71" i="27" s="1"/>
  <c r="J202" i="13"/>
  <c r="S208" i="13"/>
  <c r="Y127" i="27" s="1"/>
  <c r="J24" i="12"/>
  <c r="O47" i="12"/>
  <c r="F49" i="12"/>
  <c r="G55" i="12"/>
  <c r="U64" i="12"/>
  <c r="J70" i="12"/>
  <c r="U72" i="12"/>
  <c r="S76" i="12"/>
  <c r="M78" i="12"/>
  <c r="O80" i="12"/>
  <c r="D82" i="12"/>
  <c r="J83" i="12"/>
  <c r="F91" i="12"/>
  <c r="J93" i="12"/>
  <c r="S94" i="12"/>
  <c r="P100" i="12"/>
  <c r="W162" i="26" s="1"/>
  <c r="U106" i="12"/>
  <c r="L172" i="26" s="1"/>
  <c r="F114" i="12"/>
  <c r="O122" i="12"/>
  <c r="H195" i="26" s="1"/>
  <c r="M131" i="12"/>
  <c r="U108" i="26" s="1"/>
  <c r="R133" i="12"/>
  <c r="J150" i="12"/>
  <c r="S152" i="12"/>
  <c r="Y153" i="26" s="1"/>
  <c r="P171" i="12"/>
  <c r="W134" i="26" s="1"/>
  <c r="S179" i="12"/>
  <c r="Y76" i="26" s="1"/>
  <c r="G183" i="12"/>
  <c r="I189" i="12"/>
  <c r="U190" i="12"/>
  <c r="L165" i="26" s="1"/>
  <c r="F195" i="12"/>
  <c r="J198" i="12"/>
  <c r="S71" i="26" s="1"/>
  <c r="L201" i="12"/>
  <c r="F209" i="12"/>
  <c r="S230" i="12"/>
  <c r="F12" i="13"/>
  <c r="B92" i="27" s="1"/>
  <c r="G28" i="13"/>
  <c r="G30" i="13"/>
  <c r="U37" i="13"/>
  <c r="I41" i="13"/>
  <c r="J42" i="13"/>
  <c r="L44" i="13"/>
  <c r="L74" i="13"/>
  <c r="R82" i="13"/>
  <c r="L87" i="13"/>
  <c r="F119" i="27" s="1"/>
  <c r="R89" i="13"/>
  <c r="I91" i="13"/>
  <c r="D120" i="27" s="1"/>
  <c r="S103" i="13"/>
  <c r="R105" i="13"/>
  <c r="V108" i="13"/>
  <c r="AA213" i="27" s="1"/>
  <c r="G122" i="13"/>
  <c r="Q107" i="27" s="1"/>
  <c r="S126" i="13"/>
  <c r="Y199" i="27" s="1"/>
  <c r="F133" i="13"/>
  <c r="F140" i="13"/>
  <c r="P154" i="13"/>
  <c r="V158" i="13"/>
  <c r="I175" i="13"/>
  <c r="D150" i="27" s="1"/>
  <c r="I177" i="13"/>
  <c r="J189" i="13"/>
  <c r="P191" i="13"/>
  <c r="W93" i="27" s="1"/>
  <c r="V193" i="13"/>
  <c r="V198" i="13"/>
  <c r="D200" i="13"/>
  <c r="Q200" i="13" s="1"/>
  <c r="O202" i="13"/>
  <c r="H100" i="27" s="1"/>
  <c r="G206" i="13"/>
  <c r="U80" i="12"/>
  <c r="R42" i="13"/>
  <c r="I81" i="13"/>
  <c r="D157" i="27" s="1"/>
  <c r="R87" i="13"/>
  <c r="O91" i="13"/>
  <c r="V103" i="13"/>
  <c r="I112" i="13"/>
  <c r="L140" i="13"/>
  <c r="F138" i="27" s="1"/>
  <c r="I165" i="13"/>
  <c r="D78" i="27" s="1"/>
  <c r="F169" i="13"/>
  <c r="B72" i="27" s="1"/>
  <c r="O175" i="13"/>
  <c r="J177" i="13"/>
  <c r="S74" i="27" s="1"/>
  <c r="R191" i="13"/>
  <c r="L206" i="13"/>
  <c r="G18" i="12"/>
  <c r="R45" i="12"/>
  <c r="J55" i="12"/>
  <c r="S99" i="26" s="1"/>
  <c r="U59" i="12"/>
  <c r="D69" i="12"/>
  <c r="H69" i="12" s="1"/>
  <c r="P70" i="12"/>
  <c r="V75" i="12"/>
  <c r="AA83" i="26" s="1"/>
  <c r="G82" i="12"/>
  <c r="R83" i="12"/>
  <c r="G86" i="12"/>
  <c r="P93" i="12"/>
  <c r="R103" i="12"/>
  <c r="J161" i="26" s="1"/>
  <c r="F105" i="12"/>
  <c r="I112" i="12"/>
  <c r="D124" i="26" s="1"/>
  <c r="O114" i="12"/>
  <c r="H191" i="26" s="1"/>
  <c r="M126" i="12"/>
  <c r="F136" i="12"/>
  <c r="S138" i="12"/>
  <c r="Y137" i="26" s="1"/>
  <c r="M146" i="12"/>
  <c r="J161" i="12"/>
  <c r="G182" i="12"/>
  <c r="R189" i="12"/>
  <c r="U209" i="12"/>
  <c r="J3" i="13"/>
  <c r="O12" i="13"/>
  <c r="H92" i="27" s="1"/>
  <c r="R41" i="13"/>
  <c r="S42" i="13"/>
  <c r="G48" i="13"/>
  <c r="G57" i="13"/>
  <c r="P72" i="13"/>
  <c r="W203" i="27" s="1"/>
  <c r="I77" i="13"/>
  <c r="J79" i="13"/>
  <c r="V87" i="13"/>
  <c r="AA210" i="27" s="1"/>
  <c r="R91" i="13"/>
  <c r="J120" i="27" s="1"/>
  <c r="O93" i="13"/>
  <c r="H121" i="27" s="1"/>
  <c r="P115" i="13"/>
  <c r="M120" i="13"/>
  <c r="U169" i="27" s="1"/>
  <c r="P122" i="13"/>
  <c r="W107" i="27" s="1"/>
  <c r="R140" i="13"/>
  <c r="M151" i="13"/>
  <c r="U104" i="27" s="1"/>
  <c r="M163" i="13"/>
  <c r="R165" i="13"/>
  <c r="J78" i="27" s="1"/>
  <c r="S177" i="13"/>
  <c r="Y74" i="27" s="1"/>
  <c r="V191" i="13"/>
  <c r="AA93" i="27" s="1"/>
  <c r="R202" i="13"/>
  <c r="X63" i="5"/>
  <c r="I63" i="5"/>
  <c r="F63" i="5"/>
  <c r="R86" i="5"/>
  <c r="J210" i="21" s="1"/>
  <c r="X86" i="5"/>
  <c r="N210" i="21" s="1"/>
  <c r="F86" i="5"/>
  <c r="B210" i="21" s="1"/>
  <c r="I5" i="5"/>
  <c r="AA16" i="5"/>
  <c r="P176" i="21" s="1"/>
  <c r="X16" i="5"/>
  <c r="N176" i="21" s="1"/>
  <c r="L18" i="5"/>
  <c r="AA18" i="5"/>
  <c r="X19" i="5"/>
  <c r="S23" i="5"/>
  <c r="Y23" i="5"/>
  <c r="V23" i="5"/>
  <c r="M23" i="5"/>
  <c r="G23" i="5"/>
  <c r="AE23" i="5"/>
  <c r="Y38" i="5"/>
  <c r="G38" i="5"/>
  <c r="AE38" i="5"/>
  <c r="V38" i="5"/>
  <c r="P38" i="5"/>
  <c r="M38" i="5"/>
  <c r="AA123" i="21" s="1"/>
  <c r="AE54" i="5"/>
  <c r="S54" i="5"/>
  <c r="H83" i="5"/>
  <c r="Q83" i="5"/>
  <c r="Y22" i="5"/>
  <c r="G22" i="5"/>
  <c r="AE22" i="5"/>
  <c r="AM131" i="21" s="1"/>
  <c r="M22" i="5"/>
  <c r="S89" i="5"/>
  <c r="AE120" i="21" s="1"/>
  <c r="P89" i="5"/>
  <c r="AA98" i="5"/>
  <c r="P218" i="21" s="1"/>
  <c r="U98" i="5"/>
  <c r="L218" i="21" s="1"/>
  <c r="L98" i="5"/>
  <c r="F218" i="21" s="1"/>
  <c r="AE3" i="5"/>
  <c r="AB6" i="5"/>
  <c r="AK179" i="21" s="1"/>
  <c r="M6" i="5"/>
  <c r="AA179" i="21" s="1"/>
  <c r="J22" i="5"/>
  <c r="S27" i="5"/>
  <c r="J27" i="5"/>
  <c r="G27" i="5"/>
  <c r="Y27" i="5"/>
  <c r="AA37" i="5"/>
  <c r="I37" i="5"/>
  <c r="U37" i="5"/>
  <c r="L37" i="5"/>
  <c r="M58" i="5"/>
  <c r="P58" i="5"/>
  <c r="M76" i="5"/>
  <c r="P76" i="5"/>
  <c r="Y11" i="5"/>
  <c r="V11" i="5"/>
  <c r="AA51" i="5"/>
  <c r="D51" i="5"/>
  <c r="Q51" i="5" s="1"/>
  <c r="R51" i="5"/>
  <c r="M81" i="5"/>
  <c r="AB81" i="5"/>
  <c r="L97" i="5"/>
  <c r="X97" i="5"/>
  <c r="N217" i="21" s="1"/>
  <c r="U97" i="5"/>
  <c r="Z170" i="5"/>
  <c r="W170" i="5"/>
  <c r="N170" i="5"/>
  <c r="T183" i="5"/>
  <c r="N183" i="5"/>
  <c r="AB50" i="5"/>
  <c r="P50" i="5"/>
  <c r="J50" i="5"/>
  <c r="AE24" i="5"/>
  <c r="V24" i="5"/>
  <c r="S39" i="5"/>
  <c r="Y39" i="5"/>
  <c r="AI182" i="21" s="1"/>
  <c r="P39" i="5"/>
  <c r="AC182" i="21" s="1"/>
  <c r="M39" i="5"/>
  <c r="AA182" i="21" s="1"/>
  <c r="J39" i="5"/>
  <c r="L59" i="5"/>
  <c r="U59" i="5"/>
  <c r="I59" i="5"/>
  <c r="AB22" i="5"/>
  <c r="J24" i="5"/>
  <c r="V27" i="5"/>
  <c r="F51" i="5"/>
  <c r="S55" i="5"/>
  <c r="J55" i="5"/>
  <c r="G55" i="5"/>
  <c r="W99" i="21" s="1"/>
  <c r="Y55" i="5"/>
  <c r="V55" i="5"/>
  <c r="P55" i="5"/>
  <c r="AE90" i="5"/>
  <c r="G90" i="5"/>
  <c r="F95" i="5"/>
  <c r="B122" i="21" s="1"/>
  <c r="X95" i="5"/>
  <c r="Y99" i="5"/>
  <c r="V99" i="5"/>
  <c r="AG217" i="21" s="1"/>
  <c r="M99" i="5"/>
  <c r="J99" i="5"/>
  <c r="G99" i="5"/>
  <c r="W217" i="21" s="1"/>
  <c r="AB99" i="5"/>
  <c r="V56" i="5"/>
  <c r="AE56" i="5"/>
  <c r="AB7" i="5"/>
  <c r="AK177" i="21" s="1"/>
  <c r="M7" i="5"/>
  <c r="AA177" i="21" s="1"/>
  <c r="S6" i="5"/>
  <c r="AE179" i="21" s="1"/>
  <c r="AB24" i="5"/>
  <c r="Y32" i="5"/>
  <c r="G32" i="5"/>
  <c r="AE32" i="5"/>
  <c r="M55" i="5"/>
  <c r="Y61" i="5"/>
  <c r="M61" i="5"/>
  <c r="S67" i="5"/>
  <c r="P67" i="5"/>
  <c r="AE67" i="5"/>
  <c r="J67" i="5"/>
  <c r="V67" i="5"/>
  <c r="Y105" i="5"/>
  <c r="AE118" i="5"/>
  <c r="AA130" i="5"/>
  <c r="P112" i="21" s="1"/>
  <c r="L130" i="5"/>
  <c r="F112" i="21" s="1"/>
  <c r="Y153" i="5"/>
  <c r="J153" i="5"/>
  <c r="AE170" i="5"/>
  <c r="AE184" i="5"/>
  <c r="I191" i="5"/>
  <c r="L193" i="5"/>
  <c r="U193" i="5"/>
  <c r="U4" i="9"/>
  <c r="L177" i="22" s="1"/>
  <c r="I4" i="9"/>
  <c r="D177" i="22" s="1"/>
  <c r="J9" i="5"/>
  <c r="Y175" i="21" s="1"/>
  <c r="AB9" i="5"/>
  <c r="AK175" i="21" s="1"/>
  <c r="X15" i="5"/>
  <c r="M19" i="5"/>
  <c r="D23" i="5"/>
  <c r="W23" i="5" s="1"/>
  <c r="Y25" i="5"/>
  <c r="AI96" i="21" s="1"/>
  <c r="D27" i="5"/>
  <c r="T27" i="5" s="1"/>
  <c r="I29" i="5"/>
  <c r="U42" i="5"/>
  <c r="L93" i="21" s="1"/>
  <c r="I45" i="5"/>
  <c r="G51" i="5"/>
  <c r="X57" i="5"/>
  <c r="G60" i="5"/>
  <c r="V64" i="5"/>
  <c r="D67" i="5"/>
  <c r="U67" i="5"/>
  <c r="I72" i="5"/>
  <c r="O74" i="5"/>
  <c r="J75" i="5"/>
  <c r="Y83" i="21" s="1"/>
  <c r="F76" i="5"/>
  <c r="O80" i="5"/>
  <c r="F89" i="5"/>
  <c r="B212" i="21" s="1"/>
  <c r="AB92" i="5"/>
  <c r="AK123" i="21" s="1"/>
  <c r="AD99" i="5"/>
  <c r="P103" i="5"/>
  <c r="F105" i="5"/>
  <c r="B124" i="21" s="1"/>
  <c r="AA105" i="5"/>
  <c r="D107" i="5"/>
  <c r="AE107" i="5"/>
  <c r="AM216" i="21" s="1"/>
  <c r="L110" i="5"/>
  <c r="D112" i="5"/>
  <c r="G118" i="5"/>
  <c r="W193" i="21" s="1"/>
  <c r="S124" i="5"/>
  <c r="U131" i="5"/>
  <c r="L198" i="21" s="1"/>
  <c r="P138" i="5"/>
  <c r="G140" i="5"/>
  <c r="J150" i="5"/>
  <c r="F153" i="5"/>
  <c r="X157" i="5"/>
  <c r="X160" i="5"/>
  <c r="J163" i="5"/>
  <c r="AA166" i="5"/>
  <c r="M170" i="5"/>
  <c r="AA77" i="21" s="1"/>
  <c r="J175" i="5"/>
  <c r="Y73" i="21" s="1"/>
  <c r="R186" i="5"/>
  <c r="Y187" i="5"/>
  <c r="R204" i="5"/>
  <c r="F207" i="5"/>
  <c r="G214" i="5"/>
  <c r="AE214" i="5"/>
  <c r="AB215" i="5"/>
  <c r="U220" i="5"/>
  <c r="I220" i="5"/>
  <c r="U221" i="5"/>
  <c r="L145" i="21" s="1"/>
  <c r="D221" i="5"/>
  <c r="N221" i="5" s="1"/>
  <c r="AE223" i="5"/>
  <c r="S4" i="9"/>
  <c r="AE99" i="22" s="1"/>
  <c r="J4" i="9"/>
  <c r="Y99" i="22" s="1"/>
  <c r="Y15" i="5"/>
  <c r="AE42" i="5"/>
  <c r="X44" i="5"/>
  <c r="Y57" i="5"/>
  <c r="AI93" i="21" s="1"/>
  <c r="R74" i="5"/>
  <c r="J83" i="5"/>
  <c r="Y83" i="5"/>
  <c r="V104" i="5"/>
  <c r="AG211" i="21" s="1"/>
  <c r="AB105" i="5"/>
  <c r="J118" i="5"/>
  <c r="S119" i="5"/>
  <c r="AE167" i="21" s="1"/>
  <c r="Y119" i="5"/>
  <c r="AB124" i="5"/>
  <c r="V131" i="5"/>
  <c r="AG108" i="21" s="1"/>
  <c r="X145" i="5"/>
  <c r="L145" i="5"/>
  <c r="M153" i="5"/>
  <c r="U154" i="5"/>
  <c r="X177" i="5"/>
  <c r="N164" i="21" s="1"/>
  <c r="F179" i="5"/>
  <c r="D180" i="5"/>
  <c r="K180" i="5" s="1"/>
  <c r="Z133" i="21" s="1"/>
  <c r="J185" i="5"/>
  <c r="AB185" i="5"/>
  <c r="AK198" i="21" s="1"/>
  <c r="L190" i="5"/>
  <c r="F165" i="21" s="1"/>
  <c r="I202" i="5"/>
  <c r="X210" i="5"/>
  <c r="AD215" i="5"/>
  <c r="L215" i="5"/>
  <c r="U216" i="5"/>
  <c r="I216" i="5"/>
  <c r="R226" i="5"/>
  <c r="AD227" i="5"/>
  <c r="M232" i="5"/>
  <c r="S232" i="5"/>
  <c r="O121" i="5"/>
  <c r="I121" i="5"/>
  <c r="Y131" i="5"/>
  <c r="AI108" i="21" s="1"/>
  <c r="J137" i="5"/>
  <c r="P153" i="5"/>
  <c r="F180" i="5"/>
  <c r="S187" i="5"/>
  <c r="AE102" i="21" s="1"/>
  <c r="J187" i="5"/>
  <c r="Y102" i="21" s="1"/>
  <c r="U189" i="5"/>
  <c r="F189" i="5"/>
  <c r="L202" i="5"/>
  <c r="M204" i="5"/>
  <c r="G204" i="5"/>
  <c r="I231" i="5"/>
  <c r="U74" i="5"/>
  <c r="J105" i="5"/>
  <c r="AA121" i="5"/>
  <c r="U146" i="5"/>
  <c r="AD155" i="5"/>
  <c r="R155" i="5"/>
  <c r="AD157" i="5"/>
  <c r="U160" i="5"/>
  <c r="I160" i="5"/>
  <c r="P163" i="5"/>
  <c r="I179" i="5"/>
  <c r="AE187" i="5"/>
  <c r="AM102" i="21" s="1"/>
  <c r="AD8" i="5"/>
  <c r="R9" i="5"/>
  <c r="F10" i="5"/>
  <c r="G15" i="5"/>
  <c r="AE15" i="5"/>
  <c r="J17" i="5"/>
  <c r="Y19" i="5"/>
  <c r="AA22" i="5"/>
  <c r="P180" i="21" s="1"/>
  <c r="I24" i="5"/>
  <c r="I25" i="5"/>
  <c r="Y29" i="5"/>
  <c r="AI94" i="21" s="1"/>
  <c r="P35" i="5"/>
  <c r="AE36" i="5"/>
  <c r="AA38" i="5"/>
  <c r="D42" i="5"/>
  <c r="AA44" i="5"/>
  <c r="X45" i="5"/>
  <c r="J47" i="5"/>
  <c r="M49" i="5"/>
  <c r="F57" i="5"/>
  <c r="X60" i="5"/>
  <c r="Y63" i="5"/>
  <c r="X65" i="5"/>
  <c r="AD67" i="5"/>
  <c r="AA74" i="5"/>
  <c r="AB75" i="5"/>
  <c r="AK83" i="21" s="1"/>
  <c r="X76" i="5"/>
  <c r="Y79" i="5"/>
  <c r="X80" i="5"/>
  <c r="M83" i="5"/>
  <c r="Y87" i="5"/>
  <c r="AI210" i="21" s="1"/>
  <c r="R89" i="5"/>
  <c r="J212" i="21" s="1"/>
  <c r="AD90" i="5"/>
  <c r="R213" i="21" s="1"/>
  <c r="J92" i="5"/>
  <c r="Y123" i="21" s="1"/>
  <c r="AA93" i="5"/>
  <c r="P121" i="21" s="1"/>
  <c r="E103" i="5"/>
  <c r="AB103" i="5"/>
  <c r="AB104" i="5"/>
  <c r="AK211" i="21" s="1"/>
  <c r="M105" i="5"/>
  <c r="J107" i="5"/>
  <c r="Y216" i="21" s="1"/>
  <c r="F108" i="5"/>
  <c r="O112" i="5"/>
  <c r="H124" i="21" s="1"/>
  <c r="P118" i="5"/>
  <c r="J119" i="5"/>
  <c r="Y167" i="21" s="1"/>
  <c r="AB121" i="5"/>
  <c r="F131" i="5"/>
  <c r="B198" i="21" s="1"/>
  <c r="S140" i="5"/>
  <c r="V142" i="5"/>
  <c r="AB143" i="5"/>
  <c r="AK138" i="21" s="1"/>
  <c r="D145" i="5"/>
  <c r="AA146" i="5"/>
  <c r="P147" i="5"/>
  <c r="V150" i="5"/>
  <c r="R153" i="5"/>
  <c r="AB155" i="5"/>
  <c r="V157" i="5"/>
  <c r="AG79" i="21" s="1"/>
  <c r="M157" i="5"/>
  <c r="AA79" i="21" s="1"/>
  <c r="D158" i="5"/>
  <c r="N158" i="5" s="1"/>
  <c r="AB163" i="5"/>
  <c r="AA184" i="5"/>
  <c r="AD184" i="5"/>
  <c r="P185" i="5"/>
  <c r="G187" i="5"/>
  <c r="V190" i="5"/>
  <c r="G197" i="5"/>
  <c r="W92" i="21" s="1"/>
  <c r="P197" i="5"/>
  <c r="AC92" i="21" s="1"/>
  <c r="L198" i="5"/>
  <c r="O202" i="5"/>
  <c r="D204" i="5"/>
  <c r="Q204" i="5" s="1"/>
  <c r="V204" i="5"/>
  <c r="U207" i="5"/>
  <c r="F210" i="5"/>
  <c r="G215" i="5"/>
  <c r="G216" i="5"/>
  <c r="L220" i="5"/>
  <c r="L221" i="5"/>
  <c r="F145" i="21" s="1"/>
  <c r="AE224" i="5"/>
  <c r="AM80" i="21" s="1"/>
  <c r="L231" i="5"/>
  <c r="U5" i="9"/>
  <c r="L5" i="9"/>
  <c r="P83" i="5"/>
  <c r="P105" i="5"/>
  <c r="S118" i="5"/>
  <c r="S211" i="5"/>
  <c r="AE142" i="21" s="1"/>
  <c r="AB211" i="5"/>
  <c r="X9" i="5"/>
  <c r="X10" i="5"/>
  <c r="N95" i="21" s="1"/>
  <c r="J15" i="5"/>
  <c r="D6" i="14" s="1"/>
  <c r="L24" i="5"/>
  <c r="P25" i="5"/>
  <c r="R27" i="5"/>
  <c r="L42" i="5"/>
  <c r="F93" i="21" s="1"/>
  <c r="AB51" i="5"/>
  <c r="AK102" i="21" s="1"/>
  <c r="J57" i="5"/>
  <c r="Y93" i="21" s="1"/>
  <c r="AA60" i="5"/>
  <c r="O67" i="5"/>
  <c r="AE75" i="5"/>
  <c r="AM83" i="21" s="1"/>
  <c r="AA89" i="5"/>
  <c r="P212" i="21" s="1"/>
  <c r="P92" i="5"/>
  <c r="J103" i="5"/>
  <c r="AE103" i="5"/>
  <c r="AE104" i="5"/>
  <c r="AM211" i="21" s="1"/>
  <c r="R105" i="5"/>
  <c r="J124" i="21" s="1"/>
  <c r="U106" i="5"/>
  <c r="P107" i="5"/>
  <c r="AC216" i="21" s="1"/>
  <c r="O108" i="5"/>
  <c r="P119" i="5"/>
  <c r="AC167" i="21" s="1"/>
  <c r="AE123" i="5"/>
  <c r="U145" i="5"/>
  <c r="I150" i="5"/>
  <c r="O150" i="5"/>
  <c r="AA150" i="5"/>
  <c r="AA153" i="5"/>
  <c r="I155" i="5"/>
  <c r="M156" i="5"/>
  <c r="J156" i="5"/>
  <c r="L157" i="5"/>
  <c r="L160" i="5"/>
  <c r="AA178" i="5"/>
  <c r="U179" i="5"/>
  <c r="AD180" i="5"/>
  <c r="Y185" i="5"/>
  <c r="L187" i="5"/>
  <c r="F134" i="21" s="1"/>
  <c r="X189" i="5"/>
  <c r="S191" i="5"/>
  <c r="AE191" i="5"/>
  <c r="R192" i="5"/>
  <c r="S194" i="5"/>
  <c r="I197" i="5"/>
  <c r="D69" i="21" s="1"/>
  <c r="O198" i="5"/>
  <c r="I204" i="5"/>
  <c r="G211" i="5"/>
  <c r="I214" i="5"/>
  <c r="X214" i="5"/>
  <c r="D214" i="5"/>
  <c r="Z214" i="5" s="1"/>
  <c r="M215" i="5"/>
  <c r="P216" i="5"/>
  <c r="R220" i="5"/>
  <c r="AB221" i="5"/>
  <c r="AK165" i="21" s="1"/>
  <c r="F227" i="5"/>
  <c r="L228" i="5"/>
  <c r="Y232" i="5"/>
  <c r="AD74" i="5"/>
  <c r="P112" i="5"/>
  <c r="R143" i="5"/>
  <c r="F143" i="5"/>
  <c r="P170" i="5"/>
  <c r="V170" i="5"/>
  <c r="Y9" i="5"/>
  <c r="AI175" i="21" s="1"/>
  <c r="M15" i="5"/>
  <c r="D8" i="14" s="1"/>
  <c r="V17" i="5"/>
  <c r="M42" i="5"/>
  <c r="I44" i="5"/>
  <c r="P57" i="5"/>
  <c r="AC93" i="21" s="1"/>
  <c r="L64" i="5"/>
  <c r="F74" i="5"/>
  <c r="S105" i="5"/>
  <c r="X106" i="5"/>
  <c r="Y107" i="5"/>
  <c r="AI216" i="21" s="1"/>
  <c r="X108" i="5"/>
  <c r="D110" i="5"/>
  <c r="N110" i="5" s="1"/>
  <c r="U112" i="5"/>
  <c r="I112" i="5"/>
  <c r="V112" i="5"/>
  <c r="L115" i="5"/>
  <c r="I118" i="5"/>
  <c r="AA118" i="5"/>
  <c r="F118" i="5"/>
  <c r="X118" i="5"/>
  <c r="AB119" i="5"/>
  <c r="AK167" i="21" s="1"/>
  <c r="L131" i="5"/>
  <c r="F198" i="21" s="1"/>
  <c r="I143" i="5"/>
  <c r="V145" i="5"/>
  <c r="AG139" i="21" s="1"/>
  <c r="AB150" i="5"/>
  <c r="AB153" i="5"/>
  <c r="R157" i="5"/>
  <c r="O160" i="5"/>
  <c r="X164" i="5"/>
  <c r="G170" i="5"/>
  <c r="W77" i="21" s="1"/>
  <c r="AB184" i="5"/>
  <c r="M187" i="5"/>
  <c r="AA189" i="5"/>
  <c r="J204" i="5"/>
  <c r="J211" i="5"/>
  <c r="O213" i="5"/>
  <c r="F213" i="5"/>
  <c r="X216" i="5"/>
  <c r="L227" i="5"/>
  <c r="AA228" i="5"/>
  <c r="AD231" i="5"/>
  <c r="AB232" i="5"/>
  <c r="U9" i="9"/>
  <c r="O9" i="9"/>
  <c r="I9" i="9"/>
  <c r="AD34" i="9"/>
  <c r="V38" i="9"/>
  <c r="D53" i="9"/>
  <c r="W53" i="9" s="1"/>
  <c r="AD54" i="9"/>
  <c r="AA83" i="9"/>
  <c r="E86" i="9"/>
  <c r="A214" i="22" s="1"/>
  <c r="Q86" i="9"/>
  <c r="I214" i="22" s="1"/>
  <c r="O92" i="9"/>
  <c r="H218" i="22" s="1"/>
  <c r="AB98" i="9"/>
  <c r="G105" i="9"/>
  <c r="W216" i="22" s="1"/>
  <c r="AD114" i="9"/>
  <c r="S117" i="9"/>
  <c r="AE115" i="22" s="1"/>
  <c r="U122" i="9"/>
  <c r="L199" i="22" s="1"/>
  <c r="S124" i="9"/>
  <c r="L130" i="9"/>
  <c r="F116" i="22" s="1"/>
  <c r="AD14" i="9"/>
  <c r="R179" i="22" s="1"/>
  <c r="X15" i="9"/>
  <c r="AA23" i="9"/>
  <c r="F26" i="9"/>
  <c r="G30" i="9"/>
  <c r="P32" i="9"/>
  <c r="V35" i="9"/>
  <c r="J36" i="9"/>
  <c r="Y38" i="9"/>
  <c r="M40" i="9"/>
  <c r="AA190" i="22" s="1"/>
  <c r="O43" i="9"/>
  <c r="H190" i="22" s="1"/>
  <c r="V46" i="9"/>
  <c r="AA49" i="9"/>
  <c r="G53" i="9"/>
  <c r="W191" i="22" s="1"/>
  <c r="F54" i="9"/>
  <c r="S56" i="9"/>
  <c r="U58" i="9"/>
  <c r="AD70" i="9"/>
  <c r="O72" i="9"/>
  <c r="S73" i="9"/>
  <c r="X74" i="9"/>
  <c r="J76" i="9"/>
  <c r="S77" i="9"/>
  <c r="U82" i="9"/>
  <c r="L213" i="22" s="1"/>
  <c r="G85" i="9"/>
  <c r="W218" i="22" s="1"/>
  <c r="F86" i="9"/>
  <c r="B214" i="22" s="1"/>
  <c r="S86" i="9"/>
  <c r="F90" i="9"/>
  <c r="R92" i="9"/>
  <c r="J218" i="22" s="1"/>
  <c r="G96" i="9"/>
  <c r="F97" i="9"/>
  <c r="AD98" i="9"/>
  <c r="S105" i="9"/>
  <c r="AE216" i="22" s="1"/>
  <c r="AA110" i="9"/>
  <c r="F121" i="9"/>
  <c r="AA122" i="9"/>
  <c r="AB124" i="9"/>
  <c r="U128" i="9"/>
  <c r="L114" i="22" s="1"/>
  <c r="U130" i="9"/>
  <c r="L116" i="22" s="1"/>
  <c r="AA131" i="9"/>
  <c r="AD15" i="9"/>
  <c r="L18" i="9"/>
  <c r="F23" i="9"/>
  <c r="I26" i="9"/>
  <c r="Y30" i="9"/>
  <c r="S32" i="9"/>
  <c r="F34" i="9"/>
  <c r="M36" i="9"/>
  <c r="J53" i="9"/>
  <c r="G54" i="9"/>
  <c r="I67" i="9"/>
  <c r="D206" i="22" s="1"/>
  <c r="X72" i="9"/>
  <c r="Y76" i="9"/>
  <c r="U77" i="9"/>
  <c r="U81" i="9"/>
  <c r="L183" i="22" s="1"/>
  <c r="X82" i="9"/>
  <c r="N213" i="22" s="1"/>
  <c r="I90" i="9"/>
  <c r="J96" i="9"/>
  <c r="O97" i="9"/>
  <c r="AB105" i="9"/>
  <c r="AK216" i="22" s="1"/>
  <c r="AD110" i="9"/>
  <c r="I121" i="9"/>
  <c r="D122" i="9"/>
  <c r="Z122" i="9" s="1"/>
  <c r="AD122" i="9"/>
  <c r="AE124" i="9"/>
  <c r="AE126" i="9"/>
  <c r="X130" i="9"/>
  <c r="N116" i="22" s="1"/>
  <c r="X140" i="9"/>
  <c r="N142" i="22" s="1"/>
  <c r="L140" i="9"/>
  <c r="R140" i="9"/>
  <c r="O140" i="9"/>
  <c r="AB143" i="9"/>
  <c r="AK142" i="22" s="1"/>
  <c r="J143" i="9"/>
  <c r="G145" i="9"/>
  <c r="S145" i="9"/>
  <c r="J145" i="9"/>
  <c r="Y143" i="22" s="1"/>
  <c r="AE145" i="9"/>
  <c r="V145" i="9"/>
  <c r="AG143" i="22" s="1"/>
  <c r="X6" i="9"/>
  <c r="X10" i="9"/>
  <c r="N99" i="22" s="1"/>
  <c r="F14" i="9"/>
  <c r="B179" i="22" s="1"/>
  <c r="O20" i="9"/>
  <c r="G23" i="9"/>
  <c r="L26" i="9"/>
  <c r="I34" i="9"/>
  <c r="F35" i="9"/>
  <c r="Y35" i="9"/>
  <c r="S36" i="9"/>
  <c r="D38" i="9"/>
  <c r="AD38" i="9"/>
  <c r="F42" i="9"/>
  <c r="AA43" i="9"/>
  <c r="S45" i="9"/>
  <c r="O53" i="9"/>
  <c r="I54" i="9"/>
  <c r="G55" i="9"/>
  <c r="G65" i="9"/>
  <c r="W210" i="22" s="1"/>
  <c r="G66" i="9"/>
  <c r="AA72" i="9"/>
  <c r="AD73" i="9"/>
  <c r="AE76" i="9"/>
  <c r="AA77" i="9"/>
  <c r="AD81" i="9"/>
  <c r="Y82" i="9"/>
  <c r="V85" i="9"/>
  <c r="AG218" i="22" s="1"/>
  <c r="H86" i="9"/>
  <c r="C214" i="22" s="1"/>
  <c r="W86" i="9"/>
  <c r="M214" i="22" s="1"/>
  <c r="L90" i="9"/>
  <c r="P96" i="9"/>
  <c r="U97" i="9"/>
  <c r="D110" i="9"/>
  <c r="F114" i="9"/>
  <c r="O121" i="9"/>
  <c r="F122" i="9"/>
  <c r="B199" i="22" s="1"/>
  <c r="AD123" i="9"/>
  <c r="V132" i="9"/>
  <c r="AB132" i="9"/>
  <c r="G132" i="9"/>
  <c r="O137" i="9"/>
  <c r="AD6" i="9"/>
  <c r="F15" i="9"/>
  <c r="F22" i="9"/>
  <c r="I23" i="9"/>
  <c r="U26" i="9"/>
  <c r="L34" i="9"/>
  <c r="G35" i="9"/>
  <c r="I50" i="9"/>
  <c r="S53" i="9"/>
  <c r="O54" i="9"/>
  <c r="S55" i="9"/>
  <c r="J69" i="9"/>
  <c r="AB77" i="9"/>
  <c r="AD82" i="9"/>
  <c r="R213" i="22" s="1"/>
  <c r="AB85" i="9"/>
  <c r="AK218" i="22" s="1"/>
  <c r="I86" i="9"/>
  <c r="D214" i="22" s="1"/>
  <c r="AA86" i="9"/>
  <c r="P214" i="22" s="1"/>
  <c r="O90" i="9"/>
  <c r="H217" i="22" s="1"/>
  <c r="R121" i="9"/>
  <c r="U139" i="9"/>
  <c r="L98" i="22" s="1"/>
  <c r="X139" i="9"/>
  <c r="N98" i="22" s="1"/>
  <c r="AA122" i="5"/>
  <c r="AD125" i="5"/>
  <c r="R147" i="5"/>
  <c r="AB210" i="5"/>
  <c r="AD230" i="5"/>
  <c r="AB10" i="9"/>
  <c r="AK182" i="22" s="1"/>
  <c r="G13" i="9"/>
  <c r="W184" i="22" s="1"/>
  <c r="O14" i="9"/>
  <c r="H179" i="22" s="1"/>
  <c r="G15" i="9"/>
  <c r="G22" i="9"/>
  <c r="P23" i="9"/>
  <c r="I24" i="9"/>
  <c r="L25" i="9"/>
  <c r="X26" i="9"/>
  <c r="G33" i="9"/>
  <c r="O34" i="9"/>
  <c r="M35" i="9"/>
  <c r="I38" i="9"/>
  <c r="D41" i="9"/>
  <c r="W41" i="9" s="1"/>
  <c r="AB42" i="9"/>
  <c r="L50" i="9"/>
  <c r="AB53" i="9"/>
  <c r="U54" i="9"/>
  <c r="L81" i="22" s="1"/>
  <c r="Y55" i="9"/>
  <c r="AA67" i="9"/>
  <c r="P206" i="22" s="1"/>
  <c r="S69" i="9"/>
  <c r="U90" i="9"/>
  <c r="L217" i="22" s="1"/>
  <c r="H151" i="10"/>
  <c r="N151" i="10"/>
  <c r="I15" i="9"/>
  <c r="X34" i="9"/>
  <c r="X54" i="9"/>
  <c r="F58" i="9"/>
  <c r="I64" i="9"/>
  <c r="S65" i="9"/>
  <c r="AE210" i="22" s="1"/>
  <c r="F82" i="9"/>
  <c r="B213" i="22" s="1"/>
  <c r="Y84" i="9"/>
  <c r="N86" i="9"/>
  <c r="G214" i="22" s="1"/>
  <c r="AE86" i="9"/>
  <c r="AA90" i="9"/>
  <c r="AE96" i="9"/>
  <c r="G98" i="9"/>
  <c r="P111" i="9"/>
  <c r="AC114" i="22" s="1"/>
  <c r="U121" i="9"/>
  <c r="G124" i="9"/>
  <c r="J125" i="9"/>
  <c r="AD130" i="9"/>
  <c r="R116" i="22" s="1"/>
  <c r="F130" i="9"/>
  <c r="B116" i="22" s="1"/>
  <c r="AA54" i="9"/>
  <c r="AD90" i="9"/>
  <c r="AD121" i="9"/>
  <c r="X137" i="9"/>
  <c r="L137" i="9"/>
  <c r="V144" i="9"/>
  <c r="AB144" i="9"/>
  <c r="Y144" i="9"/>
  <c r="J144" i="9"/>
  <c r="V142" i="9"/>
  <c r="I146" i="9"/>
  <c r="AC146" i="9"/>
  <c r="X147" i="9"/>
  <c r="S152" i="9"/>
  <c r="X154" i="9"/>
  <c r="N125" i="22" s="1"/>
  <c r="O160" i="9"/>
  <c r="F162" i="9"/>
  <c r="AE168" i="9"/>
  <c r="I172" i="9"/>
  <c r="L182" i="9"/>
  <c r="AB184" i="9"/>
  <c r="AD187" i="9"/>
  <c r="R192" i="9"/>
  <c r="V194" i="9"/>
  <c r="I200" i="9"/>
  <c r="I202" i="9"/>
  <c r="I207" i="9"/>
  <c r="S219" i="9"/>
  <c r="R225" i="9"/>
  <c r="J151" i="22" s="1"/>
  <c r="Y226" i="9"/>
  <c r="R227" i="9"/>
  <c r="AA231" i="9"/>
  <c r="P154" i="22" s="1"/>
  <c r="R232" i="9"/>
  <c r="M7" i="10"/>
  <c r="U177" i="24" s="1"/>
  <c r="P10" i="10"/>
  <c r="P21" i="10"/>
  <c r="W173" i="24" s="1"/>
  <c r="V27" i="10"/>
  <c r="J37" i="10"/>
  <c r="U38" i="10"/>
  <c r="P40" i="10"/>
  <c r="I43" i="10"/>
  <c r="D186" i="24" s="1"/>
  <c r="G50" i="10"/>
  <c r="O55" i="10"/>
  <c r="S58" i="10"/>
  <c r="Y188" i="24" s="1"/>
  <c r="P64" i="10"/>
  <c r="O76" i="10"/>
  <c r="S128" i="10"/>
  <c r="J134" i="10"/>
  <c r="U145" i="10"/>
  <c r="P149" i="10"/>
  <c r="W157" i="24" s="1"/>
  <c r="P151" i="10"/>
  <c r="J151" i="10"/>
  <c r="J154" i="10"/>
  <c r="S154" i="10"/>
  <c r="R157" i="10"/>
  <c r="L159" i="10"/>
  <c r="G161" i="10"/>
  <c r="V161" i="10"/>
  <c r="P161" i="10"/>
  <c r="R163" i="10"/>
  <c r="L163" i="10"/>
  <c r="X142" i="9"/>
  <c r="N83" i="22" s="1"/>
  <c r="O146" i="9"/>
  <c r="H114" i="22" s="1"/>
  <c r="AD146" i="9"/>
  <c r="R160" i="9"/>
  <c r="L161" i="9"/>
  <c r="S170" i="9"/>
  <c r="O182" i="9"/>
  <c r="I189" i="9"/>
  <c r="O191" i="9"/>
  <c r="I201" i="9"/>
  <c r="L207" i="9"/>
  <c r="AD231" i="9"/>
  <c r="S232" i="9"/>
  <c r="V10" i="10"/>
  <c r="AA178" i="24" s="1"/>
  <c r="M37" i="10"/>
  <c r="S40" i="10"/>
  <c r="U92" i="10"/>
  <c r="L214" i="24" s="1"/>
  <c r="D99" i="10"/>
  <c r="N99" i="10" s="1"/>
  <c r="D102" i="10"/>
  <c r="K102" i="10" s="1"/>
  <c r="T119" i="24" s="1"/>
  <c r="J112" i="10"/>
  <c r="F117" i="10"/>
  <c r="G119" i="10"/>
  <c r="Q167" i="24" s="1"/>
  <c r="D121" i="10"/>
  <c r="E121" i="10" s="1"/>
  <c r="P89" i="24" s="1"/>
  <c r="I122" i="10"/>
  <c r="G123" i="10"/>
  <c r="U127" i="10"/>
  <c r="G131" i="10"/>
  <c r="Q108" i="24" s="1"/>
  <c r="M134" i="10"/>
  <c r="U140" i="24" s="1"/>
  <c r="U135" i="10"/>
  <c r="L163" i="24" s="1"/>
  <c r="D148" i="10"/>
  <c r="E148" i="10" s="1"/>
  <c r="V148" i="10"/>
  <c r="U149" i="10"/>
  <c r="R159" i="10"/>
  <c r="D161" i="10"/>
  <c r="T161" i="10" s="1"/>
  <c r="AA142" i="9"/>
  <c r="AE146" i="9"/>
  <c r="V159" i="9"/>
  <c r="U160" i="9"/>
  <c r="Y170" i="9"/>
  <c r="U182" i="9"/>
  <c r="O201" i="9"/>
  <c r="L202" i="9"/>
  <c r="O207" i="9"/>
  <c r="J229" i="9"/>
  <c r="AA232" i="9"/>
  <c r="P155" i="22" s="1"/>
  <c r="P7" i="10"/>
  <c r="W177" i="24" s="1"/>
  <c r="G20" i="10"/>
  <c r="O37" i="10"/>
  <c r="G46" i="10"/>
  <c r="G48" i="10"/>
  <c r="Q147" i="24" s="1"/>
  <c r="L50" i="10"/>
  <c r="J53" i="10"/>
  <c r="L63" i="10"/>
  <c r="R79" i="10"/>
  <c r="I81" i="10"/>
  <c r="D85" i="10"/>
  <c r="V85" i="10"/>
  <c r="AA214" i="24" s="1"/>
  <c r="S91" i="10"/>
  <c r="Y215" i="24" s="1"/>
  <c r="F95" i="10"/>
  <c r="B122" i="24" s="1"/>
  <c r="D101" i="10"/>
  <c r="G102" i="10"/>
  <c r="Q119" i="24" s="1"/>
  <c r="G107" i="10"/>
  <c r="G108" i="10"/>
  <c r="Q213" i="24" s="1"/>
  <c r="I109" i="10"/>
  <c r="P110" i="10"/>
  <c r="V112" i="10"/>
  <c r="D116" i="10"/>
  <c r="H116" i="10" s="1"/>
  <c r="J117" i="10"/>
  <c r="S111" i="24" s="1"/>
  <c r="M119" i="10"/>
  <c r="U167" i="24" s="1"/>
  <c r="I121" i="10"/>
  <c r="L122" i="10"/>
  <c r="J131" i="10"/>
  <c r="S108" i="24" s="1"/>
  <c r="P134" i="10"/>
  <c r="F137" i="10"/>
  <c r="J140" i="10"/>
  <c r="D142" i="10"/>
  <c r="N142" i="10" s="1"/>
  <c r="D145" i="10"/>
  <c r="N145" i="10" s="1"/>
  <c r="V139" i="24" s="1"/>
  <c r="V149" i="10"/>
  <c r="AA157" i="24" s="1"/>
  <c r="D157" i="10"/>
  <c r="H157" i="10" s="1"/>
  <c r="O157" i="10"/>
  <c r="F160" i="10"/>
  <c r="O160" i="10"/>
  <c r="D163" i="10"/>
  <c r="N163" i="10" s="1"/>
  <c r="G177" i="10"/>
  <c r="Q74" i="24" s="1"/>
  <c r="P177" i="10"/>
  <c r="W74" i="24" s="1"/>
  <c r="J177" i="10"/>
  <c r="S74" i="24" s="1"/>
  <c r="V177" i="10"/>
  <c r="AA74" i="24" s="1"/>
  <c r="X160" i="9"/>
  <c r="U161" i="9"/>
  <c r="AB170" i="9"/>
  <c r="R200" i="9"/>
  <c r="S6" i="10"/>
  <c r="Y179" i="24" s="1"/>
  <c r="V7" i="10"/>
  <c r="AA177" i="24" s="1"/>
  <c r="I28" i="10"/>
  <c r="P37" i="10"/>
  <c r="J46" i="10"/>
  <c r="J48" i="10"/>
  <c r="M50" i="10"/>
  <c r="G52" i="10"/>
  <c r="J60" i="10"/>
  <c r="D65" i="10"/>
  <c r="L95" i="10"/>
  <c r="F122" i="24" s="1"/>
  <c r="P99" i="10"/>
  <c r="J102" i="10"/>
  <c r="S119" i="24" s="1"/>
  <c r="J108" i="10"/>
  <c r="S213" i="24" s="1"/>
  <c r="O122" i="10"/>
  <c r="S134" i="10"/>
  <c r="S157" i="10"/>
  <c r="G157" i="10"/>
  <c r="O162" i="10"/>
  <c r="I162" i="10"/>
  <c r="F162" i="10"/>
  <c r="AB140" i="9"/>
  <c r="T146" i="9"/>
  <c r="M150" i="9"/>
  <c r="AA160" i="9"/>
  <c r="S162" i="9"/>
  <c r="AD170" i="9"/>
  <c r="R140" i="22" s="1"/>
  <c r="V173" i="9"/>
  <c r="M185" i="9"/>
  <c r="I187" i="9"/>
  <c r="D138" i="22" s="1"/>
  <c r="M188" i="9"/>
  <c r="AA190" i="9"/>
  <c r="P165" i="22" s="1"/>
  <c r="J194" i="9"/>
  <c r="U201" i="9"/>
  <c r="O204" i="9"/>
  <c r="F209" i="9"/>
  <c r="S213" i="9"/>
  <c r="D232" i="9"/>
  <c r="D21" i="10"/>
  <c r="E21" i="10" s="1"/>
  <c r="P173" i="24" s="1"/>
  <c r="U50" i="10"/>
  <c r="R81" i="10"/>
  <c r="O95" i="10"/>
  <c r="H122" i="24" s="1"/>
  <c r="V99" i="10"/>
  <c r="M108" i="10"/>
  <c r="U213" i="24" s="1"/>
  <c r="V117" i="10"/>
  <c r="AA111" i="24" s="1"/>
  <c r="G128" i="10"/>
  <c r="L137" i="10"/>
  <c r="U146" i="10"/>
  <c r="L114" i="24" s="1"/>
  <c r="J148" i="10"/>
  <c r="G149" i="10"/>
  <c r="Q157" i="24" s="1"/>
  <c r="V151" i="10"/>
  <c r="F157" i="10"/>
  <c r="I160" i="10"/>
  <c r="J162" i="10"/>
  <c r="M162" i="10"/>
  <c r="P164" i="10"/>
  <c r="W154" i="24" s="1"/>
  <c r="V164" i="10"/>
  <c r="AA154" i="24" s="1"/>
  <c r="G164" i="10"/>
  <c r="Q154" i="24" s="1"/>
  <c r="AE170" i="9"/>
  <c r="V50" i="10"/>
  <c r="L156" i="10"/>
  <c r="U156" i="10"/>
  <c r="F156" i="10"/>
  <c r="P168" i="10"/>
  <c r="S168" i="10"/>
  <c r="J168" i="10"/>
  <c r="S105" i="24" s="1"/>
  <c r="U171" i="10"/>
  <c r="O171" i="10"/>
  <c r="I171" i="10"/>
  <c r="L142" i="9"/>
  <c r="F143" i="9"/>
  <c r="D144" i="9"/>
  <c r="G146" i="9"/>
  <c r="V146" i="9"/>
  <c r="R147" i="9"/>
  <c r="AB150" i="9"/>
  <c r="O154" i="9"/>
  <c r="X156" i="9"/>
  <c r="F158" i="9"/>
  <c r="I160" i="9"/>
  <c r="X162" i="9"/>
  <c r="M164" i="9"/>
  <c r="AA158" i="22" s="1"/>
  <c r="P168" i="9"/>
  <c r="G170" i="9"/>
  <c r="AE185" i="9"/>
  <c r="U187" i="9"/>
  <c r="L138" i="22" s="1"/>
  <c r="S209" i="9"/>
  <c r="I219" i="9"/>
  <c r="S226" i="9"/>
  <c r="G227" i="9"/>
  <c r="S228" i="9"/>
  <c r="R231" i="9"/>
  <c r="I232" i="9"/>
  <c r="R5" i="10"/>
  <c r="G7" i="10"/>
  <c r="Q177" i="24" s="1"/>
  <c r="J8" i="10"/>
  <c r="G10" i="10"/>
  <c r="S11" i="10"/>
  <c r="V12" i="10"/>
  <c r="L17" i="10"/>
  <c r="F177" i="24" s="1"/>
  <c r="P19" i="10"/>
  <c r="F21" i="10"/>
  <c r="J27" i="10"/>
  <c r="R28" i="10"/>
  <c r="U31" i="10"/>
  <c r="P33" i="10"/>
  <c r="F37" i="10"/>
  <c r="G38" i="10"/>
  <c r="F40" i="10"/>
  <c r="B129" i="24" s="1"/>
  <c r="V41" i="10"/>
  <c r="F43" i="10"/>
  <c r="B186" i="24" s="1"/>
  <c r="F47" i="10"/>
  <c r="D50" i="10"/>
  <c r="N50" i="10" s="1"/>
  <c r="S52" i="10"/>
  <c r="M58" i="10"/>
  <c r="J62" i="10"/>
  <c r="I64" i="10"/>
  <c r="U65" i="10"/>
  <c r="I67" i="10"/>
  <c r="D202" i="24" s="1"/>
  <c r="V72" i="10"/>
  <c r="G80" i="10"/>
  <c r="J85" i="10"/>
  <c r="S214" i="24" s="1"/>
  <c r="I92" i="10"/>
  <c r="D214" i="24" s="1"/>
  <c r="U101" i="10"/>
  <c r="P107" i="10"/>
  <c r="W216" i="24" s="1"/>
  <c r="U109" i="10"/>
  <c r="P120" i="10"/>
  <c r="U122" i="10"/>
  <c r="J128" i="10"/>
  <c r="I130" i="10"/>
  <c r="D112" i="24" s="1"/>
  <c r="G134" i="10"/>
  <c r="F135" i="10"/>
  <c r="B163" i="24" s="1"/>
  <c r="O136" i="10"/>
  <c r="O139" i="10"/>
  <c r="O141" i="10"/>
  <c r="H86" i="24" s="1"/>
  <c r="R145" i="10"/>
  <c r="R148" i="10"/>
  <c r="J157" i="10"/>
  <c r="R160" i="10"/>
  <c r="L162" i="10"/>
  <c r="F105" i="24" s="1"/>
  <c r="U142" i="9"/>
  <c r="I143" i="9"/>
  <c r="I144" i="9"/>
  <c r="H146" i="9"/>
  <c r="AA146" i="9"/>
  <c r="U154" i="9"/>
  <c r="I158" i="9"/>
  <c r="AE162" i="9"/>
  <c r="AE166" i="9"/>
  <c r="S168" i="9"/>
  <c r="F182" i="9"/>
  <c r="F189" i="9"/>
  <c r="I191" i="9"/>
  <c r="F200" i="9"/>
  <c r="F201" i="9"/>
  <c r="B207" i="22" s="1"/>
  <c r="O203" i="9"/>
  <c r="F207" i="9"/>
  <c r="V209" i="9"/>
  <c r="AG147" i="22" s="1"/>
  <c r="F211" i="9"/>
  <c r="P219" i="9"/>
  <c r="AC154" i="22" s="1"/>
  <c r="V226" i="9"/>
  <c r="M227" i="9"/>
  <c r="M232" i="9"/>
  <c r="U5" i="10"/>
  <c r="J7" i="10"/>
  <c r="S177" i="24" s="1"/>
  <c r="M10" i="10"/>
  <c r="S19" i="10"/>
  <c r="M21" i="10"/>
  <c r="U173" i="24" s="1"/>
  <c r="G37" i="10"/>
  <c r="Q185" i="24" s="1"/>
  <c r="L38" i="10"/>
  <c r="M40" i="10"/>
  <c r="G43" i="10"/>
  <c r="U47" i="10"/>
  <c r="F50" i="10"/>
  <c r="G55" i="10"/>
  <c r="P58" i="10"/>
  <c r="S59" i="10"/>
  <c r="Y186" i="24" s="1"/>
  <c r="P62" i="10"/>
  <c r="W86" i="24" s="1"/>
  <c r="O64" i="10"/>
  <c r="J69" i="10"/>
  <c r="S156" i="24" s="1"/>
  <c r="S70" i="10"/>
  <c r="I76" i="10"/>
  <c r="D205" i="24" s="1"/>
  <c r="R80" i="10"/>
  <c r="J207" i="24" s="1"/>
  <c r="P82" i="10"/>
  <c r="M85" i="10"/>
  <c r="U214" i="24" s="1"/>
  <c r="S87" i="10"/>
  <c r="Y210" i="24" s="1"/>
  <c r="F91" i="10"/>
  <c r="B120" i="24" s="1"/>
  <c r="O92" i="10"/>
  <c r="H214" i="24" s="1"/>
  <c r="J100" i="10"/>
  <c r="S162" i="24" s="1"/>
  <c r="V109" i="10"/>
  <c r="F122" i="10"/>
  <c r="L127" i="10"/>
  <c r="P128" i="10"/>
  <c r="I134" i="10"/>
  <c r="L135" i="10"/>
  <c r="F163" i="24" s="1"/>
  <c r="D140" i="10"/>
  <c r="U141" i="10"/>
  <c r="L86" i="24" s="1"/>
  <c r="S148" i="10"/>
  <c r="O152" i="10"/>
  <c r="D154" i="10"/>
  <c r="I156" i="10"/>
  <c r="P157" i="10"/>
  <c r="F159" i="10"/>
  <c r="V162" i="10"/>
  <c r="U10" i="11"/>
  <c r="L15" i="11"/>
  <c r="R38" i="11"/>
  <c r="S76" i="11"/>
  <c r="U92" i="11"/>
  <c r="L214" i="25" s="1"/>
  <c r="U142" i="11"/>
  <c r="L79" i="25" s="1"/>
  <c r="S165" i="11"/>
  <c r="P165" i="11"/>
  <c r="J165" i="11"/>
  <c r="P169" i="11"/>
  <c r="S169" i="11"/>
  <c r="J169" i="11"/>
  <c r="M187" i="11"/>
  <c r="U102" i="25" s="1"/>
  <c r="J187" i="11"/>
  <c r="G181" i="10"/>
  <c r="M186" i="10"/>
  <c r="G187" i="10"/>
  <c r="J231" i="10"/>
  <c r="J3" i="11"/>
  <c r="S14" i="11"/>
  <c r="O15" i="11"/>
  <c r="G25" i="11"/>
  <c r="U38" i="11"/>
  <c r="P39" i="11"/>
  <c r="W182" i="25" s="1"/>
  <c r="L47" i="11"/>
  <c r="M50" i="11"/>
  <c r="O51" i="11"/>
  <c r="F57" i="11"/>
  <c r="G58" i="11"/>
  <c r="Q188" i="25" s="1"/>
  <c r="L59" i="11"/>
  <c r="R60" i="11"/>
  <c r="R66" i="11"/>
  <c r="J74" i="11"/>
  <c r="O75" i="11"/>
  <c r="V76" i="11"/>
  <c r="J78" i="11"/>
  <c r="G79" i="11"/>
  <c r="F80" i="11"/>
  <c r="B207" i="25" s="1"/>
  <c r="S81" i="11"/>
  <c r="V86" i="11"/>
  <c r="F95" i="11"/>
  <c r="B122" i="25" s="1"/>
  <c r="G98" i="11"/>
  <c r="S108" i="11"/>
  <c r="Y213" i="25" s="1"/>
  <c r="S110" i="11"/>
  <c r="G120" i="11"/>
  <c r="G123" i="11"/>
  <c r="D129" i="11"/>
  <c r="H129" i="11" s="1"/>
  <c r="J130" i="11"/>
  <c r="M133" i="11"/>
  <c r="U171" i="25" s="1"/>
  <c r="L136" i="11"/>
  <c r="F135" i="25" s="1"/>
  <c r="P144" i="11"/>
  <c r="G146" i="11"/>
  <c r="F148" i="11"/>
  <c r="M149" i="11"/>
  <c r="U157" i="25" s="1"/>
  <c r="M153" i="11"/>
  <c r="V159" i="11"/>
  <c r="M165" i="11"/>
  <c r="R170" i="11"/>
  <c r="F170" i="11"/>
  <c r="O170" i="11"/>
  <c r="O177" i="11"/>
  <c r="H164" i="25" s="1"/>
  <c r="F177" i="11"/>
  <c r="B164" i="25" s="1"/>
  <c r="U177" i="11"/>
  <c r="L164" i="25" s="1"/>
  <c r="U165" i="10"/>
  <c r="I170" i="10"/>
  <c r="G180" i="10"/>
  <c r="Q133" i="24" s="1"/>
  <c r="J181" i="10"/>
  <c r="J187" i="10"/>
  <c r="L194" i="10"/>
  <c r="U202" i="10"/>
  <c r="J204" i="10"/>
  <c r="P205" i="10"/>
  <c r="W68" i="24" s="1"/>
  <c r="O213" i="10"/>
  <c r="M219" i="10"/>
  <c r="S220" i="10"/>
  <c r="V222" i="10"/>
  <c r="L224" i="10"/>
  <c r="F146" i="24" s="1"/>
  <c r="O225" i="10"/>
  <c r="G228" i="10"/>
  <c r="O229" i="10"/>
  <c r="I230" i="10"/>
  <c r="U231" i="10"/>
  <c r="V9" i="11"/>
  <c r="AA175" i="25" s="1"/>
  <c r="V25" i="11"/>
  <c r="G28" i="11"/>
  <c r="S29" i="11"/>
  <c r="Y94" i="25" s="1"/>
  <c r="M31" i="11"/>
  <c r="D66" i="11"/>
  <c r="H66" i="11" s="1"/>
  <c r="R204" i="25" s="1"/>
  <c r="U66" i="11"/>
  <c r="F68" i="11"/>
  <c r="M78" i="11"/>
  <c r="J80" i="11"/>
  <c r="I83" i="11"/>
  <c r="I89" i="11"/>
  <c r="D212" i="25" s="1"/>
  <c r="F101" i="11"/>
  <c r="F103" i="11"/>
  <c r="B161" i="25" s="1"/>
  <c r="P120" i="11"/>
  <c r="G148" i="11"/>
  <c r="S157" i="11"/>
  <c r="P157" i="11"/>
  <c r="I175" i="11"/>
  <c r="L175" i="11"/>
  <c r="U15" i="11"/>
  <c r="M57" i="11"/>
  <c r="L83" i="11"/>
  <c r="I103" i="11"/>
  <c r="D161" i="25" s="1"/>
  <c r="R154" i="11"/>
  <c r="U154" i="11"/>
  <c r="D154" i="11"/>
  <c r="V160" i="11"/>
  <c r="P160" i="11"/>
  <c r="O180" i="11"/>
  <c r="U180" i="11"/>
  <c r="R180" i="11"/>
  <c r="I180" i="11"/>
  <c r="D67" i="25" s="1"/>
  <c r="F180" i="11"/>
  <c r="G163" i="10"/>
  <c r="M173" i="10"/>
  <c r="I177" i="10"/>
  <c r="U178" i="10"/>
  <c r="M180" i="10"/>
  <c r="U133" i="24" s="1"/>
  <c r="F184" i="10"/>
  <c r="D186" i="10"/>
  <c r="P186" i="10"/>
  <c r="W75" i="24" s="1"/>
  <c r="F193" i="10"/>
  <c r="U194" i="10"/>
  <c r="U204" i="10"/>
  <c r="P208" i="10"/>
  <c r="W127" i="24" s="1"/>
  <c r="S209" i="10"/>
  <c r="L216" i="10"/>
  <c r="U219" i="10"/>
  <c r="P224" i="10"/>
  <c r="W80" i="24" s="1"/>
  <c r="R225" i="10"/>
  <c r="J147" i="24" s="1"/>
  <c r="S228" i="10"/>
  <c r="R229" i="10"/>
  <c r="O230" i="10"/>
  <c r="P6" i="11"/>
  <c r="W179" i="25" s="1"/>
  <c r="L8" i="11"/>
  <c r="L11" i="11"/>
  <c r="I13" i="11"/>
  <c r="V15" i="11"/>
  <c r="P18" i="11"/>
  <c r="R19" i="11"/>
  <c r="J96" i="25" s="1"/>
  <c r="D22" i="11"/>
  <c r="P28" i="11"/>
  <c r="W181" i="25" s="1"/>
  <c r="U31" i="11"/>
  <c r="G34" i="11"/>
  <c r="K35" i="11"/>
  <c r="F39" i="11"/>
  <c r="B96" i="25" s="1"/>
  <c r="F40" i="11"/>
  <c r="G42" i="11"/>
  <c r="Q98" i="25" s="1"/>
  <c r="R49" i="11"/>
  <c r="J190" i="25" s="1"/>
  <c r="V50" i="11"/>
  <c r="F52" i="11"/>
  <c r="B187" i="25" s="1"/>
  <c r="P58" i="11"/>
  <c r="L63" i="11"/>
  <c r="F65" i="11"/>
  <c r="U68" i="11"/>
  <c r="S73" i="11"/>
  <c r="V74" i="11"/>
  <c r="G76" i="11"/>
  <c r="G77" i="11"/>
  <c r="Q202" i="25" s="1"/>
  <c r="S78" i="11"/>
  <c r="O79" i="11"/>
  <c r="J82" i="11"/>
  <c r="J85" i="11"/>
  <c r="S214" i="25" s="1"/>
  <c r="F87" i="11"/>
  <c r="O95" i="11"/>
  <c r="H122" i="25" s="1"/>
  <c r="L103" i="11"/>
  <c r="F161" i="25" s="1"/>
  <c r="D107" i="11"/>
  <c r="N107" i="11" s="1"/>
  <c r="O109" i="11"/>
  <c r="V111" i="11"/>
  <c r="AA110" i="25" s="1"/>
  <c r="G117" i="11"/>
  <c r="Q111" i="25" s="1"/>
  <c r="V120" i="11"/>
  <c r="J122" i="11"/>
  <c r="S107" i="25" s="1"/>
  <c r="V124" i="11"/>
  <c r="F127" i="11"/>
  <c r="M129" i="11"/>
  <c r="V130" i="11"/>
  <c r="P132" i="11"/>
  <c r="D134" i="11"/>
  <c r="K134" i="11" s="1"/>
  <c r="G135" i="11"/>
  <c r="P137" i="11"/>
  <c r="S138" i="11"/>
  <c r="O143" i="11"/>
  <c r="J145" i="11"/>
  <c r="S139" i="25" s="1"/>
  <c r="M148" i="11"/>
  <c r="O175" i="11"/>
  <c r="S180" i="10"/>
  <c r="Y133" i="24" s="1"/>
  <c r="S186" i="10"/>
  <c r="Y75" i="24" s="1"/>
  <c r="U188" i="10"/>
  <c r="L193" i="10"/>
  <c r="O200" i="10"/>
  <c r="S201" i="10"/>
  <c r="F203" i="10"/>
  <c r="I214" i="10"/>
  <c r="F218" i="10"/>
  <c r="R224" i="10"/>
  <c r="J146" i="24" s="1"/>
  <c r="L227" i="10"/>
  <c r="U229" i="10"/>
  <c r="R230" i="10"/>
  <c r="I10" i="11"/>
  <c r="O13" i="11"/>
  <c r="F15" i="11"/>
  <c r="R18" i="11"/>
  <c r="D26" i="11"/>
  <c r="N26" i="11" s="1"/>
  <c r="V28" i="11"/>
  <c r="F38" i="11"/>
  <c r="I40" i="11"/>
  <c r="J42" i="11"/>
  <c r="L52" i="11"/>
  <c r="V57" i="11"/>
  <c r="AA93" i="25" s="1"/>
  <c r="I61" i="11"/>
  <c r="I67" i="11"/>
  <c r="J76" i="11"/>
  <c r="J77" i="11"/>
  <c r="S202" i="25" s="1"/>
  <c r="V78" i="11"/>
  <c r="U79" i="11"/>
  <c r="M82" i="11"/>
  <c r="S85" i="11"/>
  <c r="Y214" i="25" s="1"/>
  <c r="I87" i="11"/>
  <c r="J88" i="11"/>
  <c r="S121" i="25" s="1"/>
  <c r="F92" i="11"/>
  <c r="B214" i="25" s="1"/>
  <c r="O103" i="11"/>
  <c r="H161" i="25" s="1"/>
  <c r="O107" i="11"/>
  <c r="H66" i="25" s="1"/>
  <c r="R109" i="11"/>
  <c r="J114" i="11"/>
  <c r="I117" i="11"/>
  <c r="P119" i="11"/>
  <c r="L122" i="11"/>
  <c r="F195" i="25" s="1"/>
  <c r="G127" i="11"/>
  <c r="J128" i="11"/>
  <c r="S191" i="25" s="1"/>
  <c r="V129" i="11"/>
  <c r="M135" i="11"/>
  <c r="U151" i="25" s="1"/>
  <c r="S137" i="11"/>
  <c r="I142" i="11"/>
  <c r="V145" i="11"/>
  <c r="AA139" i="25" s="1"/>
  <c r="V148" i="11"/>
  <c r="F154" i="11"/>
  <c r="V158" i="11"/>
  <c r="P158" i="11"/>
  <c r="J158" i="11"/>
  <c r="L180" i="11"/>
  <c r="D166" i="10"/>
  <c r="V180" i="10"/>
  <c r="AA133" i="24" s="1"/>
  <c r="P184" i="10"/>
  <c r="V186" i="10"/>
  <c r="AA75" i="24" s="1"/>
  <c r="R200" i="10"/>
  <c r="O203" i="10"/>
  <c r="O214" i="10"/>
  <c r="R218" i="10"/>
  <c r="V229" i="10"/>
  <c r="S230" i="10"/>
  <c r="L10" i="11"/>
  <c r="L24" i="11"/>
  <c r="J34" i="11"/>
  <c r="G37" i="11"/>
  <c r="I38" i="11"/>
  <c r="D98" i="25" s="1"/>
  <c r="I39" i="11"/>
  <c r="M42" i="11"/>
  <c r="O52" i="11"/>
  <c r="D54" i="11"/>
  <c r="U61" i="11"/>
  <c r="M65" i="11"/>
  <c r="M76" i="11"/>
  <c r="P77" i="11"/>
  <c r="W202" i="25" s="1"/>
  <c r="V79" i="11"/>
  <c r="P82" i="11"/>
  <c r="L87" i="11"/>
  <c r="P88" i="11"/>
  <c r="W121" i="25" s="1"/>
  <c r="U103" i="11"/>
  <c r="L161" i="25" s="1"/>
  <c r="U107" i="11"/>
  <c r="L66" i="25" s="1"/>
  <c r="U109" i="11"/>
  <c r="D113" i="11"/>
  <c r="M114" i="11"/>
  <c r="F116" i="11"/>
  <c r="O117" i="11"/>
  <c r="S119" i="11"/>
  <c r="Y167" i="25" s="1"/>
  <c r="M122" i="11"/>
  <c r="I127" i="11"/>
  <c r="V128" i="11"/>
  <c r="V135" i="11"/>
  <c r="L142" i="11"/>
  <c r="U156" i="11"/>
  <c r="R156" i="11"/>
  <c r="S173" i="11"/>
  <c r="V173" i="11"/>
  <c r="D181" i="11"/>
  <c r="Q181" i="11" s="1"/>
  <c r="F181" i="11"/>
  <c r="L181" i="11"/>
  <c r="I181" i="11"/>
  <c r="S163" i="10"/>
  <c r="G166" i="10"/>
  <c r="R177" i="10"/>
  <c r="J164" i="24" s="1"/>
  <c r="P179" i="10"/>
  <c r="W140" i="24" s="1"/>
  <c r="M182" i="10"/>
  <c r="R183" i="10"/>
  <c r="J198" i="24" s="1"/>
  <c r="G186" i="10"/>
  <c r="Q75" i="24" s="1"/>
  <c r="J190" i="10"/>
  <c r="G192" i="10"/>
  <c r="U193" i="10"/>
  <c r="F195" i="10"/>
  <c r="G197" i="10"/>
  <c r="Q92" i="24" s="1"/>
  <c r="O198" i="10"/>
  <c r="R203" i="10"/>
  <c r="G205" i="10"/>
  <c r="Q68" i="24" s="1"/>
  <c r="L207" i="10"/>
  <c r="D209" i="10"/>
  <c r="Q209" i="10" s="1"/>
  <c r="F210" i="10"/>
  <c r="U218" i="10"/>
  <c r="G220" i="10"/>
  <c r="Q149" i="24" s="1"/>
  <c r="G222" i="10"/>
  <c r="J226" i="10"/>
  <c r="U227" i="10"/>
  <c r="D229" i="10"/>
  <c r="O232" i="10"/>
  <c r="J5" i="11"/>
  <c r="O10" i="11"/>
  <c r="I15" i="11"/>
  <c r="D131" i="25" s="1"/>
  <c r="M20" i="11"/>
  <c r="M34" i="11"/>
  <c r="J37" i="11"/>
  <c r="S185" i="25" s="1"/>
  <c r="L39" i="11"/>
  <c r="V42" i="11"/>
  <c r="F50" i="11"/>
  <c r="I51" i="11"/>
  <c r="L54" i="11"/>
  <c r="D57" i="11"/>
  <c r="O66" i="11"/>
  <c r="O67" i="11"/>
  <c r="G74" i="11"/>
  <c r="D75" i="11"/>
  <c r="D78" i="11"/>
  <c r="V82" i="11"/>
  <c r="O92" i="11"/>
  <c r="H214" i="25" s="1"/>
  <c r="U127" i="11"/>
  <c r="R142" i="11"/>
  <c r="I154" i="11"/>
  <c r="D125" i="25" s="1"/>
  <c r="U159" i="11"/>
  <c r="L159" i="11"/>
  <c r="S181" i="11"/>
  <c r="V181" i="11"/>
  <c r="M181" i="11"/>
  <c r="G181" i="11"/>
  <c r="K38" i="12"/>
  <c r="N38" i="12"/>
  <c r="G184" i="11"/>
  <c r="Q131" i="25" s="1"/>
  <c r="D185" i="11"/>
  <c r="Q185" i="11" s="1"/>
  <c r="R189" i="11"/>
  <c r="O198" i="11"/>
  <c r="J200" i="11"/>
  <c r="L202" i="11"/>
  <c r="F100" i="25" s="1"/>
  <c r="J213" i="11"/>
  <c r="S146" i="25" s="1"/>
  <c r="J229" i="11"/>
  <c r="V87" i="12"/>
  <c r="AA210" i="26" s="1"/>
  <c r="I92" i="12"/>
  <c r="D214" i="26" s="1"/>
  <c r="L119" i="12"/>
  <c r="F193" i="26" s="1"/>
  <c r="O121" i="12"/>
  <c r="P124" i="12"/>
  <c r="L129" i="12"/>
  <c r="F111" i="26" s="1"/>
  <c r="U130" i="12"/>
  <c r="L112" i="26" s="1"/>
  <c r="V131" i="12"/>
  <c r="AA108" i="26" s="1"/>
  <c r="I142" i="12"/>
  <c r="I144" i="12"/>
  <c r="P145" i="12"/>
  <c r="W139" i="26" s="1"/>
  <c r="D152" i="12"/>
  <c r="N152" i="12" s="1"/>
  <c r="V153" i="26" s="1"/>
  <c r="I154" i="12"/>
  <c r="D125" i="26" s="1"/>
  <c r="L159" i="12"/>
  <c r="L162" i="12"/>
  <c r="L178" i="12"/>
  <c r="D183" i="12"/>
  <c r="K196" i="12"/>
  <c r="R198" i="12"/>
  <c r="M200" i="12"/>
  <c r="J206" i="12"/>
  <c r="S206" i="12"/>
  <c r="F210" i="12"/>
  <c r="L218" i="12"/>
  <c r="I225" i="12"/>
  <c r="I227" i="12"/>
  <c r="R227" i="12"/>
  <c r="V229" i="12"/>
  <c r="I232" i="12"/>
  <c r="R232" i="12"/>
  <c r="O10" i="13"/>
  <c r="D10" i="13"/>
  <c r="K10" i="13" s="1"/>
  <c r="R10" i="13"/>
  <c r="V21" i="13"/>
  <c r="AA173" i="27" s="1"/>
  <c r="P21" i="13"/>
  <c r="M21" i="13"/>
  <c r="U173" i="27" s="1"/>
  <c r="R33" i="13"/>
  <c r="F33" i="13"/>
  <c r="U33" i="13"/>
  <c r="M184" i="11"/>
  <c r="F185" i="11"/>
  <c r="R198" i="11"/>
  <c r="M200" i="11"/>
  <c r="D209" i="11"/>
  <c r="M213" i="11"/>
  <c r="U146" i="25" s="1"/>
  <c r="G228" i="11"/>
  <c r="M229" i="11"/>
  <c r="G20" i="12"/>
  <c r="M24" i="12"/>
  <c r="L28" i="12"/>
  <c r="R32" i="12"/>
  <c r="S33" i="12"/>
  <c r="S58" i="12"/>
  <c r="G63" i="12"/>
  <c r="G73" i="12"/>
  <c r="V77" i="12"/>
  <c r="AA202" i="26" s="1"/>
  <c r="V83" i="12"/>
  <c r="R92" i="12"/>
  <c r="J214" i="26" s="1"/>
  <c r="S100" i="12"/>
  <c r="Y162" i="26" s="1"/>
  <c r="S102" i="12"/>
  <c r="Y119" i="26" s="1"/>
  <c r="O142" i="12"/>
  <c r="L144" i="12"/>
  <c r="M149" i="12"/>
  <c r="U157" i="26" s="1"/>
  <c r="F152" i="12"/>
  <c r="S157" i="12"/>
  <c r="U159" i="12"/>
  <c r="L175" i="12"/>
  <c r="O178" i="12"/>
  <c r="J184" i="12"/>
  <c r="L189" i="12"/>
  <c r="G192" i="12"/>
  <c r="V193" i="12"/>
  <c r="S198" i="12"/>
  <c r="Y114" i="26" s="1"/>
  <c r="O200" i="12"/>
  <c r="D202" i="12"/>
  <c r="D206" i="12"/>
  <c r="T206" i="12" s="1"/>
  <c r="U218" i="12"/>
  <c r="O224" i="12"/>
  <c r="H146" i="26" s="1"/>
  <c r="F224" i="12"/>
  <c r="B146" i="26" s="1"/>
  <c r="L225" i="12"/>
  <c r="M227" i="12"/>
  <c r="G227" i="12"/>
  <c r="M228" i="12"/>
  <c r="S4" i="13"/>
  <c r="V4" i="13"/>
  <c r="AA95" i="27" s="1"/>
  <c r="S10" i="13"/>
  <c r="V10" i="13"/>
  <c r="R24" i="13"/>
  <c r="F24" i="13"/>
  <c r="R53" i="13"/>
  <c r="U53" i="13"/>
  <c r="L53" i="13"/>
  <c r="F53" i="13"/>
  <c r="S56" i="13"/>
  <c r="J56" i="13"/>
  <c r="G56" i="13"/>
  <c r="D56" i="13"/>
  <c r="K56" i="13" s="1"/>
  <c r="P56" i="13"/>
  <c r="U59" i="13"/>
  <c r="I59" i="13"/>
  <c r="U202" i="11"/>
  <c r="P63" i="12"/>
  <c r="S66" i="12"/>
  <c r="Y204" i="26" s="1"/>
  <c r="G91" i="12"/>
  <c r="Q215" i="26" s="1"/>
  <c r="F113" i="12"/>
  <c r="B190" i="26" s="1"/>
  <c r="F128" i="12"/>
  <c r="B110" i="26" s="1"/>
  <c r="S175" i="12"/>
  <c r="Y73" i="26" s="1"/>
  <c r="U178" i="12"/>
  <c r="I199" i="12"/>
  <c r="R199" i="12"/>
  <c r="S200" i="12"/>
  <c r="S205" i="12"/>
  <c r="Y68" i="26" s="1"/>
  <c r="J205" i="12"/>
  <c r="S68" i="26" s="1"/>
  <c r="R225" i="12"/>
  <c r="S20" i="13"/>
  <c r="V20" i="13"/>
  <c r="G20" i="13"/>
  <c r="L22" i="13"/>
  <c r="F22" i="13"/>
  <c r="U31" i="13"/>
  <c r="F31" i="13"/>
  <c r="B182" i="27" s="1"/>
  <c r="M56" i="13"/>
  <c r="I63" i="13"/>
  <c r="U63" i="13"/>
  <c r="D150" i="11"/>
  <c r="I182" i="11"/>
  <c r="R183" i="11"/>
  <c r="P184" i="11"/>
  <c r="J185" i="11"/>
  <c r="F187" i="11"/>
  <c r="B134" i="25" s="1"/>
  <c r="O197" i="11"/>
  <c r="H69" i="25" s="1"/>
  <c r="O204" i="11"/>
  <c r="M209" i="11"/>
  <c r="O211" i="11"/>
  <c r="V212" i="11"/>
  <c r="AA145" i="25" s="1"/>
  <c r="S228" i="11"/>
  <c r="M4" i="12"/>
  <c r="U95" i="26" s="1"/>
  <c r="L9" i="12"/>
  <c r="G12" i="12"/>
  <c r="M13" i="12"/>
  <c r="U180" i="26" s="1"/>
  <c r="G15" i="12"/>
  <c r="V16" i="12"/>
  <c r="AA96" i="26" s="1"/>
  <c r="S18" i="12"/>
  <c r="M20" i="12"/>
  <c r="P23" i="12"/>
  <c r="M31" i="12"/>
  <c r="U32" i="12"/>
  <c r="M39" i="12"/>
  <c r="F44" i="12"/>
  <c r="G56" i="12"/>
  <c r="L61" i="12"/>
  <c r="J65" i="12"/>
  <c r="I72" i="12"/>
  <c r="G75" i="12"/>
  <c r="Q83" i="26" s="1"/>
  <c r="P79" i="12"/>
  <c r="F83" i="12"/>
  <c r="F88" i="12"/>
  <c r="B211" i="26" s="1"/>
  <c r="J90" i="12"/>
  <c r="J91" i="12"/>
  <c r="S215" i="26" s="1"/>
  <c r="R93" i="12"/>
  <c r="J121" i="26" s="1"/>
  <c r="P94" i="12"/>
  <c r="W67" i="26" s="1"/>
  <c r="P99" i="12"/>
  <c r="O106" i="12"/>
  <c r="D108" i="12"/>
  <c r="N108" i="12" s="1"/>
  <c r="F110" i="12"/>
  <c r="L120" i="12"/>
  <c r="F194" i="26" s="1"/>
  <c r="J123" i="12"/>
  <c r="F125" i="12"/>
  <c r="F127" i="12"/>
  <c r="I128" i="12"/>
  <c r="D110" i="26" s="1"/>
  <c r="G131" i="12"/>
  <c r="Q108" i="26" s="1"/>
  <c r="S132" i="12"/>
  <c r="U133" i="12"/>
  <c r="U144" i="12"/>
  <c r="F146" i="12"/>
  <c r="M151" i="12"/>
  <c r="I152" i="12"/>
  <c r="G153" i="12"/>
  <c r="D157" i="12"/>
  <c r="I177" i="12"/>
  <c r="L183" i="12"/>
  <c r="F198" i="26" s="1"/>
  <c r="G188" i="12"/>
  <c r="S192" i="12"/>
  <c r="S195" i="12"/>
  <c r="G205" i="12"/>
  <c r="Q68" i="26" s="1"/>
  <c r="S213" i="12"/>
  <c r="Y146" i="26" s="1"/>
  <c r="V213" i="12"/>
  <c r="AA146" i="26" s="1"/>
  <c r="M219" i="12"/>
  <c r="V219" i="12"/>
  <c r="I7" i="13"/>
  <c r="U7" i="13"/>
  <c r="R9" i="13"/>
  <c r="O9" i="13"/>
  <c r="L9" i="13"/>
  <c r="O15" i="13"/>
  <c r="R15" i="13"/>
  <c r="D20" i="13"/>
  <c r="P27" i="13"/>
  <c r="S27" i="13"/>
  <c r="G27" i="13"/>
  <c r="L60" i="13"/>
  <c r="R60" i="13"/>
  <c r="O182" i="11"/>
  <c r="S184" i="11"/>
  <c r="L185" i="11"/>
  <c r="F189" i="11"/>
  <c r="R197" i="11"/>
  <c r="D202" i="11"/>
  <c r="N202" i="11" s="1"/>
  <c r="R204" i="11"/>
  <c r="J132" i="25" s="1"/>
  <c r="V209" i="11"/>
  <c r="P211" i="11"/>
  <c r="F218" i="11"/>
  <c r="G223" i="11"/>
  <c r="F227" i="11"/>
  <c r="O12" i="12"/>
  <c r="O13" i="12"/>
  <c r="M22" i="12"/>
  <c r="V23" i="12"/>
  <c r="P31" i="12"/>
  <c r="O38" i="12"/>
  <c r="P39" i="12"/>
  <c r="U41" i="12"/>
  <c r="I44" i="12"/>
  <c r="J56" i="12"/>
  <c r="G58" i="12"/>
  <c r="S65" i="12"/>
  <c r="Y206" i="26" s="1"/>
  <c r="L72" i="12"/>
  <c r="J75" i="12"/>
  <c r="S83" i="26" s="1"/>
  <c r="I78" i="12"/>
  <c r="G83" i="12"/>
  <c r="R84" i="12"/>
  <c r="J160" i="26" s="1"/>
  <c r="V86" i="12"/>
  <c r="U88" i="12"/>
  <c r="L211" i="26" s="1"/>
  <c r="M90" i="12"/>
  <c r="M91" i="12"/>
  <c r="U215" i="26" s="1"/>
  <c r="S93" i="12"/>
  <c r="R106" i="12"/>
  <c r="J108" i="12"/>
  <c r="S213" i="26" s="1"/>
  <c r="R110" i="12"/>
  <c r="F112" i="12"/>
  <c r="O120" i="12"/>
  <c r="F122" i="12"/>
  <c r="V123" i="12"/>
  <c r="AA109" i="26" s="1"/>
  <c r="O125" i="12"/>
  <c r="I127" i="12"/>
  <c r="L128" i="12"/>
  <c r="F110" i="26" s="1"/>
  <c r="F130" i="12"/>
  <c r="B112" i="26" s="1"/>
  <c r="I131" i="12"/>
  <c r="F137" i="12"/>
  <c r="G146" i="12"/>
  <c r="R151" i="12"/>
  <c r="L152" i="12"/>
  <c r="J153" i="12"/>
  <c r="I155" i="12"/>
  <c r="G157" i="12"/>
  <c r="I160" i="12"/>
  <c r="R177" i="12"/>
  <c r="J164" i="26" s="1"/>
  <c r="G181" i="12"/>
  <c r="V188" i="12"/>
  <c r="O191" i="12"/>
  <c r="H99" i="26" s="1"/>
  <c r="I194" i="12"/>
  <c r="I198" i="12"/>
  <c r="O199" i="12"/>
  <c r="M205" i="12"/>
  <c r="U68" i="26" s="1"/>
  <c r="G213" i="12"/>
  <c r="Q146" i="26" s="1"/>
  <c r="R220" i="12"/>
  <c r="F220" i="12"/>
  <c r="J224" i="12"/>
  <c r="S80" i="26" s="1"/>
  <c r="J226" i="12"/>
  <c r="G226" i="12"/>
  <c r="V226" i="12"/>
  <c r="G229" i="12"/>
  <c r="O19" i="13"/>
  <c r="H96" i="27" s="1"/>
  <c r="F19" i="13"/>
  <c r="D19" i="13"/>
  <c r="R25" i="13"/>
  <c r="F25" i="13"/>
  <c r="V184" i="11"/>
  <c r="O190" i="11"/>
  <c r="H165" i="25" s="1"/>
  <c r="F202" i="11"/>
  <c r="B100" i="25" s="1"/>
  <c r="I218" i="11"/>
  <c r="P223" i="11"/>
  <c r="L227" i="11"/>
  <c r="V20" i="12"/>
  <c r="AA208" i="26" s="1"/>
  <c r="O22" i="12"/>
  <c r="H180" i="26" s="1"/>
  <c r="O44" i="12"/>
  <c r="D95" i="12"/>
  <c r="O128" i="12"/>
  <c r="H110" i="26" s="1"/>
  <c r="L130" i="12"/>
  <c r="F112" i="26" s="1"/>
  <c r="I137" i="12"/>
  <c r="J146" i="12"/>
  <c r="S153" i="12"/>
  <c r="R155" i="12"/>
  <c r="J157" i="12"/>
  <c r="O158" i="12"/>
  <c r="H120" i="26" s="1"/>
  <c r="L160" i="12"/>
  <c r="U177" i="12"/>
  <c r="L164" i="26" s="1"/>
  <c r="R191" i="12"/>
  <c r="J216" i="26" s="1"/>
  <c r="L194" i="12"/>
  <c r="J212" i="12"/>
  <c r="S145" i="26" s="1"/>
  <c r="S212" i="12"/>
  <c r="Y145" i="26" s="1"/>
  <c r="J213" i="12"/>
  <c r="S146" i="26" s="1"/>
  <c r="P224" i="12"/>
  <c r="W80" i="26" s="1"/>
  <c r="F226" i="12"/>
  <c r="B148" i="26" s="1"/>
  <c r="O227" i="12"/>
  <c r="J229" i="12"/>
  <c r="G3" i="13"/>
  <c r="I5" i="13"/>
  <c r="F7" i="13"/>
  <c r="F9" i="13"/>
  <c r="J20" i="13"/>
  <c r="R27" i="13"/>
  <c r="L32" i="13"/>
  <c r="I32" i="13"/>
  <c r="L35" i="13"/>
  <c r="D35" i="13"/>
  <c r="K35" i="13" s="1"/>
  <c r="S64" i="13"/>
  <c r="P64" i="13"/>
  <c r="J64" i="13"/>
  <c r="U190" i="11"/>
  <c r="L165" i="25" s="1"/>
  <c r="O218" i="11"/>
  <c r="S223" i="11"/>
  <c r="O227" i="11"/>
  <c r="U13" i="12"/>
  <c r="D16" i="12"/>
  <c r="E16" i="12" s="1"/>
  <c r="G33" i="12"/>
  <c r="R39" i="12"/>
  <c r="R210" i="12"/>
  <c r="U210" i="12"/>
  <c r="V35" i="13"/>
  <c r="AA97" i="27" s="1"/>
  <c r="J35" i="13"/>
  <c r="S35" i="13"/>
  <c r="F184" i="11"/>
  <c r="M196" i="11"/>
  <c r="I202" i="11"/>
  <c r="G205" i="11"/>
  <c r="Q68" i="25" s="1"/>
  <c r="V210" i="11"/>
  <c r="G213" i="11"/>
  <c r="Q146" i="25" s="1"/>
  <c r="S216" i="11"/>
  <c r="Y176" i="25" s="1"/>
  <c r="U218" i="11"/>
  <c r="G229" i="11"/>
  <c r="V12" i="12"/>
  <c r="D20" i="12"/>
  <c r="G24" i="12"/>
  <c r="V39" i="12"/>
  <c r="P58" i="12"/>
  <c r="O64" i="12"/>
  <c r="L69" i="12"/>
  <c r="U74" i="12"/>
  <c r="P78" i="12"/>
  <c r="I80" i="12"/>
  <c r="L81" i="12"/>
  <c r="O83" i="12"/>
  <c r="S87" i="12"/>
  <c r="Y210" i="26" s="1"/>
  <c r="L89" i="12"/>
  <c r="F212" i="26" s="1"/>
  <c r="J95" i="12"/>
  <c r="M100" i="12"/>
  <c r="U162" i="26" s="1"/>
  <c r="G102" i="12"/>
  <c r="Q119" i="26" s="1"/>
  <c r="U112" i="12"/>
  <c r="I114" i="12"/>
  <c r="D191" i="26" s="1"/>
  <c r="I119" i="12"/>
  <c r="R122" i="12"/>
  <c r="U127" i="12"/>
  <c r="R130" i="12"/>
  <c r="J112" i="26" s="1"/>
  <c r="R131" i="12"/>
  <c r="G133" i="12"/>
  <c r="Q171" i="26" s="1"/>
  <c r="P139" i="12"/>
  <c r="F144" i="12"/>
  <c r="P150" i="12"/>
  <c r="U152" i="12"/>
  <c r="P157" i="12"/>
  <c r="U160" i="12"/>
  <c r="P167" i="12"/>
  <c r="F175" i="12"/>
  <c r="U176" i="12"/>
  <c r="D187" i="12"/>
  <c r="N187" i="12" s="1"/>
  <c r="F189" i="12"/>
  <c r="P193" i="12"/>
  <c r="O208" i="12"/>
  <c r="H70" i="26" s="1"/>
  <c r="M212" i="12"/>
  <c r="U145" i="26" s="1"/>
  <c r="P213" i="12"/>
  <c r="W146" i="26" s="1"/>
  <c r="O220" i="12"/>
  <c r="I223" i="12"/>
  <c r="D89" i="26" s="1"/>
  <c r="F223" i="12"/>
  <c r="B89" i="26" s="1"/>
  <c r="U226" i="12"/>
  <c r="M229" i="12"/>
  <c r="R7" i="13"/>
  <c r="U9" i="13"/>
  <c r="L19" i="13"/>
  <c r="L25" i="13"/>
  <c r="S28" i="13"/>
  <c r="M28" i="13"/>
  <c r="J28" i="13"/>
  <c r="M35" i="13"/>
  <c r="E42" i="13"/>
  <c r="V65" i="13"/>
  <c r="AA206" i="27" s="1"/>
  <c r="M65" i="13"/>
  <c r="U206" i="27" s="1"/>
  <c r="P68" i="13"/>
  <c r="S68" i="13"/>
  <c r="R86" i="13"/>
  <c r="J210" i="27" s="1"/>
  <c r="P105" i="13"/>
  <c r="W212" i="27" s="1"/>
  <c r="U113" i="13"/>
  <c r="P133" i="13"/>
  <c r="M147" i="13"/>
  <c r="S156" i="13"/>
  <c r="O172" i="13"/>
  <c r="H73" i="27" s="1"/>
  <c r="M181" i="13"/>
  <c r="U201" i="13"/>
  <c r="P48" i="13"/>
  <c r="V80" i="13"/>
  <c r="AA155" i="27" s="1"/>
  <c r="J83" i="13"/>
  <c r="I85" i="13"/>
  <c r="S89" i="13"/>
  <c r="Y120" i="27" s="1"/>
  <c r="R102" i="13"/>
  <c r="S115" i="13"/>
  <c r="Y195" i="27" s="1"/>
  <c r="P118" i="13"/>
  <c r="H129" i="13"/>
  <c r="R166" i="27" s="1"/>
  <c r="M137" i="13"/>
  <c r="R141" i="13"/>
  <c r="P146" i="13"/>
  <c r="S147" i="13"/>
  <c r="G151" i="13"/>
  <c r="J155" i="13"/>
  <c r="L159" i="13"/>
  <c r="P160" i="13"/>
  <c r="O164" i="13"/>
  <c r="O167" i="13"/>
  <c r="L170" i="13"/>
  <c r="U172" i="13"/>
  <c r="L73" i="27" s="1"/>
  <c r="U179" i="13"/>
  <c r="V201" i="13"/>
  <c r="I204" i="13"/>
  <c r="V207" i="13"/>
  <c r="V221" i="12"/>
  <c r="AA165" i="26" s="1"/>
  <c r="P225" i="12"/>
  <c r="I229" i="12"/>
  <c r="O6" i="13"/>
  <c r="R13" i="13"/>
  <c r="J51" i="13"/>
  <c r="G55" i="13"/>
  <c r="Q91" i="27" s="1"/>
  <c r="R68" i="13"/>
  <c r="J72" i="13"/>
  <c r="S203" i="27" s="1"/>
  <c r="F74" i="13"/>
  <c r="B156" i="27" s="1"/>
  <c r="F78" i="13"/>
  <c r="V79" i="13"/>
  <c r="M83" i="13"/>
  <c r="U154" i="27" s="1"/>
  <c r="O85" i="13"/>
  <c r="D88" i="13"/>
  <c r="J91" i="13"/>
  <c r="S215" i="27" s="1"/>
  <c r="R94" i="13"/>
  <c r="J215" i="27" s="1"/>
  <c r="G96" i="13"/>
  <c r="V100" i="13"/>
  <c r="AA168" i="27" s="1"/>
  <c r="U104" i="13"/>
  <c r="L146" i="27" s="1"/>
  <c r="J108" i="13"/>
  <c r="S213" i="27" s="1"/>
  <c r="L110" i="13"/>
  <c r="J112" i="13"/>
  <c r="S167" i="27" s="1"/>
  <c r="G120" i="13"/>
  <c r="Q169" i="27" s="1"/>
  <c r="D122" i="13"/>
  <c r="F123" i="13"/>
  <c r="P132" i="13"/>
  <c r="I140" i="13"/>
  <c r="U146" i="13"/>
  <c r="I151" i="13"/>
  <c r="D153" i="13"/>
  <c r="J158" i="13"/>
  <c r="U159" i="13"/>
  <c r="R164" i="13"/>
  <c r="L166" i="13"/>
  <c r="J169" i="13"/>
  <c r="M170" i="13"/>
  <c r="U94" i="27" s="1"/>
  <c r="L171" i="13"/>
  <c r="V180" i="13"/>
  <c r="V181" i="13"/>
  <c r="AA143" i="27" s="1"/>
  <c r="G185" i="13"/>
  <c r="L189" i="13"/>
  <c r="F93" i="27" s="1"/>
  <c r="O196" i="13"/>
  <c r="H149" i="27" s="1"/>
  <c r="O204" i="13"/>
  <c r="H132" i="27" s="1"/>
  <c r="M206" i="13"/>
  <c r="F39" i="13"/>
  <c r="P42" i="13"/>
  <c r="J59" i="13"/>
  <c r="I70" i="13"/>
  <c r="M72" i="13"/>
  <c r="U203" i="27" s="1"/>
  <c r="J74" i="13"/>
  <c r="F77" i="13"/>
  <c r="G78" i="13"/>
  <c r="D80" i="13"/>
  <c r="L82" i="13"/>
  <c r="U85" i="13"/>
  <c r="F87" i="13"/>
  <c r="B119" i="27" s="1"/>
  <c r="J96" i="13"/>
  <c r="F98" i="13"/>
  <c r="M112" i="13"/>
  <c r="U167" i="27" s="1"/>
  <c r="O129" i="13"/>
  <c r="H111" i="27" s="1"/>
  <c r="U141" i="13"/>
  <c r="L151" i="13"/>
  <c r="S158" i="13"/>
  <c r="O170" i="13"/>
  <c r="F175" i="13"/>
  <c r="B150" i="27" s="1"/>
  <c r="F177" i="13"/>
  <c r="V183" i="13"/>
  <c r="AA72" i="27" s="1"/>
  <c r="V185" i="13"/>
  <c r="F188" i="13"/>
  <c r="R194" i="13"/>
  <c r="O206" i="13"/>
  <c r="AC240" i="5"/>
  <c r="E240" i="5"/>
  <c r="O74" i="13"/>
  <c r="H156" i="27" s="1"/>
  <c r="J76" i="13"/>
  <c r="R78" i="13"/>
  <c r="G80" i="13"/>
  <c r="Q155" i="27" s="1"/>
  <c r="V91" i="13"/>
  <c r="AA215" i="27" s="1"/>
  <c r="G95" i="13"/>
  <c r="Q64" i="27" s="1"/>
  <c r="V101" i="13"/>
  <c r="D105" i="13"/>
  <c r="M111" i="13"/>
  <c r="U110" i="27" s="1"/>
  <c r="R120" i="13"/>
  <c r="V128" i="13"/>
  <c r="AA170" i="27" s="1"/>
  <c r="G147" i="13"/>
  <c r="Q79" i="27" s="1"/>
  <c r="J156" i="13"/>
  <c r="D160" i="13"/>
  <c r="E160" i="13" s="1"/>
  <c r="V170" i="13"/>
  <c r="AA94" i="27" s="1"/>
  <c r="D182" i="13"/>
  <c r="K182" i="13" s="1"/>
  <c r="R74" i="13"/>
  <c r="J156" i="27" s="1"/>
  <c r="M80" i="13"/>
  <c r="F86" i="13"/>
  <c r="J95" i="13"/>
  <c r="L113" i="13"/>
  <c r="F162" i="27" s="1"/>
  <c r="G133" i="13"/>
  <c r="V145" i="13"/>
  <c r="D170" i="13"/>
  <c r="F172" i="13"/>
  <c r="B73" i="27" s="1"/>
  <c r="J180" i="13"/>
  <c r="G181" i="13"/>
  <c r="Q143" i="27" s="1"/>
  <c r="J184" i="13"/>
  <c r="J186" i="13"/>
  <c r="G190" i="13"/>
  <c r="M195" i="13"/>
  <c r="F201" i="13"/>
  <c r="J207" i="13"/>
  <c r="D4" i="13"/>
  <c r="I17" i="13"/>
  <c r="D177" i="27" s="1"/>
  <c r="P36" i="13"/>
  <c r="J41" i="13"/>
  <c r="G42" i="13"/>
  <c r="G45" i="13"/>
  <c r="F48" i="13"/>
  <c r="G50" i="13"/>
  <c r="I69" i="13"/>
  <c r="M76" i="13"/>
  <c r="U77" i="13"/>
  <c r="P80" i="13"/>
  <c r="W155" i="27" s="1"/>
  <c r="I86" i="13"/>
  <c r="D210" i="27" s="1"/>
  <c r="O87" i="13"/>
  <c r="H119" i="27" s="1"/>
  <c r="L89" i="13"/>
  <c r="V95" i="13"/>
  <c r="L105" i="13"/>
  <c r="M107" i="13"/>
  <c r="L109" i="13"/>
  <c r="J115" i="13"/>
  <c r="V119" i="13"/>
  <c r="V122" i="13"/>
  <c r="AA107" i="27" s="1"/>
  <c r="O125" i="13"/>
  <c r="L133" i="13"/>
  <c r="O141" i="13"/>
  <c r="J147" i="13"/>
  <c r="D151" i="13"/>
  <c r="Q151" i="13" s="1"/>
  <c r="P156" i="13"/>
  <c r="F159" i="13"/>
  <c r="G160" i="13"/>
  <c r="F167" i="13"/>
  <c r="G170" i="13"/>
  <c r="Q94" i="27" s="1"/>
  <c r="L172" i="13"/>
  <c r="F73" i="27" s="1"/>
  <c r="O177" i="13"/>
  <c r="G179" i="13"/>
  <c r="M180" i="13"/>
  <c r="J181" i="13"/>
  <c r="M190" i="13"/>
  <c r="L201" i="13"/>
  <c r="O207" i="13"/>
  <c r="O77" i="5"/>
  <c r="U77" i="5"/>
  <c r="D77" i="5"/>
  <c r="AD77" i="5"/>
  <c r="AA77" i="5"/>
  <c r="L77" i="5"/>
  <c r="I77" i="5"/>
  <c r="F77" i="5"/>
  <c r="X77" i="5"/>
  <c r="G82" i="5"/>
  <c r="P82" i="5"/>
  <c r="AB82" i="5"/>
  <c r="AB62" i="5"/>
  <c r="AK86" i="21" s="1"/>
  <c r="V62" i="5"/>
  <c r="AG86" i="21" s="1"/>
  <c r="V63" i="5"/>
  <c r="J72" i="5"/>
  <c r="AE72" i="5"/>
  <c r="AB72" i="5"/>
  <c r="AK203" i="21" s="1"/>
  <c r="V72" i="5"/>
  <c r="L75" i="5"/>
  <c r="R75" i="5"/>
  <c r="I75" i="5"/>
  <c r="U75" i="5"/>
  <c r="D75" i="5"/>
  <c r="M77" i="5"/>
  <c r="AA202" i="21" s="1"/>
  <c r="Y77" i="5"/>
  <c r="AI202" i="21" s="1"/>
  <c r="V77" i="5"/>
  <c r="AG202" i="21" s="1"/>
  <c r="F84" i="5"/>
  <c r="B160" i="21" s="1"/>
  <c r="AD84" i="5"/>
  <c r="R160" i="21" s="1"/>
  <c r="X84" i="5"/>
  <c r="N160" i="21" s="1"/>
  <c r="L84" i="5"/>
  <c r="F160" i="21" s="1"/>
  <c r="Y93" i="5"/>
  <c r="AI219" i="21" s="1"/>
  <c r="P93" i="5"/>
  <c r="AC219" i="21" s="1"/>
  <c r="AD4" i="5"/>
  <c r="R173" i="21" s="1"/>
  <c r="L4" i="5"/>
  <c r="F173" i="21" s="1"/>
  <c r="F4" i="5"/>
  <c r="B173" i="21" s="1"/>
  <c r="D4" i="5"/>
  <c r="K4" i="5" s="1"/>
  <c r="AA3" i="5"/>
  <c r="P174" i="21" s="1"/>
  <c r="X3" i="5"/>
  <c r="N174" i="21" s="1"/>
  <c r="D3" i="5"/>
  <c r="K3" i="5" s="1"/>
  <c r="E174" i="21" s="1"/>
  <c r="M12" i="5"/>
  <c r="P12" i="5"/>
  <c r="S3" i="5"/>
  <c r="AB3" i="5"/>
  <c r="P3" i="5"/>
  <c r="G3" i="5"/>
  <c r="Y3" i="5"/>
  <c r="M3" i="5"/>
  <c r="J4" i="5"/>
  <c r="Y95" i="21" s="1"/>
  <c r="L10" i="5"/>
  <c r="F95" i="21" s="1"/>
  <c r="U32" i="5"/>
  <c r="X32" i="5"/>
  <c r="O32" i="5"/>
  <c r="L32" i="5"/>
  <c r="I32" i="5"/>
  <c r="AD36" i="5"/>
  <c r="L36" i="5"/>
  <c r="P41" i="5"/>
  <c r="AB41" i="5"/>
  <c r="M41" i="5"/>
  <c r="AA183" i="21" s="1"/>
  <c r="J41" i="5"/>
  <c r="U55" i="5"/>
  <c r="F55" i="5"/>
  <c r="AD55" i="5"/>
  <c r="P77" i="5"/>
  <c r="AC202" i="21" s="1"/>
  <c r="AE84" i="5"/>
  <c r="AB84" i="5"/>
  <c r="V84" i="5"/>
  <c r="J84" i="5"/>
  <c r="M10" i="5"/>
  <c r="G10" i="5"/>
  <c r="V10" i="5"/>
  <c r="AG178" i="21" s="1"/>
  <c r="O41" i="5"/>
  <c r="X41" i="5"/>
  <c r="F41" i="5"/>
  <c r="R41" i="5"/>
  <c r="AA41" i="5"/>
  <c r="Z42" i="5"/>
  <c r="O93" i="21" s="1"/>
  <c r="N42" i="5"/>
  <c r="G93" i="21" s="1"/>
  <c r="U48" i="5"/>
  <c r="X48" i="5"/>
  <c r="L48" i="5"/>
  <c r="I48" i="5"/>
  <c r="F48" i="5"/>
  <c r="B100" i="21" s="1"/>
  <c r="R3" i="5"/>
  <c r="J174" i="21" s="1"/>
  <c r="V7" i="5"/>
  <c r="AG177" i="21" s="1"/>
  <c r="S11" i="5"/>
  <c r="M11" i="5"/>
  <c r="J11" i="5"/>
  <c r="AE11" i="5"/>
  <c r="G11" i="5"/>
  <c r="F3" i="5"/>
  <c r="B174" i="21" s="1"/>
  <c r="U3" i="5"/>
  <c r="L174" i="21" s="1"/>
  <c r="V4" i="5"/>
  <c r="AG95" i="21" s="1"/>
  <c r="I6" i="5"/>
  <c r="O6" i="5"/>
  <c r="AA6" i="5"/>
  <c r="X6" i="5"/>
  <c r="Y7" i="5"/>
  <c r="AI177" i="21" s="1"/>
  <c r="L11" i="5"/>
  <c r="G12" i="5"/>
  <c r="AB12" i="5"/>
  <c r="L30" i="5"/>
  <c r="U30" i="5"/>
  <c r="D30" i="5"/>
  <c r="AC30" i="5" s="1"/>
  <c r="I41" i="5"/>
  <c r="D43" i="5"/>
  <c r="H43" i="5" s="1"/>
  <c r="O48" i="5"/>
  <c r="Y54" i="5"/>
  <c r="AB54" i="5"/>
  <c r="M54" i="5"/>
  <c r="J54" i="5"/>
  <c r="G54" i="5"/>
  <c r="V54" i="5"/>
  <c r="O61" i="5"/>
  <c r="H95" i="21" s="1"/>
  <c r="U61" i="5"/>
  <c r="L61" i="5"/>
  <c r="AD61" i="5"/>
  <c r="I61" i="5"/>
  <c r="AA61" i="5"/>
  <c r="F61" i="5"/>
  <c r="M62" i="5"/>
  <c r="AA86" i="21" s="1"/>
  <c r="D65" i="5"/>
  <c r="R77" i="5"/>
  <c r="AA85" i="5"/>
  <c r="I85" i="5"/>
  <c r="U85" i="5"/>
  <c r="L85" i="5"/>
  <c r="V3" i="5"/>
  <c r="X4" i="5"/>
  <c r="N173" i="21" s="1"/>
  <c r="Y6" i="5"/>
  <c r="AI179" i="21" s="1"/>
  <c r="AE6" i="5"/>
  <c r="AM179" i="21" s="1"/>
  <c r="J6" i="5"/>
  <c r="Y179" i="21" s="1"/>
  <c r="G6" i="5"/>
  <c r="W179" i="21" s="1"/>
  <c r="L7" i="5"/>
  <c r="AD7" i="5"/>
  <c r="P10" i="5"/>
  <c r="P11" i="5"/>
  <c r="O13" i="5"/>
  <c r="L13" i="5"/>
  <c r="F13" i="5"/>
  <c r="AD13" i="5"/>
  <c r="Z27" i="5"/>
  <c r="H27" i="5"/>
  <c r="F32" i="5"/>
  <c r="X36" i="5"/>
  <c r="S41" i="5"/>
  <c r="S47" i="5"/>
  <c r="AE47" i="5"/>
  <c r="V47" i="5"/>
  <c r="P47" i="5"/>
  <c r="M47" i="5"/>
  <c r="AA101" i="21" s="1"/>
  <c r="R48" i="5"/>
  <c r="D55" i="5"/>
  <c r="O73" i="5"/>
  <c r="X73" i="5"/>
  <c r="F73" i="5"/>
  <c r="R73" i="5"/>
  <c r="I73" i="5"/>
  <c r="AA73" i="5"/>
  <c r="AB85" i="5"/>
  <c r="AK214" i="21" s="1"/>
  <c r="J85" i="5"/>
  <c r="Y214" i="21" s="1"/>
  <c r="AB4" i="5"/>
  <c r="AK95" i="21" s="1"/>
  <c r="S7" i="5"/>
  <c r="P7" i="5"/>
  <c r="AC177" i="21" s="1"/>
  <c r="AE7" i="5"/>
  <c r="AM177" i="21" s="1"/>
  <c r="J7" i="5"/>
  <c r="Y177" i="21" s="1"/>
  <c r="J12" i="5"/>
  <c r="U16" i="5"/>
  <c r="L176" i="21" s="1"/>
  <c r="O16" i="5"/>
  <c r="H176" i="21" s="1"/>
  <c r="L16" i="5"/>
  <c r="F176" i="21" s="1"/>
  <c r="I16" i="5"/>
  <c r="D176" i="21" s="1"/>
  <c r="F16" i="5"/>
  <c r="B176" i="21" s="1"/>
  <c r="I26" i="5"/>
  <c r="U26" i="5"/>
  <c r="L26" i="5"/>
  <c r="AD26" i="5"/>
  <c r="F26" i="5"/>
  <c r="AA26" i="5"/>
  <c r="U28" i="5"/>
  <c r="X28" i="5"/>
  <c r="F28" i="5"/>
  <c r="O28" i="5"/>
  <c r="AA28" i="5"/>
  <c r="I28" i="5"/>
  <c r="V41" i="5"/>
  <c r="AA48" i="5"/>
  <c r="L52" i="5"/>
  <c r="AD52" i="5"/>
  <c r="X52" i="5"/>
  <c r="F52" i="5"/>
  <c r="S59" i="5"/>
  <c r="Y59" i="5"/>
  <c r="G59" i="5"/>
  <c r="P59" i="5"/>
  <c r="M59" i="5"/>
  <c r="AE59" i="5"/>
  <c r="J59" i="5"/>
  <c r="I70" i="5"/>
  <c r="D172" i="21" s="1"/>
  <c r="AA70" i="5"/>
  <c r="P172" i="21" s="1"/>
  <c r="X70" i="5"/>
  <c r="N172" i="21" s="1"/>
  <c r="F70" i="5"/>
  <c r="B172" i="21" s="1"/>
  <c r="S71" i="5"/>
  <c r="P71" i="5"/>
  <c r="M71" i="5"/>
  <c r="AE71" i="5"/>
  <c r="J71" i="5"/>
  <c r="AB71" i="5"/>
  <c r="G71" i="5"/>
  <c r="Y71" i="5"/>
  <c r="D71" i="5"/>
  <c r="V71" i="5"/>
  <c r="P73" i="5"/>
  <c r="AB73" i="5"/>
  <c r="M73" i="5"/>
  <c r="J73" i="5"/>
  <c r="Y73" i="5"/>
  <c r="Y102" i="5"/>
  <c r="AI119" i="21" s="1"/>
  <c r="G102" i="5"/>
  <c r="W119" i="21" s="1"/>
  <c r="S102" i="5"/>
  <c r="AE119" i="21" s="1"/>
  <c r="P102" i="5"/>
  <c r="AC119" i="21" s="1"/>
  <c r="AE102" i="5"/>
  <c r="AM119" i="21" s="1"/>
  <c r="M102" i="5"/>
  <c r="AA119" i="21" s="1"/>
  <c r="AB102" i="5"/>
  <c r="AK119" i="21" s="1"/>
  <c r="J102" i="5"/>
  <c r="Y119" i="21" s="1"/>
  <c r="I3" i="5"/>
  <c r="D174" i="21" s="1"/>
  <c r="AD3" i="5"/>
  <c r="R174" i="21" s="1"/>
  <c r="M28" i="5"/>
  <c r="P28" i="5"/>
  <c r="AB28" i="5"/>
  <c r="J28" i="5"/>
  <c r="S31" i="5"/>
  <c r="J31" i="5"/>
  <c r="AB31" i="5"/>
  <c r="Y31" i="5"/>
  <c r="AI183" i="21" s="1"/>
  <c r="V31" i="5"/>
  <c r="P31" i="5"/>
  <c r="P45" i="5"/>
  <c r="V45" i="5"/>
  <c r="D45" i="5"/>
  <c r="Y45" i="5"/>
  <c r="S63" i="5"/>
  <c r="AB63" i="5"/>
  <c r="G63" i="5"/>
  <c r="P63" i="5"/>
  <c r="M63" i="5"/>
  <c r="J63" i="5"/>
  <c r="S73" i="5"/>
  <c r="Y86" i="5"/>
  <c r="AE86" i="5"/>
  <c r="G86" i="5"/>
  <c r="S86" i="5"/>
  <c r="P86" i="5"/>
  <c r="M86" i="5"/>
  <c r="AB86" i="5"/>
  <c r="J86" i="5"/>
  <c r="L3" i="5"/>
  <c r="G7" i="5"/>
  <c r="W177" i="21" s="1"/>
  <c r="I10" i="5"/>
  <c r="AA10" i="5"/>
  <c r="P95" i="21" s="1"/>
  <c r="U10" i="5"/>
  <c r="L95" i="21" s="1"/>
  <c r="D10" i="5"/>
  <c r="AD10" i="5"/>
  <c r="S12" i="5"/>
  <c r="R16" i="5"/>
  <c r="J176" i="21" s="1"/>
  <c r="AA19" i="5"/>
  <c r="L19" i="5"/>
  <c r="F96" i="21" s="1"/>
  <c r="U19" i="5"/>
  <c r="R19" i="5"/>
  <c r="F19" i="5"/>
  <c r="D19" i="5"/>
  <c r="N19" i="5" s="1"/>
  <c r="AD19" i="5"/>
  <c r="O19" i="5"/>
  <c r="O26" i="5"/>
  <c r="G28" i="5"/>
  <c r="G31" i="5"/>
  <c r="AA35" i="5"/>
  <c r="R35" i="5"/>
  <c r="I35" i="5"/>
  <c r="O35" i="5"/>
  <c r="F35" i="5"/>
  <c r="X35" i="5"/>
  <c r="D35" i="5"/>
  <c r="K35" i="5" s="1"/>
  <c r="L35" i="5"/>
  <c r="W42" i="5"/>
  <c r="M93" i="21" s="1"/>
  <c r="D52" i="5"/>
  <c r="W52" i="5" s="1"/>
  <c r="L55" i="5"/>
  <c r="I58" i="5"/>
  <c r="R58" i="5"/>
  <c r="L58" i="5"/>
  <c r="AD58" i="5"/>
  <c r="F58" i="5"/>
  <c r="AA58" i="5"/>
  <c r="D58" i="5"/>
  <c r="W58" i="5" s="1"/>
  <c r="X58" i="5"/>
  <c r="V73" i="5"/>
  <c r="L82" i="5"/>
  <c r="F209" i="21" s="1"/>
  <c r="AA82" i="5"/>
  <c r="P209" i="21" s="1"/>
  <c r="S95" i="5"/>
  <c r="AE220" i="21" s="1"/>
  <c r="Y95" i="5"/>
  <c r="AI220" i="21" s="1"/>
  <c r="G95" i="5"/>
  <c r="W220" i="21" s="1"/>
  <c r="AB95" i="5"/>
  <c r="AK220" i="21" s="1"/>
  <c r="V95" i="5"/>
  <c r="AG220" i="21" s="1"/>
  <c r="P95" i="5"/>
  <c r="AC220" i="21" s="1"/>
  <c r="M95" i="5"/>
  <c r="AA220" i="21" s="1"/>
  <c r="J95" i="5"/>
  <c r="Y220" i="21" s="1"/>
  <c r="AE95" i="5"/>
  <c r="AM220" i="21" s="1"/>
  <c r="M90" i="5"/>
  <c r="U107" i="5"/>
  <c r="O109" i="5"/>
  <c r="R109" i="5"/>
  <c r="X109" i="5"/>
  <c r="N103" i="21" s="1"/>
  <c r="J111" i="5"/>
  <c r="Y110" i="21" s="1"/>
  <c r="Z112" i="5"/>
  <c r="N112" i="5"/>
  <c r="W112" i="5"/>
  <c r="H112" i="5"/>
  <c r="AA115" i="5"/>
  <c r="O115" i="5"/>
  <c r="D115" i="5"/>
  <c r="AD116" i="5"/>
  <c r="R106" i="21" s="1"/>
  <c r="L116" i="5"/>
  <c r="I120" i="5"/>
  <c r="F124" i="5"/>
  <c r="D128" i="5"/>
  <c r="J132" i="5"/>
  <c r="I138" i="5"/>
  <c r="AA138" i="5"/>
  <c r="U138" i="5"/>
  <c r="D138" i="5"/>
  <c r="U151" i="5"/>
  <c r="D151" i="5"/>
  <c r="AC151" i="5" s="1"/>
  <c r="U156" i="5"/>
  <c r="O156" i="5"/>
  <c r="X156" i="5"/>
  <c r="AA163" i="5"/>
  <c r="AD163" i="5"/>
  <c r="O163" i="5"/>
  <c r="F163" i="5"/>
  <c r="AB164" i="5"/>
  <c r="AK154" i="21" s="1"/>
  <c r="V164" i="5"/>
  <c r="AG154" i="21" s="1"/>
  <c r="S171" i="5"/>
  <c r="AE134" i="21" s="1"/>
  <c r="Y171" i="5"/>
  <c r="AI134" i="21" s="1"/>
  <c r="P171" i="5"/>
  <c r="AC134" i="21" s="1"/>
  <c r="M171" i="5"/>
  <c r="AA134" i="21" s="1"/>
  <c r="M172" i="5"/>
  <c r="AB172" i="5"/>
  <c r="J172" i="5"/>
  <c r="Y172" i="5"/>
  <c r="G172" i="5"/>
  <c r="V177" i="5"/>
  <c r="AG74" i="21" s="1"/>
  <c r="J177" i="5"/>
  <c r="Y74" i="21" s="1"/>
  <c r="M206" i="5"/>
  <c r="G206" i="5"/>
  <c r="W97" i="21" s="1"/>
  <c r="S206" i="5"/>
  <c r="AE97" i="21" s="1"/>
  <c r="P206" i="5"/>
  <c r="J206" i="5"/>
  <c r="Y97" i="21" s="1"/>
  <c r="S76" i="5"/>
  <c r="F93" i="5"/>
  <c r="B121" i="21" s="1"/>
  <c r="V35" i="5"/>
  <c r="R38" i="5"/>
  <c r="AB39" i="5"/>
  <c r="X42" i="5"/>
  <c r="R44" i="5"/>
  <c r="L51" i="5"/>
  <c r="X51" i="5"/>
  <c r="N187" i="21" s="1"/>
  <c r="P60" i="5"/>
  <c r="X64" i="5"/>
  <c r="S70" i="5"/>
  <c r="G79" i="5"/>
  <c r="O87" i="5"/>
  <c r="H119" i="21" s="1"/>
  <c r="U87" i="5"/>
  <c r="Y89" i="5"/>
  <c r="AI120" i="21" s="1"/>
  <c r="S91" i="5"/>
  <c r="AE215" i="21" s="1"/>
  <c r="M91" i="5"/>
  <c r="AA215" i="21" s="1"/>
  <c r="U92" i="5"/>
  <c r="L214" i="21" s="1"/>
  <c r="X92" i="5"/>
  <c r="N214" i="21" s="1"/>
  <c r="F92" i="5"/>
  <c r="B214" i="21" s="1"/>
  <c r="L93" i="5"/>
  <c r="F121" i="21" s="1"/>
  <c r="U96" i="5"/>
  <c r="O96" i="5"/>
  <c r="AA96" i="5"/>
  <c r="AA99" i="5"/>
  <c r="P123" i="21" s="1"/>
  <c r="D99" i="5"/>
  <c r="Q99" i="5" s="1"/>
  <c r="O99" i="5"/>
  <c r="Y109" i="5"/>
  <c r="M111" i="5"/>
  <c r="AA110" i="21" s="1"/>
  <c r="S115" i="5"/>
  <c r="AB115" i="5"/>
  <c r="V115" i="5"/>
  <c r="J115" i="5"/>
  <c r="AB117" i="5"/>
  <c r="AK111" i="21" s="1"/>
  <c r="I124" i="5"/>
  <c r="M127" i="5"/>
  <c r="F128" i="5"/>
  <c r="B110" i="21" s="1"/>
  <c r="V132" i="5"/>
  <c r="I134" i="5"/>
  <c r="F134" i="5"/>
  <c r="X134" i="5"/>
  <c r="P135" i="5"/>
  <c r="AB136" i="5"/>
  <c r="M137" i="5"/>
  <c r="M138" i="5"/>
  <c r="G138" i="5"/>
  <c r="X138" i="5"/>
  <c r="Y139" i="5"/>
  <c r="U141" i="5"/>
  <c r="L86" i="21" s="1"/>
  <c r="AB142" i="5"/>
  <c r="X154" i="5"/>
  <c r="Y160" i="5"/>
  <c r="V160" i="5"/>
  <c r="S163" i="5"/>
  <c r="Y163" i="5"/>
  <c r="R163" i="5"/>
  <c r="J164" i="5"/>
  <c r="Y154" i="21" s="1"/>
  <c r="AB165" i="5"/>
  <c r="D171" i="5"/>
  <c r="L173" i="5"/>
  <c r="U176" i="5"/>
  <c r="R176" i="5"/>
  <c r="L176" i="5"/>
  <c r="I176" i="5"/>
  <c r="D140" i="21" s="1"/>
  <c r="M177" i="5"/>
  <c r="AA74" i="21" s="1"/>
  <c r="U186" i="5"/>
  <c r="L195" i="5"/>
  <c r="F192" i="21" s="1"/>
  <c r="I195" i="5"/>
  <c r="F195" i="5"/>
  <c r="D201" i="5"/>
  <c r="E201" i="5" s="1"/>
  <c r="L201" i="5"/>
  <c r="I201" i="5"/>
  <c r="AE79" i="5"/>
  <c r="I95" i="5"/>
  <c r="D122" i="21" s="1"/>
  <c r="P22" i="5"/>
  <c r="O23" i="5"/>
  <c r="AD24" i="5"/>
  <c r="R29" i="5"/>
  <c r="R12" i="5"/>
  <c r="V15" i="5"/>
  <c r="AB17" i="5"/>
  <c r="P19" i="5"/>
  <c r="AE19" i="5"/>
  <c r="R22" i="5"/>
  <c r="J180" i="21" s="1"/>
  <c r="P23" i="5"/>
  <c r="S25" i="5"/>
  <c r="L27" i="5"/>
  <c r="AB27" i="5"/>
  <c r="U29" i="5"/>
  <c r="M35" i="5"/>
  <c r="J36" i="5"/>
  <c r="S38" i="5"/>
  <c r="G39" i="5"/>
  <c r="AE39" i="5"/>
  <c r="J43" i="5"/>
  <c r="S44" i="5"/>
  <c r="U45" i="5"/>
  <c r="M46" i="5"/>
  <c r="M51" i="5"/>
  <c r="Y51" i="5"/>
  <c r="V52" i="5"/>
  <c r="X54" i="5"/>
  <c r="AE55" i="5"/>
  <c r="S57" i="5"/>
  <c r="AE93" i="21" s="1"/>
  <c r="R60" i="5"/>
  <c r="Y67" i="5"/>
  <c r="V70" i="5"/>
  <c r="AA72" i="5"/>
  <c r="V75" i="5"/>
  <c r="AG83" i="21" s="1"/>
  <c r="G76" i="5"/>
  <c r="Y76" i="5"/>
  <c r="J79" i="5"/>
  <c r="Y148" i="21" s="1"/>
  <c r="AA83" i="5"/>
  <c r="R83" i="5"/>
  <c r="Z83" i="5"/>
  <c r="AB87" i="5"/>
  <c r="AK210" i="21" s="1"/>
  <c r="R90" i="5"/>
  <c r="J213" i="21" s="1"/>
  <c r="G91" i="5"/>
  <c r="W215" i="21" s="1"/>
  <c r="Y92" i="5"/>
  <c r="AI123" i="21" s="1"/>
  <c r="S99" i="5"/>
  <c r="AE217" i="21" s="1"/>
  <c r="AE99" i="5"/>
  <c r="AM217" i="21" s="1"/>
  <c r="P99" i="5"/>
  <c r="AC217" i="21" s="1"/>
  <c r="R99" i="5"/>
  <c r="J123" i="21" s="1"/>
  <c r="O102" i="5"/>
  <c r="H220" i="21" s="1"/>
  <c r="L103" i="5"/>
  <c r="F161" i="21" s="1"/>
  <c r="F103" i="5"/>
  <c r="B161" i="21" s="1"/>
  <c r="O106" i="5"/>
  <c r="P108" i="5"/>
  <c r="AC213" i="21" s="1"/>
  <c r="F109" i="5"/>
  <c r="AA109" i="5"/>
  <c r="P111" i="5"/>
  <c r="AC110" i="21" s="1"/>
  <c r="G112" i="5"/>
  <c r="Y112" i="5"/>
  <c r="F115" i="5"/>
  <c r="R115" i="5"/>
  <c r="X116" i="5"/>
  <c r="AD123" i="5"/>
  <c r="L123" i="5"/>
  <c r="U123" i="5"/>
  <c r="J124" i="5"/>
  <c r="P127" i="5"/>
  <c r="AC194" i="21" s="1"/>
  <c r="L128" i="5"/>
  <c r="F110" i="21" s="1"/>
  <c r="Y134" i="5"/>
  <c r="AB134" i="5"/>
  <c r="M134" i="5"/>
  <c r="V134" i="5"/>
  <c r="AA134" i="5"/>
  <c r="P137" i="5"/>
  <c r="AD138" i="5"/>
  <c r="X141" i="5"/>
  <c r="N86" i="21" s="1"/>
  <c r="F151" i="5"/>
  <c r="AD151" i="5"/>
  <c r="AA154" i="5"/>
  <c r="F156" i="5"/>
  <c r="AA156" i="5"/>
  <c r="S159" i="5"/>
  <c r="G159" i="5"/>
  <c r="AB159" i="5"/>
  <c r="Y159" i="5"/>
  <c r="AE160" i="5"/>
  <c r="D163" i="5"/>
  <c r="U163" i="5"/>
  <c r="I166" i="5"/>
  <c r="X166" i="5"/>
  <c r="F166" i="5"/>
  <c r="G171" i="5"/>
  <c r="W134" i="21" s="1"/>
  <c r="S179" i="5"/>
  <c r="AE140" i="21" s="1"/>
  <c r="G179" i="5"/>
  <c r="AB179" i="5"/>
  <c r="Y179" i="5"/>
  <c r="O188" i="5"/>
  <c r="S201" i="5"/>
  <c r="M201" i="5"/>
  <c r="J201" i="5"/>
  <c r="V201" i="5"/>
  <c r="M207" i="5"/>
  <c r="V207" i="5"/>
  <c r="J207" i="5"/>
  <c r="S207" i="5"/>
  <c r="G207" i="5"/>
  <c r="G222" i="5"/>
  <c r="L3" i="9"/>
  <c r="F178" i="22" s="1"/>
  <c r="AD3" i="9"/>
  <c r="R178" i="22" s="1"/>
  <c r="O3" i="9"/>
  <c r="H178" i="22" s="1"/>
  <c r="X3" i="9"/>
  <c r="N178" i="22" s="1"/>
  <c r="F3" i="9"/>
  <c r="B178" i="22" s="1"/>
  <c r="AA3" i="9"/>
  <c r="P178" i="22" s="1"/>
  <c r="I3" i="9"/>
  <c r="D178" i="22" s="1"/>
  <c r="S22" i="5"/>
  <c r="AE131" i="21" s="1"/>
  <c r="AA42" i="5"/>
  <c r="P93" i="21" s="1"/>
  <c r="N51" i="5"/>
  <c r="V57" i="5"/>
  <c r="S60" i="5"/>
  <c r="F64" i="5"/>
  <c r="AA64" i="5"/>
  <c r="M67" i="5"/>
  <c r="AB67" i="5"/>
  <c r="G70" i="5"/>
  <c r="X74" i="5"/>
  <c r="Y75" i="5"/>
  <c r="AI83" i="21" s="1"/>
  <c r="I76" i="5"/>
  <c r="AA76" i="5"/>
  <c r="P205" i="21" s="1"/>
  <c r="M79" i="5"/>
  <c r="D80" i="5"/>
  <c r="R80" i="5"/>
  <c r="J207" i="21" s="1"/>
  <c r="S83" i="5"/>
  <c r="AE83" i="5"/>
  <c r="O83" i="5"/>
  <c r="AB83" i="5"/>
  <c r="G87" i="5"/>
  <c r="W210" i="21" s="1"/>
  <c r="AE87" i="5"/>
  <c r="AM210" i="21" s="1"/>
  <c r="J89" i="5"/>
  <c r="Y120" i="21" s="1"/>
  <c r="AB89" i="5"/>
  <c r="AK120" i="21" s="1"/>
  <c r="J91" i="5"/>
  <c r="Y215" i="21" s="1"/>
  <c r="G92" i="5"/>
  <c r="W123" i="21" s="1"/>
  <c r="AA92" i="5"/>
  <c r="P214" i="21" s="1"/>
  <c r="R93" i="5"/>
  <c r="J121" i="21" s="1"/>
  <c r="M94" i="5"/>
  <c r="AA67" i="21" s="1"/>
  <c r="F96" i="5"/>
  <c r="P98" i="5"/>
  <c r="G98" i="5"/>
  <c r="F99" i="5"/>
  <c r="B123" i="21" s="1"/>
  <c r="U99" i="5"/>
  <c r="S103" i="5"/>
  <c r="V103" i="5"/>
  <c r="T103" i="5"/>
  <c r="X105" i="5"/>
  <c r="N124" i="21" s="1"/>
  <c r="I107" i="5"/>
  <c r="I109" i="5"/>
  <c r="AD109" i="5"/>
  <c r="V111" i="5"/>
  <c r="G115" i="5"/>
  <c r="U115" i="5"/>
  <c r="L105" i="21" s="1"/>
  <c r="AB116" i="5"/>
  <c r="Y118" i="5"/>
  <c r="AB118" i="5"/>
  <c r="M118" i="5"/>
  <c r="AA193" i="21" s="1"/>
  <c r="X121" i="5"/>
  <c r="M122" i="5"/>
  <c r="S123" i="5"/>
  <c r="V123" i="5"/>
  <c r="G123" i="5"/>
  <c r="Y123" i="5"/>
  <c r="AI109" i="21" s="1"/>
  <c r="V127" i="5"/>
  <c r="O128" i="5"/>
  <c r="H110" i="21" s="1"/>
  <c r="AA131" i="5"/>
  <c r="X131" i="5"/>
  <c r="D131" i="5"/>
  <c r="AD131" i="5"/>
  <c r="R198" i="21" s="1"/>
  <c r="G134" i="5"/>
  <c r="AE134" i="5"/>
  <c r="V135" i="5"/>
  <c r="AG151" i="21" s="1"/>
  <c r="F138" i="5"/>
  <c r="AE138" i="5"/>
  <c r="J159" i="5"/>
  <c r="G160" i="5"/>
  <c r="G163" i="5"/>
  <c r="V163" i="5"/>
  <c r="AG174" i="21" s="1"/>
  <c r="Y166" i="5"/>
  <c r="AB166" i="5"/>
  <c r="AK106" i="21" s="1"/>
  <c r="M166" i="5"/>
  <c r="AA106" i="21" s="1"/>
  <c r="G166" i="5"/>
  <c r="V166" i="5"/>
  <c r="AG106" i="21" s="1"/>
  <c r="J171" i="5"/>
  <c r="Y134" i="21" s="1"/>
  <c r="P172" i="5"/>
  <c r="S175" i="5"/>
  <c r="AE73" i="21" s="1"/>
  <c r="M175" i="5"/>
  <c r="AA73" i="21" s="1"/>
  <c r="AB175" i="5"/>
  <c r="AK73" i="21" s="1"/>
  <c r="G175" i="5"/>
  <c r="W73" i="21" s="1"/>
  <c r="V175" i="5"/>
  <c r="AG73" i="21" s="1"/>
  <c r="F176" i="5"/>
  <c r="B140" i="21" s="1"/>
  <c r="AB177" i="5"/>
  <c r="AK74" i="21" s="1"/>
  <c r="AE179" i="5"/>
  <c r="AM140" i="21" s="1"/>
  <c r="O195" i="5"/>
  <c r="F201" i="5"/>
  <c r="D207" i="5"/>
  <c r="F219" i="5"/>
  <c r="B108" i="21" s="1"/>
  <c r="R219" i="5"/>
  <c r="I219" i="5"/>
  <c r="E221" i="5"/>
  <c r="S3" i="9"/>
  <c r="P3" i="9"/>
  <c r="AE3" i="9"/>
  <c r="M3" i="9"/>
  <c r="Y3" i="9"/>
  <c r="G3" i="9"/>
  <c r="V25" i="5"/>
  <c r="AD27" i="5"/>
  <c r="O42" i="5"/>
  <c r="U5" i="5"/>
  <c r="I9" i="5"/>
  <c r="E17" i="5"/>
  <c r="A177" i="21" s="1"/>
  <c r="G19" i="5"/>
  <c r="V22" i="5"/>
  <c r="F23" i="5"/>
  <c r="M26" i="5"/>
  <c r="P27" i="5"/>
  <c r="AE27" i="5"/>
  <c r="X29" i="5"/>
  <c r="X38" i="5"/>
  <c r="P42" i="5"/>
  <c r="AD42" i="5"/>
  <c r="X47" i="5"/>
  <c r="L49" i="5"/>
  <c r="F190" i="21" s="1"/>
  <c r="L50" i="5"/>
  <c r="E51" i="5"/>
  <c r="O51" i="5"/>
  <c r="AD51" i="5"/>
  <c r="AE58" i="5"/>
  <c r="R63" i="5"/>
  <c r="I64" i="5"/>
  <c r="J70" i="5"/>
  <c r="J76" i="5"/>
  <c r="AB76" i="5"/>
  <c r="P79" i="5"/>
  <c r="F80" i="5"/>
  <c r="B207" i="21" s="1"/>
  <c r="I86" i="5"/>
  <c r="D210" i="21" s="1"/>
  <c r="O86" i="5"/>
  <c r="H210" i="21" s="1"/>
  <c r="M89" i="5"/>
  <c r="AA120" i="21" s="1"/>
  <c r="I90" i="5"/>
  <c r="D213" i="21" s="1"/>
  <c r="X90" i="5"/>
  <c r="N213" i="21" s="1"/>
  <c r="F90" i="5"/>
  <c r="B213" i="21" s="1"/>
  <c r="V90" i="5"/>
  <c r="P91" i="5"/>
  <c r="AC215" i="21" s="1"/>
  <c r="I92" i="5"/>
  <c r="D214" i="21" s="1"/>
  <c r="AB94" i="5"/>
  <c r="R95" i="5"/>
  <c r="J122" i="21" s="1"/>
  <c r="I96" i="5"/>
  <c r="D216" i="21" s="1"/>
  <c r="U108" i="5"/>
  <c r="AA108" i="5"/>
  <c r="I108" i="5"/>
  <c r="S108" i="5"/>
  <c r="AE213" i="21" s="1"/>
  <c r="L109" i="5"/>
  <c r="AB111" i="5"/>
  <c r="AK110" i="21" s="1"/>
  <c r="X115" i="5"/>
  <c r="R128" i="5"/>
  <c r="J110" i="21" s="1"/>
  <c r="AB129" i="5"/>
  <c r="S131" i="5"/>
  <c r="AE108" i="21" s="1"/>
  <c r="AB131" i="5"/>
  <c r="AK108" i="21" s="1"/>
  <c r="P131" i="5"/>
  <c r="AC108" i="21" s="1"/>
  <c r="G131" i="5"/>
  <c r="W108" i="21" s="1"/>
  <c r="M131" i="5"/>
  <c r="AA108" i="21" s="1"/>
  <c r="AE131" i="5"/>
  <c r="AM108" i="21" s="1"/>
  <c r="AB132" i="5"/>
  <c r="L138" i="5"/>
  <c r="M140" i="5"/>
  <c r="P140" i="5"/>
  <c r="AB140" i="5"/>
  <c r="U144" i="5"/>
  <c r="O144" i="5"/>
  <c r="H139" i="21" s="1"/>
  <c r="I144" i="5"/>
  <c r="F144" i="5"/>
  <c r="L152" i="5"/>
  <c r="I152" i="5"/>
  <c r="I156" i="5"/>
  <c r="I163" i="5"/>
  <c r="X163" i="5"/>
  <c r="AE164" i="5"/>
  <c r="AM154" i="21" s="1"/>
  <c r="S167" i="5"/>
  <c r="P167" i="5"/>
  <c r="J167" i="5"/>
  <c r="V171" i="5"/>
  <c r="AG134" i="21" s="1"/>
  <c r="S172" i="5"/>
  <c r="O176" i="5"/>
  <c r="S183" i="5"/>
  <c r="P183" i="5"/>
  <c r="Y183" i="5"/>
  <c r="M183" i="5"/>
  <c r="AA72" i="21" s="1"/>
  <c r="V183" i="5"/>
  <c r="AG72" i="21" s="1"/>
  <c r="J183" i="5"/>
  <c r="Y72" i="21" s="1"/>
  <c r="G183" i="5"/>
  <c r="AB183" i="5"/>
  <c r="AK72" i="21" s="1"/>
  <c r="U194" i="5"/>
  <c r="O194" i="5"/>
  <c r="L194" i="5"/>
  <c r="I194" i="5"/>
  <c r="R195" i="5"/>
  <c r="S219" i="5"/>
  <c r="M219" i="5"/>
  <c r="Y219" i="5"/>
  <c r="P219" i="5"/>
  <c r="J219" i="5"/>
  <c r="AE219" i="5"/>
  <c r="AB219" i="5"/>
  <c r="G219" i="5"/>
  <c r="O93" i="5"/>
  <c r="H121" i="21" s="1"/>
  <c r="I93" i="5"/>
  <c r="D121" i="21" s="1"/>
  <c r="X93" i="5"/>
  <c r="N121" i="21" s="1"/>
  <c r="I102" i="5"/>
  <c r="D220" i="21" s="1"/>
  <c r="X102" i="5"/>
  <c r="N220" i="21" s="1"/>
  <c r="L107" i="5"/>
  <c r="I115" i="5"/>
  <c r="S127" i="5"/>
  <c r="AE209" i="21" s="1"/>
  <c r="AE127" i="5"/>
  <c r="AB127" i="5"/>
  <c r="AD132" i="5"/>
  <c r="L132" i="5"/>
  <c r="D132" i="5"/>
  <c r="L133" i="5"/>
  <c r="I133" i="5"/>
  <c r="S135" i="5"/>
  <c r="AE151" i="21" s="1"/>
  <c r="M135" i="5"/>
  <c r="AB135" i="5"/>
  <c r="G135" i="5"/>
  <c r="Y137" i="5"/>
  <c r="S137" i="5"/>
  <c r="O138" i="5"/>
  <c r="S139" i="5"/>
  <c r="M139" i="5"/>
  <c r="J139" i="5"/>
  <c r="AE139" i="5"/>
  <c r="G139" i="5"/>
  <c r="O141" i="5"/>
  <c r="H86" i="21" s="1"/>
  <c r="L141" i="5"/>
  <c r="F86" i="21" s="1"/>
  <c r="F141" i="5"/>
  <c r="B86" i="21" s="1"/>
  <c r="AD141" i="5"/>
  <c r="R86" i="21" s="1"/>
  <c r="N145" i="5"/>
  <c r="AB139" i="21" s="1"/>
  <c r="E145" i="5"/>
  <c r="V139" i="21" s="1"/>
  <c r="L151" i="5"/>
  <c r="I154" i="5"/>
  <c r="R154" i="5"/>
  <c r="J125" i="21" s="1"/>
  <c r="L154" i="5"/>
  <c r="F154" i="5"/>
  <c r="U165" i="5"/>
  <c r="I165" i="5"/>
  <c r="D78" i="21" s="1"/>
  <c r="O169" i="5"/>
  <c r="H72" i="21" s="1"/>
  <c r="R169" i="5"/>
  <c r="X169" i="5"/>
  <c r="N72" i="21" s="1"/>
  <c r="AB171" i="5"/>
  <c r="AK134" i="21" s="1"/>
  <c r="I182" i="5"/>
  <c r="F182" i="5"/>
  <c r="O182" i="5"/>
  <c r="H103" i="21" s="1"/>
  <c r="AA182" i="5"/>
  <c r="E183" i="5"/>
  <c r="W183" i="5"/>
  <c r="AC183" i="5"/>
  <c r="I186" i="5"/>
  <c r="X186" i="5"/>
  <c r="O186" i="5"/>
  <c r="L186" i="5"/>
  <c r="F142" i="21" s="1"/>
  <c r="AD186" i="5"/>
  <c r="R142" i="21" s="1"/>
  <c r="F186" i="5"/>
  <c r="L209" i="5"/>
  <c r="AA209" i="5"/>
  <c r="U209" i="5"/>
  <c r="I209" i="5"/>
  <c r="O217" i="5"/>
  <c r="X217" i="5"/>
  <c r="U217" i="5"/>
  <c r="R217" i="5"/>
  <c r="L217" i="5"/>
  <c r="I217" i="5"/>
  <c r="F217" i="5"/>
  <c r="S111" i="5"/>
  <c r="AE110" i="21" s="1"/>
  <c r="G111" i="5"/>
  <c r="W110" i="21" s="1"/>
  <c r="Y111" i="5"/>
  <c r="AI110" i="21" s="1"/>
  <c r="L120" i="5"/>
  <c r="F194" i="21" s="1"/>
  <c r="AA120" i="5"/>
  <c r="U124" i="5"/>
  <c r="O124" i="5"/>
  <c r="X124" i="5"/>
  <c r="U128" i="5"/>
  <c r="L110" i="21" s="1"/>
  <c r="I128" i="5"/>
  <c r="D110" i="21" s="1"/>
  <c r="AA128" i="5"/>
  <c r="P110" i="21" s="1"/>
  <c r="P130" i="5"/>
  <c r="AC198" i="21" s="1"/>
  <c r="G130" i="5"/>
  <c r="L158" i="5"/>
  <c r="U158" i="5"/>
  <c r="AE171" i="5"/>
  <c r="AM134" i="21" s="1"/>
  <c r="O173" i="5"/>
  <c r="R173" i="5"/>
  <c r="D173" i="5"/>
  <c r="AA173" i="5"/>
  <c r="X173" i="5"/>
  <c r="I173" i="5"/>
  <c r="F173" i="5"/>
  <c r="AD173" i="5"/>
  <c r="Y182" i="5"/>
  <c r="V182" i="5"/>
  <c r="P182" i="5"/>
  <c r="AE182" i="5"/>
  <c r="AB182" i="5"/>
  <c r="AK142" i="21" s="1"/>
  <c r="M182" i="5"/>
  <c r="AA142" i="21" s="1"/>
  <c r="J182" i="5"/>
  <c r="Y142" i="21" s="1"/>
  <c r="O185" i="5"/>
  <c r="R185" i="5"/>
  <c r="AA185" i="5"/>
  <c r="I185" i="5"/>
  <c r="X185" i="5"/>
  <c r="F185" i="5"/>
  <c r="U188" i="5"/>
  <c r="AA188" i="5"/>
  <c r="I188" i="5"/>
  <c r="X188" i="5"/>
  <c r="N199" i="21" s="1"/>
  <c r="F188" i="5"/>
  <c r="L23" i="5"/>
  <c r="M25" i="5"/>
  <c r="L29" i="5"/>
  <c r="AD29" i="5"/>
  <c r="AE35" i="5"/>
  <c r="O38" i="5"/>
  <c r="V39" i="5"/>
  <c r="AG182" i="21" s="1"/>
  <c r="G42" i="5"/>
  <c r="AB43" i="5"/>
  <c r="O44" i="5"/>
  <c r="AD45" i="5"/>
  <c r="I47" i="5"/>
  <c r="I51" i="5"/>
  <c r="U51" i="5"/>
  <c r="R54" i="5"/>
  <c r="AB55" i="5"/>
  <c r="AB56" i="5"/>
  <c r="M57" i="5"/>
  <c r="AA93" i="21" s="1"/>
  <c r="J60" i="5"/>
  <c r="AB60" i="5"/>
  <c r="R64" i="5"/>
  <c r="U65" i="5"/>
  <c r="G67" i="5"/>
  <c r="P70" i="5"/>
  <c r="R76" i="5"/>
  <c r="AB79" i="5"/>
  <c r="L80" i="5"/>
  <c r="AA80" i="5"/>
  <c r="AA86" i="5"/>
  <c r="P210" i="21" s="1"/>
  <c r="V89" i="5"/>
  <c r="L90" i="5"/>
  <c r="F213" i="21" s="1"/>
  <c r="AB91" i="5"/>
  <c r="AK215" i="21" s="1"/>
  <c r="D93" i="5"/>
  <c r="H93" i="5" s="1"/>
  <c r="AD93" i="5"/>
  <c r="R121" i="21" s="1"/>
  <c r="X96" i="5"/>
  <c r="N216" i="21" s="1"/>
  <c r="L99" i="5"/>
  <c r="F102" i="5"/>
  <c r="B220" i="21" s="1"/>
  <c r="AA102" i="5"/>
  <c r="P220" i="21" s="1"/>
  <c r="AC103" i="5"/>
  <c r="I106" i="5"/>
  <c r="L106" i="5"/>
  <c r="AD106" i="5"/>
  <c r="G108" i="5"/>
  <c r="W213" i="21" s="1"/>
  <c r="AB108" i="5"/>
  <c r="AK213" i="21" s="1"/>
  <c r="V109" i="5"/>
  <c r="E110" i="5"/>
  <c r="M115" i="5"/>
  <c r="AA195" i="21" s="1"/>
  <c r="AE115" i="5"/>
  <c r="M124" i="5"/>
  <c r="Y124" i="5"/>
  <c r="G124" i="5"/>
  <c r="AA124" i="5"/>
  <c r="Y128" i="5"/>
  <c r="P128" i="5"/>
  <c r="AE128" i="5"/>
  <c r="J130" i="5"/>
  <c r="Y198" i="21" s="1"/>
  <c r="F132" i="5"/>
  <c r="U133" i="5"/>
  <c r="R134" i="5"/>
  <c r="J135" i="5"/>
  <c r="AB137" i="5"/>
  <c r="R138" i="5"/>
  <c r="P139" i="5"/>
  <c r="J140" i="5"/>
  <c r="I141" i="5"/>
  <c r="D86" i="21" s="1"/>
  <c r="M142" i="5"/>
  <c r="R144" i="5"/>
  <c r="AA147" i="5"/>
  <c r="U147" i="5"/>
  <c r="D147" i="5"/>
  <c r="AC147" i="5" s="1"/>
  <c r="AD147" i="5"/>
  <c r="O147" i="5"/>
  <c r="O151" i="5"/>
  <c r="O154" i="5"/>
  <c r="H155" i="5"/>
  <c r="R156" i="5"/>
  <c r="AE159" i="5"/>
  <c r="AB162" i="5"/>
  <c r="M163" i="5"/>
  <c r="D164" i="5"/>
  <c r="L164" i="5"/>
  <c r="L165" i="5"/>
  <c r="R166" i="5"/>
  <c r="V167" i="5"/>
  <c r="F169" i="5"/>
  <c r="B72" i="21" s="1"/>
  <c r="AA169" i="5"/>
  <c r="P72" i="21" s="1"/>
  <c r="M173" i="5"/>
  <c r="V173" i="5"/>
  <c r="P179" i="5"/>
  <c r="AC140" i="21" s="1"/>
  <c r="G182" i="5"/>
  <c r="W142" i="21" s="1"/>
  <c r="AE183" i="5"/>
  <c r="D186" i="5"/>
  <c r="Z186" i="5" s="1"/>
  <c r="O189" i="5"/>
  <c r="R189" i="5"/>
  <c r="L189" i="5"/>
  <c r="AD189" i="5"/>
  <c r="I189" i="5"/>
  <c r="V192" i="5"/>
  <c r="G200" i="5"/>
  <c r="S200" i="5"/>
  <c r="P200" i="5"/>
  <c r="J200" i="5"/>
  <c r="P207" i="5"/>
  <c r="P213" i="5"/>
  <c r="AC146" i="21" s="1"/>
  <c r="V213" i="5"/>
  <c r="AG146" i="21" s="1"/>
  <c r="S213" i="5"/>
  <c r="AE146" i="21" s="1"/>
  <c r="M213" i="5"/>
  <c r="AA146" i="21" s="1"/>
  <c r="AB213" i="5"/>
  <c r="AK146" i="21" s="1"/>
  <c r="J213" i="5"/>
  <c r="Y146" i="21" s="1"/>
  <c r="AA217" i="5"/>
  <c r="S227" i="5"/>
  <c r="AE227" i="5"/>
  <c r="M227" i="5"/>
  <c r="Y227" i="5"/>
  <c r="P227" i="5"/>
  <c r="AC137" i="21" s="1"/>
  <c r="J227" i="5"/>
  <c r="AB227" i="5"/>
  <c r="G227" i="5"/>
  <c r="W137" i="21" s="1"/>
  <c r="I212" i="5"/>
  <c r="AD212" i="5"/>
  <c r="AA223" i="5"/>
  <c r="P89" i="21" s="1"/>
  <c r="L223" i="5"/>
  <c r="F89" i="21" s="1"/>
  <c r="O223" i="5"/>
  <c r="H89" i="21" s="1"/>
  <c r="Y226" i="5"/>
  <c r="AE226" i="5"/>
  <c r="V226" i="5"/>
  <c r="U232" i="5"/>
  <c r="AA232" i="5"/>
  <c r="I232" i="5"/>
  <c r="R4" i="9"/>
  <c r="J177" i="22" s="1"/>
  <c r="AA9" i="9"/>
  <c r="F11" i="9"/>
  <c r="J12" i="9"/>
  <c r="I21" i="9"/>
  <c r="U21" i="9"/>
  <c r="D21" i="9"/>
  <c r="R21" i="9"/>
  <c r="O21" i="9"/>
  <c r="V107" i="5"/>
  <c r="AG216" i="21" s="1"/>
  <c r="V119" i="5"/>
  <c r="AG167" i="21" s="1"/>
  <c r="P121" i="5"/>
  <c r="U122" i="5"/>
  <c r="L195" i="21" s="1"/>
  <c r="R125" i="5"/>
  <c r="R150" i="5"/>
  <c r="P151" i="5"/>
  <c r="S153" i="5"/>
  <c r="M155" i="5"/>
  <c r="O170" i="5"/>
  <c r="H136" i="21" s="1"/>
  <c r="AA170" i="5"/>
  <c r="P136" i="21" s="1"/>
  <c r="F172" i="5"/>
  <c r="B73" i="21" s="1"/>
  <c r="X172" i="5"/>
  <c r="N73" i="21" s="1"/>
  <c r="D179" i="5"/>
  <c r="V185" i="5"/>
  <c r="S188" i="5"/>
  <c r="AB190" i="5"/>
  <c r="P191" i="5"/>
  <c r="F192" i="5"/>
  <c r="AA192" i="5"/>
  <c r="R198" i="5"/>
  <c r="U202" i="5"/>
  <c r="P205" i="5"/>
  <c r="AC68" i="21" s="1"/>
  <c r="O210" i="5"/>
  <c r="P211" i="5"/>
  <c r="S215" i="5"/>
  <c r="Y215" i="5"/>
  <c r="AE215" i="5"/>
  <c r="R216" i="5"/>
  <c r="J218" i="5"/>
  <c r="S223" i="5"/>
  <c r="Y223" i="5"/>
  <c r="P223" i="5"/>
  <c r="F226" i="5"/>
  <c r="X226" i="5"/>
  <c r="AD228" i="5"/>
  <c r="S229" i="5"/>
  <c r="S231" i="5"/>
  <c r="Y231" i="5"/>
  <c r="J231" i="5"/>
  <c r="R231" i="5"/>
  <c r="X232" i="5"/>
  <c r="N151" i="21" s="1"/>
  <c r="L7" i="9"/>
  <c r="X7" i="9"/>
  <c r="R10" i="9"/>
  <c r="J99" i="22" s="1"/>
  <c r="AD10" i="9"/>
  <c r="R99" i="22" s="1"/>
  <c r="I11" i="9"/>
  <c r="R12" i="9"/>
  <c r="O17" i="9"/>
  <c r="D17" i="9"/>
  <c r="L17" i="9"/>
  <c r="F181" i="22" s="1"/>
  <c r="R140" i="5"/>
  <c r="J138" i="21" s="1"/>
  <c r="V143" i="5"/>
  <c r="AB145" i="5"/>
  <c r="AK139" i="21" s="1"/>
  <c r="S150" i="5"/>
  <c r="V153" i="5"/>
  <c r="P155" i="5"/>
  <c r="AE155" i="5"/>
  <c r="L178" i="5"/>
  <c r="O179" i="5"/>
  <c r="AD179" i="5"/>
  <c r="AE186" i="5"/>
  <c r="AM75" i="21" s="1"/>
  <c r="R191" i="5"/>
  <c r="I192" i="5"/>
  <c r="V197" i="5"/>
  <c r="AG92" i="21" s="1"/>
  <c r="V202" i="5"/>
  <c r="U211" i="5"/>
  <c r="M214" i="5"/>
  <c r="P214" i="5"/>
  <c r="X221" i="5"/>
  <c r="N145" i="21" s="1"/>
  <c r="D223" i="5"/>
  <c r="Z223" i="5" s="1"/>
  <c r="O89" i="21" s="1"/>
  <c r="R223" i="5"/>
  <c r="J89" i="21" s="1"/>
  <c r="G226" i="5"/>
  <c r="V229" i="5"/>
  <c r="D231" i="5"/>
  <c r="F232" i="5"/>
  <c r="AE10" i="9"/>
  <c r="AM182" i="22" s="1"/>
  <c r="Y10" i="9"/>
  <c r="AI182" i="22" s="1"/>
  <c r="G10" i="9"/>
  <c r="W182" i="22" s="1"/>
  <c r="V191" i="5"/>
  <c r="AG193" i="21" s="1"/>
  <c r="R210" i="5"/>
  <c r="V211" i="5"/>
  <c r="M216" i="5"/>
  <c r="AB216" i="5"/>
  <c r="AK176" i="21" s="1"/>
  <c r="J216" i="5"/>
  <c r="M218" i="5"/>
  <c r="AE220" i="5"/>
  <c r="Y220" i="5"/>
  <c r="F223" i="5"/>
  <c r="B89" i="21" s="1"/>
  <c r="U223" i="5"/>
  <c r="L89" i="21" s="1"/>
  <c r="J226" i="5"/>
  <c r="AB226" i="5"/>
  <c r="AE228" i="5"/>
  <c r="AB228" i="5"/>
  <c r="U11" i="9"/>
  <c r="R18" i="9"/>
  <c r="U18" i="9"/>
  <c r="O18" i="9"/>
  <c r="I18" i="9"/>
  <c r="F18" i="9"/>
  <c r="AD18" i="9"/>
  <c r="X18" i="9"/>
  <c r="AA112" i="5"/>
  <c r="R118" i="5"/>
  <c r="AE119" i="5"/>
  <c r="AM167" i="21" s="1"/>
  <c r="X125" i="5"/>
  <c r="F140" i="5"/>
  <c r="B138" i="21" s="1"/>
  <c r="X140" i="5"/>
  <c r="N138" i="21" s="1"/>
  <c r="G143" i="5"/>
  <c r="Y143" i="5"/>
  <c r="G150" i="5"/>
  <c r="Y151" i="5"/>
  <c r="I153" i="5"/>
  <c r="G155" i="5"/>
  <c r="S156" i="5"/>
  <c r="I157" i="5"/>
  <c r="AA157" i="5"/>
  <c r="F170" i="5"/>
  <c r="B136" i="21" s="1"/>
  <c r="U170" i="5"/>
  <c r="R179" i="5"/>
  <c r="P186" i="5"/>
  <c r="AC75" i="21" s="1"/>
  <c r="V187" i="5"/>
  <c r="AG102" i="21" s="1"/>
  <c r="F191" i="5"/>
  <c r="Y191" i="5"/>
  <c r="O192" i="5"/>
  <c r="D193" i="5"/>
  <c r="E204" i="5"/>
  <c r="G205" i="5"/>
  <c r="W68" i="21" s="1"/>
  <c r="S210" i="5"/>
  <c r="Y211" i="5"/>
  <c r="E214" i="5"/>
  <c r="F216" i="5"/>
  <c r="Y216" i="5"/>
  <c r="AB218" i="5"/>
  <c r="L222" i="5"/>
  <c r="AA222" i="5"/>
  <c r="G223" i="5"/>
  <c r="V223" i="5"/>
  <c r="M226" i="5"/>
  <c r="F229" i="5"/>
  <c r="Y229" i="5"/>
  <c r="V231" i="5"/>
  <c r="J232" i="5"/>
  <c r="O13" i="9"/>
  <c r="R13" i="9"/>
  <c r="Y14" i="9"/>
  <c r="S14" i="9"/>
  <c r="AB14" i="9"/>
  <c r="G14" i="9"/>
  <c r="AE14" i="9"/>
  <c r="AA21" i="9"/>
  <c r="O12" i="9"/>
  <c r="AA12" i="9"/>
  <c r="Y20" i="9"/>
  <c r="G20" i="9"/>
  <c r="L11" i="9"/>
  <c r="X11" i="9"/>
  <c r="O11" i="9"/>
  <c r="AA11" i="9"/>
  <c r="M12" i="9"/>
  <c r="G12" i="9"/>
  <c r="S12" i="9"/>
  <c r="P12" i="9"/>
  <c r="X16" i="9"/>
  <c r="N180" i="22" s="1"/>
  <c r="U16" i="9"/>
  <c r="L180" i="22" s="1"/>
  <c r="R172" i="5"/>
  <c r="J73" i="21" s="1"/>
  <c r="L179" i="5"/>
  <c r="X179" i="5"/>
  <c r="Y189" i="5"/>
  <c r="J191" i="5"/>
  <c r="X192" i="5"/>
  <c r="AA210" i="5"/>
  <c r="AE211" i="5"/>
  <c r="AD223" i="5"/>
  <c r="R89" i="21" s="1"/>
  <c r="I226" i="5"/>
  <c r="O226" i="5"/>
  <c r="S226" i="5"/>
  <c r="V228" i="5"/>
  <c r="M229" i="5"/>
  <c r="AA144" i="21" s="1"/>
  <c r="R232" i="5"/>
  <c r="R9" i="9"/>
  <c r="I12" i="9"/>
  <c r="J16" i="9"/>
  <c r="Y100" i="22" s="1"/>
  <c r="AE16" i="9"/>
  <c r="M16" i="9"/>
  <c r="U14" i="9"/>
  <c r="L179" i="22" s="1"/>
  <c r="V15" i="9"/>
  <c r="U19" i="9"/>
  <c r="AE21" i="9"/>
  <c r="AM177" i="22" s="1"/>
  <c r="X22" i="9"/>
  <c r="V23" i="9"/>
  <c r="G24" i="9"/>
  <c r="AA24" i="9"/>
  <c r="AD26" i="9"/>
  <c r="V27" i="9"/>
  <c r="F30" i="9"/>
  <c r="X30" i="9"/>
  <c r="I31" i="9"/>
  <c r="D186" i="22" s="1"/>
  <c r="G32" i="9"/>
  <c r="AE32" i="9"/>
  <c r="U33" i="9"/>
  <c r="AB34" i="9"/>
  <c r="AA35" i="9"/>
  <c r="X38" i="9"/>
  <c r="I39" i="9"/>
  <c r="D100" i="22" s="1"/>
  <c r="G40" i="9"/>
  <c r="O41" i="9"/>
  <c r="U43" i="9"/>
  <c r="I44" i="9"/>
  <c r="AE44" i="9"/>
  <c r="AB45" i="9"/>
  <c r="U46" i="9"/>
  <c r="F47" i="9"/>
  <c r="X47" i="9"/>
  <c r="F50" i="9"/>
  <c r="AD50" i="9"/>
  <c r="U51" i="9"/>
  <c r="L191" i="22" s="1"/>
  <c r="O52" i="9"/>
  <c r="I53" i="9"/>
  <c r="D70" i="22" s="1"/>
  <c r="AA53" i="9"/>
  <c r="P55" i="9"/>
  <c r="AC103" i="22" s="1"/>
  <c r="AE55" i="9"/>
  <c r="R56" i="9"/>
  <c r="AD58" i="9"/>
  <c r="X59" i="9"/>
  <c r="G61" i="9"/>
  <c r="F62" i="9"/>
  <c r="X62" i="9"/>
  <c r="G63" i="9"/>
  <c r="U64" i="9"/>
  <c r="R65" i="9"/>
  <c r="F66" i="9"/>
  <c r="X66" i="9"/>
  <c r="G67" i="9"/>
  <c r="X67" i="9"/>
  <c r="N206" i="22" s="1"/>
  <c r="G69" i="9"/>
  <c r="Y69" i="9"/>
  <c r="U72" i="9"/>
  <c r="O74" i="9"/>
  <c r="M75" i="9"/>
  <c r="G76" i="9"/>
  <c r="J77" i="9"/>
  <c r="Y77" i="9"/>
  <c r="F78" i="9"/>
  <c r="U78" i="9"/>
  <c r="X80" i="9"/>
  <c r="N211" i="22" s="1"/>
  <c r="AA82" i="9"/>
  <c r="P213" i="22" s="1"/>
  <c r="X83" i="9"/>
  <c r="S84" i="9"/>
  <c r="P86" i="9"/>
  <c r="Y86" i="9"/>
  <c r="R88" i="9"/>
  <c r="J215" i="22" s="1"/>
  <c r="X90" i="9"/>
  <c r="AD93" i="9"/>
  <c r="S94" i="9"/>
  <c r="AE71" i="22" s="1"/>
  <c r="F95" i="9"/>
  <c r="B126" i="22" s="1"/>
  <c r="AA95" i="9"/>
  <c r="P126" i="22" s="1"/>
  <c r="I96" i="9"/>
  <c r="D220" i="22" s="1"/>
  <c r="X96" i="9"/>
  <c r="N220" i="22" s="1"/>
  <c r="J97" i="9"/>
  <c r="F98" i="9"/>
  <c r="AA98" i="9"/>
  <c r="I99" i="9"/>
  <c r="D127" i="22" s="1"/>
  <c r="AA99" i="9"/>
  <c r="P127" i="22" s="1"/>
  <c r="AD101" i="9"/>
  <c r="R97" i="22" s="1"/>
  <c r="I102" i="9"/>
  <c r="S102" i="9"/>
  <c r="AB102" i="9"/>
  <c r="AK123" i="22" s="1"/>
  <c r="J103" i="9"/>
  <c r="X104" i="9"/>
  <c r="O106" i="9"/>
  <c r="H172" i="22" s="1"/>
  <c r="J107" i="9"/>
  <c r="Y220" i="22" s="1"/>
  <c r="O108" i="9"/>
  <c r="O109" i="9"/>
  <c r="X110" i="9"/>
  <c r="N192" i="22" s="1"/>
  <c r="D112" i="9"/>
  <c r="R112" i="9"/>
  <c r="G114" i="9"/>
  <c r="AB114" i="9"/>
  <c r="X115" i="9"/>
  <c r="U116" i="9"/>
  <c r="J117" i="9"/>
  <c r="Y115" i="22" s="1"/>
  <c r="AE117" i="9"/>
  <c r="AM115" i="22" s="1"/>
  <c r="I118" i="9"/>
  <c r="D111" i="22" s="1"/>
  <c r="U118" i="9"/>
  <c r="L111" i="22" s="1"/>
  <c r="AE118" i="9"/>
  <c r="Y119" i="9"/>
  <c r="AI167" i="22" s="1"/>
  <c r="Y122" i="9"/>
  <c r="AI111" i="22" s="1"/>
  <c r="L128" i="9"/>
  <c r="J134" i="9"/>
  <c r="AB134" i="9"/>
  <c r="S134" i="9"/>
  <c r="G134" i="9"/>
  <c r="W144" i="22" s="1"/>
  <c r="P134" i="9"/>
  <c r="Y134" i="9"/>
  <c r="AE134" i="9"/>
  <c r="X141" i="9"/>
  <c r="N86" i="22" s="1"/>
  <c r="U141" i="9"/>
  <c r="L86" i="22" s="1"/>
  <c r="F141" i="9"/>
  <c r="B86" i="22" s="1"/>
  <c r="AD141" i="9"/>
  <c r="R86" i="22" s="1"/>
  <c r="R141" i="9"/>
  <c r="J86" i="22" s="1"/>
  <c r="D141" i="9"/>
  <c r="O141" i="9"/>
  <c r="H86" i="22" s="1"/>
  <c r="AA141" i="9"/>
  <c r="P86" i="22" s="1"/>
  <c r="L141" i="9"/>
  <c r="F86" i="22" s="1"/>
  <c r="I141" i="9"/>
  <c r="D86" i="22" s="1"/>
  <c r="L22" i="9"/>
  <c r="X27" i="9"/>
  <c r="AA33" i="9"/>
  <c r="X51" i="9"/>
  <c r="AE54" i="9"/>
  <c r="AA59" i="9"/>
  <c r="V78" i="9"/>
  <c r="U88" i="9"/>
  <c r="L215" i="22" s="1"/>
  <c r="U94" i="9"/>
  <c r="L219" i="22" s="1"/>
  <c r="AA104" i="9"/>
  <c r="R109" i="9"/>
  <c r="J107" i="22" s="1"/>
  <c r="AA115" i="9"/>
  <c r="X116" i="9"/>
  <c r="L118" i="9"/>
  <c r="F111" i="22" s="1"/>
  <c r="V118" i="9"/>
  <c r="Z134" i="9"/>
  <c r="AC134" i="9"/>
  <c r="E134" i="9"/>
  <c r="N134" i="9"/>
  <c r="K134" i="9"/>
  <c r="AA15" i="9"/>
  <c r="AA19" i="9"/>
  <c r="O22" i="9"/>
  <c r="H184" i="22" s="1"/>
  <c r="AA22" i="9"/>
  <c r="AA27" i="9"/>
  <c r="I30" i="9"/>
  <c r="AA30" i="9"/>
  <c r="U31" i="9"/>
  <c r="O32" i="9"/>
  <c r="AB33" i="9"/>
  <c r="AE34" i="9"/>
  <c r="U39" i="9"/>
  <c r="G42" i="9"/>
  <c r="X42" i="9"/>
  <c r="Y43" i="9"/>
  <c r="O44" i="9"/>
  <c r="X46" i="9"/>
  <c r="D49" i="9"/>
  <c r="Z49" i="9" s="1"/>
  <c r="Y51" i="9"/>
  <c r="AI106" i="22" s="1"/>
  <c r="AA52" i="9"/>
  <c r="AC53" i="9"/>
  <c r="V54" i="9"/>
  <c r="U55" i="9"/>
  <c r="U56" i="9"/>
  <c r="AD59" i="9"/>
  <c r="I62" i="9"/>
  <c r="AA62" i="9"/>
  <c r="O63" i="9"/>
  <c r="G64" i="9"/>
  <c r="AE64" i="9"/>
  <c r="AD67" i="9"/>
  <c r="R206" i="22" s="1"/>
  <c r="S75" i="9"/>
  <c r="I78" i="9"/>
  <c r="X78" i="9"/>
  <c r="J79" i="9"/>
  <c r="X88" i="9"/>
  <c r="N215" i="22" s="1"/>
  <c r="X94" i="9"/>
  <c r="N219" i="22" s="1"/>
  <c r="L96" i="9"/>
  <c r="F220" i="22" s="1"/>
  <c r="AA96" i="9"/>
  <c r="P220" i="22" s="1"/>
  <c r="L102" i="9"/>
  <c r="U102" i="9"/>
  <c r="AD102" i="9"/>
  <c r="S109" i="9"/>
  <c r="M118" i="9"/>
  <c r="E122" i="9"/>
  <c r="N122" i="9"/>
  <c r="AC122" i="9"/>
  <c r="U125" i="9"/>
  <c r="D128" i="9"/>
  <c r="R128" i="9"/>
  <c r="P129" i="9"/>
  <c r="J129" i="9"/>
  <c r="AD19" i="9"/>
  <c r="D22" i="9"/>
  <c r="AB22" i="9"/>
  <c r="F27" i="9"/>
  <c r="AD27" i="9"/>
  <c r="L30" i="9"/>
  <c r="AB30" i="9"/>
  <c r="X31" i="9"/>
  <c r="N186" i="22" s="1"/>
  <c r="S34" i="9"/>
  <c r="X39" i="9"/>
  <c r="AA41" i="9"/>
  <c r="I42" i="9"/>
  <c r="Y42" i="9"/>
  <c r="G43" i="9"/>
  <c r="P44" i="9"/>
  <c r="AA46" i="9"/>
  <c r="AE47" i="9"/>
  <c r="O50" i="9"/>
  <c r="F51" i="9"/>
  <c r="AA51" i="9"/>
  <c r="P191" i="22" s="1"/>
  <c r="Q53" i="9"/>
  <c r="V55" i="9"/>
  <c r="G56" i="9"/>
  <c r="AA56" i="9"/>
  <c r="F59" i="9"/>
  <c r="AA61" i="9"/>
  <c r="P95" i="22" s="1"/>
  <c r="L62" i="9"/>
  <c r="AB62" i="9"/>
  <c r="AK86" i="22" s="1"/>
  <c r="P63" i="9"/>
  <c r="L66" i="9"/>
  <c r="AD66" i="9"/>
  <c r="O67" i="9"/>
  <c r="H206" i="22" s="1"/>
  <c r="L69" i="9"/>
  <c r="AA74" i="9"/>
  <c r="V75" i="9"/>
  <c r="O76" i="9"/>
  <c r="H209" i="22" s="1"/>
  <c r="O77" i="9"/>
  <c r="AD77" i="9"/>
  <c r="AA78" i="9"/>
  <c r="M79" i="9"/>
  <c r="K86" i="9"/>
  <c r="E214" i="22" s="1"/>
  <c r="T86" i="9"/>
  <c r="K214" i="22" s="1"/>
  <c r="AC86" i="9"/>
  <c r="Q214" i="22" s="1"/>
  <c r="D88" i="9"/>
  <c r="AE88" i="9"/>
  <c r="AM125" i="22" s="1"/>
  <c r="L93" i="9"/>
  <c r="F94" i="9"/>
  <c r="B219" i="22" s="1"/>
  <c r="AA94" i="9"/>
  <c r="P219" i="22" s="1"/>
  <c r="P95" i="9"/>
  <c r="O96" i="9"/>
  <c r="H220" i="22" s="1"/>
  <c r="AB96" i="9"/>
  <c r="AB97" i="9"/>
  <c r="L98" i="9"/>
  <c r="AE98" i="9"/>
  <c r="P99" i="9"/>
  <c r="D102" i="9"/>
  <c r="M102" i="9"/>
  <c r="V102" i="9"/>
  <c r="AG123" i="22" s="1"/>
  <c r="AE102" i="9"/>
  <c r="AE104" i="9"/>
  <c r="AM215" i="22" s="1"/>
  <c r="AA106" i="9"/>
  <c r="P172" i="22" s="1"/>
  <c r="V107" i="9"/>
  <c r="AG220" i="22" s="1"/>
  <c r="D109" i="9"/>
  <c r="U109" i="9"/>
  <c r="AE110" i="9"/>
  <c r="I112" i="9"/>
  <c r="X112" i="9"/>
  <c r="M113" i="9"/>
  <c r="D118" i="9"/>
  <c r="X118" i="9"/>
  <c r="N111" i="22" s="1"/>
  <c r="R120" i="9"/>
  <c r="S123" i="9"/>
  <c r="AE113" i="22" s="1"/>
  <c r="V128" i="9"/>
  <c r="AG195" i="22" s="1"/>
  <c r="S128" i="9"/>
  <c r="AA230" i="5"/>
  <c r="AA6" i="9"/>
  <c r="S13" i="9"/>
  <c r="AE184" i="22" s="1"/>
  <c r="I14" i="9"/>
  <c r="D179" i="22" s="1"/>
  <c r="M15" i="9"/>
  <c r="S22" i="9"/>
  <c r="O23" i="9"/>
  <c r="AD23" i="9"/>
  <c r="O26" i="9"/>
  <c r="I27" i="9"/>
  <c r="AE27" i="9"/>
  <c r="AA29" i="9"/>
  <c r="O30" i="9"/>
  <c r="AD30" i="9"/>
  <c r="AA31" i="9"/>
  <c r="P186" i="22" s="1"/>
  <c r="R32" i="9"/>
  <c r="I33" i="9"/>
  <c r="U34" i="9"/>
  <c r="U35" i="9"/>
  <c r="O37" i="9"/>
  <c r="H187" i="22" s="1"/>
  <c r="L38" i="9"/>
  <c r="AE38" i="9"/>
  <c r="AA39" i="9"/>
  <c r="AB41" i="9"/>
  <c r="L42" i="9"/>
  <c r="AA42" i="9"/>
  <c r="P93" i="22" s="1"/>
  <c r="I43" i="9"/>
  <c r="D190" i="22" s="1"/>
  <c r="AD43" i="9"/>
  <c r="R44" i="9"/>
  <c r="I45" i="9"/>
  <c r="F46" i="9"/>
  <c r="AD46" i="9"/>
  <c r="O47" i="9"/>
  <c r="U50" i="9"/>
  <c r="I51" i="9"/>
  <c r="AD51" i="9"/>
  <c r="R53" i="9"/>
  <c r="L54" i="9"/>
  <c r="Y54" i="9"/>
  <c r="F55" i="9"/>
  <c r="X55" i="9"/>
  <c r="AE56" i="9"/>
  <c r="O58" i="9"/>
  <c r="H150" i="22" s="1"/>
  <c r="I59" i="9"/>
  <c r="AB61" i="9"/>
  <c r="O62" i="9"/>
  <c r="AD62" i="9"/>
  <c r="U63" i="9"/>
  <c r="O66" i="9"/>
  <c r="AE66" i="9"/>
  <c r="P67" i="9"/>
  <c r="M69" i="9"/>
  <c r="AA70" i="9"/>
  <c r="AD74" i="9"/>
  <c r="R76" i="9"/>
  <c r="J209" i="22" s="1"/>
  <c r="D77" i="9"/>
  <c r="N77" i="9" s="1"/>
  <c r="R77" i="9"/>
  <c r="AE77" i="9"/>
  <c r="L78" i="9"/>
  <c r="AB78" i="9"/>
  <c r="P79" i="9"/>
  <c r="AC148" i="22" s="1"/>
  <c r="O82" i="9"/>
  <c r="H213" i="22" s="1"/>
  <c r="F83" i="9"/>
  <c r="D84" i="9"/>
  <c r="L86" i="9"/>
  <c r="U86" i="9"/>
  <c r="L214" i="22" s="1"/>
  <c r="AD86" i="9"/>
  <c r="R214" i="22" s="1"/>
  <c r="J88" i="9"/>
  <c r="Y125" i="22" s="1"/>
  <c r="O93" i="9"/>
  <c r="H125" i="22" s="1"/>
  <c r="I94" i="9"/>
  <c r="D219" i="22" s="1"/>
  <c r="AB94" i="9"/>
  <c r="AK71" i="22" s="1"/>
  <c r="R95" i="9"/>
  <c r="J126" i="22" s="1"/>
  <c r="D96" i="9"/>
  <c r="O98" i="9"/>
  <c r="R99" i="9"/>
  <c r="J127" i="22" s="1"/>
  <c r="I101" i="9"/>
  <c r="D97" i="22" s="1"/>
  <c r="S103" i="9"/>
  <c r="I104" i="9"/>
  <c r="AD106" i="9"/>
  <c r="R172" i="22" s="1"/>
  <c r="F109" i="9"/>
  <c r="Y109" i="9"/>
  <c r="V111" i="9"/>
  <c r="F115" i="9"/>
  <c r="D116" i="9"/>
  <c r="V117" i="9"/>
  <c r="AG115" i="22" s="1"/>
  <c r="O118" i="9"/>
  <c r="H111" i="22" s="1"/>
  <c r="Y118" i="9"/>
  <c r="M119" i="9"/>
  <c r="AA167" i="22" s="1"/>
  <c r="G122" i="9"/>
  <c r="W111" i="22" s="1"/>
  <c r="P122" i="9"/>
  <c r="AC111" i="22" s="1"/>
  <c r="U126" i="9"/>
  <c r="I127" i="9"/>
  <c r="G128" i="9"/>
  <c r="W195" i="22" s="1"/>
  <c r="X128" i="9"/>
  <c r="U132" i="9"/>
  <c r="O132" i="9"/>
  <c r="M134" i="9"/>
  <c r="AD22" i="9"/>
  <c r="AD31" i="9"/>
  <c r="V34" i="9"/>
  <c r="AD39" i="9"/>
  <c r="O42" i="9"/>
  <c r="H93" i="22" s="1"/>
  <c r="X63" i="9"/>
  <c r="P64" i="9"/>
  <c r="U76" i="9"/>
  <c r="L209" i="22" s="1"/>
  <c r="O78" i="9"/>
  <c r="S79" i="9"/>
  <c r="I83" i="9"/>
  <c r="R93" i="9"/>
  <c r="J125" i="22" s="1"/>
  <c r="L94" i="9"/>
  <c r="F219" i="22" s="1"/>
  <c r="AD94" i="9"/>
  <c r="R219" i="22" s="1"/>
  <c r="S95" i="9"/>
  <c r="R96" i="9"/>
  <c r="J220" i="22" s="1"/>
  <c r="AE97" i="9"/>
  <c r="P98" i="9"/>
  <c r="S99" i="9"/>
  <c r="F102" i="9"/>
  <c r="O102" i="9"/>
  <c r="X102" i="9"/>
  <c r="I109" i="9"/>
  <c r="AA109" i="9"/>
  <c r="AE111" i="9"/>
  <c r="L112" i="9"/>
  <c r="U114" i="9"/>
  <c r="I115" i="9"/>
  <c r="D117" i="9"/>
  <c r="AA117" i="9"/>
  <c r="F118" i="9"/>
  <c r="B111" i="22" s="1"/>
  <c r="P118" i="9"/>
  <c r="AA118" i="9"/>
  <c r="P111" i="22" s="1"/>
  <c r="P119" i="9"/>
  <c r="AC167" i="22" s="1"/>
  <c r="H122" i="9"/>
  <c r="Q122" i="9"/>
  <c r="I125" i="9"/>
  <c r="AE125" i="9"/>
  <c r="X126" i="9"/>
  <c r="R127" i="9"/>
  <c r="Y128" i="9"/>
  <c r="R130" i="9"/>
  <c r="J116" i="22" s="1"/>
  <c r="I130" i="9"/>
  <c r="D116" i="22" s="1"/>
  <c r="O130" i="9"/>
  <c r="H116" i="22" s="1"/>
  <c r="X131" i="9"/>
  <c r="I131" i="9"/>
  <c r="T134" i="9"/>
  <c r="U22" i="9"/>
  <c r="L184" i="22" s="1"/>
  <c r="O27" i="9"/>
  <c r="S30" i="9"/>
  <c r="U32" i="9"/>
  <c r="P43" i="9"/>
  <c r="U44" i="9"/>
  <c r="U47" i="9"/>
  <c r="O51" i="9"/>
  <c r="H191" i="22" s="1"/>
  <c r="E53" i="9"/>
  <c r="T53" i="9"/>
  <c r="D54" i="9"/>
  <c r="AB54" i="9"/>
  <c r="I55" i="9"/>
  <c r="D189" i="22" s="1"/>
  <c r="AA55" i="9"/>
  <c r="P189" i="22" s="1"/>
  <c r="M56" i="9"/>
  <c r="O59" i="9"/>
  <c r="S62" i="9"/>
  <c r="AA63" i="9"/>
  <c r="U66" i="9"/>
  <c r="U67" i="9"/>
  <c r="L206" i="22" s="1"/>
  <c r="AD78" i="9"/>
  <c r="V79" i="9"/>
  <c r="U98" i="9"/>
  <c r="G102" i="9"/>
  <c r="P102" i="9"/>
  <c r="Y102" i="9"/>
  <c r="AI123" i="22" s="1"/>
  <c r="R104" i="9"/>
  <c r="J109" i="9"/>
  <c r="AD109" i="9"/>
  <c r="O112" i="9"/>
  <c r="O115" i="9"/>
  <c r="AB117" i="9"/>
  <c r="AK115" i="22" s="1"/>
  <c r="G118" i="9"/>
  <c r="AB118" i="9"/>
  <c r="S119" i="9"/>
  <c r="AE167" i="22" s="1"/>
  <c r="AA126" i="9"/>
  <c r="U127" i="9"/>
  <c r="I128" i="9"/>
  <c r="D114" i="22" s="1"/>
  <c r="AA128" i="9"/>
  <c r="P114" i="22" s="1"/>
  <c r="N132" i="9"/>
  <c r="K132" i="9"/>
  <c r="V134" i="9"/>
  <c r="U15" i="9"/>
  <c r="O19" i="9"/>
  <c r="H100" i="22" s="1"/>
  <c r="I22" i="9"/>
  <c r="U23" i="9"/>
  <c r="U24" i="9"/>
  <c r="AA26" i="9"/>
  <c r="U27" i="9"/>
  <c r="O28" i="9"/>
  <c r="D30" i="9"/>
  <c r="Q30" i="9" s="1"/>
  <c r="U30" i="9"/>
  <c r="F31" i="9"/>
  <c r="I35" i="9"/>
  <c r="F39" i="9"/>
  <c r="I41" i="9"/>
  <c r="D187" i="22" s="1"/>
  <c r="D42" i="9"/>
  <c r="S42" i="9"/>
  <c r="AD42" i="9"/>
  <c r="S43" i="9"/>
  <c r="G44" i="9"/>
  <c r="U45" i="9"/>
  <c r="O46" i="9"/>
  <c r="AA50" i="9"/>
  <c r="P51" i="9"/>
  <c r="G52" i="9"/>
  <c r="O55" i="9"/>
  <c r="H189" i="22" s="1"/>
  <c r="AD55" i="9"/>
  <c r="AA58" i="9"/>
  <c r="U59" i="9"/>
  <c r="D62" i="9"/>
  <c r="U62" i="9"/>
  <c r="F63" i="9"/>
  <c r="AD63" i="9"/>
  <c r="S64" i="9"/>
  <c r="F67" i="9"/>
  <c r="B206" i="22" s="1"/>
  <c r="V69" i="9"/>
  <c r="AG156" i="22" s="1"/>
  <c r="L74" i="9"/>
  <c r="I77" i="9"/>
  <c r="V77" i="9"/>
  <c r="D78" i="9"/>
  <c r="S78" i="9"/>
  <c r="AE79" i="9"/>
  <c r="X86" i="9"/>
  <c r="N214" i="22" s="1"/>
  <c r="V90" i="9"/>
  <c r="AA93" i="9"/>
  <c r="O94" i="9"/>
  <c r="H219" i="22" s="1"/>
  <c r="X98" i="9"/>
  <c r="AA102" i="9"/>
  <c r="G103" i="9"/>
  <c r="Y103" i="9"/>
  <c r="I105" i="9"/>
  <c r="L106" i="9"/>
  <c r="I108" i="9"/>
  <c r="L109" i="9"/>
  <c r="AE109" i="9"/>
  <c r="J111" i="9"/>
  <c r="P112" i="9"/>
  <c r="AB112" i="9"/>
  <c r="AA114" i="9"/>
  <c r="S116" i="9"/>
  <c r="AD117" i="9"/>
  <c r="S118" i="9"/>
  <c r="AE197" i="22" s="1"/>
  <c r="AD118" i="9"/>
  <c r="R111" i="22" s="1"/>
  <c r="V119" i="9"/>
  <c r="AG167" i="22" s="1"/>
  <c r="K122" i="9"/>
  <c r="X122" i="9"/>
  <c r="AA124" i="9"/>
  <c r="L125" i="9"/>
  <c r="AB126" i="9"/>
  <c r="V127" i="9"/>
  <c r="J128" i="9"/>
  <c r="Y195" i="22" s="1"/>
  <c r="AB128" i="9"/>
  <c r="R134" i="9"/>
  <c r="AA134" i="9"/>
  <c r="F134" i="9"/>
  <c r="O134" i="9"/>
  <c r="X134" i="9"/>
  <c r="AD134" i="9"/>
  <c r="U134" i="9"/>
  <c r="W134" i="9"/>
  <c r="Y132" i="9"/>
  <c r="AE133" i="9"/>
  <c r="AM171" i="22" s="1"/>
  <c r="I137" i="9"/>
  <c r="AA137" i="9"/>
  <c r="O138" i="9"/>
  <c r="AA140" i="9"/>
  <c r="Y141" i="9"/>
  <c r="D142" i="9"/>
  <c r="K142" i="9" s="1"/>
  <c r="X144" i="9"/>
  <c r="N143" i="22" s="1"/>
  <c r="M145" i="9"/>
  <c r="AA143" i="22" s="1"/>
  <c r="F146" i="9"/>
  <c r="AB146" i="9"/>
  <c r="O147" i="9"/>
  <c r="D148" i="9"/>
  <c r="N148" i="9" s="1"/>
  <c r="S149" i="9"/>
  <c r="L150" i="9"/>
  <c r="F119" i="22" s="1"/>
  <c r="Y150" i="9"/>
  <c r="AB152" i="9"/>
  <c r="R153" i="9"/>
  <c r="J83" i="22" s="1"/>
  <c r="L154" i="9"/>
  <c r="J155" i="9"/>
  <c r="U156" i="9"/>
  <c r="L143" i="22" s="1"/>
  <c r="L157" i="9"/>
  <c r="AD158" i="9"/>
  <c r="R159" i="9"/>
  <c r="D160" i="9"/>
  <c r="W160" i="9" s="1"/>
  <c r="S160" i="9"/>
  <c r="D162" i="9"/>
  <c r="Q162" i="9" s="1"/>
  <c r="AD162" i="9"/>
  <c r="O163" i="9"/>
  <c r="AA165" i="9"/>
  <c r="I166" i="9"/>
  <c r="U166" i="9"/>
  <c r="AD166" i="9"/>
  <c r="V169" i="9"/>
  <c r="I170" i="9"/>
  <c r="AA170" i="9"/>
  <c r="M171" i="9"/>
  <c r="S172" i="9"/>
  <c r="AE173" i="9"/>
  <c r="X174" i="9"/>
  <c r="J175" i="9"/>
  <c r="Y77" i="22" s="1"/>
  <c r="AD175" i="9"/>
  <c r="R154" i="22" s="1"/>
  <c r="R176" i="9"/>
  <c r="J144" i="22" s="1"/>
  <c r="O178" i="9"/>
  <c r="I182" i="9"/>
  <c r="D107" i="22" s="1"/>
  <c r="U184" i="9"/>
  <c r="J185" i="9"/>
  <c r="Y202" i="22" s="1"/>
  <c r="AB185" i="9"/>
  <c r="I186" i="9"/>
  <c r="X186" i="9"/>
  <c r="G188" i="9"/>
  <c r="AD189" i="9"/>
  <c r="U190" i="9"/>
  <c r="L165" i="22" s="1"/>
  <c r="J193" i="9"/>
  <c r="G194" i="9"/>
  <c r="U198" i="9"/>
  <c r="O199" i="9"/>
  <c r="D201" i="9"/>
  <c r="N201" i="9" s="1"/>
  <c r="R201" i="9"/>
  <c r="I209" i="9"/>
  <c r="J210" i="9"/>
  <c r="Y210" i="9"/>
  <c r="G210" i="9"/>
  <c r="X210" i="9"/>
  <c r="Q127" i="10"/>
  <c r="K127" i="10"/>
  <c r="H127" i="10"/>
  <c r="E127" i="10"/>
  <c r="U153" i="9"/>
  <c r="L83" i="22" s="1"/>
  <c r="R163" i="9"/>
  <c r="Y169" i="9"/>
  <c r="Y172" i="9"/>
  <c r="AA174" i="9"/>
  <c r="U176" i="9"/>
  <c r="AA184" i="9"/>
  <c r="L186" i="9"/>
  <c r="X190" i="9"/>
  <c r="N165" i="22" s="1"/>
  <c r="V198" i="9"/>
  <c r="AG75" i="22" s="1"/>
  <c r="F210" i="9"/>
  <c r="AA210" i="9"/>
  <c r="V212" i="9"/>
  <c r="AG149" i="22" s="1"/>
  <c r="AB212" i="9"/>
  <c r="AK149" i="22" s="1"/>
  <c r="J212" i="9"/>
  <c r="Y149" i="22" s="1"/>
  <c r="AD223" i="9"/>
  <c r="R89" i="22" s="1"/>
  <c r="X223" i="9"/>
  <c r="N89" i="22" s="1"/>
  <c r="I223" i="9"/>
  <c r="D89" i="22" s="1"/>
  <c r="P4" i="10"/>
  <c r="W95" i="24" s="1"/>
  <c r="J4" i="10"/>
  <c r="S95" i="24" s="1"/>
  <c r="G4" i="10"/>
  <c r="Q95" i="24" s="1"/>
  <c r="S4" i="10"/>
  <c r="Y95" i="24" s="1"/>
  <c r="M4" i="10"/>
  <c r="U95" i="24" s="1"/>
  <c r="N84" i="10"/>
  <c r="V207" i="24" s="1"/>
  <c r="E84" i="10"/>
  <c r="P207" i="24" s="1"/>
  <c r="O150" i="9"/>
  <c r="AA153" i="9"/>
  <c r="P83" i="22" s="1"/>
  <c r="AA156" i="9"/>
  <c r="X159" i="9"/>
  <c r="L166" i="9"/>
  <c r="G169" i="9"/>
  <c r="AB169" i="9"/>
  <c r="AK154" i="22" s="1"/>
  <c r="AB172" i="9"/>
  <c r="AD174" i="9"/>
  <c r="Y176" i="9"/>
  <c r="AA186" i="9"/>
  <c r="J203" i="9"/>
  <c r="J208" i="9"/>
  <c r="Y131" i="22" s="1"/>
  <c r="I210" i="9"/>
  <c r="I218" i="9"/>
  <c r="R226" i="9"/>
  <c r="U226" i="9"/>
  <c r="AD226" i="9"/>
  <c r="AA226" i="9"/>
  <c r="L226" i="9"/>
  <c r="F152" i="22" s="1"/>
  <c r="X226" i="9"/>
  <c r="F226" i="9"/>
  <c r="O229" i="9"/>
  <c r="F229" i="9"/>
  <c r="I229" i="9"/>
  <c r="AA229" i="9"/>
  <c r="R230" i="9"/>
  <c r="U230" i="9"/>
  <c r="F230" i="9"/>
  <c r="D230" i="9"/>
  <c r="AD230" i="9"/>
  <c r="O230" i="9"/>
  <c r="X230" i="9"/>
  <c r="I230" i="9"/>
  <c r="AA138" i="9"/>
  <c r="AB141" i="9"/>
  <c r="P150" i="9"/>
  <c r="AD150" i="9"/>
  <c r="F153" i="9"/>
  <c r="B83" i="22" s="1"/>
  <c r="AD153" i="9"/>
  <c r="R83" i="22" s="1"/>
  <c r="U157" i="9"/>
  <c r="L158" i="9"/>
  <c r="F159" i="9"/>
  <c r="Y159" i="9"/>
  <c r="J160" i="9"/>
  <c r="V162" i="9"/>
  <c r="X163" i="9"/>
  <c r="G165" i="9"/>
  <c r="M166" i="9"/>
  <c r="X166" i="9"/>
  <c r="AE169" i="9"/>
  <c r="F174" i="9"/>
  <c r="D176" i="9"/>
  <c r="Q176" i="9" s="1"/>
  <c r="AD134" i="22" s="1"/>
  <c r="AA176" i="9"/>
  <c r="P144" i="22" s="1"/>
  <c r="U178" i="9"/>
  <c r="R185" i="9"/>
  <c r="O186" i="9"/>
  <c r="AB186" i="9"/>
  <c r="AK79" i="22" s="1"/>
  <c r="P188" i="9"/>
  <c r="F190" i="9"/>
  <c r="B165" i="22" s="1"/>
  <c r="AD190" i="9"/>
  <c r="R165" i="22" s="1"/>
  <c r="S193" i="9"/>
  <c r="D199" i="9"/>
  <c r="U199" i="9"/>
  <c r="V201" i="9"/>
  <c r="M206" i="9"/>
  <c r="P208" i="9"/>
  <c r="AC131" i="22" s="1"/>
  <c r="L210" i="9"/>
  <c r="AD210" i="9"/>
  <c r="AE212" i="9"/>
  <c r="AM149" i="22" s="1"/>
  <c r="R214" i="9"/>
  <c r="U214" i="9"/>
  <c r="L145" i="22" s="1"/>
  <c r="L214" i="9"/>
  <c r="F214" i="9"/>
  <c r="AB215" i="9"/>
  <c r="M215" i="9"/>
  <c r="R222" i="9"/>
  <c r="J148" i="22" s="1"/>
  <c r="I222" i="9"/>
  <c r="AD222" i="9"/>
  <c r="X222" i="9"/>
  <c r="L222" i="9"/>
  <c r="O223" i="9"/>
  <c r="H89" i="22" s="1"/>
  <c r="J135" i="9"/>
  <c r="R137" i="9"/>
  <c r="J140" i="22" s="1"/>
  <c r="AD138" i="9"/>
  <c r="L144" i="9"/>
  <c r="AA147" i="9"/>
  <c r="D150" i="9"/>
  <c r="Z150" i="9" s="1"/>
  <c r="S150" i="9"/>
  <c r="AE150" i="9"/>
  <c r="AA154" i="9"/>
  <c r="I156" i="9"/>
  <c r="V157" i="9"/>
  <c r="O158" i="9"/>
  <c r="G159" i="9"/>
  <c r="AA159" i="9"/>
  <c r="AB160" i="9"/>
  <c r="F163" i="9"/>
  <c r="AA163" i="9"/>
  <c r="I165" i="9"/>
  <c r="D82" i="22" s="1"/>
  <c r="D166" i="9"/>
  <c r="O166" i="9"/>
  <c r="Y166" i="9"/>
  <c r="J167" i="9"/>
  <c r="J169" i="9"/>
  <c r="U170" i="9"/>
  <c r="U171" i="9"/>
  <c r="J172" i="9"/>
  <c r="I174" i="9"/>
  <c r="U175" i="9"/>
  <c r="G176" i="9"/>
  <c r="X178" i="9"/>
  <c r="N105" i="22" s="1"/>
  <c r="X182" i="9"/>
  <c r="N107" i="22" s="1"/>
  <c r="D184" i="9"/>
  <c r="Q184" i="9" s="1"/>
  <c r="S185" i="9"/>
  <c r="D186" i="9"/>
  <c r="P186" i="9"/>
  <c r="AC79" i="22" s="1"/>
  <c r="AD186" i="9"/>
  <c r="S188" i="9"/>
  <c r="O189" i="9"/>
  <c r="G190" i="9"/>
  <c r="X191" i="9"/>
  <c r="J197" i="9"/>
  <c r="Y92" i="22" s="1"/>
  <c r="J198" i="9"/>
  <c r="Y75" i="22" s="1"/>
  <c r="V199" i="9"/>
  <c r="O202" i="9"/>
  <c r="O210" i="9"/>
  <c r="AE210" i="9"/>
  <c r="V215" i="9"/>
  <c r="U218" i="9"/>
  <c r="U223" i="9"/>
  <c r="L89" i="22" s="1"/>
  <c r="D226" i="9"/>
  <c r="D229" i="9"/>
  <c r="M135" i="9"/>
  <c r="AA155" i="22" s="1"/>
  <c r="F138" i="9"/>
  <c r="U140" i="9"/>
  <c r="L142" i="22" s="1"/>
  <c r="S141" i="9"/>
  <c r="AE141" i="9"/>
  <c r="M142" i="9"/>
  <c r="AE142" i="9"/>
  <c r="O144" i="9"/>
  <c r="L146" i="9"/>
  <c r="X146" i="9"/>
  <c r="AE147" i="9"/>
  <c r="F150" i="9"/>
  <c r="U150" i="9"/>
  <c r="I153" i="9"/>
  <c r="D83" i="22" s="1"/>
  <c r="AD154" i="9"/>
  <c r="L156" i="9"/>
  <c r="F157" i="9"/>
  <c r="AA157" i="9"/>
  <c r="U158" i="9"/>
  <c r="L120" i="22" s="1"/>
  <c r="I159" i="9"/>
  <c r="AE159" i="9"/>
  <c r="M162" i="9"/>
  <c r="Y162" i="9"/>
  <c r="G163" i="9"/>
  <c r="W174" i="22" s="1"/>
  <c r="J165" i="9"/>
  <c r="P166" i="9"/>
  <c r="AA166" i="9"/>
  <c r="M167" i="9"/>
  <c r="M169" i="9"/>
  <c r="V170" i="9"/>
  <c r="V171" i="9"/>
  <c r="M172" i="9"/>
  <c r="I173" i="9"/>
  <c r="L174" i="9"/>
  <c r="F135" i="22" s="1"/>
  <c r="F175" i="9"/>
  <c r="X175" i="9"/>
  <c r="I176" i="9"/>
  <c r="F178" i="9"/>
  <c r="B105" i="22" s="1"/>
  <c r="AA178" i="9"/>
  <c r="P105" i="22" s="1"/>
  <c r="AA182" i="9"/>
  <c r="P107" i="22" s="1"/>
  <c r="I184" i="9"/>
  <c r="D185" i="9"/>
  <c r="N185" i="9" s="1"/>
  <c r="V185" i="9"/>
  <c r="AG120" i="22" s="1"/>
  <c r="S186" i="9"/>
  <c r="AE79" i="22" s="1"/>
  <c r="AE186" i="9"/>
  <c r="AM79" i="22" s="1"/>
  <c r="Y188" i="9"/>
  <c r="R189" i="9"/>
  <c r="I190" i="9"/>
  <c r="D165" i="22" s="1"/>
  <c r="Y191" i="9"/>
  <c r="AI98" i="22" s="1"/>
  <c r="M197" i="9"/>
  <c r="AA92" i="22" s="1"/>
  <c r="L198" i="9"/>
  <c r="F199" i="9"/>
  <c r="X209" i="9"/>
  <c r="U209" i="9"/>
  <c r="AD209" i="9"/>
  <c r="R211" i="9"/>
  <c r="AD211" i="9"/>
  <c r="I211" i="9"/>
  <c r="P213" i="9"/>
  <c r="AB213" i="9"/>
  <c r="V213" i="9"/>
  <c r="M213" i="9"/>
  <c r="I214" i="9"/>
  <c r="F222" i="9"/>
  <c r="R228" i="9"/>
  <c r="U228" i="9"/>
  <c r="L230" i="9"/>
  <c r="S5" i="10"/>
  <c r="V5" i="10"/>
  <c r="G5" i="10"/>
  <c r="D5" i="10"/>
  <c r="T5" i="10" s="1"/>
  <c r="P5" i="10"/>
  <c r="J5" i="10"/>
  <c r="AE131" i="9"/>
  <c r="F137" i="9"/>
  <c r="U137" i="9"/>
  <c r="I138" i="9"/>
  <c r="O142" i="9"/>
  <c r="R144" i="9"/>
  <c r="J143" i="22" s="1"/>
  <c r="M146" i="9"/>
  <c r="Y146" i="9"/>
  <c r="G150" i="9"/>
  <c r="V150" i="9"/>
  <c r="J152" i="9"/>
  <c r="Y157" i="22" s="1"/>
  <c r="L153" i="9"/>
  <c r="F83" i="22" s="1"/>
  <c r="F154" i="9"/>
  <c r="O156" i="9"/>
  <c r="I157" i="9"/>
  <c r="AD157" i="9"/>
  <c r="X158" i="9"/>
  <c r="P160" i="9"/>
  <c r="O162" i="9"/>
  <c r="H109" i="22" s="1"/>
  <c r="AA162" i="9"/>
  <c r="F166" i="9"/>
  <c r="S166" i="9"/>
  <c r="AB166" i="9"/>
  <c r="AB168" i="9"/>
  <c r="F170" i="9"/>
  <c r="X170" i="9"/>
  <c r="I171" i="9"/>
  <c r="AD171" i="9"/>
  <c r="P172" i="9"/>
  <c r="O174" i="9"/>
  <c r="G175" i="9"/>
  <c r="W77" i="22" s="1"/>
  <c r="Y175" i="9"/>
  <c r="AI77" i="22" s="1"/>
  <c r="O176" i="9"/>
  <c r="H144" i="22" s="1"/>
  <c r="I178" i="9"/>
  <c r="D105" i="22" s="1"/>
  <c r="AD178" i="9"/>
  <c r="R105" i="22" s="1"/>
  <c r="AD182" i="9"/>
  <c r="R107" i="22" s="1"/>
  <c r="F185" i="9"/>
  <c r="Y185" i="9"/>
  <c r="F186" i="9"/>
  <c r="U186" i="9"/>
  <c r="AB188" i="9"/>
  <c r="U189" i="9"/>
  <c r="L190" i="9"/>
  <c r="F165" i="22" s="1"/>
  <c r="G191" i="9"/>
  <c r="W98" i="22" s="1"/>
  <c r="R197" i="9"/>
  <c r="J73" i="22" s="1"/>
  <c r="I199" i="9"/>
  <c r="F202" i="9"/>
  <c r="R202" i="9"/>
  <c r="AE209" i="9"/>
  <c r="U210" i="9"/>
  <c r="AA211" i="9"/>
  <c r="G213" i="9"/>
  <c r="O214" i="9"/>
  <c r="O222" i="9"/>
  <c r="D224" i="9"/>
  <c r="E224" i="9" s="1"/>
  <c r="P225" i="9"/>
  <c r="S225" i="9"/>
  <c r="J225" i="9"/>
  <c r="AE225" i="9"/>
  <c r="V225" i="9"/>
  <c r="I226" i="9"/>
  <c r="R229" i="9"/>
  <c r="T59" i="10"/>
  <c r="N59" i="10"/>
  <c r="T74" i="10"/>
  <c r="K204" i="24" s="1"/>
  <c r="H74" i="10"/>
  <c r="Q74" i="10"/>
  <c r="I204" i="24" s="1"/>
  <c r="E74" i="10"/>
  <c r="A204" i="24" s="1"/>
  <c r="N74" i="10"/>
  <c r="G204" i="24" s="1"/>
  <c r="K74" i="10"/>
  <c r="E204" i="24" s="1"/>
  <c r="I150" i="9"/>
  <c r="X150" i="9"/>
  <c r="N144" i="22" s="1"/>
  <c r="O153" i="9"/>
  <c r="AA158" i="9"/>
  <c r="P162" i="9"/>
  <c r="AB162" i="9"/>
  <c r="S165" i="9"/>
  <c r="S169" i="9"/>
  <c r="AE154" i="22" s="1"/>
  <c r="U174" i="9"/>
  <c r="L178" i="9"/>
  <c r="F105" i="22" s="1"/>
  <c r="G186" i="9"/>
  <c r="W79" i="22" s="1"/>
  <c r="V186" i="9"/>
  <c r="AG79" i="22" s="1"/>
  <c r="AA189" i="9"/>
  <c r="O190" i="9"/>
  <c r="H165" i="22" s="1"/>
  <c r="S198" i="9"/>
  <c r="AE75" i="22" s="1"/>
  <c r="G208" i="9"/>
  <c r="W131" i="22" s="1"/>
  <c r="S208" i="9"/>
  <c r="AE131" i="22" s="1"/>
  <c r="R218" i="9"/>
  <c r="X218" i="9"/>
  <c r="O218" i="9"/>
  <c r="L218" i="9"/>
  <c r="AA218" i="9"/>
  <c r="D218" i="9"/>
  <c r="AE220" i="9"/>
  <c r="G220" i="9"/>
  <c r="V224" i="9"/>
  <c r="Y224" i="9"/>
  <c r="P224" i="9"/>
  <c r="V227" i="9"/>
  <c r="G229" i="9"/>
  <c r="P232" i="9"/>
  <c r="J3" i="10"/>
  <c r="F7" i="10"/>
  <c r="V8" i="10"/>
  <c r="R9" i="10"/>
  <c r="F10" i="10"/>
  <c r="O10" i="10"/>
  <c r="D12" i="10"/>
  <c r="N12" i="10" s="1"/>
  <c r="U12" i="10"/>
  <c r="O13" i="10"/>
  <c r="U14" i="10"/>
  <c r="L175" i="24" s="1"/>
  <c r="S15" i="10"/>
  <c r="S16" i="10"/>
  <c r="U17" i="10"/>
  <c r="L177" i="24" s="1"/>
  <c r="L18" i="10"/>
  <c r="D19" i="10"/>
  <c r="N19" i="10" s="1"/>
  <c r="U20" i="10"/>
  <c r="L179" i="24" s="1"/>
  <c r="L21" i="10"/>
  <c r="L23" i="10"/>
  <c r="U25" i="10"/>
  <c r="O26" i="10"/>
  <c r="D29" i="10"/>
  <c r="Q29" i="10" s="1"/>
  <c r="X94" i="24" s="1"/>
  <c r="U30" i="10"/>
  <c r="O34" i="10"/>
  <c r="P35" i="10"/>
  <c r="J36" i="10"/>
  <c r="S181" i="24" s="1"/>
  <c r="D37" i="10"/>
  <c r="J45" i="10"/>
  <c r="U46" i="10"/>
  <c r="P47" i="10"/>
  <c r="I49" i="10"/>
  <c r="I57" i="10"/>
  <c r="F58" i="10"/>
  <c r="B147" i="24" s="1"/>
  <c r="O58" i="10"/>
  <c r="H147" i="24" s="1"/>
  <c r="J63" i="10"/>
  <c r="G64" i="10"/>
  <c r="R65" i="10"/>
  <c r="U68" i="10"/>
  <c r="R72" i="10"/>
  <c r="S76" i="10"/>
  <c r="R78" i="10"/>
  <c r="I82" i="10"/>
  <c r="D209" i="24" s="1"/>
  <c r="D83" i="10"/>
  <c r="E85" i="10"/>
  <c r="P214" i="24" s="1"/>
  <c r="O85" i="10"/>
  <c r="S89" i="10"/>
  <c r="V93" i="10"/>
  <c r="U98" i="10"/>
  <c r="K99" i="10"/>
  <c r="D100" i="10"/>
  <c r="J101" i="10"/>
  <c r="P103" i="10"/>
  <c r="R104" i="10"/>
  <c r="S105" i="10"/>
  <c r="L106" i="10"/>
  <c r="I110" i="10"/>
  <c r="U110" i="10"/>
  <c r="L188" i="24" s="1"/>
  <c r="S111" i="10"/>
  <c r="Y110" i="24" s="1"/>
  <c r="V113" i="10"/>
  <c r="M114" i="10"/>
  <c r="S119" i="10"/>
  <c r="Y167" i="24" s="1"/>
  <c r="L124" i="10"/>
  <c r="J125" i="10"/>
  <c r="S188" i="24" s="1"/>
  <c r="J126" i="10"/>
  <c r="O130" i="10"/>
  <c r="H112" i="24" s="1"/>
  <c r="S131" i="10"/>
  <c r="Y108" i="24" s="1"/>
  <c r="D134" i="10"/>
  <c r="N134" i="10" s="1"/>
  <c r="T142" i="10"/>
  <c r="F146" i="10"/>
  <c r="M148" i="10"/>
  <c r="S149" i="10"/>
  <c r="Y157" i="24" s="1"/>
  <c r="J149" i="10"/>
  <c r="S157" i="24" s="1"/>
  <c r="I151" i="10"/>
  <c r="U151" i="10"/>
  <c r="F151" i="10"/>
  <c r="R151" i="10"/>
  <c r="U153" i="10"/>
  <c r="M154" i="10"/>
  <c r="U158" i="10"/>
  <c r="U163" i="10"/>
  <c r="I163" i="10"/>
  <c r="F163" i="10"/>
  <c r="O164" i="10"/>
  <c r="D164" i="10"/>
  <c r="O168" i="10"/>
  <c r="I168" i="10"/>
  <c r="F168" i="10"/>
  <c r="R168" i="10"/>
  <c r="AA225" i="9"/>
  <c r="S3" i="10"/>
  <c r="S9" i="10"/>
  <c r="U15" i="10"/>
  <c r="O18" i="10"/>
  <c r="F19" i="10"/>
  <c r="V20" i="10"/>
  <c r="I22" i="10"/>
  <c r="D180" i="24" s="1"/>
  <c r="R23" i="10"/>
  <c r="J185" i="24" s="1"/>
  <c r="S24" i="10"/>
  <c r="S26" i="10"/>
  <c r="O27" i="10"/>
  <c r="O31" i="10"/>
  <c r="R33" i="10"/>
  <c r="U34" i="10"/>
  <c r="L97" i="24" s="1"/>
  <c r="S35" i="10"/>
  <c r="O40" i="10"/>
  <c r="M45" i="10"/>
  <c r="I46" i="10"/>
  <c r="S47" i="10"/>
  <c r="T50" i="10"/>
  <c r="P55" i="10"/>
  <c r="D60" i="10"/>
  <c r="T60" i="10" s="1"/>
  <c r="G61" i="10"/>
  <c r="T65" i="10"/>
  <c r="L66" i="10"/>
  <c r="D67" i="10"/>
  <c r="N67" i="10" s="1"/>
  <c r="S67" i="10"/>
  <c r="G71" i="10"/>
  <c r="U72" i="10"/>
  <c r="L74" i="10"/>
  <c r="P77" i="10"/>
  <c r="W202" i="24" s="1"/>
  <c r="L82" i="10"/>
  <c r="F209" i="24" s="1"/>
  <c r="J84" i="10"/>
  <c r="F85" i="10"/>
  <c r="P88" i="10"/>
  <c r="W121" i="24" s="1"/>
  <c r="F89" i="10"/>
  <c r="B212" i="24" s="1"/>
  <c r="U89" i="10"/>
  <c r="L212" i="24" s="1"/>
  <c r="I90" i="10"/>
  <c r="D213" i="24" s="1"/>
  <c r="G93" i="10"/>
  <c r="R95" i="10"/>
  <c r="J122" i="24" s="1"/>
  <c r="F98" i="10"/>
  <c r="V98" i="10"/>
  <c r="O99" i="10"/>
  <c r="F100" i="10"/>
  <c r="U100" i="10"/>
  <c r="L101" i="10"/>
  <c r="S103" i="10"/>
  <c r="V105" i="10"/>
  <c r="AA212" i="24" s="1"/>
  <c r="M106" i="10"/>
  <c r="J110" i="10"/>
  <c r="V111" i="10"/>
  <c r="AA110" i="24" s="1"/>
  <c r="D113" i="10"/>
  <c r="Q113" i="10" s="1"/>
  <c r="O114" i="10"/>
  <c r="V116" i="10"/>
  <c r="R117" i="10"/>
  <c r="U118" i="10"/>
  <c r="L107" i="24" s="1"/>
  <c r="V119" i="10"/>
  <c r="D122" i="10"/>
  <c r="R124" i="10"/>
  <c r="J197" i="24" s="1"/>
  <c r="M125" i="10"/>
  <c r="U188" i="24" s="1"/>
  <c r="M126" i="10"/>
  <c r="U130" i="10"/>
  <c r="L112" i="24" s="1"/>
  <c r="D132" i="10"/>
  <c r="G133" i="10"/>
  <c r="Q171" i="24" s="1"/>
  <c r="V141" i="10"/>
  <c r="U142" i="10"/>
  <c r="P145" i="10"/>
  <c r="W139" i="24" s="1"/>
  <c r="I146" i="10"/>
  <c r="N148" i="10"/>
  <c r="S151" i="10"/>
  <c r="R154" i="10"/>
  <c r="L154" i="10"/>
  <c r="N154" i="10"/>
  <c r="R156" i="10"/>
  <c r="V160" i="10"/>
  <c r="G160" i="10"/>
  <c r="R13" i="10"/>
  <c r="V15" i="10"/>
  <c r="P18" i="10"/>
  <c r="V35" i="10"/>
  <c r="L62" i="10"/>
  <c r="P63" i="10"/>
  <c r="J64" i="10"/>
  <c r="M66" i="10"/>
  <c r="U204" i="24" s="1"/>
  <c r="M74" i="10"/>
  <c r="O82" i="10"/>
  <c r="H209" i="24" s="1"/>
  <c r="Q85" i="10"/>
  <c r="X214" i="24" s="1"/>
  <c r="R88" i="10"/>
  <c r="J211" i="24" s="1"/>
  <c r="V89" i="10"/>
  <c r="J93" i="10"/>
  <c r="I100" i="10"/>
  <c r="V103" i="10"/>
  <c r="O106" i="10"/>
  <c r="L110" i="10"/>
  <c r="F188" i="24" s="1"/>
  <c r="P114" i="10"/>
  <c r="U124" i="10"/>
  <c r="L123" i="24" s="1"/>
  <c r="P125" i="10"/>
  <c r="W188" i="24" s="1"/>
  <c r="P156" i="10"/>
  <c r="J156" i="10"/>
  <c r="S156" i="10"/>
  <c r="V159" i="10"/>
  <c r="G159" i="10"/>
  <c r="J170" i="10"/>
  <c r="G170" i="10"/>
  <c r="V170" i="10"/>
  <c r="P170" i="10"/>
  <c r="M170" i="10"/>
  <c r="M216" i="9"/>
  <c r="AA176" i="22" s="1"/>
  <c r="O217" i="9"/>
  <c r="Y219" i="9"/>
  <c r="F225" i="9"/>
  <c r="J227" i="9"/>
  <c r="AE227" i="9"/>
  <c r="AB228" i="9"/>
  <c r="M229" i="9"/>
  <c r="AE229" i="9"/>
  <c r="AB230" i="9"/>
  <c r="S231" i="9"/>
  <c r="H232" i="9"/>
  <c r="Y232" i="9"/>
  <c r="R6" i="10"/>
  <c r="G8" i="10"/>
  <c r="Q174" i="24" s="1"/>
  <c r="D9" i="10"/>
  <c r="N9" i="10" s="1"/>
  <c r="V175" i="24" s="1"/>
  <c r="V9" i="10"/>
  <c r="AA175" i="24" s="1"/>
  <c r="I10" i="10"/>
  <c r="D95" i="24" s="1"/>
  <c r="S10" i="10"/>
  <c r="J11" i="10"/>
  <c r="V13" i="10"/>
  <c r="AA180" i="24" s="1"/>
  <c r="G15" i="10"/>
  <c r="D17" i="10"/>
  <c r="K17" i="10" s="1"/>
  <c r="E177" i="24" s="1"/>
  <c r="D18" i="10"/>
  <c r="E18" i="10" s="1"/>
  <c r="A178" i="24" s="1"/>
  <c r="S18" i="10"/>
  <c r="I19" i="10"/>
  <c r="F20" i="10"/>
  <c r="B179" i="24" s="1"/>
  <c r="T21" i="10"/>
  <c r="Z173" i="24" s="1"/>
  <c r="D26" i="10"/>
  <c r="R27" i="10"/>
  <c r="O28" i="10"/>
  <c r="L29" i="10"/>
  <c r="I30" i="10"/>
  <c r="D31" i="10"/>
  <c r="S31" i="10"/>
  <c r="S36" i="10"/>
  <c r="I38" i="10"/>
  <c r="R40" i="10"/>
  <c r="O42" i="10"/>
  <c r="D44" i="10"/>
  <c r="Q44" i="10" s="1"/>
  <c r="V45" i="10"/>
  <c r="L46" i="10"/>
  <c r="D47" i="10"/>
  <c r="N47" i="10" s="1"/>
  <c r="V47" i="10"/>
  <c r="U48" i="10"/>
  <c r="D55" i="10"/>
  <c r="S55" i="10"/>
  <c r="R57" i="10"/>
  <c r="I58" i="10"/>
  <c r="D147" i="24" s="1"/>
  <c r="E65" i="10"/>
  <c r="O66" i="10"/>
  <c r="G67" i="10"/>
  <c r="G69" i="10"/>
  <c r="Q156" i="24" s="1"/>
  <c r="V71" i="10"/>
  <c r="G76" i="10"/>
  <c r="D77" i="10"/>
  <c r="V77" i="10"/>
  <c r="AA202" i="24" s="1"/>
  <c r="O84" i="10"/>
  <c r="H160" i="24" s="1"/>
  <c r="H85" i="10"/>
  <c r="R214" i="24" s="1"/>
  <c r="R85" i="10"/>
  <c r="U88" i="10"/>
  <c r="L211" i="24" s="1"/>
  <c r="J89" i="10"/>
  <c r="L90" i="10"/>
  <c r="F213" i="24" s="1"/>
  <c r="I91" i="10"/>
  <c r="D92" i="10"/>
  <c r="Q92" i="10" s="1"/>
  <c r="S92" i="10"/>
  <c r="U97" i="10"/>
  <c r="I98" i="10"/>
  <c r="S99" i="10"/>
  <c r="O101" i="10"/>
  <c r="E102" i="10"/>
  <c r="P119" i="24" s="1"/>
  <c r="D103" i="10"/>
  <c r="K103" i="10" s="1"/>
  <c r="D105" i="10"/>
  <c r="P106" i="10"/>
  <c r="O110" i="10"/>
  <c r="D114" i="10"/>
  <c r="K114" i="10" s="1"/>
  <c r="S114" i="10"/>
  <c r="E116" i="10"/>
  <c r="P126" i="10"/>
  <c r="W199" i="24" s="1"/>
  <c r="G141" i="10"/>
  <c r="E145" i="10"/>
  <c r="P139" i="24" s="1"/>
  <c r="O146" i="10"/>
  <c r="Q154" i="10"/>
  <c r="D156" i="10"/>
  <c r="J15" i="10"/>
  <c r="F25" i="10"/>
  <c r="P42" i="10"/>
  <c r="W98" i="24" s="1"/>
  <c r="O46" i="10"/>
  <c r="R49" i="10"/>
  <c r="J190" i="24" s="1"/>
  <c r="V63" i="10"/>
  <c r="P66" i="10"/>
  <c r="W204" i="24" s="1"/>
  <c r="T99" i="10"/>
  <c r="V125" i="10"/>
  <c r="AA188" i="24" s="1"/>
  <c r="S158" i="10"/>
  <c r="G158" i="10"/>
  <c r="S216" i="9"/>
  <c r="AE176" i="22" s="1"/>
  <c r="AD217" i="9"/>
  <c r="G219" i="9"/>
  <c r="U224" i="9"/>
  <c r="L150" i="22" s="1"/>
  <c r="P226" i="9"/>
  <c r="P227" i="9"/>
  <c r="S229" i="9"/>
  <c r="S230" i="9"/>
  <c r="J232" i="9"/>
  <c r="AB232" i="9"/>
  <c r="M8" i="10"/>
  <c r="U174" i="24" s="1"/>
  <c r="J9" i="10"/>
  <c r="S175" i="24" s="1"/>
  <c r="L10" i="10"/>
  <c r="U10" i="10"/>
  <c r="V11" i="10"/>
  <c r="I13" i="10"/>
  <c r="L15" i="10"/>
  <c r="G16" i="10"/>
  <c r="I17" i="10"/>
  <c r="D177" i="24" s="1"/>
  <c r="F18" i="10"/>
  <c r="V18" i="10"/>
  <c r="O19" i="10"/>
  <c r="I20" i="10"/>
  <c r="D179" i="24" s="1"/>
  <c r="G21" i="10"/>
  <c r="Q173" i="24" s="1"/>
  <c r="V21" i="10"/>
  <c r="AA173" i="24" s="1"/>
  <c r="G24" i="10"/>
  <c r="I25" i="10"/>
  <c r="F26" i="10"/>
  <c r="U28" i="10"/>
  <c r="G31" i="10"/>
  <c r="G35" i="10"/>
  <c r="D36" i="10"/>
  <c r="Q36" i="10" s="1"/>
  <c r="V36" i="10"/>
  <c r="I37" i="10"/>
  <c r="R37" i="10"/>
  <c r="G40" i="10"/>
  <c r="V40" i="10"/>
  <c r="D42" i="10"/>
  <c r="S42" i="10"/>
  <c r="L43" i="10"/>
  <c r="F186" i="24" s="1"/>
  <c r="P46" i="10"/>
  <c r="G47" i="10"/>
  <c r="S49" i="10"/>
  <c r="Y185" i="24" s="1"/>
  <c r="V55" i="10"/>
  <c r="L58" i="10"/>
  <c r="U58" i="10"/>
  <c r="V61" i="10"/>
  <c r="R64" i="10"/>
  <c r="I65" i="10"/>
  <c r="D66" i="10"/>
  <c r="H66" i="10" s="1"/>
  <c r="R204" i="24" s="1"/>
  <c r="U66" i="10"/>
  <c r="J67" i="10"/>
  <c r="I68" i="10"/>
  <c r="M69" i="10"/>
  <c r="U156" i="24" s="1"/>
  <c r="J73" i="10"/>
  <c r="G77" i="10"/>
  <c r="Q202" i="24" s="1"/>
  <c r="U82" i="10"/>
  <c r="L209" i="24" s="1"/>
  <c r="P89" i="10"/>
  <c r="D90" i="10"/>
  <c r="S90" i="10"/>
  <c r="O91" i="10"/>
  <c r="G92" i="10"/>
  <c r="D93" i="10"/>
  <c r="E93" i="10" s="1"/>
  <c r="A121" i="24" s="1"/>
  <c r="O93" i="10"/>
  <c r="H121" i="24" s="1"/>
  <c r="M96" i="10"/>
  <c r="O98" i="10"/>
  <c r="F99" i="10"/>
  <c r="O100" i="10"/>
  <c r="F101" i="10"/>
  <c r="R101" i="10"/>
  <c r="G103" i="10"/>
  <c r="F104" i="10"/>
  <c r="B63" i="24" s="1"/>
  <c r="J105" i="10"/>
  <c r="F106" i="10"/>
  <c r="B65" i="24" s="1"/>
  <c r="U106" i="10"/>
  <c r="L65" i="24" s="1"/>
  <c r="J111" i="10"/>
  <c r="S110" i="24" s="1"/>
  <c r="M112" i="10"/>
  <c r="U189" i="24" s="1"/>
  <c r="P113" i="10"/>
  <c r="G114" i="10"/>
  <c r="V114" i="10"/>
  <c r="G117" i="10"/>
  <c r="Q111" i="24" s="1"/>
  <c r="D118" i="10"/>
  <c r="J119" i="10"/>
  <c r="S167" i="24" s="1"/>
  <c r="J120" i="10"/>
  <c r="V122" i="10"/>
  <c r="AA107" i="24" s="1"/>
  <c r="D125" i="10"/>
  <c r="R127" i="10"/>
  <c r="F130" i="10"/>
  <c r="B112" i="24" s="1"/>
  <c r="I131" i="10"/>
  <c r="D198" i="24" s="1"/>
  <c r="O134" i="10"/>
  <c r="R137" i="10"/>
  <c r="J136" i="24" s="1"/>
  <c r="O138" i="10"/>
  <c r="F140" i="10"/>
  <c r="B138" i="24" s="1"/>
  <c r="M141" i="10"/>
  <c r="H142" i="10"/>
  <c r="I145" i="10"/>
  <c r="V145" i="10"/>
  <c r="AA139" i="24" s="1"/>
  <c r="G150" i="10"/>
  <c r="M151" i="10"/>
  <c r="F152" i="10"/>
  <c r="L153" i="10"/>
  <c r="F154" i="10"/>
  <c r="B125" i="24" s="1"/>
  <c r="U154" i="10"/>
  <c r="G156" i="10"/>
  <c r="L157" i="10"/>
  <c r="L158" i="10"/>
  <c r="O159" i="10"/>
  <c r="P160" i="10"/>
  <c r="O163" i="10"/>
  <c r="Q22" i="11"/>
  <c r="K22" i="11"/>
  <c r="S8" i="10"/>
  <c r="Y174" i="24" s="1"/>
  <c r="D10" i="10"/>
  <c r="R12" i="10"/>
  <c r="M15" i="10"/>
  <c r="N8" i="14" s="1"/>
  <c r="J16" i="10"/>
  <c r="G18" i="10"/>
  <c r="I21" i="10"/>
  <c r="D23" i="10"/>
  <c r="N23" i="10" s="1"/>
  <c r="L25" i="10"/>
  <c r="F27" i="10"/>
  <c r="J31" i="10"/>
  <c r="I33" i="10"/>
  <c r="I34" i="10"/>
  <c r="J35" i="10"/>
  <c r="U37" i="10"/>
  <c r="D46" i="10"/>
  <c r="E46" i="10" s="1"/>
  <c r="R46" i="10"/>
  <c r="J47" i="10"/>
  <c r="D49" i="10"/>
  <c r="N49" i="10" s="1"/>
  <c r="L51" i="10"/>
  <c r="J55" i="10"/>
  <c r="S99" i="24" s="1"/>
  <c r="D57" i="10"/>
  <c r="D58" i="10"/>
  <c r="S64" i="10"/>
  <c r="V66" i="10"/>
  <c r="AA204" i="24" s="1"/>
  <c r="J77" i="10"/>
  <c r="S202" i="24" s="1"/>
  <c r="I78" i="10"/>
  <c r="F82" i="10"/>
  <c r="B209" i="24" s="1"/>
  <c r="P93" i="10"/>
  <c r="S96" i="10"/>
  <c r="P98" i="10"/>
  <c r="D110" i="10"/>
  <c r="Q110" i="10" s="1"/>
  <c r="R110" i="10"/>
  <c r="J188" i="24" s="1"/>
  <c r="M111" i="10"/>
  <c r="U110" i="24" s="1"/>
  <c r="D124" i="10"/>
  <c r="H124" i="10" s="1"/>
  <c r="P135" i="10"/>
  <c r="I142" i="10"/>
  <c r="V154" i="10"/>
  <c r="O158" i="10"/>
  <c r="AB216" i="9"/>
  <c r="AK176" i="22" s="1"/>
  <c r="J219" i="9"/>
  <c r="S227" i="9"/>
  <c r="Y229" i="9"/>
  <c r="O232" i="9"/>
  <c r="G3" i="10"/>
  <c r="S12" i="10"/>
  <c r="M13" i="10"/>
  <c r="U180" i="24" s="1"/>
  <c r="R15" i="10"/>
  <c r="P16" i="10"/>
  <c r="R17" i="10"/>
  <c r="J177" i="24" s="1"/>
  <c r="I18" i="10"/>
  <c r="O20" i="10"/>
  <c r="H179" i="24" s="1"/>
  <c r="J21" i="10"/>
  <c r="S173" i="24" s="1"/>
  <c r="R25" i="10"/>
  <c r="L26" i="10"/>
  <c r="V29" i="10"/>
  <c r="AA94" i="24" s="1"/>
  <c r="L31" i="10"/>
  <c r="M33" i="10"/>
  <c r="L34" i="10"/>
  <c r="L35" i="10"/>
  <c r="G36" i="10"/>
  <c r="V37" i="10"/>
  <c r="U42" i="10"/>
  <c r="R43" i="10"/>
  <c r="J186" i="24" s="1"/>
  <c r="G45" i="10"/>
  <c r="S46" i="10"/>
  <c r="O50" i="10"/>
  <c r="V52" i="10"/>
  <c r="V53" i="10"/>
  <c r="AA187" i="24" s="1"/>
  <c r="S54" i="10"/>
  <c r="G63" i="10"/>
  <c r="F64" i="10"/>
  <c r="P65" i="10"/>
  <c r="G66" i="10"/>
  <c r="Q204" i="24" s="1"/>
  <c r="P67" i="10"/>
  <c r="R68" i="10"/>
  <c r="V69" i="10"/>
  <c r="AA156" i="24" s="1"/>
  <c r="R73" i="10"/>
  <c r="I74" i="10"/>
  <c r="U74" i="10"/>
  <c r="R75" i="10"/>
  <c r="R76" i="10"/>
  <c r="J205" i="24" s="1"/>
  <c r="M77" i="10"/>
  <c r="U202" i="24" s="1"/>
  <c r="F81" i="10"/>
  <c r="N85" i="10"/>
  <c r="V214" i="24" s="1"/>
  <c r="J88" i="10"/>
  <c r="S121" i="24" s="1"/>
  <c r="D89" i="10"/>
  <c r="R89" i="10"/>
  <c r="J212" i="24" s="1"/>
  <c r="F90" i="10"/>
  <c r="B213" i="24" s="1"/>
  <c r="U90" i="10"/>
  <c r="L213" i="24" s="1"/>
  <c r="U93" i="10"/>
  <c r="L121" i="24" s="1"/>
  <c r="M95" i="10"/>
  <c r="V96" i="10"/>
  <c r="D98" i="10"/>
  <c r="S98" i="10"/>
  <c r="J99" i="10"/>
  <c r="S100" i="10"/>
  <c r="Y162" i="24" s="1"/>
  <c r="V101" i="10"/>
  <c r="P102" i="10"/>
  <c r="W119" i="24" s="1"/>
  <c r="O103" i="10"/>
  <c r="H161" i="24" s="1"/>
  <c r="P105" i="10"/>
  <c r="W212" i="24" s="1"/>
  <c r="I106" i="10"/>
  <c r="D65" i="24" s="1"/>
  <c r="R107" i="10"/>
  <c r="J66" i="24" s="1"/>
  <c r="V108" i="10"/>
  <c r="AA213" i="24" s="1"/>
  <c r="O109" i="10"/>
  <c r="G110" i="10"/>
  <c r="S110" i="10"/>
  <c r="S113" i="10"/>
  <c r="L114" i="10"/>
  <c r="R116" i="10"/>
  <c r="M117" i="10"/>
  <c r="U111" i="24" s="1"/>
  <c r="J118" i="10"/>
  <c r="S120" i="10"/>
  <c r="M122" i="10"/>
  <c r="U107" i="24" s="1"/>
  <c r="G125" i="10"/>
  <c r="Q188" i="24" s="1"/>
  <c r="G126" i="10"/>
  <c r="Q199" i="24" s="1"/>
  <c r="V127" i="10"/>
  <c r="U128" i="10"/>
  <c r="L110" i="24" s="1"/>
  <c r="L130" i="10"/>
  <c r="F112" i="24" s="1"/>
  <c r="P131" i="10"/>
  <c r="W108" i="24" s="1"/>
  <c r="R140" i="10"/>
  <c r="J138" i="24" s="1"/>
  <c r="P141" i="10"/>
  <c r="O142" i="10"/>
  <c r="L145" i="10"/>
  <c r="P147" i="10"/>
  <c r="D149" i="10"/>
  <c r="R149" i="10"/>
  <c r="O151" i="10"/>
  <c r="I154" i="10"/>
  <c r="P158" i="10"/>
  <c r="U159" i="10"/>
  <c r="S160" i="10"/>
  <c r="R162" i="10"/>
  <c r="U162" i="10"/>
  <c r="D162" i="10"/>
  <c r="S165" i="10"/>
  <c r="J165" i="10"/>
  <c r="P165" i="10"/>
  <c r="M165" i="10"/>
  <c r="L165" i="10"/>
  <c r="P166" i="10"/>
  <c r="W106" i="24" s="1"/>
  <c r="P167" i="10"/>
  <c r="F171" i="10"/>
  <c r="S171" i="10"/>
  <c r="Y134" i="24" s="1"/>
  <c r="M175" i="10"/>
  <c r="J184" i="10"/>
  <c r="L185" i="10"/>
  <c r="F187" i="10"/>
  <c r="B134" i="24" s="1"/>
  <c r="L188" i="10"/>
  <c r="F199" i="24" s="1"/>
  <c r="S192" i="10"/>
  <c r="R195" i="10"/>
  <c r="R196" i="10"/>
  <c r="J149" i="24" s="1"/>
  <c r="R198" i="10"/>
  <c r="U199" i="10"/>
  <c r="U201" i="10"/>
  <c r="L207" i="24" s="1"/>
  <c r="U205" i="10"/>
  <c r="L194" i="24" s="1"/>
  <c r="U206" i="10"/>
  <c r="S207" i="10"/>
  <c r="I210" i="10"/>
  <c r="L211" i="10"/>
  <c r="F214" i="10"/>
  <c r="F216" i="10"/>
  <c r="R221" i="10"/>
  <c r="J145" i="24" s="1"/>
  <c r="J225" i="10"/>
  <c r="F226" i="10"/>
  <c r="N227" i="10"/>
  <c r="S229" i="10"/>
  <c r="F231" i="10"/>
  <c r="L4" i="11"/>
  <c r="F173" i="25" s="1"/>
  <c r="G5" i="11"/>
  <c r="U5" i="11"/>
  <c r="D7" i="11"/>
  <c r="E7" i="11" s="1"/>
  <c r="P177" i="25" s="1"/>
  <c r="U7" i="11"/>
  <c r="P8" i="11"/>
  <c r="S11" i="11"/>
  <c r="P16" i="11"/>
  <c r="W96" i="25" s="1"/>
  <c r="G17" i="11"/>
  <c r="G18" i="11"/>
  <c r="J22" i="11"/>
  <c r="S131" i="25" s="1"/>
  <c r="M25" i="11"/>
  <c r="U96" i="25" s="1"/>
  <c r="M28" i="11"/>
  <c r="D30" i="11"/>
  <c r="D31" i="11"/>
  <c r="E31" i="11" s="1"/>
  <c r="V32" i="11"/>
  <c r="H35" i="11"/>
  <c r="U37" i="11"/>
  <c r="U39" i="11"/>
  <c r="O41" i="11"/>
  <c r="P42" i="11"/>
  <c r="P43" i="11"/>
  <c r="F45" i="11"/>
  <c r="J50" i="11"/>
  <c r="U51" i="11"/>
  <c r="L187" i="25" s="1"/>
  <c r="F54" i="11"/>
  <c r="J57" i="11"/>
  <c r="D58" i="11"/>
  <c r="I58" i="11"/>
  <c r="O58" i="11"/>
  <c r="P61" i="11"/>
  <c r="M61" i="11"/>
  <c r="M63" i="11"/>
  <c r="S63" i="11"/>
  <c r="U65" i="11"/>
  <c r="R65" i="11"/>
  <c r="D65" i="11"/>
  <c r="L65" i="11"/>
  <c r="P68" i="11"/>
  <c r="M68" i="11"/>
  <c r="G68" i="11"/>
  <c r="D68" i="11"/>
  <c r="D70" i="11"/>
  <c r="F70" i="11"/>
  <c r="V167" i="10"/>
  <c r="O170" i="10"/>
  <c r="R174" i="10"/>
  <c r="P175" i="10"/>
  <c r="W73" i="24" s="1"/>
  <c r="L178" i="10"/>
  <c r="V178" i="10"/>
  <c r="I180" i="10"/>
  <c r="R185" i="10"/>
  <c r="H186" i="10"/>
  <c r="Q186" i="10"/>
  <c r="R188" i="10"/>
  <c r="F192" i="10"/>
  <c r="S195" i="10"/>
  <c r="Y132" i="24" s="1"/>
  <c r="U196" i="10"/>
  <c r="L149" i="24" s="1"/>
  <c r="L197" i="10"/>
  <c r="F69" i="24" s="1"/>
  <c r="S198" i="10"/>
  <c r="Y71" i="24" s="1"/>
  <c r="F204" i="10"/>
  <c r="B132" i="24" s="1"/>
  <c r="F205" i="10"/>
  <c r="V205" i="10"/>
  <c r="AA68" i="24" s="1"/>
  <c r="U207" i="10"/>
  <c r="R209" i="10"/>
  <c r="L210" i="10"/>
  <c r="P211" i="10"/>
  <c r="G214" i="10"/>
  <c r="J216" i="10"/>
  <c r="D218" i="10"/>
  <c r="D219" i="10"/>
  <c r="U221" i="10"/>
  <c r="L145" i="24" s="1"/>
  <c r="L222" i="10"/>
  <c r="I226" i="10"/>
  <c r="D148" i="24" s="1"/>
  <c r="P227" i="10"/>
  <c r="P228" i="10"/>
  <c r="G229" i="10"/>
  <c r="I231" i="10"/>
  <c r="F232" i="10"/>
  <c r="G3" i="11"/>
  <c r="O4" i="11"/>
  <c r="H173" i="25" s="1"/>
  <c r="I5" i="11"/>
  <c r="V5" i="11"/>
  <c r="AA176" i="25" s="1"/>
  <c r="R8" i="11"/>
  <c r="M10" i="11"/>
  <c r="D11" i="11"/>
  <c r="K11" i="11" s="1"/>
  <c r="U14" i="11"/>
  <c r="L175" i="25" s="1"/>
  <c r="M15" i="11"/>
  <c r="D16" i="11"/>
  <c r="Q16" i="11" s="1"/>
  <c r="J17" i="11"/>
  <c r="H18" i="11"/>
  <c r="C178" i="25" s="1"/>
  <c r="U18" i="11"/>
  <c r="U19" i="11"/>
  <c r="L96" i="25" s="1"/>
  <c r="G21" i="11"/>
  <c r="Q173" i="25" s="1"/>
  <c r="F23" i="11"/>
  <c r="S25" i="11"/>
  <c r="S27" i="11"/>
  <c r="O28" i="11"/>
  <c r="J29" i="11"/>
  <c r="S94" i="25" s="1"/>
  <c r="J30" i="11"/>
  <c r="S31" i="11"/>
  <c r="P34" i="11"/>
  <c r="J35" i="11"/>
  <c r="F37" i="11"/>
  <c r="S40" i="11"/>
  <c r="R41" i="11"/>
  <c r="U42" i="11"/>
  <c r="L93" i="25" s="1"/>
  <c r="S43" i="11"/>
  <c r="O49" i="11"/>
  <c r="D51" i="11"/>
  <c r="I54" i="11"/>
  <c r="F55" i="11"/>
  <c r="O56" i="11"/>
  <c r="L57" i="11"/>
  <c r="V58" i="11"/>
  <c r="P65" i="11"/>
  <c r="W206" i="25" s="1"/>
  <c r="J65" i="11"/>
  <c r="V65" i="11"/>
  <c r="G65" i="11"/>
  <c r="S174" i="10"/>
  <c r="M178" i="10"/>
  <c r="R6" i="11"/>
  <c r="S8" i="11"/>
  <c r="U41" i="11"/>
  <c r="R71" i="11"/>
  <c r="J203" i="25" s="1"/>
  <c r="L71" i="11"/>
  <c r="I71" i="11"/>
  <c r="U71" i="11"/>
  <c r="F71" i="11"/>
  <c r="D71" i="11"/>
  <c r="S162" i="10"/>
  <c r="D165" i="10"/>
  <c r="I166" i="10"/>
  <c r="U166" i="10"/>
  <c r="D170" i="10"/>
  <c r="U170" i="10"/>
  <c r="L136" i="24" s="1"/>
  <c r="J171" i="10"/>
  <c r="S134" i="24" s="1"/>
  <c r="G172" i="10"/>
  <c r="G173" i="10"/>
  <c r="D174" i="10"/>
  <c r="Q174" i="10" s="1"/>
  <c r="U174" i="10"/>
  <c r="V175" i="10"/>
  <c r="AA73" i="24" s="1"/>
  <c r="D178" i="10"/>
  <c r="M181" i="10"/>
  <c r="S184" i="10"/>
  <c r="K186" i="10"/>
  <c r="P187" i="10"/>
  <c r="I192" i="10"/>
  <c r="F194" i="10"/>
  <c r="G195" i="10"/>
  <c r="Q132" i="24" s="1"/>
  <c r="I198" i="10"/>
  <c r="D27" i="24" s="1"/>
  <c r="F200" i="10"/>
  <c r="J201" i="10"/>
  <c r="F202" i="10"/>
  <c r="I203" i="10"/>
  <c r="L204" i="10"/>
  <c r="J205" i="10"/>
  <c r="S68" i="24" s="1"/>
  <c r="F207" i="10"/>
  <c r="F209" i="10"/>
  <c r="U209" i="10"/>
  <c r="S210" i="10"/>
  <c r="S213" i="10"/>
  <c r="Y146" i="24" s="1"/>
  <c r="J214" i="10"/>
  <c r="O216" i="10"/>
  <c r="H143" i="24" s="1"/>
  <c r="J217" i="10"/>
  <c r="I218" i="10"/>
  <c r="F219" i="10"/>
  <c r="O222" i="10"/>
  <c r="U224" i="10"/>
  <c r="L146" i="24" s="1"/>
  <c r="L226" i="10"/>
  <c r="G227" i="10"/>
  <c r="V227" i="10"/>
  <c r="J229" i="10"/>
  <c r="P231" i="10"/>
  <c r="I232" i="10"/>
  <c r="O3" i="11"/>
  <c r="H174" i="25" s="1"/>
  <c r="R4" i="11"/>
  <c r="J173" i="25" s="1"/>
  <c r="M5" i="11"/>
  <c r="S6" i="11"/>
  <c r="Y179" i="25" s="1"/>
  <c r="I7" i="11"/>
  <c r="D8" i="11"/>
  <c r="D10" i="11"/>
  <c r="P10" i="11"/>
  <c r="W178" i="25" s="1"/>
  <c r="J11" i="11"/>
  <c r="G16" i="11"/>
  <c r="Q96" i="25" s="1"/>
  <c r="S16" i="11"/>
  <c r="V17" i="11"/>
  <c r="J18" i="11"/>
  <c r="S21" i="11"/>
  <c r="Y173" i="25" s="1"/>
  <c r="P22" i="11"/>
  <c r="W131" i="25" s="1"/>
  <c r="L23" i="11"/>
  <c r="V26" i="11"/>
  <c r="G31" i="11"/>
  <c r="Q183" i="25" s="1"/>
  <c r="V31" i="11"/>
  <c r="V34" i="11"/>
  <c r="L35" i="11"/>
  <c r="M54" i="11"/>
  <c r="L55" i="11"/>
  <c r="O57" i="11"/>
  <c r="O62" i="11"/>
  <c r="R62" i="11"/>
  <c r="I62" i="11"/>
  <c r="U62" i="11"/>
  <c r="S68" i="11"/>
  <c r="Y206" i="25" s="1"/>
  <c r="V153" i="10"/>
  <c r="M157" i="10"/>
  <c r="J163" i="10"/>
  <c r="F165" i="10"/>
  <c r="J166" i="10"/>
  <c r="D167" i="10"/>
  <c r="J169" i="10"/>
  <c r="F170" i="10"/>
  <c r="B136" i="24" s="1"/>
  <c r="L171" i="10"/>
  <c r="J172" i="10"/>
  <c r="J173" i="10"/>
  <c r="I174" i="10"/>
  <c r="M177" i="10"/>
  <c r="U74" i="24" s="1"/>
  <c r="O178" i="10"/>
  <c r="H101" i="24" s="1"/>
  <c r="G179" i="10"/>
  <c r="Q140" i="24" s="1"/>
  <c r="R180" i="10"/>
  <c r="J96" i="24" s="1"/>
  <c r="P181" i="10"/>
  <c r="L186" i="10"/>
  <c r="F142" i="24" s="1"/>
  <c r="U186" i="10"/>
  <c r="S187" i="10"/>
  <c r="Y102" i="24" s="1"/>
  <c r="G190" i="10"/>
  <c r="L191" i="10"/>
  <c r="F99" i="24" s="1"/>
  <c r="J192" i="10"/>
  <c r="I193" i="10"/>
  <c r="I194" i="10"/>
  <c r="I195" i="10"/>
  <c r="D192" i="24" s="1"/>
  <c r="F196" i="10"/>
  <c r="B149" i="24" s="1"/>
  <c r="D197" i="10"/>
  <c r="P197" i="10"/>
  <c r="W92" i="24" s="1"/>
  <c r="J198" i="10"/>
  <c r="S71" i="24" s="1"/>
  <c r="F199" i="10"/>
  <c r="L201" i="10"/>
  <c r="I202" i="10"/>
  <c r="D100" i="24" s="1"/>
  <c r="L203" i="10"/>
  <c r="O204" i="10"/>
  <c r="L205" i="10"/>
  <c r="I206" i="10"/>
  <c r="D129" i="24" s="1"/>
  <c r="J207" i="10"/>
  <c r="G208" i="10"/>
  <c r="Q127" i="24" s="1"/>
  <c r="I209" i="10"/>
  <c r="V209" i="10"/>
  <c r="U210" i="10"/>
  <c r="F212" i="10"/>
  <c r="M214" i="10"/>
  <c r="R216" i="10"/>
  <c r="M217" i="10"/>
  <c r="L218" i="10"/>
  <c r="I219" i="10"/>
  <c r="F221" i="10"/>
  <c r="B145" i="24" s="1"/>
  <c r="D222" i="10"/>
  <c r="Q222" i="10" s="1"/>
  <c r="P222" i="10"/>
  <c r="O226" i="10"/>
  <c r="L229" i="10"/>
  <c r="V230" i="10"/>
  <c r="R231" i="10"/>
  <c r="L232" i="10"/>
  <c r="U4" i="11"/>
  <c r="L173" i="25" s="1"/>
  <c r="O5" i="11"/>
  <c r="D6" i="11"/>
  <c r="U6" i="11"/>
  <c r="L7" i="11"/>
  <c r="F8" i="11"/>
  <c r="F10" i="11"/>
  <c r="D14" i="11"/>
  <c r="Q14" i="11" s="1"/>
  <c r="I175" i="25" s="1"/>
  <c r="I16" i="11"/>
  <c r="D176" i="25" s="1"/>
  <c r="V16" i="11"/>
  <c r="M18" i="11"/>
  <c r="V21" i="11"/>
  <c r="AA173" i="25" s="1"/>
  <c r="R22" i="11"/>
  <c r="J180" i="25" s="1"/>
  <c r="O23" i="11"/>
  <c r="I31" i="11"/>
  <c r="Q35" i="11"/>
  <c r="G40" i="11"/>
  <c r="F41" i="11"/>
  <c r="L44" i="11"/>
  <c r="I46" i="11"/>
  <c r="P50" i="11"/>
  <c r="P54" i="11"/>
  <c r="O55" i="11"/>
  <c r="R57" i="11"/>
  <c r="O71" i="11"/>
  <c r="H203" i="25" s="1"/>
  <c r="M172" i="10"/>
  <c r="J174" i="10"/>
  <c r="P178" i="10"/>
  <c r="R191" i="10"/>
  <c r="I196" i="10"/>
  <c r="D149" i="24" s="1"/>
  <c r="L199" i="10"/>
  <c r="L206" i="10"/>
  <c r="I208" i="10"/>
  <c r="D70" i="24" s="1"/>
  <c r="D214" i="10"/>
  <c r="S216" i="10"/>
  <c r="L219" i="10"/>
  <c r="I221" i="10"/>
  <c r="D145" i="24" s="1"/>
  <c r="F222" i="10"/>
  <c r="B144" i="24" s="1"/>
  <c r="R222" i="10"/>
  <c r="S231" i="10"/>
  <c r="P5" i="11"/>
  <c r="F6" i="11"/>
  <c r="O7" i="11"/>
  <c r="G8" i="11"/>
  <c r="G10" i="11"/>
  <c r="F14" i="11"/>
  <c r="B175" i="25" s="1"/>
  <c r="S22" i="11"/>
  <c r="Y131" i="25" s="1"/>
  <c r="L31" i="11"/>
  <c r="F182" i="25" s="1"/>
  <c r="S35" i="11"/>
  <c r="R54" i="11"/>
  <c r="U55" i="11"/>
  <c r="F62" i="11"/>
  <c r="O65" i="11"/>
  <c r="H150" i="11"/>
  <c r="T150" i="11"/>
  <c r="S172" i="10"/>
  <c r="G178" i="10"/>
  <c r="Q141" i="24" s="1"/>
  <c r="S178" i="10"/>
  <c r="U191" i="10"/>
  <c r="P193" i="10"/>
  <c r="L196" i="10"/>
  <c r="U197" i="10"/>
  <c r="L69" i="24" s="1"/>
  <c r="O199" i="10"/>
  <c r="O206" i="10"/>
  <c r="H129" i="24" s="1"/>
  <c r="L221" i="10"/>
  <c r="F145" i="24" s="1"/>
  <c r="U222" i="10"/>
  <c r="S226" i="10"/>
  <c r="V10" i="11"/>
  <c r="V22" i="11"/>
  <c r="AA131" i="25" s="1"/>
  <c r="J40" i="11"/>
  <c r="I41" i="11"/>
  <c r="P163" i="10"/>
  <c r="W174" i="24" s="1"/>
  <c r="O166" i="10"/>
  <c r="M167" i="10"/>
  <c r="S169" i="10"/>
  <c r="L170" i="10"/>
  <c r="F136" i="24" s="1"/>
  <c r="D171" i="10"/>
  <c r="R171" i="10"/>
  <c r="V172" i="10"/>
  <c r="M174" i="10"/>
  <c r="P176" i="10"/>
  <c r="S177" i="10"/>
  <c r="Y74" i="24" s="1"/>
  <c r="I178" i="10"/>
  <c r="G184" i="10"/>
  <c r="I185" i="10"/>
  <c r="I188" i="10"/>
  <c r="O190" i="10"/>
  <c r="H165" i="24" s="1"/>
  <c r="O196" i="10"/>
  <c r="H149" i="24" s="1"/>
  <c r="R199" i="10"/>
  <c r="R206" i="10"/>
  <c r="J129" i="24" s="1"/>
  <c r="P214" i="10"/>
  <c r="D216" i="10"/>
  <c r="N216" i="10" s="1"/>
  <c r="V216" i="10"/>
  <c r="O219" i="10"/>
  <c r="D226" i="10"/>
  <c r="D231" i="10"/>
  <c r="U232" i="10"/>
  <c r="F4" i="11"/>
  <c r="B173" i="25" s="1"/>
  <c r="S7" i="11"/>
  <c r="Y177" i="25" s="1"/>
  <c r="J10" i="11"/>
  <c r="O16" i="11"/>
  <c r="H176" i="25" s="1"/>
  <c r="F17" i="11"/>
  <c r="B177" i="25" s="1"/>
  <c r="J25" i="11"/>
  <c r="O31" i="11"/>
  <c r="G35" i="11"/>
  <c r="P40" i="11"/>
  <c r="U46" i="11"/>
  <c r="R51" i="11"/>
  <c r="R63" i="11"/>
  <c r="O63" i="11"/>
  <c r="I63" i="11"/>
  <c r="D63" i="11"/>
  <c r="V64" i="11"/>
  <c r="M66" i="11"/>
  <c r="G67" i="11"/>
  <c r="R68" i="11"/>
  <c r="R69" i="11"/>
  <c r="V70" i="11"/>
  <c r="M71" i="11"/>
  <c r="F72" i="11"/>
  <c r="J73" i="11"/>
  <c r="U74" i="11"/>
  <c r="M75" i="11"/>
  <c r="U83" i="25" s="1"/>
  <c r="I77" i="11"/>
  <c r="S79" i="11"/>
  <c r="I80" i="11"/>
  <c r="D207" i="25" s="1"/>
  <c r="G82" i="11"/>
  <c r="G83" i="11"/>
  <c r="P84" i="11"/>
  <c r="F89" i="11"/>
  <c r="B212" i="25" s="1"/>
  <c r="M90" i="11"/>
  <c r="I91" i="11"/>
  <c r="R92" i="11"/>
  <c r="J214" i="25" s="1"/>
  <c r="U93" i="11"/>
  <c r="L121" i="25" s="1"/>
  <c r="D96" i="11"/>
  <c r="H96" i="11" s="1"/>
  <c r="F97" i="11"/>
  <c r="V98" i="11"/>
  <c r="D106" i="11"/>
  <c r="K107" i="11"/>
  <c r="J109" i="11"/>
  <c r="S192" i="25" s="1"/>
  <c r="L110" i="11"/>
  <c r="F111" i="11"/>
  <c r="U113" i="11"/>
  <c r="L190" i="25" s="1"/>
  <c r="U114" i="11"/>
  <c r="L116" i="11"/>
  <c r="F106" i="25" s="1"/>
  <c r="V117" i="11"/>
  <c r="AA111" i="25" s="1"/>
  <c r="R118" i="11"/>
  <c r="O119" i="11"/>
  <c r="I120" i="11"/>
  <c r="D194" i="25" s="1"/>
  <c r="I121" i="11"/>
  <c r="I122" i="11"/>
  <c r="V122" i="11"/>
  <c r="S124" i="11"/>
  <c r="R125" i="11"/>
  <c r="D127" i="11"/>
  <c r="S127" i="11"/>
  <c r="L131" i="11"/>
  <c r="F198" i="25" s="1"/>
  <c r="G132" i="11"/>
  <c r="G133" i="11"/>
  <c r="Q171" i="25" s="1"/>
  <c r="D135" i="11"/>
  <c r="P135" i="11"/>
  <c r="J136" i="11"/>
  <c r="V137" i="11"/>
  <c r="O138" i="11"/>
  <c r="O139" i="11"/>
  <c r="S140" i="11"/>
  <c r="V141" i="11"/>
  <c r="J144" i="11"/>
  <c r="M145" i="11"/>
  <c r="U139" i="25" s="1"/>
  <c r="I146" i="11"/>
  <c r="R147" i="11"/>
  <c r="S148" i="11"/>
  <c r="P149" i="11"/>
  <c r="W157" i="25" s="1"/>
  <c r="I150" i="11"/>
  <c r="D151" i="11"/>
  <c r="S151" i="11"/>
  <c r="Y104" i="25" s="1"/>
  <c r="V166" i="11"/>
  <c r="J166" i="11"/>
  <c r="S166" i="11"/>
  <c r="Y106" i="25" s="1"/>
  <c r="M166" i="11"/>
  <c r="O169" i="11"/>
  <c r="H72" i="25" s="1"/>
  <c r="L169" i="11"/>
  <c r="F72" i="25" s="1"/>
  <c r="F169" i="11"/>
  <c r="U169" i="11"/>
  <c r="L72" i="25" s="1"/>
  <c r="V106" i="11"/>
  <c r="R110" i="11"/>
  <c r="S129" i="11"/>
  <c r="M131" i="11"/>
  <c r="U108" i="25" s="1"/>
  <c r="J132" i="11"/>
  <c r="F135" i="11"/>
  <c r="B163" i="25" s="1"/>
  <c r="S135" i="11"/>
  <c r="R139" i="11"/>
  <c r="M144" i="11"/>
  <c r="P145" i="11"/>
  <c r="W139" i="25" s="1"/>
  <c r="L146" i="11"/>
  <c r="F151" i="11"/>
  <c r="V151" i="11"/>
  <c r="AA104" i="25" s="1"/>
  <c r="I153" i="11"/>
  <c r="D79" i="25" s="1"/>
  <c r="O155" i="11"/>
  <c r="D172" i="11"/>
  <c r="N172" i="11" s="1"/>
  <c r="G73" i="25" s="1"/>
  <c r="L172" i="11"/>
  <c r="F73" i="25" s="1"/>
  <c r="I172" i="11"/>
  <c r="D73" i="25" s="1"/>
  <c r="F172" i="11"/>
  <c r="B73" i="25" s="1"/>
  <c r="U172" i="11"/>
  <c r="L73" i="25" s="1"/>
  <c r="O172" i="11"/>
  <c r="H73" i="25" s="1"/>
  <c r="K20" i="12"/>
  <c r="E179" i="26" s="1"/>
  <c r="Q20" i="12"/>
  <c r="I179" i="26" s="1"/>
  <c r="H20" i="12"/>
  <c r="C179" i="26" s="1"/>
  <c r="T20" i="12"/>
  <c r="K179" i="26" s="1"/>
  <c r="E20" i="12"/>
  <c r="A179" i="26" s="1"/>
  <c r="P71" i="11"/>
  <c r="R75" i="11"/>
  <c r="O77" i="11"/>
  <c r="V90" i="11"/>
  <c r="M91" i="11"/>
  <c r="U215" i="25" s="1"/>
  <c r="D92" i="11"/>
  <c r="N92" i="11" s="1"/>
  <c r="J98" i="11"/>
  <c r="G106" i="11"/>
  <c r="R107" i="11"/>
  <c r="J66" i="25" s="1"/>
  <c r="O108" i="11"/>
  <c r="I111" i="11"/>
  <c r="D116" i="11"/>
  <c r="P116" i="11"/>
  <c r="U118" i="11"/>
  <c r="L107" i="25" s="1"/>
  <c r="T129" i="11"/>
  <c r="U138" i="11"/>
  <c r="S145" i="11"/>
  <c r="Y139" i="25" s="1"/>
  <c r="U149" i="11"/>
  <c r="G151" i="11"/>
  <c r="Q104" i="25" s="1"/>
  <c r="P155" i="11"/>
  <c r="G159" i="11"/>
  <c r="R162" i="11"/>
  <c r="O162" i="11"/>
  <c r="U162" i="11"/>
  <c r="L105" i="25" s="1"/>
  <c r="I166" i="11"/>
  <c r="D197" i="25" s="1"/>
  <c r="I169" i="11"/>
  <c r="D72" i="25" s="1"/>
  <c r="U60" i="11"/>
  <c r="L67" i="11"/>
  <c r="S71" i="11"/>
  <c r="O72" i="11"/>
  <c r="V73" i="11"/>
  <c r="L74" i="11"/>
  <c r="U75" i="11"/>
  <c r="O80" i="11"/>
  <c r="J83" i="11"/>
  <c r="O91" i="11"/>
  <c r="F94" i="11"/>
  <c r="B215" i="25" s="1"/>
  <c r="O96" i="11"/>
  <c r="H216" i="25" s="1"/>
  <c r="M98" i="11"/>
  <c r="R108" i="11"/>
  <c r="U110" i="11"/>
  <c r="L111" i="11"/>
  <c r="G114" i="11"/>
  <c r="D118" i="11"/>
  <c r="U119" i="11"/>
  <c r="L193" i="25" s="1"/>
  <c r="R131" i="11"/>
  <c r="J198" i="25" s="1"/>
  <c r="I135" i="11"/>
  <c r="D163" i="25" s="1"/>
  <c r="U135" i="11"/>
  <c r="L163" i="25" s="1"/>
  <c r="V149" i="11"/>
  <c r="AA157" i="25" s="1"/>
  <c r="R150" i="11"/>
  <c r="J119" i="25" s="1"/>
  <c r="S155" i="11"/>
  <c r="G160" i="11"/>
  <c r="N209" i="11"/>
  <c r="K209" i="11"/>
  <c r="J70" i="11"/>
  <c r="R77" i="11"/>
  <c r="P80" i="11"/>
  <c r="P91" i="11"/>
  <c r="W215" i="25" s="1"/>
  <c r="I94" i="11"/>
  <c r="D215" i="25" s="1"/>
  <c r="O111" i="11"/>
  <c r="H189" i="25" s="1"/>
  <c r="S116" i="11"/>
  <c r="F118" i="11"/>
  <c r="B107" i="25" s="1"/>
  <c r="O122" i="11"/>
  <c r="H195" i="25" s="1"/>
  <c r="S123" i="11"/>
  <c r="F125" i="11"/>
  <c r="F126" i="11"/>
  <c r="L128" i="11"/>
  <c r="F110" i="25" s="1"/>
  <c r="U131" i="11"/>
  <c r="L198" i="25" s="1"/>
  <c r="U146" i="11"/>
  <c r="O154" i="11"/>
  <c r="D155" i="11"/>
  <c r="J157" i="11"/>
  <c r="S79" i="25" s="1"/>
  <c r="M158" i="11"/>
  <c r="M159" i="11"/>
  <c r="I160" i="11"/>
  <c r="D162" i="11"/>
  <c r="P166" i="11"/>
  <c r="R169" i="11"/>
  <c r="J72" i="25" s="1"/>
  <c r="R172" i="11"/>
  <c r="J73" i="25" s="1"/>
  <c r="F60" i="11"/>
  <c r="J64" i="11"/>
  <c r="I66" i="11"/>
  <c r="V66" i="11"/>
  <c r="AA204" i="25" s="1"/>
  <c r="L68" i="11"/>
  <c r="F69" i="11"/>
  <c r="M70" i="11"/>
  <c r="G71" i="11"/>
  <c r="V71" i="11"/>
  <c r="D73" i="11"/>
  <c r="O74" i="11"/>
  <c r="I75" i="11"/>
  <c r="S77" i="11"/>
  <c r="Y202" i="25" s="1"/>
  <c r="M79" i="11"/>
  <c r="D80" i="11"/>
  <c r="N80" i="11" s="1"/>
  <c r="R80" i="11"/>
  <c r="V81" i="11"/>
  <c r="M83" i="11"/>
  <c r="G84" i="11"/>
  <c r="G85" i="11"/>
  <c r="Q214" i="25" s="1"/>
  <c r="O87" i="11"/>
  <c r="G90" i="11"/>
  <c r="D91" i="11"/>
  <c r="I93" i="11"/>
  <c r="D121" i="25" s="1"/>
  <c r="U95" i="11"/>
  <c r="L122" i="25" s="1"/>
  <c r="M106" i="11"/>
  <c r="G107" i="11"/>
  <c r="U108" i="11"/>
  <c r="L113" i="11"/>
  <c r="L114" i="11"/>
  <c r="J115" i="11"/>
  <c r="G116" i="11"/>
  <c r="U116" i="11"/>
  <c r="L59" i="25" s="1"/>
  <c r="R117" i="11"/>
  <c r="I118" i="11"/>
  <c r="F119" i="11"/>
  <c r="D122" i="11"/>
  <c r="P122" i="11"/>
  <c r="W107" i="25" s="1"/>
  <c r="I125" i="11"/>
  <c r="L127" i="11"/>
  <c r="O128" i="11"/>
  <c r="H110" i="25" s="1"/>
  <c r="J129" i="11"/>
  <c r="S196" i="25" s="1"/>
  <c r="D131" i="11"/>
  <c r="D132" i="11"/>
  <c r="V134" i="11"/>
  <c r="L135" i="11"/>
  <c r="F163" i="25" s="1"/>
  <c r="J137" i="11"/>
  <c r="G138" i="11"/>
  <c r="F139" i="11"/>
  <c r="B201" i="25" s="1"/>
  <c r="J140" i="11"/>
  <c r="O142" i="11"/>
  <c r="D145" i="11"/>
  <c r="N145" i="11" s="1"/>
  <c r="V139" i="25" s="1"/>
  <c r="J149" i="11"/>
  <c r="S157" i="25" s="1"/>
  <c r="U150" i="11"/>
  <c r="L140" i="25" s="1"/>
  <c r="O151" i="11"/>
  <c r="S152" i="11"/>
  <c r="P154" i="11"/>
  <c r="G155" i="11"/>
  <c r="M157" i="11"/>
  <c r="U79" i="25" s="1"/>
  <c r="J160" i="11"/>
  <c r="F162" i="11"/>
  <c r="I163" i="11"/>
  <c r="R67" i="11"/>
  <c r="J202" i="25" s="1"/>
  <c r="P70" i="11"/>
  <c r="D74" i="11"/>
  <c r="S80" i="11"/>
  <c r="J84" i="11"/>
  <c r="G91" i="11"/>
  <c r="Q215" i="25" s="1"/>
  <c r="S91" i="11"/>
  <c r="Y215" i="25" s="1"/>
  <c r="R94" i="11"/>
  <c r="J215" i="25" s="1"/>
  <c r="P98" i="11"/>
  <c r="F100" i="11"/>
  <c r="S105" i="11"/>
  <c r="Y212" i="25" s="1"/>
  <c r="P106" i="11"/>
  <c r="H107" i="11"/>
  <c r="D108" i="11"/>
  <c r="F110" i="11"/>
  <c r="B188" i="25" s="1"/>
  <c r="D111" i="11"/>
  <c r="U111" i="11"/>
  <c r="V116" i="11"/>
  <c r="I119" i="11"/>
  <c r="F120" i="11"/>
  <c r="F121" i="11"/>
  <c r="F122" i="11"/>
  <c r="B195" i="25" s="1"/>
  <c r="R122" i="11"/>
  <c r="J195" i="25" s="1"/>
  <c r="J125" i="11"/>
  <c r="S188" i="25" s="1"/>
  <c r="O127" i="11"/>
  <c r="D128" i="11"/>
  <c r="R128" i="11"/>
  <c r="J110" i="25" s="1"/>
  <c r="K129" i="11"/>
  <c r="I131" i="11"/>
  <c r="D198" i="25" s="1"/>
  <c r="R159" i="11"/>
  <c r="U167" i="11"/>
  <c r="R167" i="11"/>
  <c r="J153" i="25" s="1"/>
  <c r="F167" i="11"/>
  <c r="F179" i="11"/>
  <c r="R179" i="11"/>
  <c r="O179" i="11"/>
  <c r="L179" i="11"/>
  <c r="I179" i="11"/>
  <c r="S64" i="11"/>
  <c r="U67" i="11"/>
  <c r="L202" i="25" s="1"/>
  <c r="S70" i="11"/>
  <c r="G73" i="11"/>
  <c r="F74" i="11"/>
  <c r="L75" i="11"/>
  <c r="D79" i="11"/>
  <c r="P79" i="11"/>
  <c r="G80" i="11"/>
  <c r="D83" i="11"/>
  <c r="P83" i="11"/>
  <c r="P85" i="11"/>
  <c r="W214" i="25" s="1"/>
  <c r="J90" i="11"/>
  <c r="P92" i="11"/>
  <c r="R93" i="11"/>
  <c r="J121" i="25" s="1"/>
  <c r="D98" i="11"/>
  <c r="N98" i="11" s="1"/>
  <c r="V105" i="11"/>
  <c r="AA212" i="25" s="1"/>
  <c r="I107" i="11"/>
  <c r="D66" i="25" s="1"/>
  <c r="F108" i="11"/>
  <c r="I110" i="11"/>
  <c r="P114" i="11"/>
  <c r="J116" i="11"/>
  <c r="P118" i="11"/>
  <c r="L119" i="11"/>
  <c r="G122" i="11"/>
  <c r="G124" i="11"/>
  <c r="P127" i="11"/>
  <c r="F128" i="11"/>
  <c r="B110" i="25" s="1"/>
  <c r="J131" i="11"/>
  <c r="S108" i="25" s="1"/>
  <c r="O135" i="11"/>
  <c r="H163" i="25" s="1"/>
  <c r="D136" i="11"/>
  <c r="J155" i="11"/>
  <c r="V157" i="11"/>
  <c r="S158" i="11"/>
  <c r="S160" i="11"/>
  <c r="I162" i="11"/>
  <c r="D164" i="11"/>
  <c r="R166" i="11"/>
  <c r="D166" i="11"/>
  <c r="G163" i="11"/>
  <c r="V165" i="11"/>
  <c r="L170" i="11"/>
  <c r="F136" i="25" s="1"/>
  <c r="O171" i="11"/>
  <c r="J173" i="11"/>
  <c r="F175" i="11"/>
  <c r="F176" i="11"/>
  <c r="D177" i="11"/>
  <c r="S177" i="11"/>
  <c r="Y74" i="25" s="1"/>
  <c r="U178" i="11"/>
  <c r="P181" i="11"/>
  <c r="O183" i="11"/>
  <c r="U185" i="11"/>
  <c r="O186" i="11"/>
  <c r="I187" i="11"/>
  <c r="D134" i="25" s="1"/>
  <c r="F188" i="11"/>
  <c r="B199" i="25" s="1"/>
  <c r="D189" i="11"/>
  <c r="H189" i="11" s="1"/>
  <c r="P189" i="11"/>
  <c r="R190" i="11"/>
  <c r="J165" i="25" s="1"/>
  <c r="U191" i="11"/>
  <c r="L216" i="25" s="1"/>
  <c r="D194" i="11"/>
  <c r="N194" i="11" s="1"/>
  <c r="L197" i="11"/>
  <c r="F69" i="25" s="1"/>
  <c r="D199" i="11"/>
  <c r="H199" i="11" s="1"/>
  <c r="R199" i="11"/>
  <c r="P202" i="11"/>
  <c r="F203" i="11"/>
  <c r="U204" i="11"/>
  <c r="J205" i="11"/>
  <c r="S68" i="25" s="1"/>
  <c r="V207" i="11"/>
  <c r="R208" i="11"/>
  <c r="J70" i="25" s="1"/>
  <c r="U209" i="11"/>
  <c r="U210" i="11"/>
  <c r="L211" i="11"/>
  <c r="D213" i="11"/>
  <c r="L214" i="11"/>
  <c r="V220" i="11"/>
  <c r="R221" i="11"/>
  <c r="J145" i="25" s="1"/>
  <c r="O226" i="11"/>
  <c r="I229" i="11"/>
  <c r="J232" i="11"/>
  <c r="J4" i="12"/>
  <c r="S95" i="26" s="1"/>
  <c r="L19" i="12"/>
  <c r="R20" i="12"/>
  <c r="J179" i="26" s="1"/>
  <c r="P21" i="12"/>
  <c r="W173" i="26" s="1"/>
  <c r="I22" i="12"/>
  <c r="D180" i="26" s="1"/>
  <c r="U37" i="12"/>
  <c r="L183" i="26" s="1"/>
  <c r="R37" i="12"/>
  <c r="D37" i="12"/>
  <c r="P37" i="12"/>
  <c r="E39" i="12"/>
  <c r="I43" i="12"/>
  <c r="I53" i="12"/>
  <c r="M57" i="12"/>
  <c r="U93" i="26" s="1"/>
  <c r="J57" i="12"/>
  <c r="V57" i="12"/>
  <c r="AA93" i="26" s="1"/>
  <c r="S57" i="12"/>
  <c r="M197" i="11"/>
  <c r="U92" i="25" s="1"/>
  <c r="Q202" i="11"/>
  <c r="L205" i="11"/>
  <c r="V224" i="11"/>
  <c r="AA80" i="25" s="1"/>
  <c r="P226" i="11"/>
  <c r="O17" i="12"/>
  <c r="H177" i="26" s="1"/>
  <c r="M19" i="12"/>
  <c r="L43" i="12"/>
  <c r="F186" i="26" s="1"/>
  <c r="R52" i="12"/>
  <c r="O52" i="12"/>
  <c r="L52" i="12"/>
  <c r="F56" i="12"/>
  <c r="U56" i="12"/>
  <c r="D56" i="12"/>
  <c r="R56" i="12"/>
  <c r="O56" i="12"/>
  <c r="R60" i="12"/>
  <c r="U60" i="12"/>
  <c r="O60" i="12"/>
  <c r="L60" i="12"/>
  <c r="I60" i="12"/>
  <c r="F60" i="12"/>
  <c r="U186" i="11"/>
  <c r="L188" i="11"/>
  <c r="U189" i="11"/>
  <c r="J193" i="11"/>
  <c r="I194" i="11"/>
  <c r="D197" i="11"/>
  <c r="J198" i="11"/>
  <c r="S71" i="25" s="1"/>
  <c r="D204" i="11"/>
  <c r="Q204" i="11" s="1"/>
  <c r="M205" i="11"/>
  <c r="U68" i="25" s="1"/>
  <c r="J206" i="11"/>
  <c r="R213" i="11"/>
  <c r="D226" i="11"/>
  <c r="N226" i="11" s="1"/>
  <c r="S226" i="11"/>
  <c r="J231" i="11"/>
  <c r="D8" i="12"/>
  <c r="U17" i="12"/>
  <c r="L177" i="26" s="1"/>
  <c r="G35" i="12"/>
  <c r="J35" i="12"/>
  <c r="V37" i="12"/>
  <c r="R43" i="12"/>
  <c r="P57" i="12"/>
  <c r="P163" i="11"/>
  <c r="R175" i="11"/>
  <c r="J131" i="25" s="1"/>
  <c r="O176" i="11"/>
  <c r="D186" i="11"/>
  <c r="Q186" i="11" s="1"/>
  <c r="V186" i="11"/>
  <c r="AA75" i="25" s="1"/>
  <c r="O188" i="11"/>
  <c r="I189" i="11"/>
  <c r="D97" i="25" s="1"/>
  <c r="J192" i="11"/>
  <c r="P193" i="11"/>
  <c r="L194" i="11"/>
  <c r="P200" i="11"/>
  <c r="D205" i="11"/>
  <c r="E205" i="11" s="1"/>
  <c r="P68" i="25" s="1"/>
  <c r="O205" i="11"/>
  <c r="F208" i="11"/>
  <c r="R211" i="11"/>
  <c r="U213" i="11"/>
  <c r="U214" i="11"/>
  <c r="J217" i="11"/>
  <c r="G220" i="11"/>
  <c r="Q149" i="25" s="1"/>
  <c r="G221" i="11"/>
  <c r="Q165" i="25" s="1"/>
  <c r="J223" i="11"/>
  <c r="G224" i="11"/>
  <c r="Q80" i="25" s="1"/>
  <c r="F226" i="11"/>
  <c r="U226" i="11"/>
  <c r="P227" i="11"/>
  <c r="P229" i="11"/>
  <c r="M231" i="11"/>
  <c r="P4" i="12"/>
  <c r="W95" i="26" s="1"/>
  <c r="I8" i="12"/>
  <c r="O9" i="12"/>
  <c r="F11" i="12"/>
  <c r="J12" i="12"/>
  <c r="D19" i="12"/>
  <c r="E19" i="12" s="1"/>
  <c r="R19" i="12"/>
  <c r="J96" i="26" s="1"/>
  <c r="O24" i="12"/>
  <c r="J27" i="12"/>
  <c r="U28" i="12"/>
  <c r="G30" i="12"/>
  <c r="F35" i="12"/>
  <c r="R38" i="12"/>
  <c r="J42" i="12"/>
  <c r="S98" i="26" s="1"/>
  <c r="U43" i="12"/>
  <c r="I46" i="12"/>
  <c r="U46" i="12"/>
  <c r="F52" i="12"/>
  <c r="S163" i="11"/>
  <c r="G165" i="11"/>
  <c r="P173" i="11"/>
  <c r="S175" i="11"/>
  <c r="Y73" i="25" s="1"/>
  <c r="R176" i="11"/>
  <c r="J140" i="25" s="1"/>
  <c r="L177" i="11"/>
  <c r="F164" i="25" s="1"/>
  <c r="F178" i="11"/>
  <c r="R184" i="11"/>
  <c r="F186" i="11"/>
  <c r="B142" i="25" s="1"/>
  <c r="R187" i="11"/>
  <c r="J134" i="25" s="1"/>
  <c r="R188" i="11"/>
  <c r="F191" i="11"/>
  <c r="M192" i="11"/>
  <c r="S193" i="11"/>
  <c r="J196" i="11"/>
  <c r="P197" i="11"/>
  <c r="W92" i="25" s="1"/>
  <c r="J199" i="11"/>
  <c r="R200" i="11"/>
  <c r="S201" i="11"/>
  <c r="H202" i="11"/>
  <c r="V202" i="11"/>
  <c r="I204" i="11"/>
  <c r="P205" i="11"/>
  <c r="W68" i="25" s="1"/>
  <c r="I208" i="11"/>
  <c r="F210" i="11"/>
  <c r="F211" i="11"/>
  <c r="S211" i="11"/>
  <c r="S212" i="11"/>
  <c r="I213" i="11"/>
  <c r="D71" i="25" s="1"/>
  <c r="V213" i="11"/>
  <c r="AA146" i="25" s="1"/>
  <c r="G216" i="11"/>
  <c r="M217" i="11"/>
  <c r="L218" i="11"/>
  <c r="J221" i="11"/>
  <c r="S165" i="25" s="1"/>
  <c r="J222" i="11"/>
  <c r="M223" i="11"/>
  <c r="J224" i="11"/>
  <c r="S80" i="25" s="1"/>
  <c r="I225" i="11"/>
  <c r="G226" i="11"/>
  <c r="V226" i="11"/>
  <c r="D229" i="11"/>
  <c r="R229" i="11"/>
  <c r="M230" i="11"/>
  <c r="P231" i="11"/>
  <c r="V4" i="12"/>
  <c r="AA95" i="26" s="1"/>
  <c r="S8" i="12"/>
  <c r="U9" i="12"/>
  <c r="R11" i="12"/>
  <c r="F14" i="12"/>
  <c r="B175" i="26" s="1"/>
  <c r="M15" i="12"/>
  <c r="I16" i="12"/>
  <c r="D176" i="26" s="1"/>
  <c r="D17" i="12"/>
  <c r="N17" i="12" s="1"/>
  <c r="G177" i="26" s="1"/>
  <c r="U19" i="12"/>
  <c r="J20" i="12"/>
  <c r="R22" i="12"/>
  <c r="J180" i="26" s="1"/>
  <c r="P24" i="12"/>
  <c r="P35" i="12"/>
  <c r="V38" i="12"/>
  <c r="J38" i="12"/>
  <c r="S38" i="12"/>
  <c r="Y123" i="26" s="1"/>
  <c r="I39" i="12"/>
  <c r="R44" i="12"/>
  <c r="L44" i="12"/>
  <c r="S44" i="12"/>
  <c r="I52" i="12"/>
  <c r="J54" i="12"/>
  <c r="I56" i="12"/>
  <c r="U175" i="11"/>
  <c r="I178" i="11"/>
  <c r="I186" i="11"/>
  <c r="V187" i="11"/>
  <c r="L189" i="11"/>
  <c r="L191" i="11"/>
  <c r="P192" i="11"/>
  <c r="V193" i="11"/>
  <c r="O194" i="11"/>
  <c r="G197" i="11"/>
  <c r="Q92" i="25" s="1"/>
  <c r="S198" i="11"/>
  <c r="S200" i="11"/>
  <c r="O203" i="11"/>
  <c r="F205" i="11"/>
  <c r="R205" i="11"/>
  <c r="J208" i="11"/>
  <c r="S127" i="25" s="1"/>
  <c r="I210" i="11"/>
  <c r="P217" i="11"/>
  <c r="J220" i="11"/>
  <c r="R222" i="11"/>
  <c r="J144" i="25" s="1"/>
  <c r="M224" i="11"/>
  <c r="U80" i="25" s="1"/>
  <c r="I226" i="11"/>
  <c r="O230" i="11"/>
  <c r="V8" i="12"/>
  <c r="U11" i="12"/>
  <c r="M12" i="12"/>
  <c r="O14" i="12"/>
  <c r="H175" i="26" s="1"/>
  <c r="P15" i="12"/>
  <c r="F17" i="12"/>
  <c r="B177" i="26" s="1"/>
  <c r="F19" i="12"/>
  <c r="D22" i="12"/>
  <c r="Q22" i="12" s="1"/>
  <c r="U22" i="12"/>
  <c r="L180" i="26" s="1"/>
  <c r="S35" i="12"/>
  <c r="M40" i="12"/>
  <c r="G40" i="12"/>
  <c r="Q186" i="26" s="1"/>
  <c r="L178" i="11"/>
  <c r="L186" i="11"/>
  <c r="U194" i="11"/>
  <c r="U205" i="11"/>
  <c r="L194" i="25" s="1"/>
  <c r="L210" i="11"/>
  <c r="I211" i="11"/>
  <c r="S217" i="11"/>
  <c r="M220" i="11"/>
  <c r="M221" i="11"/>
  <c r="U165" i="25" s="1"/>
  <c r="P224" i="11"/>
  <c r="W80" i="25" s="1"/>
  <c r="R14" i="12"/>
  <c r="J175" i="26" s="1"/>
  <c r="S15" i="12"/>
  <c r="P16" i="12"/>
  <c r="I17" i="12"/>
  <c r="D177" i="26" s="1"/>
  <c r="G19" i="12"/>
  <c r="P20" i="12"/>
  <c r="G21" i="12"/>
  <c r="Q173" i="26" s="1"/>
  <c r="F22" i="12"/>
  <c r="B180" i="26" s="1"/>
  <c r="J26" i="12"/>
  <c r="S31" i="12"/>
  <c r="G31" i="12"/>
  <c r="V35" i="12"/>
  <c r="K39" i="12"/>
  <c r="N39" i="12"/>
  <c r="P43" i="12"/>
  <c r="V43" i="12"/>
  <c r="D44" i="12"/>
  <c r="L51" i="12"/>
  <c r="F187" i="26" s="1"/>
  <c r="U51" i="12"/>
  <c r="L187" i="26" s="1"/>
  <c r="D51" i="12"/>
  <c r="Q59" i="12"/>
  <c r="N59" i="12"/>
  <c r="E59" i="12"/>
  <c r="G173" i="11"/>
  <c r="R177" i="11"/>
  <c r="J164" i="25" s="1"/>
  <c r="O178" i="11"/>
  <c r="O181" i="11"/>
  <c r="R185" i="11"/>
  <c r="M186" i="11"/>
  <c r="U75" i="25" s="1"/>
  <c r="G187" i="11"/>
  <c r="R191" i="11"/>
  <c r="J99" i="25" s="1"/>
  <c r="V192" i="11"/>
  <c r="J197" i="11"/>
  <c r="S92" i="25" s="1"/>
  <c r="V197" i="11"/>
  <c r="AA92" i="25" s="1"/>
  <c r="O199" i="11"/>
  <c r="O202" i="11"/>
  <c r="D203" i="11"/>
  <c r="V205" i="11"/>
  <c r="AA68" i="25" s="1"/>
  <c r="O210" i="11"/>
  <c r="J211" i="11"/>
  <c r="O213" i="11"/>
  <c r="I214" i="11"/>
  <c r="J215" i="11"/>
  <c r="P216" i="11"/>
  <c r="V217" i="11"/>
  <c r="AA147" i="25" s="1"/>
  <c r="S220" i="11"/>
  <c r="P221" i="11"/>
  <c r="W165" i="25" s="1"/>
  <c r="M226" i="11"/>
  <c r="D227" i="11"/>
  <c r="U230" i="11"/>
  <c r="G232" i="11"/>
  <c r="G4" i="12"/>
  <c r="Q95" i="26" s="1"/>
  <c r="D12" i="12"/>
  <c r="H12" i="12" s="1"/>
  <c r="P12" i="12"/>
  <c r="U14" i="12"/>
  <c r="L175" i="26" s="1"/>
  <c r="R16" i="12"/>
  <c r="J176" i="26" s="1"/>
  <c r="L17" i="12"/>
  <c r="F177" i="26" s="1"/>
  <c r="J21" i="12"/>
  <c r="S173" i="26" s="1"/>
  <c r="F28" i="12"/>
  <c r="J31" i="12"/>
  <c r="L33" i="12"/>
  <c r="R36" i="12"/>
  <c r="I36" i="12"/>
  <c r="U36" i="12"/>
  <c r="O37" i="12"/>
  <c r="I38" i="12"/>
  <c r="O39" i="12"/>
  <c r="F43" i="12"/>
  <c r="B186" i="26" s="1"/>
  <c r="L46" i="12"/>
  <c r="I49" i="12"/>
  <c r="U49" i="12"/>
  <c r="L190" i="26" s="1"/>
  <c r="R49" i="12"/>
  <c r="O49" i="12"/>
  <c r="M51" i="12"/>
  <c r="P51" i="12"/>
  <c r="M53" i="12"/>
  <c r="V53" i="12"/>
  <c r="S53" i="12"/>
  <c r="F55" i="12"/>
  <c r="O55" i="12"/>
  <c r="D55" i="12"/>
  <c r="U55" i="12"/>
  <c r="R55" i="12"/>
  <c r="I57" i="12"/>
  <c r="U57" i="12"/>
  <c r="L189" i="26" s="1"/>
  <c r="F57" i="12"/>
  <c r="R57" i="12"/>
  <c r="D57" i="12"/>
  <c r="O57" i="12"/>
  <c r="K95" i="12"/>
  <c r="E122" i="26" s="1"/>
  <c r="T95" i="12"/>
  <c r="K122" i="26" s="1"/>
  <c r="H95" i="12"/>
  <c r="C122" i="26" s="1"/>
  <c r="E95" i="12"/>
  <c r="A122" i="26" s="1"/>
  <c r="S155" i="12"/>
  <c r="J155" i="12"/>
  <c r="G155" i="12"/>
  <c r="V155" i="12"/>
  <c r="D155" i="12"/>
  <c r="N155" i="12" s="1"/>
  <c r="L73" i="12"/>
  <c r="R75" i="12"/>
  <c r="L76" i="12"/>
  <c r="G92" i="12"/>
  <c r="E93" i="12"/>
  <c r="A121" i="26" s="1"/>
  <c r="G97" i="12"/>
  <c r="R99" i="12"/>
  <c r="V107" i="12"/>
  <c r="AA216" i="26" s="1"/>
  <c r="G118" i="12"/>
  <c r="L139" i="12"/>
  <c r="F201" i="26" s="1"/>
  <c r="J141" i="12"/>
  <c r="D147" i="12"/>
  <c r="T147" i="12" s="1"/>
  <c r="U147" i="12"/>
  <c r="G148" i="12"/>
  <c r="U161" i="12"/>
  <c r="D161" i="12"/>
  <c r="E161" i="12" s="1"/>
  <c r="F161" i="12"/>
  <c r="F61" i="12"/>
  <c r="V63" i="12"/>
  <c r="R64" i="12"/>
  <c r="U66" i="12"/>
  <c r="V67" i="12"/>
  <c r="O69" i="12"/>
  <c r="O73" i="12"/>
  <c r="I75" i="12"/>
  <c r="U75" i="12"/>
  <c r="J79" i="12"/>
  <c r="U84" i="12"/>
  <c r="L160" i="26" s="1"/>
  <c r="D96" i="12"/>
  <c r="O96" i="12"/>
  <c r="H216" i="26" s="1"/>
  <c r="J97" i="12"/>
  <c r="D99" i="12"/>
  <c r="U102" i="12"/>
  <c r="Q108" i="12"/>
  <c r="I125" i="26" s="1"/>
  <c r="F115" i="12"/>
  <c r="R119" i="12"/>
  <c r="R121" i="12"/>
  <c r="M123" i="12"/>
  <c r="G136" i="12"/>
  <c r="O139" i="12"/>
  <c r="I140" i="12"/>
  <c r="D138" i="26" s="1"/>
  <c r="R142" i="12"/>
  <c r="P143" i="12"/>
  <c r="U146" i="12"/>
  <c r="D146" i="12"/>
  <c r="N146" i="12" s="1"/>
  <c r="S147" i="12"/>
  <c r="J147" i="12"/>
  <c r="P147" i="12"/>
  <c r="O149" i="12"/>
  <c r="M155" i="12"/>
  <c r="S165" i="12"/>
  <c r="G165" i="12"/>
  <c r="P165" i="12"/>
  <c r="I61" i="12"/>
  <c r="D95" i="26" s="1"/>
  <c r="S64" i="12"/>
  <c r="R76" i="12"/>
  <c r="J205" i="26" s="1"/>
  <c r="O78" i="12"/>
  <c r="G84" i="12"/>
  <c r="T93" i="12"/>
  <c r="K121" i="26" s="1"/>
  <c r="P96" i="12"/>
  <c r="P97" i="12"/>
  <c r="V99" i="12"/>
  <c r="F102" i="12"/>
  <c r="S108" i="12"/>
  <c r="Y213" i="26" s="1"/>
  <c r="G115" i="12"/>
  <c r="Q195" i="26" s="1"/>
  <c r="P118" i="12"/>
  <c r="U119" i="12"/>
  <c r="U120" i="12"/>
  <c r="L194" i="26" s="1"/>
  <c r="U122" i="12"/>
  <c r="P123" i="12"/>
  <c r="W109" i="26" s="1"/>
  <c r="J126" i="12"/>
  <c r="M128" i="12"/>
  <c r="S130" i="12"/>
  <c r="J132" i="12"/>
  <c r="L135" i="12"/>
  <c r="F163" i="26" s="1"/>
  <c r="F135" i="12"/>
  <c r="B163" i="26" s="1"/>
  <c r="D139" i="12"/>
  <c r="L140" i="12"/>
  <c r="O141" i="12"/>
  <c r="H86" i="26" s="1"/>
  <c r="O143" i="12"/>
  <c r="F143" i="12"/>
  <c r="S143" i="12"/>
  <c r="G147" i="12"/>
  <c r="D154" i="12"/>
  <c r="Q154" i="12" s="1"/>
  <c r="P155" i="12"/>
  <c r="V158" i="12"/>
  <c r="J158" i="12"/>
  <c r="S158" i="12"/>
  <c r="P158" i="12"/>
  <c r="S163" i="12"/>
  <c r="M163" i="12"/>
  <c r="U174" i="26" s="1"/>
  <c r="J163" i="12"/>
  <c r="V163" i="12"/>
  <c r="P163" i="12"/>
  <c r="J59" i="12"/>
  <c r="R73" i="12"/>
  <c r="L75" i="12"/>
  <c r="I84" i="12"/>
  <c r="D160" i="26" s="1"/>
  <c r="H93" i="12"/>
  <c r="C121" i="26" s="1"/>
  <c r="F96" i="12"/>
  <c r="S96" i="12"/>
  <c r="S97" i="12"/>
  <c r="G99" i="12"/>
  <c r="V110" i="12"/>
  <c r="J115" i="12"/>
  <c r="S195" i="26" s="1"/>
  <c r="V122" i="12"/>
  <c r="AA107" i="26" s="1"/>
  <c r="F139" i="12"/>
  <c r="O140" i="12"/>
  <c r="H138" i="26" s="1"/>
  <c r="V143" i="12"/>
  <c r="U145" i="12"/>
  <c r="R145" i="12"/>
  <c r="F145" i="12"/>
  <c r="I147" i="12"/>
  <c r="G151" i="12"/>
  <c r="S151" i="12"/>
  <c r="P151" i="12"/>
  <c r="N4" i="13"/>
  <c r="H4" i="13"/>
  <c r="T4" i="13"/>
  <c r="M55" i="12"/>
  <c r="O61" i="12"/>
  <c r="J63" i="12"/>
  <c r="D64" i="12"/>
  <c r="H64" i="12" s="1"/>
  <c r="F67" i="12"/>
  <c r="I68" i="12"/>
  <c r="F69" i="12"/>
  <c r="U69" i="12"/>
  <c r="M75" i="12"/>
  <c r="U83" i="26" s="1"/>
  <c r="U76" i="12"/>
  <c r="R78" i="12"/>
  <c r="S79" i="12"/>
  <c r="P83" i="12"/>
  <c r="L84" i="12"/>
  <c r="F160" i="26" s="1"/>
  <c r="J87" i="12"/>
  <c r="S210" i="26" s="1"/>
  <c r="I88" i="12"/>
  <c r="D211" i="26" s="1"/>
  <c r="R91" i="12"/>
  <c r="J120" i="26" s="1"/>
  <c r="S95" i="12"/>
  <c r="G96" i="12"/>
  <c r="U96" i="12"/>
  <c r="G101" i="12"/>
  <c r="F103" i="12"/>
  <c r="B161" i="26" s="1"/>
  <c r="F104" i="12"/>
  <c r="G105" i="12"/>
  <c r="F106" i="12"/>
  <c r="G107" i="12"/>
  <c r="Q216" i="26" s="1"/>
  <c r="G108" i="12"/>
  <c r="Q213" i="26" s="1"/>
  <c r="R113" i="12"/>
  <c r="J190" i="26" s="1"/>
  <c r="M115" i="12"/>
  <c r="U195" i="26" s="1"/>
  <c r="D122" i="12"/>
  <c r="N122" i="12" s="1"/>
  <c r="L125" i="12"/>
  <c r="U128" i="12"/>
  <c r="L110" i="26" s="1"/>
  <c r="D131" i="12"/>
  <c r="O131" i="12"/>
  <c r="P135" i="12"/>
  <c r="R139" i="12"/>
  <c r="R140" i="12"/>
  <c r="J138" i="26" s="1"/>
  <c r="U141" i="12"/>
  <c r="L86" i="26" s="1"/>
  <c r="D143" i="12"/>
  <c r="M147" i="12"/>
  <c r="S149" i="12"/>
  <c r="Y157" i="26" s="1"/>
  <c r="J149" i="12"/>
  <c r="S157" i="26" s="1"/>
  <c r="G149" i="12"/>
  <c r="Q157" i="26" s="1"/>
  <c r="J151" i="12"/>
  <c r="R154" i="12"/>
  <c r="S56" i="12"/>
  <c r="P59" i="12"/>
  <c r="R61" i="12"/>
  <c r="I64" i="12"/>
  <c r="I67" i="12"/>
  <c r="J68" i="12"/>
  <c r="G69" i="12"/>
  <c r="Q156" i="26" s="1"/>
  <c r="D73" i="12"/>
  <c r="D75" i="12"/>
  <c r="O75" i="12"/>
  <c r="V79" i="12"/>
  <c r="AA148" i="26" s="1"/>
  <c r="M87" i="12"/>
  <c r="U210" i="26" s="1"/>
  <c r="L88" i="12"/>
  <c r="F211" i="26" s="1"/>
  <c r="V91" i="12"/>
  <c r="AA215" i="26" s="1"/>
  <c r="I96" i="12"/>
  <c r="D216" i="26" s="1"/>
  <c r="V96" i="12"/>
  <c r="J99" i="12"/>
  <c r="M101" i="12"/>
  <c r="J102" i="12"/>
  <c r="S119" i="26" s="1"/>
  <c r="I103" i="12"/>
  <c r="D161" i="26" s="1"/>
  <c r="I104" i="12"/>
  <c r="D205" i="26" s="1"/>
  <c r="I106" i="12"/>
  <c r="J107" i="12"/>
  <c r="S216" i="26" s="1"/>
  <c r="O109" i="12"/>
  <c r="U117" i="12"/>
  <c r="L192" i="26" s="1"/>
  <c r="D119" i="12"/>
  <c r="N119" i="12" s="1"/>
  <c r="V167" i="26" s="1"/>
  <c r="F120" i="12"/>
  <c r="F121" i="12"/>
  <c r="G130" i="12"/>
  <c r="S131" i="12"/>
  <c r="Y108" i="26" s="1"/>
  <c r="P131" i="12"/>
  <c r="W108" i="26" s="1"/>
  <c r="U139" i="12"/>
  <c r="U140" i="12"/>
  <c r="L138" i="26" s="1"/>
  <c r="D149" i="12"/>
  <c r="V156" i="12"/>
  <c r="P156" i="12"/>
  <c r="G156" i="12"/>
  <c r="V164" i="12"/>
  <c r="AA154" i="26" s="1"/>
  <c r="J164" i="12"/>
  <c r="S154" i="26" s="1"/>
  <c r="G164" i="12"/>
  <c r="Q154" i="26" s="1"/>
  <c r="P164" i="12"/>
  <c r="W154" i="26" s="1"/>
  <c r="M164" i="12"/>
  <c r="U154" i="26" s="1"/>
  <c r="P55" i="12"/>
  <c r="M63" i="12"/>
  <c r="J64" i="12"/>
  <c r="G65" i="12"/>
  <c r="J66" i="12"/>
  <c r="S204" i="26" s="1"/>
  <c r="F72" i="12"/>
  <c r="P75" i="12"/>
  <c r="W83" i="26" s="1"/>
  <c r="G78" i="12"/>
  <c r="D83" i="12"/>
  <c r="U83" i="12"/>
  <c r="O84" i="12"/>
  <c r="H160" i="26" s="1"/>
  <c r="P87" i="12"/>
  <c r="W210" i="26" s="1"/>
  <c r="O88" i="12"/>
  <c r="H211" i="26" s="1"/>
  <c r="D91" i="12"/>
  <c r="N91" i="12" s="1"/>
  <c r="G94" i="12"/>
  <c r="L96" i="12"/>
  <c r="M99" i="12"/>
  <c r="J100" i="12"/>
  <c r="S162" i="26" s="1"/>
  <c r="P102" i="12"/>
  <c r="W119" i="26" s="1"/>
  <c r="L104" i="12"/>
  <c r="F63" i="26" s="1"/>
  <c r="J105" i="12"/>
  <c r="S212" i="26" s="1"/>
  <c r="M107" i="12"/>
  <c r="M108" i="12"/>
  <c r="U213" i="26" s="1"/>
  <c r="L112" i="12"/>
  <c r="P115" i="12"/>
  <c r="F119" i="12"/>
  <c r="B193" i="26" s="1"/>
  <c r="I120" i="12"/>
  <c r="G121" i="12"/>
  <c r="Q89" i="26" s="1"/>
  <c r="G123" i="12"/>
  <c r="Q109" i="26" s="1"/>
  <c r="G124" i="12"/>
  <c r="R125" i="12"/>
  <c r="D128" i="12"/>
  <c r="N128" i="12" s="1"/>
  <c r="I129" i="12"/>
  <c r="D111" i="26" s="1"/>
  <c r="F129" i="12"/>
  <c r="B111" i="26" s="1"/>
  <c r="F131" i="12"/>
  <c r="U131" i="12"/>
  <c r="L198" i="26" s="1"/>
  <c r="R136" i="12"/>
  <c r="L136" i="12"/>
  <c r="U137" i="12"/>
  <c r="L137" i="12"/>
  <c r="J143" i="12"/>
  <c r="L145" i="12"/>
  <c r="F148" i="12"/>
  <c r="I148" i="12"/>
  <c r="R148" i="12"/>
  <c r="O148" i="12"/>
  <c r="F149" i="12"/>
  <c r="J156" i="12"/>
  <c r="S146" i="12"/>
  <c r="D151" i="12"/>
  <c r="Q151" i="12" s="1"/>
  <c r="O152" i="12"/>
  <c r="J154" i="12"/>
  <c r="D160" i="12"/>
  <c r="P160" i="12"/>
  <c r="L168" i="12"/>
  <c r="J169" i="12"/>
  <c r="D172" i="12"/>
  <c r="N172" i="12" s="1"/>
  <c r="G73" i="26" s="1"/>
  <c r="G176" i="12"/>
  <c r="F178" i="12"/>
  <c r="B101" i="26" s="1"/>
  <c r="J179" i="12"/>
  <c r="V180" i="12"/>
  <c r="AA133" i="26" s="1"/>
  <c r="V181" i="12"/>
  <c r="R183" i="12"/>
  <c r="L186" i="12"/>
  <c r="I187" i="12"/>
  <c r="D134" i="26" s="1"/>
  <c r="D189" i="12"/>
  <c r="M189" i="12"/>
  <c r="D191" i="12"/>
  <c r="H191" i="12" s="1"/>
  <c r="D194" i="12"/>
  <c r="G195" i="12"/>
  <c r="V195" i="12"/>
  <c r="AA132" i="26" s="1"/>
  <c r="G197" i="12"/>
  <c r="Q92" i="26" s="1"/>
  <c r="V197" i="12"/>
  <c r="AA92" i="26" s="1"/>
  <c r="F199" i="12"/>
  <c r="F202" i="12"/>
  <c r="D203" i="12"/>
  <c r="Q203" i="12" s="1"/>
  <c r="O205" i="12"/>
  <c r="I206" i="12"/>
  <c r="D215" i="12"/>
  <c r="G219" i="12"/>
  <c r="G220" i="12"/>
  <c r="Q149" i="26" s="1"/>
  <c r="G222" i="12"/>
  <c r="O223" i="12"/>
  <c r="H89" i="26" s="1"/>
  <c r="G230" i="12"/>
  <c r="D231" i="12"/>
  <c r="K231" i="12" s="1"/>
  <c r="V231" i="12"/>
  <c r="F4" i="13"/>
  <c r="U5" i="13"/>
  <c r="L130" i="27" s="1"/>
  <c r="D9" i="13"/>
  <c r="S9" i="13"/>
  <c r="Y175" i="27" s="1"/>
  <c r="D12" i="13"/>
  <c r="G13" i="13"/>
  <c r="M139" i="12"/>
  <c r="V146" i="12"/>
  <c r="AA201" i="26" s="1"/>
  <c r="I151" i="12"/>
  <c r="P152" i="12"/>
  <c r="W153" i="26" s="1"/>
  <c r="P153" i="12"/>
  <c r="M154" i="12"/>
  <c r="F155" i="12"/>
  <c r="F160" i="12"/>
  <c r="G161" i="12"/>
  <c r="U162" i="12"/>
  <c r="O164" i="12"/>
  <c r="U165" i="12"/>
  <c r="O168" i="12"/>
  <c r="G171" i="12"/>
  <c r="Q134" i="26" s="1"/>
  <c r="J172" i="12"/>
  <c r="I178" i="12"/>
  <c r="P179" i="12"/>
  <c r="I185" i="12"/>
  <c r="O186" i="12"/>
  <c r="F192" i="12"/>
  <c r="J193" i="12"/>
  <c r="F194" i="12"/>
  <c r="S194" i="12"/>
  <c r="I195" i="12"/>
  <c r="Q196" i="12"/>
  <c r="P198" i="12"/>
  <c r="W71" i="26" s="1"/>
  <c r="G199" i="12"/>
  <c r="F200" i="12"/>
  <c r="G202" i="12"/>
  <c r="P205" i="12"/>
  <c r="W68" i="26" s="1"/>
  <c r="U208" i="12"/>
  <c r="M209" i="12"/>
  <c r="I210" i="12"/>
  <c r="F218" i="12"/>
  <c r="J219" i="12"/>
  <c r="I220" i="12"/>
  <c r="G221" i="12"/>
  <c r="Q165" i="26" s="1"/>
  <c r="R223" i="12"/>
  <c r="J89" i="26" s="1"/>
  <c r="S224" i="12"/>
  <c r="Y80" i="26" s="1"/>
  <c r="U225" i="12"/>
  <c r="I226" i="12"/>
  <c r="P227" i="12"/>
  <c r="P229" i="12"/>
  <c r="F231" i="12"/>
  <c r="G4" i="13"/>
  <c r="U4" i="13"/>
  <c r="F8" i="13"/>
  <c r="L10" i="13"/>
  <c r="S12" i="13"/>
  <c r="M12" i="13"/>
  <c r="P12" i="13"/>
  <c r="G12" i="13"/>
  <c r="M13" i="13"/>
  <c r="L16" i="13"/>
  <c r="F21" i="13"/>
  <c r="O21" i="13"/>
  <c r="I21" i="13"/>
  <c r="R21" i="13"/>
  <c r="G160" i="12"/>
  <c r="S160" i="12"/>
  <c r="P168" i="12"/>
  <c r="R169" i="12"/>
  <c r="J72" i="26" s="1"/>
  <c r="M172" i="12"/>
  <c r="J176" i="12"/>
  <c r="U185" i="12"/>
  <c r="G194" i="12"/>
  <c r="J195" i="12"/>
  <c r="T196" i="12"/>
  <c r="I197" i="12"/>
  <c r="D69" i="26" s="1"/>
  <c r="I200" i="12"/>
  <c r="I201" i="12"/>
  <c r="I202" i="12"/>
  <c r="J203" i="12"/>
  <c r="S100" i="26" s="1"/>
  <c r="D205" i="12"/>
  <c r="K206" i="12"/>
  <c r="O207" i="12"/>
  <c r="R209" i="12"/>
  <c r="L210" i="12"/>
  <c r="F212" i="12"/>
  <c r="I214" i="12"/>
  <c r="J215" i="12"/>
  <c r="I218" i="12"/>
  <c r="S219" i="12"/>
  <c r="U223" i="12"/>
  <c r="L89" i="26" s="1"/>
  <c r="L226" i="12"/>
  <c r="D229" i="12"/>
  <c r="J230" i="12"/>
  <c r="G231" i="12"/>
  <c r="L8" i="13"/>
  <c r="G9" i="13"/>
  <c r="S16" i="13"/>
  <c r="U18" i="13"/>
  <c r="O18" i="13"/>
  <c r="I18" i="13"/>
  <c r="I26" i="13"/>
  <c r="D26" i="13"/>
  <c r="T26" i="13" s="1"/>
  <c r="U168" i="12"/>
  <c r="S169" i="12"/>
  <c r="U186" i="12"/>
  <c r="G189" i="12"/>
  <c r="P189" i="12"/>
  <c r="I192" i="12"/>
  <c r="V194" i="12"/>
  <c r="J197" i="12"/>
  <c r="S92" i="26" s="1"/>
  <c r="S209" i="12"/>
  <c r="R229" i="12"/>
  <c r="M230" i="12"/>
  <c r="F232" i="12"/>
  <c r="J4" i="13"/>
  <c r="F15" i="13"/>
  <c r="H20" i="13"/>
  <c r="Q20" i="13"/>
  <c r="D21" i="13"/>
  <c r="R29" i="13"/>
  <c r="L29" i="13"/>
  <c r="I29" i="13"/>
  <c r="M31" i="13"/>
  <c r="V31" i="13"/>
  <c r="P31" i="13"/>
  <c r="W183" i="27" s="1"/>
  <c r="J33" i="13"/>
  <c r="S33" i="13"/>
  <c r="P33" i="13"/>
  <c r="G33" i="13"/>
  <c r="S154" i="12"/>
  <c r="F158" i="12"/>
  <c r="V160" i="12"/>
  <c r="D163" i="12"/>
  <c r="D164" i="12"/>
  <c r="I166" i="12"/>
  <c r="P176" i="12"/>
  <c r="O195" i="12"/>
  <c r="E196" i="12"/>
  <c r="M197" i="12"/>
  <c r="U92" i="26" s="1"/>
  <c r="P199" i="12"/>
  <c r="O202" i="12"/>
  <c r="H100" i="26" s="1"/>
  <c r="O206" i="12"/>
  <c r="H129" i="26" s="1"/>
  <c r="D209" i="12"/>
  <c r="O214" i="12"/>
  <c r="O215" i="12"/>
  <c r="L217" i="12"/>
  <c r="O218" i="12"/>
  <c r="P221" i="12"/>
  <c r="W165" i="26" s="1"/>
  <c r="D223" i="12"/>
  <c r="N223" i="12" s="1"/>
  <c r="G89" i="26" s="1"/>
  <c r="F225" i="12"/>
  <c r="B147" i="26" s="1"/>
  <c r="D226" i="12"/>
  <c r="O226" i="12"/>
  <c r="U229" i="12"/>
  <c r="P230" i="12"/>
  <c r="L231" i="12"/>
  <c r="M4" i="13"/>
  <c r="R8" i="13"/>
  <c r="U12" i="13"/>
  <c r="L92" i="27" s="1"/>
  <c r="S13" i="13"/>
  <c r="Y180" i="27" s="1"/>
  <c r="I15" i="13"/>
  <c r="J17" i="13"/>
  <c r="S17" i="13"/>
  <c r="D17" i="13"/>
  <c r="D18" i="13"/>
  <c r="N18" i="13" s="1"/>
  <c r="J26" i="13"/>
  <c r="P195" i="12"/>
  <c r="U202" i="12"/>
  <c r="I14" i="13"/>
  <c r="D175" i="27" s="1"/>
  <c r="R14" i="13"/>
  <c r="F14" i="13"/>
  <c r="G154" i="12"/>
  <c r="O155" i="12"/>
  <c r="M160" i="12"/>
  <c r="G168" i="12"/>
  <c r="D169" i="12"/>
  <c r="N169" i="12" s="1"/>
  <c r="G170" i="12"/>
  <c r="S176" i="12"/>
  <c r="P181" i="12"/>
  <c r="P182" i="12"/>
  <c r="S184" i="12"/>
  <c r="F186" i="12"/>
  <c r="J189" i="12"/>
  <c r="U191" i="12"/>
  <c r="O194" i="12"/>
  <c r="D195" i="12"/>
  <c r="R195" i="12"/>
  <c r="J196" i="12"/>
  <c r="D197" i="12"/>
  <c r="H197" i="12" s="1"/>
  <c r="P197" i="12"/>
  <c r="W92" i="26" s="1"/>
  <c r="D199" i="12"/>
  <c r="U199" i="12"/>
  <c r="U206" i="12"/>
  <c r="U217" i="12"/>
  <c r="D220" i="12"/>
  <c r="N220" i="12" s="1"/>
  <c r="V220" i="12"/>
  <c r="L223" i="12"/>
  <c r="F89" i="26" s="1"/>
  <c r="S226" i="12"/>
  <c r="G228" i="12"/>
  <c r="O4" i="13"/>
  <c r="H173" i="27" s="1"/>
  <c r="O5" i="13"/>
  <c r="G10" i="13"/>
  <c r="J12" i="13"/>
  <c r="G25" i="13"/>
  <c r="M25" i="13"/>
  <c r="S166" i="12"/>
  <c r="I168" i="12"/>
  <c r="I186" i="12"/>
  <c r="V189" i="12"/>
  <c r="P194" i="12"/>
  <c r="I211" i="12"/>
  <c r="O14" i="13"/>
  <c r="H175" i="27" s="1"/>
  <c r="Q88" i="13"/>
  <c r="H88" i="13"/>
  <c r="N88" i="13"/>
  <c r="E88" i="13"/>
  <c r="K122" i="13"/>
  <c r="T122" i="13"/>
  <c r="L45" i="13"/>
  <c r="O49" i="13"/>
  <c r="R51" i="13"/>
  <c r="R84" i="13"/>
  <c r="J159" i="27" s="1"/>
  <c r="U90" i="13"/>
  <c r="L213" i="27" s="1"/>
  <c r="F96" i="13"/>
  <c r="B216" i="27" s="1"/>
  <c r="J99" i="13"/>
  <c r="F101" i="13"/>
  <c r="P104" i="13"/>
  <c r="W211" i="27" s="1"/>
  <c r="J106" i="13"/>
  <c r="P109" i="13"/>
  <c r="R112" i="13"/>
  <c r="J104" i="27" s="1"/>
  <c r="V114" i="13"/>
  <c r="AA171" i="27" s="1"/>
  <c r="G117" i="13"/>
  <c r="Q111" i="27" s="1"/>
  <c r="J125" i="13"/>
  <c r="G125" i="13"/>
  <c r="P128" i="13"/>
  <c r="J165" i="13"/>
  <c r="S165" i="13"/>
  <c r="M165" i="13"/>
  <c r="D38" i="13"/>
  <c r="G40" i="13"/>
  <c r="V40" i="13"/>
  <c r="AA186" i="27" s="1"/>
  <c r="M45" i="13"/>
  <c r="J47" i="13"/>
  <c r="P49" i="13"/>
  <c r="S51" i="13"/>
  <c r="G54" i="13"/>
  <c r="L55" i="13"/>
  <c r="G58" i="13"/>
  <c r="U69" i="13"/>
  <c r="U76" i="13"/>
  <c r="L205" i="27" s="1"/>
  <c r="O79" i="13"/>
  <c r="H80" i="13"/>
  <c r="S84" i="13"/>
  <c r="D87" i="13"/>
  <c r="F88" i="13"/>
  <c r="O88" i="13"/>
  <c r="H211" i="27" s="1"/>
  <c r="G89" i="13"/>
  <c r="Q120" i="27" s="1"/>
  <c r="I93" i="13"/>
  <c r="I94" i="13"/>
  <c r="D215" i="27" s="1"/>
  <c r="L97" i="13"/>
  <c r="L98" i="13"/>
  <c r="M99" i="13"/>
  <c r="G101" i="13"/>
  <c r="D104" i="13"/>
  <c r="M106" i="13"/>
  <c r="D109" i="13"/>
  <c r="K109" i="13" s="1"/>
  <c r="S109" i="13"/>
  <c r="Y192" i="27" s="1"/>
  <c r="P111" i="13"/>
  <c r="W110" i="27" s="1"/>
  <c r="J111" i="13"/>
  <c r="S110" i="27" s="1"/>
  <c r="V112" i="13"/>
  <c r="AA167" i="27" s="1"/>
  <c r="D114" i="13"/>
  <c r="I117" i="13"/>
  <c r="D165" i="27" s="1"/>
  <c r="V121" i="13"/>
  <c r="P121" i="13"/>
  <c r="W161" i="27" s="1"/>
  <c r="R143" i="13"/>
  <c r="O143" i="13"/>
  <c r="G144" i="13"/>
  <c r="I13" i="13"/>
  <c r="O17" i="13"/>
  <c r="H177" i="27" s="1"/>
  <c r="G18" i="13"/>
  <c r="S18" i="13"/>
  <c r="U19" i="13"/>
  <c r="P20" i="13"/>
  <c r="G21" i="13"/>
  <c r="Q173" i="27" s="1"/>
  <c r="P24" i="13"/>
  <c r="P30" i="13"/>
  <c r="J39" i="13"/>
  <c r="I40" i="13"/>
  <c r="D45" i="13"/>
  <c r="O45" i="13"/>
  <c r="G46" i="13"/>
  <c r="L47" i="13"/>
  <c r="I48" i="13"/>
  <c r="D100" i="27" s="1"/>
  <c r="D49" i="13"/>
  <c r="S49" i="13"/>
  <c r="J50" i="13"/>
  <c r="F51" i="13"/>
  <c r="J54" i="13"/>
  <c r="M57" i="13"/>
  <c r="U184" i="27" s="1"/>
  <c r="M58" i="13"/>
  <c r="O59" i="13"/>
  <c r="H101" i="27" s="1"/>
  <c r="U64" i="13"/>
  <c r="S65" i="13"/>
  <c r="Y206" i="27" s="1"/>
  <c r="V76" i="13"/>
  <c r="AA153" i="27" s="1"/>
  <c r="D79" i="13"/>
  <c r="R79" i="13"/>
  <c r="I80" i="13"/>
  <c r="D207" i="27" s="1"/>
  <c r="D84" i="13"/>
  <c r="H84" i="13" s="1"/>
  <c r="C159" i="27" s="1"/>
  <c r="U84" i="13"/>
  <c r="L159" i="27" s="1"/>
  <c r="S87" i="13"/>
  <c r="Y210" i="27" s="1"/>
  <c r="G88" i="13"/>
  <c r="Q121" i="27" s="1"/>
  <c r="P88" i="13"/>
  <c r="W121" i="27" s="1"/>
  <c r="I89" i="13"/>
  <c r="F90" i="13"/>
  <c r="B213" i="27" s="1"/>
  <c r="L93" i="13"/>
  <c r="F121" i="27" s="1"/>
  <c r="L94" i="13"/>
  <c r="M95" i="13"/>
  <c r="R96" i="13"/>
  <c r="J216" i="27" s="1"/>
  <c r="O97" i="13"/>
  <c r="O98" i="13"/>
  <c r="P99" i="13"/>
  <c r="P100" i="13"/>
  <c r="W168" i="27" s="1"/>
  <c r="I101" i="13"/>
  <c r="M102" i="13"/>
  <c r="J102" i="13"/>
  <c r="G103" i="13"/>
  <c r="G104" i="13"/>
  <c r="Q211" i="27" s="1"/>
  <c r="V104" i="13"/>
  <c r="AA211" i="27" s="1"/>
  <c r="P106" i="13"/>
  <c r="G108" i="13"/>
  <c r="Q213" i="27" s="1"/>
  <c r="S108" i="13"/>
  <c r="Y213" i="27" s="1"/>
  <c r="F109" i="13"/>
  <c r="B141" i="27" s="1"/>
  <c r="U109" i="13"/>
  <c r="L162" i="27" s="1"/>
  <c r="D111" i="13"/>
  <c r="N111" i="13" s="1"/>
  <c r="G161" i="27" s="1"/>
  <c r="D112" i="13"/>
  <c r="G114" i="13"/>
  <c r="Q171" i="27" s="1"/>
  <c r="G118" i="13"/>
  <c r="Q165" i="27" s="1"/>
  <c r="I120" i="13"/>
  <c r="D194" i="27" s="1"/>
  <c r="G121" i="13"/>
  <c r="Q161" i="27" s="1"/>
  <c r="S123" i="13"/>
  <c r="Y109" i="27" s="1"/>
  <c r="G136" i="13"/>
  <c r="J144" i="13"/>
  <c r="J150" i="13"/>
  <c r="F155" i="13"/>
  <c r="U155" i="13"/>
  <c r="O155" i="13"/>
  <c r="D155" i="13"/>
  <c r="N155" i="13" s="1"/>
  <c r="S21" i="13"/>
  <c r="Y173" i="27" s="1"/>
  <c r="S24" i="13"/>
  <c r="O25" i="13"/>
  <c r="S30" i="13"/>
  <c r="I33" i="13"/>
  <c r="L38" i="13"/>
  <c r="J40" i="13"/>
  <c r="P45" i="13"/>
  <c r="J46" i="13"/>
  <c r="M47" i="13"/>
  <c r="J48" i="13"/>
  <c r="S147" i="27" s="1"/>
  <c r="G51" i="13"/>
  <c r="I53" i="13"/>
  <c r="P54" i="13"/>
  <c r="V56" i="13"/>
  <c r="P58" i="13"/>
  <c r="S59" i="13"/>
  <c r="Y186" i="27" s="1"/>
  <c r="F61" i="13"/>
  <c r="J62" i="13"/>
  <c r="S148" i="27" s="1"/>
  <c r="D64" i="13"/>
  <c r="Q64" i="13" s="1"/>
  <c r="V64" i="13"/>
  <c r="F69" i="13"/>
  <c r="G72" i="13"/>
  <c r="Q203" i="27" s="1"/>
  <c r="F76" i="13"/>
  <c r="B205" i="27" s="1"/>
  <c r="J80" i="13"/>
  <c r="S155" i="27" s="1"/>
  <c r="F82" i="13"/>
  <c r="B209" i="27" s="1"/>
  <c r="F83" i="13"/>
  <c r="F84" i="13"/>
  <c r="B159" i="27" s="1"/>
  <c r="G87" i="13"/>
  <c r="Q210" i="27" s="1"/>
  <c r="G90" i="13"/>
  <c r="M93" i="13"/>
  <c r="O94" i="13"/>
  <c r="H215" i="27" s="1"/>
  <c r="S95" i="13"/>
  <c r="I96" i="13"/>
  <c r="D216" i="27" s="1"/>
  <c r="U96" i="13"/>
  <c r="L216" i="27" s="1"/>
  <c r="U98" i="13"/>
  <c r="R99" i="13"/>
  <c r="S100" i="13"/>
  <c r="Y168" i="27" s="1"/>
  <c r="L101" i="13"/>
  <c r="I102" i="13"/>
  <c r="U105" i="13"/>
  <c r="S106" i="13"/>
  <c r="D108" i="13"/>
  <c r="Q108" i="13" s="1"/>
  <c r="I125" i="27" s="1"/>
  <c r="G109" i="13"/>
  <c r="V109" i="13"/>
  <c r="G111" i="13"/>
  <c r="Q110" i="27" s="1"/>
  <c r="G112" i="13"/>
  <c r="Q167" i="27" s="1"/>
  <c r="J114" i="13"/>
  <c r="S171" i="27" s="1"/>
  <c r="G115" i="13"/>
  <c r="Q195" i="27" s="1"/>
  <c r="V116" i="13"/>
  <c r="M117" i="13"/>
  <c r="U111" i="27" s="1"/>
  <c r="J118" i="13"/>
  <c r="M119" i="13"/>
  <c r="J121" i="13"/>
  <c r="S161" i="27" s="1"/>
  <c r="D128" i="13"/>
  <c r="V129" i="13"/>
  <c r="S129" i="13"/>
  <c r="Y166" i="27" s="1"/>
  <c r="R133" i="13"/>
  <c r="O133" i="13"/>
  <c r="J136" i="13"/>
  <c r="F143" i="13"/>
  <c r="P144" i="13"/>
  <c r="S146" i="13"/>
  <c r="G146" i="13"/>
  <c r="Q201" i="27" s="1"/>
  <c r="O158" i="13"/>
  <c r="U158" i="13"/>
  <c r="D158" i="13"/>
  <c r="K158" i="13" s="1"/>
  <c r="S162" i="13"/>
  <c r="G162" i="13"/>
  <c r="V162" i="13"/>
  <c r="P162" i="13"/>
  <c r="M162" i="13"/>
  <c r="J162" i="13"/>
  <c r="V165" i="13"/>
  <c r="H170" i="13"/>
  <c r="R94" i="27" s="1"/>
  <c r="T170" i="13"/>
  <c r="Z94" i="27" s="1"/>
  <c r="J18" i="13"/>
  <c r="R20" i="13"/>
  <c r="J179" i="27" s="1"/>
  <c r="U25" i="13"/>
  <c r="L33" i="13"/>
  <c r="V39" i="13"/>
  <c r="M40" i="13"/>
  <c r="F45" i="13"/>
  <c r="S45" i="13"/>
  <c r="M48" i="13"/>
  <c r="U147" i="27" s="1"/>
  <c r="G49" i="13"/>
  <c r="P50" i="13"/>
  <c r="I51" i="13"/>
  <c r="D187" i="27" s="1"/>
  <c r="S54" i="13"/>
  <c r="P57" i="13"/>
  <c r="I61" i="13"/>
  <c r="S62" i="13"/>
  <c r="G64" i="13"/>
  <c r="F68" i="13"/>
  <c r="I76" i="13"/>
  <c r="D205" i="27" s="1"/>
  <c r="F79" i="13"/>
  <c r="U79" i="13"/>
  <c r="I88" i="13"/>
  <c r="D211" i="27" s="1"/>
  <c r="R88" i="13"/>
  <c r="J211" i="27" s="1"/>
  <c r="R97" i="13"/>
  <c r="J154" i="27" s="1"/>
  <c r="S99" i="13"/>
  <c r="M101" i="13"/>
  <c r="Q103" i="13"/>
  <c r="I171" i="27" s="1"/>
  <c r="J104" i="13"/>
  <c r="S211" i="27" s="1"/>
  <c r="V105" i="13"/>
  <c r="AA212" i="27" s="1"/>
  <c r="M105" i="13"/>
  <c r="U212" i="27" s="1"/>
  <c r="V106" i="13"/>
  <c r="I109" i="13"/>
  <c r="R117" i="13"/>
  <c r="J165" i="27" s="1"/>
  <c r="U117" i="13"/>
  <c r="L165" i="27" s="1"/>
  <c r="F117" i="13"/>
  <c r="B165" i="27" s="1"/>
  <c r="O117" i="13"/>
  <c r="U130" i="13"/>
  <c r="L112" i="27" s="1"/>
  <c r="M136" i="13"/>
  <c r="I143" i="13"/>
  <c r="D151" i="27" s="1"/>
  <c r="S144" i="13"/>
  <c r="D146" i="13"/>
  <c r="N146" i="13" s="1"/>
  <c r="R147" i="13"/>
  <c r="V149" i="13"/>
  <c r="S149" i="13"/>
  <c r="P150" i="13"/>
  <c r="K151" i="13"/>
  <c r="J152" i="13"/>
  <c r="S153" i="27" s="1"/>
  <c r="U154" i="13"/>
  <c r="O154" i="13"/>
  <c r="H202" i="27" s="1"/>
  <c r="I155" i="13"/>
  <c r="O40" i="13"/>
  <c r="V47" i="13"/>
  <c r="R50" i="13"/>
  <c r="L61" i="13"/>
  <c r="I79" i="13"/>
  <c r="I84" i="13"/>
  <c r="D159" i="27" s="1"/>
  <c r="U88" i="13"/>
  <c r="L211" i="27" s="1"/>
  <c r="L96" i="13"/>
  <c r="F216" i="27" s="1"/>
  <c r="U97" i="13"/>
  <c r="V99" i="13"/>
  <c r="O101" i="13"/>
  <c r="P117" i="13"/>
  <c r="W111" i="27" s="1"/>
  <c r="S118" i="13"/>
  <c r="Y165" i="27" s="1"/>
  <c r="S121" i="13"/>
  <c r="Y161" i="27" s="1"/>
  <c r="M125" i="13"/>
  <c r="G128" i="13"/>
  <c r="E129" i="13"/>
  <c r="P166" i="27" s="1"/>
  <c r="P136" i="13"/>
  <c r="O142" i="13"/>
  <c r="F142" i="13"/>
  <c r="B79" i="27" s="1"/>
  <c r="L143" i="13"/>
  <c r="J146" i="13"/>
  <c r="D147" i="13"/>
  <c r="U157" i="13"/>
  <c r="O157" i="13"/>
  <c r="F157" i="13"/>
  <c r="J166" i="13"/>
  <c r="S68" i="27" s="1"/>
  <c r="S166" i="13"/>
  <c r="G174" i="13"/>
  <c r="V174" i="13"/>
  <c r="S174" i="13"/>
  <c r="P174" i="13"/>
  <c r="M174" i="13"/>
  <c r="J174" i="13"/>
  <c r="P40" i="13"/>
  <c r="I45" i="13"/>
  <c r="U45" i="13"/>
  <c r="S50" i="13"/>
  <c r="O51" i="13"/>
  <c r="D57" i="13"/>
  <c r="S57" i="13"/>
  <c r="Y184" i="27" s="1"/>
  <c r="O61" i="13"/>
  <c r="L69" i="13"/>
  <c r="Q80" i="13"/>
  <c r="L84" i="13"/>
  <c r="F159" i="27" s="1"/>
  <c r="L88" i="13"/>
  <c r="F211" i="27" s="1"/>
  <c r="V88" i="13"/>
  <c r="AA121" i="27" s="1"/>
  <c r="M96" i="13"/>
  <c r="S101" i="13"/>
  <c r="Y147" i="27" s="1"/>
  <c r="M104" i="13"/>
  <c r="U211" i="27" s="1"/>
  <c r="D106" i="13"/>
  <c r="K106" i="13" s="1"/>
  <c r="M109" i="13"/>
  <c r="D117" i="13"/>
  <c r="S117" i="13"/>
  <c r="Y111" i="27" s="1"/>
  <c r="J128" i="13"/>
  <c r="V136" i="13"/>
  <c r="V141" i="13"/>
  <c r="J141" i="13"/>
  <c r="U143" i="13"/>
  <c r="L151" i="27" s="1"/>
  <c r="M146" i="13"/>
  <c r="M149" i="13"/>
  <c r="I163" i="13"/>
  <c r="O163" i="13"/>
  <c r="U13" i="13"/>
  <c r="D40" i="13"/>
  <c r="R40" i="13"/>
  <c r="V45" i="13"/>
  <c r="G47" i="13"/>
  <c r="V48" i="13"/>
  <c r="AA147" i="27" s="1"/>
  <c r="D50" i="13"/>
  <c r="P51" i="13"/>
  <c r="H56" i="13"/>
  <c r="M64" i="13"/>
  <c r="U148" i="27" s="1"/>
  <c r="J65" i="13"/>
  <c r="S206" i="27" s="1"/>
  <c r="O69" i="13"/>
  <c r="R80" i="13"/>
  <c r="J207" i="27" s="1"/>
  <c r="V83" i="13"/>
  <c r="M84" i="13"/>
  <c r="L85" i="13"/>
  <c r="M87" i="13"/>
  <c r="U210" i="27" s="1"/>
  <c r="M88" i="13"/>
  <c r="U121" i="27" s="1"/>
  <c r="S90" i="13"/>
  <c r="Y142" i="27" s="1"/>
  <c r="P91" i="13"/>
  <c r="W215" i="27" s="1"/>
  <c r="F95" i="13"/>
  <c r="B122" i="27" s="1"/>
  <c r="D96" i="13"/>
  <c r="I97" i="13"/>
  <c r="I99" i="13"/>
  <c r="D101" i="13"/>
  <c r="U101" i="13"/>
  <c r="P103" i="13"/>
  <c r="J103" i="13"/>
  <c r="R104" i="13"/>
  <c r="F104" i="13"/>
  <c r="B146" i="27" s="1"/>
  <c r="O104" i="13"/>
  <c r="H146" i="27" s="1"/>
  <c r="O109" i="13"/>
  <c r="S110" i="13"/>
  <c r="Y162" i="27" s="1"/>
  <c r="V111" i="13"/>
  <c r="AA110" i="27" s="1"/>
  <c r="P112" i="13"/>
  <c r="W167" i="27" s="1"/>
  <c r="I116" i="13"/>
  <c r="D164" i="27" s="1"/>
  <c r="D116" i="13"/>
  <c r="Q116" i="13" s="1"/>
  <c r="I164" i="27" s="1"/>
  <c r="V117" i="13"/>
  <c r="AA111" i="27" s="1"/>
  <c r="D120" i="13"/>
  <c r="P125" i="13"/>
  <c r="M128" i="13"/>
  <c r="U170" i="27" s="1"/>
  <c r="J129" i="13"/>
  <c r="U131" i="13"/>
  <c r="I133" i="13"/>
  <c r="R135" i="13"/>
  <c r="J200" i="27" s="1"/>
  <c r="G141" i="13"/>
  <c r="R142" i="13"/>
  <c r="I148" i="13"/>
  <c r="F148" i="13"/>
  <c r="O148" i="13"/>
  <c r="R156" i="13"/>
  <c r="U156" i="13"/>
  <c r="F156" i="13"/>
  <c r="P120" i="13"/>
  <c r="P147" i="13"/>
  <c r="O151" i="13"/>
  <c r="G154" i="13"/>
  <c r="G163" i="13"/>
  <c r="L164" i="13"/>
  <c r="I166" i="13"/>
  <c r="I167" i="13"/>
  <c r="L168" i="13"/>
  <c r="I169" i="13"/>
  <c r="D72" i="27" s="1"/>
  <c r="R171" i="13"/>
  <c r="R172" i="13"/>
  <c r="J73" i="27" s="1"/>
  <c r="I176" i="13"/>
  <c r="D140" i="27" s="1"/>
  <c r="M177" i="13"/>
  <c r="U74" i="27" s="1"/>
  <c r="F178" i="13"/>
  <c r="P178" i="13"/>
  <c r="W141" i="27" s="1"/>
  <c r="S181" i="13"/>
  <c r="O182" i="13"/>
  <c r="P183" i="13"/>
  <c r="W72" i="27" s="1"/>
  <c r="U184" i="13"/>
  <c r="M185" i="13"/>
  <c r="U188" i="13"/>
  <c r="L190" i="13"/>
  <c r="M193" i="13"/>
  <c r="M196" i="13"/>
  <c r="P197" i="13"/>
  <c r="L198" i="13"/>
  <c r="U204" i="13"/>
  <c r="F206" i="13"/>
  <c r="B129" i="27" s="1"/>
  <c r="G207" i="13"/>
  <c r="M208" i="13"/>
  <c r="U127" i="27" s="1"/>
  <c r="Z233" i="5"/>
  <c r="K233" i="5"/>
  <c r="V188" i="13"/>
  <c r="V204" i="13"/>
  <c r="AA175" i="27" s="1"/>
  <c r="R168" i="13"/>
  <c r="L169" i="13"/>
  <c r="F72" i="27" s="1"/>
  <c r="U171" i="13"/>
  <c r="I178" i="13"/>
  <c r="D101" i="27" s="1"/>
  <c r="U178" i="13"/>
  <c r="O180" i="13"/>
  <c r="H67" i="27" s="1"/>
  <c r="U182" i="13"/>
  <c r="O185" i="13"/>
  <c r="O190" i="13"/>
  <c r="O193" i="13"/>
  <c r="V195" i="13"/>
  <c r="P196" i="13"/>
  <c r="O198" i="13"/>
  <c r="E200" i="13"/>
  <c r="M201" i="13"/>
  <c r="D203" i="13"/>
  <c r="P158" i="13"/>
  <c r="I159" i="13"/>
  <c r="P163" i="13"/>
  <c r="U165" i="13"/>
  <c r="U167" i="13"/>
  <c r="V168" i="13"/>
  <c r="O169" i="13"/>
  <c r="H72" i="27" s="1"/>
  <c r="L175" i="13"/>
  <c r="F150" i="27" s="1"/>
  <c r="V177" i="13"/>
  <c r="AA74" i="27" s="1"/>
  <c r="J178" i="13"/>
  <c r="S141" i="27" s="1"/>
  <c r="V178" i="13"/>
  <c r="AA141" i="27" s="1"/>
  <c r="I181" i="13"/>
  <c r="D94" i="27" s="1"/>
  <c r="D185" i="13"/>
  <c r="P185" i="13"/>
  <c r="W198" i="27" s="1"/>
  <c r="G188" i="13"/>
  <c r="D190" i="13"/>
  <c r="D193" i="13"/>
  <c r="P193" i="13"/>
  <c r="U196" i="13"/>
  <c r="D198" i="13"/>
  <c r="O201" i="13"/>
  <c r="G204" i="13"/>
  <c r="Z240" i="9"/>
  <c r="AJ84" i="22" s="1"/>
  <c r="N240" i="9"/>
  <c r="AB84" i="22" s="1"/>
  <c r="L178" i="13"/>
  <c r="V196" i="13"/>
  <c r="P201" i="13"/>
  <c r="E234" i="10"/>
  <c r="K234" i="10"/>
  <c r="E245" i="10"/>
  <c r="Q245" i="10"/>
  <c r="H245" i="10"/>
  <c r="N245" i="10"/>
  <c r="O159" i="13"/>
  <c r="O160" i="13"/>
  <c r="U175" i="13"/>
  <c r="L150" i="27" s="1"/>
  <c r="M178" i="13"/>
  <c r="U141" i="27" s="1"/>
  <c r="F182" i="13"/>
  <c r="G183" i="13"/>
  <c r="Q72" i="27" s="1"/>
  <c r="L184" i="13"/>
  <c r="F185" i="13"/>
  <c r="U185" i="13"/>
  <c r="J187" i="13"/>
  <c r="S102" i="27" s="1"/>
  <c r="M188" i="13"/>
  <c r="F190" i="13"/>
  <c r="U190" i="13"/>
  <c r="F193" i="13"/>
  <c r="U193" i="13"/>
  <c r="D195" i="13"/>
  <c r="F198" i="13"/>
  <c r="U198" i="13"/>
  <c r="D201" i="13"/>
  <c r="M204" i="13"/>
  <c r="R205" i="13"/>
  <c r="U206" i="13"/>
  <c r="L129" i="27" s="1"/>
  <c r="D178" i="13"/>
  <c r="J183" i="13"/>
  <c r="S72" i="27" s="1"/>
  <c r="M187" i="13"/>
  <c r="G196" i="13"/>
  <c r="E252" i="10"/>
  <c r="A92" i="24" s="1"/>
  <c r="T252" i="10"/>
  <c r="K92" i="24" s="1"/>
  <c r="H252" i="10"/>
  <c r="C92" i="24" s="1"/>
  <c r="K252" i="10"/>
  <c r="E92" i="24" s="1"/>
  <c r="I168" i="13"/>
  <c r="D68" i="27" s="1"/>
  <c r="O171" i="13"/>
  <c r="L182" i="13"/>
  <c r="F103" i="27" s="1"/>
  <c r="L185" i="13"/>
  <c r="P188" i="13"/>
  <c r="L193" i="13"/>
  <c r="I196" i="13"/>
  <c r="G201" i="13"/>
  <c r="P204" i="13"/>
  <c r="AI2" i="22"/>
  <c r="H5" i="22"/>
  <c r="AC164" i="5"/>
  <c r="AL154" i="21" s="1"/>
  <c r="E164" i="5"/>
  <c r="V154" i="21" s="1"/>
  <c r="Z164" i="5"/>
  <c r="AJ154" i="21" s="1"/>
  <c r="Q164" i="5"/>
  <c r="AD154" i="21" s="1"/>
  <c r="H164" i="5"/>
  <c r="X154" i="21" s="1"/>
  <c r="K164" i="5"/>
  <c r="Z154" i="21" s="1"/>
  <c r="W164" i="5"/>
  <c r="AH154" i="21" s="1"/>
  <c r="T164" i="5"/>
  <c r="AF154" i="21" s="1"/>
  <c r="N164" i="5"/>
  <c r="AB154" i="21" s="1"/>
  <c r="K107" i="5"/>
  <c r="Z216" i="21" s="1"/>
  <c r="W107" i="5"/>
  <c r="AH216" i="21" s="1"/>
  <c r="N107" i="5"/>
  <c r="AB216" i="21" s="1"/>
  <c r="E107" i="5"/>
  <c r="V216" i="21" s="1"/>
  <c r="T107" i="5"/>
  <c r="AF216" i="21" s="1"/>
  <c r="H107" i="5"/>
  <c r="X216" i="21" s="1"/>
  <c r="AC107" i="5"/>
  <c r="AL216" i="21" s="1"/>
  <c r="Q107" i="5"/>
  <c r="AD216" i="21" s="1"/>
  <c r="Z107" i="5"/>
  <c r="AJ216" i="21" s="1"/>
  <c r="M40" i="5"/>
  <c r="Y40" i="5"/>
  <c r="P40" i="5"/>
  <c r="G40" i="5"/>
  <c r="W99" i="5"/>
  <c r="S100" i="5"/>
  <c r="W19" i="5"/>
  <c r="E30" i="5"/>
  <c r="AE33" i="5"/>
  <c r="G33" i="5"/>
  <c r="Y33" i="5"/>
  <c r="P33" i="5"/>
  <c r="S33" i="5"/>
  <c r="AA39" i="5"/>
  <c r="R39" i="5"/>
  <c r="I39" i="5"/>
  <c r="U68" i="5"/>
  <c r="AA68" i="5"/>
  <c r="R68" i="5"/>
  <c r="I68" i="5"/>
  <c r="O68" i="5"/>
  <c r="U136" i="5"/>
  <c r="D136" i="5"/>
  <c r="X136" i="5"/>
  <c r="O136" i="5"/>
  <c r="F136" i="5"/>
  <c r="B135" i="21" s="1"/>
  <c r="R136" i="5"/>
  <c r="AA139" i="5"/>
  <c r="X139" i="5"/>
  <c r="O139" i="5"/>
  <c r="F139" i="5"/>
  <c r="E158" i="5"/>
  <c r="D6" i="9"/>
  <c r="H17" i="9"/>
  <c r="N17" i="9"/>
  <c r="K17" i="9"/>
  <c r="T17" i="9"/>
  <c r="AC17" i="9"/>
  <c r="Q17" i="9"/>
  <c r="E17" i="9"/>
  <c r="J18" i="9"/>
  <c r="P18" i="9"/>
  <c r="AE18" i="9"/>
  <c r="V18" i="9"/>
  <c r="AB18" i="9"/>
  <c r="S18" i="9"/>
  <c r="G18" i="9"/>
  <c r="AB19" i="9"/>
  <c r="J19" i="9"/>
  <c r="V19" i="9"/>
  <c r="AE19" i="9"/>
  <c r="S19" i="9"/>
  <c r="AE219" i="22" s="1"/>
  <c r="G19" i="9"/>
  <c r="P19" i="9"/>
  <c r="W2" i="22"/>
  <c r="AB39" i="9"/>
  <c r="J39" i="9"/>
  <c r="M39" i="9"/>
  <c r="V39" i="9"/>
  <c r="AE39" i="9"/>
  <c r="S39" i="9"/>
  <c r="Y39" i="9"/>
  <c r="AI186" i="22" s="1"/>
  <c r="G39" i="9"/>
  <c r="P39" i="9"/>
  <c r="AE13" i="5"/>
  <c r="AM180" i="21" s="1"/>
  <c r="G13" i="5"/>
  <c r="W180" i="21" s="1"/>
  <c r="AB13" i="5"/>
  <c r="AK180" i="21" s="1"/>
  <c r="S13" i="5"/>
  <c r="AE180" i="21" s="1"/>
  <c r="J13" i="5"/>
  <c r="Y180" i="21" s="1"/>
  <c r="O33" i="5"/>
  <c r="AA33" i="5"/>
  <c r="P184" i="21" s="1"/>
  <c r="R33" i="5"/>
  <c r="I33" i="5"/>
  <c r="F33" i="5"/>
  <c r="AD33" i="5"/>
  <c r="Y66" i="5"/>
  <c r="AI204" i="21" s="1"/>
  <c r="AE66" i="5"/>
  <c r="AM204" i="21" s="1"/>
  <c r="V66" i="5"/>
  <c r="AG204" i="21" s="1"/>
  <c r="M66" i="5"/>
  <c r="AA204" i="21" s="1"/>
  <c r="S66" i="5"/>
  <c r="AE204" i="21" s="1"/>
  <c r="AA91" i="5"/>
  <c r="X91" i="5"/>
  <c r="O91" i="5"/>
  <c r="F91" i="5"/>
  <c r="AA119" i="5"/>
  <c r="R119" i="5"/>
  <c r="J193" i="21" s="1"/>
  <c r="I119" i="5"/>
  <c r="D193" i="21" s="1"/>
  <c r="AC128" i="5"/>
  <c r="E128" i="5"/>
  <c r="T128" i="5"/>
  <c r="K128" i="5"/>
  <c r="AC205" i="5"/>
  <c r="AL68" i="21" s="1"/>
  <c r="K205" i="5"/>
  <c r="Z68" i="21" s="1"/>
  <c r="Q205" i="5"/>
  <c r="AD68" i="21" s="1"/>
  <c r="AE217" i="5"/>
  <c r="G217" i="5"/>
  <c r="AB217" i="5"/>
  <c r="S217" i="5"/>
  <c r="J217" i="5"/>
  <c r="M16" i="5"/>
  <c r="AA96" i="21" s="1"/>
  <c r="AB16" i="5"/>
  <c r="AK96" i="21" s="1"/>
  <c r="S16" i="5"/>
  <c r="AE96" i="21" s="1"/>
  <c r="J16" i="5"/>
  <c r="Y96" i="21" s="1"/>
  <c r="AE21" i="5"/>
  <c r="AM173" i="21" s="1"/>
  <c r="G21" i="5"/>
  <c r="W173" i="21" s="1"/>
  <c r="Y21" i="5"/>
  <c r="AI173" i="21" s="1"/>
  <c r="P21" i="5"/>
  <c r="AC173" i="21" s="1"/>
  <c r="V21" i="5"/>
  <c r="AG173" i="21" s="1"/>
  <c r="M21" i="5"/>
  <c r="AA173" i="21" s="1"/>
  <c r="S21" i="5"/>
  <c r="AE173" i="21" s="1"/>
  <c r="I40" i="5"/>
  <c r="D129" i="21" s="1"/>
  <c r="V40" i="5"/>
  <c r="AG186" i="21" s="1"/>
  <c r="H45" i="5"/>
  <c r="AE48" i="5"/>
  <c r="O69" i="5"/>
  <c r="F69" i="5"/>
  <c r="X69" i="5"/>
  <c r="D69" i="5"/>
  <c r="R69" i="5"/>
  <c r="AD69" i="5"/>
  <c r="Y74" i="5"/>
  <c r="AB74" i="5"/>
  <c r="S74" i="5"/>
  <c r="J74" i="5"/>
  <c r="I82" i="5"/>
  <c r="D209" i="21" s="1"/>
  <c r="X82" i="5"/>
  <c r="N209" i="21" s="1"/>
  <c r="O82" i="5"/>
  <c r="H209" i="21" s="1"/>
  <c r="F82" i="5"/>
  <c r="B209" i="21" s="1"/>
  <c r="D82" i="5"/>
  <c r="R82" i="5"/>
  <c r="J209" i="21" s="1"/>
  <c r="AD82" i="5"/>
  <c r="R209" i="21" s="1"/>
  <c r="U116" i="5"/>
  <c r="AA116" i="5"/>
  <c r="R116" i="5"/>
  <c r="I116" i="5"/>
  <c r="D59" i="21" s="1"/>
  <c r="O116" i="5"/>
  <c r="H109" i="21" s="1"/>
  <c r="AA127" i="5"/>
  <c r="D127" i="5"/>
  <c r="AD127" i="5"/>
  <c r="U127" i="5"/>
  <c r="L127" i="5"/>
  <c r="J133" i="5"/>
  <c r="Y171" i="21" s="1"/>
  <c r="M136" i="5"/>
  <c r="Y136" i="5"/>
  <c r="P136" i="5"/>
  <c r="G136" i="5"/>
  <c r="S136" i="5"/>
  <c r="K145" i="5"/>
  <c r="Z139" i="21" s="1"/>
  <c r="D148" i="5"/>
  <c r="T151" i="5"/>
  <c r="D154" i="5"/>
  <c r="Y162" i="5"/>
  <c r="AE162" i="5"/>
  <c r="V162" i="5"/>
  <c r="M162" i="5"/>
  <c r="S162" i="5"/>
  <c r="H173" i="5"/>
  <c r="Y174" i="5"/>
  <c r="P174" i="5"/>
  <c r="G174" i="5"/>
  <c r="S174" i="5"/>
  <c r="AE174" i="5"/>
  <c r="AE176" i="5"/>
  <c r="AA187" i="5"/>
  <c r="P134" i="21" s="1"/>
  <c r="X187" i="5"/>
  <c r="N134" i="21" s="1"/>
  <c r="O187" i="5"/>
  <c r="H134" i="21" s="1"/>
  <c r="F187" i="5"/>
  <c r="B134" i="21" s="1"/>
  <c r="D18" i="9"/>
  <c r="V28" i="9"/>
  <c r="AB28" i="9"/>
  <c r="M28" i="9"/>
  <c r="J28" i="9"/>
  <c r="AE28" i="9"/>
  <c r="AM185" i="22" s="1"/>
  <c r="S28" i="9"/>
  <c r="G28" i="9"/>
  <c r="P28" i="9"/>
  <c r="M29" i="9"/>
  <c r="AA94" i="22" s="1"/>
  <c r="Z30" i="9"/>
  <c r="H30" i="9"/>
  <c r="E30" i="9"/>
  <c r="W30" i="9"/>
  <c r="K30" i="9"/>
  <c r="AC30" i="9"/>
  <c r="T30" i="9"/>
  <c r="AB31" i="9"/>
  <c r="J31" i="9"/>
  <c r="Y31" i="9"/>
  <c r="M31" i="9"/>
  <c r="V31" i="9"/>
  <c r="AE31" i="9"/>
  <c r="S31" i="9"/>
  <c r="G31" i="9"/>
  <c r="W65" i="5"/>
  <c r="Z65" i="5"/>
  <c r="Q65" i="5"/>
  <c r="H65" i="5"/>
  <c r="Y78" i="5"/>
  <c r="P78" i="5"/>
  <c r="G78" i="5"/>
  <c r="S78" i="5"/>
  <c r="Y106" i="5"/>
  <c r="AB106" i="5"/>
  <c r="S106" i="5"/>
  <c r="J106" i="5"/>
  <c r="AE113" i="5"/>
  <c r="G113" i="5"/>
  <c r="W107" i="21" s="1"/>
  <c r="Y113" i="5"/>
  <c r="P113" i="5"/>
  <c r="S113" i="5"/>
  <c r="AD114" i="5"/>
  <c r="R191" i="21" s="1"/>
  <c r="K123" i="5"/>
  <c r="W123" i="5"/>
  <c r="N123" i="5"/>
  <c r="E123" i="5"/>
  <c r="Q123" i="5"/>
  <c r="AC123" i="5"/>
  <c r="I126" i="5"/>
  <c r="AA126" i="5"/>
  <c r="R126" i="5"/>
  <c r="X126" i="5"/>
  <c r="O126" i="5"/>
  <c r="F126" i="5"/>
  <c r="AD126" i="5"/>
  <c r="AE141" i="5"/>
  <c r="G141" i="5"/>
  <c r="AB141" i="5"/>
  <c r="S141" i="5"/>
  <c r="J141" i="5"/>
  <c r="Y135" i="21" s="1"/>
  <c r="AA159" i="5"/>
  <c r="D159" i="5"/>
  <c r="AD159" i="5"/>
  <c r="U159" i="5"/>
  <c r="L159" i="5"/>
  <c r="O159" i="5"/>
  <c r="S168" i="5"/>
  <c r="T180" i="5"/>
  <c r="AF133" i="21" s="1"/>
  <c r="AE181" i="5"/>
  <c r="G181" i="5"/>
  <c r="Y181" i="5"/>
  <c r="P181" i="5"/>
  <c r="V181" i="5"/>
  <c r="M181" i="5"/>
  <c r="S181" i="5"/>
  <c r="H186" i="5"/>
  <c r="W193" i="5"/>
  <c r="Z193" i="5"/>
  <c r="AC193" i="5"/>
  <c r="Q193" i="5"/>
  <c r="H193" i="5"/>
  <c r="T193" i="5"/>
  <c r="AB196" i="5"/>
  <c r="AE196" i="5"/>
  <c r="Y196" i="5"/>
  <c r="P196" i="5"/>
  <c r="G196" i="5"/>
  <c r="S196" i="5"/>
  <c r="M20" i="5"/>
  <c r="Y20" i="5"/>
  <c r="AI208" i="21" s="1"/>
  <c r="P20" i="5"/>
  <c r="G20" i="5"/>
  <c r="S20" i="5"/>
  <c r="I34" i="5"/>
  <c r="X34" i="5"/>
  <c r="O34" i="5"/>
  <c r="F34" i="5"/>
  <c r="D34" i="5"/>
  <c r="R34" i="5"/>
  <c r="AD34" i="5"/>
  <c r="M88" i="5"/>
  <c r="AA121" i="21" s="1"/>
  <c r="Y88" i="5"/>
  <c r="AI121" i="21" s="1"/>
  <c r="P88" i="5"/>
  <c r="AC121" i="21" s="1"/>
  <c r="G88" i="5"/>
  <c r="W121" i="21" s="1"/>
  <c r="S88" i="5"/>
  <c r="AE121" i="21" s="1"/>
  <c r="E93" i="5"/>
  <c r="Q93" i="5"/>
  <c r="AE101" i="5"/>
  <c r="AM218" i="21" s="1"/>
  <c r="G101" i="5"/>
  <c r="W218" i="21" s="1"/>
  <c r="Y101" i="5"/>
  <c r="AI218" i="21" s="1"/>
  <c r="P101" i="5"/>
  <c r="AC218" i="21" s="1"/>
  <c r="V101" i="5"/>
  <c r="AG218" i="21" s="1"/>
  <c r="M101" i="5"/>
  <c r="AA218" i="21" s="1"/>
  <c r="S101" i="5"/>
  <c r="AE218" i="21" s="1"/>
  <c r="D106" i="5"/>
  <c r="P106" i="5"/>
  <c r="D113" i="5"/>
  <c r="Y126" i="5"/>
  <c r="P126" i="5"/>
  <c r="AC199" i="21" s="1"/>
  <c r="G126" i="5"/>
  <c r="W199" i="21" s="1"/>
  <c r="S126" i="5"/>
  <c r="AE126" i="5"/>
  <c r="AM199" i="21" s="1"/>
  <c r="D141" i="5"/>
  <c r="P141" i="5"/>
  <c r="O149" i="5"/>
  <c r="F149" i="5"/>
  <c r="D149" i="5"/>
  <c r="X149" i="5"/>
  <c r="R149" i="5"/>
  <c r="AD149" i="5"/>
  <c r="AA167" i="5"/>
  <c r="P153" i="21" s="1"/>
  <c r="R167" i="5"/>
  <c r="I167" i="5"/>
  <c r="J5" i="5"/>
  <c r="Y176" i="21" s="1"/>
  <c r="J18" i="5"/>
  <c r="E19" i="5"/>
  <c r="Y34" i="5"/>
  <c r="AE34" i="5"/>
  <c r="V34" i="5"/>
  <c r="M34" i="5"/>
  <c r="S34" i="5"/>
  <c r="R43" i="5"/>
  <c r="AD43" i="5"/>
  <c r="R186" i="21" s="1"/>
  <c r="AA59" i="5"/>
  <c r="X59" i="5"/>
  <c r="O59" i="5"/>
  <c r="F59" i="5"/>
  <c r="M68" i="5"/>
  <c r="AA206" i="21" s="1"/>
  <c r="Y68" i="5"/>
  <c r="P68" i="5"/>
  <c r="G68" i="5"/>
  <c r="S68" i="5"/>
  <c r="U78" i="5"/>
  <c r="AE81" i="5"/>
  <c r="G81" i="5"/>
  <c r="Y81" i="5"/>
  <c r="P81" i="5"/>
  <c r="S81" i="5"/>
  <c r="D96" i="5"/>
  <c r="P96" i="5"/>
  <c r="F100" i="5"/>
  <c r="B219" i="21" s="1"/>
  <c r="V100" i="5"/>
  <c r="R111" i="5"/>
  <c r="J189" i="21" s="1"/>
  <c r="D119" i="5"/>
  <c r="O119" i="5"/>
  <c r="J120" i="5"/>
  <c r="K132" i="5"/>
  <c r="M144" i="5"/>
  <c r="AB144" i="5"/>
  <c r="S144" i="5"/>
  <c r="J144" i="5"/>
  <c r="J146" i="5"/>
  <c r="E147" i="5"/>
  <c r="N147" i="5"/>
  <c r="AE149" i="5"/>
  <c r="AM157" i="21" s="1"/>
  <c r="G149" i="5"/>
  <c r="W157" i="21" s="1"/>
  <c r="Y149" i="5"/>
  <c r="AI157" i="21" s="1"/>
  <c r="P149" i="5"/>
  <c r="AC157" i="21" s="1"/>
  <c r="V149" i="5"/>
  <c r="AG157" i="21" s="1"/>
  <c r="M149" i="5"/>
  <c r="AA157" i="21" s="1"/>
  <c r="S149" i="5"/>
  <c r="AE157" i="21" s="1"/>
  <c r="J158" i="5"/>
  <c r="V158" i="5"/>
  <c r="F159" i="5"/>
  <c r="D161" i="5"/>
  <c r="I168" i="5"/>
  <c r="V168" i="5"/>
  <c r="R171" i="5"/>
  <c r="AD171" i="5"/>
  <c r="U184" i="5"/>
  <c r="X184" i="5"/>
  <c r="O184" i="5"/>
  <c r="F184" i="5"/>
  <c r="D184" i="5"/>
  <c r="R184" i="5"/>
  <c r="D189" i="5"/>
  <c r="J193" i="5"/>
  <c r="V193" i="5"/>
  <c r="U196" i="5"/>
  <c r="L149" i="21" s="1"/>
  <c r="D199" i="5"/>
  <c r="X208" i="5"/>
  <c r="AA208" i="5"/>
  <c r="AD208" i="5"/>
  <c r="L208" i="5"/>
  <c r="F70" i="21" s="1"/>
  <c r="D208" i="5"/>
  <c r="R208" i="5"/>
  <c r="I208" i="5"/>
  <c r="D70" i="21" s="1"/>
  <c r="O208" i="5"/>
  <c r="H70" i="21" s="1"/>
  <c r="J209" i="5"/>
  <c r="M212" i="5"/>
  <c r="AA145" i="21" s="1"/>
  <c r="Y212" i="5"/>
  <c r="AI145" i="21" s="1"/>
  <c r="P212" i="5"/>
  <c r="AC145" i="21" s="1"/>
  <c r="G212" i="5"/>
  <c r="W145" i="21" s="1"/>
  <c r="S212" i="5"/>
  <c r="AE145" i="21" s="1"/>
  <c r="K221" i="5"/>
  <c r="D224" i="5"/>
  <c r="T227" i="5"/>
  <c r="D230" i="5"/>
  <c r="P230" i="5"/>
  <c r="D16" i="5"/>
  <c r="P16" i="5"/>
  <c r="U33" i="5"/>
  <c r="O49" i="5"/>
  <c r="AA49" i="5"/>
  <c r="R49" i="5"/>
  <c r="I49" i="5"/>
  <c r="F49" i="5"/>
  <c r="AD49" i="5"/>
  <c r="S56" i="5"/>
  <c r="V58" i="5"/>
  <c r="M64" i="5"/>
  <c r="AB64" i="5"/>
  <c r="S64" i="5"/>
  <c r="J64" i="5"/>
  <c r="AE69" i="5"/>
  <c r="AM156" i="21" s="1"/>
  <c r="G69" i="5"/>
  <c r="W156" i="21" s="1"/>
  <c r="Y69" i="5"/>
  <c r="AI156" i="21" s="1"/>
  <c r="P69" i="5"/>
  <c r="AC156" i="21" s="1"/>
  <c r="V69" i="5"/>
  <c r="AG156" i="21" s="1"/>
  <c r="M69" i="5"/>
  <c r="AA156" i="21" s="1"/>
  <c r="S69" i="5"/>
  <c r="AE156" i="21" s="1"/>
  <c r="F71" i="5"/>
  <c r="B203" i="21" s="1"/>
  <c r="T71" i="5"/>
  <c r="AD71" i="5"/>
  <c r="D74" i="5"/>
  <c r="V78" i="5"/>
  <c r="W80" i="5"/>
  <c r="M207" i="21" s="1"/>
  <c r="D81" i="5"/>
  <c r="V88" i="5"/>
  <c r="AG121" i="21" s="1"/>
  <c r="AE96" i="5"/>
  <c r="Z99" i="5"/>
  <c r="D109" i="5"/>
  <c r="J113" i="5"/>
  <c r="V113" i="5"/>
  <c r="U114" i="5"/>
  <c r="L191" i="21" s="1"/>
  <c r="K115" i="5"/>
  <c r="AC115" i="5"/>
  <c r="T115" i="5"/>
  <c r="O117" i="5"/>
  <c r="H192" i="21" s="1"/>
  <c r="F117" i="5"/>
  <c r="B192" i="21" s="1"/>
  <c r="X117" i="5"/>
  <c r="D117" i="5"/>
  <c r="R117" i="5"/>
  <c r="J192" i="21" s="1"/>
  <c r="AD117" i="5"/>
  <c r="Y122" i="5"/>
  <c r="AB122" i="5"/>
  <c r="S122" i="5"/>
  <c r="AE107" i="21" s="1"/>
  <c r="J122" i="5"/>
  <c r="Y107" i="21" s="1"/>
  <c r="AA135" i="5"/>
  <c r="P163" i="21" s="1"/>
  <c r="R135" i="5"/>
  <c r="J163" i="21" s="1"/>
  <c r="I135" i="5"/>
  <c r="D163" i="21" s="1"/>
  <c r="D139" i="5"/>
  <c r="I142" i="5"/>
  <c r="AA142" i="5"/>
  <c r="R142" i="5"/>
  <c r="X142" i="5"/>
  <c r="O142" i="5"/>
  <c r="F142" i="5"/>
  <c r="AD142" i="5"/>
  <c r="D144" i="5"/>
  <c r="P144" i="5"/>
  <c r="AE157" i="5"/>
  <c r="AM79" i="21" s="1"/>
  <c r="G157" i="5"/>
  <c r="W79" i="21" s="1"/>
  <c r="AB157" i="5"/>
  <c r="AK79" i="21" s="1"/>
  <c r="S157" i="5"/>
  <c r="AE79" i="21" s="1"/>
  <c r="J157" i="5"/>
  <c r="Y79" i="21" s="1"/>
  <c r="K158" i="5"/>
  <c r="W158" i="5"/>
  <c r="R159" i="5"/>
  <c r="O164" i="5"/>
  <c r="J181" i="5"/>
  <c r="AB198" i="5"/>
  <c r="AK71" i="21" s="1"/>
  <c r="AE198" i="5"/>
  <c r="Y198" i="5"/>
  <c r="AI71" i="21" s="1"/>
  <c r="V198" i="5"/>
  <c r="AG71" i="21" s="1"/>
  <c r="S198" i="5"/>
  <c r="AE71" i="21" s="1"/>
  <c r="J198" i="5"/>
  <c r="Y71" i="21" s="1"/>
  <c r="Y208" i="5"/>
  <c r="AI127" i="21" s="1"/>
  <c r="AB208" i="5"/>
  <c r="AK127" i="21" s="1"/>
  <c r="AE208" i="5"/>
  <c r="AM127" i="21" s="1"/>
  <c r="P208" i="5"/>
  <c r="AC127" i="21" s="1"/>
  <c r="G208" i="5"/>
  <c r="W127" i="21" s="1"/>
  <c r="S208" i="5"/>
  <c r="AE127" i="21" s="1"/>
  <c r="AA211" i="5"/>
  <c r="R211" i="5"/>
  <c r="I211" i="5"/>
  <c r="W214" i="5"/>
  <c r="D215" i="5"/>
  <c r="I218" i="5"/>
  <c r="AA218" i="5"/>
  <c r="R218" i="5"/>
  <c r="X218" i="5"/>
  <c r="O218" i="5"/>
  <c r="F218" i="5"/>
  <c r="AD218" i="5"/>
  <c r="D220" i="5"/>
  <c r="P220" i="5"/>
  <c r="AB11" i="9"/>
  <c r="J11" i="9"/>
  <c r="M11" i="9"/>
  <c r="S11" i="9"/>
  <c r="V11" i="9"/>
  <c r="AG129" i="22" s="1"/>
  <c r="AE11" i="9"/>
  <c r="M17" i="9"/>
  <c r="Y19" i="9"/>
  <c r="P20" i="9"/>
  <c r="P37" i="9"/>
  <c r="V37" i="9"/>
  <c r="AE37" i="9"/>
  <c r="AM189" i="22" s="1"/>
  <c r="J37" i="9"/>
  <c r="S37" i="9"/>
  <c r="D37" i="9"/>
  <c r="AB37" i="9"/>
  <c r="G37" i="9"/>
  <c r="Z38" i="9"/>
  <c r="H38" i="9"/>
  <c r="W38" i="9"/>
  <c r="K38" i="9"/>
  <c r="AC38" i="9"/>
  <c r="T38" i="9"/>
  <c r="Q38" i="9"/>
  <c r="E38" i="9"/>
  <c r="U8" i="5"/>
  <c r="X8" i="5"/>
  <c r="O8" i="5"/>
  <c r="F8" i="5"/>
  <c r="D8" i="5"/>
  <c r="D13" i="5"/>
  <c r="P13" i="5"/>
  <c r="AC180" i="21" s="1"/>
  <c r="K19" i="5"/>
  <c r="AC19" i="5"/>
  <c r="T19" i="5"/>
  <c r="O21" i="5"/>
  <c r="F21" i="5"/>
  <c r="X21" i="5"/>
  <c r="D21" i="5"/>
  <c r="R21" i="5"/>
  <c r="AD21" i="5"/>
  <c r="E23" i="5"/>
  <c r="AC23" i="5"/>
  <c r="X39" i="5"/>
  <c r="I46" i="5"/>
  <c r="AA46" i="5"/>
  <c r="R46" i="5"/>
  <c r="X46" i="5"/>
  <c r="O46" i="5"/>
  <c r="F46" i="5"/>
  <c r="AD46" i="5"/>
  <c r="E58" i="5"/>
  <c r="G66" i="5"/>
  <c r="W204" i="21" s="1"/>
  <c r="D78" i="5"/>
  <c r="O79" i="5"/>
  <c r="E99" i="5"/>
  <c r="N99" i="5"/>
  <c r="M148" i="5"/>
  <c r="Y148" i="5"/>
  <c r="P148" i="5"/>
  <c r="G148" i="5"/>
  <c r="AE161" i="5"/>
  <c r="G161" i="5"/>
  <c r="Y161" i="5"/>
  <c r="P161" i="5"/>
  <c r="S161" i="5"/>
  <c r="AB7" i="9"/>
  <c r="J7" i="9"/>
  <c r="Y181" i="22" s="1"/>
  <c r="S7" i="9"/>
  <c r="AE181" i="22" s="1"/>
  <c r="G7" i="9"/>
  <c r="W181" i="22" s="1"/>
  <c r="P7" i="9"/>
  <c r="AC181" i="22" s="1"/>
  <c r="Y7" i="9"/>
  <c r="AI181" i="22" s="1"/>
  <c r="V7" i="9"/>
  <c r="AG181" i="22" s="1"/>
  <c r="K17" i="5"/>
  <c r="E177" i="21" s="1"/>
  <c r="T23" i="5"/>
  <c r="D26" i="5"/>
  <c r="P26" i="5"/>
  <c r="Z51" i="5"/>
  <c r="J52" i="5"/>
  <c r="I53" i="5"/>
  <c r="U53" i="5"/>
  <c r="J65" i="5"/>
  <c r="Y206" i="21" s="1"/>
  <c r="V65" i="5"/>
  <c r="AG206" i="21" s="1"/>
  <c r="U66" i="5"/>
  <c r="K67" i="5"/>
  <c r="AC67" i="5"/>
  <c r="T67" i="5"/>
  <c r="E71" i="5"/>
  <c r="H80" i="5"/>
  <c r="X87" i="5"/>
  <c r="N119" i="21" s="1"/>
  <c r="I94" i="5"/>
  <c r="D215" i="21" s="1"/>
  <c r="AA94" i="5"/>
  <c r="P215" i="21" s="1"/>
  <c r="R94" i="5"/>
  <c r="J215" i="21" s="1"/>
  <c r="X94" i="5"/>
  <c r="N215" i="21" s="1"/>
  <c r="O94" i="5"/>
  <c r="H215" i="21" s="1"/>
  <c r="F94" i="5"/>
  <c r="B215" i="21" s="1"/>
  <c r="AD94" i="5"/>
  <c r="R215" i="21" s="1"/>
  <c r="AE106" i="5"/>
  <c r="AE109" i="5"/>
  <c r="G109" i="5"/>
  <c r="W192" i="21" s="1"/>
  <c r="AB109" i="5"/>
  <c r="S109" i="5"/>
  <c r="AE192" i="21" s="1"/>
  <c r="J109" i="5"/>
  <c r="Y192" i="21" s="1"/>
  <c r="K110" i="5"/>
  <c r="W110" i="5"/>
  <c r="U113" i="5"/>
  <c r="G114" i="5"/>
  <c r="H123" i="5"/>
  <c r="T123" i="5"/>
  <c r="D126" i="5"/>
  <c r="O127" i="5"/>
  <c r="G128" i="5"/>
  <c r="O129" i="5"/>
  <c r="H111" i="21" s="1"/>
  <c r="AA129" i="5"/>
  <c r="P111" i="21" s="1"/>
  <c r="R129" i="5"/>
  <c r="J111" i="21" s="1"/>
  <c r="I129" i="5"/>
  <c r="D111" i="21" s="1"/>
  <c r="F129" i="5"/>
  <c r="B111" i="21" s="1"/>
  <c r="AD129" i="5"/>
  <c r="R111" i="21" s="1"/>
  <c r="Z10" i="9"/>
  <c r="H10" i="9"/>
  <c r="W10" i="9"/>
  <c r="AC10" i="9"/>
  <c r="T10" i="9"/>
  <c r="K10" i="9"/>
  <c r="AA7" i="5"/>
  <c r="R7" i="5"/>
  <c r="I7" i="5"/>
  <c r="I14" i="5"/>
  <c r="D175" i="21" s="1"/>
  <c r="AA14" i="5"/>
  <c r="P175" i="21" s="1"/>
  <c r="R14" i="5"/>
  <c r="J175" i="21" s="1"/>
  <c r="X14" i="5"/>
  <c r="N175" i="21" s="1"/>
  <c r="O14" i="5"/>
  <c r="H175" i="21" s="1"/>
  <c r="F14" i="5"/>
  <c r="B175" i="21" s="1"/>
  <c r="AD14" i="5"/>
  <c r="R175" i="21" s="1"/>
  <c r="G34" i="5"/>
  <c r="U36" i="5"/>
  <c r="AA36" i="5"/>
  <c r="R36" i="5"/>
  <c r="I36" i="5"/>
  <c r="O36" i="5"/>
  <c r="D46" i="5"/>
  <c r="J53" i="5"/>
  <c r="D68" i="5"/>
  <c r="J78" i="5"/>
  <c r="J100" i="5"/>
  <c r="I101" i="5"/>
  <c r="M116" i="5"/>
  <c r="Y116" i="5"/>
  <c r="AI197" i="21" s="1"/>
  <c r="P116" i="5"/>
  <c r="G116" i="5"/>
  <c r="S116" i="5"/>
  <c r="AE197" i="21" s="1"/>
  <c r="U126" i="5"/>
  <c r="AE129" i="5"/>
  <c r="G129" i="5"/>
  <c r="Y129" i="5"/>
  <c r="P129" i="5"/>
  <c r="S129" i="5"/>
  <c r="U161" i="5"/>
  <c r="G162" i="5"/>
  <c r="D167" i="5"/>
  <c r="O167" i="5"/>
  <c r="H153" i="21" s="1"/>
  <c r="J168" i="5"/>
  <c r="AA175" i="5"/>
  <c r="D175" i="5"/>
  <c r="AD175" i="5"/>
  <c r="R150" i="21" s="1"/>
  <c r="U175" i="5"/>
  <c r="L150" i="21" s="1"/>
  <c r="L175" i="5"/>
  <c r="F150" i="21" s="1"/>
  <c r="O175" i="5"/>
  <c r="G176" i="5"/>
  <c r="G186" i="5"/>
  <c r="W75" i="21" s="1"/>
  <c r="K193" i="5"/>
  <c r="AE202" i="5"/>
  <c r="Y202" i="5"/>
  <c r="AB202" i="5"/>
  <c r="J202" i="5"/>
  <c r="P202" i="5"/>
  <c r="G202" i="5"/>
  <c r="X211" i="5"/>
  <c r="F224" i="5"/>
  <c r="B146" i="21" s="1"/>
  <c r="V224" i="5"/>
  <c r="AG80" i="21" s="1"/>
  <c r="M8" i="9"/>
  <c r="P9" i="9"/>
  <c r="AC179" i="22" s="1"/>
  <c r="V9" i="9"/>
  <c r="AG179" i="22" s="1"/>
  <c r="AE9" i="9"/>
  <c r="AM179" i="22" s="1"/>
  <c r="J9" i="9"/>
  <c r="Y179" i="22" s="1"/>
  <c r="S9" i="9"/>
  <c r="AE179" i="22" s="1"/>
  <c r="E10" i="9"/>
  <c r="I8" i="5"/>
  <c r="R11" i="5"/>
  <c r="Y14" i="5"/>
  <c r="P14" i="5"/>
  <c r="G14" i="5"/>
  <c r="S14" i="5"/>
  <c r="AE14" i="5"/>
  <c r="AE16" i="5"/>
  <c r="AC17" i="5"/>
  <c r="Q177" i="21" s="1"/>
  <c r="AB18" i="5"/>
  <c r="AK21" i="21" s="1"/>
  <c r="Z19" i="5"/>
  <c r="J20" i="5"/>
  <c r="I21" i="5"/>
  <c r="U21" i="5"/>
  <c r="U24" i="5"/>
  <c r="X24" i="5"/>
  <c r="N182" i="21" s="1"/>
  <c r="O24" i="5"/>
  <c r="F24" i="5"/>
  <c r="D24" i="5"/>
  <c r="R24" i="5"/>
  <c r="AA27" i="5"/>
  <c r="X27" i="5"/>
  <c r="O27" i="5"/>
  <c r="F27" i="5"/>
  <c r="D29" i="5"/>
  <c r="AB30" i="5"/>
  <c r="J33" i="5"/>
  <c r="V33" i="5"/>
  <c r="U34" i="5"/>
  <c r="T35" i="5"/>
  <c r="M36" i="5"/>
  <c r="AA181" i="21" s="1"/>
  <c r="Y36" i="5"/>
  <c r="AI181" i="21" s="1"/>
  <c r="P36" i="5"/>
  <c r="AC181" i="21" s="1"/>
  <c r="G36" i="5"/>
  <c r="W181" i="21" s="1"/>
  <c r="S36" i="5"/>
  <c r="AE181" i="21" s="1"/>
  <c r="O37" i="5"/>
  <c r="H183" i="21" s="1"/>
  <c r="F37" i="5"/>
  <c r="X37" i="5"/>
  <c r="N183" i="21" s="1"/>
  <c r="D37" i="5"/>
  <c r="R37" i="5"/>
  <c r="AD37" i="5"/>
  <c r="AA40" i="5"/>
  <c r="Y42" i="5"/>
  <c r="AB42" i="5"/>
  <c r="S42" i="5"/>
  <c r="J42" i="5"/>
  <c r="I43" i="5"/>
  <c r="D186" i="21" s="1"/>
  <c r="U43" i="5"/>
  <c r="U46" i="5"/>
  <c r="AE49" i="5"/>
  <c r="G49" i="5"/>
  <c r="Y49" i="5"/>
  <c r="P49" i="5"/>
  <c r="S49" i="5"/>
  <c r="I50" i="5"/>
  <c r="X50" i="5"/>
  <c r="O50" i="5"/>
  <c r="F50" i="5"/>
  <c r="D50" i="5"/>
  <c r="R50" i="5"/>
  <c r="AD50" i="5"/>
  <c r="AB52" i="5"/>
  <c r="AA53" i="5"/>
  <c r="AA55" i="5"/>
  <c r="R55" i="5"/>
  <c r="I55" i="5"/>
  <c r="X55" i="5"/>
  <c r="D59" i="5"/>
  <c r="I62" i="5"/>
  <c r="AA62" i="5"/>
  <c r="R62" i="5"/>
  <c r="X62" i="5"/>
  <c r="O62" i="5"/>
  <c r="F62" i="5"/>
  <c r="AD62" i="5"/>
  <c r="D64" i="5"/>
  <c r="P64" i="5"/>
  <c r="AB65" i="5"/>
  <c r="AK206" i="21" s="1"/>
  <c r="AA66" i="5"/>
  <c r="F68" i="5"/>
  <c r="V68" i="5"/>
  <c r="U71" i="5"/>
  <c r="AE74" i="5"/>
  <c r="AE77" i="5"/>
  <c r="AM202" i="21" s="1"/>
  <c r="G77" i="5"/>
  <c r="W202" i="21" s="1"/>
  <c r="AB77" i="5"/>
  <c r="AK202" i="21" s="1"/>
  <c r="S77" i="5"/>
  <c r="AE202" i="21" s="1"/>
  <c r="J77" i="5"/>
  <c r="Y202" i="21" s="1"/>
  <c r="N77" i="5"/>
  <c r="AB202" i="21" s="1"/>
  <c r="U84" i="5"/>
  <c r="L160" i="21" s="1"/>
  <c r="AA84" i="5"/>
  <c r="P160" i="21" s="1"/>
  <c r="R84" i="5"/>
  <c r="J160" i="21" s="1"/>
  <c r="I84" i="5"/>
  <c r="D160" i="21" s="1"/>
  <c r="O84" i="5"/>
  <c r="H160" i="21" s="1"/>
  <c r="D87" i="5"/>
  <c r="J88" i="5"/>
  <c r="Y121" i="21" s="1"/>
  <c r="V93" i="5"/>
  <c r="AG219" i="21" s="1"/>
  <c r="D94" i="5"/>
  <c r="AA95" i="5"/>
  <c r="P122" i="21" s="1"/>
  <c r="D95" i="5"/>
  <c r="AD95" i="5"/>
  <c r="R122" i="21" s="1"/>
  <c r="U95" i="5"/>
  <c r="L122" i="21" s="1"/>
  <c r="L95" i="5"/>
  <c r="F122" i="21" s="1"/>
  <c r="O95" i="5"/>
  <c r="H122" i="21" s="1"/>
  <c r="O97" i="5"/>
  <c r="H217" i="21" s="1"/>
  <c r="AA97" i="5"/>
  <c r="P217" i="21" s="1"/>
  <c r="R97" i="5"/>
  <c r="J217" i="21" s="1"/>
  <c r="I97" i="5"/>
  <c r="D217" i="21" s="1"/>
  <c r="F97" i="5"/>
  <c r="B217" i="21" s="1"/>
  <c r="AD97" i="5"/>
  <c r="H99" i="5"/>
  <c r="X100" i="5"/>
  <c r="N219" i="21" s="1"/>
  <c r="J101" i="5"/>
  <c r="Y218" i="21" s="1"/>
  <c r="W103" i="5"/>
  <c r="M104" i="5"/>
  <c r="AA211" i="21" s="1"/>
  <c r="Y104" i="5"/>
  <c r="AI211" i="21" s="1"/>
  <c r="P104" i="5"/>
  <c r="AC211" i="21" s="1"/>
  <c r="G104" i="5"/>
  <c r="W211" i="21" s="1"/>
  <c r="S104" i="5"/>
  <c r="AE211" i="21" s="1"/>
  <c r="G106" i="5"/>
  <c r="V106" i="5"/>
  <c r="AC110" i="5"/>
  <c r="I111" i="5"/>
  <c r="D189" i="21" s="1"/>
  <c r="M112" i="5"/>
  <c r="AA189" i="21" s="1"/>
  <c r="AB112" i="5"/>
  <c r="S112" i="5"/>
  <c r="J112" i="5"/>
  <c r="X113" i="5"/>
  <c r="N190" i="21" s="1"/>
  <c r="E115" i="5"/>
  <c r="N115" i="5"/>
  <c r="D116" i="5"/>
  <c r="AE117" i="5"/>
  <c r="AM111" i="21" s="1"/>
  <c r="G117" i="5"/>
  <c r="W111" i="21" s="1"/>
  <c r="Y117" i="5"/>
  <c r="AI111" i="21" s="1"/>
  <c r="P117" i="5"/>
  <c r="AC111" i="21" s="1"/>
  <c r="V117" i="5"/>
  <c r="AG111" i="21" s="1"/>
  <c r="M117" i="5"/>
  <c r="AA111" i="21" s="1"/>
  <c r="S117" i="5"/>
  <c r="AE111" i="21" s="1"/>
  <c r="F119" i="5"/>
  <c r="B193" i="21" s="1"/>
  <c r="AD119" i="5"/>
  <c r="AB120" i="5"/>
  <c r="D122" i="5"/>
  <c r="P122" i="5"/>
  <c r="AC107" i="21" s="1"/>
  <c r="M125" i="5"/>
  <c r="AA188" i="21" s="1"/>
  <c r="J126" i="5"/>
  <c r="V126" i="5"/>
  <c r="AG199" i="21" s="1"/>
  <c r="F127" i="5"/>
  <c r="W128" i="5"/>
  <c r="D129" i="5"/>
  <c r="Y130" i="5"/>
  <c r="AE130" i="5"/>
  <c r="V130" i="5"/>
  <c r="AG198" i="21" s="1"/>
  <c r="M130" i="5"/>
  <c r="S130" i="5"/>
  <c r="I136" i="5"/>
  <c r="V136" i="5"/>
  <c r="R139" i="5"/>
  <c r="AD139" i="5"/>
  <c r="Y142" i="5"/>
  <c r="P142" i="5"/>
  <c r="G142" i="5"/>
  <c r="S142" i="5"/>
  <c r="AE142" i="5"/>
  <c r="AE144" i="5"/>
  <c r="AC145" i="5"/>
  <c r="AL139" i="21" s="1"/>
  <c r="AB146" i="5"/>
  <c r="AK201" i="21" s="1"/>
  <c r="Z147" i="5"/>
  <c r="J148" i="5"/>
  <c r="I149" i="5"/>
  <c r="D137" i="21" s="1"/>
  <c r="U149" i="5"/>
  <c r="U152" i="5"/>
  <c r="X152" i="5"/>
  <c r="O152" i="5"/>
  <c r="F152" i="5"/>
  <c r="D152" i="5"/>
  <c r="R152" i="5"/>
  <c r="AA155" i="5"/>
  <c r="X155" i="5"/>
  <c r="O155" i="5"/>
  <c r="F155" i="5"/>
  <c r="D157" i="5"/>
  <c r="P157" i="5"/>
  <c r="AB158" i="5"/>
  <c r="AK6" i="21" s="1"/>
  <c r="J161" i="5"/>
  <c r="V161" i="5"/>
  <c r="K163" i="5"/>
  <c r="AC163" i="5"/>
  <c r="T163" i="5"/>
  <c r="W163" i="5"/>
  <c r="M164" i="5"/>
  <c r="AA154" i="21" s="1"/>
  <c r="Y164" i="5"/>
  <c r="AI154" i="21" s="1"/>
  <c r="P164" i="5"/>
  <c r="AC154" i="21" s="1"/>
  <c r="G164" i="5"/>
  <c r="W154" i="21" s="1"/>
  <c r="S164" i="5"/>
  <c r="AE154" i="21" s="1"/>
  <c r="O165" i="5"/>
  <c r="H78" i="21" s="1"/>
  <c r="F165" i="5"/>
  <c r="B78" i="21" s="1"/>
  <c r="X165" i="5"/>
  <c r="N78" i="21" s="1"/>
  <c r="D165" i="5"/>
  <c r="R165" i="5"/>
  <c r="J78" i="21" s="1"/>
  <c r="AD165" i="5"/>
  <c r="AA168" i="5"/>
  <c r="Y170" i="5"/>
  <c r="AI77" i="21" s="1"/>
  <c r="AB170" i="5"/>
  <c r="AK77" i="21" s="1"/>
  <c r="S170" i="5"/>
  <c r="J170" i="5"/>
  <c r="I171" i="5"/>
  <c r="U171" i="5"/>
  <c r="V176" i="5"/>
  <c r="AE177" i="5"/>
  <c r="AM74" i="21" s="1"/>
  <c r="G177" i="5"/>
  <c r="W74" i="21" s="1"/>
  <c r="Y177" i="5"/>
  <c r="P177" i="5"/>
  <c r="AC74" i="21" s="1"/>
  <c r="S177" i="5"/>
  <c r="AE74" i="21" s="1"/>
  <c r="I178" i="5"/>
  <c r="D101" i="21" s="1"/>
  <c r="X178" i="5"/>
  <c r="O178" i="5"/>
  <c r="F178" i="5"/>
  <c r="D178" i="5"/>
  <c r="R178" i="5"/>
  <c r="AD178" i="5"/>
  <c r="AB180" i="5"/>
  <c r="AK133" i="21" s="1"/>
  <c r="AA181" i="5"/>
  <c r="AA183" i="5"/>
  <c r="R183" i="5"/>
  <c r="J198" i="21" s="1"/>
  <c r="I183" i="5"/>
  <c r="X183" i="5"/>
  <c r="D187" i="5"/>
  <c r="I190" i="5"/>
  <c r="D165" i="21" s="1"/>
  <c r="AA190" i="5"/>
  <c r="P165" i="21" s="1"/>
  <c r="R190" i="5"/>
  <c r="J165" i="21" s="1"/>
  <c r="X190" i="5"/>
  <c r="N165" i="21" s="1"/>
  <c r="O190" i="5"/>
  <c r="H165" i="21" s="1"/>
  <c r="F190" i="5"/>
  <c r="B165" i="21" s="1"/>
  <c r="AD190" i="5"/>
  <c r="R165" i="21" s="1"/>
  <c r="D192" i="5"/>
  <c r="AA197" i="5"/>
  <c r="P69" i="21" s="1"/>
  <c r="AD197" i="5"/>
  <c r="R69" i="21" s="1"/>
  <c r="X197" i="5"/>
  <c r="N69" i="21" s="1"/>
  <c r="D197" i="5"/>
  <c r="U197" i="5"/>
  <c r="L69" i="21" s="1"/>
  <c r="L197" i="5"/>
  <c r="F69" i="21" s="1"/>
  <c r="O197" i="5"/>
  <c r="H69" i="21" s="1"/>
  <c r="D198" i="5"/>
  <c r="P198" i="5"/>
  <c r="J199" i="5"/>
  <c r="D202" i="5"/>
  <c r="U208" i="5"/>
  <c r="L70" i="21" s="1"/>
  <c r="V212" i="5"/>
  <c r="AG145" i="21" s="1"/>
  <c r="R215" i="5"/>
  <c r="Y218" i="5"/>
  <c r="P218" i="5"/>
  <c r="G218" i="5"/>
  <c r="S218" i="5"/>
  <c r="AE218" i="5"/>
  <c r="AC221" i="5"/>
  <c r="AB222" i="5"/>
  <c r="I225" i="5"/>
  <c r="U228" i="5"/>
  <c r="X228" i="5"/>
  <c r="N137" i="21" s="1"/>
  <c r="O228" i="5"/>
  <c r="F228" i="5"/>
  <c r="D228" i="5"/>
  <c r="R228" i="5"/>
  <c r="AA231" i="5"/>
  <c r="X231" i="5"/>
  <c r="N150" i="21" s="1"/>
  <c r="O231" i="5"/>
  <c r="F231" i="5"/>
  <c r="X5" i="9"/>
  <c r="AD5" i="9"/>
  <c r="F5" i="9"/>
  <c r="I5" i="9"/>
  <c r="O5" i="9"/>
  <c r="H54" i="22" s="1"/>
  <c r="D5" i="9"/>
  <c r="R5" i="9"/>
  <c r="AA5" i="9"/>
  <c r="D9" i="9"/>
  <c r="Y9" i="9"/>
  <c r="AI179" i="22" s="1"/>
  <c r="AD16" i="9"/>
  <c r="R180" i="22" s="1"/>
  <c r="F16" i="9"/>
  <c r="B180" i="22" s="1"/>
  <c r="L16" i="9"/>
  <c r="F180" i="22" s="1"/>
  <c r="D16" i="9"/>
  <c r="R16" i="9"/>
  <c r="J180" i="22" s="1"/>
  <c r="AA16" i="9"/>
  <c r="P180" i="22" s="1"/>
  <c r="O16" i="9"/>
  <c r="H180" i="22" s="1"/>
  <c r="H49" i="9"/>
  <c r="N49" i="9"/>
  <c r="W49" i="9"/>
  <c r="K49" i="9"/>
  <c r="T49" i="9"/>
  <c r="AC49" i="9"/>
  <c r="Q49" i="9"/>
  <c r="E49" i="9"/>
  <c r="M48" i="5"/>
  <c r="AB48" i="5"/>
  <c r="AK147" i="21" s="1"/>
  <c r="S48" i="5"/>
  <c r="J48" i="5"/>
  <c r="AC52" i="5"/>
  <c r="E52" i="5"/>
  <c r="Z52" i="5"/>
  <c r="Q52" i="5"/>
  <c r="H52" i="5"/>
  <c r="T52" i="5"/>
  <c r="Q58" i="5"/>
  <c r="AC58" i="5"/>
  <c r="T58" i="5"/>
  <c r="K58" i="5"/>
  <c r="H58" i="5"/>
  <c r="U88" i="5"/>
  <c r="L211" i="21" s="1"/>
  <c r="X88" i="5"/>
  <c r="N211" i="21" s="1"/>
  <c r="O88" i="5"/>
  <c r="H211" i="21" s="1"/>
  <c r="F88" i="5"/>
  <c r="B211" i="21" s="1"/>
  <c r="D88" i="5"/>
  <c r="R88" i="5"/>
  <c r="J211" i="21" s="1"/>
  <c r="O101" i="5"/>
  <c r="F101" i="5"/>
  <c r="X101" i="5"/>
  <c r="D101" i="5"/>
  <c r="R101" i="5"/>
  <c r="AD101" i="5"/>
  <c r="R8" i="5"/>
  <c r="AA11" i="5"/>
  <c r="X11" i="5"/>
  <c r="O11" i="5"/>
  <c r="F11" i="5"/>
  <c r="K43" i="5"/>
  <c r="W43" i="5"/>
  <c r="N43" i="5"/>
  <c r="E43" i="5"/>
  <c r="Q43" i="5"/>
  <c r="AC43" i="5"/>
  <c r="AE61" i="5"/>
  <c r="G61" i="5"/>
  <c r="AB61" i="5"/>
  <c r="S61" i="5"/>
  <c r="J61" i="5"/>
  <c r="AA79" i="5"/>
  <c r="D79" i="5"/>
  <c r="AD79" i="5"/>
  <c r="U79" i="5"/>
  <c r="L79" i="5"/>
  <c r="O81" i="5"/>
  <c r="AA81" i="5"/>
  <c r="R81" i="5"/>
  <c r="I81" i="5"/>
  <c r="F81" i="5"/>
  <c r="AD81" i="5"/>
  <c r="M96" i="5"/>
  <c r="AB96" i="5"/>
  <c r="S96" i="5"/>
  <c r="J96" i="5"/>
  <c r="D100" i="5"/>
  <c r="Q128" i="5"/>
  <c r="W147" i="5"/>
  <c r="S148" i="5"/>
  <c r="Y154" i="5"/>
  <c r="AB154" i="5"/>
  <c r="AK35" i="21" s="1"/>
  <c r="S154" i="5"/>
  <c r="J154" i="5"/>
  <c r="Y35" i="21" s="1"/>
  <c r="K171" i="5"/>
  <c r="Z134" i="21" s="1"/>
  <c r="W171" i="5"/>
  <c r="AH134" i="21" s="1"/>
  <c r="N171" i="5"/>
  <c r="AB134" i="21" s="1"/>
  <c r="E171" i="5"/>
  <c r="V134" i="21" s="1"/>
  <c r="Q171" i="5"/>
  <c r="AD134" i="21" s="1"/>
  <c r="AC171" i="5"/>
  <c r="AL134" i="21" s="1"/>
  <c r="I174" i="5"/>
  <c r="AA174" i="5"/>
  <c r="R174" i="5"/>
  <c r="X174" i="5"/>
  <c r="O174" i="5"/>
  <c r="F174" i="5"/>
  <c r="AD174" i="5"/>
  <c r="D176" i="5"/>
  <c r="P176" i="5"/>
  <c r="AE189" i="5"/>
  <c r="G189" i="5"/>
  <c r="AB189" i="5"/>
  <c r="S189" i="5"/>
  <c r="J189" i="5"/>
  <c r="D196" i="5"/>
  <c r="U212" i="5"/>
  <c r="D212" i="5"/>
  <c r="X212" i="5"/>
  <c r="O212" i="5"/>
  <c r="F212" i="5"/>
  <c r="R212" i="5"/>
  <c r="AA215" i="5"/>
  <c r="X215" i="5"/>
  <c r="O215" i="5"/>
  <c r="F215" i="5"/>
  <c r="D217" i="5"/>
  <c r="P217" i="5"/>
  <c r="K223" i="5"/>
  <c r="E89" i="21" s="1"/>
  <c r="AC223" i="5"/>
  <c r="Q89" i="21" s="1"/>
  <c r="T223" i="5"/>
  <c r="K89" i="21" s="1"/>
  <c r="W223" i="5"/>
  <c r="M89" i="21" s="1"/>
  <c r="M224" i="5"/>
  <c r="AA80" i="21" s="1"/>
  <c r="Y224" i="5"/>
  <c r="AI80" i="21" s="1"/>
  <c r="P224" i="5"/>
  <c r="AC80" i="21" s="1"/>
  <c r="G224" i="5"/>
  <c r="W80" i="21" s="1"/>
  <c r="S224" i="5"/>
  <c r="AE80" i="21" s="1"/>
  <c r="O225" i="5"/>
  <c r="F225" i="5"/>
  <c r="D225" i="5"/>
  <c r="X225" i="5"/>
  <c r="R225" i="5"/>
  <c r="AD225" i="5"/>
  <c r="E227" i="5"/>
  <c r="AC227" i="5"/>
  <c r="Y230" i="5"/>
  <c r="AB230" i="5"/>
  <c r="S230" i="5"/>
  <c r="J230" i="5"/>
  <c r="Z179" i="5"/>
  <c r="O133" i="21" s="1"/>
  <c r="J180" i="5"/>
  <c r="Y133" i="21" s="1"/>
  <c r="W180" i="5"/>
  <c r="AH133" i="21" s="1"/>
  <c r="I181" i="5"/>
  <c r="U181" i="5"/>
  <c r="AE195" i="5"/>
  <c r="AM132" i="21" s="1"/>
  <c r="Y195" i="5"/>
  <c r="AB195" i="5"/>
  <c r="M195" i="5"/>
  <c r="AA132" i="21" s="1"/>
  <c r="S195" i="5"/>
  <c r="J195" i="5"/>
  <c r="R203" i="5"/>
  <c r="T205" i="5"/>
  <c r="AF68" i="21" s="1"/>
  <c r="M220" i="5"/>
  <c r="AA149" i="21" s="1"/>
  <c r="AB220" i="5"/>
  <c r="S220" i="5"/>
  <c r="J220" i="5"/>
  <c r="J222" i="5"/>
  <c r="E223" i="5"/>
  <c r="A89" i="21" s="1"/>
  <c r="N223" i="5"/>
  <c r="G89" i="21" s="1"/>
  <c r="AE225" i="5"/>
  <c r="G225" i="5"/>
  <c r="Y225" i="5"/>
  <c r="P225" i="5"/>
  <c r="V225" i="5"/>
  <c r="M225" i="5"/>
  <c r="S225" i="5"/>
  <c r="Q10" i="9"/>
  <c r="X7" i="5"/>
  <c r="W10" i="5"/>
  <c r="D11" i="5"/>
  <c r="F20" i="5"/>
  <c r="B179" i="21" s="1"/>
  <c r="V20" i="5"/>
  <c r="R31" i="5"/>
  <c r="T43" i="5"/>
  <c r="H51" i="5"/>
  <c r="K52" i="5"/>
  <c r="J66" i="5"/>
  <c r="Y204" i="21" s="1"/>
  <c r="E67" i="5"/>
  <c r="N67" i="5"/>
  <c r="P74" i="5"/>
  <c r="F79" i="5"/>
  <c r="Y94" i="5"/>
  <c r="P94" i="5"/>
  <c r="AC67" i="21" s="1"/>
  <c r="G94" i="5"/>
  <c r="AE94" i="5"/>
  <c r="AM67" i="21" s="1"/>
  <c r="W115" i="5"/>
  <c r="I130" i="5"/>
  <c r="D112" i="21" s="1"/>
  <c r="X130" i="5"/>
  <c r="N112" i="21" s="1"/>
  <c r="O130" i="5"/>
  <c r="H112" i="21" s="1"/>
  <c r="F130" i="5"/>
  <c r="B112" i="21" s="1"/>
  <c r="D130" i="5"/>
  <c r="R130" i="5"/>
  <c r="J112" i="21" s="1"/>
  <c r="AD130" i="5"/>
  <c r="R112" i="21" s="1"/>
  <c r="X135" i="5"/>
  <c r="F148" i="5"/>
  <c r="V148" i="5"/>
  <c r="O177" i="5"/>
  <c r="H164" i="21" s="1"/>
  <c r="AA177" i="5"/>
  <c r="P164" i="21" s="1"/>
  <c r="R177" i="5"/>
  <c r="I177" i="5"/>
  <c r="D164" i="21" s="1"/>
  <c r="F177" i="5"/>
  <c r="B164" i="21" s="1"/>
  <c r="AD177" i="5"/>
  <c r="R164" i="21" s="1"/>
  <c r="M184" i="5"/>
  <c r="Y184" i="5"/>
  <c r="P184" i="5"/>
  <c r="G184" i="5"/>
  <c r="V186" i="5"/>
  <c r="AG75" i="21" s="1"/>
  <c r="M192" i="5"/>
  <c r="AB192" i="5"/>
  <c r="S192" i="5"/>
  <c r="J192" i="5"/>
  <c r="U199" i="5"/>
  <c r="W201" i="5"/>
  <c r="Z201" i="5"/>
  <c r="AC201" i="5"/>
  <c r="T201" i="5"/>
  <c r="K201" i="5"/>
  <c r="N201" i="5"/>
  <c r="V13" i="5"/>
  <c r="AG180" i="21" s="1"/>
  <c r="D14" i="5"/>
  <c r="O17" i="5"/>
  <c r="H177" i="21" s="1"/>
  <c r="AA17" i="5"/>
  <c r="P177" i="21" s="1"/>
  <c r="R17" i="5"/>
  <c r="J177" i="21" s="1"/>
  <c r="I17" i="5"/>
  <c r="D177" i="21" s="1"/>
  <c r="F17" i="5"/>
  <c r="B177" i="21" s="1"/>
  <c r="AD17" i="5"/>
  <c r="R177" i="21" s="1"/>
  <c r="H19" i="5"/>
  <c r="Q19" i="5"/>
  <c r="X20" i="5"/>
  <c r="N179" i="21" s="1"/>
  <c r="J21" i="5"/>
  <c r="Y173" i="21" s="1"/>
  <c r="M24" i="5"/>
  <c r="Y24" i="5"/>
  <c r="P24" i="5"/>
  <c r="G24" i="5"/>
  <c r="S24" i="5"/>
  <c r="G26" i="5"/>
  <c r="M30" i="5"/>
  <c r="I31" i="5"/>
  <c r="D182" i="21" s="1"/>
  <c r="D36" i="5"/>
  <c r="Q42" i="5"/>
  <c r="I93" i="21" s="1"/>
  <c r="AC42" i="5"/>
  <c r="Q93" i="21" s="1"/>
  <c r="T42" i="5"/>
  <c r="K93" i="21" s="1"/>
  <c r="K42" i="5"/>
  <c r="E93" i="21" s="1"/>
  <c r="H42" i="5"/>
  <c r="C93" i="21" s="1"/>
  <c r="J46" i="5"/>
  <c r="D49" i="5"/>
  <c r="Y50" i="5"/>
  <c r="AE50" i="5"/>
  <c r="V50" i="5"/>
  <c r="M50" i="5"/>
  <c r="S50" i="5"/>
  <c r="R59" i="5"/>
  <c r="AD59" i="5"/>
  <c r="U72" i="5"/>
  <c r="X72" i="5"/>
  <c r="O72" i="5"/>
  <c r="F72" i="5"/>
  <c r="D72" i="5"/>
  <c r="R72" i="5"/>
  <c r="W77" i="5"/>
  <c r="AH202" i="21" s="1"/>
  <c r="AC77" i="5"/>
  <c r="AL202" i="21" s="1"/>
  <c r="T77" i="5"/>
  <c r="AF202" i="21" s="1"/>
  <c r="K77" i="5"/>
  <c r="Z202" i="21" s="1"/>
  <c r="J81" i="5"/>
  <c r="V81" i="5"/>
  <c r="U82" i="5"/>
  <c r="L209" i="21" s="1"/>
  <c r="K83" i="5"/>
  <c r="AC83" i="5"/>
  <c r="T83" i="5"/>
  <c r="M84" i="5"/>
  <c r="Y84" i="5"/>
  <c r="P84" i="5"/>
  <c r="G84" i="5"/>
  <c r="S84" i="5"/>
  <c r="AA88" i="5"/>
  <c r="P211" i="21" s="1"/>
  <c r="Y90" i="5"/>
  <c r="AB90" i="5"/>
  <c r="S90" i="5"/>
  <c r="J90" i="5"/>
  <c r="AE97" i="5"/>
  <c r="AM124" i="21" s="1"/>
  <c r="G97" i="5"/>
  <c r="W124" i="21" s="1"/>
  <c r="Y97" i="5"/>
  <c r="AI124" i="21" s="1"/>
  <c r="P97" i="5"/>
  <c r="AC124" i="21" s="1"/>
  <c r="S97" i="5"/>
  <c r="AE124" i="21" s="1"/>
  <c r="AA103" i="5"/>
  <c r="P161" i="21" s="1"/>
  <c r="R103" i="5"/>
  <c r="J161" i="21" s="1"/>
  <c r="I103" i="5"/>
  <c r="D161" i="21" s="1"/>
  <c r="I110" i="5"/>
  <c r="AA110" i="5"/>
  <c r="R110" i="5"/>
  <c r="X110" i="5"/>
  <c r="O110" i="5"/>
  <c r="H188" i="21" s="1"/>
  <c r="F110" i="5"/>
  <c r="AD110" i="5"/>
  <c r="AB113" i="5"/>
  <c r="AK105" i="21" s="1"/>
  <c r="AA114" i="5"/>
  <c r="P191" i="21" s="1"/>
  <c r="R127" i="5"/>
  <c r="U129" i="5"/>
  <c r="L111" i="21" s="1"/>
  <c r="U132" i="5"/>
  <c r="AA132" i="5"/>
  <c r="P199" i="21" s="1"/>
  <c r="R132" i="5"/>
  <c r="J199" i="21" s="1"/>
  <c r="I132" i="5"/>
  <c r="D199" i="21" s="1"/>
  <c r="O132" i="5"/>
  <c r="H199" i="21" s="1"/>
  <c r="D135" i="5"/>
  <c r="O135" i="5"/>
  <c r="H163" i="21" s="1"/>
  <c r="J136" i="5"/>
  <c r="N138" i="5"/>
  <c r="Z138" i="5"/>
  <c r="V141" i="5"/>
  <c r="D142" i="5"/>
  <c r="AA143" i="5"/>
  <c r="P151" i="21" s="1"/>
  <c r="D143" i="5"/>
  <c r="AD143" i="5"/>
  <c r="U143" i="5"/>
  <c r="L143" i="5"/>
  <c r="O143" i="5"/>
  <c r="H151" i="21" s="1"/>
  <c r="G144" i="5"/>
  <c r="O145" i="5"/>
  <c r="AA145" i="5"/>
  <c r="R145" i="5"/>
  <c r="I145" i="5"/>
  <c r="F145" i="5"/>
  <c r="AD145" i="5"/>
  <c r="H147" i="5"/>
  <c r="Q147" i="5"/>
  <c r="X148" i="5"/>
  <c r="J149" i="5"/>
  <c r="Y157" i="21" s="1"/>
  <c r="W151" i="5"/>
  <c r="M152" i="5"/>
  <c r="AA153" i="21" s="1"/>
  <c r="Y152" i="5"/>
  <c r="AI153" i="21" s="1"/>
  <c r="P152" i="5"/>
  <c r="G152" i="5"/>
  <c r="W153" i="21" s="1"/>
  <c r="S152" i="5"/>
  <c r="AE153" i="21" s="1"/>
  <c r="G154" i="5"/>
  <c r="V154" i="5"/>
  <c r="AC158" i="5"/>
  <c r="I159" i="5"/>
  <c r="M160" i="5"/>
  <c r="AB160" i="5"/>
  <c r="S160" i="5"/>
  <c r="J160" i="5"/>
  <c r="X161" i="5"/>
  <c r="J162" i="5"/>
  <c r="AE165" i="5"/>
  <c r="G165" i="5"/>
  <c r="Y165" i="5"/>
  <c r="P165" i="5"/>
  <c r="V165" i="5"/>
  <c r="M165" i="5"/>
  <c r="S165" i="5"/>
  <c r="F167" i="5"/>
  <c r="B153" i="21" s="1"/>
  <c r="AD167" i="5"/>
  <c r="L168" i="5"/>
  <c r="Q170" i="5"/>
  <c r="AC170" i="5"/>
  <c r="T170" i="5"/>
  <c r="K170" i="5"/>
  <c r="H170" i="5"/>
  <c r="J174" i="5"/>
  <c r="V174" i="5"/>
  <c r="F175" i="5"/>
  <c r="B150" i="21" s="1"/>
  <c r="D177" i="5"/>
  <c r="Y178" i="5"/>
  <c r="AE178" i="5"/>
  <c r="V178" i="5"/>
  <c r="M178" i="5"/>
  <c r="AA141" i="21" s="1"/>
  <c r="S178" i="5"/>
  <c r="N180" i="5"/>
  <c r="AB133" i="21" s="1"/>
  <c r="AB181" i="5"/>
  <c r="AK143" i="21" s="1"/>
  <c r="I184" i="5"/>
  <c r="V184" i="5"/>
  <c r="R187" i="5"/>
  <c r="J134" i="21" s="1"/>
  <c r="AD187" i="5"/>
  <c r="R134" i="21" s="1"/>
  <c r="Y190" i="5"/>
  <c r="P190" i="5"/>
  <c r="G190" i="5"/>
  <c r="S190" i="5"/>
  <c r="D12" i="14" s="1"/>
  <c r="AE190" i="5"/>
  <c r="AE192" i="5"/>
  <c r="G195" i="5"/>
  <c r="W132" i="21" s="1"/>
  <c r="X200" i="5"/>
  <c r="AA200" i="5"/>
  <c r="AD200" i="5"/>
  <c r="L200" i="5"/>
  <c r="D200" i="5"/>
  <c r="O200" i="5"/>
  <c r="F200" i="5"/>
  <c r="Q201" i="5"/>
  <c r="S202" i="5"/>
  <c r="AA206" i="5"/>
  <c r="P129" i="21" s="1"/>
  <c r="AD206" i="5"/>
  <c r="R129" i="21" s="1"/>
  <c r="X206" i="5"/>
  <c r="F206" i="5"/>
  <c r="O206" i="5"/>
  <c r="H129" i="21" s="1"/>
  <c r="U206" i="5"/>
  <c r="L129" i="21" s="1"/>
  <c r="L206" i="5"/>
  <c r="D206" i="5"/>
  <c r="F208" i="5"/>
  <c r="B70" i="21" s="1"/>
  <c r="V208" i="5"/>
  <c r="AG127" i="21" s="1"/>
  <c r="D211" i="5"/>
  <c r="O211" i="5"/>
  <c r="J212" i="5"/>
  <c r="Y145" i="21" s="1"/>
  <c r="N214" i="5"/>
  <c r="V217" i="5"/>
  <c r="AG147" i="21" s="1"/>
  <c r="D218" i="5"/>
  <c r="AA219" i="5"/>
  <c r="D219" i="5"/>
  <c r="AD219" i="5"/>
  <c r="U219" i="5"/>
  <c r="L219" i="5"/>
  <c r="O219" i="5"/>
  <c r="G220" i="5"/>
  <c r="O221" i="5"/>
  <c r="H145" i="21" s="1"/>
  <c r="AA221" i="5"/>
  <c r="P145" i="21" s="1"/>
  <c r="R221" i="5"/>
  <c r="J145" i="21" s="1"/>
  <c r="I221" i="5"/>
  <c r="D145" i="21" s="1"/>
  <c r="F221" i="5"/>
  <c r="B145" i="21" s="1"/>
  <c r="AD221" i="5"/>
  <c r="R145" i="21" s="1"/>
  <c r="H223" i="5"/>
  <c r="C89" i="21" s="1"/>
  <c r="Q223" i="5"/>
  <c r="I89" i="21" s="1"/>
  <c r="X224" i="5"/>
  <c r="N146" i="21" s="1"/>
  <c r="J225" i="5"/>
  <c r="W227" i="5"/>
  <c r="M228" i="5"/>
  <c r="Y228" i="5"/>
  <c r="P228" i="5"/>
  <c r="G228" i="5"/>
  <c r="S228" i="5"/>
  <c r="G230" i="5"/>
  <c r="V230" i="5"/>
  <c r="P5" i="9"/>
  <c r="AC180" i="22" s="1"/>
  <c r="V5" i="9"/>
  <c r="AG180" i="22" s="1"/>
  <c r="S5" i="9"/>
  <c r="AE180" i="22" s="1"/>
  <c r="AB5" i="9"/>
  <c r="AK180" i="22" s="1"/>
  <c r="G5" i="9"/>
  <c r="Y5" i="9"/>
  <c r="AI180" i="22" s="1"/>
  <c r="M7" i="9"/>
  <c r="AA181" i="22" s="1"/>
  <c r="W17" i="9"/>
  <c r="Y18" i="9"/>
  <c r="M19" i="9"/>
  <c r="M37" i="9"/>
  <c r="Q30" i="5"/>
  <c r="H30" i="5"/>
  <c r="Z30" i="5"/>
  <c r="T30" i="5"/>
  <c r="K99" i="5"/>
  <c r="AC99" i="5"/>
  <c r="T99" i="5"/>
  <c r="J6" i="9"/>
  <c r="P6" i="9"/>
  <c r="AB6" i="9"/>
  <c r="S6" i="9"/>
  <c r="AE183" i="22" s="1"/>
  <c r="G6" i="9"/>
  <c r="W183" i="22" s="1"/>
  <c r="Y6" i="9"/>
  <c r="V8" i="9"/>
  <c r="AG178" i="22" s="1"/>
  <c r="AB8" i="9"/>
  <c r="AK178" i="22" s="1"/>
  <c r="J8" i="9"/>
  <c r="Y178" i="22" s="1"/>
  <c r="AE8" i="9"/>
  <c r="S8" i="9"/>
  <c r="AE178" i="22" s="1"/>
  <c r="G8" i="9"/>
  <c r="Y8" i="9"/>
  <c r="Y26" i="5"/>
  <c r="AB26" i="5"/>
  <c r="S26" i="5"/>
  <c r="J26" i="5"/>
  <c r="D48" i="5"/>
  <c r="P48" i="5"/>
  <c r="AC147" i="21" s="1"/>
  <c r="E65" i="5"/>
  <c r="K71" i="5"/>
  <c r="Z71" i="5"/>
  <c r="Q71" i="5"/>
  <c r="H71" i="5"/>
  <c r="Y114" i="5"/>
  <c r="AE114" i="5"/>
  <c r="V114" i="5"/>
  <c r="M114" i="5"/>
  <c r="S114" i="5"/>
  <c r="E151" i="5"/>
  <c r="I162" i="5"/>
  <c r="D105" i="21" s="1"/>
  <c r="X162" i="5"/>
  <c r="N105" i="21" s="1"/>
  <c r="O162" i="5"/>
  <c r="H105" i="21" s="1"/>
  <c r="F162" i="5"/>
  <c r="B105" i="21" s="1"/>
  <c r="D162" i="5"/>
  <c r="R162" i="5"/>
  <c r="J105" i="21" s="1"/>
  <c r="AD162" i="5"/>
  <c r="R105" i="21" s="1"/>
  <c r="X167" i="5"/>
  <c r="N153" i="21" s="1"/>
  <c r="E193" i="5"/>
  <c r="Y199" i="5"/>
  <c r="AB199" i="5"/>
  <c r="AE199" i="5"/>
  <c r="P199" i="5"/>
  <c r="G199" i="5"/>
  <c r="S199" i="5"/>
  <c r="AD203" i="5"/>
  <c r="X203" i="5"/>
  <c r="AA203" i="5"/>
  <c r="U203" i="5"/>
  <c r="O203" i="5"/>
  <c r="F203" i="5"/>
  <c r="L203" i="5"/>
  <c r="D203" i="5"/>
  <c r="E205" i="5"/>
  <c r="V68" i="21" s="1"/>
  <c r="M8" i="5"/>
  <c r="AA174" i="21" s="1"/>
  <c r="Y8" i="5"/>
  <c r="AI174" i="21" s="1"/>
  <c r="P8" i="5"/>
  <c r="AC174" i="21" s="1"/>
  <c r="G8" i="5"/>
  <c r="W174" i="21" s="1"/>
  <c r="S8" i="5"/>
  <c r="AE174" i="21" s="1"/>
  <c r="D20" i="5"/>
  <c r="J30" i="5"/>
  <c r="F31" i="5"/>
  <c r="D33" i="5"/>
  <c r="Y46" i="5"/>
  <c r="P46" i="5"/>
  <c r="G46" i="5"/>
  <c r="W100" i="21" s="1"/>
  <c r="S46" i="5"/>
  <c r="AE46" i="5"/>
  <c r="U56" i="5"/>
  <c r="X56" i="5"/>
  <c r="O56" i="5"/>
  <c r="F56" i="5"/>
  <c r="D56" i="5"/>
  <c r="R56" i="5"/>
  <c r="J102" i="21" s="1"/>
  <c r="D61" i="5"/>
  <c r="P61" i="5"/>
  <c r="W67" i="5"/>
  <c r="AA87" i="5"/>
  <c r="P119" i="21" s="1"/>
  <c r="R87" i="5"/>
  <c r="J119" i="21" s="1"/>
  <c r="I87" i="5"/>
  <c r="D119" i="21" s="1"/>
  <c r="D91" i="5"/>
  <c r="AE26" i="5"/>
  <c r="AE29" i="5"/>
  <c r="AM94" i="21" s="1"/>
  <c r="G29" i="5"/>
  <c r="W94" i="21" s="1"/>
  <c r="AB29" i="5"/>
  <c r="AK94" i="21" s="1"/>
  <c r="S29" i="5"/>
  <c r="AE94" i="21" s="1"/>
  <c r="J29" i="5"/>
  <c r="Y94" i="21" s="1"/>
  <c r="K30" i="5"/>
  <c r="W30" i="5"/>
  <c r="D39" i="5"/>
  <c r="O39" i="5"/>
  <c r="J40" i="5"/>
  <c r="AA47" i="5"/>
  <c r="D47" i="5"/>
  <c r="AD47" i="5"/>
  <c r="U47" i="5"/>
  <c r="L47" i="5"/>
  <c r="O47" i="5"/>
  <c r="G48" i="5"/>
  <c r="W147" i="21" s="1"/>
  <c r="M56" i="5"/>
  <c r="Y56" i="5"/>
  <c r="P56" i="5"/>
  <c r="G56" i="5"/>
  <c r="G58" i="5"/>
  <c r="K65" i="5"/>
  <c r="Y82" i="5"/>
  <c r="AE82" i="5"/>
  <c r="V82" i="5"/>
  <c r="M82" i="5"/>
  <c r="S82" i="5"/>
  <c r="R91" i="5"/>
  <c r="J120" i="21" s="1"/>
  <c r="AD91" i="5"/>
  <c r="U104" i="5"/>
  <c r="L205" i="21" s="1"/>
  <c r="X104" i="5"/>
  <c r="O104" i="5"/>
  <c r="F104" i="5"/>
  <c r="D104" i="5"/>
  <c r="R104" i="5"/>
  <c r="AA107" i="5"/>
  <c r="X107" i="5"/>
  <c r="O107" i="5"/>
  <c r="F107" i="5"/>
  <c r="H128" i="5"/>
  <c r="V128" i="5"/>
  <c r="AG191" i="21" s="1"/>
  <c r="AE154" i="5"/>
  <c r="U164" i="5"/>
  <c r="AA164" i="5"/>
  <c r="R164" i="5"/>
  <c r="I164" i="5"/>
  <c r="H171" i="5"/>
  <c r="X134" i="21" s="1"/>
  <c r="T171" i="5"/>
  <c r="AF134" i="21" s="1"/>
  <c r="D174" i="5"/>
  <c r="H179" i="5"/>
  <c r="C133" i="21" s="1"/>
  <c r="D195" i="5"/>
  <c r="P195" i="5"/>
  <c r="AC132" i="21" s="1"/>
  <c r="J196" i="5"/>
  <c r="V196" i="5"/>
  <c r="Z207" i="5"/>
  <c r="AC207" i="5"/>
  <c r="W207" i="5"/>
  <c r="Q207" i="5"/>
  <c r="T207" i="5"/>
  <c r="K207" i="5"/>
  <c r="N207" i="5"/>
  <c r="U4" i="5"/>
  <c r="L173" i="21" s="1"/>
  <c r="AA4" i="5"/>
  <c r="P173" i="21" s="1"/>
  <c r="R4" i="5"/>
  <c r="J173" i="21" s="1"/>
  <c r="I4" i="5"/>
  <c r="D173" i="21" s="1"/>
  <c r="O4" i="5"/>
  <c r="H173" i="21" s="1"/>
  <c r="D7" i="5"/>
  <c r="O7" i="5"/>
  <c r="J8" i="5"/>
  <c r="Y174" i="21" s="1"/>
  <c r="N10" i="5"/>
  <c r="AA15" i="5"/>
  <c r="D15" i="5"/>
  <c r="AD15" i="5"/>
  <c r="U15" i="5"/>
  <c r="L131" i="21" s="1"/>
  <c r="L15" i="5"/>
  <c r="O15" i="5"/>
  <c r="H131" i="21" s="1"/>
  <c r="G16" i="5"/>
  <c r="M32" i="5"/>
  <c r="AB32" i="5"/>
  <c r="AK184" i="21" s="1"/>
  <c r="S32" i="5"/>
  <c r="J32" i="5"/>
  <c r="X33" i="5"/>
  <c r="J34" i="5"/>
  <c r="AE37" i="5"/>
  <c r="G37" i="5"/>
  <c r="Y37" i="5"/>
  <c r="P37" i="5"/>
  <c r="V37" i="5"/>
  <c r="M37" i="5"/>
  <c r="S37" i="5"/>
  <c r="F39" i="5"/>
  <c r="AD39" i="5"/>
  <c r="L40" i="5"/>
  <c r="AB40" i="5"/>
  <c r="N52" i="5"/>
  <c r="Y62" i="5"/>
  <c r="AI86" i="21" s="1"/>
  <c r="P62" i="5"/>
  <c r="AC86" i="21" s="1"/>
  <c r="G62" i="5"/>
  <c r="W86" i="21" s="1"/>
  <c r="S62" i="5"/>
  <c r="AE86" i="21" s="1"/>
  <c r="AE62" i="5"/>
  <c r="AE64" i="5"/>
  <c r="AC65" i="5"/>
  <c r="AB66" i="5"/>
  <c r="AK204" i="21" s="1"/>
  <c r="Z67" i="5"/>
  <c r="J68" i="5"/>
  <c r="I69" i="5"/>
  <c r="U69" i="5"/>
  <c r="AA75" i="5"/>
  <c r="X75" i="5"/>
  <c r="O75" i="5"/>
  <c r="F75" i="5"/>
  <c r="AB78" i="5"/>
  <c r="N80" i="5"/>
  <c r="W83" i="5"/>
  <c r="O85" i="5"/>
  <c r="F85" i="5"/>
  <c r="X85" i="5"/>
  <c r="D85" i="5"/>
  <c r="R85" i="5"/>
  <c r="AD85" i="5"/>
  <c r="I91" i="5"/>
  <c r="U91" i="5"/>
  <c r="L120" i="21" s="1"/>
  <c r="U94" i="5"/>
  <c r="L215" i="21" s="1"/>
  <c r="V96" i="5"/>
  <c r="I98" i="5"/>
  <c r="D218" i="21" s="1"/>
  <c r="X98" i="5"/>
  <c r="N218" i="21" s="1"/>
  <c r="O98" i="5"/>
  <c r="F98" i="5"/>
  <c r="B218" i="21" s="1"/>
  <c r="D98" i="5"/>
  <c r="R98" i="5"/>
  <c r="J218" i="21" s="1"/>
  <c r="AD98" i="5"/>
  <c r="R218" i="21" s="1"/>
  <c r="L100" i="5"/>
  <c r="F219" i="21" s="1"/>
  <c r="AB100" i="5"/>
  <c r="AA101" i="5"/>
  <c r="X103" i="5"/>
  <c r="N161" i="21" s="1"/>
  <c r="AC112" i="5"/>
  <c r="E112" i="5"/>
  <c r="T112" i="5"/>
  <c r="K112" i="5"/>
  <c r="F116" i="5"/>
  <c r="B59" i="21" s="1"/>
  <c r="V116" i="5"/>
  <c r="U119" i="5"/>
  <c r="AE122" i="5"/>
  <c r="AM107" i="21" s="1"/>
  <c r="AE125" i="5"/>
  <c r="AM188" i="21" s="1"/>
  <c r="G125" i="5"/>
  <c r="W188" i="21" s="1"/>
  <c r="AB125" i="5"/>
  <c r="S125" i="5"/>
  <c r="J125" i="5"/>
  <c r="T3" i="5"/>
  <c r="K174" i="21" s="1"/>
  <c r="W3" i="5"/>
  <c r="M174" i="21" s="1"/>
  <c r="M4" i="5"/>
  <c r="AA95" i="21" s="1"/>
  <c r="Y4" i="5"/>
  <c r="AI95" i="21" s="1"/>
  <c r="P4" i="5"/>
  <c r="AC95" i="21" s="1"/>
  <c r="G4" i="5"/>
  <c r="W95" i="21" s="1"/>
  <c r="S4" i="5"/>
  <c r="AE95" i="21" s="1"/>
  <c r="O5" i="5"/>
  <c r="F5" i="5"/>
  <c r="D5" i="5"/>
  <c r="X5" i="5"/>
  <c r="R5" i="5"/>
  <c r="AD5" i="5"/>
  <c r="AA8" i="5"/>
  <c r="Y10" i="5"/>
  <c r="AI178" i="21" s="1"/>
  <c r="AB10" i="5"/>
  <c r="AK178" i="21" s="1"/>
  <c r="S10" i="5"/>
  <c r="J10" i="5"/>
  <c r="Y178" i="21" s="1"/>
  <c r="I11" i="5"/>
  <c r="U11" i="5"/>
  <c r="U14" i="5"/>
  <c r="L175" i="21" s="1"/>
  <c r="V16" i="5"/>
  <c r="AG96" i="21" s="1"/>
  <c r="AE17" i="5"/>
  <c r="G17" i="5"/>
  <c r="Y17" i="5"/>
  <c r="P17" i="5"/>
  <c r="S17" i="5"/>
  <c r="I18" i="5"/>
  <c r="X18" i="5"/>
  <c r="O18" i="5"/>
  <c r="F18" i="5"/>
  <c r="D18" i="5"/>
  <c r="R18" i="5"/>
  <c r="AD18" i="5"/>
  <c r="L20" i="5"/>
  <c r="F179" i="21" s="1"/>
  <c r="AB20" i="5"/>
  <c r="AA21" i="5"/>
  <c r="AA23" i="5"/>
  <c r="R23" i="5"/>
  <c r="I23" i="5"/>
  <c r="X23" i="5"/>
  <c r="K27" i="5"/>
  <c r="W27" i="5"/>
  <c r="N27" i="5"/>
  <c r="E27" i="5"/>
  <c r="Q27" i="5"/>
  <c r="AC27" i="5"/>
  <c r="I30" i="5"/>
  <c r="AA30" i="5"/>
  <c r="R30" i="5"/>
  <c r="X30" i="5"/>
  <c r="O30" i="5"/>
  <c r="F30" i="5"/>
  <c r="N30" i="5"/>
  <c r="AD30" i="5"/>
  <c r="D32" i="5"/>
  <c r="P32" i="5"/>
  <c r="L33" i="5"/>
  <c r="AB33" i="5"/>
  <c r="AA34" i="5"/>
  <c r="F36" i="5"/>
  <c r="U39" i="5"/>
  <c r="E42" i="5"/>
  <c r="A93" i="21" s="1"/>
  <c r="AE45" i="5"/>
  <c r="G45" i="5"/>
  <c r="AB45" i="5"/>
  <c r="AK187" i="21" s="1"/>
  <c r="S45" i="5"/>
  <c r="J45" i="5"/>
  <c r="N45" i="5"/>
  <c r="R47" i="5"/>
  <c r="U49" i="5"/>
  <c r="G50" i="5"/>
  <c r="U52" i="5"/>
  <c r="AA52" i="5"/>
  <c r="R52" i="5"/>
  <c r="I52" i="5"/>
  <c r="O52" i="5"/>
  <c r="K55" i="5"/>
  <c r="Z55" i="5"/>
  <c r="Q55" i="5"/>
  <c r="H55" i="5"/>
  <c r="J56" i="5"/>
  <c r="N58" i="5"/>
  <c r="Z58" i="5"/>
  <c r="V61" i="5"/>
  <c r="D62" i="5"/>
  <c r="AA63" i="5"/>
  <c r="D63" i="5"/>
  <c r="AD63" i="5"/>
  <c r="U63" i="5"/>
  <c r="L63" i="5"/>
  <c r="O63" i="5"/>
  <c r="G64" i="5"/>
  <c r="O65" i="5"/>
  <c r="AA65" i="5"/>
  <c r="R65" i="5"/>
  <c r="I65" i="5"/>
  <c r="F65" i="5"/>
  <c r="N65" i="5"/>
  <c r="AD65" i="5"/>
  <c r="P66" i="5"/>
  <c r="AC204" i="21" s="1"/>
  <c r="H67" i="5"/>
  <c r="Q67" i="5"/>
  <c r="X68" i="5"/>
  <c r="J69" i="5"/>
  <c r="Y156" i="21" s="1"/>
  <c r="W71" i="5"/>
  <c r="M72" i="5"/>
  <c r="Y72" i="5"/>
  <c r="P72" i="5"/>
  <c r="G72" i="5"/>
  <c r="S72" i="5"/>
  <c r="AE203" i="21" s="1"/>
  <c r="G74" i="5"/>
  <c r="V74" i="5"/>
  <c r="E77" i="5"/>
  <c r="V202" i="21" s="1"/>
  <c r="Q77" i="5"/>
  <c r="AD202" i="21" s="1"/>
  <c r="M78" i="5"/>
  <c r="I79" i="5"/>
  <c r="M80" i="5"/>
  <c r="AB80" i="5"/>
  <c r="S80" i="5"/>
  <c r="J80" i="5"/>
  <c r="X81" i="5"/>
  <c r="J82" i="5"/>
  <c r="E83" i="5"/>
  <c r="N83" i="5"/>
  <c r="D84" i="5"/>
  <c r="AE85" i="5"/>
  <c r="AM214" i="21" s="1"/>
  <c r="G85" i="5"/>
  <c r="W214" i="21" s="1"/>
  <c r="Y85" i="5"/>
  <c r="AI214" i="21" s="1"/>
  <c r="P85" i="5"/>
  <c r="AC214" i="21" s="1"/>
  <c r="V85" i="5"/>
  <c r="AG214" i="21" s="1"/>
  <c r="M85" i="5"/>
  <c r="AA214" i="21" s="1"/>
  <c r="S85" i="5"/>
  <c r="AE214" i="21" s="1"/>
  <c r="F87" i="5"/>
  <c r="B119" i="21" s="1"/>
  <c r="AD87" i="5"/>
  <c r="L88" i="5"/>
  <c r="F211" i="21" s="1"/>
  <c r="AB88" i="5"/>
  <c r="AK121" i="21" s="1"/>
  <c r="D90" i="5"/>
  <c r="P90" i="5"/>
  <c r="M93" i="5"/>
  <c r="AA219" i="21" s="1"/>
  <c r="J94" i="5"/>
  <c r="V94" i="5"/>
  <c r="AG67" i="21" s="1"/>
  <c r="D97" i="5"/>
  <c r="Y98" i="5"/>
  <c r="AE98" i="5"/>
  <c r="V98" i="5"/>
  <c r="M98" i="5"/>
  <c r="S98" i="5"/>
  <c r="L101" i="5"/>
  <c r="AB101" i="5"/>
  <c r="AK218" i="21" s="1"/>
  <c r="I104" i="5"/>
  <c r="M106" i="5"/>
  <c r="R107" i="5"/>
  <c r="AD107" i="5"/>
  <c r="Y110" i="5"/>
  <c r="AI63" i="21" s="1"/>
  <c r="P110" i="5"/>
  <c r="AC106" i="21" s="1"/>
  <c r="G110" i="5"/>
  <c r="S110" i="5"/>
  <c r="AE110" i="5"/>
  <c r="Q112" i="5"/>
  <c r="M113" i="5"/>
  <c r="AB114" i="5"/>
  <c r="Z115" i="5"/>
  <c r="J116" i="5"/>
  <c r="Y197" i="21" s="1"/>
  <c r="I117" i="5"/>
  <c r="D192" i="21" s="1"/>
  <c r="U117" i="5"/>
  <c r="U120" i="5"/>
  <c r="X120" i="5"/>
  <c r="O120" i="5"/>
  <c r="F120" i="5"/>
  <c r="D120" i="5"/>
  <c r="R120" i="5"/>
  <c r="AA123" i="5"/>
  <c r="P196" i="21" s="1"/>
  <c r="X123" i="5"/>
  <c r="N196" i="21" s="1"/>
  <c r="O123" i="5"/>
  <c r="H196" i="21" s="1"/>
  <c r="F123" i="5"/>
  <c r="B196" i="21" s="1"/>
  <c r="Z123" i="5"/>
  <c r="D125" i="5"/>
  <c r="P125" i="5"/>
  <c r="AC188" i="21" s="1"/>
  <c r="L126" i="5"/>
  <c r="AB126" i="5"/>
  <c r="N128" i="5"/>
  <c r="J129" i="5"/>
  <c r="Y196" i="21" s="1"/>
  <c r="V129" i="5"/>
  <c r="U130" i="5"/>
  <c r="L112" i="21" s="1"/>
  <c r="K131" i="5"/>
  <c r="AC131" i="5"/>
  <c r="Q198" i="21" s="1"/>
  <c r="T131" i="5"/>
  <c r="K198" i="21" s="1"/>
  <c r="W131" i="5"/>
  <c r="M198" i="21" s="1"/>
  <c r="M132" i="5"/>
  <c r="Y132" i="5"/>
  <c r="P132" i="5"/>
  <c r="G132" i="5"/>
  <c r="S132" i="5"/>
  <c r="O133" i="5"/>
  <c r="F133" i="5"/>
  <c r="X133" i="5"/>
  <c r="D133" i="5"/>
  <c r="R133" i="5"/>
  <c r="AD133" i="5"/>
  <c r="AA136" i="5"/>
  <c r="Y138" i="5"/>
  <c r="AB138" i="5"/>
  <c r="S138" i="5"/>
  <c r="J138" i="5"/>
  <c r="I139" i="5"/>
  <c r="U139" i="5"/>
  <c r="U142" i="5"/>
  <c r="V144" i="5"/>
  <c r="AE145" i="5"/>
  <c r="AM139" i="21" s="1"/>
  <c r="G145" i="5"/>
  <c r="W139" i="21" s="1"/>
  <c r="Y145" i="5"/>
  <c r="AI139" i="21" s="1"/>
  <c r="P145" i="5"/>
  <c r="AC139" i="21" s="1"/>
  <c r="S145" i="5"/>
  <c r="AE139" i="21" s="1"/>
  <c r="I146" i="5"/>
  <c r="X146" i="5"/>
  <c r="O146" i="5"/>
  <c r="F146" i="5"/>
  <c r="D146" i="5"/>
  <c r="R146" i="5"/>
  <c r="AD146" i="5"/>
  <c r="L148" i="5"/>
  <c r="AB148" i="5"/>
  <c r="AA149" i="5"/>
  <c r="AA151" i="5"/>
  <c r="R151" i="5"/>
  <c r="I151" i="5"/>
  <c r="X151" i="5"/>
  <c r="K155" i="5"/>
  <c r="W155" i="5"/>
  <c r="N155" i="5"/>
  <c r="E155" i="5"/>
  <c r="Q155" i="5"/>
  <c r="AC155" i="5"/>
  <c r="I158" i="5"/>
  <c r="AA158" i="5"/>
  <c r="R158" i="5"/>
  <c r="X158" i="5"/>
  <c r="O158" i="5"/>
  <c r="F158" i="5"/>
  <c r="AD158" i="5"/>
  <c r="X159" i="5"/>
  <c r="D160" i="5"/>
  <c r="P160" i="5"/>
  <c r="AB161" i="5"/>
  <c r="AA162" i="5"/>
  <c r="P105" i="21" s="1"/>
  <c r="F164" i="5"/>
  <c r="U167" i="5"/>
  <c r="L153" i="21" s="1"/>
  <c r="E170" i="5"/>
  <c r="AE173" i="5"/>
  <c r="G173" i="5"/>
  <c r="AB173" i="5"/>
  <c r="S173" i="5"/>
  <c r="J173" i="5"/>
  <c r="N173" i="5"/>
  <c r="R175" i="5"/>
  <c r="J150" i="21" s="1"/>
  <c r="U177" i="5"/>
  <c r="L164" i="21" s="1"/>
  <c r="G178" i="5"/>
  <c r="W141" i="21" s="1"/>
  <c r="U180" i="5"/>
  <c r="AA180" i="5"/>
  <c r="R180" i="5"/>
  <c r="J67" i="21" s="1"/>
  <c r="I180" i="5"/>
  <c r="O180" i="5"/>
  <c r="K183" i="5"/>
  <c r="Z183" i="5"/>
  <c r="Q183" i="5"/>
  <c r="H183" i="5"/>
  <c r="J184" i="5"/>
  <c r="V189" i="5"/>
  <c r="D190" i="5"/>
  <c r="AA191" i="5"/>
  <c r="P99" i="21" s="1"/>
  <c r="AD191" i="5"/>
  <c r="U191" i="5"/>
  <c r="L191" i="5"/>
  <c r="F99" i="21" s="1"/>
  <c r="D191" i="5"/>
  <c r="O191" i="5"/>
  <c r="G192" i="5"/>
  <c r="X193" i="5"/>
  <c r="AA193" i="5"/>
  <c r="AD193" i="5"/>
  <c r="O193" i="5"/>
  <c r="H27" i="21" s="1"/>
  <c r="R193" i="5"/>
  <c r="I193" i="5"/>
  <c r="D27" i="21" s="1"/>
  <c r="F193" i="5"/>
  <c r="N193" i="5"/>
  <c r="V195" i="5"/>
  <c r="AG132" i="21" s="1"/>
  <c r="M196" i="5"/>
  <c r="G198" i="5"/>
  <c r="W71" i="21" s="1"/>
  <c r="R200" i="5"/>
  <c r="H201" i="5"/>
  <c r="AA205" i="5"/>
  <c r="AD205" i="5"/>
  <c r="R194" i="21" s="1"/>
  <c r="X205" i="5"/>
  <c r="O205" i="5"/>
  <c r="F205" i="5"/>
  <c r="R206" i="5"/>
  <c r="J129" i="21" s="1"/>
  <c r="J208" i="5"/>
  <c r="Y127" i="21" s="1"/>
  <c r="O209" i="5"/>
  <c r="F209" i="5"/>
  <c r="D209" i="5"/>
  <c r="X209" i="5"/>
  <c r="R209" i="5"/>
  <c r="AD209" i="5"/>
  <c r="AA212" i="5"/>
  <c r="Y214" i="5"/>
  <c r="AB214" i="5"/>
  <c r="S214" i="5"/>
  <c r="J214" i="5"/>
  <c r="I215" i="5"/>
  <c r="U215" i="5"/>
  <c r="U218" i="5"/>
  <c r="V220" i="5"/>
  <c r="AE221" i="5"/>
  <c r="AM165" i="21" s="1"/>
  <c r="G221" i="5"/>
  <c r="W165" i="21" s="1"/>
  <c r="Y221" i="5"/>
  <c r="AI165" i="21" s="1"/>
  <c r="P221" i="5"/>
  <c r="AC165" i="21" s="1"/>
  <c r="S221" i="5"/>
  <c r="AE165" i="21" s="1"/>
  <c r="I222" i="5"/>
  <c r="X222" i="5"/>
  <c r="O222" i="5"/>
  <c r="F222" i="5"/>
  <c r="D222" i="5"/>
  <c r="R222" i="5"/>
  <c r="AD222" i="5"/>
  <c r="L224" i="5"/>
  <c r="F146" i="21" s="1"/>
  <c r="AB224" i="5"/>
  <c r="AK80" i="21" s="1"/>
  <c r="AA225" i="5"/>
  <c r="AA227" i="5"/>
  <c r="R227" i="5"/>
  <c r="I227" i="5"/>
  <c r="X227" i="5"/>
  <c r="K231" i="5"/>
  <c r="W231" i="5"/>
  <c r="N231" i="5"/>
  <c r="E231" i="5"/>
  <c r="Q231" i="5"/>
  <c r="AC231" i="5"/>
  <c r="J5" i="9"/>
  <c r="Y180" i="22" s="1"/>
  <c r="AE5" i="9"/>
  <c r="AM180" i="22" s="1"/>
  <c r="M6" i="9"/>
  <c r="AA183" i="22" s="1"/>
  <c r="AE7" i="9"/>
  <c r="AM181" i="22" s="1"/>
  <c r="G9" i="9"/>
  <c r="W179" i="22" s="1"/>
  <c r="G11" i="9"/>
  <c r="Y11" i="9"/>
  <c r="D58" i="22"/>
  <c r="I16" i="9"/>
  <c r="D180" i="22" s="1"/>
  <c r="X25" i="9"/>
  <c r="AD25" i="9"/>
  <c r="F25" i="9"/>
  <c r="I25" i="9"/>
  <c r="R25" i="9"/>
  <c r="AA25" i="9"/>
  <c r="O25" i="9"/>
  <c r="D25" i="9"/>
  <c r="Y28" i="9"/>
  <c r="AD48" i="9"/>
  <c r="F48" i="9"/>
  <c r="L48" i="9"/>
  <c r="D48" i="9"/>
  <c r="U48" i="9"/>
  <c r="L104" i="22" s="1"/>
  <c r="I48" i="9"/>
  <c r="R48" i="9"/>
  <c r="AA48" i="9"/>
  <c r="O48" i="9"/>
  <c r="K23" i="5"/>
  <c r="Z23" i="5"/>
  <c r="Q23" i="5"/>
  <c r="H23" i="5"/>
  <c r="AA31" i="5"/>
  <c r="P182" i="21" s="1"/>
  <c r="D31" i="5"/>
  <c r="AD31" i="5"/>
  <c r="U31" i="5"/>
  <c r="L182" i="21" s="1"/>
  <c r="L31" i="5"/>
  <c r="F182" i="21" s="1"/>
  <c r="O31" i="5"/>
  <c r="H182" i="21" s="1"/>
  <c r="AE53" i="5"/>
  <c r="G53" i="5"/>
  <c r="Y53" i="5"/>
  <c r="AI187" i="21" s="1"/>
  <c r="P53" i="5"/>
  <c r="AC187" i="21" s="1"/>
  <c r="V53" i="5"/>
  <c r="AG187" i="21" s="1"/>
  <c r="M53" i="5"/>
  <c r="AA187" i="21" s="1"/>
  <c r="S53" i="5"/>
  <c r="T65" i="5"/>
  <c r="AE78" i="5"/>
  <c r="W93" i="5"/>
  <c r="AC93" i="5"/>
  <c r="T93" i="5"/>
  <c r="K93" i="5"/>
  <c r="I114" i="5"/>
  <c r="D191" i="21" s="1"/>
  <c r="X114" i="5"/>
  <c r="N191" i="21" s="1"/>
  <c r="O114" i="5"/>
  <c r="H191" i="21" s="1"/>
  <c r="F114" i="5"/>
  <c r="B191" i="21" s="1"/>
  <c r="D114" i="5"/>
  <c r="R114" i="5"/>
  <c r="J191" i="21" s="1"/>
  <c r="K151" i="5"/>
  <c r="Z151" i="5"/>
  <c r="Q151" i="5"/>
  <c r="H151" i="5"/>
  <c r="O161" i="5"/>
  <c r="AA161" i="5"/>
  <c r="R161" i="5"/>
  <c r="I161" i="5"/>
  <c r="F161" i="5"/>
  <c r="AD161" i="5"/>
  <c r="M168" i="5"/>
  <c r="Y168" i="5"/>
  <c r="P168" i="5"/>
  <c r="AC105" i="21" s="1"/>
  <c r="G168" i="5"/>
  <c r="AC180" i="5"/>
  <c r="AL133" i="21" s="1"/>
  <c r="E180" i="5"/>
  <c r="V133" i="21" s="1"/>
  <c r="Z180" i="5"/>
  <c r="AJ133" i="21" s="1"/>
  <c r="Q180" i="5"/>
  <c r="AD133" i="21" s="1"/>
  <c r="H180" i="5"/>
  <c r="X133" i="21" s="1"/>
  <c r="H4" i="5"/>
  <c r="AE5" i="5"/>
  <c r="G5" i="5"/>
  <c r="W176" i="21" s="1"/>
  <c r="Y5" i="5"/>
  <c r="AI176" i="21" s="1"/>
  <c r="P5" i="5"/>
  <c r="AC176" i="21" s="1"/>
  <c r="V5" i="5"/>
  <c r="M5" i="5"/>
  <c r="AA176" i="21" s="1"/>
  <c r="S5" i="5"/>
  <c r="AE176" i="21" s="1"/>
  <c r="Q10" i="5"/>
  <c r="AC10" i="5"/>
  <c r="T10" i="5"/>
  <c r="K10" i="5"/>
  <c r="H10" i="5"/>
  <c r="M13" i="5"/>
  <c r="AA180" i="21" s="1"/>
  <c r="Y13" i="5"/>
  <c r="AI180" i="21" s="1"/>
  <c r="W17" i="5"/>
  <c r="M177" i="21" s="1"/>
  <c r="Z17" i="5"/>
  <c r="O177" i="21" s="1"/>
  <c r="Q17" i="5"/>
  <c r="I177" i="21" s="1"/>
  <c r="H17" i="5"/>
  <c r="C177" i="21" s="1"/>
  <c r="T17" i="5"/>
  <c r="K177" i="21" s="1"/>
  <c r="Y18" i="5"/>
  <c r="AE18" i="5"/>
  <c r="V18" i="5"/>
  <c r="M18" i="5"/>
  <c r="S18" i="5"/>
  <c r="N23" i="5"/>
  <c r="Y30" i="5"/>
  <c r="P30" i="5"/>
  <c r="G30" i="5"/>
  <c r="S30" i="5"/>
  <c r="AE30" i="5"/>
  <c r="M33" i="5"/>
  <c r="L34" i="5"/>
  <c r="U40" i="5"/>
  <c r="D40" i="5"/>
  <c r="X40" i="5"/>
  <c r="O40" i="5"/>
  <c r="F40" i="5"/>
  <c r="R40" i="5"/>
  <c r="AE40" i="5"/>
  <c r="AA43" i="5"/>
  <c r="P186" i="21" s="1"/>
  <c r="X43" i="5"/>
  <c r="N186" i="21" s="1"/>
  <c r="O43" i="5"/>
  <c r="F43" i="5"/>
  <c r="B186" i="21" s="1"/>
  <c r="Z43" i="5"/>
  <c r="W45" i="5"/>
  <c r="AC45" i="5"/>
  <c r="T45" i="5"/>
  <c r="K45" i="5"/>
  <c r="L46" i="5"/>
  <c r="Y48" i="5"/>
  <c r="K51" i="5"/>
  <c r="AC51" i="5"/>
  <c r="Q187" i="21" s="1"/>
  <c r="T51" i="5"/>
  <c r="W51" i="5"/>
  <c r="M187" i="21" s="1"/>
  <c r="M52" i="5"/>
  <c r="Y52" i="5"/>
  <c r="P52" i="5"/>
  <c r="G52" i="5"/>
  <c r="S52" i="5"/>
  <c r="O53" i="5"/>
  <c r="F53" i="5"/>
  <c r="X53" i="5"/>
  <c r="N99" i="21" s="1"/>
  <c r="D53" i="5"/>
  <c r="R53" i="5"/>
  <c r="AD53" i="5"/>
  <c r="Y58" i="5"/>
  <c r="AI188" i="21" s="1"/>
  <c r="AB58" i="5"/>
  <c r="S58" i="5"/>
  <c r="J58" i="5"/>
  <c r="AE65" i="5"/>
  <c r="AM206" i="21" s="1"/>
  <c r="G65" i="5"/>
  <c r="W206" i="21" s="1"/>
  <c r="Y65" i="5"/>
  <c r="AI206" i="21" s="1"/>
  <c r="P65" i="5"/>
  <c r="AC206" i="21" s="1"/>
  <c r="S65" i="5"/>
  <c r="AE206" i="21" s="1"/>
  <c r="I66" i="5"/>
  <c r="X66" i="5"/>
  <c r="O66" i="5"/>
  <c r="F66" i="5"/>
  <c r="D66" i="5"/>
  <c r="R66" i="5"/>
  <c r="AD66" i="5"/>
  <c r="L68" i="5"/>
  <c r="AA71" i="5"/>
  <c r="R71" i="5"/>
  <c r="J203" i="21" s="1"/>
  <c r="I71" i="5"/>
  <c r="D203" i="21" s="1"/>
  <c r="X71" i="5"/>
  <c r="N203" i="21" s="1"/>
  <c r="K75" i="5"/>
  <c r="W75" i="5"/>
  <c r="N75" i="5"/>
  <c r="E75" i="5"/>
  <c r="Q75" i="5"/>
  <c r="AC75" i="5"/>
  <c r="I78" i="5"/>
  <c r="AA78" i="5"/>
  <c r="R78" i="5"/>
  <c r="X78" i="5"/>
  <c r="O78" i="5"/>
  <c r="F78" i="5"/>
  <c r="AD78" i="5"/>
  <c r="X79" i="5"/>
  <c r="AC80" i="5"/>
  <c r="E80" i="5"/>
  <c r="A207" i="21" s="1"/>
  <c r="T80" i="5"/>
  <c r="K207" i="21" s="1"/>
  <c r="K80" i="5"/>
  <c r="E207" i="21" s="1"/>
  <c r="L81" i="5"/>
  <c r="AD88" i="5"/>
  <c r="R211" i="21" s="1"/>
  <c r="L91" i="5"/>
  <c r="AE93" i="5"/>
  <c r="AM219" i="21" s="1"/>
  <c r="G93" i="5"/>
  <c r="W219" i="21" s="1"/>
  <c r="AB93" i="5"/>
  <c r="AK219" i="21" s="1"/>
  <c r="S93" i="5"/>
  <c r="AE219" i="21" s="1"/>
  <c r="J93" i="5"/>
  <c r="N93" i="5"/>
  <c r="Z93" i="5"/>
  <c r="U100" i="5"/>
  <c r="L219" i="21" s="1"/>
  <c r="AA100" i="5"/>
  <c r="P219" i="21" s="1"/>
  <c r="R100" i="5"/>
  <c r="J219" i="21" s="1"/>
  <c r="I100" i="5"/>
  <c r="D219" i="21" s="1"/>
  <c r="O100" i="5"/>
  <c r="H219" i="21" s="1"/>
  <c r="K103" i="5"/>
  <c r="Z103" i="5"/>
  <c r="Q103" i="5"/>
  <c r="H103" i="5"/>
  <c r="Q110" i="5"/>
  <c r="H110" i="5"/>
  <c r="Z110" i="5"/>
  <c r="T110" i="5"/>
  <c r="AA111" i="5"/>
  <c r="P189" i="21" s="1"/>
  <c r="AD111" i="5"/>
  <c r="U111" i="5"/>
  <c r="L111" i="5"/>
  <c r="D111" i="5"/>
  <c r="O111" i="5"/>
  <c r="H189" i="21" s="1"/>
  <c r="O113" i="5"/>
  <c r="AA113" i="5"/>
  <c r="P190" i="21" s="1"/>
  <c r="R113" i="5"/>
  <c r="J190" i="21" s="1"/>
  <c r="I113" i="5"/>
  <c r="F113" i="5"/>
  <c r="AD113" i="5"/>
  <c r="P114" i="5"/>
  <c r="L119" i="5"/>
  <c r="F193" i="21" s="1"/>
  <c r="M120" i="5"/>
  <c r="Y120" i="5"/>
  <c r="P120" i="5"/>
  <c r="G120" i="5"/>
  <c r="S120" i="5"/>
  <c r="AE104" i="21" s="1"/>
  <c r="M126" i="5"/>
  <c r="AA199" i="21" s="1"/>
  <c r="M128" i="5"/>
  <c r="AA191" i="21" s="1"/>
  <c r="AB128" i="5"/>
  <c r="S128" i="5"/>
  <c r="AE191" i="21" s="1"/>
  <c r="J128" i="5"/>
  <c r="Y191" i="21" s="1"/>
  <c r="Z128" i="5"/>
  <c r="AC132" i="5"/>
  <c r="E132" i="5"/>
  <c r="Z132" i="5"/>
  <c r="Q132" i="5"/>
  <c r="H132" i="5"/>
  <c r="T132" i="5"/>
  <c r="AE133" i="5"/>
  <c r="AM171" i="21" s="1"/>
  <c r="G133" i="5"/>
  <c r="W171" i="21" s="1"/>
  <c r="Y133" i="5"/>
  <c r="AI171" i="21" s="1"/>
  <c r="P133" i="5"/>
  <c r="AC171" i="21" s="1"/>
  <c r="V133" i="5"/>
  <c r="M133" i="5"/>
  <c r="AA171" i="21" s="1"/>
  <c r="S133" i="5"/>
  <c r="AE171" i="21" s="1"/>
  <c r="L136" i="5"/>
  <c r="Q138" i="5"/>
  <c r="AC138" i="5"/>
  <c r="T138" i="5"/>
  <c r="K138" i="5"/>
  <c r="H138" i="5"/>
  <c r="M141" i="5"/>
  <c r="Y141" i="5"/>
  <c r="W145" i="5"/>
  <c r="AH139" i="21" s="1"/>
  <c r="Z145" i="5"/>
  <c r="AJ139" i="21" s="1"/>
  <c r="Q145" i="5"/>
  <c r="AD139" i="21" s="1"/>
  <c r="H145" i="5"/>
  <c r="X139" i="21" s="1"/>
  <c r="T145" i="5"/>
  <c r="AF139" i="21" s="1"/>
  <c r="Y146" i="5"/>
  <c r="AE146" i="5"/>
  <c r="V146" i="5"/>
  <c r="M146" i="5"/>
  <c r="S146" i="5"/>
  <c r="L149" i="5"/>
  <c r="N151" i="5"/>
  <c r="M154" i="5"/>
  <c r="Y158" i="5"/>
  <c r="AI6" i="21" s="1"/>
  <c r="P158" i="5"/>
  <c r="G158" i="5"/>
  <c r="S158" i="5"/>
  <c r="AE158" i="5"/>
  <c r="M161" i="5"/>
  <c r="L162" i="5"/>
  <c r="F105" i="21" s="1"/>
  <c r="AG39" i="21"/>
  <c r="U168" i="5"/>
  <c r="D168" i="5"/>
  <c r="X168" i="5"/>
  <c r="O168" i="5"/>
  <c r="F168" i="5"/>
  <c r="R168" i="5"/>
  <c r="AE168" i="5"/>
  <c r="AM105" i="21" s="1"/>
  <c r="AA171" i="5"/>
  <c r="X171" i="5"/>
  <c r="O171" i="5"/>
  <c r="F171" i="5"/>
  <c r="Z171" i="5"/>
  <c r="AJ134" i="21" s="1"/>
  <c r="W173" i="5"/>
  <c r="AC173" i="5"/>
  <c r="T173" i="5"/>
  <c r="K173" i="5"/>
  <c r="L174" i="5"/>
  <c r="K179" i="5"/>
  <c r="E133" i="21" s="1"/>
  <c r="AC179" i="5"/>
  <c r="Q133" i="21" s="1"/>
  <c r="T179" i="5"/>
  <c r="K133" i="21" s="1"/>
  <c r="W179" i="5"/>
  <c r="M133" i="21" s="1"/>
  <c r="M180" i="5"/>
  <c r="AA133" i="21" s="1"/>
  <c r="Y180" i="5"/>
  <c r="AI133" i="21" s="1"/>
  <c r="P180" i="5"/>
  <c r="AC133" i="21" s="1"/>
  <c r="G180" i="5"/>
  <c r="W133" i="21" s="1"/>
  <c r="S180" i="5"/>
  <c r="AE133" i="21" s="1"/>
  <c r="O181" i="5"/>
  <c r="F181" i="5"/>
  <c r="D181" i="5"/>
  <c r="X181" i="5"/>
  <c r="R181" i="5"/>
  <c r="AD181" i="5"/>
  <c r="Y186" i="5"/>
  <c r="AI75" i="21" s="1"/>
  <c r="AB186" i="5"/>
  <c r="AK75" i="21" s="1"/>
  <c r="S186" i="5"/>
  <c r="AE75" i="21" s="1"/>
  <c r="J186" i="5"/>
  <c r="Y75" i="21" s="1"/>
  <c r="AE193" i="5"/>
  <c r="Y193" i="5"/>
  <c r="AB193" i="5"/>
  <c r="G193" i="5"/>
  <c r="P193" i="5"/>
  <c r="S193" i="5"/>
  <c r="AD196" i="5"/>
  <c r="R149" i="21" s="1"/>
  <c r="X196" i="5"/>
  <c r="N149" i="21" s="1"/>
  <c r="AA196" i="5"/>
  <c r="P149" i="21" s="1"/>
  <c r="R196" i="5"/>
  <c r="J149" i="21" s="1"/>
  <c r="I196" i="5"/>
  <c r="D149" i="21" s="1"/>
  <c r="O196" i="5"/>
  <c r="H149" i="21" s="1"/>
  <c r="F196" i="5"/>
  <c r="B149" i="21" s="1"/>
  <c r="M199" i="5"/>
  <c r="AC204" i="5"/>
  <c r="W204" i="5"/>
  <c r="Z204" i="5"/>
  <c r="H204" i="5"/>
  <c r="T204" i="5"/>
  <c r="K204" i="5"/>
  <c r="N204" i="5"/>
  <c r="N205" i="5"/>
  <c r="AB68" i="21" s="1"/>
  <c r="AE209" i="5"/>
  <c r="G209" i="5"/>
  <c r="Y209" i="5"/>
  <c r="P209" i="5"/>
  <c r="V209" i="5"/>
  <c r="M209" i="5"/>
  <c r="S209" i="5"/>
  <c r="L212" i="5"/>
  <c r="Q214" i="5"/>
  <c r="AC214" i="5"/>
  <c r="T214" i="5"/>
  <c r="K214" i="5"/>
  <c r="H214" i="5"/>
  <c r="M217" i="5"/>
  <c r="Y217" i="5"/>
  <c r="W221" i="5"/>
  <c r="Z221" i="5"/>
  <c r="Q221" i="5"/>
  <c r="H221" i="5"/>
  <c r="T221" i="5"/>
  <c r="Y222" i="5"/>
  <c r="AE222" i="5"/>
  <c r="V222" i="5"/>
  <c r="M222" i="5"/>
  <c r="S222" i="5"/>
  <c r="L225" i="5"/>
  <c r="M230" i="5"/>
  <c r="AE6" i="9"/>
  <c r="AM183" i="22" s="1"/>
  <c r="AD8" i="9"/>
  <c r="F8" i="9"/>
  <c r="L8" i="9"/>
  <c r="D8" i="9"/>
  <c r="U8" i="9"/>
  <c r="L54" i="22" s="1"/>
  <c r="I8" i="9"/>
  <c r="R8" i="9"/>
  <c r="AA8" i="9"/>
  <c r="X8" i="9"/>
  <c r="AB9" i="9"/>
  <c r="AK179" i="22" s="1"/>
  <c r="D14" i="22"/>
  <c r="X17" i="9"/>
  <c r="N181" i="22" s="1"/>
  <c r="AD17" i="9"/>
  <c r="R181" i="22" s="1"/>
  <c r="F17" i="9"/>
  <c r="B181" i="22" s="1"/>
  <c r="U17" i="9"/>
  <c r="L181" i="22" s="1"/>
  <c r="I17" i="9"/>
  <c r="D181" i="22" s="1"/>
  <c r="R17" i="9"/>
  <c r="AA17" i="9"/>
  <c r="P181" i="22" s="1"/>
  <c r="Z17" i="9"/>
  <c r="M18" i="9"/>
  <c r="V20" i="9"/>
  <c r="AG208" i="22" s="1"/>
  <c r="AB20" i="9"/>
  <c r="M20" i="9"/>
  <c r="J20" i="9"/>
  <c r="AE20" i="9"/>
  <c r="S20" i="9"/>
  <c r="N30" i="9"/>
  <c r="P31" i="9"/>
  <c r="N38" i="9"/>
  <c r="U20" i="5"/>
  <c r="L179" i="21" s="1"/>
  <c r="AA20" i="5"/>
  <c r="P179" i="21" s="1"/>
  <c r="R20" i="5"/>
  <c r="J179" i="21" s="1"/>
  <c r="I20" i="5"/>
  <c r="D179" i="21" s="1"/>
  <c r="O20" i="5"/>
  <c r="H179" i="21" s="1"/>
  <c r="S40" i="5"/>
  <c r="M100" i="5"/>
  <c r="Y100" i="5"/>
  <c r="P100" i="5"/>
  <c r="G100" i="5"/>
  <c r="X119" i="5"/>
  <c r="N193" i="21" s="1"/>
  <c r="U148" i="5"/>
  <c r="AA148" i="5"/>
  <c r="R148" i="5"/>
  <c r="I148" i="5"/>
  <c r="O148" i="5"/>
  <c r="Q158" i="5"/>
  <c r="H158" i="5"/>
  <c r="Z158" i="5"/>
  <c r="T158" i="5"/>
  <c r="M176" i="5"/>
  <c r="AB176" i="5"/>
  <c r="S176" i="5"/>
  <c r="J176" i="5"/>
  <c r="AA199" i="5"/>
  <c r="AD199" i="5"/>
  <c r="X199" i="5"/>
  <c r="I199" i="5"/>
  <c r="R199" i="5"/>
  <c r="O199" i="5"/>
  <c r="F199" i="5"/>
  <c r="U224" i="5"/>
  <c r="L146" i="21" s="1"/>
  <c r="AA224" i="5"/>
  <c r="P146" i="21" s="1"/>
  <c r="R224" i="5"/>
  <c r="J146" i="21" s="1"/>
  <c r="I224" i="5"/>
  <c r="D146" i="21" s="1"/>
  <c r="O224" i="5"/>
  <c r="H146" i="21" s="1"/>
  <c r="K227" i="5"/>
  <c r="Z227" i="5"/>
  <c r="Q227" i="5"/>
  <c r="H227" i="5"/>
  <c r="P17" i="9"/>
  <c r="V17" i="9"/>
  <c r="AE17" i="9"/>
  <c r="J17" i="9"/>
  <c r="S17" i="9"/>
  <c r="AB17" i="9"/>
  <c r="G17" i="9"/>
  <c r="J26" i="9"/>
  <c r="P26" i="9"/>
  <c r="AE26" i="9"/>
  <c r="V26" i="9"/>
  <c r="AB26" i="9"/>
  <c r="S26" i="9"/>
  <c r="G26" i="9"/>
  <c r="Y26" i="9"/>
  <c r="D26" i="9"/>
  <c r="P29" i="9"/>
  <c r="AC94" i="22" s="1"/>
  <c r="V29" i="9"/>
  <c r="AG94" i="22" s="1"/>
  <c r="D29" i="9"/>
  <c r="AB29" i="9"/>
  <c r="AK94" i="22" s="1"/>
  <c r="AE29" i="9"/>
  <c r="AM94" i="22" s="1"/>
  <c r="J29" i="9"/>
  <c r="Y94" i="22" s="1"/>
  <c r="S29" i="9"/>
  <c r="AE94" i="22" s="1"/>
  <c r="G29" i="9"/>
  <c r="W94" i="22" s="1"/>
  <c r="X57" i="9"/>
  <c r="AD57" i="9"/>
  <c r="F57" i="9"/>
  <c r="L57" i="9"/>
  <c r="J58" i="9"/>
  <c r="P58" i="9"/>
  <c r="AC192" i="22" s="1"/>
  <c r="M58" i="9"/>
  <c r="V60" i="9"/>
  <c r="AG193" i="22" s="1"/>
  <c r="AB60" i="9"/>
  <c r="Y60" i="9"/>
  <c r="V68" i="9"/>
  <c r="AB68" i="9"/>
  <c r="Y68" i="9"/>
  <c r="P68" i="9"/>
  <c r="AC206" i="22" s="1"/>
  <c r="J74" i="9"/>
  <c r="AB74" i="9"/>
  <c r="S74" i="9"/>
  <c r="M74" i="9"/>
  <c r="D74" i="9"/>
  <c r="AE74" i="9"/>
  <c r="P74" i="9"/>
  <c r="G74" i="9"/>
  <c r="P81" i="9"/>
  <c r="S81" i="9"/>
  <c r="G81" i="9"/>
  <c r="AB81" i="9"/>
  <c r="V81" i="9"/>
  <c r="L87" i="9"/>
  <c r="D87" i="9"/>
  <c r="AA87" i="9"/>
  <c r="P123" i="22" s="1"/>
  <c r="R87" i="9"/>
  <c r="I87" i="9"/>
  <c r="F87" i="9"/>
  <c r="O87" i="9"/>
  <c r="P93" i="9"/>
  <c r="V93" i="9"/>
  <c r="J93" i="9"/>
  <c r="AE93" i="9"/>
  <c r="S93" i="9"/>
  <c r="AE30" i="22" s="1"/>
  <c r="J106" i="9"/>
  <c r="AB106" i="9"/>
  <c r="S106" i="9"/>
  <c r="Y106" i="9"/>
  <c r="M106" i="9"/>
  <c r="D106" i="9"/>
  <c r="AE106" i="9"/>
  <c r="P106" i="9"/>
  <c r="G106" i="9"/>
  <c r="V106" i="9"/>
  <c r="V108" i="9"/>
  <c r="M108" i="9"/>
  <c r="AB108" i="9"/>
  <c r="G108" i="9"/>
  <c r="P108" i="9"/>
  <c r="S108" i="9"/>
  <c r="M120" i="9"/>
  <c r="D65" i="22"/>
  <c r="H161" i="9"/>
  <c r="W161" i="9"/>
  <c r="N161" i="9"/>
  <c r="E161" i="9"/>
  <c r="Q161" i="9"/>
  <c r="AC161" i="9"/>
  <c r="Z161" i="9"/>
  <c r="K161" i="9"/>
  <c r="T161" i="9"/>
  <c r="AD4" i="9"/>
  <c r="R177" i="22" s="1"/>
  <c r="F4" i="9"/>
  <c r="B177" i="22" s="1"/>
  <c r="L4" i="9"/>
  <c r="F177" i="22" s="1"/>
  <c r="D4" i="9"/>
  <c r="T21" i="9"/>
  <c r="AF177" i="22" s="1"/>
  <c r="L7" i="22"/>
  <c r="P25" i="9"/>
  <c r="V25" i="9"/>
  <c r="M25" i="9"/>
  <c r="Y25" i="9"/>
  <c r="V48" i="9"/>
  <c r="AB48" i="9"/>
  <c r="Y48" i="9"/>
  <c r="AI151" i="22" s="1"/>
  <c r="P57" i="9"/>
  <c r="V57" i="9"/>
  <c r="AG93" i="22" s="1"/>
  <c r="M57" i="9"/>
  <c r="Y57" i="9"/>
  <c r="AI93" i="22" s="1"/>
  <c r="D58" i="9"/>
  <c r="AB59" i="9"/>
  <c r="J59" i="9"/>
  <c r="Y190" i="22" s="1"/>
  <c r="P60" i="9"/>
  <c r="AE68" i="9"/>
  <c r="L75" i="9"/>
  <c r="D75" i="9"/>
  <c r="X75" i="9"/>
  <c r="R75" i="9"/>
  <c r="L79" i="9"/>
  <c r="D79" i="9"/>
  <c r="AA79" i="9"/>
  <c r="F79" i="9"/>
  <c r="O79" i="9"/>
  <c r="U79" i="9"/>
  <c r="R79" i="9"/>
  <c r="V80" i="9"/>
  <c r="G80" i="9"/>
  <c r="P80" i="9"/>
  <c r="Y80" i="9"/>
  <c r="D80" i="9"/>
  <c r="J80" i="9"/>
  <c r="D81" i="9"/>
  <c r="Y83" i="9"/>
  <c r="X85" i="9"/>
  <c r="O85" i="9"/>
  <c r="H28" i="22" s="1"/>
  <c r="F85" i="9"/>
  <c r="U85" i="9"/>
  <c r="AD85" i="9"/>
  <c r="I85" i="9"/>
  <c r="D85" i="9"/>
  <c r="AB87" i="9"/>
  <c r="AK214" i="22" s="1"/>
  <c r="G87" i="9"/>
  <c r="W214" i="22" s="1"/>
  <c r="P87" i="9"/>
  <c r="AC214" i="22" s="1"/>
  <c r="Y87" i="9"/>
  <c r="AI214" i="22" s="1"/>
  <c r="V87" i="9"/>
  <c r="AG214" i="22" s="1"/>
  <c r="X87" i="9"/>
  <c r="X89" i="9"/>
  <c r="N216" i="22" s="1"/>
  <c r="D89" i="9"/>
  <c r="AD89" i="9"/>
  <c r="I89" i="9"/>
  <c r="D216" i="22" s="1"/>
  <c r="R89" i="9"/>
  <c r="F91" i="9"/>
  <c r="D93" i="9"/>
  <c r="H109" i="9"/>
  <c r="AC109" i="9"/>
  <c r="T109" i="9"/>
  <c r="K109" i="9"/>
  <c r="Q109" i="9"/>
  <c r="Z109" i="9"/>
  <c r="E109" i="9"/>
  <c r="W109" i="9"/>
  <c r="Z110" i="9"/>
  <c r="AC110" i="9"/>
  <c r="H110" i="9"/>
  <c r="Q110" i="9"/>
  <c r="E110" i="9"/>
  <c r="W110" i="9"/>
  <c r="T110" i="9"/>
  <c r="AB115" i="9"/>
  <c r="V115" i="9"/>
  <c r="AG199" i="22" s="1"/>
  <c r="J115" i="9"/>
  <c r="Y199" i="22" s="1"/>
  <c r="AE115" i="9"/>
  <c r="AM150" i="22" s="1"/>
  <c r="S115" i="9"/>
  <c r="AE199" i="22" s="1"/>
  <c r="P115" i="9"/>
  <c r="AC199" i="22" s="1"/>
  <c r="Y115" i="9"/>
  <c r="M115" i="9"/>
  <c r="H65" i="22"/>
  <c r="V16" i="9"/>
  <c r="AB16" i="9"/>
  <c r="Y16" i="9"/>
  <c r="R20" i="9"/>
  <c r="AC41" i="9"/>
  <c r="AD60" i="5"/>
  <c r="AD156" i="5"/>
  <c r="R36" i="21" s="1"/>
  <c r="AD188" i="5"/>
  <c r="AD216" i="5"/>
  <c r="V4" i="9"/>
  <c r="AG99" i="22" s="1"/>
  <c r="AB4" i="9"/>
  <c r="AK99" i="22" s="1"/>
  <c r="O4" i="9"/>
  <c r="H177" i="22" s="1"/>
  <c r="Y4" i="9"/>
  <c r="AI99" i="22" s="1"/>
  <c r="P13" i="9"/>
  <c r="AC184" i="22" s="1"/>
  <c r="V13" i="9"/>
  <c r="AG184" i="22" s="1"/>
  <c r="M13" i="9"/>
  <c r="AA184" i="22" s="1"/>
  <c r="Y13" i="9"/>
  <c r="AI184" i="22" s="1"/>
  <c r="D14" i="9"/>
  <c r="AB15" i="9"/>
  <c r="J15" i="9"/>
  <c r="P16" i="9"/>
  <c r="I20" i="9"/>
  <c r="K21" i="9"/>
  <c r="Z177" i="22" s="1"/>
  <c r="J7" i="22"/>
  <c r="AA28" i="9"/>
  <c r="I29" i="9"/>
  <c r="J32" i="9"/>
  <c r="V36" i="9"/>
  <c r="AG185" i="22" s="1"/>
  <c r="AB36" i="9"/>
  <c r="AK185" i="22" s="1"/>
  <c r="Y36" i="9"/>
  <c r="AI185" i="22" s="1"/>
  <c r="AA37" i="9"/>
  <c r="P187" i="22" s="1"/>
  <c r="R40" i="9"/>
  <c r="J41" i="9"/>
  <c r="T41" i="9"/>
  <c r="K42" i="9"/>
  <c r="E93" i="22" s="1"/>
  <c r="AE43" i="9"/>
  <c r="P45" i="9"/>
  <c r="V45" i="9"/>
  <c r="M45" i="9"/>
  <c r="Y45" i="9"/>
  <c r="D46" i="9"/>
  <c r="AB47" i="9"/>
  <c r="J47" i="9"/>
  <c r="P48" i="9"/>
  <c r="G49" i="9"/>
  <c r="W189" i="22" s="1"/>
  <c r="R49" i="9"/>
  <c r="AB49" i="9"/>
  <c r="AK189" i="22" s="1"/>
  <c r="G50" i="9"/>
  <c r="S50" i="9"/>
  <c r="AB50" i="9"/>
  <c r="G51" i="9"/>
  <c r="I52" i="9"/>
  <c r="S52" i="9"/>
  <c r="AE52" i="9"/>
  <c r="K53" i="9"/>
  <c r="AD56" i="9"/>
  <c r="F56" i="9"/>
  <c r="L56" i="9"/>
  <c r="D56" i="9"/>
  <c r="X56" i="9"/>
  <c r="D57" i="9"/>
  <c r="O57" i="9"/>
  <c r="H193" i="22" s="1"/>
  <c r="Y58" i="9"/>
  <c r="Y59" i="9"/>
  <c r="G60" i="9"/>
  <c r="AA60" i="9"/>
  <c r="I61" i="9"/>
  <c r="D95" i="22" s="1"/>
  <c r="S61" i="9"/>
  <c r="T62" i="9"/>
  <c r="AC62" i="9"/>
  <c r="S63" i="9"/>
  <c r="J64" i="9"/>
  <c r="X65" i="9"/>
  <c r="AD65" i="9"/>
  <c r="F65" i="9"/>
  <c r="L65" i="9"/>
  <c r="J66" i="9"/>
  <c r="Y208" i="22" s="1"/>
  <c r="P66" i="9"/>
  <c r="AC208" i="22" s="1"/>
  <c r="M66" i="9"/>
  <c r="AA208" i="22" s="1"/>
  <c r="G68" i="9"/>
  <c r="S68" i="9"/>
  <c r="X69" i="9"/>
  <c r="F69" i="9"/>
  <c r="J71" i="9"/>
  <c r="I73" i="9"/>
  <c r="Y81" i="9"/>
  <c r="J83" i="9"/>
  <c r="P85" i="9"/>
  <c r="AC218" i="22" s="1"/>
  <c r="Y85" i="9"/>
  <c r="AI218" i="22" s="1"/>
  <c r="AE85" i="9"/>
  <c r="AM218" i="22" s="1"/>
  <c r="J85" i="9"/>
  <c r="Y218" i="22" s="1"/>
  <c r="S85" i="9"/>
  <c r="AE218" i="22" s="1"/>
  <c r="AD87" i="9"/>
  <c r="U89" i="9"/>
  <c r="Y90" i="9"/>
  <c r="AA91" i="9"/>
  <c r="P124" i="22" s="1"/>
  <c r="J28" i="22"/>
  <c r="J94" i="9"/>
  <c r="Y71" i="22" s="1"/>
  <c r="Y94" i="9"/>
  <c r="AI71" i="22" s="1"/>
  <c r="P94" i="9"/>
  <c r="AC128" i="22" s="1"/>
  <c r="G94" i="9"/>
  <c r="W71" i="22" s="1"/>
  <c r="V94" i="9"/>
  <c r="AG71" i="22" s="1"/>
  <c r="AE94" i="9"/>
  <c r="AM71" i="22" s="1"/>
  <c r="J108" i="9"/>
  <c r="V136" i="9"/>
  <c r="Y136" i="9"/>
  <c r="P136" i="9"/>
  <c r="G136" i="9"/>
  <c r="M136" i="9"/>
  <c r="J136" i="9"/>
  <c r="AE136" i="9"/>
  <c r="S136" i="9"/>
  <c r="AB27" i="9"/>
  <c r="J27" i="9"/>
  <c r="AD12" i="5"/>
  <c r="AD44" i="5"/>
  <c r="AD76" i="5"/>
  <c r="R205" i="21" s="1"/>
  <c r="AD92" i="5"/>
  <c r="R214" i="21" s="1"/>
  <c r="AD108" i="5"/>
  <c r="AD124" i="5"/>
  <c r="AD140" i="5"/>
  <c r="R138" i="21" s="1"/>
  <c r="AC39" i="21"/>
  <c r="AD172" i="5"/>
  <c r="R73" i="21" s="1"/>
  <c r="AE194" i="5"/>
  <c r="Y194" i="5"/>
  <c r="AB194" i="5"/>
  <c r="J194" i="5"/>
  <c r="Y200" i="5"/>
  <c r="AB200" i="5"/>
  <c r="AE200" i="5"/>
  <c r="M200" i="5"/>
  <c r="V200" i="5"/>
  <c r="AD24" i="9"/>
  <c r="F24" i="9"/>
  <c r="L24" i="9"/>
  <c r="F186" i="22" s="1"/>
  <c r="D24" i="9"/>
  <c r="X33" i="9"/>
  <c r="AD33" i="9"/>
  <c r="F33" i="9"/>
  <c r="L33" i="9"/>
  <c r="J34" i="9"/>
  <c r="P34" i="9"/>
  <c r="M34" i="9"/>
  <c r="L6" i="5"/>
  <c r="F203" i="21" s="1"/>
  <c r="U6" i="5"/>
  <c r="AD6" i="5"/>
  <c r="AE9" i="5"/>
  <c r="AM175" i="21" s="1"/>
  <c r="G9" i="5"/>
  <c r="W175" i="21" s="1"/>
  <c r="L9" i="5"/>
  <c r="U9" i="5"/>
  <c r="AD9" i="5"/>
  <c r="L12" i="5"/>
  <c r="V12" i="5"/>
  <c r="AE12" i="5"/>
  <c r="L22" i="5"/>
  <c r="U22" i="5"/>
  <c r="L180" i="21" s="1"/>
  <c r="AD22" i="5"/>
  <c r="R180" i="21" s="1"/>
  <c r="AE25" i="5"/>
  <c r="G25" i="5"/>
  <c r="L25" i="5"/>
  <c r="U25" i="5"/>
  <c r="AD25" i="5"/>
  <c r="L28" i="5"/>
  <c r="V28" i="5"/>
  <c r="AG181" i="21" s="1"/>
  <c r="AE28" i="5"/>
  <c r="L38" i="5"/>
  <c r="U38" i="5"/>
  <c r="L98" i="21" s="1"/>
  <c r="AD38" i="5"/>
  <c r="AE41" i="5"/>
  <c r="AM183" i="21" s="1"/>
  <c r="G41" i="5"/>
  <c r="W183" i="21" s="1"/>
  <c r="L41" i="5"/>
  <c r="U41" i="5"/>
  <c r="AD41" i="5"/>
  <c r="L44" i="5"/>
  <c r="V44" i="5"/>
  <c r="AG190" i="21" s="1"/>
  <c r="AE44" i="5"/>
  <c r="L54" i="5"/>
  <c r="F77" i="21" s="1"/>
  <c r="U54" i="5"/>
  <c r="AD54" i="5"/>
  <c r="AE57" i="5"/>
  <c r="G57" i="5"/>
  <c r="L57" i="5"/>
  <c r="U57" i="5"/>
  <c r="AD57" i="5"/>
  <c r="L60" i="5"/>
  <c r="V60" i="5"/>
  <c r="AE60" i="5"/>
  <c r="AM189" i="21" s="1"/>
  <c r="L70" i="5"/>
  <c r="F172" i="21" s="1"/>
  <c r="U70" i="5"/>
  <c r="AD70" i="5"/>
  <c r="R172" i="21" s="1"/>
  <c r="AE73" i="5"/>
  <c r="G73" i="5"/>
  <c r="L73" i="5"/>
  <c r="U73" i="5"/>
  <c r="AD73" i="5"/>
  <c r="L76" i="5"/>
  <c r="F205" i="21" s="1"/>
  <c r="V76" i="5"/>
  <c r="AE76" i="5"/>
  <c r="L86" i="5"/>
  <c r="U86" i="5"/>
  <c r="L210" i="21" s="1"/>
  <c r="AD86" i="5"/>
  <c r="AE89" i="5"/>
  <c r="AM120" i="21" s="1"/>
  <c r="G89" i="5"/>
  <c r="W120" i="21" s="1"/>
  <c r="L89" i="5"/>
  <c r="F212" i="21" s="1"/>
  <c r="U89" i="5"/>
  <c r="AD89" i="5"/>
  <c r="R212" i="21" s="1"/>
  <c r="L92" i="5"/>
  <c r="F214" i="21" s="1"/>
  <c r="V92" i="5"/>
  <c r="AG123" i="21" s="1"/>
  <c r="AE92" i="5"/>
  <c r="AM123" i="21" s="1"/>
  <c r="L102" i="5"/>
  <c r="F220" i="21" s="1"/>
  <c r="U102" i="5"/>
  <c r="L220" i="21" s="1"/>
  <c r="AD102" i="5"/>
  <c r="R220" i="21" s="1"/>
  <c r="AE105" i="5"/>
  <c r="AM212" i="21" s="1"/>
  <c r="G105" i="5"/>
  <c r="W212" i="21" s="1"/>
  <c r="L105" i="5"/>
  <c r="F124" i="21" s="1"/>
  <c r="U105" i="5"/>
  <c r="L124" i="21" s="1"/>
  <c r="AD105" i="5"/>
  <c r="L108" i="5"/>
  <c r="V108" i="5"/>
  <c r="AG213" i="21" s="1"/>
  <c r="AE108" i="5"/>
  <c r="AM213" i="21" s="1"/>
  <c r="L118" i="5"/>
  <c r="F107" i="21" s="1"/>
  <c r="U118" i="5"/>
  <c r="AD118" i="5"/>
  <c r="R107" i="21" s="1"/>
  <c r="AE121" i="5"/>
  <c r="G121" i="5"/>
  <c r="L121" i="5"/>
  <c r="U121" i="5"/>
  <c r="AD121" i="5"/>
  <c r="L124" i="5"/>
  <c r="V124" i="5"/>
  <c r="AE124" i="5"/>
  <c r="L134" i="5"/>
  <c r="U134" i="5"/>
  <c r="AD134" i="5"/>
  <c r="AE137" i="5"/>
  <c r="G137" i="5"/>
  <c r="L137" i="5"/>
  <c r="U137" i="5"/>
  <c r="AD137" i="5"/>
  <c r="L140" i="5"/>
  <c r="F138" i="21" s="1"/>
  <c r="V140" i="5"/>
  <c r="AE140" i="5"/>
  <c r="L150" i="5"/>
  <c r="F119" i="21" s="1"/>
  <c r="U150" i="5"/>
  <c r="AD150" i="5"/>
  <c r="AE153" i="5"/>
  <c r="G153" i="5"/>
  <c r="L153" i="5"/>
  <c r="F79" i="21" s="1"/>
  <c r="U153" i="5"/>
  <c r="L79" i="21" s="1"/>
  <c r="AD153" i="5"/>
  <c r="R79" i="21" s="1"/>
  <c r="L156" i="5"/>
  <c r="F36" i="21" s="1"/>
  <c r="V156" i="5"/>
  <c r="AG13" i="21" s="1"/>
  <c r="AE156" i="5"/>
  <c r="AM13" i="21" s="1"/>
  <c r="L166" i="5"/>
  <c r="U166" i="5"/>
  <c r="AD166" i="5"/>
  <c r="AE169" i="5"/>
  <c r="AM150" i="21" s="1"/>
  <c r="G169" i="5"/>
  <c r="W150" i="21" s="1"/>
  <c r="L169" i="5"/>
  <c r="U169" i="5"/>
  <c r="L72" i="21" s="1"/>
  <c r="AD169" i="5"/>
  <c r="L172" i="5"/>
  <c r="F73" i="21" s="1"/>
  <c r="V172" i="5"/>
  <c r="AE172" i="5"/>
  <c r="AM197" i="21" s="1"/>
  <c r="L182" i="5"/>
  <c r="U182" i="5"/>
  <c r="L103" i="21" s="1"/>
  <c r="AD182" i="5"/>
  <c r="R103" i="21" s="1"/>
  <c r="AE185" i="5"/>
  <c r="G185" i="5"/>
  <c r="L185" i="5"/>
  <c r="U185" i="5"/>
  <c r="AD185" i="5"/>
  <c r="L188" i="5"/>
  <c r="V188" i="5"/>
  <c r="AE188" i="5"/>
  <c r="D194" i="5"/>
  <c r="M194" i="5"/>
  <c r="V194" i="5"/>
  <c r="X201" i="5"/>
  <c r="N47" i="21" s="1"/>
  <c r="AA201" i="5"/>
  <c r="AD201" i="5"/>
  <c r="O201" i="5"/>
  <c r="AD204" i="5"/>
  <c r="R132" i="21" s="1"/>
  <c r="X204" i="5"/>
  <c r="N132" i="21" s="1"/>
  <c r="AA204" i="5"/>
  <c r="P132" i="21" s="1"/>
  <c r="AA207" i="5"/>
  <c r="AD207" i="5"/>
  <c r="X207" i="5"/>
  <c r="I207" i="5"/>
  <c r="L210" i="5"/>
  <c r="U210" i="5"/>
  <c r="AD210" i="5"/>
  <c r="AE213" i="5"/>
  <c r="AM146" i="21" s="1"/>
  <c r="G213" i="5"/>
  <c r="W146" i="21" s="1"/>
  <c r="L213" i="5"/>
  <c r="F71" i="21" s="1"/>
  <c r="U213" i="5"/>
  <c r="AD213" i="5"/>
  <c r="L216" i="5"/>
  <c r="V216" i="5"/>
  <c r="AE216" i="5"/>
  <c r="L226" i="5"/>
  <c r="U226" i="5"/>
  <c r="AD226" i="5"/>
  <c r="AE229" i="5"/>
  <c r="G229" i="5"/>
  <c r="L229" i="5"/>
  <c r="U229" i="5"/>
  <c r="AD229" i="5"/>
  <c r="L232" i="5"/>
  <c r="V232" i="5"/>
  <c r="AE232" i="5"/>
  <c r="AB3" i="9"/>
  <c r="J3" i="9"/>
  <c r="P4" i="9"/>
  <c r="AC99" i="22" s="1"/>
  <c r="V10" i="9"/>
  <c r="AG182" i="22" s="1"/>
  <c r="AD12" i="9"/>
  <c r="F12" i="9"/>
  <c r="L12" i="9"/>
  <c r="D12" i="9"/>
  <c r="X12" i="9"/>
  <c r="D13" i="9"/>
  <c r="Y15" i="9"/>
  <c r="G16" i="9"/>
  <c r="X21" i="9"/>
  <c r="AD21" i="9"/>
  <c r="F21" i="9"/>
  <c r="L21" i="9"/>
  <c r="J22" i="9"/>
  <c r="P22" i="9"/>
  <c r="M22" i="9"/>
  <c r="AA135" i="22" s="1"/>
  <c r="V24" i="9"/>
  <c r="AB24" i="9"/>
  <c r="O24" i="9"/>
  <c r="Y24" i="9"/>
  <c r="P27" i="9"/>
  <c r="R28" i="9"/>
  <c r="P33" i="9"/>
  <c r="V33" i="9"/>
  <c r="M33" i="9"/>
  <c r="Y33" i="9"/>
  <c r="D34" i="9"/>
  <c r="AB35" i="9"/>
  <c r="J35" i="9"/>
  <c r="P36" i="9"/>
  <c r="AC185" i="22" s="1"/>
  <c r="R37" i="9"/>
  <c r="J187" i="22" s="1"/>
  <c r="G38" i="9"/>
  <c r="S38" i="9"/>
  <c r="I40" i="9"/>
  <c r="S40" i="9"/>
  <c r="AE40" i="9"/>
  <c r="K41" i="9"/>
  <c r="V42" i="9"/>
  <c r="AG102" i="22" s="1"/>
  <c r="V43" i="9"/>
  <c r="AD44" i="9"/>
  <c r="F44" i="9"/>
  <c r="L44" i="9"/>
  <c r="D44" i="9"/>
  <c r="X44" i="9"/>
  <c r="D45" i="9"/>
  <c r="Y47" i="9"/>
  <c r="G48" i="9"/>
  <c r="I49" i="9"/>
  <c r="S49" i="9"/>
  <c r="AE189" i="22" s="1"/>
  <c r="S51" i="9"/>
  <c r="J52" i="9"/>
  <c r="X53" i="9"/>
  <c r="AD53" i="9"/>
  <c r="F53" i="9"/>
  <c r="B103" i="22" s="1"/>
  <c r="L53" i="9"/>
  <c r="J54" i="9"/>
  <c r="P54" i="9"/>
  <c r="M54" i="9"/>
  <c r="V56" i="9"/>
  <c r="AB56" i="9"/>
  <c r="O56" i="9"/>
  <c r="Y56" i="9"/>
  <c r="AA57" i="9"/>
  <c r="P59" i="9"/>
  <c r="AC190" i="22" s="1"/>
  <c r="R60" i="9"/>
  <c r="J184" i="22" s="1"/>
  <c r="J61" i="9"/>
  <c r="K62" i="9"/>
  <c r="AE63" i="9"/>
  <c r="P65" i="9"/>
  <c r="AC210" i="22" s="1"/>
  <c r="V65" i="9"/>
  <c r="AG210" i="22" s="1"/>
  <c r="M65" i="9"/>
  <c r="AA210" i="22" s="1"/>
  <c r="Y65" i="9"/>
  <c r="AI210" i="22" s="1"/>
  <c r="D66" i="9"/>
  <c r="AB67" i="9"/>
  <c r="J67" i="9"/>
  <c r="AE67" i="9"/>
  <c r="Y67" i="9"/>
  <c r="U68" i="9"/>
  <c r="O69" i="9"/>
  <c r="AD69" i="9"/>
  <c r="M71" i="9"/>
  <c r="M72" i="9"/>
  <c r="AA207" i="22" s="1"/>
  <c r="AA73" i="9"/>
  <c r="V74" i="9"/>
  <c r="U75" i="9"/>
  <c r="V76" i="9"/>
  <c r="M76" i="9"/>
  <c r="P76" i="9"/>
  <c r="S76" i="9"/>
  <c r="J81" i="9"/>
  <c r="AA85" i="9"/>
  <c r="J87" i="9"/>
  <c r="Y214" i="22" s="1"/>
  <c r="AE87" i="9"/>
  <c r="AM214" i="22" s="1"/>
  <c r="AD92" i="9"/>
  <c r="R218" i="22" s="1"/>
  <c r="F92" i="9"/>
  <c r="B218" i="22" s="1"/>
  <c r="D92" i="9"/>
  <c r="U92" i="9"/>
  <c r="L218" i="22" s="1"/>
  <c r="I92" i="9"/>
  <c r="D218" i="22" s="1"/>
  <c r="X92" i="9"/>
  <c r="N218" i="22" s="1"/>
  <c r="G93" i="9"/>
  <c r="D94" i="9"/>
  <c r="P101" i="9"/>
  <c r="Y101" i="9"/>
  <c r="AB101" i="9"/>
  <c r="G101" i="9"/>
  <c r="V101" i="9"/>
  <c r="AE101" i="9"/>
  <c r="J114" i="9"/>
  <c r="AE114" i="9"/>
  <c r="S114" i="9"/>
  <c r="P114" i="9"/>
  <c r="Y114" i="9"/>
  <c r="D114" i="9"/>
  <c r="V114" i="9"/>
  <c r="G115" i="9"/>
  <c r="L119" i="9"/>
  <c r="D119" i="9"/>
  <c r="AA119" i="9"/>
  <c r="R119" i="9"/>
  <c r="J197" i="22" s="1"/>
  <c r="I119" i="9"/>
  <c r="U119" i="9"/>
  <c r="L197" i="22" s="1"/>
  <c r="AD119" i="9"/>
  <c r="O119" i="9"/>
  <c r="X119" i="9"/>
  <c r="X4" i="9"/>
  <c r="N177" i="22" s="1"/>
  <c r="X13" i="9"/>
  <c r="AD13" i="9"/>
  <c r="F13" i="9"/>
  <c r="L13" i="9"/>
  <c r="J14" i="9"/>
  <c r="Y13" i="22" s="1"/>
  <c r="P14" i="9"/>
  <c r="M14" i="9"/>
  <c r="AA72" i="22" s="1"/>
  <c r="AD36" i="9"/>
  <c r="F36" i="9"/>
  <c r="L36" i="9"/>
  <c r="D36" i="9"/>
  <c r="X36" i="9"/>
  <c r="AA40" i="9"/>
  <c r="X45" i="9"/>
  <c r="AD45" i="9"/>
  <c r="F45" i="9"/>
  <c r="L45" i="9"/>
  <c r="J46" i="9"/>
  <c r="P46" i="9"/>
  <c r="AC104" i="22" s="1"/>
  <c r="M46" i="9"/>
  <c r="AD28" i="5"/>
  <c r="AE203" i="5"/>
  <c r="Y203" i="5"/>
  <c r="AB203" i="5"/>
  <c r="M203" i="5"/>
  <c r="AA100" i="21" s="1"/>
  <c r="V203" i="5"/>
  <c r="AB206" i="5"/>
  <c r="AK97" i="21" s="1"/>
  <c r="AE206" i="5"/>
  <c r="AM97" i="21" s="1"/>
  <c r="Y206" i="5"/>
  <c r="AI97" i="21" s="1"/>
  <c r="V206" i="5"/>
  <c r="AG97" i="21" s="1"/>
  <c r="AD232" i="5"/>
  <c r="D6" i="5"/>
  <c r="D9" i="5"/>
  <c r="D12" i="5"/>
  <c r="AD16" i="5"/>
  <c r="R176" i="21" s="1"/>
  <c r="D22" i="5"/>
  <c r="D25" i="5"/>
  <c r="D28" i="5"/>
  <c r="AD32" i="5"/>
  <c r="D38" i="5"/>
  <c r="D41" i="5"/>
  <c r="D44" i="5"/>
  <c r="AD48" i="5"/>
  <c r="D54" i="5"/>
  <c r="D57" i="5"/>
  <c r="D60" i="5"/>
  <c r="AD64" i="5"/>
  <c r="D70" i="5"/>
  <c r="D73" i="5"/>
  <c r="D76" i="5"/>
  <c r="AD80" i="5"/>
  <c r="R207" i="21" s="1"/>
  <c r="D86" i="5"/>
  <c r="D89" i="5"/>
  <c r="D92" i="5"/>
  <c r="AD96" i="5"/>
  <c r="R216" i="21" s="1"/>
  <c r="D102" i="5"/>
  <c r="D105" i="5"/>
  <c r="D108" i="5"/>
  <c r="AD112" i="5"/>
  <c r="D118" i="5"/>
  <c r="D121" i="5"/>
  <c r="D124" i="5"/>
  <c r="AD128" i="5"/>
  <c r="R110" i="21" s="1"/>
  <c r="D134" i="5"/>
  <c r="D137" i="5"/>
  <c r="D140" i="5"/>
  <c r="AD144" i="5"/>
  <c r="R139" i="21" s="1"/>
  <c r="D150" i="5"/>
  <c r="D153" i="5"/>
  <c r="D156" i="5"/>
  <c r="AD160" i="5"/>
  <c r="D166" i="5"/>
  <c r="AK5" i="21"/>
  <c r="AK39" i="21"/>
  <c r="D169" i="5"/>
  <c r="D172" i="5"/>
  <c r="AD176" i="5"/>
  <c r="R140" i="21" s="1"/>
  <c r="D182" i="5"/>
  <c r="D185" i="5"/>
  <c r="D188" i="5"/>
  <c r="AD192" i="5"/>
  <c r="AD195" i="5"/>
  <c r="X195" i="5"/>
  <c r="N3" i="21" s="1"/>
  <c r="AA195" i="5"/>
  <c r="U195" i="5"/>
  <c r="AA198" i="5"/>
  <c r="P28" i="21" s="1"/>
  <c r="AD198" i="5"/>
  <c r="R28" i="21" s="1"/>
  <c r="X198" i="5"/>
  <c r="F198" i="5"/>
  <c r="AE201" i="5"/>
  <c r="Y201" i="5"/>
  <c r="AI29" i="21" s="1"/>
  <c r="AB201" i="5"/>
  <c r="AK29" i="21" s="1"/>
  <c r="G201" i="5"/>
  <c r="AB204" i="5"/>
  <c r="AK32" i="21" s="1"/>
  <c r="AE204" i="5"/>
  <c r="AM32" i="21" s="1"/>
  <c r="Y204" i="5"/>
  <c r="AI32" i="21" s="1"/>
  <c r="P204" i="5"/>
  <c r="Y207" i="5"/>
  <c r="AI27" i="21" s="1"/>
  <c r="AB207" i="5"/>
  <c r="AE207" i="5"/>
  <c r="AM27" i="21" s="1"/>
  <c r="D210" i="5"/>
  <c r="D213" i="5"/>
  <c r="D216" i="5"/>
  <c r="AD220" i="5"/>
  <c r="D226" i="5"/>
  <c r="D229" i="5"/>
  <c r="D232" i="5"/>
  <c r="G4" i="9"/>
  <c r="W99" i="22" s="1"/>
  <c r="AA4" i="9"/>
  <c r="P177" i="22" s="1"/>
  <c r="D54" i="22"/>
  <c r="X9" i="9"/>
  <c r="AD9" i="9"/>
  <c r="F9" i="9"/>
  <c r="L9" i="9"/>
  <c r="J10" i="9"/>
  <c r="Y182" i="22" s="1"/>
  <c r="P10" i="9"/>
  <c r="AC182" i="22" s="1"/>
  <c r="M10" i="9"/>
  <c r="AA182" i="22" s="1"/>
  <c r="V12" i="9"/>
  <c r="AB12" i="9"/>
  <c r="Y12" i="9"/>
  <c r="AA13" i="9"/>
  <c r="P138" i="22" s="1"/>
  <c r="P15" i="9"/>
  <c r="P21" i="9"/>
  <c r="V21" i="9"/>
  <c r="AG177" i="22" s="1"/>
  <c r="M21" i="9"/>
  <c r="AA177" i="22" s="1"/>
  <c r="Y21" i="9"/>
  <c r="AI177" i="22" s="1"/>
  <c r="Z22" i="9"/>
  <c r="H22" i="9"/>
  <c r="N22" i="9"/>
  <c r="AB23" i="9"/>
  <c r="J23" i="9"/>
  <c r="G25" i="9"/>
  <c r="AB25" i="9"/>
  <c r="G27" i="9"/>
  <c r="I28" i="9"/>
  <c r="V30" i="9"/>
  <c r="AD32" i="9"/>
  <c r="F32" i="9"/>
  <c r="L32" i="9"/>
  <c r="D32" i="9"/>
  <c r="X32" i="9"/>
  <c r="D33" i="9"/>
  <c r="O33" i="9"/>
  <c r="H188" i="22" s="1"/>
  <c r="Y34" i="9"/>
  <c r="G36" i="9"/>
  <c r="W185" i="22" s="1"/>
  <c r="AA36" i="9"/>
  <c r="X41" i="9"/>
  <c r="AD41" i="9"/>
  <c r="F41" i="9"/>
  <c r="L41" i="9"/>
  <c r="J42" i="9"/>
  <c r="P42" i="9"/>
  <c r="M42" i="9"/>
  <c r="V44" i="9"/>
  <c r="AB44" i="9"/>
  <c r="Y44" i="9"/>
  <c r="AA45" i="9"/>
  <c r="P47" i="9"/>
  <c r="AC105" i="22" s="1"/>
  <c r="J49" i="9"/>
  <c r="Y189" i="22" s="1"/>
  <c r="AE51" i="9"/>
  <c r="P53" i="9"/>
  <c r="AC191" i="22" s="1"/>
  <c r="V53" i="9"/>
  <c r="AG191" i="22" s="1"/>
  <c r="M53" i="9"/>
  <c r="Y53" i="9"/>
  <c r="Z54" i="9"/>
  <c r="H54" i="9"/>
  <c r="N54" i="9"/>
  <c r="AB55" i="9"/>
  <c r="J55" i="9"/>
  <c r="G57" i="9"/>
  <c r="R57" i="9"/>
  <c r="AB57" i="9"/>
  <c r="AK93" i="22" s="1"/>
  <c r="G58" i="9"/>
  <c r="S58" i="9"/>
  <c r="AB58" i="9"/>
  <c r="G59" i="9"/>
  <c r="W190" i="22" s="1"/>
  <c r="I60" i="9"/>
  <c r="S60" i="9"/>
  <c r="AE60" i="9"/>
  <c r="V62" i="9"/>
  <c r="V63" i="9"/>
  <c r="AD64" i="9"/>
  <c r="F64" i="9"/>
  <c r="L64" i="9"/>
  <c r="F189" i="22" s="1"/>
  <c r="D64" i="9"/>
  <c r="X64" i="9"/>
  <c r="D65" i="9"/>
  <c r="O65" i="9"/>
  <c r="H50" i="22" s="1"/>
  <c r="Y66" i="9"/>
  <c r="AI208" i="22" s="1"/>
  <c r="J68" i="9"/>
  <c r="D69" i="9"/>
  <c r="R69" i="9"/>
  <c r="AE71" i="9"/>
  <c r="F75" i="9"/>
  <c r="H77" i="9"/>
  <c r="AC77" i="9"/>
  <c r="T77" i="9"/>
  <c r="K77" i="9"/>
  <c r="Z77" i="9"/>
  <c r="E77" i="9"/>
  <c r="W77" i="9"/>
  <c r="Q77" i="9"/>
  <c r="I79" i="9"/>
  <c r="X79" i="9"/>
  <c r="AE81" i="9"/>
  <c r="M82" i="9"/>
  <c r="AD84" i="9"/>
  <c r="R160" i="22" s="1"/>
  <c r="F84" i="9"/>
  <c r="B160" i="22" s="1"/>
  <c r="AA84" i="9"/>
  <c r="P160" i="22" s="1"/>
  <c r="R84" i="9"/>
  <c r="J160" i="22" s="1"/>
  <c r="I84" i="9"/>
  <c r="D160" i="22" s="1"/>
  <c r="X84" i="9"/>
  <c r="N160" i="22" s="1"/>
  <c r="M87" i="9"/>
  <c r="AA214" i="22" s="1"/>
  <c r="F89" i="9"/>
  <c r="B216" i="22" s="1"/>
  <c r="V92" i="9"/>
  <c r="M92" i="9"/>
  <c r="AE92" i="9"/>
  <c r="J92" i="9"/>
  <c r="S92" i="9"/>
  <c r="P92" i="9"/>
  <c r="Y92" i="9"/>
  <c r="K110" i="9"/>
  <c r="P113" i="9"/>
  <c r="AE113" i="9"/>
  <c r="J113" i="9"/>
  <c r="S113" i="9"/>
  <c r="G113" i="9"/>
  <c r="Y113" i="9"/>
  <c r="V113" i="9"/>
  <c r="AG109" i="22" s="1"/>
  <c r="AD20" i="9"/>
  <c r="R183" i="22" s="1"/>
  <c r="F20" i="9"/>
  <c r="B183" i="22" s="1"/>
  <c r="L20" i="9"/>
  <c r="D20" i="9"/>
  <c r="X20" i="9"/>
  <c r="H21" i="9"/>
  <c r="X177" i="22" s="1"/>
  <c r="N21" i="9"/>
  <c r="AB177" i="22" s="1"/>
  <c r="Z21" i="9"/>
  <c r="AJ177" i="22" s="1"/>
  <c r="S25" i="9"/>
  <c r="S27" i="9"/>
  <c r="X29" i="9"/>
  <c r="AD29" i="9"/>
  <c r="F29" i="9"/>
  <c r="L29" i="9"/>
  <c r="J30" i="9"/>
  <c r="P30" i="9"/>
  <c r="M30" i="9"/>
  <c r="V32" i="9"/>
  <c r="AB32" i="9"/>
  <c r="Y32" i="9"/>
  <c r="R36" i="9"/>
  <c r="P41" i="9"/>
  <c r="V41" i="9"/>
  <c r="M41" i="9"/>
  <c r="Y41" i="9"/>
  <c r="Z42" i="9"/>
  <c r="O93" i="22" s="1"/>
  <c r="H42" i="9"/>
  <c r="C93" i="22" s="1"/>
  <c r="N42" i="9"/>
  <c r="G93" i="22" s="1"/>
  <c r="AB43" i="9"/>
  <c r="J43" i="9"/>
  <c r="Y81" i="22" s="1"/>
  <c r="R45" i="9"/>
  <c r="J188" i="22" s="1"/>
  <c r="G46" i="9"/>
  <c r="S46" i="9"/>
  <c r="AB46" i="9"/>
  <c r="S48" i="9"/>
  <c r="AE48" i="9"/>
  <c r="V50" i="9"/>
  <c r="AD52" i="9"/>
  <c r="F52" i="9"/>
  <c r="L52" i="9"/>
  <c r="F191" i="22" s="1"/>
  <c r="D52" i="9"/>
  <c r="X52" i="9"/>
  <c r="H53" i="9"/>
  <c r="N53" i="9"/>
  <c r="Z53" i="9"/>
  <c r="I57" i="9"/>
  <c r="S57" i="9"/>
  <c r="S59" i="9"/>
  <c r="AE190" i="22" s="1"/>
  <c r="J60" i="9"/>
  <c r="X61" i="9"/>
  <c r="N95" i="22" s="1"/>
  <c r="AD61" i="9"/>
  <c r="R95" i="22" s="1"/>
  <c r="F61" i="9"/>
  <c r="B95" i="22" s="1"/>
  <c r="L61" i="9"/>
  <c r="F95" i="22" s="1"/>
  <c r="J62" i="9"/>
  <c r="Y86" i="22" s="1"/>
  <c r="P62" i="9"/>
  <c r="AC86" i="22" s="1"/>
  <c r="M62" i="9"/>
  <c r="AA86" i="22" s="1"/>
  <c r="V64" i="9"/>
  <c r="AB64" i="9"/>
  <c r="Y64" i="9"/>
  <c r="X73" i="9"/>
  <c r="D73" i="9"/>
  <c r="U73" i="9"/>
  <c r="R73" i="9"/>
  <c r="O73" i="9"/>
  <c r="Y74" i="9"/>
  <c r="I75" i="9"/>
  <c r="M80" i="9"/>
  <c r="AB80" i="9"/>
  <c r="M81" i="9"/>
  <c r="L85" i="9"/>
  <c r="V88" i="9"/>
  <c r="AG125" i="22" s="1"/>
  <c r="Y88" i="9"/>
  <c r="AI125" i="22" s="1"/>
  <c r="P88" i="9"/>
  <c r="AC125" i="22" s="1"/>
  <c r="G88" i="9"/>
  <c r="W125" i="22" s="1"/>
  <c r="S88" i="9"/>
  <c r="AE125" i="22" s="1"/>
  <c r="AB88" i="9"/>
  <c r="AK125" i="22" s="1"/>
  <c r="AA89" i="9"/>
  <c r="G92" i="9"/>
  <c r="Y93" i="9"/>
  <c r="AB95" i="9"/>
  <c r="M95" i="9"/>
  <c r="V95" i="9"/>
  <c r="AG68" i="22" s="1"/>
  <c r="AE95" i="9"/>
  <c r="J95" i="9"/>
  <c r="G95" i="9"/>
  <c r="N96" i="9"/>
  <c r="G220" i="22" s="1"/>
  <c r="AC96" i="9"/>
  <c r="Q220" i="22" s="1"/>
  <c r="T96" i="9"/>
  <c r="K220" i="22" s="1"/>
  <c r="K96" i="9"/>
  <c r="E220" i="22" s="1"/>
  <c r="W96" i="9"/>
  <c r="M220" i="22" s="1"/>
  <c r="Q96" i="9"/>
  <c r="I220" i="22" s="1"/>
  <c r="AD100" i="9"/>
  <c r="F100" i="9"/>
  <c r="AA100" i="9"/>
  <c r="R100" i="9"/>
  <c r="J69" i="22" s="1"/>
  <c r="I100" i="9"/>
  <c r="O100" i="9"/>
  <c r="D100" i="9"/>
  <c r="X100" i="9"/>
  <c r="U100" i="9"/>
  <c r="X105" i="9"/>
  <c r="D105" i="9"/>
  <c r="AA105" i="9"/>
  <c r="F105" i="9"/>
  <c r="O105" i="9"/>
  <c r="H128" i="22" s="1"/>
  <c r="U105" i="9"/>
  <c r="AD105" i="9"/>
  <c r="R105" i="9"/>
  <c r="J128" i="22" s="1"/>
  <c r="L107" i="9"/>
  <c r="F70" i="22" s="1"/>
  <c r="D107" i="9"/>
  <c r="AA107" i="9"/>
  <c r="P70" i="22" s="1"/>
  <c r="F107" i="9"/>
  <c r="B70" i="22" s="1"/>
  <c r="O107" i="9"/>
  <c r="H70" i="22" s="1"/>
  <c r="X107" i="9"/>
  <c r="N70" i="22" s="1"/>
  <c r="U107" i="9"/>
  <c r="L70" i="22" s="1"/>
  <c r="R107" i="9"/>
  <c r="J70" i="22" s="1"/>
  <c r="AD107" i="9"/>
  <c r="R70" i="22" s="1"/>
  <c r="Y108" i="9"/>
  <c r="AI217" i="22" s="1"/>
  <c r="N116" i="9"/>
  <c r="W116" i="9"/>
  <c r="K116" i="9"/>
  <c r="T116" i="9"/>
  <c r="Q116" i="9"/>
  <c r="Z116" i="9"/>
  <c r="E116" i="9"/>
  <c r="X133" i="9"/>
  <c r="O133" i="9"/>
  <c r="F133" i="9"/>
  <c r="AD133" i="9"/>
  <c r="I133" i="9"/>
  <c r="R133" i="9"/>
  <c r="AA133" i="9"/>
  <c r="D133" i="9"/>
  <c r="U133" i="9"/>
  <c r="AD40" i="9"/>
  <c r="F40" i="9"/>
  <c r="L40" i="9"/>
  <c r="D40" i="9"/>
  <c r="X40" i="9"/>
  <c r="H41" i="9"/>
  <c r="N41" i="9"/>
  <c r="Z41" i="9"/>
  <c r="J48" i="9"/>
  <c r="X49" i="9"/>
  <c r="AD49" i="9"/>
  <c r="F49" i="9"/>
  <c r="B194" i="22" s="1"/>
  <c r="L49" i="9"/>
  <c r="J50" i="9"/>
  <c r="P50" i="9"/>
  <c r="M50" i="9"/>
  <c r="V52" i="9"/>
  <c r="AB52" i="9"/>
  <c r="Y52" i="9"/>
  <c r="J57" i="9"/>
  <c r="AE57" i="9"/>
  <c r="AE59" i="9"/>
  <c r="AM190" i="22" s="1"/>
  <c r="P61" i="9"/>
  <c r="V61" i="9"/>
  <c r="M61" i="9"/>
  <c r="Y61" i="9"/>
  <c r="Z62" i="9"/>
  <c r="H62" i="9"/>
  <c r="N62" i="9"/>
  <c r="AB63" i="9"/>
  <c r="J63" i="9"/>
  <c r="M68" i="9"/>
  <c r="J70" i="9"/>
  <c r="AE70" i="9"/>
  <c r="V70" i="9"/>
  <c r="M70" i="9"/>
  <c r="D70" i="9"/>
  <c r="Y70" i="9"/>
  <c r="P70" i="9"/>
  <c r="G70" i="9"/>
  <c r="L71" i="9"/>
  <c r="F207" i="22" s="1"/>
  <c r="D71" i="9"/>
  <c r="AA71" i="9"/>
  <c r="R71" i="9"/>
  <c r="J207" i="22" s="1"/>
  <c r="I71" i="9"/>
  <c r="D207" i="22" s="1"/>
  <c r="AD71" i="9"/>
  <c r="O71" i="9"/>
  <c r="H207" i="22" s="1"/>
  <c r="V72" i="9"/>
  <c r="AG207" i="22" s="1"/>
  <c r="Y72" i="9"/>
  <c r="AI207" i="22" s="1"/>
  <c r="P72" i="9"/>
  <c r="AC207" i="22" s="1"/>
  <c r="G72" i="9"/>
  <c r="W207" i="22" s="1"/>
  <c r="AE72" i="9"/>
  <c r="AM207" i="22" s="1"/>
  <c r="J72" i="9"/>
  <c r="Y207" i="22" s="1"/>
  <c r="S72" i="9"/>
  <c r="AE207" i="22" s="1"/>
  <c r="AD79" i="9"/>
  <c r="AE80" i="9"/>
  <c r="J82" i="9"/>
  <c r="S82" i="9"/>
  <c r="AB82" i="9"/>
  <c r="G82" i="9"/>
  <c r="P82" i="9"/>
  <c r="V82" i="9"/>
  <c r="AB83" i="9"/>
  <c r="G83" i="9"/>
  <c r="P83" i="9"/>
  <c r="M83" i="9"/>
  <c r="S83" i="9"/>
  <c r="N84" i="9"/>
  <c r="AB211" i="22" s="1"/>
  <c r="T84" i="9"/>
  <c r="AF211" i="22" s="1"/>
  <c r="AC84" i="9"/>
  <c r="AL211" i="22" s="1"/>
  <c r="H84" i="9"/>
  <c r="Q84" i="9"/>
  <c r="W84" i="9"/>
  <c r="AH211" i="22" s="1"/>
  <c r="N88" i="9"/>
  <c r="AC88" i="9"/>
  <c r="H88" i="9"/>
  <c r="Q88" i="9"/>
  <c r="E88" i="9"/>
  <c r="W88" i="9"/>
  <c r="L91" i="9"/>
  <c r="F124" i="22" s="1"/>
  <c r="D91" i="9"/>
  <c r="U91" i="9"/>
  <c r="L124" i="22" s="1"/>
  <c r="AD91" i="9"/>
  <c r="I91" i="9"/>
  <c r="R91" i="9"/>
  <c r="X91" i="9"/>
  <c r="N124" i="22" s="1"/>
  <c r="M93" i="9"/>
  <c r="AE108" i="9"/>
  <c r="AM217" i="22" s="1"/>
  <c r="N109" i="9"/>
  <c r="N110" i="9"/>
  <c r="V120" i="9"/>
  <c r="AG108" i="22" s="1"/>
  <c r="Y120" i="9"/>
  <c r="P120" i="9"/>
  <c r="G120" i="9"/>
  <c r="AE120" i="9"/>
  <c r="J120" i="9"/>
  <c r="S120" i="9"/>
  <c r="AD28" i="9"/>
  <c r="F28" i="9"/>
  <c r="L28" i="9"/>
  <c r="D28" i="9"/>
  <c r="X28" i="9"/>
  <c r="U36" i="9"/>
  <c r="X37" i="9"/>
  <c r="N187" i="22" s="1"/>
  <c r="AD37" i="9"/>
  <c r="R187" i="22" s="1"/>
  <c r="F37" i="9"/>
  <c r="B187" i="22" s="1"/>
  <c r="L37" i="9"/>
  <c r="F187" i="22" s="1"/>
  <c r="J38" i="9"/>
  <c r="Y123" i="22" s="1"/>
  <c r="P38" i="9"/>
  <c r="M38" i="9"/>
  <c r="V40" i="9"/>
  <c r="AB40" i="9"/>
  <c r="O40" i="9"/>
  <c r="Y40" i="9"/>
  <c r="E41" i="9"/>
  <c r="Q41" i="9"/>
  <c r="P49" i="9"/>
  <c r="AC189" i="22" s="1"/>
  <c r="V49" i="9"/>
  <c r="AG189" i="22" s="1"/>
  <c r="M49" i="9"/>
  <c r="AA189" i="22" s="1"/>
  <c r="Y49" i="9"/>
  <c r="AI189" i="22" s="1"/>
  <c r="D50" i="9"/>
  <c r="AB51" i="9"/>
  <c r="J51" i="9"/>
  <c r="P52" i="9"/>
  <c r="U57" i="9"/>
  <c r="V58" i="9"/>
  <c r="AE58" i="9"/>
  <c r="V59" i="9"/>
  <c r="AD60" i="9"/>
  <c r="F60" i="9"/>
  <c r="L60" i="9"/>
  <c r="D60" i="9"/>
  <c r="M60" i="9"/>
  <c r="X60" i="9"/>
  <c r="D61" i="9"/>
  <c r="E62" i="9"/>
  <c r="Y63" i="9"/>
  <c r="AD68" i="9"/>
  <c r="F68" i="9"/>
  <c r="L68" i="9"/>
  <c r="D68" i="9"/>
  <c r="I68" i="9"/>
  <c r="O68" i="9"/>
  <c r="AA68" i="9"/>
  <c r="S70" i="9"/>
  <c r="AB71" i="9"/>
  <c r="V71" i="9"/>
  <c r="S71" i="9"/>
  <c r="Y71" i="9"/>
  <c r="U71" i="9"/>
  <c r="L207" i="22" s="1"/>
  <c r="D72" i="9"/>
  <c r="AA75" i="9"/>
  <c r="D82" i="9"/>
  <c r="V83" i="9"/>
  <c r="E84" i="9"/>
  <c r="V211" i="22" s="1"/>
  <c r="U87" i="9"/>
  <c r="Z88" i="9"/>
  <c r="O89" i="9"/>
  <c r="H216" i="22" s="1"/>
  <c r="J90" i="9"/>
  <c r="AB90" i="9"/>
  <c r="S90" i="9"/>
  <c r="AE50" i="22" s="1"/>
  <c r="P90" i="9"/>
  <c r="G90" i="9"/>
  <c r="M90" i="9"/>
  <c r="D90" i="9"/>
  <c r="AB93" i="9"/>
  <c r="B22" i="22"/>
  <c r="X113" i="9"/>
  <c r="AA113" i="9"/>
  <c r="R113" i="9"/>
  <c r="J194" i="22" s="1"/>
  <c r="I113" i="9"/>
  <c r="D194" i="22" s="1"/>
  <c r="L113" i="9"/>
  <c r="M116" i="9"/>
  <c r="AA201" i="22" s="1"/>
  <c r="N117" i="9"/>
  <c r="Z117" i="9"/>
  <c r="AD120" i="9"/>
  <c r="F120" i="9"/>
  <c r="L120" i="9"/>
  <c r="P121" i="9"/>
  <c r="AE121" i="9"/>
  <c r="V121" i="9"/>
  <c r="AG89" i="22" s="1"/>
  <c r="M121" i="9"/>
  <c r="Y121" i="9"/>
  <c r="W122" i="9"/>
  <c r="AB123" i="9"/>
  <c r="Y123" i="9"/>
  <c r="AI113" i="22" s="1"/>
  <c r="P123" i="9"/>
  <c r="AC113" i="22" s="1"/>
  <c r="G123" i="9"/>
  <c r="W113" i="22" s="1"/>
  <c r="G127" i="9"/>
  <c r="G129" i="9"/>
  <c r="S129" i="9"/>
  <c r="S130" i="9"/>
  <c r="AE202" i="22" s="1"/>
  <c r="T132" i="9"/>
  <c r="U135" i="9"/>
  <c r="L163" i="22" s="1"/>
  <c r="AD136" i="9"/>
  <c r="F136" i="9"/>
  <c r="D136" i="9"/>
  <c r="O136" i="9"/>
  <c r="AA136" i="9"/>
  <c r="P139" i="22" s="1"/>
  <c r="F139" i="9"/>
  <c r="B98" i="22" s="1"/>
  <c r="R139" i="9"/>
  <c r="AD139" i="9"/>
  <c r="R98" i="22" s="1"/>
  <c r="H141" i="9"/>
  <c r="AC141" i="9"/>
  <c r="T141" i="9"/>
  <c r="K86" i="22" s="1"/>
  <c r="K141" i="9"/>
  <c r="N141" i="9"/>
  <c r="Z142" i="9"/>
  <c r="W142" i="9"/>
  <c r="N142" i="9"/>
  <c r="E142" i="9"/>
  <c r="Q142" i="9"/>
  <c r="AC142" i="9"/>
  <c r="V143" i="9"/>
  <c r="AG142" i="22" s="1"/>
  <c r="M144" i="9"/>
  <c r="D145" i="9"/>
  <c r="K148" i="9"/>
  <c r="W148" i="9"/>
  <c r="R149" i="9"/>
  <c r="H150" i="9"/>
  <c r="Q150" i="9"/>
  <c r="S151" i="9"/>
  <c r="AE108" i="22" s="1"/>
  <c r="AE151" i="9"/>
  <c r="AM108" i="22" s="1"/>
  <c r="AE154" i="9"/>
  <c r="H9" i="22"/>
  <c r="B11" i="22"/>
  <c r="AE163" i="9"/>
  <c r="AM174" i="22" s="1"/>
  <c r="Y9" i="22"/>
  <c r="F173" i="9"/>
  <c r="AD180" i="9"/>
  <c r="R96" i="22" s="1"/>
  <c r="F180" i="9"/>
  <c r="B96" i="22" s="1"/>
  <c r="AA180" i="9"/>
  <c r="P96" i="22" s="1"/>
  <c r="R180" i="9"/>
  <c r="J96" i="22" s="1"/>
  <c r="D181" i="9"/>
  <c r="S182" i="9"/>
  <c r="AE146" i="22" s="1"/>
  <c r="L183" i="9"/>
  <c r="D183" i="9"/>
  <c r="R183" i="9"/>
  <c r="AD183" i="9"/>
  <c r="I183" i="9"/>
  <c r="V184" i="9"/>
  <c r="AG135" i="22" s="1"/>
  <c r="S184" i="9"/>
  <c r="AE184" i="9"/>
  <c r="J184" i="9"/>
  <c r="AB187" i="9"/>
  <c r="S187" i="9"/>
  <c r="AE106" i="22" s="1"/>
  <c r="M187" i="9"/>
  <c r="AA106" i="22" s="1"/>
  <c r="AE187" i="9"/>
  <c r="AM106" i="22" s="1"/>
  <c r="J187" i="9"/>
  <c r="X193" i="9"/>
  <c r="AA193" i="9"/>
  <c r="AD193" i="9"/>
  <c r="I193" i="9"/>
  <c r="U193" i="9"/>
  <c r="O193" i="9"/>
  <c r="Z199" i="9"/>
  <c r="AC199" i="9"/>
  <c r="W199" i="9"/>
  <c r="Q199" i="9"/>
  <c r="N199" i="9"/>
  <c r="W201" i="9"/>
  <c r="Z201" i="9"/>
  <c r="AC201" i="9"/>
  <c r="H201" i="9"/>
  <c r="T201" i="9"/>
  <c r="K201" i="9"/>
  <c r="Q201" i="9"/>
  <c r="E201" i="9"/>
  <c r="J138" i="9"/>
  <c r="AB138" i="9"/>
  <c r="S138" i="9"/>
  <c r="Y138" i="9"/>
  <c r="P138" i="9"/>
  <c r="G138" i="9"/>
  <c r="M138" i="9"/>
  <c r="N144" i="9"/>
  <c r="AC144" i="9"/>
  <c r="T144" i="9"/>
  <c r="K144" i="9"/>
  <c r="L43" i="22"/>
  <c r="AD152" i="9"/>
  <c r="F152" i="9"/>
  <c r="U152" i="9"/>
  <c r="L152" i="9"/>
  <c r="D152" i="9"/>
  <c r="L155" i="9"/>
  <c r="D155" i="9"/>
  <c r="AD155" i="9"/>
  <c r="J158" i="9"/>
  <c r="AE158" i="9"/>
  <c r="V158" i="9"/>
  <c r="M158" i="9"/>
  <c r="D158" i="9"/>
  <c r="Y158" i="9"/>
  <c r="P158" i="9"/>
  <c r="G158" i="9"/>
  <c r="S158" i="9"/>
  <c r="AD164" i="9"/>
  <c r="F164" i="9"/>
  <c r="B12" i="22" s="1"/>
  <c r="X164" i="9"/>
  <c r="N12" i="22" s="1"/>
  <c r="O164" i="9"/>
  <c r="AA164" i="9"/>
  <c r="R164" i="9"/>
  <c r="J51" i="22" s="1"/>
  <c r="I164" i="9"/>
  <c r="D51" i="22" s="1"/>
  <c r="D39" i="22"/>
  <c r="X177" i="9"/>
  <c r="N164" i="22" s="1"/>
  <c r="R177" i="9"/>
  <c r="J164" i="22" s="1"/>
  <c r="F177" i="9"/>
  <c r="B164" i="22" s="1"/>
  <c r="D177" i="9"/>
  <c r="V180" i="9"/>
  <c r="AG137" i="22" s="1"/>
  <c r="P180" i="9"/>
  <c r="AC137" i="22" s="1"/>
  <c r="AE180" i="9"/>
  <c r="AM137" i="22" s="1"/>
  <c r="J180" i="9"/>
  <c r="Y137" i="22" s="1"/>
  <c r="AB180" i="9"/>
  <c r="AK137" i="22" s="1"/>
  <c r="G180" i="9"/>
  <c r="W137" i="22" s="1"/>
  <c r="AB183" i="9"/>
  <c r="G183" i="9"/>
  <c r="W76" i="22" s="1"/>
  <c r="V183" i="9"/>
  <c r="S183" i="9"/>
  <c r="N184" i="9"/>
  <c r="E184" i="9"/>
  <c r="AC184" i="9"/>
  <c r="W184" i="9"/>
  <c r="T184" i="9"/>
  <c r="H185" i="9"/>
  <c r="AC185" i="9"/>
  <c r="W185" i="9"/>
  <c r="T185" i="9"/>
  <c r="AD188" i="9"/>
  <c r="F188" i="9"/>
  <c r="U188" i="9"/>
  <c r="L188" i="9"/>
  <c r="I188" i="9"/>
  <c r="X188" i="9"/>
  <c r="N203" i="22" s="1"/>
  <c r="V192" i="9"/>
  <c r="AB192" i="9"/>
  <c r="AK198" i="22" s="1"/>
  <c r="S192" i="9"/>
  <c r="J192" i="9"/>
  <c r="AE192" i="9"/>
  <c r="P192" i="9"/>
  <c r="AB204" i="9"/>
  <c r="AE204" i="9"/>
  <c r="Y204" i="9"/>
  <c r="P204" i="9"/>
  <c r="V204" i="9"/>
  <c r="J204" i="9"/>
  <c r="G204" i="9"/>
  <c r="J214" i="9"/>
  <c r="Y214" i="9"/>
  <c r="D214" i="9"/>
  <c r="AB214" i="9"/>
  <c r="S214" i="9"/>
  <c r="G214" i="9"/>
  <c r="P214" i="9"/>
  <c r="P217" i="9"/>
  <c r="AB217" i="9"/>
  <c r="S217" i="9"/>
  <c r="J217" i="9"/>
  <c r="V217" i="9"/>
  <c r="AE217" i="9"/>
  <c r="G217" i="9"/>
  <c r="J222" i="9"/>
  <c r="AE222" i="9"/>
  <c r="V222" i="9"/>
  <c r="M222" i="9"/>
  <c r="D222" i="9"/>
  <c r="P222" i="9"/>
  <c r="Y222" i="9"/>
  <c r="S222" i="9"/>
  <c r="AB222" i="9"/>
  <c r="G222" i="9"/>
  <c r="T78" i="9"/>
  <c r="X81" i="9"/>
  <c r="AA81" i="9"/>
  <c r="R81" i="9"/>
  <c r="I81" i="9"/>
  <c r="L81" i="9"/>
  <c r="M84" i="9"/>
  <c r="AD88" i="9"/>
  <c r="R215" i="22" s="1"/>
  <c r="F88" i="9"/>
  <c r="B215" i="22" s="1"/>
  <c r="L88" i="9"/>
  <c r="F215" i="22" s="1"/>
  <c r="P89" i="9"/>
  <c r="AC124" i="22" s="1"/>
  <c r="AE89" i="9"/>
  <c r="AM124" i="22" s="1"/>
  <c r="V89" i="9"/>
  <c r="AG124" i="22" s="1"/>
  <c r="M89" i="9"/>
  <c r="AA124" i="22" s="1"/>
  <c r="Y89" i="9"/>
  <c r="AI124" i="22" s="1"/>
  <c r="AB91" i="9"/>
  <c r="Y91" i="9"/>
  <c r="AI219" i="22" s="1"/>
  <c r="P91" i="9"/>
  <c r="AC219" i="22" s="1"/>
  <c r="G91" i="9"/>
  <c r="W219" i="22" s="1"/>
  <c r="G97" i="9"/>
  <c r="S97" i="9"/>
  <c r="S98" i="9"/>
  <c r="F60" i="22"/>
  <c r="V109" i="9"/>
  <c r="L111" i="9"/>
  <c r="F193" i="22" s="1"/>
  <c r="D111" i="9"/>
  <c r="M111" i="9"/>
  <c r="X111" i="9"/>
  <c r="M112" i="9"/>
  <c r="D113" i="9"/>
  <c r="H62" i="22"/>
  <c r="P116" i="9"/>
  <c r="AC201" i="22" s="1"/>
  <c r="R117" i="9"/>
  <c r="J196" i="22" s="1"/>
  <c r="H64" i="22"/>
  <c r="D120" i="9"/>
  <c r="O120" i="9"/>
  <c r="B65" i="22"/>
  <c r="R124" i="9"/>
  <c r="G125" i="9"/>
  <c r="W192" i="22" s="1"/>
  <c r="AB125" i="9"/>
  <c r="AK192" i="22" s="1"/>
  <c r="S126" i="9"/>
  <c r="AE203" i="22" s="1"/>
  <c r="S127" i="9"/>
  <c r="AE129" i="9"/>
  <c r="AE130" i="9"/>
  <c r="J131" i="9"/>
  <c r="V131" i="9"/>
  <c r="AG112" i="22" s="1"/>
  <c r="AD132" i="9"/>
  <c r="R203" i="22" s="1"/>
  <c r="F132" i="9"/>
  <c r="AA132" i="9"/>
  <c r="R132" i="9"/>
  <c r="I132" i="9"/>
  <c r="D142" i="22" s="1"/>
  <c r="L132" i="9"/>
  <c r="W132" i="9"/>
  <c r="P133" i="9"/>
  <c r="AC171" i="22" s="1"/>
  <c r="Y133" i="9"/>
  <c r="AI171" i="22" s="1"/>
  <c r="M133" i="9"/>
  <c r="AA171" i="22" s="1"/>
  <c r="R136" i="9"/>
  <c r="D138" i="9"/>
  <c r="I139" i="9"/>
  <c r="D98" i="22" s="1"/>
  <c r="Q141" i="9"/>
  <c r="H142" i="9"/>
  <c r="T142" i="9"/>
  <c r="M143" i="9"/>
  <c r="AA142" i="22" s="1"/>
  <c r="Y143" i="9"/>
  <c r="AI142" i="22" s="1"/>
  <c r="E144" i="9"/>
  <c r="P144" i="9"/>
  <c r="Z144" i="9"/>
  <c r="J147" i="9"/>
  <c r="V147" i="9"/>
  <c r="AD148" i="9"/>
  <c r="F148" i="9"/>
  <c r="AA148" i="9"/>
  <c r="R148" i="9"/>
  <c r="I148" i="9"/>
  <c r="Z148" i="9"/>
  <c r="I149" i="9"/>
  <c r="K150" i="9"/>
  <c r="T150" i="9"/>
  <c r="AC150" i="9"/>
  <c r="J151" i="9"/>
  <c r="Y108" i="22" s="1"/>
  <c r="R152" i="9"/>
  <c r="H12" i="22"/>
  <c r="R155" i="9"/>
  <c r="P156" i="9"/>
  <c r="AB159" i="9"/>
  <c r="S159" i="9"/>
  <c r="J159" i="9"/>
  <c r="Y45" i="22" s="1"/>
  <c r="M160" i="9"/>
  <c r="Y160" i="9"/>
  <c r="Z162" i="9"/>
  <c r="AC162" i="9"/>
  <c r="T162" i="9"/>
  <c r="K162" i="9"/>
  <c r="W162" i="9"/>
  <c r="N162" i="9"/>
  <c r="E162" i="9"/>
  <c r="V163" i="9"/>
  <c r="AG174" i="22" s="1"/>
  <c r="V164" i="9"/>
  <c r="AG158" i="22" s="1"/>
  <c r="Y164" i="9"/>
  <c r="AI158" i="22" s="1"/>
  <c r="P164" i="9"/>
  <c r="AC158" i="22" s="1"/>
  <c r="G164" i="9"/>
  <c r="W158" i="22" s="1"/>
  <c r="S164" i="9"/>
  <c r="AE158" i="22" s="1"/>
  <c r="X165" i="9"/>
  <c r="N82" i="22" s="1"/>
  <c r="AD165" i="9"/>
  <c r="R82" i="22" s="1"/>
  <c r="U165" i="9"/>
  <c r="L82" i="22" s="1"/>
  <c r="L165" i="9"/>
  <c r="F82" i="22" s="1"/>
  <c r="O165" i="9"/>
  <c r="H82" i="22" s="1"/>
  <c r="F165" i="9"/>
  <c r="B82" i="22" s="1"/>
  <c r="D165" i="9"/>
  <c r="AA173" i="9"/>
  <c r="L179" i="9"/>
  <c r="D179" i="9"/>
  <c r="O179" i="9"/>
  <c r="AD179" i="9"/>
  <c r="R179" i="9"/>
  <c r="F179" i="9"/>
  <c r="U179" i="9"/>
  <c r="D180" i="9"/>
  <c r="V182" i="9"/>
  <c r="AG146" i="22" s="1"/>
  <c r="G184" i="9"/>
  <c r="E185" i="9"/>
  <c r="Q185" i="9"/>
  <c r="G187" i="9"/>
  <c r="W106" i="22" s="1"/>
  <c r="O188" i="9"/>
  <c r="AA188" i="9"/>
  <c r="D192" i="9"/>
  <c r="D193" i="9"/>
  <c r="AD195" i="9"/>
  <c r="X195" i="9"/>
  <c r="AA195" i="9"/>
  <c r="F195" i="9"/>
  <c r="O195" i="9"/>
  <c r="H7" i="22" s="1"/>
  <c r="D195" i="9"/>
  <c r="I195" i="9"/>
  <c r="D7" i="22" s="1"/>
  <c r="AD196" i="9"/>
  <c r="R153" i="22" s="1"/>
  <c r="X196" i="9"/>
  <c r="N153" i="22" s="1"/>
  <c r="AA196" i="9"/>
  <c r="P153" i="22" s="1"/>
  <c r="I196" i="9"/>
  <c r="D153" i="22" s="1"/>
  <c r="O196" i="9"/>
  <c r="H153" i="22" s="1"/>
  <c r="D196" i="9"/>
  <c r="R196" i="9"/>
  <c r="J153" i="22" s="1"/>
  <c r="F196" i="9"/>
  <c r="AE203" i="9"/>
  <c r="AM104" i="22" s="1"/>
  <c r="Y203" i="9"/>
  <c r="AI104" i="22" s="1"/>
  <c r="AB203" i="9"/>
  <c r="AK104" i="22" s="1"/>
  <c r="V203" i="9"/>
  <c r="M203" i="9"/>
  <c r="AA104" i="22" s="1"/>
  <c r="G203" i="9"/>
  <c r="W104" i="22" s="1"/>
  <c r="S203" i="9"/>
  <c r="AE104" i="22" s="1"/>
  <c r="D204" i="9"/>
  <c r="S204" i="9"/>
  <c r="AA206" i="9"/>
  <c r="P133" i="22" s="1"/>
  <c r="AD206" i="9"/>
  <c r="R133" i="22" s="1"/>
  <c r="X206" i="9"/>
  <c r="N133" i="22" s="1"/>
  <c r="O206" i="9"/>
  <c r="F206" i="9"/>
  <c r="B133" i="22" s="1"/>
  <c r="D206" i="9"/>
  <c r="U206" i="9"/>
  <c r="L133" i="22" s="1"/>
  <c r="R206" i="9"/>
  <c r="J133" i="22" s="1"/>
  <c r="D217" i="9"/>
  <c r="X221" i="9"/>
  <c r="N149" i="22" s="1"/>
  <c r="AA221" i="9"/>
  <c r="P149" i="22" s="1"/>
  <c r="O221" i="9"/>
  <c r="H149" i="22" s="1"/>
  <c r="D221" i="9"/>
  <c r="U221" i="9"/>
  <c r="L149" i="22" s="1"/>
  <c r="AD221" i="9"/>
  <c r="R149" i="22" s="1"/>
  <c r="I221" i="9"/>
  <c r="R221" i="9"/>
  <c r="J149" i="22" s="1"/>
  <c r="F221" i="9"/>
  <c r="B149" i="22" s="1"/>
  <c r="X101" i="9"/>
  <c r="N97" i="22" s="1"/>
  <c r="O101" i="9"/>
  <c r="F101" i="9"/>
  <c r="B97" i="22" s="1"/>
  <c r="L101" i="9"/>
  <c r="F97" i="22" s="1"/>
  <c r="AD108" i="9"/>
  <c r="F108" i="9"/>
  <c r="D108" i="9"/>
  <c r="L108" i="9"/>
  <c r="X108" i="9"/>
  <c r="M109" i="9"/>
  <c r="AA196" i="22" s="1"/>
  <c r="J110" i="9"/>
  <c r="Y110" i="22" s="1"/>
  <c r="Y110" i="9"/>
  <c r="P110" i="9"/>
  <c r="G110" i="9"/>
  <c r="M110" i="9"/>
  <c r="Y111" i="9"/>
  <c r="N112" i="9"/>
  <c r="AC112" i="9"/>
  <c r="T112" i="9"/>
  <c r="K112" i="9"/>
  <c r="H61" i="22"/>
  <c r="O113" i="9"/>
  <c r="G116" i="9"/>
  <c r="W201" i="22" s="1"/>
  <c r="AB116" i="9"/>
  <c r="AK201" i="22" s="1"/>
  <c r="I117" i="9"/>
  <c r="AC117" i="9"/>
  <c r="AA120" i="9"/>
  <c r="G121" i="9"/>
  <c r="J65" i="22"/>
  <c r="AB121" i="9"/>
  <c r="AK89" i="22" s="1"/>
  <c r="I124" i="9"/>
  <c r="D66" i="22"/>
  <c r="S125" i="9"/>
  <c r="AE192" i="22" s="1"/>
  <c r="J127" i="9"/>
  <c r="AE127" i="9"/>
  <c r="X129" i="9"/>
  <c r="N115" i="22" s="1"/>
  <c r="AA129" i="9"/>
  <c r="P115" i="22" s="1"/>
  <c r="R129" i="9"/>
  <c r="J115" i="22" s="1"/>
  <c r="I129" i="9"/>
  <c r="L129" i="9"/>
  <c r="F115" i="22" s="1"/>
  <c r="V129" i="9"/>
  <c r="V130" i="9"/>
  <c r="M131" i="9"/>
  <c r="M132" i="9"/>
  <c r="AA65" i="22" s="1"/>
  <c r="V140" i="9"/>
  <c r="M140" i="9"/>
  <c r="P140" i="9"/>
  <c r="G144" i="9"/>
  <c r="Q144" i="9"/>
  <c r="U145" i="9"/>
  <c r="M147" i="9"/>
  <c r="V148" i="9"/>
  <c r="Y148" i="9"/>
  <c r="P148" i="9"/>
  <c r="G148" i="9"/>
  <c r="AB148" i="9"/>
  <c r="U149" i="9"/>
  <c r="P153" i="9"/>
  <c r="AC41" i="22" s="1"/>
  <c r="AB153" i="9"/>
  <c r="AK41" i="22" s="1"/>
  <c r="S153" i="9"/>
  <c r="J153" i="9"/>
  <c r="AE153" i="9"/>
  <c r="V153" i="9"/>
  <c r="M153" i="9"/>
  <c r="F155" i="9"/>
  <c r="B20" i="22" s="1"/>
  <c r="V156" i="9"/>
  <c r="AG17" i="22" s="1"/>
  <c r="AB156" i="9"/>
  <c r="AK17" i="22" s="1"/>
  <c r="S156" i="9"/>
  <c r="J156" i="9"/>
  <c r="M156" i="9"/>
  <c r="AA17" i="22" s="1"/>
  <c r="M157" i="9"/>
  <c r="AA83" i="22" s="1"/>
  <c r="H8" i="22"/>
  <c r="J163" i="9"/>
  <c r="Y174" i="22" s="1"/>
  <c r="D164" i="9"/>
  <c r="J16" i="22"/>
  <c r="L173" i="9"/>
  <c r="N176" i="9"/>
  <c r="AB134" i="22" s="1"/>
  <c r="W176" i="9"/>
  <c r="AH134" i="22" s="1"/>
  <c r="Z176" i="9"/>
  <c r="AJ134" i="22" s="1"/>
  <c r="E176" i="9"/>
  <c r="V134" i="22" s="1"/>
  <c r="T176" i="9"/>
  <c r="AF134" i="22" s="1"/>
  <c r="U177" i="9"/>
  <c r="AB179" i="9"/>
  <c r="AK144" i="22" s="1"/>
  <c r="S179" i="9"/>
  <c r="AE144" i="22" s="1"/>
  <c r="J179" i="9"/>
  <c r="Y144" i="22" s="1"/>
  <c r="Y179" i="9"/>
  <c r="AI144" i="22" s="1"/>
  <c r="P179" i="9"/>
  <c r="V179" i="9"/>
  <c r="AG144" i="22" s="1"/>
  <c r="I180" i="9"/>
  <c r="D96" i="22" s="1"/>
  <c r="X180" i="9"/>
  <c r="N96" i="22" s="1"/>
  <c r="L181" i="9"/>
  <c r="F17" i="22" s="1"/>
  <c r="AA181" i="9"/>
  <c r="F183" i="9"/>
  <c r="X183" i="9"/>
  <c r="H184" i="9"/>
  <c r="Y184" i="9"/>
  <c r="V187" i="9"/>
  <c r="AG106" i="22" s="1"/>
  <c r="D188" i="9"/>
  <c r="AE195" i="9"/>
  <c r="AM136" i="22" s="1"/>
  <c r="Y195" i="9"/>
  <c r="AI136" i="22" s="1"/>
  <c r="AB195" i="9"/>
  <c r="AK136" i="22" s="1"/>
  <c r="V195" i="9"/>
  <c r="AG136" i="22" s="1"/>
  <c r="S195" i="9"/>
  <c r="AE136" i="22" s="1"/>
  <c r="J195" i="9"/>
  <c r="Y136" i="22" s="1"/>
  <c r="P195" i="9"/>
  <c r="AC136" i="22" s="1"/>
  <c r="G195" i="9"/>
  <c r="W136" i="22" s="1"/>
  <c r="AB196" i="9"/>
  <c r="AE196" i="9"/>
  <c r="Y196" i="9"/>
  <c r="P196" i="9"/>
  <c r="G196" i="9"/>
  <c r="J196" i="9"/>
  <c r="AA197" i="9"/>
  <c r="P73" i="22" s="1"/>
  <c r="AD197" i="9"/>
  <c r="R73" i="22" s="1"/>
  <c r="X197" i="9"/>
  <c r="N73" i="22" s="1"/>
  <c r="L197" i="9"/>
  <c r="F73" i="22" s="1"/>
  <c r="D197" i="9"/>
  <c r="F197" i="9"/>
  <c r="O197" i="9"/>
  <c r="I197" i="9"/>
  <c r="D73" i="22" s="1"/>
  <c r="H199" i="9"/>
  <c r="AB206" i="9"/>
  <c r="AE206" i="9"/>
  <c r="Y206" i="9"/>
  <c r="AI101" i="22" s="1"/>
  <c r="G206" i="9"/>
  <c r="P206" i="9"/>
  <c r="AC101" i="22" s="1"/>
  <c r="J206" i="9"/>
  <c r="Y101" i="22" s="1"/>
  <c r="AD212" i="9"/>
  <c r="F212" i="9"/>
  <c r="X212" i="9"/>
  <c r="O212" i="9"/>
  <c r="D212" i="9"/>
  <c r="I212" i="9"/>
  <c r="R212" i="9"/>
  <c r="AA212" i="9"/>
  <c r="J218" i="9"/>
  <c r="AB218" i="9"/>
  <c r="AK145" i="22" s="1"/>
  <c r="S218" i="9"/>
  <c r="Y218" i="9"/>
  <c r="P218" i="9"/>
  <c r="G218" i="9"/>
  <c r="V218" i="9"/>
  <c r="AD220" i="9"/>
  <c r="F220" i="9"/>
  <c r="O220" i="9"/>
  <c r="D220" i="9"/>
  <c r="X220" i="9"/>
  <c r="I220" i="9"/>
  <c r="R220" i="9"/>
  <c r="AA220" i="9"/>
  <c r="P221" i="9"/>
  <c r="AC165" i="22" s="1"/>
  <c r="G221" i="9"/>
  <c r="W165" i="22" s="1"/>
  <c r="Y221" i="9"/>
  <c r="AI165" i="22" s="1"/>
  <c r="AE221" i="9"/>
  <c r="AM165" i="22" s="1"/>
  <c r="J221" i="9"/>
  <c r="Y165" i="22" s="1"/>
  <c r="S221" i="9"/>
  <c r="AE165" i="22" s="1"/>
  <c r="AB221" i="9"/>
  <c r="AK165" i="22" s="1"/>
  <c r="L66" i="22"/>
  <c r="M129" i="9"/>
  <c r="AA200" i="22" s="1"/>
  <c r="M130" i="9"/>
  <c r="AA202" i="22" s="1"/>
  <c r="L135" i="9"/>
  <c r="F163" i="22" s="1"/>
  <c r="D135" i="9"/>
  <c r="AA135" i="9"/>
  <c r="P163" i="22" s="1"/>
  <c r="R135" i="9"/>
  <c r="J163" i="22" s="1"/>
  <c r="I135" i="9"/>
  <c r="D163" i="22" s="1"/>
  <c r="P143" i="9"/>
  <c r="AC142" i="22" s="1"/>
  <c r="H144" i="9"/>
  <c r="Q148" i="9"/>
  <c r="AC148" i="9"/>
  <c r="J154" i="9"/>
  <c r="AB154" i="9"/>
  <c r="AK39" i="22" s="1"/>
  <c r="S154" i="9"/>
  <c r="AE39" i="22" s="1"/>
  <c r="Y154" i="9"/>
  <c r="P154" i="9"/>
  <c r="G154" i="9"/>
  <c r="M154" i="9"/>
  <c r="U155" i="9"/>
  <c r="P157" i="9"/>
  <c r="G157" i="9"/>
  <c r="N160" i="9"/>
  <c r="Z160" i="9"/>
  <c r="Q160" i="9"/>
  <c r="H160" i="9"/>
  <c r="AC160" i="9"/>
  <c r="T160" i="9"/>
  <c r="K160" i="9"/>
  <c r="U164" i="9"/>
  <c r="L167" i="9"/>
  <c r="F157" i="22" s="1"/>
  <c r="D167" i="9"/>
  <c r="X167" i="9"/>
  <c r="N157" i="22" s="1"/>
  <c r="O167" i="9"/>
  <c r="H157" i="22" s="1"/>
  <c r="F167" i="9"/>
  <c r="B157" i="22" s="1"/>
  <c r="AA167" i="9"/>
  <c r="P157" i="22" s="1"/>
  <c r="R167" i="9"/>
  <c r="I167" i="9"/>
  <c r="D157" i="22" s="1"/>
  <c r="AD172" i="9"/>
  <c r="R77" i="22" s="1"/>
  <c r="F172" i="9"/>
  <c r="B77" i="22" s="1"/>
  <c r="U172" i="9"/>
  <c r="L77" i="22" s="1"/>
  <c r="L172" i="9"/>
  <c r="X172" i="9"/>
  <c r="N77" i="22" s="1"/>
  <c r="AA172" i="9"/>
  <c r="O172" i="9"/>
  <c r="D172" i="9"/>
  <c r="I177" i="9"/>
  <c r="D164" i="22" s="1"/>
  <c r="Y180" i="9"/>
  <c r="AI137" i="22" s="1"/>
  <c r="AD181" i="9"/>
  <c r="J183" i="9"/>
  <c r="Y76" i="22" s="1"/>
  <c r="Y183" i="9"/>
  <c r="Z184" i="9"/>
  <c r="G192" i="9"/>
  <c r="F193" i="9"/>
  <c r="B9" i="22" s="1"/>
  <c r="AA205" i="9"/>
  <c r="AD205" i="9"/>
  <c r="X205" i="9"/>
  <c r="L205" i="9"/>
  <c r="D205" i="9"/>
  <c r="F205" i="9"/>
  <c r="B21" i="22" s="1"/>
  <c r="O205" i="9"/>
  <c r="H21" i="22" s="1"/>
  <c r="U205" i="9"/>
  <c r="R205" i="9"/>
  <c r="X213" i="9"/>
  <c r="AD213" i="9"/>
  <c r="U213" i="9"/>
  <c r="L71" i="22" s="1"/>
  <c r="L213" i="9"/>
  <c r="O213" i="9"/>
  <c r="D213" i="9"/>
  <c r="I213" i="9"/>
  <c r="R213" i="9"/>
  <c r="AA213" i="9"/>
  <c r="F213" i="9"/>
  <c r="AD216" i="9"/>
  <c r="F216" i="9"/>
  <c r="U216" i="9"/>
  <c r="L216" i="9"/>
  <c r="O216" i="9"/>
  <c r="D216" i="9"/>
  <c r="I216" i="9"/>
  <c r="R216" i="9"/>
  <c r="J25" i="22" s="1"/>
  <c r="AA216" i="9"/>
  <c r="M217" i="9"/>
  <c r="AA151" i="22" s="1"/>
  <c r="Z218" i="9"/>
  <c r="W218" i="9"/>
  <c r="N218" i="9"/>
  <c r="E218" i="9"/>
  <c r="AC218" i="9"/>
  <c r="T218" i="9"/>
  <c r="K218" i="9"/>
  <c r="Q218" i="9"/>
  <c r="H218" i="9"/>
  <c r="R3" i="9"/>
  <c r="J178" i="22" s="1"/>
  <c r="R7" i="9"/>
  <c r="R11" i="9"/>
  <c r="R15" i="9"/>
  <c r="R19" i="9"/>
  <c r="R23" i="9"/>
  <c r="R27" i="9"/>
  <c r="R31" i="9"/>
  <c r="J186" i="22" s="1"/>
  <c r="R35" i="9"/>
  <c r="R39" i="9"/>
  <c r="R43" i="9"/>
  <c r="J190" i="22" s="1"/>
  <c r="R47" i="9"/>
  <c r="R51" i="9"/>
  <c r="J191" i="22" s="1"/>
  <c r="R55" i="9"/>
  <c r="J189" i="22" s="1"/>
  <c r="R59" i="9"/>
  <c r="J105" i="22" s="1"/>
  <c r="R63" i="9"/>
  <c r="J79" i="22" s="1"/>
  <c r="R67" i="9"/>
  <c r="J206" i="22" s="1"/>
  <c r="AD76" i="9"/>
  <c r="R209" i="22" s="1"/>
  <c r="F76" i="9"/>
  <c r="B209" i="22" s="1"/>
  <c r="D76" i="9"/>
  <c r="L76" i="9"/>
  <c r="X76" i="9"/>
  <c r="N209" i="22" s="1"/>
  <c r="M77" i="9"/>
  <c r="AA206" i="22" s="1"/>
  <c r="J78" i="9"/>
  <c r="Y78" i="9"/>
  <c r="P78" i="9"/>
  <c r="G78" i="9"/>
  <c r="M78" i="9"/>
  <c r="W78" i="9"/>
  <c r="Y79" i="9"/>
  <c r="O81" i="9"/>
  <c r="G84" i="9"/>
  <c r="AB84" i="9"/>
  <c r="AA88" i="9"/>
  <c r="P215" i="22" s="1"/>
  <c r="G89" i="9"/>
  <c r="W124" i="22" s="1"/>
  <c r="AB89" i="9"/>
  <c r="AK124" i="22" s="1"/>
  <c r="X97" i="9"/>
  <c r="AA97" i="9"/>
  <c r="R97" i="9"/>
  <c r="I97" i="9"/>
  <c r="L97" i="9"/>
  <c r="V97" i="9"/>
  <c r="V98" i="9"/>
  <c r="M99" i="9"/>
  <c r="M100" i="9"/>
  <c r="AA162" i="22" s="1"/>
  <c r="D101" i="9"/>
  <c r="AD104" i="9"/>
  <c r="R67" i="22" s="1"/>
  <c r="F104" i="9"/>
  <c r="L104" i="9"/>
  <c r="P105" i="9"/>
  <c r="AC216" i="22" s="1"/>
  <c r="AE105" i="9"/>
  <c r="AM216" i="22" s="1"/>
  <c r="V105" i="9"/>
  <c r="AG216" i="22" s="1"/>
  <c r="M105" i="9"/>
  <c r="AA216" i="22" s="1"/>
  <c r="Y105" i="9"/>
  <c r="AI216" i="22" s="1"/>
  <c r="AB107" i="9"/>
  <c r="AK220" i="22" s="1"/>
  <c r="Y107" i="9"/>
  <c r="AI220" i="22" s="1"/>
  <c r="P107" i="9"/>
  <c r="G107" i="9"/>
  <c r="W220" i="22" s="1"/>
  <c r="G111" i="9"/>
  <c r="AA111" i="9"/>
  <c r="G112" i="9"/>
  <c r="W193" i="22" s="1"/>
  <c r="Q112" i="9"/>
  <c r="J62" i="22"/>
  <c r="J116" i="9"/>
  <c r="Y201" i="22" s="1"/>
  <c r="AE116" i="9"/>
  <c r="K117" i="9"/>
  <c r="G119" i="9"/>
  <c r="W167" i="22" s="1"/>
  <c r="I120" i="9"/>
  <c r="D198" i="22" s="1"/>
  <c r="J121" i="9"/>
  <c r="T122" i="9"/>
  <c r="J123" i="9"/>
  <c r="Y113" i="22" s="1"/>
  <c r="L26" i="22"/>
  <c r="AE123" i="9"/>
  <c r="AM113" i="22" s="1"/>
  <c r="V125" i="9"/>
  <c r="AG192" i="22" s="1"/>
  <c r="L127" i="9"/>
  <c r="D127" i="9"/>
  <c r="M127" i="9"/>
  <c r="X127" i="9"/>
  <c r="M128" i="9"/>
  <c r="AA195" i="22" s="1"/>
  <c r="D129" i="9"/>
  <c r="Y129" i="9"/>
  <c r="AI200" i="22" s="1"/>
  <c r="D130" i="9"/>
  <c r="Y130" i="9"/>
  <c r="AI202" i="22" s="1"/>
  <c r="Y131" i="9"/>
  <c r="AI112" i="22" s="1"/>
  <c r="E132" i="9"/>
  <c r="P132" i="9"/>
  <c r="AC65" i="22" s="1"/>
  <c r="Z132" i="9"/>
  <c r="G133" i="9"/>
  <c r="W171" i="22" s="1"/>
  <c r="AB133" i="9"/>
  <c r="AB135" i="9"/>
  <c r="AK155" i="22" s="1"/>
  <c r="Y135" i="9"/>
  <c r="AI155" i="22" s="1"/>
  <c r="P135" i="9"/>
  <c r="AC155" i="22" s="1"/>
  <c r="G135" i="9"/>
  <c r="W155" i="22" s="1"/>
  <c r="O135" i="9"/>
  <c r="U136" i="9"/>
  <c r="P137" i="9"/>
  <c r="AE137" i="9"/>
  <c r="V137" i="9"/>
  <c r="M137" i="9"/>
  <c r="AE138" i="9"/>
  <c r="G140" i="9"/>
  <c r="AE140" i="9"/>
  <c r="S144" i="9"/>
  <c r="AE144" i="9"/>
  <c r="Z146" i="9"/>
  <c r="W146" i="9"/>
  <c r="N146" i="9"/>
  <c r="E146" i="9"/>
  <c r="Y147" i="9"/>
  <c r="AI83" i="22" s="1"/>
  <c r="E148" i="9"/>
  <c r="S148" i="9"/>
  <c r="AE148" i="9"/>
  <c r="E150" i="9"/>
  <c r="N150" i="9"/>
  <c r="W150" i="9"/>
  <c r="L151" i="9"/>
  <c r="D151" i="9"/>
  <c r="AA151" i="9"/>
  <c r="P43" i="22" s="1"/>
  <c r="R151" i="9"/>
  <c r="I151" i="9"/>
  <c r="I152" i="9"/>
  <c r="D2" i="22" s="1"/>
  <c r="X152" i="9"/>
  <c r="L12" i="22"/>
  <c r="D154" i="9"/>
  <c r="I155" i="9"/>
  <c r="D6" i="22" s="1"/>
  <c r="X155" i="9"/>
  <c r="G156" i="9"/>
  <c r="D157" i="9"/>
  <c r="H34" i="22"/>
  <c r="AB157" i="9"/>
  <c r="E160" i="9"/>
  <c r="AE160" i="9"/>
  <c r="H162" i="9"/>
  <c r="Y163" i="9"/>
  <c r="AI174" i="22" s="1"/>
  <c r="J164" i="9"/>
  <c r="Y158" i="22" s="1"/>
  <c r="Z166" i="9"/>
  <c r="AJ110" i="22" s="1"/>
  <c r="Q166" i="9"/>
  <c r="AD110" i="22" s="1"/>
  <c r="H166" i="9"/>
  <c r="X110" i="22" s="1"/>
  <c r="N166" i="9"/>
  <c r="AB110" i="22" s="1"/>
  <c r="AB167" i="9"/>
  <c r="Y167" i="9"/>
  <c r="P167" i="9"/>
  <c r="G167" i="9"/>
  <c r="S167" i="9"/>
  <c r="AE53" i="22" s="1"/>
  <c r="AD168" i="9"/>
  <c r="F168" i="9"/>
  <c r="X168" i="9"/>
  <c r="N39" i="22" s="1"/>
  <c r="O168" i="9"/>
  <c r="L168" i="9"/>
  <c r="AA168" i="9"/>
  <c r="D168" i="9"/>
  <c r="R168" i="9"/>
  <c r="X169" i="9"/>
  <c r="N76" i="22" s="1"/>
  <c r="AD169" i="9"/>
  <c r="R76" i="22" s="1"/>
  <c r="U169" i="9"/>
  <c r="L76" i="22" s="1"/>
  <c r="L169" i="9"/>
  <c r="F76" i="22" s="1"/>
  <c r="AA169" i="9"/>
  <c r="P76" i="22" s="1"/>
  <c r="F169" i="9"/>
  <c r="B76" i="22" s="1"/>
  <c r="D169" i="9"/>
  <c r="O169" i="9"/>
  <c r="H76" i="22" s="1"/>
  <c r="H176" i="9"/>
  <c r="X134" i="22" s="1"/>
  <c r="AA177" i="9"/>
  <c r="P164" i="22" s="1"/>
  <c r="D48" i="22"/>
  <c r="I179" i="9"/>
  <c r="X179" i="9"/>
  <c r="L180" i="9"/>
  <c r="F96" i="22" s="1"/>
  <c r="M182" i="9"/>
  <c r="AA146" i="22" s="1"/>
  <c r="M183" i="9"/>
  <c r="AA183" i="9"/>
  <c r="K184" i="9"/>
  <c r="Z186" i="9"/>
  <c r="Q186" i="9"/>
  <c r="H186" i="9"/>
  <c r="AC186" i="9"/>
  <c r="T186" i="9"/>
  <c r="W186" i="9"/>
  <c r="K186" i="9"/>
  <c r="R188" i="9"/>
  <c r="P189" i="9"/>
  <c r="AB189" i="9"/>
  <c r="S189" i="9"/>
  <c r="J189" i="9"/>
  <c r="AE189" i="9"/>
  <c r="Y189" i="9"/>
  <c r="V189" i="9"/>
  <c r="AG44" i="22" s="1"/>
  <c r="Y192" i="9"/>
  <c r="K199" i="9"/>
  <c r="AB205" i="9"/>
  <c r="AK72" i="22" s="1"/>
  <c r="AE205" i="9"/>
  <c r="AM72" i="22" s="1"/>
  <c r="Y205" i="9"/>
  <c r="AI72" i="22" s="1"/>
  <c r="P205" i="9"/>
  <c r="AC72" i="22" s="1"/>
  <c r="V205" i="9"/>
  <c r="AG72" i="22" s="1"/>
  <c r="J205" i="9"/>
  <c r="Y72" i="22" s="1"/>
  <c r="G205" i="9"/>
  <c r="W72" i="22" s="1"/>
  <c r="L206" i="9"/>
  <c r="F133" i="22" s="1"/>
  <c r="M214" i="9"/>
  <c r="AE214" i="9"/>
  <c r="X216" i="9"/>
  <c r="M221" i="9"/>
  <c r="AA165" i="22" s="1"/>
  <c r="AB223" i="9"/>
  <c r="S223" i="9"/>
  <c r="J223" i="9"/>
  <c r="G223" i="9"/>
  <c r="P223" i="9"/>
  <c r="M223" i="9"/>
  <c r="V223" i="9"/>
  <c r="AE223" i="9"/>
  <c r="M98" i="9"/>
  <c r="AA101" i="9"/>
  <c r="P97" i="22" s="1"/>
  <c r="L103" i="9"/>
  <c r="F161" i="22" s="1"/>
  <c r="D103" i="9"/>
  <c r="AA103" i="9"/>
  <c r="P161" i="22" s="1"/>
  <c r="R103" i="9"/>
  <c r="J161" i="22" s="1"/>
  <c r="I103" i="9"/>
  <c r="D161" i="22" s="1"/>
  <c r="B60" i="22"/>
  <c r="AB110" i="9"/>
  <c r="J22" i="22"/>
  <c r="X117" i="9"/>
  <c r="N196" i="22" s="1"/>
  <c r="O117" i="9"/>
  <c r="H196" i="22" s="1"/>
  <c r="F117" i="9"/>
  <c r="B196" i="22" s="1"/>
  <c r="L117" i="9"/>
  <c r="F196" i="22" s="1"/>
  <c r="K118" i="9"/>
  <c r="T118" i="9"/>
  <c r="AC118" i="9"/>
  <c r="AD124" i="9"/>
  <c r="F124" i="9"/>
  <c r="B201" i="22" s="1"/>
  <c r="D124" i="9"/>
  <c r="L124" i="9"/>
  <c r="X124" i="9"/>
  <c r="N201" i="22" s="1"/>
  <c r="Q132" i="9"/>
  <c r="AD135" i="9"/>
  <c r="R163" i="22" s="1"/>
  <c r="G143" i="9"/>
  <c r="W142" i="22" s="1"/>
  <c r="AE143" i="9"/>
  <c r="AM142" i="22" s="1"/>
  <c r="X145" i="9"/>
  <c r="AA145" i="9"/>
  <c r="R145" i="9"/>
  <c r="J102" i="22" s="1"/>
  <c r="I145" i="9"/>
  <c r="O145" i="9"/>
  <c r="F145" i="9"/>
  <c r="P147" i="9"/>
  <c r="H148" i="9"/>
  <c r="T148" i="9"/>
  <c r="X149" i="9"/>
  <c r="O149" i="9"/>
  <c r="F149" i="9"/>
  <c r="D149" i="9"/>
  <c r="AA149" i="9"/>
  <c r="P141" i="22" s="1"/>
  <c r="AB151" i="9"/>
  <c r="AK108" i="22" s="1"/>
  <c r="Y151" i="9"/>
  <c r="AI108" i="22" s="1"/>
  <c r="P151" i="9"/>
  <c r="AC108" i="22" s="1"/>
  <c r="G151" i="9"/>
  <c r="W108" i="22" s="1"/>
  <c r="AB158" i="9"/>
  <c r="D9" i="22"/>
  <c r="X161" i="9"/>
  <c r="AA161" i="9"/>
  <c r="R161" i="9"/>
  <c r="I161" i="9"/>
  <c r="D44" i="22" s="1"/>
  <c r="O161" i="9"/>
  <c r="H44" i="22" s="1"/>
  <c r="F161" i="9"/>
  <c r="B10" i="22" s="1"/>
  <c r="AD161" i="9"/>
  <c r="D16" i="22"/>
  <c r="H46" i="22"/>
  <c r="U167" i="9"/>
  <c r="L157" i="22" s="1"/>
  <c r="X173" i="9"/>
  <c r="D173" i="9"/>
  <c r="R173" i="9"/>
  <c r="J134" i="22" s="1"/>
  <c r="O173" i="9"/>
  <c r="H134" i="22" s="1"/>
  <c r="J174" i="9"/>
  <c r="AE174" i="9"/>
  <c r="V174" i="9"/>
  <c r="M174" i="9"/>
  <c r="D174" i="9"/>
  <c r="Y174" i="9"/>
  <c r="P174" i="9"/>
  <c r="G174" i="9"/>
  <c r="S174" i="9"/>
  <c r="M180" i="9"/>
  <c r="AA137" i="22" s="1"/>
  <c r="X181" i="9"/>
  <c r="R181" i="9"/>
  <c r="U181" i="9"/>
  <c r="L53" i="22" s="1"/>
  <c r="I181" i="9"/>
  <c r="D17" i="22" s="1"/>
  <c r="J182" i="9"/>
  <c r="Y146" i="22" s="1"/>
  <c r="P182" i="9"/>
  <c r="AC146" i="22" s="1"/>
  <c r="AE182" i="9"/>
  <c r="AM146" i="22" s="1"/>
  <c r="AB182" i="9"/>
  <c r="AK146" i="22" s="1"/>
  <c r="G182" i="9"/>
  <c r="AE183" i="9"/>
  <c r="K185" i="9"/>
  <c r="J190" i="9"/>
  <c r="AB190" i="9"/>
  <c r="S190" i="9"/>
  <c r="AE190" i="9"/>
  <c r="I20" i="14" s="1"/>
  <c r="V190" i="9"/>
  <c r="M190" i="9"/>
  <c r="D190" i="9"/>
  <c r="M204" i="9"/>
  <c r="L215" i="9"/>
  <c r="D215" i="9"/>
  <c r="X215" i="9"/>
  <c r="O215" i="9"/>
  <c r="F215" i="9"/>
  <c r="B24" i="22" s="1"/>
  <c r="U215" i="9"/>
  <c r="AD215" i="9"/>
  <c r="I215" i="9"/>
  <c r="D24" i="22" s="1"/>
  <c r="R215" i="9"/>
  <c r="AA215" i="9"/>
  <c r="N78" i="9"/>
  <c r="M97" i="9"/>
  <c r="V104" i="9"/>
  <c r="AG215" i="22" s="1"/>
  <c r="Y104" i="9"/>
  <c r="AI215" i="22" s="1"/>
  <c r="P104" i="9"/>
  <c r="AC215" i="22" s="1"/>
  <c r="G104" i="9"/>
  <c r="W215" i="22" s="1"/>
  <c r="M104" i="9"/>
  <c r="AA215" i="22" s="1"/>
  <c r="AA108" i="9"/>
  <c r="AD113" i="9"/>
  <c r="R194" i="22" s="1"/>
  <c r="M125" i="9"/>
  <c r="AA192" i="22" s="1"/>
  <c r="J126" i="9"/>
  <c r="Y203" i="22" s="1"/>
  <c r="Y126" i="9"/>
  <c r="AI203" i="22" s="1"/>
  <c r="P126" i="9"/>
  <c r="G126" i="9"/>
  <c r="W203" i="22" s="1"/>
  <c r="M126" i="9"/>
  <c r="Y127" i="9"/>
  <c r="N128" i="9"/>
  <c r="AC128" i="9"/>
  <c r="T128" i="9"/>
  <c r="K128" i="9"/>
  <c r="P130" i="9"/>
  <c r="AC202" i="22" s="1"/>
  <c r="P131" i="9"/>
  <c r="AC112" i="22" s="1"/>
  <c r="L139" i="9"/>
  <c r="D139" i="9"/>
  <c r="O139" i="9"/>
  <c r="H98" i="22" s="1"/>
  <c r="AA139" i="9"/>
  <c r="P98" i="22" s="1"/>
  <c r="AD194" i="5"/>
  <c r="R31" i="21" s="1"/>
  <c r="X194" i="5"/>
  <c r="N31" i="21" s="1"/>
  <c r="AA194" i="5"/>
  <c r="P31" i="21" s="1"/>
  <c r="R194" i="5"/>
  <c r="J31" i="21" s="1"/>
  <c r="AB197" i="5"/>
  <c r="AE197" i="5"/>
  <c r="Y197" i="5"/>
  <c r="AI92" i="21" s="1"/>
  <c r="S197" i="5"/>
  <c r="AD202" i="5"/>
  <c r="R100" i="21" s="1"/>
  <c r="X202" i="5"/>
  <c r="N100" i="21" s="1"/>
  <c r="AA202" i="5"/>
  <c r="P100" i="21" s="1"/>
  <c r="R202" i="5"/>
  <c r="J100" i="21" s="1"/>
  <c r="AB205" i="5"/>
  <c r="AK68" i="21" s="1"/>
  <c r="AE205" i="5"/>
  <c r="AM68" i="21" s="1"/>
  <c r="Y205" i="5"/>
  <c r="AI68" i="21" s="1"/>
  <c r="S205" i="5"/>
  <c r="AE68" i="21" s="1"/>
  <c r="D3" i="9"/>
  <c r="D7" i="9"/>
  <c r="D11" i="9"/>
  <c r="D15" i="9"/>
  <c r="D19" i="9"/>
  <c r="D23" i="9"/>
  <c r="D27" i="9"/>
  <c r="D31" i="9"/>
  <c r="D35" i="9"/>
  <c r="D39" i="9"/>
  <c r="D43" i="9"/>
  <c r="D47" i="9"/>
  <c r="D51" i="9"/>
  <c r="D55" i="9"/>
  <c r="D59" i="9"/>
  <c r="D63" i="9"/>
  <c r="D67" i="9"/>
  <c r="AD72" i="9"/>
  <c r="F72" i="9"/>
  <c r="L72" i="9"/>
  <c r="P73" i="9"/>
  <c r="AE73" i="9"/>
  <c r="V73" i="9"/>
  <c r="M73" i="9"/>
  <c r="Y73" i="9"/>
  <c r="AB75" i="9"/>
  <c r="Y75" i="9"/>
  <c r="P75" i="9"/>
  <c r="G75" i="9"/>
  <c r="E78" i="9"/>
  <c r="G79" i="9"/>
  <c r="J84" i="9"/>
  <c r="AE84" i="9"/>
  <c r="I88" i="9"/>
  <c r="D215" i="22" s="1"/>
  <c r="J89" i="9"/>
  <c r="Y124" i="22" s="1"/>
  <c r="J91" i="9"/>
  <c r="Y219" i="22" s="1"/>
  <c r="AE91" i="9"/>
  <c r="AM219" i="22" s="1"/>
  <c r="L95" i="9"/>
  <c r="F126" i="22" s="1"/>
  <c r="D95" i="9"/>
  <c r="X95" i="9"/>
  <c r="N126" i="22" s="1"/>
  <c r="M96" i="9"/>
  <c r="D97" i="9"/>
  <c r="Y97" i="9"/>
  <c r="D98" i="9"/>
  <c r="Y98" i="9"/>
  <c r="Y99" i="9"/>
  <c r="P100" i="9"/>
  <c r="AC162" i="22" s="1"/>
  <c r="R101" i="9"/>
  <c r="B29" i="22"/>
  <c r="X103" i="9"/>
  <c r="D104" i="9"/>
  <c r="O104" i="9"/>
  <c r="H67" i="22" s="1"/>
  <c r="R108" i="9"/>
  <c r="G109" i="9"/>
  <c r="J60" i="22"/>
  <c r="AB109" i="9"/>
  <c r="AK196" i="22" s="1"/>
  <c r="S110" i="9"/>
  <c r="I111" i="9"/>
  <c r="D193" i="22" s="1"/>
  <c r="S111" i="9"/>
  <c r="AE114" i="22" s="1"/>
  <c r="AD111" i="9"/>
  <c r="R193" i="22" s="1"/>
  <c r="S112" i="9"/>
  <c r="AE112" i="9"/>
  <c r="AM193" i="22" s="1"/>
  <c r="U113" i="9"/>
  <c r="L194" i="22" s="1"/>
  <c r="AD116" i="9"/>
  <c r="F116" i="9"/>
  <c r="B64" i="22" s="1"/>
  <c r="AA116" i="9"/>
  <c r="R116" i="9"/>
  <c r="I116" i="9"/>
  <c r="D61" i="22" s="1"/>
  <c r="L116" i="9"/>
  <c r="P117" i="9"/>
  <c r="AC115" i="22" s="1"/>
  <c r="Y117" i="9"/>
  <c r="AI115" i="22" s="1"/>
  <c r="M117" i="9"/>
  <c r="AA115" i="22" s="1"/>
  <c r="W117" i="9"/>
  <c r="J119" i="9"/>
  <c r="Y167" i="22" s="1"/>
  <c r="AE119" i="9"/>
  <c r="U120" i="9"/>
  <c r="L198" i="22" s="1"/>
  <c r="X121" i="9"/>
  <c r="N112" i="22" s="1"/>
  <c r="D121" i="9"/>
  <c r="L121" i="9"/>
  <c r="J122" i="9"/>
  <c r="Y111" i="22" s="1"/>
  <c r="AB122" i="9"/>
  <c r="S122" i="9"/>
  <c r="V122" i="9"/>
  <c r="L123" i="9"/>
  <c r="F200" i="22" s="1"/>
  <c r="D123" i="9"/>
  <c r="M123" i="9"/>
  <c r="AA113" i="22" s="1"/>
  <c r="V124" i="9"/>
  <c r="M124" i="9"/>
  <c r="O124" i="9"/>
  <c r="H201" i="22" s="1"/>
  <c r="Y124" i="9"/>
  <c r="D125" i="9"/>
  <c r="Y125" i="9"/>
  <c r="AI192" i="22" s="1"/>
  <c r="D126" i="9"/>
  <c r="F127" i="9"/>
  <c r="P127" i="9"/>
  <c r="AC198" i="22" s="1"/>
  <c r="E128" i="9"/>
  <c r="P128" i="9"/>
  <c r="AC195" i="22" s="1"/>
  <c r="Z128" i="9"/>
  <c r="F129" i="9"/>
  <c r="B115" i="22" s="1"/>
  <c r="AB129" i="9"/>
  <c r="G130" i="9"/>
  <c r="W202" i="22" s="1"/>
  <c r="AB130" i="9"/>
  <c r="G131" i="9"/>
  <c r="W112" i="22" s="1"/>
  <c r="H132" i="9"/>
  <c r="S132" i="9"/>
  <c r="AC132" i="9"/>
  <c r="J133" i="9"/>
  <c r="Y171" i="22" s="1"/>
  <c r="H134" i="9"/>
  <c r="Q134" i="9"/>
  <c r="F135" i="9"/>
  <c r="B163" i="22" s="1"/>
  <c r="S135" i="9"/>
  <c r="AE155" i="22" s="1"/>
  <c r="AE135" i="9"/>
  <c r="AM155" i="22" s="1"/>
  <c r="L136" i="9"/>
  <c r="V138" i="9"/>
  <c r="AB139" i="9"/>
  <c r="Y139" i="9"/>
  <c r="P139" i="9"/>
  <c r="G139" i="9"/>
  <c r="M141" i="9"/>
  <c r="AA139" i="22" s="1"/>
  <c r="W141" i="9"/>
  <c r="J142" i="9"/>
  <c r="Y142" i="9"/>
  <c r="P142" i="9"/>
  <c r="G142" i="9"/>
  <c r="AB142" i="9"/>
  <c r="S143" i="9"/>
  <c r="AE142" i="22" s="1"/>
  <c r="W144" i="9"/>
  <c r="P145" i="9"/>
  <c r="AC143" i="22" s="1"/>
  <c r="Y145" i="9"/>
  <c r="AI143" i="22" s="1"/>
  <c r="AB145" i="9"/>
  <c r="AK143" i="22" s="1"/>
  <c r="Q146" i="9"/>
  <c r="G147" i="9"/>
  <c r="J148" i="9"/>
  <c r="U148" i="9"/>
  <c r="P149" i="9"/>
  <c r="Y149" i="9"/>
  <c r="AE149" i="9"/>
  <c r="V149" i="9"/>
  <c r="AG157" i="22" s="1"/>
  <c r="M149" i="9"/>
  <c r="AB149" i="9"/>
  <c r="AD151" i="9"/>
  <c r="AA152" i="9"/>
  <c r="D12" i="22"/>
  <c r="Y153" i="9"/>
  <c r="AA155" i="9"/>
  <c r="Y156" i="9"/>
  <c r="B34" i="22"/>
  <c r="S157" i="9"/>
  <c r="AE157" i="9"/>
  <c r="H49" i="22"/>
  <c r="M159" i="9"/>
  <c r="P161" i="9"/>
  <c r="Y161" i="9"/>
  <c r="S161" i="9"/>
  <c r="AE161" i="9"/>
  <c r="P163" i="9"/>
  <c r="AC174" i="22" s="1"/>
  <c r="L164" i="9"/>
  <c r="AB164" i="9"/>
  <c r="AK158" i="22" s="1"/>
  <c r="V167" i="9"/>
  <c r="AG53" i="22" s="1"/>
  <c r="P173" i="9"/>
  <c r="AB173" i="9"/>
  <c r="S173" i="9"/>
  <c r="J173" i="9"/>
  <c r="Y173" i="9"/>
  <c r="G173" i="9"/>
  <c r="U173" i="9"/>
  <c r="L134" i="22" s="1"/>
  <c r="K176" i="9"/>
  <c r="Z134" i="22" s="1"/>
  <c r="AC176" i="9"/>
  <c r="AL134" i="22" s="1"/>
  <c r="L177" i="9"/>
  <c r="F164" i="22" s="1"/>
  <c r="AD177" i="9"/>
  <c r="R164" i="22" s="1"/>
  <c r="M179" i="9"/>
  <c r="AE179" i="9"/>
  <c r="AM144" i="22" s="1"/>
  <c r="O180" i="9"/>
  <c r="H96" i="22" s="1"/>
  <c r="P181" i="9"/>
  <c r="AC147" i="22" s="1"/>
  <c r="AB181" i="9"/>
  <c r="G181" i="9"/>
  <c r="AE181" i="9"/>
  <c r="AM147" i="22" s="1"/>
  <c r="S181" i="9"/>
  <c r="AE147" i="22" s="1"/>
  <c r="D182" i="9"/>
  <c r="O183" i="9"/>
  <c r="P184" i="9"/>
  <c r="X185" i="9"/>
  <c r="AD185" i="9"/>
  <c r="U185" i="9"/>
  <c r="L185" i="9"/>
  <c r="I185" i="9"/>
  <c r="Z185" i="9"/>
  <c r="P187" i="9"/>
  <c r="AC106" i="22" s="1"/>
  <c r="P190" i="9"/>
  <c r="L191" i="9"/>
  <c r="D191" i="9"/>
  <c r="AA191" i="9"/>
  <c r="P103" i="22" s="1"/>
  <c r="U191" i="9"/>
  <c r="L103" i="22" s="1"/>
  <c r="R191" i="9"/>
  <c r="J103" i="22" s="1"/>
  <c r="AD191" i="9"/>
  <c r="R103" i="22" s="1"/>
  <c r="M192" i="9"/>
  <c r="AA51" i="22" s="1"/>
  <c r="M195" i="9"/>
  <c r="M196" i="9"/>
  <c r="D32" i="22"/>
  <c r="S206" i="9"/>
  <c r="AE101" i="22" s="1"/>
  <c r="L212" i="9"/>
  <c r="AE218" i="9"/>
  <c r="L220" i="9"/>
  <c r="N224" i="9"/>
  <c r="Z224" i="9"/>
  <c r="Q224" i="9"/>
  <c r="H224" i="9"/>
  <c r="AC224" i="9"/>
  <c r="W224" i="9"/>
  <c r="K224" i="9"/>
  <c r="T224" i="9"/>
  <c r="AD140" i="9"/>
  <c r="R142" i="22" s="1"/>
  <c r="F140" i="9"/>
  <c r="B142" i="22" s="1"/>
  <c r="L143" i="9"/>
  <c r="D143" i="9"/>
  <c r="U143" i="9"/>
  <c r="AD143" i="9"/>
  <c r="M152" i="9"/>
  <c r="AA157" i="22" s="1"/>
  <c r="AD156" i="9"/>
  <c r="F156" i="9"/>
  <c r="L159" i="9"/>
  <c r="D159" i="9"/>
  <c r="U159" i="9"/>
  <c r="AD159" i="9"/>
  <c r="J8" i="22"/>
  <c r="M165" i="9"/>
  <c r="V165" i="9"/>
  <c r="AG46" i="22" s="1"/>
  <c r="AE165" i="9"/>
  <c r="M168" i="9"/>
  <c r="AA109" i="22" s="1"/>
  <c r="Y168" i="9"/>
  <c r="AI109" i="22" s="1"/>
  <c r="D170" i="9"/>
  <c r="Y171" i="9"/>
  <c r="AI138" i="22" s="1"/>
  <c r="L175" i="9"/>
  <c r="D175" i="9"/>
  <c r="V176" i="9"/>
  <c r="AB176" i="9"/>
  <c r="S176" i="9"/>
  <c r="J176" i="9"/>
  <c r="M176" i="9"/>
  <c r="Y177" i="9"/>
  <c r="AI78" i="22" s="1"/>
  <c r="Y178" i="9"/>
  <c r="AI145" i="22" s="1"/>
  <c r="L189" i="9"/>
  <c r="F101" i="22" s="1"/>
  <c r="G197" i="9"/>
  <c r="W92" i="22" s="1"/>
  <c r="Y200" i="9"/>
  <c r="AB200" i="9"/>
  <c r="AE200" i="9"/>
  <c r="M200" i="9"/>
  <c r="AE201" i="9"/>
  <c r="AM33" i="22" s="1"/>
  <c r="Y201" i="9"/>
  <c r="AB201" i="9"/>
  <c r="P201" i="9"/>
  <c r="M201" i="9"/>
  <c r="AD202" i="9"/>
  <c r="X202" i="9"/>
  <c r="N104" i="22" s="1"/>
  <c r="AA202" i="9"/>
  <c r="P104" i="22" s="1"/>
  <c r="I203" i="9"/>
  <c r="D208" i="9"/>
  <c r="O208" i="9"/>
  <c r="D209" i="9"/>
  <c r="O209" i="9"/>
  <c r="D210" i="9"/>
  <c r="O211" i="9"/>
  <c r="Y211" i="9"/>
  <c r="G212" i="9"/>
  <c r="W149" i="22" s="1"/>
  <c r="G215" i="9"/>
  <c r="R217" i="9"/>
  <c r="O219" i="9"/>
  <c r="P220" i="9"/>
  <c r="R223" i="9"/>
  <c r="J89" i="22" s="1"/>
  <c r="J224" i="9"/>
  <c r="AE224" i="9"/>
  <c r="U225" i="9"/>
  <c r="AD228" i="9"/>
  <c r="F228" i="9"/>
  <c r="X228" i="9"/>
  <c r="N141" i="22" s="1"/>
  <c r="O228" i="9"/>
  <c r="H141" i="22" s="1"/>
  <c r="L228" i="9"/>
  <c r="F141" i="22" s="1"/>
  <c r="W229" i="9"/>
  <c r="M230" i="9"/>
  <c r="L231" i="9"/>
  <c r="D231" i="9"/>
  <c r="X231" i="9"/>
  <c r="O231" i="9"/>
  <c r="F231" i="9"/>
  <c r="M231" i="9"/>
  <c r="D3" i="10"/>
  <c r="P3" i="10"/>
  <c r="D4" i="10"/>
  <c r="F6" i="10"/>
  <c r="O6" i="10"/>
  <c r="L6" i="10"/>
  <c r="F203" i="24" s="1"/>
  <c r="I7" i="10"/>
  <c r="U7" i="10"/>
  <c r="L7" i="10"/>
  <c r="G9" i="10"/>
  <c r="Q175" i="24" s="1"/>
  <c r="P9" i="10"/>
  <c r="W175" i="24" s="1"/>
  <c r="D13" i="10"/>
  <c r="V14" i="10"/>
  <c r="M14" i="10"/>
  <c r="U93" i="24" s="1"/>
  <c r="P14" i="10"/>
  <c r="V17" i="10"/>
  <c r="O21" i="10"/>
  <c r="D22" i="10"/>
  <c r="P24" i="10"/>
  <c r="J24" i="10"/>
  <c r="V25" i="10"/>
  <c r="AA96" i="24" s="1"/>
  <c r="M27" i="10"/>
  <c r="S27" i="10"/>
  <c r="S28" i="10"/>
  <c r="K36" i="10"/>
  <c r="M38" i="10"/>
  <c r="M51" i="10"/>
  <c r="U102" i="24" s="1"/>
  <c r="J51" i="10"/>
  <c r="G51" i="10"/>
  <c r="P51" i="10"/>
  <c r="V51" i="10"/>
  <c r="F53" i="10"/>
  <c r="M59" i="10"/>
  <c r="U186" i="24" s="1"/>
  <c r="V59" i="10"/>
  <c r="AA186" i="24" s="1"/>
  <c r="G59" i="10"/>
  <c r="Q186" i="24" s="1"/>
  <c r="P59" i="10"/>
  <c r="W186" i="24" s="1"/>
  <c r="N60" i="10"/>
  <c r="Q66" i="10"/>
  <c r="X204" i="24" s="1"/>
  <c r="V78" i="10"/>
  <c r="P78" i="10"/>
  <c r="G78" i="10"/>
  <c r="S78" i="10"/>
  <c r="J78" i="10"/>
  <c r="V79" i="10"/>
  <c r="M79" i="10"/>
  <c r="S79" i="10"/>
  <c r="J79" i="10"/>
  <c r="L86" i="10"/>
  <c r="F210" i="24" s="1"/>
  <c r="L225" i="9"/>
  <c r="L227" i="9"/>
  <c r="D227" i="9"/>
  <c r="M228" i="9"/>
  <c r="Y228" i="9"/>
  <c r="N229" i="9"/>
  <c r="Z230" i="9"/>
  <c r="Q230" i="9"/>
  <c r="H230" i="9"/>
  <c r="N230" i="9"/>
  <c r="Y231" i="9"/>
  <c r="J10" i="22"/>
  <c r="J20" i="22"/>
  <c r="D34" i="22"/>
  <c r="O4" i="10"/>
  <c r="H173" i="24" s="1"/>
  <c r="K5" i="10"/>
  <c r="Q5" i="10"/>
  <c r="H5" i="10"/>
  <c r="N5" i="10"/>
  <c r="V176" i="24" s="1"/>
  <c r="M6" i="10"/>
  <c r="U179" i="24" s="1"/>
  <c r="L8" i="10"/>
  <c r="D8" i="10"/>
  <c r="R8" i="10"/>
  <c r="I8" i="10"/>
  <c r="O8" i="10"/>
  <c r="T9" i="10"/>
  <c r="Z175" i="24" s="1"/>
  <c r="K9" i="10"/>
  <c r="T175" i="24" s="1"/>
  <c r="Q9" i="10"/>
  <c r="X175" i="24" s="1"/>
  <c r="U11" i="10"/>
  <c r="R11" i="10"/>
  <c r="I11" i="10"/>
  <c r="D11" i="10"/>
  <c r="O11" i="10"/>
  <c r="H12" i="10"/>
  <c r="T12" i="10"/>
  <c r="K12" i="10"/>
  <c r="Q12" i="10"/>
  <c r="I16" i="10"/>
  <c r="D176" i="24" s="1"/>
  <c r="K19" i="10"/>
  <c r="P20" i="10"/>
  <c r="W54" i="24" s="1"/>
  <c r="J20" i="10"/>
  <c r="J25" i="10"/>
  <c r="J34" i="10"/>
  <c r="D34" i="10"/>
  <c r="S34" i="10"/>
  <c r="P34" i="10"/>
  <c r="L39" i="10"/>
  <c r="N44" i="10"/>
  <c r="Q47" i="10"/>
  <c r="H47" i="10"/>
  <c r="T47" i="10"/>
  <c r="U52" i="10"/>
  <c r="L52" i="10"/>
  <c r="I52" i="10"/>
  <c r="O52" i="10"/>
  <c r="D52" i="10"/>
  <c r="R52" i="10"/>
  <c r="J187" i="24" s="1"/>
  <c r="U53" i="10"/>
  <c r="K54" i="10"/>
  <c r="Q55" i="10"/>
  <c r="K55" i="10"/>
  <c r="E59" i="10"/>
  <c r="K59" i="10"/>
  <c r="Q59" i="10"/>
  <c r="O60" i="10"/>
  <c r="F60" i="10"/>
  <c r="U60" i="10"/>
  <c r="R60" i="10"/>
  <c r="P68" i="10"/>
  <c r="S68" i="10"/>
  <c r="J68" i="10"/>
  <c r="V68" i="10"/>
  <c r="AA206" i="24" s="1"/>
  <c r="G68" i="10"/>
  <c r="I71" i="10"/>
  <c r="F71" i="10"/>
  <c r="B203" i="24" s="1"/>
  <c r="O71" i="10"/>
  <c r="H203" i="24" s="1"/>
  <c r="D71" i="10"/>
  <c r="U83" i="10"/>
  <c r="I83" i="10"/>
  <c r="R83" i="10"/>
  <c r="R86" i="10"/>
  <c r="J210" i="24" s="1"/>
  <c r="D95" i="10"/>
  <c r="J95" i="10"/>
  <c r="S95" i="10"/>
  <c r="G95" i="10"/>
  <c r="P95" i="10"/>
  <c r="W64" i="24" s="1"/>
  <c r="L96" i="10"/>
  <c r="F216" i="24" s="1"/>
  <c r="D96" i="10"/>
  <c r="U96" i="10"/>
  <c r="L216" i="24" s="1"/>
  <c r="I96" i="10"/>
  <c r="D216" i="24" s="1"/>
  <c r="R96" i="10"/>
  <c r="J216" i="24" s="1"/>
  <c r="F96" i="10"/>
  <c r="O96" i="10"/>
  <c r="AD80" i="9"/>
  <c r="R211" i="22" s="1"/>
  <c r="F80" i="9"/>
  <c r="B211" i="22" s="1"/>
  <c r="L83" i="9"/>
  <c r="D83" i="9"/>
  <c r="U83" i="9"/>
  <c r="AD83" i="9"/>
  <c r="AD96" i="9"/>
  <c r="R220" i="22" s="1"/>
  <c r="F96" i="9"/>
  <c r="B220" i="22" s="1"/>
  <c r="L99" i="9"/>
  <c r="F127" i="22" s="1"/>
  <c r="D99" i="9"/>
  <c r="U99" i="9"/>
  <c r="AD99" i="9"/>
  <c r="R127" i="22" s="1"/>
  <c r="AD112" i="9"/>
  <c r="F112" i="9"/>
  <c r="L115" i="9"/>
  <c r="D115" i="9"/>
  <c r="U115" i="9"/>
  <c r="L63" i="22" s="1"/>
  <c r="AD115" i="9"/>
  <c r="F64" i="22"/>
  <c r="AD128" i="9"/>
  <c r="R114" i="22" s="1"/>
  <c r="F128" i="9"/>
  <c r="B114" i="22" s="1"/>
  <c r="L131" i="9"/>
  <c r="F202" i="22" s="1"/>
  <c r="D131" i="9"/>
  <c r="U131" i="9"/>
  <c r="L202" i="22" s="1"/>
  <c r="AD131" i="9"/>
  <c r="R202" i="22" s="1"/>
  <c r="D137" i="9"/>
  <c r="D140" i="9"/>
  <c r="AD144" i="9"/>
  <c r="R143" i="22" s="1"/>
  <c r="F144" i="9"/>
  <c r="B143" i="22" s="1"/>
  <c r="L147" i="9"/>
  <c r="D147" i="9"/>
  <c r="U147" i="9"/>
  <c r="AD147" i="9"/>
  <c r="G152" i="9"/>
  <c r="W157" i="22" s="1"/>
  <c r="P152" i="9"/>
  <c r="Y152" i="9"/>
  <c r="AI157" i="22" s="1"/>
  <c r="D153" i="9"/>
  <c r="G155" i="9"/>
  <c r="W49" i="22" s="1"/>
  <c r="P155" i="9"/>
  <c r="AC49" i="22" s="1"/>
  <c r="Y155" i="9"/>
  <c r="D156" i="9"/>
  <c r="AD160" i="9"/>
  <c r="F160" i="9"/>
  <c r="B23" i="22" s="1"/>
  <c r="L163" i="9"/>
  <c r="D163" i="9"/>
  <c r="U163" i="9"/>
  <c r="AD163" i="9"/>
  <c r="R11" i="22" s="1"/>
  <c r="Y165" i="9"/>
  <c r="AI46" i="22" s="1"/>
  <c r="G168" i="9"/>
  <c r="P170" i="9"/>
  <c r="AC81" i="22" s="1"/>
  <c r="G171" i="9"/>
  <c r="W138" i="22" s="1"/>
  <c r="O175" i="9"/>
  <c r="H154" i="22" s="1"/>
  <c r="P176" i="9"/>
  <c r="G178" i="9"/>
  <c r="W145" i="22" s="1"/>
  <c r="AD184" i="9"/>
  <c r="F184" i="9"/>
  <c r="X184" i="9"/>
  <c r="O184" i="9"/>
  <c r="L184" i="9"/>
  <c r="M186" i="9"/>
  <c r="AA79" i="22" s="1"/>
  <c r="L187" i="9"/>
  <c r="F138" i="22" s="1"/>
  <c r="D187" i="9"/>
  <c r="X187" i="9"/>
  <c r="N138" i="22" s="1"/>
  <c r="O187" i="9"/>
  <c r="H138" i="22" s="1"/>
  <c r="F187" i="9"/>
  <c r="B138" i="22" s="1"/>
  <c r="D189" i="9"/>
  <c r="AD192" i="9"/>
  <c r="F192" i="9"/>
  <c r="L192" i="9"/>
  <c r="F7" i="22" s="1"/>
  <c r="AE193" i="9"/>
  <c r="Y193" i="9"/>
  <c r="AB193" i="9"/>
  <c r="P193" i="9"/>
  <c r="G193" i="9"/>
  <c r="M193" i="9"/>
  <c r="AD194" i="9"/>
  <c r="X194" i="9"/>
  <c r="AA194" i="9"/>
  <c r="D194" i="9"/>
  <c r="L194" i="9"/>
  <c r="F34" i="22" s="1"/>
  <c r="U194" i="9"/>
  <c r="L45" i="22" s="1"/>
  <c r="G200" i="9"/>
  <c r="H51" i="22"/>
  <c r="D202" i="9"/>
  <c r="G209" i="9"/>
  <c r="R209" i="9"/>
  <c r="AB209" i="9"/>
  <c r="P210" i="9"/>
  <c r="G211" i="9"/>
  <c r="W97" i="22" s="1"/>
  <c r="S212" i="9"/>
  <c r="AE149" i="22" s="1"/>
  <c r="S215" i="9"/>
  <c r="U217" i="9"/>
  <c r="AA219" i="9"/>
  <c r="AD224" i="9"/>
  <c r="R150" i="22" s="1"/>
  <c r="F224" i="9"/>
  <c r="B150" i="22" s="1"/>
  <c r="L224" i="9"/>
  <c r="M225" i="9"/>
  <c r="Y225" i="9"/>
  <c r="M226" i="9"/>
  <c r="X227" i="9"/>
  <c r="D228" i="9"/>
  <c r="P228" i="9"/>
  <c r="E229" i="9"/>
  <c r="Z229" i="9"/>
  <c r="E230" i="9"/>
  <c r="Y230" i="9"/>
  <c r="P231" i="9"/>
  <c r="E232" i="9"/>
  <c r="Z232" i="9"/>
  <c r="D11" i="22"/>
  <c r="L64" i="22"/>
  <c r="R3" i="10"/>
  <c r="F4" i="10"/>
  <c r="B173" i="24" s="1"/>
  <c r="E5" i="10"/>
  <c r="O5" i="10"/>
  <c r="D6" i="10"/>
  <c r="P6" i="10"/>
  <c r="W179" i="24" s="1"/>
  <c r="D7" i="10"/>
  <c r="E9" i="10"/>
  <c r="P175" i="24" s="1"/>
  <c r="P11" i="10"/>
  <c r="W129" i="24" s="1"/>
  <c r="E12" i="10"/>
  <c r="G14" i="10"/>
  <c r="S14" i="10"/>
  <c r="M18" i="10"/>
  <c r="U19" i="10"/>
  <c r="L19" i="10"/>
  <c r="D20" i="10"/>
  <c r="R21" i="10"/>
  <c r="I23" i="10"/>
  <c r="O23" i="10"/>
  <c r="U23" i="10"/>
  <c r="V24" i="10"/>
  <c r="G27" i="10"/>
  <c r="R29" i="10"/>
  <c r="I29" i="10"/>
  <c r="O29" i="10"/>
  <c r="F29" i="10"/>
  <c r="O36" i="10"/>
  <c r="K37" i="10"/>
  <c r="T37" i="10"/>
  <c r="F38" i="10"/>
  <c r="B98" i="24" s="1"/>
  <c r="O38" i="10"/>
  <c r="D38" i="10"/>
  <c r="N42" i="10"/>
  <c r="G93" i="24" s="1"/>
  <c r="E42" i="10"/>
  <c r="A93" i="24" s="1"/>
  <c r="Q42" i="10"/>
  <c r="I93" i="24" s="1"/>
  <c r="E47" i="10"/>
  <c r="J50" i="10"/>
  <c r="P50" i="10"/>
  <c r="I51" i="10"/>
  <c r="D187" i="24" s="1"/>
  <c r="E55" i="10"/>
  <c r="G57" i="10"/>
  <c r="P57" i="10"/>
  <c r="W93" i="24" s="1"/>
  <c r="V57" i="10"/>
  <c r="AA93" i="24" s="1"/>
  <c r="S57" i="10"/>
  <c r="Y93" i="24" s="1"/>
  <c r="H59" i="10"/>
  <c r="P60" i="10"/>
  <c r="W189" i="24" s="1"/>
  <c r="G60" i="10"/>
  <c r="I63" i="10"/>
  <c r="O63" i="10"/>
  <c r="F63" i="10"/>
  <c r="D63" i="10"/>
  <c r="R63" i="10"/>
  <c r="D68" i="10"/>
  <c r="R84" i="10"/>
  <c r="J160" i="24" s="1"/>
  <c r="F84" i="10"/>
  <c r="B160" i="24" s="1"/>
  <c r="U84" i="10"/>
  <c r="L160" i="24" s="1"/>
  <c r="I84" i="10"/>
  <c r="D160" i="24" s="1"/>
  <c r="AD203" i="9"/>
  <c r="R36" i="22" s="1"/>
  <c r="X203" i="9"/>
  <c r="N36" i="22" s="1"/>
  <c r="AA203" i="9"/>
  <c r="P36" i="22" s="1"/>
  <c r="F203" i="9"/>
  <c r="B46" i="22" s="1"/>
  <c r="D203" i="9"/>
  <c r="L203" i="9"/>
  <c r="J215" i="9"/>
  <c r="AE215" i="9"/>
  <c r="L217" i="9"/>
  <c r="L223" i="9"/>
  <c r="F89" i="22" s="1"/>
  <c r="D223" i="9"/>
  <c r="M224" i="9"/>
  <c r="D225" i="9"/>
  <c r="O225" i="9"/>
  <c r="H29" i="22" s="1"/>
  <c r="Z226" i="9"/>
  <c r="AC226" i="9"/>
  <c r="T226" i="9"/>
  <c r="K226" i="9"/>
  <c r="N226" i="9"/>
  <c r="O227" i="9"/>
  <c r="G228" i="9"/>
  <c r="Q229" i="9"/>
  <c r="G231" i="9"/>
  <c r="Q232" i="9"/>
  <c r="L10" i="22"/>
  <c r="F50" i="22"/>
  <c r="G6" i="10"/>
  <c r="Q179" i="24" s="1"/>
  <c r="F8" i="10"/>
  <c r="H9" i="10"/>
  <c r="R175" i="24" s="1"/>
  <c r="G17" i="10"/>
  <c r="S17" i="10"/>
  <c r="J17" i="10"/>
  <c r="P17" i="10"/>
  <c r="T18" i="10"/>
  <c r="K178" i="24" s="1"/>
  <c r="K18" i="10"/>
  <c r="E178" i="24" s="1"/>
  <c r="N18" i="10"/>
  <c r="G178" i="24" s="1"/>
  <c r="S20" i="10"/>
  <c r="P23" i="10"/>
  <c r="G23" i="10"/>
  <c r="T26" i="10"/>
  <c r="H26" i="10"/>
  <c r="Q26" i="10"/>
  <c r="P32" i="10"/>
  <c r="M32" i="10"/>
  <c r="U184" i="24" s="1"/>
  <c r="V32" i="10"/>
  <c r="S32" i="10"/>
  <c r="V38" i="10"/>
  <c r="J38" i="10"/>
  <c r="P38" i="10"/>
  <c r="W123" i="24" s="1"/>
  <c r="P44" i="10"/>
  <c r="V44" i="10"/>
  <c r="S44" i="10"/>
  <c r="N46" i="10"/>
  <c r="T46" i="10"/>
  <c r="K46" i="10"/>
  <c r="H46" i="10"/>
  <c r="Q46" i="10"/>
  <c r="Q50" i="10"/>
  <c r="H50" i="10"/>
  <c r="K50" i="10"/>
  <c r="E50" i="10"/>
  <c r="Q57" i="10"/>
  <c r="X93" i="24" s="1"/>
  <c r="E57" i="10"/>
  <c r="P93" i="24" s="1"/>
  <c r="K57" i="10"/>
  <c r="T93" i="24" s="1"/>
  <c r="T57" i="10"/>
  <c r="Z93" i="24" s="1"/>
  <c r="H60" i="10"/>
  <c r="K60" i="10"/>
  <c r="Q60" i="10"/>
  <c r="E60" i="10"/>
  <c r="E83" i="10"/>
  <c r="Q83" i="10"/>
  <c r="N83" i="10"/>
  <c r="K83" i="10"/>
  <c r="T83" i="10"/>
  <c r="H83" i="10"/>
  <c r="I87" i="10"/>
  <c r="D119" i="24" s="1"/>
  <c r="R87" i="10"/>
  <c r="F87" i="10"/>
  <c r="O87" i="10"/>
  <c r="D87" i="10"/>
  <c r="L16" i="10"/>
  <c r="F176" i="24" s="1"/>
  <c r="D16" i="10"/>
  <c r="N17" i="10"/>
  <c r="G177" i="24" s="1"/>
  <c r="E17" i="10"/>
  <c r="A177" i="24" s="1"/>
  <c r="Q17" i="10"/>
  <c r="I177" i="24" s="1"/>
  <c r="E19" i="10"/>
  <c r="Q19" i="10"/>
  <c r="H19" i="10"/>
  <c r="Q23" i="10"/>
  <c r="E23" i="10"/>
  <c r="K23" i="10"/>
  <c r="G25" i="10"/>
  <c r="D25" i="10"/>
  <c r="S25" i="10"/>
  <c r="P25" i="10"/>
  <c r="K29" i="10"/>
  <c r="T94" i="24" s="1"/>
  <c r="N29" i="10"/>
  <c r="V94" i="24" s="1"/>
  <c r="E29" i="10"/>
  <c r="P94" i="24" s="1"/>
  <c r="T29" i="10"/>
  <c r="Z94" i="24" s="1"/>
  <c r="H36" i="10"/>
  <c r="N36" i="10"/>
  <c r="E36" i="10"/>
  <c r="T36" i="10"/>
  <c r="I39" i="10"/>
  <c r="F39" i="10"/>
  <c r="O39" i="10"/>
  <c r="D39" i="10"/>
  <c r="O41" i="10"/>
  <c r="R41" i="10"/>
  <c r="I41" i="10"/>
  <c r="D41" i="10"/>
  <c r="H44" i="10"/>
  <c r="E44" i="10"/>
  <c r="K44" i="10"/>
  <c r="T44" i="10"/>
  <c r="U61" i="10"/>
  <c r="L61" i="10"/>
  <c r="R61" i="10"/>
  <c r="J95" i="24" s="1"/>
  <c r="O61" i="10"/>
  <c r="D61" i="10"/>
  <c r="O69" i="10"/>
  <c r="F69" i="10"/>
  <c r="D69" i="10"/>
  <c r="U69" i="10"/>
  <c r="R69" i="10"/>
  <c r="E75" i="10"/>
  <c r="T75" i="10"/>
  <c r="Q75" i="10"/>
  <c r="N75" i="10"/>
  <c r="K75" i="10"/>
  <c r="H84" i="10"/>
  <c r="R207" i="24" s="1"/>
  <c r="Q84" i="10"/>
  <c r="X207" i="24" s="1"/>
  <c r="K84" i="10"/>
  <c r="T207" i="24" s="1"/>
  <c r="T84" i="10"/>
  <c r="Z207" i="24" s="1"/>
  <c r="F86" i="10"/>
  <c r="I86" i="10"/>
  <c r="D210" i="24" s="1"/>
  <c r="O86" i="10"/>
  <c r="D86" i="10"/>
  <c r="F94" i="10"/>
  <c r="B215" i="24" s="1"/>
  <c r="D94" i="10"/>
  <c r="U94" i="10"/>
  <c r="L215" i="24" s="1"/>
  <c r="I94" i="10"/>
  <c r="D215" i="24" s="1"/>
  <c r="R94" i="10"/>
  <c r="J215" i="24" s="1"/>
  <c r="H17" i="22"/>
  <c r="B51" i="22"/>
  <c r="L51" i="22"/>
  <c r="O16" i="10"/>
  <c r="H176" i="24" s="1"/>
  <c r="T23" i="10"/>
  <c r="P28" i="10"/>
  <c r="W181" i="24" s="1"/>
  <c r="V28" i="10"/>
  <c r="G28" i="10"/>
  <c r="U35" i="10"/>
  <c r="I35" i="10"/>
  <c r="O35" i="10"/>
  <c r="J39" i="10"/>
  <c r="S182" i="24" s="1"/>
  <c r="P39" i="10"/>
  <c r="W182" i="24" s="1"/>
  <c r="U39" i="10"/>
  <c r="O45" i="10"/>
  <c r="H184" i="24" s="1"/>
  <c r="D45" i="10"/>
  <c r="U45" i="10"/>
  <c r="I45" i="10"/>
  <c r="D184" i="24" s="1"/>
  <c r="K49" i="10"/>
  <c r="T185" i="24" s="1"/>
  <c r="H49" i="10"/>
  <c r="Q49" i="10"/>
  <c r="R53" i="10"/>
  <c r="J70" i="24" s="1"/>
  <c r="D53" i="10"/>
  <c r="N54" i="10"/>
  <c r="E54" i="10"/>
  <c r="H54" i="10"/>
  <c r="T54" i="10"/>
  <c r="E67" i="10"/>
  <c r="K67" i="10"/>
  <c r="H67" i="10"/>
  <c r="Q67" i="10"/>
  <c r="V94" i="10"/>
  <c r="AA67" i="24" s="1"/>
  <c r="M94" i="10"/>
  <c r="U67" i="24" s="1"/>
  <c r="P94" i="10"/>
  <c r="W67" i="24" s="1"/>
  <c r="J94" i="10"/>
  <c r="S94" i="10"/>
  <c r="G94" i="10"/>
  <c r="Q67" i="24" s="1"/>
  <c r="Q105" i="10"/>
  <c r="E105" i="10"/>
  <c r="N105" i="10"/>
  <c r="K105" i="10"/>
  <c r="T105" i="10"/>
  <c r="H105" i="10"/>
  <c r="AB197" i="9"/>
  <c r="AK92" i="22" s="1"/>
  <c r="AE197" i="9"/>
  <c r="AM92" i="22" s="1"/>
  <c r="Y197" i="9"/>
  <c r="AI92" i="22" s="1"/>
  <c r="AB198" i="9"/>
  <c r="AE198" i="9"/>
  <c r="AM75" i="22" s="1"/>
  <c r="Y198" i="9"/>
  <c r="AI75" i="22" s="1"/>
  <c r="G198" i="9"/>
  <c r="W75" i="22" s="1"/>
  <c r="M198" i="9"/>
  <c r="AA75" i="22" s="1"/>
  <c r="Y207" i="9"/>
  <c r="AB207" i="9"/>
  <c r="AE207" i="9"/>
  <c r="J207" i="9"/>
  <c r="Y31" i="22" s="1"/>
  <c r="M207" i="9"/>
  <c r="AA31" i="22" s="1"/>
  <c r="X208" i="9"/>
  <c r="AA208" i="9"/>
  <c r="AD208" i="9"/>
  <c r="U208" i="9"/>
  <c r="L74" i="22" s="1"/>
  <c r="L208" i="9"/>
  <c r="F74" i="22" s="1"/>
  <c r="L209" i="9"/>
  <c r="L211" i="9"/>
  <c r="D211" i="9"/>
  <c r="M212" i="9"/>
  <c r="AA149" i="22" s="1"/>
  <c r="Y212" i="9"/>
  <c r="AI149" i="22" s="1"/>
  <c r="Y215" i="9"/>
  <c r="L219" i="9"/>
  <c r="D219" i="9"/>
  <c r="V220" i="9"/>
  <c r="AB220" i="9"/>
  <c r="S220" i="9"/>
  <c r="J220" i="9"/>
  <c r="M220" i="9"/>
  <c r="F223" i="9"/>
  <c r="B89" i="22" s="1"/>
  <c r="G224" i="9"/>
  <c r="AB224" i="9"/>
  <c r="AK80" i="22" s="1"/>
  <c r="I225" i="9"/>
  <c r="Q226" i="9"/>
  <c r="I227" i="9"/>
  <c r="AD227" i="9"/>
  <c r="J228" i="9"/>
  <c r="AE228" i="9"/>
  <c r="AM152" i="22" s="1"/>
  <c r="T229" i="9"/>
  <c r="K230" i="9"/>
  <c r="J231" i="9"/>
  <c r="AE231" i="9"/>
  <c r="T232" i="9"/>
  <c r="F10" i="22"/>
  <c r="U3" i="10"/>
  <c r="L174" i="24" s="1"/>
  <c r="O3" i="10"/>
  <c r="H174" i="24" s="1"/>
  <c r="F3" i="10"/>
  <c r="B174" i="24" s="1"/>
  <c r="L3" i="10"/>
  <c r="F174" i="24" s="1"/>
  <c r="U4" i="10"/>
  <c r="L173" i="24" s="1"/>
  <c r="L4" i="10"/>
  <c r="F173" i="24" s="1"/>
  <c r="J6" i="10"/>
  <c r="S179" i="24" s="1"/>
  <c r="U13" i="10"/>
  <c r="L13" i="10"/>
  <c r="H17" i="10"/>
  <c r="C177" i="24" s="1"/>
  <c r="T17" i="10"/>
  <c r="K177" i="24" s="1"/>
  <c r="Q18" i="10"/>
  <c r="I178" i="24" s="1"/>
  <c r="K21" i="10"/>
  <c r="T173" i="24" s="1"/>
  <c r="Q21" i="10"/>
  <c r="X173" i="24" s="1"/>
  <c r="H21" i="10"/>
  <c r="R173" i="24" s="1"/>
  <c r="F22" i="10"/>
  <c r="U22" i="10"/>
  <c r="L180" i="24" s="1"/>
  <c r="O22" i="10"/>
  <c r="H23" i="10"/>
  <c r="V23" i="10"/>
  <c r="D28" i="10"/>
  <c r="H29" i="10"/>
  <c r="R94" i="24" s="1"/>
  <c r="Q31" i="10"/>
  <c r="T31" i="10"/>
  <c r="K31" i="10"/>
  <c r="G33" i="10"/>
  <c r="V33" i="10"/>
  <c r="S33" i="10"/>
  <c r="G39" i="10"/>
  <c r="Q182" i="24" s="1"/>
  <c r="V39" i="10"/>
  <c r="AA182" i="24" s="1"/>
  <c r="U41" i="10"/>
  <c r="M43" i="10"/>
  <c r="P43" i="10"/>
  <c r="V43" i="10"/>
  <c r="J43" i="10"/>
  <c r="G44" i="10"/>
  <c r="K47" i="10"/>
  <c r="E49" i="10"/>
  <c r="O53" i="10"/>
  <c r="L60" i="10"/>
  <c r="F61" i="10"/>
  <c r="F70" i="10"/>
  <c r="B172" i="24" s="1"/>
  <c r="U70" i="10"/>
  <c r="L172" i="24" s="1"/>
  <c r="L70" i="10"/>
  <c r="F172" i="24" s="1"/>
  <c r="I70" i="10"/>
  <c r="D172" i="24" s="1"/>
  <c r="O70" i="10"/>
  <c r="H172" i="24" s="1"/>
  <c r="D70" i="10"/>
  <c r="R70" i="10"/>
  <c r="J172" i="24" s="1"/>
  <c r="R71" i="10"/>
  <c r="J203" i="24" s="1"/>
  <c r="K77" i="10"/>
  <c r="T202" i="24" s="1"/>
  <c r="T77" i="10"/>
  <c r="Z202" i="24" s="1"/>
  <c r="H77" i="10"/>
  <c r="R202" i="24" s="1"/>
  <c r="E77" i="10"/>
  <c r="P202" i="24" s="1"/>
  <c r="L83" i="10"/>
  <c r="L94" i="10"/>
  <c r="F215" i="24" s="1"/>
  <c r="AE152" i="9"/>
  <c r="AM157" i="22" s="1"/>
  <c r="B17" i="22"/>
  <c r="M155" i="9"/>
  <c r="AA49" i="22" s="1"/>
  <c r="V155" i="9"/>
  <c r="AE155" i="9"/>
  <c r="AM49" i="22" s="1"/>
  <c r="M170" i="9"/>
  <c r="L171" i="9"/>
  <c r="D171" i="9"/>
  <c r="X171" i="9"/>
  <c r="O171" i="9"/>
  <c r="H26" i="22" s="1"/>
  <c r="F171" i="9"/>
  <c r="AD176" i="9"/>
  <c r="R144" i="22" s="1"/>
  <c r="F176" i="9"/>
  <c r="B144" i="22" s="1"/>
  <c r="L176" i="9"/>
  <c r="F144" i="22" s="1"/>
  <c r="P177" i="9"/>
  <c r="G177" i="9"/>
  <c r="W78" i="22" s="1"/>
  <c r="M177" i="9"/>
  <c r="AA78" i="22" s="1"/>
  <c r="J178" i="9"/>
  <c r="Y145" i="22" s="1"/>
  <c r="AE178" i="9"/>
  <c r="AM145" i="22" s="1"/>
  <c r="V178" i="9"/>
  <c r="AG145" i="22" s="1"/>
  <c r="M178" i="9"/>
  <c r="AA145" i="22" s="1"/>
  <c r="D178" i="9"/>
  <c r="P197" i="9"/>
  <c r="AC92" i="22" s="1"/>
  <c r="D198" i="9"/>
  <c r="Y199" i="9"/>
  <c r="AB199" i="9"/>
  <c r="AE199" i="9"/>
  <c r="J199" i="9"/>
  <c r="P199" i="9"/>
  <c r="G199" i="9"/>
  <c r="W19" i="22" s="1"/>
  <c r="M199" i="9"/>
  <c r="X200" i="9"/>
  <c r="AA200" i="9"/>
  <c r="AD200" i="9"/>
  <c r="U200" i="9"/>
  <c r="L19" i="22" s="1"/>
  <c r="D200" i="9"/>
  <c r="L200" i="9"/>
  <c r="F51" i="22"/>
  <c r="R203" i="9"/>
  <c r="D207" i="9"/>
  <c r="Y208" i="9"/>
  <c r="AI131" i="22" s="1"/>
  <c r="AB208" i="9"/>
  <c r="AE208" i="9"/>
  <c r="AM131" i="22" s="1"/>
  <c r="M208" i="9"/>
  <c r="AA131" i="22" s="1"/>
  <c r="M209" i="9"/>
  <c r="Y209" i="9"/>
  <c r="M210" i="9"/>
  <c r="X211" i="9"/>
  <c r="P212" i="9"/>
  <c r="AC149" i="22" s="1"/>
  <c r="P215" i="9"/>
  <c r="F217" i="9"/>
  <c r="AA217" i="9"/>
  <c r="X219" i="9"/>
  <c r="Y220" i="9"/>
  <c r="AA223" i="9"/>
  <c r="P89" i="22" s="1"/>
  <c r="S224" i="9"/>
  <c r="AD225" i="9"/>
  <c r="H226" i="9"/>
  <c r="U227" i="9"/>
  <c r="X229" i="9"/>
  <c r="AD229" i="9"/>
  <c r="U229" i="9"/>
  <c r="L229" i="9"/>
  <c r="K229" i="9"/>
  <c r="V231" i="9"/>
  <c r="AD232" i="9"/>
  <c r="F232" i="9"/>
  <c r="U232" i="9"/>
  <c r="L44" i="22" s="1"/>
  <c r="L232" i="9"/>
  <c r="K232" i="9"/>
  <c r="W232" i="9"/>
  <c r="D8" i="22"/>
  <c r="J11" i="22"/>
  <c r="D35" i="22"/>
  <c r="L50" i="22"/>
  <c r="F14" i="10"/>
  <c r="B175" i="24" s="1"/>
  <c r="R14" i="10"/>
  <c r="J175" i="24" s="1"/>
  <c r="I14" i="10"/>
  <c r="D175" i="24" s="1"/>
  <c r="D14" i="10"/>
  <c r="O14" i="10"/>
  <c r="H175" i="24" s="1"/>
  <c r="D15" i="10"/>
  <c r="F16" i="10"/>
  <c r="B176" i="24" s="1"/>
  <c r="R16" i="10"/>
  <c r="J176" i="24" s="1"/>
  <c r="H18" i="10"/>
  <c r="C178" i="24" s="1"/>
  <c r="T19" i="10"/>
  <c r="N21" i="10"/>
  <c r="V173" i="24" s="1"/>
  <c r="V22" i="10"/>
  <c r="AA131" i="24" s="1"/>
  <c r="S22" i="10"/>
  <c r="Y131" i="24" s="1"/>
  <c r="J22" i="10"/>
  <c r="S131" i="24" s="1"/>
  <c r="P22" i="10"/>
  <c r="W131" i="24" s="1"/>
  <c r="J23" i="10"/>
  <c r="L24" i="10"/>
  <c r="D24" i="10"/>
  <c r="F24" i="10"/>
  <c r="U24" i="10"/>
  <c r="K26" i="10"/>
  <c r="E31" i="10"/>
  <c r="J32" i="10"/>
  <c r="D33" i="10"/>
  <c r="M34" i="10"/>
  <c r="D35" i="10"/>
  <c r="R35" i="10"/>
  <c r="F41" i="10"/>
  <c r="D43" i="10"/>
  <c r="J44" i="10"/>
  <c r="F45" i="10"/>
  <c r="R45" i="10"/>
  <c r="J184" i="24" s="1"/>
  <c r="I47" i="10"/>
  <c r="R47" i="10"/>
  <c r="L47" i="10"/>
  <c r="M48" i="10"/>
  <c r="U147" i="24" s="1"/>
  <c r="S48" i="10"/>
  <c r="Y147" i="24" s="1"/>
  <c r="T49" i="10"/>
  <c r="Z185" i="24" s="1"/>
  <c r="U51" i="10"/>
  <c r="L187" i="24" s="1"/>
  <c r="O51" i="10"/>
  <c r="H187" i="24" s="1"/>
  <c r="F51" i="10"/>
  <c r="B187" i="24" s="1"/>
  <c r="D51" i="10"/>
  <c r="N55" i="10"/>
  <c r="P56" i="10"/>
  <c r="M56" i="10"/>
  <c r="V56" i="10"/>
  <c r="S56" i="10"/>
  <c r="U59" i="10"/>
  <c r="R59" i="10"/>
  <c r="I59" i="10"/>
  <c r="F59" i="10"/>
  <c r="F62" i="10"/>
  <c r="R62" i="10"/>
  <c r="I62" i="10"/>
  <c r="O62" i="10"/>
  <c r="D62" i="10"/>
  <c r="N66" i="10"/>
  <c r="V204" i="24" s="1"/>
  <c r="E66" i="10"/>
  <c r="P204" i="24" s="1"/>
  <c r="T66" i="10"/>
  <c r="Z204" i="24" s="1"/>
  <c r="K66" i="10"/>
  <c r="T204" i="24" s="1"/>
  <c r="T67" i="10"/>
  <c r="M68" i="10"/>
  <c r="I69" i="10"/>
  <c r="U71" i="10"/>
  <c r="L203" i="24" s="1"/>
  <c r="S80" i="10"/>
  <c r="J80" i="10"/>
  <c r="M80" i="10"/>
  <c r="V80" i="10"/>
  <c r="G81" i="10"/>
  <c r="S81" i="10"/>
  <c r="V81" i="10"/>
  <c r="J81" i="10"/>
  <c r="O83" i="10"/>
  <c r="L87" i="10"/>
  <c r="F119" i="24" s="1"/>
  <c r="K93" i="10"/>
  <c r="E121" i="24" s="1"/>
  <c r="T93" i="10"/>
  <c r="K121" i="24" s="1"/>
  <c r="Q93" i="10"/>
  <c r="I121" i="24" s="1"/>
  <c r="H93" i="10"/>
  <c r="C121" i="24" s="1"/>
  <c r="N93" i="10"/>
  <c r="G121" i="24" s="1"/>
  <c r="O94" i="10"/>
  <c r="H215" i="24" s="1"/>
  <c r="O97" i="10"/>
  <c r="I97" i="10"/>
  <c r="R97" i="10"/>
  <c r="F97" i="10"/>
  <c r="D97" i="10"/>
  <c r="Q167" i="10"/>
  <c r="N167" i="10"/>
  <c r="E167" i="10"/>
  <c r="H167" i="10"/>
  <c r="T167" i="10"/>
  <c r="K167" i="10"/>
  <c r="F30" i="10"/>
  <c r="D30" i="10"/>
  <c r="L30" i="10"/>
  <c r="V31" i="10"/>
  <c r="U33" i="10"/>
  <c r="M41" i="10"/>
  <c r="V42" i="10"/>
  <c r="F54" i="10"/>
  <c r="O54" i="10"/>
  <c r="L54" i="10"/>
  <c r="I55" i="10"/>
  <c r="D185" i="24" s="1"/>
  <c r="U55" i="10"/>
  <c r="L185" i="24" s="1"/>
  <c r="L55" i="10"/>
  <c r="F185" i="24" s="1"/>
  <c r="M62" i="10"/>
  <c r="U86" i="24" s="1"/>
  <c r="M63" i="10"/>
  <c r="L64" i="10"/>
  <c r="D64" i="10"/>
  <c r="L65" i="10"/>
  <c r="S66" i="10"/>
  <c r="Y204" i="24" s="1"/>
  <c r="P72" i="10"/>
  <c r="W203" i="24" s="1"/>
  <c r="G72" i="10"/>
  <c r="Q203" i="24" s="1"/>
  <c r="G73" i="10"/>
  <c r="V73" i="10"/>
  <c r="M73" i="10"/>
  <c r="J74" i="10"/>
  <c r="S74" i="10"/>
  <c r="V74" i="10"/>
  <c r="I80" i="10"/>
  <c r="D207" i="24" s="1"/>
  <c r="O88" i="10"/>
  <c r="H211" i="24" s="1"/>
  <c r="M89" i="10"/>
  <c r="V91" i="10"/>
  <c r="AA215" i="24" s="1"/>
  <c r="J92" i="10"/>
  <c r="P97" i="10"/>
  <c r="M98" i="10"/>
  <c r="L99" i="10"/>
  <c r="F123" i="24" s="1"/>
  <c r="L100" i="10"/>
  <c r="V100" i="10"/>
  <c r="AA162" i="24" s="1"/>
  <c r="I102" i="10"/>
  <c r="D24" i="24" s="1"/>
  <c r="H103" i="10"/>
  <c r="G104" i="10"/>
  <c r="Q211" i="24" s="1"/>
  <c r="S107" i="10"/>
  <c r="Y216" i="24" s="1"/>
  <c r="L109" i="10"/>
  <c r="M110" i="10"/>
  <c r="H113" i="10"/>
  <c r="C190" i="24" s="1"/>
  <c r="G115" i="10"/>
  <c r="Q195" i="24" s="1"/>
  <c r="S115" i="10"/>
  <c r="T116" i="10"/>
  <c r="H121" i="10"/>
  <c r="R89" i="24" s="1"/>
  <c r="T121" i="10"/>
  <c r="Z89" i="24" s="1"/>
  <c r="D123" i="10"/>
  <c r="G124" i="10"/>
  <c r="T124" i="10"/>
  <c r="H125" i="10"/>
  <c r="T125" i="10"/>
  <c r="I127" i="10"/>
  <c r="O127" i="10"/>
  <c r="F127" i="10"/>
  <c r="G129" i="10"/>
  <c r="S129" i="10"/>
  <c r="J129" i="10"/>
  <c r="S196" i="24" s="1"/>
  <c r="V129" i="10"/>
  <c r="AA196" i="24" s="1"/>
  <c r="M129" i="10"/>
  <c r="P129" i="10"/>
  <c r="W196" i="24" s="1"/>
  <c r="P132" i="10"/>
  <c r="W61" i="24" s="1"/>
  <c r="S132" i="10"/>
  <c r="Y61" i="24" s="1"/>
  <c r="J132" i="10"/>
  <c r="V132" i="10"/>
  <c r="M132" i="10"/>
  <c r="O132" i="10"/>
  <c r="Q134" i="10"/>
  <c r="O137" i="10"/>
  <c r="D137" i="10"/>
  <c r="F139" i="10"/>
  <c r="R139" i="10"/>
  <c r="U140" i="10"/>
  <c r="L138" i="24" s="1"/>
  <c r="L142" i="10"/>
  <c r="V143" i="10"/>
  <c r="AA138" i="24" s="1"/>
  <c r="M143" i="10"/>
  <c r="U138" i="24" s="1"/>
  <c r="P143" i="10"/>
  <c r="W138" i="24" s="1"/>
  <c r="G143" i="10"/>
  <c r="Q138" i="24" s="1"/>
  <c r="O143" i="10"/>
  <c r="H151" i="24" s="1"/>
  <c r="G144" i="10"/>
  <c r="R144" i="10"/>
  <c r="J139" i="24" s="1"/>
  <c r="G147" i="10"/>
  <c r="L149" i="10"/>
  <c r="E151" i="10"/>
  <c r="J152" i="10"/>
  <c r="T154" i="10"/>
  <c r="K154" i="10"/>
  <c r="G155" i="10"/>
  <c r="V155" i="10"/>
  <c r="AA45" i="24" s="1"/>
  <c r="H161" i="10"/>
  <c r="P162" i="10"/>
  <c r="U173" i="10"/>
  <c r="L173" i="10"/>
  <c r="R173" i="10"/>
  <c r="I173" i="10"/>
  <c r="O173" i="10"/>
  <c r="F173" i="10"/>
  <c r="L184" i="10"/>
  <c r="D184" i="10"/>
  <c r="R184" i="10"/>
  <c r="I184" i="10"/>
  <c r="V30" i="10"/>
  <c r="M30" i="10"/>
  <c r="M31" i="10"/>
  <c r="L32" i="10"/>
  <c r="D32" i="10"/>
  <c r="L33" i="10"/>
  <c r="F184" i="24" s="1"/>
  <c r="M42" i="10"/>
  <c r="R44" i="10"/>
  <c r="I44" i="10"/>
  <c r="L44" i="10"/>
  <c r="M54" i="10"/>
  <c r="L56" i="10"/>
  <c r="D56" i="10"/>
  <c r="R56" i="10"/>
  <c r="I56" i="10"/>
  <c r="O57" i="10"/>
  <c r="H189" i="24" s="1"/>
  <c r="F57" i="10"/>
  <c r="L57" i="10"/>
  <c r="G65" i="10"/>
  <c r="Q206" i="24" s="1"/>
  <c r="S65" i="10"/>
  <c r="Y206" i="24" s="1"/>
  <c r="J65" i="10"/>
  <c r="S206" i="24" s="1"/>
  <c r="M65" i="10"/>
  <c r="U206" i="24" s="1"/>
  <c r="O72" i="10"/>
  <c r="L75" i="10"/>
  <c r="D76" i="10"/>
  <c r="L76" i="10"/>
  <c r="R77" i="10"/>
  <c r="I77" i="10"/>
  <c r="L77" i="10"/>
  <c r="U78" i="10"/>
  <c r="U81" i="10"/>
  <c r="P86" i="10"/>
  <c r="F88" i="10"/>
  <c r="B211" i="24" s="1"/>
  <c r="T89" i="10"/>
  <c r="K89" i="10"/>
  <c r="N89" i="10"/>
  <c r="J90" i="10"/>
  <c r="P90" i="10"/>
  <c r="G90" i="10"/>
  <c r="M90" i="10"/>
  <c r="U91" i="10"/>
  <c r="L120" i="24" s="1"/>
  <c r="D91" i="10"/>
  <c r="L91" i="10"/>
  <c r="F120" i="24" s="1"/>
  <c r="V92" i="10"/>
  <c r="I93" i="10"/>
  <c r="D121" i="24" s="1"/>
  <c r="R93" i="10"/>
  <c r="J121" i="24" s="1"/>
  <c r="P96" i="10"/>
  <c r="T98" i="10"/>
  <c r="K98" i="10"/>
  <c r="N98" i="10"/>
  <c r="M100" i="10"/>
  <c r="U162" i="24" s="1"/>
  <c r="T102" i="10"/>
  <c r="Z119" i="24" s="1"/>
  <c r="T103" i="10"/>
  <c r="J107" i="10"/>
  <c r="S216" i="24" s="1"/>
  <c r="V107" i="10"/>
  <c r="AA216" i="24" s="1"/>
  <c r="D111" i="10"/>
  <c r="G112" i="10"/>
  <c r="Q189" i="24" s="1"/>
  <c r="S112" i="10"/>
  <c r="Y189" i="24" s="1"/>
  <c r="F118" i="10"/>
  <c r="B107" i="24" s="1"/>
  <c r="O118" i="10"/>
  <c r="H107" i="24" s="1"/>
  <c r="R118" i="10"/>
  <c r="J107" i="24" s="1"/>
  <c r="I118" i="10"/>
  <c r="D107" i="24" s="1"/>
  <c r="M118" i="10"/>
  <c r="D119" i="10"/>
  <c r="F120" i="10"/>
  <c r="B194" i="24" s="1"/>
  <c r="H122" i="10"/>
  <c r="Q122" i="10"/>
  <c r="S127" i="10"/>
  <c r="Y194" i="24" s="1"/>
  <c r="J127" i="10"/>
  <c r="S194" i="24" s="1"/>
  <c r="N127" i="10"/>
  <c r="O128" i="10"/>
  <c r="H110" i="24" s="1"/>
  <c r="D131" i="10"/>
  <c r="O131" i="10"/>
  <c r="E132" i="10"/>
  <c r="Q132" i="10"/>
  <c r="H134" i="10"/>
  <c r="G137" i="10"/>
  <c r="V137" i="10"/>
  <c r="M137" i="10"/>
  <c r="P137" i="10"/>
  <c r="P138" i="10"/>
  <c r="R141" i="10"/>
  <c r="J86" i="24" s="1"/>
  <c r="I141" i="10"/>
  <c r="D86" i="24" s="1"/>
  <c r="D141" i="10"/>
  <c r="R143" i="10"/>
  <c r="J151" i="24" s="1"/>
  <c r="U144" i="10"/>
  <c r="L139" i="24" s="1"/>
  <c r="K149" i="10"/>
  <c r="Q149" i="10"/>
  <c r="H149" i="10"/>
  <c r="F150" i="10"/>
  <c r="O150" i="10"/>
  <c r="D150" i="10"/>
  <c r="G153" i="10"/>
  <c r="Q37" i="24" s="1"/>
  <c r="P153" i="10"/>
  <c r="J155" i="10"/>
  <c r="M156" i="10"/>
  <c r="V158" i="10"/>
  <c r="M158" i="10"/>
  <c r="M159" i="10"/>
  <c r="K161" i="10"/>
  <c r="T162" i="10"/>
  <c r="K162" i="10"/>
  <c r="Q162" i="10"/>
  <c r="H162" i="10"/>
  <c r="N162" i="10"/>
  <c r="E162" i="10"/>
  <c r="U164" i="10"/>
  <c r="L164" i="10"/>
  <c r="R164" i="10"/>
  <c r="I164" i="10"/>
  <c r="D36" i="24" s="1"/>
  <c r="Q164" i="10"/>
  <c r="X154" i="24" s="1"/>
  <c r="E171" i="10"/>
  <c r="P134" i="24" s="1"/>
  <c r="T171" i="10"/>
  <c r="Z134" i="24" s="1"/>
  <c r="K171" i="10"/>
  <c r="T134" i="24" s="1"/>
  <c r="Q171" i="10"/>
  <c r="X134" i="24" s="1"/>
  <c r="O181" i="10"/>
  <c r="F181" i="10"/>
  <c r="D181" i="10"/>
  <c r="U181" i="10"/>
  <c r="L181" i="10"/>
  <c r="R181" i="10"/>
  <c r="I181" i="10"/>
  <c r="N65" i="10"/>
  <c r="F72" i="10"/>
  <c r="F73" i="10"/>
  <c r="M75" i="10"/>
  <c r="U83" i="24" s="1"/>
  <c r="P75" i="10"/>
  <c r="W83" i="24" s="1"/>
  <c r="G75" i="10"/>
  <c r="Q83" i="24" s="1"/>
  <c r="P76" i="10"/>
  <c r="V76" i="10"/>
  <c r="M76" i="10"/>
  <c r="L78" i="10"/>
  <c r="I79" i="10"/>
  <c r="D79" i="10"/>
  <c r="L79" i="10"/>
  <c r="L80" i="10"/>
  <c r="F207" i="24" s="1"/>
  <c r="D80" i="10"/>
  <c r="L81" i="10"/>
  <c r="F183" i="24" s="1"/>
  <c r="N90" i="10"/>
  <c r="G213" i="24" s="1"/>
  <c r="M92" i="10"/>
  <c r="G96" i="10"/>
  <c r="E99" i="10"/>
  <c r="Q99" i="10"/>
  <c r="H99" i="10"/>
  <c r="C123" i="24" s="1"/>
  <c r="H100" i="10"/>
  <c r="N100" i="10"/>
  <c r="E100" i="10"/>
  <c r="U102" i="10"/>
  <c r="U103" i="10"/>
  <c r="L161" i="24" s="1"/>
  <c r="S104" i="10"/>
  <c r="Y211" i="24" s="1"/>
  <c r="R108" i="10"/>
  <c r="I108" i="10"/>
  <c r="U108" i="10"/>
  <c r="L108" i="10"/>
  <c r="N110" i="10"/>
  <c r="T110" i="10"/>
  <c r="K110" i="10"/>
  <c r="E110" i="10"/>
  <c r="T113" i="10"/>
  <c r="K190" i="24" s="1"/>
  <c r="T114" i="10"/>
  <c r="J115" i="10"/>
  <c r="S195" i="24" s="1"/>
  <c r="V115" i="10"/>
  <c r="K116" i="10"/>
  <c r="U117" i="10"/>
  <c r="L192" i="24" s="1"/>
  <c r="L117" i="10"/>
  <c r="P118" i="10"/>
  <c r="K121" i="10"/>
  <c r="T89" i="24" s="1"/>
  <c r="V121" i="10"/>
  <c r="AA89" i="24" s="1"/>
  <c r="K124" i="10"/>
  <c r="V124" i="10"/>
  <c r="F126" i="10"/>
  <c r="R126" i="10"/>
  <c r="I126" i="10"/>
  <c r="U126" i="10"/>
  <c r="L126" i="10"/>
  <c r="F128" i="10"/>
  <c r="B110" i="24" s="1"/>
  <c r="F129" i="10"/>
  <c r="B111" i="24" s="1"/>
  <c r="R129" i="10"/>
  <c r="J111" i="24" s="1"/>
  <c r="G130" i="10"/>
  <c r="F131" i="10"/>
  <c r="F132" i="10"/>
  <c r="R132" i="10"/>
  <c r="J199" i="24" s="1"/>
  <c r="U133" i="10"/>
  <c r="L136" i="10"/>
  <c r="D136" i="10"/>
  <c r="I139" i="10"/>
  <c r="L140" i="10"/>
  <c r="F138" i="24" s="1"/>
  <c r="V142" i="10"/>
  <c r="P142" i="10"/>
  <c r="G142" i="10"/>
  <c r="S142" i="10"/>
  <c r="J142" i="10"/>
  <c r="F143" i="10"/>
  <c r="B151" i="24" s="1"/>
  <c r="V144" i="10"/>
  <c r="I147" i="10"/>
  <c r="N149" i="10"/>
  <c r="V150" i="10"/>
  <c r="S150" i="10"/>
  <c r="J150" i="10"/>
  <c r="M150" i="10"/>
  <c r="R150" i="10"/>
  <c r="M152" i="10"/>
  <c r="D153" i="10"/>
  <c r="K157" i="10"/>
  <c r="N157" i="10"/>
  <c r="E157" i="10"/>
  <c r="T157" i="10"/>
  <c r="K173" i="10"/>
  <c r="N173" i="10"/>
  <c r="E173" i="10"/>
  <c r="Q173" i="10"/>
  <c r="H173" i="10"/>
  <c r="L176" i="10"/>
  <c r="F140" i="24" s="1"/>
  <c r="D176" i="10"/>
  <c r="O176" i="10"/>
  <c r="H140" i="24" s="1"/>
  <c r="F176" i="10"/>
  <c r="R176" i="10"/>
  <c r="J140" i="24" s="1"/>
  <c r="I176" i="10"/>
  <c r="D140" i="24" s="1"/>
  <c r="H204" i="10"/>
  <c r="T204" i="10"/>
  <c r="K204" i="10"/>
  <c r="Q204" i="10"/>
  <c r="N204" i="10"/>
  <c r="E204" i="10"/>
  <c r="H92" i="10"/>
  <c r="T92" i="10"/>
  <c r="K92" i="10"/>
  <c r="N92" i="10"/>
  <c r="K101" i="10"/>
  <c r="T101" i="10"/>
  <c r="L102" i="10"/>
  <c r="L103" i="10"/>
  <c r="F161" i="24" s="1"/>
  <c r="J104" i="10"/>
  <c r="S211" i="24" s="1"/>
  <c r="V104" i="10"/>
  <c r="AA211" i="24" s="1"/>
  <c r="K109" i="10"/>
  <c r="N109" i="10"/>
  <c r="E109" i="10"/>
  <c r="Q109" i="10"/>
  <c r="H109" i="10"/>
  <c r="K113" i="10"/>
  <c r="E190" i="24" s="1"/>
  <c r="U116" i="10"/>
  <c r="L116" i="10"/>
  <c r="O116" i="10"/>
  <c r="H106" i="24" s="1"/>
  <c r="F116" i="10"/>
  <c r="N118" i="10"/>
  <c r="E118" i="10"/>
  <c r="Q118" i="10"/>
  <c r="K122" i="10"/>
  <c r="E195" i="24" s="1"/>
  <c r="U125" i="10"/>
  <c r="L125" i="10"/>
  <c r="O125" i="10"/>
  <c r="F125" i="10"/>
  <c r="T134" i="10"/>
  <c r="P136" i="10"/>
  <c r="G136" i="10"/>
  <c r="S136" i="10"/>
  <c r="J136" i="10"/>
  <c r="H140" i="10"/>
  <c r="Q140" i="10"/>
  <c r="N140" i="10"/>
  <c r="Q142" i="10"/>
  <c r="J146" i="10"/>
  <c r="V146" i="10"/>
  <c r="M146" i="10"/>
  <c r="D146" i="10"/>
  <c r="P146" i="10"/>
  <c r="G146" i="10"/>
  <c r="S146" i="10"/>
  <c r="Y201" i="24" s="1"/>
  <c r="L155" i="10"/>
  <c r="H156" i="10"/>
  <c r="T156" i="10"/>
  <c r="K156" i="10"/>
  <c r="N156" i="10"/>
  <c r="E156" i="10"/>
  <c r="Q156" i="10"/>
  <c r="P159" i="10"/>
  <c r="W41" i="24" s="1"/>
  <c r="H164" i="10"/>
  <c r="R154" i="24" s="1"/>
  <c r="N164" i="10"/>
  <c r="V154" i="24" s="1"/>
  <c r="E164" i="10"/>
  <c r="P154" i="24" s="1"/>
  <c r="N170" i="10"/>
  <c r="E170" i="10"/>
  <c r="Q170" i="10"/>
  <c r="H170" i="10"/>
  <c r="N174" i="10"/>
  <c r="T174" i="10"/>
  <c r="K174" i="10"/>
  <c r="E174" i="10"/>
  <c r="F182" i="10"/>
  <c r="O182" i="10"/>
  <c r="H103" i="24" s="1"/>
  <c r="D182" i="10"/>
  <c r="U182" i="10"/>
  <c r="L103" i="24" s="1"/>
  <c r="L182" i="10"/>
  <c r="F103" i="24" s="1"/>
  <c r="R182" i="10"/>
  <c r="I182" i="10"/>
  <c r="D103" i="24" s="1"/>
  <c r="G185" i="10"/>
  <c r="Q120" i="24" s="1"/>
  <c r="P185" i="10"/>
  <c r="W198" i="24" s="1"/>
  <c r="V185" i="10"/>
  <c r="M185" i="10"/>
  <c r="D185" i="10"/>
  <c r="S185" i="10"/>
  <c r="J185" i="10"/>
  <c r="U187" i="10"/>
  <c r="L134" i="24" s="1"/>
  <c r="R187" i="10"/>
  <c r="J134" i="24" s="1"/>
  <c r="I187" i="10"/>
  <c r="D134" i="24" s="1"/>
  <c r="D187" i="10"/>
  <c r="L187" i="10"/>
  <c r="F134" i="24" s="1"/>
  <c r="AE172" i="9"/>
  <c r="M175" i="9"/>
  <c r="AA77" i="22" s="1"/>
  <c r="V175" i="9"/>
  <c r="AE175" i="9"/>
  <c r="AE188" i="9"/>
  <c r="M191" i="9"/>
  <c r="AA98" i="22" s="1"/>
  <c r="V191" i="9"/>
  <c r="AE191" i="9"/>
  <c r="AA198" i="9"/>
  <c r="P32" i="22" s="1"/>
  <c r="AD198" i="9"/>
  <c r="R32" i="22" s="1"/>
  <c r="X198" i="9"/>
  <c r="N32" i="22" s="1"/>
  <c r="O198" i="9"/>
  <c r="H20" i="22" s="1"/>
  <c r="X201" i="9"/>
  <c r="N51" i="22" s="1"/>
  <c r="AA201" i="9"/>
  <c r="P51" i="22" s="1"/>
  <c r="AD201" i="9"/>
  <c r="R51" i="22" s="1"/>
  <c r="AD204" i="9"/>
  <c r="R136" i="22" s="1"/>
  <c r="X204" i="9"/>
  <c r="N136" i="22" s="1"/>
  <c r="AA204" i="9"/>
  <c r="P136" i="22" s="1"/>
  <c r="I204" i="9"/>
  <c r="D136" i="22" s="1"/>
  <c r="AE216" i="9"/>
  <c r="AM176" i="22" s="1"/>
  <c r="M219" i="9"/>
  <c r="V219" i="9"/>
  <c r="AE219" i="9"/>
  <c r="AE232" i="9"/>
  <c r="F9" i="10"/>
  <c r="F12" i="10"/>
  <c r="F15" i="10"/>
  <c r="O15" i="10"/>
  <c r="M16" i="10"/>
  <c r="V19" i="10"/>
  <c r="J26" i="10"/>
  <c r="P26" i="10"/>
  <c r="G26" i="10"/>
  <c r="M26" i="10"/>
  <c r="U27" i="10"/>
  <c r="D27" i="10"/>
  <c r="L27" i="10"/>
  <c r="R30" i="10"/>
  <c r="F32" i="10"/>
  <c r="F33" i="10"/>
  <c r="M36" i="10"/>
  <c r="U181" i="24" s="1"/>
  <c r="S41" i="10"/>
  <c r="Y183" i="24" s="1"/>
  <c r="G42" i="10"/>
  <c r="O44" i="10"/>
  <c r="M46" i="10"/>
  <c r="U100" i="24" s="1"/>
  <c r="L48" i="10"/>
  <c r="D48" i="10"/>
  <c r="O48" i="10"/>
  <c r="F48" i="10"/>
  <c r="O49" i="10"/>
  <c r="U49" i="10"/>
  <c r="L49" i="10"/>
  <c r="R54" i="10"/>
  <c r="F55" i="10"/>
  <c r="B185" i="24" s="1"/>
  <c r="F56" i="10"/>
  <c r="S62" i="10"/>
  <c r="F65" i="10"/>
  <c r="U67" i="10"/>
  <c r="L202" i="24" s="1"/>
  <c r="L67" i="10"/>
  <c r="F202" i="24" s="1"/>
  <c r="S72" i="10"/>
  <c r="Y203" i="24" s="1"/>
  <c r="S73" i="10"/>
  <c r="G74" i="10"/>
  <c r="P74" i="10"/>
  <c r="F75" i="10"/>
  <c r="F76" i="10"/>
  <c r="B205" i="24" s="1"/>
  <c r="O77" i="10"/>
  <c r="D78" i="10"/>
  <c r="O78" i="10"/>
  <c r="O79" i="10"/>
  <c r="O80" i="10"/>
  <c r="H207" i="24" s="1"/>
  <c r="D81" i="10"/>
  <c r="J82" i="10"/>
  <c r="V82" i="10"/>
  <c r="M82" i="10"/>
  <c r="D82" i="10"/>
  <c r="M83" i="10"/>
  <c r="S83" i="10"/>
  <c r="J83" i="10"/>
  <c r="P84" i="10"/>
  <c r="G84" i="10"/>
  <c r="M84" i="10"/>
  <c r="L85" i="10"/>
  <c r="U85" i="10"/>
  <c r="H89" i="10"/>
  <c r="G91" i="10"/>
  <c r="E92" i="10"/>
  <c r="J97" i="10"/>
  <c r="G98" i="10"/>
  <c r="Q50" i="24" s="1"/>
  <c r="Q98" i="10"/>
  <c r="G99" i="10"/>
  <c r="R99" i="10"/>
  <c r="J123" i="24" s="1"/>
  <c r="G100" i="10"/>
  <c r="Q162" i="24" s="1"/>
  <c r="E101" i="10"/>
  <c r="N101" i="10"/>
  <c r="M102" i="10"/>
  <c r="U119" i="24" s="1"/>
  <c r="M104" i="10"/>
  <c r="U211" i="24" s="1"/>
  <c r="O105" i="10"/>
  <c r="R105" i="10"/>
  <c r="I105" i="10"/>
  <c r="U105" i="10"/>
  <c r="L105" i="10"/>
  <c r="D107" i="10"/>
  <c r="D108" i="10"/>
  <c r="O108" i="10"/>
  <c r="F109" i="10"/>
  <c r="H110" i="10"/>
  <c r="O113" i="10"/>
  <c r="U113" i="10"/>
  <c r="L113" i="10"/>
  <c r="F113" i="10"/>
  <c r="N116" i="10"/>
  <c r="D117" i="10"/>
  <c r="O117" i="10"/>
  <c r="H202" i="24" s="1"/>
  <c r="G118" i="10"/>
  <c r="S118" i="10"/>
  <c r="O121" i="10"/>
  <c r="F121" i="10"/>
  <c r="O124" i="10"/>
  <c r="H197" i="24" s="1"/>
  <c r="F124" i="10"/>
  <c r="N125" i="10"/>
  <c r="D126" i="10"/>
  <c r="G127" i="10"/>
  <c r="Q194" i="24" s="1"/>
  <c r="T127" i="10"/>
  <c r="I129" i="10"/>
  <c r="D111" i="24" s="1"/>
  <c r="I132" i="10"/>
  <c r="U132" i="10"/>
  <c r="L199" i="24" s="1"/>
  <c r="F134" i="10"/>
  <c r="U134" i="10"/>
  <c r="L134" i="10"/>
  <c r="K134" i="10"/>
  <c r="I135" i="10"/>
  <c r="D135" i="10"/>
  <c r="I137" i="10"/>
  <c r="L139" i="10"/>
  <c r="P140" i="10"/>
  <c r="V140" i="10"/>
  <c r="M140" i="10"/>
  <c r="G140" i="10"/>
  <c r="O140" i="10"/>
  <c r="H138" i="24" s="1"/>
  <c r="F141" i="10"/>
  <c r="B86" i="24" s="1"/>
  <c r="E142" i="10"/>
  <c r="R142" i="10"/>
  <c r="J143" i="10"/>
  <c r="S138" i="24" s="1"/>
  <c r="H148" i="10"/>
  <c r="Q148" i="10"/>
  <c r="T148" i="10"/>
  <c r="K148" i="10"/>
  <c r="F149" i="10"/>
  <c r="U150" i="10"/>
  <c r="L152" i="10"/>
  <c r="D152" i="10"/>
  <c r="R152" i="10"/>
  <c r="I152" i="10"/>
  <c r="P152" i="10"/>
  <c r="W153" i="24" s="1"/>
  <c r="Q157" i="10"/>
  <c r="J158" i="10"/>
  <c r="D159" i="10"/>
  <c r="O161" i="10"/>
  <c r="U161" i="10"/>
  <c r="L51" i="24" s="1"/>
  <c r="L161" i="10"/>
  <c r="R161" i="10"/>
  <c r="I161" i="10"/>
  <c r="Q161" i="10"/>
  <c r="F164" i="10"/>
  <c r="N166" i="10"/>
  <c r="V106" i="24" s="1"/>
  <c r="Q166" i="10"/>
  <c r="X106" i="24" s="1"/>
  <c r="H166" i="10"/>
  <c r="E166" i="10"/>
  <c r="P106" i="24" s="1"/>
  <c r="T166" i="10"/>
  <c r="Z106" i="24" s="1"/>
  <c r="K166" i="10"/>
  <c r="T106" i="24" s="1"/>
  <c r="U5" i="24"/>
  <c r="O169" i="10"/>
  <c r="H72" i="24" s="1"/>
  <c r="R169" i="10"/>
  <c r="J72" i="24" s="1"/>
  <c r="I169" i="10"/>
  <c r="D72" i="24" s="1"/>
  <c r="F169" i="10"/>
  <c r="D169" i="10"/>
  <c r="U169" i="10"/>
  <c r="L72" i="24" s="1"/>
  <c r="L169" i="10"/>
  <c r="F72" i="24" s="1"/>
  <c r="T170" i="10"/>
  <c r="R172" i="10"/>
  <c r="J73" i="24" s="1"/>
  <c r="I172" i="10"/>
  <c r="D73" i="24" s="1"/>
  <c r="O172" i="10"/>
  <c r="H73" i="24" s="1"/>
  <c r="F172" i="10"/>
  <c r="B73" i="24" s="1"/>
  <c r="D172" i="10"/>
  <c r="U172" i="10"/>
  <c r="L73" i="24" s="1"/>
  <c r="L172" i="10"/>
  <c r="F73" i="24" s="1"/>
  <c r="H174" i="10"/>
  <c r="N102" i="10"/>
  <c r="V119" i="24" s="1"/>
  <c r="Q102" i="10"/>
  <c r="X119" i="24" s="1"/>
  <c r="H102" i="10"/>
  <c r="R119" i="24" s="1"/>
  <c r="Q103" i="10"/>
  <c r="N103" i="10"/>
  <c r="E103" i="10"/>
  <c r="N106" i="10"/>
  <c r="E106" i="10"/>
  <c r="Q106" i="10"/>
  <c r="I172" i="24" s="1"/>
  <c r="H106" i="10"/>
  <c r="N113" i="10"/>
  <c r="G190" i="24" s="1"/>
  <c r="U115" i="10"/>
  <c r="O115" i="10"/>
  <c r="H59" i="24" s="1"/>
  <c r="F115" i="10"/>
  <c r="R115" i="10"/>
  <c r="I115" i="10"/>
  <c r="Q116" i="10"/>
  <c r="G121" i="10"/>
  <c r="Q89" i="24" s="1"/>
  <c r="P121" i="10"/>
  <c r="W89" i="24" s="1"/>
  <c r="S121" i="10"/>
  <c r="Y89" i="24" s="1"/>
  <c r="J121" i="10"/>
  <c r="S89" i="24" s="1"/>
  <c r="N121" i="10"/>
  <c r="V89" i="24" s="1"/>
  <c r="P124" i="10"/>
  <c r="S124" i="10"/>
  <c r="Y58" i="24" s="1"/>
  <c r="J124" i="10"/>
  <c r="S58" i="24" s="1"/>
  <c r="N124" i="10"/>
  <c r="O133" i="10"/>
  <c r="F133" i="10"/>
  <c r="R133" i="10"/>
  <c r="I133" i="10"/>
  <c r="S135" i="10"/>
  <c r="Y151" i="24" s="1"/>
  <c r="J135" i="10"/>
  <c r="S151" i="24" s="1"/>
  <c r="V135" i="10"/>
  <c r="AA151" i="24" s="1"/>
  <c r="M135" i="10"/>
  <c r="U151" i="24" s="1"/>
  <c r="L144" i="10"/>
  <c r="F139" i="24" s="1"/>
  <c r="D144" i="10"/>
  <c r="O144" i="10"/>
  <c r="H139" i="24" s="1"/>
  <c r="Q145" i="10"/>
  <c r="X139" i="24" s="1"/>
  <c r="H145" i="10"/>
  <c r="R139" i="24" s="1"/>
  <c r="T145" i="10"/>
  <c r="Z139" i="24" s="1"/>
  <c r="K145" i="10"/>
  <c r="T139" i="24" s="1"/>
  <c r="S152" i="10"/>
  <c r="Y153" i="24" s="1"/>
  <c r="U155" i="10"/>
  <c r="D155" i="10"/>
  <c r="R155" i="10"/>
  <c r="I155" i="10"/>
  <c r="P155" i="10"/>
  <c r="S159" i="10"/>
  <c r="Y41" i="24" s="1"/>
  <c r="W5" i="24"/>
  <c r="H196" i="10"/>
  <c r="R126" i="24" s="1"/>
  <c r="Q196" i="10"/>
  <c r="X126" i="24" s="1"/>
  <c r="N196" i="10"/>
  <c r="V126" i="24" s="1"/>
  <c r="E196" i="10"/>
  <c r="P126" i="24" s="1"/>
  <c r="T196" i="10"/>
  <c r="Z126" i="24" s="1"/>
  <c r="K196" i="10"/>
  <c r="T126" i="24" s="1"/>
  <c r="L112" i="10"/>
  <c r="D112" i="10"/>
  <c r="O112" i="10"/>
  <c r="F112" i="10"/>
  <c r="B124" i="24" s="1"/>
  <c r="R112" i="10"/>
  <c r="I112" i="10"/>
  <c r="Q114" i="10"/>
  <c r="H114" i="10"/>
  <c r="N114" i="10"/>
  <c r="P115" i="10"/>
  <c r="W195" i="24" s="1"/>
  <c r="L120" i="10"/>
  <c r="D120" i="10"/>
  <c r="R120" i="10"/>
  <c r="J194" i="24" s="1"/>
  <c r="I120" i="10"/>
  <c r="Q121" i="10"/>
  <c r="U123" i="10"/>
  <c r="R123" i="10"/>
  <c r="I123" i="10"/>
  <c r="L123" i="10"/>
  <c r="Q124" i="10"/>
  <c r="J130" i="10"/>
  <c r="S198" i="24" s="1"/>
  <c r="S130" i="10"/>
  <c r="Y198" i="24" s="1"/>
  <c r="V130" i="10"/>
  <c r="AA198" i="24" s="1"/>
  <c r="M139" i="10"/>
  <c r="P139" i="10"/>
  <c r="G139" i="10"/>
  <c r="S139" i="10"/>
  <c r="J139" i="10"/>
  <c r="S144" i="10"/>
  <c r="J144" i="10"/>
  <c r="P144" i="10"/>
  <c r="U147" i="10"/>
  <c r="O147" i="10"/>
  <c r="F147" i="10"/>
  <c r="D147" i="10"/>
  <c r="S155" i="10"/>
  <c r="N161" i="10"/>
  <c r="E161" i="10"/>
  <c r="E163" i="10"/>
  <c r="Q163" i="10"/>
  <c r="H163" i="10"/>
  <c r="T163" i="10"/>
  <c r="K163" i="10"/>
  <c r="K165" i="10"/>
  <c r="T165" i="10"/>
  <c r="Q165" i="10"/>
  <c r="H165" i="10"/>
  <c r="N165" i="10"/>
  <c r="E165" i="10"/>
  <c r="I175" i="10"/>
  <c r="D150" i="24" s="1"/>
  <c r="R175" i="10"/>
  <c r="J150" i="24" s="1"/>
  <c r="O175" i="10"/>
  <c r="H150" i="24" s="1"/>
  <c r="F175" i="10"/>
  <c r="B150" i="24" s="1"/>
  <c r="D175" i="10"/>
  <c r="U175" i="10"/>
  <c r="L150" i="24" s="1"/>
  <c r="L175" i="10"/>
  <c r="U179" i="10"/>
  <c r="O179" i="10"/>
  <c r="F179" i="10"/>
  <c r="D179" i="10"/>
  <c r="L179" i="10"/>
  <c r="R179" i="10"/>
  <c r="I179" i="10"/>
  <c r="P188" i="10"/>
  <c r="V188" i="10"/>
  <c r="M188" i="10"/>
  <c r="D188" i="10"/>
  <c r="S188" i="10"/>
  <c r="J188" i="10"/>
  <c r="G188" i="10"/>
  <c r="V191" i="10"/>
  <c r="AA193" i="24" s="1"/>
  <c r="M191" i="10"/>
  <c r="U34" i="24" s="1"/>
  <c r="D191" i="10"/>
  <c r="S191" i="10"/>
  <c r="Y34" i="24" s="1"/>
  <c r="J191" i="10"/>
  <c r="P191" i="10"/>
  <c r="G191" i="10"/>
  <c r="S71" i="10"/>
  <c r="J71" i="10"/>
  <c r="M71" i="10"/>
  <c r="L72" i="10"/>
  <c r="D72" i="10"/>
  <c r="O73" i="10"/>
  <c r="D73" i="10"/>
  <c r="L73" i="10"/>
  <c r="V86" i="10"/>
  <c r="S86" i="10"/>
  <c r="J86" i="10"/>
  <c r="M86" i="10"/>
  <c r="P87" i="10"/>
  <c r="W210" i="24" s="1"/>
  <c r="G87" i="10"/>
  <c r="Q210" i="24" s="1"/>
  <c r="M87" i="10"/>
  <c r="U210" i="24" s="1"/>
  <c r="L88" i="10"/>
  <c r="F211" i="24" s="1"/>
  <c r="D88" i="10"/>
  <c r="M97" i="10"/>
  <c r="U124" i="24" s="1"/>
  <c r="H101" i="10"/>
  <c r="Q101" i="10"/>
  <c r="R102" i="10"/>
  <c r="J24" i="24" s="1"/>
  <c r="R103" i="10"/>
  <c r="J161" i="24" s="1"/>
  <c r="T106" i="10"/>
  <c r="K172" i="24" s="1"/>
  <c r="I111" i="10"/>
  <c r="D189" i="24" s="1"/>
  <c r="R111" i="10"/>
  <c r="U111" i="10"/>
  <c r="L111" i="10"/>
  <c r="E113" i="10"/>
  <c r="A190" i="24" s="1"/>
  <c r="E114" i="10"/>
  <c r="D115" i="10"/>
  <c r="K118" i="10"/>
  <c r="I119" i="10"/>
  <c r="U119" i="10"/>
  <c r="L193" i="24" s="1"/>
  <c r="L119" i="10"/>
  <c r="F193" i="24" s="1"/>
  <c r="O119" i="10"/>
  <c r="H193" i="24" s="1"/>
  <c r="F119" i="10"/>
  <c r="O120" i="10"/>
  <c r="H194" i="24" s="1"/>
  <c r="O123" i="10"/>
  <c r="E124" i="10"/>
  <c r="R125" i="10"/>
  <c r="L128" i="10"/>
  <c r="F110" i="24" s="1"/>
  <c r="D128" i="10"/>
  <c r="O129" i="10"/>
  <c r="H111" i="24" s="1"/>
  <c r="D129" i="10"/>
  <c r="D130" i="10"/>
  <c r="M130" i="10"/>
  <c r="U198" i="24" s="1"/>
  <c r="U131" i="10"/>
  <c r="L131" i="10"/>
  <c r="N132" i="10"/>
  <c r="D133" i="10"/>
  <c r="E134" i="10"/>
  <c r="V136" i="10"/>
  <c r="J138" i="10"/>
  <c r="S138" i="10"/>
  <c r="Y137" i="24" s="1"/>
  <c r="V138" i="10"/>
  <c r="M138" i="10"/>
  <c r="D138" i="10"/>
  <c r="D139" i="10"/>
  <c r="I140" i="10"/>
  <c r="D138" i="24" s="1"/>
  <c r="T140" i="10"/>
  <c r="K142" i="10"/>
  <c r="I143" i="10"/>
  <c r="D151" i="24" s="1"/>
  <c r="D143" i="10"/>
  <c r="F144" i="10"/>
  <c r="B139" i="24" s="1"/>
  <c r="M147" i="10"/>
  <c r="S147" i="10"/>
  <c r="J147" i="10"/>
  <c r="R147" i="10"/>
  <c r="Q151" i="10"/>
  <c r="T151" i="10"/>
  <c r="K151" i="10"/>
  <c r="G152" i="10"/>
  <c r="F155" i="10"/>
  <c r="J159" i="10"/>
  <c r="I167" i="10"/>
  <c r="D153" i="24" s="1"/>
  <c r="U167" i="10"/>
  <c r="L153" i="24" s="1"/>
  <c r="L167" i="10"/>
  <c r="F153" i="24" s="1"/>
  <c r="R167" i="10"/>
  <c r="J153" i="24" s="1"/>
  <c r="O167" i="10"/>
  <c r="H153" i="24" s="1"/>
  <c r="F167" i="10"/>
  <c r="B153" i="24" s="1"/>
  <c r="AA5" i="24"/>
  <c r="K170" i="10"/>
  <c r="M168" i="10"/>
  <c r="V168" i="10"/>
  <c r="AA105" i="24" s="1"/>
  <c r="V171" i="10"/>
  <c r="AA134" i="24" s="1"/>
  <c r="D177" i="10"/>
  <c r="D180" i="10"/>
  <c r="D183" i="10"/>
  <c r="D189" i="10"/>
  <c r="G194" i="10"/>
  <c r="P194" i="10"/>
  <c r="D195" i="10"/>
  <c r="D198" i="10"/>
  <c r="L208" i="10"/>
  <c r="F70" i="24" s="1"/>
  <c r="D208" i="10"/>
  <c r="U208" i="10"/>
  <c r="L70" i="24" s="1"/>
  <c r="U211" i="10"/>
  <c r="U213" i="10"/>
  <c r="P218" i="10"/>
  <c r="T219" i="10"/>
  <c r="K219" i="10"/>
  <c r="H222" i="10"/>
  <c r="I223" i="10"/>
  <c r="D89" i="24" s="1"/>
  <c r="J224" i="10"/>
  <c r="S80" i="24" s="1"/>
  <c r="V224" i="10"/>
  <c r="AA80" i="24" s="1"/>
  <c r="H226" i="10"/>
  <c r="T226" i="10"/>
  <c r="K226" i="10"/>
  <c r="Q226" i="10"/>
  <c r="M208" i="10"/>
  <c r="U127" i="24" s="1"/>
  <c r="V208" i="10"/>
  <c r="AA127" i="24" s="1"/>
  <c r="V211" i="10"/>
  <c r="AA142" i="24" s="1"/>
  <c r="M211" i="10"/>
  <c r="U36" i="24" s="1"/>
  <c r="L212" i="10"/>
  <c r="L213" i="10"/>
  <c r="I215" i="10"/>
  <c r="D31" i="24" s="1"/>
  <c r="U215" i="10"/>
  <c r="L217" i="10"/>
  <c r="D217" i="10"/>
  <c r="O217" i="10"/>
  <c r="N218" i="10"/>
  <c r="E218" i="10"/>
  <c r="T218" i="10"/>
  <c r="K218" i="10"/>
  <c r="Q218" i="10"/>
  <c r="J221" i="10"/>
  <c r="S165" i="24" s="1"/>
  <c r="V221" i="10"/>
  <c r="AA165" i="24" s="1"/>
  <c r="U223" i="10"/>
  <c r="L89" i="24" s="1"/>
  <c r="E226" i="10"/>
  <c r="M120" i="10"/>
  <c r="U60" i="24" s="1"/>
  <c r="V123" i="10"/>
  <c r="AA109" i="24" s="1"/>
  <c r="L160" i="10"/>
  <c r="D160" i="10"/>
  <c r="U160" i="10"/>
  <c r="F177" i="10"/>
  <c r="B164" i="24" s="1"/>
  <c r="F180" i="10"/>
  <c r="B67" i="24" s="1"/>
  <c r="O180" i="10"/>
  <c r="F183" i="10"/>
  <c r="O183" i="10"/>
  <c r="M184" i="10"/>
  <c r="U131" i="24" s="1"/>
  <c r="V187" i="10"/>
  <c r="AA102" i="24" s="1"/>
  <c r="F189" i="10"/>
  <c r="B97" i="24" s="1"/>
  <c r="O189" i="10"/>
  <c r="H97" i="24" s="1"/>
  <c r="L190" i="10"/>
  <c r="F165" i="24" s="1"/>
  <c r="U190" i="10"/>
  <c r="L165" i="24" s="1"/>
  <c r="D193" i="10"/>
  <c r="M193" i="10"/>
  <c r="V193" i="10"/>
  <c r="S194" i="10"/>
  <c r="M196" i="10"/>
  <c r="V196" i="10"/>
  <c r="I197" i="10"/>
  <c r="D69" i="24" s="1"/>
  <c r="R197" i="10"/>
  <c r="D199" i="10"/>
  <c r="M199" i="10"/>
  <c r="V199" i="10"/>
  <c r="J200" i="10"/>
  <c r="S200" i="10"/>
  <c r="D202" i="10"/>
  <c r="M202" i="10"/>
  <c r="V202" i="10"/>
  <c r="AA191" i="24" s="1"/>
  <c r="J203" i="10"/>
  <c r="S203" i="10"/>
  <c r="Y192" i="24" s="1"/>
  <c r="G204" i="10"/>
  <c r="Q32" i="24" s="1"/>
  <c r="D205" i="10"/>
  <c r="J206" i="10"/>
  <c r="S206" i="10"/>
  <c r="G207" i="10"/>
  <c r="P207" i="10"/>
  <c r="K209" i="10"/>
  <c r="T209" i="10"/>
  <c r="G210" i="10"/>
  <c r="P210" i="10"/>
  <c r="D211" i="10"/>
  <c r="M212" i="10"/>
  <c r="U145" i="24" s="1"/>
  <c r="S212" i="10"/>
  <c r="Y145" i="24" s="1"/>
  <c r="J212" i="10"/>
  <c r="S145" i="24" s="1"/>
  <c r="P213" i="10"/>
  <c r="W146" i="24" s="1"/>
  <c r="G213" i="10"/>
  <c r="Q146" i="24" s="1"/>
  <c r="M213" i="10"/>
  <c r="L214" i="10"/>
  <c r="U214" i="10"/>
  <c r="L141" i="24" s="1"/>
  <c r="J220" i="10"/>
  <c r="V220" i="10"/>
  <c r="M224" i="10"/>
  <c r="U80" i="24" s="1"/>
  <c r="M225" i="10"/>
  <c r="S225" i="10"/>
  <c r="F228" i="10"/>
  <c r="B137" i="24" s="1"/>
  <c r="D228" i="10"/>
  <c r="I228" i="10"/>
  <c r="D137" i="24" s="1"/>
  <c r="R228" i="10"/>
  <c r="J137" i="24" s="1"/>
  <c r="O228" i="10"/>
  <c r="H137" i="24" s="1"/>
  <c r="I158" i="10"/>
  <c r="R158" i="10"/>
  <c r="J120" i="24" s="1"/>
  <c r="M160" i="10"/>
  <c r="J161" i="10"/>
  <c r="S161" i="10"/>
  <c r="V163" i="10"/>
  <c r="J164" i="10"/>
  <c r="S154" i="24" s="1"/>
  <c r="S164" i="10"/>
  <c r="Y154" i="24" s="1"/>
  <c r="J167" i="10"/>
  <c r="G168" i="10"/>
  <c r="S170" i="10"/>
  <c r="G171" i="10"/>
  <c r="Q134" i="24" s="1"/>
  <c r="P171" i="10"/>
  <c r="W134" i="24" s="1"/>
  <c r="G174" i="10"/>
  <c r="P174" i="10"/>
  <c r="J176" i="10"/>
  <c r="S176" i="10"/>
  <c r="J179" i="10"/>
  <c r="S140" i="24" s="1"/>
  <c r="S179" i="10"/>
  <c r="Y140" i="24" s="1"/>
  <c r="J182" i="10"/>
  <c r="S182" i="10"/>
  <c r="D190" i="10"/>
  <c r="T197" i="10"/>
  <c r="L200" i="10"/>
  <c r="D200" i="10"/>
  <c r="U200" i="10"/>
  <c r="I204" i="10"/>
  <c r="D132" i="24" s="1"/>
  <c r="R204" i="10"/>
  <c r="F208" i="10"/>
  <c r="O208" i="10"/>
  <c r="H70" i="24" s="1"/>
  <c r="F211" i="10"/>
  <c r="O211" i="10"/>
  <c r="D212" i="10"/>
  <c r="O212" i="10"/>
  <c r="D213" i="10"/>
  <c r="P216" i="10"/>
  <c r="G216" i="10"/>
  <c r="F217" i="10"/>
  <c r="R217" i="10"/>
  <c r="H218" i="10"/>
  <c r="S218" i="10"/>
  <c r="H219" i="10"/>
  <c r="M221" i="10"/>
  <c r="U165" i="24" s="1"/>
  <c r="N231" i="10"/>
  <c r="E231" i="10"/>
  <c r="H231" i="10"/>
  <c r="Q231" i="10"/>
  <c r="T231" i="10"/>
  <c r="P13" i="11"/>
  <c r="W180" i="25" s="1"/>
  <c r="J13" i="11"/>
  <c r="S180" i="25" s="1"/>
  <c r="V13" i="11"/>
  <c r="AA180" i="25" s="1"/>
  <c r="S13" i="11"/>
  <c r="Y180" i="25" s="1"/>
  <c r="G13" i="11"/>
  <c r="Q180" i="25" s="1"/>
  <c r="M13" i="11"/>
  <c r="U180" i="25" s="1"/>
  <c r="M200" i="10"/>
  <c r="V200" i="10"/>
  <c r="V203" i="10"/>
  <c r="AA100" i="24" s="1"/>
  <c r="F215" i="10"/>
  <c r="B31" i="24" s="1"/>
  <c r="D215" i="10"/>
  <c r="O215" i="10"/>
  <c r="H31" i="24" s="1"/>
  <c r="Q216" i="10"/>
  <c r="T216" i="10"/>
  <c r="K216" i="10"/>
  <c r="K222" i="10"/>
  <c r="T222" i="10"/>
  <c r="F223" i="10"/>
  <c r="B89" i="24" s="1"/>
  <c r="D223" i="10"/>
  <c r="O223" i="10"/>
  <c r="H89" i="24" s="1"/>
  <c r="Q224" i="10"/>
  <c r="I146" i="24" s="1"/>
  <c r="N224" i="10"/>
  <c r="G146" i="24" s="1"/>
  <c r="E224" i="10"/>
  <c r="A146" i="24" s="1"/>
  <c r="T224" i="10"/>
  <c r="K224" i="10"/>
  <c r="E146" i="24" s="1"/>
  <c r="E14" i="11"/>
  <c r="A175" i="25" s="1"/>
  <c r="K14" i="11"/>
  <c r="E175" i="25" s="1"/>
  <c r="T14" i="11"/>
  <c r="K175" i="25" s="1"/>
  <c r="H14" i="11"/>
  <c r="C175" i="25" s="1"/>
  <c r="N14" i="11"/>
  <c r="G175" i="25" s="1"/>
  <c r="M176" i="10"/>
  <c r="V179" i="10"/>
  <c r="AA140" i="24" s="1"/>
  <c r="I189" i="10"/>
  <c r="D97" i="24" s="1"/>
  <c r="R189" i="10"/>
  <c r="D194" i="10"/>
  <c r="M194" i="10"/>
  <c r="V194" i="10"/>
  <c r="G196" i="10"/>
  <c r="G199" i="10"/>
  <c r="P199" i="10"/>
  <c r="G202" i="10"/>
  <c r="P202" i="10"/>
  <c r="D203" i="10"/>
  <c r="D206" i="10"/>
  <c r="M206" i="10"/>
  <c r="E209" i="10"/>
  <c r="N209" i="10"/>
  <c r="F213" i="10"/>
  <c r="R213" i="10"/>
  <c r="V215" i="10"/>
  <c r="M215" i="10"/>
  <c r="S215" i="10"/>
  <c r="J215" i="10"/>
  <c r="P215" i="10"/>
  <c r="E216" i="10"/>
  <c r="I217" i="10"/>
  <c r="U217" i="10"/>
  <c r="J218" i="10"/>
  <c r="V218" i="10"/>
  <c r="U220" i="10"/>
  <c r="D220" i="10"/>
  <c r="O220" i="10"/>
  <c r="D221" i="10"/>
  <c r="E222" i="10"/>
  <c r="N222" i="10"/>
  <c r="V223" i="10"/>
  <c r="AA39" i="24" s="1"/>
  <c r="M223" i="10"/>
  <c r="U39" i="24" s="1"/>
  <c r="P223" i="10"/>
  <c r="W39" i="24" s="1"/>
  <c r="F3" i="11"/>
  <c r="B174" i="25" s="1"/>
  <c r="D3" i="11"/>
  <c r="U3" i="11"/>
  <c r="L174" i="25" s="1"/>
  <c r="I3" i="11"/>
  <c r="D174" i="25" s="1"/>
  <c r="R3" i="11"/>
  <c r="J174" i="25" s="1"/>
  <c r="L192" i="10"/>
  <c r="D192" i="10"/>
  <c r="U192" i="10"/>
  <c r="L50" i="24" s="1"/>
  <c r="I211" i="10"/>
  <c r="S211" i="10"/>
  <c r="R212" i="10"/>
  <c r="P220" i="10"/>
  <c r="R223" i="10"/>
  <c r="J89" i="24" s="1"/>
  <c r="G224" i="10"/>
  <c r="Q80" i="24" s="1"/>
  <c r="N226" i="10"/>
  <c r="K227" i="10"/>
  <c r="T227" i="10"/>
  <c r="J232" i="10"/>
  <c r="D232" i="10"/>
  <c r="V232" i="10"/>
  <c r="P232" i="10"/>
  <c r="D4" i="11"/>
  <c r="V4" i="11"/>
  <c r="AA95" i="25" s="1"/>
  <c r="J4" i="11"/>
  <c r="S95" i="25" s="1"/>
  <c r="S4" i="11"/>
  <c r="Y95" i="25" s="1"/>
  <c r="G4" i="11"/>
  <c r="Q95" i="25" s="1"/>
  <c r="M4" i="11"/>
  <c r="U95" i="25" s="1"/>
  <c r="I12" i="11"/>
  <c r="R12" i="11"/>
  <c r="U12" i="11"/>
  <c r="F12" i="11"/>
  <c r="D12" i="11"/>
  <c r="L12" i="11"/>
  <c r="AE194" i="9"/>
  <c r="Y194" i="9"/>
  <c r="AB194" i="9"/>
  <c r="S194" i="9"/>
  <c r="AA199" i="9"/>
  <c r="AD199" i="9"/>
  <c r="X199" i="9"/>
  <c r="R199" i="9"/>
  <c r="AE202" i="9"/>
  <c r="Y202" i="9"/>
  <c r="AI32" i="22" s="1"/>
  <c r="AB202" i="9"/>
  <c r="AK32" i="22" s="1"/>
  <c r="S202" i="9"/>
  <c r="AE32" i="22" s="1"/>
  <c r="AA207" i="9"/>
  <c r="AD207" i="9"/>
  <c r="X207" i="9"/>
  <c r="R207" i="9"/>
  <c r="L40" i="10"/>
  <c r="D40" i="10"/>
  <c r="U40" i="10"/>
  <c r="M64" i="10"/>
  <c r="U37" i="24" s="1"/>
  <c r="V67" i="10"/>
  <c r="L104" i="10"/>
  <c r="F63" i="24" s="1"/>
  <c r="D104" i="10"/>
  <c r="U104" i="10"/>
  <c r="M128" i="10"/>
  <c r="U191" i="24" s="1"/>
  <c r="V131" i="10"/>
  <c r="AA108" i="24" s="1"/>
  <c r="G148" i="10"/>
  <c r="G151" i="10"/>
  <c r="G154" i="10"/>
  <c r="Q35" i="24" s="1"/>
  <c r="P154" i="10"/>
  <c r="D158" i="10"/>
  <c r="L168" i="10"/>
  <c r="F45" i="24" s="1"/>
  <c r="D168" i="10"/>
  <c r="U168" i="10"/>
  <c r="L45" i="24" s="1"/>
  <c r="L177" i="10"/>
  <c r="F164" i="24" s="1"/>
  <c r="U177" i="10"/>
  <c r="L164" i="24" s="1"/>
  <c r="H178" i="10"/>
  <c r="L180" i="10"/>
  <c r="L183" i="10"/>
  <c r="U183" i="10"/>
  <c r="F185" i="10"/>
  <c r="F188" i="10"/>
  <c r="L189" i="10"/>
  <c r="F97" i="24" s="1"/>
  <c r="I190" i="10"/>
  <c r="D165" i="24" s="1"/>
  <c r="R190" i="10"/>
  <c r="J165" i="24" s="1"/>
  <c r="F191" i="10"/>
  <c r="B99" i="24" s="1"/>
  <c r="O191" i="10"/>
  <c r="H99" i="24" s="1"/>
  <c r="M192" i="10"/>
  <c r="J193" i="10"/>
  <c r="S193" i="10"/>
  <c r="L195" i="10"/>
  <c r="F14" i="24" s="1"/>
  <c r="V195" i="10"/>
  <c r="AA132" i="24" s="1"/>
  <c r="J196" i="10"/>
  <c r="S196" i="10"/>
  <c r="F197" i="10"/>
  <c r="B69" i="24" s="1"/>
  <c r="L198" i="10"/>
  <c r="U198" i="10"/>
  <c r="L27" i="24" s="1"/>
  <c r="J199" i="10"/>
  <c r="G200" i="10"/>
  <c r="D201" i="10"/>
  <c r="M201" i="10"/>
  <c r="U29" i="24" s="1"/>
  <c r="V201" i="10"/>
  <c r="S202" i="10"/>
  <c r="G203" i="10"/>
  <c r="Q100" i="24" s="1"/>
  <c r="P203" i="10"/>
  <c r="W100" i="24" s="1"/>
  <c r="M204" i="10"/>
  <c r="U32" i="24" s="1"/>
  <c r="V204" i="10"/>
  <c r="AA32" i="24" s="1"/>
  <c r="I205" i="10"/>
  <c r="G206" i="10"/>
  <c r="Q97" i="24" s="1"/>
  <c r="P206" i="10"/>
  <c r="W97" i="24" s="1"/>
  <c r="D207" i="10"/>
  <c r="M207" i="10"/>
  <c r="J208" i="10"/>
  <c r="S127" i="24" s="1"/>
  <c r="H209" i="10"/>
  <c r="D210" i="10"/>
  <c r="M210" i="10"/>
  <c r="V210" i="10"/>
  <c r="J211" i="10"/>
  <c r="I212" i="10"/>
  <c r="J213" i="10"/>
  <c r="S146" i="24" s="1"/>
  <c r="H214" i="10"/>
  <c r="Q214" i="10"/>
  <c r="G215" i="10"/>
  <c r="R215" i="10"/>
  <c r="H216" i="10"/>
  <c r="M218" i="10"/>
  <c r="J219" i="10"/>
  <c r="P219" i="10"/>
  <c r="G219" i="10"/>
  <c r="Q150" i="24" s="1"/>
  <c r="N219" i="10"/>
  <c r="F220" i="10"/>
  <c r="R220" i="10"/>
  <c r="G221" i="10"/>
  <c r="Q165" i="24" s="1"/>
  <c r="S221" i="10"/>
  <c r="Y165" i="24" s="1"/>
  <c r="G223" i="10"/>
  <c r="Q39" i="24" s="1"/>
  <c r="S223" i="10"/>
  <c r="H224" i="10"/>
  <c r="C146" i="24" s="1"/>
  <c r="E227" i="10"/>
  <c r="Q227" i="10"/>
  <c r="K231" i="10"/>
  <c r="S232" i="10"/>
  <c r="G12" i="11"/>
  <c r="V12" i="11"/>
  <c r="J12" i="11"/>
  <c r="S12" i="11"/>
  <c r="P12" i="11"/>
  <c r="N6" i="11"/>
  <c r="V179" i="25" s="1"/>
  <c r="E6" i="11"/>
  <c r="P179" i="25" s="1"/>
  <c r="Q6" i="11"/>
  <c r="X179" i="25" s="1"/>
  <c r="T7" i="11"/>
  <c r="Z177" i="25" s="1"/>
  <c r="K7" i="11"/>
  <c r="T177" i="25" s="1"/>
  <c r="N7" i="11"/>
  <c r="V177" i="25" s="1"/>
  <c r="E8" i="11"/>
  <c r="Q8" i="11"/>
  <c r="H8" i="11"/>
  <c r="K8" i="11"/>
  <c r="G9" i="11"/>
  <c r="S9" i="11"/>
  <c r="Y175" i="25" s="1"/>
  <c r="G14" i="11"/>
  <c r="P14" i="11"/>
  <c r="W4" i="25" s="1"/>
  <c r="E16" i="11"/>
  <c r="T16" i="11"/>
  <c r="K16" i="11"/>
  <c r="N16" i="11"/>
  <c r="G19" i="11"/>
  <c r="S19" i="11"/>
  <c r="M24" i="11"/>
  <c r="P24" i="11"/>
  <c r="S24" i="11"/>
  <c r="V27" i="11"/>
  <c r="P27" i="11"/>
  <c r="O30" i="11"/>
  <c r="F30" i="11"/>
  <c r="U30" i="11"/>
  <c r="N30" i="11"/>
  <c r="T31" i="11"/>
  <c r="K31" i="11"/>
  <c r="Q31" i="11"/>
  <c r="H31" i="11"/>
  <c r="F46" i="11"/>
  <c r="G54" i="11"/>
  <c r="V54" i="11"/>
  <c r="J54" i="11"/>
  <c r="S54" i="11"/>
  <c r="H57" i="11"/>
  <c r="R93" i="25" s="1"/>
  <c r="Q57" i="11"/>
  <c r="X93" i="25" s="1"/>
  <c r="T57" i="11"/>
  <c r="Z93" i="25" s="1"/>
  <c r="K57" i="11"/>
  <c r="T93" i="25" s="1"/>
  <c r="E57" i="11"/>
  <c r="P93" i="25" s="1"/>
  <c r="N57" i="11"/>
  <c r="V93" i="25" s="1"/>
  <c r="V59" i="11"/>
  <c r="S59" i="11"/>
  <c r="Y186" i="25" s="1"/>
  <c r="J59" i="11"/>
  <c r="S186" i="25" s="1"/>
  <c r="M59" i="11"/>
  <c r="U186" i="25" s="1"/>
  <c r="G59" i="11"/>
  <c r="Q186" i="25" s="1"/>
  <c r="N78" i="11"/>
  <c r="K78" i="11"/>
  <c r="T78" i="11"/>
  <c r="H78" i="11"/>
  <c r="E78" i="11"/>
  <c r="Q78" i="11"/>
  <c r="O33" i="11"/>
  <c r="H184" i="25" s="1"/>
  <c r="F33" i="11"/>
  <c r="I33" i="11"/>
  <c r="I36" i="11"/>
  <c r="D128" i="25" s="1"/>
  <c r="O36" i="11"/>
  <c r="F36" i="11"/>
  <c r="F43" i="11"/>
  <c r="U43" i="11"/>
  <c r="L43" i="11"/>
  <c r="F186" i="25" s="1"/>
  <c r="R43" i="11"/>
  <c r="J186" i="25" s="1"/>
  <c r="O43" i="11"/>
  <c r="D43" i="11"/>
  <c r="Q54" i="11"/>
  <c r="H54" i="11"/>
  <c r="T54" i="11"/>
  <c r="K54" i="11"/>
  <c r="E54" i="11"/>
  <c r="I56" i="11"/>
  <c r="G62" i="11"/>
  <c r="D62" i="11"/>
  <c r="M62" i="11"/>
  <c r="U86" i="25" s="1"/>
  <c r="S62" i="11"/>
  <c r="V62" i="11"/>
  <c r="AA86" i="25" s="1"/>
  <c r="I20" i="11"/>
  <c r="D179" i="25" s="1"/>
  <c r="R20" i="11"/>
  <c r="J179" i="25" s="1"/>
  <c r="U20" i="11"/>
  <c r="L179" i="25" s="1"/>
  <c r="J23" i="11"/>
  <c r="S23" i="11"/>
  <c r="G23" i="11"/>
  <c r="K26" i="11"/>
  <c r="Q26" i="11"/>
  <c r="H26" i="11"/>
  <c r="E26" i="11"/>
  <c r="L29" i="11"/>
  <c r="D29" i="11"/>
  <c r="R29" i="11"/>
  <c r="I29" i="11"/>
  <c r="O29" i="11"/>
  <c r="P33" i="11"/>
  <c r="S33" i="11"/>
  <c r="R33" i="11"/>
  <c r="G226" i="10"/>
  <c r="F227" i="10"/>
  <c r="O227" i="10"/>
  <c r="V228" i="10"/>
  <c r="AA148" i="24" s="1"/>
  <c r="M228" i="10"/>
  <c r="L230" i="10"/>
  <c r="F38" i="24" s="1"/>
  <c r="D230" i="10"/>
  <c r="M230" i="10"/>
  <c r="L231" i="10"/>
  <c r="V231" i="10"/>
  <c r="V3" i="11"/>
  <c r="M3" i="11"/>
  <c r="P3" i="11"/>
  <c r="I6" i="11"/>
  <c r="T6" i="11"/>
  <c r="Z179" i="25" s="1"/>
  <c r="Q7" i="11"/>
  <c r="X177" i="25" s="1"/>
  <c r="I8" i="11"/>
  <c r="T8" i="11"/>
  <c r="L9" i="11"/>
  <c r="F11" i="11"/>
  <c r="R11" i="11"/>
  <c r="H16" i="11"/>
  <c r="S20" i="11"/>
  <c r="G20" i="11"/>
  <c r="Q208" i="25" s="1"/>
  <c r="O20" i="11"/>
  <c r="H179" i="25" s="1"/>
  <c r="O22" i="11"/>
  <c r="H180" i="25" s="1"/>
  <c r="U22" i="11"/>
  <c r="L180" i="25" s="1"/>
  <c r="L22" i="11"/>
  <c r="F180" i="25" s="1"/>
  <c r="I22" i="11"/>
  <c r="D180" i="25" s="1"/>
  <c r="F22" i="11"/>
  <c r="B180" i="25" s="1"/>
  <c r="N22" i="11"/>
  <c r="D23" i="11"/>
  <c r="P23" i="11"/>
  <c r="J24" i="11"/>
  <c r="U25" i="11"/>
  <c r="L25" i="11"/>
  <c r="F25" i="11"/>
  <c r="D25" i="11"/>
  <c r="O25" i="11"/>
  <c r="F26" i="11"/>
  <c r="R26" i="11"/>
  <c r="E30" i="11"/>
  <c r="D33" i="11"/>
  <c r="D36" i="11"/>
  <c r="P41" i="11"/>
  <c r="S41" i="11"/>
  <c r="J41" i="11"/>
  <c r="V41" i="11"/>
  <c r="M41" i="11"/>
  <c r="N51" i="11"/>
  <c r="K51" i="11"/>
  <c r="T51" i="11"/>
  <c r="J55" i="11"/>
  <c r="V55" i="11"/>
  <c r="M55" i="11"/>
  <c r="U99" i="25" s="1"/>
  <c r="D55" i="11"/>
  <c r="P55" i="11"/>
  <c r="G55" i="11"/>
  <c r="S55" i="11"/>
  <c r="U64" i="11"/>
  <c r="D64" i="11"/>
  <c r="I64" i="11"/>
  <c r="R64" i="11"/>
  <c r="F64" i="11"/>
  <c r="L64" i="11"/>
  <c r="N70" i="11"/>
  <c r="E70" i="11"/>
  <c r="K70" i="11"/>
  <c r="H70" i="11"/>
  <c r="T70" i="11"/>
  <c r="Q70" i="11"/>
  <c r="Q229" i="10"/>
  <c r="T229" i="10"/>
  <c r="K229" i="10"/>
  <c r="N229" i="10"/>
  <c r="M231" i="10"/>
  <c r="H7" i="11"/>
  <c r="R177" i="25" s="1"/>
  <c r="M9" i="11"/>
  <c r="V11" i="11"/>
  <c r="G11" i="11"/>
  <c r="Q129" i="25" s="1"/>
  <c r="J14" i="11"/>
  <c r="D20" i="11"/>
  <c r="P20" i="11"/>
  <c r="R25" i="11"/>
  <c r="T26" i="11"/>
  <c r="J27" i="11"/>
  <c r="H30" i="11"/>
  <c r="T30" i="11"/>
  <c r="G33" i="11"/>
  <c r="U33" i="11"/>
  <c r="F35" i="11"/>
  <c r="R35" i="11"/>
  <c r="I35" i="11"/>
  <c r="O35" i="11"/>
  <c r="I43" i="11"/>
  <c r="D186" i="25" s="1"/>
  <c r="I44" i="11"/>
  <c r="D44" i="11"/>
  <c r="U44" i="11"/>
  <c r="R44" i="11"/>
  <c r="F44" i="11"/>
  <c r="L45" i="11"/>
  <c r="D45" i="11"/>
  <c r="I45" i="11"/>
  <c r="D184" i="25" s="1"/>
  <c r="U45" i="11"/>
  <c r="R45" i="11"/>
  <c r="U48" i="11"/>
  <c r="I48" i="11"/>
  <c r="D48" i="11"/>
  <c r="O48" i="11"/>
  <c r="D49" i="11"/>
  <c r="L49" i="11"/>
  <c r="I49" i="11"/>
  <c r="F49" i="11"/>
  <c r="E51" i="11"/>
  <c r="O53" i="11"/>
  <c r="H70" i="25" s="1"/>
  <c r="P59" i="11"/>
  <c r="W186" i="25" s="1"/>
  <c r="J62" i="11"/>
  <c r="S86" i="25" s="1"/>
  <c r="T63" i="11"/>
  <c r="K63" i="11"/>
  <c r="Q63" i="11"/>
  <c r="E63" i="11"/>
  <c r="N63" i="11"/>
  <c r="H63" i="11"/>
  <c r="H65" i="11"/>
  <c r="T65" i="11"/>
  <c r="K65" i="11"/>
  <c r="N65" i="11"/>
  <c r="E65" i="11"/>
  <c r="Q65" i="11"/>
  <c r="K10" i="11"/>
  <c r="T10" i="11"/>
  <c r="Q10" i="11"/>
  <c r="H10" i="11"/>
  <c r="N10" i="11"/>
  <c r="N11" i="11"/>
  <c r="Q11" i="11"/>
  <c r="H11" i="11"/>
  <c r="R17" i="11"/>
  <c r="J177" i="25" s="1"/>
  <c r="I17" i="11"/>
  <c r="D177" i="25" s="1"/>
  <c r="L17" i="11"/>
  <c r="F177" i="25" s="1"/>
  <c r="V19" i="11"/>
  <c r="J19" i="11"/>
  <c r="P19" i="11"/>
  <c r="I26" i="11"/>
  <c r="U26" i="11"/>
  <c r="F29" i="11"/>
  <c r="I30" i="11"/>
  <c r="U32" i="11"/>
  <c r="R32" i="11"/>
  <c r="I32" i="11"/>
  <c r="F32" i="11"/>
  <c r="O32" i="11"/>
  <c r="J33" i="11"/>
  <c r="V33" i="11"/>
  <c r="U36" i="11"/>
  <c r="G38" i="11"/>
  <c r="S38" i="11"/>
  <c r="J38" i="11"/>
  <c r="V38" i="11"/>
  <c r="AA123" i="25" s="1"/>
  <c r="M38" i="11"/>
  <c r="O42" i="11"/>
  <c r="F42" i="11"/>
  <c r="B93" i="25" s="1"/>
  <c r="R42" i="11"/>
  <c r="J93" i="25" s="1"/>
  <c r="I42" i="11"/>
  <c r="D93" i="25" s="1"/>
  <c r="D42" i="11"/>
  <c r="S44" i="11"/>
  <c r="J44" i="11"/>
  <c r="V44" i="11"/>
  <c r="M44" i="11"/>
  <c r="P44" i="11"/>
  <c r="W190" i="25" s="1"/>
  <c r="P45" i="11"/>
  <c r="G45" i="11"/>
  <c r="S45" i="11"/>
  <c r="J45" i="11"/>
  <c r="M45" i="11"/>
  <c r="V45" i="11"/>
  <c r="AA187" i="25" s="1"/>
  <c r="O46" i="11"/>
  <c r="D46" i="11"/>
  <c r="L46" i="11"/>
  <c r="P49" i="11"/>
  <c r="W185" i="25" s="1"/>
  <c r="V49" i="11"/>
  <c r="AA185" i="25" s="1"/>
  <c r="M49" i="11"/>
  <c r="G49" i="11"/>
  <c r="Q185" i="25" s="1"/>
  <c r="S49" i="11"/>
  <c r="Y185" i="25" s="1"/>
  <c r="U56" i="11"/>
  <c r="D56" i="11"/>
  <c r="F56" i="11"/>
  <c r="L56" i="11"/>
  <c r="U225" i="10"/>
  <c r="D225" i="10"/>
  <c r="L225" i="10"/>
  <c r="F36" i="24" s="1"/>
  <c r="V226" i="10"/>
  <c r="I227" i="10"/>
  <c r="P230" i="10"/>
  <c r="L6" i="11"/>
  <c r="N8" i="11"/>
  <c r="D9" i="11"/>
  <c r="E10" i="11"/>
  <c r="E11" i="11"/>
  <c r="D19" i="11"/>
  <c r="F20" i="11"/>
  <c r="B179" i="25" s="1"/>
  <c r="E22" i="11"/>
  <c r="V23" i="11"/>
  <c r="M27" i="11"/>
  <c r="U29" i="11"/>
  <c r="M32" i="11"/>
  <c r="S32" i="11"/>
  <c r="Y184" i="25" s="1"/>
  <c r="P32" i="11"/>
  <c r="U34" i="11"/>
  <c r="L34" i="11"/>
  <c r="F34" i="11"/>
  <c r="D34" i="11"/>
  <c r="O34" i="11"/>
  <c r="N35" i="11"/>
  <c r="E35" i="11"/>
  <c r="G44" i="11"/>
  <c r="V52" i="11"/>
  <c r="M52" i="11"/>
  <c r="P52" i="11"/>
  <c r="G52" i="11"/>
  <c r="S52" i="11"/>
  <c r="N54" i="11"/>
  <c r="P62" i="11"/>
  <c r="M226" i="10"/>
  <c r="L5" i="11"/>
  <c r="D5" i="11"/>
  <c r="J7" i="11"/>
  <c r="S177" i="25" s="1"/>
  <c r="V7" i="11"/>
  <c r="AA177" i="25" s="1"/>
  <c r="M7" i="11"/>
  <c r="U177" i="25" s="1"/>
  <c r="M8" i="11"/>
  <c r="U174" i="25" s="1"/>
  <c r="V8" i="11"/>
  <c r="O8" i="11"/>
  <c r="F9" i="11"/>
  <c r="R9" i="11"/>
  <c r="T11" i="11"/>
  <c r="O14" i="11"/>
  <c r="H175" i="25" s="1"/>
  <c r="R14" i="11"/>
  <c r="J175" i="25" s="1"/>
  <c r="I14" i="11"/>
  <c r="D175" i="25" s="1"/>
  <c r="M14" i="11"/>
  <c r="J15" i="11"/>
  <c r="D15" i="11"/>
  <c r="D17" i="11"/>
  <c r="O17" i="11"/>
  <c r="H177" i="25" s="1"/>
  <c r="K18" i="11"/>
  <c r="E178" i="25" s="1"/>
  <c r="N18" i="11"/>
  <c r="G178" i="25" s="1"/>
  <c r="E18" i="11"/>
  <c r="A178" i="25" s="1"/>
  <c r="T18" i="11"/>
  <c r="K178" i="25" s="1"/>
  <c r="L21" i="11"/>
  <c r="D21" i="11"/>
  <c r="O21" i="11"/>
  <c r="F21" i="11"/>
  <c r="U21" i="11"/>
  <c r="R21" i="11"/>
  <c r="P21" i="11"/>
  <c r="W173" i="25" s="1"/>
  <c r="H22" i="11"/>
  <c r="T22" i="11"/>
  <c r="U24" i="11"/>
  <c r="O24" i="11"/>
  <c r="F24" i="11"/>
  <c r="R24" i="11"/>
  <c r="J182" i="25" s="1"/>
  <c r="D24" i="11"/>
  <c r="I25" i="11"/>
  <c r="L26" i="11"/>
  <c r="F181" i="25" s="1"/>
  <c r="L30" i="11"/>
  <c r="N31" i="11"/>
  <c r="D32" i="11"/>
  <c r="L33" i="11"/>
  <c r="L53" i="11"/>
  <c r="D53" i="11"/>
  <c r="I53" i="11"/>
  <c r="D99" i="25" s="1"/>
  <c r="U53" i="11"/>
  <c r="F53" i="11"/>
  <c r="H73" i="11"/>
  <c r="N73" i="11"/>
  <c r="G148" i="25" s="1"/>
  <c r="E73" i="11"/>
  <c r="Q73" i="11"/>
  <c r="K73" i="11"/>
  <c r="T73" i="11"/>
  <c r="J39" i="11"/>
  <c r="S182" i="25" s="1"/>
  <c r="S39" i="11"/>
  <c r="Y182" i="25" s="1"/>
  <c r="V39" i="11"/>
  <c r="AA182" i="25" s="1"/>
  <c r="M48" i="11"/>
  <c r="U147" i="25" s="1"/>
  <c r="P48" i="11"/>
  <c r="W147" i="25" s="1"/>
  <c r="G48" i="11"/>
  <c r="Q147" i="25" s="1"/>
  <c r="S48" i="11"/>
  <c r="Y147" i="25" s="1"/>
  <c r="J48" i="11"/>
  <c r="S147" i="25" s="1"/>
  <c r="S53" i="11"/>
  <c r="Y187" i="25" s="1"/>
  <c r="J53" i="11"/>
  <c r="S187" i="25" s="1"/>
  <c r="P53" i="11"/>
  <c r="P60" i="11"/>
  <c r="G60" i="11"/>
  <c r="F61" i="11"/>
  <c r="V67" i="11"/>
  <c r="M67" i="11"/>
  <c r="J68" i="11"/>
  <c r="V68" i="11"/>
  <c r="M69" i="11"/>
  <c r="U156" i="25" s="1"/>
  <c r="H80" i="11"/>
  <c r="J87" i="11"/>
  <c r="S210" i="25" s="1"/>
  <c r="P87" i="11"/>
  <c r="W210" i="25" s="1"/>
  <c r="G87" i="11"/>
  <c r="Q210" i="25" s="1"/>
  <c r="E96" i="11"/>
  <c r="T96" i="11"/>
  <c r="Q96" i="11"/>
  <c r="N96" i="11"/>
  <c r="I105" i="11"/>
  <c r="R105" i="11"/>
  <c r="F105" i="11"/>
  <c r="O105" i="11"/>
  <c r="U105" i="11"/>
  <c r="F27" i="11"/>
  <c r="O27" i="11"/>
  <c r="L27" i="11"/>
  <c r="I28" i="11"/>
  <c r="U28" i="11"/>
  <c r="L28" i="11"/>
  <c r="M35" i="11"/>
  <c r="U97" i="25" s="1"/>
  <c r="M36" i="11"/>
  <c r="U181" i="25" s="1"/>
  <c r="L37" i="11"/>
  <c r="F183" i="25" s="1"/>
  <c r="D37" i="11"/>
  <c r="O38" i="11"/>
  <c r="D38" i="11"/>
  <c r="D39" i="11"/>
  <c r="M39" i="11"/>
  <c r="U182" i="25" s="1"/>
  <c r="U40" i="11"/>
  <c r="L40" i="11"/>
  <c r="F129" i="25" s="1"/>
  <c r="D41" i="11"/>
  <c r="J47" i="11"/>
  <c r="S47" i="11"/>
  <c r="V47" i="11"/>
  <c r="M47" i="11"/>
  <c r="D47" i="11"/>
  <c r="I52" i="11"/>
  <c r="D52" i="11"/>
  <c r="P57" i="11"/>
  <c r="G57" i="11"/>
  <c r="E58" i="11"/>
  <c r="N58" i="11"/>
  <c r="F59" i="11"/>
  <c r="D59" i="11"/>
  <c r="O59" i="11"/>
  <c r="D60" i="11"/>
  <c r="G61" i="11"/>
  <c r="S61" i="11"/>
  <c r="V63" i="11"/>
  <c r="K66" i="11"/>
  <c r="T204" i="25" s="1"/>
  <c r="N66" i="11"/>
  <c r="V204" i="25" s="1"/>
  <c r="E66" i="11"/>
  <c r="P204" i="25" s="1"/>
  <c r="T66" i="11"/>
  <c r="Z204" i="25" s="1"/>
  <c r="S67" i="11"/>
  <c r="P75" i="11"/>
  <c r="W83" i="25" s="1"/>
  <c r="D82" i="11"/>
  <c r="V84" i="11"/>
  <c r="S84" i="11"/>
  <c r="D84" i="11"/>
  <c r="L85" i="11"/>
  <c r="D85" i="11"/>
  <c r="U85" i="11"/>
  <c r="I85" i="11"/>
  <c r="O85" i="11"/>
  <c r="D87" i="11"/>
  <c r="V87" i="11"/>
  <c r="AA210" i="25" s="1"/>
  <c r="Q92" i="11"/>
  <c r="T92" i="11"/>
  <c r="H92" i="11"/>
  <c r="E92" i="11"/>
  <c r="K98" i="11"/>
  <c r="T98" i="11"/>
  <c r="H98" i="11"/>
  <c r="Q98" i="11"/>
  <c r="E98" i="11"/>
  <c r="V100" i="11"/>
  <c r="AA162" i="25" s="1"/>
  <c r="M100" i="11"/>
  <c r="J100" i="11"/>
  <c r="S162" i="25" s="1"/>
  <c r="S100" i="11"/>
  <c r="Y162" i="25" s="1"/>
  <c r="G100" i="11"/>
  <c r="Q162" i="25" s="1"/>
  <c r="N75" i="11"/>
  <c r="Q75" i="11"/>
  <c r="H75" i="11"/>
  <c r="E75" i="11"/>
  <c r="T75" i="11"/>
  <c r="K75" i="11"/>
  <c r="R81" i="11"/>
  <c r="I81" i="11"/>
  <c r="O81" i="11"/>
  <c r="F81" i="11"/>
  <c r="U81" i="11"/>
  <c r="L81" i="11"/>
  <c r="U104" i="11"/>
  <c r="L63" i="25" s="1"/>
  <c r="R104" i="11"/>
  <c r="J63" i="25" s="1"/>
  <c r="F104" i="11"/>
  <c r="B63" i="25" s="1"/>
  <c r="I104" i="11"/>
  <c r="D63" i="25" s="1"/>
  <c r="H105" i="11"/>
  <c r="Q105" i="11"/>
  <c r="E105" i="11"/>
  <c r="K105" i="11"/>
  <c r="T105" i="11"/>
  <c r="H113" i="11"/>
  <c r="T113" i="11"/>
  <c r="K113" i="11"/>
  <c r="Q113" i="11"/>
  <c r="E113" i="11"/>
  <c r="M6" i="11"/>
  <c r="U179" i="25" s="1"/>
  <c r="M17" i="11"/>
  <c r="D27" i="11"/>
  <c r="D28" i="11"/>
  <c r="G30" i="11"/>
  <c r="P30" i="11"/>
  <c r="M30" i="11"/>
  <c r="P35" i="11"/>
  <c r="O37" i="11"/>
  <c r="H183" i="25" s="1"/>
  <c r="D40" i="11"/>
  <c r="O40" i="11"/>
  <c r="G46" i="11"/>
  <c r="V46" i="11"/>
  <c r="M46" i="11"/>
  <c r="P46" i="11"/>
  <c r="P47" i="11"/>
  <c r="R50" i="11"/>
  <c r="I50" i="11"/>
  <c r="D50" i="11"/>
  <c r="R52" i="11"/>
  <c r="M56" i="11"/>
  <c r="S56" i="11"/>
  <c r="J56" i="11"/>
  <c r="P56" i="11"/>
  <c r="S60" i="11"/>
  <c r="J61" i="11"/>
  <c r="V61" i="11"/>
  <c r="P64" i="11"/>
  <c r="Q66" i="11"/>
  <c r="X204" i="25" s="1"/>
  <c r="P69" i="11"/>
  <c r="W156" i="25" s="1"/>
  <c r="D72" i="11"/>
  <c r="P72" i="11"/>
  <c r="W203" i="25" s="1"/>
  <c r="G75" i="11"/>
  <c r="Q83" i="25" s="1"/>
  <c r="S75" i="11"/>
  <c r="Y83" i="25" s="1"/>
  <c r="P93" i="11"/>
  <c r="G93" i="11"/>
  <c r="M93" i="11"/>
  <c r="V93" i="11"/>
  <c r="AA26" i="25" s="1"/>
  <c r="S93" i="11"/>
  <c r="K96" i="11"/>
  <c r="L105" i="11"/>
  <c r="V51" i="11"/>
  <c r="P51" i="11"/>
  <c r="G51" i="11"/>
  <c r="S51" i="11"/>
  <c r="J51" i="11"/>
  <c r="H58" i="11"/>
  <c r="Q58" i="11"/>
  <c r="J63" i="11"/>
  <c r="P63" i="11"/>
  <c r="G63" i="11"/>
  <c r="K74" i="11"/>
  <c r="E204" i="25" s="1"/>
  <c r="T74" i="11"/>
  <c r="Q74" i="11"/>
  <c r="I204" i="25" s="1"/>
  <c r="H74" i="11"/>
  <c r="C204" i="25" s="1"/>
  <c r="N74" i="11"/>
  <c r="G204" i="25" s="1"/>
  <c r="E74" i="11"/>
  <c r="A204" i="25" s="1"/>
  <c r="D81" i="11"/>
  <c r="N83" i="11"/>
  <c r="K83" i="11"/>
  <c r="E83" i="11"/>
  <c r="N91" i="11"/>
  <c r="K91" i="11"/>
  <c r="Q91" i="11"/>
  <c r="E91" i="11"/>
  <c r="K92" i="11"/>
  <c r="G94" i="11"/>
  <c r="V94" i="11"/>
  <c r="M94" i="11"/>
  <c r="U128" i="25" s="1"/>
  <c r="S94" i="11"/>
  <c r="P94" i="11"/>
  <c r="V99" i="11"/>
  <c r="P99" i="11"/>
  <c r="G99" i="11"/>
  <c r="J99" i="11"/>
  <c r="S99" i="11"/>
  <c r="P100" i="11"/>
  <c r="W162" i="25" s="1"/>
  <c r="D104" i="11"/>
  <c r="N105" i="11"/>
  <c r="Q68" i="11"/>
  <c r="T68" i="11"/>
  <c r="K68" i="11"/>
  <c r="H68" i="11"/>
  <c r="N68" i="11"/>
  <c r="E68" i="11"/>
  <c r="G69" i="11"/>
  <c r="Q156" i="25" s="1"/>
  <c r="S69" i="11"/>
  <c r="Y156" i="25" s="1"/>
  <c r="G72" i="11"/>
  <c r="Q203" i="25" s="1"/>
  <c r="S72" i="11"/>
  <c r="Y203" i="25" s="1"/>
  <c r="I76" i="11"/>
  <c r="D205" i="25" s="1"/>
  <c r="O76" i="11"/>
  <c r="F76" i="11"/>
  <c r="U76" i="11"/>
  <c r="L205" i="25" s="1"/>
  <c r="L76" i="11"/>
  <c r="F205" i="25" s="1"/>
  <c r="R76" i="11"/>
  <c r="J205" i="25" s="1"/>
  <c r="E80" i="11"/>
  <c r="T80" i="11"/>
  <c r="K80" i="11"/>
  <c r="O86" i="11"/>
  <c r="H210" i="25" s="1"/>
  <c r="U86" i="11"/>
  <c r="L210" i="25" s="1"/>
  <c r="I86" i="11"/>
  <c r="D210" i="25" s="1"/>
  <c r="F86" i="11"/>
  <c r="B210" i="25" s="1"/>
  <c r="R86" i="11"/>
  <c r="J210" i="25" s="1"/>
  <c r="P89" i="11"/>
  <c r="S89" i="11"/>
  <c r="J89" i="11"/>
  <c r="S120" i="25" s="1"/>
  <c r="V89" i="11"/>
  <c r="AA120" i="25" s="1"/>
  <c r="G89" i="11"/>
  <c r="O90" i="11"/>
  <c r="H213" i="25" s="1"/>
  <c r="F90" i="11"/>
  <c r="B213" i="25" s="1"/>
  <c r="D90" i="11"/>
  <c r="U90" i="11"/>
  <c r="L213" i="25" s="1"/>
  <c r="J95" i="11"/>
  <c r="S95" i="11"/>
  <c r="P95" i="11"/>
  <c r="G95" i="11"/>
  <c r="M95" i="11"/>
  <c r="D95" i="11"/>
  <c r="V95" i="11"/>
  <c r="G102" i="11"/>
  <c r="Q119" i="25" s="1"/>
  <c r="J102" i="11"/>
  <c r="S119" i="25" s="1"/>
  <c r="S102" i="11"/>
  <c r="Y119" i="25" s="1"/>
  <c r="V102" i="11"/>
  <c r="AA119" i="25" s="1"/>
  <c r="L61" i="11"/>
  <c r="D61" i="11"/>
  <c r="O61" i="11"/>
  <c r="V69" i="11"/>
  <c r="AA156" i="25" s="1"/>
  <c r="T71" i="11"/>
  <c r="K203" i="25" s="1"/>
  <c r="K71" i="11"/>
  <c r="Q71" i="11"/>
  <c r="I203" i="25" s="1"/>
  <c r="H71" i="11"/>
  <c r="N71" i="11"/>
  <c r="G203" i="25" s="1"/>
  <c r="E71" i="11"/>
  <c r="A203" i="25" s="1"/>
  <c r="V72" i="11"/>
  <c r="AA203" i="25" s="1"/>
  <c r="O78" i="11"/>
  <c r="R78" i="11"/>
  <c r="I78" i="11"/>
  <c r="F78" i="11"/>
  <c r="U78" i="11"/>
  <c r="L78" i="11"/>
  <c r="N79" i="11"/>
  <c r="E79" i="11"/>
  <c r="Q79" i="11"/>
  <c r="H79" i="11"/>
  <c r="S101" i="11"/>
  <c r="J101" i="11"/>
  <c r="G101" i="11"/>
  <c r="M101" i="11"/>
  <c r="V101" i="11"/>
  <c r="O104" i="11"/>
  <c r="H63" i="25" s="1"/>
  <c r="L58" i="11"/>
  <c r="U58" i="11"/>
  <c r="L147" i="25" s="1"/>
  <c r="O70" i="11"/>
  <c r="U70" i="11"/>
  <c r="L70" i="11"/>
  <c r="R70" i="11"/>
  <c r="I70" i="11"/>
  <c r="D172" i="25" s="1"/>
  <c r="J72" i="11"/>
  <c r="S203" i="25" s="1"/>
  <c r="O73" i="11"/>
  <c r="F73" i="11"/>
  <c r="U73" i="11"/>
  <c r="L73" i="11"/>
  <c r="R73" i="11"/>
  <c r="I73" i="11"/>
  <c r="D76" i="11"/>
  <c r="Q80" i="11"/>
  <c r="O82" i="11"/>
  <c r="H209" i="25" s="1"/>
  <c r="F82" i="11"/>
  <c r="B209" i="25" s="1"/>
  <c r="U82" i="11"/>
  <c r="L209" i="25" s="1"/>
  <c r="L82" i="11"/>
  <c r="F209" i="25" s="1"/>
  <c r="R82" i="11"/>
  <c r="D86" i="11"/>
  <c r="S87" i="11"/>
  <c r="Y210" i="25" s="1"/>
  <c r="R90" i="11"/>
  <c r="J213" i="25" s="1"/>
  <c r="M102" i="11"/>
  <c r="N113" i="11"/>
  <c r="Q132" i="11"/>
  <c r="N132" i="11"/>
  <c r="E132" i="11"/>
  <c r="H132" i="11"/>
  <c r="K132" i="11"/>
  <c r="T132" i="11"/>
  <c r="L69" i="11"/>
  <c r="D69" i="11"/>
  <c r="U69" i="11"/>
  <c r="G86" i="11"/>
  <c r="S86" i="11"/>
  <c r="J86" i="11"/>
  <c r="M86" i="11"/>
  <c r="R89" i="11"/>
  <c r="J212" i="25" s="1"/>
  <c r="L96" i="11"/>
  <c r="F216" i="25" s="1"/>
  <c r="D97" i="11"/>
  <c r="L97" i="11"/>
  <c r="R98" i="11"/>
  <c r="I98" i="11"/>
  <c r="L98" i="11"/>
  <c r="U99" i="11"/>
  <c r="L123" i="25" s="1"/>
  <c r="U102" i="11"/>
  <c r="H106" i="11"/>
  <c r="C172" i="25" s="1"/>
  <c r="Q106" i="11"/>
  <c r="I172" i="25" s="1"/>
  <c r="E107" i="11"/>
  <c r="E108" i="11"/>
  <c r="F109" i="11"/>
  <c r="P109" i="11"/>
  <c r="D110" i="11"/>
  <c r="J111" i="11"/>
  <c r="S212" i="25" s="1"/>
  <c r="P111" i="11"/>
  <c r="W110" i="25" s="1"/>
  <c r="G111" i="11"/>
  <c r="M111" i="11"/>
  <c r="U112" i="11"/>
  <c r="D112" i="11"/>
  <c r="L112" i="11"/>
  <c r="V113" i="11"/>
  <c r="I114" i="11"/>
  <c r="D191" i="25" s="1"/>
  <c r="R114" i="11"/>
  <c r="J191" i="25" s="1"/>
  <c r="R115" i="11"/>
  <c r="P117" i="11"/>
  <c r="W111" i="25" s="1"/>
  <c r="Q118" i="11"/>
  <c r="D119" i="11"/>
  <c r="M121" i="11"/>
  <c r="J123" i="11"/>
  <c r="S109" i="25" s="1"/>
  <c r="J124" i="11"/>
  <c r="S126" i="11"/>
  <c r="Q127" i="11"/>
  <c r="P128" i="11"/>
  <c r="E129" i="11"/>
  <c r="Q129" i="11"/>
  <c r="U130" i="11"/>
  <c r="L112" i="25" s="1"/>
  <c r="O134" i="11"/>
  <c r="R134" i="11"/>
  <c r="I134" i="11"/>
  <c r="F134" i="11"/>
  <c r="U134" i="11"/>
  <c r="L134" i="11"/>
  <c r="N134" i="11"/>
  <c r="N135" i="11"/>
  <c r="E135" i="11"/>
  <c r="Q135" i="11"/>
  <c r="H135" i="11"/>
  <c r="H136" i="11"/>
  <c r="U137" i="11"/>
  <c r="K138" i="11"/>
  <c r="M139" i="11"/>
  <c r="G139" i="11"/>
  <c r="D139" i="11"/>
  <c r="V139" i="11"/>
  <c r="J139" i="11"/>
  <c r="O145" i="11"/>
  <c r="U145" i="11"/>
  <c r="L145" i="11"/>
  <c r="R145" i="11"/>
  <c r="F145" i="11"/>
  <c r="Q151" i="11"/>
  <c r="E151" i="11"/>
  <c r="K151" i="11"/>
  <c r="T151" i="11"/>
  <c r="M96" i="11"/>
  <c r="P96" i="11"/>
  <c r="G96" i="11"/>
  <c r="P97" i="11"/>
  <c r="V97" i="11"/>
  <c r="M97" i="11"/>
  <c r="L99" i="11"/>
  <c r="I100" i="11"/>
  <c r="D100" i="11"/>
  <c r="L100" i="11"/>
  <c r="L101" i="11"/>
  <c r="D101" i="11"/>
  <c r="L102" i="11"/>
  <c r="Q107" i="11"/>
  <c r="G109" i="11"/>
  <c r="Q192" i="25" s="1"/>
  <c r="P110" i="11"/>
  <c r="N111" i="11"/>
  <c r="M113" i="11"/>
  <c r="U105" i="25" s="1"/>
  <c r="I115" i="11"/>
  <c r="H118" i="11"/>
  <c r="D120" i="11"/>
  <c r="O120" i="11"/>
  <c r="H194" i="25" s="1"/>
  <c r="D121" i="11"/>
  <c r="O121" i="11"/>
  <c r="U123" i="11"/>
  <c r="L196" i="25" s="1"/>
  <c r="U124" i="11"/>
  <c r="S125" i="11"/>
  <c r="Y188" i="25" s="1"/>
  <c r="J126" i="11"/>
  <c r="Q128" i="11"/>
  <c r="I130" i="11"/>
  <c r="D112" i="25" s="1"/>
  <c r="S139" i="11"/>
  <c r="Q5" i="25"/>
  <c r="K122" i="11"/>
  <c r="T122" i="11"/>
  <c r="L123" i="11"/>
  <c r="F196" i="25" s="1"/>
  <c r="L124" i="11"/>
  <c r="Q134" i="11"/>
  <c r="V142" i="11"/>
  <c r="D142" i="11"/>
  <c r="S142" i="11"/>
  <c r="P142" i="11"/>
  <c r="T145" i="11"/>
  <c r="Z139" i="25" s="1"/>
  <c r="H145" i="11"/>
  <c r="R139" i="25" s="1"/>
  <c r="Q145" i="11"/>
  <c r="X139" i="25" s="1"/>
  <c r="U157" i="11"/>
  <c r="L157" i="11"/>
  <c r="O157" i="11"/>
  <c r="F157" i="11"/>
  <c r="R157" i="11"/>
  <c r="J18" i="25" s="1"/>
  <c r="I157" i="11"/>
  <c r="U88" i="11"/>
  <c r="L211" i="25" s="1"/>
  <c r="L88" i="11"/>
  <c r="F211" i="25" s="1"/>
  <c r="L89" i="11"/>
  <c r="F212" i="25" s="1"/>
  <c r="D99" i="11"/>
  <c r="O99" i="11"/>
  <c r="O100" i="11"/>
  <c r="O101" i="11"/>
  <c r="D102" i="11"/>
  <c r="J103" i="11"/>
  <c r="V103" i="11"/>
  <c r="M103" i="11"/>
  <c r="D103" i="11"/>
  <c r="M104" i="11"/>
  <c r="U211" i="25" s="1"/>
  <c r="S104" i="11"/>
  <c r="Y211" i="25" s="1"/>
  <c r="J104" i="11"/>
  <c r="S211" i="25" s="1"/>
  <c r="P105" i="11"/>
  <c r="W212" i="25" s="1"/>
  <c r="G105" i="11"/>
  <c r="M105" i="11"/>
  <c r="L106" i="11"/>
  <c r="F65" i="25" s="1"/>
  <c r="U106" i="11"/>
  <c r="L65" i="25" s="1"/>
  <c r="T107" i="11"/>
  <c r="J108" i="11"/>
  <c r="S213" i="25" s="1"/>
  <c r="T108" i="11"/>
  <c r="S109" i="11"/>
  <c r="Q111" i="11"/>
  <c r="G112" i="11"/>
  <c r="Q189" i="25" s="1"/>
  <c r="D114" i="11"/>
  <c r="J117" i="11"/>
  <c r="S111" i="25" s="1"/>
  <c r="J118" i="11"/>
  <c r="G119" i="11"/>
  <c r="Q167" i="25" s="1"/>
  <c r="R120" i="11"/>
  <c r="J194" i="25" s="1"/>
  <c r="R121" i="11"/>
  <c r="E122" i="11"/>
  <c r="N122" i="11"/>
  <c r="M123" i="11"/>
  <c r="U109" i="25" s="1"/>
  <c r="M124" i="11"/>
  <c r="M125" i="11"/>
  <c r="U188" i="25" s="1"/>
  <c r="O126" i="11"/>
  <c r="R126" i="11"/>
  <c r="I126" i="11"/>
  <c r="L126" i="11"/>
  <c r="V126" i="11"/>
  <c r="S128" i="11"/>
  <c r="L130" i="11"/>
  <c r="F112" i="25" s="1"/>
  <c r="P131" i="11"/>
  <c r="W108" i="25" s="1"/>
  <c r="E134" i="11"/>
  <c r="P140" i="11"/>
  <c r="V140" i="11"/>
  <c r="M143" i="11"/>
  <c r="U138" i="25" s="1"/>
  <c r="E145" i="11"/>
  <c r="P139" i="25" s="1"/>
  <c r="H151" i="11"/>
  <c r="F115" i="11"/>
  <c r="D115" i="11"/>
  <c r="L115" i="11"/>
  <c r="F105" i="25" s="1"/>
  <c r="D123" i="11"/>
  <c r="O123" i="11"/>
  <c r="H196" i="25" s="1"/>
  <c r="D124" i="11"/>
  <c r="O124" i="11"/>
  <c r="H197" i="25" s="1"/>
  <c r="M126" i="11"/>
  <c r="N131" i="11"/>
  <c r="Q131" i="11"/>
  <c r="H131" i="11"/>
  <c r="E131" i="11"/>
  <c r="T131" i="11"/>
  <c r="K131" i="11"/>
  <c r="H134" i="11"/>
  <c r="T134" i="11"/>
  <c r="N138" i="11"/>
  <c r="E138" i="11"/>
  <c r="H138" i="11"/>
  <c r="F141" i="11"/>
  <c r="B86" i="25" s="1"/>
  <c r="U141" i="11"/>
  <c r="L86" i="25" s="1"/>
  <c r="I141" i="11"/>
  <c r="D86" i="25" s="1"/>
  <c r="O141" i="11"/>
  <c r="H86" i="25" s="1"/>
  <c r="G142" i="11"/>
  <c r="D157" i="11"/>
  <c r="L13" i="11"/>
  <c r="F54" i="25" s="1"/>
  <c r="D13" i="11"/>
  <c r="U13" i="11"/>
  <c r="L138" i="25" s="1"/>
  <c r="M37" i="11"/>
  <c r="V40" i="11"/>
  <c r="D67" i="11"/>
  <c r="L77" i="11"/>
  <c r="D77" i="11"/>
  <c r="U77" i="11"/>
  <c r="F83" i="11"/>
  <c r="R83" i="11"/>
  <c r="U83" i="11"/>
  <c r="D88" i="11"/>
  <c r="O88" i="11"/>
  <c r="H211" i="25" s="1"/>
  <c r="D89" i="11"/>
  <c r="F91" i="11"/>
  <c r="U91" i="11"/>
  <c r="L91" i="11"/>
  <c r="F120" i="25" s="1"/>
  <c r="L92" i="11"/>
  <c r="F214" i="25" s="1"/>
  <c r="I96" i="11"/>
  <c r="D216" i="25" s="1"/>
  <c r="S96" i="11"/>
  <c r="I97" i="11"/>
  <c r="S97" i="11"/>
  <c r="R99" i="11"/>
  <c r="R100" i="11"/>
  <c r="J65" i="25" s="1"/>
  <c r="F102" i="11"/>
  <c r="R102" i="11"/>
  <c r="P103" i="11"/>
  <c r="P104" i="11"/>
  <c r="W211" i="25" s="1"/>
  <c r="E106" i="11"/>
  <c r="A172" i="25" s="1"/>
  <c r="N106" i="11"/>
  <c r="G172" i="25" s="1"/>
  <c r="L107" i="11"/>
  <c r="F66" i="25" s="1"/>
  <c r="L108" i="11"/>
  <c r="V109" i="11"/>
  <c r="J110" i="11"/>
  <c r="T111" i="11"/>
  <c r="I112" i="11"/>
  <c r="S112" i="11"/>
  <c r="Y189" i="25" s="1"/>
  <c r="G113" i="11"/>
  <c r="F114" i="11"/>
  <c r="V115" i="11"/>
  <c r="M115" i="11"/>
  <c r="O115" i="11"/>
  <c r="L117" i="11"/>
  <c r="D117" i="11"/>
  <c r="L118" i="11"/>
  <c r="F107" i="25" s="1"/>
  <c r="V118" i="11"/>
  <c r="J120" i="11"/>
  <c r="J121" i="11"/>
  <c r="S89" i="25" s="1"/>
  <c r="P123" i="11"/>
  <c r="F124" i="11"/>
  <c r="D126" i="11"/>
  <c r="M127" i="11"/>
  <c r="U194" i="25" s="1"/>
  <c r="U129" i="11"/>
  <c r="L111" i="25" s="1"/>
  <c r="L129" i="11"/>
  <c r="F111" i="25" s="1"/>
  <c r="R129" i="11"/>
  <c r="J111" i="25" s="1"/>
  <c r="I129" i="11"/>
  <c r="D111" i="25" s="1"/>
  <c r="O130" i="11"/>
  <c r="H112" i="25" s="1"/>
  <c r="G131" i="11"/>
  <c r="Q108" i="25" s="1"/>
  <c r="S131" i="11"/>
  <c r="Y108" i="25" s="1"/>
  <c r="T138" i="11"/>
  <c r="J146" i="11"/>
  <c r="S201" i="25" s="1"/>
  <c r="V146" i="11"/>
  <c r="P146" i="11"/>
  <c r="D146" i="11"/>
  <c r="S146" i="11"/>
  <c r="G152" i="11"/>
  <c r="M152" i="11"/>
  <c r="V152" i="11"/>
  <c r="AA153" i="25" s="1"/>
  <c r="J152" i="11"/>
  <c r="G153" i="11"/>
  <c r="P153" i="11"/>
  <c r="V153" i="11"/>
  <c r="J153" i="11"/>
  <c r="N154" i="11"/>
  <c r="E154" i="11"/>
  <c r="Q154" i="11"/>
  <c r="H154" i="11"/>
  <c r="M77" i="11"/>
  <c r="U202" i="25" s="1"/>
  <c r="V80" i="11"/>
  <c r="I84" i="11"/>
  <c r="D160" i="25" s="1"/>
  <c r="O84" i="11"/>
  <c r="H160" i="25" s="1"/>
  <c r="F84" i="11"/>
  <c r="B160" i="25" s="1"/>
  <c r="L84" i="11"/>
  <c r="F160" i="25" s="1"/>
  <c r="F88" i="11"/>
  <c r="B211" i="25" s="1"/>
  <c r="S92" i="11"/>
  <c r="J92" i="11"/>
  <c r="M92" i="11"/>
  <c r="L93" i="11"/>
  <c r="F121" i="25" s="1"/>
  <c r="D93" i="11"/>
  <c r="O94" i="11"/>
  <c r="H215" i="25" s="1"/>
  <c r="D94" i="11"/>
  <c r="L94" i="11"/>
  <c r="F215" i="25" s="1"/>
  <c r="J96" i="11"/>
  <c r="J97" i="11"/>
  <c r="I99" i="11"/>
  <c r="D123" i="25" s="1"/>
  <c r="R101" i="11"/>
  <c r="I102" i="11"/>
  <c r="G103" i="11"/>
  <c r="G104" i="11"/>
  <c r="Q211" i="25" s="1"/>
  <c r="F106" i="11"/>
  <c r="B65" i="25" s="1"/>
  <c r="O106" i="11"/>
  <c r="V107" i="11"/>
  <c r="AA216" i="25" s="1"/>
  <c r="S107" i="11"/>
  <c r="Y216" i="25" s="1"/>
  <c r="J107" i="11"/>
  <c r="S216" i="25" s="1"/>
  <c r="M107" i="11"/>
  <c r="U216" i="25" s="1"/>
  <c r="P108" i="11"/>
  <c r="W213" i="25" s="1"/>
  <c r="G108" i="11"/>
  <c r="Q213" i="25" s="1"/>
  <c r="M108" i="11"/>
  <c r="U213" i="25" s="1"/>
  <c r="L109" i="11"/>
  <c r="F103" i="25" s="1"/>
  <c r="D109" i="11"/>
  <c r="V110" i="11"/>
  <c r="J112" i="11"/>
  <c r="S189" i="25" s="1"/>
  <c r="S113" i="11"/>
  <c r="Y107" i="25" s="1"/>
  <c r="Q116" i="11"/>
  <c r="T116" i="11"/>
  <c r="K116" i="11"/>
  <c r="N116" i="11"/>
  <c r="M118" i="11"/>
  <c r="V119" i="11"/>
  <c r="AA167" i="25" s="1"/>
  <c r="U121" i="11"/>
  <c r="H122" i="11"/>
  <c r="Q122" i="11"/>
  <c r="R123" i="11"/>
  <c r="J196" i="25" s="1"/>
  <c r="R124" i="11"/>
  <c r="J197" i="25" s="1"/>
  <c r="P125" i="11"/>
  <c r="W188" i="25" s="1"/>
  <c r="P126" i="11"/>
  <c r="N127" i="11"/>
  <c r="E127" i="11"/>
  <c r="N129" i="11"/>
  <c r="D130" i="11"/>
  <c r="M136" i="11"/>
  <c r="P136" i="11"/>
  <c r="G136" i="11"/>
  <c r="V136" i="11"/>
  <c r="G140" i="11"/>
  <c r="D141" i="11"/>
  <c r="J142" i="11"/>
  <c r="K145" i="11"/>
  <c r="T139" i="25" s="1"/>
  <c r="U148" i="11"/>
  <c r="L148" i="11"/>
  <c r="R148" i="11"/>
  <c r="O148" i="11"/>
  <c r="D148" i="11"/>
  <c r="N150" i="11"/>
  <c r="E150" i="11"/>
  <c r="Q150" i="11"/>
  <c r="K150" i="11"/>
  <c r="N151" i="11"/>
  <c r="P156" i="11"/>
  <c r="S156" i="11"/>
  <c r="J156" i="11"/>
  <c r="D156" i="11"/>
  <c r="M156" i="11"/>
  <c r="V156" i="11"/>
  <c r="G156" i="11"/>
  <c r="N108" i="11"/>
  <c r="M110" i="11"/>
  <c r="N118" i="11"/>
  <c r="E118" i="11"/>
  <c r="M119" i="11"/>
  <c r="U167" i="25" s="1"/>
  <c r="L120" i="11"/>
  <c r="F194" i="25" s="1"/>
  <c r="I123" i="11"/>
  <c r="D196" i="25" s="1"/>
  <c r="E128" i="11"/>
  <c r="T128" i="11"/>
  <c r="K128" i="11"/>
  <c r="F130" i="11"/>
  <c r="B112" i="25" s="1"/>
  <c r="I132" i="11"/>
  <c r="D199" i="25" s="1"/>
  <c r="U132" i="11"/>
  <c r="L199" i="25" s="1"/>
  <c r="L132" i="11"/>
  <c r="F199" i="25" s="1"/>
  <c r="R132" i="11"/>
  <c r="J199" i="25" s="1"/>
  <c r="O132" i="11"/>
  <c r="H199" i="25" s="1"/>
  <c r="E136" i="11"/>
  <c r="T136" i="11"/>
  <c r="K136" i="11"/>
  <c r="O137" i="11"/>
  <c r="R137" i="11"/>
  <c r="I137" i="11"/>
  <c r="D136" i="25" s="1"/>
  <c r="F137" i="11"/>
  <c r="D137" i="11"/>
  <c r="P139" i="11"/>
  <c r="R141" i="11"/>
  <c r="J86" i="25" s="1"/>
  <c r="D143" i="11"/>
  <c r="V143" i="11"/>
  <c r="AA138" i="25" s="1"/>
  <c r="J143" i="11"/>
  <c r="S143" i="11"/>
  <c r="Y138" i="25" s="1"/>
  <c r="G143" i="11"/>
  <c r="Q138" i="25" s="1"/>
  <c r="L144" i="11"/>
  <c r="F139" i="25" s="1"/>
  <c r="D144" i="11"/>
  <c r="O144" i="11"/>
  <c r="H139" i="25" s="1"/>
  <c r="F144" i="11"/>
  <c r="B139" i="25" s="1"/>
  <c r="I144" i="11"/>
  <c r="D139" i="25" s="1"/>
  <c r="R144" i="11"/>
  <c r="J139" i="25" s="1"/>
  <c r="U144" i="11"/>
  <c r="L139" i="25" s="1"/>
  <c r="U147" i="11"/>
  <c r="O147" i="11"/>
  <c r="F147" i="11"/>
  <c r="I147" i="11"/>
  <c r="D147" i="11"/>
  <c r="L149" i="11"/>
  <c r="I159" i="11"/>
  <c r="O159" i="11"/>
  <c r="F159" i="11"/>
  <c r="G161" i="11"/>
  <c r="S161" i="11"/>
  <c r="J161" i="11"/>
  <c r="V161" i="11"/>
  <c r="M161" i="11"/>
  <c r="P161" i="11"/>
  <c r="E162" i="11"/>
  <c r="N162" i="11"/>
  <c r="P164" i="11"/>
  <c r="W154" i="25" s="1"/>
  <c r="S164" i="11"/>
  <c r="Y154" i="25" s="1"/>
  <c r="J164" i="11"/>
  <c r="S154" i="25" s="1"/>
  <c r="V164" i="11"/>
  <c r="AA154" i="25" s="1"/>
  <c r="M164" i="11"/>
  <c r="U154" i="25" s="1"/>
  <c r="O164" i="11"/>
  <c r="F182" i="11"/>
  <c r="B103" i="25" s="1"/>
  <c r="D182" i="11"/>
  <c r="V183" i="11"/>
  <c r="AA72" i="25" s="1"/>
  <c r="S185" i="11"/>
  <c r="P187" i="11"/>
  <c r="W102" i="25" s="1"/>
  <c r="G188" i="11"/>
  <c r="S188" i="11"/>
  <c r="M191" i="11"/>
  <c r="U34" i="25" s="1"/>
  <c r="F192" i="11"/>
  <c r="M85" i="11"/>
  <c r="U214" i="25" s="1"/>
  <c r="V88" i="11"/>
  <c r="AA121" i="25" s="1"/>
  <c r="L125" i="11"/>
  <c r="D125" i="11"/>
  <c r="U125" i="11"/>
  <c r="F133" i="11"/>
  <c r="O133" i="11"/>
  <c r="F136" i="11"/>
  <c r="O136" i="11"/>
  <c r="M137" i="11"/>
  <c r="V138" i="11"/>
  <c r="P147" i="11"/>
  <c r="F150" i="11"/>
  <c r="O150" i="11"/>
  <c r="L150" i="11"/>
  <c r="I151" i="11"/>
  <c r="U151" i="11"/>
  <c r="L151" i="11"/>
  <c r="Q155" i="11"/>
  <c r="I156" i="11"/>
  <c r="S159" i="11"/>
  <c r="J159" i="11"/>
  <c r="S41" i="25" s="1"/>
  <c r="O160" i="11"/>
  <c r="D163" i="11"/>
  <c r="O163" i="11"/>
  <c r="H7" i="25" s="1"/>
  <c r="E164" i="11"/>
  <c r="P154" i="25" s="1"/>
  <c r="Q164" i="11"/>
  <c r="X154" i="25" s="1"/>
  <c r="H166" i="11"/>
  <c r="G169" i="11"/>
  <c r="V169" i="11"/>
  <c r="M169" i="11"/>
  <c r="U171" i="11"/>
  <c r="D171" i="11"/>
  <c r="R173" i="11"/>
  <c r="I173" i="11"/>
  <c r="D173" i="11"/>
  <c r="F174" i="11"/>
  <c r="D174" i="11"/>
  <c r="L176" i="11"/>
  <c r="F140" i="25" s="1"/>
  <c r="D176" i="11"/>
  <c r="V177" i="11"/>
  <c r="AA74" i="25" s="1"/>
  <c r="G179" i="11"/>
  <c r="Q140" i="25" s="1"/>
  <c r="V179" i="11"/>
  <c r="AA140" i="25" s="1"/>
  <c r="E181" i="11"/>
  <c r="N181" i="11"/>
  <c r="V182" i="11"/>
  <c r="AA142" i="25" s="1"/>
  <c r="S182" i="11"/>
  <c r="Y142" i="25" s="1"/>
  <c r="J182" i="11"/>
  <c r="S142" i="25" s="1"/>
  <c r="M182" i="11"/>
  <c r="U142" i="25" s="1"/>
  <c r="J183" i="11"/>
  <c r="S72" i="25" s="1"/>
  <c r="H185" i="11"/>
  <c r="D193" i="11"/>
  <c r="U196" i="11"/>
  <c r="L149" i="25" s="1"/>
  <c r="I196" i="11"/>
  <c r="R196" i="11"/>
  <c r="F196" i="11"/>
  <c r="B149" i="25" s="1"/>
  <c r="O196" i="11"/>
  <c r="D196" i="11"/>
  <c r="M138" i="11"/>
  <c r="U137" i="25" s="1"/>
  <c r="R140" i="11"/>
  <c r="J138" i="25" s="1"/>
  <c r="I140" i="11"/>
  <c r="D138" i="25" s="1"/>
  <c r="L140" i="11"/>
  <c r="F138" i="25" s="1"/>
  <c r="S144" i="11"/>
  <c r="G147" i="11"/>
  <c r="Q79" i="25" s="1"/>
  <c r="D149" i="11"/>
  <c r="M150" i="11"/>
  <c r="L152" i="11"/>
  <c r="D152" i="11"/>
  <c r="R152" i="11"/>
  <c r="I152" i="11"/>
  <c r="O153" i="11"/>
  <c r="F153" i="11"/>
  <c r="B79" i="25" s="1"/>
  <c r="L153" i="11"/>
  <c r="F79" i="25" s="1"/>
  <c r="F158" i="11"/>
  <c r="R158" i="11"/>
  <c r="I158" i="11"/>
  <c r="U158" i="11"/>
  <c r="L158" i="11"/>
  <c r="D159" i="11"/>
  <c r="F160" i="11"/>
  <c r="F161" i="11"/>
  <c r="R161" i="11"/>
  <c r="J41" i="25" s="1"/>
  <c r="G162" i="11"/>
  <c r="F163" i="11"/>
  <c r="F164" i="11"/>
  <c r="R164" i="11"/>
  <c r="J101" i="25" s="1"/>
  <c r="U165" i="11"/>
  <c r="L168" i="11"/>
  <c r="D168" i="11"/>
  <c r="M171" i="11"/>
  <c r="U134" i="25" s="1"/>
  <c r="P171" i="11"/>
  <c r="W134" i="25" s="1"/>
  <c r="G171" i="11"/>
  <c r="Q134" i="25" s="1"/>
  <c r="S171" i="11"/>
  <c r="Y134" i="25" s="1"/>
  <c r="J171" i="11"/>
  <c r="S134" i="25" s="1"/>
  <c r="V174" i="11"/>
  <c r="P174" i="11"/>
  <c r="G174" i="11"/>
  <c r="M174" i="11"/>
  <c r="S174" i="11"/>
  <c r="J174" i="11"/>
  <c r="S176" i="11"/>
  <c r="J176" i="11"/>
  <c r="S187" i="11"/>
  <c r="Y102" i="25" s="1"/>
  <c r="J188" i="11"/>
  <c r="V188" i="11"/>
  <c r="F193" i="11"/>
  <c r="B27" i="25" s="1"/>
  <c r="J194" i="11"/>
  <c r="V194" i="11"/>
  <c r="S194" i="11"/>
  <c r="G194" i="11"/>
  <c r="P194" i="11"/>
  <c r="P196" i="11"/>
  <c r="S196" i="11"/>
  <c r="G196" i="11"/>
  <c r="P168" i="11"/>
  <c r="G168" i="11"/>
  <c r="Q105" i="25" s="1"/>
  <c r="S168" i="11"/>
  <c r="Y105" i="25" s="1"/>
  <c r="J168" i="11"/>
  <c r="S105" i="25" s="1"/>
  <c r="J178" i="11"/>
  <c r="V178" i="11"/>
  <c r="M178" i="11"/>
  <c r="U141" i="25" s="1"/>
  <c r="D178" i="11"/>
  <c r="P178" i="11"/>
  <c r="G178" i="11"/>
  <c r="P180" i="11"/>
  <c r="W133" i="25" s="1"/>
  <c r="G180" i="11"/>
  <c r="Q133" i="25" s="1"/>
  <c r="T194" i="11"/>
  <c r="K194" i="11"/>
  <c r="H194" i="11"/>
  <c r="Q194" i="11"/>
  <c r="E194" i="11"/>
  <c r="U195" i="11"/>
  <c r="L192" i="25" s="1"/>
  <c r="I195" i="11"/>
  <c r="R195" i="11"/>
  <c r="F195" i="11"/>
  <c r="O195" i="11"/>
  <c r="D195" i="11"/>
  <c r="I133" i="11"/>
  <c r="I136" i="11"/>
  <c r="R136" i="11"/>
  <c r="P138" i="11"/>
  <c r="D140" i="11"/>
  <c r="I143" i="11"/>
  <c r="R143" i="11"/>
  <c r="L143" i="11"/>
  <c r="S147" i="11"/>
  <c r="F149" i="11"/>
  <c r="G150" i="11"/>
  <c r="O152" i="11"/>
  <c r="D153" i="11"/>
  <c r="O156" i="11"/>
  <c r="F156" i="11"/>
  <c r="D158" i="11"/>
  <c r="R160" i="11"/>
  <c r="I161" i="11"/>
  <c r="D41" i="25" s="1"/>
  <c r="U161" i="11"/>
  <c r="I164" i="11"/>
  <c r="U164" i="11"/>
  <c r="F166" i="11"/>
  <c r="B42" i="25" s="1"/>
  <c r="U166" i="11"/>
  <c r="L42" i="25" s="1"/>
  <c r="L166" i="11"/>
  <c r="K166" i="11"/>
  <c r="I167" i="11"/>
  <c r="D153" i="25" s="1"/>
  <c r="D167" i="11"/>
  <c r="V171" i="11"/>
  <c r="AA134" i="25" s="1"/>
  <c r="G176" i="11"/>
  <c r="V176" i="11"/>
  <c r="S178" i="11"/>
  <c r="D180" i="11"/>
  <c r="S180" i="11"/>
  <c r="Y133" i="25" s="1"/>
  <c r="H181" i="11"/>
  <c r="M188" i="11"/>
  <c r="V190" i="11"/>
  <c r="M190" i="11"/>
  <c r="P190" i="11"/>
  <c r="W33" i="25" s="1"/>
  <c r="J190" i="11"/>
  <c r="S190" i="11"/>
  <c r="N24" i="14" s="1"/>
  <c r="D191" i="11"/>
  <c r="V191" i="11"/>
  <c r="J191" i="11"/>
  <c r="S191" i="11"/>
  <c r="G191" i="11"/>
  <c r="M195" i="11"/>
  <c r="U132" i="25" s="1"/>
  <c r="V195" i="11"/>
  <c r="AA132" i="25" s="1"/>
  <c r="S195" i="11"/>
  <c r="Y132" i="25" s="1"/>
  <c r="G195" i="11"/>
  <c r="P195" i="11"/>
  <c r="O165" i="11"/>
  <c r="H78" i="25" s="1"/>
  <c r="F165" i="11"/>
  <c r="R165" i="11"/>
  <c r="J78" i="25" s="1"/>
  <c r="I165" i="11"/>
  <c r="S167" i="11"/>
  <c r="J167" i="11"/>
  <c r="V167" i="11"/>
  <c r="M167" i="11"/>
  <c r="U38" i="25" s="1"/>
  <c r="J170" i="11"/>
  <c r="S170" i="11"/>
  <c r="Y77" i="25" s="1"/>
  <c r="P170" i="11"/>
  <c r="W77" i="25" s="1"/>
  <c r="G170" i="11"/>
  <c r="Q199" i="25" s="1"/>
  <c r="V170" i="11"/>
  <c r="AA77" i="25" s="1"/>
  <c r="M170" i="11"/>
  <c r="U77" i="25" s="1"/>
  <c r="D170" i="11"/>
  <c r="H172" i="11"/>
  <c r="C73" i="25" s="1"/>
  <c r="T172" i="11"/>
  <c r="K73" i="25" s="1"/>
  <c r="K172" i="11"/>
  <c r="E73" i="25" s="1"/>
  <c r="Q172" i="11"/>
  <c r="I73" i="25" s="1"/>
  <c r="P183" i="11"/>
  <c r="W72" i="25" s="1"/>
  <c r="G183" i="11"/>
  <c r="Q72" i="25" s="1"/>
  <c r="N186" i="11"/>
  <c r="E186" i="11"/>
  <c r="T186" i="11"/>
  <c r="K186" i="11"/>
  <c r="K189" i="11"/>
  <c r="N189" i="11"/>
  <c r="E189" i="11"/>
  <c r="T189" i="11"/>
  <c r="L192" i="11"/>
  <c r="D192" i="11"/>
  <c r="U192" i="11"/>
  <c r="I192" i="11"/>
  <c r="R192" i="11"/>
  <c r="L133" i="11"/>
  <c r="D133" i="11"/>
  <c r="U133" i="11"/>
  <c r="V147" i="11"/>
  <c r="S150" i="11"/>
  <c r="R153" i="11"/>
  <c r="J79" i="25" s="1"/>
  <c r="U155" i="11"/>
  <c r="R155" i="11"/>
  <c r="J14" i="25" s="1"/>
  <c r="I155" i="11"/>
  <c r="L155" i="11"/>
  <c r="N155" i="11"/>
  <c r="J162" i="11"/>
  <c r="S38" i="25" s="1"/>
  <c r="S162" i="11"/>
  <c r="V162" i="11"/>
  <c r="L164" i="11"/>
  <c r="P167" i="11"/>
  <c r="U168" i="11"/>
  <c r="L35" i="25" s="1"/>
  <c r="P172" i="11"/>
  <c r="V172" i="11"/>
  <c r="M172" i="11"/>
  <c r="U197" i="25" s="1"/>
  <c r="G172" i="11"/>
  <c r="V175" i="11"/>
  <c r="AA73" i="25" s="1"/>
  <c r="M175" i="11"/>
  <c r="U73" i="25" s="1"/>
  <c r="P175" i="11"/>
  <c r="W73" i="25" s="1"/>
  <c r="G175" i="11"/>
  <c r="Q73" i="25" s="1"/>
  <c r="U179" i="11"/>
  <c r="D179" i="11"/>
  <c r="V180" i="11"/>
  <c r="AA133" i="25" s="1"/>
  <c r="D183" i="11"/>
  <c r="S183" i="11"/>
  <c r="Y72" i="25" s="1"/>
  <c r="G185" i="11"/>
  <c r="P185" i="11"/>
  <c r="D188" i="11"/>
  <c r="L195" i="11"/>
  <c r="L160" i="11"/>
  <c r="D160" i="11"/>
  <c r="O161" i="11"/>
  <c r="H41" i="25" s="1"/>
  <c r="D161" i="11"/>
  <c r="U163" i="11"/>
  <c r="L7" i="25" s="1"/>
  <c r="L163" i="11"/>
  <c r="N164" i="11"/>
  <c r="V154" i="25" s="1"/>
  <c r="D165" i="11"/>
  <c r="V168" i="11"/>
  <c r="E172" i="11"/>
  <c r="A73" i="25" s="1"/>
  <c r="Q177" i="11"/>
  <c r="H177" i="11"/>
  <c r="N177" i="11"/>
  <c r="E177" i="11"/>
  <c r="T177" i="11"/>
  <c r="K177" i="11"/>
  <c r="M179" i="11"/>
  <c r="U140" i="25" s="1"/>
  <c r="S179" i="11"/>
  <c r="Y140" i="25" s="1"/>
  <c r="J179" i="11"/>
  <c r="S140" i="25" s="1"/>
  <c r="J180" i="11"/>
  <c r="S133" i="25" s="1"/>
  <c r="K181" i="11"/>
  <c r="T181" i="11"/>
  <c r="T185" i="11"/>
  <c r="K185" i="11"/>
  <c r="N185" i="11"/>
  <c r="E185" i="11"/>
  <c r="H186" i="11"/>
  <c r="Q189" i="11"/>
  <c r="O193" i="11"/>
  <c r="H27" i="25" s="1"/>
  <c r="U193" i="11"/>
  <c r="L27" i="25" s="1"/>
  <c r="I193" i="11"/>
  <c r="R193" i="11"/>
  <c r="P204" i="11"/>
  <c r="V204" i="11"/>
  <c r="AA32" i="25" s="1"/>
  <c r="G210" i="11"/>
  <c r="O217" i="11"/>
  <c r="U217" i="11"/>
  <c r="L217" i="11"/>
  <c r="I217" i="11"/>
  <c r="F217" i="11"/>
  <c r="U219" i="11"/>
  <c r="O219" i="11"/>
  <c r="F219" i="11"/>
  <c r="I219" i="11"/>
  <c r="R219" i="11"/>
  <c r="D219" i="11"/>
  <c r="H204" i="11"/>
  <c r="N204" i="11"/>
  <c r="E204" i="11"/>
  <c r="K204" i="11"/>
  <c r="I207" i="11"/>
  <c r="R207" i="11"/>
  <c r="O207" i="11"/>
  <c r="V214" i="11"/>
  <c r="D214" i="11"/>
  <c r="J214" i="11"/>
  <c r="M219" i="11"/>
  <c r="V219" i="11"/>
  <c r="S219" i="11"/>
  <c r="G219" i="11"/>
  <c r="P219" i="11"/>
  <c r="V155" i="11"/>
  <c r="L198" i="11"/>
  <c r="Q199" i="11"/>
  <c r="T199" i="11"/>
  <c r="K199" i="11"/>
  <c r="E199" i="11"/>
  <c r="N199" i="11"/>
  <c r="P199" i="11"/>
  <c r="S204" i="11"/>
  <c r="S207" i="11"/>
  <c r="G207" i="11"/>
  <c r="P207" i="11"/>
  <c r="O209" i="11"/>
  <c r="R209" i="11"/>
  <c r="I209" i="11"/>
  <c r="F209" i="11"/>
  <c r="M215" i="11"/>
  <c r="D217" i="11"/>
  <c r="R217" i="11"/>
  <c r="J219" i="11"/>
  <c r="K197" i="11"/>
  <c r="T197" i="11"/>
  <c r="M203" i="11"/>
  <c r="V203" i="11"/>
  <c r="P203" i="11"/>
  <c r="W100" i="25" s="1"/>
  <c r="G204" i="11"/>
  <c r="Q32" i="25" s="1"/>
  <c r="T204" i="11"/>
  <c r="D207" i="11"/>
  <c r="G209" i="11"/>
  <c r="J209" i="11"/>
  <c r="P209" i="11"/>
  <c r="K213" i="11"/>
  <c r="T146" i="25" s="1"/>
  <c r="N213" i="11"/>
  <c r="V146" i="25" s="1"/>
  <c r="E213" i="11"/>
  <c r="P146" i="25" s="1"/>
  <c r="T213" i="11"/>
  <c r="Z146" i="25" s="1"/>
  <c r="G214" i="11"/>
  <c r="S214" i="11"/>
  <c r="L219" i="11"/>
  <c r="F108" i="25" s="1"/>
  <c r="V198" i="11"/>
  <c r="AA71" i="25" s="1"/>
  <c r="P198" i="11"/>
  <c r="W71" i="25" s="1"/>
  <c r="G198" i="11"/>
  <c r="Q71" i="25" s="1"/>
  <c r="O201" i="11"/>
  <c r="H47" i="25" s="1"/>
  <c r="D201" i="11"/>
  <c r="T202" i="11"/>
  <c r="K202" i="11"/>
  <c r="E203" i="11"/>
  <c r="Q203" i="11"/>
  <c r="H203" i="11"/>
  <c r="K203" i="11"/>
  <c r="F207" i="11"/>
  <c r="U207" i="11"/>
  <c r="T209" i="11"/>
  <c r="Q209" i="11"/>
  <c r="E209" i="11"/>
  <c r="L184" i="11"/>
  <c r="D184" i="11"/>
  <c r="U184" i="11"/>
  <c r="F190" i="11"/>
  <c r="B165" i="25" s="1"/>
  <c r="D190" i="11"/>
  <c r="L190" i="11"/>
  <c r="F165" i="25" s="1"/>
  <c r="D198" i="11"/>
  <c r="R201" i="11"/>
  <c r="E202" i="11"/>
  <c r="S203" i="11"/>
  <c r="Y100" i="25" s="1"/>
  <c r="J204" i="11"/>
  <c r="F206" i="11"/>
  <c r="B129" i="25" s="1"/>
  <c r="I206" i="11"/>
  <c r="D129" i="25" s="1"/>
  <c r="R206" i="11"/>
  <c r="J129" i="25" s="1"/>
  <c r="O206" i="11"/>
  <c r="H129" i="25" s="1"/>
  <c r="H209" i="11"/>
  <c r="E227" i="11"/>
  <c r="T227" i="11"/>
  <c r="K227" i="11"/>
  <c r="N227" i="11"/>
  <c r="H227" i="11"/>
  <c r="Q227" i="11"/>
  <c r="V206" i="11"/>
  <c r="AA97" i="25" s="1"/>
  <c r="S206" i="11"/>
  <c r="Y97" i="25" s="1"/>
  <c r="G206" i="11"/>
  <c r="Q97" i="25" s="1"/>
  <c r="P206" i="11"/>
  <c r="W97" i="25" s="1"/>
  <c r="J210" i="11"/>
  <c r="S210" i="11"/>
  <c r="P210" i="11"/>
  <c r="D210" i="11"/>
  <c r="M214" i="11"/>
  <c r="D215" i="11"/>
  <c r="V215" i="11"/>
  <c r="S215" i="11"/>
  <c r="G215" i="11"/>
  <c r="J218" i="11"/>
  <c r="V218" i="11"/>
  <c r="S218" i="11"/>
  <c r="G218" i="11"/>
  <c r="P218" i="11"/>
  <c r="U220" i="11"/>
  <c r="L220" i="11"/>
  <c r="R220" i="11"/>
  <c r="F220" i="11"/>
  <c r="O220" i="11"/>
  <c r="D220" i="11"/>
  <c r="M160" i="11"/>
  <c r="U30" i="25" s="1"/>
  <c r="V163" i="11"/>
  <c r="D169" i="11"/>
  <c r="D175" i="11"/>
  <c r="G186" i="11"/>
  <c r="Q75" i="25" s="1"/>
  <c r="P186" i="11"/>
  <c r="W75" i="25" s="1"/>
  <c r="D187" i="11"/>
  <c r="M193" i="11"/>
  <c r="H197" i="11"/>
  <c r="Q197" i="11"/>
  <c r="I198" i="11"/>
  <c r="L200" i="11"/>
  <c r="D200" i="11"/>
  <c r="O200" i="11"/>
  <c r="H16" i="25" s="1"/>
  <c r="K205" i="11"/>
  <c r="T68" i="25" s="1"/>
  <c r="T205" i="11"/>
  <c r="Z68" i="25" s="1"/>
  <c r="Q205" i="11"/>
  <c r="X68" i="25" s="1"/>
  <c r="H205" i="11"/>
  <c r="R68" i="25" s="1"/>
  <c r="N205" i="11"/>
  <c r="V68" i="25" s="1"/>
  <c r="D206" i="11"/>
  <c r="L207" i="11"/>
  <c r="S208" i="11"/>
  <c r="Y127" i="25" s="1"/>
  <c r="G208" i="11"/>
  <c r="Q127" i="25" s="1"/>
  <c r="P208" i="11"/>
  <c r="W127" i="25" s="1"/>
  <c r="L209" i="11"/>
  <c r="R212" i="11"/>
  <c r="I212" i="11"/>
  <c r="F212" i="11"/>
  <c r="D212" i="11"/>
  <c r="U212" i="11"/>
  <c r="L216" i="11"/>
  <c r="D216" i="11"/>
  <c r="O216" i="11"/>
  <c r="F216" i="11"/>
  <c r="U216" i="11"/>
  <c r="L143" i="25" s="1"/>
  <c r="R216" i="11"/>
  <c r="D218" i="11"/>
  <c r="I221" i="11"/>
  <c r="D145" i="25" s="1"/>
  <c r="F221" i="11"/>
  <c r="B145" i="25" s="1"/>
  <c r="O221" i="11"/>
  <c r="H145" i="25" s="1"/>
  <c r="D221" i="11"/>
  <c r="U221" i="11"/>
  <c r="L145" i="25" s="1"/>
  <c r="I231" i="11"/>
  <c r="R231" i="11"/>
  <c r="O231" i="11"/>
  <c r="F231" i="11"/>
  <c r="U231" i="11"/>
  <c r="D231" i="11"/>
  <c r="L231" i="11"/>
  <c r="L232" i="11"/>
  <c r="D232" i="11"/>
  <c r="O232" i="11"/>
  <c r="F232" i="11"/>
  <c r="D3" i="12"/>
  <c r="U3" i="12"/>
  <c r="L174" i="26" s="1"/>
  <c r="I3" i="12"/>
  <c r="D174" i="26" s="1"/>
  <c r="R3" i="12"/>
  <c r="J174" i="26" s="1"/>
  <c r="F5" i="12"/>
  <c r="R5" i="12"/>
  <c r="Q8" i="12"/>
  <c r="H8" i="12"/>
  <c r="T8" i="12"/>
  <c r="E8" i="12"/>
  <c r="P11" i="12"/>
  <c r="G11" i="12"/>
  <c r="S11" i="12"/>
  <c r="P14" i="12"/>
  <c r="W93" i="26" s="1"/>
  <c r="G14" i="12"/>
  <c r="D14" i="12"/>
  <c r="V14" i="12"/>
  <c r="S14" i="12"/>
  <c r="T16" i="12"/>
  <c r="K16" i="12"/>
  <c r="Q16" i="12"/>
  <c r="D30" i="12"/>
  <c r="F30" i="12"/>
  <c r="O30" i="12"/>
  <c r="L30" i="12"/>
  <c r="P3" i="12"/>
  <c r="V3" i="12"/>
  <c r="M3" i="12"/>
  <c r="S3" i="12"/>
  <c r="G3" i="12"/>
  <c r="V5" i="12"/>
  <c r="P5" i="12"/>
  <c r="G5" i="12"/>
  <c r="J5" i="12"/>
  <c r="U18" i="12"/>
  <c r="D18" i="12"/>
  <c r="L18" i="12"/>
  <c r="I18" i="12"/>
  <c r="R18" i="12"/>
  <c r="N24" i="12"/>
  <c r="H24" i="12"/>
  <c r="T24" i="12"/>
  <c r="E24" i="12"/>
  <c r="O27" i="12"/>
  <c r="H181" i="26" s="1"/>
  <c r="D27" i="12"/>
  <c r="I27" i="12"/>
  <c r="R27" i="12"/>
  <c r="L27" i="12"/>
  <c r="F222" i="11"/>
  <c r="O222" i="11"/>
  <c r="L222" i="11"/>
  <c r="I223" i="11"/>
  <c r="D89" i="25" s="1"/>
  <c r="U223" i="11"/>
  <c r="L89" i="25" s="1"/>
  <c r="L223" i="11"/>
  <c r="F89" i="25" s="1"/>
  <c r="H226" i="11"/>
  <c r="Q226" i="11"/>
  <c r="J228" i="11"/>
  <c r="R4" i="12"/>
  <c r="J173" i="26" s="1"/>
  <c r="I4" i="12"/>
  <c r="D173" i="26" s="1"/>
  <c r="U4" i="12"/>
  <c r="L173" i="26" s="1"/>
  <c r="F4" i="12"/>
  <c r="B173" i="26" s="1"/>
  <c r="D5" i="12"/>
  <c r="I6" i="12"/>
  <c r="D6" i="12"/>
  <c r="R6" i="12"/>
  <c r="F6" i="12"/>
  <c r="K8" i="12"/>
  <c r="J9" i="12"/>
  <c r="S175" i="26" s="1"/>
  <c r="V9" i="12"/>
  <c r="AA175" i="26" s="1"/>
  <c r="M9" i="12"/>
  <c r="D9" i="12"/>
  <c r="S9" i="12"/>
  <c r="Y175" i="26" s="1"/>
  <c r="P9" i="12"/>
  <c r="J11" i="12"/>
  <c r="S129" i="26" s="1"/>
  <c r="K12" i="12"/>
  <c r="N12" i="12"/>
  <c r="E12" i="12"/>
  <c r="K17" i="12"/>
  <c r="E177" i="26" s="1"/>
  <c r="L23" i="12"/>
  <c r="M222" i="11"/>
  <c r="L224" i="11"/>
  <c r="F146" i="25" s="1"/>
  <c r="D224" i="11"/>
  <c r="R224" i="11"/>
  <c r="J146" i="25" s="1"/>
  <c r="I224" i="11"/>
  <c r="D146" i="25" s="1"/>
  <c r="O225" i="11"/>
  <c r="F225" i="11"/>
  <c r="L225" i="11"/>
  <c r="G227" i="11"/>
  <c r="Q137" i="25" s="1"/>
  <c r="S227" i="11"/>
  <c r="Y137" i="25" s="1"/>
  <c r="V228" i="11"/>
  <c r="R232" i="11"/>
  <c r="F3" i="12"/>
  <c r="B174" i="26" s="1"/>
  <c r="I5" i="12"/>
  <c r="D61" i="26" s="1"/>
  <c r="V6" i="12"/>
  <c r="M6" i="12"/>
  <c r="J6" i="12"/>
  <c r="G6" i="12"/>
  <c r="P6" i="12"/>
  <c r="V13" i="12"/>
  <c r="AA180" i="26" s="1"/>
  <c r="S13" i="12"/>
  <c r="Y180" i="26" s="1"/>
  <c r="J13" i="12"/>
  <c r="S180" i="26" s="1"/>
  <c r="D13" i="12"/>
  <c r="L15" i="12"/>
  <c r="D15" i="12"/>
  <c r="O15" i="12"/>
  <c r="U15" i="12"/>
  <c r="H16" i="12"/>
  <c r="F18" i="12"/>
  <c r="S25" i="12"/>
  <c r="J25" i="12"/>
  <c r="G25" i="12"/>
  <c r="Q96" i="26" s="1"/>
  <c r="P25" i="12"/>
  <c r="D25" i="12"/>
  <c r="M25" i="12"/>
  <c r="L26" i="12"/>
  <c r="D26" i="12"/>
  <c r="I26" i="12"/>
  <c r="R26" i="12"/>
  <c r="F26" i="12"/>
  <c r="U26" i="12"/>
  <c r="I30" i="12"/>
  <c r="E61" i="12"/>
  <c r="T61" i="12"/>
  <c r="K61" i="12"/>
  <c r="H61" i="12"/>
  <c r="Q61" i="12"/>
  <c r="N61" i="12"/>
  <c r="M201" i="11"/>
  <c r="M212" i="11"/>
  <c r="U145" i="25" s="1"/>
  <c r="J216" i="11"/>
  <c r="D222" i="11"/>
  <c r="P222" i="11"/>
  <c r="D223" i="11"/>
  <c r="G225" i="11"/>
  <c r="P225" i="11"/>
  <c r="M225" i="11"/>
  <c r="K226" i="11"/>
  <c r="T226" i="11"/>
  <c r="V227" i="11"/>
  <c r="AA137" i="25" s="1"/>
  <c r="U229" i="11"/>
  <c r="L229" i="11"/>
  <c r="S231" i="11"/>
  <c r="J3" i="12"/>
  <c r="D4" i="12"/>
  <c r="O4" i="12"/>
  <c r="H173" i="26" s="1"/>
  <c r="L7" i="12"/>
  <c r="D7" i="12"/>
  <c r="U7" i="12"/>
  <c r="I7" i="12"/>
  <c r="F7" i="12"/>
  <c r="R7" i="12"/>
  <c r="G9" i="12"/>
  <c r="F12" i="12"/>
  <c r="J14" i="12"/>
  <c r="S4" i="26" s="1"/>
  <c r="R15" i="12"/>
  <c r="H22" i="12"/>
  <c r="K22" i="12"/>
  <c r="E22" i="12"/>
  <c r="N22" i="12"/>
  <c r="T22" i="12"/>
  <c r="K24" i="12"/>
  <c r="F27" i="12"/>
  <c r="L34" i="12"/>
  <c r="D34" i="12"/>
  <c r="O34" i="12"/>
  <c r="I34" i="12"/>
  <c r="U34" i="12"/>
  <c r="R34" i="12"/>
  <c r="F34" i="12"/>
  <c r="P201" i="11"/>
  <c r="W29" i="25" s="1"/>
  <c r="M202" i="11"/>
  <c r="U191" i="25" s="1"/>
  <c r="L203" i="11"/>
  <c r="F32" i="25" s="1"/>
  <c r="D211" i="11"/>
  <c r="I215" i="11"/>
  <c r="R215" i="11"/>
  <c r="L215" i="11"/>
  <c r="G222" i="11"/>
  <c r="O223" i="11"/>
  <c r="H89" i="25" s="1"/>
  <c r="O224" i="11"/>
  <c r="H146" i="25" s="1"/>
  <c r="D225" i="11"/>
  <c r="J227" i="11"/>
  <c r="R228" i="11"/>
  <c r="J137" i="25" s="1"/>
  <c r="I228" i="11"/>
  <c r="D137" i="25" s="1"/>
  <c r="O228" i="11"/>
  <c r="H137" i="25" s="1"/>
  <c r="F228" i="11"/>
  <c r="B137" i="25" s="1"/>
  <c r="M228" i="11"/>
  <c r="O229" i="11"/>
  <c r="D230" i="11"/>
  <c r="P230" i="11"/>
  <c r="G231" i="11"/>
  <c r="I232" i="11"/>
  <c r="U232" i="11"/>
  <c r="L151" i="25" s="1"/>
  <c r="L3" i="12"/>
  <c r="F174" i="26" s="1"/>
  <c r="L5" i="12"/>
  <c r="S7" i="12"/>
  <c r="Y177" i="26" s="1"/>
  <c r="J7" i="12"/>
  <c r="S177" i="26" s="1"/>
  <c r="G7" i="12"/>
  <c r="P7" i="12"/>
  <c r="W177" i="26" s="1"/>
  <c r="V7" i="12"/>
  <c r="AA177" i="26" s="1"/>
  <c r="N8" i="12"/>
  <c r="U10" i="12"/>
  <c r="L95" i="26" s="1"/>
  <c r="R10" i="12"/>
  <c r="J95" i="26" s="1"/>
  <c r="F10" i="12"/>
  <c r="B95" i="26" s="1"/>
  <c r="O10" i="12"/>
  <c r="H95" i="26" s="1"/>
  <c r="D10" i="12"/>
  <c r="M11" i="12"/>
  <c r="Q12" i="12"/>
  <c r="G13" i="12"/>
  <c r="Q180" i="26" s="1"/>
  <c r="M14" i="12"/>
  <c r="U72" i="26" s="1"/>
  <c r="F15" i="12"/>
  <c r="J17" i="12"/>
  <c r="P17" i="12"/>
  <c r="G17" i="12"/>
  <c r="V17" i="12"/>
  <c r="S17" i="12"/>
  <c r="H19" i="12"/>
  <c r="T19" i="12"/>
  <c r="K19" i="12"/>
  <c r="N19" i="12"/>
  <c r="Q19" i="12"/>
  <c r="R30" i="12"/>
  <c r="K229" i="11"/>
  <c r="N229" i="11"/>
  <c r="E229" i="11"/>
  <c r="M5" i="12"/>
  <c r="O8" i="12"/>
  <c r="R8" i="12"/>
  <c r="F8" i="12"/>
  <c r="M10" i="12"/>
  <c r="U178" i="26" s="1"/>
  <c r="S10" i="12"/>
  <c r="Y178" i="26" s="1"/>
  <c r="J10" i="12"/>
  <c r="S178" i="26" s="1"/>
  <c r="P10" i="12"/>
  <c r="W178" i="26" s="1"/>
  <c r="V10" i="12"/>
  <c r="AA178" i="26" s="1"/>
  <c r="N16" i="12"/>
  <c r="T17" i="12"/>
  <c r="K177" i="26" s="1"/>
  <c r="H17" i="12"/>
  <c r="C177" i="26" s="1"/>
  <c r="O18" i="12"/>
  <c r="O23" i="12"/>
  <c r="F23" i="12"/>
  <c r="U23" i="12"/>
  <c r="I23" i="12"/>
  <c r="D23" i="12"/>
  <c r="I222" i="11"/>
  <c r="S222" i="11"/>
  <c r="R223" i="11"/>
  <c r="J89" i="25" s="1"/>
  <c r="R225" i="11"/>
  <c r="J147" i="25" s="1"/>
  <c r="E226" i="11"/>
  <c r="D228" i="11"/>
  <c r="Q229" i="11"/>
  <c r="O3" i="12"/>
  <c r="H174" i="26" s="1"/>
  <c r="O5" i="12"/>
  <c r="L6" i="12"/>
  <c r="G8" i="12"/>
  <c r="Q174" i="26" s="1"/>
  <c r="J8" i="12"/>
  <c r="S174" i="26" s="1"/>
  <c r="P8" i="12"/>
  <c r="W174" i="26" s="1"/>
  <c r="U8" i="12"/>
  <c r="G10" i="12"/>
  <c r="Q178" i="26" s="1"/>
  <c r="I11" i="12"/>
  <c r="O11" i="12"/>
  <c r="D11" i="12"/>
  <c r="I12" i="12"/>
  <c r="T12" i="12"/>
  <c r="E17" i="12"/>
  <c r="A177" i="26" s="1"/>
  <c r="Q17" i="12"/>
  <c r="I177" i="26" s="1"/>
  <c r="F21" i="12"/>
  <c r="D21" i="12"/>
  <c r="U21" i="12"/>
  <c r="L21" i="12"/>
  <c r="I21" i="12"/>
  <c r="F24" i="12"/>
  <c r="U24" i="12"/>
  <c r="L24" i="12"/>
  <c r="F182" i="26" s="1"/>
  <c r="I24" i="12"/>
  <c r="R24" i="12"/>
  <c r="U30" i="12"/>
  <c r="P41" i="12"/>
  <c r="W183" i="26" s="1"/>
  <c r="G41" i="12"/>
  <c r="Q183" i="26" s="1"/>
  <c r="J41" i="12"/>
  <c r="S183" i="26" s="1"/>
  <c r="S41" i="12"/>
  <c r="Y183" i="26" s="1"/>
  <c r="M45" i="12"/>
  <c r="G45" i="12"/>
  <c r="P45" i="12"/>
  <c r="J49" i="12"/>
  <c r="S49" i="12"/>
  <c r="P49" i="12"/>
  <c r="W185" i="26" s="1"/>
  <c r="N51" i="12"/>
  <c r="E51" i="12"/>
  <c r="T51" i="12"/>
  <c r="Q51" i="12"/>
  <c r="R54" i="12"/>
  <c r="F54" i="12"/>
  <c r="P62" i="12"/>
  <c r="W86" i="26" s="1"/>
  <c r="J62" i="12"/>
  <c r="S86" i="26" s="1"/>
  <c r="S62" i="12"/>
  <c r="Y86" i="26" s="1"/>
  <c r="G62" i="12"/>
  <c r="H82" i="12"/>
  <c r="C209" i="26" s="1"/>
  <c r="K82" i="12"/>
  <c r="E209" i="26" s="1"/>
  <c r="T82" i="12"/>
  <c r="K209" i="26" s="1"/>
  <c r="E82" i="12"/>
  <c r="A209" i="26" s="1"/>
  <c r="N82" i="12"/>
  <c r="G209" i="26" s="1"/>
  <c r="U29" i="12"/>
  <c r="F29" i="12"/>
  <c r="O29" i="12"/>
  <c r="D29" i="12"/>
  <c r="R29" i="12"/>
  <c r="R31" i="12"/>
  <c r="J182" i="26" s="1"/>
  <c r="I31" i="12"/>
  <c r="O31" i="12"/>
  <c r="H182" i="26" s="1"/>
  <c r="D31" i="12"/>
  <c r="I35" i="12"/>
  <c r="U35" i="12"/>
  <c r="D41" i="12"/>
  <c r="V41" i="12"/>
  <c r="AA183" i="26" s="1"/>
  <c r="J43" i="12"/>
  <c r="V45" i="12"/>
  <c r="I48" i="12"/>
  <c r="D49" i="12"/>
  <c r="H51" i="12"/>
  <c r="D62" i="12"/>
  <c r="J72" i="12"/>
  <c r="S203" i="26" s="1"/>
  <c r="S72" i="12"/>
  <c r="Y203" i="26" s="1"/>
  <c r="V72" i="12"/>
  <c r="AA203" i="26" s="1"/>
  <c r="G72" i="12"/>
  <c r="Q203" i="26" s="1"/>
  <c r="P72" i="12"/>
  <c r="W203" i="26" s="1"/>
  <c r="M72" i="12"/>
  <c r="U203" i="26" s="1"/>
  <c r="P26" i="12"/>
  <c r="G26" i="12"/>
  <c r="S26" i="12"/>
  <c r="J28" i="12"/>
  <c r="S28" i="12"/>
  <c r="Y181" i="26" s="1"/>
  <c r="P28" i="12"/>
  <c r="G28" i="12"/>
  <c r="M28" i="12"/>
  <c r="M29" i="12"/>
  <c r="U94" i="26" s="1"/>
  <c r="P29" i="12"/>
  <c r="W94" i="26" s="1"/>
  <c r="G29" i="12"/>
  <c r="Q94" i="26" s="1"/>
  <c r="S29" i="12"/>
  <c r="H38" i="12"/>
  <c r="Q38" i="12"/>
  <c r="L40" i="12"/>
  <c r="F41" i="12"/>
  <c r="L42" i="12"/>
  <c r="F93" i="26" s="1"/>
  <c r="D42" i="12"/>
  <c r="I42" i="12"/>
  <c r="D93" i="26" s="1"/>
  <c r="R42" i="12"/>
  <c r="F42" i="12"/>
  <c r="B93" i="26" s="1"/>
  <c r="U42" i="12"/>
  <c r="L93" i="26" s="1"/>
  <c r="L48" i="12"/>
  <c r="K51" i="12"/>
  <c r="J52" i="12"/>
  <c r="G52" i="12"/>
  <c r="P52" i="12"/>
  <c r="D52" i="12"/>
  <c r="S52" i="12"/>
  <c r="D54" i="12"/>
  <c r="U54" i="12"/>
  <c r="L77" i="26" s="1"/>
  <c r="M60" i="12"/>
  <c r="D72" i="12"/>
  <c r="J15" i="12"/>
  <c r="S16" i="12"/>
  <c r="Y109" i="26" s="1"/>
  <c r="D28" i="12"/>
  <c r="F31" i="12"/>
  <c r="I33" i="12"/>
  <c r="D184" i="26" s="1"/>
  <c r="D33" i="12"/>
  <c r="O33" i="12"/>
  <c r="E38" i="12"/>
  <c r="S42" i="12"/>
  <c r="P42" i="12"/>
  <c r="V42" i="12"/>
  <c r="M43" i="12"/>
  <c r="Q44" i="12"/>
  <c r="E44" i="12"/>
  <c r="J45" i="12"/>
  <c r="P46" i="12"/>
  <c r="D46" i="12"/>
  <c r="V46" i="12"/>
  <c r="AA100" i="26" s="1"/>
  <c r="V49" i="12"/>
  <c r="AA185" i="26" s="1"/>
  <c r="L53" i="12"/>
  <c r="I54" i="12"/>
  <c r="M62" i="12"/>
  <c r="E73" i="12"/>
  <c r="Q73" i="12"/>
  <c r="H73" i="12"/>
  <c r="N73" i="12"/>
  <c r="K73" i="12"/>
  <c r="T73" i="12"/>
  <c r="Q82" i="12"/>
  <c r="I209" i="26" s="1"/>
  <c r="L208" i="11"/>
  <c r="D208" i="11"/>
  <c r="U208" i="11"/>
  <c r="L70" i="25" s="1"/>
  <c r="I227" i="11"/>
  <c r="R227" i="11"/>
  <c r="I230" i="11"/>
  <c r="R230" i="11"/>
  <c r="M232" i="11"/>
  <c r="L13" i="12"/>
  <c r="L14" i="12"/>
  <c r="F175" i="26" s="1"/>
  <c r="J16" i="12"/>
  <c r="S96" i="26" s="1"/>
  <c r="O20" i="12"/>
  <c r="H179" i="26" s="1"/>
  <c r="F20" i="12"/>
  <c r="B179" i="26" s="1"/>
  <c r="L20" i="12"/>
  <c r="F179" i="26" s="1"/>
  <c r="P22" i="12"/>
  <c r="S22" i="12"/>
  <c r="Y131" i="26" s="1"/>
  <c r="J22" i="12"/>
  <c r="S131" i="26" s="1"/>
  <c r="V22" i="12"/>
  <c r="AA131" i="26" s="1"/>
  <c r="I25" i="12"/>
  <c r="R25" i="12"/>
  <c r="V26" i="12"/>
  <c r="I29" i="12"/>
  <c r="V29" i="12"/>
  <c r="AA94" i="26" s="1"/>
  <c r="U31" i="12"/>
  <c r="R33" i="12"/>
  <c r="E37" i="12"/>
  <c r="N37" i="12"/>
  <c r="Q37" i="12"/>
  <c r="T38" i="12"/>
  <c r="G42" i="12"/>
  <c r="T44" i="12"/>
  <c r="G49" i="12"/>
  <c r="Q185" i="26" s="1"/>
  <c r="L50" i="12"/>
  <c r="D50" i="12"/>
  <c r="U50" i="12"/>
  <c r="I50" i="12"/>
  <c r="D188" i="26" s="1"/>
  <c r="F50" i="12"/>
  <c r="R50" i="12"/>
  <c r="V52" i="12"/>
  <c r="K59" i="12"/>
  <c r="T59" i="12"/>
  <c r="H59" i="12"/>
  <c r="O71" i="12"/>
  <c r="H203" i="26" s="1"/>
  <c r="U71" i="12"/>
  <c r="L203" i="26" s="1"/>
  <c r="I71" i="12"/>
  <c r="D203" i="26" s="1"/>
  <c r="R71" i="12"/>
  <c r="F71" i="12"/>
  <c r="B203" i="26" s="1"/>
  <c r="D71" i="12"/>
  <c r="L71" i="12"/>
  <c r="F203" i="26" s="1"/>
  <c r="I85" i="12"/>
  <c r="R85" i="12"/>
  <c r="U85" i="12"/>
  <c r="F85" i="12"/>
  <c r="D85" i="12"/>
  <c r="O85" i="12"/>
  <c r="L85" i="12"/>
  <c r="O35" i="12"/>
  <c r="D35" i="12"/>
  <c r="F40" i="12"/>
  <c r="B129" i="26" s="1"/>
  <c r="I40" i="12"/>
  <c r="R40" i="12"/>
  <c r="M41" i="12"/>
  <c r="U183" i="26" s="1"/>
  <c r="G43" i="12"/>
  <c r="D43" i="12"/>
  <c r="F48" i="12"/>
  <c r="D48" i="12"/>
  <c r="U48" i="12"/>
  <c r="R48" i="12"/>
  <c r="J100" i="26" s="1"/>
  <c r="J50" i="12"/>
  <c r="S50" i="12"/>
  <c r="P50" i="12"/>
  <c r="V50" i="12"/>
  <c r="U53" i="12"/>
  <c r="R53" i="12"/>
  <c r="F53" i="12"/>
  <c r="J60" i="12"/>
  <c r="S60" i="12"/>
  <c r="G60" i="12"/>
  <c r="Q189" i="26" s="1"/>
  <c r="V60" i="12"/>
  <c r="G71" i="12"/>
  <c r="V71" i="12"/>
  <c r="J71" i="12"/>
  <c r="S71" i="12"/>
  <c r="M16" i="12"/>
  <c r="U96" i="26" s="1"/>
  <c r="P19" i="12"/>
  <c r="S19" i="12"/>
  <c r="J19" i="12"/>
  <c r="N20" i="12"/>
  <c r="G179" i="26" s="1"/>
  <c r="G27" i="12"/>
  <c r="V27" i="12"/>
  <c r="M27" i="12"/>
  <c r="S27" i="12"/>
  <c r="P30" i="12"/>
  <c r="V30" i="12"/>
  <c r="M30" i="12"/>
  <c r="S30" i="12"/>
  <c r="F32" i="12"/>
  <c r="O32" i="12"/>
  <c r="D32" i="12"/>
  <c r="R35" i="12"/>
  <c r="V40" i="12"/>
  <c r="S40" i="12"/>
  <c r="J40" i="12"/>
  <c r="P40" i="12"/>
  <c r="U40" i="12"/>
  <c r="S43" i="12"/>
  <c r="V48" i="12"/>
  <c r="M48" i="12"/>
  <c r="J48" i="12"/>
  <c r="S48" i="12"/>
  <c r="M49" i="12"/>
  <c r="O51" i="12"/>
  <c r="H187" i="26" s="1"/>
  <c r="I51" i="12"/>
  <c r="D187" i="26" s="1"/>
  <c r="F51" i="12"/>
  <c r="B187" i="26" s="1"/>
  <c r="R51" i="12"/>
  <c r="J187" i="26" s="1"/>
  <c r="L54" i="12"/>
  <c r="N56" i="12"/>
  <c r="Q56" i="12"/>
  <c r="H56" i="12"/>
  <c r="T56" i="12"/>
  <c r="D60" i="12"/>
  <c r="R63" i="12"/>
  <c r="F63" i="12"/>
  <c r="O63" i="12"/>
  <c r="D63" i="12"/>
  <c r="I63" i="12"/>
  <c r="M71" i="12"/>
  <c r="D40" i="12"/>
  <c r="I41" i="12"/>
  <c r="D183" i="26" s="1"/>
  <c r="O41" i="12"/>
  <c r="R41" i="12"/>
  <c r="S45" i="12"/>
  <c r="D47" i="12"/>
  <c r="U47" i="12"/>
  <c r="L47" i="12"/>
  <c r="R47" i="12"/>
  <c r="I47" i="12"/>
  <c r="G50" i="12"/>
  <c r="G51" i="12"/>
  <c r="J51" i="12"/>
  <c r="S51" i="12"/>
  <c r="Y102" i="26" s="1"/>
  <c r="D53" i="12"/>
  <c r="O54" i="12"/>
  <c r="M61" i="12"/>
  <c r="S61" i="12"/>
  <c r="G61" i="12"/>
  <c r="P61" i="12"/>
  <c r="V61" i="12"/>
  <c r="J61" i="12"/>
  <c r="R62" i="12"/>
  <c r="I62" i="12"/>
  <c r="F62" i="12"/>
  <c r="O62" i="12"/>
  <c r="U62" i="12"/>
  <c r="P71" i="12"/>
  <c r="O79" i="12"/>
  <c r="R79" i="12"/>
  <c r="I79" i="12"/>
  <c r="F79" i="12"/>
  <c r="D79" i="12"/>
  <c r="U79" i="12"/>
  <c r="Q57" i="12"/>
  <c r="X93" i="26" s="1"/>
  <c r="N57" i="12"/>
  <c r="V93" i="26" s="1"/>
  <c r="E57" i="12"/>
  <c r="P93" i="26" s="1"/>
  <c r="M59" i="12"/>
  <c r="U186" i="26" s="1"/>
  <c r="I70" i="12"/>
  <c r="D172" i="26" s="1"/>
  <c r="M73" i="12"/>
  <c r="S73" i="12"/>
  <c r="F74" i="12"/>
  <c r="R74" i="12"/>
  <c r="R82" i="12"/>
  <c r="J209" i="26" s="1"/>
  <c r="I82" i="12"/>
  <c r="D209" i="26" s="1"/>
  <c r="U82" i="12"/>
  <c r="L209" i="26" s="1"/>
  <c r="K83" i="12"/>
  <c r="N83" i="12"/>
  <c r="E83" i="12"/>
  <c r="T83" i="12"/>
  <c r="Q83" i="12"/>
  <c r="M89" i="12"/>
  <c r="P89" i="12"/>
  <c r="S89" i="12"/>
  <c r="V92" i="12"/>
  <c r="P92" i="12"/>
  <c r="D92" i="12"/>
  <c r="Q99" i="12"/>
  <c r="V109" i="12"/>
  <c r="AA192" i="26" s="1"/>
  <c r="M109" i="12"/>
  <c r="S109" i="12"/>
  <c r="J109" i="12"/>
  <c r="S192" i="26" s="1"/>
  <c r="P109" i="12"/>
  <c r="O82" i="12"/>
  <c r="H209" i="26" s="1"/>
  <c r="S86" i="12"/>
  <c r="G89" i="12"/>
  <c r="G109" i="12"/>
  <c r="L126" i="12"/>
  <c r="D126" i="12"/>
  <c r="I126" i="12"/>
  <c r="U126" i="12"/>
  <c r="F126" i="12"/>
  <c r="O126" i="12"/>
  <c r="J88" i="12"/>
  <c r="S121" i="26" s="1"/>
  <c r="S88" i="12"/>
  <c r="Y121" i="26" s="1"/>
  <c r="G88" i="12"/>
  <c r="Q121" i="26" s="1"/>
  <c r="K91" i="12"/>
  <c r="Q91" i="12"/>
  <c r="H91" i="12"/>
  <c r="E91" i="12"/>
  <c r="I65" i="12"/>
  <c r="R65" i="12"/>
  <c r="L65" i="12"/>
  <c r="V66" i="12"/>
  <c r="AA204" i="26" s="1"/>
  <c r="L70" i="12"/>
  <c r="F172" i="26" s="1"/>
  <c r="D70" i="12"/>
  <c r="J80" i="12"/>
  <c r="V80" i="12"/>
  <c r="M80" i="12"/>
  <c r="M81" i="12"/>
  <c r="V81" i="12"/>
  <c r="J81" i="12"/>
  <c r="H83" i="12"/>
  <c r="S85" i="12"/>
  <c r="Y214" i="26" s="1"/>
  <c r="G85" i="12"/>
  <c r="Q214" i="26" s="1"/>
  <c r="O87" i="12"/>
  <c r="U87" i="12"/>
  <c r="L119" i="26" s="1"/>
  <c r="L87" i="12"/>
  <c r="I87" i="12"/>
  <c r="F87" i="12"/>
  <c r="D88" i="12"/>
  <c r="P88" i="12"/>
  <c r="W121" i="26" s="1"/>
  <c r="J89" i="12"/>
  <c r="U90" i="12"/>
  <c r="L213" i="26" s="1"/>
  <c r="L90" i="12"/>
  <c r="F213" i="26" s="1"/>
  <c r="F90" i="12"/>
  <c r="B213" i="26" s="1"/>
  <c r="D90" i="12"/>
  <c r="O90" i="12"/>
  <c r="H213" i="26" s="1"/>
  <c r="L94" i="12"/>
  <c r="F215" i="26" s="1"/>
  <c r="D94" i="12"/>
  <c r="R94" i="12"/>
  <c r="J215" i="26" s="1"/>
  <c r="I94" i="12"/>
  <c r="D215" i="26" s="1"/>
  <c r="U97" i="12"/>
  <c r="L97" i="12"/>
  <c r="R97" i="12"/>
  <c r="I97" i="12"/>
  <c r="F97" i="12"/>
  <c r="O97" i="12"/>
  <c r="O111" i="12"/>
  <c r="H189" i="26" s="1"/>
  <c r="D111" i="12"/>
  <c r="I111" i="12"/>
  <c r="D189" i="26" s="1"/>
  <c r="F111" i="12"/>
  <c r="B189" i="26" s="1"/>
  <c r="R111" i="12"/>
  <c r="J189" i="26" s="1"/>
  <c r="L111" i="12"/>
  <c r="V116" i="12"/>
  <c r="S116" i="12"/>
  <c r="J116" i="12"/>
  <c r="S197" i="26" s="1"/>
  <c r="P116" i="12"/>
  <c r="G116" i="12"/>
  <c r="M116" i="12"/>
  <c r="K131" i="12"/>
  <c r="T131" i="12"/>
  <c r="Q131" i="12"/>
  <c r="H131" i="12"/>
  <c r="N131" i="12"/>
  <c r="E131" i="12"/>
  <c r="J44" i="12"/>
  <c r="P44" i="12"/>
  <c r="G44" i="12"/>
  <c r="M44" i="12"/>
  <c r="U190" i="26" s="1"/>
  <c r="U45" i="12"/>
  <c r="L184" i="26" s="1"/>
  <c r="D45" i="12"/>
  <c r="L45" i="12"/>
  <c r="F184" i="26" s="1"/>
  <c r="M54" i="12"/>
  <c r="T57" i="12"/>
  <c r="Z93" i="26" s="1"/>
  <c r="S59" i="12"/>
  <c r="M64" i="12"/>
  <c r="M65" i="12"/>
  <c r="L66" i="12"/>
  <c r="D66" i="12"/>
  <c r="O66" i="12"/>
  <c r="F66" i="12"/>
  <c r="M66" i="12"/>
  <c r="U204" i="26" s="1"/>
  <c r="L67" i="12"/>
  <c r="F202" i="26" s="1"/>
  <c r="M69" i="12"/>
  <c r="U156" i="26" s="1"/>
  <c r="O70" i="12"/>
  <c r="H172" i="26" s="1"/>
  <c r="J73" i="12"/>
  <c r="V73" i="12"/>
  <c r="L74" i="12"/>
  <c r="I77" i="12"/>
  <c r="O77" i="12"/>
  <c r="D77" i="12"/>
  <c r="M77" i="12"/>
  <c r="U202" i="26" s="1"/>
  <c r="D80" i="12"/>
  <c r="D81" i="12"/>
  <c r="P81" i="12"/>
  <c r="F82" i="12"/>
  <c r="B209" i="26" s="1"/>
  <c r="P85" i="12"/>
  <c r="W214" i="26" s="1"/>
  <c r="R90" i="12"/>
  <c r="J213" i="26" s="1"/>
  <c r="T91" i="12"/>
  <c r="J92" i="12"/>
  <c r="O98" i="12"/>
  <c r="F98" i="12"/>
  <c r="L98" i="12"/>
  <c r="U98" i="12"/>
  <c r="I98" i="12"/>
  <c r="D107" i="26" s="1"/>
  <c r="R98" i="12"/>
  <c r="F100" i="12"/>
  <c r="U100" i="12"/>
  <c r="L100" i="12"/>
  <c r="F65" i="26" s="1"/>
  <c r="R100" i="12"/>
  <c r="I100" i="12"/>
  <c r="O100" i="12"/>
  <c r="P106" i="12"/>
  <c r="V106" i="12"/>
  <c r="M106" i="12"/>
  <c r="S106" i="12"/>
  <c r="J106" i="12"/>
  <c r="G106" i="12"/>
  <c r="R107" i="12"/>
  <c r="J66" i="26" s="1"/>
  <c r="I107" i="12"/>
  <c r="D66" i="26" s="1"/>
  <c r="O107" i="12"/>
  <c r="H66" i="26" s="1"/>
  <c r="F107" i="12"/>
  <c r="B66" i="26" s="1"/>
  <c r="L107" i="12"/>
  <c r="F66" i="26" s="1"/>
  <c r="U107" i="12"/>
  <c r="L66" i="26" s="1"/>
  <c r="D107" i="12"/>
  <c r="N64" i="12"/>
  <c r="T64" i="12"/>
  <c r="K64" i="12"/>
  <c r="D65" i="12"/>
  <c r="V68" i="12"/>
  <c r="M68" i="12"/>
  <c r="P68" i="12"/>
  <c r="W206" i="26" s="1"/>
  <c r="Q69" i="12"/>
  <c r="T69" i="12"/>
  <c r="K69" i="12"/>
  <c r="N69" i="12"/>
  <c r="V201" i="26" s="1"/>
  <c r="P77" i="12"/>
  <c r="W202" i="26" s="1"/>
  <c r="V84" i="12"/>
  <c r="J84" i="12"/>
  <c r="P84" i="12"/>
  <c r="M86" i="12"/>
  <c r="D87" i="12"/>
  <c r="R87" i="12"/>
  <c r="I91" i="12"/>
  <c r="U91" i="12"/>
  <c r="D97" i="12"/>
  <c r="P98" i="12"/>
  <c r="S98" i="12"/>
  <c r="J98" i="12"/>
  <c r="V98" i="12"/>
  <c r="G103" i="12"/>
  <c r="V103" i="12"/>
  <c r="M103" i="12"/>
  <c r="S103" i="12"/>
  <c r="J103" i="12"/>
  <c r="R126" i="12"/>
  <c r="V18" i="12"/>
  <c r="V32" i="12"/>
  <c r="P32" i="12"/>
  <c r="G32" i="12"/>
  <c r="Q184" i="26" s="1"/>
  <c r="M32" i="12"/>
  <c r="V33" i="12"/>
  <c r="M33" i="12"/>
  <c r="S34" i="12"/>
  <c r="J34" i="12"/>
  <c r="M35" i="12"/>
  <c r="L37" i="12"/>
  <c r="F183" i="26" s="1"/>
  <c r="T39" i="12"/>
  <c r="F45" i="12"/>
  <c r="B184" i="26" s="1"/>
  <c r="P53" i="12"/>
  <c r="K55" i="12"/>
  <c r="T55" i="12"/>
  <c r="L56" i="12"/>
  <c r="L57" i="12"/>
  <c r="J58" i="12"/>
  <c r="V58" i="12"/>
  <c r="E64" i="12"/>
  <c r="P64" i="12"/>
  <c r="O65" i="12"/>
  <c r="P66" i="12"/>
  <c r="W204" i="26" s="1"/>
  <c r="D67" i="12"/>
  <c r="E69" i="12"/>
  <c r="F70" i="12"/>
  <c r="B172" i="26" s="1"/>
  <c r="R70" i="12"/>
  <c r="J172" i="26" s="1"/>
  <c r="P74" i="12"/>
  <c r="S74" i="12"/>
  <c r="O74" i="12"/>
  <c r="K75" i="12"/>
  <c r="T83" i="26" s="1"/>
  <c r="T75" i="12"/>
  <c r="F76" i="12"/>
  <c r="B205" i="26" s="1"/>
  <c r="O76" i="12"/>
  <c r="H205" i="26" s="1"/>
  <c r="D76" i="12"/>
  <c r="F77" i="12"/>
  <c r="R77" i="12"/>
  <c r="G80" i="12"/>
  <c r="G81" i="12"/>
  <c r="D84" i="12"/>
  <c r="V85" i="12"/>
  <c r="AA214" i="26" s="1"/>
  <c r="V88" i="12"/>
  <c r="AA121" i="26" s="1"/>
  <c r="M92" i="12"/>
  <c r="F94" i="12"/>
  <c r="B215" i="26" s="1"/>
  <c r="U94" i="12"/>
  <c r="L215" i="26" s="1"/>
  <c r="N95" i="12"/>
  <c r="G122" i="26" s="1"/>
  <c r="T96" i="12"/>
  <c r="K96" i="12"/>
  <c r="Q96" i="12"/>
  <c r="H96" i="12"/>
  <c r="C216" i="26" s="1"/>
  <c r="D98" i="12"/>
  <c r="N99" i="12"/>
  <c r="D100" i="12"/>
  <c r="I101" i="12"/>
  <c r="O101" i="12"/>
  <c r="F101" i="12"/>
  <c r="R101" i="12"/>
  <c r="D101" i="12"/>
  <c r="L101" i="12"/>
  <c r="U101" i="12"/>
  <c r="J104" i="12"/>
  <c r="S211" i="26" s="1"/>
  <c r="S104" i="12"/>
  <c r="Y211" i="26" s="1"/>
  <c r="P104" i="12"/>
  <c r="W211" i="26" s="1"/>
  <c r="G104" i="12"/>
  <c r="Q211" i="26" s="1"/>
  <c r="M104" i="12"/>
  <c r="U211" i="26" s="1"/>
  <c r="D104" i="12"/>
  <c r="M21" i="12"/>
  <c r="U173" i="26" s="1"/>
  <c r="J36" i="12"/>
  <c r="S181" i="26" s="1"/>
  <c r="V36" i="12"/>
  <c r="AA181" i="26" s="1"/>
  <c r="M36" i="12"/>
  <c r="U181" i="26" s="1"/>
  <c r="D36" i="12"/>
  <c r="M37" i="12"/>
  <c r="S37" i="12"/>
  <c r="J37" i="12"/>
  <c r="P38" i="12"/>
  <c r="G38" i="12"/>
  <c r="M38" i="12"/>
  <c r="L39" i="12"/>
  <c r="U39" i="12"/>
  <c r="G53" i="12"/>
  <c r="Q187" i="26" s="1"/>
  <c r="G54" i="12"/>
  <c r="E55" i="12"/>
  <c r="N55" i="12"/>
  <c r="M56" i="12"/>
  <c r="O59" i="12"/>
  <c r="R59" i="12"/>
  <c r="I59" i="12"/>
  <c r="L59" i="12"/>
  <c r="V59" i="12"/>
  <c r="AA186" i="26" s="1"/>
  <c r="G64" i="12"/>
  <c r="Q64" i="12"/>
  <c r="F65" i="12"/>
  <c r="G68" i="12"/>
  <c r="P69" i="12"/>
  <c r="W156" i="26" s="1"/>
  <c r="G70" i="12"/>
  <c r="S70" i="12"/>
  <c r="U73" i="12"/>
  <c r="I73" i="12"/>
  <c r="D74" i="12"/>
  <c r="E75" i="12"/>
  <c r="N75" i="12"/>
  <c r="P76" i="12"/>
  <c r="G77" i="12"/>
  <c r="Q202" i="26" s="1"/>
  <c r="S80" i="12"/>
  <c r="S81" i="12"/>
  <c r="L82" i="12"/>
  <c r="F209" i="26" s="1"/>
  <c r="J85" i="12"/>
  <c r="S214" i="26" s="1"/>
  <c r="L86" i="12"/>
  <c r="F210" i="26" s="1"/>
  <c r="D86" i="12"/>
  <c r="O86" i="12"/>
  <c r="F86" i="12"/>
  <c r="B210" i="26" s="1"/>
  <c r="U86" i="12"/>
  <c r="L210" i="26" s="1"/>
  <c r="R86" i="12"/>
  <c r="J210" i="26" s="1"/>
  <c r="P86" i="12"/>
  <c r="U89" i="12"/>
  <c r="L212" i="26" s="1"/>
  <c r="O89" i="12"/>
  <c r="H212" i="26" s="1"/>
  <c r="F89" i="12"/>
  <c r="B212" i="26" s="1"/>
  <c r="R89" i="12"/>
  <c r="J212" i="26" s="1"/>
  <c r="D89" i="12"/>
  <c r="I90" i="12"/>
  <c r="D213" i="26" s="1"/>
  <c r="L91" i="12"/>
  <c r="O95" i="12"/>
  <c r="H122" i="26" s="1"/>
  <c r="F95" i="12"/>
  <c r="B122" i="26" s="1"/>
  <c r="U95" i="12"/>
  <c r="L122" i="26" s="1"/>
  <c r="I95" i="12"/>
  <c r="D122" i="26" s="1"/>
  <c r="Q95" i="12"/>
  <c r="I122" i="26" s="1"/>
  <c r="G98" i="12"/>
  <c r="V104" i="12"/>
  <c r="AA211" i="26" s="1"/>
  <c r="F132" i="12"/>
  <c r="B199" i="26" s="1"/>
  <c r="D132" i="12"/>
  <c r="U132" i="12"/>
  <c r="L132" i="12"/>
  <c r="O132" i="12"/>
  <c r="I132" i="12"/>
  <c r="R132" i="12"/>
  <c r="L102" i="12"/>
  <c r="D102" i="12"/>
  <c r="O103" i="12"/>
  <c r="H161" i="26" s="1"/>
  <c r="D103" i="12"/>
  <c r="U105" i="12"/>
  <c r="L105" i="12"/>
  <c r="D106" i="12"/>
  <c r="E108" i="12"/>
  <c r="F109" i="12"/>
  <c r="R109" i="12"/>
  <c r="J112" i="12"/>
  <c r="S189" i="26" s="1"/>
  <c r="V112" i="12"/>
  <c r="AA189" i="26" s="1"/>
  <c r="M112" i="12"/>
  <c r="U189" i="26" s="1"/>
  <c r="D112" i="12"/>
  <c r="S112" i="12"/>
  <c r="D113" i="12"/>
  <c r="F116" i="12"/>
  <c r="B59" i="26" s="1"/>
  <c r="R116" i="12"/>
  <c r="I116" i="12"/>
  <c r="D109" i="26" s="1"/>
  <c r="O116" i="12"/>
  <c r="H106" i="26" s="1"/>
  <c r="L118" i="12"/>
  <c r="F107" i="26" s="1"/>
  <c r="D118" i="12"/>
  <c r="V119" i="12"/>
  <c r="O123" i="12"/>
  <c r="F123" i="12"/>
  <c r="D123" i="12"/>
  <c r="F124" i="12"/>
  <c r="D124" i="12"/>
  <c r="U124" i="12"/>
  <c r="L197" i="26" s="1"/>
  <c r="L124" i="12"/>
  <c r="V125" i="12"/>
  <c r="AA188" i="26" s="1"/>
  <c r="M129" i="12"/>
  <c r="U196" i="26" s="1"/>
  <c r="P129" i="12"/>
  <c r="G129" i="12"/>
  <c r="Q196" i="26" s="1"/>
  <c r="S129" i="12"/>
  <c r="Y196" i="26" s="1"/>
  <c r="G135" i="12"/>
  <c r="Q151" i="26" s="1"/>
  <c r="V135" i="12"/>
  <c r="M135" i="12"/>
  <c r="U151" i="26" s="1"/>
  <c r="U135" i="12"/>
  <c r="F138" i="12"/>
  <c r="G145" i="12"/>
  <c r="Q149" i="12"/>
  <c r="T149" i="12"/>
  <c r="K149" i="12"/>
  <c r="H149" i="12"/>
  <c r="H154" i="12"/>
  <c r="N154" i="12"/>
  <c r="E154" i="12"/>
  <c r="T154" i="12"/>
  <c r="K154" i="12"/>
  <c r="K163" i="12"/>
  <c r="N163" i="12"/>
  <c r="E163" i="12"/>
  <c r="T163" i="12"/>
  <c r="Q163" i="12"/>
  <c r="H163" i="12"/>
  <c r="V140" i="12"/>
  <c r="S140" i="12"/>
  <c r="J140" i="12"/>
  <c r="P140" i="12"/>
  <c r="G140" i="12"/>
  <c r="T152" i="12"/>
  <c r="Z153" i="26" s="1"/>
  <c r="K152" i="12"/>
  <c r="T153" i="26" s="1"/>
  <c r="Q152" i="12"/>
  <c r="X153" i="26" s="1"/>
  <c r="H152" i="12"/>
  <c r="R153" i="26" s="1"/>
  <c r="Q157" i="12"/>
  <c r="N157" i="12"/>
  <c r="E157" i="12"/>
  <c r="T157" i="12"/>
  <c r="K157" i="12"/>
  <c r="P162" i="12"/>
  <c r="S162" i="12"/>
  <c r="J162" i="12"/>
  <c r="V162" i="12"/>
  <c r="M162" i="12"/>
  <c r="L58" i="12"/>
  <c r="F147" i="26" s="1"/>
  <c r="D58" i="12"/>
  <c r="U58" i="12"/>
  <c r="L147" i="26" s="1"/>
  <c r="S67" i="12"/>
  <c r="P67" i="12"/>
  <c r="G67" i="12"/>
  <c r="M67" i="12"/>
  <c r="F68" i="12"/>
  <c r="D68" i="12"/>
  <c r="L68" i="12"/>
  <c r="M79" i="12"/>
  <c r="I83" i="12"/>
  <c r="F92" i="12"/>
  <c r="B214" i="26" s="1"/>
  <c r="O92" i="12"/>
  <c r="H214" i="26" s="1"/>
  <c r="L92" i="12"/>
  <c r="F214" i="26" s="1"/>
  <c r="I93" i="12"/>
  <c r="D121" i="26" s="1"/>
  <c r="U93" i="12"/>
  <c r="L121" i="26" s="1"/>
  <c r="L93" i="12"/>
  <c r="F121" i="26" s="1"/>
  <c r="K93" i="12"/>
  <c r="E121" i="26" s="1"/>
  <c r="S101" i="12"/>
  <c r="J101" i="12"/>
  <c r="O102" i="12"/>
  <c r="D105" i="12"/>
  <c r="O105" i="12"/>
  <c r="H108" i="12"/>
  <c r="R108" i="12"/>
  <c r="U109" i="12"/>
  <c r="G111" i="12"/>
  <c r="Q110" i="26" s="1"/>
  <c r="V111" i="12"/>
  <c r="AA110" i="26" s="1"/>
  <c r="M111" i="12"/>
  <c r="P111" i="12"/>
  <c r="W110" i="26" s="1"/>
  <c r="P112" i="12"/>
  <c r="W189" i="26" s="1"/>
  <c r="D115" i="12"/>
  <c r="U115" i="12"/>
  <c r="L115" i="12"/>
  <c r="R115" i="12"/>
  <c r="J105" i="26" s="1"/>
  <c r="I115" i="12"/>
  <c r="D116" i="12"/>
  <c r="F118" i="12"/>
  <c r="B107" i="26" s="1"/>
  <c r="R118" i="12"/>
  <c r="J120" i="12"/>
  <c r="P120" i="12"/>
  <c r="G120" i="12"/>
  <c r="V120" i="12"/>
  <c r="AA104" i="26" s="1"/>
  <c r="M120" i="12"/>
  <c r="D120" i="12"/>
  <c r="R124" i="12"/>
  <c r="J197" i="26" s="1"/>
  <c r="P126" i="12"/>
  <c r="W199" i="26" s="1"/>
  <c r="G126" i="12"/>
  <c r="S126" i="12"/>
  <c r="J127" i="12"/>
  <c r="J128" i="12"/>
  <c r="S128" i="12"/>
  <c r="P128" i="12"/>
  <c r="G128" i="12"/>
  <c r="V129" i="12"/>
  <c r="AA196" i="26" s="1"/>
  <c r="J135" i="12"/>
  <c r="S151" i="26" s="1"/>
  <c r="J136" i="12"/>
  <c r="V136" i="12"/>
  <c r="M136" i="12"/>
  <c r="D136" i="12"/>
  <c r="S136" i="12"/>
  <c r="D140" i="12"/>
  <c r="I141" i="12"/>
  <c r="D86" i="26" s="1"/>
  <c r="R141" i="12"/>
  <c r="J86" i="26" s="1"/>
  <c r="D141" i="12"/>
  <c r="M142" i="12"/>
  <c r="T143" i="12"/>
  <c r="K143" i="12"/>
  <c r="Q143" i="12"/>
  <c r="H143" i="12"/>
  <c r="E152" i="12"/>
  <c r="P153" i="26" s="1"/>
  <c r="N160" i="12"/>
  <c r="E160" i="12"/>
  <c r="T160" i="12"/>
  <c r="K160" i="12"/>
  <c r="G162" i="12"/>
  <c r="L110" i="12"/>
  <c r="F188" i="26" s="1"/>
  <c r="D110" i="12"/>
  <c r="I113" i="12"/>
  <c r="U116" i="12"/>
  <c r="U118" i="12"/>
  <c r="L107" i="26" s="1"/>
  <c r="T128" i="12"/>
  <c r="K128" i="12"/>
  <c r="J129" i="12"/>
  <c r="S196" i="26" s="1"/>
  <c r="L138" i="12"/>
  <c r="P141" i="12"/>
  <c r="G141" i="12"/>
  <c r="V141" i="12"/>
  <c r="M141" i="12"/>
  <c r="H146" i="12"/>
  <c r="T146" i="12"/>
  <c r="K146" i="12"/>
  <c r="Q146" i="12"/>
  <c r="L147" i="12"/>
  <c r="L150" i="12"/>
  <c r="D150" i="12"/>
  <c r="R150" i="12"/>
  <c r="I150" i="12"/>
  <c r="D140" i="26" s="1"/>
  <c r="O150" i="12"/>
  <c r="F150" i="12"/>
  <c r="K155" i="12"/>
  <c r="T155" i="12"/>
  <c r="Q155" i="12"/>
  <c r="H155" i="12"/>
  <c r="H157" i="12"/>
  <c r="G159" i="12"/>
  <c r="S159" i="12"/>
  <c r="J159" i="12"/>
  <c r="P159" i="12"/>
  <c r="V159" i="12"/>
  <c r="M159" i="12"/>
  <c r="M82" i="12"/>
  <c r="N93" i="12"/>
  <c r="G121" i="26" s="1"/>
  <c r="G95" i="12"/>
  <c r="P95" i="12"/>
  <c r="M95" i="12"/>
  <c r="O99" i="12"/>
  <c r="F99" i="12"/>
  <c r="B123" i="26" s="1"/>
  <c r="U99" i="12"/>
  <c r="L99" i="12"/>
  <c r="T108" i="12"/>
  <c r="K125" i="26" s="1"/>
  <c r="S110" i="12"/>
  <c r="J110" i="12"/>
  <c r="P110" i="12"/>
  <c r="W106" i="26" s="1"/>
  <c r="G110" i="12"/>
  <c r="O110" i="12"/>
  <c r="H188" i="26" s="1"/>
  <c r="D114" i="12"/>
  <c r="I117" i="12"/>
  <c r="D192" i="26" s="1"/>
  <c r="O117" i="12"/>
  <c r="F117" i="12"/>
  <c r="B192" i="26" s="1"/>
  <c r="D117" i="12"/>
  <c r="R117" i="12"/>
  <c r="P122" i="12"/>
  <c r="W107" i="26" s="1"/>
  <c r="S122" i="12"/>
  <c r="J122" i="12"/>
  <c r="G122" i="12"/>
  <c r="R123" i="12"/>
  <c r="J196" i="26" s="1"/>
  <c r="E128" i="12"/>
  <c r="Q128" i="12"/>
  <c r="P130" i="12"/>
  <c r="V130" i="12"/>
  <c r="M130" i="12"/>
  <c r="D130" i="12"/>
  <c r="V133" i="12"/>
  <c r="AA171" i="26" s="1"/>
  <c r="M133" i="12"/>
  <c r="U171" i="26" s="1"/>
  <c r="D133" i="12"/>
  <c r="S133" i="12"/>
  <c r="J133" i="12"/>
  <c r="S171" i="26" s="1"/>
  <c r="J144" i="12"/>
  <c r="P144" i="12"/>
  <c r="G144" i="12"/>
  <c r="V144" i="12"/>
  <c r="M144" i="12"/>
  <c r="D144" i="12"/>
  <c r="E146" i="12"/>
  <c r="V148" i="12"/>
  <c r="M148" i="12"/>
  <c r="D148" i="12"/>
  <c r="S148" i="12"/>
  <c r="Y200" i="26" s="1"/>
  <c r="J148" i="12"/>
  <c r="E155" i="12"/>
  <c r="D170" i="12"/>
  <c r="U170" i="12"/>
  <c r="L136" i="26" s="1"/>
  <c r="L170" i="12"/>
  <c r="F136" i="26" s="1"/>
  <c r="R170" i="12"/>
  <c r="J136" i="26" s="1"/>
  <c r="I170" i="12"/>
  <c r="D136" i="26" s="1"/>
  <c r="O170" i="12"/>
  <c r="H136" i="26" s="1"/>
  <c r="F170" i="12"/>
  <c r="B136" i="26" s="1"/>
  <c r="F108" i="12"/>
  <c r="U108" i="12"/>
  <c r="L108" i="12"/>
  <c r="K108" i="12"/>
  <c r="I109" i="12"/>
  <c r="D109" i="12"/>
  <c r="L113" i="12"/>
  <c r="F190" i="26" s="1"/>
  <c r="P114" i="12"/>
  <c r="G114" i="12"/>
  <c r="V114" i="12"/>
  <c r="M114" i="12"/>
  <c r="P117" i="12"/>
  <c r="W111" i="26" s="1"/>
  <c r="G117" i="12"/>
  <c r="Q111" i="26" s="1"/>
  <c r="V117" i="12"/>
  <c r="AA111" i="26" s="1"/>
  <c r="M117" i="12"/>
  <c r="U111" i="26" s="1"/>
  <c r="S117" i="12"/>
  <c r="Y111" i="26" s="1"/>
  <c r="G119" i="12"/>
  <c r="Q167" i="26" s="1"/>
  <c r="S119" i="12"/>
  <c r="J119" i="12"/>
  <c r="S167" i="26" s="1"/>
  <c r="P119" i="12"/>
  <c r="W167" i="26" s="1"/>
  <c r="H122" i="12"/>
  <c r="T122" i="12"/>
  <c r="K122" i="12"/>
  <c r="Q122" i="12"/>
  <c r="S125" i="12"/>
  <c r="Y188" i="26" s="1"/>
  <c r="J125" i="12"/>
  <c r="S188" i="26" s="1"/>
  <c r="P125" i="12"/>
  <c r="W188" i="26" s="1"/>
  <c r="G125" i="12"/>
  <c r="Q188" i="26" s="1"/>
  <c r="M137" i="12"/>
  <c r="S137" i="12"/>
  <c r="J137" i="12"/>
  <c r="P137" i="12"/>
  <c r="G137" i="12"/>
  <c r="V137" i="12"/>
  <c r="S142" i="12"/>
  <c r="J142" i="12"/>
  <c r="K147" i="12"/>
  <c r="Q147" i="12"/>
  <c r="H147" i="12"/>
  <c r="N147" i="12"/>
  <c r="E147" i="12"/>
  <c r="O147" i="12"/>
  <c r="N151" i="12"/>
  <c r="E151" i="12"/>
  <c r="T151" i="12"/>
  <c r="K151" i="12"/>
  <c r="T119" i="12"/>
  <c r="Z167" i="26" s="1"/>
  <c r="K119" i="12"/>
  <c r="T167" i="26" s="1"/>
  <c r="Q119" i="12"/>
  <c r="X167" i="26" s="1"/>
  <c r="H119" i="12"/>
  <c r="E122" i="12"/>
  <c r="U123" i="12"/>
  <c r="L196" i="26" s="1"/>
  <c r="D125" i="12"/>
  <c r="G127" i="12"/>
  <c r="V127" i="12"/>
  <c r="M127" i="12"/>
  <c r="U194" i="26" s="1"/>
  <c r="D127" i="12"/>
  <c r="H128" i="12"/>
  <c r="S134" i="12"/>
  <c r="J134" i="12"/>
  <c r="P134" i="12"/>
  <c r="G134" i="12"/>
  <c r="V134" i="12"/>
  <c r="D137" i="12"/>
  <c r="R138" i="12"/>
  <c r="I138" i="12"/>
  <c r="D138" i="12"/>
  <c r="M140" i="12"/>
  <c r="M145" i="12"/>
  <c r="U139" i="26" s="1"/>
  <c r="D145" i="12"/>
  <c r="S145" i="12"/>
  <c r="J145" i="12"/>
  <c r="S139" i="26" s="1"/>
  <c r="H151" i="12"/>
  <c r="U153" i="12"/>
  <c r="R153" i="12"/>
  <c r="J79" i="26" s="1"/>
  <c r="I153" i="12"/>
  <c r="D79" i="26" s="1"/>
  <c r="O153" i="12"/>
  <c r="H79" i="26" s="1"/>
  <c r="F153" i="12"/>
  <c r="B79" i="26" s="1"/>
  <c r="D153" i="12"/>
  <c r="L153" i="12"/>
  <c r="O167" i="12"/>
  <c r="H153" i="26" s="1"/>
  <c r="D167" i="12"/>
  <c r="U167" i="12"/>
  <c r="L153" i="26" s="1"/>
  <c r="L167" i="12"/>
  <c r="F153" i="26" s="1"/>
  <c r="R167" i="12"/>
  <c r="J153" i="26" s="1"/>
  <c r="I167" i="12"/>
  <c r="D153" i="26" s="1"/>
  <c r="F167" i="12"/>
  <c r="B153" i="26" s="1"/>
  <c r="E169" i="12"/>
  <c r="T169" i="12"/>
  <c r="K169" i="12"/>
  <c r="Q169" i="12"/>
  <c r="H169" i="12"/>
  <c r="M113" i="12"/>
  <c r="U107" i="26" s="1"/>
  <c r="S113" i="12"/>
  <c r="J113" i="12"/>
  <c r="S105" i="26" s="1"/>
  <c r="P113" i="12"/>
  <c r="G113" i="12"/>
  <c r="O113" i="12"/>
  <c r="H190" i="26" s="1"/>
  <c r="S114" i="12"/>
  <c r="O118" i="12"/>
  <c r="H107" i="26" s="1"/>
  <c r="E119" i="12"/>
  <c r="P167" i="26" s="1"/>
  <c r="U121" i="12"/>
  <c r="D121" i="12"/>
  <c r="L121" i="12"/>
  <c r="L123" i="12"/>
  <c r="O124" i="12"/>
  <c r="S127" i="12"/>
  <c r="U129" i="12"/>
  <c r="L111" i="26" s="1"/>
  <c r="D129" i="12"/>
  <c r="R129" i="12"/>
  <c r="J111" i="26" s="1"/>
  <c r="O135" i="12"/>
  <c r="H163" i="26" s="1"/>
  <c r="R135" i="12"/>
  <c r="J163" i="26" s="1"/>
  <c r="I135" i="12"/>
  <c r="D163" i="26" s="1"/>
  <c r="D135" i="12"/>
  <c r="P138" i="12"/>
  <c r="G138" i="12"/>
  <c r="V138" i="12"/>
  <c r="M138" i="12"/>
  <c r="U138" i="12"/>
  <c r="G142" i="12"/>
  <c r="V142" i="12"/>
  <c r="F147" i="12"/>
  <c r="R147" i="12"/>
  <c r="F156" i="12"/>
  <c r="R156" i="12"/>
  <c r="I156" i="12"/>
  <c r="O156" i="12"/>
  <c r="D156" i="12"/>
  <c r="U156" i="12"/>
  <c r="L156" i="12"/>
  <c r="N161" i="12"/>
  <c r="H172" i="12"/>
  <c r="C73" i="26" s="1"/>
  <c r="Q172" i="12"/>
  <c r="I73" i="26" s="1"/>
  <c r="L174" i="12"/>
  <c r="D174" i="12"/>
  <c r="U174" i="12"/>
  <c r="U179" i="12"/>
  <c r="L179" i="12"/>
  <c r="L180" i="12"/>
  <c r="F182" i="12"/>
  <c r="R182" i="12"/>
  <c r="J103" i="26" s="1"/>
  <c r="I182" i="12"/>
  <c r="U182" i="12"/>
  <c r="L103" i="26" s="1"/>
  <c r="L182" i="12"/>
  <c r="F103" i="26" s="1"/>
  <c r="F184" i="12"/>
  <c r="R184" i="12"/>
  <c r="U188" i="12"/>
  <c r="N198" i="12"/>
  <c r="V71" i="26" s="1"/>
  <c r="K198" i="12"/>
  <c r="T71" i="26" s="1"/>
  <c r="Q198" i="12"/>
  <c r="X71" i="26" s="1"/>
  <c r="E198" i="12"/>
  <c r="P71" i="26" s="1"/>
  <c r="T198" i="12"/>
  <c r="Z71" i="26" s="1"/>
  <c r="L171" i="12"/>
  <c r="U171" i="12"/>
  <c r="I172" i="12"/>
  <c r="D73" i="26" s="1"/>
  <c r="R172" i="12"/>
  <c r="J73" i="26" s="1"/>
  <c r="F173" i="12"/>
  <c r="O173" i="12"/>
  <c r="M174" i="12"/>
  <c r="V174" i="12"/>
  <c r="J175" i="12"/>
  <c r="S73" i="26" s="1"/>
  <c r="P180" i="12"/>
  <c r="W133" i="26" s="1"/>
  <c r="S180" i="12"/>
  <c r="Y133" i="26" s="1"/>
  <c r="J180" i="12"/>
  <c r="S133" i="26" s="1"/>
  <c r="M180" i="12"/>
  <c r="U133" i="26" s="1"/>
  <c r="U181" i="12"/>
  <c r="L181" i="12"/>
  <c r="O181" i="12"/>
  <c r="F181" i="12"/>
  <c r="O182" i="12"/>
  <c r="H103" i="26" s="1"/>
  <c r="U187" i="12"/>
  <c r="L134" i="26" s="1"/>
  <c r="F187" i="12"/>
  <c r="B134" i="26" s="1"/>
  <c r="O187" i="12"/>
  <c r="H134" i="26" s="1"/>
  <c r="I188" i="12"/>
  <c r="J190" i="12"/>
  <c r="E195" i="12"/>
  <c r="T195" i="12"/>
  <c r="K195" i="12"/>
  <c r="H195" i="12"/>
  <c r="N195" i="12"/>
  <c r="Q195" i="12"/>
  <c r="X132" i="26" s="1"/>
  <c r="G201" i="12"/>
  <c r="V201" i="12"/>
  <c r="M201" i="12"/>
  <c r="J201" i="12"/>
  <c r="P201" i="12"/>
  <c r="S201" i="12"/>
  <c r="T202" i="12"/>
  <c r="Q202" i="12"/>
  <c r="H202" i="12"/>
  <c r="K202" i="12"/>
  <c r="D204" i="12"/>
  <c r="I204" i="12"/>
  <c r="R204" i="12"/>
  <c r="J132" i="26" s="1"/>
  <c r="L204" i="12"/>
  <c r="F132" i="26" s="1"/>
  <c r="U204" i="12"/>
  <c r="L132" i="26" s="1"/>
  <c r="F204" i="12"/>
  <c r="B132" i="26" s="1"/>
  <c r="M150" i="12"/>
  <c r="V153" i="12"/>
  <c r="D159" i="12"/>
  <c r="D162" i="12"/>
  <c r="I163" i="12"/>
  <c r="R163" i="12"/>
  <c r="D165" i="12"/>
  <c r="M165" i="12"/>
  <c r="V165" i="12"/>
  <c r="D168" i="12"/>
  <c r="M168" i="12"/>
  <c r="V168" i="12"/>
  <c r="AA105" i="26" s="1"/>
  <c r="D171" i="12"/>
  <c r="G173" i="12"/>
  <c r="P173" i="12"/>
  <c r="U175" i="12"/>
  <c r="G178" i="12"/>
  <c r="P178" i="12"/>
  <c r="D179" i="12"/>
  <c r="O179" i="12"/>
  <c r="D180" i="12"/>
  <c r="D182" i="12"/>
  <c r="T183" i="12"/>
  <c r="I184" i="12"/>
  <c r="J186" i="12"/>
  <c r="S75" i="26" s="1"/>
  <c r="P186" i="12"/>
  <c r="W75" i="26" s="1"/>
  <c r="M186" i="12"/>
  <c r="M187" i="12"/>
  <c r="U102" i="26" s="1"/>
  <c r="P187" i="12"/>
  <c r="W102" i="26" s="1"/>
  <c r="J187" i="12"/>
  <c r="S102" i="26" s="1"/>
  <c r="R187" i="12"/>
  <c r="J134" i="26" s="1"/>
  <c r="V191" i="12"/>
  <c r="P191" i="12"/>
  <c r="W34" i="26" s="1"/>
  <c r="N194" i="12"/>
  <c r="E194" i="12"/>
  <c r="T194" i="12"/>
  <c r="K197" i="12"/>
  <c r="N197" i="12"/>
  <c r="E197" i="12"/>
  <c r="Q197" i="12"/>
  <c r="H198" i="12"/>
  <c r="R71" i="26" s="1"/>
  <c r="E202" i="12"/>
  <c r="M156" i="12"/>
  <c r="H161" i="12"/>
  <c r="Q161" i="12"/>
  <c r="H164" i="12"/>
  <c r="R154" i="26" s="1"/>
  <c r="Q164" i="12"/>
  <c r="X154" i="26" s="1"/>
  <c r="L166" i="12"/>
  <c r="D166" i="12"/>
  <c r="U166" i="12"/>
  <c r="L42" i="26" s="1"/>
  <c r="K172" i="12"/>
  <c r="E73" i="26" s="1"/>
  <c r="T172" i="12"/>
  <c r="K73" i="26" s="1"/>
  <c r="R173" i="12"/>
  <c r="F174" i="12"/>
  <c r="O174" i="12"/>
  <c r="V175" i="12"/>
  <c r="AA73" i="26" s="1"/>
  <c r="F179" i="12"/>
  <c r="O180" i="12"/>
  <c r="D181" i="12"/>
  <c r="H183" i="12"/>
  <c r="O185" i="12"/>
  <c r="D185" i="12"/>
  <c r="T186" i="12"/>
  <c r="K186" i="12"/>
  <c r="N186" i="12"/>
  <c r="E187" i="12"/>
  <c r="Q187" i="12"/>
  <c r="H187" i="12"/>
  <c r="T187" i="12"/>
  <c r="L188" i="12"/>
  <c r="Q191" i="12"/>
  <c r="N191" i="12"/>
  <c r="E191" i="12"/>
  <c r="O193" i="12"/>
  <c r="R193" i="12"/>
  <c r="I193" i="12"/>
  <c r="D27" i="26" s="1"/>
  <c r="U193" i="12"/>
  <c r="D193" i="12"/>
  <c r="L78" i="12"/>
  <c r="D78" i="12"/>
  <c r="U78" i="12"/>
  <c r="M102" i="12"/>
  <c r="U119" i="26" s="1"/>
  <c r="V105" i="12"/>
  <c r="AA212" i="26" s="1"/>
  <c r="J118" i="12"/>
  <c r="S118" i="12"/>
  <c r="J121" i="12"/>
  <c r="S89" i="26" s="1"/>
  <c r="S121" i="12"/>
  <c r="Y89" i="26" s="1"/>
  <c r="J124" i="12"/>
  <c r="S124" i="12"/>
  <c r="M132" i="12"/>
  <c r="T139" i="12"/>
  <c r="L142" i="12"/>
  <c r="D142" i="12"/>
  <c r="U142" i="12"/>
  <c r="I143" i="12"/>
  <c r="D151" i="26" s="1"/>
  <c r="R143" i="12"/>
  <c r="J151" i="26" s="1"/>
  <c r="I146" i="12"/>
  <c r="R146" i="12"/>
  <c r="R149" i="12"/>
  <c r="J137" i="26" s="1"/>
  <c r="L151" i="12"/>
  <c r="U151" i="12"/>
  <c r="L154" i="12"/>
  <c r="U154" i="12"/>
  <c r="L157" i="12"/>
  <c r="U157" i="12"/>
  <c r="I158" i="12"/>
  <c r="F159" i="12"/>
  <c r="I161" i="12"/>
  <c r="D41" i="26" s="1"/>
  <c r="R161" i="12"/>
  <c r="J41" i="26" s="1"/>
  <c r="F162" i="12"/>
  <c r="O162" i="12"/>
  <c r="L163" i="12"/>
  <c r="U163" i="12"/>
  <c r="I164" i="12"/>
  <c r="R164" i="12"/>
  <c r="J2" i="26" s="1"/>
  <c r="F165" i="12"/>
  <c r="B78" i="26" s="1"/>
  <c r="O165" i="12"/>
  <c r="H78" i="26" s="1"/>
  <c r="M166" i="12"/>
  <c r="V166" i="12"/>
  <c r="J167" i="12"/>
  <c r="S167" i="12"/>
  <c r="L169" i="12"/>
  <c r="F72" i="26" s="1"/>
  <c r="V169" i="12"/>
  <c r="AA150" i="26" s="1"/>
  <c r="J170" i="12"/>
  <c r="S77" i="26" s="1"/>
  <c r="S170" i="12"/>
  <c r="Y77" i="26" s="1"/>
  <c r="F171" i="12"/>
  <c r="O171" i="12"/>
  <c r="L172" i="12"/>
  <c r="F73" i="26" s="1"/>
  <c r="U172" i="12"/>
  <c r="L73" i="26" s="1"/>
  <c r="J173" i="12"/>
  <c r="S173" i="12"/>
  <c r="G174" i="12"/>
  <c r="P174" i="12"/>
  <c r="D175" i="12"/>
  <c r="M175" i="12"/>
  <c r="L176" i="12"/>
  <c r="F140" i="26" s="1"/>
  <c r="D176" i="12"/>
  <c r="L177" i="12"/>
  <c r="F164" i="26" s="1"/>
  <c r="S178" i="12"/>
  <c r="F180" i="12"/>
  <c r="K183" i="12"/>
  <c r="G185" i="12"/>
  <c r="S185" i="12"/>
  <c r="J185" i="12"/>
  <c r="S198" i="26" s="1"/>
  <c r="V185" i="12"/>
  <c r="AA120" i="26" s="1"/>
  <c r="M185" i="12"/>
  <c r="P185" i="12"/>
  <c r="E186" i="12"/>
  <c r="G187" i="12"/>
  <c r="Q102" i="26" s="1"/>
  <c r="V187" i="12"/>
  <c r="AA102" i="26" s="1"/>
  <c r="G191" i="12"/>
  <c r="Q34" i="26" s="1"/>
  <c r="T191" i="12"/>
  <c r="T197" i="12"/>
  <c r="Q199" i="12"/>
  <c r="N199" i="12"/>
  <c r="K199" i="12"/>
  <c r="T199" i="12"/>
  <c r="G177" i="12"/>
  <c r="Q74" i="26" s="1"/>
  <c r="S177" i="12"/>
  <c r="Y74" i="26" s="1"/>
  <c r="J177" i="12"/>
  <c r="S74" i="26" s="1"/>
  <c r="M177" i="12"/>
  <c r="U74" i="26" s="1"/>
  <c r="L184" i="12"/>
  <c r="D184" i="12"/>
  <c r="O188" i="12"/>
  <c r="V190" i="12"/>
  <c r="S14" i="14" s="1"/>
  <c r="P190" i="12"/>
  <c r="S208" i="12"/>
  <c r="Y127" i="26" s="1"/>
  <c r="J208" i="12"/>
  <c r="G208" i="12"/>
  <c r="Q127" i="26" s="1"/>
  <c r="P208" i="12"/>
  <c r="W127" i="26" s="1"/>
  <c r="M208" i="12"/>
  <c r="U127" i="26" s="1"/>
  <c r="V208" i="12"/>
  <c r="AA127" i="26" s="1"/>
  <c r="M118" i="12"/>
  <c r="U193" i="26" s="1"/>
  <c r="V121" i="12"/>
  <c r="AA89" i="26" s="1"/>
  <c r="G132" i="12"/>
  <c r="P132" i="12"/>
  <c r="L158" i="12"/>
  <c r="D158" i="12"/>
  <c r="U158" i="12"/>
  <c r="I159" i="12"/>
  <c r="R159" i="12"/>
  <c r="K161" i="12"/>
  <c r="T161" i="12"/>
  <c r="I162" i="12"/>
  <c r="B9" i="26"/>
  <c r="K164" i="12"/>
  <c r="T154" i="26" s="1"/>
  <c r="T164" i="12"/>
  <c r="Z154" i="26" s="1"/>
  <c r="R165" i="12"/>
  <c r="F166" i="12"/>
  <c r="O166" i="12"/>
  <c r="Q5" i="26"/>
  <c r="F169" i="12"/>
  <c r="B72" i="26" s="1"/>
  <c r="O169" i="12"/>
  <c r="E172" i="12"/>
  <c r="A73" i="26" s="1"/>
  <c r="O172" i="12"/>
  <c r="H73" i="26" s="1"/>
  <c r="L173" i="12"/>
  <c r="U173" i="12"/>
  <c r="I174" i="12"/>
  <c r="D131" i="26" s="1"/>
  <c r="R174" i="12"/>
  <c r="P175" i="12"/>
  <c r="W73" i="26" s="1"/>
  <c r="D177" i="12"/>
  <c r="I179" i="12"/>
  <c r="I180" i="12"/>
  <c r="D67" i="26" s="1"/>
  <c r="I183" i="12"/>
  <c r="O183" i="12"/>
  <c r="F183" i="12"/>
  <c r="O184" i="12"/>
  <c r="F185" i="12"/>
  <c r="R185" i="12"/>
  <c r="G186" i="12"/>
  <c r="Q75" i="26" s="1"/>
  <c r="S186" i="12"/>
  <c r="Y75" i="26" s="1"/>
  <c r="K187" i="12"/>
  <c r="P188" i="12"/>
  <c r="J188" i="12"/>
  <c r="R188" i="12"/>
  <c r="D190" i="12"/>
  <c r="S190" i="12"/>
  <c r="Y33" i="26" s="1"/>
  <c r="J191" i="12"/>
  <c r="S34" i="26" s="1"/>
  <c r="F193" i="12"/>
  <c r="V97" i="12"/>
  <c r="M124" i="12"/>
  <c r="U58" i="26" s="1"/>
  <c r="L134" i="12"/>
  <c r="D134" i="12"/>
  <c r="U134" i="12"/>
  <c r="E139" i="12"/>
  <c r="N139" i="12"/>
  <c r="L143" i="12"/>
  <c r="U143" i="12"/>
  <c r="L146" i="12"/>
  <c r="F114" i="26" s="1"/>
  <c r="L149" i="12"/>
  <c r="U149" i="12"/>
  <c r="F151" i="12"/>
  <c r="B39" i="26" s="1"/>
  <c r="F154" i="12"/>
  <c r="L155" i="12"/>
  <c r="F157" i="12"/>
  <c r="O157" i="12"/>
  <c r="M158" i="12"/>
  <c r="L161" i="12"/>
  <c r="V161" i="12"/>
  <c r="F163" i="12"/>
  <c r="B7" i="26" s="1"/>
  <c r="L164" i="12"/>
  <c r="U164" i="12"/>
  <c r="J165" i="12"/>
  <c r="G166" i="12"/>
  <c r="Q106" i="26" s="1"/>
  <c r="M167" i="12"/>
  <c r="V167" i="12"/>
  <c r="S168" i="12"/>
  <c r="G169" i="12"/>
  <c r="Q150" i="26" s="1"/>
  <c r="P169" i="12"/>
  <c r="M170" i="12"/>
  <c r="U77" i="26" s="1"/>
  <c r="V170" i="12"/>
  <c r="I171" i="12"/>
  <c r="G172" i="12"/>
  <c r="P172" i="12"/>
  <c r="D173" i="12"/>
  <c r="M173" i="12"/>
  <c r="J174" i="12"/>
  <c r="R175" i="12"/>
  <c r="J150" i="26" s="1"/>
  <c r="F176" i="12"/>
  <c r="B140" i="26" s="1"/>
  <c r="P177" i="12"/>
  <c r="D178" i="12"/>
  <c r="M178" i="12"/>
  <c r="U141" i="26" s="1"/>
  <c r="V178" i="12"/>
  <c r="I181" i="12"/>
  <c r="S183" i="12"/>
  <c r="Y72" i="26" s="1"/>
  <c r="J183" i="12"/>
  <c r="S72" i="26" s="1"/>
  <c r="N183" i="12"/>
  <c r="H186" i="12"/>
  <c r="L187" i="12"/>
  <c r="F134" i="26" s="1"/>
  <c r="D188" i="12"/>
  <c r="S188" i="12"/>
  <c r="G190" i="12"/>
  <c r="K191" i="12"/>
  <c r="V192" i="12"/>
  <c r="J192" i="12"/>
  <c r="P192" i="12"/>
  <c r="W194" i="26" s="1"/>
  <c r="K194" i="12"/>
  <c r="N202" i="12"/>
  <c r="V207" i="12"/>
  <c r="AA191" i="26" s="1"/>
  <c r="M207" i="12"/>
  <c r="G207" i="12"/>
  <c r="P207" i="12"/>
  <c r="S207" i="12"/>
  <c r="M211" i="12"/>
  <c r="S211" i="12"/>
  <c r="J211" i="12"/>
  <c r="P211" i="12"/>
  <c r="V211" i="12"/>
  <c r="AA142" i="26" s="1"/>
  <c r="G211" i="12"/>
  <c r="J210" i="12"/>
  <c r="V210" i="12"/>
  <c r="M210" i="12"/>
  <c r="D210" i="12"/>
  <c r="P210" i="12"/>
  <c r="V214" i="12"/>
  <c r="S214" i="12"/>
  <c r="J214" i="12"/>
  <c r="G214" i="12"/>
  <c r="G217" i="12"/>
  <c r="J217" i="12"/>
  <c r="S217" i="12"/>
  <c r="Y40" i="26" s="1"/>
  <c r="P217" i="12"/>
  <c r="U219" i="12"/>
  <c r="D219" i="12"/>
  <c r="R219" i="12"/>
  <c r="I219" i="12"/>
  <c r="D108" i="26" s="1"/>
  <c r="Q223" i="12"/>
  <c r="I89" i="26" s="1"/>
  <c r="T223" i="12"/>
  <c r="K89" i="26" s="1"/>
  <c r="K223" i="12"/>
  <c r="E89" i="26" s="1"/>
  <c r="H223" i="12"/>
  <c r="C89" i="26" s="1"/>
  <c r="E223" i="12"/>
  <c r="A89" i="26" s="1"/>
  <c r="D225" i="12"/>
  <c r="N203" i="12"/>
  <c r="S210" i="12"/>
  <c r="D213" i="12"/>
  <c r="R213" i="12"/>
  <c r="I213" i="12"/>
  <c r="O213" i="12"/>
  <c r="D214" i="12"/>
  <c r="I216" i="12"/>
  <c r="D217" i="12"/>
  <c r="U221" i="12"/>
  <c r="L145" i="26" s="1"/>
  <c r="L221" i="12"/>
  <c r="F145" i="26" s="1"/>
  <c r="R221" i="12"/>
  <c r="J145" i="26" s="1"/>
  <c r="D221" i="12"/>
  <c r="O221" i="12"/>
  <c r="H145" i="26" s="1"/>
  <c r="L228" i="12"/>
  <c r="M176" i="12"/>
  <c r="V179" i="12"/>
  <c r="AA140" i="26" s="1"/>
  <c r="G184" i="12"/>
  <c r="Q131" i="26" s="1"/>
  <c r="P184" i="12"/>
  <c r="F191" i="12"/>
  <c r="B99" i="26" s="1"/>
  <c r="M194" i="12"/>
  <c r="R196" i="12"/>
  <c r="I196" i="12"/>
  <c r="D149" i="26" s="1"/>
  <c r="L196" i="12"/>
  <c r="V196" i="12"/>
  <c r="U197" i="12"/>
  <c r="L69" i="26" s="1"/>
  <c r="L200" i="12"/>
  <c r="D200" i="12"/>
  <c r="U200" i="12"/>
  <c r="U203" i="12"/>
  <c r="I203" i="12"/>
  <c r="R203" i="12"/>
  <c r="O203" i="12"/>
  <c r="H32" i="26" s="1"/>
  <c r="R205" i="12"/>
  <c r="J194" i="26" s="1"/>
  <c r="I205" i="12"/>
  <c r="D29" i="26" s="1"/>
  <c r="F205" i="12"/>
  <c r="B29" i="26" s="1"/>
  <c r="V206" i="12"/>
  <c r="AA97" i="26" s="1"/>
  <c r="P206" i="12"/>
  <c r="W97" i="26" s="1"/>
  <c r="G206" i="12"/>
  <c r="G210" i="12"/>
  <c r="F219" i="12"/>
  <c r="L222" i="12"/>
  <c r="G223" i="12"/>
  <c r="V223" i="12"/>
  <c r="M196" i="12"/>
  <c r="P200" i="12"/>
  <c r="G200" i="12"/>
  <c r="V200" i="12"/>
  <c r="M203" i="12"/>
  <c r="U100" i="26" s="1"/>
  <c r="P203" i="12"/>
  <c r="W100" i="26" s="1"/>
  <c r="G203" i="12"/>
  <c r="Q100" i="26" s="1"/>
  <c r="S203" i="12"/>
  <c r="Y100" i="26" s="1"/>
  <c r="N206" i="12"/>
  <c r="H206" i="12"/>
  <c r="Q206" i="12"/>
  <c r="E206" i="12"/>
  <c r="G209" i="12"/>
  <c r="P209" i="12"/>
  <c r="V209" i="12"/>
  <c r="F213" i="12"/>
  <c r="P215" i="12"/>
  <c r="G215" i="12"/>
  <c r="V215" i="12"/>
  <c r="S215" i="12"/>
  <c r="V217" i="12"/>
  <c r="L224" i="12"/>
  <c r="F146" i="26" s="1"/>
  <c r="D224" i="12"/>
  <c r="U224" i="12"/>
  <c r="L146" i="26" s="1"/>
  <c r="I224" i="12"/>
  <c r="D146" i="26" s="1"/>
  <c r="E227" i="12"/>
  <c r="Q227" i="12"/>
  <c r="H227" i="12"/>
  <c r="N227" i="12"/>
  <c r="K227" i="12"/>
  <c r="N196" i="12"/>
  <c r="S199" i="12"/>
  <c r="J199" i="12"/>
  <c r="S15" i="26" s="1"/>
  <c r="V199" i="12"/>
  <c r="J202" i="12"/>
  <c r="S202" i="12"/>
  <c r="M202" i="12"/>
  <c r="E203" i="12"/>
  <c r="H203" i="12"/>
  <c r="T203" i="12"/>
  <c r="K205" i="12"/>
  <c r="T68" i="26" s="1"/>
  <c r="Q205" i="12"/>
  <c r="X68" i="26" s="1"/>
  <c r="Q209" i="12"/>
  <c r="H209" i="12"/>
  <c r="E209" i="12"/>
  <c r="U211" i="12"/>
  <c r="F211" i="12"/>
  <c r="O211" i="12"/>
  <c r="D211" i="12"/>
  <c r="R211" i="12"/>
  <c r="Q215" i="12"/>
  <c r="K215" i="12"/>
  <c r="T215" i="12"/>
  <c r="P220" i="12"/>
  <c r="J220" i="12"/>
  <c r="S220" i="12"/>
  <c r="F221" i="12"/>
  <c r="B145" i="26" s="1"/>
  <c r="R224" i="12"/>
  <c r="J146" i="26" s="1"/>
  <c r="T226" i="12"/>
  <c r="K226" i="12"/>
  <c r="Q226" i="12"/>
  <c r="T227" i="12"/>
  <c r="L216" i="12"/>
  <c r="D216" i="12"/>
  <c r="U216" i="12"/>
  <c r="R216" i="12"/>
  <c r="J218" i="12"/>
  <c r="S141" i="26" s="1"/>
  <c r="P218" i="12"/>
  <c r="G218" i="12"/>
  <c r="S218" i="12"/>
  <c r="D218" i="12"/>
  <c r="H220" i="12"/>
  <c r="T220" i="12"/>
  <c r="K220" i="12"/>
  <c r="E220" i="12"/>
  <c r="Q220" i="12"/>
  <c r="F222" i="12"/>
  <c r="D222" i="12"/>
  <c r="R222" i="12"/>
  <c r="I222" i="12"/>
  <c r="U222" i="12"/>
  <c r="D228" i="12"/>
  <c r="O228" i="12"/>
  <c r="H137" i="26" s="1"/>
  <c r="U228" i="12"/>
  <c r="I228" i="12"/>
  <c r="D137" i="26" s="1"/>
  <c r="O212" i="12"/>
  <c r="D212" i="12"/>
  <c r="U212" i="12"/>
  <c r="H215" i="12"/>
  <c r="V216" i="12"/>
  <c r="J216" i="12"/>
  <c r="G216" i="12"/>
  <c r="S216" i="12"/>
  <c r="Y176" i="26" s="1"/>
  <c r="M217" i="12"/>
  <c r="L219" i="12"/>
  <c r="I221" i="12"/>
  <c r="D145" i="26" s="1"/>
  <c r="M184" i="12"/>
  <c r="K189" i="12"/>
  <c r="T189" i="12"/>
  <c r="L190" i="12"/>
  <c r="F165" i="26" s="1"/>
  <c r="L191" i="12"/>
  <c r="F99" i="26" s="1"/>
  <c r="G196" i="12"/>
  <c r="S196" i="12"/>
  <c r="O201" i="12"/>
  <c r="D201" i="12"/>
  <c r="U201" i="12"/>
  <c r="P202" i="12"/>
  <c r="K203" i="12"/>
  <c r="P204" i="12"/>
  <c r="V204" i="12"/>
  <c r="M204" i="12"/>
  <c r="S204" i="12"/>
  <c r="G204" i="12"/>
  <c r="Q53" i="26" s="1"/>
  <c r="H205" i="12"/>
  <c r="R68" i="26" s="1"/>
  <c r="P212" i="12"/>
  <c r="W145" i="26" s="1"/>
  <c r="G212" i="12"/>
  <c r="Q145" i="26" s="1"/>
  <c r="L213" i="12"/>
  <c r="P214" i="12"/>
  <c r="F216" i="12"/>
  <c r="B143" i="26" s="1"/>
  <c r="V218" i="12"/>
  <c r="O219" i="12"/>
  <c r="J223" i="12"/>
  <c r="S223" i="12"/>
  <c r="P223" i="12"/>
  <c r="G225" i="12"/>
  <c r="S225" i="12"/>
  <c r="J225" i="12"/>
  <c r="M225" i="12"/>
  <c r="F228" i="12"/>
  <c r="B137" i="26" s="1"/>
  <c r="V14" i="13"/>
  <c r="P14" i="13"/>
  <c r="D14" i="13"/>
  <c r="J14" i="13"/>
  <c r="S16" i="27" s="1"/>
  <c r="S14" i="13"/>
  <c r="Y134" i="27" s="1"/>
  <c r="M14" i="13"/>
  <c r="U155" i="27" s="1"/>
  <c r="G14" i="13"/>
  <c r="L3" i="13"/>
  <c r="F174" i="27" s="1"/>
  <c r="I3" i="13"/>
  <c r="D3" i="13"/>
  <c r="M5" i="13"/>
  <c r="U176" i="27" s="1"/>
  <c r="P232" i="12"/>
  <c r="G232" i="12"/>
  <c r="V15" i="13"/>
  <c r="S26" i="14" s="1"/>
  <c r="J15" i="13"/>
  <c r="P15" i="13"/>
  <c r="M15" i="13"/>
  <c r="S20" i="14" s="1"/>
  <c r="G15" i="13"/>
  <c r="S16" i="14" s="1"/>
  <c r="L206" i="12"/>
  <c r="F129" i="26" s="1"/>
  <c r="I207" i="12"/>
  <c r="D207" i="12"/>
  <c r="L207" i="12"/>
  <c r="L208" i="12"/>
  <c r="F70" i="26" s="1"/>
  <c r="D208" i="12"/>
  <c r="L209" i="12"/>
  <c r="F215" i="12"/>
  <c r="R215" i="12"/>
  <c r="J142" i="26" s="1"/>
  <c r="P219" i="12"/>
  <c r="V222" i="12"/>
  <c r="M222" i="12"/>
  <c r="P222" i="12"/>
  <c r="S231" i="12"/>
  <c r="J231" i="12"/>
  <c r="O231" i="12"/>
  <c r="H150" i="26" s="1"/>
  <c r="F3" i="13"/>
  <c r="B174" i="27" s="1"/>
  <c r="U3" i="13"/>
  <c r="L174" i="27" s="1"/>
  <c r="S7" i="13"/>
  <c r="J7" i="13"/>
  <c r="V7" i="13"/>
  <c r="G7" i="13"/>
  <c r="P7" i="13"/>
  <c r="W177" i="27" s="1"/>
  <c r="M7" i="13"/>
  <c r="F230" i="12"/>
  <c r="B149" i="26" s="1"/>
  <c r="U230" i="12"/>
  <c r="L230" i="12"/>
  <c r="Q231" i="12"/>
  <c r="N231" i="12"/>
  <c r="E231" i="12"/>
  <c r="V5" i="13"/>
  <c r="AA176" i="27" s="1"/>
  <c r="P5" i="13"/>
  <c r="W176" i="27" s="1"/>
  <c r="G5" i="13"/>
  <c r="Q176" i="27" s="1"/>
  <c r="G8" i="13"/>
  <c r="Q174" i="27" s="1"/>
  <c r="S8" i="13"/>
  <c r="D8" i="13"/>
  <c r="M8" i="13"/>
  <c r="V8" i="13"/>
  <c r="E10" i="13"/>
  <c r="Q10" i="13"/>
  <c r="H10" i="13"/>
  <c r="N10" i="13"/>
  <c r="T10" i="13"/>
  <c r="O230" i="12"/>
  <c r="D5" i="13"/>
  <c r="F11" i="13"/>
  <c r="R11" i="13"/>
  <c r="D11" i="13"/>
  <c r="L11" i="13"/>
  <c r="U11" i="13"/>
  <c r="F207" i="12"/>
  <c r="F208" i="12"/>
  <c r="B70" i="26" s="1"/>
  <c r="U214" i="12"/>
  <c r="L141" i="26" s="1"/>
  <c r="U215" i="12"/>
  <c r="P228" i="12"/>
  <c r="S228" i="12"/>
  <c r="J228" i="12"/>
  <c r="K229" i="12"/>
  <c r="T229" i="12"/>
  <c r="N229" i="12"/>
  <c r="D230" i="12"/>
  <c r="T231" i="12"/>
  <c r="V232" i="12"/>
  <c r="K4" i="13"/>
  <c r="Q4" i="13"/>
  <c r="J8" i="13"/>
  <c r="S174" i="27" s="1"/>
  <c r="P11" i="13"/>
  <c r="W92" i="27" s="1"/>
  <c r="V11" i="13"/>
  <c r="AA92" i="27" s="1"/>
  <c r="J11" i="13"/>
  <c r="S92" i="27" s="1"/>
  <c r="S11" i="13"/>
  <c r="Y92" i="27" s="1"/>
  <c r="G11" i="13"/>
  <c r="Q92" i="27" s="1"/>
  <c r="L192" i="12"/>
  <c r="F3" i="26" s="1"/>
  <c r="D192" i="12"/>
  <c r="U192" i="12"/>
  <c r="F198" i="12"/>
  <c r="U198" i="12"/>
  <c r="L198" i="12"/>
  <c r="L199" i="12"/>
  <c r="R206" i="12"/>
  <c r="J129" i="26" s="1"/>
  <c r="R207" i="12"/>
  <c r="L214" i="12"/>
  <c r="L215" i="12"/>
  <c r="J222" i="12"/>
  <c r="M226" i="12"/>
  <c r="U227" i="12"/>
  <c r="L227" i="12"/>
  <c r="E229" i="12"/>
  <c r="R230" i="12"/>
  <c r="H231" i="12"/>
  <c r="U231" i="12"/>
  <c r="J232" i="12"/>
  <c r="O3" i="13"/>
  <c r="H174" i="27" s="1"/>
  <c r="E4" i="13"/>
  <c r="J5" i="13"/>
  <c r="S176" i="27" s="1"/>
  <c r="V6" i="13"/>
  <c r="M6" i="13"/>
  <c r="G6" i="13"/>
  <c r="P6" i="13"/>
  <c r="S6" i="13"/>
  <c r="T9" i="13"/>
  <c r="K9" i="13"/>
  <c r="Q9" i="13"/>
  <c r="E9" i="13"/>
  <c r="I11" i="13"/>
  <c r="M224" i="12"/>
  <c r="U80" i="26" s="1"/>
  <c r="V227" i="12"/>
  <c r="AA137" i="26" s="1"/>
  <c r="F229" i="12"/>
  <c r="L5" i="13"/>
  <c r="I6" i="13"/>
  <c r="D6" i="13"/>
  <c r="L6" i="13"/>
  <c r="L7" i="13"/>
  <c r="F52" i="27" s="1"/>
  <c r="D7" i="13"/>
  <c r="O8" i="13"/>
  <c r="I8" i="13"/>
  <c r="J9" i="13"/>
  <c r="P9" i="13"/>
  <c r="M9" i="13"/>
  <c r="U175" i="27" s="1"/>
  <c r="M10" i="13"/>
  <c r="U178" i="27" s="1"/>
  <c r="P10" i="13"/>
  <c r="W178" i="27" s="1"/>
  <c r="D13" i="13"/>
  <c r="P13" i="13"/>
  <c r="J16" i="13"/>
  <c r="V16" i="13"/>
  <c r="V17" i="13"/>
  <c r="P19" i="13"/>
  <c r="S19" i="13"/>
  <c r="J19" i="13"/>
  <c r="V19" i="13"/>
  <c r="AA5" i="27" s="1"/>
  <c r="D2" i="27"/>
  <c r="I22" i="13"/>
  <c r="D180" i="27" s="1"/>
  <c r="R22" i="13"/>
  <c r="J180" i="27" s="1"/>
  <c r="O22" i="13"/>
  <c r="H180" i="27" s="1"/>
  <c r="D22" i="13"/>
  <c r="M26" i="13"/>
  <c r="P26" i="13"/>
  <c r="G26" i="13"/>
  <c r="S26" i="13"/>
  <c r="F28" i="13"/>
  <c r="F30" i="13"/>
  <c r="U32" i="13"/>
  <c r="U34" i="13"/>
  <c r="R34" i="13"/>
  <c r="J97" i="27" s="1"/>
  <c r="I34" i="13"/>
  <c r="F34" i="13"/>
  <c r="L34" i="13"/>
  <c r="D36" i="13"/>
  <c r="U36" i="13"/>
  <c r="L36" i="13"/>
  <c r="I36" i="13"/>
  <c r="O36" i="13"/>
  <c r="P38" i="13"/>
  <c r="G38" i="13"/>
  <c r="M38" i="13"/>
  <c r="S38" i="13"/>
  <c r="N41" i="13"/>
  <c r="E41" i="13"/>
  <c r="K41" i="13"/>
  <c r="V43" i="13"/>
  <c r="J43" i="13"/>
  <c r="M43" i="13"/>
  <c r="S43" i="13"/>
  <c r="Y77" i="27" s="1"/>
  <c r="G44" i="13"/>
  <c r="P44" i="13"/>
  <c r="J44" i="13"/>
  <c r="S156" i="27" s="1"/>
  <c r="S44" i="13"/>
  <c r="Y135" i="27" s="1"/>
  <c r="M44" i="13"/>
  <c r="U62" i="13"/>
  <c r="L62" i="13"/>
  <c r="I62" i="13"/>
  <c r="D62" i="13"/>
  <c r="R62" i="13"/>
  <c r="O62" i="13"/>
  <c r="F62" i="13"/>
  <c r="H19" i="13"/>
  <c r="K19" i="13"/>
  <c r="Q19" i="13"/>
  <c r="S22" i="13"/>
  <c r="J22" i="13"/>
  <c r="S131" i="27" s="1"/>
  <c r="V22" i="13"/>
  <c r="E26" i="13"/>
  <c r="H26" i="13"/>
  <c r="M34" i="13"/>
  <c r="S34" i="13"/>
  <c r="J34" i="13"/>
  <c r="Q38" i="13"/>
  <c r="T38" i="13"/>
  <c r="H38" i="13"/>
  <c r="K40" i="13"/>
  <c r="Q40" i="13"/>
  <c r="H40" i="13"/>
  <c r="E40" i="13"/>
  <c r="O16" i="13"/>
  <c r="R16" i="13"/>
  <c r="I16" i="13"/>
  <c r="D176" i="27" s="1"/>
  <c r="U16" i="13"/>
  <c r="M16" i="13"/>
  <c r="U96" i="27" s="1"/>
  <c r="M17" i="13"/>
  <c r="E19" i="13"/>
  <c r="T19" i="13"/>
  <c r="D27" i="13"/>
  <c r="U27" i="13"/>
  <c r="L27" i="13"/>
  <c r="O27" i="13"/>
  <c r="I27" i="13"/>
  <c r="J32" i="13"/>
  <c r="D34" i="13"/>
  <c r="V34" i="13"/>
  <c r="F36" i="13"/>
  <c r="R36" i="13"/>
  <c r="E38" i="13"/>
  <c r="V38" i="13"/>
  <c r="G43" i="13"/>
  <c r="U54" i="13"/>
  <c r="R54" i="13"/>
  <c r="I54" i="13"/>
  <c r="L54" i="13"/>
  <c r="F54" i="13"/>
  <c r="B77" i="27" s="1"/>
  <c r="O54" i="13"/>
  <c r="H99" i="27" s="1"/>
  <c r="D54" i="13"/>
  <c r="H55" i="13"/>
  <c r="R91" i="27" s="1"/>
  <c r="K55" i="13"/>
  <c r="T91" i="27" s="1"/>
  <c r="E55" i="13"/>
  <c r="P91" i="27" s="1"/>
  <c r="T55" i="13"/>
  <c r="Z91" i="27" s="1"/>
  <c r="Q55" i="13"/>
  <c r="X91" i="27" s="1"/>
  <c r="N55" i="13"/>
  <c r="V91" i="27" s="1"/>
  <c r="N17" i="13"/>
  <c r="G177" i="27" s="1"/>
  <c r="E17" i="13"/>
  <c r="A177" i="27" s="1"/>
  <c r="T17" i="13"/>
  <c r="K177" i="27" s="1"/>
  <c r="E18" i="13"/>
  <c r="T18" i="13"/>
  <c r="K18" i="13"/>
  <c r="H18" i="13"/>
  <c r="H2" i="27"/>
  <c r="L23" i="13"/>
  <c r="D23" i="13"/>
  <c r="O23" i="13"/>
  <c r="F23" i="13"/>
  <c r="R23" i="13"/>
  <c r="J25" i="13"/>
  <c r="S25" i="13"/>
  <c r="V25" i="13"/>
  <c r="V29" i="13"/>
  <c r="P29" i="13"/>
  <c r="W182" i="27" s="1"/>
  <c r="G29" i="13"/>
  <c r="M29" i="13"/>
  <c r="G34" i="13"/>
  <c r="O35" i="13"/>
  <c r="F35" i="13"/>
  <c r="U35" i="13"/>
  <c r="U39" i="13"/>
  <c r="L39" i="13"/>
  <c r="D39" i="13"/>
  <c r="I39" i="13"/>
  <c r="R39" i="13"/>
  <c r="T40" i="13"/>
  <c r="P67" i="13"/>
  <c r="W157" i="27" s="1"/>
  <c r="G67" i="13"/>
  <c r="Q157" i="27" s="1"/>
  <c r="S67" i="13"/>
  <c r="Y157" i="27" s="1"/>
  <c r="J67" i="13"/>
  <c r="S157" i="27" s="1"/>
  <c r="V67" i="13"/>
  <c r="AA157" i="27" s="1"/>
  <c r="D71" i="13"/>
  <c r="U71" i="13"/>
  <c r="L203" i="27" s="1"/>
  <c r="I71" i="13"/>
  <c r="D203" i="27" s="1"/>
  <c r="R71" i="13"/>
  <c r="J203" i="27" s="1"/>
  <c r="F71" i="13"/>
  <c r="B203" i="27" s="1"/>
  <c r="O71" i="13"/>
  <c r="H203" i="27" s="1"/>
  <c r="L71" i="13"/>
  <c r="F203" i="27" s="1"/>
  <c r="L232" i="12"/>
  <c r="D232" i="12"/>
  <c r="U232" i="12"/>
  <c r="J13" i="13"/>
  <c r="D16" i="13"/>
  <c r="P16" i="13"/>
  <c r="P17" i="13"/>
  <c r="W133" i="27" s="1"/>
  <c r="Q18" i="13"/>
  <c r="O20" i="13"/>
  <c r="H179" i="27" s="1"/>
  <c r="F20" i="13"/>
  <c r="B179" i="27" s="1"/>
  <c r="L20" i="13"/>
  <c r="N21" i="13"/>
  <c r="V173" i="27" s="1"/>
  <c r="T21" i="13"/>
  <c r="Z173" i="27" s="1"/>
  <c r="K21" i="13"/>
  <c r="T173" i="27" s="1"/>
  <c r="G22" i="13"/>
  <c r="P23" i="13"/>
  <c r="G23" i="13"/>
  <c r="S23" i="13"/>
  <c r="M23" i="13"/>
  <c r="U23" i="13"/>
  <c r="D25" i="13"/>
  <c r="P25" i="13"/>
  <c r="K26" i="13"/>
  <c r="D29" i="13"/>
  <c r="S29" i="13"/>
  <c r="S31" i="13"/>
  <c r="J31" i="13"/>
  <c r="G31" i="13"/>
  <c r="R35" i="13"/>
  <c r="F37" i="13"/>
  <c r="R37" i="13"/>
  <c r="I37" i="13"/>
  <c r="D37" i="13"/>
  <c r="K38" i="13"/>
  <c r="G52" i="13"/>
  <c r="S52" i="13"/>
  <c r="J52" i="13"/>
  <c r="V52" i="13"/>
  <c r="AA137" i="27" s="1"/>
  <c r="D52" i="13"/>
  <c r="P52" i="13"/>
  <c r="M52" i="13"/>
  <c r="K64" i="13"/>
  <c r="N64" i="13"/>
  <c r="T64" i="13"/>
  <c r="E64" i="13"/>
  <c r="M67" i="13"/>
  <c r="U157" i="27" s="1"/>
  <c r="N26" i="13"/>
  <c r="R28" i="13"/>
  <c r="I28" i="13"/>
  <c r="L28" i="13"/>
  <c r="O28" i="13"/>
  <c r="H35" i="13"/>
  <c r="Q35" i="13"/>
  <c r="N35" i="13"/>
  <c r="V37" i="13"/>
  <c r="AA185" i="27" s="1"/>
  <c r="S37" i="13"/>
  <c r="J37" i="13"/>
  <c r="P37" i="13"/>
  <c r="R72" i="13"/>
  <c r="J155" i="27" s="1"/>
  <c r="I72" i="13"/>
  <c r="D155" i="27" s="1"/>
  <c r="D72" i="13"/>
  <c r="L72" i="13"/>
  <c r="F155" i="27" s="1"/>
  <c r="U72" i="13"/>
  <c r="L155" i="27" s="1"/>
  <c r="F72" i="13"/>
  <c r="B155" i="27" s="1"/>
  <c r="O72" i="13"/>
  <c r="K20" i="13"/>
  <c r="E179" i="27" s="1"/>
  <c r="N20" i="13"/>
  <c r="E20" i="13"/>
  <c r="M22" i="13"/>
  <c r="U131" i="27" s="1"/>
  <c r="O24" i="13"/>
  <c r="H182" i="27" s="1"/>
  <c r="D24" i="13"/>
  <c r="U24" i="13"/>
  <c r="L24" i="13"/>
  <c r="I24" i="13"/>
  <c r="Q26" i="13"/>
  <c r="I30" i="13"/>
  <c r="D30" i="13"/>
  <c r="U30" i="13"/>
  <c r="L30" i="13"/>
  <c r="O30" i="13"/>
  <c r="O32" i="13"/>
  <c r="F32" i="13"/>
  <c r="B52" i="27" s="1"/>
  <c r="R32" i="13"/>
  <c r="J52" i="27" s="1"/>
  <c r="D32" i="13"/>
  <c r="E35" i="13"/>
  <c r="T35" i="13"/>
  <c r="N38" i="13"/>
  <c r="H64" i="13"/>
  <c r="P3" i="13"/>
  <c r="V3" i="13"/>
  <c r="M3" i="13"/>
  <c r="R4" i="13"/>
  <c r="I4" i="13"/>
  <c r="D173" i="27" s="1"/>
  <c r="L4" i="13"/>
  <c r="U10" i="13"/>
  <c r="F10" i="13"/>
  <c r="R19" i="13"/>
  <c r="I19" i="13"/>
  <c r="D96" i="27" s="1"/>
  <c r="N19" i="13"/>
  <c r="T20" i="13"/>
  <c r="U26" i="13"/>
  <c r="O26" i="13"/>
  <c r="H181" i="27" s="1"/>
  <c r="F26" i="13"/>
  <c r="L26" i="13"/>
  <c r="R26" i="13"/>
  <c r="D28" i="13"/>
  <c r="J29" i="13"/>
  <c r="G32" i="13"/>
  <c r="P32" i="13"/>
  <c r="V32" i="13"/>
  <c r="AA184" i="27" s="1"/>
  <c r="O34" i="13"/>
  <c r="I35" i="13"/>
  <c r="G37" i="13"/>
  <c r="N40" i="13"/>
  <c r="V41" i="13"/>
  <c r="S41" i="13"/>
  <c r="G41" i="13"/>
  <c r="M41" i="13"/>
  <c r="T41" i="13"/>
  <c r="L43" i="13"/>
  <c r="D43" i="13"/>
  <c r="R43" i="13"/>
  <c r="I43" i="13"/>
  <c r="U43" i="13"/>
  <c r="L157" i="27" s="1"/>
  <c r="F43" i="13"/>
  <c r="O44" i="13"/>
  <c r="F44" i="13"/>
  <c r="U44" i="13"/>
  <c r="R44" i="13"/>
  <c r="D44" i="13"/>
  <c r="U46" i="13"/>
  <c r="R46" i="13"/>
  <c r="I46" i="13"/>
  <c r="F46" i="13"/>
  <c r="O46" i="13"/>
  <c r="D46" i="13"/>
  <c r="M70" i="13"/>
  <c r="U159" i="27" s="1"/>
  <c r="P70" i="13"/>
  <c r="W159" i="27" s="1"/>
  <c r="G70" i="13"/>
  <c r="Q159" i="27" s="1"/>
  <c r="S70" i="13"/>
  <c r="J70" i="13"/>
  <c r="S159" i="27" s="1"/>
  <c r="V70" i="13"/>
  <c r="AA159" i="27" s="1"/>
  <c r="J53" i="13"/>
  <c r="S53" i="13"/>
  <c r="M53" i="13"/>
  <c r="O60" i="13"/>
  <c r="D60" i="13"/>
  <c r="U60" i="13"/>
  <c r="I60" i="13"/>
  <c r="D63" i="13"/>
  <c r="L63" i="13"/>
  <c r="R63" i="13"/>
  <c r="J172" i="27" s="1"/>
  <c r="F65" i="13"/>
  <c r="U65" i="13"/>
  <c r="L65" i="13"/>
  <c r="D65" i="13"/>
  <c r="O65" i="13"/>
  <c r="S75" i="13"/>
  <c r="Y158" i="27" s="1"/>
  <c r="J75" i="13"/>
  <c r="S158" i="27" s="1"/>
  <c r="M75" i="13"/>
  <c r="U158" i="27" s="1"/>
  <c r="G75" i="13"/>
  <c r="D53" i="13"/>
  <c r="G60" i="13"/>
  <c r="S60" i="13"/>
  <c r="J60" i="13"/>
  <c r="V60" i="13"/>
  <c r="M60" i="13"/>
  <c r="J61" i="13"/>
  <c r="S61" i="13"/>
  <c r="M61" i="13"/>
  <c r="P63" i="13"/>
  <c r="S63" i="13"/>
  <c r="J63" i="13"/>
  <c r="V63" i="13"/>
  <c r="M63" i="13"/>
  <c r="G63" i="13"/>
  <c r="F73" i="13"/>
  <c r="L73" i="13"/>
  <c r="F133" i="27" s="1"/>
  <c r="R73" i="13"/>
  <c r="P82" i="13"/>
  <c r="G82" i="13"/>
  <c r="V82" i="13"/>
  <c r="J82" i="13"/>
  <c r="D82" i="13"/>
  <c r="M82" i="13"/>
  <c r="F29" i="13"/>
  <c r="O29" i="13"/>
  <c r="P35" i="13"/>
  <c r="G35" i="13"/>
  <c r="Q42" i="13"/>
  <c r="K42" i="13"/>
  <c r="T42" i="13"/>
  <c r="Q45" i="13"/>
  <c r="H45" i="13"/>
  <c r="N45" i="13"/>
  <c r="M46" i="13"/>
  <c r="P46" i="13"/>
  <c r="S46" i="13"/>
  <c r="Y100" i="27" s="1"/>
  <c r="U48" i="13"/>
  <c r="L48" i="13"/>
  <c r="D48" i="13"/>
  <c r="E50" i="13"/>
  <c r="O55" i="13"/>
  <c r="F55" i="13"/>
  <c r="U55" i="13"/>
  <c r="I55" i="13"/>
  <c r="D185" i="27" s="1"/>
  <c r="R55" i="13"/>
  <c r="N57" i="13"/>
  <c r="K57" i="13"/>
  <c r="T57" i="13"/>
  <c r="H57" i="13"/>
  <c r="F60" i="13"/>
  <c r="D61" i="13"/>
  <c r="I66" i="13"/>
  <c r="D66" i="13"/>
  <c r="R66" i="13"/>
  <c r="J153" i="27" s="1"/>
  <c r="F66" i="13"/>
  <c r="O66" i="13"/>
  <c r="U66" i="13"/>
  <c r="V73" i="13"/>
  <c r="P73" i="13"/>
  <c r="G73" i="13"/>
  <c r="S73" i="13"/>
  <c r="Y54" i="27" s="1"/>
  <c r="J73" i="13"/>
  <c r="S54" i="27" s="1"/>
  <c r="U73" i="13"/>
  <c r="Q49" i="13"/>
  <c r="T50" i="13"/>
  <c r="P53" i="13"/>
  <c r="P55" i="13"/>
  <c r="W91" i="27" s="1"/>
  <c r="S55" i="13"/>
  <c r="Y91" i="27" s="1"/>
  <c r="J55" i="13"/>
  <c r="V55" i="13"/>
  <c r="AA91" i="27" s="1"/>
  <c r="U56" i="13"/>
  <c r="L56" i="13"/>
  <c r="F102" i="27" s="1"/>
  <c r="O56" i="13"/>
  <c r="F56" i="13"/>
  <c r="I56" i="13"/>
  <c r="R56" i="13"/>
  <c r="N56" i="13"/>
  <c r="I58" i="13"/>
  <c r="O58" i="13"/>
  <c r="F58" i="13"/>
  <c r="D58" i="13"/>
  <c r="L58" i="13"/>
  <c r="R58" i="13"/>
  <c r="F63" i="13"/>
  <c r="L67" i="13"/>
  <c r="D67" i="13"/>
  <c r="I67" i="13"/>
  <c r="R67" i="13"/>
  <c r="F67" i="13"/>
  <c r="U67" i="13"/>
  <c r="L202" i="27" s="1"/>
  <c r="D73" i="13"/>
  <c r="J77" i="13"/>
  <c r="S202" i="27" s="1"/>
  <c r="V77" i="13"/>
  <c r="AA202" i="27" s="1"/>
  <c r="M77" i="13"/>
  <c r="U202" i="27" s="1"/>
  <c r="D77" i="13"/>
  <c r="P77" i="13"/>
  <c r="W202" i="27" s="1"/>
  <c r="G77" i="13"/>
  <c r="Q202" i="27" s="1"/>
  <c r="S77" i="13"/>
  <c r="Y202" i="27" s="1"/>
  <c r="K128" i="13"/>
  <c r="T170" i="27" s="1"/>
  <c r="N128" i="13"/>
  <c r="V170" i="27" s="1"/>
  <c r="E128" i="13"/>
  <c r="P170" i="27" s="1"/>
  <c r="T128" i="13"/>
  <c r="Z170" i="27" s="1"/>
  <c r="Q128" i="13"/>
  <c r="X170" i="27" s="1"/>
  <c r="H128" i="13"/>
  <c r="R170" i="27" s="1"/>
  <c r="O47" i="13"/>
  <c r="F47" i="13"/>
  <c r="B158" i="27" s="1"/>
  <c r="D47" i="13"/>
  <c r="R47" i="13"/>
  <c r="Q56" i="13"/>
  <c r="G61" i="13"/>
  <c r="G68" i="13"/>
  <c r="V68" i="13"/>
  <c r="M68" i="13"/>
  <c r="U152" i="27" s="1"/>
  <c r="J68" i="13"/>
  <c r="P71" i="13"/>
  <c r="V71" i="13"/>
  <c r="M71" i="13"/>
  <c r="G71" i="13"/>
  <c r="J71" i="13"/>
  <c r="I73" i="13"/>
  <c r="M78" i="13"/>
  <c r="U161" i="27" s="1"/>
  <c r="S78" i="13"/>
  <c r="J78" i="13"/>
  <c r="V78" i="13"/>
  <c r="M94" i="13"/>
  <c r="U67" i="27" s="1"/>
  <c r="S94" i="13"/>
  <c r="Y67" i="27" s="1"/>
  <c r="G94" i="13"/>
  <c r="Q67" i="27" s="1"/>
  <c r="P94" i="13"/>
  <c r="W67" i="27" s="1"/>
  <c r="D94" i="13"/>
  <c r="J94" i="13"/>
  <c r="S67" i="27" s="1"/>
  <c r="V94" i="13"/>
  <c r="AA67" i="27" s="1"/>
  <c r="E134" i="13"/>
  <c r="T134" i="13"/>
  <c r="Q134" i="13"/>
  <c r="N134" i="13"/>
  <c r="K134" i="13"/>
  <c r="H134" i="13"/>
  <c r="K12" i="13"/>
  <c r="E92" i="27" s="1"/>
  <c r="T12" i="13"/>
  <c r="K92" i="27" s="1"/>
  <c r="L13" i="13"/>
  <c r="L14" i="13"/>
  <c r="L31" i="13"/>
  <c r="D31" i="13"/>
  <c r="R31" i="13"/>
  <c r="J182" i="27" s="1"/>
  <c r="I31" i="13"/>
  <c r="D182" i="27" s="1"/>
  <c r="I38" i="13"/>
  <c r="O38" i="13"/>
  <c r="F38" i="13"/>
  <c r="S47" i="13"/>
  <c r="Y101" i="27" s="1"/>
  <c r="R48" i="13"/>
  <c r="K50" i="13"/>
  <c r="V53" i="13"/>
  <c r="AA187" i="27" s="1"/>
  <c r="E56" i="13"/>
  <c r="T56" i="13"/>
  <c r="P60" i="13"/>
  <c r="V61" i="13"/>
  <c r="O63" i="13"/>
  <c r="M73" i="13"/>
  <c r="U54" i="27" s="1"/>
  <c r="V75" i="13"/>
  <c r="AA158" i="27" s="1"/>
  <c r="J85" i="13"/>
  <c r="P85" i="13"/>
  <c r="W214" i="27" s="1"/>
  <c r="G85" i="13"/>
  <c r="Q214" i="27" s="1"/>
  <c r="D85" i="13"/>
  <c r="V85" i="13"/>
  <c r="AA214" i="27" s="1"/>
  <c r="S85" i="13"/>
  <c r="M86" i="13"/>
  <c r="S86" i="13"/>
  <c r="G86" i="13"/>
  <c r="V86" i="13"/>
  <c r="J86" i="13"/>
  <c r="L59" i="13"/>
  <c r="F156" i="27" s="1"/>
  <c r="D59" i="13"/>
  <c r="S66" i="13"/>
  <c r="Y204" i="27" s="1"/>
  <c r="J66" i="13"/>
  <c r="S204" i="27" s="1"/>
  <c r="V66" i="13"/>
  <c r="AA204" i="27" s="1"/>
  <c r="M66" i="13"/>
  <c r="U204" i="27" s="1"/>
  <c r="L75" i="13"/>
  <c r="D75" i="13"/>
  <c r="O75" i="13"/>
  <c r="D76" i="13"/>
  <c r="P76" i="13"/>
  <c r="L80" i="13"/>
  <c r="F207" i="27" s="1"/>
  <c r="U80" i="13"/>
  <c r="L207" i="27" s="1"/>
  <c r="P83" i="13"/>
  <c r="M90" i="13"/>
  <c r="F92" i="13"/>
  <c r="B214" i="27" s="1"/>
  <c r="S92" i="13"/>
  <c r="Y150" i="27" s="1"/>
  <c r="G93" i="13"/>
  <c r="S93" i="13"/>
  <c r="G98" i="13"/>
  <c r="Q139" i="27" s="1"/>
  <c r="V98" i="13"/>
  <c r="AA160" i="27" s="1"/>
  <c r="N105" i="13"/>
  <c r="G124" i="27" s="1"/>
  <c r="T105" i="13"/>
  <c r="K124" i="27" s="1"/>
  <c r="K105" i="13"/>
  <c r="E124" i="27" s="1"/>
  <c r="Q105" i="13"/>
  <c r="I124" i="27" s="1"/>
  <c r="H105" i="13"/>
  <c r="C124" i="27" s="1"/>
  <c r="E105" i="13"/>
  <c r="A124" i="27" s="1"/>
  <c r="Q109" i="13"/>
  <c r="H109" i="13"/>
  <c r="N109" i="13"/>
  <c r="E109" i="13"/>
  <c r="V113" i="13"/>
  <c r="M113" i="13"/>
  <c r="D113" i="13"/>
  <c r="N116" i="13"/>
  <c r="G164" i="27" s="1"/>
  <c r="E116" i="13"/>
  <c r="A164" i="27" s="1"/>
  <c r="U118" i="13"/>
  <c r="L107" i="27" s="1"/>
  <c r="R118" i="13"/>
  <c r="J107" i="27" s="1"/>
  <c r="I118" i="13"/>
  <c r="D107" i="27" s="1"/>
  <c r="O118" i="13"/>
  <c r="H107" i="27" s="1"/>
  <c r="F118" i="13"/>
  <c r="B107" i="27" s="1"/>
  <c r="L118" i="13"/>
  <c r="F107" i="27" s="1"/>
  <c r="O124" i="13"/>
  <c r="R124" i="13"/>
  <c r="I124" i="13"/>
  <c r="F124" i="13"/>
  <c r="D124" i="13"/>
  <c r="N126" i="13"/>
  <c r="F137" i="13"/>
  <c r="R137" i="13"/>
  <c r="I137" i="13"/>
  <c r="O137" i="13"/>
  <c r="D137" i="13"/>
  <c r="U137" i="13"/>
  <c r="L136" i="27" s="1"/>
  <c r="L137" i="13"/>
  <c r="K146" i="13"/>
  <c r="T146" i="13"/>
  <c r="H146" i="13"/>
  <c r="Q146" i="13"/>
  <c r="E146" i="13"/>
  <c r="R95" i="13"/>
  <c r="J122" i="27" s="1"/>
  <c r="I95" i="13"/>
  <c r="D122" i="27" s="1"/>
  <c r="V97" i="13"/>
  <c r="M97" i="13"/>
  <c r="D97" i="13"/>
  <c r="J98" i="13"/>
  <c r="D102" i="13"/>
  <c r="S102" i="13"/>
  <c r="G105" i="13"/>
  <c r="Q212" i="27" s="1"/>
  <c r="S107" i="13"/>
  <c r="J110" i="13"/>
  <c r="S162" i="27" s="1"/>
  <c r="H111" i="13"/>
  <c r="C161" i="27" s="1"/>
  <c r="T111" i="13"/>
  <c r="K161" i="27" s="1"/>
  <c r="K111" i="13"/>
  <c r="E161" i="27" s="1"/>
  <c r="G113" i="13"/>
  <c r="H116" i="13"/>
  <c r="C164" i="27" s="1"/>
  <c r="Q119" i="13"/>
  <c r="F121" i="13"/>
  <c r="R121" i="13"/>
  <c r="I121" i="13"/>
  <c r="O121" i="13"/>
  <c r="U121" i="13"/>
  <c r="L121" i="13"/>
  <c r="G124" i="13"/>
  <c r="S124" i="13"/>
  <c r="J124" i="13"/>
  <c r="P124" i="13"/>
  <c r="V124" i="13"/>
  <c r="M124" i="13"/>
  <c r="O139" i="13"/>
  <c r="S140" i="13"/>
  <c r="L15" i="13"/>
  <c r="D15" i="13"/>
  <c r="U15" i="13"/>
  <c r="B2" i="27"/>
  <c r="M39" i="13"/>
  <c r="F49" i="13"/>
  <c r="B190" i="27" s="1"/>
  <c r="R49" i="13"/>
  <c r="I49" i="13"/>
  <c r="L49" i="13"/>
  <c r="I50" i="13"/>
  <c r="D9" i="27" s="1"/>
  <c r="O50" i="13"/>
  <c r="F50" i="13"/>
  <c r="L50" i="13"/>
  <c r="V50" i="13"/>
  <c r="U52" i="13"/>
  <c r="L187" i="27" s="1"/>
  <c r="S58" i="13"/>
  <c r="J58" i="13"/>
  <c r="O64" i="13"/>
  <c r="F64" i="13"/>
  <c r="R64" i="13"/>
  <c r="I64" i="13"/>
  <c r="J69" i="13"/>
  <c r="S145" i="27" s="1"/>
  <c r="S69" i="13"/>
  <c r="Y145" i="27" s="1"/>
  <c r="V69" i="13"/>
  <c r="AA145" i="27" s="1"/>
  <c r="M69" i="13"/>
  <c r="U145" i="27" s="1"/>
  <c r="D69" i="13"/>
  <c r="D70" i="13"/>
  <c r="I74" i="13"/>
  <c r="D156" i="27" s="1"/>
  <c r="D74" i="13"/>
  <c r="F75" i="13"/>
  <c r="S76" i="13"/>
  <c r="P79" i="13"/>
  <c r="G79" i="13"/>
  <c r="E80" i="13"/>
  <c r="N80" i="13"/>
  <c r="F81" i="13"/>
  <c r="B157" i="27" s="1"/>
  <c r="D81" i="13"/>
  <c r="O81" i="13"/>
  <c r="H157" i="27" s="1"/>
  <c r="G83" i="13"/>
  <c r="K88" i="13"/>
  <c r="T88" i="13"/>
  <c r="F89" i="13"/>
  <c r="D89" i="13"/>
  <c r="O89" i="13"/>
  <c r="D90" i="13"/>
  <c r="P90" i="13"/>
  <c r="J92" i="13"/>
  <c r="V93" i="13"/>
  <c r="O95" i="13"/>
  <c r="H122" i="27" s="1"/>
  <c r="K96" i="13"/>
  <c r="E216" i="27" s="1"/>
  <c r="T96" i="13"/>
  <c r="K216" i="27" s="1"/>
  <c r="N96" i="13"/>
  <c r="G216" i="27" s="1"/>
  <c r="E96" i="13"/>
  <c r="A216" i="27" s="1"/>
  <c r="S97" i="13"/>
  <c r="G102" i="13"/>
  <c r="V102" i="13"/>
  <c r="K104" i="13"/>
  <c r="E146" i="27" s="1"/>
  <c r="N104" i="13"/>
  <c r="G146" i="27" s="1"/>
  <c r="E104" i="13"/>
  <c r="A146" i="27" s="1"/>
  <c r="T104" i="13"/>
  <c r="K146" i="27" s="1"/>
  <c r="Q104" i="13"/>
  <c r="I146" i="27" s="1"/>
  <c r="H104" i="13"/>
  <c r="C146" i="27" s="1"/>
  <c r="I106" i="13"/>
  <c r="R106" i="13"/>
  <c r="U106" i="13"/>
  <c r="L147" i="27" s="1"/>
  <c r="L106" i="13"/>
  <c r="O106" i="13"/>
  <c r="G107" i="13"/>
  <c r="V107" i="13"/>
  <c r="N108" i="13"/>
  <c r="G125" i="27" s="1"/>
  <c r="T109" i="13"/>
  <c r="E111" i="13"/>
  <c r="A161" i="27" s="1"/>
  <c r="U112" i="13"/>
  <c r="L112" i="13"/>
  <c r="O112" i="13"/>
  <c r="D118" i="13"/>
  <c r="O119" i="13"/>
  <c r="H165" i="27" s="1"/>
  <c r="F119" i="13"/>
  <c r="U119" i="13"/>
  <c r="L119" i="13"/>
  <c r="R119" i="13"/>
  <c r="F132" i="13"/>
  <c r="B199" i="27" s="1"/>
  <c r="V18" i="13"/>
  <c r="L21" i="13"/>
  <c r="U21" i="13"/>
  <c r="M24" i="13"/>
  <c r="V24" i="13"/>
  <c r="M27" i="13"/>
  <c r="V27" i="13"/>
  <c r="M30" i="13"/>
  <c r="D33" i="13"/>
  <c r="M33" i="13"/>
  <c r="V33" i="13"/>
  <c r="F41" i="13"/>
  <c r="O41" i="13"/>
  <c r="L41" i="13"/>
  <c r="I42" i="13"/>
  <c r="D181" i="27" s="1"/>
  <c r="U42" i="13"/>
  <c r="L181" i="27" s="1"/>
  <c r="L42" i="13"/>
  <c r="F181" i="27" s="1"/>
  <c r="M49" i="13"/>
  <c r="U185" i="27" s="1"/>
  <c r="L51" i="13"/>
  <c r="D51" i="13"/>
  <c r="L52" i="13"/>
  <c r="F57" i="13"/>
  <c r="R57" i="13"/>
  <c r="I57" i="13"/>
  <c r="U57" i="13"/>
  <c r="L189" i="27" s="1"/>
  <c r="L57" i="13"/>
  <c r="F59" i="13"/>
  <c r="R59" i="13"/>
  <c r="G66" i="13"/>
  <c r="Q204" i="27" s="1"/>
  <c r="O68" i="13"/>
  <c r="D68" i="13"/>
  <c r="F70" i="13"/>
  <c r="R70" i="13"/>
  <c r="V74" i="13"/>
  <c r="M74" i="13"/>
  <c r="P74" i="13"/>
  <c r="G74" i="13"/>
  <c r="R75" i="13"/>
  <c r="U78" i="13"/>
  <c r="D78" i="13"/>
  <c r="O78" i="13"/>
  <c r="H79" i="13"/>
  <c r="Q79" i="13"/>
  <c r="T79" i="13"/>
  <c r="K79" i="13"/>
  <c r="F80" i="13"/>
  <c r="B207" i="27" s="1"/>
  <c r="O80" i="13"/>
  <c r="H207" i="27" s="1"/>
  <c r="V81" i="13"/>
  <c r="S81" i="13"/>
  <c r="J81" i="13"/>
  <c r="M81" i="13"/>
  <c r="P81" i="13"/>
  <c r="I83" i="13"/>
  <c r="J84" i="13"/>
  <c r="V84" i="13"/>
  <c r="U86" i="13"/>
  <c r="D86" i="13"/>
  <c r="O86" i="13"/>
  <c r="H87" i="13"/>
  <c r="T87" i="13"/>
  <c r="K87" i="13"/>
  <c r="N87" i="13"/>
  <c r="E87" i="13"/>
  <c r="Q87" i="13"/>
  <c r="V89" i="13"/>
  <c r="AA120" i="27" s="1"/>
  <c r="M89" i="13"/>
  <c r="U120" i="27" s="1"/>
  <c r="P89" i="13"/>
  <c r="W120" i="27" s="1"/>
  <c r="G91" i="13"/>
  <c r="Q215" i="27" s="1"/>
  <c r="S91" i="13"/>
  <c r="Y215" i="27" s="1"/>
  <c r="V92" i="13"/>
  <c r="D95" i="13"/>
  <c r="G97" i="13"/>
  <c r="M98" i="13"/>
  <c r="P101" i="13"/>
  <c r="R103" i="13"/>
  <c r="J171" i="27" s="1"/>
  <c r="I103" i="13"/>
  <c r="D171" i="27" s="1"/>
  <c r="U103" i="13"/>
  <c r="L171" i="27" s="1"/>
  <c r="L103" i="13"/>
  <c r="F171" i="27" s="1"/>
  <c r="O103" i="13"/>
  <c r="H171" i="27" s="1"/>
  <c r="J105" i="13"/>
  <c r="S212" i="27" s="1"/>
  <c r="J113" i="13"/>
  <c r="Q114" i="13"/>
  <c r="T114" i="13"/>
  <c r="K114" i="13"/>
  <c r="H114" i="13"/>
  <c r="K116" i="13"/>
  <c r="E164" i="27" s="1"/>
  <c r="T117" i="13"/>
  <c r="K165" i="27" s="1"/>
  <c r="K117" i="13"/>
  <c r="E165" i="27" s="1"/>
  <c r="Q117" i="13"/>
  <c r="I165" i="27" s="1"/>
  <c r="H117" i="13"/>
  <c r="C165" i="27" s="1"/>
  <c r="D121" i="13"/>
  <c r="I122" i="13"/>
  <c r="D195" i="27" s="1"/>
  <c r="O122" i="13"/>
  <c r="H195" i="27" s="1"/>
  <c r="F122" i="13"/>
  <c r="B195" i="27" s="1"/>
  <c r="U122" i="13"/>
  <c r="L195" i="27" s="1"/>
  <c r="L122" i="13"/>
  <c r="F195" i="27" s="1"/>
  <c r="R122" i="13"/>
  <c r="N129" i="13"/>
  <c r="V166" i="27" s="1"/>
  <c r="T129" i="13"/>
  <c r="Z166" i="27" s="1"/>
  <c r="K129" i="13"/>
  <c r="T166" i="27" s="1"/>
  <c r="I130" i="13"/>
  <c r="D112" i="27" s="1"/>
  <c r="R130" i="13"/>
  <c r="J112" i="27" s="1"/>
  <c r="O130" i="13"/>
  <c r="H112" i="27" s="1"/>
  <c r="F130" i="13"/>
  <c r="B112" i="27" s="1"/>
  <c r="D130" i="13"/>
  <c r="N101" i="13"/>
  <c r="E101" i="13"/>
  <c r="T101" i="13"/>
  <c r="K101" i="13"/>
  <c r="Q101" i="13"/>
  <c r="H101" i="13"/>
  <c r="Q106" i="13"/>
  <c r="H106" i="13"/>
  <c r="N106" i="13"/>
  <c r="E106" i="13"/>
  <c r="K112" i="13"/>
  <c r="T167" i="27" s="1"/>
  <c r="Q112" i="13"/>
  <c r="X167" i="27" s="1"/>
  <c r="H112" i="13"/>
  <c r="R167" i="27" s="1"/>
  <c r="N112" i="13"/>
  <c r="V167" i="27" s="1"/>
  <c r="E112" i="13"/>
  <c r="P167" i="27" s="1"/>
  <c r="L115" i="13"/>
  <c r="F163" i="27" s="1"/>
  <c r="D115" i="13"/>
  <c r="R115" i="13"/>
  <c r="J163" i="27" s="1"/>
  <c r="I115" i="13"/>
  <c r="O115" i="13"/>
  <c r="H163" i="27" s="1"/>
  <c r="F115" i="13"/>
  <c r="B163" i="27" s="1"/>
  <c r="H119" i="13"/>
  <c r="N119" i="13"/>
  <c r="E119" i="13"/>
  <c r="N125" i="13"/>
  <c r="G169" i="27" s="1"/>
  <c r="E125" i="13"/>
  <c r="A169" i="27" s="1"/>
  <c r="E126" i="13"/>
  <c r="T126" i="13"/>
  <c r="Z199" i="27" s="1"/>
  <c r="K126" i="13"/>
  <c r="R127" i="13"/>
  <c r="I127" i="13"/>
  <c r="O127" i="13"/>
  <c r="F127" i="13"/>
  <c r="D127" i="13"/>
  <c r="S130" i="13"/>
  <c r="Y164" i="27" s="1"/>
  <c r="J130" i="13"/>
  <c r="S164" i="27" s="1"/>
  <c r="V130" i="13"/>
  <c r="M130" i="13"/>
  <c r="G140" i="13"/>
  <c r="J140" i="13"/>
  <c r="P140" i="13"/>
  <c r="M140" i="13"/>
  <c r="D140" i="13"/>
  <c r="O92" i="13"/>
  <c r="H214" i="27" s="1"/>
  <c r="R92" i="13"/>
  <c r="I92" i="13"/>
  <c r="P98" i="13"/>
  <c r="O100" i="13"/>
  <c r="R100" i="13"/>
  <c r="I100" i="13"/>
  <c r="U100" i="13"/>
  <c r="L100" i="13"/>
  <c r="H103" i="13"/>
  <c r="C171" i="27" s="1"/>
  <c r="N103" i="13"/>
  <c r="G171" i="27" s="1"/>
  <c r="E103" i="13"/>
  <c r="A171" i="27" s="1"/>
  <c r="T106" i="13"/>
  <c r="T108" i="13"/>
  <c r="K125" i="27" s="1"/>
  <c r="K108" i="13"/>
  <c r="E125" i="27" s="1"/>
  <c r="T112" i="13"/>
  <c r="Z167" i="27" s="1"/>
  <c r="U115" i="13"/>
  <c r="Q122" i="13"/>
  <c r="N122" i="13"/>
  <c r="E122" i="13"/>
  <c r="P127" i="13"/>
  <c r="W160" i="27" s="1"/>
  <c r="S127" i="13"/>
  <c r="Y160" i="27" s="1"/>
  <c r="J127" i="13"/>
  <c r="S160" i="27" s="1"/>
  <c r="V127" i="13"/>
  <c r="M127" i="13"/>
  <c r="U127" i="13"/>
  <c r="L131" i="13"/>
  <c r="D131" i="13"/>
  <c r="O131" i="13"/>
  <c r="F131" i="13"/>
  <c r="R131" i="13"/>
  <c r="L139" i="13"/>
  <c r="D139" i="13"/>
  <c r="R139" i="13"/>
  <c r="I139" i="13"/>
  <c r="O150" i="13"/>
  <c r="D150" i="13"/>
  <c r="R150" i="13"/>
  <c r="F150" i="13"/>
  <c r="U150" i="13"/>
  <c r="P84" i="13"/>
  <c r="J90" i="13"/>
  <c r="P92" i="13"/>
  <c r="D93" i="13"/>
  <c r="P93" i="13"/>
  <c r="U95" i="13"/>
  <c r="L122" i="27" s="1"/>
  <c r="D98" i="13"/>
  <c r="T103" i="13"/>
  <c r="K171" i="27" s="1"/>
  <c r="E108" i="13"/>
  <c r="A125" i="27" s="1"/>
  <c r="M110" i="13"/>
  <c r="U162" i="27" s="1"/>
  <c r="D110" i="13"/>
  <c r="V110" i="13"/>
  <c r="AA162" i="27" s="1"/>
  <c r="O116" i="13"/>
  <c r="H164" i="27" s="1"/>
  <c r="F116" i="13"/>
  <c r="B164" i="27" s="1"/>
  <c r="U116" i="13"/>
  <c r="L164" i="27" s="1"/>
  <c r="L116" i="13"/>
  <c r="F164" i="27" s="1"/>
  <c r="R116" i="13"/>
  <c r="J164" i="27" s="1"/>
  <c r="Q125" i="13"/>
  <c r="I169" i="27" s="1"/>
  <c r="H126" i="13"/>
  <c r="R199" i="27" s="1"/>
  <c r="O128" i="13"/>
  <c r="H110" i="27" s="1"/>
  <c r="F128" i="13"/>
  <c r="B110" i="27" s="1"/>
  <c r="U128" i="13"/>
  <c r="L110" i="27" s="1"/>
  <c r="L128" i="13"/>
  <c r="F110" i="27" s="1"/>
  <c r="R128" i="13"/>
  <c r="J110" i="27" s="1"/>
  <c r="I128" i="13"/>
  <c r="D110" i="27" s="1"/>
  <c r="G130" i="13"/>
  <c r="U134" i="13"/>
  <c r="R134" i="13"/>
  <c r="I134" i="13"/>
  <c r="O134" i="13"/>
  <c r="F134" i="13"/>
  <c r="L134" i="13"/>
  <c r="O135" i="13"/>
  <c r="F135" i="13"/>
  <c r="D135" i="13"/>
  <c r="U135" i="13"/>
  <c r="L135" i="13"/>
  <c r="U136" i="13"/>
  <c r="L136" i="13"/>
  <c r="R136" i="13"/>
  <c r="I136" i="13"/>
  <c r="O136" i="13"/>
  <c r="F136" i="13"/>
  <c r="D136" i="13"/>
  <c r="L83" i="13"/>
  <c r="D83" i="13"/>
  <c r="O83" i="13"/>
  <c r="T84" i="13"/>
  <c r="K159" i="27" s="1"/>
  <c r="K84" i="13"/>
  <c r="E159" i="27" s="1"/>
  <c r="N84" i="13"/>
  <c r="G159" i="27" s="1"/>
  <c r="E84" i="13"/>
  <c r="A159" i="27" s="1"/>
  <c r="Q84" i="13"/>
  <c r="I159" i="27" s="1"/>
  <c r="D92" i="13"/>
  <c r="D100" i="13"/>
  <c r="P102" i="13"/>
  <c r="H108" i="13"/>
  <c r="C125" i="27" s="1"/>
  <c r="G110" i="13"/>
  <c r="Q162" i="27" s="1"/>
  <c r="Q111" i="13"/>
  <c r="I161" i="27" s="1"/>
  <c r="S113" i="13"/>
  <c r="T116" i="13"/>
  <c r="K164" i="27" s="1"/>
  <c r="K119" i="13"/>
  <c r="K120" i="13"/>
  <c r="T169" i="27" s="1"/>
  <c r="T120" i="13"/>
  <c r="Z169" i="27" s="1"/>
  <c r="Q120" i="13"/>
  <c r="X169" i="27" s="1"/>
  <c r="H120" i="13"/>
  <c r="R169" i="27" s="1"/>
  <c r="H122" i="13"/>
  <c r="H125" i="13"/>
  <c r="C169" i="27" s="1"/>
  <c r="T125" i="13"/>
  <c r="K169" i="27" s="1"/>
  <c r="G127" i="13"/>
  <c r="Q160" i="27" s="1"/>
  <c r="O132" i="13"/>
  <c r="H199" i="27" s="1"/>
  <c r="D132" i="13"/>
  <c r="U132" i="13"/>
  <c r="L199" i="27" s="1"/>
  <c r="L132" i="13"/>
  <c r="F199" i="27" s="1"/>
  <c r="R132" i="13"/>
  <c r="F139" i="13"/>
  <c r="U144" i="13"/>
  <c r="L139" i="27" s="1"/>
  <c r="L144" i="13"/>
  <c r="F139" i="27" s="1"/>
  <c r="I144" i="13"/>
  <c r="D139" i="27" s="1"/>
  <c r="R144" i="13"/>
  <c r="J139" i="27" s="1"/>
  <c r="O144" i="13"/>
  <c r="H139" i="27" s="1"/>
  <c r="D144" i="13"/>
  <c r="U145" i="13"/>
  <c r="I145" i="13"/>
  <c r="R145" i="13"/>
  <c r="F145" i="13"/>
  <c r="D145" i="13"/>
  <c r="S148" i="13"/>
  <c r="J148" i="13"/>
  <c r="G148" i="13"/>
  <c r="P148" i="13"/>
  <c r="D148" i="13"/>
  <c r="V148" i="13"/>
  <c r="L149" i="13"/>
  <c r="F137" i="27" s="1"/>
  <c r="D149" i="13"/>
  <c r="U149" i="13"/>
  <c r="L137" i="27" s="1"/>
  <c r="R149" i="13"/>
  <c r="J137" i="27" s="1"/>
  <c r="F149" i="13"/>
  <c r="B137" i="27" s="1"/>
  <c r="O149" i="13"/>
  <c r="H137" i="27" s="1"/>
  <c r="M51" i="13"/>
  <c r="V54" i="13"/>
  <c r="G59" i="13"/>
  <c r="Q186" i="27" s="1"/>
  <c r="P59" i="13"/>
  <c r="W186" i="27" s="1"/>
  <c r="G62" i="13"/>
  <c r="P62" i="13"/>
  <c r="G65" i="13"/>
  <c r="Q206" i="27" s="1"/>
  <c r="P65" i="13"/>
  <c r="W206" i="27" s="1"/>
  <c r="L91" i="13"/>
  <c r="D91" i="13"/>
  <c r="U91" i="13"/>
  <c r="L120" i="27" s="1"/>
  <c r="R98" i="13"/>
  <c r="F99" i="13"/>
  <c r="F102" i="13"/>
  <c r="O102" i="13"/>
  <c r="O105" i="13"/>
  <c r="I107" i="13"/>
  <c r="D66" i="27" s="1"/>
  <c r="F108" i="13"/>
  <c r="P108" i="13"/>
  <c r="W213" i="27" s="1"/>
  <c r="I110" i="13"/>
  <c r="R110" i="13"/>
  <c r="J188" i="27" s="1"/>
  <c r="F111" i="13"/>
  <c r="B161" i="27" s="1"/>
  <c r="O111" i="13"/>
  <c r="H189" i="27" s="1"/>
  <c r="I113" i="13"/>
  <c r="R113" i="13"/>
  <c r="J162" i="27" s="1"/>
  <c r="F114" i="13"/>
  <c r="O114" i="13"/>
  <c r="M115" i="13"/>
  <c r="U195" i="27" s="1"/>
  <c r="J116" i="13"/>
  <c r="S116" i="13"/>
  <c r="V118" i="13"/>
  <c r="J119" i="13"/>
  <c r="S119" i="13"/>
  <c r="F120" i="13"/>
  <c r="O120" i="13"/>
  <c r="J122" i="13"/>
  <c r="S107" i="27" s="1"/>
  <c r="G123" i="13"/>
  <c r="Q109" i="27" s="1"/>
  <c r="P123" i="13"/>
  <c r="W109" i="27" s="1"/>
  <c r="S125" i="13"/>
  <c r="G126" i="13"/>
  <c r="Q199" i="27" s="1"/>
  <c r="P126" i="13"/>
  <c r="W199" i="27" s="1"/>
  <c r="G129" i="13"/>
  <c r="Q166" i="27" s="1"/>
  <c r="P129" i="13"/>
  <c r="W166" i="27" s="1"/>
  <c r="J131" i="13"/>
  <c r="S108" i="27" s="1"/>
  <c r="S131" i="13"/>
  <c r="Y108" i="27" s="1"/>
  <c r="D133" i="13"/>
  <c r="M133" i="13"/>
  <c r="V133" i="13"/>
  <c r="J134" i="13"/>
  <c r="S134" i="13"/>
  <c r="G135" i="13"/>
  <c r="Q151" i="27" s="1"/>
  <c r="J137" i="13"/>
  <c r="S137" i="13"/>
  <c r="G138" i="13"/>
  <c r="Q137" i="27" s="1"/>
  <c r="P138" i="13"/>
  <c r="W137" i="27" s="1"/>
  <c r="U140" i="13"/>
  <c r="I142" i="13"/>
  <c r="G143" i="13"/>
  <c r="Q138" i="27" s="1"/>
  <c r="P143" i="13"/>
  <c r="W138" i="27" s="1"/>
  <c r="F147" i="13"/>
  <c r="U147" i="13"/>
  <c r="L147" i="13"/>
  <c r="K147" i="13"/>
  <c r="L148" i="13"/>
  <c r="F192" i="27" s="1"/>
  <c r="T151" i="13"/>
  <c r="I152" i="13"/>
  <c r="S152" i="13"/>
  <c r="Y153" i="27" s="1"/>
  <c r="I153" i="13"/>
  <c r="H155" i="13"/>
  <c r="R155" i="13"/>
  <c r="J2" i="27" s="1"/>
  <c r="F158" i="13"/>
  <c r="R158" i="13"/>
  <c r="P159" i="13"/>
  <c r="Q160" i="13"/>
  <c r="I161" i="13"/>
  <c r="U161" i="13"/>
  <c r="P165" i="13"/>
  <c r="W42" i="27" s="1"/>
  <c r="G165" i="13"/>
  <c r="P169" i="13"/>
  <c r="W150" i="27" s="1"/>
  <c r="V169" i="13"/>
  <c r="AA150" i="27" s="1"/>
  <c r="M169" i="13"/>
  <c r="U150" i="27" s="1"/>
  <c r="D169" i="13"/>
  <c r="F170" i="13"/>
  <c r="B136" i="27" s="1"/>
  <c r="Q170" i="13"/>
  <c r="X94" i="27" s="1"/>
  <c r="G173" i="13"/>
  <c r="V173" i="13"/>
  <c r="S175" i="13"/>
  <c r="Y73" i="27" s="1"/>
  <c r="D177" i="13"/>
  <c r="I179" i="13"/>
  <c r="I180" i="13"/>
  <c r="U180" i="13"/>
  <c r="L179" i="27" s="1"/>
  <c r="L180" i="13"/>
  <c r="E182" i="13"/>
  <c r="S164" i="13"/>
  <c r="Y154" i="27" s="1"/>
  <c r="J164" i="13"/>
  <c r="S154" i="27" s="1"/>
  <c r="P164" i="13"/>
  <c r="W154" i="27" s="1"/>
  <c r="G164" i="13"/>
  <c r="Q154" i="27" s="1"/>
  <c r="V172" i="13"/>
  <c r="M172" i="13"/>
  <c r="D172" i="13"/>
  <c r="P172" i="13"/>
  <c r="O174" i="13"/>
  <c r="U174" i="13"/>
  <c r="L174" i="13"/>
  <c r="I187" i="13"/>
  <c r="D134" i="27" s="1"/>
  <c r="O187" i="13"/>
  <c r="H134" i="27" s="1"/>
  <c r="D187" i="13"/>
  <c r="R187" i="13"/>
  <c r="J134" i="27" s="1"/>
  <c r="L187" i="13"/>
  <c r="F134" i="27" s="1"/>
  <c r="U187" i="13"/>
  <c r="L134" i="27" s="1"/>
  <c r="F187" i="13"/>
  <c r="B134" i="27" s="1"/>
  <c r="L107" i="13"/>
  <c r="F66" i="27" s="1"/>
  <c r="D107" i="13"/>
  <c r="U107" i="13"/>
  <c r="L66" i="27" s="1"/>
  <c r="I108" i="13"/>
  <c r="R108" i="13"/>
  <c r="I111" i="13"/>
  <c r="R111" i="13"/>
  <c r="R114" i="13"/>
  <c r="J191" i="27" s="1"/>
  <c r="I123" i="13"/>
  <c r="I126" i="13"/>
  <c r="R126" i="13"/>
  <c r="I129" i="13"/>
  <c r="D111" i="27" s="1"/>
  <c r="R129" i="13"/>
  <c r="J111" i="27" s="1"/>
  <c r="M131" i="13"/>
  <c r="U108" i="27" s="1"/>
  <c r="V131" i="13"/>
  <c r="AA108" i="27" s="1"/>
  <c r="J132" i="13"/>
  <c r="S61" i="27" s="1"/>
  <c r="S132" i="13"/>
  <c r="Y61" i="27" s="1"/>
  <c r="V134" i="13"/>
  <c r="J135" i="13"/>
  <c r="S151" i="27" s="1"/>
  <c r="S135" i="13"/>
  <c r="Y151" i="27" s="1"/>
  <c r="J138" i="13"/>
  <c r="S137" i="27" s="1"/>
  <c r="S138" i="13"/>
  <c r="Y137" i="27" s="1"/>
  <c r="G139" i="13"/>
  <c r="P139" i="13"/>
  <c r="L141" i="13"/>
  <c r="D141" i="13"/>
  <c r="L142" i="13"/>
  <c r="S143" i="13"/>
  <c r="Y138" i="27" s="1"/>
  <c r="P149" i="13"/>
  <c r="G149" i="13"/>
  <c r="G150" i="13"/>
  <c r="V150" i="13"/>
  <c r="M150" i="13"/>
  <c r="J151" i="13"/>
  <c r="S104" i="27" s="1"/>
  <c r="S151" i="13"/>
  <c r="Y104" i="27" s="1"/>
  <c r="V151" i="13"/>
  <c r="AA104" i="27" s="1"/>
  <c r="K153" i="13"/>
  <c r="U153" i="13"/>
  <c r="L79" i="27" s="1"/>
  <c r="T155" i="13"/>
  <c r="I157" i="13"/>
  <c r="T158" i="13"/>
  <c r="H160" i="13"/>
  <c r="T160" i="13"/>
  <c r="L161" i="13"/>
  <c r="O162" i="13"/>
  <c r="F162" i="13"/>
  <c r="D162" i="13"/>
  <c r="F163" i="13"/>
  <c r="B7" i="27" s="1"/>
  <c r="U163" i="13"/>
  <c r="L7" i="27" s="1"/>
  <c r="L163" i="13"/>
  <c r="D164" i="13"/>
  <c r="R174" i="13"/>
  <c r="U176" i="13"/>
  <c r="O176" i="13"/>
  <c r="H140" i="27" s="1"/>
  <c r="F176" i="13"/>
  <c r="B140" i="27" s="1"/>
  <c r="Q180" i="13"/>
  <c r="N180" i="13"/>
  <c r="V133" i="27" s="1"/>
  <c r="E180" i="13"/>
  <c r="P133" i="27" s="1"/>
  <c r="H182" i="13"/>
  <c r="G142" i="13"/>
  <c r="S142" i="13"/>
  <c r="J142" i="13"/>
  <c r="M142" i="13"/>
  <c r="L152" i="13"/>
  <c r="L153" i="13"/>
  <c r="R154" i="13"/>
  <c r="I154" i="13"/>
  <c r="L154" i="13"/>
  <c r="K155" i="13"/>
  <c r="J9" i="27"/>
  <c r="S172" i="13"/>
  <c r="D174" i="13"/>
  <c r="M176" i="13"/>
  <c r="S176" i="13"/>
  <c r="J176" i="13"/>
  <c r="U183" i="13"/>
  <c r="L183" i="13"/>
  <c r="D183" i="13"/>
  <c r="R183" i="13"/>
  <c r="I183" i="13"/>
  <c r="D198" i="27" s="1"/>
  <c r="L123" i="13"/>
  <c r="D123" i="13"/>
  <c r="U123" i="13"/>
  <c r="L138" i="13"/>
  <c r="U138" i="13"/>
  <c r="D142" i="13"/>
  <c r="R146" i="13"/>
  <c r="E151" i="13"/>
  <c r="N151" i="13"/>
  <c r="M152" i="13"/>
  <c r="U153" i="27" s="1"/>
  <c r="P152" i="13"/>
  <c r="W153" i="27" s="1"/>
  <c r="G152" i="13"/>
  <c r="Q153" i="27" s="1"/>
  <c r="P153" i="13"/>
  <c r="W37" i="27" s="1"/>
  <c r="V153" i="13"/>
  <c r="M153" i="13"/>
  <c r="N153" i="13"/>
  <c r="L155" i="13"/>
  <c r="I156" i="13"/>
  <c r="D156" i="13"/>
  <c r="L156" i="13"/>
  <c r="L157" i="13"/>
  <c r="D157" i="13"/>
  <c r="L158" i="13"/>
  <c r="K160" i="13"/>
  <c r="P161" i="13"/>
  <c r="S161" i="13"/>
  <c r="J161" i="13"/>
  <c r="G161" i="13"/>
  <c r="D163" i="13"/>
  <c r="J167" i="13"/>
  <c r="S167" i="13"/>
  <c r="P167" i="13"/>
  <c r="G167" i="13"/>
  <c r="M167" i="13"/>
  <c r="M168" i="13"/>
  <c r="P168" i="13"/>
  <c r="G168" i="13"/>
  <c r="Q105" i="27" s="1"/>
  <c r="G172" i="13"/>
  <c r="Q197" i="27" s="1"/>
  <c r="F174" i="13"/>
  <c r="D176" i="13"/>
  <c r="F179" i="13"/>
  <c r="O179" i="13"/>
  <c r="M59" i="13"/>
  <c r="U186" i="27" s="1"/>
  <c r="V62" i="13"/>
  <c r="L99" i="13"/>
  <c r="D99" i="13"/>
  <c r="U99" i="13"/>
  <c r="F107" i="13"/>
  <c r="B66" i="27" s="1"/>
  <c r="O107" i="13"/>
  <c r="H66" i="27" s="1"/>
  <c r="L108" i="13"/>
  <c r="F149" i="27" s="1"/>
  <c r="U108" i="13"/>
  <c r="F110" i="13"/>
  <c r="B188" i="27" s="1"/>
  <c r="O110" i="13"/>
  <c r="L111" i="13"/>
  <c r="O113" i="13"/>
  <c r="H162" i="27" s="1"/>
  <c r="L114" i="13"/>
  <c r="U114" i="13"/>
  <c r="P116" i="13"/>
  <c r="L120" i="13"/>
  <c r="M123" i="13"/>
  <c r="U109" i="27" s="1"/>
  <c r="L126" i="13"/>
  <c r="V126" i="13"/>
  <c r="AA199" i="27" s="1"/>
  <c r="L129" i="13"/>
  <c r="F111" i="27" s="1"/>
  <c r="U129" i="13"/>
  <c r="L111" i="27" s="1"/>
  <c r="G131" i="13"/>
  <c r="Q108" i="27" s="1"/>
  <c r="M132" i="13"/>
  <c r="V132" i="13"/>
  <c r="S133" i="13"/>
  <c r="Y136" i="27" s="1"/>
  <c r="G134" i="13"/>
  <c r="P134" i="13"/>
  <c r="W140" i="27" s="1"/>
  <c r="M135" i="13"/>
  <c r="U151" i="27" s="1"/>
  <c r="V135" i="13"/>
  <c r="AA151" i="27" s="1"/>
  <c r="G137" i="13"/>
  <c r="P137" i="13"/>
  <c r="D138" i="13"/>
  <c r="M138" i="13"/>
  <c r="U137" i="27" s="1"/>
  <c r="J139" i="13"/>
  <c r="S139" i="13"/>
  <c r="F141" i="13"/>
  <c r="P142" i="13"/>
  <c r="W95" i="27" s="1"/>
  <c r="D143" i="13"/>
  <c r="M143" i="13"/>
  <c r="U138" i="27" s="1"/>
  <c r="V143" i="13"/>
  <c r="AA138" i="27" s="1"/>
  <c r="H147" i="13"/>
  <c r="D152" i="13"/>
  <c r="O152" i="13"/>
  <c r="E153" i="13"/>
  <c r="O153" i="13"/>
  <c r="H79" i="27" s="1"/>
  <c r="D154" i="13"/>
  <c r="V155" i="13"/>
  <c r="P155" i="13"/>
  <c r="G155" i="13"/>
  <c r="M155" i="13"/>
  <c r="V156" i="13"/>
  <c r="M156" i="13"/>
  <c r="U13" i="27" s="1"/>
  <c r="S157" i="13"/>
  <c r="Y79" i="27" s="1"/>
  <c r="J157" i="13"/>
  <c r="M158" i="13"/>
  <c r="U160" i="13"/>
  <c r="L160" i="13"/>
  <c r="N160" i="13"/>
  <c r="D161" i="13"/>
  <c r="O161" i="13"/>
  <c r="U164" i="13"/>
  <c r="D167" i="13"/>
  <c r="S168" i="13"/>
  <c r="R170" i="13"/>
  <c r="J136" i="27" s="1"/>
  <c r="I170" i="13"/>
  <c r="V171" i="13"/>
  <c r="AA134" i="27" s="1"/>
  <c r="P171" i="13"/>
  <c r="W134" i="27" s="1"/>
  <c r="G171" i="13"/>
  <c r="Q134" i="27" s="1"/>
  <c r="M171" i="13"/>
  <c r="U134" i="27" s="1"/>
  <c r="J172" i="13"/>
  <c r="L173" i="13"/>
  <c r="D173" i="13"/>
  <c r="O173" i="13"/>
  <c r="F173" i="13"/>
  <c r="I174" i="13"/>
  <c r="G176" i="13"/>
  <c r="V176" i="13"/>
  <c r="V179" i="13"/>
  <c r="S179" i="13"/>
  <c r="Y140" i="27" s="1"/>
  <c r="J179" i="13"/>
  <c r="R179" i="13"/>
  <c r="H180" i="13"/>
  <c r="T180" i="13"/>
  <c r="Z133" i="27" s="1"/>
  <c r="F183" i="13"/>
  <c r="Q158" i="13"/>
  <c r="H158" i="13"/>
  <c r="N158" i="13"/>
  <c r="J159" i="13"/>
  <c r="V159" i="13"/>
  <c r="M159" i="13"/>
  <c r="U41" i="27" s="1"/>
  <c r="D159" i="13"/>
  <c r="V164" i="13"/>
  <c r="AA154" i="27" s="1"/>
  <c r="G166" i="13"/>
  <c r="V166" i="13"/>
  <c r="M166" i="13"/>
  <c r="D166" i="13"/>
  <c r="P166" i="13"/>
  <c r="W106" i="27" s="1"/>
  <c r="S173" i="13"/>
  <c r="J173" i="13"/>
  <c r="S178" i="27" s="1"/>
  <c r="U177" i="13"/>
  <c r="L177" i="13"/>
  <c r="F197" i="27" s="1"/>
  <c r="D179" i="13"/>
  <c r="J182" i="13"/>
  <c r="S142" i="27" s="1"/>
  <c r="P182" i="13"/>
  <c r="W142" i="27" s="1"/>
  <c r="G182" i="13"/>
  <c r="Q142" i="27" s="1"/>
  <c r="V182" i="13"/>
  <c r="M182" i="13"/>
  <c r="U142" i="27" s="1"/>
  <c r="F138" i="13"/>
  <c r="O138" i="13"/>
  <c r="M139" i="13"/>
  <c r="P145" i="13"/>
  <c r="W139" i="27" s="1"/>
  <c r="S145" i="13"/>
  <c r="Y139" i="27" s="1"/>
  <c r="J145" i="13"/>
  <c r="S139" i="27" s="1"/>
  <c r="M145" i="13"/>
  <c r="U139" i="27" s="1"/>
  <c r="O146" i="13"/>
  <c r="F146" i="13"/>
  <c r="L146" i="13"/>
  <c r="H151" i="13"/>
  <c r="R152" i="13"/>
  <c r="R153" i="13"/>
  <c r="J79" i="27" s="1"/>
  <c r="F154" i="13"/>
  <c r="E155" i="13"/>
  <c r="Q155" i="13"/>
  <c r="E158" i="13"/>
  <c r="I162" i="13"/>
  <c r="L165" i="13"/>
  <c r="F78" i="27" s="1"/>
  <c r="D165" i="13"/>
  <c r="O165" i="13"/>
  <c r="H78" i="27" s="1"/>
  <c r="K170" i="13"/>
  <c r="T94" i="27" s="1"/>
  <c r="N170" i="13"/>
  <c r="V94" i="27" s="1"/>
  <c r="E170" i="13"/>
  <c r="P94" i="27" s="1"/>
  <c r="J175" i="13"/>
  <c r="S73" i="27" s="1"/>
  <c r="V175" i="13"/>
  <c r="AA73" i="27" s="1"/>
  <c r="M175" i="13"/>
  <c r="D175" i="13"/>
  <c r="P175" i="13"/>
  <c r="W73" i="27" s="1"/>
  <c r="Q182" i="13"/>
  <c r="T182" i="13"/>
  <c r="N182" i="13"/>
  <c r="O192" i="13"/>
  <c r="F192" i="13"/>
  <c r="U192" i="13"/>
  <c r="I192" i="13"/>
  <c r="D192" i="13"/>
  <c r="L192" i="13"/>
  <c r="Q195" i="13"/>
  <c r="H195" i="13"/>
  <c r="T195" i="13"/>
  <c r="E195" i="13"/>
  <c r="N195" i="13"/>
  <c r="K195" i="13"/>
  <c r="M141" i="13"/>
  <c r="V144" i="13"/>
  <c r="AA188" i="27" s="1"/>
  <c r="J160" i="13"/>
  <c r="S160" i="13"/>
  <c r="J163" i="13"/>
  <c r="S163" i="13"/>
  <c r="D168" i="13"/>
  <c r="D171" i="13"/>
  <c r="T178" i="13"/>
  <c r="L181" i="13"/>
  <c r="F94" i="27" s="1"/>
  <c r="D181" i="13"/>
  <c r="U181" i="13"/>
  <c r="L94" i="27" s="1"/>
  <c r="O184" i="13"/>
  <c r="F184" i="13"/>
  <c r="I184" i="13"/>
  <c r="O189" i="13"/>
  <c r="F189" i="13"/>
  <c r="U189" i="13"/>
  <c r="P195" i="13"/>
  <c r="W132" i="27" s="1"/>
  <c r="G195" i="13"/>
  <c r="S195" i="13"/>
  <c r="Y132" i="27" s="1"/>
  <c r="U195" i="13"/>
  <c r="G197" i="13"/>
  <c r="Q16" i="27" s="1"/>
  <c r="V197" i="13"/>
  <c r="M197" i="13"/>
  <c r="S197" i="13"/>
  <c r="U199" i="13"/>
  <c r="L199" i="13"/>
  <c r="D199" i="13"/>
  <c r="R199" i="13"/>
  <c r="F199" i="13"/>
  <c r="E201" i="13"/>
  <c r="P203" i="13"/>
  <c r="W100" i="27" s="1"/>
  <c r="G203" i="13"/>
  <c r="Q100" i="27" s="1"/>
  <c r="J203" i="13"/>
  <c r="M203" i="13"/>
  <c r="U100" i="27" s="1"/>
  <c r="V203" i="13"/>
  <c r="AA100" i="27" s="1"/>
  <c r="D205" i="13"/>
  <c r="P184" i="13"/>
  <c r="W131" i="27" s="1"/>
  <c r="G184" i="13"/>
  <c r="V184" i="13"/>
  <c r="G189" i="13"/>
  <c r="V189" i="13"/>
  <c r="M189" i="13"/>
  <c r="K193" i="13"/>
  <c r="Q193" i="13"/>
  <c r="H193" i="13"/>
  <c r="D197" i="13"/>
  <c r="I2" i="14" s="1"/>
  <c r="T201" i="13"/>
  <c r="Q203" i="13"/>
  <c r="H203" i="13"/>
  <c r="T203" i="13"/>
  <c r="V160" i="13"/>
  <c r="D184" i="13"/>
  <c r="S184" i="13"/>
  <c r="F186" i="13"/>
  <c r="B142" i="27" s="1"/>
  <c r="U186" i="13"/>
  <c r="L142" i="27" s="1"/>
  <c r="L186" i="13"/>
  <c r="F142" i="27" s="1"/>
  <c r="D186" i="13"/>
  <c r="O186" i="13"/>
  <c r="H142" i="27" s="1"/>
  <c r="D189" i="13"/>
  <c r="S189" i="13"/>
  <c r="U191" i="13"/>
  <c r="L99" i="27" s="1"/>
  <c r="L191" i="13"/>
  <c r="F99" i="27" s="1"/>
  <c r="D191" i="13"/>
  <c r="F191" i="13"/>
  <c r="B99" i="27" s="1"/>
  <c r="O200" i="13"/>
  <c r="F200" i="13"/>
  <c r="U200" i="13"/>
  <c r="R200" i="13"/>
  <c r="E203" i="13"/>
  <c r="V186" i="13"/>
  <c r="AA75" i="27" s="1"/>
  <c r="M186" i="13"/>
  <c r="U75" i="27" s="1"/>
  <c r="P200" i="13"/>
  <c r="G200" i="13"/>
  <c r="V200" i="13"/>
  <c r="J200" i="13"/>
  <c r="S200" i="13"/>
  <c r="G186" i="13"/>
  <c r="Q75" i="27" s="1"/>
  <c r="S186" i="13"/>
  <c r="Y75" i="27" s="1"/>
  <c r="H200" i="13"/>
  <c r="N200" i="13"/>
  <c r="K200" i="13"/>
  <c r="T200" i="13"/>
  <c r="H178" i="13"/>
  <c r="Q178" i="13"/>
  <c r="K185" i="13"/>
  <c r="Q185" i="13"/>
  <c r="H185" i="13"/>
  <c r="I186" i="13"/>
  <c r="D142" i="27" s="1"/>
  <c r="P187" i="13"/>
  <c r="W102" i="27" s="1"/>
  <c r="G187" i="13"/>
  <c r="Q102" i="27" s="1"/>
  <c r="S187" i="13"/>
  <c r="Y102" i="27" s="1"/>
  <c r="Q190" i="13"/>
  <c r="H190" i="13"/>
  <c r="N190" i="13"/>
  <c r="I191" i="13"/>
  <c r="D99" i="27" s="1"/>
  <c r="P192" i="13"/>
  <c r="G192" i="13"/>
  <c r="V192" i="13"/>
  <c r="AA47" i="27" s="1"/>
  <c r="J192" i="13"/>
  <c r="S192" i="13"/>
  <c r="V194" i="13"/>
  <c r="M194" i="13"/>
  <c r="P194" i="13"/>
  <c r="W174" i="27" s="1"/>
  <c r="S194" i="13"/>
  <c r="I200" i="13"/>
  <c r="I195" i="13"/>
  <c r="O195" i="13"/>
  <c r="H15" i="27" s="1"/>
  <c r="F195" i="13"/>
  <c r="R195" i="13"/>
  <c r="O197" i="13"/>
  <c r="H69" i="27" s="1"/>
  <c r="F197" i="13"/>
  <c r="B69" i="27" s="1"/>
  <c r="U197" i="13"/>
  <c r="L69" i="27" s="1"/>
  <c r="L197" i="13"/>
  <c r="F69" i="27" s="1"/>
  <c r="R197" i="13"/>
  <c r="J69" i="27" s="1"/>
  <c r="L200" i="13"/>
  <c r="K201" i="13"/>
  <c r="Q201" i="13"/>
  <c r="G205" i="13"/>
  <c r="Q68" i="27" s="1"/>
  <c r="V205" i="13"/>
  <c r="AA68" i="27" s="1"/>
  <c r="M205" i="13"/>
  <c r="U68" i="27" s="1"/>
  <c r="P205" i="13"/>
  <c r="S205" i="13"/>
  <c r="Y68" i="27" s="1"/>
  <c r="U207" i="13"/>
  <c r="L175" i="27" s="1"/>
  <c r="L207" i="13"/>
  <c r="D207" i="13"/>
  <c r="R207" i="13"/>
  <c r="F207" i="13"/>
  <c r="O208" i="13"/>
  <c r="H70" i="27" s="1"/>
  <c r="F208" i="13"/>
  <c r="B176" i="27" s="1"/>
  <c r="L208" i="13"/>
  <c r="U208" i="13"/>
  <c r="L70" i="27" s="1"/>
  <c r="R208" i="13"/>
  <c r="J70" i="27" s="1"/>
  <c r="D208" i="13"/>
  <c r="I203" i="13"/>
  <c r="O203" i="13"/>
  <c r="J206" i="13"/>
  <c r="S97" i="27" s="1"/>
  <c r="P206" i="13"/>
  <c r="W97" i="27" s="1"/>
  <c r="J198" i="13"/>
  <c r="S71" i="27" s="1"/>
  <c r="P198" i="13"/>
  <c r="W71" i="27" s="1"/>
  <c r="F202" i="13"/>
  <c r="B100" i="27" s="1"/>
  <c r="U202" i="13"/>
  <c r="L100" i="27" s="1"/>
  <c r="L202" i="13"/>
  <c r="F100" i="27" s="1"/>
  <c r="D202" i="13"/>
  <c r="F203" i="13"/>
  <c r="D206" i="13"/>
  <c r="J190" i="13"/>
  <c r="P190" i="13"/>
  <c r="F194" i="13"/>
  <c r="U194" i="13"/>
  <c r="L194" i="13"/>
  <c r="D194" i="13"/>
  <c r="Q198" i="13"/>
  <c r="X71" i="27" s="1"/>
  <c r="H198" i="13"/>
  <c r="R71" i="27" s="1"/>
  <c r="V202" i="13"/>
  <c r="M202" i="13"/>
  <c r="U28" i="27" s="1"/>
  <c r="U203" i="13"/>
  <c r="O205" i="13"/>
  <c r="F205" i="13"/>
  <c r="U205" i="13"/>
  <c r="L194" i="27" s="1"/>
  <c r="S206" i="13"/>
  <c r="Y97" i="27" s="1"/>
  <c r="J56" i="27"/>
  <c r="P208" i="13"/>
  <c r="W127" i="27" s="1"/>
  <c r="G208" i="13"/>
  <c r="Q127" i="27" s="1"/>
  <c r="V208" i="13"/>
  <c r="AA127" i="27" s="1"/>
  <c r="J39" i="27"/>
  <c r="S183" i="13"/>
  <c r="Y72" i="27" s="1"/>
  <c r="I185" i="13"/>
  <c r="J188" i="13"/>
  <c r="R188" i="13"/>
  <c r="J178" i="27" s="1"/>
  <c r="S191" i="13"/>
  <c r="Y93" i="27" s="1"/>
  <c r="I193" i="13"/>
  <c r="J196" i="13"/>
  <c r="R196" i="13"/>
  <c r="J149" i="27" s="1"/>
  <c r="S199" i="13"/>
  <c r="I201" i="13"/>
  <c r="J204" i="13"/>
  <c r="R204" i="13"/>
  <c r="J132" i="27" s="1"/>
  <c r="S207" i="13"/>
  <c r="J185" i="13"/>
  <c r="I190" i="13"/>
  <c r="J193" i="13"/>
  <c r="I198" i="13"/>
  <c r="J201" i="13"/>
  <c r="I206" i="13"/>
  <c r="D129" i="27" s="1"/>
  <c r="D188" i="13"/>
  <c r="D196" i="13"/>
  <c r="D204" i="13"/>
  <c r="T249" i="11"/>
  <c r="K85" i="25" s="1"/>
  <c r="N249" i="11"/>
  <c r="G85" i="25" s="1"/>
  <c r="N234" i="5"/>
  <c r="E234" i="5"/>
  <c r="T234" i="5"/>
  <c r="K251" i="11"/>
  <c r="Q251" i="11"/>
  <c r="E251" i="11"/>
  <c r="E233" i="11"/>
  <c r="Q233" i="11"/>
  <c r="N233" i="11"/>
  <c r="E237" i="12"/>
  <c r="P83" i="26" s="1"/>
  <c r="Q237" i="12"/>
  <c r="E247" i="12"/>
  <c r="Q247" i="12"/>
  <c r="H251" i="12"/>
  <c r="Q251" i="12"/>
  <c r="N242" i="11"/>
  <c r="Q242" i="11"/>
  <c r="H240" i="12"/>
  <c r="Q240" i="12"/>
  <c r="T235" i="12"/>
  <c r="Z84" i="26" s="1"/>
  <c r="K235" i="12"/>
  <c r="T84" i="26" s="1"/>
  <c r="H235" i="12"/>
  <c r="R84" i="26" s="1"/>
  <c r="N235" i="12"/>
  <c r="V84" i="26" s="1"/>
  <c r="E235" i="12"/>
  <c r="P84" i="26" s="1"/>
  <c r="Q235" i="12"/>
  <c r="X84" i="26" s="1"/>
  <c r="E235" i="10"/>
  <c r="P84" i="24" s="1"/>
  <c r="N235" i="10"/>
  <c r="V84" i="24" s="1"/>
  <c r="N240" i="11"/>
  <c r="E240" i="11"/>
  <c r="T240" i="11"/>
  <c r="K240" i="11"/>
  <c r="H246" i="12"/>
  <c r="C84" i="26" s="1"/>
  <c r="Q246" i="12"/>
  <c r="I84" i="26" s="1"/>
  <c r="N235" i="9"/>
  <c r="AB88" i="22" s="1"/>
  <c r="W235" i="9"/>
  <c r="AH88" i="22" s="1"/>
  <c r="H235" i="9"/>
  <c r="X88" i="22" s="1"/>
  <c r="Q235" i="9"/>
  <c r="AD88" i="22" s="1"/>
  <c r="Z235" i="9"/>
  <c r="AJ88" i="22" s="1"/>
  <c r="K235" i="9"/>
  <c r="Z88" i="22" s="1"/>
  <c r="T235" i="9"/>
  <c r="AF88" i="22" s="1"/>
  <c r="E235" i="9"/>
  <c r="V88" i="22" s="1"/>
  <c r="AC235" i="9"/>
  <c r="AL88" i="22" s="1"/>
  <c r="K237" i="9"/>
  <c r="Z87" i="22" s="1"/>
  <c r="T237" i="9"/>
  <c r="AF87" i="22" s="1"/>
  <c r="E237" i="9"/>
  <c r="V87" i="22" s="1"/>
  <c r="AC237" i="9"/>
  <c r="AL87" i="22" s="1"/>
  <c r="N237" i="9"/>
  <c r="AB87" i="22" s="1"/>
  <c r="H237" i="9"/>
  <c r="X87" i="22" s="1"/>
  <c r="Q237" i="9"/>
  <c r="AD87" i="22" s="1"/>
  <c r="W237" i="9"/>
  <c r="AH87" i="22" s="1"/>
  <c r="Z237" i="9"/>
  <c r="AJ87" i="22" s="1"/>
  <c r="E237" i="5"/>
  <c r="V83" i="21" s="1"/>
  <c r="AC237" i="5"/>
  <c r="AL83" i="21" s="1"/>
  <c r="H237" i="5"/>
  <c r="K237" i="5"/>
  <c r="Z83" i="21" s="1"/>
  <c r="N237" i="5"/>
  <c r="AB83" i="21" s="1"/>
  <c r="Z237" i="5"/>
  <c r="Q237" i="5"/>
  <c r="AD83" i="21" s="1"/>
  <c r="T237" i="5"/>
  <c r="W237" i="5"/>
  <c r="AH83" i="21" s="1"/>
  <c r="W238" i="5"/>
  <c r="M81" i="21" s="1"/>
  <c r="Z238" i="5"/>
  <c r="O81" i="21" s="1"/>
  <c r="H238" i="5"/>
  <c r="C81" i="21" s="1"/>
  <c r="Q238" i="5"/>
  <c r="I81" i="21" s="1"/>
  <c r="T238" i="5"/>
  <c r="K81" i="21" s="1"/>
  <c r="N238" i="5"/>
  <c r="G81" i="21" s="1"/>
  <c r="E238" i="5"/>
  <c r="A81" i="21" s="1"/>
  <c r="AC238" i="5"/>
  <c r="Q81" i="21" s="1"/>
  <c r="K238" i="5"/>
  <c r="E81" i="21" s="1"/>
  <c r="T247" i="5"/>
  <c r="E247" i="5"/>
  <c r="N247" i="5"/>
  <c r="W247" i="5"/>
  <c r="AC247" i="5"/>
  <c r="H247" i="5"/>
  <c r="K247" i="5"/>
  <c r="Z247" i="5"/>
  <c r="Q247" i="5"/>
  <c r="E236" i="10"/>
  <c r="A80" i="24" s="1"/>
  <c r="N236" i="10"/>
  <c r="G80" i="24" s="1"/>
  <c r="Q236" i="10"/>
  <c r="I80" i="24" s="1"/>
  <c r="H236" i="10"/>
  <c r="C80" i="24" s="1"/>
  <c r="T236" i="10"/>
  <c r="K80" i="24" s="1"/>
  <c r="K236" i="10"/>
  <c r="E80" i="24" s="1"/>
  <c r="H234" i="11"/>
  <c r="T234" i="11"/>
  <c r="K234" i="11"/>
  <c r="N234" i="11"/>
  <c r="Q234" i="11"/>
  <c r="E234" i="11"/>
  <c r="Q237" i="11"/>
  <c r="X83" i="25" s="1"/>
  <c r="H237" i="11"/>
  <c r="R83" i="25" s="1"/>
  <c r="N237" i="11"/>
  <c r="V83" i="25" s="1"/>
  <c r="E237" i="11"/>
  <c r="P83" i="25" s="1"/>
  <c r="K237" i="11"/>
  <c r="T83" i="25" s="1"/>
  <c r="T237" i="11"/>
  <c r="Z83" i="25" s="1"/>
  <c r="Q235" i="5"/>
  <c r="AD84" i="21" s="1"/>
  <c r="T235" i="5"/>
  <c r="AF84" i="21" s="1"/>
  <c r="AC235" i="5"/>
  <c r="AL84" i="21" s="1"/>
  <c r="W235" i="5"/>
  <c r="AH84" i="21" s="1"/>
  <c r="N235" i="5"/>
  <c r="AB84" i="21" s="1"/>
  <c r="E235" i="5"/>
  <c r="V84" i="21" s="1"/>
  <c r="Z235" i="5"/>
  <c r="AJ84" i="21" s="1"/>
  <c r="H235" i="5"/>
  <c r="X84" i="21" s="1"/>
  <c r="K235" i="5"/>
  <c r="Z84" i="21" s="1"/>
  <c r="T245" i="9"/>
  <c r="E245" i="9"/>
  <c r="AC245" i="9"/>
  <c r="Q245" i="9"/>
  <c r="H245" i="9"/>
  <c r="K245" i="9"/>
  <c r="W245" i="9"/>
  <c r="Z245" i="9"/>
  <c r="N245" i="9"/>
  <c r="N236" i="11"/>
  <c r="G80" i="25" s="1"/>
  <c r="K236" i="11"/>
  <c r="E80" i="25" s="1"/>
  <c r="T236" i="11"/>
  <c r="K80" i="25" s="1"/>
  <c r="E236" i="11"/>
  <c r="A80" i="25" s="1"/>
  <c r="Q236" i="11"/>
  <c r="I80" i="25" s="1"/>
  <c r="H236" i="11"/>
  <c r="C80" i="25" s="1"/>
  <c r="T250" i="10"/>
  <c r="E250" i="10"/>
  <c r="N250" i="10"/>
  <c r="Q250" i="10"/>
  <c r="H250" i="10"/>
  <c r="K250" i="10"/>
  <c r="T238" i="11"/>
  <c r="K81" i="25" s="1"/>
  <c r="N238" i="11"/>
  <c r="G81" i="25" s="1"/>
  <c r="E238" i="11"/>
  <c r="A81" i="25" s="1"/>
  <c r="Q238" i="11"/>
  <c r="I81" i="25" s="1"/>
  <c r="H238" i="11"/>
  <c r="C81" i="25" s="1"/>
  <c r="K238" i="11"/>
  <c r="E81" i="25" s="1"/>
  <c r="T245" i="12"/>
  <c r="E245" i="12"/>
  <c r="N245" i="12"/>
  <c r="H245" i="12"/>
  <c r="Q245" i="12"/>
  <c r="K245" i="12"/>
  <c r="Q239" i="5"/>
  <c r="I83" i="21" s="1"/>
  <c r="T239" i="5"/>
  <c r="K83" i="21" s="1"/>
  <c r="AC239" i="5"/>
  <c r="Q83" i="21" s="1"/>
  <c r="H239" i="5"/>
  <c r="C83" i="21" s="1"/>
  <c r="K239" i="5"/>
  <c r="E83" i="21" s="1"/>
  <c r="N239" i="5"/>
  <c r="G83" i="21" s="1"/>
  <c r="E239" i="5"/>
  <c r="A83" i="21" s="1"/>
  <c r="Z239" i="5"/>
  <c r="O83" i="21" s="1"/>
  <c r="W239" i="5"/>
  <c r="M83" i="21" s="1"/>
  <c r="T241" i="9"/>
  <c r="AF86" i="22" s="1"/>
  <c r="E241" i="9"/>
  <c r="V86" i="22" s="1"/>
  <c r="AC241" i="9"/>
  <c r="AL86" i="22" s="1"/>
  <c r="Z241" i="9"/>
  <c r="AJ86" i="22" s="1"/>
  <c r="Q241" i="9"/>
  <c r="H241" i="9"/>
  <c r="X86" i="22" s="1"/>
  <c r="K241" i="9"/>
  <c r="Z86" i="22" s="1"/>
  <c r="W241" i="9"/>
  <c r="N241" i="9"/>
  <c r="AB86" i="22" s="1"/>
  <c r="T241" i="10"/>
  <c r="Z82" i="24" s="1"/>
  <c r="N241" i="10"/>
  <c r="V82" i="24" s="1"/>
  <c r="E241" i="10"/>
  <c r="P82" i="24" s="1"/>
  <c r="Q241" i="10"/>
  <c r="X82" i="24" s="1"/>
  <c r="H241" i="10"/>
  <c r="R82" i="24" s="1"/>
  <c r="K241" i="10"/>
  <c r="T82" i="24" s="1"/>
  <c r="T234" i="12"/>
  <c r="N234" i="12"/>
  <c r="E234" i="12"/>
  <c r="H234" i="12"/>
  <c r="Q234" i="12"/>
  <c r="K234" i="12"/>
  <c r="Z246" i="5"/>
  <c r="O84" i="21" s="1"/>
  <c r="H246" i="5"/>
  <c r="C84" i="21" s="1"/>
  <c r="Q246" i="5"/>
  <c r="I84" i="21" s="1"/>
  <c r="K246" i="5"/>
  <c r="E84" i="21" s="1"/>
  <c r="E246" i="5"/>
  <c r="A84" i="21" s="1"/>
  <c r="N246" i="5"/>
  <c r="G84" i="21" s="1"/>
  <c r="W246" i="5"/>
  <c r="M84" i="21" s="1"/>
  <c r="T246" i="5"/>
  <c r="K84" i="21" s="1"/>
  <c r="AC246" i="5"/>
  <c r="Q84" i="21" s="1"/>
  <c r="T242" i="10"/>
  <c r="H242" i="10"/>
  <c r="Q242" i="10"/>
  <c r="E242" i="10"/>
  <c r="K242" i="10"/>
  <c r="N242" i="10"/>
  <c r="N239" i="11"/>
  <c r="G83" i="25" s="1"/>
  <c r="E239" i="11"/>
  <c r="A83" i="25" s="1"/>
  <c r="K239" i="11"/>
  <c r="E83" i="25" s="1"/>
  <c r="Q239" i="11"/>
  <c r="I83" i="25" s="1"/>
  <c r="T239" i="11"/>
  <c r="K83" i="25" s="1"/>
  <c r="H239" i="11"/>
  <c r="C83" i="25" s="1"/>
  <c r="T233" i="12"/>
  <c r="K233" i="12"/>
  <c r="H233" i="12"/>
  <c r="Q233" i="12"/>
  <c r="N233" i="12"/>
  <c r="E233" i="12"/>
  <c r="N243" i="12"/>
  <c r="V85" i="26" s="1"/>
  <c r="E243" i="12"/>
  <c r="P85" i="26" s="1"/>
  <c r="Q243" i="12"/>
  <c r="X85" i="26" s="1"/>
  <c r="H243" i="12"/>
  <c r="R85" i="26" s="1"/>
  <c r="T243" i="12"/>
  <c r="Z85" i="26" s="1"/>
  <c r="K243" i="12"/>
  <c r="T85" i="26" s="1"/>
  <c r="N239" i="12"/>
  <c r="G83" i="26" s="1"/>
  <c r="E239" i="12"/>
  <c r="A83" i="26" s="1"/>
  <c r="H239" i="12"/>
  <c r="C83" i="26" s="1"/>
  <c r="Q239" i="12"/>
  <c r="I83" i="26" s="1"/>
  <c r="K239" i="12"/>
  <c r="E83" i="26" s="1"/>
  <c r="T239" i="12"/>
  <c r="K83" i="26" s="1"/>
  <c r="H249" i="5"/>
  <c r="C85" i="21" s="1"/>
  <c r="Q249" i="5"/>
  <c r="I85" i="21" s="1"/>
  <c r="Z249" i="5"/>
  <c r="O85" i="21" s="1"/>
  <c r="K249" i="5"/>
  <c r="E85" i="21" s="1"/>
  <c r="T249" i="5"/>
  <c r="K85" i="21" s="1"/>
  <c r="AC249" i="5"/>
  <c r="Q85" i="21" s="1"/>
  <c r="N249" i="5"/>
  <c r="G85" i="21" s="1"/>
  <c r="E249" i="5"/>
  <c r="A85" i="21" s="1"/>
  <c r="W249" i="5"/>
  <c r="M85" i="21" s="1"/>
  <c r="T233" i="10"/>
  <c r="E233" i="10"/>
  <c r="K233" i="10"/>
  <c r="H233" i="10"/>
  <c r="Q233" i="10"/>
  <c r="N233" i="10"/>
  <c r="N243" i="10"/>
  <c r="V85" i="24" s="1"/>
  <c r="Q243" i="10"/>
  <c r="X85" i="24" s="1"/>
  <c r="H243" i="10"/>
  <c r="R85" i="24" s="1"/>
  <c r="K243" i="10"/>
  <c r="T85" i="24" s="1"/>
  <c r="E243" i="10"/>
  <c r="P85" i="24" s="1"/>
  <c r="T243" i="10"/>
  <c r="Z85" i="24" s="1"/>
  <c r="Q244" i="11"/>
  <c r="E244" i="11"/>
  <c r="N244" i="11"/>
  <c r="T244" i="11"/>
  <c r="H244" i="11"/>
  <c r="K244" i="11"/>
  <c r="K250" i="11"/>
  <c r="T250" i="11"/>
  <c r="E250" i="11"/>
  <c r="N250" i="11"/>
  <c r="H250" i="11"/>
  <c r="Q250" i="11"/>
  <c r="Q243" i="5"/>
  <c r="AD85" i="21" s="1"/>
  <c r="T243" i="5"/>
  <c r="AF85" i="21" s="1"/>
  <c r="H243" i="5"/>
  <c r="X85" i="21" s="1"/>
  <c r="W243" i="5"/>
  <c r="AH85" i="21" s="1"/>
  <c r="E243" i="5"/>
  <c r="V85" i="21" s="1"/>
  <c r="Z243" i="5"/>
  <c r="AJ85" i="21" s="1"/>
  <c r="N243" i="5"/>
  <c r="AB85" i="21" s="1"/>
  <c r="K243" i="5"/>
  <c r="Z85" i="21" s="1"/>
  <c r="AC243" i="5"/>
  <c r="AL85" i="21" s="1"/>
  <c r="Z250" i="5"/>
  <c r="E250" i="5"/>
  <c r="N250" i="5"/>
  <c r="Q250" i="5"/>
  <c r="AC250" i="5"/>
  <c r="K250" i="5"/>
  <c r="W250" i="5"/>
  <c r="H250" i="5"/>
  <c r="T250" i="5"/>
  <c r="T245" i="11"/>
  <c r="K245" i="11"/>
  <c r="H245" i="11"/>
  <c r="N245" i="11"/>
  <c r="E245" i="11"/>
  <c r="Q245" i="11"/>
  <c r="Q244" i="12"/>
  <c r="K244" i="12"/>
  <c r="T244" i="12"/>
  <c r="E244" i="12"/>
  <c r="H244" i="12"/>
  <c r="N244" i="12"/>
  <c r="K238" i="12"/>
  <c r="E81" i="26" s="1"/>
  <c r="E238" i="12"/>
  <c r="A81" i="26" s="1"/>
  <c r="N238" i="12"/>
  <c r="G81" i="26" s="1"/>
  <c r="Q238" i="12"/>
  <c r="I81" i="26" s="1"/>
  <c r="H238" i="12"/>
  <c r="C81" i="26" s="1"/>
  <c r="T238" i="12"/>
  <c r="K81" i="26" s="1"/>
  <c r="E241" i="5"/>
  <c r="V82" i="21" s="1"/>
  <c r="AC241" i="5"/>
  <c r="AL82" i="21" s="1"/>
  <c r="H241" i="5"/>
  <c r="X82" i="21" s="1"/>
  <c r="T241" i="5"/>
  <c r="AF82" i="21" s="1"/>
  <c r="W241" i="5"/>
  <c r="AH82" i="21" s="1"/>
  <c r="Z241" i="5"/>
  <c r="AJ82" i="21" s="1"/>
  <c r="Q241" i="5"/>
  <c r="AD82" i="21" s="1"/>
  <c r="K241" i="5"/>
  <c r="Z82" i="21" s="1"/>
  <c r="N241" i="5"/>
  <c r="AB82" i="21" s="1"/>
  <c r="K236" i="5"/>
  <c r="E80" i="21" s="1"/>
  <c r="N236" i="5"/>
  <c r="G80" i="21" s="1"/>
  <c r="Q236" i="5"/>
  <c r="I80" i="21" s="1"/>
  <c r="Z236" i="5"/>
  <c r="O80" i="21" s="1"/>
  <c r="H236" i="5"/>
  <c r="C80" i="21" s="1"/>
  <c r="T236" i="5"/>
  <c r="K80" i="21" s="1"/>
  <c r="W236" i="5"/>
  <c r="M80" i="21" s="1"/>
  <c r="AC236" i="5"/>
  <c r="Q80" i="21" s="1"/>
  <c r="E236" i="5"/>
  <c r="A80" i="21" s="1"/>
  <c r="N248" i="5"/>
  <c r="K248" i="5"/>
  <c r="T248" i="5"/>
  <c r="AC248" i="5"/>
  <c r="W248" i="5"/>
  <c r="H248" i="5"/>
  <c r="Q248" i="5"/>
  <c r="Z248" i="5"/>
  <c r="E248" i="5"/>
  <c r="T251" i="5"/>
  <c r="AC251" i="5"/>
  <c r="E251" i="5"/>
  <c r="Q251" i="5"/>
  <c r="H251" i="5"/>
  <c r="K251" i="5"/>
  <c r="W251" i="5"/>
  <c r="N251" i="5"/>
  <c r="Z251" i="5"/>
  <c r="H239" i="9"/>
  <c r="C87" i="22" s="1"/>
  <c r="Q239" i="9"/>
  <c r="I87" i="22" s="1"/>
  <c r="Z239" i="9"/>
  <c r="O87" i="22" s="1"/>
  <c r="T239" i="9"/>
  <c r="K87" i="22" s="1"/>
  <c r="N239" i="9"/>
  <c r="G87" i="22" s="1"/>
  <c r="AC239" i="9"/>
  <c r="Q87" i="22" s="1"/>
  <c r="E239" i="9"/>
  <c r="A87" i="22" s="1"/>
  <c r="K239" i="9"/>
  <c r="E87" i="22" s="1"/>
  <c r="W239" i="9"/>
  <c r="M87" i="22" s="1"/>
  <c r="T249" i="9"/>
  <c r="E249" i="9"/>
  <c r="AC249" i="9"/>
  <c r="H249" i="9"/>
  <c r="Z249" i="9"/>
  <c r="Q249" i="9"/>
  <c r="K249" i="9"/>
  <c r="N249" i="9"/>
  <c r="W249" i="9"/>
  <c r="H237" i="10"/>
  <c r="R83" i="24" s="1"/>
  <c r="K237" i="10"/>
  <c r="T83" i="24" s="1"/>
  <c r="T237" i="10"/>
  <c r="Z83" i="24" s="1"/>
  <c r="Q237" i="10"/>
  <c r="X83" i="24" s="1"/>
  <c r="E237" i="10"/>
  <c r="P83" i="24" s="1"/>
  <c r="N237" i="10"/>
  <c r="V83" i="24" s="1"/>
  <c r="E244" i="10"/>
  <c r="Q244" i="10"/>
  <c r="N244" i="10"/>
  <c r="H244" i="10"/>
  <c r="T244" i="10"/>
  <c r="K244" i="10"/>
  <c r="E241" i="11"/>
  <c r="P82" i="25" s="1"/>
  <c r="N241" i="11"/>
  <c r="V82" i="25" s="1"/>
  <c r="T241" i="11"/>
  <c r="Z82" i="25" s="1"/>
  <c r="K241" i="11"/>
  <c r="T82" i="25" s="1"/>
  <c r="Q241" i="11"/>
  <c r="X82" i="25" s="1"/>
  <c r="H241" i="11"/>
  <c r="R82" i="25" s="1"/>
  <c r="Q252" i="12"/>
  <c r="I92" i="26" s="1"/>
  <c r="H252" i="12"/>
  <c r="C92" i="26" s="1"/>
  <c r="E252" i="12"/>
  <c r="A92" i="26" s="1"/>
  <c r="T252" i="12"/>
  <c r="K92" i="26" s="1"/>
  <c r="K252" i="12"/>
  <c r="E92" i="26" s="1"/>
  <c r="N252" i="12"/>
  <c r="G92" i="26" s="1"/>
  <c r="H97" i="27" l="1"/>
  <c r="H93" i="27"/>
  <c r="B212" i="27"/>
  <c r="B160" i="27"/>
  <c r="A207" i="27"/>
  <c r="P155" i="27"/>
  <c r="D197" i="27"/>
  <c r="D168" i="27"/>
  <c r="S172" i="27"/>
  <c r="D202" i="27"/>
  <c r="H147" i="27"/>
  <c r="H91" i="27"/>
  <c r="U187" i="27"/>
  <c r="U174" i="27"/>
  <c r="AA177" i="27"/>
  <c r="H192" i="26"/>
  <c r="H202" i="26"/>
  <c r="Z79" i="26"/>
  <c r="W187" i="26"/>
  <c r="T174" i="26"/>
  <c r="X137" i="25"/>
  <c r="W120" i="25"/>
  <c r="Q148" i="25"/>
  <c r="Q86" i="25"/>
  <c r="D104" i="24"/>
  <c r="Y148" i="24"/>
  <c r="Y86" i="24"/>
  <c r="F109" i="24"/>
  <c r="F162" i="24"/>
  <c r="F205" i="24"/>
  <c r="AK75" i="22"/>
  <c r="AK114" i="22"/>
  <c r="B119" i="24"/>
  <c r="F96" i="24"/>
  <c r="J66" i="22"/>
  <c r="J97" i="22"/>
  <c r="AE16" i="21"/>
  <c r="AE92" i="21"/>
  <c r="F49" i="22"/>
  <c r="Y194" i="22"/>
  <c r="Y89" i="22"/>
  <c r="F209" i="22"/>
  <c r="F118" i="22"/>
  <c r="L49" i="22"/>
  <c r="AK76" i="22"/>
  <c r="AM194" i="22"/>
  <c r="AM89" i="22"/>
  <c r="Y188" i="22"/>
  <c r="Y93" i="22"/>
  <c r="R188" i="22"/>
  <c r="L216" i="22"/>
  <c r="D183" i="22"/>
  <c r="J216" i="22"/>
  <c r="J130" i="22"/>
  <c r="W217" i="22"/>
  <c r="Z137" i="21"/>
  <c r="R119" i="21"/>
  <c r="AI183" i="22"/>
  <c r="J131" i="21"/>
  <c r="Q145" i="21"/>
  <c r="AL165" i="21"/>
  <c r="E145" i="21"/>
  <c r="Z165" i="21"/>
  <c r="L149" i="27"/>
  <c r="F196" i="27"/>
  <c r="F167" i="27"/>
  <c r="D196" i="27"/>
  <c r="D167" i="27"/>
  <c r="F120" i="27"/>
  <c r="F140" i="27"/>
  <c r="U198" i="27"/>
  <c r="U164" i="27"/>
  <c r="Y119" i="27"/>
  <c r="Y146" i="27"/>
  <c r="J197" i="27"/>
  <c r="J168" i="27"/>
  <c r="Q172" i="27"/>
  <c r="D147" i="27"/>
  <c r="D91" i="27"/>
  <c r="Y187" i="27"/>
  <c r="B95" i="27"/>
  <c r="D183" i="27"/>
  <c r="L176" i="27"/>
  <c r="S177" i="27"/>
  <c r="V126" i="26"/>
  <c r="Q107" i="26"/>
  <c r="F123" i="26"/>
  <c r="C125" i="26"/>
  <c r="L120" i="26"/>
  <c r="H119" i="26"/>
  <c r="P174" i="26"/>
  <c r="R137" i="25"/>
  <c r="T74" i="25"/>
  <c r="E164" i="25"/>
  <c r="S138" i="25"/>
  <c r="S100" i="25"/>
  <c r="L120" i="25"/>
  <c r="H123" i="25"/>
  <c r="F123" i="25"/>
  <c r="X209" i="25"/>
  <c r="L102" i="25"/>
  <c r="H181" i="25"/>
  <c r="H93" i="25"/>
  <c r="X206" i="25"/>
  <c r="U183" i="25"/>
  <c r="K146" i="24"/>
  <c r="Z80" i="24"/>
  <c r="J109" i="24"/>
  <c r="J162" i="24"/>
  <c r="L109" i="24"/>
  <c r="L162" i="24"/>
  <c r="J119" i="24"/>
  <c r="D203" i="24"/>
  <c r="D139" i="24"/>
  <c r="R176" i="24"/>
  <c r="AI146" i="22"/>
  <c r="AI97" i="22"/>
  <c r="W101" i="22"/>
  <c r="AC194" i="22"/>
  <c r="AC89" i="22"/>
  <c r="R124" i="22"/>
  <c r="P207" i="22"/>
  <c r="AI187" i="22"/>
  <c r="AE100" i="22"/>
  <c r="N188" i="22"/>
  <c r="F197" i="21"/>
  <c r="L212" i="21"/>
  <c r="L130" i="21"/>
  <c r="W184" i="21"/>
  <c r="W93" i="21"/>
  <c r="R123" i="22"/>
  <c r="AC100" i="22"/>
  <c r="AK217" i="22"/>
  <c r="F123" i="22"/>
  <c r="J181" i="22"/>
  <c r="AM176" i="21"/>
  <c r="W203" i="21"/>
  <c r="AI178" i="22"/>
  <c r="AG141" i="21"/>
  <c r="AC48" i="21"/>
  <c r="AI198" i="21"/>
  <c r="AE189" i="21"/>
  <c r="R217" i="21"/>
  <c r="Y125" i="21"/>
  <c r="Y162" i="21"/>
  <c r="C207" i="21"/>
  <c r="J70" i="21"/>
  <c r="AM187" i="22"/>
  <c r="F191" i="27"/>
  <c r="L138" i="27"/>
  <c r="L188" i="27"/>
  <c r="D190" i="27"/>
  <c r="D162" i="27"/>
  <c r="Q198" i="27"/>
  <c r="Q164" i="27"/>
  <c r="AA198" i="27"/>
  <c r="AA164" i="27"/>
  <c r="F183" i="27"/>
  <c r="AA119" i="27"/>
  <c r="AA146" i="27"/>
  <c r="H197" i="27"/>
  <c r="H168" i="27"/>
  <c r="H172" i="27"/>
  <c r="F175" i="27"/>
  <c r="U172" i="27"/>
  <c r="F202" i="27"/>
  <c r="S99" i="27"/>
  <c r="S91" i="27"/>
  <c r="F172" i="27"/>
  <c r="S187" i="27"/>
  <c r="L95" i="27"/>
  <c r="J183" i="27"/>
  <c r="Y179" i="27"/>
  <c r="Y174" i="27"/>
  <c r="Y177" i="27"/>
  <c r="S107" i="26"/>
  <c r="L123" i="26"/>
  <c r="J107" i="26"/>
  <c r="B197" i="26"/>
  <c r="D120" i="26"/>
  <c r="S120" i="26"/>
  <c r="J203" i="26"/>
  <c r="J139" i="26"/>
  <c r="J181" i="26"/>
  <c r="J93" i="26"/>
  <c r="Y182" i="26"/>
  <c r="Y94" i="26"/>
  <c r="Z174" i="26"/>
  <c r="V137" i="25"/>
  <c r="Z74" i="25"/>
  <c r="K164" i="25"/>
  <c r="Q193" i="25"/>
  <c r="J123" i="25"/>
  <c r="B120" i="25"/>
  <c r="Q184" i="25"/>
  <c r="Q93" i="25"/>
  <c r="P206" i="25"/>
  <c r="AA183" i="25"/>
  <c r="K69" i="24"/>
  <c r="Z92" i="24"/>
  <c r="Y97" i="24"/>
  <c r="S153" i="24"/>
  <c r="S178" i="24"/>
  <c r="X176" i="24"/>
  <c r="F103" i="22"/>
  <c r="F216" i="22"/>
  <c r="AM16" i="21"/>
  <c r="AM92" i="21"/>
  <c r="AI198" i="22"/>
  <c r="AA187" i="22"/>
  <c r="P188" i="22"/>
  <c r="AM184" i="21"/>
  <c r="AM93" i="21"/>
  <c r="J183" i="22"/>
  <c r="R216" i="22"/>
  <c r="AA217" i="22"/>
  <c r="K145" i="21"/>
  <c r="AF165" i="21"/>
  <c r="AC203" i="21"/>
  <c r="D120" i="21"/>
  <c r="G207" i="21"/>
  <c r="W178" i="22"/>
  <c r="AM141" i="21"/>
  <c r="B137" i="21"/>
  <c r="AK189" i="21"/>
  <c r="B183" i="21"/>
  <c r="AM71" i="21"/>
  <c r="AM114" i="21"/>
  <c r="H79" i="21"/>
  <c r="AC96" i="21"/>
  <c r="AC109" i="21"/>
  <c r="L123" i="27"/>
  <c r="L145" i="27"/>
  <c r="J189" i="27"/>
  <c r="J161" i="27"/>
  <c r="AA193" i="27"/>
  <c r="AA165" i="27"/>
  <c r="U194" i="27"/>
  <c r="U160" i="27"/>
  <c r="L105" i="27"/>
  <c r="L163" i="27"/>
  <c r="R112" i="27"/>
  <c r="R171" i="27"/>
  <c r="Q119" i="27"/>
  <c r="Q146" i="27"/>
  <c r="AA172" i="27"/>
  <c r="B172" i="27"/>
  <c r="U183" i="27"/>
  <c r="F173" i="27"/>
  <c r="J176" i="27"/>
  <c r="W180" i="27"/>
  <c r="K69" i="26"/>
  <c r="Z92" i="26"/>
  <c r="Q194" i="26"/>
  <c r="Q209" i="26"/>
  <c r="Y107" i="26"/>
  <c r="Q191" i="26"/>
  <c r="F120" i="26"/>
  <c r="J119" i="26"/>
  <c r="Y197" i="26"/>
  <c r="Y120" i="26"/>
  <c r="V174" i="26"/>
  <c r="R174" i="26"/>
  <c r="T137" i="25"/>
  <c r="P74" i="25"/>
  <c r="A164" i="25"/>
  <c r="L109" i="25"/>
  <c r="L162" i="25"/>
  <c r="Y191" i="25"/>
  <c r="V209" i="25"/>
  <c r="W184" i="25"/>
  <c r="W93" i="25"/>
  <c r="U93" i="25"/>
  <c r="U72" i="25"/>
  <c r="AA174" i="25"/>
  <c r="W148" i="25"/>
  <c r="W86" i="25"/>
  <c r="V206" i="25"/>
  <c r="S183" i="25"/>
  <c r="S97" i="24"/>
  <c r="C65" i="24"/>
  <c r="C172" i="24"/>
  <c r="L140" i="24"/>
  <c r="L119" i="24"/>
  <c r="U96" i="24"/>
  <c r="U109" i="24"/>
  <c r="I123" i="24"/>
  <c r="U196" i="24"/>
  <c r="U122" i="24"/>
  <c r="U120" i="24"/>
  <c r="J101" i="24"/>
  <c r="AC157" i="22"/>
  <c r="AC178" i="22"/>
  <c r="T176" i="24"/>
  <c r="R104" i="22"/>
  <c r="AK16" i="21"/>
  <c r="AK92" i="21"/>
  <c r="AK83" i="22"/>
  <c r="AM101" i="22"/>
  <c r="J98" i="22"/>
  <c r="J77" i="22"/>
  <c r="AK113" i="22"/>
  <c r="AK112" i="22"/>
  <c r="AE188" i="22"/>
  <c r="AE93" i="22"/>
  <c r="AG187" i="22"/>
  <c r="AG152" i="22"/>
  <c r="AG86" i="22"/>
  <c r="AI191" i="22"/>
  <c r="AA188" i="22"/>
  <c r="AA93" i="22"/>
  <c r="AG217" i="22"/>
  <c r="H123" i="22"/>
  <c r="W125" i="21"/>
  <c r="W162" i="21"/>
  <c r="C145" i="21"/>
  <c r="X165" i="21"/>
  <c r="AI203" i="21"/>
  <c r="AK183" i="22"/>
  <c r="N188" i="21"/>
  <c r="H137" i="21"/>
  <c r="R203" i="21"/>
  <c r="J153" i="21"/>
  <c r="B120" i="21"/>
  <c r="F189" i="27"/>
  <c r="F161" i="27"/>
  <c r="D189" i="27"/>
  <c r="D161" i="27"/>
  <c r="W148" i="27"/>
  <c r="W156" i="27"/>
  <c r="T112" i="27"/>
  <c r="T171" i="27"/>
  <c r="W172" i="27"/>
  <c r="W151" i="27"/>
  <c r="J147" i="27"/>
  <c r="J91" i="27"/>
  <c r="H176" i="27"/>
  <c r="I69" i="26"/>
  <c r="X92" i="26"/>
  <c r="AA193" i="26"/>
  <c r="H123" i="26"/>
  <c r="U110" i="26"/>
  <c r="U212" i="26"/>
  <c r="Q139" i="26"/>
  <c r="Q69" i="26"/>
  <c r="W196" i="26"/>
  <c r="W122" i="26"/>
  <c r="I216" i="26"/>
  <c r="U97" i="26"/>
  <c r="AA197" i="26"/>
  <c r="W120" i="26"/>
  <c r="Q148" i="26"/>
  <c r="Q86" i="26"/>
  <c r="L97" i="26"/>
  <c r="F185" i="26"/>
  <c r="AA176" i="26"/>
  <c r="X174" i="26"/>
  <c r="Z137" i="25"/>
  <c r="V74" i="25"/>
  <c r="G164" i="25"/>
  <c r="U212" i="25"/>
  <c r="F197" i="25"/>
  <c r="U190" i="25"/>
  <c r="U89" i="25"/>
  <c r="Q120" i="25"/>
  <c r="B205" i="25"/>
  <c r="T206" i="25"/>
  <c r="Y183" i="25"/>
  <c r="U194" i="24"/>
  <c r="L63" i="24"/>
  <c r="L205" i="24"/>
  <c r="U97" i="24"/>
  <c r="H131" i="24"/>
  <c r="AM77" i="22"/>
  <c r="A123" i="24"/>
  <c r="S67" i="24"/>
  <c r="S128" i="24"/>
  <c r="P176" i="24"/>
  <c r="AK140" i="22"/>
  <c r="AK171" i="22"/>
  <c r="H77" i="22"/>
  <c r="AK101" i="22"/>
  <c r="L201" i="22"/>
  <c r="L164" i="22"/>
  <c r="W194" i="22"/>
  <c r="W89" i="22"/>
  <c r="Y112" i="22"/>
  <c r="AA193" i="22"/>
  <c r="AD211" i="22"/>
  <c r="I160" i="22"/>
  <c r="AC187" i="22"/>
  <c r="AA191" i="22"/>
  <c r="AC177" i="22"/>
  <c r="AC196" i="22"/>
  <c r="I16" i="14"/>
  <c r="B123" i="22"/>
  <c r="AC125" i="21"/>
  <c r="AC162" i="21"/>
  <c r="I145" i="21"/>
  <c r="AD165" i="21"/>
  <c r="R182" i="21"/>
  <c r="AA203" i="21"/>
  <c r="H218" i="21"/>
  <c r="H107" i="21"/>
  <c r="AM178" i="22"/>
  <c r="AC183" i="22"/>
  <c r="L151" i="21"/>
  <c r="N200" i="21"/>
  <c r="N163" i="21"/>
  <c r="Y10" i="21"/>
  <c r="W197" i="21"/>
  <c r="R70" i="21"/>
  <c r="H120" i="21"/>
  <c r="W68" i="27"/>
  <c r="AA142" i="27"/>
  <c r="AA180" i="27"/>
  <c r="F123" i="27"/>
  <c r="F145" i="27"/>
  <c r="B123" i="27"/>
  <c r="B145" i="27"/>
  <c r="Q148" i="27"/>
  <c r="Q156" i="27"/>
  <c r="W119" i="27"/>
  <c r="W146" i="27"/>
  <c r="Z112" i="27"/>
  <c r="Z171" i="27"/>
  <c r="AA216" i="27"/>
  <c r="AA163" i="27"/>
  <c r="F147" i="27"/>
  <c r="F91" i="27"/>
  <c r="W187" i="27"/>
  <c r="Y189" i="27"/>
  <c r="K179" i="27"/>
  <c r="J173" i="27"/>
  <c r="A179" i="27"/>
  <c r="S180" i="27"/>
  <c r="U177" i="27"/>
  <c r="W9" i="27"/>
  <c r="Q97" i="26"/>
  <c r="A69" i="26"/>
  <c r="P92" i="26"/>
  <c r="E125" i="26"/>
  <c r="A125" i="26"/>
  <c r="E216" i="26"/>
  <c r="U206" i="26"/>
  <c r="B119" i="26"/>
  <c r="U120" i="26"/>
  <c r="P137" i="25"/>
  <c r="R74" i="25"/>
  <c r="C164" i="25"/>
  <c r="J45" i="25"/>
  <c r="J120" i="25"/>
  <c r="F109" i="25"/>
  <c r="F162" i="25"/>
  <c r="Y198" i="25"/>
  <c r="G125" i="25"/>
  <c r="Q212" i="25"/>
  <c r="J209" i="25"/>
  <c r="J185" i="25"/>
  <c r="F172" i="25"/>
  <c r="H205" i="25"/>
  <c r="U125" i="25"/>
  <c r="U162" i="25"/>
  <c r="H97" i="25"/>
  <c r="Z206" i="25"/>
  <c r="W183" i="25"/>
  <c r="Y148" i="25"/>
  <c r="Y86" i="25"/>
  <c r="A65" i="24"/>
  <c r="A172" i="24"/>
  <c r="D200" i="24"/>
  <c r="D163" i="24"/>
  <c r="B131" i="24"/>
  <c r="H210" i="24"/>
  <c r="H152" i="24"/>
  <c r="AM107" i="22"/>
  <c r="AM167" i="22"/>
  <c r="J110" i="22"/>
  <c r="J109" i="22"/>
  <c r="F31" i="22"/>
  <c r="AA76" i="22"/>
  <c r="P77" i="22"/>
  <c r="AA112" i="22"/>
  <c r="AM198" i="22"/>
  <c r="AE76" i="22"/>
  <c r="AC10" i="22"/>
  <c r="AI194" i="22"/>
  <c r="AI89" i="22"/>
  <c r="X211" i="22"/>
  <c r="C160" i="22"/>
  <c r="P216" i="22"/>
  <c r="N183" i="22"/>
  <c r="W188" i="22"/>
  <c r="W93" i="22"/>
  <c r="F190" i="22"/>
  <c r="F128" i="22"/>
  <c r="F103" i="21"/>
  <c r="W190" i="21"/>
  <c r="W89" i="21"/>
  <c r="R124" i="21"/>
  <c r="R210" i="21"/>
  <c r="R152" i="21"/>
  <c r="Y187" i="22"/>
  <c r="N123" i="22"/>
  <c r="AC188" i="22"/>
  <c r="AC93" i="22"/>
  <c r="D123" i="22"/>
  <c r="AI125" i="21"/>
  <c r="AI162" i="21"/>
  <c r="O145" i="21"/>
  <c r="AJ165" i="21"/>
  <c r="AK191" i="21"/>
  <c r="Q207" i="21"/>
  <c r="AG176" i="21"/>
  <c r="Y183" i="22"/>
  <c r="B129" i="21"/>
  <c r="P188" i="21"/>
  <c r="P142" i="21"/>
  <c r="L137" i="21"/>
  <c r="AE198" i="21"/>
  <c r="L203" i="21"/>
  <c r="L97" i="27"/>
  <c r="L93" i="27"/>
  <c r="AA148" i="27"/>
  <c r="AA156" i="27"/>
  <c r="W105" i="27"/>
  <c r="X112" i="27"/>
  <c r="X171" i="27"/>
  <c r="H210" i="27"/>
  <c r="H138" i="27"/>
  <c r="Q216" i="27"/>
  <c r="Q163" i="27"/>
  <c r="H212" i="27"/>
  <c r="H160" i="27"/>
  <c r="B202" i="27"/>
  <c r="AA183" i="27"/>
  <c r="G179" i="27"/>
  <c r="Q158" i="27"/>
  <c r="F179" i="27"/>
  <c r="U190" i="27"/>
  <c r="H186" i="27"/>
  <c r="AA179" i="27"/>
  <c r="D174" i="27"/>
  <c r="D128" i="27"/>
  <c r="G69" i="26"/>
  <c r="V92" i="26"/>
  <c r="Y194" i="26"/>
  <c r="Y136" i="26"/>
  <c r="Y171" i="26"/>
  <c r="L200" i="26"/>
  <c r="L163" i="26"/>
  <c r="AA103" i="26"/>
  <c r="AA167" i="26"/>
  <c r="H210" i="26"/>
  <c r="H152" i="26"/>
  <c r="J101" i="26"/>
  <c r="K216" i="26"/>
  <c r="D119" i="26"/>
  <c r="S187" i="26"/>
  <c r="Q177" i="26"/>
  <c r="Q138" i="26"/>
  <c r="I69" i="25"/>
  <c r="X92" i="25"/>
  <c r="S143" i="25"/>
  <c r="K69" i="25"/>
  <c r="Z92" i="25"/>
  <c r="X74" i="25"/>
  <c r="I164" i="25"/>
  <c r="L197" i="25"/>
  <c r="A125" i="25"/>
  <c r="L172" i="25"/>
  <c r="R206" i="25"/>
  <c r="G65" i="24"/>
  <c r="G172" i="24"/>
  <c r="B109" i="24"/>
  <c r="B162" i="24"/>
  <c r="Q184" i="24"/>
  <c r="Q93" i="24"/>
  <c r="H216" i="24"/>
  <c r="B141" i="22"/>
  <c r="N30" i="22"/>
  <c r="N161" i="22"/>
  <c r="AM76" i="22"/>
  <c r="AI76" i="22"/>
  <c r="Y198" i="22"/>
  <c r="Y209" i="22"/>
  <c r="H66" i="22"/>
  <c r="H97" i="22"/>
  <c r="AA114" i="22"/>
  <c r="AG76" i="22"/>
  <c r="AK141" i="22"/>
  <c r="AA194" i="22"/>
  <c r="AA89" i="22"/>
  <c r="R207" i="22"/>
  <c r="AM190" i="21"/>
  <c r="AM89" i="21"/>
  <c r="R197" i="21"/>
  <c r="Y217" i="22"/>
  <c r="AE217" i="22"/>
  <c r="J123" i="22"/>
  <c r="AA125" i="21"/>
  <c r="AA162" i="21"/>
  <c r="M145" i="21"/>
  <c r="AH165" i="21"/>
  <c r="AE178" i="21"/>
  <c r="AK125" i="21"/>
  <c r="AK162" i="21"/>
  <c r="R120" i="21"/>
  <c r="N129" i="21"/>
  <c r="R153" i="21"/>
  <c r="W67" i="21"/>
  <c r="W128" i="21"/>
  <c r="AA198" i="21"/>
  <c r="AI107" i="21"/>
  <c r="N70" i="21"/>
  <c r="B97" i="27"/>
  <c r="B93" i="27"/>
  <c r="S140" i="27"/>
  <c r="S179" i="27"/>
  <c r="L196" i="27"/>
  <c r="L167" i="27"/>
  <c r="H198" i="27"/>
  <c r="H148" i="27"/>
  <c r="S105" i="27"/>
  <c r="G207" i="27"/>
  <c r="V155" i="27"/>
  <c r="Y216" i="27"/>
  <c r="Y163" i="27"/>
  <c r="B197" i="27"/>
  <c r="B168" i="27"/>
  <c r="S214" i="27"/>
  <c r="S138" i="27"/>
  <c r="J202" i="27"/>
  <c r="B147" i="27"/>
  <c r="B91" i="27"/>
  <c r="AA174" i="27"/>
  <c r="Q177" i="27"/>
  <c r="E69" i="26"/>
  <c r="T92" i="26"/>
  <c r="H197" i="26"/>
  <c r="R167" i="26"/>
  <c r="Y34" i="26"/>
  <c r="Y167" i="26"/>
  <c r="U197" i="26"/>
  <c r="F119" i="26"/>
  <c r="Q120" i="26"/>
  <c r="U148" i="26"/>
  <c r="U86" i="26"/>
  <c r="C69" i="25"/>
  <c r="R92" i="25"/>
  <c r="E69" i="25"/>
  <c r="T92" i="25"/>
  <c r="B197" i="25"/>
  <c r="B123" i="25"/>
  <c r="W191" i="25"/>
  <c r="H172" i="25"/>
  <c r="Y120" i="25"/>
  <c r="S141" i="24"/>
  <c r="X89" i="24"/>
  <c r="H109" i="24"/>
  <c r="H162" i="24"/>
  <c r="H119" i="24"/>
  <c r="B216" i="24"/>
  <c r="R141" i="22"/>
  <c r="P39" i="22"/>
  <c r="P137" i="22"/>
  <c r="H204" i="22"/>
  <c r="H163" i="22"/>
  <c r="F77" i="22"/>
  <c r="AC144" i="22"/>
  <c r="AC76" i="22"/>
  <c r="AM188" i="22"/>
  <c r="AM93" i="22"/>
  <c r="F183" i="22"/>
  <c r="B124" i="22"/>
  <c r="AC217" i="22"/>
  <c r="F120" i="21"/>
  <c r="F153" i="21"/>
  <c r="P203" i="21"/>
  <c r="P139" i="21"/>
  <c r="AM148" i="21"/>
  <c r="AM86" i="21"/>
  <c r="J197" i="21"/>
  <c r="J164" i="21"/>
  <c r="J183" i="21"/>
  <c r="AA197" i="21"/>
  <c r="AK181" i="22"/>
  <c r="AK138" i="22"/>
  <c r="D96" i="21"/>
  <c r="AA196" i="27"/>
  <c r="AA166" i="27"/>
  <c r="J151" i="27"/>
  <c r="W191" i="27"/>
  <c r="W170" i="27"/>
  <c r="B175" i="27"/>
  <c r="P126" i="26"/>
  <c r="Z126" i="26"/>
  <c r="F216" i="26"/>
  <c r="F109" i="26"/>
  <c r="F162" i="26"/>
  <c r="F138" i="26"/>
  <c r="U109" i="26"/>
  <c r="D70" i="25"/>
  <c r="S97" i="25"/>
  <c r="Y184" i="26"/>
  <c r="Y93" i="26"/>
  <c r="W193" i="25"/>
  <c r="D107" i="25"/>
  <c r="F189" i="25"/>
  <c r="H207" i="25"/>
  <c r="L137" i="25"/>
  <c r="Y194" i="25"/>
  <c r="H193" i="25"/>
  <c r="D120" i="25"/>
  <c r="S178" i="25"/>
  <c r="AA178" i="25"/>
  <c r="Q174" i="25"/>
  <c r="D131" i="24"/>
  <c r="U143" i="24"/>
  <c r="L203" i="25"/>
  <c r="B185" i="25"/>
  <c r="S120" i="24"/>
  <c r="AA120" i="24"/>
  <c r="AA103" i="24"/>
  <c r="AA167" i="24"/>
  <c r="Z176" i="24"/>
  <c r="J101" i="22"/>
  <c r="AG138" i="22"/>
  <c r="L153" i="22"/>
  <c r="AK157" i="22"/>
  <c r="R185" i="22"/>
  <c r="R93" i="22"/>
  <c r="J205" i="21"/>
  <c r="B139" i="21"/>
  <c r="A145" i="21"/>
  <c r="V165" i="21"/>
  <c r="AE109" i="21"/>
  <c r="AE122" i="21"/>
  <c r="AG184" i="21"/>
  <c r="AG93" i="21"/>
  <c r="AG171" i="21"/>
  <c r="AG150" i="21"/>
  <c r="P216" i="21"/>
  <c r="AA178" i="21"/>
  <c r="L185" i="21"/>
  <c r="Q187" i="27"/>
  <c r="AA139" i="27"/>
  <c r="L190" i="27"/>
  <c r="T126" i="26"/>
  <c r="D139" i="26"/>
  <c r="B101" i="22"/>
  <c r="AA203" i="24"/>
  <c r="S174" i="24"/>
  <c r="P217" i="22"/>
  <c r="AK206" i="22"/>
  <c r="F217" i="22"/>
  <c r="B217" i="22"/>
  <c r="AE212" i="21"/>
  <c r="AM122" i="21"/>
  <c r="AK190" i="21"/>
  <c r="AK89" i="21"/>
  <c r="AK122" i="21"/>
  <c r="N207" i="21"/>
  <c r="AK212" i="21"/>
  <c r="P124" i="21"/>
  <c r="L207" i="26"/>
  <c r="S203" i="24"/>
  <c r="B207" i="24"/>
  <c r="H113" i="22"/>
  <c r="H162" i="22"/>
  <c r="AC138" i="22"/>
  <c r="AA109" i="21"/>
  <c r="AM138" i="22"/>
  <c r="P113" i="22"/>
  <c r="P162" i="22"/>
  <c r="N202" i="21"/>
  <c r="J202" i="21"/>
  <c r="W72" i="26"/>
  <c r="N150" i="22"/>
  <c r="S143" i="26"/>
  <c r="AA138" i="21"/>
  <c r="B109" i="27"/>
  <c r="B169" i="27"/>
  <c r="N207" i="22"/>
  <c r="AM104" i="21"/>
  <c r="AI150" i="22"/>
  <c r="H203" i="21"/>
  <c r="R80" i="24"/>
  <c r="V80" i="24"/>
  <c r="P80" i="24"/>
  <c r="AE125" i="21"/>
  <c r="AE162" i="21"/>
  <c r="S196" i="27"/>
  <c r="S166" i="27"/>
  <c r="H184" i="27"/>
  <c r="Q178" i="27"/>
  <c r="J175" i="27"/>
  <c r="B173" i="27"/>
  <c r="J109" i="26"/>
  <c r="J162" i="26"/>
  <c r="AA138" i="26"/>
  <c r="W77" i="26"/>
  <c r="L142" i="25"/>
  <c r="S197" i="25"/>
  <c r="B109" i="25"/>
  <c r="B162" i="25"/>
  <c r="L188" i="25"/>
  <c r="Y196" i="25"/>
  <c r="Y122" i="25"/>
  <c r="J107" i="25"/>
  <c r="Y150" i="24"/>
  <c r="L185" i="25"/>
  <c r="D203" i="25"/>
  <c r="Q206" i="25"/>
  <c r="J3" i="24"/>
  <c r="L181" i="24"/>
  <c r="L93" i="24"/>
  <c r="L95" i="24"/>
  <c r="Q77" i="24"/>
  <c r="AA97" i="24"/>
  <c r="E123" i="24"/>
  <c r="Q176" i="24"/>
  <c r="AA150" i="22"/>
  <c r="AM114" i="22"/>
  <c r="R184" i="22"/>
  <c r="AG114" i="22"/>
  <c r="AM206" i="22"/>
  <c r="AM208" i="22"/>
  <c r="D185" i="22"/>
  <c r="D93" i="22"/>
  <c r="L113" i="22"/>
  <c r="L162" i="22"/>
  <c r="R125" i="22"/>
  <c r="N184" i="22"/>
  <c r="AI138" i="21"/>
  <c r="Y141" i="21"/>
  <c r="AI72" i="21"/>
  <c r="D139" i="21"/>
  <c r="AA107" i="21"/>
  <c r="AG110" i="21"/>
  <c r="AG212" i="21"/>
  <c r="L123" i="21"/>
  <c r="H216" i="21"/>
  <c r="S143" i="27"/>
  <c r="H129" i="27"/>
  <c r="W147" i="27"/>
  <c r="J95" i="27"/>
  <c r="AA198" i="25"/>
  <c r="S143" i="24"/>
  <c r="D143" i="22"/>
  <c r="AA189" i="24"/>
  <c r="G123" i="24"/>
  <c r="N101" i="22"/>
  <c r="B185" i="22"/>
  <c r="B93" i="22"/>
  <c r="AE143" i="22"/>
  <c r="AG77" i="21"/>
  <c r="AM109" i="21"/>
  <c r="Y122" i="21"/>
  <c r="AM77" i="21"/>
  <c r="AK217" i="21"/>
  <c r="F217" i="21"/>
  <c r="S216" i="27"/>
  <c r="S163" i="27"/>
  <c r="H96" i="25"/>
  <c r="Y72" i="24"/>
  <c r="W72" i="24"/>
  <c r="Y109" i="24"/>
  <c r="W109" i="24"/>
  <c r="Y138" i="21"/>
  <c r="L125" i="22"/>
  <c r="AG107" i="21"/>
  <c r="AA219" i="22"/>
  <c r="J95" i="21"/>
  <c r="D136" i="21"/>
  <c r="D109" i="21"/>
  <c r="D162" i="21"/>
  <c r="L188" i="21"/>
  <c r="P202" i="21"/>
  <c r="H139" i="26"/>
  <c r="Q142" i="24"/>
  <c r="AE72" i="22"/>
  <c r="D124" i="21"/>
  <c r="D125" i="22"/>
  <c r="AK208" i="22"/>
  <c r="AM138" i="21"/>
  <c r="AA72" i="26"/>
  <c r="Y212" i="26"/>
  <c r="X80" i="24"/>
  <c r="T80" i="24"/>
  <c r="D153" i="21"/>
  <c r="Q191" i="27"/>
  <c r="Q170" i="27"/>
  <c r="D212" i="27"/>
  <c r="D160" i="27"/>
  <c r="B187" i="27"/>
  <c r="AA190" i="27"/>
  <c r="AA161" i="27"/>
  <c r="L129" i="26"/>
  <c r="Q175" i="27"/>
  <c r="D129" i="26"/>
  <c r="B202" i="26"/>
  <c r="B216" i="26"/>
  <c r="J193" i="26"/>
  <c r="Y174" i="26"/>
  <c r="S184" i="26"/>
  <c r="S93" i="26"/>
  <c r="H142" i="25"/>
  <c r="D193" i="25"/>
  <c r="Y109" i="25"/>
  <c r="Y112" i="25"/>
  <c r="J109" i="25"/>
  <c r="J162" i="25"/>
  <c r="U204" i="25"/>
  <c r="U189" i="25"/>
  <c r="AA96" i="25"/>
  <c r="AA109" i="25"/>
  <c r="F203" i="25"/>
  <c r="AA206" i="25"/>
  <c r="W174" i="25"/>
  <c r="H120" i="24"/>
  <c r="F95" i="24"/>
  <c r="K123" i="24"/>
  <c r="D188" i="24"/>
  <c r="W150" i="22"/>
  <c r="P109" i="22"/>
  <c r="AA176" i="24"/>
  <c r="AG150" i="22"/>
  <c r="AA101" i="22"/>
  <c r="Y114" i="22"/>
  <c r="AC123" i="22"/>
  <c r="AE152" i="22"/>
  <c r="AE86" i="22"/>
  <c r="AC197" i="22"/>
  <c r="N189" i="22"/>
  <c r="F185" i="22"/>
  <c r="F93" i="22"/>
  <c r="AM123" i="22"/>
  <c r="AK135" i="22"/>
  <c r="N217" i="22"/>
  <c r="W138" i="21"/>
  <c r="AG138" i="21"/>
  <c r="J143" i="21"/>
  <c r="J109" i="21"/>
  <c r="J162" i="21"/>
  <c r="AC72" i="21"/>
  <c r="R181" i="21"/>
  <c r="R93" i="21"/>
  <c r="L216" i="21"/>
  <c r="L119" i="21"/>
  <c r="AC97" i="21"/>
  <c r="AE177" i="21"/>
  <c r="AE138" i="21"/>
  <c r="U133" i="27"/>
  <c r="F209" i="27"/>
  <c r="F158" i="27"/>
  <c r="AA133" i="27"/>
  <c r="W193" i="27"/>
  <c r="W165" i="27"/>
  <c r="B139" i="26"/>
  <c r="B109" i="26"/>
  <c r="B162" i="26"/>
  <c r="S206" i="26"/>
  <c r="H202" i="25"/>
  <c r="D95" i="25"/>
  <c r="F131" i="25"/>
  <c r="B188" i="24"/>
  <c r="U178" i="24"/>
  <c r="Q109" i="24"/>
  <c r="H103" i="22"/>
  <c r="H205" i="24"/>
  <c r="H118" i="24"/>
  <c r="R138" i="22"/>
  <c r="AE157" i="22"/>
  <c r="B184" i="22"/>
  <c r="W208" i="22"/>
  <c r="H183" i="22"/>
  <c r="W143" i="22"/>
  <c r="AC77" i="21"/>
  <c r="AC123" i="21"/>
  <c r="N205" i="21"/>
  <c r="B95" i="21"/>
  <c r="AC122" i="21"/>
  <c r="H138" i="25"/>
  <c r="J216" i="25"/>
  <c r="H188" i="25"/>
  <c r="AG219" i="22"/>
  <c r="AE138" i="22"/>
  <c r="P211" i="22"/>
  <c r="P182" i="22"/>
  <c r="P109" i="21"/>
  <c r="P162" i="21"/>
  <c r="D196" i="21"/>
  <c r="Q141" i="27"/>
  <c r="W206" i="22"/>
  <c r="W122" i="21"/>
  <c r="AE112" i="22"/>
  <c r="Q110" i="24"/>
  <c r="Q212" i="24"/>
  <c r="AI122" i="21"/>
  <c r="W177" i="25"/>
  <c r="W138" i="25"/>
  <c r="AA150" i="24"/>
  <c r="D123" i="27"/>
  <c r="D145" i="27"/>
  <c r="S191" i="27"/>
  <c r="S170" i="27"/>
  <c r="H187" i="27"/>
  <c r="B151" i="27"/>
  <c r="J123" i="27"/>
  <c r="J145" i="27"/>
  <c r="D142" i="26"/>
  <c r="Y143" i="26"/>
  <c r="X126" i="26"/>
  <c r="L216" i="26"/>
  <c r="W138" i="26"/>
  <c r="S135" i="26"/>
  <c r="F205" i="26"/>
  <c r="D101" i="25"/>
  <c r="Y153" i="25"/>
  <c r="Y178" i="25"/>
  <c r="J207" i="25"/>
  <c r="L151" i="24"/>
  <c r="W176" i="25"/>
  <c r="W143" i="24"/>
  <c r="S206" i="25"/>
  <c r="U178" i="25"/>
  <c r="L129" i="24"/>
  <c r="AA194" i="24"/>
  <c r="Y178" i="24"/>
  <c r="H95" i="24"/>
  <c r="P101" i="22"/>
  <c r="Y176" i="24"/>
  <c r="AK150" i="22"/>
  <c r="AG206" i="22"/>
  <c r="W123" i="22"/>
  <c r="B189" i="22"/>
  <c r="N185" i="22"/>
  <c r="N93" i="22"/>
  <c r="AG120" i="21"/>
  <c r="N197" i="21"/>
  <c r="N123" i="21"/>
  <c r="AE72" i="21"/>
  <c r="L139" i="21"/>
  <c r="AI189" i="21"/>
  <c r="N181" i="21"/>
  <c r="N93" i="21"/>
  <c r="D95" i="21"/>
  <c r="AG203" i="21"/>
  <c r="W181" i="27"/>
  <c r="Y181" i="27"/>
  <c r="L140" i="26"/>
  <c r="D207" i="26"/>
  <c r="S109" i="26"/>
  <c r="S112" i="26"/>
  <c r="B180" i="27"/>
  <c r="AA178" i="27"/>
  <c r="H95" i="27"/>
  <c r="Y143" i="24"/>
  <c r="L95" i="25"/>
  <c r="AE150" i="22"/>
  <c r="L137" i="24"/>
  <c r="Y142" i="22"/>
  <c r="D217" i="22"/>
  <c r="Y191" i="22"/>
  <c r="AC212" i="21"/>
  <c r="R123" i="21"/>
  <c r="L202" i="21"/>
  <c r="Y217" i="21"/>
  <c r="F129" i="27"/>
  <c r="L183" i="27"/>
  <c r="B120" i="26"/>
  <c r="L212" i="25"/>
  <c r="L130" i="25"/>
  <c r="U212" i="24"/>
  <c r="F153" i="25"/>
  <c r="D202" i="21"/>
  <c r="N139" i="21"/>
  <c r="H172" i="21"/>
  <c r="P143" i="22"/>
  <c r="P183" i="22"/>
  <c r="L202" i="26"/>
  <c r="R113" i="22"/>
  <c r="R162" i="22"/>
  <c r="D109" i="27"/>
  <c r="D169" i="27"/>
  <c r="J202" i="26"/>
  <c r="L109" i="21"/>
  <c r="L162" i="21"/>
  <c r="F216" i="21"/>
  <c r="H104" i="26"/>
  <c r="S109" i="24"/>
  <c r="S112" i="24"/>
  <c r="L109" i="27"/>
  <c r="L169" i="27"/>
  <c r="B79" i="24"/>
  <c r="S134" i="27"/>
  <c r="W212" i="26"/>
  <c r="Y148" i="27"/>
  <c r="Y156" i="27"/>
  <c r="S193" i="27"/>
  <c r="S165" i="27"/>
  <c r="B211" i="27"/>
  <c r="B139" i="27"/>
  <c r="I179" i="27"/>
  <c r="F95" i="27"/>
  <c r="Q180" i="27"/>
  <c r="Q206" i="26"/>
  <c r="Y138" i="26"/>
  <c r="B102" i="26"/>
  <c r="D99" i="26"/>
  <c r="D70" i="26"/>
  <c r="B153" i="25"/>
  <c r="L189" i="25"/>
  <c r="D109" i="25"/>
  <c r="D162" i="25"/>
  <c r="AA107" i="25"/>
  <c r="F129" i="24"/>
  <c r="J189" i="25"/>
  <c r="B172" i="25"/>
  <c r="B123" i="24"/>
  <c r="Y212" i="24"/>
  <c r="Y120" i="24"/>
  <c r="B95" i="24"/>
  <c r="L101" i="22"/>
  <c r="N140" i="22"/>
  <c r="AC150" i="22"/>
  <c r="H101" i="22"/>
  <c r="AA138" i="22"/>
  <c r="P142" i="22"/>
  <c r="AA123" i="22"/>
  <c r="F184" i="22"/>
  <c r="AE123" i="22"/>
  <c r="AI206" i="22"/>
  <c r="AC190" i="21"/>
  <c r="AC89" i="21"/>
  <c r="H140" i="21"/>
  <c r="AK193" i="21"/>
  <c r="W189" i="21"/>
  <c r="H185" i="21"/>
  <c r="U216" i="27"/>
  <c r="U163" i="27"/>
  <c r="L139" i="26"/>
  <c r="D103" i="25"/>
  <c r="F180" i="27"/>
  <c r="Y178" i="27"/>
  <c r="F139" i="26"/>
  <c r="U206" i="25"/>
  <c r="S148" i="24"/>
  <c r="S86" i="24"/>
  <c r="N107" i="21"/>
  <c r="G145" i="21"/>
  <c r="AB165" i="21"/>
  <c r="AA217" i="21"/>
  <c r="AC120" i="21"/>
  <c r="J138" i="27"/>
  <c r="B138" i="27"/>
  <c r="J212" i="27"/>
  <c r="J160" i="27"/>
  <c r="J202" i="24"/>
  <c r="L119" i="25"/>
  <c r="Y138" i="22"/>
  <c r="F109" i="27"/>
  <c r="F169" i="27"/>
  <c r="L129" i="25"/>
  <c r="J216" i="21"/>
  <c r="F141" i="21"/>
  <c r="Y107" i="24"/>
  <c r="F95" i="26"/>
  <c r="F63" i="27"/>
  <c r="F146" i="27"/>
  <c r="P150" i="22"/>
  <c r="AI194" i="21"/>
  <c r="Y109" i="21"/>
  <c r="Y112" i="21"/>
  <c r="AG104" i="21"/>
  <c r="AK174" i="21"/>
  <c r="AA181" i="27"/>
  <c r="AM191" i="22"/>
  <c r="AA178" i="22"/>
  <c r="AC197" i="21"/>
  <c r="AK107" i="21"/>
  <c r="P70" i="21"/>
  <c r="AG125" i="21"/>
  <c r="AG162" i="21"/>
  <c r="N120" i="21"/>
  <c r="D149" i="27"/>
  <c r="Y143" i="27"/>
  <c r="W104" i="27"/>
  <c r="W169" i="27"/>
  <c r="L184" i="27"/>
  <c r="F151" i="27"/>
  <c r="B184" i="27"/>
  <c r="C179" i="27"/>
  <c r="L70" i="26"/>
  <c r="D202" i="26"/>
  <c r="L205" i="26"/>
  <c r="L118" i="26"/>
  <c r="J185" i="26"/>
  <c r="AA174" i="26"/>
  <c r="S194" i="25"/>
  <c r="Y197" i="25"/>
  <c r="D183" i="25"/>
  <c r="D182" i="25"/>
  <c r="B95" i="25"/>
  <c r="Y174" i="25"/>
  <c r="S184" i="25"/>
  <c r="S93" i="25"/>
  <c r="H79" i="24"/>
  <c r="W120" i="24"/>
  <c r="H182" i="24"/>
  <c r="AM112" i="22"/>
  <c r="R101" i="22"/>
  <c r="AK203" i="22"/>
  <c r="P125" i="22"/>
  <c r="L188" i="22"/>
  <c r="H108" i="22"/>
  <c r="H124" i="22"/>
  <c r="D113" i="22"/>
  <c r="D162" i="22"/>
  <c r="N114" i="22"/>
  <c r="Y200" i="22"/>
  <c r="Y122" i="22"/>
  <c r="P184" i="22"/>
  <c r="Y206" i="22"/>
  <c r="N109" i="21"/>
  <c r="N162" i="21"/>
  <c r="F123" i="21"/>
  <c r="P207" i="21"/>
  <c r="W72" i="21"/>
  <c r="B216" i="21"/>
  <c r="H123" i="21"/>
  <c r="AC178" i="21"/>
  <c r="F186" i="21"/>
  <c r="F128" i="21"/>
  <c r="AM203" i="21"/>
  <c r="S133" i="27"/>
  <c r="S150" i="27"/>
  <c r="D138" i="27"/>
  <c r="J184" i="27"/>
  <c r="U107" i="25"/>
  <c r="Q194" i="25"/>
  <c r="B119" i="25"/>
  <c r="D197" i="24"/>
  <c r="D164" i="24"/>
  <c r="L131" i="25"/>
  <c r="Q143" i="24"/>
  <c r="AA104" i="24"/>
  <c r="W178" i="24"/>
  <c r="D77" i="22"/>
  <c r="H142" i="22"/>
  <c r="AE206" i="22"/>
  <c r="AG101" i="22"/>
  <c r="B107" i="21"/>
  <c r="H202" i="21"/>
  <c r="R202" i="21"/>
  <c r="AI103" i="21"/>
  <c r="AI167" i="21"/>
  <c r="J119" i="27"/>
  <c r="J150" i="27"/>
  <c r="L109" i="26"/>
  <c r="L162" i="26"/>
  <c r="F207" i="26"/>
  <c r="AA72" i="24"/>
  <c r="AK98" i="22"/>
  <c r="AK77" i="22"/>
  <c r="AI190" i="21"/>
  <c r="AI89" i="21"/>
  <c r="H138" i="21"/>
  <c r="B202" i="21"/>
  <c r="D179" i="27"/>
  <c r="B125" i="22"/>
  <c r="L196" i="22"/>
  <c r="D207" i="21"/>
  <c r="B109" i="21"/>
  <c r="B162" i="21"/>
  <c r="AA206" i="26"/>
  <c r="W107" i="24"/>
  <c r="D182" i="24"/>
  <c r="U136" i="24"/>
  <c r="U171" i="24"/>
  <c r="P120" i="21"/>
  <c r="L153" i="27"/>
  <c r="L101" i="27"/>
  <c r="L180" i="27"/>
  <c r="D153" i="27"/>
  <c r="J63" i="27"/>
  <c r="J146" i="27"/>
  <c r="I207" i="27"/>
  <c r="X155" i="27"/>
  <c r="D184" i="27"/>
  <c r="S119" i="27"/>
  <c r="S146" i="27"/>
  <c r="J187" i="27"/>
  <c r="C69" i="26"/>
  <c r="R92" i="26"/>
  <c r="U95" i="27"/>
  <c r="U129" i="27"/>
  <c r="F176" i="27"/>
  <c r="L173" i="27"/>
  <c r="H151" i="26"/>
  <c r="L101" i="25"/>
  <c r="Q107" i="25"/>
  <c r="L153" i="25"/>
  <c r="H119" i="25"/>
  <c r="H120" i="25"/>
  <c r="H153" i="25"/>
  <c r="F202" i="25"/>
  <c r="B189" i="25"/>
  <c r="U176" i="25"/>
  <c r="U203" i="25"/>
  <c r="Q176" i="25"/>
  <c r="S212" i="24"/>
  <c r="F131" i="24"/>
  <c r="D120" i="24"/>
  <c r="H123" i="24"/>
  <c r="AA174" i="24"/>
  <c r="AK109" i="22"/>
  <c r="S176" i="24"/>
  <c r="L154" i="22"/>
  <c r="L131" i="22"/>
  <c r="F143" i="22"/>
  <c r="F113" i="22"/>
  <c r="F162" i="22"/>
  <c r="F69" i="22"/>
  <c r="F172" i="22"/>
  <c r="D184" i="22"/>
  <c r="F114" i="22"/>
  <c r="H181" i="22"/>
  <c r="AM72" i="21"/>
  <c r="J139" i="21"/>
  <c r="F207" i="21"/>
  <c r="W109" i="21"/>
  <c r="R185" i="21"/>
  <c r="Y203" i="21"/>
  <c r="H109" i="26"/>
  <c r="H162" i="26"/>
  <c r="U150" i="26"/>
  <c r="D197" i="26"/>
  <c r="D164" i="26"/>
  <c r="G125" i="26"/>
  <c r="L172" i="27"/>
  <c r="L101" i="26"/>
  <c r="Y95" i="27"/>
  <c r="H95" i="25"/>
  <c r="F95" i="25"/>
  <c r="D202" i="25"/>
  <c r="Q109" i="25"/>
  <c r="R217" i="22"/>
  <c r="R109" i="21"/>
  <c r="R162" i="21"/>
  <c r="J142" i="22"/>
  <c r="P107" i="21"/>
  <c r="AA212" i="21"/>
  <c r="H207" i="21"/>
  <c r="AI217" i="21"/>
  <c r="L101" i="21"/>
  <c r="H150" i="27"/>
  <c r="J209" i="27"/>
  <c r="J158" i="27"/>
  <c r="Q72" i="26"/>
  <c r="H207" i="26"/>
  <c r="S135" i="24"/>
  <c r="D123" i="21"/>
  <c r="AC138" i="21"/>
  <c r="J113" i="22"/>
  <c r="J162" i="22"/>
  <c r="Q182" i="25"/>
  <c r="Q94" i="25"/>
  <c r="AE123" i="21"/>
  <c r="Y187" i="24"/>
  <c r="AE194" i="22"/>
  <c r="AK109" i="21"/>
  <c r="B216" i="25"/>
  <c r="N136" i="21"/>
  <c r="U119" i="27"/>
  <c r="U146" i="27"/>
  <c r="F215" i="27"/>
  <c r="F143" i="27"/>
  <c r="H151" i="27"/>
  <c r="C207" i="27"/>
  <c r="R155" i="27"/>
  <c r="Q96" i="27"/>
  <c r="S95" i="27"/>
  <c r="H155" i="27"/>
  <c r="U180" i="27"/>
  <c r="Q95" i="27"/>
  <c r="S138" i="26"/>
  <c r="Q212" i="26"/>
  <c r="J123" i="26"/>
  <c r="B96" i="26"/>
  <c r="B70" i="25"/>
  <c r="B193" i="25"/>
  <c r="D189" i="25"/>
  <c r="F188" i="25"/>
  <c r="Q178" i="25"/>
  <c r="B203" i="25"/>
  <c r="F101" i="24"/>
  <c r="W206" i="24"/>
  <c r="H181" i="24"/>
  <c r="H93" i="24"/>
  <c r="W176" i="24"/>
  <c r="H143" i="22"/>
  <c r="R189" i="22"/>
  <c r="F125" i="22"/>
  <c r="J114" i="22"/>
  <c r="J217" i="22"/>
  <c r="AM100" i="22"/>
  <c r="J107" i="21"/>
  <c r="H181" i="21"/>
  <c r="H93" i="21"/>
  <c r="AG109" i="21"/>
  <c r="AG122" i="21"/>
  <c r="D205" i="21"/>
  <c r="R95" i="21"/>
  <c r="W178" i="21"/>
  <c r="B153" i="27"/>
  <c r="H109" i="27"/>
  <c r="H169" i="27"/>
  <c r="F212" i="27"/>
  <c r="F160" i="27"/>
  <c r="B196" i="27"/>
  <c r="B167" i="27"/>
  <c r="H153" i="27"/>
  <c r="W142" i="25"/>
  <c r="H103" i="25"/>
  <c r="D172" i="27"/>
  <c r="W173" i="27"/>
  <c r="W130" i="27"/>
  <c r="J97" i="25"/>
  <c r="Y143" i="25"/>
  <c r="S176" i="25"/>
  <c r="F119" i="25"/>
  <c r="W103" i="25"/>
  <c r="W167" i="25"/>
  <c r="D119" i="25"/>
  <c r="H131" i="25"/>
  <c r="S191" i="24"/>
  <c r="Q178" i="24"/>
  <c r="AM143" i="22"/>
  <c r="F142" i="22"/>
  <c r="D107" i="21"/>
  <c r="Y212" i="21"/>
  <c r="B205" i="21"/>
  <c r="N189" i="21"/>
  <c r="AI212" i="21"/>
  <c r="N122" i="21"/>
  <c r="N140" i="21"/>
  <c r="L217" i="21"/>
  <c r="Q147" i="27"/>
  <c r="W77" i="27"/>
  <c r="W94" i="27"/>
  <c r="H209" i="27"/>
  <c r="H158" i="27"/>
  <c r="J70" i="26"/>
  <c r="J182" i="24"/>
  <c r="B202" i="24"/>
  <c r="U72" i="24"/>
  <c r="Q72" i="24"/>
  <c r="B113" i="22"/>
  <c r="B162" i="22"/>
  <c r="F109" i="21"/>
  <c r="F162" i="21"/>
  <c r="AE208" i="22"/>
  <c r="H205" i="21"/>
  <c r="B149" i="27"/>
  <c r="R126" i="26"/>
  <c r="L209" i="27"/>
  <c r="L158" i="27"/>
  <c r="J181" i="21"/>
  <c r="U140" i="27"/>
  <c r="W183" i="24"/>
  <c r="AA190" i="21"/>
  <c r="AA89" i="21"/>
  <c r="Y150" i="22"/>
  <c r="Y133" i="27"/>
  <c r="J138" i="22"/>
  <c r="Z83" i="26"/>
  <c r="V83" i="26"/>
  <c r="Y214" i="27"/>
  <c r="Y159" i="27"/>
  <c r="Y139" i="26"/>
  <c r="Y90" i="26"/>
  <c r="J46" i="25"/>
  <c r="J172" i="25"/>
  <c r="AM38" i="22"/>
  <c r="AM98" i="22"/>
  <c r="AG38" i="22"/>
  <c r="AG98" i="22"/>
  <c r="AA144" i="22"/>
  <c r="AA97" i="22"/>
  <c r="F205" i="22"/>
  <c r="F98" i="22"/>
  <c r="L46" i="21"/>
  <c r="L172" i="21"/>
  <c r="D121" i="27"/>
  <c r="D163" i="27"/>
  <c r="H120" i="27"/>
  <c r="H161" i="27"/>
  <c r="Y197" i="22"/>
  <c r="Y98" i="22"/>
  <c r="N6" i="14"/>
  <c r="U2" i="24"/>
  <c r="N14" i="14"/>
  <c r="N10" i="14"/>
  <c r="S8" i="14"/>
  <c r="N12" i="14"/>
  <c r="N16" i="14"/>
  <c r="K147" i="5"/>
  <c r="D14" i="14"/>
  <c r="AC6" i="21"/>
  <c r="Q4" i="5"/>
  <c r="AC3" i="5"/>
  <c r="Q174" i="21" s="1"/>
  <c r="Z4" i="5"/>
  <c r="E4" i="5"/>
  <c r="N4" i="5"/>
  <c r="AC4" i="5"/>
  <c r="W4" i="5"/>
  <c r="AI16" i="21"/>
  <c r="T4" i="5"/>
  <c r="H65" i="25"/>
  <c r="Y150" i="26"/>
  <c r="F185" i="25"/>
  <c r="AA106" i="27"/>
  <c r="B103" i="26"/>
  <c r="F203" i="22"/>
  <c r="AM187" i="21"/>
  <c r="AK183" i="21"/>
  <c r="B188" i="22"/>
  <c r="R190" i="21"/>
  <c r="AE185" i="21"/>
  <c r="R131" i="21"/>
  <c r="L78" i="27"/>
  <c r="H185" i="27"/>
  <c r="D186" i="27"/>
  <c r="U193" i="25"/>
  <c r="E198" i="21"/>
  <c r="B194" i="21"/>
  <c r="AI148" i="21"/>
  <c r="AI141" i="21"/>
  <c r="AA147" i="21"/>
  <c r="AM196" i="21"/>
  <c r="Y196" i="27"/>
  <c r="F193" i="25"/>
  <c r="AM142" i="21"/>
  <c r="B185" i="21"/>
  <c r="Y105" i="27"/>
  <c r="L137" i="26"/>
  <c r="B186" i="25"/>
  <c r="D33" i="22"/>
  <c r="J201" i="22"/>
  <c r="Y106" i="22"/>
  <c r="R101" i="21"/>
  <c r="B199" i="21"/>
  <c r="Y187" i="21"/>
  <c r="AI142" i="21"/>
  <c r="L16" i="27"/>
  <c r="Y188" i="27"/>
  <c r="Y186" i="26"/>
  <c r="J181" i="25"/>
  <c r="AI33" i="22"/>
  <c r="B101" i="21"/>
  <c r="AE105" i="21"/>
  <c r="Q132" i="27"/>
  <c r="AK199" i="21"/>
  <c r="H188" i="27"/>
  <c r="U182" i="27"/>
  <c r="L185" i="27"/>
  <c r="Q183" i="27"/>
  <c r="B182" i="26"/>
  <c r="B181" i="26"/>
  <c r="F194" i="22"/>
  <c r="H186" i="21"/>
  <c r="AE147" i="21"/>
  <c r="AK151" i="21"/>
  <c r="L132" i="24"/>
  <c r="AC148" i="21"/>
  <c r="Y105" i="21"/>
  <c r="W196" i="21"/>
  <c r="Y96" i="25"/>
  <c r="L183" i="25"/>
  <c r="AA151" i="21"/>
  <c r="AI140" i="21"/>
  <c r="W102" i="21"/>
  <c r="AC185" i="21"/>
  <c r="Y196" i="22"/>
  <c r="P100" i="22"/>
  <c r="AK140" i="21"/>
  <c r="F185" i="21"/>
  <c r="D28" i="27"/>
  <c r="J186" i="27"/>
  <c r="F181" i="26"/>
  <c r="N194" i="21"/>
  <c r="L193" i="21"/>
  <c r="R15" i="21"/>
  <c r="AG100" i="22"/>
  <c r="X137" i="21"/>
  <c r="W105" i="21"/>
  <c r="D185" i="21"/>
  <c r="O187" i="21"/>
  <c r="Y143" i="21"/>
  <c r="J140" i="21"/>
  <c r="F188" i="22"/>
  <c r="AD137" i="21"/>
  <c r="AA15" i="21"/>
  <c r="W188" i="27"/>
  <c r="U188" i="27"/>
  <c r="L100" i="22"/>
  <c r="D181" i="25"/>
  <c r="Y197" i="27"/>
  <c r="F29" i="27"/>
  <c r="L140" i="27"/>
  <c r="H105" i="27"/>
  <c r="S197" i="27"/>
  <c r="L181" i="26"/>
  <c r="D182" i="26"/>
  <c r="B181" i="25"/>
  <c r="H186" i="25"/>
  <c r="C195" i="24"/>
  <c r="AC20" i="22"/>
  <c r="AK106" i="22"/>
  <c r="H63" i="27"/>
  <c r="R187" i="21"/>
  <c r="U97" i="27"/>
  <c r="Y16" i="27"/>
  <c r="D136" i="27"/>
  <c r="D188" i="27"/>
  <c r="B185" i="27"/>
  <c r="L186" i="27"/>
  <c r="Y183" i="27"/>
  <c r="S96" i="27"/>
  <c r="B30" i="26"/>
  <c r="F151" i="26"/>
  <c r="Y141" i="26"/>
  <c r="U105" i="26"/>
  <c r="P132" i="26"/>
  <c r="F79" i="26"/>
  <c r="P79" i="26"/>
  <c r="D10" i="26"/>
  <c r="W187" i="25"/>
  <c r="J184" i="25"/>
  <c r="R106" i="24"/>
  <c r="B190" i="21"/>
  <c r="AI147" i="21"/>
  <c r="J137" i="21"/>
  <c r="N101" i="21"/>
  <c r="B63" i="27"/>
  <c r="H83" i="22"/>
  <c r="H194" i="27"/>
  <c r="H191" i="27"/>
  <c r="P192" i="27"/>
  <c r="Y106" i="27"/>
  <c r="D140" i="22"/>
  <c r="AE201" i="22"/>
  <c r="AK197" i="21"/>
  <c r="U183" i="24"/>
  <c r="AI199" i="21"/>
  <c r="AA198" i="26"/>
  <c r="AA184" i="24"/>
  <c r="D105" i="27"/>
  <c r="Q106" i="27"/>
  <c r="J65" i="27"/>
  <c r="F182" i="27"/>
  <c r="F186" i="27"/>
  <c r="V132" i="26"/>
  <c r="H190" i="24"/>
  <c r="AG190" i="22"/>
  <c r="W187" i="21"/>
  <c r="G82" i="24"/>
  <c r="Z81" i="24"/>
  <c r="X81" i="25"/>
  <c r="T113" i="26"/>
  <c r="T81" i="26"/>
  <c r="X113" i="26"/>
  <c r="X81" i="26"/>
  <c r="I110" i="25"/>
  <c r="I82" i="25"/>
  <c r="J68" i="27"/>
  <c r="J127" i="27"/>
  <c r="U99" i="27"/>
  <c r="U128" i="27"/>
  <c r="G98" i="27"/>
  <c r="G126" i="27"/>
  <c r="U106" i="27"/>
  <c r="F74" i="27"/>
  <c r="F130" i="27"/>
  <c r="W197" i="27"/>
  <c r="F67" i="27"/>
  <c r="F125" i="27"/>
  <c r="H76" i="27"/>
  <c r="H133" i="27"/>
  <c r="Y103" i="27"/>
  <c r="Y130" i="27"/>
  <c r="D76" i="27"/>
  <c r="D133" i="27"/>
  <c r="B194" i="27"/>
  <c r="B191" i="27"/>
  <c r="B67" i="27"/>
  <c r="B125" i="27"/>
  <c r="K109" i="27"/>
  <c r="X207" i="27"/>
  <c r="X116" i="27"/>
  <c r="P107" i="27"/>
  <c r="P66" i="27"/>
  <c r="P122" i="27"/>
  <c r="T111" i="27"/>
  <c r="Q65" i="27"/>
  <c r="Q124" i="27"/>
  <c r="X210" i="27"/>
  <c r="I119" i="27"/>
  <c r="F65" i="27"/>
  <c r="D148" i="27"/>
  <c r="D115" i="27"/>
  <c r="AA200" i="27"/>
  <c r="AA114" i="27"/>
  <c r="C110" i="27"/>
  <c r="F148" i="27"/>
  <c r="F115" i="27"/>
  <c r="W208" i="27"/>
  <c r="W117" i="27"/>
  <c r="D68" i="26"/>
  <c r="D127" i="26"/>
  <c r="Q70" i="26"/>
  <c r="Q126" i="26"/>
  <c r="D76" i="26"/>
  <c r="D133" i="26"/>
  <c r="P102" i="26"/>
  <c r="A134" i="26"/>
  <c r="V99" i="26"/>
  <c r="W141" i="26"/>
  <c r="AA194" i="26"/>
  <c r="H64" i="26"/>
  <c r="H124" i="26"/>
  <c r="V79" i="26"/>
  <c r="D148" i="26"/>
  <c r="D115" i="26"/>
  <c r="U63" i="26"/>
  <c r="U123" i="26"/>
  <c r="AA66" i="26"/>
  <c r="AA122" i="26"/>
  <c r="F204" i="26"/>
  <c r="F116" i="26"/>
  <c r="G198" i="26"/>
  <c r="R215" i="26"/>
  <c r="W192" i="26"/>
  <c r="AA63" i="26"/>
  <c r="AA123" i="26"/>
  <c r="D201" i="26"/>
  <c r="D114" i="26"/>
  <c r="Y147" i="26"/>
  <c r="E148" i="26"/>
  <c r="H131" i="26"/>
  <c r="L68" i="25"/>
  <c r="L127" i="25"/>
  <c r="L76" i="25"/>
  <c r="L133" i="25"/>
  <c r="AA103" i="25"/>
  <c r="AA130" i="25"/>
  <c r="D151" i="25"/>
  <c r="S141" i="25"/>
  <c r="W99" i="25"/>
  <c r="W128" i="25"/>
  <c r="U150" i="25"/>
  <c r="L135" i="25"/>
  <c r="L108" i="25"/>
  <c r="AA195" i="25"/>
  <c r="F67" i="25"/>
  <c r="F125" i="25"/>
  <c r="X108" i="25"/>
  <c r="S193" i="25"/>
  <c r="R151" i="25"/>
  <c r="Y199" i="25"/>
  <c r="U51" i="25"/>
  <c r="U119" i="25"/>
  <c r="H148" i="25"/>
  <c r="H115" i="25"/>
  <c r="F147" i="25"/>
  <c r="H206" i="25"/>
  <c r="H117" i="25"/>
  <c r="AA201" i="25"/>
  <c r="AA113" i="25"/>
  <c r="Y201" i="25"/>
  <c r="Y113" i="25"/>
  <c r="W67" i="25"/>
  <c r="T215" i="25"/>
  <c r="H208" i="25"/>
  <c r="H118" i="25"/>
  <c r="V205" i="25"/>
  <c r="V118" i="25"/>
  <c r="AA207" i="25"/>
  <c r="AA116" i="25"/>
  <c r="U201" i="25"/>
  <c r="U113" i="25"/>
  <c r="C148" i="25"/>
  <c r="Q98" i="24"/>
  <c r="Q129" i="24"/>
  <c r="AK103" i="22"/>
  <c r="AK132" i="22"/>
  <c r="AA98" i="24"/>
  <c r="AA129" i="24"/>
  <c r="S103" i="24"/>
  <c r="S130" i="24"/>
  <c r="F98" i="24"/>
  <c r="F126" i="24"/>
  <c r="F198" i="24"/>
  <c r="D193" i="24"/>
  <c r="F148" i="24"/>
  <c r="F115" i="24"/>
  <c r="F76" i="24"/>
  <c r="F133" i="24"/>
  <c r="X66" i="24"/>
  <c r="B72" i="24"/>
  <c r="B196" i="24"/>
  <c r="B197" i="24"/>
  <c r="S65" i="24"/>
  <c r="S124" i="24"/>
  <c r="W207" i="24"/>
  <c r="W116" i="24"/>
  <c r="G74" i="24"/>
  <c r="G130" i="24"/>
  <c r="L67" i="24"/>
  <c r="L125" i="24"/>
  <c r="R125" i="24"/>
  <c r="H198" i="24"/>
  <c r="J74" i="24"/>
  <c r="J130" i="24"/>
  <c r="S63" i="24"/>
  <c r="S123" i="24"/>
  <c r="AA81" i="22"/>
  <c r="AA71" i="22"/>
  <c r="AG34" i="22"/>
  <c r="AG153" i="22"/>
  <c r="F200" i="24"/>
  <c r="F113" i="24"/>
  <c r="L96" i="24"/>
  <c r="AC107" i="22"/>
  <c r="AC134" i="22"/>
  <c r="AA102" i="22"/>
  <c r="AA133" i="22"/>
  <c r="AA107" i="22"/>
  <c r="AA134" i="22"/>
  <c r="AK147" i="22"/>
  <c r="F139" i="22"/>
  <c r="F112" i="22"/>
  <c r="AC68" i="22"/>
  <c r="AC129" i="22"/>
  <c r="W213" i="22"/>
  <c r="W119" i="22"/>
  <c r="G210" i="22"/>
  <c r="G121" i="22"/>
  <c r="N80" i="22"/>
  <c r="N137" i="22"/>
  <c r="AA198" i="22"/>
  <c r="AA68" i="22"/>
  <c r="AA129" i="22"/>
  <c r="M210" i="22"/>
  <c r="M121" i="22"/>
  <c r="N33" i="22"/>
  <c r="N198" i="22"/>
  <c r="B73" i="22"/>
  <c r="B197" i="22"/>
  <c r="AC74" i="22"/>
  <c r="AC130" i="22"/>
  <c r="AI66" i="22"/>
  <c r="AI114" i="22"/>
  <c r="F71" i="22"/>
  <c r="F129" i="22"/>
  <c r="H80" i="22"/>
  <c r="H137" i="22"/>
  <c r="P203" i="22"/>
  <c r="K210" i="22"/>
  <c r="K121" i="22"/>
  <c r="G75" i="22"/>
  <c r="G132" i="22"/>
  <c r="L61" i="22"/>
  <c r="L123" i="22"/>
  <c r="D50" i="22"/>
  <c r="D124" i="22"/>
  <c r="C215" i="22"/>
  <c r="X125" i="22"/>
  <c r="AA212" i="22"/>
  <c r="AA121" i="22"/>
  <c r="L68" i="22"/>
  <c r="L128" i="22"/>
  <c r="N204" i="22"/>
  <c r="N117" i="22"/>
  <c r="AA67" i="22"/>
  <c r="AA127" i="22"/>
  <c r="AM139" i="22"/>
  <c r="AM116" i="22"/>
  <c r="R68" i="21"/>
  <c r="R127" i="21"/>
  <c r="Y99" i="21"/>
  <c r="Y128" i="21"/>
  <c r="R67" i="21"/>
  <c r="R125" i="21"/>
  <c r="AA199" i="22"/>
  <c r="AK151" i="22"/>
  <c r="AC204" i="22"/>
  <c r="AC118" i="22"/>
  <c r="AJ137" i="21"/>
  <c r="H71" i="21"/>
  <c r="H128" i="21"/>
  <c r="AK103" i="21"/>
  <c r="AK130" i="21"/>
  <c r="R206" i="21"/>
  <c r="R117" i="21"/>
  <c r="AD205" i="21"/>
  <c r="AD118" i="21"/>
  <c r="E187" i="21"/>
  <c r="AI105" i="21"/>
  <c r="AE187" i="21"/>
  <c r="Y67" i="21"/>
  <c r="AE188" i="21"/>
  <c r="AE148" i="21"/>
  <c r="F131" i="21"/>
  <c r="K68" i="21"/>
  <c r="K127" i="21"/>
  <c r="B182" i="21"/>
  <c r="Z217" i="21"/>
  <c r="R188" i="21"/>
  <c r="AA207" i="21"/>
  <c r="AA116" i="21"/>
  <c r="AI67" i="21"/>
  <c r="Y132" i="21"/>
  <c r="AL137" i="21"/>
  <c r="D208" i="21"/>
  <c r="D118" i="21"/>
  <c r="Y147" i="21"/>
  <c r="H98" i="21"/>
  <c r="H126" i="21"/>
  <c r="H101" i="21"/>
  <c r="AG103" i="21"/>
  <c r="AG130" i="21"/>
  <c r="R78" i="21"/>
  <c r="P185" i="21"/>
  <c r="L186" i="21"/>
  <c r="AM96" i="21"/>
  <c r="AC196" i="21"/>
  <c r="AE201" i="21"/>
  <c r="AE113" i="21"/>
  <c r="AF137" i="21"/>
  <c r="L206" i="21"/>
  <c r="L117" i="21"/>
  <c r="AE199" i="21"/>
  <c r="AA143" i="21"/>
  <c r="AA196" i="21"/>
  <c r="K110" i="21"/>
  <c r="AA186" i="22"/>
  <c r="L103" i="27"/>
  <c r="H103" i="27"/>
  <c r="U207" i="27"/>
  <c r="U116" i="27"/>
  <c r="Y190" i="27"/>
  <c r="Q192" i="27"/>
  <c r="Y185" i="27"/>
  <c r="S182" i="27"/>
  <c r="F185" i="27"/>
  <c r="AA135" i="27"/>
  <c r="AA112" i="27"/>
  <c r="G211" i="27"/>
  <c r="V121" i="27"/>
  <c r="Q105" i="26"/>
  <c r="W132" i="26"/>
  <c r="D100" i="26"/>
  <c r="S103" i="26"/>
  <c r="S130" i="26"/>
  <c r="V81" i="25"/>
  <c r="V81" i="24"/>
  <c r="P81" i="24"/>
  <c r="R81" i="25"/>
  <c r="Z81" i="25"/>
  <c r="G82" i="25"/>
  <c r="AA99" i="27"/>
  <c r="AA128" i="27"/>
  <c r="C98" i="27"/>
  <c r="C126" i="27"/>
  <c r="B71" i="27"/>
  <c r="B128" i="27"/>
  <c r="U73" i="27"/>
  <c r="U78" i="27"/>
  <c r="R104" i="27"/>
  <c r="AA140" i="27"/>
  <c r="L191" i="27"/>
  <c r="B76" i="27"/>
  <c r="B133" i="27"/>
  <c r="U103" i="27"/>
  <c r="U130" i="27"/>
  <c r="F79" i="27"/>
  <c r="Z104" i="27"/>
  <c r="J190" i="27"/>
  <c r="C109" i="27"/>
  <c r="P207" i="27"/>
  <c r="P116" i="27"/>
  <c r="W63" i="27"/>
  <c r="W123" i="27"/>
  <c r="F198" i="27"/>
  <c r="V107" i="27"/>
  <c r="V66" i="27"/>
  <c r="V122" i="27"/>
  <c r="Z111" i="27"/>
  <c r="P210" i="27"/>
  <c r="A119" i="27"/>
  <c r="AA207" i="27"/>
  <c r="AA116" i="27"/>
  <c r="L206" i="27"/>
  <c r="L117" i="27"/>
  <c r="J193" i="27"/>
  <c r="L65" i="27"/>
  <c r="K211" i="27"/>
  <c r="Z121" i="27"/>
  <c r="Q209" i="27"/>
  <c r="Q115" i="27"/>
  <c r="U201" i="27"/>
  <c r="U113" i="27"/>
  <c r="F131" i="27"/>
  <c r="R192" i="27"/>
  <c r="AA205" i="27"/>
  <c r="AA118" i="27"/>
  <c r="Q200" i="27"/>
  <c r="Q114" i="27"/>
  <c r="I110" i="27"/>
  <c r="L148" i="27"/>
  <c r="L115" i="27"/>
  <c r="B148" i="27"/>
  <c r="B115" i="27"/>
  <c r="Q205" i="27"/>
  <c r="Q118" i="27"/>
  <c r="U208" i="27"/>
  <c r="U117" i="27"/>
  <c r="J96" i="27"/>
  <c r="AA70" i="26"/>
  <c r="AA126" i="26"/>
  <c r="W150" i="26"/>
  <c r="L206" i="26"/>
  <c r="L117" i="26"/>
  <c r="B76" i="26"/>
  <c r="B133" i="26"/>
  <c r="Q141" i="26"/>
  <c r="H74" i="26"/>
  <c r="H130" i="26"/>
  <c r="D103" i="26"/>
  <c r="D78" i="26"/>
  <c r="L135" i="26"/>
  <c r="L108" i="26"/>
  <c r="X79" i="26"/>
  <c r="L148" i="26"/>
  <c r="L115" i="26"/>
  <c r="Q66" i="26"/>
  <c r="Q122" i="26"/>
  <c r="T201" i="26"/>
  <c r="C198" i="26"/>
  <c r="X215" i="26"/>
  <c r="S147" i="26"/>
  <c r="Y96" i="26"/>
  <c r="D181" i="26"/>
  <c r="F68" i="25"/>
  <c r="F127" i="25"/>
  <c r="B98" i="25"/>
  <c r="B126" i="25"/>
  <c r="B68" i="25"/>
  <c r="B127" i="25"/>
  <c r="Q103" i="25"/>
  <c r="Q130" i="25"/>
  <c r="Q99" i="25"/>
  <c r="Q128" i="25"/>
  <c r="S103" i="25"/>
  <c r="S130" i="25"/>
  <c r="D149" i="25"/>
  <c r="AA150" i="25"/>
  <c r="U63" i="25"/>
  <c r="U123" i="25"/>
  <c r="U65" i="25"/>
  <c r="U124" i="25"/>
  <c r="X151" i="25"/>
  <c r="S62" i="25"/>
  <c r="S110" i="25"/>
  <c r="P209" i="25"/>
  <c r="P115" i="25"/>
  <c r="H200" i="25"/>
  <c r="H113" i="25"/>
  <c r="Q201" i="25"/>
  <c r="Q113" i="25"/>
  <c r="Y67" i="25"/>
  <c r="V215" i="25"/>
  <c r="W201" i="25"/>
  <c r="W113" i="25"/>
  <c r="D208" i="25"/>
  <c r="D118" i="25"/>
  <c r="Q64" i="25"/>
  <c r="Q125" i="25"/>
  <c r="AA200" i="25"/>
  <c r="AA114" i="25"/>
  <c r="L184" i="25"/>
  <c r="AI103" i="22"/>
  <c r="AI132" i="22"/>
  <c r="U103" i="24"/>
  <c r="U130" i="24"/>
  <c r="U98" i="24"/>
  <c r="U129" i="24"/>
  <c r="AA70" i="24"/>
  <c r="AA126" i="24"/>
  <c r="L198" i="24"/>
  <c r="B103" i="24"/>
  <c r="B140" i="24"/>
  <c r="E74" i="24"/>
  <c r="E130" i="24"/>
  <c r="D67" i="24"/>
  <c r="D125" i="24"/>
  <c r="Q205" i="24"/>
  <c r="Q118" i="24"/>
  <c r="F74" i="24"/>
  <c r="F130" i="24"/>
  <c r="R66" i="24"/>
  <c r="L200" i="24"/>
  <c r="L113" i="24"/>
  <c r="Q200" i="24"/>
  <c r="Q114" i="24"/>
  <c r="S54" i="24"/>
  <c r="AM102" i="22"/>
  <c r="AM133" i="22"/>
  <c r="Y107" i="22"/>
  <c r="Y134" i="22"/>
  <c r="F155" i="22"/>
  <c r="AA74" i="22"/>
  <c r="AA130" i="22"/>
  <c r="A210" i="22"/>
  <c r="A121" i="22"/>
  <c r="P71" i="22"/>
  <c r="P129" i="22"/>
  <c r="F201" i="22"/>
  <c r="D80" i="22"/>
  <c r="D137" i="22"/>
  <c r="AI74" i="22"/>
  <c r="AI130" i="22"/>
  <c r="D47" i="22"/>
  <c r="D115" i="22"/>
  <c r="D201" i="22"/>
  <c r="AG196" i="22"/>
  <c r="I75" i="22"/>
  <c r="I132" i="22"/>
  <c r="Q215" i="22"/>
  <c r="AL125" i="22"/>
  <c r="AG212" i="22"/>
  <c r="AG121" i="22"/>
  <c r="AG67" i="22"/>
  <c r="AG127" i="22"/>
  <c r="N197" i="22"/>
  <c r="F197" i="22"/>
  <c r="Y139" i="22"/>
  <c r="Y116" i="22"/>
  <c r="P68" i="21"/>
  <c r="P127" i="21"/>
  <c r="AG99" i="21"/>
  <c r="AG128" i="21"/>
  <c r="L60" i="21"/>
  <c r="L107" i="21"/>
  <c r="AK99" i="21"/>
  <c r="AK128" i="21"/>
  <c r="AI199" i="22"/>
  <c r="AK190" i="22"/>
  <c r="AG151" i="22"/>
  <c r="AI204" i="22"/>
  <c r="AI118" i="22"/>
  <c r="J71" i="21"/>
  <c r="J128" i="21"/>
  <c r="AA103" i="21"/>
  <c r="AA130" i="21"/>
  <c r="E74" i="21"/>
  <c r="L189" i="21"/>
  <c r="AJ219" i="21"/>
  <c r="O121" i="21"/>
  <c r="B206" i="21"/>
  <c r="B117" i="21"/>
  <c r="V205" i="21"/>
  <c r="V118" i="21"/>
  <c r="AA105" i="21"/>
  <c r="H99" i="21"/>
  <c r="H201" i="21"/>
  <c r="H114" i="21"/>
  <c r="AK188" i="21"/>
  <c r="W148" i="21"/>
  <c r="I68" i="21"/>
  <c r="I127" i="21"/>
  <c r="AE135" i="21"/>
  <c r="AE112" i="21"/>
  <c r="AE28" i="21"/>
  <c r="B188" i="21"/>
  <c r="J182" i="21"/>
  <c r="AE132" i="21"/>
  <c r="J208" i="21"/>
  <c r="J118" i="21"/>
  <c r="N98" i="21"/>
  <c r="N126" i="21"/>
  <c r="X217" i="21"/>
  <c r="P150" i="21"/>
  <c r="AI196" i="21"/>
  <c r="W135" i="21"/>
  <c r="W112" i="21"/>
  <c r="AM192" i="21"/>
  <c r="R192" i="21"/>
  <c r="AA201" i="21"/>
  <c r="AA113" i="21"/>
  <c r="AE200" i="21"/>
  <c r="AE114" i="21"/>
  <c r="AG143" i="21"/>
  <c r="A110" i="21"/>
  <c r="Y186" i="22"/>
  <c r="J29" i="27"/>
  <c r="L98" i="27"/>
  <c r="L126" i="27"/>
  <c r="B103" i="27"/>
  <c r="B78" i="27"/>
  <c r="AA105" i="27"/>
  <c r="P98" i="27"/>
  <c r="P129" i="27"/>
  <c r="U70" i="27"/>
  <c r="U126" i="27"/>
  <c r="Y193" i="27"/>
  <c r="D200" i="27"/>
  <c r="D113" i="27"/>
  <c r="G189" i="27"/>
  <c r="V110" i="27"/>
  <c r="Q66" i="27"/>
  <c r="Q122" i="27"/>
  <c r="AA189" i="27"/>
  <c r="C211" i="27"/>
  <c r="R121" i="27"/>
  <c r="Y106" i="26"/>
  <c r="B142" i="26"/>
  <c r="AA99" i="26"/>
  <c r="AA128" i="26"/>
  <c r="Y99" i="26"/>
  <c r="Y128" i="26"/>
  <c r="B100" i="26"/>
  <c r="D98" i="27"/>
  <c r="D126" i="27"/>
  <c r="S70" i="27"/>
  <c r="S126" i="27"/>
  <c r="F68" i="27"/>
  <c r="F127" i="27"/>
  <c r="I98" i="27"/>
  <c r="I126" i="27"/>
  <c r="Y98" i="27"/>
  <c r="Y129" i="27"/>
  <c r="J71" i="27"/>
  <c r="J128" i="27"/>
  <c r="AA103" i="27"/>
  <c r="AA130" i="27"/>
  <c r="H64" i="27"/>
  <c r="H124" i="27"/>
  <c r="J199" i="27"/>
  <c r="R107" i="27"/>
  <c r="X110" i="27"/>
  <c r="V207" i="27"/>
  <c r="V116" i="27"/>
  <c r="I109" i="27"/>
  <c r="X107" i="27"/>
  <c r="R66" i="27"/>
  <c r="R122" i="27"/>
  <c r="T199" i="27"/>
  <c r="AA63" i="27"/>
  <c r="AA123" i="27"/>
  <c r="V210" i="27"/>
  <c r="G119" i="27"/>
  <c r="S207" i="27"/>
  <c r="S116" i="27"/>
  <c r="F193" i="27"/>
  <c r="P110" i="27"/>
  <c r="E211" i="27"/>
  <c r="T121" i="27"/>
  <c r="W209" i="27"/>
  <c r="W115" i="27"/>
  <c r="AA201" i="27"/>
  <c r="AA113" i="27"/>
  <c r="F135" i="27"/>
  <c r="F108" i="27"/>
  <c r="X192" i="27"/>
  <c r="K110" i="27"/>
  <c r="U205" i="27"/>
  <c r="U118" i="27"/>
  <c r="J201" i="27"/>
  <c r="J114" i="27"/>
  <c r="J68" i="26"/>
  <c r="J127" i="26"/>
  <c r="F98" i="26"/>
  <c r="F126" i="26"/>
  <c r="AA98" i="26"/>
  <c r="AA129" i="26"/>
  <c r="U103" i="26"/>
  <c r="U130" i="26"/>
  <c r="S31" i="26"/>
  <c r="S127" i="26"/>
  <c r="L150" i="26"/>
  <c r="B74" i="26"/>
  <c r="B130" i="26"/>
  <c r="W191" i="26"/>
  <c r="B196" i="26"/>
  <c r="Y208" i="26"/>
  <c r="Y117" i="26"/>
  <c r="P201" i="26"/>
  <c r="Z201" i="26"/>
  <c r="T215" i="26"/>
  <c r="Y192" i="26"/>
  <c r="H201" i="26"/>
  <c r="H114" i="26"/>
  <c r="U147" i="26"/>
  <c r="S6" i="14"/>
  <c r="J31" i="25"/>
  <c r="J142" i="25"/>
  <c r="F131" i="26"/>
  <c r="Y99" i="25"/>
  <c r="Y128" i="25"/>
  <c r="Y103" i="25"/>
  <c r="Y130" i="25"/>
  <c r="Q150" i="25"/>
  <c r="W199" i="25"/>
  <c r="S65" i="25"/>
  <c r="S124" i="25"/>
  <c r="S63" i="25"/>
  <c r="S123" i="25"/>
  <c r="AA193" i="25"/>
  <c r="AA63" i="25"/>
  <c r="Y65" i="25"/>
  <c r="Y124" i="25"/>
  <c r="U199" i="25"/>
  <c r="U66" i="25"/>
  <c r="U122" i="25"/>
  <c r="AA65" i="25"/>
  <c r="AA124" i="25"/>
  <c r="P151" i="25"/>
  <c r="W64" i="25"/>
  <c r="W125" i="25"/>
  <c r="U67" i="25"/>
  <c r="K204" i="25"/>
  <c r="K116" i="25"/>
  <c r="J208" i="25"/>
  <c r="J118" i="25"/>
  <c r="Y64" i="25"/>
  <c r="Y125" i="25"/>
  <c r="W205" i="25"/>
  <c r="W118" i="25"/>
  <c r="S200" i="25"/>
  <c r="S114" i="25"/>
  <c r="X117" i="25"/>
  <c r="L186" i="25"/>
  <c r="I206" i="25"/>
  <c r="I117" i="25"/>
  <c r="AM32" i="22"/>
  <c r="AM195" i="22"/>
  <c r="AM103" i="22"/>
  <c r="AM132" i="22"/>
  <c r="Q70" i="24"/>
  <c r="Q126" i="24"/>
  <c r="Y98" i="24"/>
  <c r="Y129" i="24"/>
  <c r="U70" i="24"/>
  <c r="U126" i="24"/>
  <c r="H148" i="24"/>
  <c r="H115" i="24"/>
  <c r="B76" i="24"/>
  <c r="B133" i="24"/>
  <c r="B135" i="24"/>
  <c r="B108" i="24"/>
  <c r="F64" i="24"/>
  <c r="F124" i="24"/>
  <c r="J67" i="24"/>
  <c r="J125" i="24"/>
  <c r="W205" i="24"/>
  <c r="W118" i="24"/>
  <c r="U193" i="24"/>
  <c r="L208" i="24"/>
  <c r="L118" i="24"/>
  <c r="L74" i="24"/>
  <c r="L130" i="24"/>
  <c r="U148" i="24"/>
  <c r="Y67" i="24"/>
  <c r="J201" i="24"/>
  <c r="J114" i="24"/>
  <c r="Y184" i="24"/>
  <c r="L65" i="22"/>
  <c r="L127" i="22"/>
  <c r="AA200" i="24"/>
  <c r="AA114" i="24"/>
  <c r="AK102" i="22"/>
  <c r="AK133" i="22"/>
  <c r="AE107" i="22"/>
  <c r="AE134" i="22"/>
  <c r="AA136" i="22"/>
  <c r="J71" i="22"/>
  <c r="J129" i="22"/>
  <c r="W209" i="22"/>
  <c r="W122" i="22"/>
  <c r="AA203" i="22"/>
  <c r="J24" i="22"/>
  <c r="J146" i="22"/>
  <c r="F24" i="22"/>
  <c r="E75" i="22"/>
  <c r="E132" i="22"/>
  <c r="W66" i="22"/>
  <c r="W114" i="22"/>
  <c r="P33" i="22"/>
  <c r="AM74" i="22"/>
  <c r="AM130" i="22"/>
  <c r="F78" i="22"/>
  <c r="F134" i="22"/>
  <c r="B71" i="22"/>
  <c r="B129" i="22"/>
  <c r="D49" i="22"/>
  <c r="D149" i="22"/>
  <c r="F80" i="22"/>
  <c r="F137" i="22"/>
  <c r="AA211" i="22"/>
  <c r="AA120" i="22"/>
  <c r="M75" i="22"/>
  <c r="M132" i="22"/>
  <c r="F198" i="22"/>
  <c r="G215" i="22"/>
  <c r="AB125" i="22"/>
  <c r="AM212" i="22"/>
  <c r="AM121" i="22"/>
  <c r="B68" i="22"/>
  <c r="B128" i="22"/>
  <c r="H152" i="22"/>
  <c r="H119" i="22"/>
  <c r="AA152" i="22"/>
  <c r="Y204" i="22"/>
  <c r="Y118" i="22"/>
  <c r="H197" i="22"/>
  <c r="W199" i="22"/>
  <c r="P152" i="22"/>
  <c r="P119" i="22"/>
  <c r="AA99" i="21"/>
  <c r="AA128" i="21"/>
  <c r="AI99" i="21"/>
  <c r="AI128" i="21"/>
  <c r="D152" i="22"/>
  <c r="D119" i="22"/>
  <c r="AK204" i="22"/>
  <c r="AK118" i="22"/>
  <c r="D71" i="21"/>
  <c r="D128" i="21"/>
  <c r="K74" i="21"/>
  <c r="R189" i="21"/>
  <c r="AB219" i="21"/>
  <c r="G121" i="21"/>
  <c r="F208" i="21"/>
  <c r="F118" i="21"/>
  <c r="H206" i="21"/>
  <c r="H117" i="21"/>
  <c r="AB205" i="21"/>
  <c r="AB118" i="21"/>
  <c r="Z219" i="21"/>
  <c r="E121" i="21"/>
  <c r="F201" i="21"/>
  <c r="F114" i="21"/>
  <c r="Y200" i="21"/>
  <c r="Y114" i="21"/>
  <c r="M68" i="21"/>
  <c r="M127" i="21"/>
  <c r="AA135" i="21"/>
  <c r="AA112" i="21"/>
  <c r="F33" i="21"/>
  <c r="F129" i="21"/>
  <c r="L71" i="21"/>
  <c r="L128" i="21"/>
  <c r="P208" i="21"/>
  <c r="P118" i="21"/>
  <c r="J98" i="21"/>
  <c r="J126" i="21"/>
  <c r="AG201" i="21"/>
  <c r="AG113" i="21"/>
  <c r="W200" i="21"/>
  <c r="W114" i="21"/>
  <c r="AE70" i="21"/>
  <c r="AE126" i="21"/>
  <c r="AC143" i="21"/>
  <c r="Q110" i="21"/>
  <c r="AC186" i="22"/>
  <c r="AK186" i="22"/>
  <c r="B98" i="27"/>
  <c r="B126" i="27"/>
  <c r="U192" i="27"/>
  <c r="F200" i="27"/>
  <c r="F113" i="27"/>
  <c r="T104" i="27"/>
  <c r="W184" i="27"/>
  <c r="AA197" i="27"/>
  <c r="B200" i="27"/>
  <c r="B113" i="27"/>
  <c r="Y207" i="27"/>
  <c r="Y116" i="27"/>
  <c r="W192" i="27"/>
  <c r="I211" i="27"/>
  <c r="X121" i="27"/>
  <c r="Y13" i="26"/>
  <c r="B131" i="27"/>
  <c r="B71" i="26"/>
  <c r="B128" i="26"/>
  <c r="Q103" i="26"/>
  <c r="Q130" i="26"/>
  <c r="S64" i="26"/>
  <c r="S125" i="26"/>
  <c r="B135" i="26"/>
  <c r="B108" i="26"/>
  <c r="B65" i="26"/>
  <c r="U205" i="26"/>
  <c r="U118" i="26"/>
  <c r="J148" i="26"/>
  <c r="J115" i="26"/>
  <c r="U191" i="26"/>
  <c r="H148" i="26"/>
  <c r="H115" i="26"/>
  <c r="L185" i="26"/>
  <c r="T81" i="24"/>
  <c r="V113" i="26"/>
  <c r="V81" i="26"/>
  <c r="P81" i="25"/>
  <c r="E82" i="24"/>
  <c r="L68" i="27"/>
  <c r="L127" i="27"/>
  <c r="S98" i="27"/>
  <c r="S129" i="27"/>
  <c r="Q103" i="27"/>
  <c r="Q130" i="27"/>
  <c r="T207" i="27"/>
  <c r="T116" i="27"/>
  <c r="W207" i="27"/>
  <c r="W116" i="27"/>
  <c r="S198" i="27"/>
  <c r="T210" i="27"/>
  <c r="E119" i="27"/>
  <c r="T209" i="27"/>
  <c r="T115" i="27"/>
  <c r="L193" i="27"/>
  <c r="Z192" i="27"/>
  <c r="S63" i="27"/>
  <c r="S123" i="27"/>
  <c r="Y201" i="27"/>
  <c r="Y113" i="27"/>
  <c r="L135" i="27"/>
  <c r="L108" i="27"/>
  <c r="E189" i="27"/>
  <c r="T110" i="27"/>
  <c r="H201" i="27"/>
  <c r="H114" i="27"/>
  <c r="A110" i="27"/>
  <c r="J185" i="27"/>
  <c r="S205" i="27"/>
  <c r="S118" i="27"/>
  <c r="F201" i="27"/>
  <c r="F114" i="27"/>
  <c r="Q131" i="27"/>
  <c r="Q98" i="26"/>
  <c r="Q129" i="26"/>
  <c r="F137" i="26"/>
  <c r="AA141" i="26"/>
  <c r="U73" i="26"/>
  <c r="U78" i="26"/>
  <c r="F206" i="26"/>
  <c r="F117" i="26"/>
  <c r="W198" i="26"/>
  <c r="J192" i="26"/>
  <c r="J63" i="26"/>
  <c r="Y191" i="26"/>
  <c r="H196" i="26"/>
  <c r="J199" i="26"/>
  <c r="Q208" i="26"/>
  <c r="Q117" i="26"/>
  <c r="Z205" i="26"/>
  <c r="Z118" i="26"/>
  <c r="X201" i="26"/>
  <c r="K198" i="26"/>
  <c r="F189" i="26"/>
  <c r="U192" i="26"/>
  <c r="B201" i="26"/>
  <c r="B114" i="26"/>
  <c r="AA147" i="26"/>
  <c r="I148" i="26"/>
  <c r="Y148" i="26"/>
  <c r="H68" i="25"/>
  <c r="H127" i="25"/>
  <c r="S77" i="25"/>
  <c r="S67" i="25"/>
  <c r="Q141" i="25"/>
  <c r="AA99" i="25"/>
  <c r="AA128" i="25"/>
  <c r="Y63" i="25"/>
  <c r="Y123" i="25"/>
  <c r="AA199" i="25"/>
  <c r="G195" i="25"/>
  <c r="AA66" i="25"/>
  <c r="AA122" i="25"/>
  <c r="S199" i="25"/>
  <c r="W65" i="25"/>
  <c r="W124" i="25"/>
  <c r="V151" i="25"/>
  <c r="W192" i="25"/>
  <c r="D148" i="25"/>
  <c r="D115" i="25"/>
  <c r="F206" i="25"/>
  <c r="F117" i="25"/>
  <c r="F200" i="25"/>
  <c r="F113" i="25"/>
  <c r="AA67" i="25"/>
  <c r="T205" i="25"/>
  <c r="T118" i="25"/>
  <c r="S64" i="25"/>
  <c r="S125" i="25"/>
  <c r="L64" i="25"/>
  <c r="L124" i="25"/>
  <c r="K148" i="25"/>
  <c r="U185" i="25"/>
  <c r="Z117" i="25"/>
  <c r="AA148" i="25"/>
  <c r="A206" i="25"/>
  <c r="A117" i="25"/>
  <c r="J72" i="22"/>
  <c r="J131" i="22"/>
  <c r="J75" i="22"/>
  <c r="J132" i="22"/>
  <c r="AA99" i="24"/>
  <c r="AA128" i="24"/>
  <c r="Y142" i="24"/>
  <c r="S98" i="24"/>
  <c r="S129" i="24"/>
  <c r="Y99" i="24"/>
  <c r="Y128" i="24"/>
  <c r="H76" i="24"/>
  <c r="H133" i="24"/>
  <c r="H135" i="24"/>
  <c r="H108" i="24"/>
  <c r="L64" i="24"/>
  <c r="L124" i="24"/>
  <c r="Q64" i="24"/>
  <c r="Q125" i="24"/>
  <c r="C212" i="24"/>
  <c r="H206" i="24"/>
  <c r="H117" i="24"/>
  <c r="W193" i="24"/>
  <c r="W63" i="24"/>
  <c r="U205" i="24"/>
  <c r="U118" i="24"/>
  <c r="L206" i="24"/>
  <c r="L117" i="24"/>
  <c r="AA64" i="24"/>
  <c r="AA125" i="24"/>
  <c r="T205" i="24"/>
  <c r="T118" i="24"/>
  <c r="W102" i="22"/>
  <c r="W133" i="22"/>
  <c r="S200" i="24"/>
  <c r="S114" i="24"/>
  <c r="S209" i="24"/>
  <c r="S115" i="24"/>
  <c r="AI102" i="22"/>
  <c r="AI133" i="22"/>
  <c r="AK107" i="22"/>
  <c r="AK134" i="22"/>
  <c r="AK200" i="22"/>
  <c r="AC209" i="22"/>
  <c r="AC122" i="22"/>
  <c r="Z115" i="22"/>
  <c r="AG69" i="22"/>
  <c r="AG128" i="22"/>
  <c r="W83" i="22"/>
  <c r="AK74" i="22"/>
  <c r="AK130" i="22"/>
  <c r="R71" i="22"/>
  <c r="R129" i="22"/>
  <c r="P78" i="22"/>
  <c r="P134" i="22"/>
  <c r="F212" i="22"/>
  <c r="F122" i="22"/>
  <c r="Q75" i="22"/>
  <c r="Q132" i="22"/>
  <c r="B198" i="22"/>
  <c r="AE212" i="22"/>
  <c r="AE121" i="22"/>
  <c r="Y212" i="22"/>
  <c r="Y121" i="22"/>
  <c r="Y151" i="22"/>
  <c r="P68" i="22"/>
  <c r="P128" i="22"/>
  <c r="J152" i="22"/>
  <c r="J119" i="22"/>
  <c r="AC152" i="22"/>
  <c r="AI67" i="22"/>
  <c r="AI127" i="22"/>
  <c r="R197" i="22"/>
  <c r="AG139" i="22"/>
  <c r="AG116" i="22"/>
  <c r="R135" i="21"/>
  <c r="R108" i="21"/>
  <c r="AG98" i="21"/>
  <c r="AG129" i="21"/>
  <c r="AM99" i="21"/>
  <c r="AM128" i="21"/>
  <c r="AC71" i="22"/>
  <c r="AC151" i="22"/>
  <c r="AI188" i="22"/>
  <c r="AG204" i="22"/>
  <c r="AG118" i="22"/>
  <c r="N71" i="21"/>
  <c r="N128" i="21"/>
  <c r="Q74" i="21"/>
  <c r="N206" i="21"/>
  <c r="N117" i="21"/>
  <c r="AH205" i="21"/>
  <c r="AH118" i="21"/>
  <c r="AF219" i="21"/>
  <c r="K121" i="21"/>
  <c r="AK135" i="21"/>
  <c r="AK112" i="21"/>
  <c r="N208" i="21"/>
  <c r="N118" i="21"/>
  <c r="L201" i="21"/>
  <c r="L114" i="21"/>
  <c r="Q68" i="21"/>
  <c r="Q127" i="21"/>
  <c r="C110" i="21"/>
  <c r="AG135" i="21"/>
  <c r="AG112" i="21"/>
  <c r="F151" i="21"/>
  <c r="AK132" i="21"/>
  <c r="AC103" i="21"/>
  <c r="AC130" i="21"/>
  <c r="H208" i="21"/>
  <c r="H118" i="21"/>
  <c r="P98" i="21"/>
  <c r="P126" i="21"/>
  <c r="W103" i="21"/>
  <c r="W130" i="21"/>
  <c r="AB217" i="21"/>
  <c r="AC201" i="21"/>
  <c r="AC113" i="21"/>
  <c r="AC200" i="21"/>
  <c r="AC114" i="21"/>
  <c r="J186" i="21"/>
  <c r="W70" i="21"/>
  <c r="W126" i="21"/>
  <c r="AI143" i="21"/>
  <c r="W186" i="22"/>
  <c r="W70" i="27"/>
  <c r="W126" i="27"/>
  <c r="F98" i="27"/>
  <c r="F126" i="27"/>
  <c r="B101" i="27"/>
  <c r="S66" i="27"/>
  <c r="S122" i="27"/>
  <c r="AA182" i="27"/>
  <c r="L64" i="27"/>
  <c r="L124" i="27"/>
  <c r="R207" i="27"/>
  <c r="R116" i="27"/>
  <c r="W185" i="27"/>
  <c r="S70" i="26"/>
  <c r="S126" i="26"/>
  <c r="W142" i="26"/>
  <c r="W105" i="26"/>
  <c r="W195" i="26"/>
  <c r="B194" i="26"/>
  <c r="AA209" i="26"/>
  <c r="AA115" i="26"/>
  <c r="J200" i="26"/>
  <c r="J113" i="26"/>
  <c r="S186" i="26"/>
  <c r="S199" i="26"/>
  <c r="S65" i="26"/>
  <c r="S124" i="26"/>
  <c r="H183" i="26"/>
  <c r="A82" i="24"/>
  <c r="Z98" i="27"/>
  <c r="Z129" i="27"/>
  <c r="AA98" i="27"/>
  <c r="AA129" i="27"/>
  <c r="F71" i="27"/>
  <c r="F128" i="27"/>
  <c r="Z207" i="27"/>
  <c r="Z116" i="27"/>
  <c r="Z66" i="27"/>
  <c r="Z122" i="27"/>
  <c r="AA194" i="27"/>
  <c r="P199" i="27"/>
  <c r="E111" i="27"/>
  <c r="Z210" i="27"/>
  <c r="K119" i="27"/>
  <c r="Z209" i="27"/>
  <c r="Z115" i="27"/>
  <c r="B193" i="27"/>
  <c r="Y65" i="27"/>
  <c r="Y124" i="27"/>
  <c r="H208" i="27"/>
  <c r="H118" i="27"/>
  <c r="S201" i="27"/>
  <c r="S113" i="27"/>
  <c r="H135" i="27"/>
  <c r="H108" i="27"/>
  <c r="K189" i="27"/>
  <c r="Z110" i="27"/>
  <c r="G110" i="27"/>
  <c r="B201" i="27"/>
  <c r="B114" i="27"/>
  <c r="Q54" i="27"/>
  <c r="Y205" i="27"/>
  <c r="Y118" i="27"/>
  <c r="AA208" i="27"/>
  <c r="AA117" i="27"/>
  <c r="B183" i="27"/>
  <c r="W96" i="27"/>
  <c r="F71" i="26"/>
  <c r="F128" i="26"/>
  <c r="W98" i="26"/>
  <c r="W129" i="26"/>
  <c r="J149" i="26"/>
  <c r="R132" i="26"/>
  <c r="Y135" i="26"/>
  <c r="Y112" i="26"/>
  <c r="U135" i="26"/>
  <c r="U112" i="26"/>
  <c r="F67" i="26"/>
  <c r="F125" i="26"/>
  <c r="S191" i="26"/>
  <c r="D199" i="26"/>
  <c r="W201" i="26"/>
  <c r="W113" i="26"/>
  <c r="T205" i="26"/>
  <c r="T118" i="26"/>
  <c r="W207" i="26"/>
  <c r="W116" i="26"/>
  <c r="W200" i="26"/>
  <c r="W114" i="26"/>
  <c r="S63" i="26"/>
  <c r="S123" i="26"/>
  <c r="U201" i="26"/>
  <c r="U113" i="26"/>
  <c r="E198" i="26"/>
  <c r="Q192" i="26"/>
  <c r="J204" i="26"/>
  <c r="J116" i="26"/>
  <c r="J201" i="26"/>
  <c r="J114" i="26"/>
  <c r="S148" i="26"/>
  <c r="S137" i="25"/>
  <c r="S151" i="25"/>
  <c r="U100" i="25"/>
  <c r="U192" i="25"/>
  <c r="G71" i="25"/>
  <c r="J68" i="25"/>
  <c r="J127" i="25"/>
  <c r="W132" i="25"/>
  <c r="W141" i="25"/>
  <c r="S99" i="25"/>
  <c r="S128" i="25"/>
  <c r="D74" i="25"/>
  <c r="D130" i="25"/>
  <c r="K110" i="25"/>
  <c r="A195" i="25"/>
  <c r="S66" i="25"/>
  <c r="S122" i="25"/>
  <c r="J148" i="25"/>
  <c r="J115" i="25"/>
  <c r="L206" i="25"/>
  <c r="L117" i="25"/>
  <c r="Q67" i="25"/>
  <c r="Z205" i="25"/>
  <c r="Z118" i="25"/>
  <c r="H64" i="25"/>
  <c r="H124" i="25"/>
  <c r="E148" i="25"/>
  <c r="S148" i="25"/>
  <c r="F184" i="25"/>
  <c r="R117" i="25"/>
  <c r="C206" i="25"/>
  <c r="C117" i="25"/>
  <c r="AA186" i="25"/>
  <c r="N72" i="22"/>
  <c r="N131" i="22"/>
  <c r="N75" i="22"/>
  <c r="N132" i="22"/>
  <c r="U99" i="24"/>
  <c r="U128" i="24"/>
  <c r="J132" i="24"/>
  <c r="J195" i="24"/>
  <c r="S142" i="24"/>
  <c r="U22" i="24"/>
  <c r="U146" i="24"/>
  <c r="B193" i="24"/>
  <c r="L76" i="24"/>
  <c r="L133" i="24"/>
  <c r="J196" i="24"/>
  <c r="Y193" i="24"/>
  <c r="D64" i="24"/>
  <c r="D124" i="24"/>
  <c r="AG77" i="22"/>
  <c r="AG82" i="22"/>
  <c r="J103" i="24"/>
  <c r="J78" i="24"/>
  <c r="F192" i="24"/>
  <c r="B148" i="24"/>
  <c r="B115" i="24"/>
  <c r="Z66" i="24"/>
  <c r="B184" i="24"/>
  <c r="AK35" i="22"/>
  <c r="AK131" i="22"/>
  <c r="B200" i="24"/>
  <c r="B113" i="24"/>
  <c r="V205" i="24"/>
  <c r="V118" i="24"/>
  <c r="B201" i="24"/>
  <c r="B114" i="24"/>
  <c r="W184" i="24"/>
  <c r="Y200" i="24"/>
  <c r="Y114" i="24"/>
  <c r="Y209" i="24"/>
  <c r="Y115" i="24"/>
  <c r="AG107" i="22"/>
  <c r="AG134" i="22"/>
  <c r="AG60" i="22"/>
  <c r="AG111" i="22"/>
  <c r="AI69" i="22"/>
  <c r="AI128" i="22"/>
  <c r="AI209" i="22"/>
  <c r="AI122" i="22"/>
  <c r="AC203" i="22"/>
  <c r="R201" i="22"/>
  <c r="AM201" i="22"/>
  <c r="AC220" i="22"/>
  <c r="AC69" i="22"/>
  <c r="F67" i="22"/>
  <c r="AK211" i="22"/>
  <c r="AK120" i="22"/>
  <c r="AC83" i="22"/>
  <c r="L80" i="22"/>
  <c r="L137" i="22"/>
  <c r="AE69" i="22"/>
  <c r="AE128" i="22"/>
  <c r="D212" i="22"/>
  <c r="D122" i="22"/>
  <c r="O75" i="22"/>
  <c r="O132" i="22"/>
  <c r="AH111" i="22"/>
  <c r="R198" i="22"/>
  <c r="W212" i="22"/>
  <c r="W121" i="22"/>
  <c r="AA204" i="22"/>
  <c r="AA118" i="22"/>
  <c r="W67" i="22"/>
  <c r="W127" i="22"/>
  <c r="L152" i="22"/>
  <c r="L119" i="22"/>
  <c r="Y152" i="22"/>
  <c r="AC67" i="22"/>
  <c r="AC127" i="22"/>
  <c r="AK188" i="22"/>
  <c r="W100" i="22"/>
  <c r="L135" i="21"/>
  <c r="L108" i="21"/>
  <c r="R148" i="21"/>
  <c r="R115" i="21"/>
  <c r="AA98" i="21"/>
  <c r="AA129" i="21"/>
  <c r="D204" i="22"/>
  <c r="D117" i="22"/>
  <c r="AI100" i="22"/>
  <c r="AM199" i="22"/>
  <c r="R71" i="21"/>
  <c r="R128" i="21"/>
  <c r="M74" i="21"/>
  <c r="J206" i="21"/>
  <c r="J117" i="21"/>
  <c r="Z205" i="21"/>
  <c r="Z118" i="21"/>
  <c r="AL219" i="21"/>
  <c r="Q121" i="21"/>
  <c r="L99" i="21"/>
  <c r="H194" i="21"/>
  <c r="Y201" i="21"/>
  <c r="Y113" i="21"/>
  <c r="R201" i="21"/>
  <c r="R114" i="21"/>
  <c r="P131" i="21"/>
  <c r="O68" i="21"/>
  <c r="O127" i="21"/>
  <c r="AM135" i="21"/>
  <c r="AM112" i="21"/>
  <c r="AE207" i="21"/>
  <c r="AE116" i="21"/>
  <c r="AI132" i="21"/>
  <c r="AC71" i="21"/>
  <c r="AC195" i="21"/>
  <c r="D98" i="21"/>
  <c r="D126" i="21"/>
  <c r="AE77" i="21"/>
  <c r="AE67" i="21"/>
  <c r="M110" i="21"/>
  <c r="R193" i="21"/>
  <c r="AI185" i="21"/>
  <c r="H150" i="21"/>
  <c r="W191" i="21"/>
  <c r="V217" i="21"/>
  <c r="N192" i="21"/>
  <c r="AI201" i="21"/>
  <c r="AI113" i="21"/>
  <c r="H193" i="21"/>
  <c r="AI200" i="21"/>
  <c r="AI114" i="21"/>
  <c r="AC70" i="21"/>
  <c r="AC126" i="21"/>
  <c r="W143" i="21"/>
  <c r="Q70" i="27"/>
  <c r="Q126" i="27"/>
  <c r="AA132" i="27"/>
  <c r="L198" i="27"/>
  <c r="W189" i="27"/>
  <c r="W66" i="27"/>
  <c r="W122" i="27"/>
  <c r="H200" i="27"/>
  <c r="H113" i="27"/>
  <c r="H192" i="27"/>
  <c r="S135" i="27"/>
  <c r="S112" i="27"/>
  <c r="Q190" i="27"/>
  <c r="F184" i="27"/>
  <c r="W143" i="26"/>
  <c r="H68" i="26"/>
  <c r="H127" i="26"/>
  <c r="L78" i="26"/>
  <c r="F142" i="26"/>
  <c r="S150" i="26"/>
  <c r="R81" i="24"/>
  <c r="P113" i="26"/>
  <c r="P81" i="26"/>
  <c r="I82" i="24"/>
  <c r="T98" i="27"/>
  <c r="T129" i="27"/>
  <c r="Q98" i="27"/>
  <c r="Q129" i="27"/>
  <c r="S100" i="27"/>
  <c r="S192" i="27"/>
  <c r="L71" i="27"/>
  <c r="L128" i="27"/>
  <c r="B74" i="27"/>
  <c r="B130" i="27"/>
  <c r="J67" i="27"/>
  <c r="J125" i="27"/>
  <c r="J198" i="27"/>
  <c r="S194" i="27"/>
  <c r="A109" i="27"/>
  <c r="K111" i="27"/>
  <c r="R210" i="27"/>
  <c r="C119" i="27"/>
  <c r="X209" i="27"/>
  <c r="X115" i="27"/>
  <c r="F187" i="27"/>
  <c r="H193" i="27"/>
  <c r="D135" i="27"/>
  <c r="D108" i="27"/>
  <c r="C189" i="27"/>
  <c r="R110" i="27"/>
  <c r="U65" i="27"/>
  <c r="U124" i="27"/>
  <c r="Y63" i="27"/>
  <c r="Y123" i="27"/>
  <c r="E110" i="27"/>
  <c r="W54" i="27"/>
  <c r="S208" i="27"/>
  <c r="S117" i="27"/>
  <c r="B186" i="27"/>
  <c r="AA131" i="27"/>
  <c r="U70" i="26"/>
  <c r="U126" i="26"/>
  <c r="U99" i="26"/>
  <c r="U128" i="26"/>
  <c r="T99" i="26"/>
  <c r="L74" i="26"/>
  <c r="L130" i="26"/>
  <c r="Y193" i="26"/>
  <c r="Y63" i="26"/>
  <c r="Z102" i="26"/>
  <c r="K134" i="26"/>
  <c r="J74" i="26"/>
  <c r="J130" i="26"/>
  <c r="T132" i="26"/>
  <c r="F76" i="26"/>
  <c r="F133" i="26"/>
  <c r="L79" i="26"/>
  <c r="AA135" i="26"/>
  <c r="AA112" i="26"/>
  <c r="L67" i="26"/>
  <c r="L125" i="26"/>
  <c r="A110" i="26"/>
  <c r="K110" i="26"/>
  <c r="S194" i="26"/>
  <c r="U209" i="26"/>
  <c r="U115" i="26"/>
  <c r="T79" i="26"/>
  <c r="F197" i="26"/>
  <c r="F64" i="26"/>
  <c r="F124" i="26"/>
  <c r="H199" i="26"/>
  <c r="V205" i="26"/>
  <c r="V118" i="26"/>
  <c r="Q200" i="26"/>
  <c r="Q114" i="26"/>
  <c r="H204" i="26"/>
  <c r="H116" i="26"/>
  <c r="S66" i="26"/>
  <c r="S122" i="26"/>
  <c r="S207" i="26"/>
  <c r="S116" i="26"/>
  <c r="U200" i="26"/>
  <c r="U114" i="26"/>
  <c r="U24" i="26"/>
  <c r="Z215" i="26"/>
  <c r="B204" i="26"/>
  <c r="B116" i="26"/>
  <c r="W148" i="26"/>
  <c r="Y185" i="26"/>
  <c r="A71" i="25"/>
  <c r="D68" i="25"/>
  <c r="D127" i="25"/>
  <c r="Q132" i="25"/>
  <c r="Q70" i="25"/>
  <c r="Q126" i="25"/>
  <c r="J74" i="25"/>
  <c r="J130" i="25"/>
  <c r="F192" i="25"/>
  <c r="F63" i="25"/>
  <c r="W66" i="25"/>
  <c r="W122" i="25"/>
  <c r="Z108" i="25"/>
  <c r="J135" i="25"/>
  <c r="J108" i="25"/>
  <c r="Y192" i="25"/>
  <c r="K195" i="25"/>
  <c r="F148" i="25"/>
  <c r="F115" i="25"/>
  <c r="B206" i="25"/>
  <c r="B117" i="25"/>
  <c r="Y205" i="25"/>
  <c r="Y118" i="25"/>
  <c r="F208" i="25"/>
  <c r="F118" i="25"/>
  <c r="P205" i="25"/>
  <c r="P118" i="25"/>
  <c r="AA64" i="25"/>
  <c r="AA125" i="25"/>
  <c r="B64" i="25"/>
  <c r="B124" i="25"/>
  <c r="B200" i="25"/>
  <c r="B113" i="25"/>
  <c r="I148" i="25"/>
  <c r="T117" i="25"/>
  <c r="U148" i="25"/>
  <c r="K206" i="25"/>
  <c r="K117" i="25"/>
  <c r="Y70" i="24"/>
  <c r="Y126" i="24"/>
  <c r="R72" i="22"/>
  <c r="R131" i="22"/>
  <c r="R75" i="22"/>
  <c r="R132" i="22"/>
  <c r="W99" i="24"/>
  <c r="W128" i="24"/>
  <c r="F150" i="24"/>
  <c r="Q193" i="24"/>
  <c r="J64" i="24"/>
  <c r="J124" i="24"/>
  <c r="C74" i="24"/>
  <c r="C130" i="24"/>
  <c r="B198" i="24"/>
  <c r="U63" i="24"/>
  <c r="U123" i="24"/>
  <c r="F206" i="24"/>
  <c r="F117" i="24"/>
  <c r="AA63" i="24"/>
  <c r="AA123" i="24"/>
  <c r="G212" i="24"/>
  <c r="B74" i="24"/>
  <c r="B130" i="24"/>
  <c r="U200" i="24"/>
  <c r="U114" i="24"/>
  <c r="L184" i="24"/>
  <c r="X205" i="24"/>
  <c r="X118" i="24"/>
  <c r="H201" i="24"/>
  <c r="H114" i="24"/>
  <c r="F28" i="22"/>
  <c r="F150" i="22"/>
  <c r="W200" i="24"/>
  <c r="W114" i="24"/>
  <c r="U209" i="24"/>
  <c r="U115" i="24"/>
  <c r="O114" i="22"/>
  <c r="AE60" i="22"/>
  <c r="AE111" i="22"/>
  <c r="AK209" i="22"/>
  <c r="AK122" i="22"/>
  <c r="N78" i="22"/>
  <c r="N134" i="22"/>
  <c r="Q111" i="22"/>
  <c r="B67" i="22"/>
  <c r="W211" i="22"/>
  <c r="W120" i="22"/>
  <c r="J205" i="22"/>
  <c r="J118" i="22"/>
  <c r="C75" i="22"/>
  <c r="C132" i="22"/>
  <c r="P198" i="22"/>
  <c r="B80" i="22"/>
  <c r="B137" i="22"/>
  <c r="H198" i="22"/>
  <c r="W69" i="22"/>
  <c r="W128" i="22"/>
  <c r="J212" i="22"/>
  <c r="J122" i="22"/>
  <c r="AJ115" i="22"/>
  <c r="M215" i="22"/>
  <c r="AH125" i="22"/>
  <c r="AC212" i="22"/>
  <c r="AC121" i="22"/>
  <c r="N68" i="22"/>
  <c r="N128" i="22"/>
  <c r="F204" i="22"/>
  <c r="F117" i="22"/>
  <c r="AE67" i="22"/>
  <c r="AE127" i="22"/>
  <c r="D197" i="22"/>
  <c r="AI139" i="22"/>
  <c r="AI116" i="22"/>
  <c r="F135" i="21"/>
  <c r="F108" i="21"/>
  <c r="F67" i="21"/>
  <c r="F125" i="21"/>
  <c r="L148" i="21"/>
  <c r="L115" i="21"/>
  <c r="AM98" i="21"/>
  <c r="AM129" i="21"/>
  <c r="AK100" i="22"/>
  <c r="AG188" i="22"/>
  <c r="P71" i="21"/>
  <c r="P128" i="21"/>
  <c r="H190" i="21"/>
  <c r="P206" i="21"/>
  <c r="P117" i="21"/>
  <c r="AH219" i="21"/>
  <c r="M121" i="21"/>
  <c r="R99" i="21"/>
  <c r="AG70" i="21"/>
  <c r="AG126" i="21"/>
  <c r="AI135" i="21"/>
  <c r="AI112" i="21"/>
  <c r="R151" i="21"/>
  <c r="W207" i="21"/>
  <c r="W116" i="21"/>
  <c r="J101" i="21"/>
  <c r="N185" i="21"/>
  <c r="W185" i="21"/>
  <c r="W201" i="21"/>
  <c r="W113" i="21"/>
  <c r="AA200" i="21"/>
  <c r="AA114" i="21"/>
  <c r="AI70" i="21"/>
  <c r="AI126" i="21"/>
  <c r="AM143" i="21"/>
  <c r="C74" i="21"/>
  <c r="P193" i="21"/>
  <c r="AE186" i="22"/>
  <c r="U102" i="27"/>
  <c r="AA70" i="27"/>
  <c r="AA126" i="27"/>
  <c r="A111" i="27"/>
  <c r="B192" i="27"/>
  <c r="X66" i="27"/>
  <c r="X122" i="27"/>
  <c r="Q189" i="27"/>
  <c r="W64" i="27"/>
  <c r="W125" i="27"/>
  <c r="L96" i="27"/>
  <c r="W190" i="27"/>
  <c r="Q188" i="27"/>
  <c r="Z107" i="27"/>
  <c r="W99" i="26"/>
  <c r="W128" i="26"/>
  <c r="Y103" i="26"/>
  <c r="Y130" i="26"/>
  <c r="L142" i="26"/>
  <c r="Y96" i="27"/>
  <c r="S132" i="26"/>
  <c r="H142" i="26"/>
  <c r="R113" i="26"/>
  <c r="R81" i="26"/>
  <c r="Z113" i="26"/>
  <c r="Z81" i="26"/>
  <c r="C82" i="24"/>
  <c r="Y99" i="27"/>
  <c r="Y128" i="27"/>
  <c r="V129" i="27"/>
  <c r="W98" i="27"/>
  <c r="W129" i="27"/>
  <c r="J76" i="27"/>
  <c r="J133" i="27"/>
  <c r="H74" i="27"/>
  <c r="H130" i="27"/>
  <c r="D67" i="27"/>
  <c r="D125" i="27"/>
  <c r="B198" i="27"/>
  <c r="Y194" i="27"/>
  <c r="G109" i="27"/>
  <c r="G111" i="27"/>
  <c r="R111" i="27"/>
  <c r="R209" i="27"/>
  <c r="R115" i="27"/>
  <c r="B208" i="27"/>
  <c r="B118" i="27"/>
  <c r="D204" i="27"/>
  <c r="D116" i="27"/>
  <c r="J135" i="27"/>
  <c r="J108" i="27"/>
  <c r="AA65" i="27"/>
  <c r="AA124" i="27"/>
  <c r="V199" i="27"/>
  <c r="S200" i="27"/>
  <c r="S114" i="27"/>
  <c r="Y208" i="27"/>
  <c r="Y117" i="27"/>
  <c r="AA96" i="27"/>
  <c r="F68" i="26"/>
  <c r="F127" i="26"/>
  <c r="L151" i="26"/>
  <c r="AA65" i="26"/>
  <c r="AA124" i="26"/>
  <c r="T102" i="26"/>
  <c r="E134" i="26"/>
  <c r="F74" i="26"/>
  <c r="F130" i="26"/>
  <c r="S193" i="26"/>
  <c r="R102" i="26"/>
  <c r="C134" i="26"/>
  <c r="Z99" i="26"/>
  <c r="H76" i="26"/>
  <c r="H133" i="26"/>
  <c r="D132" i="26"/>
  <c r="D195" i="26"/>
  <c r="Z132" i="26"/>
  <c r="L76" i="26"/>
  <c r="L133" i="26"/>
  <c r="F196" i="26"/>
  <c r="Q135" i="26"/>
  <c r="Q112" i="26"/>
  <c r="B67" i="26"/>
  <c r="B125" i="26"/>
  <c r="R79" i="26"/>
  <c r="Y199" i="26"/>
  <c r="J67" i="26"/>
  <c r="J125" i="26"/>
  <c r="AA151" i="26"/>
  <c r="L64" i="26"/>
  <c r="L124" i="26"/>
  <c r="F199" i="26"/>
  <c r="P205" i="26"/>
  <c r="P118" i="26"/>
  <c r="Y66" i="26"/>
  <c r="Y122" i="26"/>
  <c r="AA207" i="26"/>
  <c r="AA116" i="26"/>
  <c r="AA200" i="26"/>
  <c r="AA114" i="26"/>
  <c r="Q197" i="26"/>
  <c r="L182" i="26"/>
  <c r="S185" i="26"/>
  <c r="J131" i="26"/>
  <c r="H2" i="26"/>
  <c r="E71" i="25"/>
  <c r="F151" i="25"/>
  <c r="Y70" i="25"/>
  <c r="Y126" i="25"/>
  <c r="I195" i="25"/>
  <c r="X107" i="25"/>
  <c r="Q66" i="25"/>
  <c r="Q122" i="25"/>
  <c r="E195" i="25"/>
  <c r="U62" i="25"/>
  <c r="U110" i="25"/>
  <c r="L148" i="25"/>
  <c r="L115" i="25"/>
  <c r="D206" i="25"/>
  <c r="D117" i="25"/>
  <c r="P215" i="25"/>
  <c r="F64" i="25"/>
  <c r="F124" i="25"/>
  <c r="Q205" i="25"/>
  <c r="Q118" i="25"/>
  <c r="L208" i="25"/>
  <c r="L118" i="25"/>
  <c r="R205" i="25"/>
  <c r="R118" i="25"/>
  <c r="J64" i="25"/>
  <c r="J124" i="25"/>
  <c r="A148" i="25"/>
  <c r="P117" i="25"/>
  <c r="E206" i="25"/>
  <c r="E117" i="25"/>
  <c r="S70" i="24"/>
  <c r="S126" i="24"/>
  <c r="J98" i="24"/>
  <c r="J126" i="24"/>
  <c r="P72" i="22"/>
  <c r="P131" i="22"/>
  <c r="P75" i="22"/>
  <c r="P132" i="22"/>
  <c r="J97" i="24"/>
  <c r="J191" i="24"/>
  <c r="Q99" i="24"/>
  <c r="Q128" i="24"/>
  <c r="D76" i="24"/>
  <c r="D133" i="24"/>
  <c r="P66" i="24"/>
  <c r="H192" i="24"/>
  <c r="H63" i="24"/>
  <c r="H64" i="24"/>
  <c r="H124" i="24"/>
  <c r="U207" i="24"/>
  <c r="U116" i="24"/>
  <c r="C132" i="24"/>
  <c r="I74" i="24"/>
  <c r="Q198" i="24"/>
  <c r="P125" i="24"/>
  <c r="I195" i="24"/>
  <c r="X107" i="24"/>
  <c r="U64" i="24"/>
  <c r="U125" i="24"/>
  <c r="E212" i="24"/>
  <c r="H74" i="24"/>
  <c r="H130" i="24"/>
  <c r="B210" i="24"/>
  <c r="B64" i="24"/>
  <c r="Z205" i="24"/>
  <c r="Z118" i="24"/>
  <c r="H200" i="24"/>
  <c r="H113" i="24"/>
  <c r="D201" i="24"/>
  <c r="D114" i="24"/>
  <c r="AA209" i="24"/>
  <c r="AA115" i="24"/>
  <c r="F154" i="22"/>
  <c r="R155" i="22"/>
  <c r="AK60" i="22"/>
  <c r="AK111" i="22"/>
  <c r="AH115" i="22"/>
  <c r="AM211" i="22"/>
  <c r="AM120" i="22"/>
  <c r="K114" i="22"/>
  <c r="H212" i="22"/>
  <c r="H122" i="22"/>
  <c r="Y74" i="22"/>
  <c r="Y130" i="22"/>
  <c r="AL115" i="22"/>
  <c r="H36" i="22"/>
  <c r="H133" i="22"/>
  <c r="J80" i="22"/>
  <c r="J137" i="22"/>
  <c r="P212" i="22"/>
  <c r="P122" i="22"/>
  <c r="W200" i="22"/>
  <c r="AB115" i="22"/>
  <c r="A215" i="22"/>
  <c r="V125" i="22"/>
  <c r="AI212" i="22"/>
  <c r="AI121" i="22"/>
  <c r="N152" i="22"/>
  <c r="N119" i="22"/>
  <c r="B204" i="22"/>
  <c r="B117" i="22"/>
  <c r="AM151" i="22"/>
  <c r="Y67" i="22"/>
  <c r="Y127" i="22"/>
  <c r="AC139" i="22"/>
  <c r="AC116" i="22"/>
  <c r="W151" i="22"/>
  <c r="AC135" i="22"/>
  <c r="D68" i="21"/>
  <c r="D127" i="21"/>
  <c r="F148" i="21"/>
  <c r="F115" i="21"/>
  <c r="AK98" i="21"/>
  <c r="AK129" i="21"/>
  <c r="AE204" i="22"/>
  <c r="AE118" i="22"/>
  <c r="AM204" i="22"/>
  <c r="AM118" i="22"/>
  <c r="Y103" i="21"/>
  <c r="Y130" i="21"/>
  <c r="D206" i="21"/>
  <c r="D117" i="21"/>
  <c r="K187" i="21"/>
  <c r="AA70" i="21"/>
  <c r="AA126" i="21"/>
  <c r="G74" i="21"/>
  <c r="P201" i="21"/>
  <c r="P114" i="21"/>
  <c r="AG197" i="21"/>
  <c r="W96" i="21"/>
  <c r="G68" i="21"/>
  <c r="G127" i="21"/>
  <c r="Y70" i="21"/>
  <c r="Y126" i="21"/>
  <c r="AF217" i="21"/>
  <c r="AC207" i="21"/>
  <c r="AC116" i="21"/>
  <c r="R208" i="21"/>
  <c r="R118" i="21"/>
  <c r="R98" i="21"/>
  <c r="R126" i="21"/>
  <c r="AM185" i="21"/>
  <c r="AJ217" i="21"/>
  <c r="AM201" i="21"/>
  <c r="AM113" i="21"/>
  <c r="AG105" i="21"/>
  <c r="AD219" i="21"/>
  <c r="I121" i="21"/>
  <c r="AM70" i="21"/>
  <c r="AM126" i="21"/>
  <c r="AM186" i="22"/>
  <c r="AH217" i="21"/>
  <c r="F101" i="27"/>
  <c r="F132" i="27"/>
  <c r="H98" i="27"/>
  <c r="H126" i="27"/>
  <c r="L132" i="27"/>
  <c r="U191" i="27"/>
  <c r="L192" i="27"/>
  <c r="Q185" i="27"/>
  <c r="S190" i="27"/>
  <c r="Y64" i="27"/>
  <c r="Y125" i="27"/>
  <c r="Q193" i="27"/>
  <c r="Q63" i="27"/>
  <c r="S188" i="27"/>
  <c r="T107" i="27"/>
  <c r="Q77" i="26"/>
  <c r="D131" i="27"/>
  <c r="W103" i="26"/>
  <c r="W130" i="26"/>
  <c r="Q99" i="26"/>
  <c r="Q128" i="26"/>
  <c r="W137" i="26"/>
  <c r="L105" i="26"/>
  <c r="Q132" i="26"/>
  <c r="AA143" i="26"/>
  <c r="U216" i="26"/>
  <c r="U65" i="26"/>
  <c r="V215" i="26"/>
  <c r="W104" i="26"/>
  <c r="X81" i="24"/>
  <c r="T81" i="25"/>
  <c r="K82" i="24"/>
  <c r="B68" i="27"/>
  <c r="B127" i="27"/>
  <c r="W99" i="27"/>
  <c r="W128" i="27"/>
  <c r="R129" i="27"/>
  <c r="L67" i="27"/>
  <c r="L125" i="27"/>
  <c r="S103" i="27"/>
  <c r="S130" i="27"/>
  <c r="Q194" i="27"/>
  <c r="W194" i="27"/>
  <c r="J195" i="27"/>
  <c r="X111" i="27"/>
  <c r="H206" i="27"/>
  <c r="H117" i="27"/>
  <c r="H65" i="27"/>
  <c r="L131" i="27"/>
  <c r="B135" i="27"/>
  <c r="B108" i="27"/>
  <c r="U200" i="27"/>
  <c r="U114" i="27"/>
  <c r="J148" i="27"/>
  <c r="J115" i="27"/>
  <c r="Q208" i="27"/>
  <c r="Q117" i="27"/>
  <c r="Y131" i="27"/>
  <c r="B68" i="26"/>
  <c r="B127" i="26"/>
  <c r="Y70" i="26"/>
  <c r="Y126" i="26"/>
  <c r="AA77" i="26"/>
  <c r="AA67" i="26"/>
  <c r="AA199" i="26"/>
  <c r="X102" i="26"/>
  <c r="I134" i="26"/>
  <c r="P99" i="26"/>
  <c r="U75" i="26"/>
  <c r="U132" i="26"/>
  <c r="F135" i="26"/>
  <c r="F108" i="26"/>
  <c r="W135" i="26"/>
  <c r="W112" i="26"/>
  <c r="L199" i="26"/>
  <c r="U66" i="26"/>
  <c r="U122" i="26"/>
  <c r="W197" i="26"/>
  <c r="P215" i="26"/>
  <c r="W63" i="26"/>
  <c r="W123" i="26"/>
  <c r="U185" i="26"/>
  <c r="W131" i="26"/>
  <c r="K148" i="26"/>
  <c r="B131" i="26"/>
  <c r="L131" i="26"/>
  <c r="F98" i="25"/>
  <c r="F126" i="25"/>
  <c r="K71" i="25"/>
  <c r="Y141" i="25"/>
  <c r="J151" i="25"/>
  <c r="AA141" i="25"/>
  <c r="W70" i="25"/>
  <c r="W126" i="25"/>
  <c r="C195" i="25"/>
  <c r="R107" i="25"/>
  <c r="W59" i="25"/>
  <c r="W109" i="25"/>
  <c r="AA192" i="25"/>
  <c r="H135" i="25"/>
  <c r="H108" i="25"/>
  <c r="Q39" i="25"/>
  <c r="Q110" i="25"/>
  <c r="B148" i="25"/>
  <c r="B115" i="25"/>
  <c r="R115" i="25"/>
  <c r="J206" i="25"/>
  <c r="J117" i="25"/>
  <c r="X215" i="25"/>
  <c r="B208" i="25"/>
  <c r="B118" i="25"/>
  <c r="X205" i="25"/>
  <c r="X118" i="25"/>
  <c r="Y207" i="25"/>
  <c r="Y116" i="25"/>
  <c r="D64" i="25"/>
  <c r="D124" i="25"/>
  <c r="V117" i="25"/>
  <c r="G206" i="25"/>
  <c r="G117" i="25"/>
  <c r="J31" i="24"/>
  <c r="J142" i="24"/>
  <c r="D98" i="24"/>
  <c r="D126" i="24"/>
  <c r="AE103" i="22"/>
  <c r="AE132" i="22"/>
  <c r="Y103" i="24"/>
  <c r="Y130" i="24"/>
  <c r="J69" i="24"/>
  <c r="J193" i="24"/>
  <c r="L98" i="24"/>
  <c r="L126" i="24"/>
  <c r="J76" i="24"/>
  <c r="J133" i="24"/>
  <c r="D194" i="24"/>
  <c r="V66" i="24"/>
  <c r="H67" i="24"/>
  <c r="H125" i="24"/>
  <c r="Q207" i="24"/>
  <c r="Q116" i="24"/>
  <c r="A74" i="24"/>
  <c r="F67" i="24"/>
  <c r="F125" i="24"/>
  <c r="V125" i="24"/>
  <c r="F208" i="24"/>
  <c r="F118" i="24"/>
  <c r="K212" i="24"/>
  <c r="D74" i="24"/>
  <c r="D130" i="24"/>
  <c r="W65" i="24"/>
  <c r="W124" i="24"/>
  <c r="P205" i="24"/>
  <c r="P118" i="24"/>
  <c r="J200" i="24"/>
  <c r="J113" i="24"/>
  <c r="L155" i="22"/>
  <c r="W147" i="22"/>
  <c r="Y211" i="22"/>
  <c r="Y120" i="22"/>
  <c r="AA69" i="22"/>
  <c r="AA128" i="22"/>
  <c r="W146" i="22"/>
  <c r="AI213" i="22"/>
  <c r="AI119" i="22"/>
  <c r="W74" i="22"/>
  <c r="W130" i="22"/>
  <c r="D196" i="22"/>
  <c r="N71" i="22"/>
  <c r="N129" i="22"/>
  <c r="R80" i="22"/>
  <c r="R137" i="22"/>
  <c r="AE198" i="22"/>
  <c r="N212" i="22"/>
  <c r="N122" i="22"/>
  <c r="H6" i="22"/>
  <c r="B78" i="22"/>
  <c r="B134" i="22"/>
  <c r="W198" i="22"/>
  <c r="O215" i="22"/>
  <c r="AJ125" i="22"/>
  <c r="J50" i="22"/>
  <c r="J124" i="22"/>
  <c r="I215" i="22"/>
  <c r="AD125" i="22"/>
  <c r="R68" i="22"/>
  <c r="R128" i="22"/>
  <c r="R204" i="22"/>
  <c r="R117" i="22"/>
  <c r="AE151" i="22"/>
  <c r="AM67" i="22"/>
  <c r="AM127" i="22"/>
  <c r="P197" i="22"/>
  <c r="AE139" i="22"/>
  <c r="AE116" i="22"/>
  <c r="Y135" i="22"/>
  <c r="AK59" i="22"/>
  <c r="N68" i="21"/>
  <c r="N127" i="21"/>
  <c r="AI98" i="21"/>
  <c r="AI129" i="21"/>
  <c r="W204" i="22"/>
  <c r="W118" i="22"/>
  <c r="AI190" i="22"/>
  <c r="AK199" i="22"/>
  <c r="B71" i="21"/>
  <c r="B128" i="21"/>
  <c r="AE103" i="21"/>
  <c r="AE130" i="21"/>
  <c r="AC135" i="21"/>
  <c r="AC112" i="21"/>
  <c r="AL205" i="21"/>
  <c r="AL118" i="21"/>
  <c r="L192" i="21"/>
  <c r="Y188" i="21"/>
  <c r="E68" i="21"/>
  <c r="E127" i="21"/>
  <c r="AL217" i="21"/>
  <c r="AE141" i="21"/>
  <c r="AI207" i="21"/>
  <c r="AI116" i="21"/>
  <c r="C187" i="21"/>
  <c r="B208" i="21"/>
  <c r="B118" i="21"/>
  <c r="B98" i="21"/>
  <c r="B126" i="21"/>
  <c r="Y199" i="21"/>
  <c r="AG200" i="21"/>
  <c r="AG114" i="21"/>
  <c r="J185" i="21"/>
  <c r="R183" i="21"/>
  <c r="AK192" i="21"/>
  <c r="V219" i="21"/>
  <c r="A121" i="21"/>
  <c r="AK70" i="21"/>
  <c r="AK126" i="21"/>
  <c r="AE143" i="21"/>
  <c r="AM103" i="21"/>
  <c r="AM130" i="21"/>
  <c r="E110" i="21"/>
  <c r="AG186" i="22"/>
  <c r="J192" i="27"/>
  <c r="AA192" i="27"/>
  <c r="Q135" i="27"/>
  <c r="Q112" i="27"/>
  <c r="D192" i="27"/>
  <c r="D63" i="27"/>
  <c r="A211" i="27"/>
  <c r="P121" i="27"/>
  <c r="L71" i="26"/>
  <c r="L128" i="26"/>
  <c r="L99" i="26"/>
  <c r="L100" i="26"/>
  <c r="W140" i="26"/>
  <c r="Q201" i="26"/>
  <c r="Q113" i="26"/>
  <c r="S104" i="26"/>
  <c r="Y209" i="26"/>
  <c r="Y115" i="26"/>
  <c r="L193" i="26"/>
  <c r="D101" i="26"/>
  <c r="S140" i="26"/>
  <c r="Q190" i="26"/>
  <c r="D65" i="26"/>
  <c r="S200" i="26"/>
  <c r="S114" i="26"/>
  <c r="W151" i="26"/>
  <c r="J206" i="26"/>
  <c r="J117" i="26"/>
  <c r="Q104" i="26"/>
  <c r="W193" i="26"/>
  <c r="Q207" i="26"/>
  <c r="Q116" i="26"/>
  <c r="B200" i="26"/>
  <c r="B113" i="26"/>
  <c r="U187" i="26"/>
  <c r="H100" i="25"/>
  <c r="L150" i="25"/>
  <c r="Y21" i="25"/>
  <c r="Y145" i="25"/>
  <c r="B99" i="25"/>
  <c r="W137" i="25"/>
  <c r="L99" i="25"/>
  <c r="W194" i="25"/>
  <c r="B67" i="25"/>
  <c r="B125" i="25"/>
  <c r="Y208" i="25"/>
  <c r="Y117" i="25"/>
  <c r="S195" i="25"/>
  <c r="U208" i="25"/>
  <c r="U117" i="25"/>
  <c r="J105" i="25"/>
  <c r="H182" i="25"/>
  <c r="Y200" i="25"/>
  <c r="Y114" i="25"/>
  <c r="AA137" i="24"/>
  <c r="F132" i="24"/>
  <c r="F78" i="24"/>
  <c r="B208" i="24"/>
  <c r="B118" i="24"/>
  <c r="W151" i="24"/>
  <c r="F187" i="24"/>
  <c r="U104" i="24"/>
  <c r="J183" i="24"/>
  <c r="Y63" i="24"/>
  <c r="Y123" i="24"/>
  <c r="D96" i="24"/>
  <c r="H65" i="24"/>
  <c r="U199" i="24"/>
  <c r="H191" i="24"/>
  <c r="B96" i="24"/>
  <c r="F197" i="24"/>
  <c r="C204" i="24"/>
  <c r="C116" i="24"/>
  <c r="B154" i="22"/>
  <c r="L75" i="22"/>
  <c r="L132" i="22"/>
  <c r="N102" i="22"/>
  <c r="N130" i="22"/>
  <c r="L102" i="22"/>
  <c r="L130" i="22"/>
  <c r="AG198" i="22"/>
  <c r="D202" i="22"/>
  <c r="AM192" i="22"/>
  <c r="P196" i="22"/>
  <c r="N205" i="22"/>
  <c r="N118" i="22"/>
  <c r="L203" i="22"/>
  <c r="AI197" i="22"/>
  <c r="R69" i="22"/>
  <c r="R100" i="22"/>
  <c r="B99" i="21"/>
  <c r="F101" i="21"/>
  <c r="F132" i="21"/>
  <c r="AK137" i="21"/>
  <c r="AC98" i="21"/>
  <c r="AC129" i="21"/>
  <c r="H97" i="21"/>
  <c r="AI191" i="21"/>
  <c r="AG192" i="21"/>
  <c r="D187" i="21"/>
  <c r="B74" i="21"/>
  <c r="B130" i="21"/>
  <c r="H197" i="21"/>
  <c r="W151" i="21"/>
  <c r="R199" i="21"/>
  <c r="AG194" i="21"/>
  <c r="F74" i="21"/>
  <c r="F130" i="21"/>
  <c r="AA194" i="21"/>
  <c r="AI192" i="21"/>
  <c r="W209" i="21"/>
  <c r="W115" i="21"/>
  <c r="AK182" i="21"/>
  <c r="F147" i="21"/>
  <c r="P96" i="21"/>
  <c r="W186" i="21"/>
  <c r="AG183" i="21"/>
  <c r="AA148" i="21"/>
  <c r="AM207" i="21"/>
  <c r="AM116" i="21"/>
  <c r="AC183" i="21"/>
  <c r="B210" i="27"/>
  <c r="B64" i="27"/>
  <c r="AA191" i="27"/>
  <c r="J206" i="27"/>
  <c r="J117" i="27"/>
  <c r="U77" i="27"/>
  <c r="U199" i="27"/>
  <c r="L76" i="27"/>
  <c r="L133" i="27"/>
  <c r="Q104" i="27"/>
  <c r="W200" i="27"/>
  <c r="W114" i="27"/>
  <c r="B150" i="26"/>
  <c r="U70" i="25"/>
  <c r="U126" i="25"/>
  <c r="S79" i="26"/>
  <c r="B97" i="25"/>
  <c r="J71" i="26"/>
  <c r="J128" i="26"/>
  <c r="F97" i="26"/>
  <c r="Y97" i="26"/>
  <c r="Q143" i="25"/>
  <c r="U142" i="24"/>
  <c r="L101" i="24"/>
  <c r="U184" i="25"/>
  <c r="L78" i="24"/>
  <c r="S198" i="25"/>
  <c r="U75" i="24"/>
  <c r="U132" i="24"/>
  <c r="S201" i="24"/>
  <c r="S113" i="24"/>
  <c r="W81" i="22"/>
  <c r="D105" i="24"/>
  <c r="F195" i="24"/>
  <c r="D208" i="24"/>
  <c r="D118" i="24"/>
  <c r="AI81" i="22"/>
  <c r="H107" i="22"/>
  <c r="S104" i="24"/>
  <c r="F107" i="22"/>
  <c r="L139" i="22"/>
  <c r="L112" i="22"/>
  <c r="AE191" i="22"/>
  <c r="B195" i="22"/>
  <c r="AE185" i="22"/>
  <c r="R199" i="22"/>
  <c r="AA185" i="22"/>
  <c r="P202" i="22"/>
  <c r="Y185" i="22"/>
  <c r="J151" i="21"/>
  <c r="P79" i="21"/>
  <c r="AM205" i="21"/>
  <c r="AM118" i="21"/>
  <c r="B67" i="21"/>
  <c r="B125" i="21"/>
  <c r="P204" i="21"/>
  <c r="P116" i="21"/>
  <c r="N184" i="21"/>
  <c r="F100" i="21"/>
  <c r="J204" i="21"/>
  <c r="J116" i="21"/>
  <c r="J132" i="21"/>
  <c r="AK131" i="21"/>
  <c r="AE182" i="21"/>
  <c r="J187" i="21"/>
  <c r="D201" i="21"/>
  <c r="D114" i="21"/>
  <c r="AA205" i="26"/>
  <c r="AA118" i="26"/>
  <c r="J99" i="27"/>
  <c r="AA71" i="27"/>
  <c r="AA195" i="27"/>
  <c r="L98" i="26"/>
  <c r="L126" i="26"/>
  <c r="I111" i="27"/>
  <c r="Y201" i="26"/>
  <c r="Y113" i="26"/>
  <c r="S201" i="26"/>
  <c r="S113" i="26"/>
  <c r="F71" i="25"/>
  <c r="F128" i="25"/>
  <c r="AA98" i="25"/>
  <c r="AA129" i="25"/>
  <c r="F96" i="25"/>
  <c r="B182" i="24"/>
  <c r="Q100" i="25"/>
  <c r="W132" i="24"/>
  <c r="AE187" i="22"/>
  <c r="AG188" i="21"/>
  <c r="AC211" i="22"/>
  <c r="AC120" i="22"/>
  <c r="AM208" i="21"/>
  <c r="AM117" i="21"/>
  <c r="D131" i="21"/>
  <c r="Y68" i="22"/>
  <c r="Y129" i="22"/>
  <c r="H71" i="27"/>
  <c r="H128" i="27"/>
  <c r="H196" i="27"/>
  <c r="H140" i="22"/>
  <c r="L208" i="27"/>
  <c r="L118" i="27"/>
  <c r="H204" i="24"/>
  <c r="H116" i="24"/>
  <c r="J195" i="22"/>
  <c r="H135" i="22"/>
  <c r="D208" i="22"/>
  <c r="D120" i="22"/>
  <c r="B189" i="21"/>
  <c r="D195" i="21"/>
  <c r="D198" i="21"/>
  <c r="D208" i="26"/>
  <c r="D118" i="26"/>
  <c r="L201" i="25"/>
  <c r="L114" i="25"/>
  <c r="N190" i="22"/>
  <c r="D205" i="22"/>
  <c r="D118" i="22"/>
  <c r="F204" i="21"/>
  <c r="F116" i="21"/>
  <c r="Q187" i="24"/>
  <c r="J193" i="22"/>
  <c r="F187" i="25"/>
  <c r="W198" i="25"/>
  <c r="AM106" i="21"/>
  <c r="Q196" i="25"/>
  <c r="Q103" i="24"/>
  <c r="Q130" i="24"/>
  <c r="AA147" i="22"/>
  <c r="W190" i="26"/>
  <c r="H68" i="21"/>
  <c r="H127" i="21"/>
  <c r="B182" i="25"/>
  <c r="D142" i="24"/>
  <c r="S67" i="26"/>
  <c r="Q181" i="26"/>
  <c r="Y102" i="22"/>
  <c r="Y133" i="22"/>
  <c r="A114" i="22"/>
  <c r="Q114" i="22"/>
  <c r="Q86" i="22"/>
  <c r="B198" i="26"/>
  <c r="D194" i="26"/>
  <c r="Q198" i="26"/>
  <c r="D63" i="26"/>
  <c r="H198" i="26"/>
  <c r="H200" i="26"/>
  <c r="H113" i="26"/>
  <c r="B151" i="26"/>
  <c r="Y198" i="26"/>
  <c r="H206" i="26"/>
  <c r="H117" i="26"/>
  <c r="Q193" i="26"/>
  <c r="F148" i="26"/>
  <c r="F115" i="26"/>
  <c r="H71" i="25"/>
  <c r="H128" i="25"/>
  <c r="W96" i="26"/>
  <c r="W184" i="26"/>
  <c r="D186" i="26"/>
  <c r="L132" i="25"/>
  <c r="L195" i="25"/>
  <c r="J98" i="25"/>
  <c r="J126" i="25"/>
  <c r="W143" i="25"/>
  <c r="W196" i="25"/>
  <c r="D7" i="25"/>
  <c r="F191" i="25"/>
  <c r="U209" i="25"/>
  <c r="U115" i="25"/>
  <c r="W106" i="25"/>
  <c r="W197" i="25"/>
  <c r="Y151" i="25"/>
  <c r="B72" i="25"/>
  <c r="B196" i="25"/>
  <c r="D195" i="25"/>
  <c r="D201" i="25"/>
  <c r="D114" i="25"/>
  <c r="H98" i="24"/>
  <c r="H126" i="24"/>
  <c r="H71" i="24"/>
  <c r="H128" i="24"/>
  <c r="F71" i="24"/>
  <c r="F128" i="24"/>
  <c r="H185" i="25"/>
  <c r="B71" i="24"/>
  <c r="B128" i="24"/>
  <c r="S150" i="24"/>
  <c r="Q137" i="24"/>
  <c r="Q151" i="24"/>
  <c r="W102" i="24"/>
  <c r="L181" i="25"/>
  <c r="W137" i="24"/>
  <c r="D206" i="24"/>
  <c r="D117" i="24"/>
  <c r="D183" i="24"/>
  <c r="Q96" i="24"/>
  <c r="AA66" i="24"/>
  <c r="AA122" i="24"/>
  <c r="I190" i="24"/>
  <c r="L79" i="24"/>
  <c r="J63" i="24"/>
  <c r="Y96" i="24"/>
  <c r="B140" i="22"/>
  <c r="L141" i="22"/>
  <c r="AC110" i="22"/>
  <c r="W107" i="22"/>
  <c r="W134" i="22"/>
  <c r="AI110" i="22"/>
  <c r="L105" i="22"/>
  <c r="L136" i="22"/>
  <c r="F146" i="22"/>
  <c r="H105" i="22"/>
  <c r="P140" i="22"/>
  <c r="R109" i="22"/>
  <c r="R196" i="22"/>
  <c r="D71" i="22"/>
  <c r="D129" i="22"/>
  <c r="F208" i="22"/>
  <c r="F120" i="22"/>
  <c r="AG213" i="22"/>
  <c r="AG119" i="22"/>
  <c r="N202" i="22"/>
  <c r="H185" i="22"/>
  <c r="D67" i="22"/>
  <c r="R208" i="22"/>
  <c r="R120" i="22"/>
  <c r="D188" i="22"/>
  <c r="AE135" i="22"/>
  <c r="AA213" i="22"/>
  <c r="AA119" i="22"/>
  <c r="AA197" i="22"/>
  <c r="H205" i="22"/>
  <c r="H118" i="22"/>
  <c r="Y137" i="21"/>
  <c r="AE98" i="21"/>
  <c r="AE129" i="21"/>
  <c r="Y151" i="21"/>
  <c r="P197" i="21"/>
  <c r="D74" i="21"/>
  <c r="D130" i="21"/>
  <c r="L197" i="21"/>
  <c r="J72" i="21"/>
  <c r="J196" i="21"/>
  <c r="AK194" i="21"/>
  <c r="D67" i="21"/>
  <c r="D125" i="21"/>
  <c r="AC209" i="21"/>
  <c r="AC115" i="21"/>
  <c r="H187" i="21"/>
  <c r="AI106" i="21"/>
  <c r="AI193" i="21"/>
  <c r="AA209" i="21"/>
  <c r="AA115" i="21"/>
  <c r="L196" i="21"/>
  <c r="AG208" i="21"/>
  <c r="AG117" i="21"/>
  <c r="Y181" i="21"/>
  <c r="AC131" i="21"/>
  <c r="D197" i="21"/>
  <c r="AE208" i="21"/>
  <c r="AE117" i="21"/>
  <c r="AA97" i="21"/>
  <c r="J147" i="21"/>
  <c r="H96" i="21"/>
  <c r="AI186" i="21"/>
  <c r="B200" i="21"/>
  <c r="B113" i="21"/>
  <c r="F64" i="27"/>
  <c r="F124" i="27"/>
  <c r="J194" i="27"/>
  <c r="U189" i="27"/>
  <c r="L63" i="27"/>
  <c r="AA209" i="27"/>
  <c r="AA115" i="27"/>
  <c r="F96" i="27"/>
  <c r="J198" i="26"/>
  <c r="U64" i="26"/>
  <c r="U125" i="26"/>
  <c r="L204" i="26"/>
  <c r="L116" i="26"/>
  <c r="J65" i="26"/>
  <c r="D206" i="26"/>
  <c r="D117" i="26"/>
  <c r="W182" i="26"/>
  <c r="B188" i="26"/>
  <c r="D71" i="26"/>
  <c r="D128" i="26"/>
  <c r="L100" i="25"/>
  <c r="S97" i="26"/>
  <c r="S98" i="25"/>
  <c r="S129" i="25"/>
  <c r="U143" i="25"/>
  <c r="L200" i="25"/>
  <c r="L113" i="25"/>
  <c r="B183" i="24"/>
  <c r="AC109" i="22"/>
  <c r="AM81" i="22"/>
  <c r="H136" i="22"/>
  <c r="H105" i="24"/>
  <c r="D135" i="24"/>
  <c r="D108" i="24"/>
  <c r="Q216" i="24"/>
  <c r="Q65" i="24"/>
  <c r="AE81" i="22"/>
  <c r="W104" i="24"/>
  <c r="H185" i="24"/>
  <c r="D72" i="22"/>
  <c r="D131" i="22"/>
  <c r="R139" i="22"/>
  <c r="R112" i="22"/>
  <c r="R212" i="22"/>
  <c r="R122" i="22"/>
  <c r="AJ111" i="22"/>
  <c r="L212" i="22"/>
  <c r="L122" i="22"/>
  <c r="N67" i="21"/>
  <c r="N125" i="21"/>
  <c r="AC189" i="21"/>
  <c r="AE99" i="21"/>
  <c r="AE128" i="21"/>
  <c r="L76" i="21"/>
  <c r="L133" i="21"/>
  <c r="B97" i="21"/>
  <c r="D135" i="21"/>
  <c r="D108" i="21"/>
  <c r="B76" i="21"/>
  <c r="B133" i="21"/>
  <c r="AI184" i="21"/>
  <c r="AI102" i="21"/>
  <c r="B79" i="21"/>
  <c r="F188" i="21"/>
  <c r="I187" i="21"/>
  <c r="F183" i="21"/>
  <c r="Y131" i="21"/>
  <c r="N201" i="21"/>
  <c r="N114" i="21"/>
  <c r="J97" i="26"/>
  <c r="W208" i="26"/>
  <c r="W117" i="26"/>
  <c r="D97" i="26"/>
  <c r="D97" i="27"/>
  <c r="D191" i="27"/>
  <c r="T66" i="27"/>
  <c r="T122" i="27"/>
  <c r="S185" i="24"/>
  <c r="W104" i="25"/>
  <c r="H100" i="24"/>
  <c r="S66" i="24"/>
  <c r="S122" i="24"/>
  <c r="H74" i="25"/>
  <c r="H130" i="25"/>
  <c r="Y190" i="25"/>
  <c r="F100" i="24"/>
  <c r="Y207" i="24"/>
  <c r="Y116" i="24"/>
  <c r="AA185" i="24"/>
  <c r="F137" i="25"/>
  <c r="B151" i="25"/>
  <c r="R195" i="21"/>
  <c r="AC99" i="21"/>
  <c r="AC128" i="21"/>
  <c r="AM70" i="22"/>
  <c r="AM126" i="22"/>
  <c r="B190" i="22"/>
  <c r="P192" i="21"/>
  <c r="Y147" i="22"/>
  <c r="H183" i="27"/>
  <c r="J183" i="25"/>
  <c r="D140" i="25"/>
  <c r="J208" i="22"/>
  <c r="J120" i="22"/>
  <c r="B184" i="21"/>
  <c r="U142" i="26"/>
  <c r="S205" i="25"/>
  <c r="S118" i="25"/>
  <c r="B191" i="24"/>
  <c r="J74" i="27"/>
  <c r="J130" i="27"/>
  <c r="W181" i="26"/>
  <c r="W135" i="27"/>
  <c r="W112" i="27"/>
  <c r="AG185" i="21"/>
  <c r="U187" i="24"/>
  <c r="W104" i="21"/>
  <c r="Y190" i="21"/>
  <c r="AI141" i="22"/>
  <c r="F100" i="26"/>
  <c r="Q182" i="27"/>
  <c r="B190" i="25"/>
  <c r="J154" i="22"/>
  <c r="AG140" i="21"/>
  <c r="AA140" i="21"/>
  <c r="B132" i="25"/>
  <c r="AG209" i="21"/>
  <c r="AG115" i="21"/>
  <c r="D204" i="25"/>
  <c r="D116" i="25"/>
  <c r="H97" i="26"/>
  <c r="D154" i="22"/>
  <c r="Q192" i="24"/>
  <c r="U137" i="24"/>
  <c r="AK68" i="22"/>
  <c r="AK129" i="22"/>
  <c r="G110" i="21"/>
  <c r="G82" i="21"/>
  <c r="H101" i="25"/>
  <c r="J186" i="26"/>
  <c r="F96" i="26"/>
  <c r="AA79" i="25"/>
  <c r="B105" i="25"/>
  <c r="F190" i="25"/>
  <c r="D135" i="25"/>
  <c r="D108" i="25"/>
  <c r="AA208" i="25"/>
  <c r="AA117" i="25"/>
  <c r="H201" i="25"/>
  <c r="H114" i="25"/>
  <c r="B100" i="24"/>
  <c r="AA141" i="24"/>
  <c r="L71" i="24"/>
  <c r="L128" i="24"/>
  <c r="AE141" i="22"/>
  <c r="AA181" i="24"/>
  <c r="T66" i="24"/>
  <c r="U77" i="24"/>
  <c r="L131" i="24"/>
  <c r="U135" i="24"/>
  <c r="U112" i="24"/>
  <c r="W66" i="24"/>
  <c r="W122" i="24"/>
  <c r="J104" i="22"/>
  <c r="L146" i="22"/>
  <c r="J141" i="22"/>
  <c r="D78" i="22"/>
  <c r="D134" i="22"/>
  <c r="H104" i="22"/>
  <c r="R146" i="22"/>
  <c r="W154" i="22"/>
  <c r="AG205" i="22"/>
  <c r="AG117" i="22"/>
  <c r="P151" i="22"/>
  <c r="B186" i="22"/>
  <c r="R210" i="22"/>
  <c r="R121" i="22"/>
  <c r="AE70" i="22"/>
  <c r="AE126" i="22"/>
  <c r="AC213" i="22"/>
  <c r="AC119" i="22"/>
  <c r="J198" i="22"/>
  <c r="P210" i="22"/>
  <c r="P121" i="22"/>
  <c r="AC200" i="22"/>
  <c r="AE196" i="22"/>
  <c r="Y213" i="22"/>
  <c r="Y119" i="22"/>
  <c r="AG197" i="22"/>
  <c r="H71" i="22"/>
  <c r="H129" i="22"/>
  <c r="AE211" i="22"/>
  <c r="AE120" i="22"/>
  <c r="AA100" i="22"/>
  <c r="D79" i="21"/>
  <c r="W98" i="21"/>
  <c r="W129" i="21"/>
  <c r="R184" i="21"/>
  <c r="N74" i="21"/>
  <c r="N130" i="21"/>
  <c r="W198" i="21"/>
  <c r="P194" i="21"/>
  <c r="B142" i="21"/>
  <c r="AM194" i="21"/>
  <c r="P67" i="21"/>
  <c r="P125" i="21"/>
  <c r="A187" i="21"/>
  <c r="F196" i="21"/>
  <c r="L142" i="21"/>
  <c r="AC151" i="21"/>
  <c r="AD217" i="21"/>
  <c r="D147" i="21"/>
  <c r="R96" i="21"/>
  <c r="AE186" i="21"/>
  <c r="P148" i="21"/>
  <c r="P115" i="21"/>
  <c r="P200" i="21"/>
  <c r="P113" i="21"/>
  <c r="H68" i="27"/>
  <c r="H127" i="27"/>
  <c r="Q77" i="27"/>
  <c r="J204" i="27"/>
  <c r="J116" i="27"/>
  <c r="H204" i="27"/>
  <c r="H116" i="27"/>
  <c r="AA64" i="27"/>
  <c r="AA125" i="27"/>
  <c r="B206" i="27"/>
  <c r="B117" i="27"/>
  <c r="F136" i="27"/>
  <c r="Y2" i="26"/>
  <c r="S205" i="26"/>
  <c r="S118" i="26"/>
  <c r="J131" i="27"/>
  <c r="U182" i="26"/>
  <c r="H132" i="25"/>
  <c r="L201" i="27"/>
  <c r="L114" i="27"/>
  <c r="H101" i="26"/>
  <c r="H132" i="26"/>
  <c r="U98" i="26"/>
  <c r="U129" i="26"/>
  <c r="H135" i="26"/>
  <c r="H108" i="26"/>
  <c r="AA143" i="25"/>
  <c r="D187" i="25"/>
  <c r="Q151" i="25"/>
  <c r="F150" i="25"/>
  <c r="L100" i="24"/>
  <c r="S102" i="25"/>
  <c r="W79" i="24"/>
  <c r="W148" i="24"/>
  <c r="AA141" i="22"/>
  <c r="S79" i="24"/>
  <c r="W141" i="22"/>
  <c r="Q79" i="24"/>
  <c r="F201" i="24"/>
  <c r="F114" i="24"/>
  <c r="B192" i="24"/>
  <c r="D104" i="22"/>
  <c r="AM109" i="22"/>
  <c r="AE205" i="22"/>
  <c r="AE117" i="22"/>
  <c r="W135" i="22"/>
  <c r="D139" i="22"/>
  <c r="D112" i="22"/>
  <c r="R204" i="21"/>
  <c r="R116" i="21"/>
  <c r="P101" i="21"/>
  <c r="L68" i="21"/>
  <c r="L127" i="21"/>
  <c r="D76" i="21"/>
  <c r="D133" i="21"/>
  <c r="P135" i="21"/>
  <c r="P108" i="21"/>
  <c r="L97" i="21"/>
  <c r="H135" i="21"/>
  <c r="H108" i="21"/>
  <c r="J142" i="21"/>
  <c r="AM193" i="21"/>
  <c r="P187" i="21"/>
  <c r="L183" i="21"/>
  <c r="AA131" i="21"/>
  <c r="J100" i="27"/>
  <c r="Q184" i="27"/>
  <c r="Q142" i="26"/>
  <c r="B64" i="26"/>
  <c r="B124" i="26"/>
  <c r="R201" i="26"/>
  <c r="D208" i="27"/>
  <c r="D118" i="27"/>
  <c r="B191" i="26"/>
  <c r="S65" i="27"/>
  <c r="S124" i="27"/>
  <c r="F195" i="26"/>
  <c r="H98" i="26"/>
  <c r="H126" i="26"/>
  <c r="AA181" i="25"/>
  <c r="S96" i="25"/>
  <c r="W201" i="24"/>
  <c r="W113" i="24"/>
  <c r="F137" i="24"/>
  <c r="Y193" i="25"/>
  <c r="Q209" i="24"/>
  <c r="Q115" i="24"/>
  <c r="AM68" i="22"/>
  <c r="AM129" i="22"/>
  <c r="W187" i="22"/>
  <c r="W194" i="21"/>
  <c r="J200" i="21"/>
  <c r="J113" i="21"/>
  <c r="AC102" i="22"/>
  <c r="AC133" i="22"/>
  <c r="AI147" i="22"/>
  <c r="J155" i="22"/>
  <c r="AK181" i="21"/>
  <c r="J68" i="24"/>
  <c r="J127" i="24"/>
  <c r="H69" i="26"/>
  <c r="H193" i="26"/>
  <c r="D78" i="24"/>
  <c r="J184" i="21"/>
  <c r="B181" i="21"/>
  <c r="J101" i="27"/>
  <c r="S106" i="26"/>
  <c r="U198" i="25"/>
  <c r="Y65" i="24"/>
  <c r="Y124" i="24"/>
  <c r="S137" i="24"/>
  <c r="W189" i="25"/>
  <c r="L135" i="24"/>
  <c r="L108" i="24"/>
  <c r="U209" i="27"/>
  <c r="U115" i="27"/>
  <c r="S183" i="24"/>
  <c r="Y193" i="22"/>
  <c r="AK104" i="21"/>
  <c r="U182" i="24"/>
  <c r="AI195" i="21"/>
  <c r="L193" i="22"/>
  <c r="AA192" i="21"/>
  <c r="AI150" i="21"/>
  <c r="U197" i="24"/>
  <c r="Y83" i="22"/>
  <c r="H149" i="26"/>
  <c r="F151" i="24"/>
  <c r="U181" i="27"/>
  <c r="Y109" i="22"/>
  <c r="H186" i="22"/>
  <c r="J136" i="22"/>
  <c r="J199" i="22"/>
  <c r="Q63" i="25"/>
  <c r="Q123" i="25"/>
  <c r="AI193" i="22"/>
  <c r="J147" i="26"/>
  <c r="AI68" i="22"/>
  <c r="AI129" i="22"/>
  <c r="W150" i="24"/>
  <c r="K74" i="24"/>
  <c r="K130" i="24"/>
  <c r="E110" i="25"/>
  <c r="E82" i="25"/>
  <c r="AF81" i="21"/>
  <c r="G114" i="22"/>
  <c r="G86" i="22"/>
  <c r="AD81" i="21"/>
  <c r="I86" i="22"/>
  <c r="F99" i="25"/>
  <c r="L97" i="25"/>
  <c r="W209" i="25"/>
  <c r="W115" i="25"/>
  <c r="D76" i="25"/>
  <c r="D133" i="25"/>
  <c r="L67" i="25"/>
  <c r="L125" i="25"/>
  <c r="Q135" i="25"/>
  <c r="Q112" i="25"/>
  <c r="Y209" i="25"/>
  <c r="Y115" i="25"/>
  <c r="J201" i="25"/>
  <c r="J114" i="25"/>
  <c r="F149" i="24"/>
  <c r="J99" i="24"/>
  <c r="U141" i="24"/>
  <c r="Q200" i="25"/>
  <c r="Q114" i="25"/>
  <c r="U73" i="24"/>
  <c r="U78" i="24"/>
  <c r="Y64" i="24"/>
  <c r="Y125" i="24"/>
  <c r="F182" i="24"/>
  <c r="W96" i="24"/>
  <c r="AA135" i="24"/>
  <c r="AA112" i="24"/>
  <c r="W77" i="24"/>
  <c r="W13" i="24"/>
  <c r="B104" i="22"/>
  <c r="B146" i="22"/>
  <c r="AK110" i="22"/>
  <c r="D102" i="22"/>
  <c r="D130" i="22"/>
  <c r="AG83" i="22"/>
  <c r="R102" i="22"/>
  <c r="R130" i="22"/>
  <c r="L144" i="22"/>
  <c r="N146" i="22"/>
  <c r="AG154" i="22"/>
  <c r="P201" i="22"/>
  <c r="P195" i="22"/>
  <c r="D68" i="22"/>
  <c r="D128" i="22"/>
  <c r="L195" i="22"/>
  <c r="AA205" i="22"/>
  <c r="AA117" i="22"/>
  <c r="R191" i="22"/>
  <c r="R190" i="22"/>
  <c r="N210" i="22"/>
  <c r="N121" i="22"/>
  <c r="AA209" i="22"/>
  <c r="AA122" i="22"/>
  <c r="R151" i="22"/>
  <c r="L190" i="22"/>
  <c r="N76" i="21"/>
  <c r="N133" i="21"/>
  <c r="J76" i="21"/>
  <c r="J133" i="21"/>
  <c r="AI104" i="21"/>
  <c r="AI137" i="21"/>
  <c r="AI151" i="21"/>
  <c r="F78" i="21"/>
  <c r="AK209" i="21"/>
  <c r="AK115" i="21"/>
  <c r="AA184" i="21"/>
  <c r="P74" i="21"/>
  <c r="P130" i="21"/>
  <c r="P103" i="21"/>
  <c r="P78" i="21"/>
  <c r="AE194" i="21"/>
  <c r="AK196" i="21"/>
  <c r="L67" i="21"/>
  <c r="L125" i="21"/>
  <c r="R196" i="21"/>
  <c r="L184" i="21"/>
  <c r="AM209" i="21"/>
  <c r="AM115" i="21"/>
  <c r="Y195" i="21"/>
  <c r="N147" i="21"/>
  <c r="D148" i="21"/>
  <c r="D115" i="21"/>
  <c r="D200" i="21"/>
  <c r="D113" i="21"/>
  <c r="F97" i="27"/>
  <c r="B204" i="27"/>
  <c r="B116" i="27"/>
  <c r="W79" i="26"/>
  <c r="H131" i="27"/>
  <c r="H65" i="26"/>
  <c r="W209" i="26"/>
  <c r="W115" i="26"/>
  <c r="D201" i="27"/>
  <c r="D114" i="27"/>
  <c r="F150" i="26"/>
  <c r="Y64" i="26"/>
  <c r="Y125" i="26"/>
  <c r="U98" i="25"/>
  <c r="U129" i="25"/>
  <c r="Q106" i="24"/>
  <c r="H192" i="25"/>
  <c r="D200" i="25"/>
  <c r="D113" i="25"/>
  <c r="D150" i="25"/>
  <c r="Q209" i="25"/>
  <c r="Q115" i="25"/>
  <c r="W191" i="24"/>
  <c r="D103" i="22"/>
  <c r="L182" i="24"/>
  <c r="N109" i="22"/>
  <c r="Y105" i="24"/>
  <c r="J208" i="24"/>
  <c r="J118" i="24"/>
  <c r="Y103" i="22"/>
  <c r="Y132" i="22"/>
  <c r="Y79" i="24"/>
  <c r="S187" i="24"/>
  <c r="S189" i="24"/>
  <c r="B109" i="22"/>
  <c r="B151" i="22"/>
  <c r="P195" i="21"/>
  <c r="R192" i="22"/>
  <c r="N208" i="22"/>
  <c r="N120" i="22"/>
  <c r="P97" i="21"/>
  <c r="Y184" i="21"/>
  <c r="J79" i="21"/>
  <c r="Y193" i="21"/>
  <c r="D99" i="21"/>
  <c r="D183" i="21"/>
  <c r="W195" i="27"/>
  <c r="J181" i="27"/>
  <c r="F204" i="27"/>
  <c r="F116" i="27"/>
  <c r="Y140" i="26"/>
  <c r="L65" i="26"/>
  <c r="B181" i="27"/>
  <c r="H140" i="26"/>
  <c r="S185" i="27"/>
  <c r="U71" i="24"/>
  <c r="U195" i="24"/>
  <c r="B147" i="25"/>
  <c r="S104" i="25"/>
  <c r="AA135" i="25"/>
  <c r="AA112" i="25"/>
  <c r="S208" i="24"/>
  <c r="S117" i="24"/>
  <c r="AK205" i="22"/>
  <c r="AK117" i="22"/>
  <c r="W205" i="21"/>
  <c r="W118" i="21"/>
  <c r="B192" i="22"/>
  <c r="J103" i="21"/>
  <c r="AC145" i="22"/>
  <c r="F68" i="21"/>
  <c r="F127" i="21"/>
  <c r="H199" i="22"/>
  <c r="L71" i="25"/>
  <c r="L128" i="25"/>
  <c r="B208" i="26"/>
  <c r="B118" i="26"/>
  <c r="J204" i="22"/>
  <c r="J117" i="22"/>
  <c r="N200" i="22"/>
  <c r="L69" i="22"/>
  <c r="D181" i="21"/>
  <c r="J135" i="21"/>
  <c r="J108" i="21"/>
  <c r="D150" i="21"/>
  <c r="Q190" i="25"/>
  <c r="Y182" i="27"/>
  <c r="W201" i="27"/>
  <c r="W113" i="27"/>
  <c r="AC70" i="22"/>
  <c r="AC126" i="22"/>
  <c r="L185" i="22"/>
  <c r="AK141" i="21"/>
  <c r="Y150" i="21"/>
  <c r="AA104" i="21"/>
  <c r="B181" i="24"/>
  <c r="AC150" i="21"/>
  <c r="W185" i="24"/>
  <c r="AC102" i="21"/>
  <c r="AM135" i="22"/>
  <c r="AK150" i="21"/>
  <c r="U79" i="27"/>
  <c r="H198" i="25"/>
  <c r="W68" i="22"/>
  <c r="W129" i="22"/>
  <c r="AA194" i="25"/>
  <c r="C110" i="26"/>
  <c r="C82" i="26"/>
  <c r="AJ81" i="21"/>
  <c r="C82" i="25"/>
  <c r="E114" i="22"/>
  <c r="E86" i="22"/>
  <c r="O110" i="21"/>
  <c r="O82" i="21"/>
  <c r="W186" i="26"/>
  <c r="B63" i="26"/>
  <c r="Y65" i="26"/>
  <c r="Y124" i="26"/>
  <c r="D200" i="26"/>
  <c r="D113" i="26"/>
  <c r="Q65" i="26"/>
  <c r="Q124" i="26"/>
  <c r="H185" i="26"/>
  <c r="F142" i="25"/>
  <c r="F97" i="25"/>
  <c r="J71" i="25"/>
  <c r="J128" i="25"/>
  <c r="F76" i="25"/>
  <c r="F133" i="25"/>
  <c r="B135" i="25"/>
  <c r="B108" i="25"/>
  <c r="S207" i="25"/>
  <c r="S116" i="25"/>
  <c r="Q216" i="25"/>
  <c r="Q65" i="25"/>
  <c r="Q207" i="25"/>
  <c r="Q116" i="25"/>
  <c r="H204" i="25"/>
  <c r="H116" i="25"/>
  <c r="H67" i="25"/>
  <c r="H125" i="25"/>
  <c r="U106" i="25"/>
  <c r="J187" i="25"/>
  <c r="W141" i="24"/>
  <c r="B78" i="24"/>
  <c r="B183" i="25"/>
  <c r="L68" i="24"/>
  <c r="L127" i="24"/>
  <c r="U200" i="25"/>
  <c r="U114" i="25"/>
  <c r="S193" i="24"/>
  <c r="L204" i="24"/>
  <c r="L116" i="24"/>
  <c r="J131" i="24"/>
  <c r="Q135" i="24"/>
  <c r="Q112" i="24"/>
  <c r="Q66" i="24"/>
  <c r="Q122" i="24"/>
  <c r="AM141" i="22"/>
  <c r="AA77" i="24"/>
  <c r="AA199" i="24"/>
  <c r="S207" i="24"/>
  <c r="S116" i="24"/>
  <c r="D75" i="22"/>
  <c r="D132" i="22"/>
  <c r="AE110" i="22"/>
  <c r="B102" i="22"/>
  <c r="B130" i="22"/>
  <c r="Y104" i="22"/>
  <c r="H75" i="22"/>
  <c r="H132" i="22"/>
  <c r="D146" i="22"/>
  <c r="N199" i="22"/>
  <c r="AK193" i="22"/>
  <c r="AI70" i="22"/>
  <c r="AI126" i="22"/>
  <c r="AM213" i="22"/>
  <c r="AM119" i="22"/>
  <c r="L135" i="22"/>
  <c r="J67" i="22"/>
  <c r="AE213" i="22"/>
  <c r="AE119" i="22"/>
  <c r="R186" i="22"/>
  <c r="F210" i="22"/>
  <c r="F121" i="22"/>
  <c r="H151" i="22"/>
  <c r="D191" i="22"/>
  <c r="P69" i="22"/>
  <c r="D210" i="22"/>
  <c r="D121" i="22"/>
  <c r="P135" i="22"/>
  <c r="AK139" i="22"/>
  <c r="AK116" i="22"/>
  <c r="H69" i="22"/>
  <c r="H208" i="22"/>
  <c r="H120" i="22"/>
  <c r="F76" i="21"/>
  <c r="F133" i="21"/>
  <c r="L136" i="21"/>
  <c r="J99" i="21"/>
  <c r="AC104" i="21"/>
  <c r="AA137" i="21"/>
  <c r="D97" i="21"/>
  <c r="X219" i="21"/>
  <c r="C121" i="21"/>
  <c r="AC142" i="21"/>
  <c r="L78" i="21"/>
  <c r="Y208" i="21"/>
  <c r="Y117" i="21"/>
  <c r="W195" i="21"/>
  <c r="AI205" i="21"/>
  <c r="AI118" i="21"/>
  <c r="W140" i="21"/>
  <c r="Y209" i="21"/>
  <c r="Y115" i="21"/>
  <c r="AE184" i="21"/>
  <c r="AG195" i="21"/>
  <c r="B96" i="21"/>
  <c r="Y186" i="21"/>
  <c r="J148" i="21"/>
  <c r="J115" i="21"/>
  <c r="R200" i="21"/>
  <c r="R113" i="21"/>
  <c r="AG148" i="21"/>
  <c r="U132" i="27"/>
  <c r="AA77" i="27"/>
  <c r="H136" i="27"/>
  <c r="J195" i="26"/>
  <c r="J99" i="26"/>
  <c r="B96" i="27"/>
  <c r="Q143" i="26"/>
  <c r="B195" i="26"/>
  <c r="Q205" i="26"/>
  <c r="Q118" i="26"/>
  <c r="Q137" i="26"/>
  <c r="D192" i="25"/>
  <c r="AA184" i="25"/>
  <c r="B131" i="25"/>
  <c r="H150" i="25"/>
  <c r="F201" i="25"/>
  <c r="F114" i="25"/>
  <c r="W79" i="25"/>
  <c r="S102" i="24"/>
  <c r="H136" i="25"/>
  <c r="S150" i="25"/>
  <c r="L195" i="24"/>
  <c r="W105" i="24"/>
  <c r="P102" i="22"/>
  <c r="P130" i="22"/>
  <c r="H72" i="22"/>
  <c r="H131" i="22"/>
  <c r="F72" i="22"/>
  <c r="F131" i="22"/>
  <c r="AG103" i="22"/>
  <c r="AG132" i="22"/>
  <c r="R152" i="22"/>
  <c r="R119" i="22"/>
  <c r="P190" i="22"/>
  <c r="P199" i="22"/>
  <c r="R195" i="22"/>
  <c r="P137" i="21"/>
  <c r="AA102" i="21"/>
  <c r="F137" i="21"/>
  <c r="AM181" i="21"/>
  <c r="L204" i="21"/>
  <c r="L116" i="21"/>
  <c r="D100" i="21"/>
  <c r="Y205" i="21"/>
  <c r="Y118" i="21"/>
  <c r="N131" i="21"/>
  <c r="Y182" i="21"/>
  <c r="P183" i="21"/>
  <c r="W131" i="21"/>
  <c r="W64" i="26"/>
  <c r="W125" i="26"/>
  <c r="D206" i="27"/>
  <c r="D117" i="27"/>
  <c r="J98" i="26"/>
  <c r="J126" i="26"/>
  <c r="U197" i="27"/>
  <c r="Y207" i="26"/>
  <c r="Y116" i="26"/>
  <c r="Q147" i="26"/>
  <c r="L103" i="25"/>
  <c r="H99" i="25"/>
  <c r="U187" i="25"/>
  <c r="AA143" i="24"/>
  <c r="Y199" i="24"/>
  <c r="F74" i="25"/>
  <c r="F130" i="25"/>
  <c r="L148" i="24"/>
  <c r="L115" i="24"/>
  <c r="Q131" i="24"/>
  <c r="F153" i="22"/>
  <c r="AM209" i="22"/>
  <c r="AM122" i="22"/>
  <c r="AC141" i="21"/>
  <c r="AK200" i="21"/>
  <c r="AK114" i="21"/>
  <c r="B131" i="21"/>
  <c r="F151" i="22"/>
  <c r="L192" i="22"/>
  <c r="L197" i="27"/>
  <c r="J140" i="27"/>
  <c r="F109" i="22"/>
  <c r="D74" i="27"/>
  <c r="D130" i="27"/>
  <c r="H186" i="24"/>
  <c r="F191" i="26"/>
  <c r="H155" i="22"/>
  <c r="D147" i="26"/>
  <c r="B189" i="24"/>
  <c r="L204" i="22"/>
  <c r="L117" i="22"/>
  <c r="B200" i="22"/>
  <c r="P140" i="21"/>
  <c r="H198" i="21"/>
  <c r="H202" i="22"/>
  <c r="W195" i="25"/>
  <c r="Q183" i="24"/>
  <c r="Y185" i="21"/>
  <c r="U208" i="24"/>
  <c r="U117" i="24"/>
  <c r="D181" i="24"/>
  <c r="D185" i="26"/>
  <c r="B208" i="22"/>
  <c r="B120" i="22"/>
  <c r="B142" i="24"/>
  <c r="B132" i="27"/>
  <c r="U150" i="24"/>
  <c r="H184" i="26"/>
  <c r="Q181" i="25"/>
  <c r="AE106" i="21"/>
  <c r="J195" i="21"/>
  <c r="W194" i="24"/>
  <c r="Q182" i="26"/>
  <c r="H142" i="24"/>
  <c r="AE68" i="22"/>
  <c r="AE129" i="22"/>
  <c r="H208" i="26"/>
  <c r="H118" i="26"/>
  <c r="A110" i="25"/>
  <c r="A82" i="25"/>
  <c r="I110" i="21"/>
  <c r="I82" i="21"/>
  <c r="A116" i="24"/>
  <c r="Q67" i="26"/>
  <c r="W205" i="26"/>
  <c r="W118" i="26"/>
  <c r="L195" i="26"/>
  <c r="W65" i="26"/>
  <c r="W124" i="26"/>
  <c r="J135" i="26"/>
  <c r="J108" i="26"/>
  <c r="B185" i="26"/>
  <c r="F101" i="25"/>
  <c r="F132" i="25"/>
  <c r="Y98" i="25"/>
  <c r="Y129" i="25"/>
  <c r="AA102" i="25"/>
  <c r="S70" i="25"/>
  <c r="S126" i="25"/>
  <c r="B101" i="25"/>
  <c r="AA184" i="26"/>
  <c r="J183" i="26"/>
  <c r="B140" i="25"/>
  <c r="W63" i="25"/>
  <c r="W123" i="25"/>
  <c r="H76" i="25"/>
  <c r="H133" i="25"/>
  <c r="B194" i="25"/>
  <c r="J192" i="25"/>
  <c r="U205" i="25"/>
  <c r="U118" i="25"/>
  <c r="D101" i="24"/>
  <c r="L99" i="24"/>
  <c r="H132" i="24"/>
  <c r="L142" i="24"/>
  <c r="W200" i="25"/>
  <c r="W114" i="25"/>
  <c r="B184" i="25"/>
  <c r="D204" i="24"/>
  <c r="D116" i="24"/>
  <c r="L183" i="24"/>
  <c r="Q63" i="24"/>
  <c r="Q123" i="24"/>
  <c r="U201" i="24"/>
  <c r="U113" i="24"/>
  <c r="L147" i="24"/>
  <c r="H96" i="24"/>
  <c r="AC141" i="22"/>
  <c r="Y135" i="24"/>
  <c r="Y112" i="24"/>
  <c r="Q201" i="24"/>
  <c r="Q113" i="24"/>
  <c r="Y141" i="22"/>
  <c r="L197" i="24"/>
  <c r="J206" i="24"/>
  <c r="J117" i="24"/>
  <c r="AG81" i="22"/>
  <c r="AG203" i="22"/>
  <c r="Y155" i="22"/>
  <c r="AM154" i="22"/>
  <c r="P146" i="22"/>
  <c r="AC193" i="22"/>
  <c r="W70" i="22"/>
  <c r="W126" i="22"/>
  <c r="R205" i="22"/>
  <c r="R118" i="22"/>
  <c r="AK197" i="22"/>
  <c r="AK67" i="22"/>
  <c r="P205" i="22"/>
  <c r="P118" i="22"/>
  <c r="AI195" i="22"/>
  <c r="AM69" i="22"/>
  <c r="AM128" i="22"/>
  <c r="H210" i="22"/>
  <c r="H121" i="22"/>
  <c r="P185" i="22"/>
  <c r="AK69" i="22"/>
  <c r="AK128" i="22"/>
  <c r="AK152" i="22"/>
  <c r="AE209" i="22"/>
  <c r="AE122" i="22"/>
  <c r="L186" i="22"/>
  <c r="N191" i="22"/>
  <c r="AM197" i="22"/>
  <c r="W139" i="22"/>
  <c r="W116" i="22"/>
  <c r="N67" i="22"/>
  <c r="L100" i="21"/>
  <c r="AM137" i="21"/>
  <c r="R97" i="21"/>
  <c r="AM195" i="21"/>
  <c r="AC208" i="21"/>
  <c r="AC117" i="21"/>
  <c r="AG142" i="21"/>
  <c r="J74" i="21"/>
  <c r="J130" i="21"/>
  <c r="H142" i="21"/>
  <c r="B103" i="21"/>
  <c r="N198" i="21"/>
  <c r="N204" i="21"/>
  <c r="N116" i="21"/>
  <c r="G187" i="21"/>
  <c r="F140" i="21"/>
  <c r="AK195" i="21"/>
  <c r="F187" i="21"/>
  <c r="P147" i="21"/>
  <c r="J96" i="21"/>
  <c r="AM186" i="21"/>
  <c r="B148" i="21"/>
  <c r="B115" i="21"/>
  <c r="F200" i="21"/>
  <c r="F113" i="21"/>
  <c r="Y207" i="21"/>
  <c r="Y116" i="21"/>
  <c r="Y183" i="21"/>
  <c r="AK148" i="21"/>
  <c r="S186" i="27"/>
  <c r="C111" i="27"/>
  <c r="B97" i="26"/>
  <c r="D193" i="26"/>
  <c r="AA182" i="26"/>
  <c r="H194" i="26"/>
  <c r="U131" i="26"/>
  <c r="U137" i="26"/>
  <c r="Y71" i="26"/>
  <c r="Y195" i="26"/>
  <c r="Y79" i="26"/>
  <c r="F68" i="24"/>
  <c r="F127" i="24"/>
  <c r="U135" i="25"/>
  <c r="U112" i="25"/>
  <c r="AA209" i="25"/>
  <c r="AA115" i="25"/>
  <c r="S135" i="25"/>
  <c r="S112" i="25"/>
  <c r="Y79" i="25"/>
  <c r="B136" i="25"/>
  <c r="H187" i="25"/>
  <c r="Y150" i="25"/>
  <c r="B195" i="24"/>
  <c r="B107" i="22"/>
  <c r="B155" i="22"/>
  <c r="H195" i="24"/>
  <c r="AK81" i="22"/>
  <c r="F104" i="22"/>
  <c r="Y191" i="24"/>
  <c r="Y205" i="22"/>
  <c r="Y117" i="22"/>
  <c r="R200" i="22"/>
  <c r="B139" i="22"/>
  <c r="B112" i="22"/>
  <c r="D151" i="21"/>
  <c r="AG189" i="21"/>
  <c r="B204" i="21"/>
  <c r="B116" i="21"/>
  <c r="N97" i="21"/>
  <c r="F181" i="21"/>
  <c r="H100" i="21"/>
  <c r="AI209" i="21"/>
  <c r="AI115" i="21"/>
  <c r="F98" i="21"/>
  <c r="F126" i="21"/>
  <c r="H204" i="21"/>
  <c r="H116" i="21"/>
  <c r="D184" i="21"/>
  <c r="B187" i="21"/>
  <c r="AI131" i="21"/>
  <c r="J184" i="26"/>
  <c r="Q97" i="27"/>
  <c r="J64" i="27"/>
  <c r="J124" i="27"/>
  <c r="Y67" i="26"/>
  <c r="J105" i="27"/>
  <c r="U143" i="26"/>
  <c r="L63" i="26"/>
  <c r="F78" i="26"/>
  <c r="H67" i="26"/>
  <c r="H125" i="26"/>
  <c r="D98" i="26"/>
  <c r="D126" i="26"/>
  <c r="Q208" i="24"/>
  <c r="Q117" i="24"/>
  <c r="W147" i="26"/>
  <c r="H96" i="26"/>
  <c r="AA190" i="25"/>
  <c r="B71" i="25"/>
  <c r="B128" i="25"/>
  <c r="D96" i="25"/>
  <c r="B101" i="24"/>
  <c r="S205" i="24"/>
  <c r="S118" i="24"/>
  <c r="W208" i="24"/>
  <c r="W117" i="24"/>
  <c r="B74" i="25"/>
  <c r="B130" i="25"/>
  <c r="U103" i="25"/>
  <c r="U130" i="25"/>
  <c r="W152" i="22"/>
  <c r="F192" i="22"/>
  <c r="AA103" i="22"/>
  <c r="AA132" i="22"/>
  <c r="H200" i="22"/>
  <c r="N79" i="21"/>
  <c r="AA205" i="21"/>
  <c r="AA118" i="21"/>
  <c r="F140" i="22"/>
  <c r="D72" i="26"/>
  <c r="D196" i="26"/>
  <c r="J191" i="26"/>
  <c r="J208" i="26"/>
  <c r="J118" i="26"/>
  <c r="B100" i="22"/>
  <c r="D200" i="22"/>
  <c r="F184" i="21"/>
  <c r="J202" i="22"/>
  <c r="D190" i="25"/>
  <c r="Q198" i="25"/>
  <c r="Q181" i="27"/>
  <c r="H190" i="25"/>
  <c r="B193" i="22"/>
  <c r="R136" i="21"/>
  <c r="H132" i="21"/>
  <c r="H195" i="21"/>
  <c r="AA208" i="24"/>
  <c r="AA117" i="24"/>
  <c r="AK208" i="21"/>
  <c r="AK117" i="21"/>
  <c r="F181" i="24"/>
  <c r="AM151" i="21"/>
  <c r="U135" i="27"/>
  <c r="U112" i="27"/>
  <c r="E109" i="27"/>
  <c r="L136" i="25"/>
  <c r="S184" i="27"/>
  <c r="L201" i="26"/>
  <c r="L114" i="26"/>
  <c r="Q191" i="25"/>
  <c r="U64" i="27"/>
  <c r="U125" i="27"/>
  <c r="Y106" i="24"/>
  <c r="B192" i="25"/>
  <c r="X199" i="27"/>
  <c r="F105" i="27"/>
  <c r="G110" i="26"/>
  <c r="G82" i="26"/>
  <c r="AH85" i="22"/>
  <c r="Q63" i="26"/>
  <c r="Q123" i="26"/>
  <c r="Y187" i="26"/>
  <c r="Q102" i="25"/>
  <c r="Y71" i="25"/>
  <c r="Y195" i="25"/>
  <c r="D142" i="25"/>
  <c r="D132" i="25"/>
  <c r="W98" i="25"/>
  <c r="W129" i="25"/>
  <c r="H140" i="25"/>
  <c r="B150" i="25"/>
  <c r="W135" i="25"/>
  <c r="W112" i="25"/>
  <c r="B204" i="25"/>
  <c r="B116" i="25"/>
  <c r="J76" i="25"/>
  <c r="J133" i="25"/>
  <c r="J67" i="25"/>
  <c r="J125" i="25"/>
  <c r="F204" i="25"/>
  <c r="F116" i="25"/>
  <c r="J188" i="25"/>
  <c r="S106" i="25"/>
  <c r="L204" i="25"/>
  <c r="L116" i="25"/>
  <c r="Y141" i="24"/>
  <c r="U79" i="24"/>
  <c r="B68" i="24"/>
  <c r="B127" i="24"/>
  <c r="H136" i="24"/>
  <c r="H147" i="25"/>
  <c r="L105" i="24"/>
  <c r="J148" i="24"/>
  <c r="J115" i="24"/>
  <c r="F79" i="24"/>
  <c r="F147" i="24"/>
  <c r="Y181" i="24"/>
  <c r="S77" i="24"/>
  <c r="W135" i="24"/>
  <c r="W112" i="24"/>
  <c r="J192" i="24"/>
  <c r="Y66" i="24"/>
  <c r="Y122" i="24"/>
  <c r="S199" i="24"/>
  <c r="H102" i="22"/>
  <c r="H130" i="22"/>
  <c r="D144" i="22"/>
  <c r="AA154" i="22"/>
  <c r="N103" i="22"/>
  <c r="L140" i="22"/>
  <c r="AI107" i="22"/>
  <c r="AI134" i="22"/>
  <c r="AI154" i="22"/>
  <c r="W103" i="22"/>
  <c r="W132" i="22"/>
  <c r="AK195" i="22"/>
  <c r="B205" i="22"/>
  <c r="B118" i="22"/>
  <c r="W197" i="22"/>
  <c r="AI196" i="22"/>
  <c r="F214" i="22"/>
  <c r="F68" i="22"/>
  <c r="AG209" i="22"/>
  <c r="AG122" i="22"/>
  <c r="B191" i="22"/>
  <c r="L189" i="22"/>
  <c r="Y70" i="22"/>
  <c r="Y126" i="22"/>
  <c r="L210" i="22"/>
  <c r="L121" i="22"/>
  <c r="AI205" i="22"/>
  <c r="AI117" i="22"/>
  <c r="R76" i="21"/>
  <c r="R133" i="21"/>
  <c r="AE137" i="21"/>
  <c r="F97" i="21"/>
  <c r="F191" i="21"/>
  <c r="AM191" i="21"/>
  <c r="H74" i="21"/>
  <c r="H130" i="21"/>
  <c r="N142" i="21"/>
  <c r="D103" i="21"/>
  <c r="AK67" i="21"/>
  <c r="J201" i="21"/>
  <c r="J114" i="21"/>
  <c r="AG131" i="21"/>
  <c r="W106" i="21"/>
  <c r="P198" i="21"/>
  <c r="N135" i="21"/>
  <c r="N108" i="21"/>
  <c r="W208" i="21"/>
  <c r="W117" i="21"/>
  <c r="P181" i="21"/>
  <c r="AM182" i="21"/>
  <c r="AE195" i="21"/>
  <c r="B197" i="21"/>
  <c r="B147" i="21"/>
  <c r="L96" i="21"/>
  <c r="AA186" i="21"/>
  <c r="N148" i="21"/>
  <c r="N115" i="21"/>
  <c r="L200" i="21"/>
  <c r="L113" i="21"/>
  <c r="AG207" i="21"/>
  <c r="AG116" i="21"/>
  <c r="S195" i="27"/>
  <c r="S183" i="27"/>
  <c r="S75" i="27"/>
  <c r="S132" i="27"/>
  <c r="F190" i="27"/>
  <c r="S189" i="27"/>
  <c r="D132" i="27"/>
  <c r="V102" i="26"/>
  <c r="G134" i="26"/>
  <c r="F208" i="26"/>
  <c r="F118" i="26"/>
  <c r="L98" i="25"/>
  <c r="L126" i="25"/>
  <c r="D198" i="26"/>
  <c r="Y132" i="26"/>
  <c r="U104" i="26"/>
  <c r="L182" i="27"/>
  <c r="F101" i="26"/>
  <c r="AA151" i="25"/>
  <c r="U196" i="25"/>
  <c r="L182" i="25"/>
  <c r="J136" i="25"/>
  <c r="W150" i="25"/>
  <c r="AA192" i="24"/>
  <c r="AE109" i="22"/>
  <c r="D155" i="22"/>
  <c r="AA183" i="24"/>
  <c r="Q191" i="24"/>
  <c r="S147" i="24"/>
  <c r="Y192" i="22"/>
  <c r="D135" i="22"/>
  <c r="AK191" i="22"/>
  <c r="J139" i="22"/>
  <c r="J112" i="22"/>
  <c r="AM203" i="22"/>
  <c r="P192" i="22"/>
  <c r="N135" i="22"/>
  <c r="D132" i="21"/>
  <c r="AE193" i="21"/>
  <c r="AC193" i="21"/>
  <c r="AA185" i="21"/>
  <c r="L181" i="21"/>
  <c r="N96" i="21"/>
  <c r="Y66" i="27"/>
  <c r="Y122" i="27"/>
  <c r="S208" i="26"/>
  <c r="S117" i="26"/>
  <c r="Q140" i="26"/>
  <c r="Q64" i="26"/>
  <c r="Q125" i="26"/>
  <c r="U79" i="26"/>
  <c r="H63" i="26"/>
  <c r="Y142" i="26"/>
  <c r="Q148" i="24"/>
  <c r="Y205" i="24"/>
  <c r="Y118" i="24"/>
  <c r="D96" i="26"/>
  <c r="U106" i="24"/>
  <c r="Y197" i="24"/>
  <c r="D191" i="24"/>
  <c r="F135" i="24"/>
  <c r="F108" i="24"/>
  <c r="U185" i="24"/>
  <c r="H192" i="22"/>
  <c r="AE74" i="22"/>
  <c r="AE130" i="22"/>
  <c r="D109" i="22"/>
  <c r="B69" i="22"/>
  <c r="D199" i="22"/>
  <c r="AI135" i="22"/>
  <c r="AE190" i="21"/>
  <c r="AK186" i="21"/>
  <c r="N69" i="22"/>
  <c r="H147" i="21"/>
  <c r="L200" i="27"/>
  <c r="L113" i="27"/>
  <c r="J64" i="26"/>
  <c r="J124" i="26"/>
  <c r="R205" i="24"/>
  <c r="R118" i="24"/>
  <c r="H78" i="24"/>
  <c r="J208" i="27"/>
  <c r="J118" i="27"/>
  <c r="F195" i="22"/>
  <c r="N100" i="22"/>
  <c r="L200" i="22"/>
  <c r="H184" i="21"/>
  <c r="B202" i="22"/>
  <c r="S64" i="27"/>
  <c r="S125" i="27"/>
  <c r="Q195" i="25"/>
  <c r="U208" i="26"/>
  <c r="U117" i="26"/>
  <c r="S197" i="24"/>
  <c r="Q197" i="24"/>
  <c r="W142" i="24"/>
  <c r="S77" i="27"/>
  <c r="D79" i="24"/>
  <c r="AE145" i="22"/>
  <c r="AE150" i="21"/>
  <c r="J136" i="21"/>
  <c r="Y104" i="21"/>
  <c r="F136" i="21"/>
  <c r="AA208" i="21"/>
  <c r="AA117" i="21"/>
  <c r="J181" i="24"/>
  <c r="AC100" i="21"/>
  <c r="AC192" i="21"/>
  <c r="Q99" i="27"/>
  <c r="Q128" i="27"/>
  <c r="Y106" i="21"/>
  <c r="S181" i="27"/>
  <c r="AA188" i="25"/>
  <c r="H195" i="22"/>
  <c r="S192" i="24"/>
  <c r="W79" i="27"/>
  <c r="D65" i="25"/>
  <c r="D64" i="27"/>
  <c r="D124" i="27"/>
  <c r="U131" i="25"/>
  <c r="I110" i="26"/>
  <c r="I82" i="26"/>
  <c r="E110" i="26"/>
  <c r="E82" i="26"/>
  <c r="S209" i="26"/>
  <c r="S115" i="26"/>
  <c r="AA187" i="26"/>
  <c r="L96" i="26"/>
  <c r="L186" i="26"/>
  <c r="J150" i="25"/>
  <c r="U184" i="26"/>
  <c r="D105" i="25"/>
  <c r="D188" i="25"/>
  <c r="B76" i="25"/>
  <c r="B133" i="25"/>
  <c r="AA197" i="25"/>
  <c r="W208" i="25"/>
  <c r="W117" i="25"/>
  <c r="Q197" i="25"/>
  <c r="S208" i="25"/>
  <c r="S117" i="25"/>
  <c r="H105" i="25"/>
  <c r="AA106" i="25"/>
  <c r="W151" i="25"/>
  <c r="W207" i="25"/>
  <c r="W116" i="25"/>
  <c r="J71" i="24"/>
  <c r="J128" i="24"/>
  <c r="W103" i="24"/>
  <c r="W130" i="24"/>
  <c r="D147" i="25"/>
  <c r="J105" i="24"/>
  <c r="F191" i="24"/>
  <c r="AA201" i="24"/>
  <c r="AA113" i="24"/>
  <c r="Q181" i="24"/>
  <c r="S96" i="24"/>
  <c r="H188" i="24"/>
  <c r="Y104" i="24"/>
  <c r="AA197" i="24"/>
  <c r="F204" i="24"/>
  <c r="F116" i="24"/>
  <c r="F65" i="24"/>
  <c r="AG141" i="22"/>
  <c r="AG155" i="22"/>
  <c r="F102" i="22"/>
  <c r="F130" i="22"/>
  <c r="B75" i="22"/>
  <c r="B132" i="22"/>
  <c r="N154" i="22"/>
  <c r="Y154" i="22"/>
  <c r="H146" i="22"/>
  <c r="AA110" i="22"/>
  <c r="P82" i="22"/>
  <c r="AM196" i="22"/>
  <c r="H203" i="22"/>
  <c r="L205" i="22"/>
  <c r="L118" i="22"/>
  <c r="AK187" i="22"/>
  <c r="AE195" i="22"/>
  <c r="P208" i="22"/>
  <c r="P120" i="22"/>
  <c r="P204" i="22"/>
  <c r="P117" i="22"/>
  <c r="P67" i="22"/>
  <c r="Y69" i="22"/>
  <c r="Y128" i="22"/>
  <c r="B210" i="22"/>
  <c r="B121" i="22"/>
  <c r="W205" i="22"/>
  <c r="W117" i="22"/>
  <c r="H76" i="21"/>
  <c r="H133" i="21"/>
  <c r="R137" i="21"/>
  <c r="Y98" i="21"/>
  <c r="Y129" i="21"/>
  <c r="J97" i="21"/>
  <c r="AC191" i="21"/>
  <c r="L187" i="21"/>
  <c r="R74" i="21"/>
  <c r="R130" i="21"/>
  <c r="D142" i="21"/>
  <c r="F199" i="21"/>
  <c r="AG205" i="21"/>
  <c r="AG118" i="21"/>
  <c r="W182" i="21"/>
  <c r="L140" i="21"/>
  <c r="R147" i="21"/>
  <c r="AC186" i="21"/>
  <c r="H148" i="21"/>
  <c r="H115" i="21"/>
  <c r="AE183" i="21"/>
  <c r="H200" i="21"/>
  <c r="H113" i="21"/>
  <c r="AK207" i="21"/>
  <c r="AK116" i="21"/>
  <c r="Q140" i="27"/>
  <c r="X104" i="27"/>
  <c r="F188" i="27"/>
  <c r="U143" i="27"/>
  <c r="U196" i="27"/>
  <c r="Y200" i="27"/>
  <c r="Y114" i="27"/>
  <c r="D100" i="25"/>
  <c r="H98" i="25"/>
  <c r="H126" i="25"/>
  <c r="H71" i="26"/>
  <c r="H128" i="26"/>
  <c r="Q79" i="26"/>
  <c r="J188" i="26"/>
  <c r="J69" i="25"/>
  <c r="J193" i="25"/>
  <c r="F200" i="26"/>
  <c r="F113" i="26"/>
  <c r="Y98" i="26"/>
  <c r="Y129" i="26"/>
  <c r="F105" i="26"/>
  <c r="AA191" i="25"/>
  <c r="AA196" i="25"/>
  <c r="H151" i="25"/>
  <c r="D136" i="24"/>
  <c r="Q102" i="24"/>
  <c r="S64" i="24"/>
  <c r="S125" i="24"/>
  <c r="Y208" i="24"/>
  <c r="Y117" i="24"/>
  <c r="B72" i="22"/>
  <c r="B131" i="22"/>
  <c r="AM110" i="22"/>
  <c r="B105" i="24"/>
  <c r="H183" i="24"/>
  <c r="L107" i="22"/>
  <c r="D195" i="24"/>
  <c r="D101" i="22"/>
  <c r="D195" i="22"/>
  <c r="AI211" i="22"/>
  <c r="AI120" i="22"/>
  <c r="B135" i="22"/>
  <c r="H139" i="22"/>
  <c r="H112" i="22"/>
  <c r="R135" i="22"/>
  <c r="L151" i="22"/>
  <c r="AC184" i="21"/>
  <c r="B151" i="21"/>
  <c r="H67" i="21"/>
  <c r="H125" i="21"/>
  <c r="AK205" i="21"/>
  <c r="AK118" i="21"/>
  <c r="B68" i="21"/>
  <c r="B127" i="21"/>
  <c r="B201" i="21"/>
  <c r="B114" i="21"/>
  <c r="S209" i="27"/>
  <c r="S115" i="27"/>
  <c r="U199" i="26"/>
  <c r="AA66" i="27"/>
  <c r="AA122" i="27"/>
  <c r="X98" i="27"/>
  <c r="X129" i="27"/>
  <c r="J140" i="26"/>
  <c r="U67" i="26"/>
  <c r="U63" i="27"/>
  <c r="U123" i="27"/>
  <c r="J79" i="24"/>
  <c r="B204" i="24"/>
  <c r="B116" i="24"/>
  <c r="J103" i="25"/>
  <c r="Q187" i="25"/>
  <c r="S184" i="24"/>
  <c r="D69" i="22"/>
  <c r="AE100" i="21"/>
  <c r="Y194" i="21"/>
  <c r="D192" i="22"/>
  <c r="Y100" i="21"/>
  <c r="AC205" i="21"/>
  <c r="AC118" i="21"/>
  <c r="AA108" i="22"/>
  <c r="L109" i="22"/>
  <c r="AM205" i="22"/>
  <c r="AM117" i="22"/>
  <c r="H68" i="24"/>
  <c r="H127" i="24"/>
  <c r="D103" i="27"/>
  <c r="F136" i="22"/>
  <c r="P200" i="22"/>
  <c r="N195" i="21"/>
  <c r="AB137" i="21"/>
  <c r="AA65" i="24"/>
  <c r="AA124" i="24"/>
  <c r="L188" i="26"/>
  <c r="W110" i="22"/>
  <c r="D151" i="22"/>
  <c r="AA150" i="21"/>
  <c r="B136" i="22"/>
  <c r="B132" i="21"/>
  <c r="AI201" i="22"/>
  <c r="AA70" i="22"/>
  <c r="AA126" i="22"/>
  <c r="L149" i="26"/>
  <c r="AE102" i="22"/>
  <c r="AE133" i="22"/>
  <c r="S142" i="26"/>
  <c r="B183" i="26"/>
  <c r="AA189" i="25"/>
  <c r="AI152" i="22"/>
  <c r="AG70" i="22"/>
  <c r="AG126" i="22"/>
  <c r="W192" i="24"/>
  <c r="B152" i="22"/>
  <c r="B119" i="22"/>
  <c r="D141" i="22"/>
  <c r="M86" i="22"/>
  <c r="C86" i="22"/>
  <c r="AL81" i="21"/>
  <c r="Z81" i="21"/>
  <c r="I6" i="14"/>
  <c r="N26" i="14"/>
  <c r="I4" i="14"/>
  <c r="N22" i="14"/>
  <c r="N18" i="14"/>
  <c r="I18" i="14"/>
  <c r="N20" i="14"/>
  <c r="N4" i="14"/>
  <c r="D20" i="14"/>
  <c r="D16" i="14"/>
  <c r="L12" i="14"/>
  <c r="M12" i="14" s="1"/>
  <c r="B14" i="14"/>
  <c r="C14" i="14" s="1"/>
  <c r="S10" i="14"/>
  <c r="D4" i="14"/>
  <c r="D18" i="14"/>
  <c r="D10" i="14"/>
  <c r="I10" i="14"/>
  <c r="I12" i="14"/>
  <c r="G18" i="14"/>
  <c r="S22" i="14"/>
  <c r="I14" i="14"/>
  <c r="S18" i="14"/>
  <c r="S4" i="14"/>
  <c r="S12" i="14"/>
  <c r="I8" i="14"/>
  <c r="Q24" i="14"/>
  <c r="R24" i="14" s="1"/>
  <c r="L20" i="14"/>
  <c r="G156" i="26"/>
  <c r="E156" i="26"/>
  <c r="K156" i="26"/>
  <c r="A156" i="26"/>
  <c r="C156" i="26"/>
  <c r="I156" i="26"/>
  <c r="G159" i="24"/>
  <c r="A159" i="24"/>
  <c r="I159" i="24"/>
  <c r="K159" i="24"/>
  <c r="E159" i="24"/>
  <c r="C159" i="24"/>
  <c r="AH163" i="22"/>
  <c r="AB163" i="22"/>
  <c r="Z163" i="22"/>
  <c r="AD163" i="22"/>
  <c r="AJ163" i="22"/>
  <c r="X163" i="22"/>
  <c r="AL163" i="22"/>
  <c r="V163" i="22"/>
  <c r="AF163" i="22"/>
  <c r="AH160" i="22"/>
  <c r="Z160" i="22"/>
  <c r="V160" i="22"/>
  <c r="AL160" i="22"/>
  <c r="AB160" i="22"/>
  <c r="AF160" i="22"/>
  <c r="AJ160" i="22"/>
  <c r="AD160" i="22"/>
  <c r="X160" i="22"/>
  <c r="AJ163" i="21"/>
  <c r="AB163" i="21"/>
  <c r="AH163" i="21"/>
  <c r="Z163" i="21"/>
  <c r="X163" i="21"/>
  <c r="AD163" i="21"/>
  <c r="V163" i="21"/>
  <c r="AL163" i="21"/>
  <c r="AF163" i="21"/>
  <c r="V160" i="21"/>
  <c r="AJ160" i="21"/>
  <c r="AD160" i="21"/>
  <c r="X160" i="21"/>
  <c r="AH160" i="21"/>
  <c r="AL160" i="21"/>
  <c r="AF160" i="21"/>
  <c r="Z160" i="21"/>
  <c r="AB160" i="21"/>
  <c r="V161" i="21"/>
  <c r="AL161" i="21"/>
  <c r="AH161" i="21"/>
  <c r="AF161" i="21"/>
  <c r="X161" i="21"/>
  <c r="AJ161" i="21"/>
  <c r="AD161" i="21"/>
  <c r="AB161" i="21"/>
  <c r="Z161" i="21"/>
  <c r="G161" i="21"/>
  <c r="E161" i="21"/>
  <c r="I161" i="21"/>
  <c r="O161" i="21"/>
  <c r="M161" i="21"/>
  <c r="K161" i="21"/>
  <c r="C161" i="21"/>
  <c r="Q161" i="21"/>
  <c r="A161" i="21"/>
  <c r="I157" i="25"/>
  <c r="A157" i="25"/>
  <c r="G157" i="25"/>
  <c r="C157" i="25"/>
  <c r="E157" i="25"/>
  <c r="K157" i="25"/>
  <c r="X110" i="25"/>
  <c r="I163" i="25"/>
  <c r="C163" i="25"/>
  <c r="G163" i="25"/>
  <c r="V110" i="25"/>
  <c r="A163" i="25"/>
  <c r="Z110" i="25"/>
  <c r="K160" i="24"/>
  <c r="A160" i="24"/>
  <c r="E160" i="24"/>
  <c r="C160" i="24"/>
  <c r="I160" i="24"/>
  <c r="G160" i="24"/>
  <c r="V157" i="24"/>
  <c r="X157" i="24"/>
  <c r="R157" i="24"/>
  <c r="T157" i="24"/>
  <c r="AH159" i="21"/>
  <c r="V159" i="21"/>
  <c r="AB159" i="21"/>
  <c r="AL159" i="21"/>
  <c r="AF159" i="21"/>
  <c r="Z159" i="21"/>
  <c r="AJ159" i="21"/>
  <c r="AD159" i="21"/>
  <c r="X159" i="21"/>
  <c r="Z156" i="26"/>
  <c r="T156" i="26"/>
  <c r="X156" i="26"/>
  <c r="R156" i="26"/>
  <c r="P156" i="26"/>
  <c r="V156" i="26"/>
  <c r="A113" i="26"/>
  <c r="G113" i="26"/>
  <c r="I113" i="26"/>
  <c r="X157" i="26"/>
  <c r="C113" i="26"/>
  <c r="R157" i="26"/>
  <c r="E113" i="26"/>
  <c r="T157" i="26"/>
  <c r="K113" i="26"/>
  <c r="Z157" i="26"/>
  <c r="C111" i="25"/>
  <c r="K111" i="25"/>
  <c r="I111" i="25"/>
  <c r="E111" i="25"/>
  <c r="A111" i="25"/>
  <c r="G111" i="25"/>
  <c r="AL155" i="21"/>
  <c r="AF155" i="21"/>
  <c r="AH155" i="21"/>
  <c r="AB155" i="21"/>
  <c r="V155" i="21"/>
  <c r="Z155" i="21"/>
  <c r="AD155" i="21"/>
  <c r="X155" i="21"/>
  <c r="AJ155" i="21"/>
  <c r="T158" i="26"/>
  <c r="E115" i="26"/>
  <c r="I115" i="26"/>
  <c r="X158" i="26"/>
  <c r="C115" i="26"/>
  <c r="R158" i="26"/>
  <c r="P158" i="26"/>
  <c r="A115" i="26"/>
  <c r="V158" i="26"/>
  <c r="G115" i="26"/>
  <c r="Z158" i="26"/>
  <c r="K115" i="26"/>
  <c r="T116" i="24"/>
  <c r="E161" i="24"/>
  <c r="C161" i="24"/>
  <c r="R116" i="24"/>
  <c r="I161" i="24"/>
  <c r="X116" i="24"/>
  <c r="P116" i="24"/>
  <c r="A161" i="24"/>
  <c r="G161" i="24"/>
  <c r="V116" i="24"/>
  <c r="K161" i="24"/>
  <c r="Z116" i="24"/>
  <c r="AB120" i="22"/>
  <c r="AH120" i="22"/>
  <c r="X120" i="22"/>
  <c r="AD120" i="22"/>
  <c r="AL120" i="22"/>
  <c r="V120" i="22"/>
  <c r="AF120" i="22"/>
  <c r="E157" i="26"/>
  <c r="I157" i="26"/>
  <c r="C157" i="26"/>
  <c r="G157" i="26"/>
  <c r="A157" i="26"/>
  <c r="K157" i="26"/>
  <c r="R161" i="25"/>
  <c r="C107" i="25"/>
  <c r="I107" i="25"/>
  <c r="X161" i="25"/>
  <c r="A107" i="25"/>
  <c r="P161" i="25"/>
  <c r="Z161" i="25"/>
  <c r="T161" i="25"/>
  <c r="V161" i="25"/>
  <c r="G107" i="25"/>
  <c r="Z108" i="21"/>
  <c r="AH108" i="21"/>
  <c r="AL108" i="21"/>
  <c r="AF108" i="21"/>
  <c r="K159" i="25"/>
  <c r="E159" i="25"/>
  <c r="A159" i="25"/>
  <c r="G159" i="25"/>
  <c r="C159" i="25"/>
  <c r="I159" i="25"/>
  <c r="A115" i="25"/>
  <c r="P158" i="25"/>
  <c r="I115" i="25"/>
  <c r="X158" i="25"/>
  <c r="G115" i="25"/>
  <c r="V158" i="25"/>
  <c r="E115" i="25"/>
  <c r="T158" i="25"/>
  <c r="K115" i="25"/>
  <c r="Z158" i="25"/>
  <c r="C115" i="25"/>
  <c r="R158" i="25"/>
  <c r="T161" i="24"/>
  <c r="E107" i="24"/>
  <c r="Z161" i="24"/>
  <c r="R161" i="24"/>
  <c r="X161" i="24"/>
  <c r="I107" i="24"/>
  <c r="V161" i="24"/>
  <c r="G107" i="24"/>
  <c r="P161" i="24"/>
  <c r="I155" i="21"/>
  <c r="O155" i="21"/>
  <c r="E155" i="21"/>
  <c r="C155" i="21"/>
  <c r="Q155" i="21"/>
  <c r="M155" i="21"/>
  <c r="G155" i="21"/>
  <c r="A155" i="21"/>
  <c r="K155" i="21"/>
  <c r="M159" i="21"/>
  <c r="K159" i="21"/>
  <c r="I159" i="21"/>
  <c r="O159" i="21"/>
  <c r="G159" i="21"/>
  <c r="E159" i="21"/>
  <c r="C159" i="21"/>
  <c r="Q159" i="21"/>
  <c r="A159" i="21"/>
  <c r="Q166" i="22"/>
  <c r="A166" i="22"/>
  <c r="K166" i="22"/>
  <c r="E166" i="22"/>
  <c r="O166" i="22"/>
  <c r="I166" i="22"/>
  <c r="C166" i="22"/>
  <c r="M166" i="22"/>
  <c r="G166" i="22"/>
  <c r="X155" i="26"/>
  <c r="R155" i="26"/>
  <c r="E158" i="25"/>
  <c r="K158" i="25"/>
  <c r="A158" i="25"/>
  <c r="G158" i="25"/>
  <c r="G162" i="24"/>
  <c r="X108" i="26"/>
  <c r="P108" i="26"/>
  <c r="V108" i="26"/>
  <c r="R108" i="26"/>
  <c r="T108" i="26"/>
  <c r="Z108" i="26"/>
  <c r="I158" i="26"/>
  <c r="C158" i="26"/>
  <c r="X163" i="26"/>
  <c r="R163" i="26"/>
  <c r="I155" i="26"/>
  <c r="A155" i="26"/>
  <c r="I159" i="26"/>
  <c r="A159" i="26"/>
  <c r="P163" i="25"/>
  <c r="X163" i="25"/>
  <c r="T163" i="25"/>
  <c r="AF158" i="21"/>
  <c r="V158" i="21"/>
  <c r="AB158" i="21"/>
  <c r="V159" i="25"/>
  <c r="Z159" i="25"/>
  <c r="S149" i="27"/>
  <c r="S69" i="27"/>
  <c r="S101" i="27"/>
  <c r="S144" i="27"/>
  <c r="J143" i="27"/>
  <c r="J102" i="27"/>
  <c r="F70" i="27"/>
  <c r="B70" i="27"/>
  <c r="R144" i="27"/>
  <c r="X144" i="27"/>
  <c r="T144" i="27"/>
  <c r="R69" i="27"/>
  <c r="R149" i="27"/>
  <c r="X149" i="27"/>
  <c r="X69" i="27"/>
  <c r="T69" i="27"/>
  <c r="T149" i="27"/>
  <c r="Z141" i="27"/>
  <c r="G103" i="27"/>
  <c r="K103" i="27"/>
  <c r="I103" i="27"/>
  <c r="B106" i="27"/>
  <c r="B152" i="27"/>
  <c r="K141" i="27"/>
  <c r="C141" i="27"/>
  <c r="D75" i="27"/>
  <c r="D144" i="27"/>
  <c r="U76" i="27"/>
  <c r="U136" i="27"/>
  <c r="Q76" i="27"/>
  <c r="Q136" i="27"/>
  <c r="W76" i="27"/>
  <c r="W136" i="27"/>
  <c r="AA76" i="27"/>
  <c r="AA136" i="27"/>
  <c r="S9" i="27"/>
  <c r="S79" i="27"/>
  <c r="F9" i="27"/>
  <c r="F194" i="27"/>
  <c r="H19" i="27"/>
  <c r="H190" i="27"/>
  <c r="B144" i="27"/>
  <c r="B75" i="27"/>
  <c r="U8" i="27"/>
  <c r="U105" i="27"/>
  <c r="Q152" i="27"/>
  <c r="Q78" i="27"/>
  <c r="S14" i="27"/>
  <c r="S78" i="27"/>
  <c r="S152" i="27"/>
  <c r="Y2" i="27"/>
  <c r="Y152" i="27"/>
  <c r="Y78" i="27"/>
  <c r="W152" i="27"/>
  <c r="W78" i="27"/>
  <c r="F106" i="27"/>
  <c r="F152" i="27"/>
  <c r="D13" i="27"/>
  <c r="D152" i="27"/>
  <c r="D106" i="27"/>
  <c r="J106" i="27"/>
  <c r="J152" i="27"/>
  <c r="C103" i="27"/>
  <c r="A141" i="27"/>
  <c r="G141" i="27"/>
  <c r="I141" i="27"/>
  <c r="J144" i="27"/>
  <c r="J75" i="27"/>
  <c r="B6" i="27"/>
  <c r="B105" i="27"/>
  <c r="F75" i="27"/>
  <c r="F144" i="27"/>
  <c r="L144" i="27"/>
  <c r="L75" i="27"/>
  <c r="H144" i="27"/>
  <c r="H75" i="27"/>
  <c r="A103" i="27"/>
  <c r="F77" i="27"/>
  <c r="F141" i="27"/>
  <c r="L141" i="27"/>
  <c r="L77" i="27"/>
  <c r="D141" i="27"/>
  <c r="D77" i="27"/>
  <c r="D8" i="27"/>
  <c r="D79" i="27"/>
  <c r="W17" i="27"/>
  <c r="W196" i="27"/>
  <c r="Q17" i="27"/>
  <c r="Q196" i="27"/>
  <c r="B18" i="27"/>
  <c r="B189" i="27"/>
  <c r="R213" i="27"/>
  <c r="C67" i="27"/>
  <c r="P213" i="27"/>
  <c r="A67" i="27"/>
  <c r="T213" i="27"/>
  <c r="E67" i="27"/>
  <c r="Z213" i="27"/>
  <c r="K67" i="27"/>
  <c r="D24" i="27"/>
  <c r="D214" i="27"/>
  <c r="J24" i="27"/>
  <c r="J214" i="27"/>
  <c r="Y21" i="27"/>
  <c r="Y198" i="27"/>
  <c r="L52" i="27"/>
  <c r="L210" i="27"/>
  <c r="V213" i="27"/>
  <c r="G67" i="27"/>
  <c r="D55" i="27"/>
  <c r="D65" i="27"/>
  <c r="C63" i="27"/>
  <c r="R211" i="27"/>
  <c r="I63" i="27"/>
  <c r="X211" i="27"/>
  <c r="K63" i="27"/>
  <c r="Z211" i="27"/>
  <c r="P211" i="27"/>
  <c r="V211" i="27"/>
  <c r="T211" i="27"/>
  <c r="E63" i="27"/>
  <c r="P212" i="27"/>
  <c r="R212" i="27"/>
  <c r="X212" i="27"/>
  <c r="T212" i="27"/>
  <c r="Z212" i="27"/>
  <c r="V212" i="27"/>
  <c r="W3" i="27"/>
  <c r="W175" i="27"/>
  <c r="S3" i="27"/>
  <c r="S175" i="27"/>
  <c r="W179" i="27"/>
  <c r="Q179" i="27"/>
  <c r="U179" i="27"/>
  <c r="V70" i="26"/>
  <c r="F34" i="26"/>
  <c r="F149" i="26"/>
  <c r="R75" i="26"/>
  <c r="W44" i="26"/>
  <c r="W74" i="26"/>
  <c r="Y8" i="26"/>
  <c r="Y105" i="26"/>
  <c r="AA152" i="26"/>
  <c r="AA78" i="26"/>
  <c r="B152" i="26"/>
  <c r="B106" i="26"/>
  <c r="J102" i="26"/>
  <c r="J143" i="26"/>
  <c r="D141" i="26"/>
  <c r="D77" i="26"/>
  <c r="J144" i="26"/>
  <c r="J75" i="26"/>
  <c r="D144" i="26"/>
  <c r="D75" i="26"/>
  <c r="H43" i="26"/>
  <c r="H72" i="26"/>
  <c r="J12" i="26"/>
  <c r="J78" i="26"/>
  <c r="D6" i="26"/>
  <c r="D105" i="26"/>
  <c r="Z152" i="26"/>
  <c r="T152" i="26"/>
  <c r="J5" i="26"/>
  <c r="J104" i="26"/>
  <c r="J154" i="26"/>
  <c r="D5" i="26"/>
  <c r="D104" i="26"/>
  <c r="D154" i="26"/>
  <c r="AA18" i="26"/>
  <c r="AA190" i="26"/>
  <c r="H102" i="26"/>
  <c r="H143" i="26"/>
  <c r="P75" i="26"/>
  <c r="W101" i="26"/>
  <c r="W144" i="26"/>
  <c r="U101" i="26"/>
  <c r="U144" i="26"/>
  <c r="AA144" i="26"/>
  <c r="AA101" i="26"/>
  <c r="S101" i="26"/>
  <c r="S144" i="26"/>
  <c r="Y144" i="26"/>
  <c r="Y101" i="26"/>
  <c r="Q144" i="26"/>
  <c r="Q101" i="26"/>
  <c r="B141" i="26"/>
  <c r="B77" i="26"/>
  <c r="AA7" i="26"/>
  <c r="AA106" i="26"/>
  <c r="U7" i="26"/>
  <c r="U106" i="26"/>
  <c r="H6" i="26"/>
  <c r="H105" i="26"/>
  <c r="B6" i="26"/>
  <c r="B105" i="26"/>
  <c r="B5" i="26"/>
  <c r="B104" i="26"/>
  <c r="B154" i="26"/>
  <c r="L106" i="26"/>
  <c r="L152" i="26"/>
  <c r="F106" i="26"/>
  <c r="F152" i="26"/>
  <c r="Y18" i="26"/>
  <c r="Y190" i="26"/>
  <c r="S18" i="26"/>
  <c r="S190" i="26"/>
  <c r="F143" i="26"/>
  <c r="F102" i="26"/>
  <c r="V75" i="26"/>
  <c r="T75" i="26"/>
  <c r="Z75" i="26"/>
  <c r="H77" i="26"/>
  <c r="H141" i="26"/>
  <c r="H144" i="26"/>
  <c r="H75" i="26"/>
  <c r="B144" i="26"/>
  <c r="B75" i="26"/>
  <c r="X152" i="26"/>
  <c r="R152" i="26"/>
  <c r="D143" i="26"/>
  <c r="D102" i="26"/>
  <c r="L143" i="26"/>
  <c r="L102" i="26"/>
  <c r="F77" i="26"/>
  <c r="F141" i="26"/>
  <c r="L144" i="26"/>
  <c r="L75" i="26"/>
  <c r="F144" i="26"/>
  <c r="F75" i="26"/>
  <c r="V152" i="26"/>
  <c r="C72" i="26"/>
  <c r="I72" i="26"/>
  <c r="E72" i="26"/>
  <c r="K72" i="26"/>
  <c r="A72" i="26"/>
  <c r="T213" i="26"/>
  <c r="U21" i="26"/>
  <c r="U198" i="26"/>
  <c r="Z213" i="26"/>
  <c r="D19" i="26"/>
  <c r="D190" i="26"/>
  <c r="Q19" i="26"/>
  <c r="Q199" i="26"/>
  <c r="R213" i="26"/>
  <c r="Y20" i="26"/>
  <c r="Y189" i="26"/>
  <c r="P213" i="26"/>
  <c r="F11" i="25"/>
  <c r="F70" i="25"/>
  <c r="Q10" i="14"/>
  <c r="R10" i="14" s="1"/>
  <c r="H178" i="26"/>
  <c r="G176" i="26"/>
  <c r="U2" i="26"/>
  <c r="U176" i="26"/>
  <c r="K180" i="26"/>
  <c r="G180" i="26"/>
  <c r="A180" i="26"/>
  <c r="E180" i="26"/>
  <c r="C180" i="26"/>
  <c r="Q3" i="26"/>
  <c r="Q175" i="26"/>
  <c r="Q4" i="14"/>
  <c r="R4" i="14" s="1"/>
  <c r="B178" i="26"/>
  <c r="C176" i="26"/>
  <c r="W179" i="26"/>
  <c r="Q179" i="26"/>
  <c r="S179" i="26"/>
  <c r="U179" i="26"/>
  <c r="AA179" i="26"/>
  <c r="W3" i="26"/>
  <c r="W175" i="26"/>
  <c r="U3" i="26"/>
  <c r="U175" i="26"/>
  <c r="Q12" i="14"/>
  <c r="R12" i="14" s="1"/>
  <c r="J178" i="26"/>
  <c r="Q6" i="14"/>
  <c r="R6" i="14" s="1"/>
  <c r="D178" i="26"/>
  <c r="Q8" i="14"/>
  <c r="R8" i="14" s="1"/>
  <c r="F178" i="26"/>
  <c r="Q14" i="14"/>
  <c r="R14" i="14" s="1"/>
  <c r="L178" i="26"/>
  <c r="S2" i="26"/>
  <c r="S176" i="26"/>
  <c r="Q2" i="26"/>
  <c r="Q176" i="26"/>
  <c r="W2" i="26"/>
  <c r="W176" i="26"/>
  <c r="I176" i="26"/>
  <c r="E176" i="26"/>
  <c r="K176" i="26"/>
  <c r="U69" i="25"/>
  <c r="U149" i="25"/>
  <c r="AA11" i="25"/>
  <c r="AA100" i="25"/>
  <c r="R75" i="25"/>
  <c r="P144" i="25"/>
  <c r="V144" i="25"/>
  <c r="T144" i="25"/>
  <c r="AA8" i="25"/>
  <c r="AA105" i="25"/>
  <c r="W144" i="25"/>
  <c r="W101" i="25"/>
  <c r="Q101" i="25"/>
  <c r="Q144" i="25"/>
  <c r="T75" i="25"/>
  <c r="Z75" i="25"/>
  <c r="P75" i="25"/>
  <c r="V75" i="25"/>
  <c r="Q43" i="25"/>
  <c r="Q77" i="25"/>
  <c r="D12" i="25"/>
  <c r="D78" i="25"/>
  <c r="B12" i="25"/>
  <c r="B78" i="25"/>
  <c r="AA76" i="25"/>
  <c r="AA136" i="25"/>
  <c r="W8" i="25"/>
  <c r="W105" i="25"/>
  <c r="S76" i="25"/>
  <c r="S136" i="25"/>
  <c r="Y76" i="25"/>
  <c r="Y136" i="25"/>
  <c r="Q136" i="25"/>
  <c r="Q76" i="25"/>
  <c r="W76" i="25"/>
  <c r="W136" i="25"/>
  <c r="U136" i="25"/>
  <c r="U76" i="25"/>
  <c r="L12" i="25"/>
  <c r="L78" i="25"/>
  <c r="H8" i="25"/>
  <c r="H79" i="25"/>
  <c r="H34" i="25"/>
  <c r="H149" i="25"/>
  <c r="J34" i="25"/>
  <c r="J149" i="25"/>
  <c r="B144" i="25"/>
  <c r="B75" i="25"/>
  <c r="Y144" i="25"/>
  <c r="Y101" i="25"/>
  <c r="W78" i="25"/>
  <c r="W152" i="25"/>
  <c r="U152" i="25"/>
  <c r="U78" i="25"/>
  <c r="AA78" i="25"/>
  <c r="AA152" i="25"/>
  <c r="S14" i="25"/>
  <c r="S152" i="25"/>
  <c r="S78" i="25"/>
  <c r="Y78" i="25"/>
  <c r="Y152" i="25"/>
  <c r="Q78" i="25"/>
  <c r="Q152" i="25"/>
  <c r="B5" i="25"/>
  <c r="B104" i="25"/>
  <c r="B154" i="25"/>
  <c r="H5" i="25"/>
  <c r="H154" i="25"/>
  <c r="H104" i="25"/>
  <c r="D5" i="25"/>
  <c r="D154" i="25"/>
  <c r="D104" i="25"/>
  <c r="V213" i="25"/>
  <c r="I106" i="25"/>
  <c r="G106" i="25"/>
  <c r="S4" i="25"/>
  <c r="S153" i="25"/>
  <c r="U4" i="25"/>
  <c r="U153" i="25"/>
  <c r="Q4" i="25"/>
  <c r="Q153" i="25"/>
  <c r="S18" i="25"/>
  <c r="S190" i="25"/>
  <c r="U22" i="25"/>
  <c r="U195" i="25"/>
  <c r="B20" i="25"/>
  <c r="B191" i="25"/>
  <c r="Z213" i="25"/>
  <c r="Z216" i="25"/>
  <c r="K66" i="25"/>
  <c r="X216" i="25"/>
  <c r="I66" i="25"/>
  <c r="P213" i="25"/>
  <c r="P216" i="25"/>
  <c r="A66" i="25"/>
  <c r="V212" i="25"/>
  <c r="E214" i="25"/>
  <c r="Z212" i="25"/>
  <c r="X212" i="25"/>
  <c r="U54" i="25"/>
  <c r="U64" i="25"/>
  <c r="A214" i="25"/>
  <c r="P63" i="25"/>
  <c r="C214" i="25"/>
  <c r="R63" i="25"/>
  <c r="K214" i="25"/>
  <c r="I214" i="25"/>
  <c r="X63" i="25"/>
  <c r="K180" i="25"/>
  <c r="C180" i="25"/>
  <c r="A180" i="25"/>
  <c r="U3" i="25"/>
  <c r="U175" i="25"/>
  <c r="G180" i="25"/>
  <c r="C176" i="25"/>
  <c r="G176" i="25"/>
  <c r="E176" i="25"/>
  <c r="K176" i="25"/>
  <c r="A176" i="25"/>
  <c r="Q3" i="25"/>
  <c r="Q175" i="25"/>
  <c r="Y149" i="24"/>
  <c r="Y69" i="24"/>
  <c r="S69" i="24"/>
  <c r="S149" i="24"/>
  <c r="B102" i="24"/>
  <c r="B143" i="24"/>
  <c r="F141" i="24"/>
  <c r="F77" i="24"/>
  <c r="C101" i="24"/>
  <c r="Q12" i="24"/>
  <c r="Q104" i="24"/>
  <c r="B10" i="24"/>
  <c r="B70" i="24"/>
  <c r="W76" i="24"/>
  <c r="W136" i="24"/>
  <c r="Q136" i="24"/>
  <c r="Q76" i="24"/>
  <c r="Y43" i="24"/>
  <c r="Y77" i="24"/>
  <c r="Q8" i="24"/>
  <c r="Q105" i="24"/>
  <c r="Y14" i="24"/>
  <c r="Y78" i="24"/>
  <c r="Y152" i="24"/>
  <c r="S152" i="24"/>
  <c r="S78" i="24"/>
  <c r="Y11" i="24"/>
  <c r="Y100" i="24"/>
  <c r="S11" i="24"/>
  <c r="S100" i="24"/>
  <c r="AA69" i="24"/>
  <c r="AA149" i="24"/>
  <c r="U69" i="24"/>
  <c r="U149" i="24"/>
  <c r="H141" i="24"/>
  <c r="H77" i="24"/>
  <c r="B77" i="24"/>
  <c r="B141" i="24"/>
  <c r="AA136" i="24"/>
  <c r="AA76" i="24"/>
  <c r="U8" i="24"/>
  <c r="U105" i="24"/>
  <c r="Q4" i="24"/>
  <c r="Q153" i="24"/>
  <c r="H21" i="24"/>
  <c r="H196" i="24"/>
  <c r="F17" i="24"/>
  <c r="F189" i="24"/>
  <c r="L17" i="24"/>
  <c r="L189" i="24"/>
  <c r="J17" i="24"/>
  <c r="J189" i="24"/>
  <c r="U55" i="24"/>
  <c r="U65" i="24"/>
  <c r="P152" i="24"/>
  <c r="V152" i="24"/>
  <c r="F21" i="24"/>
  <c r="F196" i="24"/>
  <c r="D21" i="24"/>
  <c r="D196" i="24"/>
  <c r="L21" i="24"/>
  <c r="L196" i="24"/>
  <c r="X190" i="24"/>
  <c r="F20" i="24"/>
  <c r="F194" i="24"/>
  <c r="T70" i="24"/>
  <c r="Z70" i="24"/>
  <c r="P70" i="24"/>
  <c r="V70" i="24"/>
  <c r="X70" i="24"/>
  <c r="R70" i="24"/>
  <c r="V190" i="24"/>
  <c r="S18" i="24"/>
  <c r="S190" i="24"/>
  <c r="Y18" i="24"/>
  <c r="Y190" i="24"/>
  <c r="W18" i="24"/>
  <c r="W190" i="24"/>
  <c r="Q18" i="24"/>
  <c r="Q190" i="24"/>
  <c r="C75" i="24"/>
  <c r="C144" i="24"/>
  <c r="X152" i="24"/>
  <c r="D22" i="24"/>
  <c r="D199" i="24"/>
  <c r="B18" i="24"/>
  <c r="B190" i="24"/>
  <c r="F18" i="24"/>
  <c r="F190" i="24"/>
  <c r="L18" i="24"/>
  <c r="L190" i="24"/>
  <c r="A214" i="24"/>
  <c r="P63" i="24"/>
  <c r="Q25" i="24"/>
  <c r="Q215" i="24"/>
  <c r="S144" i="24"/>
  <c r="S101" i="24"/>
  <c r="Y144" i="24"/>
  <c r="Y101" i="24"/>
  <c r="U144" i="24"/>
  <c r="U101" i="24"/>
  <c r="AA144" i="24"/>
  <c r="AA101" i="24"/>
  <c r="W144" i="24"/>
  <c r="W101" i="24"/>
  <c r="Q144" i="24"/>
  <c r="Q101" i="24"/>
  <c r="A75" i="24"/>
  <c r="A144" i="24"/>
  <c r="E144" i="24"/>
  <c r="E75" i="24"/>
  <c r="K75" i="24"/>
  <c r="K144" i="24"/>
  <c r="G75" i="24"/>
  <c r="G144" i="24"/>
  <c r="V63" i="24"/>
  <c r="G214" i="24"/>
  <c r="E214" i="24"/>
  <c r="T63" i="24"/>
  <c r="K214" i="24"/>
  <c r="C214" i="24"/>
  <c r="U4" i="24"/>
  <c r="U153" i="24"/>
  <c r="B22" i="24"/>
  <c r="B199" i="24"/>
  <c r="AA18" i="24"/>
  <c r="AA190" i="24"/>
  <c r="T190" i="24"/>
  <c r="AA22" i="24"/>
  <c r="AA195" i="24"/>
  <c r="T152" i="24"/>
  <c r="R152" i="24"/>
  <c r="E106" i="24"/>
  <c r="K106" i="24"/>
  <c r="H22" i="24"/>
  <c r="H199" i="24"/>
  <c r="Y5" i="24"/>
  <c r="Y196" i="24"/>
  <c r="Q5" i="24"/>
  <c r="Q196" i="24"/>
  <c r="Z190" i="24"/>
  <c r="R190" i="24"/>
  <c r="Y22" i="24"/>
  <c r="Y195" i="24"/>
  <c r="AC48" i="22"/>
  <c r="AC78" i="22"/>
  <c r="H3" i="24"/>
  <c r="H180" i="24"/>
  <c r="B3" i="24"/>
  <c r="B180" i="24"/>
  <c r="R15" i="22"/>
  <c r="R74" i="22"/>
  <c r="P15" i="22"/>
  <c r="P74" i="22"/>
  <c r="N15" i="22"/>
  <c r="N74" i="22"/>
  <c r="J19" i="24"/>
  <c r="J174" i="24"/>
  <c r="AA73" i="22"/>
  <c r="AA153" i="22"/>
  <c r="W73" i="22"/>
  <c r="W153" i="22"/>
  <c r="AC73" i="22"/>
  <c r="AC153" i="22"/>
  <c r="AK73" i="22"/>
  <c r="AK153" i="22"/>
  <c r="AI73" i="22"/>
  <c r="AI153" i="22"/>
  <c r="AM73" i="22"/>
  <c r="AM153" i="22"/>
  <c r="W80" i="22"/>
  <c r="W140" i="22"/>
  <c r="W12" i="22"/>
  <c r="W109" i="22"/>
  <c r="H3" i="22"/>
  <c r="H74" i="22"/>
  <c r="AI140" i="22"/>
  <c r="AI80" i="22"/>
  <c r="R9" i="22"/>
  <c r="R158" i="22"/>
  <c r="R108" i="22"/>
  <c r="L108" i="22"/>
  <c r="L158" i="22"/>
  <c r="F108" i="22"/>
  <c r="F158" i="22"/>
  <c r="H81" i="22"/>
  <c r="H145" i="22"/>
  <c r="Q144" i="22"/>
  <c r="E144" i="22"/>
  <c r="L59" i="22"/>
  <c r="L78" i="22"/>
  <c r="AM82" i="22"/>
  <c r="AM156" i="22"/>
  <c r="AE18" i="22"/>
  <c r="AE82" i="22"/>
  <c r="AE156" i="22"/>
  <c r="AI82" i="22"/>
  <c r="AI156" i="22"/>
  <c r="AC82" i="22"/>
  <c r="AC156" i="22"/>
  <c r="AM13" i="22"/>
  <c r="AM83" i="22"/>
  <c r="AE13" i="22"/>
  <c r="AE83" i="22"/>
  <c r="AK25" i="22"/>
  <c r="AK202" i="22"/>
  <c r="N65" i="22"/>
  <c r="N139" i="22"/>
  <c r="AE24" i="22"/>
  <c r="AE193" i="22"/>
  <c r="W27" i="22"/>
  <c r="W196" i="22"/>
  <c r="H59" i="22"/>
  <c r="H78" i="22"/>
  <c r="J59" i="22"/>
  <c r="J78" i="22"/>
  <c r="J106" i="22"/>
  <c r="J147" i="22"/>
  <c r="Z79" i="22"/>
  <c r="AH79" i="22"/>
  <c r="AF79" i="22"/>
  <c r="AL79" i="22"/>
  <c r="X79" i="22"/>
  <c r="AD79" i="22"/>
  <c r="AJ79" i="22"/>
  <c r="F81" i="22"/>
  <c r="F145" i="22"/>
  <c r="C144" i="22"/>
  <c r="P22" i="22"/>
  <c r="P193" i="22"/>
  <c r="J31" i="22"/>
  <c r="J100" i="22"/>
  <c r="J2" i="22"/>
  <c r="J135" i="22"/>
  <c r="J19" i="22"/>
  <c r="J157" i="22"/>
  <c r="H63" i="22"/>
  <c r="H73" i="22"/>
  <c r="N81" i="22"/>
  <c r="N145" i="22"/>
  <c r="D145" i="22"/>
  <c r="D81" i="22"/>
  <c r="K144" i="22"/>
  <c r="A144" i="22"/>
  <c r="O144" i="22"/>
  <c r="M144" i="22"/>
  <c r="G144" i="22"/>
  <c r="AG25" i="22"/>
  <c r="AG202" i="22"/>
  <c r="AG21" i="22"/>
  <c r="AG200" i="22"/>
  <c r="AK22" i="22"/>
  <c r="AK194" i="22"/>
  <c r="H22" i="22"/>
  <c r="H194" i="22"/>
  <c r="AG15" i="22"/>
  <c r="AG104" i="22"/>
  <c r="B48" i="22"/>
  <c r="B153" i="22"/>
  <c r="P147" i="22"/>
  <c r="P106" i="22"/>
  <c r="H147" i="22"/>
  <c r="H106" i="22"/>
  <c r="D26" i="22"/>
  <c r="D203" i="22"/>
  <c r="J26" i="22"/>
  <c r="J203" i="22"/>
  <c r="B26" i="22"/>
  <c r="B203" i="22"/>
  <c r="AM25" i="22"/>
  <c r="AM202" i="22"/>
  <c r="AM9" i="22"/>
  <c r="AM200" i="22"/>
  <c r="N22" i="22"/>
  <c r="N193" i="22"/>
  <c r="AK29" i="22"/>
  <c r="AK219" i="22"/>
  <c r="N147" i="22"/>
  <c r="N106" i="22"/>
  <c r="D147" i="22"/>
  <c r="D106" i="22"/>
  <c r="F106" i="22"/>
  <c r="F147" i="22"/>
  <c r="L147" i="22"/>
  <c r="L106" i="22"/>
  <c r="B147" i="22"/>
  <c r="B106" i="22"/>
  <c r="R147" i="22"/>
  <c r="R106" i="22"/>
  <c r="J145" i="22"/>
  <c r="J81" i="22"/>
  <c r="P81" i="22"/>
  <c r="P145" i="22"/>
  <c r="B81" i="22"/>
  <c r="B145" i="22"/>
  <c r="R145" i="22"/>
  <c r="R81" i="22"/>
  <c r="AE21" i="22"/>
  <c r="AE200" i="22"/>
  <c r="AG22" i="22"/>
  <c r="AG194" i="22"/>
  <c r="P23" i="22"/>
  <c r="P194" i="22"/>
  <c r="N23" i="22"/>
  <c r="N194" i="22"/>
  <c r="J58" i="22"/>
  <c r="J68" i="22"/>
  <c r="H58" i="22"/>
  <c r="H68" i="22"/>
  <c r="AB135" i="22"/>
  <c r="X135" i="22"/>
  <c r="AJ135" i="22"/>
  <c r="AG11" i="21"/>
  <c r="AG100" i="21"/>
  <c r="AK11" i="21"/>
  <c r="AK100" i="21"/>
  <c r="AI11" i="21"/>
  <c r="AI100" i="21"/>
  <c r="AM11" i="21"/>
  <c r="AM100" i="21"/>
  <c r="F143" i="21"/>
  <c r="F102" i="21"/>
  <c r="W101" i="21"/>
  <c r="W144" i="21"/>
  <c r="AM101" i="21"/>
  <c r="AM144" i="21"/>
  <c r="R9" i="21"/>
  <c r="R72" i="21"/>
  <c r="F43" i="21"/>
  <c r="F72" i="21"/>
  <c r="F55" i="21"/>
  <c r="F210" i="21"/>
  <c r="F3" i="21"/>
  <c r="F180" i="21"/>
  <c r="R102" i="21"/>
  <c r="R143" i="21"/>
  <c r="AE69" i="21"/>
  <c r="AE149" i="21"/>
  <c r="AC69" i="21"/>
  <c r="AC149" i="21"/>
  <c r="W69" i="21"/>
  <c r="W149" i="21"/>
  <c r="AK69" i="21"/>
  <c r="AK149" i="21"/>
  <c r="AI69" i="21"/>
  <c r="AI149" i="21"/>
  <c r="AM69" i="21"/>
  <c r="AM149" i="21"/>
  <c r="M76" i="21"/>
  <c r="K76" i="21"/>
  <c r="Q76" i="21"/>
  <c r="E76" i="21"/>
  <c r="F75" i="21"/>
  <c r="F144" i="21"/>
  <c r="AJ76" i="21"/>
  <c r="AA152" i="21"/>
  <c r="AA78" i="21"/>
  <c r="D19" i="21"/>
  <c r="D190" i="21"/>
  <c r="F18" i="21"/>
  <c r="F189" i="21"/>
  <c r="Y26" i="21"/>
  <c r="Y219" i="21"/>
  <c r="K173" i="21"/>
  <c r="AF95" i="21"/>
  <c r="X95" i="21"/>
  <c r="C173" i="21"/>
  <c r="AD95" i="21"/>
  <c r="I173" i="21"/>
  <c r="O173" i="21"/>
  <c r="AJ95" i="21"/>
  <c r="V95" i="21"/>
  <c r="A173" i="21"/>
  <c r="AL95" i="21"/>
  <c r="Q173" i="21"/>
  <c r="AB69" i="21"/>
  <c r="H77" i="21"/>
  <c r="H141" i="21"/>
  <c r="D141" i="21"/>
  <c r="D77" i="21"/>
  <c r="J77" i="21"/>
  <c r="J141" i="21"/>
  <c r="P141" i="21"/>
  <c r="P77" i="21"/>
  <c r="L141" i="21"/>
  <c r="L77" i="21"/>
  <c r="AK78" i="21"/>
  <c r="AK152" i="21"/>
  <c r="N104" i="21"/>
  <c r="N154" i="21"/>
  <c r="AG17" i="21"/>
  <c r="AG196" i="21"/>
  <c r="J21" i="21"/>
  <c r="J194" i="21"/>
  <c r="L21" i="21"/>
  <c r="L194" i="21"/>
  <c r="B20" i="14"/>
  <c r="C20" i="14" s="1"/>
  <c r="R178" i="21"/>
  <c r="B12" i="14"/>
  <c r="C12" i="14" s="1"/>
  <c r="J178" i="21"/>
  <c r="B4" i="14"/>
  <c r="C4" i="14" s="1"/>
  <c r="B178" i="21"/>
  <c r="B10" i="14"/>
  <c r="C10" i="14" s="1"/>
  <c r="H178" i="21"/>
  <c r="B16" i="14"/>
  <c r="N178" i="21"/>
  <c r="B6" i="14"/>
  <c r="C6" i="14" s="1"/>
  <c r="D178" i="21"/>
  <c r="C76" i="21"/>
  <c r="AF76" i="21"/>
  <c r="X76" i="21"/>
  <c r="V69" i="21"/>
  <c r="W6" i="22"/>
  <c r="W180" i="22"/>
  <c r="D154" i="21"/>
  <c r="D104" i="21"/>
  <c r="AC4" i="21"/>
  <c r="AC153" i="21"/>
  <c r="L23" i="21"/>
  <c r="L199" i="21"/>
  <c r="J17" i="21"/>
  <c r="J188" i="21"/>
  <c r="D17" i="21"/>
  <c r="D188" i="21"/>
  <c r="AD182" i="22"/>
  <c r="I99" i="22"/>
  <c r="O76" i="21"/>
  <c r="R75" i="21"/>
  <c r="R144" i="21"/>
  <c r="B75" i="21"/>
  <c r="B144" i="21"/>
  <c r="H75" i="21"/>
  <c r="H144" i="21"/>
  <c r="N75" i="21"/>
  <c r="N144" i="21"/>
  <c r="J75" i="21"/>
  <c r="J144" i="21"/>
  <c r="P75" i="21"/>
  <c r="P144" i="21"/>
  <c r="D75" i="21"/>
  <c r="D144" i="21"/>
  <c r="AL76" i="21"/>
  <c r="AH76" i="21"/>
  <c r="Z76" i="21"/>
  <c r="AI44" i="21"/>
  <c r="AI74" i="21"/>
  <c r="Y43" i="21"/>
  <c r="Y77" i="21"/>
  <c r="AG14" i="21"/>
  <c r="AG78" i="21"/>
  <c r="AG152" i="21"/>
  <c r="Y78" i="21"/>
  <c r="Y152" i="21"/>
  <c r="AC9" i="21"/>
  <c r="AC79" i="21"/>
  <c r="AM20" i="21"/>
  <c r="AM198" i="21"/>
  <c r="Y20" i="21"/>
  <c r="Y189" i="21"/>
  <c r="AB95" i="21"/>
  <c r="G173" i="21"/>
  <c r="V182" i="22"/>
  <c r="A99" i="22"/>
  <c r="Z69" i="21"/>
  <c r="AE17" i="21"/>
  <c r="AE196" i="21"/>
  <c r="Z182" i="22"/>
  <c r="E99" i="22"/>
  <c r="K99" i="22"/>
  <c r="AF182" i="22"/>
  <c r="AL182" i="22"/>
  <c r="Q99" i="22"/>
  <c r="AH182" i="22"/>
  <c r="M99" i="22"/>
  <c r="C99" i="22"/>
  <c r="X182" i="22"/>
  <c r="O99" i="22"/>
  <c r="AJ182" i="22"/>
  <c r="L19" i="21"/>
  <c r="L190" i="21"/>
  <c r="AE152" i="21"/>
  <c r="AE78" i="21"/>
  <c r="AC152" i="21"/>
  <c r="AC78" i="21"/>
  <c r="AI78" i="21"/>
  <c r="AI152" i="21"/>
  <c r="W78" i="21"/>
  <c r="W152" i="21"/>
  <c r="AM78" i="21"/>
  <c r="AM152" i="21"/>
  <c r="J154" i="21"/>
  <c r="J104" i="21"/>
  <c r="AG69" i="21"/>
  <c r="AG149" i="21"/>
  <c r="Y69" i="21"/>
  <c r="Y149" i="21"/>
  <c r="B154" i="21"/>
  <c r="B104" i="21"/>
  <c r="AH95" i="21"/>
  <c r="M173" i="21"/>
  <c r="AF69" i="21"/>
  <c r="X69" i="21"/>
  <c r="AD69" i="21"/>
  <c r="AL69" i="21"/>
  <c r="AJ69" i="21"/>
  <c r="AH69" i="21"/>
  <c r="X75" i="21"/>
  <c r="H154" i="21"/>
  <c r="H104" i="21"/>
  <c r="F5" i="21"/>
  <c r="F154" i="21"/>
  <c r="F104" i="21"/>
  <c r="L154" i="21"/>
  <c r="L104" i="21"/>
  <c r="R154" i="21"/>
  <c r="R104" i="21"/>
  <c r="P154" i="21"/>
  <c r="P104" i="21"/>
  <c r="AM62" i="21"/>
  <c r="AM147" i="21"/>
  <c r="E156" i="24"/>
  <c r="C156" i="24"/>
  <c r="K156" i="24"/>
  <c r="A156" i="24"/>
  <c r="H154" i="27"/>
  <c r="H104" i="27"/>
  <c r="G157" i="24"/>
  <c r="C157" i="24"/>
  <c r="I157" i="24"/>
  <c r="A157" i="24"/>
  <c r="T158" i="24"/>
  <c r="P158" i="24"/>
  <c r="W69" i="27"/>
  <c r="W149" i="27"/>
  <c r="W144" i="27"/>
  <c r="W101" i="27"/>
  <c r="D104" i="27"/>
  <c r="D154" i="27"/>
  <c r="H141" i="27"/>
  <c r="H77" i="27"/>
  <c r="U149" i="27"/>
  <c r="U69" i="27"/>
  <c r="L102" i="27"/>
  <c r="L143" i="27"/>
  <c r="U144" i="27"/>
  <c r="U101" i="27"/>
  <c r="S7" i="27"/>
  <c r="S106" i="27"/>
  <c r="H106" i="27"/>
  <c r="H152" i="27"/>
  <c r="L152" i="27"/>
  <c r="L106" i="27"/>
  <c r="X213" i="27"/>
  <c r="I67" i="27"/>
  <c r="G72" i="26"/>
  <c r="P70" i="26"/>
  <c r="Q18" i="14"/>
  <c r="D178" i="27"/>
  <c r="Q22" i="14"/>
  <c r="H178" i="27"/>
  <c r="Q26" i="14"/>
  <c r="L178" i="27"/>
  <c r="Z70" i="26"/>
  <c r="X70" i="26"/>
  <c r="S69" i="26"/>
  <c r="S149" i="26"/>
  <c r="Q76" i="26"/>
  <c r="Q136" i="26"/>
  <c r="Q78" i="26"/>
  <c r="Q152" i="26"/>
  <c r="J152" i="26"/>
  <c r="J106" i="26"/>
  <c r="Y104" i="26"/>
  <c r="X213" i="26"/>
  <c r="P152" i="26"/>
  <c r="I180" i="26"/>
  <c r="AA69" i="25"/>
  <c r="AA149" i="25"/>
  <c r="Y149" i="25"/>
  <c r="Y69" i="25"/>
  <c r="J102" i="25"/>
  <c r="J143" i="25"/>
  <c r="W69" i="25"/>
  <c r="W149" i="25"/>
  <c r="H102" i="25"/>
  <c r="H143" i="25"/>
  <c r="X75" i="25"/>
  <c r="S69" i="25"/>
  <c r="S149" i="25"/>
  <c r="F102" i="25"/>
  <c r="F143" i="25"/>
  <c r="B102" i="25"/>
  <c r="B143" i="25"/>
  <c r="J154" i="25"/>
  <c r="J104" i="25"/>
  <c r="R216" i="25"/>
  <c r="C66" i="25"/>
  <c r="H106" i="25"/>
  <c r="H152" i="25"/>
  <c r="G214" i="25"/>
  <c r="V63" i="25"/>
  <c r="L20" i="25"/>
  <c r="L191" i="25"/>
  <c r="E66" i="25"/>
  <c r="T216" i="25"/>
  <c r="D102" i="24"/>
  <c r="D143" i="24"/>
  <c r="W149" i="24"/>
  <c r="W69" i="24"/>
  <c r="J141" i="24"/>
  <c r="J77" i="24"/>
  <c r="D144" i="24"/>
  <c r="D75" i="24"/>
  <c r="S7" i="24"/>
  <c r="S106" i="24"/>
  <c r="T75" i="24"/>
  <c r="L75" i="24"/>
  <c r="L144" i="24"/>
  <c r="I75" i="24"/>
  <c r="I144" i="24"/>
  <c r="S136" i="24"/>
  <c r="S76" i="24"/>
  <c r="L26" i="14"/>
  <c r="L178" i="25"/>
  <c r="I176" i="25"/>
  <c r="J102" i="24"/>
  <c r="J143" i="24"/>
  <c r="X75" i="24"/>
  <c r="R75" i="24"/>
  <c r="D141" i="24"/>
  <c r="D77" i="24"/>
  <c r="J75" i="24"/>
  <c r="J144" i="24"/>
  <c r="F102" i="24"/>
  <c r="F143" i="24"/>
  <c r="Y76" i="24"/>
  <c r="Y136" i="24"/>
  <c r="L5" i="24"/>
  <c r="L154" i="24"/>
  <c r="L104" i="24"/>
  <c r="D106" i="24"/>
  <c r="D152" i="24"/>
  <c r="L6" i="14"/>
  <c r="M6" i="14" s="1"/>
  <c r="D178" i="24"/>
  <c r="E180" i="25"/>
  <c r="I180" i="25"/>
  <c r="H104" i="24"/>
  <c r="H154" i="24"/>
  <c r="L152" i="24"/>
  <c r="L106" i="24"/>
  <c r="B152" i="24"/>
  <c r="B106" i="24"/>
  <c r="L4" i="14"/>
  <c r="M4" i="14" s="1"/>
  <c r="B178" i="24"/>
  <c r="I106" i="24"/>
  <c r="I214" i="24"/>
  <c r="X63" i="24"/>
  <c r="G106" i="24"/>
  <c r="F152" i="24"/>
  <c r="F106" i="24"/>
  <c r="J152" i="24"/>
  <c r="J106" i="24"/>
  <c r="L10" i="14"/>
  <c r="M10" i="14" s="1"/>
  <c r="H178" i="24"/>
  <c r="Y3" i="24"/>
  <c r="Y175" i="24"/>
  <c r="L8" i="14"/>
  <c r="M8" i="14" s="1"/>
  <c r="F178" i="24"/>
  <c r="L148" i="22"/>
  <c r="L79" i="22"/>
  <c r="AI105" i="22"/>
  <c r="AI148" i="22"/>
  <c r="H79" i="22"/>
  <c r="H148" i="22"/>
  <c r="B110" i="22"/>
  <c r="B156" i="22"/>
  <c r="AG148" i="22"/>
  <c r="AG105" i="22"/>
  <c r="F148" i="22"/>
  <c r="F79" i="22"/>
  <c r="AG80" i="22"/>
  <c r="AG140" i="22"/>
  <c r="D158" i="22"/>
  <c r="D108" i="22"/>
  <c r="R110" i="22"/>
  <c r="R156" i="22"/>
  <c r="AE105" i="22"/>
  <c r="AE148" i="22"/>
  <c r="D79" i="22"/>
  <c r="D148" i="22"/>
  <c r="P9" i="22"/>
  <c r="P108" i="22"/>
  <c r="P158" i="22"/>
  <c r="P156" i="22"/>
  <c r="P110" i="22"/>
  <c r="AE73" i="22"/>
  <c r="AE153" i="22"/>
  <c r="I144" i="22"/>
  <c r="B148" i="22"/>
  <c r="B79" i="22"/>
  <c r="B158" i="22"/>
  <c r="B108" i="22"/>
  <c r="R148" i="22"/>
  <c r="R79" i="22"/>
  <c r="N9" i="22"/>
  <c r="N108" i="22"/>
  <c r="N158" i="22"/>
  <c r="P148" i="22"/>
  <c r="P79" i="22"/>
  <c r="Y73" i="22"/>
  <c r="Y153" i="22"/>
  <c r="AK105" i="22"/>
  <c r="AK148" i="22"/>
  <c r="Y148" i="22"/>
  <c r="Y105" i="22"/>
  <c r="N79" i="22"/>
  <c r="N148" i="22"/>
  <c r="AA140" i="22"/>
  <c r="AA80" i="22"/>
  <c r="J158" i="22"/>
  <c r="J108" i="22"/>
  <c r="F110" i="22"/>
  <c r="F156" i="22"/>
  <c r="G16" i="14"/>
  <c r="H16" i="14" s="1"/>
  <c r="N182" i="22"/>
  <c r="G20" i="14"/>
  <c r="H20" i="14" s="1"/>
  <c r="R182" i="22"/>
  <c r="G4" i="14"/>
  <c r="B182" i="22"/>
  <c r="G6" i="14"/>
  <c r="H6" i="14" s="1"/>
  <c r="D182" i="22"/>
  <c r="G10" i="14"/>
  <c r="H10" i="14" s="1"/>
  <c r="H182" i="22"/>
  <c r="G14" i="14"/>
  <c r="L182" i="22"/>
  <c r="G12" i="14"/>
  <c r="J182" i="22"/>
  <c r="AG101" i="21"/>
  <c r="AG144" i="21"/>
  <c r="AJ75" i="21"/>
  <c r="H152" i="21"/>
  <c r="H106" i="21"/>
  <c r="B102" i="21"/>
  <c r="B143" i="21"/>
  <c r="N102" i="21"/>
  <c r="N143" i="21"/>
  <c r="D143" i="21"/>
  <c r="D102" i="21"/>
  <c r="P102" i="21"/>
  <c r="P143" i="21"/>
  <c r="L143" i="21"/>
  <c r="L102" i="21"/>
  <c r="AM136" i="21"/>
  <c r="AM76" i="21"/>
  <c r="AK136" i="21"/>
  <c r="AK76" i="21"/>
  <c r="B152" i="21"/>
  <c r="B106" i="21"/>
  <c r="F152" i="21"/>
  <c r="F106" i="21"/>
  <c r="J152" i="21"/>
  <c r="J106" i="21"/>
  <c r="D152" i="21"/>
  <c r="D106" i="21"/>
  <c r="AG136" i="21"/>
  <c r="AG76" i="21"/>
  <c r="Y136" i="21"/>
  <c r="Y76" i="21"/>
  <c r="H143" i="21"/>
  <c r="H102" i="21"/>
  <c r="W136" i="21"/>
  <c r="W76" i="21"/>
  <c r="P152" i="21"/>
  <c r="P106" i="21"/>
  <c r="N106" i="21"/>
  <c r="N152" i="21"/>
  <c r="AA76" i="21"/>
  <c r="AA136" i="21"/>
  <c r="AC136" i="21"/>
  <c r="AC76" i="21"/>
  <c r="AI136" i="21"/>
  <c r="AI76" i="21"/>
  <c r="AE76" i="21"/>
  <c r="AE136" i="21"/>
  <c r="D21" i="21"/>
  <c r="D194" i="21"/>
  <c r="F19" i="21"/>
  <c r="F174" i="21"/>
  <c r="Z95" i="21"/>
  <c r="E173" i="21"/>
  <c r="B154" i="27"/>
  <c r="B104" i="27"/>
  <c r="E103" i="27"/>
  <c r="A158" i="21"/>
  <c r="Q158" i="21"/>
  <c r="B102" i="27"/>
  <c r="B143" i="27"/>
  <c r="AA144" i="27"/>
  <c r="AA101" i="27"/>
  <c r="Q144" i="27"/>
  <c r="Q101" i="27"/>
  <c r="L104" i="27"/>
  <c r="L154" i="27"/>
  <c r="F104" i="27"/>
  <c r="F154" i="27"/>
  <c r="W69" i="26"/>
  <c r="W149" i="26"/>
  <c r="A176" i="26"/>
  <c r="V213" i="26"/>
  <c r="S101" i="25"/>
  <c r="S144" i="25"/>
  <c r="AA69" i="26"/>
  <c r="AA149" i="26"/>
  <c r="L104" i="26"/>
  <c r="L154" i="26"/>
  <c r="T70" i="26"/>
  <c r="F104" i="26"/>
  <c r="F154" i="26"/>
  <c r="D152" i="26"/>
  <c r="D106" i="26"/>
  <c r="X144" i="25"/>
  <c r="F154" i="25"/>
  <c r="F104" i="25"/>
  <c r="L104" i="25"/>
  <c r="L154" i="25"/>
  <c r="D106" i="25"/>
  <c r="D152" i="25"/>
  <c r="F141" i="25"/>
  <c r="F77" i="25"/>
  <c r="B106" i="25"/>
  <c r="B152" i="25"/>
  <c r="L24" i="14"/>
  <c r="M24" i="14" s="1"/>
  <c r="J178" i="25"/>
  <c r="L102" i="24"/>
  <c r="L143" i="24"/>
  <c r="G66" i="25"/>
  <c r="V216" i="25"/>
  <c r="B141" i="25"/>
  <c r="B77" i="25"/>
  <c r="D77" i="25"/>
  <c r="D141" i="25"/>
  <c r="J141" i="25"/>
  <c r="J77" i="25"/>
  <c r="L77" i="25"/>
  <c r="L141" i="25"/>
  <c r="H141" i="25"/>
  <c r="H77" i="25"/>
  <c r="L152" i="25"/>
  <c r="L106" i="25"/>
  <c r="J106" i="25"/>
  <c r="J152" i="25"/>
  <c r="B154" i="24"/>
  <c r="B104" i="24"/>
  <c r="L156" i="22"/>
  <c r="L110" i="22"/>
  <c r="AM148" i="22"/>
  <c r="AM105" i="22"/>
  <c r="H156" i="22"/>
  <c r="H110" i="22"/>
  <c r="AA148" i="22"/>
  <c r="AA105" i="22"/>
  <c r="Z152" i="24"/>
  <c r="J154" i="24"/>
  <c r="J104" i="24"/>
  <c r="P190" i="24"/>
  <c r="W78" i="24"/>
  <c r="W152" i="24"/>
  <c r="AA78" i="24"/>
  <c r="AA152" i="24"/>
  <c r="Q78" i="24"/>
  <c r="Q152" i="24"/>
  <c r="F104" i="24"/>
  <c r="F154" i="24"/>
  <c r="N110" i="22"/>
  <c r="N156" i="22"/>
  <c r="G8" i="14"/>
  <c r="F182" i="22"/>
  <c r="AI101" i="21"/>
  <c r="AI144" i="21"/>
  <c r="R77" i="21"/>
  <c r="R141" i="21"/>
  <c r="AC101" i="21"/>
  <c r="AC144" i="21"/>
  <c r="B141" i="21"/>
  <c r="B77" i="21"/>
  <c r="AK101" i="21"/>
  <c r="AK144" i="21"/>
  <c r="Y101" i="21"/>
  <c r="Y144" i="21"/>
  <c r="L106" i="21"/>
  <c r="L152" i="21"/>
  <c r="B18" i="14"/>
  <c r="C18" i="14" s="1"/>
  <c r="P178" i="21"/>
  <c r="B8" i="14"/>
  <c r="C8" i="14" s="1"/>
  <c r="F178" i="21"/>
  <c r="S152" i="26"/>
  <c r="S78" i="26"/>
  <c r="AA149" i="27"/>
  <c r="AA69" i="27"/>
  <c r="W136" i="26"/>
  <c r="W76" i="26"/>
  <c r="Q69" i="27"/>
  <c r="Q149" i="27"/>
  <c r="U76" i="26"/>
  <c r="U136" i="26"/>
  <c r="U14" i="26"/>
  <c r="U153" i="26"/>
  <c r="Q20" i="14"/>
  <c r="R20" i="14" s="1"/>
  <c r="F178" i="27"/>
  <c r="Q16" i="14"/>
  <c r="B178" i="27"/>
  <c r="D102" i="27"/>
  <c r="D143" i="27"/>
  <c r="U144" i="25"/>
  <c r="U101" i="25"/>
  <c r="AA144" i="25"/>
  <c r="AA101" i="25"/>
  <c r="L18" i="14"/>
  <c r="D178" i="25"/>
  <c r="L16" i="14"/>
  <c r="M16" i="14" s="1"/>
  <c r="B178" i="25"/>
  <c r="D18" i="24"/>
  <c r="D190" i="24"/>
  <c r="N141" i="21"/>
  <c r="N77" i="21"/>
  <c r="AC80" i="22"/>
  <c r="AC140" i="22"/>
  <c r="Y80" i="22"/>
  <c r="Y140" i="22"/>
  <c r="AG11" i="22"/>
  <c r="AG110" i="22"/>
  <c r="G99" i="22"/>
  <c r="AB182" i="22"/>
  <c r="AM80" i="22"/>
  <c r="AM140" i="22"/>
  <c r="AE80" i="22"/>
  <c r="AE140" i="22"/>
  <c r="R70" i="26"/>
  <c r="H144" i="24"/>
  <c r="H75" i="24"/>
  <c r="F75" i="24"/>
  <c r="F144" i="24"/>
  <c r="X75" i="26"/>
  <c r="L75" i="25"/>
  <c r="L144" i="25"/>
  <c r="D156" i="22"/>
  <c r="D110" i="22"/>
  <c r="F144" i="25"/>
  <c r="F75" i="25"/>
  <c r="H143" i="27"/>
  <c r="H102" i="27"/>
  <c r="D144" i="25"/>
  <c r="D75" i="25"/>
  <c r="L22" i="14"/>
  <c r="M22" i="14" s="1"/>
  <c r="H178" i="25"/>
  <c r="J141" i="27"/>
  <c r="J77" i="27"/>
  <c r="E141" i="27"/>
  <c r="U69" i="26"/>
  <c r="U149" i="26"/>
  <c r="AA78" i="27"/>
  <c r="AA152" i="27"/>
  <c r="S136" i="26"/>
  <c r="S76" i="26"/>
  <c r="AE101" i="21"/>
  <c r="AE144" i="21"/>
  <c r="W148" i="22"/>
  <c r="W105" i="22"/>
  <c r="J141" i="26"/>
  <c r="J77" i="26"/>
  <c r="L14" i="14"/>
  <c r="M14" i="14" s="1"/>
  <c r="L178" i="24"/>
  <c r="AA136" i="26"/>
  <c r="AA76" i="26"/>
  <c r="W152" i="26"/>
  <c r="W78" i="26"/>
  <c r="W82" i="22"/>
  <c r="W156" i="22"/>
  <c r="AA82" i="22"/>
  <c r="AA156" i="22"/>
  <c r="D143" i="25"/>
  <c r="D102" i="25"/>
  <c r="AK82" i="22"/>
  <c r="AK156" i="22"/>
  <c r="S136" i="27"/>
  <c r="S76" i="27"/>
  <c r="H144" i="25"/>
  <c r="H75" i="25"/>
  <c r="V159" i="26"/>
  <c r="Y152" i="26"/>
  <c r="Y78" i="26"/>
  <c r="Y149" i="26"/>
  <c r="Y69" i="26"/>
  <c r="Y82" i="22"/>
  <c r="Y156" i="22"/>
  <c r="G160" i="22"/>
  <c r="C158" i="21"/>
  <c r="O158" i="21"/>
  <c r="A160" i="22"/>
  <c r="P155" i="24"/>
  <c r="M160" i="22"/>
  <c r="E155" i="25"/>
  <c r="T107" i="25"/>
  <c r="I158" i="24"/>
  <c r="Z159" i="26"/>
  <c r="R163" i="24"/>
  <c r="C108" i="24"/>
  <c r="G156" i="25"/>
  <c r="V115" i="25"/>
  <c r="G155" i="26"/>
  <c r="C158" i="24"/>
  <c r="X159" i="26"/>
  <c r="K160" i="22"/>
  <c r="P163" i="24"/>
  <c r="V108" i="25"/>
  <c r="M158" i="21"/>
  <c r="C116" i="25"/>
  <c r="R160" i="25"/>
  <c r="C155" i="26"/>
  <c r="Q160" i="22"/>
  <c r="M156" i="21"/>
  <c r="G156" i="21"/>
  <c r="G156" i="24"/>
  <c r="O156" i="21"/>
  <c r="V163" i="24"/>
  <c r="G108" i="24"/>
  <c r="Q156" i="21"/>
  <c r="X155" i="24"/>
  <c r="AL111" i="22"/>
  <c r="Q159" i="22"/>
  <c r="K156" i="21"/>
  <c r="E156" i="21"/>
  <c r="C156" i="21"/>
  <c r="R162" i="24"/>
  <c r="C109" i="24"/>
  <c r="I156" i="21"/>
  <c r="Z163" i="26"/>
  <c r="X158" i="21"/>
  <c r="I156" i="25"/>
  <c r="X115" i="25"/>
  <c r="G155" i="25"/>
  <c r="V107" i="25"/>
  <c r="P108" i="25"/>
  <c r="T155" i="24"/>
  <c r="E155" i="24"/>
  <c r="T107" i="24"/>
  <c r="K155" i="24"/>
  <c r="V111" i="22"/>
  <c r="A159" i="22"/>
  <c r="M167" i="22"/>
  <c r="V162" i="24"/>
  <c r="G109" i="24"/>
  <c r="I158" i="21"/>
  <c r="P163" i="26"/>
  <c r="V155" i="24"/>
  <c r="AF111" i="22"/>
  <c r="K159" i="22"/>
  <c r="G157" i="21"/>
  <c r="O167" i="22"/>
  <c r="X111" i="22"/>
  <c r="C159" i="22"/>
  <c r="P159" i="26"/>
  <c r="K155" i="25"/>
  <c r="Z107" i="25"/>
  <c r="K155" i="26"/>
  <c r="E158" i="21"/>
  <c r="AD111" i="22"/>
  <c r="I159" i="22"/>
  <c r="Z155" i="26"/>
  <c r="A157" i="21"/>
  <c r="Z160" i="26"/>
  <c r="AJ158" i="21"/>
  <c r="E156" i="25"/>
  <c r="G158" i="24"/>
  <c r="C155" i="24"/>
  <c r="R107" i="24"/>
  <c r="K157" i="21"/>
  <c r="V160" i="26"/>
  <c r="A155" i="25"/>
  <c r="P107" i="25"/>
  <c r="X160" i="24"/>
  <c r="I116" i="24"/>
  <c r="A158" i="24"/>
  <c r="C162" i="24"/>
  <c r="V164" i="22"/>
  <c r="M157" i="21"/>
  <c r="P155" i="26"/>
  <c r="K156" i="25"/>
  <c r="E116" i="25"/>
  <c r="T160" i="25"/>
  <c r="I116" i="25"/>
  <c r="X160" i="25"/>
  <c r="Z160" i="24"/>
  <c r="K116" i="24"/>
  <c r="T163" i="24"/>
  <c r="E108" i="24"/>
  <c r="Z161" i="22"/>
  <c r="I157" i="21"/>
  <c r="Z158" i="21"/>
  <c r="T163" i="26"/>
  <c r="G116" i="25"/>
  <c r="V160" i="25"/>
  <c r="T108" i="25"/>
  <c r="A155" i="24"/>
  <c r="Z163" i="24"/>
  <c r="K108" i="24"/>
  <c r="AJ164" i="22"/>
  <c r="AF161" i="22"/>
  <c r="K109" i="24"/>
  <c r="K111" i="22"/>
  <c r="AD158" i="21"/>
  <c r="V160" i="24"/>
  <c r="G116" i="24"/>
  <c r="AJ161" i="22"/>
  <c r="E111" i="22"/>
  <c r="P162" i="24"/>
  <c r="Q157" i="21"/>
  <c r="AH158" i="21"/>
  <c r="R159" i="24"/>
  <c r="T160" i="24"/>
  <c r="E116" i="24"/>
  <c r="I158" i="25"/>
  <c r="V161" i="22"/>
  <c r="P160" i="26"/>
  <c r="T155" i="26"/>
  <c r="E158" i="26"/>
  <c r="G158" i="26"/>
  <c r="P159" i="24"/>
  <c r="AD164" i="22"/>
  <c r="X161" i="22"/>
  <c r="A116" i="25"/>
  <c r="P160" i="25"/>
  <c r="X160" i="26"/>
  <c r="Z159" i="24"/>
  <c r="X164" i="22"/>
  <c r="E158" i="24"/>
  <c r="T159" i="26"/>
  <c r="G155" i="24"/>
  <c r="R158" i="24"/>
  <c r="X158" i="24"/>
  <c r="O157" i="21"/>
  <c r="R108" i="25"/>
  <c r="R160" i="26"/>
  <c r="AF164" i="22"/>
  <c r="AB159" i="22"/>
  <c r="AB111" i="22"/>
  <c r="G159" i="22"/>
  <c r="K159" i="26"/>
  <c r="G159" i="26"/>
  <c r="Z111" i="22"/>
  <c r="E159" i="22"/>
  <c r="AF159" i="22"/>
  <c r="V163" i="25"/>
  <c r="Z161" i="26"/>
  <c r="R163" i="25"/>
  <c r="R161" i="26"/>
  <c r="Z158" i="24"/>
  <c r="X159" i="25"/>
  <c r="T159" i="25"/>
  <c r="K162" i="24"/>
  <c r="K157" i="24"/>
  <c r="P159" i="25"/>
  <c r="P161" i="26"/>
  <c r="T161" i="26"/>
  <c r="R26" i="14"/>
  <c r="W11" i="27"/>
  <c r="AA61" i="27"/>
  <c r="W26" i="27"/>
  <c r="U11" i="25"/>
  <c r="L36" i="24"/>
  <c r="AA38" i="22"/>
  <c r="B62" i="22"/>
  <c r="B46" i="27"/>
  <c r="AG49" i="22"/>
  <c r="Y60" i="22"/>
  <c r="N47" i="22"/>
  <c r="R62" i="22"/>
  <c r="AC52" i="22"/>
  <c r="Y34" i="27"/>
  <c r="S33" i="27"/>
  <c r="U11" i="27"/>
  <c r="W48" i="22"/>
  <c r="AM46" i="22"/>
  <c r="AC40" i="22"/>
  <c r="AC61" i="22"/>
  <c r="L4" i="22"/>
  <c r="U32" i="26"/>
  <c r="AA29" i="24"/>
  <c r="F40" i="22"/>
  <c r="W61" i="22"/>
  <c r="F66" i="22"/>
  <c r="D14" i="24"/>
  <c r="J30" i="24"/>
  <c r="F16" i="27"/>
  <c r="F45" i="27"/>
  <c r="J29" i="26"/>
  <c r="Q48" i="26"/>
  <c r="F14" i="26"/>
  <c r="F48" i="26"/>
  <c r="S35" i="25"/>
  <c r="W58" i="24"/>
  <c r="F53" i="24"/>
  <c r="U53" i="24"/>
  <c r="D62" i="22"/>
  <c r="AM15" i="22"/>
  <c r="Q11" i="27"/>
  <c r="L32" i="25"/>
  <c r="S15" i="24"/>
  <c r="W20" i="22"/>
  <c r="D47" i="27"/>
  <c r="AA60" i="26"/>
  <c r="Y46" i="26"/>
  <c r="F19" i="22"/>
  <c r="H60" i="22"/>
  <c r="L43" i="21"/>
  <c r="U47" i="24"/>
  <c r="W29" i="21"/>
  <c r="L15" i="21"/>
  <c r="W35" i="24"/>
  <c r="D20" i="22"/>
  <c r="AI44" i="22"/>
  <c r="AA57" i="25"/>
  <c r="N29" i="21"/>
  <c r="AC58" i="21"/>
  <c r="B11" i="26"/>
  <c r="Y11" i="26"/>
  <c r="B48" i="26"/>
  <c r="Q57" i="25"/>
  <c r="S57" i="26"/>
  <c r="Q39" i="26"/>
  <c r="S42" i="26"/>
  <c r="U13" i="26"/>
  <c r="B30" i="25"/>
  <c r="AA54" i="24"/>
  <c r="P29" i="21"/>
  <c r="AC15" i="21"/>
  <c r="S11" i="27"/>
  <c r="U45" i="27"/>
  <c r="H38" i="25"/>
  <c r="Y44" i="26"/>
  <c r="L13" i="26"/>
  <c r="AA62" i="26"/>
  <c r="B13" i="24"/>
  <c r="Y12" i="27"/>
  <c r="B37" i="27"/>
  <c r="AA47" i="21"/>
  <c r="AM16" i="22"/>
  <c r="Q40" i="27"/>
  <c r="F14" i="27"/>
  <c r="J50" i="27"/>
  <c r="B13" i="26"/>
  <c r="J12" i="25"/>
  <c r="F50" i="24"/>
  <c r="L15" i="24"/>
  <c r="L2" i="22"/>
  <c r="L39" i="22"/>
  <c r="D4" i="22"/>
  <c r="Y64" i="21"/>
  <c r="B16" i="24"/>
  <c r="AE19" i="22"/>
  <c r="AA31" i="27"/>
  <c r="U56" i="27"/>
  <c r="F16" i="25"/>
  <c r="AA14" i="25"/>
  <c r="AA11" i="24"/>
  <c r="AA34" i="24"/>
  <c r="U50" i="24"/>
  <c r="N42" i="22"/>
  <c r="H4" i="22"/>
  <c r="AA4" i="22"/>
  <c r="N66" i="21"/>
  <c r="J15" i="24"/>
  <c r="L14" i="25"/>
  <c r="F15" i="24"/>
  <c r="R10" i="21"/>
  <c r="W15" i="21"/>
  <c r="AA13" i="27"/>
  <c r="D59" i="22"/>
  <c r="AK64" i="21"/>
  <c r="B14" i="24"/>
  <c r="W53" i="26"/>
  <c r="J61" i="25"/>
  <c r="Y45" i="24"/>
  <c r="U13" i="24"/>
  <c r="Q52" i="24"/>
  <c r="R16" i="22"/>
  <c r="AM51" i="21"/>
  <c r="J57" i="22"/>
  <c r="AE26" i="21"/>
  <c r="Y31" i="21"/>
  <c r="B54" i="27"/>
  <c r="L35" i="24"/>
  <c r="J46" i="24"/>
  <c r="F54" i="27"/>
  <c r="Y54" i="24"/>
  <c r="AE37" i="22"/>
  <c r="N16" i="22"/>
  <c r="L58" i="22"/>
  <c r="B14" i="22"/>
  <c r="D57" i="22"/>
  <c r="AK43" i="21"/>
  <c r="B15" i="24"/>
  <c r="L12" i="24"/>
  <c r="D11" i="27"/>
  <c r="H36" i="27"/>
  <c r="B40" i="24"/>
  <c r="D60" i="27"/>
  <c r="H61" i="25"/>
  <c r="Y37" i="22"/>
  <c r="AK66" i="22"/>
  <c r="L14" i="26"/>
  <c r="J43" i="24"/>
  <c r="B58" i="21"/>
  <c r="W31" i="27"/>
  <c r="AA19" i="27"/>
  <c r="H44" i="27"/>
  <c r="U48" i="26"/>
  <c r="AA49" i="25"/>
  <c r="AC37" i="22"/>
  <c r="Y39" i="24"/>
  <c r="D15" i="22"/>
  <c r="Y29" i="22"/>
  <c r="F33" i="26"/>
  <c r="U44" i="26"/>
  <c r="J55" i="24"/>
  <c r="AE65" i="22"/>
  <c r="AE45" i="22"/>
  <c r="W39" i="26"/>
  <c r="AA45" i="25"/>
  <c r="D28" i="24"/>
  <c r="D55" i="24"/>
  <c r="AK53" i="22"/>
  <c r="F28" i="26"/>
  <c r="R4" i="21"/>
  <c r="Y4" i="25"/>
  <c r="J58" i="27"/>
  <c r="J25" i="24"/>
  <c r="S34" i="24"/>
  <c r="AM8" i="21"/>
  <c r="AA43" i="26"/>
  <c r="U31" i="25"/>
  <c r="B4" i="25"/>
  <c r="H53" i="24"/>
  <c r="Y47" i="21"/>
  <c r="AE44" i="21"/>
  <c r="N12" i="21"/>
  <c r="B43" i="26"/>
  <c r="W19" i="25"/>
  <c r="AI41" i="22"/>
  <c r="AK44" i="22"/>
  <c r="AI61" i="22"/>
  <c r="AA11" i="21"/>
  <c r="Q61" i="26"/>
  <c r="L11" i="25"/>
  <c r="AG62" i="22"/>
  <c r="J49" i="27"/>
  <c r="N28" i="21"/>
  <c r="T147" i="5"/>
  <c r="Q8" i="27"/>
  <c r="F57" i="27"/>
  <c r="AK37" i="22"/>
  <c r="AE5" i="22"/>
  <c r="R8" i="21"/>
  <c r="F25" i="21"/>
  <c r="B6" i="21"/>
  <c r="AC44" i="21"/>
  <c r="L3" i="27"/>
  <c r="Q19" i="27"/>
  <c r="U19" i="25"/>
  <c r="AE41" i="22"/>
  <c r="F51" i="24"/>
  <c r="R34" i="21"/>
  <c r="W8" i="21"/>
  <c r="AG8" i="21"/>
  <c r="D58" i="27"/>
  <c r="U6" i="26"/>
  <c r="J4" i="25"/>
  <c r="D53" i="24"/>
  <c r="F48" i="24"/>
  <c r="R23" i="22"/>
  <c r="J32" i="22"/>
  <c r="W8" i="27"/>
  <c r="L46" i="25"/>
  <c r="Y4" i="24"/>
  <c r="J53" i="24"/>
  <c r="P61" i="22"/>
  <c r="F37" i="21"/>
  <c r="S47" i="26"/>
  <c r="AE10" i="22"/>
  <c r="W52" i="24"/>
  <c r="AI12" i="22"/>
  <c r="H52" i="22"/>
  <c r="B6" i="25"/>
  <c r="W44" i="25"/>
  <c r="U58" i="24"/>
  <c r="S41" i="27"/>
  <c r="W4" i="27"/>
  <c r="H30" i="26"/>
  <c r="H55" i="26"/>
  <c r="W11" i="24"/>
  <c r="B53" i="24"/>
  <c r="AA12" i="22"/>
  <c r="P59" i="22"/>
  <c r="B41" i="21"/>
  <c r="Y6" i="22"/>
  <c r="AG8" i="22"/>
  <c r="D4" i="25"/>
  <c r="Q6" i="25"/>
  <c r="L37" i="24"/>
  <c r="U6" i="27"/>
  <c r="B57" i="27"/>
  <c r="S55" i="26"/>
  <c r="D2" i="25"/>
  <c r="W37" i="25"/>
  <c r="W62" i="25"/>
  <c r="F53" i="25"/>
  <c r="Q9" i="25"/>
  <c r="H51" i="24"/>
  <c r="S4" i="24"/>
  <c r="N2" i="22"/>
  <c r="D41" i="21"/>
  <c r="AE7" i="22"/>
  <c r="AC11" i="21"/>
  <c r="AG3" i="21"/>
  <c r="D4" i="21"/>
  <c r="W19" i="27"/>
  <c r="H9" i="26"/>
  <c r="H19" i="25"/>
  <c r="F10" i="24"/>
  <c r="H30" i="27"/>
  <c r="L6" i="27"/>
  <c r="F12" i="24"/>
  <c r="Q2" i="24"/>
  <c r="U28" i="26"/>
  <c r="AA19" i="25"/>
  <c r="AA8" i="22"/>
  <c r="AA41" i="22"/>
  <c r="AA10" i="22"/>
  <c r="AI57" i="22"/>
  <c r="AG55" i="22"/>
  <c r="N5" i="22"/>
  <c r="L33" i="24"/>
  <c r="J62" i="21"/>
  <c r="Y12" i="22"/>
  <c r="S47" i="27"/>
  <c r="F23" i="27"/>
  <c r="Q53" i="27"/>
  <c r="J33" i="26"/>
  <c r="AA2" i="27"/>
  <c r="U2" i="27"/>
  <c r="B37" i="26"/>
  <c r="H37" i="26"/>
  <c r="H40" i="26"/>
  <c r="AA4" i="25"/>
  <c r="W23" i="25"/>
  <c r="L3" i="24"/>
  <c r="AI62" i="22"/>
  <c r="AM44" i="22"/>
  <c r="AG41" i="22"/>
  <c r="B7" i="22"/>
  <c r="P2" i="22"/>
  <c r="N6" i="21"/>
  <c r="H12" i="21"/>
  <c r="Y28" i="21"/>
  <c r="D6" i="25"/>
  <c r="D41" i="24"/>
  <c r="B37" i="24"/>
  <c r="Y53" i="27"/>
  <c r="S58" i="26"/>
  <c r="B8" i="26"/>
  <c r="J55" i="26"/>
  <c r="F46" i="25"/>
  <c r="D51" i="24"/>
  <c r="W4" i="24"/>
  <c r="AA53" i="24"/>
  <c r="Q58" i="24"/>
  <c r="AI35" i="22"/>
  <c r="R61" i="22"/>
  <c r="D10" i="22"/>
  <c r="L6" i="22"/>
  <c r="AM41" i="22"/>
  <c r="D37" i="22"/>
  <c r="H10" i="22"/>
  <c r="L25" i="21"/>
  <c r="F5" i="22"/>
  <c r="F48" i="21"/>
  <c r="AI8" i="21"/>
  <c r="AE63" i="21"/>
  <c r="AG6" i="22"/>
  <c r="J54" i="22"/>
  <c r="AK9" i="21"/>
  <c r="B63" i="21"/>
  <c r="H43" i="27"/>
  <c r="Q8" i="26"/>
  <c r="J6" i="25"/>
  <c r="F11" i="24"/>
  <c r="H25" i="24"/>
  <c r="D3" i="21"/>
  <c r="H8" i="26"/>
  <c r="W55" i="26"/>
  <c r="F8" i="25"/>
  <c r="J23" i="25"/>
  <c r="D48" i="24"/>
  <c r="AA62" i="22"/>
  <c r="Y41" i="22"/>
  <c r="W6" i="26"/>
  <c r="Y6" i="25"/>
  <c r="J33" i="24"/>
  <c r="J39" i="24"/>
  <c r="B38" i="21"/>
  <c r="AA60" i="21"/>
  <c r="L33" i="21"/>
  <c r="F38" i="27"/>
  <c r="J41" i="27"/>
  <c r="AK33" i="22"/>
  <c r="AC45" i="22"/>
  <c r="H51" i="27"/>
  <c r="Q42" i="27"/>
  <c r="B55" i="24"/>
  <c r="N50" i="22"/>
  <c r="F40" i="27"/>
  <c r="F36" i="27"/>
  <c r="D41" i="27"/>
  <c r="J52" i="25"/>
  <c r="J60" i="24"/>
  <c r="AA61" i="22"/>
  <c r="F50" i="21"/>
  <c r="J46" i="27"/>
  <c r="J44" i="22"/>
  <c r="B66" i="22"/>
  <c r="P47" i="21"/>
  <c r="B58" i="25"/>
  <c r="Q54" i="24"/>
  <c r="F60" i="21"/>
  <c r="S54" i="25"/>
  <c r="U53" i="27"/>
  <c r="Y62" i="25"/>
  <c r="W56" i="26"/>
  <c r="H51" i="26"/>
  <c r="Q24" i="26"/>
  <c r="H47" i="21"/>
  <c r="H29" i="21"/>
  <c r="D60" i="24"/>
  <c r="J38" i="27"/>
  <c r="U61" i="27"/>
  <c r="H57" i="27"/>
  <c r="H55" i="27"/>
  <c r="F58" i="26"/>
  <c r="L43" i="26"/>
  <c r="U46" i="24"/>
  <c r="Y32" i="22"/>
  <c r="J27" i="24"/>
  <c r="H58" i="21"/>
  <c r="W53" i="27"/>
  <c r="S45" i="24"/>
  <c r="AC33" i="22"/>
  <c r="J39" i="21"/>
  <c r="AC26" i="22"/>
  <c r="AA28" i="25"/>
  <c r="L29" i="24"/>
  <c r="L43" i="24"/>
  <c r="F56" i="21"/>
  <c r="S53" i="27"/>
  <c r="Y43" i="27"/>
  <c r="L58" i="26"/>
  <c r="Y60" i="26"/>
  <c r="S52" i="24"/>
  <c r="AC29" i="22"/>
  <c r="AE26" i="22"/>
  <c r="AE60" i="21"/>
  <c r="AG35" i="21"/>
  <c r="H23" i="21"/>
  <c r="H44" i="24"/>
  <c r="D50" i="24"/>
  <c r="L28" i="24"/>
  <c r="B32" i="27"/>
  <c r="U61" i="26"/>
  <c r="U58" i="25"/>
  <c r="L22" i="24"/>
  <c r="J57" i="24"/>
  <c r="W57" i="22"/>
  <c r="AE28" i="22"/>
  <c r="W60" i="21"/>
  <c r="N39" i="21"/>
  <c r="AA39" i="21"/>
  <c r="AM35" i="21"/>
  <c r="S57" i="27"/>
  <c r="D43" i="26"/>
  <c r="Y55" i="25"/>
  <c r="L30" i="25"/>
  <c r="S58" i="25"/>
  <c r="L25" i="25"/>
  <c r="Q54" i="25"/>
  <c r="F24" i="24"/>
  <c r="F62" i="24"/>
  <c r="Y26" i="22"/>
  <c r="J24" i="21"/>
  <c r="D39" i="21"/>
  <c r="W56" i="21"/>
  <c r="AG64" i="21"/>
  <c r="Y24" i="21"/>
  <c r="Y42" i="27"/>
  <c r="H54" i="24"/>
  <c r="L44" i="24"/>
  <c r="J27" i="21"/>
  <c r="L31" i="25"/>
  <c r="F44" i="24"/>
  <c r="F22" i="24"/>
  <c r="J39" i="26"/>
  <c r="F41" i="24"/>
  <c r="J54" i="26"/>
  <c r="F61" i="24"/>
  <c r="AA27" i="22"/>
  <c r="B61" i="25"/>
  <c r="J62" i="24"/>
  <c r="L32" i="27"/>
  <c r="B24" i="26"/>
  <c r="L53" i="25"/>
  <c r="L24" i="24"/>
  <c r="U57" i="24"/>
  <c r="W54" i="22"/>
  <c r="H38" i="21"/>
  <c r="AK60" i="21"/>
  <c r="L44" i="21"/>
  <c r="J43" i="27"/>
  <c r="D54" i="24"/>
  <c r="B44" i="24"/>
  <c r="W33" i="27"/>
  <c r="Y40" i="27"/>
  <c r="J58" i="26"/>
  <c r="L57" i="25"/>
  <c r="U52" i="25"/>
  <c r="R57" i="21"/>
  <c r="H41" i="21"/>
  <c r="B29" i="21"/>
  <c r="W31" i="21"/>
  <c r="B38" i="27"/>
  <c r="S50" i="24"/>
  <c r="S43" i="24"/>
  <c r="AA36" i="21"/>
  <c r="AA4" i="26"/>
  <c r="AA42" i="21"/>
  <c r="J59" i="21"/>
  <c r="L13" i="27"/>
  <c r="H33" i="26"/>
  <c r="B60" i="25"/>
  <c r="F59" i="24"/>
  <c r="H19" i="24"/>
  <c r="J34" i="22"/>
  <c r="J13" i="21"/>
  <c r="H46" i="24"/>
  <c r="Y56" i="25"/>
  <c r="J52" i="24"/>
  <c r="B27" i="24"/>
  <c r="Y55" i="27"/>
  <c r="J40" i="27"/>
  <c r="Q55" i="26"/>
  <c r="L61" i="25"/>
  <c r="U6" i="24"/>
  <c r="R5" i="22"/>
  <c r="AE6" i="21"/>
  <c r="AA2" i="21"/>
  <c r="J16" i="21"/>
  <c r="AM56" i="21"/>
  <c r="J46" i="21"/>
  <c r="AC17" i="21"/>
  <c r="F34" i="27"/>
  <c r="B14" i="26"/>
  <c r="Y21" i="26"/>
  <c r="L3" i="26"/>
  <c r="S47" i="24"/>
  <c r="Q29" i="24"/>
  <c r="H45" i="24"/>
  <c r="W6" i="25"/>
  <c r="H15" i="24"/>
  <c r="AM11" i="22"/>
  <c r="D4" i="24"/>
  <c r="B6" i="24"/>
  <c r="J7" i="24"/>
  <c r="F2" i="21"/>
  <c r="D17" i="27"/>
  <c r="AA35" i="27"/>
  <c r="AA52" i="27"/>
  <c r="J4" i="22"/>
  <c r="J12" i="21"/>
  <c r="H47" i="27"/>
  <c r="W13" i="26"/>
  <c r="J48" i="26"/>
  <c r="J16" i="25"/>
  <c r="AA9" i="25"/>
  <c r="B32" i="24"/>
  <c r="L9" i="24"/>
  <c r="Y48" i="22"/>
  <c r="F39" i="21"/>
  <c r="D42" i="21"/>
  <c r="Q12" i="27"/>
  <c r="F3" i="27"/>
  <c r="H27" i="24"/>
  <c r="AA6" i="25"/>
  <c r="L54" i="24"/>
  <c r="H23" i="24"/>
  <c r="AA6" i="21"/>
  <c r="J42" i="27"/>
  <c r="Y31" i="24"/>
  <c r="S62" i="26"/>
  <c r="U55" i="26"/>
  <c r="J9" i="22"/>
  <c r="J47" i="22"/>
  <c r="Y59" i="22"/>
  <c r="AK6" i="22"/>
  <c r="AE47" i="21"/>
  <c r="F26" i="26"/>
  <c r="F54" i="24"/>
  <c r="D12" i="24"/>
  <c r="B52" i="24"/>
  <c r="W2" i="24"/>
  <c r="AK49" i="21"/>
  <c r="AC26" i="21"/>
  <c r="L4" i="25"/>
  <c r="B5" i="24"/>
  <c r="AA12" i="24"/>
  <c r="H6" i="24"/>
  <c r="H28" i="24"/>
  <c r="B25" i="24"/>
  <c r="J26" i="24"/>
  <c r="AA6" i="22"/>
  <c r="L58" i="24"/>
  <c r="P5" i="22"/>
  <c r="AA4" i="21"/>
  <c r="Y15" i="21"/>
  <c r="AG6" i="21"/>
  <c r="J36" i="27"/>
  <c r="S13" i="26"/>
  <c r="B3" i="26"/>
  <c r="J49" i="25"/>
  <c r="D60" i="25"/>
  <c r="U41" i="25"/>
  <c r="H37" i="24"/>
  <c r="B50" i="24"/>
  <c r="AG19" i="22"/>
  <c r="AG12" i="22"/>
  <c r="AM5" i="22"/>
  <c r="L53" i="27"/>
  <c r="H62" i="26"/>
  <c r="W21" i="25"/>
  <c r="L17" i="26"/>
  <c r="AA50" i="22"/>
  <c r="W37" i="21"/>
  <c r="R60" i="21"/>
  <c r="R2" i="22"/>
  <c r="Y56" i="22"/>
  <c r="W2" i="21"/>
  <c r="D20" i="21"/>
  <c r="AK2" i="21"/>
  <c r="F16" i="21"/>
  <c r="B12" i="21"/>
  <c r="B14" i="21"/>
  <c r="N37" i="21"/>
  <c r="Y9" i="21"/>
  <c r="J10" i="21"/>
  <c r="Y6" i="21"/>
  <c r="L5" i="21"/>
  <c r="J60" i="25"/>
  <c r="Y50" i="25"/>
  <c r="H55" i="24"/>
  <c r="B12" i="24"/>
  <c r="P57" i="21"/>
  <c r="N65" i="21"/>
  <c r="L26" i="24"/>
  <c r="F35" i="24"/>
  <c r="Q38" i="24"/>
  <c r="B49" i="27"/>
  <c r="AA50" i="25"/>
  <c r="Y24" i="22"/>
  <c r="AA26" i="21"/>
  <c r="L10" i="21"/>
  <c r="AG31" i="21"/>
  <c r="H14" i="21"/>
  <c r="AG7" i="22"/>
  <c r="Q3" i="27"/>
  <c r="L6" i="26"/>
  <c r="J13" i="26"/>
  <c r="J57" i="25"/>
  <c r="F31" i="24"/>
  <c r="Y47" i="24"/>
  <c r="J12" i="24"/>
  <c r="AA2" i="24"/>
  <c r="L5" i="27"/>
  <c r="L5" i="26"/>
  <c r="AE48" i="22"/>
  <c r="H35" i="24"/>
  <c r="AA3" i="27"/>
  <c r="Y4" i="21"/>
  <c r="AA5" i="21"/>
  <c r="AG4" i="22"/>
  <c r="L35" i="27"/>
  <c r="AE52" i="21"/>
  <c r="U34" i="27"/>
  <c r="H52" i="24"/>
  <c r="F23" i="24"/>
  <c r="AA37" i="24"/>
  <c r="B41" i="24"/>
  <c r="W7" i="24"/>
  <c r="AA48" i="24"/>
  <c r="B48" i="24"/>
  <c r="H16" i="24"/>
  <c r="P28" i="22"/>
  <c r="AA3" i="25"/>
  <c r="H48" i="24"/>
  <c r="Q62" i="24"/>
  <c r="J29" i="24"/>
  <c r="D25" i="24"/>
  <c r="R16" i="14"/>
  <c r="N186" i="5"/>
  <c r="E186" i="5"/>
  <c r="AK47" i="21"/>
  <c r="W35" i="5"/>
  <c r="AG38" i="21"/>
  <c r="W205" i="5"/>
  <c r="AH68" i="21" s="1"/>
  <c r="AC35" i="5"/>
  <c r="K186" i="5"/>
  <c r="T155" i="5"/>
  <c r="D13" i="21"/>
  <c r="J3" i="21"/>
  <c r="W186" i="5"/>
  <c r="L38" i="21"/>
  <c r="T186" i="5"/>
  <c r="AC186" i="5"/>
  <c r="AI39" i="21"/>
  <c r="H205" i="5"/>
  <c r="X68" i="21" s="1"/>
  <c r="AG26" i="21"/>
  <c r="H66" i="21"/>
  <c r="Q186" i="5"/>
  <c r="F11" i="21"/>
  <c r="P54" i="21"/>
  <c r="R18" i="14"/>
  <c r="H46" i="27"/>
  <c r="L59" i="27"/>
  <c r="H61" i="27"/>
  <c r="D37" i="27"/>
  <c r="F11" i="26"/>
  <c r="U56" i="26"/>
  <c r="Q27" i="25"/>
  <c r="B15" i="25"/>
  <c r="D13" i="24"/>
  <c r="W53" i="22"/>
  <c r="W17" i="22"/>
  <c r="B28" i="21"/>
  <c r="AI2" i="21"/>
  <c r="AA8" i="21"/>
  <c r="W54" i="25"/>
  <c r="Y54" i="25"/>
  <c r="F38" i="22"/>
  <c r="F53" i="22"/>
  <c r="R43" i="21"/>
  <c r="D6" i="21"/>
  <c r="J50" i="26"/>
  <c r="F38" i="25"/>
  <c r="AC30" i="21"/>
  <c r="B54" i="25"/>
  <c r="S56" i="26"/>
  <c r="AA59" i="24"/>
  <c r="Y38" i="22"/>
  <c r="R45" i="21"/>
  <c r="H32" i="21"/>
  <c r="J42" i="25"/>
  <c r="Y47" i="27"/>
  <c r="B61" i="27"/>
  <c r="J33" i="25"/>
  <c r="AI55" i="22"/>
  <c r="L42" i="21"/>
  <c r="F24" i="21"/>
  <c r="W29" i="27"/>
  <c r="F43" i="27"/>
  <c r="D39" i="26"/>
  <c r="N23" i="21"/>
  <c r="AA51" i="21"/>
  <c r="AA24" i="21"/>
  <c r="J15" i="22"/>
  <c r="F43" i="24"/>
  <c r="D62" i="27"/>
  <c r="H47" i="26"/>
  <c r="Y15" i="26"/>
  <c r="AA33" i="26"/>
  <c r="AA36" i="25"/>
  <c r="Y11" i="25"/>
  <c r="L15" i="25"/>
  <c r="D36" i="25"/>
  <c r="Y20" i="25"/>
  <c r="U27" i="24"/>
  <c r="H10" i="24"/>
  <c r="AC54" i="21"/>
  <c r="B33" i="21"/>
  <c r="AI24" i="21"/>
  <c r="B44" i="26"/>
  <c r="U47" i="26"/>
  <c r="J57" i="26"/>
  <c r="U11" i="26"/>
  <c r="H27" i="26"/>
  <c r="AA37" i="26"/>
  <c r="S33" i="26"/>
  <c r="F61" i="26"/>
  <c r="Q56" i="26"/>
  <c r="Q31" i="25"/>
  <c r="U30" i="24"/>
  <c r="P42" i="22"/>
  <c r="H53" i="21"/>
  <c r="AE42" i="21"/>
  <c r="L11" i="27"/>
  <c r="U16" i="27"/>
  <c r="H12" i="27"/>
  <c r="W45" i="27"/>
  <c r="H59" i="27"/>
  <c r="J62" i="27"/>
  <c r="Q11" i="26"/>
  <c r="W48" i="26"/>
  <c r="AA31" i="26"/>
  <c r="F39" i="26"/>
  <c r="AA8" i="26"/>
  <c r="AA50" i="26"/>
  <c r="W11" i="25"/>
  <c r="Y32" i="25"/>
  <c r="D15" i="25"/>
  <c r="Y8" i="25"/>
  <c r="L62" i="25"/>
  <c r="U59" i="25"/>
  <c r="J13" i="24"/>
  <c r="AI49" i="22"/>
  <c r="L24" i="22"/>
  <c r="AM10" i="22"/>
  <c r="W3" i="21"/>
  <c r="L36" i="26"/>
  <c r="F22" i="26"/>
  <c r="L41" i="25"/>
  <c r="D45" i="25"/>
  <c r="F27" i="24"/>
  <c r="AA7" i="27"/>
  <c r="L23" i="26"/>
  <c r="AG52" i="22"/>
  <c r="N17" i="21"/>
  <c r="B62" i="25"/>
  <c r="J37" i="27"/>
  <c r="D32" i="27"/>
  <c r="Y9" i="27"/>
  <c r="F20" i="27"/>
  <c r="J20" i="27"/>
  <c r="J45" i="27"/>
  <c r="Q33" i="26"/>
  <c r="Q31" i="26"/>
  <c r="L48" i="26"/>
  <c r="J60" i="26"/>
  <c r="D52" i="26"/>
  <c r="W31" i="25"/>
  <c r="F39" i="24"/>
  <c r="L4" i="24"/>
  <c r="U21" i="24"/>
  <c r="Q53" i="24"/>
  <c r="H11" i="22"/>
  <c r="J40" i="22"/>
  <c r="AM29" i="21"/>
  <c r="AM53" i="21"/>
  <c r="N32" i="21"/>
  <c r="Y2" i="21"/>
  <c r="F64" i="21"/>
  <c r="S46" i="25"/>
  <c r="W35" i="25"/>
  <c r="Y59" i="25"/>
  <c r="D39" i="24"/>
  <c r="B28" i="24"/>
  <c r="Y56" i="24"/>
  <c r="Y27" i="27"/>
  <c r="H29" i="27"/>
  <c r="Q47" i="27"/>
  <c r="J59" i="27"/>
  <c r="F61" i="27"/>
  <c r="Y56" i="26"/>
  <c r="U50" i="26"/>
  <c r="W28" i="24"/>
  <c r="L60" i="24"/>
  <c r="AK10" i="22"/>
  <c r="P34" i="21"/>
  <c r="Y57" i="21"/>
  <c r="D43" i="21"/>
  <c r="R49" i="21"/>
  <c r="D5" i="21"/>
  <c r="AA8" i="27"/>
  <c r="L12" i="21"/>
  <c r="J36" i="26"/>
  <c r="W32" i="25"/>
  <c r="Q28" i="24"/>
  <c r="B9" i="24"/>
  <c r="Y19" i="22"/>
  <c r="H27" i="22"/>
  <c r="AE2" i="21"/>
  <c r="AG62" i="21"/>
  <c r="U17" i="26"/>
  <c r="J27" i="25"/>
  <c r="H4" i="25"/>
  <c r="Y33" i="27"/>
  <c r="Y48" i="27"/>
  <c r="W7" i="27"/>
  <c r="F4" i="27"/>
  <c r="U59" i="27"/>
  <c r="Q4" i="27"/>
  <c r="U22" i="27"/>
  <c r="Y32" i="26"/>
  <c r="W47" i="26"/>
  <c r="Q7" i="26"/>
  <c r="H12" i="26"/>
  <c r="W29" i="26"/>
  <c r="U33" i="25"/>
  <c r="S8" i="25"/>
  <c r="U14" i="25"/>
  <c r="AA33" i="22"/>
  <c r="W25" i="22"/>
  <c r="AG2" i="21"/>
  <c r="B32" i="21"/>
  <c r="J6" i="21"/>
  <c r="P33" i="21"/>
  <c r="D23" i="21"/>
  <c r="L40" i="21"/>
  <c r="P11" i="21"/>
  <c r="Q29" i="27"/>
  <c r="AA16" i="25"/>
  <c r="B17" i="25"/>
  <c r="D61" i="25"/>
  <c r="L29" i="27"/>
  <c r="L17" i="27"/>
  <c r="W48" i="27"/>
  <c r="L20" i="27"/>
  <c r="W14" i="27"/>
  <c r="D22" i="27"/>
  <c r="B60" i="27"/>
  <c r="AA46" i="27"/>
  <c r="D3" i="27"/>
  <c r="Q27" i="26"/>
  <c r="D45" i="26"/>
  <c r="Y33" i="25"/>
  <c r="B41" i="25"/>
  <c r="AA44" i="25"/>
  <c r="J25" i="25"/>
  <c r="B3" i="25"/>
  <c r="AA31" i="24"/>
  <c r="W34" i="24"/>
  <c r="L13" i="24"/>
  <c r="L2" i="24"/>
  <c r="F25" i="24"/>
  <c r="S22" i="24"/>
  <c r="B20" i="24"/>
  <c r="AA60" i="24"/>
  <c r="P20" i="22"/>
  <c r="AM8" i="22"/>
  <c r="J58" i="24"/>
  <c r="H61" i="24"/>
  <c r="R35" i="22"/>
  <c r="AI8" i="22"/>
  <c r="W3" i="24"/>
  <c r="AI48" i="22"/>
  <c r="AA23" i="22"/>
  <c r="AA37" i="22"/>
  <c r="N52" i="22"/>
  <c r="R33" i="22"/>
  <c r="R52" i="22"/>
  <c r="W52" i="22"/>
  <c r="P27" i="22"/>
  <c r="H24" i="22"/>
  <c r="AG36" i="22"/>
  <c r="L34" i="22"/>
  <c r="R3" i="21"/>
  <c r="B29" i="27"/>
  <c r="Y36" i="27"/>
  <c r="Y35" i="27"/>
  <c r="D19" i="27"/>
  <c r="J23" i="27"/>
  <c r="H26" i="27"/>
  <c r="S58" i="27"/>
  <c r="H60" i="27"/>
  <c r="W44" i="27"/>
  <c r="F45" i="26"/>
  <c r="Q29" i="26"/>
  <c r="S24" i="26"/>
  <c r="B47" i="26"/>
  <c r="W27" i="25"/>
  <c r="F4" i="25"/>
  <c r="S33" i="25"/>
  <c r="H45" i="25"/>
  <c r="S37" i="25"/>
  <c r="AA23" i="25"/>
  <c r="D3" i="25"/>
  <c r="U31" i="24"/>
  <c r="F60" i="24"/>
  <c r="N20" i="22"/>
  <c r="J2" i="24"/>
  <c r="AC8" i="22"/>
  <c r="W20" i="24"/>
  <c r="H2" i="24"/>
  <c r="H56" i="24"/>
  <c r="Q3" i="24"/>
  <c r="P18" i="22"/>
  <c r="P6" i="22"/>
  <c r="AC25" i="22"/>
  <c r="AG37" i="22"/>
  <c r="AE25" i="22"/>
  <c r="B45" i="27"/>
  <c r="S21" i="27"/>
  <c r="H58" i="27"/>
  <c r="Y58" i="27"/>
  <c r="Q2" i="27"/>
  <c r="W28" i="26"/>
  <c r="AA27" i="26"/>
  <c r="F42" i="26"/>
  <c r="F19" i="26"/>
  <c r="U38" i="26"/>
  <c r="D59" i="26"/>
  <c r="Y24" i="26"/>
  <c r="U37" i="26"/>
  <c r="H49" i="26"/>
  <c r="D28" i="25"/>
  <c r="L23" i="25"/>
  <c r="S20" i="25"/>
  <c r="AA37" i="25"/>
  <c r="W57" i="25"/>
  <c r="W58" i="25"/>
  <c r="J54" i="25"/>
  <c r="B22" i="25"/>
  <c r="F3" i="25"/>
  <c r="U48" i="24"/>
  <c r="F4" i="24"/>
  <c r="L31" i="24"/>
  <c r="L20" i="24"/>
  <c r="H20" i="24"/>
  <c r="W22" i="24"/>
  <c r="H9" i="24"/>
  <c r="AA19" i="22"/>
  <c r="AA7" i="22"/>
  <c r="H58" i="24"/>
  <c r="R8" i="22"/>
  <c r="W8" i="22"/>
  <c r="L8" i="22"/>
  <c r="AC23" i="22"/>
  <c r="AM37" i="22"/>
  <c r="AI53" i="22"/>
  <c r="L32" i="22"/>
  <c r="L21" i="22"/>
  <c r="AA25" i="22"/>
  <c r="P25" i="22"/>
  <c r="R27" i="22"/>
  <c r="AA66" i="22"/>
  <c r="B31" i="27"/>
  <c r="J11" i="27"/>
  <c r="U40" i="27"/>
  <c r="L23" i="27"/>
  <c r="F59" i="27"/>
  <c r="Q58" i="27"/>
  <c r="Q46" i="27"/>
  <c r="W2" i="27"/>
  <c r="AA4" i="27"/>
  <c r="AA15" i="26"/>
  <c r="F41" i="26"/>
  <c r="Y31" i="26"/>
  <c r="D36" i="26"/>
  <c r="L61" i="26"/>
  <c r="B60" i="26"/>
  <c r="W62" i="26"/>
  <c r="Q17" i="26"/>
  <c r="J59" i="26"/>
  <c r="B18" i="26"/>
  <c r="Y3" i="26"/>
  <c r="S32" i="25"/>
  <c r="Y27" i="25"/>
  <c r="F28" i="25"/>
  <c r="J15" i="25"/>
  <c r="D23" i="25"/>
  <c r="S60" i="25"/>
  <c r="F34" i="25"/>
  <c r="Q23" i="25"/>
  <c r="L3" i="25"/>
  <c r="W15" i="24"/>
  <c r="U15" i="24"/>
  <c r="U3" i="24"/>
  <c r="J21" i="24"/>
  <c r="J10" i="24"/>
  <c r="H18" i="24"/>
  <c r="H7" i="24"/>
  <c r="F13" i="24"/>
  <c r="J22" i="24"/>
  <c r="J11" i="24"/>
  <c r="W37" i="24"/>
  <c r="U17" i="24"/>
  <c r="AA47" i="22"/>
  <c r="D58" i="24"/>
  <c r="AA52" i="22"/>
  <c r="AI23" i="22"/>
  <c r="AM34" i="22"/>
  <c r="AA21" i="22"/>
  <c r="AG61" i="22"/>
  <c r="W29" i="22"/>
  <c r="AM36" i="22"/>
  <c r="F8" i="22"/>
  <c r="Y52" i="22"/>
  <c r="R25" i="22"/>
  <c r="AC62" i="22"/>
  <c r="F61" i="21"/>
  <c r="S32" i="27"/>
  <c r="F37" i="27"/>
  <c r="AA40" i="27"/>
  <c r="H17" i="27"/>
  <c r="AA39" i="27"/>
  <c r="B62" i="27"/>
  <c r="W40" i="27"/>
  <c r="Q32" i="26"/>
  <c r="B42" i="26"/>
  <c r="W33" i="26"/>
  <c r="Y29" i="26"/>
  <c r="U62" i="26"/>
  <c r="Q46" i="26"/>
  <c r="W17" i="26"/>
  <c r="AA33" i="25"/>
  <c r="Q37" i="25"/>
  <c r="D20" i="25"/>
  <c r="H3" i="25"/>
  <c r="Q15" i="24"/>
  <c r="L25" i="24"/>
  <c r="L14" i="24"/>
  <c r="B60" i="24"/>
  <c r="Q22" i="24"/>
  <c r="F58" i="24"/>
  <c r="AI20" i="22"/>
  <c r="B35" i="22"/>
  <c r="AM24" i="22"/>
  <c r="AA44" i="22"/>
  <c r="B32" i="22"/>
  <c r="Y40" i="22"/>
  <c r="B15" i="22"/>
  <c r="Y61" i="22"/>
  <c r="AK36" i="22"/>
  <c r="AM52" i="22"/>
  <c r="AM53" i="22"/>
  <c r="R47" i="21"/>
  <c r="B13" i="27"/>
  <c r="Q45" i="27"/>
  <c r="H23" i="27"/>
  <c r="J26" i="27"/>
  <c r="L61" i="27"/>
  <c r="L62" i="27"/>
  <c r="S2" i="27"/>
  <c r="W21" i="26"/>
  <c r="W46" i="26"/>
  <c r="W24" i="26"/>
  <c r="L19" i="26"/>
  <c r="W15" i="25"/>
  <c r="W3" i="25"/>
  <c r="H12" i="25"/>
  <c r="Q20" i="25"/>
  <c r="L53" i="24"/>
  <c r="L42" i="24"/>
  <c r="J51" i="24"/>
  <c r="J40" i="24"/>
  <c r="H60" i="24"/>
  <c r="AM20" i="22"/>
  <c r="R43" i="22"/>
  <c r="AI52" i="22"/>
  <c r="J21" i="22"/>
  <c r="AE52" i="22"/>
  <c r="AM40" i="22"/>
  <c r="AG39" i="22"/>
  <c r="AA40" i="22"/>
  <c r="J8" i="27"/>
  <c r="Y45" i="27"/>
  <c r="H3" i="27"/>
  <c r="S29" i="26"/>
  <c r="AA3" i="26"/>
  <c r="AA2" i="26"/>
  <c r="Y14" i="25"/>
  <c r="Y2" i="25"/>
  <c r="F61" i="25"/>
  <c r="D20" i="24"/>
  <c r="D9" i="24"/>
  <c r="J48" i="24"/>
  <c r="J37" i="24"/>
  <c r="B58" i="24"/>
  <c r="AK20" i="22"/>
  <c r="H62" i="24"/>
  <c r="AK21" i="22"/>
  <c r="J17" i="22"/>
  <c r="J6" i="22"/>
  <c r="AI5" i="22"/>
  <c r="AA48" i="27"/>
  <c r="Y4" i="27"/>
  <c r="H21" i="27"/>
  <c r="H11" i="27"/>
  <c r="AA30" i="27"/>
  <c r="Q48" i="27"/>
  <c r="AA16" i="27"/>
  <c r="D40" i="27"/>
  <c r="U4" i="27"/>
  <c r="S12" i="27"/>
  <c r="B21" i="27"/>
  <c r="D61" i="27"/>
  <c r="AA53" i="27"/>
  <c r="J3" i="27"/>
  <c r="F49" i="27"/>
  <c r="AA32" i="26"/>
  <c r="W11" i="26"/>
  <c r="U43" i="26"/>
  <c r="L45" i="26"/>
  <c r="U31" i="26"/>
  <c r="J27" i="26"/>
  <c r="U8" i="26"/>
  <c r="U29" i="26"/>
  <c r="H48" i="26"/>
  <c r="W5" i="26"/>
  <c r="F36" i="26"/>
  <c r="Y31" i="25"/>
  <c r="Q14" i="25"/>
  <c r="U46" i="25"/>
  <c r="Y28" i="24"/>
  <c r="L10" i="24"/>
  <c r="D17" i="24"/>
  <c r="Q34" i="24"/>
  <c r="S21" i="24"/>
  <c r="J20" i="24"/>
  <c r="R20" i="22"/>
  <c r="AK19" i="22"/>
  <c r="N35" i="22"/>
  <c r="B62" i="24"/>
  <c r="B51" i="24"/>
  <c r="J64" i="22"/>
  <c r="AM43" i="22"/>
  <c r="R37" i="22"/>
  <c r="AG40" i="22"/>
  <c r="Y36" i="22"/>
  <c r="AI10" i="22"/>
  <c r="AM22" i="22"/>
  <c r="AC5" i="21"/>
  <c r="AC5" i="22"/>
  <c r="AK40" i="22"/>
  <c r="AM4" i="22"/>
  <c r="AC2" i="21"/>
  <c r="R6" i="21"/>
  <c r="W4" i="22"/>
  <c r="P20" i="21"/>
  <c r="Y7" i="22"/>
  <c r="U29" i="27"/>
  <c r="Y18" i="27"/>
  <c r="Q23" i="27"/>
  <c r="Y57" i="26"/>
  <c r="AA25" i="26"/>
  <c r="H31" i="25"/>
  <c r="W36" i="25"/>
  <c r="L18" i="25"/>
  <c r="L60" i="25"/>
  <c r="L43" i="25"/>
  <c r="W36" i="24"/>
  <c r="H43" i="24"/>
  <c r="F40" i="24"/>
  <c r="D26" i="24"/>
  <c r="H32" i="24"/>
  <c r="H5" i="24"/>
  <c r="W23" i="24"/>
  <c r="D45" i="24"/>
  <c r="AG33" i="22"/>
  <c r="R7" i="22"/>
  <c r="P54" i="22"/>
  <c r="N7" i="22"/>
  <c r="AC21" i="21"/>
  <c r="AK17" i="21"/>
  <c r="J21" i="27"/>
  <c r="H3" i="26"/>
  <c r="D31" i="26"/>
  <c r="H24" i="25"/>
  <c r="Y52" i="25"/>
  <c r="J4" i="24"/>
  <c r="D23" i="24"/>
  <c r="N66" i="22"/>
  <c r="P3" i="21"/>
  <c r="Y41" i="27"/>
  <c r="H41" i="24"/>
  <c r="AK4" i="21"/>
  <c r="H50" i="24"/>
  <c r="H24" i="24"/>
  <c r="B17" i="24"/>
  <c r="AC3" i="21"/>
  <c r="H34" i="24"/>
  <c r="D15" i="24"/>
  <c r="H13" i="24"/>
  <c r="J41" i="24"/>
  <c r="R48" i="21"/>
  <c r="W7" i="22"/>
  <c r="AE4" i="22"/>
  <c r="AC6" i="22"/>
  <c r="J32" i="21"/>
  <c r="W24" i="21"/>
  <c r="AM7" i="22"/>
  <c r="AM65" i="21"/>
  <c r="W32" i="27"/>
  <c r="H4" i="27"/>
  <c r="U30" i="26"/>
  <c r="D21" i="26"/>
  <c r="Q21" i="26"/>
  <c r="Y60" i="25"/>
  <c r="D42" i="24"/>
  <c r="AA2" i="25"/>
  <c r="L59" i="24"/>
  <c r="F55" i="24"/>
  <c r="AA3" i="24"/>
  <c r="L7" i="24"/>
  <c r="AK64" i="22"/>
  <c r="J28" i="21"/>
  <c r="AA22" i="21"/>
  <c r="Y61" i="21"/>
  <c r="J35" i="24"/>
  <c r="L41" i="24"/>
  <c r="H36" i="24"/>
  <c r="P61" i="21"/>
  <c r="D59" i="25"/>
  <c r="B54" i="24"/>
  <c r="J4" i="21"/>
  <c r="B35" i="24"/>
  <c r="B3" i="21"/>
  <c r="J54" i="24"/>
  <c r="AK4" i="22"/>
  <c r="AI7" i="22"/>
  <c r="L45" i="27"/>
  <c r="D40" i="26"/>
  <c r="F59" i="26"/>
  <c r="Y37" i="25"/>
  <c r="H18" i="25"/>
  <c r="F43" i="25"/>
  <c r="B18" i="25"/>
  <c r="B33" i="24"/>
  <c r="D44" i="24"/>
  <c r="S27" i="24"/>
  <c r="U2" i="25"/>
  <c r="F37" i="24"/>
  <c r="S52" i="25"/>
  <c r="D37" i="24"/>
  <c r="Q2" i="25"/>
  <c r="S48" i="24"/>
  <c r="F29" i="24"/>
  <c r="F9" i="24"/>
  <c r="J49" i="24"/>
  <c r="R34" i="22"/>
  <c r="S2" i="24"/>
  <c r="P34" i="22"/>
  <c r="N34" i="22"/>
  <c r="J50" i="21"/>
  <c r="L36" i="21"/>
  <c r="L56" i="21"/>
  <c r="S22" i="27"/>
  <c r="W30" i="27"/>
  <c r="S2" i="25"/>
  <c r="J36" i="24"/>
  <c r="B26" i="24"/>
  <c r="D46" i="24"/>
  <c r="Y40" i="24"/>
  <c r="D19" i="24"/>
  <c r="B61" i="24"/>
  <c r="H11" i="24"/>
  <c r="B36" i="24"/>
  <c r="H12" i="24"/>
  <c r="P15" i="21"/>
  <c r="R4" i="22"/>
  <c r="L3" i="21"/>
  <c r="AK5" i="22"/>
  <c r="AM2" i="21"/>
  <c r="AC61" i="21"/>
  <c r="B22" i="21"/>
  <c r="H49" i="21"/>
  <c r="L32" i="21"/>
  <c r="AC4" i="22"/>
  <c r="AE4" i="21"/>
  <c r="J23" i="21"/>
  <c r="B17" i="21"/>
  <c r="N53" i="22"/>
  <c r="P48" i="21"/>
  <c r="AC7" i="22"/>
  <c r="Y42" i="21"/>
  <c r="U31" i="27"/>
  <c r="H45" i="27"/>
  <c r="B45" i="26"/>
  <c r="Q36" i="25"/>
  <c r="J5" i="25"/>
  <c r="J3" i="25"/>
  <c r="J32" i="24"/>
  <c r="D43" i="24"/>
  <c r="S29" i="24"/>
  <c r="F33" i="24"/>
  <c r="J16" i="24"/>
  <c r="B49" i="24"/>
  <c r="AE35" i="22"/>
  <c r="AI38" i="22"/>
  <c r="F44" i="21"/>
  <c r="Y33" i="21"/>
  <c r="B25" i="21"/>
  <c r="AA57" i="21"/>
  <c r="U43" i="27"/>
  <c r="J54" i="27"/>
  <c r="F5" i="27"/>
  <c r="J24" i="26"/>
  <c r="H40" i="24"/>
  <c r="B59" i="25"/>
  <c r="F5" i="24"/>
  <c r="AI3" i="21"/>
  <c r="D59" i="24"/>
  <c r="L19" i="24"/>
  <c r="AE3" i="21"/>
  <c r="J23" i="24"/>
  <c r="B23" i="24"/>
  <c r="H3" i="21"/>
  <c r="B43" i="24"/>
  <c r="B21" i="24"/>
  <c r="H26" i="24"/>
  <c r="H14" i="24"/>
  <c r="L48" i="24"/>
  <c r="H17" i="24"/>
  <c r="D35" i="24"/>
  <c r="W5" i="22"/>
  <c r="AM3" i="21"/>
  <c r="AM6" i="22"/>
  <c r="P32" i="21"/>
  <c r="Y4" i="22"/>
  <c r="AI6" i="22"/>
  <c r="P23" i="21"/>
  <c r="L41" i="21"/>
  <c r="R64" i="21"/>
  <c r="W6" i="27"/>
  <c r="Q27" i="27"/>
  <c r="W20" i="27"/>
  <c r="B30" i="27"/>
  <c r="Y52" i="27"/>
  <c r="L49" i="27"/>
  <c r="F18" i="25"/>
  <c r="F28" i="24"/>
  <c r="B11" i="24"/>
  <c r="H33" i="24"/>
  <c r="U45" i="25"/>
  <c r="B39" i="24"/>
  <c r="J44" i="24"/>
  <c r="H49" i="24"/>
  <c r="J9" i="24"/>
  <c r="AA50" i="24"/>
  <c r="U24" i="24"/>
  <c r="L49" i="24"/>
  <c r="F2" i="24"/>
  <c r="P7" i="22"/>
  <c r="Y34" i="21"/>
  <c r="AG49" i="21"/>
  <c r="H65" i="21"/>
  <c r="F26" i="21"/>
  <c r="B65" i="21"/>
  <c r="AK55" i="21"/>
  <c r="U34" i="26"/>
  <c r="B42" i="24"/>
  <c r="B46" i="24"/>
  <c r="H4" i="24"/>
  <c r="AK3" i="21"/>
  <c r="W17" i="25"/>
  <c r="F49" i="24"/>
  <c r="F52" i="24"/>
  <c r="B48" i="27"/>
  <c r="N34" i="21"/>
  <c r="R29" i="21"/>
  <c r="N22" i="21"/>
  <c r="AM4" i="21"/>
  <c r="AK31" i="21"/>
  <c r="AC24" i="21"/>
  <c r="W38" i="27"/>
  <c r="D20" i="27"/>
  <c r="F44" i="25"/>
  <c r="J3" i="26"/>
  <c r="L53" i="26"/>
  <c r="B21" i="25"/>
  <c r="Y17" i="25"/>
  <c r="D40" i="24"/>
  <c r="J14" i="24"/>
  <c r="D2" i="24"/>
  <c r="D49" i="24"/>
  <c r="L16" i="24"/>
  <c r="AA5" i="22"/>
  <c r="P4" i="22"/>
  <c r="D15" i="21"/>
  <c r="S27" i="27"/>
  <c r="F42" i="27"/>
  <c r="D4" i="26"/>
  <c r="U60" i="25"/>
  <c r="F32" i="24"/>
  <c r="B38" i="25"/>
  <c r="L39" i="24"/>
  <c r="B2" i="24"/>
  <c r="J61" i="24"/>
  <c r="L46" i="24"/>
  <c r="B4" i="24"/>
  <c r="J5" i="24"/>
  <c r="L23" i="24"/>
  <c r="AM46" i="21"/>
  <c r="S56" i="24"/>
  <c r="U36" i="25"/>
  <c r="F3" i="24"/>
  <c r="AK38" i="22"/>
  <c r="AM60" i="22"/>
  <c r="U17" i="27"/>
  <c r="D7" i="24"/>
  <c r="D62" i="24"/>
  <c r="AG4" i="21"/>
  <c r="L38" i="24"/>
  <c r="D33" i="24"/>
  <c r="AK7" i="22"/>
  <c r="W26" i="21"/>
  <c r="AI4" i="21"/>
  <c r="R35" i="21"/>
  <c r="AM36" i="21"/>
  <c r="L30" i="27"/>
  <c r="S18" i="27"/>
  <c r="B39" i="27"/>
  <c r="L39" i="27"/>
  <c r="J17" i="25"/>
  <c r="J62" i="25"/>
  <c r="F42" i="24"/>
  <c r="L52" i="24"/>
  <c r="H62" i="25"/>
  <c r="L6" i="24"/>
  <c r="F7" i="24"/>
  <c r="D3" i="24"/>
  <c r="J45" i="24"/>
  <c r="D16" i="24"/>
  <c r="N62" i="22"/>
  <c r="AG34" i="21"/>
  <c r="AI59" i="21"/>
  <c r="J45" i="26"/>
  <c r="B3" i="27"/>
  <c r="J42" i="24"/>
  <c r="H42" i="24"/>
  <c r="J38" i="24"/>
  <c r="D38" i="24"/>
  <c r="U42" i="25"/>
  <c r="F46" i="24"/>
  <c r="N8" i="22"/>
  <c r="H29" i="24"/>
  <c r="R38" i="21"/>
  <c r="N4" i="21"/>
  <c r="B59" i="24"/>
  <c r="Y55" i="21"/>
  <c r="B38" i="24"/>
  <c r="D11" i="24"/>
  <c r="J57" i="21"/>
  <c r="L32" i="24"/>
  <c r="AA3" i="21"/>
  <c r="L62" i="24"/>
  <c r="B7" i="24"/>
  <c r="S23" i="24"/>
  <c r="H39" i="24"/>
  <c r="J28" i="24"/>
  <c r="D32" i="24"/>
  <c r="J50" i="24"/>
  <c r="N4" i="22"/>
  <c r="L54" i="21"/>
  <c r="AC66" i="21"/>
  <c r="AM39" i="21"/>
  <c r="Y48" i="21"/>
  <c r="P45" i="21"/>
  <c r="AI4" i="22"/>
  <c r="AE6" i="22"/>
  <c r="AG19" i="21"/>
  <c r="AI17" i="21"/>
  <c r="H39" i="27"/>
  <c r="U47" i="25"/>
  <c r="D3" i="26"/>
  <c r="U50" i="25"/>
  <c r="AA24" i="25"/>
  <c r="F59" i="25"/>
  <c r="L40" i="24"/>
  <c r="W2" i="25"/>
  <c r="D10" i="24"/>
  <c r="D52" i="24"/>
  <c r="J6" i="24"/>
  <c r="F19" i="24"/>
  <c r="S62" i="24"/>
  <c r="F16" i="24"/>
  <c r="B45" i="24"/>
  <c r="L55" i="24"/>
  <c r="Y2" i="24"/>
  <c r="AK8" i="22"/>
  <c r="AE61" i="22"/>
  <c r="Y5" i="22"/>
  <c r="AA34" i="21"/>
  <c r="B23" i="21"/>
  <c r="W21" i="21"/>
  <c r="AE57" i="21"/>
  <c r="AG55" i="21"/>
  <c r="S31" i="27"/>
  <c r="U20" i="25"/>
  <c r="F26" i="24"/>
  <c r="H50" i="25"/>
  <c r="H38" i="24"/>
  <c r="L11" i="24"/>
  <c r="L61" i="24"/>
  <c r="F6" i="24"/>
  <c r="B29" i="24"/>
  <c r="D6" i="24"/>
  <c r="AI47" i="22"/>
  <c r="AC47" i="21"/>
  <c r="D61" i="24"/>
  <c r="J59" i="24"/>
  <c r="L29" i="21"/>
  <c r="D29" i="24"/>
  <c r="B19" i="24"/>
  <c r="S3" i="25"/>
  <c r="D5" i="24"/>
  <c r="B24" i="24"/>
  <c r="J18" i="24"/>
  <c r="J58" i="25"/>
  <c r="Y44" i="22"/>
  <c r="H42" i="26"/>
  <c r="J64" i="21"/>
  <c r="N38" i="22"/>
  <c r="W54" i="21"/>
  <c r="AC8" i="21"/>
  <c r="R38" i="22"/>
  <c r="F42" i="21"/>
  <c r="R46" i="21"/>
  <c r="R47" i="22"/>
  <c r="AI48" i="21"/>
  <c r="W40" i="21"/>
  <c r="J15" i="27"/>
  <c r="S28" i="26"/>
  <c r="AA14" i="26"/>
  <c r="AM63" i="22"/>
  <c r="H35" i="21"/>
  <c r="AK30" i="21"/>
  <c r="U7" i="27"/>
  <c r="L47" i="24"/>
  <c r="L8" i="24"/>
  <c r="AM19" i="22"/>
  <c r="P35" i="22"/>
  <c r="AA46" i="22"/>
  <c r="AE44" i="22"/>
  <c r="Y63" i="22"/>
  <c r="AC32" i="21"/>
  <c r="H48" i="21"/>
  <c r="N35" i="21"/>
  <c r="H18" i="21"/>
  <c r="AK19" i="21"/>
  <c r="F10" i="21"/>
  <c r="AE48" i="21"/>
  <c r="B16" i="27"/>
  <c r="F12" i="27"/>
  <c r="F35" i="21"/>
  <c r="P17" i="21"/>
  <c r="F56" i="24"/>
  <c r="F34" i="24"/>
  <c r="B56" i="24"/>
  <c r="B34" i="24"/>
  <c r="F22" i="21"/>
  <c r="F34" i="21"/>
  <c r="U57" i="26"/>
  <c r="Y28" i="26"/>
  <c r="U27" i="26"/>
  <c r="U43" i="25"/>
  <c r="L30" i="24"/>
  <c r="L57" i="24"/>
  <c r="AI19" i="22"/>
  <c r="R19" i="21"/>
  <c r="S22" i="25"/>
  <c r="L30" i="26"/>
  <c r="F57" i="24"/>
  <c r="F30" i="24"/>
  <c r="W23" i="22"/>
  <c r="H34" i="21"/>
  <c r="L12" i="27"/>
  <c r="Y29" i="25"/>
  <c r="L19" i="25"/>
  <c r="J56" i="24"/>
  <c r="J34" i="24"/>
  <c r="Q31" i="27"/>
  <c r="Y25" i="27"/>
  <c r="L47" i="26"/>
  <c r="S44" i="26"/>
  <c r="B47" i="24"/>
  <c r="B8" i="24"/>
  <c r="AE15" i="22"/>
  <c r="D34" i="21"/>
  <c r="J48" i="21"/>
  <c r="R18" i="21"/>
  <c r="P39" i="21"/>
  <c r="W61" i="21"/>
  <c r="H21" i="21"/>
  <c r="AI52" i="21"/>
  <c r="U23" i="27"/>
  <c r="R21" i="21"/>
  <c r="AA51" i="27"/>
  <c r="F24" i="26"/>
  <c r="D14" i="25"/>
  <c r="D47" i="24"/>
  <c r="D8" i="24"/>
  <c r="W52" i="21"/>
  <c r="D56" i="24"/>
  <c r="D34" i="24"/>
  <c r="B30" i="24"/>
  <c r="B57" i="24"/>
  <c r="H47" i="24"/>
  <c r="H8" i="24"/>
  <c r="W51" i="21"/>
  <c r="D30" i="24"/>
  <c r="D57" i="24"/>
  <c r="W8" i="24"/>
  <c r="W21" i="27"/>
  <c r="J47" i="24"/>
  <c r="J8" i="24"/>
  <c r="L56" i="24"/>
  <c r="L34" i="24"/>
  <c r="F47" i="24"/>
  <c r="F8" i="24"/>
  <c r="AM21" i="22"/>
  <c r="B48" i="21"/>
  <c r="J20" i="21"/>
  <c r="J47" i="21"/>
  <c r="AA20" i="21"/>
  <c r="H57" i="24"/>
  <c r="H30" i="24"/>
  <c r="S29" i="27"/>
  <c r="AA58" i="27"/>
  <c r="J8" i="26"/>
  <c r="Y41" i="26"/>
  <c r="Q62" i="26"/>
  <c r="J47" i="25"/>
  <c r="F62" i="25"/>
  <c r="Q11" i="24"/>
  <c r="AA36" i="24"/>
  <c r="Q27" i="24"/>
  <c r="Y21" i="24"/>
  <c r="Q21" i="24"/>
  <c r="AA61" i="24"/>
  <c r="AC47" i="22"/>
  <c r="R55" i="22"/>
  <c r="AC44" i="22"/>
  <c r="AK27" i="21"/>
  <c r="N15" i="21"/>
  <c r="R61" i="21"/>
  <c r="F46" i="21"/>
  <c r="AA19" i="21"/>
  <c r="H51" i="21"/>
  <c r="B11" i="21"/>
  <c r="W48" i="21"/>
  <c r="AE40" i="21"/>
  <c r="AA23" i="27"/>
  <c r="Q14" i="26"/>
  <c r="AA58" i="26"/>
  <c r="Y12" i="24"/>
  <c r="AA46" i="21"/>
  <c r="H23" i="26"/>
  <c r="R22" i="22"/>
  <c r="W16" i="22"/>
  <c r="AA35" i="21"/>
  <c r="N20" i="21"/>
  <c r="P22" i="21"/>
  <c r="Y30" i="21"/>
  <c r="P26" i="21"/>
  <c r="H13" i="25"/>
  <c r="F43" i="26"/>
  <c r="F40" i="25"/>
  <c r="D22" i="25"/>
  <c r="AA13" i="25"/>
  <c r="L31" i="27"/>
  <c r="D16" i="27"/>
  <c r="AA11" i="27"/>
  <c r="H40" i="27"/>
  <c r="J18" i="27"/>
  <c r="B23" i="27"/>
  <c r="F62" i="27"/>
  <c r="W52" i="27"/>
  <c r="D32" i="26"/>
  <c r="D34" i="26"/>
  <c r="L7" i="26"/>
  <c r="F8" i="26"/>
  <c r="AA20" i="26"/>
  <c r="U23" i="26"/>
  <c r="U29" i="25"/>
  <c r="AA43" i="25"/>
  <c r="F58" i="25"/>
  <c r="L8" i="21"/>
  <c r="W18" i="21"/>
  <c r="N48" i="21"/>
  <c r="D45" i="21"/>
  <c r="AE66" i="21"/>
  <c r="AA48" i="21"/>
  <c r="AM40" i="21"/>
  <c r="AM38" i="21"/>
  <c r="W47" i="27"/>
  <c r="F40" i="26"/>
  <c r="L32" i="26"/>
  <c r="J34" i="26"/>
  <c r="F29" i="22"/>
  <c r="AK16" i="22"/>
  <c r="R65" i="21"/>
  <c r="R42" i="21"/>
  <c r="B35" i="21"/>
  <c r="AI60" i="21"/>
  <c r="P19" i="21"/>
  <c r="J33" i="21"/>
  <c r="AK66" i="21"/>
  <c r="AC52" i="21"/>
  <c r="AE35" i="21"/>
  <c r="W65" i="21"/>
  <c r="L43" i="27"/>
  <c r="Q22" i="27"/>
  <c r="Y36" i="25"/>
  <c r="Y48" i="24"/>
  <c r="W52" i="25"/>
  <c r="AA46" i="26"/>
  <c r="AI34" i="21"/>
  <c r="F48" i="27"/>
  <c r="Q44" i="26"/>
  <c r="S49" i="24"/>
  <c r="F11" i="27"/>
  <c r="Y15" i="27"/>
  <c r="F16" i="26"/>
  <c r="Y43" i="26"/>
  <c r="L22" i="26"/>
  <c r="W13" i="25"/>
  <c r="S31" i="24"/>
  <c r="W27" i="24"/>
  <c r="U61" i="24"/>
  <c r="P47" i="22"/>
  <c r="AI21" i="22"/>
  <c r="J12" i="22"/>
  <c r="B20" i="21"/>
  <c r="AG40" i="21"/>
  <c r="AM52" i="21"/>
  <c r="D26" i="21"/>
  <c r="Y40" i="21"/>
  <c r="Y23" i="21"/>
  <c r="H31" i="26"/>
  <c r="AG28" i="21"/>
  <c r="F49" i="21"/>
  <c r="Y9" i="25"/>
  <c r="H32" i="27"/>
  <c r="H42" i="27"/>
  <c r="L40" i="27"/>
  <c r="Y8" i="27"/>
  <c r="L41" i="27"/>
  <c r="L50" i="27"/>
  <c r="D27" i="27"/>
  <c r="F31" i="27"/>
  <c r="H16" i="27"/>
  <c r="L15" i="27"/>
  <c r="B40" i="27"/>
  <c r="Y14" i="27"/>
  <c r="D36" i="27"/>
  <c r="J13" i="27"/>
  <c r="F7" i="27"/>
  <c r="H20" i="27"/>
  <c r="S36" i="27"/>
  <c r="D38" i="27"/>
  <c r="U50" i="27"/>
  <c r="B15" i="27"/>
  <c r="Y30" i="27"/>
  <c r="Y29" i="27"/>
  <c r="W41" i="27"/>
  <c r="S30" i="27"/>
  <c r="H38" i="27"/>
  <c r="U37" i="27"/>
  <c r="AA57" i="27"/>
  <c r="D15" i="27"/>
  <c r="AA37" i="27"/>
  <c r="Q41" i="27"/>
  <c r="Y46" i="27"/>
  <c r="D33" i="27"/>
  <c r="W59" i="27"/>
  <c r="J34" i="27"/>
  <c r="F13" i="27"/>
  <c r="F41" i="27"/>
  <c r="AA12" i="27"/>
  <c r="Y57" i="27"/>
  <c r="Q59" i="27"/>
  <c r="D26" i="27"/>
  <c r="J55" i="27"/>
  <c r="B41" i="27"/>
  <c r="S35" i="27"/>
  <c r="Y60" i="27"/>
  <c r="B35" i="27"/>
  <c r="Y50" i="27"/>
  <c r="Y62" i="27"/>
  <c r="L49" i="26"/>
  <c r="H59" i="26"/>
  <c r="Q36" i="26"/>
  <c r="U54" i="26"/>
  <c r="H58" i="26"/>
  <c r="B33" i="25"/>
  <c r="F15" i="25"/>
  <c r="F14" i="25"/>
  <c r="H36" i="25"/>
  <c r="W14" i="25"/>
  <c r="J44" i="25"/>
  <c r="H21" i="25"/>
  <c r="B52" i="25"/>
  <c r="S14" i="24"/>
  <c r="S41" i="24"/>
  <c r="W45" i="24"/>
  <c r="AA48" i="22"/>
  <c r="AA63" i="22"/>
  <c r="F54" i="22"/>
  <c r="AA36" i="22"/>
  <c r="H43" i="22"/>
  <c r="Y39" i="22"/>
  <c r="P38" i="22"/>
  <c r="N19" i="22"/>
  <c r="AA24" i="22"/>
  <c r="AI36" i="22"/>
  <c r="AK63" i="22"/>
  <c r="L22" i="22"/>
  <c r="R40" i="21"/>
  <c r="L35" i="21"/>
  <c r="P41" i="21"/>
  <c r="N27" i="21"/>
  <c r="B45" i="21"/>
  <c r="N21" i="21"/>
  <c r="L57" i="22"/>
  <c r="AA66" i="21"/>
  <c r="AI43" i="21"/>
  <c r="AE64" i="21"/>
  <c r="P51" i="21"/>
  <c r="AA56" i="22"/>
  <c r="Y56" i="21"/>
  <c r="J63" i="21"/>
  <c r="P59" i="21"/>
  <c r="AA36" i="27"/>
  <c r="Y26" i="27"/>
  <c r="H35" i="27"/>
  <c r="Y27" i="26"/>
  <c r="B27" i="26"/>
  <c r="F13" i="26"/>
  <c r="J7" i="26"/>
  <c r="AA17" i="26"/>
  <c r="W20" i="26"/>
  <c r="Y17" i="26"/>
  <c r="H46" i="26"/>
  <c r="F18" i="26"/>
  <c r="D22" i="26"/>
  <c r="U28" i="25"/>
  <c r="U27" i="25"/>
  <c r="D51" i="26"/>
  <c r="B49" i="26"/>
  <c r="D27" i="25"/>
  <c r="W43" i="25"/>
  <c r="Q34" i="25"/>
  <c r="D38" i="25"/>
  <c r="U13" i="25"/>
  <c r="H22" i="25"/>
  <c r="Y23" i="25"/>
  <c r="Y22" i="25"/>
  <c r="AA46" i="24"/>
  <c r="W17" i="24"/>
  <c r="AI17" i="22"/>
  <c r="P45" i="22"/>
  <c r="AI40" i="22"/>
  <c r="L40" i="22"/>
  <c r="AG59" i="22"/>
  <c r="AI15" i="22"/>
  <c r="R19" i="22"/>
  <c r="AE23" i="22"/>
  <c r="L17" i="22"/>
  <c r="R31" i="22"/>
  <c r="AM39" i="22"/>
  <c r="AE64" i="22"/>
  <c r="AK55" i="22"/>
  <c r="N57" i="22"/>
  <c r="AM50" i="22"/>
  <c r="F8" i="21"/>
  <c r="F7" i="21"/>
  <c r="N43" i="22"/>
  <c r="B55" i="22"/>
  <c r="L30" i="22"/>
  <c r="Y42" i="22"/>
  <c r="AC46" i="22"/>
  <c r="B19" i="21"/>
  <c r="Y17" i="21"/>
  <c r="Y16" i="21"/>
  <c r="AM15" i="21"/>
  <c r="AG66" i="21"/>
  <c r="H17" i="21"/>
  <c r="AK40" i="21"/>
  <c r="AK50" i="21"/>
  <c r="B44" i="21"/>
  <c r="AM28" i="21"/>
  <c r="AE23" i="21"/>
  <c r="W9" i="21"/>
  <c r="AE56" i="21"/>
  <c r="R11" i="21"/>
  <c r="AA52" i="21"/>
  <c r="P63" i="21"/>
  <c r="W27" i="26"/>
  <c r="AA47" i="26"/>
  <c r="L39" i="26"/>
  <c r="L27" i="26"/>
  <c r="AA41" i="26"/>
  <c r="AA38" i="26"/>
  <c r="J42" i="26"/>
  <c r="S53" i="26"/>
  <c r="W35" i="26"/>
  <c r="L46" i="26"/>
  <c r="Q54" i="26"/>
  <c r="Y53" i="26"/>
  <c r="F7" i="25"/>
  <c r="J40" i="25"/>
  <c r="Y43" i="25"/>
  <c r="Y34" i="25"/>
  <c r="L45" i="25"/>
  <c r="J38" i="25"/>
  <c r="J48" i="25"/>
  <c r="L34" i="25"/>
  <c r="Y41" i="25"/>
  <c r="AA22" i="25"/>
  <c r="J21" i="25"/>
  <c r="F22" i="25"/>
  <c r="S19" i="25"/>
  <c r="U18" i="25"/>
  <c r="Q47" i="25"/>
  <c r="Q26" i="25"/>
  <c r="Y52" i="24"/>
  <c r="Y16" i="24"/>
  <c r="U16" i="24"/>
  <c r="D46" i="22"/>
  <c r="AA45" i="22"/>
  <c r="D40" i="22"/>
  <c r="N45" i="22"/>
  <c r="H35" i="22"/>
  <c r="D64" i="22"/>
  <c r="W24" i="22"/>
  <c r="F45" i="22"/>
  <c r="AA39" i="22"/>
  <c r="J46" i="22"/>
  <c r="J29" i="22"/>
  <c r="AE36" i="22"/>
  <c r="P31" i="22"/>
  <c r="F12" i="22"/>
  <c r="AI22" i="22"/>
  <c r="D21" i="22"/>
  <c r="Y64" i="22"/>
  <c r="N60" i="22"/>
  <c r="B54" i="22"/>
  <c r="N28" i="22"/>
  <c r="N27" i="22"/>
  <c r="R53" i="21"/>
  <c r="H18" i="22"/>
  <c r="AA26" i="22"/>
  <c r="R37" i="21"/>
  <c r="B27" i="21"/>
  <c r="N45" i="21"/>
  <c r="AK15" i="21"/>
  <c r="AC42" i="21"/>
  <c r="R53" i="22"/>
  <c r="H44" i="21"/>
  <c r="J16" i="27"/>
  <c r="AA41" i="27"/>
  <c r="B17" i="27"/>
  <c r="U57" i="27"/>
  <c r="D18" i="27"/>
  <c r="H18" i="27"/>
  <c r="H25" i="27"/>
  <c r="B55" i="27"/>
  <c r="W58" i="27"/>
  <c r="B28" i="26"/>
  <c r="W32" i="26"/>
  <c r="S43" i="26"/>
  <c r="B12" i="26"/>
  <c r="W41" i="26"/>
  <c r="F17" i="26"/>
  <c r="H24" i="26"/>
  <c r="S38" i="26"/>
  <c r="B22" i="26"/>
  <c r="B56" i="26"/>
  <c r="F56" i="26"/>
  <c r="S54" i="26"/>
  <c r="D40" i="25"/>
  <c r="S43" i="25"/>
  <c r="S34" i="25"/>
  <c r="Q8" i="25"/>
  <c r="Q7" i="25"/>
  <c r="B7" i="25"/>
  <c r="S13" i="25"/>
  <c r="U53" i="25"/>
  <c r="J51" i="25"/>
  <c r="D58" i="25"/>
  <c r="F52" i="25"/>
  <c r="Y49" i="25"/>
  <c r="AA53" i="25"/>
  <c r="Y10" i="25"/>
  <c r="W38" i="24"/>
  <c r="AA17" i="24"/>
  <c r="AC16" i="22"/>
  <c r="AC15" i="22"/>
  <c r="Y43" i="22"/>
  <c r="W39" i="22"/>
  <c r="W22" i="22"/>
  <c r="L36" i="22"/>
  <c r="AC51" i="22"/>
  <c r="N31" i="22"/>
  <c r="J49" i="22"/>
  <c r="AA22" i="22"/>
  <c r="AM64" i="22"/>
  <c r="H30" i="22"/>
  <c r="AM37" i="21"/>
  <c r="L53" i="21"/>
  <c r="AK28" i="22"/>
  <c r="AM56" i="22"/>
  <c r="J34" i="21"/>
  <c r="AA14" i="21"/>
  <c r="AC60" i="21"/>
  <c r="J19" i="21"/>
  <c r="P18" i="21"/>
  <c r="AI15" i="21"/>
  <c r="AI66" i="21"/>
  <c r="AI42" i="21"/>
  <c r="AA30" i="21"/>
  <c r="Y25" i="22"/>
  <c r="L40" i="26"/>
  <c r="J32" i="26"/>
  <c r="D48" i="26"/>
  <c r="D60" i="26"/>
  <c r="W31" i="26"/>
  <c r="H60" i="26"/>
  <c r="D8" i="26"/>
  <c r="S41" i="26"/>
  <c r="S17" i="26"/>
  <c r="Q38" i="26"/>
  <c r="U60" i="26"/>
  <c r="H22" i="26"/>
  <c r="F52" i="26"/>
  <c r="U53" i="26"/>
  <c r="D18" i="26"/>
  <c r="Y54" i="26"/>
  <c r="F50" i="26"/>
  <c r="Y16" i="26"/>
  <c r="AA38" i="25"/>
  <c r="J8" i="25"/>
  <c r="J7" i="25"/>
  <c r="L40" i="25"/>
  <c r="AA34" i="25"/>
  <c r="Q38" i="25"/>
  <c r="Y13" i="25"/>
  <c r="S53" i="25"/>
  <c r="AA46" i="25"/>
  <c r="D19" i="25"/>
  <c r="S17" i="24"/>
  <c r="S16" i="24"/>
  <c r="AA35" i="22"/>
  <c r="AC19" i="22"/>
  <c r="R44" i="22"/>
  <c r="AM18" i="22"/>
  <c r="P63" i="22"/>
  <c r="R45" i="22"/>
  <c r="AI16" i="22"/>
  <c r="AI51" i="22"/>
  <c r="AC39" i="22"/>
  <c r="AK45" i="22"/>
  <c r="D29" i="22"/>
  <c r="W36" i="22"/>
  <c r="B52" i="22"/>
  <c r="J48" i="22"/>
  <c r="H40" i="22"/>
  <c r="D60" i="22"/>
  <c r="AI56" i="22"/>
  <c r="R41" i="21"/>
  <c r="J49" i="21"/>
  <c r="P53" i="22"/>
  <c r="P65" i="22"/>
  <c r="D44" i="21"/>
  <c r="AI64" i="21"/>
  <c r="AE20" i="21"/>
  <c r="AM17" i="21"/>
  <c r="AA29" i="26"/>
  <c r="AA28" i="26"/>
  <c r="W38" i="26"/>
  <c r="W43" i="26"/>
  <c r="B46" i="26"/>
  <c r="H33" i="25"/>
  <c r="Y38" i="25"/>
  <c r="S48" i="25"/>
  <c r="L22" i="25"/>
  <c r="H46" i="25"/>
  <c r="AA54" i="25"/>
  <c r="L52" i="25"/>
  <c r="AA28" i="24"/>
  <c r="AA27" i="24"/>
  <c r="AA8" i="24"/>
  <c r="AA7" i="24"/>
  <c r="Q42" i="24"/>
  <c r="AA58" i="24"/>
  <c r="Y20" i="24"/>
  <c r="Y17" i="24"/>
  <c r="AM35" i="22"/>
  <c r="AM31" i="22"/>
  <c r="W50" i="24"/>
  <c r="W62" i="24"/>
  <c r="J35" i="22"/>
  <c r="AI39" i="22"/>
  <c r="AE17" i="22"/>
  <c r="B49" i="22"/>
  <c r="F21" i="22"/>
  <c r="L38" i="22"/>
  <c r="AE16" i="22"/>
  <c r="W63" i="22"/>
  <c r="H55" i="22"/>
  <c r="H19" i="21"/>
  <c r="AK26" i="21"/>
  <c r="F52" i="21"/>
  <c r="N49" i="21"/>
  <c r="L14" i="22"/>
  <c r="N33" i="21"/>
  <c r="W33" i="21"/>
  <c r="AM42" i="21"/>
  <c r="W64" i="21"/>
  <c r="AA42" i="26"/>
  <c r="L8" i="26"/>
  <c r="Q41" i="26"/>
  <c r="Q60" i="26"/>
  <c r="L56" i="26"/>
  <c r="H18" i="26"/>
  <c r="W54" i="26"/>
  <c r="F42" i="25"/>
  <c r="L39" i="25"/>
  <c r="F50" i="25"/>
  <c r="U28" i="24"/>
  <c r="D55" i="25"/>
  <c r="Q20" i="24"/>
  <c r="Q45" i="24"/>
  <c r="Q17" i="24"/>
  <c r="AK31" i="22"/>
  <c r="R40" i="22"/>
  <c r="AI18" i="22"/>
  <c r="R39" i="22"/>
  <c r="Y16" i="22"/>
  <c r="AE51" i="22"/>
  <c r="R18" i="22"/>
  <c r="B43" i="22"/>
  <c r="AC63" i="22"/>
  <c r="AC22" i="22"/>
  <c r="AI64" i="22"/>
  <c r="H14" i="22"/>
  <c r="L27" i="22"/>
  <c r="AM28" i="22"/>
  <c r="B21" i="21"/>
  <c r="AE15" i="21"/>
  <c r="AG10" i="21"/>
  <c r="R33" i="21"/>
  <c r="AK65" i="21"/>
  <c r="AI35" i="21"/>
  <c r="R44" i="21"/>
  <c r="AE43" i="21"/>
  <c r="AM64" i="21"/>
  <c r="AK54" i="22"/>
  <c r="U47" i="27"/>
  <c r="W57" i="27"/>
  <c r="H37" i="27"/>
  <c r="W55" i="27"/>
  <c r="F50" i="27"/>
  <c r="L16" i="26"/>
  <c r="L15" i="26"/>
  <c r="F30" i="26"/>
  <c r="AA34" i="26"/>
  <c r="U42" i="26"/>
  <c r="U52" i="26"/>
  <c r="J22" i="26"/>
  <c r="J21" i="26"/>
  <c r="L60" i="26"/>
  <c r="Y19" i="26"/>
  <c r="W60" i="26"/>
  <c r="U20" i="26"/>
  <c r="F23" i="26"/>
  <c r="J47" i="26"/>
  <c r="AA44" i="26"/>
  <c r="AA53" i="26"/>
  <c r="D46" i="26"/>
  <c r="J35" i="26"/>
  <c r="J51" i="26"/>
  <c r="D33" i="25"/>
  <c r="B36" i="25"/>
  <c r="H15" i="25"/>
  <c r="F35" i="25"/>
  <c r="B8" i="25"/>
  <c r="B34" i="25"/>
  <c r="D39" i="25"/>
  <c r="B40" i="25"/>
  <c r="Q13" i="25"/>
  <c r="Y19" i="25"/>
  <c r="J20" i="25"/>
  <c r="Y26" i="25"/>
  <c r="D50" i="25"/>
  <c r="AI31" i="22"/>
  <c r="AC18" i="22"/>
  <c r="D55" i="22"/>
  <c r="Y22" i="22"/>
  <c r="AA43" i="22"/>
  <c r="P52" i="22"/>
  <c r="P19" i="22"/>
  <c r="AC36" i="22"/>
  <c r="W21" i="22"/>
  <c r="AI63" i="22"/>
  <c r="AG64" i="22"/>
  <c r="R50" i="21"/>
  <c r="AG24" i="22"/>
  <c r="AM26" i="21"/>
  <c r="J41" i="21"/>
  <c r="P27" i="21"/>
  <c r="B49" i="21"/>
  <c r="B61" i="21"/>
  <c r="N26" i="21"/>
  <c r="F32" i="21"/>
  <c r="P16" i="21"/>
  <c r="N41" i="21"/>
  <c r="W35" i="21"/>
  <c r="J26" i="21"/>
  <c r="AA10" i="21"/>
  <c r="J44" i="21"/>
  <c r="AK28" i="21"/>
  <c r="J51" i="21"/>
  <c r="AI14" i="21"/>
  <c r="AI13" i="21"/>
  <c r="J22" i="21"/>
  <c r="Y54" i="22"/>
  <c r="AI56" i="21"/>
  <c r="N11" i="21"/>
  <c r="U48" i="27"/>
  <c r="AA38" i="27"/>
  <c r="Q62" i="27"/>
  <c r="AA18" i="27"/>
  <c r="AA40" i="26"/>
  <c r="H49" i="27"/>
  <c r="Q43" i="26"/>
  <c r="J22" i="27"/>
  <c r="Q58" i="26"/>
  <c r="AA48" i="26"/>
  <c r="L21" i="26"/>
  <c r="Q42" i="26"/>
  <c r="S9" i="25"/>
  <c r="B50" i="25"/>
  <c r="H49" i="25"/>
  <c r="F36" i="25"/>
  <c r="Y51" i="24"/>
  <c r="AA35" i="24"/>
  <c r="AA56" i="24"/>
  <c r="U20" i="24"/>
  <c r="W21" i="24"/>
  <c r="Q26" i="24"/>
  <c r="Y35" i="22"/>
  <c r="P16" i="22"/>
  <c r="R64" i="22"/>
  <c r="AM27" i="22"/>
  <c r="N55" i="22"/>
  <c r="N58" i="21"/>
  <c r="AA56" i="21"/>
  <c r="L51" i="21"/>
  <c r="F47" i="21"/>
  <c r="AK22" i="21"/>
  <c r="AK51" i="21"/>
  <c r="L46" i="27"/>
  <c r="AA27" i="27"/>
  <c r="F31" i="26"/>
  <c r="H10" i="27"/>
  <c r="Y20" i="27"/>
  <c r="F47" i="25"/>
  <c r="W34" i="25"/>
  <c r="D47" i="25"/>
  <c r="Q60" i="25"/>
  <c r="H60" i="25"/>
  <c r="D60" i="21"/>
  <c r="AM60" i="21"/>
  <c r="H20" i="25"/>
  <c r="U45" i="24"/>
  <c r="S36" i="25"/>
  <c r="P53" i="21"/>
  <c r="AC38" i="21"/>
  <c r="AG20" i="22"/>
  <c r="H62" i="21"/>
  <c r="D54" i="21"/>
  <c r="J61" i="21"/>
  <c r="W34" i="21"/>
  <c r="F46" i="27"/>
  <c r="Q38" i="27"/>
  <c r="B14" i="27"/>
  <c r="H29" i="26"/>
  <c r="W57" i="26"/>
  <c r="D44" i="25"/>
  <c r="F31" i="25"/>
  <c r="AA27" i="25"/>
  <c r="Q44" i="25"/>
  <c r="Q55" i="24"/>
  <c r="W26" i="24"/>
  <c r="W30" i="24"/>
  <c r="Q41" i="24"/>
  <c r="P48" i="22"/>
  <c r="R17" i="22"/>
  <c r="AI45" i="22"/>
  <c r="Y15" i="22"/>
  <c r="N29" i="22"/>
  <c r="AK61" i="22"/>
  <c r="W41" i="22"/>
  <c r="N21" i="22"/>
  <c r="AE20" i="22"/>
  <c r="AE13" i="21"/>
  <c r="AC18" i="21"/>
  <c r="Y55" i="22"/>
  <c r="AG23" i="21"/>
  <c r="L65" i="21"/>
  <c r="N25" i="21"/>
  <c r="AG60" i="21"/>
  <c r="N61" i="21"/>
  <c r="AK41" i="21"/>
  <c r="L47" i="21"/>
  <c r="AC40" i="21"/>
  <c r="B54" i="21"/>
  <c r="L19" i="27"/>
  <c r="L38" i="26"/>
  <c r="F53" i="27"/>
  <c r="B32" i="26"/>
  <c r="Q47" i="24"/>
  <c r="W41" i="25"/>
  <c r="B10" i="25"/>
  <c r="AA62" i="25"/>
  <c r="W9" i="25"/>
  <c r="Y16" i="25"/>
  <c r="D57" i="26"/>
  <c r="H48" i="27"/>
  <c r="D54" i="26"/>
  <c r="Y61" i="25"/>
  <c r="AI38" i="21"/>
  <c r="H59" i="21"/>
  <c r="D43" i="27"/>
  <c r="D45" i="27"/>
  <c r="Y38" i="27"/>
  <c r="Q52" i="27"/>
  <c r="S40" i="26"/>
  <c r="H22" i="27"/>
  <c r="S61" i="26"/>
  <c r="Y30" i="25"/>
  <c r="H39" i="25"/>
  <c r="D62" i="25"/>
  <c r="J43" i="25"/>
  <c r="H40" i="25"/>
  <c r="Y12" i="25"/>
  <c r="J19" i="25"/>
  <c r="B46" i="25"/>
  <c r="U12" i="24"/>
  <c r="U19" i="24"/>
  <c r="P17" i="22"/>
  <c r="AE63" i="22"/>
  <c r="AI24" i="22"/>
  <c r="AC34" i="21"/>
  <c r="F23" i="21"/>
  <c r="D24" i="21"/>
  <c r="AA29" i="21"/>
  <c r="W41" i="21"/>
  <c r="B15" i="21"/>
  <c r="AG30" i="21"/>
  <c r="AC35" i="21"/>
  <c r="F41" i="21"/>
  <c r="Y22" i="27"/>
  <c r="S33" i="24"/>
  <c r="AA21" i="25"/>
  <c r="AK47" i="22"/>
  <c r="P44" i="22"/>
  <c r="U27" i="27"/>
  <c r="J47" i="27"/>
  <c r="L47" i="25"/>
  <c r="Y63" i="21"/>
  <c r="F66" i="21"/>
  <c r="D10" i="21"/>
  <c r="AK23" i="21"/>
  <c r="AG65" i="21"/>
  <c r="Y60" i="21"/>
  <c r="D48" i="27"/>
  <c r="D54" i="27"/>
  <c r="AA20" i="27"/>
  <c r="B19" i="27"/>
  <c r="H38" i="26"/>
  <c r="Q13" i="26"/>
  <c r="B41" i="26"/>
  <c r="H48" i="25"/>
  <c r="D31" i="25"/>
  <c r="D56" i="25"/>
  <c r="Q41" i="25"/>
  <c r="H14" i="25"/>
  <c r="B43" i="25"/>
  <c r="U35" i="25"/>
  <c r="Q31" i="24"/>
  <c r="U42" i="24"/>
  <c r="Y13" i="24"/>
  <c r="AM45" i="22"/>
  <c r="N46" i="22"/>
  <c r="AG50" i="22"/>
  <c r="AK49" i="22"/>
  <c r="AC21" i="22"/>
  <c r="AI40" i="21"/>
  <c r="AG16" i="21"/>
  <c r="AA45" i="21"/>
  <c r="J42" i="21"/>
  <c r="R23" i="21"/>
  <c r="N42" i="21"/>
  <c r="B24" i="21"/>
  <c r="H54" i="21"/>
  <c r="AC41" i="21"/>
  <c r="S13" i="27"/>
  <c r="L47" i="27"/>
  <c r="D20" i="26"/>
  <c r="B62" i="26"/>
  <c r="Q20" i="26"/>
  <c r="F44" i="26"/>
  <c r="AA57" i="26"/>
  <c r="U17" i="25"/>
  <c r="D26" i="25"/>
  <c r="N14" i="22"/>
  <c r="AC43" i="21"/>
  <c r="AK36" i="21"/>
  <c r="S14" i="26"/>
  <c r="Y56" i="27"/>
  <c r="J40" i="26"/>
  <c r="S21" i="26"/>
  <c r="AA20" i="25"/>
  <c r="U52" i="24"/>
  <c r="AI18" i="21"/>
  <c r="F40" i="21"/>
  <c r="J44" i="27"/>
  <c r="B51" i="25"/>
  <c r="L14" i="21"/>
  <c r="L62" i="21"/>
  <c r="AE45" i="21"/>
  <c r="N44" i="21"/>
  <c r="AC64" i="21"/>
  <c r="D33" i="21"/>
  <c r="AM54" i="22"/>
  <c r="AE9" i="21"/>
  <c r="Y65" i="21"/>
  <c r="N63" i="21"/>
  <c r="L34" i="27"/>
  <c r="L44" i="27"/>
  <c r="Y7" i="27"/>
  <c r="S62" i="27"/>
  <c r="W23" i="27"/>
  <c r="Y48" i="26"/>
  <c r="AA30" i="26"/>
  <c r="B10" i="27"/>
  <c r="B31" i="26"/>
  <c r="B61" i="26"/>
  <c r="H44" i="25"/>
  <c r="J29" i="25"/>
  <c r="Q42" i="25"/>
  <c r="AA42" i="25"/>
  <c r="Y25" i="25"/>
  <c r="F19" i="25"/>
  <c r="Q30" i="25"/>
  <c r="W45" i="25"/>
  <c r="B19" i="25"/>
  <c r="D35" i="25"/>
  <c r="J50" i="25"/>
  <c r="D16" i="25"/>
  <c r="U56" i="24"/>
  <c r="S13" i="24"/>
  <c r="AA30" i="24"/>
  <c r="AA62" i="24"/>
  <c r="W56" i="24"/>
  <c r="W37" i="22"/>
  <c r="P40" i="22"/>
  <c r="P24" i="22"/>
  <c r="N64" i="22"/>
  <c r="J60" i="21"/>
  <c r="D40" i="21"/>
  <c r="AG37" i="21"/>
  <c r="AG47" i="21"/>
  <c r="H13" i="21"/>
  <c r="J43" i="21"/>
  <c r="N24" i="21"/>
  <c r="AI51" i="21"/>
  <c r="AA63" i="21"/>
  <c r="N50" i="21"/>
  <c r="Q43" i="27"/>
  <c r="U20" i="27"/>
  <c r="L24" i="26"/>
  <c r="S37" i="27"/>
  <c r="B34" i="26"/>
  <c r="L18" i="27"/>
  <c r="L34" i="26"/>
  <c r="L58" i="25"/>
  <c r="AM62" i="22"/>
  <c r="AK34" i="21"/>
  <c r="H28" i="21"/>
  <c r="AI37" i="21"/>
  <c r="L38" i="27"/>
  <c r="H34" i="26"/>
  <c r="B49" i="25"/>
  <c r="D29" i="27"/>
  <c r="Q28" i="27"/>
  <c r="Y23" i="24"/>
  <c r="D53" i="27"/>
  <c r="D42" i="27"/>
  <c r="S38" i="27"/>
  <c r="Y59" i="27"/>
  <c r="W62" i="27"/>
  <c r="S42" i="27"/>
  <c r="W40" i="26"/>
  <c r="AA13" i="26"/>
  <c r="B21" i="26"/>
  <c r="H39" i="26"/>
  <c r="B29" i="25"/>
  <c r="S15" i="25"/>
  <c r="H53" i="26"/>
  <c r="B11" i="25"/>
  <c r="W28" i="25"/>
  <c r="Y44" i="25"/>
  <c r="Q25" i="25"/>
  <c r="Q12" i="25"/>
  <c r="H42" i="25"/>
  <c r="H43" i="25"/>
  <c r="D21" i="25"/>
  <c r="J24" i="25"/>
  <c r="J39" i="25"/>
  <c r="Q33" i="24"/>
  <c r="J35" i="25"/>
  <c r="U40" i="25"/>
  <c r="S26" i="24"/>
  <c r="S40" i="24"/>
  <c r="P46" i="22"/>
  <c r="N48" i="22"/>
  <c r="R12" i="22"/>
  <c r="P12" i="22"/>
  <c r="R46" i="22"/>
  <c r="AC38" i="22"/>
  <c r="AC54" i="22"/>
  <c r="P14" i="22"/>
  <c r="N63" i="22"/>
  <c r="F9" i="21"/>
  <c r="P21" i="21"/>
  <c r="AC59" i="22"/>
  <c r="H15" i="21"/>
  <c r="L24" i="21"/>
  <c r="Y50" i="21"/>
  <c r="H42" i="21"/>
  <c r="F47" i="27"/>
  <c r="AA51" i="26"/>
  <c r="S9" i="26"/>
  <c r="AA48" i="25"/>
  <c r="D28" i="26"/>
  <c r="S46" i="26"/>
  <c r="H26" i="25"/>
  <c r="W31" i="24"/>
  <c r="W42" i="25"/>
  <c r="S12" i="24"/>
  <c r="R54" i="22"/>
  <c r="N60" i="21"/>
  <c r="R14" i="21"/>
  <c r="J48" i="27"/>
  <c r="J31" i="26"/>
  <c r="U26" i="24"/>
  <c r="S12" i="25"/>
  <c r="J53" i="26"/>
  <c r="W46" i="25"/>
  <c r="F29" i="21"/>
  <c r="AK48" i="22"/>
  <c r="W29" i="24"/>
  <c r="D62" i="26"/>
  <c r="U38" i="27"/>
  <c r="Q40" i="26"/>
  <c r="L12" i="26"/>
  <c r="H41" i="26"/>
  <c r="F29" i="26"/>
  <c r="B53" i="26"/>
  <c r="W59" i="26"/>
  <c r="H29" i="25"/>
  <c r="U9" i="25"/>
  <c r="W25" i="25"/>
  <c r="D43" i="25"/>
  <c r="H35" i="25"/>
  <c r="AA47" i="24"/>
  <c r="Y55" i="24"/>
  <c r="W35" i="22"/>
  <c r="AK12" i="22"/>
  <c r="P64" i="22"/>
  <c r="P62" i="22"/>
  <c r="AM22" i="21"/>
  <c r="F21" i="21"/>
  <c r="J15" i="21"/>
  <c r="L58" i="21"/>
  <c r="AG27" i="21"/>
  <c r="P13" i="21"/>
  <c r="Y22" i="21"/>
  <c r="AG44" i="21"/>
  <c r="N36" i="21"/>
  <c r="R58" i="21"/>
  <c r="Y49" i="21"/>
  <c r="R51" i="21"/>
  <c r="AA55" i="21"/>
  <c r="U33" i="27"/>
  <c r="AA56" i="27"/>
  <c r="S43" i="27"/>
  <c r="Y37" i="27"/>
  <c r="J14" i="26"/>
  <c r="S48" i="26"/>
  <c r="D13" i="26"/>
  <c r="B24" i="25"/>
  <c r="B47" i="25"/>
  <c r="S32" i="24"/>
  <c r="U37" i="25"/>
  <c r="Y42" i="25"/>
  <c r="AA51" i="24"/>
  <c r="AM47" i="22"/>
  <c r="R65" i="22"/>
  <c r="B60" i="21"/>
  <c r="J44" i="26"/>
  <c r="J38" i="26"/>
  <c r="B16" i="25"/>
  <c r="U8" i="25"/>
  <c r="U11" i="24"/>
  <c r="H39" i="12"/>
  <c r="Q39" i="12"/>
  <c r="U25" i="24"/>
  <c r="W38" i="21"/>
  <c r="D51" i="21"/>
  <c r="AC14" i="21"/>
  <c r="AK56" i="21"/>
  <c r="D63" i="21"/>
  <c r="B33" i="27"/>
  <c r="Q36" i="27"/>
  <c r="AA62" i="27"/>
  <c r="Q20" i="27"/>
  <c r="D21" i="27"/>
  <c r="W18" i="27"/>
  <c r="F35" i="26"/>
  <c r="J62" i="26"/>
  <c r="J61" i="26"/>
  <c r="F41" i="25"/>
  <c r="S17" i="25"/>
  <c r="W38" i="25"/>
  <c r="L17" i="25"/>
  <c r="AK11" i="22"/>
  <c r="P29" i="22"/>
  <c r="AI27" i="22"/>
  <c r="AM55" i="22"/>
  <c r="W44" i="22"/>
  <c r="W46" i="21"/>
  <c r="D31" i="21"/>
  <c r="N59" i="21"/>
  <c r="AE25" i="21"/>
  <c r="D50" i="21"/>
  <c r="D46" i="27"/>
  <c r="Y51" i="26"/>
  <c r="L38" i="25"/>
  <c r="W9" i="24"/>
  <c r="S8" i="24"/>
  <c r="AE42" i="22"/>
  <c r="W44" i="24"/>
  <c r="Y47" i="22"/>
  <c r="J54" i="21"/>
  <c r="H61" i="21"/>
  <c r="S55" i="27"/>
  <c r="U19" i="26"/>
  <c r="W34" i="27"/>
  <c r="B20" i="26"/>
  <c r="H57" i="26"/>
  <c r="U44" i="25"/>
  <c r="AA60" i="22"/>
  <c r="F15" i="27"/>
  <c r="Y28" i="25"/>
  <c r="H17" i="25"/>
  <c r="B9" i="27"/>
  <c r="Y32" i="27"/>
  <c r="W46" i="27"/>
  <c r="W61" i="26"/>
  <c r="Y58" i="26"/>
  <c r="Y25" i="26"/>
  <c r="AA61" i="26"/>
  <c r="S3" i="26"/>
  <c r="W50" i="26"/>
  <c r="W26" i="25"/>
  <c r="Y51" i="25"/>
  <c r="AA15" i="24"/>
  <c r="AA25" i="24"/>
  <c r="AA13" i="24"/>
  <c r="AI25" i="22"/>
  <c r="AI13" i="22"/>
  <c r="AA13" i="22"/>
  <c r="AI34" i="22"/>
  <c r="AG51" i="22"/>
  <c r="AC28" i="22"/>
  <c r="N16" i="21"/>
  <c r="N38" i="21"/>
  <c r="U21" i="27"/>
  <c r="U9" i="27"/>
  <c r="U58" i="27"/>
  <c r="U25" i="27"/>
  <c r="Q50" i="27"/>
  <c r="W23" i="26"/>
  <c r="Y59" i="26"/>
  <c r="Y52" i="26"/>
  <c r="L10" i="26"/>
  <c r="U32" i="25"/>
  <c r="Y46" i="25"/>
  <c r="Y15" i="25"/>
  <c r="Q50" i="25"/>
  <c r="Q17" i="25"/>
  <c r="Y3" i="25"/>
  <c r="S51" i="25"/>
  <c r="AA57" i="24"/>
  <c r="AA24" i="24"/>
  <c r="AA34" i="22"/>
  <c r="AC17" i="22"/>
  <c r="AG27" i="22"/>
  <c r="AG10" i="22"/>
  <c r="AI50" i="22"/>
  <c r="AG51" i="21"/>
  <c r="AG18" i="21"/>
  <c r="R24" i="21"/>
  <c r="L60" i="22"/>
  <c r="AM26" i="22"/>
  <c r="AM14" i="22"/>
  <c r="AM30" i="22"/>
  <c r="AG56" i="22"/>
  <c r="AG23" i="22"/>
  <c r="D18" i="21"/>
  <c r="AE65" i="21"/>
  <c r="AE32" i="21"/>
  <c r="AA38" i="21"/>
  <c r="Q21" i="27"/>
  <c r="Q9" i="27"/>
  <c r="U30" i="27"/>
  <c r="AA21" i="27"/>
  <c r="AA9" i="27"/>
  <c r="Q26" i="27"/>
  <c r="U3" i="27"/>
  <c r="S60" i="26"/>
  <c r="S27" i="26"/>
  <c r="S23" i="26"/>
  <c r="AA52" i="26"/>
  <c r="AA19" i="26"/>
  <c r="S50" i="26"/>
  <c r="Y55" i="26"/>
  <c r="Y22" i="26"/>
  <c r="AA51" i="25"/>
  <c r="S10" i="24"/>
  <c r="W55" i="24"/>
  <c r="Y17" i="22"/>
  <c r="AA9" i="22"/>
  <c r="R58" i="22"/>
  <c r="Y65" i="22"/>
  <c r="W30" i="22"/>
  <c r="W18" i="22"/>
  <c r="AM18" i="21"/>
  <c r="AG5" i="22"/>
  <c r="AG63" i="22"/>
  <c r="Y30" i="22"/>
  <c r="Y18" i="22"/>
  <c r="AC56" i="22"/>
  <c r="P6" i="21"/>
  <c r="AA61" i="21"/>
  <c r="AA28" i="21"/>
  <c r="AM66" i="21"/>
  <c r="AM61" i="21"/>
  <c r="B16" i="21"/>
  <c r="AM47" i="21"/>
  <c r="AG48" i="21"/>
  <c r="J5" i="21"/>
  <c r="AA45" i="27"/>
  <c r="Q14" i="27"/>
  <c r="B25" i="27"/>
  <c r="S50" i="27"/>
  <c r="S32" i="26"/>
  <c r="U41" i="26"/>
  <c r="W19" i="26"/>
  <c r="W7" i="26"/>
  <c r="S20" i="26"/>
  <c r="S8" i="26"/>
  <c r="Y23" i="26"/>
  <c r="Q52" i="26"/>
  <c r="Q62" i="25"/>
  <c r="Q29" i="25"/>
  <c r="Q51" i="25"/>
  <c r="U41" i="24"/>
  <c r="AK13" i="22"/>
  <c r="W13" i="22"/>
  <c r="W15" i="22"/>
  <c r="AI29" i="22"/>
  <c r="Y10" i="22"/>
  <c r="AK30" i="22"/>
  <c r="AK18" i="22"/>
  <c r="W26" i="22"/>
  <c r="W14" i="22"/>
  <c r="Y50" i="22"/>
  <c r="AM58" i="21"/>
  <c r="AM25" i="21"/>
  <c r="AG26" i="22"/>
  <c r="AG14" i="22"/>
  <c r="AA28" i="22"/>
  <c r="AG30" i="22"/>
  <c r="AG18" i="22"/>
  <c r="B50" i="22"/>
  <c r="AM6" i="21"/>
  <c r="AI54" i="22"/>
  <c r="AK14" i="21"/>
  <c r="J45" i="21"/>
  <c r="W63" i="21"/>
  <c r="H6" i="21"/>
  <c r="H33" i="21"/>
  <c r="H16" i="21"/>
  <c r="AM33" i="21"/>
  <c r="L66" i="21"/>
  <c r="Q57" i="27"/>
  <c r="Q24" i="27"/>
  <c r="L10" i="27"/>
  <c r="AA59" i="27"/>
  <c r="AA50" i="27"/>
  <c r="U46" i="26"/>
  <c r="U15" i="26"/>
  <c r="W52" i="26"/>
  <c r="AA55" i="26"/>
  <c r="F23" i="25"/>
  <c r="Y57" i="25"/>
  <c r="Y24" i="25"/>
  <c r="AA10" i="25"/>
  <c r="W55" i="25"/>
  <c r="AA52" i="24"/>
  <c r="AA19" i="24"/>
  <c r="AE66" i="22"/>
  <c r="AE33" i="22"/>
  <c r="Y23" i="22"/>
  <c r="Y11" i="22"/>
  <c r="AC13" i="22"/>
  <c r="AA15" i="22"/>
  <c r="AM51" i="22"/>
  <c r="W10" i="22"/>
  <c r="AK50" i="22"/>
  <c r="AG58" i="21"/>
  <c r="AG25" i="21"/>
  <c r="AK26" i="22"/>
  <c r="AI28" i="22"/>
  <c r="AC30" i="22"/>
  <c r="W56" i="22"/>
  <c r="AE14" i="22"/>
  <c r="F63" i="21"/>
  <c r="AC63" i="21"/>
  <c r="AE33" i="21"/>
  <c r="D11" i="21"/>
  <c r="L34" i="21"/>
  <c r="AE19" i="21"/>
  <c r="AE7" i="21"/>
  <c r="D6" i="27"/>
  <c r="Q7" i="27"/>
  <c r="S56" i="27"/>
  <c r="S23" i="27"/>
  <c r="Q25" i="27"/>
  <c r="Q13" i="27"/>
  <c r="U55" i="27"/>
  <c r="U46" i="27"/>
  <c r="U15" i="27"/>
  <c r="S46" i="27"/>
  <c r="W50" i="27"/>
  <c r="AA21" i="26"/>
  <c r="AA9" i="26"/>
  <c r="Q23" i="26"/>
  <c r="AA23" i="26"/>
  <c r="AA11" i="26"/>
  <c r="S52" i="26"/>
  <c r="U55" i="25"/>
  <c r="U59" i="24"/>
  <c r="AA6" i="24"/>
  <c r="S61" i="24"/>
  <c r="S28" i="24"/>
  <c r="N37" i="22"/>
  <c r="Y51" i="22"/>
  <c r="W64" i="22"/>
  <c r="W31" i="22"/>
  <c r="AA64" i="22"/>
  <c r="AK56" i="22"/>
  <c r="W6" i="21"/>
  <c r="R32" i="21"/>
  <c r="AM21" i="21"/>
  <c r="AC56" i="21"/>
  <c r="AC23" i="21"/>
  <c r="Y8" i="21"/>
  <c r="W17" i="21"/>
  <c r="W5" i="21"/>
  <c r="W23" i="21"/>
  <c r="W11" i="21"/>
  <c r="AA26" i="27"/>
  <c r="AA14" i="27"/>
  <c r="AA55" i="27"/>
  <c r="AA22" i="27"/>
  <c r="U52" i="27"/>
  <c r="U19" i="27"/>
  <c r="Y38" i="26"/>
  <c r="J23" i="26"/>
  <c r="AA24" i="26"/>
  <c r="AA12" i="26"/>
  <c r="Y50" i="26"/>
  <c r="B25" i="25"/>
  <c r="S59" i="25"/>
  <c r="S26" i="25"/>
  <c r="U26" i="25"/>
  <c r="AA55" i="25"/>
  <c r="S6" i="24"/>
  <c r="AM29" i="22"/>
  <c r="AM17" i="22"/>
  <c r="W51" i="22"/>
  <c r="W34" i="22"/>
  <c r="AK15" i="22"/>
  <c r="AC64" i="22"/>
  <c r="AC31" i="22"/>
  <c r="AA30" i="22"/>
  <c r="AA18" i="22"/>
  <c r="AI30" i="22"/>
  <c r="AI37" i="22"/>
  <c r="AI26" i="22"/>
  <c r="AI14" i="22"/>
  <c r="AG28" i="22"/>
  <c r="AG16" i="22"/>
  <c r="AE56" i="22"/>
  <c r="B34" i="21"/>
  <c r="AA28" i="27"/>
  <c r="U33" i="26"/>
  <c r="S30" i="26"/>
  <c r="Q50" i="26"/>
  <c r="W51" i="25"/>
  <c r="W18" i="25"/>
  <c r="AA21" i="24"/>
  <c r="AA9" i="24"/>
  <c r="AA16" i="24"/>
  <c r="AA4" i="24"/>
  <c r="AK27" i="22"/>
  <c r="AK51" i="22"/>
  <c r="W28" i="22"/>
  <c r="Y28" i="22"/>
  <c r="AG5" i="21"/>
  <c r="AK14" i="22"/>
  <c r="AA65" i="21"/>
  <c r="AI33" i="21"/>
  <c r="R17" i="21"/>
  <c r="D48" i="21"/>
  <c r="W36" i="27"/>
  <c r="AA42" i="27"/>
  <c r="Y24" i="27"/>
  <c r="W15" i="26"/>
  <c r="U35" i="26"/>
  <c r="Y3" i="27"/>
  <c r="Y6" i="26"/>
  <c r="W47" i="25"/>
  <c r="B32" i="25"/>
  <c r="W40" i="25"/>
  <c r="Q56" i="25"/>
  <c r="Q61" i="25"/>
  <c r="W42" i="24"/>
  <c r="W6" i="24"/>
  <c r="U62" i="24"/>
  <c r="U43" i="24"/>
  <c r="Y46" i="24"/>
  <c r="Y15" i="24"/>
  <c r="AC34" i="22"/>
  <c r="AK34" i="22"/>
  <c r="AA11" i="22"/>
  <c r="AE34" i="22"/>
  <c r="Y27" i="22"/>
  <c r="AI60" i="22"/>
  <c r="AA55" i="22"/>
  <c r="AI12" i="21"/>
  <c r="AE37" i="21"/>
  <c r="AI58" i="21"/>
  <c r="AI25" i="21"/>
  <c r="AK57" i="21"/>
  <c r="AM59" i="22"/>
  <c r="AK7" i="21"/>
  <c r="W27" i="21"/>
  <c r="AE29" i="21"/>
  <c r="AE41" i="21"/>
  <c r="Y58" i="21"/>
  <c r="W20" i="21"/>
  <c r="H25" i="21"/>
  <c r="AI30" i="21"/>
  <c r="AI23" i="21"/>
  <c r="W55" i="21"/>
  <c r="AI26" i="21"/>
  <c r="Q30" i="27"/>
  <c r="Q33" i="27"/>
  <c r="S6" i="27"/>
  <c r="Q60" i="27"/>
  <c r="S25" i="27"/>
  <c r="Y13" i="27"/>
  <c r="S37" i="26"/>
  <c r="W58" i="26"/>
  <c r="W25" i="26"/>
  <c r="Q16" i="24"/>
  <c r="U56" i="25"/>
  <c r="U23" i="25"/>
  <c r="S56" i="25"/>
  <c r="W30" i="25"/>
  <c r="AC12" i="22"/>
  <c r="S44" i="24"/>
  <c r="AE47" i="22"/>
  <c r="W14" i="24"/>
  <c r="W12" i="24"/>
  <c r="AC66" i="22"/>
  <c r="AE62" i="22"/>
  <c r="AE29" i="22"/>
  <c r="AC20" i="21"/>
  <c r="AG33" i="21"/>
  <c r="AG9" i="21"/>
  <c r="D61" i="21"/>
  <c r="D28" i="21"/>
  <c r="U36" i="27"/>
  <c r="Y31" i="27"/>
  <c r="L42" i="27"/>
  <c r="AA22" i="26"/>
  <c r="AC31" i="21"/>
  <c r="AC59" i="21"/>
  <c r="W19" i="21"/>
  <c r="P5" i="21"/>
  <c r="W25" i="27"/>
  <c r="Y17" i="27"/>
  <c r="S24" i="27"/>
  <c r="Q35" i="26"/>
  <c r="U16" i="26"/>
  <c r="W8" i="26"/>
  <c r="Q28" i="26"/>
  <c r="W37" i="26"/>
  <c r="AA16" i="26"/>
  <c r="W22" i="26"/>
  <c r="S6" i="26"/>
  <c r="S19" i="26"/>
  <c r="S7" i="26"/>
  <c r="B25" i="26"/>
  <c r="AA45" i="26"/>
  <c r="S16" i="25"/>
  <c r="U16" i="25"/>
  <c r="S45" i="25"/>
  <c r="S30" i="25"/>
  <c r="Y45" i="25"/>
  <c r="Q33" i="25"/>
  <c r="AA12" i="25"/>
  <c r="S61" i="25"/>
  <c r="S28" i="25"/>
  <c r="W16" i="24"/>
  <c r="U44" i="24"/>
  <c r="Q52" i="25"/>
  <c r="Q19" i="25"/>
  <c r="S42" i="24"/>
  <c r="Y60" i="24"/>
  <c r="Q13" i="24"/>
  <c r="AA33" i="24"/>
  <c r="Q6" i="24"/>
  <c r="W19" i="24"/>
  <c r="W43" i="24"/>
  <c r="S30" i="24"/>
  <c r="AM61" i="22"/>
  <c r="W46" i="22"/>
  <c r="AK24" i="22"/>
  <c r="AC50" i="22"/>
  <c r="AC12" i="21"/>
  <c r="AA58" i="21"/>
  <c r="L49" i="21"/>
  <c r="L16" i="21"/>
  <c r="AI7" i="21"/>
  <c r="AE27" i="21"/>
  <c r="AC62" i="21"/>
  <c r="AC29" i="21"/>
  <c r="N13" i="21"/>
  <c r="AC55" i="21"/>
  <c r="AC22" i="21"/>
  <c r="U62" i="27"/>
  <c r="S20" i="27"/>
  <c r="S8" i="27"/>
  <c r="Y37" i="26"/>
  <c r="Y26" i="26"/>
  <c r="Y14" i="26"/>
  <c r="Y48" i="25"/>
  <c r="J10" i="27"/>
  <c r="J4" i="27"/>
  <c r="Y61" i="26"/>
  <c r="H44" i="26"/>
  <c r="H61" i="26"/>
  <c r="H28" i="26"/>
  <c r="W48" i="24"/>
  <c r="AA60" i="25"/>
  <c r="AA30" i="25"/>
  <c r="Q59" i="25"/>
  <c r="S9" i="24"/>
  <c r="Y50" i="24"/>
  <c r="Q9" i="24"/>
  <c r="AG45" i="22"/>
  <c r="AA14" i="24"/>
  <c r="AM12" i="22"/>
  <c r="R62" i="21"/>
  <c r="W65" i="22"/>
  <c r="Y32" i="21"/>
  <c r="AK37" i="21"/>
  <c r="AG52" i="21"/>
  <c r="P44" i="21"/>
  <c r="AK45" i="21"/>
  <c r="U12" i="27"/>
  <c r="Y19" i="27"/>
  <c r="W42" i="21"/>
  <c r="W44" i="21"/>
  <c r="N14" i="21"/>
  <c r="AE21" i="21"/>
  <c r="AI28" i="21"/>
  <c r="H64" i="21"/>
  <c r="W14" i="21"/>
  <c r="AG54" i="22"/>
  <c r="AM31" i="21"/>
  <c r="AC19" i="21"/>
  <c r="AC7" i="21"/>
  <c r="AA44" i="27"/>
  <c r="U44" i="27"/>
  <c r="AA17" i="27"/>
  <c r="Q18" i="27"/>
  <c r="Q6" i="27"/>
  <c r="Y23" i="27"/>
  <c r="Y11" i="27"/>
  <c r="S51" i="27"/>
  <c r="Y35" i="26"/>
  <c r="Y30" i="26"/>
  <c r="Q51" i="27"/>
  <c r="W4" i="26"/>
  <c r="Q16" i="26"/>
  <c r="W36" i="26"/>
  <c r="AA6" i="26"/>
  <c r="U59" i="26"/>
  <c r="U26" i="26"/>
  <c r="Q45" i="26"/>
  <c r="AA47" i="25"/>
  <c r="W16" i="25"/>
  <c r="U57" i="25"/>
  <c r="U7" i="25"/>
  <c r="S23" i="25"/>
  <c r="S11" i="25"/>
  <c r="Q48" i="24"/>
  <c r="S50" i="25"/>
  <c r="Q55" i="25"/>
  <c r="Q22" i="25"/>
  <c r="Y42" i="24"/>
  <c r="W57" i="24"/>
  <c r="Q61" i="24"/>
  <c r="Y6" i="24"/>
  <c r="AA43" i="24"/>
  <c r="Y57" i="24"/>
  <c r="Y24" i="24"/>
  <c r="Y62" i="24"/>
  <c r="S55" i="24"/>
  <c r="AA20" i="22"/>
  <c r="AC11" i="22"/>
  <c r="AI11" i="22"/>
  <c r="W45" i="22"/>
  <c r="AI65" i="22"/>
  <c r="AC24" i="22"/>
  <c r="AM66" i="22"/>
  <c r="AC60" i="22"/>
  <c r="AC27" i="22"/>
  <c r="AG66" i="22"/>
  <c r="Y21" i="21"/>
  <c r="AK25" i="21"/>
  <c r="AK13" i="21"/>
  <c r="D12" i="21"/>
  <c r="AE59" i="22"/>
  <c r="AG36" i="21"/>
  <c r="W59" i="21"/>
  <c r="Y27" i="21"/>
  <c r="AI46" i="21"/>
  <c r="AK42" i="21"/>
  <c r="Y44" i="21"/>
  <c r="F59" i="21"/>
  <c r="W13" i="27"/>
  <c r="S48" i="27"/>
  <c r="H33" i="27"/>
  <c r="Y6" i="27"/>
  <c r="D39" i="27"/>
  <c r="W9" i="26"/>
  <c r="Q55" i="27"/>
  <c r="AA59" i="26"/>
  <c r="AA26" i="26"/>
  <c r="U25" i="26"/>
  <c r="Q57" i="26"/>
  <c r="Q51" i="26"/>
  <c r="Q7" i="24"/>
  <c r="Q36" i="24"/>
  <c r="Y8" i="24"/>
  <c r="P8" i="22"/>
  <c r="Y9" i="24"/>
  <c r="Q44" i="24"/>
  <c r="S20" i="24"/>
  <c r="Q14" i="24"/>
  <c r="AK65" i="22"/>
  <c r="R21" i="22"/>
  <c r="AK62" i="22"/>
  <c r="AM44" i="21"/>
  <c r="P35" i="21"/>
  <c r="P14" i="21"/>
  <c r="AA21" i="21"/>
  <c r="Y19" i="21"/>
  <c r="Y7" i="21"/>
  <c r="AA64" i="21"/>
  <c r="AA31" i="21"/>
  <c r="AG24" i="21"/>
  <c r="AG12" i="21"/>
  <c r="R66" i="21"/>
  <c r="AM14" i="21"/>
  <c r="AE54" i="22"/>
  <c r="AI19" i="21"/>
  <c r="AE8" i="21"/>
  <c r="AE24" i="21"/>
  <c r="AE12" i="21"/>
  <c r="S17" i="27"/>
  <c r="U26" i="27"/>
  <c r="U14" i="27"/>
  <c r="S52" i="27"/>
  <c r="S19" i="27"/>
  <c r="Q30" i="26"/>
  <c r="W51" i="27"/>
  <c r="Q15" i="26"/>
  <c r="AA36" i="26"/>
  <c r="W45" i="26"/>
  <c r="W42" i="26"/>
  <c r="S45" i="26"/>
  <c r="W24" i="25"/>
  <c r="Q45" i="25"/>
  <c r="U24" i="25"/>
  <c r="U12" i="25"/>
  <c r="U6" i="25"/>
  <c r="D42" i="25"/>
  <c r="Y7" i="25"/>
  <c r="Q46" i="25"/>
  <c r="S36" i="24"/>
  <c r="W32" i="24"/>
  <c r="Q43" i="24"/>
  <c r="AE46" i="22"/>
  <c r="Y46" i="22"/>
  <c r="AG42" i="22"/>
  <c r="Y66" i="22"/>
  <c r="Y33" i="22"/>
  <c r="W60" i="22"/>
  <c r="AC27" i="21"/>
  <c r="P65" i="21"/>
  <c r="AI62" i="21"/>
  <c r="D58" i="21"/>
  <c r="AK61" i="21"/>
  <c r="J65" i="21"/>
  <c r="W36" i="21"/>
  <c r="AG59" i="21"/>
  <c r="AK52" i="21"/>
  <c r="AA44" i="21"/>
  <c r="AA25" i="21"/>
  <c r="R59" i="21"/>
  <c r="R26" i="21"/>
  <c r="Y62" i="21"/>
  <c r="W50" i="21"/>
  <c r="AE55" i="21"/>
  <c r="AA43" i="27"/>
  <c r="Q37" i="26"/>
  <c r="D24" i="26"/>
  <c r="D12" i="26"/>
  <c r="Y36" i="24"/>
  <c r="W61" i="25"/>
  <c r="Q57" i="24"/>
  <c r="Q24" i="24"/>
  <c r="AG65" i="22"/>
  <c r="F58" i="21"/>
  <c r="AE34" i="21"/>
  <c r="AK18" i="21"/>
  <c r="AA37" i="21"/>
  <c r="AA43" i="21"/>
  <c r="AM48" i="21"/>
  <c r="AG46" i="21"/>
  <c r="AG15" i="21"/>
  <c r="AI50" i="21"/>
  <c r="AM55" i="21"/>
  <c r="W56" i="27"/>
  <c r="R27" i="21"/>
  <c r="N5" i="21"/>
  <c r="AE61" i="21"/>
  <c r="R16" i="21"/>
  <c r="AC33" i="21"/>
  <c r="Y38" i="21"/>
  <c r="L48" i="21"/>
  <c r="Y14" i="21"/>
  <c r="AG21" i="21"/>
  <c r="AA54" i="22"/>
  <c r="AI31" i="21"/>
  <c r="AM9" i="21"/>
  <c r="J18" i="21"/>
  <c r="H5" i="21"/>
  <c r="R20" i="21"/>
  <c r="AK24" i="21"/>
  <c r="AK12" i="21"/>
  <c r="AE38" i="21"/>
  <c r="L64" i="21"/>
  <c r="Q35" i="27"/>
  <c r="L54" i="27"/>
  <c r="W24" i="27"/>
  <c r="W12" i="27"/>
  <c r="U24" i="27"/>
  <c r="U51" i="27"/>
  <c r="U18" i="27"/>
  <c r="D33" i="26"/>
  <c r="W30" i="26"/>
  <c r="U22" i="26"/>
  <c r="W12" i="26"/>
  <c r="S36" i="26"/>
  <c r="Y45" i="26"/>
  <c r="W51" i="26"/>
  <c r="W18" i="26"/>
  <c r="S57" i="25"/>
  <c r="S24" i="25"/>
  <c r="Q24" i="25"/>
  <c r="S7" i="25"/>
  <c r="Y44" i="24"/>
  <c r="AA59" i="25"/>
  <c r="U9" i="24"/>
  <c r="Y27" i="24"/>
  <c r="Q46" i="24"/>
  <c r="W33" i="24"/>
  <c r="S19" i="24"/>
  <c r="AK42" i="22"/>
  <c r="AE11" i="22"/>
  <c r="W40" i="22"/>
  <c r="AG13" i="22"/>
  <c r="Y34" i="22"/>
  <c r="P40" i="21"/>
  <c r="AK38" i="21"/>
  <c r="P25" i="21"/>
  <c r="D65" i="21"/>
  <c r="D32" i="21"/>
  <c r="W62" i="21"/>
  <c r="B13" i="21"/>
  <c r="AE39" i="21"/>
  <c r="AM57" i="21"/>
  <c r="AK44" i="21"/>
  <c r="W30" i="21"/>
  <c r="AE59" i="21"/>
  <c r="W22" i="21"/>
  <c r="P24" i="21"/>
  <c r="P12" i="21"/>
  <c r="AA27" i="21"/>
  <c r="AM30" i="21"/>
  <c r="AG22" i="21"/>
  <c r="AE51" i="21"/>
  <c r="AK10" i="21"/>
  <c r="AC50" i="21"/>
  <c r="N64" i="21"/>
  <c r="AM50" i="21"/>
  <c r="AC51" i="21"/>
  <c r="AA29" i="27"/>
  <c r="S45" i="27"/>
  <c r="H21" i="26"/>
  <c r="Y9" i="26"/>
  <c r="Q48" i="25"/>
  <c r="U61" i="25"/>
  <c r="H56" i="25"/>
  <c r="S55" i="25"/>
  <c r="W60" i="24"/>
  <c r="U38" i="24"/>
  <c r="AA20" i="24"/>
  <c r="Y25" i="24"/>
  <c r="N17" i="22"/>
  <c r="AK48" i="21"/>
  <c r="AG20" i="21"/>
  <c r="AG43" i="21"/>
  <c r="U32" i="27"/>
  <c r="Q32" i="27"/>
  <c r="Q61" i="27"/>
  <c r="S11" i="26"/>
  <c r="Y51" i="27"/>
  <c r="Q59" i="26"/>
  <c r="Q26" i="26"/>
  <c r="S12" i="26"/>
  <c r="Y12" i="26"/>
  <c r="U36" i="26"/>
  <c r="Y42" i="26"/>
  <c r="U51" i="26"/>
  <c r="U18" i="26"/>
  <c r="Q16" i="25"/>
  <c r="AA7" i="25"/>
  <c r="Y58" i="25"/>
  <c r="S59" i="24"/>
  <c r="S60" i="24"/>
  <c r="S46" i="24"/>
  <c r="S3" i="24"/>
  <c r="AA26" i="24"/>
  <c r="AC42" i="22"/>
  <c r="AI42" i="22"/>
  <c r="AC55" i="22"/>
  <c r="AM41" i="21"/>
  <c r="AE62" i="21"/>
  <c r="AK62" i="21"/>
  <c r="W59" i="22"/>
  <c r="AG7" i="21"/>
  <c r="Y41" i="21"/>
  <c r="AG29" i="21"/>
  <c r="AI41" i="21"/>
  <c r="J58" i="21"/>
  <c r="J25" i="21"/>
  <c r="AI36" i="21"/>
  <c r="AM5" i="21"/>
  <c r="AA25" i="27"/>
  <c r="W61" i="27"/>
  <c r="W28" i="27"/>
  <c r="U12" i="26"/>
  <c r="W48" i="25"/>
  <c r="Q25" i="26"/>
  <c r="U48" i="25"/>
  <c r="S6" i="25"/>
  <c r="Y29" i="24"/>
  <c r="AA23" i="24"/>
  <c r="AE12" i="22"/>
  <c r="S38" i="24"/>
  <c r="Q59" i="24"/>
  <c r="Y35" i="24"/>
  <c r="AE8" i="22"/>
  <c r="AM23" i="22"/>
  <c r="P21" i="22"/>
  <c r="W43" i="21"/>
  <c r="D57" i="21"/>
  <c r="AA13" i="21"/>
  <c r="W32" i="21"/>
  <c r="AC37" i="21"/>
  <c r="Y36" i="21"/>
  <c r="AE58" i="21"/>
  <c r="Y3" i="21"/>
  <c r="Y66" i="21"/>
  <c r="Y37" i="21"/>
  <c r="AA34" i="27"/>
  <c r="W22" i="27"/>
  <c r="AA6" i="27"/>
  <c r="S26" i="26"/>
  <c r="AI21" i="21"/>
  <c r="AI9" i="21"/>
  <c r="W28" i="21"/>
  <c r="J66" i="21"/>
  <c r="W66" i="21"/>
  <c r="AM23" i="21"/>
  <c r="AC65" i="21"/>
  <c r="AA32" i="27"/>
  <c r="W16" i="27"/>
  <c r="S16" i="26"/>
  <c r="S35" i="26"/>
  <c r="Q18" i="26"/>
  <c r="Q6" i="26"/>
  <c r="Q12" i="26"/>
  <c r="AA56" i="26"/>
  <c r="Y36" i="26"/>
  <c r="U45" i="26"/>
  <c r="AA56" i="25"/>
  <c r="Y30" i="24"/>
  <c r="Q19" i="24"/>
  <c r="Y32" i="24"/>
  <c r="W24" i="24"/>
  <c r="AA41" i="24"/>
  <c r="U35" i="24"/>
  <c r="W38" i="22"/>
  <c r="AG47" i="22"/>
  <c r="AA42" i="22"/>
  <c r="Y20" i="22"/>
  <c r="AC35" i="22"/>
  <c r="Y49" i="22"/>
  <c r="AK23" i="22"/>
  <c r="Y21" i="22"/>
  <c r="W50" i="22"/>
  <c r="AE55" i="22"/>
  <c r="AE22" i="22"/>
  <c r="W45" i="21"/>
  <c r="N62" i="21"/>
  <c r="AM45" i="21"/>
  <c r="F45" i="21"/>
  <c r="D25" i="21"/>
  <c r="W57" i="21"/>
  <c r="AI59" i="22"/>
  <c r="W7" i="21"/>
  <c r="Y25" i="21"/>
  <c r="Y29" i="21"/>
  <c r="F65" i="21"/>
  <c r="W25" i="21"/>
  <c r="AE36" i="21"/>
  <c r="AG61" i="21"/>
  <c r="AE22" i="21"/>
  <c r="AI5" i="21"/>
  <c r="P58" i="21"/>
  <c r="P46" i="21"/>
  <c r="Y51" i="21"/>
  <c r="AA50" i="21"/>
  <c r="AA17" i="21"/>
  <c r="B47" i="27"/>
  <c r="Q9" i="26"/>
  <c r="Y47" i="26"/>
  <c r="S59" i="26"/>
  <c r="S25" i="26"/>
  <c r="Q47" i="26"/>
  <c r="L56" i="25"/>
  <c r="AA17" i="25"/>
  <c r="W60" i="25"/>
  <c r="S42" i="25"/>
  <c r="S57" i="24"/>
  <c r="S24" i="24"/>
  <c r="S35" i="24"/>
  <c r="AK52" i="22"/>
  <c r="W62" i="22"/>
  <c r="R14" i="22"/>
  <c r="L57" i="21"/>
  <c r="AC16" i="21"/>
  <c r="H57" i="21"/>
  <c r="AA32" i="21"/>
  <c r="AG57" i="21"/>
  <c r="AC46" i="21"/>
  <c r="Y44" i="27"/>
  <c r="W26" i="26"/>
  <c r="W14" i="26"/>
  <c r="J35" i="21"/>
  <c r="F6" i="21"/>
  <c r="W47" i="21"/>
  <c r="H45" i="21"/>
  <c r="AI61" i="21"/>
  <c r="H22" i="21"/>
  <c r="AM63" i="21"/>
  <c r="AG42" i="21"/>
  <c r="AE30" i="21"/>
  <c r="W4" i="21"/>
  <c r="AE5" i="21"/>
  <c r="AK20" i="21"/>
  <c r="AK8" i="21"/>
  <c r="AC28" i="21"/>
  <c r="L63" i="21"/>
  <c r="P66" i="21"/>
  <c r="AM24" i="21"/>
  <c r="AM12" i="21"/>
  <c r="AE14" i="21"/>
  <c r="AE31" i="21"/>
  <c r="L20" i="21"/>
  <c r="H11" i="21"/>
  <c r="B5" i="21"/>
  <c r="AM19" i="21"/>
  <c r="AM7" i="21"/>
  <c r="AI65" i="21"/>
  <c r="W60" i="27"/>
  <c r="W27" i="27"/>
  <c r="S4" i="27"/>
  <c r="AA24" i="27"/>
  <c r="U42" i="27"/>
  <c r="Y7" i="26"/>
  <c r="W16" i="26"/>
  <c r="U40" i="26"/>
  <c r="S22" i="26"/>
  <c r="Q22" i="26"/>
  <c r="S31" i="25"/>
  <c r="S51" i="26"/>
  <c r="S47" i="25"/>
  <c r="Q58" i="25"/>
  <c r="W56" i="25"/>
  <c r="W7" i="25"/>
  <c r="U25" i="25"/>
  <c r="AA52" i="25"/>
  <c r="Y38" i="24"/>
  <c r="W46" i="24"/>
  <c r="Q30" i="24"/>
  <c r="Y8" i="22"/>
  <c r="AG35" i="22"/>
  <c r="AE27" i="22"/>
  <c r="W55" i="22"/>
  <c r="AC45" i="21"/>
  <c r="AK33" i="21"/>
  <c r="P57" i="22"/>
  <c r="W58" i="21"/>
  <c r="AC57" i="21"/>
  <c r="AC25" i="21"/>
  <c r="AC13" i="21"/>
  <c r="AA59" i="22"/>
  <c r="AA7" i="21"/>
  <c r="D56" i="21"/>
  <c r="AK46" i="21"/>
  <c r="B42" i="21"/>
  <c r="AI20" i="21"/>
  <c r="AA62" i="21"/>
  <c r="D46" i="21"/>
  <c r="F51" i="21"/>
  <c r="AE50" i="21"/>
  <c r="AI55" i="21"/>
  <c r="AI22" i="21"/>
  <c r="AA58" i="25"/>
  <c r="AA25" i="25"/>
  <c r="B26" i="25"/>
  <c r="B14" i="25"/>
  <c r="AA41" i="25"/>
  <c r="S21" i="25"/>
  <c r="AA38" i="24"/>
  <c r="AM42" i="22"/>
  <c r="W47" i="22"/>
  <c r="AA44" i="24"/>
  <c r="W16" i="21"/>
  <c r="AA9" i="21"/>
  <c r="AI57" i="21"/>
  <c r="AK58" i="21"/>
  <c r="AE46" i="21"/>
  <c r="W43" i="27"/>
  <c r="W35" i="27"/>
  <c r="Q44" i="27"/>
  <c r="F32" i="26"/>
  <c r="S59" i="27"/>
  <c r="Y37" i="24"/>
  <c r="S40" i="25"/>
  <c r="J59" i="25"/>
  <c r="W40" i="24"/>
  <c r="S51" i="24"/>
  <c r="AA15" i="25"/>
  <c r="U40" i="24"/>
  <c r="N57" i="21"/>
  <c r="AM48" i="22"/>
  <c r="AA32" i="22"/>
  <c r="W42" i="22"/>
  <c r="AA33" i="21"/>
  <c r="P49" i="21"/>
  <c r="AC32" i="22"/>
  <c r="J20" i="26"/>
  <c r="F20" i="26"/>
  <c r="AA15" i="27"/>
  <c r="Q15" i="27"/>
  <c r="AI47" i="21"/>
  <c r="AA12" i="21"/>
  <c r="AA18" i="21"/>
  <c r="U4" i="26"/>
  <c r="Y62" i="26"/>
  <c r="B31" i="25"/>
  <c r="AA40" i="24"/>
  <c r="AK63" i="21"/>
  <c r="AE49" i="22"/>
  <c r="F62" i="21"/>
  <c r="H24" i="21"/>
  <c r="D62" i="21"/>
  <c r="U21" i="25"/>
  <c r="S60" i="27"/>
  <c r="S15" i="27"/>
  <c r="Q28" i="25"/>
  <c r="W11" i="22"/>
  <c r="L31" i="26"/>
  <c r="AG31" i="22"/>
  <c r="W25" i="24"/>
  <c r="AA29" i="25"/>
  <c r="Y19" i="24"/>
  <c r="S29" i="25"/>
  <c r="Q40" i="24"/>
  <c r="AA59" i="21"/>
  <c r="P66" i="22"/>
  <c r="N54" i="21"/>
  <c r="H59" i="25"/>
  <c r="J29" i="21"/>
  <c r="Q18" i="25"/>
  <c r="U33" i="24"/>
  <c r="S26" i="27"/>
  <c r="Y7" i="24"/>
  <c r="Y12" i="21"/>
  <c r="W33" i="22"/>
  <c r="S28" i="27"/>
  <c r="Y28" i="27"/>
  <c r="Q40" i="25"/>
  <c r="AA18" i="25"/>
  <c r="Y59" i="24"/>
  <c r="W59" i="24"/>
  <c r="AA41" i="21"/>
  <c r="AG56" i="21"/>
  <c r="AA29" i="22"/>
  <c r="B51" i="21"/>
  <c r="B4" i="21"/>
  <c r="P55" i="22"/>
  <c r="Q37" i="27"/>
  <c r="W22" i="25"/>
  <c r="AA42" i="24"/>
  <c r="Q21" i="25"/>
  <c r="AA61" i="25"/>
  <c r="S27" i="25"/>
  <c r="W20" i="25"/>
  <c r="AA55" i="24"/>
  <c r="AM34" i="21"/>
  <c r="AG32" i="21"/>
  <c r="Y52" i="21"/>
  <c r="AC36" i="21"/>
  <c r="AG50" i="21"/>
  <c r="D49" i="21"/>
  <c r="S40" i="27"/>
  <c r="Q56" i="27"/>
  <c r="U9" i="26"/>
  <c r="U51" i="24"/>
  <c r="U7" i="24"/>
  <c r="Q56" i="24"/>
  <c r="AA40" i="25"/>
  <c r="N44" i="22"/>
  <c r="AG29" i="22"/>
  <c r="AI45" i="21"/>
  <c r="AE18" i="21"/>
  <c r="AA49" i="21"/>
  <c r="Y62" i="22"/>
  <c r="AK46" i="22"/>
  <c r="R66" i="22"/>
  <c r="D32" i="25"/>
  <c r="P26" i="22"/>
  <c r="P62" i="21"/>
  <c r="B62" i="21"/>
  <c r="Q60" i="24"/>
  <c r="Y35" i="25"/>
  <c r="U18" i="24"/>
  <c r="U35" i="27"/>
  <c r="AA35" i="26"/>
  <c r="B42" i="27"/>
  <c r="S37" i="24"/>
  <c r="AE31" i="22"/>
  <c r="Y40" i="25"/>
  <c r="S25" i="25"/>
  <c r="AA31" i="25"/>
  <c r="AE11" i="21"/>
  <c r="AG48" i="22"/>
  <c r="Y11" i="21"/>
  <c r="B57" i="21"/>
  <c r="AA16" i="22"/>
  <c r="Y47" i="25"/>
  <c r="Q34" i="27"/>
  <c r="AE40" i="22"/>
  <c r="Y59" i="21"/>
  <c r="Q51" i="24"/>
  <c r="Y45" i="21"/>
  <c r="Y18" i="21"/>
  <c r="Y13" i="21"/>
  <c r="AM59" i="21"/>
  <c r="P42" i="21"/>
  <c r="AM43" i="21"/>
  <c r="Y46" i="21"/>
  <c r="U60" i="27"/>
  <c r="S44" i="27"/>
  <c r="Y4" i="26"/>
  <c r="S34" i="27"/>
  <c r="Q4" i="26"/>
  <c r="W50" i="25"/>
  <c r="B54" i="26"/>
  <c r="S44" i="25"/>
  <c r="Q11" i="25"/>
  <c r="AE38" i="22"/>
  <c r="D16" i="21"/>
  <c r="B50" i="21"/>
  <c r="U14" i="24"/>
  <c r="J26" i="25"/>
  <c r="B18" i="21"/>
  <c r="D29" i="21"/>
  <c r="AA60" i="27"/>
  <c r="Q35" i="25"/>
  <c r="U23" i="24"/>
  <c r="W15" i="27"/>
  <c r="W47" i="24"/>
  <c r="Q23" i="24"/>
  <c r="Y33" i="24"/>
  <c r="S25" i="24"/>
  <c r="AG41" i="21"/>
  <c r="AG63" i="21"/>
  <c r="W51" i="24"/>
  <c r="AA40" i="21"/>
  <c r="W12" i="21"/>
  <c r="Q15" i="25"/>
  <c r="W12" i="25"/>
  <c r="Y18" i="25"/>
  <c r="U15" i="25"/>
  <c r="AG45" i="21"/>
  <c r="W32" i="22"/>
  <c r="AG32" i="22"/>
  <c r="AM65" i="22"/>
  <c r="L29" i="26"/>
  <c r="F14" i="21"/>
  <c r="AA33" i="27"/>
  <c r="Y26" i="24"/>
  <c r="AA35" i="25"/>
  <c r="W13" i="21"/>
  <c r="W39" i="21"/>
  <c r="AK59" i="21"/>
  <c r="AA16" i="21"/>
  <c r="AA23" i="21"/>
  <c r="B58" i="27"/>
  <c r="F10" i="27"/>
  <c r="D50" i="27"/>
  <c r="F7" i="26"/>
  <c r="D56" i="26"/>
  <c r="F25" i="26"/>
  <c r="B51" i="26"/>
  <c r="B50" i="26"/>
  <c r="J30" i="25"/>
  <c r="F57" i="25"/>
  <c r="P30" i="22"/>
  <c r="R57" i="22"/>
  <c r="R28" i="22"/>
  <c r="H57" i="22"/>
  <c r="D7" i="27"/>
  <c r="D35" i="26"/>
  <c r="B11" i="27"/>
  <c r="L22" i="27"/>
  <c r="L8" i="27"/>
  <c r="L60" i="27"/>
  <c r="L28" i="26"/>
  <c r="J46" i="26"/>
  <c r="F10" i="26"/>
  <c r="F48" i="22"/>
  <c r="R42" i="22"/>
  <c r="H42" i="22"/>
  <c r="D35" i="27"/>
  <c r="L28" i="27"/>
  <c r="F35" i="27"/>
  <c r="H8" i="27"/>
  <c r="H9" i="27"/>
  <c r="H6" i="27"/>
  <c r="J14" i="27"/>
  <c r="F26" i="27"/>
  <c r="F54" i="26"/>
  <c r="B10" i="26"/>
  <c r="F49" i="26"/>
  <c r="H30" i="25"/>
  <c r="J53" i="25"/>
  <c r="F14" i="22"/>
  <c r="F61" i="22"/>
  <c r="B28" i="27"/>
  <c r="H5" i="27"/>
  <c r="H28" i="27"/>
  <c r="B36" i="27"/>
  <c r="H41" i="27"/>
  <c r="F22" i="27"/>
  <c r="L26" i="27"/>
  <c r="D7" i="26"/>
  <c r="D49" i="26"/>
  <c r="B45" i="25"/>
  <c r="F39" i="25"/>
  <c r="F56" i="25"/>
  <c r="F30" i="25"/>
  <c r="B53" i="25"/>
  <c r="F49" i="25"/>
  <c r="H56" i="22"/>
  <c r="F8" i="27"/>
  <c r="F60" i="27"/>
  <c r="H36" i="26"/>
  <c r="F51" i="26"/>
  <c r="N18" i="22"/>
  <c r="B30" i="22"/>
  <c r="F51" i="27"/>
  <c r="J61" i="22"/>
  <c r="F32" i="22"/>
  <c r="P58" i="22"/>
  <c r="L55" i="22"/>
  <c r="L33" i="27"/>
  <c r="B27" i="27"/>
  <c r="H27" i="27"/>
  <c r="H14" i="27"/>
  <c r="H26" i="26"/>
  <c r="L48" i="22"/>
  <c r="F55" i="22"/>
  <c r="J35" i="27"/>
  <c r="L48" i="27"/>
  <c r="L4" i="27"/>
  <c r="F21" i="27"/>
  <c r="F30" i="27"/>
  <c r="D30" i="27"/>
  <c r="H24" i="27"/>
  <c r="B36" i="26"/>
  <c r="J56" i="26"/>
  <c r="B23" i="26"/>
  <c r="H10" i="26"/>
  <c r="F45" i="25"/>
  <c r="D34" i="25"/>
  <c r="F21" i="25"/>
  <c r="D25" i="25"/>
  <c r="D30" i="25"/>
  <c r="D46" i="25"/>
  <c r="P37" i="22"/>
  <c r="F18" i="27"/>
  <c r="F6" i="27"/>
  <c r="J33" i="27"/>
  <c r="J30" i="27"/>
  <c r="B20" i="27"/>
  <c r="B8" i="27"/>
  <c r="J19" i="27"/>
  <c r="J7" i="27"/>
  <c r="J17" i="27"/>
  <c r="J5" i="27"/>
  <c r="J32" i="27"/>
  <c r="B59" i="27"/>
  <c r="B26" i="27"/>
  <c r="L58" i="27"/>
  <c r="L25" i="27"/>
  <c r="H31" i="27"/>
  <c r="F58" i="27"/>
  <c r="F25" i="27"/>
  <c r="L57" i="27"/>
  <c r="L24" i="27"/>
  <c r="J61" i="27"/>
  <c r="J28" i="27"/>
  <c r="J60" i="27"/>
  <c r="J27" i="27"/>
  <c r="B24" i="27"/>
  <c r="B12" i="27"/>
  <c r="H19" i="26"/>
  <c r="H7" i="26"/>
  <c r="H17" i="26"/>
  <c r="H5" i="26"/>
  <c r="L59" i="26"/>
  <c r="L26" i="26"/>
  <c r="D58" i="26"/>
  <c r="D25" i="26"/>
  <c r="H25" i="26"/>
  <c r="H13" i="26"/>
  <c r="F60" i="26"/>
  <c r="F27" i="26"/>
  <c r="D23" i="26"/>
  <c r="D11" i="26"/>
  <c r="J18" i="26"/>
  <c r="J6" i="26"/>
  <c r="F46" i="26"/>
  <c r="F15" i="26"/>
  <c r="D30" i="26"/>
  <c r="J10" i="26"/>
  <c r="J4" i="26"/>
  <c r="L51" i="26"/>
  <c r="L18" i="26"/>
  <c r="D50" i="26"/>
  <c r="D17" i="26"/>
  <c r="J49" i="26"/>
  <c r="J16" i="26"/>
  <c r="H23" i="25"/>
  <c r="H11" i="25"/>
  <c r="J22" i="25"/>
  <c r="J10" i="25"/>
  <c r="F33" i="25"/>
  <c r="F60" i="25"/>
  <c r="F27" i="25"/>
  <c r="H58" i="25"/>
  <c r="H25" i="25"/>
  <c r="D57" i="25"/>
  <c r="D24" i="25"/>
  <c r="F24" i="25"/>
  <c r="F12" i="25"/>
  <c r="L54" i="25"/>
  <c r="L21" i="25"/>
  <c r="F25" i="25"/>
  <c r="F13" i="25"/>
  <c r="B56" i="25"/>
  <c r="B23" i="25"/>
  <c r="R63" i="22"/>
  <c r="R30" i="22"/>
  <c r="N58" i="22"/>
  <c r="N25" i="22"/>
  <c r="L61" i="21"/>
  <c r="L28" i="21"/>
  <c r="R25" i="21"/>
  <c r="R13" i="21"/>
  <c r="F53" i="21"/>
  <c r="F20" i="21"/>
  <c r="L50" i="21"/>
  <c r="L17" i="21"/>
  <c r="L18" i="21"/>
  <c r="L6" i="21"/>
  <c r="H20" i="21"/>
  <c r="H8" i="21"/>
  <c r="H10" i="21"/>
  <c r="H60" i="21"/>
  <c r="P10" i="21"/>
  <c r="P4" i="21"/>
  <c r="N51" i="21"/>
  <c r="N18" i="21"/>
  <c r="B64" i="21"/>
  <c r="B31" i="21"/>
  <c r="H63" i="21"/>
  <c r="H30" i="21"/>
  <c r="L59" i="21"/>
  <c r="L26" i="21"/>
  <c r="D56" i="27"/>
  <c r="D23" i="27"/>
  <c r="D35" i="21"/>
  <c r="F44" i="27"/>
  <c r="F28" i="27"/>
  <c r="H56" i="27"/>
  <c r="H7" i="27"/>
  <c r="H13" i="27"/>
  <c r="D42" i="26"/>
  <c r="L35" i="26"/>
  <c r="J19" i="26"/>
  <c r="B58" i="26"/>
  <c r="D17" i="25"/>
  <c r="H6" i="25"/>
  <c r="L51" i="25"/>
  <c r="N40" i="21"/>
  <c r="B40" i="21"/>
  <c r="B43" i="21"/>
  <c r="L45" i="21"/>
  <c r="F13" i="21"/>
  <c r="H31" i="21"/>
  <c r="B39" i="21"/>
  <c r="J56" i="21"/>
  <c r="N46" i="21"/>
  <c r="P50" i="21"/>
  <c r="H34" i="27"/>
  <c r="J25" i="27"/>
  <c r="F4" i="26"/>
  <c r="B57" i="26"/>
  <c r="H54" i="26"/>
  <c r="J53" i="27"/>
  <c r="B38" i="26"/>
  <c r="D13" i="25"/>
  <c r="F48" i="25"/>
  <c r="J56" i="25"/>
  <c r="F10" i="25"/>
  <c r="N40" i="22"/>
  <c r="R50" i="22"/>
  <c r="F28" i="21"/>
  <c r="R30" i="21"/>
  <c r="J26" i="26"/>
  <c r="H4" i="26"/>
  <c r="L62" i="26"/>
  <c r="H50" i="26"/>
  <c r="L48" i="25"/>
  <c r="D29" i="25"/>
  <c r="B30" i="21"/>
  <c r="D15" i="26"/>
  <c r="D44" i="26"/>
  <c r="B4" i="26"/>
  <c r="D51" i="25"/>
  <c r="P49" i="22"/>
  <c r="P10" i="22"/>
  <c r="P11" i="22"/>
  <c r="R10" i="22"/>
  <c r="J36" i="21"/>
  <c r="L31" i="21"/>
  <c r="N7" i="21"/>
  <c r="R56" i="21"/>
  <c r="B26" i="21"/>
  <c r="H36" i="21"/>
  <c r="H56" i="21"/>
  <c r="H50" i="21"/>
  <c r="B22" i="27"/>
  <c r="L57" i="26"/>
  <c r="H45" i="26"/>
  <c r="J17" i="26"/>
  <c r="L51" i="27"/>
  <c r="F6" i="26"/>
  <c r="B48" i="25"/>
  <c r="F26" i="25"/>
  <c r="N9" i="21"/>
  <c r="D14" i="21"/>
  <c r="J53" i="21"/>
  <c r="J14" i="21"/>
  <c r="B43" i="27"/>
  <c r="B15" i="26"/>
  <c r="J30" i="26"/>
  <c r="L50" i="26"/>
  <c r="D53" i="26"/>
  <c r="F57" i="21"/>
  <c r="B35" i="25"/>
  <c r="F32" i="27"/>
  <c r="B33" i="26"/>
  <c r="P38" i="21"/>
  <c r="J57" i="27"/>
  <c r="D47" i="26"/>
  <c r="L11" i="26"/>
  <c r="L25" i="26"/>
  <c r="F29" i="25"/>
  <c r="F20" i="25"/>
  <c r="L49" i="25"/>
  <c r="R48" i="22"/>
  <c r="R60" i="22"/>
  <c r="P50" i="22"/>
  <c r="D8" i="21"/>
  <c r="N43" i="21"/>
  <c r="D7" i="21"/>
  <c r="H62" i="27"/>
  <c r="B53" i="27"/>
  <c r="D14" i="26"/>
  <c r="D51" i="27"/>
  <c r="F21" i="26"/>
  <c r="F5" i="26"/>
  <c r="H4" i="21"/>
  <c r="P8" i="21"/>
  <c r="R52" i="21"/>
  <c r="N30" i="21"/>
  <c r="J12" i="27"/>
  <c r="D12" i="27"/>
  <c r="J11" i="26"/>
  <c r="L30" i="21"/>
  <c r="H26" i="21"/>
  <c r="F6" i="25"/>
  <c r="B50" i="27"/>
  <c r="L28" i="25"/>
  <c r="L56" i="27"/>
  <c r="H14" i="26"/>
  <c r="D16" i="26"/>
  <c r="J43" i="26"/>
  <c r="D26" i="26"/>
  <c r="L29" i="25"/>
  <c r="L44" i="25"/>
  <c r="D8" i="25"/>
  <c r="D49" i="25"/>
  <c r="R29" i="22"/>
  <c r="F12" i="21"/>
  <c r="D36" i="21"/>
  <c r="D53" i="21"/>
  <c r="R54" i="21"/>
  <c r="B51" i="27"/>
  <c r="B17" i="26"/>
  <c r="D10" i="25"/>
  <c r="L26" i="25"/>
  <c r="B13" i="25"/>
  <c r="L10" i="25"/>
  <c r="N54" i="22"/>
  <c r="J30" i="21"/>
  <c r="B8" i="21"/>
  <c r="F17" i="21"/>
  <c r="L27" i="21"/>
  <c r="B35" i="26"/>
  <c r="D53" i="25"/>
  <c r="B10" i="21"/>
  <c r="L8" i="25"/>
  <c r="L21" i="27"/>
  <c r="B57" i="25"/>
  <c r="L11" i="21"/>
  <c r="R12" i="21"/>
  <c r="J38" i="21"/>
  <c r="N19" i="21"/>
  <c r="B66" i="21"/>
  <c r="J11" i="21"/>
  <c r="R5" i="21"/>
  <c r="R63" i="21"/>
  <c r="P64" i="21"/>
  <c r="D34" i="27"/>
  <c r="D5" i="27"/>
  <c r="D44" i="27"/>
  <c r="B44" i="27"/>
  <c r="L36" i="27"/>
  <c r="D59" i="27"/>
  <c r="B56" i="27"/>
  <c r="H35" i="26"/>
  <c r="L41" i="26"/>
  <c r="D18" i="25"/>
  <c r="F17" i="25"/>
  <c r="F51" i="25"/>
  <c r="N49" i="22"/>
  <c r="H39" i="21"/>
  <c r="H43" i="21"/>
  <c r="D38" i="21"/>
  <c r="B47" i="21"/>
  <c r="P36" i="21"/>
  <c r="L22" i="21"/>
  <c r="F15" i="21"/>
  <c r="B7" i="21"/>
  <c r="L39" i="21"/>
  <c r="B5" i="27"/>
  <c r="F19" i="27"/>
  <c r="L4" i="26"/>
  <c r="L54" i="26"/>
  <c r="D49" i="27"/>
  <c r="F38" i="26"/>
  <c r="L44" i="26"/>
  <c r="H28" i="25"/>
  <c r="P60" i="21"/>
  <c r="J40" i="21"/>
  <c r="F27" i="21"/>
  <c r="D57" i="27"/>
  <c r="J6" i="27"/>
  <c r="F12" i="26"/>
  <c r="N8" i="21"/>
  <c r="B53" i="21"/>
  <c r="L33" i="25"/>
  <c r="N24" i="22"/>
  <c r="D22" i="21"/>
  <c r="D66" i="21"/>
  <c r="F27" i="27"/>
  <c r="L27" i="27"/>
  <c r="D25" i="27"/>
  <c r="J15" i="26"/>
  <c r="B16" i="26"/>
  <c r="B40" i="26"/>
  <c r="F57" i="26"/>
  <c r="F62" i="26"/>
  <c r="H32" i="25"/>
  <c r="D11" i="25"/>
  <c r="B39" i="25"/>
  <c r="L50" i="25"/>
  <c r="N11" i="22"/>
  <c r="F38" i="21"/>
  <c r="L7" i="21"/>
  <c r="B36" i="21"/>
  <c r="P56" i="21"/>
  <c r="H7" i="21"/>
  <c r="F54" i="21"/>
  <c r="F17" i="27"/>
  <c r="J51" i="27"/>
  <c r="H11" i="26"/>
  <c r="J28" i="26"/>
  <c r="J36" i="25"/>
  <c r="H10" i="25"/>
  <c r="L24" i="25"/>
  <c r="N10" i="22"/>
  <c r="F4" i="21"/>
  <c r="N53" i="21"/>
  <c r="J8" i="21"/>
  <c r="L13" i="21"/>
  <c r="H20" i="26"/>
  <c r="F33" i="27"/>
  <c r="D4" i="27"/>
  <c r="H54" i="27"/>
  <c r="F24" i="27"/>
  <c r="H53" i="25"/>
  <c r="B4" i="27"/>
  <c r="L20" i="26"/>
  <c r="H15" i="26"/>
  <c r="B26" i="26"/>
  <c r="B44" i="25"/>
  <c r="H51" i="25"/>
  <c r="R49" i="22"/>
  <c r="P60" i="22"/>
  <c r="N61" i="22"/>
  <c r="H40" i="21"/>
  <c r="P30" i="21"/>
  <c r="R22" i="21"/>
  <c r="B56" i="21"/>
  <c r="R7" i="21"/>
  <c r="F56" i="27"/>
  <c r="J31" i="27"/>
  <c r="F39" i="27"/>
  <c r="F53" i="26"/>
  <c r="H16" i="26"/>
  <c r="J28" i="25"/>
  <c r="F5" i="25"/>
  <c r="L36" i="25"/>
  <c r="D54" i="25"/>
  <c r="L13" i="25"/>
  <c r="R24" i="22"/>
  <c r="F30" i="21"/>
  <c r="N10" i="21"/>
  <c r="J25" i="26"/>
  <c r="J32" i="25"/>
  <c r="H46" i="21"/>
  <c r="H57" i="25"/>
  <c r="D31" i="27"/>
  <c r="N26" i="22"/>
  <c r="D14" i="27"/>
  <c r="L14" i="27"/>
  <c r="L33" i="26"/>
  <c r="D10" i="27"/>
  <c r="H56" i="26"/>
  <c r="J11" i="25"/>
  <c r="L6" i="25"/>
  <c r="D30" i="21"/>
  <c r="P43" i="21"/>
  <c r="F31" i="21"/>
  <c r="R39" i="21"/>
  <c r="D47" i="21"/>
  <c r="J7" i="21"/>
  <c r="P7" i="21"/>
  <c r="N56" i="21"/>
  <c r="B46" i="21"/>
  <c r="H50" i="27"/>
  <c r="H53" i="27"/>
  <c r="D38" i="26"/>
  <c r="B19" i="26"/>
  <c r="L5" i="25"/>
  <c r="D48" i="25"/>
  <c r="H54" i="25"/>
  <c r="J13" i="25"/>
  <c r="R26" i="22"/>
  <c r="L4" i="21"/>
  <c r="F47" i="26"/>
  <c r="D64" i="21"/>
  <c r="B28" i="25"/>
  <c r="B34" i="27"/>
  <c r="L16" i="25"/>
  <c r="Q41" i="13"/>
  <c r="H41" i="13"/>
  <c r="N42" i="13"/>
  <c r="H42" i="13"/>
  <c r="H153" i="13"/>
  <c r="Q153" i="13"/>
  <c r="T153" i="13"/>
  <c r="Q65" i="10"/>
  <c r="K65" i="10"/>
  <c r="H65" i="10"/>
  <c r="K154" i="11"/>
  <c r="T154" i="11"/>
  <c r="K125" i="25" s="1"/>
  <c r="H154" i="10"/>
  <c r="E154" i="10"/>
  <c r="K80" i="13"/>
  <c r="T80" i="13"/>
  <c r="Q183" i="12"/>
  <c r="E183" i="12"/>
  <c r="E229" i="10"/>
  <c r="H229" i="10"/>
  <c r="T186" i="10"/>
  <c r="E186" i="10"/>
  <c r="N186" i="10"/>
  <c r="N232" i="9"/>
  <c r="AC232" i="9"/>
  <c r="K85" i="10"/>
  <c r="T85" i="10"/>
  <c r="K140" i="10"/>
  <c r="E140" i="10"/>
  <c r="T193" i="13"/>
  <c r="E193" i="13"/>
  <c r="N193" i="13"/>
  <c r="E149" i="12"/>
  <c r="P157" i="26" s="1"/>
  <c r="N149" i="12"/>
  <c r="V157" i="26" s="1"/>
  <c r="E143" i="12"/>
  <c r="N143" i="12"/>
  <c r="K57" i="12"/>
  <c r="T93" i="26" s="1"/>
  <c r="H57" i="12"/>
  <c r="R93" i="26" s="1"/>
  <c r="K37" i="12"/>
  <c r="H37" i="12"/>
  <c r="T37" i="12"/>
  <c r="N166" i="11"/>
  <c r="E166" i="11"/>
  <c r="Q166" i="11"/>
  <c r="T166" i="11"/>
  <c r="N136" i="11"/>
  <c r="Q136" i="11"/>
  <c r="T79" i="11"/>
  <c r="K79" i="11"/>
  <c r="T122" i="10"/>
  <c r="E122" i="10"/>
  <c r="A195" i="24" s="1"/>
  <c r="N122" i="10"/>
  <c r="G195" i="24" s="1"/>
  <c r="Q37" i="10"/>
  <c r="H37" i="10"/>
  <c r="N37" i="10"/>
  <c r="E37" i="10"/>
  <c r="W54" i="9"/>
  <c r="AC54" i="9"/>
  <c r="E54" i="9"/>
  <c r="Q54" i="9"/>
  <c r="K54" i="9"/>
  <c r="T54" i="9"/>
  <c r="Z118" i="9"/>
  <c r="H118" i="9"/>
  <c r="Q118" i="9"/>
  <c r="I111" i="22" s="1"/>
  <c r="E118" i="9"/>
  <c r="N118" i="9"/>
  <c r="W118" i="9"/>
  <c r="Q128" i="9"/>
  <c r="W128" i="9"/>
  <c r="H128" i="9"/>
  <c r="L29" i="22"/>
  <c r="Z173" i="5"/>
  <c r="Q173" i="5"/>
  <c r="E173" i="5"/>
  <c r="Z35" i="5"/>
  <c r="N35" i="5"/>
  <c r="E35" i="5"/>
  <c r="Q35" i="5"/>
  <c r="H35" i="5"/>
  <c r="Z75" i="5"/>
  <c r="AJ83" i="21" s="1"/>
  <c r="H75" i="5"/>
  <c r="X83" i="21" s="1"/>
  <c r="T75" i="5"/>
  <c r="AF83" i="21" s="1"/>
  <c r="K190" i="13"/>
  <c r="T190" i="13"/>
  <c r="E190" i="13"/>
  <c r="N215" i="12"/>
  <c r="E215" i="12"/>
  <c r="H75" i="12"/>
  <c r="R83" i="26" s="1"/>
  <c r="Q75" i="12"/>
  <c r="X83" i="26" s="1"/>
  <c r="K139" i="12"/>
  <c r="H139" i="12"/>
  <c r="Q139" i="12"/>
  <c r="E96" i="12"/>
  <c r="A216" i="26" s="1"/>
  <c r="N96" i="12"/>
  <c r="G216" i="26" s="1"/>
  <c r="K127" i="11"/>
  <c r="H127" i="11"/>
  <c r="R209" i="25" s="1"/>
  <c r="T127" i="11"/>
  <c r="K197" i="10"/>
  <c r="H197" i="10"/>
  <c r="Q197" i="10"/>
  <c r="E197" i="10"/>
  <c r="P92" i="24" s="1"/>
  <c r="N197" i="10"/>
  <c r="H55" i="10"/>
  <c r="T55" i="10"/>
  <c r="Q100" i="10"/>
  <c r="X162" i="24" s="1"/>
  <c r="K100" i="10"/>
  <c r="T162" i="24" s="1"/>
  <c r="T100" i="10"/>
  <c r="Z162" i="24" s="1"/>
  <c r="E199" i="9"/>
  <c r="T199" i="9"/>
  <c r="L46" i="22"/>
  <c r="T88" i="9"/>
  <c r="K88" i="9"/>
  <c r="E141" i="9"/>
  <c r="A86" i="22" s="1"/>
  <c r="Z141" i="9"/>
  <c r="O86" i="22" s="1"/>
  <c r="Q179" i="5"/>
  <c r="I133" i="21" s="1"/>
  <c r="E179" i="5"/>
  <c r="A133" i="21" s="1"/>
  <c r="N179" i="5"/>
  <c r="G133" i="21" s="1"/>
  <c r="W21" i="9"/>
  <c r="AH177" i="22" s="1"/>
  <c r="AC21" i="9"/>
  <c r="AL177" i="22" s="1"/>
  <c r="E21" i="9"/>
  <c r="V177" i="22" s="1"/>
  <c r="Q21" i="9"/>
  <c r="AD177" i="22" s="1"/>
  <c r="Y5" i="21"/>
  <c r="Y39" i="21"/>
  <c r="W138" i="5"/>
  <c r="AH137" i="21" s="1"/>
  <c r="E138" i="5"/>
  <c r="V137" i="21" s="1"/>
  <c r="E57" i="13"/>
  <c r="Q57" i="13"/>
  <c r="N79" i="13"/>
  <c r="E79" i="13"/>
  <c r="K45" i="13"/>
  <c r="T45" i="13"/>
  <c r="E45" i="13"/>
  <c r="N205" i="12"/>
  <c r="V68" i="26" s="1"/>
  <c r="E205" i="12"/>
  <c r="P68" i="26" s="1"/>
  <c r="T205" i="12"/>
  <c r="Z68" i="26" s="1"/>
  <c r="K56" i="12"/>
  <c r="E56" i="12"/>
  <c r="H164" i="11"/>
  <c r="R154" i="25" s="1"/>
  <c r="K164" i="11"/>
  <c r="T154" i="25" s="1"/>
  <c r="T164" i="11"/>
  <c r="Z154" i="25" s="1"/>
  <c r="K106" i="11"/>
  <c r="E172" i="25" s="1"/>
  <c r="T106" i="11"/>
  <c r="K172" i="25" s="1"/>
  <c r="K214" i="10"/>
  <c r="E214" i="10"/>
  <c r="N214" i="10"/>
  <c r="T214" i="10"/>
  <c r="H6" i="11"/>
  <c r="K6" i="11"/>
  <c r="Q178" i="10"/>
  <c r="I132" i="24" s="1"/>
  <c r="T178" i="10"/>
  <c r="K132" i="24" s="1"/>
  <c r="E178" i="10"/>
  <c r="A132" i="24" s="1"/>
  <c r="N178" i="10"/>
  <c r="G132" i="24" s="1"/>
  <c r="K178" i="10"/>
  <c r="E132" i="24" s="1"/>
  <c r="E219" i="10"/>
  <c r="A108" i="24" s="1"/>
  <c r="Q219" i="10"/>
  <c r="I108" i="24" s="1"/>
  <c r="Q89" i="10"/>
  <c r="I130" i="24" s="1"/>
  <c r="E89" i="10"/>
  <c r="A130" i="24" s="1"/>
  <c r="N58" i="10"/>
  <c r="E58" i="10"/>
  <c r="T58" i="10"/>
  <c r="K58" i="10"/>
  <c r="Q58" i="10"/>
  <c r="H58" i="10"/>
  <c r="K125" i="10"/>
  <c r="E162" i="24" s="1"/>
  <c r="E125" i="10"/>
  <c r="Q125" i="10"/>
  <c r="I162" i="24" s="1"/>
  <c r="H42" i="10"/>
  <c r="T42" i="10"/>
  <c r="K42" i="10"/>
  <c r="N26" i="10"/>
  <c r="E26" i="10"/>
  <c r="W230" i="9"/>
  <c r="T230" i="9"/>
  <c r="AC230" i="9"/>
  <c r="Z78" i="9"/>
  <c r="Q78" i="9"/>
  <c r="AC78" i="9"/>
  <c r="K78" i="9"/>
  <c r="H78" i="9"/>
  <c r="W42" i="9"/>
  <c r="M93" i="22" s="1"/>
  <c r="AC42" i="9"/>
  <c r="Q93" i="22" s="1"/>
  <c r="Q42" i="9"/>
  <c r="I93" i="22" s="1"/>
  <c r="T42" i="9"/>
  <c r="K93" i="22" s="1"/>
  <c r="E42" i="9"/>
  <c r="A93" i="22" s="1"/>
  <c r="Z96" i="9"/>
  <c r="O220" i="22" s="1"/>
  <c r="H96" i="9"/>
  <c r="C220" i="22" s="1"/>
  <c r="E96" i="9"/>
  <c r="A220" i="22" s="1"/>
  <c r="Q163" i="5"/>
  <c r="H163" i="5"/>
  <c r="Z163" i="5"/>
  <c r="N163" i="5"/>
  <c r="E163" i="5"/>
  <c r="AC71" i="5"/>
  <c r="N71" i="5"/>
  <c r="N203" i="13"/>
  <c r="K203" i="13"/>
  <c r="N147" i="13"/>
  <c r="T147" i="13"/>
  <c r="E147" i="13"/>
  <c r="Q147" i="13"/>
  <c r="E226" i="12"/>
  <c r="A148" i="26" s="1"/>
  <c r="N226" i="12"/>
  <c r="G148" i="26" s="1"/>
  <c r="H226" i="12"/>
  <c r="C148" i="26" s="1"/>
  <c r="N209" i="12"/>
  <c r="T209" i="12"/>
  <c r="K209" i="12"/>
  <c r="H21" i="13"/>
  <c r="R173" i="27" s="1"/>
  <c r="Q21" i="13"/>
  <c r="X173" i="27" s="1"/>
  <c r="E21" i="13"/>
  <c r="P173" i="27" s="1"/>
  <c r="H194" i="12"/>
  <c r="Q194" i="12"/>
  <c r="Q160" i="12"/>
  <c r="H160" i="12"/>
  <c r="T203" i="11"/>
  <c r="N203" i="11"/>
  <c r="N128" i="11"/>
  <c r="H128" i="11"/>
  <c r="E155" i="11"/>
  <c r="H155" i="11"/>
  <c r="T155" i="11"/>
  <c r="K155" i="11"/>
  <c r="Q51" i="11"/>
  <c r="H51" i="11"/>
  <c r="K30" i="11"/>
  <c r="Q30" i="11"/>
  <c r="E149" i="10"/>
  <c r="P157" i="24" s="1"/>
  <c r="T149" i="10"/>
  <c r="Z157" i="24" s="1"/>
  <c r="H98" i="10"/>
  <c r="E98" i="10"/>
  <c r="A107" i="24" s="1"/>
  <c r="N57" i="10"/>
  <c r="V93" i="24" s="1"/>
  <c r="H57" i="10"/>
  <c r="R93" i="24" s="1"/>
  <c r="H132" i="10"/>
  <c r="T132" i="10"/>
  <c r="K132" i="10"/>
  <c r="H229" i="9"/>
  <c r="AC229" i="9"/>
  <c r="AC166" i="9"/>
  <c r="AL110" i="22" s="1"/>
  <c r="T166" i="9"/>
  <c r="AF110" i="22" s="1"/>
  <c r="E166" i="9"/>
  <c r="V110" i="22" s="1"/>
  <c r="W166" i="9"/>
  <c r="AH110" i="22" s="1"/>
  <c r="K166" i="9"/>
  <c r="Z110" i="22" s="1"/>
  <c r="K84" i="9"/>
  <c r="E160" i="22" s="1"/>
  <c r="Z84" i="9"/>
  <c r="O160" i="22" s="1"/>
  <c r="W22" i="9"/>
  <c r="T22" i="9"/>
  <c r="AC22" i="9"/>
  <c r="E22" i="9"/>
  <c r="Q22" i="9"/>
  <c r="K22" i="9"/>
  <c r="Z112" i="9"/>
  <c r="W112" i="9"/>
  <c r="H112" i="9"/>
  <c r="E112" i="9"/>
  <c r="H131" i="5"/>
  <c r="Q131" i="5"/>
  <c r="E131" i="5"/>
  <c r="N131" i="5"/>
  <c r="Z131" i="5"/>
  <c r="H115" i="5"/>
  <c r="Q115" i="5"/>
  <c r="N201" i="13"/>
  <c r="H201" i="13"/>
  <c r="T185" i="13"/>
  <c r="E185" i="13"/>
  <c r="N185" i="13"/>
  <c r="N120" i="13"/>
  <c r="V169" i="27" s="1"/>
  <c r="E120" i="13"/>
  <c r="P169" i="27" s="1"/>
  <c r="Q50" i="13"/>
  <c r="N50" i="13"/>
  <c r="H50" i="13"/>
  <c r="E114" i="13"/>
  <c r="N114" i="13"/>
  <c r="E199" i="12"/>
  <c r="H199" i="12"/>
  <c r="N164" i="12"/>
  <c r="V154" i="26" s="1"/>
  <c r="E164" i="12"/>
  <c r="P154" i="26" s="1"/>
  <c r="E197" i="11"/>
  <c r="N197" i="11"/>
  <c r="T91" i="11"/>
  <c r="H91" i="11"/>
  <c r="K135" i="11"/>
  <c r="T135" i="11"/>
  <c r="W226" i="9"/>
  <c r="E226" i="9"/>
  <c r="E186" i="9"/>
  <c r="N186" i="9"/>
  <c r="W62" i="9"/>
  <c r="AH86" i="22" s="1"/>
  <c r="Q62" i="9"/>
  <c r="AD86" i="22" s="1"/>
  <c r="Z231" i="5"/>
  <c r="H231" i="5"/>
  <c r="T231" i="5"/>
  <c r="N132" i="5"/>
  <c r="W132" i="5"/>
  <c r="N55" i="5"/>
  <c r="T55" i="5"/>
  <c r="E55" i="5"/>
  <c r="AC55" i="5"/>
  <c r="W55" i="5"/>
  <c r="N198" i="13"/>
  <c r="V71" i="27" s="1"/>
  <c r="K198" i="13"/>
  <c r="T71" i="27" s="1"/>
  <c r="T198" i="13"/>
  <c r="Z71" i="27" s="1"/>
  <c r="E198" i="13"/>
  <c r="P71" i="27" s="1"/>
  <c r="H96" i="13"/>
  <c r="Q96" i="13"/>
  <c r="I216" i="27" s="1"/>
  <c r="N117" i="13"/>
  <c r="G165" i="27" s="1"/>
  <c r="E117" i="13"/>
  <c r="A165" i="27" s="1"/>
  <c r="N49" i="13"/>
  <c r="K49" i="13"/>
  <c r="H49" i="13"/>
  <c r="T49" i="13"/>
  <c r="E49" i="13"/>
  <c r="H12" i="13"/>
  <c r="C92" i="27" s="1"/>
  <c r="Q12" i="13"/>
  <c r="I92" i="27" s="1"/>
  <c r="E12" i="13"/>
  <c r="A92" i="27" s="1"/>
  <c r="N12" i="13"/>
  <c r="G92" i="27" s="1"/>
  <c r="T83" i="11"/>
  <c r="H83" i="11"/>
  <c r="Q83" i="11"/>
  <c r="K111" i="11"/>
  <c r="T212" i="25" s="1"/>
  <c r="E111" i="11"/>
  <c r="P212" i="25" s="1"/>
  <c r="H111" i="11"/>
  <c r="R212" i="25" s="1"/>
  <c r="K58" i="11"/>
  <c r="T58" i="11"/>
  <c r="Q90" i="10"/>
  <c r="I213" i="24" s="1"/>
  <c r="T90" i="10"/>
  <c r="K213" i="24" s="1"/>
  <c r="E90" i="10"/>
  <c r="A213" i="24" s="1"/>
  <c r="K90" i="10"/>
  <c r="E213" i="24" s="1"/>
  <c r="H90" i="10"/>
  <c r="C213" i="24" s="1"/>
  <c r="H31" i="10"/>
  <c r="N31" i="10"/>
  <c r="F46" i="22"/>
  <c r="H48" i="22"/>
  <c r="H117" i="9"/>
  <c r="E117" i="9"/>
  <c r="T117" i="9"/>
  <c r="Q117" i="9"/>
  <c r="Z102" i="9"/>
  <c r="AJ123" i="22" s="1"/>
  <c r="Q102" i="9"/>
  <c r="AD123" i="22" s="1"/>
  <c r="H102" i="9"/>
  <c r="X123" i="22" s="1"/>
  <c r="W102" i="9"/>
  <c r="AH123" i="22" s="1"/>
  <c r="N102" i="9"/>
  <c r="AB123" i="22" s="1"/>
  <c r="E102" i="9"/>
  <c r="V123" i="22" s="1"/>
  <c r="AC102" i="9"/>
  <c r="AL123" i="22" s="1"/>
  <c r="T102" i="9"/>
  <c r="AF123" i="22" s="1"/>
  <c r="K102" i="9"/>
  <c r="Z123" i="22" s="1"/>
  <c r="Z10" i="5"/>
  <c r="E10" i="5"/>
  <c r="Z45" i="5"/>
  <c r="E45" i="5"/>
  <c r="Q45" i="5"/>
  <c r="Z77" i="5"/>
  <c r="AJ202" i="21" s="1"/>
  <c r="H77" i="5"/>
  <c r="X202" i="21" s="1"/>
  <c r="H229" i="12"/>
  <c r="Q229" i="12"/>
  <c r="Q189" i="12"/>
  <c r="H189" i="12"/>
  <c r="N189" i="12"/>
  <c r="E189" i="12"/>
  <c r="K99" i="12"/>
  <c r="H99" i="12"/>
  <c r="E99" i="12"/>
  <c r="T99" i="12"/>
  <c r="H213" i="11"/>
  <c r="Q213" i="11"/>
  <c r="T162" i="11"/>
  <c r="Q162" i="11"/>
  <c r="K162" i="11"/>
  <c r="H162" i="11"/>
  <c r="T118" i="11"/>
  <c r="K118" i="11"/>
  <c r="H116" i="11"/>
  <c r="E116" i="11"/>
  <c r="H118" i="10"/>
  <c r="C107" i="24" s="1"/>
  <c r="T118" i="10"/>
  <c r="N3" i="5"/>
  <c r="G174" i="21" s="1"/>
  <c r="E3" i="5"/>
  <c r="A174" i="21" s="1"/>
  <c r="Q3" i="5"/>
  <c r="I174" i="21" s="1"/>
  <c r="Z3" i="5"/>
  <c r="O174" i="21" s="1"/>
  <c r="H3" i="5"/>
  <c r="C174" i="21" s="1"/>
  <c r="K178" i="13"/>
  <c r="E178" i="13"/>
  <c r="N178" i="13"/>
  <c r="K17" i="13"/>
  <c r="H17" i="13"/>
  <c r="Q17" i="13"/>
  <c r="N9" i="13"/>
  <c r="H9" i="13"/>
  <c r="Q55" i="12"/>
  <c r="H55" i="12"/>
  <c r="K44" i="12"/>
  <c r="N44" i="12"/>
  <c r="H44" i="12"/>
  <c r="H229" i="11"/>
  <c r="R144" i="25" s="1"/>
  <c r="T229" i="11"/>
  <c r="Z144" i="25" s="1"/>
  <c r="Q108" i="11"/>
  <c r="I125" i="25" s="1"/>
  <c r="K108" i="11"/>
  <c r="E125" i="25" s="1"/>
  <c r="H108" i="11"/>
  <c r="C125" i="25" s="1"/>
  <c r="N171" i="10"/>
  <c r="V134" i="24" s="1"/>
  <c r="H171" i="10"/>
  <c r="R134" i="24" s="1"/>
  <c r="N10" i="10"/>
  <c r="E10" i="10"/>
  <c r="T10" i="10"/>
  <c r="K10" i="10"/>
  <c r="Q10" i="10"/>
  <c r="H10" i="10"/>
  <c r="Q77" i="10"/>
  <c r="X202" i="24" s="1"/>
  <c r="N77" i="10"/>
  <c r="V202" i="24" s="1"/>
  <c r="T164" i="10"/>
  <c r="Z154" i="24" s="1"/>
  <c r="K164" i="10"/>
  <c r="T154" i="24" s="1"/>
  <c r="AC116" i="9"/>
  <c r="H116" i="9"/>
  <c r="E207" i="5"/>
  <c r="H207" i="5"/>
  <c r="Z80" i="5"/>
  <c r="O207" i="21" s="1"/>
  <c r="Q80" i="5"/>
  <c r="I207" i="21" s="1"/>
  <c r="Q206" i="13"/>
  <c r="H206" i="13"/>
  <c r="E206" i="13"/>
  <c r="N206" i="13"/>
  <c r="K206" i="13"/>
  <c r="T206" i="13"/>
  <c r="N186" i="13"/>
  <c r="V132" i="27" s="1"/>
  <c r="E186" i="13"/>
  <c r="P132" i="27" s="1"/>
  <c r="T186" i="13"/>
  <c r="Z132" i="27" s="1"/>
  <c r="Q186" i="13"/>
  <c r="X132" i="27" s="1"/>
  <c r="K186" i="13"/>
  <c r="T132" i="27" s="1"/>
  <c r="H186" i="13"/>
  <c r="R132" i="27" s="1"/>
  <c r="N205" i="13"/>
  <c r="E205" i="13"/>
  <c r="K205" i="13"/>
  <c r="H205" i="13"/>
  <c r="T205" i="13"/>
  <c r="Q205" i="13"/>
  <c r="Q175" i="13"/>
  <c r="H175" i="13"/>
  <c r="T175" i="13"/>
  <c r="K175" i="13"/>
  <c r="N175" i="13"/>
  <c r="E175" i="13"/>
  <c r="T165" i="13"/>
  <c r="K78" i="27" s="1"/>
  <c r="N165" i="13"/>
  <c r="G78" i="27" s="1"/>
  <c r="E165" i="13"/>
  <c r="A78" i="27" s="1"/>
  <c r="K165" i="13"/>
  <c r="E78" i="27" s="1"/>
  <c r="H165" i="13"/>
  <c r="C78" i="27" s="1"/>
  <c r="Q165" i="13"/>
  <c r="I78" i="27" s="1"/>
  <c r="E159" i="13"/>
  <c r="N159" i="13"/>
  <c r="K159" i="13"/>
  <c r="T159" i="13"/>
  <c r="H159" i="13"/>
  <c r="Q159" i="13"/>
  <c r="U39" i="27"/>
  <c r="U5" i="27"/>
  <c r="H177" i="13"/>
  <c r="R74" i="27" s="1"/>
  <c r="Q177" i="13"/>
  <c r="X74" i="27" s="1"/>
  <c r="N177" i="13"/>
  <c r="V74" i="27" s="1"/>
  <c r="E177" i="13"/>
  <c r="P74" i="27" s="1"/>
  <c r="K177" i="13"/>
  <c r="T74" i="27" s="1"/>
  <c r="T177" i="13"/>
  <c r="Z74" i="27" s="1"/>
  <c r="T91" i="13"/>
  <c r="Q91" i="13"/>
  <c r="H91" i="13"/>
  <c r="K91" i="13"/>
  <c r="N91" i="13"/>
  <c r="E91" i="13"/>
  <c r="T115" i="13"/>
  <c r="Q115" i="13"/>
  <c r="H115" i="13"/>
  <c r="E115" i="13"/>
  <c r="N115" i="13"/>
  <c r="K115" i="13"/>
  <c r="E78" i="13"/>
  <c r="N78" i="13"/>
  <c r="T78" i="13"/>
  <c r="H78" i="13"/>
  <c r="Q78" i="13"/>
  <c r="K78" i="13"/>
  <c r="N73" i="13"/>
  <c r="K73" i="13"/>
  <c r="T73" i="13"/>
  <c r="H73" i="13"/>
  <c r="Q73" i="13"/>
  <c r="E73" i="13"/>
  <c r="T61" i="13"/>
  <c r="Q61" i="13"/>
  <c r="H61" i="13"/>
  <c r="E61" i="13"/>
  <c r="N61" i="13"/>
  <c r="K61" i="13"/>
  <c r="N39" i="13"/>
  <c r="G96" i="27" s="1"/>
  <c r="E39" i="13"/>
  <c r="Q39" i="13"/>
  <c r="H39" i="13"/>
  <c r="T39" i="13"/>
  <c r="K39" i="13"/>
  <c r="E34" i="13"/>
  <c r="Q34" i="13"/>
  <c r="N34" i="13"/>
  <c r="K34" i="13"/>
  <c r="H34" i="13"/>
  <c r="T34" i="13"/>
  <c r="E62" i="13"/>
  <c r="T62" i="13"/>
  <c r="H62" i="13"/>
  <c r="Q62" i="13"/>
  <c r="K62" i="13"/>
  <c r="N62" i="13"/>
  <c r="K36" i="13"/>
  <c r="T36" i="13"/>
  <c r="E36" i="13"/>
  <c r="N36" i="13"/>
  <c r="H36" i="13"/>
  <c r="Q36" i="13"/>
  <c r="S49" i="27"/>
  <c r="S10" i="27"/>
  <c r="K213" i="12"/>
  <c r="N213" i="12"/>
  <c r="E213" i="12"/>
  <c r="P146" i="26" s="1"/>
  <c r="H213" i="12"/>
  <c r="R146" i="26" s="1"/>
  <c r="T213" i="12"/>
  <c r="Q213" i="12"/>
  <c r="Q165" i="12"/>
  <c r="H165" i="12"/>
  <c r="N165" i="12"/>
  <c r="E165" i="12"/>
  <c r="T165" i="12"/>
  <c r="K165" i="12"/>
  <c r="E145" i="12"/>
  <c r="P139" i="26" s="1"/>
  <c r="N145" i="12"/>
  <c r="V139" i="26" s="1"/>
  <c r="T145" i="12"/>
  <c r="Z139" i="26" s="1"/>
  <c r="K145" i="12"/>
  <c r="T139" i="26" s="1"/>
  <c r="Q145" i="12"/>
  <c r="X139" i="26" s="1"/>
  <c r="H145" i="12"/>
  <c r="R139" i="26" s="1"/>
  <c r="H170" i="12"/>
  <c r="Q170" i="12"/>
  <c r="N170" i="12"/>
  <c r="E170" i="12"/>
  <c r="K170" i="12"/>
  <c r="T170" i="12"/>
  <c r="Q144" i="12"/>
  <c r="H144" i="12"/>
  <c r="N144" i="12"/>
  <c r="E144" i="12"/>
  <c r="K144" i="12"/>
  <c r="T144" i="12"/>
  <c r="Q133" i="12"/>
  <c r="X171" i="26" s="1"/>
  <c r="N133" i="12"/>
  <c r="V171" i="26" s="1"/>
  <c r="E133" i="12"/>
  <c r="P171" i="26" s="1"/>
  <c r="T133" i="12"/>
  <c r="Z171" i="26" s="1"/>
  <c r="K133" i="12"/>
  <c r="T171" i="26" s="1"/>
  <c r="H133" i="12"/>
  <c r="R171" i="26" s="1"/>
  <c r="N136" i="12"/>
  <c r="E136" i="12"/>
  <c r="T136" i="12"/>
  <c r="K136" i="12"/>
  <c r="H136" i="12"/>
  <c r="Q136" i="12"/>
  <c r="E113" i="12"/>
  <c r="P107" i="26" s="1"/>
  <c r="N113" i="12"/>
  <c r="V107" i="26" s="1"/>
  <c r="K113" i="12"/>
  <c r="T107" i="26" s="1"/>
  <c r="T113" i="12"/>
  <c r="Z107" i="26" s="1"/>
  <c r="H113" i="12"/>
  <c r="R107" i="26" s="1"/>
  <c r="Q113" i="12"/>
  <c r="X107" i="26" s="1"/>
  <c r="E89" i="12"/>
  <c r="H89" i="12"/>
  <c r="Q89" i="12"/>
  <c r="N89" i="12"/>
  <c r="K89" i="12"/>
  <c r="T89" i="12"/>
  <c r="N36" i="12"/>
  <c r="G128" i="26" s="1"/>
  <c r="Q36" i="12"/>
  <c r="I128" i="26" s="1"/>
  <c r="E36" i="12"/>
  <c r="K36" i="12"/>
  <c r="E128" i="26" s="1"/>
  <c r="H36" i="12"/>
  <c r="T36" i="12"/>
  <c r="K128" i="26" s="1"/>
  <c r="H98" i="12"/>
  <c r="E98" i="12"/>
  <c r="T98" i="12"/>
  <c r="Q98" i="12"/>
  <c r="N98" i="12"/>
  <c r="K98" i="12"/>
  <c r="N76" i="12"/>
  <c r="Q76" i="12"/>
  <c r="H76" i="12"/>
  <c r="K76" i="12"/>
  <c r="E76" i="12"/>
  <c r="T76" i="12"/>
  <c r="E97" i="12"/>
  <c r="T97" i="12"/>
  <c r="H97" i="12"/>
  <c r="Q97" i="12"/>
  <c r="N97" i="12"/>
  <c r="K97" i="12"/>
  <c r="H90" i="12"/>
  <c r="C213" i="26" s="1"/>
  <c r="Q90" i="12"/>
  <c r="I213" i="26" s="1"/>
  <c r="N90" i="12"/>
  <c r="T90" i="12"/>
  <c r="E90" i="12"/>
  <c r="K90" i="12"/>
  <c r="E53" i="12"/>
  <c r="Q53" i="12"/>
  <c r="H53" i="12"/>
  <c r="N53" i="12"/>
  <c r="T53" i="12"/>
  <c r="K53" i="12"/>
  <c r="T43" i="12"/>
  <c r="K43" i="12"/>
  <c r="H43" i="12"/>
  <c r="C186" i="26" s="1"/>
  <c r="Q43" i="12"/>
  <c r="I186" i="26" s="1"/>
  <c r="N43" i="12"/>
  <c r="G186" i="26" s="1"/>
  <c r="E43" i="12"/>
  <c r="A186" i="26" s="1"/>
  <c r="N71" i="12"/>
  <c r="E71" i="12"/>
  <c r="K71" i="12"/>
  <c r="T71" i="12"/>
  <c r="H71" i="12"/>
  <c r="Q71" i="12"/>
  <c r="T208" i="11"/>
  <c r="K208" i="11"/>
  <c r="Q208" i="11"/>
  <c r="N208" i="11"/>
  <c r="H208" i="11"/>
  <c r="E208" i="11"/>
  <c r="T52" i="12"/>
  <c r="K187" i="26" s="1"/>
  <c r="K52" i="12"/>
  <c r="E187" i="26" s="1"/>
  <c r="Q52" i="12"/>
  <c r="I187" i="26" s="1"/>
  <c r="N52" i="12"/>
  <c r="G187" i="26" s="1"/>
  <c r="H52" i="12"/>
  <c r="C187" i="26" s="1"/>
  <c r="E52" i="12"/>
  <c r="A187" i="26" s="1"/>
  <c r="L55" i="26"/>
  <c r="L2" i="26"/>
  <c r="Q223" i="11"/>
  <c r="I89" i="25" s="1"/>
  <c r="E223" i="11"/>
  <c r="A89" i="25" s="1"/>
  <c r="N223" i="11"/>
  <c r="G89" i="25" s="1"/>
  <c r="K223" i="11"/>
  <c r="E89" i="25" s="1"/>
  <c r="H223" i="11"/>
  <c r="C89" i="25" s="1"/>
  <c r="T223" i="11"/>
  <c r="K89" i="25" s="1"/>
  <c r="AA10" i="26"/>
  <c r="AA49" i="26"/>
  <c r="H3" i="12"/>
  <c r="C174" i="26" s="1"/>
  <c r="K3" i="12"/>
  <c r="E174" i="26" s="1"/>
  <c r="N3" i="12"/>
  <c r="G174" i="26" s="1"/>
  <c r="E3" i="12"/>
  <c r="A174" i="26" s="1"/>
  <c r="T3" i="12"/>
  <c r="K174" i="26" s="1"/>
  <c r="Q3" i="12"/>
  <c r="I174" i="26" s="1"/>
  <c r="Q215" i="11"/>
  <c r="I142" i="25" s="1"/>
  <c r="H215" i="11"/>
  <c r="C142" i="25" s="1"/>
  <c r="N215" i="11"/>
  <c r="G142" i="25" s="1"/>
  <c r="K215" i="11"/>
  <c r="E142" i="25" s="1"/>
  <c r="E215" i="11"/>
  <c r="A142" i="25" s="1"/>
  <c r="T215" i="11"/>
  <c r="K142" i="25" s="1"/>
  <c r="N161" i="11"/>
  <c r="Q161" i="11"/>
  <c r="E161" i="11"/>
  <c r="T161" i="11"/>
  <c r="K161" i="11"/>
  <c r="H161" i="11"/>
  <c r="Q159" i="11"/>
  <c r="K159" i="11"/>
  <c r="T159" i="11"/>
  <c r="N159" i="11"/>
  <c r="E159" i="11"/>
  <c r="H159" i="11"/>
  <c r="E147" i="11"/>
  <c r="K147" i="11"/>
  <c r="Q147" i="11"/>
  <c r="N147" i="11"/>
  <c r="T147" i="11"/>
  <c r="H147" i="11"/>
  <c r="Q143" i="11"/>
  <c r="H143" i="11"/>
  <c r="N143" i="11"/>
  <c r="T143" i="11"/>
  <c r="K143" i="11"/>
  <c r="E143" i="11"/>
  <c r="T117" i="11"/>
  <c r="Q117" i="11"/>
  <c r="H117" i="11"/>
  <c r="E117" i="11"/>
  <c r="P111" i="25" s="1"/>
  <c r="N117" i="11"/>
  <c r="V111" i="25" s="1"/>
  <c r="K117" i="11"/>
  <c r="E88" i="11"/>
  <c r="K88" i="11"/>
  <c r="H88" i="11"/>
  <c r="N88" i="11"/>
  <c r="T88" i="11"/>
  <c r="Q88" i="11"/>
  <c r="N115" i="11"/>
  <c r="Q115" i="11"/>
  <c r="E115" i="11"/>
  <c r="K115" i="11"/>
  <c r="T115" i="11"/>
  <c r="H115" i="11"/>
  <c r="H97" i="11"/>
  <c r="K97" i="11"/>
  <c r="T97" i="11"/>
  <c r="Q97" i="11"/>
  <c r="N97" i="11"/>
  <c r="E97" i="11"/>
  <c r="T69" i="11"/>
  <c r="Z156" i="25" s="1"/>
  <c r="Q69" i="11"/>
  <c r="X156" i="25" s="1"/>
  <c r="H69" i="11"/>
  <c r="R156" i="25" s="1"/>
  <c r="K69" i="11"/>
  <c r="T156" i="25" s="1"/>
  <c r="E69" i="11"/>
  <c r="P156" i="25" s="1"/>
  <c r="N69" i="11"/>
  <c r="V156" i="25" s="1"/>
  <c r="H81" i="11"/>
  <c r="T81" i="11"/>
  <c r="E81" i="11"/>
  <c r="Q81" i="11"/>
  <c r="N81" i="11"/>
  <c r="K81" i="11"/>
  <c r="E40" i="11"/>
  <c r="K40" i="11"/>
  <c r="T40" i="11"/>
  <c r="Q40" i="11"/>
  <c r="N40" i="11"/>
  <c r="H40" i="11"/>
  <c r="Q60" i="11"/>
  <c r="T60" i="11"/>
  <c r="K60" i="11"/>
  <c r="H60" i="11"/>
  <c r="N60" i="11"/>
  <c r="E60" i="11"/>
  <c r="Q52" i="11"/>
  <c r="E52" i="11"/>
  <c r="A187" i="25" s="1"/>
  <c r="N52" i="11"/>
  <c r="G187" i="25" s="1"/>
  <c r="T52" i="11"/>
  <c r="K187" i="25" s="1"/>
  <c r="K52" i="11"/>
  <c r="E187" i="25" s="1"/>
  <c r="H52" i="11"/>
  <c r="E32" i="11"/>
  <c r="P184" i="25" s="1"/>
  <c r="H32" i="11"/>
  <c r="R184" i="25" s="1"/>
  <c r="T32" i="11"/>
  <c r="Z184" i="25" s="1"/>
  <c r="Q32" i="11"/>
  <c r="X184" i="25" s="1"/>
  <c r="N32" i="11"/>
  <c r="V184" i="25" s="1"/>
  <c r="K32" i="11"/>
  <c r="T184" i="25" s="1"/>
  <c r="H2" i="25"/>
  <c r="H55" i="25"/>
  <c r="N19" i="11"/>
  <c r="T19" i="11"/>
  <c r="K19" i="11"/>
  <c r="H19" i="11"/>
  <c r="E19" i="11"/>
  <c r="Q19" i="11"/>
  <c r="K42" i="11"/>
  <c r="T42" i="11"/>
  <c r="N42" i="11"/>
  <c r="E42" i="11"/>
  <c r="Q42" i="11"/>
  <c r="H42" i="11"/>
  <c r="W53" i="25"/>
  <c r="E64" i="11"/>
  <c r="N64" i="11"/>
  <c r="G189" i="25" s="1"/>
  <c r="Q64" i="11"/>
  <c r="I189" i="25" s="1"/>
  <c r="H64" i="11"/>
  <c r="T64" i="11"/>
  <c r="K189" i="25" s="1"/>
  <c r="K64" i="11"/>
  <c r="T201" i="10"/>
  <c r="K201" i="10"/>
  <c r="Q201" i="10"/>
  <c r="H201" i="10"/>
  <c r="N201" i="10"/>
  <c r="E201" i="10"/>
  <c r="N223" i="10"/>
  <c r="G89" i="24" s="1"/>
  <c r="Q223" i="10"/>
  <c r="I89" i="24" s="1"/>
  <c r="H223" i="10"/>
  <c r="C89" i="24" s="1"/>
  <c r="E223" i="10"/>
  <c r="A89" i="24" s="1"/>
  <c r="K223" i="10"/>
  <c r="E89" i="24" s="1"/>
  <c r="T223" i="10"/>
  <c r="K89" i="24" s="1"/>
  <c r="N215" i="10"/>
  <c r="Q215" i="10"/>
  <c r="I142" i="24" s="1"/>
  <c r="E215" i="10"/>
  <c r="K215" i="10"/>
  <c r="E142" i="24" s="1"/>
  <c r="T215" i="10"/>
  <c r="H215" i="10"/>
  <c r="C142" i="24" s="1"/>
  <c r="T177" i="10"/>
  <c r="K164" i="24" s="1"/>
  <c r="K177" i="10"/>
  <c r="E164" i="24" s="1"/>
  <c r="Q177" i="10"/>
  <c r="I164" i="24" s="1"/>
  <c r="H177" i="10"/>
  <c r="C164" i="24" s="1"/>
  <c r="E177" i="10"/>
  <c r="N177" i="10"/>
  <c r="G164" i="24" s="1"/>
  <c r="Q143" i="10"/>
  <c r="N143" i="10"/>
  <c r="K143" i="10"/>
  <c r="T143" i="10"/>
  <c r="H143" i="10"/>
  <c r="E143" i="10"/>
  <c r="Q73" i="10"/>
  <c r="I148" i="24" s="1"/>
  <c r="E73" i="10"/>
  <c r="N73" i="10"/>
  <c r="K73" i="10"/>
  <c r="H73" i="10"/>
  <c r="C148" i="24" s="1"/>
  <c r="T73" i="10"/>
  <c r="K148" i="24" s="1"/>
  <c r="E179" i="10"/>
  <c r="A133" i="24" s="1"/>
  <c r="N179" i="10"/>
  <c r="G133" i="24" s="1"/>
  <c r="T179" i="10"/>
  <c r="Q179" i="10"/>
  <c r="I133" i="24" s="1"/>
  <c r="K179" i="10"/>
  <c r="H179" i="10"/>
  <c r="C133" i="24" s="1"/>
  <c r="T120" i="10"/>
  <c r="N120" i="10"/>
  <c r="K120" i="10"/>
  <c r="H120" i="10"/>
  <c r="Q120" i="10"/>
  <c r="E120" i="10"/>
  <c r="E155" i="10"/>
  <c r="N155" i="10"/>
  <c r="Q155" i="10"/>
  <c r="H155" i="10"/>
  <c r="T155" i="10"/>
  <c r="K155" i="10"/>
  <c r="T144" i="10"/>
  <c r="N144" i="10"/>
  <c r="E144" i="10"/>
  <c r="Q144" i="10"/>
  <c r="K144" i="10"/>
  <c r="H144" i="10"/>
  <c r="K117" i="10"/>
  <c r="E202" i="24" s="1"/>
  <c r="Q117" i="10"/>
  <c r="I202" i="24" s="1"/>
  <c r="H117" i="10"/>
  <c r="C202" i="24" s="1"/>
  <c r="T117" i="10"/>
  <c r="K202" i="24" s="1"/>
  <c r="E117" i="10"/>
  <c r="A202" i="24" s="1"/>
  <c r="N117" i="10"/>
  <c r="G202" i="24" s="1"/>
  <c r="N182" i="10"/>
  <c r="G78" i="24" s="1"/>
  <c r="E182" i="10"/>
  <c r="A78" i="24" s="1"/>
  <c r="K182" i="10"/>
  <c r="E78" i="24" s="1"/>
  <c r="H182" i="10"/>
  <c r="C78" i="24" s="1"/>
  <c r="T182" i="10"/>
  <c r="K78" i="24" s="1"/>
  <c r="Q182" i="10"/>
  <c r="I78" i="24" s="1"/>
  <c r="N150" i="10"/>
  <c r="E150" i="10"/>
  <c r="K150" i="10"/>
  <c r="H150" i="10"/>
  <c r="T150" i="10"/>
  <c r="Q150" i="10"/>
  <c r="K141" i="10"/>
  <c r="T141" i="10"/>
  <c r="H141" i="10"/>
  <c r="Q141" i="10"/>
  <c r="E141" i="10"/>
  <c r="N141" i="10"/>
  <c r="N62" i="10"/>
  <c r="V86" i="24" s="1"/>
  <c r="H62" i="10"/>
  <c r="R86" i="24" s="1"/>
  <c r="Q62" i="10"/>
  <c r="X86" i="24" s="1"/>
  <c r="K62" i="10"/>
  <c r="T86" i="24" s="1"/>
  <c r="E62" i="10"/>
  <c r="P86" i="24" s="1"/>
  <c r="T62" i="10"/>
  <c r="Z86" i="24" s="1"/>
  <c r="N33" i="10"/>
  <c r="E33" i="10"/>
  <c r="Q33" i="10"/>
  <c r="K33" i="10"/>
  <c r="T33" i="10"/>
  <c r="H33" i="10"/>
  <c r="Z178" i="9"/>
  <c r="N178" i="9"/>
  <c r="Q178" i="9"/>
  <c r="E178" i="9"/>
  <c r="K178" i="9"/>
  <c r="W178" i="9"/>
  <c r="H178" i="9"/>
  <c r="T178" i="9"/>
  <c r="AC178" i="9"/>
  <c r="N94" i="10"/>
  <c r="E94" i="10"/>
  <c r="K94" i="10"/>
  <c r="T94" i="10"/>
  <c r="H94" i="10"/>
  <c r="Q94" i="10"/>
  <c r="T223" i="9"/>
  <c r="K89" i="22" s="1"/>
  <c r="AC223" i="9"/>
  <c r="Q89" i="22" s="1"/>
  <c r="Q223" i="9"/>
  <c r="I89" i="22" s="1"/>
  <c r="Z223" i="9"/>
  <c r="O89" i="22" s="1"/>
  <c r="W223" i="9"/>
  <c r="M89" i="22" s="1"/>
  <c r="K223" i="9"/>
  <c r="E89" i="22" s="1"/>
  <c r="H223" i="9"/>
  <c r="C89" i="22" s="1"/>
  <c r="E223" i="9"/>
  <c r="A89" i="22" s="1"/>
  <c r="N223" i="9"/>
  <c r="G89" i="22" s="1"/>
  <c r="AC203" i="9"/>
  <c r="W203" i="9"/>
  <c r="AH196" i="22" s="1"/>
  <c r="Z203" i="9"/>
  <c r="N203" i="9"/>
  <c r="H203" i="9"/>
  <c r="Q203" i="9"/>
  <c r="K203" i="9"/>
  <c r="T203" i="9"/>
  <c r="E203" i="9"/>
  <c r="L35" i="22"/>
  <c r="N156" i="9"/>
  <c r="G143" i="22" s="1"/>
  <c r="W156" i="9"/>
  <c r="M143" i="22" s="1"/>
  <c r="AC156" i="9"/>
  <c r="Q143" i="22" s="1"/>
  <c r="T156" i="9"/>
  <c r="K143" i="22" s="1"/>
  <c r="K156" i="9"/>
  <c r="E143" i="22" s="1"/>
  <c r="H156" i="9"/>
  <c r="C143" i="22" s="1"/>
  <c r="E156" i="9"/>
  <c r="A143" i="22" s="1"/>
  <c r="Q156" i="9"/>
  <c r="I143" i="22" s="1"/>
  <c r="Z156" i="9"/>
  <c r="O143" i="22" s="1"/>
  <c r="T83" i="9"/>
  <c r="K83" i="9"/>
  <c r="AC83" i="9"/>
  <c r="H83" i="9"/>
  <c r="Q83" i="9"/>
  <c r="Z83" i="9"/>
  <c r="W83" i="9"/>
  <c r="E83" i="9"/>
  <c r="N83" i="9"/>
  <c r="S53" i="24"/>
  <c r="T227" i="9"/>
  <c r="Z227" i="9"/>
  <c r="Q227" i="9"/>
  <c r="H227" i="9"/>
  <c r="E227" i="9"/>
  <c r="N227" i="9"/>
  <c r="W227" i="9"/>
  <c r="K227" i="9"/>
  <c r="AC227" i="9"/>
  <c r="K13" i="10"/>
  <c r="T13" i="10"/>
  <c r="H13" i="10"/>
  <c r="R180" i="24" s="1"/>
  <c r="Q13" i="10"/>
  <c r="I138" i="24" s="1"/>
  <c r="E13" i="10"/>
  <c r="N13" i="10"/>
  <c r="G138" i="24" s="1"/>
  <c r="H15" i="22"/>
  <c r="T175" i="9"/>
  <c r="AF82" i="22" s="1"/>
  <c r="E175" i="9"/>
  <c r="V82" i="22" s="1"/>
  <c r="W175" i="9"/>
  <c r="AH82" i="22" s="1"/>
  <c r="K175" i="9"/>
  <c r="Z82" i="22" s="1"/>
  <c r="AC175" i="9"/>
  <c r="AL82" i="22" s="1"/>
  <c r="Q175" i="9"/>
  <c r="AD82" i="22" s="1"/>
  <c r="Z175" i="9"/>
  <c r="AJ82" i="22" s="1"/>
  <c r="N175" i="9"/>
  <c r="AB82" i="22" s="1"/>
  <c r="H175" i="9"/>
  <c r="X82" i="22" s="1"/>
  <c r="F9" i="22"/>
  <c r="Z126" i="9"/>
  <c r="N126" i="9"/>
  <c r="W126" i="9"/>
  <c r="K126" i="9"/>
  <c r="T126" i="9"/>
  <c r="AC126" i="9"/>
  <c r="H126" i="9"/>
  <c r="E126" i="9"/>
  <c r="Q126" i="9"/>
  <c r="T123" i="9"/>
  <c r="W123" i="9"/>
  <c r="K123" i="9"/>
  <c r="AC123" i="9"/>
  <c r="H123" i="9"/>
  <c r="Q123" i="9"/>
  <c r="N123" i="9"/>
  <c r="Z123" i="9"/>
  <c r="E123" i="9"/>
  <c r="F63" i="22"/>
  <c r="L23" i="22"/>
  <c r="T51" i="9"/>
  <c r="Z51" i="9"/>
  <c r="N51" i="9"/>
  <c r="W51" i="9"/>
  <c r="K51" i="9"/>
  <c r="H51" i="9"/>
  <c r="AC51" i="9"/>
  <c r="Q51" i="9"/>
  <c r="E51" i="9"/>
  <c r="T19" i="9"/>
  <c r="Z19" i="9"/>
  <c r="K19" i="9"/>
  <c r="H19" i="9"/>
  <c r="AC19" i="9"/>
  <c r="Q19" i="9"/>
  <c r="N19" i="9"/>
  <c r="E19" i="9"/>
  <c r="W19" i="9"/>
  <c r="J30" i="22"/>
  <c r="H47" i="22"/>
  <c r="J39" i="22"/>
  <c r="AE9" i="22"/>
  <c r="AE43" i="22"/>
  <c r="N76" i="9"/>
  <c r="G209" i="22" s="1"/>
  <c r="W76" i="9"/>
  <c r="M209" i="22" s="1"/>
  <c r="Z76" i="9"/>
  <c r="O209" i="22" s="1"/>
  <c r="E76" i="9"/>
  <c r="A209" i="22" s="1"/>
  <c r="AC76" i="9"/>
  <c r="Q209" i="22" s="1"/>
  <c r="H76" i="9"/>
  <c r="C209" i="22" s="1"/>
  <c r="T76" i="9"/>
  <c r="K209" i="22" s="1"/>
  <c r="Q76" i="9"/>
  <c r="I209" i="22" s="1"/>
  <c r="K76" i="9"/>
  <c r="E209" i="22" s="1"/>
  <c r="B33" i="22"/>
  <c r="B31" i="22"/>
  <c r="N108" i="9"/>
  <c r="W108" i="9"/>
  <c r="H108" i="9"/>
  <c r="Q108" i="9"/>
  <c r="Z108" i="9"/>
  <c r="E108" i="9"/>
  <c r="K108" i="9"/>
  <c r="AC108" i="9"/>
  <c r="T108" i="9"/>
  <c r="L37" i="22"/>
  <c r="AC204" i="9"/>
  <c r="Q136" i="22" s="1"/>
  <c r="W204" i="9"/>
  <c r="Z204" i="9"/>
  <c r="O136" i="22" s="1"/>
  <c r="Q204" i="9"/>
  <c r="T204" i="9"/>
  <c r="K204" i="9"/>
  <c r="E136" i="22" s="1"/>
  <c r="E204" i="9"/>
  <c r="N204" i="9"/>
  <c r="H204" i="9"/>
  <c r="B38" i="22"/>
  <c r="D19" i="22"/>
  <c r="N192" i="9"/>
  <c r="AC192" i="9"/>
  <c r="H192" i="9"/>
  <c r="Q192" i="9"/>
  <c r="W192" i="9"/>
  <c r="T192" i="9"/>
  <c r="Z192" i="9"/>
  <c r="K192" i="9"/>
  <c r="E192" i="9"/>
  <c r="N180" i="9"/>
  <c r="Z180" i="9"/>
  <c r="Q180" i="9"/>
  <c r="H180" i="9"/>
  <c r="E180" i="9"/>
  <c r="T180" i="9"/>
  <c r="AC180" i="9"/>
  <c r="K180" i="9"/>
  <c r="W180" i="9"/>
  <c r="H16" i="22"/>
  <c r="B27" i="22"/>
  <c r="J13" i="22"/>
  <c r="J41" i="22"/>
  <c r="Z158" i="9"/>
  <c r="W158" i="9"/>
  <c r="N158" i="9"/>
  <c r="E158" i="9"/>
  <c r="AC158" i="9"/>
  <c r="K158" i="9"/>
  <c r="H158" i="9"/>
  <c r="T158" i="9"/>
  <c r="Q158" i="9"/>
  <c r="T155" i="9"/>
  <c r="W155" i="9"/>
  <c r="N155" i="9"/>
  <c r="E155" i="9"/>
  <c r="K155" i="9"/>
  <c r="Z155" i="9"/>
  <c r="H155" i="9"/>
  <c r="Q155" i="9"/>
  <c r="AC155" i="9"/>
  <c r="L31" i="22"/>
  <c r="H133" i="9"/>
  <c r="X171" i="22" s="1"/>
  <c r="T133" i="9"/>
  <c r="AF171" i="22" s="1"/>
  <c r="AC133" i="9"/>
  <c r="AL171" i="22" s="1"/>
  <c r="Q133" i="9"/>
  <c r="AD171" i="22" s="1"/>
  <c r="E133" i="9"/>
  <c r="V171" i="22" s="1"/>
  <c r="Z133" i="9"/>
  <c r="AJ171" i="22" s="1"/>
  <c r="N133" i="9"/>
  <c r="AB171" i="22" s="1"/>
  <c r="W133" i="9"/>
  <c r="AH171" i="22" s="1"/>
  <c r="K133" i="9"/>
  <c r="Z171" i="22" s="1"/>
  <c r="H73" i="9"/>
  <c r="N73" i="9"/>
  <c r="G152" i="22" s="1"/>
  <c r="K73" i="9"/>
  <c r="E152" i="22" s="1"/>
  <c r="E73" i="9"/>
  <c r="Q73" i="9"/>
  <c r="AC73" i="9"/>
  <c r="Z73" i="9"/>
  <c r="W73" i="9"/>
  <c r="M152" i="22" s="1"/>
  <c r="T73" i="9"/>
  <c r="K152" i="22" s="1"/>
  <c r="N64" i="9"/>
  <c r="T64" i="9"/>
  <c r="Q64" i="9"/>
  <c r="Z64" i="9"/>
  <c r="E64" i="9"/>
  <c r="W64" i="9"/>
  <c r="K64" i="9"/>
  <c r="AC64" i="9"/>
  <c r="H64" i="9"/>
  <c r="AC216" i="5"/>
  <c r="E216" i="5"/>
  <c r="W216" i="5"/>
  <c r="N216" i="5"/>
  <c r="T216" i="5"/>
  <c r="K216" i="5"/>
  <c r="Q216" i="5"/>
  <c r="Z216" i="5"/>
  <c r="H216" i="5"/>
  <c r="W185" i="5"/>
  <c r="AC185" i="5"/>
  <c r="T185" i="5"/>
  <c r="K185" i="5"/>
  <c r="H185" i="5"/>
  <c r="Q185" i="5"/>
  <c r="E185" i="5"/>
  <c r="Z185" i="5"/>
  <c r="N185" i="5"/>
  <c r="B59" i="22"/>
  <c r="B6" i="22"/>
  <c r="N24" i="9"/>
  <c r="T24" i="9"/>
  <c r="Q24" i="9"/>
  <c r="Z24" i="9"/>
  <c r="E24" i="9"/>
  <c r="W24" i="9"/>
  <c r="K24" i="9"/>
  <c r="AC24" i="9"/>
  <c r="H24" i="9"/>
  <c r="B2" i="22"/>
  <c r="Z74" i="9"/>
  <c r="O208" i="22" s="1"/>
  <c r="W74" i="9"/>
  <c r="K74" i="9"/>
  <c r="AC74" i="9"/>
  <c r="N74" i="9"/>
  <c r="H74" i="9"/>
  <c r="C208" i="22" s="1"/>
  <c r="T74" i="9"/>
  <c r="K208" i="22" s="1"/>
  <c r="E74" i="9"/>
  <c r="Q74" i="9"/>
  <c r="I208" i="22" s="1"/>
  <c r="Y57" i="22"/>
  <c r="Y2" i="22"/>
  <c r="D5" i="22"/>
  <c r="F3" i="22"/>
  <c r="F56" i="22"/>
  <c r="Q66" i="5"/>
  <c r="AD204" i="21" s="1"/>
  <c r="W66" i="5"/>
  <c r="AH204" i="21" s="1"/>
  <c r="N66" i="5"/>
  <c r="AB204" i="21" s="1"/>
  <c r="E66" i="5"/>
  <c r="V204" i="21" s="1"/>
  <c r="AC66" i="5"/>
  <c r="AL204" i="21" s="1"/>
  <c r="Z66" i="5"/>
  <c r="AJ204" i="21" s="1"/>
  <c r="K66" i="5"/>
  <c r="Z204" i="21" s="1"/>
  <c r="H66" i="5"/>
  <c r="X204" i="21" s="1"/>
  <c r="T66" i="5"/>
  <c r="AF204" i="21" s="1"/>
  <c r="W53" i="5"/>
  <c r="N53" i="5"/>
  <c r="E53" i="5"/>
  <c r="AC53" i="5"/>
  <c r="Q53" i="5"/>
  <c r="T53" i="5"/>
  <c r="H53" i="5"/>
  <c r="K53" i="5"/>
  <c r="Z53" i="5"/>
  <c r="AA54" i="21"/>
  <c r="B9" i="21"/>
  <c r="B37" i="21"/>
  <c r="W97" i="5"/>
  <c r="Z97" i="5"/>
  <c r="Q97" i="5"/>
  <c r="H97" i="5"/>
  <c r="E97" i="5"/>
  <c r="T97" i="5"/>
  <c r="AC97" i="5"/>
  <c r="N97" i="5"/>
  <c r="K97" i="5"/>
  <c r="J37" i="21"/>
  <c r="J9" i="21"/>
  <c r="K39" i="5"/>
  <c r="Z39" i="5"/>
  <c r="Q39" i="5"/>
  <c r="H39" i="5"/>
  <c r="W39" i="5"/>
  <c r="T39" i="5"/>
  <c r="AC39" i="5"/>
  <c r="E39" i="5"/>
  <c r="N39" i="5"/>
  <c r="G96" i="21" s="1"/>
  <c r="AC20" i="5"/>
  <c r="Q179" i="21" s="1"/>
  <c r="E20" i="5"/>
  <c r="A179" i="21" s="1"/>
  <c r="Z20" i="5"/>
  <c r="O179" i="21" s="1"/>
  <c r="Q20" i="5"/>
  <c r="I179" i="21" s="1"/>
  <c r="H20" i="5"/>
  <c r="C179" i="21" s="1"/>
  <c r="N20" i="5"/>
  <c r="G179" i="21" s="1"/>
  <c r="K20" i="5"/>
  <c r="E179" i="21" s="1"/>
  <c r="W20" i="5"/>
  <c r="M179" i="21" s="1"/>
  <c r="T20" i="5"/>
  <c r="K179" i="21" s="1"/>
  <c r="AI3" i="22"/>
  <c r="AI58" i="22"/>
  <c r="Q142" i="5"/>
  <c r="H142" i="5"/>
  <c r="Z142" i="5"/>
  <c r="E142" i="5"/>
  <c r="T142" i="5"/>
  <c r="N142" i="5"/>
  <c r="AC142" i="5"/>
  <c r="W142" i="5"/>
  <c r="K142" i="5"/>
  <c r="W49" i="5"/>
  <c r="Z49" i="5"/>
  <c r="Q49" i="5"/>
  <c r="H49" i="5"/>
  <c r="E49" i="5"/>
  <c r="T49" i="5"/>
  <c r="AC49" i="5"/>
  <c r="N49" i="5"/>
  <c r="K49" i="5"/>
  <c r="AC176" i="5"/>
  <c r="AL130" i="21" s="1"/>
  <c r="E176" i="5"/>
  <c r="V130" i="21" s="1"/>
  <c r="T176" i="5"/>
  <c r="AF130" i="21" s="1"/>
  <c r="K176" i="5"/>
  <c r="Z130" i="21" s="1"/>
  <c r="N176" i="5"/>
  <c r="AB130" i="21" s="1"/>
  <c r="Z176" i="5"/>
  <c r="AJ130" i="21" s="1"/>
  <c r="W176" i="5"/>
  <c r="AH130" i="21" s="1"/>
  <c r="H176" i="5"/>
  <c r="X130" i="21" s="1"/>
  <c r="Q176" i="5"/>
  <c r="AD130" i="21" s="1"/>
  <c r="H53" i="22"/>
  <c r="W157" i="5"/>
  <c r="AH79" i="21" s="1"/>
  <c r="AC157" i="5"/>
  <c r="AL79" i="21" s="1"/>
  <c r="T157" i="5"/>
  <c r="AF79" i="21" s="1"/>
  <c r="K157" i="5"/>
  <c r="Z79" i="21" s="1"/>
  <c r="H157" i="5"/>
  <c r="X79" i="21" s="1"/>
  <c r="Q157" i="5"/>
  <c r="AD79" i="21" s="1"/>
  <c r="E157" i="5"/>
  <c r="V79" i="21" s="1"/>
  <c r="Z157" i="5"/>
  <c r="AJ79" i="21" s="1"/>
  <c r="N157" i="5"/>
  <c r="AB79" i="21" s="1"/>
  <c r="W129" i="5"/>
  <c r="AH122" i="21" s="1"/>
  <c r="Z129" i="5"/>
  <c r="AJ122" i="21" s="1"/>
  <c r="Q129" i="5"/>
  <c r="AD122" i="21" s="1"/>
  <c r="H129" i="5"/>
  <c r="K129" i="5"/>
  <c r="Z122" i="21" s="1"/>
  <c r="E129" i="5"/>
  <c r="V122" i="21" s="1"/>
  <c r="T129" i="5"/>
  <c r="AF122" i="21" s="1"/>
  <c r="N129" i="5"/>
  <c r="AB122" i="21" s="1"/>
  <c r="AC129" i="5"/>
  <c r="AL122" i="21" s="1"/>
  <c r="K167" i="5"/>
  <c r="Z167" i="5"/>
  <c r="Q167" i="5"/>
  <c r="H167" i="5"/>
  <c r="T167" i="5"/>
  <c r="AC167" i="5"/>
  <c r="E167" i="5"/>
  <c r="W167" i="5"/>
  <c r="N167" i="5"/>
  <c r="L52" i="21"/>
  <c r="Q74" i="5"/>
  <c r="AC74" i="5"/>
  <c r="T74" i="5"/>
  <c r="K74" i="5"/>
  <c r="H74" i="5"/>
  <c r="C204" i="21" s="1"/>
  <c r="W74" i="5"/>
  <c r="E74" i="5"/>
  <c r="Z74" i="5"/>
  <c r="N74" i="5"/>
  <c r="AC96" i="5"/>
  <c r="E96" i="5"/>
  <c r="T96" i="5"/>
  <c r="K141" i="21" s="1"/>
  <c r="K96" i="5"/>
  <c r="E141" i="21" s="1"/>
  <c r="W96" i="5"/>
  <c r="H96" i="5"/>
  <c r="Q96" i="5"/>
  <c r="Z96" i="5"/>
  <c r="N96" i="5"/>
  <c r="Y54" i="21"/>
  <c r="W141" i="5"/>
  <c r="M86" i="21" s="1"/>
  <c r="AC141" i="5"/>
  <c r="Q86" i="21" s="1"/>
  <c r="T141" i="5"/>
  <c r="K86" i="21" s="1"/>
  <c r="K141" i="5"/>
  <c r="E86" i="21" s="1"/>
  <c r="H141" i="5"/>
  <c r="C86" i="21" s="1"/>
  <c r="Q141" i="5"/>
  <c r="I86" i="21" s="1"/>
  <c r="E141" i="5"/>
  <c r="A86" i="21" s="1"/>
  <c r="Z141" i="5"/>
  <c r="O86" i="21" s="1"/>
  <c r="N141" i="5"/>
  <c r="G86" i="21" s="1"/>
  <c r="W113" i="5"/>
  <c r="M190" i="21" s="1"/>
  <c r="Z113" i="5"/>
  <c r="Q113" i="5"/>
  <c r="I190" i="21" s="1"/>
  <c r="H113" i="5"/>
  <c r="N113" i="5"/>
  <c r="G190" i="21" s="1"/>
  <c r="AC113" i="5"/>
  <c r="K113" i="5"/>
  <c r="E190" i="21" s="1"/>
  <c r="E113" i="5"/>
  <c r="T113" i="5"/>
  <c r="AE53" i="21"/>
  <c r="AK58" i="22"/>
  <c r="AK3" i="22"/>
  <c r="T204" i="13"/>
  <c r="Z175" i="27" s="1"/>
  <c r="K204" i="13"/>
  <c r="H204" i="13"/>
  <c r="Q204" i="13"/>
  <c r="X175" i="27" s="1"/>
  <c r="E204" i="13"/>
  <c r="P175" i="27" s="1"/>
  <c r="N204" i="13"/>
  <c r="G132" i="27" s="1"/>
  <c r="N194" i="13"/>
  <c r="E194" i="13"/>
  <c r="T194" i="13"/>
  <c r="Q194" i="13"/>
  <c r="K194" i="13"/>
  <c r="H194" i="13"/>
  <c r="E199" i="13"/>
  <c r="A173" i="27" s="1"/>
  <c r="T199" i="13"/>
  <c r="K173" i="27" s="1"/>
  <c r="K199" i="13"/>
  <c r="E173" i="27" s="1"/>
  <c r="Q199" i="13"/>
  <c r="I173" i="27" s="1"/>
  <c r="N199" i="13"/>
  <c r="G173" i="27" s="1"/>
  <c r="H199" i="13"/>
  <c r="C173" i="27" s="1"/>
  <c r="Q167" i="13"/>
  <c r="E167" i="13"/>
  <c r="N167" i="13"/>
  <c r="K167" i="13"/>
  <c r="T167" i="13"/>
  <c r="H167" i="13"/>
  <c r="K154" i="13"/>
  <c r="E154" i="13"/>
  <c r="N154" i="13"/>
  <c r="Q154" i="13"/>
  <c r="H154" i="13"/>
  <c r="T154" i="13"/>
  <c r="T143" i="13"/>
  <c r="K143" i="13"/>
  <c r="E143" i="13"/>
  <c r="Q143" i="13"/>
  <c r="N143" i="13"/>
  <c r="H143" i="13"/>
  <c r="Q39" i="27"/>
  <c r="Q5" i="27"/>
  <c r="Q156" i="13"/>
  <c r="E156" i="13"/>
  <c r="N156" i="13"/>
  <c r="K156" i="13"/>
  <c r="T156" i="13"/>
  <c r="H156" i="13"/>
  <c r="Q148" i="13"/>
  <c r="I192" i="27" s="1"/>
  <c r="K148" i="13"/>
  <c r="E192" i="27" s="1"/>
  <c r="E148" i="13"/>
  <c r="N148" i="13"/>
  <c r="T148" i="13"/>
  <c r="K192" i="27" s="1"/>
  <c r="H148" i="13"/>
  <c r="C192" i="27" s="1"/>
  <c r="Q98" i="13"/>
  <c r="N98" i="13"/>
  <c r="E98" i="13"/>
  <c r="T98" i="13"/>
  <c r="K98" i="13"/>
  <c r="H98" i="13"/>
  <c r="H95" i="13"/>
  <c r="C122" i="27" s="1"/>
  <c r="N95" i="13"/>
  <c r="G122" i="27" s="1"/>
  <c r="E95" i="13"/>
  <c r="A122" i="27" s="1"/>
  <c r="K95" i="13"/>
  <c r="E122" i="27" s="1"/>
  <c r="T95" i="13"/>
  <c r="K122" i="27" s="1"/>
  <c r="Q95" i="13"/>
  <c r="I122" i="27" s="1"/>
  <c r="Q68" i="13"/>
  <c r="H68" i="13"/>
  <c r="N68" i="13"/>
  <c r="E68" i="13"/>
  <c r="T68" i="13"/>
  <c r="K68" i="13"/>
  <c r="L2" i="14"/>
  <c r="T15" i="13"/>
  <c r="K15" i="13"/>
  <c r="Q15" i="13"/>
  <c r="E15" i="13"/>
  <c r="N15" i="13"/>
  <c r="H15" i="13"/>
  <c r="Q124" i="13"/>
  <c r="N124" i="13"/>
  <c r="K124" i="13"/>
  <c r="H124" i="13"/>
  <c r="E124" i="13"/>
  <c r="T124" i="13"/>
  <c r="H63" i="13"/>
  <c r="K63" i="13"/>
  <c r="T63" i="13"/>
  <c r="N63" i="13"/>
  <c r="E63" i="13"/>
  <c r="Q63" i="13"/>
  <c r="Q25" i="13"/>
  <c r="H25" i="13"/>
  <c r="K25" i="13"/>
  <c r="E25" i="13"/>
  <c r="T25" i="13"/>
  <c r="N25" i="13"/>
  <c r="T23" i="13"/>
  <c r="H23" i="13"/>
  <c r="E23" i="13"/>
  <c r="Q23" i="13"/>
  <c r="N23" i="13"/>
  <c r="K23" i="13"/>
  <c r="D52" i="27"/>
  <c r="N5" i="13"/>
  <c r="V176" i="27" s="1"/>
  <c r="K5" i="13"/>
  <c r="T176" i="27" s="1"/>
  <c r="H5" i="13"/>
  <c r="R176" i="27" s="1"/>
  <c r="Q5" i="13"/>
  <c r="X176" i="27" s="1"/>
  <c r="E5" i="13"/>
  <c r="P176" i="27" s="1"/>
  <c r="T5" i="13"/>
  <c r="Z176" i="27" s="1"/>
  <c r="Q14" i="13"/>
  <c r="N14" i="13"/>
  <c r="E14" i="13"/>
  <c r="K14" i="13"/>
  <c r="T14" i="13"/>
  <c r="H14" i="13"/>
  <c r="L37" i="26"/>
  <c r="L9" i="26"/>
  <c r="Q175" i="12"/>
  <c r="X78" i="26" s="1"/>
  <c r="H175" i="12"/>
  <c r="R78" i="26" s="1"/>
  <c r="N175" i="12"/>
  <c r="V78" i="26" s="1"/>
  <c r="E175" i="12"/>
  <c r="P78" i="26" s="1"/>
  <c r="K175" i="12"/>
  <c r="T78" i="26" s="1"/>
  <c r="T175" i="12"/>
  <c r="Z78" i="26" s="1"/>
  <c r="K193" i="12"/>
  <c r="N193" i="12"/>
  <c r="H193" i="12"/>
  <c r="T193" i="12"/>
  <c r="E193" i="12"/>
  <c r="Q193" i="12"/>
  <c r="T185" i="12"/>
  <c r="H185" i="12"/>
  <c r="Q185" i="12"/>
  <c r="E185" i="12"/>
  <c r="N185" i="12"/>
  <c r="K185" i="12"/>
  <c r="N182" i="12"/>
  <c r="K182" i="12"/>
  <c r="T182" i="12"/>
  <c r="H182" i="12"/>
  <c r="Q182" i="12"/>
  <c r="E182" i="12"/>
  <c r="E129" i="12"/>
  <c r="Q129" i="12"/>
  <c r="H129" i="12"/>
  <c r="N129" i="12"/>
  <c r="K129" i="12"/>
  <c r="T129" i="12"/>
  <c r="Q125" i="12"/>
  <c r="I162" i="26" s="1"/>
  <c r="T125" i="12"/>
  <c r="K125" i="12"/>
  <c r="E162" i="26" s="1"/>
  <c r="E125" i="12"/>
  <c r="A162" i="26" s="1"/>
  <c r="N125" i="12"/>
  <c r="G162" i="26" s="1"/>
  <c r="H125" i="12"/>
  <c r="C162" i="26" s="1"/>
  <c r="H106" i="12"/>
  <c r="C172" i="26" s="1"/>
  <c r="T106" i="12"/>
  <c r="K172" i="26" s="1"/>
  <c r="Q106" i="12"/>
  <c r="I172" i="26" s="1"/>
  <c r="E106" i="12"/>
  <c r="A172" i="26" s="1"/>
  <c r="N106" i="12"/>
  <c r="G172" i="26" s="1"/>
  <c r="K106" i="12"/>
  <c r="E172" i="26" s="1"/>
  <c r="T104" i="12"/>
  <c r="Q104" i="12"/>
  <c r="H104" i="12"/>
  <c r="E104" i="12"/>
  <c r="N104" i="12"/>
  <c r="K104" i="12"/>
  <c r="Q101" i="12"/>
  <c r="E101" i="12"/>
  <c r="N101" i="12"/>
  <c r="T101" i="12"/>
  <c r="K101" i="12"/>
  <c r="H101" i="12"/>
  <c r="Q65" i="12"/>
  <c r="H65" i="12"/>
  <c r="E65" i="12"/>
  <c r="N65" i="12"/>
  <c r="T65" i="12"/>
  <c r="K65" i="12"/>
  <c r="Q77" i="12"/>
  <c r="X202" i="26" s="1"/>
  <c r="N77" i="12"/>
  <c r="V202" i="26" s="1"/>
  <c r="E77" i="12"/>
  <c r="P202" i="26" s="1"/>
  <c r="T77" i="12"/>
  <c r="Z202" i="26" s="1"/>
  <c r="H77" i="12"/>
  <c r="R202" i="26" s="1"/>
  <c r="K77" i="12"/>
  <c r="T202" i="26" s="1"/>
  <c r="K47" i="12"/>
  <c r="N47" i="12"/>
  <c r="H47" i="12"/>
  <c r="T47" i="12"/>
  <c r="Q47" i="12"/>
  <c r="E47" i="12"/>
  <c r="K63" i="12"/>
  <c r="E201" i="26" s="1"/>
  <c r="N63" i="12"/>
  <c r="E63" i="12"/>
  <c r="H63" i="12"/>
  <c r="Q63" i="12"/>
  <c r="T63" i="12"/>
  <c r="Q33" i="12"/>
  <c r="E33" i="12"/>
  <c r="N33" i="12"/>
  <c r="T33" i="12"/>
  <c r="K33" i="12"/>
  <c r="H33" i="12"/>
  <c r="N21" i="12"/>
  <c r="V173" i="26" s="1"/>
  <c r="K21" i="12"/>
  <c r="T173" i="26" s="1"/>
  <c r="T21" i="12"/>
  <c r="Z173" i="26" s="1"/>
  <c r="Q21" i="12"/>
  <c r="X173" i="26" s="1"/>
  <c r="H21" i="12"/>
  <c r="R173" i="26" s="1"/>
  <c r="E21" i="12"/>
  <c r="P173" i="26" s="1"/>
  <c r="H11" i="12"/>
  <c r="Q11" i="12"/>
  <c r="E11" i="12"/>
  <c r="N11" i="12"/>
  <c r="T11" i="12"/>
  <c r="K11" i="12"/>
  <c r="T26" i="12"/>
  <c r="H26" i="12"/>
  <c r="K26" i="12"/>
  <c r="E26" i="12"/>
  <c r="Q26" i="12"/>
  <c r="N26" i="12"/>
  <c r="N13" i="12"/>
  <c r="V180" i="26" s="1"/>
  <c r="K13" i="12"/>
  <c r="T180" i="26" s="1"/>
  <c r="H13" i="12"/>
  <c r="R180" i="26" s="1"/>
  <c r="T13" i="12"/>
  <c r="Z180" i="26" s="1"/>
  <c r="E13" i="12"/>
  <c r="P180" i="26" s="1"/>
  <c r="Q13" i="12"/>
  <c r="X180" i="26" s="1"/>
  <c r="Q6" i="12"/>
  <c r="X179" i="26" s="1"/>
  <c r="T6" i="12"/>
  <c r="Z179" i="26" s="1"/>
  <c r="K6" i="12"/>
  <c r="T179" i="26" s="1"/>
  <c r="H6" i="12"/>
  <c r="R179" i="26" s="1"/>
  <c r="E6" i="12"/>
  <c r="P179" i="26" s="1"/>
  <c r="N6" i="12"/>
  <c r="V179" i="26" s="1"/>
  <c r="Q14" i="12"/>
  <c r="I175" i="26" s="1"/>
  <c r="N14" i="12"/>
  <c r="K14" i="12"/>
  <c r="H14" i="12"/>
  <c r="T14" i="12"/>
  <c r="E14" i="12"/>
  <c r="A175" i="26" s="1"/>
  <c r="Q218" i="11"/>
  <c r="H218" i="11"/>
  <c r="T218" i="11"/>
  <c r="E218" i="11"/>
  <c r="N218" i="11"/>
  <c r="K218" i="11"/>
  <c r="H212" i="11"/>
  <c r="R145" i="25" s="1"/>
  <c r="Q212" i="11"/>
  <c r="X145" i="25" s="1"/>
  <c r="N212" i="11"/>
  <c r="V145" i="25" s="1"/>
  <c r="K212" i="11"/>
  <c r="T145" i="25" s="1"/>
  <c r="T212" i="11"/>
  <c r="Z145" i="25" s="1"/>
  <c r="E212" i="11"/>
  <c r="P145" i="25" s="1"/>
  <c r="T200" i="11"/>
  <c r="Q200" i="11"/>
  <c r="H200" i="11"/>
  <c r="E200" i="11"/>
  <c r="N200" i="11"/>
  <c r="K200" i="11"/>
  <c r="N198" i="11"/>
  <c r="Q198" i="11"/>
  <c r="H198" i="11"/>
  <c r="T198" i="11"/>
  <c r="K198" i="11"/>
  <c r="E198" i="11"/>
  <c r="Q183" i="11"/>
  <c r="N183" i="11"/>
  <c r="E183" i="11"/>
  <c r="T183" i="11"/>
  <c r="K183" i="11"/>
  <c r="H183" i="11"/>
  <c r="F37" i="25"/>
  <c r="F9" i="25"/>
  <c r="L37" i="25"/>
  <c r="L9" i="25"/>
  <c r="H153" i="11"/>
  <c r="N153" i="11"/>
  <c r="K153" i="11"/>
  <c r="T153" i="11"/>
  <c r="E153" i="11"/>
  <c r="Q153" i="11"/>
  <c r="H140" i="11"/>
  <c r="Q140" i="11"/>
  <c r="N140" i="11"/>
  <c r="K140" i="11"/>
  <c r="E140" i="11"/>
  <c r="T140" i="11"/>
  <c r="J9" i="25"/>
  <c r="J37" i="25"/>
  <c r="N174" i="11"/>
  <c r="K174" i="11"/>
  <c r="H174" i="11"/>
  <c r="T174" i="11"/>
  <c r="E174" i="11"/>
  <c r="Q174" i="11"/>
  <c r="K94" i="11"/>
  <c r="T128" i="25" s="1"/>
  <c r="Q94" i="11"/>
  <c r="X128" i="25" s="1"/>
  <c r="E94" i="11"/>
  <c r="P128" i="25" s="1"/>
  <c r="H94" i="11"/>
  <c r="R128" i="25" s="1"/>
  <c r="T94" i="11"/>
  <c r="Z128" i="25" s="1"/>
  <c r="N94" i="11"/>
  <c r="V128" i="25" s="1"/>
  <c r="Q126" i="11"/>
  <c r="E126" i="11"/>
  <c r="N126" i="11"/>
  <c r="K126" i="11"/>
  <c r="T126" i="11"/>
  <c r="H126" i="11"/>
  <c r="E120" i="11"/>
  <c r="Q120" i="11"/>
  <c r="H120" i="11"/>
  <c r="K120" i="11"/>
  <c r="T120" i="11"/>
  <c r="K194" i="25" s="1"/>
  <c r="N120" i="11"/>
  <c r="T85" i="11"/>
  <c r="Z214" i="25" s="1"/>
  <c r="Q85" i="11"/>
  <c r="X214" i="25" s="1"/>
  <c r="N85" i="11"/>
  <c r="V214" i="25" s="1"/>
  <c r="H85" i="11"/>
  <c r="R214" i="25" s="1"/>
  <c r="E85" i="11"/>
  <c r="P214" i="25" s="1"/>
  <c r="K85" i="11"/>
  <c r="T214" i="25" s="1"/>
  <c r="T21" i="11"/>
  <c r="H21" i="11"/>
  <c r="N21" i="11"/>
  <c r="K21" i="11"/>
  <c r="Q21" i="11"/>
  <c r="E21" i="11"/>
  <c r="Q20" i="11"/>
  <c r="H20" i="11"/>
  <c r="C179" i="25" s="1"/>
  <c r="K20" i="11"/>
  <c r="T20" i="11"/>
  <c r="E20" i="11"/>
  <c r="N20" i="11"/>
  <c r="Q36" i="11"/>
  <c r="I128" i="25" s="1"/>
  <c r="E36" i="11"/>
  <c r="A128" i="25" s="1"/>
  <c r="K36" i="11"/>
  <c r="E128" i="25" s="1"/>
  <c r="H36" i="11"/>
  <c r="C128" i="25" s="1"/>
  <c r="T36" i="11"/>
  <c r="K128" i="25" s="1"/>
  <c r="N36" i="11"/>
  <c r="G128" i="25" s="1"/>
  <c r="T210" i="10"/>
  <c r="K210" i="10"/>
  <c r="L7" i="14" s="1"/>
  <c r="Q210" i="10"/>
  <c r="H210" i="10"/>
  <c r="L5" i="14" s="1"/>
  <c r="N210" i="10"/>
  <c r="E210" i="10"/>
  <c r="Q202" i="10"/>
  <c r="H202" i="10"/>
  <c r="N202" i="10"/>
  <c r="E202" i="10"/>
  <c r="T202" i="10"/>
  <c r="K202" i="10"/>
  <c r="N198" i="10"/>
  <c r="V71" i="24" s="1"/>
  <c r="T198" i="10"/>
  <c r="Z71" i="24" s="1"/>
  <c r="K198" i="10"/>
  <c r="T71" i="24" s="1"/>
  <c r="Q198" i="10"/>
  <c r="X71" i="24" s="1"/>
  <c r="H198" i="10"/>
  <c r="R71" i="24" s="1"/>
  <c r="E198" i="10"/>
  <c r="P71" i="24" s="1"/>
  <c r="E115" i="10"/>
  <c r="Q115" i="10"/>
  <c r="N115" i="10"/>
  <c r="K115" i="10"/>
  <c r="T115" i="10"/>
  <c r="H115" i="10"/>
  <c r="H188" i="10"/>
  <c r="N188" i="10"/>
  <c r="G199" i="24" s="1"/>
  <c r="E188" i="10"/>
  <c r="A199" i="24" s="1"/>
  <c r="T188" i="10"/>
  <c r="K188" i="10"/>
  <c r="Q188" i="10"/>
  <c r="I199" i="24" s="1"/>
  <c r="E147" i="10"/>
  <c r="P79" i="24" s="1"/>
  <c r="N147" i="10"/>
  <c r="V79" i="24" s="1"/>
  <c r="Q147" i="10"/>
  <c r="X79" i="24" s="1"/>
  <c r="K147" i="10"/>
  <c r="T79" i="24" s="1"/>
  <c r="H147" i="10"/>
  <c r="R79" i="24" s="1"/>
  <c r="T147" i="10"/>
  <c r="Z79" i="24" s="1"/>
  <c r="T152" i="10"/>
  <c r="Z153" i="24" s="1"/>
  <c r="N152" i="10"/>
  <c r="V153" i="24" s="1"/>
  <c r="E152" i="10"/>
  <c r="P153" i="24" s="1"/>
  <c r="Q152" i="10"/>
  <c r="X153" i="24" s="1"/>
  <c r="H152" i="10"/>
  <c r="R153" i="24" s="1"/>
  <c r="K152" i="10"/>
  <c r="T153" i="24" s="1"/>
  <c r="H108" i="10"/>
  <c r="C125" i="24" s="1"/>
  <c r="T108" i="10"/>
  <c r="K125" i="24" s="1"/>
  <c r="Q108" i="10"/>
  <c r="I125" i="24" s="1"/>
  <c r="E108" i="10"/>
  <c r="A125" i="24" s="1"/>
  <c r="N108" i="10"/>
  <c r="G125" i="24" s="1"/>
  <c r="K108" i="10"/>
  <c r="E125" i="24" s="1"/>
  <c r="Q81" i="10"/>
  <c r="H81" i="10"/>
  <c r="N81" i="10"/>
  <c r="K81" i="10"/>
  <c r="T81" i="10"/>
  <c r="E81" i="10"/>
  <c r="T48" i="10"/>
  <c r="H48" i="10"/>
  <c r="Q48" i="10"/>
  <c r="N48" i="10"/>
  <c r="K48" i="10"/>
  <c r="E48" i="10"/>
  <c r="E187" i="10"/>
  <c r="Q187" i="10"/>
  <c r="H187" i="10"/>
  <c r="N187" i="10"/>
  <c r="T187" i="10"/>
  <c r="K187" i="10"/>
  <c r="Q146" i="10"/>
  <c r="H146" i="10"/>
  <c r="K146" i="10"/>
  <c r="T146" i="10"/>
  <c r="E146" i="10"/>
  <c r="N146" i="10"/>
  <c r="T153" i="10"/>
  <c r="K153" i="10"/>
  <c r="N153" i="10"/>
  <c r="E153" i="10"/>
  <c r="H153" i="10"/>
  <c r="Q153" i="10"/>
  <c r="F20" i="22"/>
  <c r="H28" i="10"/>
  <c r="R181" i="24" s="1"/>
  <c r="T28" i="10"/>
  <c r="Z181" i="24" s="1"/>
  <c r="K28" i="10"/>
  <c r="T181" i="24" s="1"/>
  <c r="Q28" i="10"/>
  <c r="X181" i="24" s="1"/>
  <c r="E28" i="10"/>
  <c r="P181" i="24" s="1"/>
  <c r="N28" i="10"/>
  <c r="V181" i="24" s="1"/>
  <c r="T211" i="9"/>
  <c r="AF97" i="22" s="1"/>
  <c r="Z211" i="9"/>
  <c r="AJ97" i="22" s="1"/>
  <c r="Q211" i="9"/>
  <c r="AD97" i="22" s="1"/>
  <c r="H211" i="9"/>
  <c r="X97" i="22" s="1"/>
  <c r="N211" i="9"/>
  <c r="AB97" i="22" s="1"/>
  <c r="W211" i="9"/>
  <c r="AH97" i="22" s="1"/>
  <c r="AC211" i="9"/>
  <c r="AL97" i="22" s="1"/>
  <c r="E211" i="9"/>
  <c r="V97" i="22" s="1"/>
  <c r="K211" i="9"/>
  <c r="Z97" i="22" s="1"/>
  <c r="K45" i="10"/>
  <c r="E184" i="24" s="1"/>
  <c r="N45" i="10"/>
  <c r="G184" i="24" s="1"/>
  <c r="E45" i="10"/>
  <c r="A184" i="24" s="1"/>
  <c r="T45" i="10"/>
  <c r="K184" i="24" s="1"/>
  <c r="Q45" i="10"/>
  <c r="I184" i="24" s="1"/>
  <c r="H45" i="10"/>
  <c r="C184" i="24" s="1"/>
  <c r="K69" i="10"/>
  <c r="T156" i="24" s="1"/>
  <c r="N69" i="10"/>
  <c r="V156" i="24" s="1"/>
  <c r="H69" i="10"/>
  <c r="R156" i="24" s="1"/>
  <c r="Q69" i="10"/>
  <c r="X156" i="24" s="1"/>
  <c r="E69" i="10"/>
  <c r="P156" i="24" s="1"/>
  <c r="T69" i="10"/>
  <c r="Z156" i="24" s="1"/>
  <c r="Q39" i="10"/>
  <c r="N39" i="10"/>
  <c r="V182" i="24" s="1"/>
  <c r="E39" i="10"/>
  <c r="P182" i="24" s="1"/>
  <c r="T39" i="10"/>
  <c r="H39" i="10"/>
  <c r="K39" i="10"/>
  <c r="L13" i="14"/>
  <c r="B36" i="22"/>
  <c r="H68" i="10"/>
  <c r="T68" i="10"/>
  <c r="Q68" i="10"/>
  <c r="X200" i="24" s="1"/>
  <c r="K68" i="10"/>
  <c r="E68" i="10"/>
  <c r="P206" i="24" s="1"/>
  <c r="N68" i="10"/>
  <c r="V206" i="24" s="1"/>
  <c r="U54" i="24"/>
  <c r="Q7" i="10"/>
  <c r="X177" i="24" s="1"/>
  <c r="T7" i="10"/>
  <c r="Z177" i="24" s="1"/>
  <c r="H7" i="10"/>
  <c r="R177" i="24" s="1"/>
  <c r="E7" i="10"/>
  <c r="P177" i="24" s="1"/>
  <c r="N7" i="10"/>
  <c r="V177" i="24" s="1"/>
  <c r="K7" i="10"/>
  <c r="T177" i="24" s="1"/>
  <c r="F35" i="22"/>
  <c r="L62" i="22"/>
  <c r="T96" i="10"/>
  <c r="Q96" i="10"/>
  <c r="H96" i="10"/>
  <c r="N96" i="10"/>
  <c r="E96" i="10"/>
  <c r="K96" i="10"/>
  <c r="H52" i="10"/>
  <c r="E52" i="10"/>
  <c r="N52" i="10"/>
  <c r="K52" i="10"/>
  <c r="T52" i="10"/>
  <c r="Q52" i="10"/>
  <c r="W53" i="24"/>
  <c r="N22" i="10"/>
  <c r="E22" i="10"/>
  <c r="K22" i="10"/>
  <c r="Q22" i="10"/>
  <c r="H22" i="10"/>
  <c r="T22" i="10"/>
  <c r="H4" i="10"/>
  <c r="K4" i="10"/>
  <c r="T4" i="10"/>
  <c r="Q4" i="10"/>
  <c r="E4" i="10"/>
  <c r="N4" i="10"/>
  <c r="T231" i="9"/>
  <c r="K231" i="9"/>
  <c r="AC231" i="9"/>
  <c r="H231" i="9"/>
  <c r="Q231" i="9"/>
  <c r="Z231" i="9"/>
  <c r="E231" i="9"/>
  <c r="N231" i="9"/>
  <c r="W231" i="9"/>
  <c r="Z208" i="9"/>
  <c r="AC208" i="9"/>
  <c r="W208" i="9"/>
  <c r="E208" i="9"/>
  <c r="Q208" i="9"/>
  <c r="H208" i="9"/>
  <c r="N208" i="9"/>
  <c r="T208" i="9"/>
  <c r="K208" i="9"/>
  <c r="B40" i="22"/>
  <c r="F41" i="22"/>
  <c r="F13" i="22"/>
  <c r="F26" i="22"/>
  <c r="L25" i="22"/>
  <c r="D63" i="22"/>
  <c r="Z98" i="9"/>
  <c r="W98" i="9"/>
  <c r="N98" i="9"/>
  <c r="E98" i="9"/>
  <c r="T98" i="9"/>
  <c r="AC98" i="9"/>
  <c r="H98" i="9"/>
  <c r="Q98" i="9"/>
  <c r="K98" i="9"/>
  <c r="T47" i="9"/>
  <c r="AF105" i="22" s="1"/>
  <c r="Z47" i="9"/>
  <c r="AJ105" i="22" s="1"/>
  <c r="H47" i="9"/>
  <c r="X105" i="22" s="1"/>
  <c r="AC47" i="9"/>
  <c r="AL105" i="22" s="1"/>
  <c r="Q47" i="9"/>
  <c r="AD105" i="22" s="1"/>
  <c r="E47" i="9"/>
  <c r="V105" i="22" s="1"/>
  <c r="N47" i="9"/>
  <c r="AB105" i="22" s="1"/>
  <c r="W47" i="9"/>
  <c r="AH105" i="22" s="1"/>
  <c r="K47" i="9"/>
  <c r="Z105" i="22" s="1"/>
  <c r="T15" i="9"/>
  <c r="Z15" i="9"/>
  <c r="E15" i="9"/>
  <c r="N15" i="9"/>
  <c r="W15" i="9"/>
  <c r="K15" i="9"/>
  <c r="H15" i="9"/>
  <c r="Q15" i="9"/>
  <c r="AC15" i="9"/>
  <c r="H169" i="9"/>
  <c r="W169" i="9"/>
  <c r="Q169" i="9"/>
  <c r="N169" i="9"/>
  <c r="E169" i="9"/>
  <c r="AC169" i="9"/>
  <c r="Z169" i="9"/>
  <c r="K169" i="9"/>
  <c r="T169" i="9"/>
  <c r="N168" i="9"/>
  <c r="W168" i="9"/>
  <c r="Q168" i="9"/>
  <c r="T168" i="9"/>
  <c r="E168" i="9"/>
  <c r="AC168" i="9"/>
  <c r="K168" i="9"/>
  <c r="Z168" i="9"/>
  <c r="H168" i="9"/>
  <c r="W9" i="22"/>
  <c r="W43" i="22"/>
  <c r="H157" i="9"/>
  <c r="Z157" i="9"/>
  <c r="Q157" i="9"/>
  <c r="AC157" i="9"/>
  <c r="T157" i="9"/>
  <c r="K157" i="9"/>
  <c r="E157" i="9"/>
  <c r="N157" i="9"/>
  <c r="W157" i="9"/>
  <c r="T151" i="9"/>
  <c r="Q151" i="9"/>
  <c r="E151" i="9"/>
  <c r="AC151" i="9"/>
  <c r="Z151" i="9"/>
  <c r="N151" i="9"/>
  <c r="W151" i="9"/>
  <c r="K151" i="9"/>
  <c r="H151" i="9"/>
  <c r="D25" i="22"/>
  <c r="AC205" i="9"/>
  <c r="W205" i="9"/>
  <c r="Z205" i="9"/>
  <c r="T205" i="9"/>
  <c r="Q205" i="9"/>
  <c r="H205" i="9"/>
  <c r="E205" i="9"/>
  <c r="K205" i="9"/>
  <c r="N205" i="9"/>
  <c r="N220" i="9"/>
  <c r="T220" i="9"/>
  <c r="AC220" i="9"/>
  <c r="H220" i="9"/>
  <c r="Q220" i="9"/>
  <c r="Z220" i="9"/>
  <c r="E220" i="9"/>
  <c r="K220" i="9"/>
  <c r="W220" i="9"/>
  <c r="B18" i="22"/>
  <c r="Z206" i="9"/>
  <c r="AC206" i="9"/>
  <c r="W206" i="9"/>
  <c r="N206" i="9"/>
  <c r="E206" i="9"/>
  <c r="Q206" i="9"/>
  <c r="K206" i="9"/>
  <c r="T206" i="9"/>
  <c r="H206" i="9"/>
  <c r="J38" i="22"/>
  <c r="AC195" i="9"/>
  <c r="W195" i="9"/>
  <c r="Z195" i="9"/>
  <c r="N195" i="9"/>
  <c r="E195" i="9"/>
  <c r="V136" i="22" s="1"/>
  <c r="T195" i="9"/>
  <c r="AF136" i="22" s="1"/>
  <c r="Q195" i="9"/>
  <c r="AD136" i="22" s="1"/>
  <c r="K195" i="9"/>
  <c r="H195" i="9"/>
  <c r="X136" i="22" s="1"/>
  <c r="F16" i="22"/>
  <c r="H113" i="9"/>
  <c r="C194" i="22" s="1"/>
  <c r="K113" i="9"/>
  <c r="E194" i="22" s="1"/>
  <c r="T113" i="9"/>
  <c r="K194" i="22" s="1"/>
  <c r="AC113" i="9"/>
  <c r="Q194" i="22" s="1"/>
  <c r="Z113" i="9"/>
  <c r="O194" i="22" s="1"/>
  <c r="E113" i="9"/>
  <c r="A194" i="22" s="1"/>
  <c r="N113" i="9"/>
  <c r="G194" i="22" s="1"/>
  <c r="Q113" i="9"/>
  <c r="I194" i="22" s="1"/>
  <c r="W113" i="9"/>
  <c r="M194" i="22" s="1"/>
  <c r="P41" i="22"/>
  <c r="P13" i="22"/>
  <c r="F18" i="22"/>
  <c r="D31" i="22"/>
  <c r="F25" i="22"/>
  <c r="Z90" i="9"/>
  <c r="O217" i="22" s="1"/>
  <c r="T90" i="9"/>
  <c r="K217" i="22" s="1"/>
  <c r="AC90" i="9"/>
  <c r="Q217" i="22" s="1"/>
  <c r="Q90" i="9"/>
  <c r="I217" i="22" s="1"/>
  <c r="H90" i="9"/>
  <c r="C217" i="22" s="1"/>
  <c r="W90" i="9"/>
  <c r="M217" i="22" s="1"/>
  <c r="N90" i="9"/>
  <c r="G217" i="22" s="1"/>
  <c r="K90" i="9"/>
  <c r="E217" i="22" s="1"/>
  <c r="E90" i="9"/>
  <c r="A217" i="22" s="1"/>
  <c r="N68" i="9"/>
  <c r="AB206" i="22" s="1"/>
  <c r="T68" i="9"/>
  <c r="AF206" i="22" s="1"/>
  <c r="Q68" i="9"/>
  <c r="AD206" i="22" s="1"/>
  <c r="Z68" i="9"/>
  <c r="AJ206" i="22" s="1"/>
  <c r="K68" i="9"/>
  <c r="Z206" i="22" s="1"/>
  <c r="W68" i="9"/>
  <c r="AH206" i="22" s="1"/>
  <c r="H68" i="9"/>
  <c r="X206" i="22" s="1"/>
  <c r="E68" i="9"/>
  <c r="V206" i="22" s="1"/>
  <c r="AC68" i="9"/>
  <c r="AL206" i="22" s="1"/>
  <c r="N28" i="9"/>
  <c r="T28" i="9"/>
  <c r="AC28" i="9"/>
  <c r="H28" i="9"/>
  <c r="Q28" i="9"/>
  <c r="Z28" i="9"/>
  <c r="E28" i="9"/>
  <c r="W28" i="9"/>
  <c r="K28" i="9"/>
  <c r="C7" i="22"/>
  <c r="W213" i="5"/>
  <c r="AH146" i="21" s="1"/>
  <c r="AC213" i="5"/>
  <c r="AL146" i="21" s="1"/>
  <c r="T213" i="5"/>
  <c r="AF146" i="21" s="1"/>
  <c r="K213" i="5"/>
  <c r="Z146" i="21" s="1"/>
  <c r="H213" i="5"/>
  <c r="X146" i="21" s="1"/>
  <c r="Q213" i="5"/>
  <c r="AD146" i="21" s="1"/>
  <c r="E213" i="5"/>
  <c r="V146" i="21" s="1"/>
  <c r="Z213" i="5"/>
  <c r="AJ146" i="21" s="1"/>
  <c r="N213" i="5"/>
  <c r="AB146" i="21" s="1"/>
  <c r="Q182" i="5"/>
  <c r="AC182" i="5"/>
  <c r="T182" i="5"/>
  <c r="K182" i="5"/>
  <c r="W182" i="5"/>
  <c r="H182" i="5"/>
  <c r="E182" i="5"/>
  <c r="Z182" i="5"/>
  <c r="N182" i="5"/>
  <c r="AC156" i="5"/>
  <c r="E156" i="5"/>
  <c r="W156" i="5"/>
  <c r="N156" i="5"/>
  <c r="T156" i="5"/>
  <c r="K156" i="5"/>
  <c r="Z156" i="5"/>
  <c r="H156" i="5"/>
  <c r="Q156" i="5"/>
  <c r="AC124" i="5"/>
  <c r="Q123" i="21" s="1"/>
  <c r="E124" i="5"/>
  <c r="A123" i="21" s="1"/>
  <c r="W124" i="5"/>
  <c r="M123" i="21" s="1"/>
  <c r="N124" i="5"/>
  <c r="G123" i="21" s="1"/>
  <c r="T124" i="5"/>
  <c r="K123" i="21" s="1"/>
  <c r="K124" i="5"/>
  <c r="E123" i="21" s="1"/>
  <c r="H124" i="5"/>
  <c r="C123" i="21" s="1"/>
  <c r="Z124" i="5"/>
  <c r="O123" i="21" s="1"/>
  <c r="Q124" i="5"/>
  <c r="I123" i="21" s="1"/>
  <c r="AC92" i="5"/>
  <c r="E92" i="5"/>
  <c r="W92" i="5"/>
  <c r="N92" i="5"/>
  <c r="T92" i="5"/>
  <c r="K92" i="5"/>
  <c r="Q92" i="5"/>
  <c r="H92" i="5"/>
  <c r="Z92" i="5"/>
  <c r="AC60" i="5"/>
  <c r="AL189" i="21" s="1"/>
  <c r="E60" i="5"/>
  <c r="V189" i="21" s="1"/>
  <c r="W60" i="5"/>
  <c r="AH189" i="21" s="1"/>
  <c r="N60" i="5"/>
  <c r="AB189" i="21" s="1"/>
  <c r="T60" i="5"/>
  <c r="AF189" i="21" s="1"/>
  <c r="K60" i="5"/>
  <c r="Z189" i="21" s="1"/>
  <c r="Z60" i="5"/>
  <c r="AJ189" i="21" s="1"/>
  <c r="H60" i="5"/>
  <c r="X189" i="21" s="1"/>
  <c r="Q60" i="5"/>
  <c r="AD189" i="21" s="1"/>
  <c r="AC28" i="5"/>
  <c r="E28" i="5"/>
  <c r="W28" i="5"/>
  <c r="N28" i="5"/>
  <c r="T28" i="5"/>
  <c r="K28" i="5"/>
  <c r="Z28" i="5"/>
  <c r="H28" i="5"/>
  <c r="Q28" i="5"/>
  <c r="N44" i="9"/>
  <c r="T44" i="9"/>
  <c r="AC44" i="9"/>
  <c r="H44" i="9"/>
  <c r="Q44" i="9"/>
  <c r="Z44" i="9"/>
  <c r="E44" i="9"/>
  <c r="W44" i="9"/>
  <c r="K44" i="9"/>
  <c r="Z34" i="9"/>
  <c r="H34" i="9"/>
  <c r="AC34" i="9"/>
  <c r="T34" i="9"/>
  <c r="Q34" i="9"/>
  <c r="E34" i="9"/>
  <c r="N34" i="9"/>
  <c r="W34" i="9"/>
  <c r="K34" i="9"/>
  <c r="R59" i="22"/>
  <c r="R6" i="22"/>
  <c r="N12" i="9"/>
  <c r="T12" i="9"/>
  <c r="W12" i="9"/>
  <c r="K12" i="9"/>
  <c r="Z12" i="9"/>
  <c r="H12" i="9"/>
  <c r="E12" i="9"/>
  <c r="Q12" i="9"/>
  <c r="AC12" i="9"/>
  <c r="N56" i="9"/>
  <c r="T56" i="9"/>
  <c r="AC56" i="9"/>
  <c r="H56" i="9"/>
  <c r="Q56" i="9"/>
  <c r="Z56" i="9"/>
  <c r="E56" i="9"/>
  <c r="W56" i="9"/>
  <c r="K56" i="9"/>
  <c r="Z58" i="9"/>
  <c r="O150" i="22" s="1"/>
  <c r="H58" i="9"/>
  <c r="C150" i="22" s="1"/>
  <c r="K58" i="9"/>
  <c r="E150" i="22" s="1"/>
  <c r="AC58" i="9"/>
  <c r="Q150" i="22" s="1"/>
  <c r="T58" i="9"/>
  <c r="K150" i="22" s="1"/>
  <c r="Q58" i="9"/>
  <c r="I150" i="22" s="1"/>
  <c r="E58" i="9"/>
  <c r="A150" i="22" s="1"/>
  <c r="N58" i="9"/>
  <c r="G150" i="22" s="1"/>
  <c r="W58" i="9"/>
  <c r="M150" i="22" s="1"/>
  <c r="AA2" i="22"/>
  <c r="AA57" i="22"/>
  <c r="L5" i="22"/>
  <c r="B56" i="22"/>
  <c r="B3" i="22"/>
  <c r="AG54" i="21"/>
  <c r="K31" i="5"/>
  <c r="W31" i="5"/>
  <c r="N31" i="5"/>
  <c r="E31" i="5"/>
  <c r="Z31" i="5"/>
  <c r="AC31" i="5"/>
  <c r="Q31" i="5"/>
  <c r="T31" i="5"/>
  <c r="H31" i="5"/>
  <c r="H25" i="9"/>
  <c r="N25" i="9"/>
  <c r="AC25" i="9"/>
  <c r="Q25" i="9"/>
  <c r="E25" i="9"/>
  <c r="Z25" i="9"/>
  <c r="W25" i="9"/>
  <c r="T25" i="9"/>
  <c r="K25" i="9"/>
  <c r="W209" i="5"/>
  <c r="N209" i="5"/>
  <c r="E209" i="5"/>
  <c r="T209" i="5"/>
  <c r="H209" i="5"/>
  <c r="AC209" i="5"/>
  <c r="Q209" i="5"/>
  <c r="K209" i="5"/>
  <c r="Z209" i="5"/>
  <c r="W133" i="5"/>
  <c r="N133" i="5"/>
  <c r="E133" i="5"/>
  <c r="T133" i="5"/>
  <c r="AC133" i="5"/>
  <c r="Q133" i="5"/>
  <c r="K133" i="5"/>
  <c r="Z133" i="5"/>
  <c r="H133" i="5"/>
  <c r="AC84" i="5"/>
  <c r="Q160" i="21" s="1"/>
  <c r="E84" i="5"/>
  <c r="A160" i="21" s="1"/>
  <c r="Z84" i="5"/>
  <c r="O160" i="21" s="1"/>
  <c r="Q84" i="5"/>
  <c r="I160" i="21" s="1"/>
  <c r="H84" i="5"/>
  <c r="C160" i="21" s="1"/>
  <c r="T84" i="5"/>
  <c r="K160" i="21" s="1"/>
  <c r="W84" i="5"/>
  <c r="M160" i="21" s="1"/>
  <c r="N84" i="5"/>
  <c r="G160" i="21" s="1"/>
  <c r="K84" i="5"/>
  <c r="E160" i="21" s="1"/>
  <c r="Q62" i="5"/>
  <c r="AD86" i="21" s="1"/>
  <c r="H62" i="5"/>
  <c r="X86" i="21" s="1"/>
  <c r="Z62" i="5"/>
  <c r="AJ86" i="21" s="1"/>
  <c r="E62" i="5"/>
  <c r="V86" i="21" s="1"/>
  <c r="T62" i="5"/>
  <c r="AF86" i="21" s="1"/>
  <c r="W62" i="5"/>
  <c r="AH86" i="21" s="1"/>
  <c r="K62" i="5"/>
  <c r="Z86" i="21" s="1"/>
  <c r="N62" i="5"/>
  <c r="AB86" i="21" s="1"/>
  <c r="AC62" i="5"/>
  <c r="AL86" i="21" s="1"/>
  <c r="P52" i="21"/>
  <c r="P9" i="21"/>
  <c r="P37" i="21"/>
  <c r="W61" i="5"/>
  <c r="M95" i="21" s="1"/>
  <c r="AC61" i="5"/>
  <c r="Q95" i="21" s="1"/>
  <c r="T61" i="5"/>
  <c r="K61" i="5"/>
  <c r="E95" i="21" s="1"/>
  <c r="H61" i="5"/>
  <c r="C95" i="21" s="1"/>
  <c r="Z61" i="5"/>
  <c r="N61" i="5"/>
  <c r="G95" i="21" s="1"/>
  <c r="Q61" i="5"/>
  <c r="I95" i="21" s="1"/>
  <c r="E61" i="5"/>
  <c r="A113" i="21" s="1"/>
  <c r="AC203" i="5"/>
  <c r="W203" i="5"/>
  <c r="Z203" i="5"/>
  <c r="E203" i="5"/>
  <c r="N203" i="5"/>
  <c r="K203" i="5"/>
  <c r="Q203" i="5"/>
  <c r="T203" i="5"/>
  <c r="H203" i="5"/>
  <c r="W225" i="5"/>
  <c r="M147" i="21" s="1"/>
  <c r="N225" i="5"/>
  <c r="G147" i="21" s="1"/>
  <c r="E225" i="5"/>
  <c r="A147" i="21" s="1"/>
  <c r="K225" i="5"/>
  <c r="E147" i="21" s="1"/>
  <c r="Z225" i="5"/>
  <c r="O147" i="21" s="1"/>
  <c r="T225" i="5"/>
  <c r="K147" i="21" s="1"/>
  <c r="H225" i="5"/>
  <c r="C147" i="21" s="1"/>
  <c r="AC225" i="5"/>
  <c r="Q147" i="21" s="1"/>
  <c r="Q225" i="5"/>
  <c r="I147" i="21" s="1"/>
  <c r="AC196" i="5"/>
  <c r="AL126" i="21" s="1"/>
  <c r="W196" i="5"/>
  <c r="AH126" i="21" s="1"/>
  <c r="Z196" i="5"/>
  <c r="AJ126" i="21" s="1"/>
  <c r="H196" i="5"/>
  <c r="X126" i="21" s="1"/>
  <c r="Q196" i="5"/>
  <c r="AD126" i="21" s="1"/>
  <c r="N196" i="5"/>
  <c r="AB126" i="21" s="1"/>
  <c r="T196" i="5"/>
  <c r="AF126" i="21" s="1"/>
  <c r="K196" i="5"/>
  <c r="Z126" i="21" s="1"/>
  <c r="E196" i="5"/>
  <c r="V126" i="21" s="1"/>
  <c r="W101" i="5"/>
  <c r="AH218" i="21" s="1"/>
  <c r="N101" i="5"/>
  <c r="AB218" i="21" s="1"/>
  <c r="E101" i="5"/>
  <c r="V218" i="21" s="1"/>
  <c r="AC101" i="5"/>
  <c r="AL218" i="21" s="1"/>
  <c r="Q101" i="5"/>
  <c r="AD218" i="21" s="1"/>
  <c r="K101" i="5"/>
  <c r="Z218" i="21" s="1"/>
  <c r="Z101" i="5"/>
  <c r="AJ218" i="21" s="1"/>
  <c r="T101" i="5"/>
  <c r="AF218" i="21" s="1"/>
  <c r="H101" i="5"/>
  <c r="X218" i="21" s="1"/>
  <c r="D53" i="22"/>
  <c r="Z198" i="5"/>
  <c r="AC198" i="5"/>
  <c r="W198" i="5"/>
  <c r="N198" i="5"/>
  <c r="T198" i="5"/>
  <c r="K198" i="5"/>
  <c r="H198" i="5"/>
  <c r="X71" i="21" s="1"/>
  <c r="Q198" i="5"/>
  <c r="AD71" i="21" s="1"/>
  <c r="E198" i="5"/>
  <c r="V71" i="21" s="1"/>
  <c r="AC192" i="5"/>
  <c r="E192" i="5"/>
  <c r="T192" i="5"/>
  <c r="K192" i="5"/>
  <c r="H192" i="5"/>
  <c r="Q192" i="5"/>
  <c r="N192" i="5"/>
  <c r="Z192" i="5"/>
  <c r="W192" i="5"/>
  <c r="K187" i="5"/>
  <c r="W187" i="5"/>
  <c r="N187" i="5"/>
  <c r="E187" i="5"/>
  <c r="T187" i="5"/>
  <c r="H187" i="5"/>
  <c r="AC187" i="5"/>
  <c r="Q187" i="5"/>
  <c r="Z187" i="5"/>
  <c r="K95" i="5"/>
  <c r="W95" i="5"/>
  <c r="N95" i="5"/>
  <c r="E95" i="5"/>
  <c r="AC95" i="5"/>
  <c r="Q95" i="5"/>
  <c r="Z95" i="5"/>
  <c r="T95" i="5"/>
  <c r="H95" i="5"/>
  <c r="AC64" i="5"/>
  <c r="E64" i="5"/>
  <c r="T64" i="5"/>
  <c r="K64" i="5"/>
  <c r="H64" i="5"/>
  <c r="W64" i="5"/>
  <c r="Q64" i="5"/>
  <c r="Z64" i="5"/>
  <c r="N64" i="5"/>
  <c r="K59" i="5"/>
  <c r="W59" i="5"/>
  <c r="N59" i="5"/>
  <c r="E59" i="5"/>
  <c r="T59" i="5"/>
  <c r="H59" i="5"/>
  <c r="AC59" i="5"/>
  <c r="Q59" i="5"/>
  <c r="Z59" i="5"/>
  <c r="AM49" i="21"/>
  <c r="AM10" i="21"/>
  <c r="AC68" i="5"/>
  <c r="AL206" i="21" s="1"/>
  <c r="E68" i="5"/>
  <c r="V206" i="21" s="1"/>
  <c r="Z68" i="5"/>
  <c r="AJ114" i="21" s="1"/>
  <c r="Q68" i="5"/>
  <c r="AD206" i="21" s="1"/>
  <c r="H68" i="5"/>
  <c r="X206" i="21" s="1"/>
  <c r="K68" i="5"/>
  <c r="Z206" i="21" s="1"/>
  <c r="W68" i="5"/>
  <c r="AH206" i="21" s="1"/>
  <c r="T68" i="5"/>
  <c r="AF206" i="21" s="1"/>
  <c r="N68" i="5"/>
  <c r="AB206" i="21" s="1"/>
  <c r="R2" i="21"/>
  <c r="R55" i="21"/>
  <c r="AC220" i="5"/>
  <c r="AL149" i="21" s="1"/>
  <c r="E220" i="5"/>
  <c r="V149" i="21" s="1"/>
  <c r="T220" i="5"/>
  <c r="AF149" i="21" s="1"/>
  <c r="K220" i="5"/>
  <c r="Z149" i="21" s="1"/>
  <c r="W220" i="5"/>
  <c r="AH149" i="21" s="1"/>
  <c r="H220" i="5"/>
  <c r="X149" i="21" s="1"/>
  <c r="N220" i="5"/>
  <c r="AB149" i="21" s="1"/>
  <c r="Q220" i="5"/>
  <c r="AD149" i="21" s="1"/>
  <c r="Z220" i="5"/>
  <c r="AJ149" i="21" s="1"/>
  <c r="K215" i="5"/>
  <c r="W215" i="5"/>
  <c r="N215" i="5"/>
  <c r="E215" i="5"/>
  <c r="T215" i="5"/>
  <c r="H215" i="5"/>
  <c r="C142" i="21" s="1"/>
  <c r="Z215" i="5"/>
  <c r="O142" i="21" s="1"/>
  <c r="AC215" i="5"/>
  <c r="Q215" i="5"/>
  <c r="W109" i="5"/>
  <c r="AC109" i="5"/>
  <c r="T109" i="5"/>
  <c r="K109" i="5"/>
  <c r="Z192" i="21" s="1"/>
  <c r="H109" i="5"/>
  <c r="X192" i="21" s="1"/>
  <c r="Q109" i="5"/>
  <c r="E109" i="5"/>
  <c r="Z109" i="5"/>
  <c r="N109" i="5"/>
  <c r="AC16" i="5"/>
  <c r="AL109" i="21" s="1"/>
  <c r="E16" i="5"/>
  <c r="V109" i="21" s="1"/>
  <c r="T16" i="5"/>
  <c r="AF109" i="21" s="1"/>
  <c r="K16" i="5"/>
  <c r="Z109" i="21" s="1"/>
  <c r="W16" i="5"/>
  <c r="AH109" i="21" s="1"/>
  <c r="H16" i="5"/>
  <c r="X109" i="21" s="1"/>
  <c r="Q16" i="5"/>
  <c r="AD109" i="21" s="1"/>
  <c r="Z16" i="5"/>
  <c r="AJ109" i="21" s="1"/>
  <c r="N16" i="5"/>
  <c r="AB109" i="21" s="1"/>
  <c r="W53" i="21"/>
  <c r="Q154" i="5"/>
  <c r="AC154" i="5"/>
  <c r="T154" i="5"/>
  <c r="K154" i="5"/>
  <c r="H154" i="5"/>
  <c r="Z154" i="5"/>
  <c r="N154" i="5"/>
  <c r="W154" i="5"/>
  <c r="E154" i="5"/>
  <c r="AG3" i="22"/>
  <c r="AG58" i="22"/>
  <c r="W39" i="27"/>
  <c r="W5" i="27"/>
  <c r="K136" i="13"/>
  <c r="Q136" i="13"/>
  <c r="H136" i="13"/>
  <c r="T136" i="13"/>
  <c r="N136" i="13"/>
  <c r="E136" i="13"/>
  <c r="N113" i="13"/>
  <c r="E113" i="13"/>
  <c r="T113" i="13"/>
  <c r="K113" i="13"/>
  <c r="Q113" i="13"/>
  <c r="H113" i="13"/>
  <c r="Q76" i="13"/>
  <c r="I205" i="27" s="1"/>
  <c r="H76" i="13"/>
  <c r="C205" i="27" s="1"/>
  <c r="T76" i="13"/>
  <c r="K205" i="27" s="1"/>
  <c r="K76" i="13"/>
  <c r="E205" i="27" s="1"/>
  <c r="N76" i="13"/>
  <c r="G205" i="27" s="1"/>
  <c r="E76" i="13"/>
  <c r="A205" i="27" s="1"/>
  <c r="T59" i="13"/>
  <c r="Q59" i="13"/>
  <c r="E59" i="13"/>
  <c r="P186" i="27" s="1"/>
  <c r="N59" i="13"/>
  <c r="V186" i="27" s="1"/>
  <c r="H59" i="13"/>
  <c r="K59" i="13"/>
  <c r="T186" i="27" s="1"/>
  <c r="Q58" i="13"/>
  <c r="I91" i="27" s="1"/>
  <c r="N58" i="13"/>
  <c r="G91" i="27" s="1"/>
  <c r="E58" i="13"/>
  <c r="A91" i="27" s="1"/>
  <c r="K58" i="13"/>
  <c r="E91" i="27" s="1"/>
  <c r="H58" i="13"/>
  <c r="C91" i="27" s="1"/>
  <c r="T58" i="13"/>
  <c r="H52" i="27"/>
  <c r="N8" i="13"/>
  <c r="V174" i="27" s="1"/>
  <c r="E8" i="13"/>
  <c r="P174" i="27" s="1"/>
  <c r="T8" i="13"/>
  <c r="Z174" i="27" s="1"/>
  <c r="H8" i="13"/>
  <c r="R174" i="27" s="1"/>
  <c r="Q8" i="13"/>
  <c r="X174" i="27" s="1"/>
  <c r="K8" i="13"/>
  <c r="T174" i="27" s="1"/>
  <c r="H3" i="13"/>
  <c r="C174" i="27" s="1"/>
  <c r="N3" i="13"/>
  <c r="G174" i="27" s="1"/>
  <c r="K3" i="13"/>
  <c r="E174" i="27" s="1"/>
  <c r="T3" i="13"/>
  <c r="K174" i="27" s="1"/>
  <c r="E3" i="13"/>
  <c r="A174" i="27" s="1"/>
  <c r="Q3" i="13"/>
  <c r="I174" i="27" s="1"/>
  <c r="W49" i="27"/>
  <c r="W10" i="27"/>
  <c r="T217" i="12"/>
  <c r="K217" i="12"/>
  <c r="E217" i="12"/>
  <c r="N217" i="12"/>
  <c r="H217" i="12"/>
  <c r="Q217" i="12"/>
  <c r="F9" i="26"/>
  <c r="F37" i="26"/>
  <c r="E177" i="12"/>
  <c r="N177" i="12"/>
  <c r="K177" i="12"/>
  <c r="T177" i="12"/>
  <c r="H177" i="12"/>
  <c r="Q177" i="12"/>
  <c r="T184" i="12"/>
  <c r="Z131" i="26" s="1"/>
  <c r="Q184" i="12"/>
  <c r="X131" i="26" s="1"/>
  <c r="E184" i="12"/>
  <c r="P131" i="26" s="1"/>
  <c r="N184" i="12"/>
  <c r="V131" i="26" s="1"/>
  <c r="K184" i="12"/>
  <c r="T131" i="26" s="1"/>
  <c r="H184" i="12"/>
  <c r="R131" i="26" s="1"/>
  <c r="T142" i="12"/>
  <c r="N142" i="12"/>
  <c r="E142" i="12"/>
  <c r="K142" i="12"/>
  <c r="Q142" i="12"/>
  <c r="H142" i="12"/>
  <c r="H180" i="12"/>
  <c r="K180" i="12"/>
  <c r="T180" i="12"/>
  <c r="K96" i="26" s="1"/>
  <c r="Q180" i="12"/>
  <c r="E180" i="12"/>
  <c r="A96" i="26" s="1"/>
  <c r="N180" i="12"/>
  <c r="G96" i="26" s="1"/>
  <c r="K171" i="12"/>
  <c r="T134" i="26" s="1"/>
  <c r="Q171" i="12"/>
  <c r="X134" i="26" s="1"/>
  <c r="H171" i="12"/>
  <c r="R134" i="26" s="1"/>
  <c r="N171" i="12"/>
  <c r="V134" i="26" s="1"/>
  <c r="E171" i="12"/>
  <c r="P134" i="26" s="1"/>
  <c r="T171" i="12"/>
  <c r="Z134" i="26" s="1"/>
  <c r="T118" i="12"/>
  <c r="Z193" i="26" s="1"/>
  <c r="N118" i="12"/>
  <c r="E118" i="12"/>
  <c r="P193" i="26" s="1"/>
  <c r="K118" i="12"/>
  <c r="T193" i="26" s="1"/>
  <c r="H118" i="12"/>
  <c r="R193" i="26" s="1"/>
  <c r="Q118" i="12"/>
  <c r="T112" i="12"/>
  <c r="H112" i="12"/>
  <c r="Q112" i="12"/>
  <c r="N112" i="12"/>
  <c r="K112" i="12"/>
  <c r="E112" i="12"/>
  <c r="T86" i="12"/>
  <c r="H86" i="12"/>
  <c r="N86" i="12"/>
  <c r="K86" i="12"/>
  <c r="E210" i="26" s="1"/>
  <c r="E86" i="12"/>
  <c r="Q86" i="12"/>
  <c r="I210" i="26" s="1"/>
  <c r="T126" i="12"/>
  <c r="Z199" i="26" s="1"/>
  <c r="Q126" i="12"/>
  <c r="X199" i="26" s="1"/>
  <c r="H126" i="12"/>
  <c r="R199" i="26" s="1"/>
  <c r="N126" i="12"/>
  <c r="V199" i="26" s="1"/>
  <c r="E126" i="12"/>
  <c r="P199" i="26" s="1"/>
  <c r="K126" i="12"/>
  <c r="T199" i="26" s="1"/>
  <c r="Q85" i="12"/>
  <c r="X214" i="26" s="1"/>
  <c r="H85" i="12"/>
  <c r="R214" i="26" s="1"/>
  <c r="K85" i="12"/>
  <c r="T214" i="26" s="1"/>
  <c r="T85" i="12"/>
  <c r="Z214" i="26" s="1"/>
  <c r="E85" i="12"/>
  <c r="P214" i="26" s="1"/>
  <c r="N85" i="12"/>
  <c r="V214" i="26" s="1"/>
  <c r="T42" i="12"/>
  <c r="N42" i="12"/>
  <c r="E42" i="12"/>
  <c r="H42" i="12"/>
  <c r="K42" i="12"/>
  <c r="Q42" i="12"/>
  <c r="B2" i="26"/>
  <c r="B55" i="26"/>
  <c r="U49" i="26"/>
  <c r="U10" i="26"/>
  <c r="T7" i="12"/>
  <c r="Z177" i="26" s="1"/>
  <c r="Q7" i="12"/>
  <c r="X177" i="26" s="1"/>
  <c r="H7" i="12"/>
  <c r="E7" i="12"/>
  <c r="P177" i="26" s="1"/>
  <c r="N7" i="12"/>
  <c r="V177" i="26" s="1"/>
  <c r="K7" i="12"/>
  <c r="N222" i="11"/>
  <c r="E222" i="11"/>
  <c r="Q222" i="11"/>
  <c r="T222" i="11"/>
  <c r="K222" i="11"/>
  <c r="H222" i="11"/>
  <c r="H9" i="12"/>
  <c r="R175" i="26" s="1"/>
  <c r="E9" i="12"/>
  <c r="P175" i="26" s="1"/>
  <c r="K9" i="12"/>
  <c r="T175" i="26" s="1"/>
  <c r="T9" i="12"/>
  <c r="Z175" i="26" s="1"/>
  <c r="Q9" i="12"/>
  <c r="X175" i="26" s="1"/>
  <c r="N9" i="12"/>
  <c r="V175" i="26" s="1"/>
  <c r="Q49" i="26"/>
  <c r="Q10" i="26"/>
  <c r="N206" i="11"/>
  <c r="Q206" i="11"/>
  <c r="H206" i="11"/>
  <c r="T206" i="11"/>
  <c r="K206" i="11"/>
  <c r="E206" i="11"/>
  <c r="Q175" i="11"/>
  <c r="T175" i="11"/>
  <c r="K175" i="11"/>
  <c r="E175" i="11"/>
  <c r="N175" i="11"/>
  <c r="H175" i="11"/>
  <c r="H220" i="11"/>
  <c r="T220" i="11"/>
  <c r="Q220" i="11"/>
  <c r="E220" i="11"/>
  <c r="N220" i="11"/>
  <c r="K220" i="11"/>
  <c r="N210" i="11"/>
  <c r="L21" i="14" s="1"/>
  <c r="E210" i="11"/>
  <c r="L15" i="14" s="1"/>
  <c r="H210" i="11"/>
  <c r="L17" i="14" s="1"/>
  <c r="T210" i="11"/>
  <c r="Q210" i="11"/>
  <c r="L23" i="14" s="1"/>
  <c r="K210" i="11"/>
  <c r="L19" i="14" s="1"/>
  <c r="E219" i="11"/>
  <c r="K219" i="11"/>
  <c r="H219" i="11"/>
  <c r="Q219" i="11"/>
  <c r="T219" i="11"/>
  <c r="N219" i="11"/>
  <c r="K165" i="11"/>
  <c r="N165" i="11"/>
  <c r="H165" i="11"/>
  <c r="T165" i="11"/>
  <c r="Q165" i="11"/>
  <c r="E165" i="11"/>
  <c r="T160" i="11"/>
  <c r="K160" i="11"/>
  <c r="H160" i="11"/>
  <c r="E160" i="11"/>
  <c r="N160" i="11"/>
  <c r="Q160" i="11"/>
  <c r="U39" i="25"/>
  <c r="U5" i="25"/>
  <c r="D37" i="25"/>
  <c r="D9" i="25"/>
  <c r="B9" i="25"/>
  <c r="B37" i="25"/>
  <c r="H37" i="25"/>
  <c r="H9" i="25"/>
  <c r="T144" i="11"/>
  <c r="K139" i="25" s="1"/>
  <c r="N144" i="11"/>
  <c r="G139" i="25" s="1"/>
  <c r="K144" i="11"/>
  <c r="E139" i="25" s="1"/>
  <c r="H144" i="11"/>
  <c r="C139" i="25" s="1"/>
  <c r="Q144" i="11"/>
  <c r="I139" i="25" s="1"/>
  <c r="E144" i="11"/>
  <c r="A139" i="25" s="1"/>
  <c r="H156" i="11"/>
  <c r="E156" i="11"/>
  <c r="Q156" i="11"/>
  <c r="X16" i="25" s="1"/>
  <c r="K156" i="11"/>
  <c r="T156" i="11"/>
  <c r="Z16" i="25" s="1"/>
  <c r="N156" i="11"/>
  <c r="K130" i="11"/>
  <c r="E112" i="25" s="1"/>
  <c r="T130" i="11"/>
  <c r="K112" i="25" s="1"/>
  <c r="Q130" i="11"/>
  <c r="I112" i="25" s="1"/>
  <c r="H130" i="11"/>
  <c r="C112" i="25" s="1"/>
  <c r="N130" i="11"/>
  <c r="G112" i="25" s="1"/>
  <c r="E130" i="11"/>
  <c r="A112" i="25" s="1"/>
  <c r="T101" i="11"/>
  <c r="H101" i="11"/>
  <c r="Q101" i="11"/>
  <c r="E101" i="11"/>
  <c r="K101" i="11"/>
  <c r="N101" i="11"/>
  <c r="N59" i="11"/>
  <c r="V186" i="25" s="1"/>
  <c r="K59" i="11"/>
  <c r="T186" i="25" s="1"/>
  <c r="Q59" i="11"/>
  <c r="X186" i="25" s="1"/>
  <c r="E59" i="11"/>
  <c r="P186" i="25" s="1"/>
  <c r="T59" i="11"/>
  <c r="Z186" i="25" s="1"/>
  <c r="H59" i="11"/>
  <c r="R186" i="25" s="1"/>
  <c r="Q47" i="11"/>
  <c r="N47" i="11"/>
  <c r="K47" i="11"/>
  <c r="H47" i="11"/>
  <c r="T47" i="11"/>
  <c r="E47" i="11"/>
  <c r="F55" i="25"/>
  <c r="F2" i="25"/>
  <c r="K34" i="11"/>
  <c r="E97" i="25" s="1"/>
  <c r="N34" i="11"/>
  <c r="G97" i="25" s="1"/>
  <c r="T34" i="11"/>
  <c r="K97" i="25" s="1"/>
  <c r="H34" i="11"/>
  <c r="Q34" i="11"/>
  <c r="E34" i="11"/>
  <c r="Q44" i="11"/>
  <c r="H44" i="11"/>
  <c r="E44" i="11"/>
  <c r="K44" i="11"/>
  <c r="T44" i="11"/>
  <c r="N44" i="11"/>
  <c r="H33" i="11"/>
  <c r="Q33" i="11"/>
  <c r="E33" i="11"/>
  <c r="K33" i="11"/>
  <c r="T33" i="11"/>
  <c r="N33" i="11"/>
  <c r="T40" i="10"/>
  <c r="Z186" i="24" s="1"/>
  <c r="K40" i="10"/>
  <c r="T186" i="24" s="1"/>
  <c r="H40" i="10"/>
  <c r="R186" i="24" s="1"/>
  <c r="E40" i="10"/>
  <c r="P186" i="24" s="1"/>
  <c r="N40" i="10"/>
  <c r="V186" i="24" s="1"/>
  <c r="Q40" i="10"/>
  <c r="X186" i="24" s="1"/>
  <c r="T232" i="10"/>
  <c r="K232" i="10"/>
  <c r="E232" i="10"/>
  <c r="N232" i="10"/>
  <c r="Q232" i="10"/>
  <c r="H232" i="10"/>
  <c r="H221" i="10"/>
  <c r="N221" i="10"/>
  <c r="E221" i="10"/>
  <c r="T221" i="10"/>
  <c r="K221" i="10"/>
  <c r="Q221" i="10"/>
  <c r="H213" i="10"/>
  <c r="R146" i="24" s="1"/>
  <c r="Q213" i="10"/>
  <c r="X146" i="24" s="1"/>
  <c r="T213" i="10"/>
  <c r="Z146" i="24" s="1"/>
  <c r="E213" i="10"/>
  <c r="P146" i="24" s="1"/>
  <c r="N213" i="10"/>
  <c r="V146" i="24" s="1"/>
  <c r="K213" i="10"/>
  <c r="T146" i="24" s="1"/>
  <c r="E211" i="10"/>
  <c r="T211" i="10"/>
  <c r="Q211" i="10"/>
  <c r="H211" i="10"/>
  <c r="N211" i="10"/>
  <c r="K211" i="10"/>
  <c r="E195" i="10"/>
  <c r="T195" i="10"/>
  <c r="K195" i="10"/>
  <c r="Q195" i="10"/>
  <c r="H195" i="10"/>
  <c r="N195" i="10"/>
  <c r="K130" i="10"/>
  <c r="T130" i="10"/>
  <c r="Q130" i="10"/>
  <c r="H130" i="10"/>
  <c r="N130" i="10"/>
  <c r="E130" i="10"/>
  <c r="T72" i="10"/>
  <c r="Z203" i="24" s="1"/>
  <c r="Q72" i="10"/>
  <c r="X203" i="24" s="1"/>
  <c r="E72" i="10"/>
  <c r="P203" i="24" s="1"/>
  <c r="N72" i="10"/>
  <c r="V203" i="24" s="1"/>
  <c r="K72" i="10"/>
  <c r="T203" i="24" s="1"/>
  <c r="H72" i="10"/>
  <c r="R203" i="24" s="1"/>
  <c r="T112" i="10"/>
  <c r="N112" i="10"/>
  <c r="K112" i="10"/>
  <c r="H112" i="10"/>
  <c r="Q112" i="10"/>
  <c r="E112" i="10"/>
  <c r="E107" i="10"/>
  <c r="T107" i="10"/>
  <c r="K107" i="10"/>
  <c r="H107" i="10"/>
  <c r="N107" i="10"/>
  <c r="Q107" i="10"/>
  <c r="E91" i="10"/>
  <c r="A153" i="24" s="1"/>
  <c r="N91" i="10"/>
  <c r="G153" i="24" s="1"/>
  <c r="T91" i="10"/>
  <c r="K153" i="24" s="1"/>
  <c r="Q91" i="10"/>
  <c r="I153" i="24" s="1"/>
  <c r="K91" i="10"/>
  <c r="E153" i="24" s="1"/>
  <c r="H91" i="10"/>
  <c r="C153" i="24" s="1"/>
  <c r="Z200" i="9"/>
  <c r="AC200" i="9"/>
  <c r="W200" i="9"/>
  <c r="E200" i="9"/>
  <c r="N200" i="9"/>
  <c r="K200" i="9"/>
  <c r="H200" i="9"/>
  <c r="Q200" i="9"/>
  <c r="T200" i="9"/>
  <c r="L11" i="14"/>
  <c r="K53" i="10"/>
  <c r="Q53" i="10"/>
  <c r="H53" i="10"/>
  <c r="N53" i="10"/>
  <c r="E53" i="10"/>
  <c r="T53" i="10"/>
  <c r="N86" i="10"/>
  <c r="G152" i="24" s="1"/>
  <c r="T86" i="10"/>
  <c r="K152" i="24" s="1"/>
  <c r="Q86" i="10"/>
  <c r="I152" i="24" s="1"/>
  <c r="E86" i="10"/>
  <c r="A210" i="24" s="1"/>
  <c r="K86" i="10"/>
  <c r="E152" i="24" s="1"/>
  <c r="H86" i="10"/>
  <c r="W194" i="9"/>
  <c r="Z194" i="9"/>
  <c r="AC194" i="9"/>
  <c r="K194" i="9"/>
  <c r="Q194" i="9"/>
  <c r="H194" i="9"/>
  <c r="E194" i="9"/>
  <c r="N194" i="9"/>
  <c r="T194" i="9"/>
  <c r="T147" i="9"/>
  <c r="K147" i="9"/>
  <c r="Q147" i="9"/>
  <c r="Z147" i="9"/>
  <c r="E147" i="9"/>
  <c r="N147" i="9"/>
  <c r="W147" i="9"/>
  <c r="AC147" i="9"/>
  <c r="H147" i="9"/>
  <c r="T131" i="9"/>
  <c r="K131" i="9"/>
  <c r="Q131" i="9"/>
  <c r="Z131" i="9"/>
  <c r="E131" i="9"/>
  <c r="N131" i="9"/>
  <c r="W131" i="9"/>
  <c r="AC131" i="9"/>
  <c r="H131" i="9"/>
  <c r="T115" i="9"/>
  <c r="K115" i="9"/>
  <c r="AC115" i="9"/>
  <c r="H115" i="9"/>
  <c r="Z115" i="9"/>
  <c r="E115" i="9"/>
  <c r="W115" i="9"/>
  <c r="Q115" i="9"/>
  <c r="N115" i="9"/>
  <c r="T99" i="9"/>
  <c r="K127" i="22" s="1"/>
  <c r="K99" i="9"/>
  <c r="E127" i="22" s="1"/>
  <c r="E99" i="9"/>
  <c r="A127" i="22" s="1"/>
  <c r="N99" i="9"/>
  <c r="G127" i="22" s="1"/>
  <c r="W99" i="9"/>
  <c r="M127" i="22" s="1"/>
  <c r="AC99" i="9"/>
  <c r="Q127" i="22" s="1"/>
  <c r="H99" i="9"/>
  <c r="C127" i="22" s="1"/>
  <c r="Q99" i="9"/>
  <c r="I127" i="22" s="1"/>
  <c r="Z99" i="9"/>
  <c r="O127" i="22" s="1"/>
  <c r="D36" i="22"/>
  <c r="H125" i="9"/>
  <c r="C162" i="22" s="1"/>
  <c r="AC125" i="9"/>
  <c r="Q162" i="22" s="1"/>
  <c r="T125" i="9"/>
  <c r="K162" i="22" s="1"/>
  <c r="K125" i="9"/>
  <c r="E162" i="22" s="1"/>
  <c r="N125" i="9"/>
  <c r="G162" i="22" s="1"/>
  <c r="W125" i="9"/>
  <c r="M162" i="22" s="1"/>
  <c r="Z125" i="9"/>
  <c r="O162" i="22" s="1"/>
  <c r="E125" i="9"/>
  <c r="A162" i="22" s="1"/>
  <c r="Q125" i="9"/>
  <c r="I162" i="22" s="1"/>
  <c r="J63" i="22"/>
  <c r="T43" i="9"/>
  <c r="Z43" i="9"/>
  <c r="E43" i="9"/>
  <c r="N43" i="9"/>
  <c r="W43" i="9"/>
  <c r="K43" i="9"/>
  <c r="H43" i="9"/>
  <c r="Q43" i="9"/>
  <c r="AC43" i="9"/>
  <c r="T11" i="9"/>
  <c r="Z11" i="9"/>
  <c r="W11" i="9"/>
  <c r="H11" i="9"/>
  <c r="K11" i="9"/>
  <c r="AC11" i="9"/>
  <c r="N11" i="9"/>
  <c r="E11" i="9"/>
  <c r="Q11" i="9"/>
  <c r="T215" i="9"/>
  <c r="K146" i="22" s="1"/>
  <c r="Z215" i="9"/>
  <c r="O146" i="22" s="1"/>
  <c r="E215" i="9"/>
  <c r="N215" i="9"/>
  <c r="AC215" i="9"/>
  <c r="Q146" i="22" s="1"/>
  <c r="H215" i="9"/>
  <c r="C146" i="22" s="1"/>
  <c r="Q215" i="9"/>
  <c r="I146" i="22" s="1"/>
  <c r="W215" i="9"/>
  <c r="M146" i="22" s="1"/>
  <c r="K215" i="9"/>
  <c r="E146" i="22" s="1"/>
  <c r="D52" i="22"/>
  <c r="H173" i="9"/>
  <c r="N173" i="9"/>
  <c r="AC173" i="9"/>
  <c r="Z173" i="9"/>
  <c r="E173" i="9"/>
  <c r="T173" i="9"/>
  <c r="Q173" i="9"/>
  <c r="K173" i="9"/>
  <c r="W173" i="9"/>
  <c r="T103" i="9"/>
  <c r="K161" i="22" s="1"/>
  <c r="N103" i="9"/>
  <c r="G161" i="22" s="1"/>
  <c r="W103" i="9"/>
  <c r="M161" i="22" s="1"/>
  <c r="K103" i="9"/>
  <c r="E161" i="22" s="1"/>
  <c r="H103" i="9"/>
  <c r="C161" i="22" s="1"/>
  <c r="AC103" i="9"/>
  <c r="Q161" i="22" s="1"/>
  <c r="Q103" i="9"/>
  <c r="I161" i="22" s="1"/>
  <c r="Z103" i="9"/>
  <c r="O161" i="22" s="1"/>
  <c r="E103" i="9"/>
  <c r="A161" i="22" s="1"/>
  <c r="B47" i="22"/>
  <c r="AC43" i="22"/>
  <c r="AC9" i="22"/>
  <c r="F43" i="22"/>
  <c r="T127" i="9"/>
  <c r="AF198" i="22" s="1"/>
  <c r="W127" i="9"/>
  <c r="AH198" i="22" s="1"/>
  <c r="N127" i="9"/>
  <c r="AB198" i="22" s="1"/>
  <c r="E127" i="9"/>
  <c r="V198" i="22" s="1"/>
  <c r="Z127" i="9"/>
  <c r="AJ198" i="22" s="1"/>
  <c r="K127" i="9"/>
  <c r="Z198" i="22" s="1"/>
  <c r="Q127" i="9"/>
  <c r="AD198" i="22" s="1"/>
  <c r="H127" i="9"/>
  <c r="X198" i="22" s="1"/>
  <c r="AC127" i="9"/>
  <c r="AL198" i="22" s="1"/>
  <c r="J14" i="22"/>
  <c r="F33" i="22"/>
  <c r="N172" i="9"/>
  <c r="Q172" i="9"/>
  <c r="E172" i="9"/>
  <c r="AC172" i="9"/>
  <c r="Z172" i="9"/>
  <c r="K172" i="9"/>
  <c r="W172" i="9"/>
  <c r="T172" i="9"/>
  <c r="H172" i="9"/>
  <c r="T167" i="9"/>
  <c r="K157" i="22" s="1"/>
  <c r="H167" i="9"/>
  <c r="C157" i="22" s="1"/>
  <c r="E167" i="9"/>
  <c r="A157" i="22" s="1"/>
  <c r="Q167" i="9"/>
  <c r="I157" i="22" s="1"/>
  <c r="N167" i="9"/>
  <c r="G157" i="22" s="1"/>
  <c r="AC167" i="9"/>
  <c r="Q157" i="22" s="1"/>
  <c r="Z167" i="9"/>
  <c r="O157" i="22" s="1"/>
  <c r="K167" i="9"/>
  <c r="E157" i="22" s="1"/>
  <c r="W167" i="9"/>
  <c r="M157" i="22" s="1"/>
  <c r="AC197" i="9"/>
  <c r="W197" i="9"/>
  <c r="Z197" i="9"/>
  <c r="T197" i="9"/>
  <c r="N197" i="9"/>
  <c r="E197" i="9"/>
  <c r="Q197" i="9"/>
  <c r="K197" i="9"/>
  <c r="H197" i="9"/>
  <c r="H221" i="9"/>
  <c r="C149" i="22" s="1"/>
  <c r="Z221" i="9"/>
  <c r="Q221" i="9"/>
  <c r="I149" i="22" s="1"/>
  <c r="E221" i="9"/>
  <c r="A149" i="22" s="1"/>
  <c r="N221" i="9"/>
  <c r="K221" i="9"/>
  <c r="E149" i="22" s="1"/>
  <c r="T221" i="9"/>
  <c r="K149" i="22" s="1"/>
  <c r="AC221" i="9"/>
  <c r="W221" i="9"/>
  <c r="M149" i="22" s="1"/>
  <c r="B37" i="22"/>
  <c r="AC196" i="9"/>
  <c r="AL130" i="22" s="1"/>
  <c r="W196" i="9"/>
  <c r="AH130" i="22" s="1"/>
  <c r="Z196" i="9"/>
  <c r="AJ130" i="22" s="1"/>
  <c r="Q196" i="9"/>
  <c r="AD130" i="22" s="1"/>
  <c r="E196" i="9"/>
  <c r="V130" i="22" s="1"/>
  <c r="N196" i="9"/>
  <c r="AB130" i="22" s="1"/>
  <c r="T196" i="9"/>
  <c r="AF130" i="22" s="1"/>
  <c r="K196" i="9"/>
  <c r="Z130" i="22" s="1"/>
  <c r="H196" i="9"/>
  <c r="X130" i="22" s="1"/>
  <c r="H19" i="22"/>
  <c r="L16" i="22"/>
  <c r="H177" i="9"/>
  <c r="Z177" i="9"/>
  <c r="Q177" i="9"/>
  <c r="W177" i="9"/>
  <c r="N177" i="9"/>
  <c r="AC177" i="9"/>
  <c r="K177" i="9"/>
  <c r="E177" i="9"/>
  <c r="T177" i="9"/>
  <c r="H13" i="22"/>
  <c r="H41" i="22"/>
  <c r="N136" i="9"/>
  <c r="W136" i="9"/>
  <c r="Z136" i="9"/>
  <c r="K136" i="9"/>
  <c r="T136" i="9"/>
  <c r="H136" i="9"/>
  <c r="AC136" i="9"/>
  <c r="E136" i="9"/>
  <c r="Q136" i="9"/>
  <c r="B25" i="22"/>
  <c r="N60" i="9"/>
  <c r="T60" i="9"/>
  <c r="W60" i="9"/>
  <c r="K60" i="9"/>
  <c r="AC60" i="9"/>
  <c r="H60" i="9"/>
  <c r="C184" i="22" s="1"/>
  <c r="Q60" i="9"/>
  <c r="Z60" i="9"/>
  <c r="O184" i="22" s="1"/>
  <c r="E60" i="9"/>
  <c r="Z70" i="9"/>
  <c r="AC70" i="9"/>
  <c r="T70" i="9"/>
  <c r="K70" i="9"/>
  <c r="E70" i="9"/>
  <c r="Q70" i="9"/>
  <c r="N70" i="9"/>
  <c r="W70" i="9"/>
  <c r="H70" i="9"/>
  <c r="Z69" i="9"/>
  <c r="AJ156" i="22" s="1"/>
  <c r="Q69" i="9"/>
  <c r="AD156" i="22" s="1"/>
  <c r="H69" i="9"/>
  <c r="X156" i="22" s="1"/>
  <c r="W69" i="9"/>
  <c r="AH156" i="22" s="1"/>
  <c r="N69" i="9"/>
  <c r="AB156" i="22" s="1"/>
  <c r="AC69" i="9"/>
  <c r="AL156" i="22" s="1"/>
  <c r="T69" i="9"/>
  <c r="AF156" i="22" s="1"/>
  <c r="K69" i="9"/>
  <c r="Z156" i="22" s="1"/>
  <c r="E69" i="9"/>
  <c r="V156" i="22" s="1"/>
  <c r="Q210" i="5"/>
  <c r="AC210" i="5"/>
  <c r="T210" i="5"/>
  <c r="K210" i="5"/>
  <c r="Z210" i="5"/>
  <c r="N210" i="5"/>
  <c r="W210" i="5"/>
  <c r="E210" i="5"/>
  <c r="H210" i="5"/>
  <c r="W153" i="5"/>
  <c r="AC153" i="5"/>
  <c r="T153" i="5"/>
  <c r="K153" i="5"/>
  <c r="Q153" i="5"/>
  <c r="E153" i="5"/>
  <c r="Z153" i="5"/>
  <c r="N153" i="5"/>
  <c r="H153" i="5"/>
  <c r="W121" i="5"/>
  <c r="AC121" i="5"/>
  <c r="T121" i="5"/>
  <c r="K121" i="5"/>
  <c r="Z121" i="5"/>
  <c r="N121" i="5"/>
  <c r="H121" i="5"/>
  <c r="Q121" i="5"/>
  <c r="E121" i="5"/>
  <c r="W89" i="5"/>
  <c r="M130" i="21" s="1"/>
  <c r="AC89" i="5"/>
  <c r="Q130" i="21" s="1"/>
  <c r="T89" i="5"/>
  <c r="K130" i="21" s="1"/>
  <c r="K89" i="5"/>
  <c r="E130" i="21" s="1"/>
  <c r="H89" i="5"/>
  <c r="C130" i="21" s="1"/>
  <c r="Q89" i="5"/>
  <c r="E89" i="5"/>
  <c r="Z89" i="5"/>
  <c r="N89" i="5"/>
  <c r="G130" i="21" s="1"/>
  <c r="W57" i="5"/>
  <c r="AH93" i="21" s="1"/>
  <c r="AC57" i="5"/>
  <c r="AL93" i="21" s="1"/>
  <c r="T57" i="5"/>
  <c r="AF93" i="21" s="1"/>
  <c r="K57" i="5"/>
  <c r="Z93" i="21" s="1"/>
  <c r="H57" i="5"/>
  <c r="X93" i="21" s="1"/>
  <c r="N57" i="5"/>
  <c r="AB93" i="21" s="1"/>
  <c r="Q57" i="5"/>
  <c r="AD93" i="21" s="1"/>
  <c r="E57" i="5"/>
  <c r="V93" i="21" s="1"/>
  <c r="Z57" i="5"/>
  <c r="AJ93" i="21" s="1"/>
  <c r="W25" i="5"/>
  <c r="AC25" i="5"/>
  <c r="T25" i="5"/>
  <c r="K25" i="5"/>
  <c r="Q25" i="5"/>
  <c r="E25" i="5"/>
  <c r="Z25" i="5"/>
  <c r="N25" i="5"/>
  <c r="H25" i="5"/>
  <c r="AA14" i="22"/>
  <c r="AA53" i="22"/>
  <c r="D28" i="22"/>
  <c r="N59" i="22"/>
  <c r="N6" i="22"/>
  <c r="F4" i="22"/>
  <c r="H29" i="9"/>
  <c r="X94" i="22" s="1"/>
  <c r="N29" i="9"/>
  <c r="AB94" i="22" s="1"/>
  <c r="Z29" i="9"/>
  <c r="AJ94" i="22" s="1"/>
  <c r="W29" i="9"/>
  <c r="AH94" i="22" s="1"/>
  <c r="K29" i="9"/>
  <c r="Z94" i="22" s="1"/>
  <c r="T29" i="9"/>
  <c r="AF94" i="22" s="1"/>
  <c r="AC29" i="9"/>
  <c r="AL94" i="22" s="1"/>
  <c r="Q29" i="9"/>
  <c r="AD94" i="22" s="1"/>
  <c r="E29" i="9"/>
  <c r="V94" i="22" s="1"/>
  <c r="AK2" i="22"/>
  <c r="AK57" i="22"/>
  <c r="B5" i="22"/>
  <c r="N3" i="22"/>
  <c r="N56" i="22"/>
  <c r="R56" i="22"/>
  <c r="R3" i="22"/>
  <c r="AM54" i="21"/>
  <c r="K191" i="5"/>
  <c r="E99" i="21" s="1"/>
  <c r="W191" i="5"/>
  <c r="M99" i="21" s="1"/>
  <c r="N191" i="5"/>
  <c r="G99" i="21" s="1"/>
  <c r="E191" i="5"/>
  <c r="AC191" i="5"/>
  <c r="Q99" i="21" s="1"/>
  <c r="Q191" i="5"/>
  <c r="I99" i="21" s="1"/>
  <c r="Z191" i="5"/>
  <c r="O99" i="21" s="1"/>
  <c r="T191" i="5"/>
  <c r="K99" i="21" s="1"/>
  <c r="H191" i="5"/>
  <c r="C99" i="21" s="1"/>
  <c r="P2" i="21"/>
  <c r="P55" i="21"/>
  <c r="K7" i="5"/>
  <c r="Z177" i="21" s="1"/>
  <c r="Z7" i="5"/>
  <c r="AJ177" i="21" s="1"/>
  <c r="Q7" i="5"/>
  <c r="AD177" i="21" s="1"/>
  <c r="H7" i="5"/>
  <c r="X177" i="21" s="1"/>
  <c r="T7" i="5"/>
  <c r="AF177" i="21" s="1"/>
  <c r="AC7" i="5"/>
  <c r="AL177" i="21" s="1"/>
  <c r="E7" i="5"/>
  <c r="V177" i="21" s="1"/>
  <c r="N7" i="5"/>
  <c r="AB177" i="21" s="1"/>
  <c r="W7" i="5"/>
  <c r="AH177" i="21" s="1"/>
  <c r="AC195" i="5"/>
  <c r="AL132" i="21" s="1"/>
  <c r="W195" i="5"/>
  <c r="Z195" i="5"/>
  <c r="E195" i="5"/>
  <c r="V132" i="21" s="1"/>
  <c r="T195" i="5"/>
  <c r="K195" i="5"/>
  <c r="H195" i="5"/>
  <c r="N195" i="5"/>
  <c r="Q195" i="5"/>
  <c r="AD132" i="21" s="1"/>
  <c r="L37" i="21"/>
  <c r="L9" i="21"/>
  <c r="W177" i="5"/>
  <c r="Z177" i="5"/>
  <c r="Q177" i="5"/>
  <c r="H177" i="5"/>
  <c r="K177" i="5"/>
  <c r="E177" i="5"/>
  <c r="T177" i="5"/>
  <c r="N177" i="5"/>
  <c r="AC177" i="5"/>
  <c r="Q14" i="5"/>
  <c r="H14" i="5"/>
  <c r="Z14" i="5"/>
  <c r="E14" i="5"/>
  <c r="T14" i="5"/>
  <c r="K175" i="21" s="1"/>
  <c r="N14" i="5"/>
  <c r="AC14" i="5"/>
  <c r="W14" i="5"/>
  <c r="M175" i="21" s="1"/>
  <c r="K14" i="5"/>
  <c r="AG53" i="21"/>
  <c r="B53" i="22"/>
  <c r="AC116" i="5"/>
  <c r="E116" i="5"/>
  <c r="Z116" i="5"/>
  <c r="Q116" i="5"/>
  <c r="H116" i="5"/>
  <c r="K116" i="5"/>
  <c r="W116" i="5"/>
  <c r="T116" i="5"/>
  <c r="N116" i="5"/>
  <c r="Q50" i="5"/>
  <c r="W50" i="5"/>
  <c r="N50" i="5"/>
  <c r="E50" i="5"/>
  <c r="H50" i="5"/>
  <c r="T50" i="5"/>
  <c r="AC50" i="5"/>
  <c r="Z50" i="5"/>
  <c r="K50" i="5"/>
  <c r="L55" i="21"/>
  <c r="L2" i="21"/>
  <c r="AE49" i="21"/>
  <c r="AE10" i="21"/>
  <c r="J2" i="21"/>
  <c r="J55" i="21"/>
  <c r="Z208" i="5"/>
  <c r="AC208" i="5"/>
  <c r="W208" i="5"/>
  <c r="T208" i="5"/>
  <c r="Q208" i="5"/>
  <c r="H208" i="5"/>
  <c r="K208" i="5"/>
  <c r="N208" i="5"/>
  <c r="E208" i="5"/>
  <c r="Q106" i="5"/>
  <c r="I172" i="21" s="1"/>
  <c r="AC106" i="5"/>
  <c r="Q172" i="21" s="1"/>
  <c r="T106" i="5"/>
  <c r="K172" i="21" s="1"/>
  <c r="K106" i="5"/>
  <c r="H106" i="5"/>
  <c r="C172" i="21" s="1"/>
  <c r="Z106" i="5"/>
  <c r="N106" i="5"/>
  <c r="G172" i="21" s="1"/>
  <c r="W106" i="5"/>
  <c r="E106" i="5"/>
  <c r="A172" i="21" s="1"/>
  <c r="AC53" i="21"/>
  <c r="W69" i="5"/>
  <c r="AH156" i="21" s="1"/>
  <c r="N69" i="5"/>
  <c r="AB156" i="21" s="1"/>
  <c r="E69" i="5"/>
  <c r="V156" i="21" s="1"/>
  <c r="K69" i="5"/>
  <c r="Z69" i="5"/>
  <c r="AJ156" i="21" s="1"/>
  <c r="T69" i="5"/>
  <c r="AF156" i="21" s="1"/>
  <c r="H69" i="5"/>
  <c r="X156" i="21" s="1"/>
  <c r="AC69" i="5"/>
  <c r="AL156" i="21" s="1"/>
  <c r="Q69" i="5"/>
  <c r="AD156" i="21" s="1"/>
  <c r="AM58" i="22"/>
  <c r="AM3" i="22"/>
  <c r="N202" i="13"/>
  <c r="E202" i="13"/>
  <c r="P191" i="27" s="1"/>
  <c r="T202" i="13"/>
  <c r="Q202" i="13"/>
  <c r="H202" i="13"/>
  <c r="K202" i="13"/>
  <c r="E176" i="13"/>
  <c r="P130" i="27" s="1"/>
  <c r="Q176" i="13"/>
  <c r="X130" i="27" s="1"/>
  <c r="H176" i="13"/>
  <c r="R130" i="27" s="1"/>
  <c r="K176" i="13"/>
  <c r="T130" i="27" s="1"/>
  <c r="T176" i="13"/>
  <c r="Z130" i="27" s="1"/>
  <c r="N176" i="13"/>
  <c r="V130" i="27" s="1"/>
  <c r="T123" i="13"/>
  <c r="K167" i="27" s="1"/>
  <c r="K123" i="13"/>
  <c r="E167" i="27" s="1"/>
  <c r="Q123" i="13"/>
  <c r="I167" i="27" s="1"/>
  <c r="N123" i="13"/>
  <c r="G167" i="27" s="1"/>
  <c r="H123" i="13"/>
  <c r="C167" i="27" s="1"/>
  <c r="E123" i="13"/>
  <c r="A167" i="27" s="1"/>
  <c r="K162" i="13"/>
  <c r="E105" i="27" s="1"/>
  <c r="T162" i="13"/>
  <c r="K105" i="27" s="1"/>
  <c r="H162" i="13"/>
  <c r="C105" i="27" s="1"/>
  <c r="Q162" i="13"/>
  <c r="I105" i="27" s="1"/>
  <c r="E162" i="13"/>
  <c r="A105" i="27" s="1"/>
  <c r="N162" i="13"/>
  <c r="G105" i="27" s="1"/>
  <c r="T188" i="13"/>
  <c r="K178" i="27" s="1"/>
  <c r="K188" i="13"/>
  <c r="E178" i="27" s="1"/>
  <c r="H188" i="13"/>
  <c r="C178" i="27" s="1"/>
  <c r="E188" i="13"/>
  <c r="A178" i="27" s="1"/>
  <c r="N188" i="13"/>
  <c r="G178" i="27" s="1"/>
  <c r="Q188" i="13"/>
  <c r="I178" i="27" s="1"/>
  <c r="H208" i="13"/>
  <c r="N208" i="13"/>
  <c r="Q208" i="13"/>
  <c r="K208" i="13"/>
  <c r="T208" i="13"/>
  <c r="E208" i="13"/>
  <c r="E207" i="13"/>
  <c r="T207" i="13"/>
  <c r="K207" i="13"/>
  <c r="H207" i="13"/>
  <c r="Q207" i="13"/>
  <c r="N207" i="13"/>
  <c r="T181" i="13"/>
  <c r="K94" i="27" s="1"/>
  <c r="N181" i="13"/>
  <c r="G94" i="27" s="1"/>
  <c r="E181" i="13"/>
  <c r="A94" i="27" s="1"/>
  <c r="K181" i="13"/>
  <c r="H181" i="13"/>
  <c r="C94" i="27" s="1"/>
  <c r="Q181" i="13"/>
  <c r="I94" i="27" s="1"/>
  <c r="T166" i="13"/>
  <c r="K166" i="13"/>
  <c r="Q166" i="13"/>
  <c r="E166" i="13"/>
  <c r="N166" i="13"/>
  <c r="H166" i="13"/>
  <c r="Y39" i="27"/>
  <c r="Y5" i="27"/>
  <c r="E144" i="13"/>
  <c r="A139" i="27" s="1"/>
  <c r="N144" i="13"/>
  <c r="G139" i="27" s="1"/>
  <c r="T144" i="13"/>
  <c r="K139" i="27" s="1"/>
  <c r="H144" i="13"/>
  <c r="C139" i="27" s="1"/>
  <c r="Q144" i="13"/>
  <c r="I139" i="27" s="1"/>
  <c r="K144" i="13"/>
  <c r="E139" i="27" s="1"/>
  <c r="H135" i="13"/>
  <c r="Q135" i="13"/>
  <c r="T135" i="13"/>
  <c r="N135" i="13"/>
  <c r="K135" i="13"/>
  <c r="E95" i="27" s="1"/>
  <c r="E135" i="13"/>
  <c r="T150" i="13"/>
  <c r="H150" i="13"/>
  <c r="Q150" i="13"/>
  <c r="E150" i="13"/>
  <c r="N150" i="13"/>
  <c r="K150" i="13"/>
  <c r="E102" i="13"/>
  <c r="T102" i="13"/>
  <c r="K102" i="13"/>
  <c r="Q102" i="13"/>
  <c r="H102" i="13"/>
  <c r="N102" i="13"/>
  <c r="N137" i="13"/>
  <c r="E137" i="13"/>
  <c r="T137" i="13"/>
  <c r="Q137" i="13"/>
  <c r="K137" i="13"/>
  <c r="H137" i="13"/>
  <c r="T85" i="13"/>
  <c r="Z214" i="27" s="1"/>
  <c r="K85" i="13"/>
  <c r="T214" i="27" s="1"/>
  <c r="Q85" i="13"/>
  <c r="X214" i="27" s="1"/>
  <c r="E85" i="13"/>
  <c r="P214" i="27" s="1"/>
  <c r="H85" i="13"/>
  <c r="N85" i="13"/>
  <c r="V214" i="27" s="1"/>
  <c r="N65" i="13"/>
  <c r="V206" i="27" s="1"/>
  <c r="Q65" i="13"/>
  <c r="X206" i="27" s="1"/>
  <c r="K65" i="13"/>
  <c r="T206" i="27" s="1"/>
  <c r="H65" i="13"/>
  <c r="R206" i="27" s="1"/>
  <c r="E65" i="13"/>
  <c r="P206" i="27" s="1"/>
  <c r="T65" i="13"/>
  <c r="Z206" i="27" s="1"/>
  <c r="K72" i="13"/>
  <c r="Q72" i="13"/>
  <c r="T72" i="13"/>
  <c r="E72" i="13"/>
  <c r="H72" i="13"/>
  <c r="N72" i="13"/>
  <c r="E54" i="13"/>
  <c r="A77" i="27" s="1"/>
  <c r="Q54" i="13"/>
  <c r="I77" i="27" s="1"/>
  <c r="N54" i="13"/>
  <c r="G77" i="27" s="1"/>
  <c r="K54" i="13"/>
  <c r="E77" i="27" s="1"/>
  <c r="H54" i="13"/>
  <c r="C77" i="27" s="1"/>
  <c r="T54" i="13"/>
  <c r="K77" i="27" s="1"/>
  <c r="N13" i="13"/>
  <c r="V180" i="27" s="1"/>
  <c r="Q13" i="13"/>
  <c r="X180" i="27" s="1"/>
  <c r="H13" i="13"/>
  <c r="R180" i="27" s="1"/>
  <c r="T13" i="13"/>
  <c r="Z180" i="27" s="1"/>
  <c r="E13" i="13"/>
  <c r="P180" i="27" s="1"/>
  <c r="K13" i="13"/>
  <c r="T180" i="27" s="1"/>
  <c r="T7" i="13"/>
  <c r="Z177" i="27" s="1"/>
  <c r="K7" i="13"/>
  <c r="T177" i="27" s="1"/>
  <c r="Q7" i="13"/>
  <c r="X177" i="27" s="1"/>
  <c r="E7" i="13"/>
  <c r="P177" i="27" s="1"/>
  <c r="N7" i="13"/>
  <c r="V177" i="27" s="1"/>
  <c r="H7" i="13"/>
  <c r="R177" i="27" s="1"/>
  <c r="T192" i="12"/>
  <c r="K192" i="12"/>
  <c r="E192" i="12"/>
  <c r="N192" i="12"/>
  <c r="H192" i="12"/>
  <c r="Q192" i="12"/>
  <c r="AA49" i="27"/>
  <c r="AA10" i="27"/>
  <c r="H228" i="12"/>
  <c r="N228" i="12"/>
  <c r="E228" i="12"/>
  <c r="Q228" i="12"/>
  <c r="K228" i="12"/>
  <c r="T228" i="12"/>
  <c r="N225" i="12"/>
  <c r="E225" i="12"/>
  <c r="T225" i="12"/>
  <c r="H225" i="12"/>
  <c r="Q225" i="12"/>
  <c r="K225" i="12"/>
  <c r="E219" i="12"/>
  <c r="N219" i="12"/>
  <c r="T219" i="12"/>
  <c r="H219" i="12"/>
  <c r="K219" i="12"/>
  <c r="Q219" i="12"/>
  <c r="N190" i="12"/>
  <c r="G165" i="26" s="1"/>
  <c r="Q190" i="12"/>
  <c r="I165" i="26" s="1"/>
  <c r="H190" i="12"/>
  <c r="C165" i="26" s="1"/>
  <c r="E190" i="12"/>
  <c r="A165" i="26" s="1"/>
  <c r="T190" i="12"/>
  <c r="K165" i="26" s="1"/>
  <c r="K190" i="12"/>
  <c r="E165" i="26" s="1"/>
  <c r="T158" i="12"/>
  <c r="K120" i="26" s="1"/>
  <c r="K158" i="12"/>
  <c r="E120" i="26" s="1"/>
  <c r="Q158" i="12"/>
  <c r="I120" i="26" s="1"/>
  <c r="H158" i="12"/>
  <c r="C120" i="26" s="1"/>
  <c r="N158" i="12"/>
  <c r="G120" i="26" s="1"/>
  <c r="E158" i="12"/>
  <c r="A120" i="26" s="1"/>
  <c r="R14" i="26"/>
  <c r="H162" i="12"/>
  <c r="N162" i="12"/>
  <c r="E162" i="12"/>
  <c r="T162" i="12"/>
  <c r="K162" i="12"/>
  <c r="Q162" i="12"/>
  <c r="T174" i="12"/>
  <c r="Q174" i="12"/>
  <c r="H174" i="12"/>
  <c r="N174" i="12"/>
  <c r="E174" i="12"/>
  <c r="K174" i="12"/>
  <c r="H138" i="12"/>
  <c r="R137" i="26" s="1"/>
  <c r="Q138" i="12"/>
  <c r="X137" i="26" s="1"/>
  <c r="N138" i="12"/>
  <c r="V137" i="26" s="1"/>
  <c r="E138" i="12"/>
  <c r="P137" i="26" s="1"/>
  <c r="T138" i="12"/>
  <c r="Z137" i="26" s="1"/>
  <c r="K138" i="12"/>
  <c r="T137" i="26" s="1"/>
  <c r="H130" i="12"/>
  <c r="C112" i="26" s="1"/>
  <c r="N130" i="12"/>
  <c r="E130" i="12"/>
  <c r="T130" i="12"/>
  <c r="K112" i="26" s="1"/>
  <c r="K130" i="12"/>
  <c r="Q130" i="12"/>
  <c r="H114" i="12"/>
  <c r="Q114" i="12"/>
  <c r="E114" i="12"/>
  <c r="N114" i="12"/>
  <c r="K114" i="12"/>
  <c r="T114" i="12"/>
  <c r="Q141" i="12"/>
  <c r="I86" i="26" s="1"/>
  <c r="H141" i="12"/>
  <c r="C86" i="26" s="1"/>
  <c r="N141" i="12"/>
  <c r="G86" i="26" s="1"/>
  <c r="E141" i="12"/>
  <c r="A86" i="26" s="1"/>
  <c r="K141" i="12"/>
  <c r="E86" i="26" s="1"/>
  <c r="T141" i="12"/>
  <c r="K86" i="26" s="1"/>
  <c r="T58" i="12"/>
  <c r="K58" i="12"/>
  <c r="H58" i="12"/>
  <c r="C147" i="26" s="1"/>
  <c r="N58" i="12"/>
  <c r="G147" i="26" s="1"/>
  <c r="Q58" i="12"/>
  <c r="E58" i="12"/>
  <c r="A147" i="26" s="1"/>
  <c r="N84" i="12"/>
  <c r="G160" i="26" s="1"/>
  <c r="T84" i="12"/>
  <c r="K84" i="12"/>
  <c r="E160" i="26" s="1"/>
  <c r="H84" i="12"/>
  <c r="C160" i="26" s="1"/>
  <c r="E84" i="12"/>
  <c r="Q84" i="12"/>
  <c r="I160" i="26" s="1"/>
  <c r="K67" i="12"/>
  <c r="Q67" i="12"/>
  <c r="E67" i="12"/>
  <c r="N67" i="12"/>
  <c r="H67" i="12"/>
  <c r="T67" i="12"/>
  <c r="AA54" i="26"/>
  <c r="Q111" i="12"/>
  <c r="I189" i="26" s="1"/>
  <c r="H111" i="12"/>
  <c r="C189" i="26" s="1"/>
  <c r="K111" i="12"/>
  <c r="T111" i="12"/>
  <c r="K189" i="26" s="1"/>
  <c r="E111" i="12"/>
  <c r="A189" i="26" s="1"/>
  <c r="N111" i="12"/>
  <c r="N32" i="12"/>
  <c r="V184" i="26" s="1"/>
  <c r="Q32" i="12"/>
  <c r="X184" i="26" s="1"/>
  <c r="K32" i="12"/>
  <c r="T32" i="12"/>
  <c r="Z184" i="26" s="1"/>
  <c r="H32" i="12"/>
  <c r="E32" i="12"/>
  <c r="P184" i="26" s="1"/>
  <c r="T72" i="12"/>
  <c r="Z203" i="26" s="1"/>
  <c r="K72" i="12"/>
  <c r="H72" i="12"/>
  <c r="Q72" i="12"/>
  <c r="E72" i="12"/>
  <c r="N72" i="12"/>
  <c r="Q41" i="12"/>
  <c r="T41" i="12"/>
  <c r="H41" i="12"/>
  <c r="E41" i="12"/>
  <c r="N41" i="12"/>
  <c r="K41" i="12"/>
  <c r="E29" i="12"/>
  <c r="Q29" i="12"/>
  <c r="X94" i="26" s="1"/>
  <c r="K29" i="12"/>
  <c r="T29" i="12"/>
  <c r="H29" i="12"/>
  <c r="R94" i="26" s="1"/>
  <c r="N29" i="12"/>
  <c r="K23" i="12"/>
  <c r="E185" i="26" s="1"/>
  <c r="T23" i="12"/>
  <c r="K185" i="26" s="1"/>
  <c r="H23" i="12"/>
  <c r="Q23" i="12"/>
  <c r="E23" i="12"/>
  <c r="A185" i="26" s="1"/>
  <c r="N23" i="12"/>
  <c r="G185" i="26" s="1"/>
  <c r="B52" i="26"/>
  <c r="S49" i="26"/>
  <c r="S10" i="26"/>
  <c r="N5" i="12"/>
  <c r="T5" i="12"/>
  <c r="H5" i="12"/>
  <c r="Q5" i="12"/>
  <c r="E5" i="12"/>
  <c r="K5" i="12"/>
  <c r="W49" i="26"/>
  <c r="W10" i="26"/>
  <c r="T232" i="11"/>
  <c r="K232" i="11"/>
  <c r="H232" i="11"/>
  <c r="Q232" i="11"/>
  <c r="E232" i="11"/>
  <c r="N232" i="11"/>
  <c r="T169" i="11"/>
  <c r="K169" i="11"/>
  <c r="Q169" i="11"/>
  <c r="H169" i="11"/>
  <c r="N169" i="11"/>
  <c r="E169" i="11"/>
  <c r="N190" i="11"/>
  <c r="G165" i="25" s="1"/>
  <c r="E190" i="11"/>
  <c r="A165" i="25" s="1"/>
  <c r="K190" i="11"/>
  <c r="E165" i="25" s="1"/>
  <c r="T190" i="11"/>
  <c r="K165" i="25" s="1"/>
  <c r="H190" i="11"/>
  <c r="C165" i="25" s="1"/>
  <c r="Q190" i="11"/>
  <c r="I165" i="25" s="1"/>
  <c r="Q207" i="11"/>
  <c r="X191" i="25" s="1"/>
  <c r="N207" i="11"/>
  <c r="E207" i="11"/>
  <c r="P191" i="25" s="1"/>
  <c r="H207" i="11"/>
  <c r="K207" i="11"/>
  <c r="T191" i="25" s="1"/>
  <c r="T207" i="11"/>
  <c r="Z191" i="25" s="1"/>
  <c r="E179" i="11"/>
  <c r="A133" i="25" s="1"/>
  <c r="Q179" i="11"/>
  <c r="I133" i="25" s="1"/>
  <c r="H179" i="11"/>
  <c r="C133" i="25" s="1"/>
  <c r="N179" i="11"/>
  <c r="G133" i="25" s="1"/>
  <c r="K179" i="11"/>
  <c r="E133" i="25" s="1"/>
  <c r="T179" i="11"/>
  <c r="K133" i="25" s="1"/>
  <c r="T192" i="11"/>
  <c r="Q192" i="11"/>
  <c r="H192" i="11"/>
  <c r="N192" i="11"/>
  <c r="K192" i="11"/>
  <c r="E192" i="11"/>
  <c r="T170" i="11"/>
  <c r="Q170" i="11"/>
  <c r="E170" i="11"/>
  <c r="N170" i="11"/>
  <c r="K170" i="11"/>
  <c r="H170" i="11"/>
  <c r="AA39" i="25"/>
  <c r="AA5" i="25"/>
  <c r="Q167" i="11"/>
  <c r="I153" i="25" s="1"/>
  <c r="E167" i="11"/>
  <c r="A153" i="25" s="1"/>
  <c r="N167" i="11"/>
  <c r="G153" i="25" s="1"/>
  <c r="K167" i="11"/>
  <c r="E153" i="25" s="1"/>
  <c r="H167" i="11"/>
  <c r="C153" i="25" s="1"/>
  <c r="T167" i="11"/>
  <c r="K153" i="25" s="1"/>
  <c r="T152" i="11"/>
  <c r="Q152" i="11"/>
  <c r="X153" i="25" s="1"/>
  <c r="E152" i="11"/>
  <c r="K152" i="11"/>
  <c r="H152" i="11"/>
  <c r="N152" i="11"/>
  <c r="N193" i="11"/>
  <c r="E193" i="11"/>
  <c r="K193" i="11"/>
  <c r="T193" i="11"/>
  <c r="H193" i="11"/>
  <c r="Q193" i="11"/>
  <c r="K173" i="11"/>
  <c r="T173" i="11"/>
  <c r="H173" i="11"/>
  <c r="Q173" i="11"/>
  <c r="E173" i="11"/>
  <c r="N173" i="11"/>
  <c r="T125" i="11"/>
  <c r="K162" i="25" s="1"/>
  <c r="K125" i="11"/>
  <c r="E162" i="25" s="1"/>
  <c r="Q125" i="11"/>
  <c r="E125" i="11"/>
  <c r="A162" i="25" s="1"/>
  <c r="N125" i="11"/>
  <c r="G162" i="25" s="1"/>
  <c r="H125" i="11"/>
  <c r="C162" i="25" s="1"/>
  <c r="T137" i="11"/>
  <c r="Q137" i="11"/>
  <c r="N137" i="11"/>
  <c r="K137" i="11"/>
  <c r="H137" i="11"/>
  <c r="E137" i="11"/>
  <c r="T93" i="11"/>
  <c r="K121" i="25" s="1"/>
  <c r="K93" i="11"/>
  <c r="E121" i="25" s="1"/>
  <c r="Q93" i="11"/>
  <c r="I121" i="25" s="1"/>
  <c r="E93" i="11"/>
  <c r="A121" i="25" s="1"/>
  <c r="H93" i="11"/>
  <c r="C121" i="25" s="1"/>
  <c r="N93" i="11"/>
  <c r="G121" i="25" s="1"/>
  <c r="T13" i="11"/>
  <c r="Z180" i="25" s="1"/>
  <c r="K13" i="11"/>
  <c r="T180" i="25" s="1"/>
  <c r="H13" i="11"/>
  <c r="R180" i="25" s="1"/>
  <c r="Q13" i="11"/>
  <c r="X180" i="25" s="1"/>
  <c r="N13" i="11"/>
  <c r="V180" i="25" s="1"/>
  <c r="E13" i="11"/>
  <c r="P180" i="25" s="1"/>
  <c r="H103" i="11"/>
  <c r="C161" i="25" s="1"/>
  <c r="Q103" i="11"/>
  <c r="I161" i="25" s="1"/>
  <c r="N103" i="11"/>
  <c r="G161" i="25" s="1"/>
  <c r="K103" i="11"/>
  <c r="E161" i="25" s="1"/>
  <c r="T103" i="11"/>
  <c r="K161" i="25" s="1"/>
  <c r="E103" i="11"/>
  <c r="A161" i="25" s="1"/>
  <c r="N99" i="11"/>
  <c r="T99" i="11"/>
  <c r="H99" i="11"/>
  <c r="K99" i="11"/>
  <c r="Q99" i="11"/>
  <c r="E99" i="11"/>
  <c r="E139" i="11"/>
  <c r="A201" i="25" s="1"/>
  <c r="T139" i="11"/>
  <c r="K201" i="25" s="1"/>
  <c r="K139" i="11"/>
  <c r="E201" i="25" s="1"/>
  <c r="Q139" i="11"/>
  <c r="I201" i="25" s="1"/>
  <c r="N139" i="11"/>
  <c r="G201" i="25" s="1"/>
  <c r="H139" i="11"/>
  <c r="C201" i="25" s="1"/>
  <c r="T110" i="11"/>
  <c r="K110" i="11"/>
  <c r="T106" i="25" s="1"/>
  <c r="H110" i="11"/>
  <c r="E110" i="11"/>
  <c r="N110" i="11"/>
  <c r="Q110" i="11"/>
  <c r="K90" i="11"/>
  <c r="E213" i="25" s="1"/>
  <c r="N90" i="11"/>
  <c r="G213" i="25" s="1"/>
  <c r="Q90" i="11"/>
  <c r="I213" i="25" s="1"/>
  <c r="E90" i="11"/>
  <c r="A213" i="25" s="1"/>
  <c r="H90" i="11"/>
  <c r="C213" i="25" s="1"/>
  <c r="T90" i="11"/>
  <c r="K213" i="25" s="1"/>
  <c r="E72" i="11"/>
  <c r="Q72" i="11"/>
  <c r="H72" i="11"/>
  <c r="T72" i="11"/>
  <c r="K72" i="11"/>
  <c r="N72" i="11"/>
  <c r="Q84" i="11"/>
  <c r="I160" i="25" s="1"/>
  <c r="K84" i="11"/>
  <c r="E160" i="25" s="1"/>
  <c r="H84" i="11"/>
  <c r="C160" i="25" s="1"/>
  <c r="N84" i="11"/>
  <c r="G160" i="25" s="1"/>
  <c r="E84" i="11"/>
  <c r="A160" i="25" s="1"/>
  <c r="T84" i="11"/>
  <c r="K160" i="25" s="1"/>
  <c r="K39" i="11"/>
  <c r="T39" i="11"/>
  <c r="H39" i="11"/>
  <c r="Q39" i="11"/>
  <c r="E39" i="11"/>
  <c r="N39" i="11"/>
  <c r="E56" i="11"/>
  <c r="N56" i="11"/>
  <c r="Q56" i="11"/>
  <c r="K56" i="11"/>
  <c r="T56" i="11"/>
  <c r="H56" i="11"/>
  <c r="Q46" i="11"/>
  <c r="X100" i="25" s="1"/>
  <c r="H46" i="11"/>
  <c r="R100" i="25" s="1"/>
  <c r="K46" i="11"/>
  <c r="T100" i="25" s="1"/>
  <c r="E46" i="11"/>
  <c r="P100" i="25" s="1"/>
  <c r="T46" i="11"/>
  <c r="N46" i="11"/>
  <c r="T168" i="10"/>
  <c r="Z105" i="24" s="1"/>
  <c r="K168" i="10"/>
  <c r="T105" i="24" s="1"/>
  <c r="N168" i="10"/>
  <c r="V105" i="24" s="1"/>
  <c r="H168" i="10"/>
  <c r="R105" i="24" s="1"/>
  <c r="E168" i="10"/>
  <c r="P105" i="24" s="1"/>
  <c r="Q168" i="10"/>
  <c r="X105" i="24" s="1"/>
  <c r="N3" i="11"/>
  <c r="G174" i="25" s="1"/>
  <c r="E3" i="11"/>
  <c r="A174" i="25" s="1"/>
  <c r="T3" i="11"/>
  <c r="K174" i="25" s="1"/>
  <c r="Q3" i="11"/>
  <c r="I174" i="25" s="1"/>
  <c r="K3" i="11"/>
  <c r="E174" i="25" s="1"/>
  <c r="H3" i="11"/>
  <c r="C174" i="25" s="1"/>
  <c r="N228" i="10"/>
  <c r="G137" i="24" s="1"/>
  <c r="H228" i="10"/>
  <c r="K228" i="10"/>
  <c r="E137" i="24" s="1"/>
  <c r="T228" i="10"/>
  <c r="E228" i="10"/>
  <c r="A137" i="24" s="1"/>
  <c r="Q228" i="10"/>
  <c r="K205" i="10"/>
  <c r="T68" i="24" s="1"/>
  <c r="Q205" i="10"/>
  <c r="X68" i="24" s="1"/>
  <c r="H205" i="10"/>
  <c r="R68" i="24" s="1"/>
  <c r="N205" i="10"/>
  <c r="V68" i="24" s="1"/>
  <c r="E205" i="10"/>
  <c r="P68" i="24" s="1"/>
  <c r="T205" i="10"/>
  <c r="Z68" i="24" s="1"/>
  <c r="T160" i="10"/>
  <c r="Q160" i="10"/>
  <c r="H160" i="10"/>
  <c r="K160" i="10"/>
  <c r="N160" i="10"/>
  <c r="E160" i="10"/>
  <c r="N129" i="10"/>
  <c r="K129" i="10"/>
  <c r="T122" i="24" s="1"/>
  <c r="T129" i="10"/>
  <c r="Z122" i="24" s="1"/>
  <c r="H129" i="10"/>
  <c r="R122" i="24" s="1"/>
  <c r="Q129" i="10"/>
  <c r="X122" i="24" s="1"/>
  <c r="E129" i="10"/>
  <c r="P122" i="24" s="1"/>
  <c r="Q191" i="10"/>
  <c r="N191" i="10"/>
  <c r="E191" i="10"/>
  <c r="A99" i="24" s="1"/>
  <c r="T191" i="10"/>
  <c r="K99" i="24" s="1"/>
  <c r="K191" i="10"/>
  <c r="H191" i="10"/>
  <c r="C99" i="24" s="1"/>
  <c r="Q159" i="10"/>
  <c r="T159" i="10"/>
  <c r="K159" i="10"/>
  <c r="H159" i="10"/>
  <c r="N159" i="10"/>
  <c r="E159" i="10"/>
  <c r="T136" i="10"/>
  <c r="K135" i="24" s="1"/>
  <c r="H136" i="10"/>
  <c r="C135" i="24" s="1"/>
  <c r="Q136" i="10"/>
  <c r="I135" i="24" s="1"/>
  <c r="E136" i="10"/>
  <c r="A135" i="24" s="1"/>
  <c r="N136" i="10"/>
  <c r="G135" i="24" s="1"/>
  <c r="K136" i="10"/>
  <c r="E135" i="24" s="1"/>
  <c r="T80" i="10"/>
  <c r="K207" i="24" s="1"/>
  <c r="H80" i="10"/>
  <c r="C207" i="24" s="1"/>
  <c r="E80" i="10"/>
  <c r="A207" i="24" s="1"/>
  <c r="K80" i="10"/>
  <c r="E207" i="24" s="1"/>
  <c r="Q80" i="10"/>
  <c r="N80" i="10"/>
  <c r="H76" i="10"/>
  <c r="T76" i="10"/>
  <c r="Q76" i="10"/>
  <c r="N76" i="10"/>
  <c r="K76" i="10"/>
  <c r="E76" i="10"/>
  <c r="E123" i="10"/>
  <c r="P112" i="24" s="1"/>
  <c r="N123" i="10"/>
  <c r="K123" i="10"/>
  <c r="T112" i="24" s="1"/>
  <c r="T123" i="10"/>
  <c r="H123" i="10"/>
  <c r="Q123" i="10"/>
  <c r="N30" i="10"/>
  <c r="H30" i="10"/>
  <c r="K30" i="10"/>
  <c r="T30" i="10"/>
  <c r="E30" i="10"/>
  <c r="Q30" i="10"/>
  <c r="N97" i="10"/>
  <c r="E97" i="10"/>
  <c r="T97" i="10"/>
  <c r="H97" i="10"/>
  <c r="Q97" i="10"/>
  <c r="K97" i="10"/>
  <c r="E43" i="10"/>
  <c r="A186" i="24" s="1"/>
  <c r="T43" i="10"/>
  <c r="K186" i="24" s="1"/>
  <c r="K43" i="10"/>
  <c r="Q43" i="10"/>
  <c r="N43" i="10"/>
  <c r="H43" i="10"/>
  <c r="L20" i="22"/>
  <c r="Q87" i="10"/>
  <c r="T87" i="10"/>
  <c r="E87" i="10"/>
  <c r="N87" i="10"/>
  <c r="K87" i="10"/>
  <c r="H87" i="10"/>
  <c r="Q63" i="10"/>
  <c r="H63" i="10"/>
  <c r="N63" i="10"/>
  <c r="K63" i="10"/>
  <c r="E63" i="10"/>
  <c r="T63" i="10"/>
  <c r="K114" i="24" s="1"/>
  <c r="N6" i="10"/>
  <c r="E6" i="10"/>
  <c r="K6" i="10"/>
  <c r="T6" i="10"/>
  <c r="H6" i="10"/>
  <c r="Q6" i="10"/>
  <c r="N228" i="9"/>
  <c r="E228" i="9"/>
  <c r="K228" i="9"/>
  <c r="T228" i="9"/>
  <c r="AC228" i="9"/>
  <c r="Q228" i="9"/>
  <c r="Z228" i="9"/>
  <c r="W228" i="9"/>
  <c r="H228" i="9"/>
  <c r="T187" i="9"/>
  <c r="W187" i="9"/>
  <c r="AC187" i="9"/>
  <c r="N187" i="9"/>
  <c r="Z187" i="9"/>
  <c r="K187" i="9"/>
  <c r="H187" i="9"/>
  <c r="E187" i="9"/>
  <c r="Q187" i="9"/>
  <c r="L11" i="22"/>
  <c r="F62" i="22"/>
  <c r="E11" i="10"/>
  <c r="N11" i="10"/>
  <c r="K11" i="10"/>
  <c r="T11" i="10"/>
  <c r="H11" i="10"/>
  <c r="Q11" i="10"/>
  <c r="E3" i="10"/>
  <c r="A174" i="24" s="1"/>
  <c r="N3" i="10"/>
  <c r="G174" i="24" s="1"/>
  <c r="K3" i="10"/>
  <c r="E174" i="24" s="1"/>
  <c r="T3" i="10"/>
  <c r="K174" i="24" s="1"/>
  <c r="H3" i="10"/>
  <c r="C174" i="24" s="1"/>
  <c r="Q3" i="10"/>
  <c r="I174" i="24" s="1"/>
  <c r="Z170" i="9"/>
  <c r="Q170" i="9"/>
  <c r="H170" i="9"/>
  <c r="W170" i="9"/>
  <c r="N170" i="9"/>
  <c r="K170" i="9"/>
  <c r="T170" i="9"/>
  <c r="E170" i="9"/>
  <c r="AC170" i="9"/>
  <c r="T191" i="9"/>
  <c r="Q191" i="9"/>
  <c r="I103" i="22" s="1"/>
  <c r="AC191" i="9"/>
  <c r="H191" i="9"/>
  <c r="C103" i="22" s="1"/>
  <c r="N191" i="9"/>
  <c r="Z191" i="9"/>
  <c r="O103" i="22" s="1"/>
  <c r="K191" i="9"/>
  <c r="Z98" i="22" s="1"/>
  <c r="W191" i="9"/>
  <c r="E191" i="9"/>
  <c r="A103" i="22" s="1"/>
  <c r="H97" i="9"/>
  <c r="N97" i="9"/>
  <c r="W97" i="9"/>
  <c r="AC97" i="9"/>
  <c r="T97" i="9"/>
  <c r="Q97" i="9"/>
  <c r="K97" i="9"/>
  <c r="Z97" i="9"/>
  <c r="E97" i="9"/>
  <c r="T39" i="9"/>
  <c r="AF186" i="22" s="1"/>
  <c r="Z39" i="9"/>
  <c r="AJ186" i="22" s="1"/>
  <c r="W39" i="9"/>
  <c r="AH186" i="22" s="1"/>
  <c r="K39" i="9"/>
  <c r="Z186" i="22" s="1"/>
  <c r="H39" i="9"/>
  <c r="X186" i="22" s="1"/>
  <c r="AC39" i="9"/>
  <c r="AL186" i="22" s="1"/>
  <c r="Q39" i="9"/>
  <c r="AD186" i="22" s="1"/>
  <c r="E39" i="9"/>
  <c r="V186" i="22" s="1"/>
  <c r="N39" i="9"/>
  <c r="AB186" i="22" s="1"/>
  <c r="T7" i="9"/>
  <c r="AF181" i="22" s="1"/>
  <c r="Z7" i="9"/>
  <c r="AJ181" i="22" s="1"/>
  <c r="H7" i="9"/>
  <c r="X181" i="22" s="1"/>
  <c r="AC7" i="9"/>
  <c r="AL181" i="22" s="1"/>
  <c r="Q7" i="9"/>
  <c r="AD181" i="22" s="1"/>
  <c r="E7" i="9"/>
  <c r="V181" i="22" s="1"/>
  <c r="N7" i="9"/>
  <c r="AB181" i="22" s="1"/>
  <c r="K7" i="9"/>
  <c r="Z181" i="22" s="1"/>
  <c r="W7" i="9"/>
  <c r="AH181" i="22" s="1"/>
  <c r="L52" i="22"/>
  <c r="Z174" i="9"/>
  <c r="W174" i="9"/>
  <c r="N174" i="9"/>
  <c r="E174" i="9"/>
  <c r="T174" i="9"/>
  <c r="Q174" i="9"/>
  <c r="AC174" i="9"/>
  <c r="K174" i="9"/>
  <c r="H174" i="9"/>
  <c r="B45" i="22"/>
  <c r="F30" i="22"/>
  <c r="F39" i="22"/>
  <c r="AI9" i="22"/>
  <c r="AI43" i="22"/>
  <c r="N216" i="9"/>
  <c r="AB176" i="22" s="1"/>
  <c r="Z216" i="9"/>
  <c r="AJ176" i="22" s="1"/>
  <c r="E216" i="9"/>
  <c r="V176" i="22" s="1"/>
  <c r="T216" i="9"/>
  <c r="AF176" i="22" s="1"/>
  <c r="AC216" i="9"/>
  <c r="AL176" i="22" s="1"/>
  <c r="H216" i="9"/>
  <c r="X176" i="22" s="1"/>
  <c r="Q216" i="9"/>
  <c r="AD176" i="22" s="1"/>
  <c r="W216" i="9"/>
  <c r="AH176" i="22" s="1"/>
  <c r="K216" i="9"/>
  <c r="Z176" i="22" s="1"/>
  <c r="H37" i="22"/>
  <c r="H38" i="22"/>
  <c r="B19" i="22"/>
  <c r="Z222" i="9"/>
  <c r="E222" i="9"/>
  <c r="K222" i="9"/>
  <c r="T222" i="9"/>
  <c r="AC222" i="9"/>
  <c r="H222" i="9"/>
  <c r="Q222" i="9"/>
  <c r="N222" i="9"/>
  <c r="W222" i="9"/>
  <c r="Z214" i="9"/>
  <c r="Q214" i="9"/>
  <c r="H214" i="9"/>
  <c r="E214" i="9"/>
  <c r="N214" i="9"/>
  <c r="K214" i="9"/>
  <c r="AC214" i="9"/>
  <c r="T214" i="9"/>
  <c r="W214" i="9"/>
  <c r="N41" i="22"/>
  <c r="N13" i="22"/>
  <c r="T183" i="9"/>
  <c r="Z183" i="9"/>
  <c r="Q183" i="9"/>
  <c r="H183" i="9"/>
  <c r="AC183" i="9"/>
  <c r="K183" i="9"/>
  <c r="N183" i="9"/>
  <c r="W183" i="9"/>
  <c r="E183" i="9"/>
  <c r="F23" i="22"/>
  <c r="N40" i="9"/>
  <c r="T40" i="9"/>
  <c r="W40" i="9"/>
  <c r="K40" i="9"/>
  <c r="Q40" i="9"/>
  <c r="AC40" i="9"/>
  <c r="H40" i="9"/>
  <c r="Z40" i="9"/>
  <c r="E40" i="9"/>
  <c r="N100" i="9"/>
  <c r="AB162" i="22" s="1"/>
  <c r="Z100" i="9"/>
  <c r="AJ162" i="22" s="1"/>
  <c r="E100" i="9"/>
  <c r="V162" i="22" s="1"/>
  <c r="K100" i="9"/>
  <c r="Z162" i="22" s="1"/>
  <c r="T100" i="9"/>
  <c r="AF162" i="22" s="1"/>
  <c r="W100" i="9"/>
  <c r="AH162" i="22" s="1"/>
  <c r="Q100" i="9"/>
  <c r="AD162" i="22" s="1"/>
  <c r="AC100" i="9"/>
  <c r="AL162" i="22" s="1"/>
  <c r="H100" i="9"/>
  <c r="X162" i="22" s="1"/>
  <c r="N20" i="9"/>
  <c r="T20" i="9"/>
  <c r="W20" i="9"/>
  <c r="K20" i="9"/>
  <c r="AC20" i="9"/>
  <c r="Q183" i="22" s="1"/>
  <c r="H20" i="9"/>
  <c r="E20" i="9"/>
  <c r="A183" i="22" s="1"/>
  <c r="Z20" i="9"/>
  <c r="Q20" i="9"/>
  <c r="H33" i="9"/>
  <c r="N33" i="9"/>
  <c r="AC33" i="9"/>
  <c r="Q33" i="9"/>
  <c r="E33" i="9"/>
  <c r="Z33" i="9"/>
  <c r="W33" i="9"/>
  <c r="K33" i="9"/>
  <c r="T33" i="9"/>
  <c r="AC172" i="5"/>
  <c r="Q73" i="21" s="1"/>
  <c r="E172" i="5"/>
  <c r="A73" i="21" s="1"/>
  <c r="W172" i="5"/>
  <c r="M73" i="21" s="1"/>
  <c r="N172" i="5"/>
  <c r="G73" i="21" s="1"/>
  <c r="T172" i="5"/>
  <c r="K73" i="21" s="1"/>
  <c r="K172" i="5"/>
  <c r="E73" i="21" s="1"/>
  <c r="H172" i="5"/>
  <c r="C73" i="21" s="1"/>
  <c r="Q172" i="5"/>
  <c r="I73" i="21" s="1"/>
  <c r="Z172" i="5"/>
  <c r="O73" i="21" s="1"/>
  <c r="Q150" i="5"/>
  <c r="AC150" i="5"/>
  <c r="T150" i="5"/>
  <c r="K150" i="5"/>
  <c r="H150" i="5"/>
  <c r="W150" i="5"/>
  <c r="E150" i="5"/>
  <c r="Z150" i="5"/>
  <c r="N150" i="5"/>
  <c r="Q118" i="5"/>
  <c r="AC118" i="5"/>
  <c r="T118" i="5"/>
  <c r="K118" i="5"/>
  <c r="E118" i="5"/>
  <c r="Z118" i="5"/>
  <c r="N118" i="5"/>
  <c r="W118" i="5"/>
  <c r="H118" i="5"/>
  <c r="Q86" i="5"/>
  <c r="AC86" i="5"/>
  <c r="T86" i="5"/>
  <c r="K210" i="21" s="1"/>
  <c r="K86" i="5"/>
  <c r="E210" i="21" s="1"/>
  <c r="Z86" i="5"/>
  <c r="O210" i="21" s="1"/>
  <c r="N86" i="5"/>
  <c r="G210" i="21" s="1"/>
  <c r="H86" i="5"/>
  <c r="C210" i="21" s="1"/>
  <c r="W86" i="5"/>
  <c r="M210" i="21" s="1"/>
  <c r="E86" i="5"/>
  <c r="A210" i="21" s="1"/>
  <c r="Q54" i="5"/>
  <c r="AC54" i="5"/>
  <c r="T54" i="5"/>
  <c r="K54" i="5"/>
  <c r="Z54" i="5"/>
  <c r="N54" i="5"/>
  <c r="W54" i="5"/>
  <c r="H54" i="5"/>
  <c r="E54" i="5"/>
  <c r="Q22" i="5"/>
  <c r="AC22" i="5"/>
  <c r="T22" i="5"/>
  <c r="K22" i="5"/>
  <c r="H22" i="5"/>
  <c r="W22" i="5"/>
  <c r="E22" i="5"/>
  <c r="Z22" i="5"/>
  <c r="N22" i="5"/>
  <c r="AC53" i="22"/>
  <c r="AC14" i="22"/>
  <c r="Z114" i="9"/>
  <c r="AJ116" i="22" s="1"/>
  <c r="W114" i="9"/>
  <c r="AH116" i="22" s="1"/>
  <c r="N114" i="9"/>
  <c r="AB116" i="22" s="1"/>
  <c r="E114" i="9"/>
  <c r="V116" i="22" s="1"/>
  <c r="K114" i="9"/>
  <c r="Z116" i="22" s="1"/>
  <c r="T114" i="9"/>
  <c r="AF116" i="22" s="1"/>
  <c r="AC114" i="9"/>
  <c r="AL116" i="22" s="1"/>
  <c r="H114" i="9"/>
  <c r="X116" i="22" s="1"/>
  <c r="Q114" i="9"/>
  <c r="AD116" i="22" s="1"/>
  <c r="L28" i="22"/>
  <c r="Z66" i="9"/>
  <c r="AJ208" i="22" s="1"/>
  <c r="H66" i="9"/>
  <c r="X208" i="22" s="1"/>
  <c r="AC66" i="9"/>
  <c r="AL208" i="22" s="1"/>
  <c r="T66" i="9"/>
  <c r="AF208" i="22" s="1"/>
  <c r="Q66" i="9"/>
  <c r="AD208" i="22" s="1"/>
  <c r="E66" i="9"/>
  <c r="N66" i="9"/>
  <c r="W66" i="9"/>
  <c r="AH208" i="22" s="1"/>
  <c r="K66" i="9"/>
  <c r="Z208" i="22" s="1"/>
  <c r="B4" i="22"/>
  <c r="Z46" i="9"/>
  <c r="H46" i="9"/>
  <c r="K46" i="9"/>
  <c r="AC46" i="9"/>
  <c r="T46" i="9"/>
  <c r="Q46" i="9"/>
  <c r="W46" i="9"/>
  <c r="E46" i="9"/>
  <c r="N46" i="9"/>
  <c r="H89" i="9"/>
  <c r="T89" i="9"/>
  <c r="AC89" i="9"/>
  <c r="N89" i="9"/>
  <c r="K89" i="9"/>
  <c r="Z89" i="9"/>
  <c r="W89" i="9"/>
  <c r="E89" i="9"/>
  <c r="Q89" i="9"/>
  <c r="H85" i="9"/>
  <c r="X218" i="22" s="1"/>
  <c r="K85" i="9"/>
  <c r="Z218" i="22" s="1"/>
  <c r="T85" i="9"/>
  <c r="AF218" i="22" s="1"/>
  <c r="AC85" i="9"/>
  <c r="AL218" i="22" s="1"/>
  <c r="Z85" i="9"/>
  <c r="AJ218" i="22" s="1"/>
  <c r="N85" i="9"/>
  <c r="AB218" i="22" s="1"/>
  <c r="Q85" i="9"/>
  <c r="AD218" i="22" s="1"/>
  <c r="E85" i="9"/>
  <c r="V218" i="22" s="1"/>
  <c r="W85" i="9"/>
  <c r="AH218" i="22" s="1"/>
  <c r="H81" i="9"/>
  <c r="AC81" i="9"/>
  <c r="Q81" i="9"/>
  <c r="Z81" i="9"/>
  <c r="E81" i="9"/>
  <c r="T81" i="9"/>
  <c r="N81" i="9"/>
  <c r="K81" i="9"/>
  <c r="W81" i="9"/>
  <c r="T75" i="9"/>
  <c r="N75" i="9"/>
  <c r="K75" i="9"/>
  <c r="AC75" i="9"/>
  <c r="H75" i="9"/>
  <c r="Z75" i="9"/>
  <c r="W75" i="9"/>
  <c r="E75" i="9"/>
  <c r="Q75" i="9"/>
  <c r="AG2" i="22"/>
  <c r="AG57" i="22"/>
  <c r="P3" i="22"/>
  <c r="P56" i="22"/>
  <c r="W181" i="5"/>
  <c r="N181" i="5"/>
  <c r="E181" i="5"/>
  <c r="AC181" i="5"/>
  <c r="Q181" i="5"/>
  <c r="T181" i="5"/>
  <c r="H181" i="5"/>
  <c r="K181" i="5"/>
  <c r="Z181" i="5"/>
  <c r="K111" i="5"/>
  <c r="W111" i="5"/>
  <c r="N111" i="5"/>
  <c r="E111" i="5"/>
  <c r="Z111" i="5"/>
  <c r="O189" i="21" s="1"/>
  <c r="AC111" i="5"/>
  <c r="Q189" i="21" s="1"/>
  <c r="Q111" i="5"/>
  <c r="T111" i="5"/>
  <c r="H111" i="5"/>
  <c r="AI54" i="21"/>
  <c r="Q114" i="5"/>
  <c r="AD112" i="21" s="1"/>
  <c r="W114" i="5"/>
  <c r="AH112" i="21" s="1"/>
  <c r="N114" i="5"/>
  <c r="AB112" i="21" s="1"/>
  <c r="E114" i="5"/>
  <c r="V112" i="21" s="1"/>
  <c r="AC114" i="5"/>
  <c r="AL112" i="21" s="1"/>
  <c r="K114" i="5"/>
  <c r="Z112" i="21" s="1"/>
  <c r="Z114" i="5"/>
  <c r="AJ112" i="21" s="1"/>
  <c r="T114" i="5"/>
  <c r="AF112" i="21" s="1"/>
  <c r="H114" i="5"/>
  <c r="X112" i="21" s="1"/>
  <c r="Q222" i="5"/>
  <c r="W222" i="5"/>
  <c r="N222" i="5"/>
  <c r="E222" i="5"/>
  <c r="T222" i="5"/>
  <c r="AC222" i="5"/>
  <c r="Z222" i="5"/>
  <c r="H222" i="5"/>
  <c r="K222" i="5"/>
  <c r="AK53" i="21"/>
  <c r="K91" i="5"/>
  <c r="W91" i="5"/>
  <c r="N91" i="5"/>
  <c r="E91" i="5"/>
  <c r="Z91" i="5"/>
  <c r="AC91" i="5"/>
  <c r="Q91" i="5"/>
  <c r="T91" i="5"/>
  <c r="H91" i="5"/>
  <c r="AC56" i="5"/>
  <c r="E56" i="5"/>
  <c r="W56" i="5"/>
  <c r="N56" i="5"/>
  <c r="K56" i="5"/>
  <c r="Z56" i="5"/>
  <c r="Q56" i="5"/>
  <c r="T56" i="5"/>
  <c r="H56" i="5"/>
  <c r="Z200" i="5"/>
  <c r="AC200" i="5"/>
  <c r="W200" i="5"/>
  <c r="T200" i="5"/>
  <c r="N200" i="5"/>
  <c r="E200" i="5"/>
  <c r="H200" i="5"/>
  <c r="Q200" i="5"/>
  <c r="K200" i="5"/>
  <c r="K79" i="5"/>
  <c r="W79" i="5"/>
  <c r="N79" i="5"/>
  <c r="E79" i="5"/>
  <c r="T79" i="5"/>
  <c r="H79" i="5"/>
  <c r="Z79" i="5"/>
  <c r="AC79" i="5"/>
  <c r="Q79" i="5"/>
  <c r="N16" i="9"/>
  <c r="T16" i="9"/>
  <c r="AC16" i="9"/>
  <c r="H16" i="9"/>
  <c r="Q16" i="9"/>
  <c r="Z16" i="9"/>
  <c r="E16" i="9"/>
  <c r="K16" i="9"/>
  <c r="W16" i="9"/>
  <c r="Q178" i="5"/>
  <c r="I132" i="21" s="1"/>
  <c r="W178" i="5"/>
  <c r="M132" i="21" s="1"/>
  <c r="N178" i="5"/>
  <c r="G132" i="21" s="1"/>
  <c r="E178" i="5"/>
  <c r="A132" i="21" s="1"/>
  <c r="H178" i="5"/>
  <c r="C132" i="21" s="1"/>
  <c r="T178" i="5"/>
  <c r="K132" i="21" s="1"/>
  <c r="AC178" i="5"/>
  <c r="Q132" i="21" s="1"/>
  <c r="K178" i="5"/>
  <c r="E132" i="21" s="1"/>
  <c r="Z178" i="5"/>
  <c r="O132" i="21" s="1"/>
  <c r="Q94" i="5"/>
  <c r="H94" i="5"/>
  <c r="Z94" i="5"/>
  <c r="W94" i="5"/>
  <c r="K94" i="5"/>
  <c r="E94" i="5"/>
  <c r="AC94" i="5"/>
  <c r="T94" i="5"/>
  <c r="N94" i="5"/>
  <c r="D2" i="21"/>
  <c r="D55" i="21"/>
  <c r="W49" i="21"/>
  <c r="W10" i="21"/>
  <c r="Q46" i="5"/>
  <c r="H46" i="5"/>
  <c r="Z46" i="5"/>
  <c r="W46" i="5"/>
  <c r="K46" i="5"/>
  <c r="AC46" i="5"/>
  <c r="E46" i="5"/>
  <c r="T46" i="5"/>
  <c r="N46" i="5"/>
  <c r="W21" i="5"/>
  <c r="AH173" i="21" s="1"/>
  <c r="N21" i="5"/>
  <c r="AB173" i="21" s="1"/>
  <c r="E21" i="5"/>
  <c r="V173" i="21" s="1"/>
  <c r="K21" i="5"/>
  <c r="Z21" i="5"/>
  <c r="AJ173" i="21" s="1"/>
  <c r="T21" i="5"/>
  <c r="AF173" i="21" s="1"/>
  <c r="H21" i="5"/>
  <c r="X173" i="21" s="1"/>
  <c r="AC21" i="5"/>
  <c r="AL173" i="21" s="1"/>
  <c r="Q21" i="5"/>
  <c r="AD173" i="21" s="1"/>
  <c r="W13" i="5"/>
  <c r="AH180" i="21" s="1"/>
  <c r="AC13" i="5"/>
  <c r="AL180" i="21" s="1"/>
  <c r="T13" i="5"/>
  <c r="AF180" i="21" s="1"/>
  <c r="K13" i="5"/>
  <c r="Z180" i="21" s="1"/>
  <c r="H13" i="5"/>
  <c r="X180" i="21" s="1"/>
  <c r="Q13" i="5"/>
  <c r="AD180" i="21" s="1"/>
  <c r="E13" i="5"/>
  <c r="V180" i="21" s="1"/>
  <c r="Z13" i="5"/>
  <c r="AJ180" i="21" s="1"/>
  <c r="N13" i="5"/>
  <c r="AB180" i="21" s="1"/>
  <c r="H37" i="21"/>
  <c r="H9" i="21"/>
  <c r="W189" i="5"/>
  <c r="AC189" i="5"/>
  <c r="Q97" i="21" s="1"/>
  <c r="T189" i="5"/>
  <c r="K189" i="5"/>
  <c r="H189" i="5"/>
  <c r="C97" i="21" s="1"/>
  <c r="Z189" i="5"/>
  <c r="N189" i="5"/>
  <c r="Q189" i="5"/>
  <c r="E189" i="5"/>
  <c r="K119" i="5"/>
  <c r="Z167" i="21" s="1"/>
  <c r="Z119" i="5"/>
  <c r="AJ167" i="21" s="1"/>
  <c r="Q119" i="5"/>
  <c r="AD167" i="21" s="1"/>
  <c r="H119" i="5"/>
  <c r="X167" i="21" s="1"/>
  <c r="W119" i="5"/>
  <c r="AH167" i="21" s="1"/>
  <c r="AC119" i="5"/>
  <c r="AL167" i="21" s="1"/>
  <c r="E119" i="5"/>
  <c r="V167" i="21" s="1"/>
  <c r="N119" i="5"/>
  <c r="AB167" i="21" s="1"/>
  <c r="T119" i="5"/>
  <c r="AF167" i="21" s="1"/>
  <c r="Q34" i="5"/>
  <c r="W34" i="5"/>
  <c r="N34" i="5"/>
  <c r="E34" i="5"/>
  <c r="AC34" i="5"/>
  <c r="K34" i="5"/>
  <c r="Z34" i="5"/>
  <c r="H34" i="5"/>
  <c r="T34" i="5"/>
  <c r="AI53" i="21"/>
  <c r="AC148" i="5"/>
  <c r="E148" i="5"/>
  <c r="Z148" i="5"/>
  <c r="Q148" i="5"/>
  <c r="H148" i="5"/>
  <c r="N148" i="5"/>
  <c r="K148" i="5"/>
  <c r="W148" i="5"/>
  <c r="T148" i="5"/>
  <c r="AC3" i="22"/>
  <c r="AC58" i="22"/>
  <c r="AC136" i="5"/>
  <c r="E136" i="5"/>
  <c r="W136" i="5"/>
  <c r="N136" i="5"/>
  <c r="K136" i="5"/>
  <c r="Z136" i="5"/>
  <c r="T136" i="5"/>
  <c r="H136" i="5"/>
  <c r="Q136" i="5"/>
  <c r="E26" i="27"/>
  <c r="H161" i="13"/>
  <c r="Q161" i="13"/>
  <c r="T161" i="13"/>
  <c r="E161" i="13"/>
  <c r="N161" i="13"/>
  <c r="K161" i="13"/>
  <c r="T99" i="13"/>
  <c r="K99" i="13"/>
  <c r="Q99" i="13"/>
  <c r="H99" i="13"/>
  <c r="E99" i="13"/>
  <c r="N99" i="13"/>
  <c r="S39" i="27"/>
  <c r="S5" i="27"/>
  <c r="E4" i="27"/>
  <c r="Q174" i="13"/>
  <c r="H174" i="13"/>
  <c r="N174" i="13"/>
  <c r="E174" i="13"/>
  <c r="K174" i="13"/>
  <c r="T174" i="13"/>
  <c r="Q172" i="13"/>
  <c r="H172" i="13"/>
  <c r="T172" i="13"/>
  <c r="K172" i="13"/>
  <c r="N172" i="13"/>
  <c r="E172" i="13"/>
  <c r="Q133" i="13"/>
  <c r="H133" i="13"/>
  <c r="K133" i="13"/>
  <c r="T133" i="13"/>
  <c r="E133" i="13"/>
  <c r="N133" i="13"/>
  <c r="T93" i="13"/>
  <c r="K93" i="13"/>
  <c r="N93" i="13"/>
  <c r="E93" i="13"/>
  <c r="Q93" i="13"/>
  <c r="H93" i="13"/>
  <c r="T131" i="13"/>
  <c r="E131" i="13"/>
  <c r="Q131" i="13"/>
  <c r="N131" i="13"/>
  <c r="K131" i="13"/>
  <c r="H131" i="13"/>
  <c r="Q140" i="13"/>
  <c r="T140" i="13"/>
  <c r="H140" i="13"/>
  <c r="N140" i="13"/>
  <c r="E140" i="13"/>
  <c r="K140" i="13"/>
  <c r="T51" i="13"/>
  <c r="K51" i="13"/>
  <c r="N51" i="13"/>
  <c r="H51" i="13"/>
  <c r="Q51" i="13"/>
  <c r="E51" i="13"/>
  <c r="Q90" i="13"/>
  <c r="T90" i="13"/>
  <c r="Z142" i="27" s="1"/>
  <c r="K90" i="13"/>
  <c r="E213" i="27" s="1"/>
  <c r="N90" i="13"/>
  <c r="V142" i="27" s="1"/>
  <c r="E90" i="13"/>
  <c r="A213" i="27" s="1"/>
  <c r="H90" i="13"/>
  <c r="N81" i="13"/>
  <c r="G157" i="27" s="1"/>
  <c r="T81" i="13"/>
  <c r="K157" i="27" s="1"/>
  <c r="H81" i="13"/>
  <c r="C157" i="27" s="1"/>
  <c r="K81" i="13"/>
  <c r="E157" i="27" s="1"/>
  <c r="Q81" i="13"/>
  <c r="I157" i="27" s="1"/>
  <c r="E81" i="13"/>
  <c r="A157" i="27" s="1"/>
  <c r="Q74" i="13"/>
  <c r="I156" i="27" s="1"/>
  <c r="N74" i="13"/>
  <c r="G156" i="27" s="1"/>
  <c r="K74" i="13"/>
  <c r="E156" i="27" s="1"/>
  <c r="H74" i="13"/>
  <c r="C156" i="27" s="1"/>
  <c r="T74" i="13"/>
  <c r="K156" i="27" s="1"/>
  <c r="E74" i="13"/>
  <c r="A156" i="27" s="1"/>
  <c r="T75" i="13"/>
  <c r="Z158" i="27" s="1"/>
  <c r="N75" i="13"/>
  <c r="V158" i="27" s="1"/>
  <c r="E75" i="13"/>
  <c r="P158" i="27" s="1"/>
  <c r="Q75" i="13"/>
  <c r="X158" i="27" s="1"/>
  <c r="K75" i="13"/>
  <c r="T158" i="27" s="1"/>
  <c r="H75" i="13"/>
  <c r="R158" i="27" s="1"/>
  <c r="H47" i="13"/>
  <c r="R101" i="27" s="1"/>
  <c r="Q47" i="13"/>
  <c r="X101" i="27" s="1"/>
  <c r="E47" i="13"/>
  <c r="N47" i="13"/>
  <c r="K47" i="13"/>
  <c r="T101" i="27" s="1"/>
  <c r="T47" i="13"/>
  <c r="Q77" i="13"/>
  <c r="X202" i="27" s="1"/>
  <c r="E77" i="13"/>
  <c r="P202" i="27" s="1"/>
  <c r="K77" i="13"/>
  <c r="T202" i="27" s="1"/>
  <c r="H77" i="13"/>
  <c r="R202" i="27" s="1"/>
  <c r="T77" i="13"/>
  <c r="Z202" i="27" s="1"/>
  <c r="N77" i="13"/>
  <c r="V202" i="27" s="1"/>
  <c r="K48" i="13"/>
  <c r="T147" i="27" s="1"/>
  <c r="N48" i="13"/>
  <c r="V147" i="27" s="1"/>
  <c r="Q48" i="13"/>
  <c r="X147" i="27" s="1"/>
  <c r="T48" i="13"/>
  <c r="Z147" i="27" s="1"/>
  <c r="E48" i="13"/>
  <c r="P147" i="27" s="1"/>
  <c r="H48" i="13"/>
  <c r="R147" i="27" s="1"/>
  <c r="T60" i="13"/>
  <c r="H60" i="13"/>
  <c r="Q60" i="13"/>
  <c r="E60" i="13"/>
  <c r="N60" i="13"/>
  <c r="K60" i="13"/>
  <c r="T24" i="13"/>
  <c r="Q24" i="13"/>
  <c r="N24" i="13"/>
  <c r="K24" i="13"/>
  <c r="H24" i="13"/>
  <c r="E24" i="13"/>
  <c r="K16" i="13"/>
  <c r="T16" i="13"/>
  <c r="H16" i="13"/>
  <c r="N16" i="13"/>
  <c r="Q16" i="13"/>
  <c r="E16" i="13"/>
  <c r="H11" i="13"/>
  <c r="R92" i="27" s="1"/>
  <c r="N11" i="13"/>
  <c r="V92" i="27" s="1"/>
  <c r="E11" i="13"/>
  <c r="P92" i="27" s="1"/>
  <c r="Q11" i="13"/>
  <c r="X92" i="27" s="1"/>
  <c r="K11" i="13"/>
  <c r="T92" i="27" s="1"/>
  <c r="T11" i="13"/>
  <c r="Z92" i="27" s="1"/>
  <c r="T208" i="12"/>
  <c r="Q208" i="12"/>
  <c r="K208" i="12"/>
  <c r="H208" i="12"/>
  <c r="E208" i="12"/>
  <c r="N208" i="12"/>
  <c r="K201" i="12"/>
  <c r="T201" i="12"/>
  <c r="H201" i="12"/>
  <c r="E201" i="12"/>
  <c r="Q201" i="12"/>
  <c r="N201" i="12"/>
  <c r="G30" i="26" s="1"/>
  <c r="E211" i="12"/>
  <c r="K211" i="12"/>
  <c r="H211" i="12"/>
  <c r="Q211" i="12"/>
  <c r="N211" i="12"/>
  <c r="T211" i="12"/>
  <c r="N214" i="12"/>
  <c r="K214" i="12"/>
  <c r="Q214" i="12"/>
  <c r="H214" i="12"/>
  <c r="E214" i="12"/>
  <c r="T214" i="12"/>
  <c r="K30" i="26" s="1"/>
  <c r="Q173" i="12"/>
  <c r="T173" i="12"/>
  <c r="K173" i="12"/>
  <c r="H173" i="12"/>
  <c r="N173" i="12"/>
  <c r="E173" i="12"/>
  <c r="T134" i="12"/>
  <c r="K134" i="12"/>
  <c r="Q134" i="12"/>
  <c r="H134" i="12"/>
  <c r="E134" i="12"/>
  <c r="N134" i="12"/>
  <c r="J37" i="26"/>
  <c r="J9" i="26"/>
  <c r="K181" i="12"/>
  <c r="T181" i="12"/>
  <c r="H181" i="12"/>
  <c r="Q181" i="12"/>
  <c r="E181" i="12"/>
  <c r="N181" i="12"/>
  <c r="E179" i="12"/>
  <c r="A133" i="26" s="1"/>
  <c r="T179" i="12"/>
  <c r="K133" i="26" s="1"/>
  <c r="H179" i="12"/>
  <c r="C133" i="26" s="1"/>
  <c r="Q179" i="12"/>
  <c r="I133" i="26" s="1"/>
  <c r="N179" i="12"/>
  <c r="G133" i="26" s="1"/>
  <c r="K179" i="12"/>
  <c r="E133" i="26" s="1"/>
  <c r="N159" i="12"/>
  <c r="E159" i="12"/>
  <c r="T159" i="12"/>
  <c r="K159" i="12"/>
  <c r="Q159" i="12"/>
  <c r="H159" i="12"/>
  <c r="H204" i="12"/>
  <c r="Q204" i="12"/>
  <c r="K204" i="12"/>
  <c r="T204" i="12"/>
  <c r="N204" i="12"/>
  <c r="E204" i="12"/>
  <c r="Q135" i="12"/>
  <c r="I163" i="26" s="1"/>
  <c r="H135" i="12"/>
  <c r="C163" i="26" s="1"/>
  <c r="N135" i="12"/>
  <c r="G163" i="26" s="1"/>
  <c r="E135" i="12"/>
  <c r="A163" i="26" s="1"/>
  <c r="T135" i="12"/>
  <c r="K163" i="26" s="1"/>
  <c r="K135" i="12"/>
  <c r="E163" i="26" s="1"/>
  <c r="Q167" i="12"/>
  <c r="I153" i="26" s="1"/>
  <c r="H167" i="12"/>
  <c r="C153" i="26" s="1"/>
  <c r="N167" i="12"/>
  <c r="G153" i="26" s="1"/>
  <c r="E167" i="12"/>
  <c r="A153" i="26" s="1"/>
  <c r="T167" i="12"/>
  <c r="K153" i="26" s="1"/>
  <c r="K167" i="12"/>
  <c r="E153" i="26" s="1"/>
  <c r="Q109" i="12"/>
  <c r="X192" i="26" s="1"/>
  <c r="E109" i="12"/>
  <c r="P192" i="26" s="1"/>
  <c r="N109" i="12"/>
  <c r="V192" i="26" s="1"/>
  <c r="K109" i="12"/>
  <c r="T192" i="26" s="1"/>
  <c r="H109" i="12"/>
  <c r="R192" i="26" s="1"/>
  <c r="T109" i="12"/>
  <c r="Z192" i="26" s="1"/>
  <c r="N148" i="12"/>
  <c r="E148" i="12"/>
  <c r="T148" i="12"/>
  <c r="K148" i="12"/>
  <c r="H148" i="12"/>
  <c r="Q148" i="12"/>
  <c r="T150" i="12"/>
  <c r="Q150" i="12"/>
  <c r="H150" i="12"/>
  <c r="N150" i="12"/>
  <c r="E150" i="12"/>
  <c r="K150" i="12"/>
  <c r="K115" i="12"/>
  <c r="T195" i="26" s="1"/>
  <c r="H115" i="12"/>
  <c r="R195" i="26" s="1"/>
  <c r="T115" i="12"/>
  <c r="Z195" i="26" s="1"/>
  <c r="Q115" i="12"/>
  <c r="X195" i="26" s="1"/>
  <c r="E115" i="12"/>
  <c r="P195" i="26" s="1"/>
  <c r="N115" i="12"/>
  <c r="V195" i="26" s="1"/>
  <c r="N68" i="12"/>
  <c r="Q68" i="12"/>
  <c r="E68" i="12"/>
  <c r="K68" i="12"/>
  <c r="H68" i="12"/>
  <c r="T68" i="12"/>
  <c r="N124" i="12"/>
  <c r="K124" i="12"/>
  <c r="H124" i="12"/>
  <c r="T124" i="12"/>
  <c r="E124" i="12"/>
  <c r="Q124" i="12"/>
  <c r="T103" i="12"/>
  <c r="K161" i="26" s="1"/>
  <c r="H103" i="12"/>
  <c r="Q103" i="12"/>
  <c r="I161" i="26" s="1"/>
  <c r="E103" i="12"/>
  <c r="A161" i="26" s="1"/>
  <c r="N103" i="12"/>
  <c r="G161" i="26" s="1"/>
  <c r="K103" i="12"/>
  <c r="E161" i="26" s="1"/>
  <c r="H74" i="12"/>
  <c r="C204" i="26" s="1"/>
  <c r="N74" i="12"/>
  <c r="E74" i="12"/>
  <c r="A204" i="26" s="1"/>
  <c r="Q74" i="12"/>
  <c r="I204" i="26" s="1"/>
  <c r="K74" i="12"/>
  <c r="T74" i="12"/>
  <c r="Q87" i="12"/>
  <c r="T87" i="12"/>
  <c r="H87" i="12"/>
  <c r="E87" i="12"/>
  <c r="N87" i="12"/>
  <c r="K87" i="12"/>
  <c r="T28" i="12"/>
  <c r="H28" i="12"/>
  <c r="E28" i="12"/>
  <c r="N28" i="12"/>
  <c r="K28" i="12"/>
  <c r="Q28" i="12"/>
  <c r="H62" i="12"/>
  <c r="T62" i="12"/>
  <c r="Q62" i="12"/>
  <c r="E62" i="12"/>
  <c r="K62" i="12"/>
  <c r="T86" i="26" s="1"/>
  <c r="N62" i="12"/>
  <c r="J52" i="26"/>
  <c r="Q25" i="12"/>
  <c r="X96" i="26" s="1"/>
  <c r="T25" i="12"/>
  <c r="Z96" i="26" s="1"/>
  <c r="H25" i="12"/>
  <c r="R96" i="26" s="1"/>
  <c r="N25" i="12"/>
  <c r="V96" i="26" s="1"/>
  <c r="K25" i="12"/>
  <c r="T96" i="26" s="1"/>
  <c r="E25" i="12"/>
  <c r="P96" i="26" s="1"/>
  <c r="H27" i="12"/>
  <c r="Q27" i="12"/>
  <c r="N27" i="12"/>
  <c r="K27" i="12"/>
  <c r="T27" i="12"/>
  <c r="E27" i="12"/>
  <c r="P9" i="26" s="1"/>
  <c r="N201" i="11"/>
  <c r="G207" i="25" s="1"/>
  <c r="E201" i="11"/>
  <c r="A207" i="25" s="1"/>
  <c r="T201" i="11"/>
  <c r="K207" i="25" s="1"/>
  <c r="H201" i="11"/>
  <c r="C207" i="25" s="1"/>
  <c r="Q201" i="11"/>
  <c r="I207" i="25" s="1"/>
  <c r="K201" i="11"/>
  <c r="E207" i="25" s="1"/>
  <c r="S39" i="25"/>
  <c r="S5" i="25"/>
  <c r="K141" i="11"/>
  <c r="E86" i="25" s="1"/>
  <c r="N141" i="11"/>
  <c r="G86" i="25" s="1"/>
  <c r="E141" i="11"/>
  <c r="A86" i="25" s="1"/>
  <c r="T141" i="11"/>
  <c r="K86" i="25" s="1"/>
  <c r="Q141" i="11"/>
  <c r="I86" i="25" s="1"/>
  <c r="H141" i="11"/>
  <c r="C86" i="25" s="1"/>
  <c r="Q146" i="11"/>
  <c r="I114" i="25" s="1"/>
  <c r="H146" i="11"/>
  <c r="C114" i="25" s="1"/>
  <c r="T146" i="11"/>
  <c r="K114" i="25" s="1"/>
  <c r="E146" i="11"/>
  <c r="A114" i="25" s="1"/>
  <c r="N146" i="11"/>
  <c r="G114" i="25" s="1"/>
  <c r="K146" i="11"/>
  <c r="E114" i="25" s="1"/>
  <c r="Q124" i="11"/>
  <c r="I197" i="25" s="1"/>
  <c r="N124" i="11"/>
  <c r="G197" i="25" s="1"/>
  <c r="E124" i="11"/>
  <c r="A197" i="25" s="1"/>
  <c r="H124" i="11"/>
  <c r="C197" i="25" s="1"/>
  <c r="K124" i="11"/>
  <c r="E197" i="25" s="1"/>
  <c r="T124" i="11"/>
  <c r="K197" i="25" s="1"/>
  <c r="K114" i="11"/>
  <c r="Q114" i="11"/>
  <c r="H114" i="11"/>
  <c r="N114" i="11"/>
  <c r="E114" i="11"/>
  <c r="T114" i="11"/>
  <c r="N142" i="11"/>
  <c r="T142" i="11"/>
  <c r="K142" i="11"/>
  <c r="H142" i="11"/>
  <c r="Q142" i="11"/>
  <c r="E142" i="11"/>
  <c r="K95" i="11"/>
  <c r="E122" i="25" s="1"/>
  <c r="T95" i="11"/>
  <c r="K122" i="25" s="1"/>
  <c r="N95" i="11"/>
  <c r="G122" i="25" s="1"/>
  <c r="E95" i="11"/>
  <c r="A122" i="25" s="1"/>
  <c r="H95" i="11"/>
  <c r="C122" i="25" s="1"/>
  <c r="Q95" i="11"/>
  <c r="I122" i="25" s="1"/>
  <c r="E104" i="11"/>
  <c r="H104" i="11"/>
  <c r="Q104" i="11"/>
  <c r="N104" i="11"/>
  <c r="K104" i="11"/>
  <c r="T104" i="11"/>
  <c r="Q38" i="11"/>
  <c r="X123" i="25" s="1"/>
  <c r="E38" i="11"/>
  <c r="P123" i="25" s="1"/>
  <c r="N38" i="11"/>
  <c r="V123" i="25" s="1"/>
  <c r="H38" i="11"/>
  <c r="R123" i="25" s="1"/>
  <c r="T38" i="11"/>
  <c r="Z123" i="25" s="1"/>
  <c r="K38" i="11"/>
  <c r="T123" i="25" s="1"/>
  <c r="H17" i="11"/>
  <c r="C177" i="25" s="1"/>
  <c r="N17" i="11"/>
  <c r="G177" i="25" s="1"/>
  <c r="K17" i="11"/>
  <c r="E177" i="25" s="1"/>
  <c r="T17" i="11"/>
  <c r="K177" i="25" s="1"/>
  <c r="Q17" i="11"/>
  <c r="I177" i="25" s="1"/>
  <c r="E17" i="11"/>
  <c r="A177" i="25" s="1"/>
  <c r="T5" i="11"/>
  <c r="Q5" i="11"/>
  <c r="H5" i="11"/>
  <c r="N5" i="11"/>
  <c r="K5" i="11"/>
  <c r="E5" i="11"/>
  <c r="S49" i="25"/>
  <c r="S10" i="25"/>
  <c r="T29" i="11"/>
  <c r="Z94" i="25" s="1"/>
  <c r="N29" i="11"/>
  <c r="V94" i="25" s="1"/>
  <c r="K29" i="11"/>
  <c r="T94" i="25" s="1"/>
  <c r="H29" i="11"/>
  <c r="R94" i="25" s="1"/>
  <c r="Q29" i="11"/>
  <c r="X94" i="25" s="1"/>
  <c r="E29" i="11"/>
  <c r="P94" i="25" s="1"/>
  <c r="E220" i="10"/>
  <c r="Q220" i="10"/>
  <c r="H220" i="10"/>
  <c r="N220" i="10"/>
  <c r="K220" i="10"/>
  <c r="T220" i="10"/>
  <c r="E212" i="10"/>
  <c r="P145" i="24" s="1"/>
  <c r="T212" i="10"/>
  <c r="Z145" i="24" s="1"/>
  <c r="H212" i="10"/>
  <c r="R145" i="24" s="1"/>
  <c r="Q212" i="10"/>
  <c r="X145" i="24" s="1"/>
  <c r="N212" i="10"/>
  <c r="V145" i="24" s="1"/>
  <c r="K212" i="10"/>
  <c r="T145" i="24" s="1"/>
  <c r="T200" i="10"/>
  <c r="N200" i="10"/>
  <c r="E200" i="10"/>
  <c r="K200" i="10"/>
  <c r="Q200" i="10"/>
  <c r="H200" i="10"/>
  <c r="S39" i="24"/>
  <c r="S5" i="24"/>
  <c r="Q135" i="10"/>
  <c r="E135" i="10"/>
  <c r="N135" i="10"/>
  <c r="K135" i="10"/>
  <c r="H135" i="10"/>
  <c r="R151" i="24" s="1"/>
  <c r="T135" i="10"/>
  <c r="E27" i="10"/>
  <c r="N27" i="10"/>
  <c r="H27" i="10"/>
  <c r="K27" i="10"/>
  <c r="T27" i="10"/>
  <c r="Q27" i="10"/>
  <c r="I181" i="24" s="1"/>
  <c r="H32" i="22"/>
  <c r="T176" i="10"/>
  <c r="Z130" i="24" s="1"/>
  <c r="N176" i="10"/>
  <c r="V130" i="24" s="1"/>
  <c r="E176" i="10"/>
  <c r="P130" i="24" s="1"/>
  <c r="K176" i="10"/>
  <c r="T130" i="24" s="1"/>
  <c r="H176" i="10"/>
  <c r="R130" i="24" s="1"/>
  <c r="Q176" i="10"/>
  <c r="X130" i="24" s="1"/>
  <c r="E131" i="10"/>
  <c r="K131" i="10"/>
  <c r="T131" i="10"/>
  <c r="H131" i="10"/>
  <c r="R108" i="24" s="1"/>
  <c r="Q131" i="10"/>
  <c r="N131" i="10"/>
  <c r="Q119" i="10"/>
  <c r="K119" i="10"/>
  <c r="T119" i="10"/>
  <c r="H119" i="10"/>
  <c r="E119" i="10"/>
  <c r="N119" i="10"/>
  <c r="Q111" i="10"/>
  <c r="H111" i="10"/>
  <c r="R110" i="24" s="1"/>
  <c r="K111" i="10"/>
  <c r="T111" i="10"/>
  <c r="E111" i="10"/>
  <c r="N111" i="10"/>
  <c r="V110" i="24" s="1"/>
  <c r="T64" i="10"/>
  <c r="Q64" i="10"/>
  <c r="E64" i="10"/>
  <c r="N64" i="10"/>
  <c r="K64" i="10"/>
  <c r="H64" i="10"/>
  <c r="Q15" i="10"/>
  <c r="T15" i="10"/>
  <c r="K15" i="10"/>
  <c r="N15" i="10"/>
  <c r="H15" i="10"/>
  <c r="E15" i="10"/>
  <c r="T219" i="9"/>
  <c r="N219" i="9"/>
  <c r="W219" i="9"/>
  <c r="K219" i="9"/>
  <c r="AC219" i="9"/>
  <c r="H219" i="9"/>
  <c r="Q219" i="9"/>
  <c r="Z219" i="9"/>
  <c r="E219" i="9"/>
  <c r="F15" i="22"/>
  <c r="K61" i="10"/>
  <c r="H61" i="10"/>
  <c r="E61" i="10"/>
  <c r="N61" i="10"/>
  <c r="T61" i="10"/>
  <c r="Q61" i="10"/>
  <c r="Y10" i="24"/>
  <c r="Y49" i="24"/>
  <c r="W202" i="9"/>
  <c r="Z202" i="9"/>
  <c r="AJ195" i="22" s="1"/>
  <c r="AC202" i="9"/>
  <c r="AL195" i="22" s="1"/>
  <c r="K202" i="9"/>
  <c r="Q202" i="9"/>
  <c r="H202" i="9"/>
  <c r="N202" i="9"/>
  <c r="E202" i="9"/>
  <c r="T202" i="9"/>
  <c r="F44" i="22"/>
  <c r="T163" i="9"/>
  <c r="AF174" i="22" s="1"/>
  <c r="Z163" i="9"/>
  <c r="AJ174" i="22" s="1"/>
  <c r="Q163" i="9"/>
  <c r="AD174" i="22" s="1"/>
  <c r="H163" i="9"/>
  <c r="X174" i="22" s="1"/>
  <c r="K163" i="9"/>
  <c r="Z174" i="22" s="1"/>
  <c r="AC163" i="9"/>
  <c r="AL174" i="22" s="1"/>
  <c r="E163" i="9"/>
  <c r="V174" i="22" s="1"/>
  <c r="N163" i="9"/>
  <c r="AB174" i="22" s="1"/>
  <c r="W163" i="9"/>
  <c r="AH174" i="22" s="1"/>
  <c r="H153" i="9"/>
  <c r="C83" i="22" s="1"/>
  <c r="AC153" i="9"/>
  <c r="Q83" i="22" s="1"/>
  <c r="T153" i="9"/>
  <c r="K83" i="22" s="1"/>
  <c r="K153" i="9"/>
  <c r="E83" i="22" s="1"/>
  <c r="W153" i="9"/>
  <c r="M83" i="22" s="1"/>
  <c r="E153" i="9"/>
  <c r="A83" i="22" s="1"/>
  <c r="Q153" i="9"/>
  <c r="I83" i="22" s="1"/>
  <c r="N153" i="9"/>
  <c r="G83" i="22" s="1"/>
  <c r="Z153" i="9"/>
  <c r="O83" i="22" s="1"/>
  <c r="B61" i="22"/>
  <c r="Q71" i="10"/>
  <c r="T71" i="10"/>
  <c r="H71" i="10"/>
  <c r="C203" i="24" s="1"/>
  <c r="E71" i="10"/>
  <c r="A203" i="24" s="1"/>
  <c r="N71" i="10"/>
  <c r="K71" i="10"/>
  <c r="B63" i="22"/>
  <c r="T67" i="9"/>
  <c r="K206" i="22" s="1"/>
  <c r="Z67" i="9"/>
  <c r="O206" i="22" s="1"/>
  <c r="W67" i="9"/>
  <c r="M206" i="22" s="1"/>
  <c r="H67" i="9"/>
  <c r="C206" i="22" s="1"/>
  <c r="Q67" i="9"/>
  <c r="I206" i="22" s="1"/>
  <c r="AC67" i="9"/>
  <c r="Q206" i="22" s="1"/>
  <c r="E67" i="9"/>
  <c r="A206" i="22" s="1"/>
  <c r="N67" i="9"/>
  <c r="G206" i="22" s="1"/>
  <c r="K67" i="9"/>
  <c r="E206" i="22" s="1"/>
  <c r="T35" i="9"/>
  <c r="Z35" i="9"/>
  <c r="H35" i="9"/>
  <c r="E35" i="9"/>
  <c r="N35" i="9"/>
  <c r="W35" i="9"/>
  <c r="K35" i="9"/>
  <c r="Q35" i="9"/>
  <c r="AC35" i="9"/>
  <c r="T3" i="9"/>
  <c r="K178" i="22" s="1"/>
  <c r="Z3" i="9"/>
  <c r="O178" i="22" s="1"/>
  <c r="E3" i="9"/>
  <c r="A178" i="22" s="1"/>
  <c r="K3" i="9"/>
  <c r="E178" i="22" s="1"/>
  <c r="N3" i="9"/>
  <c r="G178" i="22" s="1"/>
  <c r="W3" i="9"/>
  <c r="M178" i="22" s="1"/>
  <c r="H3" i="9"/>
  <c r="C178" i="22" s="1"/>
  <c r="Q3" i="9"/>
  <c r="I178" i="22" s="1"/>
  <c r="AC3" i="9"/>
  <c r="Q178" i="22" s="1"/>
  <c r="Z190" i="9"/>
  <c r="O165" i="22" s="1"/>
  <c r="AC190" i="9"/>
  <c r="Q165" i="22" s="1"/>
  <c r="T190" i="9"/>
  <c r="K165" i="22" s="1"/>
  <c r="K190" i="9"/>
  <c r="E165" i="22" s="1"/>
  <c r="E190" i="9"/>
  <c r="A165" i="22" s="1"/>
  <c r="N190" i="9"/>
  <c r="G165" i="22" s="1"/>
  <c r="W190" i="9"/>
  <c r="M165" i="22" s="1"/>
  <c r="H190" i="9"/>
  <c r="C165" i="22" s="1"/>
  <c r="Q190" i="9"/>
  <c r="I165" i="22" s="1"/>
  <c r="J52" i="22"/>
  <c r="H45" i="22"/>
  <c r="N124" i="9"/>
  <c r="G201" i="22" s="1"/>
  <c r="W124" i="9"/>
  <c r="M201" i="22" s="1"/>
  <c r="K124" i="9"/>
  <c r="E201" i="22" s="1"/>
  <c r="T124" i="9"/>
  <c r="K201" i="22" s="1"/>
  <c r="AC124" i="9"/>
  <c r="Q201" i="22" s="1"/>
  <c r="H124" i="9"/>
  <c r="C201" i="22" s="1"/>
  <c r="Z124" i="9"/>
  <c r="O201" i="22" s="1"/>
  <c r="E124" i="9"/>
  <c r="A201" i="22" s="1"/>
  <c r="Q124" i="9"/>
  <c r="I201" i="22" s="1"/>
  <c r="F47" i="22"/>
  <c r="H39" i="22"/>
  <c r="AK43" i="22"/>
  <c r="AK9" i="22"/>
  <c r="Z130" i="9"/>
  <c r="W130" i="9"/>
  <c r="N130" i="9"/>
  <c r="AB202" i="22" s="1"/>
  <c r="E130" i="9"/>
  <c r="Q130" i="9"/>
  <c r="K130" i="9"/>
  <c r="AC130" i="9"/>
  <c r="H130" i="9"/>
  <c r="T130" i="9"/>
  <c r="AF202" i="22" s="1"/>
  <c r="J55" i="22"/>
  <c r="N164" i="9"/>
  <c r="AB158" i="22" s="1"/>
  <c r="E164" i="9"/>
  <c r="V158" i="22" s="1"/>
  <c r="Z164" i="9"/>
  <c r="AJ158" i="22" s="1"/>
  <c r="K164" i="9"/>
  <c r="Z158" i="22" s="1"/>
  <c r="W164" i="9"/>
  <c r="AH158" i="22" s="1"/>
  <c r="H164" i="9"/>
  <c r="X158" i="22" s="1"/>
  <c r="T164" i="9"/>
  <c r="AF158" i="22" s="1"/>
  <c r="Q164" i="9"/>
  <c r="AD158" i="22" s="1"/>
  <c r="AC164" i="9"/>
  <c r="AL158" i="22" s="1"/>
  <c r="D38" i="22"/>
  <c r="J18" i="22"/>
  <c r="F27" i="22"/>
  <c r="B13" i="22"/>
  <c r="B41" i="22"/>
  <c r="N152" i="9"/>
  <c r="W152" i="9"/>
  <c r="K152" i="9"/>
  <c r="Z152" i="9"/>
  <c r="T152" i="9"/>
  <c r="H152" i="9"/>
  <c r="E152" i="9"/>
  <c r="AC152" i="9"/>
  <c r="Q152" i="9"/>
  <c r="D23" i="22"/>
  <c r="F57" i="22"/>
  <c r="AC232" i="5"/>
  <c r="E232" i="5"/>
  <c r="W232" i="5"/>
  <c r="N232" i="5"/>
  <c r="T232" i="5"/>
  <c r="K232" i="5"/>
  <c r="Z232" i="5"/>
  <c r="H232" i="5"/>
  <c r="Q232" i="5"/>
  <c r="W169" i="5"/>
  <c r="AC169" i="5"/>
  <c r="T169" i="5"/>
  <c r="K169" i="5"/>
  <c r="N169" i="5"/>
  <c r="H169" i="5"/>
  <c r="Q169" i="5"/>
  <c r="E169" i="5"/>
  <c r="Z169" i="5"/>
  <c r="Y14" i="22"/>
  <c r="Y53" i="22"/>
  <c r="N92" i="9"/>
  <c r="AB127" i="22" s="1"/>
  <c r="W92" i="9"/>
  <c r="AH127" i="22" s="1"/>
  <c r="K92" i="9"/>
  <c r="Z127" i="22" s="1"/>
  <c r="T92" i="9"/>
  <c r="AF127" i="22" s="1"/>
  <c r="AC92" i="9"/>
  <c r="AL127" i="22" s="1"/>
  <c r="Z92" i="9"/>
  <c r="AJ127" i="22" s="1"/>
  <c r="E92" i="9"/>
  <c r="V127" i="22" s="1"/>
  <c r="H92" i="9"/>
  <c r="X127" i="22" s="1"/>
  <c r="Q92" i="9"/>
  <c r="AD127" i="22" s="1"/>
  <c r="W194" i="5"/>
  <c r="Z194" i="5"/>
  <c r="AC194" i="5"/>
  <c r="N194" i="5"/>
  <c r="E194" i="5"/>
  <c r="T194" i="5"/>
  <c r="H194" i="5"/>
  <c r="Q194" i="5"/>
  <c r="K194" i="5"/>
  <c r="Z106" i="9"/>
  <c r="N106" i="9"/>
  <c r="E106" i="9"/>
  <c r="W106" i="9"/>
  <c r="K106" i="9"/>
  <c r="T106" i="9"/>
  <c r="Q106" i="9"/>
  <c r="AC106" i="9"/>
  <c r="H106" i="9"/>
  <c r="AA58" i="22"/>
  <c r="AA3" i="22"/>
  <c r="J56" i="22"/>
  <c r="J3" i="22"/>
  <c r="N48" i="9"/>
  <c r="T48" i="9"/>
  <c r="W48" i="9"/>
  <c r="K48" i="9"/>
  <c r="AC48" i="9"/>
  <c r="H48" i="9"/>
  <c r="Q48" i="9"/>
  <c r="Z48" i="9"/>
  <c r="E48" i="9"/>
  <c r="AC160" i="5"/>
  <c r="E160" i="5"/>
  <c r="T160" i="5"/>
  <c r="K160" i="5"/>
  <c r="Q160" i="5"/>
  <c r="Z160" i="5"/>
  <c r="N160" i="5"/>
  <c r="W160" i="5"/>
  <c r="H160" i="5"/>
  <c r="Q146" i="5"/>
  <c r="W146" i="5"/>
  <c r="N146" i="5"/>
  <c r="E146" i="5"/>
  <c r="T146" i="5"/>
  <c r="AC146" i="5"/>
  <c r="K146" i="5"/>
  <c r="Z146" i="5"/>
  <c r="H146" i="5"/>
  <c r="AC120" i="5"/>
  <c r="E120" i="5"/>
  <c r="W120" i="5"/>
  <c r="N120" i="5"/>
  <c r="T120" i="5"/>
  <c r="H120" i="5"/>
  <c r="K120" i="5"/>
  <c r="Q120" i="5"/>
  <c r="Z120" i="5"/>
  <c r="Q98" i="5"/>
  <c r="I218" i="21" s="1"/>
  <c r="W98" i="5"/>
  <c r="M218" i="21" s="1"/>
  <c r="N98" i="5"/>
  <c r="G218" i="21" s="1"/>
  <c r="E98" i="5"/>
  <c r="A218" i="21" s="1"/>
  <c r="T98" i="5"/>
  <c r="K218" i="21" s="1"/>
  <c r="AC98" i="5"/>
  <c r="Q218" i="21" s="1"/>
  <c r="K98" i="5"/>
  <c r="E218" i="21" s="1"/>
  <c r="Z98" i="5"/>
  <c r="O218" i="21" s="1"/>
  <c r="H98" i="5"/>
  <c r="C218" i="21" s="1"/>
  <c r="Q174" i="5"/>
  <c r="H174" i="5"/>
  <c r="Z174" i="5"/>
  <c r="W174" i="5"/>
  <c r="K174" i="5"/>
  <c r="T174" i="5"/>
  <c r="N174" i="5"/>
  <c r="E174" i="5"/>
  <c r="AC174" i="5"/>
  <c r="K47" i="5"/>
  <c r="W47" i="5"/>
  <c r="N47" i="5"/>
  <c r="E47" i="5"/>
  <c r="T47" i="5"/>
  <c r="H47" i="5"/>
  <c r="Z47" i="5"/>
  <c r="AC47" i="5"/>
  <c r="Q47" i="5"/>
  <c r="Q162" i="5"/>
  <c r="I105" i="21" s="1"/>
  <c r="W162" i="5"/>
  <c r="M105" i="21" s="1"/>
  <c r="N162" i="5"/>
  <c r="G105" i="21" s="1"/>
  <c r="E162" i="5"/>
  <c r="A105" i="21" s="1"/>
  <c r="K162" i="5"/>
  <c r="E105" i="21" s="1"/>
  <c r="Z162" i="5"/>
  <c r="O105" i="21" s="1"/>
  <c r="H162" i="5"/>
  <c r="C105" i="21" s="1"/>
  <c r="T162" i="5"/>
  <c r="K105" i="21" s="1"/>
  <c r="AC162" i="5"/>
  <c r="Q105" i="21" s="1"/>
  <c r="K211" i="5"/>
  <c r="Z211" i="5"/>
  <c r="Q211" i="5"/>
  <c r="H211" i="5"/>
  <c r="T211" i="5"/>
  <c r="AC211" i="5"/>
  <c r="E211" i="5"/>
  <c r="W211" i="5"/>
  <c r="N211" i="5"/>
  <c r="AC72" i="5"/>
  <c r="E72" i="5"/>
  <c r="W72" i="5"/>
  <c r="N72" i="5"/>
  <c r="T72" i="5"/>
  <c r="H72" i="5"/>
  <c r="Q72" i="5"/>
  <c r="K72" i="5"/>
  <c r="Z72" i="5"/>
  <c r="K11" i="5"/>
  <c r="W11" i="5"/>
  <c r="N11" i="5"/>
  <c r="E11" i="5"/>
  <c r="T11" i="5"/>
  <c r="H11" i="5"/>
  <c r="AC11" i="5"/>
  <c r="Q11" i="5"/>
  <c r="Z11" i="5"/>
  <c r="J52" i="21"/>
  <c r="H9" i="9"/>
  <c r="X179" i="22" s="1"/>
  <c r="N9" i="9"/>
  <c r="AB179" i="22" s="1"/>
  <c r="W9" i="9"/>
  <c r="AH179" i="22" s="1"/>
  <c r="K9" i="9"/>
  <c r="Z179" i="22" s="1"/>
  <c r="T9" i="9"/>
  <c r="AF179" i="22" s="1"/>
  <c r="AC9" i="9"/>
  <c r="AL179" i="22" s="1"/>
  <c r="Q9" i="9"/>
  <c r="AD179" i="22" s="1"/>
  <c r="Z9" i="9"/>
  <c r="E9" i="9"/>
  <c r="V179" i="22" s="1"/>
  <c r="Y53" i="21"/>
  <c r="AC49" i="21"/>
  <c r="AC10" i="21"/>
  <c r="K175" i="5"/>
  <c r="W175" i="5"/>
  <c r="N175" i="5"/>
  <c r="E175" i="5"/>
  <c r="T175" i="5"/>
  <c r="H175" i="5"/>
  <c r="AC175" i="5"/>
  <c r="Q175" i="5"/>
  <c r="Z175" i="5"/>
  <c r="Q126" i="5"/>
  <c r="AD199" i="21" s="1"/>
  <c r="H126" i="5"/>
  <c r="X199" i="21" s="1"/>
  <c r="Z126" i="5"/>
  <c r="AJ199" i="21" s="1"/>
  <c r="AC126" i="5"/>
  <c r="AL199" i="21" s="1"/>
  <c r="W126" i="5"/>
  <c r="AH199" i="21" s="1"/>
  <c r="K126" i="5"/>
  <c r="Z199" i="21" s="1"/>
  <c r="E126" i="5"/>
  <c r="V199" i="21" s="1"/>
  <c r="T126" i="5"/>
  <c r="AF199" i="21" s="1"/>
  <c r="N126" i="5"/>
  <c r="AB199" i="21" s="1"/>
  <c r="Q78" i="5"/>
  <c r="H78" i="5"/>
  <c r="Z78" i="5"/>
  <c r="N78" i="5"/>
  <c r="AC78" i="5"/>
  <c r="W78" i="5"/>
  <c r="K78" i="5"/>
  <c r="T78" i="5"/>
  <c r="E78" i="5"/>
  <c r="N55" i="21"/>
  <c r="N2" i="21"/>
  <c r="AC8" i="5"/>
  <c r="AL174" i="21" s="1"/>
  <c r="E8" i="5"/>
  <c r="V174" i="21" s="1"/>
  <c r="W8" i="5"/>
  <c r="AH174" i="21" s="1"/>
  <c r="N8" i="5"/>
  <c r="AB174" i="21" s="1"/>
  <c r="Q8" i="5"/>
  <c r="AD174" i="21" s="1"/>
  <c r="K8" i="5"/>
  <c r="Z174" i="21" s="1"/>
  <c r="Z8" i="5"/>
  <c r="AJ174" i="21" s="1"/>
  <c r="T8" i="5"/>
  <c r="AF174" i="21" s="1"/>
  <c r="H8" i="5"/>
  <c r="X174" i="21" s="1"/>
  <c r="W149" i="5"/>
  <c r="AH157" i="21" s="1"/>
  <c r="N149" i="5"/>
  <c r="AB157" i="21" s="1"/>
  <c r="E149" i="5"/>
  <c r="V157" i="21" s="1"/>
  <c r="K149" i="5"/>
  <c r="Z157" i="21" s="1"/>
  <c r="Z149" i="5"/>
  <c r="AJ157" i="21" s="1"/>
  <c r="T149" i="5"/>
  <c r="AF157" i="21" s="1"/>
  <c r="H149" i="5"/>
  <c r="X157" i="21" s="1"/>
  <c r="AC149" i="5"/>
  <c r="AL157" i="21" s="1"/>
  <c r="Q149" i="5"/>
  <c r="AD157" i="21" s="1"/>
  <c r="AA53" i="21"/>
  <c r="K159" i="5"/>
  <c r="W159" i="5"/>
  <c r="N159" i="5"/>
  <c r="E159" i="5"/>
  <c r="T159" i="5"/>
  <c r="H159" i="5"/>
  <c r="AC159" i="5"/>
  <c r="Q159" i="5"/>
  <c r="Z159" i="5"/>
  <c r="V59" i="21"/>
  <c r="Y3" i="22"/>
  <c r="Y58" i="22"/>
  <c r="N179" i="13"/>
  <c r="G133" i="27" s="1"/>
  <c r="E179" i="13"/>
  <c r="A133" i="27" s="1"/>
  <c r="Q179" i="13"/>
  <c r="I133" i="27" s="1"/>
  <c r="H179" i="13"/>
  <c r="C133" i="27" s="1"/>
  <c r="T179" i="13"/>
  <c r="K133" i="27" s="1"/>
  <c r="K179" i="13"/>
  <c r="E133" i="27" s="1"/>
  <c r="G4" i="27"/>
  <c r="E152" i="13"/>
  <c r="P153" i="27" s="1"/>
  <c r="H152" i="13"/>
  <c r="R153" i="27" s="1"/>
  <c r="Q152" i="13"/>
  <c r="X153" i="27" s="1"/>
  <c r="N152" i="13"/>
  <c r="V153" i="27" s="1"/>
  <c r="K152" i="13"/>
  <c r="T153" i="27" s="1"/>
  <c r="T152" i="13"/>
  <c r="Z153" i="27" s="1"/>
  <c r="Q187" i="13"/>
  <c r="H187" i="13"/>
  <c r="E187" i="13"/>
  <c r="T187" i="13"/>
  <c r="K187" i="13"/>
  <c r="N187" i="13"/>
  <c r="Q132" i="13"/>
  <c r="I199" i="27" s="1"/>
  <c r="H132" i="13"/>
  <c r="C199" i="27" s="1"/>
  <c r="N132" i="13"/>
  <c r="G199" i="27" s="1"/>
  <c r="K132" i="13"/>
  <c r="E199" i="27" s="1"/>
  <c r="E132" i="13"/>
  <c r="A199" i="27" s="1"/>
  <c r="T132" i="13"/>
  <c r="E110" i="13"/>
  <c r="N110" i="13"/>
  <c r="T110" i="13"/>
  <c r="K110" i="13"/>
  <c r="Q110" i="13"/>
  <c r="H110" i="13"/>
  <c r="N121" i="13"/>
  <c r="Q121" i="13"/>
  <c r="H121" i="13"/>
  <c r="E121" i="13"/>
  <c r="K121" i="13"/>
  <c r="T121" i="13"/>
  <c r="L55" i="27"/>
  <c r="L2" i="27"/>
  <c r="E118" i="13"/>
  <c r="P165" i="27" s="1"/>
  <c r="Q118" i="13"/>
  <c r="X165" i="27" s="1"/>
  <c r="H118" i="13"/>
  <c r="R165" i="27" s="1"/>
  <c r="N118" i="13"/>
  <c r="V165" i="27" s="1"/>
  <c r="K118" i="13"/>
  <c r="T165" i="27" s="1"/>
  <c r="T118" i="13"/>
  <c r="Z165" i="27" s="1"/>
  <c r="N97" i="13"/>
  <c r="Q97" i="13"/>
  <c r="H97" i="13"/>
  <c r="T97" i="13"/>
  <c r="K97" i="13"/>
  <c r="E97" i="13"/>
  <c r="T67" i="13"/>
  <c r="Z157" i="27" s="1"/>
  <c r="K67" i="13"/>
  <c r="H67" i="13"/>
  <c r="R157" i="27" s="1"/>
  <c r="E67" i="13"/>
  <c r="P157" i="27" s="1"/>
  <c r="Q67" i="13"/>
  <c r="X157" i="27" s="1"/>
  <c r="N67" i="13"/>
  <c r="Q53" i="13"/>
  <c r="H53" i="13"/>
  <c r="K53" i="13"/>
  <c r="E53" i="13"/>
  <c r="N53" i="13"/>
  <c r="T53" i="13"/>
  <c r="K44" i="13"/>
  <c r="T44" i="13"/>
  <c r="E44" i="13"/>
  <c r="Q44" i="13"/>
  <c r="N44" i="13"/>
  <c r="H44" i="13"/>
  <c r="K28" i="13"/>
  <c r="Q28" i="13"/>
  <c r="H28" i="13"/>
  <c r="E28" i="13"/>
  <c r="T28" i="13"/>
  <c r="N28" i="13"/>
  <c r="N37" i="13"/>
  <c r="G183" i="27" s="1"/>
  <c r="K37" i="13"/>
  <c r="E183" i="27" s="1"/>
  <c r="E37" i="13"/>
  <c r="A183" i="27" s="1"/>
  <c r="T37" i="13"/>
  <c r="K183" i="27" s="1"/>
  <c r="Q37" i="13"/>
  <c r="H37" i="13"/>
  <c r="C183" i="27" s="1"/>
  <c r="Q22" i="13"/>
  <c r="H22" i="13"/>
  <c r="K22" i="13"/>
  <c r="N22" i="13"/>
  <c r="E22" i="13"/>
  <c r="T22" i="13"/>
  <c r="Q49" i="27"/>
  <c r="Q10" i="27"/>
  <c r="T216" i="12"/>
  <c r="K32" i="26" s="1"/>
  <c r="N216" i="12"/>
  <c r="G32" i="26" s="1"/>
  <c r="E216" i="12"/>
  <c r="K216" i="12"/>
  <c r="E32" i="26" s="1"/>
  <c r="Q216" i="12"/>
  <c r="I32" i="26" s="1"/>
  <c r="H216" i="12"/>
  <c r="C32" i="26" s="1"/>
  <c r="T200" i="12"/>
  <c r="K200" i="12"/>
  <c r="Q200" i="12"/>
  <c r="E200" i="12"/>
  <c r="N200" i="12"/>
  <c r="H200" i="12"/>
  <c r="H188" i="12"/>
  <c r="N188" i="12"/>
  <c r="E188" i="12"/>
  <c r="Q188" i="12"/>
  <c r="T188" i="12"/>
  <c r="K188" i="12"/>
  <c r="AA39" i="26"/>
  <c r="AA5" i="26"/>
  <c r="D37" i="26"/>
  <c r="D9" i="26"/>
  <c r="Q168" i="12"/>
  <c r="X105" i="26" s="1"/>
  <c r="H168" i="12"/>
  <c r="R105" i="26" s="1"/>
  <c r="N168" i="12"/>
  <c r="V105" i="26" s="1"/>
  <c r="E168" i="12"/>
  <c r="P105" i="26" s="1"/>
  <c r="T168" i="12"/>
  <c r="Z105" i="26" s="1"/>
  <c r="K168" i="12"/>
  <c r="T105" i="26" s="1"/>
  <c r="C39" i="26"/>
  <c r="N127" i="12"/>
  <c r="V194" i="26" s="1"/>
  <c r="E127" i="12"/>
  <c r="P194" i="26" s="1"/>
  <c r="T127" i="12"/>
  <c r="Z194" i="26" s="1"/>
  <c r="K127" i="12"/>
  <c r="T194" i="26" s="1"/>
  <c r="Q127" i="12"/>
  <c r="X194" i="26" s="1"/>
  <c r="H127" i="12"/>
  <c r="R194" i="26" s="1"/>
  <c r="K39" i="26"/>
  <c r="I14" i="26"/>
  <c r="V9" i="26"/>
  <c r="N132" i="12"/>
  <c r="Q132" i="12"/>
  <c r="I142" i="26" s="1"/>
  <c r="H132" i="12"/>
  <c r="C142" i="26" s="1"/>
  <c r="K132" i="12"/>
  <c r="E142" i="26" s="1"/>
  <c r="E132" i="12"/>
  <c r="T132" i="12"/>
  <c r="K142" i="26" s="1"/>
  <c r="T66" i="12"/>
  <c r="Q66" i="12"/>
  <c r="E66" i="12"/>
  <c r="P204" i="26" s="1"/>
  <c r="N66" i="12"/>
  <c r="V204" i="26" s="1"/>
  <c r="K66" i="12"/>
  <c r="H66" i="12"/>
  <c r="E45" i="12"/>
  <c r="N45" i="12"/>
  <c r="Q45" i="12"/>
  <c r="K45" i="12"/>
  <c r="H45" i="12"/>
  <c r="T45" i="12"/>
  <c r="T94" i="12"/>
  <c r="Z128" i="26" s="1"/>
  <c r="N94" i="12"/>
  <c r="V128" i="26" s="1"/>
  <c r="K94" i="12"/>
  <c r="T128" i="26" s="1"/>
  <c r="H94" i="12"/>
  <c r="E94" i="12"/>
  <c r="P128" i="26" s="1"/>
  <c r="Q94" i="12"/>
  <c r="T70" i="12"/>
  <c r="Q70" i="12"/>
  <c r="H70" i="12"/>
  <c r="K70" i="12"/>
  <c r="E70" i="12"/>
  <c r="N70" i="12"/>
  <c r="N60" i="12"/>
  <c r="E60" i="12"/>
  <c r="K60" i="12"/>
  <c r="T60" i="12"/>
  <c r="H60" i="12"/>
  <c r="Q60" i="12"/>
  <c r="L52" i="26"/>
  <c r="H228" i="11"/>
  <c r="Q228" i="11"/>
  <c r="N228" i="11"/>
  <c r="K228" i="11"/>
  <c r="E228" i="11"/>
  <c r="T228" i="11"/>
  <c r="H52" i="26"/>
  <c r="K4" i="12"/>
  <c r="Q4" i="12"/>
  <c r="H4" i="12"/>
  <c r="T4" i="12"/>
  <c r="E4" i="12"/>
  <c r="N4" i="12"/>
  <c r="T224" i="11"/>
  <c r="Q224" i="11"/>
  <c r="E224" i="11"/>
  <c r="N224" i="11"/>
  <c r="K224" i="11"/>
  <c r="H224" i="11"/>
  <c r="K221" i="11"/>
  <c r="Q221" i="11"/>
  <c r="H221" i="11"/>
  <c r="T221" i="11"/>
  <c r="E221" i="11"/>
  <c r="N221" i="11"/>
  <c r="H188" i="11"/>
  <c r="T188" i="11"/>
  <c r="K188" i="11"/>
  <c r="N188" i="11"/>
  <c r="E188" i="11"/>
  <c r="Q188" i="11"/>
  <c r="Y5" i="25"/>
  <c r="Y39" i="25"/>
  <c r="Q191" i="11"/>
  <c r="I216" i="25" s="1"/>
  <c r="T191" i="11"/>
  <c r="K216" i="25" s="1"/>
  <c r="K191" i="11"/>
  <c r="E216" i="25" s="1"/>
  <c r="N191" i="11"/>
  <c r="G216" i="25" s="1"/>
  <c r="H191" i="11"/>
  <c r="C216" i="25" s="1"/>
  <c r="E191" i="11"/>
  <c r="A216" i="25" s="1"/>
  <c r="T178" i="11"/>
  <c r="K132" i="25" s="1"/>
  <c r="K178" i="11"/>
  <c r="E132" i="25" s="1"/>
  <c r="H178" i="11"/>
  <c r="C132" i="25" s="1"/>
  <c r="E178" i="11"/>
  <c r="A132" i="25" s="1"/>
  <c r="Q178" i="11"/>
  <c r="I132" i="25" s="1"/>
  <c r="N178" i="11"/>
  <c r="G132" i="25" s="1"/>
  <c r="H196" i="11"/>
  <c r="R126" i="25" s="1"/>
  <c r="N196" i="11"/>
  <c r="E196" i="11"/>
  <c r="P126" i="25" s="1"/>
  <c r="K196" i="11"/>
  <c r="Q196" i="11"/>
  <c r="T196" i="11"/>
  <c r="H148" i="11"/>
  <c r="R200" i="25" s="1"/>
  <c r="T148" i="11"/>
  <c r="Z200" i="25" s="1"/>
  <c r="E148" i="11"/>
  <c r="P200" i="25" s="1"/>
  <c r="N148" i="11"/>
  <c r="V200" i="25" s="1"/>
  <c r="Q148" i="11"/>
  <c r="X200" i="25" s="1"/>
  <c r="K148" i="11"/>
  <c r="T200" i="25" s="1"/>
  <c r="T77" i="11"/>
  <c r="Z202" i="25" s="1"/>
  <c r="K77" i="11"/>
  <c r="T202" i="25" s="1"/>
  <c r="H77" i="11"/>
  <c r="R202" i="25" s="1"/>
  <c r="Q77" i="11"/>
  <c r="X202" i="25" s="1"/>
  <c r="E77" i="11"/>
  <c r="P202" i="25" s="1"/>
  <c r="N77" i="11"/>
  <c r="V202" i="25" s="1"/>
  <c r="K157" i="11"/>
  <c r="T79" i="25" s="1"/>
  <c r="Q157" i="11"/>
  <c r="X79" i="25" s="1"/>
  <c r="E157" i="11"/>
  <c r="P79" i="25" s="1"/>
  <c r="N157" i="11"/>
  <c r="V79" i="25" s="1"/>
  <c r="T157" i="11"/>
  <c r="Z79" i="25" s="1"/>
  <c r="H157" i="11"/>
  <c r="R79" i="25" s="1"/>
  <c r="Q100" i="11"/>
  <c r="X162" i="25" s="1"/>
  <c r="T100" i="11"/>
  <c r="Z162" i="25" s="1"/>
  <c r="H100" i="11"/>
  <c r="R162" i="25" s="1"/>
  <c r="E100" i="11"/>
  <c r="P162" i="25" s="1"/>
  <c r="K100" i="11"/>
  <c r="T162" i="25" s="1"/>
  <c r="N100" i="11"/>
  <c r="T119" i="11"/>
  <c r="K119" i="11"/>
  <c r="H119" i="11"/>
  <c r="Q119" i="11"/>
  <c r="E119" i="11"/>
  <c r="N119" i="11"/>
  <c r="E112" i="11"/>
  <c r="N112" i="11"/>
  <c r="K112" i="11"/>
  <c r="T112" i="11"/>
  <c r="H112" i="11"/>
  <c r="Q112" i="11"/>
  <c r="Q76" i="11"/>
  <c r="I205" i="25" s="1"/>
  <c r="N76" i="11"/>
  <c r="G205" i="25" s="1"/>
  <c r="E76" i="11"/>
  <c r="A205" i="25" s="1"/>
  <c r="H76" i="11"/>
  <c r="C205" i="25" s="1"/>
  <c r="T76" i="11"/>
  <c r="K205" i="25" s="1"/>
  <c r="K76" i="11"/>
  <c r="E205" i="25" s="1"/>
  <c r="T61" i="11"/>
  <c r="K95" i="25" s="1"/>
  <c r="N61" i="11"/>
  <c r="G95" i="25" s="1"/>
  <c r="E61" i="11"/>
  <c r="A95" i="25" s="1"/>
  <c r="Q61" i="11"/>
  <c r="I95" i="25" s="1"/>
  <c r="H61" i="11"/>
  <c r="K61" i="11"/>
  <c r="E95" i="25" s="1"/>
  <c r="Q87" i="11"/>
  <c r="H87" i="11"/>
  <c r="N87" i="11"/>
  <c r="E87" i="11"/>
  <c r="T87" i="11"/>
  <c r="K87" i="11"/>
  <c r="T53" i="11"/>
  <c r="N53" i="11"/>
  <c r="E53" i="11"/>
  <c r="H53" i="11"/>
  <c r="Q53" i="11"/>
  <c r="K53" i="11"/>
  <c r="E24" i="11"/>
  <c r="A182" i="25" s="1"/>
  <c r="H24" i="11"/>
  <c r="C182" i="25" s="1"/>
  <c r="Q24" i="11"/>
  <c r="I182" i="25" s="1"/>
  <c r="N24" i="11"/>
  <c r="G182" i="25" s="1"/>
  <c r="K24" i="11"/>
  <c r="E182" i="25" s="1"/>
  <c r="T24" i="11"/>
  <c r="K182" i="25" s="1"/>
  <c r="J2" i="25"/>
  <c r="J55" i="25"/>
  <c r="N15" i="11"/>
  <c r="G131" i="25" s="1"/>
  <c r="E15" i="11"/>
  <c r="K15" i="11"/>
  <c r="E131" i="25" s="1"/>
  <c r="T15" i="11"/>
  <c r="K131" i="25" s="1"/>
  <c r="H15" i="11"/>
  <c r="C131" i="25" s="1"/>
  <c r="Q15" i="11"/>
  <c r="I131" i="25" s="1"/>
  <c r="H49" i="11"/>
  <c r="Q49" i="11"/>
  <c r="K49" i="11"/>
  <c r="T49" i="11"/>
  <c r="E49" i="11"/>
  <c r="A190" i="25" s="1"/>
  <c r="N49" i="11"/>
  <c r="T45" i="11"/>
  <c r="K184" i="25" s="1"/>
  <c r="H45" i="11"/>
  <c r="C184" i="25" s="1"/>
  <c r="E45" i="11"/>
  <c r="A184" i="25" s="1"/>
  <c r="Q45" i="11"/>
  <c r="I184" i="25" s="1"/>
  <c r="N45" i="11"/>
  <c r="G184" i="25" s="1"/>
  <c r="K45" i="11"/>
  <c r="E184" i="25" s="1"/>
  <c r="N55" i="11"/>
  <c r="T55" i="11"/>
  <c r="H55" i="11"/>
  <c r="K55" i="11"/>
  <c r="E55" i="11"/>
  <c r="Q55" i="11"/>
  <c r="Q23" i="11"/>
  <c r="H23" i="11"/>
  <c r="E23" i="11"/>
  <c r="K23" i="11"/>
  <c r="T23" i="11"/>
  <c r="N23" i="11"/>
  <c r="Q53" i="25"/>
  <c r="D52" i="25"/>
  <c r="Q207" i="10"/>
  <c r="T207" i="10"/>
  <c r="K207" i="10"/>
  <c r="H207" i="10"/>
  <c r="N207" i="10"/>
  <c r="E207" i="10"/>
  <c r="N158" i="10"/>
  <c r="G44" i="24" s="1"/>
  <c r="T158" i="10"/>
  <c r="K44" i="24" s="1"/>
  <c r="K158" i="10"/>
  <c r="E44" i="24" s="1"/>
  <c r="Q158" i="10"/>
  <c r="I44" i="24" s="1"/>
  <c r="H158" i="10"/>
  <c r="C44" i="24" s="1"/>
  <c r="E158" i="10"/>
  <c r="A44" i="24" s="1"/>
  <c r="T104" i="10"/>
  <c r="K104" i="10"/>
  <c r="N104" i="10"/>
  <c r="H104" i="10"/>
  <c r="Q104" i="10"/>
  <c r="E104" i="10"/>
  <c r="Q12" i="11"/>
  <c r="N12" i="11"/>
  <c r="E12" i="11"/>
  <c r="A6" i="25" s="1"/>
  <c r="K12" i="11"/>
  <c r="T12" i="11"/>
  <c r="H12" i="11"/>
  <c r="N206" i="10"/>
  <c r="G129" i="24" s="1"/>
  <c r="E206" i="10"/>
  <c r="A129" i="24" s="1"/>
  <c r="T206" i="10"/>
  <c r="K129" i="24" s="1"/>
  <c r="K206" i="10"/>
  <c r="E129" i="24" s="1"/>
  <c r="Q206" i="10"/>
  <c r="I129" i="24" s="1"/>
  <c r="H206" i="10"/>
  <c r="C129" i="24" s="1"/>
  <c r="T217" i="10"/>
  <c r="Q217" i="10"/>
  <c r="H217" i="10"/>
  <c r="N217" i="10"/>
  <c r="E217" i="10"/>
  <c r="K217" i="10"/>
  <c r="K189" i="10"/>
  <c r="T189" i="10"/>
  <c r="N189" i="10"/>
  <c r="E189" i="10"/>
  <c r="H189" i="10"/>
  <c r="Q189" i="10"/>
  <c r="E139" i="10"/>
  <c r="Q139" i="10"/>
  <c r="N139" i="10"/>
  <c r="K139" i="10"/>
  <c r="T139" i="10"/>
  <c r="H139" i="10"/>
  <c r="K133" i="10"/>
  <c r="N133" i="10"/>
  <c r="V171" i="24" s="1"/>
  <c r="H133" i="10"/>
  <c r="R171" i="24" s="1"/>
  <c r="T133" i="10"/>
  <c r="Q133" i="10"/>
  <c r="E133" i="10"/>
  <c r="T128" i="10"/>
  <c r="K128" i="10"/>
  <c r="H128" i="10"/>
  <c r="Q128" i="10"/>
  <c r="E128" i="10"/>
  <c r="N128" i="10"/>
  <c r="Q82" i="10"/>
  <c r="N82" i="10"/>
  <c r="K82" i="10"/>
  <c r="T82" i="10"/>
  <c r="K209" i="24" s="1"/>
  <c r="H82" i="10"/>
  <c r="C209" i="24" s="1"/>
  <c r="E82" i="10"/>
  <c r="N78" i="10"/>
  <c r="K78" i="10"/>
  <c r="T78" i="10"/>
  <c r="Q78" i="10"/>
  <c r="H78" i="10"/>
  <c r="E78" i="10"/>
  <c r="A117" i="24" s="1"/>
  <c r="Q137" i="10"/>
  <c r="I136" i="24" s="1"/>
  <c r="H137" i="10"/>
  <c r="C136" i="24" s="1"/>
  <c r="K137" i="10"/>
  <c r="E136" i="24" s="1"/>
  <c r="T137" i="10"/>
  <c r="K136" i="24" s="1"/>
  <c r="E137" i="10"/>
  <c r="A136" i="24" s="1"/>
  <c r="N137" i="10"/>
  <c r="G136" i="24" s="1"/>
  <c r="T5" i="24"/>
  <c r="Z207" i="9"/>
  <c r="AC207" i="9"/>
  <c r="W207" i="9"/>
  <c r="T207" i="9"/>
  <c r="K207" i="9"/>
  <c r="N207" i="9"/>
  <c r="H207" i="9"/>
  <c r="Q207" i="9"/>
  <c r="E207" i="9"/>
  <c r="L15" i="22"/>
  <c r="H41" i="10"/>
  <c r="R183" i="24" s="1"/>
  <c r="N41" i="10"/>
  <c r="V183" i="24" s="1"/>
  <c r="E41" i="10"/>
  <c r="P183" i="24" s="1"/>
  <c r="T41" i="10"/>
  <c r="Q41" i="10"/>
  <c r="X183" i="24" s="1"/>
  <c r="K41" i="10"/>
  <c r="Q10" i="24"/>
  <c r="Q49" i="24"/>
  <c r="B44" i="22"/>
  <c r="F11" i="22"/>
  <c r="T34" i="10"/>
  <c r="K34" i="10"/>
  <c r="N34" i="10"/>
  <c r="H34" i="10"/>
  <c r="Q34" i="10"/>
  <c r="E34" i="10"/>
  <c r="T8" i="10"/>
  <c r="Z174" i="24" s="1"/>
  <c r="N8" i="10"/>
  <c r="V174" i="24" s="1"/>
  <c r="E8" i="10"/>
  <c r="P174" i="24" s="1"/>
  <c r="K8" i="10"/>
  <c r="T174" i="24" s="1"/>
  <c r="H8" i="10"/>
  <c r="R174" i="24" s="1"/>
  <c r="Q8" i="10"/>
  <c r="X174" i="24" s="1"/>
  <c r="W49" i="24"/>
  <c r="W10" i="24"/>
  <c r="Z210" i="9"/>
  <c r="AC210" i="9"/>
  <c r="T210" i="9"/>
  <c r="K210" i="9"/>
  <c r="W210" i="9"/>
  <c r="Q210" i="9"/>
  <c r="N210" i="9"/>
  <c r="E210" i="9"/>
  <c r="H210" i="9"/>
  <c r="AG9" i="22"/>
  <c r="AG43" i="22"/>
  <c r="C27" i="22"/>
  <c r="T63" i="9"/>
  <c r="Z63" i="9"/>
  <c r="E63" i="9"/>
  <c r="N63" i="9"/>
  <c r="W63" i="9"/>
  <c r="K63" i="9"/>
  <c r="H63" i="9"/>
  <c r="AC63" i="9"/>
  <c r="Q63" i="9"/>
  <c r="T31" i="9"/>
  <c r="Z31" i="9"/>
  <c r="E31" i="9"/>
  <c r="W31" i="9"/>
  <c r="K31" i="9"/>
  <c r="H31" i="9"/>
  <c r="AC31" i="9"/>
  <c r="Q31" i="9"/>
  <c r="N31" i="9"/>
  <c r="D45" i="22"/>
  <c r="H149" i="9"/>
  <c r="Q149" i="9"/>
  <c r="N149" i="9"/>
  <c r="Z149" i="9"/>
  <c r="W149" i="9"/>
  <c r="K149" i="9"/>
  <c r="T149" i="9"/>
  <c r="AC149" i="9"/>
  <c r="E149" i="9"/>
  <c r="I27" i="22"/>
  <c r="L47" i="22"/>
  <c r="D42" i="22"/>
  <c r="H213" i="9"/>
  <c r="X150" i="22" s="1"/>
  <c r="Z213" i="9"/>
  <c r="AJ150" i="22" s="1"/>
  <c r="E213" i="9"/>
  <c r="V150" i="22" s="1"/>
  <c r="N213" i="9"/>
  <c r="AB150" i="22" s="1"/>
  <c r="T213" i="9"/>
  <c r="AF150" i="22" s="1"/>
  <c r="AC213" i="9"/>
  <c r="AL150" i="22" s="1"/>
  <c r="Q213" i="9"/>
  <c r="AD150" i="22" s="1"/>
  <c r="W213" i="9"/>
  <c r="AH150" i="22" s="1"/>
  <c r="K213" i="9"/>
  <c r="Z150" i="22" s="1"/>
  <c r="J33" i="22"/>
  <c r="D27" i="22"/>
  <c r="H25" i="22"/>
  <c r="T111" i="9"/>
  <c r="W111" i="9"/>
  <c r="N111" i="9"/>
  <c r="E111" i="9"/>
  <c r="AC111" i="9"/>
  <c r="H111" i="9"/>
  <c r="Q111" i="9"/>
  <c r="Z111" i="9"/>
  <c r="K111" i="9"/>
  <c r="R13" i="22"/>
  <c r="R41" i="22"/>
  <c r="F42" i="22"/>
  <c r="J23" i="22"/>
  <c r="Z82" i="9"/>
  <c r="O213" i="22" s="1"/>
  <c r="W82" i="9"/>
  <c r="M213" i="22" s="1"/>
  <c r="N82" i="9"/>
  <c r="G213" i="22" s="1"/>
  <c r="E82" i="9"/>
  <c r="A213" i="22" s="1"/>
  <c r="AC82" i="9"/>
  <c r="Q213" i="22" s="1"/>
  <c r="H82" i="9"/>
  <c r="C213" i="22" s="1"/>
  <c r="Q82" i="9"/>
  <c r="I213" i="22" s="1"/>
  <c r="T82" i="9"/>
  <c r="K213" i="22" s="1"/>
  <c r="K82" i="9"/>
  <c r="E213" i="22" s="1"/>
  <c r="Z50" i="9"/>
  <c r="O192" i="22" s="1"/>
  <c r="H50" i="9"/>
  <c r="C192" i="22" s="1"/>
  <c r="N50" i="9"/>
  <c r="G192" i="22" s="1"/>
  <c r="W50" i="9"/>
  <c r="M192" i="22" s="1"/>
  <c r="K50" i="9"/>
  <c r="E192" i="22" s="1"/>
  <c r="AC50" i="9"/>
  <c r="Q192" i="22" s="1"/>
  <c r="T50" i="9"/>
  <c r="K192" i="22" s="1"/>
  <c r="Q50" i="9"/>
  <c r="I192" i="22" s="1"/>
  <c r="E50" i="9"/>
  <c r="A192" i="22" s="1"/>
  <c r="T71" i="9"/>
  <c r="K207" i="22" s="1"/>
  <c r="K71" i="9"/>
  <c r="E207" i="22" s="1"/>
  <c r="H71" i="9"/>
  <c r="C207" i="22" s="1"/>
  <c r="E71" i="9"/>
  <c r="A207" i="22" s="1"/>
  <c r="Q71" i="9"/>
  <c r="I207" i="22" s="1"/>
  <c r="N71" i="9"/>
  <c r="G207" i="22" s="1"/>
  <c r="AC71" i="9"/>
  <c r="Q207" i="22" s="1"/>
  <c r="Z71" i="9"/>
  <c r="O207" i="22" s="1"/>
  <c r="W71" i="9"/>
  <c r="M207" i="22" s="1"/>
  <c r="N32" i="9"/>
  <c r="T32" i="9"/>
  <c r="Q32" i="9"/>
  <c r="W32" i="9"/>
  <c r="K32" i="9"/>
  <c r="H32" i="9"/>
  <c r="Z32" i="9"/>
  <c r="E32" i="9"/>
  <c r="AC32" i="9"/>
  <c r="B57" i="22"/>
  <c r="W229" i="5"/>
  <c r="AH26" i="21" s="1"/>
  <c r="AC229" i="5"/>
  <c r="AL26" i="21" s="1"/>
  <c r="T229" i="5"/>
  <c r="AF26" i="21" s="1"/>
  <c r="K229" i="5"/>
  <c r="Z26" i="21" s="1"/>
  <c r="Q229" i="5"/>
  <c r="AD26" i="21" s="1"/>
  <c r="E229" i="5"/>
  <c r="Z229" i="5"/>
  <c r="AJ26" i="21" s="1"/>
  <c r="N229" i="5"/>
  <c r="H229" i="5"/>
  <c r="AC140" i="5"/>
  <c r="Q138" i="21" s="1"/>
  <c r="E140" i="5"/>
  <c r="A138" i="21" s="1"/>
  <c r="W140" i="5"/>
  <c r="M138" i="21" s="1"/>
  <c r="N140" i="5"/>
  <c r="G138" i="21" s="1"/>
  <c r="T140" i="5"/>
  <c r="K138" i="21" s="1"/>
  <c r="K140" i="5"/>
  <c r="E138" i="21" s="1"/>
  <c r="Q140" i="5"/>
  <c r="I138" i="21" s="1"/>
  <c r="Z140" i="5"/>
  <c r="O138" i="21" s="1"/>
  <c r="H140" i="5"/>
  <c r="C138" i="21" s="1"/>
  <c r="AC108" i="5"/>
  <c r="Q125" i="21" s="1"/>
  <c r="E108" i="5"/>
  <c r="A125" i="21" s="1"/>
  <c r="W108" i="5"/>
  <c r="M125" i="21" s="1"/>
  <c r="N108" i="5"/>
  <c r="G125" i="21" s="1"/>
  <c r="T108" i="5"/>
  <c r="K125" i="21" s="1"/>
  <c r="K108" i="5"/>
  <c r="E125" i="21" s="1"/>
  <c r="Z108" i="5"/>
  <c r="O125" i="21" s="1"/>
  <c r="Q108" i="5"/>
  <c r="I125" i="21" s="1"/>
  <c r="H108" i="5"/>
  <c r="C125" i="21" s="1"/>
  <c r="AC76" i="5"/>
  <c r="E76" i="5"/>
  <c r="A205" i="21" s="1"/>
  <c r="W76" i="5"/>
  <c r="N76" i="5"/>
  <c r="T76" i="5"/>
  <c r="K76" i="5"/>
  <c r="H76" i="5"/>
  <c r="Q76" i="5"/>
  <c r="Z76" i="5"/>
  <c r="O205" i="21" s="1"/>
  <c r="AC44" i="5"/>
  <c r="E44" i="5"/>
  <c r="W44" i="5"/>
  <c r="N44" i="5"/>
  <c r="T44" i="5"/>
  <c r="K44" i="5"/>
  <c r="Q44" i="5"/>
  <c r="Z44" i="5"/>
  <c r="H44" i="5"/>
  <c r="AC12" i="5"/>
  <c r="AL63" i="21" s="1"/>
  <c r="E12" i="5"/>
  <c r="W12" i="5"/>
  <c r="AH63" i="21" s="1"/>
  <c r="N12" i="5"/>
  <c r="T12" i="5"/>
  <c r="K12" i="5"/>
  <c r="Q12" i="5"/>
  <c r="AD63" i="21" s="1"/>
  <c r="H12" i="5"/>
  <c r="Z12" i="5"/>
  <c r="AJ63" i="21" s="1"/>
  <c r="F58" i="22"/>
  <c r="B28" i="22"/>
  <c r="Z14" i="9"/>
  <c r="O179" i="22" s="1"/>
  <c r="H14" i="9"/>
  <c r="C179" i="22" s="1"/>
  <c r="Q14" i="9"/>
  <c r="I179" i="22" s="1"/>
  <c r="W14" i="9"/>
  <c r="M179" i="22" s="1"/>
  <c r="E14" i="9"/>
  <c r="A179" i="22" s="1"/>
  <c r="N14" i="9"/>
  <c r="G179" i="22" s="1"/>
  <c r="AC14" i="9"/>
  <c r="Q179" i="22" s="1"/>
  <c r="K14" i="9"/>
  <c r="E179" i="22" s="1"/>
  <c r="T14" i="9"/>
  <c r="K179" i="22" s="1"/>
  <c r="H2" i="22"/>
  <c r="N80" i="9"/>
  <c r="G211" i="22" s="1"/>
  <c r="AC80" i="9"/>
  <c r="Q211" i="22" s="1"/>
  <c r="T80" i="9"/>
  <c r="K211" i="22" s="1"/>
  <c r="K80" i="9"/>
  <c r="E211" i="22" s="1"/>
  <c r="Q80" i="9"/>
  <c r="I211" i="22" s="1"/>
  <c r="Z80" i="9"/>
  <c r="O211" i="22" s="1"/>
  <c r="E80" i="9"/>
  <c r="A211" i="22" s="1"/>
  <c r="W80" i="9"/>
  <c r="M211" i="22" s="1"/>
  <c r="H80" i="9"/>
  <c r="C211" i="22" s="1"/>
  <c r="Z26" i="9"/>
  <c r="O185" i="22" s="1"/>
  <c r="H26" i="9"/>
  <c r="C185" i="22" s="1"/>
  <c r="AC26" i="9"/>
  <c r="T26" i="9"/>
  <c r="Q26" i="9"/>
  <c r="E26" i="9"/>
  <c r="N26" i="9"/>
  <c r="G185" i="22" s="1"/>
  <c r="W26" i="9"/>
  <c r="K26" i="9"/>
  <c r="E185" i="22" s="1"/>
  <c r="D56" i="22"/>
  <c r="D3" i="22"/>
  <c r="AC40" i="5"/>
  <c r="E40" i="5"/>
  <c r="W40" i="5"/>
  <c r="N40" i="5"/>
  <c r="Q40" i="5"/>
  <c r="Z40" i="5"/>
  <c r="K40" i="5"/>
  <c r="T40" i="5"/>
  <c r="H40" i="5"/>
  <c r="Q14" i="21"/>
  <c r="W125" i="5"/>
  <c r="M162" i="21" s="1"/>
  <c r="AC125" i="5"/>
  <c r="Q162" i="21" s="1"/>
  <c r="T125" i="5"/>
  <c r="K162" i="21" s="1"/>
  <c r="K125" i="5"/>
  <c r="E162" i="21" s="1"/>
  <c r="Q125" i="5"/>
  <c r="I162" i="21" s="1"/>
  <c r="E125" i="5"/>
  <c r="A162" i="21" s="1"/>
  <c r="Z125" i="5"/>
  <c r="N125" i="5"/>
  <c r="H125" i="5"/>
  <c r="C162" i="21" s="1"/>
  <c r="Q90" i="5"/>
  <c r="I213" i="21" s="1"/>
  <c r="AC90" i="5"/>
  <c r="T90" i="5"/>
  <c r="K213" i="21" s="1"/>
  <c r="K90" i="5"/>
  <c r="H90" i="5"/>
  <c r="C213" i="21" s="1"/>
  <c r="E90" i="5"/>
  <c r="A213" i="21" s="1"/>
  <c r="W90" i="5"/>
  <c r="M213" i="21" s="1"/>
  <c r="Z90" i="5"/>
  <c r="N90" i="5"/>
  <c r="G213" i="21" s="1"/>
  <c r="W5" i="5"/>
  <c r="AH176" i="21" s="1"/>
  <c r="N5" i="5"/>
  <c r="AB176" i="21" s="1"/>
  <c r="E5" i="5"/>
  <c r="V176" i="21" s="1"/>
  <c r="Z5" i="5"/>
  <c r="AJ176" i="21" s="1"/>
  <c r="AC5" i="5"/>
  <c r="AL176" i="21" s="1"/>
  <c r="Q5" i="5"/>
  <c r="AD176" i="21" s="1"/>
  <c r="K5" i="5"/>
  <c r="Z176" i="21" s="1"/>
  <c r="T5" i="5"/>
  <c r="AF176" i="21" s="1"/>
  <c r="H5" i="5"/>
  <c r="X176" i="21" s="1"/>
  <c r="K15" i="5"/>
  <c r="E131" i="21" s="1"/>
  <c r="W15" i="5"/>
  <c r="M131" i="21" s="1"/>
  <c r="N15" i="5"/>
  <c r="G131" i="21" s="1"/>
  <c r="E15" i="5"/>
  <c r="A131" i="21" s="1"/>
  <c r="AC15" i="5"/>
  <c r="Q131" i="21" s="1"/>
  <c r="Q15" i="5"/>
  <c r="I131" i="21" s="1"/>
  <c r="Z15" i="5"/>
  <c r="O131" i="21" s="1"/>
  <c r="T15" i="5"/>
  <c r="K131" i="21" s="1"/>
  <c r="H15" i="5"/>
  <c r="C131" i="21" s="1"/>
  <c r="AC104" i="5"/>
  <c r="AL211" i="21" s="1"/>
  <c r="E104" i="5"/>
  <c r="V211" i="21" s="1"/>
  <c r="W104" i="5"/>
  <c r="AH211" i="21" s="1"/>
  <c r="N104" i="5"/>
  <c r="AB211" i="21" s="1"/>
  <c r="Z104" i="5"/>
  <c r="AJ211" i="21" s="1"/>
  <c r="T104" i="5"/>
  <c r="AF211" i="21" s="1"/>
  <c r="H104" i="5"/>
  <c r="X211" i="21" s="1"/>
  <c r="K104" i="5"/>
  <c r="Z211" i="21" s="1"/>
  <c r="Q104" i="5"/>
  <c r="AD211" i="21" s="1"/>
  <c r="W33" i="5"/>
  <c r="M184" i="21" s="1"/>
  <c r="Z33" i="5"/>
  <c r="Q33" i="5"/>
  <c r="H33" i="5"/>
  <c r="C184" i="21" s="1"/>
  <c r="AC33" i="5"/>
  <c r="Q184" i="21" s="1"/>
  <c r="K33" i="5"/>
  <c r="E184" i="21" s="1"/>
  <c r="T33" i="5"/>
  <c r="K184" i="21" s="1"/>
  <c r="E33" i="5"/>
  <c r="N33" i="5"/>
  <c r="G184" i="21" s="1"/>
  <c r="AC48" i="5"/>
  <c r="E48" i="5"/>
  <c r="T48" i="5"/>
  <c r="K48" i="5"/>
  <c r="N48" i="5"/>
  <c r="W48" i="5"/>
  <c r="H48" i="5"/>
  <c r="Z48" i="5"/>
  <c r="Q48" i="5"/>
  <c r="K219" i="5"/>
  <c r="W219" i="5"/>
  <c r="N219" i="5"/>
  <c r="E219" i="5"/>
  <c r="AC219" i="5"/>
  <c r="Q219" i="5"/>
  <c r="Z219" i="5"/>
  <c r="T219" i="5"/>
  <c r="H219" i="5"/>
  <c r="AC100" i="5"/>
  <c r="AL162" i="21" s="1"/>
  <c r="E100" i="5"/>
  <c r="V162" i="21" s="1"/>
  <c r="Z100" i="5"/>
  <c r="AJ162" i="21" s="1"/>
  <c r="Q100" i="5"/>
  <c r="AD162" i="21" s="1"/>
  <c r="H100" i="5"/>
  <c r="X162" i="21" s="1"/>
  <c r="N100" i="5"/>
  <c r="AB162" i="21" s="1"/>
  <c r="T100" i="5"/>
  <c r="AF162" i="21" s="1"/>
  <c r="K100" i="5"/>
  <c r="Z162" i="21" s="1"/>
  <c r="W100" i="5"/>
  <c r="AH162" i="21" s="1"/>
  <c r="AC197" i="5"/>
  <c r="W197" i="5"/>
  <c r="Z197" i="5"/>
  <c r="K197" i="5"/>
  <c r="N197" i="5"/>
  <c r="E197" i="5"/>
  <c r="Q197" i="5"/>
  <c r="T197" i="5"/>
  <c r="H197" i="5"/>
  <c r="AC24" i="5"/>
  <c r="E24" i="5"/>
  <c r="N24" i="5"/>
  <c r="W24" i="5"/>
  <c r="T24" i="5"/>
  <c r="H24" i="5"/>
  <c r="K24" i="5"/>
  <c r="Q24" i="5"/>
  <c r="Z24" i="5"/>
  <c r="AI10" i="21"/>
  <c r="AI49" i="21"/>
  <c r="AF59" i="21"/>
  <c r="B2" i="21"/>
  <c r="B55" i="21"/>
  <c r="B52" i="21"/>
  <c r="H37" i="9"/>
  <c r="N37" i="9"/>
  <c r="W37" i="9"/>
  <c r="M187" i="22" s="1"/>
  <c r="T37" i="9"/>
  <c r="AC37" i="9"/>
  <c r="Q37" i="9"/>
  <c r="E37" i="9"/>
  <c r="Z37" i="9"/>
  <c r="K37" i="9"/>
  <c r="AC144" i="5"/>
  <c r="Q139" i="21" s="1"/>
  <c r="E144" i="5"/>
  <c r="A139" i="21" s="1"/>
  <c r="T144" i="5"/>
  <c r="K139" i="21" s="1"/>
  <c r="K144" i="5"/>
  <c r="E139" i="21" s="1"/>
  <c r="W144" i="5"/>
  <c r="M139" i="21" s="1"/>
  <c r="H144" i="5"/>
  <c r="C139" i="21" s="1"/>
  <c r="N144" i="5"/>
  <c r="G139" i="21" s="1"/>
  <c r="Q144" i="5"/>
  <c r="I139" i="21" s="1"/>
  <c r="Z144" i="5"/>
  <c r="O139" i="21" s="1"/>
  <c r="K139" i="5"/>
  <c r="W139" i="5"/>
  <c r="N139" i="5"/>
  <c r="E139" i="5"/>
  <c r="Q139" i="5"/>
  <c r="T139" i="5"/>
  <c r="H139" i="5"/>
  <c r="Z139" i="5"/>
  <c r="AC139" i="5"/>
  <c r="W81" i="5"/>
  <c r="M118" i="21" s="1"/>
  <c r="Z81" i="5"/>
  <c r="Q81" i="5"/>
  <c r="H81" i="5"/>
  <c r="AC81" i="5"/>
  <c r="K81" i="5"/>
  <c r="E118" i="21" s="1"/>
  <c r="N81" i="5"/>
  <c r="E81" i="5"/>
  <c r="T81" i="5"/>
  <c r="K118" i="21" s="1"/>
  <c r="Q230" i="5"/>
  <c r="AD45" i="21" s="1"/>
  <c r="AC230" i="5"/>
  <c r="T230" i="5"/>
  <c r="K230" i="5"/>
  <c r="Z45" i="21" s="1"/>
  <c r="H230" i="5"/>
  <c r="Z230" i="5"/>
  <c r="N230" i="5"/>
  <c r="W230" i="5"/>
  <c r="E230" i="5"/>
  <c r="V45" i="21" s="1"/>
  <c r="AC184" i="5"/>
  <c r="E184" i="5"/>
  <c r="W184" i="5"/>
  <c r="N184" i="5"/>
  <c r="K184" i="5"/>
  <c r="Z48" i="21" s="1"/>
  <c r="Z184" i="5"/>
  <c r="AJ48" i="21" s="1"/>
  <c r="Q184" i="5"/>
  <c r="T184" i="5"/>
  <c r="H184" i="5"/>
  <c r="AB59" i="21"/>
  <c r="T196" i="13"/>
  <c r="Z126" i="27" s="1"/>
  <c r="K196" i="13"/>
  <c r="T126" i="27" s="1"/>
  <c r="H196" i="13"/>
  <c r="R126" i="27" s="1"/>
  <c r="Q196" i="13"/>
  <c r="X126" i="27" s="1"/>
  <c r="E196" i="13"/>
  <c r="P126" i="27" s="1"/>
  <c r="N196" i="13"/>
  <c r="V126" i="27" s="1"/>
  <c r="E191" i="13"/>
  <c r="P93" i="27" s="1"/>
  <c r="T191" i="13"/>
  <c r="Z93" i="27" s="1"/>
  <c r="K191" i="13"/>
  <c r="T93" i="27" s="1"/>
  <c r="Q191" i="13"/>
  <c r="X93" i="27" s="1"/>
  <c r="N191" i="13"/>
  <c r="V93" i="27" s="1"/>
  <c r="H191" i="13"/>
  <c r="R93" i="27" s="1"/>
  <c r="L37" i="27"/>
  <c r="L9" i="27"/>
  <c r="H184" i="13"/>
  <c r="N184" i="13"/>
  <c r="T184" i="13"/>
  <c r="Q184" i="13"/>
  <c r="E184" i="13"/>
  <c r="K184" i="13"/>
  <c r="N189" i="13"/>
  <c r="E189" i="13"/>
  <c r="K189" i="13"/>
  <c r="E93" i="27" s="1"/>
  <c r="T189" i="13"/>
  <c r="K93" i="27" s="1"/>
  <c r="H189" i="13"/>
  <c r="C93" i="27" s="1"/>
  <c r="Q189" i="13"/>
  <c r="I93" i="27" s="1"/>
  <c r="N197" i="13"/>
  <c r="G193" i="27" s="1"/>
  <c r="E197" i="13"/>
  <c r="K197" i="13"/>
  <c r="Q197" i="13"/>
  <c r="H197" i="13"/>
  <c r="T197" i="13"/>
  <c r="N171" i="13"/>
  <c r="V134" i="27" s="1"/>
  <c r="T171" i="13"/>
  <c r="Z134" i="27" s="1"/>
  <c r="K171" i="13"/>
  <c r="T134" i="27" s="1"/>
  <c r="H171" i="13"/>
  <c r="R134" i="27" s="1"/>
  <c r="E171" i="13"/>
  <c r="P134" i="27" s="1"/>
  <c r="Q171" i="13"/>
  <c r="X134" i="27" s="1"/>
  <c r="T157" i="13"/>
  <c r="E157" i="13"/>
  <c r="P79" i="27" s="1"/>
  <c r="N157" i="13"/>
  <c r="V79" i="27" s="1"/>
  <c r="K157" i="13"/>
  <c r="Q157" i="13"/>
  <c r="X79" i="27" s="1"/>
  <c r="H157" i="13"/>
  <c r="H142" i="13"/>
  <c r="R95" i="27" s="1"/>
  <c r="E142" i="13"/>
  <c r="N142" i="13"/>
  <c r="T142" i="13"/>
  <c r="Z95" i="27" s="1"/>
  <c r="Q142" i="13"/>
  <c r="X95" i="27" s="1"/>
  <c r="K142" i="13"/>
  <c r="E183" i="13"/>
  <c r="P72" i="27" s="1"/>
  <c r="T183" i="13"/>
  <c r="Z72" i="27" s="1"/>
  <c r="K183" i="13"/>
  <c r="T72" i="27" s="1"/>
  <c r="N183" i="13"/>
  <c r="H183" i="13"/>
  <c r="R72" i="27" s="1"/>
  <c r="Q183" i="13"/>
  <c r="X72" i="27" s="1"/>
  <c r="Q164" i="13"/>
  <c r="K164" i="13"/>
  <c r="H164" i="13"/>
  <c r="T164" i="13"/>
  <c r="E164" i="13"/>
  <c r="N164" i="13"/>
  <c r="K4" i="27"/>
  <c r="H169" i="13"/>
  <c r="T169" i="13"/>
  <c r="K181" i="27" s="1"/>
  <c r="K169" i="13"/>
  <c r="E181" i="27" s="1"/>
  <c r="N169" i="13"/>
  <c r="Q169" i="13"/>
  <c r="I181" i="27" s="1"/>
  <c r="E169" i="13"/>
  <c r="A181" i="27" s="1"/>
  <c r="T149" i="13"/>
  <c r="K137" i="27" s="1"/>
  <c r="H149" i="13"/>
  <c r="C137" i="27" s="1"/>
  <c r="Q149" i="13"/>
  <c r="I137" i="27" s="1"/>
  <c r="E149" i="13"/>
  <c r="A137" i="27" s="1"/>
  <c r="N149" i="13"/>
  <c r="G137" i="27" s="1"/>
  <c r="K149" i="13"/>
  <c r="E137" i="27" s="1"/>
  <c r="H145" i="13"/>
  <c r="R139" i="27" s="1"/>
  <c r="K145" i="13"/>
  <c r="T139" i="27" s="1"/>
  <c r="T145" i="13"/>
  <c r="Z139" i="27" s="1"/>
  <c r="Q145" i="13"/>
  <c r="X139" i="27" s="1"/>
  <c r="N145" i="13"/>
  <c r="V139" i="27" s="1"/>
  <c r="E145" i="13"/>
  <c r="P139" i="27" s="1"/>
  <c r="E21" i="27"/>
  <c r="N100" i="13"/>
  <c r="V168" i="27" s="1"/>
  <c r="E100" i="13"/>
  <c r="P168" i="27" s="1"/>
  <c r="Q100" i="13"/>
  <c r="X168" i="27" s="1"/>
  <c r="K100" i="13"/>
  <c r="T168" i="27" s="1"/>
  <c r="H100" i="13"/>
  <c r="R168" i="27" s="1"/>
  <c r="T100" i="13"/>
  <c r="Z168" i="27" s="1"/>
  <c r="T83" i="13"/>
  <c r="N83" i="13"/>
  <c r="E83" i="13"/>
  <c r="Q83" i="13"/>
  <c r="H83" i="13"/>
  <c r="K83" i="13"/>
  <c r="I20" i="27"/>
  <c r="F55" i="27"/>
  <c r="F2" i="27"/>
  <c r="N89" i="13"/>
  <c r="G160" i="27" s="1"/>
  <c r="Q89" i="13"/>
  <c r="I160" i="27" s="1"/>
  <c r="H89" i="13"/>
  <c r="C160" i="27" s="1"/>
  <c r="T89" i="13"/>
  <c r="K160" i="27" s="1"/>
  <c r="K89" i="13"/>
  <c r="E160" i="27" s="1"/>
  <c r="E89" i="13"/>
  <c r="A160" i="27" s="1"/>
  <c r="E70" i="13"/>
  <c r="P159" i="27" s="1"/>
  <c r="Q70" i="13"/>
  <c r="X159" i="27" s="1"/>
  <c r="N70" i="13"/>
  <c r="V159" i="27" s="1"/>
  <c r="K70" i="13"/>
  <c r="T159" i="27" s="1"/>
  <c r="H70" i="13"/>
  <c r="R159" i="27" s="1"/>
  <c r="T70" i="13"/>
  <c r="Z159" i="27" s="1"/>
  <c r="R62" i="27"/>
  <c r="E94" i="13"/>
  <c r="Q94" i="13"/>
  <c r="H94" i="13"/>
  <c r="T94" i="13"/>
  <c r="K94" i="13"/>
  <c r="N94" i="13"/>
  <c r="Q66" i="13"/>
  <c r="X204" i="27" s="1"/>
  <c r="T66" i="13"/>
  <c r="Z204" i="27" s="1"/>
  <c r="K66" i="13"/>
  <c r="T204" i="27" s="1"/>
  <c r="H66" i="13"/>
  <c r="R204" i="27" s="1"/>
  <c r="N66" i="13"/>
  <c r="V204" i="27" s="1"/>
  <c r="E66" i="13"/>
  <c r="P204" i="27" s="1"/>
  <c r="T43" i="13"/>
  <c r="Z77" i="27" s="1"/>
  <c r="K43" i="13"/>
  <c r="N43" i="13"/>
  <c r="Q43" i="13"/>
  <c r="X77" i="27" s="1"/>
  <c r="H43" i="13"/>
  <c r="R77" i="27" s="1"/>
  <c r="E43" i="13"/>
  <c r="P77" i="27" s="1"/>
  <c r="Q30" i="13"/>
  <c r="E30" i="13"/>
  <c r="N30" i="13"/>
  <c r="K30" i="13"/>
  <c r="T30" i="13"/>
  <c r="H30" i="13"/>
  <c r="N29" i="13"/>
  <c r="E29" i="13"/>
  <c r="T29" i="13"/>
  <c r="H29" i="13"/>
  <c r="Q29" i="13"/>
  <c r="K29" i="13"/>
  <c r="H27" i="13"/>
  <c r="T27" i="13"/>
  <c r="E27" i="13"/>
  <c r="Q27" i="13"/>
  <c r="N27" i="13"/>
  <c r="K27" i="13"/>
  <c r="Q6" i="13"/>
  <c r="K6" i="13"/>
  <c r="N6" i="13"/>
  <c r="H6" i="13"/>
  <c r="R179" i="27" s="1"/>
  <c r="T6" i="13"/>
  <c r="E6" i="13"/>
  <c r="U49" i="27"/>
  <c r="U10" i="27"/>
  <c r="H212" i="12"/>
  <c r="R145" i="26" s="1"/>
  <c r="Q212" i="12"/>
  <c r="X145" i="26" s="1"/>
  <c r="E212" i="12"/>
  <c r="P145" i="26" s="1"/>
  <c r="N212" i="12"/>
  <c r="V145" i="26" s="1"/>
  <c r="K212" i="12"/>
  <c r="T145" i="26" s="1"/>
  <c r="T212" i="12"/>
  <c r="Z145" i="26" s="1"/>
  <c r="T218" i="12"/>
  <c r="H218" i="12"/>
  <c r="N218" i="12"/>
  <c r="E218" i="12"/>
  <c r="Q218" i="12"/>
  <c r="K218" i="12"/>
  <c r="T224" i="12"/>
  <c r="Q224" i="12"/>
  <c r="H224" i="12"/>
  <c r="E224" i="12"/>
  <c r="N224" i="12"/>
  <c r="K224" i="12"/>
  <c r="K221" i="12"/>
  <c r="T165" i="26" s="1"/>
  <c r="H221" i="12"/>
  <c r="Q221" i="12"/>
  <c r="X165" i="26" s="1"/>
  <c r="N221" i="12"/>
  <c r="V165" i="26" s="1"/>
  <c r="T221" i="12"/>
  <c r="E221" i="12"/>
  <c r="P165" i="26" s="1"/>
  <c r="E210" i="12"/>
  <c r="K210" i="12"/>
  <c r="N210" i="12"/>
  <c r="H210" i="12"/>
  <c r="T210" i="12"/>
  <c r="Q210" i="12"/>
  <c r="T178" i="12"/>
  <c r="K178" i="12"/>
  <c r="Q178" i="12"/>
  <c r="H178" i="12"/>
  <c r="N178" i="12"/>
  <c r="E178" i="12"/>
  <c r="U39" i="26"/>
  <c r="U5" i="26"/>
  <c r="Z14" i="26"/>
  <c r="T176" i="12"/>
  <c r="Z130" i="26" s="1"/>
  <c r="E176" i="12"/>
  <c r="P130" i="26" s="1"/>
  <c r="N176" i="12"/>
  <c r="V130" i="26" s="1"/>
  <c r="K176" i="12"/>
  <c r="T130" i="26" s="1"/>
  <c r="H176" i="12"/>
  <c r="R130" i="26" s="1"/>
  <c r="Q176" i="12"/>
  <c r="X130" i="26" s="1"/>
  <c r="Y5" i="26"/>
  <c r="Y39" i="26"/>
  <c r="T166" i="12"/>
  <c r="K166" i="12"/>
  <c r="Q166" i="12"/>
  <c r="H166" i="12"/>
  <c r="N166" i="12"/>
  <c r="E166" i="12"/>
  <c r="N156" i="12"/>
  <c r="Q156" i="12"/>
  <c r="H156" i="12"/>
  <c r="E156" i="12"/>
  <c r="T156" i="12"/>
  <c r="K156" i="12"/>
  <c r="E137" i="12"/>
  <c r="T137" i="12"/>
  <c r="K137" i="12"/>
  <c r="Q137" i="12"/>
  <c r="H137" i="12"/>
  <c r="N137" i="12"/>
  <c r="A39" i="26"/>
  <c r="K14" i="26"/>
  <c r="T110" i="12"/>
  <c r="H110" i="12"/>
  <c r="Q110" i="12"/>
  <c r="E110" i="12"/>
  <c r="N110" i="12"/>
  <c r="K110" i="12"/>
  <c r="N140" i="12"/>
  <c r="G138" i="26" s="1"/>
  <c r="T140" i="12"/>
  <c r="K138" i="26" s="1"/>
  <c r="K140" i="12"/>
  <c r="E138" i="26" s="1"/>
  <c r="Q140" i="12"/>
  <c r="I138" i="26" s="1"/>
  <c r="H140" i="12"/>
  <c r="C138" i="26" s="1"/>
  <c r="E140" i="12"/>
  <c r="A138" i="26" s="1"/>
  <c r="E105" i="12"/>
  <c r="A124" i="26" s="1"/>
  <c r="H105" i="12"/>
  <c r="C124" i="26" s="1"/>
  <c r="Q105" i="12"/>
  <c r="I124" i="26" s="1"/>
  <c r="K105" i="12"/>
  <c r="E124" i="26" s="1"/>
  <c r="N105" i="12"/>
  <c r="G124" i="26" s="1"/>
  <c r="T105" i="12"/>
  <c r="K124" i="26" s="1"/>
  <c r="X9" i="26"/>
  <c r="I30" i="26"/>
  <c r="T35" i="26"/>
  <c r="K123" i="12"/>
  <c r="T123" i="12"/>
  <c r="K196" i="26" s="1"/>
  <c r="H123" i="12"/>
  <c r="Q123" i="12"/>
  <c r="E123" i="12"/>
  <c r="N123" i="12"/>
  <c r="G196" i="26" s="1"/>
  <c r="T102" i="12"/>
  <c r="Z119" i="26" s="1"/>
  <c r="Q102" i="12"/>
  <c r="X119" i="26" s="1"/>
  <c r="E102" i="12"/>
  <c r="P119" i="26" s="1"/>
  <c r="K102" i="12"/>
  <c r="T119" i="26" s="1"/>
  <c r="N102" i="12"/>
  <c r="H102" i="12"/>
  <c r="N100" i="12"/>
  <c r="V162" i="26" s="1"/>
  <c r="K100" i="12"/>
  <c r="T162" i="26" s="1"/>
  <c r="T100" i="12"/>
  <c r="Z162" i="26" s="1"/>
  <c r="H100" i="12"/>
  <c r="R162" i="26" s="1"/>
  <c r="E100" i="12"/>
  <c r="P162" i="26" s="1"/>
  <c r="Q100" i="12"/>
  <c r="X162" i="26" s="1"/>
  <c r="E81" i="12"/>
  <c r="T81" i="12"/>
  <c r="K81" i="12"/>
  <c r="H81" i="12"/>
  <c r="Q81" i="12"/>
  <c r="N81" i="12"/>
  <c r="Q88" i="12"/>
  <c r="H88" i="12"/>
  <c r="E88" i="12"/>
  <c r="K88" i="12"/>
  <c r="T88" i="12"/>
  <c r="N88" i="12"/>
  <c r="N92" i="12"/>
  <c r="V123" i="26" s="1"/>
  <c r="E92" i="12"/>
  <c r="P123" i="26" s="1"/>
  <c r="Q92" i="12"/>
  <c r="X123" i="26" s="1"/>
  <c r="K92" i="12"/>
  <c r="T123" i="26" s="1"/>
  <c r="T92" i="12"/>
  <c r="Z123" i="26" s="1"/>
  <c r="H92" i="12"/>
  <c r="R123" i="26" s="1"/>
  <c r="T79" i="12"/>
  <c r="H79" i="12"/>
  <c r="Q79" i="12"/>
  <c r="E79" i="12"/>
  <c r="N79" i="12"/>
  <c r="K79" i="12"/>
  <c r="N40" i="12"/>
  <c r="T40" i="12"/>
  <c r="H40" i="12"/>
  <c r="E40" i="12"/>
  <c r="Q40" i="12"/>
  <c r="K40" i="12"/>
  <c r="N48" i="12"/>
  <c r="K48" i="12"/>
  <c r="T48" i="12"/>
  <c r="Z147" i="26" s="1"/>
  <c r="H48" i="12"/>
  <c r="E48" i="12"/>
  <c r="P147" i="26" s="1"/>
  <c r="Q48" i="12"/>
  <c r="Q35" i="12"/>
  <c r="H35" i="12"/>
  <c r="N35" i="12"/>
  <c r="K35" i="12"/>
  <c r="E35" i="12"/>
  <c r="T35" i="12"/>
  <c r="T50" i="12"/>
  <c r="Q50" i="12"/>
  <c r="H50" i="12"/>
  <c r="E50" i="12"/>
  <c r="N50" i="12"/>
  <c r="K50" i="12"/>
  <c r="H46" i="12"/>
  <c r="R100" i="26" s="1"/>
  <c r="T46" i="12"/>
  <c r="Z100" i="26" s="1"/>
  <c r="K46" i="12"/>
  <c r="T100" i="26" s="1"/>
  <c r="E46" i="12"/>
  <c r="P100" i="26" s="1"/>
  <c r="N46" i="12"/>
  <c r="V100" i="26" s="1"/>
  <c r="Q46" i="12"/>
  <c r="X100" i="26" s="1"/>
  <c r="H54" i="12"/>
  <c r="N54" i="12"/>
  <c r="E54" i="12"/>
  <c r="Q54" i="12"/>
  <c r="K54" i="12"/>
  <c r="T54" i="12"/>
  <c r="Q49" i="12"/>
  <c r="X185" i="26" s="1"/>
  <c r="T49" i="12"/>
  <c r="Z185" i="26" s="1"/>
  <c r="K49" i="12"/>
  <c r="T185" i="26" s="1"/>
  <c r="H49" i="12"/>
  <c r="R185" i="26" s="1"/>
  <c r="N49" i="12"/>
  <c r="V185" i="26" s="1"/>
  <c r="E49" i="12"/>
  <c r="P185" i="26" s="1"/>
  <c r="K31" i="12"/>
  <c r="E31" i="12"/>
  <c r="N31" i="12"/>
  <c r="T31" i="12"/>
  <c r="Q31" i="12"/>
  <c r="H31" i="12"/>
  <c r="D55" i="26"/>
  <c r="D2" i="26"/>
  <c r="E10" i="12"/>
  <c r="H10" i="12"/>
  <c r="T10" i="12"/>
  <c r="Q10" i="12"/>
  <c r="N10" i="12"/>
  <c r="K10" i="12"/>
  <c r="E211" i="11"/>
  <c r="T211" i="11"/>
  <c r="K211" i="11"/>
  <c r="Q211" i="11"/>
  <c r="N211" i="11"/>
  <c r="H211" i="11"/>
  <c r="Q231" i="11"/>
  <c r="H231" i="11"/>
  <c r="K231" i="11"/>
  <c r="T231" i="11"/>
  <c r="E231" i="11"/>
  <c r="N231" i="11"/>
  <c r="T216" i="11"/>
  <c r="N216" i="11"/>
  <c r="K216" i="11"/>
  <c r="H216" i="11"/>
  <c r="Q216" i="11"/>
  <c r="E216" i="11"/>
  <c r="T184" i="11"/>
  <c r="N184" i="11"/>
  <c r="E184" i="11"/>
  <c r="K184" i="11"/>
  <c r="Q184" i="11"/>
  <c r="H184" i="11"/>
  <c r="R10" i="25" s="1"/>
  <c r="W39" i="25"/>
  <c r="W5" i="25"/>
  <c r="T133" i="11"/>
  <c r="Z171" i="25" s="1"/>
  <c r="K133" i="11"/>
  <c r="T171" i="25" s="1"/>
  <c r="E133" i="11"/>
  <c r="P171" i="25" s="1"/>
  <c r="Q133" i="11"/>
  <c r="X171" i="25" s="1"/>
  <c r="N133" i="11"/>
  <c r="V171" i="25" s="1"/>
  <c r="H133" i="11"/>
  <c r="R171" i="25" s="1"/>
  <c r="H180" i="11"/>
  <c r="R133" i="25" s="1"/>
  <c r="Q180" i="11"/>
  <c r="X133" i="25" s="1"/>
  <c r="N180" i="11"/>
  <c r="V133" i="25" s="1"/>
  <c r="E180" i="11"/>
  <c r="T180" i="11"/>
  <c r="K180" i="11"/>
  <c r="T133" i="25" s="1"/>
  <c r="N158" i="11"/>
  <c r="G120" i="25" s="1"/>
  <c r="T158" i="11"/>
  <c r="H158" i="11"/>
  <c r="K158" i="11"/>
  <c r="E120" i="25" s="1"/>
  <c r="E158" i="11"/>
  <c r="A120" i="25" s="1"/>
  <c r="Q158" i="11"/>
  <c r="I120" i="25" s="1"/>
  <c r="E195" i="11"/>
  <c r="Q195" i="11"/>
  <c r="H195" i="11"/>
  <c r="K195" i="11"/>
  <c r="N195" i="11"/>
  <c r="T195" i="11"/>
  <c r="T168" i="11"/>
  <c r="Z105" i="25" s="1"/>
  <c r="H168" i="11"/>
  <c r="Q168" i="11"/>
  <c r="X105" i="25" s="1"/>
  <c r="E168" i="11"/>
  <c r="P105" i="25" s="1"/>
  <c r="N168" i="11"/>
  <c r="V105" i="25" s="1"/>
  <c r="K168" i="11"/>
  <c r="K149" i="11"/>
  <c r="T157" i="25" s="1"/>
  <c r="Q149" i="11"/>
  <c r="X157" i="25" s="1"/>
  <c r="H149" i="11"/>
  <c r="R157" i="25" s="1"/>
  <c r="T149" i="11"/>
  <c r="Z157" i="25" s="1"/>
  <c r="N149" i="11"/>
  <c r="V157" i="25" s="1"/>
  <c r="E149" i="11"/>
  <c r="P157" i="25" s="1"/>
  <c r="E171" i="11"/>
  <c r="P134" i="25" s="1"/>
  <c r="N171" i="11"/>
  <c r="V134" i="25" s="1"/>
  <c r="K171" i="11"/>
  <c r="T134" i="25" s="1"/>
  <c r="H171" i="11"/>
  <c r="R134" i="25" s="1"/>
  <c r="T171" i="11"/>
  <c r="Z134" i="25" s="1"/>
  <c r="Q171" i="11"/>
  <c r="X134" i="25" s="1"/>
  <c r="N182" i="11"/>
  <c r="Q182" i="11"/>
  <c r="H182" i="11"/>
  <c r="K182" i="11"/>
  <c r="T182" i="11"/>
  <c r="E182" i="11"/>
  <c r="T109" i="11"/>
  <c r="N109" i="11"/>
  <c r="E109" i="11"/>
  <c r="P192" i="25" s="1"/>
  <c r="K109" i="11"/>
  <c r="T192" i="25" s="1"/>
  <c r="Q109" i="11"/>
  <c r="X192" i="25" s="1"/>
  <c r="H109" i="11"/>
  <c r="H89" i="11"/>
  <c r="E89" i="11"/>
  <c r="N89" i="11"/>
  <c r="T89" i="11"/>
  <c r="Q89" i="11"/>
  <c r="K89" i="11"/>
  <c r="N123" i="11"/>
  <c r="Q123" i="11"/>
  <c r="H123" i="11"/>
  <c r="E123" i="11"/>
  <c r="A196" i="25" s="1"/>
  <c r="K123" i="11"/>
  <c r="T123" i="11"/>
  <c r="K86" i="11"/>
  <c r="T86" i="11"/>
  <c r="K64" i="25" s="1"/>
  <c r="Q86" i="11"/>
  <c r="I152" i="25" s="1"/>
  <c r="N86" i="11"/>
  <c r="G152" i="25" s="1"/>
  <c r="H86" i="11"/>
  <c r="C152" i="25" s="1"/>
  <c r="E86" i="11"/>
  <c r="Q28" i="11"/>
  <c r="N28" i="11"/>
  <c r="K28" i="11"/>
  <c r="E28" i="11"/>
  <c r="H28" i="11"/>
  <c r="T28" i="11"/>
  <c r="K82" i="11"/>
  <c r="E209" i="25" s="1"/>
  <c r="N82" i="11"/>
  <c r="G209" i="25" s="1"/>
  <c r="E82" i="11"/>
  <c r="A209" i="25" s="1"/>
  <c r="Q82" i="11"/>
  <c r="I209" i="25" s="1"/>
  <c r="H82" i="11"/>
  <c r="C209" i="25" s="1"/>
  <c r="T82" i="11"/>
  <c r="K209" i="25" s="1"/>
  <c r="T37" i="11"/>
  <c r="E37" i="11"/>
  <c r="K37" i="11"/>
  <c r="N37" i="11"/>
  <c r="H37" i="11"/>
  <c r="Q37" i="11"/>
  <c r="L55" i="25"/>
  <c r="L2" i="25"/>
  <c r="H52" i="25"/>
  <c r="H9" i="11"/>
  <c r="N9" i="11"/>
  <c r="V175" i="25" s="1"/>
  <c r="E9" i="11"/>
  <c r="P175" i="25" s="1"/>
  <c r="K9" i="11"/>
  <c r="T175" i="25" s="1"/>
  <c r="Q9" i="11"/>
  <c r="T9" i="11"/>
  <c r="Z175" i="25" s="1"/>
  <c r="Y53" i="25"/>
  <c r="T62" i="11"/>
  <c r="K62" i="11"/>
  <c r="N62" i="11"/>
  <c r="E62" i="11"/>
  <c r="Q62" i="11"/>
  <c r="H62" i="11"/>
  <c r="N43" i="11"/>
  <c r="G186" i="25" s="1"/>
  <c r="H43" i="11"/>
  <c r="C186" i="25" s="1"/>
  <c r="E43" i="11"/>
  <c r="K43" i="11"/>
  <c r="E186" i="25" s="1"/>
  <c r="T43" i="11"/>
  <c r="K186" i="25" s="1"/>
  <c r="Q43" i="11"/>
  <c r="W49" i="25"/>
  <c r="W10" i="25"/>
  <c r="T192" i="10"/>
  <c r="K192" i="10"/>
  <c r="Q192" i="10"/>
  <c r="H192" i="10"/>
  <c r="N192" i="10"/>
  <c r="E192" i="10"/>
  <c r="A39" i="24" s="1"/>
  <c r="E203" i="10"/>
  <c r="N203" i="10"/>
  <c r="T203" i="10"/>
  <c r="K203" i="10"/>
  <c r="Q203" i="10"/>
  <c r="H203" i="10"/>
  <c r="R100" i="24" s="1"/>
  <c r="N194" i="10"/>
  <c r="E194" i="10"/>
  <c r="T194" i="10"/>
  <c r="K194" i="10"/>
  <c r="Q194" i="10"/>
  <c r="H194" i="10"/>
  <c r="T10" i="25"/>
  <c r="Q199" i="10"/>
  <c r="I128" i="24" s="1"/>
  <c r="H199" i="10"/>
  <c r="N199" i="10"/>
  <c r="G128" i="24" s="1"/>
  <c r="E199" i="10"/>
  <c r="A128" i="24" s="1"/>
  <c r="T199" i="10"/>
  <c r="K199" i="10"/>
  <c r="Q193" i="10"/>
  <c r="H193" i="10"/>
  <c r="N193" i="10"/>
  <c r="E193" i="10"/>
  <c r="T193" i="10"/>
  <c r="K193" i="10"/>
  <c r="Q183" i="10"/>
  <c r="T183" i="10"/>
  <c r="K183" i="10"/>
  <c r="E183" i="10"/>
  <c r="N183" i="10"/>
  <c r="V72" i="24" s="1"/>
  <c r="H183" i="10"/>
  <c r="N138" i="10"/>
  <c r="V137" i="24" s="1"/>
  <c r="K138" i="10"/>
  <c r="T137" i="24" s="1"/>
  <c r="T138" i="10"/>
  <c r="Z137" i="24" s="1"/>
  <c r="H138" i="10"/>
  <c r="R137" i="24" s="1"/>
  <c r="Q138" i="10"/>
  <c r="X137" i="24" s="1"/>
  <c r="E138" i="10"/>
  <c r="P137" i="24" s="1"/>
  <c r="T88" i="10"/>
  <c r="Z121" i="24" s="1"/>
  <c r="N88" i="10"/>
  <c r="V121" i="24" s="1"/>
  <c r="E88" i="10"/>
  <c r="P121" i="24" s="1"/>
  <c r="Q88" i="10"/>
  <c r="X121" i="24" s="1"/>
  <c r="H88" i="10"/>
  <c r="R121" i="24" s="1"/>
  <c r="K88" i="10"/>
  <c r="T121" i="24" s="1"/>
  <c r="Q175" i="10"/>
  <c r="X78" i="24" s="1"/>
  <c r="H175" i="10"/>
  <c r="R78" i="24" s="1"/>
  <c r="N175" i="10"/>
  <c r="V78" i="24" s="1"/>
  <c r="K175" i="10"/>
  <c r="T78" i="24" s="1"/>
  <c r="T175" i="10"/>
  <c r="Z78" i="24" s="1"/>
  <c r="E175" i="10"/>
  <c r="P78" i="24" s="1"/>
  <c r="Q79" i="10"/>
  <c r="H79" i="10"/>
  <c r="E79" i="10"/>
  <c r="K79" i="10"/>
  <c r="T79" i="10"/>
  <c r="N79" i="10"/>
  <c r="K181" i="10"/>
  <c r="T143" i="24" s="1"/>
  <c r="Q181" i="10"/>
  <c r="X143" i="24" s="1"/>
  <c r="H181" i="10"/>
  <c r="R143" i="24" s="1"/>
  <c r="N181" i="10"/>
  <c r="V143" i="24" s="1"/>
  <c r="E181" i="10"/>
  <c r="P143" i="24" s="1"/>
  <c r="T181" i="10"/>
  <c r="Z143" i="24" s="1"/>
  <c r="T184" i="10"/>
  <c r="Q184" i="10"/>
  <c r="H184" i="10"/>
  <c r="N184" i="10"/>
  <c r="E184" i="10"/>
  <c r="K184" i="10"/>
  <c r="Z39" i="24"/>
  <c r="Z5" i="24"/>
  <c r="E51" i="10"/>
  <c r="A187" i="24" s="1"/>
  <c r="T51" i="10"/>
  <c r="K187" i="24" s="1"/>
  <c r="Q51" i="10"/>
  <c r="I187" i="24" s="1"/>
  <c r="N51" i="10"/>
  <c r="G187" i="24" s="1"/>
  <c r="K51" i="10"/>
  <c r="E187" i="24" s="1"/>
  <c r="H51" i="10"/>
  <c r="C187" i="24" s="1"/>
  <c r="E35" i="10"/>
  <c r="Q35" i="10"/>
  <c r="H35" i="10"/>
  <c r="N35" i="10"/>
  <c r="T35" i="10"/>
  <c r="K35" i="10"/>
  <c r="T24" i="10"/>
  <c r="K182" i="24" s="1"/>
  <c r="N24" i="10"/>
  <c r="E24" i="10"/>
  <c r="A182" i="24" s="1"/>
  <c r="Q24" i="10"/>
  <c r="I182" i="24" s="1"/>
  <c r="K24" i="10"/>
  <c r="E182" i="24" s="1"/>
  <c r="H24" i="10"/>
  <c r="N14" i="10"/>
  <c r="K14" i="10"/>
  <c r="T14" i="10"/>
  <c r="H14" i="10"/>
  <c r="C175" i="24" s="1"/>
  <c r="Q14" i="10"/>
  <c r="E14" i="10"/>
  <c r="J36" i="22"/>
  <c r="Z198" i="9"/>
  <c r="AJ75" i="22" s="1"/>
  <c r="AC198" i="9"/>
  <c r="AL75" i="22" s="1"/>
  <c r="W198" i="9"/>
  <c r="AH75" i="22" s="1"/>
  <c r="T198" i="9"/>
  <c r="AF75" i="22" s="1"/>
  <c r="K198" i="9"/>
  <c r="Z75" i="22" s="1"/>
  <c r="N198" i="9"/>
  <c r="AB75" i="22" s="1"/>
  <c r="H198" i="9"/>
  <c r="X75" i="22" s="1"/>
  <c r="E198" i="9"/>
  <c r="V75" i="22" s="1"/>
  <c r="Q198" i="9"/>
  <c r="AD75" i="22" s="1"/>
  <c r="T171" i="9"/>
  <c r="AF138" i="22" s="1"/>
  <c r="W171" i="9"/>
  <c r="AH138" i="22" s="1"/>
  <c r="Q171" i="9"/>
  <c r="AD138" i="22" s="1"/>
  <c r="N171" i="9"/>
  <c r="AB138" i="22" s="1"/>
  <c r="H171" i="9"/>
  <c r="X138" i="22" s="1"/>
  <c r="E171" i="9"/>
  <c r="V138" i="22" s="1"/>
  <c r="AC171" i="9"/>
  <c r="AL138" i="22" s="1"/>
  <c r="K171" i="9"/>
  <c r="Z138" i="22" s="1"/>
  <c r="Z171" i="9"/>
  <c r="AJ138" i="22" s="1"/>
  <c r="Y53" i="24"/>
  <c r="H225" i="9"/>
  <c r="W225" i="9"/>
  <c r="N225" i="9"/>
  <c r="E225" i="9"/>
  <c r="T225" i="9"/>
  <c r="AC225" i="9"/>
  <c r="Z225" i="9"/>
  <c r="K225" i="9"/>
  <c r="Q225" i="9"/>
  <c r="N38" i="10"/>
  <c r="V123" i="24" s="1"/>
  <c r="Q38" i="10"/>
  <c r="X123" i="24" s="1"/>
  <c r="H38" i="10"/>
  <c r="R123" i="24" s="1"/>
  <c r="T38" i="10"/>
  <c r="Z123" i="24" s="1"/>
  <c r="E38" i="10"/>
  <c r="P123" i="24" s="1"/>
  <c r="K38" i="10"/>
  <c r="T123" i="24" s="1"/>
  <c r="Q20" i="10"/>
  <c r="H20" i="10"/>
  <c r="T20" i="10"/>
  <c r="N20" i="10"/>
  <c r="G179" i="24" s="1"/>
  <c r="E20" i="10"/>
  <c r="A179" i="24" s="1"/>
  <c r="K20" i="10"/>
  <c r="B8" i="22"/>
  <c r="N140" i="9"/>
  <c r="G142" i="22" s="1"/>
  <c r="W140" i="9"/>
  <c r="M142" i="22" s="1"/>
  <c r="AC140" i="9"/>
  <c r="Q142" i="22" s="1"/>
  <c r="T140" i="9"/>
  <c r="K142" i="22" s="1"/>
  <c r="K140" i="9"/>
  <c r="E142" i="22" s="1"/>
  <c r="H140" i="9"/>
  <c r="C142" i="22" s="1"/>
  <c r="Q140" i="9"/>
  <c r="I142" i="22" s="1"/>
  <c r="E140" i="9"/>
  <c r="A142" i="22" s="1"/>
  <c r="Z140" i="9"/>
  <c r="O142" i="22" s="1"/>
  <c r="U49" i="24"/>
  <c r="U10" i="24"/>
  <c r="L9" i="22"/>
  <c r="T143" i="9"/>
  <c r="W143" i="9"/>
  <c r="N143" i="9"/>
  <c r="E143" i="9"/>
  <c r="K143" i="9"/>
  <c r="H143" i="9"/>
  <c r="AC143" i="9"/>
  <c r="Q143" i="9"/>
  <c r="Z143" i="9"/>
  <c r="F65" i="22"/>
  <c r="T95" i="9"/>
  <c r="K126" i="22" s="1"/>
  <c r="W95" i="9"/>
  <c r="M126" i="22" s="1"/>
  <c r="N95" i="9"/>
  <c r="G126" i="22" s="1"/>
  <c r="E95" i="9"/>
  <c r="A126" i="22" s="1"/>
  <c r="K95" i="9"/>
  <c r="E126" i="22" s="1"/>
  <c r="Q95" i="9"/>
  <c r="I126" i="22" s="1"/>
  <c r="Z95" i="9"/>
  <c r="O126" i="22" s="1"/>
  <c r="H95" i="9"/>
  <c r="C126" i="22" s="1"/>
  <c r="AC95" i="9"/>
  <c r="Q126" i="22" s="1"/>
  <c r="T59" i="9"/>
  <c r="AF190" i="22" s="1"/>
  <c r="Z59" i="9"/>
  <c r="AJ190" i="22" s="1"/>
  <c r="K59" i="9"/>
  <c r="Z190" i="22" s="1"/>
  <c r="H59" i="9"/>
  <c r="X190" i="22" s="1"/>
  <c r="AC59" i="9"/>
  <c r="AL190" i="22" s="1"/>
  <c r="Q59" i="9"/>
  <c r="AD190" i="22" s="1"/>
  <c r="E59" i="9"/>
  <c r="V190" i="22" s="1"/>
  <c r="N59" i="9"/>
  <c r="AB190" i="22" s="1"/>
  <c r="W59" i="9"/>
  <c r="AH190" i="22" s="1"/>
  <c r="T27" i="9"/>
  <c r="K181" i="22" s="1"/>
  <c r="Z27" i="9"/>
  <c r="O181" i="22" s="1"/>
  <c r="K27" i="9"/>
  <c r="E181" i="22" s="1"/>
  <c r="H27" i="9"/>
  <c r="C181" i="22" s="1"/>
  <c r="AC27" i="9"/>
  <c r="Q181" i="22" s="1"/>
  <c r="Q27" i="9"/>
  <c r="I181" i="22" s="1"/>
  <c r="E27" i="9"/>
  <c r="A181" i="22" s="1"/>
  <c r="N27" i="9"/>
  <c r="G181" i="22" s="1"/>
  <c r="W27" i="9"/>
  <c r="M181" i="22" s="1"/>
  <c r="J45" i="22"/>
  <c r="F37" i="22"/>
  <c r="B39" i="22"/>
  <c r="D18" i="22"/>
  <c r="D43" i="22"/>
  <c r="H129" i="9"/>
  <c r="Q129" i="9"/>
  <c r="E129" i="9"/>
  <c r="Z129" i="9"/>
  <c r="N129" i="9"/>
  <c r="W129" i="9"/>
  <c r="K129" i="9"/>
  <c r="AC129" i="9"/>
  <c r="T129" i="9"/>
  <c r="H101" i="9"/>
  <c r="C97" i="22" s="1"/>
  <c r="Q101" i="9"/>
  <c r="I97" i="22" s="1"/>
  <c r="E101" i="9"/>
  <c r="A97" i="22" s="1"/>
  <c r="Z101" i="9"/>
  <c r="O97" i="22" s="1"/>
  <c r="N101" i="9"/>
  <c r="G97" i="22" s="1"/>
  <c r="K101" i="9"/>
  <c r="E97" i="22" s="1"/>
  <c r="AC101" i="9"/>
  <c r="Q97" i="22" s="1"/>
  <c r="W101" i="9"/>
  <c r="M97" i="22" s="1"/>
  <c r="T101" i="9"/>
  <c r="K97" i="22" s="1"/>
  <c r="L33" i="22"/>
  <c r="L41" i="22"/>
  <c r="L13" i="22"/>
  <c r="L18" i="22"/>
  <c r="F52" i="22"/>
  <c r="H23" i="22"/>
  <c r="H217" i="9"/>
  <c r="Q217" i="9"/>
  <c r="Z217" i="9"/>
  <c r="E217" i="9"/>
  <c r="K217" i="9"/>
  <c r="T217" i="9"/>
  <c r="AC217" i="9"/>
  <c r="W217" i="9"/>
  <c r="N217" i="9"/>
  <c r="T179" i="9"/>
  <c r="K137" i="22" s="1"/>
  <c r="AC179" i="9"/>
  <c r="Q137" i="22" s="1"/>
  <c r="E179" i="9"/>
  <c r="A137" i="22" s="1"/>
  <c r="H179" i="9"/>
  <c r="C137" i="22" s="1"/>
  <c r="Z179" i="9"/>
  <c r="O137" i="22" s="1"/>
  <c r="K179" i="9"/>
  <c r="E137" i="22" s="1"/>
  <c r="W179" i="9"/>
  <c r="M137" i="22" s="1"/>
  <c r="Q179" i="9"/>
  <c r="I137" i="22" s="1"/>
  <c r="N179" i="9"/>
  <c r="G137" i="22" s="1"/>
  <c r="H165" i="9"/>
  <c r="Z165" i="9"/>
  <c r="W165" i="9"/>
  <c r="T165" i="9"/>
  <c r="E165" i="9"/>
  <c r="AC165" i="9"/>
  <c r="Q165" i="9"/>
  <c r="N165" i="9"/>
  <c r="K165" i="9"/>
  <c r="E10" i="22"/>
  <c r="Z138" i="9"/>
  <c r="K138" i="9"/>
  <c r="T138" i="9"/>
  <c r="H138" i="9"/>
  <c r="Q138" i="9"/>
  <c r="AC138" i="9"/>
  <c r="E138" i="9"/>
  <c r="N138" i="9"/>
  <c r="W138" i="9"/>
  <c r="J27" i="22"/>
  <c r="N120" i="9"/>
  <c r="G198" i="22" s="1"/>
  <c r="K120" i="9"/>
  <c r="E198" i="22" s="1"/>
  <c r="T120" i="9"/>
  <c r="K198" i="22" s="1"/>
  <c r="AC120" i="9"/>
  <c r="Q198" i="22" s="1"/>
  <c r="Q120" i="9"/>
  <c r="I198" i="22" s="1"/>
  <c r="E120" i="9"/>
  <c r="A198" i="22" s="1"/>
  <c r="Z120" i="9"/>
  <c r="O198" i="22" s="1"/>
  <c r="W120" i="9"/>
  <c r="M198" i="22" s="1"/>
  <c r="H120" i="9"/>
  <c r="C198" i="22" s="1"/>
  <c r="F22" i="22"/>
  <c r="L42" i="22"/>
  <c r="H181" i="9"/>
  <c r="W181" i="9"/>
  <c r="N181" i="9"/>
  <c r="E181" i="9"/>
  <c r="K181" i="9"/>
  <c r="AC181" i="9"/>
  <c r="T181" i="9"/>
  <c r="Q181" i="9"/>
  <c r="Z181" i="9"/>
  <c r="K27" i="22"/>
  <c r="T91" i="9"/>
  <c r="AC91" i="9"/>
  <c r="H91" i="9"/>
  <c r="N91" i="9"/>
  <c r="Q91" i="9"/>
  <c r="K91" i="9"/>
  <c r="Z91" i="9"/>
  <c r="W91" i="9"/>
  <c r="E91" i="9"/>
  <c r="N52" i="9"/>
  <c r="T52" i="9"/>
  <c r="Z52" i="9"/>
  <c r="E52" i="9"/>
  <c r="W52" i="9"/>
  <c r="K52" i="9"/>
  <c r="AC52" i="9"/>
  <c r="H52" i="9"/>
  <c r="Q52" i="9"/>
  <c r="H65" i="9"/>
  <c r="X210" i="22" s="1"/>
  <c r="N65" i="9"/>
  <c r="AB210" i="22" s="1"/>
  <c r="AC65" i="9"/>
  <c r="AL210" i="22" s="1"/>
  <c r="Q65" i="9"/>
  <c r="AD210" i="22" s="1"/>
  <c r="E65" i="9"/>
  <c r="V210" i="22" s="1"/>
  <c r="Z65" i="9"/>
  <c r="AJ210" i="22" s="1"/>
  <c r="W65" i="9"/>
  <c r="AH210" i="22" s="1"/>
  <c r="K65" i="9"/>
  <c r="Z210" i="22" s="1"/>
  <c r="T65" i="9"/>
  <c r="AF210" i="22" s="1"/>
  <c r="Q226" i="5"/>
  <c r="AC226" i="5"/>
  <c r="T226" i="5"/>
  <c r="K226" i="5"/>
  <c r="W226" i="5"/>
  <c r="H226" i="5"/>
  <c r="Z226" i="5"/>
  <c r="N226" i="5"/>
  <c r="E226" i="5"/>
  <c r="W137" i="5"/>
  <c r="M136" i="21" s="1"/>
  <c r="AC137" i="5"/>
  <c r="Q136" i="21" s="1"/>
  <c r="T137" i="5"/>
  <c r="K136" i="21" s="1"/>
  <c r="K137" i="5"/>
  <c r="E136" i="21" s="1"/>
  <c r="H137" i="5"/>
  <c r="C136" i="21" s="1"/>
  <c r="Q137" i="5"/>
  <c r="I136" i="21" s="1"/>
  <c r="E137" i="5"/>
  <c r="A136" i="21" s="1"/>
  <c r="Z137" i="5"/>
  <c r="O136" i="21" s="1"/>
  <c r="N137" i="5"/>
  <c r="G136" i="21" s="1"/>
  <c r="W105" i="5"/>
  <c r="AC105" i="5"/>
  <c r="T105" i="5"/>
  <c r="K105" i="5"/>
  <c r="Q105" i="5"/>
  <c r="E105" i="5"/>
  <c r="H105" i="5"/>
  <c r="Z105" i="5"/>
  <c r="N105" i="5"/>
  <c r="W73" i="5"/>
  <c r="AC73" i="5"/>
  <c r="T73" i="5"/>
  <c r="K73" i="5"/>
  <c r="E115" i="21" s="1"/>
  <c r="E73" i="5"/>
  <c r="Z73" i="5"/>
  <c r="N73" i="5"/>
  <c r="H73" i="5"/>
  <c r="Q73" i="5"/>
  <c r="W41" i="5"/>
  <c r="AH183" i="21" s="1"/>
  <c r="AC41" i="5"/>
  <c r="AL183" i="21" s="1"/>
  <c r="T41" i="5"/>
  <c r="AF183" i="21" s="1"/>
  <c r="K41" i="5"/>
  <c r="Z183" i="21" s="1"/>
  <c r="N41" i="5"/>
  <c r="AB183" i="21" s="1"/>
  <c r="H41" i="5"/>
  <c r="X183" i="21" s="1"/>
  <c r="Q41" i="5"/>
  <c r="AD183" i="21" s="1"/>
  <c r="E41" i="5"/>
  <c r="V183" i="21" s="1"/>
  <c r="Z41" i="5"/>
  <c r="AJ183" i="21" s="1"/>
  <c r="W9" i="5"/>
  <c r="AC9" i="5"/>
  <c r="AL175" i="21" s="1"/>
  <c r="T9" i="5"/>
  <c r="AF175" i="21" s="1"/>
  <c r="K9" i="5"/>
  <c r="Z175" i="21" s="1"/>
  <c r="H9" i="5"/>
  <c r="Q9" i="5"/>
  <c r="AD175" i="21" s="1"/>
  <c r="E9" i="5"/>
  <c r="V175" i="21" s="1"/>
  <c r="Z9" i="5"/>
  <c r="AJ175" i="21" s="1"/>
  <c r="N9" i="5"/>
  <c r="AB175" i="21" s="1"/>
  <c r="N36" i="9"/>
  <c r="AB185" i="22" s="1"/>
  <c r="T36" i="9"/>
  <c r="AF185" i="22" s="1"/>
  <c r="AC36" i="9"/>
  <c r="AL185" i="22" s="1"/>
  <c r="H36" i="9"/>
  <c r="X185" i="22" s="1"/>
  <c r="Q36" i="9"/>
  <c r="AD185" i="22" s="1"/>
  <c r="Z36" i="9"/>
  <c r="AJ185" i="22" s="1"/>
  <c r="E36" i="9"/>
  <c r="V185" i="22" s="1"/>
  <c r="W36" i="9"/>
  <c r="AH185" i="22" s="1"/>
  <c r="K36" i="9"/>
  <c r="Z185" i="22" s="1"/>
  <c r="B58" i="22"/>
  <c r="H93" i="9"/>
  <c r="AC93" i="9"/>
  <c r="T93" i="9"/>
  <c r="K93" i="9"/>
  <c r="Z93" i="9"/>
  <c r="E93" i="9"/>
  <c r="N93" i="9"/>
  <c r="W93" i="9"/>
  <c r="Q93" i="9"/>
  <c r="N4" i="9"/>
  <c r="T4" i="9"/>
  <c r="Q4" i="9"/>
  <c r="Z4" i="9"/>
  <c r="E4" i="9"/>
  <c r="AC4" i="9"/>
  <c r="K4" i="9"/>
  <c r="W4" i="9"/>
  <c r="H4" i="9"/>
  <c r="T87" i="9"/>
  <c r="K123" i="22" s="1"/>
  <c r="AC87" i="9"/>
  <c r="Q87" i="9"/>
  <c r="Z87" i="9"/>
  <c r="E87" i="9"/>
  <c r="K87" i="9"/>
  <c r="N87" i="9"/>
  <c r="G123" i="22" s="1"/>
  <c r="H87" i="9"/>
  <c r="W87" i="9"/>
  <c r="AE2" i="22"/>
  <c r="AE57" i="22"/>
  <c r="L56" i="22"/>
  <c r="L3" i="22"/>
  <c r="AC168" i="5"/>
  <c r="AL105" i="21" s="1"/>
  <c r="E168" i="5"/>
  <c r="V105" i="21" s="1"/>
  <c r="W168" i="5"/>
  <c r="AH105" i="21" s="1"/>
  <c r="N168" i="5"/>
  <c r="AB105" i="21" s="1"/>
  <c r="Q168" i="5"/>
  <c r="AD105" i="21" s="1"/>
  <c r="T168" i="5"/>
  <c r="AF105" i="21" s="1"/>
  <c r="H168" i="5"/>
  <c r="X105" i="21" s="1"/>
  <c r="K168" i="5"/>
  <c r="Z105" i="21" s="1"/>
  <c r="Z168" i="5"/>
  <c r="AJ105" i="21" s="1"/>
  <c r="C39" i="21"/>
  <c r="I14" i="21"/>
  <c r="AJ59" i="21"/>
  <c r="AL6" i="21"/>
  <c r="K143" i="5"/>
  <c r="W143" i="5"/>
  <c r="N143" i="5"/>
  <c r="E143" i="5"/>
  <c r="AC143" i="5"/>
  <c r="Q143" i="5"/>
  <c r="Z143" i="5"/>
  <c r="T143" i="5"/>
  <c r="H143" i="5"/>
  <c r="K135" i="5"/>
  <c r="Z135" i="5"/>
  <c r="Q135" i="5"/>
  <c r="H135" i="5"/>
  <c r="T135" i="5"/>
  <c r="AC135" i="5"/>
  <c r="E135" i="5"/>
  <c r="N135" i="5"/>
  <c r="W135" i="5"/>
  <c r="W217" i="5"/>
  <c r="AC217" i="5"/>
  <c r="T217" i="5"/>
  <c r="K217" i="5"/>
  <c r="Q217" i="5"/>
  <c r="E217" i="5"/>
  <c r="H217" i="5"/>
  <c r="Z217" i="5"/>
  <c r="N217" i="5"/>
  <c r="AC88" i="5"/>
  <c r="E88" i="5"/>
  <c r="W88" i="5"/>
  <c r="N88" i="5"/>
  <c r="Q88" i="5"/>
  <c r="K88" i="5"/>
  <c r="Z88" i="5"/>
  <c r="T88" i="5"/>
  <c r="H88" i="5"/>
  <c r="J53" i="22"/>
  <c r="AC228" i="5"/>
  <c r="Q137" i="21" s="1"/>
  <c r="E228" i="5"/>
  <c r="A137" i="21" s="1"/>
  <c r="W228" i="5"/>
  <c r="M137" i="21" s="1"/>
  <c r="N228" i="5"/>
  <c r="Z228" i="5"/>
  <c r="T228" i="5"/>
  <c r="K137" i="21" s="1"/>
  <c r="H228" i="5"/>
  <c r="C137" i="21" s="1"/>
  <c r="K228" i="5"/>
  <c r="Q228" i="5"/>
  <c r="W202" i="5"/>
  <c r="M100" i="21" s="1"/>
  <c r="Z202" i="5"/>
  <c r="AJ191" i="21" s="1"/>
  <c r="AC202" i="5"/>
  <c r="Q100" i="21" s="1"/>
  <c r="Q202" i="5"/>
  <c r="H202" i="5"/>
  <c r="C100" i="21" s="1"/>
  <c r="T202" i="5"/>
  <c r="E202" i="5"/>
  <c r="V191" i="21" s="1"/>
  <c r="N202" i="5"/>
  <c r="AB191" i="21" s="1"/>
  <c r="K202" i="5"/>
  <c r="E100" i="21" s="1"/>
  <c r="AC152" i="5"/>
  <c r="E152" i="5"/>
  <c r="V153" i="21" s="1"/>
  <c r="W152" i="5"/>
  <c r="N152" i="5"/>
  <c r="Z152" i="5"/>
  <c r="AJ153" i="21" s="1"/>
  <c r="T152" i="5"/>
  <c r="H152" i="5"/>
  <c r="Q152" i="5"/>
  <c r="K152" i="5"/>
  <c r="K87" i="5"/>
  <c r="Z87" i="5"/>
  <c r="Q87" i="5"/>
  <c r="I119" i="21" s="1"/>
  <c r="H87" i="5"/>
  <c r="T87" i="5"/>
  <c r="W87" i="5"/>
  <c r="AC87" i="5"/>
  <c r="E87" i="5"/>
  <c r="N87" i="5"/>
  <c r="W37" i="5"/>
  <c r="N37" i="5"/>
  <c r="E37" i="5"/>
  <c r="T37" i="5"/>
  <c r="K183" i="21" s="1"/>
  <c r="H37" i="5"/>
  <c r="C183" i="21" s="1"/>
  <c r="AC37" i="5"/>
  <c r="Q37" i="5"/>
  <c r="K37" i="5"/>
  <c r="E183" i="21" s="1"/>
  <c r="Z37" i="5"/>
  <c r="AK54" i="21"/>
  <c r="X59" i="21"/>
  <c r="Q26" i="5"/>
  <c r="I181" i="21" s="1"/>
  <c r="AC26" i="5"/>
  <c r="Q181" i="21" s="1"/>
  <c r="T26" i="5"/>
  <c r="K181" i="21" s="1"/>
  <c r="K26" i="5"/>
  <c r="E181" i="21" s="1"/>
  <c r="H26" i="5"/>
  <c r="C181" i="21" s="1"/>
  <c r="W26" i="5"/>
  <c r="M181" i="21" s="1"/>
  <c r="E26" i="5"/>
  <c r="A181" i="21" s="1"/>
  <c r="Z26" i="5"/>
  <c r="O181" i="21" s="1"/>
  <c r="N26" i="5"/>
  <c r="G181" i="21" s="1"/>
  <c r="H2" i="21"/>
  <c r="H55" i="21"/>
  <c r="H52" i="21"/>
  <c r="W161" i="5"/>
  <c r="Z161" i="5"/>
  <c r="Q161" i="5"/>
  <c r="H161" i="5"/>
  <c r="AC161" i="5"/>
  <c r="N161" i="5"/>
  <c r="K161" i="5"/>
  <c r="E161" i="5"/>
  <c r="T161" i="5"/>
  <c r="AH59" i="21"/>
  <c r="Z18" i="9"/>
  <c r="O182" i="22" s="1"/>
  <c r="H18" i="9"/>
  <c r="C182" i="22" s="1"/>
  <c r="K18" i="9"/>
  <c r="E182" i="22" s="1"/>
  <c r="AC18" i="9"/>
  <c r="Q182" i="22" s="1"/>
  <c r="T18" i="9"/>
  <c r="K182" i="22" s="1"/>
  <c r="Q18" i="9"/>
  <c r="I182" i="22" s="1"/>
  <c r="N18" i="9"/>
  <c r="G182" i="22" s="1"/>
  <c r="W18" i="9"/>
  <c r="M182" i="22" s="1"/>
  <c r="E18" i="9"/>
  <c r="A182" i="22" s="1"/>
  <c r="K127" i="5"/>
  <c r="Z194" i="21" s="1"/>
  <c r="W127" i="5"/>
  <c r="AH194" i="21" s="1"/>
  <c r="N127" i="5"/>
  <c r="AB194" i="21" s="1"/>
  <c r="E127" i="5"/>
  <c r="V194" i="21" s="1"/>
  <c r="T127" i="5"/>
  <c r="AF194" i="21" s="1"/>
  <c r="H127" i="5"/>
  <c r="X194" i="21" s="1"/>
  <c r="AC127" i="5"/>
  <c r="AL194" i="21" s="1"/>
  <c r="Q127" i="5"/>
  <c r="AD194" i="21" s="1"/>
  <c r="Z127" i="5"/>
  <c r="AJ194" i="21" s="1"/>
  <c r="W58" i="22"/>
  <c r="W3" i="22"/>
  <c r="Z6" i="9"/>
  <c r="H6" i="9"/>
  <c r="X183" i="22" s="1"/>
  <c r="AC6" i="9"/>
  <c r="T6" i="9"/>
  <c r="AF183" i="22" s="1"/>
  <c r="Q6" i="9"/>
  <c r="AD183" i="22" s="1"/>
  <c r="E6" i="9"/>
  <c r="N6" i="9"/>
  <c r="AB183" i="22" s="1"/>
  <c r="K6" i="9"/>
  <c r="Z183" i="22" s="1"/>
  <c r="W6" i="9"/>
  <c r="A9" i="21"/>
  <c r="V19" i="27"/>
  <c r="E168" i="13"/>
  <c r="P105" i="27" s="1"/>
  <c r="T168" i="13"/>
  <c r="Z105" i="27" s="1"/>
  <c r="K168" i="13"/>
  <c r="T105" i="27" s="1"/>
  <c r="N168" i="13"/>
  <c r="V105" i="27" s="1"/>
  <c r="H168" i="13"/>
  <c r="R105" i="27" s="1"/>
  <c r="Q168" i="13"/>
  <c r="X105" i="27" s="1"/>
  <c r="H192" i="13"/>
  <c r="R30" i="27" s="1"/>
  <c r="N192" i="13"/>
  <c r="V12" i="27" s="1"/>
  <c r="T192" i="13"/>
  <c r="Z30" i="27" s="1"/>
  <c r="Q192" i="13"/>
  <c r="K192" i="13"/>
  <c r="E192" i="13"/>
  <c r="P12" i="27" s="1"/>
  <c r="T173" i="13"/>
  <c r="Z178" i="27" s="1"/>
  <c r="Q173" i="13"/>
  <c r="X178" i="27" s="1"/>
  <c r="H173" i="13"/>
  <c r="R178" i="27" s="1"/>
  <c r="E173" i="13"/>
  <c r="P178" i="27" s="1"/>
  <c r="N173" i="13"/>
  <c r="V178" i="27" s="1"/>
  <c r="K173" i="13"/>
  <c r="T178" i="27" s="1"/>
  <c r="Q138" i="13"/>
  <c r="T138" i="13"/>
  <c r="K138" i="13"/>
  <c r="T137" i="27" s="1"/>
  <c r="N138" i="13"/>
  <c r="V137" i="27" s="1"/>
  <c r="H138" i="13"/>
  <c r="E138" i="13"/>
  <c r="N163" i="13"/>
  <c r="G14" i="27" s="1"/>
  <c r="T163" i="13"/>
  <c r="K14" i="27" s="1"/>
  <c r="H163" i="13"/>
  <c r="C14" i="27" s="1"/>
  <c r="Q163" i="13"/>
  <c r="E163" i="13"/>
  <c r="A14" i="27" s="1"/>
  <c r="K163" i="13"/>
  <c r="E14" i="27" s="1"/>
  <c r="C4" i="27"/>
  <c r="T141" i="13"/>
  <c r="Z135" i="27" s="1"/>
  <c r="H141" i="13"/>
  <c r="R135" i="27" s="1"/>
  <c r="E141" i="13"/>
  <c r="N141" i="13"/>
  <c r="K141" i="13"/>
  <c r="T135" i="27" s="1"/>
  <c r="Q141" i="13"/>
  <c r="X135" i="27" s="1"/>
  <c r="T107" i="13"/>
  <c r="Z163" i="27" s="1"/>
  <c r="K107" i="13"/>
  <c r="T163" i="27" s="1"/>
  <c r="N107" i="13"/>
  <c r="V163" i="27" s="1"/>
  <c r="H107" i="13"/>
  <c r="R163" i="27" s="1"/>
  <c r="E107" i="13"/>
  <c r="P163" i="27" s="1"/>
  <c r="Q107" i="13"/>
  <c r="X163" i="27" s="1"/>
  <c r="N92" i="13"/>
  <c r="V123" i="27" s="1"/>
  <c r="E92" i="13"/>
  <c r="P123" i="27" s="1"/>
  <c r="Q92" i="13"/>
  <c r="X123" i="27" s="1"/>
  <c r="K92" i="13"/>
  <c r="T123" i="27" s="1"/>
  <c r="T92" i="13"/>
  <c r="Z123" i="27" s="1"/>
  <c r="H92" i="13"/>
  <c r="R123" i="27" s="1"/>
  <c r="T139" i="13"/>
  <c r="Q139" i="13"/>
  <c r="H139" i="13"/>
  <c r="N139" i="13"/>
  <c r="E139" i="13"/>
  <c r="K139" i="13"/>
  <c r="H127" i="13"/>
  <c r="R160" i="27" s="1"/>
  <c r="E127" i="13"/>
  <c r="P160" i="27" s="1"/>
  <c r="T127" i="13"/>
  <c r="Z160" i="27" s="1"/>
  <c r="Q127" i="13"/>
  <c r="X160" i="27" s="1"/>
  <c r="N127" i="13"/>
  <c r="V160" i="27" s="1"/>
  <c r="K127" i="13"/>
  <c r="Q130" i="13"/>
  <c r="H130" i="13"/>
  <c r="K130" i="13"/>
  <c r="E130" i="13"/>
  <c r="T130" i="13"/>
  <c r="N130" i="13"/>
  <c r="E86" i="13"/>
  <c r="A64" i="27" s="1"/>
  <c r="N86" i="13"/>
  <c r="G64" i="27" s="1"/>
  <c r="Q86" i="13"/>
  <c r="I64" i="27" s="1"/>
  <c r="H86" i="13"/>
  <c r="C64" i="27" s="1"/>
  <c r="T86" i="13"/>
  <c r="K64" i="27" s="1"/>
  <c r="K86" i="13"/>
  <c r="E64" i="27" s="1"/>
  <c r="K33" i="13"/>
  <c r="T33" i="13"/>
  <c r="H33" i="13"/>
  <c r="C184" i="27" s="1"/>
  <c r="Q33" i="13"/>
  <c r="I184" i="27" s="1"/>
  <c r="E33" i="13"/>
  <c r="N33" i="13"/>
  <c r="G184" i="27" s="1"/>
  <c r="AA54" i="27"/>
  <c r="E69" i="13"/>
  <c r="P145" i="27" s="1"/>
  <c r="N69" i="13"/>
  <c r="V145" i="27" s="1"/>
  <c r="K69" i="13"/>
  <c r="T145" i="27" s="1"/>
  <c r="H69" i="13"/>
  <c r="R145" i="27" s="1"/>
  <c r="T69" i="13"/>
  <c r="Z145" i="27" s="1"/>
  <c r="Q69" i="13"/>
  <c r="X145" i="27" s="1"/>
  <c r="R23" i="27"/>
  <c r="T31" i="13"/>
  <c r="N31" i="13"/>
  <c r="H31" i="13"/>
  <c r="C182" i="27" s="1"/>
  <c r="E31" i="13"/>
  <c r="Q31" i="13"/>
  <c r="I182" i="27" s="1"/>
  <c r="K31" i="13"/>
  <c r="Q82" i="13"/>
  <c r="T82" i="13"/>
  <c r="K82" i="13"/>
  <c r="E82" i="13"/>
  <c r="N82" i="13"/>
  <c r="H82" i="13"/>
  <c r="E46" i="13"/>
  <c r="P100" i="27" s="1"/>
  <c r="K46" i="13"/>
  <c r="T46" i="13"/>
  <c r="Z100" i="27" s="1"/>
  <c r="Q46" i="13"/>
  <c r="X100" i="27" s="1"/>
  <c r="N46" i="13"/>
  <c r="H46" i="13"/>
  <c r="R100" i="27" s="1"/>
  <c r="Q32" i="13"/>
  <c r="H32" i="13"/>
  <c r="R184" i="27" s="1"/>
  <c r="K32" i="13"/>
  <c r="T184" i="27" s="1"/>
  <c r="T32" i="13"/>
  <c r="Z184" i="27" s="1"/>
  <c r="N32" i="13"/>
  <c r="V184" i="27" s="1"/>
  <c r="E32" i="13"/>
  <c r="P53" i="27"/>
  <c r="K52" i="13"/>
  <c r="H52" i="13"/>
  <c r="T52" i="13"/>
  <c r="E52" i="13"/>
  <c r="N52" i="13"/>
  <c r="Q52" i="13"/>
  <c r="T232" i="12"/>
  <c r="K151" i="26" s="1"/>
  <c r="K232" i="12"/>
  <c r="E151" i="26" s="1"/>
  <c r="H232" i="12"/>
  <c r="C151" i="26" s="1"/>
  <c r="Q232" i="12"/>
  <c r="I151" i="26" s="1"/>
  <c r="E232" i="12"/>
  <c r="N232" i="12"/>
  <c r="H71" i="13"/>
  <c r="Q71" i="13"/>
  <c r="T71" i="13"/>
  <c r="E71" i="13"/>
  <c r="K71" i="13"/>
  <c r="N71" i="13"/>
  <c r="T3" i="27"/>
  <c r="N230" i="12"/>
  <c r="Q230" i="12"/>
  <c r="H230" i="12"/>
  <c r="E230" i="12"/>
  <c r="A149" i="26" s="1"/>
  <c r="K230" i="12"/>
  <c r="E149" i="26" s="1"/>
  <c r="T230" i="12"/>
  <c r="Q207" i="12"/>
  <c r="X191" i="26" s="1"/>
  <c r="H207" i="12"/>
  <c r="R191" i="26" s="1"/>
  <c r="E207" i="12"/>
  <c r="P191" i="26" s="1"/>
  <c r="N207" i="12"/>
  <c r="V191" i="26" s="1"/>
  <c r="K207" i="12"/>
  <c r="T207" i="12"/>
  <c r="Z191" i="26" s="1"/>
  <c r="Y49" i="27"/>
  <c r="Y10" i="27"/>
  <c r="N222" i="12"/>
  <c r="T222" i="12"/>
  <c r="H222" i="12"/>
  <c r="E222" i="12"/>
  <c r="Q222" i="12"/>
  <c r="K222" i="12"/>
  <c r="A32" i="26"/>
  <c r="E41" i="26"/>
  <c r="T14" i="26"/>
  <c r="S39" i="26"/>
  <c r="S5" i="26"/>
  <c r="T78" i="12"/>
  <c r="K78" i="12"/>
  <c r="N78" i="12"/>
  <c r="Q78" i="12"/>
  <c r="E78" i="12"/>
  <c r="H78" i="12"/>
  <c r="E121" i="12"/>
  <c r="N121" i="12"/>
  <c r="K121" i="12"/>
  <c r="H121" i="12"/>
  <c r="T121" i="12"/>
  <c r="Q121" i="12"/>
  <c r="E153" i="12"/>
  <c r="Q153" i="12"/>
  <c r="H153" i="12"/>
  <c r="C79" i="26" s="1"/>
  <c r="N153" i="12"/>
  <c r="T153" i="12"/>
  <c r="K153" i="12"/>
  <c r="G39" i="26"/>
  <c r="V12" i="26"/>
  <c r="Q117" i="12"/>
  <c r="H117" i="12"/>
  <c r="T117" i="12"/>
  <c r="E117" i="12"/>
  <c r="N117" i="12"/>
  <c r="K117" i="12"/>
  <c r="T45" i="26"/>
  <c r="E14" i="26"/>
  <c r="K120" i="12"/>
  <c r="E194" i="26" s="1"/>
  <c r="T120" i="12"/>
  <c r="H120" i="12"/>
  <c r="Q120" i="12"/>
  <c r="E120" i="12"/>
  <c r="N120" i="12"/>
  <c r="N116" i="12"/>
  <c r="G106" i="26" s="1"/>
  <c r="K116" i="12"/>
  <c r="E106" i="26" s="1"/>
  <c r="H116" i="12"/>
  <c r="C106" i="26" s="1"/>
  <c r="E116" i="12"/>
  <c r="A106" i="26" s="1"/>
  <c r="T116" i="12"/>
  <c r="K106" i="26" s="1"/>
  <c r="Q116" i="12"/>
  <c r="I106" i="26" s="1"/>
  <c r="Z35" i="26"/>
  <c r="K13" i="26"/>
  <c r="K107" i="12"/>
  <c r="N107" i="12"/>
  <c r="H107" i="12"/>
  <c r="T107" i="12"/>
  <c r="E107" i="12"/>
  <c r="Q107" i="12"/>
  <c r="N80" i="12"/>
  <c r="G207" i="26" s="1"/>
  <c r="E80" i="12"/>
  <c r="A207" i="26" s="1"/>
  <c r="H80" i="12"/>
  <c r="C207" i="26" s="1"/>
  <c r="Q80" i="12"/>
  <c r="I207" i="26" s="1"/>
  <c r="K80" i="12"/>
  <c r="E207" i="26" s="1"/>
  <c r="T80" i="12"/>
  <c r="K207" i="26" s="1"/>
  <c r="F55" i="26"/>
  <c r="F2" i="26"/>
  <c r="Z51" i="26"/>
  <c r="N230" i="11"/>
  <c r="V45" i="25" s="1"/>
  <c r="T230" i="11"/>
  <c r="K230" i="11"/>
  <c r="Q230" i="11"/>
  <c r="E230" i="11"/>
  <c r="H230" i="11"/>
  <c r="H225" i="11"/>
  <c r="C147" i="25" s="1"/>
  <c r="Q225" i="11"/>
  <c r="I147" i="25" s="1"/>
  <c r="E225" i="11"/>
  <c r="A147" i="25" s="1"/>
  <c r="N225" i="11"/>
  <c r="G147" i="25" s="1"/>
  <c r="K225" i="11"/>
  <c r="T225" i="11"/>
  <c r="T34" i="12"/>
  <c r="K97" i="26" s="1"/>
  <c r="E34" i="12"/>
  <c r="N34" i="12"/>
  <c r="K34" i="12"/>
  <c r="E97" i="26" s="1"/>
  <c r="H34" i="12"/>
  <c r="Q34" i="12"/>
  <c r="T15" i="12"/>
  <c r="N15" i="12"/>
  <c r="E15" i="12"/>
  <c r="K15" i="12"/>
  <c r="H15" i="12"/>
  <c r="C131" i="26" s="1"/>
  <c r="Q15" i="12"/>
  <c r="I131" i="26" s="1"/>
  <c r="E18" i="12"/>
  <c r="N18" i="12"/>
  <c r="G178" i="26" s="1"/>
  <c r="K18" i="12"/>
  <c r="E178" i="26" s="1"/>
  <c r="T18" i="12"/>
  <c r="H18" i="12"/>
  <c r="Q18" i="12"/>
  <c r="I178" i="26" s="1"/>
  <c r="H30" i="12"/>
  <c r="Q30" i="12"/>
  <c r="E30" i="12"/>
  <c r="N30" i="12"/>
  <c r="K30" i="12"/>
  <c r="T30" i="12"/>
  <c r="Y49" i="26"/>
  <c r="Y10" i="26"/>
  <c r="A52" i="26"/>
  <c r="E187" i="11"/>
  <c r="N187" i="11"/>
  <c r="T187" i="11"/>
  <c r="K187" i="11"/>
  <c r="Q187" i="11"/>
  <c r="H187" i="11"/>
  <c r="C32" i="25"/>
  <c r="T217" i="11"/>
  <c r="Z40" i="25" s="1"/>
  <c r="Q217" i="11"/>
  <c r="X40" i="25" s="1"/>
  <c r="K217" i="11"/>
  <c r="T40" i="25" s="1"/>
  <c r="H217" i="11"/>
  <c r="R40" i="25" s="1"/>
  <c r="E217" i="11"/>
  <c r="P40" i="25" s="1"/>
  <c r="N217" i="11"/>
  <c r="V40" i="25" s="1"/>
  <c r="N214" i="11"/>
  <c r="T214" i="11"/>
  <c r="K19" i="25" s="1"/>
  <c r="K214" i="11"/>
  <c r="E19" i="25" s="1"/>
  <c r="H214" i="11"/>
  <c r="E214" i="11"/>
  <c r="Q214" i="11"/>
  <c r="I19" i="25" s="1"/>
  <c r="T176" i="11"/>
  <c r="Z130" i="25" s="1"/>
  <c r="Q176" i="11"/>
  <c r="X130" i="25" s="1"/>
  <c r="H176" i="11"/>
  <c r="R130" i="25" s="1"/>
  <c r="N176" i="11"/>
  <c r="V130" i="25" s="1"/>
  <c r="E176" i="11"/>
  <c r="P130" i="25" s="1"/>
  <c r="K176" i="11"/>
  <c r="T130" i="25" s="1"/>
  <c r="E163" i="11"/>
  <c r="P174" i="25" s="1"/>
  <c r="K163" i="11"/>
  <c r="T174" i="25" s="1"/>
  <c r="T163" i="11"/>
  <c r="Z174" i="25" s="1"/>
  <c r="H163" i="11"/>
  <c r="Q163" i="11"/>
  <c r="X174" i="25" s="1"/>
  <c r="N163" i="11"/>
  <c r="V174" i="25" s="1"/>
  <c r="N67" i="11"/>
  <c r="G202" i="25" s="1"/>
  <c r="T67" i="11"/>
  <c r="K202" i="25" s="1"/>
  <c r="K67" i="11"/>
  <c r="E202" i="25" s="1"/>
  <c r="Q67" i="11"/>
  <c r="I202" i="25" s="1"/>
  <c r="H67" i="11"/>
  <c r="C202" i="25" s="1"/>
  <c r="E67" i="11"/>
  <c r="A202" i="25" s="1"/>
  <c r="Q102" i="11"/>
  <c r="H102" i="11"/>
  <c r="R119" i="25" s="1"/>
  <c r="T102" i="11"/>
  <c r="Z119" i="25" s="1"/>
  <c r="N102" i="11"/>
  <c r="K102" i="11"/>
  <c r="E102" i="11"/>
  <c r="H121" i="11"/>
  <c r="N121" i="11"/>
  <c r="E121" i="11"/>
  <c r="K121" i="11"/>
  <c r="T121" i="11"/>
  <c r="Q121" i="11"/>
  <c r="I23" i="25"/>
  <c r="K50" i="11"/>
  <c r="N50" i="11"/>
  <c r="T50" i="11"/>
  <c r="H50" i="11"/>
  <c r="Q50" i="11"/>
  <c r="E50" i="11"/>
  <c r="N27" i="11"/>
  <c r="E27" i="11"/>
  <c r="Q27" i="11"/>
  <c r="K27" i="11"/>
  <c r="T27" i="11"/>
  <c r="H27" i="11"/>
  <c r="H41" i="11"/>
  <c r="R183" i="25" s="1"/>
  <c r="Q41" i="11"/>
  <c r="X183" i="25" s="1"/>
  <c r="E41" i="11"/>
  <c r="P183" i="25" s="1"/>
  <c r="N41" i="11"/>
  <c r="V183" i="25" s="1"/>
  <c r="K41" i="11"/>
  <c r="T183" i="25" s="1"/>
  <c r="T41" i="11"/>
  <c r="Z183" i="25" s="1"/>
  <c r="B2" i="25"/>
  <c r="B55" i="25"/>
  <c r="L25" i="14"/>
  <c r="Z54" i="25"/>
  <c r="U49" i="25"/>
  <c r="U10" i="25"/>
  <c r="G52" i="25"/>
  <c r="E225" i="10"/>
  <c r="A36" i="24" s="1"/>
  <c r="N225" i="10"/>
  <c r="G36" i="24" s="1"/>
  <c r="K225" i="10"/>
  <c r="E36" i="24" s="1"/>
  <c r="H225" i="10"/>
  <c r="C36" i="24" s="1"/>
  <c r="T225" i="10"/>
  <c r="K36" i="24" s="1"/>
  <c r="Q225" i="10"/>
  <c r="I36" i="24" s="1"/>
  <c r="E48" i="11"/>
  <c r="T48" i="11"/>
  <c r="K100" i="25" s="1"/>
  <c r="H48" i="11"/>
  <c r="Q48" i="11"/>
  <c r="I100" i="25" s="1"/>
  <c r="K48" i="11"/>
  <c r="N48" i="11"/>
  <c r="G100" i="25" s="1"/>
  <c r="H25" i="11"/>
  <c r="R96" i="25" s="1"/>
  <c r="Q25" i="11"/>
  <c r="X96" i="25" s="1"/>
  <c r="N25" i="11"/>
  <c r="V96" i="25" s="1"/>
  <c r="T25" i="11"/>
  <c r="Z96" i="25" s="1"/>
  <c r="E25" i="11"/>
  <c r="P96" i="25" s="1"/>
  <c r="K25" i="11"/>
  <c r="T96" i="25" s="1"/>
  <c r="K50" i="25"/>
  <c r="T230" i="10"/>
  <c r="Q230" i="10"/>
  <c r="I149" i="24" s="1"/>
  <c r="H230" i="10"/>
  <c r="C149" i="24" s="1"/>
  <c r="N230" i="10"/>
  <c r="E230" i="10"/>
  <c r="K230" i="10"/>
  <c r="E149" i="24" s="1"/>
  <c r="Q10" i="25"/>
  <c r="Q49" i="25"/>
  <c r="Q4" i="11"/>
  <c r="T4" i="11"/>
  <c r="K4" i="11"/>
  <c r="N4" i="11"/>
  <c r="E4" i="11"/>
  <c r="H4" i="11"/>
  <c r="P10" i="25"/>
  <c r="P49" i="25"/>
  <c r="N190" i="10"/>
  <c r="Q190" i="10"/>
  <c r="H190" i="10"/>
  <c r="T190" i="10"/>
  <c r="K190" i="10"/>
  <c r="E190" i="10"/>
  <c r="T208" i="10"/>
  <c r="Q208" i="10"/>
  <c r="H208" i="10"/>
  <c r="R141" i="24" s="1"/>
  <c r="N208" i="10"/>
  <c r="E208" i="10"/>
  <c r="K208" i="10"/>
  <c r="H180" i="10"/>
  <c r="R133" i="24" s="1"/>
  <c r="T180" i="10"/>
  <c r="Z133" i="24" s="1"/>
  <c r="K180" i="10"/>
  <c r="T133" i="24" s="1"/>
  <c r="Q180" i="10"/>
  <c r="X133" i="24" s="1"/>
  <c r="N180" i="10"/>
  <c r="V133" i="24" s="1"/>
  <c r="E180" i="10"/>
  <c r="P133" i="24" s="1"/>
  <c r="H172" i="10"/>
  <c r="T172" i="10"/>
  <c r="E172" i="10"/>
  <c r="Q172" i="10"/>
  <c r="N172" i="10"/>
  <c r="K172" i="10"/>
  <c r="T169" i="10"/>
  <c r="H169" i="10"/>
  <c r="E169" i="10"/>
  <c r="Q169" i="10"/>
  <c r="N169" i="10"/>
  <c r="K169" i="10"/>
  <c r="N126" i="10"/>
  <c r="T126" i="10"/>
  <c r="H126" i="10"/>
  <c r="Q126" i="10"/>
  <c r="E126" i="10"/>
  <c r="K126" i="10"/>
  <c r="N185" i="10"/>
  <c r="E185" i="10"/>
  <c r="A24" i="24" s="1"/>
  <c r="T185" i="10"/>
  <c r="Z120" i="24" s="1"/>
  <c r="K185" i="10"/>
  <c r="T120" i="24" s="1"/>
  <c r="Q185" i="10"/>
  <c r="I24" i="24" s="1"/>
  <c r="H185" i="10"/>
  <c r="T56" i="10"/>
  <c r="K56" i="10"/>
  <c r="Q56" i="10"/>
  <c r="N56" i="10"/>
  <c r="H56" i="10"/>
  <c r="E56" i="10"/>
  <c r="T32" i="10"/>
  <c r="Z184" i="24" s="1"/>
  <c r="Q32" i="10"/>
  <c r="X184" i="24" s="1"/>
  <c r="H32" i="10"/>
  <c r="K32" i="10"/>
  <c r="T184" i="24" s="1"/>
  <c r="E32" i="10"/>
  <c r="P184" i="24" s="1"/>
  <c r="N32" i="10"/>
  <c r="R5" i="24"/>
  <c r="R39" i="24"/>
  <c r="N70" i="10"/>
  <c r="V117" i="24" s="1"/>
  <c r="Q70" i="10"/>
  <c r="E70" i="10"/>
  <c r="K70" i="10"/>
  <c r="H70" i="10"/>
  <c r="T70" i="10"/>
  <c r="T25" i="10"/>
  <c r="K25" i="10"/>
  <c r="N25" i="10"/>
  <c r="H25" i="10"/>
  <c r="Q25" i="10"/>
  <c r="E25" i="10"/>
  <c r="T16" i="10"/>
  <c r="Q16" i="10"/>
  <c r="H16" i="10"/>
  <c r="E16" i="10"/>
  <c r="N16" i="10"/>
  <c r="K16" i="10"/>
  <c r="L9" i="14"/>
  <c r="V54" i="24"/>
  <c r="F36" i="22"/>
  <c r="H189" i="9"/>
  <c r="C101" i="22" s="1"/>
  <c r="K189" i="9"/>
  <c r="E101" i="22" s="1"/>
  <c r="N189" i="9"/>
  <c r="G101" i="22" s="1"/>
  <c r="T189" i="9"/>
  <c r="K101" i="22" s="1"/>
  <c r="E189" i="9"/>
  <c r="A101" i="22" s="1"/>
  <c r="Q189" i="9"/>
  <c r="AC189" i="9"/>
  <c r="Q101" i="22" s="1"/>
  <c r="Z189" i="9"/>
  <c r="O101" i="22" s="1"/>
  <c r="W189" i="9"/>
  <c r="M101" i="22" s="1"/>
  <c r="H137" i="9"/>
  <c r="AC137" i="9"/>
  <c r="T137" i="9"/>
  <c r="K137" i="9"/>
  <c r="Q137" i="9"/>
  <c r="E137" i="9"/>
  <c r="Z137" i="9"/>
  <c r="N137" i="9"/>
  <c r="W137" i="9"/>
  <c r="Q95" i="10"/>
  <c r="I122" i="24" s="1"/>
  <c r="T95" i="10"/>
  <c r="K122" i="24" s="1"/>
  <c r="K95" i="10"/>
  <c r="E122" i="24" s="1"/>
  <c r="N95" i="10"/>
  <c r="H95" i="10"/>
  <c r="E95" i="10"/>
  <c r="AA49" i="24"/>
  <c r="AA10" i="24"/>
  <c r="H209" i="9"/>
  <c r="W209" i="9"/>
  <c r="N209" i="9"/>
  <c r="E209" i="9"/>
  <c r="AC209" i="9"/>
  <c r="Z209" i="9"/>
  <c r="T209" i="9"/>
  <c r="Q209" i="9"/>
  <c r="K209" i="9"/>
  <c r="T159" i="9"/>
  <c r="AC159" i="9"/>
  <c r="W159" i="9"/>
  <c r="N159" i="9"/>
  <c r="E159" i="9"/>
  <c r="K159" i="9"/>
  <c r="Z159" i="9"/>
  <c r="H159" i="9"/>
  <c r="Q159" i="9"/>
  <c r="Z182" i="9"/>
  <c r="AC182" i="9"/>
  <c r="T182" i="9"/>
  <c r="K182" i="9"/>
  <c r="Q182" i="9"/>
  <c r="AD27" i="22" s="1"/>
  <c r="N182" i="9"/>
  <c r="W182" i="9"/>
  <c r="H182" i="9"/>
  <c r="E182" i="9"/>
  <c r="H121" i="9"/>
  <c r="W121" i="9"/>
  <c r="K121" i="9"/>
  <c r="T121" i="9"/>
  <c r="Q121" i="9"/>
  <c r="N121" i="9"/>
  <c r="AC121" i="9"/>
  <c r="E121" i="9"/>
  <c r="Z121" i="9"/>
  <c r="D22" i="22"/>
  <c r="N104" i="9"/>
  <c r="Z104" i="9"/>
  <c r="W104" i="9"/>
  <c r="T104" i="9"/>
  <c r="AC104" i="9"/>
  <c r="Q104" i="9"/>
  <c r="K104" i="9"/>
  <c r="H104" i="9"/>
  <c r="E104" i="9"/>
  <c r="T55" i="9"/>
  <c r="Z55" i="9"/>
  <c r="AC55" i="9"/>
  <c r="Q55" i="9"/>
  <c r="E55" i="9"/>
  <c r="N55" i="9"/>
  <c r="W55" i="9"/>
  <c r="K55" i="9"/>
  <c r="H55" i="9"/>
  <c r="T23" i="9"/>
  <c r="Z23" i="9"/>
  <c r="E23" i="9"/>
  <c r="N23" i="9"/>
  <c r="AB11" i="22" s="1"/>
  <c r="W23" i="9"/>
  <c r="K23" i="9"/>
  <c r="Q23" i="9"/>
  <c r="AD11" i="22" s="1"/>
  <c r="AC23" i="9"/>
  <c r="H23" i="9"/>
  <c r="X11" i="22" s="1"/>
  <c r="T139" i="9"/>
  <c r="W139" i="9"/>
  <c r="N139" i="9"/>
  <c r="E139" i="9"/>
  <c r="AC139" i="9"/>
  <c r="Q139" i="9"/>
  <c r="Z139" i="9"/>
  <c r="K139" i="9"/>
  <c r="H139" i="9"/>
  <c r="D30" i="22"/>
  <c r="I46" i="22"/>
  <c r="Z154" i="9"/>
  <c r="Q154" i="9"/>
  <c r="AC154" i="9"/>
  <c r="E154" i="9"/>
  <c r="N154" i="9"/>
  <c r="W154" i="9"/>
  <c r="K154" i="9"/>
  <c r="T154" i="9"/>
  <c r="H154" i="9"/>
  <c r="J43" i="22"/>
  <c r="O27" i="22"/>
  <c r="H33" i="22"/>
  <c r="AB34" i="22"/>
  <c r="T135" i="9"/>
  <c r="Q135" i="9"/>
  <c r="E135" i="9"/>
  <c r="AC135" i="9"/>
  <c r="Z135" i="9"/>
  <c r="N135" i="9"/>
  <c r="W135" i="9"/>
  <c r="K135" i="9"/>
  <c r="H135" i="9"/>
  <c r="N212" i="9"/>
  <c r="AB149" i="22" s="1"/>
  <c r="E212" i="9"/>
  <c r="V149" i="22" s="1"/>
  <c r="Z212" i="9"/>
  <c r="AJ149" i="22" s="1"/>
  <c r="T212" i="9"/>
  <c r="AF149" i="22" s="1"/>
  <c r="AC212" i="9"/>
  <c r="AL149" i="22" s="1"/>
  <c r="H212" i="9"/>
  <c r="X149" i="22" s="1"/>
  <c r="Q212" i="9"/>
  <c r="AD149" i="22" s="1"/>
  <c r="K212" i="9"/>
  <c r="Z149" i="22" s="1"/>
  <c r="W212" i="9"/>
  <c r="AH149" i="22" s="1"/>
  <c r="N188" i="9"/>
  <c r="G203" i="22" s="1"/>
  <c r="AC188" i="9"/>
  <c r="Q203" i="22" s="1"/>
  <c r="T188" i="9"/>
  <c r="K203" i="22" s="1"/>
  <c r="W188" i="9"/>
  <c r="M203" i="22" s="1"/>
  <c r="H188" i="9"/>
  <c r="C203" i="22" s="1"/>
  <c r="Q188" i="9"/>
  <c r="I203" i="22" s="1"/>
  <c r="E188" i="9"/>
  <c r="A203" i="22" s="1"/>
  <c r="Z188" i="9"/>
  <c r="O203" i="22" s="1"/>
  <c r="K188" i="9"/>
  <c r="E203" i="22" s="1"/>
  <c r="J37" i="22"/>
  <c r="W193" i="9"/>
  <c r="Z193" i="9"/>
  <c r="AC193" i="9"/>
  <c r="H193" i="9"/>
  <c r="Q193" i="9"/>
  <c r="T193" i="9"/>
  <c r="K193" i="9"/>
  <c r="N193" i="9"/>
  <c r="E193" i="9"/>
  <c r="B16" i="22"/>
  <c r="K10" i="22"/>
  <c r="J42" i="22"/>
  <c r="D41" i="22"/>
  <c r="D13" i="22"/>
  <c r="B42" i="22"/>
  <c r="M51" i="22"/>
  <c r="H31" i="22"/>
  <c r="H145" i="9"/>
  <c r="X143" i="22" s="1"/>
  <c r="N145" i="9"/>
  <c r="Z145" i="9"/>
  <c r="W145" i="9"/>
  <c r="K145" i="9"/>
  <c r="T145" i="9"/>
  <c r="E145" i="9"/>
  <c r="V143" i="22" s="1"/>
  <c r="AC145" i="9"/>
  <c r="AL143" i="22" s="1"/>
  <c r="Q145" i="9"/>
  <c r="AD143" i="22" s="1"/>
  <c r="N72" i="9"/>
  <c r="AB207" i="22" s="1"/>
  <c r="W72" i="9"/>
  <c r="AH207" i="22" s="1"/>
  <c r="T72" i="9"/>
  <c r="AF207" i="22" s="1"/>
  <c r="Q72" i="9"/>
  <c r="AD207" i="22" s="1"/>
  <c r="E72" i="9"/>
  <c r="V207" i="22" s="1"/>
  <c r="AC72" i="9"/>
  <c r="AL207" i="22" s="1"/>
  <c r="K72" i="9"/>
  <c r="Z207" i="22" s="1"/>
  <c r="Z72" i="9"/>
  <c r="AJ207" i="22" s="1"/>
  <c r="H72" i="9"/>
  <c r="X207" i="22" s="1"/>
  <c r="H61" i="9"/>
  <c r="N61" i="9"/>
  <c r="G95" i="22" s="1"/>
  <c r="Z61" i="9"/>
  <c r="W61" i="9"/>
  <c r="M95" i="22" s="1"/>
  <c r="K61" i="9"/>
  <c r="E95" i="22" s="1"/>
  <c r="T61" i="9"/>
  <c r="K95" i="22" s="1"/>
  <c r="AC61" i="9"/>
  <c r="Q95" i="22" s="1"/>
  <c r="Q61" i="9"/>
  <c r="I95" i="22" s="1"/>
  <c r="E61" i="9"/>
  <c r="T107" i="9"/>
  <c r="Q107" i="9"/>
  <c r="Z107" i="9"/>
  <c r="E107" i="9"/>
  <c r="N107" i="9"/>
  <c r="K107" i="9"/>
  <c r="AC107" i="9"/>
  <c r="H107" i="9"/>
  <c r="W107" i="9"/>
  <c r="H105" i="9"/>
  <c r="C128" i="22" s="1"/>
  <c r="Q105" i="9"/>
  <c r="I128" i="22" s="1"/>
  <c r="Z105" i="9"/>
  <c r="O128" i="22" s="1"/>
  <c r="E105" i="9"/>
  <c r="A128" i="22" s="1"/>
  <c r="N105" i="9"/>
  <c r="G128" i="22" s="1"/>
  <c r="K105" i="9"/>
  <c r="E128" i="22" s="1"/>
  <c r="T105" i="9"/>
  <c r="K128" i="22" s="1"/>
  <c r="AC105" i="9"/>
  <c r="Q128" i="22" s="1"/>
  <c r="W105" i="9"/>
  <c r="M128" i="22" s="1"/>
  <c r="AC188" i="5"/>
  <c r="Q199" i="21" s="1"/>
  <c r="E188" i="5"/>
  <c r="A199" i="21" s="1"/>
  <c r="W188" i="5"/>
  <c r="N188" i="5"/>
  <c r="T188" i="5"/>
  <c r="K199" i="21" s="1"/>
  <c r="K188" i="5"/>
  <c r="E199" i="21" s="1"/>
  <c r="Z188" i="5"/>
  <c r="O199" i="21" s="1"/>
  <c r="H188" i="5"/>
  <c r="C199" i="21" s="1"/>
  <c r="Q188" i="5"/>
  <c r="I199" i="21" s="1"/>
  <c r="Q166" i="5"/>
  <c r="AD106" i="21" s="1"/>
  <c r="AC166" i="5"/>
  <c r="AL106" i="21" s="1"/>
  <c r="T166" i="5"/>
  <c r="AF106" i="21" s="1"/>
  <c r="K166" i="5"/>
  <c r="Z106" i="21" s="1"/>
  <c r="E166" i="5"/>
  <c r="V106" i="21" s="1"/>
  <c r="Z166" i="5"/>
  <c r="AJ106" i="21" s="1"/>
  <c r="N166" i="5"/>
  <c r="AB106" i="21" s="1"/>
  <c r="W166" i="5"/>
  <c r="AH106" i="21" s="1"/>
  <c r="H166" i="5"/>
  <c r="X106" i="21" s="1"/>
  <c r="Q134" i="5"/>
  <c r="AC134" i="5"/>
  <c r="AL140" i="21" s="1"/>
  <c r="T134" i="5"/>
  <c r="AF140" i="21" s="1"/>
  <c r="K134" i="5"/>
  <c r="Z140" i="21" s="1"/>
  <c r="Z134" i="5"/>
  <c r="AJ140" i="21" s="1"/>
  <c r="N134" i="5"/>
  <c r="E134" i="5"/>
  <c r="W134" i="5"/>
  <c r="AH140" i="21" s="1"/>
  <c r="H134" i="5"/>
  <c r="X140" i="21" s="1"/>
  <c r="Q102" i="5"/>
  <c r="AC102" i="5"/>
  <c r="T102" i="5"/>
  <c r="AF119" i="21" s="1"/>
  <c r="K102" i="5"/>
  <c r="W102" i="5"/>
  <c r="H102" i="5"/>
  <c r="E102" i="5"/>
  <c r="Z102" i="5"/>
  <c r="N102" i="5"/>
  <c r="Q70" i="5"/>
  <c r="AC70" i="5"/>
  <c r="AL117" i="21" s="1"/>
  <c r="T70" i="5"/>
  <c r="AF117" i="21" s="1"/>
  <c r="K70" i="5"/>
  <c r="E70" i="5"/>
  <c r="V117" i="21" s="1"/>
  <c r="W70" i="5"/>
  <c r="Z70" i="5"/>
  <c r="N70" i="5"/>
  <c r="AB117" i="21" s="1"/>
  <c r="H70" i="5"/>
  <c r="Q38" i="5"/>
  <c r="AC38" i="5"/>
  <c r="T38" i="5"/>
  <c r="K38" i="5"/>
  <c r="E38" i="5"/>
  <c r="Z38" i="5"/>
  <c r="N38" i="5"/>
  <c r="W38" i="5"/>
  <c r="H38" i="5"/>
  <c r="Q6" i="5"/>
  <c r="I203" i="21" s="1"/>
  <c r="T6" i="5"/>
  <c r="K203" i="21" s="1"/>
  <c r="K6" i="5"/>
  <c r="E203" i="21" s="1"/>
  <c r="AC6" i="5"/>
  <c r="Z6" i="5"/>
  <c r="O203" i="21" s="1"/>
  <c r="N6" i="5"/>
  <c r="W6" i="5"/>
  <c r="M203" i="21" s="1"/>
  <c r="E6" i="5"/>
  <c r="A203" i="21" s="1"/>
  <c r="H6" i="5"/>
  <c r="C203" i="21" s="1"/>
  <c r="T119" i="9"/>
  <c r="H119" i="9"/>
  <c r="X167" i="22" s="1"/>
  <c r="AC119" i="9"/>
  <c r="AL167" i="22" s="1"/>
  <c r="Q119" i="9"/>
  <c r="AD167" i="22" s="1"/>
  <c r="E119" i="9"/>
  <c r="V167" i="22" s="1"/>
  <c r="N119" i="9"/>
  <c r="AB167" i="22" s="1"/>
  <c r="K119" i="9"/>
  <c r="Z119" i="9"/>
  <c r="AJ167" i="22" s="1"/>
  <c r="W119" i="9"/>
  <c r="AH167" i="22" s="1"/>
  <c r="Z94" i="9"/>
  <c r="K94" i="9"/>
  <c r="T94" i="9"/>
  <c r="E94" i="9"/>
  <c r="W94" i="9"/>
  <c r="H94" i="9"/>
  <c r="Q94" i="9"/>
  <c r="AC94" i="9"/>
  <c r="N94" i="9"/>
  <c r="H45" i="9"/>
  <c r="N45" i="9"/>
  <c r="T45" i="9"/>
  <c r="AC45" i="9"/>
  <c r="Q45" i="9"/>
  <c r="E45" i="9"/>
  <c r="W45" i="9"/>
  <c r="Z45" i="9"/>
  <c r="O188" i="22" s="1"/>
  <c r="K45" i="9"/>
  <c r="F59" i="22"/>
  <c r="F6" i="22"/>
  <c r="H13" i="9"/>
  <c r="N13" i="9"/>
  <c r="Q13" i="9"/>
  <c r="E13" i="9"/>
  <c r="W13" i="9"/>
  <c r="AH184" i="22" s="1"/>
  <c r="Z13" i="9"/>
  <c r="K13" i="9"/>
  <c r="Z184" i="22" s="1"/>
  <c r="AC13" i="9"/>
  <c r="T13" i="9"/>
  <c r="H57" i="9"/>
  <c r="N57" i="9"/>
  <c r="K57" i="9"/>
  <c r="T57" i="9"/>
  <c r="AF93" i="22" s="1"/>
  <c r="AC57" i="9"/>
  <c r="Q57" i="9"/>
  <c r="E57" i="9"/>
  <c r="Z57" i="9"/>
  <c r="W57" i="9"/>
  <c r="A21" i="22"/>
  <c r="T79" i="9"/>
  <c r="W79" i="9"/>
  <c r="AH148" i="22" s="1"/>
  <c r="N79" i="9"/>
  <c r="AB148" i="22" s="1"/>
  <c r="E79" i="9"/>
  <c r="V148" i="22" s="1"/>
  <c r="Q79" i="9"/>
  <c r="AD148" i="22" s="1"/>
  <c r="Z79" i="9"/>
  <c r="K79" i="9"/>
  <c r="AC79" i="9"/>
  <c r="H79" i="9"/>
  <c r="K6" i="22"/>
  <c r="F2" i="22"/>
  <c r="V18" i="22"/>
  <c r="A45" i="22"/>
  <c r="AM2" i="22"/>
  <c r="AM57" i="22"/>
  <c r="J5" i="22"/>
  <c r="N8" i="9"/>
  <c r="AB178" i="22" s="1"/>
  <c r="T8" i="9"/>
  <c r="AF178" i="22" s="1"/>
  <c r="AC8" i="9"/>
  <c r="AL178" i="22" s="1"/>
  <c r="H8" i="9"/>
  <c r="X178" i="22" s="1"/>
  <c r="Q8" i="9"/>
  <c r="AD178" i="22" s="1"/>
  <c r="W8" i="9"/>
  <c r="AH178" i="22" s="1"/>
  <c r="K8" i="9"/>
  <c r="Z178" i="22" s="1"/>
  <c r="Z8" i="9"/>
  <c r="AJ178" i="22" s="1"/>
  <c r="E8" i="9"/>
  <c r="V178" i="22" s="1"/>
  <c r="K23" i="21"/>
  <c r="AE54" i="21"/>
  <c r="I39" i="21"/>
  <c r="Q190" i="5"/>
  <c r="I165" i="21" s="1"/>
  <c r="H190" i="5"/>
  <c r="C165" i="21" s="1"/>
  <c r="Z190" i="5"/>
  <c r="O165" i="21" s="1"/>
  <c r="E190" i="5"/>
  <c r="A165" i="21" s="1"/>
  <c r="T190" i="5"/>
  <c r="K165" i="21" s="1"/>
  <c r="AC190" i="5"/>
  <c r="Q165" i="21" s="1"/>
  <c r="W190" i="5"/>
  <c r="M165" i="21" s="1"/>
  <c r="K190" i="5"/>
  <c r="E165" i="21" s="1"/>
  <c r="N190" i="5"/>
  <c r="G165" i="21" s="1"/>
  <c r="A14" i="21"/>
  <c r="K63" i="5"/>
  <c r="W63" i="5"/>
  <c r="N63" i="5"/>
  <c r="E63" i="5"/>
  <c r="Q63" i="5"/>
  <c r="Z63" i="5"/>
  <c r="AC63" i="5"/>
  <c r="T63" i="5"/>
  <c r="K201" i="21" s="1"/>
  <c r="H63" i="5"/>
  <c r="AC32" i="5"/>
  <c r="E32" i="5"/>
  <c r="T32" i="5"/>
  <c r="K32" i="5"/>
  <c r="Q32" i="5"/>
  <c r="Z32" i="5"/>
  <c r="W32" i="5"/>
  <c r="N32" i="5"/>
  <c r="H32" i="5"/>
  <c r="Q18" i="5"/>
  <c r="I178" i="21" s="1"/>
  <c r="W18" i="5"/>
  <c r="M178" i="21" s="1"/>
  <c r="N18" i="5"/>
  <c r="G178" i="21" s="1"/>
  <c r="E18" i="5"/>
  <c r="A178" i="21" s="1"/>
  <c r="AC18" i="5"/>
  <c r="H18" i="5"/>
  <c r="C178" i="21" s="1"/>
  <c r="K18" i="5"/>
  <c r="E178" i="21" s="1"/>
  <c r="Z18" i="5"/>
  <c r="O178" i="21" s="1"/>
  <c r="T18" i="5"/>
  <c r="K178" i="21" s="1"/>
  <c r="W85" i="5"/>
  <c r="N85" i="5"/>
  <c r="E85" i="5"/>
  <c r="T85" i="5"/>
  <c r="AF214" i="21" s="1"/>
  <c r="H85" i="5"/>
  <c r="K85" i="5"/>
  <c r="AC85" i="5"/>
  <c r="Q85" i="5"/>
  <c r="AD214" i="21" s="1"/>
  <c r="Z85" i="5"/>
  <c r="D9" i="21"/>
  <c r="D37" i="21"/>
  <c r="Q218" i="5"/>
  <c r="H218" i="5"/>
  <c r="Z218" i="5"/>
  <c r="E218" i="5"/>
  <c r="T218" i="5"/>
  <c r="AC218" i="5"/>
  <c r="N218" i="5"/>
  <c r="W218" i="5"/>
  <c r="K218" i="5"/>
  <c r="Z206" i="5"/>
  <c r="O129" i="21" s="1"/>
  <c r="AC206" i="5"/>
  <c r="Q129" i="21" s="1"/>
  <c r="W206" i="5"/>
  <c r="M129" i="21" s="1"/>
  <c r="N206" i="5"/>
  <c r="G129" i="21" s="1"/>
  <c r="E206" i="5"/>
  <c r="A129" i="21" s="1"/>
  <c r="K206" i="5"/>
  <c r="E129" i="21" s="1"/>
  <c r="Q206" i="5"/>
  <c r="I129" i="21" s="1"/>
  <c r="T206" i="5"/>
  <c r="K129" i="21" s="1"/>
  <c r="H206" i="5"/>
  <c r="C129" i="21" s="1"/>
  <c r="AC36" i="5"/>
  <c r="E36" i="5"/>
  <c r="Z36" i="5"/>
  <c r="Q36" i="5"/>
  <c r="H36" i="5"/>
  <c r="W36" i="5"/>
  <c r="T36" i="5"/>
  <c r="K36" i="5"/>
  <c r="N36" i="5"/>
  <c r="Q130" i="5"/>
  <c r="W130" i="5"/>
  <c r="N130" i="5"/>
  <c r="AB198" i="21" s="1"/>
  <c r="E130" i="5"/>
  <c r="A112" i="21" s="1"/>
  <c r="Z130" i="5"/>
  <c r="H130" i="5"/>
  <c r="T130" i="5"/>
  <c r="K112" i="21" s="1"/>
  <c r="AC130" i="5"/>
  <c r="Q112" i="21" s="1"/>
  <c r="K130" i="5"/>
  <c r="E112" i="21" s="1"/>
  <c r="AC212" i="5"/>
  <c r="AL145" i="21" s="1"/>
  <c r="E212" i="5"/>
  <c r="V145" i="21" s="1"/>
  <c r="W212" i="5"/>
  <c r="AH145" i="21" s="1"/>
  <c r="N212" i="5"/>
  <c r="AB145" i="21" s="1"/>
  <c r="Q212" i="5"/>
  <c r="AD145" i="21" s="1"/>
  <c r="K212" i="5"/>
  <c r="Z145" i="21" s="1"/>
  <c r="Z212" i="5"/>
  <c r="AJ145" i="21" s="1"/>
  <c r="T212" i="5"/>
  <c r="AF145" i="21" s="1"/>
  <c r="H212" i="5"/>
  <c r="X145" i="21" s="1"/>
  <c r="H5" i="9"/>
  <c r="X180" i="22" s="1"/>
  <c r="N5" i="9"/>
  <c r="AB180" i="22" s="1"/>
  <c r="AC5" i="9"/>
  <c r="Z5" i="9"/>
  <c r="AJ180" i="22" s="1"/>
  <c r="Q5" i="9"/>
  <c r="AD180" i="22" s="1"/>
  <c r="E5" i="9"/>
  <c r="V180" i="22" s="1"/>
  <c r="K5" i="9"/>
  <c r="Z180" i="22" s="1"/>
  <c r="W5" i="9"/>
  <c r="AH180" i="22" s="1"/>
  <c r="T5" i="9"/>
  <c r="AF180" i="22" s="1"/>
  <c r="W165" i="5"/>
  <c r="M78" i="21" s="1"/>
  <c r="N165" i="5"/>
  <c r="G78" i="21" s="1"/>
  <c r="E165" i="5"/>
  <c r="A78" i="21" s="1"/>
  <c r="Z165" i="5"/>
  <c r="O78" i="21" s="1"/>
  <c r="T165" i="5"/>
  <c r="K78" i="21" s="1"/>
  <c r="H165" i="5"/>
  <c r="C78" i="21" s="1"/>
  <c r="AC165" i="5"/>
  <c r="Q78" i="21" s="1"/>
  <c r="Q165" i="5"/>
  <c r="I78" i="21" s="1"/>
  <c r="K165" i="5"/>
  <c r="E78" i="21" s="1"/>
  <c r="Q122" i="5"/>
  <c r="AC122" i="5"/>
  <c r="AL107" i="21" s="1"/>
  <c r="T122" i="5"/>
  <c r="AF107" i="21" s="1"/>
  <c r="K122" i="5"/>
  <c r="Z107" i="21" s="1"/>
  <c r="H122" i="5"/>
  <c r="E122" i="5"/>
  <c r="Z122" i="5"/>
  <c r="AJ107" i="21" s="1"/>
  <c r="N122" i="5"/>
  <c r="AB107" i="21" s="1"/>
  <c r="W122" i="5"/>
  <c r="W29" i="5"/>
  <c r="AH94" i="21" s="1"/>
  <c r="AC29" i="5"/>
  <c r="AL94" i="21" s="1"/>
  <c r="T29" i="5"/>
  <c r="AF94" i="21" s="1"/>
  <c r="K29" i="5"/>
  <c r="Z94" i="21" s="1"/>
  <c r="H29" i="5"/>
  <c r="X94" i="21" s="1"/>
  <c r="Q29" i="5"/>
  <c r="AD94" i="21" s="1"/>
  <c r="E29" i="5"/>
  <c r="V94" i="21" s="1"/>
  <c r="Z29" i="5"/>
  <c r="AJ94" i="21" s="1"/>
  <c r="N29" i="5"/>
  <c r="AB94" i="21" s="1"/>
  <c r="D52" i="21"/>
  <c r="N52" i="21"/>
  <c r="AC2" i="22"/>
  <c r="AC57" i="22"/>
  <c r="W117" i="5"/>
  <c r="N117" i="5"/>
  <c r="E117" i="5"/>
  <c r="A202" i="21" s="1"/>
  <c r="K117" i="5"/>
  <c r="Z117" i="5"/>
  <c r="T117" i="5"/>
  <c r="H117" i="5"/>
  <c r="AC117" i="5"/>
  <c r="Q117" i="5"/>
  <c r="AC224" i="5"/>
  <c r="E224" i="5"/>
  <c r="Z224" i="5"/>
  <c r="Q224" i="5"/>
  <c r="H224" i="5"/>
  <c r="N224" i="5"/>
  <c r="K224" i="5"/>
  <c r="W224" i="5"/>
  <c r="T224" i="5"/>
  <c r="Z199" i="5"/>
  <c r="O128" i="21" s="1"/>
  <c r="AC199" i="5"/>
  <c r="Q128" i="21" s="1"/>
  <c r="W199" i="5"/>
  <c r="Q199" i="5"/>
  <c r="H199" i="5"/>
  <c r="N199" i="5"/>
  <c r="G128" i="21" s="1"/>
  <c r="K199" i="5"/>
  <c r="E128" i="21" s="1"/>
  <c r="E199" i="5"/>
  <c r="A128" i="21" s="1"/>
  <c r="T199" i="5"/>
  <c r="Z59" i="21"/>
  <c r="Q82" i="5"/>
  <c r="W82" i="5"/>
  <c r="M209" i="21" s="1"/>
  <c r="N82" i="5"/>
  <c r="G209" i="21" s="1"/>
  <c r="E82" i="5"/>
  <c r="A209" i="21" s="1"/>
  <c r="K82" i="5"/>
  <c r="Z82" i="5"/>
  <c r="H82" i="5"/>
  <c r="AC82" i="5"/>
  <c r="Q209" i="21" s="1"/>
  <c r="T82" i="5"/>
  <c r="K209" i="21" s="1"/>
  <c r="AE58" i="22"/>
  <c r="AE3" i="22"/>
  <c r="V6" i="21"/>
  <c r="G9" i="21"/>
  <c r="G37" i="21"/>
  <c r="Q9" i="21"/>
  <c r="Q37" i="21"/>
  <c r="E209" i="21" l="1"/>
  <c r="E185" i="21"/>
  <c r="M146" i="21"/>
  <c r="AH80" i="21"/>
  <c r="AD111" i="21"/>
  <c r="I202" i="21"/>
  <c r="AH111" i="21"/>
  <c r="M202" i="21"/>
  <c r="AF143" i="22"/>
  <c r="V155" i="22"/>
  <c r="A163" i="22"/>
  <c r="A112" i="22"/>
  <c r="V89" i="22"/>
  <c r="C24" i="24"/>
  <c r="R120" i="24"/>
  <c r="I126" i="24"/>
  <c r="I165" i="24"/>
  <c r="K108" i="25"/>
  <c r="Z89" i="25"/>
  <c r="G108" i="26"/>
  <c r="V89" i="26"/>
  <c r="Z137" i="27"/>
  <c r="AF153" i="21"/>
  <c r="AF178" i="21"/>
  <c r="E137" i="21"/>
  <c r="X151" i="21"/>
  <c r="C163" i="21"/>
  <c r="C125" i="22"/>
  <c r="T72" i="24"/>
  <c r="R128" i="24"/>
  <c r="C188" i="24"/>
  <c r="K182" i="26"/>
  <c r="R97" i="26"/>
  <c r="C193" i="26"/>
  <c r="T186" i="26"/>
  <c r="E129" i="26"/>
  <c r="A146" i="26"/>
  <c r="P80" i="26"/>
  <c r="E79" i="27"/>
  <c r="T95" i="27"/>
  <c r="C69" i="21"/>
  <c r="X92" i="21"/>
  <c r="Q69" i="21"/>
  <c r="AL92" i="21"/>
  <c r="C205" i="21"/>
  <c r="Z136" i="24"/>
  <c r="Z171" i="24"/>
  <c r="T189" i="25"/>
  <c r="E124" i="25"/>
  <c r="K193" i="25"/>
  <c r="Z167" i="25"/>
  <c r="E199" i="25"/>
  <c r="T143" i="25"/>
  <c r="E145" i="25"/>
  <c r="T165" i="25"/>
  <c r="C184" i="26"/>
  <c r="G108" i="27"/>
  <c r="V161" i="27"/>
  <c r="AH203" i="21"/>
  <c r="C69" i="22"/>
  <c r="C172" i="22"/>
  <c r="O69" i="22"/>
  <c r="O172" i="22"/>
  <c r="AF213" i="22"/>
  <c r="AF148" i="22"/>
  <c r="K197" i="22"/>
  <c r="AF167" i="22"/>
  <c r="O204" i="22"/>
  <c r="O95" i="22"/>
  <c r="Z143" i="22"/>
  <c r="AD155" i="22"/>
  <c r="I163" i="22"/>
  <c r="Q112" i="22"/>
  <c r="AL89" i="22"/>
  <c r="G126" i="24"/>
  <c r="G165" i="24"/>
  <c r="E108" i="25"/>
  <c r="T89" i="25"/>
  <c r="A108" i="26"/>
  <c r="P89" i="26"/>
  <c r="C209" i="27"/>
  <c r="C158" i="27"/>
  <c r="G112" i="27"/>
  <c r="V164" i="27"/>
  <c r="X137" i="27"/>
  <c r="AD151" i="21"/>
  <c r="I163" i="21"/>
  <c r="M125" i="22"/>
  <c r="Z72" i="24"/>
  <c r="X128" i="24"/>
  <c r="I188" i="24"/>
  <c r="G182" i="26"/>
  <c r="X97" i="26"/>
  <c r="I193" i="26"/>
  <c r="X186" i="26"/>
  <c r="I129" i="26"/>
  <c r="K145" i="26"/>
  <c r="Z165" i="26"/>
  <c r="C146" i="26"/>
  <c r="R80" i="26"/>
  <c r="X154" i="27"/>
  <c r="AH48" i="21"/>
  <c r="Q118" i="21"/>
  <c r="K69" i="21"/>
  <c r="AF92" i="21"/>
  <c r="E205" i="21"/>
  <c r="V189" i="25"/>
  <c r="G124" i="25"/>
  <c r="G65" i="25"/>
  <c r="V162" i="25"/>
  <c r="Z126" i="25"/>
  <c r="Z197" i="25"/>
  <c r="K199" i="25"/>
  <c r="Z143" i="25"/>
  <c r="C146" i="25"/>
  <c r="R80" i="25"/>
  <c r="E184" i="26"/>
  <c r="AL188" i="22"/>
  <c r="AL93" i="22"/>
  <c r="AH143" i="22"/>
  <c r="X155" i="22"/>
  <c r="C163" i="22"/>
  <c r="AF155" i="22"/>
  <c r="K163" i="22"/>
  <c r="G112" i="22"/>
  <c r="AB89" i="22"/>
  <c r="A108" i="25"/>
  <c r="P89" i="25"/>
  <c r="G209" i="27"/>
  <c r="G158" i="27"/>
  <c r="K112" i="27"/>
  <c r="Z164" i="27"/>
  <c r="AB153" i="21"/>
  <c r="AB178" i="21"/>
  <c r="AJ151" i="21"/>
  <c r="O163" i="21"/>
  <c r="G125" i="22"/>
  <c r="X72" i="24"/>
  <c r="T128" i="24"/>
  <c r="E188" i="24"/>
  <c r="R148" i="25"/>
  <c r="R86" i="25"/>
  <c r="A182" i="26"/>
  <c r="P186" i="26"/>
  <c r="A129" i="26"/>
  <c r="I146" i="26"/>
  <c r="X80" i="26"/>
  <c r="I69" i="21"/>
  <c r="AD92" i="21"/>
  <c r="AB188" i="21"/>
  <c r="G162" i="21"/>
  <c r="K205" i="21"/>
  <c r="AH114" i="22"/>
  <c r="A209" i="24"/>
  <c r="A185" i="24"/>
  <c r="C200" i="25"/>
  <c r="C95" i="25"/>
  <c r="P189" i="25"/>
  <c r="A124" i="25"/>
  <c r="X126" i="25"/>
  <c r="X197" i="25"/>
  <c r="C199" i="25"/>
  <c r="R143" i="25"/>
  <c r="E146" i="25"/>
  <c r="T80" i="25"/>
  <c r="I184" i="26"/>
  <c r="V187" i="27"/>
  <c r="I188" i="27"/>
  <c r="X162" i="27"/>
  <c r="V188" i="22"/>
  <c r="V93" i="22"/>
  <c r="AD188" i="22"/>
  <c r="AD93" i="22"/>
  <c r="Z188" i="22"/>
  <c r="Z93" i="22"/>
  <c r="C128" i="21"/>
  <c r="G146" i="21"/>
  <c r="AB80" i="21"/>
  <c r="X111" i="21"/>
  <c r="C202" i="21"/>
  <c r="I128" i="21"/>
  <c r="C146" i="21"/>
  <c r="X80" i="21"/>
  <c r="K192" i="21"/>
  <c r="K202" i="21"/>
  <c r="Z213" i="22"/>
  <c r="Z148" i="22"/>
  <c r="AH188" i="22"/>
  <c r="AH93" i="22"/>
  <c r="X188" i="22"/>
  <c r="X93" i="22"/>
  <c r="E197" i="22"/>
  <c r="Z167" i="22"/>
  <c r="A204" i="22"/>
  <c r="A95" i="22"/>
  <c r="C204" i="22"/>
  <c r="C95" i="22"/>
  <c r="AJ143" i="22"/>
  <c r="Z155" i="22"/>
  <c r="E163" i="22"/>
  <c r="I112" i="22"/>
  <c r="AD89" i="22"/>
  <c r="G108" i="25"/>
  <c r="V89" i="25"/>
  <c r="R35" i="25"/>
  <c r="R174" i="25"/>
  <c r="A209" i="27"/>
  <c r="A158" i="27"/>
  <c r="A112" i="27"/>
  <c r="P164" i="27"/>
  <c r="AH153" i="21"/>
  <c r="AH178" i="21"/>
  <c r="O137" i="21"/>
  <c r="AH151" i="21"/>
  <c r="M163" i="21"/>
  <c r="Z151" i="21"/>
  <c r="E163" i="21"/>
  <c r="Z128" i="24"/>
  <c r="K188" i="24"/>
  <c r="X148" i="25"/>
  <c r="X86" i="25"/>
  <c r="Z48" i="25"/>
  <c r="E182" i="26"/>
  <c r="R186" i="26"/>
  <c r="C129" i="26"/>
  <c r="K146" i="26"/>
  <c r="Z80" i="26"/>
  <c r="G79" i="27"/>
  <c r="V95" i="27"/>
  <c r="A69" i="21"/>
  <c r="V92" i="21"/>
  <c r="AJ188" i="21"/>
  <c r="O162" i="21"/>
  <c r="G205" i="21"/>
  <c r="T136" i="24"/>
  <c r="T171" i="24"/>
  <c r="G193" i="25"/>
  <c r="V167" i="25"/>
  <c r="T126" i="25"/>
  <c r="T197" i="25"/>
  <c r="G145" i="25"/>
  <c r="V165" i="25"/>
  <c r="G146" i="25"/>
  <c r="V80" i="25"/>
  <c r="G184" i="26"/>
  <c r="P187" i="27"/>
  <c r="E202" i="27"/>
  <c r="T157" i="27"/>
  <c r="C209" i="21"/>
  <c r="C185" i="21"/>
  <c r="K128" i="21"/>
  <c r="A146" i="21"/>
  <c r="V80" i="21"/>
  <c r="E146" i="21"/>
  <c r="Z80" i="21"/>
  <c r="AL111" i="21"/>
  <c r="Q202" i="21"/>
  <c r="AB188" i="22"/>
  <c r="AB93" i="22"/>
  <c r="I209" i="21"/>
  <c r="I185" i="21"/>
  <c r="M128" i="21"/>
  <c r="I146" i="21"/>
  <c r="AD80" i="21"/>
  <c r="AJ111" i="21"/>
  <c r="O202" i="21"/>
  <c r="AJ213" i="22"/>
  <c r="AJ148" i="22"/>
  <c r="AJ188" i="22"/>
  <c r="AJ93" i="22"/>
  <c r="AB143" i="22"/>
  <c r="AH155" i="22"/>
  <c r="M163" i="22"/>
  <c r="K112" i="22"/>
  <c r="AF89" i="22"/>
  <c r="A126" i="24"/>
  <c r="A165" i="24"/>
  <c r="C108" i="25"/>
  <c r="R89" i="25"/>
  <c r="I108" i="26"/>
  <c r="X89" i="26"/>
  <c r="E209" i="27"/>
  <c r="E158" i="27"/>
  <c r="E112" i="27"/>
  <c r="T164" i="27"/>
  <c r="P137" i="27"/>
  <c r="G137" i="21"/>
  <c r="AB151" i="21"/>
  <c r="G163" i="21"/>
  <c r="O125" i="22"/>
  <c r="P128" i="24"/>
  <c r="A188" i="24"/>
  <c r="P148" i="25"/>
  <c r="P86" i="25"/>
  <c r="A64" i="25"/>
  <c r="A152" i="25"/>
  <c r="Z97" i="26"/>
  <c r="K193" i="26"/>
  <c r="Z186" i="26"/>
  <c r="K129" i="26"/>
  <c r="C145" i="26"/>
  <c r="R165" i="26"/>
  <c r="A79" i="27"/>
  <c r="P95" i="27"/>
  <c r="A97" i="27"/>
  <c r="A93" i="27"/>
  <c r="G69" i="21"/>
  <c r="AB92" i="21"/>
  <c r="M205" i="21"/>
  <c r="AJ114" i="22"/>
  <c r="A193" i="25"/>
  <c r="P167" i="25"/>
  <c r="AB155" i="22"/>
  <c r="G163" i="22"/>
  <c r="E112" i="22"/>
  <c r="Z89" i="22"/>
  <c r="G24" i="24"/>
  <c r="V120" i="24"/>
  <c r="E126" i="24"/>
  <c r="E165" i="24"/>
  <c r="K108" i="26"/>
  <c r="Z89" i="26"/>
  <c r="K209" i="27"/>
  <c r="K158" i="27"/>
  <c r="C112" i="27"/>
  <c r="R164" i="27"/>
  <c r="R137" i="27"/>
  <c r="Z153" i="21"/>
  <c r="Z178" i="21"/>
  <c r="AL153" i="21"/>
  <c r="AL178" i="21"/>
  <c r="V151" i="21"/>
  <c r="A163" i="21"/>
  <c r="E125" i="22"/>
  <c r="R72" i="24"/>
  <c r="V128" i="24"/>
  <c r="G188" i="24"/>
  <c r="V148" i="25"/>
  <c r="V86" i="25"/>
  <c r="P97" i="26"/>
  <c r="A193" i="26"/>
  <c r="V186" i="26"/>
  <c r="G129" i="26"/>
  <c r="G97" i="27"/>
  <c r="G93" i="27"/>
  <c r="E69" i="21"/>
  <c r="Z92" i="21"/>
  <c r="E209" i="24"/>
  <c r="E185" i="24"/>
  <c r="X189" i="25"/>
  <c r="I124" i="25"/>
  <c r="I193" i="25"/>
  <c r="X167" i="25"/>
  <c r="V126" i="25"/>
  <c r="V197" i="25"/>
  <c r="I199" i="25"/>
  <c r="X143" i="25"/>
  <c r="K145" i="25"/>
  <c r="Z165" i="25"/>
  <c r="I146" i="25"/>
  <c r="X80" i="25"/>
  <c r="R187" i="27"/>
  <c r="A108" i="27"/>
  <c r="P161" i="27"/>
  <c r="G188" i="27"/>
  <c r="V162" i="27"/>
  <c r="X203" i="21"/>
  <c r="M69" i="22"/>
  <c r="M172" i="22"/>
  <c r="AJ155" i="22"/>
  <c r="O163" i="22"/>
  <c r="M112" i="22"/>
  <c r="AH89" i="22"/>
  <c r="K126" i="24"/>
  <c r="K165" i="24"/>
  <c r="C108" i="26"/>
  <c r="R89" i="26"/>
  <c r="E127" i="26"/>
  <c r="T191" i="26"/>
  <c r="I209" i="27"/>
  <c r="I158" i="27"/>
  <c r="I112" i="27"/>
  <c r="X164" i="27"/>
  <c r="AD153" i="21"/>
  <c r="AD178" i="21"/>
  <c r="AL151" i="21"/>
  <c r="Q163" i="21"/>
  <c r="T148" i="25"/>
  <c r="T86" i="25"/>
  <c r="C182" i="26"/>
  <c r="T97" i="26"/>
  <c r="E193" i="26"/>
  <c r="E146" i="26"/>
  <c r="T80" i="26"/>
  <c r="O69" i="21"/>
  <c r="AJ92" i="21"/>
  <c r="Q205" i="21"/>
  <c r="G209" i="24"/>
  <c r="G185" i="24"/>
  <c r="P136" i="24"/>
  <c r="P171" i="24"/>
  <c r="Z10" i="25"/>
  <c r="R189" i="25"/>
  <c r="C124" i="25"/>
  <c r="C193" i="25"/>
  <c r="R167" i="25"/>
  <c r="A199" i="25"/>
  <c r="P143" i="25"/>
  <c r="C145" i="25"/>
  <c r="R165" i="25"/>
  <c r="K146" i="25"/>
  <c r="Z80" i="25"/>
  <c r="X187" i="27"/>
  <c r="C108" i="27"/>
  <c r="R161" i="27"/>
  <c r="A188" i="27"/>
  <c r="P162" i="27"/>
  <c r="AF203" i="21"/>
  <c r="A69" i="22"/>
  <c r="A172" i="22"/>
  <c r="A196" i="21"/>
  <c r="O146" i="21"/>
  <c r="AJ80" i="21"/>
  <c r="Z111" i="21"/>
  <c r="E202" i="21"/>
  <c r="O209" i="21"/>
  <c r="O185" i="21"/>
  <c r="K146" i="21"/>
  <c r="AF80" i="21"/>
  <c r="Q146" i="21"/>
  <c r="AL80" i="21"/>
  <c r="AB111" i="21"/>
  <c r="G202" i="21"/>
  <c r="AL155" i="22"/>
  <c r="Q163" i="22"/>
  <c r="O112" i="22"/>
  <c r="AJ89" i="22"/>
  <c r="C112" i="22"/>
  <c r="X89" i="22"/>
  <c r="C126" i="24"/>
  <c r="C165" i="24"/>
  <c r="I108" i="25"/>
  <c r="X89" i="25"/>
  <c r="E108" i="26"/>
  <c r="T89" i="26"/>
  <c r="T194" i="27"/>
  <c r="T160" i="27"/>
  <c r="X153" i="21"/>
  <c r="X178" i="21"/>
  <c r="I137" i="21"/>
  <c r="AF151" i="21"/>
  <c r="K163" i="21"/>
  <c r="Q125" i="22"/>
  <c r="P72" i="24"/>
  <c r="Z148" i="25"/>
  <c r="Z86" i="25"/>
  <c r="I182" i="26"/>
  <c r="V97" i="26"/>
  <c r="G193" i="26"/>
  <c r="G146" i="26"/>
  <c r="V80" i="26"/>
  <c r="R154" i="27"/>
  <c r="M69" i="21"/>
  <c r="AH92" i="21"/>
  <c r="I205" i="21"/>
  <c r="AL114" i="22"/>
  <c r="I209" i="24"/>
  <c r="I185" i="24"/>
  <c r="X136" i="24"/>
  <c r="X171" i="24"/>
  <c r="Z189" i="25"/>
  <c r="K124" i="25"/>
  <c r="E193" i="25"/>
  <c r="T167" i="25"/>
  <c r="G199" i="25"/>
  <c r="V143" i="25"/>
  <c r="I145" i="25"/>
  <c r="X165" i="25"/>
  <c r="K184" i="26"/>
  <c r="G202" i="27"/>
  <c r="V157" i="27"/>
  <c r="K108" i="27"/>
  <c r="Z161" i="27"/>
  <c r="E188" i="27"/>
  <c r="T162" i="27"/>
  <c r="Z203" i="21"/>
  <c r="K69" i="22"/>
  <c r="K172" i="22"/>
  <c r="K196" i="21"/>
  <c r="V157" i="22"/>
  <c r="X151" i="24"/>
  <c r="I163" i="24"/>
  <c r="V176" i="25"/>
  <c r="C197" i="26"/>
  <c r="P143" i="26"/>
  <c r="X189" i="27"/>
  <c r="I138" i="27"/>
  <c r="AD143" i="21"/>
  <c r="G77" i="21"/>
  <c r="E183" i="22"/>
  <c r="AH76" i="22"/>
  <c r="E205" i="24"/>
  <c r="V176" i="26"/>
  <c r="X203" i="26"/>
  <c r="P207" i="26"/>
  <c r="A160" i="26"/>
  <c r="T198" i="26"/>
  <c r="V150" i="26"/>
  <c r="K137" i="26"/>
  <c r="V203" i="27"/>
  <c r="G155" i="27"/>
  <c r="V119" i="27"/>
  <c r="V146" i="27"/>
  <c r="X151" i="27"/>
  <c r="I95" i="27"/>
  <c r="C188" i="21"/>
  <c r="E175" i="21"/>
  <c r="Z72" i="21"/>
  <c r="I175" i="21"/>
  <c r="AD72" i="21"/>
  <c r="AJ74" i="21"/>
  <c r="O164" i="21"/>
  <c r="E108" i="21"/>
  <c r="Z89" i="21"/>
  <c r="I79" i="21"/>
  <c r="AB193" i="22"/>
  <c r="G184" i="22"/>
  <c r="AL78" i="22"/>
  <c r="Q164" i="22"/>
  <c r="K73" i="22"/>
  <c r="AF92" i="22"/>
  <c r="T189" i="24"/>
  <c r="E124" i="24"/>
  <c r="I97" i="25"/>
  <c r="Z101" i="25"/>
  <c r="A181" i="26"/>
  <c r="A93" i="26"/>
  <c r="A210" i="26"/>
  <c r="A152" i="26"/>
  <c r="C190" i="27"/>
  <c r="C162" i="27"/>
  <c r="AL136" i="21"/>
  <c r="AL171" i="21"/>
  <c r="AD72" i="22"/>
  <c r="A179" i="25"/>
  <c r="P208" i="25"/>
  <c r="V173" i="25"/>
  <c r="V196" i="25"/>
  <c r="C138" i="25"/>
  <c r="P206" i="26"/>
  <c r="I175" i="27"/>
  <c r="E185" i="27"/>
  <c r="E172" i="27"/>
  <c r="I153" i="27"/>
  <c r="A216" i="21"/>
  <c r="K153" i="21"/>
  <c r="AF187" i="21"/>
  <c r="AF137" i="22"/>
  <c r="K96" i="22"/>
  <c r="I129" i="22"/>
  <c r="R135" i="24"/>
  <c r="C86" i="24"/>
  <c r="A139" i="24"/>
  <c r="E133" i="24"/>
  <c r="T76" i="24"/>
  <c r="C181" i="25"/>
  <c r="C93" i="25"/>
  <c r="A203" i="26"/>
  <c r="C139" i="26"/>
  <c r="V146" i="26"/>
  <c r="G71" i="26"/>
  <c r="P195" i="27"/>
  <c r="A163" i="27"/>
  <c r="P68" i="27"/>
  <c r="A69" i="25"/>
  <c r="P92" i="25"/>
  <c r="A109" i="24"/>
  <c r="A162" i="24"/>
  <c r="X77" i="21"/>
  <c r="R208" i="25"/>
  <c r="AH72" i="21"/>
  <c r="A145" i="25"/>
  <c r="P165" i="25"/>
  <c r="A146" i="25"/>
  <c r="P80" i="25"/>
  <c r="A184" i="26"/>
  <c r="T187" i="27"/>
  <c r="E108" i="27"/>
  <c r="T161" i="27"/>
  <c r="K188" i="27"/>
  <c r="Z162" i="27"/>
  <c r="AD203" i="21"/>
  <c r="E69" i="22"/>
  <c r="E172" i="22"/>
  <c r="Q196" i="21"/>
  <c r="X157" i="22"/>
  <c r="X110" i="24"/>
  <c r="X212" i="24"/>
  <c r="R176" i="25"/>
  <c r="P148" i="26"/>
  <c r="P86" i="26"/>
  <c r="E197" i="26"/>
  <c r="X143" i="26"/>
  <c r="R189" i="27"/>
  <c r="AL143" i="21"/>
  <c r="AB208" i="22"/>
  <c r="O77" i="21"/>
  <c r="M183" i="22"/>
  <c r="AB76" i="22"/>
  <c r="X109" i="24"/>
  <c r="G205" i="24"/>
  <c r="K137" i="24"/>
  <c r="V203" i="25"/>
  <c r="A123" i="25"/>
  <c r="V153" i="25"/>
  <c r="V178" i="25"/>
  <c r="X194" i="25"/>
  <c r="R203" i="26"/>
  <c r="K202" i="26"/>
  <c r="Z112" i="26"/>
  <c r="P150" i="26"/>
  <c r="E137" i="26"/>
  <c r="R203" i="27"/>
  <c r="C155" i="27"/>
  <c r="R119" i="27"/>
  <c r="R146" i="27"/>
  <c r="R151" i="27"/>
  <c r="C95" i="27"/>
  <c r="A188" i="21"/>
  <c r="AL74" i="21"/>
  <c r="Q164" i="21"/>
  <c r="AH74" i="21"/>
  <c r="M164" i="21"/>
  <c r="K108" i="21"/>
  <c r="AF89" i="21"/>
  <c r="E79" i="21"/>
  <c r="AB78" i="22"/>
  <c r="G164" i="22"/>
  <c r="O149" i="22"/>
  <c r="AJ165" i="22"/>
  <c r="O73" i="22"/>
  <c r="AJ92" i="22"/>
  <c r="Z187" i="24"/>
  <c r="V189" i="24"/>
  <c r="G124" i="24"/>
  <c r="I145" i="24"/>
  <c r="X165" i="24"/>
  <c r="C97" i="25"/>
  <c r="R101" i="25"/>
  <c r="G181" i="26"/>
  <c r="G93" i="26"/>
  <c r="X74" i="26"/>
  <c r="I164" i="26"/>
  <c r="I190" i="27"/>
  <c r="I162" i="27"/>
  <c r="AF136" i="21"/>
  <c r="AF171" i="21"/>
  <c r="AF72" i="22"/>
  <c r="K179" i="25"/>
  <c r="Z208" i="25"/>
  <c r="R173" i="25"/>
  <c r="R196" i="25"/>
  <c r="P71" i="25"/>
  <c r="P114" i="25"/>
  <c r="R206" i="26"/>
  <c r="K109" i="26"/>
  <c r="K162" i="26"/>
  <c r="G185" i="27"/>
  <c r="C172" i="27"/>
  <c r="E132" i="27"/>
  <c r="T175" i="27"/>
  <c r="G216" i="21"/>
  <c r="Q216" i="21"/>
  <c r="Q141" i="21"/>
  <c r="C153" i="21"/>
  <c r="AD187" i="21"/>
  <c r="V137" i="22"/>
  <c r="A96" i="22"/>
  <c r="C129" i="22"/>
  <c r="Z180" i="24"/>
  <c r="K138" i="24"/>
  <c r="Z135" i="24"/>
  <c r="K86" i="24"/>
  <c r="G139" i="24"/>
  <c r="I181" i="25"/>
  <c r="I93" i="25"/>
  <c r="G203" i="26"/>
  <c r="I139" i="26"/>
  <c r="T146" i="26"/>
  <c r="E71" i="26"/>
  <c r="R195" i="27"/>
  <c r="C163" i="27"/>
  <c r="V68" i="27"/>
  <c r="X146" i="25"/>
  <c r="I71" i="25"/>
  <c r="AL148" i="22"/>
  <c r="T179" i="25"/>
  <c r="E203" i="25"/>
  <c r="I69" i="24"/>
  <c r="X92" i="24"/>
  <c r="A138" i="24"/>
  <c r="G141" i="21"/>
  <c r="C163" i="24"/>
  <c r="C138" i="24"/>
  <c r="O196" i="21"/>
  <c r="M196" i="21"/>
  <c r="AF157" i="22"/>
  <c r="G193" i="24"/>
  <c r="V167" i="24"/>
  <c r="X176" i="25"/>
  <c r="Z112" i="25"/>
  <c r="X148" i="26"/>
  <c r="X86" i="26"/>
  <c r="G197" i="26"/>
  <c r="G123" i="26"/>
  <c r="R143" i="26"/>
  <c r="Z189" i="27"/>
  <c r="G123" i="27"/>
  <c r="G145" i="27"/>
  <c r="AH209" i="21"/>
  <c r="V143" i="21"/>
  <c r="V208" i="22"/>
  <c r="E77" i="21"/>
  <c r="K183" i="22"/>
  <c r="Z76" i="22"/>
  <c r="R109" i="24"/>
  <c r="I205" i="24"/>
  <c r="G111" i="24"/>
  <c r="V122" i="24"/>
  <c r="T203" i="25"/>
  <c r="I123" i="25"/>
  <c r="X188" i="25"/>
  <c r="I162" i="25"/>
  <c r="R153" i="25"/>
  <c r="R178" i="25"/>
  <c r="V182" i="26"/>
  <c r="V94" i="26"/>
  <c r="T203" i="26"/>
  <c r="C202" i="26"/>
  <c r="T112" i="26"/>
  <c r="P198" i="26"/>
  <c r="I137" i="26"/>
  <c r="P203" i="27"/>
  <c r="A155" i="27"/>
  <c r="C136" i="27"/>
  <c r="X119" i="27"/>
  <c r="X146" i="27"/>
  <c r="T143" i="27"/>
  <c r="E94" i="27"/>
  <c r="G188" i="21"/>
  <c r="Q175" i="21"/>
  <c r="AL72" i="21"/>
  <c r="AB74" i="21"/>
  <c r="G164" i="21"/>
  <c r="Q108" i="21"/>
  <c r="AL89" i="21"/>
  <c r="K79" i="21"/>
  <c r="AD193" i="22"/>
  <c r="AH78" i="22"/>
  <c r="M164" i="22"/>
  <c r="M73" i="22"/>
  <c r="AH92" i="22"/>
  <c r="Q77" i="22"/>
  <c r="P187" i="24"/>
  <c r="Z189" i="24"/>
  <c r="K124" i="24"/>
  <c r="E145" i="24"/>
  <c r="T165" i="24"/>
  <c r="T101" i="25"/>
  <c r="K181" i="26"/>
  <c r="K93" i="26"/>
  <c r="G210" i="26"/>
  <c r="G152" i="26"/>
  <c r="R74" i="26"/>
  <c r="C164" i="26"/>
  <c r="E190" i="27"/>
  <c r="E162" i="27"/>
  <c r="V136" i="21"/>
  <c r="V171" i="21"/>
  <c r="AJ72" i="22"/>
  <c r="E216" i="24"/>
  <c r="E179" i="25"/>
  <c r="T208" i="25"/>
  <c r="Z173" i="25"/>
  <c r="Z196" i="25"/>
  <c r="T71" i="25"/>
  <c r="T114" i="25"/>
  <c r="K175" i="26"/>
  <c r="Z72" i="26"/>
  <c r="X206" i="26"/>
  <c r="I185" i="27"/>
  <c r="K197" i="27"/>
  <c r="K168" i="27"/>
  <c r="O216" i="21"/>
  <c r="I153" i="21"/>
  <c r="C111" i="21"/>
  <c r="X122" i="21"/>
  <c r="AL187" i="21"/>
  <c r="X137" i="22"/>
  <c r="C96" i="22"/>
  <c r="M129" i="22"/>
  <c r="T135" i="24"/>
  <c r="E86" i="24"/>
  <c r="K139" i="24"/>
  <c r="K133" i="24"/>
  <c r="Z76" i="24"/>
  <c r="P74" i="24"/>
  <c r="A164" i="24"/>
  <c r="A181" i="25"/>
  <c r="A93" i="25"/>
  <c r="K205" i="26"/>
  <c r="V148" i="27"/>
  <c r="V156" i="27"/>
  <c r="X195" i="27"/>
  <c r="I163" i="27"/>
  <c r="R175" i="27"/>
  <c r="R146" i="25"/>
  <c r="C71" i="25"/>
  <c r="X148" i="22"/>
  <c r="A181" i="24"/>
  <c r="R179" i="25"/>
  <c r="C203" i="25"/>
  <c r="C69" i="24"/>
  <c r="R92" i="24"/>
  <c r="E138" i="24"/>
  <c r="AB76" i="21"/>
  <c r="P142" i="27"/>
  <c r="AJ157" i="22"/>
  <c r="A193" i="24"/>
  <c r="P167" i="24"/>
  <c r="Z151" i="24"/>
  <c r="K163" i="24"/>
  <c r="Z176" i="25"/>
  <c r="P112" i="25"/>
  <c r="Z148" i="26"/>
  <c r="Z86" i="26"/>
  <c r="R122" i="26"/>
  <c r="C161" i="26"/>
  <c r="Z143" i="26"/>
  <c r="E138" i="27"/>
  <c r="A123" i="27"/>
  <c r="A145" i="27"/>
  <c r="AB143" i="21"/>
  <c r="K77" i="21"/>
  <c r="I183" i="22"/>
  <c r="G183" i="22"/>
  <c r="AL76" i="22"/>
  <c r="Z109" i="24"/>
  <c r="Z112" i="24"/>
  <c r="K205" i="24"/>
  <c r="C137" i="24"/>
  <c r="Z203" i="25"/>
  <c r="E123" i="25"/>
  <c r="T153" i="25"/>
  <c r="T178" i="25"/>
  <c r="V10" i="25"/>
  <c r="T176" i="26"/>
  <c r="G202" i="26"/>
  <c r="Z207" i="26"/>
  <c r="K160" i="26"/>
  <c r="V112" i="26"/>
  <c r="A137" i="26"/>
  <c r="Z203" i="27"/>
  <c r="K155" i="27"/>
  <c r="E136" i="27"/>
  <c r="T119" i="27"/>
  <c r="T146" i="27"/>
  <c r="M188" i="21"/>
  <c r="G175" i="21"/>
  <c r="AB72" i="21"/>
  <c r="AF74" i="21"/>
  <c r="K164" i="21"/>
  <c r="A108" i="21"/>
  <c r="V89" i="21"/>
  <c r="M108" i="21"/>
  <c r="AH89" i="21"/>
  <c r="Q79" i="21"/>
  <c r="AD78" i="22"/>
  <c r="I164" i="22"/>
  <c r="Q149" i="22"/>
  <c r="AL165" i="22"/>
  <c r="C73" i="22"/>
  <c r="X92" i="22"/>
  <c r="Q73" i="22"/>
  <c r="AL92" i="22"/>
  <c r="V187" i="24"/>
  <c r="K145" i="24"/>
  <c r="Z165" i="24"/>
  <c r="V101" i="25"/>
  <c r="T177" i="26"/>
  <c r="T138" i="26"/>
  <c r="C210" i="26"/>
  <c r="C152" i="26"/>
  <c r="T133" i="26"/>
  <c r="E96" i="26"/>
  <c r="Z74" i="26"/>
  <c r="K164" i="26"/>
  <c r="K190" i="27"/>
  <c r="K162" i="27"/>
  <c r="AB136" i="21"/>
  <c r="AB171" i="21"/>
  <c r="AH72" i="22"/>
  <c r="A216" i="24"/>
  <c r="K138" i="25"/>
  <c r="Z71" i="25"/>
  <c r="Z114" i="25"/>
  <c r="C175" i="26"/>
  <c r="R72" i="26"/>
  <c r="C175" i="27"/>
  <c r="A185" i="27"/>
  <c r="A197" i="27"/>
  <c r="A168" i="27"/>
  <c r="C153" i="27"/>
  <c r="I216" i="21"/>
  <c r="O153" i="21"/>
  <c r="V187" i="21"/>
  <c r="AD137" i="22"/>
  <c r="I96" i="22"/>
  <c r="K129" i="22"/>
  <c r="G129" i="22"/>
  <c r="G181" i="25"/>
  <c r="G93" i="25"/>
  <c r="A205" i="26"/>
  <c r="T148" i="27"/>
  <c r="T156" i="27"/>
  <c r="Z195" i="27"/>
  <c r="K163" i="27"/>
  <c r="V175" i="27"/>
  <c r="K123" i="26"/>
  <c r="M185" i="21"/>
  <c r="Z151" i="25"/>
  <c r="K163" i="25"/>
  <c r="G203" i="21"/>
  <c r="G181" i="24"/>
  <c r="E69" i="24"/>
  <c r="T92" i="24"/>
  <c r="AJ77" i="21"/>
  <c r="T142" i="27"/>
  <c r="I152" i="26"/>
  <c r="V76" i="21"/>
  <c r="A141" i="21"/>
  <c r="P76" i="24"/>
  <c r="X178" i="25"/>
  <c r="I108" i="27"/>
  <c r="X161" i="27"/>
  <c r="AB203" i="21"/>
  <c r="G69" i="22"/>
  <c r="G172" i="22"/>
  <c r="I196" i="21"/>
  <c r="Z157" i="22"/>
  <c r="C193" i="24"/>
  <c r="R167" i="24"/>
  <c r="V112" i="25"/>
  <c r="R148" i="26"/>
  <c r="R86" i="26"/>
  <c r="T143" i="26"/>
  <c r="I213" i="27"/>
  <c r="X142" i="27"/>
  <c r="A138" i="27"/>
  <c r="C123" i="27"/>
  <c r="C145" i="27"/>
  <c r="AJ143" i="21"/>
  <c r="AH143" i="21"/>
  <c r="Q77" i="21"/>
  <c r="O183" i="22"/>
  <c r="X76" i="22"/>
  <c r="T109" i="24"/>
  <c r="C205" i="24"/>
  <c r="R203" i="25"/>
  <c r="C123" i="25"/>
  <c r="P153" i="25"/>
  <c r="P178" i="25"/>
  <c r="P176" i="26"/>
  <c r="Z182" i="26"/>
  <c r="Z94" i="26"/>
  <c r="A202" i="26"/>
  <c r="P112" i="26"/>
  <c r="X150" i="26"/>
  <c r="G137" i="26"/>
  <c r="X203" i="27"/>
  <c r="I155" i="27"/>
  <c r="I136" i="27"/>
  <c r="Z119" i="27"/>
  <c r="Z146" i="27"/>
  <c r="P151" i="27"/>
  <c r="E188" i="21"/>
  <c r="I188" i="21"/>
  <c r="V74" i="21"/>
  <c r="A164" i="21"/>
  <c r="I108" i="21"/>
  <c r="AD89" i="21"/>
  <c r="C79" i="21"/>
  <c r="M79" i="21"/>
  <c r="AL193" i="22"/>
  <c r="AJ78" i="22"/>
  <c r="O164" i="22"/>
  <c r="E73" i="22"/>
  <c r="Z92" i="22"/>
  <c r="R187" i="24"/>
  <c r="A145" i="24"/>
  <c r="P165" i="24"/>
  <c r="X101" i="25"/>
  <c r="K210" i="26"/>
  <c r="K152" i="26"/>
  <c r="T74" i="26"/>
  <c r="E164" i="26"/>
  <c r="A190" i="27"/>
  <c r="A162" i="27"/>
  <c r="K113" i="21"/>
  <c r="K95" i="21"/>
  <c r="X136" i="21"/>
  <c r="X171" i="21"/>
  <c r="AH136" i="21"/>
  <c r="AH171" i="21"/>
  <c r="G196" i="22"/>
  <c r="AB72" i="22"/>
  <c r="AL72" i="22"/>
  <c r="G216" i="24"/>
  <c r="I179" i="25"/>
  <c r="X208" i="25"/>
  <c r="A138" i="25"/>
  <c r="R71" i="25"/>
  <c r="R114" i="25"/>
  <c r="E175" i="26"/>
  <c r="T72" i="26"/>
  <c r="K175" i="27"/>
  <c r="C185" i="27"/>
  <c r="I172" i="27"/>
  <c r="C197" i="27"/>
  <c r="C168" i="27"/>
  <c r="K153" i="27"/>
  <c r="C216" i="21"/>
  <c r="C141" i="21"/>
  <c r="G153" i="21"/>
  <c r="E153" i="21"/>
  <c r="AB187" i="21"/>
  <c r="AJ137" i="22"/>
  <c r="O96" i="22"/>
  <c r="Q129" i="22"/>
  <c r="K181" i="25"/>
  <c r="K93" i="25"/>
  <c r="I203" i="26"/>
  <c r="E205" i="26"/>
  <c r="K139" i="26"/>
  <c r="X146" i="26"/>
  <c r="I71" i="26"/>
  <c r="X148" i="27"/>
  <c r="X156" i="27"/>
  <c r="I177" i="27"/>
  <c r="X133" i="27"/>
  <c r="A123" i="26"/>
  <c r="Q185" i="21"/>
  <c r="T151" i="25"/>
  <c r="E163" i="25"/>
  <c r="Q203" i="21"/>
  <c r="E181" i="24"/>
  <c r="E93" i="24"/>
  <c r="R206" i="24"/>
  <c r="V165" i="22"/>
  <c r="AH77" i="21"/>
  <c r="AD76" i="21"/>
  <c r="AD77" i="21"/>
  <c r="O141" i="21"/>
  <c r="X76" i="24"/>
  <c r="AF72" i="21"/>
  <c r="C196" i="21"/>
  <c r="AH157" i="22"/>
  <c r="P110" i="24"/>
  <c r="P212" i="24"/>
  <c r="K193" i="24"/>
  <c r="Z167" i="24"/>
  <c r="T151" i="24"/>
  <c r="E163" i="24"/>
  <c r="R112" i="25"/>
  <c r="I197" i="26"/>
  <c r="I123" i="26"/>
  <c r="T189" i="27"/>
  <c r="G138" i="27"/>
  <c r="I123" i="27"/>
  <c r="I145" i="27"/>
  <c r="AJ209" i="21"/>
  <c r="Z143" i="21"/>
  <c r="A77" i="21"/>
  <c r="I77" i="21"/>
  <c r="AD76" i="22"/>
  <c r="V109" i="24"/>
  <c r="X203" i="25"/>
  <c r="K123" i="25"/>
  <c r="P194" i="25"/>
  <c r="X176" i="26"/>
  <c r="T182" i="26"/>
  <c r="T94" i="26"/>
  <c r="I202" i="26"/>
  <c r="X112" i="26"/>
  <c r="T150" i="26"/>
  <c r="C137" i="26"/>
  <c r="T203" i="27"/>
  <c r="E155" i="27"/>
  <c r="K136" i="27"/>
  <c r="P119" i="27"/>
  <c r="P146" i="27"/>
  <c r="T151" i="27"/>
  <c r="O188" i="21"/>
  <c r="A175" i="21"/>
  <c r="V72" i="21"/>
  <c r="Z74" i="21"/>
  <c r="E164" i="21"/>
  <c r="A99" i="21"/>
  <c r="V77" i="21"/>
  <c r="C108" i="21"/>
  <c r="X89" i="21"/>
  <c r="G79" i="21"/>
  <c r="Z193" i="22"/>
  <c r="AF78" i="22"/>
  <c r="K164" i="22"/>
  <c r="X78" i="22"/>
  <c r="C164" i="22"/>
  <c r="I73" i="22"/>
  <c r="AD92" i="22"/>
  <c r="C77" i="22"/>
  <c r="X187" i="24"/>
  <c r="P189" i="24"/>
  <c r="A124" i="24"/>
  <c r="G145" i="24"/>
  <c r="V165" i="24"/>
  <c r="I181" i="26"/>
  <c r="I93" i="26"/>
  <c r="V74" i="26"/>
  <c r="G164" i="26"/>
  <c r="G190" i="27"/>
  <c r="G162" i="27"/>
  <c r="AJ136" i="21"/>
  <c r="AJ171" i="21"/>
  <c r="O196" i="22"/>
  <c r="Z72" i="22"/>
  <c r="C216" i="24"/>
  <c r="Z200" i="24"/>
  <c r="Z206" i="24"/>
  <c r="P173" i="25"/>
  <c r="P196" i="25"/>
  <c r="E138" i="25"/>
  <c r="X71" i="25"/>
  <c r="X114" i="25"/>
  <c r="G175" i="26"/>
  <c r="V72" i="26"/>
  <c r="T206" i="26"/>
  <c r="E175" i="27"/>
  <c r="K185" i="27"/>
  <c r="A172" i="27"/>
  <c r="E197" i="27"/>
  <c r="E168" i="27"/>
  <c r="E153" i="27"/>
  <c r="M216" i="21"/>
  <c r="M153" i="21"/>
  <c r="AJ187" i="21"/>
  <c r="AH187" i="21"/>
  <c r="AH137" i="22"/>
  <c r="M96" i="22"/>
  <c r="AB137" i="22"/>
  <c r="G96" i="22"/>
  <c r="E129" i="22"/>
  <c r="V135" i="24"/>
  <c r="G86" i="24"/>
  <c r="C139" i="24"/>
  <c r="E181" i="25"/>
  <c r="E93" i="25"/>
  <c r="C203" i="26"/>
  <c r="C205" i="26"/>
  <c r="E139" i="26"/>
  <c r="Z146" i="26"/>
  <c r="K71" i="26"/>
  <c r="R148" i="27"/>
  <c r="R156" i="27"/>
  <c r="C177" i="27"/>
  <c r="R133" i="27"/>
  <c r="C123" i="26"/>
  <c r="A185" i="21"/>
  <c r="V112" i="27"/>
  <c r="V171" i="27"/>
  <c r="K181" i="24"/>
  <c r="K93" i="24"/>
  <c r="K185" i="24"/>
  <c r="X72" i="26"/>
  <c r="T206" i="24"/>
  <c r="Z165" i="22"/>
  <c r="AF165" i="22"/>
  <c r="AD165" i="22"/>
  <c r="AB77" i="21"/>
  <c r="M141" i="21"/>
  <c r="AL77" i="21"/>
  <c r="I141" i="21"/>
  <c r="V212" i="24"/>
  <c r="A95" i="27"/>
  <c r="X141" i="27"/>
  <c r="Z138" i="26"/>
  <c r="X138" i="26"/>
  <c r="AJ206" i="21"/>
  <c r="Z187" i="27"/>
  <c r="C188" i="27"/>
  <c r="R162" i="27"/>
  <c r="V203" i="21"/>
  <c r="Q69" i="22"/>
  <c r="Q172" i="22"/>
  <c r="G196" i="21"/>
  <c r="AD157" i="22"/>
  <c r="AB157" i="22"/>
  <c r="Z110" i="24"/>
  <c r="Z212" i="24"/>
  <c r="E193" i="24"/>
  <c r="T167" i="24"/>
  <c r="V151" i="24"/>
  <c r="G163" i="24"/>
  <c r="P176" i="25"/>
  <c r="X112" i="25"/>
  <c r="A197" i="26"/>
  <c r="V189" i="27"/>
  <c r="C138" i="27"/>
  <c r="E123" i="27"/>
  <c r="E145" i="27"/>
  <c r="X143" i="21"/>
  <c r="C77" i="21"/>
  <c r="C183" i="22"/>
  <c r="AJ76" i="22"/>
  <c r="P109" i="24"/>
  <c r="P203" i="25"/>
  <c r="G123" i="25"/>
  <c r="Z153" i="25"/>
  <c r="Z178" i="25"/>
  <c r="R176" i="26"/>
  <c r="V203" i="26"/>
  <c r="E202" i="26"/>
  <c r="R112" i="26"/>
  <c r="R150" i="26"/>
  <c r="A136" i="27"/>
  <c r="V151" i="27"/>
  <c r="G95" i="27"/>
  <c r="Q188" i="21"/>
  <c r="O175" i="21"/>
  <c r="AJ72" i="21"/>
  <c r="X74" i="21"/>
  <c r="C164" i="21"/>
  <c r="G108" i="21"/>
  <c r="AB89" i="21"/>
  <c r="O79" i="21"/>
  <c r="V78" i="22"/>
  <c r="A164" i="22"/>
  <c r="G149" i="22"/>
  <c r="AB165" i="22"/>
  <c r="A73" i="22"/>
  <c r="V92" i="22"/>
  <c r="T187" i="24"/>
  <c r="X189" i="24"/>
  <c r="I124" i="24"/>
  <c r="C145" i="24"/>
  <c r="R165" i="24"/>
  <c r="R177" i="26"/>
  <c r="R138" i="26"/>
  <c r="E181" i="26"/>
  <c r="E93" i="26"/>
  <c r="P74" i="26"/>
  <c r="A164" i="26"/>
  <c r="K147" i="27"/>
  <c r="K91" i="27"/>
  <c r="Z136" i="21"/>
  <c r="Z171" i="21"/>
  <c r="V72" i="22"/>
  <c r="I216" i="24"/>
  <c r="X173" i="25"/>
  <c r="X196" i="25"/>
  <c r="G138" i="25"/>
  <c r="V71" i="25"/>
  <c r="V114" i="25"/>
  <c r="Z206" i="26"/>
  <c r="A175" i="27"/>
  <c r="G172" i="27"/>
  <c r="G197" i="27"/>
  <c r="G168" i="27"/>
  <c r="G153" i="27"/>
  <c r="E216" i="21"/>
  <c r="A153" i="21"/>
  <c r="Z187" i="21"/>
  <c r="Z137" i="22"/>
  <c r="E96" i="22"/>
  <c r="A129" i="22"/>
  <c r="P135" i="24"/>
  <c r="A86" i="24"/>
  <c r="E139" i="24"/>
  <c r="K203" i="26"/>
  <c r="I205" i="26"/>
  <c r="A139" i="26"/>
  <c r="Z148" i="27"/>
  <c r="Z156" i="27"/>
  <c r="T195" i="27"/>
  <c r="E163" i="27"/>
  <c r="R68" i="27"/>
  <c r="E177" i="27"/>
  <c r="T133" i="27"/>
  <c r="E123" i="26"/>
  <c r="C216" i="27"/>
  <c r="R141" i="27"/>
  <c r="K185" i="21"/>
  <c r="P112" i="27"/>
  <c r="P171" i="27"/>
  <c r="C181" i="24"/>
  <c r="C93" i="24"/>
  <c r="C185" i="24"/>
  <c r="A142" i="26"/>
  <c r="K207" i="27"/>
  <c r="Z155" i="27"/>
  <c r="X206" i="24"/>
  <c r="AH165" i="22"/>
  <c r="V112" i="24"/>
  <c r="R112" i="24"/>
  <c r="AF77" i="21"/>
  <c r="R212" i="24"/>
  <c r="E152" i="26"/>
  <c r="AJ203" i="21"/>
  <c r="AL203" i="21"/>
  <c r="I69" i="22"/>
  <c r="I172" i="22"/>
  <c r="E196" i="21"/>
  <c r="AL157" i="22"/>
  <c r="T110" i="24"/>
  <c r="T212" i="24"/>
  <c r="I193" i="24"/>
  <c r="X167" i="24"/>
  <c r="P151" i="24"/>
  <c r="A163" i="24"/>
  <c r="T176" i="25"/>
  <c r="T112" i="25"/>
  <c r="V148" i="26"/>
  <c r="V86" i="26"/>
  <c r="K197" i="26"/>
  <c r="V143" i="26"/>
  <c r="P189" i="27"/>
  <c r="C213" i="27"/>
  <c r="R142" i="27"/>
  <c r="K138" i="27"/>
  <c r="K123" i="27"/>
  <c r="K145" i="27"/>
  <c r="AF143" i="21"/>
  <c r="M77" i="21"/>
  <c r="V76" i="22"/>
  <c r="AF76" i="22"/>
  <c r="A205" i="24"/>
  <c r="I137" i="24"/>
  <c r="V194" i="25"/>
  <c r="Z176" i="26"/>
  <c r="P182" i="26"/>
  <c r="P94" i="26"/>
  <c r="P203" i="26"/>
  <c r="Z150" i="26"/>
  <c r="G136" i="27"/>
  <c r="Z151" i="27"/>
  <c r="Z113" i="21"/>
  <c r="Z156" i="21"/>
  <c r="K188" i="21"/>
  <c r="C175" i="21"/>
  <c r="X72" i="21"/>
  <c r="AD74" i="21"/>
  <c r="I164" i="21"/>
  <c r="O108" i="21"/>
  <c r="AJ89" i="21"/>
  <c r="A79" i="21"/>
  <c r="AF193" i="22"/>
  <c r="Z78" i="22"/>
  <c r="E164" i="22"/>
  <c r="G73" i="22"/>
  <c r="AB92" i="22"/>
  <c r="R189" i="24"/>
  <c r="C124" i="24"/>
  <c r="A97" i="25"/>
  <c r="P101" i="25"/>
  <c r="C181" i="26"/>
  <c r="C93" i="26"/>
  <c r="AD136" i="21"/>
  <c r="AD171" i="21"/>
  <c r="X72" i="22"/>
  <c r="K216" i="24"/>
  <c r="G179" i="25"/>
  <c r="V208" i="25"/>
  <c r="T173" i="25"/>
  <c r="T196" i="25"/>
  <c r="I138" i="25"/>
  <c r="V206" i="26"/>
  <c r="G175" i="27"/>
  <c r="K172" i="27"/>
  <c r="I197" i="27"/>
  <c r="I168" i="27"/>
  <c r="A153" i="27"/>
  <c r="K216" i="21"/>
  <c r="Q153" i="21"/>
  <c r="X187" i="21"/>
  <c r="AL137" i="22"/>
  <c r="Q96" i="22"/>
  <c r="O129" i="22"/>
  <c r="X135" i="24"/>
  <c r="I86" i="24"/>
  <c r="I139" i="24"/>
  <c r="E203" i="26"/>
  <c r="G205" i="26"/>
  <c r="G139" i="26"/>
  <c r="P148" i="27"/>
  <c r="P156" i="27"/>
  <c r="V195" i="27"/>
  <c r="G163" i="27"/>
  <c r="G185" i="21"/>
  <c r="G69" i="25"/>
  <c r="V92" i="25"/>
  <c r="G69" i="24"/>
  <c r="V92" i="24"/>
  <c r="G142" i="26"/>
  <c r="E207" i="27"/>
  <c r="T155" i="27"/>
  <c r="I96" i="26"/>
  <c r="X165" i="22"/>
  <c r="X112" i="24"/>
  <c r="Z77" i="21"/>
  <c r="K95" i="27"/>
  <c r="AJ117" i="21"/>
  <c r="O172" i="21"/>
  <c r="AH117" i="21"/>
  <c r="M172" i="21"/>
  <c r="Z117" i="21"/>
  <c r="E172" i="21"/>
  <c r="G203" i="27"/>
  <c r="V172" i="27"/>
  <c r="E203" i="27"/>
  <c r="T172" i="27"/>
  <c r="A203" i="27"/>
  <c r="P172" i="27"/>
  <c r="K203" i="27"/>
  <c r="Z172" i="27"/>
  <c r="I203" i="27"/>
  <c r="X172" i="27"/>
  <c r="C203" i="27"/>
  <c r="R172" i="27"/>
  <c r="M103" i="22"/>
  <c r="AH98" i="22"/>
  <c r="G103" i="22"/>
  <c r="AB98" i="22"/>
  <c r="AB26" i="21"/>
  <c r="AF6" i="21"/>
  <c r="P194" i="27"/>
  <c r="V194" i="27"/>
  <c r="H8" i="14"/>
  <c r="C16" i="14"/>
  <c r="O183" i="21"/>
  <c r="M183" i="21"/>
  <c r="AH192" i="21"/>
  <c r="AD192" i="21"/>
  <c r="T200" i="26"/>
  <c r="K147" i="26"/>
  <c r="O190" i="21"/>
  <c r="H12" i="14"/>
  <c r="H4" i="14"/>
  <c r="K186" i="26"/>
  <c r="M26" i="14"/>
  <c r="Q183" i="21"/>
  <c r="G189" i="22"/>
  <c r="A97" i="21"/>
  <c r="M97" i="21"/>
  <c r="AL192" i="21"/>
  <c r="X109" i="22"/>
  <c r="AB109" i="22"/>
  <c r="H18" i="14"/>
  <c r="I189" i="22"/>
  <c r="I183" i="21"/>
  <c r="M148" i="21"/>
  <c r="K99" i="25"/>
  <c r="T201" i="24"/>
  <c r="C188" i="26"/>
  <c r="C189" i="22"/>
  <c r="K189" i="22"/>
  <c r="Z200" i="22"/>
  <c r="T187" i="25"/>
  <c r="X187" i="25"/>
  <c r="AF192" i="21"/>
  <c r="AH109" i="22"/>
  <c r="K190" i="21"/>
  <c r="AB181" i="21"/>
  <c r="G186" i="21"/>
  <c r="AL181" i="21"/>
  <c r="Q186" i="21"/>
  <c r="C201" i="21"/>
  <c r="C114" i="21"/>
  <c r="E201" i="21"/>
  <c r="E114" i="21"/>
  <c r="O98" i="21"/>
  <c r="O126" i="21"/>
  <c r="AL213" i="22"/>
  <c r="AL119" i="22"/>
  <c r="M188" i="22"/>
  <c r="AH191" i="22"/>
  <c r="M197" i="22"/>
  <c r="AH107" i="22"/>
  <c r="M220" i="21"/>
  <c r="AH119" i="21"/>
  <c r="A189" i="22"/>
  <c r="X208" i="24"/>
  <c r="X117" i="24"/>
  <c r="G70" i="24"/>
  <c r="V127" i="24"/>
  <c r="A194" i="26"/>
  <c r="P104" i="26"/>
  <c r="G192" i="26"/>
  <c r="V111" i="26"/>
  <c r="K206" i="26"/>
  <c r="K117" i="26"/>
  <c r="G68" i="26"/>
  <c r="G127" i="26"/>
  <c r="X45" i="26"/>
  <c r="I149" i="26"/>
  <c r="R194" i="27"/>
  <c r="A74" i="27"/>
  <c r="A130" i="27"/>
  <c r="AB210" i="21"/>
  <c r="G119" i="21"/>
  <c r="Z210" i="21"/>
  <c r="E119" i="21"/>
  <c r="E211" i="21"/>
  <c r="Z121" i="21"/>
  <c r="C151" i="21"/>
  <c r="X138" i="21"/>
  <c r="E151" i="21"/>
  <c r="Z138" i="21"/>
  <c r="AD214" i="22"/>
  <c r="I123" i="22"/>
  <c r="Q148" i="21"/>
  <c r="Q115" i="21"/>
  <c r="AF212" i="21"/>
  <c r="K124" i="21"/>
  <c r="AH219" i="22"/>
  <c r="M124" i="22"/>
  <c r="AH147" i="22"/>
  <c r="E82" i="22"/>
  <c r="C82" i="22"/>
  <c r="V200" i="22"/>
  <c r="A115" i="22"/>
  <c r="C155" i="22"/>
  <c r="X142" i="22"/>
  <c r="P100" i="24"/>
  <c r="P192" i="24"/>
  <c r="C183" i="25"/>
  <c r="E196" i="25"/>
  <c r="T109" i="25"/>
  <c r="G212" i="25"/>
  <c r="V120" i="25"/>
  <c r="P209" i="26"/>
  <c r="P115" i="26"/>
  <c r="G208" i="26"/>
  <c r="G118" i="26"/>
  <c r="R64" i="26"/>
  <c r="R125" i="26"/>
  <c r="E13" i="26"/>
  <c r="P12" i="26"/>
  <c r="E186" i="27"/>
  <c r="T77" i="27"/>
  <c r="R208" i="27"/>
  <c r="R117" i="27"/>
  <c r="C212" i="27"/>
  <c r="R120" i="27"/>
  <c r="P125" i="27"/>
  <c r="A65" i="27"/>
  <c r="A69" i="27"/>
  <c r="A193" i="27"/>
  <c r="A208" i="21"/>
  <c r="A118" i="21"/>
  <c r="I219" i="21"/>
  <c r="AD125" i="21"/>
  <c r="AH147" i="21"/>
  <c r="Z188" i="21"/>
  <c r="E109" i="21"/>
  <c r="C193" i="22"/>
  <c r="X114" i="22"/>
  <c r="G186" i="22"/>
  <c r="AB187" i="22"/>
  <c r="K186" i="22"/>
  <c r="AF187" i="22"/>
  <c r="O205" i="22"/>
  <c r="O118" i="22"/>
  <c r="T183" i="24"/>
  <c r="E183" i="24"/>
  <c r="I72" i="22"/>
  <c r="I131" i="22"/>
  <c r="C206" i="24"/>
  <c r="C117" i="24"/>
  <c r="Z191" i="24"/>
  <c r="K110" i="24"/>
  <c r="G97" i="24"/>
  <c r="G191" i="24"/>
  <c r="I185" i="25"/>
  <c r="X99" i="25"/>
  <c r="X185" i="25"/>
  <c r="I190" i="25"/>
  <c r="P210" i="25"/>
  <c r="A119" i="25"/>
  <c r="G200" i="25"/>
  <c r="G113" i="25"/>
  <c r="Z64" i="25"/>
  <c r="Z125" i="25"/>
  <c r="A99" i="25"/>
  <c r="P193" i="25"/>
  <c r="V208" i="26"/>
  <c r="V117" i="26"/>
  <c r="R98" i="26"/>
  <c r="R129" i="26"/>
  <c r="X65" i="27"/>
  <c r="X124" i="27"/>
  <c r="R102" i="27"/>
  <c r="C134" i="27"/>
  <c r="A206" i="21"/>
  <c r="A117" i="21"/>
  <c r="I206" i="21"/>
  <c r="I117" i="21"/>
  <c r="I194" i="21"/>
  <c r="AD104" i="21"/>
  <c r="AH151" i="22"/>
  <c r="Z99" i="21"/>
  <c r="Z128" i="21"/>
  <c r="AH99" i="21"/>
  <c r="AH128" i="21"/>
  <c r="AJ202" i="22"/>
  <c r="O116" i="22"/>
  <c r="I102" i="22"/>
  <c r="I130" i="22"/>
  <c r="O102" i="22"/>
  <c r="O130" i="22"/>
  <c r="A104" i="22"/>
  <c r="V195" i="22"/>
  <c r="P98" i="24"/>
  <c r="P129" i="24"/>
  <c r="P210" i="26"/>
  <c r="A119" i="26"/>
  <c r="G204" i="26"/>
  <c r="G116" i="26"/>
  <c r="R200" i="26"/>
  <c r="R114" i="26"/>
  <c r="X151" i="26"/>
  <c r="I200" i="26"/>
  <c r="A204" i="27"/>
  <c r="A116" i="27"/>
  <c r="E208" i="27"/>
  <c r="E118" i="27"/>
  <c r="G198" i="27"/>
  <c r="V108" i="27"/>
  <c r="T26" i="27"/>
  <c r="E121" i="27"/>
  <c r="A73" i="27"/>
  <c r="P197" i="27"/>
  <c r="I193" i="21"/>
  <c r="E97" i="21"/>
  <c r="AD209" i="21"/>
  <c r="AD115" i="21"/>
  <c r="Z209" i="21"/>
  <c r="Z115" i="21"/>
  <c r="AL98" i="21"/>
  <c r="AL129" i="21"/>
  <c r="V215" i="21"/>
  <c r="A120" i="21"/>
  <c r="C189" i="21"/>
  <c r="X110" i="21"/>
  <c r="E189" i="21"/>
  <c r="Z110" i="21"/>
  <c r="AH209" i="22"/>
  <c r="AH122" i="22"/>
  <c r="E212" i="22"/>
  <c r="E122" i="22"/>
  <c r="K216" i="22"/>
  <c r="AF124" i="22"/>
  <c r="V193" i="21"/>
  <c r="A107" i="21"/>
  <c r="AJ68" i="22"/>
  <c r="AJ129" i="22"/>
  <c r="Z69" i="22"/>
  <c r="Z128" i="22"/>
  <c r="V106" i="22"/>
  <c r="A138" i="22"/>
  <c r="C141" i="22"/>
  <c r="X152" i="22"/>
  <c r="G141" i="22"/>
  <c r="A201" i="24"/>
  <c r="P210" i="24"/>
  <c r="A119" i="24"/>
  <c r="G99" i="24"/>
  <c r="V193" i="24"/>
  <c r="Z207" i="25"/>
  <c r="Z116" i="25"/>
  <c r="X66" i="25"/>
  <c r="X122" i="25"/>
  <c r="T188" i="25"/>
  <c r="E109" i="25"/>
  <c r="C68" i="25"/>
  <c r="C127" i="25"/>
  <c r="A98" i="25"/>
  <c r="A126" i="25"/>
  <c r="P183" i="26"/>
  <c r="A183" i="26"/>
  <c r="G189" i="26"/>
  <c r="V110" i="26"/>
  <c r="R207" i="26"/>
  <c r="R116" i="26"/>
  <c r="E147" i="26"/>
  <c r="I105" i="26"/>
  <c r="C98" i="26"/>
  <c r="C126" i="26"/>
  <c r="R143" i="27"/>
  <c r="R196" i="27"/>
  <c r="E68" i="27"/>
  <c r="E127" i="27"/>
  <c r="C70" i="27"/>
  <c r="R127" i="27"/>
  <c r="I196" i="27"/>
  <c r="X109" i="27"/>
  <c r="AB201" i="21"/>
  <c r="AB113" i="21"/>
  <c r="I70" i="21"/>
  <c r="AD127" i="21"/>
  <c r="X197" i="21"/>
  <c r="AJ184" i="21"/>
  <c r="AH184" i="21"/>
  <c r="Q212" i="21"/>
  <c r="AL120" i="21"/>
  <c r="AL205" i="22"/>
  <c r="AL117" i="22"/>
  <c r="AB212" i="22"/>
  <c r="AB121" i="22"/>
  <c r="O77" i="22"/>
  <c r="AJ201" i="22"/>
  <c r="X70" i="22"/>
  <c r="X126" i="22"/>
  <c r="K78" i="22"/>
  <c r="K134" i="22"/>
  <c r="O190" i="22"/>
  <c r="Z192" i="22"/>
  <c r="E113" i="22"/>
  <c r="AH199" i="22"/>
  <c r="M109" i="22"/>
  <c r="Q202" i="22"/>
  <c r="AJ103" i="22"/>
  <c r="AJ132" i="22"/>
  <c r="AD102" i="22"/>
  <c r="AD133" i="22"/>
  <c r="R215" i="24"/>
  <c r="C120" i="24"/>
  <c r="P198" i="24"/>
  <c r="A112" i="24"/>
  <c r="T97" i="25"/>
  <c r="E129" i="25"/>
  <c r="X189" i="26"/>
  <c r="P133" i="26"/>
  <c r="A67" i="26"/>
  <c r="C147" i="27"/>
  <c r="R188" i="27"/>
  <c r="V200" i="21"/>
  <c r="V114" i="21"/>
  <c r="AF186" i="21"/>
  <c r="AJ220" i="21"/>
  <c r="O122" i="21"/>
  <c r="AD102" i="21"/>
  <c r="I134" i="21"/>
  <c r="AL71" i="21"/>
  <c r="AL195" i="21"/>
  <c r="AD100" i="21"/>
  <c r="I200" i="21"/>
  <c r="V148" i="21"/>
  <c r="X207" i="21"/>
  <c r="X116" i="21"/>
  <c r="C182" i="21"/>
  <c r="E182" i="21"/>
  <c r="G151" i="22"/>
  <c r="O214" i="21"/>
  <c r="AJ123" i="21"/>
  <c r="Q214" i="21"/>
  <c r="AL123" i="21"/>
  <c r="A197" i="21"/>
  <c r="V204" i="22"/>
  <c r="V118" i="22"/>
  <c r="AL136" i="22"/>
  <c r="Q196" i="22"/>
  <c r="AH101" i="22"/>
  <c r="M133" i="22"/>
  <c r="Z108" i="22"/>
  <c r="AH83" i="22"/>
  <c r="X83" i="22"/>
  <c r="AF109" i="22"/>
  <c r="E135" i="22"/>
  <c r="G74" i="22"/>
  <c r="AB131" i="22"/>
  <c r="Z201" i="24"/>
  <c r="Z113" i="24"/>
  <c r="T147" i="24"/>
  <c r="G208" i="24"/>
  <c r="G118" i="24"/>
  <c r="P195" i="24"/>
  <c r="A105" i="24"/>
  <c r="K100" i="24"/>
  <c r="X181" i="25"/>
  <c r="I194" i="25"/>
  <c r="X104" i="25"/>
  <c r="E79" i="25"/>
  <c r="T72" i="25"/>
  <c r="E198" i="25"/>
  <c r="Z98" i="25"/>
  <c r="Z129" i="25"/>
  <c r="I201" i="26"/>
  <c r="I114" i="26"/>
  <c r="C65" i="26"/>
  <c r="T196" i="26"/>
  <c r="E111" i="26"/>
  <c r="I131" i="27"/>
  <c r="R200" i="27"/>
  <c r="R114" i="27"/>
  <c r="E151" i="27"/>
  <c r="T138" i="27"/>
  <c r="I71" i="27"/>
  <c r="I128" i="27"/>
  <c r="P99" i="27"/>
  <c r="P128" i="27"/>
  <c r="C190" i="21"/>
  <c r="O204" i="21"/>
  <c r="O116" i="21"/>
  <c r="AD196" i="21"/>
  <c r="I111" i="21"/>
  <c r="AL185" i="21"/>
  <c r="X182" i="21"/>
  <c r="C96" i="21"/>
  <c r="Q217" i="21"/>
  <c r="AL124" i="21"/>
  <c r="M208" i="22"/>
  <c r="M120" i="22"/>
  <c r="A136" i="22"/>
  <c r="A199" i="22"/>
  <c r="O100" i="22"/>
  <c r="G191" i="22"/>
  <c r="I200" i="22"/>
  <c r="AD113" i="22"/>
  <c r="X203" i="22"/>
  <c r="AL141" i="22"/>
  <c r="AF141" i="22"/>
  <c r="AD104" i="22"/>
  <c r="AD196" i="22"/>
  <c r="X148" i="24"/>
  <c r="C192" i="24"/>
  <c r="R111" i="24"/>
  <c r="I194" i="24"/>
  <c r="X104" i="24"/>
  <c r="K96" i="25"/>
  <c r="A208" i="25"/>
  <c r="A118" i="25"/>
  <c r="Z201" i="25"/>
  <c r="Z195" i="25"/>
  <c r="C211" i="25"/>
  <c r="R121" i="25"/>
  <c r="K192" i="25"/>
  <c r="I70" i="25"/>
  <c r="X127" i="25"/>
  <c r="Z187" i="26"/>
  <c r="P65" i="26"/>
  <c r="P124" i="26"/>
  <c r="P181" i="26"/>
  <c r="A212" i="26"/>
  <c r="P120" i="26"/>
  <c r="G78" i="26"/>
  <c r="T181" i="27"/>
  <c r="X182" i="27"/>
  <c r="I96" i="27"/>
  <c r="K200" i="27"/>
  <c r="K113" i="27"/>
  <c r="I206" i="27"/>
  <c r="I117" i="27"/>
  <c r="Z215" i="27"/>
  <c r="K120" i="27"/>
  <c r="T97" i="27"/>
  <c r="E129" i="27"/>
  <c r="A68" i="21"/>
  <c r="A127" i="21"/>
  <c r="I185" i="26"/>
  <c r="P197" i="25"/>
  <c r="A106" i="25"/>
  <c r="C97" i="26"/>
  <c r="O184" i="21"/>
  <c r="T185" i="27"/>
  <c r="G199" i="21"/>
  <c r="AD195" i="21"/>
  <c r="X193" i="22"/>
  <c r="T100" i="27"/>
  <c r="M185" i="22"/>
  <c r="T188" i="24"/>
  <c r="E109" i="24"/>
  <c r="I212" i="24"/>
  <c r="X120" i="24"/>
  <c r="A184" i="27"/>
  <c r="A75" i="22"/>
  <c r="A132" i="22"/>
  <c r="K98" i="27"/>
  <c r="K126" i="27"/>
  <c r="AD195" i="22"/>
  <c r="I183" i="24"/>
  <c r="X185" i="24"/>
  <c r="Z106" i="25"/>
  <c r="T184" i="26"/>
  <c r="C79" i="27"/>
  <c r="K116" i="22"/>
  <c r="A114" i="24"/>
  <c r="A117" i="22"/>
  <c r="Z119" i="22"/>
  <c r="P194" i="24"/>
  <c r="AB152" i="22"/>
  <c r="AJ191" i="22"/>
  <c r="C194" i="27"/>
  <c r="T104" i="26"/>
  <c r="Z188" i="27"/>
  <c r="A188" i="22"/>
  <c r="V191" i="22"/>
  <c r="O197" i="22"/>
  <c r="AJ107" i="22"/>
  <c r="E220" i="21"/>
  <c r="Z119" i="21"/>
  <c r="G204" i="22"/>
  <c r="G117" i="22"/>
  <c r="C70" i="24"/>
  <c r="R127" i="24"/>
  <c r="K38" i="24"/>
  <c r="K149" i="24"/>
  <c r="I194" i="26"/>
  <c r="X104" i="26"/>
  <c r="A192" i="26"/>
  <c r="P111" i="26"/>
  <c r="A68" i="26"/>
  <c r="A127" i="26"/>
  <c r="V45" i="26"/>
  <c r="G149" i="26"/>
  <c r="X201" i="27"/>
  <c r="X113" i="27"/>
  <c r="C74" i="27"/>
  <c r="C130" i="27"/>
  <c r="V210" i="21"/>
  <c r="A119" i="21"/>
  <c r="I211" i="21"/>
  <c r="AD121" i="21"/>
  <c r="K151" i="21"/>
  <c r="AF138" i="21"/>
  <c r="AL214" i="22"/>
  <c r="Q123" i="22"/>
  <c r="I148" i="21"/>
  <c r="AL212" i="21"/>
  <c r="Q124" i="21"/>
  <c r="AJ219" i="22"/>
  <c r="O124" i="22"/>
  <c r="AJ147" i="22"/>
  <c r="X147" i="22"/>
  <c r="G82" i="22"/>
  <c r="AD200" i="22"/>
  <c r="I115" i="22"/>
  <c r="E155" i="22"/>
  <c r="Z142" i="22"/>
  <c r="G183" i="25"/>
  <c r="A212" i="25"/>
  <c r="P120" i="25"/>
  <c r="X147" i="26"/>
  <c r="I100" i="26"/>
  <c r="X209" i="26"/>
  <c r="X115" i="26"/>
  <c r="I208" i="26"/>
  <c r="I118" i="26"/>
  <c r="Z64" i="26"/>
  <c r="Z125" i="26"/>
  <c r="R12" i="26"/>
  <c r="A145" i="26"/>
  <c r="T208" i="27"/>
  <c r="T117" i="27"/>
  <c r="I212" i="27"/>
  <c r="X120" i="27"/>
  <c r="V125" i="27"/>
  <c r="G65" i="27"/>
  <c r="G208" i="21"/>
  <c r="G118" i="21"/>
  <c r="G187" i="22"/>
  <c r="AB189" i="22"/>
  <c r="O219" i="21"/>
  <c r="AJ125" i="21"/>
  <c r="AB147" i="21"/>
  <c r="AF188" i="21"/>
  <c r="K109" i="21"/>
  <c r="I186" i="22"/>
  <c r="AD187" i="22"/>
  <c r="I205" i="22"/>
  <c r="I118" i="22"/>
  <c r="K205" i="22"/>
  <c r="K118" i="22"/>
  <c r="C72" i="22"/>
  <c r="C131" i="22"/>
  <c r="I206" i="24"/>
  <c r="I117" i="24"/>
  <c r="K97" i="24"/>
  <c r="K191" i="24"/>
  <c r="A185" i="25"/>
  <c r="P99" i="25"/>
  <c r="R185" i="25"/>
  <c r="C190" i="25"/>
  <c r="V210" i="25"/>
  <c r="G119" i="25"/>
  <c r="K200" i="25"/>
  <c r="K113" i="25"/>
  <c r="X64" i="25"/>
  <c r="X125" i="25"/>
  <c r="I65" i="25"/>
  <c r="C99" i="25"/>
  <c r="R193" i="25"/>
  <c r="P208" i="26"/>
  <c r="P117" i="26"/>
  <c r="V98" i="26"/>
  <c r="V129" i="26"/>
  <c r="V65" i="27"/>
  <c r="V124" i="27"/>
  <c r="X102" i="27"/>
  <c r="I134" i="27"/>
  <c r="K206" i="21"/>
  <c r="K117" i="21"/>
  <c r="E194" i="21"/>
  <c r="Z104" i="21"/>
  <c r="AF151" i="22"/>
  <c r="AD99" i="21"/>
  <c r="AD128" i="21"/>
  <c r="X202" i="22"/>
  <c r="C116" i="22"/>
  <c r="C102" i="22"/>
  <c r="C130" i="22"/>
  <c r="G104" i="22"/>
  <c r="AB195" i="22"/>
  <c r="V98" i="24"/>
  <c r="V129" i="24"/>
  <c r="R210" i="26"/>
  <c r="C119" i="26"/>
  <c r="A132" i="26"/>
  <c r="A195" i="26"/>
  <c r="A74" i="26"/>
  <c r="A130" i="26"/>
  <c r="G70" i="26"/>
  <c r="V127" i="26"/>
  <c r="K204" i="27"/>
  <c r="K116" i="27"/>
  <c r="C208" i="27"/>
  <c r="C118" i="27"/>
  <c r="I198" i="27"/>
  <c r="X108" i="27"/>
  <c r="Z26" i="27"/>
  <c r="K121" i="27"/>
  <c r="G73" i="27"/>
  <c r="V197" i="27"/>
  <c r="O193" i="21"/>
  <c r="K97" i="21"/>
  <c r="AL209" i="21"/>
  <c r="AL115" i="21"/>
  <c r="Z98" i="21"/>
  <c r="Z129" i="21"/>
  <c r="AJ98" i="21"/>
  <c r="AJ129" i="21"/>
  <c r="AB215" i="21"/>
  <c r="G120" i="21"/>
  <c r="K189" i="21"/>
  <c r="AF110" i="21"/>
  <c r="AJ209" i="22"/>
  <c r="AJ122" i="22"/>
  <c r="G212" i="22"/>
  <c r="G122" i="22"/>
  <c r="I216" i="22"/>
  <c r="AD124" i="22"/>
  <c r="C216" i="22"/>
  <c r="X124" i="22"/>
  <c r="Z193" i="21"/>
  <c r="E107" i="21"/>
  <c r="X68" i="22"/>
  <c r="X129" i="22"/>
  <c r="AB68" i="22"/>
  <c r="AB129" i="22"/>
  <c r="AD69" i="22"/>
  <c r="AD128" i="22"/>
  <c r="E103" i="22"/>
  <c r="Z197" i="22"/>
  <c r="X106" i="22"/>
  <c r="C138" i="22"/>
  <c r="M141" i="22"/>
  <c r="E201" i="24"/>
  <c r="E114" i="24"/>
  <c r="Z210" i="24"/>
  <c r="K119" i="24"/>
  <c r="I99" i="24"/>
  <c r="X193" i="24"/>
  <c r="P207" i="25"/>
  <c r="P116" i="25"/>
  <c r="R66" i="25"/>
  <c r="R122" i="25"/>
  <c r="Z188" i="25"/>
  <c r="K109" i="25"/>
  <c r="A68" i="25"/>
  <c r="A127" i="25"/>
  <c r="G98" i="25"/>
  <c r="G126" i="25"/>
  <c r="R183" i="26"/>
  <c r="T207" i="26"/>
  <c r="T116" i="26"/>
  <c r="E105" i="26"/>
  <c r="I98" i="26"/>
  <c r="I126" i="26"/>
  <c r="R106" i="27"/>
  <c r="K68" i="27"/>
  <c r="K127" i="27"/>
  <c r="E196" i="27"/>
  <c r="T109" i="27"/>
  <c r="E100" i="27"/>
  <c r="T191" i="27"/>
  <c r="AD201" i="21"/>
  <c r="AD113" i="21"/>
  <c r="AH201" i="21"/>
  <c r="AH113" i="21"/>
  <c r="K70" i="21"/>
  <c r="AF127" i="21"/>
  <c r="AD197" i="21"/>
  <c r="V184" i="21"/>
  <c r="G212" i="21"/>
  <c r="AB120" i="21"/>
  <c r="M212" i="21"/>
  <c r="AH120" i="21"/>
  <c r="AB205" i="22"/>
  <c r="AB117" i="22"/>
  <c r="AD212" i="22"/>
  <c r="AD121" i="22"/>
  <c r="Z70" i="22"/>
  <c r="Z126" i="22"/>
  <c r="A78" i="22"/>
  <c r="A134" i="22"/>
  <c r="Q190" i="22"/>
  <c r="K190" i="22"/>
  <c r="AF192" i="22"/>
  <c r="K113" i="22"/>
  <c r="V199" i="22"/>
  <c r="A109" i="22"/>
  <c r="M202" i="22"/>
  <c r="AH112" i="22"/>
  <c r="AF103" i="22"/>
  <c r="AF132" i="22"/>
  <c r="AH103" i="22"/>
  <c r="AH132" i="22"/>
  <c r="X102" i="22"/>
  <c r="X133" i="22"/>
  <c r="T215" i="24"/>
  <c r="E120" i="24"/>
  <c r="V198" i="24"/>
  <c r="G112" i="24"/>
  <c r="A78" i="25"/>
  <c r="Z97" i="25"/>
  <c r="K129" i="25"/>
  <c r="R189" i="26"/>
  <c r="X133" i="26"/>
  <c r="I67" i="26"/>
  <c r="E147" i="27"/>
  <c r="T188" i="27"/>
  <c r="X186" i="27"/>
  <c r="I101" i="27"/>
  <c r="AB200" i="21"/>
  <c r="AB114" i="21"/>
  <c r="AL200" i="21"/>
  <c r="V186" i="21"/>
  <c r="AD220" i="21"/>
  <c r="I122" i="21"/>
  <c r="AL102" i="21"/>
  <c r="Q134" i="21"/>
  <c r="AJ71" i="21"/>
  <c r="AJ195" i="21"/>
  <c r="Z100" i="21"/>
  <c r="G200" i="21"/>
  <c r="G113" i="21"/>
  <c r="AJ148" i="21"/>
  <c r="AD207" i="21"/>
  <c r="AD116" i="21"/>
  <c r="K182" i="21"/>
  <c r="A151" i="22"/>
  <c r="C214" i="21"/>
  <c r="X123" i="21"/>
  <c r="I197" i="21"/>
  <c r="Q197" i="21"/>
  <c r="X204" i="22"/>
  <c r="X118" i="22"/>
  <c r="Z136" i="22"/>
  <c r="E196" i="22"/>
  <c r="AL101" i="22"/>
  <c r="Q133" i="22"/>
  <c r="AH108" i="22"/>
  <c r="AB83" i="22"/>
  <c r="AD109" i="22"/>
  <c r="M135" i="22"/>
  <c r="C74" i="22"/>
  <c r="X131" i="22"/>
  <c r="P201" i="24"/>
  <c r="P113" i="24"/>
  <c r="T102" i="24"/>
  <c r="E134" i="24"/>
  <c r="V147" i="24"/>
  <c r="C208" i="24"/>
  <c r="C118" i="24"/>
  <c r="A100" i="24"/>
  <c r="A194" i="25"/>
  <c r="P104" i="25"/>
  <c r="G79" i="25"/>
  <c r="Z72" i="25"/>
  <c r="K198" i="25"/>
  <c r="C201" i="26"/>
  <c r="C114" i="26"/>
  <c r="R188" i="26"/>
  <c r="C109" i="26"/>
  <c r="V196" i="26"/>
  <c r="G111" i="26"/>
  <c r="I201" i="27"/>
  <c r="I114" i="27"/>
  <c r="E131" i="27"/>
  <c r="X200" i="27"/>
  <c r="X114" i="27"/>
  <c r="K151" i="27"/>
  <c r="Z138" i="27"/>
  <c r="E71" i="27"/>
  <c r="E128" i="27"/>
  <c r="V99" i="27"/>
  <c r="V128" i="27"/>
  <c r="A204" i="21"/>
  <c r="A116" i="21"/>
  <c r="AJ196" i="21"/>
  <c r="AF185" i="21"/>
  <c r="AD182" i="21"/>
  <c r="I96" i="21"/>
  <c r="K217" i="21"/>
  <c r="AF124" i="21"/>
  <c r="C152" i="22"/>
  <c r="C119" i="22"/>
  <c r="M100" i="22"/>
  <c r="K100" i="22"/>
  <c r="O191" i="22"/>
  <c r="C200" i="22"/>
  <c r="X113" i="22"/>
  <c r="AL203" i="22"/>
  <c r="Z141" i="22"/>
  <c r="X104" i="22"/>
  <c r="X196" i="22"/>
  <c r="R148" i="24"/>
  <c r="I192" i="24"/>
  <c r="C194" i="24"/>
  <c r="R104" i="24"/>
  <c r="A151" i="24"/>
  <c r="P138" i="24"/>
  <c r="R74" i="24"/>
  <c r="C197" i="24"/>
  <c r="K208" i="25"/>
  <c r="K118" i="25"/>
  <c r="P65" i="25"/>
  <c r="P124" i="25"/>
  <c r="T195" i="25"/>
  <c r="E211" i="25"/>
  <c r="T121" i="25"/>
  <c r="A151" i="25"/>
  <c r="P138" i="25"/>
  <c r="E70" i="25"/>
  <c r="T127" i="25"/>
  <c r="V187" i="26"/>
  <c r="G99" i="26"/>
  <c r="X181" i="26"/>
  <c r="I190" i="26"/>
  <c r="C78" i="26"/>
  <c r="P182" i="27"/>
  <c r="A148" i="27"/>
  <c r="A115" i="27"/>
  <c r="C206" i="27"/>
  <c r="C117" i="27"/>
  <c r="V97" i="27"/>
  <c r="G129" i="27"/>
  <c r="X201" i="22"/>
  <c r="R197" i="25"/>
  <c r="C106" i="25"/>
  <c r="I97" i="26"/>
  <c r="K147" i="25"/>
  <c r="V185" i="27"/>
  <c r="A194" i="27"/>
  <c r="P104" i="27"/>
  <c r="X195" i="21"/>
  <c r="AH193" i="22"/>
  <c r="AJ211" i="22"/>
  <c r="AJ120" i="22"/>
  <c r="X99" i="26"/>
  <c r="X128" i="26"/>
  <c r="V100" i="27"/>
  <c r="V192" i="27"/>
  <c r="C210" i="22"/>
  <c r="C121" i="22"/>
  <c r="C147" i="24"/>
  <c r="R188" i="24"/>
  <c r="K184" i="27"/>
  <c r="Z64" i="24"/>
  <c r="Z125" i="24"/>
  <c r="K65" i="24"/>
  <c r="E98" i="27"/>
  <c r="E126" i="27"/>
  <c r="AH197" i="22"/>
  <c r="X106" i="25"/>
  <c r="G151" i="26"/>
  <c r="V138" i="26"/>
  <c r="C181" i="27"/>
  <c r="R98" i="27"/>
  <c r="C107" i="26"/>
  <c r="K120" i="22"/>
  <c r="I115" i="24"/>
  <c r="E112" i="26"/>
  <c r="M115" i="21"/>
  <c r="O117" i="22"/>
  <c r="X110" i="26"/>
  <c r="P107" i="24"/>
  <c r="Z110" i="26"/>
  <c r="AH115" i="21"/>
  <c r="AF107" i="22"/>
  <c r="Z131" i="25"/>
  <c r="AL112" i="22"/>
  <c r="G96" i="24"/>
  <c r="E199" i="22"/>
  <c r="O199" i="22"/>
  <c r="V195" i="21"/>
  <c r="K100" i="26"/>
  <c r="K99" i="26"/>
  <c r="I188" i="22"/>
  <c r="AD191" i="22"/>
  <c r="Q189" i="22"/>
  <c r="E73" i="24"/>
  <c r="T197" i="24"/>
  <c r="I70" i="24"/>
  <c r="X127" i="24"/>
  <c r="T147" i="25"/>
  <c r="E100" i="25"/>
  <c r="X61" i="25"/>
  <c r="X119" i="25"/>
  <c r="R102" i="25"/>
  <c r="C134" i="25"/>
  <c r="C194" i="26"/>
  <c r="R104" i="26"/>
  <c r="K192" i="26"/>
  <c r="Z111" i="26"/>
  <c r="C68" i="26"/>
  <c r="C127" i="26"/>
  <c r="E182" i="27"/>
  <c r="T183" i="27"/>
  <c r="Z201" i="27"/>
  <c r="Z113" i="27"/>
  <c r="I74" i="27"/>
  <c r="I130" i="27"/>
  <c r="AL210" i="21"/>
  <c r="Q119" i="21"/>
  <c r="G211" i="21"/>
  <c r="AB121" i="21"/>
  <c r="O151" i="21"/>
  <c r="AJ138" i="21"/>
  <c r="AH214" i="22"/>
  <c r="M123" i="22"/>
  <c r="K63" i="22"/>
  <c r="K125" i="22"/>
  <c r="C148" i="21"/>
  <c r="C115" i="21"/>
  <c r="AB212" i="21"/>
  <c r="G124" i="21"/>
  <c r="AH212" i="21"/>
  <c r="M124" i="21"/>
  <c r="Z219" i="22"/>
  <c r="E124" i="22"/>
  <c r="AD147" i="22"/>
  <c r="I82" i="22"/>
  <c r="AF200" i="22"/>
  <c r="X200" i="22"/>
  <c r="C115" i="22"/>
  <c r="A155" i="22"/>
  <c r="V142" i="22"/>
  <c r="V209" i="24"/>
  <c r="V115" i="24"/>
  <c r="C71" i="24"/>
  <c r="C128" i="24"/>
  <c r="G39" i="24"/>
  <c r="V194" i="24"/>
  <c r="E183" i="25"/>
  <c r="C210" i="25"/>
  <c r="C64" i="25"/>
  <c r="C196" i="25"/>
  <c r="R109" i="25"/>
  <c r="C212" i="25"/>
  <c r="R120" i="25"/>
  <c r="R209" i="26"/>
  <c r="R115" i="26"/>
  <c r="G211" i="26"/>
  <c r="V121" i="26"/>
  <c r="C208" i="26"/>
  <c r="C118" i="26"/>
  <c r="T64" i="26"/>
  <c r="T125" i="26"/>
  <c r="V208" i="27"/>
  <c r="V117" i="27"/>
  <c r="G212" i="27"/>
  <c r="V120" i="27"/>
  <c r="I97" i="27"/>
  <c r="I191" i="27"/>
  <c r="E187" i="22"/>
  <c r="Z189" i="22"/>
  <c r="C187" i="22"/>
  <c r="X189" i="22"/>
  <c r="A219" i="21"/>
  <c r="V125" i="21"/>
  <c r="Z147" i="21"/>
  <c r="AL188" i="21"/>
  <c r="Q109" i="21"/>
  <c r="A193" i="22"/>
  <c r="V114" i="22"/>
  <c r="Q186" i="22"/>
  <c r="AL187" i="22"/>
  <c r="Q205" i="22"/>
  <c r="Z183" i="24"/>
  <c r="K183" i="24"/>
  <c r="G72" i="22"/>
  <c r="G131" i="22"/>
  <c r="K206" i="24"/>
  <c r="K117" i="24"/>
  <c r="E97" i="24"/>
  <c r="A68" i="24"/>
  <c r="A127" i="24"/>
  <c r="E185" i="25"/>
  <c r="T99" i="25"/>
  <c r="R187" i="25"/>
  <c r="R210" i="25"/>
  <c r="C119" i="25"/>
  <c r="G99" i="25"/>
  <c r="K137" i="25"/>
  <c r="T208" i="26"/>
  <c r="T117" i="26"/>
  <c r="P98" i="26"/>
  <c r="P129" i="26"/>
  <c r="Z193" i="27"/>
  <c r="K107" i="27"/>
  <c r="E206" i="21"/>
  <c r="E117" i="21"/>
  <c r="C194" i="21"/>
  <c r="X104" i="21"/>
  <c r="V151" i="22"/>
  <c r="AB151" i="22"/>
  <c r="X99" i="21"/>
  <c r="X128" i="21"/>
  <c r="AL202" i="22"/>
  <c r="Q116" i="22"/>
  <c r="M102" i="22"/>
  <c r="M130" i="22"/>
  <c r="C104" i="22"/>
  <c r="I200" i="24"/>
  <c r="I113" i="24"/>
  <c r="G198" i="24"/>
  <c r="V108" i="24"/>
  <c r="Z98" i="24"/>
  <c r="Z129" i="24"/>
  <c r="Z210" i="26"/>
  <c r="K119" i="26"/>
  <c r="T66" i="26"/>
  <c r="T122" i="26"/>
  <c r="P200" i="26"/>
  <c r="P114" i="26"/>
  <c r="G132" i="26"/>
  <c r="G195" i="26"/>
  <c r="G74" i="26"/>
  <c r="G130" i="26"/>
  <c r="A70" i="26"/>
  <c r="P127" i="26"/>
  <c r="R205" i="27"/>
  <c r="R118" i="27"/>
  <c r="C204" i="27"/>
  <c r="C116" i="27"/>
  <c r="K208" i="27"/>
  <c r="K118" i="27"/>
  <c r="A187" i="27"/>
  <c r="A198" i="27"/>
  <c r="P108" i="27"/>
  <c r="E73" i="27"/>
  <c r="T197" i="27"/>
  <c r="K193" i="21"/>
  <c r="E193" i="21"/>
  <c r="AD98" i="21"/>
  <c r="AD129" i="21"/>
  <c r="AH215" i="21"/>
  <c r="M120" i="21"/>
  <c r="I189" i="21"/>
  <c r="AD110" i="21"/>
  <c r="X209" i="22"/>
  <c r="X122" i="22"/>
  <c r="K212" i="22"/>
  <c r="K122" i="22"/>
  <c r="A216" i="22"/>
  <c r="V124" i="22"/>
  <c r="AF193" i="21"/>
  <c r="K107" i="21"/>
  <c r="AL68" i="22"/>
  <c r="AL129" i="22"/>
  <c r="AF69" i="22"/>
  <c r="AF128" i="22"/>
  <c r="Z106" i="22"/>
  <c r="E138" i="22"/>
  <c r="O141" i="22"/>
  <c r="AJ152" i="22"/>
  <c r="G201" i="24"/>
  <c r="G114" i="24"/>
  <c r="X210" i="24"/>
  <c r="I119" i="24"/>
  <c r="T65" i="24"/>
  <c r="T124" i="24"/>
  <c r="P196" i="24"/>
  <c r="V182" i="25"/>
  <c r="V207" i="25"/>
  <c r="V116" i="25"/>
  <c r="I188" i="25"/>
  <c r="G74" i="25"/>
  <c r="G130" i="25"/>
  <c r="G68" i="25"/>
  <c r="G127" i="25"/>
  <c r="Z183" i="26"/>
  <c r="V198" i="26"/>
  <c r="G112" i="26"/>
  <c r="K105" i="26"/>
  <c r="G98" i="26"/>
  <c r="G126" i="26"/>
  <c r="V106" i="27"/>
  <c r="P143" i="27"/>
  <c r="P196" i="27"/>
  <c r="A68" i="27"/>
  <c r="A127" i="27"/>
  <c r="K196" i="27"/>
  <c r="Z109" i="27"/>
  <c r="C100" i="27"/>
  <c r="R191" i="27"/>
  <c r="AL201" i="21"/>
  <c r="AL113" i="21"/>
  <c r="M70" i="21"/>
  <c r="AH127" i="21"/>
  <c r="AJ197" i="21"/>
  <c r="AD184" i="21"/>
  <c r="O212" i="21"/>
  <c r="AJ120" i="21"/>
  <c r="AH205" i="22"/>
  <c r="AH117" i="22"/>
  <c r="V212" i="22"/>
  <c r="V121" i="22"/>
  <c r="A77" i="22"/>
  <c r="V201" i="22"/>
  <c r="AH70" i="22"/>
  <c r="AH126" i="22"/>
  <c r="O78" i="22"/>
  <c r="O134" i="22"/>
  <c r="I190" i="22"/>
  <c r="AL192" i="22"/>
  <c r="Q113" i="22"/>
  <c r="AJ199" i="22"/>
  <c r="O109" i="22"/>
  <c r="G202" i="22"/>
  <c r="AB112" i="22"/>
  <c r="AB103" i="22"/>
  <c r="AB132" i="22"/>
  <c r="C210" i="24"/>
  <c r="C64" i="24"/>
  <c r="Z102" i="22"/>
  <c r="Z133" i="22"/>
  <c r="X215" i="24"/>
  <c r="I120" i="24"/>
  <c r="R198" i="24"/>
  <c r="C112" i="24"/>
  <c r="I78" i="25"/>
  <c r="R97" i="25"/>
  <c r="C129" i="25"/>
  <c r="Z189" i="26"/>
  <c r="Z133" i="26"/>
  <c r="K67" i="26"/>
  <c r="A147" i="27"/>
  <c r="P188" i="27"/>
  <c r="Z186" i="27"/>
  <c r="K101" i="27"/>
  <c r="AF200" i="21"/>
  <c r="AF114" i="21"/>
  <c r="AB186" i="21"/>
  <c r="AL220" i="21"/>
  <c r="Q122" i="21"/>
  <c r="X102" i="21"/>
  <c r="C134" i="21"/>
  <c r="AB100" i="21"/>
  <c r="O200" i="21"/>
  <c r="O113" i="21"/>
  <c r="X148" i="21"/>
  <c r="AJ207" i="21"/>
  <c r="AJ116" i="21"/>
  <c r="I182" i="21"/>
  <c r="I151" i="22"/>
  <c r="I214" i="21"/>
  <c r="AD123" i="21"/>
  <c r="O197" i="21"/>
  <c r="AH204" i="22"/>
  <c r="AH118" i="22"/>
  <c r="X101" i="22"/>
  <c r="C133" i="22"/>
  <c r="AJ101" i="22"/>
  <c r="O133" i="22"/>
  <c r="AB108" i="22"/>
  <c r="V83" i="22"/>
  <c r="G135" i="22"/>
  <c r="I74" i="22"/>
  <c r="AD131" i="22"/>
  <c r="V200" i="24"/>
  <c r="V114" i="24"/>
  <c r="T182" i="24"/>
  <c r="E96" i="24"/>
  <c r="X201" i="24"/>
  <c r="X113" i="24"/>
  <c r="Z102" i="24"/>
  <c r="K134" i="24"/>
  <c r="X147" i="24"/>
  <c r="I208" i="24"/>
  <c r="I118" i="24"/>
  <c r="G100" i="24"/>
  <c r="R199" i="25"/>
  <c r="C79" i="25"/>
  <c r="P72" i="25"/>
  <c r="A198" i="25"/>
  <c r="A201" i="26"/>
  <c r="A114" i="26"/>
  <c r="V188" i="26"/>
  <c r="G109" i="26"/>
  <c r="R196" i="26"/>
  <c r="A201" i="27"/>
  <c r="A114" i="27"/>
  <c r="K131" i="27"/>
  <c r="K71" i="27"/>
  <c r="K128" i="27"/>
  <c r="M204" i="21"/>
  <c r="M116" i="21"/>
  <c r="AL196" i="21"/>
  <c r="Q111" i="21"/>
  <c r="AH196" i="21"/>
  <c r="M111" i="21"/>
  <c r="V185" i="21"/>
  <c r="AJ182" i="21"/>
  <c r="O96" i="21"/>
  <c r="A217" i="21"/>
  <c r="V124" i="21"/>
  <c r="A208" i="22"/>
  <c r="A120" i="22"/>
  <c r="K136" i="22"/>
  <c r="K199" i="22"/>
  <c r="A100" i="22"/>
  <c r="A191" i="22"/>
  <c r="K191" i="22"/>
  <c r="Q200" i="22"/>
  <c r="AL113" i="22"/>
  <c r="AF203" i="22"/>
  <c r="AH141" i="22"/>
  <c r="AB104" i="22"/>
  <c r="AB196" i="22"/>
  <c r="V148" i="24"/>
  <c r="E192" i="24"/>
  <c r="T111" i="24"/>
  <c r="E194" i="24"/>
  <c r="T104" i="24"/>
  <c r="C151" i="24"/>
  <c r="R138" i="24"/>
  <c r="X74" i="24"/>
  <c r="I197" i="24"/>
  <c r="C208" i="25"/>
  <c r="C118" i="25"/>
  <c r="V65" i="25"/>
  <c r="V124" i="25"/>
  <c r="P195" i="25"/>
  <c r="A105" i="25"/>
  <c r="A211" i="25"/>
  <c r="P121" i="25"/>
  <c r="E151" i="25"/>
  <c r="T138" i="25"/>
  <c r="K70" i="25"/>
  <c r="Z127" i="25"/>
  <c r="R187" i="26"/>
  <c r="V181" i="26"/>
  <c r="C190" i="26"/>
  <c r="I78" i="26"/>
  <c r="V182" i="27"/>
  <c r="I148" i="27"/>
  <c r="I115" i="27"/>
  <c r="K206" i="27"/>
  <c r="K117" i="27"/>
  <c r="P97" i="27"/>
  <c r="A129" i="27"/>
  <c r="AL201" i="22"/>
  <c r="T193" i="25"/>
  <c r="T63" i="25"/>
  <c r="E107" i="25"/>
  <c r="G182" i="24"/>
  <c r="E147" i="25"/>
  <c r="A192" i="27"/>
  <c r="P111" i="27"/>
  <c r="A63" i="27"/>
  <c r="C71" i="26"/>
  <c r="C128" i="26"/>
  <c r="G194" i="27"/>
  <c r="V104" i="27"/>
  <c r="O198" i="21"/>
  <c r="AJ108" i="21"/>
  <c r="AJ193" i="22"/>
  <c r="Z211" i="22"/>
  <c r="Z120" i="22"/>
  <c r="E199" i="24"/>
  <c r="R99" i="26"/>
  <c r="R128" i="26"/>
  <c r="E210" i="22"/>
  <c r="E121" i="22"/>
  <c r="I147" i="24"/>
  <c r="E184" i="27"/>
  <c r="T64" i="24"/>
  <c r="T125" i="24"/>
  <c r="E65" i="24"/>
  <c r="AF205" i="21"/>
  <c r="AF118" i="21"/>
  <c r="A74" i="21"/>
  <c r="A130" i="21"/>
  <c r="AB197" i="22"/>
  <c r="G111" i="22"/>
  <c r="P106" i="25"/>
  <c r="A151" i="26"/>
  <c r="P138" i="26"/>
  <c r="G181" i="27"/>
  <c r="V98" i="27"/>
  <c r="A111" i="24"/>
  <c r="Z111" i="25"/>
  <c r="AL114" i="21"/>
  <c r="Z107" i="22"/>
  <c r="X111" i="24"/>
  <c r="AL110" i="21"/>
  <c r="E115" i="22"/>
  <c r="AL191" i="21"/>
  <c r="V193" i="25"/>
  <c r="A197" i="24"/>
  <c r="V181" i="21"/>
  <c r="A186" i="21"/>
  <c r="A192" i="21"/>
  <c r="V111" i="21"/>
  <c r="M195" i="21"/>
  <c r="AH107" i="21"/>
  <c r="I195" i="21"/>
  <c r="AD107" i="21"/>
  <c r="AH181" i="21"/>
  <c r="M186" i="21"/>
  <c r="O201" i="21"/>
  <c r="O114" i="21"/>
  <c r="E98" i="21"/>
  <c r="E126" i="21"/>
  <c r="Q188" i="22"/>
  <c r="AL191" i="22"/>
  <c r="G197" i="22"/>
  <c r="AB107" i="22"/>
  <c r="X208" i="21"/>
  <c r="X117" i="21"/>
  <c r="AD208" i="21"/>
  <c r="AD117" i="21"/>
  <c r="Q220" i="21"/>
  <c r="AL119" i="21"/>
  <c r="I204" i="22"/>
  <c r="I117" i="22"/>
  <c r="O189" i="22"/>
  <c r="G73" i="24"/>
  <c r="V197" i="24"/>
  <c r="K70" i="24"/>
  <c r="Z127" i="24"/>
  <c r="X102" i="25"/>
  <c r="I134" i="25"/>
  <c r="K194" i="26"/>
  <c r="Z104" i="26"/>
  <c r="C192" i="26"/>
  <c r="R111" i="26"/>
  <c r="C206" i="26"/>
  <c r="C117" i="26"/>
  <c r="I68" i="26"/>
  <c r="I127" i="26"/>
  <c r="R201" i="27"/>
  <c r="R113" i="27"/>
  <c r="K74" i="27"/>
  <c r="K130" i="27"/>
  <c r="AH210" i="21"/>
  <c r="M119" i="21"/>
  <c r="M211" i="21"/>
  <c r="AH121" i="21"/>
  <c r="I151" i="21"/>
  <c r="AD138" i="21"/>
  <c r="X214" i="22"/>
  <c r="C123" i="22"/>
  <c r="G148" i="21"/>
  <c r="G115" i="21"/>
  <c r="AJ212" i="21"/>
  <c r="O124" i="21"/>
  <c r="AD219" i="22"/>
  <c r="I124" i="22"/>
  <c r="AF147" i="22"/>
  <c r="Q82" i="22"/>
  <c r="AL200" i="22"/>
  <c r="Q115" i="22"/>
  <c r="G155" i="22"/>
  <c r="AB142" i="22"/>
  <c r="Z209" i="24"/>
  <c r="Z115" i="24"/>
  <c r="C39" i="24"/>
  <c r="R194" i="24"/>
  <c r="A183" i="25"/>
  <c r="G210" i="25"/>
  <c r="G64" i="25"/>
  <c r="I196" i="25"/>
  <c r="X109" i="25"/>
  <c r="R48" i="25"/>
  <c r="R131" i="25"/>
  <c r="R147" i="26"/>
  <c r="C100" i="26"/>
  <c r="Z209" i="26"/>
  <c r="Z115" i="26"/>
  <c r="K211" i="26"/>
  <c r="Z121" i="26"/>
  <c r="E208" i="26"/>
  <c r="E118" i="26"/>
  <c r="V64" i="26"/>
  <c r="V125" i="26"/>
  <c r="A196" i="26"/>
  <c r="P109" i="26"/>
  <c r="I188" i="26"/>
  <c r="G145" i="26"/>
  <c r="X208" i="27"/>
  <c r="X117" i="27"/>
  <c r="C97" i="27"/>
  <c r="C191" i="27"/>
  <c r="O187" i="22"/>
  <c r="AJ189" i="22"/>
  <c r="M219" i="21"/>
  <c r="AH125" i="21"/>
  <c r="Q219" i="21"/>
  <c r="AL125" i="21"/>
  <c r="AF147" i="21"/>
  <c r="X188" i="21"/>
  <c r="C109" i="21"/>
  <c r="AH188" i="21"/>
  <c r="M109" i="21"/>
  <c r="G193" i="22"/>
  <c r="AB114" i="22"/>
  <c r="C186" i="22"/>
  <c r="X187" i="22"/>
  <c r="C205" i="22"/>
  <c r="C118" i="22"/>
  <c r="E72" i="22"/>
  <c r="E131" i="22"/>
  <c r="E206" i="24"/>
  <c r="E117" i="24"/>
  <c r="V191" i="24"/>
  <c r="G110" i="24"/>
  <c r="G68" i="24"/>
  <c r="G127" i="24"/>
  <c r="C185" i="25"/>
  <c r="R99" i="25"/>
  <c r="P187" i="25"/>
  <c r="X210" i="25"/>
  <c r="I119" i="25"/>
  <c r="E99" i="25"/>
  <c r="A137" i="25"/>
  <c r="R208" i="26"/>
  <c r="R117" i="26"/>
  <c r="X98" i="26"/>
  <c r="X129" i="26"/>
  <c r="T193" i="27"/>
  <c r="E107" i="27"/>
  <c r="M206" i="21"/>
  <c r="M117" i="21"/>
  <c r="K194" i="21"/>
  <c r="AF104" i="21"/>
  <c r="AJ151" i="22"/>
  <c r="AF99" i="21"/>
  <c r="AF128" i="21"/>
  <c r="Z202" i="22"/>
  <c r="E116" i="22"/>
  <c r="G102" i="22"/>
  <c r="G130" i="22"/>
  <c r="I104" i="22"/>
  <c r="K200" i="24"/>
  <c r="K113" i="24"/>
  <c r="I198" i="24"/>
  <c r="X108" i="24"/>
  <c r="X210" i="26"/>
  <c r="I119" i="26"/>
  <c r="V66" i="26"/>
  <c r="V122" i="26"/>
  <c r="X200" i="26"/>
  <c r="X114" i="26"/>
  <c r="T151" i="26"/>
  <c r="E200" i="26"/>
  <c r="K132" i="26"/>
  <c r="K195" i="26"/>
  <c r="C74" i="26"/>
  <c r="C130" i="26"/>
  <c r="C70" i="26"/>
  <c r="R127" i="26"/>
  <c r="T205" i="27"/>
  <c r="T118" i="27"/>
  <c r="E204" i="27"/>
  <c r="E116" i="27"/>
  <c r="G208" i="27"/>
  <c r="G118" i="27"/>
  <c r="I187" i="27"/>
  <c r="K198" i="27"/>
  <c r="Z108" i="27"/>
  <c r="K73" i="27"/>
  <c r="Z197" i="27"/>
  <c r="G193" i="21"/>
  <c r="X209" i="21"/>
  <c r="X115" i="21"/>
  <c r="X98" i="21"/>
  <c r="X129" i="21"/>
  <c r="X215" i="21"/>
  <c r="C120" i="21"/>
  <c r="Z215" i="21"/>
  <c r="E120" i="21"/>
  <c r="AL209" i="22"/>
  <c r="AL122" i="22"/>
  <c r="A212" i="22"/>
  <c r="A122" i="22"/>
  <c r="M216" i="22"/>
  <c r="AH124" i="22"/>
  <c r="AL193" i="21"/>
  <c r="Q107" i="21"/>
  <c r="AD68" i="22"/>
  <c r="AD129" i="22"/>
  <c r="AL69" i="22"/>
  <c r="AL128" i="22"/>
  <c r="AJ106" i="22"/>
  <c r="O138" i="22"/>
  <c r="I141" i="22"/>
  <c r="C201" i="24"/>
  <c r="X65" i="24"/>
  <c r="X124" i="24"/>
  <c r="X196" i="24"/>
  <c r="I111" i="24"/>
  <c r="P182" i="25"/>
  <c r="R207" i="25"/>
  <c r="R116" i="25"/>
  <c r="G188" i="25"/>
  <c r="A74" i="25"/>
  <c r="A130" i="25"/>
  <c r="I68" i="25"/>
  <c r="I127" i="25"/>
  <c r="X183" i="26"/>
  <c r="E189" i="26"/>
  <c r="T110" i="26"/>
  <c r="V207" i="26"/>
  <c r="V116" i="26"/>
  <c r="A105" i="26"/>
  <c r="P106" i="27"/>
  <c r="V143" i="27"/>
  <c r="V196" i="27"/>
  <c r="A70" i="27"/>
  <c r="P127" i="27"/>
  <c r="I100" i="27"/>
  <c r="X191" i="27"/>
  <c r="X201" i="21"/>
  <c r="X113" i="21"/>
  <c r="Q70" i="21"/>
  <c r="AL127" i="21"/>
  <c r="V197" i="21"/>
  <c r="AB184" i="21"/>
  <c r="A212" i="21"/>
  <c r="V120" i="21"/>
  <c r="X205" i="22"/>
  <c r="X117" i="22"/>
  <c r="Z212" i="22"/>
  <c r="Z121" i="22"/>
  <c r="I77" i="22"/>
  <c r="AD201" i="22"/>
  <c r="AB70" i="22"/>
  <c r="AB126" i="22"/>
  <c r="Q78" i="22"/>
  <c r="Q134" i="22"/>
  <c r="C190" i="22"/>
  <c r="AD192" i="22"/>
  <c r="I113" i="22"/>
  <c r="X192" i="22"/>
  <c r="C113" i="22"/>
  <c r="X199" i="22"/>
  <c r="C109" i="22"/>
  <c r="A202" i="22"/>
  <c r="V112" i="22"/>
  <c r="V103" i="22"/>
  <c r="V132" i="22"/>
  <c r="E210" i="24"/>
  <c r="E64" i="24"/>
  <c r="AB102" i="22"/>
  <c r="AB133" i="22"/>
  <c r="Z215" i="24"/>
  <c r="K120" i="24"/>
  <c r="X198" i="24"/>
  <c r="I112" i="24"/>
  <c r="K78" i="25"/>
  <c r="X97" i="25"/>
  <c r="I129" i="25"/>
  <c r="X193" i="26"/>
  <c r="I107" i="26"/>
  <c r="G147" i="27"/>
  <c r="V188" i="27"/>
  <c r="AH200" i="21"/>
  <c r="AH114" i="21"/>
  <c r="AH186" i="21"/>
  <c r="V220" i="21"/>
  <c r="A122" i="21"/>
  <c r="AF102" i="21"/>
  <c r="K134" i="21"/>
  <c r="V100" i="21"/>
  <c r="C200" i="21"/>
  <c r="C113" i="21"/>
  <c r="AL148" i="21"/>
  <c r="AD148" i="21"/>
  <c r="V207" i="21"/>
  <c r="V116" i="21"/>
  <c r="Q182" i="21"/>
  <c r="K151" i="22"/>
  <c r="E214" i="21"/>
  <c r="Z123" i="21"/>
  <c r="C197" i="21"/>
  <c r="Z204" i="22"/>
  <c r="Z118" i="22"/>
  <c r="AF101" i="22"/>
  <c r="K133" i="22"/>
  <c r="AJ108" i="22"/>
  <c r="Z83" i="22"/>
  <c r="A135" i="22"/>
  <c r="A74" i="22"/>
  <c r="V131" i="22"/>
  <c r="P200" i="24"/>
  <c r="P114" i="24"/>
  <c r="R182" i="24"/>
  <c r="C96" i="24"/>
  <c r="R201" i="24"/>
  <c r="R113" i="24"/>
  <c r="V102" i="24"/>
  <c r="G134" i="24"/>
  <c r="R147" i="24"/>
  <c r="R195" i="24"/>
  <c r="C105" i="24"/>
  <c r="C100" i="24"/>
  <c r="V181" i="25"/>
  <c r="Z199" i="25"/>
  <c r="V72" i="25"/>
  <c r="G198" i="25"/>
  <c r="T98" i="25"/>
  <c r="T129" i="25"/>
  <c r="G201" i="26"/>
  <c r="G114" i="26"/>
  <c r="E65" i="26"/>
  <c r="P188" i="26"/>
  <c r="X196" i="26"/>
  <c r="I111" i="26"/>
  <c r="G201" i="27"/>
  <c r="G114" i="27"/>
  <c r="A71" i="27"/>
  <c r="A128" i="27"/>
  <c r="A132" i="27"/>
  <c r="A195" i="27"/>
  <c r="AB196" i="21"/>
  <c r="G111" i="21"/>
  <c r="X185" i="21"/>
  <c r="AB182" i="21"/>
  <c r="Z182" i="21"/>
  <c r="E96" i="21"/>
  <c r="C217" i="21"/>
  <c r="X124" i="21"/>
  <c r="O152" i="22"/>
  <c r="O119" i="22"/>
  <c r="I136" i="22"/>
  <c r="I199" i="22"/>
  <c r="G100" i="22"/>
  <c r="I191" i="22"/>
  <c r="E200" i="22"/>
  <c r="Z113" i="22"/>
  <c r="Z203" i="22"/>
  <c r="AB141" i="22"/>
  <c r="AJ104" i="22"/>
  <c r="AJ196" i="22"/>
  <c r="G194" i="24"/>
  <c r="V104" i="24"/>
  <c r="K151" i="24"/>
  <c r="Z138" i="24"/>
  <c r="T74" i="24"/>
  <c r="E197" i="24"/>
  <c r="V201" i="25"/>
  <c r="X65" i="25"/>
  <c r="X124" i="25"/>
  <c r="X195" i="25"/>
  <c r="E192" i="25"/>
  <c r="K151" i="25"/>
  <c r="Z138" i="25"/>
  <c r="X187" i="26"/>
  <c r="I99" i="26"/>
  <c r="T65" i="26"/>
  <c r="T124" i="26"/>
  <c r="K212" i="26"/>
  <c r="Z120" i="26"/>
  <c r="K190" i="26"/>
  <c r="X181" i="27"/>
  <c r="E200" i="27"/>
  <c r="E113" i="27"/>
  <c r="C148" i="27"/>
  <c r="C115" i="27"/>
  <c r="G206" i="27"/>
  <c r="G117" i="27"/>
  <c r="P215" i="27"/>
  <c r="A120" i="27"/>
  <c r="X68" i="27"/>
  <c r="I194" i="27"/>
  <c r="R97" i="27"/>
  <c r="C129" i="27"/>
  <c r="Z193" i="25"/>
  <c r="K107" i="25"/>
  <c r="Z63" i="25"/>
  <c r="C182" i="24"/>
  <c r="C189" i="25"/>
  <c r="R110" i="25"/>
  <c r="G192" i="27"/>
  <c r="V111" i="27"/>
  <c r="A71" i="26"/>
  <c r="A128" i="26"/>
  <c r="G198" i="21"/>
  <c r="AB108" i="21"/>
  <c r="K199" i="24"/>
  <c r="R191" i="25"/>
  <c r="C110" i="25"/>
  <c r="Q210" i="22"/>
  <c r="Q121" i="22"/>
  <c r="E147" i="24"/>
  <c r="P209" i="27"/>
  <c r="P115" i="27"/>
  <c r="X64" i="24"/>
  <c r="X125" i="24"/>
  <c r="I65" i="24"/>
  <c r="Z194" i="25"/>
  <c r="X205" i="26"/>
  <c r="X118" i="26"/>
  <c r="X205" i="21"/>
  <c r="X118" i="21"/>
  <c r="I74" i="21"/>
  <c r="I130" i="21"/>
  <c r="V197" i="22"/>
  <c r="A111" i="22"/>
  <c r="K195" i="24"/>
  <c r="Z107" i="24"/>
  <c r="V106" i="25"/>
  <c r="P72" i="26"/>
  <c r="A198" i="26"/>
  <c r="R183" i="27"/>
  <c r="X182" i="26"/>
  <c r="G116" i="22"/>
  <c r="C116" i="26"/>
  <c r="C115" i="24"/>
  <c r="R110" i="26"/>
  <c r="C117" i="22"/>
  <c r="A116" i="26"/>
  <c r="E119" i="22"/>
  <c r="C114" i="24"/>
  <c r="A112" i="26"/>
  <c r="P77" i="24"/>
  <c r="AF111" i="21"/>
  <c r="C116" i="21"/>
  <c r="Q199" i="22"/>
  <c r="T192" i="27"/>
  <c r="G195" i="27"/>
  <c r="C195" i="21"/>
  <c r="X107" i="21"/>
  <c r="AD198" i="21"/>
  <c r="I112" i="21"/>
  <c r="M201" i="21"/>
  <c r="M114" i="21"/>
  <c r="A98" i="21"/>
  <c r="A126" i="21"/>
  <c r="AJ198" i="21"/>
  <c r="O112" i="21"/>
  <c r="M98" i="21"/>
  <c r="M126" i="21"/>
  <c r="V213" i="22"/>
  <c r="V119" i="22"/>
  <c r="K188" i="22"/>
  <c r="AF191" i="22"/>
  <c r="Z208" i="24"/>
  <c r="Z117" i="24"/>
  <c r="I73" i="24"/>
  <c r="X197" i="24"/>
  <c r="R147" i="25"/>
  <c r="C100" i="25"/>
  <c r="T102" i="25"/>
  <c r="E134" i="25"/>
  <c r="I192" i="26"/>
  <c r="X111" i="26"/>
  <c r="A206" i="26"/>
  <c r="A117" i="26"/>
  <c r="Z45" i="26"/>
  <c r="K149" i="26"/>
  <c r="A182" i="27"/>
  <c r="P183" i="27"/>
  <c r="T201" i="27"/>
  <c r="T113" i="27"/>
  <c r="AF210" i="21"/>
  <c r="K119" i="21"/>
  <c r="A211" i="21"/>
  <c r="V121" i="21"/>
  <c r="Q151" i="21"/>
  <c r="AL138" i="21"/>
  <c r="I63" i="22"/>
  <c r="I125" i="22"/>
  <c r="O148" i="21"/>
  <c r="O115" i="21"/>
  <c r="X212" i="21"/>
  <c r="C124" i="21"/>
  <c r="AB219" i="22"/>
  <c r="G124" i="22"/>
  <c r="AL147" i="22"/>
  <c r="A82" i="22"/>
  <c r="M155" i="22"/>
  <c r="AH142" i="22"/>
  <c r="T209" i="24"/>
  <c r="T115" i="24"/>
  <c r="X100" i="24"/>
  <c r="X192" i="24"/>
  <c r="I39" i="24"/>
  <c r="X194" i="24"/>
  <c r="K183" i="25"/>
  <c r="I210" i="25"/>
  <c r="I64" i="25"/>
  <c r="G196" i="25"/>
  <c r="V109" i="25"/>
  <c r="X48" i="25"/>
  <c r="X131" i="25"/>
  <c r="E211" i="26"/>
  <c r="T121" i="26"/>
  <c r="K208" i="26"/>
  <c r="K118" i="26"/>
  <c r="C13" i="26"/>
  <c r="R119" i="26"/>
  <c r="I196" i="26"/>
  <c r="X109" i="26"/>
  <c r="I145" i="26"/>
  <c r="P208" i="27"/>
  <c r="P117" i="27"/>
  <c r="Z125" i="27"/>
  <c r="K65" i="27"/>
  <c r="Q25" i="14"/>
  <c r="K193" i="27"/>
  <c r="K97" i="27"/>
  <c r="K191" i="27"/>
  <c r="C208" i="21"/>
  <c r="C118" i="21"/>
  <c r="A187" i="22"/>
  <c r="V189" i="22"/>
  <c r="E219" i="21"/>
  <c r="Z125" i="21"/>
  <c r="V147" i="21"/>
  <c r="E186" i="22"/>
  <c r="Z187" i="22"/>
  <c r="E205" i="22"/>
  <c r="K72" i="22"/>
  <c r="K131" i="22"/>
  <c r="G206" i="24"/>
  <c r="G117" i="24"/>
  <c r="P191" i="24"/>
  <c r="A110" i="24"/>
  <c r="C68" i="24"/>
  <c r="C127" i="24"/>
  <c r="K185" i="25"/>
  <c r="Z99" i="25"/>
  <c r="V185" i="25"/>
  <c r="G190" i="25"/>
  <c r="V187" i="25"/>
  <c r="E200" i="25"/>
  <c r="E113" i="25"/>
  <c r="V64" i="25"/>
  <c r="V125" i="25"/>
  <c r="E137" i="25"/>
  <c r="X208" i="26"/>
  <c r="X117" i="26"/>
  <c r="T98" i="26"/>
  <c r="T129" i="26"/>
  <c r="P65" i="27"/>
  <c r="P124" i="27"/>
  <c r="V193" i="27"/>
  <c r="G107" i="27"/>
  <c r="V102" i="27"/>
  <c r="G134" i="27"/>
  <c r="Q206" i="21"/>
  <c r="Q117" i="21"/>
  <c r="G194" i="21"/>
  <c r="AB104" i="21"/>
  <c r="AD151" i="22"/>
  <c r="V99" i="21"/>
  <c r="V128" i="21"/>
  <c r="AD202" i="22"/>
  <c r="I116" i="22"/>
  <c r="A102" i="22"/>
  <c r="A130" i="22"/>
  <c r="E104" i="22"/>
  <c r="Z195" i="22"/>
  <c r="G200" i="24"/>
  <c r="G113" i="24"/>
  <c r="C198" i="24"/>
  <c r="K204" i="26"/>
  <c r="K116" i="26"/>
  <c r="P66" i="26"/>
  <c r="P122" i="26"/>
  <c r="V200" i="26"/>
  <c r="V114" i="26"/>
  <c r="Z151" i="26"/>
  <c r="K200" i="26"/>
  <c r="E132" i="26"/>
  <c r="E195" i="26"/>
  <c r="E74" i="26"/>
  <c r="E130" i="26"/>
  <c r="E70" i="26"/>
  <c r="T127" i="26"/>
  <c r="X205" i="27"/>
  <c r="X118" i="27"/>
  <c r="G204" i="27"/>
  <c r="G116" i="27"/>
  <c r="C187" i="27"/>
  <c r="R26" i="27"/>
  <c r="C121" i="27"/>
  <c r="C73" i="27"/>
  <c r="R197" i="27"/>
  <c r="A193" i="21"/>
  <c r="I97" i="21"/>
  <c r="AF209" i="21"/>
  <c r="AF115" i="21"/>
  <c r="V98" i="21"/>
  <c r="V129" i="21"/>
  <c r="AF215" i="21"/>
  <c r="K120" i="21"/>
  <c r="Z209" i="22"/>
  <c r="Z122" i="22"/>
  <c r="O212" i="22"/>
  <c r="O122" i="22"/>
  <c r="O216" i="22"/>
  <c r="AJ124" i="22"/>
  <c r="X193" i="21"/>
  <c r="C107" i="21"/>
  <c r="AD193" i="21"/>
  <c r="I107" i="21"/>
  <c r="AH68" i="22"/>
  <c r="AH129" i="22"/>
  <c r="AH69" i="22"/>
  <c r="AH128" i="22"/>
  <c r="AB106" i="22"/>
  <c r="G138" i="22"/>
  <c r="Q141" i="22"/>
  <c r="AL152" i="22"/>
  <c r="I201" i="24"/>
  <c r="I114" i="24"/>
  <c r="C186" i="24"/>
  <c r="R77" i="24"/>
  <c r="R65" i="24"/>
  <c r="R124" i="24"/>
  <c r="R196" i="24"/>
  <c r="C111" i="24"/>
  <c r="X182" i="25"/>
  <c r="T207" i="25"/>
  <c r="T116" i="25"/>
  <c r="A188" i="25"/>
  <c r="P66" i="25"/>
  <c r="P122" i="25"/>
  <c r="R188" i="25"/>
  <c r="C109" i="25"/>
  <c r="I74" i="25"/>
  <c r="I130" i="25"/>
  <c r="I98" i="25"/>
  <c r="I126" i="25"/>
  <c r="G105" i="26"/>
  <c r="X106" i="27"/>
  <c r="Z143" i="27"/>
  <c r="Z196" i="27"/>
  <c r="K70" i="27"/>
  <c r="Z127" i="27"/>
  <c r="K100" i="27"/>
  <c r="AF201" i="21"/>
  <c r="AF113" i="21"/>
  <c r="A70" i="21"/>
  <c r="V127" i="21"/>
  <c r="O70" i="21"/>
  <c r="AJ127" i="21"/>
  <c r="AB197" i="21"/>
  <c r="AL197" i="21"/>
  <c r="X184" i="21"/>
  <c r="I212" i="21"/>
  <c r="AD120" i="21"/>
  <c r="AD205" i="22"/>
  <c r="AD117" i="22"/>
  <c r="AF212" i="22"/>
  <c r="AF121" i="22"/>
  <c r="G77" i="22"/>
  <c r="AB201" i="22"/>
  <c r="V70" i="22"/>
  <c r="V126" i="22"/>
  <c r="AF70" i="22"/>
  <c r="AF126" i="22"/>
  <c r="G78" i="22"/>
  <c r="G134" i="22"/>
  <c r="E190" i="22"/>
  <c r="V192" i="22"/>
  <c r="A113" i="22"/>
  <c r="AL199" i="22"/>
  <c r="Q109" i="22"/>
  <c r="O202" i="22"/>
  <c r="AJ112" i="22"/>
  <c r="X103" i="22"/>
  <c r="X132" i="22"/>
  <c r="V102" i="22"/>
  <c r="V133" i="22"/>
  <c r="V215" i="24"/>
  <c r="G120" i="24"/>
  <c r="Z198" i="24"/>
  <c r="K112" i="24"/>
  <c r="C78" i="25"/>
  <c r="V97" i="25"/>
  <c r="G129" i="25"/>
  <c r="R133" i="26"/>
  <c r="C67" i="26"/>
  <c r="I147" i="27"/>
  <c r="X188" i="27"/>
  <c r="AB192" i="21"/>
  <c r="Z200" i="21"/>
  <c r="Z114" i="21"/>
  <c r="AJ186" i="21"/>
  <c r="Z186" i="21"/>
  <c r="AB220" i="21"/>
  <c r="G122" i="21"/>
  <c r="V102" i="21"/>
  <c r="A134" i="21"/>
  <c r="Z71" i="21"/>
  <c r="Z195" i="21"/>
  <c r="AJ100" i="21"/>
  <c r="E200" i="21"/>
  <c r="E113" i="21"/>
  <c r="AB148" i="21"/>
  <c r="Z207" i="21"/>
  <c r="Z116" i="21"/>
  <c r="AL207" i="21"/>
  <c r="AL116" i="21"/>
  <c r="O182" i="21"/>
  <c r="Q151" i="22"/>
  <c r="K214" i="21"/>
  <c r="AF123" i="21"/>
  <c r="E197" i="21"/>
  <c r="AJ204" i="22"/>
  <c r="AJ118" i="22"/>
  <c r="Z101" i="22"/>
  <c r="E133" i="22"/>
  <c r="AL108" i="22"/>
  <c r="AF83" i="22"/>
  <c r="AJ109" i="22"/>
  <c r="O135" i="22"/>
  <c r="M74" i="22"/>
  <c r="AH131" i="22"/>
  <c r="T200" i="24"/>
  <c r="T114" i="24"/>
  <c r="Z182" i="24"/>
  <c r="K96" i="24"/>
  <c r="V201" i="24"/>
  <c r="V113" i="24"/>
  <c r="R102" i="24"/>
  <c r="C134" i="24"/>
  <c r="Z147" i="24"/>
  <c r="Z195" i="24"/>
  <c r="K105" i="24"/>
  <c r="I100" i="24"/>
  <c r="Z181" i="25"/>
  <c r="G194" i="25"/>
  <c r="V104" i="25"/>
  <c r="T199" i="25"/>
  <c r="X72" i="25"/>
  <c r="I198" i="25"/>
  <c r="V98" i="25"/>
  <c r="V129" i="25"/>
  <c r="G65" i="26"/>
  <c r="T188" i="26"/>
  <c r="E109" i="26"/>
  <c r="P196" i="26"/>
  <c r="A111" i="26"/>
  <c r="K201" i="27"/>
  <c r="K114" i="27"/>
  <c r="T200" i="27"/>
  <c r="T114" i="27"/>
  <c r="C151" i="27"/>
  <c r="R138" i="27"/>
  <c r="R99" i="27"/>
  <c r="R128" i="27"/>
  <c r="I132" i="27"/>
  <c r="I195" i="27"/>
  <c r="A190" i="21"/>
  <c r="E204" i="21"/>
  <c r="E116" i="21"/>
  <c r="AF196" i="21"/>
  <c r="K111" i="21"/>
  <c r="AD185" i="21"/>
  <c r="V182" i="21"/>
  <c r="A96" i="21"/>
  <c r="I217" i="21"/>
  <c r="AD124" i="21"/>
  <c r="Q152" i="22"/>
  <c r="Q119" i="22"/>
  <c r="I100" i="22"/>
  <c r="Q191" i="22"/>
  <c r="M200" i="22"/>
  <c r="AH113" i="22"/>
  <c r="AH203" i="22"/>
  <c r="V141" i="22"/>
  <c r="AH104" i="22"/>
  <c r="K194" i="24"/>
  <c r="Z104" i="24"/>
  <c r="E151" i="24"/>
  <c r="T138" i="24"/>
  <c r="Z74" i="24"/>
  <c r="K197" i="24"/>
  <c r="I96" i="25"/>
  <c r="P201" i="25"/>
  <c r="P113" i="25"/>
  <c r="Z65" i="25"/>
  <c r="Z124" i="25"/>
  <c r="V195" i="25"/>
  <c r="G105" i="25"/>
  <c r="G192" i="25"/>
  <c r="G151" i="25"/>
  <c r="V138" i="25"/>
  <c r="P187" i="26"/>
  <c r="A99" i="26"/>
  <c r="V65" i="26"/>
  <c r="V124" i="26"/>
  <c r="E212" i="26"/>
  <c r="T120" i="26"/>
  <c r="E190" i="26"/>
  <c r="R181" i="27"/>
  <c r="G200" i="27"/>
  <c r="G113" i="27"/>
  <c r="K148" i="27"/>
  <c r="K115" i="27"/>
  <c r="A206" i="27"/>
  <c r="A117" i="27"/>
  <c r="V215" i="27"/>
  <c r="G120" i="27"/>
  <c r="Z68" i="27"/>
  <c r="K194" i="27"/>
  <c r="X97" i="27"/>
  <c r="I129" i="27"/>
  <c r="C105" i="25"/>
  <c r="I196" i="22"/>
  <c r="AD115" i="22"/>
  <c r="A189" i="25"/>
  <c r="P110" i="25"/>
  <c r="AD152" i="22"/>
  <c r="R215" i="25"/>
  <c r="C120" i="25"/>
  <c r="A198" i="21"/>
  <c r="V108" i="21"/>
  <c r="C199" i="24"/>
  <c r="V191" i="25"/>
  <c r="G110" i="25"/>
  <c r="A185" i="22"/>
  <c r="I210" i="22"/>
  <c r="I121" i="22"/>
  <c r="K147" i="24"/>
  <c r="Z188" i="24"/>
  <c r="V209" i="27"/>
  <c r="V115" i="27"/>
  <c r="E215" i="22"/>
  <c r="Z125" i="22"/>
  <c r="R194" i="25"/>
  <c r="R205" i="26"/>
  <c r="R118" i="26"/>
  <c r="AJ205" i="21"/>
  <c r="AJ118" i="21"/>
  <c r="O74" i="21"/>
  <c r="O130" i="21"/>
  <c r="AD197" i="22"/>
  <c r="T209" i="25"/>
  <c r="T115" i="25"/>
  <c r="K183" i="26"/>
  <c r="X183" i="27"/>
  <c r="R182" i="26"/>
  <c r="C96" i="26"/>
  <c r="T111" i="25"/>
  <c r="K115" i="24"/>
  <c r="V107" i="24"/>
  <c r="G119" i="22"/>
  <c r="M111" i="22"/>
  <c r="K119" i="22"/>
  <c r="O120" i="22"/>
  <c r="AJ115" i="21"/>
  <c r="E191" i="24"/>
  <c r="X114" i="24"/>
  <c r="E67" i="26"/>
  <c r="G109" i="21"/>
  <c r="I109" i="25"/>
  <c r="C111" i="26"/>
  <c r="E118" i="22"/>
  <c r="I114" i="22"/>
  <c r="Z191" i="21"/>
  <c r="P193" i="24"/>
  <c r="T113" i="24"/>
  <c r="Z191" i="27"/>
  <c r="V113" i="25"/>
  <c r="X198" i="21"/>
  <c r="C112" i="21"/>
  <c r="AF181" i="21"/>
  <c r="K186" i="21"/>
  <c r="Q201" i="21"/>
  <c r="Q114" i="21"/>
  <c r="G98" i="21"/>
  <c r="G126" i="21"/>
  <c r="I98" i="21"/>
  <c r="I126" i="21"/>
  <c r="A197" i="22"/>
  <c r="V107" i="22"/>
  <c r="G220" i="21"/>
  <c r="AB119" i="21"/>
  <c r="I220" i="21"/>
  <c r="AD119" i="21"/>
  <c r="Q204" i="22"/>
  <c r="Q117" i="22"/>
  <c r="AD181" i="21"/>
  <c r="I186" i="21"/>
  <c r="A201" i="21"/>
  <c r="A114" i="21"/>
  <c r="Q98" i="21"/>
  <c r="Q126" i="21"/>
  <c r="AB213" i="22"/>
  <c r="AB119" i="22"/>
  <c r="G188" i="22"/>
  <c r="AB191" i="22"/>
  <c r="I197" i="22"/>
  <c r="AD107" i="22"/>
  <c r="O220" i="21"/>
  <c r="AJ119" i="21"/>
  <c r="K204" i="22"/>
  <c r="E189" i="22"/>
  <c r="A122" i="24"/>
  <c r="P64" i="24"/>
  <c r="R208" i="24"/>
  <c r="R117" i="24"/>
  <c r="A73" i="24"/>
  <c r="P197" i="24"/>
  <c r="A38" i="24"/>
  <c r="A149" i="24"/>
  <c r="P61" i="25"/>
  <c r="P119" i="25"/>
  <c r="Z102" i="25"/>
  <c r="K134" i="25"/>
  <c r="I206" i="26"/>
  <c r="I117" i="26"/>
  <c r="V201" i="27"/>
  <c r="V113" i="27"/>
  <c r="X194" i="27"/>
  <c r="A183" i="21"/>
  <c r="X210" i="21"/>
  <c r="C119" i="21"/>
  <c r="K100" i="21"/>
  <c r="AF191" i="21"/>
  <c r="C211" i="21"/>
  <c r="X121" i="21"/>
  <c r="Q211" i="21"/>
  <c r="AL121" i="21"/>
  <c r="A151" i="21"/>
  <c r="V138" i="21"/>
  <c r="Z214" i="22"/>
  <c r="E123" i="22"/>
  <c r="A148" i="21"/>
  <c r="A115" i="21"/>
  <c r="V212" i="21"/>
  <c r="A124" i="21"/>
  <c r="X219" i="22"/>
  <c r="C124" i="22"/>
  <c r="Z147" i="22"/>
  <c r="K82" i="22"/>
  <c r="AH200" i="22"/>
  <c r="M115" i="22"/>
  <c r="O155" i="22"/>
  <c r="AJ142" i="22"/>
  <c r="K155" i="22"/>
  <c r="AF142" i="22"/>
  <c r="P209" i="24"/>
  <c r="P115" i="24"/>
  <c r="T100" i="24"/>
  <c r="T192" i="24"/>
  <c r="E39" i="24"/>
  <c r="T194" i="24"/>
  <c r="E212" i="25"/>
  <c r="T120" i="25"/>
  <c r="T48" i="25"/>
  <c r="T131" i="25"/>
  <c r="T147" i="26"/>
  <c r="E100" i="26"/>
  <c r="A211" i="26"/>
  <c r="P121" i="26"/>
  <c r="A208" i="26"/>
  <c r="A118" i="26"/>
  <c r="V51" i="26"/>
  <c r="V119" i="26"/>
  <c r="C196" i="26"/>
  <c r="R109" i="26"/>
  <c r="A212" i="27"/>
  <c r="P120" i="27"/>
  <c r="R125" i="27"/>
  <c r="C65" i="27"/>
  <c r="Q17" i="14"/>
  <c r="C193" i="27"/>
  <c r="E97" i="27"/>
  <c r="E191" i="27"/>
  <c r="I208" i="21"/>
  <c r="I118" i="21"/>
  <c r="I187" i="22"/>
  <c r="AD189" i="22"/>
  <c r="K219" i="21"/>
  <c r="AF125" i="21"/>
  <c r="AD147" i="21"/>
  <c r="AL147" i="21"/>
  <c r="E193" i="22"/>
  <c r="Z114" i="22"/>
  <c r="K193" i="22"/>
  <c r="AF114" i="22"/>
  <c r="M186" i="22"/>
  <c r="AH187" i="22"/>
  <c r="M205" i="22"/>
  <c r="M118" i="22"/>
  <c r="M72" i="22"/>
  <c r="M131" i="22"/>
  <c r="X191" i="24"/>
  <c r="I110" i="24"/>
  <c r="I97" i="24"/>
  <c r="I191" i="24"/>
  <c r="E68" i="24"/>
  <c r="E127" i="24"/>
  <c r="G185" i="25"/>
  <c r="V99" i="25"/>
  <c r="P185" i="25"/>
  <c r="Z187" i="25"/>
  <c r="T64" i="25"/>
  <c r="T125" i="25"/>
  <c r="I99" i="25"/>
  <c r="X193" i="25"/>
  <c r="G137" i="25"/>
  <c r="Z208" i="26"/>
  <c r="Z117" i="26"/>
  <c r="Z98" i="26"/>
  <c r="Z129" i="26"/>
  <c r="I183" i="27"/>
  <c r="X185" i="27"/>
  <c r="T65" i="27"/>
  <c r="T124" i="27"/>
  <c r="R193" i="27"/>
  <c r="C107" i="27"/>
  <c r="T102" i="27"/>
  <c r="E134" i="27"/>
  <c r="G206" i="21"/>
  <c r="G117" i="21"/>
  <c r="M194" i="21"/>
  <c r="AH104" i="21"/>
  <c r="X151" i="22"/>
  <c r="AB99" i="21"/>
  <c r="AB128" i="21"/>
  <c r="V202" i="22"/>
  <c r="A116" i="22"/>
  <c r="E102" i="22"/>
  <c r="E130" i="22"/>
  <c r="Q104" i="22"/>
  <c r="A200" i="24"/>
  <c r="A113" i="24"/>
  <c r="K198" i="24"/>
  <c r="R98" i="24"/>
  <c r="R129" i="24"/>
  <c r="E204" i="26"/>
  <c r="E116" i="26"/>
  <c r="X66" i="26"/>
  <c r="X122" i="26"/>
  <c r="P151" i="26"/>
  <c r="A200" i="26"/>
  <c r="I132" i="26"/>
  <c r="I195" i="26"/>
  <c r="K74" i="26"/>
  <c r="K130" i="26"/>
  <c r="I70" i="26"/>
  <c r="X127" i="26"/>
  <c r="P205" i="27"/>
  <c r="P118" i="27"/>
  <c r="I204" i="27"/>
  <c r="I116" i="27"/>
  <c r="G187" i="27"/>
  <c r="X26" i="27"/>
  <c r="I121" i="27"/>
  <c r="I73" i="27"/>
  <c r="X197" i="27"/>
  <c r="Q193" i="21"/>
  <c r="G97" i="21"/>
  <c r="V209" i="21"/>
  <c r="V115" i="21"/>
  <c r="AB98" i="21"/>
  <c r="AB129" i="21"/>
  <c r="AD215" i="21"/>
  <c r="I120" i="21"/>
  <c r="A189" i="21"/>
  <c r="V110" i="21"/>
  <c r="AB209" i="22"/>
  <c r="AB122" i="22"/>
  <c r="I212" i="22"/>
  <c r="I122" i="22"/>
  <c r="E216" i="22"/>
  <c r="Z124" i="22"/>
  <c r="AH193" i="21"/>
  <c r="M107" i="21"/>
  <c r="AF68" i="22"/>
  <c r="AF129" i="22"/>
  <c r="AB69" i="22"/>
  <c r="AB128" i="22"/>
  <c r="Q103" i="22"/>
  <c r="AL197" i="22"/>
  <c r="AL106" i="22"/>
  <c r="Q138" i="22"/>
  <c r="K141" i="22"/>
  <c r="AF152" i="22"/>
  <c r="R210" i="24"/>
  <c r="C119" i="24"/>
  <c r="G186" i="24"/>
  <c r="V77" i="24"/>
  <c r="Z65" i="24"/>
  <c r="Z124" i="24"/>
  <c r="E99" i="24"/>
  <c r="T193" i="24"/>
  <c r="Z196" i="24"/>
  <c r="R182" i="25"/>
  <c r="X207" i="25"/>
  <c r="X116" i="25"/>
  <c r="C188" i="25"/>
  <c r="R106" i="25"/>
  <c r="Z66" i="25"/>
  <c r="Z122" i="25"/>
  <c r="V188" i="25"/>
  <c r="G109" i="25"/>
  <c r="C74" i="25"/>
  <c r="C130" i="25"/>
  <c r="C98" i="25"/>
  <c r="C126" i="25"/>
  <c r="I147" i="26"/>
  <c r="C105" i="26"/>
  <c r="E98" i="26"/>
  <c r="E126" i="26"/>
  <c r="T106" i="27"/>
  <c r="G68" i="27"/>
  <c r="G127" i="27"/>
  <c r="E70" i="27"/>
  <c r="T127" i="27"/>
  <c r="A196" i="27"/>
  <c r="P109" i="27"/>
  <c r="A100" i="27"/>
  <c r="AJ201" i="21"/>
  <c r="AJ113" i="21"/>
  <c r="G70" i="21"/>
  <c r="AB127" i="21"/>
  <c r="AF197" i="21"/>
  <c r="Z184" i="21"/>
  <c r="C212" i="21"/>
  <c r="X120" i="21"/>
  <c r="V205" i="22"/>
  <c r="V117" i="22"/>
  <c r="AJ205" i="22"/>
  <c r="AJ117" i="22"/>
  <c r="AL212" i="22"/>
  <c r="AL121" i="22"/>
  <c r="K77" i="22"/>
  <c r="AF201" i="22"/>
  <c r="AJ70" i="22"/>
  <c r="AJ126" i="22"/>
  <c r="M78" i="22"/>
  <c r="M134" i="22"/>
  <c r="C78" i="22"/>
  <c r="C134" i="22"/>
  <c r="M190" i="22"/>
  <c r="AJ192" i="22"/>
  <c r="O113" i="22"/>
  <c r="Z199" i="22"/>
  <c r="E109" i="22"/>
  <c r="I202" i="22"/>
  <c r="AD112" i="22"/>
  <c r="AD103" i="22"/>
  <c r="AD132" i="22"/>
  <c r="I210" i="24"/>
  <c r="I64" i="24"/>
  <c r="AH102" i="22"/>
  <c r="AH133" i="22"/>
  <c r="P215" i="24"/>
  <c r="A120" i="24"/>
  <c r="T198" i="24"/>
  <c r="E112" i="24"/>
  <c r="G78" i="25"/>
  <c r="P189" i="26"/>
  <c r="AJ192" i="21"/>
  <c r="X200" i="21"/>
  <c r="X114" i="21"/>
  <c r="AD186" i="21"/>
  <c r="AH220" i="21"/>
  <c r="M122" i="21"/>
  <c r="AB102" i="21"/>
  <c r="G134" i="21"/>
  <c r="AF71" i="21"/>
  <c r="AF195" i="21"/>
  <c r="AH100" i="21"/>
  <c r="K200" i="21"/>
  <c r="Z148" i="21"/>
  <c r="AB207" i="21"/>
  <c r="AB116" i="21"/>
  <c r="A182" i="21"/>
  <c r="E151" i="22"/>
  <c r="G214" i="21"/>
  <c r="AB123" i="21"/>
  <c r="K197" i="21"/>
  <c r="AD204" i="22"/>
  <c r="AD118" i="22"/>
  <c r="AD101" i="22"/>
  <c r="I133" i="22"/>
  <c r="V108" i="22"/>
  <c r="AL83" i="22"/>
  <c r="Z109" i="22"/>
  <c r="Q135" i="22"/>
  <c r="K135" i="22"/>
  <c r="Q74" i="22"/>
  <c r="AL131" i="22"/>
  <c r="X102" i="24"/>
  <c r="I134" i="24"/>
  <c r="A208" i="24"/>
  <c r="A118" i="24"/>
  <c r="T195" i="24"/>
  <c r="R181" i="25"/>
  <c r="V199" i="25"/>
  <c r="I79" i="25"/>
  <c r="P98" i="25"/>
  <c r="P129" i="25"/>
  <c r="A65" i="26"/>
  <c r="Z188" i="26"/>
  <c r="E201" i="27"/>
  <c r="E114" i="27"/>
  <c r="C131" i="27"/>
  <c r="Z200" i="27"/>
  <c r="Z114" i="27"/>
  <c r="G151" i="27"/>
  <c r="V138" i="27"/>
  <c r="T99" i="27"/>
  <c r="T128" i="27"/>
  <c r="C132" i="27"/>
  <c r="C195" i="27"/>
  <c r="K204" i="21"/>
  <c r="K116" i="21"/>
  <c r="V196" i="21"/>
  <c r="A111" i="21"/>
  <c r="AJ185" i="21"/>
  <c r="AL182" i="21"/>
  <c r="Q96" i="21"/>
  <c r="O217" i="21"/>
  <c r="AJ124" i="21"/>
  <c r="G208" i="22"/>
  <c r="G120" i="22"/>
  <c r="I152" i="22"/>
  <c r="I119" i="22"/>
  <c r="M136" i="22"/>
  <c r="M199" i="22"/>
  <c r="Q100" i="22"/>
  <c r="C191" i="22"/>
  <c r="A200" i="22"/>
  <c r="V113" i="22"/>
  <c r="K200" i="22"/>
  <c r="AF113" i="22"/>
  <c r="AB203" i="22"/>
  <c r="X141" i="22"/>
  <c r="V104" i="22"/>
  <c r="V196" i="22"/>
  <c r="AL104" i="22"/>
  <c r="AL196" i="22"/>
  <c r="Z148" i="24"/>
  <c r="G192" i="24"/>
  <c r="V111" i="24"/>
  <c r="E148" i="24"/>
  <c r="E115" i="24"/>
  <c r="G151" i="24"/>
  <c r="V138" i="24"/>
  <c r="A96" i="25"/>
  <c r="E208" i="25"/>
  <c r="E118" i="25"/>
  <c r="T201" i="25"/>
  <c r="T113" i="25"/>
  <c r="T65" i="25"/>
  <c r="T124" i="25"/>
  <c r="I211" i="25"/>
  <c r="X121" i="25"/>
  <c r="A192" i="25"/>
  <c r="C151" i="25"/>
  <c r="R138" i="25"/>
  <c r="A70" i="25"/>
  <c r="P127" i="25"/>
  <c r="E186" i="26"/>
  <c r="X65" i="26"/>
  <c r="X124" i="26"/>
  <c r="Z181" i="26"/>
  <c r="G212" i="26"/>
  <c r="V120" i="26"/>
  <c r="G190" i="26"/>
  <c r="E78" i="26"/>
  <c r="V181" i="27"/>
  <c r="T182" i="27"/>
  <c r="E96" i="27"/>
  <c r="A200" i="27"/>
  <c r="A113" i="27"/>
  <c r="E148" i="27"/>
  <c r="E115" i="27"/>
  <c r="T215" i="27"/>
  <c r="E120" i="27"/>
  <c r="E105" i="25"/>
  <c r="K196" i="22"/>
  <c r="AF115" i="22"/>
  <c r="E189" i="25"/>
  <c r="T110" i="25"/>
  <c r="P185" i="27"/>
  <c r="AH152" i="22"/>
  <c r="Z215" i="25"/>
  <c r="K120" i="25"/>
  <c r="I198" i="21"/>
  <c r="AD108" i="21"/>
  <c r="R184" i="24"/>
  <c r="C187" i="25"/>
  <c r="V100" i="25"/>
  <c r="K185" i="22"/>
  <c r="O210" i="22"/>
  <c r="O121" i="22"/>
  <c r="A147" i="24"/>
  <c r="X184" i="27"/>
  <c r="K215" i="22"/>
  <c r="AF125" i="22"/>
  <c r="T194" i="25"/>
  <c r="X197" i="22"/>
  <c r="A183" i="24"/>
  <c r="P185" i="24"/>
  <c r="Z209" i="25"/>
  <c r="Z115" i="25"/>
  <c r="C183" i="26"/>
  <c r="E107" i="26"/>
  <c r="Z114" i="24"/>
  <c r="K107" i="26"/>
  <c r="V109" i="26"/>
  <c r="C113" i="25"/>
  <c r="M119" i="22"/>
  <c r="I116" i="26"/>
  <c r="P110" i="26"/>
  <c r="Z77" i="24"/>
  <c r="G63" i="27"/>
  <c r="P109" i="25"/>
  <c r="T114" i="26"/>
  <c r="K114" i="21"/>
  <c r="AJ110" i="21"/>
  <c r="A109" i="26"/>
  <c r="K115" i="22"/>
  <c r="C99" i="26"/>
  <c r="Z104" i="25"/>
  <c r="T196" i="27"/>
  <c r="R192" i="24"/>
  <c r="I198" i="26"/>
  <c r="AH189" i="22"/>
  <c r="X213" i="22"/>
  <c r="X119" i="22"/>
  <c r="Z181" i="21"/>
  <c r="E186" i="21"/>
  <c r="C98" i="21"/>
  <c r="C126" i="21"/>
  <c r="AD213" i="22"/>
  <c r="AD119" i="22"/>
  <c r="X181" i="21"/>
  <c r="C186" i="21"/>
  <c r="I201" i="21"/>
  <c r="I114" i="21"/>
  <c r="A195" i="21"/>
  <c r="V107" i="21"/>
  <c r="AH198" i="21"/>
  <c r="M112" i="21"/>
  <c r="AJ181" i="21"/>
  <c r="O186" i="21"/>
  <c r="G201" i="21"/>
  <c r="G114" i="21"/>
  <c r="K98" i="21"/>
  <c r="K126" i="21"/>
  <c r="AH213" i="22"/>
  <c r="AH119" i="22"/>
  <c r="E188" i="22"/>
  <c r="Z191" i="22"/>
  <c r="C188" i="22"/>
  <c r="X191" i="22"/>
  <c r="Q197" i="22"/>
  <c r="AL107" i="22"/>
  <c r="A220" i="21"/>
  <c r="V119" i="21"/>
  <c r="E204" i="22"/>
  <c r="E117" i="22"/>
  <c r="M189" i="22"/>
  <c r="C122" i="24"/>
  <c r="R64" i="24"/>
  <c r="T208" i="24"/>
  <c r="T117" i="24"/>
  <c r="K73" i="24"/>
  <c r="Z197" i="24"/>
  <c r="E70" i="24"/>
  <c r="T127" i="24"/>
  <c r="G38" i="24"/>
  <c r="G149" i="24"/>
  <c r="P147" i="25"/>
  <c r="A100" i="25"/>
  <c r="E25" i="25"/>
  <c r="T119" i="25"/>
  <c r="V102" i="25"/>
  <c r="G134" i="25"/>
  <c r="G206" i="26"/>
  <c r="G117" i="26"/>
  <c r="K68" i="26"/>
  <c r="K127" i="26"/>
  <c r="G182" i="27"/>
  <c r="V183" i="27"/>
  <c r="P201" i="27"/>
  <c r="P113" i="27"/>
  <c r="Z194" i="27"/>
  <c r="E74" i="27"/>
  <c r="E130" i="27"/>
  <c r="G183" i="21"/>
  <c r="K211" i="21"/>
  <c r="AF121" i="21"/>
  <c r="G151" i="21"/>
  <c r="AB138" i="21"/>
  <c r="V214" i="22"/>
  <c r="A123" i="22"/>
  <c r="E148" i="21"/>
  <c r="AD212" i="21"/>
  <c r="I124" i="21"/>
  <c r="AL219" i="22"/>
  <c r="Q124" i="22"/>
  <c r="V147" i="22"/>
  <c r="M82" i="22"/>
  <c r="AB200" i="22"/>
  <c r="G115" i="22"/>
  <c r="I155" i="22"/>
  <c r="AD142" i="22"/>
  <c r="R209" i="24"/>
  <c r="R115" i="24"/>
  <c r="E71" i="24"/>
  <c r="E128" i="24"/>
  <c r="Z100" i="24"/>
  <c r="Z192" i="24"/>
  <c r="K39" i="24"/>
  <c r="Z194" i="24"/>
  <c r="E210" i="25"/>
  <c r="E64" i="25"/>
  <c r="I212" i="25"/>
  <c r="X120" i="25"/>
  <c r="Z133" i="25"/>
  <c r="K67" i="25"/>
  <c r="P48" i="25"/>
  <c r="P131" i="25"/>
  <c r="V147" i="26"/>
  <c r="G100" i="26"/>
  <c r="T209" i="26"/>
  <c r="T115" i="26"/>
  <c r="C211" i="26"/>
  <c r="R121" i="26"/>
  <c r="X64" i="26"/>
  <c r="X125" i="26"/>
  <c r="T12" i="26"/>
  <c r="E145" i="26"/>
  <c r="E212" i="27"/>
  <c r="T120" i="27"/>
  <c r="T125" i="27"/>
  <c r="E65" i="27"/>
  <c r="I69" i="27"/>
  <c r="I193" i="27"/>
  <c r="O208" i="21"/>
  <c r="O118" i="21"/>
  <c r="Q187" i="22"/>
  <c r="AL189" i="22"/>
  <c r="G219" i="21"/>
  <c r="AB125" i="21"/>
  <c r="AJ147" i="21"/>
  <c r="V188" i="21"/>
  <c r="A109" i="21"/>
  <c r="A186" i="22"/>
  <c r="V187" i="22"/>
  <c r="G205" i="22"/>
  <c r="G118" i="22"/>
  <c r="Q72" i="22"/>
  <c r="Q131" i="22"/>
  <c r="R191" i="24"/>
  <c r="C110" i="24"/>
  <c r="C97" i="24"/>
  <c r="C191" i="24"/>
  <c r="K68" i="24"/>
  <c r="K127" i="24"/>
  <c r="Z185" i="25"/>
  <c r="K190" i="25"/>
  <c r="T210" i="25"/>
  <c r="E119" i="25"/>
  <c r="I200" i="25"/>
  <c r="I113" i="25"/>
  <c r="P64" i="25"/>
  <c r="P125" i="25"/>
  <c r="A65" i="25"/>
  <c r="I137" i="25"/>
  <c r="Z65" i="27"/>
  <c r="Z124" i="27"/>
  <c r="X193" i="27"/>
  <c r="I107" i="27"/>
  <c r="Z102" i="27"/>
  <c r="K134" i="27"/>
  <c r="O206" i="21"/>
  <c r="O117" i="21"/>
  <c r="A194" i="21"/>
  <c r="V104" i="21"/>
  <c r="AL151" i="22"/>
  <c r="AL99" i="21"/>
  <c r="AL128" i="21"/>
  <c r="K102" i="22"/>
  <c r="K130" i="22"/>
  <c r="O104" i="22"/>
  <c r="C200" i="24"/>
  <c r="C113" i="24"/>
  <c r="E198" i="24"/>
  <c r="T108" i="24"/>
  <c r="X98" i="24"/>
  <c r="X129" i="24"/>
  <c r="T210" i="26"/>
  <c r="E119" i="26"/>
  <c r="V151" i="26"/>
  <c r="G200" i="26"/>
  <c r="C132" i="26"/>
  <c r="C195" i="26"/>
  <c r="I74" i="26"/>
  <c r="I130" i="26"/>
  <c r="K70" i="26"/>
  <c r="Z127" i="26"/>
  <c r="V205" i="27"/>
  <c r="V118" i="27"/>
  <c r="A208" i="27"/>
  <c r="A118" i="27"/>
  <c r="E187" i="27"/>
  <c r="C198" i="27"/>
  <c r="R108" i="27"/>
  <c r="P26" i="27"/>
  <c r="A121" i="27"/>
  <c r="M193" i="21"/>
  <c r="O97" i="21"/>
  <c r="AB209" i="21"/>
  <c r="AB115" i="21"/>
  <c r="AF98" i="21"/>
  <c r="AF129" i="21"/>
  <c r="AL215" i="21"/>
  <c r="Q120" i="21"/>
  <c r="G189" i="21"/>
  <c r="AB110" i="21"/>
  <c r="AD209" i="22"/>
  <c r="AD122" i="22"/>
  <c r="AF209" i="22"/>
  <c r="AF122" i="22"/>
  <c r="Q212" i="22"/>
  <c r="Q122" i="22"/>
  <c r="G216" i="22"/>
  <c r="AB124" i="22"/>
  <c r="AB193" i="21"/>
  <c r="G107" i="21"/>
  <c r="Z68" i="22"/>
  <c r="Z129" i="22"/>
  <c r="V69" i="22"/>
  <c r="V128" i="22"/>
  <c r="X69" i="22"/>
  <c r="X128" i="22"/>
  <c r="AH106" i="22"/>
  <c r="M138" i="22"/>
  <c r="E141" i="22"/>
  <c r="Z152" i="22"/>
  <c r="T210" i="24"/>
  <c r="E119" i="24"/>
  <c r="I186" i="24"/>
  <c r="X77" i="24"/>
  <c r="P65" i="24"/>
  <c r="P124" i="24"/>
  <c r="T196" i="24"/>
  <c r="E111" i="24"/>
  <c r="Z182" i="25"/>
  <c r="E188" i="25"/>
  <c r="T66" i="25"/>
  <c r="T122" i="25"/>
  <c r="P188" i="25"/>
  <c r="A109" i="25"/>
  <c r="K74" i="25"/>
  <c r="K130" i="25"/>
  <c r="K68" i="25"/>
  <c r="K127" i="25"/>
  <c r="K98" i="25"/>
  <c r="K126" i="25"/>
  <c r="T183" i="26"/>
  <c r="X207" i="26"/>
  <c r="X116" i="26"/>
  <c r="X198" i="26"/>
  <c r="I112" i="26"/>
  <c r="K98" i="26"/>
  <c r="K126" i="26"/>
  <c r="Z106" i="27"/>
  <c r="I68" i="27"/>
  <c r="I127" i="27"/>
  <c r="I70" i="27"/>
  <c r="X127" i="27"/>
  <c r="C196" i="27"/>
  <c r="R109" i="27"/>
  <c r="G100" i="27"/>
  <c r="V191" i="27"/>
  <c r="Z201" i="21"/>
  <c r="E70" i="21"/>
  <c r="Z127" i="21"/>
  <c r="AH197" i="21"/>
  <c r="AF184" i="21"/>
  <c r="E212" i="21"/>
  <c r="Z120" i="21"/>
  <c r="Z205" i="22"/>
  <c r="Z117" i="22"/>
  <c r="X212" i="22"/>
  <c r="X121" i="22"/>
  <c r="AJ212" i="22"/>
  <c r="AJ121" i="22"/>
  <c r="M77" i="22"/>
  <c r="AH201" i="22"/>
  <c r="AD70" i="22"/>
  <c r="AD126" i="22"/>
  <c r="E78" i="22"/>
  <c r="E134" i="22"/>
  <c r="G190" i="22"/>
  <c r="AH192" i="22"/>
  <c r="M113" i="22"/>
  <c r="AB199" i="22"/>
  <c r="G109" i="22"/>
  <c r="AF199" i="22"/>
  <c r="K109" i="22"/>
  <c r="E202" i="22"/>
  <c r="Z112" i="22"/>
  <c r="Z103" i="22"/>
  <c r="Z132" i="22"/>
  <c r="K210" i="24"/>
  <c r="K64" i="24"/>
  <c r="AL102" i="22"/>
  <c r="AL133" i="22"/>
  <c r="E78" i="25"/>
  <c r="T189" i="26"/>
  <c r="R186" i="27"/>
  <c r="C101" i="27"/>
  <c r="V192" i="21"/>
  <c r="AD200" i="21"/>
  <c r="AD114" i="21"/>
  <c r="AL186" i="21"/>
  <c r="X220" i="21"/>
  <c r="C122" i="21"/>
  <c r="Z220" i="21"/>
  <c r="E122" i="21"/>
  <c r="AH102" i="21"/>
  <c r="M134" i="21"/>
  <c r="AB71" i="21"/>
  <c r="AB195" i="21"/>
  <c r="X100" i="21"/>
  <c r="AL100" i="21"/>
  <c r="Q200" i="21"/>
  <c r="Q113" i="21"/>
  <c r="AH148" i="21"/>
  <c r="AH207" i="21"/>
  <c r="AH116" i="21"/>
  <c r="G182" i="21"/>
  <c r="C151" i="22"/>
  <c r="M214" i="21"/>
  <c r="AH123" i="21"/>
  <c r="G197" i="21"/>
  <c r="AF204" i="22"/>
  <c r="AF118" i="22"/>
  <c r="V101" i="22"/>
  <c r="A133" i="22"/>
  <c r="AD108" i="22"/>
  <c r="AD83" i="22"/>
  <c r="AL109" i="22"/>
  <c r="I135" i="22"/>
  <c r="E74" i="22"/>
  <c r="Z131" i="22"/>
  <c r="O74" i="22"/>
  <c r="AJ131" i="22"/>
  <c r="P102" i="24"/>
  <c r="A134" i="24"/>
  <c r="K208" i="24"/>
  <c r="K118" i="24"/>
  <c r="V195" i="24"/>
  <c r="G105" i="24"/>
  <c r="T181" i="25"/>
  <c r="E194" i="25"/>
  <c r="T104" i="25"/>
  <c r="P199" i="25"/>
  <c r="A79" i="25"/>
  <c r="R98" i="25"/>
  <c r="R129" i="25"/>
  <c r="I65" i="26"/>
  <c r="X188" i="26"/>
  <c r="I109" i="26"/>
  <c r="C201" i="27"/>
  <c r="C114" i="27"/>
  <c r="G131" i="27"/>
  <c r="P200" i="27"/>
  <c r="P114" i="27"/>
  <c r="I151" i="27"/>
  <c r="X138" i="27"/>
  <c r="C71" i="27"/>
  <c r="C128" i="27"/>
  <c r="X99" i="27"/>
  <c r="X128" i="27"/>
  <c r="Q190" i="21"/>
  <c r="Q204" i="21"/>
  <c r="Q116" i="21"/>
  <c r="Z196" i="21"/>
  <c r="E111" i="21"/>
  <c r="Z185" i="21"/>
  <c r="AH185" i="21"/>
  <c r="AF182" i="21"/>
  <c r="K96" i="21"/>
  <c r="E217" i="21"/>
  <c r="Z124" i="21"/>
  <c r="M217" i="21"/>
  <c r="AH124" i="21"/>
  <c r="Q208" i="22"/>
  <c r="Q120" i="22"/>
  <c r="A152" i="22"/>
  <c r="A119" i="22"/>
  <c r="C136" i="22"/>
  <c r="C199" i="22"/>
  <c r="C100" i="22"/>
  <c r="E191" i="22"/>
  <c r="O200" i="22"/>
  <c r="AJ113" i="22"/>
  <c r="AD203" i="22"/>
  <c r="AJ203" i="22"/>
  <c r="AD141" i="22"/>
  <c r="AF104" i="22"/>
  <c r="AF196" i="22"/>
  <c r="P148" i="24"/>
  <c r="A192" i="24"/>
  <c r="P111" i="24"/>
  <c r="G148" i="24"/>
  <c r="G115" i="24"/>
  <c r="I151" i="24"/>
  <c r="X138" i="24"/>
  <c r="C96" i="25"/>
  <c r="G208" i="25"/>
  <c r="G118" i="25"/>
  <c r="R201" i="25"/>
  <c r="R113" i="25"/>
  <c r="R65" i="25"/>
  <c r="R124" i="25"/>
  <c r="K211" i="25"/>
  <c r="Z121" i="25"/>
  <c r="C192" i="25"/>
  <c r="R111" i="25"/>
  <c r="I151" i="25"/>
  <c r="X138" i="25"/>
  <c r="C70" i="25"/>
  <c r="R127" i="25"/>
  <c r="R65" i="26"/>
  <c r="R124" i="26"/>
  <c r="R181" i="26"/>
  <c r="I212" i="26"/>
  <c r="X120" i="26"/>
  <c r="A190" i="26"/>
  <c r="K78" i="26"/>
  <c r="P181" i="27"/>
  <c r="Z182" i="27"/>
  <c r="K96" i="27"/>
  <c r="C200" i="27"/>
  <c r="C113" i="27"/>
  <c r="G148" i="27"/>
  <c r="G115" i="27"/>
  <c r="R215" i="27"/>
  <c r="C120" i="27"/>
  <c r="T68" i="27"/>
  <c r="E194" i="27"/>
  <c r="Z193" i="24"/>
  <c r="K107" i="24"/>
  <c r="Z63" i="24"/>
  <c r="I105" i="25"/>
  <c r="A97" i="26"/>
  <c r="I184" i="21"/>
  <c r="A196" i="22"/>
  <c r="V115" i="22"/>
  <c r="Z185" i="27"/>
  <c r="C198" i="21"/>
  <c r="X108" i="21"/>
  <c r="V184" i="24"/>
  <c r="I187" i="25"/>
  <c r="Z100" i="25"/>
  <c r="I185" i="22"/>
  <c r="X188" i="24"/>
  <c r="I109" i="24"/>
  <c r="G147" i="24"/>
  <c r="V188" i="24"/>
  <c r="K65" i="25"/>
  <c r="P184" i="27"/>
  <c r="A189" i="27"/>
  <c r="X195" i="22"/>
  <c r="C114" i="22"/>
  <c r="AJ197" i="22"/>
  <c r="O111" i="22"/>
  <c r="G183" i="24"/>
  <c r="V185" i="24"/>
  <c r="E183" i="26"/>
  <c r="K79" i="27"/>
  <c r="Z108" i="24"/>
  <c r="Z109" i="26"/>
  <c r="C120" i="22"/>
  <c r="I120" i="22"/>
  <c r="P116" i="26"/>
  <c r="C111" i="22"/>
  <c r="Z116" i="26"/>
  <c r="K117" i="22"/>
  <c r="AJ119" i="22"/>
  <c r="AF119" i="22"/>
  <c r="G67" i="25"/>
  <c r="AH191" i="21"/>
  <c r="I183" i="26"/>
  <c r="A96" i="27"/>
  <c r="I189" i="27"/>
  <c r="A100" i="26"/>
  <c r="C197" i="22"/>
  <c r="X107" i="22"/>
  <c r="C220" i="21"/>
  <c r="X119" i="21"/>
  <c r="M204" i="22"/>
  <c r="M117" i="22"/>
  <c r="G122" i="24"/>
  <c r="V64" i="24"/>
  <c r="P208" i="24"/>
  <c r="P117" i="24"/>
  <c r="C73" i="24"/>
  <c r="R197" i="24"/>
  <c r="A70" i="24"/>
  <c r="P127" i="24"/>
  <c r="V61" i="25"/>
  <c r="V119" i="25"/>
  <c r="P102" i="25"/>
  <c r="A134" i="25"/>
  <c r="G194" i="26"/>
  <c r="V104" i="26"/>
  <c r="E192" i="26"/>
  <c r="T111" i="26"/>
  <c r="E206" i="26"/>
  <c r="E117" i="26"/>
  <c r="R45" i="26"/>
  <c r="C149" i="26"/>
  <c r="K182" i="27"/>
  <c r="Z183" i="27"/>
  <c r="G74" i="27"/>
  <c r="G130" i="27"/>
  <c r="AJ210" i="21"/>
  <c r="O119" i="21"/>
  <c r="I100" i="21"/>
  <c r="AD191" i="21"/>
  <c r="O211" i="21"/>
  <c r="AJ121" i="21"/>
  <c r="M151" i="21"/>
  <c r="AH138" i="21"/>
  <c r="AJ214" i="22"/>
  <c r="O123" i="22"/>
  <c r="A63" i="22"/>
  <c r="A125" i="22"/>
  <c r="K148" i="21"/>
  <c r="K115" i="21"/>
  <c r="Z212" i="21"/>
  <c r="E124" i="21"/>
  <c r="V219" i="22"/>
  <c r="A124" i="22"/>
  <c r="AF219" i="22"/>
  <c r="K124" i="22"/>
  <c r="AB147" i="22"/>
  <c r="O82" i="22"/>
  <c r="AJ200" i="22"/>
  <c r="O115" i="22"/>
  <c r="Q155" i="22"/>
  <c r="AL142" i="22"/>
  <c r="X209" i="24"/>
  <c r="X115" i="24"/>
  <c r="K71" i="24"/>
  <c r="K128" i="24"/>
  <c r="V100" i="24"/>
  <c r="V192" i="24"/>
  <c r="I183" i="25"/>
  <c r="K196" i="25"/>
  <c r="Z109" i="25"/>
  <c r="K212" i="25"/>
  <c r="Z120" i="25"/>
  <c r="P133" i="25"/>
  <c r="A67" i="25"/>
  <c r="V48" i="25"/>
  <c r="V131" i="25"/>
  <c r="V209" i="26"/>
  <c r="V115" i="26"/>
  <c r="I211" i="26"/>
  <c r="X121" i="26"/>
  <c r="P64" i="26"/>
  <c r="P125" i="26"/>
  <c r="E196" i="26"/>
  <c r="T109" i="26"/>
  <c r="Z12" i="26"/>
  <c r="G186" i="27"/>
  <c r="V77" i="27"/>
  <c r="Z208" i="27"/>
  <c r="Z117" i="27"/>
  <c r="K212" i="27"/>
  <c r="Z120" i="27"/>
  <c r="X125" i="27"/>
  <c r="I65" i="27"/>
  <c r="Q19" i="14"/>
  <c r="E193" i="27"/>
  <c r="K187" i="22"/>
  <c r="AF189" i="22"/>
  <c r="C219" i="21"/>
  <c r="X125" i="21"/>
  <c r="X147" i="21"/>
  <c r="AD188" i="21"/>
  <c r="I109" i="21"/>
  <c r="I193" i="22"/>
  <c r="AD114" i="22"/>
  <c r="O186" i="22"/>
  <c r="AJ187" i="22"/>
  <c r="A205" i="22"/>
  <c r="A118" i="22"/>
  <c r="A72" i="22"/>
  <c r="A131" i="22"/>
  <c r="O72" i="22"/>
  <c r="O131" i="22"/>
  <c r="T191" i="24"/>
  <c r="E110" i="24"/>
  <c r="A97" i="24"/>
  <c r="A191" i="24"/>
  <c r="I68" i="24"/>
  <c r="I127" i="24"/>
  <c r="T185" i="25"/>
  <c r="E190" i="25"/>
  <c r="Z210" i="25"/>
  <c r="K119" i="25"/>
  <c r="A200" i="25"/>
  <c r="A113" i="25"/>
  <c r="R64" i="25"/>
  <c r="R125" i="25"/>
  <c r="C65" i="25"/>
  <c r="C137" i="25"/>
  <c r="R65" i="27"/>
  <c r="R124" i="27"/>
  <c r="P193" i="27"/>
  <c r="A107" i="27"/>
  <c r="P102" i="27"/>
  <c r="A134" i="27"/>
  <c r="C206" i="21"/>
  <c r="C117" i="21"/>
  <c r="O194" i="21"/>
  <c r="AJ104" i="21"/>
  <c r="Q194" i="21"/>
  <c r="AL104" i="21"/>
  <c r="Z151" i="22"/>
  <c r="AJ99" i="21"/>
  <c r="AJ128" i="21"/>
  <c r="AH202" i="22"/>
  <c r="M116" i="22"/>
  <c r="Q102" i="22"/>
  <c r="Q130" i="22"/>
  <c r="K104" i="22"/>
  <c r="AF195" i="22"/>
  <c r="M104" i="22"/>
  <c r="E200" i="24"/>
  <c r="E113" i="24"/>
  <c r="A198" i="24"/>
  <c r="T98" i="24"/>
  <c r="T129" i="24"/>
  <c r="V210" i="26"/>
  <c r="G119" i="26"/>
  <c r="Z66" i="26"/>
  <c r="Z122" i="26"/>
  <c r="Z200" i="26"/>
  <c r="Z114" i="26"/>
  <c r="R151" i="26"/>
  <c r="C200" i="26"/>
  <c r="Z205" i="27"/>
  <c r="Z118" i="27"/>
  <c r="I208" i="27"/>
  <c r="I118" i="27"/>
  <c r="K187" i="27"/>
  <c r="E198" i="27"/>
  <c r="T108" i="27"/>
  <c r="V26" i="27"/>
  <c r="G121" i="27"/>
  <c r="C193" i="21"/>
  <c r="AH98" i="21"/>
  <c r="AH129" i="21"/>
  <c r="AJ215" i="21"/>
  <c r="O120" i="21"/>
  <c r="M189" i="21"/>
  <c r="AH110" i="21"/>
  <c r="V209" i="22"/>
  <c r="V122" i="22"/>
  <c r="M212" i="22"/>
  <c r="M122" i="22"/>
  <c r="C212" i="22"/>
  <c r="C122" i="22"/>
  <c r="Q216" i="22"/>
  <c r="AL124" i="22"/>
  <c r="AJ193" i="21"/>
  <c r="O107" i="21"/>
  <c r="V68" i="22"/>
  <c r="V129" i="22"/>
  <c r="AJ69" i="22"/>
  <c r="AJ128" i="22"/>
  <c r="K103" i="22"/>
  <c r="AF197" i="22"/>
  <c r="AD106" i="22"/>
  <c r="I138" i="22"/>
  <c r="AF106" i="22"/>
  <c r="K138" i="22"/>
  <c r="A141" i="22"/>
  <c r="V152" i="22"/>
  <c r="K201" i="24"/>
  <c r="V210" i="24"/>
  <c r="G119" i="24"/>
  <c r="E186" i="24"/>
  <c r="T77" i="24"/>
  <c r="V65" i="24"/>
  <c r="V124" i="24"/>
  <c r="V196" i="24"/>
  <c r="T182" i="25"/>
  <c r="K188" i="25"/>
  <c r="V66" i="25"/>
  <c r="V122" i="25"/>
  <c r="E74" i="25"/>
  <c r="E130" i="25"/>
  <c r="E68" i="25"/>
  <c r="E127" i="25"/>
  <c r="E98" i="25"/>
  <c r="E126" i="25"/>
  <c r="V183" i="26"/>
  <c r="G183" i="26"/>
  <c r="A98" i="26"/>
  <c r="A126" i="26"/>
  <c r="X143" i="27"/>
  <c r="X196" i="27"/>
  <c r="C68" i="27"/>
  <c r="C127" i="27"/>
  <c r="G70" i="27"/>
  <c r="V127" i="27"/>
  <c r="G196" i="27"/>
  <c r="V109" i="27"/>
  <c r="V201" i="21"/>
  <c r="V113" i="21"/>
  <c r="C70" i="21"/>
  <c r="X127" i="21"/>
  <c r="Z197" i="21"/>
  <c r="AL184" i="21"/>
  <c r="K212" i="21"/>
  <c r="AF120" i="21"/>
  <c r="AF205" i="22"/>
  <c r="AF117" i="22"/>
  <c r="AH212" i="22"/>
  <c r="AH121" i="22"/>
  <c r="E77" i="22"/>
  <c r="Z201" i="22"/>
  <c r="AL70" i="22"/>
  <c r="AL126" i="22"/>
  <c r="I78" i="22"/>
  <c r="I134" i="22"/>
  <c r="A190" i="22"/>
  <c r="AB192" i="22"/>
  <c r="G113" i="22"/>
  <c r="AD199" i="22"/>
  <c r="I109" i="22"/>
  <c r="C202" i="22"/>
  <c r="X112" i="22"/>
  <c r="K202" i="22"/>
  <c r="AF112" i="22"/>
  <c r="AL103" i="22"/>
  <c r="AL132" i="22"/>
  <c r="G210" i="24"/>
  <c r="G64" i="24"/>
  <c r="AF102" i="22"/>
  <c r="AF133" i="22"/>
  <c r="AJ102" i="22"/>
  <c r="AJ133" i="22"/>
  <c r="P97" i="25"/>
  <c r="A129" i="25"/>
  <c r="V189" i="26"/>
  <c r="V193" i="26"/>
  <c r="G107" i="26"/>
  <c r="V133" i="26"/>
  <c r="G67" i="26"/>
  <c r="AJ200" i="21"/>
  <c r="X186" i="21"/>
  <c r="AF220" i="21"/>
  <c r="K122" i="21"/>
  <c r="AJ102" i="21"/>
  <c r="O134" i="21"/>
  <c r="Z102" i="21"/>
  <c r="E134" i="21"/>
  <c r="AH71" i="21"/>
  <c r="AH195" i="21"/>
  <c r="AF100" i="21"/>
  <c r="A200" i="21"/>
  <c r="M200" i="21"/>
  <c r="M113" i="21"/>
  <c r="AF148" i="21"/>
  <c r="AF207" i="21"/>
  <c r="AF116" i="21"/>
  <c r="M182" i="21"/>
  <c r="M151" i="22"/>
  <c r="O151" i="22"/>
  <c r="A214" i="21"/>
  <c r="V123" i="21"/>
  <c r="M197" i="21"/>
  <c r="AL204" i="22"/>
  <c r="AL118" i="22"/>
  <c r="AB204" i="22"/>
  <c r="AB118" i="22"/>
  <c r="AH136" i="22"/>
  <c r="M196" i="22"/>
  <c r="AB101" i="22"/>
  <c r="G133" i="22"/>
  <c r="X108" i="22"/>
  <c r="AF108" i="22"/>
  <c r="AJ83" i="22"/>
  <c r="V109" i="22"/>
  <c r="C135" i="22"/>
  <c r="K74" i="22"/>
  <c r="AF131" i="22"/>
  <c r="R200" i="24"/>
  <c r="R114" i="24"/>
  <c r="X182" i="24"/>
  <c r="I96" i="24"/>
  <c r="P147" i="24"/>
  <c r="E208" i="24"/>
  <c r="E118" i="24"/>
  <c r="X195" i="24"/>
  <c r="I105" i="24"/>
  <c r="E100" i="24"/>
  <c r="P181" i="25"/>
  <c r="C194" i="25"/>
  <c r="R104" i="25"/>
  <c r="X199" i="25"/>
  <c r="K79" i="25"/>
  <c r="R72" i="25"/>
  <c r="C198" i="25"/>
  <c r="X98" i="25"/>
  <c r="X129" i="25"/>
  <c r="K201" i="26"/>
  <c r="K114" i="26"/>
  <c r="K65" i="26"/>
  <c r="Z196" i="26"/>
  <c r="K111" i="26"/>
  <c r="A131" i="27"/>
  <c r="V200" i="27"/>
  <c r="V114" i="27"/>
  <c r="A151" i="27"/>
  <c r="P138" i="27"/>
  <c r="G71" i="27"/>
  <c r="G128" i="27"/>
  <c r="Z99" i="27"/>
  <c r="Z128" i="27"/>
  <c r="K132" i="27"/>
  <c r="K195" i="27"/>
  <c r="G204" i="21"/>
  <c r="G116" i="21"/>
  <c r="I204" i="21"/>
  <c r="I116" i="21"/>
  <c r="X196" i="21"/>
  <c r="AB185" i="21"/>
  <c r="AH182" i="21"/>
  <c r="M96" i="21"/>
  <c r="G217" i="21"/>
  <c r="AB124" i="21"/>
  <c r="E208" i="22"/>
  <c r="E120" i="22"/>
  <c r="G136" i="22"/>
  <c r="G199" i="22"/>
  <c r="E100" i="22"/>
  <c r="M191" i="22"/>
  <c r="G200" i="22"/>
  <c r="AB113" i="22"/>
  <c r="V203" i="22"/>
  <c r="AJ141" i="22"/>
  <c r="Z104" i="22"/>
  <c r="Z196" i="22"/>
  <c r="T148" i="24"/>
  <c r="K192" i="24"/>
  <c r="A194" i="24"/>
  <c r="P104" i="24"/>
  <c r="A148" i="24"/>
  <c r="A115" i="24"/>
  <c r="V74" i="24"/>
  <c r="G197" i="24"/>
  <c r="E96" i="25"/>
  <c r="I208" i="25"/>
  <c r="I118" i="25"/>
  <c r="X201" i="25"/>
  <c r="X113" i="25"/>
  <c r="R195" i="25"/>
  <c r="G211" i="25"/>
  <c r="V121" i="25"/>
  <c r="I192" i="25"/>
  <c r="X111" i="25"/>
  <c r="G70" i="25"/>
  <c r="V127" i="25"/>
  <c r="T187" i="26"/>
  <c r="E99" i="26"/>
  <c r="Z65" i="26"/>
  <c r="Z124" i="26"/>
  <c r="T181" i="26"/>
  <c r="C212" i="26"/>
  <c r="R120" i="26"/>
  <c r="A78" i="26"/>
  <c r="Z181" i="27"/>
  <c r="R182" i="27"/>
  <c r="C96" i="27"/>
  <c r="I200" i="27"/>
  <c r="I113" i="27"/>
  <c r="E206" i="27"/>
  <c r="E117" i="27"/>
  <c r="X215" i="27"/>
  <c r="I120" i="27"/>
  <c r="Z97" i="27"/>
  <c r="K129" i="27"/>
  <c r="C68" i="21"/>
  <c r="C127" i="21"/>
  <c r="C185" i="26"/>
  <c r="R193" i="24"/>
  <c r="R63" i="24"/>
  <c r="K105" i="25"/>
  <c r="G97" i="26"/>
  <c r="A184" i="21"/>
  <c r="C196" i="22"/>
  <c r="X115" i="22"/>
  <c r="R185" i="27"/>
  <c r="M199" i="21"/>
  <c r="V193" i="22"/>
  <c r="Q185" i="22"/>
  <c r="P188" i="24"/>
  <c r="A212" i="24"/>
  <c r="P120" i="24"/>
  <c r="E65" i="25"/>
  <c r="K75" i="22"/>
  <c r="K132" i="22"/>
  <c r="A98" i="27"/>
  <c r="A126" i="27"/>
  <c r="AH195" i="22"/>
  <c r="M114" i="22"/>
  <c r="C183" i="24"/>
  <c r="R185" i="24"/>
  <c r="R184" i="26"/>
  <c r="I79" i="27"/>
  <c r="A107" i="26"/>
  <c r="K111" i="24"/>
  <c r="E114" i="26"/>
  <c r="I115" i="21"/>
  <c r="I113" i="21"/>
  <c r="A64" i="24"/>
  <c r="P108" i="24"/>
  <c r="O109" i="21"/>
  <c r="O111" i="21"/>
  <c r="G112" i="21"/>
  <c r="Z111" i="24"/>
  <c r="Q118" i="22"/>
  <c r="A96" i="24"/>
  <c r="E195" i="27"/>
  <c r="X191" i="21"/>
  <c r="E105" i="24"/>
  <c r="Z113" i="25"/>
  <c r="H14" i="14"/>
  <c r="M20" i="14"/>
  <c r="G69" i="27"/>
  <c r="Q21" i="14"/>
  <c r="R22" i="14"/>
  <c r="M18" i="14"/>
  <c r="A69" i="24"/>
  <c r="L3" i="14"/>
  <c r="Q15" i="14"/>
  <c r="Q23" i="14"/>
  <c r="AF15" i="21"/>
  <c r="K71" i="21"/>
  <c r="V15" i="21"/>
  <c r="A71" i="21"/>
  <c r="Z15" i="21"/>
  <c r="E71" i="21"/>
  <c r="AB15" i="21"/>
  <c r="G71" i="21"/>
  <c r="X15" i="21"/>
  <c r="C71" i="21"/>
  <c r="AD15" i="21"/>
  <c r="I71" i="21"/>
  <c r="AH15" i="21"/>
  <c r="M71" i="21"/>
  <c r="AL15" i="21"/>
  <c r="Q71" i="21"/>
  <c r="AJ15" i="21"/>
  <c r="O71" i="21"/>
  <c r="AD64" i="21"/>
  <c r="I192" i="21"/>
  <c r="AL64" i="21"/>
  <c r="Q192" i="21"/>
  <c r="X64" i="21"/>
  <c r="C192" i="21"/>
  <c r="AJ64" i="21"/>
  <c r="O192" i="21"/>
  <c r="Z64" i="21"/>
  <c r="E192" i="21"/>
  <c r="AB64" i="21"/>
  <c r="G192" i="21"/>
  <c r="AH64" i="21"/>
  <c r="M192" i="21"/>
  <c r="AB56" i="21"/>
  <c r="G195" i="21"/>
  <c r="AJ56" i="21"/>
  <c r="O195" i="21"/>
  <c r="Z56" i="21"/>
  <c r="E195" i="21"/>
  <c r="AF56" i="21"/>
  <c r="K195" i="21"/>
  <c r="AL56" i="21"/>
  <c r="Q195" i="21"/>
  <c r="AL56" i="22"/>
  <c r="AL180" i="22"/>
  <c r="Z20" i="21"/>
  <c r="Z198" i="21"/>
  <c r="AL20" i="21"/>
  <c r="AL198" i="21"/>
  <c r="AF20" i="21"/>
  <c r="AF198" i="21"/>
  <c r="V20" i="21"/>
  <c r="V198" i="21"/>
  <c r="C33" i="21"/>
  <c r="X97" i="21"/>
  <c r="K33" i="21"/>
  <c r="AF97" i="21"/>
  <c r="I33" i="21"/>
  <c r="AD97" i="21"/>
  <c r="E33" i="21"/>
  <c r="Z97" i="21"/>
  <c r="A33" i="21"/>
  <c r="V97" i="21"/>
  <c r="G33" i="21"/>
  <c r="AB97" i="21"/>
  <c r="M33" i="21"/>
  <c r="AH97" i="21"/>
  <c r="Q33" i="21"/>
  <c r="AL97" i="21"/>
  <c r="O33" i="21"/>
  <c r="AJ97" i="21"/>
  <c r="O23" i="21"/>
  <c r="AJ214" i="21"/>
  <c r="Q23" i="21"/>
  <c r="AL214" i="21"/>
  <c r="E22" i="21"/>
  <c r="Z214" i="21"/>
  <c r="C22" i="21"/>
  <c r="X214" i="21"/>
  <c r="A23" i="21"/>
  <c r="V214" i="21"/>
  <c r="G22" i="21"/>
  <c r="AB214" i="21"/>
  <c r="M22" i="21"/>
  <c r="AH214" i="21"/>
  <c r="AL29" i="21"/>
  <c r="Q178" i="21"/>
  <c r="AF42" i="22"/>
  <c r="AF188" i="22"/>
  <c r="K59" i="22"/>
  <c r="AF184" i="22"/>
  <c r="Q8" i="22"/>
  <c r="AL184" i="22"/>
  <c r="O8" i="22"/>
  <c r="AJ184" i="22"/>
  <c r="A8" i="22"/>
  <c r="V184" i="22"/>
  <c r="I8" i="22"/>
  <c r="AD184" i="22"/>
  <c r="G8" i="22"/>
  <c r="AB184" i="22"/>
  <c r="C8" i="22"/>
  <c r="X184" i="22"/>
  <c r="AB71" i="22"/>
  <c r="G219" i="22"/>
  <c r="Q219" i="22"/>
  <c r="AL71" i="22"/>
  <c r="I219" i="22"/>
  <c r="AD71" i="22"/>
  <c r="C219" i="22"/>
  <c r="X71" i="22"/>
  <c r="M219" i="22"/>
  <c r="AH71" i="22"/>
  <c r="A219" i="22"/>
  <c r="V71" i="22"/>
  <c r="K219" i="22"/>
  <c r="AF71" i="22"/>
  <c r="E219" i="22"/>
  <c r="Z71" i="22"/>
  <c r="AJ71" i="22"/>
  <c r="O219" i="22"/>
  <c r="C17" i="21"/>
  <c r="X179" i="21"/>
  <c r="A17" i="21"/>
  <c r="V179" i="21"/>
  <c r="M17" i="21"/>
  <c r="AH179" i="21"/>
  <c r="G17" i="21"/>
  <c r="AB179" i="21"/>
  <c r="O17" i="21"/>
  <c r="AJ179" i="21"/>
  <c r="Q17" i="21"/>
  <c r="AL179" i="21"/>
  <c r="E17" i="21"/>
  <c r="Z179" i="21"/>
  <c r="K17" i="21"/>
  <c r="AF179" i="21"/>
  <c r="I17" i="21"/>
  <c r="AD179" i="21"/>
  <c r="G58" i="21"/>
  <c r="AB208" i="21"/>
  <c r="O58" i="21"/>
  <c r="AJ208" i="21"/>
  <c r="M58" i="21"/>
  <c r="AH208" i="21"/>
  <c r="A58" i="21"/>
  <c r="V208" i="21"/>
  <c r="E58" i="21"/>
  <c r="Z208" i="21"/>
  <c r="K58" i="21"/>
  <c r="AF208" i="21"/>
  <c r="Q58" i="21"/>
  <c r="AL208" i="21"/>
  <c r="AF61" i="21"/>
  <c r="K220" i="21"/>
  <c r="I143" i="21"/>
  <c r="I102" i="21"/>
  <c r="C102" i="21"/>
  <c r="C143" i="21"/>
  <c r="O143" i="21"/>
  <c r="O102" i="21"/>
  <c r="E102" i="21"/>
  <c r="E143" i="21"/>
  <c r="K102" i="21"/>
  <c r="K143" i="21"/>
  <c r="G102" i="21"/>
  <c r="G143" i="21"/>
  <c r="M143" i="21"/>
  <c r="M102" i="21"/>
  <c r="A143" i="21"/>
  <c r="A102" i="21"/>
  <c r="Q143" i="21"/>
  <c r="Q102" i="21"/>
  <c r="AH216" i="22"/>
  <c r="M68" i="22"/>
  <c r="Q68" i="22"/>
  <c r="AL216" i="22"/>
  <c r="AF216" i="22"/>
  <c r="K68" i="22"/>
  <c r="Z216" i="22"/>
  <c r="E68" i="22"/>
  <c r="AB216" i="22"/>
  <c r="G68" i="22"/>
  <c r="A68" i="22"/>
  <c r="V216" i="22"/>
  <c r="AJ216" i="22"/>
  <c r="O68" i="22"/>
  <c r="I68" i="22"/>
  <c r="AD216" i="22"/>
  <c r="X216" i="22"/>
  <c r="C68" i="22"/>
  <c r="M60" i="22"/>
  <c r="AH220" i="22"/>
  <c r="M70" i="22"/>
  <c r="C70" i="22"/>
  <c r="X220" i="22"/>
  <c r="Q60" i="22"/>
  <c r="AL220" i="22"/>
  <c r="Q70" i="22"/>
  <c r="Z220" i="22"/>
  <c r="E70" i="22"/>
  <c r="AB220" i="22"/>
  <c r="G70" i="22"/>
  <c r="V220" i="22"/>
  <c r="A70" i="22"/>
  <c r="O60" i="22"/>
  <c r="AJ220" i="22"/>
  <c r="O70" i="22"/>
  <c r="I60" i="22"/>
  <c r="AD220" i="22"/>
  <c r="I70" i="22"/>
  <c r="K70" i="22"/>
  <c r="AF220" i="22"/>
  <c r="V73" i="22"/>
  <c r="V153" i="22"/>
  <c r="AB153" i="22"/>
  <c r="AB73" i="22"/>
  <c r="Z73" i="22"/>
  <c r="Z153" i="22"/>
  <c r="AF73" i="22"/>
  <c r="AF153" i="22"/>
  <c r="AD73" i="22"/>
  <c r="AD153" i="22"/>
  <c r="X73" i="22"/>
  <c r="X153" i="22"/>
  <c r="AL73" i="22"/>
  <c r="AL153" i="22"/>
  <c r="AJ153" i="22"/>
  <c r="AJ73" i="22"/>
  <c r="AH73" i="22"/>
  <c r="AH153" i="22"/>
  <c r="E147" i="22"/>
  <c r="E106" i="22"/>
  <c r="O106" i="22"/>
  <c r="O147" i="22"/>
  <c r="A106" i="22"/>
  <c r="A147" i="22"/>
  <c r="I147" i="22"/>
  <c r="I106" i="22"/>
  <c r="C106" i="22"/>
  <c r="C147" i="22"/>
  <c r="M147" i="22"/>
  <c r="M106" i="22"/>
  <c r="K106" i="22"/>
  <c r="K147" i="22"/>
  <c r="Q106" i="22"/>
  <c r="Q147" i="22"/>
  <c r="G106" i="22"/>
  <c r="G147" i="22"/>
  <c r="C5" i="22"/>
  <c r="C110" i="22"/>
  <c r="C156" i="22"/>
  <c r="K156" i="22"/>
  <c r="K110" i="22"/>
  <c r="E156" i="22"/>
  <c r="E110" i="22"/>
  <c r="M110" i="22"/>
  <c r="M156" i="22"/>
  <c r="G156" i="22"/>
  <c r="G110" i="22"/>
  <c r="A110" i="22"/>
  <c r="A156" i="22"/>
  <c r="Q156" i="22"/>
  <c r="Q110" i="22"/>
  <c r="I110" i="22"/>
  <c r="I156" i="22"/>
  <c r="O5" i="22"/>
  <c r="O110" i="22"/>
  <c r="O156" i="22"/>
  <c r="A67" i="22"/>
  <c r="V215" i="22"/>
  <c r="X215" i="22"/>
  <c r="C67" i="22"/>
  <c r="E67" i="22"/>
  <c r="Z215" i="22"/>
  <c r="I67" i="22"/>
  <c r="AD215" i="22"/>
  <c r="Q67" i="22"/>
  <c r="AL215" i="22"/>
  <c r="AF215" i="22"/>
  <c r="K67" i="22"/>
  <c r="M67" i="22"/>
  <c r="AH215" i="22"/>
  <c r="AJ215" i="22"/>
  <c r="O67" i="22"/>
  <c r="AB215" i="22"/>
  <c r="G67" i="22"/>
  <c r="O139" i="22"/>
  <c r="AJ194" i="22"/>
  <c r="A139" i="22"/>
  <c r="V194" i="22"/>
  <c r="Q139" i="22"/>
  <c r="AL194" i="22"/>
  <c r="AB194" i="22"/>
  <c r="G139" i="22"/>
  <c r="I139" i="22"/>
  <c r="AD194" i="22"/>
  <c r="K139" i="22"/>
  <c r="AF194" i="22"/>
  <c r="E139" i="22"/>
  <c r="Z194" i="22"/>
  <c r="AH194" i="22"/>
  <c r="M139" i="22"/>
  <c r="C139" i="22"/>
  <c r="X194" i="22"/>
  <c r="V146" i="22"/>
  <c r="A107" i="22"/>
  <c r="X146" i="22"/>
  <c r="C107" i="22"/>
  <c r="AH146" i="22"/>
  <c r="M107" i="22"/>
  <c r="AB146" i="22"/>
  <c r="G107" i="22"/>
  <c r="AD146" i="22"/>
  <c r="I107" i="22"/>
  <c r="E107" i="22"/>
  <c r="Z146" i="22"/>
  <c r="K107" i="22"/>
  <c r="AF146" i="22"/>
  <c r="AL146" i="22"/>
  <c r="Q107" i="22"/>
  <c r="AJ146" i="22"/>
  <c r="O107" i="22"/>
  <c r="I158" i="22"/>
  <c r="I108" i="22"/>
  <c r="C108" i="22"/>
  <c r="C158" i="22"/>
  <c r="O108" i="22"/>
  <c r="O158" i="22"/>
  <c r="E158" i="22"/>
  <c r="E108" i="22"/>
  <c r="A108" i="22"/>
  <c r="A158" i="22"/>
  <c r="G158" i="22"/>
  <c r="G108" i="22"/>
  <c r="M158" i="22"/>
  <c r="M108" i="22"/>
  <c r="Q158" i="22"/>
  <c r="Q108" i="22"/>
  <c r="K108" i="22"/>
  <c r="K158" i="22"/>
  <c r="AD44" i="22"/>
  <c r="I101" i="22"/>
  <c r="T96" i="24"/>
  <c r="E176" i="24"/>
  <c r="V96" i="24"/>
  <c r="G176" i="24"/>
  <c r="A176" i="24"/>
  <c r="P96" i="24"/>
  <c r="R96" i="24"/>
  <c r="C176" i="24"/>
  <c r="X96" i="24"/>
  <c r="I176" i="24"/>
  <c r="Z96" i="24"/>
  <c r="K176" i="24"/>
  <c r="G58" i="24"/>
  <c r="V208" i="24"/>
  <c r="R144" i="24"/>
  <c r="R101" i="24"/>
  <c r="X144" i="24"/>
  <c r="X101" i="24"/>
  <c r="T144" i="24"/>
  <c r="T101" i="24"/>
  <c r="Z144" i="24"/>
  <c r="Z101" i="24"/>
  <c r="P144" i="24"/>
  <c r="P101" i="24"/>
  <c r="V144" i="24"/>
  <c r="V101" i="24"/>
  <c r="T18" i="24"/>
  <c r="T199" i="24"/>
  <c r="P18" i="24"/>
  <c r="P199" i="24"/>
  <c r="X18" i="24"/>
  <c r="X199" i="24"/>
  <c r="R18" i="24"/>
  <c r="R199" i="24"/>
  <c r="Z18" i="24"/>
  <c r="Z199" i="24"/>
  <c r="V18" i="24"/>
  <c r="V199" i="24"/>
  <c r="T150" i="24"/>
  <c r="E72" i="24"/>
  <c r="G53" i="24"/>
  <c r="G72" i="24"/>
  <c r="V150" i="24"/>
  <c r="I72" i="24"/>
  <c r="X150" i="24"/>
  <c r="A53" i="24"/>
  <c r="A72" i="24"/>
  <c r="P150" i="24"/>
  <c r="C53" i="24"/>
  <c r="C72" i="24"/>
  <c r="R150" i="24"/>
  <c r="K53" i="24"/>
  <c r="K72" i="24"/>
  <c r="Z150" i="24"/>
  <c r="A141" i="24"/>
  <c r="A77" i="24"/>
  <c r="G141" i="24"/>
  <c r="G77" i="24"/>
  <c r="I141" i="24"/>
  <c r="I77" i="24"/>
  <c r="E141" i="24"/>
  <c r="E77" i="24"/>
  <c r="K141" i="24"/>
  <c r="K77" i="24"/>
  <c r="C141" i="24"/>
  <c r="C77" i="24"/>
  <c r="P33" i="24"/>
  <c r="A98" i="24"/>
  <c r="T33" i="24"/>
  <c r="E98" i="24"/>
  <c r="Z33" i="24"/>
  <c r="K98" i="24"/>
  <c r="R33" i="24"/>
  <c r="C98" i="24"/>
  <c r="X33" i="24"/>
  <c r="I98" i="24"/>
  <c r="V33" i="24"/>
  <c r="G98" i="24"/>
  <c r="R95" i="25"/>
  <c r="C173" i="25"/>
  <c r="P95" i="25"/>
  <c r="A173" i="25"/>
  <c r="V95" i="25"/>
  <c r="G173" i="25"/>
  <c r="E173" i="25"/>
  <c r="T95" i="25"/>
  <c r="Z95" i="25"/>
  <c r="K173" i="25"/>
  <c r="I18" i="25"/>
  <c r="X95" i="25"/>
  <c r="I173" i="25"/>
  <c r="V62" i="25"/>
  <c r="V147" i="25"/>
  <c r="X62" i="25"/>
  <c r="X147" i="25"/>
  <c r="Z62" i="25"/>
  <c r="Z147" i="25"/>
  <c r="X17" i="25"/>
  <c r="I135" i="25"/>
  <c r="X190" i="25"/>
  <c r="Z17" i="25"/>
  <c r="Z190" i="25"/>
  <c r="K135" i="25"/>
  <c r="T17" i="25"/>
  <c r="E135" i="25"/>
  <c r="T190" i="25"/>
  <c r="P17" i="25"/>
  <c r="P190" i="25"/>
  <c r="A135" i="25"/>
  <c r="V17" i="25"/>
  <c r="G135" i="25"/>
  <c r="V190" i="25"/>
  <c r="R17" i="25"/>
  <c r="C135" i="25"/>
  <c r="R190" i="25"/>
  <c r="E140" i="25"/>
  <c r="T103" i="25"/>
  <c r="A140" i="25"/>
  <c r="P103" i="25"/>
  <c r="G140" i="25"/>
  <c r="V103" i="25"/>
  <c r="C140" i="25"/>
  <c r="R103" i="25"/>
  <c r="I140" i="25"/>
  <c r="X103" i="25"/>
  <c r="K140" i="25"/>
  <c r="Z103" i="25"/>
  <c r="R4" i="26"/>
  <c r="C178" i="26"/>
  <c r="Z4" i="26"/>
  <c r="K178" i="26"/>
  <c r="P4" i="26"/>
  <c r="A178" i="26"/>
  <c r="E4" i="26"/>
  <c r="E131" i="26"/>
  <c r="A4" i="26"/>
  <c r="A131" i="26"/>
  <c r="G4" i="26"/>
  <c r="G131" i="26"/>
  <c r="K4" i="26"/>
  <c r="K131" i="26"/>
  <c r="X216" i="26"/>
  <c r="I66" i="26"/>
  <c r="P216" i="26"/>
  <c r="A66" i="26"/>
  <c r="Z216" i="26"/>
  <c r="K66" i="26"/>
  <c r="R216" i="26"/>
  <c r="C66" i="26"/>
  <c r="V216" i="26"/>
  <c r="G66" i="26"/>
  <c r="T216" i="26"/>
  <c r="E66" i="26"/>
  <c r="I59" i="26"/>
  <c r="X197" i="26"/>
  <c r="K59" i="26"/>
  <c r="Z197" i="26"/>
  <c r="A59" i="26"/>
  <c r="P197" i="26"/>
  <c r="C59" i="26"/>
  <c r="R197" i="26"/>
  <c r="E59" i="26"/>
  <c r="T197" i="26"/>
  <c r="G59" i="26"/>
  <c r="V197" i="26"/>
  <c r="E7" i="26"/>
  <c r="E79" i="26"/>
  <c r="K7" i="26"/>
  <c r="K79" i="26"/>
  <c r="G7" i="26"/>
  <c r="G79" i="26"/>
  <c r="I7" i="26"/>
  <c r="I79" i="26"/>
  <c r="A7" i="26"/>
  <c r="A79" i="26"/>
  <c r="I28" i="26"/>
  <c r="X190" i="26"/>
  <c r="I135" i="26"/>
  <c r="K28" i="26"/>
  <c r="Z190" i="26"/>
  <c r="K135" i="26"/>
  <c r="C28" i="26"/>
  <c r="R190" i="26"/>
  <c r="C135" i="26"/>
  <c r="E28" i="26"/>
  <c r="E135" i="26"/>
  <c r="T190" i="26"/>
  <c r="G28" i="26"/>
  <c r="G135" i="26"/>
  <c r="V190" i="26"/>
  <c r="A28" i="26"/>
  <c r="P190" i="26"/>
  <c r="A135" i="26"/>
  <c r="T27" i="26"/>
  <c r="E68" i="26"/>
  <c r="E57" i="27"/>
  <c r="E210" i="27"/>
  <c r="K57" i="27"/>
  <c r="K210" i="27"/>
  <c r="C57" i="27"/>
  <c r="C210" i="27"/>
  <c r="I57" i="27"/>
  <c r="I210" i="27"/>
  <c r="G57" i="27"/>
  <c r="G210" i="27"/>
  <c r="A57" i="27"/>
  <c r="A210" i="27"/>
  <c r="V21" i="27"/>
  <c r="V198" i="27"/>
  <c r="Z21" i="27"/>
  <c r="Z198" i="27"/>
  <c r="P21" i="27"/>
  <c r="P198" i="27"/>
  <c r="T21" i="27"/>
  <c r="T198" i="27"/>
  <c r="R21" i="27"/>
  <c r="R198" i="27"/>
  <c r="X21" i="27"/>
  <c r="X198" i="27"/>
  <c r="C214" i="27"/>
  <c r="R63" i="27"/>
  <c r="K24" i="27"/>
  <c r="K214" i="27"/>
  <c r="Z63" i="27"/>
  <c r="E214" i="27"/>
  <c r="T63" i="27"/>
  <c r="I214" i="27"/>
  <c r="X63" i="27"/>
  <c r="A24" i="27"/>
  <c r="A214" i="27"/>
  <c r="P63" i="27"/>
  <c r="G214" i="27"/>
  <c r="V63" i="27"/>
  <c r="X216" i="27"/>
  <c r="I66" i="27"/>
  <c r="P216" i="27"/>
  <c r="A66" i="27"/>
  <c r="R216" i="27"/>
  <c r="C66" i="27"/>
  <c r="V216" i="27"/>
  <c r="G66" i="27"/>
  <c r="E66" i="27"/>
  <c r="T216" i="27"/>
  <c r="Z216" i="27"/>
  <c r="K66" i="27"/>
  <c r="M21" i="22"/>
  <c r="AH183" i="22"/>
  <c r="V27" i="22"/>
  <c r="V183" i="22"/>
  <c r="Q21" i="22"/>
  <c r="AL183" i="22"/>
  <c r="O21" i="22"/>
  <c r="AJ183" i="22"/>
  <c r="AF78" i="21"/>
  <c r="AF152" i="21"/>
  <c r="V152" i="21"/>
  <c r="V78" i="21"/>
  <c r="Z152" i="21"/>
  <c r="Z78" i="21"/>
  <c r="AB152" i="21"/>
  <c r="AB78" i="21"/>
  <c r="AL152" i="21"/>
  <c r="AL78" i="21"/>
  <c r="X78" i="21"/>
  <c r="X152" i="21"/>
  <c r="AD152" i="21"/>
  <c r="AD78" i="21"/>
  <c r="AJ152" i="21"/>
  <c r="AJ78" i="21"/>
  <c r="AH78" i="21"/>
  <c r="AH152" i="21"/>
  <c r="I57" i="21"/>
  <c r="AD210" i="21"/>
  <c r="AB28" i="21"/>
  <c r="G100" i="21"/>
  <c r="V28" i="21"/>
  <c r="A100" i="21"/>
  <c r="AJ28" i="21"/>
  <c r="O100" i="21"/>
  <c r="G61" i="22"/>
  <c r="AB214" i="22"/>
  <c r="K51" i="22"/>
  <c r="AF214" i="22"/>
  <c r="X34" i="22"/>
  <c r="C177" i="22"/>
  <c r="X99" i="22"/>
  <c r="M177" i="22"/>
  <c r="AH99" i="22"/>
  <c r="E177" i="22"/>
  <c r="Z99" i="22"/>
  <c r="Q177" i="22"/>
  <c r="AL99" i="22"/>
  <c r="V34" i="22"/>
  <c r="A177" i="22"/>
  <c r="V99" i="22"/>
  <c r="O45" i="22"/>
  <c r="O177" i="22"/>
  <c r="AJ99" i="22"/>
  <c r="AD34" i="22"/>
  <c r="I177" i="22"/>
  <c r="AD99" i="22"/>
  <c r="AF34" i="22"/>
  <c r="K177" i="22"/>
  <c r="AF99" i="22"/>
  <c r="G177" i="22"/>
  <c r="AB99" i="22"/>
  <c r="X12" i="21"/>
  <c r="X175" i="21"/>
  <c r="M39" i="21"/>
  <c r="AH175" i="21"/>
  <c r="G80" i="22"/>
  <c r="AB144" i="22"/>
  <c r="I80" i="22"/>
  <c r="AD144" i="22"/>
  <c r="M80" i="22"/>
  <c r="AH144" i="22"/>
  <c r="E80" i="22"/>
  <c r="Z144" i="22"/>
  <c r="O80" i="22"/>
  <c r="AJ144" i="22"/>
  <c r="X144" i="22"/>
  <c r="C80" i="22"/>
  <c r="A80" i="22"/>
  <c r="V144" i="22"/>
  <c r="Q80" i="22"/>
  <c r="AL144" i="22"/>
  <c r="AF144" i="22"/>
  <c r="K80" i="22"/>
  <c r="T54" i="24"/>
  <c r="E179" i="24"/>
  <c r="Z54" i="24"/>
  <c r="K179" i="24"/>
  <c r="R54" i="24"/>
  <c r="C179" i="24"/>
  <c r="X54" i="24"/>
  <c r="I179" i="24"/>
  <c r="AJ80" i="22"/>
  <c r="AJ140" i="22"/>
  <c r="Z80" i="22"/>
  <c r="Z140" i="22"/>
  <c r="AL80" i="22"/>
  <c r="AL140" i="22"/>
  <c r="V80" i="22"/>
  <c r="V140" i="22"/>
  <c r="X80" i="22"/>
  <c r="X140" i="22"/>
  <c r="AB80" i="22"/>
  <c r="AB140" i="22"/>
  <c r="AD80" i="22"/>
  <c r="AD140" i="22"/>
  <c r="AH80" i="22"/>
  <c r="AH140" i="22"/>
  <c r="AF80" i="22"/>
  <c r="AF140" i="22"/>
  <c r="P61" i="24"/>
  <c r="A175" i="24"/>
  <c r="X61" i="24"/>
  <c r="I175" i="24"/>
  <c r="Z16" i="24"/>
  <c r="K175" i="24"/>
  <c r="E12" i="24"/>
  <c r="E175" i="24"/>
  <c r="V61" i="24"/>
  <c r="G175" i="24"/>
  <c r="P73" i="24"/>
  <c r="A150" i="24"/>
  <c r="Z73" i="24"/>
  <c r="K150" i="24"/>
  <c r="T73" i="24"/>
  <c r="E150" i="24"/>
  <c r="G150" i="24"/>
  <c r="V73" i="24"/>
  <c r="C150" i="24"/>
  <c r="R73" i="24"/>
  <c r="X73" i="24"/>
  <c r="I150" i="24"/>
  <c r="T52" i="24"/>
  <c r="E211" i="24"/>
  <c r="R52" i="24"/>
  <c r="C211" i="24"/>
  <c r="X52" i="24"/>
  <c r="I211" i="24"/>
  <c r="P52" i="24"/>
  <c r="A211" i="24"/>
  <c r="V52" i="24"/>
  <c r="G211" i="24"/>
  <c r="Z52" i="24"/>
  <c r="K211" i="24"/>
  <c r="T149" i="24"/>
  <c r="T69" i="24"/>
  <c r="Z149" i="24"/>
  <c r="Z69" i="24"/>
  <c r="P149" i="24"/>
  <c r="P69" i="24"/>
  <c r="G26" i="24"/>
  <c r="V149" i="24"/>
  <c r="V69" i="24"/>
  <c r="R69" i="24"/>
  <c r="R149" i="24"/>
  <c r="X149" i="24"/>
  <c r="X69" i="24"/>
  <c r="P15" i="24"/>
  <c r="A71" i="24"/>
  <c r="V15" i="24"/>
  <c r="G71" i="24"/>
  <c r="X15" i="24"/>
  <c r="I71" i="24"/>
  <c r="C41" i="24"/>
  <c r="R99" i="24"/>
  <c r="I41" i="24"/>
  <c r="X99" i="24"/>
  <c r="E41" i="24"/>
  <c r="T99" i="24"/>
  <c r="K41" i="24"/>
  <c r="Z99" i="24"/>
  <c r="A41" i="24"/>
  <c r="P99" i="24"/>
  <c r="G41" i="24"/>
  <c r="V99" i="24"/>
  <c r="I37" i="25"/>
  <c r="I186" i="25"/>
  <c r="A37" i="25"/>
  <c r="A186" i="25"/>
  <c r="X12" i="25"/>
  <c r="X175" i="25"/>
  <c r="R12" i="25"/>
  <c r="R175" i="25"/>
  <c r="A52" i="25"/>
  <c r="A210" i="25"/>
  <c r="Z49" i="25"/>
  <c r="K210" i="25"/>
  <c r="C23" i="25"/>
  <c r="R192" i="25"/>
  <c r="G23" i="25"/>
  <c r="V192" i="25"/>
  <c r="K23" i="25"/>
  <c r="Z192" i="25"/>
  <c r="A103" i="25"/>
  <c r="P142" i="25"/>
  <c r="Z142" i="25"/>
  <c r="K103" i="25"/>
  <c r="T142" i="25"/>
  <c r="E103" i="25"/>
  <c r="C103" i="25"/>
  <c r="R142" i="25"/>
  <c r="X142" i="25"/>
  <c r="I103" i="25"/>
  <c r="V142" i="25"/>
  <c r="G103" i="25"/>
  <c r="X76" i="25"/>
  <c r="X136" i="25"/>
  <c r="Z76" i="25"/>
  <c r="Z136" i="25"/>
  <c r="R76" i="25"/>
  <c r="R136" i="25"/>
  <c r="T76" i="25"/>
  <c r="T136" i="25"/>
  <c r="V76" i="25"/>
  <c r="V136" i="25"/>
  <c r="P76" i="25"/>
  <c r="P136" i="25"/>
  <c r="T7" i="25"/>
  <c r="T105" i="25"/>
  <c r="R7" i="25"/>
  <c r="R105" i="25"/>
  <c r="K15" i="25"/>
  <c r="Z132" i="25"/>
  <c r="G15" i="25"/>
  <c r="V132" i="25"/>
  <c r="E15" i="25"/>
  <c r="T132" i="25"/>
  <c r="C15" i="25"/>
  <c r="R132" i="25"/>
  <c r="I15" i="25"/>
  <c r="X132" i="25"/>
  <c r="A15" i="25"/>
  <c r="P132" i="25"/>
  <c r="E141" i="25"/>
  <c r="E77" i="25"/>
  <c r="K77" i="25"/>
  <c r="K141" i="25"/>
  <c r="A77" i="25"/>
  <c r="A141" i="25"/>
  <c r="G141" i="25"/>
  <c r="G77" i="25"/>
  <c r="I141" i="25"/>
  <c r="I77" i="25"/>
  <c r="C77" i="25"/>
  <c r="C141" i="25"/>
  <c r="E3" i="26"/>
  <c r="T178" i="26"/>
  <c r="E95" i="26"/>
  <c r="G3" i="26"/>
  <c r="V178" i="26"/>
  <c r="G95" i="26"/>
  <c r="I3" i="26"/>
  <c r="X178" i="26"/>
  <c r="I95" i="26"/>
  <c r="K3" i="26"/>
  <c r="K95" i="26"/>
  <c r="Z178" i="26"/>
  <c r="C3" i="26"/>
  <c r="C95" i="26"/>
  <c r="R178" i="26"/>
  <c r="A3" i="26"/>
  <c r="P178" i="26"/>
  <c r="A95" i="26"/>
  <c r="R63" i="26"/>
  <c r="C214" i="26"/>
  <c r="Z63" i="26"/>
  <c r="K214" i="26"/>
  <c r="E214" i="26"/>
  <c r="T63" i="26"/>
  <c r="X63" i="26"/>
  <c r="I214" i="26"/>
  <c r="P52" i="26"/>
  <c r="A214" i="26"/>
  <c r="P63" i="26"/>
  <c r="G214" i="26"/>
  <c r="V63" i="26"/>
  <c r="Z212" i="26"/>
  <c r="K64" i="26"/>
  <c r="G64" i="26"/>
  <c r="V212" i="26"/>
  <c r="E64" i="26"/>
  <c r="T212" i="26"/>
  <c r="I64" i="26"/>
  <c r="X212" i="26"/>
  <c r="R212" i="26"/>
  <c r="C64" i="26"/>
  <c r="P212" i="26"/>
  <c r="A64" i="26"/>
  <c r="T30" i="26"/>
  <c r="E188" i="26"/>
  <c r="V30" i="26"/>
  <c r="G188" i="26"/>
  <c r="P30" i="26"/>
  <c r="A188" i="26"/>
  <c r="Z30" i="26"/>
  <c r="K188" i="26"/>
  <c r="A41" i="26"/>
  <c r="P106" i="26"/>
  <c r="G52" i="26"/>
  <c r="V106" i="26"/>
  <c r="C52" i="26"/>
  <c r="R106" i="26"/>
  <c r="I52" i="26"/>
  <c r="X106" i="26"/>
  <c r="E52" i="26"/>
  <c r="T106" i="26"/>
  <c r="K41" i="26"/>
  <c r="Z106" i="26"/>
  <c r="X103" i="26"/>
  <c r="I140" i="26"/>
  <c r="R103" i="26"/>
  <c r="C140" i="26"/>
  <c r="T103" i="26"/>
  <c r="E140" i="26"/>
  <c r="G140" i="26"/>
  <c r="V103" i="26"/>
  <c r="A140" i="26"/>
  <c r="P103" i="26"/>
  <c r="K140" i="26"/>
  <c r="Z103" i="26"/>
  <c r="P141" i="26"/>
  <c r="A101" i="26"/>
  <c r="G101" i="26"/>
  <c r="V141" i="26"/>
  <c r="C101" i="26"/>
  <c r="R141" i="26"/>
  <c r="X141" i="26"/>
  <c r="I101" i="26"/>
  <c r="E101" i="26"/>
  <c r="T141" i="26"/>
  <c r="Z141" i="26"/>
  <c r="K101" i="26"/>
  <c r="P23" i="27"/>
  <c r="P179" i="27"/>
  <c r="Z23" i="27"/>
  <c r="Z179" i="27"/>
  <c r="V23" i="27"/>
  <c r="V179" i="27"/>
  <c r="T23" i="27"/>
  <c r="T179" i="27"/>
  <c r="X23" i="27"/>
  <c r="X179" i="27"/>
  <c r="A32" i="27"/>
  <c r="A186" i="27"/>
  <c r="C32" i="27"/>
  <c r="C186" i="27"/>
  <c r="I32" i="27"/>
  <c r="I186" i="27"/>
  <c r="K32" i="27"/>
  <c r="K186" i="27"/>
  <c r="V67" i="27"/>
  <c r="G215" i="27"/>
  <c r="T67" i="27"/>
  <c r="E215" i="27"/>
  <c r="Z67" i="27"/>
  <c r="K215" i="27"/>
  <c r="R67" i="27"/>
  <c r="C215" i="27"/>
  <c r="X67" i="27"/>
  <c r="I215" i="27"/>
  <c r="P67" i="27"/>
  <c r="A215" i="27"/>
  <c r="Z54" i="27"/>
  <c r="Z64" i="27"/>
  <c r="R54" i="27"/>
  <c r="R64" i="27"/>
  <c r="T54" i="27"/>
  <c r="T64" i="27"/>
  <c r="X54" i="27"/>
  <c r="X64" i="27"/>
  <c r="P54" i="27"/>
  <c r="P64" i="27"/>
  <c r="V54" i="27"/>
  <c r="V64" i="27"/>
  <c r="A43" i="27"/>
  <c r="P150" i="27"/>
  <c r="A72" i="27"/>
  <c r="I43" i="27"/>
  <c r="X150" i="27"/>
  <c r="I72" i="27"/>
  <c r="G43" i="27"/>
  <c r="V150" i="27"/>
  <c r="G72" i="27"/>
  <c r="E43" i="27"/>
  <c r="T150" i="27"/>
  <c r="E72" i="27"/>
  <c r="K43" i="27"/>
  <c r="Z150" i="27"/>
  <c r="K72" i="27"/>
  <c r="C43" i="27"/>
  <c r="R150" i="27"/>
  <c r="C72" i="27"/>
  <c r="G8" i="27"/>
  <c r="V154" i="27"/>
  <c r="A8" i="27"/>
  <c r="P154" i="27"/>
  <c r="K2" i="27"/>
  <c r="Z154" i="27"/>
  <c r="E8" i="27"/>
  <c r="T154" i="27"/>
  <c r="V37" i="27"/>
  <c r="V72" i="27"/>
  <c r="C18" i="27"/>
  <c r="R79" i="27"/>
  <c r="E18" i="27"/>
  <c r="T79" i="27"/>
  <c r="K18" i="27"/>
  <c r="Z79" i="27"/>
  <c r="X76" i="27"/>
  <c r="X136" i="27"/>
  <c r="P76" i="27"/>
  <c r="P136" i="27"/>
  <c r="R136" i="27"/>
  <c r="R76" i="27"/>
  <c r="T76" i="27"/>
  <c r="T136" i="27"/>
  <c r="Z76" i="27"/>
  <c r="Z136" i="27"/>
  <c r="V76" i="27"/>
  <c r="V136" i="27"/>
  <c r="Z16" i="27"/>
  <c r="K69" i="27"/>
  <c r="R16" i="27"/>
  <c r="C69" i="27"/>
  <c r="T16" i="27"/>
  <c r="E69" i="27"/>
  <c r="R34" i="27"/>
  <c r="C99" i="27"/>
  <c r="V34" i="27"/>
  <c r="G99" i="27"/>
  <c r="X34" i="27"/>
  <c r="I99" i="27"/>
  <c r="T34" i="27"/>
  <c r="E99" i="27"/>
  <c r="Z34" i="27"/>
  <c r="K99" i="27"/>
  <c r="P34" i="27"/>
  <c r="A99" i="27"/>
  <c r="V70" i="27"/>
  <c r="G149" i="27"/>
  <c r="A149" i="27"/>
  <c r="P70" i="27"/>
  <c r="X70" i="27"/>
  <c r="I149" i="27"/>
  <c r="R70" i="27"/>
  <c r="C149" i="27"/>
  <c r="T70" i="27"/>
  <c r="E149" i="27"/>
  <c r="Z70" i="27"/>
  <c r="K149" i="27"/>
  <c r="AF36" i="21"/>
  <c r="K208" i="21"/>
  <c r="Z36" i="21"/>
  <c r="E208" i="21"/>
  <c r="AL36" i="21"/>
  <c r="Q208" i="21"/>
  <c r="AH36" i="21"/>
  <c r="M208" i="21"/>
  <c r="AJ22" i="21"/>
  <c r="O213" i="21"/>
  <c r="Z22" i="21"/>
  <c r="E213" i="21"/>
  <c r="AL22" i="21"/>
  <c r="Q213" i="21"/>
  <c r="C67" i="21"/>
  <c r="X213" i="21"/>
  <c r="I67" i="21"/>
  <c r="AD213" i="21"/>
  <c r="O67" i="21"/>
  <c r="AJ213" i="21"/>
  <c r="E67" i="21"/>
  <c r="Z213" i="21"/>
  <c r="AF213" i="21"/>
  <c r="K67" i="21"/>
  <c r="G67" i="21"/>
  <c r="AB213" i="21"/>
  <c r="M67" i="21"/>
  <c r="AH213" i="21"/>
  <c r="A67" i="21"/>
  <c r="V213" i="21"/>
  <c r="Q67" i="21"/>
  <c r="AL213" i="21"/>
  <c r="O10" i="22"/>
  <c r="O193" i="22"/>
  <c r="Q10" i="22"/>
  <c r="Q193" i="22"/>
  <c r="M10" i="22"/>
  <c r="M193" i="22"/>
  <c r="P39" i="24"/>
  <c r="A206" i="24"/>
  <c r="C43" i="24"/>
  <c r="R97" i="24"/>
  <c r="I43" i="24"/>
  <c r="X97" i="24"/>
  <c r="E43" i="24"/>
  <c r="T97" i="24"/>
  <c r="K43" i="24"/>
  <c r="Z97" i="24"/>
  <c r="A43" i="24"/>
  <c r="P97" i="24"/>
  <c r="G43" i="24"/>
  <c r="V97" i="24"/>
  <c r="P211" i="24"/>
  <c r="A63" i="24"/>
  <c r="X211" i="24"/>
  <c r="I63" i="24"/>
  <c r="R211" i="24"/>
  <c r="C63" i="24"/>
  <c r="G63" i="24"/>
  <c r="V211" i="24"/>
  <c r="E63" i="24"/>
  <c r="T211" i="24"/>
  <c r="Z211" i="24"/>
  <c r="K63" i="24"/>
  <c r="A60" i="25"/>
  <c r="A131" i="25"/>
  <c r="Z70" i="25"/>
  <c r="K149" i="25"/>
  <c r="X70" i="25"/>
  <c r="I149" i="25"/>
  <c r="T70" i="25"/>
  <c r="E149" i="25"/>
  <c r="P70" i="25"/>
  <c r="A149" i="25"/>
  <c r="V70" i="25"/>
  <c r="G149" i="25"/>
  <c r="R70" i="25"/>
  <c r="C149" i="25"/>
  <c r="G101" i="25"/>
  <c r="V141" i="25"/>
  <c r="I101" i="25"/>
  <c r="X141" i="25"/>
  <c r="P141" i="25"/>
  <c r="A101" i="25"/>
  <c r="R141" i="25"/>
  <c r="C101" i="25"/>
  <c r="E101" i="25"/>
  <c r="T141" i="25"/>
  <c r="K101" i="25"/>
  <c r="Z141" i="25"/>
  <c r="I143" i="25"/>
  <c r="I102" i="25"/>
  <c r="A143" i="25"/>
  <c r="A102" i="25"/>
  <c r="G102" i="25"/>
  <c r="G143" i="25"/>
  <c r="E102" i="25"/>
  <c r="E143" i="25"/>
  <c r="K102" i="25"/>
  <c r="K143" i="25"/>
  <c r="C143" i="25"/>
  <c r="C102" i="25"/>
  <c r="V95" i="26"/>
  <c r="G173" i="26"/>
  <c r="P95" i="26"/>
  <c r="A173" i="26"/>
  <c r="K173" i="26"/>
  <c r="Z95" i="26"/>
  <c r="R95" i="26"/>
  <c r="C173" i="26"/>
  <c r="X95" i="26"/>
  <c r="I173" i="26"/>
  <c r="T95" i="26"/>
  <c r="E173" i="26"/>
  <c r="X67" i="26"/>
  <c r="I215" i="26"/>
  <c r="P67" i="26"/>
  <c r="A215" i="26"/>
  <c r="R67" i="26"/>
  <c r="C215" i="26"/>
  <c r="T67" i="26"/>
  <c r="E215" i="26"/>
  <c r="V67" i="26"/>
  <c r="G215" i="26"/>
  <c r="Z67" i="26"/>
  <c r="K215" i="26"/>
  <c r="C37" i="26"/>
  <c r="R204" i="26"/>
  <c r="E37" i="26"/>
  <c r="T204" i="26"/>
  <c r="I37" i="26"/>
  <c r="X204" i="26"/>
  <c r="K37" i="26"/>
  <c r="Z204" i="26"/>
  <c r="Z28" i="26"/>
  <c r="K199" i="26"/>
  <c r="P28" i="26"/>
  <c r="A199" i="26"/>
  <c r="T28" i="26"/>
  <c r="E199" i="26"/>
  <c r="R28" i="26"/>
  <c r="C199" i="26"/>
  <c r="X28" i="26"/>
  <c r="I199" i="26"/>
  <c r="V28" i="26"/>
  <c r="G199" i="26"/>
  <c r="E102" i="26"/>
  <c r="E143" i="26"/>
  <c r="K143" i="26"/>
  <c r="K102" i="26"/>
  <c r="I102" i="26"/>
  <c r="I143" i="26"/>
  <c r="A102" i="26"/>
  <c r="A143" i="26"/>
  <c r="G102" i="26"/>
  <c r="G143" i="26"/>
  <c r="C102" i="26"/>
  <c r="C143" i="26"/>
  <c r="Z131" i="27"/>
  <c r="K180" i="27"/>
  <c r="A180" i="27"/>
  <c r="P131" i="27"/>
  <c r="G180" i="27"/>
  <c r="V131" i="27"/>
  <c r="T131" i="27"/>
  <c r="E180" i="27"/>
  <c r="C180" i="27"/>
  <c r="R131" i="27"/>
  <c r="X131" i="27"/>
  <c r="I180" i="27"/>
  <c r="X11" i="27"/>
  <c r="I202" i="27"/>
  <c r="P11" i="27"/>
  <c r="A202" i="27"/>
  <c r="R11" i="27"/>
  <c r="C202" i="27"/>
  <c r="Z11" i="27"/>
  <c r="K202" i="27"/>
  <c r="Z6" i="27"/>
  <c r="Z190" i="27"/>
  <c r="K135" i="27"/>
  <c r="T6" i="27"/>
  <c r="E135" i="27"/>
  <c r="T190" i="27"/>
  <c r="P6" i="27"/>
  <c r="A135" i="27"/>
  <c r="P190" i="27"/>
  <c r="C135" i="27"/>
  <c r="R190" i="27"/>
  <c r="X6" i="27"/>
  <c r="I135" i="27"/>
  <c r="X190" i="27"/>
  <c r="V6" i="27"/>
  <c r="V190" i="27"/>
  <c r="G135" i="27"/>
  <c r="Z62" i="27"/>
  <c r="K199" i="27"/>
  <c r="E76" i="27"/>
  <c r="T140" i="27"/>
  <c r="K76" i="27"/>
  <c r="Z140" i="27"/>
  <c r="R140" i="27"/>
  <c r="C76" i="27"/>
  <c r="I76" i="27"/>
  <c r="X140" i="27"/>
  <c r="P140" i="27"/>
  <c r="A76" i="27"/>
  <c r="G76" i="27"/>
  <c r="V140" i="27"/>
  <c r="O104" i="21"/>
  <c r="O154" i="21"/>
  <c r="AD6" i="21"/>
  <c r="I154" i="21"/>
  <c r="I104" i="21"/>
  <c r="Q104" i="21"/>
  <c r="Q154" i="21"/>
  <c r="C104" i="21"/>
  <c r="C154" i="21"/>
  <c r="K104" i="21"/>
  <c r="K154" i="21"/>
  <c r="A104" i="21"/>
  <c r="A154" i="21"/>
  <c r="G104" i="21"/>
  <c r="G154" i="21"/>
  <c r="AH6" i="21"/>
  <c r="M154" i="21"/>
  <c r="M104" i="21"/>
  <c r="E154" i="21"/>
  <c r="E104" i="21"/>
  <c r="AJ73" i="21"/>
  <c r="O150" i="21"/>
  <c r="AD73" i="21"/>
  <c r="I150" i="21"/>
  <c r="Q150" i="21"/>
  <c r="AL73" i="21"/>
  <c r="X73" i="21"/>
  <c r="C150" i="21"/>
  <c r="AF73" i="21"/>
  <c r="K150" i="21"/>
  <c r="A150" i="21"/>
  <c r="V73" i="21"/>
  <c r="G150" i="21"/>
  <c r="AB73" i="21"/>
  <c r="M150" i="21"/>
  <c r="AH73" i="21"/>
  <c r="Z73" i="21"/>
  <c r="E150" i="21"/>
  <c r="O6" i="22"/>
  <c r="AJ179" i="22"/>
  <c r="Q75" i="21"/>
  <c r="Q144" i="21"/>
  <c r="A75" i="21"/>
  <c r="A144" i="21"/>
  <c r="G75" i="21"/>
  <c r="G144" i="21"/>
  <c r="K144" i="21"/>
  <c r="K75" i="21"/>
  <c r="E75" i="21"/>
  <c r="E144" i="21"/>
  <c r="M75" i="21"/>
  <c r="M144" i="21"/>
  <c r="O75" i="21"/>
  <c r="O144" i="21"/>
  <c r="C75" i="21"/>
  <c r="C144" i="21"/>
  <c r="I75" i="21"/>
  <c r="I144" i="21"/>
  <c r="I218" i="22"/>
  <c r="AD67" i="22"/>
  <c r="X67" i="22"/>
  <c r="C218" i="22"/>
  <c r="A27" i="22"/>
  <c r="A218" i="22"/>
  <c r="V67" i="22"/>
  <c r="O28" i="22"/>
  <c r="O218" i="22"/>
  <c r="AJ67" i="22"/>
  <c r="Q28" i="22"/>
  <c r="Q218" i="22"/>
  <c r="AL67" i="22"/>
  <c r="AF67" i="22"/>
  <c r="K218" i="22"/>
  <c r="E218" i="22"/>
  <c r="Z67" i="22"/>
  <c r="M28" i="22"/>
  <c r="M218" i="22"/>
  <c r="AH67" i="22"/>
  <c r="G218" i="22"/>
  <c r="AB67" i="22"/>
  <c r="AJ150" i="21"/>
  <c r="O72" i="21"/>
  <c r="A72" i="21"/>
  <c r="V150" i="21"/>
  <c r="AD150" i="21"/>
  <c r="I72" i="21"/>
  <c r="C72" i="21"/>
  <c r="X150" i="21"/>
  <c r="G72" i="21"/>
  <c r="AB150" i="21"/>
  <c r="E72" i="21"/>
  <c r="Z150" i="21"/>
  <c r="K72" i="21"/>
  <c r="AF150" i="21"/>
  <c r="Q72" i="21"/>
  <c r="AL150" i="21"/>
  <c r="M72" i="21"/>
  <c r="AH150" i="21"/>
  <c r="T35" i="24"/>
  <c r="E203" i="24"/>
  <c r="V35" i="24"/>
  <c r="G203" i="24"/>
  <c r="Z35" i="24"/>
  <c r="K203" i="24"/>
  <c r="X35" i="24"/>
  <c r="I203" i="24"/>
  <c r="A35" i="24"/>
  <c r="A131" i="24"/>
  <c r="C35" i="24"/>
  <c r="C131" i="24"/>
  <c r="G35" i="24"/>
  <c r="G131" i="24"/>
  <c r="E35" i="24"/>
  <c r="E131" i="24"/>
  <c r="K35" i="24"/>
  <c r="K131" i="24"/>
  <c r="I35" i="24"/>
  <c r="I131" i="24"/>
  <c r="G6" i="24"/>
  <c r="G189" i="24"/>
  <c r="A6" i="24"/>
  <c r="A189" i="24"/>
  <c r="K6" i="24"/>
  <c r="K189" i="24"/>
  <c r="E6" i="24"/>
  <c r="E189" i="24"/>
  <c r="C6" i="24"/>
  <c r="C189" i="24"/>
  <c r="I6" i="24"/>
  <c r="I189" i="24"/>
  <c r="I140" i="24"/>
  <c r="X103" i="24"/>
  <c r="C140" i="24"/>
  <c r="R103" i="24"/>
  <c r="E140" i="24"/>
  <c r="T103" i="24"/>
  <c r="A140" i="24"/>
  <c r="P103" i="24"/>
  <c r="G140" i="24"/>
  <c r="V103" i="24"/>
  <c r="K140" i="24"/>
  <c r="Z103" i="24"/>
  <c r="K63" i="25"/>
  <c r="Z211" i="25"/>
  <c r="E63" i="25"/>
  <c r="T211" i="25"/>
  <c r="V211" i="25"/>
  <c r="G63" i="25"/>
  <c r="I63" i="25"/>
  <c r="X211" i="25"/>
  <c r="R211" i="25"/>
  <c r="C63" i="25"/>
  <c r="P211" i="25"/>
  <c r="A63" i="25"/>
  <c r="Z135" i="25"/>
  <c r="K191" i="25"/>
  <c r="A191" i="25"/>
  <c r="P135" i="25"/>
  <c r="G191" i="25"/>
  <c r="V135" i="25"/>
  <c r="C191" i="25"/>
  <c r="R135" i="25"/>
  <c r="X135" i="25"/>
  <c r="I191" i="25"/>
  <c r="T135" i="25"/>
  <c r="E191" i="25"/>
  <c r="E39" i="26"/>
  <c r="T148" i="26"/>
  <c r="C14" i="26"/>
  <c r="R66" i="26"/>
  <c r="C104" i="26"/>
  <c r="C154" i="26"/>
  <c r="I154" i="26"/>
  <c r="I104" i="26"/>
  <c r="E104" i="26"/>
  <c r="E154" i="26"/>
  <c r="K154" i="26"/>
  <c r="K104" i="26"/>
  <c r="A104" i="26"/>
  <c r="A154" i="26"/>
  <c r="G104" i="26"/>
  <c r="G154" i="26"/>
  <c r="T140" i="26"/>
  <c r="E76" i="26"/>
  <c r="G76" i="26"/>
  <c r="V140" i="26"/>
  <c r="X140" i="26"/>
  <c r="I76" i="26"/>
  <c r="R140" i="26"/>
  <c r="C76" i="26"/>
  <c r="Z140" i="26"/>
  <c r="K76" i="26"/>
  <c r="P140" i="26"/>
  <c r="A76" i="26"/>
  <c r="P96" i="27"/>
  <c r="A176" i="27"/>
  <c r="X96" i="27"/>
  <c r="I176" i="27"/>
  <c r="V96" i="27"/>
  <c r="G176" i="27"/>
  <c r="C176" i="27"/>
  <c r="R96" i="27"/>
  <c r="K176" i="27"/>
  <c r="Z96" i="27"/>
  <c r="T96" i="27"/>
  <c r="E176" i="27"/>
  <c r="V56" i="27"/>
  <c r="G213" i="27"/>
  <c r="Z56" i="27"/>
  <c r="K213" i="27"/>
  <c r="K75" i="27"/>
  <c r="K144" i="27"/>
  <c r="E144" i="27"/>
  <c r="E75" i="27"/>
  <c r="A144" i="27"/>
  <c r="A75" i="27"/>
  <c r="G144" i="27"/>
  <c r="G75" i="27"/>
  <c r="C144" i="27"/>
  <c r="C75" i="27"/>
  <c r="I144" i="27"/>
  <c r="I75" i="27"/>
  <c r="T152" i="27"/>
  <c r="T78" i="27"/>
  <c r="V152" i="27"/>
  <c r="V78" i="27"/>
  <c r="P152" i="27"/>
  <c r="P78" i="27"/>
  <c r="Z78" i="27"/>
  <c r="Z152" i="27"/>
  <c r="X152" i="27"/>
  <c r="X78" i="27"/>
  <c r="R78" i="27"/>
  <c r="R152" i="27"/>
  <c r="E7" i="21"/>
  <c r="Z173" i="21"/>
  <c r="AB67" i="21"/>
  <c r="G215" i="21"/>
  <c r="K215" i="21"/>
  <c r="AF67" i="21"/>
  <c r="AL67" i="21"/>
  <c r="Q215" i="21"/>
  <c r="V67" i="21"/>
  <c r="A215" i="21"/>
  <c r="Z67" i="21"/>
  <c r="E215" i="21"/>
  <c r="AH67" i="21"/>
  <c r="M215" i="21"/>
  <c r="AJ67" i="21"/>
  <c r="O215" i="21"/>
  <c r="X67" i="21"/>
  <c r="C215" i="21"/>
  <c r="AD67" i="21"/>
  <c r="I215" i="21"/>
  <c r="AJ141" i="21"/>
  <c r="O101" i="21"/>
  <c r="Z141" i="21"/>
  <c r="E101" i="21"/>
  <c r="Q101" i="21"/>
  <c r="AL141" i="21"/>
  <c r="K101" i="21"/>
  <c r="AF141" i="21"/>
  <c r="C101" i="21"/>
  <c r="X141" i="21"/>
  <c r="V141" i="21"/>
  <c r="A101" i="21"/>
  <c r="G101" i="21"/>
  <c r="AB141" i="21"/>
  <c r="AH141" i="21"/>
  <c r="M101" i="21"/>
  <c r="I101" i="21"/>
  <c r="AD141" i="21"/>
  <c r="AH5" i="22"/>
  <c r="M180" i="22"/>
  <c r="AH100" i="22"/>
  <c r="Z5" i="22"/>
  <c r="E180" i="22"/>
  <c r="Z100" i="22"/>
  <c r="V5" i="22"/>
  <c r="A180" i="22"/>
  <c r="V100" i="22"/>
  <c r="AJ5" i="22"/>
  <c r="AJ100" i="22"/>
  <c r="O180" i="22"/>
  <c r="AD5" i="22"/>
  <c r="AD100" i="22"/>
  <c r="I180" i="22"/>
  <c r="X5" i="22"/>
  <c r="C180" i="22"/>
  <c r="X100" i="22"/>
  <c r="AL5" i="22"/>
  <c r="Q180" i="22"/>
  <c r="AL100" i="22"/>
  <c r="AF5" i="22"/>
  <c r="AF100" i="22"/>
  <c r="K180" i="22"/>
  <c r="AB5" i="22"/>
  <c r="AB100" i="22"/>
  <c r="G180" i="22"/>
  <c r="X135" i="21"/>
  <c r="C191" i="21"/>
  <c r="AF135" i="21"/>
  <c r="K191" i="21"/>
  <c r="O191" i="21"/>
  <c r="AJ135" i="21"/>
  <c r="Z135" i="21"/>
  <c r="E191" i="21"/>
  <c r="Q191" i="21"/>
  <c r="AL135" i="21"/>
  <c r="V135" i="21"/>
  <c r="A191" i="21"/>
  <c r="AB135" i="21"/>
  <c r="G191" i="21"/>
  <c r="M191" i="21"/>
  <c r="AH135" i="21"/>
  <c r="I191" i="21"/>
  <c r="AD135" i="21"/>
  <c r="I195" i="22"/>
  <c r="AD139" i="22"/>
  <c r="C195" i="22"/>
  <c r="X139" i="22"/>
  <c r="Q195" i="22"/>
  <c r="AL139" i="22"/>
  <c r="K195" i="22"/>
  <c r="AF139" i="22"/>
  <c r="Z139" i="22"/>
  <c r="E195" i="22"/>
  <c r="A195" i="22"/>
  <c r="V139" i="22"/>
  <c r="G195" i="22"/>
  <c r="AB139" i="22"/>
  <c r="AH139" i="22"/>
  <c r="M195" i="22"/>
  <c r="O195" i="22"/>
  <c r="AJ139" i="22"/>
  <c r="G3" i="21"/>
  <c r="AB131" i="21"/>
  <c r="G180" i="21"/>
  <c r="O3" i="21"/>
  <c r="AJ131" i="21"/>
  <c r="O180" i="21"/>
  <c r="A3" i="21"/>
  <c r="V131" i="21"/>
  <c r="A180" i="21"/>
  <c r="AH131" i="21"/>
  <c r="M180" i="21"/>
  <c r="X131" i="21"/>
  <c r="C180" i="21"/>
  <c r="Z131" i="21"/>
  <c r="E180" i="21"/>
  <c r="K3" i="21"/>
  <c r="AF131" i="21"/>
  <c r="K180" i="21"/>
  <c r="Q3" i="21"/>
  <c r="AL131" i="21"/>
  <c r="Q180" i="21"/>
  <c r="I3" i="21"/>
  <c r="AD131" i="21"/>
  <c r="I180" i="21"/>
  <c r="AL59" i="21"/>
  <c r="Q210" i="21"/>
  <c r="AD59" i="21"/>
  <c r="I210" i="21"/>
  <c r="C148" i="22"/>
  <c r="C79" i="22"/>
  <c r="E79" i="22"/>
  <c r="E148" i="22"/>
  <c r="Q79" i="22"/>
  <c r="Q148" i="22"/>
  <c r="I148" i="22"/>
  <c r="I79" i="22"/>
  <c r="K79" i="22"/>
  <c r="K148" i="22"/>
  <c r="A79" i="22"/>
  <c r="A148" i="22"/>
  <c r="G148" i="22"/>
  <c r="G79" i="22"/>
  <c r="M79" i="22"/>
  <c r="M148" i="22"/>
  <c r="O148" i="22"/>
  <c r="O79" i="22"/>
  <c r="AL81" i="22"/>
  <c r="Q140" i="22"/>
  <c r="V81" i="22"/>
  <c r="A140" i="22"/>
  <c r="K140" i="22"/>
  <c r="AF81" i="22"/>
  <c r="E140" i="22"/>
  <c r="Z81" i="22"/>
  <c r="G140" i="22"/>
  <c r="AB81" i="22"/>
  <c r="AH81" i="22"/>
  <c r="M140" i="22"/>
  <c r="X81" i="22"/>
  <c r="C140" i="22"/>
  <c r="AD81" i="22"/>
  <c r="I140" i="22"/>
  <c r="O140" i="22"/>
  <c r="AJ81" i="22"/>
  <c r="I51" i="24"/>
  <c r="X179" i="24"/>
  <c r="C51" i="24"/>
  <c r="R179" i="24"/>
  <c r="K51" i="24"/>
  <c r="Z179" i="24"/>
  <c r="E51" i="24"/>
  <c r="T179" i="24"/>
  <c r="A51" i="24"/>
  <c r="P179" i="24"/>
  <c r="G51" i="24"/>
  <c r="V179" i="24"/>
  <c r="I21" i="24"/>
  <c r="I196" i="24"/>
  <c r="C21" i="24"/>
  <c r="C196" i="24"/>
  <c r="K21" i="24"/>
  <c r="K196" i="24"/>
  <c r="E21" i="24"/>
  <c r="E196" i="24"/>
  <c r="G21" i="24"/>
  <c r="G196" i="24"/>
  <c r="A21" i="24"/>
  <c r="A196" i="24"/>
  <c r="V38" i="24"/>
  <c r="G207" i="24"/>
  <c r="X38" i="24"/>
  <c r="I207" i="24"/>
  <c r="A154" i="24"/>
  <c r="A104" i="24"/>
  <c r="G154" i="24"/>
  <c r="G104" i="24"/>
  <c r="C104" i="24"/>
  <c r="C154" i="24"/>
  <c r="E104" i="24"/>
  <c r="E154" i="24"/>
  <c r="K104" i="24"/>
  <c r="K154" i="24"/>
  <c r="I154" i="24"/>
  <c r="I104" i="24"/>
  <c r="X69" i="25"/>
  <c r="X149" i="25"/>
  <c r="R149" i="25"/>
  <c r="R69" i="25"/>
  <c r="Z149" i="25"/>
  <c r="Z69" i="25"/>
  <c r="T69" i="25"/>
  <c r="T149" i="25"/>
  <c r="P149" i="25"/>
  <c r="P69" i="25"/>
  <c r="V149" i="25"/>
  <c r="V69" i="25"/>
  <c r="C136" i="25"/>
  <c r="R77" i="25"/>
  <c r="E136" i="25"/>
  <c r="T77" i="25"/>
  <c r="V77" i="25"/>
  <c r="G136" i="25"/>
  <c r="P77" i="25"/>
  <c r="A136" i="25"/>
  <c r="X77" i="25"/>
  <c r="I136" i="25"/>
  <c r="K136" i="25"/>
  <c r="Z77" i="25"/>
  <c r="K76" i="25"/>
  <c r="Z140" i="25"/>
  <c r="T140" i="25"/>
  <c r="E76" i="25"/>
  <c r="V140" i="25"/>
  <c r="G76" i="25"/>
  <c r="C76" i="25"/>
  <c r="R140" i="25"/>
  <c r="I76" i="25"/>
  <c r="X140" i="25"/>
  <c r="A76" i="25"/>
  <c r="P140" i="25"/>
  <c r="A72" i="25"/>
  <c r="P150" i="25"/>
  <c r="V150" i="25"/>
  <c r="G72" i="25"/>
  <c r="C72" i="25"/>
  <c r="R150" i="25"/>
  <c r="I72" i="25"/>
  <c r="X150" i="25"/>
  <c r="T150" i="25"/>
  <c r="E72" i="25"/>
  <c r="K72" i="25"/>
  <c r="Z150" i="25"/>
  <c r="Z135" i="26"/>
  <c r="K191" i="26"/>
  <c r="E191" i="26"/>
  <c r="T135" i="26"/>
  <c r="V135" i="26"/>
  <c r="G191" i="26"/>
  <c r="P135" i="26"/>
  <c r="A191" i="26"/>
  <c r="X135" i="26"/>
  <c r="I191" i="26"/>
  <c r="R135" i="26"/>
  <c r="C191" i="26"/>
  <c r="Z9" i="26"/>
  <c r="Z198" i="26"/>
  <c r="R9" i="26"/>
  <c r="R198" i="26"/>
  <c r="E144" i="26"/>
  <c r="E75" i="26"/>
  <c r="A144" i="26"/>
  <c r="A75" i="26"/>
  <c r="G144" i="26"/>
  <c r="G75" i="26"/>
  <c r="C144" i="26"/>
  <c r="C75" i="26"/>
  <c r="I144" i="26"/>
  <c r="I75" i="26"/>
  <c r="K144" i="26"/>
  <c r="K75" i="26"/>
  <c r="C26" i="27"/>
  <c r="R214" i="27"/>
  <c r="I102" i="27"/>
  <c r="I143" i="27"/>
  <c r="G102" i="27"/>
  <c r="G143" i="27"/>
  <c r="A102" i="27"/>
  <c r="A143" i="27"/>
  <c r="C143" i="27"/>
  <c r="C102" i="27"/>
  <c r="E143" i="27"/>
  <c r="E102" i="27"/>
  <c r="K102" i="27"/>
  <c r="K143" i="27"/>
  <c r="G140" i="27"/>
  <c r="V103" i="27"/>
  <c r="Z103" i="27"/>
  <c r="K140" i="27"/>
  <c r="T103" i="27"/>
  <c r="E140" i="27"/>
  <c r="R103" i="27"/>
  <c r="C140" i="27"/>
  <c r="X103" i="27"/>
  <c r="I140" i="27"/>
  <c r="P103" i="27"/>
  <c r="A140" i="27"/>
  <c r="G14" i="21"/>
  <c r="AB132" i="21"/>
  <c r="C14" i="21"/>
  <c r="X132" i="21"/>
  <c r="E14" i="21"/>
  <c r="Z132" i="21"/>
  <c r="K14" i="21"/>
  <c r="AF132" i="21"/>
  <c r="O14" i="21"/>
  <c r="AJ132" i="21"/>
  <c r="M14" i="21"/>
  <c r="AH132" i="21"/>
  <c r="V190" i="21"/>
  <c r="A135" i="21"/>
  <c r="I135" i="21"/>
  <c r="AD190" i="21"/>
  <c r="C135" i="21"/>
  <c r="X190" i="21"/>
  <c r="AB190" i="21"/>
  <c r="G135" i="21"/>
  <c r="AJ190" i="21"/>
  <c r="O135" i="21"/>
  <c r="E135" i="21"/>
  <c r="Z190" i="21"/>
  <c r="AF190" i="21"/>
  <c r="K135" i="21"/>
  <c r="Q135" i="21"/>
  <c r="AL190" i="21"/>
  <c r="AH190" i="21"/>
  <c r="M135" i="21"/>
  <c r="X74" i="22"/>
  <c r="C153" i="22"/>
  <c r="Z74" i="22"/>
  <c r="E153" i="22"/>
  <c r="AF74" i="22"/>
  <c r="K153" i="22"/>
  <c r="AB74" i="22"/>
  <c r="G153" i="22"/>
  <c r="V74" i="22"/>
  <c r="A153" i="22"/>
  <c r="AD74" i="22"/>
  <c r="I153" i="22"/>
  <c r="AJ74" i="22"/>
  <c r="O153" i="22"/>
  <c r="AH74" i="22"/>
  <c r="M153" i="22"/>
  <c r="AL74" i="22"/>
  <c r="Q153" i="22"/>
  <c r="X216" i="24"/>
  <c r="I66" i="24"/>
  <c r="V216" i="24"/>
  <c r="G66" i="24"/>
  <c r="R216" i="24"/>
  <c r="C66" i="24"/>
  <c r="T216" i="24"/>
  <c r="E66" i="24"/>
  <c r="Z216" i="24"/>
  <c r="K66" i="24"/>
  <c r="P216" i="24"/>
  <c r="A66" i="24"/>
  <c r="G14" i="24"/>
  <c r="V132" i="24"/>
  <c r="C14" i="24"/>
  <c r="R132" i="24"/>
  <c r="I14" i="24"/>
  <c r="X132" i="24"/>
  <c r="E14" i="24"/>
  <c r="T132" i="24"/>
  <c r="K14" i="24"/>
  <c r="Z132" i="24"/>
  <c r="A14" i="24"/>
  <c r="P132" i="24"/>
  <c r="P21" i="25"/>
  <c r="P198" i="25"/>
  <c r="V21" i="25"/>
  <c r="V198" i="25"/>
  <c r="R21" i="25"/>
  <c r="R198" i="25"/>
  <c r="X21" i="25"/>
  <c r="X198" i="25"/>
  <c r="Z21" i="25"/>
  <c r="Z198" i="25"/>
  <c r="T21" i="25"/>
  <c r="T198" i="25"/>
  <c r="R73" i="25"/>
  <c r="C150" i="25"/>
  <c r="V73" i="25"/>
  <c r="G150" i="25"/>
  <c r="A150" i="25"/>
  <c r="P73" i="25"/>
  <c r="T73" i="25"/>
  <c r="E150" i="25"/>
  <c r="Z73" i="25"/>
  <c r="K150" i="25"/>
  <c r="X73" i="25"/>
  <c r="I150" i="25"/>
  <c r="Z76" i="26"/>
  <c r="Z136" i="26"/>
  <c r="P76" i="26"/>
  <c r="P136" i="26"/>
  <c r="V136" i="26"/>
  <c r="V76" i="26"/>
  <c r="R136" i="26"/>
  <c r="R76" i="26"/>
  <c r="X76" i="26"/>
  <c r="X136" i="26"/>
  <c r="T136" i="26"/>
  <c r="T76" i="26"/>
  <c r="G141" i="26"/>
  <c r="G77" i="26"/>
  <c r="A141" i="26"/>
  <c r="A77" i="26"/>
  <c r="I141" i="26"/>
  <c r="I77" i="26"/>
  <c r="K77" i="26"/>
  <c r="K141" i="26"/>
  <c r="E77" i="26"/>
  <c r="E141" i="26"/>
  <c r="C77" i="26"/>
  <c r="C141" i="26"/>
  <c r="A106" i="21"/>
  <c r="A152" i="21"/>
  <c r="M152" i="21"/>
  <c r="M106" i="21"/>
  <c r="G152" i="21"/>
  <c r="G106" i="21"/>
  <c r="O106" i="21"/>
  <c r="O152" i="21"/>
  <c r="C152" i="21"/>
  <c r="C106" i="21"/>
  <c r="E106" i="21"/>
  <c r="E152" i="21"/>
  <c r="K152" i="21"/>
  <c r="K106" i="21"/>
  <c r="Q152" i="21"/>
  <c r="Q106" i="21"/>
  <c r="I106" i="21"/>
  <c r="I152" i="21"/>
  <c r="G176" i="21"/>
  <c r="AB96" i="21"/>
  <c r="O176" i="21"/>
  <c r="AJ96" i="21"/>
  <c r="AD96" i="21"/>
  <c r="I176" i="21"/>
  <c r="C176" i="21"/>
  <c r="X96" i="21"/>
  <c r="M176" i="21"/>
  <c r="AH96" i="21"/>
  <c r="E176" i="21"/>
  <c r="Z96" i="21"/>
  <c r="K176" i="21"/>
  <c r="AF96" i="21"/>
  <c r="A176" i="21"/>
  <c r="V96" i="21"/>
  <c r="Q176" i="21"/>
  <c r="AL96" i="21"/>
  <c r="A149" i="21"/>
  <c r="V70" i="21"/>
  <c r="Z70" i="21"/>
  <c r="E149" i="21"/>
  <c r="AF70" i="21"/>
  <c r="K149" i="21"/>
  <c r="AB70" i="21"/>
  <c r="G149" i="21"/>
  <c r="I149" i="21"/>
  <c r="AD70" i="21"/>
  <c r="C149" i="21"/>
  <c r="X70" i="21"/>
  <c r="AJ70" i="21"/>
  <c r="O149" i="21"/>
  <c r="M149" i="21"/>
  <c r="AH70" i="21"/>
  <c r="Q149" i="21"/>
  <c r="AL70" i="21"/>
  <c r="AB142" i="21"/>
  <c r="G103" i="21"/>
  <c r="AJ142" i="21"/>
  <c r="O103" i="21"/>
  <c r="V142" i="21"/>
  <c r="A103" i="21"/>
  <c r="X142" i="21"/>
  <c r="C103" i="21"/>
  <c r="AH142" i="21"/>
  <c r="M103" i="21"/>
  <c r="Z142" i="21"/>
  <c r="E103" i="21"/>
  <c r="AF142" i="21"/>
  <c r="K103" i="21"/>
  <c r="AL142" i="21"/>
  <c r="Q103" i="21"/>
  <c r="I103" i="21"/>
  <c r="AD142" i="21"/>
  <c r="G7" i="22"/>
  <c r="AB136" i="22"/>
  <c r="O7" i="22"/>
  <c r="AJ136" i="22"/>
  <c r="K76" i="22"/>
  <c r="AF154" i="22"/>
  <c r="Z154" i="22"/>
  <c r="E76" i="22"/>
  <c r="AJ154" i="22"/>
  <c r="O76" i="22"/>
  <c r="Q76" i="22"/>
  <c r="AL154" i="22"/>
  <c r="V154" i="22"/>
  <c r="A76" i="22"/>
  <c r="AB154" i="22"/>
  <c r="G76" i="22"/>
  <c r="I76" i="22"/>
  <c r="AD154" i="22"/>
  <c r="AH154" i="22"/>
  <c r="M76" i="22"/>
  <c r="C76" i="22"/>
  <c r="X154" i="22"/>
  <c r="G8" i="24"/>
  <c r="G173" i="24"/>
  <c r="V95" i="24"/>
  <c r="P95" i="24"/>
  <c r="A173" i="24"/>
  <c r="I18" i="24"/>
  <c r="I173" i="24"/>
  <c r="X95" i="24"/>
  <c r="K18" i="24"/>
  <c r="K173" i="24"/>
  <c r="Z95" i="24"/>
  <c r="E173" i="24"/>
  <c r="T95" i="24"/>
  <c r="C18" i="24"/>
  <c r="C173" i="24"/>
  <c r="R95" i="24"/>
  <c r="K180" i="24"/>
  <c r="Z131" i="24"/>
  <c r="C180" i="24"/>
  <c r="R131" i="24"/>
  <c r="I22" i="24"/>
  <c r="I180" i="24"/>
  <c r="X131" i="24"/>
  <c r="E180" i="24"/>
  <c r="T131" i="24"/>
  <c r="A22" i="24"/>
  <c r="A180" i="24"/>
  <c r="P131" i="24"/>
  <c r="G22" i="24"/>
  <c r="G180" i="24"/>
  <c r="V131" i="24"/>
  <c r="I7" i="24"/>
  <c r="I79" i="24"/>
  <c r="C7" i="24"/>
  <c r="C79" i="24"/>
  <c r="A7" i="24"/>
  <c r="A79" i="24"/>
  <c r="G7" i="24"/>
  <c r="G79" i="24"/>
  <c r="E7" i="24"/>
  <c r="E79" i="24"/>
  <c r="K7" i="24"/>
  <c r="K79" i="24"/>
  <c r="E67" i="24"/>
  <c r="T213" i="24"/>
  <c r="V213" i="24"/>
  <c r="G67" i="24"/>
  <c r="P213" i="24"/>
  <c r="A67" i="24"/>
  <c r="I67" i="24"/>
  <c r="X213" i="24"/>
  <c r="Z213" i="24"/>
  <c r="K67" i="24"/>
  <c r="R213" i="24"/>
  <c r="C67" i="24"/>
  <c r="I102" i="24"/>
  <c r="I143" i="24"/>
  <c r="E102" i="24"/>
  <c r="E143" i="24"/>
  <c r="K102" i="24"/>
  <c r="K143" i="24"/>
  <c r="A102" i="24"/>
  <c r="A143" i="24"/>
  <c r="G102" i="24"/>
  <c r="G143" i="24"/>
  <c r="C102" i="24"/>
  <c r="C143" i="24"/>
  <c r="V67" i="25"/>
  <c r="G215" i="25"/>
  <c r="K215" i="25"/>
  <c r="Z67" i="25"/>
  <c r="R67" i="25"/>
  <c r="C215" i="25"/>
  <c r="P67" i="25"/>
  <c r="A215" i="25"/>
  <c r="I215" i="25"/>
  <c r="X67" i="25"/>
  <c r="T67" i="25"/>
  <c r="E215" i="25"/>
  <c r="I75" i="25"/>
  <c r="I144" i="25"/>
  <c r="A75" i="25"/>
  <c r="A144" i="25"/>
  <c r="K75" i="25"/>
  <c r="K144" i="25"/>
  <c r="C75" i="25"/>
  <c r="C144" i="25"/>
  <c r="E144" i="25"/>
  <c r="E75" i="25"/>
  <c r="G75" i="25"/>
  <c r="G144" i="25"/>
  <c r="E63" i="26"/>
  <c r="T211" i="26"/>
  <c r="G63" i="26"/>
  <c r="V211" i="26"/>
  <c r="P211" i="26"/>
  <c r="A63" i="26"/>
  <c r="R211" i="26"/>
  <c r="C63" i="26"/>
  <c r="X211" i="26"/>
  <c r="I63" i="26"/>
  <c r="Z211" i="26"/>
  <c r="K63" i="26"/>
  <c r="P142" i="26"/>
  <c r="A103" i="26"/>
  <c r="I103" i="26"/>
  <c r="X142" i="26"/>
  <c r="R142" i="26"/>
  <c r="C103" i="26"/>
  <c r="Z142" i="26"/>
  <c r="K103" i="26"/>
  <c r="E103" i="26"/>
  <c r="T142" i="26"/>
  <c r="G103" i="26"/>
  <c r="V142" i="26"/>
  <c r="T144" i="26"/>
  <c r="T101" i="26"/>
  <c r="V101" i="26"/>
  <c r="V144" i="26"/>
  <c r="P101" i="26"/>
  <c r="P144" i="26"/>
  <c r="X101" i="26"/>
  <c r="X144" i="26"/>
  <c r="R101" i="26"/>
  <c r="R144" i="26"/>
  <c r="Z144" i="26"/>
  <c r="Z101" i="26"/>
  <c r="X69" i="26"/>
  <c r="X149" i="26"/>
  <c r="P69" i="26"/>
  <c r="P149" i="26"/>
  <c r="Z69" i="26"/>
  <c r="Z149" i="26"/>
  <c r="R69" i="26"/>
  <c r="R149" i="26"/>
  <c r="V69" i="26"/>
  <c r="V149" i="26"/>
  <c r="T69" i="26"/>
  <c r="T149" i="26"/>
  <c r="Z73" i="26"/>
  <c r="K150" i="26"/>
  <c r="T73" i="26"/>
  <c r="E150" i="26"/>
  <c r="P73" i="26"/>
  <c r="A150" i="26"/>
  <c r="V73" i="26"/>
  <c r="G150" i="26"/>
  <c r="C150" i="26"/>
  <c r="R73" i="26"/>
  <c r="X73" i="26"/>
  <c r="I150" i="26"/>
  <c r="K106" i="27"/>
  <c r="K152" i="27"/>
  <c r="C106" i="27"/>
  <c r="C152" i="27"/>
  <c r="I106" i="27"/>
  <c r="I152" i="27"/>
  <c r="G106" i="27"/>
  <c r="G152" i="27"/>
  <c r="A106" i="27"/>
  <c r="A152" i="27"/>
  <c r="E106" i="27"/>
  <c r="E152" i="27"/>
  <c r="I140" i="21"/>
  <c r="AD103" i="21"/>
  <c r="C140" i="21"/>
  <c r="X103" i="21"/>
  <c r="AH103" i="21"/>
  <c r="M140" i="21"/>
  <c r="O140" i="21"/>
  <c r="AJ103" i="21"/>
  <c r="G140" i="21"/>
  <c r="AB103" i="21"/>
  <c r="E140" i="21"/>
  <c r="Z103" i="21"/>
  <c r="K140" i="21"/>
  <c r="AF103" i="21"/>
  <c r="V103" i="21"/>
  <c r="A140" i="21"/>
  <c r="Q140" i="21"/>
  <c r="AL103" i="21"/>
  <c r="AB101" i="21"/>
  <c r="AB144" i="21"/>
  <c r="AJ101" i="21"/>
  <c r="AJ144" i="21"/>
  <c r="V101" i="21"/>
  <c r="V144" i="21"/>
  <c r="AD101" i="21"/>
  <c r="AD144" i="21"/>
  <c r="X101" i="21"/>
  <c r="X144" i="21"/>
  <c r="Z101" i="21"/>
  <c r="Z144" i="21"/>
  <c r="AF101" i="21"/>
  <c r="AF144" i="21"/>
  <c r="AL101" i="21"/>
  <c r="AL144" i="21"/>
  <c r="AH101" i="21"/>
  <c r="AH144" i="21"/>
  <c r="M81" i="22"/>
  <c r="M145" i="22"/>
  <c r="E81" i="22"/>
  <c r="E145" i="22"/>
  <c r="Q81" i="22"/>
  <c r="Q145" i="22"/>
  <c r="K81" i="22"/>
  <c r="K145" i="22"/>
  <c r="A145" i="22"/>
  <c r="A81" i="22"/>
  <c r="C81" i="22"/>
  <c r="C145" i="22"/>
  <c r="I145" i="22"/>
  <c r="I81" i="22"/>
  <c r="O81" i="22"/>
  <c r="O145" i="22"/>
  <c r="G81" i="22"/>
  <c r="G145" i="22"/>
  <c r="AF217" i="22"/>
  <c r="K71" i="22"/>
  <c r="Q71" i="22"/>
  <c r="AL217" i="22"/>
  <c r="E71" i="22"/>
  <c r="Z217" i="22"/>
  <c r="A71" i="22"/>
  <c r="V217" i="22"/>
  <c r="O71" i="22"/>
  <c r="AJ217" i="22"/>
  <c r="I71" i="22"/>
  <c r="AD217" i="22"/>
  <c r="X217" i="22"/>
  <c r="C71" i="22"/>
  <c r="M71" i="22"/>
  <c r="AH217" i="22"/>
  <c r="G71" i="22"/>
  <c r="AB217" i="22"/>
  <c r="C154" i="22"/>
  <c r="X77" i="22"/>
  <c r="AB77" i="22"/>
  <c r="G154" i="22"/>
  <c r="AJ77" i="22"/>
  <c r="O154" i="22"/>
  <c r="AD77" i="22"/>
  <c r="I154" i="22"/>
  <c r="Q154" i="22"/>
  <c r="AL77" i="22"/>
  <c r="Z77" i="22"/>
  <c r="E154" i="22"/>
  <c r="AH77" i="22"/>
  <c r="M154" i="22"/>
  <c r="V77" i="22"/>
  <c r="A154" i="22"/>
  <c r="K154" i="22"/>
  <c r="AF77" i="22"/>
  <c r="G61" i="24"/>
  <c r="V180" i="24"/>
  <c r="A61" i="24"/>
  <c r="P180" i="24"/>
  <c r="I61" i="24"/>
  <c r="X180" i="24"/>
  <c r="E61" i="24"/>
  <c r="T180" i="24"/>
  <c r="I215" i="24"/>
  <c r="X67" i="24"/>
  <c r="C215" i="24"/>
  <c r="R67" i="24"/>
  <c r="K215" i="24"/>
  <c r="Z67" i="24"/>
  <c r="E215" i="24"/>
  <c r="T67" i="24"/>
  <c r="A215" i="24"/>
  <c r="P67" i="24"/>
  <c r="G215" i="24"/>
  <c r="V67" i="24"/>
  <c r="Q105" i="22"/>
  <c r="AL145" i="22"/>
  <c r="AF145" i="22"/>
  <c r="K105" i="22"/>
  <c r="X145" i="22"/>
  <c r="C105" i="22"/>
  <c r="AH145" i="22"/>
  <c r="M105" i="22"/>
  <c r="E105" i="22"/>
  <c r="Z145" i="22"/>
  <c r="A105" i="22"/>
  <c r="V145" i="22"/>
  <c r="I105" i="22"/>
  <c r="AD145" i="22"/>
  <c r="AB145" i="22"/>
  <c r="G105" i="22"/>
  <c r="AJ145" i="22"/>
  <c r="O105" i="22"/>
  <c r="X142" i="24"/>
  <c r="I103" i="24"/>
  <c r="Z142" i="24"/>
  <c r="K103" i="24"/>
  <c r="R142" i="24"/>
  <c r="C103" i="24"/>
  <c r="E103" i="24"/>
  <c r="T142" i="24"/>
  <c r="P142" i="24"/>
  <c r="A103" i="24"/>
  <c r="V142" i="24"/>
  <c r="G103" i="24"/>
  <c r="R140" i="24"/>
  <c r="C76" i="24"/>
  <c r="T140" i="24"/>
  <c r="E76" i="24"/>
  <c r="X140" i="24"/>
  <c r="I76" i="24"/>
  <c r="K76" i="24"/>
  <c r="Z140" i="24"/>
  <c r="G76" i="24"/>
  <c r="V140" i="24"/>
  <c r="P140" i="24"/>
  <c r="A76" i="24"/>
  <c r="G6" i="25"/>
  <c r="G96" i="25"/>
  <c r="C154" i="25"/>
  <c r="C104" i="25"/>
  <c r="A154" i="25"/>
  <c r="A104" i="25"/>
  <c r="G104" i="25"/>
  <c r="G154" i="25"/>
  <c r="K154" i="25"/>
  <c r="K104" i="25"/>
  <c r="E154" i="25"/>
  <c r="E104" i="25"/>
  <c r="I154" i="25"/>
  <c r="I104" i="25"/>
  <c r="R78" i="25"/>
  <c r="R152" i="25"/>
  <c r="T152" i="25"/>
  <c r="T78" i="25"/>
  <c r="Z78" i="25"/>
  <c r="Z152" i="25"/>
  <c r="P152" i="25"/>
  <c r="P78" i="25"/>
  <c r="X152" i="25"/>
  <c r="X78" i="25"/>
  <c r="V152" i="25"/>
  <c r="V78" i="25"/>
  <c r="T34" i="26"/>
  <c r="E213" i="26"/>
  <c r="P34" i="26"/>
  <c r="A213" i="26"/>
  <c r="Z34" i="26"/>
  <c r="K213" i="26"/>
  <c r="V34" i="26"/>
  <c r="G213" i="26"/>
  <c r="Z77" i="26"/>
  <c r="K136" i="26"/>
  <c r="E136" i="26"/>
  <c r="T77" i="26"/>
  <c r="P77" i="26"/>
  <c r="A136" i="26"/>
  <c r="G136" i="26"/>
  <c r="V77" i="26"/>
  <c r="X77" i="26"/>
  <c r="I136" i="26"/>
  <c r="R77" i="26"/>
  <c r="C136" i="26"/>
  <c r="I104" i="27"/>
  <c r="I154" i="27"/>
  <c r="C154" i="27"/>
  <c r="C104" i="27"/>
  <c r="K154" i="27"/>
  <c r="K104" i="27"/>
  <c r="E104" i="27"/>
  <c r="E154" i="27"/>
  <c r="G104" i="27"/>
  <c r="G154" i="27"/>
  <c r="A154" i="27"/>
  <c r="A104" i="27"/>
  <c r="P73" i="27"/>
  <c r="A150" i="27"/>
  <c r="G150" i="27"/>
  <c r="V73" i="27"/>
  <c r="T73" i="27"/>
  <c r="E150" i="27"/>
  <c r="Z73" i="27"/>
  <c r="K150" i="27"/>
  <c r="C150" i="27"/>
  <c r="R73" i="27"/>
  <c r="X73" i="27"/>
  <c r="I150" i="27"/>
  <c r="C142" i="27"/>
  <c r="R75" i="27"/>
  <c r="E142" i="27"/>
  <c r="T75" i="27"/>
  <c r="I142" i="27"/>
  <c r="X75" i="27"/>
  <c r="K142" i="27"/>
  <c r="Z75" i="27"/>
  <c r="P75" i="27"/>
  <c r="A142" i="27"/>
  <c r="V75" i="27"/>
  <c r="G142" i="27"/>
  <c r="R178" i="24"/>
  <c r="C95" i="24"/>
  <c r="X178" i="24"/>
  <c r="I95" i="24"/>
  <c r="T178" i="24"/>
  <c r="E95" i="24"/>
  <c r="Z178" i="24"/>
  <c r="K95" i="24"/>
  <c r="P178" i="24"/>
  <c r="A95" i="24"/>
  <c r="V178" i="24"/>
  <c r="G95" i="24"/>
  <c r="R76" i="24"/>
  <c r="R136" i="24"/>
  <c r="V76" i="24"/>
  <c r="V136" i="24"/>
  <c r="R213" i="25"/>
  <c r="C67" i="25"/>
  <c r="T213" i="25"/>
  <c r="E67" i="25"/>
  <c r="I67" i="25"/>
  <c r="X213" i="25"/>
  <c r="G101" i="27"/>
  <c r="V141" i="27"/>
  <c r="P141" i="27"/>
  <c r="A101" i="27"/>
  <c r="E101" i="27"/>
  <c r="T141" i="27"/>
  <c r="A95" i="21"/>
  <c r="V178" i="21"/>
  <c r="AJ178" i="21"/>
  <c r="O95" i="21"/>
  <c r="AB79" i="22"/>
  <c r="G146" i="22"/>
  <c r="V79" i="22"/>
  <c r="A146" i="22"/>
  <c r="V135" i="27"/>
  <c r="G191" i="27"/>
  <c r="P135" i="27"/>
  <c r="A191" i="27"/>
  <c r="V144" i="27"/>
  <c r="V101" i="27"/>
  <c r="P101" i="27"/>
  <c r="P144" i="27"/>
  <c r="Z144" i="27"/>
  <c r="Z101" i="27"/>
  <c r="Z135" i="22"/>
  <c r="E184" i="22"/>
  <c r="AD135" i="22"/>
  <c r="I184" i="22"/>
  <c r="A184" i="22"/>
  <c r="V135" i="22"/>
  <c r="AL135" i="22"/>
  <c r="Q184" i="22"/>
  <c r="AF135" i="22"/>
  <c r="K184" i="22"/>
  <c r="M184" i="22"/>
  <c r="AH135" i="22"/>
  <c r="E101" i="24"/>
  <c r="T141" i="24"/>
  <c r="G101" i="24"/>
  <c r="V141" i="24"/>
  <c r="P141" i="24"/>
  <c r="A101" i="24"/>
  <c r="K101" i="24"/>
  <c r="Z141" i="24"/>
  <c r="X141" i="24"/>
  <c r="I101" i="24"/>
  <c r="AB140" i="21"/>
  <c r="G76" i="21"/>
  <c r="V140" i="21"/>
  <c r="A76" i="21"/>
  <c r="I76" i="21"/>
  <c r="AD140" i="21"/>
  <c r="V69" i="27"/>
  <c r="V149" i="27"/>
  <c r="P69" i="27"/>
  <c r="P149" i="27"/>
  <c r="Z69" i="27"/>
  <c r="Z149" i="27"/>
  <c r="K24" i="24"/>
  <c r="Z214" i="24"/>
  <c r="E24" i="24"/>
  <c r="T214" i="24"/>
  <c r="V75" i="24"/>
  <c r="G142" i="24"/>
  <c r="P75" i="24"/>
  <c r="A142" i="24"/>
  <c r="Z75" i="24"/>
  <c r="K142" i="24"/>
  <c r="A152" i="24"/>
  <c r="A106" i="24"/>
  <c r="C152" i="24"/>
  <c r="C106" i="24"/>
  <c r="K152" i="25"/>
  <c r="K106" i="25"/>
  <c r="E152" i="25"/>
  <c r="E106" i="25"/>
  <c r="AD75" i="21"/>
  <c r="I142" i="21"/>
  <c r="AL75" i="21"/>
  <c r="Q142" i="21"/>
  <c r="AF75" i="21"/>
  <c r="K142" i="21"/>
  <c r="AH75" i="21"/>
  <c r="M142" i="21"/>
  <c r="Z75" i="21"/>
  <c r="E142" i="21"/>
  <c r="A142" i="21"/>
  <c r="V75" i="21"/>
  <c r="G142" i="21"/>
  <c r="AB75" i="21"/>
  <c r="R15" i="24"/>
  <c r="Z28" i="21"/>
  <c r="Z15" i="24"/>
  <c r="G39" i="21"/>
  <c r="C52" i="25"/>
  <c r="C60" i="25"/>
  <c r="I53" i="24"/>
  <c r="Q31" i="22"/>
  <c r="T15" i="24"/>
  <c r="I64" i="21"/>
  <c r="E52" i="25"/>
  <c r="E53" i="24"/>
  <c r="E64" i="22"/>
  <c r="AF33" i="21"/>
  <c r="M31" i="22"/>
  <c r="E64" i="21"/>
  <c r="A38" i="26"/>
  <c r="R11" i="25"/>
  <c r="C38" i="26"/>
  <c r="C64" i="21"/>
  <c r="O31" i="22"/>
  <c r="G64" i="21"/>
  <c r="Z33" i="21"/>
  <c r="Q64" i="21"/>
  <c r="K47" i="27"/>
  <c r="X33" i="21"/>
  <c r="O64" i="21"/>
  <c r="AL33" i="21"/>
  <c r="E60" i="24"/>
  <c r="G57" i="21"/>
  <c r="AD50" i="21"/>
  <c r="K61" i="22"/>
  <c r="V55" i="25"/>
  <c r="AH52" i="22"/>
  <c r="M57" i="21"/>
  <c r="R45" i="27"/>
  <c r="Q61" i="22"/>
  <c r="X56" i="27"/>
  <c r="Z12" i="27"/>
  <c r="I14" i="27"/>
  <c r="V33" i="21"/>
  <c r="K64" i="21"/>
  <c r="R12" i="27"/>
  <c r="T56" i="27"/>
  <c r="I11" i="24"/>
  <c r="T12" i="27"/>
  <c r="V12" i="24"/>
  <c r="AJ33" i="21"/>
  <c r="A64" i="21"/>
  <c r="K60" i="24"/>
  <c r="C57" i="21"/>
  <c r="Q57" i="21"/>
  <c r="AF50" i="21"/>
  <c r="R55" i="25"/>
  <c r="P12" i="24"/>
  <c r="A60" i="24"/>
  <c r="T61" i="25"/>
  <c r="C57" i="24"/>
  <c r="AB52" i="22"/>
  <c r="R12" i="24"/>
  <c r="V16" i="25"/>
  <c r="AB33" i="21"/>
  <c r="G60" i="24"/>
  <c r="O57" i="21"/>
  <c r="R61" i="25"/>
  <c r="V35" i="26"/>
  <c r="A11" i="24"/>
  <c r="X12" i="27"/>
  <c r="Z52" i="22"/>
  <c r="X12" i="24"/>
  <c r="P16" i="25"/>
  <c r="C60" i="24"/>
  <c r="E57" i="21"/>
  <c r="AH50" i="21"/>
  <c r="R35" i="26"/>
  <c r="G11" i="24"/>
  <c r="T12" i="24"/>
  <c r="T16" i="25"/>
  <c r="AH33" i="21"/>
  <c r="I60" i="24"/>
  <c r="K57" i="21"/>
  <c r="G63" i="22"/>
  <c r="I57" i="24"/>
  <c r="AF52" i="22"/>
  <c r="Z12" i="24"/>
  <c r="R16" i="25"/>
  <c r="K45" i="27"/>
  <c r="AD48" i="21"/>
  <c r="I19" i="24"/>
  <c r="V48" i="21"/>
  <c r="A45" i="21"/>
  <c r="AH28" i="21"/>
  <c r="X48" i="21"/>
  <c r="AL48" i="21"/>
  <c r="AL45" i="21"/>
  <c r="I9" i="21"/>
  <c r="AJ65" i="22"/>
  <c r="X49" i="25"/>
  <c r="Z51" i="27"/>
  <c r="AD28" i="21"/>
  <c r="X40" i="27"/>
  <c r="X28" i="21"/>
  <c r="AL28" i="21"/>
  <c r="O9" i="21"/>
  <c r="AF48" i="21"/>
  <c r="C3" i="21"/>
  <c r="AF28" i="21"/>
  <c r="E3" i="21"/>
  <c r="E45" i="27"/>
  <c r="I45" i="27"/>
  <c r="P19" i="27"/>
  <c r="C45" i="27"/>
  <c r="T19" i="27"/>
  <c r="G45" i="27"/>
  <c r="A45" i="27"/>
  <c r="I58" i="24"/>
  <c r="P40" i="27"/>
  <c r="G6" i="22"/>
  <c r="X3" i="27"/>
  <c r="C44" i="27"/>
  <c r="E45" i="22"/>
  <c r="A30" i="26"/>
  <c r="V33" i="26"/>
  <c r="R40" i="27"/>
  <c r="K58" i="24"/>
  <c r="X11" i="25"/>
  <c r="V40" i="27"/>
  <c r="C3" i="27"/>
  <c r="C58" i="24"/>
  <c r="Q45" i="21"/>
  <c r="T11" i="25"/>
  <c r="I3" i="27"/>
  <c r="C6" i="22"/>
  <c r="K28" i="24"/>
  <c r="P37" i="27"/>
  <c r="Z3" i="27"/>
  <c r="R34" i="26"/>
  <c r="K45" i="21"/>
  <c r="E58" i="24"/>
  <c r="P11" i="26"/>
  <c r="E45" i="21"/>
  <c r="Q45" i="22"/>
  <c r="P11" i="25"/>
  <c r="A28" i="24"/>
  <c r="X6" i="21"/>
  <c r="G2" i="27"/>
  <c r="X34" i="26"/>
  <c r="A58" i="24"/>
  <c r="R11" i="26"/>
  <c r="P3" i="27"/>
  <c r="G28" i="24"/>
  <c r="AB6" i="21"/>
  <c r="E2" i="27"/>
  <c r="K44" i="27"/>
  <c r="K3" i="27"/>
  <c r="C28" i="24"/>
  <c r="AJ6" i="21"/>
  <c r="I45" i="21"/>
  <c r="Z40" i="27"/>
  <c r="A3" i="27"/>
  <c r="T51" i="27"/>
  <c r="I28" i="24"/>
  <c r="I39" i="26"/>
  <c r="T37" i="27"/>
  <c r="Z6" i="21"/>
  <c r="G51" i="26"/>
  <c r="T40" i="27"/>
  <c r="G3" i="27"/>
  <c r="C30" i="26"/>
  <c r="E28" i="24"/>
  <c r="M45" i="21"/>
  <c r="E3" i="27"/>
  <c r="AH33" i="22"/>
  <c r="Z44" i="25"/>
  <c r="T28" i="25"/>
  <c r="G56" i="27"/>
  <c r="A60" i="27"/>
  <c r="R56" i="27"/>
  <c r="I26" i="27"/>
  <c r="E53" i="27"/>
  <c r="K60" i="27"/>
  <c r="K25" i="27"/>
  <c r="E56" i="27"/>
  <c r="Q51" i="22"/>
  <c r="A25" i="27"/>
  <c r="K25" i="21"/>
  <c r="K56" i="27"/>
  <c r="P28" i="25"/>
  <c r="G25" i="27"/>
  <c r="AH56" i="21"/>
  <c r="AD56" i="21"/>
  <c r="O25" i="21"/>
  <c r="Z29" i="27"/>
  <c r="Z52" i="26"/>
  <c r="C51" i="26"/>
  <c r="T52" i="26"/>
  <c r="K51" i="26"/>
  <c r="C46" i="22"/>
  <c r="P44" i="25"/>
  <c r="V32" i="22"/>
  <c r="K52" i="25"/>
  <c r="M45" i="22"/>
  <c r="E54" i="27"/>
  <c r="E25" i="27"/>
  <c r="Z58" i="21"/>
  <c r="T42" i="24"/>
  <c r="R50" i="25"/>
  <c r="K33" i="24"/>
  <c r="I56" i="27"/>
  <c r="AB46" i="21"/>
  <c r="AD46" i="21"/>
  <c r="G60" i="27"/>
  <c r="AB32" i="22"/>
  <c r="I52" i="25"/>
  <c r="V28" i="25"/>
  <c r="A54" i="27"/>
  <c r="A51" i="26"/>
  <c r="AF58" i="21"/>
  <c r="AL52" i="22"/>
  <c r="T50" i="25"/>
  <c r="I31" i="25"/>
  <c r="A33" i="24"/>
  <c r="A56" i="27"/>
  <c r="I45" i="22"/>
  <c r="A39" i="25"/>
  <c r="R52" i="26"/>
  <c r="AJ46" i="21"/>
  <c r="R44" i="25"/>
  <c r="X32" i="22"/>
  <c r="I22" i="21"/>
  <c r="A51" i="25"/>
  <c r="Z27" i="25"/>
  <c r="K54" i="27"/>
  <c r="V44" i="26"/>
  <c r="P43" i="27"/>
  <c r="AB58" i="21"/>
  <c r="V52" i="27"/>
  <c r="Z50" i="25"/>
  <c r="G33" i="24"/>
  <c r="V56" i="21"/>
  <c r="X56" i="21"/>
  <c r="C56" i="27"/>
  <c r="X52" i="26"/>
  <c r="AH46" i="21"/>
  <c r="C42" i="25"/>
  <c r="V44" i="25"/>
  <c r="AD32" i="22"/>
  <c r="I51" i="25"/>
  <c r="T27" i="25"/>
  <c r="C54" i="27"/>
  <c r="I51" i="26"/>
  <c r="V43" i="27"/>
  <c r="AH58" i="21"/>
  <c r="Z42" i="22"/>
  <c r="V46" i="21"/>
  <c r="E42" i="25"/>
  <c r="T44" i="25"/>
  <c r="Z32" i="22"/>
  <c r="E51" i="25"/>
  <c r="R27" i="25"/>
  <c r="I54" i="27"/>
  <c r="V58" i="21"/>
  <c r="Z52" i="27"/>
  <c r="X46" i="21"/>
  <c r="A22" i="21"/>
  <c r="AL32" i="22"/>
  <c r="X28" i="25"/>
  <c r="C51" i="25"/>
  <c r="P27" i="25"/>
  <c r="G54" i="27"/>
  <c r="AD58" i="21"/>
  <c r="AL58" i="21"/>
  <c r="P42" i="24"/>
  <c r="C54" i="24"/>
  <c r="A31" i="25"/>
  <c r="C33" i="24"/>
  <c r="G25" i="21"/>
  <c r="I25" i="21"/>
  <c r="P52" i="27"/>
  <c r="O51" i="22"/>
  <c r="V52" i="26"/>
  <c r="P29" i="27"/>
  <c r="Z46" i="21"/>
  <c r="X44" i="25"/>
  <c r="V22" i="21"/>
  <c r="AJ32" i="22"/>
  <c r="R28" i="25"/>
  <c r="K22" i="21"/>
  <c r="K51" i="25"/>
  <c r="V27" i="25"/>
  <c r="C25" i="27"/>
  <c r="X29" i="27"/>
  <c r="R43" i="27"/>
  <c r="AJ58" i="21"/>
  <c r="X50" i="25"/>
  <c r="I33" i="24"/>
  <c r="AJ33" i="22"/>
  <c r="O22" i="21"/>
  <c r="AF46" i="21"/>
  <c r="G46" i="22"/>
  <c r="AF32" i="22"/>
  <c r="AH32" i="22"/>
  <c r="Z28" i="25"/>
  <c r="T29" i="27"/>
  <c r="AF22" i="21"/>
  <c r="G51" i="25"/>
  <c r="X27" i="25"/>
  <c r="I25" i="27"/>
  <c r="E51" i="26"/>
  <c r="X58" i="21"/>
  <c r="AD52" i="22"/>
  <c r="P50" i="25"/>
  <c r="G31" i="25"/>
  <c r="E33" i="24"/>
  <c r="Q5" i="22"/>
  <c r="AF29" i="21"/>
  <c r="Q2" i="22"/>
  <c r="AF65" i="22"/>
  <c r="AB56" i="22"/>
  <c r="K43" i="26"/>
  <c r="AJ42" i="22"/>
  <c r="T27" i="24"/>
  <c r="P54" i="25"/>
  <c r="C44" i="21"/>
  <c r="AL34" i="22"/>
  <c r="R55" i="24"/>
  <c r="E39" i="21"/>
  <c r="G23" i="24"/>
  <c r="Z12" i="25"/>
  <c r="AH34" i="22"/>
  <c r="C48" i="24"/>
  <c r="V28" i="24"/>
  <c r="C13" i="24"/>
  <c r="G20" i="24"/>
  <c r="E22" i="24"/>
  <c r="K46" i="24"/>
  <c r="V50" i="25"/>
  <c r="P2" i="24"/>
  <c r="K12" i="24"/>
  <c r="E18" i="24"/>
  <c r="G18" i="24"/>
  <c r="Q25" i="21"/>
  <c r="I5" i="22"/>
  <c r="V30" i="22"/>
  <c r="AD56" i="22"/>
  <c r="C26" i="24"/>
  <c r="AD42" i="22"/>
  <c r="R40" i="24"/>
  <c r="Z27" i="24"/>
  <c r="I60" i="25"/>
  <c r="R54" i="25"/>
  <c r="AB27" i="22"/>
  <c r="A44" i="21"/>
  <c r="A39" i="21"/>
  <c r="K7" i="21"/>
  <c r="E63" i="22"/>
  <c r="C23" i="24"/>
  <c r="T12" i="25"/>
  <c r="P44" i="26"/>
  <c r="Z34" i="22"/>
  <c r="I48" i="24"/>
  <c r="R28" i="24"/>
  <c r="V4" i="26"/>
  <c r="I13" i="24"/>
  <c r="E59" i="27"/>
  <c r="P14" i="26"/>
  <c r="K22" i="24"/>
  <c r="E54" i="24"/>
  <c r="G19" i="24"/>
  <c r="V42" i="24"/>
  <c r="A8" i="24"/>
  <c r="X42" i="24"/>
  <c r="O2" i="22"/>
  <c r="AJ30" i="22"/>
  <c r="I26" i="24"/>
  <c r="A44" i="26"/>
  <c r="X27" i="24"/>
  <c r="X27" i="22"/>
  <c r="C48" i="26"/>
  <c r="G44" i="21"/>
  <c r="T55" i="24"/>
  <c r="T38" i="24"/>
  <c r="Q7" i="21"/>
  <c r="C40" i="24"/>
  <c r="O46" i="22"/>
  <c r="A48" i="24"/>
  <c r="E16" i="24"/>
  <c r="X28" i="24"/>
  <c r="G13" i="24"/>
  <c r="X10" i="25"/>
  <c r="C22" i="24"/>
  <c r="G54" i="24"/>
  <c r="A46" i="24"/>
  <c r="X23" i="24"/>
  <c r="I8" i="24"/>
  <c r="K5" i="22"/>
  <c r="Z30" i="22"/>
  <c r="V56" i="22"/>
  <c r="E25" i="26"/>
  <c r="G44" i="26"/>
  <c r="X54" i="25"/>
  <c r="AL27" i="22"/>
  <c r="Z61" i="25"/>
  <c r="K48" i="26"/>
  <c r="M44" i="21"/>
  <c r="V55" i="24"/>
  <c r="P38" i="24"/>
  <c r="I40" i="24"/>
  <c r="P12" i="25"/>
  <c r="T43" i="27"/>
  <c r="G48" i="24"/>
  <c r="E6" i="22"/>
  <c r="A13" i="24"/>
  <c r="A59" i="27"/>
  <c r="A54" i="24"/>
  <c r="E19" i="24"/>
  <c r="V2" i="24"/>
  <c r="AF64" i="21"/>
  <c r="A25" i="21"/>
  <c r="E5" i="22"/>
  <c r="AF30" i="22"/>
  <c r="AF56" i="22"/>
  <c r="A32" i="25"/>
  <c r="C44" i="26"/>
  <c r="X16" i="27"/>
  <c r="AL42" i="22"/>
  <c r="AB12" i="21"/>
  <c r="T11" i="26"/>
  <c r="E48" i="26"/>
  <c r="C20" i="27"/>
  <c r="O44" i="21"/>
  <c r="I44" i="21"/>
  <c r="P55" i="24"/>
  <c r="R38" i="24"/>
  <c r="Q39" i="21"/>
  <c r="K8" i="22"/>
  <c r="I23" i="24"/>
  <c r="G40" i="24"/>
  <c r="X44" i="26"/>
  <c r="Z43" i="27"/>
  <c r="K48" i="24"/>
  <c r="G16" i="24"/>
  <c r="A4" i="27"/>
  <c r="K61" i="24"/>
  <c r="K54" i="24"/>
  <c r="R23" i="24"/>
  <c r="R42" i="24"/>
  <c r="C8" i="24"/>
  <c r="X2" i="24"/>
  <c r="G12" i="24"/>
  <c r="C25" i="21"/>
  <c r="M5" i="22"/>
  <c r="AH12" i="21"/>
  <c r="AL30" i="22"/>
  <c r="AH56" i="22"/>
  <c r="E26" i="24"/>
  <c r="I32" i="25"/>
  <c r="E39" i="25"/>
  <c r="A43" i="26"/>
  <c r="I44" i="26"/>
  <c r="X42" i="22"/>
  <c r="AB42" i="22"/>
  <c r="P27" i="24"/>
  <c r="K18" i="25"/>
  <c r="Z11" i="26"/>
  <c r="V11" i="26"/>
  <c r="K20" i="27"/>
  <c r="E44" i="21"/>
  <c r="Z38" i="24"/>
  <c r="E23" i="24"/>
  <c r="A40" i="24"/>
  <c r="R44" i="26"/>
  <c r="T28" i="24"/>
  <c r="I4" i="27"/>
  <c r="I59" i="27"/>
  <c r="C61" i="24"/>
  <c r="I54" i="24"/>
  <c r="A12" i="24"/>
  <c r="Z42" i="24"/>
  <c r="A18" i="24"/>
  <c r="M25" i="21"/>
  <c r="G5" i="22"/>
  <c r="M2" i="22"/>
  <c r="AD30" i="22"/>
  <c r="X30" i="22"/>
  <c r="AJ56" i="22"/>
  <c r="K26" i="24"/>
  <c r="C39" i="25"/>
  <c r="K25" i="26"/>
  <c r="E44" i="26"/>
  <c r="P16" i="27"/>
  <c r="AH42" i="22"/>
  <c r="V27" i="24"/>
  <c r="G60" i="25"/>
  <c r="V54" i="25"/>
  <c r="G18" i="25"/>
  <c r="Z27" i="22"/>
  <c r="E20" i="27"/>
  <c r="Q44" i="21"/>
  <c r="E8" i="22"/>
  <c r="K23" i="24"/>
  <c r="E40" i="24"/>
  <c r="Z44" i="26"/>
  <c r="X43" i="27"/>
  <c r="Z28" i="24"/>
  <c r="V14" i="26"/>
  <c r="E13" i="24"/>
  <c r="C20" i="24"/>
  <c r="K59" i="27"/>
  <c r="C12" i="24"/>
  <c r="T23" i="24"/>
  <c r="Z2" i="24"/>
  <c r="C19" i="24"/>
  <c r="I12" i="24"/>
  <c r="I46" i="24"/>
  <c r="V64" i="21"/>
  <c r="E25" i="21"/>
  <c r="A5" i="22"/>
  <c r="Z29" i="21"/>
  <c r="AH30" i="22"/>
  <c r="AJ27" i="22"/>
  <c r="Z56" i="22"/>
  <c r="X56" i="22"/>
  <c r="AJ34" i="22"/>
  <c r="A26" i="24"/>
  <c r="E32" i="25"/>
  <c r="I39" i="25"/>
  <c r="K44" i="26"/>
  <c r="V16" i="27"/>
  <c r="V42" i="22"/>
  <c r="R27" i="24"/>
  <c r="T54" i="25"/>
  <c r="AL61" i="21"/>
  <c r="AH27" i="22"/>
  <c r="X11" i="26"/>
  <c r="G48" i="26"/>
  <c r="K44" i="21"/>
  <c r="X55" i="24"/>
  <c r="O39" i="21"/>
  <c r="AD12" i="21"/>
  <c r="A23" i="24"/>
  <c r="K40" i="24"/>
  <c r="V12" i="25"/>
  <c r="X14" i="26"/>
  <c r="T44" i="26"/>
  <c r="K39" i="21"/>
  <c r="AB22" i="21"/>
  <c r="AH22" i="21"/>
  <c r="E48" i="24"/>
  <c r="P28" i="24"/>
  <c r="K13" i="24"/>
  <c r="T2" i="24"/>
  <c r="R2" i="24"/>
  <c r="C46" i="24"/>
  <c r="AJ52" i="21"/>
  <c r="AL46" i="21"/>
  <c r="X63" i="21"/>
  <c r="AJ21" i="21"/>
  <c r="A57" i="21"/>
  <c r="AD33" i="21"/>
  <c r="Z63" i="21"/>
  <c r="AL52" i="21"/>
  <c r="M64" i="21"/>
  <c r="M3" i="21"/>
  <c r="P56" i="27"/>
  <c r="K21" i="27"/>
  <c r="G39" i="27"/>
  <c r="V39" i="24"/>
  <c r="T39" i="24"/>
  <c r="G50" i="25"/>
  <c r="K25" i="25"/>
  <c r="Q65" i="21"/>
  <c r="R49" i="25"/>
  <c r="AB44" i="22"/>
  <c r="E43" i="26"/>
  <c r="AD18" i="22"/>
  <c r="T48" i="24"/>
  <c r="X39" i="24"/>
  <c r="R48" i="24"/>
  <c r="T49" i="25"/>
  <c r="I43" i="26"/>
  <c r="Z50" i="26"/>
  <c r="K20" i="24"/>
  <c r="E65" i="21"/>
  <c r="A37" i="21"/>
  <c r="I37" i="21"/>
  <c r="X48" i="24"/>
  <c r="V50" i="26"/>
  <c r="A48" i="26"/>
  <c r="R50" i="26"/>
  <c r="I20" i="24"/>
  <c r="Q47" i="21"/>
  <c r="AL44" i="22"/>
  <c r="G25" i="25"/>
  <c r="M65" i="21"/>
  <c r="C37" i="21"/>
  <c r="Z36" i="26"/>
  <c r="T48" i="27"/>
  <c r="AD16" i="21"/>
  <c r="Z33" i="22"/>
  <c r="AF33" i="22"/>
  <c r="I28" i="27"/>
  <c r="AH59" i="22"/>
  <c r="T32" i="24"/>
  <c r="A19" i="25"/>
  <c r="AF25" i="21"/>
  <c r="V61" i="21"/>
  <c r="Q55" i="22"/>
  <c r="G4" i="24"/>
  <c r="A27" i="25"/>
  <c r="G43" i="25"/>
  <c r="R46" i="26"/>
  <c r="I18" i="27"/>
  <c r="AD60" i="22"/>
  <c r="G55" i="27"/>
  <c r="V32" i="25"/>
  <c r="C29" i="26"/>
  <c r="Z55" i="21"/>
  <c r="AH55" i="21"/>
  <c r="C59" i="24"/>
  <c r="C33" i="27"/>
  <c r="X52" i="22"/>
  <c r="Z3" i="24"/>
  <c r="T3" i="24"/>
  <c r="G49" i="24"/>
  <c r="A52" i="24"/>
  <c r="K32" i="24"/>
  <c r="K37" i="24"/>
  <c r="A49" i="24"/>
  <c r="G2" i="24"/>
  <c r="K49" i="24"/>
  <c r="M47" i="21"/>
  <c r="M37" i="21"/>
  <c r="P36" i="26"/>
  <c r="P48" i="27"/>
  <c r="V16" i="21"/>
  <c r="P35" i="25"/>
  <c r="AB59" i="22"/>
  <c r="V32" i="24"/>
  <c r="G19" i="25"/>
  <c r="AD25" i="21"/>
  <c r="E4" i="24"/>
  <c r="G27" i="25"/>
  <c r="C43" i="25"/>
  <c r="I41" i="26"/>
  <c r="Z45" i="27"/>
  <c r="K3" i="24"/>
  <c r="X32" i="25"/>
  <c r="T24" i="26"/>
  <c r="I59" i="24"/>
  <c r="P55" i="26"/>
  <c r="I33" i="27"/>
  <c r="AJ52" i="22"/>
  <c r="V46" i="24"/>
  <c r="P24" i="25"/>
  <c r="R33" i="27"/>
  <c r="A19" i="24"/>
  <c r="K11" i="24"/>
  <c r="I3" i="25"/>
  <c r="A2" i="24"/>
  <c r="G3" i="25"/>
  <c r="G25" i="24"/>
  <c r="C37" i="24"/>
  <c r="K29" i="24"/>
  <c r="V44" i="22"/>
  <c r="C25" i="25"/>
  <c r="K47" i="21"/>
  <c r="E37" i="21"/>
  <c r="P48" i="24"/>
  <c r="V49" i="25"/>
  <c r="X48" i="27"/>
  <c r="AB16" i="21"/>
  <c r="AB24" i="22"/>
  <c r="Z59" i="22"/>
  <c r="C15" i="24"/>
  <c r="X32" i="24"/>
  <c r="I50" i="25"/>
  <c r="C19" i="25"/>
  <c r="Q22" i="21"/>
  <c r="AL25" i="21"/>
  <c r="O55" i="22"/>
  <c r="C4" i="24"/>
  <c r="G48" i="25"/>
  <c r="G37" i="25"/>
  <c r="I43" i="25"/>
  <c r="P46" i="26"/>
  <c r="X60" i="22"/>
  <c r="C3" i="24"/>
  <c r="A27" i="24"/>
  <c r="R32" i="25"/>
  <c r="V24" i="26"/>
  <c r="AL55" i="21"/>
  <c r="O63" i="22"/>
  <c r="C31" i="24"/>
  <c r="E59" i="24"/>
  <c r="V55" i="26"/>
  <c r="E55" i="27"/>
  <c r="X26" i="21"/>
  <c r="R46" i="24"/>
  <c r="V33" i="27"/>
  <c r="C47" i="24"/>
  <c r="E11" i="24"/>
  <c r="X3" i="24"/>
  <c r="G46" i="24"/>
  <c r="C3" i="25"/>
  <c r="I29" i="24"/>
  <c r="I2" i="24"/>
  <c r="AF44" i="22"/>
  <c r="C47" i="21"/>
  <c r="V48" i="24"/>
  <c r="G43" i="26"/>
  <c r="I47" i="27"/>
  <c r="Z48" i="27"/>
  <c r="Z16" i="21"/>
  <c r="X33" i="22"/>
  <c r="V35" i="25"/>
  <c r="V59" i="22"/>
  <c r="I15" i="24"/>
  <c r="R32" i="24"/>
  <c r="AJ25" i="21"/>
  <c r="X61" i="21"/>
  <c r="AD61" i="21"/>
  <c r="M55" i="22"/>
  <c r="I4" i="24"/>
  <c r="E43" i="25"/>
  <c r="Z60" i="22"/>
  <c r="I3" i="24"/>
  <c r="C27" i="24"/>
  <c r="Z16" i="26"/>
  <c r="T50" i="26"/>
  <c r="P24" i="26"/>
  <c r="AF55" i="21"/>
  <c r="M63" i="22"/>
  <c r="K31" i="24"/>
  <c r="K59" i="24"/>
  <c r="V26" i="21"/>
  <c r="T46" i="24"/>
  <c r="G26" i="27"/>
  <c r="C11" i="24"/>
  <c r="I49" i="24"/>
  <c r="E3" i="25"/>
  <c r="C52" i="24"/>
  <c r="E32" i="24"/>
  <c r="G29" i="24"/>
  <c r="A32" i="24"/>
  <c r="A16" i="24"/>
  <c r="C32" i="24"/>
  <c r="E46" i="24"/>
  <c r="I47" i="21"/>
  <c r="V36" i="26"/>
  <c r="V48" i="27"/>
  <c r="AJ16" i="21"/>
  <c r="AD65" i="22"/>
  <c r="X35" i="25"/>
  <c r="Z19" i="27"/>
  <c r="E15" i="24"/>
  <c r="Z32" i="24"/>
  <c r="A50" i="25"/>
  <c r="V25" i="21"/>
  <c r="K4" i="24"/>
  <c r="I27" i="25"/>
  <c r="E48" i="25"/>
  <c r="K43" i="25"/>
  <c r="M8" i="22"/>
  <c r="E3" i="24"/>
  <c r="I27" i="24"/>
  <c r="V38" i="25"/>
  <c r="R16" i="26"/>
  <c r="G41" i="26"/>
  <c r="P45" i="27"/>
  <c r="A20" i="24"/>
  <c r="E31" i="24"/>
  <c r="R55" i="26"/>
  <c r="K33" i="27"/>
  <c r="P46" i="24"/>
  <c r="C59" i="27"/>
  <c r="Q7" i="22"/>
  <c r="A26" i="27"/>
  <c r="P3" i="24"/>
  <c r="V3" i="24"/>
  <c r="I47" i="24"/>
  <c r="E49" i="24"/>
  <c r="K2" i="24"/>
  <c r="I16" i="24"/>
  <c r="I25" i="24"/>
  <c r="K52" i="24"/>
  <c r="A3" i="25"/>
  <c r="E2" i="24"/>
  <c r="K19" i="24"/>
  <c r="O47" i="21"/>
  <c r="X36" i="26"/>
  <c r="R48" i="27"/>
  <c r="AH16" i="21"/>
  <c r="X65" i="22"/>
  <c r="V33" i="22"/>
  <c r="AB29" i="21"/>
  <c r="AF59" i="22"/>
  <c r="A15" i="24"/>
  <c r="P32" i="24"/>
  <c r="AB25" i="21"/>
  <c r="AJ61" i="21"/>
  <c r="C27" i="25"/>
  <c r="A48" i="25"/>
  <c r="AB60" i="22"/>
  <c r="A3" i="24"/>
  <c r="E27" i="24"/>
  <c r="P32" i="25"/>
  <c r="P38" i="25"/>
  <c r="Z24" i="26"/>
  <c r="T45" i="27"/>
  <c r="P54" i="24"/>
  <c r="A31" i="24"/>
  <c r="E33" i="27"/>
  <c r="Z46" i="24"/>
  <c r="G59" i="27"/>
  <c r="T24" i="25"/>
  <c r="K26" i="27"/>
  <c r="C49" i="24"/>
  <c r="K3" i="25"/>
  <c r="K25" i="24"/>
  <c r="C16" i="24"/>
  <c r="I52" i="24"/>
  <c r="G37" i="24"/>
  <c r="AH44" i="22"/>
  <c r="X44" i="22"/>
  <c r="G47" i="21"/>
  <c r="E47" i="21"/>
  <c r="K65" i="21"/>
  <c r="Z48" i="24"/>
  <c r="C43" i="26"/>
  <c r="R36" i="26"/>
  <c r="X16" i="21"/>
  <c r="AL16" i="21"/>
  <c r="AB33" i="22"/>
  <c r="X45" i="25"/>
  <c r="AD59" i="22"/>
  <c r="G15" i="24"/>
  <c r="I48" i="26"/>
  <c r="I21" i="27"/>
  <c r="AH25" i="21"/>
  <c r="Z61" i="21"/>
  <c r="K27" i="25"/>
  <c r="I48" i="25"/>
  <c r="C41" i="26"/>
  <c r="V60" i="22"/>
  <c r="AF60" i="22"/>
  <c r="G3" i="24"/>
  <c r="K27" i="24"/>
  <c r="Z32" i="25"/>
  <c r="P50" i="26"/>
  <c r="R24" i="26"/>
  <c r="I31" i="24"/>
  <c r="A59" i="24"/>
  <c r="G33" i="27"/>
  <c r="X19" i="27"/>
  <c r="X46" i="24"/>
  <c r="M7" i="22"/>
  <c r="Z33" i="27"/>
  <c r="X33" i="27"/>
  <c r="C30" i="24"/>
  <c r="I30" i="24"/>
  <c r="R3" i="24"/>
  <c r="G47" i="24"/>
  <c r="G32" i="24"/>
  <c r="I32" i="24"/>
  <c r="A37" i="24"/>
  <c r="K16" i="24"/>
  <c r="E52" i="24"/>
  <c r="V24" i="25"/>
  <c r="A29" i="24"/>
  <c r="E37" i="24"/>
  <c r="C25" i="24"/>
  <c r="C2" i="24"/>
  <c r="G52" i="24"/>
  <c r="AD21" i="21"/>
  <c r="AJ44" i="22"/>
  <c r="A47" i="21"/>
  <c r="O37" i="21"/>
  <c r="T36" i="26"/>
  <c r="AF16" i="21"/>
  <c r="C28" i="27"/>
  <c r="X59" i="22"/>
  <c r="K15" i="24"/>
  <c r="X25" i="21"/>
  <c r="Z25" i="21"/>
  <c r="A4" i="24"/>
  <c r="E27" i="25"/>
  <c r="A43" i="25"/>
  <c r="R19" i="27"/>
  <c r="X27" i="27"/>
  <c r="G27" i="24"/>
  <c r="T32" i="25"/>
  <c r="X16" i="26"/>
  <c r="X50" i="26"/>
  <c r="P45" i="26"/>
  <c r="K55" i="27"/>
  <c r="E20" i="24"/>
  <c r="G31" i="24"/>
  <c r="G59" i="24"/>
  <c r="A33" i="27"/>
  <c r="V52" i="22"/>
  <c r="T33" i="27"/>
  <c r="X24" i="25"/>
  <c r="A47" i="24"/>
  <c r="C29" i="24"/>
  <c r="E25" i="24"/>
  <c r="E29" i="24"/>
  <c r="A25" i="24"/>
  <c r="I37" i="24"/>
  <c r="I34" i="25"/>
  <c r="E33" i="25"/>
  <c r="C34" i="25"/>
  <c r="I23" i="21"/>
  <c r="K39" i="27"/>
  <c r="G33" i="25"/>
  <c r="R56" i="24"/>
  <c r="C38" i="24"/>
  <c r="Z44" i="22"/>
  <c r="X31" i="24"/>
  <c r="I10" i="24"/>
  <c r="V11" i="24"/>
  <c r="G42" i="24"/>
  <c r="X6" i="24"/>
  <c r="I55" i="24"/>
  <c r="K34" i="25"/>
  <c r="A44" i="25"/>
  <c r="T62" i="24"/>
  <c r="E17" i="24"/>
  <c r="A62" i="24"/>
  <c r="T8" i="24"/>
  <c r="E45" i="24"/>
  <c r="V58" i="24"/>
  <c r="A30" i="24"/>
  <c r="A57" i="24"/>
  <c r="Z31" i="24"/>
  <c r="K10" i="24"/>
  <c r="AJ29" i="22"/>
  <c r="P11" i="24"/>
  <c r="A42" i="24"/>
  <c r="T6" i="24"/>
  <c r="E55" i="24"/>
  <c r="N3" i="14"/>
  <c r="A9" i="24"/>
  <c r="R62" i="24"/>
  <c r="C17" i="24"/>
  <c r="G62" i="24"/>
  <c r="P51" i="24"/>
  <c r="A5" i="24"/>
  <c r="Z8" i="24"/>
  <c r="K45" i="24"/>
  <c r="P58" i="24"/>
  <c r="E57" i="24"/>
  <c r="E30" i="24"/>
  <c r="T56" i="24"/>
  <c r="E38" i="24"/>
  <c r="P47" i="24"/>
  <c r="A50" i="24"/>
  <c r="Z6" i="24"/>
  <c r="K55" i="24"/>
  <c r="N5" i="14"/>
  <c r="M5" i="14" s="1"/>
  <c r="C9" i="24"/>
  <c r="X62" i="24"/>
  <c r="I17" i="24"/>
  <c r="V51" i="24"/>
  <c r="G5" i="24"/>
  <c r="I56" i="24"/>
  <c r="I34" i="24"/>
  <c r="X58" i="24"/>
  <c r="V47" i="24"/>
  <c r="G50" i="24"/>
  <c r="V6" i="24"/>
  <c r="G55" i="24"/>
  <c r="V50" i="22"/>
  <c r="N9" i="14"/>
  <c r="M9" i="14" s="1"/>
  <c r="G9" i="24"/>
  <c r="R51" i="24"/>
  <c r="C5" i="24"/>
  <c r="E56" i="24"/>
  <c r="E34" i="24"/>
  <c r="Z58" i="24"/>
  <c r="T31" i="24"/>
  <c r="E10" i="24"/>
  <c r="R11" i="24"/>
  <c r="C42" i="24"/>
  <c r="R47" i="24"/>
  <c r="C50" i="24"/>
  <c r="T40" i="24"/>
  <c r="N7" i="14"/>
  <c r="M7" i="14" s="1"/>
  <c r="E9" i="24"/>
  <c r="I62" i="24"/>
  <c r="T51" i="24"/>
  <c r="E5" i="24"/>
  <c r="X8" i="24"/>
  <c r="I45" i="24"/>
  <c r="K56" i="24"/>
  <c r="K34" i="24"/>
  <c r="AB45" i="21"/>
  <c r="T58" i="24"/>
  <c r="E47" i="24"/>
  <c r="E8" i="24"/>
  <c r="X29" i="22"/>
  <c r="X11" i="24"/>
  <c r="I42" i="24"/>
  <c r="X47" i="24"/>
  <c r="I50" i="24"/>
  <c r="N13" i="14"/>
  <c r="M13" i="14" s="1"/>
  <c r="K9" i="24"/>
  <c r="V62" i="24"/>
  <c r="G17" i="24"/>
  <c r="C62" i="24"/>
  <c r="Z51" i="24"/>
  <c r="K5" i="24"/>
  <c r="P8" i="24"/>
  <c r="A45" i="24"/>
  <c r="A56" i="24"/>
  <c r="A34" i="24"/>
  <c r="R58" i="24"/>
  <c r="K47" i="24"/>
  <c r="K8" i="24"/>
  <c r="V31" i="24"/>
  <c r="G10" i="24"/>
  <c r="X56" i="24"/>
  <c r="I38" i="24"/>
  <c r="T11" i="24"/>
  <c r="E42" i="24"/>
  <c r="T47" i="24"/>
  <c r="E50" i="24"/>
  <c r="P6" i="24"/>
  <c r="A55" i="24"/>
  <c r="N11" i="14"/>
  <c r="M11" i="14" s="1"/>
  <c r="I9" i="24"/>
  <c r="P62" i="24"/>
  <c r="A17" i="24"/>
  <c r="K62" i="24"/>
  <c r="X51" i="24"/>
  <c r="I5" i="24"/>
  <c r="R8" i="24"/>
  <c r="C45" i="24"/>
  <c r="G56" i="24"/>
  <c r="G34" i="24"/>
  <c r="K30" i="24"/>
  <c r="K57" i="24"/>
  <c r="P31" i="24"/>
  <c r="A10" i="24"/>
  <c r="R31" i="24"/>
  <c r="C10" i="24"/>
  <c r="C39" i="27"/>
  <c r="Z11" i="24"/>
  <c r="K42" i="24"/>
  <c r="Z47" i="24"/>
  <c r="K50" i="24"/>
  <c r="R6" i="24"/>
  <c r="C55" i="24"/>
  <c r="Z62" i="24"/>
  <c r="K17" i="24"/>
  <c r="E62" i="24"/>
  <c r="V8" i="24"/>
  <c r="G45" i="24"/>
  <c r="C56" i="24"/>
  <c r="C34" i="24"/>
  <c r="G57" i="24"/>
  <c r="G30" i="24"/>
  <c r="X20" i="27"/>
  <c r="A47" i="27"/>
  <c r="AB48" i="21"/>
  <c r="Z40" i="24"/>
  <c r="AF50" i="22"/>
  <c r="V27" i="27"/>
  <c r="A39" i="27"/>
  <c r="R27" i="27"/>
  <c r="K33" i="25"/>
  <c r="AJ45" i="21"/>
  <c r="I44" i="27"/>
  <c r="C33" i="25"/>
  <c r="X45" i="21"/>
  <c r="K9" i="26"/>
  <c r="G24" i="26"/>
  <c r="I53" i="27"/>
  <c r="V17" i="27"/>
  <c r="X40" i="24"/>
  <c r="AB50" i="21"/>
  <c r="Z27" i="27"/>
  <c r="I39" i="27"/>
  <c r="X62" i="27"/>
  <c r="E34" i="25"/>
  <c r="Z17" i="27"/>
  <c r="E23" i="21"/>
  <c r="T16" i="26"/>
  <c r="X52" i="21"/>
  <c r="AD29" i="22"/>
  <c r="T26" i="26"/>
  <c r="X43" i="21"/>
  <c r="P40" i="24"/>
  <c r="I24" i="25"/>
  <c r="I44" i="25"/>
  <c r="X57" i="26"/>
  <c r="C9" i="21"/>
  <c r="G27" i="22"/>
  <c r="E43" i="21"/>
  <c r="V37" i="22"/>
  <c r="I14" i="25"/>
  <c r="V32" i="26"/>
  <c r="P62" i="27"/>
  <c r="E47" i="27"/>
  <c r="AJ29" i="21"/>
  <c r="C48" i="21"/>
  <c r="AH65" i="22"/>
  <c r="AL24" i="22"/>
  <c r="M27" i="22"/>
  <c r="V47" i="22"/>
  <c r="Z50" i="24"/>
  <c r="V43" i="24"/>
  <c r="G48" i="27"/>
  <c r="AH24" i="21"/>
  <c r="K51" i="21"/>
  <c r="Z48" i="22"/>
  <c r="X54" i="22"/>
  <c r="Z48" i="26"/>
  <c r="G62" i="27"/>
  <c r="AF63" i="21"/>
  <c r="A24" i="21"/>
  <c r="Z36" i="24"/>
  <c r="V57" i="25"/>
  <c r="E33" i="26"/>
  <c r="K16" i="27"/>
  <c r="P58" i="27"/>
  <c r="AF32" i="21"/>
  <c r="AH32" i="21"/>
  <c r="Z44" i="24"/>
  <c r="P35" i="26"/>
  <c r="E29" i="27"/>
  <c r="Z61" i="24"/>
  <c r="V56" i="24"/>
  <c r="T14" i="24"/>
  <c r="AF52" i="21"/>
  <c r="AB29" i="22"/>
  <c r="Z43" i="21"/>
  <c r="V40" i="24"/>
  <c r="C24" i="25"/>
  <c r="P57" i="26"/>
  <c r="C16" i="26"/>
  <c r="AH28" i="22"/>
  <c r="K43" i="21"/>
  <c r="Z37" i="22"/>
  <c r="I9" i="25"/>
  <c r="Z32" i="26"/>
  <c r="V50" i="27"/>
  <c r="V29" i="21"/>
  <c r="Z24" i="22"/>
  <c r="AF47" i="22"/>
  <c r="T50" i="24"/>
  <c r="X43" i="24"/>
  <c r="G9" i="25"/>
  <c r="K48" i="27"/>
  <c r="T27" i="27"/>
  <c r="AB24" i="21"/>
  <c r="C51" i="21"/>
  <c r="AL48" i="22"/>
  <c r="AH54" i="22"/>
  <c r="O66" i="22"/>
  <c r="I62" i="27"/>
  <c r="V63" i="21"/>
  <c r="C45" i="21"/>
  <c r="O24" i="21"/>
  <c r="Q24" i="21"/>
  <c r="T36" i="24"/>
  <c r="Z57" i="25"/>
  <c r="P16" i="26"/>
  <c r="T40" i="26"/>
  <c r="G33" i="26"/>
  <c r="A16" i="27"/>
  <c r="R58" i="27"/>
  <c r="V32" i="21"/>
  <c r="AJ20" i="21"/>
  <c r="I59" i="25"/>
  <c r="X45" i="27"/>
  <c r="T20" i="27"/>
  <c r="P44" i="27"/>
  <c r="A29" i="27"/>
  <c r="C65" i="21"/>
  <c r="C48" i="25"/>
  <c r="R61" i="24"/>
  <c r="K31" i="25"/>
  <c r="P56" i="24"/>
  <c r="E39" i="27"/>
  <c r="AF43" i="21"/>
  <c r="K24" i="25"/>
  <c r="C44" i="25"/>
  <c r="R57" i="26"/>
  <c r="G16" i="26"/>
  <c r="A53" i="27"/>
  <c r="V46" i="27"/>
  <c r="X30" i="27"/>
  <c r="AB27" i="21"/>
  <c r="V28" i="22"/>
  <c r="Q43" i="21"/>
  <c r="AF37" i="22"/>
  <c r="K38" i="26"/>
  <c r="T32" i="26"/>
  <c r="AF57" i="21"/>
  <c r="Z47" i="22"/>
  <c r="V50" i="24"/>
  <c r="Z43" i="24"/>
  <c r="P30" i="24"/>
  <c r="A54" i="25"/>
  <c r="I51" i="21"/>
  <c r="AB48" i="22"/>
  <c r="AJ54" i="22"/>
  <c r="M66" i="22"/>
  <c r="C24" i="21"/>
  <c r="V36" i="24"/>
  <c r="E46" i="25"/>
  <c r="R57" i="25"/>
  <c r="C33" i="26"/>
  <c r="I16" i="27"/>
  <c r="T58" i="27"/>
  <c r="Z32" i="21"/>
  <c r="K39" i="25"/>
  <c r="G29" i="27"/>
  <c r="Z56" i="24"/>
  <c r="V14" i="24"/>
  <c r="Z52" i="21"/>
  <c r="AL29" i="22"/>
  <c r="V26" i="26"/>
  <c r="AB43" i="21"/>
  <c r="E24" i="25"/>
  <c r="E44" i="25"/>
  <c r="T57" i="26"/>
  <c r="A16" i="26"/>
  <c r="X46" i="27"/>
  <c r="T30" i="27"/>
  <c r="AH27" i="21"/>
  <c r="O43" i="21"/>
  <c r="M43" i="21"/>
  <c r="AL37" i="22"/>
  <c r="X32" i="26"/>
  <c r="V62" i="27"/>
  <c r="AL57" i="21"/>
  <c r="AH29" i="21"/>
  <c r="AL65" i="22"/>
  <c r="AF24" i="22"/>
  <c r="AB47" i="22"/>
  <c r="P50" i="24"/>
  <c r="R43" i="24"/>
  <c r="V30" i="24"/>
  <c r="G54" i="25"/>
  <c r="P27" i="27"/>
  <c r="X24" i="21"/>
  <c r="O51" i="21"/>
  <c r="AH48" i="22"/>
  <c r="I61" i="22"/>
  <c r="AD54" i="22"/>
  <c r="AF54" i="22"/>
  <c r="I33" i="25"/>
  <c r="R48" i="26"/>
  <c r="C23" i="21"/>
  <c r="O45" i="21"/>
  <c r="I24" i="21"/>
  <c r="R36" i="24"/>
  <c r="A46" i="25"/>
  <c r="P57" i="25"/>
  <c r="I33" i="26"/>
  <c r="C16" i="27"/>
  <c r="V58" i="27"/>
  <c r="AL32" i="21"/>
  <c r="C7" i="26"/>
  <c r="Z24" i="25"/>
  <c r="E31" i="25"/>
  <c r="R24" i="25"/>
  <c r="P14" i="24"/>
  <c r="AD20" i="21"/>
  <c r="I9" i="26"/>
  <c r="AD52" i="21"/>
  <c r="V29" i="22"/>
  <c r="AF29" i="22"/>
  <c r="P26" i="26"/>
  <c r="R20" i="27"/>
  <c r="AH43" i="21"/>
  <c r="G24" i="25"/>
  <c r="A34" i="25"/>
  <c r="K44" i="25"/>
  <c r="V57" i="26"/>
  <c r="I16" i="26"/>
  <c r="P46" i="27"/>
  <c r="X28" i="22"/>
  <c r="AJ28" i="22"/>
  <c r="A43" i="21"/>
  <c r="AD37" i="22"/>
  <c r="AJ37" i="22"/>
  <c r="E38" i="26"/>
  <c r="R32" i="26"/>
  <c r="T62" i="27"/>
  <c r="X29" i="21"/>
  <c r="AD24" i="22"/>
  <c r="AH47" i="22"/>
  <c r="T30" i="24"/>
  <c r="I54" i="25"/>
  <c r="I48" i="27"/>
  <c r="Z24" i="21"/>
  <c r="M51" i="21"/>
  <c r="E51" i="21"/>
  <c r="AD48" i="22"/>
  <c r="V54" i="22"/>
  <c r="E30" i="26"/>
  <c r="T48" i="26"/>
  <c r="K62" i="27"/>
  <c r="E24" i="21"/>
  <c r="E61" i="22"/>
  <c r="X36" i="24"/>
  <c r="C46" i="25"/>
  <c r="X57" i="25"/>
  <c r="Z40" i="26"/>
  <c r="A33" i="26"/>
  <c r="E16" i="27"/>
  <c r="X58" i="27"/>
  <c r="AB32" i="21"/>
  <c r="AH20" i="21"/>
  <c r="AJ11" i="22"/>
  <c r="P44" i="24"/>
  <c r="E59" i="25"/>
  <c r="X35" i="26"/>
  <c r="P43" i="26"/>
  <c r="R44" i="27"/>
  <c r="Z14" i="24"/>
  <c r="C9" i="26"/>
  <c r="AB52" i="21"/>
  <c r="AH29" i="22"/>
  <c r="X26" i="26"/>
  <c r="T60" i="27"/>
  <c r="V43" i="21"/>
  <c r="A24" i="25"/>
  <c r="G34" i="25"/>
  <c r="Z57" i="26"/>
  <c r="E16" i="26"/>
  <c r="R46" i="27"/>
  <c r="V20" i="27"/>
  <c r="V30" i="27"/>
  <c r="AJ27" i="21"/>
  <c r="AL27" i="21"/>
  <c r="AL28" i="22"/>
  <c r="I43" i="21"/>
  <c r="X37" i="22"/>
  <c r="Z50" i="27"/>
  <c r="Z57" i="21"/>
  <c r="G48" i="21"/>
  <c r="Z65" i="22"/>
  <c r="Q27" i="22"/>
  <c r="X47" i="22"/>
  <c r="R30" i="24"/>
  <c r="C54" i="25"/>
  <c r="C48" i="27"/>
  <c r="AF24" i="21"/>
  <c r="G51" i="21"/>
  <c r="AJ48" i="22"/>
  <c r="K64" i="22"/>
  <c r="AB54" i="22"/>
  <c r="V48" i="26"/>
  <c r="C62" i="27"/>
  <c r="AF45" i="21"/>
  <c r="AB63" i="21"/>
  <c r="K24" i="21"/>
  <c r="G46" i="25"/>
  <c r="T57" i="25"/>
  <c r="G16" i="27"/>
  <c r="X32" i="21"/>
  <c r="K59" i="25"/>
  <c r="G39" i="25"/>
  <c r="K53" i="27"/>
  <c r="I29" i="27"/>
  <c r="G65" i="21"/>
  <c r="X14" i="24"/>
  <c r="AH52" i="21"/>
  <c r="R26" i="26"/>
  <c r="AJ43" i="21"/>
  <c r="AL43" i="21"/>
  <c r="K16" i="26"/>
  <c r="T46" i="27"/>
  <c r="P30" i="27"/>
  <c r="AD27" i="21"/>
  <c r="AD28" i="22"/>
  <c r="E27" i="22"/>
  <c r="C43" i="21"/>
  <c r="AH37" i="22"/>
  <c r="I38" i="26"/>
  <c r="T50" i="27"/>
  <c r="P20" i="27"/>
  <c r="AH57" i="21"/>
  <c r="AD29" i="21"/>
  <c r="O48" i="21"/>
  <c r="V65" i="22"/>
  <c r="AD47" i="22"/>
  <c r="X50" i="24"/>
  <c r="P43" i="24"/>
  <c r="X30" i="24"/>
  <c r="E54" i="25"/>
  <c r="E48" i="27"/>
  <c r="A51" i="21"/>
  <c r="AF48" i="22"/>
  <c r="X48" i="22"/>
  <c r="AL54" i="22"/>
  <c r="Q66" i="22"/>
  <c r="P48" i="26"/>
  <c r="E62" i="27"/>
  <c r="G45" i="21"/>
  <c r="G24" i="21"/>
  <c r="I46" i="25"/>
  <c r="K52" i="26"/>
  <c r="AD32" i="21"/>
  <c r="AB20" i="21"/>
  <c r="G59" i="25"/>
  <c r="V45" i="27"/>
  <c r="K29" i="27"/>
  <c r="E9" i="26"/>
  <c r="V52" i="21"/>
  <c r="Z29" i="22"/>
  <c r="Z26" i="26"/>
  <c r="AD43" i="21"/>
  <c r="A9" i="25"/>
  <c r="G44" i="25"/>
  <c r="G14" i="25"/>
  <c r="Z46" i="27"/>
  <c r="Z27" i="21"/>
  <c r="AF28" i="22"/>
  <c r="G43" i="21"/>
  <c r="AB37" i="22"/>
  <c r="G38" i="26"/>
  <c r="P32" i="26"/>
  <c r="Z20" i="27"/>
  <c r="AB65" i="22"/>
  <c r="AL47" i="22"/>
  <c r="AJ47" i="22"/>
  <c r="R50" i="24"/>
  <c r="T43" i="24"/>
  <c r="Z30" i="24"/>
  <c r="K54" i="25"/>
  <c r="A48" i="27"/>
  <c r="V24" i="21"/>
  <c r="AD24" i="21"/>
  <c r="Q51" i="21"/>
  <c r="V48" i="22"/>
  <c r="Z54" i="22"/>
  <c r="A33" i="25"/>
  <c r="X48" i="26"/>
  <c r="A62" i="27"/>
  <c r="AH45" i="21"/>
  <c r="AF27" i="22"/>
  <c r="M24" i="21"/>
  <c r="Q64" i="22"/>
  <c r="P36" i="24"/>
  <c r="K46" i="25"/>
  <c r="K33" i="26"/>
  <c r="Z58" i="27"/>
  <c r="AJ32" i="21"/>
  <c r="X20" i="21"/>
  <c r="K37" i="21"/>
  <c r="C29" i="27"/>
  <c r="T61" i="24"/>
  <c r="R14" i="24"/>
  <c r="AF12" i="21"/>
  <c r="T44" i="24"/>
  <c r="X55" i="26"/>
  <c r="P27" i="26"/>
  <c r="V34" i="25"/>
  <c r="T44" i="27"/>
  <c r="AB21" i="21"/>
  <c r="E46" i="21"/>
  <c r="AH21" i="21"/>
  <c r="K46" i="21"/>
  <c r="Z43" i="26"/>
  <c r="V44" i="27"/>
  <c r="T55" i="26"/>
  <c r="T43" i="26"/>
  <c r="Z21" i="21"/>
  <c r="AL21" i="21"/>
  <c r="Q48" i="21"/>
  <c r="O52" i="22"/>
  <c r="V53" i="26"/>
  <c r="Z55" i="24"/>
  <c r="A46" i="21"/>
  <c r="Z46" i="25"/>
  <c r="Z15" i="25"/>
  <c r="V27" i="26"/>
  <c r="G51" i="22"/>
  <c r="M52" i="22"/>
  <c r="O32" i="22"/>
  <c r="I24" i="26"/>
  <c r="X53" i="26"/>
  <c r="A25" i="26"/>
  <c r="A13" i="26"/>
  <c r="A46" i="27"/>
  <c r="A15" i="27"/>
  <c r="K34" i="27"/>
  <c r="C62" i="21"/>
  <c r="C29" i="21"/>
  <c r="M62" i="21"/>
  <c r="M29" i="21"/>
  <c r="Z31" i="22"/>
  <c r="R34" i="25"/>
  <c r="C46" i="26"/>
  <c r="C15" i="26"/>
  <c r="K31" i="26"/>
  <c r="AB28" i="22"/>
  <c r="G59" i="22"/>
  <c r="C31" i="21"/>
  <c r="G60" i="22"/>
  <c r="X25" i="22"/>
  <c r="AJ62" i="22"/>
  <c r="Z50" i="22"/>
  <c r="Z19" i="22"/>
  <c r="Z57" i="24"/>
  <c r="Z24" i="24"/>
  <c r="P58" i="26"/>
  <c r="P25" i="26"/>
  <c r="T17" i="27"/>
  <c r="V57" i="27"/>
  <c r="V24" i="27"/>
  <c r="AD40" i="21"/>
  <c r="C54" i="21"/>
  <c r="A16" i="21"/>
  <c r="E48" i="21"/>
  <c r="A60" i="21"/>
  <c r="A27" i="21"/>
  <c r="E21" i="22"/>
  <c r="C10" i="22"/>
  <c r="Z38" i="22"/>
  <c r="X59" i="24"/>
  <c r="X26" i="24"/>
  <c r="P41" i="24"/>
  <c r="Z34" i="24"/>
  <c r="T17" i="24"/>
  <c r="X55" i="25"/>
  <c r="A26" i="25"/>
  <c r="P56" i="25"/>
  <c r="T26" i="25"/>
  <c r="X43" i="25"/>
  <c r="Z33" i="25"/>
  <c r="V46" i="26"/>
  <c r="V15" i="26"/>
  <c r="V21" i="26"/>
  <c r="G34" i="26"/>
  <c r="X33" i="26"/>
  <c r="E51" i="27"/>
  <c r="R60" i="27"/>
  <c r="Z28" i="27"/>
  <c r="AL24" i="21"/>
  <c r="AL12" i="21"/>
  <c r="C59" i="21"/>
  <c r="C26" i="21"/>
  <c r="Z44" i="21"/>
  <c r="G15" i="21"/>
  <c r="AF34" i="21"/>
  <c r="AB20" i="22"/>
  <c r="AD61" i="22"/>
  <c r="T25" i="24"/>
  <c r="T13" i="24"/>
  <c r="Z20" i="24"/>
  <c r="V21" i="24"/>
  <c r="V9" i="24"/>
  <c r="X55" i="27"/>
  <c r="G28" i="21"/>
  <c r="E34" i="21"/>
  <c r="Q37" i="22"/>
  <c r="O47" i="22"/>
  <c r="P4" i="24"/>
  <c r="Z22" i="24"/>
  <c r="T19" i="24"/>
  <c r="T7" i="24"/>
  <c r="V46" i="25"/>
  <c r="V15" i="25"/>
  <c r="G24" i="27"/>
  <c r="V53" i="27"/>
  <c r="A24" i="26"/>
  <c r="P53" i="26"/>
  <c r="I25" i="26"/>
  <c r="I13" i="26"/>
  <c r="G62" i="21"/>
  <c r="G29" i="21"/>
  <c r="A60" i="22"/>
  <c r="AF31" i="22"/>
  <c r="I46" i="26"/>
  <c r="I15" i="26"/>
  <c r="A31" i="26"/>
  <c r="K31" i="21"/>
  <c r="AL25" i="22"/>
  <c r="X62" i="22"/>
  <c r="AB50" i="22"/>
  <c r="AB19" i="22"/>
  <c r="T57" i="24"/>
  <c r="T24" i="24"/>
  <c r="Z58" i="25"/>
  <c r="E26" i="26"/>
  <c r="T56" i="26"/>
  <c r="Z58" i="26"/>
  <c r="Z25" i="26"/>
  <c r="X50" i="27"/>
  <c r="X17" i="27"/>
  <c r="X57" i="27"/>
  <c r="X24" i="27"/>
  <c r="AB40" i="21"/>
  <c r="E54" i="21"/>
  <c r="G16" i="21"/>
  <c r="E60" i="21"/>
  <c r="E27" i="21"/>
  <c r="G21" i="22"/>
  <c r="AJ38" i="22"/>
  <c r="R59" i="24"/>
  <c r="R26" i="24"/>
  <c r="V41" i="24"/>
  <c r="P34" i="24"/>
  <c r="V17" i="24"/>
  <c r="Z55" i="25"/>
  <c r="K26" i="25"/>
  <c r="Z56" i="25"/>
  <c r="Z26" i="25"/>
  <c r="Z43" i="25"/>
  <c r="T33" i="25"/>
  <c r="K51" i="27"/>
  <c r="P28" i="27"/>
  <c r="I59" i="21"/>
  <c r="I26" i="21"/>
  <c r="X44" i="21"/>
  <c r="C15" i="21"/>
  <c r="AJ34" i="21"/>
  <c r="X18" i="22"/>
  <c r="E51" i="22"/>
  <c r="AF20" i="22"/>
  <c r="O30" i="22"/>
  <c r="AJ60" i="22"/>
  <c r="Z61" i="22"/>
  <c r="X25" i="24"/>
  <c r="X13" i="24"/>
  <c r="R21" i="24"/>
  <c r="R9" i="24"/>
  <c r="P55" i="27"/>
  <c r="M28" i="21"/>
  <c r="K34" i="21"/>
  <c r="O37" i="22"/>
  <c r="O33" i="22"/>
  <c r="Q47" i="22"/>
  <c r="X37" i="24"/>
  <c r="V4" i="24"/>
  <c r="T22" i="24"/>
  <c r="P19" i="24"/>
  <c r="P7" i="24"/>
  <c r="R27" i="26"/>
  <c r="A51" i="22"/>
  <c r="O62" i="21"/>
  <c r="O29" i="21"/>
  <c r="AH31" i="22"/>
  <c r="T34" i="25"/>
  <c r="K46" i="26"/>
  <c r="K15" i="26"/>
  <c r="G31" i="26"/>
  <c r="E60" i="27"/>
  <c r="E27" i="27"/>
  <c r="AJ50" i="21"/>
  <c r="Z50" i="21"/>
  <c r="AJ18" i="22"/>
  <c r="A31" i="21"/>
  <c r="G10" i="22"/>
  <c r="Z25" i="22"/>
  <c r="AL62" i="22"/>
  <c r="P57" i="24"/>
  <c r="P24" i="24"/>
  <c r="T58" i="25"/>
  <c r="T25" i="25"/>
  <c r="G26" i="26"/>
  <c r="G14" i="26"/>
  <c r="V56" i="26"/>
  <c r="R58" i="26"/>
  <c r="R25" i="26"/>
  <c r="P50" i="27"/>
  <c r="P17" i="27"/>
  <c r="P57" i="27"/>
  <c r="P24" i="27"/>
  <c r="AJ40" i="21"/>
  <c r="K54" i="21"/>
  <c r="K16" i="21"/>
  <c r="K48" i="21"/>
  <c r="K60" i="21"/>
  <c r="K27" i="21"/>
  <c r="AB38" i="22"/>
  <c r="Z59" i="24"/>
  <c r="Z26" i="24"/>
  <c r="R41" i="24"/>
  <c r="V34" i="24"/>
  <c r="P55" i="25"/>
  <c r="E26" i="25"/>
  <c r="T56" i="25"/>
  <c r="C62" i="25"/>
  <c r="C29" i="25"/>
  <c r="P33" i="25"/>
  <c r="X46" i="26"/>
  <c r="X15" i="26"/>
  <c r="V28" i="27"/>
  <c r="O59" i="21"/>
  <c r="O26" i="21"/>
  <c r="AD44" i="21"/>
  <c r="E15" i="21"/>
  <c r="AD34" i="21"/>
  <c r="C45" i="22"/>
  <c r="AJ20" i="22"/>
  <c r="X61" i="22"/>
  <c r="AF61" i="22"/>
  <c r="Q35" i="22"/>
  <c r="M20" i="22"/>
  <c r="Z25" i="24"/>
  <c r="Z13" i="24"/>
  <c r="X21" i="24"/>
  <c r="X9" i="24"/>
  <c r="I60" i="26"/>
  <c r="Z55" i="27"/>
  <c r="Q28" i="21"/>
  <c r="G34" i="21"/>
  <c r="K60" i="22"/>
  <c r="I51" i="22"/>
  <c r="M33" i="22"/>
  <c r="R37" i="24"/>
  <c r="Z4" i="24"/>
  <c r="Q58" i="22"/>
  <c r="Q46" i="21"/>
  <c r="X19" i="24"/>
  <c r="X7" i="24"/>
  <c r="I25" i="25"/>
  <c r="I13" i="25"/>
  <c r="C13" i="25"/>
  <c r="X27" i="26"/>
  <c r="K46" i="27"/>
  <c r="K15" i="27"/>
  <c r="G34" i="27"/>
  <c r="A62" i="21"/>
  <c r="A29" i="21"/>
  <c r="K21" i="22"/>
  <c r="I10" i="22"/>
  <c r="AL31" i="22"/>
  <c r="Z34" i="25"/>
  <c r="G31" i="21"/>
  <c r="AD25" i="22"/>
  <c r="AF62" i="22"/>
  <c r="AL50" i="22"/>
  <c r="AL19" i="22"/>
  <c r="R58" i="25"/>
  <c r="A26" i="26"/>
  <c r="A14" i="26"/>
  <c r="P56" i="26"/>
  <c r="T58" i="26"/>
  <c r="T25" i="26"/>
  <c r="Z57" i="27"/>
  <c r="Z24" i="27"/>
  <c r="X60" i="27"/>
  <c r="X40" i="21"/>
  <c r="Q54" i="21"/>
  <c r="M16" i="21"/>
  <c r="I48" i="21"/>
  <c r="C60" i="22"/>
  <c r="Q60" i="21"/>
  <c r="Q27" i="21"/>
  <c r="X38" i="22"/>
  <c r="T59" i="24"/>
  <c r="T26" i="24"/>
  <c r="T41" i="24"/>
  <c r="X34" i="24"/>
  <c r="E23" i="25"/>
  <c r="G26" i="25"/>
  <c r="V56" i="25"/>
  <c r="G62" i="25"/>
  <c r="G29" i="25"/>
  <c r="V33" i="25"/>
  <c r="T46" i="26"/>
  <c r="T15" i="26"/>
  <c r="E9" i="21"/>
  <c r="A59" i="21"/>
  <c r="A26" i="21"/>
  <c r="AJ44" i="21"/>
  <c r="K15" i="21"/>
  <c r="AL34" i="21"/>
  <c r="Q50" i="22"/>
  <c r="O38" i="22"/>
  <c r="AH20" i="22"/>
  <c r="Q30" i="22"/>
  <c r="AL60" i="22"/>
  <c r="AL61" i="22"/>
  <c r="O35" i="22"/>
  <c r="Q20" i="22"/>
  <c r="V25" i="24"/>
  <c r="V13" i="24"/>
  <c r="P20" i="24"/>
  <c r="Z21" i="24"/>
  <c r="Z9" i="24"/>
  <c r="G13" i="25"/>
  <c r="C60" i="26"/>
  <c r="T55" i="27"/>
  <c r="A28" i="21"/>
  <c r="O28" i="21"/>
  <c r="I34" i="21"/>
  <c r="AD33" i="22"/>
  <c r="Q33" i="22"/>
  <c r="P37" i="24"/>
  <c r="X22" i="24"/>
  <c r="E28" i="25"/>
  <c r="C16" i="25"/>
  <c r="C54" i="26"/>
  <c r="AF21" i="21"/>
  <c r="X21" i="21"/>
  <c r="C46" i="21"/>
  <c r="I46" i="21"/>
  <c r="R19" i="24"/>
  <c r="R7" i="24"/>
  <c r="P46" i="25"/>
  <c r="P15" i="25"/>
  <c r="C24" i="27"/>
  <c r="R53" i="27"/>
  <c r="I21" i="22"/>
  <c r="Q52" i="22"/>
  <c r="T51" i="26"/>
  <c r="C46" i="27"/>
  <c r="C15" i="27"/>
  <c r="A34" i="27"/>
  <c r="I62" i="21"/>
  <c r="I29" i="21"/>
  <c r="AL33" i="22"/>
  <c r="V31" i="22"/>
  <c r="AJ31" i="22"/>
  <c r="X34" i="25"/>
  <c r="Z53" i="27"/>
  <c r="C60" i="27"/>
  <c r="C27" i="27"/>
  <c r="AL50" i="21"/>
  <c r="Q31" i="21"/>
  <c r="V25" i="22"/>
  <c r="Z62" i="22"/>
  <c r="AD50" i="22"/>
  <c r="AD19" i="22"/>
  <c r="P58" i="25"/>
  <c r="P25" i="25"/>
  <c r="I26" i="26"/>
  <c r="X56" i="26"/>
  <c r="V58" i="26"/>
  <c r="V25" i="26"/>
  <c r="R50" i="27"/>
  <c r="R17" i="27"/>
  <c r="Z40" i="21"/>
  <c r="G54" i="21"/>
  <c r="M54" i="21"/>
  <c r="Q16" i="21"/>
  <c r="C60" i="21"/>
  <c r="C27" i="21"/>
  <c r="I60" i="21"/>
  <c r="I27" i="21"/>
  <c r="AL38" i="22"/>
  <c r="V59" i="24"/>
  <c r="V26" i="24"/>
  <c r="Z41" i="24"/>
  <c r="P17" i="24"/>
  <c r="P5" i="24"/>
  <c r="I26" i="25"/>
  <c r="X56" i="25"/>
  <c r="V26" i="25"/>
  <c r="A62" i="25"/>
  <c r="A29" i="25"/>
  <c r="R43" i="25"/>
  <c r="X21" i="26"/>
  <c r="I34" i="26"/>
  <c r="T33" i="26"/>
  <c r="C51" i="27"/>
  <c r="AJ24" i="21"/>
  <c r="AJ12" i="21"/>
  <c r="Q59" i="21"/>
  <c r="Q26" i="21"/>
  <c r="AL44" i="21"/>
  <c r="AH44" i="21"/>
  <c r="A15" i="21"/>
  <c r="V34" i="21"/>
  <c r="K45" i="22"/>
  <c r="O50" i="22"/>
  <c r="M38" i="22"/>
  <c r="X20" i="22"/>
  <c r="AL20" i="22"/>
  <c r="AH61" i="22"/>
  <c r="M35" i="22"/>
  <c r="O20" i="22"/>
  <c r="P25" i="24"/>
  <c r="P13" i="24"/>
  <c r="X20" i="24"/>
  <c r="T21" i="24"/>
  <c r="T9" i="24"/>
  <c r="E60" i="26"/>
  <c r="V55" i="27"/>
  <c r="I28" i="21"/>
  <c r="C34" i="21"/>
  <c r="O19" i="22"/>
  <c r="V37" i="24"/>
  <c r="O58" i="22"/>
  <c r="G46" i="21"/>
  <c r="E60" i="22"/>
  <c r="Z19" i="24"/>
  <c r="Z7" i="24"/>
  <c r="R46" i="25"/>
  <c r="R15" i="25"/>
  <c r="AB30" i="22"/>
  <c r="AB18" i="22"/>
  <c r="C24" i="26"/>
  <c r="R53" i="26"/>
  <c r="C25" i="26"/>
  <c r="R51" i="26"/>
  <c r="E46" i="27"/>
  <c r="E15" i="27"/>
  <c r="I34" i="27"/>
  <c r="E62" i="21"/>
  <c r="E29" i="21"/>
  <c r="AD31" i="22"/>
  <c r="G46" i="26"/>
  <c r="G15" i="26"/>
  <c r="I60" i="27"/>
  <c r="I27" i="27"/>
  <c r="Z60" i="27"/>
  <c r="R6" i="27"/>
  <c r="X50" i="21"/>
  <c r="AF27" i="21"/>
  <c r="K9" i="21"/>
  <c r="Z28" i="22"/>
  <c r="E59" i="22"/>
  <c r="O31" i="21"/>
  <c r="AB25" i="22"/>
  <c r="AH62" i="22"/>
  <c r="AJ59" i="22"/>
  <c r="X50" i="22"/>
  <c r="X19" i="22"/>
  <c r="V57" i="24"/>
  <c r="V24" i="24"/>
  <c r="V58" i="25"/>
  <c r="V25" i="25"/>
  <c r="C26" i="26"/>
  <c r="R56" i="26"/>
  <c r="AF40" i="21"/>
  <c r="O54" i="21"/>
  <c r="E16" i="21"/>
  <c r="O16" i="21"/>
  <c r="A48" i="21"/>
  <c r="Z18" i="22"/>
  <c r="M60" i="21"/>
  <c r="M27" i="21"/>
  <c r="O59" i="22"/>
  <c r="AD38" i="22"/>
  <c r="P59" i="24"/>
  <c r="P26" i="24"/>
  <c r="X41" i="24"/>
  <c r="X17" i="24"/>
  <c r="C26" i="25"/>
  <c r="R56" i="25"/>
  <c r="R26" i="25"/>
  <c r="I62" i="25"/>
  <c r="I29" i="25"/>
  <c r="T43" i="25"/>
  <c r="T21" i="26"/>
  <c r="E34" i="26"/>
  <c r="Z33" i="26"/>
  <c r="G51" i="27"/>
  <c r="G18" i="27"/>
  <c r="T28" i="27"/>
  <c r="K59" i="21"/>
  <c r="K26" i="21"/>
  <c r="AB44" i="21"/>
  <c r="O15" i="21"/>
  <c r="AB34" i="21"/>
  <c r="AF18" i="22"/>
  <c r="M50" i="22"/>
  <c r="Q38" i="22"/>
  <c r="Z20" i="22"/>
  <c r="AB61" i="22"/>
  <c r="R20" i="24"/>
  <c r="A60" i="26"/>
  <c r="R55" i="27"/>
  <c r="C28" i="21"/>
  <c r="O34" i="21"/>
  <c r="V12" i="21"/>
  <c r="Z12" i="21"/>
  <c r="C21" i="22"/>
  <c r="M19" i="22"/>
  <c r="M47" i="22"/>
  <c r="T37" i="24"/>
  <c r="T4" i="24"/>
  <c r="V21" i="21"/>
  <c r="M58" i="22"/>
  <c r="O46" i="21"/>
  <c r="V19" i="24"/>
  <c r="V7" i="24"/>
  <c r="A25" i="25"/>
  <c r="A13" i="25"/>
  <c r="X46" i="25"/>
  <c r="X15" i="25"/>
  <c r="Z27" i="26"/>
  <c r="E24" i="27"/>
  <c r="T53" i="27"/>
  <c r="M32" i="22"/>
  <c r="K24" i="26"/>
  <c r="Z53" i="26"/>
  <c r="G25" i="26"/>
  <c r="G13" i="26"/>
  <c r="G46" i="27"/>
  <c r="G15" i="27"/>
  <c r="C34" i="27"/>
  <c r="K62" i="21"/>
  <c r="K29" i="21"/>
  <c r="AL18" i="22"/>
  <c r="X31" i="22"/>
  <c r="A23" i="25"/>
  <c r="A46" i="26"/>
  <c r="A15" i="26"/>
  <c r="E31" i="21"/>
  <c r="M31" i="21"/>
  <c r="C51" i="22"/>
  <c r="AH25" i="22"/>
  <c r="AD62" i="22"/>
  <c r="AB62" i="22"/>
  <c r="AL59" i="22"/>
  <c r="AH50" i="22"/>
  <c r="AH19" i="22"/>
  <c r="X57" i="24"/>
  <c r="X24" i="24"/>
  <c r="X58" i="25"/>
  <c r="X25" i="25"/>
  <c r="P51" i="26"/>
  <c r="X51" i="26"/>
  <c r="K26" i="26"/>
  <c r="Z56" i="26"/>
  <c r="R57" i="27"/>
  <c r="R24" i="27"/>
  <c r="AL40" i="21"/>
  <c r="A54" i="21"/>
  <c r="I16" i="21"/>
  <c r="G45" i="22"/>
  <c r="G60" i="21"/>
  <c r="G27" i="21"/>
  <c r="V38" i="22"/>
  <c r="AF38" i="22"/>
  <c r="R34" i="24"/>
  <c r="R17" i="24"/>
  <c r="P26" i="25"/>
  <c r="E62" i="25"/>
  <c r="E29" i="25"/>
  <c r="V43" i="25"/>
  <c r="X33" i="25"/>
  <c r="Z46" i="26"/>
  <c r="Z15" i="26"/>
  <c r="Z21" i="26"/>
  <c r="K34" i="26"/>
  <c r="P33" i="26"/>
  <c r="A51" i="27"/>
  <c r="A18" i="27"/>
  <c r="R28" i="27"/>
  <c r="M59" i="21"/>
  <c r="M26" i="21"/>
  <c r="AF44" i="21"/>
  <c r="M15" i="21"/>
  <c r="AH34" i="21"/>
  <c r="AD20" i="22"/>
  <c r="M30" i="22"/>
  <c r="AH60" i="22"/>
  <c r="V61" i="22"/>
  <c r="X5" i="24"/>
  <c r="T20" i="24"/>
  <c r="G60" i="26"/>
  <c r="E28" i="21"/>
  <c r="M34" i="21"/>
  <c r="Q19" i="22"/>
  <c r="Z37" i="24"/>
  <c r="R4" i="24"/>
  <c r="M46" i="21"/>
  <c r="T46" i="25"/>
  <c r="T15" i="25"/>
  <c r="I24" i="27"/>
  <c r="X53" i="27"/>
  <c r="Q32" i="22"/>
  <c r="E24" i="26"/>
  <c r="T53" i="26"/>
  <c r="I46" i="27"/>
  <c r="I15" i="27"/>
  <c r="E34" i="27"/>
  <c r="Q62" i="21"/>
  <c r="Q29" i="21"/>
  <c r="AB31" i="22"/>
  <c r="P34" i="25"/>
  <c r="E46" i="26"/>
  <c r="E15" i="26"/>
  <c r="E31" i="26"/>
  <c r="V50" i="21"/>
  <c r="I31" i="21"/>
  <c r="AF25" i="22"/>
  <c r="AJ25" i="22"/>
  <c r="V62" i="22"/>
  <c r="AJ50" i="22"/>
  <c r="AJ19" i="22"/>
  <c r="R57" i="24"/>
  <c r="R24" i="24"/>
  <c r="X58" i="26"/>
  <c r="X25" i="26"/>
  <c r="T57" i="27"/>
  <c r="T24" i="27"/>
  <c r="V40" i="21"/>
  <c r="AH40" i="21"/>
  <c r="I54" i="21"/>
  <c r="C16" i="21"/>
  <c r="M48" i="21"/>
  <c r="O60" i="21"/>
  <c r="O27" i="21"/>
  <c r="A10" i="22"/>
  <c r="AH38" i="22"/>
  <c r="T34" i="24"/>
  <c r="Z17" i="24"/>
  <c r="T55" i="25"/>
  <c r="X26" i="25"/>
  <c r="K62" i="25"/>
  <c r="K29" i="25"/>
  <c r="P43" i="25"/>
  <c r="R33" i="25"/>
  <c r="P21" i="26"/>
  <c r="A34" i="26"/>
  <c r="R33" i="26"/>
  <c r="I51" i="27"/>
  <c r="C21" i="27"/>
  <c r="X28" i="27"/>
  <c r="E59" i="21"/>
  <c r="E26" i="21"/>
  <c r="V44" i="21"/>
  <c r="I15" i="21"/>
  <c r="Q15" i="21"/>
  <c r="X34" i="21"/>
  <c r="Z34" i="21"/>
  <c r="V20" i="22"/>
  <c r="AJ61" i="22"/>
  <c r="R25" i="24"/>
  <c r="R13" i="24"/>
  <c r="V20" i="24"/>
  <c r="P21" i="24"/>
  <c r="P9" i="24"/>
  <c r="K60" i="26"/>
  <c r="T9" i="26"/>
  <c r="M9" i="21"/>
  <c r="K28" i="21"/>
  <c r="A34" i="21"/>
  <c r="Q34" i="21"/>
  <c r="AH18" i="22"/>
  <c r="C59" i="22"/>
  <c r="M37" i="22"/>
  <c r="V5" i="24"/>
  <c r="X4" i="24"/>
  <c r="R22" i="24"/>
  <c r="C28" i="25"/>
  <c r="K16" i="25"/>
  <c r="G54" i="26"/>
  <c r="G62" i="26"/>
  <c r="E27" i="26"/>
  <c r="K31" i="27"/>
  <c r="Z32" i="27"/>
  <c r="V36" i="22"/>
  <c r="Q48" i="22"/>
  <c r="O48" i="22"/>
  <c r="X45" i="24"/>
  <c r="Z60" i="24"/>
  <c r="X29" i="24"/>
  <c r="Z25" i="27"/>
  <c r="Q63" i="22"/>
  <c r="AJ55" i="21"/>
  <c r="E60" i="25"/>
  <c r="Z25" i="25"/>
  <c r="AD57" i="21"/>
  <c r="K29" i="26"/>
  <c r="Z23" i="24"/>
  <c r="C31" i="25"/>
  <c r="K48" i="25"/>
  <c r="V22" i="24"/>
  <c r="I28" i="25"/>
  <c r="A62" i="26"/>
  <c r="R15" i="27"/>
  <c r="A31" i="27"/>
  <c r="M7" i="21"/>
  <c r="Z36" i="22"/>
  <c r="V45" i="24"/>
  <c r="T29" i="24"/>
  <c r="V43" i="26"/>
  <c r="AD55" i="21"/>
  <c r="K60" i="25"/>
  <c r="M29" i="22"/>
  <c r="A28" i="27"/>
  <c r="X57" i="21"/>
  <c r="A29" i="26"/>
  <c r="I65" i="21"/>
  <c r="G28" i="25"/>
  <c r="X24" i="26"/>
  <c r="X12" i="26"/>
  <c r="T4" i="26"/>
  <c r="E62" i="26"/>
  <c r="V15" i="27"/>
  <c r="G31" i="27"/>
  <c r="AF36" i="22"/>
  <c r="P45" i="24"/>
  <c r="Z29" i="24"/>
  <c r="X43" i="26"/>
  <c r="V55" i="21"/>
  <c r="K28" i="27"/>
  <c r="G29" i="26"/>
  <c r="V16" i="24"/>
  <c r="G27" i="27"/>
  <c r="E29" i="26"/>
  <c r="A65" i="21"/>
  <c r="O65" i="21"/>
  <c r="P22" i="24"/>
  <c r="E16" i="25"/>
  <c r="I54" i="26"/>
  <c r="K62" i="26"/>
  <c r="I27" i="26"/>
  <c r="X15" i="27"/>
  <c r="V32" i="27"/>
  <c r="AD36" i="22"/>
  <c r="M48" i="22"/>
  <c r="P60" i="24"/>
  <c r="V44" i="24"/>
  <c r="X4" i="26"/>
  <c r="R43" i="26"/>
  <c r="P25" i="27"/>
  <c r="Z44" i="27"/>
  <c r="AB55" i="21"/>
  <c r="E28" i="27"/>
  <c r="AF19" i="22"/>
  <c r="P16" i="24"/>
  <c r="P33" i="27"/>
  <c r="O64" i="22"/>
  <c r="A27" i="27"/>
  <c r="G16" i="25"/>
  <c r="A54" i="26"/>
  <c r="I62" i="26"/>
  <c r="A27" i="26"/>
  <c r="T15" i="27"/>
  <c r="P32" i="27"/>
  <c r="AJ36" i="22"/>
  <c r="X60" i="24"/>
  <c r="V25" i="27"/>
  <c r="G44" i="27"/>
  <c r="P40" i="26"/>
  <c r="O29" i="22"/>
  <c r="G28" i="27"/>
  <c r="I31" i="26"/>
  <c r="V19" i="22"/>
  <c r="X16" i="24"/>
  <c r="K27" i="27"/>
  <c r="P35" i="24"/>
  <c r="V23" i="24"/>
  <c r="I29" i="26"/>
  <c r="V16" i="26"/>
  <c r="A28" i="25"/>
  <c r="A16" i="25"/>
  <c r="K54" i="26"/>
  <c r="K27" i="26"/>
  <c r="Z15" i="27"/>
  <c r="C31" i="27"/>
  <c r="X32" i="27"/>
  <c r="AH36" i="22"/>
  <c r="T45" i="24"/>
  <c r="R60" i="24"/>
  <c r="R44" i="24"/>
  <c r="P29" i="24"/>
  <c r="Z55" i="26"/>
  <c r="T25" i="27"/>
  <c r="X27" i="21"/>
  <c r="A44" i="27"/>
  <c r="V40" i="26"/>
  <c r="R15" i="26"/>
  <c r="AJ57" i="21"/>
  <c r="C31" i="26"/>
  <c r="R16" i="24"/>
  <c r="R35" i="24"/>
  <c r="P23" i="24"/>
  <c r="C27" i="26"/>
  <c r="P15" i="27"/>
  <c r="E31" i="27"/>
  <c r="R32" i="27"/>
  <c r="X36" i="22"/>
  <c r="AL36" i="22"/>
  <c r="Z45" i="24"/>
  <c r="T60" i="24"/>
  <c r="X44" i="24"/>
  <c r="V29" i="24"/>
  <c r="R25" i="27"/>
  <c r="V27" i="21"/>
  <c r="E44" i="27"/>
  <c r="A59" i="25"/>
  <c r="R40" i="26"/>
  <c r="Q29" i="22"/>
  <c r="P15" i="26"/>
  <c r="AB57" i="21"/>
  <c r="T16" i="24"/>
  <c r="M64" i="22"/>
  <c r="K28" i="25"/>
  <c r="I16" i="25"/>
  <c r="E54" i="26"/>
  <c r="C62" i="26"/>
  <c r="G27" i="26"/>
  <c r="I31" i="27"/>
  <c r="T32" i="27"/>
  <c r="AB36" i="22"/>
  <c r="R45" i="24"/>
  <c r="V60" i="24"/>
  <c r="R29" i="24"/>
  <c r="X25" i="27"/>
  <c r="X44" i="27"/>
  <c r="X55" i="21"/>
  <c r="C59" i="25"/>
  <c r="X40" i="26"/>
  <c r="R25" i="25"/>
  <c r="V57" i="21"/>
  <c r="R21" i="26"/>
  <c r="C34" i="26"/>
  <c r="G59" i="21"/>
  <c r="G26" i="21"/>
  <c r="Z35" i="25"/>
  <c r="K13" i="25"/>
  <c r="T35" i="25"/>
  <c r="E13" i="25"/>
  <c r="Z37" i="27"/>
  <c r="K8" i="27"/>
  <c r="X37" i="27"/>
  <c r="I8" i="27"/>
  <c r="R37" i="27"/>
  <c r="C8" i="27"/>
  <c r="K6" i="25"/>
  <c r="Z38" i="25"/>
  <c r="K29" i="22"/>
  <c r="P51" i="27"/>
  <c r="G21" i="27"/>
  <c r="V60" i="27"/>
  <c r="O61" i="22"/>
  <c r="AJ24" i="22"/>
  <c r="A14" i="25"/>
  <c r="P45" i="25"/>
  <c r="C37" i="25"/>
  <c r="C9" i="25"/>
  <c r="Z7" i="25"/>
  <c r="K42" i="25"/>
  <c r="R62" i="25"/>
  <c r="C18" i="25"/>
  <c r="X51" i="27"/>
  <c r="E7" i="22"/>
  <c r="Z11" i="22"/>
  <c r="E46" i="22"/>
  <c r="A55" i="27"/>
  <c r="A2" i="27"/>
  <c r="I59" i="22"/>
  <c r="I6" i="22"/>
  <c r="X7" i="25"/>
  <c r="I42" i="25"/>
  <c r="C63" i="22"/>
  <c r="C53" i="27"/>
  <c r="R3" i="27"/>
  <c r="A29" i="22"/>
  <c r="P62" i="25"/>
  <c r="A18" i="25"/>
  <c r="R51" i="27"/>
  <c r="G20" i="27"/>
  <c r="I7" i="22"/>
  <c r="M46" i="22"/>
  <c r="AH11" i="22"/>
  <c r="I2" i="27"/>
  <c r="I55" i="27"/>
  <c r="A7" i="21"/>
  <c r="V36" i="21"/>
  <c r="A59" i="22"/>
  <c r="A6" i="22"/>
  <c r="G64" i="22"/>
  <c r="A42" i="25"/>
  <c r="P7" i="25"/>
  <c r="G53" i="27"/>
  <c r="V3" i="27"/>
  <c r="G29" i="22"/>
  <c r="T62" i="25"/>
  <c r="E18" i="25"/>
  <c r="A20" i="27"/>
  <c r="A7" i="22"/>
  <c r="A46" i="22"/>
  <c r="V11" i="22"/>
  <c r="V11" i="25"/>
  <c r="G32" i="25"/>
  <c r="C55" i="27"/>
  <c r="C2" i="27"/>
  <c r="AB36" i="21"/>
  <c r="G7" i="21"/>
  <c r="Q59" i="22"/>
  <c r="Q6" i="22"/>
  <c r="A64" i="22"/>
  <c r="G42" i="25"/>
  <c r="V7" i="25"/>
  <c r="X52" i="27"/>
  <c r="C47" i="27"/>
  <c r="R29" i="27"/>
  <c r="K46" i="22"/>
  <c r="AF11" i="22"/>
  <c r="K32" i="25"/>
  <c r="Z11" i="25"/>
  <c r="AJ36" i="21"/>
  <c r="O7" i="21"/>
  <c r="M59" i="22"/>
  <c r="M6" i="22"/>
  <c r="I64" i="22"/>
  <c r="R52" i="27"/>
  <c r="R38" i="25"/>
  <c r="C6" i="25"/>
  <c r="C29" i="22"/>
  <c r="M23" i="21"/>
  <c r="AH61" i="21"/>
  <c r="V29" i="27"/>
  <c r="G47" i="27"/>
  <c r="V24" i="22"/>
  <c r="A61" i="22"/>
  <c r="K7" i="22"/>
  <c r="AL11" i="22"/>
  <c r="Q46" i="22"/>
  <c r="E14" i="25"/>
  <c r="T45" i="25"/>
  <c r="R30" i="26"/>
  <c r="C4" i="26"/>
  <c r="C7" i="21"/>
  <c r="X36" i="21"/>
  <c r="C64" i="22"/>
  <c r="T52" i="27"/>
  <c r="T38" i="25"/>
  <c r="E6" i="25"/>
  <c r="I29" i="22"/>
  <c r="G23" i="21"/>
  <c r="AB61" i="21"/>
  <c r="A37" i="26"/>
  <c r="A9" i="26"/>
  <c r="AD22" i="21"/>
  <c r="I58" i="21"/>
  <c r="X24" i="22"/>
  <c r="C61" i="22"/>
  <c r="K14" i="25"/>
  <c r="Z45" i="25"/>
  <c r="X30" i="26"/>
  <c r="I4" i="26"/>
  <c r="T11" i="27"/>
  <c r="E32" i="27"/>
  <c r="AD36" i="21"/>
  <c r="I7" i="21"/>
  <c r="E50" i="25"/>
  <c r="K9" i="25"/>
  <c r="K37" i="25"/>
  <c r="I6" i="25"/>
  <c r="X38" i="25"/>
  <c r="E29" i="22"/>
  <c r="V51" i="27"/>
  <c r="G37" i="26"/>
  <c r="G9" i="26"/>
  <c r="P60" i="27"/>
  <c r="A21" i="27"/>
  <c r="X22" i="21"/>
  <c r="C58" i="21"/>
  <c r="M61" i="22"/>
  <c r="AH24" i="22"/>
  <c r="C14" i="25"/>
  <c r="R45" i="25"/>
  <c r="G32" i="27"/>
  <c r="V11" i="27"/>
  <c r="C50" i="25"/>
  <c r="E37" i="25"/>
  <c r="E9" i="25"/>
  <c r="E53" i="22"/>
  <c r="Z6" i="22"/>
  <c r="B15" i="14"/>
  <c r="AH54" i="21"/>
  <c r="A56" i="22"/>
  <c r="A3" i="22"/>
  <c r="K58" i="22"/>
  <c r="AD45" i="22"/>
  <c r="I9" i="22"/>
  <c r="A50" i="21"/>
  <c r="G12" i="21"/>
  <c r="AB42" i="21"/>
  <c r="Q53" i="22"/>
  <c r="AL6" i="22"/>
  <c r="B5" i="14"/>
  <c r="X54" i="21"/>
  <c r="M56" i="22"/>
  <c r="M3" i="22"/>
  <c r="G50" i="21"/>
  <c r="K42" i="21"/>
  <c r="AF7" i="21"/>
  <c r="I31" i="22"/>
  <c r="M17" i="22"/>
  <c r="AH39" i="22"/>
  <c r="AH22" i="22"/>
  <c r="M65" i="22"/>
  <c r="Z45" i="22"/>
  <c r="E9" i="22"/>
  <c r="R18" i="25"/>
  <c r="C61" i="25"/>
  <c r="X36" i="25"/>
  <c r="I7" i="25"/>
  <c r="S5" i="14"/>
  <c r="C10" i="26"/>
  <c r="Z18" i="26"/>
  <c r="K61" i="26"/>
  <c r="V36" i="27"/>
  <c r="G7" i="27"/>
  <c r="T47" i="27"/>
  <c r="E40" i="27"/>
  <c r="E35" i="27"/>
  <c r="T8" i="27"/>
  <c r="K54" i="22"/>
  <c r="AF4" i="22"/>
  <c r="G7" i="14"/>
  <c r="Z3" i="22"/>
  <c r="Z58" i="22"/>
  <c r="G41" i="21"/>
  <c r="AB14" i="21"/>
  <c r="AB4" i="21"/>
  <c r="G38" i="21"/>
  <c r="M35" i="21"/>
  <c r="AH8" i="21"/>
  <c r="V3" i="21"/>
  <c r="A53" i="21"/>
  <c r="E52" i="22"/>
  <c r="AL64" i="22"/>
  <c r="Q25" i="22"/>
  <c r="M16" i="22"/>
  <c r="AH46" i="22"/>
  <c r="Z21" i="22"/>
  <c r="X53" i="24"/>
  <c r="K32" i="22"/>
  <c r="R10" i="24"/>
  <c r="R49" i="24"/>
  <c r="I22" i="25"/>
  <c r="X59" i="25"/>
  <c r="C56" i="25"/>
  <c r="R23" i="25"/>
  <c r="E35" i="25"/>
  <c r="T8" i="25"/>
  <c r="Z6" i="25"/>
  <c r="K45" i="25"/>
  <c r="X59" i="26"/>
  <c r="I22" i="26"/>
  <c r="C17" i="26"/>
  <c r="X13" i="26"/>
  <c r="I36" i="26"/>
  <c r="C50" i="27"/>
  <c r="K37" i="27"/>
  <c r="K9" i="27"/>
  <c r="C30" i="27"/>
  <c r="R9" i="27"/>
  <c r="D17" i="14"/>
  <c r="O10" i="21"/>
  <c r="G49" i="21"/>
  <c r="AB2" i="21"/>
  <c r="AH53" i="22"/>
  <c r="AH14" i="22"/>
  <c r="AJ51" i="21"/>
  <c r="AL51" i="21"/>
  <c r="Q22" i="22"/>
  <c r="AL66" i="22"/>
  <c r="N23" i="14"/>
  <c r="M23" i="14" s="1"/>
  <c r="I10" i="25"/>
  <c r="C30" i="25"/>
  <c r="R9" i="25"/>
  <c r="K23" i="26"/>
  <c r="Z61" i="26"/>
  <c r="E35" i="26"/>
  <c r="T8" i="26"/>
  <c r="A61" i="27"/>
  <c r="P18" i="27"/>
  <c r="K38" i="27"/>
  <c r="Z4" i="27"/>
  <c r="AJ41" i="21"/>
  <c r="O5" i="21"/>
  <c r="E5" i="21"/>
  <c r="Z41" i="21"/>
  <c r="O52" i="21"/>
  <c r="O63" i="21"/>
  <c r="AJ19" i="21"/>
  <c r="M57" i="22"/>
  <c r="AH7" i="22"/>
  <c r="E6" i="21"/>
  <c r="Z38" i="21"/>
  <c r="K21" i="21"/>
  <c r="AF60" i="21"/>
  <c r="AB30" i="21"/>
  <c r="G4" i="21"/>
  <c r="E28" i="22"/>
  <c r="O42" i="22"/>
  <c r="AJ8" i="22"/>
  <c r="M41" i="22"/>
  <c r="M13" i="22"/>
  <c r="AJ41" i="22"/>
  <c r="O12" i="22"/>
  <c r="X41" i="22"/>
  <c r="C12" i="22"/>
  <c r="AJ40" i="22"/>
  <c r="O11" i="22"/>
  <c r="I49" i="25"/>
  <c r="X2" i="25"/>
  <c r="I20" i="25"/>
  <c r="A47" i="25"/>
  <c r="P29" i="25"/>
  <c r="K56" i="26"/>
  <c r="Z23" i="26"/>
  <c r="T39" i="26"/>
  <c r="T5" i="26"/>
  <c r="A47" i="26"/>
  <c r="P29" i="26"/>
  <c r="I11" i="26"/>
  <c r="X31" i="26"/>
  <c r="I2" i="21"/>
  <c r="I55" i="21"/>
  <c r="M55" i="21"/>
  <c r="M2" i="21"/>
  <c r="G20" i="21"/>
  <c r="AB66" i="21"/>
  <c r="K18" i="21"/>
  <c r="AF62" i="21"/>
  <c r="M24" i="22"/>
  <c r="V57" i="22"/>
  <c r="V2" i="22"/>
  <c r="I55" i="22"/>
  <c r="I17" i="25"/>
  <c r="Z39" i="25"/>
  <c r="Z5" i="25"/>
  <c r="V47" i="25"/>
  <c r="G40" i="25"/>
  <c r="X2" i="26"/>
  <c r="I49" i="26"/>
  <c r="Z31" i="27"/>
  <c r="K11" i="27"/>
  <c r="P38" i="27"/>
  <c r="A6" i="27"/>
  <c r="X59" i="27"/>
  <c r="I22" i="27"/>
  <c r="Z31" i="21"/>
  <c r="E11" i="21"/>
  <c r="AH10" i="21"/>
  <c r="AH49" i="21"/>
  <c r="K61" i="21"/>
  <c r="AF18" i="21"/>
  <c r="Z37" i="21"/>
  <c r="E8" i="21"/>
  <c r="C50" i="22"/>
  <c r="AB43" i="22"/>
  <c r="AB9" i="22"/>
  <c r="C30" i="22"/>
  <c r="A66" i="22"/>
  <c r="V26" i="22"/>
  <c r="A62" i="22"/>
  <c r="K35" i="22"/>
  <c r="K20" i="22"/>
  <c r="E36" i="25"/>
  <c r="T13" i="25"/>
  <c r="P42" i="25"/>
  <c r="A12" i="25"/>
  <c r="G53" i="26"/>
  <c r="V3" i="26"/>
  <c r="X19" i="26"/>
  <c r="P20" i="26"/>
  <c r="A57" i="26"/>
  <c r="AF35" i="21"/>
  <c r="K13" i="21"/>
  <c r="V23" i="21"/>
  <c r="A56" i="21"/>
  <c r="G40" i="21"/>
  <c r="AB47" i="21"/>
  <c r="V11" i="21"/>
  <c r="A32" i="21"/>
  <c r="C4" i="22"/>
  <c r="X55" i="22"/>
  <c r="O36" i="21"/>
  <c r="AJ13" i="21"/>
  <c r="A23" i="22"/>
  <c r="I37" i="22"/>
  <c r="E33" i="22"/>
  <c r="AB16" i="22"/>
  <c r="G43" i="22"/>
  <c r="A34" i="22"/>
  <c r="V13" i="22"/>
  <c r="M39" i="22"/>
  <c r="AH12" i="22"/>
  <c r="I47" i="22"/>
  <c r="I9" i="14"/>
  <c r="G14" i="22"/>
  <c r="AH35" i="22"/>
  <c r="M15" i="22"/>
  <c r="X53" i="25"/>
  <c r="C55" i="25"/>
  <c r="C2" i="25"/>
  <c r="I8" i="25"/>
  <c r="X37" i="25"/>
  <c r="V49" i="26"/>
  <c r="V10" i="26"/>
  <c r="E55" i="26"/>
  <c r="E2" i="26"/>
  <c r="K49" i="27"/>
  <c r="Z2" i="27"/>
  <c r="S21" i="14"/>
  <c r="R21" i="14" s="1"/>
  <c r="G10" i="27"/>
  <c r="Z35" i="27"/>
  <c r="K13" i="27"/>
  <c r="T39" i="27"/>
  <c r="T5" i="27"/>
  <c r="A19" i="21"/>
  <c r="V65" i="21"/>
  <c r="X5" i="21"/>
  <c r="X39" i="21"/>
  <c r="E66" i="21"/>
  <c r="Z17" i="21"/>
  <c r="I30" i="21"/>
  <c r="AD9" i="21"/>
  <c r="AD53" i="21"/>
  <c r="AH49" i="22"/>
  <c r="M18" i="22"/>
  <c r="AB10" i="22"/>
  <c r="G49" i="22"/>
  <c r="AJ51" i="22"/>
  <c r="O44" i="22"/>
  <c r="AB63" i="22"/>
  <c r="G26" i="22"/>
  <c r="V23" i="22"/>
  <c r="AD17" i="22"/>
  <c r="I40" i="22"/>
  <c r="AJ15" i="22"/>
  <c r="O36" i="22"/>
  <c r="K5" i="25"/>
  <c r="Z41" i="25"/>
  <c r="V14" i="25"/>
  <c r="G41" i="25"/>
  <c r="E19" i="26"/>
  <c r="Z42" i="26"/>
  <c r="K12" i="26"/>
  <c r="V41" i="27"/>
  <c r="G5" i="27"/>
  <c r="V42" i="27"/>
  <c r="G12" i="27"/>
  <c r="A58" i="22"/>
  <c r="Q12" i="21"/>
  <c r="AL42" i="21"/>
  <c r="K56" i="22"/>
  <c r="K3" i="22"/>
  <c r="K50" i="21"/>
  <c r="AB7" i="21"/>
  <c r="G42" i="21"/>
  <c r="G56" i="22"/>
  <c r="G3" i="22"/>
  <c r="C50" i="21"/>
  <c r="I50" i="21"/>
  <c r="O42" i="21"/>
  <c r="AJ7" i="21"/>
  <c r="I65" i="22"/>
  <c r="AD22" i="22"/>
  <c r="AF45" i="22"/>
  <c r="K9" i="22"/>
  <c r="O3" i="22"/>
  <c r="O56" i="22"/>
  <c r="E31" i="22"/>
  <c r="Z42" i="21"/>
  <c r="E12" i="21"/>
  <c r="AH42" i="21"/>
  <c r="M12" i="21"/>
  <c r="G53" i="22"/>
  <c r="AB6" i="22"/>
  <c r="B19" i="14"/>
  <c r="AL54" i="21"/>
  <c r="I56" i="22"/>
  <c r="I3" i="22"/>
  <c r="O50" i="21"/>
  <c r="AL7" i="21"/>
  <c r="Q42" i="21"/>
  <c r="C31" i="22"/>
  <c r="AB39" i="22"/>
  <c r="G17" i="22"/>
  <c r="O65" i="22"/>
  <c r="AJ22" i="22"/>
  <c r="X22" i="22"/>
  <c r="C65" i="22"/>
  <c r="V45" i="22"/>
  <c r="A9" i="22"/>
  <c r="C7" i="25"/>
  <c r="R36" i="25"/>
  <c r="Q11" i="14"/>
  <c r="X54" i="26"/>
  <c r="S7" i="14"/>
  <c r="E10" i="26"/>
  <c r="G21" i="26"/>
  <c r="V60" i="26"/>
  <c r="T37" i="26"/>
  <c r="E8" i="26"/>
  <c r="R18" i="26"/>
  <c r="C61" i="26"/>
  <c r="I40" i="27"/>
  <c r="X47" i="27"/>
  <c r="K35" i="27"/>
  <c r="Z8" i="27"/>
  <c r="Q54" i="22"/>
  <c r="AL4" i="22"/>
  <c r="G5" i="14"/>
  <c r="X3" i="22"/>
  <c r="X58" i="22"/>
  <c r="Q41" i="21"/>
  <c r="AL14" i="21"/>
  <c r="AH4" i="21"/>
  <c r="M38" i="21"/>
  <c r="A35" i="21"/>
  <c r="V8" i="21"/>
  <c r="A2" i="22"/>
  <c r="I53" i="21"/>
  <c r="AD3" i="21"/>
  <c r="A52" i="22"/>
  <c r="AF64" i="22"/>
  <c r="K25" i="22"/>
  <c r="O16" i="22"/>
  <c r="AJ46" i="22"/>
  <c r="AH21" i="22"/>
  <c r="Z49" i="24"/>
  <c r="Z10" i="24"/>
  <c r="G22" i="25"/>
  <c r="V59" i="25"/>
  <c r="I56" i="25"/>
  <c r="X23" i="25"/>
  <c r="G35" i="25"/>
  <c r="V8" i="25"/>
  <c r="V6" i="25"/>
  <c r="G45" i="25"/>
  <c r="C22" i="26"/>
  <c r="R59" i="26"/>
  <c r="K17" i="26"/>
  <c r="G36" i="26"/>
  <c r="V13" i="26"/>
  <c r="G50" i="27"/>
  <c r="C37" i="27"/>
  <c r="C9" i="27"/>
  <c r="I30" i="27"/>
  <c r="X9" i="27"/>
  <c r="D11" i="14"/>
  <c r="I10" i="21"/>
  <c r="X2" i="21"/>
  <c r="C49" i="21"/>
  <c r="AH2" i="21"/>
  <c r="M49" i="21"/>
  <c r="AD14" i="22"/>
  <c r="AD53" i="22"/>
  <c r="X51" i="21"/>
  <c r="V66" i="22"/>
  <c r="A22" i="22"/>
  <c r="N17" i="14"/>
  <c r="M17" i="14" s="1"/>
  <c r="C10" i="25"/>
  <c r="K30" i="25"/>
  <c r="Z9" i="25"/>
  <c r="P61" i="26"/>
  <c r="A23" i="26"/>
  <c r="K35" i="26"/>
  <c r="Z8" i="26"/>
  <c r="C61" i="27"/>
  <c r="R18" i="27"/>
  <c r="E38" i="27"/>
  <c r="T4" i="27"/>
  <c r="I5" i="21"/>
  <c r="AD41" i="21"/>
  <c r="E52" i="21"/>
  <c r="X19" i="21"/>
  <c r="C63" i="21"/>
  <c r="AB7" i="22"/>
  <c r="G57" i="22"/>
  <c r="V38" i="21"/>
  <c r="A6" i="21"/>
  <c r="AB60" i="21"/>
  <c r="G21" i="21"/>
  <c r="AJ30" i="21"/>
  <c r="O4" i="21"/>
  <c r="E42" i="22"/>
  <c r="Z8" i="22"/>
  <c r="E41" i="22"/>
  <c r="E13" i="22"/>
  <c r="G12" i="22"/>
  <c r="AB41" i="22"/>
  <c r="M11" i="22"/>
  <c r="AH40" i="22"/>
  <c r="K11" i="22"/>
  <c r="AF40" i="22"/>
  <c r="Z2" i="25"/>
  <c r="K49" i="25"/>
  <c r="E20" i="25"/>
  <c r="V29" i="25"/>
  <c r="G47" i="25"/>
  <c r="C56" i="26"/>
  <c r="R23" i="26"/>
  <c r="Z5" i="26"/>
  <c r="Z39" i="26"/>
  <c r="C47" i="26"/>
  <c r="R29" i="26"/>
  <c r="Z31" i="26"/>
  <c r="K11" i="26"/>
  <c r="E41" i="27"/>
  <c r="T14" i="27"/>
  <c r="Q2" i="21"/>
  <c r="Q55" i="21"/>
  <c r="AH66" i="21"/>
  <c r="M20" i="21"/>
  <c r="AD62" i="21"/>
  <c r="I18" i="21"/>
  <c r="I24" i="22"/>
  <c r="O24" i="22"/>
  <c r="X57" i="22"/>
  <c r="X2" i="22"/>
  <c r="G17" i="25"/>
  <c r="R5" i="25"/>
  <c r="R39" i="25"/>
  <c r="C40" i="25"/>
  <c r="R47" i="25"/>
  <c r="R2" i="26"/>
  <c r="C49" i="26"/>
  <c r="C42" i="27"/>
  <c r="R7" i="27"/>
  <c r="T31" i="27"/>
  <c r="E11" i="27"/>
  <c r="X38" i="27"/>
  <c r="I6" i="27"/>
  <c r="T59" i="27"/>
  <c r="E22" i="27"/>
  <c r="C11" i="21"/>
  <c r="X31" i="21"/>
  <c r="AL49" i="21"/>
  <c r="AL10" i="21"/>
  <c r="Q61" i="21"/>
  <c r="AL18" i="21"/>
  <c r="AF37" i="21"/>
  <c r="K8" i="21"/>
  <c r="C38" i="22"/>
  <c r="AD9" i="22"/>
  <c r="AD43" i="22"/>
  <c r="E30" i="22"/>
  <c r="O62" i="22"/>
  <c r="AJ26" i="22"/>
  <c r="G35" i="22"/>
  <c r="I20" i="22"/>
  <c r="I36" i="25"/>
  <c r="X13" i="25"/>
  <c r="X42" i="25"/>
  <c r="I12" i="25"/>
  <c r="I53" i="26"/>
  <c r="X3" i="26"/>
  <c r="Z19" i="26"/>
  <c r="E57" i="26"/>
  <c r="T20" i="26"/>
  <c r="C19" i="27"/>
  <c r="Q13" i="21"/>
  <c r="AL35" i="21"/>
  <c r="AD23" i="21"/>
  <c r="I56" i="21"/>
  <c r="AD47" i="21"/>
  <c r="I40" i="21"/>
  <c r="O32" i="21"/>
  <c r="AJ11" i="21"/>
  <c r="AJ55" i="22"/>
  <c r="O4" i="22"/>
  <c r="E36" i="21"/>
  <c r="Z13" i="21"/>
  <c r="O23" i="22"/>
  <c r="A37" i="22"/>
  <c r="A33" i="22"/>
  <c r="AJ16" i="22"/>
  <c r="O43" i="22"/>
  <c r="Z13" i="22"/>
  <c r="E34" i="22"/>
  <c r="X12" i="22"/>
  <c r="C39" i="22"/>
  <c r="AB12" i="22"/>
  <c r="G39" i="22"/>
  <c r="I3" i="14"/>
  <c r="A14" i="22"/>
  <c r="Q15" i="22"/>
  <c r="AL35" i="22"/>
  <c r="K55" i="25"/>
  <c r="K2" i="25"/>
  <c r="P37" i="25"/>
  <c r="A8" i="25"/>
  <c r="X49" i="26"/>
  <c r="X10" i="26"/>
  <c r="G55" i="26"/>
  <c r="G2" i="26"/>
  <c r="A49" i="27"/>
  <c r="P2" i="27"/>
  <c r="S15" i="14"/>
  <c r="A10" i="27"/>
  <c r="C13" i="27"/>
  <c r="R35" i="27"/>
  <c r="V39" i="27"/>
  <c r="V5" i="27"/>
  <c r="E19" i="21"/>
  <c r="Z65" i="21"/>
  <c r="AD39" i="21"/>
  <c r="AD5" i="21"/>
  <c r="X17" i="21"/>
  <c r="C66" i="21"/>
  <c r="X9" i="21"/>
  <c r="C30" i="21"/>
  <c r="AJ53" i="21"/>
  <c r="AL49" i="22"/>
  <c r="Q18" i="22"/>
  <c r="K18" i="22"/>
  <c r="AF49" i="22"/>
  <c r="AH10" i="22"/>
  <c r="M49" i="22"/>
  <c r="AF51" i="22"/>
  <c r="K44" i="22"/>
  <c r="AD63" i="22"/>
  <c r="I26" i="22"/>
  <c r="X23" i="22"/>
  <c r="V17" i="22"/>
  <c r="A40" i="22"/>
  <c r="M36" i="22"/>
  <c r="AH15" i="22"/>
  <c r="E48" i="22"/>
  <c r="C58" i="25"/>
  <c r="R22" i="25"/>
  <c r="T41" i="25"/>
  <c r="E5" i="25"/>
  <c r="P31" i="25"/>
  <c r="A11" i="25"/>
  <c r="G19" i="26"/>
  <c r="P42" i="26"/>
  <c r="A12" i="26"/>
  <c r="P41" i="27"/>
  <c r="A5" i="27"/>
  <c r="Z42" i="27"/>
  <c r="K12" i="27"/>
  <c r="V39" i="22"/>
  <c r="A17" i="22"/>
  <c r="A65" i="22"/>
  <c r="V22" i="22"/>
  <c r="G9" i="22"/>
  <c r="AB45" i="22"/>
  <c r="K7" i="25"/>
  <c r="Z36" i="25"/>
  <c r="Q5" i="14"/>
  <c r="R54" i="26"/>
  <c r="S3" i="14"/>
  <c r="A10" i="26"/>
  <c r="A21" i="26"/>
  <c r="P60" i="26"/>
  <c r="Z37" i="26"/>
  <c r="K8" i="26"/>
  <c r="T18" i="26"/>
  <c r="E61" i="26"/>
  <c r="Z47" i="27"/>
  <c r="K40" i="27"/>
  <c r="A35" i="27"/>
  <c r="P8" i="27"/>
  <c r="C54" i="22"/>
  <c r="X4" i="22"/>
  <c r="G3" i="14"/>
  <c r="V58" i="22"/>
  <c r="V3" i="22"/>
  <c r="G17" i="14"/>
  <c r="AJ3" i="22"/>
  <c r="AJ58" i="22"/>
  <c r="X14" i="21"/>
  <c r="C41" i="21"/>
  <c r="V4" i="21"/>
  <c r="A38" i="21"/>
  <c r="O35" i="21"/>
  <c r="AJ8" i="21"/>
  <c r="Q35" i="21"/>
  <c r="AL8" i="21"/>
  <c r="C53" i="21"/>
  <c r="X3" i="21"/>
  <c r="G52" i="22"/>
  <c r="Z64" i="22"/>
  <c r="E25" i="22"/>
  <c r="E16" i="22"/>
  <c r="Z46" i="22"/>
  <c r="X46" i="22"/>
  <c r="C16" i="22"/>
  <c r="AB21" i="22"/>
  <c r="T10" i="24"/>
  <c r="T49" i="24"/>
  <c r="Z3" i="25"/>
  <c r="K53" i="25"/>
  <c r="E56" i="25"/>
  <c r="T23" i="25"/>
  <c r="P8" i="25"/>
  <c r="A35" i="25"/>
  <c r="Z59" i="26"/>
  <c r="K22" i="26"/>
  <c r="A42" i="26"/>
  <c r="P7" i="26"/>
  <c r="E50" i="27"/>
  <c r="E37" i="27"/>
  <c r="E9" i="27"/>
  <c r="E30" i="27"/>
  <c r="T9" i="27"/>
  <c r="D19" i="14"/>
  <c r="Q10" i="21"/>
  <c r="AF2" i="21"/>
  <c r="K49" i="21"/>
  <c r="X14" i="22"/>
  <c r="X53" i="22"/>
  <c r="AD51" i="21"/>
  <c r="G22" i="22"/>
  <c r="AB66" i="22"/>
  <c r="R51" i="25"/>
  <c r="N25" i="14"/>
  <c r="M25" i="14" s="1"/>
  <c r="K10" i="25"/>
  <c r="X20" i="25"/>
  <c r="I57" i="25"/>
  <c r="V9" i="25"/>
  <c r="G30" i="25"/>
  <c r="T61" i="26"/>
  <c r="E23" i="26"/>
  <c r="P8" i="26"/>
  <c r="A35" i="26"/>
  <c r="I61" i="27"/>
  <c r="X18" i="27"/>
  <c r="C17" i="27"/>
  <c r="Z61" i="27"/>
  <c r="K23" i="27"/>
  <c r="G38" i="27"/>
  <c r="V4" i="27"/>
  <c r="AL41" i="21"/>
  <c r="Q5" i="21"/>
  <c r="I52" i="21"/>
  <c r="G63" i="21"/>
  <c r="AB19" i="21"/>
  <c r="I63" i="21"/>
  <c r="AD19" i="21"/>
  <c r="V7" i="22"/>
  <c r="A57" i="22"/>
  <c r="C57" i="22"/>
  <c r="X7" i="22"/>
  <c r="AB38" i="21"/>
  <c r="G6" i="21"/>
  <c r="M21" i="21"/>
  <c r="AH60" i="21"/>
  <c r="AD30" i="21"/>
  <c r="I4" i="21"/>
  <c r="I28" i="22"/>
  <c r="G28" i="22"/>
  <c r="M42" i="22"/>
  <c r="AH8" i="22"/>
  <c r="O13" i="22"/>
  <c r="O41" i="22"/>
  <c r="AD41" i="22"/>
  <c r="I12" i="22"/>
  <c r="G11" i="22"/>
  <c r="AB40" i="22"/>
  <c r="P52" i="25"/>
  <c r="V22" i="26"/>
  <c r="G58" i="26"/>
  <c r="T23" i="26"/>
  <c r="E56" i="26"/>
  <c r="P39" i="26"/>
  <c r="P5" i="26"/>
  <c r="C5" i="26"/>
  <c r="R41" i="26"/>
  <c r="K47" i="26"/>
  <c r="Z29" i="26"/>
  <c r="V14" i="27"/>
  <c r="G41" i="27"/>
  <c r="C2" i="21"/>
  <c r="C55" i="21"/>
  <c r="X66" i="21"/>
  <c r="C20" i="21"/>
  <c r="AD66" i="21"/>
  <c r="I20" i="21"/>
  <c r="AL62" i="21"/>
  <c r="Q18" i="21"/>
  <c r="C24" i="22"/>
  <c r="AL57" i="22"/>
  <c r="AL2" i="22"/>
  <c r="C55" i="22"/>
  <c r="A17" i="25"/>
  <c r="G38" i="25"/>
  <c r="V4" i="25"/>
  <c r="T5" i="25"/>
  <c r="T39" i="25"/>
  <c r="I40" i="25"/>
  <c r="X47" i="25"/>
  <c r="Z2" i="26"/>
  <c r="K49" i="26"/>
  <c r="V62" i="26"/>
  <c r="G18" i="26"/>
  <c r="K20" i="26"/>
  <c r="I6" i="26"/>
  <c r="X38" i="26"/>
  <c r="A45" i="26"/>
  <c r="P6" i="26"/>
  <c r="I40" i="26"/>
  <c r="X47" i="26"/>
  <c r="V7" i="27"/>
  <c r="G42" i="27"/>
  <c r="X31" i="27"/>
  <c r="I11" i="27"/>
  <c r="R38" i="27"/>
  <c r="C6" i="27"/>
  <c r="Z59" i="27"/>
  <c r="K22" i="27"/>
  <c r="AD31" i="21"/>
  <c r="I11" i="21"/>
  <c r="AB49" i="21"/>
  <c r="AB10" i="21"/>
  <c r="V18" i="21"/>
  <c r="A61" i="21"/>
  <c r="M61" i="21"/>
  <c r="AH18" i="21"/>
  <c r="Q8" i="21"/>
  <c r="AL37" i="21"/>
  <c r="G50" i="22"/>
  <c r="E38" i="22"/>
  <c r="V9" i="22"/>
  <c r="V43" i="22"/>
  <c r="C62" i="22"/>
  <c r="X26" i="22"/>
  <c r="A35" i="22"/>
  <c r="C20" i="22"/>
  <c r="A36" i="25"/>
  <c r="P13" i="25"/>
  <c r="X30" i="25"/>
  <c r="I4" i="25"/>
  <c r="Z42" i="25"/>
  <c r="K12" i="25"/>
  <c r="K53" i="26"/>
  <c r="Z3" i="26"/>
  <c r="G57" i="26"/>
  <c r="V20" i="26"/>
  <c r="E52" i="27"/>
  <c r="I19" i="27"/>
  <c r="V35" i="21"/>
  <c r="A13" i="21"/>
  <c r="AD35" i="21"/>
  <c r="I13" i="21"/>
  <c r="C56" i="21"/>
  <c r="X23" i="21"/>
  <c r="C40" i="21"/>
  <c r="X47" i="21"/>
  <c r="M32" i="21"/>
  <c r="AH11" i="21"/>
  <c r="E4" i="22"/>
  <c r="Z55" i="22"/>
  <c r="AF13" i="21"/>
  <c r="K36" i="21"/>
  <c r="Q23" i="22"/>
  <c r="C19" i="22"/>
  <c r="G37" i="22"/>
  <c r="C33" i="22"/>
  <c r="AL16" i="22"/>
  <c r="Q43" i="22"/>
  <c r="K34" i="22"/>
  <c r="AF13" i="22"/>
  <c r="AJ12" i="22"/>
  <c r="O39" i="22"/>
  <c r="K47" i="22"/>
  <c r="C47" i="22"/>
  <c r="I17" i="14"/>
  <c r="O14" i="22"/>
  <c r="Z35" i="22"/>
  <c r="E15" i="22"/>
  <c r="AJ35" i="22"/>
  <c r="O15" i="22"/>
  <c r="G21" i="25"/>
  <c r="V60" i="25"/>
  <c r="R19" i="25"/>
  <c r="Z37" i="25"/>
  <c r="K8" i="25"/>
  <c r="G50" i="26"/>
  <c r="Z17" i="26"/>
  <c r="R49" i="27"/>
  <c r="R10" i="27"/>
  <c r="I49" i="27"/>
  <c r="X2" i="27"/>
  <c r="S23" i="14"/>
  <c r="R23" i="14" s="1"/>
  <c r="I10" i="27"/>
  <c r="C36" i="27"/>
  <c r="R13" i="27"/>
  <c r="X35" i="27"/>
  <c r="I13" i="27"/>
  <c r="P39" i="27"/>
  <c r="P5" i="27"/>
  <c r="Q19" i="21"/>
  <c r="AL65" i="21"/>
  <c r="AJ39" i="21"/>
  <c r="AJ5" i="21"/>
  <c r="I66" i="21"/>
  <c r="AD17" i="21"/>
  <c r="Z9" i="21"/>
  <c r="E30" i="21"/>
  <c r="V53" i="21"/>
  <c r="AD49" i="22"/>
  <c r="I18" i="22"/>
  <c r="I49" i="22"/>
  <c r="AD10" i="22"/>
  <c r="AJ10" i="22"/>
  <c r="O49" i="22"/>
  <c r="AH51" i="22"/>
  <c r="M44" i="22"/>
  <c r="X63" i="22"/>
  <c r="C26" i="22"/>
  <c r="AL23" i="22"/>
  <c r="C40" i="22"/>
  <c r="X17" i="22"/>
  <c r="A36" i="22"/>
  <c r="V15" i="22"/>
  <c r="Q36" i="22"/>
  <c r="AL15" i="22"/>
  <c r="A48" i="22"/>
  <c r="K58" i="25"/>
  <c r="Z22" i="25"/>
  <c r="I5" i="25"/>
  <c r="X41" i="25"/>
  <c r="C11" i="25"/>
  <c r="R31" i="25"/>
  <c r="A19" i="26"/>
  <c r="G12" i="26"/>
  <c r="V42" i="26"/>
  <c r="E58" i="27"/>
  <c r="T22" i="27"/>
  <c r="X6" i="22"/>
  <c r="C53" i="22"/>
  <c r="B3" i="14"/>
  <c r="V54" i="21"/>
  <c r="Q50" i="21"/>
  <c r="C42" i="21"/>
  <c r="X7" i="21"/>
  <c r="AD7" i="21"/>
  <c r="I42" i="21"/>
  <c r="I58" i="22"/>
  <c r="E50" i="21"/>
  <c r="M42" i="21"/>
  <c r="AH7" i="21"/>
  <c r="Q17" i="22"/>
  <c r="AL39" i="22"/>
  <c r="Q65" i="22"/>
  <c r="AL22" i="22"/>
  <c r="AH45" i="22"/>
  <c r="M9" i="22"/>
  <c r="I61" i="25"/>
  <c r="X18" i="25"/>
  <c r="T36" i="25"/>
  <c r="E7" i="25"/>
  <c r="Q13" i="14"/>
  <c r="Z54" i="26"/>
  <c r="S9" i="14"/>
  <c r="G10" i="26"/>
  <c r="I21" i="26"/>
  <c r="X60" i="26"/>
  <c r="G8" i="26"/>
  <c r="V37" i="26"/>
  <c r="G61" i="26"/>
  <c r="V18" i="26"/>
  <c r="T36" i="27"/>
  <c r="E7" i="27"/>
  <c r="V47" i="27"/>
  <c r="G40" i="27"/>
  <c r="AH4" i="22"/>
  <c r="M54" i="22"/>
  <c r="AJ4" i="22"/>
  <c r="O54" i="22"/>
  <c r="G15" i="14"/>
  <c r="AH3" i="22"/>
  <c r="AH58" i="22"/>
  <c r="I41" i="21"/>
  <c r="AD14" i="21"/>
  <c r="E38" i="21"/>
  <c r="Z4" i="21"/>
  <c r="AL4" i="21"/>
  <c r="Q38" i="21"/>
  <c r="E35" i="21"/>
  <c r="Z8" i="21"/>
  <c r="I2" i="22"/>
  <c r="E53" i="21"/>
  <c r="Z3" i="21"/>
  <c r="C25" i="22"/>
  <c r="X64" i="22"/>
  <c r="G25" i="22"/>
  <c r="AB64" i="22"/>
  <c r="G16" i="22"/>
  <c r="AB46" i="22"/>
  <c r="AJ21" i="22"/>
  <c r="T53" i="24"/>
  <c r="I32" i="22"/>
  <c r="V49" i="24"/>
  <c r="V10" i="24"/>
  <c r="I53" i="25"/>
  <c r="X3" i="25"/>
  <c r="P23" i="25"/>
  <c r="A56" i="25"/>
  <c r="X8" i="25"/>
  <c r="I35" i="25"/>
  <c r="T59" i="26"/>
  <c r="E22" i="26"/>
  <c r="G42" i="26"/>
  <c r="V7" i="26"/>
  <c r="I50" i="27"/>
  <c r="I37" i="27"/>
  <c r="I9" i="27"/>
  <c r="G30" i="27"/>
  <c r="V9" i="27"/>
  <c r="D3" i="14"/>
  <c r="A10" i="21"/>
  <c r="Z2" i="21"/>
  <c r="E49" i="21"/>
  <c r="AF14" i="22"/>
  <c r="AF53" i="22"/>
  <c r="AJ14" i="22"/>
  <c r="AJ53" i="22"/>
  <c r="Z51" i="21"/>
  <c r="AH66" i="22"/>
  <c r="M22" i="22"/>
  <c r="Z51" i="25"/>
  <c r="N19" i="14"/>
  <c r="M19" i="14" s="1"/>
  <c r="E10" i="25"/>
  <c r="C57" i="25"/>
  <c r="R20" i="25"/>
  <c r="A30" i="25"/>
  <c r="P9" i="25"/>
  <c r="C23" i="26"/>
  <c r="R61" i="26"/>
  <c r="G35" i="26"/>
  <c r="V8" i="26"/>
  <c r="V18" i="27"/>
  <c r="G61" i="27"/>
  <c r="I17" i="27"/>
  <c r="P61" i="27"/>
  <c r="A23" i="27"/>
  <c r="I38" i="27"/>
  <c r="X4" i="27"/>
  <c r="X41" i="21"/>
  <c r="C5" i="21"/>
  <c r="G52" i="21"/>
  <c r="AF19" i="21"/>
  <c r="K63" i="21"/>
  <c r="AJ7" i="22"/>
  <c r="O57" i="22"/>
  <c r="M6" i="21"/>
  <c r="AH38" i="21"/>
  <c r="V60" i="21"/>
  <c r="A21" i="21"/>
  <c r="Z30" i="21"/>
  <c r="E4" i="21"/>
  <c r="C28" i="22"/>
  <c r="AD8" i="22"/>
  <c r="I42" i="22"/>
  <c r="G42" i="22"/>
  <c r="AB8" i="22"/>
  <c r="A13" i="22"/>
  <c r="A41" i="22"/>
  <c r="V41" i="22"/>
  <c r="A12" i="22"/>
  <c r="V40" i="22"/>
  <c r="A11" i="22"/>
  <c r="X52" i="25"/>
  <c r="A58" i="26"/>
  <c r="P22" i="26"/>
  <c r="G56" i="26"/>
  <c r="V23" i="26"/>
  <c r="V39" i="26"/>
  <c r="V5" i="26"/>
  <c r="I5" i="26"/>
  <c r="X41" i="26"/>
  <c r="T29" i="26"/>
  <c r="E47" i="26"/>
  <c r="A41" i="27"/>
  <c r="P14" i="27"/>
  <c r="K55" i="21"/>
  <c r="K2" i="21"/>
  <c r="AF66" i="21"/>
  <c r="K20" i="21"/>
  <c r="AJ62" i="21"/>
  <c r="O18" i="21"/>
  <c r="Q24" i="22"/>
  <c r="Z57" i="22"/>
  <c r="Z2" i="22"/>
  <c r="C17" i="25"/>
  <c r="C38" i="25"/>
  <c r="R4" i="25"/>
  <c r="V39" i="25"/>
  <c r="V5" i="25"/>
  <c r="K40" i="25"/>
  <c r="Z47" i="25"/>
  <c r="G49" i="26"/>
  <c r="V2" i="26"/>
  <c r="P62" i="26"/>
  <c r="A18" i="26"/>
  <c r="E20" i="26"/>
  <c r="T38" i="26"/>
  <c r="E6" i="26"/>
  <c r="V6" i="26"/>
  <c r="G45" i="26"/>
  <c r="C40" i="26"/>
  <c r="R47" i="26"/>
  <c r="A42" i="27"/>
  <c r="P7" i="27"/>
  <c r="G11" i="27"/>
  <c r="V31" i="27"/>
  <c r="Z38" i="27"/>
  <c r="K6" i="27"/>
  <c r="K11" i="21"/>
  <c r="AF31" i="21"/>
  <c r="AF10" i="21"/>
  <c r="AF49" i="21"/>
  <c r="I61" i="21"/>
  <c r="AD18" i="21"/>
  <c r="C8" i="21"/>
  <c r="X37" i="21"/>
  <c r="M8" i="21"/>
  <c r="AH37" i="21"/>
  <c r="I50" i="22"/>
  <c r="K38" i="22"/>
  <c r="X43" i="22"/>
  <c r="X9" i="22"/>
  <c r="G30" i="22"/>
  <c r="G66" i="22"/>
  <c r="Q62" i="22"/>
  <c r="AL26" i="22"/>
  <c r="C35" i="22"/>
  <c r="E20" i="22"/>
  <c r="C36" i="25"/>
  <c r="R13" i="25"/>
  <c r="V30" i="25"/>
  <c r="G4" i="25"/>
  <c r="R42" i="25"/>
  <c r="C12" i="25"/>
  <c r="T3" i="26"/>
  <c r="E53" i="26"/>
  <c r="I57" i="26"/>
  <c r="X20" i="26"/>
  <c r="I52" i="27"/>
  <c r="E19" i="27"/>
  <c r="M13" i="21"/>
  <c r="AH35" i="21"/>
  <c r="E56" i="21"/>
  <c r="Z23" i="21"/>
  <c r="Z47" i="21"/>
  <c r="E40" i="21"/>
  <c r="C32" i="21"/>
  <c r="X11" i="21"/>
  <c r="AL11" i="21"/>
  <c r="Q32" i="21"/>
  <c r="M4" i="22"/>
  <c r="AH55" i="22"/>
  <c r="G36" i="21"/>
  <c r="AB13" i="21"/>
  <c r="K23" i="22"/>
  <c r="E19" i="22"/>
  <c r="I33" i="22"/>
  <c r="V16" i="22"/>
  <c r="A43" i="22"/>
  <c r="Q34" i="22"/>
  <c r="AL13" i="22"/>
  <c r="E39" i="22"/>
  <c r="Z12" i="22"/>
  <c r="E47" i="22"/>
  <c r="I19" i="14"/>
  <c r="Q14" i="22"/>
  <c r="I13" i="14"/>
  <c r="K14" i="22"/>
  <c r="AF35" i="22"/>
  <c r="K15" i="22"/>
  <c r="V53" i="25"/>
  <c r="K21" i="25"/>
  <c r="Z60" i="25"/>
  <c r="Z19" i="25"/>
  <c r="T37" i="25"/>
  <c r="E8" i="25"/>
  <c r="A50" i="26"/>
  <c r="T17" i="26"/>
  <c r="Z49" i="27"/>
  <c r="Z10" i="27"/>
  <c r="C49" i="27"/>
  <c r="R2" i="27"/>
  <c r="S19" i="14"/>
  <c r="R19" i="14" s="1"/>
  <c r="E10" i="27"/>
  <c r="Z13" i="27"/>
  <c r="K36" i="27"/>
  <c r="V35" i="27"/>
  <c r="G13" i="27"/>
  <c r="X39" i="27"/>
  <c r="X5" i="27"/>
  <c r="AB65" i="21"/>
  <c r="G19" i="21"/>
  <c r="AB5" i="21"/>
  <c r="AB39" i="21"/>
  <c r="Z5" i="21"/>
  <c r="Z39" i="21"/>
  <c r="AJ17" i="21"/>
  <c r="O66" i="21"/>
  <c r="AF9" i="21"/>
  <c r="K30" i="21"/>
  <c r="AF53" i="21"/>
  <c r="AL53" i="21"/>
  <c r="X49" i="22"/>
  <c r="C18" i="22"/>
  <c r="K49" i="22"/>
  <c r="AF10" i="22"/>
  <c r="I44" i="22"/>
  <c r="AD51" i="22"/>
  <c r="AL63" i="22"/>
  <c r="Q26" i="22"/>
  <c r="AF23" i="22"/>
  <c r="E40" i="22"/>
  <c r="Z17" i="22"/>
  <c r="AF15" i="22"/>
  <c r="K36" i="22"/>
  <c r="I48" i="22"/>
  <c r="T22" i="25"/>
  <c r="E58" i="25"/>
  <c r="C41" i="25"/>
  <c r="R14" i="25"/>
  <c r="G11" i="25"/>
  <c r="V31" i="25"/>
  <c r="R42" i="26"/>
  <c r="C12" i="26"/>
  <c r="V22" i="27"/>
  <c r="G58" i="27"/>
  <c r="C56" i="22"/>
  <c r="C3" i="22"/>
  <c r="X42" i="21"/>
  <c r="C12" i="21"/>
  <c r="G58" i="22"/>
  <c r="A31" i="22"/>
  <c r="I17" i="22"/>
  <c r="AD39" i="22"/>
  <c r="G65" i="22"/>
  <c r="AB22" i="22"/>
  <c r="AL45" i="22"/>
  <c r="Q9" i="22"/>
  <c r="Z18" i="25"/>
  <c r="K61" i="25"/>
  <c r="A7" i="25"/>
  <c r="P36" i="25"/>
  <c r="Q7" i="14"/>
  <c r="T54" i="26"/>
  <c r="S13" i="14"/>
  <c r="K10" i="26"/>
  <c r="C21" i="26"/>
  <c r="R60" i="26"/>
  <c r="C8" i="26"/>
  <c r="R37" i="26"/>
  <c r="A61" i="26"/>
  <c r="P18" i="26"/>
  <c r="P36" i="27"/>
  <c r="A7" i="27"/>
  <c r="R47" i="27"/>
  <c r="C40" i="27"/>
  <c r="Z4" i="22"/>
  <c r="E54" i="22"/>
  <c r="G9" i="14"/>
  <c r="AB58" i="22"/>
  <c r="AB3" i="22"/>
  <c r="O41" i="21"/>
  <c r="AJ14" i="21"/>
  <c r="AD4" i="21"/>
  <c r="I38" i="21"/>
  <c r="C35" i="21"/>
  <c r="X8" i="21"/>
  <c r="K2" i="22"/>
  <c r="K53" i="21"/>
  <c r="AF3" i="21"/>
  <c r="C52" i="22"/>
  <c r="M25" i="22"/>
  <c r="AH64" i="22"/>
  <c r="AD46" i="22"/>
  <c r="I16" i="22"/>
  <c r="V21" i="22"/>
  <c r="P53" i="24"/>
  <c r="A32" i="22"/>
  <c r="E53" i="25"/>
  <c r="T3" i="25"/>
  <c r="K22" i="25"/>
  <c r="Z59" i="25"/>
  <c r="V23" i="25"/>
  <c r="G56" i="25"/>
  <c r="C35" i="25"/>
  <c r="R8" i="25"/>
  <c r="I45" i="25"/>
  <c r="X6" i="25"/>
  <c r="E17" i="26"/>
  <c r="T13" i="26"/>
  <c r="E36" i="26"/>
  <c r="C42" i="26"/>
  <c r="R7" i="26"/>
  <c r="A30" i="27"/>
  <c r="P9" i="27"/>
  <c r="D9" i="14"/>
  <c r="G10" i="21"/>
  <c r="I49" i="21"/>
  <c r="AD2" i="21"/>
  <c r="Z53" i="22"/>
  <c r="Z14" i="22"/>
  <c r="AF51" i="21"/>
  <c r="Z66" i="22"/>
  <c r="E22" i="22"/>
  <c r="K22" i="22"/>
  <c r="AF66" i="22"/>
  <c r="T51" i="25"/>
  <c r="N15" i="14"/>
  <c r="M15" i="14" s="1"/>
  <c r="A10" i="25"/>
  <c r="Z20" i="25"/>
  <c r="K57" i="25"/>
  <c r="I30" i="25"/>
  <c r="X9" i="25"/>
  <c r="I23" i="26"/>
  <c r="X61" i="26"/>
  <c r="C35" i="26"/>
  <c r="R8" i="26"/>
  <c r="E17" i="27"/>
  <c r="T61" i="27"/>
  <c r="E23" i="27"/>
  <c r="R4" i="27"/>
  <c r="C38" i="27"/>
  <c r="K5" i="21"/>
  <c r="AF41" i="21"/>
  <c r="M52" i="21"/>
  <c r="V19" i="21"/>
  <c r="A63" i="21"/>
  <c r="AD7" i="22"/>
  <c r="I57" i="22"/>
  <c r="AL38" i="21"/>
  <c r="Q6" i="21"/>
  <c r="AD38" i="21"/>
  <c r="I6" i="21"/>
  <c r="AJ60" i="21"/>
  <c r="O21" i="21"/>
  <c r="AL60" i="21"/>
  <c r="Q21" i="21"/>
  <c r="K4" i="21"/>
  <c r="AF30" i="21"/>
  <c r="A28" i="22"/>
  <c r="Q42" i="22"/>
  <c r="AL8" i="22"/>
  <c r="Q13" i="22"/>
  <c r="Q41" i="22"/>
  <c r="G41" i="22"/>
  <c r="G13" i="22"/>
  <c r="AH41" i="22"/>
  <c r="M12" i="22"/>
  <c r="Q11" i="22"/>
  <c r="AL40" i="22"/>
  <c r="A49" i="25"/>
  <c r="P2" i="25"/>
  <c r="Z52" i="25"/>
  <c r="K20" i="25"/>
  <c r="E47" i="25"/>
  <c r="T29" i="25"/>
  <c r="X22" i="26"/>
  <c r="I58" i="26"/>
  <c r="P23" i="26"/>
  <c r="A56" i="26"/>
  <c r="R39" i="26"/>
  <c r="R5" i="26"/>
  <c r="T41" i="26"/>
  <c r="E5" i="26"/>
  <c r="G11" i="26"/>
  <c r="V31" i="26"/>
  <c r="K41" i="27"/>
  <c r="Z14" i="27"/>
  <c r="O55" i="21"/>
  <c r="O2" i="21"/>
  <c r="O20" i="21"/>
  <c r="AJ66" i="21"/>
  <c r="V62" i="21"/>
  <c r="A18" i="21"/>
  <c r="K24" i="22"/>
  <c r="AH57" i="22"/>
  <c r="AH2" i="22"/>
  <c r="K55" i="22"/>
  <c r="E17" i="25"/>
  <c r="T4" i="25"/>
  <c r="E38" i="25"/>
  <c r="P5" i="25"/>
  <c r="P39" i="25"/>
  <c r="K18" i="26"/>
  <c r="Z62" i="26"/>
  <c r="G20" i="26"/>
  <c r="K6" i="26"/>
  <c r="Z38" i="26"/>
  <c r="C45" i="26"/>
  <c r="R6" i="26"/>
  <c r="G40" i="26"/>
  <c r="V47" i="26"/>
  <c r="I42" i="27"/>
  <c r="X7" i="27"/>
  <c r="C11" i="27"/>
  <c r="R31" i="27"/>
  <c r="T38" i="27"/>
  <c r="E6" i="27"/>
  <c r="M11" i="21"/>
  <c r="AH31" i="21"/>
  <c r="V10" i="21"/>
  <c r="V49" i="21"/>
  <c r="C61" i="21"/>
  <c r="X18" i="21"/>
  <c r="AB37" i="21"/>
  <c r="G8" i="21"/>
  <c r="A50" i="22"/>
  <c r="G38" i="22"/>
  <c r="AH9" i="22"/>
  <c r="AH43" i="22"/>
  <c r="AF43" i="22"/>
  <c r="AF9" i="22"/>
  <c r="A30" i="22"/>
  <c r="K30" i="22"/>
  <c r="E66" i="22"/>
  <c r="E62" i="22"/>
  <c r="Z26" i="22"/>
  <c r="I35" i="22"/>
  <c r="G20" i="22"/>
  <c r="A4" i="25"/>
  <c r="P30" i="25"/>
  <c r="G12" i="25"/>
  <c r="V42" i="25"/>
  <c r="A53" i="26"/>
  <c r="P3" i="26"/>
  <c r="T19" i="26"/>
  <c r="C57" i="26"/>
  <c r="R20" i="26"/>
  <c r="C52" i="27"/>
  <c r="K19" i="27"/>
  <c r="AB35" i="21"/>
  <c r="G13" i="21"/>
  <c r="AF23" i="21"/>
  <c r="K56" i="21"/>
  <c r="AF47" i="21"/>
  <c r="K40" i="21"/>
  <c r="K32" i="21"/>
  <c r="AF11" i="21"/>
  <c r="AF55" i="22"/>
  <c r="K4" i="22"/>
  <c r="M36" i="21"/>
  <c r="AH13" i="21"/>
  <c r="E23" i="22"/>
  <c r="I19" i="22"/>
  <c r="K33" i="22"/>
  <c r="I43" i="22"/>
  <c r="AD16" i="22"/>
  <c r="I34" i="22"/>
  <c r="AD13" i="22"/>
  <c r="AL12" i="22"/>
  <c r="Q39" i="22"/>
  <c r="I11" i="14"/>
  <c r="I14" i="22"/>
  <c r="G15" i="22"/>
  <c r="AB35" i="22"/>
  <c r="P53" i="25"/>
  <c r="A2" i="25"/>
  <c r="A55" i="25"/>
  <c r="T60" i="25"/>
  <c r="E21" i="25"/>
  <c r="T19" i="25"/>
  <c r="G8" i="25"/>
  <c r="V37" i="25"/>
  <c r="P49" i="26"/>
  <c r="P10" i="26"/>
  <c r="C50" i="26"/>
  <c r="A55" i="26"/>
  <c r="A2" i="26"/>
  <c r="V17" i="26"/>
  <c r="T49" i="27"/>
  <c r="T10" i="27"/>
  <c r="E49" i="27"/>
  <c r="T2" i="27"/>
  <c r="S25" i="14"/>
  <c r="K10" i="27"/>
  <c r="E36" i="27"/>
  <c r="T13" i="27"/>
  <c r="P35" i="27"/>
  <c r="A13" i="27"/>
  <c r="C19" i="21"/>
  <c r="X65" i="21"/>
  <c r="AH5" i="21"/>
  <c r="AH39" i="21"/>
  <c r="AL17" i="21"/>
  <c r="Q66" i="21"/>
  <c r="AH17" i="21"/>
  <c r="M66" i="21"/>
  <c r="Q30" i="21"/>
  <c r="AL9" i="21"/>
  <c r="AH53" i="21"/>
  <c r="O18" i="22"/>
  <c r="AJ49" i="22"/>
  <c r="X10" i="22"/>
  <c r="C49" i="22"/>
  <c r="X51" i="22"/>
  <c r="C44" i="22"/>
  <c r="Z63" i="22"/>
  <c r="E26" i="22"/>
  <c r="Z23" i="22"/>
  <c r="K40" i="22"/>
  <c r="AF17" i="22"/>
  <c r="Z15" i="22"/>
  <c r="E36" i="22"/>
  <c r="G48" i="22"/>
  <c r="A58" i="25"/>
  <c r="P22" i="25"/>
  <c r="E41" i="25"/>
  <c r="T14" i="25"/>
  <c r="I11" i="25"/>
  <c r="X31" i="25"/>
  <c r="X42" i="26"/>
  <c r="I12" i="26"/>
  <c r="A58" i="27"/>
  <c r="P22" i="27"/>
  <c r="X41" i="27"/>
  <c r="I5" i="27"/>
  <c r="X42" i="27"/>
  <c r="I12" i="27"/>
  <c r="K53" i="22"/>
  <c r="AF6" i="22"/>
  <c r="AF42" i="21"/>
  <c r="K12" i="21"/>
  <c r="B13" i="14"/>
  <c r="AF54" i="21"/>
  <c r="C58" i="22"/>
  <c r="E61" i="25"/>
  <c r="T18" i="25"/>
  <c r="Q9" i="14"/>
  <c r="V54" i="26"/>
  <c r="Z60" i="26"/>
  <c r="K21" i="26"/>
  <c r="X37" i="26"/>
  <c r="I8" i="26"/>
  <c r="X36" i="27"/>
  <c r="I7" i="27"/>
  <c r="X8" i="27"/>
  <c r="I35" i="27"/>
  <c r="AB4" i="22"/>
  <c r="G54" i="22"/>
  <c r="G11" i="14"/>
  <c r="AD3" i="22"/>
  <c r="AD58" i="22"/>
  <c r="K41" i="21"/>
  <c r="AF14" i="21"/>
  <c r="M41" i="21"/>
  <c r="AH14" i="21"/>
  <c r="C38" i="21"/>
  <c r="X4" i="21"/>
  <c r="K35" i="21"/>
  <c r="AF8" i="21"/>
  <c r="C2" i="22"/>
  <c r="G2" i="22"/>
  <c r="Q53" i="21"/>
  <c r="AL3" i="21"/>
  <c r="I52" i="22"/>
  <c r="O25" i="22"/>
  <c r="AJ64" i="22"/>
  <c r="Q16" i="22"/>
  <c r="AL46" i="22"/>
  <c r="AD21" i="22"/>
  <c r="V53" i="24"/>
  <c r="C32" i="22"/>
  <c r="A53" i="25"/>
  <c r="P3" i="25"/>
  <c r="T59" i="25"/>
  <c r="E22" i="25"/>
  <c r="Z23" i="25"/>
  <c r="K56" i="25"/>
  <c r="Z8" i="25"/>
  <c r="K35" i="25"/>
  <c r="A45" i="25"/>
  <c r="P6" i="25"/>
  <c r="G17" i="26"/>
  <c r="Z13" i="26"/>
  <c r="K36" i="26"/>
  <c r="I42" i="26"/>
  <c r="X7" i="26"/>
  <c r="K30" i="27"/>
  <c r="Z9" i="27"/>
  <c r="D15" i="14"/>
  <c r="M10" i="21"/>
  <c r="Q49" i="21"/>
  <c r="AL2" i="21"/>
  <c r="AL53" i="22"/>
  <c r="AL14" i="22"/>
  <c r="AB51" i="21"/>
  <c r="AJ66" i="22"/>
  <c r="O22" i="22"/>
  <c r="P51" i="25"/>
  <c r="N21" i="14"/>
  <c r="M21" i="14" s="1"/>
  <c r="G10" i="25"/>
  <c r="E57" i="25"/>
  <c r="T20" i="25"/>
  <c r="T9" i="25"/>
  <c r="E30" i="25"/>
  <c r="G23" i="26"/>
  <c r="V61" i="26"/>
  <c r="X8" i="26"/>
  <c r="I35" i="26"/>
  <c r="K17" i="27"/>
  <c r="G23" i="27"/>
  <c r="V61" i="27"/>
  <c r="A38" i="27"/>
  <c r="P4" i="27"/>
  <c r="V41" i="21"/>
  <c r="A5" i="21"/>
  <c r="A52" i="21"/>
  <c r="E63" i="21"/>
  <c r="Z19" i="21"/>
  <c r="AL7" i="22"/>
  <c r="Q57" i="22"/>
  <c r="K6" i="21"/>
  <c r="AF38" i="21"/>
  <c r="I21" i="21"/>
  <c r="AD60" i="21"/>
  <c r="V30" i="21"/>
  <c r="A4" i="21"/>
  <c r="V8" i="22"/>
  <c r="A42" i="22"/>
  <c r="I13" i="22"/>
  <c r="I41" i="22"/>
  <c r="Z41" i="22"/>
  <c r="E12" i="22"/>
  <c r="E11" i="22"/>
  <c r="Z40" i="22"/>
  <c r="E49" i="25"/>
  <c r="T2" i="25"/>
  <c r="T52" i="25"/>
  <c r="A20" i="25"/>
  <c r="X29" i="25"/>
  <c r="I47" i="25"/>
  <c r="K58" i="26"/>
  <c r="Z22" i="26"/>
  <c r="I56" i="26"/>
  <c r="X23" i="26"/>
  <c r="X5" i="26"/>
  <c r="X39" i="26"/>
  <c r="K5" i="26"/>
  <c r="Z41" i="26"/>
  <c r="P31" i="26"/>
  <c r="A11" i="26"/>
  <c r="I41" i="27"/>
  <c r="X14" i="27"/>
  <c r="E55" i="21"/>
  <c r="E2" i="21"/>
  <c r="Z66" i="21"/>
  <c r="E20" i="21"/>
  <c r="AB62" i="21"/>
  <c r="G18" i="21"/>
  <c r="E24" i="22"/>
  <c r="AF2" i="22"/>
  <c r="AF57" i="22"/>
  <c r="E55" i="22"/>
  <c r="K17" i="25"/>
  <c r="A38" i="25"/>
  <c r="P4" i="25"/>
  <c r="X39" i="25"/>
  <c r="X5" i="25"/>
  <c r="T62" i="26"/>
  <c r="E18" i="26"/>
  <c r="A20" i="26"/>
  <c r="P38" i="26"/>
  <c r="A6" i="26"/>
  <c r="I45" i="26"/>
  <c r="X6" i="26"/>
  <c r="P47" i="26"/>
  <c r="A40" i="26"/>
  <c r="E42" i="27"/>
  <c r="T7" i="27"/>
  <c r="P59" i="27"/>
  <c r="A22" i="27"/>
  <c r="AL31" i="21"/>
  <c r="Q11" i="21"/>
  <c r="AJ10" i="21"/>
  <c r="AJ49" i="21"/>
  <c r="G61" i="21"/>
  <c r="AB18" i="21"/>
  <c r="AJ37" i="21"/>
  <c r="O8" i="21"/>
  <c r="E50" i="22"/>
  <c r="A38" i="22"/>
  <c r="Z9" i="22"/>
  <c r="Z43" i="22"/>
  <c r="K66" i="22"/>
  <c r="G62" i="22"/>
  <c r="AB26" i="22"/>
  <c r="K62" i="22"/>
  <c r="AF26" i="22"/>
  <c r="E35" i="22"/>
  <c r="A20" i="22"/>
  <c r="R30" i="25"/>
  <c r="C4" i="25"/>
  <c r="T42" i="25"/>
  <c r="E12" i="25"/>
  <c r="C53" i="26"/>
  <c r="R3" i="26"/>
  <c r="P19" i="26"/>
  <c r="K57" i="26"/>
  <c r="Z20" i="26"/>
  <c r="K52" i="27"/>
  <c r="A19" i="27"/>
  <c r="AJ35" i="21"/>
  <c r="O13" i="21"/>
  <c r="Q56" i="21"/>
  <c r="AL23" i="21"/>
  <c r="V47" i="21"/>
  <c r="A40" i="21"/>
  <c r="I32" i="21"/>
  <c r="AD11" i="21"/>
  <c r="Q4" i="22"/>
  <c r="AL55" i="22"/>
  <c r="AB55" i="22"/>
  <c r="G4" i="22"/>
  <c r="V13" i="21"/>
  <c r="A36" i="21"/>
  <c r="M23" i="22"/>
  <c r="C23" i="22"/>
  <c r="K19" i="22"/>
  <c r="C37" i="22"/>
  <c r="X16" i="22"/>
  <c r="C43" i="22"/>
  <c r="K43" i="22"/>
  <c r="AF16" i="22"/>
  <c r="O34" i="22"/>
  <c r="AJ13" i="22"/>
  <c r="V12" i="22"/>
  <c r="A39" i="22"/>
  <c r="I5" i="14"/>
  <c r="C14" i="22"/>
  <c r="X35" i="22"/>
  <c r="C15" i="22"/>
  <c r="Z53" i="25"/>
  <c r="I2" i="25"/>
  <c r="I55" i="25"/>
  <c r="C21" i="25"/>
  <c r="R60" i="25"/>
  <c r="V19" i="25"/>
  <c r="C8" i="25"/>
  <c r="R37" i="25"/>
  <c r="Z10" i="26"/>
  <c r="Z49" i="26"/>
  <c r="E50" i="26"/>
  <c r="C55" i="26"/>
  <c r="C2" i="26"/>
  <c r="R17" i="26"/>
  <c r="P49" i="27"/>
  <c r="P10" i="27"/>
  <c r="G49" i="27"/>
  <c r="V2" i="27"/>
  <c r="G36" i="27"/>
  <c r="V13" i="27"/>
  <c r="T35" i="27"/>
  <c r="E13" i="27"/>
  <c r="I19" i="21"/>
  <c r="AD65" i="21"/>
  <c r="V39" i="21"/>
  <c r="V5" i="21"/>
  <c r="G66" i="21"/>
  <c r="AB17" i="21"/>
  <c r="G30" i="21"/>
  <c r="AB9" i="21"/>
  <c r="AH9" i="21"/>
  <c r="M30" i="21"/>
  <c r="Z53" i="21"/>
  <c r="Z49" i="22"/>
  <c r="E18" i="22"/>
  <c r="Z10" i="22"/>
  <c r="E49" i="22"/>
  <c r="Q44" i="22"/>
  <c r="AL51" i="22"/>
  <c r="M26" i="22"/>
  <c r="AH63" i="22"/>
  <c r="AH23" i="22"/>
  <c r="AL17" i="22"/>
  <c r="Q40" i="22"/>
  <c r="I36" i="22"/>
  <c r="AD15" i="22"/>
  <c r="I58" i="25"/>
  <c r="X22" i="25"/>
  <c r="R41" i="25"/>
  <c r="C5" i="25"/>
  <c r="K41" i="25"/>
  <c r="Z14" i="25"/>
  <c r="E11" i="25"/>
  <c r="T31" i="25"/>
  <c r="I19" i="26"/>
  <c r="C58" i="27"/>
  <c r="R22" i="27"/>
  <c r="R41" i="27"/>
  <c r="C5" i="27"/>
  <c r="R42" i="27"/>
  <c r="C12" i="27"/>
  <c r="AD42" i="21"/>
  <c r="I12" i="21"/>
  <c r="Q56" i="22"/>
  <c r="Q3" i="22"/>
  <c r="A53" i="22"/>
  <c r="V6" i="22"/>
  <c r="B11" i="14"/>
  <c r="AD54" i="21"/>
  <c r="C17" i="22"/>
  <c r="X39" i="22"/>
  <c r="O12" i="21"/>
  <c r="AJ42" i="21"/>
  <c r="A42" i="21"/>
  <c r="V7" i="21"/>
  <c r="K65" i="22"/>
  <c r="AF22" i="22"/>
  <c r="X45" i="22"/>
  <c r="C9" i="22"/>
  <c r="A61" i="25"/>
  <c r="P18" i="25"/>
  <c r="Q3" i="14"/>
  <c r="P54" i="26"/>
  <c r="T60" i="26"/>
  <c r="E21" i="26"/>
  <c r="P37" i="26"/>
  <c r="A8" i="26"/>
  <c r="R36" i="27"/>
  <c r="C7" i="27"/>
  <c r="C35" i="27"/>
  <c r="R8" i="27"/>
  <c r="V4" i="22"/>
  <c r="A54" i="22"/>
  <c r="G13" i="14"/>
  <c r="AF3" i="22"/>
  <c r="AF58" i="22"/>
  <c r="A41" i="21"/>
  <c r="V14" i="21"/>
  <c r="AF4" i="21"/>
  <c r="K38" i="21"/>
  <c r="I35" i="21"/>
  <c r="AD8" i="21"/>
  <c r="G53" i="21"/>
  <c r="AB3" i="21"/>
  <c r="M53" i="21"/>
  <c r="AH3" i="21"/>
  <c r="K52" i="22"/>
  <c r="A25" i="22"/>
  <c r="V64" i="22"/>
  <c r="V46" i="22"/>
  <c r="A16" i="22"/>
  <c r="AF21" i="22"/>
  <c r="X21" i="22"/>
  <c r="Z53" i="24"/>
  <c r="G32" i="22"/>
  <c r="P10" i="24"/>
  <c r="P49" i="24"/>
  <c r="G53" i="25"/>
  <c r="V3" i="25"/>
  <c r="A22" i="25"/>
  <c r="P59" i="25"/>
  <c r="T6" i="25"/>
  <c r="E45" i="25"/>
  <c r="V59" i="26"/>
  <c r="G22" i="26"/>
  <c r="A17" i="26"/>
  <c r="A36" i="26"/>
  <c r="P13" i="26"/>
  <c r="T7" i="26"/>
  <c r="E42" i="26"/>
  <c r="A50" i="27"/>
  <c r="G37" i="27"/>
  <c r="G9" i="27"/>
  <c r="D5" i="14"/>
  <c r="C10" i="21"/>
  <c r="D7" i="14"/>
  <c r="E10" i="21"/>
  <c r="O49" i="21"/>
  <c r="AJ2" i="21"/>
  <c r="AB53" i="22"/>
  <c r="AB14" i="22"/>
  <c r="AH51" i="21"/>
  <c r="AD66" i="22"/>
  <c r="I22" i="22"/>
  <c r="V51" i="25"/>
  <c r="V20" i="25"/>
  <c r="G57" i="25"/>
  <c r="K61" i="27"/>
  <c r="Z18" i="27"/>
  <c r="G17" i="27"/>
  <c r="R61" i="27"/>
  <c r="C23" i="27"/>
  <c r="G5" i="21"/>
  <c r="AB41" i="21"/>
  <c r="C52" i="21"/>
  <c r="Q52" i="21"/>
  <c r="M63" i="21"/>
  <c r="AH19" i="21"/>
  <c r="AF7" i="22"/>
  <c r="K57" i="22"/>
  <c r="C6" i="21"/>
  <c r="X38" i="21"/>
  <c r="E21" i="21"/>
  <c r="Z60" i="21"/>
  <c r="C4" i="21"/>
  <c r="X30" i="21"/>
  <c r="AL30" i="21"/>
  <c r="Q4" i="21"/>
  <c r="C42" i="22"/>
  <c r="X8" i="22"/>
  <c r="K41" i="22"/>
  <c r="K13" i="22"/>
  <c r="K12" i="22"/>
  <c r="AF41" i="22"/>
  <c r="C11" i="22"/>
  <c r="X40" i="22"/>
  <c r="V2" i="25"/>
  <c r="G49" i="25"/>
  <c r="V52" i="25"/>
  <c r="G20" i="25"/>
  <c r="C47" i="25"/>
  <c r="R29" i="25"/>
  <c r="C58" i="26"/>
  <c r="R22" i="26"/>
  <c r="A5" i="26"/>
  <c r="P41" i="26"/>
  <c r="G47" i="26"/>
  <c r="V29" i="26"/>
  <c r="C11" i="26"/>
  <c r="R31" i="26"/>
  <c r="C41" i="27"/>
  <c r="R14" i="27"/>
  <c r="A55" i="21"/>
  <c r="A2" i="21"/>
  <c r="Q20" i="21"/>
  <c r="AL66" i="21"/>
  <c r="M18" i="21"/>
  <c r="AH62" i="21"/>
  <c r="A24" i="22"/>
  <c r="AD57" i="22"/>
  <c r="AD2" i="22"/>
  <c r="AB2" i="22"/>
  <c r="AB57" i="22"/>
  <c r="G55" i="22"/>
  <c r="I38" i="25"/>
  <c r="X4" i="25"/>
  <c r="A40" i="25"/>
  <c r="P47" i="25"/>
  <c r="E49" i="26"/>
  <c r="T2" i="26"/>
  <c r="C18" i="26"/>
  <c r="R62" i="26"/>
  <c r="I20" i="26"/>
  <c r="V38" i="26"/>
  <c r="G6" i="26"/>
  <c r="T6" i="26"/>
  <c r="E45" i="26"/>
  <c r="T47" i="26"/>
  <c r="E40" i="26"/>
  <c r="K42" i="27"/>
  <c r="Z7" i="27"/>
  <c r="R59" i="27"/>
  <c r="C22" i="27"/>
  <c r="V31" i="21"/>
  <c r="A11" i="21"/>
  <c r="AJ31" i="21"/>
  <c r="O11" i="21"/>
  <c r="X10" i="21"/>
  <c r="X49" i="21"/>
  <c r="O61" i="21"/>
  <c r="AJ18" i="21"/>
  <c r="A8" i="21"/>
  <c r="V37" i="21"/>
  <c r="K50" i="22"/>
  <c r="I38" i="22"/>
  <c r="AJ9" i="22"/>
  <c r="AJ43" i="22"/>
  <c r="I30" i="22"/>
  <c r="I62" i="22"/>
  <c r="AD26" i="22"/>
  <c r="V13" i="25"/>
  <c r="G36" i="25"/>
  <c r="T30" i="25"/>
  <c r="E4" i="25"/>
  <c r="V19" i="26"/>
  <c r="A52" i="27"/>
  <c r="G19" i="27"/>
  <c r="X35" i="21"/>
  <c r="C13" i="21"/>
  <c r="AB23" i="21"/>
  <c r="G56" i="21"/>
  <c r="M56" i="21"/>
  <c r="AH23" i="21"/>
  <c r="M40" i="21"/>
  <c r="AH47" i="21"/>
  <c r="AL47" i="21"/>
  <c r="Q40" i="21"/>
  <c r="Z11" i="21"/>
  <c r="E32" i="21"/>
  <c r="I4" i="22"/>
  <c r="AD55" i="22"/>
  <c r="AD13" i="21"/>
  <c r="I36" i="21"/>
  <c r="Q36" i="21"/>
  <c r="AL13" i="21"/>
  <c r="I23" i="22"/>
  <c r="A19" i="22"/>
  <c r="K37" i="22"/>
  <c r="Z16" i="22"/>
  <c r="E43" i="22"/>
  <c r="AH13" i="22"/>
  <c r="M34" i="22"/>
  <c r="X13" i="22"/>
  <c r="C34" i="22"/>
  <c r="AF12" i="22"/>
  <c r="K39" i="22"/>
  <c r="A47" i="22"/>
  <c r="I7" i="14"/>
  <c r="E14" i="22"/>
  <c r="I15" i="22"/>
  <c r="AD35" i="22"/>
  <c r="T53" i="25"/>
  <c r="E55" i="25"/>
  <c r="E2" i="25"/>
  <c r="I21" i="25"/>
  <c r="X60" i="25"/>
  <c r="P19" i="25"/>
  <c r="R10" i="26"/>
  <c r="R49" i="26"/>
  <c r="K50" i="26"/>
  <c r="I2" i="26"/>
  <c r="I55" i="26"/>
  <c r="X17" i="26"/>
  <c r="V49" i="27"/>
  <c r="V10" i="27"/>
  <c r="A36" i="27"/>
  <c r="P13" i="27"/>
  <c r="R39" i="27"/>
  <c r="R5" i="27"/>
  <c r="O19" i="21"/>
  <c r="AJ65" i="21"/>
  <c r="AL39" i="21"/>
  <c r="AL5" i="21"/>
  <c r="K66" i="21"/>
  <c r="AF17" i="21"/>
  <c r="AJ9" i="21"/>
  <c r="O30" i="21"/>
  <c r="AB53" i="21"/>
  <c r="V49" i="22"/>
  <c r="A18" i="22"/>
  <c r="AL10" i="22"/>
  <c r="Q49" i="22"/>
  <c r="A44" i="22"/>
  <c r="V51" i="22"/>
  <c r="G44" i="22"/>
  <c r="AB51" i="22"/>
  <c r="V63" i="22"/>
  <c r="A26" i="22"/>
  <c r="AF63" i="22"/>
  <c r="K26" i="22"/>
  <c r="AB23" i="22"/>
  <c r="M40" i="22"/>
  <c r="AH17" i="22"/>
  <c r="X15" i="22"/>
  <c r="C36" i="22"/>
  <c r="K48" i="22"/>
  <c r="V22" i="25"/>
  <c r="G58" i="25"/>
  <c r="A5" i="25"/>
  <c r="P41" i="25"/>
  <c r="A41" i="25"/>
  <c r="P14" i="25"/>
  <c r="K11" i="25"/>
  <c r="Z31" i="25"/>
  <c r="C19" i="26"/>
  <c r="I58" i="27"/>
  <c r="X22" i="27"/>
  <c r="Z41" i="27"/>
  <c r="K5" i="27"/>
  <c r="T42" i="27"/>
  <c r="E12" i="27"/>
  <c r="AH6" i="22"/>
  <c r="M53" i="22"/>
  <c r="B9" i="14"/>
  <c r="AB54" i="21"/>
  <c r="G31" i="22"/>
  <c r="AJ39" i="22"/>
  <c r="O17" i="22"/>
  <c r="I53" i="22"/>
  <c r="AD6" i="22"/>
  <c r="B17" i="14"/>
  <c r="AJ54" i="21"/>
  <c r="K17" i="22"/>
  <c r="AF39" i="22"/>
  <c r="V42" i="21"/>
  <c r="A12" i="21"/>
  <c r="O53" i="22"/>
  <c r="AJ6" i="22"/>
  <c r="B7" i="14"/>
  <c r="Z54" i="21"/>
  <c r="E56" i="22"/>
  <c r="E3" i="22"/>
  <c r="E58" i="22"/>
  <c r="M50" i="21"/>
  <c r="Z7" i="21"/>
  <c r="E42" i="21"/>
  <c r="K31" i="22"/>
  <c r="E17" i="22"/>
  <c r="Z39" i="22"/>
  <c r="E65" i="22"/>
  <c r="Z22" i="22"/>
  <c r="AJ45" i="22"/>
  <c r="O9" i="22"/>
  <c r="G61" i="25"/>
  <c r="V18" i="25"/>
  <c r="V36" i="25"/>
  <c r="G7" i="25"/>
  <c r="S11" i="14"/>
  <c r="I10" i="26"/>
  <c r="I61" i="26"/>
  <c r="X18" i="26"/>
  <c r="Z36" i="27"/>
  <c r="K7" i="27"/>
  <c r="A40" i="27"/>
  <c r="P47" i="27"/>
  <c r="G35" i="27"/>
  <c r="V8" i="27"/>
  <c r="I54" i="22"/>
  <c r="AD4" i="22"/>
  <c r="G19" i="14"/>
  <c r="AL58" i="22"/>
  <c r="AL3" i="22"/>
  <c r="E41" i="21"/>
  <c r="Z14" i="21"/>
  <c r="AJ4" i="21"/>
  <c r="O38" i="21"/>
  <c r="AB8" i="21"/>
  <c r="G35" i="21"/>
  <c r="E2" i="22"/>
  <c r="AJ3" i="21"/>
  <c r="O53" i="21"/>
  <c r="I25" i="22"/>
  <c r="AD64" i="22"/>
  <c r="AF46" i="22"/>
  <c r="K16" i="22"/>
  <c r="AL21" i="22"/>
  <c r="R53" i="24"/>
  <c r="E32" i="22"/>
  <c r="X10" i="24"/>
  <c r="X49" i="24"/>
  <c r="C53" i="25"/>
  <c r="R3" i="25"/>
  <c r="C22" i="25"/>
  <c r="R59" i="25"/>
  <c r="C45" i="25"/>
  <c r="R6" i="25"/>
  <c r="P59" i="26"/>
  <c r="A22" i="26"/>
  <c r="I17" i="26"/>
  <c r="C36" i="26"/>
  <c r="R13" i="26"/>
  <c r="K42" i="26"/>
  <c r="Z7" i="26"/>
  <c r="K50" i="27"/>
  <c r="A37" i="27"/>
  <c r="A9" i="27"/>
  <c r="D13" i="14"/>
  <c r="K10" i="21"/>
  <c r="A49" i="21"/>
  <c r="V2" i="21"/>
  <c r="V14" i="22"/>
  <c r="V53" i="22"/>
  <c r="V51" i="21"/>
  <c r="C22" i="22"/>
  <c r="X66" i="22"/>
  <c r="X51" i="25"/>
  <c r="P20" i="25"/>
  <c r="A57" i="25"/>
  <c r="E61" i="27"/>
  <c r="T18" i="27"/>
  <c r="A17" i="27"/>
  <c r="I23" i="27"/>
  <c r="X61" i="27"/>
  <c r="M5" i="21"/>
  <c r="AH41" i="21"/>
  <c r="K52" i="21"/>
  <c r="AL19" i="21"/>
  <c r="Q63" i="21"/>
  <c r="Z7" i="22"/>
  <c r="E57" i="22"/>
  <c r="AJ38" i="21"/>
  <c r="O6" i="21"/>
  <c r="C21" i="21"/>
  <c r="X60" i="21"/>
  <c r="M4" i="21"/>
  <c r="AH30" i="21"/>
  <c r="K28" i="22"/>
  <c r="AF8" i="22"/>
  <c r="K42" i="22"/>
  <c r="C41" i="22"/>
  <c r="C13" i="22"/>
  <c r="AL41" i="22"/>
  <c r="Q12" i="22"/>
  <c r="I11" i="22"/>
  <c r="AD40" i="22"/>
  <c r="R2" i="25"/>
  <c r="C49" i="25"/>
  <c r="R52" i="25"/>
  <c r="C20" i="25"/>
  <c r="K47" i="25"/>
  <c r="Z29" i="25"/>
  <c r="T22" i="26"/>
  <c r="E58" i="26"/>
  <c r="G5" i="26"/>
  <c r="V41" i="26"/>
  <c r="X29" i="26"/>
  <c r="I47" i="26"/>
  <c r="T31" i="26"/>
  <c r="E11" i="26"/>
  <c r="G55" i="21"/>
  <c r="G2" i="21"/>
  <c r="V66" i="21"/>
  <c r="A20" i="21"/>
  <c r="X62" i="21"/>
  <c r="C18" i="21"/>
  <c r="Z62" i="21"/>
  <c r="E18" i="21"/>
  <c r="G24" i="22"/>
  <c r="AJ2" i="22"/>
  <c r="AJ57" i="22"/>
  <c r="A55" i="22"/>
  <c r="K38" i="25"/>
  <c r="Z4" i="25"/>
  <c r="E40" i="25"/>
  <c r="T47" i="25"/>
  <c r="P2" i="26"/>
  <c r="A49" i="26"/>
  <c r="I18" i="26"/>
  <c r="X62" i="26"/>
  <c r="C20" i="26"/>
  <c r="C6" i="26"/>
  <c r="R38" i="26"/>
  <c r="K45" i="26"/>
  <c r="Z6" i="26"/>
  <c r="K40" i="26"/>
  <c r="Z47" i="26"/>
  <c r="P31" i="27"/>
  <c r="A11" i="27"/>
  <c r="V38" i="27"/>
  <c r="G6" i="27"/>
  <c r="V59" i="27"/>
  <c r="G22" i="27"/>
  <c r="G11" i="21"/>
  <c r="AB31" i="21"/>
  <c r="Z10" i="21"/>
  <c r="Z49" i="21"/>
  <c r="AD10" i="21"/>
  <c r="AD49" i="21"/>
  <c r="E61" i="21"/>
  <c r="Z18" i="21"/>
  <c r="I8" i="21"/>
  <c r="AD37" i="21"/>
  <c r="AL9" i="22"/>
  <c r="AL43" i="22"/>
  <c r="I66" i="22"/>
  <c r="C66" i="22"/>
  <c r="M62" i="22"/>
  <c r="AH26" i="22"/>
  <c r="K36" i="25"/>
  <c r="Z13" i="25"/>
  <c r="Z30" i="25"/>
  <c r="K4" i="25"/>
  <c r="R19" i="26"/>
  <c r="G52" i="27"/>
  <c r="E13" i="21"/>
  <c r="Z35" i="21"/>
  <c r="O56" i="21"/>
  <c r="AJ23" i="21"/>
  <c r="O40" i="21"/>
  <c r="AJ47" i="21"/>
  <c r="AB11" i="21"/>
  <c r="G32" i="21"/>
  <c r="A4" i="22"/>
  <c r="V55" i="22"/>
  <c r="C36" i="21"/>
  <c r="X13" i="21"/>
  <c r="G23" i="22"/>
  <c r="G19" i="22"/>
  <c r="E37" i="22"/>
  <c r="G33" i="22"/>
  <c r="AH16" i="22"/>
  <c r="M43" i="22"/>
  <c r="G34" i="22"/>
  <c r="AB13" i="22"/>
  <c r="AD12" i="22"/>
  <c r="I39" i="22"/>
  <c r="G47" i="22"/>
  <c r="I15" i="14"/>
  <c r="M14" i="22"/>
  <c r="V35" i="22"/>
  <c r="A15" i="22"/>
  <c r="R53" i="25"/>
  <c r="G55" i="25"/>
  <c r="G2" i="25"/>
  <c r="A21" i="25"/>
  <c r="P60" i="25"/>
  <c r="X19" i="25"/>
  <c r="T49" i="26"/>
  <c r="T10" i="26"/>
  <c r="I50" i="26"/>
  <c r="K55" i="26"/>
  <c r="K2" i="26"/>
  <c r="P17" i="26"/>
  <c r="X49" i="27"/>
  <c r="X10" i="27"/>
  <c r="S17" i="14"/>
  <c r="R17" i="14" s="1"/>
  <c r="C10" i="27"/>
  <c r="I36" i="27"/>
  <c r="X13" i="27"/>
  <c r="Z39" i="27"/>
  <c r="Z5" i="27"/>
  <c r="K19" i="21"/>
  <c r="AF65" i="21"/>
  <c r="M19" i="21"/>
  <c r="AH65" i="21"/>
  <c r="AF39" i="21"/>
  <c r="AF5" i="21"/>
  <c r="A66" i="21"/>
  <c r="V17" i="21"/>
  <c r="A30" i="21"/>
  <c r="V9" i="21"/>
  <c r="X53" i="21"/>
  <c r="G18" i="22"/>
  <c r="AB49" i="22"/>
  <c r="V10" i="22"/>
  <c r="A49" i="22"/>
  <c r="Z51" i="22"/>
  <c r="E44" i="22"/>
  <c r="AJ63" i="22"/>
  <c r="O26" i="22"/>
  <c r="AD23" i="22"/>
  <c r="AJ23" i="22"/>
  <c r="O40" i="22"/>
  <c r="AJ17" i="22"/>
  <c r="AB17" i="22"/>
  <c r="G40" i="22"/>
  <c r="AB15" i="22"/>
  <c r="G36" i="22"/>
  <c r="C48" i="22"/>
  <c r="V41" i="25"/>
  <c r="G5" i="25"/>
  <c r="I41" i="25"/>
  <c r="X14" i="25"/>
  <c r="K19" i="26"/>
  <c r="T42" i="26"/>
  <c r="E12" i="26"/>
  <c r="K58" i="27"/>
  <c r="Z22" i="27"/>
  <c r="T41" i="27"/>
  <c r="E5" i="27"/>
  <c r="A12" i="27"/>
  <c r="P42" i="27"/>
  <c r="R15" i="14" l="1"/>
  <c r="M3" i="14"/>
  <c r="R25" i="14"/>
  <c r="R5" i="14"/>
  <c r="C11" i="14"/>
  <c r="H19" i="14"/>
  <c r="H3" i="14"/>
  <c r="H13" i="14"/>
  <c r="R7" i="14"/>
  <c r="H9" i="14"/>
  <c r="C17" i="14"/>
  <c r="R3" i="14"/>
  <c r="R13" i="14"/>
  <c r="H11" i="14"/>
  <c r="H15" i="14"/>
  <c r="H5" i="14"/>
  <c r="C9" i="14"/>
  <c r="C13" i="14"/>
  <c r="R11" i="14"/>
  <c r="R9" i="14"/>
  <c r="C5" i="14"/>
  <c r="C19" i="14"/>
  <c r="C3" i="14"/>
  <c r="C15" i="14"/>
  <c r="C7" i="14"/>
  <c r="H17" i="14"/>
  <c r="H7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43182E-957D-4815-B2F4-78FCE7670C80}" keepAlive="1" name="Query - Fixtures" description="Connection to the 'Fixtures' query in the workbook." type="5" refreshedVersion="6" background="1" saveData="1">
    <dbPr connection="Provider=Microsoft.Mashup.OleDb.1;Data Source=$Workbook$;Location=Fixtures;Extended Properties=&quot;&quot;" command="SELECT * FROM [Fixtures]"/>
  </connection>
  <connection id="2" xr16:uid="{393EA4F6-C939-41E1-A99E-5FED2959CC1D}" keepAlive="1" name="Query - Stats" description="Connection to the 'Stats' query in the workbook." type="5" refreshedVersion="6" background="1" saveData="1">
    <dbPr connection="Provider=Microsoft.Mashup.OleDb.1;Data Source=$Workbook$;Location=Stats;Extended Properties=&quot;&quot;" command="SELECT * FROM [Stats]"/>
  </connection>
</connections>
</file>

<file path=xl/sharedStrings.xml><?xml version="1.0" encoding="utf-8"?>
<sst xmlns="http://schemas.openxmlformats.org/spreadsheetml/2006/main" count="19974" uniqueCount="716">
  <si>
    <t>Home Team</t>
  </si>
  <si>
    <t>Away Team</t>
  </si>
  <si>
    <t>BTTS</t>
  </si>
  <si>
    <t>AFC Bournemouth</t>
  </si>
  <si>
    <t>Cardiff City</t>
  </si>
  <si>
    <t>Arsenal</t>
  </si>
  <si>
    <t>Manchester City</t>
  </si>
  <si>
    <t>Fulham</t>
  </si>
  <si>
    <t>Crystal Palace</t>
  </si>
  <si>
    <t>Huddersfield Town</t>
  </si>
  <si>
    <t>Chelsea</t>
  </si>
  <si>
    <t>Liverpool</t>
  </si>
  <si>
    <t>West Ham United</t>
  </si>
  <si>
    <t>Manchester United</t>
  </si>
  <si>
    <t>Leicester City</t>
  </si>
  <si>
    <t>Newcastle United</t>
  </si>
  <si>
    <t>Tottenham Hotspur</t>
  </si>
  <si>
    <t>Southampton</t>
  </si>
  <si>
    <t>Burnley</t>
  </si>
  <si>
    <t>Watford</t>
  </si>
  <si>
    <t>Brighton &amp; Hove Albion</t>
  </si>
  <si>
    <t>Wolverhampton Wanderers</t>
  </si>
  <si>
    <t>Everton</t>
  </si>
  <si>
    <t>Team</t>
  </si>
  <si>
    <t>Home</t>
  </si>
  <si>
    <t>Avg Match Goals</t>
  </si>
  <si>
    <t>Avg Team Cards</t>
  </si>
  <si>
    <t>Games</t>
  </si>
  <si>
    <t>Total</t>
  </si>
  <si>
    <t>Away</t>
  </si>
  <si>
    <t>Goals Scored</t>
  </si>
  <si>
    <t>Goals Conceded</t>
  </si>
  <si>
    <t>FH Match Goals</t>
  </si>
  <si>
    <t>FH Goals Scored</t>
  </si>
  <si>
    <t>FH Goals Conc</t>
  </si>
  <si>
    <t>SH Match Goals</t>
  </si>
  <si>
    <t>SH Goals Scored</t>
  </si>
  <si>
    <t>SH Goals Conc</t>
  </si>
  <si>
    <t>&gt;0.5 Match Goals</t>
  </si>
  <si>
    <t>&gt;1.5 Match Goals</t>
  </si>
  <si>
    <t>&gt;2.5 Match Goals</t>
  </si>
  <si>
    <t>&gt;3.5 Match Goals</t>
  </si>
  <si>
    <t>&gt;0.5 Team Goals</t>
  </si>
  <si>
    <t>&gt;1.5 Team Goals</t>
  </si>
  <si>
    <t>&gt;0.5 Conceded</t>
  </si>
  <si>
    <t>&gt;1.5 Conceded</t>
  </si>
  <si>
    <t>&gt;0.5 FH Goals</t>
  </si>
  <si>
    <t>&gt;1.5 FH Goals</t>
  </si>
  <si>
    <t>&gt;0.5 FH Team Goals</t>
  </si>
  <si>
    <t>&gt;1.5 FH Team Goals</t>
  </si>
  <si>
    <t>&gt;0.5 FH Conceded</t>
  </si>
  <si>
    <t>&gt;1.5 FH Conceded</t>
  </si>
  <si>
    <t>&gt;0.5 SH Goals</t>
  </si>
  <si>
    <t>&gt;1.5 SH Goals</t>
  </si>
  <si>
    <t>&gt;0.5 SH Team Goals</t>
  </si>
  <si>
    <t>&gt;1.5 SH Team Goals</t>
  </si>
  <si>
    <t>&gt;0.5 SH Conceded</t>
  </si>
  <si>
    <t>&gt;1.5 SH Conceded</t>
  </si>
  <si>
    <t>Avg Match Cards</t>
  </si>
  <si>
    <t>&gt;2.5 Match Cards</t>
  </si>
  <si>
    <t>&gt;4.5 Match Cards</t>
  </si>
  <si>
    <t>&gt;0.5 Team Cards</t>
  </si>
  <si>
    <t>&gt;1.5 Team Cards</t>
  </si>
  <si>
    <t>Avg Team Corners</t>
  </si>
  <si>
    <t>Avg Corners Conc</t>
  </si>
  <si>
    <t>&gt;8 Corners</t>
  </si>
  <si>
    <t>&gt;10 Corners</t>
  </si>
  <si>
    <t>Avg Match Corners</t>
  </si>
  <si>
    <t>&lt;12 Corners</t>
  </si>
  <si>
    <t>&gt;0.5 Goals Scored</t>
  </si>
  <si>
    <t>&gt;0.5 Goals Conc</t>
  </si>
  <si>
    <t>&gt;0.5 FH Goals Scored</t>
  </si>
  <si>
    <t>&gt;1.5 FH Goals Scored</t>
  </si>
  <si>
    <t>&gt;1.5 Goals Scored</t>
  </si>
  <si>
    <t>&gt;1.5 Goals Conc</t>
  </si>
  <si>
    <t>Goals Conc</t>
  </si>
  <si>
    <t>&gt;0.5 FH Match Goals</t>
  </si>
  <si>
    <t>&gt;1.5 FH Match Goals</t>
  </si>
  <si>
    <t>&gt;0.5 FH Goals Conc</t>
  </si>
  <si>
    <t>&gt;1.5 FH Goals Conc</t>
  </si>
  <si>
    <t>&gt;0.5 SH Match Goals</t>
  </si>
  <si>
    <t>&gt;1.5 SH Match Goals</t>
  </si>
  <si>
    <t>&gt;0.5 SH Goals Scored</t>
  </si>
  <si>
    <t>&gt;1.5 SH Goals Scored</t>
  </si>
  <si>
    <t>&gt;0.5 SH Goals Conc</t>
  </si>
  <si>
    <t>&gt;1.5 SH Goals Conc</t>
  </si>
  <si>
    <t>Juventus</t>
  </si>
  <si>
    <t>Napoli</t>
  </si>
  <si>
    <t>Internazionale</t>
  </si>
  <si>
    <t>Lazio</t>
  </si>
  <si>
    <t>Sampdoria</t>
  </si>
  <si>
    <t>Milan</t>
  </si>
  <si>
    <t>Roma</t>
  </si>
  <si>
    <t>Torino</t>
  </si>
  <si>
    <t>Atalanta</t>
  </si>
  <si>
    <t>Fiorentina</t>
  </si>
  <si>
    <t>Sassuolo</t>
  </si>
  <si>
    <t>Parma</t>
  </si>
  <si>
    <t>Cagliari</t>
  </si>
  <si>
    <t>Genoa</t>
  </si>
  <si>
    <t>SPAL</t>
  </si>
  <si>
    <t>Empoli</t>
  </si>
  <si>
    <t>Udinese</t>
  </si>
  <si>
    <t>Bologna</t>
  </si>
  <si>
    <t>Frosinone</t>
  </si>
  <si>
    <t>Chievo</t>
  </si>
  <si>
    <t>Matches Played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</si>
  <si>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</si>
  <si>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</si>
  <si>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</si>
  <si>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</si>
  <si>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</si>
  <si>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</si>
  <si>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</si>
  <si>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</si>
  <si>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</si>
  <si>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</si>
  <si>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</si>
  <si>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</si>
  <si>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</si>
  <si>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</si>
  <si>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</si>
  <si>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</si>
  <si>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</si>
  <si>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</si>
  <si>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</si>
  <si>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</si>
  <si>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</si>
  <si>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</si>
  <si>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</si>
  <si>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</si>
  <si>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</si>
  <si>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Den Bosch</t>
  </si>
  <si>
    <t>Go Ahead Eagles</t>
  </si>
  <si>
    <t>Sparta Rotterdam</t>
  </si>
  <si>
    <t>Twente</t>
  </si>
  <si>
    <t>TOP Oss</t>
  </si>
  <si>
    <t>PSV II</t>
  </si>
  <si>
    <t>Ajax</t>
  </si>
  <si>
    <t>Ajax II</t>
  </si>
  <si>
    <t>Roda JC</t>
  </si>
  <si>
    <t>Cambuur</t>
  </si>
  <si>
    <t>Almere City</t>
  </si>
  <si>
    <t>MVV</t>
  </si>
  <si>
    <t>NEC</t>
  </si>
  <si>
    <t>Volendam</t>
  </si>
  <si>
    <t>RKC Waalwijk</t>
  </si>
  <si>
    <t>Eindhoven</t>
  </si>
  <si>
    <t>Telstar</t>
  </si>
  <si>
    <t>Utrecht II</t>
  </si>
  <si>
    <t>Helmond Sport</t>
  </si>
  <si>
    <t>Dordrecht</t>
  </si>
  <si>
    <t>AZ II</t>
  </si>
  <si>
    <t>PSV</t>
  </si>
  <si>
    <t>Feyenoord</t>
  </si>
  <si>
    <t>Utrecht</t>
  </si>
  <si>
    <t>Vitesse</t>
  </si>
  <si>
    <t>Heracles</t>
  </si>
  <si>
    <t>AZ</t>
  </si>
  <si>
    <t>VVV</t>
  </si>
  <si>
    <t>Fortuna Sittard</t>
  </si>
  <si>
    <t>Heerenveen</t>
  </si>
  <si>
    <t>ADO Den Haag</t>
  </si>
  <si>
    <t>Willem II</t>
  </si>
  <si>
    <t>Emmen</t>
  </si>
  <si>
    <t>Groningen</t>
  </si>
  <si>
    <t>PEC Zwolle</t>
  </si>
  <si>
    <t>NAC Breda</t>
  </si>
  <si>
    <t>De Graafschap</t>
  </si>
  <si>
    <t>Excelsior</t>
  </si>
  <si>
    <t>Leeds United</t>
  </si>
  <si>
    <t>Norwich City</t>
  </si>
  <si>
    <t>West Bromwich Albion</t>
  </si>
  <si>
    <t>Sheffield United</t>
  </si>
  <si>
    <t>Middlesbrough</t>
  </si>
  <si>
    <t>Derby County</t>
  </si>
  <si>
    <t>Birmingham City</t>
  </si>
  <si>
    <t>Queens Park Rangers</t>
  </si>
  <si>
    <t>Aston Villa</t>
  </si>
  <si>
    <t>Nottingham Forest</t>
  </si>
  <si>
    <t>Bristol City</t>
  </si>
  <si>
    <t>Stoke City</t>
  </si>
  <si>
    <t>Swansea City</t>
  </si>
  <si>
    <t>Hull City</t>
  </si>
  <si>
    <t>Blackburn Rovers</t>
  </si>
  <si>
    <t>Sheffield Wednesday</t>
  </si>
  <si>
    <t>Preston North End</t>
  </si>
  <si>
    <t>Brentford</t>
  </si>
  <si>
    <t>Wigan Athletic</t>
  </si>
  <si>
    <t>Millwall</t>
  </si>
  <si>
    <t>Bolton Wanderers</t>
  </si>
  <si>
    <t>Rotherham United</t>
  </si>
  <si>
    <t>Reading</t>
  </si>
  <si>
    <t>Ipswich Town</t>
  </si>
  <si>
    <t>Portsmouth</t>
  </si>
  <si>
    <t>Luton Town</t>
  </si>
  <si>
    <t>Sunderland</t>
  </si>
  <si>
    <t>Barnsley</t>
  </si>
  <si>
    <t>Peterborough United</t>
  </si>
  <si>
    <t>Charlton Athletic</t>
  </si>
  <si>
    <t>Doncaster Rovers</t>
  </si>
  <si>
    <t>Blackpool</t>
  </si>
  <si>
    <t>Coventry City</t>
  </si>
  <si>
    <t>Accrington Stanley</t>
  </si>
  <si>
    <t>Fleetwood Town</t>
  </si>
  <si>
    <t>Southend United</t>
  </si>
  <si>
    <t>Wycombe Wanderers</t>
  </si>
  <si>
    <t>Walsall</t>
  </si>
  <si>
    <t>Burton Albion</t>
  </si>
  <si>
    <t>Rochdale</t>
  </si>
  <si>
    <t>Shrewsbury Town</t>
  </si>
  <si>
    <t>Gillingham</t>
  </si>
  <si>
    <t>Bristol Rovers</t>
  </si>
  <si>
    <t>Oxford United</t>
  </si>
  <si>
    <t>Bradford City</t>
  </si>
  <si>
    <t>Scunthorpe United</t>
  </si>
  <si>
    <t>AFC Wimbledon</t>
  </si>
  <si>
    <t>Plymouth Argyle</t>
  </si>
  <si>
    <t>Lincoln City</t>
  </si>
  <si>
    <t>Milton Keynes Dons</t>
  </si>
  <si>
    <t>Mansfield Town</t>
  </si>
  <si>
    <t>Colchester United</t>
  </si>
  <si>
    <t>Bury</t>
  </si>
  <si>
    <t>Forest Green Rovers</t>
  </si>
  <si>
    <t>Exeter City</t>
  </si>
  <si>
    <t>Carlisle United</t>
  </si>
  <si>
    <t>Tranmere Rovers</t>
  </si>
  <si>
    <t>Newport County</t>
  </si>
  <si>
    <t>Oldham Athletic</t>
  </si>
  <si>
    <t>Stevenage</t>
  </si>
  <si>
    <t>Grimsby Town</t>
  </si>
  <si>
    <t>Swindon Town</t>
  </si>
  <si>
    <t>Crewe Alexandra</t>
  </si>
  <si>
    <t>Northampton Town</t>
  </si>
  <si>
    <t>Port Vale</t>
  </si>
  <si>
    <t>Crawley Town</t>
  </si>
  <si>
    <t>Cheltenham Town</t>
  </si>
  <si>
    <t>Morecambe</t>
  </si>
  <si>
    <t>Yeovil Town</t>
  </si>
  <si>
    <t>Cambridge United</t>
  </si>
  <si>
    <t>Macclesfield Town</t>
  </si>
  <si>
    <t>Notts County</t>
  </si>
  <si>
    <t>Date</t>
  </si>
  <si>
    <t>Werder Bremen</t>
  </si>
  <si>
    <t>Hoffenheim</t>
  </si>
  <si>
    <t>Borussia Dortmund</t>
  </si>
  <si>
    <t>Bayer Leverkusen</t>
  </si>
  <si>
    <t>Hertha BSC</t>
  </si>
  <si>
    <t>Nürnberg</t>
  </si>
  <si>
    <t>Freiburg</t>
  </si>
  <si>
    <t>RB Leipzig</t>
  </si>
  <si>
    <t>Stuttgart</t>
  </si>
  <si>
    <t>Schalke 04</t>
  </si>
  <si>
    <t>Hannover 96</t>
  </si>
  <si>
    <t>Fortuna Düsseldorf</t>
  </si>
  <si>
    <t>Bayern München</t>
  </si>
  <si>
    <t>Augsburg</t>
  </si>
  <si>
    <t>Wolfsburg</t>
  </si>
  <si>
    <t>Mainz 05</t>
  </si>
  <si>
    <t>Vitória Guimarães</t>
  </si>
  <si>
    <t>Sporting CP</t>
  </si>
  <si>
    <t>Santa Clara</t>
  </si>
  <si>
    <t>Tondela</t>
  </si>
  <si>
    <t>Nacional</t>
  </si>
  <si>
    <t>Boavista</t>
  </si>
  <si>
    <t>Vitória Setúbal</t>
  </si>
  <si>
    <t>Sporting Braga</t>
  </si>
  <si>
    <t>Marítimo</t>
  </si>
  <si>
    <t>Portimonense</t>
  </si>
  <si>
    <t>Benfica</t>
  </si>
  <si>
    <t>Rio Ave</t>
  </si>
  <si>
    <t>Moreirense</t>
  </si>
  <si>
    <t>Chaves</t>
  </si>
  <si>
    <t>Feirense</t>
  </si>
  <si>
    <t>Belenenses</t>
  </si>
  <si>
    <t>Desportivo Aves</t>
  </si>
  <si>
    <t>Porto</t>
  </si>
  <si>
    <t>PSG</t>
  </si>
  <si>
    <t>Nantes</t>
  </si>
  <si>
    <t>Lille</t>
  </si>
  <si>
    <t>Toulouse</t>
  </si>
  <si>
    <t>Reims</t>
  </si>
  <si>
    <t>Caen</t>
  </si>
  <si>
    <t>Strasbourg</t>
  </si>
  <si>
    <t>Nice</t>
  </si>
  <si>
    <t>Angers SCO</t>
  </si>
  <si>
    <t>Montpellier</t>
  </si>
  <si>
    <t>Olympique Lyonnais</t>
  </si>
  <si>
    <t>Rennes</t>
  </si>
  <si>
    <t>Nîmes</t>
  </si>
  <si>
    <t>Monaco</t>
  </si>
  <si>
    <t>Guingamp</t>
  </si>
  <si>
    <t>Saint-Étienne</t>
  </si>
  <si>
    <t>Dijon</t>
  </si>
  <si>
    <t>Bordeaux</t>
  </si>
  <si>
    <t>Amiens SC</t>
  </si>
  <si>
    <t>Real Betis</t>
  </si>
  <si>
    <t>Eibar</t>
  </si>
  <si>
    <t>Atlético Madrid</t>
  </si>
  <si>
    <t>Espanyol</t>
  </si>
  <si>
    <t>Barcelona</t>
  </si>
  <si>
    <t>Celta de Vigo</t>
  </si>
  <si>
    <t>Athletic Club</t>
  </si>
  <si>
    <t>Real Valladolid</t>
  </si>
  <si>
    <t>Valencia</t>
  </si>
  <si>
    <t>Huesca</t>
  </si>
  <si>
    <t>Leganés</t>
  </si>
  <si>
    <t>Sevilla</t>
  </si>
  <si>
    <t>Rayo Vallecano</t>
  </si>
  <si>
    <t>Levante</t>
  </si>
  <si>
    <t>Villarreal</t>
  </si>
  <si>
    <t>Real Madrid</t>
  </si>
  <si>
    <t>Girona</t>
  </si>
  <si>
    <t>Deportivo Alavés</t>
  </si>
  <si>
    <t>Getafe</t>
  </si>
  <si>
    <t>Real Sociedad</t>
  </si>
  <si>
    <t>Olympique Marseille</t>
  </si>
  <si>
    <t>Borussia M'gladbach</t>
  </si>
  <si>
    <t>Eintracht Frankfurt</t>
  </si>
  <si>
    <t>Leyton Orient</t>
  </si>
  <si>
    <t>Salford City</t>
  </si>
  <si>
    <t>Hamburger SV</t>
  </si>
  <si>
    <t>Köln</t>
  </si>
  <si>
    <t>St. Pauli</t>
  </si>
  <si>
    <t>Union Berlin</t>
  </si>
  <si>
    <t>Holstein Kiel</t>
  </si>
  <si>
    <t>Heidenheim</t>
  </si>
  <si>
    <t>Paderborn</t>
  </si>
  <si>
    <t>Bochum</t>
  </si>
  <si>
    <t>Jahn Regensburg</t>
  </si>
  <si>
    <t>Dynamo Dresden</t>
  </si>
  <si>
    <t>Greuther Fürth</t>
  </si>
  <si>
    <t>Erzgebirge Aue</t>
  </si>
  <si>
    <t>Darmstadt 98</t>
  </si>
  <si>
    <t>Arminia Bielefeld</t>
  </si>
  <si>
    <t>Sandhausen</t>
  </si>
  <si>
    <t>MSV Duisburg</t>
  </si>
  <si>
    <t>Magdeburg</t>
  </si>
  <si>
    <t>Ingolstadt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</si>
  <si>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</si>
  <si>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</si>
  <si>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</si>
  <si>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</si>
  <si>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</si>
  <si>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</si>
  <si>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</si>
  <si>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</si>
  <si>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Hellas Verona</t>
  </si>
  <si>
    <t>Calcio Padova</t>
  </si>
  <si>
    <t>Ascoli</t>
  </si>
  <si>
    <t>Cosenza</t>
  </si>
  <si>
    <t>Cittadella</t>
  </si>
  <si>
    <t>Crotone</t>
  </si>
  <si>
    <t>Foggia</t>
  </si>
  <si>
    <t>Carpi</t>
  </si>
  <si>
    <t>Benevento</t>
  </si>
  <si>
    <t>Lecce</t>
  </si>
  <si>
    <t>Auxerre</t>
  </si>
  <si>
    <t>Valenciennes</t>
  </si>
  <si>
    <t>Béziers</t>
  </si>
  <si>
    <t>Nancy</t>
  </si>
  <si>
    <t>Châteauroux</t>
  </si>
  <si>
    <t>Clermont</t>
  </si>
  <si>
    <t>Le Havre</t>
  </si>
  <si>
    <t>Lorient</t>
  </si>
  <si>
    <t>Lens</t>
  </si>
  <si>
    <t>Orléans</t>
  </si>
  <si>
    <t>Metz</t>
  </si>
  <si>
    <t>Brest</t>
  </si>
  <si>
    <t>Niort</t>
  </si>
  <si>
    <t>Red Star</t>
  </si>
  <si>
    <t>Paris</t>
  </si>
  <si>
    <t>Gazélec Ajaccio</t>
  </si>
  <si>
    <t>Sochaux</t>
  </si>
  <si>
    <t>Grenoble Foot 38</t>
  </si>
  <si>
    <t>Troyes</t>
  </si>
  <si>
    <t>Ajaccio</t>
  </si>
  <si>
    <t>Estoril</t>
  </si>
  <si>
    <t>Famalicão</t>
  </si>
  <si>
    <t>Farense</t>
  </si>
  <si>
    <t>Academico Viseu</t>
  </si>
  <si>
    <t>Paços de Ferreira</t>
  </si>
  <si>
    <t>Cova Piedade</t>
  </si>
  <si>
    <t>Sporting Covilhã</t>
  </si>
  <si>
    <t>Mafra</t>
  </si>
  <si>
    <t>Porto II</t>
  </si>
  <si>
    <t>Varzim</t>
  </si>
  <si>
    <t>Académica</t>
  </si>
  <si>
    <t>UD Oliveirense</t>
  </si>
  <si>
    <t>Arouca</t>
  </si>
  <si>
    <t>Penafiel</t>
  </si>
  <si>
    <t>Leixões</t>
  </si>
  <si>
    <t>Sporting Braga II</t>
  </si>
  <si>
    <t>Benfica II</t>
  </si>
  <si>
    <t>Extremadura UD</t>
  </si>
  <si>
    <t>Mallorca</t>
  </si>
  <si>
    <t>Rayo Majadahonda</t>
  </si>
  <si>
    <t>Reus Deportiu</t>
  </si>
  <si>
    <t>Osasuna</t>
  </si>
  <si>
    <t>Real Oviedo</t>
  </si>
  <si>
    <t>Tenerife</t>
  </si>
  <si>
    <t>Real Zaragoza</t>
  </si>
  <si>
    <t>Almería</t>
  </si>
  <si>
    <t>Albacete</t>
  </si>
  <si>
    <t>Granada</t>
  </si>
  <si>
    <t>Alcorcón</t>
  </si>
  <si>
    <t>Sporting Gijón</t>
  </si>
  <si>
    <t>Cádiz</t>
  </si>
  <si>
    <t>Córdoba</t>
  </si>
  <si>
    <t>Málaga</t>
  </si>
  <si>
    <t>Elche</t>
  </si>
  <si>
    <t>Numancia</t>
  </si>
  <si>
    <t>Las Palmas</t>
  </si>
  <si>
    <t>Lugo</t>
  </si>
  <si>
    <t>Celtic</t>
  </si>
  <si>
    <t>Livingston</t>
  </si>
  <si>
    <t>Hearts</t>
  </si>
  <si>
    <t>Hibernian</t>
  </si>
  <si>
    <t>Motherwell</t>
  </si>
  <si>
    <t>Rangers</t>
  </si>
  <si>
    <t>St. Mirren</t>
  </si>
  <si>
    <t>Kilmarnock</t>
  </si>
  <si>
    <t>St. Johnstone</t>
  </si>
  <si>
    <t>Dundee</t>
  </si>
  <si>
    <t>Aberdeen</t>
  </si>
  <si>
    <t>Vitória Guimarães II</t>
  </si>
  <si>
    <t>Deportivo La Coruña</t>
  </si>
  <si>
    <t>Gimnàstic Tarragona</t>
  </si>
  <si>
    <t>Hamilton Academical</t>
  </si>
  <si>
    <t>Greenock Morton</t>
  </si>
  <si>
    <t>Queen of the South</t>
  </si>
  <si>
    <t>Dundee United</t>
  </si>
  <si>
    <t>Ayr United</t>
  </si>
  <si>
    <t>Partick Thistle</t>
  </si>
  <si>
    <t>Ross County</t>
  </si>
  <si>
    <t>Alloa Athletic</t>
  </si>
  <si>
    <t>Falkirk</t>
  </si>
  <si>
    <t>Inverness CT</t>
  </si>
  <si>
    <t>Dunfermline Athletic</t>
  </si>
  <si>
    <t>Adelaide United</t>
  </si>
  <si>
    <t>Sydney</t>
  </si>
  <si>
    <t>Newcastle Jets</t>
  </si>
  <si>
    <t>Melbourne City</t>
  </si>
  <si>
    <t>Perth Glory</t>
  </si>
  <si>
    <t>Melbourne Victory</t>
  </si>
  <si>
    <t>Wellington Phoenix</t>
  </si>
  <si>
    <t>Brisbane Roar</t>
  </si>
  <si>
    <t>Central Coast Mariners</t>
  </si>
  <si>
    <t>Western Sydney Wanderers</t>
  </si>
  <si>
    <t xml:space="preserve">  </t>
  </si>
  <si>
    <t>Cerezo Osaka</t>
  </si>
  <si>
    <t>Vissel Kobe</t>
  </si>
  <si>
    <t>Vegalta Sendai</t>
  </si>
  <si>
    <t>Urawa Reds</t>
  </si>
  <si>
    <t>Kawasaki Frontale</t>
  </si>
  <si>
    <t>Tokyo</t>
  </si>
  <si>
    <t>Sanfrecce Hiroshima</t>
  </si>
  <si>
    <t>Shimizu S-Pulse</t>
  </si>
  <si>
    <t>Sagan Tosu</t>
  </si>
  <si>
    <t>Nagoya Grampus</t>
  </si>
  <si>
    <t>Kashima Antlers</t>
  </si>
  <si>
    <t>Oita Trinita</t>
  </si>
  <si>
    <t>Júbilo Iwata</t>
  </si>
  <si>
    <t>Matsumoto Yamaga</t>
  </si>
  <si>
    <t>Gamba Osaka</t>
  </si>
  <si>
    <t>Yokohama F. Marinos</t>
  </si>
  <si>
    <t>Shonan Bellmare</t>
  </si>
  <si>
    <t>Consadole Sapporo</t>
  </si>
  <si>
    <t>y</t>
  </si>
  <si>
    <t>n</t>
  </si>
  <si>
    <t>Osnabrück</t>
  </si>
  <si>
    <t>Wehen Wiesbaden</t>
  </si>
  <si>
    <t>Karlsruher SC</t>
  </si>
  <si>
    <t>Le Mans</t>
  </si>
  <si>
    <t>Chambly</t>
  </si>
  <si>
    <t>Rodez</t>
  </si>
  <si>
    <t>Casa Pia</t>
  </si>
  <si>
    <t>Arbroath</t>
  </si>
  <si>
    <t>Grêmio</t>
  </si>
  <si>
    <t>Santos</t>
  </si>
  <si>
    <t>Atlético Mineiro</t>
  </si>
  <si>
    <t>Avaí</t>
  </si>
  <si>
    <t>Ceará</t>
  </si>
  <si>
    <t>CSA</t>
  </si>
  <si>
    <t>Palmeiras</t>
  </si>
  <si>
    <t>Fortaleza</t>
  </si>
  <si>
    <t>São Paulo</t>
  </si>
  <si>
    <t>Botafogo</t>
  </si>
  <si>
    <t>Flamengo</t>
  </si>
  <si>
    <t>Cruzeiro</t>
  </si>
  <si>
    <t>Fluminense</t>
  </si>
  <si>
    <t>Goiás</t>
  </si>
  <si>
    <t>Chapecoense</t>
  </si>
  <si>
    <t>Internacional</t>
  </si>
  <si>
    <t>Bahia</t>
  </si>
  <si>
    <t>Corinthians</t>
  </si>
  <si>
    <t>Athletico Paranaense</t>
  </si>
  <si>
    <t>Vasco da Gama</t>
  </si>
  <si>
    <t>Shandong Luneng</t>
  </si>
  <si>
    <t>Beijing Renhe</t>
  </si>
  <si>
    <t>Guangzhou Evergrande</t>
  </si>
  <si>
    <t>Tianjin Tianhai</t>
  </si>
  <si>
    <t>Shanghai Shenhua</t>
  </si>
  <si>
    <t>Shanghai SIPG</t>
  </si>
  <si>
    <t>Wuhan Zall</t>
  </si>
  <si>
    <t>Beijing Guoan</t>
  </si>
  <si>
    <t>Chongqing Dangdai Lifan</t>
  </si>
  <si>
    <t>Guangzhou R&amp;F</t>
  </si>
  <si>
    <t>Shenzhen</t>
  </si>
  <si>
    <t>Hebei CFFC</t>
  </si>
  <si>
    <t>Henan Jianye</t>
  </si>
  <si>
    <t>Dalian Yifang</t>
  </si>
  <si>
    <t>Jiangsu Suning</t>
  </si>
  <si>
    <t>Tianjin Teda</t>
  </si>
  <si>
    <t>SønderjyskE</t>
  </si>
  <si>
    <t>Randers</t>
  </si>
  <si>
    <t>Midtjylland</t>
  </si>
  <si>
    <t>Esbjerg</t>
  </si>
  <si>
    <t>Brøndby</t>
  </si>
  <si>
    <t>Silkeborg</t>
  </si>
  <si>
    <t>OB</t>
  </si>
  <si>
    <t>København</t>
  </si>
  <si>
    <t>Horsens</t>
  </si>
  <si>
    <t>Nordsjælland</t>
  </si>
  <si>
    <t>Hobro</t>
  </si>
  <si>
    <t>AGF</t>
  </si>
  <si>
    <t>Lyngby</t>
  </si>
  <si>
    <t>AaB</t>
  </si>
  <si>
    <t>Odd</t>
  </si>
  <si>
    <t>Brann</t>
  </si>
  <si>
    <t>Vålerenga</t>
  </si>
  <si>
    <t>Mjøndalen</t>
  </si>
  <si>
    <t>Ranheim</t>
  </si>
  <si>
    <t>Tromsø</t>
  </si>
  <si>
    <t>Sarpsborg 08</t>
  </si>
  <si>
    <t>Molde</t>
  </si>
  <si>
    <t>Strømsgodset</t>
  </si>
  <si>
    <t>Haugesund</t>
  </si>
  <si>
    <t>Viking</t>
  </si>
  <si>
    <t>Kristiansund</t>
  </si>
  <si>
    <t>Bodø / Glimt</t>
  </si>
  <si>
    <t>Rosenborg</t>
  </si>
  <si>
    <t>Stabæk</t>
  </si>
  <si>
    <t>Lillestrøm</t>
  </si>
  <si>
    <t>Zenit</t>
  </si>
  <si>
    <t>Tambov</t>
  </si>
  <si>
    <t>Spartak Moskva</t>
  </si>
  <si>
    <t>Sochi</t>
  </si>
  <si>
    <t>Rostov</t>
  </si>
  <si>
    <t>Orenburg</t>
  </si>
  <si>
    <t>Lokomotiv Moskva</t>
  </si>
  <si>
    <t>Rubin Kazan</t>
  </si>
  <si>
    <t>Akhmat Grozny</t>
  </si>
  <si>
    <t>Krasnodar</t>
  </si>
  <si>
    <t>Arsenal Tula</t>
  </si>
  <si>
    <t>Dinamo Moskva</t>
  </si>
  <si>
    <t>Krylya Sovetov</t>
  </si>
  <si>
    <t>CSKA Moskva</t>
  </si>
  <si>
    <t>Ural</t>
  </si>
  <si>
    <t>Ufa</t>
  </si>
  <si>
    <t>Bohemians</t>
  </si>
  <si>
    <t>Finn Harps</t>
  </si>
  <si>
    <t>Derry City</t>
  </si>
  <si>
    <t>UCD</t>
  </si>
  <si>
    <t>Dundalk</t>
  </si>
  <si>
    <t>Sligo Rovers</t>
  </si>
  <si>
    <t>St Patrick's Athl.</t>
  </si>
  <si>
    <t>Cork City</t>
  </si>
  <si>
    <t>Waterford</t>
  </si>
  <si>
    <t>Shamrock Rovers</t>
  </si>
  <si>
    <t>Rapid Wien</t>
  </si>
  <si>
    <t>Salzburg</t>
  </si>
  <si>
    <t>Admira</t>
  </si>
  <si>
    <t>Wolfsberger AC</t>
  </si>
  <si>
    <t>Swarovski Tirol</t>
  </si>
  <si>
    <t>Austria Wien</t>
  </si>
  <si>
    <t>Mattersburg</t>
  </si>
  <si>
    <t>Hartberg</t>
  </si>
  <si>
    <t>Sturm Graz</t>
  </si>
  <si>
    <t>St. Pölten</t>
  </si>
  <si>
    <t>LASK</t>
  </si>
  <si>
    <t>Rheindorf Altach</t>
  </si>
  <si>
    <t>Genk</t>
  </si>
  <si>
    <t>Kortrijk</t>
  </si>
  <si>
    <t>Cercle Brugge</t>
  </si>
  <si>
    <t>Standard Liège</t>
  </si>
  <si>
    <t>Sint-Truiden</t>
  </si>
  <si>
    <t>Royal Excel Mouscron</t>
  </si>
  <si>
    <t>Waasland-Beveren</t>
  </si>
  <si>
    <t>Club Brugge</t>
  </si>
  <si>
    <t>Anderlecht</t>
  </si>
  <si>
    <t>KV Oostende</t>
  </si>
  <si>
    <t>Zulte-Waregem</t>
  </si>
  <si>
    <t>Mechelen</t>
  </si>
  <si>
    <t>Sporting Charleroi</t>
  </si>
  <si>
    <t>Gent</t>
  </si>
  <si>
    <t>AS Eupen</t>
  </si>
  <si>
    <t>Antwerp</t>
  </si>
  <si>
    <t>Sparta Praha</t>
  </si>
  <si>
    <t>Slovácko</t>
  </si>
  <si>
    <t>Zlín</t>
  </si>
  <si>
    <t>Slavia Praha</t>
  </si>
  <si>
    <t>Viktoria Plzeň</t>
  </si>
  <si>
    <t>Sigma Olomouc</t>
  </si>
  <si>
    <t>Baník Ostrava</t>
  </si>
  <si>
    <t>Slovan Liberec</t>
  </si>
  <si>
    <t>Mladá Boleslav</t>
  </si>
  <si>
    <t>Karviná</t>
  </si>
  <si>
    <t>Příbram</t>
  </si>
  <si>
    <t>Teplice</t>
  </si>
  <si>
    <t>Jablonec</t>
  </si>
  <si>
    <t>Bohemians 1905</t>
  </si>
  <si>
    <t>České Budějovice</t>
  </si>
  <si>
    <t>Opava</t>
  </si>
  <si>
    <t>Gorica</t>
  </si>
  <si>
    <t>Inter Zaprešić</t>
  </si>
  <si>
    <t>Osijek</t>
  </si>
  <si>
    <t>Slaven Koprivnica</t>
  </si>
  <si>
    <t>Dinamo Zagreb</t>
  </si>
  <si>
    <t>Lokomotiva Zagreb</t>
  </si>
  <si>
    <t>Rijeka</t>
  </si>
  <si>
    <t>Varaždin</t>
  </si>
  <si>
    <t>Hajduk Split</t>
  </si>
  <si>
    <t>Istra 1961</t>
  </si>
  <si>
    <t>Racing Club</t>
  </si>
  <si>
    <t>Unión</t>
  </si>
  <si>
    <t>Colón</t>
  </si>
  <si>
    <t>Patronato</t>
  </si>
  <si>
    <t>San Lorenzo</t>
  </si>
  <si>
    <t>Godoy Cruz</t>
  </si>
  <si>
    <t>Lanús</t>
  </si>
  <si>
    <t>Gimnasia La Plata</t>
  </si>
  <si>
    <t>Argentinos Juniors</t>
  </si>
  <si>
    <t>River Plate</t>
  </si>
  <si>
    <t>Estudiantes</t>
  </si>
  <si>
    <t>Aldosivi</t>
  </si>
  <si>
    <t>Newell's Old Boys</t>
  </si>
  <si>
    <t>Central Córdoba SdE</t>
  </si>
  <si>
    <t>Talleres de Córdoba</t>
  </si>
  <si>
    <t>Vélez Sarsfield</t>
  </si>
  <si>
    <t>Defensa y Justicia</t>
  </si>
  <si>
    <t>Independiente</t>
  </si>
  <si>
    <t>Boca Juniors</t>
  </si>
  <si>
    <t>Huracán</t>
  </si>
  <si>
    <t>Banfield</t>
  </si>
  <si>
    <t>Atlético Tucumán</t>
  </si>
  <si>
    <t>Rosario Central</t>
  </si>
  <si>
    <t>Helsingborg</t>
  </si>
  <si>
    <t>Norrköping</t>
  </si>
  <si>
    <t>Elfsborg</t>
  </si>
  <si>
    <t>Hammarby</t>
  </si>
  <si>
    <t>Falkenberg</t>
  </si>
  <si>
    <t>Örebro</t>
  </si>
  <si>
    <t>Kalmar</t>
  </si>
  <si>
    <t>Sirius</t>
  </si>
  <si>
    <t>Malmö FF</t>
  </si>
  <si>
    <t>Häcken</t>
  </si>
  <si>
    <t>Djurgården</t>
  </si>
  <si>
    <t>GIF Sundsvall</t>
  </si>
  <si>
    <t>AIK</t>
  </si>
  <si>
    <t>Östersunds FK</t>
  </si>
  <si>
    <t>AFC Eskilstuna</t>
  </si>
  <si>
    <t>IFK Göteborg</t>
  </si>
  <si>
    <t>Sion</t>
  </si>
  <si>
    <t>Basel</t>
  </si>
  <si>
    <t>Thun</t>
  </si>
  <si>
    <t>Neuchâtel Xamax</t>
  </si>
  <si>
    <t>St. Gallen</t>
  </si>
  <si>
    <t>Luzern</t>
  </si>
  <si>
    <t>Young Boys</t>
  </si>
  <si>
    <t>Servette</t>
  </si>
  <si>
    <t>Zürich</t>
  </si>
  <si>
    <t>Lugano</t>
  </si>
  <si>
    <t>KuPS</t>
  </si>
  <si>
    <t>RoPS</t>
  </si>
  <si>
    <t>HJK</t>
  </si>
  <si>
    <t>Inter Turku</t>
  </si>
  <si>
    <t>SJK</t>
  </si>
  <si>
    <t>HIFK</t>
  </si>
  <si>
    <t>Honka</t>
  </si>
  <si>
    <t>KPV</t>
  </si>
  <si>
    <t>Ilves</t>
  </si>
  <si>
    <t>Lahti</t>
  </si>
  <si>
    <t>Mariehamn</t>
  </si>
  <si>
    <t>VPS</t>
  </si>
  <si>
    <t>Gil Vicente</t>
  </si>
  <si>
    <t>Trapani</t>
  </si>
  <si>
    <t>Juve Stabia</t>
  </si>
  <si>
    <t>Pisa</t>
  </si>
  <si>
    <t>Pordenone</t>
  </si>
  <si>
    <t>Virtus Entella</t>
  </si>
  <si>
    <t>Livorno</t>
  </si>
  <si>
    <t>Ponferradina</t>
  </si>
  <si>
    <t>Fuenlabrada</t>
  </si>
  <si>
    <t>Racing Santander</t>
  </si>
  <si>
    <t>Mirandés</t>
  </si>
  <si>
    <t>Vilafranquense</t>
  </si>
  <si>
    <t>Western United</t>
  </si>
  <si>
    <t>Sivasspor</t>
  </si>
  <si>
    <t>Beşiktaş</t>
  </si>
  <si>
    <t>Fenerbahçe</t>
  </si>
  <si>
    <t>Gazişehir Gaziantep</t>
  </si>
  <si>
    <t>Yeni Malatyaspor</t>
  </si>
  <si>
    <t>İstanbul Başakşehir</t>
  </si>
  <si>
    <t>Gençlerbirliği</t>
  </si>
  <si>
    <t>Rizespor</t>
  </si>
  <si>
    <t>Kasımpaşa</t>
  </si>
  <si>
    <t>Trabzonspor</t>
  </si>
  <si>
    <t>Kayserispor</t>
  </si>
  <si>
    <t>Alanyaspor</t>
  </si>
  <si>
    <t>Konyaspor</t>
  </si>
  <si>
    <t>Ankaragücü</t>
  </si>
  <si>
    <t>Denizlispor</t>
  </si>
  <si>
    <t>Galatasaray</t>
  </si>
  <si>
    <t>Göztepe</t>
  </si>
  <si>
    <t>Antalyaspor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</si>
</sst>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  <xf numFmtId="0" fontId="0" fillId="0" borderId="1" xfId="0" applyNumberFormat="1" applyFont="1" applyBorder="1" applyAlignment="1"/>
    <xf numFmtId="2" fontId="0" fillId="0" borderId="0" xfId="0" applyNumberFormat="1" applyAlignment="1"/>
    <xf numFmtId="10" fontId="0" fillId="0" borderId="0" xfId="0" applyNumberFormat="1" applyAlignment="1"/>
    <xf numFmtId="10" fontId="0" fillId="0" borderId="0" xfId="1" applyNumberFormat="1" applyFont="1" applyAlignment="1"/>
    <xf numFmtId="0" fontId="0" fillId="0" borderId="2" xfId="0" applyBorder="1" applyAlignment="1"/>
    <xf numFmtId="2" fontId="0" fillId="0" borderId="2" xfId="0" applyNumberFormat="1" applyBorder="1" applyAlignment="1"/>
    <xf numFmtId="10" fontId="0" fillId="0" borderId="2" xfId="1" applyNumberFormat="1" applyFont="1" applyBorder="1" applyAlignment="1"/>
    <xf numFmtId="10" fontId="0" fillId="0" borderId="2" xfId="0" applyNumberFormat="1" applyBorder="1" applyAlignment="1"/>
    <xf numFmtId="0" fontId="1" fillId="0" borderId="3" xfId="0" applyFont="1" applyBorder="1" applyAlignment="1"/>
    <xf numFmtId="2" fontId="0" fillId="0" borderId="4" xfId="0" applyNumberFormat="1" applyBorder="1" applyAlignment="1"/>
    <xf numFmtId="0" fontId="0" fillId="0" borderId="4" xfId="0" applyBorder="1" applyAlignment="1"/>
    <xf numFmtId="10" fontId="0" fillId="0" borderId="4" xfId="1" applyNumberFormat="1" applyFont="1" applyBorder="1" applyAlignment="1"/>
    <xf numFmtId="0" fontId="0" fillId="2" borderId="5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3" borderId="7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/>
    <xf numFmtId="0" fontId="3" fillId="0" borderId="8" xfId="0" applyFont="1" applyBorder="1"/>
    <xf numFmtId="2" fontId="3" fillId="0" borderId="9" xfId="0" applyNumberFormat="1" applyFont="1" applyBorder="1"/>
    <xf numFmtId="0" fontId="3" fillId="0" borderId="10" xfId="0" applyFont="1" applyBorder="1" applyAlignment="1">
      <alignment horizontal="right"/>
    </xf>
    <xf numFmtId="10" fontId="3" fillId="0" borderId="9" xfId="0" applyNumberFormat="1" applyFont="1" applyBorder="1"/>
    <xf numFmtId="0" fontId="3" fillId="0" borderId="10" xfId="0" applyFont="1" applyFill="1" applyBorder="1" applyAlignment="1">
      <alignment horizontal="right"/>
    </xf>
    <xf numFmtId="0" fontId="3" fillId="0" borderId="8" xfId="0" applyFont="1" applyFill="1" applyBorder="1"/>
    <xf numFmtId="0" fontId="3" fillId="0" borderId="2" xfId="0" applyFont="1" applyFill="1" applyBorder="1"/>
    <xf numFmtId="2" fontId="3" fillId="0" borderId="0" xfId="0" applyNumberFormat="1" applyFont="1" applyFill="1" applyBorder="1"/>
    <xf numFmtId="0" fontId="3" fillId="0" borderId="4" xfId="0" applyFont="1" applyFill="1" applyBorder="1" applyAlignment="1">
      <alignment horizontal="right"/>
    </xf>
    <xf numFmtId="10" fontId="3" fillId="0" borderId="0" xfId="0" applyNumberFormat="1" applyFont="1" applyFill="1" applyBorder="1"/>
    <xf numFmtId="0" fontId="3" fillId="0" borderId="11" xfId="0" applyFont="1" applyFill="1" applyBorder="1"/>
    <xf numFmtId="10" fontId="3" fillId="0" borderId="12" xfId="0" applyNumberFormat="1" applyFont="1" applyFill="1" applyBorder="1"/>
    <xf numFmtId="0" fontId="3" fillId="0" borderId="13" xfId="0" applyFont="1" applyFill="1" applyBorder="1" applyAlignment="1">
      <alignment horizontal="right"/>
    </xf>
    <xf numFmtId="2" fontId="3" fillId="0" borderId="12" xfId="0" applyNumberFormat="1" applyFont="1" applyFill="1" applyBorder="1"/>
    <xf numFmtId="2" fontId="3" fillId="0" borderId="0" xfId="0" applyNumberFormat="1" applyFont="1" applyBorder="1"/>
    <xf numFmtId="2" fontId="3" fillId="0" borderId="12" xfId="0" applyNumberFormat="1" applyFont="1" applyBorder="1"/>
    <xf numFmtId="0" fontId="3" fillId="0" borderId="5" xfId="0" applyFont="1" applyBorder="1" applyAlignment="1"/>
    <xf numFmtId="0" fontId="3" fillId="0" borderId="7" xfId="0" applyFont="1" applyBorder="1"/>
    <xf numFmtId="0" fontId="3" fillId="0" borderId="5" xfId="0" applyFont="1" applyBorder="1" applyAlignment="1">
      <alignment horizontal="right"/>
    </xf>
    <xf numFmtId="0" fontId="4" fillId="0" borderId="1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10" fontId="3" fillId="0" borderId="0" xfId="0" applyNumberFormat="1" applyFont="1" applyBorder="1"/>
    <xf numFmtId="10" fontId="3" fillId="0" borderId="12" xfId="0" applyNumberFormat="1" applyFont="1" applyBorder="1"/>
    <xf numFmtId="164" fontId="0" fillId="0" borderId="0" xfId="0" applyNumberFormat="1"/>
    <xf numFmtId="0" fontId="3" fillId="0" borderId="0" xfId="0" applyFont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2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165" fontId="3" fillId="0" borderId="0" xfId="1" applyNumberFormat="1" applyFont="1" applyBorder="1" applyAlignment="1">
      <alignment vertical="center"/>
    </xf>
    <xf numFmtId="165" fontId="3" fillId="0" borderId="0" xfId="1" applyNumberFormat="1" applyFont="1" applyFill="1" applyBorder="1" applyAlignment="1">
      <alignment vertical="center"/>
    </xf>
    <xf numFmtId="2" fontId="3" fillId="0" borderId="3" xfId="0" applyNumberFormat="1" applyFont="1" applyBorder="1" applyAlignment="1">
      <alignment horizontal="center" vertical="center" wrapText="1"/>
    </xf>
    <xf numFmtId="2" fontId="3" fillId="0" borderId="0" xfId="1" applyNumberFormat="1" applyFont="1" applyBorder="1" applyAlignment="1">
      <alignment vertical="center"/>
    </xf>
    <xf numFmtId="2" fontId="3" fillId="0" borderId="0" xfId="0" applyNumberFormat="1" applyFont="1" applyAlignment="1">
      <alignment vertical="center"/>
    </xf>
    <xf numFmtId="0" fontId="0" fillId="0" borderId="0" xfId="0" applyFill="1"/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3">
    <dxf>
      <numFmt numFmtId="164" formatCode="[$-F800]dddd\,\ mmmm\ dd\,\ yyyy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6C858CB-DDF6-4301-AEB7-CD4D1C197593}" autoFormatId="16" applyNumberFormats="0" applyBorderFormats="0" applyFontFormats="0" applyPatternFormats="0" applyAlignmentFormats="0" applyWidthHeightFormats="0">
  <queryTableRefresh nextId="27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DCB9F8-6810-42F3-939C-E06DDB73D88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17808A-0AF6-4E44-BD7D-673433C188E7}" name="Stats" displayName="Stats" ref="A1:Y1385" tableType="queryTable" totalsRowShown="0">
  <autoFilter ref="A1:Y1385" xr:uid="{1A4C3A97-BF6B-4687-AC1E-D09FD490A1D0}">
    <filterColumn colId="20">
      <filters blank="1"/>
    </filterColumn>
  </autoFilter>
  <tableColumns count="25">
    <tableColumn id="1" xr3:uid="{3B7FB8C7-3257-4ABD-A961-AE48E0EC9284}" uniqueName="1" name="Column1" queryTableFieldId="1" dataDxfId="12"/>
    <tableColumn id="2" xr3:uid="{12DB033A-E5D0-4197-A5F1-9D7B36F930F3}" uniqueName="2" name="Column2" queryTableFieldId="2" dataDxfId="11"/>
    <tableColumn id="3" xr3:uid="{4F3345FF-F0C8-4A85-A5E2-02CD40C7F704}" uniqueName="3" name="Column3" queryTableFieldId="3"/>
    <tableColumn id="4" xr3:uid="{8E1758C4-5317-4F87-9B69-EDEEBCB5D7F3}" uniqueName="4" name="Column4" queryTableFieldId="4"/>
    <tableColumn id="5" xr3:uid="{A0F088EC-A614-4803-9663-B3982BD36BEE}" uniqueName="5" name="Column5" queryTableFieldId="5"/>
    <tableColumn id="6" xr3:uid="{926BCDC9-1439-4699-9C29-988E302255A1}" uniqueName="6" name="Column6" queryTableFieldId="6"/>
    <tableColumn id="7" xr3:uid="{5CE81C02-9DA0-49D5-8EFD-765155D7599D}" uniqueName="7" name="Column7" queryTableFieldId="7" dataDxfId="10"/>
    <tableColumn id="8" xr3:uid="{84EDF8B9-C928-4FF4-A2FF-4A72F0B51C8E}" uniqueName="8" name="Column8" queryTableFieldId="8"/>
    <tableColumn id="9" xr3:uid="{9F15D1DD-9866-4124-938C-6607050A6313}" uniqueName="9" name="Column9" queryTableFieldId="9"/>
    <tableColumn id="10" xr3:uid="{635F7EA8-BF24-4EC9-82FF-31CF1ACB3EB1}" uniqueName="10" name="Column10" queryTableFieldId="10"/>
    <tableColumn id="11" xr3:uid="{0A4359C5-3879-496C-8FC2-DAA7B1632F10}" uniqueName="11" name="Column11" queryTableFieldId="11"/>
    <tableColumn id="12" xr3:uid="{1E1DE1B2-8975-4C8F-9E0D-F575CF59DD49}" uniqueName="12" name="Column12" queryTableFieldId="12"/>
    <tableColumn id="13" xr3:uid="{0224EEE8-1567-424C-A137-FCC77487D681}" uniqueName="13" name="Column13" queryTableFieldId="13"/>
    <tableColumn id="14" xr3:uid="{299CDA7B-CBB1-48F2-9637-4062240AD526}" uniqueName="14" name="Column14" queryTableFieldId="14"/>
    <tableColumn id="15" xr3:uid="{9E711F02-C450-4388-8524-3E14E7F5D2D4}" uniqueName="15" name="Column15" queryTableFieldId="15"/>
    <tableColumn id="16" xr3:uid="{ABCB2B09-4DD8-44AC-9785-660CDAC04F63}" uniqueName="16" name="Column16" queryTableFieldId="16"/>
    <tableColumn id="17" xr3:uid="{808FDDD8-4670-4071-A9E8-AF5313AFC841}" uniqueName="17" name="Column17" queryTableFieldId="17"/>
    <tableColumn id="18" xr3:uid="{233FB527-DB09-4CE4-9064-071653C3F57D}" uniqueName="18" name="Column18" queryTableFieldId="18"/>
    <tableColumn id="19" xr3:uid="{9E1FD757-92EE-4350-9C33-DCD7CEC56159}" uniqueName="19" name="Column19" queryTableFieldId="19"/>
    <tableColumn id="20" xr3:uid="{CDEF85FC-64F6-410B-9BEA-35497F020908}" uniqueName="20" name="Column20" queryTableFieldId="20"/>
    <tableColumn id="21" xr3:uid="{54600E70-C55E-41ED-9170-DABB1C866994}" uniqueName="21" name="Column21" queryTableFieldId="21"/>
    <tableColumn id="22" xr3:uid="{620C2843-5605-4C65-8710-AFC49AC46774}" uniqueName="22" name="Column22" queryTableFieldId="22"/>
    <tableColumn id="23" xr3:uid="{6D4D2C4D-F80F-4993-9232-14A924A6241A}" uniqueName="23" name="Column23" queryTableFieldId="23"/>
    <tableColumn id="24" xr3:uid="{426CD62A-6737-4ABE-A0F4-0B7D28A4BBCD}" uniqueName="24" name="Column24" queryTableFieldId="24"/>
    <tableColumn id="25" xr3:uid="{1A3AE6FC-189F-4E43-9E75-42A3D7569A90}" uniqueName="25" name="Column25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56046F-0EA8-41B9-AB45-5366448DF800}" name="Fixtures" displayName="Fixtures" ref="A1:D5422" tableType="queryTable" totalsRowShown="0">
  <autoFilter ref="A1:D5422" xr:uid="{DF36134F-C5A1-4B3A-90DB-3E7D33F4BB98}"/>
  <sortState xmlns:xlrd2="http://schemas.microsoft.com/office/spreadsheetml/2017/richdata2" ref="A2:D5422">
    <sortCondition ref="D1:D5422"/>
  </sortState>
  <tableColumns count="4">
    <tableColumn id="1" xr3:uid="{F88A13B9-DA5E-40C0-9615-52832A75AAE6}" uniqueName="1" name="Column1" queryTableFieldId="1" dataDxfId="2"/>
    <tableColumn id="2" xr3:uid="{11923DC5-9689-49EB-8C26-A7EDA77C84DE}" uniqueName="2" name="Column2" queryTableFieldId="2" dataDxfId="1"/>
    <tableColumn id="3" xr3:uid="{E5D3AC1F-62A6-4C57-BF44-24BFF5EB8D2E}" uniqueName="3" name="Column3" queryTableFieldId="3"/>
    <tableColumn id="4" xr3:uid="{7D251279-58EA-44C1-8A66-917142876B3C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1529-7DE0-435E-BC21-5E204ED071AD}">
  <dimension ref="A1:G600"/>
  <sheetViews>
    <sheetView topLeftCell="A561" workbookViewId="0">
      <selection activeCell="G1" sqref="G1:G600"/>
    </sheetView>
  </sheetViews>
  <sheetFormatPr defaultRowHeight="14.4" x14ac:dyDescent="0.3"/>
  <sheetData>
    <row r="1" spans="1:7" x14ac:dyDescent="0.3">
      <c r="A1" t="s">
        <v>527</v>
      </c>
      <c r="D1" s="1"/>
      <c r="G1" t="s">
        <v>527</v>
      </c>
    </row>
    <row r="2" spans="1:7" x14ac:dyDescent="0.3">
      <c r="A2" t="s">
        <v>387</v>
      </c>
      <c r="D2" s="1"/>
      <c r="G2" t="s">
        <v>424</v>
      </c>
    </row>
    <row r="3" spans="1:7" x14ac:dyDescent="0.3">
      <c r="A3" t="s">
        <v>380</v>
      </c>
      <c r="D3" s="1"/>
      <c r="G3" t="s">
        <v>387</v>
      </c>
    </row>
    <row r="4" spans="1:7" x14ac:dyDescent="0.3">
      <c r="A4" t="s">
        <v>439</v>
      </c>
      <c r="D4" s="1"/>
      <c r="G4" t="s">
        <v>380</v>
      </c>
    </row>
    <row r="5" spans="1:7" x14ac:dyDescent="0.3">
      <c r="A5" t="s">
        <v>572</v>
      </c>
      <c r="D5" s="1"/>
      <c r="G5" t="s">
        <v>203</v>
      </c>
    </row>
    <row r="6" spans="1:7" x14ac:dyDescent="0.3">
      <c r="A6" t="s">
        <v>162</v>
      </c>
      <c r="D6" s="1"/>
      <c r="G6" t="s">
        <v>439</v>
      </c>
    </row>
    <row r="7" spans="1:7" x14ac:dyDescent="0.3">
      <c r="A7" t="s">
        <v>3</v>
      </c>
      <c r="D7" s="1"/>
      <c r="G7" t="s">
        <v>572</v>
      </c>
    </row>
    <row r="8" spans="1:7" x14ac:dyDescent="0.3">
      <c r="A8" t="s">
        <v>661</v>
      </c>
      <c r="D8" s="1"/>
      <c r="G8" t="s">
        <v>162</v>
      </c>
    </row>
    <row r="9" spans="1:7" x14ac:dyDescent="0.3">
      <c r="A9" t="s">
        <v>525</v>
      </c>
      <c r="D9" s="1"/>
      <c r="G9" t="s">
        <v>3</v>
      </c>
    </row>
    <row r="10" spans="1:7" x14ac:dyDescent="0.3">
      <c r="A10" t="s">
        <v>659</v>
      </c>
      <c r="D10" s="1"/>
      <c r="G10" t="s">
        <v>661</v>
      </c>
    </row>
    <row r="11" spans="1:7" x14ac:dyDescent="0.3">
      <c r="A11" t="s">
        <v>376</v>
      </c>
      <c r="D11" s="1"/>
      <c r="G11" t="s">
        <v>216</v>
      </c>
    </row>
    <row r="12" spans="1:7" x14ac:dyDescent="0.3">
      <c r="A12" t="s">
        <v>138</v>
      </c>
      <c r="D12" s="1"/>
      <c r="G12" t="s">
        <v>525</v>
      </c>
    </row>
    <row r="13" spans="1:7" x14ac:dyDescent="0.3">
      <c r="A13" t="s">
        <v>139</v>
      </c>
      <c r="D13" s="1"/>
      <c r="G13" t="s">
        <v>659</v>
      </c>
    </row>
    <row r="14" spans="1:7" x14ac:dyDescent="0.3">
      <c r="A14" t="s">
        <v>552</v>
      </c>
      <c r="D14" s="1"/>
      <c r="G14" t="s">
        <v>376</v>
      </c>
    </row>
    <row r="15" spans="1:7" x14ac:dyDescent="0.3">
      <c r="A15" t="s">
        <v>709</v>
      </c>
      <c r="D15" s="1"/>
      <c r="G15" t="s">
        <v>138</v>
      </c>
    </row>
    <row r="16" spans="1:7" x14ac:dyDescent="0.3">
      <c r="A16" t="s">
        <v>403</v>
      </c>
      <c r="D16" s="1"/>
      <c r="G16" t="s">
        <v>139</v>
      </c>
    </row>
    <row r="17" spans="1:7" x14ac:dyDescent="0.3">
      <c r="A17" t="s">
        <v>405</v>
      </c>
      <c r="D17" s="1"/>
      <c r="G17" t="s">
        <v>552</v>
      </c>
    </row>
    <row r="18" spans="1:7" x14ac:dyDescent="0.3">
      <c r="A18" t="s">
        <v>635</v>
      </c>
      <c r="D18" s="1"/>
      <c r="G18" t="s">
        <v>709</v>
      </c>
    </row>
    <row r="19" spans="1:7" x14ac:dyDescent="0.3">
      <c r="A19" t="s">
        <v>142</v>
      </c>
      <c r="D19" s="1"/>
      <c r="G19" t="s">
        <v>403</v>
      </c>
    </row>
    <row r="20" spans="1:7" x14ac:dyDescent="0.3">
      <c r="A20" t="s">
        <v>402</v>
      </c>
      <c r="D20" s="1"/>
      <c r="G20" t="s">
        <v>405</v>
      </c>
    </row>
    <row r="21" spans="1:7" x14ac:dyDescent="0.3">
      <c r="A21" t="s">
        <v>295</v>
      </c>
      <c r="D21" s="1"/>
      <c r="G21" t="s">
        <v>635</v>
      </c>
    </row>
    <row r="22" spans="1:7" x14ac:dyDescent="0.3">
      <c r="A22" t="s">
        <v>590</v>
      </c>
      <c r="D22" s="1"/>
      <c r="G22" t="s">
        <v>435</v>
      </c>
    </row>
    <row r="23" spans="1:7" x14ac:dyDescent="0.3">
      <c r="A23" t="s">
        <v>285</v>
      </c>
      <c r="D23" s="1"/>
      <c r="G23" t="s">
        <v>142</v>
      </c>
    </row>
    <row r="24" spans="1:7" x14ac:dyDescent="0.3">
      <c r="A24" t="s">
        <v>711</v>
      </c>
      <c r="D24" s="1"/>
      <c r="G24" t="s">
        <v>402</v>
      </c>
    </row>
    <row r="25" spans="1:7" x14ac:dyDescent="0.3">
      <c r="A25" t="s">
        <v>715</v>
      </c>
      <c r="D25" s="1"/>
      <c r="G25" t="s">
        <v>295</v>
      </c>
    </row>
    <row r="26" spans="1:7" x14ac:dyDescent="0.3">
      <c r="A26" t="s">
        <v>597</v>
      </c>
      <c r="D26" s="1"/>
      <c r="G26" t="s">
        <v>590</v>
      </c>
    </row>
    <row r="27" spans="1:7" x14ac:dyDescent="0.3">
      <c r="A27" t="s">
        <v>632</v>
      </c>
      <c r="D27" s="1"/>
      <c r="G27" t="s">
        <v>285</v>
      </c>
    </row>
    <row r="28" spans="1:7" x14ac:dyDescent="0.3">
      <c r="A28" t="s">
        <v>334</v>
      </c>
      <c r="D28" s="1"/>
      <c r="G28" t="s">
        <v>711</v>
      </c>
    </row>
    <row r="29" spans="1:7" x14ac:dyDescent="0.3">
      <c r="A29" t="s">
        <v>5</v>
      </c>
      <c r="D29" s="1"/>
      <c r="G29" t="s">
        <v>715</v>
      </c>
    </row>
    <row r="30" spans="1:7" x14ac:dyDescent="0.3">
      <c r="A30" t="s">
        <v>554</v>
      </c>
      <c r="D30" s="1"/>
      <c r="G30" t="s">
        <v>597</v>
      </c>
    </row>
    <row r="31" spans="1:7" x14ac:dyDescent="0.3">
      <c r="A31" t="s">
        <v>596</v>
      </c>
      <c r="D31" s="1"/>
      <c r="G31" t="s">
        <v>477</v>
      </c>
    </row>
    <row r="32" spans="1:7" x14ac:dyDescent="0.3">
      <c r="A32" t="s">
        <v>349</v>
      </c>
      <c r="D32" s="1"/>
      <c r="G32" t="s">
        <v>632</v>
      </c>
    </row>
    <row r="33" spans="1:7" x14ac:dyDescent="0.3">
      <c r="A33" t="s">
        <v>178</v>
      </c>
      <c r="D33" s="1"/>
      <c r="G33" t="s">
        <v>334</v>
      </c>
    </row>
    <row r="34" spans="1:7" x14ac:dyDescent="0.3">
      <c r="A34" t="s">
        <v>94</v>
      </c>
      <c r="D34" s="1"/>
      <c r="G34" t="s">
        <v>5</v>
      </c>
    </row>
    <row r="35" spans="1:7" x14ac:dyDescent="0.3">
      <c r="A35" t="s">
        <v>302</v>
      </c>
      <c r="D35" s="1"/>
      <c r="G35" t="s">
        <v>554</v>
      </c>
    </row>
    <row r="36" spans="1:7" x14ac:dyDescent="0.3">
      <c r="A36" t="s">
        <v>496</v>
      </c>
      <c r="D36" s="1"/>
      <c r="G36" t="s">
        <v>596</v>
      </c>
    </row>
    <row r="37" spans="1:7" x14ac:dyDescent="0.3">
      <c r="A37" t="s">
        <v>298</v>
      </c>
      <c r="D37" s="1"/>
      <c r="G37" t="s">
        <v>349</v>
      </c>
    </row>
    <row r="38" spans="1:7" x14ac:dyDescent="0.3">
      <c r="A38" t="s">
        <v>480</v>
      </c>
      <c r="D38" s="1"/>
      <c r="G38" t="s">
        <v>178</v>
      </c>
    </row>
    <row r="39" spans="1:7" x14ac:dyDescent="0.3">
      <c r="A39" t="s">
        <v>645</v>
      </c>
      <c r="D39" s="1"/>
      <c r="G39" t="s">
        <v>94</v>
      </c>
    </row>
    <row r="40" spans="1:7" x14ac:dyDescent="0.3">
      <c r="A40" t="s">
        <v>256</v>
      </c>
      <c r="D40" s="1"/>
      <c r="G40" t="s">
        <v>302</v>
      </c>
    </row>
    <row r="41" spans="1:7" x14ac:dyDescent="0.3">
      <c r="A41" t="s">
        <v>575</v>
      </c>
      <c r="D41" s="1"/>
      <c r="G41" t="s">
        <v>496</v>
      </c>
    </row>
    <row r="42" spans="1:7" x14ac:dyDescent="0.3">
      <c r="A42" t="s">
        <v>357</v>
      </c>
      <c r="D42" s="1"/>
      <c r="G42" t="s">
        <v>298</v>
      </c>
    </row>
    <row r="43" spans="1:7" x14ac:dyDescent="0.3">
      <c r="A43" t="s">
        <v>481</v>
      </c>
      <c r="D43" s="1"/>
      <c r="G43" t="s">
        <v>480</v>
      </c>
    </row>
    <row r="44" spans="1:7" x14ac:dyDescent="0.3">
      <c r="A44" t="s">
        <v>158</v>
      </c>
      <c r="D44" s="1"/>
      <c r="G44" t="s">
        <v>645</v>
      </c>
    </row>
    <row r="45" spans="1:7" x14ac:dyDescent="0.3">
      <c r="A45" t="s">
        <v>152</v>
      </c>
      <c r="D45" s="1"/>
      <c r="G45" t="s">
        <v>256</v>
      </c>
    </row>
    <row r="46" spans="1:7" x14ac:dyDescent="0.3">
      <c r="A46" t="s">
        <v>644</v>
      </c>
      <c r="D46" s="1"/>
      <c r="G46" t="s">
        <v>575</v>
      </c>
    </row>
    <row r="47" spans="1:7" x14ac:dyDescent="0.3">
      <c r="A47" t="s">
        <v>604</v>
      </c>
      <c r="D47" s="1"/>
      <c r="G47" t="s">
        <v>357</v>
      </c>
    </row>
    <row r="48" spans="1:7" x14ac:dyDescent="0.3">
      <c r="A48" t="s">
        <v>300</v>
      </c>
      <c r="D48" s="1"/>
      <c r="G48" t="s">
        <v>481</v>
      </c>
    </row>
    <row r="49" spans="1:7" x14ac:dyDescent="0.3">
      <c r="A49" t="s">
        <v>664</v>
      </c>
      <c r="D49" s="1"/>
      <c r="G49" t="s">
        <v>432</v>
      </c>
    </row>
    <row r="50" spans="1:7" x14ac:dyDescent="0.3">
      <c r="A50" t="s">
        <v>246</v>
      </c>
      <c r="D50" s="1"/>
      <c r="G50" t="s">
        <v>158</v>
      </c>
    </row>
    <row r="51" spans="1:7" x14ac:dyDescent="0.3">
      <c r="A51" t="s">
        <v>255</v>
      </c>
      <c r="D51" s="1"/>
      <c r="G51" t="s">
        <v>152</v>
      </c>
    </row>
    <row r="52" spans="1:7" x14ac:dyDescent="0.3">
      <c r="A52" t="s">
        <v>274</v>
      </c>
      <c r="D52" s="1"/>
      <c r="G52" t="s">
        <v>494</v>
      </c>
    </row>
    <row r="53" spans="1:7" x14ac:dyDescent="0.3">
      <c r="A53" t="s">
        <v>355</v>
      </c>
      <c r="D53" s="1"/>
      <c r="G53" t="s">
        <v>644</v>
      </c>
    </row>
    <row r="54" spans="1:7" x14ac:dyDescent="0.3">
      <c r="A54" t="s">
        <v>269</v>
      </c>
      <c r="D54" s="1"/>
      <c r="G54" t="s">
        <v>604</v>
      </c>
    </row>
    <row r="55" spans="1:7" x14ac:dyDescent="0.3">
      <c r="A55" t="s">
        <v>393</v>
      </c>
      <c r="D55" s="1"/>
      <c r="G55" t="s">
        <v>300</v>
      </c>
    </row>
    <row r="56" spans="1:7" x14ac:dyDescent="0.3">
      <c r="A56" t="s">
        <v>699</v>
      </c>
      <c r="D56" s="1"/>
      <c r="G56" t="s">
        <v>197</v>
      </c>
    </row>
    <row r="57" spans="1:7" x14ac:dyDescent="0.3">
      <c r="A57" t="s">
        <v>264</v>
      </c>
      <c r="D57" s="1"/>
      <c r="G57" t="s">
        <v>664</v>
      </c>
    </row>
    <row r="58" spans="1:7" x14ac:dyDescent="0.3">
      <c r="A58" t="s">
        <v>642</v>
      </c>
      <c r="D58" s="1"/>
      <c r="G58" t="s">
        <v>246</v>
      </c>
    </row>
    <row r="59" spans="1:7" x14ac:dyDescent="0.3">
      <c r="A59" t="s">
        <v>328</v>
      </c>
      <c r="D59" s="1"/>
      <c r="G59" t="s">
        <v>255</v>
      </c>
    </row>
    <row r="60" spans="1:7" x14ac:dyDescent="0.3">
      <c r="A60" t="s">
        <v>540</v>
      </c>
      <c r="D60" s="1"/>
      <c r="G60" t="s">
        <v>505</v>
      </c>
    </row>
    <row r="61" spans="1:7" x14ac:dyDescent="0.3">
      <c r="A61" t="s">
        <v>611</v>
      </c>
      <c r="D61" s="1"/>
      <c r="G61" t="s">
        <v>499</v>
      </c>
    </row>
    <row r="62" spans="1:7" x14ac:dyDescent="0.3">
      <c r="A62" t="s">
        <v>103</v>
      </c>
      <c r="D62" s="1"/>
      <c r="G62" t="s">
        <v>274</v>
      </c>
    </row>
    <row r="63" spans="1:7" x14ac:dyDescent="0.3">
      <c r="A63" t="s">
        <v>294</v>
      </c>
      <c r="D63" s="1"/>
      <c r="G63" t="s">
        <v>355</v>
      </c>
    </row>
    <row r="64" spans="1:7" x14ac:dyDescent="0.3">
      <c r="A64" t="s">
        <v>245</v>
      </c>
      <c r="D64" s="1"/>
      <c r="G64" t="s">
        <v>269</v>
      </c>
    </row>
    <row r="65" spans="1:7" x14ac:dyDescent="0.3">
      <c r="A65" t="s">
        <v>317</v>
      </c>
      <c r="D65" s="1"/>
      <c r="G65" t="s">
        <v>393</v>
      </c>
    </row>
    <row r="66" spans="1:7" x14ac:dyDescent="0.3">
      <c r="A66" t="s">
        <v>529</v>
      </c>
      <c r="D66" s="1"/>
      <c r="G66" t="s">
        <v>699</v>
      </c>
    </row>
    <row r="67" spans="1:7" x14ac:dyDescent="0.3">
      <c r="A67" t="s">
        <v>339</v>
      </c>
      <c r="D67" s="1"/>
      <c r="G67" t="s">
        <v>176</v>
      </c>
    </row>
    <row r="68" spans="1:7" x14ac:dyDescent="0.3">
      <c r="A68" t="s">
        <v>368</v>
      </c>
      <c r="D68" s="1"/>
      <c r="G68" t="s">
        <v>184</v>
      </c>
    </row>
    <row r="69" spans="1:7" x14ac:dyDescent="0.3">
      <c r="A69" t="s">
        <v>20</v>
      </c>
      <c r="D69" s="1"/>
      <c r="G69" t="s">
        <v>201</v>
      </c>
    </row>
    <row r="70" spans="1:7" x14ac:dyDescent="0.3">
      <c r="A70" t="s">
        <v>446</v>
      </c>
      <c r="D70" s="1"/>
      <c r="G70" t="s">
        <v>264</v>
      </c>
    </row>
    <row r="71" spans="1:7" x14ac:dyDescent="0.3">
      <c r="A71" t="s">
        <v>180</v>
      </c>
      <c r="D71" s="1"/>
      <c r="G71" t="s">
        <v>642</v>
      </c>
    </row>
    <row r="72" spans="1:7" x14ac:dyDescent="0.3">
      <c r="A72" t="s">
        <v>518</v>
      </c>
      <c r="D72" s="1"/>
      <c r="G72" t="s">
        <v>328</v>
      </c>
    </row>
    <row r="73" spans="1:7" x14ac:dyDescent="0.3">
      <c r="A73" t="s">
        <v>18</v>
      </c>
      <c r="D73" s="1"/>
      <c r="G73" t="s">
        <v>540</v>
      </c>
    </row>
    <row r="74" spans="1:7" x14ac:dyDescent="0.3">
      <c r="A74" t="s">
        <v>222</v>
      </c>
      <c r="D74" s="1"/>
      <c r="G74" t="s">
        <v>560</v>
      </c>
    </row>
    <row r="75" spans="1:7" x14ac:dyDescent="0.3">
      <c r="A75" t="s">
        <v>407</v>
      </c>
      <c r="D75" s="1"/>
      <c r="G75" t="s">
        <v>611</v>
      </c>
    </row>
    <row r="76" spans="1:7" x14ac:dyDescent="0.3">
      <c r="A76" t="s">
        <v>282</v>
      </c>
      <c r="D76" s="1"/>
      <c r="G76" t="s">
        <v>103</v>
      </c>
    </row>
    <row r="77" spans="1:7" x14ac:dyDescent="0.3">
      <c r="A77" t="s">
        <v>98</v>
      </c>
      <c r="D77" s="1"/>
      <c r="G77" t="s">
        <v>190</v>
      </c>
    </row>
    <row r="78" spans="1:7" x14ac:dyDescent="0.3">
      <c r="A78" t="s">
        <v>141</v>
      </c>
      <c r="D78" s="1"/>
      <c r="G78" t="s">
        <v>294</v>
      </c>
    </row>
    <row r="79" spans="1:7" x14ac:dyDescent="0.3">
      <c r="A79" t="s">
        <v>476</v>
      </c>
      <c r="D79" s="1"/>
      <c r="G79" t="s">
        <v>245</v>
      </c>
    </row>
    <row r="80" spans="1:7" x14ac:dyDescent="0.3">
      <c r="A80" t="s">
        <v>301</v>
      </c>
      <c r="D80" s="1"/>
      <c r="G80" t="s">
        <v>317</v>
      </c>
    </row>
    <row r="81" spans="1:7" x14ac:dyDescent="0.3">
      <c r="A81" t="s">
        <v>447</v>
      </c>
      <c r="D81" s="1"/>
      <c r="G81" t="s">
        <v>487</v>
      </c>
    </row>
    <row r="82" spans="1:7" x14ac:dyDescent="0.3">
      <c r="A82" t="s">
        <v>637</v>
      </c>
      <c r="D82" s="1"/>
      <c r="G82" t="s">
        <v>214</v>
      </c>
    </row>
    <row r="83" spans="1:7" x14ac:dyDescent="0.3">
      <c r="A83" t="s">
        <v>584</v>
      </c>
      <c r="D83" s="1"/>
      <c r="G83" t="s">
        <v>529</v>
      </c>
    </row>
    <row r="84" spans="1:7" x14ac:dyDescent="0.3">
      <c r="A84" t="s">
        <v>450</v>
      </c>
      <c r="D84" s="1"/>
      <c r="G84" t="s">
        <v>187</v>
      </c>
    </row>
    <row r="85" spans="1:7" x14ac:dyDescent="0.3">
      <c r="A85" t="s">
        <v>612</v>
      </c>
      <c r="D85" s="1"/>
      <c r="G85" t="s">
        <v>339</v>
      </c>
    </row>
    <row r="86" spans="1:7" x14ac:dyDescent="0.3">
      <c r="A86" t="s">
        <v>474</v>
      </c>
      <c r="D86" s="1"/>
      <c r="G86" t="s">
        <v>368</v>
      </c>
    </row>
    <row r="87" spans="1:7" x14ac:dyDescent="0.3">
      <c r="A87" t="s">
        <v>492</v>
      </c>
      <c r="D87" s="1"/>
      <c r="G87" t="s">
        <v>20</v>
      </c>
    </row>
    <row r="88" spans="1:7" x14ac:dyDescent="0.3">
      <c r="A88" t="s">
        <v>361</v>
      </c>
      <c r="D88" s="1"/>
      <c r="G88" t="s">
        <v>446</v>
      </c>
    </row>
    <row r="89" spans="1:7" x14ac:dyDescent="0.3">
      <c r="A89" t="s">
        <v>272</v>
      </c>
      <c r="D89" s="1"/>
      <c r="G89" t="s">
        <v>180</v>
      </c>
    </row>
    <row r="90" spans="1:7" x14ac:dyDescent="0.3">
      <c r="A90" t="s">
        <v>10</v>
      </c>
      <c r="D90" s="1"/>
      <c r="G90" t="s">
        <v>212</v>
      </c>
    </row>
    <row r="91" spans="1:7" x14ac:dyDescent="0.3">
      <c r="A91" t="s">
        <v>105</v>
      </c>
      <c r="D91" s="1"/>
      <c r="G91" t="s">
        <v>518</v>
      </c>
    </row>
    <row r="92" spans="1:7" x14ac:dyDescent="0.3">
      <c r="A92" t="s">
        <v>351</v>
      </c>
      <c r="D92" s="1"/>
      <c r="G92" t="s">
        <v>18</v>
      </c>
    </row>
    <row r="93" spans="1:7" x14ac:dyDescent="0.3">
      <c r="A93" t="s">
        <v>362</v>
      </c>
      <c r="D93" s="1"/>
      <c r="G93" t="s">
        <v>208</v>
      </c>
    </row>
    <row r="94" spans="1:7" x14ac:dyDescent="0.3">
      <c r="A94" t="s">
        <v>589</v>
      </c>
      <c r="D94" s="1"/>
      <c r="G94" t="s">
        <v>222</v>
      </c>
    </row>
    <row r="95" spans="1:7" x14ac:dyDescent="0.3">
      <c r="A95" t="s">
        <v>626</v>
      </c>
      <c r="D95" s="1"/>
      <c r="G95" t="s">
        <v>407</v>
      </c>
    </row>
    <row r="96" spans="1:7" x14ac:dyDescent="0.3">
      <c r="A96" t="s">
        <v>467</v>
      </c>
      <c r="D96" s="1"/>
      <c r="G96" t="s">
        <v>282</v>
      </c>
    </row>
    <row r="97" spans="1:7" x14ac:dyDescent="0.3">
      <c r="A97" t="s">
        <v>495</v>
      </c>
      <c r="D97" s="1"/>
      <c r="G97" t="s">
        <v>98</v>
      </c>
    </row>
    <row r="98" spans="1:7" x14ac:dyDescent="0.3">
      <c r="A98" t="s">
        <v>350</v>
      </c>
      <c r="D98" s="1"/>
      <c r="G98" t="s">
        <v>239</v>
      </c>
    </row>
    <row r="99" spans="1:7" x14ac:dyDescent="0.3">
      <c r="A99" t="s">
        <v>382</v>
      </c>
      <c r="D99" s="1"/>
      <c r="G99" t="s">
        <v>141</v>
      </c>
    </row>
    <row r="100" spans="1:7" x14ac:dyDescent="0.3">
      <c r="A100" t="s">
        <v>341</v>
      </c>
      <c r="D100" s="1"/>
      <c r="G100" t="s">
        <v>4</v>
      </c>
    </row>
    <row r="101" spans="1:7" x14ac:dyDescent="0.3">
      <c r="A101" t="s">
        <v>352</v>
      </c>
      <c r="D101" s="1"/>
      <c r="G101" t="s">
        <v>225</v>
      </c>
    </row>
    <row r="102" spans="1:7" x14ac:dyDescent="0.3">
      <c r="A102" t="s">
        <v>489</v>
      </c>
      <c r="D102" s="1"/>
      <c r="G102" t="s">
        <v>476</v>
      </c>
    </row>
    <row r="103" spans="1:7" x14ac:dyDescent="0.3">
      <c r="A103" t="s">
        <v>8</v>
      </c>
      <c r="D103" s="1"/>
      <c r="G103" t="s">
        <v>482</v>
      </c>
    </row>
    <row r="104" spans="1:7" x14ac:dyDescent="0.3">
      <c r="A104" t="s">
        <v>557</v>
      </c>
      <c r="D104" s="1"/>
      <c r="G104" t="s">
        <v>301</v>
      </c>
    </row>
    <row r="105" spans="1:7" x14ac:dyDescent="0.3">
      <c r="A105" t="s">
        <v>333</v>
      </c>
      <c r="D105" s="1"/>
      <c r="G105" t="s">
        <v>414</v>
      </c>
    </row>
    <row r="106" spans="1:7" x14ac:dyDescent="0.3">
      <c r="A106" t="s">
        <v>168</v>
      </c>
      <c r="D106" s="1"/>
      <c r="G106" t="s">
        <v>447</v>
      </c>
    </row>
    <row r="107" spans="1:7" x14ac:dyDescent="0.3">
      <c r="A107" t="s">
        <v>640</v>
      </c>
      <c r="D107" s="1"/>
      <c r="G107" t="s">
        <v>637</v>
      </c>
    </row>
    <row r="108" spans="1:7" x14ac:dyDescent="0.3">
      <c r="A108" t="s">
        <v>132</v>
      </c>
      <c r="D108" s="1"/>
      <c r="G108" t="s">
        <v>584</v>
      </c>
    </row>
    <row r="109" spans="1:7" x14ac:dyDescent="0.3">
      <c r="A109" t="s">
        <v>712</v>
      </c>
      <c r="D109" s="1"/>
      <c r="G109" t="s">
        <v>450</v>
      </c>
    </row>
    <row r="110" spans="1:7" x14ac:dyDescent="0.3">
      <c r="A110" t="s">
        <v>313</v>
      </c>
      <c r="D110" s="1"/>
      <c r="G110" t="s">
        <v>612</v>
      </c>
    </row>
    <row r="111" spans="1:7" x14ac:dyDescent="0.3">
      <c r="A111" t="s">
        <v>426</v>
      </c>
      <c r="D111" s="1"/>
      <c r="G111" t="s">
        <v>474</v>
      </c>
    </row>
    <row r="112" spans="1:7" x14ac:dyDescent="0.3">
      <c r="A112" t="s">
        <v>275</v>
      </c>
      <c r="D112" s="1"/>
      <c r="G112" t="s">
        <v>492</v>
      </c>
    </row>
    <row r="113" spans="1:7" x14ac:dyDescent="0.3">
      <c r="A113" t="s">
        <v>293</v>
      </c>
      <c r="D113" s="1"/>
      <c r="G113" t="s">
        <v>199</v>
      </c>
    </row>
    <row r="114" spans="1:7" x14ac:dyDescent="0.3">
      <c r="A114" t="s">
        <v>555</v>
      </c>
      <c r="D114" s="1"/>
      <c r="G114" t="s">
        <v>361</v>
      </c>
    </row>
    <row r="115" spans="1:7" x14ac:dyDescent="0.3">
      <c r="A115" t="s">
        <v>657</v>
      </c>
      <c r="D115" s="1"/>
      <c r="G115" t="s">
        <v>272</v>
      </c>
    </row>
    <row r="116" spans="1:7" x14ac:dyDescent="0.3">
      <c r="A116" t="s">
        <v>151</v>
      </c>
      <c r="D116" s="1"/>
      <c r="G116" t="s">
        <v>10</v>
      </c>
    </row>
    <row r="117" spans="1:7" x14ac:dyDescent="0.3">
      <c r="A117" t="s">
        <v>423</v>
      </c>
      <c r="D117" s="1"/>
      <c r="G117" t="s">
        <v>236</v>
      </c>
    </row>
    <row r="118" spans="1:7" x14ac:dyDescent="0.3">
      <c r="A118" t="s">
        <v>330</v>
      </c>
      <c r="D118" s="1"/>
      <c r="G118" t="s">
        <v>105</v>
      </c>
    </row>
    <row r="119" spans="1:7" x14ac:dyDescent="0.3">
      <c r="A119" t="s">
        <v>297</v>
      </c>
      <c r="D119" s="1"/>
      <c r="G119" t="s">
        <v>506</v>
      </c>
    </row>
    <row r="120" spans="1:7" x14ac:dyDescent="0.3">
      <c r="A120" t="s">
        <v>147</v>
      </c>
      <c r="D120" s="1"/>
      <c r="G120" t="s">
        <v>351</v>
      </c>
    </row>
    <row r="121" spans="1:7" x14ac:dyDescent="0.3">
      <c r="A121" t="s">
        <v>318</v>
      </c>
      <c r="D121" s="1"/>
      <c r="G121" t="s">
        <v>362</v>
      </c>
    </row>
    <row r="122" spans="1:7" x14ac:dyDescent="0.3">
      <c r="A122" t="s">
        <v>410</v>
      </c>
      <c r="D122" s="1"/>
      <c r="G122" t="s">
        <v>589</v>
      </c>
    </row>
    <row r="123" spans="1:7" x14ac:dyDescent="0.3">
      <c r="A123" t="s">
        <v>164</v>
      </c>
      <c r="D123" s="1"/>
      <c r="G123" t="s">
        <v>221</v>
      </c>
    </row>
    <row r="124" spans="1:7" x14ac:dyDescent="0.3">
      <c r="A124" t="s">
        <v>101</v>
      </c>
      <c r="D124" s="1"/>
      <c r="G124" t="s">
        <v>626</v>
      </c>
    </row>
    <row r="125" spans="1:7" x14ac:dyDescent="0.3">
      <c r="A125" t="s">
        <v>332</v>
      </c>
      <c r="D125" s="1"/>
      <c r="G125" t="s">
        <v>467</v>
      </c>
    </row>
    <row r="126" spans="1:7" x14ac:dyDescent="0.3">
      <c r="A126" t="s">
        <v>517</v>
      </c>
      <c r="D126" s="1"/>
      <c r="G126" t="s">
        <v>495</v>
      </c>
    </row>
    <row r="127" spans="1:7" x14ac:dyDescent="0.3">
      <c r="A127" t="s">
        <v>299</v>
      </c>
      <c r="D127" s="1"/>
      <c r="G127" t="s">
        <v>567</v>
      </c>
    </row>
    <row r="128" spans="1:7" x14ac:dyDescent="0.3">
      <c r="A128" t="s">
        <v>377</v>
      </c>
      <c r="D128" s="1"/>
      <c r="G128" t="s">
        <v>350</v>
      </c>
    </row>
    <row r="129" spans="1:7" x14ac:dyDescent="0.3">
      <c r="A129" t="s">
        <v>634</v>
      </c>
      <c r="D129" s="1"/>
      <c r="G129" t="s">
        <v>382</v>
      </c>
    </row>
    <row r="130" spans="1:7" x14ac:dyDescent="0.3">
      <c r="A130" t="s">
        <v>22</v>
      </c>
      <c r="D130" s="1"/>
      <c r="G130" t="s">
        <v>202</v>
      </c>
    </row>
    <row r="131" spans="1:7" x14ac:dyDescent="0.3">
      <c r="A131" t="s">
        <v>169</v>
      </c>
      <c r="D131" s="1"/>
      <c r="G131" t="s">
        <v>235</v>
      </c>
    </row>
    <row r="132" spans="1:7" x14ac:dyDescent="0.3">
      <c r="A132" t="s">
        <v>394</v>
      </c>
      <c r="D132" s="1"/>
      <c r="G132" t="s">
        <v>341</v>
      </c>
    </row>
    <row r="133" spans="1:7" x14ac:dyDescent="0.3">
      <c r="A133" t="s">
        <v>651</v>
      </c>
      <c r="D133" s="1"/>
      <c r="G133" t="s">
        <v>232</v>
      </c>
    </row>
    <row r="134" spans="1:7" x14ac:dyDescent="0.3">
      <c r="A134" t="s">
        <v>378</v>
      </c>
      <c r="D134" s="1"/>
      <c r="G134" t="s">
        <v>352</v>
      </c>
    </row>
    <row r="135" spans="1:7" x14ac:dyDescent="0.3">
      <c r="A135" t="s">
        <v>379</v>
      </c>
      <c r="D135" s="1"/>
      <c r="G135" t="s">
        <v>489</v>
      </c>
    </row>
    <row r="136" spans="1:7" x14ac:dyDescent="0.3">
      <c r="A136" t="s">
        <v>273</v>
      </c>
      <c r="D136" s="1"/>
      <c r="G136" t="s">
        <v>8</v>
      </c>
    </row>
    <row r="137" spans="1:7" x14ac:dyDescent="0.3">
      <c r="A137" t="s">
        <v>700</v>
      </c>
      <c r="D137" s="1"/>
      <c r="G137" t="s">
        <v>483</v>
      </c>
    </row>
    <row r="138" spans="1:7" x14ac:dyDescent="0.3">
      <c r="A138" t="s">
        <v>154</v>
      </c>
      <c r="D138" s="1"/>
      <c r="G138" t="s">
        <v>557</v>
      </c>
    </row>
    <row r="139" spans="1:7" x14ac:dyDescent="0.3">
      <c r="A139" t="s">
        <v>95</v>
      </c>
      <c r="D139" s="1"/>
      <c r="G139" t="s">
        <v>511</v>
      </c>
    </row>
    <row r="140" spans="1:7" x14ac:dyDescent="0.3">
      <c r="A140" t="s">
        <v>488</v>
      </c>
      <c r="D140" s="1"/>
      <c r="G140" t="s">
        <v>333</v>
      </c>
    </row>
    <row r="141" spans="1:7" x14ac:dyDescent="0.3">
      <c r="A141" t="s">
        <v>490</v>
      </c>
      <c r="D141" s="1"/>
      <c r="G141" t="s">
        <v>168</v>
      </c>
    </row>
    <row r="142" spans="1:7" x14ac:dyDescent="0.3">
      <c r="A142" t="s">
        <v>254</v>
      </c>
      <c r="D142" s="1"/>
      <c r="G142" t="s">
        <v>640</v>
      </c>
    </row>
    <row r="143" spans="1:7" x14ac:dyDescent="0.3">
      <c r="A143" t="s">
        <v>160</v>
      </c>
      <c r="D143" s="1"/>
      <c r="G143" t="s">
        <v>132</v>
      </c>
    </row>
    <row r="144" spans="1:7" x14ac:dyDescent="0.3">
      <c r="A144" t="s">
        <v>249</v>
      </c>
      <c r="D144" s="1"/>
      <c r="G144" t="s">
        <v>712</v>
      </c>
    </row>
    <row r="145" spans="1:7" x14ac:dyDescent="0.3">
      <c r="A145" t="s">
        <v>104</v>
      </c>
      <c r="D145" s="1"/>
      <c r="G145" t="s">
        <v>313</v>
      </c>
    </row>
    <row r="146" spans="1:7" x14ac:dyDescent="0.3">
      <c r="A146" t="s">
        <v>693</v>
      </c>
      <c r="D146" s="1"/>
      <c r="G146" t="s">
        <v>426</v>
      </c>
    </row>
    <row r="147" spans="1:7" x14ac:dyDescent="0.3">
      <c r="A147" t="s">
        <v>7</v>
      </c>
      <c r="D147" s="1"/>
      <c r="G147" t="s">
        <v>175</v>
      </c>
    </row>
    <row r="148" spans="1:7" x14ac:dyDescent="0.3">
      <c r="A148" t="s">
        <v>713</v>
      </c>
      <c r="D148" s="1"/>
      <c r="G148" t="s">
        <v>562</v>
      </c>
    </row>
    <row r="149" spans="1:7" x14ac:dyDescent="0.3">
      <c r="A149" t="s">
        <v>464</v>
      </c>
      <c r="D149" s="1"/>
      <c r="G149" t="s">
        <v>275</v>
      </c>
    </row>
    <row r="150" spans="1:7" x14ac:dyDescent="0.3">
      <c r="A150" t="s">
        <v>701</v>
      </c>
      <c r="D150" s="1"/>
      <c r="G150" t="s">
        <v>293</v>
      </c>
    </row>
    <row r="151" spans="1:7" x14ac:dyDescent="0.3">
      <c r="A151" t="s">
        <v>704</v>
      </c>
      <c r="G151" t="s">
        <v>555</v>
      </c>
    </row>
    <row r="152" spans="1:7" x14ac:dyDescent="0.3">
      <c r="A152" t="s">
        <v>582</v>
      </c>
      <c r="G152" t="s">
        <v>618</v>
      </c>
    </row>
    <row r="153" spans="1:7" x14ac:dyDescent="0.3">
      <c r="A153" t="s">
        <v>99</v>
      </c>
      <c r="G153" t="s">
        <v>657</v>
      </c>
    </row>
    <row r="154" spans="1:7" x14ac:dyDescent="0.3">
      <c r="A154" t="s">
        <v>595</v>
      </c>
      <c r="G154" t="s">
        <v>200</v>
      </c>
    </row>
    <row r="155" spans="1:7" x14ac:dyDescent="0.3">
      <c r="A155" t="s">
        <v>314</v>
      </c>
      <c r="G155" t="s">
        <v>151</v>
      </c>
    </row>
    <row r="156" spans="1:7" x14ac:dyDescent="0.3">
      <c r="A156" t="s">
        <v>658</v>
      </c>
      <c r="G156" t="s">
        <v>564</v>
      </c>
    </row>
    <row r="157" spans="1:7" x14ac:dyDescent="0.3">
      <c r="A157" t="s">
        <v>685</v>
      </c>
      <c r="G157" t="s">
        <v>423</v>
      </c>
    </row>
    <row r="158" spans="1:7" x14ac:dyDescent="0.3">
      <c r="A158" t="s">
        <v>631</v>
      </c>
      <c r="G158" t="s">
        <v>431</v>
      </c>
    </row>
    <row r="159" spans="1:7" x14ac:dyDescent="0.3">
      <c r="A159" t="s">
        <v>312</v>
      </c>
      <c r="G159" t="s">
        <v>438</v>
      </c>
    </row>
    <row r="160" spans="1:7" x14ac:dyDescent="0.3">
      <c r="A160" t="s">
        <v>133</v>
      </c>
      <c r="G160" t="s">
        <v>330</v>
      </c>
    </row>
    <row r="161" spans="1:7" x14ac:dyDescent="0.3">
      <c r="A161" t="s">
        <v>629</v>
      </c>
      <c r="G161" t="s">
        <v>297</v>
      </c>
    </row>
    <row r="162" spans="1:7" x14ac:dyDescent="0.3">
      <c r="A162" t="s">
        <v>491</v>
      </c>
      <c r="G162" t="s">
        <v>147</v>
      </c>
    </row>
    <row r="163" spans="1:7" x14ac:dyDescent="0.3">
      <c r="A163" t="s">
        <v>614</v>
      </c>
      <c r="G163" t="s">
        <v>318</v>
      </c>
    </row>
    <row r="164" spans="1:7" x14ac:dyDescent="0.3">
      <c r="A164" t="s">
        <v>714</v>
      </c>
      <c r="G164" t="s">
        <v>410</v>
      </c>
    </row>
    <row r="165" spans="1:7" x14ac:dyDescent="0.3">
      <c r="A165" t="s">
        <v>404</v>
      </c>
      <c r="G165" t="s">
        <v>649</v>
      </c>
    </row>
    <row r="166" spans="1:7" x14ac:dyDescent="0.3">
      <c r="A166" t="s">
        <v>331</v>
      </c>
      <c r="G166" t="s">
        <v>164</v>
      </c>
    </row>
    <row r="167" spans="1:7" x14ac:dyDescent="0.3">
      <c r="A167" t="s">
        <v>165</v>
      </c>
      <c r="G167" t="s">
        <v>101</v>
      </c>
    </row>
    <row r="168" spans="1:7" x14ac:dyDescent="0.3">
      <c r="A168" t="s">
        <v>622</v>
      </c>
      <c r="G168" t="s">
        <v>332</v>
      </c>
    </row>
    <row r="169" spans="1:7" x14ac:dyDescent="0.3">
      <c r="A169" t="s">
        <v>321</v>
      </c>
      <c r="G169" t="s">
        <v>517</v>
      </c>
    </row>
    <row r="170" spans="1:7" x14ac:dyDescent="0.3">
      <c r="A170" t="s">
        <v>253</v>
      </c>
      <c r="G170" t="s">
        <v>299</v>
      </c>
    </row>
    <row r="171" spans="1:7" x14ac:dyDescent="0.3">
      <c r="A171" t="s">
        <v>577</v>
      </c>
      <c r="G171" t="s">
        <v>377</v>
      </c>
    </row>
    <row r="172" spans="1:7" x14ac:dyDescent="0.3">
      <c r="A172" t="s">
        <v>161</v>
      </c>
      <c r="G172" t="s">
        <v>634</v>
      </c>
    </row>
    <row r="173" spans="1:7" x14ac:dyDescent="0.3">
      <c r="A173" t="s">
        <v>326</v>
      </c>
      <c r="G173" t="s">
        <v>22</v>
      </c>
    </row>
    <row r="174" spans="1:7" x14ac:dyDescent="0.3">
      <c r="A174" t="s">
        <v>347</v>
      </c>
      <c r="G174" t="s">
        <v>169</v>
      </c>
    </row>
    <row r="175" spans="1:7" x14ac:dyDescent="0.3">
      <c r="A175" t="s">
        <v>150</v>
      </c>
      <c r="G175" t="s">
        <v>224</v>
      </c>
    </row>
    <row r="176" spans="1:7" x14ac:dyDescent="0.3">
      <c r="A176" t="s">
        <v>647</v>
      </c>
      <c r="G176" t="s">
        <v>394</v>
      </c>
    </row>
    <row r="177" spans="1:7" x14ac:dyDescent="0.3">
      <c r="A177" t="s">
        <v>157</v>
      </c>
      <c r="G177" t="s">
        <v>651</v>
      </c>
    </row>
    <row r="178" spans="1:7" x14ac:dyDescent="0.3">
      <c r="A178" t="s">
        <v>247</v>
      </c>
      <c r="G178" t="s">
        <v>378</v>
      </c>
    </row>
    <row r="179" spans="1:7" x14ac:dyDescent="0.3">
      <c r="A179" t="s">
        <v>524</v>
      </c>
      <c r="G179" t="s">
        <v>379</v>
      </c>
    </row>
    <row r="180" spans="1:7" x14ac:dyDescent="0.3">
      <c r="A180" t="s">
        <v>244</v>
      </c>
      <c r="G180" t="s">
        <v>273</v>
      </c>
    </row>
    <row r="181" spans="1:7" x14ac:dyDescent="0.3">
      <c r="A181" t="s">
        <v>325</v>
      </c>
      <c r="G181" t="s">
        <v>700</v>
      </c>
    </row>
    <row r="182" spans="1:7" x14ac:dyDescent="0.3">
      <c r="A182" t="s">
        <v>522</v>
      </c>
      <c r="G182" t="s">
        <v>154</v>
      </c>
    </row>
    <row r="183" spans="1:7" x14ac:dyDescent="0.3">
      <c r="A183" t="s">
        <v>9</v>
      </c>
      <c r="G183" t="s">
        <v>561</v>
      </c>
    </row>
    <row r="184" spans="1:7" x14ac:dyDescent="0.3">
      <c r="A184" t="s">
        <v>305</v>
      </c>
      <c r="G184" t="s">
        <v>95</v>
      </c>
    </row>
    <row r="185" spans="1:7" x14ac:dyDescent="0.3">
      <c r="A185" t="s">
        <v>643</v>
      </c>
      <c r="G185" t="s">
        <v>488</v>
      </c>
    </row>
    <row r="186" spans="1:7" x14ac:dyDescent="0.3">
      <c r="A186" t="s">
        <v>662</v>
      </c>
      <c r="G186" t="s">
        <v>204</v>
      </c>
    </row>
    <row r="187" spans="1:7" x14ac:dyDescent="0.3">
      <c r="A187" t="s">
        <v>641</v>
      </c>
      <c r="G187" t="s">
        <v>490</v>
      </c>
    </row>
    <row r="188" spans="1:7" x14ac:dyDescent="0.3">
      <c r="A188" t="s">
        <v>615</v>
      </c>
      <c r="G188" t="s">
        <v>223</v>
      </c>
    </row>
    <row r="189" spans="1:7" x14ac:dyDescent="0.3">
      <c r="A189" t="s">
        <v>493</v>
      </c>
      <c r="G189" t="s">
        <v>485</v>
      </c>
    </row>
    <row r="190" spans="1:7" x14ac:dyDescent="0.3">
      <c r="A190" t="s">
        <v>88</v>
      </c>
      <c r="G190" t="s">
        <v>254</v>
      </c>
    </row>
    <row r="191" spans="1:7" x14ac:dyDescent="0.3">
      <c r="A191" t="s">
        <v>703</v>
      </c>
      <c r="G191" t="s">
        <v>160</v>
      </c>
    </row>
    <row r="192" spans="1:7" x14ac:dyDescent="0.3">
      <c r="A192" t="s">
        <v>610</v>
      </c>
      <c r="G192" t="s">
        <v>249</v>
      </c>
    </row>
    <row r="193" spans="1:7" x14ac:dyDescent="0.3">
      <c r="A193" t="s">
        <v>329</v>
      </c>
      <c r="G193" t="s">
        <v>104</v>
      </c>
    </row>
    <row r="194" spans="1:7" x14ac:dyDescent="0.3">
      <c r="A194" t="s">
        <v>462</v>
      </c>
      <c r="G194" t="s">
        <v>693</v>
      </c>
    </row>
    <row r="195" spans="1:7" x14ac:dyDescent="0.3">
      <c r="A195" t="s">
        <v>687</v>
      </c>
      <c r="G195" t="s">
        <v>7</v>
      </c>
    </row>
    <row r="196" spans="1:7" x14ac:dyDescent="0.3">
      <c r="A196" t="s">
        <v>86</v>
      </c>
      <c r="G196" t="s">
        <v>713</v>
      </c>
    </row>
    <row r="197" spans="1:7" x14ac:dyDescent="0.3">
      <c r="A197" t="s">
        <v>472</v>
      </c>
      <c r="G197" t="s">
        <v>464</v>
      </c>
    </row>
    <row r="198" spans="1:7" x14ac:dyDescent="0.3">
      <c r="A198" t="s">
        <v>607</v>
      </c>
      <c r="G198" t="s">
        <v>701</v>
      </c>
    </row>
    <row r="199" spans="1:7" x14ac:dyDescent="0.3">
      <c r="A199" t="s">
        <v>460</v>
      </c>
      <c r="G199" t="s">
        <v>704</v>
      </c>
    </row>
    <row r="200" spans="1:7" x14ac:dyDescent="0.3">
      <c r="A200" t="s">
        <v>706</v>
      </c>
      <c r="G200" t="s">
        <v>582</v>
      </c>
    </row>
    <row r="201" spans="1:7" x14ac:dyDescent="0.3">
      <c r="A201" t="s">
        <v>454</v>
      </c>
      <c r="G201" t="s">
        <v>99</v>
      </c>
    </row>
    <row r="202" spans="1:7" x14ac:dyDescent="0.3">
      <c r="A202" t="s">
        <v>708</v>
      </c>
      <c r="G202" t="s">
        <v>595</v>
      </c>
    </row>
    <row r="203" spans="1:7" x14ac:dyDescent="0.3">
      <c r="A203" t="s">
        <v>521</v>
      </c>
      <c r="G203" t="s">
        <v>314</v>
      </c>
    </row>
    <row r="204" spans="1:7" x14ac:dyDescent="0.3">
      <c r="A204" t="s">
        <v>322</v>
      </c>
      <c r="G204" t="s">
        <v>658</v>
      </c>
    </row>
    <row r="205" spans="1:7" x14ac:dyDescent="0.3">
      <c r="A205" t="s">
        <v>710</v>
      </c>
      <c r="G205" t="s">
        <v>685</v>
      </c>
    </row>
    <row r="206" spans="1:7" x14ac:dyDescent="0.3">
      <c r="A206" t="s">
        <v>583</v>
      </c>
      <c r="G206" t="s">
        <v>211</v>
      </c>
    </row>
    <row r="207" spans="1:7" x14ac:dyDescent="0.3">
      <c r="A207" t="s">
        <v>553</v>
      </c>
      <c r="G207" t="s">
        <v>631</v>
      </c>
    </row>
    <row r="208" spans="1:7" x14ac:dyDescent="0.3">
      <c r="A208" t="s">
        <v>539</v>
      </c>
      <c r="G208" t="s">
        <v>312</v>
      </c>
    </row>
    <row r="209" spans="1:7" x14ac:dyDescent="0.3">
      <c r="A209" t="s">
        <v>556</v>
      </c>
      <c r="G209" t="s">
        <v>133</v>
      </c>
    </row>
    <row r="210" spans="1:7" x14ac:dyDescent="0.3">
      <c r="A210" t="s">
        <v>591</v>
      </c>
      <c r="G210" t="s">
        <v>629</v>
      </c>
    </row>
    <row r="211" spans="1:7" x14ac:dyDescent="0.3">
      <c r="A211" t="s">
        <v>630</v>
      </c>
      <c r="G211" t="s">
        <v>491</v>
      </c>
    </row>
    <row r="212" spans="1:7" x14ac:dyDescent="0.3">
      <c r="A212" t="s">
        <v>412</v>
      </c>
      <c r="G212" t="s">
        <v>614</v>
      </c>
    </row>
    <row r="213" spans="1:7" x14ac:dyDescent="0.3">
      <c r="A213" t="s">
        <v>580</v>
      </c>
      <c r="G213" t="s">
        <v>714</v>
      </c>
    </row>
    <row r="214" spans="1:7" x14ac:dyDescent="0.3">
      <c r="A214" t="s">
        <v>89</v>
      </c>
      <c r="G214" t="s">
        <v>404</v>
      </c>
    </row>
    <row r="215" spans="1:7" x14ac:dyDescent="0.3">
      <c r="A215" t="s">
        <v>363</v>
      </c>
      <c r="G215" t="s">
        <v>429</v>
      </c>
    </row>
    <row r="216" spans="1:7" x14ac:dyDescent="0.3">
      <c r="A216" t="s">
        <v>473</v>
      </c>
      <c r="G216" t="s">
        <v>478</v>
      </c>
    </row>
    <row r="217" spans="1:7" x14ac:dyDescent="0.3">
      <c r="A217" t="s">
        <v>356</v>
      </c>
      <c r="G217" t="s">
        <v>374</v>
      </c>
    </row>
    <row r="218" spans="1:7" x14ac:dyDescent="0.3">
      <c r="A218" t="s">
        <v>170</v>
      </c>
      <c r="G218" t="s">
        <v>331</v>
      </c>
    </row>
    <row r="219" spans="1:7" x14ac:dyDescent="0.3">
      <c r="A219" t="s">
        <v>306</v>
      </c>
      <c r="G219" t="s">
        <v>230</v>
      </c>
    </row>
    <row r="220" spans="1:7" x14ac:dyDescent="0.3">
      <c r="A220" t="s">
        <v>14</v>
      </c>
      <c r="G220" t="s">
        <v>165</v>
      </c>
    </row>
    <row r="221" spans="1:7" x14ac:dyDescent="0.3">
      <c r="A221" t="s">
        <v>391</v>
      </c>
      <c r="G221" t="s">
        <v>500</v>
      </c>
    </row>
    <row r="222" spans="1:7" x14ac:dyDescent="0.3">
      <c r="A222" t="s">
        <v>365</v>
      </c>
      <c r="G222" t="s">
        <v>507</v>
      </c>
    </row>
    <row r="223" spans="1:7" x14ac:dyDescent="0.3">
      <c r="A223" t="s">
        <v>309</v>
      </c>
      <c r="G223" t="s">
        <v>291</v>
      </c>
    </row>
    <row r="224" spans="1:7" x14ac:dyDescent="0.3">
      <c r="A224" t="s">
        <v>279</v>
      </c>
      <c r="G224" t="s">
        <v>656</v>
      </c>
    </row>
    <row r="225" spans="1:7" x14ac:dyDescent="0.3">
      <c r="A225" t="s">
        <v>543</v>
      </c>
      <c r="G225" t="s">
        <v>622</v>
      </c>
    </row>
    <row r="226" spans="1:7" x14ac:dyDescent="0.3">
      <c r="A226" t="s">
        <v>11</v>
      </c>
      <c r="G226" t="s">
        <v>321</v>
      </c>
    </row>
    <row r="227" spans="1:7" x14ac:dyDescent="0.3">
      <c r="A227" t="s">
        <v>691</v>
      </c>
      <c r="G227" t="s">
        <v>428</v>
      </c>
    </row>
    <row r="228" spans="1:7" x14ac:dyDescent="0.3">
      <c r="A228" t="s">
        <v>550</v>
      </c>
      <c r="G228" t="s">
        <v>650</v>
      </c>
    </row>
    <row r="229" spans="1:7" x14ac:dyDescent="0.3">
      <c r="A229" t="s">
        <v>619</v>
      </c>
      <c r="G229" t="s">
        <v>253</v>
      </c>
    </row>
    <row r="230" spans="1:7" x14ac:dyDescent="0.3">
      <c r="A230" t="s">
        <v>364</v>
      </c>
      <c r="G230" t="s">
        <v>577</v>
      </c>
    </row>
    <row r="231" spans="1:7" x14ac:dyDescent="0.3">
      <c r="A231" t="s">
        <v>672</v>
      </c>
      <c r="G231" t="s">
        <v>537</v>
      </c>
    </row>
    <row r="232" spans="1:7" x14ac:dyDescent="0.3">
      <c r="A232" t="s">
        <v>413</v>
      </c>
      <c r="G232" t="s">
        <v>416</v>
      </c>
    </row>
    <row r="233" spans="1:7" x14ac:dyDescent="0.3">
      <c r="A233" t="s">
        <v>668</v>
      </c>
      <c r="G233" t="s">
        <v>509</v>
      </c>
    </row>
    <row r="234" spans="1:7" x14ac:dyDescent="0.3">
      <c r="A234" t="s">
        <v>526</v>
      </c>
      <c r="G234" t="s">
        <v>161</v>
      </c>
    </row>
    <row r="235" spans="1:7" x14ac:dyDescent="0.3">
      <c r="A235" t="s">
        <v>384</v>
      </c>
      <c r="G235" t="s">
        <v>326</v>
      </c>
    </row>
    <row r="236" spans="1:7" x14ac:dyDescent="0.3">
      <c r="A236" t="s">
        <v>258</v>
      </c>
      <c r="G236" t="s">
        <v>347</v>
      </c>
    </row>
    <row r="237" spans="1:7" x14ac:dyDescent="0.3">
      <c r="A237" t="s">
        <v>409</v>
      </c>
      <c r="G237" t="s">
        <v>150</v>
      </c>
    </row>
    <row r="238" spans="1:7" x14ac:dyDescent="0.3">
      <c r="A238" t="s">
        <v>395</v>
      </c>
      <c r="G238" t="s">
        <v>647</v>
      </c>
    </row>
    <row r="239" spans="1:7" x14ac:dyDescent="0.3">
      <c r="A239" t="s">
        <v>655</v>
      </c>
      <c r="G239" t="s">
        <v>510</v>
      </c>
    </row>
    <row r="240" spans="1:7" x14ac:dyDescent="0.3">
      <c r="A240" t="s">
        <v>6</v>
      </c>
      <c r="G240" t="s">
        <v>157</v>
      </c>
    </row>
    <row r="241" spans="1:7" x14ac:dyDescent="0.3">
      <c r="A241" t="s">
        <v>13</v>
      </c>
      <c r="G241" t="s">
        <v>247</v>
      </c>
    </row>
    <row r="242" spans="1:7" x14ac:dyDescent="0.3">
      <c r="A242" t="s">
        <v>267</v>
      </c>
      <c r="G242" t="s">
        <v>417</v>
      </c>
    </row>
    <row r="243" spans="1:7" x14ac:dyDescent="0.3">
      <c r="A243" t="s">
        <v>576</v>
      </c>
      <c r="G243" t="s">
        <v>678</v>
      </c>
    </row>
    <row r="244" spans="1:7" x14ac:dyDescent="0.3">
      <c r="A244" t="s">
        <v>593</v>
      </c>
      <c r="G244" t="s">
        <v>675</v>
      </c>
    </row>
    <row r="245" spans="1:7" x14ac:dyDescent="0.3">
      <c r="A245" t="s">
        <v>442</v>
      </c>
      <c r="G245" t="s">
        <v>524</v>
      </c>
    </row>
    <row r="246" spans="1:7" x14ac:dyDescent="0.3">
      <c r="A246" t="s">
        <v>444</v>
      </c>
      <c r="G246" t="s">
        <v>244</v>
      </c>
    </row>
    <row r="247" spans="1:7" x14ac:dyDescent="0.3">
      <c r="A247" t="s">
        <v>367</v>
      </c>
      <c r="G247" t="s">
        <v>325</v>
      </c>
    </row>
    <row r="248" spans="1:7" x14ac:dyDescent="0.3">
      <c r="A248" t="s">
        <v>516</v>
      </c>
      <c r="G248" t="s">
        <v>679</v>
      </c>
    </row>
    <row r="249" spans="1:7" x14ac:dyDescent="0.3">
      <c r="A249" t="s">
        <v>91</v>
      </c>
      <c r="G249" t="s">
        <v>522</v>
      </c>
    </row>
    <row r="250" spans="1:7" x14ac:dyDescent="0.3">
      <c r="A250" t="s">
        <v>219</v>
      </c>
      <c r="G250" t="s">
        <v>9</v>
      </c>
    </row>
    <row r="251" spans="1:7" x14ac:dyDescent="0.3">
      <c r="A251" t="s">
        <v>695</v>
      </c>
      <c r="G251" t="s">
        <v>305</v>
      </c>
    </row>
    <row r="252" spans="1:7" x14ac:dyDescent="0.3">
      <c r="A252" t="s">
        <v>531</v>
      </c>
      <c r="G252" t="s">
        <v>183</v>
      </c>
    </row>
    <row r="253" spans="1:7" x14ac:dyDescent="0.3">
      <c r="A253" t="s">
        <v>606</v>
      </c>
      <c r="G253" t="s">
        <v>643</v>
      </c>
    </row>
    <row r="254" spans="1:7" x14ac:dyDescent="0.3">
      <c r="A254" t="s">
        <v>290</v>
      </c>
      <c r="G254" t="s">
        <v>662</v>
      </c>
    </row>
    <row r="255" spans="1:7" x14ac:dyDescent="0.3">
      <c r="A255" t="s">
        <v>286</v>
      </c>
      <c r="G255" t="s">
        <v>681</v>
      </c>
    </row>
    <row r="256" spans="1:7" x14ac:dyDescent="0.3">
      <c r="A256" t="s">
        <v>271</v>
      </c>
      <c r="G256" t="s">
        <v>641</v>
      </c>
    </row>
    <row r="257" spans="1:7" x14ac:dyDescent="0.3">
      <c r="A257" t="s">
        <v>143</v>
      </c>
      <c r="G257" t="s">
        <v>676</v>
      </c>
    </row>
    <row r="258" spans="1:7" x14ac:dyDescent="0.3">
      <c r="A258" t="s">
        <v>167</v>
      </c>
      <c r="G258" t="s">
        <v>615</v>
      </c>
    </row>
    <row r="259" spans="1:7" x14ac:dyDescent="0.3">
      <c r="A259" t="s">
        <v>263</v>
      </c>
      <c r="G259" t="s">
        <v>493</v>
      </c>
    </row>
    <row r="260" spans="1:7" x14ac:dyDescent="0.3">
      <c r="A260" t="s">
        <v>459</v>
      </c>
      <c r="G260" t="s">
        <v>88</v>
      </c>
    </row>
    <row r="261" spans="1:7" x14ac:dyDescent="0.3">
      <c r="A261" t="s">
        <v>360</v>
      </c>
      <c r="G261" t="s">
        <v>437</v>
      </c>
    </row>
    <row r="262" spans="1:7" x14ac:dyDescent="0.3">
      <c r="A262" t="s">
        <v>278</v>
      </c>
      <c r="G262" t="s">
        <v>193</v>
      </c>
    </row>
    <row r="263" spans="1:7" x14ac:dyDescent="0.3">
      <c r="A263" t="s">
        <v>87</v>
      </c>
      <c r="G263" t="s">
        <v>703</v>
      </c>
    </row>
    <row r="264" spans="1:7" x14ac:dyDescent="0.3">
      <c r="A264" t="s">
        <v>144</v>
      </c>
      <c r="G264" t="s">
        <v>623</v>
      </c>
    </row>
    <row r="265" spans="1:7" x14ac:dyDescent="0.3">
      <c r="A265" t="s">
        <v>666</v>
      </c>
      <c r="G265" t="s">
        <v>610</v>
      </c>
    </row>
    <row r="266" spans="1:7" x14ac:dyDescent="0.3">
      <c r="A266" t="s">
        <v>441</v>
      </c>
      <c r="G266" t="s">
        <v>329</v>
      </c>
    </row>
    <row r="267" spans="1:7" x14ac:dyDescent="0.3">
      <c r="A267" t="s">
        <v>15</v>
      </c>
      <c r="G267" t="s">
        <v>512</v>
      </c>
    </row>
    <row r="268" spans="1:7" x14ac:dyDescent="0.3">
      <c r="A268" t="s">
        <v>636</v>
      </c>
      <c r="G268" t="s">
        <v>462</v>
      </c>
    </row>
    <row r="269" spans="1:7" x14ac:dyDescent="0.3">
      <c r="A269" t="s">
        <v>284</v>
      </c>
      <c r="G269" t="s">
        <v>687</v>
      </c>
    </row>
    <row r="270" spans="1:7" x14ac:dyDescent="0.3">
      <c r="A270" t="s">
        <v>289</v>
      </c>
      <c r="G270" t="s">
        <v>86</v>
      </c>
    </row>
    <row r="271" spans="1:7" x14ac:dyDescent="0.3">
      <c r="A271" t="s">
        <v>369</v>
      </c>
      <c r="G271" t="s">
        <v>653</v>
      </c>
    </row>
    <row r="272" spans="1:7" x14ac:dyDescent="0.3">
      <c r="A272" t="s">
        <v>523</v>
      </c>
      <c r="G272" t="s">
        <v>472</v>
      </c>
    </row>
    <row r="273" spans="1:7" x14ac:dyDescent="0.3">
      <c r="A273" t="s">
        <v>648</v>
      </c>
      <c r="G273" t="s">
        <v>607</v>
      </c>
    </row>
    <row r="274" spans="1:7" x14ac:dyDescent="0.3">
      <c r="A274" t="s">
        <v>171</v>
      </c>
      <c r="G274" t="s">
        <v>460</v>
      </c>
    </row>
    <row r="275" spans="1:7" x14ac:dyDescent="0.3">
      <c r="A275" t="s">
        <v>179</v>
      </c>
      <c r="G275" t="s">
        <v>706</v>
      </c>
    </row>
    <row r="276" spans="1:7" x14ac:dyDescent="0.3">
      <c r="A276" t="s">
        <v>411</v>
      </c>
      <c r="G276" t="s">
        <v>454</v>
      </c>
    </row>
    <row r="277" spans="1:7" x14ac:dyDescent="0.3">
      <c r="A277" t="s">
        <v>248</v>
      </c>
      <c r="G277" t="s">
        <v>708</v>
      </c>
    </row>
    <row r="278" spans="1:7" x14ac:dyDescent="0.3">
      <c r="A278" t="s">
        <v>520</v>
      </c>
      <c r="G278" t="s">
        <v>421</v>
      </c>
    </row>
    <row r="279" spans="1:7" x14ac:dyDescent="0.3">
      <c r="A279" t="s">
        <v>528</v>
      </c>
      <c r="G279" t="s">
        <v>521</v>
      </c>
    </row>
    <row r="280" spans="1:7" x14ac:dyDescent="0.3">
      <c r="A280" t="s">
        <v>461</v>
      </c>
      <c r="G280" t="s">
        <v>322</v>
      </c>
    </row>
    <row r="281" spans="1:7" x14ac:dyDescent="0.3">
      <c r="A281" t="s">
        <v>287</v>
      </c>
      <c r="G281" t="s">
        <v>710</v>
      </c>
    </row>
    <row r="282" spans="1:7" x14ac:dyDescent="0.3">
      <c r="A282" t="s">
        <v>316</v>
      </c>
      <c r="G282" t="s">
        <v>583</v>
      </c>
    </row>
    <row r="283" spans="1:7" x14ac:dyDescent="0.3">
      <c r="A283" t="s">
        <v>613</v>
      </c>
      <c r="G283" t="s">
        <v>680</v>
      </c>
    </row>
    <row r="284" spans="1:7" x14ac:dyDescent="0.3">
      <c r="A284" t="s">
        <v>549</v>
      </c>
      <c r="G284" t="s">
        <v>553</v>
      </c>
    </row>
    <row r="285" spans="1:7" x14ac:dyDescent="0.3">
      <c r="A285" t="s">
        <v>366</v>
      </c>
      <c r="G285" t="s">
        <v>539</v>
      </c>
    </row>
    <row r="286" spans="1:7" x14ac:dyDescent="0.3">
      <c r="A286" t="s">
        <v>398</v>
      </c>
      <c r="G286" t="s">
        <v>556</v>
      </c>
    </row>
    <row r="287" spans="1:7" x14ac:dyDescent="0.3">
      <c r="A287" t="s">
        <v>470</v>
      </c>
      <c r="G287" t="s">
        <v>673</v>
      </c>
    </row>
    <row r="288" spans="1:7" x14ac:dyDescent="0.3">
      <c r="A288" t="s">
        <v>660</v>
      </c>
      <c r="G288" t="s">
        <v>591</v>
      </c>
    </row>
    <row r="289" spans="1:7" x14ac:dyDescent="0.3">
      <c r="A289" t="s">
        <v>381</v>
      </c>
      <c r="G289" t="s">
        <v>682</v>
      </c>
    </row>
    <row r="290" spans="1:7" x14ac:dyDescent="0.3">
      <c r="A290" t="s">
        <v>327</v>
      </c>
      <c r="G290" t="s">
        <v>630</v>
      </c>
    </row>
    <row r="291" spans="1:7" x14ac:dyDescent="0.3">
      <c r="A291" t="s">
        <v>371</v>
      </c>
      <c r="G291" t="s">
        <v>412</v>
      </c>
    </row>
    <row r="292" spans="1:7" x14ac:dyDescent="0.3">
      <c r="A292" t="s">
        <v>97</v>
      </c>
      <c r="G292" t="s">
        <v>580</v>
      </c>
    </row>
    <row r="293" spans="1:7" x14ac:dyDescent="0.3">
      <c r="A293" t="s">
        <v>627</v>
      </c>
      <c r="G293" t="s">
        <v>89</v>
      </c>
    </row>
    <row r="294" spans="1:7" x14ac:dyDescent="0.3">
      <c r="A294" t="s">
        <v>166</v>
      </c>
      <c r="G294" t="s">
        <v>363</v>
      </c>
    </row>
    <row r="295" spans="1:7" x14ac:dyDescent="0.3">
      <c r="A295" t="s">
        <v>390</v>
      </c>
      <c r="G295" t="s">
        <v>473</v>
      </c>
    </row>
    <row r="296" spans="1:7" x14ac:dyDescent="0.3">
      <c r="A296" t="s">
        <v>443</v>
      </c>
      <c r="G296" t="s">
        <v>356</v>
      </c>
    </row>
    <row r="297" spans="1:7" x14ac:dyDescent="0.3">
      <c r="A297" t="s">
        <v>340</v>
      </c>
      <c r="G297" t="s">
        <v>170</v>
      </c>
    </row>
    <row r="298" spans="1:7" x14ac:dyDescent="0.3">
      <c r="A298" t="s">
        <v>342</v>
      </c>
      <c r="G298" t="s">
        <v>306</v>
      </c>
    </row>
    <row r="299" spans="1:7" x14ac:dyDescent="0.3">
      <c r="A299" t="s">
        <v>688</v>
      </c>
      <c r="G299" t="s">
        <v>14</v>
      </c>
    </row>
    <row r="300" spans="1:7" x14ac:dyDescent="0.3">
      <c r="A300" t="s">
        <v>692</v>
      </c>
      <c r="G300" t="s">
        <v>391</v>
      </c>
    </row>
    <row r="301" spans="1:7" x14ac:dyDescent="0.3">
      <c r="A301" t="s">
        <v>689</v>
      </c>
      <c r="G301" t="s">
        <v>365</v>
      </c>
    </row>
    <row r="302" spans="1:7" x14ac:dyDescent="0.3">
      <c r="A302" t="s">
        <v>268</v>
      </c>
      <c r="G302" t="s">
        <v>309</v>
      </c>
    </row>
    <row r="303" spans="1:7" x14ac:dyDescent="0.3">
      <c r="A303" t="s">
        <v>276</v>
      </c>
      <c r="G303" t="s">
        <v>319</v>
      </c>
    </row>
    <row r="304" spans="1:7" x14ac:dyDescent="0.3">
      <c r="A304" t="s">
        <v>385</v>
      </c>
      <c r="G304" t="s">
        <v>279</v>
      </c>
    </row>
    <row r="305" spans="1:7" x14ac:dyDescent="0.3">
      <c r="A305" t="s">
        <v>608</v>
      </c>
      <c r="G305" t="s">
        <v>543</v>
      </c>
    </row>
    <row r="306" spans="1:7" x14ac:dyDescent="0.3">
      <c r="A306" t="s">
        <v>277</v>
      </c>
      <c r="G306" t="s">
        <v>218</v>
      </c>
    </row>
    <row r="307" spans="1:7" x14ac:dyDescent="0.3">
      <c r="A307" t="s">
        <v>153</v>
      </c>
      <c r="G307" t="s">
        <v>11</v>
      </c>
    </row>
    <row r="308" spans="1:7" x14ac:dyDescent="0.3">
      <c r="A308" t="s">
        <v>137</v>
      </c>
      <c r="G308" t="s">
        <v>415</v>
      </c>
    </row>
    <row r="309" spans="1:7" x14ac:dyDescent="0.3">
      <c r="A309" t="s">
        <v>624</v>
      </c>
      <c r="G309" t="s">
        <v>691</v>
      </c>
    </row>
    <row r="310" spans="1:7" x14ac:dyDescent="0.3">
      <c r="A310" t="s">
        <v>694</v>
      </c>
      <c r="G310" t="s">
        <v>550</v>
      </c>
    </row>
    <row r="311" spans="1:7" x14ac:dyDescent="0.3">
      <c r="A311" t="s">
        <v>515</v>
      </c>
      <c r="G311" t="s">
        <v>619</v>
      </c>
    </row>
    <row r="312" spans="1:7" x14ac:dyDescent="0.3">
      <c r="A312" t="s">
        <v>419</v>
      </c>
      <c r="G312" t="s">
        <v>364</v>
      </c>
    </row>
    <row r="313" spans="1:7" x14ac:dyDescent="0.3">
      <c r="A313" t="s">
        <v>532</v>
      </c>
      <c r="G313" t="s">
        <v>672</v>
      </c>
    </row>
    <row r="314" spans="1:7" x14ac:dyDescent="0.3">
      <c r="A314" t="s">
        <v>570</v>
      </c>
      <c r="G314" t="s">
        <v>413</v>
      </c>
    </row>
    <row r="315" spans="1:7" x14ac:dyDescent="0.3">
      <c r="A315" t="s">
        <v>308</v>
      </c>
      <c r="G315" t="s">
        <v>195</v>
      </c>
    </row>
    <row r="316" spans="1:7" x14ac:dyDescent="0.3">
      <c r="A316" t="s">
        <v>250</v>
      </c>
      <c r="G316" t="s">
        <v>668</v>
      </c>
    </row>
    <row r="317" spans="1:7" x14ac:dyDescent="0.3">
      <c r="A317" t="s">
        <v>296</v>
      </c>
      <c r="G317" t="s">
        <v>526</v>
      </c>
    </row>
    <row r="318" spans="1:7" x14ac:dyDescent="0.3">
      <c r="A318" t="s">
        <v>311</v>
      </c>
      <c r="G318" t="s">
        <v>240</v>
      </c>
    </row>
    <row r="319" spans="1:7" x14ac:dyDescent="0.3">
      <c r="A319" t="s">
        <v>399</v>
      </c>
      <c r="G319" t="s">
        <v>384</v>
      </c>
    </row>
    <row r="320" spans="1:7" x14ac:dyDescent="0.3">
      <c r="A320" t="s">
        <v>315</v>
      </c>
      <c r="G320" t="s">
        <v>258</v>
      </c>
    </row>
    <row r="321" spans="1:7" x14ac:dyDescent="0.3">
      <c r="A321" t="s">
        <v>303</v>
      </c>
      <c r="G321" t="s">
        <v>409</v>
      </c>
    </row>
    <row r="322" spans="1:7" x14ac:dyDescent="0.3">
      <c r="A322" t="s">
        <v>401</v>
      </c>
      <c r="G322" t="s">
        <v>395</v>
      </c>
    </row>
    <row r="323" spans="1:7" x14ac:dyDescent="0.3">
      <c r="A323" t="s">
        <v>281</v>
      </c>
      <c r="G323" t="s">
        <v>655</v>
      </c>
    </row>
    <row r="324" spans="1:7" x14ac:dyDescent="0.3">
      <c r="A324" t="s">
        <v>288</v>
      </c>
      <c r="G324" t="s">
        <v>6</v>
      </c>
    </row>
    <row r="325" spans="1:7" x14ac:dyDescent="0.3">
      <c r="A325" t="s">
        <v>581</v>
      </c>
      <c r="G325" t="s">
        <v>13</v>
      </c>
    </row>
    <row r="326" spans="1:7" x14ac:dyDescent="0.3">
      <c r="A326" t="s">
        <v>270</v>
      </c>
      <c r="G326" t="s">
        <v>220</v>
      </c>
    </row>
    <row r="327" spans="1:7" x14ac:dyDescent="0.3">
      <c r="A327" t="s">
        <v>633</v>
      </c>
      <c r="G327" t="s">
        <v>683</v>
      </c>
    </row>
    <row r="328" spans="1:7" x14ac:dyDescent="0.3">
      <c r="A328" t="s">
        <v>705</v>
      </c>
      <c r="G328" t="s">
        <v>267</v>
      </c>
    </row>
    <row r="329" spans="1:7" x14ac:dyDescent="0.3">
      <c r="A329" t="s">
        <v>146</v>
      </c>
      <c r="G329" t="s">
        <v>463</v>
      </c>
    </row>
    <row r="330" spans="1:7" x14ac:dyDescent="0.3">
      <c r="A330" t="s">
        <v>140</v>
      </c>
      <c r="G330" t="s">
        <v>576</v>
      </c>
    </row>
    <row r="331" spans="1:7" x14ac:dyDescent="0.3">
      <c r="A331" t="s">
        <v>475</v>
      </c>
      <c r="G331" t="s">
        <v>593</v>
      </c>
    </row>
    <row r="332" spans="1:7" x14ac:dyDescent="0.3">
      <c r="A332" t="s">
        <v>92</v>
      </c>
      <c r="G332" t="s">
        <v>442</v>
      </c>
    </row>
    <row r="333" spans="1:7" x14ac:dyDescent="0.3">
      <c r="A333" t="s">
        <v>646</v>
      </c>
      <c r="G333" t="s">
        <v>444</v>
      </c>
    </row>
    <row r="334" spans="1:7" x14ac:dyDescent="0.3">
      <c r="A334" t="s">
        <v>541</v>
      </c>
      <c r="G334" t="s">
        <v>367</v>
      </c>
    </row>
    <row r="335" spans="1:7" x14ac:dyDescent="0.3">
      <c r="A335" t="s">
        <v>548</v>
      </c>
      <c r="G335" t="s">
        <v>174</v>
      </c>
    </row>
    <row r="336" spans="1:7" x14ac:dyDescent="0.3">
      <c r="A336" t="s">
        <v>587</v>
      </c>
      <c r="G336" t="s">
        <v>516</v>
      </c>
    </row>
    <row r="337" spans="1:7" x14ac:dyDescent="0.3">
      <c r="A337" t="s">
        <v>551</v>
      </c>
      <c r="G337" t="s">
        <v>91</v>
      </c>
    </row>
    <row r="338" spans="1:7" x14ac:dyDescent="0.3">
      <c r="A338" t="s">
        <v>458</v>
      </c>
      <c r="G338" t="s">
        <v>189</v>
      </c>
    </row>
    <row r="339" spans="1:7" x14ac:dyDescent="0.3">
      <c r="A339" t="s">
        <v>292</v>
      </c>
      <c r="G339" t="s">
        <v>219</v>
      </c>
    </row>
    <row r="340" spans="1:7" x14ac:dyDescent="0.3">
      <c r="A340" t="s">
        <v>343</v>
      </c>
      <c r="G340" t="s">
        <v>695</v>
      </c>
    </row>
    <row r="341" spans="1:7" x14ac:dyDescent="0.3">
      <c r="A341" t="s">
        <v>571</v>
      </c>
      <c r="G341" t="s">
        <v>531</v>
      </c>
    </row>
    <row r="342" spans="1:7" x14ac:dyDescent="0.3">
      <c r="A342" t="s">
        <v>90</v>
      </c>
      <c r="G342" t="s">
        <v>606</v>
      </c>
    </row>
    <row r="343" spans="1:7" x14ac:dyDescent="0.3">
      <c r="A343" t="s">
        <v>628</v>
      </c>
      <c r="G343" t="s">
        <v>535</v>
      </c>
    </row>
    <row r="344" spans="1:7" x14ac:dyDescent="0.3">
      <c r="A344" t="s">
        <v>335</v>
      </c>
      <c r="G344" t="s">
        <v>290</v>
      </c>
    </row>
    <row r="345" spans="1:7" x14ac:dyDescent="0.3">
      <c r="A345" t="s">
        <v>456</v>
      </c>
      <c r="G345" t="s">
        <v>286</v>
      </c>
    </row>
    <row r="346" spans="1:7" x14ac:dyDescent="0.3">
      <c r="A346" t="s">
        <v>261</v>
      </c>
      <c r="G346" t="s">
        <v>237</v>
      </c>
    </row>
    <row r="347" spans="1:7" x14ac:dyDescent="0.3">
      <c r="A347" t="s">
        <v>479</v>
      </c>
      <c r="G347" t="s">
        <v>271</v>
      </c>
    </row>
    <row r="348" spans="1:7" x14ac:dyDescent="0.3">
      <c r="A348" t="s">
        <v>486</v>
      </c>
      <c r="G348" t="s">
        <v>418</v>
      </c>
    </row>
    <row r="349" spans="1:7" x14ac:dyDescent="0.3">
      <c r="A349" t="s">
        <v>96</v>
      </c>
      <c r="G349" t="s">
        <v>143</v>
      </c>
    </row>
    <row r="350" spans="1:7" x14ac:dyDescent="0.3">
      <c r="A350" t="s">
        <v>252</v>
      </c>
      <c r="G350" t="s">
        <v>167</v>
      </c>
    </row>
    <row r="351" spans="1:7" x14ac:dyDescent="0.3">
      <c r="A351" t="s">
        <v>670</v>
      </c>
      <c r="G351" t="s">
        <v>263</v>
      </c>
    </row>
    <row r="352" spans="1:7" x14ac:dyDescent="0.3">
      <c r="A352" t="s">
        <v>307</v>
      </c>
      <c r="G352" t="s">
        <v>459</v>
      </c>
    </row>
    <row r="353" spans="1:7" x14ac:dyDescent="0.3">
      <c r="A353" t="s">
        <v>173</v>
      </c>
      <c r="G353" t="s">
        <v>360</v>
      </c>
    </row>
    <row r="354" spans="1:7" x14ac:dyDescent="0.3">
      <c r="A354" t="s">
        <v>457</v>
      </c>
      <c r="G354" t="s">
        <v>278</v>
      </c>
    </row>
    <row r="355" spans="1:7" x14ac:dyDescent="0.3">
      <c r="A355" t="s">
        <v>466</v>
      </c>
      <c r="G355" t="s">
        <v>87</v>
      </c>
    </row>
    <row r="356" spans="1:7" x14ac:dyDescent="0.3">
      <c r="A356" t="s">
        <v>603</v>
      </c>
      <c r="G356" t="s">
        <v>144</v>
      </c>
    </row>
    <row r="357" spans="1:7" x14ac:dyDescent="0.3">
      <c r="A357" t="s">
        <v>519</v>
      </c>
      <c r="G357" t="s">
        <v>666</v>
      </c>
    </row>
    <row r="358" spans="1:7" x14ac:dyDescent="0.3">
      <c r="A358" t="s">
        <v>586</v>
      </c>
      <c r="G358" t="s">
        <v>441</v>
      </c>
    </row>
    <row r="359" spans="1:7" x14ac:dyDescent="0.3">
      <c r="A359" t="s">
        <v>663</v>
      </c>
      <c r="G359" t="s">
        <v>15</v>
      </c>
    </row>
    <row r="360" spans="1:7" x14ac:dyDescent="0.3">
      <c r="A360" t="s">
        <v>654</v>
      </c>
      <c r="G360" t="s">
        <v>636</v>
      </c>
    </row>
    <row r="361" spans="1:7" x14ac:dyDescent="0.3">
      <c r="A361" t="s">
        <v>698</v>
      </c>
      <c r="G361" t="s">
        <v>227</v>
      </c>
    </row>
    <row r="362" spans="1:7" x14ac:dyDescent="0.3">
      <c r="A362" t="s">
        <v>601</v>
      </c>
      <c r="G362" t="s">
        <v>284</v>
      </c>
    </row>
    <row r="363" spans="1:7" x14ac:dyDescent="0.3">
      <c r="A363" t="s">
        <v>599</v>
      </c>
      <c r="G363" t="s">
        <v>289</v>
      </c>
    </row>
    <row r="364" spans="1:7" x14ac:dyDescent="0.3">
      <c r="A364" t="s">
        <v>605</v>
      </c>
      <c r="G364" t="s">
        <v>369</v>
      </c>
    </row>
    <row r="365" spans="1:7" x14ac:dyDescent="0.3">
      <c r="A365" t="s">
        <v>373</v>
      </c>
      <c r="G365" t="s">
        <v>523</v>
      </c>
    </row>
    <row r="366" spans="1:7" x14ac:dyDescent="0.3">
      <c r="A366" t="s">
        <v>547</v>
      </c>
      <c r="G366" t="s">
        <v>648</v>
      </c>
    </row>
    <row r="367" spans="1:7" x14ac:dyDescent="0.3">
      <c r="A367" t="s">
        <v>514</v>
      </c>
      <c r="G367" t="s">
        <v>233</v>
      </c>
    </row>
    <row r="368" spans="1:7" x14ac:dyDescent="0.3">
      <c r="A368" t="s">
        <v>17</v>
      </c>
      <c r="G368" t="s">
        <v>171</v>
      </c>
    </row>
    <row r="369" spans="1:7" x14ac:dyDescent="0.3">
      <c r="A369" t="s">
        <v>100</v>
      </c>
      <c r="G369" t="s">
        <v>179</v>
      </c>
    </row>
    <row r="370" spans="1:7" x14ac:dyDescent="0.3">
      <c r="A370" t="s">
        <v>598</v>
      </c>
      <c r="G370" t="s">
        <v>411</v>
      </c>
    </row>
    <row r="371" spans="1:7" x14ac:dyDescent="0.3">
      <c r="A371" t="s">
        <v>134</v>
      </c>
      <c r="G371" t="s">
        <v>248</v>
      </c>
    </row>
    <row r="372" spans="1:7" x14ac:dyDescent="0.3">
      <c r="A372" t="s">
        <v>546</v>
      </c>
      <c r="G372" t="s">
        <v>520</v>
      </c>
    </row>
    <row r="373" spans="1:7" x14ac:dyDescent="0.3">
      <c r="A373" t="s">
        <v>346</v>
      </c>
      <c r="G373" t="s">
        <v>528</v>
      </c>
    </row>
    <row r="374" spans="1:7" x14ac:dyDescent="0.3">
      <c r="A374" t="s">
        <v>266</v>
      </c>
      <c r="G374" t="s">
        <v>461</v>
      </c>
    </row>
    <row r="375" spans="1:7" x14ac:dyDescent="0.3">
      <c r="A375" t="s">
        <v>594</v>
      </c>
      <c r="G375" t="s">
        <v>228</v>
      </c>
    </row>
    <row r="376" spans="1:7" x14ac:dyDescent="0.3">
      <c r="A376" t="s">
        <v>383</v>
      </c>
      <c r="G376" t="s">
        <v>287</v>
      </c>
    </row>
    <row r="377" spans="1:7" x14ac:dyDescent="0.3">
      <c r="A377" t="s">
        <v>260</v>
      </c>
      <c r="G377" t="s">
        <v>316</v>
      </c>
    </row>
    <row r="378" spans="1:7" x14ac:dyDescent="0.3">
      <c r="A378" t="s">
        <v>406</v>
      </c>
      <c r="G378" t="s">
        <v>613</v>
      </c>
    </row>
    <row r="379" spans="1:7" x14ac:dyDescent="0.3">
      <c r="A379" t="s">
        <v>667</v>
      </c>
      <c r="G379" t="s">
        <v>652</v>
      </c>
    </row>
    <row r="380" spans="1:7" x14ac:dyDescent="0.3">
      <c r="A380" t="s">
        <v>323</v>
      </c>
      <c r="G380" t="s">
        <v>549</v>
      </c>
    </row>
    <row r="381" spans="1:7" x14ac:dyDescent="0.3">
      <c r="A381" t="s">
        <v>579</v>
      </c>
      <c r="G381" t="s">
        <v>366</v>
      </c>
    </row>
    <row r="382" spans="1:7" x14ac:dyDescent="0.3">
      <c r="A382" t="s">
        <v>542</v>
      </c>
      <c r="G382" t="s">
        <v>398</v>
      </c>
    </row>
    <row r="383" spans="1:7" x14ac:dyDescent="0.3">
      <c r="A383" t="s">
        <v>585</v>
      </c>
      <c r="G383" t="s">
        <v>616</v>
      </c>
    </row>
    <row r="384" spans="1:7" x14ac:dyDescent="0.3">
      <c r="A384" t="s">
        <v>283</v>
      </c>
      <c r="G384" t="s">
        <v>470</v>
      </c>
    </row>
    <row r="385" spans="1:7" x14ac:dyDescent="0.3">
      <c r="A385" t="s">
        <v>536</v>
      </c>
      <c r="G385" t="s">
        <v>660</v>
      </c>
    </row>
    <row r="386" spans="1:7" x14ac:dyDescent="0.3">
      <c r="A386" t="s">
        <v>578</v>
      </c>
      <c r="G386" t="s">
        <v>213</v>
      </c>
    </row>
    <row r="387" spans="1:7" x14ac:dyDescent="0.3">
      <c r="A387" t="s">
        <v>251</v>
      </c>
      <c r="G387" t="s">
        <v>381</v>
      </c>
    </row>
    <row r="388" spans="1:7" x14ac:dyDescent="0.3">
      <c r="A388" t="s">
        <v>574</v>
      </c>
      <c r="G388" t="s">
        <v>327</v>
      </c>
    </row>
    <row r="389" spans="1:7" x14ac:dyDescent="0.3">
      <c r="A389" t="s">
        <v>440</v>
      </c>
      <c r="G389" t="s">
        <v>484</v>
      </c>
    </row>
    <row r="390" spans="1:7" x14ac:dyDescent="0.3">
      <c r="A390" t="s">
        <v>638</v>
      </c>
      <c r="G390" t="s">
        <v>371</v>
      </c>
    </row>
    <row r="391" spans="1:7" x14ac:dyDescent="0.3">
      <c r="A391" t="s">
        <v>545</v>
      </c>
      <c r="G391" t="s">
        <v>97</v>
      </c>
    </row>
    <row r="392" spans="1:7" x14ac:dyDescent="0.3">
      <c r="A392" t="s">
        <v>148</v>
      </c>
      <c r="G392" t="s">
        <v>433</v>
      </c>
    </row>
    <row r="393" spans="1:7" x14ac:dyDescent="0.3">
      <c r="A393" t="s">
        <v>400</v>
      </c>
      <c r="G393" t="s">
        <v>627</v>
      </c>
    </row>
    <row r="394" spans="1:7" x14ac:dyDescent="0.3">
      <c r="A394" t="s">
        <v>609</v>
      </c>
      <c r="G394" t="s">
        <v>166</v>
      </c>
    </row>
    <row r="395" spans="1:7" x14ac:dyDescent="0.3">
      <c r="A395" t="s">
        <v>665</v>
      </c>
      <c r="G395" t="s">
        <v>390</v>
      </c>
    </row>
    <row r="396" spans="1:7" x14ac:dyDescent="0.3">
      <c r="A396" t="s">
        <v>455</v>
      </c>
      <c r="G396" t="s">
        <v>443</v>
      </c>
    </row>
    <row r="397" spans="1:7" x14ac:dyDescent="0.3">
      <c r="A397" t="s">
        <v>262</v>
      </c>
      <c r="G397" t="s">
        <v>340</v>
      </c>
    </row>
    <row r="398" spans="1:7" x14ac:dyDescent="0.3">
      <c r="A398" t="s">
        <v>136</v>
      </c>
      <c r="G398" t="s">
        <v>342</v>
      </c>
    </row>
    <row r="399" spans="1:7" x14ac:dyDescent="0.3">
      <c r="A399" t="s">
        <v>93</v>
      </c>
      <c r="G399" t="s">
        <v>198</v>
      </c>
    </row>
    <row r="400" spans="1:7" x14ac:dyDescent="0.3">
      <c r="A400" t="s">
        <v>16</v>
      </c>
      <c r="G400" t="s">
        <v>688</v>
      </c>
    </row>
    <row r="401" spans="1:7" x14ac:dyDescent="0.3">
      <c r="A401" t="s">
        <v>280</v>
      </c>
      <c r="G401" t="s">
        <v>217</v>
      </c>
    </row>
    <row r="402" spans="1:7" x14ac:dyDescent="0.3">
      <c r="A402" t="s">
        <v>707</v>
      </c>
      <c r="G402" t="s">
        <v>692</v>
      </c>
    </row>
    <row r="403" spans="1:7" x14ac:dyDescent="0.3">
      <c r="A403" t="s">
        <v>686</v>
      </c>
      <c r="G403" t="s">
        <v>689</v>
      </c>
    </row>
    <row r="404" spans="1:7" x14ac:dyDescent="0.3">
      <c r="A404" t="s">
        <v>375</v>
      </c>
      <c r="G404" t="s">
        <v>234</v>
      </c>
    </row>
    <row r="405" spans="1:7" x14ac:dyDescent="0.3">
      <c r="A405" t="s">
        <v>135</v>
      </c>
      <c r="G405" t="s">
        <v>268</v>
      </c>
    </row>
    <row r="406" spans="1:7" x14ac:dyDescent="0.3">
      <c r="A406" t="s">
        <v>388</v>
      </c>
      <c r="G406" t="s">
        <v>276</v>
      </c>
    </row>
    <row r="407" spans="1:7" x14ac:dyDescent="0.3">
      <c r="A407" t="s">
        <v>102</v>
      </c>
      <c r="G407" t="s">
        <v>385</v>
      </c>
    </row>
    <row r="408" spans="1:7" x14ac:dyDescent="0.3">
      <c r="A408" t="s">
        <v>559</v>
      </c>
      <c r="G408" t="s">
        <v>194</v>
      </c>
    </row>
    <row r="409" spans="1:7" x14ac:dyDescent="0.3">
      <c r="A409" t="s">
        <v>625</v>
      </c>
      <c r="G409" t="s">
        <v>186</v>
      </c>
    </row>
    <row r="410" spans="1:7" x14ac:dyDescent="0.3">
      <c r="A410" t="s">
        <v>324</v>
      </c>
      <c r="G410" t="s">
        <v>608</v>
      </c>
    </row>
    <row r="411" spans="1:7" x14ac:dyDescent="0.3">
      <c r="A411" t="s">
        <v>558</v>
      </c>
      <c r="G411" t="s">
        <v>277</v>
      </c>
    </row>
    <row r="412" spans="1:7" x14ac:dyDescent="0.3">
      <c r="A412" t="s">
        <v>453</v>
      </c>
      <c r="G412" t="s">
        <v>153</v>
      </c>
    </row>
    <row r="413" spans="1:7" x14ac:dyDescent="0.3">
      <c r="A413" t="s">
        <v>155</v>
      </c>
      <c r="G413" t="s">
        <v>137</v>
      </c>
    </row>
    <row r="414" spans="1:7" x14ac:dyDescent="0.3">
      <c r="A414" t="s">
        <v>149</v>
      </c>
      <c r="G414" t="s">
        <v>430</v>
      </c>
    </row>
    <row r="415" spans="1:7" x14ac:dyDescent="0.3">
      <c r="A415" t="s">
        <v>304</v>
      </c>
      <c r="G415" t="s">
        <v>177</v>
      </c>
    </row>
    <row r="416" spans="1:7" x14ac:dyDescent="0.3">
      <c r="A416" t="s">
        <v>358</v>
      </c>
      <c r="G416" t="s">
        <v>624</v>
      </c>
    </row>
    <row r="417" spans="1:7" x14ac:dyDescent="0.3">
      <c r="A417" t="s">
        <v>530</v>
      </c>
      <c r="G417" t="s">
        <v>694</v>
      </c>
    </row>
    <row r="418" spans="1:7" x14ac:dyDescent="0.3">
      <c r="A418" t="s">
        <v>386</v>
      </c>
      <c r="G418" t="s">
        <v>515</v>
      </c>
    </row>
    <row r="419" spans="1:7" x14ac:dyDescent="0.3">
      <c r="A419" t="s">
        <v>639</v>
      </c>
      <c r="G419" t="s">
        <v>419</v>
      </c>
    </row>
    <row r="420" spans="1:7" x14ac:dyDescent="0.3">
      <c r="A420" t="s">
        <v>345</v>
      </c>
      <c r="G420" t="s">
        <v>532</v>
      </c>
    </row>
    <row r="421" spans="1:7" x14ac:dyDescent="0.3">
      <c r="A421" t="s">
        <v>538</v>
      </c>
      <c r="G421" t="s">
        <v>570</v>
      </c>
    </row>
    <row r="422" spans="1:7" x14ac:dyDescent="0.3">
      <c r="A422" t="s">
        <v>602</v>
      </c>
      <c r="G422" t="s">
        <v>308</v>
      </c>
    </row>
    <row r="423" spans="1:7" x14ac:dyDescent="0.3">
      <c r="A423" t="s">
        <v>696</v>
      </c>
      <c r="G423" t="s">
        <v>250</v>
      </c>
    </row>
    <row r="424" spans="1:7" x14ac:dyDescent="0.3">
      <c r="A424" t="s">
        <v>310</v>
      </c>
      <c r="G424" t="s">
        <v>192</v>
      </c>
    </row>
    <row r="425" spans="1:7" x14ac:dyDescent="0.3">
      <c r="A425" t="s">
        <v>690</v>
      </c>
      <c r="G425" t="s">
        <v>296</v>
      </c>
    </row>
    <row r="426" spans="1:7" x14ac:dyDescent="0.3">
      <c r="A426" t="s">
        <v>451</v>
      </c>
      <c r="G426" t="s">
        <v>311</v>
      </c>
    </row>
    <row r="427" spans="1:7" x14ac:dyDescent="0.3">
      <c r="A427" t="s">
        <v>156</v>
      </c>
      <c r="G427" t="s">
        <v>399</v>
      </c>
    </row>
    <row r="428" spans="1:7" x14ac:dyDescent="0.3">
      <c r="A428" t="s">
        <v>259</v>
      </c>
      <c r="G428" t="s">
        <v>315</v>
      </c>
    </row>
    <row r="429" spans="1:7" x14ac:dyDescent="0.3">
      <c r="A429" t="s">
        <v>265</v>
      </c>
      <c r="G429" t="s">
        <v>303</v>
      </c>
    </row>
    <row r="430" spans="1:7" x14ac:dyDescent="0.3">
      <c r="A430" t="s">
        <v>145</v>
      </c>
      <c r="G430" t="s">
        <v>401</v>
      </c>
    </row>
    <row r="431" spans="1:7" x14ac:dyDescent="0.3">
      <c r="A431" t="s">
        <v>159</v>
      </c>
      <c r="G431" t="s">
        <v>281</v>
      </c>
    </row>
    <row r="432" spans="1:7" x14ac:dyDescent="0.3">
      <c r="A432" t="s">
        <v>588</v>
      </c>
      <c r="G432" t="s">
        <v>288</v>
      </c>
    </row>
    <row r="433" spans="1:7" x14ac:dyDescent="0.3">
      <c r="A433" t="s">
        <v>19</v>
      </c>
      <c r="G433" t="s">
        <v>581</v>
      </c>
    </row>
    <row r="434" spans="1:7" x14ac:dyDescent="0.3">
      <c r="A434" t="s">
        <v>471</v>
      </c>
      <c r="G434" t="s">
        <v>620</v>
      </c>
    </row>
    <row r="435" spans="1:7" x14ac:dyDescent="0.3">
      <c r="A435" t="s">
        <v>445</v>
      </c>
      <c r="G435" t="s">
        <v>270</v>
      </c>
    </row>
    <row r="436" spans="1:7" x14ac:dyDescent="0.3">
      <c r="A436" t="s">
        <v>243</v>
      </c>
      <c r="G436" t="s">
        <v>633</v>
      </c>
    </row>
    <row r="437" spans="1:7" x14ac:dyDescent="0.3">
      <c r="A437" t="s">
        <v>12</v>
      </c>
      <c r="G437" t="s">
        <v>705</v>
      </c>
    </row>
    <row r="438" spans="1:7" x14ac:dyDescent="0.3">
      <c r="A438" t="s">
        <v>448</v>
      </c>
      <c r="G438" t="s">
        <v>146</v>
      </c>
    </row>
    <row r="439" spans="1:7" x14ac:dyDescent="0.3">
      <c r="A439" t="s">
        <v>697</v>
      </c>
      <c r="G439" t="s">
        <v>209</v>
      </c>
    </row>
    <row r="440" spans="1:7" x14ac:dyDescent="0.3">
      <c r="A440" t="s">
        <v>163</v>
      </c>
      <c r="G440" t="s">
        <v>140</v>
      </c>
    </row>
    <row r="441" spans="1:7" x14ac:dyDescent="0.3">
      <c r="A441" t="s">
        <v>573</v>
      </c>
      <c r="G441" t="s">
        <v>475</v>
      </c>
    </row>
    <row r="442" spans="1:7" x14ac:dyDescent="0.3">
      <c r="A442" t="s">
        <v>257</v>
      </c>
      <c r="G442" t="s">
        <v>92</v>
      </c>
    </row>
    <row r="443" spans="1:7" x14ac:dyDescent="0.3">
      <c r="A443" t="s">
        <v>21</v>
      </c>
      <c r="G443" t="s">
        <v>674</v>
      </c>
    </row>
    <row r="444" spans="1:7" x14ac:dyDescent="0.3">
      <c r="A444" t="s">
        <v>702</v>
      </c>
      <c r="G444" t="s">
        <v>646</v>
      </c>
    </row>
    <row r="445" spans="1:7" x14ac:dyDescent="0.3">
      <c r="A445" t="s">
        <v>465</v>
      </c>
      <c r="G445" t="s">
        <v>541</v>
      </c>
    </row>
    <row r="446" spans="1:7" x14ac:dyDescent="0.3">
      <c r="A446" t="s">
        <v>669</v>
      </c>
      <c r="G446" t="s">
        <v>434</v>
      </c>
    </row>
    <row r="447" spans="1:7" x14ac:dyDescent="0.3">
      <c r="A447" t="s">
        <v>544</v>
      </c>
      <c r="G447" t="s">
        <v>548</v>
      </c>
    </row>
    <row r="448" spans="1:7" x14ac:dyDescent="0.3">
      <c r="A448" t="s">
        <v>600</v>
      </c>
      <c r="G448" t="s">
        <v>191</v>
      </c>
    </row>
    <row r="449" spans="1:7" x14ac:dyDescent="0.3">
      <c r="A449" t="s">
        <v>592</v>
      </c>
      <c r="G449" t="s">
        <v>587</v>
      </c>
    </row>
    <row r="450" spans="1:7" x14ac:dyDescent="0.3">
      <c r="A450" t="s">
        <v>671</v>
      </c>
      <c r="G450" t="s">
        <v>551</v>
      </c>
    </row>
    <row r="451" spans="1:7" x14ac:dyDescent="0.3">
      <c r="G451" t="s">
        <v>458</v>
      </c>
    </row>
    <row r="452" spans="1:7" x14ac:dyDescent="0.3">
      <c r="G452" t="s">
        <v>292</v>
      </c>
    </row>
    <row r="453" spans="1:7" x14ac:dyDescent="0.3">
      <c r="G453" t="s">
        <v>343</v>
      </c>
    </row>
    <row r="454" spans="1:7" x14ac:dyDescent="0.3">
      <c r="G454" t="s">
        <v>320</v>
      </c>
    </row>
    <row r="455" spans="1:7" x14ac:dyDescent="0.3">
      <c r="G455" t="s">
        <v>571</v>
      </c>
    </row>
    <row r="456" spans="1:7" x14ac:dyDescent="0.3">
      <c r="G456" t="s">
        <v>90</v>
      </c>
    </row>
    <row r="457" spans="1:7" x14ac:dyDescent="0.3">
      <c r="G457" t="s">
        <v>628</v>
      </c>
    </row>
    <row r="458" spans="1:7" x14ac:dyDescent="0.3">
      <c r="G458" t="s">
        <v>335</v>
      </c>
    </row>
    <row r="459" spans="1:7" x14ac:dyDescent="0.3">
      <c r="G459" t="s">
        <v>456</v>
      </c>
    </row>
    <row r="460" spans="1:7" x14ac:dyDescent="0.3">
      <c r="G460" t="s">
        <v>261</v>
      </c>
    </row>
    <row r="461" spans="1:7" x14ac:dyDescent="0.3">
      <c r="G461" t="s">
        <v>479</v>
      </c>
    </row>
    <row r="462" spans="1:7" x14ac:dyDescent="0.3">
      <c r="G462" t="s">
        <v>486</v>
      </c>
    </row>
    <row r="463" spans="1:7" x14ac:dyDescent="0.3">
      <c r="G463" t="s">
        <v>534</v>
      </c>
    </row>
    <row r="464" spans="1:7" x14ac:dyDescent="0.3">
      <c r="G464" t="s">
        <v>96</v>
      </c>
    </row>
    <row r="465" spans="7:7" x14ac:dyDescent="0.3">
      <c r="G465" t="s">
        <v>252</v>
      </c>
    </row>
    <row r="466" spans="7:7" x14ac:dyDescent="0.3">
      <c r="G466" t="s">
        <v>215</v>
      </c>
    </row>
    <row r="467" spans="7:7" x14ac:dyDescent="0.3">
      <c r="G467" t="s">
        <v>670</v>
      </c>
    </row>
    <row r="468" spans="7:7" x14ac:dyDescent="0.3">
      <c r="G468" t="s">
        <v>307</v>
      </c>
    </row>
    <row r="469" spans="7:7" x14ac:dyDescent="0.3">
      <c r="G469" t="s">
        <v>569</v>
      </c>
    </row>
    <row r="470" spans="7:7" x14ac:dyDescent="0.3">
      <c r="G470" t="s">
        <v>498</v>
      </c>
    </row>
    <row r="471" spans="7:7" x14ac:dyDescent="0.3">
      <c r="G471" t="s">
        <v>502</v>
      </c>
    </row>
    <row r="472" spans="7:7" x14ac:dyDescent="0.3">
      <c r="G472" t="s">
        <v>503</v>
      </c>
    </row>
    <row r="473" spans="7:7" x14ac:dyDescent="0.3">
      <c r="G473" t="s">
        <v>173</v>
      </c>
    </row>
    <row r="474" spans="7:7" x14ac:dyDescent="0.3">
      <c r="G474" t="s">
        <v>185</v>
      </c>
    </row>
    <row r="475" spans="7:7" x14ac:dyDescent="0.3">
      <c r="G475" t="s">
        <v>508</v>
      </c>
    </row>
    <row r="476" spans="7:7" x14ac:dyDescent="0.3">
      <c r="G476" t="s">
        <v>457</v>
      </c>
    </row>
    <row r="477" spans="7:7" x14ac:dyDescent="0.3">
      <c r="G477" t="s">
        <v>466</v>
      </c>
    </row>
    <row r="478" spans="7:7" x14ac:dyDescent="0.3">
      <c r="G478" t="s">
        <v>210</v>
      </c>
    </row>
    <row r="479" spans="7:7" x14ac:dyDescent="0.3">
      <c r="G479" t="s">
        <v>603</v>
      </c>
    </row>
    <row r="480" spans="7:7" x14ac:dyDescent="0.3">
      <c r="G480" t="s">
        <v>519</v>
      </c>
    </row>
    <row r="481" spans="7:7" x14ac:dyDescent="0.3">
      <c r="G481" t="s">
        <v>586</v>
      </c>
    </row>
    <row r="482" spans="7:7" x14ac:dyDescent="0.3">
      <c r="G482" t="s">
        <v>663</v>
      </c>
    </row>
    <row r="483" spans="7:7" x14ac:dyDescent="0.3">
      <c r="G483" t="s">
        <v>654</v>
      </c>
    </row>
    <row r="484" spans="7:7" x14ac:dyDescent="0.3">
      <c r="G484" t="s">
        <v>698</v>
      </c>
    </row>
    <row r="485" spans="7:7" x14ac:dyDescent="0.3">
      <c r="G485" t="s">
        <v>677</v>
      </c>
    </row>
    <row r="486" spans="7:7" x14ac:dyDescent="0.3">
      <c r="G486" t="s">
        <v>617</v>
      </c>
    </row>
    <row r="487" spans="7:7" x14ac:dyDescent="0.3">
      <c r="G487" t="s">
        <v>601</v>
      </c>
    </row>
    <row r="488" spans="7:7" x14ac:dyDescent="0.3">
      <c r="G488" t="s">
        <v>565</v>
      </c>
    </row>
    <row r="489" spans="7:7" x14ac:dyDescent="0.3">
      <c r="G489" t="s">
        <v>599</v>
      </c>
    </row>
    <row r="490" spans="7:7" x14ac:dyDescent="0.3">
      <c r="G490" t="s">
        <v>605</v>
      </c>
    </row>
    <row r="491" spans="7:7" x14ac:dyDescent="0.3">
      <c r="G491" t="s">
        <v>373</v>
      </c>
    </row>
    <row r="492" spans="7:7" x14ac:dyDescent="0.3">
      <c r="G492" t="s">
        <v>547</v>
      </c>
    </row>
    <row r="493" spans="7:7" x14ac:dyDescent="0.3">
      <c r="G493" t="s">
        <v>514</v>
      </c>
    </row>
    <row r="494" spans="7:7" x14ac:dyDescent="0.3">
      <c r="G494" t="s">
        <v>17</v>
      </c>
    </row>
    <row r="495" spans="7:7" x14ac:dyDescent="0.3">
      <c r="G495" t="s">
        <v>205</v>
      </c>
    </row>
    <row r="496" spans="7:7" x14ac:dyDescent="0.3">
      <c r="G496" t="s">
        <v>100</v>
      </c>
    </row>
    <row r="497" spans="7:7" x14ac:dyDescent="0.3">
      <c r="G497" t="s">
        <v>598</v>
      </c>
    </row>
    <row r="498" spans="7:7" x14ac:dyDescent="0.3">
      <c r="G498" t="s">
        <v>134</v>
      </c>
    </row>
    <row r="499" spans="7:7" x14ac:dyDescent="0.3">
      <c r="G499" t="s">
        <v>546</v>
      </c>
    </row>
    <row r="500" spans="7:7" x14ac:dyDescent="0.3">
      <c r="G500" t="s">
        <v>346</v>
      </c>
    </row>
    <row r="501" spans="7:7" x14ac:dyDescent="0.3">
      <c r="G501" t="s">
        <v>266</v>
      </c>
    </row>
    <row r="502" spans="7:7" x14ac:dyDescent="0.3">
      <c r="G502" t="s">
        <v>594</v>
      </c>
    </row>
    <row r="503" spans="7:7" x14ac:dyDescent="0.3">
      <c r="G503" t="s">
        <v>383</v>
      </c>
    </row>
    <row r="504" spans="7:7" x14ac:dyDescent="0.3">
      <c r="G504" t="s">
        <v>260</v>
      </c>
    </row>
    <row r="505" spans="7:7" x14ac:dyDescent="0.3">
      <c r="G505" t="s">
        <v>406</v>
      </c>
    </row>
    <row r="506" spans="7:7" x14ac:dyDescent="0.3">
      <c r="G506" t="s">
        <v>566</v>
      </c>
    </row>
    <row r="507" spans="7:7" x14ac:dyDescent="0.3">
      <c r="G507" t="s">
        <v>667</v>
      </c>
    </row>
    <row r="508" spans="7:7" x14ac:dyDescent="0.3">
      <c r="G508" t="s">
        <v>422</v>
      </c>
    </row>
    <row r="509" spans="7:7" x14ac:dyDescent="0.3">
      <c r="G509" t="s">
        <v>420</v>
      </c>
    </row>
    <row r="510" spans="7:7" x14ac:dyDescent="0.3">
      <c r="G510" t="s">
        <v>323</v>
      </c>
    </row>
    <row r="511" spans="7:7" x14ac:dyDescent="0.3">
      <c r="G511" t="s">
        <v>579</v>
      </c>
    </row>
    <row r="512" spans="7:7" x14ac:dyDescent="0.3">
      <c r="G512" t="s">
        <v>542</v>
      </c>
    </row>
    <row r="513" spans="7:7" x14ac:dyDescent="0.3">
      <c r="G513" t="s">
        <v>585</v>
      </c>
    </row>
    <row r="514" spans="7:7" x14ac:dyDescent="0.3">
      <c r="G514" t="s">
        <v>229</v>
      </c>
    </row>
    <row r="515" spans="7:7" x14ac:dyDescent="0.3">
      <c r="G515" t="s">
        <v>181</v>
      </c>
    </row>
    <row r="516" spans="7:7" x14ac:dyDescent="0.3">
      <c r="G516" t="s">
        <v>283</v>
      </c>
    </row>
    <row r="517" spans="7:7" x14ac:dyDescent="0.3">
      <c r="G517" t="s">
        <v>536</v>
      </c>
    </row>
    <row r="518" spans="7:7" x14ac:dyDescent="0.3">
      <c r="G518" t="s">
        <v>578</v>
      </c>
    </row>
    <row r="519" spans="7:7" x14ac:dyDescent="0.3">
      <c r="G519" t="s">
        <v>251</v>
      </c>
    </row>
    <row r="520" spans="7:7" x14ac:dyDescent="0.3">
      <c r="G520" t="s">
        <v>196</v>
      </c>
    </row>
    <row r="521" spans="7:7" x14ac:dyDescent="0.3">
      <c r="G521" t="s">
        <v>182</v>
      </c>
    </row>
    <row r="522" spans="7:7" x14ac:dyDescent="0.3">
      <c r="G522" t="s">
        <v>574</v>
      </c>
    </row>
    <row r="523" spans="7:7" x14ac:dyDescent="0.3">
      <c r="G523" t="s">
        <v>231</v>
      </c>
    </row>
    <row r="524" spans="7:7" x14ac:dyDescent="0.3">
      <c r="G524" t="s">
        <v>440</v>
      </c>
    </row>
    <row r="525" spans="7:7" x14ac:dyDescent="0.3">
      <c r="G525" t="s">
        <v>638</v>
      </c>
    </row>
    <row r="526" spans="7:7" x14ac:dyDescent="0.3">
      <c r="G526" t="s">
        <v>545</v>
      </c>
    </row>
    <row r="527" spans="7:7" x14ac:dyDescent="0.3">
      <c r="G527" t="s">
        <v>148</v>
      </c>
    </row>
    <row r="528" spans="7:7" x14ac:dyDescent="0.3">
      <c r="G528" t="s">
        <v>400</v>
      </c>
    </row>
    <row r="529" spans="7:7" x14ac:dyDescent="0.3">
      <c r="G529" t="s">
        <v>609</v>
      </c>
    </row>
    <row r="530" spans="7:7" x14ac:dyDescent="0.3">
      <c r="G530" t="s">
        <v>665</v>
      </c>
    </row>
    <row r="531" spans="7:7" x14ac:dyDescent="0.3">
      <c r="G531" t="s">
        <v>513</v>
      </c>
    </row>
    <row r="532" spans="7:7" x14ac:dyDescent="0.3">
      <c r="G532" t="s">
        <v>501</v>
      </c>
    </row>
    <row r="533" spans="7:7" x14ac:dyDescent="0.3">
      <c r="G533" t="s">
        <v>455</v>
      </c>
    </row>
    <row r="534" spans="7:7" x14ac:dyDescent="0.3">
      <c r="G534" t="s">
        <v>262</v>
      </c>
    </row>
    <row r="535" spans="7:7" x14ac:dyDescent="0.3">
      <c r="G535" t="s">
        <v>136</v>
      </c>
    </row>
    <row r="536" spans="7:7" x14ac:dyDescent="0.3">
      <c r="G536" t="s">
        <v>93</v>
      </c>
    </row>
    <row r="537" spans="7:7" x14ac:dyDescent="0.3">
      <c r="G537" t="s">
        <v>16</v>
      </c>
    </row>
    <row r="538" spans="7:7" x14ac:dyDescent="0.3">
      <c r="G538" t="s">
        <v>280</v>
      </c>
    </row>
    <row r="539" spans="7:7" x14ac:dyDescent="0.3">
      <c r="G539" t="s">
        <v>707</v>
      </c>
    </row>
    <row r="540" spans="7:7" x14ac:dyDescent="0.3">
      <c r="G540" t="s">
        <v>226</v>
      </c>
    </row>
    <row r="541" spans="7:7" x14ac:dyDescent="0.3">
      <c r="G541" t="s">
        <v>686</v>
      </c>
    </row>
    <row r="542" spans="7:7" x14ac:dyDescent="0.3">
      <c r="G542" t="s">
        <v>533</v>
      </c>
    </row>
    <row r="543" spans="7:7" x14ac:dyDescent="0.3">
      <c r="G543" t="s">
        <v>375</v>
      </c>
    </row>
    <row r="544" spans="7:7" x14ac:dyDescent="0.3">
      <c r="G544" t="s">
        <v>135</v>
      </c>
    </row>
    <row r="545" spans="7:7" x14ac:dyDescent="0.3">
      <c r="G545" t="s">
        <v>563</v>
      </c>
    </row>
    <row r="546" spans="7:7" x14ac:dyDescent="0.3">
      <c r="G546" t="s">
        <v>388</v>
      </c>
    </row>
    <row r="547" spans="7:7" x14ac:dyDescent="0.3">
      <c r="G547" t="s">
        <v>102</v>
      </c>
    </row>
    <row r="548" spans="7:7" x14ac:dyDescent="0.3">
      <c r="G548" t="s">
        <v>559</v>
      </c>
    </row>
    <row r="549" spans="7:7" x14ac:dyDescent="0.3">
      <c r="G549" t="s">
        <v>625</v>
      </c>
    </row>
    <row r="550" spans="7:7" x14ac:dyDescent="0.3">
      <c r="G550" t="s">
        <v>324</v>
      </c>
    </row>
    <row r="551" spans="7:7" x14ac:dyDescent="0.3">
      <c r="G551" t="s">
        <v>558</v>
      </c>
    </row>
    <row r="552" spans="7:7" x14ac:dyDescent="0.3">
      <c r="G552" t="s">
        <v>453</v>
      </c>
    </row>
    <row r="553" spans="7:7" x14ac:dyDescent="0.3">
      <c r="G553" t="s">
        <v>155</v>
      </c>
    </row>
    <row r="554" spans="7:7" x14ac:dyDescent="0.3">
      <c r="G554" t="s">
        <v>149</v>
      </c>
    </row>
    <row r="555" spans="7:7" x14ac:dyDescent="0.3">
      <c r="G555" t="s">
        <v>304</v>
      </c>
    </row>
    <row r="556" spans="7:7" x14ac:dyDescent="0.3">
      <c r="G556" t="s">
        <v>358</v>
      </c>
    </row>
    <row r="557" spans="7:7" x14ac:dyDescent="0.3">
      <c r="G557" t="s">
        <v>530</v>
      </c>
    </row>
    <row r="558" spans="7:7" x14ac:dyDescent="0.3">
      <c r="G558" t="s">
        <v>621</v>
      </c>
    </row>
    <row r="559" spans="7:7" x14ac:dyDescent="0.3">
      <c r="G559" t="s">
        <v>386</v>
      </c>
    </row>
    <row r="560" spans="7:7" x14ac:dyDescent="0.3">
      <c r="G560" t="s">
        <v>497</v>
      </c>
    </row>
    <row r="561" spans="7:7" x14ac:dyDescent="0.3">
      <c r="G561" t="s">
        <v>452</v>
      </c>
    </row>
    <row r="562" spans="7:7" x14ac:dyDescent="0.3">
      <c r="G562" t="s">
        <v>639</v>
      </c>
    </row>
    <row r="563" spans="7:7" x14ac:dyDescent="0.3">
      <c r="G563" t="s">
        <v>345</v>
      </c>
    </row>
    <row r="564" spans="7:7" x14ac:dyDescent="0.3">
      <c r="G564" t="s">
        <v>538</v>
      </c>
    </row>
    <row r="565" spans="7:7" x14ac:dyDescent="0.3">
      <c r="G565" t="s">
        <v>602</v>
      </c>
    </row>
    <row r="566" spans="7:7" x14ac:dyDescent="0.3">
      <c r="G566" t="s">
        <v>696</v>
      </c>
    </row>
    <row r="567" spans="7:7" x14ac:dyDescent="0.3">
      <c r="G567" t="s">
        <v>310</v>
      </c>
    </row>
    <row r="568" spans="7:7" x14ac:dyDescent="0.3">
      <c r="G568" t="s">
        <v>690</v>
      </c>
    </row>
    <row r="569" spans="7:7" x14ac:dyDescent="0.3">
      <c r="G569" t="s">
        <v>451</v>
      </c>
    </row>
    <row r="570" spans="7:7" x14ac:dyDescent="0.3">
      <c r="G570" t="s">
        <v>156</v>
      </c>
    </row>
    <row r="571" spans="7:7" x14ac:dyDescent="0.3">
      <c r="G571" t="s">
        <v>259</v>
      </c>
    </row>
    <row r="572" spans="7:7" x14ac:dyDescent="0.3">
      <c r="G572" t="s">
        <v>265</v>
      </c>
    </row>
    <row r="573" spans="7:7" x14ac:dyDescent="0.3">
      <c r="G573" t="s">
        <v>145</v>
      </c>
    </row>
    <row r="574" spans="7:7" x14ac:dyDescent="0.3">
      <c r="G574" t="s">
        <v>684</v>
      </c>
    </row>
    <row r="575" spans="7:7" x14ac:dyDescent="0.3">
      <c r="G575" t="s">
        <v>159</v>
      </c>
    </row>
    <row r="576" spans="7:7" x14ac:dyDescent="0.3">
      <c r="G576" t="s">
        <v>588</v>
      </c>
    </row>
    <row r="577" spans="7:7" x14ac:dyDescent="0.3">
      <c r="G577" t="s">
        <v>207</v>
      </c>
    </row>
    <row r="578" spans="7:7" x14ac:dyDescent="0.3">
      <c r="G578" t="s">
        <v>568</v>
      </c>
    </row>
    <row r="579" spans="7:7" x14ac:dyDescent="0.3">
      <c r="G579" t="s">
        <v>19</v>
      </c>
    </row>
    <row r="580" spans="7:7" x14ac:dyDescent="0.3">
      <c r="G580" t="s">
        <v>471</v>
      </c>
    </row>
    <row r="581" spans="7:7" x14ac:dyDescent="0.3">
      <c r="G581" t="s">
        <v>445</v>
      </c>
    </row>
    <row r="582" spans="7:7" x14ac:dyDescent="0.3">
      <c r="G582" t="s">
        <v>243</v>
      </c>
    </row>
    <row r="583" spans="7:7" x14ac:dyDescent="0.3">
      <c r="G583" t="s">
        <v>172</v>
      </c>
    </row>
    <row r="584" spans="7:7" x14ac:dyDescent="0.3">
      <c r="G584" t="s">
        <v>12</v>
      </c>
    </row>
    <row r="585" spans="7:7" x14ac:dyDescent="0.3">
      <c r="G585" t="s">
        <v>448</v>
      </c>
    </row>
    <row r="586" spans="7:7" x14ac:dyDescent="0.3">
      <c r="G586" t="s">
        <v>697</v>
      </c>
    </row>
    <row r="587" spans="7:7" x14ac:dyDescent="0.3">
      <c r="G587" t="s">
        <v>188</v>
      </c>
    </row>
    <row r="588" spans="7:7" x14ac:dyDescent="0.3">
      <c r="G588" t="s">
        <v>163</v>
      </c>
    </row>
    <row r="589" spans="7:7" x14ac:dyDescent="0.3">
      <c r="G589" t="s">
        <v>573</v>
      </c>
    </row>
    <row r="590" spans="7:7" x14ac:dyDescent="0.3">
      <c r="G590" t="s">
        <v>257</v>
      </c>
    </row>
    <row r="591" spans="7:7" x14ac:dyDescent="0.3">
      <c r="G591" t="s">
        <v>21</v>
      </c>
    </row>
    <row r="592" spans="7:7" x14ac:dyDescent="0.3">
      <c r="G592" t="s">
        <v>504</v>
      </c>
    </row>
    <row r="593" spans="7:7" x14ac:dyDescent="0.3">
      <c r="G593" t="s">
        <v>206</v>
      </c>
    </row>
    <row r="594" spans="7:7" x14ac:dyDescent="0.3">
      <c r="G594" t="s">
        <v>702</v>
      </c>
    </row>
    <row r="595" spans="7:7" x14ac:dyDescent="0.3">
      <c r="G595" t="s">
        <v>465</v>
      </c>
    </row>
    <row r="596" spans="7:7" x14ac:dyDescent="0.3">
      <c r="G596" t="s">
        <v>669</v>
      </c>
    </row>
    <row r="597" spans="7:7" x14ac:dyDescent="0.3">
      <c r="G597" t="s">
        <v>544</v>
      </c>
    </row>
    <row r="598" spans="7:7" x14ac:dyDescent="0.3">
      <c r="G598" t="s">
        <v>600</v>
      </c>
    </row>
    <row r="599" spans="7:7" x14ac:dyDescent="0.3">
      <c r="G599" t="s">
        <v>592</v>
      </c>
    </row>
    <row r="600" spans="7:7" x14ac:dyDescent="0.3">
      <c r="G600" t="s">
        <v>671</v>
      </c>
    </row>
  </sheetData>
  <conditionalFormatting sqref="A1:A600 D1:D600">
    <cfRule type="duplicateValues" dxfId="9" priority="2"/>
  </conditionalFormatting>
  <conditionalFormatting sqref="G1:G600">
    <cfRule type="duplicateValues" dxfId="8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04139-C265-4C6B-A493-EAB0EFA79F55}">
  <dimension ref="A1:Z2203"/>
  <sheetViews>
    <sheetView workbookViewId="0">
      <selection activeCell="W30" sqref="W30"/>
    </sheetView>
  </sheetViews>
  <sheetFormatPr defaultRowHeight="14.4" x14ac:dyDescent="0.3"/>
  <cols>
    <col min="1" max="2" width="22.44140625" bestFit="1" customWidth="1"/>
    <col min="3" max="6" width="10.77734375" bestFit="1" customWidth="1"/>
    <col min="7" max="9" width="10.77734375" customWidth="1"/>
    <col min="10" max="19" width="11.77734375" customWidth="1"/>
    <col min="20" max="25" width="11.77734375" bestFit="1" customWidth="1"/>
  </cols>
  <sheetData>
    <row r="1" spans="1:25" x14ac:dyDescent="0.3">
      <c r="A1" t="s">
        <v>107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126</v>
      </c>
      <c r="U1" t="s">
        <v>127</v>
      </c>
      <c r="V1" t="s">
        <v>128</v>
      </c>
      <c r="W1" t="s">
        <v>129</v>
      </c>
      <c r="X1" t="s">
        <v>130</v>
      </c>
      <c r="Y1" t="s">
        <v>131</v>
      </c>
    </row>
    <row r="2" spans="1:25" hidden="1" x14ac:dyDescent="0.3">
      <c r="A2" s="1" t="s">
        <v>11</v>
      </c>
      <c r="B2" s="1" t="s">
        <v>171</v>
      </c>
      <c r="C2">
        <v>1</v>
      </c>
      <c r="D2">
        <v>4</v>
      </c>
      <c r="E2">
        <v>1</v>
      </c>
      <c r="F2">
        <v>5</v>
      </c>
      <c r="G2" s="1" t="s">
        <v>468</v>
      </c>
      <c r="H2">
        <v>4</v>
      </c>
      <c r="I2">
        <v>0</v>
      </c>
      <c r="J2">
        <v>0</v>
      </c>
      <c r="K2">
        <v>4</v>
      </c>
      <c r="L2">
        <v>4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2</v>
      </c>
      <c r="T2">
        <v>2</v>
      </c>
      <c r="U2">
        <v>11</v>
      </c>
      <c r="V2">
        <v>2</v>
      </c>
      <c r="W2">
        <v>2</v>
      </c>
      <c r="X2">
        <v>11</v>
      </c>
      <c r="Y2">
        <v>13</v>
      </c>
    </row>
    <row r="3" spans="1:25" hidden="1" x14ac:dyDescent="0.3">
      <c r="A3" s="1" t="s">
        <v>3</v>
      </c>
      <c r="B3" s="1" t="s">
        <v>173</v>
      </c>
      <c r="C3">
        <v>1</v>
      </c>
      <c r="D3">
        <v>1</v>
      </c>
      <c r="E3">
        <v>1</v>
      </c>
      <c r="F3">
        <v>2</v>
      </c>
      <c r="G3" s="1" t="s">
        <v>468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1</v>
      </c>
      <c r="Q3">
        <v>2</v>
      </c>
      <c r="R3">
        <v>2</v>
      </c>
      <c r="S3">
        <v>1</v>
      </c>
      <c r="T3">
        <v>3</v>
      </c>
      <c r="U3">
        <v>3</v>
      </c>
      <c r="V3">
        <v>4</v>
      </c>
      <c r="W3">
        <v>4</v>
      </c>
      <c r="X3">
        <v>3</v>
      </c>
      <c r="Y3">
        <v>7</v>
      </c>
    </row>
    <row r="4" spans="1:25" hidden="1" x14ac:dyDescent="0.3">
      <c r="A4" s="1" t="s">
        <v>18</v>
      </c>
      <c r="B4" s="1" t="s">
        <v>17</v>
      </c>
      <c r="C4">
        <v>1</v>
      </c>
      <c r="D4">
        <v>3</v>
      </c>
      <c r="E4">
        <v>0</v>
      </c>
      <c r="F4">
        <v>3</v>
      </c>
      <c r="G4" s="1" t="s">
        <v>469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3</v>
      </c>
      <c r="Q4">
        <v>3</v>
      </c>
      <c r="R4">
        <v>0</v>
      </c>
      <c r="S4">
        <v>0</v>
      </c>
      <c r="T4">
        <v>0</v>
      </c>
      <c r="U4">
        <v>2</v>
      </c>
      <c r="V4">
        <v>7</v>
      </c>
      <c r="W4">
        <v>7</v>
      </c>
      <c r="X4">
        <v>2</v>
      </c>
      <c r="Y4">
        <v>9</v>
      </c>
    </row>
    <row r="5" spans="1:25" hidden="1" x14ac:dyDescent="0.3">
      <c r="A5" s="1" t="s">
        <v>8</v>
      </c>
      <c r="B5" s="1" t="s">
        <v>22</v>
      </c>
      <c r="C5">
        <v>1</v>
      </c>
      <c r="D5">
        <v>0</v>
      </c>
      <c r="E5">
        <v>0</v>
      </c>
      <c r="F5">
        <v>0</v>
      </c>
      <c r="G5" s="1" t="s">
        <v>469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</v>
      </c>
      <c r="S5">
        <v>3</v>
      </c>
      <c r="T5">
        <v>5</v>
      </c>
      <c r="U5">
        <v>6</v>
      </c>
      <c r="V5">
        <v>2</v>
      </c>
      <c r="W5">
        <v>2</v>
      </c>
      <c r="X5">
        <v>6</v>
      </c>
      <c r="Y5">
        <v>8</v>
      </c>
    </row>
    <row r="6" spans="1:25" hidden="1" x14ac:dyDescent="0.3">
      <c r="A6" s="1" t="s">
        <v>16</v>
      </c>
      <c r="B6" s="1" t="s">
        <v>178</v>
      </c>
      <c r="C6">
        <v>1</v>
      </c>
      <c r="D6">
        <v>3</v>
      </c>
      <c r="E6">
        <v>1</v>
      </c>
      <c r="F6">
        <v>4</v>
      </c>
      <c r="G6" s="1" t="s">
        <v>468</v>
      </c>
      <c r="H6">
        <v>0</v>
      </c>
      <c r="I6">
        <v>1</v>
      </c>
      <c r="J6">
        <v>1</v>
      </c>
      <c r="K6">
        <v>0</v>
      </c>
      <c r="L6">
        <v>1</v>
      </c>
      <c r="M6">
        <v>3</v>
      </c>
      <c r="N6">
        <v>0</v>
      </c>
      <c r="O6">
        <v>0</v>
      </c>
      <c r="P6">
        <v>3</v>
      </c>
      <c r="Q6">
        <v>3</v>
      </c>
      <c r="R6">
        <v>1</v>
      </c>
      <c r="S6">
        <v>0</v>
      </c>
      <c r="T6">
        <v>1</v>
      </c>
      <c r="U6">
        <v>14</v>
      </c>
      <c r="V6">
        <v>0</v>
      </c>
      <c r="W6">
        <v>0</v>
      </c>
      <c r="X6">
        <v>14</v>
      </c>
      <c r="Y6">
        <v>14</v>
      </c>
    </row>
    <row r="7" spans="1:25" hidden="1" x14ac:dyDescent="0.3">
      <c r="A7" s="1" t="s">
        <v>19</v>
      </c>
      <c r="B7" s="1" t="s">
        <v>20</v>
      </c>
      <c r="C7">
        <v>1</v>
      </c>
      <c r="D7">
        <v>0</v>
      </c>
      <c r="E7">
        <v>3</v>
      </c>
      <c r="F7">
        <v>3</v>
      </c>
      <c r="G7" s="1" t="s">
        <v>469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2</v>
      </c>
      <c r="O7">
        <v>2</v>
      </c>
      <c r="P7">
        <v>0</v>
      </c>
      <c r="Q7">
        <v>2</v>
      </c>
      <c r="R7">
        <v>0</v>
      </c>
      <c r="S7">
        <v>1</v>
      </c>
      <c r="T7">
        <v>1</v>
      </c>
      <c r="U7">
        <v>5</v>
      </c>
      <c r="V7">
        <v>2</v>
      </c>
      <c r="W7">
        <v>2</v>
      </c>
      <c r="X7">
        <v>5</v>
      </c>
      <c r="Y7">
        <v>7</v>
      </c>
    </row>
    <row r="8" spans="1:25" hidden="1" x14ac:dyDescent="0.3">
      <c r="A8" s="1" t="s">
        <v>12</v>
      </c>
      <c r="B8" s="1" t="s">
        <v>6</v>
      </c>
      <c r="C8">
        <v>1</v>
      </c>
      <c r="D8">
        <v>0</v>
      </c>
      <c r="E8">
        <v>5</v>
      </c>
      <c r="F8">
        <v>5</v>
      </c>
      <c r="G8" s="1" t="s">
        <v>469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4</v>
      </c>
      <c r="O8">
        <v>4</v>
      </c>
      <c r="P8">
        <v>0</v>
      </c>
      <c r="Q8">
        <v>4</v>
      </c>
      <c r="R8">
        <v>2</v>
      </c>
      <c r="S8">
        <v>2</v>
      </c>
      <c r="T8">
        <v>4</v>
      </c>
      <c r="U8">
        <v>1</v>
      </c>
      <c r="V8">
        <v>1</v>
      </c>
      <c r="W8">
        <v>1</v>
      </c>
      <c r="X8">
        <v>1</v>
      </c>
      <c r="Y8">
        <v>2</v>
      </c>
    </row>
    <row r="9" spans="1:25" hidden="1" x14ac:dyDescent="0.3">
      <c r="A9" s="1" t="s">
        <v>166</v>
      </c>
      <c r="B9" s="1" t="s">
        <v>163</v>
      </c>
      <c r="C9">
        <v>1</v>
      </c>
      <c r="D9">
        <v>1</v>
      </c>
      <c r="E9">
        <v>3</v>
      </c>
      <c r="F9">
        <v>4</v>
      </c>
      <c r="G9" s="1" t="s">
        <v>468</v>
      </c>
      <c r="H9">
        <v>1</v>
      </c>
      <c r="I9">
        <v>1</v>
      </c>
      <c r="J9">
        <v>1</v>
      </c>
      <c r="K9">
        <v>1</v>
      </c>
      <c r="L9">
        <v>2</v>
      </c>
      <c r="M9">
        <v>0</v>
      </c>
      <c r="N9">
        <v>2</v>
      </c>
      <c r="O9">
        <v>2</v>
      </c>
      <c r="P9">
        <v>0</v>
      </c>
      <c r="Q9">
        <v>2</v>
      </c>
      <c r="R9">
        <v>1</v>
      </c>
      <c r="S9">
        <v>1</v>
      </c>
      <c r="T9">
        <v>2</v>
      </c>
      <c r="U9">
        <v>2</v>
      </c>
      <c r="V9">
        <v>9</v>
      </c>
      <c r="W9">
        <v>9</v>
      </c>
      <c r="X9">
        <v>2</v>
      </c>
      <c r="Y9">
        <v>11</v>
      </c>
    </row>
    <row r="10" spans="1:25" hidden="1" x14ac:dyDescent="0.3">
      <c r="A10" s="1" t="s">
        <v>156</v>
      </c>
      <c r="B10" s="1" t="s">
        <v>138</v>
      </c>
      <c r="C10">
        <v>1</v>
      </c>
      <c r="D10">
        <v>2</v>
      </c>
      <c r="E10">
        <v>2</v>
      </c>
      <c r="F10">
        <v>4</v>
      </c>
      <c r="G10" s="1" t="s">
        <v>468</v>
      </c>
      <c r="H10">
        <v>1</v>
      </c>
      <c r="I10">
        <v>1</v>
      </c>
      <c r="J10">
        <v>1</v>
      </c>
      <c r="K10">
        <v>1</v>
      </c>
      <c r="L10">
        <v>2</v>
      </c>
      <c r="M10">
        <v>1</v>
      </c>
      <c r="N10">
        <v>1</v>
      </c>
      <c r="O10">
        <v>1</v>
      </c>
      <c r="P10">
        <v>1</v>
      </c>
      <c r="Q10">
        <v>2</v>
      </c>
      <c r="R10">
        <v>3</v>
      </c>
      <c r="S10">
        <v>3</v>
      </c>
      <c r="T10">
        <v>6</v>
      </c>
      <c r="U10">
        <v>0</v>
      </c>
      <c r="V10">
        <v>9</v>
      </c>
      <c r="W10">
        <v>9</v>
      </c>
      <c r="X10">
        <v>0</v>
      </c>
      <c r="Y10">
        <v>9</v>
      </c>
    </row>
    <row r="11" spans="1:25" hidden="1" x14ac:dyDescent="0.3">
      <c r="A11" s="1" t="s">
        <v>164</v>
      </c>
      <c r="B11" s="1" t="s">
        <v>165</v>
      </c>
      <c r="C11">
        <v>1</v>
      </c>
      <c r="D11">
        <v>0</v>
      </c>
      <c r="E11">
        <v>1</v>
      </c>
      <c r="F11">
        <v>1</v>
      </c>
      <c r="G11" s="1" t="s">
        <v>469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>
        <v>1</v>
      </c>
      <c r="R11">
        <v>2</v>
      </c>
      <c r="S11">
        <v>2</v>
      </c>
      <c r="T11">
        <v>4</v>
      </c>
      <c r="U11">
        <v>6</v>
      </c>
      <c r="V11">
        <v>7</v>
      </c>
      <c r="W11">
        <v>7</v>
      </c>
      <c r="X11">
        <v>6</v>
      </c>
      <c r="Y11">
        <v>13</v>
      </c>
    </row>
    <row r="12" spans="1:25" hidden="1" x14ac:dyDescent="0.3">
      <c r="A12" s="1" t="s">
        <v>159</v>
      </c>
      <c r="B12" s="1" t="s">
        <v>146</v>
      </c>
      <c r="C12">
        <v>1</v>
      </c>
      <c r="D12">
        <v>3</v>
      </c>
      <c r="E12">
        <v>1</v>
      </c>
      <c r="F12">
        <v>4</v>
      </c>
      <c r="G12" s="1" t="s">
        <v>468</v>
      </c>
      <c r="H12">
        <v>0</v>
      </c>
      <c r="I12">
        <v>1</v>
      </c>
      <c r="J12">
        <v>1</v>
      </c>
      <c r="K12">
        <v>0</v>
      </c>
      <c r="L12">
        <v>1</v>
      </c>
      <c r="M12">
        <v>3</v>
      </c>
      <c r="N12">
        <v>0</v>
      </c>
      <c r="O12">
        <v>0</v>
      </c>
      <c r="P12">
        <v>3</v>
      </c>
      <c r="Q12">
        <v>3</v>
      </c>
      <c r="R12">
        <v>2</v>
      </c>
      <c r="S12">
        <v>3</v>
      </c>
      <c r="T12">
        <v>5</v>
      </c>
      <c r="U12">
        <v>2</v>
      </c>
      <c r="V12">
        <v>3</v>
      </c>
      <c r="W12">
        <v>3</v>
      </c>
      <c r="X12">
        <v>2</v>
      </c>
      <c r="Y12">
        <v>5</v>
      </c>
    </row>
    <row r="13" spans="1:25" hidden="1" x14ac:dyDescent="0.3">
      <c r="A13" s="1" t="s">
        <v>135</v>
      </c>
      <c r="B13" s="1" t="s">
        <v>153</v>
      </c>
      <c r="C13">
        <v>1</v>
      </c>
      <c r="D13">
        <v>1</v>
      </c>
      <c r="E13">
        <v>1</v>
      </c>
      <c r="F13">
        <v>2</v>
      </c>
      <c r="G13" s="1" t="s">
        <v>468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1</v>
      </c>
      <c r="P13">
        <v>0</v>
      </c>
      <c r="Q13">
        <v>1</v>
      </c>
      <c r="R13">
        <v>1</v>
      </c>
      <c r="S13">
        <v>1</v>
      </c>
      <c r="T13">
        <v>2</v>
      </c>
      <c r="U13">
        <v>0</v>
      </c>
      <c r="V13">
        <v>7</v>
      </c>
      <c r="W13">
        <v>7</v>
      </c>
      <c r="X13">
        <v>0</v>
      </c>
      <c r="Y13">
        <v>7</v>
      </c>
    </row>
    <row r="14" spans="1:25" hidden="1" x14ac:dyDescent="0.3">
      <c r="A14" s="1" t="s">
        <v>157</v>
      </c>
      <c r="B14" s="1" t="s">
        <v>161</v>
      </c>
      <c r="C14">
        <v>1</v>
      </c>
      <c r="D14">
        <v>0</v>
      </c>
      <c r="E14">
        <v>4</v>
      </c>
      <c r="F14">
        <v>4</v>
      </c>
      <c r="G14" s="1" t="s">
        <v>469</v>
      </c>
      <c r="H14">
        <v>0</v>
      </c>
      <c r="I14">
        <v>3</v>
      </c>
      <c r="J14">
        <v>3</v>
      </c>
      <c r="K14">
        <v>0</v>
      </c>
      <c r="L14">
        <v>3</v>
      </c>
      <c r="M14">
        <v>0</v>
      </c>
      <c r="N14">
        <v>1</v>
      </c>
      <c r="O14">
        <v>1</v>
      </c>
      <c r="P14">
        <v>0</v>
      </c>
      <c r="Q14">
        <v>1</v>
      </c>
      <c r="R14">
        <v>1</v>
      </c>
      <c r="S14">
        <v>2</v>
      </c>
      <c r="T14">
        <v>3</v>
      </c>
      <c r="U14">
        <v>4</v>
      </c>
      <c r="V14">
        <v>2</v>
      </c>
      <c r="W14">
        <v>2</v>
      </c>
      <c r="X14">
        <v>4</v>
      </c>
      <c r="Y14">
        <v>6</v>
      </c>
    </row>
    <row r="15" spans="1:25" hidden="1" x14ac:dyDescent="0.3">
      <c r="A15" s="1" t="s">
        <v>162</v>
      </c>
      <c r="B15" s="1" t="s">
        <v>155</v>
      </c>
      <c r="C15">
        <v>1</v>
      </c>
      <c r="D15">
        <v>2</v>
      </c>
      <c r="E15">
        <v>4</v>
      </c>
      <c r="F15">
        <v>6</v>
      </c>
      <c r="G15" s="1" t="s">
        <v>468</v>
      </c>
      <c r="H15">
        <v>2</v>
      </c>
      <c r="I15">
        <v>2</v>
      </c>
      <c r="J15">
        <v>2</v>
      </c>
      <c r="K15">
        <v>2</v>
      </c>
      <c r="L15">
        <v>4</v>
      </c>
      <c r="M15">
        <v>0</v>
      </c>
      <c r="N15">
        <v>2</v>
      </c>
      <c r="O15">
        <v>2</v>
      </c>
      <c r="P15">
        <v>0</v>
      </c>
      <c r="Q15">
        <v>2</v>
      </c>
      <c r="R15">
        <v>2</v>
      </c>
      <c r="S15">
        <v>1</v>
      </c>
      <c r="T15">
        <v>3</v>
      </c>
      <c r="U15">
        <v>5</v>
      </c>
      <c r="V15">
        <v>5</v>
      </c>
      <c r="W15">
        <v>5</v>
      </c>
      <c r="X15">
        <v>5</v>
      </c>
      <c r="Y15">
        <v>10</v>
      </c>
    </row>
    <row r="16" spans="1:25" hidden="1" x14ac:dyDescent="0.3">
      <c r="A16" s="1" t="s">
        <v>154</v>
      </c>
      <c r="B16" s="1" t="s">
        <v>134</v>
      </c>
      <c r="C16">
        <v>1</v>
      </c>
      <c r="D16">
        <v>2</v>
      </c>
      <c r="E16">
        <v>2</v>
      </c>
      <c r="F16">
        <v>4</v>
      </c>
      <c r="G16" s="1" t="s">
        <v>468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2</v>
      </c>
      <c r="O16">
        <v>2</v>
      </c>
      <c r="P16">
        <v>2</v>
      </c>
      <c r="Q16">
        <v>4</v>
      </c>
      <c r="R16">
        <v>2</v>
      </c>
      <c r="S16">
        <v>2</v>
      </c>
      <c r="T16">
        <v>4</v>
      </c>
      <c r="U16">
        <v>5</v>
      </c>
      <c r="V16">
        <v>3</v>
      </c>
      <c r="W16">
        <v>3</v>
      </c>
      <c r="X16">
        <v>5</v>
      </c>
      <c r="Y16">
        <v>8</v>
      </c>
    </row>
    <row r="17" spans="1:25" hidden="1" x14ac:dyDescent="0.3">
      <c r="A17" s="1" t="s">
        <v>158</v>
      </c>
      <c r="B17" s="1" t="s">
        <v>160</v>
      </c>
      <c r="C17">
        <v>1</v>
      </c>
      <c r="D17">
        <v>4</v>
      </c>
      <c r="E17">
        <v>0</v>
      </c>
      <c r="F17">
        <v>4</v>
      </c>
      <c r="G17" s="1" t="s">
        <v>469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4</v>
      </c>
      <c r="Q17">
        <v>4</v>
      </c>
      <c r="R17">
        <v>1</v>
      </c>
      <c r="S17">
        <v>1</v>
      </c>
      <c r="T17">
        <v>2</v>
      </c>
      <c r="U17">
        <v>14</v>
      </c>
      <c r="V17">
        <v>1</v>
      </c>
      <c r="W17">
        <v>1</v>
      </c>
      <c r="X17">
        <v>14</v>
      </c>
      <c r="Y17">
        <v>15</v>
      </c>
    </row>
    <row r="18" spans="1:25" hidden="1" x14ac:dyDescent="0.3">
      <c r="A18" s="1" t="s">
        <v>134</v>
      </c>
      <c r="B18" s="1" t="s">
        <v>159</v>
      </c>
      <c r="C18">
        <v>2</v>
      </c>
      <c r="D18">
        <v>4</v>
      </c>
      <c r="E18">
        <v>1</v>
      </c>
      <c r="F18">
        <v>5</v>
      </c>
      <c r="G18" s="1" t="s">
        <v>468</v>
      </c>
      <c r="H18">
        <v>0</v>
      </c>
      <c r="I18">
        <v>1</v>
      </c>
      <c r="J18">
        <v>1</v>
      </c>
      <c r="K18">
        <v>0</v>
      </c>
      <c r="L18">
        <v>1</v>
      </c>
      <c r="M18">
        <v>4</v>
      </c>
      <c r="N18">
        <v>0</v>
      </c>
      <c r="O18">
        <v>0</v>
      </c>
      <c r="P18">
        <v>4</v>
      </c>
      <c r="Q18">
        <v>4</v>
      </c>
      <c r="R18">
        <v>2</v>
      </c>
      <c r="S18">
        <v>2</v>
      </c>
      <c r="T18">
        <v>4</v>
      </c>
      <c r="U18">
        <v>2</v>
      </c>
      <c r="V18">
        <v>4</v>
      </c>
      <c r="W18">
        <v>4</v>
      </c>
      <c r="X18">
        <v>2</v>
      </c>
      <c r="Y18">
        <v>6</v>
      </c>
    </row>
    <row r="19" spans="1:25" hidden="1" x14ac:dyDescent="0.3">
      <c r="A19" s="1" t="s">
        <v>165</v>
      </c>
      <c r="B19" s="1" t="s">
        <v>135</v>
      </c>
      <c r="C19">
        <v>2</v>
      </c>
      <c r="D19">
        <v>1</v>
      </c>
      <c r="E19">
        <v>3</v>
      </c>
      <c r="F19">
        <v>4</v>
      </c>
      <c r="G19" s="1" t="s">
        <v>468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3</v>
      </c>
      <c r="O19">
        <v>3</v>
      </c>
      <c r="P19">
        <v>1</v>
      </c>
      <c r="Q19">
        <v>4</v>
      </c>
      <c r="R19">
        <v>5</v>
      </c>
      <c r="S19">
        <v>2</v>
      </c>
      <c r="T19">
        <v>7</v>
      </c>
      <c r="U19">
        <v>3</v>
      </c>
      <c r="V19">
        <v>0</v>
      </c>
      <c r="W19">
        <v>0</v>
      </c>
      <c r="X19">
        <v>3</v>
      </c>
      <c r="Y19">
        <v>3</v>
      </c>
    </row>
    <row r="20" spans="1:25" hidden="1" x14ac:dyDescent="0.3">
      <c r="A20" s="1" t="s">
        <v>138</v>
      </c>
      <c r="B20" s="1" t="s">
        <v>164</v>
      </c>
      <c r="C20">
        <v>2</v>
      </c>
      <c r="D20">
        <v>5</v>
      </c>
      <c r="E20">
        <v>0</v>
      </c>
      <c r="F20">
        <v>5</v>
      </c>
      <c r="G20" s="1" t="s">
        <v>469</v>
      </c>
      <c r="H20">
        <v>1</v>
      </c>
      <c r="I20">
        <v>0</v>
      </c>
      <c r="J20">
        <v>0</v>
      </c>
      <c r="K20">
        <v>1</v>
      </c>
      <c r="L20">
        <v>1</v>
      </c>
      <c r="M20">
        <v>4</v>
      </c>
      <c r="N20">
        <v>0</v>
      </c>
      <c r="O20">
        <v>0</v>
      </c>
      <c r="P20">
        <v>4</v>
      </c>
      <c r="Q20">
        <v>4</v>
      </c>
      <c r="R20">
        <v>0</v>
      </c>
      <c r="S20">
        <v>1</v>
      </c>
      <c r="T20">
        <v>1</v>
      </c>
      <c r="U20">
        <v>7</v>
      </c>
      <c r="V20">
        <v>3</v>
      </c>
      <c r="W20">
        <v>3</v>
      </c>
      <c r="X20">
        <v>7</v>
      </c>
      <c r="Y20">
        <v>10</v>
      </c>
    </row>
    <row r="21" spans="1:25" hidden="1" x14ac:dyDescent="0.3">
      <c r="A21" s="1" t="s">
        <v>163</v>
      </c>
      <c r="B21" s="1" t="s">
        <v>156</v>
      </c>
      <c r="C21">
        <v>2</v>
      </c>
      <c r="D21">
        <v>0</v>
      </c>
      <c r="E21">
        <v>2</v>
      </c>
      <c r="F21">
        <v>2</v>
      </c>
      <c r="G21" s="1" t="s">
        <v>469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2</v>
      </c>
      <c r="P21">
        <v>0</v>
      </c>
      <c r="Q21">
        <v>2</v>
      </c>
      <c r="R21">
        <v>2</v>
      </c>
      <c r="S21">
        <v>2</v>
      </c>
      <c r="T21">
        <v>4</v>
      </c>
      <c r="U21">
        <v>4</v>
      </c>
      <c r="V21">
        <v>7</v>
      </c>
      <c r="W21">
        <v>7</v>
      </c>
      <c r="X21">
        <v>4</v>
      </c>
      <c r="Y21">
        <v>11</v>
      </c>
    </row>
    <row r="22" spans="1:25" x14ac:dyDescent="0.3">
      <c r="A22" s="1" t="s">
        <v>216</v>
      </c>
      <c r="B22" s="1" t="s">
        <v>191</v>
      </c>
      <c r="C22">
        <v>1</v>
      </c>
      <c r="D22">
        <v>1</v>
      </c>
      <c r="E22">
        <v>2</v>
      </c>
      <c r="F22">
        <v>3</v>
      </c>
      <c r="G22" s="1" t="s">
        <v>468</v>
      </c>
      <c r="H22">
        <v>0</v>
      </c>
      <c r="I22">
        <v>1</v>
      </c>
      <c r="J22">
        <v>1</v>
      </c>
      <c r="K22">
        <v>0</v>
      </c>
      <c r="L22">
        <v>1</v>
      </c>
      <c r="M22">
        <v>1</v>
      </c>
      <c r="N22">
        <v>1</v>
      </c>
      <c r="O22">
        <v>1</v>
      </c>
      <c r="P22">
        <v>1</v>
      </c>
      <c r="Q22">
        <v>2</v>
      </c>
      <c r="R22">
        <v>1</v>
      </c>
      <c r="S22">
        <v>0</v>
      </c>
      <c r="T22">
        <v>1</v>
      </c>
    </row>
    <row r="23" spans="1:25" x14ac:dyDescent="0.3">
      <c r="A23" s="1" t="s">
        <v>201</v>
      </c>
      <c r="B23" s="1" t="s">
        <v>212</v>
      </c>
      <c r="C23">
        <v>1</v>
      </c>
      <c r="D23">
        <v>2</v>
      </c>
      <c r="E23">
        <v>0</v>
      </c>
      <c r="F23">
        <v>2</v>
      </c>
      <c r="G23" s="1" t="s">
        <v>469</v>
      </c>
      <c r="H23">
        <v>1</v>
      </c>
      <c r="I23">
        <v>0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1</v>
      </c>
      <c r="T23">
        <v>2</v>
      </c>
    </row>
    <row r="24" spans="1:25" x14ac:dyDescent="0.3">
      <c r="A24" s="1" t="s">
        <v>208</v>
      </c>
      <c r="B24" s="1" t="s">
        <v>193</v>
      </c>
      <c r="C24">
        <v>1</v>
      </c>
      <c r="D24">
        <v>0</v>
      </c>
      <c r="E24">
        <v>1</v>
      </c>
      <c r="F24">
        <v>1</v>
      </c>
      <c r="G24" s="1" t="s">
        <v>469</v>
      </c>
      <c r="H24">
        <v>0</v>
      </c>
      <c r="I24">
        <v>1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4</v>
      </c>
      <c r="S24">
        <v>3</v>
      </c>
      <c r="T24">
        <v>7</v>
      </c>
    </row>
    <row r="25" spans="1:25" x14ac:dyDescent="0.3">
      <c r="A25" s="1" t="s">
        <v>202</v>
      </c>
      <c r="B25" s="1" t="s">
        <v>205</v>
      </c>
      <c r="C25">
        <v>1</v>
      </c>
      <c r="D25">
        <v>1</v>
      </c>
      <c r="E25">
        <v>0</v>
      </c>
      <c r="F25">
        <v>1</v>
      </c>
      <c r="G25" s="1" t="s">
        <v>469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2</v>
      </c>
    </row>
    <row r="26" spans="1:25" x14ac:dyDescent="0.3">
      <c r="A26" s="1" t="s">
        <v>200</v>
      </c>
      <c r="B26" s="1" t="s">
        <v>211</v>
      </c>
      <c r="C26">
        <v>1</v>
      </c>
      <c r="D26">
        <v>1</v>
      </c>
      <c r="E26">
        <v>1</v>
      </c>
      <c r="F26">
        <v>2</v>
      </c>
      <c r="G26" s="1" t="s">
        <v>468</v>
      </c>
      <c r="H26">
        <v>1</v>
      </c>
      <c r="I26">
        <v>1</v>
      </c>
      <c r="J26">
        <v>1</v>
      </c>
      <c r="K26">
        <v>1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</row>
    <row r="27" spans="1:25" x14ac:dyDescent="0.3">
      <c r="A27" s="1" t="s">
        <v>218</v>
      </c>
      <c r="B27" s="1" t="s">
        <v>203</v>
      </c>
      <c r="C27">
        <v>1</v>
      </c>
      <c r="D27">
        <v>2</v>
      </c>
      <c r="E27">
        <v>0</v>
      </c>
      <c r="F27">
        <v>2</v>
      </c>
      <c r="G27" s="1" t="s">
        <v>469</v>
      </c>
      <c r="H27">
        <v>1</v>
      </c>
      <c r="I27">
        <v>0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2</v>
      </c>
      <c r="S27">
        <v>1</v>
      </c>
      <c r="T27">
        <v>3</v>
      </c>
    </row>
    <row r="28" spans="1:25" x14ac:dyDescent="0.3">
      <c r="A28" s="1" t="s">
        <v>198</v>
      </c>
      <c r="B28" s="1" t="s">
        <v>204</v>
      </c>
      <c r="C28">
        <v>1</v>
      </c>
      <c r="D28">
        <v>1</v>
      </c>
      <c r="E28">
        <v>3</v>
      </c>
      <c r="F28">
        <v>4</v>
      </c>
      <c r="G28" s="1" t="s">
        <v>468</v>
      </c>
      <c r="H28">
        <v>0</v>
      </c>
      <c r="I28">
        <v>2</v>
      </c>
      <c r="J28">
        <v>2</v>
      </c>
      <c r="K28">
        <v>0</v>
      </c>
      <c r="L28">
        <v>2</v>
      </c>
      <c r="M28">
        <v>1</v>
      </c>
      <c r="N28">
        <v>1</v>
      </c>
      <c r="O28">
        <v>1</v>
      </c>
      <c r="P28">
        <v>1</v>
      </c>
      <c r="Q28">
        <v>2</v>
      </c>
      <c r="R28">
        <v>1</v>
      </c>
      <c r="S28">
        <v>6</v>
      </c>
      <c r="T28">
        <v>7</v>
      </c>
    </row>
    <row r="29" spans="1:25" x14ac:dyDescent="0.3">
      <c r="A29" s="1" t="s">
        <v>210</v>
      </c>
      <c r="B29" s="1" t="s">
        <v>194</v>
      </c>
      <c r="C29">
        <v>1</v>
      </c>
      <c r="D29">
        <v>1</v>
      </c>
      <c r="E29">
        <v>0</v>
      </c>
      <c r="F29">
        <v>1</v>
      </c>
      <c r="G29" s="1" t="s">
        <v>469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1</v>
      </c>
      <c r="R29">
        <v>3</v>
      </c>
      <c r="S29">
        <v>5</v>
      </c>
      <c r="T29">
        <v>8</v>
      </c>
    </row>
    <row r="30" spans="1:25" x14ac:dyDescent="0.3">
      <c r="A30" s="1" t="s">
        <v>196</v>
      </c>
      <c r="B30" s="1" t="s">
        <v>213</v>
      </c>
      <c r="C30">
        <v>1</v>
      </c>
      <c r="D30">
        <v>1</v>
      </c>
      <c r="E30">
        <v>1</v>
      </c>
      <c r="F30">
        <v>2</v>
      </c>
      <c r="G30" s="1" t="s">
        <v>468</v>
      </c>
      <c r="H30">
        <v>0</v>
      </c>
      <c r="I30">
        <v>1</v>
      </c>
      <c r="J30">
        <v>1</v>
      </c>
      <c r="K30">
        <v>0</v>
      </c>
      <c r="L30">
        <v>1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4</v>
      </c>
      <c r="T30">
        <v>5</v>
      </c>
    </row>
    <row r="31" spans="1:25" x14ac:dyDescent="0.3">
      <c r="A31" s="1" t="s">
        <v>226</v>
      </c>
      <c r="B31" s="1" t="s">
        <v>209</v>
      </c>
      <c r="C31">
        <v>1</v>
      </c>
      <c r="D31">
        <v>2</v>
      </c>
      <c r="E31">
        <v>3</v>
      </c>
      <c r="F31">
        <v>5</v>
      </c>
      <c r="G31" s="1" t="s">
        <v>468</v>
      </c>
      <c r="H31">
        <v>0</v>
      </c>
      <c r="I31">
        <v>1</v>
      </c>
      <c r="J31">
        <v>1</v>
      </c>
      <c r="K31">
        <v>0</v>
      </c>
      <c r="L31">
        <v>1</v>
      </c>
      <c r="M31">
        <v>2</v>
      </c>
      <c r="N31">
        <v>2</v>
      </c>
      <c r="O31">
        <v>2</v>
      </c>
      <c r="P31">
        <v>2</v>
      </c>
      <c r="Q31">
        <v>4</v>
      </c>
      <c r="R31">
        <v>3</v>
      </c>
      <c r="S31">
        <v>3</v>
      </c>
      <c r="T31">
        <v>6</v>
      </c>
    </row>
    <row r="32" spans="1:25" x14ac:dyDescent="0.3">
      <c r="A32" s="1" t="s">
        <v>206</v>
      </c>
      <c r="B32" s="1" t="s">
        <v>190</v>
      </c>
      <c r="C32">
        <v>1</v>
      </c>
      <c r="D32">
        <v>2</v>
      </c>
      <c r="E32">
        <v>0</v>
      </c>
      <c r="F32">
        <v>2</v>
      </c>
      <c r="G32" s="1" t="s">
        <v>469</v>
      </c>
      <c r="H32">
        <v>0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0</v>
      </c>
      <c r="P32">
        <v>2</v>
      </c>
      <c r="Q32">
        <v>2</v>
      </c>
      <c r="R32">
        <v>0</v>
      </c>
      <c r="S32">
        <v>0</v>
      </c>
      <c r="T32">
        <v>0</v>
      </c>
    </row>
    <row r="33" spans="1:25" x14ac:dyDescent="0.3">
      <c r="A33" s="1" t="s">
        <v>190</v>
      </c>
      <c r="B33" s="1" t="s">
        <v>202</v>
      </c>
      <c r="C33">
        <v>2</v>
      </c>
      <c r="D33">
        <v>0</v>
      </c>
      <c r="E33">
        <v>0</v>
      </c>
      <c r="F33">
        <v>0</v>
      </c>
      <c r="G33" s="1" t="s">
        <v>469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4</v>
      </c>
      <c r="S33">
        <v>1</v>
      </c>
      <c r="T33">
        <v>5</v>
      </c>
    </row>
    <row r="34" spans="1:25" x14ac:dyDescent="0.3">
      <c r="A34" s="1" t="s">
        <v>212</v>
      </c>
      <c r="B34" s="1" t="s">
        <v>206</v>
      </c>
      <c r="C34">
        <v>2</v>
      </c>
      <c r="D34">
        <v>0</v>
      </c>
      <c r="E34">
        <v>0</v>
      </c>
      <c r="F34">
        <v>0</v>
      </c>
      <c r="G34" s="1" t="s">
        <v>469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2</v>
      </c>
      <c r="T34">
        <v>3</v>
      </c>
    </row>
    <row r="35" spans="1:25" x14ac:dyDescent="0.3">
      <c r="A35" s="1" t="s">
        <v>204</v>
      </c>
      <c r="B35" s="1" t="s">
        <v>216</v>
      </c>
      <c r="C35">
        <v>2</v>
      </c>
      <c r="D35">
        <v>2</v>
      </c>
      <c r="E35">
        <v>1</v>
      </c>
      <c r="F35">
        <v>3</v>
      </c>
      <c r="G35" s="1" t="s">
        <v>468</v>
      </c>
      <c r="H35">
        <v>0</v>
      </c>
      <c r="I35">
        <v>1</v>
      </c>
      <c r="J35">
        <v>1</v>
      </c>
      <c r="K35">
        <v>0</v>
      </c>
      <c r="L35">
        <v>1</v>
      </c>
      <c r="M35">
        <v>2</v>
      </c>
      <c r="N35">
        <v>0</v>
      </c>
      <c r="O35">
        <v>0</v>
      </c>
      <c r="P35">
        <v>2</v>
      </c>
      <c r="Q35">
        <v>2</v>
      </c>
      <c r="R35">
        <v>1</v>
      </c>
      <c r="S35">
        <v>3</v>
      </c>
      <c r="T35">
        <v>4</v>
      </c>
    </row>
    <row r="36" spans="1:25" x14ac:dyDescent="0.3">
      <c r="A36" s="1" t="s">
        <v>211</v>
      </c>
      <c r="B36" s="1" t="s">
        <v>208</v>
      </c>
      <c r="C36">
        <v>2</v>
      </c>
      <c r="D36">
        <v>1</v>
      </c>
      <c r="E36">
        <v>2</v>
      </c>
      <c r="F36">
        <v>3</v>
      </c>
      <c r="G36" s="1" t="s">
        <v>468</v>
      </c>
      <c r="H36">
        <v>1</v>
      </c>
      <c r="I36">
        <v>2</v>
      </c>
      <c r="J36">
        <v>2</v>
      </c>
      <c r="K36">
        <v>1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</v>
      </c>
      <c r="T36">
        <v>2</v>
      </c>
    </row>
    <row r="37" spans="1:25" x14ac:dyDescent="0.3">
      <c r="A37" s="1" t="s">
        <v>193</v>
      </c>
      <c r="B37" s="1" t="s">
        <v>196</v>
      </c>
      <c r="C37">
        <v>2</v>
      </c>
      <c r="D37">
        <v>1</v>
      </c>
      <c r="E37">
        <v>1</v>
      </c>
      <c r="F37">
        <v>2</v>
      </c>
      <c r="G37" s="1" t="s">
        <v>468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1</v>
      </c>
      <c r="O37">
        <v>1</v>
      </c>
      <c r="P37">
        <v>0</v>
      </c>
      <c r="Q37">
        <v>1</v>
      </c>
      <c r="R37">
        <v>1</v>
      </c>
      <c r="S37">
        <v>1</v>
      </c>
      <c r="T37">
        <v>2</v>
      </c>
    </row>
    <row r="38" spans="1:25" x14ac:dyDescent="0.3">
      <c r="A38" s="1" t="s">
        <v>219</v>
      </c>
      <c r="B38" s="1" t="s">
        <v>210</v>
      </c>
      <c r="C38">
        <v>2</v>
      </c>
      <c r="D38">
        <v>1</v>
      </c>
      <c r="E38">
        <v>0</v>
      </c>
      <c r="F38">
        <v>1</v>
      </c>
      <c r="G38" s="1" t="s">
        <v>469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2</v>
      </c>
    </row>
    <row r="39" spans="1:25" x14ac:dyDescent="0.3">
      <c r="A39" s="1" t="s">
        <v>213</v>
      </c>
      <c r="B39" s="1" t="s">
        <v>198</v>
      </c>
      <c r="C39">
        <v>2</v>
      </c>
      <c r="D39">
        <v>1</v>
      </c>
      <c r="E39">
        <v>0</v>
      </c>
      <c r="F39">
        <v>1</v>
      </c>
      <c r="G39" s="1" t="s">
        <v>469</v>
      </c>
      <c r="H39">
        <v>1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3</v>
      </c>
      <c r="S39">
        <v>2</v>
      </c>
      <c r="T39">
        <v>5</v>
      </c>
    </row>
    <row r="40" spans="1:25" x14ac:dyDescent="0.3">
      <c r="A40" s="1" t="s">
        <v>194</v>
      </c>
      <c r="B40" s="1" t="s">
        <v>226</v>
      </c>
      <c r="C40">
        <v>2</v>
      </c>
      <c r="D40">
        <v>2</v>
      </c>
      <c r="E40">
        <v>0</v>
      </c>
      <c r="F40">
        <v>2</v>
      </c>
      <c r="G40" s="1" t="s">
        <v>469</v>
      </c>
      <c r="H40">
        <v>1</v>
      </c>
      <c r="I40">
        <v>0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1</v>
      </c>
      <c r="Q40">
        <v>1</v>
      </c>
      <c r="R40">
        <v>2</v>
      </c>
      <c r="S40">
        <v>0</v>
      </c>
      <c r="T40">
        <v>2</v>
      </c>
    </row>
    <row r="41" spans="1:25" x14ac:dyDescent="0.3">
      <c r="A41" s="1" t="s">
        <v>209</v>
      </c>
      <c r="B41" s="1" t="s">
        <v>200</v>
      </c>
      <c r="C41">
        <v>2</v>
      </c>
      <c r="D41">
        <v>1</v>
      </c>
      <c r="E41">
        <v>1</v>
      </c>
      <c r="F41">
        <v>2</v>
      </c>
      <c r="G41" s="1" t="s">
        <v>468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2</v>
      </c>
      <c r="R41">
        <v>2</v>
      </c>
      <c r="S41">
        <v>1</v>
      </c>
      <c r="T41">
        <v>3</v>
      </c>
    </row>
    <row r="42" spans="1:25" x14ac:dyDescent="0.3">
      <c r="A42" s="1" t="s">
        <v>191</v>
      </c>
      <c r="B42" s="1" t="s">
        <v>218</v>
      </c>
      <c r="C42">
        <v>2</v>
      </c>
      <c r="D42">
        <v>0</v>
      </c>
      <c r="E42">
        <v>2</v>
      </c>
      <c r="F42">
        <v>2</v>
      </c>
      <c r="G42" s="1" t="s">
        <v>469</v>
      </c>
      <c r="H42">
        <v>0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1</v>
      </c>
      <c r="P42">
        <v>0</v>
      </c>
      <c r="Q42">
        <v>1</v>
      </c>
      <c r="R42">
        <v>4</v>
      </c>
      <c r="S42">
        <v>2</v>
      </c>
      <c r="T42">
        <v>6</v>
      </c>
    </row>
    <row r="43" spans="1:25" x14ac:dyDescent="0.3">
      <c r="A43" s="1" t="s">
        <v>205</v>
      </c>
      <c r="B43" s="1" t="s">
        <v>201</v>
      </c>
      <c r="C43">
        <v>2</v>
      </c>
      <c r="D43">
        <v>1</v>
      </c>
      <c r="E43">
        <v>3</v>
      </c>
      <c r="F43">
        <v>4</v>
      </c>
      <c r="G43" s="1" t="s">
        <v>468</v>
      </c>
      <c r="H43">
        <v>0</v>
      </c>
      <c r="I43">
        <v>3</v>
      </c>
      <c r="J43">
        <v>3</v>
      </c>
      <c r="K43">
        <v>0</v>
      </c>
      <c r="L43">
        <v>3</v>
      </c>
      <c r="M43">
        <v>1</v>
      </c>
      <c r="N43">
        <v>0</v>
      </c>
      <c r="O43">
        <v>0</v>
      </c>
      <c r="P43">
        <v>1</v>
      </c>
      <c r="Q43">
        <v>1</v>
      </c>
      <c r="R43">
        <v>1</v>
      </c>
      <c r="S43">
        <v>2</v>
      </c>
      <c r="T43">
        <v>3</v>
      </c>
    </row>
    <row r="44" spans="1:25" hidden="1" x14ac:dyDescent="0.3">
      <c r="A44" s="1" t="s">
        <v>195</v>
      </c>
      <c r="B44" s="1" t="s">
        <v>174</v>
      </c>
      <c r="C44">
        <v>1</v>
      </c>
      <c r="D44">
        <v>3</v>
      </c>
      <c r="E44">
        <v>3</v>
      </c>
      <c r="F44">
        <v>6</v>
      </c>
      <c r="G44" s="1" t="s">
        <v>468</v>
      </c>
      <c r="H44">
        <v>2</v>
      </c>
      <c r="I44">
        <v>2</v>
      </c>
      <c r="J44">
        <v>2</v>
      </c>
      <c r="K44">
        <v>2</v>
      </c>
      <c r="L44">
        <v>4</v>
      </c>
      <c r="M44">
        <v>1</v>
      </c>
      <c r="N44">
        <v>1</v>
      </c>
      <c r="O44">
        <v>1</v>
      </c>
      <c r="P44">
        <v>1</v>
      </c>
      <c r="Q44">
        <v>2</v>
      </c>
      <c r="R44">
        <v>2</v>
      </c>
      <c r="S44">
        <v>2</v>
      </c>
      <c r="T44">
        <v>4</v>
      </c>
      <c r="U44">
        <v>8</v>
      </c>
      <c r="V44">
        <v>11</v>
      </c>
      <c r="W44">
        <v>11</v>
      </c>
      <c r="X44">
        <v>8</v>
      </c>
      <c r="Y44">
        <v>19</v>
      </c>
    </row>
    <row r="45" spans="1:25" hidden="1" x14ac:dyDescent="0.3">
      <c r="A45" s="1" t="s">
        <v>197</v>
      </c>
      <c r="B45" s="1" t="s">
        <v>7</v>
      </c>
      <c r="C45">
        <v>1</v>
      </c>
      <c r="D45">
        <v>1</v>
      </c>
      <c r="E45">
        <v>0</v>
      </c>
      <c r="F45">
        <v>1</v>
      </c>
      <c r="G45" s="1" t="s">
        <v>469</v>
      </c>
      <c r="H45">
        <v>1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3</v>
      </c>
      <c r="S45">
        <v>1</v>
      </c>
      <c r="T45">
        <v>4</v>
      </c>
      <c r="U45">
        <v>7</v>
      </c>
      <c r="V45">
        <v>5</v>
      </c>
      <c r="W45">
        <v>5</v>
      </c>
      <c r="X45">
        <v>7</v>
      </c>
      <c r="Y45">
        <v>12</v>
      </c>
    </row>
    <row r="46" spans="1:25" x14ac:dyDescent="0.3">
      <c r="A46" s="1" t="s">
        <v>184</v>
      </c>
      <c r="B46" s="1" t="s">
        <v>199</v>
      </c>
      <c r="C46">
        <v>1</v>
      </c>
      <c r="D46">
        <v>1</v>
      </c>
      <c r="E46">
        <v>2</v>
      </c>
      <c r="F46">
        <v>3</v>
      </c>
      <c r="G46" s="1" t="s">
        <v>468</v>
      </c>
      <c r="H46">
        <v>0</v>
      </c>
      <c r="I46">
        <v>1</v>
      </c>
      <c r="J46">
        <v>1</v>
      </c>
      <c r="K46">
        <v>0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0</v>
      </c>
      <c r="S46">
        <v>3</v>
      </c>
      <c r="T46">
        <v>3</v>
      </c>
    </row>
    <row r="47" spans="1:25" x14ac:dyDescent="0.3">
      <c r="A47" s="1" t="s">
        <v>187</v>
      </c>
      <c r="B47" s="1" t="s">
        <v>176</v>
      </c>
      <c r="C47">
        <v>1</v>
      </c>
      <c r="D47">
        <v>0</v>
      </c>
      <c r="E47">
        <v>1</v>
      </c>
      <c r="F47">
        <v>1</v>
      </c>
      <c r="G47" s="1" t="s">
        <v>469</v>
      </c>
      <c r="H47">
        <v>0</v>
      </c>
      <c r="I47">
        <v>1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3</v>
      </c>
      <c r="T47">
        <v>4</v>
      </c>
    </row>
    <row r="48" spans="1:25" x14ac:dyDescent="0.3">
      <c r="A48" s="1" t="s">
        <v>189</v>
      </c>
      <c r="B48" s="1" t="s">
        <v>186</v>
      </c>
      <c r="C48">
        <v>1</v>
      </c>
      <c r="D48">
        <v>1</v>
      </c>
      <c r="E48">
        <v>0</v>
      </c>
      <c r="F48">
        <v>1</v>
      </c>
      <c r="G48" s="1" t="s">
        <v>469</v>
      </c>
      <c r="H48">
        <v>1</v>
      </c>
      <c r="I48">
        <v>0</v>
      </c>
      <c r="J48">
        <v>0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2</v>
      </c>
      <c r="S48">
        <v>3</v>
      </c>
      <c r="T48">
        <v>5</v>
      </c>
    </row>
    <row r="49" spans="1:25" hidden="1" x14ac:dyDescent="0.3">
      <c r="A49" s="1" t="s">
        <v>179</v>
      </c>
      <c r="B49" s="1" t="s">
        <v>172</v>
      </c>
      <c r="C49">
        <v>1</v>
      </c>
      <c r="D49">
        <v>1</v>
      </c>
      <c r="E49">
        <v>2</v>
      </c>
      <c r="F49">
        <v>3</v>
      </c>
      <c r="G49" s="1" t="s">
        <v>468</v>
      </c>
      <c r="H49">
        <v>1</v>
      </c>
      <c r="I49">
        <v>2</v>
      </c>
      <c r="J49">
        <v>2</v>
      </c>
      <c r="K49">
        <v>1</v>
      </c>
      <c r="L49">
        <v>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9</v>
      </c>
      <c r="V49">
        <v>5</v>
      </c>
      <c r="W49">
        <v>5</v>
      </c>
      <c r="X49">
        <v>9</v>
      </c>
      <c r="Y49">
        <v>14</v>
      </c>
    </row>
    <row r="50" spans="1:25" x14ac:dyDescent="0.3">
      <c r="A50" s="1" t="s">
        <v>192</v>
      </c>
      <c r="B50" s="1" t="s">
        <v>185</v>
      </c>
      <c r="C50">
        <v>1</v>
      </c>
      <c r="D50">
        <v>1</v>
      </c>
      <c r="E50">
        <v>3</v>
      </c>
      <c r="F50">
        <v>4</v>
      </c>
      <c r="G50" s="1" t="s">
        <v>468</v>
      </c>
      <c r="H50">
        <v>0</v>
      </c>
      <c r="I50">
        <v>1</v>
      </c>
      <c r="J50">
        <v>1</v>
      </c>
      <c r="K50">
        <v>0</v>
      </c>
      <c r="L50">
        <v>1</v>
      </c>
      <c r="M50">
        <v>1</v>
      </c>
      <c r="N50">
        <v>2</v>
      </c>
      <c r="O50">
        <v>2</v>
      </c>
      <c r="P50">
        <v>1</v>
      </c>
      <c r="Q50">
        <v>3</v>
      </c>
      <c r="R50">
        <v>0</v>
      </c>
      <c r="S50">
        <v>4</v>
      </c>
      <c r="T50">
        <v>4</v>
      </c>
    </row>
    <row r="51" spans="1:25" x14ac:dyDescent="0.3">
      <c r="A51" s="1" t="s">
        <v>181</v>
      </c>
      <c r="B51" s="1" t="s">
        <v>177</v>
      </c>
      <c r="C51">
        <v>1</v>
      </c>
      <c r="D51">
        <v>1</v>
      </c>
      <c r="E51">
        <v>2</v>
      </c>
      <c r="F51">
        <v>3</v>
      </c>
      <c r="G51" s="1" t="s">
        <v>468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2</v>
      </c>
      <c r="R51">
        <v>1</v>
      </c>
      <c r="S51">
        <v>3</v>
      </c>
      <c r="T51">
        <v>4</v>
      </c>
    </row>
    <row r="52" spans="1:25" x14ac:dyDescent="0.3">
      <c r="A52" s="1" t="s">
        <v>182</v>
      </c>
      <c r="B52" s="1" t="s">
        <v>183</v>
      </c>
      <c r="C52">
        <v>1</v>
      </c>
      <c r="D52">
        <v>2</v>
      </c>
      <c r="E52">
        <v>1</v>
      </c>
      <c r="F52">
        <v>3</v>
      </c>
      <c r="G52" s="1" t="s">
        <v>468</v>
      </c>
      <c r="H52">
        <v>0</v>
      </c>
      <c r="I52">
        <v>1</v>
      </c>
      <c r="J52">
        <v>1</v>
      </c>
      <c r="K52">
        <v>0</v>
      </c>
      <c r="L52">
        <v>1</v>
      </c>
      <c r="M52">
        <v>2</v>
      </c>
      <c r="N52">
        <v>0</v>
      </c>
      <c r="O52">
        <v>0</v>
      </c>
      <c r="P52">
        <v>2</v>
      </c>
      <c r="Q52">
        <v>2</v>
      </c>
      <c r="R52">
        <v>2</v>
      </c>
      <c r="S52">
        <v>2</v>
      </c>
      <c r="T52">
        <v>4</v>
      </c>
    </row>
    <row r="53" spans="1:25" x14ac:dyDescent="0.3">
      <c r="A53" s="1" t="s">
        <v>188</v>
      </c>
      <c r="B53" s="1" t="s">
        <v>4</v>
      </c>
      <c r="C53">
        <v>1</v>
      </c>
      <c r="D53">
        <v>3</v>
      </c>
      <c r="E53">
        <v>2</v>
      </c>
      <c r="F53">
        <v>5</v>
      </c>
      <c r="G53" s="1" t="s">
        <v>468</v>
      </c>
      <c r="H53">
        <v>0</v>
      </c>
      <c r="I53">
        <v>1</v>
      </c>
      <c r="J53">
        <v>1</v>
      </c>
      <c r="K53">
        <v>0</v>
      </c>
      <c r="L53">
        <v>1</v>
      </c>
      <c r="M53">
        <v>3</v>
      </c>
      <c r="N53">
        <v>1</v>
      </c>
      <c r="O53">
        <v>1</v>
      </c>
      <c r="P53">
        <v>3</v>
      </c>
      <c r="Q53">
        <v>4</v>
      </c>
      <c r="R53">
        <v>2</v>
      </c>
      <c r="S53">
        <v>4</v>
      </c>
      <c r="T53">
        <v>6</v>
      </c>
    </row>
    <row r="54" spans="1:25" hidden="1" x14ac:dyDescent="0.3">
      <c r="A54" s="1" t="s">
        <v>180</v>
      </c>
      <c r="B54" s="1" t="s">
        <v>170</v>
      </c>
      <c r="C54">
        <v>1</v>
      </c>
      <c r="D54">
        <v>1</v>
      </c>
      <c r="E54">
        <v>3</v>
      </c>
      <c r="F54">
        <v>4</v>
      </c>
      <c r="G54" s="1" t="s">
        <v>468</v>
      </c>
      <c r="H54">
        <v>0</v>
      </c>
      <c r="I54">
        <v>1</v>
      </c>
      <c r="J54">
        <v>1</v>
      </c>
      <c r="K54">
        <v>0</v>
      </c>
      <c r="L54">
        <v>1</v>
      </c>
      <c r="M54">
        <v>1</v>
      </c>
      <c r="N54">
        <v>2</v>
      </c>
      <c r="O54">
        <v>2</v>
      </c>
      <c r="P54">
        <v>1</v>
      </c>
      <c r="Q54">
        <v>3</v>
      </c>
      <c r="R54">
        <v>3</v>
      </c>
      <c r="S54">
        <v>2</v>
      </c>
      <c r="T54">
        <v>5</v>
      </c>
      <c r="U54">
        <v>4</v>
      </c>
      <c r="V54">
        <v>6</v>
      </c>
      <c r="W54">
        <v>6</v>
      </c>
      <c r="X54">
        <v>4</v>
      </c>
      <c r="Y54">
        <v>10</v>
      </c>
    </row>
    <row r="55" spans="1:25" hidden="1" x14ac:dyDescent="0.3">
      <c r="A55" s="1" t="s">
        <v>9</v>
      </c>
      <c r="B55" s="1" t="s">
        <v>175</v>
      </c>
      <c r="C55">
        <v>1</v>
      </c>
      <c r="D55">
        <v>1</v>
      </c>
      <c r="E55">
        <v>2</v>
      </c>
      <c r="F55">
        <v>3</v>
      </c>
      <c r="G55" s="1" t="s">
        <v>468</v>
      </c>
      <c r="H55">
        <v>1</v>
      </c>
      <c r="I55">
        <v>2</v>
      </c>
      <c r="J55">
        <v>2</v>
      </c>
      <c r="K55">
        <v>1</v>
      </c>
      <c r="L55">
        <v>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8</v>
      </c>
      <c r="V55">
        <v>0</v>
      </c>
      <c r="W55">
        <v>0</v>
      </c>
      <c r="X55">
        <v>8</v>
      </c>
      <c r="Y55">
        <v>8</v>
      </c>
    </row>
    <row r="56" spans="1:25" x14ac:dyDescent="0.3">
      <c r="A56" s="1" t="s">
        <v>176</v>
      </c>
      <c r="B56" s="1" t="s">
        <v>180</v>
      </c>
      <c r="C56">
        <v>2</v>
      </c>
      <c r="D56">
        <v>1</v>
      </c>
      <c r="E56">
        <v>1</v>
      </c>
      <c r="F56">
        <v>2</v>
      </c>
      <c r="G56" s="1" t="s">
        <v>468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1</v>
      </c>
      <c r="Q56">
        <v>2</v>
      </c>
      <c r="R56">
        <v>2</v>
      </c>
      <c r="S56">
        <v>3</v>
      </c>
      <c r="T56">
        <v>5</v>
      </c>
    </row>
    <row r="57" spans="1:25" x14ac:dyDescent="0.3">
      <c r="A57" s="1" t="s">
        <v>4</v>
      </c>
      <c r="B57" s="1" t="s">
        <v>195</v>
      </c>
      <c r="C57">
        <v>2</v>
      </c>
      <c r="D57">
        <v>2</v>
      </c>
      <c r="E57">
        <v>1</v>
      </c>
      <c r="F57">
        <v>3</v>
      </c>
      <c r="G57" s="1" t="s">
        <v>468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1</v>
      </c>
      <c r="O57">
        <v>1</v>
      </c>
      <c r="P57">
        <v>2</v>
      </c>
      <c r="Q57">
        <v>3</v>
      </c>
      <c r="R57">
        <v>2</v>
      </c>
      <c r="S57">
        <v>2</v>
      </c>
      <c r="T57">
        <v>4</v>
      </c>
    </row>
    <row r="58" spans="1:25" x14ac:dyDescent="0.3">
      <c r="A58" s="1" t="s">
        <v>199</v>
      </c>
      <c r="B58" s="1" t="s">
        <v>181</v>
      </c>
      <c r="C58">
        <v>2</v>
      </c>
      <c r="D58">
        <v>3</v>
      </c>
      <c r="E58">
        <v>1</v>
      </c>
      <c r="F58">
        <v>4</v>
      </c>
      <c r="G58" s="1" t="s">
        <v>468</v>
      </c>
      <c r="H58">
        <v>1</v>
      </c>
      <c r="I58">
        <v>1</v>
      </c>
      <c r="J58">
        <v>1</v>
      </c>
      <c r="K58">
        <v>1</v>
      </c>
      <c r="L58">
        <v>2</v>
      </c>
      <c r="M58">
        <v>2</v>
      </c>
      <c r="N58">
        <v>0</v>
      </c>
      <c r="O58">
        <v>0</v>
      </c>
      <c r="P58">
        <v>2</v>
      </c>
      <c r="Q58">
        <v>2</v>
      </c>
      <c r="R58">
        <v>0</v>
      </c>
      <c r="S58">
        <v>0</v>
      </c>
      <c r="T58">
        <v>0</v>
      </c>
    </row>
    <row r="59" spans="1:25" x14ac:dyDescent="0.3">
      <c r="A59" s="1" t="s">
        <v>175</v>
      </c>
      <c r="B59" s="1" t="s">
        <v>182</v>
      </c>
      <c r="C59">
        <v>2</v>
      </c>
      <c r="D59">
        <v>0</v>
      </c>
      <c r="E59">
        <v>0</v>
      </c>
      <c r="F59">
        <v>0</v>
      </c>
      <c r="G59" s="1" t="s">
        <v>469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</v>
      </c>
      <c r="S59">
        <v>1</v>
      </c>
      <c r="T59">
        <v>3</v>
      </c>
    </row>
    <row r="60" spans="1:25" x14ac:dyDescent="0.3">
      <c r="A60" s="1" t="s">
        <v>7</v>
      </c>
      <c r="B60" s="1" t="s">
        <v>184</v>
      </c>
      <c r="C60">
        <v>2</v>
      </c>
      <c r="D60">
        <v>2</v>
      </c>
      <c r="E60">
        <v>0</v>
      </c>
      <c r="F60">
        <v>2</v>
      </c>
      <c r="G60" s="1" t="s">
        <v>469</v>
      </c>
      <c r="H60">
        <v>1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2</v>
      </c>
      <c r="T60">
        <v>2</v>
      </c>
    </row>
    <row r="61" spans="1:25" x14ac:dyDescent="0.3">
      <c r="A61" s="1" t="s">
        <v>183</v>
      </c>
      <c r="B61" s="1" t="s">
        <v>192</v>
      </c>
      <c r="C61">
        <v>2</v>
      </c>
      <c r="D61">
        <v>2</v>
      </c>
      <c r="E61">
        <v>1</v>
      </c>
      <c r="F61">
        <v>3</v>
      </c>
      <c r="G61" s="1" t="s">
        <v>468</v>
      </c>
      <c r="H61">
        <v>2</v>
      </c>
      <c r="I61">
        <v>0</v>
      </c>
      <c r="J61">
        <v>0</v>
      </c>
      <c r="K61">
        <v>2</v>
      </c>
      <c r="L61">
        <v>2</v>
      </c>
      <c r="M61">
        <v>0</v>
      </c>
      <c r="N61">
        <v>1</v>
      </c>
      <c r="O61">
        <v>1</v>
      </c>
      <c r="P61">
        <v>0</v>
      </c>
      <c r="Q61">
        <v>1</v>
      </c>
      <c r="R61">
        <v>2</v>
      </c>
      <c r="S61">
        <v>2</v>
      </c>
      <c r="T61">
        <v>4</v>
      </c>
    </row>
    <row r="62" spans="1:25" hidden="1" x14ac:dyDescent="0.3">
      <c r="A62" s="1" t="s">
        <v>170</v>
      </c>
      <c r="B62" s="1" t="s">
        <v>179</v>
      </c>
      <c r="C62">
        <v>2</v>
      </c>
      <c r="D62">
        <v>1</v>
      </c>
      <c r="E62">
        <v>1</v>
      </c>
      <c r="F62">
        <v>2</v>
      </c>
      <c r="G62" s="1" t="s">
        <v>468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1</v>
      </c>
      <c r="Q62">
        <v>2</v>
      </c>
      <c r="R62">
        <v>2</v>
      </c>
      <c r="S62">
        <v>2</v>
      </c>
      <c r="T62">
        <v>4</v>
      </c>
      <c r="U62">
        <v>10</v>
      </c>
      <c r="V62">
        <v>3</v>
      </c>
      <c r="W62">
        <v>3</v>
      </c>
      <c r="X62">
        <v>10</v>
      </c>
      <c r="Y62">
        <v>13</v>
      </c>
    </row>
    <row r="63" spans="1:25" x14ac:dyDescent="0.3">
      <c r="A63" s="1" t="s">
        <v>174</v>
      </c>
      <c r="B63" s="1" t="s">
        <v>187</v>
      </c>
      <c r="C63">
        <v>2</v>
      </c>
      <c r="D63">
        <v>0</v>
      </c>
      <c r="E63">
        <v>1</v>
      </c>
      <c r="F63">
        <v>1</v>
      </c>
      <c r="G63" s="1" t="s">
        <v>469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v>1</v>
      </c>
      <c r="R63">
        <v>0</v>
      </c>
      <c r="S63">
        <v>1</v>
      </c>
      <c r="T63">
        <v>1</v>
      </c>
    </row>
    <row r="64" spans="1:25" x14ac:dyDescent="0.3">
      <c r="A64" s="1" t="s">
        <v>186</v>
      </c>
      <c r="B64" s="1" t="s">
        <v>188</v>
      </c>
      <c r="C64">
        <v>2</v>
      </c>
      <c r="D64">
        <v>3</v>
      </c>
      <c r="E64">
        <v>0</v>
      </c>
      <c r="F64">
        <v>3</v>
      </c>
      <c r="G64" s="1" t="s">
        <v>469</v>
      </c>
      <c r="H64">
        <v>2</v>
      </c>
      <c r="I64">
        <v>0</v>
      </c>
      <c r="J64">
        <v>0</v>
      </c>
      <c r="K64">
        <v>2</v>
      </c>
      <c r="L64">
        <v>2</v>
      </c>
      <c r="M64">
        <v>1</v>
      </c>
      <c r="N64">
        <v>0</v>
      </c>
      <c r="O64">
        <v>0</v>
      </c>
      <c r="P64">
        <v>1</v>
      </c>
      <c r="Q64">
        <v>1</v>
      </c>
      <c r="R64">
        <v>1</v>
      </c>
      <c r="S64">
        <v>2</v>
      </c>
      <c r="T64">
        <v>3</v>
      </c>
    </row>
    <row r="65" spans="1:25" hidden="1" x14ac:dyDescent="0.3">
      <c r="A65" s="1" t="s">
        <v>177</v>
      </c>
      <c r="B65" s="1" t="s">
        <v>9</v>
      </c>
      <c r="C65">
        <v>2</v>
      </c>
      <c r="D65">
        <v>1</v>
      </c>
      <c r="E65">
        <v>1</v>
      </c>
      <c r="F65">
        <v>2</v>
      </c>
      <c r="G65" s="1" t="s">
        <v>468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1</v>
      </c>
      <c r="P65">
        <v>1</v>
      </c>
      <c r="Q65">
        <v>2</v>
      </c>
      <c r="R65">
        <v>2</v>
      </c>
      <c r="S65">
        <v>5</v>
      </c>
      <c r="T65">
        <v>7</v>
      </c>
      <c r="U65">
        <v>7</v>
      </c>
      <c r="V65">
        <v>0</v>
      </c>
      <c r="W65">
        <v>0</v>
      </c>
      <c r="X65">
        <v>7</v>
      </c>
      <c r="Y65">
        <v>7</v>
      </c>
    </row>
    <row r="66" spans="1:25" x14ac:dyDescent="0.3">
      <c r="A66" s="1" t="s">
        <v>185</v>
      </c>
      <c r="B66" s="1" t="s">
        <v>197</v>
      </c>
      <c r="C66">
        <v>2</v>
      </c>
      <c r="D66">
        <v>2</v>
      </c>
      <c r="E66">
        <v>0</v>
      </c>
      <c r="F66">
        <v>2</v>
      </c>
      <c r="G66" s="1" t="s">
        <v>469</v>
      </c>
      <c r="H66">
        <v>1</v>
      </c>
      <c r="I66">
        <v>0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1</v>
      </c>
      <c r="Q66">
        <v>1</v>
      </c>
      <c r="R66">
        <v>1</v>
      </c>
      <c r="S66">
        <v>1</v>
      </c>
      <c r="T66">
        <v>2</v>
      </c>
    </row>
    <row r="67" spans="1:25" x14ac:dyDescent="0.3">
      <c r="A67" s="1" t="s">
        <v>172</v>
      </c>
      <c r="B67" s="1" t="s">
        <v>189</v>
      </c>
      <c r="C67">
        <v>2</v>
      </c>
      <c r="D67">
        <v>1</v>
      </c>
      <c r="E67">
        <v>1</v>
      </c>
      <c r="F67">
        <v>2</v>
      </c>
      <c r="G67" s="1" t="s">
        <v>468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1</v>
      </c>
      <c r="P67">
        <v>1</v>
      </c>
      <c r="Q67">
        <v>2</v>
      </c>
      <c r="R67">
        <v>1</v>
      </c>
      <c r="S67">
        <v>2</v>
      </c>
      <c r="T67">
        <v>3</v>
      </c>
    </row>
    <row r="68" spans="1:25" x14ac:dyDescent="0.3">
      <c r="A68" s="1" t="s">
        <v>214</v>
      </c>
      <c r="B68" s="1" t="s">
        <v>239</v>
      </c>
      <c r="C68">
        <v>1</v>
      </c>
      <c r="D68">
        <v>0</v>
      </c>
      <c r="E68">
        <v>0</v>
      </c>
      <c r="F68">
        <v>0</v>
      </c>
      <c r="G68" s="1" t="s">
        <v>469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</v>
      </c>
      <c r="S68">
        <v>1</v>
      </c>
      <c r="T68">
        <v>4</v>
      </c>
    </row>
    <row r="69" spans="1:25" x14ac:dyDescent="0.3">
      <c r="A69" s="1" t="s">
        <v>225</v>
      </c>
      <c r="B69" s="1" t="s">
        <v>235</v>
      </c>
      <c r="C69">
        <v>1</v>
      </c>
      <c r="D69">
        <v>2</v>
      </c>
      <c r="E69">
        <v>1</v>
      </c>
      <c r="F69">
        <v>3</v>
      </c>
      <c r="G69" s="1" t="s">
        <v>468</v>
      </c>
      <c r="H69">
        <v>2</v>
      </c>
      <c r="I69">
        <v>1</v>
      </c>
      <c r="J69">
        <v>1</v>
      </c>
      <c r="K69">
        <v>2</v>
      </c>
      <c r="L69">
        <v>3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3</v>
      </c>
      <c r="T69">
        <v>5</v>
      </c>
    </row>
    <row r="70" spans="1:25" x14ac:dyDescent="0.3">
      <c r="A70" s="1" t="s">
        <v>221</v>
      </c>
      <c r="B70" s="1" t="s">
        <v>234</v>
      </c>
      <c r="C70">
        <v>1</v>
      </c>
      <c r="D70">
        <v>1</v>
      </c>
      <c r="E70">
        <v>1</v>
      </c>
      <c r="F70">
        <v>2</v>
      </c>
      <c r="G70" s="1" t="s">
        <v>468</v>
      </c>
      <c r="H70">
        <v>1</v>
      </c>
      <c r="I70">
        <v>1</v>
      </c>
      <c r="J70">
        <v>1</v>
      </c>
      <c r="K70">
        <v>1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3</v>
      </c>
      <c r="T70">
        <v>3</v>
      </c>
    </row>
    <row r="71" spans="1:25" x14ac:dyDescent="0.3">
      <c r="A71" s="1" t="s">
        <v>232</v>
      </c>
      <c r="B71" s="1" t="s">
        <v>217</v>
      </c>
      <c r="C71">
        <v>1</v>
      </c>
      <c r="D71">
        <v>0</v>
      </c>
      <c r="E71">
        <v>3</v>
      </c>
      <c r="F71">
        <v>3</v>
      </c>
      <c r="G71" s="1" t="s">
        <v>469</v>
      </c>
      <c r="H71">
        <v>0</v>
      </c>
      <c r="I71">
        <v>2</v>
      </c>
      <c r="J71">
        <v>2</v>
      </c>
      <c r="K71">
        <v>0</v>
      </c>
      <c r="L71">
        <v>2</v>
      </c>
      <c r="M71">
        <v>0</v>
      </c>
      <c r="N71">
        <v>1</v>
      </c>
      <c r="O71">
        <v>1</v>
      </c>
      <c r="P71">
        <v>0</v>
      </c>
      <c r="Q71">
        <v>1</v>
      </c>
      <c r="R71">
        <v>3</v>
      </c>
      <c r="S71">
        <v>5</v>
      </c>
      <c r="T71">
        <v>8</v>
      </c>
    </row>
    <row r="72" spans="1:25" x14ac:dyDescent="0.3">
      <c r="A72" s="1" t="s">
        <v>224</v>
      </c>
      <c r="B72" s="1" t="s">
        <v>240</v>
      </c>
      <c r="C72">
        <v>1</v>
      </c>
      <c r="D72">
        <v>1</v>
      </c>
      <c r="E72">
        <v>0</v>
      </c>
      <c r="F72">
        <v>1</v>
      </c>
      <c r="G72" s="1" t="s">
        <v>469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1</v>
      </c>
      <c r="R72">
        <v>1</v>
      </c>
      <c r="S72">
        <v>3</v>
      </c>
      <c r="T72">
        <v>4</v>
      </c>
    </row>
    <row r="73" spans="1:25" x14ac:dyDescent="0.3">
      <c r="A73" s="1" t="s">
        <v>223</v>
      </c>
      <c r="B73" s="1" t="s">
        <v>228</v>
      </c>
      <c r="C73">
        <v>1</v>
      </c>
      <c r="D73">
        <v>1</v>
      </c>
      <c r="E73">
        <v>0</v>
      </c>
      <c r="F73">
        <v>1</v>
      </c>
      <c r="G73" s="1" t="s">
        <v>469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1</v>
      </c>
      <c r="Q73">
        <v>1</v>
      </c>
      <c r="R73">
        <v>1</v>
      </c>
      <c r="S73">
        <v>2</v>
      </c>
      <c r="T73">
        <v>3</v>
      </c>
    </row>
    <row r="74" spans="1:25" x14ac:dyDescent="0.3">
      <c r="A74" s="1" t="s">
        <v>319</v>
      </c>
      <c r="B74" s="1" t="s">
        <v>236</v>
      </c>
      <c r="C74">
        <v>1</v>
      </c>
      <c r="D74">
        <v>1</v>
      </c>
      <c r="E74">
        <v>0</v>
      </c>
      <c r="F74">
        <v>1</v>
      </c>
      <c r="G74" s="1" t="s">
        <v>469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1</v>
      </c>
      <c r="R74">
        <v>0</v>
      </c>
      <c r="S74">
        <v>3</v>
      </c>
      <c r="T74">
        <v>3</v>
      </c>
    </row>
    <row r="75" spans="1:25" x14ac:dyDescent="0.3">
      <c r="A75" s="1" t="s">
        <v>237</v>
      </c>
      <c r="B75" s="1" t="s">
        <v>230</v>
      </c>
      <c r="C75">
        <v>1</v>
      </c>
      <c r="D75">
        <v>0</v>
      </c>
      <c r="E75">
        <v>2</v>
      </c>
      <c r="F75">
        <v>2</v>
      </c>
      <c r="G75" s="1" t="s">
        <v>469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2</v>
      </c>
      <c r="P75">
        <v>0</v>
      </c>
      <c r="Q75">
        <v>2</v>
      </c>
      <c r="R75">
        <v>3</v>
      </c>
      <c r="S75">
        <v>2</v>
      </c>
      <c r="T75">
        <v>5</v>
      </c>
    </row>
    <row r="76" spans="1:25" x14ac:dyDescent="0.3">
      <c r="A76" s="1" t="s">
        <v>227</v>
      </c>
      <c r="B76" s="1" t="s">
        <v>220</v>
      </c>
      <c r="C76">
        <v>1</v>
      </c>
      <c r="D76">
        <v>2</v>
      </c>
      <c r="E76">
        <v>2</v>
      </c>
      <c r="F76">
        <v>4</v>
      </c>
      <c r="G76" s="1" t="s">
        <v>468</v>
      </c>
      <c r="H76">
        <v>2</v>
      </c>
      <c r="I76">
        <v>0</v>
      </c>
      <c r="J76">
        <v>0</v>
      </c>
      <c r="K76">
        <v>2</v>
      </c>
      <c r="L76">
        <v>2</v>
      </c>
      <c r="M76">
        <v>0</v>
      </c>
      <c r="N76">
        <v>2</v>
      </c>
      <c r="O76">
        <v>2</v>
      </c>
      <c r="P76">
        <v>0</v>
      </c>
      <c r="Q76">
        <v>2</v>
      </c>
      <c r="R76">
        <v>2</v>
      </c>
      <c r="S76">
        <v>6</v>
      </c>
      <c r="T76">
        <v>8</v>
      </c>
    </row>
    <row r="77" spans="1:25" x14ac:dyDescent="0.3">
      <c r="A77" s="1" t="s">
        <v>233</v>
      </c>
      <c r="B77" s="1" t="s">
        <v>207</v>
      </c>
      <c r="C77">
        <v>1</v>
      </c>
      <c r="D77">
        <v>0</v>
      </c>
      <c r="E77">
        <v>1</v>
      </c>
      <c r="F77">
        <v>1</v>
      </c>
      <c r="G77" s="1" t="s">
        <v>469</v>
      </c>
      <c r="H77">
        <v>0</v>
      </c>
      <c r="I77">
        <v>1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4</v>
      </c>
      <c r="T77">
        <v>6</v>
      </c>
    </row>
    <row r="78" spans="1:25" hidden="1" x14ac:dyDescent="0.3">
      <c r="A78" s="1" t="s">
        <v>320</v>
      </c>
      <c r="B78" s="1" t="s">
        <v>229</v>
      </c>
      <c r="C78">
        <v>1</v>
      </c>
      <c r="D78">
        <v>2</v>
      </c>
      <c r="E78">
        <v>0</v>
      </c>
      <c r="F78">
        <v>2</v>
      </c>
      <c r="G78" s="1" t="s">
        <v>469</v>
      </c>
      <c r="H78">
        <v>1</v>
      </c>
      <c r="I78">
        <v>0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1</v>
      </c>
      <c r="Q78">
        <v>1</v>
      </c>
      <c r="R78">
        <v>1</v>
      </c>
      <c r="S78">
        <v>0</v>
      </c>
      <c r="T78">
        <v>1</v>
      </c>
      <c r="U78">
        <v>3</v>
      </c>
      <c r="V78">
        <v>7</v>
      </c>
      <c r="W78">
        <v>7</v>
      </c>
      <c r="X78">
        <v>3</v>
      </c>
      <c r="Y78">
        <v>10</v>
      </c>
    </row>
    <row r="79" spans="1:25" x14ac:dyDescent="0.3">
      <c r="A79" s="1" t="s">
        <v>215</v>
      </c>
      <c r="B79" s="1" t="s">
        <v>231</v>
      </c>
      <c r="C79">
        <v>1</v>
      </c>
      <c r="D79">
        <v>0</v>
      </c>
      <c r="E79">
        <v>2</v>
      </c>
      <c r="F79">
        <v>2</v>
      </c>
      <c r="G79" s="1" t="s">
        <v>469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</v>
      </c>
      <c r="O79">
        <v>2</v>
      </c>
      <c r="P79">
        <v>0</v>
      </c>
      <c r="Q79">
        <v>2</v>
      </c>
      <c r="R79">
        <v>2</v>
      </c>
      <c r="S79">
        <v>0</v>
      </c>
      <c r="T79">
        <v>2</v>
      </c>
    </row>
    <row r="80" spans="1:25" x14ac:dyDescent="0.3">
      <c r="A80" s="1" t="s">
        <v>239</v>
      </c>
      <c r="B80" s="1" t="s">
        <v>227</v>
      </c>
      <c r="C80">
        <v>2</v>
      </c>
      <c r="D80">
        <v>0</v>
      </c>
      <c r="E80">
        <v>0</v>
      </c>
      <c r="F80">
        <v>0</v>
      </c>
      <c r="G80" s="1" t="s">
        <v>469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2</v>
      </c>
    </row>
    <row r="81" spans="1:25" x14ac:dyDescent="0.3">
      <c r="A81" s="1" t="s">
        <v>236</v>
      </c>
      <c r="B81" s="1" t="s">
        <v>215</v>
      </c>
      <c r="C81">
        <v>2</v>
      </c>
      <c r="D81">
        <v>4</v>
      </c>
      <c r="E81">
        <v>1</v>
      </c>
      <c r="F81">
        <v>5</v>
      </c>
      <c r="G81" s="1" t="s">
        <v>468</v>
      </c>
      <c r="H81">
        <v>0</v>
      </c>
      <c r="I81">
        <v>0</v>
      </c>
      <c r="J81">
        <v>0</v>
      </c>
      <c r="K81">
        <v>0</v>
      </c>
      <c r="L81">
        <v>0</v>
      </c>
      <c r="M81">
        <v>4</v>
      </c>
      <c r="N81">
        <v>1</v>
      </c>
      <c r="O81">
        <v>1</v>
      </c>
      <c r="P81">
        <v>4</v>
      </c>
      <c r="Q81">
        <v>5</v>
      </c>
      <c r="R81">
        <v>0</v>
      </c>
      <c r="S81">
        <v>2</v>
      </c>
      <c r="T81">
        <v>2</v>
      </c>
    </row>
    <row r="82" spans="1:25" x14ac:dyDescent="0.3">
      <c r="A82" s="1" t="s">
        <v>235</v>
      </c>
      <c r="B82" s="1" t="s">
        <v>320</v>
      </c>
      <c r="C82">
        <v>2</v>
      </c>
      <c r="D82">
        <v>2</v>
      </c>
      <c r="E82">
        <v>0</v>
      </c>
      <c r="F82">
        <v>2</v>
      </c>
      <c r="G82" s="1" t="s">
        <v>469</v>
      </c>
      <c r="H82">
        <v>1</v>
      </c>
      <c r="I82">
        <v>0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</v>
      </c>
      <c r="R82">
        <v>2</v>
      </c>
      <c r="S82">
        <v>2</v>
      </c>
      <c r="T82">
        <v>4</v>
      </c>
    </row>
    <row r="83" spans="1:25" x14ac:dyDescent="0.3">
      <c r="A83" s="1" t="s">
        <v>230</v>
      </c>
      <c r="B83" s="1" t="s">
        <v>214</v>
      </c>
      <c r="C83">
        <v>2</v>
      </c>
      <c r="D83">
        <v>1</v>
      </c>
      <c r="E83">
        <v>1</v>
      </c>
      <c r="F83">
        <v>2</v>
      </c>
      <c r="G83" s="1" t="s">
        <v>468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2</v>
      </c>
      <c r="R83">
        <v>2</v>
      </c>
      <c r="S83">
        <v>1</v>
      </c>
      <c r="T83">
        <v>3</v>
      </c>
    </row>
    <row r="84" spans="1:25" x14ac:dyDescent="0.3">
      <c r="A84" s="1" t="s">
        <v>240</v>
      </c>
      <c r="B84" s="1" t="s">
        <v>319</v>
      </c>
      <c r="C84">
        <v>2</v>
      </c>
      <c r="D84">
        <v>3</v>
      </c>
      <c r="E84">
        <v>0</v>
      </c>
      <c r="F84">
        <v>3</v>
      </c>
      <c r="G84" s="1" t="s">
        <v>469</v>
      </c>
      <c r="H84">
        <v>1</v>
      </c>
      <c r="I84">
        <v>0</v>
      </c>
      <c r="J84">
        <v>0</v>
      </c>
      <c r="K84">
        <v>1</v>
      </c>
      <c r="L84">
        <v>1</v>
      </c>
      <c r="M84">
        <v>2</v>
      </c>
      <c r="N84">
        <v>0</v>
      </c>
      <c r="O84">
        <v>0</v>
      </c>
      <c r="P84">
        <v>2</v>
      </c>
      <c r="Q84">
        <v>2</v>
      </c>
      <c r="R84">
        <v>1</v>
      </c>
      <c r="S84">
        <v>1</v>
      </c>
      <c r="T84">
        <v>2</v>
      </c>
    </row>
    <row r="85" spans="1:25" x14ac:dyDescent="0.3">
      <c r="A85" s="1" t="s">
        <v>220</v>
      </c>
      <c r="B85" s="1" t="s">
        <v>237</v>
      </c>
      <c r="C85">
        <v>2</v>
      </c>
      <c r="D85">
        <v>2</v>
      </c>
      <c r="E85">
        <v>2</v>
      </c>
      <c r="F85">
        <v>4</v>
      </c>
      <c r="G85" s="1" t="s">
        <v>468</v>
      </c>
      <c r="H85">
        <v>1</v>
      </c>
      <c r="I85">
        <v>2</v>
      </c>
      <c r="J85">
        <v>2</v>
      </c>
      <c r="K85">
        <v>1</v>
      </c>
      <c r="L85">
        <v>3</v>
      </c>
      <c r="M85">
        <v>1</v>
      </c>
      <c r="N85">
        <v>0</v>
      </c>
      <c r="O85">
        <v>0</v>
      </c>
      <c r="P85">
        <v>1</v>
      </c>
      <c r="Q85">
        <v>1</v>
      </c>
      <c r="R85">
        <v>3</v>
      </c>
      <c r="S85">
        <v>2</v>
      </c>
      <c r="T85">
        <v>5</v>
      </c>
    </row>
    <row r="86" spans="1:25" x14ac:dyDescent="0.3">
      <c r="A86" s="1" t="s">
        <v>228</v>
      </c>
      <c r="B86" s="1" t="s">
        <v>232</v>
      </c>
      <c r="C86">
        <v>2</v>
      </c>
      <c r="D86">
        <v>1</v>
      </c>
      <c r="E86">
        <v>2</v>
      </c>
      <c r="F86">
        <v>3</v>
      </c>
      <c r="G86" s="1" t="s">
        <v>468</v>
      </c>
      <c r="H86">
        <v>1</v>
      </c>
      <c r="I86">
        <v>2</v>
      </c>
      <c r="J86">
        <v>2</v>
      </c>
      <c r="K86">
        <v>1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  <c r="R86">
        <v>2</v>
      </c>
      <c r="S86">
        <v>1</v>
      </c>
      <c r="T86">
        <v>3</v>
      </c>
    </row>
    <row r="87" spans="1:25" x14ac:dyDescent="0.3">
      <c r="A87" s="1" t="s">
        <v>217</v>
      </c>
      <c r="B87" s="1" t="s">
        <v>221</v>
      </c>
      <c r="C87">
        <v>2</v>
      </c>
      <c r="D87">
        <v>1</v>
      </c>
      <c r="E87">
        <v>0</v>
      </c>
      <c r="F87">
        <v>1</v>
      </c>
      <c r="G87" s="1" t="s">
        <v>469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1</v>
      </c>
      <c r="Q87">
        <v>1</v>
      </c>
      <c r="R87">
        <v>1</v>
      </c>
      <c r="S87">
        <v>1</v>
      </c>
      <c r="T87">
        <v>2</v>
      </c>
    </row>
    <row r="88" spans="1:25" x14ac:dyDescent="0.3">
      <c r="A88" s="1" t="s">
        <v>234</v>
      </c>
      <c r="B88" s="1" t="s">
        <v>233</v>
      </c>
      <c r="C88">
        <v>2</v>
      </c>
      <c r="D88">
        <v>1</v>
      </c>
      <c r="E88">
        <v>1</v>
      </c>
      <c r="F88">
        <v>2</v>
      </c>
      <c r="G88" s="1" t="s">
        <v>468</v>
      </c>
      <c r="H88">
        <v>1</v>
      </c>
      <c r="I88">
        <v>1</v>
      </c>
      <c r="J88">
        <v>1</v>
      </c>
      <c r="K88">
        <v>1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5</v>
      </c>
      <c r="T88">
        <v>6</v>
      </c>
    </row>
    <row r="89" spans="1:25" x14ac:dyDescent="0.3">
      <c r="A89" s="1" t="s">
        <v>229</v>
      </c>
      <c r="B89" s="1" t="s">
        <v>224</v>
      </c>
      <c r="C89">
        <v>2</v>
      </c>
      <c r="D89">
        <v>0</v>
      </c>
      <c r="E89">
        <v>1</v>
      </c>
      <c r="F89">
        <v>1</v>
      </c>
      <c r="G89" s="1" t="s">
        <v>469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1</v>
      </c>
      <c r="R89">
        <v>1</v>
      </c>
      <c r="S89">
        <v>2</v>
      </c>
      <c r="T89">
        <v>3</v>
      </c>
    </row>
    <row r="90" spans="1:25" x14ac:dyDescent="0.3">
      <c r="A90" s="1" t="s">
        <v>231</v>
      </c>
      <c r="B90" s="1" t="s">
        <v>225</v>
      </c>
      <c r="C90">
        <v>2</v>
      </c>
      <c r="D90">
        <v>3</v>
      </c>
      <c r="E90">
        <v>2</v>
      </c>
      <c r="F90">
        <v>5</v>
      </c>
      <c r="G90" s="1" t="s">
        <v>468</v>
      </c>
      <c r="H90">
        <v>0</v>
      </c>
      <c r="I90">
        <v>0</v>
      </c>
      <c r="J90">
        <v>0</v>
      </c>
      <c r="K90">
        <v>0</v>
      </c>
      <c r="L90">
        <v>0</v>
      </c>
      <c r="M90">
        <v>3</v>
      </c>
      <c r="N90">
        <v>2</v>
      </c>
      <c r="O90">
        <v>2</v>
      </c>
      <c r="P90">
        <v>3</v>
      </c>
      <c r="Q90">
        <v>5</v>
      </c>
      <c r="R90">
        <v>2</v>
      </c>
      <c r="S90">
        <v>2</v>
      </c>
      <c r="T90">
        <v>4</v>
      </c>
    </row>
    <row r="91" spans="1:25" x14ac:dyDescent="0.3">
      <c r="A91" s="1" t="s">
        <v>207</v>
      </c>
      <c r="B91" s="1" t="s">
        <v>223</v>
      </c>
      <c r="C91">
        <v>2</v>
      </c>
      <c r="D91">
        <v>1</v>
      </c>
      <c r="E91">
        <v>1</v>
      </c>
      <c r="F91">
        <v>2</v>
      </c>
      <c r="G91" s="1" t="s">
        <v>468</v>
      </c>
      <c r="H91">
        <v>0</v>
      </c>
      <c r="I91">
        <v>1</v>
      </c>
      <c r="J91">
        <v>1</v>
      </c>
      <c r="K91">
        <v>0</v>
      </c>
      <c r="L91">
        <v>1</v>
      </c>
      <c r="M91">
        <v>1</v>
      </c>
      <c r="N91">
        <v>0</v>
      </c>
      <c r="O91">
        <v>0</v>
      </c>
      <c r="P91">
        <v>1</v>
      </c>
      <c r="Q91">
        <v>1</v>
      </c>
      <c r="R91">
        <v>2</v>
      </c>
      <c r="S91">
        <v>3</v>
      </c>
      <c r="T91">
        <v>5</v>
      </c>
    </row>
    <row r="92" spans="1:25" hidden="1" x14ac:dyDescent="0.3">
      <c r="A92" s="1" t="s">
        <v>293</v>
      </c>
      <c r="B92" s="1" t="s">
        <v>292</v>
      </c>
      <c r="C92">
        <v>1</v>
      </c>
      <c r="D92">
        <v>1</v>
      </c>
      <c r="E92">
        <v>2</v>
      </c>
      <c r="F92">
        <v>3</v>
      </c>
      <c r="G92" s="1" t="s">
        <v>468</v>
      </c>
      <c r="H92">
        <v>1</v>
      </c>
      <c r="I92">
        <v>2</v>
      </c>
      <c r="J92">
        <v>2</v>
      </c>
      <c r="K92">
        <v>1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>
        <v>2</v>
      </c>
      <c r="U92">
        <v>12</v>
      </c>
      <c r="V92">
        <v>5</v>
      </c>
      <c r="W92">
        <v>5</v>
      </c>
      <c r="X92">
        <v>12</v>
      </c>
      <c r="Y92">
        <v>17</v>
      </c>
    </row>
    <row r="93" spans="1:25" hidden="1" x14ac:dyDescent="0.3">
      <c r="A93" s="1" t="s">
        <v>316</v>
      </c>
      <c r="B93" s="1" t="s">
        <v>281</v>
      </c>
      <c r="C93">
        <v>1</v>
      </c>
      <c r="D93">
        <v>0</v>
      </c>
      <c r="E93">
        <v>2</v>
      </c>
      <c r="F93">
        <v>2</v>
      </c>
      <c r="G93" s="1" t="s">
        <v>469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</v>
      </c>
      <c r="O93">
        <v>2</v>
      </c>
      <c r="P93">
        <v>0</v>
      </c>
      <c r="Q93">
        <v>2</v>
      </c>
      <c r="R93">
        <v>1</v>
      </c>
      <c r="S93">
        <v>0</v>
      </c>
      <c r="T93">
        <v>1</v>
      </c>
      <c r="U93">
        <v>5</v>
      </c>
      <c r="V93">
        <v>3</v>
      </c>
      <c r="W93">
        <v>3</v>
      </c>
      <c r="X93">
        <v>5</v>
      </c>
      <c r="Y93">
        <v>8</v>
      </c>
    </row>
    <row r="94" spans="1:25" hidden="1" x14ac:dyDescent="0.3">
      <c r="A94" s="1" t="s">
        <v>284</v>
      </c>
      <c r="B94" s="1" t="s">
        <v>295</v>
      </c>
      <c r="C94">
        <v>1</v>
      </c>
      <c r="D94">
        <v>2</v>
      </c>
      <c r="E94">
        <v>1</v>
      </c>
      <c r="F94">
        <v>3</v>
      </c>
      <c r="G94" s="1" t="s">
        <v>468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2</v>
      </c>
      <c r="R94">
        <v>3</v>
      </c>
      <c r="S94">
        <v>4</v>
      </c>
      <c r="T94">
        <v>7</v>
      </c>
      <c r="U94">
        <v>7</v>
      </c>
      <c r="V94">
        <v>3</v>
      </c>
      <c r="W94">
        <v>3</v>
      </c>
      <c r="X94">
        <v>7</v>
      </c>
      <c r="Y94">
        <v>10</v>
      </c>
    </row>
    <row r="95" spans="1:25" hidden="1" x14ac:dyDescent="0.3">
      <c r="A95" s="1" t="s">
        <v>286</v>
      </c>
      <c r="B95" s="1" t="s">
        <v>288</v>
      </c>
      <c r="C95">
        <v>1</v>
      </c>
      <c r="D95">
        <v>0</v>
      </c>
      <c r="E95">
        <v>1</v>
      </c>
      <c r="F95">
        <v>1</v>
      </c>
      <c r="G95" s="1" t="s">
        <v>469</v>
      </c>
      <c r="H95">
        <v>0</v>
      </c>
      <c r="I95">
        <v>1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3</v>
      </c>
      <c r="S95">
        <v>4</v>
      </c>
      <c r="T95">
        <v>7</v>
      </c>
      <c r="U95">
        <v>7</v>
      </c>
      <c r="V95">
        <v>1</v>
      </c>
      <c r="W95">
        <v>1</v>
      </c>
      <c r="X95">
        <v>7</v>
      </c>
      <c r="Y95">
        <v>8</v>
      </c>
    </row>
    <row r="96" spans="1:25" hidden="1" x14ac:dyDescent="0.3">
      <c r="A96" s="1" t="s">
        <v>285</v>
      </c>
      <c r="B96" s="1" t="s">
        <v>294</v>
      </c>
      <c r="C96">
        <v>1</v>
      </c>
      <c r="D96">
        <v>3</v>
      </c>
      <c r="E96">
        <v>1</v>
      </c>
      <c r="F96">
        <v>4</v>
      </c>
      <c r="G96" s="1" t="s">
        <v>468</v>
      </c>
      <c r="H96">
        <v>3</v>
      </c>
      <c r="I96">
        <v>1</v>
      </c>
      <c r="J96">
        <v>1</v>
      </c>
      <c r="K96">
        <v>3</v>
      </c>
      <c r="L96">
        <v>4</v>
      </c>
      <c r="M96">
        <v>0</v>
      </c>
      <c r="N96">
        <v>0</v>
      </c>
      <c r="O96">
        <v>0</v>
      </c>
      <c r="P96">
        <v>0</v>
      </c>
      <c r="Q96">
        <v>0</v>
      </c>
      <c r="R96">
        <v>2</v>
      </c>
      <c r="S96">
        <v>1</v>
      </c>
      <c r="T96">
        <v>3</v>
      </c>
      <c r="U96">
        <v>4</v>
      </c>
      <c r="V96">
        <v>3</v>
      </c>
      <c r="W96">
        <v>3</v>
      </c>
      <c r="X96">
        <v>4</v>
      </c>
      <c r="Y96">
        <v>7</v>
      </c>
    </row>
    <row r="97" spans="1:25" hidden="1" x14ac:dyDescent="0.3">
      <c r="A97" s="1" t="s">
        <v>368</v>
      </c>
      <c r="B97" s="1" t="s">
        <v>280</v>
      </c>
      <c r="C97">
        <v>1</v>
      </c>
      <c r="D97">
        <v>1</v>
      </c>
      <c r="E97">
        <v>1</v>
      </c>
      <c r="F97">
        <v>2</v>
      </c>
      <c r="G97" s="1" t="s">
        <v>468</v>
      </c>
      <c r="H97">
        <v>1</v>
      </c>
      <c r="I97">
        <v>0</v>
      </c>
      <c r="J97">
        <v>0</v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4</v>
      </c>
      <c r="V97">
        <v>7</v>
      </c>
      <c r="W97">
        <v>7</v>
      </c>
      <c r="X97">
        <v>4</v>
      </c>
      <c r="Y97">
        <v>11</v>
      </c>
    </row>
    <row r="98" spans="1:25" hidden="1" x14ac:dyDescent="0.3">
      <c r="A98" s="1" t="s">
        <v>290</v>
      </c>
      <c r="B98" s="1" t="s">
        <v>287</v>
      </c>
      <c r="C98">
        <v>1</v>
      </c>
      <c r="D98">
        <v>0</v>
      </c>
      <c r="E98">
        <v>3</v>
      </c>
      <c r="F98">
        <v>3</v>
      </c>
      <c r="G98" s="1" t="s">
        <v>469</v>
      </c>
      <c r="H98">
        <v>0</v>
      </c>
      <c r="I98">
        <v>2</v>
      </c>
      <c r="J98">
        <v>2</v>
      </c>
      <c r="K98">
        <v>0</v>
      </c>
      <c r="L98">
        <v>2</v>
      </c>
      <c r="M98">
        <v>0</v>
      </c>
      <c r="N98">
        <v>1</v>
      </c>
      <c r="O98">
        <v>1</v>
      </c>
      <c r="P98">
        <v>0</v>
      </c>
      <c r="Q98">
        <v>1</v>
      </c>
      <c r="R98">
        <v>3</v>
      </c>
      <c r="S98">
        <v>2</v>
      </c>
      <c r="T98">
        <v>5</v>
      </c>
      <c r="U98">
        <v>2</v>
      </c>
      <c r="V98">
        <v>5</v>
      </c>
      <c r="W98">
        <v>5</v>
      </c>
      <c r="X98">
        <v>2</v>
      </c>
      <c r="Y98">
        <v>7</v>
      </c>
    </row>
    <row r="99" spans="1:25" hidden="1" x14ac:dyDescent="0.3">
      <c r="A99" s="1" t="s">
        <v>685</v>
      </c>
      <c r="B99" s="1" t="s">
        <v>276</v>
      </c>
      <c r="C99">
        <v>1</v>
      </c>
      <c r="D99">
        <v>2</v>
      </c>
      <c r="E99">
        <v>1</v>
      </c>
      <c r="F99">
        <v>3</v>
      </c>
      <c r="G99" s="1" t="s">
        <v>468</v>
      </c>
      <c r="H99">
        <v>0</v>
      </c>
      <c r="I99">
        <v>0</v>
      </c>
      <c r="J99">
        <v>0</v>
      </c>
      <c r="K99">
        <v>0</v>
      </c>
      <c r="L99">
        <v>0</v>
      </c>
      <c r="M99">
        <v>2</v>
      </c>
      <c r="N99">
        <v>1</v>
      </c>
      <c r="O99">
        <v>1</v>
      </c>
      <c r="P99">
        <v>2</v>
      </c>
      <c r="Q99">
        <v>3</v>
      </c>
      <c r="R99">
        <v>3</v>
      </c>
      <c r="S99">
        <v>3</v>
      </c>
      <c r="T99">
        <v>6</v>
      </c>
      <c r="U99">
        <v>4</v>
      </c>
      <c r="V99">
        <v>6</v>
      </c>
      <c r="W99">
        <v>6</v>
      </c>
      <c r="X99">
        <v>4</v>
      </c>
      <c r="Y99">
        <v>10</v>
      </c>
    </row>
    <row r="100" spans="1:25" hidden="1" x14ac:dyDescent="0.3">
      <c r="A100" s="1" t="s">
        <v>261</v>
      </c>
      <c r="B100" s="1" t="s">
        <v>378</v>
      </c>
      <c r="C100">
        <v>1</v>
      </c>
      <c r="D100">
        <v>0</v>
      </c>
      <c r="E100">
        <v>2</v>
      </c>
      <c r="F100">
        <v>2</v>
      </c>
      <c r="G100" s="1" t="s">
        <v>469</v>
      </c>
      <c r="H100">
        <v>0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3</v>
      </c>
      <c r="T100">
        <v>3</v>
      </c>
      <c r="U100">
        <v>14</v>
      </c>
      <c r="V100">
        <v>6</v>
      </c>
      <c r="W100">
        <v>6</v>
      </c>
      <c r="X100">
        <v>14</v>
      </c>
      <c r="Y100">
        <v>20</v>
      </c>
    </row>
    <row r="101" spans="1:25" hidden="1" x14ac:dyDescent="0.3">
      <c r="A101" s="1" t="s">
        <v>268</v>
      </c>
      <c r="B101" s="1" t="s">
        <v>274</v>
      </c>
      <c r="C101">
        <v>1</v>
      </c>
      <c r="D101">
        <v>0</v>
      </c>
      <c r="E101">
        <v>0</v>
      </c>
      <c r="F101">
        <v>0</v>
      </c>
      <c r="G101" s="1" t="s">
        <v>469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2</v>
      </c>
      <c r="U101">
        <v>5</v>
      </c>
      <c r="V101">
        <v>5</v>
      </c>
      <c r="W101">
        <v>5</v>
      </c>
      <c r="X101">
        <v>5</v>
      </c>
      <c r="Y101">
        <v>10</v>
      </c>
    </row>
    <row r="102" spans="1:25" hidden="1" x14ac:dyDescent="0.3">
      <c r="A102" s="1" t="s">
        <v>133</v>
      </c>
      <c r="B102" s="1" t="s">
        <v>143</v>
      </c>
      <c r="C102">
        <v>1</v>
      </c>
      <c r="D102">
        <v>3</v>
      </c>
      <c r="E102">
        <v>2</v>
      </c>
      <c r="F102">
        <v>5</v>
      </c>
      <c r="G102" s="1" t="s">
        <v>468</v>
      </c>
      <c r="H102">
        <v>2</v>
      </c>
      <c r="I102">
        <v>1</v>
      </c>
      <c r="J102">
        <v>1</v>
      </c>
      <c r="K102">
        <v>2</v>
      </c>
      <c r="L102">
        <v>3</v>
      </c>
      <c r="M102">
        <v>1</v>
      </c>
      <c r="N102">
        <v>1</v>
      </c>
      <c r="O102">
        <v>1</v>
      </c>
      <c r="P102">
        <v>1</v>
      </c>
      <c r="Q102">
        <v>2</v>
      </c>
      <c r="R102">
        <v>0</v>
      </c>
      <c r="S102">
        <v>1</v>
      </c>
      <c r="T102">
        <v>1</v>
      </c>
      <c r="U102">
        <v>5</v>
      </c>
      <c r="V102">
        <v>3</v>
      </c>
      <c r="W102">
        <v>3</v>
      </c>
      <c r="X102">
        <v>5</v>
      </c>
      <c r="Y102">
        <v>8</v>
      </c>
    </row>
    <row r="103" spans="1:25" hidden="1" x14ac:dyDescent="0.3">
      <c r="A103" s="1" t="s">
        <v>168</v>
      </c>
      <c r="B103" s="1" t="s">
        <v>141</v>
      </c>
      <c r="C103">
        <v>1</v>
      </c>
      <c r="D103">
        <v>2</v>
      </c>
      <c r="E103">
        <v>0</v>
      </c>
      <c r="F103">
        <v>2</v>
      </c>
      <c r="G103" s="1" t="s">
        <v>469</v>
      </c>
      <c r="H103">
        <v>1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3</v>
      </c>
      <c r="S103">
        <v>3</v>
      </c>
      <c r="T103">
        <v>6</v>
      </c>
      <c r="U103">
        <v>7</v>
      </c>
      <c r="V103">
        <v>2</v>
      </c>
      <c r="W103">
        <v>2</v>
      </c>
      <c r="X103">
        <v>7</v>
      </c>
      <c r="Y103">
        <v>9</v>
      </c>
    </row>
    <row r="104" spans="1:25" hidden="1" x14ac:dyDescent="0.3">
      <c r="A104" s="1" t="s">
        <v>144</v>
      </c>
      <c r="B104" s="1" t="s">
        <v>147</v>
      </c>
      <c r="C104">
        <v>1</v>
      </c>
      <c r="D104">
        <v>1</v>
      </c>
      <c r="E104">
        <v>2</v>
      </c>
      <c r="F104">
        <v>3</v>
      </c>
      <c r="G104" s="1" t="s">
        <v>468</v>
      </c>
      <c r="H104">
        <v>1</v>
      </c>
      <c r="I104">
        <v>1</v>
      </c>
      <c r="J104">
        <v>1</v>
      </c>
      <c r="K104">
        <v>1</v>
      </c>
      <c r="L104">
        <v>2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4</v>
      </c>
      <c r="S104">
        <v>3</v>
      </c>
      <c r="T104">
        <v>7</v>
      </c>
      <c r="U104">
        <v>9</v>
      </c>
      <c r="V104">
        <v>0</v>
      </c>
      <c r="W104">
        <v>0</v>
      </c>
      <c r="X104">
        <v>9</v>
      </c>
      <c r="Y104">
        <v>9</v>
      </c>
    </row>
    <row r="105" spans="1:25" hidden="1" x14ac:dyDescent="0.3">
      <c r="A105" s="1" t="s">
        <v>140</v>
      </c>
      <c r="B105" s="1" t="s">
        <v>142</v>
      </c>
      <c r="C105">
        <v>1</v>
      </c>
      <c r="D105">
        <v>1</v>
      </c>
      <c r="E105">
        <v>1</v>
      </c>
      <c r="F105">
        <v>2</v>
      </c>
      <c r="G105" s="1" t="s">
        <v>468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4</v>
      </c>
      <c r="S105">
        <v>2</v>
      </c>
      <c r="T105">
        <v>6</v>
      </c>
      <c r="U105">
        <v>4</v>
      </c>
      <c r="V105">
        <v>5</v>
      </c>
      <c r="W105">
        <v>5</v>
      </c>
      <c r="X105">
        <v>4</v>
      </c>
      <c r="Y105">
        <v>9</v>
      </c>
    </row>
    <row r="106" spans="1:25" hidden="1" x14ac:dyDescent="0.3">
      <c r="A106" s="1" t="s">
        <v>136</v>
      </c>
      <c r="B106" s="1" t="s">
        <v>139</v>
      </c>
      <c r="C106">
        <v>1</v>
      </c>
      <c r="D106">
        <v>2</v>
      </c>
      <c r="E106">
        <v>1</v>
      </c>
      <c r="F106">
        <v>3</v>
      </c>
      <c r="G106" s="1" t="s">
        <v>468</v>
      </c>
      <c r="H106">
        <v>1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1</v>
      </c>
      <c r="T106">
        <v>3</v>
      </c>
      <c r="U106">
        <v>3</v>
      </c>
      <c r="V106">
        <v>8</v>
      </c>
      <c r="W106">
        <v>8</v>
      </c>
      <c r="X106">
        <v>3</v>
      </c>
      <c r="Y106">
        <v>11</v>
      </c>
    </row>
    <row r="107" spans="1:25" hidden="1" x14ac:dyDescent="0.3">
      <c r="A107" s="1" t="s">
        <v>150</v>
      </c>
      <c r="B107" s="1" t="s">
        <v>145</v>
      </c>
      <c r="C107">
        <v>1</v>
      </c>
      <c r="D107">
        <v>1</v>
      </c>
      <c r="E107">
        <v>1</v>
      </c>
      <c r="F107">
        <v>2</v>
      </c>
      <c r="G107" s="1" t="s">
        <v>468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2</v>
      </c>
      <c r="R107">
        <v>4</v>
      </c>
      <c r="S107">
        <v>1</v>
      </c>
      <c r="T107">
        <v>5</v>
      </c>
      <c r="U107">
        <v>3</v>
      </c>
      <c r="V107">
        <v>3</v>
      </c>
      <c r="W107">
        <v>3</v>
      </c>
      <c r="X107">
        <v>3</v>
      </c>
      <c r="Y107">
        <v>6</v>
      </c>
    </row>
    <row r="108" spans="1:25" hidden="1" x14ac:dyDescent="0.3">
      <c r="A108" s="1" t="s">
        <v>151</v>
      </c>
      <c r="B108" s="1" t="s">
        <v>167</v>
      </c>
      <c r="C108">
        <v>1</v>
      </c>
      <c r="D108">
        <v>0</v>
      </c>
      <c r="E108">
        <v>2</v>
      </c>
      <c r="F108">
        <v>2</v>
      </c>
      <c r="G108" s="1" t="s">
        <v>469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3</v>
      </c>
      <c r="S108">
        <v>1</v>
      </c>
      <c r="T108">
        <v>4</v>
      </c>
      <c r="U108">
        <v>8</v>
      </c>
      <c r="V108">
        <v>6</v>
      </c>
      <c r="W108">
        <v>6</v>
      </c>
      <c r="X108">
        <v>8</v>
      </c>
      <c r="Y108">
        <v>14</v>
      </c>
    </row>
    <row r="109" spans="1:25" hidden="1" x14ac:dyDescent="0.3">
      <c r="A109" s="1" t="s">
        <v>169</v>
      </c>
      <c r="B109" s="1" t="s">
        <v>149</v>
      </c>
      <c r="C109">
        <v>1</v>
      </c>
      <c r="D109">
        <v>2</v>
      </c>
      <c r="E109">
        <v>0</v>
      </c>
      <c r="F109">
        <v>2</v>
      </c>
      <c r="G109" s="1" t="s">
        <v>469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0</v>
      </c>
      <c r="O109">
        <v>0</v>
      </c>
      <c r="P109">
        <v>2</v>
      </c>
      <c r="Q109">
        <v>2</v>
      </c>
      <c r="R109">
        <v>1</v>
      </c>
      <c r="S109">
        <v>0</v>
      </c>
      <c r="T109">
        <v>1</v>
      </c>
      <c r="U109">
        <v>9</v>
      </c>
      <c r="V109">
        <v>5</v>
      </c>
      <c r="W109">
        <v>5</v>
      </c>
      <c r="X109">
        <v>9</v>
      </c>
      <c r="Y109">
        <v>14</v>
      </c>
    </row>
    <row r="110" spans="1:25" hidden="1" x14ac:dyDescent="0.3">
      <c r="A110" s="1" t="s">
        <v>251</v>
      </c>
      <c r="B110" s="1" t="s">
        <v>253</v>
      </c>
      <c r="C110">
        <v>1</v>
      </c>
      <c r="D110">
        <v>2</v>
      </c>
      <c r="E110">
        <v>1</v>
      </c>
      <c r="F110">
        <v>3</v>
      </c>
      <c r="G110" s="1" t="s">
        <v>468</v>
      </c>
      <c r="H110">
        <v>2</v>
      </c>
      <c r="I110">
        <v>1</v>
      </c>
      <c r="J110">
        <v>1</v>
      </c>
      <c r="K110">
        <v>2</v>
      </c>
      <c r="L110">
        <v>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6</v>
      </c>
      <c r="S110">
        <v>3</v>
      </c>
      <c r="T110">
        <v>9</v>
      </c>
      <c r="U110">
        <v>4</v>
      </c>
      <c r="V110">
        <v>3</v>
      </c>
      <c r="W110">
        <v>3</v>
      </c>
      <c r="X110">
        <v>4</v>
      </c>
      <c r="Y110">
        <v>7</v>
      </c>
    </row>
    <row r="111" spans="1:25" hidden="1" x14ac:dyDescent="0.3">
      <c r="A111" s="1" t="s">
        <v>321</v>
      </c>
      <c r="B111" s="1" t="s">
        <v>333</v>
      </c>
      <c r="C111">
        <v>1</v>
      </c>
      <c r="D111">
        <v>1</v>
      </c>
      <c r="E111">
        <v>1</v>
      </c>
      <c r="F111">
        <v>2</v>
      </c>
      <c r="G111" s="1" t="s">
        <v>468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2</v>
      </c>
      <c r="R111">
        <v>2</v>
      </c>
      <c r="S111">
        <v>4</v>
      </c>
      <c r="T111">
        <v>6</v>
      </c>
      <c r="U111">
        <v>7</v>
      </c>
      <c r="V111">
        <v>2</v>
      </c>
      <c r="W111">
        <v>2</v>
      </c>
      <c r="X111">
        <v>7</v>
      </c>
      <c r="Y111">
        <v>9</v>
      </c>
    </row>
    <row r="112" spans="1:25" hidden="1" x14ac:dyDescent="0.3">
      <c r="A112" s="1" t="s">
        <v>325</v>
      </c>
      <c r="B112" s="1" t="s">
        <v>335</v>
      </c>
      <c r="C112">
        <v>1</v>
      </c>
      <c r="D112">
        <v>1</v>
      </c>
      <c r="E112">
        <v>1</v>
      </c>
      <c r="F112">
        <v>2</v>
      </c>
      <c r="G112" s="1" t="s">
        <v>468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4</v>
      </c>
      <c r="T112">
        <v>4</v>
      </c>
      <c r="U112">
        <v>5</v>
      </c>
      <c r="V112">
        <v>7</v>
      </c>
      <c r="W112">
        <v>7</v>
      </c>
      <c r="X112">
        <v>5</v>
      </c>
      <c r="Y112">
        <v>12</v>
      </c>
    </row>
    <row r="113" spans="1:25" hidden="1" x14ac:dyDescent="0.3">
      <c r="A113" s="1" t="s">
        <v>334</v>
      </c>
      <c r="B113" s="1" t="s">
        <v>323</v>
      </c>
      <c r="C113">
        <v>1</v>
      </c>
      <c r="D113">
        <v>1</v>
      </c>
      <c r="E113">
        <v>1</v>
      </c>
      <c r="F113">
        <v>2</v>
      </c>
      <c r="G113" s="1" t="s">
        <v>468</v>
      </c>
      <c r="H113">
        <v>0</v>
      </c>
      <c r="I113">
        <v>1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2</v>
      </c>
      <c r="S113">
        <v>2</v>
      </c>
      <c r="T113">
        <v>4</v>
      </c>
      <c r="U113">
        <v>8</v>
      </c>
      <c r="V113">
        <v>0</v>
      </c>
      <c r="W113">
        <v>0</v>
      </c>
      <c r="X113">
        <v>8</v>
      </c>
      <c r="Y113">
        <v>8</v>
      </c>
    </row>
    <row r="114" spans="1:25" hidden="1" x14ac:dyDescent="0.3">
      <c r="A114" s="1" t="s">
        <v>329</v>
      </c>
      <c r="B114" s="1" t="s">
        <v>328</v>
      </c>
      <c r="C114">
        <v>1</v>
      </c>
      <c r="D114">
        <v>3</v>
      </c>
      <c r="E114">
        <v>1</v>
      </c>
      <c r="F114">
        <v>4</v>
      </c>
      <c r="G114" s="1" t="s">
        <v>468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2</v>
      </c>
      <c r="N114">
        <v>1</v>
      </c>
      <c r="O114">
        <v>1</v>
      </c>
      <c r="P114">
        <v>2</v>
      </c>
      <c r="Q114">
        <v>3</v>
      </c>
      <c r="R114">
        <v>2</v>
      </c>
      <c r="S114">
        <v>2</v>
      </c>
      <c r="T114">
        <v>4</v>
      </c>
      <c r="U114">
        <v>5</v>
      </c>
      <c r="V114">
        <v>3</v>
      </c>
      <c r="W114">
        <v>3</v>
      </c>
      <c r="X114">
        <v>5</v>
      </c>
      <c r="Y114">
        <v>8</v>
      </c>
    </row>
    <row r="115" spans="1:25" hidden="1" x14ac:dyDescent="0.3">
      <c r="A115" s="1" t="s">
        <v>330</v>
      </c>
      <c r="B115" s="1" t="s">
        <v>248</v>
      </c>
      <c r="C115">
        <v>1</v>
      </c>
      <c r="D115">
        <v>0</v>
      </c>
      <c r="E115">
        <v>1</v>
      </c>
      <c r="F115">
        <v>1</v>
      </c>
      <c r="G115" s="1" t="s">
        <v>469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2</v>
      </c>
      <c r="S115">
        <v>2</v>
      </c>
      <c r="T115">
        <v>4</v>
      </c>
      <c r="U115">
        <v>12</v>
      </c>
      <c r="V115">
        <v>1</v>
      </c>
      <c r="W115">
        <v>1</v>
      </c>
      <c r="X115">
        <v>12</v>
      </c>
      <c r="Y115">
        <v>13</v>
      </c>
    </row>
    <row r="116" spans="1:25" hidden="1" x14ac:dyDescent="0.3">
      <c r="A116" s="1" t="s">
        <v>331</v>
      </c>
      <c r="B116" s="1" t="s">
        <v>332</v>
      </c>
      <c r="C116">
        <v>1</v>
      </c>
      <c r="D116">
        <v>0</v>
      </c>
      <c r="E116">
        <v>2</v>
      </c>
      <c r="F116">
        <v>2</v>
      </c>
      <c r="G116" s="1" t="s">
        <v>469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1</v>
      </c>
      <c r="O116">
        <v>1</v>
      </c>
      <c r="P116">
        <v>0</v>
      </c>
      <c r="Q116">
        <v>1</v>
      </c>
      <c r="R116">
        <v>1</v>
      </c>
      <c r="S116">
        <v>4</v>
      </c>
      <c r="T116">
        <v>5</v>
      </c>
      <c r="U116">
        <v>9</v>
      </c>
      <c r="V116">
        <v>2</v>
      </c>
      <c r="W116">
        <v>2</v>
      </c>
      <c r="X116">
        <v>9</v>
      </c>
      <c r="Y116">
        <v>11</v>
      </c>
    </row>
    <row r="117" spans="1:25" hidden="1" x14ac:dyDescent="0.3">
      <c r="A117" s="1" t="s">
        <v>470</v>
      </c>
      <c r="B117" s="1" t="s">
        <v>326</v>
      </c>
      <c r="C117">
        <v>1</v>
      </c>
      <c r="D117">
        <v>1</v>
      </c>
      <c r="E117">
        <v>3</v>
      </c>
      <c r="F117">
        <v>4</v>
      </c>
      <c r="G117" s="1" t="s">
        <v>468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3</v>
      </c>
      <c r="O117">
        <v>3</v>
      </c>
      <c r="P117">
        <v>1</v>
      </c>
      <c r="Q117">
        <v>4</v>
      </c>
      <c r="R117">
        <v>2</v>
      </c>
      <c r="S117">
        <v>1</v>
      </c>
      <c r="T117">
        <v>3</v>
      </c>
      <c r="U117">
        <v>6</v>
      </c>
      <c r="V117">
        <v>6</v>
      </c>
      <c r="W117">
        <v>6</v>
      </c>
      <c r="X117">
        <v>6</v>
      </c>
      <c r="Y117">
        <v>12</v>
      </c>
    </row>
    <row r="118" spans="1:25" hidden="1" x14ac:dyDescent="0.3">
      <c r="A118" s="1" t="s">
        <v>471</v>
      </c>
      <c r="B118" s="1" t="s">
        <v>472</v>
      </c>
      <c r="C118">
        <v>1</v>
      </c>
      <c r="D118">
        <v>1</v>
      </c>
      <c r="E118">
        <v>2</v>
      </c>
      <c r="F118">
        <v>3</v>
      </c>
      <c r="G118" s="1" t="s">
        <v>468</v>
      </c>
      <c r="H118">
        <v>0</v>
      </c>
      <c r="I118">
        <v>1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</v>
      </c>
      <c r="R118">
        <v>2</v>
      </c>
      <c r="S118">
        <v>2</v>
      </c>
      <c r="T118">
        <v>4</v>
      </c>
      <c r="U118">
        <v>5</v>
      </c>
      <c r="V118">
        <v>4</v>
      </c>
      <c r="W118">
        <v>4</v>
      </c>
      <c r="X118">
        <v>5</v>
      </c>
      <c r="Y118">
        <v>9</v>
      </c>
    </row>
    <row r="119" spans="1:25" hidden="1" x14ac:dyDescent="0.3">
      <c r="A119" s="1" t="s">
        <v>253</v>
      </c>
      <c r="B119" s="1" t="s">
        <v>329</v>
      </c>
      <c r="C119">
        <v>2</v>
      </c>
      <c r="D119">
        <v>1</v>
      </c>
      <c r="E119">
        <v>1</v>
      </c>
      <c r="F119">
        <v>2</v>
      </c>
      <c r="G119" s="1" t="s">
        <v>468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2</v>
      </c>
      <c r="R119">
        <v>1</v>
      </c>
      <c r="S119">
        <v>2</v>
      </c>
      <c r="T119">
        <v>3</v>
      </c>
      <c r="U119">
        <v>8</v>
      </c>
      <c r="V119">
        <v>1</v>
      </c>
      <c r="W119">
        <v>1</v>
      </c>
      <c r="X119">
        <v>8</v>
      </c>
      <c r="Y119">
        <v>9</v>
      </c>
    </row>
    <row r="120" spans="1:25" hidden="1" x14ac:dyDescent="0.3">
      <c r="A120" s="1" t="s">
        <v>248</v>
      </c>
      <c r="B120" s="1" t="s">
        <v>321</v>
      </c>
      <c r="C120">
        <v>2</v>
      </c>
      <c r="D120">
        <v>0</v>
      </c>
      <c r="E120">
        <v>4</v>
      </c>
      <c r="F120">
        <v>4</v>
      </c>
      <c r="G120" s="1" t="s">
        <v>469</v>
      </c>
      <c r="H120">
        <v>0</v>
      </c>
      <c r="I120">
        <v>2</v>
      </c>
      <c r="J120">
        <v>2</v>
      </c>
      <c r="K120">
        <v>0</v>
      </c>
      <c r="L120">
        <v>2</v>
      </c>
      <c r="M120">
        <v>0</v>
      </c>
      <c r="N120">
        <v>2</v>
      </c>
      <c r="O120">
        <v>2</v>
      </c>
      <c r="P120">
        <v>0</v>
      </c>
      <c r="Q120">
        <v>2</v>
      </c>
      <c r="R120">
        <v>1</v>
      </c>
      <c r="S120">
        <v>1</v>
      </c>
      <c r="T120">
        <v>2</v>
      </c>
      <c r="U120">
        <v>4</v>
      </c>
      <c r="V120">
        <v>3</v>
      </c>
      <c r="W120">
        <v>3</v>
      </c>
      <c r="X120">
        <v>4</v>
      </c>
      <c r="Y120">
        <v>7</v>
      </c>
    </row>
    <row r="121" spans="1:25" hidden="1" x14ac:dyDescent="0.3">
      <c r="A121" s="1" t="s">
        <v>326</v>
      </c>
      <c r="B121" s="1" t="s">
        <v>251</v>
      </c>
      <c r="C121">
        <v>2</v>
      </c>
      <c r="D121">
        <v>2</v>
      </c>
      <c r="E121">
        <v>2</v>
      </c>
      <c r="F121">
        <v>4</v>
      </c>
      <c r="G121" s="1" t="s">
        <v>468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2</v>
      </c>
      <c r="O121">
        <v>2</v>
      </c>
      <c r="P121">
        <v>2</v>
      </c>
      <c r="Q121">
        <v>4</v>
      </c>
      <c r="R121">
        <v>0</v>
      </c>
      <c r="S121">
        <v>1</v>
      </c>
      <c r="T121">
        <v>1</v>
      </c>
      <c r="U121">
        <v>3</v>
      </c>
      <c r="V121">
        <v>10</v>
      </c>
      <c r="W121">
        <v>10</v>
      </c>
      <c r="X121">
        <v>3</v>
      </c>
      <c r="Y121">
        <v>13</v>
      </c>
    </row>
    <row r="122" spans="1:25" hidden="1" x14ac:dyDescent="0.3">
      <c r="A122" s="1" t="s">
        <v>323</v>
      </c>
      <c r="B122" s="1" t="s">
        <v>331</v>
      </c>
      <c r="C122">
        <v>2</v>
      </c>
      <c r="D122">
        <v>1</v>
      </c>
      <c r="E122">
        <v>3</v>
      </c>
      <c r="F122">
        <v>4</v>
      </c>
      <c r="G122" s="1" t="s">
        <v>468</v>
      </c>
      <c r="H122">
        <v>1</v>
      </c>
      <c r="I122">
        <v>2</v>
      </c>
      <c r="J122">
        <v>2</v>
      </c>
      <c r="K122">
        <v>1</v>
      </c>
      <c r="L122">
        <v>3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7</v>
      </c>
      <c r="V122">
        <v>1</v>
      </c>
      <c r="W122">
        <v>1</v>
      </c>
      <c r="X122">
        <v>7</v>
      </c>
      <c r="Y122">
        <v>8</v>
      </c>
    </row>
    <row r="123" spans="1:25" hidden="1" x14ac:dyDescent="0.3">
      <c r="A123" s="1" t="s">
        <v>333</v>
      </c>
      <c r="B123" s="1" t="s">
        <v>325</v>
      </c>
      <c r="C123">
        <v>2</v>
      </c>
      <c r="D123">
        <v>2</v>
      </c>
      <c r="E123">
        <v>0</v>
      </c>
      <c r="F123">
        <v>2</v>
      </c>
      <c r="G123" s="1" t="s">
        <v>469</v>
      </c>
      <c r="H123">
        <v>1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1</v>
      </c>
      <c r="T123">
        <v>1</v>
      </c>
      <c r="U123">
        <v>4</v>
      </c>
      <c r="V123">
        <v>15</v>
      </c>
      <c r="W123">
        <v>15</v>
      </c>
      <c r="X123">
        <v>4</v>
      </c>
      <c r="Y123">
        <v>19</v>
      </c>
    </row>
    <row r="124" spans="1:25" hidden="1" x14ac:dyDescent="0.3">
      <c r="A124" s="1" t="s">
        <v>328</v>
      </c>
      <c r="B124" s="1" t="s">
        <v>334</v>
      </c>
      <c r="C124">
        <v>2</v>
      </c>
      <c r="D124">
        <v>3</v>
      </c>
      <c r="E124">
        <v>3</v>
      </c>
      <c r="F124">
        <v>6</v>
      </c>
      <c r="G124" s="1" t="s">
        <v>468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3</v>
      </c>
      <c r="O124">
        <v>3</v>
      </c>
      <c r="P124">
        <v>3</v>
      </c>
      <c r="Q124">
        <v>6</v>
      </c>
      <c r="R124">
        <v>3</v>
      </c>
      <c r="S124">
        <v>2</v>
      </c>
      <c r="T124">
        <v>5</v>
      </c>
      <c r="U124">
        <v>4</v>
      </c>
      <c r="V124">
        <v>5</v>
      </c>
      <c r="W124">
        <v>5</v>
      </c>
      <c r="X124">
        <v>4</v>
      </c>
      <c r="Y124">
        <v>9</v>
      </c>
    </row>
    <row r="125" spans="1:25" hidden="1" x14ac:dyDescent="0.3">
      <c r="A125" s="1" t="s">
        <v>332</v>
      </c>
      <c r="B125" s="1" t="s">
        <v>471</v>
      </c>
      <c r="C125">
        <v>2</v>
      </c>
      <c r="D125">
        <v>3</v>
      </c>
      <c r="E125">
        <v>2</v>
      </c>
      <c r="F125">
        <v>5</v>
      </c>
      <c r="G125" s="1" t="s">
        <v>468</v>
      </c>
      <c r="H125">
        <v>2</v>
      </c>
      <c r="I125">
        <v>1</v>
      </c>
      <c r="J125">
        <v>1</v>
      </c>
      <c r="K125">
        <v>2</v>
      </c>
      <c r="L125">
        <v>3</v>
      </c>
      <c r="M125">
        <v>1</v>
      </c>
      <c r="N125">
        <v>1</v>
      </c>
      <c r="O125">
        <v>1</v>
      </c>
      <c r="P125">
        <v>1</v>
      </c>
      <c r="Q125">
        <v>2</v>
      </c>
      <c r="R125">
        <v>4</v>
      </c>
      <c r="S125">
        <v>5</v>
      </c>
      <c r="T125">
        <v>9</v>
      </c>
      <c r="U125">
        <v>1</v>
      </c>
      <c r="V125">
        <v>5</v>
      </c>
      <c r="W125">
        <v>5</v>
      </c>
      <c r="X125">
        <v>1</v>
      </c>
      <c r="Y125">
        <v>6</v>
      </c>
    </row>
    <row r="126" spans="1:25" hidden="1" x14ac:dyDescent="0.3">
      <c r="A126" s="1" t="s">
        <v>335</v>
      </c>
      <c r="B126" s="1" t="s">
        <v>470</v>
      </c>
      <c r="C126">
        <v>2</v>
      </c>
      <c r="D126">
        <v>0</v>
      </c>
      <c r="E126">
        <v>1</v>
      </c>
      <c r="F126">
        <v>1</v>
      </c>
      <c r="G126" s="1" t="s">
        <v>469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1</v>
      </c>
      <c r="R126">
        <v>4</v>
      </c>
      <c r="S126">
        <v>1</v>
      </c>
      <c r="T126">
        <v>5</v>
      </c>
      <c r="U126">
        <v>5</v>
      </c>
      <c r="V126">
        <v>2</v>
      </c>
      <c r="W126">
        <v>2</v>
      </c>
      <c r="X126">
        <v>5</v>
      </c>
      <c r="Y126">
        <v>7</v>
      </c>
    </row>
    <row r="127" spans="1:25" hidden="1" x14ac:dyDescent="0.3">
      <c r="A127" s="1" t="s">
        <v>472</v>
      </c>
      <c r="B127" s="1" t="s">
        <v>330</v>
      </c>
      <c r="C127">
        <v>2</v>
      </c>
      <c r="D127">
        <v>4</v>
      </c>
      <c r="E127">
        <v>2</v>
      </c>
      <c r="F127">
        <v>6</v>
      </c>
      <c r="G127" s="1" t="s">
        <v>468</v>
      </c>
      <c r="H127">
        <v>1</v>
      </c>
      <c r="I127">
        <v>1</v>
      </c>
      <c r="J127">
        <v>1</v>
      </c>
      <c r="K127">
        <v>1</v>
      </c>
      <c r="L127">
        <v>2</v>
      </c>
      <c r="M127">
        <v>3</v>
      </c>
      <c r="N127">
        <v>1</v>
      </c>
      <c r="O127">
        <v>1</v>
      </c>
      <c r="P127">
        <v>3</v>
      </c>
      <c r="Q127">
        <v>4</v>
      </c>
      <c r="R127">
        <v>1</v>
      </c>
      <c r="S127">
        <v>3</v>
      </c>
      <c r="T127">
        <v>4</v>
      </c>
      <c r="U127">
        <v>4</v>
      </c>
      <c r="V127">
        <v>6</v>
      </c>
      <c r="W127">
        <v>6</v>
      </c>
      <c r="X127">
        <v>4</v>
      </c>
      <c r="Y127">
        <v>10</v>
      </c>
    </row>
    <row r="128" spans="1:25" hidden="1" x14ac:dyDescent="0.3">
      <c r="A128" s="1" t="s">
        <v>373</v>
      </c>
      <c r="B128" s="1" t="s">
        <v>282</v>
      </c>
      <c r="C128">
        <v>1</v>
      </c>
      <c r="D128">
        <v>0</v>
      </c>
      <c r="E128">
        <v>0</v>
      </c>
      <c r="F128">
        <v>0</v>
      </c>
      <c r="G128" s="1" t="s">
        <v>469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3</v>
      </c>
      <c r="T128">
        <v>4</v>
      </c>
      <c r="U128">
        <v>3</v>
      </c>
      <c r="V128">
        <v>5</v>
      </c>
      <c r="W128">
        <v>5</v>
      </c>
      <c r="X128">
        <v>3</v>
      </c>
      <c r="Y128">
        <v>8</v>
      </c>
    </row>
    <row r="129" spans="1:25" hidden="1" x14ac:dyDescent="0.3">
      <c r="A129" s="1" t="s">
        <v>473</v>
      </c>
      <c r="B129" s="1" t="s">
        <v>365</v>
      </c>
      <c r="C129">
        <v>1</v>
      </c>
      <c r="D129">
        <v>1</v>
      </c>
      <c r="E129">
        <v>2</v>
      </c>
      <c r="F129">
        <v>3</v>
      </c>
      <c r="G129" s="1" t="s">
        <v>468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2</v>
      </c>
      <c r="O129">
        <v>2</v>
      </c>
      <c r="P129">
        <v>0</v>
      </c>
      <c r="Q129">
        <v>2</v>
      </c>
      <c r="R129">
        <v>1</v>
      </c>
      <c r="S129">
        <v>0</v>
      </c>
      <c r="T129">
        <v>1</v>
      </c>
      <c r="U129">
        <v>5</v>
      </c>
      <c r="V129">
        <v>2</v>
      </c>
      <c r="W129">
        <v>2</v>
      </c>
      <c r="X129">
        <v>5</v>
      </c>
      <c r="Y129">
        <v>7</v>
      </c>
    </row>
    <row r="130" spans="1:25" hidden="1" x14ac:dyDescent="0.3">
      <c r="A130" s="1" t="s">
        <v>474</v>
      </c>
      <c r="B130" s="1" t="s">
        <v>358</v>
      </c>
      <c r="C130">
        <v>1</v>
      </c>
      <c r="D130">
        <v>1</v>
      </c>
      <c r="E130">
        <v>0</v>
      </c>
      <c r="F130">
        <v>1</v>
      </c>
      <c r="G130" s="1" t="s">
        <v>469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2</v>
      </c>
      <c r="S130">
        <v>2</v>
      </c>
      <c r="T130">
        <v>4</v>
      </c>
      <c r="U130">
        <v>2</v>
      </c>
      <c r="V130">
        <v>5</v>
      </c>
      <c r="W130">
        <v>5</v>
      </c>
      <c r="X130">
        <v>2</v>
      </c>
      <c r="Y130">
        <v>7</v>
      </c>
    </row>
    <row r="131" spans="1:25" hidden="1" x14ac:dyDescent="0.3">
      <c r="A131" s="1" t="s">
        <v>475</v>
      </c>
      <c r="B131" s="1" t="s">
        <v>357</v>
      </c>
      <c r="C131">
        <v>1</v>
      </c>
      <c r="D131">
        <v>2</v>
      </c>
      <c r="E131">
        <v>0</v>
      </c>
      <c r="F131">
        <v>2</v>
      </c>
      <c r="G131" s="1" t="s">
        <v>469</v>
      </c>
      <c r="H131">
        <v>2</v>
      </c>
      <c r="I131">
        <v>0</v>
      </c>
      <c r="J131">
        <v>0</v>
      </c>
      <c r="K131">
        <v>2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2</v>
      </c>
      <c r="T131">
        <v>3</v>
      </c>
      <c r="U131">
        <v>4</v>
      </c>
      <c r="V131">
        <v>3</v>
      </c>
      <c r="W131">
        <v>3</v>
      </c>
      <c r="X131">
        <v>4</v>
      </c>
      <c r="Y131">
        <v>7</v>
      </c>
    </row>
    <row r="132" spans="1:25" x14ac:dyDescent="0.3">
      <c r="A132" s="1" t="s">
        <v>291</v>
      </c>
      <c r="B132" s="1" t="s">
        <v>374</v>
      </c>
      <c r="C132">
        <v>1</v>
      </c>
      <c r="D132">
        <v>3</v>
      </c>
      <c r="E132">
        <v>3</v>
      </c>
      <c r="F132">
        <v>6</v>
      </c>
      <c r="G132" s="1" t="s">
        <v>468</v>
      </c>
      <c r="H132">
        <v>2</v>
      </c>
      <c r="I132">
        <v>0</v>
      </c>
      <c r="J132">
        <v>0</v>
      </c>
      <c r="K132">
        <v>2</v>
      </c>
      <c r="L132">
        <v>2</v>
      </c>
      <c r="M132">
        <v>1</v>
      </c>
      <c r="N132">
        <v>3</v>
      </c>
      <c r="O132">
        <v>3</v>
      </c>
      <c r="P132">
        <v>1</v>
      </c>
      <c r="Q132">
        <v>4</v>
      </c>
      <c r="R132">
        <v>1</v>
      </c>
      <c r="S132">
        <v>2</v>
      </c>
      <c r="T132">
        <v>3</v>
      </c>
    </row>
    <row r="133" spans="1:25" hidden="1" x14ac:dyDescent="0.3">
      <c r="A133" s="1" t="s">
        <v>376</v>
      </c>
      <c r="B133" s="1" t="s">
        <v>363</v>
      </c>
      <c r="C133">
        <v>1</v>
      </c>
      <c r="D133">
        <v>2</v>
      </c>
      <c r="E133">
        <v>2</v>
      </c>
      <c r="F133">
        <v>4</v>
      </c>
      <c r="G133" s="1" t="s">
        <v>468</v>
      </c>
      <c r="H133">
        <v>1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2</v>
      </c>
      <c r="O133">
        <v>2</v>
      </c>
      <c r="P133">
        <v>1</v>
      </c>
      <c r="Q133">
        <v>3</v>
      </c>
      <c r="R133">
        <v>4</v>
      </c>
      <c r="S133">
        <v>5</v>
      </c>
      <c r="T133">
        <v>9</v>
      </c>
      <c r="U133">
        <v>5</v>
      </c>
      <c r="V133">
        <v>8</v>
      </c>
      <c r="W133">
        <v>8</v>
      </c>
      <c r="X133">
        <v>5</v>
      </c>
      <c r="Y133">
        <v>13</v>
      </c>
    </row>
    <row r="134" spans="1:25" hidden="1" x14ac:dyDescent="0.3">
      <c r="A134" s="1" t="s">
        <v>362</v>
      </c>
      <c r="B134" s="1" t="s">
        <v>361</v>
      </c>
      <c r="C134">
        <v>1</v>
      </c>
      <c r="D134">
        <v>3</v>
      </c>
      <c r="E134">
        <v>0</v>
      </c>
      <c r="F134">
        <v>3</v>
      </c>
      <c r="G134" s="1" t="s">
        <v>469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2</v>
      </c>
      <c r="N134">
        <v>0</v>
      </c>
      <c r="O134">
        <v>0</v>
      </c>
      <c r="P134">
        <v>2</v>
      </c>
      <c r="Q134">
        <v>2</v>
      </c>
      <c r="R134">
        <v>1</v>
      </c>
      <c r="S134">
        <v>3</v>
      </c>
      <c r="T134">
        <v>4</v>
      </c>
      <c r="U134">
        <v>8</v>
      </c>
      <c r="V134">
        <v>3</v>
      </c>
      <c r="W134">
        <v>3</v>
      </c>
      <c r="X134">
        <v>8</v>
      </c>
      <c r="Y134">
        <v>11</v>
      </c>
    </row>
    <row r="135" spans="1:25" hidden="1" x14ac:dyDescent="0.3">
      <c r="A135" s="1" t="s">
        <v>364</v>
      </c>
      <c r="B135" s="1" t="s">
        <v>371</v>
      </c>
      <c r="C135">
        <v>1</v>
      </c>
      <c r="D135">
        <v>3</v>
      </c>
      <c r="E135">
        <v>0</v>
      </c>
      <c r="F135">
        <v>3</v>
      </c>
      <c r="G135" s="1" t="s">
        <v>469</v>
      </c>
      <c r="H135">
        <v>1</v>
      </c>
      <c r="I135">
        <v>0</v>
      </c>
      <c r="J135">
        <v>0</v>
      </c>
      <c r="K135">
        <v>1</v>
      </c>
      <c r="L135">
        <v>1</v>
      </c>
      <c r="M135">
        <v>2</v>
      </c>
      <c r="N135">
        <v>0</v>
      </c>
      <c r="O135">
        <v>0</v>
      </c>
      <c r="P135">
        <v>2</v>
      </c>
      <c r="Q135">
        <v>2</v>
      </c>
      <c r="R135">
        <v>0</v>
      </c>
      <c r="S135">
        <v>4</v>
      </c>
      <c r="T135">
        <v>4</v>
      </c>
      <c r="U135">
        <v>8</v>
      </c>
      <c r="V135">
        <v>2</v>
      </c>
      <c r="W135">
        <v>2</v>
      </c>
      <c r="X135">
        <v>8</v>
      </c>
      <c r="Y135">
        <v>10</v>
      </c>
    </row>
    <row r="136" spans="1:25" hidden="1" x14ac:dyDescent="0.3">
      <c r="A136" s="1" t="s">
        <v>360</v>
      </c>
      <c r="B136" s="1" t="s">
        <v>366</v>
      </c>
      <c r="C136">
        <v>1</v>
      </c>
      <c r="D136">
        <v>0</v>
      </c>
      <c r="E136">
        <v>0</v>
      </c>
      <c r="F136">
        <v>0</v>
      </c>
      <c r="G136" s="1" t="s">
        <v>469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2</v>
      </c>
      <c r="U136">
        <v>6</v>
      </c>
      <c r="V136">
        <v>2</v>
      </c>
      <c r="W136">
        <v>2</v>
      </c>
      <c r="X136">
        <v>6</v>
      </c>
      <c r="Y136">
        <v>8</v>
      </c>
    </row>
    <row r="137" spans="1:25" hidden="1" x14ac:dyDescent="0.3">
      <c r="A137" s="1" t="s">
        <v>369</v>
      </c>
      <c r="B137" s="1" t="s">
        <v>375</v>
      </c>
      <c r="C137">
        <v>1</v>
      </c>
      <c r="D137">
        <v>0</v>
      </c>
      <c r="E137">
        <v>2</v>
      </c>
      <c r="F137">
        <v>2</v>
      </c>
      <c r="G137" s="1" t="s">
        <v>469</v>
      </c>
      <c r="H137">
        <v>0</v>
      </c>
      <c r="I137">
        <v>1</v>
      </c>
      <c r="J137">
        <v>1</v>
      </c>
      <c r="K137">
        <v>0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3</v>
      </c>
      <c r="U137">
        <v>1</v>
      </c>
      <c r="V137">
        <v>5</v>
      </c>
      <c r="W137">
        <v>5</v>
      </c>
      <c r="X137">
        <v>1</v>
      </c>
      <c r="Y137">
        <v>6</v>
      </c>
    </row>
    <row r="138" spans="1:25" hidden="1" x14ac:dyDescent="0.3">
      <c r="A138" s="1" t="s">
        <v>371</v>
      </c>
      <c r="B138" s="1" t="s">
        <v>373</v>
      </c>
      <c r="C138">
        <v>2</v>
      </c>
      <c r="D138">
        <v>1</v>
      </c>
      <c r="E138">
        <v>1</v>
      </c>
      <c r="F138">
        <v>2</v>
      </c>
      <c r="G138" s="1" t="s">
        <v>468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2</v>
      </c>
      <c r="T138">
        <v>3</v>
      </c>
      <c r="U138">
        <v>7</v>
      </c>
      <c r="V138">
        <v>1</v>
      </c>
      <c r="W138">
        <v>1</v>
      </c>
      <c r="X138">
        <v>7</v>
      </c>
      <c r="Y138">
        <v>8</v>
      </c>
    </row>
    <row r="139" spans="1:25" hidden="1" x14ac:dyDescent="0.3">
      <c r="A139" s="1" t="s">
        <v>282</v>
      </c>
      <c r="B139" s="1" t="s">
        <v>364</v>
      </c>
      <c r="C139">
        <v>2</v>
      </c>
      <c r="D139">
        <v>1</v>
      </c>
      <c r="E139">
        <v>2</v>
      </c>
      <c r="F139">
        <v>3</v>
      </c>
      <c r="G139" s="1" t="s">
        <v>468</v>
      </c>
      <c r="H139">
        <v>0</v>
      </c>
      <c r="I139">
        <v>2</v>
      </c>
      <c r="J139">
        <v>2</v>
      </c>
      <c r="K139">
        <v>0</v>
      </c>
      <c r="L139">
        <v>2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4</v>
      </c>
      <c r="S139">
        <v>2</v>
      </c>
      <c r="T139">
        <v>6</v>
      </c>
      <c r="U139">
        <v>5</v>
      </c>
      <c r="V139">
        <v>2</v>
      </c>
      <c r="W139">
        <v>2</v>
      </c>
      <c r="X139">
        <v>5</v>
      </c>
      <c r="Y139">
        <v>7</v>
      </c>
    </row>
    <row r="140" spans="1:25" hidden="1" x14ac:dyDescent="0.3">
      <c r="A140" s="1" t="s">
        <v>357</v>
      </c>
      <c r="B140" s="1" t="s">
        <v>473</v>
      </c>
      <c r="C140">
        <v>2</v>
      </c>
      <c r="D140">
        <v>2</v>
      </c>
      <c r="E140">
        <v>0</v>
      </c>
      <c r="F140">
        <v>2</v>
      </c>
      <c r="G140" s="1" t="s">
        <v>469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0</v>
      </c>
      <c r="O140">
        <v>0</v>
      </c>
      <c r="P140">
        <v>2</v>
      </c>
      <c r="Q140">
        <v>2</v>
      </c>
      <c r="R140">
        <v>1</v>
      </c>
      <c r="S140">
        <v>2</v>
      </c>
      <c r="T140">
        <v>3</v>
      </c>
      <c r="U140">
        <v>2</v>
      </c>
      <c r="V140">
        <v>4</v>
      </c>
      <c r="W140">
        <v>4</v>
      </c>
      <c r="X140">
        <v>2</v>
      </c>
      <c r="Y140">
        <v>6</v>
      </c>
    </row>
    <row r="141" spans="1:25" hidden="1" x14ac:dyDescent="0.3">
      <c r="A141" s="1" t="s">
        <v>375</v>
      </c>
      <c r="B141" s="1" t="s">
        <v>362</v>
      </c>
      <c r="C141">
        <v>2</v>
      </c>
      <c r="D141">
        <v>1</v>
      </c>
      <c r="E141">
        <v>2</v>
      </c>
      <c r="F141">
        <v>3</v>
      </c>
      <c r="G141" s="1" t="s">
        <v>468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2</v>
      </c>
      <c r="O141">
        <v>2</v>
      </c>
      <c r="P141">
        <v>0</v>
      </c>
      <c r="Q141">
        <v>2</v>
      </c>
      <c r="R141">
        <v>4</v>
      </c>
      <c r="S141">
        <v>1</v>
      </c>
      <c r="T141">
        <v>5</v>
      </c>
      <c r="U141">
        <v>1</v>
      </c>
      <c r="V141">
        <v>4</v>
      </c>
      <c r="W141">
        <v>4</v>
      </c>
      <c r="X141">
        <v>1</v>
      </c>
      <c r="Y141">
        <v>5</v>
      </c>
    </row>
    <row r="142" spans="1:25" hidden="1" x14ac:dyDescent="0.3">
      <c r="A142" s="1" t="s">
        <v>374</v>
      </c>
      <c r="B142" s="1" t="s">
        <v>376</v>
      </c>
      <c r="C142">
        <v>2</v>
      </c>
      <c r="D142">
        <v>0</v>
      </c>
      <c r="E142">
        <v>1</v>
      </c>
      <c r="F142">
        <v>1</v>
      </c>
      <c r="G142" s="1" t="s">
        <v>469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4</v>
      </c>
      <c r="S142">
        <v>3</v>
      </c>
      <c r="T142">
        <v>7</v>
      </c>
      <c r="U142">
        <v>3</v>
      </c>
      <c r="V142">
        <v>2</v>
      </c>
      <c r="W142">
        <v>2</v>
      </c>
      <c r="X142">
        <v>3</v>
      </c>
      <c r="Y142">
        <v>5</v>
      </c>
    </row>
    <row r="143" spans="1:25" hidden="1" x14ac:dyDescent="0.3">
      <c r="A143" s="1" t="s">
        <v>361</v>
      </c>
      <c r="B143" s="1" t="s">
        <v>475</v>
      </c>
      <c r="C143">
        <v>2</v>
      </c>
      <c r="D143">
        <v>0</v>
      </c>
      <c r="E143">
        <v>0</v>
      </c>
      <c r="F143">
        <v>0</v>
      </c>
      <c r="G143" s="1" t="s">
        <v>469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2</v>
      </c>
      <c r="T143">
        <v>4</v>
      </c>
      <c r="U143">
        <v>1</v>
      </c>
      <c r="V143">
        <v>3</v>
      </c>
      <c r="W143">
        <v>3</v>
      </c>
      <c r="X143">
        <v>1</v>
      </c>
      <c r="Y143">
        <v>4</v>
      </c>
    </row>
    <row r="144" spans="1:25" hidden="1" x14ac:dyDescent="0.3">
      <c r="A144" s="1" t="s">
        <v>363</v>
      </c>
      <c r="B144" s="1" t="s">
        <v>369</v>
      </c>
      <c r="C144">
        <v>2</v>
      </c>
      <c r="D144">
        <v>1</v>
      </c>
      <c r="E144">
        <v>1</v>
      </c>
      <c r="F144">
        <v>2</v>
      </c>
      <c r="G144" s="1" t="s">
        <v>468</v>
      </c>
      <c r="H144">
        <v>0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2</v>
      </c>
      <c r="T144">
        <v>3</v>
      </c>
      <c r="U144">
        <v>5</v>
      </c>
      <c r="V144">
        <v>3</v>
      </c>
      <c r="W144">
        <v>3</v>
      </c>
      <c r="X144">
        <v>5</v>
      </c>
      <c r="Y144">
        <v>8</v>
      </c>
    </row>
    <row r="145" spans="1:25" hidden="1" x14ac:dyDescent="0.3">
      <c r="A145" s="1" t="s">
        <v>365</v>
      </c>
      <c r="B145" s="1" t="s">
        <v>291</v>
      </c>
      <c r="C145">
        <v>2</v>
      </c>
      <c r="D145">
        <v>2</v>
      </c>
      <c r="E145">
        <v>0</v>
      </c>
      <c r="F145">
        <v>2</v>
      </c>
      <c r="G145" s="1" t="s">
        <v>469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0</v>
      </c>
      <c r="O145">
        <v>0</v>
      </c>
      <c r="P145">
        <v>2</v>
      </c>
      <c r="Q145">
        <v>2</v>
      </c>
      <c r="R145">
        <v>2</v>
      </c>
      <c r="S145">
        <v>3</v>
      </c>
      <c r="T145">
        <v>5</v>
      </c>
      <c r="U145">
        <v>2</v>
      </c>
      <c r="V145">
        <v>8</v>
      </c>
      <c r="W145">
        <v>8</v>
      </c>
      <c r="X145">
        <v>2</v>
      </c>
      <c r="Y145">
        <v>10</v>
      </c>
    </row>
    <row r="146" spans="1:25" hidden="1" x14ac:dyDescent="0.3">
      <c r="A146" s="1" t="s">
        <v>366</v>
      </c>
      <c r="B146" s="1" t="s">
        <v>474</v>
      </c>
      <c r="C146">
        <v>2</v>
      </c>
      <c r="D146">
        <v>0</v>
      </c>
      <c r="E146">
        <v>1</v>
      </c>
      <c r="F146">
        <v>1</v>
      </c>
      <c r="G146" s="1" t="s">
        <v>469</v>
      </c>
      <c r="H146">
        <v>0</v>
      </c>
      <c r="I146">
        <v>1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</v>
      </c>
      <c r="T146">
        <v>3</v>
      </c>
      <c r="U146">
        <v>7</v>
      </c>
      <c r="V146">
        <v>4</v>
      </c>
      <c r="W146">
        <v>4</v>
      </c>
      <c r="X146">
        <v>7</v>
      </c>
      <c r="Y146">
        <v>11</v>
      </c>
    </row>
    <row r="147" spans="1:25" hidden="1" x14ac:dyDescent="0.3">
      <c r="A147" s="1" t="s">
        <v>358</v>
      </c>
      <c r="B147" s="1" t="s">
        <v>360</v>
      </c>
      <c r="C147">
        <v>2</v>
      </c>
      <c r="D147">
        <v>1</v>
      </c>
      <c r="E147">
        <v>1</v>
      </c>
      <c r="F147">
        <v>2</v>
      </c>
      <c r="G147" s="1" t="s">
        <v>468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0</v>
      </c>
      <c r="Q147">
        <v>1</v>
      </c>
      <c r="R147">
        <v>1</v>
      </c>
      <c r="S147">
        <v>0</v>
      </c>
      <c r="T147">
        <v>1</v>
      </c>
      <c r="U147">
        <v>2</v>
      </c>
      <c r="V147">
        <v>5</v>
      </c>
      <c r="W147">
        <v>5</v>
      </c>
      <c r="X147">
        <v>2</v>
      </c>
      <c r="Y147">
        <v>7</v>
      </c>
    </row>
    <row r="148" spans="1:25" hidden="1" x14ac:dyDescent="0.3">
      <c r="A148" s="1" t="s">
        <v>369</v>
      </c>
      <c r="B148" s="1" t="s">
        <v>361</v>
      </c>
      <c r="C148">
        <v>3</v>
      </c>
      <c r="D148">
        <v>3</v>
      </c>
      <c r="E148">
        <v>0</v>
      </c>
      <c r="F148">
        <v>3</v>
      </c>
      <c r="G148" s="1" t="s">
        <v>469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2</v>
      </c>
      <c r="N148">
        <v>0</v>
      </c>
      <c r="O148">
        <v>0</v>
      </c>
      <c r="P148">
        <v>2</v>
      </c>
      <c r="Q148">
        <v>2</v>
      </c>
      <c r="R148">
        <v>1</v>
      </c>
      <c r="S148">
        <v>2</v>
      </c>
      <c r="T148">
        <v>3</v>
      </c>
      <c r="U148">
        <v>3</v>
      </c>
      <c r="V148">
        <v>4</v>
      </c>
      <c r="W148">
        <v>4</v>
      </c>
      <c r="X148">
        <v>3</v>
      </c>
      <c r="Y148">
        <v>7</v>
      </c>
    </row>
    <row r="149" spans="1:25" hidden="1" x14ac:dyDescent="0.3">
      <c r="A149" s="1" t="s">
        <v>473</v>
      </c>
      <c r="B149" s="1" t="s">
        <v>358</v>
      </c>
      <c r="C149">
        <v>3</v>
      </c>
      <c r="D149">
        <v>1</v>
      </c>
      <c r="E149">
        <v>2</v>
      </c>
      <c r="F149">
        <v>3</v>
      </c>
      <c r="G149" s="1" t="s">
        <v>468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2</v>
      </c>
      <c r="O149">
        <v>2</v>
      </c>
      <c r="P149">
        <v>1</v>
      </c>
      <c r="Q149">
        <v>3</v>
      </c>
      <c r="R149">
        <v>1</v>
      </c>
      <c r="S149">
        <v>2</v>
      </c>
      <c r="T149">
        <v>3</v>
      </c>
      <c r="U149">
        <v>12</v>
      </c>
      <c r="V149">
        <v>2</v>
      </c>
      <c r="W149">
        <v>2</v>
      </c>
      <c r="X149">
        <v>12</v>
      </c>
      <c r="Y149">
        <v>14</v>
      </c>
    </row>
    <row r="150" spans="1:25" hidden="1" x14ac:dyDescent="0.3">
      <c r="A150" s="1" t="s">
        <v>375</v>
      </c>
      <c r="B150" s="1" t="s">
        <v>363</v>
      </c>
      <c r="C150">
        <v>3</v>
      </c>
      <c r="D150">
        <v>1</v>
      </c>
      <c r="E150">
        <v>2</v>
      </c>
      <c r="F150">
        <v>3</v>
      </c>
      <c r="G150" s="1" t="s">
        <v>468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2</v>
      </c>
      <c r="R150">
        <v>0</v>
      </c>
      <c r="S150">
        <v>4</v>
      </c>
      <c r="T150">
        <v>4</v>
      </c>
      <c r="U150">
        <v>10</v>
      </c>
      <c r="V150">
        <v>5</v>
      </c>
      <c r="W150">
        <v>5</v>
      </c>
      <c r="X150">
        <v>10</v>
      </c>
      <c r="Y150">
        <v>15</v>
      </c>
    </row>
    <row r="151" spans="1:25" hidden="1" x14ac:dyDescent="0.3">
      <c r="A151" s="1" t="s">
        <v>474</v>
      </c>
      <c r="B151" s="1" t="s">
        <v>374</v>
      </c>
      <c r="C151">
        <v>3</v>
      </c>
      <c r="D151">
        <v>0</v>
      </c>
      <c r="E151">
        <v>0</v>
      </c>
      <c r="F151">
        <v>0</v>
      </c>
      <c r="G151" s="1" t="s">
        <v>469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1</v>
      </c>
      <c r="T151">
        <v>4</v>
      </c>
      <c r="U151">
        <v>7</v>
      </c>
      <c r="V151">
        <v>1</v>
      </c>
      <c r="W151">
        <v>1</v>
      </c>
      <c r="X151">
        <v>7</v>
      </c>
      <c r="Y151">
        <v>8</v>
      </c>
    </row>
    <row r="152" spans="1:25" hidden="1" x14ac:dyDescent="0.3">
      <c r="A152" s="1" t="s">
        <v>475</v>
      </c>
      <c r="B152" s="1" t="s">
        <v>371</v>
      </c>
      <c r="C152">
        <v>3</v>
      </c>
      <c r="D152">
        <v>2</v>
      </c>
      <c r="E152">
        <v>1</v>
      </c>
      <c r="F152">
        <v>3</v>
      </c>
      <c r="G152" s="1" t="s">
        <v>468</v>
      </c>
      <c r="H152">
        <v>1</v>
      </c>
      <c r="I152">
        <v>1</v>
      </c>
      <c r="J152">
        <v>1</v>
      </c>
      <c r="K152">
        <v>1</v>
      </c>
      <c r="L152">
        <v>2</v>
      </c>
      <c r="M152">
        <v>1</v>
      </c>
      <c r="N152">
        <v>0</v>
      </c>
      <c r="O152">
        <v>0</v>
      </c>
      <c r="P152">
        <v>1</v>
      </c>
      <c r="Q152">
        <v>1</v>
      </c>
      <c r="R152">
        <v>2</v>
      </c>
      <c r="S152">
        <v>4</v>
      </c>
      <c r="T152">
        <v>6</v>
      </c>
      <c r="U152">
        <v>6</v>
      </c>
      <c r="V152">
        <v>2</v>
      </c>
      <c r="W152">
        <v>2</v>
      </c>
      <c r="X152">
        <v>6</v>
      </c>
      <c r="Y152">
        <v>8</v>
      </c>
    </row>
    <row r="153" spans="1:25" hidden="1" x14ac:dyDescent="0.3">
      <c r="A153" s="1" t="s">
        <v>291</v>
      </c>
      <c r="B153" s="1" t="s">
        <v>366</v>
      </c>
      <c r="C153">
        <v>3</v>
      </c>
      <c r="D153">
        <v>1</v>
      </c>
      <c r="E153">
        <v>0</v>
      </c>
      <c r="F153">
        <v>1</v>
      </c>
      <c r="G153" s="1" t="s">
        <v>469</v>
      </c>
      <c r="H153">
        <v>1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3</v>
      </c>
      <c r="T153">
        <v>4</v>
      </c>
      <c r="U153">
        <v>3</v>
      </c>
      <c r="V153">
        <v>5</v>
      </c>
      <c r="W153">
        <v>5</v>
      </c>
      <c r="X153">
        <v>3</v>
      </c>
      <c r="Y153">
        <v>8</v>
      </c>
    </row>
    <row r="154" spans="1:25" hidden="1" x14ac:dyDescent="0.3">
      <c r="A154" s="1" t="s">
        <v>376</v>
      </c>
      <c r="B154" s="1" t="s">
        <v>282</v>
      </c>
      <c r="C154">
        <v>3</v>
      </c>
      <c r="D154">
        <v>1</v>
      </c>
      <c r="E154">
        <v>2</v>
      </c>
      <c r="F154">
        <v>3</v>
      </c>
      <c r="G154" s="1" t="s">
        <v>468</v>
      </c>
      <c r="H154">
        <v>0</v>
      </c>
      <c r="I154">
        <v>2</v>
      </c>
      <c r="J154">
        <v>2</v>
      </c>
      <c r="K154">
        <v>0</v>
      </c>
      <c r="L154">
        <v>2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4</v>
      </c>
      <c r="S154">
        <v>2</v>
      </c>
      <c r="T154">
        <v>6</v>
      </c>
      <c r="U154">
        <v>13</v>
      </c>
      <c r="V154">
        <v>6</v>
      </c>
      <c r="W154">
        <v>6</v>
      </c>
      <c r="X154">
        <v>13</v>
      </c>
      <c r="Y154">
        <v>19</v>
      </c>
    </row>
    <row r="155" spans="1:25" hidden="1" x14ac:dyDescent="0.3">
      <c r="A155" s="1" t="s">
        <v>362</v>
      </c>
      <c r="B155" s="1" t="s">
        <v>365</v>
      </c>
      <c r="C155">
        <v>3</v>
      </c>
      <c r="D155">
        <v>1</v>
      </c>
      <c r="E155">
        <v>1</v>
      </c>
      <c r="F155">
        <v>2</v>
      </c>
      <c r="G155" s="1" t="s">
        <v>468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2</v>
      </c>
      <c r="R155">
        <v>2</v>
      </c>
      <c r="S155">
        <v>2</v>
      </c>
      <c r="T155">
        <v>4</v>
      </c>
      <c r="U155">
        <v>5</v>
      </c>
      <c r="V155">
        <v>3</v>
      </c>
      <c r="W155">
        <v>3</v>
      </c>
      <c r="X155">
        <v>5</v>
      </c>
      <c r="Y155">
        <v>8</v>
      </c>
    </row>
    <row r="156" spans="1:25" hidden="1" x14ac:dyDescent="0.3">
      <c r="A156" s="1" t="s">
        <v>360</v>
      </c>
      <c r="B156" s="1" t="s">
        <v>364</v>
      </c>
      <c r="C156">
        <v>3</v>
      </c>
      <c r="D156">
        <v>1</v>
      </c>
      <c r="E156">
        <v>1</v>
      </c>
      <c r="F156">
        <v>2</v>
      </c>
      <c r="G156" s="1" t="s">
        <v>468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2</v>
      </c>
      <c r="R156">
        <v>3</v>
      </c>
      <c r="S156">
        <v>6</v>
      </c>
      <c r="T156">
        <v>9</v>
      </c>
      <c r="U156">
        <v>3</v>
      </c>
      <c r="V156">
        <v>7</v>
      </c>
      <c r="W156">
        <v>7</v>
      </c>
      <c r="X156">
        <v>3</v>
      </c>
      <c r="Y156">
        <v>10</v>
      </c>
    </row>
    <row r="157" spans="1:25" hidden="1" x14ac:dyDescent="0.3">
      <c r="A157" s="1" t="s">
        <v>373</v>
      </c>
      <c r="B157" s="1" t="s">
        <v>357</v>
      </c>
      <c r="C157">
        <v>3</v>
      </c>
      <c r="D157">
        <v>1</v>
      </c>
      <c r="E157">
        <v>0</v>
      </c>
      <c r="F157">
        <v>1</v>
      </c>
      <c r="G157" s="1" t="s">
        <v>469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3</v>
      </c>
      <c r="T157">
        <v>4</v>
      </c>
      <c r="U157">
        <v>3</v>
      </c>
      <c r="V157">
        <v>5</v>
      </c>
      <c r="W157">
        <v>5</v>
      </c>
      <c r="X157">
        <v>3</v>
      </c>
      <c r="Y157">
        <v>8</v>
      </c>
    </row>
    <row r="158" spans="1:25" hidden="1" x14ac:dyDescent="0.3">
      <c r="A158" s="1" t="s">
        <v>379</v>
      </c>
      <c r="B158" s="1" t="s">
        <v>476</v>
      </c>
      <c r="C158">
        <v>1</v>
      </c>
      <c r="D158">
        <v>3</v>
      </c>
      <c r="E158">
        <v>1</v>
      </c>
      <c r="F158">
        <v>4</v>
      </c>
      <c r="G158" s="1" t="s">
        <v>468</v>
      </c>
      <c r="H158">
        <v>1</v>
      </c>
      <c r="I158">
        <v>1</v>
      </c>
      <c r="J158">
        <v>1</v>
      </c>
      <c r="K158">
        <v>1</v>
      </c>
      <c r="L158">
        <v>2</v>
      </c>
      <c r="M158">
        <v>2</v>
      </c>
      <c r="N158">
        <v>0</v>
      </c>
      <c r="O158">
        <v>0</v>
      </c>
      <c r="P158">
        <v>2</v>
      </c>
      <c r="Q158">
        <v>2</v>
      </c>
      <c r="R158">
        <v>1</v>
      </c>
      <c r="S158">
        <v>1</v>
      </c>
      <c r="T158">
        <v>2</v>
      </c>
      <c r="U158">
        <v>5</v>
      </c>
      <c r="V158">
        <v>2</v>
      </c>
      <c r="W158">
        <v>2</v>
      </c>
      <c r="X158">
        <v>5</v>
      </c>
      <c r="Y158">
        <v>7</v>
      </c>
    </row>
    <row r="159" spans="1:25" hidden="1" x14ac:dyDescent="0.3">
      <c r="A159" s="1" t="s">
        <v>263</v>
      </c>
      <c r="B159" s="1" t="s">
        <v>272</v>
      </c>
      <c r="C159">
        <v>1</v>
      </c>
      <c r="D159">
        <v>3</v>
      </c>
      <c r="E159">
        <v>0</v>
      </c>
      <c r="F159">
        <v>3</v>
      </c>
      <c r="G159" s="1" t="s">
        <v>469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0</v>
      </c>
      <c r="O159">
        <v>0</v>
      </c>
      <c r="P159">
        <v>3</v>
      </c>
      <c r="Q159">
        <v>3</v>
      </c>
      <c r="R159">
        <v>3</v>
      </c>
      <c r="S159">
        <v>4</v>
      </c>
      <c r="T159">
        <v>7</v>
      </c>
      <c r="U159">
        <v>3</v>
      </c>
      <c r="V159">
        <v>6</v>
      </c>
      <c r="W159">
        <v>6</v>
      </c>
      <c r="X159">
        <v>3</v>
      </c>
      <c r="Y159">
        <v>9</v>
      </c>
    </row>
    <row r="160" spans="1:25" hidden="1" x14ac:dyDescent="0.3">
      <c r="A160" s="1" t="s">
        <v>386</v>
      </c>
      <c r="B160" s="1" t="s">
        <v>388</v>
      </c>
      <c r="C160">
        <v>1</v>
      </c>
      <c r="D160">
        <v>0</v>
      </c>
      <c r="E160">
        <v>0</v>
      </c>
      <c r="F160">
        <v>0</v>
      </c>
      <c r="G160" s="1" t="s">
        <v>469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</v>
      </c>
      <c r="T160">
        <v>6</v>
      </c>
      <c r="U160">
        <v>4</v>
      </c>
      <c r="V160">
        <v>4</v>
      </c>
      <c r="W160">
        <v>4</v>
      </c>
      <c r="X160">
        <v>4</v>
      </c>
      <c r="Y160">
        <v>8</v>
      </c>
    </row>
    <row r="161" spans="1:25" hidden="1" x14ac:dyDescent="0.3">
      <c r="A161" s="1" t="s">
        <v>384</v>
      </c>
      <c r="B161" s="1" t="s">
        <v>382</v>
      </c>
      <c r="C161">
        <v>1</v>
      </c>
      <c r="D161">
        <v>3</v>
      </c>
      <c r="E161">
        <v>2</v>
      </c>
      <c r="F161">
        <v>5</v>
      </c>
      <c r="G161" s="1" t="s">
        <v>468</v>
      </c>
      <c r="H161">
        <v>2</v>
      </c>
      <c r="I161">
        <v>0</v>
      </c>
      <c r="J161">
        <v>0</v>
      </c>
      <c r="K161">
        <v>2</v>
      </c>
      <c r="L161">
        <v>2</v>
      </c>
      <c r="M161">
        <v>1</v>
      </c>
      <c r="N161">
        <v>2</v>
      </c>
      <c r="O161">
        <v>2</v>
      </c>
      <c r="P161">
        <v>1</v>
      </c>
      <c r="Q161">
        <v>3</v>
      </c>
      <c r="R161">
        <v>5</v>
      </c>
      <c r="S161">
        <v>3</v>
      </c>
      <c r="T161">
        <v>8</v>
      </c>
      <c r="U161">
        <v>5</v>
      </c>
      <c r="V161">
        <v>5</v>
      </c>
      <c r="W161">
        <v>5</v>
      </c>
      <c r="X161">
        <v>5</v>
      </c>
      <c r="Y161">
        <v>10</v>
      </c>
    </row>
    <row r="162" spans="1:25" x14ac:dyDescent="0.3">
      <c r="A162" s="1" t="s">
        <v>424</v>
      </c>
      <c r="B162" s="1" t="s">
        <v>416</v>
      </c>
      <c r="C162">
        <v>1</v>
      </c>
      <c r="D162">
        <v>3</v>
      </c>
      <c r="E162">
        <v>2</v>
      </c>
      <c r="F162">
        <v>5</v>
      </c>
      <c r="G162" s="1" t="s">
        <v>468</v>
      </c>
      <c r="H162">
        <v>1</v>
      </c>
      <c r="I162">
        <v>0</v>
      </c>
      <c r="J162">
        <v>0</v>
      </c>
      <c r="K162">
        <v>1</v>
      </c>
      <c r="L162">
        <v>1</v>
      </c>
      <c r="M162">
        <v>2</v>
      </c>
      <c r="N162">
        <v>2</v>
      </c>
      <c r="O162">
        <v>2</v>
      </c>
      <c r="P162">
        <v>2</v>
      </c>
      <c r="Q162">
        <v>4</v>
      </c>
      <c r="R162">
        <v>4</v>
      </c>
      <c r="S162">
        <v>5</v>
      </c>
      <c r="T162">
        <v>9</v>
      </c>
    </row>
    <row r="163" spans="1:25" x14ac:dyDescent="0.3">
      <c r="A163" s="1" t="s">
        <v>414</v>
      </c>
      <c r="B163" s="1" t="s">
        <v>422</v>
      </c>
      <c r="C163">
        <v>1</v>
      </c>
      <c r="D163">
        <v>7</v>
      </c>
      <c r="E163">
        <v>0</v>
      </c>
      <c r="F163">
        <v>7</v>
      </c>
      <c r="G163" s="1" t="s">
        <v>469</v>
      </c>
      <c r="H163">
        <v>3</v>
      </c>
      <c r="I163">
        <v>0</v>
      </c>
      <c r="J163">
        <v>0</v>
      </c>
      <c r="K163">
        <v>3</v>
      </c>
      <c r="L163">
        <v>3</v>
      </c>
      <c r="M163">
        <v>4</v>
      </c>
      <c r="N163">
        <v>0</v>
      </c>
      <c r="O163">
        <v>0</v>
      </c>
      <c r="P163">
        <v>4</v>
      </c>
      <c r="Q163">
        <v>4</v>
      </c>
      <c r="R163">
        <v>0</v>
      </c>
      <c r="S163">
        <v>3</v>
      </c>
      <c r="T163">
        <v>3</v>
      </c>
    </row>
    <row r="164" spans="1:25" x14ac:dyDescent="0.3">
      <c r="A164" s="1" t="s">
        <v>417</v>
      </c>
      <c r="B164" s="1" t="s">
        <v>420</v>
      </c>
      <c r="C164">
        <v>1</v>
      </c>
      <c r="D164">
        <v>1</v>
      </c>
      <c r="E164">
        <v>0</v>
      </c>
      <c r="F164">
        <v>1</v>
      </c>
      <c r="G164" s="1" t="s">
        <v>469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1</v>
      </c>
      <c r="S164">
        <v>2</v>
      </c>
      <c r="T164">
        <v>3</v>
      </c>
    </row>
    <row r="165" spans="1:25" x14ac:dyDescent="0.3">
      <c r="A165" s="1" t="s">
        <v>415</v>
      </c>
      <c r="B165" s="1" t="s">
        <v>418</v>
      </c>
      <c r="C165">
        <v>1</v>
      </c>
      <c r="D165">
        <v>0</v>
      </c>
      <c r="E165">
        <v>0</v>
      </c>
      <c r="F165">
        <v>0</v>
      </c>
      <c r="G165" s="1" t="s">
        <v>469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3</v>
      </c>
      <c r="T165">
        <v>4</v>
      </c>
    </row>
    <row r="166" spans="1:25" x14ac:dyDescent="0.3">
      <c r="A166" s="1" t="s">
        <v>434</v>
      </c>
      <c r="B166" s="1" t="s">
        <v>428</v>
      </c>
      <c r="C166">
        <v>1</v>
      </c>
      <c r="D166">
        <v>3</v>
      </c>
      <c r="E166">
        <v>0</v>
      </c>
      <c r="F166">
        <v>3</v>
      </c>
      <c r="G166" s="1" t="s">
        <v>469</v>
      </c>
      <c r="H166">
        <v>2</v>
      </c>
      <c r="I166">
        <v>0</v>
      </c>
      <c r="J166">
        <v>0</v>
      </c>
      <c r="K166">
        <v>2</v>
      </c>
      <c r="L166">
        <v>2</v>
      </c>
      <c r="M166">
        <v>1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3</v>
      </c>
      <c r="T166">
        <v>3</v>
      </c>
    </row>
    <row r="167" spans="1:25" hidden="1" x14ac:dyDescent="0.3">
      <c r="A167" s="1" t="s">
        <v>421</v>
      </c>
      <c r="B167" s="1" t="s">
        <v>419</v>
      </c>
      <c r="C167">
        <v>1</v>
      </c>
      <c r="D167">
        <v>1</v>
      </c>
      <c r="E167">
        <v>2</v>
      </c>
      <c r="F167">
        <v>3</v>
      </c>
      <c r="G167" s="1" t="s">
        <v>468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2</v>
      </c>
      <c r="R167">
        <v>2</v>
      </c>
      <c r="S167">
        <v>2</v>
      </c>
      <c r="T167">
        <v>4</v>
      </c>
      <c r="U167">
        <v>2</v>
      </c>
      <c r="V167">
        <v>7</v>
      </c>
      <c r="W167">
        <v>7</v>
      </c>
      <c r="X167">
        <v>2</v>
      </c>
      <c r="Y167">
        <v>9</v>
      </c>
    </row>
    <row r="168" spans="1:25" x14ac:dyDescent="0.3">
      <c r="A168" s="1" t="s">
        <v>428</v>
      </c>
      <c r="B168" s="1" t="s">
        <v>421</v>
      </c>
      <c r="C168">
        <v>2</v>
      </c>
      <c r="D168">
        <v>2</v>
      </c>
      <c r="E168">
        <v>0</v>
      </c>
      <c r="F168">
        <v>2</v>
      </c>
      <c r="G168" s="1" t="s">
        <v>469</v>
      </c>
      <c r="H168">
        <v>1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1</v>
      </c>
      <c r="R168">
        <v>1</v>
      </c>
      <c r="S168">
        <v>1</v>
      </c>
      <c r="T168">
        <v>2</v>
      </c>
    </row>
    <row r="169" spans="1:25" x14ac:dyDescent="0.3">
      <c r="A169" s="1" t="s">
        <v>416</v>
      </c>
      <c r="B169" s="1" t="s">
        <v>434</v>
      </c>
      <c r="C169">
        <v>2</v>
      </c>
      <c r="D169">
        <v>0</v>
      </c>
      <c r="E169">
        <v>0</v>
      </c>
      <c r="F169">
        <v>0</v>
      </c>
      <c r="G169" s="1" t="s">
        <v>469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</v>
      </c>
      <c r="T169">
        <v>3</v>
      </c>
    </row>
    <row r="170" spans="1:25" hidden="1" x14ac:dyDescent="0.3">
      <c r="A170" s="1" t="s">
        <v>418</v>
      </c>
      <c r="B170" s="1" t="s">
        <v>414</v>
      </c>
      <c r="C170">
        <v>2</v>
      </c>
      <c r="D170">
        <v>2</v>
      </c>
      <c r="E170">
        <v>5</v>
      </c>
      <c r="F170">
        <v>7</v>
      </c>
      <c r="G170" s="1" t="s">
        <v>468</v>
      </c>
      <c r="H170">
        <v>1</v>
      </c>
      <c r="I170">
        <v>2</v>
      </c>
      <c r="J170">
        <v>2</v>
      </c>
      <c r="K170">
        <v>1</v>
      </c>
      <c r="L170">
        <v>3</v>
      </c>
      <c r="M170">
        <v>1</v>
      </c>
      <c r="N170">
        <v>3</v>
      </c>
      <c r="O170">
        <v>3</v>
      </c>
      <c r="P170">
        <v>1</v>
      </c>
      <c r="Q170">
        <v>4</v>
      </c>
      <c r="R170">
        <v>5</v>
      </c>
      <c r="S170">
        <v>0</v>
      </c>
      <c r="T170">
        <v>5</v>
      </c>
      <c r="U170">
        <v>5</v>
      </c>
      <c r="V170">
        <v>5</v>
      </c>
      <c r="W170">
        <v>5</v>
      </c>
      <c r="X170">
        <v>5</v>
      </c>
      <c r="Y170">
        <v>10</v>
      </c>
    </row>
    <row r="171" spans="1:25" x14ac:dyDescent="0.3">
      <c r="A171" s="1" t="s">
        <v>422</v>
      </c>
      <c r="B171" s="1" t="s">
        <v>415</v>
      </c>
      <c r="C171">
        <v>2</v>
      </c>
      <c r="D171">
        <v>2</v>
      </c>
      <c r="E171">
        <v>2</v>
      </c>
      <c r="F171">
        <v>4</v>
      </c>
      <c r="G171" s="1" t="s">
        <v>468</v>
      </c>
      <c r="H171">
        <v>0</v>
      </c>
      <c r="I171">
        <v>2</v>
      </c>
      <c r="J171">
        <v>2</v>
      </c>
      <c r="K171">
        <v>0</v>
      </c>
      <c r="L171">
        <v>2</v>
      </c>
      <c r="M171">
        <v>2</v>
      </c>
      <c r="N171">
        <v>0</v>
      </c>
      <c r="O171">
        <v>0</v>
      </c>
      <c r="P171">
        <v>2</v>
      </c>
      <c r="Q171">
        <v>2</v>
      </c>
      <c r="R171">
        <v>1</v>
      </c>
      <c r="S171">
        <v>3</v>
      </c>
      <c r="T171">
        <v>4</v>
      </c>
    </row>
    <row r="172" spans="1:25" x14ac:dyDescent="0.3">
      <c r="A172" s="1" t="s">
        <v>435</v>
      </c>
      <c r="B172" s="1" t="s">
        <v>433</v>
      </c>
      <c r="C172">
        <v>1</v>
      </c>
      <c r="D172">
        <v>1</v>
      </c>
      <c r="E172">
        <v>1</v>
      </c>
      <c r="F172">
        <v>2</v>
      </c>
      <c r="G172" s="1" t="s">
        <v>468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1</v>
      </c>
    </row>
    <row r="173" spans="1:25" x14ac:dyDescent="0.3">
      <c r="A173" s="1" t="s">
        <v>477</v>
      </c>
      <c r="B173" s="1" t="s">
        <v>430</v>
      </c>
      <c r="C173">
        <v>1</v>
      </c>
      <c r="D173">
        <v>0</v>
      </c>
      <c r="E173">
        <v>0</v>
      </c>
      <c r="F173">
        <v>0</v>
      </c>
      <c r="G173" s="1" t="s">
        <v>469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5" x14ac:dyDescent="0.3">
      <c r="A174" s="1" t="s">
        <v>432</v>
      </c>
      <c r="B174" s="1" t="s">
        <v>429</v>
      </c>
      <c r="C174">
        <v>1</v>
      </c>
      <c r="D174">
        <v>4</v>
      </c>
      <c r="E174">
        <v>2</v>
      </c>
      <c r="F174">
        <v>6</v>
      </c>
      <c r="G174" s="1" t="s">
        <v>468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3</v>
      </c>
      <c r="N174">
        <v>2</v>
      </c>
      <c r="O174">
        <v>2</v>
      </c>
      <c r="P174">
        <v>3</v>
      </c>
      <c r="Q174">
        <v>5</v>
      </c>
      <c r="R174">
        <v>1</v>
      </c>
      <c r="S174">
        <v>2</v>
      </c>
      <c r="T174">
        <v>3</v>
      </c>
    </row>
    <row r="175" spans="1:25" x14ac:dyDescent="0.3">
      <c r="A175" s="1" t="s">
        <v>431</v>
      </c>
      <c r="B175" s="1" t="s">
        <v>437</v>
      </c>
      <c r="C175">
        <v>1</v>
      </c>
      <c r="D175">
        <v>4</v>
      </c>
      <c r="E175">
        <v>1</v>
      </c>
      <c r="F175">
        <v>5</v>
      </c>
      <c r="G175" s="1" t="s">
        <v>468</v>
      </c>
      <c r="H175">
        <v>2</v>
      </c>
      <c r="I175">
        <v>1</v>
      </c>
      <c r="J175">
        <v>1</v>
      </c>
      <c r="K175">
        <v>2</v>
      </c>
      <c r="L175">
        <v>3</v>
      </c>
      <c r="M175">
        <v>2</v>
      </c>
      <c r="N175">
        <v>0</v>
      </c>
      <c r="O175">
        <v>0</v>
      </c>
      <c r="P175">
        <v>2</v>
      </c>
      <c r="Q175">
        <v>2</v>
      </c>
      <c r="R175">
        <v>0</v>
      </c>
      <c r="S175">
        <v>2</v>
      </c>
      <c r="T175">
        <v>2</v>
      </c>
    </row>
    <row r="176" spans="1:25" hidden="1" x14ac:dyDescent="0.3">
      <c r="A176" s="1" t="s">
        <v>438</v>
      </c>
      <c r="B176" s="1" t="s">
        <v>423</v>
      </c>
      <c r="C176">
        <v>1</v>
      </c>
      <c r="D176">
        <v>2</v>
      </c>
      <c r="E176">
        <v>2</v>
      </c>
      <c r="F176">
        <v>4</v>
      </c>
      <c r="G176" s="1" t="s">
        <v>468</v>
      </c>
      <c r="H176">
        <v>2</v>
      </c>
      <c r="I176">
        <v>1</v>
      </c>
      <c r="J176">
        <v>1</v>
      </c>
      <c r="K176">
        <v>2</v>
      </c>
      <c r="L176">
        <v>3</v>
      </c>
      <c r="M176">
        <v>0</v>
      </c>
      <c r="N176">
        <v>1</v>
      </c>
      <c r="O176">
        <v>1</v>
      </c>
      <c r="P176">
        <v>0</v>
      </c>
      <c r="Q176">
        <v>1</v>
      </c>
      <c r="R176">
        <v>3</v>
      </c>
      <c r="S176">
        <v>1</v>
      </c>
      <c r="T176">
        <v>4</v>
      </c>
      <c r="U176">
        <v>10</v>
      </c>
      <c r="V176">
        <v>4</v>
      </c>
      <c r="W176">
        <v>4</v>
      </c>
      <c r="X176">
        <v>10</v>
      </c>
      <c r="Y176">
        <v>14</v>
      </c>
    </row>
    <row r="177" spans="1:25" x14ac:dyDescent="0.3">
      <c r="A177" s="1" t="s">
        <v>423</v>
      </c>
      <c r="B177" s="1" t="s">
        <v>432</v>
      </c>
      <c r="C177">
        <v>2</v>
      </c>
      <c r="D177">
        <v>1</v>
      </c>
      <c r="E177">
        <v>0</v>
      </c>
      <c r="F177">
        <v>1</v>
      </c>
      <c r="G177" s="1" t="s">
        <v>469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3</v>
      </c>
      <c r="T177">
        <v>3</v>
      </c>
    </row>
    <row r="178" spans="1:25" x14ac:dyDescent="0.3">
      <c r="A178" s="1" t="s">
        <v>437</v>
      </c>
      <c r="B178" s="1" t="s">
        <v>477</v>
      </c>
      <c r="C178">
        <v>2</v>
      </c>
      <c r="D178">
        <v>2</v>
      </c>
      <c r="E178">
        <v>1</v>
      </c>
      <c r="F178">
        <v>3</v>
      </c>
      <c r="G178" s="1" t="s">
        <v>468</v>
      </c>
      <c r="H178">
        <v>1</v>
      </c>
      <c r="I178">
        <v>1</v>
      </c>
      <c r="J178">
        <v>1</v>
      </c>
      <c r="K178">
        <v>1</v>
      </c>
      <c r="L178">
        <v>2</v>
      </c>
      <c r="M178">
        <v>1</v>
      </c>
      <c r="N178">
        <v>0</v>
      </c>
      <c r="O178">
        <v>0</v>
      </c>
      <c r="P178">
        <v>1</v>
      </c>
      <c r="Q178">
        <v>1</v>
      </c>
      <c r="R178">
        <v>1</v>
      </c>
      <c r="S178">
        <v>1</v>
      </c>
      <c r="T178">
        <v>2</v>
      </c>
    </row>
    <row r="179" spans="1:25" x14ac:dyDescent="0.3">
      <c r="A179" s="1" t="s">
        <v>429</v>
      </c>
      <c r="B179" s="1" t="s">
        <v>435</v>
      </c>
      <c r="C179">
        <v>2</v>
      </c>
      <c r="D179">
        <v>4</v>
      </c>
      <c r="E179">
        <v>1</v>
      </c>
      <c r="F179">
        <v>5</v>
      </c>
      <c r="G179" s="1" t="s">
        <v>468</v>
      </c>
      <c r="H179">
        <v>1</v>
      </c>
      <c r="I179">
        <v>1</v>
      </c>
      <c r="J179">
        <v>1</v>
      </c>
      <c r="K179">
        <v>1</v>
      </c>
      <c r="L179">
        <v>2</v>
      </c>
      <c r="M179">
        <v>3</v>
      </c>
      <c r="N179">
        <v>0</v>
      </c>
      <c r="O179">
        <v>0</v>
      </c>
      <c r="P179">
        <v>3</v>
      </c>
      <c r="Q179">
        <v>3</v>
      </c>
      <c r="R179">
        <v>2</v>
      </c>
      <c r="S179">
        <v>6</v>
      </c>
      <c r="T179">
        <v>8</v>
      </c>
    </row>
    <row r="180" spans="1:25" hidden="1" x14ac:dyDescent="0.3">
      <c r="A180" s="1" t="s">
        <v>433</v>
      </c>
      <c r="B180" s="1" t="s">
        <v>431</v>
      </c>
      <c r="C180">
        <v>2</v>
      </c>
      <c r="D180">
        <v>1</v>
      </c>
      <c r="E180">
        <v>2</v>
      </c>
      <c r="F180">
        <v>3</v>
      </c>
      <c r="G180" s="1" t="s">
        <v>468</v>
      </c>
      <c r="H180">
        <v>1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2</v>
      </c>
      <c r="O180">
        <v>2</v>
      </c>
      <c r="P180">
        <v>0</v>
      </c>
      <c r="Q180">
        <v>2</v>
      </c>
      <c r="R180">
        <v>0</v>
      </c>
      <c r="S180">
        <v>1</v>
      </c>
      <c r="T180">
        <v>1</v>
      </c>
      <c r="U180">
        <v>4</v>
      </c>
      <c r="V180">
        <v>8</v>
      </c>
      <c r="W180">
        <v>8</v>
      </c>
      <c r="X180">
        <v>4</v>
      </c>
      <c r="Y180">
        <v>12</v>
      </c>
    </row>
    <row r="181" spans="1:25" x14ac:dyDescent="0.3">
      <c r="A181" s="1" t="s">
        <v>430</v>
      </c>
      <c r="B181" s="1" t="s">
        <v>438</v>
      </c>
      <c r="C181">
        <v>2</v>
      </c>
      <c r="D181">
        <v>1</v>
      </c>
      <c r="E181">
        <v>1</v>
      </c>
      <c r="F181">
        <v>2</v>
      </c>
      <c r="G181" s="1" t="s">
        <v>468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5</v>
      </c>
      <c r="S181">
        <v>0</v>
      </c>
      <c r="T181">
        <v>5</v>
      </c>
    </row>
    <row r="182" spans="1:25" hidden="1" x14ac:dyDescent="0.3">
      <c r="A182" s="1" t="s">
        <v>450</v>
      </c>
      <c r="B182" s="1" t="s">
        <v>451</v>
      </c>
      <c r="C182">
        <v>1</v>
      </c>
      <c r="D182">
        <v>1</v>
      </c>
      <c r="E182">
        <v>0</v>
      </c>
      <c r="F182">
        <v>1</v>
      </c>
      <c r="G182" s="1" t="s">
        <v>469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2</v>
      </c>
      <c r="S182">
        <v>0</v>
      </c>
      <c r="T182">
        <v>2</v>
      </c>
      <c r="U182">
        <v>4</v>
      </c>
      <c r="V182">
        <v>4</v>
      </c>
      <c r="W182">
        <v>4</v>
      </c>
      <c r="X182">
        <v>4</v>
      </c>
      <c r="Y182">
        <v>8</v>
      </c>
    </row>
    <row r="183" spans="1:25" hidden="1" x14ac:dyDescent="0.3">
      <c r="A183" s="1" t="s">
        <v>452</v>
      </c>
      <c r="B183" s="1" t="s">
        <v>453</v>
      </c>
      <c r="C183">
        <v>1</v>
      </c>
      <c r="D183">
        <v>0</v>
      </c>
      <c r="E183">
        <v>0</v>
      </c>
      <c r="F183">
        <v>0</v>
      </c>
      <c r="G183" s="1" t="s">
        <v>469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2</v>
      </c>
      <c r="T183">
        <v>4</v>
      </c>
      <c r="U183">
        <v>2</v>
      </c>
      <c r="V183">
        <v>2</v>
      </c>
      <c r="W183">
        <v>2</v>
      </c>
      <c r="X183">
        <v>2</v>
      </c>
      <c r="Y183">
        <v>4</v>
      </c>
    </row>
    <row r="184" spans="1:25" hidden="1" x14ac:dyDescent="0.3">
      <c r="A184" s="1" t="s">
        <v>454</v>
      </c>
      <c r="B184" s="1" t="s">
        <v>455</v>
      </c>
      <c r="C184">
        <v>1</v>
      </c>
      <c r="D184">
        <v>0</v>
      </c>
      <c r="E184">
        <v>0</v>
      </c>
      <c r="F184">
        <v>0</v>
      </c>
      <c r="G184" s="1" t="s">
        <v>469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2</v>
      </c>
      <c r="T184">
        <v>5</v>
      </c>
      <c r="U184">
        <v>8</v>
      </c>
      <c r="V184">
        <v>5</v>
      </c>
      <c r="W184">
        <v>5</v>
      </c>
      <c r="X184">
        <v>8</v>
      </c>
      <c r="Y184">
        <v>13</v>
      </c>
    </row>
    <row r="185" spans="1:25" hidden="1" x14ac:dyDescent="0.3">
      <c r="A185" s="1" t="s">
        <v>456</v>
      </c>
      <c r="B185" s="1" t="s">
        <v>457</v>
      </c>
      <c r="C185">
        <v>1</v>
      </c>
      <c r="D185">
        <v>1</v>
      </c>
      <c r="E185">
        <v>1</v>
      </c>
      <c r="F185">
        <v>2</v>
      </c>
      <c r="G185" s="1" t="s">
        <v>468</v>
      </c>
      <c r="H185">
        <v>0</v>
      </c>
      <c r="I185">
        <v>1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1</v>
      </c>
      <c r="T185">
        <v>1</v>
      </c>
      <c r="U185">
        <v>3</v>
      </c>
      <c r="V185">
        <v>3</v>
      </c>
      <c r="W185">
        <v>3</v>
      </c>
      <c r="X185">
        <v>3</v>
      </c>
      <c r="Y185">
        <v>6</v>
      </c>
    </row>
    <row r="186" spans="1:25" hidden="1" x14ac:dyDescent="0.3">
      <c r="A186" s="1" t="s">
        <v>458</v>
      </c>
      <c r="B186" s="1" t="s">
        <v>459</v>
      </c>
      <c r="C186">
        <v>1</v>
      </c>
      <c r="D186">
        <v>0</v>
      </c>
      <c r="E186">
        <v>4</v>
      </c>
      <c r="F186">
        <v>4</v>
      </c>
      <c r="G186" s="1" t="s">
        <v>469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</v>
      </c>
      <c r="O186">
        <v>4</v>
      </c>
      <c r="P186">
        <v>0</v>
      </c>
      <c r="Q186">
        <v>4</v>
      </c>
      <c r="R186">
        <v>2</v>
      </c>
      <c r="S186">
        <v>2</v>
      </c>
      <c r="T186">
        <v>4</v>
      </c>
      <c r="U186">
        <v>3</v>
      </c>
      <c r="V186">
        <v>6</v>
      </c>
      <c r="W186">
        <v>6</v>
      </c>
      <c r="X186">
        <v>3</v>
      </c>
      <c r="Y186">
        <v>9</v>
      </c>
    </row>
    <row r="187" spans="1:25" hidden="1" x14ac:dyDescent="0.3">
      <c r="A187" s="1" t="s">
        <v>460</v>
      </c>
      <c r="B187" s="1" t="s">
        <v>461</v>
      </c>
      <c r="C187">
        <v>1</v>
      </c>
      <c r="D187">
        <v>1</v>
      </c>
      <c r="E187">
        <v>2</v>
      </c>
      <c r="F187">
        <v>3</v>
      </c>
      <c r="G187" s="1" t="s">
        <v>468</v>
      </c>
      <c r="H187">
        <v>0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2</v>
      </c>
      <c r="R187">
        <v>0</v>
      </c>
      <c r="S187">
        <v>1</v>
      </c>
      <c r="T187">
        <v>1</v>
      </c>
      <c r="U187">
        <v>7</v>
      </c>
      <c r="V187">
        <v>4</v>
      </c>
      <c r="W187">
        <v>4</v>
      </c>
      <c r="X187">
        <v>7</v>
      </c>
      <c r="Y187">
        <v>11</v>
      </c>
    </row>
    <row r="188" spans="1:25" hidden="1" x14ac:dyDescent="0.3">
      <c r="A188" s="1" t="s">
        <v>462</v>
      </c>
      <c r="B188" s="1" t="s">
        <v>463</v>
      </c>
      <c r="C188">
        <v>1</v>
      </c>
      <c r="D188">
        <v>1</v>
      </c>
      <c r="E188">
        <v>1</v>
      </c>
      <c r="F188">
        <v>2</v>
      </c>
      <c r="G188" s="1" t="s">
        <v>468</v>
      </c>
      <c r="H188">
        <v>0</v>
      </c>
      <c r="I188">
        <v>1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7</v>
      </c>
      <c r="V188">
        <v>5</v>
      </c>
      <c r="W188">
        <v>5</v>
      </c>
      <c r="X188">
        <v>7</v>
      </c>
      <c r="Y188">
        <v>12</v>
      </c>
    </row>
    <row r="189" spans="1:25" hidden="1" x14ac:dyDescent="0.3">
      <c r="A189" s="1" t="s">
        <v>464</v>
      </c>
      <c r="B189" s="1" t="s">
        <v>465</v>
      </c>
      <c r="C189">
        <v>1</v>
      </c>
      <c r="D189">
        <v>2</v>
      </c>
      <c r="E189">
        <v>3</v>
      </c>
      <c r="F189">
        <v>5</v>
      </c>
      <c r="G189" s="1" t="s">
        <v>468</v>
      </c>
      <c r="H189">
        <v>1</v>
      </c>
      <c r="I189">
        <v>3</v>
      </c>
      <c r="J189">
        <v>3</v>
      </c>
      <c r="K189">
        <v>1</v>
      </c>
      <c r="L189">
        <v>4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7</v>
      </c>
      <c r="V189">
        <v>5</v>
      </c>
      <c r="W189">
        <v>5</v>
      </c>
      <c r="X189">
        <v>7</v>
      </c>
      <c r="Y189">
        <v>12</v>
      </c>
    </row>
    <row r="190" spans="1:25" hidden="1" x14ac:dyDescent="0.3">
      <c r="A190" s="1" t="s">
        <v>466</v>
      </c>
      <c r="B190" s="1" t="s">
        <v>467</v>
      </c>
      <c r="C190">
        <v>1</v>
      </c>
      <c r="D190">
        <v>2</v>
      </c>
      <c r="E190">
        <v>0</v>
      </c>
      <c r="F190">
        <v>2</v>
      </c>
      <c r="G190" s="1" t="s">
        <v>469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2</v>
      </c>
      <c r="Q190">
        <v>2</v>
      </c>
      <c r="R190">
        <v>1</v>
      </c>
      <c r="S190">
        <v>2</v>
      </c>
      <c r="T190">
        <v>3</v>
      </c>
      <c r="U190">
        <v>5</v>
      </c>
      <c r="V190">
        <v>4</v>
      </c>
      <c r="W190">
        <v>4</v>
      </c>
      <c r="X190">
        <v>5</v>
      </c>
      <c r="Y190">
        <v>9</v>
      </c>
    </row>
    <row r="191" spans="1:25" hidden="1" x14ac:dyDescent="0.3">
      <c r="A191" s="1" t="s">
        <v>454</v>
      </c>
      <c r="B191" s="1" t="s">
        <v>460</v>
      </c>
      <c r="C191">
        <v>2</v>
      </c>
      <c r="D191">
        <v>1</v>
      </c>
      <c r="E191">
        <v>1</v>
      </c>
      <c r="F191">
        <v>2</v>
      </c>
      <c r="G191" s="1" t="s">
        <v>468</v>
      </c>
      <c r="H191">
        <v>1</v>
      </c>
      <c r="I191">
        <v>1</v>
      </c>
      <c r="J191">
        <v>1</v>
      </c>
      <c r="K191">
        <v>1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2</v>
      </c>
      <c r="T191">
        <v>3</v>
      </c>
      <c r="U191">
        <v>7</v>
      </c>
      <c r="V191">
        <v>0</v>
      </c>
      <c r="W191">
        <v>0</v>
      </c>
      <c r="X191">
        <v>7</v>
      </c>
      <c r="Y191">
        <v>7</v>
      </c>
    </row>
    <row r="192" spans="1:25" hidden="1" x14ac:dyDescent="0.3">
      <c r="A192" s="1" t="s">
        <v>456</v>
      </c>
      <c r="B192" s="1" t="s">
        <v>462</v>
      </c>
      <c r="C192">
        <v>2</v>
      </c>
      <c r="D192">
        <v>0</v>
      </c>
      <c r="E192">
        <v>0</v>
      </c>
      <c r="F192">
        <v>0</v>
      </c>
      <c r="G192" s="1" t="s">
        <v>469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0</v>
      </c>
      <c r="T192">
        <v>2</v>
      </c>
      <c r="U192">
        <v>7</v>
      </c>
      <c r="V192">
        <v>6</v>
      </c>
      <c r="W192">
        <v>6</v>
      </c>
      <c r="X192">
        <v>7</v>
      </c>
      <c r="Y192">
        <v>13</v>
      </c>
    </row>
    <row r="193" spans="1:25" hidden="1" x14ac:dyDescent="0.3">
      <c r="A193" s="1" t="s">
        <v>465</v>
      </c>
      <c r="B193" s="1" t="s">
        <v>452</v>
      </c>
      <c r="C193">
        <v>2</v>
      </c>
      <c r="D193">
        <v>2</v>
      </c>
      <c r="E193">
        <v>1</v>
      </c>
      <c r="F193">
        <v>3</v>
      </c>
      <c r="G193" s="1" t="s">
        <v>468</v>
      </c>
      <c r="H193">
        <v>2</v>
      </c>
      <c r="I193">
        <v>0</v>
      </c>
      <c r="J193">
        <v>0</v>
      </c>
      <c r="K193">
        <v>2</v>
      </c>
      <c r="L193">
        <v>2</v>
      </c>
      <c r="M193">
        <v>0</v>
      </c>
      <c r="N193">
        <v>1</v>
      </c>
      <c r="O193">
        <v>1</v>
      </c>
      <c r="P193">
        <v>0</v>
      </c>
      <c r="Q193">
        <v>1</v>
      </c>
      <c r="R193">
        <v>1</v>
      </c>
      <c r="S193">
        <v>1</v>
      </c>
      <c r="T193">
        <v>2</v>
      </c>
      <c r="U193">
        <v>3</v>
      </c>
      <c r="V193">
        <v>4</v>
      </c>
      <c r="W193">
        <v>4</v>
      </c>
      <c r="X193">
        <v>3</v>
      </c>
      <c r="Y193">
        <v>7</v>
      </c>
    </row>
    <row r="194" spans="1:25" hidden="1" x14ac:dyDescent="0.3">
      <c r="A194" s="1" t="s">
        <v>457</v>
      </c>
      <c r="B194" s="1" t="s">
        <v>464</v>
      </c>
      <c r="C194">
        <v>2</v>
      </c>
      <c r="D194">
        <v>2</v>
      </c>
      <c r="E194">
        <v>4</v>
      </c>
      <c r="F194">
        <v>6</v>
      </c>
      <c r="G194" s="1" t="s">
        <v>468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3</v>
      </c>
      <c r="O194">
        <v>3</v>
      </c>
      <c r="P194">
        <v>1</v>
      </c>
      <c r="Q194">
        <v>4</v>
      </c>
      <c r="R194">
        <v>0</v>
      </c>
      <c r="S194">
        <v>0</v>
      </c>
      <c r="T194">
        <v>0</v>
      </c>
      <c r="U194">
        <v>3</v>
      </c>
      <c r="V194">
        <v>10</v>
      </c>
      <c r="W194">
        <v>10</v>
      </c>
      <c r="X194">
        <v>3</v>
      </c>
      <c r="Y194">
        <v>13</v>
      </c>
    </row>
    <row r="195" spans="1:25" hidden="1" x14ac:dyDescent="0.3">
      <c r="A195" s="1" t="s">
        <v>459</v>
      </c>
      <c r="B195" s="1" t="s">
        <v>450</v>
      </c>
      <c r="C195">
        <v>2</v>
      </c>
      <c r="D195">
        <v>2</v>
      </c>
      <c r="E195">
        <v>0</v>
      </c>
      <c r="F195">
        <v>2</v>
      </c>
      <c r="G195" s="1" t="s">
        <v>469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1</v>
      </c>
      <c r="T195">
        <v>2</v>
      </c>
      <c r="U195">
        <v>8</v>
      </c>
      <c r="V195">
        <v>0</v>
      </c>
      <c r="W195">
        <v>0</v>
      </c>
      <c r="X195">
        <v>8</v>
      </c>
      <c r="Y195">
        <v>8</v>
      </c>
    </row>
    <row r="196" spans="1:25" hidden="1" x14ac:dyDescent="0.3">
      <c r="A196" s="1" t="s">
        <v>451</v>
      </c>
      <c r="B196" s="1" t="s">
        <v>458</v>
      </c>
      <c r="C196">
        <v>2</v>
      </c>
      <c r="D196">
        <v>1</v>
      </c>
      <c r="E196">
        <v>0</v>
      </c>
      <c r="F196">
        <v>1</v>
      </c>
      <c r="G196" s="1" t="s">
        <v>469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1</v>
      </c>
      <c r="R196">
        <v>1</v>
      </c>
      <c r="S196">
        <v>0</v>
      </c>
      <c r="T196">
        <v>1</v>
      </c>
      <c r="U196">
        <v>4</v>
      </c>
      <c r="V196">
        <v>2</v>
      </c>
      <c r="W196">
        <v>2</v>
      </c>
      <c r="X196">
        <v>4</v>
      </c>
      <c r="Y196">
        <v>6</v>
      </c>
    </row>
    <row r="197" spans="1:25" hidden="1" x14ac:dyDescent="0.3">
      <c r="A197" s="1" t="s">
        <v>453</v>
      </c>
      <c r="B197" s="1" t="s">
        <v>467</v>
      </c>
      <c r="C197">
        <v>2</v>
      </c>
      <c r="D197">
        <v>0</v>
      </c>
      <c r="E197">
        <v>2</v>
      </c>
      <c r="F197">
        <v>2</v>
      </c>
      <c r="G197" s="1" t="s">
        <v>469</v>
      </c>
      <c r="H197">
        <v>0</v>
      </c>
      <c r="I197">
        <v>2</v>
      </c>
      <c r="J197">
        <v>2</v>
      </c>
      <c r="K197">
        <v>0</v>
      </c>
      <c r="L197">
        <v>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2</v>
      </c>
      <c r="T197">
        <v>4</v>
      </c>
      <c r="U197">
        <v>5</v>
      </c>
      <c r="V197">
        <v>4</v>
      </c>
      <c r="W197">
        <v>4</v>
      </c>
      <c r="X197">
        <v>5</v>
      </c>
      <c r="Y197">
        <v>9</v>
      </c>
    </row>
    <row r="198" spans="1:25" hidden="1" x14ac:dyDescent="0.3">
      <c r="A198" s="1" t="s">
        <v>466</v>
      </c>
      <c r="B198" s="1" t="s">
        <v>455</v>
      </c>
      <c r="C198">
        <v>2</v>
      </c>
      <c r="D198">
        <v>2</v>
      </c>
      <c r="E198">
        <v>3</v>
      </c>
      <c r="F198">
        <v>5</v>
      </c>
      <c r="G198" s="1" t="s">
        <v>468</v>
      </c>
      <c r="H198">
        <v>1</v>
      </c>
      <c r="I198">
        <v>2</v>
      </c>
      <c r="J198">
        <v>2</v>
      </c>
      <c r="K198">
        <v>1</v>
      </c>
      <c r="L198">
        <v>3</v>
      </c>
      <c r="M198">
        <v>1</v>
      </c>
      <c r="N198">
        <v>1</v>
      </c>
      <c r="O198">
        <v>1</v>
      </c>
      <c r="P198">
        <v>1</v>
      </c>
      <c r="Q198">
        <v>2</v>
      </c>
      <c r="R198">
        <v>3</v>
      </c>
      <c r="S198">
        <v>1</v>
      </c>
      <c r="T198">
        <v>4</v>
      </c>
      <c r="U198">
        <v>2</v>
      </c>
      <c r="V198">
        <v>6</v>
      </c>
      <c r="W198">
        <v>6</v>
      </c>
      <c r="X198">
        <v>2</v>
      </c>
      <c r="Y198">
        <v>8</v>
      </c>
    </row>
    <row r="199" spans="1:25" hidden="1" x14ac:dyDescent="0.3">
      <c r="A199" s="1" t="s">
        <v>461</v>
      </c>
      <c r="B199" s="1" t="s">
        <v>463</v>
      </c>
      <c r="C199">
        <v>2</v>
      </c>
      <c r="D199">
        <v>0</v>
      </c>
      <c r="E199">
        <v>1</v>
      </c>
      <c r="F199">
        <v>1</v>
      </c>
      <c r="G199" s="1" t="s">
        <v>469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1</v>
      </c>
      <c r="T199">
        <v>2</v>
      </c>
      <c r="U199">
        <v>0</v>
      </c>
      <c r="V199">
        <v>4</v>
      </c>
      <c r="W199">
        <v>4</v>
      </c>
      <c r="X199">
        <v>0</v>
      </c>
      <c r="Y199">
        <v>4</v>
      </c>
    </row>
    <row r="200" spans="1:25" hidden="1" x14ac:dyDescent="0.3">
      <c r="A200" s="1" t="s">
        <v>467</v>
      </c>
      <c r="B200" s="1" t="s">
        <v>457</v>
      </c>
      <c r="C200">
        <v>3</v>
      </c>
      <c r="D200">
        <v>5</v>
      </c>
      <c r="E200">
        <v>2</v>
      </c>
      <c r="F200">
        <v>7</v>
      </c>
      <c r="G200" s="1" t="s">
        <v>468</v>
      </c>
      <c r="H200">
        <v>2</v>
      </c>
      <c r="I200">
        <v>1</v>
      </c>
      <c r="J200">
        <v>1</v>
      </c>
      <c r="K200">
        <v>2</v>
      </c>
      <c r="L200">
        <v>3</v>
      </c>
      <c r="M200">
        <v>3</v>
      </c>
      <c r="N200">
        <v>1</v>
      </c>
      <c r="O200">
        <v>1</v>
      </c>
      <c r="P200">
        <v>3</v>
      </c>
      <c r="Q200">
        <v>4</v>
      </c>
      <c r="R200">
        <v>0</v>
      </c>
      <c r="S200">
        <v>0</v>
      </c>
      <c r="T200">
        <v>0</v>
      </c>
      <c r="U200">
        <v>9</v>
      </c>
      <c r="V200">
        <v>7</v>
      </c>
      <c r="W200">
        <v>7</v>
      </c>
      <c r="X200">
        <v>9</v>
      </c>
      <c r="Y200">
        <v>16</v>
      </c>
    </row>
    <row r="201" spans="1:25" hidden="1" x14ac:dyDescent="0.3">
      <c r="A201" s="1" t="s">
        <v>463</v>
      </c>
      <c r="B201" s="1" t="s">
        <v>453</v>
      </c>
      <c r="C201">
        <v>3</v>
      </c>
      <c r="D201">
        <v>0</v>
      </c>
      <c r="E201">
        <v>1</v>
      </c>
      <c r="F201">
        <v>1</v>
      </c>
      <c r="G201" s="1" t="s">
        <v>469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1</v>
      </c>
      <c r="T201">
        <v>2</v>
      </c>
      <c r="U201">
        <v>8</v>
      </c>
      <c r="V201">
        <v>6</v>
      </c>
      <c r="W201">
        <v>6</v>
      </c>
      <c r="X201">
        <v>8</v>
      </c>
      <c r="Y201">
        <v>14</v>
      </c>
    </row>
    <row r="202" spans="1:25" hidden="1" x14ac:dyDescent="0.3">
      <c r="A202" s="1" t="s">
        <v>462</v>
      </c>
      <c r="B202" s="1" t="s">
        <v>461</v>
      </c>
      <c r="C202">
        <v>3</v>
      </c>
      <c r="D202">
        <v>1</v>
      </c>
      <c r="E202">
        <v>2</v>
      </c>
      <c r="F202">
        <v>3</v>
      </c>
      <c r="G202" s="1" t="s">
        <v>468</v>
      </c>
      <c r="H202">
        <v>1</v>
      </c>
      <c r="I202">
        <v>1</v>
      </c>
      <c r="J202">
        <v>1</v>
      </c>
      <c r="K202">
        <v>1</v>
      </c>
      <c r="L202">
        <v>2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2</v>
      </c>
      <c r="S202">
        <v>1</v>
      </c>
      <c r="T202">
        <v>3</v>
      </c>
      <c r="U202">
        <v>3</v>
      </c>
      <c r="V202">
        <v>7</v>
      </c>
      <c r="W202">
        <v>7</v>
      </c>
      <c r="X202">
        <v>3</v>
      </c>
      <c r="Y202">
        <v>10</v>
      </c>
    </row>
    <row r="203" spans="1:25" hidden="1" x14ac:dyDescent="0.3">
      <c r="A203" s="1" t="s">
        <v>464</v>
      </c>
      <c r="B203" s="1" t="s">
        <v>459</v>
      </c>
      <c r="C203">
        <v>3</v>
      </c>
      <c r="D203">
        <v>2</v>
      </c>
      <c r="E203">
        <v>3</v>
      </c>
      <c r="F203">
        <v>5</v>
      </c>
      <c r="G203" s="1" t="s">
        <v>468</v>
      </c>
      <c r="H203">
        <v>1</v>
      </c>
      <c r="I203">
        <v>2</v>
      </c>
      <c r="J203">
        <v>2</v>
      </c>
      <c r="K203">
        <v>1</v>
      </c>
      <c r="L203">
        <v>3</v>
      </c>
      <c r="M203">
        <v>1</v>
      </c>
      <c r="N203">
        <v>1</v>
      </c>
      <c r="O203">
        <v>1</v>
      </c>
      <c r="P203">
        <v>1</v>
      </c>
      <c r="Q203">
        <v>2</v>
      </c>
      <c r="R203">
        <v>1</v>
      </c>
      <c r="S203">
        <v>0</v>
      </c>
      <c r="T203">
        <v>1</v>
      </c>
      <c r="U203">
        <v>3</v>
      </c>
      <c r="V203">
        <v>7</v>
      </c>
      <c r="W203">
        <v>7</v>
      </c>
      <c r="X203">
        <v>3</v>
      </c>
      <c r="Y203">
        <v>10</v>
      </c>
    </row>
    <row r="204" spans="1:25" hidden="1" x14ac:dyDescent="0.3">
      <c r="A204" s="1" t="s">
        <v>460</v>
      </c>
      <c r="B204" s="1" t="s">
        <v>466</v>
      </c>
      <c r="C204">
        <v>3</v>
      </c>
      <c r="D204">
        <v>1</v>
      </c>
      <c r="E204">
        <v>0</v>
      </c>
      <c r="F204">
        <v>1</v>
      </c>
      <c r="G204" s="1" t="s">
        <v>469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1</v>
      </c>
      <c r="R204">
        <v>2</v>
      </c>
      <c r="S204">
        <v>3</v>
      </c>
      <c r="T204">
        <v>5</v>
      </c>
      <c r="U204">
        <v>6</v>
      </c>
      <c r="V204">
        <v>1</v>
      </c>
      <c r="W204">
        <v>1</v>
      </c>
      <c r="X204">
        <v>6</v>
      </c>
      <c r="Y204">
        <v>7</v>
      </c>
    </row>
    <row r="205" spans="1:25" hidden="1" x14ac:dyDescent="0.3">
      <c r="A205" s="1" t="s">
        <v>450</v>
      </c>
      <c r="B205" s="1" t="s">
        <v>456</v>
      </c>
      <c r="C205">
        <v>3</v>
      </c>
      <c r="D205">
        <v>0</v>
      </c>
      <c r="E205">
        <v>1</v>
      </c>
      <c r="F205">
        <v>1</v>
      </c>
      <c r="G205" s="1" t="s">
        <v>469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1</v>
      </c>
      <c r="T205">
        <v>4</v>
      </c>
      <c r="U205">
        <v>3</v>
      </c>
      <c r="V205">
        <v>1</v>
      </c>
      <c r="W205">
        <v>1</v>
      </c>
      <c r="X205">
        <v>3</v>
      </c>
      <c r="Y205">
        <v>4</v>
      </c>
    </row>
    <row r="206" spans="1:25" hidden="1" x14ac:dyDescent="0.3">
      <c r="A206" s="1" t="s">
        <v>452</v>
      </c>
      <c r="B206" s="1" t="s">
        <v>451</v>
      </c>
      <c r="C206">
        <v>3</v>
      </c>
      <c r="D206">
        <v>1</v>
      </c>
      <c r="E206">
        <v>3</v>
      </c>
      <c r="F206">
        <v>4</v>
      </c>
      <c r="G206" s="1" t="s">
        <v>468</v>
      </c>
      <c r="H206">
        <v>1</v>
      </c>
      <c r="I206">
        <v>1</v>
      </c>
      <c r="J206">
        <v>1</v>
      </c>
      <c r="K206">
        <v>1</v>
      </c>
      <c r="L206">
        <v>2</v>
      </c>
      <c r="M206">
        <v>0</v>
      </c>
      <c r="N206">
        <v>2</v>
      </c>
      <c r="O206">
        <v>2</v>
      </c>
      <c r="P206">
        <v>0</v>
      </c>
      <c r="Q206">
        <v>2</v>
      </c>
      <c r="R206">
        <v>0</v>
      </c>
      <c r="S206">
        <v>2</v>
      </c>
      <c r="T206">
        <v>2</v>
      </c>
      <c r="U206">
        <v>5</v>
      </c>
      <c r="V206">
        <v>10</v>
      </c>
      <c r="W206">
        <v>10</v>
      </c>
      <c r="X206">
        <v>5</v>
      </c>
      <c r="Y206">
        <v>15</v>
      </c>
    </row>
    <row r="207" spans="1:25" hidden="1" x14ac:dyDescent="0.3">
      <c r="A207" s="1" t="s">
        <v>455</v>
      </c>
      <c r="B207" s="1" t="s">
        <v>458</v>
      </c>
      <c r="C207">
        <v>3</v>
      </c>
      <c r="D207">
        <v>2</v>
      </c>
      <c r="E207">
        <v>0</v>
      </c>
      <c r="F207">
        <v>2</v>
      </c>
      <c r="G207" s="1" t="s">
        <v>469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0</v>
      </c>
      <c r="O207">
        <v>0</v>
      </c>
      <c r="P207">
        <v>2</v>
      </c>
      <c r="Q207">
        <v>2</v>
      </c>
      <c r="R207">
        <v>1</v>
      </c>
      <c r="S207">
        <v>3</v>
      </c>
      <c r="T207">
        <v>4</v>
      </c>
      <c r="U207">
        <v>6</v>
      </c>
      <c r="V207">
        <v>5</v>
      </c>
      <c r="W207">
        <v>5</v>
      </c>
      <c r="X207">
        <v>6</v>
      </c>
      <c r="Y207">
        <v>11</v>
      </c>
    </row>
    <row r="208" spans="1:25" hidden="1" x14ac:dyDescent="0.3">
      <c r="A208" s="1" t="s">
        <v>465</v>
      </c>
      <c r="B208" s="1" t="s">
        <v>454</v>
      </c>
      <c r="C208">
        <v>3</v>
      </c>
      <c r="D208">
        <v>2</v>
      </c>
      <c r="E208">
        <v>2</v>
      </c>
      <c r="F208">
        <v>4</v>
      </c>
      <c r="G208" s="1" t="s">
        <v>468</v>
      </c>
      <c r="H208">
        <v>1</v>
      </c>
      <c r="I208">
        <v>1</v>
      </c>
      <c r="J208">
        <v>1</v>
      </c>
      <c r="K208">
        <v>1</v>
      </c>
      <c r="L208">
        <v>2</v>
      </c>
      <c r="M208">
        <v>1</v>
      </c>
      <c r="N208">
        <v>1</v>
      </c>
      <c r="O208">
        <v>1</v>
      </c>
      <c r="P208">
        <v>1</v>
      </c>
      <c r="Q208">
        <v>2</v>
      </c>
      <c r="R208">
        <v>4</v>
      </c>
      <c r="S208">
        <v>1</v>
      </c>
      <c r="T208">
        <v>5</v>
      </c>
      <c r="U208">
        <v>7</v>
      </c>
      <c r="V208">
        <v>7</v>
      </c>
      <c r="W208">
        <v>7</v>
      </c>
      <c r="X208">
        <v>7</v>
      </c>
      <c r="Y208">
        <v>14</v>
      </c>
    </row>
    <row r="209" spans="1:25" hidden="1" x14ac:dyDescent="0.3">
      <c r="A209" s="1" t="s">
        <v>458</v>
      </c>
      <c r="B209" s="1" t="s">
        <v>462</v>
      </c>
      <c r="C209">
        <v>4</v>
      </c>
      <c r="D209">
        <v>1</v>
      </c>
      <c r="E209">
        <v>0</v>
      </c>
      <c r="F209">
        <v>1</v>
      </c>
      <c r="G209" s="1" t="s">
        <v>469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1</v>
      </c>
      <c r="R209">
        <v>2</v>
      </c>
      <c r="S209">
        <v>1</v>
      </c>
      <c r="T209">
        <v>3</v>
      </c>
      <c r="U209">
        <v>7</v>
      </c>
      <c r="V209">
        <v>3</v>
      </c>
      <c r="W209">
        <v>3</v>
      </c>
      <c r="X209">
        <v>7</v>
      </c>
      <c r="Y209">
        <v>10</v>
      </c>
    </row>
    <row r="210" spans="1:25" hidden="1" x14ac:dyDescent="0.3">
      <c r="A210" s="1" t="s">
        <v>455</v>
      </c>
      <c r="B210" s="1" t="s">
        <v>459</v>
      </c>
      <c r="C210">
        <v>4</v>
      </c>
      <c r="D210">
        <v>1</v>
      </c>
      <c r="E210">
        <v>0</v>
      </c>
      <c r="F210">
        <v>1</v>
      </c>
      <c r="G210" s="1" t="s">
        <v>469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2</v>
      </c>
      <c r="T210">
        <v>2</v>
      </c>
      <c r="U210">
        <v>3</v>
      </c>
      <c r="V210">
        <v>6</v>
      </c>
      <c r="W210">
        <v>6</v>
      </c>
      <c r="X210">
        <v>3</v>
      </c>
      <c r="Y210">
        <v>9</v>
      </c>
    </row>
    <row r="211" spans="1:25" hidden="1" x14ac:dyDescent="0.3">
      <c r="A211" s="1" t="s">
        <v>467</v>
      </c>
      <c r="B211" s="1" t="s">
        <v>460</v>
      </c>
      <c r="C211">
        <v>4</v>
      </c>
      <c r="D211">
        <v>1</v>
      </c>
      <c r="E211">
        <v>3</v>
      </c>
      <c r="F211">
        <v>4</v>
      </c>
      <c r="G211" s="1" t="s">
        <v>468</v>
      </c>
      <c r="H211">
        <v>0</v>
      </c>
      <c r="I211">
        <v>2</v>
      </c>
      <c r="J211">
        <v>2</v>
      </c>
      <c r="K211">
        <v>0</v>
      </c>
      <c r="L211">
        <v>2</v>
      </c>
      <c r="M211">
        <v>1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1</v>
      </c>
      <c r="T211">
        <v>2</v>
      </c>
      <c r="U211">
        <v>8</v>
      </c>
      <c r="V211">
        <v>1</v>
      </c>
      <c r="W211">
        <v>1</v>
      </c>
      <c r="X211">
        <v>8</v>
      </c>
      <c r="Y211">
        <v>9</v>
      </c>
    </row>
    <row r="212" spans="1:25" hidden="1" x14ac:dyDescent="0.3">
      <c r="A212" s="1" t="s">
        <v>451</v>
      </c>
      <c r="B212" s="1" t="s">
        <v>457</v>
      </c>
      <c r="C212">
        <v>4</v>
      </c>
      <c r="D212">
        <v>1</v>
      </c>
      <c r="E212">
        <v>1</v>
      </c>
      <c r="F212">
        <v>2</v>
      </c>
      <c r="G212" s="1" t="s">
        <v>468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2</v>
      </c>
      <c r="R212">
        <v>1</v>
      </c>
      <c r="S212">
        <v>1</v>
      </c>
      <c r="T212">
        <v>2</v>
      </c>
      <c r="U212">
        <v>9</v>
      </c>
      <c r="V212">
        <v>8</v>
      </c>
      <c r="W212">
        <v>8</v>
      </c>
      <c r="X212">
        <v>9</v>
      </c>
      <c r="Y212">
        <v>17</v>
      </c>
    </row>
    <row r="213" spans="1:25" hidden="1" x14ac:dyDescent="0.3">
      <c r="A213" s="1" t="s">
        <v>454</v>
      </c>
      <c r="B213" s="1" t="s">
        <v>464</v>
      </c>
      <c r="C213">
        <v>4</v>
      </c>
      <c r="D213">
        <v>0</v>
      </c>
      <c r="E213">
        <v>1</v>
      </c>
      <c r="F213">
        <v>1</v>
      </c>
      <c r="G213" s="1" t="s">
        <v>469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1</v>
      </c>
      <c r="R213">
        <v>1</v>
      </c>
      <c r="S213">
        <v>1</v>
      </c>
      <c r="T213">
        <v>2</v>
      </c>
      <c r="U213">
        <v>7</v>
      </c>
      <c r="V213">
        <v>6</v>
      </c>
      <c r="W213">
        <v>6</v>
      </c>
      <c r="X213">
        <v>7</v>
      </c>
      <c r="Y213">
        <v>13</v>
      </c>
    </row>
    <row r="214" spans="1:25" hidden="1" x14ac:dyDescent="0.3">
      <c r="A214" s="1" t="s">
        <v>450</v>
      </c>
      <c r="B214" s="1" t="s">
        <v>453</v>
      </c>
      <c r="C214">
        <v>4</v>
      </c>
      <c r="D214">
        <v>1</v>
      </c>
      <c r="E214">
        <v>2</v>
      </c>
      <c r="F214">
        <v>3</v>
      </c>
      <c r="G214" s="1" t="s">
        <v>468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2</v>
      </c>
      <c r="O214">
        <v>2</v>
      </c>
      <c r="P214">
        <v>1</v>
      </c>
      <c r="Q214">
        <v>3</v>
      </c>
      <c r="R214">
        <v>0</v>
      </c>
      <c r="S214">
        <v>2</v>
      </c>
      <c r="T214">
        <v>2</v>
      </c>
      <c r="U214">
        <v>5</v>
      </c>
      <c r="V214">
        <v>4</v>
      </c>
      <c r="W214">
        <v>4</v>
      </c>
      <c r="X214">
        <v>5</v>
      </c>
      <c r="Y214">
        <v>9</v>
      </c>
    </row>
    <row r="215" spans="1:25" hidden="1" x14ac:dyDescent="0.3">
      <c r="A215" s="1" t="s">
        <v>456</v>
      </c>
      <c r="B215" s="1" t="s">
        <v>463</v>
      </c>
      <c r="C215">
        <v>4</v>
      </c>
      <c r="D215">
        <v>1</v>
      </c>
      <c r="E215">
        <v>0</v>
      </c>
      <c r="F215">
        <v>1</v>
      </c>
      <c r="G215" s="1" t="s">
        <v>469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1</v>
      </c>
      <c r="T215">
        <v>1</v>
      </c>
      <c r="U215">
        <v>3</v>
      </c>
      <c r="V215">
        <v>2</v>
      </c>
      <c r="W215">
        <v>2</v>
      </c>
      <c r="X215">
        <v>3</v>
      </c>
      <c r="Y215">
        <v>5</v>
      </c>
    </row>
    <row r="216" spans="1:25" hidden="1" x14ac:dyDescent="0.3">
      <c r="A216" s="1" t="s">
        <v>461</v>
      </c>
      <c r="B216" s="1" t="s">
        <v>465</v>
      </c>
      <c r="C216">
        <v>4</v>
      </c>
      <c r="D216">
        <v>2</v>
      </c>
      <c r="E216">
        <v>0</v>
      </c>
      <c r="F216">
        <v>2</v>
      </c>
      <c r="G216" s="1" t="s">
        <v>469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</v>
      </c>
      <c r="N216">
        <v>0</v>
      </c>
      <c r="O216">
        <v>0</v>
      </c>
      <c r="P216">
        <v>2</v>
      </c>
      <c r="Q216">
        <v>2</v>
      </c>
      <c r="R216">
        <v>1</v>
      </c>
      <c r="S216">
        <v>2</v>
      </c>
      <c r="T216">
        <v>3</v>
      </c>
      <c r="U216">
        <v>2</v>
      </c>
      <c r="V216">
        <v>9</v>
      </c>
      <c r="W216">
        <v>9</v>
      </c>
      <c r="X216">
        <v>2</v>
      </c>
      <c r="Y216">
        <v>11</v>
      </c>
    </row>
    <row r="217" spans="1:25" hidden="1" x14ac:dyDescent="0.3">
      <c r="A217" s="1" t="s">
        <v>466</v>
      </c>
      <c r="B217" s="1" t="s">
        <v>452</v>
      </c>
      <c r="C217">
        <v>4</v>
      </c>
      <c r="D217">
        <v>2</v>
      </c>
      <c r="E217">
        <v>1</v>
      </c>
      <c r="F217">
        <v>3</v>
      </c>
      <c r="G217" s="1" t="s">
        <v>468</v>
      </c>
      <c r="H217">
        <v>1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2</v>
      </c>
      <c r="R217">
        <v>1</v>
      </c>
      <c r="S217">
        <v>0</v>
      </c>
      <c r="T217">
        <v>1</v>
      </c>
      <c r="U217">
        <v>5</v>
      </c>
      <c r="V217">
        <v>2</v>
      </c>
      <c r="W217">
        <v>2</v>
      </c>
      <c r="X217">
        <v>5</v>
      </c>
      <c r="Y217">
        <v>7</v>
      </c>
    </row>
    <row r="218" spans="1:25" hidden="1" x14ac:dyDescent="0.3">
      <c r="A218" s="1" t="s">
        <v>465</v>
      </c>
      <c r="B218" s="1" t="s">
        <v>458</v>
      </c>
      <c r="C218">
        <v>5</v>
      </c>
      <c r="D218">
        <v>0</v>
      </c>
      <c r="E218">
        <v>0</v>
      </c>
      <c r="F218">
        <v>0</v>
      </c>
      <c r="G218" s="1" t="s">
        <v>469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3</v>
      </c>
      <c r="T218">
        <v>4</v>
      </c>
      <c r="U218">
        <v>9</v>
      </c>
      <c r="V218">
        <v>3</v>
      </c>
      <c r="W218">
        <v>3</v>
      </c>
      <c r="X218">
        <v>9</v>
      </c>
      <c r="Y218">
        <v>12</v>
      </c>
    </row>
    <row r="219" spans="1:25" hidden="1" x14ac:dyDescent="0.3">
      <c r="A219" s="1" t="s">
        <v>452</v>
      </c>
      <c r="B219" s="1" t="s">
        <v>450</v>
      </c>
      <c r="C219">
        <v>5</v>
      </c>
      <c r="D219">
        <v>0</v>
      </c>
      <c r="E219">
        <v>2</v>
      </c>
      <c r="F219">
        <v>2</v>
      </c>
      <c r="G219" s="1" t="s">
        <v>469</v>
      </c>
      <c r="H219">
        <v>0</v>
      </c>
      <c r="I219">
        <v>1</v>
      </c>
      <c r="J219">
        <v>1</v>
      </c>
      <c r="K219">
        <v>0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2</v>
      </c>
      <c r="V219">
        <v>2</v>
      </c>
      <c r="W219">
        <v>2</v>
      </c>
      <c r="X219">
        <v>2</v>
      </c>
      <c r="Y219">
        <v>4</v>
      </c>
    </row>
    <row r="220" spans="1:25" hidden="1" x14ac:dyDescent="0.3">
      <c r="A220" s="1" t="s">
        <v>453</v>
      </c>
      <c r="B220" s="1" t="s">
        <v>455</v>
      </c>
      <c r="C220">
        <v>5</v>
      </c>
      <c r="D220">
        <v>1</v>
      </c>
      <c r="E220">
        <v>1</v>
      </c>
      <c r="F220">
        <v>2</v>
      </c>
      <c r="G220" s="1" t="s">
        <v>468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2</v>
      </c>
      <c r="R220">
        <v>0</v>
      </c>
      <c r="S220">
        <v>2</v>
      </c>
      <c r="T220">
        <v>2</v>
      </c>
      <c r="U220">
        <v>5</v>
      </c>
      <c r="V220">
        <v>1</v>
      </c>
      <c r="W220">
        <v>1</v>
      </c>
      <c r="X220">
        <v>5</v>
      </c>
      <c r="Y220">
        <v>6</v>
      </c>
    </row>
    <row r="221" spans="1:25" hidden="1" x14ac:dyDescent="0.3">
      <c r="A221" s="1" t="s">
        <v>459</v>
      </c>
      <c r="B221" s="1" t="s">
        <v>467</v>
      </c>
      <c r="C221">
        <v>5</v>
      </c>
      <c r="D221">
        <v>4</v>
      </c>
      <c r="E221">
        <v>0</v>
      </c>
      <c r="F221">
        <v>4</v>
      </c>
      <c r="G221" s="1" t="s">
        <v>469</v>
      </c>
      <c r="H221">
        <v>3</v>
      </c>
      <c r="I221">
        <v>0</v>
      </c>
      <c r="J221">
        <v>0</v>
      </c>
      <c r="K221">
        <v>3</v>
      </c>
      <c r="L221">
        <v>3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1</v>
      </c>
      <c r="V221">
        <v>5</v>
      </c>
      <c r="W221">
        <v>5</v>
      </c>
      <c r="X221">
        <v>1</v>
      </c>
      <c r="Y221">
        <v>6</v>
      </c>
    </row>
    <row r="222" spans="1:25" hidden="1" x14ac:dyDescent="0.3">
      <c r="A222" s="1" t="s">
        <v>462</v>
      </c>
      <c r="B222" s="1" t="s">
        <v>460</v>
      </c>
      <c r="C222">
        <v>5</v>
      </c>
      <c r="D222">
        <v>1</v>
      </c>
      <c r="E222">
        <v>1</v>
      </c>
      <c r="F222">
        <v>2</v>
      </c>
      <c r="G222" s="1" t="s">
        <v>468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2</v>
      </c>
      <c r="R222">
        <v>2</v>
      </c>
      <c r="S222">
        <v>1</v>
      </c>
      <c r="T222">
        <v>3</v>
      </c>
      <c r="U222">
        <v>3</v>
      </c>
      <c r="V222">
        <v>8</v>
      </c>
      <c r="W222">
        <v>8</v>
      </c>
      <c r="X222">
        <v>3</v>
      </c>
      <c r="Y222">
        <v>11</v>
      </c>
    </row>
    <row r="223" spans="1:25" hidden="1" x14ac:dyDescent="0.3">
      <c r="A223" s="1" t="s">
        <v>464</v>
      </c>
      <c r="B223" s="1" t="s">
        <v>451</v>
      </c>
      <c r="C223">
        <v>5</v>
      </c>
      <c r="D223">
        <v>3</v>
      </c>
      <c r="E223">
        <v>4</v>
      </c>
      <c r="F223">
        <v>7</v>
      </c>
      <c r="G223" s="1" t="s">
        <v>468</v>
      </c>
      <c r="H223">
        <v>2</v>
      </c>
      <c r="I223">
        <v>1</v>
      </c>
      <c r="J223">
        <v>1</v>
      </c>
      <c r="K223">
        <v>2</v>
      </c>
      <c r="L223">
        <v>3</v>
      </c>
      <c r="M223">
        <v>1</v>
      </c>
      <c r="N223">
        <v>3</v>
      </c>
      <c r="O223">
        <v>3</v>
      </c>
      <c r="P223">
        <v>1</v>
      </c>
      <c r="Q223">
        <v>4</v>
      </c>
      <c r="R223">
        <v>1</v>
      </c>
      <c r="S223">
        <v>2</v>
      </c>
      <c r="T223">
        <v>3</v>
      </c>
      <c r="U223">
        <v>12</v>
      </c>
      <c r="V223">
        <v>1</v>
      </c>
      <c r="W223">
        <v>1</v>
      </c>
      <c r="X223">
        <v>12</v>
      </c>
      <c r="Y223">
        <v>13</v>
      </c>
    </row>
    <row r="224" spans="1:25" hidden="1" x14ac:dyDescent="0.3">
      <c r="A224" s="1" t="s">
        <v>461</v>
      </c>
      <c r="B224" s="1" t="s">
        <v>456</v>
      </c>
      <c r="C224">
        <v>5</v>
      </c>
      <c r="D224">
        <v>0</v>
      </c>
      <c r="E224">
        <v>1</v>
      </c>
      <c r="F224">
        <v>1</v>
      </c>
      <c r="G224" s="1" t="s">
        <v>469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1</v>
      </c>
      <c r="R224">
        <v>1</v>
      </c>
      <c r="S224">
        <v>0</v>
      </c>
      <c r="T224">
        <v>1</v>
      </c>
      <c r="U224">
        <v>2</v>
      </c>
      <c r="V224">
        <v>2</v>
      </c>
      <c r="W224">
        <v>2</v>
      </c>
      <c r="X224">
        <v>2</v>
      </c>
      <c r="Y224">
        <v>4</v>
      </c>
    </row>
    <row r="225" spans="1:25" hidden="1" x14ac:dyDescent="0.3">
      <c r="A225" s="1" t="s">
        <v>463</v>
      </c>
      <c r="B225" s="1" t="s">
        <v>454</v>
      </c>
      <c r="C225">
        <v>5</v>
      </c>
      <c r="D225">
        <v>0</v>
      </c>
      <c r="E225">
        <v>2</v>
      </c>
      <c r="F225">
        <v>2</v>
      </c>
      <c r="G225" s="1" t="s">
        <v>469</v>
      </c>
      <c r="H225">
        <v>0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1</v>
      </c>
      <c r="O225">
        <v>1</v>
      </c>
      <c r="P225">
        <v>0</v>
      </c>
      <c r="Q225">
        <v>1</v>
      </c>
      <c r="R225">
        <v>3</v>
      </c>
      <c r="S225">
        <v>0</v>
      </c>
      <c r="T225">
        <v>3</v>
      </c>
      <c r="U225">
        <v>1</v>
      </c>
      <c r="V225">
        <v>5</v>
      </c>
      <c r="W225">
        <v>5</v>
      </c>
      <c r="X225">
        <v>1</v>
      </c>
      <c r="Y225">
        <v>6</v>
      </c>
    </row>
    <row r="226" spans="1:25" hidden="1" x14ac:dyDescent="0.3">
      <c r="A226" s="1" t="s">
        <v>457</v>
      </c>
      <c r="B226" s="1" t="s">
        <v>466</v>
      </c>
      <c r="C226">
        <v>5</v>
      </c>
      <c r="D226">
        <v>1</v>
      </c>
      <c r="E226">
        <v>3</v>
      </c>
      <c r="F226">
        <v>4</v>
      </c>
      <c r="G226" s="1" t="s">
        <v>468</v>
      </c>
      <c r="H226">
        <v>1</v>
      </c>
      <c r="I226">
        <v>2</v>
      </c>
      <c r="J226">
        <v>2</v>
      </c>
      <c r="K226">
        <v>1</v>
      </c>
      <c r="L226">
        <v>3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2</v>
      </c>
      <c r="S226">
        <v>2</v>
      </c>
      <c r="T226">
        <v>4</v>
      </c>
      <c r="U226">
        <v>3</v>
      </c>
      <c r="V226">
        <v>8</v>
      </c>
      <c r="W226">
        <v>8</v>
      </c>
      <c r="X226">
        <v>3</v>
      </c>
      <c r="Y226">
        <v>11</v>
      </c>
    </row>
    <row r="227" spans="1:25" hidden="1" x14ac:dyDescent="0.3">
      <c r="A227" s="1" t="s">
        <v>460</v>
      </c>
      <c r="B227" s="1" t="s">
        <v>459</v>
      </c>
      <c r="C227">
        <v>6</v>
      </c>
      <c r="D227">
        <v>2</v>
      </c>
      <c r="E227">
        <v>1</v>
      </c>
      <c r="F227">
        <v>3</v>
      </c>
      <c r="G227" s="1" t="s">
        <v>468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</v>
      </c>
      <c r="N227">
        <v>1</v>
      </c>
      <c r="O227">
        <v>1</v>
      </c>
      <c r="P227">
        <v>2</v>
      </c>
      <c r="Q227">
        <v>3</v>
      </c>
      <c r="R227">
        <v>0</v>
      </c>
      <c r="S227">
        <v>3</v>
      </c>
      <c r="T227">
        <v>3</v>
      </c>
      <c r="U227">
        <v>2</v>
      </c>
      <c r="V227">
        <v>5</v>
      </c>
      <c r="W227">
        <v>5</v>
      </c>
      <c r="X227">
        <v>2</v>
      </c>
      <c r="Y227">
        <v>7</v>
      </c>
    </row>
    <row r="228" spans="1:25" hidden="1" x14ac:dyDescent="0.3">
      <c r="A228" s="1" t="s">
        <v>454</v>
      </c>
      <c r="B228" s="1" t="s">
        <v>450</v>
      </c>
      <c r="C228">
        <v>6</v>
      </c>
      <c r="D228">
        <v>1</v>
      </c>
      <c r="E228">
        <v>1</v>
      </c>
      <c r="F228">
        <v>2</v>
      </c>
      <c r="G228" s="1" t="s">
        <v>468</v>
      </c>
      <c r="H228">
        <v>0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1</v>
      </c>
      <c r="T228">
        <v>1</v>
      </c>
      <c r="U228">
        <v>11</v>
      </c>
      <c r="V228">
        <v>6</v>
      </c>
      <c r="W228">
        <v>6</v>
      </c>
      <c r="X228">
        <v>11</v>
      </c>
      <c r="Y228">
        <v>17</v>
      </c>
    </row>
    <row r="229" spans="1:25" hidden="1" x14ac:dyDescent="0.3">
      <c r="A229" s="1" t="s">
        <v>453</v>
      </c>
      <c r="B229" s="1" t="s">
        <v>465</v>
      </c>
      <c r="C229">
        <v>6</v>
      </c>
      <c r="D229">
        <v>0</v>
      </c>
      <c r="E229">
        <v>3</v>
      </c>
      <c r="F229">
        <v>3</v>
      </c>
      <c r="G229" s="1" t="s">
        <v>469</v>
      </c>
      <c r="H229">
        <v>0</v>
      </c>
      <c r="I229">
        <v>1</v>
      </c>
      <c r="J229">
        <v>1</v>
      </c>
      <c r="K229">
        <v>0</v>
      </c>
      <c r="L229">
        <v>1</v>
      </c>
      <c r="M229">
        <v>0</v>
      </c>
      <c r="N229">
        <v>2</v>
      </c>
      <c r="O229">
        <v>2</v>
      </c>
      <c r="P229">
        <v>0</v>
      </c>
      <c r="Q229">
        <v>2</v>
      </c>
      <c r="R229">
        <v>0</v>
      </c>
      <c r="S229">
        <v>0</v>
      </c>
      <c r="T229">
        <v>0</v>
      </c>
      <c r="U229">
        <v>5</v>
      </c>
      <c r="V229">
        <v>4</v>
      </c>
      <c r="W229">
        <v>4</v>
      </c>
      <c r="X229">
        <v>5</v>
      </c>
      <c r="Y229">
        <v>9</v>
      </c>
    </row>
    <row r="230" spans="1:25" hidden="1" x14ac:dyDescent="0.3">
      <c r="A230" s="1" t="s">
        <v>467</v>
      </c>
      <c r="B230" s="1" t="s">
        <v>461</v>
      </c>
      <c r="C230">
        <v>6</v>
      </c>
      <c r="D230">
        <v>1</v>
      </c>
      <c r="E230">
        <v>2</v>
      </c>
      <c r="F230">
        <v>3</v>
      </c>
      <c r="G230" s="1" t="s">
        <v>468</v>
      </c>
      <c r="H230">
        <v>0</v>
      </c>
      <c r="I230">
        <v>2</v>
      </c>
      <c r="J230">
        <v>2</v>
      </c>
      <c r="K230">
        <v>0</v>
      </c>
      <c r="L230">
        <v>2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2</v>
      </c>
      <c r="U230">
        <v>6</v>
      </c>
      <c r="V230">
        <v>5</v>
      </c>
      <c r="W230">
        <v>5</v>
      </c>
      <c r="X230">
        <v>6</v>
      </c>
      <c r="Y230">
        <v>11</v>
      </c>
    </row>
    <row r="231" spans="1:25" hidden="1" x14ac:dyDescent="0.3">
      <c r="A231" s="1" t="s">
        <v>452</v>
      </c>
      <c r="B231" s="1" t="s">
        <v>458</v>
      </c>
      <c r="C231">
        <v>6</v>
      </c>
      <c r="D231">
        <v>3</v>
      </c>
      <c r="E231">
        <v>0</v>
      </c>
      <c r="F231">
        <v>3</v>
      </c>
      <c r="G231" s="1" t="s">
        <v>469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2</v>
      </c>
      <c r="N231">
        <v>0</v>
      </c>
      <c r="O231">
        <v>0</v>
      </c>
      <c r="P231">
        <v>2</v>
      </c>
      <c r="Q231">
        <v>2</v>
      </c>
      <c r="R231">
        <v>0</v>
      </c>
      <c r="S231">
        <v>0</v>
      </c>
      <c r="T231">
        <v>0</v>
      </c>
      <c r="U231">
        <v>9</v>
      </c>
      <c r="V231">
        <v>3</v>
      </c>
      <c r="W231">
        <v>3</v>
      </c>
      <c r="X231">
        <v>9</v>
      </c>
      <c r="Y231">
        <v>12</v>
      </c>
    </row>
    <row r="232" spans="1:25" hidden="1" x14ac:dyDescent="0.3">
      <c r="A232" s="1" t="s">
        <v>455</v>
      </c>
      <c r="B232" s="1" t="s">
        <v>457</v>
      </c>
      <c r="C232">
        <v>6</v>
      </c>
      <c r="D232">
        <v>2</v>
      </c>
      <c r="E232">
        <v>1</v>
      </c>
      <c r="F232">
        <v>3</v>
      </c>
      <c r="G232" s="1" t="s">
        <v>468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1</v>
      </c>
      <c r="O232">
        <v>1</v>
      </c>
      <c r="P232">
        <v>2</v>
      </c>
      <c r="Q232">
        <v>3</v>
      </c>
      <c r="R232">
        <v>1</v>
      </c>
      <c r="S232">
        <v>1</v>
      </c>
      <c r="T232">
        <v>2</v>
      </c>
      <c r="U232">
        <v>7</v>
      </c>
      <c r="V232">
        <v>3</v>
      </c>
      <c r="W232">
        <v>3</v>
      </c>
      <c r="X232">
        <v>7</v>
      </c>
      <c r="Y232">
        <v>10</v>
      </c>
    </row>
    <row r="233" spans="1:25" hidden="1" x14ac:dyDescent="0.3">
      <c r="A233" s="1" t="s">
        <v>456</v>
      </c>
      <c r="B233" s="1" t="s">
        <v>464</v>
      </c>
      <c r="C233">
        <v>6</v>
      </c>
      <c r="D233">
        <v>3</v>
      </c>
      <c r="E233">
        <v>0</v>
      </c>
      <c r="F233">
        <v>3</v>
      </c>
      <c r="G233" s="1" t="s">
        <v>469</v>
      </c>
      <c r="H233">
        <v>2</v>
      </c>
      <c r="I233">
        <v>0</v>
      </c>
      <c r="J233">
        <v>0</v>
      </c>
      <c r="K233">
        <v>2</v>
      </c>
      <c r="L233">
        <v>2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2</v>
      </c>
      <c r="U233">
        <v>3</v>
      </c>
      <c r="V233">
        <v>4</v>
      </c>
      <c r="W233">
        <v>4</v>
      </c>
      <c r="X233">
        <v>3</v>
      </c>
      <c r="Y233">
        <v>7</v>
      </c>
    </row>
    <row r="234" spans="1:25" hidden="1" x14ac:dyDescent="0.3">
      <c r="A234" s="1" t="s">
        <v>466</v>
      </c>
      <c r="B234" s="1" t="s">
        <v>462</v>
      </c>
      <c r="C234">
        <v>6</v>
      </c>
      <c r="D234">
        <v>0</v>
      </c>
      <c r="E234">
        <v>2</v>
      </c>
      <c r="F234">
        <v>2</v>
      </c>
      <c r="G234" s="1" t="s">
        <v>469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</v>
      </c>
      <c r="O234">
        <v>2</v>
      </c>
      <c r="P234">
        <v>0</v>
      </c>
      <c r="Q234">
        <v>2</v>
      </c>
      <c r="R234">
        <v>3</v>
      </c>
      <c r="S234">
        <v>3</v>
      </c>
      <c r="T234">
        <v>6</v>
      </c>
      <c r="U234">
        <v>2</v>
      </c>
      <c r="V234">
        <v>8</v>
      </c>
      <c r="W234">
        <v>8</v>
      </c>
      <c r="X234">
        <v>2</v>
      </c>
      <c r="Y234">
        <v>10</v>
      </c>
    </row>
    <row r="235" spans="1:25" hidden="1" x14ac:dyDescent="0.3">
      <c r="A235" s="1" t="s">
        <v>463</v>
      </c>
      <c r="B235" s="1" t="s">
        <v>451</v>
      </c>
      <c r="C235">
        <v>6</v>
      </c>
      <c r="D235">
        <v>2</v>
      </c>
      <c r="E235">
        <v>1</v>
      </c>
      <c r="F235">
        <v>3</v>
      </c>
      <c r="G235" s="1" t="s">
        <v>468</v>
      </c>
      <c r="H235">
        <v>2</v>
      </c>
      <c r="I235">
        <v>0</v>
      </c>
      <c r="J235">
        <v>0</v>
      </c>
      <c r="K235">
        <v>2</v>
      </c>
      <c r="L235">
        <v>2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1</v>
      </c>
      <c r="S235">
        <v>2</v>
      </c>
      <c r="T235">
        <v>3</v>
      </c>
      <c r="U235">
        <v>7</v>
      </c>
      <c r="V235">
        <v>7</v>
      </c>
      <c r="W235">
        <v>7</v>
      </c>
      <c r="X235">
        <v>7</v>
      </c>
      <c r="Y235">
        <v>14</v>
      </c>
    </row>
    <row r="236" spans="1:25" hidden="1" x14ac:dyDescent="0.3">
      <c r="A236" s="1" t="s">
        <v>450</v>
      </c>
      <c r="B236" s="1" t="s">
        <v>467</v>
      </c>
      <c r="C236">
        <v>7</v>
      </c>
      <c r="D236">
        <v>0</v>
      </c>
      <c r="E236">
        <v>1</v>
      </c>
      <c r="F236">
        <v>1</v>
      </c>
      <c r="G236" s="1" t="s">
        <v>469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0</v>
      </c>
      <c r="Q236">
        <v>1</v>
      </c>
      <c r="R236">
        <v>1</v>
      </c>
      <c r="S236">
        <v>2</v>
      </c>
      <c r="T236">
        <v>3</v>
      </c>
      <c r="U236">
        <v>11</v>
      </c>
      <c r="V236">
        <v>6</v>
      </c>
      <c r="W236">
        <v>6</v>
      </c>
      <c r="X236">
        <v>11</v>
      </c>
      <c r="Y236">
        <v>17</v>
      </c>
    </row>
    <row r="237" spans="1:25" hidden="1" x14ac:dyDescent="0.3">
      <c r="A237" s="1" t="s">
        <v>465</v>
      </c>
      <c r="B237" s="1" t="s">
        <v>459</v>
      </c>
      <c r="C237">
        <v>7</v>
      </c>
      <c r="D237">
        <v>1</v>
      </c>
      <c r="E237">
        <v>1</v>
      </c>
      <c r="F237">
        <v>2</v>
      </c>
      <c r="G237" s="1" t="s">
        <v>468</v>
      </c>
      <c r="H237">
        <v>1</v>
      </c>
      <c r="I237">
        <v>1</v>
      </c>
      <c r="J237">
        <v>1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2</v>
      </c>
      <c r="T237">
        <v>4</v>
      </c>
      <c r="U237">
        <v>4</v>
      </c>
      <c r="V237">
        <v>9</v>
      </c>
      <c r="W237">
        <v>9</v>
      </c>
      <c r="X237">
        <v>4</v>
      </c>
      <c r="Y237">
        <v>13</v>
      </c>
    </row>
    <row r="238" spans="1:25" hidden="1" x14ac:dyDescent="0.3">
      <c r="A238" s="1" t="s">
        <v>455</v>
      </c>
      <c r="B238" s="1" t="s">
        <v>460</v>
      </c>
      <c r="C238">
        <v>7</v>
      </c>
      <c r="D238">
        <v>3</v>
      </c>
      <c r="E238">
        <v>1</v>
      </c>
      <c r="F238">
        <v>4</v>
      </c>
      <c r="G238" s="1" t="s">
        <v>468</v>
      </c>
      <c r="H238">
        <v>3</v>
      </c>
      <c r="I238">
        <v>0</v>
      </c>
      <c r="J238">
        <v>0</v>
      </c>
      <c r="K238">
        <v>3</v>
      </c>
      <c r="L238">
        <v>3</v>
      </c>
      <c r="M238">
        <v>0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6</v>
      </c>
      <c r="V238">
        <v>12</v>
      </c>
      <c r="W238">
        <v>12</v>
      </c>
      <c r="X238">
        <v>6</v>
      </c>
      <c r="Y238">
        <v>18</v>
      </c>
    </row>
    <row r="239" spans="1:25" hidden="1" x14ac:dyDescent="0.3">
      <c r="A239" s="1" t="s">
        <v>458</v>
      </c>
      <c r="B239" s="1" t="s">
        <v>454</v>
      </c>
      <c r="C239">
        <v>7</v>
      </c>
      <c r="D239">
        <v>0</v>
      </c>
      <c r="E239">
        <v>1</v>
      </c>
      <c r="F239">
        <v>1</v>
      </c>
      <c r="G239" s="1" t="s">
        <v>469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2</v>
      </c>
      <c r="S239">
        <v>3</v>
      </c>
      <c r="T239">
        <v>5</v>
      </c>
      <c r="U239">
        <v>4</v>
      </c>
      <c r="V239">
        <v>5</v>
      </c>
      <c r="W239">
        <v>5</v>
      </c>
      <c r="X239">
        <v>4</v>
      </c>
      <c r="Y239">
        <v>9</v>
      </c>
    </row>
    <row r="240" spans="1:25" hidden="1" x14ac:dyDescent="0.3">
      <c r="A240" s="1" t="s">
        <v>462</v>
      </c>
      <c r="B240" s="1" t="s">
        <v>457</v>
      </c>
      <c r="C240">
        <v>7</v>
      </c>
      <c r="D240">
        <v>1</v>
      </c>
      <c r="E240">
        <v>2</v>
      </c>
      <c r="F240">
        <v>3</v>
      </c>
      <c r="G240" s="1" t="s">
        <v>468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2</v>
      </c>
      <c r="R240">
        <v>1</v>
      </c>
      <c r="S240">
        <v>1</v>
      </c>
      <c r="T240">
        <v>2</v>
      </c>
      <c r="U240">
        <v>4</v>
      </c>
      <c r="V240">
        <v>3</v>
      </c>
      <c r="W240">
        <v>3</v>
      </c>
      <c r="X240">
        <v>4</v>
      </c>
      <c r="Y240">
        <v>7</v>
      </c>
    </row>
    <row r="241" spans="1:25" hidden="1" x14ac:dyDescent="0.3">
      <c r="A241" s="1" t="s">
        <v>464</v>
      </c>
      <c r="B241" s="1" t="s">
        <v>453</v>
      </c>
      <c r="C241">
        <v>7</v>
      </c>
      <c r="D241">
        <v>0</v>
      </c>
      <c r="E241">
        <v>1</v>
      </c>
      <c r="F241">
        <v>1</v>
      </c>
      <c r="G241" s="1" t="s">
        <v>469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1</v>
      </c>
      <c r="R241">
        <v>2</v>
      </c>
      <c r="S241">
        <v>1</v>
      </c>
      <c r="T241">
        <v>3</v>
      </c>
      <c r="U241">
        <v>8</v>
      </c>
      <c r="V241">
        <v>2</v>
      </c>
      <c r="W241">
        <v>2</v>
      </c>
      <c r="X241">
        <v>8</v>
      </c>
      <c r="Y241">
        <v>10</v>
      </c>
    </row>
    <row r="242" spans="1:25" hidden="1" x14ac:dyDescent="0.3">
      <c r="A242" s="1" t="s">
        <v>451</v>
      </c>
      <c r="B242" s="1" t="s">
        <v>456</v>
      </c>
      <c r="C242">
        <v>7</v>
      </c>
      <c r="D242">
        <v>2</v>
      </c>
      <c r="E242">
        <v>4</v>
      </c>
      <c r="F242">
        <v>6</v>
      </c>
      <c r="G242" s="1" t="s">
        <v>468</v>
      </c>
      <c r="H242">
        <v>2</v>
      </c>
      <c r="I242">
        <v>1</v>
      </c>
      <c r="J242">
        <v>1</v>
      </c>
      <c r="K242">
        <v>2</v>
      </c>
      <c r="L242">
        <v>3</v>
      </c>
      <c r="M242">
        <v>0</v>
      </c>
      <c r="N242">
        <v>3</v>
      </c>
      <c r="O242">
        <v>3</v>
      </c>
      <c r="P242">
        <v>0</v>
      </c>
      <c r="Q242">
        <v>3</v>
      </c>
      <c r="R242">
        <v>0</v>
      </c>
      <c r="S242">
        <v>1</v>
      </c>
      <c r="T242">
        <v>1</v>
      </c>
      <c r="U242">
        <v>7</v>
      </c>
      <c r="V242">
        <v>1</v>
      </c>
      <c r="W242">
        <v>1</v>
      </c>
      <c r="X242">
        <v>7</v>
      </c>
      <c r="Y242">
        <v>8</v>
      </c>
    </row>
    <row r="243" spans="1:25" hidden="1" x14ac:dyDescent="0.3">
      <c r="A243" s="1" t="s">
        <v>461</v>
      </c>
      <c r="B243" s="1" t="s">
        <v>452</v>
      </c>
      <c r="C243">
        <v>7</v>
      </c>
      <c r="D243">
        <v>2</v>
      </c>
      <c r="E243">
        <v>0</v>
      </c>
      <c r="F243">
        <v>2</v>
      </c>
      <c r="G243" s="1" t="s">
        <v>469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0</v>
      </c>
      <c r="O243">
        <v>0</v>
      </c>
      <c r="P243">
        <v>2</v>
      </c>
      <c r="Q243">
        <v>2</v>
      </c>
      <c r="R243">
        <v>0</v>
      </c>
      <c r="S243">
        <v>0</v>
      </c>
      <c r="T243">
        <v>0</v>
      </c>
      <c r="U243">
        <v>7</v>
      </c>
      <c r="V243">
        <v>8</v>
      </c>
      <c r="W243">
        <v>8</v>
      </c>
      <c r="X243">
        <v>7</v>
      </c>
      <c r="Y243">
        <v>15</v>
      </c>
    </row>
    <row r="244" spans="1:25" hidden="1" x14ac:dyDescent="0.3">
      <c r="A244" s="1" t="s">
        <v>466</v>
      </c>
      <c r="B244" s="1" t="s">
        <v>463</v>
      </c>
      <c r="C244">
        <v>7</v>
      </c>
      <c r="D244">
        <v>1</v>
      </c>
      <c r="E244">
        <v>1</v>
      </c>
      <c r="F244">
        <v>2</v>
      </c>
      <c r="G244" s="1" t="s">
        <v>468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1</v>
      </c>
      <c r="Q244">
        <v>2</v>
      </c>
      <c r="R244">
        <v>2</v>
      </c>
      <c r="S244">
        <v>1</v>
      </c>
      <c r="T244">
        <v>3</v>
      </c>
      <c r="U244">
        <v>4</v>
      </c>
      <c r="V244">
        <v>7</v>
      </c>
      <c r="W244">
        <v>7</v>
      </c>
      <c r="X244">
        <v>4</v>
      </c>
      <c r="Y244">
        <v>11</v>
      </c>
    </row>
    <row r="245" spans="1:25" hidden="1" x14ac:dyDescent="0.3">
      <c r="A245" s="1" t="s">
        <v>454</v>
      </c>
      <c r="B245" s="1" t="s">
        <v>466</v>
      </c>
      <c r="C245">
        <v>8</v>
      </c>
      <c r="D245">
        <v>2</v>
      </c>
      <c r="E245">
        <v>0</v>
      </c>
      <c r="F245">
        <v>2</v>
      </c>
      <c r="G245" s="1" t="s">
        <v>469</v>
      </c>
      <c r="H245">
        <v>2</v>
      </c>
      <c r="I245">
        <v>0</v>
      </c>
      <c r="J245">
        <v>0</v>
      </c>
      <c r="K245">
        <v>2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6</v>
      </c>
      <c r="V245">
        <v>8</v>
      </c>
      <c r="W245">
        <v>8</v>
      </c>
      <c r="X245">
        <v>6</v>
      </c>
      <c r="Y245">
        <v>14</v>
      </c>
    </row>
    <row r="246" spans="1:25" hidden="1" x14ac:dyDescent="0.3">
      <c r="A246" s="1" t="s">
        <v>456</v>
      </c>
      <c r="B246" s="1" t="s">
        <v>455</v>
      </c>
      <c r="C246">
        <v>8</v>
      </c>
      <c r="D246">
        <v>0</v>
      </c>
      <c r="E246">
        <v>1</v>
      </c>
      <c r="F246">
        <v>1</v>
      </c>
      <c r="G246" s="1" t="s">
        <v>469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1</v>
      </c>
      <c r="S246">
        <v>0</v>
      </c>
      <c r="T246">
        <v>1</v>
      </c>
      <c r="U246">
        <v>5</v>
      </c>
      <c r="V246">
        <v>3</v>
      </c>
      <c r="W246">
        <v>3</v>
      </c>
      <c r="X246">
        <v>5</v>
      </c>
      <c r="Y246">
        <v>8</v>
      </c>
    </row>
    <row r="247" spans="1:25" hidden="1" x14ac:dyDescent="0.3">
      <c r="A247" s="1" t="s">
        <v>467</v>
      </c>
      <c r="B247" s="1" t="s">
        <v>465</v>
      </c>
      <c r="C247">
        <v>8</v>
      </c>
      <c r="D247">
        <v>3</v>
      </c>
      <c r="E247">
        <v>0</v>
      </c>
      <c r="F247">
        <v>3</v>
      </c>
      <c r="G247" s="1" t="s">
        <v>469</v>
      </c>
      <c r="H247">
        <v>3</v>
      </c>
      <c r="I247">
        <v>0</v>
      </c>
      <c r="J247">
        <v>0</v>
      </c>
      <c r="K247">
        <v>3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4</v>
      </c>
      <c r="V247">
        <v>5</v>
      </c>
      <c r="W247">
        <v>5</v>
      </c>
      <c r="X247">
        <v>4</v>
      </c>
      <c r="Y247">
        <v>9</v>
      </c>
    </row>
    <row r="248" spans="1:25" hidden="1" x14ac:dyDescent="0.3">
      <c r="A248" s="1" t="s">
        <v>453</v>
      </c>
      <c r="B248" s="1" t="s">
        <v>451</v>
      </c>
      <c r="C248">
        <v>8</v>
      </c>
      <c r="D248">
        <v>1</v>
      </c>
      <c r="E248">
        <v>0</v>
      </c>
      <c r="F248">
        <v>1</v>
      </c>
      <c r="G248" s="1" t="s">
        <v>469</v>
      </c>
      <c r="H248">
        <v>1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2</v>
      </c>
      <c r="T248">
        <v>3</v>
      </c>
      <c r="U248">
        <v>5</v>
      </c>
      <c r="V248">
        <v>8</v>
      </c>
      <c r="W248">
        <v>8</v>
      </c>
      <c r="X248">
        <v>5</v>
      </c>
      <c r="Y248">
        <v>13</v>
      </c>
    </row>
    <row r="249" spans="1:25" hidden="1" x14ac:dyDescent="0.3">
      <c r="A249" s="1" t="s">
        <v>463</v>
      </c>
      <c r="B249" s="1" t="s">
        <v>458</v>
      </c>
      <c r="C249">
        <v>8</v>
      </c>
      <c r="D249">
        <v>1</v>
      </c>
      <c r="E249">
        <v>0</v>
      </c>
      <c r="F249">
        <v>1</v>
      </c>
      <c r="G249" s="1" t="s">
        <v>469</v>
      </c>
      <c r="H249">
        <v>1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2</v>
      </c>
      <c r="V249">
        <v>7</v>
      </c>
      <c r="W249">
        <v>7</v>
      </c>
      <c r="X249">
        <v>2</v>
      </c>
      <c r="Y249">
        <v>9</v>
      </c>
    </row>
    <row r="250" spans="1:25" hidden="1" x14ac:dyDescent="0.3">
      <c r="A250" s="1" t="s">
        <v>459</v>
      </c>
      <c r="B250" s="1" t="s">
        <v>462</v>
      </c>
      <c r="C250">
        <v>8</v>
      </c>
      <c r="D250">
        <v>1</v>
      </c>
      <c r="E250">
        <v>0</v>
      </c>
      <c r="F250">
        <v>1</v>
      </c>
      <c r="G250" s="1" t="s">
        <v>469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4</v>
      </c>
      <c r="T250">
        <v>5</v>
      </c>
      <c r="U250">
        <v>5</v>
      </c>
      <c r="V250">
        <v>3</v>
      </c>
      <c r="W250">
        <v>3</v>
      </c>
      <c r="X250">
        <v>5</v>
      </c>
      <c r="Y250">
        <v>8</v>
      </c>
    </row>
    <row r="251" spans="1:25" hidden="1" x14ac:dyDescent="0.3">
      <c r="A251" s="1" t="s">
        <v>460</v>
      </c>
      <c r="B251" s="1" t="s">
        <v>452</v>
      </c>
      <c r="C251">
        <v>8</v>
      </c>
      <c r="D251">
        <v>1</v>
      </c>
      <c r="E251">
        <v>0</v>
      </c>
      <c r="F251">
        <v>1</v>
      </c>
      <c r="G251" s="1" t="s">
        <v>469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1</v>
      </c>
      <c r="T251">
        <v>1</v>
      </c>
      <c r="U251">
        <v>7</v>
      </c>
      <c r="V251">
        <v>3</v>
      </c>
      <c r="W251">
        <v>3</v>
      </c>
      <c r="X251">
        <v>7</v>
      </c>
      <c r="Y251">
        <v>10</v>
      </c>
    </row>
    <row r="252" spans="1:25" hidden="1" x14ac:dyDescent="0.3">
      <c r="A252" s="1" t="s">
        <v>457</v>
      </c>
      <c r="B252" s="1" t="s">
        <v>450</v>
      </c>
      <c r="C252">
        <v>8</v>
      </c>
      <c r="D252">
        <v>1</v>
      </c>
      <c r="E252">
        <v>0</v>
      </c>
      <c r="F252">
        <v>1</v>
      </c>
      <c r="G252" s="1" t="s">
        <v>469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1</v>
      </c>
      <c r="R252">
        <v>1</v>
      </c>
      <c r="S252">
        <v>0</v>
      </c>
      <c r="T252">
        <v>1</v>
      </c>
      <c r="U252">
        <v>7</v>
      </c>
      <c r="V252">
        <v>6</v>
      </c>
      <c r="W252">
        <v>6</v>
      </c>
      <c r="X252">
        <v>7</v>
      </c>
      <c r="Y252">
        <v>13</v>
      </c>
    </row>
    <row r="253" spans="1:25" hidden="1" x14ac:dyDescent="0.3">
      <c r="A253" s="1" t="s">
        <v>464</v>
      </c>
      <c r="B253" s="1" t="s">
        <v>461</v>
      </c>
      <c r="C253">
        <v>8</v>
      </c>
      <c r="D253">
        <v>1</v>
      </c>
      <c r="E253">
        <v>1</v>
      </c>
      <c r="F253">
        <v>2</v>
      </c>
      <c r="G253" s="1" t="s">
        <v>468</v>
      </c>
      <c r="H253">
        <v>0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1</v>
      </c>
      <c r="R253">
        <v>2</v>
      </c>
      <c r="S253">
        <v>2</v>
      </c>
      <c r="T253">
        <v>4</v>
      </c>
      <c r="U253">
        <v>6</v>
      </c>
      <c r="V253">
        <v>0</v>
      </c>
      <c r="W253">
        <v>0</v>
      </c>
      <c r="X253">
        <v>6</v>
      </c>
      <c r="Y253">
        <v>6</v>
      </c>
    </row>
    <row r="254" spans="1:25" hidden="1" x14ac:dyDescent="0.3">
      <c r="A254" s="1" t="s">
        <v>450</v>
      </c>
      <c r="B254" s="1" t="s">
        <v>461</v>
      </c>
      <c r="C254">
        <v>9</v>
      </c>
      <c r="D254">
        <v>0</v>
      </c>
      <c r="E254">
        <v>0</v>
      </c>
      <c r="F254">
        <v>0</v>
      </c>
      <c r="G254" s="1" t="s">
        <v>469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</v>
      </c>
      <c r="V254">
        <v>2</v>
      </c>
      <c r="W254">
        <v>2</v>
      </c>
      <c r="X254">
        <v>3</v>
      </c>
      <c r="Y254">
        <v>5</v>
      </c>
    </row>
    <row r="255" spans="1:25" hidden="1" x14ac:dyDescent="0.3">
      <c r="A255" s="1" t="s">
        <v>452</v>
      </c>
      <c r="B255" s="1" t="s">
        <v>464</v>
      </c>
      <c r="C255">
        <v>9</v>
      </c>
      <c r="D255">
        <v>2</v>
      </c>
      <c r="E255">
        <v>1</v>
      </c>
      <c r="F255">
        <v>3</v>
      </c>
      <c r="G255" s="1" t="s">
        <v>468</v>
      </c>
      <c r="H255">
        <v>1</v>
      </c>
      <c r="I255">
        <v>1</v>
      </c>
      <c r="J255">
        <v>1</v>
      </c>
      <c r="K255">
        <v>1</v>
      </c>
      <c r="L255">
        <v>2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2</v>
      </c>
      <c r="T255">
        <v>2</v>
      </c>
      <c r="U255">
        <v>6</v>
      </c>
      <c r="V255">
        <v>6</v>
      </c>
      <c r="W255">
        <v>6</v>
      </c>
      <c r="X255">
        <v>6</v>
      </c>
      <c r="Y255">
        <v>12</v>
      </c>
    </row>
    <row r="256" spans="1:25" hidden="1" x14ac:dyDescent="0.3">
      <c r="A256" s="1" t="s">
        <v>465</v>
      </c>
      <c r="B256" s="1" t="s">
        <v>460</v>
      </c>
      <c r="C256">
        <v>9</v>
      </c>
      <c r="D256">
        <v>2</v>
      </c>
      <c r="E256">
        <v>1</v>
      </c>
      <c r="F256">
        <v>3</v>
      </c>
      <c r="G256" s="1" t="s">
        <v>468</v>
      </c>
      <c r="H256">
        <v>0</v>
      </c>
      <c r="I256">
        <v>1</v>
      </c>
      <c r="J256">
        <v>1</v>
      </c>
      <c r="K256">
        <v>0</v>
      </c>
      <c r="L256">
        <v>1</v>
      </c>
      <c r="M256">
        <v>2</v>
      </c>
      <c r="N256">
        <v>0</v>
      </c>
      <c r="O256">
        <v>0</v>
      </c>
      <c r="P256">
        <v>2</v>
      </c>
      <c r="Q256">
        <v>2</v>
      </c>
      <c r="R256">
        <v>1</v>
      </c>
      <c r="S256">
        <v>0</v>
      </c>
      <c r="T256">
        <v>1</v>
      </c>
      <c r="U256">
        <v>14</v>
      </c>
      <c r="V256">
        <v>3</v>
      </c>
      <c r="W256">
        <v>3</v>
      </c>
      <c r="X256">
        <v>14</v>
      </c>
      <c r="Y256">
        <v>17</v>
      </c>
    </row>
    <row r="257" spans="1:25" hidden="1" x14ac:dyDescent="0.3">
      <c r="A257" s="1" t="s">
        <v>455</v>
      </c>
      <c r="B257" s="1" t="s">
        <v>463</v>
      </c>
      <c r="C257">
        <v>9</v>
      </c>
      <c r="D257">
        <v>2</v>
      </c>
      <c r="E257">
        <v>0</v>
      </c>
      <c r="F257">
        <v>2</v>
      </c>
      <c r="G257" s="1" t="s">
        <v>469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3</v>
      </c>
      <c r="T257">
        <v>4</v>
      </c>
      <c r="U257">
        <v>10</v>
      </c>
      <c r="V257">
        <v>5</v>
      </c>
      <c r="W257">
        <v>5</v>
      </c>
      <c r="X257">
        <v>10</v>
      </c>
      <c r="Y257">
        <v>15</v>
      </c>
    </row>
    <row r="258" spans="1:25" hidden="1" x14ac:dyDescent="0.3">
      <c r="A258" s="1" t="s">
        <v>451</v>
      </c>
      <c r="B258" s="1" t="s">
        <v>454</v>
      </c>
      <c r="C258">
        <v>9</v>
      </c>
      <c r="D258">
        <v>1</v>
      </c>
      <c r="E258">
        <v>2</v>
      </c>
      <c r="F258">
        <v>3</v>
      </c>
      <c r="G258" s="1" t="s">
        <v>468</v>
      </c>
      <c r="H258">
        <v>0</v>
      </c>
      <c r="I258">
        <v>2</v>
      </c>
      <c r="J258">
        <v>2</v>
      </c>
      <c r="K258">
        <v>0</v>
      </c>
      <c r="L258">
        <v>2</v>
      </c>
      <c r="M258">
        <v>1</v>
      </c>
      <c r="N258">
        <v>0</v>
      </c>
      <c r="O258">
        <v>0</v>
      </c>
      <c r="P258">
        <v>1</v>
      </c>
      <c r="Q258">
        <v>1</v>
      </c>
      <c r="R258">
        <v>1</v>
      </c>
      <c r="S258">
        <v>0</v>
      </c>
      <c r="T258">
        <v>1</v>
      </c>
      <c r="U258">
        <v>3</v>
      </c>
      <c r="V258">
        <v>5</v>
      </c>
      <c r="W258">
        <v>5</v>
      </c>
      <c r="X258">
        <v>3</v>
      </c>
      <c r="Y258">
        <v>8</v>
      </c>
    </row>
    <row r="259" spans="1:25" hidden="1" x14ac:dyDescent="0.3">
      <c r="A259" s="1" t="s">
        <v>458</v>
      </c>
      <c r="B259" s="1" t="s">
        <v>466</v>
      </c>
      <c r="C259">
        <v>9</v>
      </c>
      <c r="D259">
        <v>0</v>
      </c>
      <c r="E259">
        <v>2</v>
      </c>
      <c r="F259">
        <v>2</v>
      </c>
      <c r="G259" s="1" t="s">
        <v>469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0</v>
      </c>
      <c r="Q259">
        <v>2</v>
      </c>
      <c r="R259">
        <v>2</v>
      </c>
      <c r="S259">
        <v>2</v>
      </c>
      <c r="T259">
        <v>4</v>
      </c>
      <c r="U259">
        <v>6</v>
      </c>
      <c r="V259">
        <v>6</v>
      </c>
      <c r="W259">
        <v>6</v>
      </c>
      <c r="X259">
        <v>6</v>
      </c>
      <c r="Y259">
        <v>12</v>
      </c>
    </row>
    <row r="260" spans="1:25" hidden="1" x14ac:dyDescent="0.3">
      <c r="A260" s="1" t="s">
        <v>462</v>
      </c>
      <c r="B260" s="1" t="s">
        <v>467</v>
      </c>
      <c r="C260">
        <v>9</v>
      </c>
      <c r="D260">
        <v>1</v>
      </c>
      <c r="E260">
        <v>2</v>
      </c>
      <c r="F260">
        <v>3</v>
      </c>
      <c r="G260" s="1" t="s">
        <v>468</v>
      </c>
      <c r="H260">
        <v>0</v>
      </c>
      <c r="I260">
        <v>2</v>
      </c>
      <c r="J260">
        <v>2</v>
      </c>
      <c r="K260">
        <v>0</v>
      </c>
      <c r="L260">
        <v>2</v>
      </c>
      <c r="M260">
        <v>1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1</v>
      </c>
      <c r="T260">
        <v>1</v>
      </c>
      <c r="U260">
        <v>6</v>
      </c>
      <c r="V260">
        <v>1</v>
      </c>
      <c r="W260">
        <v>1</v>
      </c>
      <c r="X260">
        <v>6</v>
      </c>
      <c r="Y260">
        <v>7</v>
      </c>
    </row>
    <row r="261" spans="1:25" hidden="1" x14ac:dyDescent="0.3">
      <c r="A261" s="1" t="s">
        <v>459</v>
      </c>
      <c r="B261" s="1" t="s">
        <v>456</v>
      </c>
      <c r="C261">
        <v>9</v>
      </c>
      <c r="D261">
        <v>1</v>
      </c>
      <c r="E261">
        <v>0</v>
      </c>
      <c r="F261">
        <v>1</v>
      </c>
      <c r="G261" s="1" t="s">
        <v>469</v>
      </c>
      <c r="H261">
        <v>1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>
        <v>2</v>
      </c>
      <c r="X261">
        <v>4</v>
      </c>
      <c r="Y261">
        <v>6</v>
      </c>
    </row>
    <row r="262" spans="1:25" hidden="1" x14ac:dyDescent="0.3">
      <c r="A262" s="1" t="s">
        <v>457</v>
      </c>
      <c r="B262" s="1" t="s">
        <v>453</v>
      </c>
      <c r="C262">
        <v>9</v>
      </c>
      <c r="D262">
        <v>0</v>
      </c>
      <c r="E262">
        <v>2</v>
      </c>
      <c r="F262">
        <v>2</v>
      </c>
      <c r="G262" s="1" t="s">
        <v>469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2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1</v>
      </c>
      <c r="V262">
        <v>4</v>
      </c>
      <c r="W262">
        <v>4</v>
      </c>
      <c r="X262">
        <v>1</v>
      </c>
      <c r="Y262">
        <v>5</v>
      </c>
    </row>
    <row r="263" spans="1:25" hidden="1" x14ac:dyDescent="0.3">
      <c r="A263" s="1" t="s">
        <v>453</v>
      </c>
      <c r="B263" s="1" t="s">
        <v>462</v>
      </c>
      <c r="C263">
        <v>10</v>
      </c>
      <c r="D263">
        <v>0</v>
      </c>
      <c r="E263">
        <v>1</v>
      </c>
      <c r="F263">
        <v>1</v>
      </c>
      <c r="G263" s="1" t="s">
        <v>469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5</v>
      </c>
      <c r="V263">
        <v>6</v>
      </c>
      <c r="W263">
        <v>6</v>
      </c>
      <c r="X263">
        <v>5</v>
      </c>
      <c r="Y263">
        <v>11</v>
      </c>
    </row>
    <row r="264" spans="1:25" hidden="1" x14ac:dyDescent="0.3">
      <c r="A264" s="1" t="s">
        <v>456</v>
      </c>
      <c r="B264" s="1" t="s">
        <v>465</v>
      </c>
      <c r="C264">
        <v>10</v>
      </c>
      <c r="D264">
        <v>0</v>
      </c>
      <c r="E264">
        <v>1</v>
      </c>
      <c r="F264">
        <v>1</v>
      </c>
      <c r="G264" s="1" t="s">
        <v>469</v>
      </c>
      <c r="H264">
        <v>0</v>
      </c>
      <c r="I264">
        <v>1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2</v>
      </c>
      <c r="U264">
        <v>9</v>
      </c>
      <c r="V264">
        <v>3</v>
      </c>
      <c r="W264">
        <v>3</v>
      </c>
      <c r="X264">
        <v>9</v>
      </c>
      <c r="Y264">
        <v>12</v>
      </c>
    </row>
    <row r="265" spans="1:25" hidden="1" x14ac:dyDescent="0.3">
      <c r="A265" s="1" t="s">
        <v>460</v>
      </c>
      <c r="B265" s="1" t="s">
        <v>457</v>
      </c>
      <c r="C265">
        <v>10</v>
      </c>
      <c r="D265">
        <v>3</v>
      </c>
      <c r="E265">
        <v>0</v>
      </c>
      <c r="F265">
        <v>3</v>
      </c>
      <c r="G265" s="1" t="s">
        <v>469</v>
      </c>
      <c r="H265">
        <v>1</v>
      </c>
      <c r="I265">
        <v>0</v>
      </c>
      <c r="J265">
        <v>0</v>
      </c>
      <c r="K265">
        <v>1</v>
      </c>
      <c r="L265">
        <v>1</v>
      </c>
      <c r="M265">
        <v>2</v>
      </c>
      <c r="N265">
        <v>0</v>
      </c>
      <c r="O265">
        <v>0</v>
      </c>
      <c r="P265">
        <v>2</v>
      </c>
      <c r="Q265">
        <v>2</v>
      </c>
      <c r="R265">
        <v>1</v>
      </c>
      <c r="S265">
        <v>3</v>
      </c>
      <c r="T265">
        <v>4</v>
      </c>
      <c r="U265">
        <v>4</v>
      </c>
      <c r="V265">
        <v>3</v>
      </c>
      <c r="W265">
        <v>3</v>
      </c>
      <c r="X265">
        <v>4</v>
      </c>
      <c r="Y265">
        <v>7</v>
      </c>
    </row>
    <row r="266" spans="1:25" hidden="1" x14ac:dyDescent="0.3">
      <c r="A266" s="1" t="s">
        <v>454</v>
      </c>
      <c r="B266" s="1" t="s">
        <v>452</v>
      </c>
      <c r="C266">
        <v>10</v>
      </c>
      <c r="D266">
        <v>3</v>
      </c>
      <c r="E266">
        <v>1</v>
      </c>
      <c r="F266">
        <v>4</v>
      </c>
      <c r="G266" s="1" t="s">
        <v>468</v>
      </c>
      <c r="H266">
        <v>2</v>
      </c>
      <c r="I266">
        <v>0</v>
      </c>
      <c r="J266">
        <v>0</v>
      </c>
      <c r="K266">
        <v>2</v>
      </c>
      <c r="L266">
        <v>2</v>
      </c>
      <c r="M266">
        <v>1</v>
      </c>
      <c r="N266">
        <v>1</v>
      </c>
      <c r="O266">
        <v>1</v>
      </c>
      <c r="P266">
        <v>1</v>
      </c>
      <c r="Q266">
        <v>2</v>
      </c>
      <c r="R266">
        <v>0</v>
      </c>
      <c r="S266">
        <v>1</v>
      </c>
      <c r="T266">
        <v>1</v>
      </c>
      <c r="U266">
        <v>3</v>
      </c>
      <c r="V266">
        <v>4</v>
      </c>
      <c r="W266">
        <v>4</v>
      </c>
      <c r="X266">
        <v>3</v>
      </c>
      <c r="Y266">
        <v>7</v>
      </c>
    </row>
    <row r="267" spans="1:25" hidden="1" x14ac:dyDescent="0.3">
      <c r="A267" s="1" t="s">
        <v>467</v>
      </c>
      <c r="B267" s="1" t="s">
        <v>451</v>
      </c>
      <c r="C267">
        <v>10</v>
      </c>
      <c r="D267">
        <v>2</v>
      </c>
      <c r="E267">
        <v>1</v>
      </c>
      <c r="F267">
        <v>3</v>
      </c>
      <c r="G267" s="1" t="s">
        <v>468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1</v>
      </c>
      <c r="O267">
        <v>1</v>
      </c>
      <c r="P267">
        <v>2</v>
      </c>
      <c r="Q267">
        <v>3</v>
      </c>
      <c r="R267">
        <v>2</v>
      </c>
      <c r="S267">
        <v>6</v>
      </c>
      <c r="T267">
        <v>8</v>
      </c>
      <c r="U267">
        <v>8</v>
      </c>
      <c r="V267">
        <v>3</v>
      </c>
      <c r="W267">
        <v>3</v>
      </c>
      <c r="X267">
        <v>8</v>
      </c>
      <c r="Y267">
        <v>11</v>
      </c>
    </row>
    <row r="268" spans="1:25" hidden="1" x14ac:dyDescent="0.3">
      <c r="A268" s="1" t="s">
        <v>463</v>
      </c>
      <c r="B268" s="1" t="s">
        <v>450</v>
      </c>
      <c r="C268">
        <v>10</v>
      </c>
      <c r="D268">
        <v>0</v>
      </c>
      <c r="E268">
        <v>2</v>
      </c>
      <c r="F268">
        <v>2</v>
      </c>
      <c r="G268" s="1" t="s">
        <v>469</v>
      </c>
      <c r="H268">
        <v>0</v>
      </c>
      <c r="I268">
        <v>1</v>
      </c>
      <c r="J268">
        <v>1</v>
      </c>
      <c r="K268">
        <v>0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6</v>
      </c>
      <c r="V268">
        <v>3</v>
      </c>
      <c r="W268">
        <v>3</v>
      </c>
      <c r="X268">
        <v>6</v>
      </c>
      <c r="Y268">
        <v>9</v>
      </c>
    </row>
    <row r="269" spans="1:25" hidden="1" x14ac:dyDescent="0.3">
      <c r="A269" s="1" t="s">
        <v>466</v>
      </c>
      <c r="B269" s="1" t="s">
        <v>459</v>
      </c>
      <c r="C269">
        <v>10</v>
      </c>
      <c r="D269">
        <v>1</v>
      </c>
      <c r="E269">
        <v>1</v>
      </c>
      <c r="F269">
        <v>2</v>
      </c>
      <c r="G269" s="1" t="s">
        <v>468</v>
      </c>
      <c r="H269">
        <v>1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1</v>
      </c>
      <c r="O269">
        <v>1</v>
      </c>
      <c r="P269">
        <v>0</v>
      </c>
      <c r="Q269">
        <v>1</v>
      </c>
      <c r="R269">
        <v>3</v>
      </c>
      <c r="S269">
        <v>1</v>
      </c>
      <c r="T269">
        <v>4</v>
      </c>
      <c r="U269">
        <v>3</v>
      </c>
      <c r="V269">
        <v>7</v>
      </c>
      <c r="W269">
        <v>7</v>
      </c>
      <c r="X269">
        <v>3</v>
      </c>
      <c r="Y269">
        <v>10</v>
      </c>
    </row>
    <row r="270" spans="1:25" hidden="1" x14ac:dyDescent="0.3">
      <c r="A270" s="1" t="s">
        <v>464</v>
      </c>
      <c r="B270" s="1" t="s">
        <v>455</v>
      </c>
      <c r="C270">
        <v>10</v>
      </c>
      <c r="D270">
        <v>0</v>
      </c>
      <c r="E270">
        <v>0</v>
      </c>
      <c r="F270">
        <v>0</v>
      </c>
      <c r="G270" s="1" t="s">
        <v>469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4</v>
      </c>
      <c r="S270">
        <v>2</v>
      </c>
      <c r="T270">
        <v>6</v>
      </c>
      <c r="U270">
        <v>7</v>
      </c>
      <c r="V270">
        <v>2</v>
      </c>
      <c r="W270">
        <v>2</v>
      </c>
      <c r="X270">
        <v>7</v>
      </c>
      <c r="Y270">
        <v>9</v>
      </c>
    </row>
    <row r="271" spans="1:25" hidden="1" x14ac:dyDescent="0.3">
      <c r="A271" s="1" t="s">
        <v>461</v>
      </c>
      <c r="B271" s="1" t="s">
        <v>458</v>
      </c>
      <c r="C271">
        <v>10</v>
      </c>
      <c r="D271">
        <v>2</v>
      </c>
      <c r="E271">
        <v>0</v>
      </c>
      <c r="F271">
        <v>2</v>
      </c>
      <c r="G271" s="1" t="s">
        <v>469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0</v>
      </c>
      <c r="O271">
        <v>0</v>
      </c>
      <c r="P271">
        <v>2</v>
      </c>
      <c r="Q271">
        <v>2</v>
      </c>
      <c r="R271">
        <v>0</v>
      </c>
      <c r="S271">
        <v>1</v>
      </c>
      <c r="T271">
        <v>1</v>
      </c>
      <c r="U271">
        <v>6</v>
      </c>
      <c r="V271">
        <v>4</v>
      </c>
      <c r="W271">
        <v>4</v>
      </c>
      <c r="X271">
        <v>6</v>
      </c>
      <c r="Y271">
        <v>10</v>
      </c>
    </row>
    <row r="272" spans="1:25" hidden="1" x14ac:dyDescent="0.3">
      <c r="A272" s="1" t="s">
        <v>458</v>
      </c>
      <c r="B272" s="1" t="s">
        <v>464</v>
      </c>
      <c r="C272">
        <v>11</v>
      </c>
      <c r="D272">
        <v>3</v>
      </c>
      <c r="E272">
        <v>1</v>
      </c>
      <c r="F272">
        <v>4</v>
      </c>
      <c r="G272" s="1" t="s">
        <v>468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2</v>
      </c>
      <c r="N272">
        <v>1</v>
      </c>
      <c r="O272">
        <v>1</v>
      </c>
      <c r="P272">
        <v>2</v>
      </c>
      <c r="Q272">
        <v>3</v>
      </c>
      <c r="R272">
        <v>0</v>
      </c>
      <c r="S272">
        <v>3</v>
      </c>
      <c r="T272">
        <v>3</v>
      </c>
      <c r="U272">
        <v>4</v>
      </c>
      <c r="V272">
        <v>3</v>
      </c>
      <c r="W272">
        <v>3</v>
      </c>
      <c r="X272">
        <v>4</v>
      </c>
      <c r="Y272">
        <v>7</v>
      </c>
    </row>
    <row r="273" spans="1:25" hidden="1" x14ac:dyDescent="0.3">
      <c r="A273" s="1" t="s">
        <v>450</v>
      </c>
      <c r="B273" s="1" t="s">
        <v>465</v>
      </c>
      <c r="C273">
        <v>11</v>
      </c>
      <c r="D273">
        <v>3</v>
      </c>
      <c r="E273">
        <v>0</v>
      </c>
      <c r="F273">
        <v>3</v>
      </c>
      <c r="G273" s="1" t="s">
        <v>469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2</v>
      </c>
      <c r="N273">
        <v>0</v>
      </c>
      <c r="O273">
        <v>0</v>
      </c>
      <c r="P273">
        <v>2</v>
      </c>
      <c r="Q273">
        <v>2</v>
      </c>
      <c r="R273">
        <v>0</v>
      </c>
      <c r="S273">
        <v>1</v>
      </c>
      <c r="T273">
        <v>1</v>
      </c>
      <c r="U273">
        <v>4</v>
      </c>
      <c r="V273">
        <v>4</v>
      </c>
      <c r="W273">
        <v>4</v>
      </c>
      <c r="X273">
        <v>4</v>
      </c>
      <c r="Y273">
        <v>8</v>
      </c>
    </row>
    <row r="274" spans="1:25" hidden="1" x14ac:dyDescent="0.3">
      <c r="A274" s="1" t="s">
        <v>463</v>
      </c>
      <c r="B274" s="1" t="s">
        <v>467</v>
      </c>
      <c r="C274">
        <v>11</v>
      </c>
      <c r="D274">
        <v>0</v>
      </c>
      <c r="E274">
        <v>0</v>
      </c>
      <c r="F274">
        <v>0</v>
      </c>
      <c r="G274" s="1" t="s">
        <v>469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8</v>
      </c>
      <c r="V274">
        <v>6</v>
      </c>
      <c r="W274">
        <v>6</v>
      </c>
      <c r="X274">
        <v>8</v>
      </c>
      <c r="Y274">
        <v>14</v>
      </c>
    </row>
    <row r="275" spans="1:25" hidden="1" x14ac:dyDescent="0.3">
      <c r="A275" s="1" t="s">
        <v>452</v>
      </c>
      <c r="B275" s="1" t="s">
        <v>456</v>
      </c>
      <c r="C275">
        <v>11</v>
      </c>
      <c r="D275">
        <v>2</v>
      </c>
      <c r="E275">
        <v>1</v>
      </c>
      <c r="F275">
        <v>3</v>
      </c>
      <c r="G275" s="1" t="s">
        <v>468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2</v>
      </c>
      <c r="N275">
        <v>0</v>
      </c>
      <c r="O275">
        <v>0</v>
      </c>
      <c r="P275">
        <v>2</v>
      </c>
      <c r="Q275">
        <v>2</v>
      </c>
      <c r="R275">
        <v>2</v>
      </c>
      <c r="S275">
        <v>2</v>
      </c>
      <c r="T275">
        <v>4</v>
      </c>
      <c r="U275">
        <v>3</v>
      </c>
      <c r="V275">
        <v>6</v>
      </c>
      <c r="W275">
        <v>6</v>
      </c>
      <c r="X275">
        <v>3</v>
      </c>
      <c r="Y275">
        <v>9</v>
      </c>
    </row>
    <row r="276" spans="1:25" hidden="1" x14ac:dyDescent="0.3">
      <c r="A276" s="1" t="s">
        <v>455</v>
      </c>
      <c r="B276" s="1" t="s">
        <v>462</v>
      </c>
      <c r="C276">
        <v>11</v>
      </c>
      <c r="D276">
        <v>1</v>
      </c>
      <c r="E276">
        <v>0</v>
      </c>
      <c r="F276">
        <v>1</v>
      </c>
      <c r="G276" s="1" t="s">
        <v>469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1</v>
      </c>
      <c r="T276">
        <v>1</v>
      </c>
      <c r="U276">
        <v>9</v>
      </c>
      <c r="V276">
        <v>0</v>
      </c>
      <c r="W276">
        <v>0</v>
      </c>
      <c r="X276">
        <v>9</v>
      </c>
      <c r="Y276">
        <v>9</v>
      </c>
    </row>
    <row r="277" spans="1:25" hidden="1" x14ac:dyDescent="0.3">
      <c r="A277" s="1" t="s">
        <v>457</v>
      </c>
      <c r="B277" s="1" t="s">
        <v>454</v>
      </c>
      <c r="C277">
        <v>11</v>
      </c>
      <c r="D277">
        <v>0</v>
      </c>
      <c r="E277">
        <v>4</v>
      </c>
      <c r="F277">
        <v>4</v>
      </c>
      <c r="G277" s="1" t="s">
        <v>469</v>
      </c>
      <c r="H277">
        <v>0</v>
      </c>
      <c r="I277">
        <v>2</v>
      </c>
      <c r="J277">
        <v>2</v>
      </c>
      <c r="K277">
        <v>0</v>
      </c>
      <c r="L277">
        <v>2</v>
      </c>
      <c r="M277">
        <v>0</v>
      </c>
      <c r="N277">
        <v>2</v>
      </c>
      <c r="O277">
        <v>2</v>
      </c>
      <c r="P277">
        <v>0</v>
      </c>
      <c r="Q277">
        <v>2</v>
      </c>
      <c r="R277">
        <v>1</v>
      </c>
      <c r="S277">
        <v>0</v>
      </c>
      <c r="T277">
        <v>1</v>
      </c>
      <c r="U277">
        <v>2</v>
      </c>
      <c r="V277">
        <v>5</v>
      </c>
      <c r="W277">
        <v>5</v>
      </c>
      <c r="X277">
        <v>2</v>
      </c>
      <c r="Y277">
        <v>7</v>
      </c>
    </row>
    <row r="278" spans="1:25" hidden="1" x14ac:dyDescent="0.3">
      <c r="A278" s="1" t="s">
        <v>451</v>
      </c>
      <c r="B278" s="1" t="s">
        <v>460</v>
      </c>
      <c r="C278">
        <v>11</v>
      </c>
      <c r="D278">
        <v>0</v>
      </c>
      <c r="E278">
        <v>1</v>
      </c>
      <c r="F278">
        <v>1</v>
      </c>
      <c r="G278" s="1" t="s">
        <v>469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3</v>
      </c>
      <c r="V278">
        <v>4</v>
      </c>
      <c r="W278">
        <v>4</v>
      </c>
      <c r="X278">
        <v>3</v>
      </c>
      <c r="Y278">
        <v>7</v>
      </c>
    </row>
    <row r="279" spans="1:25" hidden="1" x14ac:dyDescent="0.3">
      <c r="A279" s="1" t="s">
        <v>459</v>
      </c>
      <c r="B279" s="1" t="s">
        <v>453</v>
      </c>
      <c r="C279">
        <v>11</v>
      </c>
      <c r="D279">
        <v>2</v>
      </c>
      <c r="E279">
        <v>0</v>
      </c>
      <c r="F279">
        <v>2</v>
      </c>
      <c r="G279" s="1" t="s">
        <v>469</v>
      </c>
      <c r="H279">
        <v>2</v>
      </c>
      <c r="I279">
        <v>0</v>
      </c>
      <c r="J279">
        <v>0</v>
      </c>
      <c r="K279">
        <v>2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3</v>
      </c>
      <c r="T279">
        <v>3</v>
      </c>
      <c r="U279">
        <v>7</v>
      </c>
      <c r="V279">
        <v>4</v>
      </c>
      <c r="W279">
        <v>4</v>
      </c>
      <c r="X279">
        <v>7</v>
      </c>
      <c r="Y279">
        <v>11</v>
      </c>
    </row>
    <row r="280" spans="1:25" hidden="1" x14ac:dyDescent="0.3">
      <c r="A280" s="1" t="s">
        <v>466</v>
      </c>
      <c r="B280" s="1" t="s">
        <v>461</v>
      </c>
      <c r="C280">
        <v>11</v>
      </c>
      <c r="D280">
        <v>0</v>
      </c>
      <c r="E280">
        <v>1</v>
      </c>
      <c r="F280">
        <v>1</v>
      </c>
      <c r="G280" s="1" t="s">
        <v>469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1</v>
      </c>
      <c r="S280">
        <v>0</v>
      </c>
      <c r="T280">
        <v>1</v>
      </c>
      <c r="U280">
        <v>7</v>
      </c>
      <c r="V280">
        <v>3</v>
      </c>
      <c r="W280">
        <v>3</v>
      </c>
      <c r="X280">
        <v>7</v>
      </c>
      <c r="Y280">
        <v>10</v>
      </c>
    </row>
    <row r="281" spans="1:25" hidden="1" x14ac:dyDescent="0.3">
      <c r="A281" s="1" t="s">
        <v>454</v>
      </c>
      <c r="B281" s="1" t="s">
        <v>459</v>
      </c>
      <c r="C281">
        <v>12</v>
      </c>
      <c r="D281">
        <v>1</v>
      </c>
      <c r="E281">
        <v>1</v>
      </c>
      <c r="F281">
        <v>2</v>
      </c>
      <c r="G281" s="1" t="s">
        <v>468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2</v>
      </c>
      <c r="T281">
        <v>2</v>
      </c>
      <c r="U281">
        <v>4</v>
      </c>
      <c r="V281">
        <v>3</v>
      </c>
      <c r="W281">
        <v>3</v>
      </c>
      <c r="X281">
        <v>4</v>
      </c>
      <c r="Y281">
        <v>7</v>
      </c>
    </row>
    <row r="282" spans="1:25" hidden="1" x14ac:dyDescent="0.3">
      <c r="A282" s="1" t="s">
        <v>456</v>
      </c>
      <c r="B282" s="1" t="s">
        <v>458</v>
      </c>
      <c r="C282">
        <v>12</v>
      </c>
      <c r="D282">
        <v>0</v>
      </c>
      <c r="E282">
        <v>1</v>
      </c>
      <c r="F282">
        <v>1</v>
      </c>
      <c r="G282" s="1" t="s">
        <v>469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1</v>
      </c>
      <c r="R282">
        <v>0</v>
      </c>
      <c r="S282">
        <v>2</v>
      </c>
      <c r="T282">
        <v>2</v>
      </c>
      <c r="U282">
        <v>6</v>
      </c>
      <c r="V282">
        <v>5</v>
      </c>
      <c r="W282">
        <v>5</v>
      </c>
      <c r="X282">
        <v>6</v>
      </c>
      <c r="Y282">
        <v>11</v>
      </c>
    </row>
    <row r="283" spans="1:25" hidden="1" x14ac:dyDescent="0.3">
      <c r="A283" s="1" t="s">
        <v>453</v>
      </c>
      <c r="B283" s="1" t="s">
        <v>466</v>
      </c>
      <c r="C283">
        <v>12</v>
      </c>
      <c r="D283">
        <v>2</v>
      </c>
      <c r="E283">
        <v>3</v>
      </c>
      <c r="F283">
        <v>5</v>
      </c>
      <c r="G283" s="1" t="s">
        <v>468</v>
      </c>
      <c r="H283">
        <v>2</v>
      </c>
      <c r="I283">
        <v>0</v>
      </c>
      <c r="J283">
        <v>0</v>
      </c>
      <c r="K283">
        <v>2</v>
      </c>
      <c r="L283">
        <v>2</v>
      </c>
      <c r="M283">
        <v>0</v>
      </c>
      <c r="N283">
        <v>3</v>
      </c>
      <c r="O283">
        <v>3</v>
      </c>
      <c r="P283">
        <v>0</v>
      </c>
      <c r="Q283">
        <v>3</v>
      </c>
      <c r="R283">
        <v>1</v>
      </c>
      <c r="S283">
        <v>4</v>
      </c>
      <c r="T283">
        <v>5</v>
      </c>
      <c r="U283">
        <v>2</v>
      </c>
      <c r="V283">
        <v>3</v>
      </c>
      <c r="W283">
        <v>3</v>
      </c>
      <c r="X283">
        <v>2</v>
      </c>
      <c r="Y283">
        <v>5</v>
      </c>
    </row>
    <row r="284" spans="1:25" hidden="1" x14ac:dyDescent="0.3">
      <c r="A284" s="1" t="s">
        <v>455</v>
      </c>
      <c r="B284" s="1" t="s">
        <v>467</v>
      </c>
      <c r="C284">
        <v>12</v>
      </c>
      <c r="D284">
        <v>2</v>
      </c>
      <c r="E284">
        <v>0</v>
      </c>
      <c r="F284">
        <v>2</v>
      </c>
      <c r="G284" s="1" t="s">
        <v>469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0</v>
      </c>
      <c r="O284">
        <v>0</v>
      </c>
      <c r="P284">
        <v>2</v>
      </c>
      <c r="Q284">
        <v>2</v>
      </c>
      <c r="R284">
        <v>1</v>
      </c>
      <c r="S284">
        <v>1</v>
      </c>
      <c r="T284">
        <v>2</v>
      </c>
      <c r="U284">
        <v>8</v>
      </c>
      <c r="V284">
        <v>4</v>
      </c>
      <c r="W284">
        <v>4</v>
      </c>
      <c r="X284">
        <v>8</v>
      </c>
      <c r="Y284">
        <v>12</v>
      </c>
    </row>
    <row r="285" spans="1:25" hidden="1" x14ac:dyDescent="0.3">
      <c r="A285" s="1" t="s">
        <v>465</v>
      </c>
      <c r="B285" s="1" t="s">
        <v>451</v>
      </c>
      <c r="C285">
        <v>12</v>
      </c>
      <c r="D285">
        <v>4</v>
      </c>
      <c r="E285">
        <v>1</v>
      </c>
      <c r="F285">
        <v>5</v>
      </c>
      <c r="G285" s="1" t="s">
        <v>468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3</v>
      </c>
      <c r="N285">
        <v>1</v>
      </c>
      <c r="O285">
        <v>1</v>
      </c>
      <c r="P285">
        <v>3</v>
      </c>
      <c r="Q285">
        <v>4</v>
      </c>
      <c r="R285">
        <v>0</v>
      </c>
      <c r="S285">
        <v>2</v>
      </c>
      <c r="T285">
        <v>2</v>
      </c>
      <c r="U285">
        <v>3</v>
      </c>
      <c r="V285">
        <v>3</v>
      </c>
      <c r="W285">
        <v>3</v>
      </c>
      <c r="X285">
        <v>3</v>
      </c>
      <c r="Y285">
        <v>6</v>
      </c>
    </row>
    <row r="286" spans="1:25" hidden="1" x14ac:dyDescent="0.3">
      <c r="A286" s="1" t="s">
        <v>462</v>
      </c>
      <c r="B286" s="1" t="s">
        <v>452</v>
      </c>
      <c r="C286">
        <v>12</v>
      </c>
      <c r="D286">
        <v>2</v>
      </c>
      <c r="E286">
        <v>0</v>
      </c>
      <c r="F286">
        <v>2</v>
      </c>
      <c r="G286" s="1" t="s">
        <v>469</v>
      </c>
      <c r="H286">
        <v>2</v>
      </c>
      <c r="I286">
        <v>0</v>
      </c>
      <c r="J286">
        <v>0</v>
      </c>
      <c r="K286">
        <v>2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2</v>
      </c>
      <c r="U286">
        <v>5</v>
      </c>
      <c r="V286">
        <v>8</v>
      </c>
      <c r="W286">
        <v>8</v>
      </c>
      <c r="X286">
        <v>5</v>
      </c>
      <c r="Y286">
        <v>13</v>
      </c>
    </row>
    <row r="287" spans="1:25" hidden="1" x14ac:dyDescent="0.3">
      <c r="A287" s="1" t="s">
        <v>460</v>
      </c>
      <c r="B287" s="1" t="s">
        <v>463</v>
      </c>
      <c r="C287">
        <v>12</v>
      </c>
      <c r="D287">
        <v>5</v>
      </c>
      <c r="E287">
        <v>0</v>
      </c>
      <c r="F287">
        <v>5</v>
      </c>
      <c r="G287" s="1" t="s">
        <v>469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4</v>
      </c>
      <c r="N287">
        <v>0</v>
      </c>
      <c r="O287">
        <v>0</v>
      </c>
      <c r="P287">
        <v>4</v>
      </c>
      <c r="Q287">
        <v>4</v>
      </c>
      <c r="R287">
        <v>0</v>
      </c>
      <c r="S287">
        <v>1</v>
      </c>
      <c r="T287">
        <v>1</v>
      </c>
      <c r="U287">
        <v>10</v>
      </c>
      <c r="V287">
        <v>0</v>
      </c>
      <c r="W287">
        <v>0</v>
      </c>
      <c r="X287">
        <v>10</v>
      </c>
      <c r="Y287">
        <v>10</v>
      </c>
    </row>
    <row r="288" spans="1:25" hidden="1" x14ac:dyDescent="0.3">
      <c r="A288" s="1" t="s">
        <v>461</v>
      </c>
      <c r="B288" s="1" t="s">
        <v>457</v>
      </c>
      <c r="C288">
        <v>12</v>
      </c>
      <c r="D288">
        <v>1</v>
      </c>
      <c r="E288">
        <v>1</v>
      </c>
      <c r="F288">
        <v>2</v>
      </c>
      <c r="G288" s="1" t="s">
        <v>468</v>
      </c>
      <c r="H288">
        <v>0</v>
      </c>
      <c r="I288">
        <v>1</v>
      </c>
      <c r="J288">
        <v>1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1</v>
      </c>
      <c r="R288">
        <v>3</v>
      </c>
      <c r="S288">
        <v>1</v>
      </c>
      <c r="T288">
        <v>4</v>
      </c>
      <c r="U288">
        <v>9</v>
      </c>
      <c r="V288">
        <v>2</v>
      </c>
      <c r="W288">
        <v>2</v>
      </c>
      <c r="X288">
        <v>9</v>
      </c>
      <c r="Y288">
        <v>11</v>
      </c>
    </row>
    <row r="289" spans="1:25" hidden="1" x14ac:dyDescent="0.3">
      <c r="A289" s="1" t="s">
        <v>464</v>
      </c>
      <c r="B289" s="1" t="s">
        <v>450</v>
      </c>
      <c r="C289">
        <v>12</v>
      </c>
      <c r="D289">
        <v>1</v>
      </c>
      <c r="E289">
        <v>0</v>
      </c>
      <c r="F289">
        <v>1</v>
      </c>
      <c r="G289" s="1" t="s">
        <v>469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1</v>
      </c>
      <c r="U289">
        <v>2</v>
      </c>
      <c r="V289">
        <v>2</v>
      </c>
      <c r="W289">
        <v>2</v>
      </c>
      <c r="X289">
        <v>2</v>
      </c>
      <c r="Y289">
        <v>4</v>
      </c>
    </row>
    <row r="290" spans="1:25" hidden="1" x14ac:dyDescent="0.3">
      <c r="A290" s="1" t="s">
        <v>467</v>
      </c>
      <c r="B290" s="1" t="s">
        <v>464</v>
      </c>
      <c r="C290">
        <v>13</v>
      </c>
      <c r="D290">
        <v>0</v>
      </c>
      <c r="E290">
        <v>0</v>
      </c>
      <c r="F290">
        <v>0</v>
      </c>
      <c r="G290" s="1" t="s">
        <v>469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1</v>
      </c>
      <c r="T290">
        <v>3</v>
      </c>
      <c r="U290">
        <v>7</v>
      </c>
      <c r="V290">
        <v>5</v>
      </c>
      <c r="W290">
        <v>5</v>
      </c>
      <c r="X290">
        <v>7</v>
      </c>
      <c r="Y290">
        <v>12</v>
      </c>
    </row>
    <row r="291" spans="1:25" hidden="1" x14ac:dyDescent="0.3">
      <c r="A291" s="1" t="s">
        <v>457</v>
      </c>
      <c r="B291" s="1" t="s">
        <v>452</v>
      </c>
      <c r="C291">
        <v>13</v>
      </c>
      <c r="D291">
        <v>4</v>
      </c>
      <c r="E291">
        <v>3</v>
      </c>
      <c r="F291">
        <v>7</v>
      </c>
      <c r="G291" s="1" t="s">
        <v>468</v>
      </c>
      <c r="H291">
        <v>3</v>
      </c>
      <c r="I291">
        <v>2</v>
      </c>
      <c r="J291">
        <v>2</v>
      </c>
      <c r="K291">
        <v>3</v>
      </c>
      <c r="L291">
        <v>5</v>
      </c>
      <c r="M291">
        <v>1</v>
      </c>
      <c r="N291">
        <v>1</v>
      </c>
      <c r="O291">
        <v>1</v>
      </c>
      <c r="P291">
        <v>1</v>
      </c>
      <c r="Q291">
        <v>2</v>
      </c>
      <c r="R291">
        <v>0</v>
      </c>
      <c r="S291">
        <v>2</v>
      </c>
      <c r="T291">
        <v>2</v>
      </c>
      <c r="U291">
        <v>3</v>
      </c>
      <c r="V291">
        <v>9</v>
      </c>
      <c r="W291">
        <v>9</v>
      </c>
      <c r="X291">
        <v>3</v>
      </c>
      <c r="Y291">
        <v>12</v>
      </c>
    </row>
    <row r="292" spans="1:25" hidden="1" x14ac:dyDescent="0.3">
      <c r="A292" s="1" t="s">
        <v>450</v>
      </c>
      <c r="B292" s="1" t="s">
        <v>455</v>
      </c>
      <c r="C292">
        <v>13</v>
      </c>
      <c r="D292">
        <v>1</v>
      </c>
      <c r="E292">
        <v>0</v>
      </c>
      <c r="F292">
        <v>1</v>
      </c>
      <c r="G292" s="1" t="s">
        <v>469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1</v>
      </c>
      <c r="R292">
        <v>3</v>
      </c>
      <c r="S292">
        <v>0</v>
      </c>
      <c r="T292">
        <v>3</v>
      </c>
      <c r="U292">
        <v>9</v>
      </c>
      <c r="V292">
        <v>2</v>
      </c>
      <c r="W292">
        <v>2</v>
      </c>
      <c r="X292">
        <v>9</v>
      </c>
      <c r="Y292">
        <v>11</v>
      </c>
    </row>
    <row r="293" spans="1:25" hidden="1" x14ac:dyDescent="0.3">
      <c r="A293" s="1" t="s">
        <v>465</v>
      </c>
      <c r="B293" s="1" t="s">
        <v>462</v>
      </c>
      <c r="C293">
        <v>13</v>
      </c>
      <c r="D293">
        <v>4</v>
      </c>
      <c r="E293">
        <v>0</v>
      </c>
      <c r="F293">
        <v>4</v>
      </c>
      <c r="G293" s="1" t="s">
        <v>469</v>
      </c>
      <c r="H293">
        <v>1</v>
      </c>
      <c r="I293">
        <v>0</v>
      </c>
      <c r="J293">
        <v>0</v>
      </c>
      <c r="K293">
        <v>1</v>
      </c>
      <c r="L293">
        <v>1</v>
      </c>
      <c r="M293">
        <v>3</v>
      </c>
      <c r="N293">
        <v>0</v>
      </c>
      <c r="O293">
        <v>0</v>
      </c>
      <c r="P293">
        <v>3</v>
      </c>
      <c r="Q293">
        <v>3</v>
      </c>
      <c r="R293">
        <v>1</v>
      </c>
      <c r="S293">
        <v>1</v>
      </c>
      <c r="T293">
        <v>2</v>
      </c>
      <c r="U293">
        <v>4</v>
      </c>
      <c r="V293">
        <v>5</v>
      </c>
      <c r="W293">
        <v>5</v>
      </c>
      <c r="X293">
        <v>4</v>
      </c>
      <c r="Y293">
        <v>9</v>
      </c>
    </row>
    <row r="294" spans="1:25" hidden="1" x14ac:dyDescent="0.3">
      <c r="A294" s="1" t="s">
        <v>453</v>
      </c>
      <c r="B294" s="1" t="s">
        <v>456</v>
      </c>
      <c r="C294">
        <v>13</v>
      </c>
      <c r="D294">
        <v>0</v>
      </c>
      <c r="E294">
        <v>4</v>
      </c>
      <c r="F294">
        <v>4</v>
      </c>
      <c r="G294" s="1" t="s">
        <v>469</v>
      </c>
      <c r="H294">
        <v>0</v>
      </c>
      <c r="I294">
        <v>2</v>
      </c>
      <c r="J294">
        <v>2</v>
      </c>
      <c r="K294">
        <v>0</v>
      </c>
      <c r="L294">
        <v>2</v>
      </c>
      <c r="M294">
        <v>0</v>
      </c>
      <c r="N294">
        <v>2</v>
      </c>
      <c r="O294">
        <v>2</v>
      </c>
      <c r="P294">
        <v>0</v>
      </c>
      <c r="Q294">
        <v>2</v>
      </c>
      <c r="R294">
        <v>4</v>
      </c>
      <c r="S294">
        <v>0</v>
      </c>
      <c r="T294">
        <v>4</v>
      </c>
      <c r="U294">
        <v>3</v>
      </c>
      <c r="V294">
        <v>4</v>
      </c>
      <c r="W294">
        <v>4</v>
      </c>
      <c r="X294">
        <v>3</v>
      </c>
      <c r="Y294">
        <v>7</v>
      </c>
    </row>
    <row r="295" spans="1:25" hidden="1" x14ac:dyDescent="0.3">
      <c r="A295" s="1" t="s">
        <v>458</v>
      </c>
      <c r="B295" s="1" t="s">
        <v>460</v>
      </c>
      <c r="C295">
        <v>13</v>
      </c>
      <c r="D295">
        <v>1</v>
      </c>
      <c r="E295">
        <v>0</v>
      </c>
      <c r="F295">
        <v>1</v>
      </c>
      <c r="G295" s="1" t="s">
        <v>469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0</v>
      </c>
      <c r="T295">
        <v>1</v>
      </c>
      <c r="U295">
        <v>3</v>
      </c>
      <c r="V295">
        <v>6</v>
      </c>
      <c r="W295">
        <v>6</v>
      </c>
      <c r="X295">
        <v>3</v>
      </c>
      <c r="Y295">
        <v>9</v>
      </c>
    </row>
    <row r="296" spans="1:25" hidden="1" x14ac:dyDescent="0.3">
      <c r="A296" s="1" t="s">
        <v>459</v>
      </c>
      <c r="B296" s="1" t="s">
        <v>463</v>
      </c>
      <c r="C296">
        <v>13</v>
      </c>
      <c r="D296">
        <v>0</v>
      </c>
      <c r="E296">
        <v>1</v>
      </c>
      <c r="F296">
        <v>1</v>
      </c>
      <c r="G296" s="1" t="s">
        <v>469</v>
      </c>
      <c r="H296">
        <v>0</v>
      </c>
      <c r="I296">
        <v>1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2</v>
      </c>
      <c r="T296">
        <v>3</v>
      </c>
      <c r="U296">
        <v>4</v>
      </c>
      <c r="V296">
        <v>7</v>
      </c>
      <c r="W296">
        <v>7</v>
      </c>
      <c r="X296">
        <v>4</v>
      </c>
      <c r="Y296">
        <v>11</v>
      </c>
    </row>
    <row r="297" spans="1:25" hidden="1" x14ac:dyDescent="0.3">
      <c r="A297" s="1" t="s">
        <v>451</v>
      </c>
      <c r="B297" s="1" t="s">
        <v>466</v>
      </c>
      <c r="C297">
        <v>13</v>
      </c>
      <c r="D297">
        <v>4</v>
      </c>
      <c r="E297">
        <v>1</v>
      </c>
      <c r="F297">
        <v>5</v>
      </c>
      <c r="G297" s="1" t="s">
        <v>468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</v>
      </c>
      <c r="N297">
        <v>1</v>
      </c>
      <c r="O297">
        <v>1</v>
      </c>
      <c r="P297">
        <v>4</v>
      </c>
      <c r="Q297">
        <v>5</v>
      </c>
      <c r="R297">
        <v>0</v>
      </c>
      <c r="S297">
        <v>2</v>
      </c>
      <c r="T297">
        <v>2</v>
      </c>
      <c r="U297">
        <v>4</v>
      </c>
      <c r="V297">
        <v>3</v>
      </c>
      <c r="W297">
        <v>3</v>
      </c>
      <c r="X297">
        <v>4</v>
      </c>
      <c r="Y297">
        <v>7</v>
      </c>
    </row>
    <row r="298" spans="1:25" hidden="1" x14ac:dyDescent="0.3">
      <c r="A298" s="1" t="s">
        <v>461</v>
      </c>
      <c r="B298" s="1" t="s">
        <v>454</v>
      </c>
      <c r="C298">
        <v>13</v>
      </c>
      <c r="D298">
        <v>0</v>
      </c>
      <c r="E298">
        <v>1</v>
      </c>
      <c r="F298">
        <v>1</v>
      </c>
      <c r="G298" s="1" t="s">
        <v>469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4</v>
      </c>
      <c r="V298">
        <v>3</v>
      </c>
      <c r="W298">
        <v>3</v>
      </c>
      <c r="X298">
        <v>4</v>
      </c>
      <c r="Y298">
        <v>7</v>
      </c>
    </row>
    <row r="299" spans="1:25" hidden="1" x14ac:dyDescent="0.3">
      <c r="A299" s="1" t="s">
        <v>466</v>
      </c>
      <c r="B299" s="1" t="s">
        <v>465</v>
      </c>
      <c r="C299">
        <v>14</v>
      </c>
      <c r="D299">
        <v>1</v>
      </c>
      <c r="E299">
        <v>2</v>
      </c>
      <c r="F299">
        <v>3</v>
      </c>
      <c r="G299" s="1" t="s">
        <v>468</v>
      </c>
      <c r="H299">
        <v>1</v>
      </c>
      <c r="I299">
        <v>1</v>
      </c>
      <c r="J299">
        <v>1</v>
      </c>
      <c r="K299">
        <v>1</v>
      </c>
      <c r="L299">
        <v>2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1</v>
      </c>
      <c r="U299">
        <v>2</v>
      </c>
      <c r="V299">
        <v>4</v>
      </c>
      <c r="W299">
        <v>4</v>
      </c>
      <c r="X299">
        <v>2</v>
      </c>
      <c r="Y299">
        <v>6</v>
      </c>
    </row>
    <row r="300" spans="1:25" hidden="1" x14ac:dyDescent="0.3">
      <c r="A300" s="1" t="s">
        <v>467</v>
      </c>
      <c r="B300" s="1" t="s">
        <v>456</v>
      </c>
      <c r="C300">
        <v>14</v>
      </c>
      <c r="D300">
        <v>1</v>
      </c>
      <c r="E300">
        <v>0</v>
      </c>
      <c r="F300">
        <v>1</v>
      </c>
      <c r="G300" s="1" t="s">
        <v>469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4</v>
      </c>
      <c r="S300">
        <v>0</v>
      </c>
      <c r="T300">
        <v>4</v>
      </c>
      <c r="U300">
        <v>1</v>
      </c>
      <c r="V300">
        <v>3</v>
      </c>
      <c r="W300">
        <v>3</v>
      </c>
      <c r="X300">
        <v>1</v>
      </c>
      <c r="Y300">
        <v>4</v>
      </c>
    </row>
    <row r="301" spans="1:25" hidden="1" x14ac:dyDescent="0.3">
      <c r="A301" s="1" t="s">
        <v>452</v>
      </c>
      <c r="B301" s="1" t="s">
        <v>459</v>
      </c>
      <c r="C301">
        <v>14</v>
      </c>
      <c r="D301">
        <v>3</v>
      </c>
      <c r="E301">
        <v>1</v>
      </c>
      <c r="F301">
        <v>4</v>
      </c>
      <c r="G301" s="1" t="s">
        <v>468</v>
      </c>
      <c r="H301">
        <v>1</v>
      </c>
      <c r="I301">
        <v>1</v>
      </c>
      <c r="J301">
        <v>1</v>
      </c>
      <c r="K301">
        <v>1</v>
      </c>
      <c r="L301">
        <v>2</v>
      </c>
      <c r="M301">
        <v>2</v>
      </c>
      <c r="N301">
        <v>0</v>
      </c>
      <c r="O301">
        <v>0</v>
      </c>
      <c r="P301">
        <v>2</v>
      </c>
      <c r="Q301">
        <v>2</v>
      </c>
      <c r="R301">
        <v>2</v>
      </c>
      <c r="S301">
        <v>1</v>
      </c>
      <c r="T301">
        <v>3</v>
      </c>
      <c r="U301">
        <v>2</v>
      </c>
      <c r="V301">
        <v>6</v>
      </c>
      <c r="W301">
        <v>6</v>
      </c>
      <c r="X301">
        <v>2</v>
      </c>
      <c r="Y301">
        <v>8</v>
      </c>
    </row>
    <row r="302" spans="1:25" hidden="1" x14ac:dyDescent="0.3">
      <c r="A302" s="1" t="s">
        <v>455</v>
      </c>
      <c r="B302" s="1" t="s">
        <v>461</v>
      </c>
      <c r="C302">
        <v>14</v>
      </c>
      <c r="D302">
        <v>3</v>
      </c>
      <c r="E302">
        <v>1</v>
      </c>
      <c r="F302">
        <v>4</v>
      </c>
      <c r="G302" s="1" t="s">
        <v>468</v>
      </c>
      <c r="H302">
        <v>2</v>
      </c>
      <c r="I302">
        <v>0</v>
      </c>
      <c r="J302">
        <v>0</v>
      </c>
      <c r="K302">
        <v>2</v>
      </c>
      <c r="L302">
        <v>2</v>
      </c>
      <c r="M302">
        <v>1</v>
      </c>
      <c r="N302">
        <v>1</v>
      </c>
      <c r="O302">
        <v>1</v>
      </c>
      <c r="P302">
        <v>1</v>
      </c>
      <c r="Q302">
        <v>2</v>
      </c>
      <c r="R302">
        <v>1</v>
      </c>
      <c r="S302">
        <v>2</v>
      </c>
      <c r="T302">
        <v>3</v>
      </c>
      <c r="U302">
        <v>6</v>
      </c>
      <c r="V302">
        <v>1</v>
      </c>
      <c r="W302">
        <v>1</v>
      </c>
      <c r="X302">
        <v>6</v>
      </c>
      <c r="Y302">
        <v>7</v>
      </c>
    </row>
    <row r="303" spans="1:25" hidden="1" x14ac:dyDescent="0.3">
      <c r="A303" s="1" t="s">
        <v>462</v>
      </c>
      <c r="B303" s="1" t="s">
        <v>451</v>
      </c>
      <c r="C303">
        <v>14</v>
      </c>
      <c r="D303">
        <v>1</v>
      </c>
      <c r="E303">
        <v>1</v>
      </c>
      <c r="F303">
        <v>2</v>
      </c>
      <c r="G303" s="1" t="s">
        <v>468</v>
      </c>
      <c r="H303">
        <v>0</v>
      </c>
      <c r="I303">
        <v>1</v>
      </c>
      <c r="J303">
        <v>1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1</v>
      </c>
      <c r="S303">
        <v>4</v>
      </c>
      <c r="T303">
        <v>5</v>
      </c>
      <c r="U303">
        <v>4</v>
      </c>
      <c r="V303">
        <v>3</v>
      </c>
      <c r="W303">
        <v>3</v>
      </c>
      <c r="X303">
        <v>4</v>
      </c>
      <c r="Y303">
        <v>7</v>
      </c>
    </row>
    <row r="304" spans="1:25" hidden="1" x14ac:dyDescent="0.3">
      <c r="A304" s="1" t="s">
        <v>458</v>
      </c>
      <c r="B304" s="1" t="s">
        <v>450</v>
      </c>
      <c r="C304">
        <v>14</v>
      </c>
      <c r="D304">
        <v>0</v>
      </c>
      <c r="E304">
        <v>1</v>
      </c>
      <c r="F304">
        <v>1</v>
      </c>
      <c r="G304" s="1" t="s">
        <v>469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2</v>
      </c>
      <c r="T304">
        <v>3</v>
      </c>
      <c r="U304">
        <v>4</v>
      </c>
      <c r="V304">
        <v>2</v>
      </c>
      <c r="W304">
        <v>2</v>
      </c>
      <c r="X304">
        <v>4</v>
      </c>
      <c r="Y304">
        <v>6</v>
      </c>
    </row>
    <row r="305" spans="1:25" hidden="1" x14ac:dyDescent="0.3">
      <c r="A305" s="1" t="s">
        <v>463</v>
      </c>
      <c r="B305" s="1" t="s">
        <v>457</v>
      </c>
      <c r="C305">
        <v>14</v>
      </c>
      <c r="D305">
        <v>1</v>
      </c>
      <c r="E305">
        <v>1</v>
      </c>
      <c r="F305">
        <v>2</v>
      </c>
      <c r="G305" s="1" t="s">
        <v>468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3</v>
      </c>
      <c r="T305">
        <v>4</v>
      </c>
      <c r="U305">
        <v>3</v>
      </c>
      <c r="V305">
        <v>3</v>
      </c>
      <c r="W305">
        <v>3</v>
      </c>
      <c r="X305">
        <v>3</v>
      </c>
      <c r="Y305">
        <v>6</v>
      </c>
    </row>
    <row r="306" spans="1:25" hidden="1" x14ac:dyDescent="0.3">
      <c r="A306" s="1" t="s">
        <v>454</v>
      </c>
      <c r="B306" s="1" t="s">
        <v>453</v>
      </c>
      <c r="C306">
        <v>14</v>
      </c>
      <c r="D306">
        <v>1</v>
      </c>
      <c r="E306">
        <v>1</v>
      </c>
      <c r="F306">
        <v>2</v>
      </c>
      <c r="G306" s="1" t="s">
        <v>468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2</v>
      </c>
      <c r="R306">
        <v>1</v>
      </c>
      <c r="S306">
        <v>1</v>
      </c>
      <c r="T306">
        <v>2</v>
      </c>
      <c r="U306">
        <v>6</v>
      </c>
      <c r="V306">
        <v>4</v>
      </c>
      <c r="W306">
        <v>4</v>
      </c>
      <c r="X306">
        <v>6</v>
      </c>
      <c r="Y306">
        <v>10</v>
      </c>
    </row>
    <row r="307" spans="1:25" hidden="1" x14ac:dyDescent="0.3">
      <c r="A307" s="1" t="s">
        <v>464</v>
      </c>
      <c r="B307" s="1" t="s">
        <v>460</v>
      </c>
      <c r="C307">
        <v>14</v>
      </c>
      <c r="D307">
        <v>1</v>
      </c>
      <c r="E307">
        <v>1</v>
      </c>
      <c r="F307">
        <v>2</v>
      </c>
      <c r="G307" s="1" t="s">
        <v>468</v>
      </c>
      <c r="H307">
        <v>1</v>
      </c>
      <c r="I307">
        <v>1</v>
      </c>
      <c r="J307">
        <v>1</v>
      </c>
      <c r="K307">
        <v>1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>
        <v>2</v>
      </c>
      <c r="U307">
        <v>3</v>
      </c>
      <c r="V307">
        <v>5</v>
      </c>
      <c r="W307">
        <v>5</v>
      </c>
      <c r="X307">
        <v>3</v>
      </c>
      <c r="Y307">
        <v>8</v>
      </c>
    </row>
    <row r="308" spans="1:25" hidden="1" x14ac:dyDescent="0.3">
      <c r="A308" s="1" t="s">
        <v>454</v>
      </c>
      <c r="B308" s="1" t="s">
        <v>467</v>
      </c>
      <c r="C308">
        <v>15</v>
      </c>
      <c r="D308">
        <v>1</v>
      </c>
      <c r="E308">
        <v>1</v>
      </c>
      <c r="F308">
        <v>2</v>
      </c>
      <c r="G308" s="1" t="s">
        <v>468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3</v>
      </c>
      <c r="S308">
        <v>2</v>
      </c>
      <c r="T308">
        <v>5</v>
      </c>
      <c r="U308">
        <v>7</v>
      </c>
      <c r="V308">
        <v>1</v>
      </c>
      <c r="W308">
        <v>1</v>
      </c>
      <c r="X308">
        <v>7</v>
      </c>
      <c r="Y308">
        <v>8</v>
      </c>
    </row>
    <row r="309" spans="1:25" hidden="1" x14ac:dyDescent="0.3">
      <c r="A309" s="1" t="s">
        <v>457</v>
      </c>
      <c r="B309" s="1" t="s">
        <v>465</v>
      </c>
      <c r="C309">
        <v>15</v>
      </c>
      <c r="D309">
        <v>3</v>
      </c>
      <c r="E309">
        <v>2</v>
      </c>
      <c r="F309">
        <v>5</v>
      </c>
      <c r="G309" s="1" t="s">
        <v>468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3</v>
      </c>
      <c r="N309">
        <v>1</v>
      </c>
      <c r="O309">
        <v>1</v>
      </c>
      <c r="P309">
        <v>3</v>
      </c>
      <c r="Q309">
        <v>4</v>
      </c>
      <c r="R309">
        <v>2</v>
      </c>
      <c r="S309">
        <v>4</v>
      </c>
      <c r="T309">
        <v>6</v>
      </c>
      <c r="U309">
        <v>6</v>
      </c>
      <c r="V309">
        <v>4</v>
      </c>
      <c r="W309">
        <v>4</v>
      </c>
      <c r="X309">
        <v>6</v>
      </c>
      <c r="Y309">
        <v>10</v>
      </c>
    </row>
    <row r="310" spans="1:25" hidden="1" x14ac:dyDescent="0.3">
      <c r="A310" s="1" t="s">
        <v>460</v>
      </c>
      <c r="B310" s="1" t="s">
        <v>450</v>
      </c>
      <c r="C310">
        <v>15</v>
      </c>
      <c r="D310">
        <v>2</v>
      </c>
      <c r="E310">
        <v>0</v>
      </c>
      <c r="F310">
        <v>2</v>
      </c>
      <c r="G310" s="1" t="s">
        <v>469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0</v>
      </c>
      <c r="O310">
        <v>0</v>
      </c>
      <c r="P310">
        <v>2</v>
      </c>
      <c r="Q310">
        <v>2</v>
      </c>
      <c r="R310">
        <v>1</v>
      </c>
      <c r="S310">
        <v>0</v>
      </c>
      <c r="T310">
        <v>1</v>
      </c>
      <c r="U310">
        <v>5</v>
      </c>
      <c r="V310">
        <v>6</v>
      </c>
      <c r="W310">
        <v>6</v>
      </c>
      <c r="X310">
        <v>5</v>
      </c>
      <c r="Y310">
        <v>11</v>
      </c>
    </row>
    <row r="311" spans="1:25" hidden="1" x14ac:dyDescent="0.3">
      <c r="A311" s="1" t="s">
        <v>453</v>
      </c>
      <c r="B311" s="1" t="s">
        <v>458</v>
      </c>
      <c r="C311">
        <v>15</v>
      </c>
      <c r="D311">
        <v>2</v>
      </c>
      <c r="E311">
        <v>1</v>
      </c>
      <c r="F311">
        <v>3</v>
      </c>
      <c r="G311" s="1" t="s">
        <v>468</v>
      </c>
      <c r="H311">
        <v>1</v>
      </c>
      <c r="I311">
        <v>1</v>
      </c>
      <c r="J311">
        <v>1</v>
      </c>
      <c r="K311">
        <v>1</v>
      </c>
      <c r="L311">
        <v>2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3</v>
      </c>
      <c r="S311">
        <v>1</v>
      </c>
      <c r="T311">
        <v>4</v>
      </c>
      <c r="U311">
        <v>4</v>
      </c>
      <c r="V311">
        <v>5</v>
      </c>
      <c r="W311">
        <v>5</v>
      </c>
      <c r="X311">
        <v>4</v>
      </c>
      <c r="Y311">
        <v>9</v>
      </c>
    </row>
    <row r="312" spans="1:25" hidden="1" x14ac:dyDescent="0.3">
      <c r="A312" s="1" t="s">
        <v>455</v>
      </c>
      <c r="B312" s="1" t="s">
        <v>451</v>
      </c>
      <c r="C312">
        <v>15</v>
      </c>
      <c r="D312">
        <v>0</v>
      </c>
      <c r="E312">
        <v>1</v>
      </c>
      <c r="F312">
        <v>1</v>
      </c>
      <c r="G312" s="1" t="s">
        <v>469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10</v>
      </c>
      <c r="V312">
        <v>8</v>
      </c>
      <c r="W312">
        <v>8</v>
      </c>
      <c r="X312">
        <v>10</v>
      </c>
      <c r="Y312">
        <v>18</v>
      </c>
    </row>
    <row r="313" spans="1:25" x14ac:dyDescent="0.3">
      <c r="A313" s="1" t="s">
        <v>463</v>
      </c>
      <c r="B313" s="1" t="s">
        <v>452</v>
      </c>
      <c r="C313">
        <v>15</v>
      </c>
      <c r="D313">
        <v>0</v>
      </c>
      <c r="E313">
        <v>1</v>
      </c>
      <c r="F313">
        <v>1</v>
      </c>
      <c r="G313" s="1" t="s">
        <v>469</v>
      </c>
      <c r="H313">
        <v>0</v>
      </c>
      <c r="I313">
        <v>1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5" hidden="1" x14ac:dyDescent="0.3">
      <c r="A314" s="1" t="s">
        <v>462</v>
      </c>
      <c r="B314" s="1" t="s">
        <v>464</v>
      </c>
      <c r="C314">
        <v>15</v>
      </c>
      <c r="D314">
        <v>0</v>
      </c>
      <c r="E314">
        <v>0</v>
      </c>
      <c r="F314">
        <v>0</v>
      </c>
      <c r="G314" s="1" t="s">
        <v>469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1</v>
      </c>
      <c r="T314">
        <v>3</v>
      </c>
      <c r="U314">
        <v>2</v>
      </c>
      <c r="V314">
        <v>4</v>
      </c>
      <c r="W314">
        <v>4</v>
      </c>
      <c r="X314">
        <v>2</v>
      </c>
      <c r="Y314">
        <v>6</v>
      </c>
    </row>
    <row r="315" spans="1:25" hidden="1" x14ac:dyDescent="0.3">
      <c r="A315" s="1" t="s">
        <v>456</v>
      </c>
      <c r="B315" s="1" t="s">
        <v>466</v>
      </c>
      <c r="C315">
        <v>15</v>
      </c>
      <c r="D315">
        <v>2</v>
      </c>
      <c r="E315">
        <v>0</v>
      </c>
      <c r="F315">
        <v>2</v>
      </c>
      <c r="G315" s="1" t="s">
        <v>469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</v>
      </c>
      <c r="N315">
        <v>0</v>
      </c>
      <c r="O315">
        <v>0</v>
      </c>
      <c r="P315">
        <v>2</v>
      </c>
      <c r="Q315">
        <v>2</v>
      </c>
      <c r="R315">
        <v>2</v>
      </c>
      <c r="S315">
        <v>3</v>
      </c>
      <c r="T315">
        <v>5</v>
      </c>
      <c r="U315">
        <v>4</v>
      </c>
      <c r="V315">
        <v>3</v>
      </c>
      <c r="W315">
        <v>3</v>
      </c>
      <c r="X315">
        <v>4</v>
      </c>
      <c r="Y315">
        <v>7</v>
      </c>
    </row>
    <row r="316" spans="1:25" hidden="1" x14ac:dyDescent="0.3">
      <c r="A316" s="1" t="s">
        <v>461</v>
      </c>
      <c r="B316" s="1" t="s">
        <v>459</v>
      </c>
      <c r="C316">
        <v>15</v>
      </c>
      <c r="D316">
        <v>1</v>
      </c>
      <c r="E316">
        <v>1</v>
      </c>
      <c r="F316">
        <v>2</v>
      </c>
      <c r="G316" s="1" t="s">
        <v>468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2</v>
      </c>
      <c r="V316">
        <v>9</v>
      </c>
      <c r="W316">
        <v>9</v>
      </c>
      <c r="X316">
        <v>2</v>
      </c>
      <c r="Y316">
        <v>11</v>
      </c>
    </row>
    <row r="317" spans="1:25" hidden="1" x14ac:dyDescent="0.3">
      <c r="A317" s="1" t="s">
        <v>467</v>
      </c>
      <c r="B317" s="1" t="s">
        <v>458</v>
      </c>
      <c r="C317">
        <v>16</v>
      </c>
      <c r="D317">
        <v>3</v>
      </c>
      <c r="E317">
        <v>1</v>
      </c>
      <c r="F317">
        <v>4</v>
      </c>
      <c r="G317" s="1" t="s">
        <v>468</v>
      </c>
      <c r="H317">
        <v>2</v>
      </c>
      <c r="I317">
        <v>0</v>
      </c>
      <c r="J317">
        <v>0</v>
      </c>
      <c r="K317">
        <v>2</v>
      </c>
      <c r="L317">
        <v>2</v>
      </c>
      <c r="M317">
        <v>1</v>
      </c>
      <c r="N317">
        <v>1</v>
      </c>
      <c r="O317">
        <v>1</v>
      </c>
      <c r="P317">
        <v>1</v>
      </c>
      <c r="Q317">
        <v>2</v>
      </c>
      <c r="R317">
        <v>0</v>
      </c>
      <c r="S317">
        <v>1</v>
      </c>
      <c r="T317">
        <v>1</v>
      </c>
      <c r="U317">
        <v>6</v>
      </c>
      <c r="V317">
        <v>8</v>
      </c>
      <c r="W317">
        <v>8</v>
      </c>
      <c r="X317">
        <v>6</v>
      </c>
      <c r="Y317">
        <v>14</v>
      </c>
    </row>
    <row r="318" spans="1:25" hidden="1" x14ac:dyDescent="0.3">
      <c r="A318" s="1" t="s">
        <v>465</v>
      </c>
      <c r="B318" s="1" t="s">
        <v>463</v>
      </c>
      <c r="C318">
        <v>16</v>
      </c>
      <c r="D318">
        <v>1</v>
      </c>
      <c r="E318">
        <v>0</v>
      </c>
      <c r="F318">
        <v>1</v>
      </c>
      <c r="G318" s="1" t="s">
        <v>469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1</v>
      </c>
      <c r="S318">
        <v>1</v>
      </c>
      <c r="T318">
        <v>2</v>
      </c>
      <c r="U318">
        <v>10</v>
      </c>
      <c r="V318">
        <v>6</v>
      </c>
      <c r="W318">
        <v>6</v>
      </c>
      <c r="X318">
        <v>10</v>
      </c>
      <c r="Y318">
        <v>16</v>
      </c>
    </row>
    <row r="319" spans="1:25" hidden="1" x14ac:dyDescent="0.3">
      <c r="A319" s="1" t="s">
        <v>451</v>
      </c>
      <c r="B319" s="1" t="s">
        <v>461</v>
      </c>
      <c r="C319">
        <v>16</v>
      </c>
      <c r="D319">
        <v>2</v>
      </c>
      <c r="E319">
        <v>2</v>
      </c>
      <c r="F319">
        <v>4</v>
      </c>
      <c r="G319" s="1" t="s">
        <v>468</v>
      </c>
      <c r="H319">
        <v>2</v>
      </c>
      <c r="I319">
        <v>1</v>
      </c>
      <c r="J319">
        <v>1</v>
      </c>
      <c r="K319">
        <v>2</v>
      </c>
      <c r="L319">
        <v>3</v>
      </c>
      <c r="M319">
        <v>0</v>
      </c>
      <c r="N319">
        <v>1</v>
      </c>
      <c r="O319">
        <v>1</v>
      </c>
      <c r="P319">
        <v>0</v>
      </c>
      <c r="Q319">
        <v>1</v>
      </c>
      <c r="R319">
        <v>1</v>
      </c>
      <c r="S319">
        <v>1</v>
      </c>
      <c r="T319">
        <v>2</v>
      </c>
      <c r="U319">
        <v>5</v>
      </c>
      <c r="V319">
        <v>3</v>
      </c>
      <c r="W319">
        <v>3</v>
      </c>
      <c r="X319">
        <v>5</v>
      </c>
      <c r="Y319">
        <v>8</v>
      </c>
    </row>
    <row r="320" spans="1:25" hidden="1" x14ac:dyDescent="0.3">
      <c r="A320" s="1" t="s">
        <v>459</v>
      </c>
      <c r="B320" s="1" t="s">
        <v>457</v>
      </c>
      <c r="C320">
        <v>16</v>
      </c>
      <c r="D320">
        <v>1</v>
      </c>
      <c r="E320">
        <v>2</v>
      </c>
      <c r="F320">
        <v>3</v>
      </c>
      <c r="G320" s="1" t="s">
        <v>468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2</v>
      </c>
      <c r="O320">
        <v>2</v>
      </c>
      <c r="P320">
        <v>1</v>
      </c>
      <c r="Q320">
        <v>3</v>
      </c>
      <c r="R320">
        <v>0</v>
      </c>
      <c r="S320">
        <v>2</v>
      </c>
      <c r="T320">
        <v>2</v>
      </c>
      <c r="U320">
        <v>3</v>
      </c>
      <c r="V320">
        <v>3</v>
      </c>
      <c r="W320">
        <v>3</v>
      </c>
      <c r="X320">
        <v>3</v>
      </c>
      <c r="Y320">
        <v>6</v>
      </c>
    </row>
    <row r="321" spans="1:25" hidden="1" x14ac:dyDescent="0.3">
      <c r="A321" s="1" t="s">
        <v>464</v>
      </c>
      <c r="B321" s="1" t="s">
        <v>466</v>
      </c>
      <c r="C321">
        <v>16</v>
      </c>
      <c r="D321">
        <v>1</v>
      </c>
      <c r="E321">
        <v>0</v>
      </c>
      <c r="F321">
        <v>1</v>
      </c>
      <c r="G321" s="1" t="s">
        <v>469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2</v>
      </c>
      <c r="S321">
        <v>0</v>
      </c>
      <c r="T321">
        <v>2</v>
      </c>
      <c r="U321">
        <v>5</v>
      </c>
      <c r="V321">
        <v>4</v>
      </c>
      <c r="W321">
        <v>4</v>
      </c>
      <c r="X321">
        <v>5</v>
      </c>
      <c r="Y321">
        <v>9</v>
      </c>
    </row>
    <row r="322" spans="1:25" hidden="1" x14ac:dyDescent="0.3">
      <c r="A322" s="1" t="s">
        <v>450</v>
      </c>
      <c r="B322" s="1" t="s">
        <v>462</v>
      </c>
      <c r="C322">
        <v>16</v>
      </c>
      <c r="D322">
        <v>2</v>
      </c>
      <c r="E322">
        <v>0</v>
      </c>
      <c r="F322">
        <v>2</v>
      </c>
      <c r="G322" s="1" t="s">
        <v>469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0</v>
      </c>
      <c r="T322">
        <v>1</v>
      </c>
      <c r="U322">
        <v>6</v>
      </c>
      <c r="V322">
        <v>8</v>
      </c>
      <c r="W322">
        <v>8</v>
      </c>
      <c r="X322">
        <v>6</v>
      </c>
      <c r="Y322">
        <v>14</v>
      </c>
    </row>
    <row r="323" spans="1:25" hidden="1" x14ac:dyDescent="0.3">
      <c r="A323" s="1" t="s">
        <v>452</v>
      </c>
      <c r="B323" s="1" t="s">
        <v>455</v>
      </c>
      <c r="C323">
        <v>16</v>
      </c>
      <c r="D323">
        <v>2</v>
      </c>
      <c r="E323">
        <v>0</v>
      </c>
      <c r="F323">
        <v>2</v>
      </c>
      <c r="G323" s="1" t="s">
        <v>469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0</v>
      </c>
      <c r="O323">
        <v>0</v>
      </c>
      <c r="P323">
        <v>2</v>
      </c>
      <c r="Q323">
        <v>2</v>
      </c>
      <c r="R323">
        <v>1</v>
      </c>
      <c r="S323">
        <v>1</v>
      </c>
      <c r="T323">
        <v>2</v>
      </c>
      <c r="U323">
        <v>6</v>
      </c>
      <c r="V323">
        <v>6</v>
      </c>
      <c r="W323">
        <v>6</v>
      </c>
      <c r="X323">
        <v>6</v>
      </c>
      <c r="Y323">
        <v>12</v>
      </c>
    </row>
    <row r="324" spans="1:25" hidden="1" x14ac:dyDescent="0.3">
      <c r="A324" s="1" t="s">
        <v>463</v>
      </c>
      <c r="B324" s="1" t="s">
        <v>464</v>
      </c>
      <c r="C324">
        <v>17</v>
      </c>
      <c r="D324">
        <v>1</v>
      </c>
      <c r="E324">
        <v>3</v>
      </c>
      <c r="F324">
        <v>4</v>
      </c>
      <c r="G324" s="1" t="s">
        <v>468</v>
      </c>
      <c r="H324">
        <v>0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2</v>
      </c>
      <c r="O324">
        <v>2</v>
      </c>
      <c r="P324">
        <v>1</v>
      </c>
      <c r="Q324">
        <v>3</v>
      </c>
      <c r="R324">
        <v>3</v>
      </c>
      <c r="S324">
        <v>0</v>
      </c>
      <c r="T324">
        <v>3</v>
      </c>
      <c r="U324">
        <v>4</v>
      </c>
      <c r="V324">
        <v>4</v>
      </c>
      <c r="W324">
        <v>4</v>
      </c>
      <c r="X324">
        <v>4</v>
      </c>
      <c r="Y324">
        <v>8</v>
      </c>
    </row>
    <row r="325" spans="1:25" hidden="1" x14ac:dyDescent="0.3">
      <c r="A325" s="1" t="s">
        <v>460</v>
      </c>
      <c r="B325" s="1" t="s">
        <v>456</v>
      </c>
      <c r="C325">
        <v>17</v>
      </c>
      <c r="D325">
        <v>2</v>
      </c>
      <c r="E325">
        <v>2</v>
      </c>
      <c r="F325">
        <v>4</v>
      </c>
      <c r="G325" s="1" t="s">
        <v>468</v>
      </c>
      <c r="H325">
        <v>1</v>
      </c>
      <c r="I325">
        <v>1</v>
      </c>
      <c r="J325">
        <v>1</v>
      </c>
      <c r="K325">
        <v>1</v>
      </c>
      <c r="L325">
        <v>2</v>
      </c>
      <c r="M325">
        <v>1</v>
      </c>
      <c r="N325">
        <v>1</v>
      </c>
      <c r="O325">
        <v>1</v>
      </c>
      <c r="P325">
        <v>1</v>
      </c>
      <c r="Q325">
        <v>2</v>
      </c>
      <c r="R325">
        <v>1</v>
      </c>
      <c r="S325">
        <v>4</v>
      </c>
      <c r="T325">
        <v>5</v>
      </c>
      <c r="U325">
        <v>4</v>
      </c>
      <c r="V325">
        <v>4</v>
      </c>
      <c r="W325">
        <v>4</v>
      </c>
      <c r="X325">
        <v>4</v>
      </c>
      <c r="Y325">
        <v>8</v>
      </c>
    </row>
    <row r="326" spans="1:25" hidden="1" x14ac:dyDescent="0.3">
      <c r="A326" s="1" t="s">
        <v>455</v>
      </c>
      <c r="B326" s="1" t="s">
        <v>465</v>
      </c>
      <c r="C326">
        <v>17</v>
      </c>
      <c r="D326">
        <v>4</v>
      </c>
      <c r="E326">
        <v>2</v>
      </c>
      <c r="F326">
        <v>6</v>
      </c>
      <c r="G326" s="1" t="s">
        <v>468</v>
      </c>
      <c r="H326">
        <v>2</v>
      </c>
      <c r="I326">
        <v>1</v>
      </c>
      <c r="J326">
        <v>1</v>
      </c>
      <c r="K326">
        <v>2</v>
      </c>
      <c r="L326">
        <v>3</v>
      </c>
      <c r="M326">
        <v>2</v>
      </c>
      <c r="N326">
        <v>1</v>
      </c>
      <c r="O326">
        <v>1</v>
      </c>
      <c r="P326">
        <v>2</v>
      </c>
      <c r="Q326">
        <v>3</v>
      </c>
      <c r="R326">
        <v>1</v>
      </c>
      <c r="S326">
        <v>1</v>
      </c>
      <c r="T326">
        <v>2</v>
      </c>
      <c r="U326">
        <v>4</v>
      </c>
      <c r="V326">
        <v>10</v>
      </c>
      <c r="W326">
        <v>10</v>
      </c>
      <c r="X326">
        <v>4</v>
      </c>
      <c r="Y326">
        <v>14</v>
      </c>
    </row>
    <row r="327" spans="1:25" hidden="1" x14ac:dyDescent="0.3">
      <c r="A327" s="1" t="s">
        <v>461</v>
      </c>
      <c r="B327" s="1" t="s">
        <v>453</v>
      </c>
      <c r="C327">
        <v>17</v>
      </c>
      <c r="D327">
        <v>2</v>
      </c>
      <c r="E327">
        <v>0</v>
      </c>
      <c r="F327">
        <v>2</v>
      </c>
      <c r="G327" s="1" t="s">
        <v>469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</v>
      </c>
      <c r="N327">
        <v>0</v>
      </c>
      <c r="O327">
        <v>0</v>
      </c>
      <c r="P327">
        <v>2</v>
      </c>
      <c r="Q327">
        <v>2</v>
      </c>
      <c r="R327">
        <v>2</v>
      </c>
      <c r="S327">
        <v>2</v>
      </c>
      <c r="T327">
        <v>4</v>
      </c>
      <c r="U327">
        <v>3</v>
      </c>
      <c r="V327">
        <v>7</v>
      </c>
      <c r="W327">
        <v>7</v>
      </c>
      <c r="X327">
        <v>3</v>
      </c>
      <c r="Y327">
        <v>10</v>
      </c>
    </row>
    <row r="328" spans="1:25" hidden="1" x14ac:dyDescent="0.3">
      <c r="A328" s="1" t="s">
        <v>451</v>
      </c>
      <c r="B328" s="1" t="s">
        <v>459</v>
      </c>
      <c r="C328">
        <v>17</v>
      </c>
      <c r="D328">
        <v>5</v>
      </c>
      <c r="E328">
        <v>3</v>
      </c>
      <c r="F328">
        <v>8</v>
      </c>
      <c r="G328" s="1" t="s">
        <v>468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4</v>
      </c>
      <c r="N328">
        <v>3</v>
      </c>
      <c r="O328">
        <v>3</v>
      </c>
      <c r="P328">
        <v>4</v>
      </c>
      <c r="Q328">
        <v>7</v>
      </c>
      <c r="R328">
        <v>0</v>
      </c>
      <c r="S328">
        <v>2</v>
      </c>
      <c r="T328">
        <v>2</v>
      </c>
      <c r="U328">
        <v>2</v>
      </c>
      <c r="V328">
        <v>7</v>
      </c>
      <c r="W328">
        <v>7</v>
      </c>
      <c r="X328">
        <v>2</v>
      </c>
      <c r="Y328">
        <v>9</v>
      </c>
    </row>
    <row r="329" spans="1:25" hidden="1" x14ac:dyDescent="0.3">
      <c r="A329" s="1" t="s">
        <v>452</v>
      </c>
      <c r="B329" s="1" t="s">
        <v>467</v>
      </c>
      <c r="C329">
        <v>17</v>
      </c>
      <c r="D329">
        <v>2</v>
      </c>
      <c r="E329">
        <v>1</v>
      </c>
      <c r="F329">
        <v>3</v>
      </c>
      <c r="G329" s="1" t="s">
        <v>468</v>
      </c>
      <c r="H329">
        <v>1</v>
      </c>
      <c r="I329">
        <v>1</v>
      </c>
      <c r="J329">
        <v>1</v>
      </c>
      <c r="K329">
        <v>1</v>
      </c>
      <c r="L329">
        <v>2</v>
      </c>
      <c r="M329">
        <v>1</v>
      </c>
      <c r="N329">
        <v>0</v>
      </c>
      <c r="O329">
        <v>0</v>
      </c>
      <c r="P329">
        <v>1</v>
      </c>
      <c r="Q329">
        <v>1</v>
      </c>
      <c r="R329">
        <v>1</v>
      </c>
      <c r="S329">
        <v>2</v>
      </c>
      <c r="T329">
        <v>3</v>
      </c>
      <c r="U329">
        <v>4</v>
      </c>
      <c r="V329">
        <v>11</v>
      </c>
      <c r="W329">
        <v>11</v>
      </c>
      <c r="X329">
        <v>4</v>
      </c>
      <c r="Y329">
        <v>15</v>
      </c>
    </row>
    <row r="330" spans="1:25" hidden="1" x14ac:dyDescent="0.3">
      <c r="A330" s="1" t="s">
        <v>466</v>
      </c>
      <c r="B330" s="1" t="s">
        <v>450</v>
      </c>
      <c r="C330">
        <v>17</v>
      </c>
      <c r="D330">
        <v>0</v>
      </c>
      <c r="E330">
        <v>2</v>
      </c>
      <c r="F330">
        <v>2</v>
      </c>
      <c r="G330" s="1" t="s">
        <v>469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</v>
      </c>
      <c r="O330">
        <v>2</v>
      </c>
      <c r="P330">
        <v>0</v>
      </c>
      <c r="Q330">
        <v>2</v>
      </c>
      <c r="R330">
        <v>0</v>
      </c>
      <c r="S330">
        <v>1</v>
      </c>
      <c r="T330">
        <v>1</v>
      </c>
      <c r="U330">
        <v>4</v>
      </c>
      <c r="V330">
        <v>5</v>
      </c>
      <c r="W330">
        <v>5</v>
      </c>
      <c r="X330">
        <v>4</v>
      </c>
      <c r="Y330">
        <v>9</v>
      </c>
    </row>
    <row r="331" spans="1:25" hidden="1" x14ac:dyDescent="0.3">
      <c r="A331" s="1" t="s">
        <v>462</v>
      </c>
      <c r="B331" s="1" t="s">
        <v>454</v>
      </c>
      <c r="C331">
        <v>17</v>
      </c>
      <c r="D331">
        <v>1</v>
      </c>
      <c r="E331">
        <v>3</v>
      </c>
      <c r="F331">
        <v>4</v>
      </c>
      <c r="G331" s="1" t="s">
        <v>468</v>
      </c>
      <c r="H331">
        <v>0</v>
      </c>
      <c r="I331">
        <v>1</v>
      </c>
      <c r="J331">
        <v>1</v>
      </c>
      <c r="K331">
        <v>0</v>
      </c>
      <c r="L331">
        <v>1</v>
      </c>
      <c r="M331">
        <v>1</v>
      </c>
      <c r="N331">
        <v>2</v>
      </c>
      <c r="O331">
        <v>2</v>
      </c>
      <c r="P331">
        <v>1</v>
      </c>
      <c r="Q331">
        <v>3</v>
      </c>
      <c r="R331">
        <v>1</v>
      </c>
      <c r="S331">
        <v>2</v>
      </c>
      <c r="T331">
        <v>3</v>
      </c>
      <c r="U331">
        <v>3</v>
      </c>
      <c r="V331">
        <v>2</v>
      </c>
      <c r="W331">
        <v>2</v>
      </c>
      <c r="X331">
        <v>3</v>
      </c>
      <c r="Y331">
        <v>5</v>
      </c>
    </row>
    <row r="332" spans="1:25" hidden="1" x14ac:dyDescent="0.3">
      <c r="A332" s="1" t="s">
        <v>458</v>
      </c>
      <c r="B332" s="1" t="s">
        <v>457</v>
      </c>
      <c r="C332">
        <v>17</v>
      </c>
      <c r="D332">
        <v>4</v>
      </c>
      <c r="E332">
        <v>2</v>
      </c>
      <c r="F332">
        <v>6</v>
      </c>
      <c r="G332" s="1" t="s">
        <v>468</v>
      </c>
      <c r="H332">
        <v>3</v>
      </c>
      <c r="I332">
        <v>2</v>
      </c>
      <c r="J332">
        <v>2</v>
      </c>
      <c r="K332">
        <v>3</v>
      </c>
      <c r="L332">
        <v>5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2</v>
      </c>
      <c r="S332">
        <v>1</v>
      </c>
      <c r="T332">
        <v>3</v>
      </c>
      <c r="U332">
        <v>5</v>
      </c>
      <c r="V332">
        <v>4</v>
      </c>
      <c r="W332">
        <v>4</v>
      </c>
      <c r="X332">
        <v>5</v>
      </c>
      <c r="Y332">
        <v>9</v>
      </c>
    </row>
    <row r="333" spans="1:25" hidden="1" x14ac:dyDescent="0.3">
      <c r="A333" s="1" t="s">
        <v>457</v>
      </c>
      <c r="B333" s="1" t="s">
        <v>451</v>
      </c>
      <c r="C333">
        <v>18</v>
      </c>
      <c r="D333">
        <v>2</v>
      </c>
      <c r="E333">
        <v>1</v>
      </c>
      <c r="F333">
        <v>3</v>
      </c>
      <c r="G333" s="1" t="s">
        <v>468</v>
      </c>
      <c r="H333">
        <v>1</v>
      </c>
      <c r="I333">
        <v>1</v>
      </c>
      <c r="J333">
        <v>1</v>
      </c>
      <c r="K333">
        <v>1</v>
      </c>
      <c r="L333">
        <v>2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2</v>
      </c>
      <c r="S333">
        <v>2</v>
      </c>
      <c r="T333">
        <v>4</v>
      </c>
      <c r="U333">
        <v>3</v>
      </c>
      <c r="V333">
        <v>4</v>
      </c>
      <c r="W333">
        <v>4</v>
      </c>
      <c r="X333">
        <v>3</v>
      </c>
      <c r="Y333">
        <v>7</v>
      </c>
    </row>
    <row r="334" spans="1:25" hidden="1" x14ac:dyDescent="0.3">
      <c r="A334" s="1" t="s">
        <v>460</v>
      </c>
      <c r="B334" s="1" t="s">
        <v>462</v>
      </c>
      <c r="C334">
        <v>18</v>
      </c>
      <c r="D334">
        <v>2</v>
      </c>
      <c r="E334">
        <v>0</v>
      </c>
      <c r="F334">
        <v>2</v>
      </c>
      <c r="G334" s="1" t="s">
        <v>469</v>
      </c>
      <c r="H334">
        <v>2</v>
      </c>
      <c r="I334">
        <v>0</v>
      </c>
      <c r="J334">
        <v>0</v>
      </c>
      <c r="K334">
        <v>2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1</v>
      </c>
      <c r="T334">
        <v>3</v>
      </c>
      <c r="U334">
        <v>0</v>
      </c>
      <c r="V334">
        <v>3</v>
      </c>
      <c r="W334">
        <v>3</v>
      </c>
      <c r="X334">
        <v>0</v>
      </c>
      <c r="Y334">
        <v>3</v>
      </c>
    </row>
    <row r="335" spans="1:25" hidden="1" x14ac:dyDescent="0.3">
      <c r="A335" s="1" t="s">
        <v>453</v>
      </c>
      <c r="B335" s="1" t="s">
        <v>452</v>
      </c>
      <c r="C335">
        <v>18</v>
      </c>
      <c r="D335">
        <v>1</v>
      </c>
      <c r="E335">
        <v>0</v>
      </c>
      <c r="F335">
        <v>1</v>
      </c>
      <c r="G335" s="1" t="s">
        <v>469</v>
      </c>
      <c r="H335">
        <v>1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</v>
      </c>
      <c r="T335">
        <v>4</v>
      </c>
      <c r="U335">
        <v>4</v>
      </c>
      <c r="V335">
        <v>2</v>
      </c>
      <c r="W335">
        <v>2</v>
      </c>
      <c r="X335">
        <v>4</v>
      </c>
      <c r="Y335">
        <v>6</v>
      </c>
    </row>
    <row r="336" spans="1:25" hidden="1" x14ac:dyDescent="0.3">
      <c r="A336" s="1" t="s">
        <v>465</v>
      </c>
      <c r="B336" s="1" t="s">
        <v>461</v>
      </c>
      <c r="C336">
        <v>18</v>
      </c>
      <c r="D336">
        <v>1</v>
      </c>
      <c r="E336">
        <v>0</v>
      </c>
      <c r="F336">
        <v>1</v>
      </c>
      <c r="G336" s="1" t="s">
        <v>469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2</v>
      </c>
      <c r="T336">
        <v>3</v>
      </c>
      <c r="U336">
        <v>5</v>
      </c>
      <c r="V336">
        <v>3</v>
      </c>
      <c r="W336">
        <v>3</v>
      </c>
      <c r="X336">
        <v>5</v>
      </c>
      <c r="Y336">
        <v>8</v>
      </c>
    </row>
    <row r="337" spans="1:25" hidden="1" x14ac:dyDescent="0.3">
      <c r="A337" s="1" t="s">
        <v>456</v>
      </c>
      <c r="B337" s="1" t="s">
        <v>450</v>
      </c>
      <c r="C337">
        <v>18</v>
      </c>
      <c r="D337">
        <v>1</v>
      </c>
      <c r="E337">
        <v>1</v>
      </c>
      <c r="F337">
        <v>2</v>
      </c>
      <c r="G337" s="1" t="s">
        <v>468</v>
      </c>
      <c r="H337">
        <v>0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2</v>
      </c>
      <c r="U337">
        <v>7</v>
      </c>
      <c r="V337">
        <v>5</v>
      </c>
      <c r="W337">
        <v>5</v>
      </c>
      <c r="X337">
        <v>7</v>
      </c>
      <c r="Y337">
        <v>12</v>
      </c>
    </row>
    <row r="338" spans="1:25" hidden="1" x14ac:dyDescent="0.3">
      <c r="A338" s="1" t="s">
        <v>467</v>
      </c>
      <c r="B338" s="1" t="s">
        <v>463</v>
      </c>
      <c r="C338">
        <v>18</v>
      </c>
      <c r="D338">
        <v>1</v>
      </c>
      <c r="E338">
        <v>1</v>
      </c>
      <c r="F338">
        <v>2</v>
      </c>
      <c r="G338" s="1" t="s">
        <v>468</v>
      </c>
      <c r="H338">
        <v>1</v>
      </c>
      <c r="I338">
        <v>1</v>
      </c>
      <c r="J338">
        <v>1</v>
      </c>
      <c r="K338">
        <v>1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2</v>
      </c>
      <c r="U338">
        <v>7</v>
      </c>
      <c r="V338">
        <v>3</v>
      </c>
      <c r="W338">
        <v>3</v>
      </c>
      <c r="X338">
        <v>7</v>
      </c>
      <c r="Y338">
        <v>10</v>
      </c>
    </row>
    <row r="339" spans="1:25" hidden="1" x14ac:dyDescent="0.3">
      <c r="A339" s="1" t="s">
        <v>459</v>
      </c>
      <c r="B339" s="1" t="s">
        <v>466</v>
      </c>
      <c r="C339">
        <v>18</v>
      </c>
      <c r="D339">
        <v>0</v>
      </c>
      <c r="E339">
        <v>2</v>
      </c>
      <c r="F339">
        <v>2</v>
      </c>
      <c r="G339" s="1" t="s">
        <v>469</v>
      </c>
      <c r="H339">
        <v>0</v>
      </c>
      <c r="I339">
        <v>1</v>
      </c>
      <c r="J339">
        <v>1</v>
      </c>
      <c r="K339">
        <v>0</v>
      </c>
      <c r="L339">
        <v>1</v>
      </c>
      <c r="M339">
        <v>0</v>
      </c>
      <c r="N339">
        <v>1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10</v>
      </c>
      <c r="V339">
        <v>2</v>
      </c>
      <c r="W339">
        <v>2</v>
      </c>
      <c r="X339">
        <v>10</v>
      </c>
      <c r="Y339">
        <v>12</v>
      </c>
    </row>
    <row r="340" spans="1:25" hidden="1" x14ac:dyDescent="0.3">
      <c r="A340" s="1" t="s">
        <v>455</v>
      </c>
      <c r="B340" s="1" t="s">
        <v>464</v>
      </c>
      <c r="C340">
        <v>18</v>
      </c>
      <c r="D340">
        <v>3</v>
      </c>
      <c r="E340">
        <v>1</v>
      </c>
      <c r="F340">
        <v>4</v>
      </c>
      <c r="G340" s="1" t="s">
        <v>468</v>
      </c>
      <c r="H340">
        <v>2</v>
      </c>
      <c r="I340">
        <v>1</v>
      </c>
      <c r="J340">
        <v>1</v>
      </c>
      <c r="K340">
        <v>2</v>
      </c>
      <c r="L340">
        <v>3</v>
      </c>
      <c r="M340">
        <v>1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8</v>
      </c>
      <c r="V340">
        <v>5</v>
      </c>
      <c r="W340">
        <v>5</v>
      </c>
      <c r="X340">
        <v>8</v>
      </c>
      <c r="Y340">
        <v>13</v>
      </c>
    </row>
    <row r="341" spans="1:25" hidden="1" x14ac:dyDescent="0.3">
      <c r="A341" s="1" t="s">
        <v>454</v>
      </c>
      <c r="B341" s="1" t="s">
        <v>458</v>
      </c>
      <c r="C341">
        <v>18</v>
      </c>
      <c r="D341">
        <v>0</v>
      </c>
      <c r="E341">
        <v>0</v>
      </c>
      <c r="F341">
        <v>0</v>
      </c>
      <c r="G341" s="1" t="s">
        <v>469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>
        <v>2</v>
      </c>
      <c r="U341">
        <v>6</v>
      </c>
      <c r="V341">
        <v>7</v>
      </c>
      <c r="W341">
        <v>7</v>
      </c>
      <c r="X341">
        <v>6</v>
      </c>
      <c r="Y341">
        <v>13</v>
      </c>
    </row>
    <row r="342" spans="1:25" hidden="1" x14ac:dyDescent="0.3">
      <c r="A342" s="1" t="s">
        <v>463</v>
      </c>
      <c r="B342" s="1" t="s">
        <v>462</v>
      </c>
      <c r="C342">
        <v>19</v>
      </c>
      <c r="D342">
        <v>0</v>
      </c>
      <c r="E342">
        <v>1</v>
      </c>
      <c r="F342">
        <v>1</v>
      </c>
      <c r="G342" s="1" t="s">
        <v>469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1</v>
      </c>
      <c r="R342">
        <v>2</v>
      </c>
      <c r="S342">
        <v>0</v>
      </c>
      <c r="T342">
        <v>2</v>
      </c>
      <c r="U342">
        <v>8</v>
      </c>
      <c r="V342">
        <v>4</v>
      </c>
      <c r="W342">
        <v>4</v>
      </c>
      <c r="X342">
        <v>8</v>
      </c>
      <c r="Y342">
        <v>12</v>
      </c>
    </row>
    <row r="343" spans="1:25" hidden="1" x14ac:dyDescent="0.3">
      <c r="A343" s="1" t="s">
        <v>452</v>
      </c>
      <c r="B343" s="1" t="s">
        <v>460</v>
      </c>
      <c r="C343">
        <v>19</v>
      </c>
      <c r="D343">
        <v>0</v>
      </c>
      <c r="E343">
        <v>4</v>
      </c>
      <c r="F343">
        <v>4</v>
      </c>
      <c r="G343" s="1" t="s">
        <v>469</v>
      </c>
      <c r="H343">
        <v>0</v>
      </c>
      <c r="I343">
        <v>2</v>
      </c>
      <c r="J343">
        <v>2</v>
      </c>
      <c r="K343">
        <v>0</v>
      </c>
      <c r="L343">
        <v>2</v>
      </c>
      <c r="M343">
        <v>0</v>
      </c>
      <c r="N343">
        <v>2</v>
      </c>
      <c r="O343">
        <v>2</v>
      </c>
      <c r="P343">
        <v>0</v>
      </c>
      <c r="Q343">
        <v>2</v>
      </c>
      <c r="R343">
        <v>0</v>
      </c>
      <c r="S343">
        <v>2</v>
      </c>
      <c r="T343">
        <v>2</v>
      </c>
      <c r="U343">
        <v>7</v>
      </c>
      <c r="V343">
        <v>8</v>
      </c>
      <c r="W343">
        <v>8</v>
      </c>
      <c r="X343">
        <v>7</v>
      </c>
      <c r="Y343">
        <v>15</v>
      </c>
    </row>
    <row r="344" spans="1:25" hidden="1" x14ac:dyDescent="0.3">
      <c r="A344" s="1" t="s">
        <v>465</v>
      </c>
      <c r="B344" s="1" t="s">
        <v>453</v>
      </c>
      <c r="C344">
        <v>19</v>
      </c>
      <c r="D344">
        <v>3</v>
      </c>
      <c r="E344">
        <v>1</v>
      </c>
      <c r="F344">
        <v>4</v>
      </c>
      <c r="G344" s="1" t="s">
        <v>468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2</v>
      </c>
      <c r="N344">
        <v>1</v>
      </c>
      <c r="O344">
        <v>1</v>
      </c>
      <c r="P344">
        <v>2</v>
      </c>
      <c r="Q344">
        <v>3</v>
      </c>
      <c r="R344">
        <v>0</v>
      </c>
      <c r="S344">
        <v>2</v>
      </c>
      <c r="T344">
        <v>2</v>
      </c>
      <c r="U344">
        <v>5</v>
      </c>
      <c r="V344">
        <v>2</v>
      </c>
      <c r="W344">
        <v>2</v>
      </c>
      <c r="X344">
        <v>5</v>
      </c>
      <c r="Y344">
        <v>7</v>
      </c>
    </row>
    <row r="345" spans="1:25" hidden="1" x14ac:dyDescent="0.3">
      <c r="A345" s="1" t="s">
        <v>464</v>
      </c>
      <c r="B345" s="1" t="s">
        <v>457</v>
      </c>
      <c r="C345">
        <v>19</v>
      </c>
      <c r="D345">
        <v>1</v>
      </c>
      <c r="E345">
        <v>0</v>
      </c>
      <c r="F345">
        <v>1</v>
      </c>
      <c r="G345" s="1" t="s">
        <v>469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1</v>
      </c>
      <c r="T345">
        <v>2</v>
      </c>
      <c r="U345">
        <v>7</v>
      </c>
      <c r="V345">
        <v>5</v>
      </c>
      <c r="W345">
        <v>5</v>
      </c>
      <c r="X345">
        <v>7</v>
      </c>
      <c r="Y345">
        <v>12</v>
      </c>
    </row>
    <row r="346" spans="1:25" hidden="1" x14ac:dyDescent="0.3">
      <c r="A346" s="1" t="s">
        <v>450</v>
      </c>
      <c r="B346" s="1" t="s">
        <v>459</v>
      </c>
      <c r="C346">
        <v>19</v>
      </c>
      <c r="D346">
        <v>3</v>
      </c>
      <c r="E346">
        <v>0</v>
      </c>
      <c r="F346">
        <v>3</v>
      </c>
      <c r="G346" s="1" t="s">
        <v>469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2</v>
      </c>
      <c r="N346">
        <v>0</v>
      </c>
      <c r="O346">
        <v>0</v>
      </c>
      <c r="P346">
        <v>2</v>
      </c>
      <c r="Q346">
        <v>2</v>
      </c>
      <c r="R346">
        <v>2</v>
      </c>
      <c r="S346">
        <v>0</v>
      </c>
      <c r="T346">
        <v>2</v>
      </c>
      <c r="U346">
        <v>5</v>
      </c>
      <c r="V346">
        <v>8</v>
      </c>
      <c r="W346">
        <v>8</v>
      </c>
      <c r="X346">
        <v>5</v>
      </c>
      <c r="Y346">
        <v>13</v>
      </c>
    </row>
    <row r="347" spans="1:25" hidden="1" x14ac:dyDescent="0.3">
      <c r="A347" s="1" t="s">
        <v>461</v>
      </c>
      <c r="B347" s="1" t="s">
        <v>467</v>
      </c>
      <c r="C347">
        <v>19</v>
      </c>
      <c r="D347">
        <v>2</v>
      </c>
      <c r="E347">
        <v>1</v>
      </c>
      <c r="F347">
        <v>3</v>
      </c>
      <c r="G347" s="1" t="s">
        <v>468</v>
      </c>
      <c r="H347">
        <v>1</v>
      </c>
      <c r="I347">
        <v>1</v>
      </c>
      <c r="J347">
        <v>1</v>
      </c>
      <c r="K347">
        <v>1</v>
      </c>
      <c r="L347">
        <v>2</v>
      </c>
      <c r="M347">
        <v>1</v>
      </c>
      <c r="N347">
        <v>0</v>
      </c>
      <c r="O347">
        <v>0</v>
      </c>
      <c r="P347">
        <v>1</v>
      </c>
      <c r="Q347">
        <v>1</v>
      </c>
      <c r="R347">
        <v>1</v>
      </c>
      <c r="S347">
        <v>4</v>
      </c>
      <c r="T347">
        <v>5</v>
      </c>
      <c r="U347">
        <v>2</v>
      </c>
      <c r="V347">
        <v>1</v>
      </c>
      <c r="W347">
        <v>1</v>
      </c>
      <c r="X347">
        <v>2</v>
      </c>
      <c r="Y347">
        <v>3</v>
      </c>
    </row>
    <row r="348" spans="1:25" hidden="1" x14ac:dyDescent="0.3">
      <c r="A348" s="1" t="s">
        <v>458</v>
      </c>
      <c r="B348" s="1" t="s">
        <v>456</v>
      </c>
      <c r="C348">
        <v>19</v>
      </c>
      <c r="D348">
        <v>0</v>
      </c>
      <c r="E348">
        <v>2</v>
      </c>
      <c r="F348">
        <v>2</v>
      </c>
      <c r="G348" s="1" t="s">
        <v>469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</v>
      </c>
      <c r="O348">
        <v>2</v>
      </c>
      <c r="P348">
        <v>0</v>
      </c>
      <c r="Q348">
        <v>2</v>
      </c>
      <c r="R348">
        <v>0</v>
      </c>
      <c r="S348">
        <v>1</v>
      </c>
      <c r="T348">
        <v>1</v>
      </c>
      <c r="U348">
        <v>7</v>
      </c>
      <c r="V348">
        <v>5</v>
      </c>
      <c r="W348">
        <v>5</v>
      </c>
      <c r="X348">
        <v>7</v>
      </c>
      <c r="Y348">
        <v>12</v>
      </c>
    </row>
    <row r="349" spans="1:25" hidden="1" x14ac:dyDescent="0.3">
      <c r="A349" s="1" t="s">
        <v>455</v>
      </c>
      <c r="B349" s="1" t="s">
        <v>454</v>
      </c>
      <c r="C349">
        <v>19</v>
      </c>
      <c r="D349">
        <v>0</v>
      </c>
      <c r="E349">
        <v>3</v>
      </c>
      <c r="F349">
        <v>3</v>
      </c>
      <c r="G349" s="1" t="s">
        <v>469</v>
      </c>
      <c r="H349">
        <v>0</v>
      </c>
      <c r="I349">
        <v>1</v>
      </c>
      <c r="J349">
        <v>1</v>
      </c>
      <c r="K349">
        <v>0</v>
      </c>
      <c r="L349">
        <v>1</v>
      </c>
      <c r="M349">
        <v>0</v>
      </c>
      <c r="N349">
        <v>2</v>
      </c>
      <c r="O349">
        <v>2</v>
      </c>
      <c r="P349">
        <v>0</v>
      </c>
      <c r="Q349">
        <v>2</v>
      </c>
      <c r="R349">
        <v>0</v>
      </c>
      <c r="S349">
        <v>2</v>
      </c>
      <c r="T349">
        <v>2</v>
      </c>
      <c r="U349">
        <v>5</v>
      </c>
      <c r="V349">
        <v>4</v>
      </c>
      <c r="W349">
        <v>4</v>
      </c>
      <c r="X349">
        <v>5</v>
      </c>
      <c r="Y349">
        <v>9</v>
      </c>
    </row>
    <row r="350" spans="1:25" hidden="1" x14ac:dyDescent="0.3">
      <c r="A350" s="1" t="s">
        <v>466</v>
      </c>
      <c r="B350" s="1" t="s">
        <v>451</v>
      </c>
      <c r="C350">
        <v>19</v>
      </c>
      <c r="D350">
        <v>3</v>
      </c>
      <c r="E350">
        <v>1</v>
      </c>
      <c r="F350">
        <v>4</v>
      </c>
      <c r="G350" s="1" t="s">
        <v>468</v>
      </c>
      <c r="H350">
        <v>0</v>
      </c>
      <c r="I350">
        <v>1</v>
      </c>
      <c r="J350">
        <v>1</v>
      </c>
      <c r="K350">
        <v>0</v>
      </c>
      <c r="L350">
        <v>1</v>
      </c>
      <c r="M350">
        <v>3</v>
      </c>
      <c r="N350">
        <v>0</v>
      </c>
      <c r="O350">
        <v>0</v>
      </c>
      <c r="P350">
        <v>3</v>
      </c>
      <c r="Q350">
        <v>3</v>
      </c>
      <c r="R350">
        <v>0</v>
      </c>
      <c r="S350">
        <v>1</v>
      </c>
      <c r="T350">
        <v>1</v>
      </c>
      <c r="U350">
        <v>5</v>
      </c>
      <c r="V350">
        <v>5</v>
      </c>
      <c r="W350">
        <v>5</v>
      </c>
      <c r="X350">
        <v>5</v>
      </c>
      <c r="Y350">
        <v>10</v>
      </c>
    </row>
    <row r="351" spans="1:25" hidden="1" x14ac:dyDescent="0.3">
      <c r="A351" s="1" t="s">
        <v>467</v>
      </c>
      <c r="B351" s="1" t="s">
        <v>466</v>
      </c>
      <c r="C351">
        <v>20</v>
      </c>
      <c r="D351">
        <v>5</v>
      </c>
      <c r="E351">
        <v>2</v>
      </c>
      <c r="F351">
        <v>7</v>
      </c>
      <c r="G351" s="1" t="s">
        <v>468</v>
      </c>
      <c r="H351">
        <v>2</v>
      </c>
      <c r="I351">
        <v>1</v>
      </c>
      <c r="J351">
        <v>1</v>
      </c>
      <c r="K351">
        <v>2</v>
      </c>
      <c r="L351">
        <v>3</v>
      </c>
      <c r="M351">
        <v>3</v>
      </c>
      <c r="N351">
        <v>1</v>
      </c>
      <c r="O351">
        <v>1</v>
      </c>
      <c r="P351">
        <v>3</v>
      </c>
      <c r="Q351">
        <v>4</v>
      </c>
      <c r="R351">
        <v>1</v>
      </c>
      <c r="S351">
        <v>1</v>
      </c>
      <c r="T351">
        <v>2</v>
      </c>
      <c r="U351">
        <v>3</v>
      </c>
      <c r="V351">
        <v>9</v>
      </c>
      <c r="W351">
        <v>9</v>
      </c>
      <c r="X351">
        <v>3</v>
      </c>
      <c r="Y351">
        <v>12</v>
      </c>
    </row>
    <row r="352" spans="1:25" hidden="1" x14ac:dyDescent="0.3">
      <c r="A352" s="1" t="s">
        <v>463</v>
      </c>
      <c r="B352" s="1" t="s">
        <v>456</v>
      </c>
      <c r="C352">
        <v>20</v>
      </c>
      <c r="D352">
        <v>2</v>
      </c>
      <c r="E352">
        <v>2</v>
      </c>
      <c r="F352">
        <v>4</v>
      </c>
      <c r="G352" s="1" t="s">
        <v>468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2</v>
      </c>
      <c r="O352">
        <v>2</v>
      </c>
      <c r="P352">
        <v>2</v>
      </c>
      <c r="Q352">
        <v>4</v>
      </c>
      <c r="R352">
        <v>0</v>
      </c>
      <c r="S352">
        <v>3</v>
      </c>
      <c r="T352">
        <v>3</v>
      </c>
      <c r="U352">
        <v>4</v>
      </c>
      <c r="V352">
        <v>4</v>
      </c>
      <c r="W352">
        <v>4</v>
      </c>
      <c r="X352">
        <v>4</v>
      </c>
      <c r="Y352">
        <v>8</v>
      </c>
    </row>
    <row r="353" spans="1:25" hidden="1" x14ac:dyDescent="0.3">
      <c r="A353" s="1" t="s">
        <v>459</v>
      </c>
      <c r="B353" s="1" t="s">
        <v>464</v>
      </c>
      <c r="C353">
        <v>20</v>
      </c>
      <c r="D353">
        <v>2</v>
      </c>
      <c r="E353">
        <v>2</v>
      </c>
      <c r="F353">
        <v>4</v>
      </c>
      <c r="G353" s="1" t="s">
        <v>468</v>
      </c>
      <c r="H353">
        <v>2</v>
      </c>
      <c r="I353">
        <v>1</v>
      </c>
      <c r="J353">
        <v>1</v>
      </c>
      <c r="K353">
        <v>2</v>
      </c>
      <c r="L353">
        <v>3</v>
      </c>
      <c r="M353">
        <v>0</v>
      </c>
      <c r="N353">
        <v>1</v>
      </c>
      <c r="O353">
        <v>1</v>
      </c>
      <c r="P353">
        <v>0</v>
      </c>
      <c r="Q353">
        <v>1</v>
      </c>
      <c r="R353">
        <v>0</v>
      </c>
      <c r="S353">
        <v>2</v>
      </c>
      <c r="T353">
        <v>2</v>
      </c>
      <c r="U353">
        <v>1</v>
      </c>
      <c r="V353">
        <v>4</v>
      </c>
      <c r="W353">
        <v>4</v>
      </c>
      <c r="X353">
        <v>1</v>
      </c>
      <c r="Y353">
        <v>5</v>
      </c>
    </row>
    <row r="354" spans="1:25" hidden="1" x14ac:dyDescent="0.3">
      <c r="A354" s="1" t="s">
        <v>451</v>
      </c>
      <c r="B354" s="1" t="s">
        <v>465</v>
      </c>
      <c r="C354">
        <v>20</v>
      </c>
      <c r="D354">
        <v>0</v>
      </c>
      <c r="E354">
        <v>2</v>
      </c>
      <c r="F354">
        <v>2</v>
      </c>
      <c r="G354" s="1" t="s">
        <v>469</v>
      </c>
      <c r="H354">
        <v>0</v>
      </c>
      <c r="I354">
        <v>1</v>
      </c>
      <c r="J354">
        <v>1</v>
      </c>
      <c r="K354">
        <v>0</v>
      </c>
      <c r="L354">
        <v>1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2</v>
      </c>
      <c r="S354">
        <v>2</v>
      </c>
      <c r="T354">
        <v>4</v>
      </c>
      <c r="U354">
        <v>7</v>
      </c>
      <c r="V354">
        <v>5</v>
      </c>
      <c r="W354">
        <v>5</v>
      </c>
      <c r="X354">
        <v>7</v>
      </c>
      <c r="Y354">
        <v>12</v>
      </c>
    </row>
    <row r="355" spans="1:25" hidden="1" x14ac:dyDescent="0.3">
      <c r="A355" s="1" t="s">
        <v>460</v>
      </c>
      <c r="B355" s="1" t="s">
        <v>458</v>
      </c>
      <c r="C355">
        <v>20</v>
      </c>
      <c r="D355">
        <v>2</v>
      </c>
      <c r="E355">
        <v>1</v>
      </c>
      <c r="F355">
        <v>3</v>
      </c>
      <c r="G355" s="1" t="s">
        <v>468</v>
      </c>
      <c r="H355">
        <v>2</v>
      </c>
      <c r="I355">
        <v>1</v>
      </c>
      <c r="J355">
        <v>1</v>
      </c>
      <c r="K355">
        <v>2</v>
      </c>
      <c r="L355">
        <v>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3</v>
      </c>
      <c r="T355">
        <v>6</v>
      </c>
      <c r="U355">
        <v>5</v>
      </c>
      <c r="V355">
        <v>6</v>
      </c>
      <c r="W355">
        <v>6</v>
      </c>
      <c r="X355">
        <v>5</v>
      </c>
      <c r="Y355">
        <v>11</v>
      </c>
    </row>
    <row r="356" spans="1:25" hidden="1" x14ac:dyDescent="0.3">
      <c r="A356" s="1" t="s">
        <v>457</v>
      </c>
      <c r="B356" s="1" t="s">
        <v>455</v>
      </c>
      <c r="C356">
        <v>20</v>
      </c>
      <c r="D356">
        <v>0</v>
      </c>
      <c r="E356">
        <v>2</v>
      </c>
      <c r="F356">
        <v>2</v>
      </c>
      <c r="G356" s="1" t="s">
        <v>469</v>
      </c>
      <c r="H356">
        <v>0</v>
      </c>
      <c r="I356">
        <v>2</v>
      </c>
      <c r="J356">
        <v>2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7</v>
      </c>
      <c r="V356">
        <v>8</v>
      </c>
      <c r="W356">
        <v>8</v>
      </c>
      <c r="X356">
        <v>7</v>
      </c>
      <c r="Y356">
        <v>15</v>
      </c>
    </row>
    <row r="357" spans="1:25" hidden="1" x14ac:dyDescent="0.3">
      <c r="A357" s="1" t="s">
        <v>462</v>
      </c>
      <c r="B357" s="1" t="s">
        <v>453</v>
      </c>
      <c r="C357">
        <v>20</v>
      </c>
      <c r="D357">
        <v>1</v>
      </c>
      <c r="E357">
        <v>3</v>
      </c>
      <c r="F357">
        <v>4</v>
      </c>
      <c r="G357" s="1" t="s">
        <v>468</v>
      </c>
      <c r="H357">
        <v>0</v>
      </c>
      <c r="I357">
        <v>3</v>
      </c>
      <c r="J357">
        <v>3</v>
      </c>
      <c r="K357">
        <v>0</v>
      </c>
      <c r="L357">
        <v>3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2</v>
      </c>
      <c r="T357">
        <v>2</v>
      </c>
      <c r="U357">
        <v>6</v>
      </c>
      <c r="V357">
        <v>1</v>
      </c>
      <c r="W357">
        <v>1</v>
      </c>
      <c r="X357">
        <v>6</v>
      </c>
      <c r="Y357">
        <v>7</v>
      </c>
    </row>
    <row r="358" spans="1:25" hidden="1" x14ac:dyDescent="0.3">
      <c r="A358" s="1" t="s">
        <v>450</v>
      </c>
      <c r="B358" s="1" t="s">
        <v>452</v>
      </c>
      <c r="C358">
        <v>20</v>
      </c>
      <c r="D358">
        <v>0</v>
      </c>
      <c r="E358">
        <v>0</v>
      </c>
      <c r="F358">
        <v>0</v>
      </c>
      <c r="G358" s="1" t="s">
        <v>469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9</v>
      </c>
      <c r="V358">
        <v>7</v>
      </c>
      <c r="W358">
        <v>7</v>
      </c>
      <c r="X358">
        <v>9</v>
      </c>
      <c r="Y358">
        <v>16</v>
      </c>
    </row>
    <row r="359" spans="1:25" hidden="1" x14ac:dyDescent="0.3">
      <c r="A359" s="1" t="s">
        <v>454</v>
      </c>
      <c r="B359" s="1" t="s">
        <v>461</v>
      </c>
      <c r="C359">
        <v>20</v>
      </c>
      <c r="D359">
        <v>3</v>
      </c>
      <c r="E359">
        <v>1</v>
      </c>
      <c r="F359">
        <v>4</v>
      </c>
      <c r="G359" s="1" t="s">
        <v>468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</v>
      </c>
      <c r="N359">
        <v>1</v>
      </c>
      <c r="O359">
        <v>1</v>
      </c>
      <c r="P359">
        <v>3</v>
      </c>
      <c r="Q359">
        <v>4</v>
      </c>
      <c r="R359">
        <v>0</v>
      </c>
      <c r="S359">
        <v>1</v>
      </c>
      <c r="T359">
        <v>1</v>
      </c>
      <c r="U359">
        <v>4</v>
      </c>
      <c r="V359">
        <v>2</v>
      </c>
      <c r="W359">
        <v>2</v>
      </c>
      <c r="X359">
        <v>4</v>
      </c>
      <c r="Y359">
        <v>6</v>
      </c>
    </row>
    <row r="360" spans="1:25" hidden="1" x14ac:dyDescent="0.3">
      <c r="A360" s="1" t="s">
        <v>451</v>
      </c>
      <c r="B360" s="1" t="s">
        <v>464</v>
      </c>
      <c r="C360">
        <v>21</v>
      </c>
      <c r="D360">
        <v>2</v>
      </c>
      <c r="E360">
        <v>2</v>
      </c>
      <c r="F360">
        <v>4</v>
      </c>
      <c r="G360" s="1" t="s">
        <v>468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2</v>
      </c>
      <c r="N360">
        <v>1</v>
      </c>
      <c r="O360">
        <v>1</v>
      </c>
      <c r="P360">
        <v>2</v>
      </c>
      <c r="Q360">
        <v>3</v>
      </c>
      <c r="R360">
        <v>1</v>
      </c>
      <c r="S360">
        <v>1</v>
      </c>
      <c r="T360">
        <v>2</v>
      </c>
      <c r="U360">
        <v>8</v>
      </c>
      <c r="V360">
        <v>5</v>
      </c>
      <c r="W360">
        <v>5</v>
      </c>
      <c r="X360">
        <v>8</v>
      </c>
      <c r="Y360">
        <v>13</v>
      </c>
    </row>
    <row r="361" spans="1:25" hidden="1" x14ac:dyDescent="0.3">
      <c r="A361" s="1" t="s">
        <v>452</v>
      </c>
      <c r="B361" s="1" t="s">
        <v>462</v>
      </c>
      <c r="C361">
        <v>21</v>
      </c>
      <c r="D361">
        <v>2</v>
      </c>
      <c r="E361">
        <v>1</v>
      </c>
      <c r="F361">
        <v>3</v>
      </c>
      <c r="G361" s="1" t="s">
        <v>468</v>
      </c>
      <c r="H361">
        <v>2</v>
      </c>
      <c r="I361">
        <v>1</v>
      </c>
      <c r="J361">
        <v>1</v>
      </c>
      <c r="K361">
        <v>2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2</v>
      </c>
      <c r="U361">
        <v>3</v>
      </c>
      <c r="V361">
        <v>3</v>
      </c>
      <c r="W361">
        <v>3</v>
      </c>
      <c r="X361">
        <v>3</v>
      </c>
      <c r="Y361">
        <v>6</v>
      </c>
    </row>
    <row r="362" spans="1:25" hidden="1" x14ac:dyDescent="0.3">
      <c r="A362" s="1" t="s">
        <v>455</v>
      </c>
      <c r="B362" s="1" t="s">
        <v>450</v>
      </c>
      <c r="C362">
        <v>21</v>
      </c>
      <c r="D362">
        <v>3</v>
      </c>
      <c r="E362">
        <v>0</v>
      </c>
      <c r="F362">
        <v>3</v>
      </c>
      <c r="G362" s="1" t="s">
        <v>469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</v>
      </c>
      <c r="N362">
        <v>0</v>
      </c>
      <c r="O362">
        <v>0</v>
      </c>
      <c r="P362">
        <v>3</v>
      </c>
      <c r="Q362">
        <v>3</v>
      </c>
      <c r="R362">
        <v>1</v>
      </c>
      <c r="S362">
        <v>0</v>
      </c>
      <c r="T362">
        <v>1</v>
      </c>
      <c r="U362">
        <v>3</v>
      </c>
      <c r="V362">
        <v>5</v>
      </c>
      <c r="W362">
        <v>5</v>
      </c>
      <c r="X362">
        <v>3</v>
      </c>
      <c r="Y362">
        <v>8</v>
      </c>
    </row>
    <row r="363" spans="1:25" hidden="1" x14ac:dyDescent="0.3">
      <c r="A363" s="1" t="s">
        <v>465</v>
      </c>
      <c r="B363" s="1" t="s">
        <v>457</v>
      </c>
      <c r="C363">
        <v>21</v>
      </c>
      <c r="D363">
        <v>0</v>
      </c>
      <c r="E363">
        <v>1</v>
      </c>
      <c r="F363">
        <v>1</v>
      </c>
      <c r="G363" s="1" t="s">
        <v>469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1</v>
      </c>
      <c r="T363">
        <v>1</v>
      </c>
      <c r="U363">
        <v>11</v>
      </c>
      <c r="V363">
        <v>3</v>
      </c>
      <c r="W363">
        <v>3</v>
      </c>
      <c r="X363">
        <v>11</v>
      </c>
      <c r="Y363">
        <v>14</v>
      </c>
    </row>
    <row r="364" spans="1:25" hidden="1" x14ac:dyDescent="0.3">
      <c r="A364" s="1" t="s">
        <v>466</v>
      </c>
      <c r="B364" s="1" t="s">
        <v>460</v>
      </c>
      <c r="C364">
        <v>21</v>
      </c>
      <c r="D364">
        <v>3</v>
      </c>
      <c r="E364">
        <v>2</v>
      </c>
      <c r="F364">
        <v>5</v>
      </c>
      <c r="G364" s="1" t="s">
        <v>468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</v>
      </c>
      <c r="N364">
        <v>2</v>
      </c>
      <c r="O364">
        <v>2</v>
      </c>
      <c r="P364">
        <v>3</v>
      </c>
      <c r="Q364">
        <v>5</v>
      </c>
      <c r="R364">
        <v>0</v>
      </c>
      <c r="S364">
        <v>1</v>
      </c>
      <c r="T364">
        <v>1</v>
      </c>
      <c r="U364">
        <v>5</v>
      </c>
      <c r="V364">
        <v>6</v>
      </c>
      <c r="W364">
        <v>6</v>
      </c>
      <c r="X364">
        <v>5</v>
      </c>
      <c r="Y364">
        <v>11</v>
      </c>
    </row>
    <row r="365" spans="1:25" hidden="1" x14ac:dyDescent="0.3">
      <c r="A365" s="1" t="s">
        <v>456</v>
      </c>
      <c r="B365" s="1" t="s">
        <v>467</v>
      </c>
      <c r="C365">
        <v>21</v>
      </c>
      <c r="D365">
        <v>1</v>
      </c>
      <c r="E365">
        <v>0</v>
      </c>
      <c r="F365">
        <v>1</v>
      </c>
      <c r="G365" s="1" t="s">
        <v>469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1</v>
      </c>
      <c r="U365">
        <v>2</v>
      </c>
      <c r="V365">
        <v>5</v>
      </c>
      <c r="W365">
        <v>5</v>
      </c>
      <c r="X365">
        <v>2</v>
      </c>
      <c r="Y365">
        <v>7</v>
      </c>
    </row>
    <row r="366" spans="1:25" hidden="1" x14ac:dyDescent="0.3">
      <c r="A366" s="1" t="s">
        <v>453</v>
      </c>
      <c r="B366" s="1" t="s">
        <v>459</v>
      </c>
      <c r="C366">
        <v>21</v>
      </c>
      <c r="D366">
        <v>2</v>
      </c>
      <c r="E366">
        <v>2</v>
      </c>
      <c r="F366">
        <v>4</v>
      </c>
      <c r="G366" s="1" t="s">
        <v>468</v>
      </c>
      <c r="H366">
        <v>1</v>
      </c>
      <c r="I366">
        <v>2</v>
      </c>
      <c r="J366">
        <v>2</v>
      </c>
      <c r="K366">
        <v>1</v>
      </c>
      <c r="L366">
        <v>3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4</v>
      </c>
      <c r="V366">
        <v>8</v>
      </c>
      <c r="W366">
        <v>8</v>
      </c>
      <c r="X366">
        <v>4</v>
      </c>
      <c r="Y366">
        <v>12</v>
      </c>
    </row>
    <row r="367" spans="1:25" hidden="1" x14ac:dyDescent="0.3">
      <c r="A367" s="1" t="s">
        <v>454</v>
      </c>
      <c r="B367" s="1" t="s">
        <v>463</v>
      </c>
      <c r="C367">
        <v>21</v>
      </c>
      <c r="D367">
        <v>0</v>
      </c>
      <c r="E367">
        <v>0</v>
      </c>
      <c r="F367">
        <v>0</v>
      </c>
      <c r="G367" s="1" t="s">
        <v>469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1</v>
      </c>
      <c r="V367">
        <v>4</v>
      </c>
      <c r="W367">
        <v>4</v>
      </c>
      <c r="X367">
        <v>1</v>
      </c>
      <c r="Y367">
        <v>5</v>
      </c>
    </row>
    <row r="368" spans="1:25" hidden="1" x14ac:dyDescent="0.3">
      <c r="A368" s="1" t="s">
        <v>458</v>
      </c>
      <c r="B368" s="1" t="s">
        <v>461</v>
      </c>
      <c r="C368">
        <v>21</v>
      </c>
      <c r="D368">
        <v>2</v>
      </c>
      <c r="E368">
        <v>2</v>
      </c>
      <c r="F368">
        <v>4</v>
      </c>
      <c r="G368" s="1" t="s">
        <v>468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</v>
      </c>
      <c r="N368">
        <v>2</v>
      </c>
      <c r="O368">
        <v>2</v>
      </c>
      <c r="P368">
        <v>2</v>
      </c>
      <c r="Q368">
        <v>4</v>
      </c>
      <c r="R368">
        <v>2</v>
      </c>
      <c r="S368">
        <v>2</v>
      </c>
      <c r="T368">
        <v>4</v>
      </c>
      <c r="U368">
        <v>4</v>
      </c>
      <c r="V368">
        <v>3</v>
      </c>
      <c r="W368">
        <v>3</v>
      </c>
      <c r="X368">
        <v>4</v>
      </c>
      <c r="Y368">
        <v>7</v>
      </c>
    </row>
    <row r="369" spans="1:25" hidden="1" x14ac:dyDescent="0.3">
      <c r="A369" s="1" t="s">
        <v>467</v>
      </c>
      <c r="B369" s="1" t="s">
        <v>453</v>
      </c>
      <c r="C369">
        <v>22</v>
      </c>
      <c r="D369">
        <v>1</v>
      </c>
      <c r="E369">
        <v>1</v>
      </c>
      <c r="F369">
        <v>2</v>
      </c>
      <c r="G369" s="1" t="s">
        <v>468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2</v>
      </c>
      <c r="R369">
        <v>1</v>
      </c>
      <c r="S369">
        <v>0</v>
      </c>
      <c r="T369">
        <v>1</v>
      </c>
      <c r="U369">
        <v>2</v>
      </c>
      <c r="V369">
        <v>3</v>
      </c>
      <c r="W369">
        <v>3</v>
      </c>
      <c r="X369">
        <v>2</v>
      </c>
      <c r="Y369">
        <v>5</v>
      </c>
    </row>
    <row r="370" spans="1:25" hidden="1" x14ac:dyDescent="0.3">
      <c r="A370" s="1" t="s">
        <v>457</v>
      </c>
      <c r="B370" s="1" t="s">
        <v>463</v>
      </c>
      <c r="C370">
        <v>22</v>
      </c>
      <c r="D370">
        <v>1</v>
      </c>
      <c r="E370">
        <v>0</v>
      </c>
      <c r="F370">
        <v>1</v>
      </c>
      <c r="G370" s="1" t="s">
        <v>469</v>
      </c>
      <c r="H370">
        <v>1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3</v>
      </c>
      <c r="S370">
        <v>1</v>
      </c>
      <c r="T370">
        <v>4</v>
      </c>
      <c r="U370">
        <v>5</v>
      </c>
      <c r="V370">
        <v>8</v>
      </c>
      <c r="W370">
        <v>8</v>
      </c>
      <c r="X370">
        <v>5</v>
      </c>
      <c r="Y370">
        <v>13</v>
      </c>
    </row>
    <row r="371" spans="1:25" hidden="1" x14ac:dyDescent="0.3">
      <c r="A371" s="1" t="s">
        <v>460</v>
      </c>
      <c r="B371" s="1" t="s">
        <v>465</v>
      </c>
      <c r="C371">
        <v>22</v>
      </c>
      <c r="D371">
        <v>2</v>
      </c>
      <c r="E371">
        <v>1</v>
      </c>
      <c r="F371">
        <v>3</v>
      </c>
      <c r="G371" s="1" t="s">
        <v>468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</v>
      </c>
      <c r="R371">
        <v>1</v>
      </c>
      <c r="S371">
        <v>2</v>
      </c>
      <c r="T371">
        <v>3</v>
      </c>
      <c r="U371">
        <v>8</v>
      </c>
      <c r="V371">
        <v>7</v>
      </c>
      <c r="W371">
        <v>7</v>
      </c>
      <c r="X371">
        <v>8</v>
      </c>
      <c r="Y371">
        <v>15</v>
      </c>
    </row>
    <row r="372" spans="1:25" hidden="1" x14ac:dyDescent="0.3">
      <c r="A372" s="1" t="s">
        <v>455</v>
      </c>
      <c r="B372" s="1" t="s">
        <v>452</v>
      </c>
      <c r="C372">
        <v>22</v>
      </c>
      <c r="D372">
        <v>1</v>
      </c>
      <c r="E372">
        <v>0</v>
      </c>
      <c r="F372">
        <v>1</v>
      </c>
      <c r="G372" s="1" t="s">
        <v>469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4</v>
      </c>
      <c r="T372">
        <v>4</v>
      </c>
      <c r="U372">
        <v>4</v>
      </c>
      <c r="V372">
        <v>6</v>
      </c>
      <c r="W372">
        <v>6</v>
      </c>
      <c r="X372">
        <v>4</v>
      </c>
      <c r="Y372">
        <v>10</v>
      </c>
    </row>
    <row r="373" spans="1:25" hidden="1" x14ac:dyDescent="0.3">
      <c r="A373" s="1" t="s">
        <v>464</v>
      </c>
      <c r="B373" s="1" t="s">
        <v>456</v>
      </c>
      <c r="C373">
        <v>22</v>
      </c>
      <c r="D373">
        <v>1</v>
      </c>
      <c r="E373">
        <v>1</v>
      </c>
      <c r="F373">
        <v>2</v>
      </c>
      <c r="G373" s="1" t="s">
        <v>468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2</v>
      </c>
      <c r="R373">
        <v>2</v>
      </c>
      <c r="S373">
        <v>0</v>
      </c>
      <c r="T373">
        <v>2</v>
      </c>
      <c r="U373">
        <v>4</v>
      </c>
      <c r="V373">
        <v>2</v>
      </c>
      <c r="W373">
        <v>2</v>
      </c>
      <c r="X373">
        <v>4</v>
      </c>
      <c r="Y373">
        <v>6</v>
      </c>
    </row>
    <row r="374" spans="1:25" hidden="1" x14ac:dyDescent="0.3">
      <c r="A374" s="1" t="s">
        <v>461</v>
      </c>
      <c r="B374" s="1" t="s">
        <v>451</v>
      </c>
      <c r="C374">
        <v>22</v>
      </c>
      <c r="D374">
        <v>1</v>
      </c>
      <c r="E374">
        <v>1</v>
      </c>
      <c r="F374">
        <v>2</v>
      </c>
      <c r="G374" s="1" t="s">
        <v>468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5</v>
      </c>
      <c r="V374">
        <v>3</v>
      </c>
      <c r="W374">
        <v>3</v>
      </c>
      <c r="X374">
        <v>5</v>
      </c>
      <c r="Y374">
        <v>8</v>
      </c>
    </row>
    <row r="375" spans="1:25" hidden="1" x14ac:dyDescent="0.3">
      <c r="A375" s="1" t="s">
        <v>478</v>
      </c>
      <c r="B375" s="1" t="s">
        <v>479</v>
      </c>
      <c r="C375">
        <v>1</v>
      </c>
      <c r="D375">
        <v>1</v>
      </c>
      <c r="E375">
        <v>2</v>
      </c>
      <c r="F375">
        <v>3</v>
      </c>
      <c r="G375" s="1" t="s">
        <v>468</v>
      </c>
      <c r="H375">
        <v>0</v>
      </c>
      <c r="I375">
        <v>2</v>
      </c>
      <c r="J375">
        <v>2</v>
      </c>
      <c r="K375">
        <v>0</v>
      </c>
      <c r="L375">
        <v>2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3</v>
      </c>
      <c r="S375">
        <v>5</v>
      </c>
      <c r="T375">
        <v>8</v>
      </c>
      <c r="U375">
        <v>12</v>
      </c>
      <c r="V375">
        <v>2</v>
      </c>
      <c r="W375">
        <v>2</v>
      </c>
      <c r="X375">
        <v>12</v>
      </c>
      <c r="Y375">
        <v>14</v>
      </c>
    </row>
    <row r="376" spans="1:25" hidden="1" x14ac:dyDescent="0.3">
      <c r="A376" s="1" t="s">
        <v>480</v>
      </c>
      <c r="B376" s="1" t="s">
        <v>481</v>
      </c>
      <c r="C376">
        <v>1</v>
      </c>
      <c r="D376">
        <v>2</v>
      </c>
      <c r="E376">
        <v>1</v>
      </c>
      <c r="F376">
        <v>3</v>
      </c>
      <c r="G376" s="1" t="s">
        <v>468</v>
      </c>
      <c r="H376">
        <v>2</v>
      </c>
      <c r="I376">
        <v>1</v>
      </c>
      <c r="J376">
        <v>1</v>
      </c>
      <c r="K376">
        <v>2</v>
      </c>
      <c r="L376">
        <v>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4</v>
      </c>
      <c r="V376">
        <v>4</v>
      </c>
      <c r="W376">
        <v>4</v>
      </c>
      <c r="X376">
        <v>4</v>
      </c>
      <c r="Y376">
        <v>8</v>
      </c>
    </row>
    <row r="377" spans="1:25" hidden="1" x14ac:dyDescent="0.3">
      <c r="A377" s="1" t="s">
        <v>482</v>
      </c>
      <c r="B377" s="1" t="s">
        <v>483</v>
      </c>
      <c r="C377">
        <v>1</v>
      </c>
      <c r="D377">
        <v>4</v>
      </c>
      <c r="E377">
        <v>0</v>
      </c>
      <c r="F377">
        <v>4</v>
      </c>
      <c r="G377" s="1" t="s">
        <v>469</v>
      </c>
      <c r="H377">
        <v>2</v>
      </c>
      <c r="I377">
        <v>0</v>
      </c>
      <c r="J377">
        <v>0</v>
      </c>
      <c r="K377">
        <v>2</v>
      </c>
      <c r="L377">
        <v>2</v>
      </c>
      <c r="M377">
        <v>2</v>
      </c>
      <c r="N377">
        <v>0</v>
      </c>
      <c r="O377">
        <v>0</v>
      </c>
      <c r="P377">
        <v>2</v>
      </c>
      <c r="Q377">
        <v>2</v>
      </c>
      <c r="R377">
        <v>0</v>
      </c>
      <c r="S377">
        <v>1</v>
      </c>
      <c r="T377">
        <v>1</v>
      </c>
      <c r="U377">
        <v>3</v>
      </c>
      <c r="V377">
        <v>6</v>
      </c>
      <c r="W377">
        <v>6</v>
      </c>
      <c r="X377">
        <v>3</v>
      </c>
      <c r="Y377">
        <v>9</v>
      </c>
    </row>
    <row r="378" spans="1:25" hidden="1" x14ac:dyDescent="0.3">
      <c r="A378" s="1" t="s">
        <v>484</v>
      </c>
      <c r="B378" s="1" t="s">
        <v>485</v>
      </c>
      <c r="C378">
        <v>1</v>
      </c>
      <c r="D378">
        <v>4</v>
      </c>
      <c r="E378">
        <v>0</v>
      </c>
      <c r="F378">
        <v>4</v>
      </c>
      <c r="G378" s="1" t="s">
        <v>469</v>
      </c>
      <c r="H378">
        <v>4</v>
      </c>
      <c r="I378">
        <v>0</v>
      </c>
      <c r="J378">
        <v>0</v>
      </c>
      <c r="K378">
        <v>4</v>
      </c>
      <c r="L378">
        <v>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2</v>
      </c>
      <c r="T378">
        <v>3</v>
      </c>
      <c r="U378">
        <v>6</v>
      </c>
      <c r="V378">
        <v>1</v>
      </c>
      <c r="W378">
        <v>1</v>
      </c>
      <c r="X378">
        <v>6</v>
      </c>
      <c r="Y378">
        <v>7</v>
      </c>
    </row>
    <row r="379" spans="1:25" hidden="1" x14ac:dyDescent="0.3">
      <c r="A379" s="1" t="s">
        <v>486</v>
      </c>
      <c r="B379" s="1" t="s">
        <v>487</v>
      </c>
      <c r="C379">
        <v>1</v>
      </c>
      <c r="D379">
        <v>2</v>
      </c>
      <c r="E379">
        <v>0</v>
      </c>
      <c r="F379">
        <v>2</v>
      </c>
      <c r="G379" s="1" t="s">
        <v>469</v>
      </c>
      <c r="H379">
        <v>1</v>
      </c>
      <c r="I379">
        <v>0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4</v>
      </c>
      <c r="T379">
        <v>4</v>
      </c>
      <c r="U379">
        <v>3</v>
      </c>
      <c r="V379">
        <v>2</v>
      </c>
      <c r="W379">
        <v>2</v>
      </c>
      <c r="X379">
        <v>3</v>
      </c>
      <c r="Y379">
        <v>5</v>
      </c>
    </row>
    <row r="380" spans="1:25" hidden="1" x14ac:dyDescent="0.3">
      <c r="A380" s="1" t="s">
        <v>488</v>
      </c>
      <c r="B380" s="1" t="s">
        <v>489</v>
      </c>
      <c r="C380">
        <v>1</v>
      </c>
      <c r="D380">
        <v>3</v>
      </c>
      <c r="E380">
        <v>1</v>
      </c>
      <c r="F380">
        <v>4</v>
      </c>
      <c r="G380" s="1" t="s">
        <v>468</v>
      </c>
      <c r="H380">
        <v>1</v>
      </c>
      <c r="I380">
        <v>1</v>
      </c>
      <c r="J380">
        <v>1</v>
      </c>
      <c r="K380">
        <v>1</v>
      </c>
      <c r="L380">
        <v>2</v>
      </c>
      <c r="M380">
        <v>2</v>
      </c>
      <c r="N380">
        <v>0</v>
      </c>
      <c r="O380">
        <v>0</v>
      </c>
      <c r="P380">
        <v>2</v>
      </c>
      <c r="Q380">
        <v>2</v>
      </c>
      <c r="R380">
        <v>4</v>
      </c>
      <c r="S380">
        <v>6</v>
      </c>
      <c r="T380">
        <v>10</v>
      </c>
      <c r="U380">
        <v>6</v>
      </c>
      <c r="V380">
        <v>2</v>
      </c>
      <c r="W380">
        <v>2</v>
      </c>
      <c r="X380">
        <v>6</v>
      </c>
      <c r="Y380">
        <v>8</v>
      </c>
    </row>
    <row r="381" spans="1:25" hidden="1" x14ac:dyDescent="0.3">
      <c r="A381" s="1" t="s">
        <v>490</v>
      </c>
      <c r="B381" s="1" t="s">
        <v>491</v>
      </c>
      <c r="C381">
        <v>1</v>
      </c>
      <c r="D381">
        <v>0</v>
      </c>
      <c r="E381">
        <v>1</v>
      </c>
      <c r="F381">
        <v>1</v>
      </c>
      <c r="G381" s="1" t="s">
        <v>469</v>
      </c>
      <c r="H381">
        <v>0</v>
      </c>
      <c r="I381">
        <v>1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</v>
      </c>
      <c r="S381">
        <v>1</v>
      </c>
      <c r="T381">
        <v>5</v>
      </c>
      <c r="U381">
        <v>5</v>
      </c>
      <c r="V381">
        <v>5</v>
      </c>
      <c r="W381">
        <v>5</v>
      </c>
      <c r="X381">
        <v>5</v>
      </c>
      <c r="Y381">
        <v>10</v>
      </c>
    </row>
    <row r="382" spans="1:25" hidden="1" x14ac:dyDescent="0.3">
      <c r="A382" s="1" t="s">
        <v>492</v>
      </c>
      <c r="B382" s="1" t="s">
        <v>493</v>
      </c>
      <c r="C382">
        <v>1</v>
      </c>
      <c r="D382">
        <v>2</v>
      </c>
      <c r="E382">
        <v>0</v>
      </c>
      <c r="F382">
        <v>2</v>
      </c>
      <c r="G382" s="1" t="s">
        <v>469</v>
      </c>
      <c r="H382">
        <v>2</v>
      </c>
      <c r="I382">
        <v>0</v>
      </c>
      <c r="J382">
        <v>0</v>
      </c>
      <c r="K382">
        <v>2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2</v>
      </c>
      <c r="U382">
        <v>3</v>
      </c>
      <c r="V382">
        <v>5</v>
      </c>
      <c r="W382">
        <v>5</v>
      </c>
      <c r="X382">
        <v>3</v>
      </c>
      <c r="Y382">
        <v>8</v>
      </c>
    </row>
    <row r="383" spans="1:25" hidden="1" x14ac:dyDescent="0.3">
      <c r="A383" s="1" t="s">
        <v>494</v>
      </c>
      <c r="B383" s="1" t="s">
        <v>495</v>
      </c>
      <c r="C383">
        <v>1</v>
      </c>
      <c r="D383">
        <v>3</v>
      </c>
      <c r="E383">
        <v>2</v>
      </c>
      <c r="F383">
        <v>5</v>
      </c>
      <c r="G383" s="1" t="s">
        <v>468</v>
      </c>
      <c r="H383">
        <v>1</v>
      </c>
      <c r="I383">
        <v>1</v>
      </c>
      <c r="J383">
        <v>1</v>
      </c>
      <c r="K383">
        <v>1</v>
      </c>
      <c r="L383">
        <v>2</v>
      </c>
      <c r="M383">
        <v>2</v>
      </c>
      <c r="N383">
        <v>1</v>
      </c>
      <c r="O383">
        <v>1</v>
      </c>
      <c r="P383">
        <v>2</v>
      </c>
      <c r="Q383">
        <v>3</v>
      </c>
      <c r="R383">
        <v>1</v>
      </c>
      <c r="S383">
        <v>4</v>
      </c>
      <c r="T383">
        <v>5</v>
      </c>
      <c r="U383">
        <v>4</v>
      </c>
      <c r="V383">
        <v>4</v>
      </c>
      <c r="W383">
        <v>4</v>
      </c>
      <c r="X383">
        <v>4</v>
      </c>
      <c r="Y383">
        <v>8</v>
      </c>
    </row>
    <row r="384" spans="1:25" hidden="1" x14ac:dyDescent="0.3">
      <c r="A384" s="1" t="s">
        <v>496</v>
      </c>
      <c r="B384" s="1" t="s">
        <v>497</v>
      </c>
      <c r="C384">
        <v>1</v>
      </c>
      <c r="D384">
        <v>4</v>
      </c>
      <c r="E384">
        <v>1</v>
      </c>
      <c r="F384">
        <v>5</v>
      </c>
      <c r="G384" s="1" t="s">
        <v>468</v>
      </c>
      <c r="H384">
        <v>2</v>
      </c>
      <c r="I384">
        <v>0</v>
      </c>
      <c r="J384">
        <v>0</v>
      </c>
      <c r="K384">
        <v>2</v>
      </c>
      <c r="L384">
        <v>2</v>
      </c>
      <c r="M384">
        <v>2</v>
      </c>
      <c r="N384">
        <v>1</v>
      </c>
      <c r="O384">
        <v>1</v>
      </c>
      <c r="P384">
        <v>2</v>
      </c>
      <c r="Q384">
        <v>3</v>
      </c>
      <c r="R384">
        <v>1</v>
      </c>
      <c r="S384">
        <v>1</v>
      </c>
      <c r="T384">
        <v>2</v>
      </c>
      <c r="U384">
        <v>4</v>
      </c>
      <c r="V384">
        <v>0</v>
      </c>
      <c r="W384">
        <v>0</v>
      </c>
      <c r="X384">
        <v>4</v>
      </c>
      <c r="Y384">
        <v>4</v>
      </c>
    </row>
    <row r="385" spans="1:25" hidden="1" x14ac:dyDescent="0.3">
      <c r="A385" s="1" t="s">
        <v>493</v>
      </c>
      <c r="B385" s="1" t="s">
        <v>488</v>
      </c>
      <c r="C385">
        <v>2</v>
      </c>
      <c r="D385">
        <v>2</v>
      </c>
      <c r="E385">
        <v>1</v>
      </c>
      <c r="F385">
        <v>3</v>
      </c>
      <c r="G385" s="1" t="s">
        <v>468</v>
      </c>
      <c r="H385">
        <v>1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</v>
      </c>
      <c r="R385">
        <v>3</v>
      </c>
      <c r="S385">
        <v>2</v>
      </c>
      <c r="T385">
        <v>5</v>
      </c>
      <c r="U385">
        <v>4</v>
      </c>
      <c r="V385">
        <v>5</v>
      </c>
      <c r="W385">
        <v>5</v>
      </c>
      <c r="X385">
        <v>4</v>
      </c>
      <c r="Y385">
        <v>9</v>
      </c>
    </row>
    <row r="386" spans="1:25" hidden="1" x14ac:dyDescent="0.3">
      <c r="A386" s="1" t="s">
        <v>489</v>
      </c>
      <c r="B386" s="1" t="s">
        <v>482</v>
      </c>
      <c r="C386">
        <v>2</v>
      </c>
      <c r="D386">
        <v>1</v>
      </c>
      <c r="E386">
        <v>0</v>
      </c>
      <c r="F386">
        <v>1</v>
      </c>
      <c r="G386" s="1" t="s">
        <v>469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2</v>
      </c>
      <c r="V386">
        <v>3</v>
      </c>
      <c r="W386">
        <v>3</v>
      </c>
      <c r="X386">
        <v>2</v>
      </c>
      <c r="Y386">
        <v>5</v>
      </c>
    </row>
    <row r="387" spans="1:25" hidden="1" x14ac:dyDescent="0.3">
      <c r="A387" s="1" t="s">
        <v>485</v>
      </c>
      <c r="B387" s="1" t="s">
        <v>496</v>
      </c>
      <c r="C387">
        <v>2</v>
      </c>
      <c r="D387">
        <v>2</v>
      </c>
      <c r="E387">
        <v>1</v>
      </c>
      <c r="F387">
        <v>3</v>
      </c>
      <c r="G387" s="1" t="s">
        <v>468</v>
      </c>
      <c r="H387">
        <v>1</v>
      </c>
      <c r="I387">
        <v>1</v>
      </c>
      <c r="J387">
        <v>1</v>
      </c>
      <c r="K387">
        <v>1</v>
      </c>
      <c r="L387">
        <v>2</v>
      </c>
      <c r="M387">
        <v>1</v>
      </c>
      <c r="N387">
        <v>0</v>
      </c>
      <c r="O387">
        <v>0</v>
      </c>
      <c r="P387">
        <v>1</v>
      </c>
      <c r="Q387">
        <v>1</v>
      </c>
      <c r="R387">
        <v>3</v>
      </c>
      <c r="S387">
        <v>3</v>
      </c>
      <c r="T387">
        <v>6</v>
      </c>
      <c r="U387">
        <v>2</v>
      </c>
      <c r="V387">
        <v>7</v>
      </c>
      <c r="W387">
        <v>7</v>
      </c>
      <c r="X387">
        <v>2</v>
      </c>
      <c r="Y387">
        <v>9</v>
      </c>
    </row>
    <row r="388" spans="1:25" hidden="1" x14ac:dyDescent="0.3">
      <c r="A388" s="1" t="s">
        <v>495</v>
      </c>
      <c r="B388" s="1" t="s">
        <v>492</v>
      </c>
      <c r="C388">
        <v>2</v>
      </c>
      <c r="D388">
        <v>1</v>
      </c>
      <c r="E388">
        <v>0</v>
      </c>
      <c r="F388">
        <v>1</v>
      </c>
      <c r="G388" s="1" t="s">
        <v>469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2</v>
      </c>
      <c r="S388">
        <v>1</v>
      </c>
      <c r="T388">
        <v>3</v>
      </c>
      <c r="U388">
        <v>7</v>
      </c>
      <c r="V388">
        <v>2</v>
      </c>
      <c r="W388">
        <v>2</v>
      </c>
      <c r="X388">
        <v>7</v>
      </c>
      <c r="Y388">
        <v>9</v>
      </c>
    </row>
    <row r="389" spans="1:25" hidden="1" x14ac:dyDescent="0.3">
      <c r="A389" s="1" t="s">
        <v>479</v>
      </c>
      <c r="B389" s="1" t="s">
        <v>490</v>
      </c>
      <c r="C389">
        <v>2</v>
      </c>
      <c r="D389">
        <v>2</v>
      </c>
      <c r="E389">
        <v>1</v>
      </c>
      <c r="F389">
        <v>3</v>
      </c>
      <c r="G389" s="1" t="s">
        <v>468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</v>
      </c>
      <c r="N389">
        <v>1</v>
      </c>
      <c r="O389">
        <v>1</v>
      </c>
      <c r="P389">
        <v>2</v>
      </c>
      <c r="Q389">
        <v>3</v>
      </c>
      <c r="R389">
        <v>3</v>
      </c>
      <c r="S389">
        <v>2</v>
      </c>
      <c r="T389">
        <v>5</v>
      </c>
      <c r="U389">
        <v>6</v>
      </c>
      <c r="V389">
        <v>1</v>
      </c>
      <c r="W389">
        <v>1</v>
      </c>
      <c r="X389">
        <v>6</v>
      </c>
      <c r="Y389">
        <v>7</v>
      </c>
    </row>
    <row r="390" spans="1:25" hidden="1" x14ac:dyDescent="0.3">
      <c r="A390" s="1" t="s">
        <v>497</v>
      </c>
      <c r="B390" s="1" t="s">
        <v>480</v>
      </c>
      <c r="C390">
        <v>2</v>
      </c>
      <c r="D390">
        <v>1</v>
      </c>
      <c r="E390">
        <v>2</v>
      </c>
      <c r="F390">
        <v>3</v>
      </c>
      <c r="G390" s="1" t="s">
        <v>468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2</v>
      </c>
      <c r="O390">
        <v>2</v>
      </c>
      <c r="P390">
        <v>1</v>
      </c>
      <c r="Q390">
        <v>3</v>
      </c>
      <c r="R390">
        <v>0</v>
      </c>
      <c r="S390">
        <v>0</v>
      </c>
      <c r="T390">
        <v>0</v>
      </c>
      <c r="U390">
        <v>8</v>
      </c>
      <c r="V390">
        <v>4</v>
      </c>
      <c r="W390">
        <v>4</v>
      </c>
      <c r="X390">
        <v>8</v>
      </c>
      <c r="Y390">
        <v>12</v>
      </c>
    </row>
    <row r="391" spans="1:25" hidden="1" x14ac:dyDescent="0.3">
      <c r="A391" s="1" t="s">
        <v>487</v>
      </c>
      <c r="B391" s="1" t="s">
        <v>494</v>
      </c>
      <c r="C391">
        <v>2</v>
      </c>
      <c r="D391">
        <v>3</v>
      </c>
      <c r="E391">
        <v>2</v>
      </c>
      <c r="F391">
        <v>5</v>
      </c>
      <c r="G391" s="1" t="s">
        <v>468</v>
      </c>
      <c r="H391">
        <v>3</v>
      </c>
      <c r="I391">
        <v>1</v>
      </c>
      <c r="J391">
        <v>1</v>
      </c>
      <c r="K391">
        <v>3</v>
      </c>
      <c r="L391">
        <v>4</v>
      </c>
      <c r="M391">
        <v>0</v>
      </c>
      <c r="N391">
        <v>1</v>
      </c>
      <c r="O391">
        <v>1</v>
      </c>
      <c r="P391">
        <v>0</v>
      </c>
      <c r="Q391">
        <v>1</v>
      </c>
      <c r="R391">
        <v>3</v>
      </c>
      <c r="S391">
        <v>0</v>
      </c>
      <c r="T391">
        <v>3</v>
      </c>
      <c r="U391">
        <v>3</v>
      </c>
      <c r="V391">
        <v>6</v>
      </c>
      <c r="W391">
        <v>6</v>
      </c>
      <c r="X391">
        <v>3</v>
      </c>
      <c r="Y391">
        <v>9</v>
      </c>
    </row>
    <row r="392" spans="1:25" hidden="1" x14ac:dyDescent="0.3">
      <c r="A392" s="1" t="s">
        <v>481</v>
      </c>
      <c r="B392" s="1" t="s">
        <v>478</v>
      </c>
      <c r="C392">
        <v>2</v>
      </c>
      <c r="D392">
        <v>1</v>
      </c>
      <c r="E392">
        <v>1</v>
      </c>
      <c r="F392">
        <v>2</v>
      </c>
      <c r="G392" s="1" t="s">
        <v>468</v>
      </c>
      <c r="H392">
        <v>0</v>
      </c>
      <c r="I392">
        <v>1</v>
      </c>
      <c r="J392">
        <v>1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4</v>
      </c>
      <c r="S392">
        <v>3</v>
      </c>
      <c r="T392">
        <v>7</v>
      </c>
      <c r="U392">
        <v>11</v>
      </c>
      <c r="V392">
        <v>4</v>
      </c>
      <c r="W392">
        <v>4</v>
      </c>
      <c r="X392">
        <v>11</v>
      </c>
      <c r="Y392">
        <v>15</v>
      </c>
    </row>
    <row r="393" spans="1:25" hidden="1" x14ac:dyDescent="0.3">
      <c r="A393" s="1" t="s">
        <v>491</v>
      </c>
      <c r="B393" s="1" t="s">
        <v>486</v>
      </c>
      <c r="C393">
        <v>2</v>
      </c>
      <c r="D393">
        <v>1</v>
      </c>
      <c r="E393">
        <v>2</v>
      </c>
      <c r="F393">
        <v>3</v>
      </c>
      <c r="G393" s="1" t="s">
        <v>468</v>
      </c>
      <c r="H393">
        <v>1</v>
      </c>
      <c r="I393">
        <v>2</v>
      </c>
      <c r="J393">
        <v>2</v>
      </c>
      <c r="K393">
        <v>1</v>
      </c>
      <c r="L393">
        <v>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</v>
      </c>
      <c r="S393">
        <v>3</v>
      </c>
      <c r="T393">
        <v>6</v>
      </c>
      <c r="U393">
        <v>5</v>
      </c>
      <c r="V393">
        <v>10</v>
      </c>
      <c r="W393">
        <v>10</v>
      </c>
      <c r="X393">
        <v>5</v>
      </c>
      <c r="Y393">
        <v>15</v>
      </c>
    </row>
    <row r="394" spans="1:25" hidden="1" x14ac:dyDescent="0.3">
      <c r="A394" s="1" t="s">
        <v>483</v>
      </c>
      <c r="B394" s="1" t="s">
        <v>484</v>
      </c>
      <c r="C394">
        <v>2</v>
      </c>
      <c r="D394">
        <v>1</v>
      </c>
      <c r="E394">
        <v>1</v>
      </c>
      <c r="F394">
        <v>2</v>
      </c>
      <c r="G394" s="1" t="s">
        <v>468</v>
      </c>
      <c r="H394">
        <v>0</v>
      </c>
      <c r="I394">
        <v>1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7</v>
      </c>
      <c r="W394">
        <v>7</v>
      </c>
      <c r="X394">
        <v>3</v>
      </c>
      <c r="Y394">
        <v>10</v>
      </c>
    </row>
    <row r="395" spans="1:25" hidden="1" x14ac:dyDescent="0.3">
      <c r="A395" s="1" t="s">
        <v>478</v>
      </c>
      <c r="B395" s="1" t="s">
        <v>490</v>
      </c>
      <c r="C395">
        <v>3</v>
      </c>
      <c r="D395">
        <v>4</v>
      </c>
      <c r="E395">
        <v>5</v>
      </c>
      <c r="F395">
        <v>9</v>
      </c>
      <c r="G395" s="1" t="s">
        <v>468</v>
      </c>
      <c r="H395">
        <v>4</v>
      </c>
      <c r="I395">
        <v>5</v>
      </c>
      <c r="J395">
        <v>5</v>
      </c>
      <c r="K395">
        <v>4</v>
      </c>
      <c r="L395">
        <v>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1</v>
      </c>
      <c r="T395">
        <v>3</v>
      </c>
      <c r="U395">
        <v>8</v>
      </c>
      <c r="V395">
        <v>8</v>
      </c>
      <c r="W395">
        <v>8</v>
      </c>
      <c r="X395">
        <v>8</v>
      </c>
      <c r="Y395">
        <v>16</v>
      </c>
    </row>
    <row r="396" spans="1:25" hidden="1" x14ac:dyDescent="0.3">
      <c r="A396" s="1" t="s">
        <v>489</v>
      </c>
      <c r="B396" s="1" t="s">
        <v>491</v>
      </c>
      <c r="C396">
        <v>3</v>
      </c>
      <c r="D396">
        <v>2</v>
      </c>
      <c r="E396">
        <v>1</v>
      </c>
      <c r="F396">
        <v>3</v>
      </c>
      <c r="G396" s="1" t="s">
        <v>468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</v>
      </c>
      <c r="N396">
        <v>1</v>
      </c>
      <c r="O396">
        <v>1</v>
      </c>
      <c r="P396">
        <v>2</v>
      </c>
      <c r="Q396">
        <v>3</v>
      </c>
      <c r="R396">
        <v>1</v>
      </c>
      <c r="S396">
        <v>3</v>
      </c>
      <c r="T396">
        <v>4</v>
      </c>
      <c r="U396">
        <v>5</v>
      </c>
      <c r="V396">
        <v>4</v>
      </c>
      <c r="W396">
        <v>4</v>
      </c>
      <c r="X396">
        <v>5</v>
      </c>
      <c r="Y396">
        <v>9</v>
      </c>
    </row>
    <row r="397" spans="1:25" hidden="1" x14ac:dyDescent="0.3">
      <c r="A397" s="1" t="s">
        <v>482</v>
      </c>
      <c r="B397" s="1" t="s">
        <v>480</v>
      </c>
      <c r="C397">
        <v>3</v>
      </c>
      <c r="D397">
        <v>1</v>
      </c>
      <c r="E397">
        <v>2</v>
      </c>
      <c r="F397">
        <v>3</v>
      </c>
      <c r="G397" s="1" t="s">
        <v>468</v>
      </c>
      <c r="H397">
        <v>1</v>
      </c>
      <c r="I397">
        <v>1</v>
      </c>
      <c r="J397">
        <v>1</v>
      </c>
      <c r="K397">
        <v>1</v>
      </c>
      <c r="L397">
        <v>2</v>
      </c>
      <c r="M397">
        <v>0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6</v>
      </c>
      <c r="V397">
        <v>4</v>
      </c>
      <c r="W397">
        <v>4</v>
      </c>
      <c r="X397">
        <v>6</v>
      </c>
      <c r="Y397">
        <v>10</v>
      </c>
    </row>
    <row r="398" spans="1:25" hidden="1" x14ac:dyDescent="0.3">
      <c r="A398" s="1" t="s">
        <v>484</v>
      </c>
      <c r="B398" s="1" t="s">
        <v>493</v>
      </c>
      <c r="C398">
        <v>3</v>
      </c>
      <c r="D398">
        <v>1</v>
      </c>
      <c r="E398">
        <v>0</v>
      </c>
      <c r="F398">
        <v>1</v>
      </c>
      <c r="G398" s="1" t="s">
        <v>469</v>
      </c>
      <c r="H398">
        <v>1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5</v>
      </c>
      <c r="T398">
        <v>7</v>
      </c>
      <c r="U398">
        <v>4</v>
      </c>
      <c r="V398">
        <v>5</v>
      </c>
      <c r="W398">
        <v>5</v>
      </c>
      <c r="X398">
        <v>4</v>
      </c>
      <c r="Y398">
        <v>9</v>
      </c>
    </row>
    <row r="399" spans="1:25" hidden="1" x14ac:dyDescent="0.3">
      <c r="A399" s="1" t="s">
        <v>486</v>
      </c>
      <c r="B399" s="1" t="s">
        <v>488</v>
      </c>
      <c r="C399">
        <v>3</v>
      </c>
      <c r="D399">
        <v>1</v>
      </c>
      <c r="E399">
        <v>1</v>
      </c>
      <c r="F399">
        <v>2</v>
      </c>
      <c r="G399" s="1" t="s">
        <v>468</v>
      </c>
      <c r="H399">
        <v>0</v>
      </c>
      <c r="I399">
        <v>1</v>
      </c>
      <c r="J399">
        <v>1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7</v>
      </c>
      <c r="T399">
        <v>8</v>
      </c>
      <c r="U399">
        <v>6</v>
      </c>
      <c r="V399">
        <v>2</v>
      </c>
      <c r="W399">
        <v>2</v>
      </c>
      <c r="X399">
        <v>6</v>
      </c>
      <c r="Y399">
        <v>8</v>
      </c>
    </row>
    <row r="400" spans="1:25" hidden="1" x14ac:dyDescent="0.3">
      <c r="A400" s="1" t="s">
        <v>497</v>
      </c>
      <c r="B400" s="1" t="s">
        <v>495</v>
      </c>
      <c r="C400">
        <v>3</v>
      </c>
      <c r="D400">
        <v>1</v>
      </c>
      <c r="E400">
        <v>1</v>
      </c>
      <c r="F400">
        <v>2</v>
      </c>
      <c r="G400" s="1" t="s">
        <v>468</v>
      </c>
      <c r="H400">
        <v>1</v>
      </c>
      <c r="I400">
        <v>1</v>
      </c>
      <c r="J400">
        <v>1</v>
      </c>
      <c r="K400">
        <v>1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1</v>
      </c>
      <c r="T400">
        <v>3</v>
      </c>
      <c r="U400">
        <v>8</v>
      </c>
      <c r="V400">
        <v>2</v>
      </c>
      <c r="W400">
        <v>2</v>
      </c>
      <c r="X400">
        <v>8</v>
      </c>
      <c r="Y400">
        <v>10</v>
      </c>
    </row>
    <row r="401" spans="1:25" hidden="1" x14ac:dyDescent="0.3">
      <c r="A401" s="1" t="s">
        <v>487</v>
      </c>
      <c r="B401" s="1" t="s">
        <v>485</v>
      </c>
      <c r="C401">
        <v>3</v>
      </c>
      <c r="D401">
        <v>1</v>
      </c>
      <c r="E401">
        <v>0</v>
      </c>
      <c r="F401">
        <v>1</v>
      </c>
      <c r="G401" s="1" t="s">
        <v>469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2</v>
      </c>
      <c r="T401">
        <v>2</v>
      </c>
      <c r="U401">
        <v>7</v>
      </c>
      <c r="V401">
        <v>4</v>
      </c>
      <c r="W401">
        <v>4</v>
      </c>
      <c r="X401">
        <v>7</v>
      </c>
      <c r="Y401">
        <v>11</v>
      </c>
    </row>
    <row r="402" spans="1:25" hidden="1" x14ac:dyDescent="0.3">
      <c r="A402" s="1" t="s">
        <v>492</v>
      </c>
      <c r="B402" s="1" t="s">
        <v>496</v>
      </c>
      <c r="C402">
        <v>3</v>
      </c>
      <c r="D402">
        <v>1</v>
      </c>
      <c r="E402">
        <v>1</v>
      </c>
      <c r="F402">
        <v>2</v>
      </c>
      <c r="G402" s="1" t="s">
        <v>468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2</v>
      </c>
      <c r="R402">
        <v>1</v>
      </c>
      <c r="S402">
        <v>3</v>
      </c>
      <c r="T402">
        <v>4</v>
      </c>
      <c r="U402">
        <v>8</v>
      </c>
      <c r="V402">
        <v>3</v>
      </c>
      <c r="W402">
        <v>3</v>
      </c>
      <c r="X402">
        <v>8</v>
      </c>
      <c r="Y402">
        <v>11</v>
      </c>
    </row>
    <row r="403" spans="1:25" hidden="1" x14ac:dyDescent="0.3">
      <c r="A403" s="1" t="s">
        <v>494</v>
      </c>
      <c r="B403" s="1" t="s">
        <v>481</v>
      </c>
      <c r="C403">
        <v>3</v>
      </c>
      <c r="D403">
        <v>1</v>
      </c>
      <c r="E403">
        <v>0</v>
      </c>
      <c r="F403">
        <v>1</v>
      </c>
      <c r="G403" s="1" t="s">
        <v>469</v>
      </c>
      <c r="H403">
        <v>1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2</v>
      </c>
      <c r="T403">
        <v>3</v>
      </c>
      <c r="U403">
        <v>9</v>
      </c>
      <c r="V403">
        <v>1</v>
      </c>
      <c r="W403">
        <v>1</v>
      </c>
      <c r="X403">
        <v>9</v>
      </c>
      <c r="Y403">
        <v>10</v>
      </c>
    </row>
    <row r="404" spans="1:25" hidden="1" x14ac:dyDescent="0.3">
      <c r="A404" s="1" t="s">
        <v>483</v>
      </c>
      <c r="B404" s="1" t="s">
        <v>479</v>
      </c>
      <c r="C404">
        <v>3</v>
      </c>
      <c r="D404">
        <v>0</v>
      </c>
      <c r="E404">
        <v>0</v>
      </c>
      <c r="F404">
        <v>0</v>
      </c>
      <c r="G404" s="1" t="s">
        <v>469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4</v>
      </c>
      <c r="T404">
        <v>5</v>
      </c>
      <c r="U404">
        <v>2</v>
      </c>
      <c r="V404">
        <v>12</v>
      </c>
      <c r="W404">
        <v>12</v>
      </c>
      <c r="X404">
        <v>2</v>
      </c>
      <c r="Y404">
        <v>14</v>
      </c>
    </row>
    <row r="405" spans="1:25" hidden="1" x14ac:dyDescent="0.3">
      <c r="A405" s="1" t="s">
        <v>493</v>
      </c>
      <c r="B405" s="1" t="s">
        <v>489</v>
      </c>
      <c r="C405">
        <v>4</v>
      </c>
      <c r="D405">
        <v>3</v>
      </c>
      <c r="E405">
        <v>1</v>
      </c>
      <c r="F405">
        <v>4</v>
      </c>
      <c r="G405" s="1" t="s">
        <v>468</v>
      </c>
      <c r="H405">
        <v>1</v>
      </c>
      <c r="I405">
        <v>1</v>
      </c>
      <c r="J405">
        <v>1</v>
      </c>
      <c r="K405">
        <v>1</v>
      </c>
      <c r="L405">
        <v>2</v>
      </c>
      <c r="M405">
        <v>2</v>
      </c>
      <c r="N405">
        <v>0</v>
      </c>
      <c r="O405">
        <v>0</v>
      </c>
      <c r="P405">
        <v>2</v>
      </c>
      <c r="Q405">
        <v>2</v>
      </c>
      <c r="R405">
        <v>0</v>
      </c>
      <c r="S405">
        <v>1</v>
      </c>
      <c r="T405">
        <v>1</v>
      </c>
      <c r="U405">
        <v>4</v>
      </c>
      <c r="V405">
        <v>3</v>
      </c>
      <c r="W405">
        <v>3</v>
      </c>
      <c r="X405">
        <v>4</v>
      </c>
      <c r="Y405">
        <v>7</v>
      </c>
    </row>
    <row r="406" spans="1:25" hidden="1" x14ac:dyDescent="0.3">
      <c r="A406" s="1" t="s">
        <v>480</v>
      </c>
      <c r="B406" s="1" t="s">
        <v>484</v>
      </c>
      <c r="C406">
        <v>4</v>
      </c>
      <c r="D406">
        <v>0</v>
      </c>
      <c r="E406">
        <v>2</v>
      </c>
      <c r="F406">
        <v>2</v>
      </c>
      <c r="G406" s="1" t="s">
        <v>469</v>
      </c>
      <c r="H406">
        <v>0</v>
      </c>
      <c r="I406">
        <v>1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1</v>
      </c>
      <c r="S406">
        <v>3</v>
      </c>
      <c r="T406">
        <v>4</v>
      </c>
      <c r="U406">
        <v>8</v>
      </c>
      <c r="V406">
        <v>3</v>
      </c>
      <c r="W406">
        <v>3</v>
      </c>
      <c r="X406">
        <v>8</v>
      </c>
      <c r="Y406">
        <v>11</v>
      </c>
    </row>
    <row r="407" spans="1:25" hidden="1" x14ac:dyDescent="0.3">
      <c r="A407" s="1" t="s">
        <v>485</v>
      </c>
      <c r="B407" s="1" t="s">
        <v>486</v>
      </c>
      <c r="C407">
        <v>4</v>
      </c>
      <c r="D407">
        <v>0</v>
      </c>
      <c r="E407">
        <v>1</v>
      </c>
      <c r="F407">
        <v>1</v>
      </c>
      <c r="G407" s="1" t="s">
        <v>469</v>
      </c>
      <c r="H407">
        <v>0</v>
      </c>
      <c r="I407">
        <v>1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2</v>
      </c>
      <c r="T407">
        <v>4</v>
      </c>
      <c r="U407">
        <v>6</v>
      </c>
      <c r="V407">
        <v>4</v>
      </c>
      <c r="W407">
        <v>4</v>
      </c>
      <c r="X407">
        <v>6</v>
      </c>
      <c r="Y407">
        <v>10</v>
      </c>
    </row>
    <row r="408" spans="1:25" hidden="1" x14ac:dyDescent="0.3">
      <c r="A408" s="1" t="s">
        <v>495</v>
      </c>
      <c r="B408" s="1" t="s">
        <v>478</v>
      </c>
      <c r="C408">
        <v>4</v>
      </c>
      <c r="D408">
        <v>0</v>
      </c>
      <c r="E408">
        <v>0</v>
      </c>
      <c r="F408">
        <v>0</v>
      </c>
      <c r="G408" s="1" t="s">
        <v>469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4</v>
      </c>
      <c r="T408">
        <v>6</v>
      </c>
      <c r="U408">
        <v>3</v>
      </c>
      <c r="V408">
        <v>2</v>
      </c>
      <c r="W408">
        <v>2</v>
      </c>
      <c r="X408">
        <v>3</v>
      </c>
      <c r="Y408">
        <v>5</v>
      </c>
    </row>
    <row r="409" spans="1:25" hidden="1" x14ac:dyDescent="0.3">
      <c r="A409" s="1" t="s">
        <v>479</v>
      </c>
      <c r="B409" s="1" t="s">
        <v>497</v>
      </c>
      <c r="C409">
        <v>4</v>
      </c>
      <c r="D409">
        <v>3</v>
      </c>
      <c r="E409">
        <v>0</v>
      </c>
      <c r="F409">
        <v>3</v>
      </c>
      <c r="G409" s="1" t="s">
        <v>469</v>
      </c>
      <c r="H409">
        <v>2</v>
      </c>
      <c r="I409">
        <v>0</v>
      </c>
      <c r="J409">
        <v>0</v>
      </c>
      <c r="K409">
        <v>2</v>
      </c>
      <c r="L409">
        <v>2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2</v>
      </c>
      <c r="S409">
        <v>5</v>
      </c>
      <c r="T409">
        <v>7</v>
      </c>
      <c r="U409">
        <v>8</v>
      </c>
      <c r="V409">
        <v>5</v>
      </c>
      <c r="W409">
        <v>5</v>
      </c>
      <c r="X409">
        <v>8</v>
      </c>
      <c r="Y409">
        <v>13</v>
      </c>
    </row>
    <row r="410" spans="1:25" hidden="1" x14ac:dyDescent="0.3">
      <c r="A410" s="1" t="s">
        <v>488</v>
      </c>
      <c r="B410" s="1" t="s">
        <v>492</v>
      </c>
      <c r="C410">
        <v>4</v>
      </c>
      <c r="D410">
        <v>2</v>
      </c>
      <c r="E410">
        <v>1</v>
      </c>
      <c r="F410">
        <v>3</v>
      </c>
      <c r="G410" s="1" t="s">
        <v>468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2</v>
      </c>
      <c r="R410">
        <v>2</v>
      </c>
      <c r="S410">
        <v>3</v>
      </c>
      <c r="T410">
        <v>5</v>
      </c>
      <c r="U410">
        <v>7</v>
      </c>
      <c r="V410">
        <v>4</v>
      </c>
      <c r="W410">
        <v>4</v>
      </c>
      <c r="X410">
        <v>7</v>
      </c>
      <c r="Y410">
        <v>11</v>
      </c>
    </row>
    <row r="411" spans="1:25" hidden="1" x14ac:dyDescent="0.3">
      <c r="A411" s="1" t="s">
        <v>490</v>
      </c>
      <c r="B411" s="1" t="s">
        <v>487</v>
      </c>
      <c r="C411">
        <v>4</v>
      </c>
      <c r="D411">
        <v>0</v>
      </c>
      <c r="E411">
        <v>1</v>
      </c>
      <c r="F411">
        <v>1</v>
      </c>
      <c r="G411" s="1" t="s">
        <v>469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3</v>
      </c>
      <c r="S411">
        <v>5</v>
      </c>
      <c r="T411">
        <v>8</v>
      </c>
      <c r="U411">
        <v>8</v>
      </c>
      <c r="V411">
        <v>3</v>
      </c>
      <c r="W411">
        <v>3</v>
      </c>
      <c r="X411">
        <v>8</v>
      </c>
      <c r="Y411">
        <v>11</v>
      </c>
    </row>
    <row r="412" spans="1:25" hidden="1" x14ac:dyDescent="0.3">
      <c r="A412" s="1" t="s">
        <v>481</v>
      </c>
      <c r="B412" s="1" t="s">
        <v>483</v>
      </c>
      <c r="C412">
        <v>4</v>
      </c>
      <c r="D412">
        <v>0</v>
      </c>
      <c r="E412">
        <v>0</v>
      </c>
      <c r="F412">
        <v>0</v>
      </c>
      <c r="G412" s="1" t="s">
        <v>469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2</v>
      </c>
      <c r="T412">
        <v>3</v>
      </c>
      <c r="U412">
        <v>6</v>
      </c>
      <c r="V412">
        <v>0</v>
      </c>
      <c r="W412">
        <v>0</v>
      </c>
      <c r="X412">
        <v>6</v>
      </c>
      <c r="Y412">
        <v>6</v>
      </c>
    </row>
    <row r="413" spans="1:25" hidden="1" x14ac:dyDescent="0.3">
      <c r="A413" s="1" t="s">
        <v>491</v>
      </c>
      <c r="B413" s="1" t="s">
        <v>482</v>
      </c>
      <c r="C413">
        <v>4</v>
      </c>
      <c r="D413">
        <v>2</v>
      </c>
      <c r="E413">
        <v>1</v>
      </c>
      <c r="F413">
        <v>3</v>
      </c>
      <c r="G413" s="1" t="s">
        <v>468</v>
      </c>
      <c r="H413">
        <v>1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2</v>
      </c>
      <c r="R413">
        <v>2</v>
      </c>
      <c r="S413">
        <v>2</v>
      </c>
      <c r="T413">
        <v>4</v>
      </c>
      <c r="U413">
        <v>2</v>
      </c>
      <c r="V413">
        <v>7</v>
      </c>
      <c r="W413">
        <v>7</v>
      </c>
      <c r="X413">
        <v>2</v>
      </c>
      <c r="Y413">
        <v>9</v>
      </c>
    </row>
    <row r="414" spans="1:25" hidden="1" x14ac:dyDescent="0.3">
      <c r="A414" s="1" t="s">
        <v>496</v>
      </c>
      <c r="B414" s="1" t="s">
        <v>494</v>
      </c>
      <c r="C414">
        <v>4</v>
      </c>
      <c r="D414">
        <v>1</v>
      </c>
      <c r="E414">
        <v>0</v>
      </c>
      <c r="F414">
        <v>1</v>
      </c>
      <c r="G414" s="1" t="s">
        <v>469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3</v>
      </c>
      <c r="T414">
        <v>5</v>
      </c>
      <c r="U414">
        <v>8</v>
      </c>
      <c r="V414">
        <v>6</v>
      </c>
      <c r="W414">
        <v>6</v>
      </c>
      <c r="X414">
        <v>8</v>
      </c>
      <c r="Y414">
        <v>14</v>
      </c>
    </row>
    <row r="415" spans="1:25" hidden="1" x14ac:dyDescent="0.3">
      <c r="A415" s="1" t="s">
        <v>493</v>
      </c>
      <c r="B415" s="1" t="s">
        <v>483</v>
      </c>
      <c r="C415">
        <v>5</v>
      </c>
      <c r="D415">
        <v>2</v>
      </c>
      <c r="E415">
        <v>0</v>
      </c>
      <c r="F415">
        <v>2</v>
      </c>
      <c r="G415" s="1" t="s">
        <v>469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2</v>
      </c>
      <c r="S415">
        <v>3</v>
      </c>
      <c r="T415">
        <v>5</v>
      </c>
      <c r="U415">
        <v>4</v>
      </c>
      <c r="V415">
        <v>3</v>
      </c>
      <c r="W415">
        <v>3</v>
      </c>
      <c r="X415">
        <v>4</v>
      </c>
      <c r="Y415">
        <v>7</v>
      </c>
    </row>
    <row r="416" spans="1:25" hidden="1" x14ac:dyDescent="0.3">
      <c r="A416" s="1" t="s">
        <v>480</v>
      </c>
      <c r="B416" s="1" t="s">
        <v>488</v>
      </c>
      <c r="C416">
        <v>5</v>
      </c>
      <c r="D416">
        <v>2</v>
      </c>
      <c r="E416">
        <v>1</v>
      </c>
      <c r="F416">
        <v>3</v>
      </c>
      <c r="G416" s="1" t="s">
        <v>468</v>
      </c>
      <c r="H416">
        <v>2</v>
      </c>
      <c r="I416">
        <v>1</v>
      </c>
      <c r="J416">
        <v>1</v>
      </c>
      <c r="K416">
        <v>2</v>
      </c>
      <c r="L416">
        <v>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1</v>
      </c>
      <c r="T416">
        <v>5</v>
      </c>
      <c r="U416">
        <v>2</v>
      </c>
      <c r="V416">
        <v>18</v>
      </c>
      <c r="W416">
        <v>18</v>
      </c>
      <c r="X416">
        <v>2</v>
      </c>
      <c r="Y416">
        <v>20</v>
      </c>
    </row>
    <row r="417" spans="1:25" x14ac:dyDescent="0.3">
      <c r="A417" s="1" t="s">
        <v>482</v>
      </c>
      <c r="B417" s="1" t="s">
        <v>478</v>
      </c>
      <c r="C417">
        <v>5</v>
      </c>
      <c r="D417">
        <v>2</v>
      </c>
      <c r="E417">
        <v>1</v>
      </c>
      <c r="F417">
        <v>3</v>
      </c>
      <c r="G417" s="1" t="s">
        <v>468</v>
      </c>
      <c r="H417">
        <v>2</v>
      </c>
      <c r="I417">
        <v>1</v>
      </c>
      <c r="J417">
        <v>1</v>
      </c>
      <c r="K417">
        <v>2</v>
      </c>
      <c r="L417">
        <v>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</v>
      </c>
      <c r="S417">
        <v>6</v>
      </c>
      <c r="T417">
        <v>9</v>
      </c>
    </row>
    <row r="418" spans="1:25" hidden="1" x14ac:dyDescent="0.3">
      <c r="A418" s="1" t="s">
        <v>484</v>
      </c>
      <c r="B418" s="1" t="s">
        <v>479</v>
      </c>
      <c r="C418">
        <v>5</v>
      </c>
      <c r="D418">
        <v>4</v>
      </c>
      <c r="E418">
        <v>0</v>
      </c>
      <c r="F418">
        <v>4</v>
      </c>
      <c r="G418" s="1" t="s">
        <v>469</v>
      </c>
      <c r="H418">
        <v>4</v>
      </c>
      <c r="I418">
        <v>0</v>
      </c>
      <c r="J418">
        <v>0</v>
      </c>
      <c r="K418">
        <v>4</v>
      </c>
      <c r="L418">
        <v>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4</v>
      </c>
      <c r="T418">
        <v>6</v>
      </c>
      <c r="U418">
        <v>5</v>
      </c>
      <c r="V418">
        <v>5</v>
      </c>
      <c r="W418">
        <v>5</v>
      </c>
      <c r="X418">
        <v>5</v>
      </c>
      <c r="Y418">
        <v>10</v>
      </c>
    </row>
    <row r="419" spans="1:25" hidden="1" x14ac:dyDescent="0.3">
      <c r="A419" s="1" t="s">
        <v>486</v>
      </c>
      <c r="B419" s="1" t="s">
        <v>494</v>
      </c>
      <c r="C419">
        <v>5</v>
      </c>
      <c r="D419">
        <v>0</v>
      </c>
      <c r="E419">
        <v>0</v>
      </c>
      <c r="F419">
        <v>0</v>
      </c>
      <c r="G419" s="1" t="s">
        <v>469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3</v>
      </c>
      <c r="T419">
        <v>5</v>
      </c>
      <c r="U419">
        <v>4</v>
      </c>
      <c r="V419">
        <v>6</v>
      </c>
      <c r="W419">
        <v>6</v>
      </c>
      <c r="X419">
        <v>4</v>
      </c>
      <c r="Y419">
        <v>10</v>
      </c>
    </row>
    <row r="420" spans="1:25" hidden="1" x14ac:dyDescent="0.3">
      <c r="A420" s="1" t="s">
        <v>497</v>
      </c>
      <c r="B420" s="1" t="s">
        <v>481</v>
      </c>
      <c r="C420">
        <v>5</v>
      </c>
      <c r="D420">
        <v>1</v>
      </c>
      <c r="E420">
        <v>1</v>
      </c>
      <c r="F420">
        <v>2</v>
      </c>
      <c r="G420" s="1" t="s">
        <v>468</v>
      </c>
      <c r="H420">
        <v>1</v>
      </c>
      <c r="I420">
        <v>1</v>
      </c>
      <c r="J420">
        <v>1</v>
      </c>
      <c r="K420">
        <v>1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2</v>
      </c>
      <c r="T420">
        <v>3</v>
      </c>
      <c r="U420">
        <v>5</v>
      </c>
      <c r="V420">
        <v>10</v>
      </c>
      <c r="W420">
        <v>10</v>
      </c>
      <c r="X420">
        <v>5</v>
      </c>
      <c r="Y420">
        <v>15</v>
      </c>
    </row>
    <row r="421" spans="1:25" hidden="1" x14ac:dyDescent="0.3">
      <c r="A421" s="1" t="s">
        <v>490</v>
      </c>
      <c r="B421" s="1" t="s">
        <v>489</v>
      </c>
      <c r="C421">
        <v>5</v>
      </c>
      <c r="D421">
        <v>4</v>
      </c>
      <c r="E421">
        <v>1</v>
      </c>
      <c r="F421">
        <v>5</v>
      </c>
      <c r="G421" s="1" t="s">
        <v>468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3</v>
      </c>
      <c r="N421">
        <v>1</v>
      </c>
      <c r="O421">
        <v>1</v>
      </c>
      <c r="P421">
        <v>3</v>
      </c>
      <c r="Q421">
        <v>4</v>
      </c>
      <c r="R421">
        <v>3</v>
      </c>
      <c r="S421">
        <v>2</v>
      </c>
      <c r="T421">
        <v>5</v>
      </c>
      <c r="U421">
        <v>10</v>
      </c>
      <c r="V421">
        <v>2</v>
      </c>
      <c r="W421">
        <v>2</v>
      </c>
      <c r="X421">
        <v>10</v>
      </c>
      <c r="Y421">
        <v>12</v>
      </c>
    </row>
    <row r="422" spans="1:25" hidden="1" x14ac:dyDescent="0.3">
      <c r="A422" s="1" t="s">
        <v>492</v>
      </c>
      <c r="B422" s="1" t="s">
        <v>485</v>
      </c>
      <c r="C422">
        <v>5</v>
      </c>
      <c r="D422">
        <v>1</v>
      </c>
      <c r="E422">
        <v>3</v>
      </c>
      <c r="F422">
        <v>4</v>
      </c>
      <c r="G422" s="1" t="s">
        <v>468</v>
      </c>
      <c r="H422">
        <v>1</v>
      </c>
      <c r="I422">
        <v>1</v>
      </c>
      <c r="J422">
        <v>1</v>
      </c>
      <c r="K422">
        <v>1</v>
      </c>
      <c r="L422">
        <v>2</v>
      </c>
      <c r="M422">
        <v>0</v>
      </c>
      <c r="N422">
        <v>2</v>
      </c>
      <c r="O422">
        <v>2</v>
      </c>
      <c r="P422">
        <v>0</v>
      </c>
      <c r="Q422">
        <v>2</v>
      </c>
      <c r="R422">
        <v>1</v>
      </c>
      <c r="S422">
        <v>1</v>
      </c>
      <c r="T422">
        <v>2</v>
      </c>
      <c r="U422">
        <v>9</v>
      </c>
      <c r="V422">
        <v>4</v>
      </c>
      <c r="W422">
        <v>4</v>
      </c>
      <c r="X422">
        <v>9</v>
      </c>
      <c r="Y422">
        <v>13</v>
      </c>
    </row>
    <row r="423" spans="1:25" hidden="1" x14ac:dyDescent="0.3">
      <c r="A423" s="1" t="s">
        <v>491</v>
      </c>
      <c r="B423" s="1" t="s">
        <v>487</v>
      </c>
      <c r="C423">
        <v>5</v>
      </c>
      <c r="D423">
        <v>1</v>
      </c>
      <c r="E423">
        <v>0</v>
      </c>
      <c r="F423">
        <v>1</v>
      </c>
      <c r="G423" s="1" t="s">
        <v>469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1</v>
      </c>
      <c r="S423">
        <v>3</v>
      </c>
      <c r="T423">
        <v>4</v>
      </c>
      <c r="U423">
        <v>9</v>
      </c>
      <c r="V423">
        <v>3</v>
      </c>
      <c r="W423">
        <v>3</v>
      </c>
      <c r="X423">
        <v>9</v>
      </c>
      <c r="Y423">
        <v>12</v>
      </c>
    </row>
    <row r="424" spans="1:25" hidden="1" x14ac:dyDescent="0.3">
      <c r="A424" s="1" t="s">
        <v>496</v>
      </c>
      <c r="B424" s="1" t="s">
        <v>495</v>
      </c>
      <c r="C424">
        <v>5</v>
      </c>
      <c r="D424">
        <v>0</v>
      </c>
      <c r="E424">
        <v>2</v>
      </c>
      <c r="F424">
        <v>2</v>
      </c>
      <c r="G424" s="1" t="s">
        <v>469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1</v>
      </c>
      <c r="O424">
        <v>1</v>
      </c>
      <c r="P424">
        <v>0</v>
      </c>
      <c r="Q424">
        <v>1</v>
      </c>
      <c r="R424">
        <v>1</v>
      </c>
      <c r="S424">
        <v>4</v>
      </c>
      <c r="T424">
        <v>5</v>
      </c>
      <c r="U424">
        <v>11</v>
      </c>
      <c r="V424">
        <v>3</v>
      </c>
      <c r="W424">
        <v>3</v>
      </c>
      <c r="X424">
        <v>11</v>
      </c>
      <c r="Y424">
        <v>14</v>
      </c>
    </row>
    <row r="425" spans="1:25" hidden="1" x14ac:dyDescent="0.3">
      <c r="A425" s="1" t="s">
        <v>478</v>
      </c>
      <c r="B425" s="1" t="s">
        <v>480</v>
      </c>
      <c r="C425">
        <v>6</v>
      </c>
      <c r="D425">
        <v>1</v>
      </c>
      <c r="E425">
        <v>0</v>
      </c>
      <c r="F425">
        <v>1</v>
      </c>
      <c r="G425" s="1" t="s">
        <v>469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4</v>
      </c>
      <c r="T425">
        <v>5</v>
      </c>
      <c r="U425">
        <v>13</v>
      </c>
      <c r="V425">
        <v>4</v>
      </c>
      <c r="W425">
        <v>4</v>
      </c>
      <c r="X425">
        <v>13</v>
      </c>
      <c r="Y425">
        <v>17</v>
      </c>
    </row>
    <row r="426" spans="1:25" hidden="1" x14ac:dyDescent="0.3">
      <c r="A426" s="1" t="s">
        <v>489</v>
      </c>
      <c r="B426" s="1" t="s">
        <v>492</v>
      </c>
      <c r="C426">
        <v>6</v>
      </c>
      <c r="D426">
        <v>1</v>
      </c>
      <c r="E426">
        <v>2</v>
      </c>
      <c r="F426">
        <v>3</v>
      </c>
      <c r="G426" s="1" t="s">
        <v>468</v>
      </c>
      <c r="H426">
        <v>1</v>
      </c>
      <c r="I426">
        <v>2</v>
      </c>
      <c r="J426">
        <v>2</v>
      </c>
      <c r="K426">
        <v>1</v>
      </c>
      <c r="L426">
        <v>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3</v>
      </c>
      <c r="T426">
        <v>4</v>
      </c>
      <c r="U426">
        <v>8</v>
      </c>
      <c r="V426">
        <v>2</v>
      </c>
      <c r="W426">
        <v>2</v>
      </c>
      <c r="X426">
        <v>8</v>
      </c>
      <c r="Y426">
        <v>10</v>
      </c>
    </row>
    <row r="427" spans="1:25" x14ac:dyDescent="0.3">
      <c r="A427" s="1" t="s">
        <v>485</v>
      </c>
      <c r="B427" s="1" t="s">
        <v>497</v>
      </c>
      <c r="C427">
        <v>6</v>
      </c>
      <c r="D427">
        <v>1</v>
      </c>
      <c r="E427">
        <v>1</v>
      </c>
      <c r="F427">
        <v>2</v>
      </c>
      <c r="G427" s="1" t="s">
        <v>468</v>
      </c>
      <c r="H427">
        <v>1</v>
      </c>
      <c r="I427">
        <v>1</v>
      </c>
      <c r="J427">
        <v>1</v>
      </c>
      <c r="K427">
        <v>1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</v>
      </c>
      <c r="T427">
        <v>3</v>
      </c>
    </row>
    <row r="428" spans="1:25" hidden="1" x14ac:dyDescent="0.3">
      <c r="A428" s="1" t="s">
        <v>495</v>
      </c>
      <c r="B428" s="1" t="s">
        <v>486</v>
      </c>
      <c r="C428">
        <v>6</v>
      </c>
      <c r="D428">
        <v>1</v>
      </c>
      <c r="E428">
        <v>0</v>
      </c>
      <c r="F428">
        <v>1</v>
      </c>
      <c r="G428" s="1" t="s">
        <v>469</v>
      </c>
      <c r="H428">
        <v>1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4</v>
      </c>
      <c r="T428">
        <v>7</v>
      </c>
      <c r="U428">
        <v>3</v>
      </c>
      <c r="V428">
        <v>4</v>
      </c>
      <c r="W428">
        <v>4</v>
      </c>
      <c r="X428">
        <v>3</v>
      </c>
      <c r="Y428">
        <v>7</v>
      </c>
    </row>
    <row r="429" spans="1:25" hidden="1" x14ac:dyDescent="0.3">
      <c r="A429" s="1" t="s">
        <v>479</v>
      </c>
      <c r="B429" s="1" t="s">
        <v>493</v>
      </c>
      <c r="C429">
        <v>6</v>
      </c>
      <c r="D429">
        <v>0</v>
      </c>
      <c r="E429">
        <v>0</v>
      </c>
      <c r="F429">
        <v>0</v>
      </c>
      <c r="G429" s="1" t="s">
        <v>469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5</v>
      </c>
      <c r="S429">
        <v>5</v>
      </c>
      <c r="T429">
        <v>10</v>
      </c>
      <c r="U429">
        <v>7</v>
      </c>
      <c r="V429">
        <v>4</v>
      </c>
      <c r="W429">
        <v>4</v>
      </c>
      <c r="X429">
        <v>7</v>
      </c>
      <c r="Y429">
        <v>11</v>
      </c>
    </row>
    <row r="430" spans="1:25" hidden="1" x14ac:dyDescent="0.3">
      <c r="A430" s="1" t="s">
        <v>488</v>
      </c>
      <c r="B430" s="1" t="s">
        <v>496</v>
      </c>
      <c r="C430">
        <v>6</v>
      </c>
      <c r="D430">
        <v>3</v>
      </c>
      <c r="E430">
        <v>2</v>
      </c>
      <c r="F430">
        <v>5</v>
      </c>
      <c r="G430" s="1" t="s">
        <v>468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2</v>
      </c>
      <c r="N430">
        <v>2</v>
      </c>
      <c r="O430">
        <v>2</v>
      </c>
      <c r="P430">
        <v>2</v>
      </c>
      <c r="Q430">
        <v>4</v>
      </c>
      <c r="R430">
        <v>4</v>
      </c>
      <c r="S430">
        <v>3</v>
      </c>
      <c r="T430">
        <v>7</v>
      </c>
      <c r="U430">
        <v>9</v>
      </c>
      <c r="V430">
        <v>2</v>
      </c>
      <c r="W430">
        <v>2</v>
      </c>
      <c r="X430">
        <v>9</v>
      </c>
      <c r="Y430">
        <v>11</v>
      </c>
    </row>
    <row r="431" spans="1:25" x14ac:dyDescent="0.3">
      <c r="A431" s="1" t="s">
        <v>487</v>
      </c>
      <c r="B431" s="1" t="s">
        <v>484</v>
      </c>
      <c r="C431">
        <v>6</v>
      </c>
      <c r="D431">
        <v>0</v>
      </c>
      <c r="E431">
        <v>1</v>
      </c>
      <c r="F431">
        <v>1</v>
      </c>
      <c r="G431" s="1" t="s">
        <v>469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10</v>
      </c>
      <c r="S431">
        <v>0</v>
      </c>
      <c r="T431">
        <v>10</v>
      </c>
    </row>
    <row r="432" spans="1:25" hidden="1" x14ac:dyDescent="0.3">
      <c r="A432" s="1" t="s">
        <v>481</v>
      </c>
      <c r="B432" s="1" t="s">
        <v>482</v>
      </c>
      <c r="C432">
        <v>6</v>
      </c>
      <c r="D432">
        <v>1</v>
      </c>
      <c r="E432">
        <v>2</v>
      </c>
      <c r="F432">
        <v>3</v>
      </c>
      <c r="G432" s="1" t="s">
        <v>468</v>
      </c>
      <c r="H432">
        <v>1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2</v>
      </c>
      <c r="O432">
        <v>2</v>
      </c>
      <c r="P432">
        <v>0</v>
      </c>
      <c r="Q432">
        <v>2</v>
      </c>
      <c r="R432">
        <v>4</v>
      </c>
      <c r="S432">
        <v>3</v>
      </c>
      <c r="T432">
        <v>7</v>
      </c>
      <c r="U432">
        <v>3</v>
      </c>
      <c r="V432">
        <v>0</v>
      </c>
      <c r="W432">
        <v>0</v>
      </c>
      <c r="X432">
        <v>3</v>
      </c>
      <c r="Y432">
        <v>3</v>
      </c>
    </row>
    <row r="433" spans="1:25" hidden="1" x14ac:dyDescent="0.3">
      <c r="A433" s="1" t="s">
        <v>494</v>
      </c>
      <c r="B433" s="1" t="s">
        <v>490</v>
      </c>
      <c r="C433">
        <v>6</v>
      </c>
      <c r="D433">
        <v>3</v>
      </c>
      <c r="E433">
        <v>2</v>
      </c>
      <c r="F433">
        <v>5</v>
      </c>
      <c r="G433" s="1" t="s">
        <v>468</v>
      </c>
      <c r="H433">
        <v>3</v>
      </c>
      <c r="I433">
        <v>2</v>
      </c>
      <c r="J433">
        <v>2</v>
      </c>
      <c r="K433">
        <v>3</v>
      </c>
      <c r="L433">
        <v>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4</v>
      </c>
      <c r="T433">
        <v>6</v>
      </c>
      <c r="U433">
        <v>3</v>
      </c>
      <c r="V433">
        <v>3</v>
      </c>
      <c r="W433">
        <v>3</v>
      </c>
      <c r="X433">
        <v>3</v>
      </c>
      <c r="Y433">
        <v>6</v>
      </c>
    </row>
    <row r="434" spans="1:25" hidden="1" x14ac:dyDescent="0.3">
      <c r="A434" s="1" t="s">
        <v>483</v>
      </c>
      <c r="B434" s="1" t="s">
        <v>491</v>
      </c>
      <c r="C434">
        <v>6</v>
      </c>
      <c r="D434">
        <v>1</v>
      </c>
      <c r="E434">
        <v>0</v>
      </c>
      <c r="F434">
        <v>1</v>
      </c>
      <c r="G434" s="1" t="s">
        <v>469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3</v>
      </c>
      <c r="S434">
        <v>1</v>
      </c>
      <c r="T434">
        <v>4</v>
      </c>
      <c r="U434">
        <v>3</v>
      </c>
      <c r="V434">
        <v>9</v>
      </c>
      <c r="W434">
        <v>9</v>
      </c>
      <c r="X434">
        <v>3</v>
      </c>
      <c r="Y434">
        <v>12</v>
      </c>
    </row>
    <row r="435" spans="1:25" hidden="1" x14ac:dyDescent="0.3">
      <c r="A435" s="1" t="s">
        <v>493</v>
      </c>
      <c r="B435" s="1" t="s">
        <v>481</v>
      </c>
      <c r="C435">
        <v>7</v>
      </c>
      <c r="D435">
        <v>2</v>
      </c>
      <c r="E435">
        <v>0</v>
      </c>
      <c r="F435">
        <v>2</v>
      </c>
      <c r="G435" s="1" t="s">
        <v>469</v>
      </c>
      <c r="H435">
        <v>2</v>
      </c>
      <c r="I435">
        <v>0</v>
      </c>
      <c r="J435">
        <v>0</v>
      </c>
      <c r="K435">
        <v>2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</v>
      </c>
      <c r="V435">
        <v>7</v>
      </c>
      <c r="W435">
        <v>7</v>
      </c>
      <c r="X435">
        <v>5</v>
      </c>
      <c r="Y435">
        <v>12</v>
      </c>
    </row>
    <row r="436" spans="1:25" hidden="1" x14ac:dyDescent="0.3">
      <c r="A436" s="1" t="s">
        <v>480</v>
      </c>
      <c r="B436" s="1" t="s">
        <v>483</v>
      </c>
      <c r="C436">
        <v>7</v>
      </c>
      <c r="D436">
        <v>4</v>
      </c>
      <c r="E436">
        <v>0</v>
      </c>
      <c r="F436">
        <v>4</v>
      </c>
      <c r="G436" s="1" t="s">
        <v>469</v>
      </c>
      <c r="H436">
        <v>4</v>
      </c>
      <c r="I436">
        <v>0</v>
      </c>
      <c r="J436">
        <v>0</v>
      </c>
      <c r="K436">
        <v>4</v>
      </c>
      <c r="L436">
        <v>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</v>
      </c>
      <c r="T436">
        <v>3</v>
      </c>
      <c r="U436">
        <v>11</v>
      </c>
      <c r="V436">
        <v>2</v>
      </c>
      <c r="W436">
        <v>2</v>
      </c>
      <c r="X436">
        <v>11</v>
      </c>
      <c r="Y436">
        <v>13</v>
      </c>
    </row>
    <row r="437" spans="1:25" hidden="1" x14ac:dyDescent="0.3">
      <c r="A437" s="1" t="s">
        <v>482</v>
      </c>
      <c r="B437" s="1" t="s">
        <v>479</v>
      </c>
      <c r="C437">
        <v>7</v>
      </c>
      <c r="D437">
        <v>0</v>
      </c>
      <c r="E437">
        <v>1</v>
      </c>
      <c r="F437">
        <v>1</v>
      </c>
      <c r="G437" s="1" t="s">
        <v>469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1</v>
      </c>
      <c r="R437">
        <v>2</v>
      </c>
      <c r="S437">
        <v>1</v>
      </c>
      <c r="T437">
        <v>3</v>
      </c>
      <c r="U437">
        <v>2</v>
      </c>
      <c r="V437">
        <v>0</v>
      </c>
      <c r="W437">
        <v>0</v>
      </c>
      <c r="X437">
        <v>2</v>
      </c>
      <c r="Y437">
        <v>2</v>
      </c>
    </row>
    <row r="438" spans="1:25" hidden="1" x14ac:dyDescent="0.3">
      <c r="A438" s="1" t="s">
        <v>495</v>
      </c>
      <c r="B438" s="1" t="s">
        <v>491</v>
      </c>
      <c r="C438">
        <v>7</v>
      </c>
      <c r="D438">
        <v>2</v>
      </c>
      <c r="E438">
        <v>0</v>
      </c>
      <c r="F438">
        <v>2</v>
      </c>
      <c r="G438" s="1" t="s">
        <v>469</v>
      </c>
      <c r="H438">
        <v>1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0</v>
      </c>
      <c r="O438">
        <v>0</v>
      </c>
      <c r="P438">
        <v>1</v>
      </c>
      <c r="Q438">
        <v>1</v>
      </c>
      <c r="R438">
        <v>1</v>
      </c>
      <c r="S438">
        <v>3</v>
      </c>
      <c r="T438">
        <v>4</v>
      </c>
      <c r="U438">
        <v>6</v>
      </c>
      <c r="V438">
        <v>5</v>
      </c>
      <c r="W438">
        <v>5</v>
      </c>
      <c r="X438">
        <v>6</v>
      </c>
      <c r="Y438">
        <v>11</v>
      </c>
    </row>
    <row r="439" spans="1:25" hidden="1" x14ac:dyDescent="0.3">
      <c r="A439" s="1" t="s">
        <v>486</v>
      </c>
      <c r="B439" s="1" t="s">
        <v>489</v>
      </c>
      <c r="C439">
        <v>7</v>
      </c>
      <c r="D439">
        <v>1</v>
      </c>
      <c r="E439">
        <v>1</v>
      </c>
      <c r="F439">
        <v>2</v>
      </c>
      <c r="G439" s="1" t="s">
        <v>468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3</v>
      </c>
      <c r="S439">
        <v>3</v>
      </c>
      <c r="T439">
        <v>6</v>
      </c>
      <c r="U439">
        <v>5</v>
      </c>
      <c r="V439">
        <v>9</v>
      </c>
      <c r="W439">
        <v>9</v>
      </c>
      <c r="X439">
        <v>5</v>
      </c>
      <c r="Y439">
        <v>14</v>
      </c>
    </row>
    <row r="440" spans="1:25" hidden="1" x14ac:dyDescent="0.3">
      <c r="A440" s="1" t="s">
        <v>488</v>
      </c>
      <c r="B440" s="1" t="s">
        <v>485</v>
      </c>
      <c r="C440">
        <v>7</v>
      </c>
      <c r="D440">
        <v>2</v>
      </c>
      <c r="E440">
        <v>0</v>
      </c>
      <c r="F440">
        <v>2</v>
      </c>
      <c r="G440" s="1" t="s">
        <v>469</v>
      </c>
      <c r="H440">
        <v>1</v>
      </c>
      <c r="I440">
        <v>0</v>
      </c>
      <c r="J440">
        <v>0</v>
      </c>
      <c r="K440">
        <v>1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1</v>
      </c>
      <c r="R440">
        <v>1</v>
      </c>
      <c r="S440">
        <v>0</v>
      </c>
      <c r="T440">
        <v>1</v>
      </c>
      <c r="U440">
        <v>8</v>
      </c>
      <c r="V440">
        <v>2</v>
      </c>
      <c r="W440">
        <v>2</v>
      </c>
      <c r="X440">
        <v>8</v>
      </c>
      <c r="Y440">
        <v>10</v>
      </c>
    </row>
    <row r="441" spans="1:25" hidden="1" x14ac:dyDescent="0.3">
      <c r="A441" s="1" t="s">
        <v>487</v>
      </c>
      <c r="B441" s="1" t="s">
        <v>497</v>
      </c>
      <c r="C441">
        <v>7</v>
      </c>
      <c r="D441">
        <v>1</v>
      </c>
      <c r="E441">
        <v>0</v>
      </c>
      <c r="F441">
        <v>1</v>
      </c>
      <c r="G441" s="1" t="s">
        <v>469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2</v>
      </c>
      <c r="S441">
        <v>3</v>
      </c>
      <c r="T441">
        <v>5</v>
      </c>
      <c r="U441">
        <v>4</v>
      </c>
      <c r="V441">
        <v>9</v>
      </c>
      <c r="W441">
        <v>9</v>
      </c>
      <c r="X441">
        <v>4</v>
      </c>
      <c r="Y441">
        <v>13</v>
      </c>
    </row>
    <row r="442" spans="1:25" hidden="1" x14ac:dyDescent="0.3">
      <c r="A442" s="1" t="s">
        <v>492</v>
      </c>
      <c r="B442" s="1" t="s">
        <v>484</v>
      </c>
      <c r="C442">
        <v>7</v>
      </c>
      <c r="D442">
        <v>1</v>
      </c>
      <c r="E442">
        <v>2</v>
      </c>
      <c r="F442">
        <v>3</v>
      </c>
      <c r="G442" s="1" t="s">
        <v>468</v>
      </c>
      <c r="H442">
        <v>1</v>
      </c>
      <c r="I442">
        <v>2</v>
      </c>
      <c r="J442">
        <v>2</v>
      </c>
      <c r="K442">
        <v>1</v>
      </c>
      <c r="L442">
        <v>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5</v>
      </c>
      <c r="T442">
        <v>7</v>
      </c>
      <c r="U442">
        <v>3</v>
      </c>
      <c r="V442">
        <v>5</v>
      </c>
      <c r="W442">
        <v>5</v>
      </c>
      <c r="X442">
        <v>3</v>
      </c>
      <c r="Y442">
        <v>8</v>
      </c>
    </row>
    <row r="443" spans="1:25" hidden="1" x14ac:dyDescent="0.3">
      <c r="A443" s="1" t="s">
        <v>494</v>
      </c>
      <c r="B443" s="1" t="s">
        <v>478</v>
      </c>
      <c r="C443">
        <v>7</v>
      </c>
      <c r="D443">
        <v>1</v>
      </c>
      <c r="E443">
        <v>0</v>
      </c>
      <c r="F443">
        <v>1</v>
      </c>
      <c r="G443" s="1" t="s">
        <v>469</v>
      </c>
      <c r="H443">
        <v>1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2</v>
      </c>
      <c r="T443">
        <v>3</v>
      </c>
      <c r="U443">
        <v>10</v>
      </c>
      <c r="V443">
        <v>4</v>
      </c>
      <c r="W443">
        <v>4</v>
      </c>
      <c r="X443">
        <v>10</v>
      </c>
      <c r="Y443">
        <v>14</v>
      </c>
    </row>
    <row r="444" spans="1:25" hidden="1" x14ac:dyDescent="0.3">
      <c r="A444" s="1" t="s">
        <v>496</v>
      </c>
      <c r="B444" s="1" t="s">
        <v>490</v>
      </c>
      <c r="C444">
        <v>7</v>
      </c>
      <c r="D444">
        <v>3</v>
      </c>
      <c r="E444">
        <v>0</v>
      </c>
      <c r="F444">
        <v>3</v>
      </c>
      <c r="G444" s="1" t="s">
        <v>469</v>
      </c>
      <c r="H444">
        <v>2</v>
      </c>
      <c r="I444">
        <v>0</v>
      </c>
      <c r="J444">
        <v>0</v>
      </c>
      <c r="K444">
        <v>2</v>
      </c>
      <c r="L444">
        <v>2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4</v>
      </c>
      <c r="T444">
        <v>5</v>
      </c>
      <c r="U444">
        <v>6</v>
      </c>
      <c r="V444">
        <v>4</v>
      </c>
      <c r="W444">
        <v>4</v>
      </c>
      <c r="X444">
        <v>6</v>
      </c>
      <c r="Y444">
        <v>10</v>
      </c>
    </row>
    <row r="445" spans="1:25" hidden="1" x14ac:dyDescent="0.3">
      <c r="A445" s="1" t="s">
        <v>478</v>
      </c>
      <c r="B445" s="1" t="s">
        <v>485</v>
      </c>
      <c r="C445">
        <v>8</v>
      </c>
      <c r="D445">
        <v>1</v>
      </c>
      <c r="E445">
        <v>0</v>
      </c>
      <c r="F445">
        <v>1</v>
      </c>
      <c r="G445" s="1" t="s">
        <v>469</v>
      </c>
      <c r="H445">
        <v>1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5</v>
      </c>
      <c r="T445">
        <v>6</v>
      </c>
      <c r="U445">
        <v>10</v>
      </c>
      <c r="V445">
        <v>1</v>
      </c>
      <c r="W445">
        <v>1</v>
      </c>
      <c r="X445">
        <v>10</v>
      </c>
      <c r="Y445">
        <v>11</v>
      </c>
    </row>
    <row r="446" spans="1:25" hidden="1" x14ac:dyDescent="0.3">
      <c r="A446" s="1" t="s">
        <v>489</v>
      </c>
      <c r="B446" s="1" t="s">
        <v>495</v>
      </c>
      <c r="C446">
        <v>8</v>
      </c>
      <c r="D446">
        <v>0</v>
      </c>
      <c r="E446">
        <v>0</v>
      </c>
      <c r="F446">
        <v>0</v>
      </c>
      <c r="G446" s="1" t="s">
        <v>469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2</v>
      </c>
      <c r="U446">
        <v>11</v>
      </c>
      <c r="V446">
        <v>5</v>
      </c>
      <c r="W446">
        <v>5</v>
      </c>
      <c r="X446">
        <v>11</v>
      </c>
      <c r="Y446">
        <v>16</v>
      </c>
    </row>
    <row r="447" spans="1:25" x14ac:dyDescent="0.3">
      <c r="A447" s="1" t="s">
        <v>482</v>
      </c>
      <c r="B447" s="1" t="s">
        <v>494</v>
      </c>
      <c r="C447">
        <v>8</v>
      </c>
      <c r="D447">
        <v>0</v>
      </c>
      <c r="E447">
        <v>0</v>
      </c>
      <c r="F447">
        <v>0</v>
      </c>
      <c r="G447" s="1" t="s">
        <v>469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2</v>
      </c>
      <c r="T447">
        <v>4</v>
      </c>
    </row>
    <row r="448" spans="1:25" hidden="1" x14ac:dyDescent="0.3">
      <c r="A448" s="1" t="s">
        <v>484</v>
      </c>
      <c r="B448" s="1" t="s">
        <v>496</v>
      </c>
      <c r="C448">
        <v>8</v>
      </c>
      <c r="D448">
        <v>1</v>
      </c>
      <c r="E448">
        <v>0</v>
      </c>
      <c r="F448">
        <v>1</v>
      </c>
      <c r="G448" s="1" t="s">
        <v>469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1</v>
      </c>
      <c r="R448">
        <v>2</v>
      </c>
      <c r="S448">
        <v>4</v>
      </c>
      <c r="T448">
        <v>6</v>
      </c>
      <c r="U448">
        <v>7</v>
      </c>
      <c r="V448">
        <v>7</v>
      </c>
      <c r="W448">
        <v>7</v>
      </c>
      <c r="X448">
        <v>7</v>
      </c>
      <c r="Y448">
        <v>14</v>
      </c>
    </row>
    <row r="449" spans="1:25" hidden="1" x14ac:dyDescent="0.3">
      <c r="A449" s="1" t="s">
        <v>479</v>
      </c>
      <c r="B449" s="1" t="s">
        <v>480</v>
      </c>
      <c r="C449">
        <v>8</v>
      </c>
      <c r="D449">
        <v>3</v>
      </c>
      <c r="E449">
        <v>1</v>
      </c>
      <c r="F449">
        <v>4</v>
      </c>
      <c r="G449" s="1" t="s">
        <v>468</v>
      </c>
      <c r="H449">
        <v>3</v>
      </c>
      <c r="I449">
        <v>1</v>
      </c>
      <c r="J449">
        <v>1</v>
      </c>
      <c r="K449">
        <v>3</v>
      </c>
      <c r="L449">
        <v>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2</v>
      </c>
      <c r="T449">
        <v>3</v>
      </c>
      <c r="U449">
        <v>4</v>
      </c>
      <c r="V449">
        <v>5</v>
      </c>
      <c r="W449">
        <v>5</v>
      </c>
      <c r="X449">
        <v>4</v>
      </c>
      <c r="Y449">
        <v>9</v>
      </c>
    </row>
    <row r="450" spans="1:25" hidden="1" x14ac:dyDescent="0.3">
      <c r="A450" s="1" t="s">
        <v>497</v>
      </c>
      <c r="B450" s="1" t="s">
        <v>493</v>
      </c>
      <c r="C450">
        <v>8</v>
      </c>
      <c r="D450">
        <v>2</v>
      </c>
      <c r="E450">
        <v>1</v>
      </c>
      <c r="F450">
        <v>3</v>
      </c>
      <c r="G450" s="1" t="s">
        <v>468</v>
      </c>
      <c r="H450">
        <v>2</v>
      </c>
      <c r="I450">
        <v>0</v>
      </c>
      <c r="J450">
        <v>0</v>
      </c>
      <c r="K450">
        <v>2</v>
      </c>
      <c r="L450">
        <v>2</v>
      </c>
      <c r="M450">
        <v>0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2</v>
      </c>
      <c r="T450">
        <v>2</v>
      </c>
      <c r="U450">
        <v>0</v>
      </c>
      <c r="V450">
        <v>10</v>
      </c>
      <c r="W450">
        <v>10</v>
      </c>
      <c r="X450">
        <v>0</v>
      </c>
      <c r="Y450">
        <v>10</v>
      </c>
    </row>
    <row r="451" spans="1:25" hidden="1" x14ac:dyDescent="0.3">
      <c r="A451" s="1" t="s">
        <v>490</v>
      </c>
      <c r="B451" s="1" t="s">
        <v>488</v>
      </c>
      <c r="C451">
        <v>8</v>
      </c>
      <c r="D451">
        <v>0</v>
      </c>
      <c r="E451">
        <v>0</v>
      </c>
      <c r="F451">
        <v>0</v>
      </c>
      <c r="G451" s="1" t="s">
        <v>469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</v>
      </c>
      <c r="S451">
        <v>3</v>
      </c>
      <c r="T451">
        <v>5</v>
      </c>
      <c r="U451">
        <v>5</v>
      </c>
      <c r="V451">
        <v>2</v>
      </c>
      <c r="W451">
        <v>2</v>
      </c>
      <c r="X451">
        <v>5</v>
      </c>
      <c r="Y451">
        <v>7</v>
      </c>
    </row>
    <row r="452" spans="1:25" hidden="1" x14ac:dyDescent="0.3">
      <c r="A452" s="1" t="s">
        <v>481</v>
      </c>
      <c r="B452" s="1" t="s">
        <v>486</v>
      </c>
      <c r="C452">
        <v>8</v>
      </c>
      <c r="D452">
        <v>0</v>
      </c>
      <c r="E452">
        <v>0</v>
      </c>
      <c r="F452">
        <v>0</v>
      </c>
      <c r="G452" s="1" t="s">
        <v>469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2</v>
      </c>
      <c r="T452">
        <v>7</v>
      </c>
      <c r="U452">
        <v>4</v>
      </c>
      <c r="V452">
        <v>10</v>
      </c>
      <c r="W452">
        <v>10</v>
      </c>
      <c r="X452">
        <v>4</v>
      </c>
      <c r="Y452">
        <v>14</v>
      </c>
    </row>
    <row r="453" spans="1:25" hidden="1" x14ac:dyDescent="0.3">
      <c r="A453" s="1" t="s">
        <v>491</v>
      </c>
      <c r="B453" s="1" t="s">
        <v>492</v>
      </c>
      <c r="C453">
        <v>8</v>
      </c>
      <c r="D453">
        <v>3</v>
      </c>
      <c r="E453">
        <v>1</v>
      </c>
      <c r="F453">
        <v>4</v>
      </c>
      <c r="G453" s="1" t="s">
        <v>468</v>
      </c>
      <c r="H453">
        <v>1</v>
      </c>
      <c r="I453">
        <v>1</v>
      </c>
      <c r="J453">
        <v>1</v>
      </c>
      <c r="K453">
        <v>1</v>
      </c>
      <c r="L453">
        <v>2</v>
      </c>
      <c r="M453">
        <v>2</v>
      </c>
      <c r="N453">
        <v>0</v>
      </c>
      <c r="O453">
        <v>0</v>
      </c>
      <c r="P453">
        <v>2</v>
      </c>
      <c r="Q453">
        <v>2</v>
      </c>
      <c r="R453">
        <v>2</v>
      </c>
      <c r="S453">
        <v>1</v>
      </c>
      <c r="T453">
        <v>3</v>
      </c>
      <c r="U453">
        <v>6</v>
      </c>
      <c r="V453">
        <v>6</v>
      </c>
      <c r="W453">
        <v>6</v>
      </c>
      <c r="X453">
        <v>6</v>
      </c>
      <c r="Y453">
        <v>12</v>
      </c>
    </row>
    <row r="454" spans="1:25" hidden="1" x14ac:dyDescent="0.3">
      <c r="A454" s="1" t="s">
        <v>483</v>
      </c>
      <c r="B454" s="1" t="s">
        <v>487</v>
      </c>
      <c r="C454">
        <v>8</v>
      </c>
      <c r="D454">
        <v>1</v>
      </c>
      <c r="E454">
        <v>2</v>
      </c>
      <c r="F454">
        <v>3</v>
      </c>
      <c r="G454" s="1" t="s">
        <v>468</v>
      </c>
      <c r="H454">
        <v>1</v>
      </c>
      <c r="I454">
        <v>2</v>
      </c>
      <c r="J454">
        <v>2</v>
      </c>
      <c r="K454">
        <v>1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1</v>
      </c>
      <c r="T454">
        <v>3</v>
      </c>
      <c r="U454">
        <v>8</v>
      </c>
      <c r="V454">
        <v>2</v>
      </c>
      <c r="W454">
        <v>2</v>
      </c>
      <c r="X454">
        <v>8</v>
      </c>
      <c r="Y454">
        <v>10</v>
      </c>
    </row>
    <row r="455" spans="1:25" hidden="1" x14ac:dyDescent="0.3">
      <c r="A455" s="1" t="s">
        <v>493</v>
      </c>
      <c r="B455" s="1" t="s">
        <v>494</v>
      </c>
      <c r="C455">
        <v>9</v>
      </c>
      <c r="D455">
        <v>3</v>
      </c>
      <c r="E455">
        <v>1</v>
      </c>
      <c r="F455">
        <v>4</v>
      </c>
      <c r="G455" s="1" t="s">
        <v>468</v>
      </c>
      <c r="H455">
        <v>1</v>
      </c>
      <c r="I455">
        <v>0</v>
      </c>
      <c r="J455">
        <v>0</v>
      </c>
      <c r="K455">
        <v>1</v>
      </c>
      <c r="L455">
        <v>1</v>
      </c>
      <c r="M455">
        <v>2</v>
      </c>
      <c r="N455">
        <v>1</v>
      </c>
      <c r="O455">
        <v>1</v>
      </c>
      <c r="P455">
        <v>2</v>
      </c>
      <c r="Q455">
        <v>3</v>
      </c>
      <c r="R455">
        <v>1</v>
      </c>
      <c r="S455">
        <v>1</v>
      </c>
      <c r="T455">
        <v>2</v>
      </c>
      <c r="U455">
        <v>3</v>
      </c>
      <c r="V455">
        <v>3</v>
      </c>
      <c r="W455">
        <v>3</v>
      </c>
      <c r="X455">
        <v>3</v>
      </c>
      <c r="Y455">
        <v>6</v>
      </c>
    </row>
    <row r="456" spans="1:25" hidden="1" x14ac:dyDescent="0.3">
      <c r="A456" s="1" t="s">
        <v>480</v>
      </c>
      <c r="B456" s="1" t="s">
        <v>486</v>
      </c>
      <c r="C456">
        <v>9</v>
      </c>
      <c r="D456">
        <v>1</v>
      </c>
      <c r="E456">
        <v>1</v>
      </c>
      <c r="F456">
        <v>2</v>
      </c>
      <c r="G456" s="1" t="s">
        <v>468</v>
      </c>
      <c r="H456">
        <v>1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0</v>
      </c>
      <c r="Q456">
        <v>1</v>
      </c>
      <c r="R456">
        <v>2</v>
      </c>
      <c r="S456">
        <v>4</v>
      </c>
      <c r="T456">
        <v>6</v>
      </c>
      <c r="U456">
        <v>12</v>
      </c>
      <c r="V456">
        <v>5</v>
      </c>
      <c r="W456">
        <v>5</v>
      </c>
      <c r="X456">
        <v>12</v>
      </c>
      <c r="Y456">
        <v>17</v>
      </c>
    </row>
    <row r="457" spans="1:25" hidden="1" x14ac:dyDescent="0.3">
      <c r="A457" s="1" t="s">
        <v>485</v>
      </c>
      <c r="B457" s="1" t="s">
        <v>489</v>
      </c>
      <c r="C457">
        <v>9</v>
      </c>
      <c r="D457">
        <v>2</v>
      </c>
      <c r="E457">
        <v>1</v>
      </c>
      <c r="F457">
        <v>3</v>
      </c>
      <c r="G457" s="1" t="s">
        <v>468</v>
      </c>
      <c r="H457">
        <v>2</v>
      </c>
      <c r="I457">
        <v>1</v>
      </c>
      <c r="J457">
        <v>1</v>
      </c>
      <c r="K457">
        <v>2</v>
      </c>
      <c r="L457">
        <v>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6</v>
      </c>
      <c r="T457">
        <v>8</v>
      </c>
      <c r="U457">
        <v>6</v>
      </c>
      <c r="V457">
        <v>5</v>
      </c>
      <c r="W457">
        <v>5</v>
      </c>
      <c r="X457">
        <v>6</v>
      </c>
      <c r="Y457">
        <v>11</v>
      </c>
    </row>
    <row r="458" spans="1:25" hidden="1" x14ac:dyDescent="0.3">
      <c r="A458" s="1" t="s">
        <v>484</v>
      </c>
      <c r="B458" s="1" t="s">
        <v>481</v>
      </c>
      <c r="C458">
        <v>9</v>
      </c>
      <c r="D458">
        <v>2</v>
      </c>
      <c r="E458">
        <v>0</v>
      </c>
      <c r="F458">
        <v>2</v>
      </c>
      <c r="G458" s="1" t="s">
        <v>469</v>
      </c>
      <c r="H458">
        <v>1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2</v>
      </c>
      <c r="U458">
        <v>9</v>
      </c>
      <c r="V458">
        <v>1</v>
      </c>
      <c r="W458">
        <v>1</v>
      </c>
      <c r="X458">
        <v>9</v>
      </c>
      <c r="Y458">
        <v>10</v>
      </c>
    </row>
    <row r="459" spans="1:25" hidden="1" x14ac:dyDescent="0.3">
      <c r="A459" s="1" t="s">
        <v>479</v>
      </c>
      <c r="B459" s="1" t="s">
        <v>495</v>
      </c>
      <c r="C459">
        <v>9</v>
      </c>
      <c r="D459">
        <v>1</v>
      </c>
      <c r="E459">
        <v>0</v>
      </c>
      <c r="F459">
        <v>1</v>
      </c>
      <c r="G459" s="1" t="s">
        <v>469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1</v>
      </c>
      <c r="R459">
        <v>4</v>
      </c>
      <c r="S459">
        <v>4</v>
      </c>
      <c r="T459">
        <v>8</v>
      </c>
      <c r="U459">
        <v>2</v>
      </c>
      <c r="V459">
        <v>3</v>
      </c>
      <c r="W459">
        <v>3</v>
      </c>
      <c r="X459">
        <v>2</v>
      </c>
      <c r="Y459">
        <v>5</v>
      </c>
    </row>
    <row r="460" spans="1:25" hidden="1" x14ac:dyDescent="0.3">
      <c r="A460" s="1" t="s">
        <v>497</v>
      </c>
      <c r="B460" s="1" t="s">
        <v>482</v>
      </c>
      <c r="C460">
        <v>9</v>
      </c>
      <c r="D460">
        <v>1</v>
      </c>
      <c r="E460">
        <v>0</v>
      </c>
      <c r="F460">
        <v>1</v>
      </c>
      <c r="G460" s="1" t="s">
        <v>469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2</v>
      </c>
      <c r="T460">
        <v>2</v>
      </c>
      <c r="U460">
        <v>5</v>
      </c>
      <c r="V460">
        <v>1</v>
      </c>
      <c r="W460">
        <v>1</v>
      </c>
      <c r="X460">
        <v>5</v>
      </c>
      <c r="Y460">
        <v>6</v>
      </c>
    </row>
    <row r="461" spans="1:25" hidden="1" x14ac:dyDescent="0.3">
      <c r="A461" s="1" t="s">
        <v>487</v>
      </c>
      <c r="B461" s="1" t="s">
        <v>478</v>
      </c>
      <c r="C461">
        <v>9</v>
      </c>
      <c r="D461">
        <v>0</v>
      </c>
      <c r="E461">
        <v>1</v>
      </c>
      <c r="F461">
        <v>1</v>
      </c>
      <c r="G461" s="1" t="s">
        <v>469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2</v>
      </c>
      <c r="T461">
        <v>3</v>
      </c>
      <c r="U461">
        <v>4</v>
      </c>
      <c r="V461">
        <v>7</v>
      </c>
      <c r="W461">
        <v>7</v>
      </c>
      <c r="X461">
        <v>4</v>
      </c>
      <c r="Y461">
        <v>11</v>
      </c>
    </row>
    <row r="462" spans="1:25" hidden="1" x14ac:dyDescent="0.3">
      <c r="A462" s="1" t="s">
        <v>492</v>
      </c>
      <c r="B462" s="1" t="s">
        <v>490</v>
      </c>
      <c r="C462">
        <v>9</v>
      </c>
      <c r="D462">
        <v>1</v>
      </c>
      <c r="E462">
        <v>1</v>
      </c>
      <c r="F462">
        <v>2</v>
      </c>
      <c r="G462" s="1" t="s">
        <v>468</v>
      </c>
      <c r="H462">
        <v>1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2</v>
      </c>
      <c r="S462">
        <v>7</v>
      </c>
      <c r="T462">
        <v>9</v>
      </c>
      <c r="U462">
        <v>5</v>
      </c>
      <c r="V462">
        <v>3</v>
      </c>
      <c r="W462">
        <v>3</v>
      </c>
      <c r="X462">
        <v>5</v>
      </c>
      <c r="Y462">
        <v>8</v>
      </c>
    </row>
    <row r="463" spans="1:25" hidden="1" x14ac:dyDescent="0.3">
      <c r="A463" s="1" t="s">
        <v>491</v>
      </c>
      <c r="B463" s="1" t="s">
        <v>496</v>
      </c>
      <c r="C463">
        <v>9</v>
      </c>
      <c r="D463">
        <v>2</v>
      </c>
      <c r="E463">
        <v>1</v>
      </c>
      <c r="F463">
        <v>3</v>
      </c>
      <c r="G463" s="1" t="s">
        <v>468</v>
      </c>
      <c r="H463">
        <v>2</v>
      </c>
      <c r="I463">
        <v>0</v>
      </c>
      <c r="J463">
        <v>0</v>
      </c>
      <c r="K463">
        <v>2</v>
      </c>
      <c r="L463">
        <v>2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3</v>
      </c>
      <c r="T463">
        <v>4</v>
      </c>
      <c r="U463">
        <v>3</v>
      </c>
      <c r="V463">
        <v>7</v>
      </c>
      <c r="W463">
        <v>7</v>
      </c>
      <c r="X463">
        <v>3</v>
      </c>
      <c r="Y463">
        <v>10</v>
      </c>
    </row>
    <row r="464" spans="1:25" hidden="1" x14ac:dyDescent="0.3">
      <c r="A464" s="1" t="s">
        <v>483</v>
      </c>
      <c r="B464" s="1" t="s">
        <v>488</v>
      </c>
      <c r="C464">
        <v>9</v>
      </c>
      <c r="D464">
        <v>0</v>
      </c>
      <c r="E464">
        <v>2</v>
      </c>
      <c r="F464">
        <v>2</v>
      </c>
      <c r="G464" s="1" t="s">
        <v>469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</v>
      </c>
      <c r="O464">
        <v>2</v>
      </c>
      <c r="P464">
        <v>0</v>
      </c>
      <c r="Q464">
        <v>2</v>
      </c>
      <c r="R464">
        <v>3</v>
      </c>
      <c r="S464">
        <v>1</v>
      </c>
      <c r="T464">
        <v>4</v>
      </c>
      <c r="U464">
        <v>3</v>
      </c>
      <c r="V464">
        <v>12</v>
      </c>
      <c r="W464">
        <v>12</v>
      </c>
      <c r="X464">
        <v>3</v>
      </c>
      <c r="Y464">
        <v>15</v>
      </c>
    </row>
    <row r="465" spans="1:25" hidden="1" x14ac:dyDescent="0.3">
      <c r="A465" s="1" t="s">
        <v>478</v>
      </c>
      <c r="B465" s="1" t="s">
        <v>497</v>
      </c>
      <c r="C465">
        <v>10</v>
      </c>
      <c r="D465">
        <v>2</v>
      </c>
      <c r="E465">
        <v>1</v>
      </c>
      <c r="F465">
        <v>3</v>
      </c>
      <c r="G465" s="1" t="s">
        <v>468</v>
      </c>
      <c r="H465">
        <v>0</v>
      </c>
      <c r="I465">
        <v>1</v>
      </c>
      <c r="J465">
        <v>1</v>
      </c>
      <c r="K465">
        <v>0</v>
      </c>
      <c r="L465">
        <v>1</v>
      </c>
      <c r="M465">
        <v>2</v>
      </c>
      <c r="N465">
        <v>0</v>
      </c>
      <c r="O465">
        <v>0</v>
      </c>
      <c r="P465">
        <v>2</v>
      </c>
      <c r="Q465">
        <v>2</v>
      </c>
      <c r="R465">
        <v>2</v>
      </c>
      <c r="S465">
        <v>4</v>
      </c>
      <c r="T465">
        <v>6</v>
      </c>
      <c r="U465">
        <v>4</v>
      </c>
      <c r="V465">
        <v>6</v>
      </c>
      <c r="W465">
        <v>6</v>
      </c>
      <c r="X465">
        <v>4</v>
      </c>
      <c r="Y465">
        <v>10</v>
      </c>
    </row>
    <row r="466" spans="1:25" hidden="1" x14ac:dyDescent="0.3">
      <c r="A466" s="1" t="s">
        <v>489</v>
      </c>
      <c r="B466" s="1" t="s">
        <v>487</v>
      </c>
      <c r="C466">
        <v>10</v>
      </c>
      <c r="D466">
        <v>0</v>
      </c>
      <c r="E466">
        <v>0</v>
      </c>
      <c r="F466">
        <v>0</v>
      </c>
      <c r="G466" s="1" t="s">
        <v>469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5</v>
      </c>
      <c r="V466">
        <v>3</v>
      </c>
      <c r="W466">
        <v>3</v>
      </c>
      <c r="X466">
        <v>5</v>
      </c>
      <c r="Y466">
        <v>8</v>
      </c>
    </row>
    <row r="467" spans="1:25" hidden="1" x14ac:dyDescent="0.3">
      <c r="A467" s="1" t="s">
        <v>485</v>
      </c>
      <c r="B467" s="1" t="s">
        <v>481</v>
      </c>
      <c r="C467">
        <v>10</v>
      </c>
      <c r="D467">
        <v>2</v>
      </c>
      <c r="E467">
        <v>0</v>
      </c>
      <c r="F467">
        <v>2</v>
      </c>
      <c r="G467" s="1" t="s">
        <v>469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1</v>
      </c>
      <c r="Q467">
        <v>1</v>
      </c>
      <c r="R467">
        <v>2</v>
      </c>
      <c r="S467">
        <v>2</v>
      </c>
      <c r="T467">
        <v>4</v>
      </c>
      <c r="U467">
        <v>5</v>
      </c>
      <c r="V467">
        <v>13</v>
      </c>
      <c r="W467">
        <v>13</v>
      </c>
      <c r="X467">
        <v>5</v>
      </c>
      <c r="Y467">
        <v>18</v>
      </c>
    </row>
    <row r="468" spans="1:25" hidden="1" x14ac:dyDescent="0.3">
      <c r="A468" s="1" t="s">
        <v>495</v>
      </c>
      <c r="B468" s="1" t="s">
        <v>483</v>
      </c>
      <c r="C468">
        <v>10</v>
      </c>
      <c r="D468">
        <v>1</v>
      </c>
      <c r="E468">
        <v>0</v>
      </c>
      <c r="F468">
        <v>1</v>
      </c>
      <c r="G468" s="1" t="s">
        <v>469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2</v>
      </c>
      <c r="S468">
        <v>6</v>
      </c>
      <c r="T468">
        <v>8</v>
      </c>
      <c r="U468">
        <v>16</v>
      </c>
      <c r="V468">
        <v>1</v>
      </c>
      <c r="W468">
        <v>1</v>
      </c>
      <c r="X468">
        <v>16</v>
      </c>
      <c r="Y468">
        <v>17</v>
      </c>
    </row>
    <row r="469" spans="1:25" hidden="1" x14ac:dyDescent="0.3">
      <c r="A469" s="1" t="s">
        <v>486</v>
      </c>
      <c r="B469" s="1" t="s">
        <v>484</v>
      </c>
      <c r="C469">
        <v>10</v>
      </c>
      <c r="D469">
        <v>1</v>
      </c>
      <c r="E469">
        <v>1</v>
      </c>
      <c r="F469">
        <v>2</v>
      </c>
      <c r="G469" s="1" t="s">
        <v>468</v>
      </c>
      <c r="H469">
        <v>1</v>
      </c>
      <c r="I469">
        <v>1</v>
      </c>
      <c r="J469">
        <v>1</v>
      </c>
      <c r="K469">
        <v>1</v>
      </c>
      <c r="L469">
        <v>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</v>
      </c>
      <c r="S469">
        <v>3</v>
      </c>
      <c r="T469">
        <v>6</v>
      </c>
      <c r="U469">
        <v>8</v>
      </c>
      <c r="V469">
        <v>5</v>
      </c>
      <c r="W469">
        <v>5</v>
      </c>
      <c r="X469">
        <v>8</v>
      </c>
      <c r="Y469">
        <v>13</v>
      </c>
    </row>
    <row r="470" spans="1:25" hidden="1" x14ac:dyDescent="0.3">
      <c r="A470" s="1" t="s">
        <v>488</v>
      </c>
      <c r="B470" s="1" t="s">
        <v>491</v>
      </c>
      <c r="C470">
        <v>10</v>
      </c>
      <c r="D470">
        <v>6</v>
      </c>
      <c r="E470">
        <v>1</v>
      </c>
      <c r="F470">
        <v>7</v>
      </c>
      <c r="G470" s="1" t="s">
        <v>468</v>
      </c>
      <c r="H470">
        <v>4</v>
      </c>
      <c r="I470">
        <v>1</v>
      </c>
      <c r="J470">
        <v>1</v>
      </c>
      <c r="K470">
        <v>4</v>
      </c>
      <c r="L470">
        <v>5</v>
      </c>
      <c r="M470">
        <v>2</v>
      </c>
      <c r="N470">
        <v>0</v>
      </c>
      <c r="O470">
        <v>0</v>
      </c>
      <c r="P470">
        <v>2</v>
      </c>
      <c r="Q470">
        <v>2</v>
      </c>
      <c r="R470">
        <v>1</v>
      </c>
      <c r="S470">
        <v>2</v>
      </c>
      <c r="T470">
        <v>3</v>
      </c>
      <c r="U470">
        <v>11</v>
      </c>
      <c r="V470">
        <v>0</v>
      </c>
      <c r="W470">
        <v>0</v>
      </c>
      <c r="X470">
        <v>11</v>
      </c>
      <c r="Y470">
        <v>11</v>
      </c>
    </row>
    <row r="471" spans="1:25" hidden="1" x14ac:dyDescent="0.3">
      <c r="A471" s="1" t="s">
        <v>490</v>
      </c>
      <c r="B471" s="1" t="s">
        <v>482</v>
      </c>
      <c r="C471">
        <v>10</v>
      </c>
      <c r="D471">
        <v>1</v>
      </c>
      <c r="E471">
        <v>1</v>
      </c>
      <c r="F471">
        <v>2</v>
      </c>
      <c r="G471" s="1" t="s">
        <v>468</v>
      </c>
      <c r="H471">
        <v>1</v>
      </c>
      <c r="I471">
        <v>1</v>
      </c>
      <c r="J471">
        <v>1</v>
      </c>
      <c r="K471">
        <v>1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2</v>
      </c>
      <c r="T471">
        <v>4</v>
      </c>
      <c r="U471">
        <v>14</v>
      </c>
      <c r="V471">
        <v>5</v>
      </c>
      <c r="W471">
        <v>5</v>
      </c>
      <c r="X471">
        <v>14</v>
      </c>
      <c r="Y471">
        <v>19</v>
      </c>
    </row>
    <row r="472" spans="1:25" hidden="1" x14ac:dyDescent="0.3">
      <c r="A472" s="1" t="s">
        <v>492</v>
      </c>
      <c r="B472" s="1" t="s">
        <v>480</v>
      </c>
      <c r="C472">
        <v>10</v>
      </c>
      <c r="D472">
        <v>1</v>
      </c>
      <c r="E472">
        <v>2</v>
      </c>
      <c r="F472">
        <v>3</v>
      </c>
      <c r="G472" s="1" t="s">
        <v>468</v>
      </c>
      <c r="H472">
        <v>1</v>
      </c>
      <c r="I472">
        <v>2</v>
      </c>
      <c r="J472">
        <v>2</v>
      </c>
      <c r="K472">
        <v>1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5</v>
      </c>
      <c r="T472">
        <v>8</v>
      </c>
      <c r="U472">
        <v>5</v>
      </c>
      <c r="V472">
        <v>10</v>
      </c>
      <c r="W472">
        <v>10</v>
      </c>
      <c r="X472">
        <v>5</v>
      </c>
      <c r="Y472">
        <v>15</v>
      </c>
    </row>
    <row r="473" spans="1:25" hidden="1" x14ac:dyDescent="0.3">
      <c r="A473" s="1" t="s">
        <v>494</v>
      </c>
      <c r="B473" s="1" t="s">
        <v>479</v>
      </c>
      <c r="C473">
        <v>10</v>
      </c>
      <c r="D473">
        <v>0</v>
      </c>
      <c r="E473">
        <v>1</v>
      </c>
      <c r="F473">
        <v>1</v>
      </c>
      <c r="G473" s="1" t="s">
        <v>469</v>
      </c>
      <c r="H473">
        <v>0</v>
      </c>
      <c r="I473">
        <v>1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3</v>
      </c>
      <c r="T473">
        <v>5</v>
      </c>
      <c r="U473">
        <v>5</v>
      </c>
      <c r="V473">
        <v>7</v>
      </c>
      <c r="W473">
        <v>7</v>
      </c>
      <c r="X473">
        <v>5</v>
      </c>
      <c r="Y473">
        <v>12</v>
      </c>
    </row>
    <row r="474" spans="1:25" hidden="1" x14ac:dyDescent="0.3">
      <c r="A474" s="1" t="s">
        <v>496</v>
      </c>
      <c r="B474" s="1" t="s">
        <v>493</v>
      </c>
      <c r="C474">
        <v>10</v>
      </c>
      <c r="D474">
        <v>1</v>
      </c>
      <c r="E474">
        <v>0</v>
      </c>
      <c r="F474">
        <v>1</v>
      </c>
      <c r="G474" s="1" t="s">
        <v>469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1</v>
      </c>
      <c r="R474">
        <v>3</v>
      </c>
      <c r="S474">
        <v>3</v>
      </c>
      <c r="T474">
        <v>6</v>
      </c>
      <c r="U474">
        <v>6</v>
      </c>
      <c r="V474">
        <v>2</v>
      </c>
      <c r="W474">
        <v>2</v>
      </c>
      <c r="X474">
        <v>6</v>
      </c>
      <c r="Y474">
        <v>8</v>
      </c>
    </row>
    <row r="475" spans="1:25" hidden="1" x14ac:dyDescent="0.3">
      <c r="A475" s="1" t="s">
        <v>493</v>
      </c>
      <c r="B475" s="1" t="s">
        <v>478</v>
      </c>
      <c r="C475">
        <v>11</v>
      </c>
      <c r="D475">
        <v>1</v>
      </c>
      <c r="E475">
        <v>1</v>
      </c>
      <c r="F475">
        <v>2</v>
      </c>
      <c r="G475" s="1" t="s">
        <v>468</v>
      </c>
      <c r="H475">
        <v>1</v>
      </c>
      <c r="I475">
        <v>1</v>
      </c>
      <c r="J475">
        <v>1</v>
      </c>
      <c r="K475">
        <v>1</v>
      </c>
      <c r="L475">
        <v>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</v>
      </c>
      <c r="S475">
        <v>2</v>
      </c>
      <c r="T475">
        <v>5</v>
      </c>
      <c r="U475">
        <v>1</v>
      </c>
      <c r="V475">
        <v>2</v>
      </c>
      <c r="W475">
        <v>2</v>
      </c>
      <c r="X475">
        <v>1</v>
      </c>
      <c r="Y475">
        <v>3</v>
      </c>
    </row>
    <row r="476" spans="1:25" hidden="1" x14ac:dyDescent="0.3">
      <c r="A476" s="1" t="s">
        <v>480</v>
      </c>
      <c r="B476" s="1" t="s">
        <v>485</v>
      </c>
      <c r="C476">
        <v>11</v>
      </c>
      <c r="D476">
        <v>2</v>
      </c>
      <c r="E476">
        <v>2</v>
      </c>
      <c r="F476">
        <v>4</v>
      </c>
      <c r="G476" s="1" t="s">
        <v>468</v>
      </c>
      <c r="H476">
        <v>2</v>
      </c>
      <c r="I476">
        <v>0</v>
      </c>
      <c r="J476">
        <v>0</v>
      </c>
      <c r="K476">
        <v>2</v>
      </c>
      <c r="L476">
        <v>2</v>
      </c>
      <c r="M476">
        <v>0</v>
      </c>
      <c r="N476">
        <v>2</v>
      </c>
      <c r="O476">
        <v>2</v>
      </c>
      <c r="P476">
        <v>0</v>
      </c>
      <c r="Q476">
        <v>2</v>
      </c>
      <c r="R476">
        <v>1</v>
      </c>
      <c r="S476">
        <v>4</v>
      </c>
      <c r="T476">
        <v>5</v>
      </c>
      <c r="U476">
        <v>3</v>
      </c>
      <c r="V476">
        <v>2</v>
      </c>
      <c r="W476">
        <v>2</v>
      </c>
      <c r="X476">
        <v>3</v>
      </c>
      <c r="Y476">
        <v>5</v>
      </c>
    </row>
    <row r="477" spans="1:25" hidden="1" x14ac:dyDescent="0.3">
      <c r="A477" s="1" t="s">
        <v>482</v>
      </c>
      <c r="B477" s="1" t="s">
        <v>484</v>
      </c>
      <c r="C477">
        <v>11</v>
      </c>
      <c r="D477">
        <v>2</v>
      </c>
      <c r="E477">
        <v>0</v>
      </c>
      <c r="F477">
        <v>2</v>
      </c>
      <c r="G477" s="1" t="s">
        <v>469</v>
      </c>
      <c r="H477">
        <v>2</v>
      </c>
      <c r="I477">
        <v>0</v>
      </c>
      <c r="J477">
        <v>0</v>
      </c>
      <c r="K477">
        <v>2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</v>
      </c>
      <c r="S477">
        <v>2</v>
      </c>
      <c r="T477">
        <v>5</v>
      </c>
      <c r="U477">
        <v>3</v>
      </c>
      <c r="V477">
        <v>9</v>
      </c>
      <c r="W477">
        <v>9</v>
      </c>
      <c r="X477">
        <v>3</v>
      </c>
      <c r="Y477">
        <v>12</v>
      </c>
    </row>
    <row r="478" spans="1:25" hidden="1" x14ac:dyDescent="0.3">
      <c r="A478" s="1" t="s">
        <v>495</v>
      </c>
      <c r="B478" s="1" t="s">
        <v>488</v>
      </c>
      <c r="C478">
        <v>11</v>
      </c>
      <c r="D478">
        <v>1</v>
      </c>
      <c r="E478">
        <v>1</v>
      </c>
      <c r="F478">
        <v>2</v>
      </c>
      <c r="G478" s="1" t="s">
        <v>468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2</v>
      </c>
      <c r="R478">
        <v>1</v>
      </c>
      <c r="S478">
        <v>5</v>
      </c>
      <c r="T478">
        <v>6</v>
      </c>
      <c r="U478">
        <v>4</v>
      </c>
      <c r="V478">
        <v>5</v>
      </c>
      <c r="W478">
        <v>5</v>
      </c>
      <c r="X478">
        <v>4</v>
      </c>
      <c r="Y478">
        <v>9</v>
      </c>
    </row>
    <row r="479" spans="1:25" hidden="1" x14ac:dyDescent="0.3">
      <c r="A479" s="1" t="s">
        <v>486</v>
      </c>
      <c r="B479" s="1" t="s">
        <v>492</v>
      </c>
      <c r="C479">
        <v>11</v>
      </c>
      <c r="D479">
        <v>4</v>
      </c>
      <c r="E479">
        <v>0</v>
      </c>
      <c r="F479">
        <v>4</v>
      </c>
      <c r="G479" s="1" t="s">
        <v>469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  <c r="O479">
        <v>0</v>
      </c>
      <c r="P479">
        <v>4</v>
      </c>
      <c r="Q479">
        <v>4</v>
      </c>
      <c r="R479">
        <v>1</v>
      </c>
      <c r="S479">
        <v>3</v>
      </c>
      <c r="T479">
        <v>4</v>
      </c>
      <c r="U479">
        <v>5</v>
      </c>
      <c r="V479">
        <v>3</v>
      </c>
      <c r="W479">
        <v>3</v>
      </c>
      <c r="X479">
        <v>5</v>
      </c>
      <c r="Y479">
        <v>8</v>
      </c>
    </row>
    <row r="480" spans="1:25" hidden="1" x14ac:dyDescent="0.3">
      <c r="A480" s="1" t="s">
        <v>497</v>
      </c>
      <c r="B480" s="1" t="s">
        <v>490</v>
      </c>
      <c r="C480">
        <v>11</v>
      </c>
      <c r="D480">
        <v>2</v>
      </c>
      <c r="E480">
        <v>1</v>
      </c>
      <c r="F480">
        <v>3</v>
      </c>
      <c r="G480" s="1" t="s">
        <v>468</v>
      </c>
      <c r="H480">
        <v>0</v>
      </c>
      <c r="I480">
        <v>1</v>
      </c>
      <c r="J480">
        <v>1</v>
      </c>
      <c r="K480">
        <v>0</v>
      </c>
      <c r="L480">
        <v>1</v>
      </c>
      <c r="M480">
        <v>2</v>
      </c>
      <c r="N480">
        <v>0</v>
      </c>
      <c r="O480">
        <v>0</v>
      </c>
      <c r="P480">
        <v>2</v>
      </c>
      <c r="Q480">
        <v>2</v>
      </c>
      <c r="R480">
        <v>4</v>
      </c>
      <c r="S480">
        <v>5</v>
      </c>
      <c r="T480">
        <v>9</v>
      </c>
      <c r="U480">
        <v>3</v>
      </c>
      <c r="V480">
        <v>2</v>
      </c>
      <c r="W480">
        <v>2</v>
      </c>
      <c r="X480">
        <v>3</v>
      </c>
      <c r="Y480">
        <v>5</v>
      </c>
    </row>
    <row r="481" spans="1:25" hidden="1" x14ac:dyDescent="0.3">
      <c r="A481" s="1" t="s">
        <v>487</v>
      </c>
      <c r="B481" s="1" t="s">
        <v>479</v>
      </c>
      <c r="C481">
        <v>11</v>
      </c>
      <c r="D481">
        <v>0</v>
      </c>
      <c r="E481">
        <v>1</v>
      </c>
      <c r="F481">
        <v>1</v>
      </c>
      <c r="G481" s="1" t="s">
        <v>469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3</v>
      </c>
      <c r="S481">
        <v>4</v>
      </c>
      <c r="T481">
        <v>7</v>
      </c>
      <c r="U481">
        <v>9</v>
      </c>
      <c r="V481">
        <v>2</v>
      </c>
      <c r="W481">
        <v>2</v>
      </c>
      <c r="X481">
        <v>9</v>
      </c>
      <c r="Y481">
        <v>11</v>
      </c>
    </row>
    <row r="482" spans="1:25" hidden="1" x14ac:dyDescent="0.3">
      <c r="A482" s="1" t="s">
        <v>481</v>
      </c>
      <c r="B482" s="1" t="s">
        <v>491</v>
      </c>
      <c r="C482">
        <v>11</v>
      </c>
      <c r="D482">
        <v>0</v>
      </c>
      <c r="E482">
        <v>0</v>
      </c>
      <c r="F482">
        <v>0</v>
      </c>
      <c r="G482" s="1" t="s">
        <v>469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4</v>
      </c>
      <c r="S482">
        <v>2</v>
      </c>
      <c r="T482">
        <v>6</v>
      </c>
      <c r="U482">
        <v>5</v>
      </c>
      <c r="V482">
        <v>3</v>
      </c>
      <c r="W482">
        <v>3</v>
      </c>
      <c r="X482">
        <v>5</v>
      </c>
      <c r="Y482">
        <v>8</v>
      </c>
    </row>
    <row r="483" spans="1:25" hidden="1" x14ac:dyDescent="0.3">
      <c r="A483" s="1" t="s">
        <v>494</v>
      </c>
      <c r="B483" s="1" t="s">
        <v>489</v>
      </c>
      <c r="C483">
        <v>11</v>
      </c>
      <c r="D483">
        <v>0</v>
      </c>
      <c r="E483">
        <v>0</v>
      </c>
      <c r="F483">
        <v>0</v>
      </c>
      <c r="G483" s="1" t="s">
        <v>469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1</v>
      </c>
      <c r="T483">
        <v>4</v>
      </c>
      <c r="U483">
        <v>5</v>
      </c>
      <c r="V483">
        <v>5</v>
      </c>
      <c r="W483">
        <v>5</v>
      </c>
      <c r="X483">
        <v>5</v>
      </c>
      <c r="Y483">
        <v>10</v>
      </c>
    </row>
    <row r="484" spans="1:25" hidden="1" x14ac:dyDescent="0.3">
      <c r="A484" s="1" t="s">
        <v>483</v>
      </c>
      <c r="B484" s="1" t="s">
        <v>496</v>
      </c>
      <c r="C484">
        <v>11</v>
      </c>
      <c r="D484">
        <v>0</v>
      </c>
      <c r="E484">
        <v>4</v>
      </c>
      <c r="F484">
        <v>4</v>
      </c>
      <c r="G484" s="1" t="s">
        <v>469</v>
      </c>
      <c r="H484">
        <v>0</v>
      </c>
      <c r="I484">
        <v>4</v>
      </c>
      <c r="J484">
        <v>4</v>
      </c>
      <c r="K484">
        <v>0</v>
      </c>
      <c r="L484">
        <v>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1</v>
      </c>
      <c r="T484">
        <v>3</v>
      </c>
      <c r="U484">
        <v>3</v>
      </c>
      <c r="V484">
        <v>6</v>
      </c>
      <c r="W484">
        <v>6</v>
      </c>
      <c r="X484">
        <v>3</v>
      </c>
      <c r="Y484">
        <v>9</v>
      </c>
    </row>
    <row r="485" spans="1:25" hidden="1" x14ac:dyDescent="0.3">
      <c r="A485" s="1" t="s">
        <v>493</v>
      </c>
      <c r="B485" s="1" t="s">
        <v>482</v>
      </c>
      <c r="C485">
        <v>12</v>
      </c>
      <c r="D485">
        <v>1</v>
      </c>
      <c r="E485">
        <v>0</v>
      </c>
      <c r="F485">
        <v>1</v>
      </c>
      <c r="G485" s="1" t="s">
        <v>469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</v>
      </c>
      <c r="S485">
        <v>3</v>
      </c>
      <c r="T485">
        <v>6</v>
      </c>
      <c r="U485">
        <v>6</v>
      </c>
      <c r="V485">
        <v>6</v>
      </c>
      <c r="W485">
        <v>6</v>
      </c>
      <c r="X485">
        <v>6</v>
      </c>
      <c r="Y485">
        <v>12</v>
      </c>
    </row>
    <row r="486" spans="1:25" hidden="1" x14ac:dyDescent="0.3">
      <c r="A486" s="1" t="s">
        <v>489</v>
      </c>
      <c r="B486" s="1" t="s">
        <v>496</v>
      </c>
      <c r="C486">
        <v>12</v>
      </c>
      <c r="D486">
        <v>0</v>
      </c>
      <c r="E486">
        <v>2</v>
      </c>
      <c r="F486">
        <v>2</v>
      </c>
      <c r="G486" s="1" t="s">
        <v>469</v>
      </c>
      <c r="H486">
        <v>0</v>
      </c>
      <c r="I486">
        <v>2</v>
      </c>
      <c r="J486">
        <v>2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1</v>
      </c>
      <c r="V486">
        <v>5</v>
      </c>
      <c r="W486">
        <v>5</v>
      </c>
      <c r="X486">
        <v>1</v>
      </c>
      <c r="Y486">
        <v>6</v>
      </c>
    </row>
    <row r="487" spans="1:25" hidden="1" x14ac:dyDescent="0.3">
      <c r="A487" s="1" t="s">
        <v>485</v>
      </c>
      <c r="B487" s="1" t="s">
        <v>495</v>
      </c>
      <c r="C487">
        <v>12</v>
      </c>
      <c r="D487">
        <v>1</v>
      </c>
      <c r="E487">
        <v>3</v>
      </c>
      <c r="F487">
        <v>4</v>
      </c>
      <c r="G487" s="1" t="s">
        <v>468</v>
      </c>
      <c r="H487">
        <v>1</v>
      </c>
      <c r="I487">
        <v>3</v>
      </c>
      <c r="J487">
        <v>3</v>
      </c>
      <c r="K487">
        <v>1</v>
      </c>
      <c r="L487">
        <v>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1</v>
      </c>
      <c r="T487">
        <v>3</v>
      </c>
      <c r="U487">
        <v>1</v>
      </c>
      <c r="V487">
        <v>1</v>
      </c>
      <c r="W487">
        <v>1</v>
      </c>
      <c r="X487">
        <v>1</v>
      </c>
      <c r="Y487">
        <v>2</v>
      </c>
    </row>
    <row r="488" spans="1:25" hidden="1" x14ac:dyDescent="0.3">
      <c r="A488" s="1" t="s">
        <v>484</v>
      </c>
      <c r="B488" s="1" t="s">
        <v>497</v>
      </c>
      <c r="C488">
        <v>12</v>
      </c>
      <c r="D488">
        <v>1</v>
      </c>
      <c r="E488">
        <v>1</v>
      </c>
      <c r="F488">
        <v>2</v>
      </c>
      <c r="G488" s="1" t="s">
        <v>468</v>
      </c>
      <c r="H488">
        <v>1</v>
      </c>
      <c r="I488">
        <v>1</v>
      </c>
      <c r="J488">
        <v>1</v>
      </c>
      <c r="K488">
        <v>1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4</v>
      </c>
      <c r="T488">
        <v>5</v>
      </c>
      <c r="U488">
        <v>3</v>
      </c>
      <c r="V488">
        <v>4</v>
      </c>
      <c r="W488">
        <v>4</v>
      </c>
      <c r="X488">
        <v>3</v>
      </c>
      <c r="Y488">
        <v>7</v>
      </c>
    </row>
    <row r="489" spans="1:25" hidden="1" x14ac:dyDescent="0.3">
      <c r="A489" s="1" t="s">
        <v>479</v>
      </c>
      <c r="B489" s="1" t="s">
        <v>481</v>
      </c>
      <c r="C489">
        <v>12</v>
      </c>
      <c r="D489">
        <v>3</v>
      </c>
      <c r="E489">
        <v>1</v>
      </c>
      <c r="F489">
        <v>4</v>
      </c>
      <c r="G489" s="1" t="s">
        <v>468</v>
      </c>
      <c r="H489">
        <v>2</v>
      </c>
      <c r="I489">
        <v>1</v>
      </c>
      <c r="J489">
        <v>1</v>
      </c>
      <c r="K489">
        <v>2</v>
      </c>
      <c r="L489">
        <v>3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2</v>
      </c>
      <c r="S489">
        <v>2</v>
      </c>
      <c r="T489">
        <v>4</v>
      </c>
      <c r="U489">
        <v>15</v>
      </c>
      <c r="V489">
        <v>4</v>
      </c>
      <c r="W489">
        <v>4</v>
      </c>
      <c r="X489">
        <v>15</v>
      </c>
      <c r="Y489">
        <v>19</v>
      </c>
    </row>
    <row r="490" spans="1:25" hidden="1" x14ac:dyDescent="0.3">
      <c r="A490" s="1" t="s">
        <v>488</v>
      </c>
      <c r="B490" s="1" t="s">
        <v>487</v>
      </c>
      <c r="C490">
        <v>12</v>
      </c>
      <c r="D490">
        <v>3</v>
      </c>
      <c r="E490">
        <v>2</v>
      </c>
      <c r="F490">
        <v>5</v>
      </c>
      <c r="G490" s="1" t="s">
        <v>468</v>
      </c>
      <c r="H490">
        <v>1</v>
      </c>
      <c r="I490">
        <v>1</v>
      </c>
      <c r="J490">
        <v>1</v>
      </c>
      <c r="K490">
        <v>1</v>
      </c>
      <c r="L490">
        <v>2</v>
      </c>
      <c r="M490">
        <v>2</v>
      </c>
      <c r="N490">
        <v>1</v>
      </c>
      <c r="O490">
        <v>1</v>
      </c>
      <c r="P490">
        <v>2</v>
      </c>
      <c r="Q490">
        <v>3</v>
      </c>
      <c r="R490">
        <v>5</v>
      </c>
      <c r="S490">
        <v>2</v>
      </c>
      <c r="T490">
        <v>7</v>
      </c>
      <c r="U490">
        <v>5</v>
      </c>
      <c r="V490">
        <v>4</v>
      </c>
      <c r="W490">
        <v>4</v>
      </c>
      <c r="X490">
        <v>5</v>
      </c>
      <c r="Y490">
        <v>9</v>
      </c>
    </row>
    <row r="491" spans="1:25" hidden="1" x14ac:dyDescent="0.3">
      <c r="A491" s="1" t="s">
        <v>490</v>
      </c>
      <c r="B491" s="1" t="s">
        <v>486</v>
      </c>
      <c r="C491">
        <v>12</v>
      </c>
      <c r="D491">
        <v>1</v>
      </c>
      <c r="E491">
        <v>2</v>
      </c>
      <c r="F491">
        <v>3</v>
      </c>
      <c r="G491" s="1" t="s">
        <v>468</v>
      </c>
      <c r="H491">
        <v>1</v>
      </c>
      <c r="I491">
        <v>2</v>
      </c>
      <c r="J491">
        <v>2</v>
      </c>
      <c r="K491">
        <v>1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3</v>
      </c>
      <c r="T491">
        <v>4</v>
      </c>
      <c r="U491">
        <v>4</v>
      </c>
      <c r="V491">
        <v>2</v>
      </c>
      <c r="W491">
        <v>2</v>
      </c>
      <c r="X491">
        <v>4</v>
      </c>
      <c r="Y491">
        <v>6</v>
      </c>
    </row>
    <row r="492" spans="1:25" hidden="1" x14ac:dyDescent="0.3">
      <c r="A492" s="1" t="s">
        <v>492</v>
      </c>
      <c r="B492" s="1" t="s">
        <v>494</v>
      </c>
      <c r="C492">
        <v>12</v>
      </c>
      <c r="D492">
        <v>0</v>
      </c>
      <c r="E492">
        <v>0</v>
      </c>
      <c r="F492">
        <v>0</v>
      </c>
      <c r="G492" s="1" t="s">
        <v>469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2</v>
      </c>
      <c r="U492">
        <v>10</v>
      </c>
      <c r="V492">
        <v>5</v>
      </c>
      <c r="W492">
        <v>5</v>
      </c>
      <c r="X492">
        <v>10</v>
      </c>
      <c r="Y492">
        <v>15</v>
      </c>
    </row>
    <row r="493" spans="1:25" hidden="1" x14ac:dyDescent="0.3">
      <c r="A493" s="1" t="s">
        <v>491</v>
      </c>
      <c r="B493" s="1" t="s">
        <v>480</v>
      </c>
      <c r="C493">
        <v>12</v>
      </c>
      <c r="D493">
        <v>0</v>
      </c>
      <c r="E493">
        <v>0</v>
      </c>
      <c r="F493">
        <v>0</v>
      </c>
      <c r="G493" s="1" t="s">
        <v>469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7</v>
      </c>
      <c r="V493">
        <v>4</v>
      </c>
      <c r="W493">
        <v>4</v>
      </c>
      <c r="X493">
        <v>7</v>
      </c>
      <c r="Y493">
        <v>11</v>
      </c>
    </row>
    <row r="494" spans="1:25" hidden="1" x14ac:dyDescent="0.3">
      <c r="A494" s="1" t="s">
        <v>483</v>
      </c>
      <c r="B494" s="1" t="s">
        <v>478</v>
      </c>
      <c r="C494">
        <v>12</v>
      </c>
      <c r="D494">
        <v>0</v>
      </c>
      <c r="E494">
        <v>0</v>
      </c>
      <c r="F494">
        <v>0</v>
      </c>
      <c r="G494" s="1" t="s">
        <v>469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2</v>
      </c>
      <c r="T494">
        <v>6</v>
      </c>
      <c r="U494">
        <v>2</v>
      </c>
      <c r="V494">
        <v>6</v>
      </c>
      <c r="W494">
        <v>6</v>
      </c>
      <c r="X494">
        <v>2</v>
      </c>
      <c r="Y494">
        <v>8</v>
      </c>
    </row>
    <row r="495" spans="1:25" hidden="1" x14ac:dyDescent="0.3">
      <c r="A495" s="1" t="s">
        <v>478</v>
      </c>
      <c r="B495" s="1" t="s">
        <v>492</v>
      </c>
      <c r="C495">
        <v>13</v>
      </c>
      <c r="D495">
        <v>3</v>
      </c>
      <c r="E495">
        <v>3</v>
      </c>
      <c r="F495">
        <v>6</v>
      </c>
      <c r="G495" s="1" t="s">
        <v>468</v>
      </c>
      <c r="H495">
        <v>2</v>
      </c>
      <c r="I495">
        <v>2</v>
      </c>
      <c r="J495">
        <v>2</v>
      </c>
      <c r="K495">
        <v>2</v>
      </c>
      <c r="L495">
        <v>4</v>
      </c>
      <c r="M495">
        <v>1</v>
      </c>
      <c r="N495">
        <v>1</v>
      </c>
      <c r="O495">
        <v>1</v>
      </c>
      <c r="P495">
        <v>1</v>
      </c>
      <c r="Q495">
        <v>2</v>
      </c>
      <c r="R495">
        <v>4</v>
      </c>
      <c r="S495">
        <v>3</v>
      </c>
      <c r="T495">
        <v>7</v>
      </c>
      <c r="U495">
        <v>11</v>
      </c>
      <c r="V495">
        <v>3</v>
      </c>
      <c r="W495">
        <v>3</v>
      </c>
      <c r="X495">
        <v>11</v>
      </c>
      <c r="Y495">
        <v>14</v>
      </c>
    </row>
    <row r="496" spans="1:25" hidden="1" x14ac:dyDescent="0.3">
      <c r="A496" s="1" t="s">
        <v>480</v>
      </c>
      <c r="B496" s="1" t="s">
        <v>489</v>
      </c>
      <c r="C496">
        <v>13</v>
      </c>
      <c r="D496">
        <v>2</v>
      </c>
      <c r="E496">
        <v>0</v>
      </c>
      <c r="F496">
        <v>2</v>
      </c>
      <c r="G496" s="1" t="s">
        <v>469</v>
      </c>
      <c r="H496">
        <v>2</v>
      </c>
      <c r="I496">
        <v>0</v>
      </c>
      <c r="J496">
        <v>0</v>
      </c>
      <c r="K496">
        <v>2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3</v>
      </c>
      <c r="T496">
        <v>5</v>
      </c>
      <c r="U496">
        <v>6</v>
      </c>
      <c r="V496">
        <v>6</v>
      </c>
      <c r="W496">
        <v>6</v>
      </c>
      <c r="X496">
        <v>6</v>
      </c>
      <c r="Y496">
        <v>12</v>
      </c>
    </row>
    <row r="497" spans="1:25" hidden="1" x14ac:dyDescent="0.3">
      <c r="A497" s="1" t="s">
        <v>482</v>
      </c>
      <c r="B497" s="1" t="s">
        <v>485</v>
      </c>
      <c r="C497">
        <v>13</v>
      </c>
      <c r="D497">
        <v>2</v>
      </c>
      <c r="E497">
        <v>1</v>
      </c>
      <c r="F497">
        <v>3</v>
      </c>
      <c r="G497" s="1" t="s">
        <v>468</v>
      </c>
      <c r="H497">
        <v>2</v>
      </c>
      <c r="I497">
        <v>1</v>
      </c>
      <c r="J497">
        <v>1</v>
      </c>
      <c r="K497">
        <v>2</v>
      </c>
      <c r="L497">
        <v>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</v>
      </c>
      <c r="S497">
        <v>2</v>
      </c>
      <c r="T497">
        <v>5</v>
      </c>
      <c r="U497">
        <v>8</v>
      </c>
      <c r="V497">
        <v>4</v>
      </c>
      <c r="W497">
        <v>4</v>
      </c>
      <c r="X497">
        <v>8</v>
      </c>
      <c r="Y497">
        <v>12</v>
      </c>
    </row>
    <row r="498" spans="1:25" hidden="1" x14ac:dyDescent="0.3">
      <c r="A498" s="1" t="s">
        <v>495</v>
      </c>
      <c r="B498" s="1" t="s">
        <v>484</v>
      </c>
      <c r="C498">
        <v>13</v>
      </c>
      <c r="D498">
        <v>1</v>
      </c>
      <c r="E498">
        <v>1</v>
      </c>
      <c r="F498">
        <v>2</v>
      </c>
      <c r="G498" s="1" t="s">
        <v>468</v>
      </c>
      <c r="H498">
        <v>1</v>
      </c>
      <c r="I498">
        <v>1</v>
      </c>
      <c r="J498">
        <v>1</v>
      </c>
      <c r="K498">
        <v>1</v>
      </c>
      <c r="L498">
        <v>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3</v>
      </c>
      <c r="T498">
        <v>4</v>
      </c>
      <c r="U498">
        <v>3</v>
      </c>
      <c r="V498">
        <v>5</v>
      </c>
      <c r="W498">
        <v>5</v>
      </c>
      <c r="X498">
        <v>3</v>
      </c>
      <c r="Y498">
        <v>8</v>
      </c>
    </row>
    <row r="499" spans="1:25" hidden="1" x14ac:dyDescent="0.3">
      <c r="A499" s="1" t="s">
        <v>479</v>
      </c>
      <c r="B499" s="1" t="s">
        <v>491</v>
      </c>
      <c r="C499">
        <v>13</v>
      </c>
      <c r="D499">
        <v>6</v>
      </c>
      <c r="E499">
        <v>1</v>
      </c>
      <c r="F499">
        <v>7</v>
      </c>
      <c r="G499" s="1" t="s">
        <v>468</v>
      </c>
      <c r="H499">
        <v>3</v>
      </c>
      <c r="I499">
        <v>0</v>
      </c>
      <c r="J499">
        <v>0</v>
      </c>
      <c r="K499">
        <v>3</v>
      </c>
      <c r="L499">
        <v>3</v>
      </c>
      <c r="M499">
        <v>3</v>
      </c>
      <c r="N499">
        <v>1</v>
      </c>
      <c r="O499">
        <v>1</v>
      </c>
      <c r="P499">
        <v>3</v>
      </c>
      <c r="Q499">
        <v>4</v>
      </c>
      <c r="R499">
        <v>3</v>
      </c>
      <c r="S499">
        <v>4</v>
      </c>
      <c r="T499">
        <v>7</v>
      </c>
      <c r="U499">
        <v>6</v>
      </c>
      <c r="V499">
        <v>6</v>
      </c>
      <c r="W499">
        <v>6</v>
      </c>
      <c r="X499">
        <v>6</v>
      </c>
      <c r="Y499">
        <v>12</v>
      </c>
    </row>
    <row r="500" spans="1:25" x14ac:dyDescent="0.3">
      <c r="A500" s="1" t="s">
        <v>497</v>
      </c>
      <c r="B500" s="1" t="s">
        <v>483</v>
      </c>
      <c r="C500">
        <v>13</v>
      </c>
      <c r="D500">
        <v>0</v>
      </c>
      <c r="E500">
        <v>0</v>
      </c>
      <c r="F500">
        <v>0</v>
      </c>
      <c r="G500" s="1" t="s">
        <v>469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</v>
      </c>
      <c r="S500">
        <v>1</v>
      </c>
      <c r="T500">
        <v>5</v>
      </c>
    </row>
    <row r="501" spans="1:25" hidden="1" x14ac:dyDescent="0.3">
      <c r="A501" s="1" t="s">
        <v>490</v>
      </c>
      <c r="B501" s="1" t="s">
        <v>493</v>
      </c>
      <c r="C501">
        <v>13</v>
      </c>
      <c r="D501">
        <v>2</v>
      </c>
      <c r="E501">
        <v>1</v>
      </c>
      <c r="F501">
        <v>3</v>
      </c>
      <c r="G501" s="1" t="s">
        <v>468</v>
      </c>
      <c r="H501">
        <v>2</v>
      </c>
      <c r="I501">
        <v>1</v>
      </c>
      <c r="J501">
        <v>1</v>
      </c>
      <c r="K501">
        <v>2</v>
      </c>
      <c r="L501">
        <v>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2</v>
      </c>
      <c r="T501">
        <v>3</v>
      </c>
      <c r="U501">
        <v>8</v>
      </c>
      <c r="V501">
        <v>5</v>
      </c>
      <c r="W501">
        <v>5</v>
      </c>
      <c r="X501">
        <v>8</v>
      </c>
      <c r="Y501">
        <v>13</v>
      </c>
    </row>
    <row r="502" spans="1:25" hidden="1" x14ac:dyDescent="0.3">
      <c r="A502" s="1" t="s">
        <v>481</v>
      </c>
      <c r="B502" s="1" t="s">
        <v>487</v>
      </c>
      <c r="C502">
        <v>13</v>
      </c>
      <c r="D502">
        <v>0</v>
      </c>
      <c r="E502">
        <v>2</v>
      </c>
      <c r="F502">
        <v>2</v>
      </c>
      <c r="G502" s="1" t="s">
        <v>469</v>
      </c>
      <c r="H502">
        <v>0</v>
      </c>
      <c r="I502">
        <v>1</v>
      </c>
      <c r="J502">
        <v>1</v>
      </c>
      <c r="K502">
        <v>0</v>
      </c>
      <c r="L502">
        <v>1</v>
      </c>
      <c r="M502">
        <v>0</v>
      </c>
      <c r="N502">
        <v>1</v>
      </c>
      <c r="O502">
        <v>1</v>
      </c>
      <c r="P502">
        <v>0</v>
      </c>
      <c r="Q502">
        <v>1</v>
      </c>
      <c r="R502">
        <v>3</v>
      </c>
      <c r="S502">
        <v>1</v>
      </c>
      <c r="T502">
        <v>4</v>
      </c>
      <c r="U502">
        <v>16</v>
      </c>
      <c r="V502">
        <v>1</v>
      </c>
      <c r="W502">
        <v>1</v>
      </c>
      <c r="X502">
        <v>16</v>
      </c>
      <c r="Y502">
        <v>17</v>
      </c>
    </row>
    <row r="503" spans="1:25" hidden="1" x14ac:dyDescent="0.3">
      <c r="A503" s="1" t="s">
        <v>494</v>
      </c>
      <c r="B503" s="1" t="s">
        <v>488</v>
      </c>
      <c r="C503">
        <v>13</v>
      </c>
      <c r="D503">
        <v>3</v>
      </c>
      <c r="E503">
        <v>0</v>
      </c>
      <c r="F503">
        <v>3</v>
      </c>
      <c r="G503" s="1" t="s">
        <v>469</v>
      </c>
      <c r="H503">
        <v>3</v>
      </c>
      <c r="I503">
        <v>0</v>
      </c>
      <c r="J503">
        <v>0</v>
      </c>
      <c r="K503">
        <v>3</v>
      </c>
      <c r="L503">
        <v>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1</v>
      </c>
      <c r="T503">
        <v>3</v>
      </c>
      <c r="U503">
        <v>4</v>
      </c>
      <c r="V503">
        <v>7</v>
      </c>
      <c r="W503">
        <v>7</v>
      </c>
      <c r="X503">
        <v>4</v>
      </c>
      <c r="Y503">
        <v>11</v>
      </c>
    </row>
    <row r="504" spans="1:25" x14ac:dyDescent="0.3">
      <c r="A504" s="1" t="s">
        <v>498</v>
      </c>
      <c r="B504" s="1" t="s">
        <v>499</v>
      </c>
      <c r="C504">
        <v>1</v>
      </c>
      <c r="D504">
        <v>1</v>
      </c>
      <c r="E504">
        <v>0</v>
      </c>
      <c r="F504">
        <v>1</v>
      </c>
      <c r="G504" s="1" t="s">
        <v>469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</row>
    <row r="505" spans="1:25" x14ac:dyDescent="0.3">
      <c r="A505" s="1" t="s">
        <v>500</v>
      </c>
      <c r="B505" s="1" t="s">
        <v>501</v>
      </c>
      <c r="C505">
        <v>1</v>
      </c>
      <c r="D505">
        <v>3</v>
      </c>
      <c r="E505">
        <v>0</v>
      </c>
      <c r="F505">
        <v>3</v>
      </c>
      <c r="G505" s="1" t="s">
        <v>469</v>
      </c>
      <c r="H505">
        <v>2</v>
      </c>
      <c r="I505">
        <v>0</v>
      </c>
      <c r="J505">
        <v>0</v>
      </c>
      <c r="K505">
        <v>2</v>
      </c>
      <c r="L505">
        <v>2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2</v>
      </c>
      <c r="S505">
        <v>1</v>
      </c>
      <c r="T505">
        <v>3</v>
      </c>
    </row>
    <row r="506" spans="1:25" hidden="1" x14ac:dyDescent="0.3">
      <c r="A506" s="1" t="s">
        <v>502</v>
      </c>
      <c r="B506" s="1" t="s">
        <v>503</v>
      </c>
      <c r="C506">
        <v>1</v>
      </c>
      <c r="D506">
        <v>0</v>
      </c>
      <c r="E506">
        <v>4</v>
      </c>
      <c r="F506">
        <v>4</v>
      </c>
      <c r="G506" s="1" t="s">
        <v>469</v>
      </c>
      <c r="H506">
        <v>0</v>
      </c>
      <c r="I506">
        <v>1</v>
      </c>
      <c r="J506">
        <v>1</v>
      </c>
      <c r="K506">
        <v>0</v>
      </c>
      <c r="L506">
        <v>1</v>
      </c>
      <c r="M506">
        <v>0</v>
      </c>
      <c r="N506">
        <v>3</v>
      </c>
      <c r="O506">
        <v>3</v>
      </c>
      <c r="P506">
        <v>0</v>
      </c>
      <c r="Q506">
        <v>3</v>
      </c>
      <c r="R506">
        <v>4</v>
      </c>
      <c r="S506">
        <v>1</v>
      </c>
      <c r="T506">
        <v>5</v>
      </c>
      <c r="U506">
        <v>3</v>
      </c>
      <c r="V506">
        <v>6</v>
      </c>
      <c r="W506">
        <v>6</v>
      </c>
      <c r="X506">
        <v>3</v>
      </c>
      <c r="Y506">
        <v>9</v>
      </c>
    </row>
    <row r="507" spans="1:25" x14ac:dyDescent="0.3">
      <c r="A507" s="1" t="s">
        <v>504</v>
      </c>
      <c r="B507" s="1" t="s">
        <v>505</v>
      </c>
      <c r="C507">
        <v>1</v>
      </c>
      <c r="D507">
        <v>0</v>
      </c>
      <c r="E507">
        <v>1</v>
      </c>
      <c r="F507">
        <v>1</v>
      </c>
      <c r="G507" s="1" t="s">
        <v>469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1</v>
      </c>
      <c r="R507">
        <v>0</v>
      </c>
      <c r="S507">
        <v>1</v>
      </c>
      <c r="T507">
        <v>1</v>
      </c>
    </row>
    <row r="508" spans="1:25" x14ac:dyDescent="0.3">
      <c r="A508" s="1" t="s">
        <v>506</v>
      </c>
      <c r="B508" s="1" t="s">
        <v>507</v>
      </c>
      <c r="C508">
        <v>1</v>
      </c>
      <c r="D508">
        <v>2</v>
      </c>
      <c r="E508">
        <v>2</v>
      </c>
      <c r="F508">
        <v>4</v>
      </c>
      <c r="G508" s="1" t="s">
        <v>468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2</v>
      </c>
      <c r="O508">
        <v>2</v>
      </c>
      <c r="P508">
        <v>1</v>
      </c>
      <c r="Q508">
        <v>3</v>
      </c>
      <c r="R508">
        <v>2</v>
      </c>
      <c r="S508">
        <v>3</v>
      </c>
      <c r="T508">
        <v>5</v>
      </c>
    </row>
    <row r="509" spans="1:25" hidden="1" x14ac:dyDescent="0.3">
      <c r="A509" s="1" t="s">
        <v>508</v>
      </c>
      <c r="B509" s="1" t="s">
        <v>509</v>
      </c>
      <c r="C509">
        <v>1</v>
      </c>
      <c r="D509">
        <v>3</v>
      </c>
      <c r="E509">
        <v>1</v>
      </c>
      <c r="F509">
        <v>4</v>
      </c>
      <c r="G509" s="1" t="s">
        <v>468</v>
      </c>
      <c r="H509">
        <v>1</v>
      </c>
      <c r="I509">
        <v>1</v>
      </c>
      <c r="J509">
        <v>1</v>
      </c>
      <c r="K509">
        <v>1</v>
      </c>
      <c r="L509">
        <v>2</v>
      </c>
      <c r="M509">
        <v>2</v>
      </c>
      <c r="N509">
        <v>0</v>
      </c>
      <c r="O509">
        <v>0</v>
      </c>
      <c r="P509">
        <v>2</v>
      </c>
      <c r="Q509">
        <v>2</v>
      </c>
      <c r="R509">
        <v>2</v>
      </c>
      <c r="S509">
        <v>2</v>
      </c>
      <c r="T509">
        <v>4</v>
      </c>
      <c r="U509">
        <v>0</v>
      </c>
      <c r="V509">
        <v>12</v>
      </c>
      <c r="W509">
        <v>12</v>
      </c>
      <c r="X509">
        <v>0</v>
      </c>
      <c r="Y509">
        <v>12</v>
      </c>
    </row>
    <row r="510" spans="1:25" x14ac:dyDescent="0.3">
      <c r="A510" s="1" t="s">
        <v>510</v>
      </c>
      <c r="B510" s="1" t="s">
        <v>511</v>
      </c>
      <c r="C510">
        <v>1</v>
      </c>
      <c r="D510">
        <v>1</v>
      </c>
      <c r="E510">
        <v>1</v>
      </c>
      <c r="F510">
        <v>2</v>
      </c>
      <c r="G510" s="1" t="s">
        <v>468</v>
      </c>
      <c r="H510">
        <v>1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1</v>
      </c>
      <c r="R510">
        <v>1</v>
      </c>
      <c r="S510">
        <v>3</v>
      </c>
      <c r="T510">
        <v>4</v>
      </c>
    </row>
    <row r="511" spans="1:25" x14ac:dyDescent="0.3">
      <c r="A511" s="1" t="s">
        <v>512</v>
      </c>
      <c r="B511" s="1" t="s">
        <v>513</v>
      </c>
      <c r="C511">
        <v>1</v>
      </c>
      <c r="D511">
        <v>3</v>
      </c>
      <c r="E511">
        <v>2</v>
      </c>
      <c r="F511">
        <v>5</v>
      </c>
      <c r="G511" s="1" t="s">
        <v>468</v>
      </c>
      <c r="H511">
        <v>1</v>
      </c>
      <c r="I511">
        <v>0</v>
      </c>
      <c r="J511">
        <v>0</v>
      </c>
      <c r="K511">
        <v>1</v>
      </c>
      <c r="L511">
        <v>1</v>
      </c>
      <c r="M511">
        <v>2</v>
      </c>
      <c r="N511">
        <v>2</v>
      </c>
      <c r="O511">
        <v>2</v>
      </c>
      <c r="P511">
        <v>2</v>
      </c>
      <c r="Q511">
        <v>4</v>
      </c>
      <c r="R511">
        <v>1</v>
      </c>
      <c r="S511">
        <v>4</v>
      </c>
      <c r="T511">
        <v>5</v>
      </c>
    </row>
    <row r="512" spans="1:25" hidden="1" x14ac:dyDescent="0.3">
      <c r="A512" s="1" t="s">
        <v>500</v>
      </c>
      <c r="B512" s="1" t="s">
        <v>513</v>
      </c>
      <c r="C512">
        <v>2</v>
      </c>
      <c r="D512">
        <v>1</v>
      </c>
      <c r="E512">
        <v>0</v>
      </c>
      <c r="F512">
        <v>1</v>
      </c>
      <c r="G512" s="1" t="s">
        <v>469</v>
      </c>
      <c r="H512">
        <v>1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5</v>
      </c>
      <c r="T512">
        <v>7</v>
      </c>
      <c r="U512">
        <v>2</v>
      </c>
      <c r="V512">
        <v>1</v>
      </c>
      <c r="W512">
        <v>1</v>
      </c>
      <c r="X512">
        <v>2</v>
      </c>
      <c r="Y512">
        <v>3</v>
      </c>
    </row>
    <row r="513" spans="1:25" x14ac:dyDescent="0.3">
      <c r="A513" s="1" t="s">
        <v>498</v>
      </c>
      <c r="B513" s="1" t="s">
        <v>510</v>
      </c>
      <c r="C513">
        <v>2</v>
      </c>
      <c r="D513">
        <v>2</v>
      </c>
      <c r="E513">
        <v>2</v>
      </c>
      <c r="F513">
        <v>4</v>
      </c>
      <c r="G513" s="1" t="s">
        <v>468</v>
      </c>
      <c r="H513">
        <v>1</v>
      </c>
      <c r="I513">
        <v>1</v>
      </c>
      <c r="J513">
        <v>1</v>
      </c>
      <c r="K513">
        <v>1</v>
      </c>
      <c r="L513">
        <v>2</v>
      </c>
      <c r="M513">
        <v>1</v>
      </c>
      <c r="N513">
        <v>1</v>
      </c>
      <c r="O513">
        <v>1</v>
      </c>
      <c r="P513">
        <v>1</v>
      </c>
      <c r="Q513">
        <v>2</v>
      </c>
      <c r="R513">
        <v>0</v>
      </c>
      <c r="S513">
        <v>2</v>
      </c>
      <c r="T513">
        <v>2</v>
      </c>
    </row>
    <row r="514" spans="1:25" x14ac:dyDescent="0.3">
      <c r="A514" s="1" t="s">
        <v>507</v>
      </c>
      <c r="B514" s="1" t="s">
        <v>511</v>
      </c>
      <c r="C514">
        <v>2</v>
      </c>
      <c r="D514">
        <v>3</v>
      </c>
      <c r="E514">
        <v>3</v>
      </c>
      <c r="F514">
        <v>6</v>
      </c>
      <c r="G514" s="1" t="s">
        <v>468</v>
      </c>
      <c r="H514">
        <v>1</v>
      </c>
      <c r="I514">
        <v>1</v>
      </c>
      <c r="J514">
        <v>1</v>
      </c>
      <c r="K514">
        <v>1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4</v>
      </c>
      <c r="R514">
        <v>3</v>
      </c>
      <c r="S514">
        <v>1</v>
      </c>
      <c r="T514">
        <v>4</v>
      </c>
    </row>
    <row r="515" spans="1:25" x14ac:dyDescent="0.3">
      <c r="A515" s="1" t="s">
        <v>506</v>
      </c>
      <c r="B515" s="1" t="s">
        <v>505</v>
      </c>
      <c r="C515">
        <v>2</v>
      </c>
      <c r="D515">
        <v>0</v>
      </c>
      <c r="E515">
        <v>4</v>
      </c>
      <c r="F515">
        <v>4</v>
      </c>
      <c r="G515" s="1" t="s">
        <v>469</v>
      </c>
      <c r="H515">
        <v>0</v>
      </c>
      <c r="I515">
        <v>3</v>
      </c>
      <c r="J515">
        <v>3</v>
      </c>
      <c r="K515">
        <v>0</v>
      </c>
      <c r="L515">
        <v>3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3</v>
      </c>
      <c r="T515">
        <v>3</v>
      </c>
    </row>
    <row r="516" spans="1:25" hidden="1" x14ac:dyDescent="0.3">
      <c r="A516" s="1" t="s">
        <v>503</v>
      </c>
      <c r="B516" s="1" t="s">
        <v>512</v>
      </c>
      <c r="C516">
        <v>2</v>
      </c>
      <c r="D516">
        <v>3</v>
      </c>
      <c r="E516">
        <v>2</v>
      </c>
      <c r="F516">
        <v>5</v>
      </c>
      <c r="G516" s="1" t="s">
        <v>468</v>
      </c>
      <c r="H516">
        <v>2</v>
      </c>
      <c r="I516">
        <v>0</v>
      </c>
      <c r="J516">
        <v>0</v>
      </c>
      <c r="K516">
        <v>2</v>
      </c>
      <c r="L516">
        <v>2</v>
      </c>
      <c r="M516">
        <v>1</v>
      </c>
      <c r="N516">
        <v>2</v>
      </c>
      <c r="O516">
        <v>2</v>
      </c>
      <c r="P516">
        <v>1</v>
      </c>
      <c r="Q516">
        <v>3</v>
      </c>
      <c r="R516">
        <v>1</v>
      </c>
      <c r="S516">
        <v>1</v>
      </c>
      <c r="T516">
        <v>2</v>
      </c>
      <c r="U516">
        <v>3</v>
      </c>
      <c r="V516">
        <v>5</v>
      </c>
      <c r="W516">
        <v>5</v>
      </c>
      <c r="X516">
        <v>3</v>
      </c>
      <c r="Y516">
        <v>8</v>
      </c>
    </row>
    <row r="517" spans="1:25" x14ac:dyDescent="0.3">
      <c r="A517" s="1" t="s">
        <v>504</v>
      </c>
      <c r="B517" s="1" t="s">
        <v>499</v>
      </c>
      <c r="C517">
        <v>2</v>
      </c>
      <c r="D517">
        <v>1</v>
      </c>
      <c r="E517">
        <v>0</v>
      </c>
      <c r="F517">
        <v>1</v>
      </c>
      <c r="G517" s="1" t="s">
        <v>469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1</v>
      </c>
      <c r="S517">
        <v>3</v>
      </c>
      <c r="T517">
        <v>4</v>
      </c>
    </row>
    <row r="518" spans="1:25" x14ac:dyDescent="0.3">
      <c r="A518" s="1" t="s">
        <v>508</v>
      </c>
      <c r="B518" s="1" t="s">
        <v>501</v>
      </c>
      <c r="C518">
        <v>2</v>
      </c>
      <c r="D518">
        <v>2</v>
      </c>
      <c r="E518">
        <v>1</v>
      </c>
      <c r="F518">
        <v>3</v>
      </c>
      <c r="G518" s="1" t="s">
        <v>468</v>
      </c>
      <c r="H518">
        <v>0</v>
      </c>
      <c r="I518">
        <v>1</v>
      </c>
      <c r="J518">
        <v>1</v>
      </c>
      <c r="K518">
        <v>0</v>
      </c>
      <c r="L518">
        <v>1</v>
      </c>
      <c r="M518">
        <v>2</v>
      </c>
      <c r="N518">
        <v>0</v>
      </c>
      <c r="O518">
        <v>0</v>
      </c>
      <c r="P518">
        <v>2</v>
      </c>
      <c r="Q518">
        <v>2</v>
      </c>
      <c r="R518">
        <v>1</v>
      </c>
      <c r="S518">
        <v>2</v>
      </c>
      <c r="T518">
        <v>3</v>
      </c>
    </row>
    <row r="519" spans="1:25" x14ac:dyDescent="0.3">
      <c r="A519" s="1" t="s">
        <v>502</v>
      </c>
      <c r="B519" s="1" t="s">
        <v>509</v>
      </c>
      <c r="C519">
        <v>2</v>
      </c>
      <c r="D519">
        <v>1</v>
      </c>
      <c r="E519">
        <v>2</v>
      </c>
      <c r="F519">
        <v>3</v>
      </c>
      <c r="G519" s="1" t="s">
        <v>468</v>
      </c>
      <c r="H519">
        <v>1</v>
      </c>
      <c r="I519">
        <v>1</v>
      </c>
      <c r="J519">
        <v>1</v>
      </c>
      <c r="K519">
        <v>1</v>
      </c>
      <c r="L519">
        <v>2</v>
      </c>
      <c r="M519">
        <v>0</v>
      </c>
      <c r="N519">
        <v>1</v>
      </c>
      <c r="O519">
        <v>1</v>
      </c>
      <c r="P519">
        <v>0</v>
      </c>
      <c r="Q519">
        <v>1</v>
      </c>
      <c r="R519">
        <v>1</v>
      </c>
      <c r="S519">
        <v>5</v>
      </c>
      <c r="T519">
        <v>6</v>
      </c>
    </row>
    <row r="520" spans="1:25" x14ac:dyDescent="0.3">
      <c r="A520" s="1" t="s">
        <v>513</v>
      </c>
      <c r="B520" s="1" t="s">
        <v>507</v>
      </c>
      <c r="C520">
        <v>3</v>
      </c>
      <c r="D520">
        <v>4</v>
      </c>
      <c r="E520">
        <v>3</v>
      </c>
      <c r="F520">
        <v>7</v>
      </c>
      <c r="G520" s="1" t="s">
        <v>468</v>
      </c>
      <c r="H520">
        <v>2</v>
      </c>
      <c r="I520">
        <v>1</v>
      </c>
      <c r="J520">
        <v>1</v>
      </c>
      <c r="K520">
        <v>2</v>
      </c>
      <c r="L520">
        <v>3</v>
      </c>
      <c r="M520">
        <v>2</v>
      </c>
      <c r="N520">
        <v>2</v>
      </c>
      <c r="O520">
        <v>2</v>
      </c>
      <c r="P520">
        <v>2</v>
      </c>
      <c r="Q520">
        <v>4</v>
      </c>
      <c r="R520">
        <v>2</v>
      </c>
      <c r="S520">
        <v>3</v>
      </c>
      <c r="T520">
        <v>5</v>
      </c>
    </row>
    <row r="521" spans="1:25" hidden="1" x14ac:dyDescent="0.3">
      <c r="A521" s="1" t="s">
        <v>511</v>
      </c>
      <c r="B521" s="1" t="s">
        <v>500</v>
      </c>
      <c r="C521">
        <v>3</v>
      </c>
      <c r="D521">
        <v>0</v>
      </c>
      <c r="E521">
        <v>1</v>
      </c>
      <c r="F521">
        <v>1</v>
      </c>
      <c r="G521" s="1" t="s">
        <v>469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0</v>
      </c>
      <c r="Q521">
        <v>1</v>
      </c>
      <c r="R521">
        <v>1</v>
      </c>
      <c r="S521">
        <v>0</v>
      </c>
      <c r="T521">
        <v>1</v>
      </c>
      <c r="U521">
        <v>5</v>
      </c>
      <c r="V521">
        <v>2</v>
      </c>
      <c r="W521">
        <v>2</v>
      </c>
      <c r="X521">
        <v>5</v>
      </c>
      <c r="Y521">
        <v>7</v>
      </c>
    </row>
    <row r="522" spans="1:25" x14ac:dyDescent="0.3">
      <c r="A522" s="1" t="s">
        <v>499</v>
      </c>
      <c r="B522" s="1" t="s">
        <v>505</v>
      </c>
      <c r="C522">
        <v>3</v>
      </c>
      <c r="D522">
        <v>0</v>
      </c>
      <c r="E522">
        <v>1</v>
      </c>
      <c r="F522">
        <v>1</v>
      </c>
      <c r="G522" s="1" t="s">
        <v>469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1</v>
      </c>
      <c r="R522">
        <v>2</v>
      </c>
      <c r="S522">
        <v>2</v>
      </c>
      <c r="T522">
        <v>4</v>
      </c>
    </row>
    <row r="523" spans="1:25" x14ac:dyDescent="0.3">
      <c r="A523" s="1" t="s">
        <v>509</v>
      </c>
      <c r="B523" s="1" t="s">
        <v>503</v>
      </c>
      <c r="C523">
        <v>3</v>
      </c>
      <c r="D523">
        <v>1</v>
      </c>
      <c r="E523">
        <v>2</v>
      </c>
      <c r="F523">
        <v>3</v>
      </c>
      <c r="G523" s="1" t="s">
        <v>468</v>
      </c>
      <c r="H523">
        <v>0</v>
      </c>
      <c r="I523">
        <v>1</v>
      </c>
      <c r="J523">
        <v>1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2</v>
      </c>
    </row>
    <row r="524" spans="1:25" hidden="1" x14ac:dyDescent="0.3">
      <c r="A524" s="1" t="s">
        <v>501</v>
      </c>
      <c r="B524" s="1" t="s">
        <v>498</v>
      </c>
      <c r="C524">
        <v>3</v>
      </c>
      <c r="D524">
        <v>2</v>
      </c>
      <c r="E524">
        <v>4</v>
      </c>
      <c r="F524">
        <v>6</v>
      </c>
      <c r="G524" s="1" t="s">
        <v>468</v>
      </c>
      <c r="H524">
        <v>1</v>
      </c>
      <c r="I524">
        <v>1</v>
      </c>
      <c r="J524">
        <v>1</v>
      </c>
      <c r="K524">
        <v>1</v>
      </c>
      <c r="L524">
        <v>2</v>
      </c>
      <c r="M524">
        <v>1</v>
      </c>
      <c r="N524">
        <v>3</v>
      </c>
      <c r="O524">
        <v>3</v>
      </c>
      <c r="P524">
        <v>1</v>
      </c>
      <c r="Q524">
        <v>4</v>
      </c>
      <c r="R524">
        <v>1</v>
      </c>
      <c r="S524">
        <v>2</v>
      </c>
      <c r="T524">
        <v>3</v>
      </c>
      <c r="U524">
        <v>5</v>
      </c>
      <c r="V524">
        <v>5</v>
      </c>
      <c r="W524">
        <v>5</v>
      </c>
      <c r="X524">
        <v>5</v>
      </c>
      <c r="Y524">
        <v>10</v>
      </c>
    </row>
    <row r="525" spans="1:25" x14ac:dyDescent="0.3">
      <c r="A525" s="1" t="s">
        <v>510</v>
      </c>
      <c r="B525" s="1" t="s">
        <v>502</v>
      </c>
      <c r="C525">
        <v>3</v>
      </c>
      <c r="D525">
        <v>1</v>
      </c>
      <c r="E525">
        <v>2</v>
      </c>
      <c r="F525">
        <v>3</v>
      </c>
      <c r="G525" s="1" t="s">
        <v>468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2</v>
      </c>
      <c r="O525">
        <v>2</v>
      </c>
      <c r="P525">
        <v>1</v>
      </c>
      <c r="Q525">
        <v>3</v>
      </c>
      <c r="R525">
        <v>1</v>
      </c>
      <c r="S525">
        <v>1</v>
      </c>
      <c r="T525">
        <v>2</v>
      </c>
    </row>
    <row r="526" spans="1:25" x14ac:dyDescent="0.3">
      <c r="A526" s="1" t="s">
        <v>512</v>
      </c>
      <c r="B526" s="1" t="s">
        <v>504</v>
      </c>
      <c r="C526">
        <v>3</v>
      </c>
      <c r="D526">
        <v>2</v>
      </c>
      <c r="E526">
        <v>1</v>
      </c>
      <c r="F526">
        <v>3</v>
      </c>
      <c r="G526" s="1" t="s">
        <v>468</v>
      </c>
      <c r="H526">
        <v>1</v>
      </c>
      <c r="I526">
        <v>0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0</v>
      </c>
      <c r="S526">
        <v>2</v>
      </c>
      <c r="T526">
        <v>2</v>
      </c>
    </row>
    <row r="527" spans="1:25" x14ac:dyDescent="0.3">
      <c r="A527" s="1" t="s">
        <v>506</v>
      </c>
      <c r="B527" s="1" t="s">
        <v>508</v>
      </c>
      <c r="C527">
        <v>3</v>
      </c>
      <c r="D527">
        <v>1</v>
      </c>
      <c r="E527">
        <v>0</v>
      </c>
      <c r="F527">
        <v>1</v>
      </c>
      <c r="G527" s="1" t="s">
        <v>469</v>
      </c>
      <c r="H527">
        <v>1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2</v>
      </c>
      <c r="T527">
        <v>3</v>
      </c>
    </row>
    <row r="528" spans="1:25" hidden="1" x14ac:dyDescent="0.3">
      <c r="A528" s="1" t="s">
        <v>505</v>
      </c>
      <c r="B528" s="1" t="s">
        <v>512</v>
      </c>
      <c r="C528">
        <v>4</v>
      </c>
      <c r="D528">
        <v>3</v>
      </c>
      <c r="E528">
        <v>0</v>
      </c>
      <c r="F528">
        <v>3</v>
      </c>
      <c r="G528" s="1" t="s">
        <v>469</v>
      </c>
      <c r="H528">
        <v>1</v>
      </c>
      <c r="I528">
        <v>0</v>
      </c>
      <c r="J528">
        <v>0</v>
      </c>
      <c r="K528">
        <v>1</v>
      </c>
      <c r="L528">
        <v>1</v>
      </c>
      <c r="M528">
        <v>2</v>
      </c>
      <c r="N528">
        <v>0</v>
      </c>
      <c r="O528">
        <v>0</v>
      </c>
      <c r="P528">
        <v>2</v>
      </c>
      <c r="Q528">
        <v>2</v>
      </c>
      <c r="R528">
        <v>3</v>
      </c>
      <c r="S528">
        <v>5</v>
      </c>
      <c r="T528">
        <v>8</v>
      </c>
      <c r="U528">
        <v>4</v>
      </c>
      <c r="V528">
        <v>3</v>
      </c>
      <c r="W528">
        <v>3</v>
      </c>
      <c r="X528">
        <v>4</v>
      </c>
      <c r="Y528">
        <v>7</v>
      </c>
    </row>
    <row r="529" spans="1:25" x14ac:dyDescent="0.3">
      <c r="A529" s="1" t="s">
        <v>503</v>
      </c>
      <c r="B529" s="1" t="s">
        <v>506</v>
      </c>
      <c r="C529">
        <v>4</v>
      </c>
      <c r="D529">
        <v>2</v>
      </c>
      <c r="E529">
        <v>3</v>
      </c>
      <c r="F529">
        <v>5</v>
      </c>
      <c r="G529" s="1" t="s">
        <v>468</v>
      </c>
      <c r="H529">
        <v>0</v>
      </c>
      <c r="I529">
        <v>2</v>
      </c>
      <c r="J529">
        <v>2</v>
      </c>
      <c r="K529">
        <v>0</v>
      </c>
      <c r="L529">
        <v>2</v>
      </c>
      <c r="M529">
        <v>2</v>
      </c>
      <c r="N529">
        <v>1</v>
      </c>
      <c r="O529">
        <v>1</v>
      </c>
      <c r="P529">
        <v>2</v>
      </c>
      <c r="Q529">
        <v>3</v>
      </c>
      <c r="R529">
        <v>3</v>
      </c>
      <c r="S529">
        <v>3</v>
      </c>
      <c r="T529">
        <v>6</v>
      </c>
    </row>
    <row r="530" spans="1:25" x14ac:dyDescent="0.3">
      <c r="A530" s="1" t="s">
        <v>508</v>
      </c>
      <c r="B530" s="1" t="s">
        <v>498</v>
      </c>
      <c r="C530">
        <v>4</v>
      </c>
      <c r="D530">
        <v>1</v>
      </c>
      <c r="E530">
        <v>1</v>
      </c>
      <c r="F530">
        <v>2</v>
      </c>
      <c r="G530" s="1" t="s">
        <v>468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2</v>
      </c>
      <c r="R530">
        <v>1</v>
      </c>
      <c r="S530">
        <v>1</v>
      </c>
      <c r="T530">
        <v>2</v>
      </c>
    </row>
    <row r="531" spans="1:25" x14ac:dyDescent="0.3">
      <c r="A531" s="1" t="s">
        <v>501</v>
      </c>
      <c r="B531" s="1" t="s">
        <v>509</v>
      </c>
      <c r="C531">
        <v>4</v>
      </c>
      <c r="D531">
        <v>0</v>
      </c>
      <c r="E531">
        <v>0</v>
      </c>
      <c r="F531">
        <v>0</v>
      </c>
      <c r="G531" s="1" t="s">
        <v>469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</row>
    <row r="532" spans="1:25" hidden="1" x14ac:dyDescent="0.3">
      <c r="A532" s="1" t="s">
        <v>504</v>
      </c>
      <c r="B532" s="1" t="s">
        <v>510</v>
      </c>
      <c r="C532">
        <v>4</v>
      </c>
      <c r="D532">
        <v>0</v>
      </c>
      <c r="E532">
        <v>0</v>
      </c>
      <c r="F532">
        <v>0</v>
      </c>
      <c r="G532" s="1" t="s">
        <v>469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4</v>
      </c>
      <c r="T532">
        <v>5</v>
      </c>
      <c r="U532">
        <v>4</v>
      </c>
      <c r="V532">
        <v>3</v>
      </c>
      <c r="W532">
        <v>3</v>
      </c>
      <c r="X532">
        <v>4</v>
      </c>
      <c r="Y532">
        <v>7</v>
      </c>
    </row>
    <row r="533" spans="1:25" hidden="1" x14ac:dyDescent="0.3">
      <c r="A533" s="1" t="s">
        <v>500</v>
      </c>
      <c r="B533" s="1" t="s">
        <v>507</v>
      </c>
      <c r="C533">
        <v>4</v>
      </c>
      <c r="D533">
        <v>2</v>
      </c>
      <c r="E533">
        <v>0</v>
      </c>
      <c r="F533">
        <v>2</v>
      </c>
      <c r="G533" s="1" t="s">
        <v>469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0</v>
      </c>
      <c r="T533">
        <v>1</v>
      </c>
      <c r="U533">
        <v>13</v>
      </c>
      <c r="V533">
        <v>3</v>
      </c>
      <c r="W533">
        <v>3</v>
      </c>
      <c r="X533">
        <v>13</v>
      </c>
      <c r="Y533">
        <v>16</v>
      </c>
    </row>
    <row r="534" spans="1:25" x14ac:dyDescent="0.3">
      <c r="A534" s="1" t="s">
        <v>511</v>
      </c>
      <c r="B534" s="1" t="s">
        <v>513</v>
      </c>
      <c r="C534">
        <v>4</v>
      </c>
      <c r="D534">
        <v>1</v>
      </c>
      <c r="E534">
        <v>2</v>
      </c>
      <c r="F534">
        <v>3</v>
      </c>
      <c r="G534" s="1" t="s">
        <v>468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2</v>
      </c>
      <c r="R534">
        <v>2</v>
      </c>
      <c r="S534">
        <v>2</v>
      </c>
      <c r="T534">
        <v>4</v>
      </c>
    </row>
    <row r="535" spans="1:25" x14ac:dyDescent="0.3">
      <c r="A535" s="1" t="s">
        <v>502</v>
      </c>
      <c r="B535" s="1" t="s">
        <v>499</v>
      </c>
      <c r="C535">
        <v>4</v>
      </c>
      <c r="D535">
        <v>5</v>
      </c>
      <c r="E535">
        <v>1</v>
      </c>
      <c r="F535">
        <v>6</v>
      </c>
      <c r="G535" s="1" t="s">
        <v>468</v>
      </c>
      <c r="H535">
        <v>3</v>
      </c>
      <c r="I535">
        <v>0</v>
      </c>
      <c r="J535">
        <v>0</v>
      </c>
      <c r="K535">
        <v>3</v>
      </c>
      <c r="L535">
        <v>3</v>
      </c>
      <c r="M535">
        <v>2</v>
      </c>
      <c r="N535">
        <v>1</v>
      </c>
      <c r="O535">
        <v>1</v>
      </c>
      <c r="P535">
        <v>2</v>
      </c>
      <c r="Q535">
        <v>3</v>
      </c>
      <c r="R535">
        <v>1</v>
      </c>
      <c r="S535">
        <v>1</v>
      </c>
      <c r="T535">
        <v>2</v>
      </c>
    </row>
    <row r="536" spans="1:25" hidden="1" x14ac:dyDescent="0.3">
      <c r="A536" s="1" t="s">
        <v>507</v>
      </c>
      <c r="B536" s="1" t="s">
        <v>502</v>
      </c>
      <c r="C536">
        <v>5</v>
      </c>
      <c r="D536">
        <v>2</v>
      </c>
      <c r="E536">
        <v>1</v>
      </c>
      <c r="F536">
        <v>3</v>
      </c>
      <c r="G536" s="1" t="s">
        <v>468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</v>
      </c>
      <c r="N536">
        <v>1</v>
      </c>
      <c r="O536">
        <v>1</v>
      </c>
      <c r="P536">
        <v>2</v>
      </c>
      <c r="Q536">
        <v>3</v>
      </c>
      <c r="R536">
        <v>2</v>
      </c>
      <c r="S536">
        <v>1</v>
      </c>
      <c r="T536">
        <v>3</v>
      </c>
      <c r="U536">
        <v>5</v>
      </c>
      <c r="V536">
        <v>8</v>
      </c>
      <c r="W536">
        <v>8</v>
      </c>
      <c r="X536">
        <v>5</v>
      </c>
      <c r="Y536">
        <v>13</v>
      </c>
    </row>
    <row r="537" spans="1:25" x14ac:dyDescent="0.3">
      <c r="A537" s="1" t="s">
        <v>506</v>
      </c>
      <c r="B537" s="1" t="s">
        <v>509</v>
      </c>
      <c r="C537">
        <v>5</v>
      </c>
      <c r="D537">
        <v>2</v>
      </c>
      <c r="E537">
        <v>1</v>
      </c>
      <c r="F537">
        <v>3</v>
      </c>
      <c r="G537" s="1" t="s">
        <v>468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1</v>
      </c>
      <c r="O537">
        <v>1</v>
      </c>
      <c r="P537">
        <v>2</v>
      </c>
      <c r="Q537">
        <v>3</v>
      </c>
      <c r="R537">
        <v>4</v>
      </c>
      <c r="S537">
        <v>3</v>
      </c>
      <c r="T537">
        <v>7</v>
      </c>
    </row>
    <row r="538" spans="1:25" x14ac:dyDescent="0.3">
      <c r="A538" s="1" t="s">
        <v>508</v>
      </c>
      <c r="B538" s="1" t="s">
        <v>512</v>
      </c>
      <c r="C538">
        <v>5</v>
      </c>
      <c r="D538">
        <v>0</v>
      </c>
      <c r="E538">
        <v>2</v>
      </c>
      <c r="F538">
        <v>2</v>
      </c>
      <c r="G538" s="1" t="s">
        <v>469</v>
      </c>
      <c r="H538">
        <v>0</v>
      </c>
      <c r="I538">
        <v>2</v>
      </c>
      <c r="J538">
        <v>2</v>
      </c>
      <c r="K538">
        <v>0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</v>
      </c>
      <c r="S538">
        <v>2</v>
      </c>
      <c r="T538">
        <v>5</v>
      </c>
    </row>
    <row r="539" spans="1:25" x14ac:dyDescent="0.3">
      <c r="A539" s="1" t="s">
        <v>513</v>
      </c>
      <c r="B539" s="1" t="s">
        <v>501</v>
      </c>
      <c r="C539">
        <v>5</v>
      </c>
      <c r="D539">
        <v>1</v>
      </c>
      <c r="E539">
        <v>1</v>
      </c>
      <c r="F539">
        <v>2</v>
      </c>
      <c r="G539" s="1" t="s">
        <v>468</v>
      </c>
      <c r="H539">
        <v>0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2</v>
      </c>
      <c r="S539">
        <v>3</v>
      </c>
      <c r="T539">
        <v>5</v>
      </c>
    </row>
    <row r="540" spans="1:25" x14ac:dyDescent="0.3">
      <c r="A540" s="1" t="s">
        <v>499</v>
      </c>
      <c r="B540" s="1" t="s">
        <v>500</v>
      </c>
      <c r="C540">
        <v>5</v>
      </c>
      <c r="D540">
        <v>2</v>
      </c>
      <c r="E540">
        <v>1</v>
      </c>
      <c r="F540">
        <v>3</v>
      </c>
      <c r="G540" s="1" t="s">
        <v>468</v>
      </c>
      <c r="H540">
        <v>1</v>
      </c>
      <c r="I540">
        <v>1</v>
      </c>
      <c r="J540">
        <v>1</v>
      </c>
      <c r="K540">
        <v>1</v>
      </c>
      <c r="L540">
        <v>2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2</v>
      </c>
      <c r="S540">
        <v>2</v>
      </c>
      <c r="T540">
        <v>4</v>
      </c>
    </row>
    <row r="541" spans="1:25" x14ac:dyDescent="0.3">
      <c r="A541" s="1" t="s">
        <v>498</v>
      </c>
      <c r="B541" s="1" t="s">
        <v>511</v>
      </c>
      <c r="C541">
        <v>5</v>
      </c>
      <c r="D541">
        <v>0</v>
      </c>
      <c r="E541">
        <v>1</v>
      </c>
      <c r="F541">
        <v>1</v>
      </c>
      <c r="G541" s="1" t="s">
        <v>469</v>
      </c>
      <c r="H541">
        <v>0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</v>
      </c>
      <c r="T541">
        <v>5</v>
      </c>
    </row>
    <row r="542" spans="1:25" x14ac:dyDescent="0.3">
      <c r="A542" s="1" t="s">
        <v>505</v>
      </c>
      <c r="B542" s="1" t="s">
        <v>510</v>
      </c>
      <c r="C542">
        <v>5</v>
      </c>
      <c r="D542">
        <v>2</v>
      </c>
      <c r="E542">
        <v>1</v>
      </c>
      <c r="F542">
        <v>3</v>
      </c>
      <c r="G542" s="1" t="s">
        <v>468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1</v>
      </c>
      <c r="O542">
        <v>1</v>
      </c>
      <c r="P542">
        <v>2</v>
      </c>
      <c r="Q542">
        <v>3</v>
      </c>
      <c r="R542">
        <v>3</v>
      </c>
      <c r="S542">
        <v>5</v>
      </c>
      <c r="T542">
        <v>8</v>
      </c>
    </row>
    <row r="543" spans="1:25" x14ac:dyDescent="0.3">
      <c r="A543" s="1" t="s">
        <v>503</v>
      </c>
      <c r="B543" s="1" t="s">
        <v>504</v>
      </c>
      <c r="C543">
        <v>5</v>
      </c>
      <c r="D543">
        <v>2</v>
      </c>
      <c r="E543">
        <v>1</v>
      </c>
      <c r="F543">
        <v>3</v>
      </c>
      <c r="G543" s="1" t="s">
        <v>468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</v>
      </c>
      <c r="N543">
        <v>1</v>
      </c>
      <c r="O543">
        <v>1</v>
      </c>
      <c r="P543">
        <v>2</v>
      </c>
      <c r="Q543">
        <v>3</v>
      </c>
      <c r="R543">
        <v>2</v>
      </c>
      <c r="S543">
        <v>0</v>
      </c>
      <c r="T543">
        <v>2</v>
      </c>
    </row>
    <row r="544" spans="1:25" x14ac:dyDescent="0.3">
      <c r="A544" s="1" t="s">
        <v>501</v>
      </c>
      <c r="B544" s="1" t="s">
        <v>503</v>
      </c>
      <c r="C544">
        <v>6</v>
      </c>
      <c r="D544">
        <v>0</v>
      </c>
      <c r="E544">
        <v>0</v>
      </c>
      <c r="F544">
        <v>0</v>
      </c>
      <c r="G544" s="1" t="s">
        <v>469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3</v>
      </c>
      <c r="T544">
        <v>5</v>
      </c>
    </row>
    <row r="545" spans="1:25" hidden="1" x14ac:dyDescent="0.3">
      <c r="A545" s="1" t="s">
        <v>500</v>
      </c>
      <c r="B545" s="1" t="s">
        <v>498</v>
      </c>
      <c r="C545">
        <v>6</v>
      </c>
      <c r="D545">
        <v>2</v>
      </c>
      <c r="E545">
        <v>1</v>
      </c>
      <c r="F545">
        <v>3</v>
      </c>
      <c r="G545" s="1" t="s">
        <v>468</v>
      </c>
      <c r="H545">
        <v>1</v>
      </c>
      <c r="I545">
        <v>1</v>
      </c>
      <c r="J545">
        <v>1</v>
      </c>
      <c r="K545">
        <v>1</v>
      </c>
      <c r="L545">
        <v>2</v>
      </c>
      <c r="M545">
        <v>1</v>
      </c>
      <c r="N545">
        <v>0</v>
      </c>
      <c r="O545">
        <v>0</v>
      </c>
      <c r="P545">
        <v>1</v>
      </c>
      <c r="Q545">
        <v>1</v>
      </c>
      <c r="R545">
        <v>1</v>
      </c>
      <c r="S545">
        <v>2</v>
      </c>
      <c r="T545">
        <v>3</v>
      </c>
      <c r="U545">
        <v>12</v>
      </c>
      <c r="V545">
        <v>7</v>
      </c>
      <c r="W545">
        <v>7</v>
      </c>
      <c r="X545">
        <v>12</v>
      </c>
      <c r="Y545">
        <v>19</v>
      </c>
    </row>
    <row r="546" spans="1:25" x14ac:dyDescent="0.3">
      <c r="A546" s="1" t="s">
        <v>499</v>
      </c>
      <c r="B546" s="1" t="s">
        <v>508</v>
      </c>
      <c r="C546">
        <v>6</v>
      </c>
      <c r="D546">
        <v>2</v>
      </c>
      <c r="E546">
        <v>2</v>
      </c>
      <c r="F546">
        <v>4</v>
      </c>
      <c r="G546" s="1" t="s">
        <v>468</v>
      </c>
      <c r="H546">
        <v>0</v>
      </c>
      <c r="I546">
        <v>1</v>
      </c>
      <c r="J546">
        <v>1</v>
      </c>
      <c r="K546">
        <v>0</v>
      </c>
      <c r="L546">
        <v>1</v>
      </c>
      <c r="M546">
        <v>2</v>
      </c>
      <c r="N546">
        <v>1</v>
      </c>
      <c r="O546">
        <v>1</v>
      </c>
      <c r="P546">
        <v>2</v>
      </c>
      <c r="Q546">
        <v>3</v>
      </c>
      <c r="R546">
        <v>2</v>
      </c>
      <c r="S546">
        <v>1</v>
      </c>
      <c r="T546">
        <v>3</v>
      </c>
    </row>
    <row r="547" spans="1:25" x14ac:dyDescent="0.3">
      <c r="A547" s="1" t="s">
        <v>510</v>
      </c>
      <c r="B547" s="1" t="s">
        <v>513</v>
      </c>
      <c r="C547">
        <v>6</v>
      </c>
      <c r="D547">
        <v>2</v>
      </c>
      <c r="E547">
        <v>3</v>
      </c>
      <c r="F547">
        <v>5</v>
      </c>
      <c r="G547" s="1" t="s">
        <v>468</v>
      </c>
      <c r="H547">
        <v>0</v>
      </c>
      <c r="I547">
        <v>2</v>
      </c>
      <c r="J547">
        <v>2</v>
      </c>
      <c r="K547">
        <v>0</v>
      </c>
      <c r="L547">
        <v>2</v>
      </c>
      <c r="M547">
        <v>2</v>
      </c>
      <c r="N547">
        <v>1</v>
      </c>
      <c r="O547">
        <v>1</v>
      </c>
      <c r="P547">
        <v>2</v>
      </c>
      <c r="Q547">
        <v>3</v>
      </c>
      <c r="R547">
        <v>1</v>
      </c>
      <c r="S547">
        <v>2</v>
      </c>
      <c r="T547">
        <v>3</v>
      </c>
    </row>
    <row r="548" spans="1:25" x14ac:dyDescent="0.3">
      <c r="A548" s="1" t="s">
        <v>509</v>
      </c>
      <c r="B548" s="1" t="s">
        <v>505</v>
      </c>
      <c r="C548">
        <v>6</v>
      </c>
      <c r="D548">
        <v>0</v>
      </c>
      <c r="E548">
        <v>1</v>
      </c>
      <c r="F548">
        <v>1</v>
      </c>
      <c r="G548" s="1" t="s">
        <v>469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1</v>
      </c>
      <c r="R548">
        <v>2</v>
      </c>
      <c r="S548">
        <v>2</v>
      </c>
      <c r="T548">
        <v>4</v>
      </c>
    </row>
    <row r="549" spans="1:25" hidden="1" x14ac:dyDescent="0.3">
      <c r="A549" s="1" t="s">
        <v>511</v>
      </c>
      <c r="B549" s="1" t="s">
        <v>506</v>
      </c>
      <c r="C549">
        <v>6</v>
      </c>
      <c r="D549">
        <v>1</v>
      </c>
      <c r="E549">
        <v>1</v>
      </c>
      <c r="F549">
        <v>2</v>
      </c>
      <c r="G549" s="1" t="s">
        <v>468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2</v>
      </c>
      <c r="R549">
        <v>0</v>
      </c>
      <c r="S549">
        <v>3</v>
      </c>
      <c r="T549">
        <v>3</v>
      </c>
      <c r="U549">
        <v>5</v>
      </c>
      <c r="V549">
        <v>6</v>
      </c>
      <c r="W549">
        <v>6</v>
      </c>
      <c r="X549">
        <v>5</v>
      </c>
      <c r="Y549">
        <v>11</v>
      </c>
    </row>
    <row r="550" spans="1:25" hidden="1" x14ac:dyDescent="0.3">
      <c r="A550" s="1" t="s">
        <v>512</v>
      </c>
      <c r="B550" s="1" t="s">
        <v>507</v>
      </c>
      <c r="C550">
        <v>6</v>
      </c>
      <c r="D550">
        <v>5</v>
      </c>
      <c r="E550">
        <v>1</v>
      </c>
      <c r="F550">
        <v>6</v>
      </c>
      <c r="G550" s="1" t="s">
        <v>468</v>
      </c>
      <c r="H550">
        <v>3</v>
      </c>
      <c r="I550">
        <v>1</v>
      </c>
      <c r="J550">
        <v>1</v>
      </c>
      <c r="K550">
        <v>3</v>
      </c>
      <c r="L550">
        <v>4</v>
      </c>
      <c r="M550">
        <v>2</v>
      </c>
      <c r="N550">
        <v>0</v>
      </c>
      <c r="O550">
        <v>0</v>
      </c>
      <c r="P550">
        <v>2</v>
      </c>
      <c r="Q550">
        <v>2</v>
      </c>
      <c r="R550">
        <v>0</v>
      </c>
      <c r="S550">
        <v>2</v>
      </c>
      <c r="T550">
        <v>2</v>
      </c>
      <c r="U550">
        <v>2</v>
      </c>
      <c r="V550">
        <v>4</v>
      </c>
      <c r="W550">
        <v>4</v>
      </c>
      <c r="X550">
        <v>2</v>
      </c>
      <c r="Y550">
        <v>6</v>
      </c>
    </row>
    <row r="551" spans="1:25" hidden="1" x14ac:dyDescent="0.3">
      <c r="A551" s="1" t="s">
        <v>504</v>
      </c>
      <c r="B551" s="1" t="s">
        <v>502</v>
      </c>
      <c r="C551">
        <v>6</v>
      </c>
      <c r="D551">
        <v>1</v>
      </c>
      <c r="E551">
        <v>1</v>
      </c>
      <c r="F551">
        <v>2</v>
      </c>
      <c r="G551" s="1" t="s">
        <v>468</v>
      </c>
      <c r="H551">
        <v>1</v>
      </c>
      <c r="I551">
        <v>1</v>
      </c>
      <c r="J551">
        <v>1</v>
      </c>
      <c r="K551">
        <v>1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9</v>
      </c>
      <c r="V551">
        <v>3</v>
      </c>
      <c r="W551">
        <v>3</v>
      </c>
      <c r="X551">
        <v>9</v>
      </c>
      <c r="Y551">
        <v>12</v>
      </c>
    </row>
    <row r="552" spans="1:25" x14ac:dyDescent="0.3">
      <c r="A552" s="1" t="s">
        <v>507</v>
      </c>
      <c r="B552" s="1" t="s">
        <v>508</v>
      </c>
      <c r="C552">
        <v>7</v>
      </c>
      <c r="D552">
        <v>3</v>
      </c>
      <c r="E552">
        <v>1</v>
      </c>
      <c r="F552">
        <v>4</v>
      </c>
      <c r="G552" s="1" t="s">
        <v>468</v>
      </c>
      <c r="H552">
        <v>2</v>
      </c>
      <c r="I552">
        <v>1</v>
      </c>
      <c r="J552">
        <v>1</v>
      </c>
      <c r="K552">
        <v>2</v>
      </c>
      <c r="L552">
        <v>3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1</v>
      </c>
      <c r="S552">
        <v>4</v>
      </c>
      <c r="T552">
        <v>5</v>
      </c>
    </row>
    <row r="553" spans="1:25" x14ac:dyDescent="0.3">
      <c r="A553" s="1" t="s">
        <v>509</v>
      </c>
      <c r="B553" s="1" t="s">
        <v>499</v>
      </c>
      <c r="C553">
        <v>7</v>
      </c>
      <c r="D553">
        <v>1</v>
      </c>
      <c r="E553">
        <v>1</v>
      </c>
      <c r="F553">
        <v>2</v>
      </c>
      <c r="G553" s="1" t="s">
        <v>468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3</v>
      </c>
      <c r="T553">
        <v>4</v>
      </c>
    </row>
    <row r="554" spans="1:25" x14ac:dyDescent="0.3">
      <c r="A554" s="1" t="s">
        <v>510</v>
      </c>
      <c r="B554" s="1" t="s">
        <v>512</v>
      </c>
      <c r="C554">
        <v>7</v>
      </c>
      <c r="D554">
        <v>2</v>
      </c>
      <c r="E554">
        <v>1</v>
      </c>
      <c r="F554">
        <v>3</v>
      </c>
      <c r="G554" s="1" t="s">
        <v>468</v>
      </c>
      <c r="H554">
        <v>1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2</v>
      </c>
      <c r="R554">
        <v>3</v>
      </c>
      <c r="S554">
        <v>3</v>
      </c>
      <c r="T554">
        <v>6</v>
      </c>
    </row>
    <row r="555" spans="1:25" hidden="1" x14ac:dyDescent="0.3">
      <c r="A555" s="1" t="s">
        <v>502</v>
      </c>
      <c r="B555" s="1" t="s">
        <v>501</v>
      </c>
      <c r="C555">
        <v>7</v>
      </c>
      <c r="D555">
        <v>2</v>
      </c>
      <c r="E555">
        <v>3</v>
      </c>
      <c r="F555">
        <v>5</v>
      </c>
      <c r="G555" s="1" t="s">
        <v>468</v>
      </c>
      <c r="H555">
        <v>0</v>
      </c>
      <c r="I555">
        <v>1</v>
      </c>
      <c r="J555">
        <v>1</v>
      </c>
      <c r="K555">
        <v>0</v>
      </c>
      <c r="L555">
        <v>1</v>
      </c>
      <c r="M555">
        <v>2</v>
      </c>
      <c r="N555">
        <v>2</v>
      </c>
      <c r="O555">
        <v>2</v>
      </c>
      <c r="P555">
        <v>2</v>
      </c>
      <c r="Q555">
        <v>4</v>
      </c>
      <c r="R555">
        <v>4</v>
      </c>
      <c r="S555">
        <v>5</v>
      </c>
      <c r="T555">
        <v>9</v>
      </c>
      <c r="U555">
        <v>6</v>
      </c>
      <c r="V555">
        <v>2</v>
      </c>
      <c r="W555">
        <v>2</v>
      </c>
      <c r="X555">
        <v>6</v>
      </c>
      <c r="Y555">
        <v>8</v>
      </c>
    </row>
    <row r="556" spans="1:25" hidden="1" x14ac:dyDescent="0.3">
      <c r="A556" s="1" t="s">
        <v>513</v>
      </c>
      <c r="B556" s="1" t="s">
        <v>503</v>
      </c>
      <c r="C556">
        <v>7</v>
      </c>
      <c r="D556">
        <v>0</v>
      </c>
      <c r="E556">
        <v>2</v>
      </c>
      <c r="F556">
        <v>2</v>
      </c>
      <c r="G556" s="1" t="s">
        <v>469</v>
      </c>
      <c r="H556">
        <v>0</v>
      </c>
      <c r="I556">
        <v>1</v>
      </c>
      <c r="J556">
        <v>1</v>
      </c>
      <c r="K556">
        <v>0</v>
      </c>
      <c r="L556">
        <v>1</v>
      </c>
      <c r="M556">
        <v>0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3</v>
      </c>
      <c r="T556">
        <v>4</v>
      </c>
      <c r="U556">
        <v>7</v>
      </c>
      <c r="V556">
        <v>6</v>
      </c>
      <c r="W556">
        <v>6</v>
      </c>
      <c r="X556">
        <v>7</v>
      </c>
      <c r="Y556">
        <v>13</v>
      </c>
    </row>
    <row r="557" spans="1:25" hidden="1" x14ac:dyDescent="0.3">
      <c r="A557" s="1" t="s">
        <v>506</v>
      </c>
      <c r="B557" s="1" t="s">
        <v>500</v>
      </c>
      <c r="C557">
        <v>7</v>
      </c>
      <c r="D557">
        <v>0</v>
      </c>
      <c r="E557">
        <v>1</v>
      </c>
      <c r="F557">
        <v>1</v>
      </c>
      <c r="G557" s="1" t="s">
        <v>469</v>
      </c>
      <c r="H557">
        <v>0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0</v>
      </c>
      <c r="T557">
        <v>2</v>
      </c>
      <c r="U557">
        <v>3</v>
      </c>
      <c r="V557">
        <v>3</v>
      </c>
      <c r="W557">
        <v>3</v>
      </c>
      <c r="X557">
        <v>3</v>
      </c>
      <c r="Y557">
        <v>6</v>
      </c>
    </row>
    <row r="558" spans="1:25" hidden="1" x14ac:dyDescent="0.3">
      <c r="A558" s="1" t="s">
        <v>505</v>
      </c>
      <c r="B558" s="1" t="s">
        <v>511</v>
      </c>
      <c r="C558">
        <v>7</v>
      </c>
      <c r="D558">
        <v>4</v>
      </c>
      <c r="E558">
        <v>1</v>
      </c>
      <c r="F558">
        <v>5</v>
      </c>
      <c r="G558" s="1" t="s">
        <v>468</v>
      </c>
      <c r="H558">
        <v>3</v>
      </c>
      <c r="I558">
        <v>0</v>
      </c>
      <c r="J558">
        <v>0</v>
      </c>
      <c r="K558">
        <v>3</v>
      </c>
      <c r="L558">
        <v>3</v>
      </c>
      <c r="M558">
        <v>1</v>
      </c>
      <c r="N558">
        <v>1</v>
      </c>
      <c r="O558">
        <v>1</v>
      </c>
      <c r="P558">
        <v>1</v>
      </c>
      <c r="Q558">
        <v>2</v>
      </c>
      <c r="R558">
        <v>3</v>
      </c>
      <c r="S558">
        <v>2</v>
      </c>
      <c r="T558">
        <v>5</v>
      </c>
      <c r="U558">
        <v>1</v>
      </c>
      <c r="V558">
        <v>5</v>
      </c>
      <c r="W558">
        <v>5</v>
      </c>
      <c r="X558">
        <v>1</v>
      </c>
      <c r="Y558">
        <v>6</v>
      </c>
    </row>
    <row r="559" spans="1:25" hidden="1" x14ac:dyDescent="0.3">
      <c r="A559" s="1" t="s">
        <v>498</v>
      </c>
      <c r="B559" s="1" t="s">
        <v>504</v>
      </c>
      <c r="C559">
        <v>7</v>
      </c>
      <c r="D559">
        <v>3</v>
      </c>
      <c r="E559">
        <v>0</v>
      </c>
      <c r="F559">
        <v>3</v>
      </c>
      <c r="G559" s="1" t="s">
        <v>469</v>
      </c>
      <c r="H559">
        <v>2</v>
      </c>
      <c r="I559">
        <v>0</v>
      </c>
      <c r="J559">
        <v>0</v>
      </c>
      <c r="K559">
        <v>2</v>
      </c>
      <c r="L559">
        <v>2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7</v>
      </c>
      <c r="W559">
        <v>7</v>
      </c>
      <c r="X559">
        <v>1</v>
      </c>
      <c r="Y559">
        <v>8</v>
      </c>
    </row>
    <row r="560" spans="1:25" hidden="1" x14ac:dyDescent="0.3">
      <c r="A560" s="1" t="s">
        <v>504</v>
      </c>
      <c r="B560" s="1" t="s">
        <v>513</v>
      </c>
      <c r="C560">
        <v>8</v>
      </c>
      <c r="D560">
        <v>1</v>
      </c>
      <c r="E560">
        <v>1</v>
      </c>
      <c r="F560">
        <v>2</v>
      </c>
      <c r="G560" s="1" t="s">
        <v>468</v>
      </c>
      <c r="H560">
        <v>0</v>
      </c>
      <c r="I560">
        <v>1</v>
      </c>
      <c r="J560">
        <v>1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3</v>
      </c>
      <c r="T560">
        <v>4</v>
      </c>
      <c r="U560">
        <v>6</v>
      </c>
      <c r="V560">
        <v>1</v>
      </c>
      <c r="W560">
        <v>1</v>
      </c>
      <c r="X560">
        <v>6</v>
      </c>
      <c r="Y560">
        <v>7</v>
      </c>
    </row>
    <row r="561" spans="1:25" hidden="1" x14ac:dyDescent="0.3">
      <c r="A561" s="1" t="s">
        <v>503</v>
      </c>
      <c r="B561" s="1" t="s">
        <v>507</v>
      </c>
      <c r="C561">
        <v>8</v>
      </c>
      <c r="D561">
        <v>2</v>
      </c>
      <c r="E561">
        <v>0</v>
      </c>
      <c r="F561">
        <v>2</v>
      </c>
      <c r="G561" s="1" t="s">
        <v>469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</v>
      </c>
      <c r="N561">
        <v>0</v>
      </c>
      <c r="O561">
        <v>0</v>
      </c>
      <c r="P561">
        <v>2</v>
      </c>
      <c r="Q561">
        <v>2</v>
      </c>
      <c r="R561">
        <v>2</v>
      </c>
      <c r="S561">
        <v>2</v>
      </c>
      <c r="T561">
        <v>4</v>
      </c>
      <c r="U561">
        <v>5</v>
      </c>
      <c r="V561">
        <v>4</v>
      </c>
      <c r="W561">
        <v>4</v>
      </c>
      <c r="X561">
        <v>5</v>
      </c>
      <c r="Y561">
        <v>9</v>
      </c>
    </row>
    <row r="562" spans="1:25" hidden="1" x14ac:dyDescent="0.3">
      <c r="A562" s="1" t="s">
        <v>500</v>
      </c>
      <c r="B562" s="1" t="s">
        <v>505</v>
      </c>
      <c r="C562">
        <v>8</v>
      </c>
      <c r="D562">
        <v>0</v>
      </c>
      <c r="E562">
        <v>1</v>
      </c>
      <c r="F562">
        <v>1</v>
      </c>
      <c r="G562" s="1" t="s">
        <v>469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1</v>
      </c>
      <c r="U562">
        <v>6</v>
      </c>
      <c r="V562">
        <v>4</v>
      </c>
      <c r="W562">
        <v>4</v>
      </c>
      <c r="X562">
        <v>6</v>
      </c>
      <c r="Y562">
        <v>10</v>
      </c>
    </row>
    <row r="563" spans="1:25" x14ac:dyDescent="0.3">
      <c r="A563" s="1" t="s">
        <v>498</v>
      </c>
      <c r="B563" s="1" t="s">
        <v>509</v>
      </c>
      <c r="C563">
        <v>8</v>
      </c>
      <c r="D563">
        <v>2</v>
      </c>
      <c r="E563">
        <v>0</v>
      </c>
      <c r="F563">
        <v>2</v>
      </c>
      <c r="G563" s="1" t="s">
        <v>469</v>
      </c>
      <c r="H563">
        <v>2</v>
      </c>
      <c r="I563">
        <v>0</v>
      </c>
      <c r="J563">
        <v>0</v>
      </c>
      <c r="K563">
        <v>2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5" hidden="1" x14ac:dyDescent="0.3">
      <c r="A564" s="1" t="s">
        <v>499</v>
      </c>
      <c r="B564" s="1" t="s">
        <v>510</v>
      </c>
      <c r="C564">
        <v>8</v>
      </c>
      <c r="D564">
        <v>1</v>
      </c>
      <c r="E564">
        <v>2</v>
      </c>
      <c r="F564">
        <v>3</v>
      </c>
      <c r="G564" s="1" t="s">
        <v>468</v>
      </c>
      <c r="H564">
        <v>1</v>
      </c>
      <c r="I564">
        <v>1</v>
      </c>
      <c r="J564">
        <v>1</v>
      </c>
      <c r="K564">
        <v>1</v>
      </c>
      <c r="L564">
        <v>2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4</v>
      </c>
      <c r="S564">
        <v>3</v>
      </c>
      <c r="T564">
        <v>7</v>
      </c>
      <c r="U564">
        <v>5</v>
      </c>
      <c r="V564">
        <v>5</v>
      </c>
      <c r="W564">
        <v>5</v>
      </c>
      <c r="X564">
        <v>5</v>
      </c>
      <c r="Y564">
        <v>10</v>
      </c>
    </row>
    <row r="565" spans="1:25" hidden="1" x14ac:dyDescent="0.3">
      <c r="A565" s="1" t="s">
        <v>512</v>
      </c>
      <c r="B565" s="1" t="s">
        <v>511</v>
      </c>
      <c r="C565">
        <v>8</v>
      </c>
      <c r="D565">
        <v>1</v>
      </c>
      <c r="E565">
        <v>1</v>
      </c>
      <c r="F565">
        <v>2</v>
      </c>
      <c r="G565" s="1" t="s">
        <v>468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2</v>
      </c>
      <c r="R565">
        <v>0</v>
      </c>
      <c r="S565">
        <v>3</v>
      </c>
      <c r="T565">
        <v>3</v>
      </c>
      <c r="U565">
        <v>8</v>
      </c>
      <c r="V565">
        <v>4</v>
      </c>
      <c r="W565">
        <v>4</v>
      </c>
      <c r="X565">
        <v>8</v>
      </c>
      <c r="Y565">
        <v>12</v>
      </c>
    </row>
    <row r="566" spans="1:25" hidden="1" x14ac:dyDescent="0.3">
      <c r="A566" s="1" t="s">
        <v>508</v>
      </c>
      <c r="B566" s="1" t="s">
        <v>502</v>
      </c>
      <c r="C566">
        <v>8</v>
      </c>
      <c r="D566">
        <v>2</v>
      </c>
      <c r="E566">
        <v>1</v>
      </c>
      <c r="F566">
        <v>3</v>
      </c>
      <c r="G566" s="1" t="s">
        <v>468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1</v>
      </c>
      <c r="O566">
        <v>1</v>
      </c>
      <c r="P566">
        <v>2</v>
      </c>
      <c r="Q566">
        <v>3</v>
      </c>
      <c r="R566">
        <v>2</v>
      </c>
      <c r="S566">
        <v>3</v>
      </c>
      <c r="T566">
        <v>5</v>
      </c>
      <c r="U566">
        <v>5</v>
      </c>
      <c r="V566">
        <v>6</v>
      </c>
      <c r="W566">
        <v>6</v>
      </c>
      <c r="X566">
        <v>5</v>
      </c>
      <c r="Y566">
        <v>11</v>
      </c>
    </row>
    <row r="567" spans="1:25" x14ac:dyDescent="0.3">
      <c r="A567" s="1" t="s">
        <v>501</v>
      </c>
      <c r="B567" s="1" t="s">
        <v>506</v>
      </c>
      <c r="C567">
        <v>8</v>
      </c>
      <c r="D567">
        <v>3</v>
      </c>
      <c r="E567">
        <v>3</v>
      </c>
      <c r="F567">
        <v>6</v>
      </c>
      <c r="G567" s="1" t="s">
        <v>468</v>
      </c>
      <c r="H567">
        <v>0</v>
      </c>
      <c r="I567">
        <v>2</v>
      </c>
      <c r="J567">
        <v>2</v>
      </c>
      <c r="K567">
        <v>0</v>
      </c>
      <c r="L567">
        <v>2</v>
      </c>
      <c r="M567">
        <v>3</v>
      </c>
      <c r="N567">
        <v>1</v>
      </c>
      <c r="O567">
        <v>1</v>
      </c>
      <c r="P567">
        <v>3</v>
      </c>
      <c r="Q567">
        <v>4</v>
      </c>
      <c r="R567">
        <v>2</v>
      </c>
      <c r="S567">
        <v>3</v>
      </c>
      <c r="T567">
        <v>5</v>
      </c>
    </row>
    <row r="568" spans="1:25" x14ac:dyDescent="0.3">
      <c r="A568" s="1" t="s">
        <v>513</v>
      </c>
      <c r="B568" s="1" t="s">
        <v>502</v>
      </c>
      <c r="C568">
        <v>9</v>
      </c>
      <c r="D568">
        <v>1</v>
      </c>
      <c r="E568">
        <v>1</v>
      </c>
      <c r="F568">
        <v>2</v>
      </c>
      <c r="G568" s="1" t="s">
        <v>468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2</v>
      </c>
      <c r="T568">
        <v>2</v>
      </c>
    </row>
    <row r="569" spans="1:25" x14ac:dyDescent="0.3">
      <c r="A569" s="1" t="s">
        <v>511</v>
      </c>
      <c r="B569" s="1" t="s">
        <v>504</v>
      </c>
      <c r="C569">
        <v>9</v>
      </c>
      <c r="D569">
        <v>1</v>
      </c>
      <c r="E569">
        <v>2</v>
      </c>
      <c r="F569">
        <v>3</v>
      </c>
      <c r="G569" s="1" t="s">
        <v>468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2</v>
      </c>
      <c r="O569">
        <v>2</v>
      </c>
      <c r="P569">
        <v>1</v>
      </c>
      <c r="Q569">
        <v>3</v>
      </c>
      <c r="R569">
        <v>1</v>
      </c>
      <c r="S569">
        <v>2</v>
      </c>
      <c r="T569">
        <v>3</v>
      </c>
    </row>
    <row r="570" spans="1:25" x14ac:dyDescent="0.3">
      <c r="A570" s="1" t="s">
        <v>509</v>
      </c>
      <c r="B570" s="1" t="s">
        <v>510</v>
      </c>
      <c r="C570">
        <v>9</v>
      </c>
      <c r="D570">
        <v>2</v>
      </c>
      <c r="E570">
        <v>3</v>
      </c>
      <c r="F570">
        <v>5</v>
      </c>
      <c r="G570" s="1" t="s">
        <v>468</v>
      </c>
      <c r="H570">
        <v>2</v>
      </c>
      <c r="I570">
        <v>2</v>
      </c>
      <c r="J570">
        <v>2</v>
      </c>
      <c r="K570">
        <v>2</v>
      </c>
      <c r="L570">
        <v>4</v>
      </c>
      <c r="M570">
        <v>0</v>
      </c>
      <c r="N570">
        <v>1</v>
      </c>
      <c r="O570">
        <v>1</v>
      </c>
      <c r="P570">
        <v>0</v>
      </c>
      <c r="Q570">
        <v>1</v>
      </c>
      <c r="R570">
        <v>2</v>
      </c>
      <c r="S570">
        <v>1</v>
      </c>
      <c r="T570">
        <v>3</v>
      </c>
    </row>
    <row r="571" spans="1:25" x14ac:dyDescent="0.3">
      <c r="A571" s="1" t="s">
        <v>506</v>
      </c>
      <c r="B571" s="1" t="s">
        <v>499</v>
      </c>
      <c r="C571">
        <v>9</v>
      </c>
      <c r="D571">
        <v>2</v>
      </c>
      <c r="E571">
        <v>0</v>
      </c>
      <c r="F571">
        <v>2</v>
      </c>
      <c r="G571" s="1" t="s">
        <v>469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</v>
      </c>
      <c r="N571">
        <v>0</v>
      </c>
      <c r="O571">
        <v>0</v>
      </c>
      <c r="P571">
        <v>2</v>
      </c>
      <c r="Q571">
        <v>2</v>
      </c>
      <c r="R571">
        <v>0</v>
      </c>
      <c r="S571">
        <v>1</v>
      </c>
      <c r="T571">
        <v>1</v>
      </c>
    </row>
    <row r="572" spans="1:25" x14ac:dyDescent="0.3">
      <c r="A572" s="1" t="s">
        <v>501</v>
      </c>
      <c r="B572" s="1" t="s">
        <v>507</v>
      </c>
      <c r="C572">
        <v>9</v>
      </c>
      <c r="D572">
        <v>1</v>
      </c>
      <c r="E572">
        <v>2</v>
      </c>
      <c r="F572">
        <v>3</v>
      </c>
      <c r="G572" s="1" t="s">
        <v>468</v>
      </c>
      <c r="H572">
        <v>0</v>
      </c>
      <c r="I572">
        <v>1</v>
      </c>
      <c r="J572">
        <v>1</v>
      </c>
      <c r="K572">
        <v>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2</v>
      </c>
      <c r="R572">
        <v>0</v>
      </c>
      <c r="S572">
        <v>3</v>
      </c>
      <c r="T572">
        <v>3</v>
      </c>
    </row>
    <row r="573" spans="1:25" x14ac:dyDescent="0.3">
      <c r="A573" s="1" t="s">
        <v>505</v>
      </c>
      <c r="B573" s="1" t="s">
        <v>508</v>
      </c>
      <c r="C573">
        <v>9</v>
      </c>
      <c r="D573">
        <v>3</v>
      </c>
      <c r="E573">
        <v>0</v>
      </c>
      <c r="F573">
        <v>3</v>
      </c>
      <c r="G573" s="1" t="s">
        <v>469</v>
      </c>
      <c r="H573">
        <v>2</v>
      </c>
      <c r="I573">
        <v>0</v>
      </c>
      <c r="J573">
        <v>0</v>
      </c>
      <c r="K573">
        <v>2</v>
      </c>
      <c r="L573">
        <v>2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4</v>
      </c>
      <c r="T573">
        <v>4</v>
      </c>
    </row>
    <row r="574" spans="1:25" x14ac:dyDescent="0.3">
      <c r="A574" s="1" t="s">
        <v>500</v>
      </c>
      <c r="B574" s="1" t="s">
        <v>512</v>
      </c>
      <c r="C574">
        <v>9</v>
      </c>
      <c r="D574">
        <v>2</v>
      </c>
      <c r="E574">
        <v>2</v>
      </c>
      <c r="F574">
        <v>4</v>
      </c>
      <c r="G574" s="1" t="s">
        <v>468</v>
      </c>
      <c r="H574">
        <v>1</v>
      </c>
      <c r="I574">
        <v>0</v>
      </c>
      <c r="J574">
        <v>0</v>
      </c>
      <c r="K574">
        <v>1</v>
      </c>
      <c r="L574">
        <v>1</v>
      </c>
      <c r="M574">
        <v>1</v>
      </c>
      <c r="N574">
        <v>2</v>
      </c>
      <c r="O574">
        <v>2</v>
      </c>
      <c r="P574">
        <v>1</v>
      </c>
      <c r="Q574">
        <v>3</v>
      </c>
      <c r="R574">
        <v>1</v>
      </c>
      <c r="S574">
        <v>4</v>
      </c>
      <c r="T574">
        <v>5</v>
      </c>
    </row>
    <row r="575" spans="1:25" hidden="1" x14ac:dyDescent="0.3">
      <c r="A575" s="1" t="s">
        <v>503</v>
      </c>
      <c r="B575" s="1" t="s">
        <v>498</v>
      </c>
      <c r="C575">
        <v>9</v>
      </c>
      <c r="D575">
        <v>2</v>
      </c>
      <c r="E575">
        <v>1</v>
      </c>
      <c r="F575">
        <v>3</v>
      </c>
      <c r="G575" s="1" t="s">
        <v>468</v>
      </c>
      <c r="H575">
        <v>0</v>
      </c>
      <c r="I575">
        <v>1</v>
      </c>
      <c r="J575">
        <v>1</v>
      </c>
      <c r="K575">
        <v>0</v>
      </c>
      <c r="L575">
        <v>1</v>
      </c>
      <c r="M575">
        <v>2</v>
      </c>
      <c r="N575">
        <v>0</v>
      </c>
      <c r="O575">
        <v>0</v>
      </c>
      <c r="P575">
        <v>2</v>
      </c>
      <c r="Q575">
        <v>2</v>
      </c>
      <c r="R575">
        <v>4</v>
      </c>
      <c r="S575">
        <v>3</v>
      </c>
      <c r="T575">
        <v>7</v>
      </c>
      <c r="U575">
        <v>8</v>
      </c>
      <c r="V575">
        <v>6</v>
      </c>
      <c r="W575">
        <v>6</v>
      </c>
      <c r="X575">
        <v>8</v>
      </c>
      <c r="Y575">
        <v>14</v>
      </c>
    </row>
    <row r="576" spans="1:25" hidden="1" x14ac:dyDescent="0.3">
      <c r="A576" s="1" t="s">
        <v>510</v>
      </c>
      <c r="B576" s="1" t="s">
        <v>503</v>
      </c>
      <c r="C576">
        <v>10</v>
      </c>
      <c r="D576">
        <v>0</v>
      </c>
      <c r="E576">
        <v>1</v>
      </c>
      <c r="F576">
        <v>1</v>
      </c>
      <c r="G576" s="1" t="s">
        <v>469</v>
      </c>
      <c r="H576">
        <v>0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</v>
      </c>
      <c r="T576">
        <v>3</v>
      </c>
      <c r="U576">
        <v>7</v>
      </c>
      <c r="V576">
        <v>4</v>
      </c>
      <c r="W576">
        <v>4</v>
      </c>
      <c r="X576">
        <v>7</v>
      </c>
      <c r="Y576">
        <v>11</v>
      </c>
    </row>
    <row r="577" spans="1:25" hidden="1" x14ac:dyDescent="0.3">
      <c r="A577" s="1" t="s">
        <v>505</v>
      </c>
      <c r="B577" s="1" t="s">
        <v>501</v>
      </c>
      <c r="C577">
        <v>10</v>
      </c>
      <c r="D577">
        <v>2</v>
      </c>
      <c r="E577">
        <v>1</v>
      </c>
      <c r="F577">
        <v>3</v>
      </c>
      <c r="G577" s="1" t="s">
        <v>468</v>
      </c>
      <c r="H577">
        <v>1</v>
      </c>
      <c r="I577">
        <v>0</v>
      </c>
      <c r="J577">
        <v>0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2</v>
      </c>
      <c r="R577">
        <v>1</v>
      </c>
      <c r="S577">
        <v>2</v>
      </c>
      <c r="T577">
        <v>3</v>
      </c>
      <c r="U577">
        <v>11</v>
      </c>
      <c r="V577">
        <v>3</v>
      </c>
      <c r="W577">
        <v>3</v>
      </c>
      <c r="X577">
        <v>11</v>
      </c>
      <c r="Y577">
        <v>14</v>
      </c>
    </row>
    <row r="578" spans="1:25" hidden="1" x14ac:dyDescent="0.3">
      <c r="A578" s="1" t="s">
        <v>504</v>
      </c>
      <c r="B578" s="1" t="s">
        <v>500</v>
      </c>
      <c r="C578">
        <v>10</v>
      </c>
      <c r="D578">
        <v>2</v>
      </c>
      <c r="E578">
        <v>3</v>
      </c>
      <c r="F578">
        <v>5</v>
      </c>
      <c r="G578" s="1" t="s">
        <v>468</v>
      </c>
      <c r="H578">
        <v>1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3</v>
      </c>
      <c r="O578">
        <v>3</v>
      </c>
      <c r="P578">
        <v>1</v>
      </c>
      <c r="Q578">
        <v>4</v>
      </c>
      <c r="R578">
        <v>0</v>
      </c>
      <c r="S578">
        <v>3</v>
      </c>
      <c r="T578">
        <v>3</v>
      </c>
      <c r="U578">
        <v>7</v>
      </c>
      <c r="V578">
        <v>4</v>
      </c>
      <c r="W578">
        <v>4</v>
      </c>
      <c r="X578">
        <v>7</v>
      </c>
      <c r="Y578">
        <v>11</v>
      </c>
    </row>
    <row r="579" spans="1:25" hidden="1" x14ac:dyDescent="0.3">
      <c r="A579" s="1" t="s">
        <v>502</v>
      </c>
      <c r="B579" s="1" t="s">
        <v>498</v>
      </c>
      <c r="C579">
        <v>10</v>
      </c>
      <c r="D579">
        <v>1</v>
      </c>
      <c r="E579">
        <v>3</v>
      </c>
      <c r="F579">
        <v>4</v>
      </c>
      <c r="G579" s="1" t="s">
        <v>468</v>
      </c>
      <c r="H579">
        <v>1</v>
      </c>
      <c r="I579">
        <v>1</v>
      </c>
      <c r="J579">
        <v>1</v>
      </c>
      <c r="K579">
        <v>1</v>
      </c>
      <c r="L579">
        <v>2</v>
      </c>
      <c r="M579">
        <v>0</v>
      </c>
      <c r="N579">
        <v>2</v>
      </c>
      <c r="O579">
        <v>2</v>
      </c>
      <c r="P579">
        <v>0</v>
      </c>
      <c r="Q579">
        <v>2</v>
      </c>
      <c r="R579">
        <v>1</v>
      </c>
      <c r="S579">
        <v>0</v>
      </c>
      <c r="T579">
        <v>1</v>
      </c>
      <c r="U579">
        <v>9</v>
      </c>
      <c r="V579">
        <v>6</v>
      </c>
      <c r="W579">
        <v>6</v>
      </c>
      <c r="X579">
        <v>9</v>
      </c>
      <c r="Y579">
        <v>15</v>
      </c>
    </row>
    <row r="580" spans="1:25" x14ac:dyDescent="0.3">
      <c r="A580" s="1" t="s">
        <v>507</v>
      </c>
      <c r="B580" s="1" t="s">
        <v>499</v>
      </c>
      <c r="C580">
        <v>10</v>
      </c>
      <c r="D580">
        <v>3</v>
      </c>
      <c r="E580">
        <v>1</v>
      </c>
      <c r="F580">
        <v>4</v>
      </c>
      <c r="G580" s="1" t="s">
        <v>468</v>
      </c>
      <c r="H580">
        <v>1</v>
      </c>
      <c r="I580">
        <v>1</v>
      </c>
      <c r="J580">
        <v>1</v>
      </c>
      <c r="K580">
        <v>1</v>
      </c>
      <c r="L580">
        <v>2</v>
      </c>
      <c r="M580">
        <v>2</v>
      </c>
      <c r="N580">
        <v>0</v>
      </c>
      <c r="O580">
        <v>0</v>
      </c>
      <c r="P580">
        <v>2</v>
      </c>
      <c r="Q580">
        <v>2</v>
      </c>
      <c r="R580">
        <v>2</v>
      </c>
      <c r="S580">
        <v>2</v>
      </c>
      <c r="T580">
        <v>4</v>
      </c>
    </row>
    <row r="581" spans="1:25" hidden="1" x14ac:dyDescent="0.3">
      <c r="A581" s="1" t="s">
        <v>512</v>
      </c>
      <c r="B581" s="1" t="s">
        <v>506</v>
      </c>
      <c r="C581">
        <v>10</v>
      </c>
      <c r="D581">
        <v>3</v>
      </c>
      <c r="E581">
        <v>1</v>
      </c>
      <c r="F581">
        <v>4</v>
      </c>
      <c r="G581" s="1" t="s">
        <v>468</v>
      </c>
      <c r="H581">
        <v>0</v>
      </c>
      <c r="I581">
        <v>1</v>
      </c>
      <c r="J581">
        <v>1</v>
      </c>
      <c r="K581">
        <v>0</v>
      </c>
      <c r="L581">
        <v>1</v>
      </c>
      <c r="M581">
        <v>3</v>
      </c>
      <c r="N581">
        <v>0</v>
      </c>
      <c r="O581">
        <v>0</v>
      </c>
      <c r="P581">
        <v>3</v>
      </c>
      <c r="Q581">
        <v>3</v>
      </c>
      <c r="R581">
        <v>4</v>
      </c>
      <c r="S581">
        <v>4</v>
      </c>
      <c r="T581">
        <v>8</v>
      </c>
      <c r="U581">
        <v>4</v>
      </c>
      <c r="V581">
        <v>3</v>
      </c>
      <c r="W581">
        <v>3</v>
      </c>
      <c r="X581">
        <v>4</v>
      </c>
      <c r="Y581">
        <v>7</v>
      </c>
    </row>
    <row r="582" spans="1:25" hidden="1" x14ac:dyDescent="0.3">
      <c r="A582" s="1" t="s">
        <v>513</v>
      </c>
      <c r="B582" s="1" t="s">
        <v>509</v>
      </c>
      <c r="C582">
        <v>10</v>
      </c>
      <c r="D582">
        <v>2</v>
      </c>
      <c r="E582">
        <v>0</v>
      </c>
      <c r="F582">
        <v>2</v>
      </c>
      <c r="G582" s="1" t="s">
        <v>469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0</v>
      </c>
      <c r="O582">
        <v>0</v>
      </c>
      <c r="P582">
        <v>2</v>
      </c>
      <c r="Q582">
        <v>2</v>
      </c>
      <c r="R582">
        <v>2</v>
      </c>
      <c r="S582">
        <v>2</v>
      </c>
      <c r="T582">
        <v>4</v>
      </c>
      <c r="U582">
        <v>3</v>
      </c>
      <c r="V582">
        <v>6</v>
      </c>
      <c r="W582">
        <v>6</v>
      </c>
      <c r="X582">
        <v>3</v>
      </c>
      <c r="Y582">
        <v>9</v>
      </c>
    </row>
    <row r="583" spans="1:25" hidden="1" x14ac:dyDescent="0.3">
      <c r="A583" s="1" t="s">
        <v>508</v>
      </c>
      <c r="B583" s="1" t="s">
        <v>511</v>
      </c>
      <c r="C583">
        <v>10</v>
      </c>
      <c r="D583">
        <v>1</v>
      </c>
      <c r="E583">
        <v>2</v>
      </c>
      <c r="F583">
        <v>3</v>
      </c>
      <c r="G583" s="1" t="s">
        <v>468</v>
      </c>
      <c r="H583">
        <v>1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2</v>
      </c>
      <c r="O583">
        <v>2</v>
      </c>
      <c r="P583">
        <v>0</v>
      </c>
      <c r="Q583">
        <v>2</v>
      </c>
      <c r="R583">
        <v>2</v>
      </c>
      <c r="S583">
        <v>4</v>
      </c>
      <c r="T583">
        <v>6</v>
      </c>
      <c r="U583">
        <v>5</v>
      </c>
      <c r="V583">
        <v>4</v>
      </c>
      <c r="W583">
        <v>4</v>
      </c>
      <c r="X583">
        <v>5</v>
      </c>
      <c r="Y583">
        <v>9</v>
      </c>
    </row>
    <row r="584" spans="1:25" hidden="1" x14ac:dyDescent="0.3">
      <c r="A584" s="1" t="s">
        <v>506</v>
      </c>
      <c r="B584" s="1" t="s">
        <v>510</v>
      </c>
      <c r="C584">
        <v>11</v>
      </c>
      <c r="D584">
        <v>0</v>
      </c>
      <c r="E584">
        <v>0</v>
      </c>
      <c r="F584">
        <v>0</v>
      </c>
      <c r="G584" s="1" t="s">
        <v>469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4</v>
      </c>
      <c r="S584">
        <v>2</v>
      </c>
      <c r="T584">
        <v>6</v>
      </c>
      <c r="U584">
        <v>5</v>
      </c>
      <c r="V584">
        <v>6</v>
      </c>
      <c r="W584">
        <v>6</v>
      </c>
      <c r="X584">
        <v>5</v>
      </c>
      <c r="Y584">
        <v>11</v>
      </c>
    </row>
    <row r="585" spans="1:25" hidden="1" x14ac:dyDescent="0.3">
      <c r="A585" s="1" t="s">
        <v>499</v>
      </c>
      <c r="B585" s="1" t="s">
        <v>513</v>
      </c>
      <c r="C585">
        <v>11</v>
      </c>
      <c r="D585">
        <v>2</v>
      </c>
      <c r="E585">
        <v>1</v>
      </c>
      <c r="F585">
        <v>3</v>
      </c>
      <c r="G585" s="1" t="s">
        <v>468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</v>
      </c>
      <c r="R585">
        <v>4</v>
      </c>
      <c r="S585">
        <v>5</v>
      </c>
      <c r="T585">
        <v>9</v>
      </c>
      <c r="U585">
        <v>2</v>
      </c>
      <c r="V585">
        <v>4</v>
      </c>
      <c r="W585">
        <v>4</v>
      </c>
      <c r="X585">
        <v>2</v>
      </c>
      <c r="Y585">
        <v>6</v>
      </c>
    </row>
    <row r="586" spans="1:25" hidden="1" x14ac:dyDescent="0.3">
      <c r="A586" s="1" t="s">
        <v>509</v>
      </c>
      <c r="B586" s="1" t="s">
        <v>512</v>
      </c>
      <c r="C586">
        <v>11</v>
      </c>
      <c r="D586">
        <v>3</v>
      </c>
      <c r="E586">
        <v>2</v>
      </c>
      <c r="F586">
        <v>5</v>
      </c>
      <c r="G586" s="1" t="s">
        <v>468</v>
      </c>
      <c r="H586">
        <v>3</v>
      </c>
      <c r="I586">
        <v>2</v>
      </c>
      <c r="J586">
        <v>2</v>
      </c>
      <c r="K586">
        <v>3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4</v>
      </c>
      <c r="S586">
        <v>0</v>
      </c>
      <c r="T586">
        <v>4</v>
      </c>
      <c r="U586">
        <v>3</v>
      </c>
      <c r="V586">
        <v>3</v>
      </c>
      <c r="W586">
        <v>3</v>
      </c>
      <c r="X586">
        <v>3</v>
      </c>
      <c r="Y586">
        <v>6</v>
      </c>
    </row>
    <row r="587" spans="1:25" hidden="1" x14ac:dyDescent="0.3">
      <c r="A587" s="1" t="s">
        <v>511</v>
      </c>
      <c r="B587" s="1" t="s">
        <v>502</v>
      </c>
      <c r="C587">
        <v>11</v>
      </c>
      <c r="D587">
        <v>1</v>
      </c>
      <c r="E587">
        <v>0</v>
      </c>
      <c r="F587">
        <v>1</v>
      </c>
      <c r="G587" s="1" t="s">
        <v>469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0</v>
      </c>
      <c r="T587">
        <v>1</v>
      </c>
      <c r="U587">
        <v>5</v>
      </c>
      <c r="V587">
        <v>10</v>
      </c>
      <c r="W587">
        <v>10</v>
      </c>
      <c r="X587">
        <v>5</v>
      </c>
      <c r="Y587">
        <v>15</v>
      </c>
    </row>
    <row r="588" spans="1:25" hidden="1" x14ac:dyDescent="0.3">
      <c r="A588" s="1" t="s">
        <v>500</v>
      </c>
      <c r="B588" s="1" t="s">
        <v>508</v>
      </c>
      <c r="C588">
        <v>11</v>
      </c>
      <c r="D588">
        <v>1</v>
      </c>
      <c r="E588">
        <v>0</v>
      </c>
      <c r="F588">
        <v>1</v>
      </c>
      <c r="G588" s="1" t="s">
        <v>469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2</v>
      </c>
      <c r="S588">
        <v>1</v>
      </c>
      <c r="T588">
        <v>3</v>
      </c>
      <c r="U588">
        <v>12</v>
      </c>
      <c r="V588">
        <v>5</v>
      </c>
      <c r="W588">
        <v>5</v>
      </c>
      <c r="X588">
        <v>12</v>
      </c>
      <c r="Y588">
        <v>17</v>
      </c>
    </row>
    <row r="589" spans="1:25" hidden="1" x14ac:dyDescent="0.3">
      <c r="A589" s="1" t="s">
        <v>498</v>
      </c>
      <c r="B589" s="1" t="s">
        <v>507</v>
      </c>
      <c r="C589">
        <v>11</v>
      </c>
      <c r="D589">
        <v>3</v>
      </c>
      <c r="E589">
        <v>1</v>
      </c>
      <c r="F589">
        <v>4</v>
      </c>
      <c r="G589" s="1" t="s">
        <v>468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2</v>
      </c>
      <c r="N589">
        <v>1</v>
      </c>
      <c r="O589">
        <v>1</v>
      </c>
      <c r="P589">
        <v>2</v>
      </c>
      <c r="Q589">
        <v>3</v>
      </c>
      <c r="R589">
        <v>0</v>
      </c>
      <c r="S589">
        <v>0</v>
      </c>
      <c r="T589">
        <v>0</v>
      </c>
      <c r="U589">
        <v>2</v>
      </c>
      <c r="V589">
        <v>0</v>
      </c>
      <c r="W589">
        <v>0</v>
      </c>
      <c r="X589">
        <v>2</v>
      </c>
      <c r="Y589">
        <v>2</v>
      </c>
    </row>
    <row r="590" spans="1:25" hidden="1" x14ac:dyDescent="0.3">
      <c r="A590" s="1" t="s">
        <v>503</v>
      </c>
      <c r="B590" s="1" t="s">
        <v>505</v>
      </c>
      <c r="C590">
        <v>11</v>
      </c>
      <c r="D590">
        <v>2</v>
      </c>
      <c r="E590">
        <v>1</v>
      </c>
      <c r="F590">
        <v>3</v>
      </c>
      <c r="G590" s="1" t="s">
        <v>468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</v>
      </c>
      <c r="R590">
        <v>3</v>
      </c>
      <c r="S590">
        <v>1</v>
      </c>
      <c r="T590">
        <v>4</v>
      </c>
      <c r="U590">
        <v>7</v>
      </c>
      <c r="V590">
        <v>9</v>
      </c>
      <c r="W590">
        <v>9</v>
      </c>
      <c r="X590">
        <v>7</v>
      </c>
      <c r="Y590">
        <v>16</v>
      </c>
    </row>
    <row r="591" spans="1:25" hidden="1" x14ac:dyDescent="0.3">
      <c r="A591" s="1" t="s">
        <v>499</v>
      </c>
      <c r="B591" s="1" t="s">
        <v>501</v>
      </c>
      <c r="C591">
        <v>12</v>
      </c>
      <c r="D591">
        <v>2</v>
      </c>
      <c r="E591">
        <v>0</v>
      </c>
      <c r="F591">
        <v>2</v>
      </c>
      <c r="G591" s="1" t="s">
        <v>469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1</v>
      </c>
      <c r="Q591">
        <v>1</v>
      </c>
      <c r="R591">
        <v>2</v>
      </c>
      <c r="S591">
        <v>1</v>
      </c>
      <c r="T591">
        <v>3</v>
      </c>
      <c r="U591">
        <v>2</v>
      </c>
      <c r="V591">
        <v>13</v>
      </c>
      <c r="W591">
        <v>13</v>
      </c>
      <c r="X591">
        <v>2</v>
      </c>
      <c r="Y591">
        <v>15</v>
      </c>
    </row>
    <row r="592" spans="1:25" hidden="1" x14ac:dyDescent="0.3">
      <c r="A592" s="1" t="s">
        <v>507</v>
      </c>
      <c r="B592" s="1" t="s">
        <v>509</v>
      </c>
      <c r="C592">
        <v>12</v>
      </c>
      <c r="D592">
        <v>2</v>
      </c>
      <c r="E592">
        <v>2</v>
      </c>
      <c r="F592">
        <v>4</v>
      </c>
      <c r="G592" s="1" t="s">
        <v>468</v>
      </c>
      <c r="H592">
        <v>0</v>
      </c>
      <c r="I592">
        <v>1</v>
      </c>
      <c r="J592">
        <v>1</v>
      </c>
      <c r="K592">
        <v>0</v>
      </c>
      <c r="L592">
        <v>1</v>
      </c>
      <c r="M592">
        <v>2</v>
      </c>
      <c r="N592">
        <v>1</v>
      </c>
      <c r="O592">
        <v>1</v>
      </c>
      <c r="P592">
        <v>2</v>
      </c>
      <c r="Q592">
        <v>3</v>
      </c>
      <c r="R592">
        <v>1</v>
      </c>
      <c r="S592">
        <v>2</v>
      </c>
      <c r="T592">
        <v>3</v>
      </c>
      <c r="U592">
        <v>4</v>
      </c>
      <c r="V592">
        <v>4</v>
      </c>
      <c r="W592">
        <v>4</v>
      </c>
      <c r="X592">
        <v>4</v>
      </c>
      <c r="Y592">
        <v>8</v>
      </c>
    </row>
    <row r="593" spans="1:25" hidden="1" x14ac:dyDescent="0.3">
      <c r="A593" s="1" t="s">
        <v>498</v>
      </c>
      <c r="B593" s="1" t="s">
        <v>512</v>
      </c>
      <c r="C593">
        <v>12</v>
      </c>
      <c r="D593">
        <v>1</v>
      </c>
      <c r="E593">
        <v>1</v>
      </c>
      <c r="F593">
        <v>2</v>
      </c>
      <c r="G593" s="1" t="s">
        <v>468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2</v>
      </c>
      <c r="R593">
        <v>5</v>
      </c>
      <c r="S593">
        <v>5</v>
      </c>
      <c r="T593">
        <v>10</v>
      </c>
      <c r="U593">
        <v>1</v>
      </c>
      <c r="V593">
        <v>4</v>
      </c>
      <c r="W593">
        <v>4</v>
      </c>
      <c r="X593">
        <v>1</v>
      </c>
      <c r="Y593">
        <v>5</v>
      </c>
    </row>
    <row r="594" spans="1:25" hidden="1" x14ac:dyDescent="0.3">
      <c r="A594" s="1" t="s">
        <v>502</v>
      </c>
      <c r="B594" s="1" t="s">
        <v>506</v>
      </c>
      <c r="C594">
        <v>12</v>
      </c>
      <c r="D594">
        <v>0</v>
      </c>
      <c r="E594">
        <v>0</v>
      </c>
      <c r="F594">
        <v>0</v>
      </c>
      <c r="G594" s="1" t="s">
        <v>469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2</v>
      </c>
      <c r="T594">
        <v>4</v>
      </c>
      <c r="U594">
        <v>2</v>
      </c>
      <c r="V594">
        <v>2</v>
      </c>
      <c r="W594">
        <v>2</v>
      </c>
      <c r="X594">
        <v>2</v>
      </c>
      <c r="Y594">
        <v>4</v>
      </c>
    </row>
    <row r="595" spans="1:25" hidden="1" x14ac:dyDescent="0.3">
      <c r="A595" s="1" t="s">
        <v>504</v>
      </c>
      <c r="B595" s="1" t="s">
        <v>508</v>
      </c>
      <c r="C595">
        <v>12</v>
      </c>
      <c r="D595">
        <v>2</v>
      </c>
      <c r="E595">
        <v>0</v>
      </c>
      <c r="F595">
        <v>2</v>
      </c>
      <c r="G595" s="1" t="s">
        <v>469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2</v>
      </c>
      <c r="T595">
        <v>3</v>
      </c>
      <c r="U595">
        <v>1</v>
      </c>
      <c r="V595">
        <v>4</v>
      </c>
      <c r="W595">
        <v>4</v>
      </c>
      <c r="X595">
        <v>1</v>
      </c>
      <c r="Y595">
        <v>5</v>
      </c>
    </row>
    <row r="596" spans="1:25" hidden="1" x14ac:dyDescent="0.3">
      <c r="A596" s="1" t="s">
        <v>511</v>
      </c>
      <c r="B596" s="1" t="s">
        <v>503</v>
      </c>
      <c r="C596">
        <v>12</v>
      </c>
      <c r="D596">
        <v>1</v>
      </c>
      <c r="E596">
        <v>2</v>
      </c>
      <c r="F596">
        <v>3</v>
      </c>
      <c r="G596" s="1" t="s">
        <v>468</v>
      </c>
      <c r="H596">
        <v>0</v>
      </c>
      <c r="I596">
        <v>2</v>
      </c>
      <c r="J596">
        <v>2</v>
      </c>
      <c r="K596">
        <v>0</v>
      </c>
      <c r="L596">
        <v>2</v>
      </c>
      <c r="M596">
        <v>1</v>
      </c>
      <c r="N596">
        <v>0</v>
      </c>
      <c r="O596">
        <v>0</v>
      </c>
      <c r="P596">
        <v>1</v>
      </c>
      <c r="Q596">
        <v>1</v>
      </c>
      <c r="R596">
        <v>4</v>
      </c>
      <c r="S596">
        <v>1</v>
      </c>
      <c r="T596">
        <v>5</v>
      </c>
      <c r="U596">
        <v>5</v>
      </c>
      <c r="V596">
        <v>6</v>
      </c>
      <c r="W596">
        <v>6</v>
      </c>
      <c r="X596">
        <v>5</v>
      </c>
      <c r="Y596">
        <v>11</v>
      </c>
    </row>
    <row r="597" spans="1:25" hidden="1" x14ac:dyDescent="0.3">
      <c r="A597" s="1" t="s">
        <v>510</v>
      </c>
      <c r="B597" s="1" t="s">
        <v>500</v>
      </c>
      <c r="C597">
        <v>12</v>
      </c>
      <c r="D597">
        <v>2</v>
      </c>
      <c r="E597">
        <v>5</v>
      </c>
      <c r="F597">
        <v>7</v>
      </c>
      <c r="G597" s="1" t="s">
        <v>468</v>
      </c>
      <c r="H597">
        <v>0</v>
      </c>
      <c r="I597">
        <v>2</v>
      </c>
      <c r="J597">
        <v>2</v>
      </c>
      <c r="K597">
        <v>0</v>
      </c>
      <c r="L597">
        <v>2</v>
      </c>
      <c r="M597">
        <v>2</v>
      </c>
      <c r="N597">
        <v>3</v>
      </c>
      <c r="O597">
        <v>3</v>
      </c>
      <c r="P597">
        <v>2</v>
      </c>
      <c r="Q597">
        <v>5</v>
      </c>
      <c r="R597">
        <v>1</v>
      </c>
      <c r="S597">
        <v>1</v>
      </c>
      <c r="T597">
        <v>2</v>
      </c>
      <c r="U597">
        <v>10</v>
      </c>
      <c r="V597">
        <v>7</v>
      </c>
      <c r="W597">
        <v>7</v>
      </c>
      <c r="X597">
        <v>10</v>
      </c>
      <c r="Y597">
        <v>17</v>
      </c>
    </row>
    <row r="598" spans="1:25" hidden="1" x14ac:dyDescent="0.3">
      <c r="A598" s="1" t="s">
        <v>513</v>
      </c>
      <c r="B598" s="1" t="s">
        <v>505</v>
      </c>
      <c r="C598">
        <v>12</v>
      </c>
      <c r="D598">
        <v>1</v>
      </c>
      <c r="E598">
        <v>2</v>
      </c>
      <c r="F598">
        <v>3</v>
      </c>
      <c r="G598" s="1" t="s">
        <v>468</v>
      </c>
      <c r="H598">
        <v>1</v>
      </c>
      <c r="I598">
        <v>1</v>
      </c>
      <c r="J598">
        <v>1</v>
      </c>
      <c r="K598">
        <v>1</v>
      </c>
      <c r="L598">
        <v>2</v>
      </c>
      <c r="M598">
        <v>0</v>
      </c>
      <c r="N598">
        <v>1</v>
      </c>
      <c r="O598">
        <v>1</v>
      </c>
      <c r="P598">
        <v>0</v>
      </c>
      <c r="Q598">
        <v>1</v>
      </c>
      <c r="R598">
        <v>3</v>
      </c>
      <c r="S598">
        <v>0</v>
      </c>
      <c r="T598">
        <v>3</v>
      </c>
      <c r="U598">
        <v>9</v>
      </c>
      <c r="V598">
        <v>8</v>
      </c>
      <c r="W598">
        <v>8</v>
      </c>
      <c r="X598">
        <v>9</v>
      </c>
      <c r="Y598">
        <v>17</v>
      </c>
    </row>
    <row r="599" spans="1:25" x14ac:dyDescent="0.3">
      <c r="A599" s="1" t="s">
        <v>505</v>
      </c>
      <c r="B599" s="1" t="s">
        <v>502</v>
      </c>
      <c r="C599">
        <v>13</v>
      </c>
      <c r="D599">
        <v>2</v>
      </c>
      <c r="E599">
        <v>1</v>
      </c>
      <c r="F599">
        <v>3</v>
      </c>
      <c r="G599" s="1" t="s">
        <v>468</v>
      </c>
      <c r="H599">
        <v>2</v>
      </c>
      <c r="I599">
        <v>0</v>
      </c>
      <c r="J599">
        <v>0</v>
      </c>
      <c r="K599">
        <v>2</v>
      </c>
      <c r="L599">
        <v>2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0</v>
      </c>
      <c r="S599">
        <v>2</v>
      </c>
      <c r="T599">
        <v>2</v>
      </c>
    </row>
    <row r="600" spans="1:25" x14ac:dyDescent="0.3">
      <c r="A600" s="1" t="s">
        <v>506</v>
      </c>
      <c r="B600" s="1" t="s">
        <v>498</v>
      </c>
      <c r="C600">
        <v>13</v>
      </c>
      <c r="D600">
        <v>1</v>
      </c>
      <c r="E600">
        <v>1</v>
      </c>
      <c r="F600">
        <v>2</v>
      </c>
      <c r="G600" s="1" t="s">
        <v>468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2</v>
      </c>
      <c r="R600">
        <v>1</v>
      </c>
      <c r="S600">
        <v>3</v>
      </c>
      <c r="T600">
        <v>4</v>
      </c>
    </row>
    <row r="601" spans="1:25" hidden="1" x14ac:dyDescent="0.3">
      <c r="A601" s="1" t="s">
        <v>503</v>
      </c>
      <c r="B601" s="1" t="s">
        <v>500</v>
      </c>
      <c r="C601">
        <v>13</v>
      </c>
      <c r="D601">
        <v>0</v>
      </c>
      <c r="E601">
        <v>2</v>
      </c>
      <c r="F601">
        <v>2</v>
      </c>
      <c r="G601" s="1" t="s">
        <v>469</v>
      </c>
      <c r="H601">
        <v>0</v>
      </c>
      <c r="I601">
        <v>1</v>
      </c>
      <c r="J601">
        <v>1</v>
      </c>
      <c r="K601">
        <v>0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1</v>
      </c>
      <c r="R601">
        <v>1</v>
      </c>
      <c r="S601">
        <v>1</v>
      </c>
      <c r="T601">
        <v>2</v>
      </c>
      <c r="U601">
        <v>7</v>
      </c>
      <c r="V601">
        <v>0</v>
      </c>
      <c r="W601">
        <v>0</v>
      </c>
      <c r="X601">
        <v>7</v>
      </c>
      <c r="Y601">
        <v>7</v>
      </c>
    </row>
    <row r="602" spans="1:25" hidden="1" x14ac:dyDescent="0.3">
      <c r="A602" s="1" t="s">
        <v>509</v>
      </c>
      <c r="B602" s="1" t="s">
        <v>511</v>
      </c>
      <c r="C602">
        <v>13</v>
      </c>
      <c r="D602">
        <v>1</v>
      </c>
      <c r="E602">
        <v>0</v>
      </c>
      <c r="F602">
        <v>1</v>
      </c>
      <c r="G602" s="1" t="s">
        <v>469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1</v>
      </c>
      <c r="R602">
        <v>2</v>
      </c>
      <c r="S602">
        <v>2</v>
      </c>
      <c r="T602">
        <v>4</v>
      </c>
      <c r="U602">
        <v>6</v>
      </c>
      <c r="V602">
        <v>3</v>
      </c>
      <c r="W602">
        <v>3</v>
      </c>
      <c r="X602">
        <v>6</v>
      </c>
      <c r="Y602">
        <v>9</v>
      </c>
    </row>
    <row r="603" spans="1:25" hidden="1" x14ac:dyDescent="0.3">
      <c r="A603" s="1" t="s">
        <v>507</v>
      </c>
      <c r="B603" s="1" t="s">
        <v>504</v>
      </c>
      <c r="C603">
        <v>13</v>
      </c>
      <c r="D603">
        <v>3</v>
      </c>
      <c r="E603">
        <v>4</v>
      </c>
      <c r="F603">
        <v>7</v>
      </c>
      <c r="G603" s="1" t="s">
        <v>468</v>
      </c>
      <c r="H603">
        <v>2</v>
      </c>
      <c r="I603">
        <v>1</v>
      </c>
      <c r="J603">
        <v>1</v>
      </c>
      <c r="K603">
        <v>2</v>
      </c>
      <c r="L603">
        <v>3</v>
      </c>
      <c r="M603">
        <v>1</v>
      </c>
      <c r="N603">
        <v>3</v>
      </c>
      <c r="O603">
        <v>3</v>
      </c>
      <c r="P603">
        <v>1</v>
      </c>
      <c r="Q603">
        <v>4</v>
      </c>
      <c r="R603">
        <v>1</v>
      </c>
      <c r="S603">
        <v>1</v>
      </c>
      <c r="T603">
        <v>2</v>
      </c>
      <c r="U603">
        <v>4</v>
      </c>
      <c r="V603">
        <v>8</v>
      </c>
      <c r="W603">
        <v>8</v>
      </c>
      <c r="X603">
        <v>4</v>
      </c>
      <c r="Y603">
        <v>12</v>
      </c>
    </row>
    <row r="604" spans="1:25" hidden="1" x14ac:dyDescent="0.3">
      <c r="A604" s="1" t="s">
        <v>501</v>
      </c>
      <c r="B604" s="1" t="s">
        <v>510</v>
      </c>
      <c r="C604">
        <v>13</v>
      </c>
      <c r="D604">
        <v>1</v>
      </c>
      <c r="E604">
        <v>1</v>
      </c>
      <c r="F604">
        <v>2</v>
      </c>
      <c r="G604" s="1" t="s">
        <v>468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3</v>
      </c>
      <c r="V604">
        <v>6</v>
      </c>
      <c r="W604">
        <v>6</v>
      </c>
      <c r="X604">
        <v>3</v>
      </c>
      <c r="Y604">
        <v>9</v>
      </c>
    </row>
    <row r="605" spans="1:25" hidden="1" x14ac:dyDescent="0.3">
      <c r="A605" s="1" t="s">
        <v>512</v>
      </c>
      <c r="B605" s="1" t="s">
        <v>499</v>
      </c>
      <c r="C605">
        <v>13</v>
      </c>
      <c r="D605">
        <v>4</v>
      </c>
      <c r="E605">
        <v>1</v>
      </c>
      <c r="F605">
        <v>5</v>
      </c>
      <c r="G605" s="1" t="s">
        <v>468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</v>
      </c>
      <c r="N605">
        <v>1</v>
      </c>
      <c r="O605">
        <v>1</v>
      </c>
      <c r="P605">
        <v>4</v>
      </c>
      <c r="Q605">
        <v>5</v>
      </c>
      <c r="R605">
        <v>3</v>
      </c>
      <c r="S605">
        <v>4</v>
      </c>
      <c r="T605">
        <v>7</v>
      </c>
      <c r="U605">
        <v>2</v>
      </c>
      <c r="V605">
        <v>2</v>
      </c>
      <c r="W605">
        <v>2</v>
      </c>
      <c r="X605">
        <v>2</v>
      </c>
      <c r="Y605">
        <v>4</v>
      </c>
    </row>
    <row r="606" spans="1:25" hidden="1" x14ac:dyDescent="0.3">
      <c r="A606" s="1" t="s">
        <v>508</v>
      </c>
      <c r="B606" s="1" t="s">
        <v>513</v>
      </c>
      <c r="C606">
        <v>13</v>
      </c>
      <c r="D606">
        <v>0</v>
      </c>
      <c r="E606">
        <v>0</v>
      </c>
      <c r="F606">
        <v>0</v>
      </c>
      <c r="G606" s="1" t="s">
        <v>469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</v>
      </c>
      <c r="T606">
        <v>3</v>
      </c>
      <c r="U606">
        <v>4</v>
      </c>
      <c r="V606">
        <v>6</v>
      </c>
      <c r="W606">
        <v>6</v>
      </c>
      <c r="X606">
        <v>4</v>
      </c>
      <c r="Y606">
        <v>10</v>
      </c>
    </row>
    <row r="607" spans="1:25" hidden="1" x14ac:dyDescent="0.3">
      <c r="A607" s="1" t="s">
        <v>512</v>
      </c>
      <c r="B607" s="1" t="s">
        <v>502</v>
      </c>
      <c r="C607">
        <v>14</v>
      </c>
      <c r="D607">
        <v>0</v>
      </c>
      <c r="E607">
        <v>1</v>
      </c>
      <c r="F607">
        <v>1</v>
      </c>
      <c r="G607" s="1" t="s">
        <v>469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1</v>
      </c>
      <c r="R607">
        <v>1</v>
      </c>
      <c r="S607">
        <v>3</v>
      </c>
      <c r="T607">
        <v>4</v>
      </c>
      <c r="U607">
        <v>5</v>
      </c>
      <c r="V607">
        <v>5</v>
      </c>
      <c r="W607">
        <v>5</v>
      </c>
      <c r="X607">
        <v>5</v>
      </c>
      <c r="Y607">
        <v>10</v>
      </c>
    </row>
    <row r="608" spans="1:25" hidden="1" x14ac:dyDescent="0.3">
      <c r="A608" s="1" t="s">
        <v>510</v>
      </c>
      <c r="B608" s="1" t="s">
        <v>508</v>
      </c>
      <c r="C608">
        <v>14</v>
      </c>
      <c r="D608">
        <v>1</v>
      </c>
      <c r="E608">
        <v>0</v>
      </c>
      <c r="F608">
        <v>1</v>
      </c>
      <c r="G608" s="1" t="s">
        <v>469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2</v>
      </c>
      <c r="T608">
        <v>3</v>
      </c>
      <c r="U608">
        <v>4</v>
      </c>
      <c r="V608">
        <v>1</v>
      </c>
      <c r="W608">
        <v>1</v>
      </c>
      <c r="X608">
        <v>4</v>
      </c>
      <c r="Y608">
        <v>5</v>
      </c>
    </row>
    <row r="609" spans="1:25" hidden="1" x14ac:dyDescent="0.3">
      <c r="A609" s="1" t="s">
        <v>505</v>
      </c>
      <c r="B609" s="1" t="s">
        <v>507</v>
      </c>
      <c r="C609">
        <v>14</v>
      </c>
      <c r="D609">
        <v>3</v>
      </c>
      <c r="E609">
        <v>2</v>
      </c>
      <c r="F609">
        <v>5</v>
      </c>
      <c r="G609" s="1" t="s">
        <v>468</v>
      </c>
      <c r="H609">
        <v>1</v>
      </c>
      <c r="I609">
        <v>2</v>
      </c>
      <c r="J609">
        <v>2</v>
      </c>
      <c r="K609">
        <v>1</v>
      </c>
      <c r="L609">
        <v>3</v>
      </c>
      <c r="M609">
        <v>2</v>
      </c>
      <c r="N609">
        <v>0</v>
      </c>
      <c r="O609">
        <v>0</v>
      </c>
      <c r="P609">
        <v>2</v>
      </c>
      <c r="Q609">
        <v>2</v>
      </c>
      <c r="R609">
        <v>2</v>
      </c>
      <c r="S609">
        <v>3</v>
      </c>
      <c r="T609">
        <v>5</v>
      </c>
      <c r="U609">
        <v>12</v>
      </c>
      <c r="V609">
        <v>4</v>
      </c>
      <c r="W609">
        <v>4</v>
      </c>
      <c r="X609">
        <v>12</v>
      </c>
      <c r="Y609">
        <v>16</v>
      </c>
    </row>
    <row r="610" spans="1:25" hidden="1" x14ac:dyDescent="0.3">
      <c r="A610" s="1" t="s">
        <v>500</v>
      </c>
      <c r="B610" s="1" t="s">
        <v>509</v>
      </c>
      <c r="C610">
        <v>14</v>
      </c>
      <c r="D610">
        <v>2</v>
      </c>
      <c r="E610">
        <v>1</v>
      </c>
      <c r="F610">
        <v>3</v>
      </c>
      <c r="G610" s="1" t="s">
        <v>468</v>
      </c>
      <c r="H610">
        <v>1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</v>
      </c>
      <c r="R610">
        <v>1</v>
      </c>
      <c r="S610">
        <v>2</v>
      </c>
      <c r="T610">
        <v>3</v>
      </c>
      <c r="U610">
        <v>4</v>
      </c>
      <c r="V610">
        <v>10</v>
      </c>
      <c r="W610">
        <v>10</v>
      </c>
      <c r="X610">
        <v>4</v>
      </c>
      <c r="Y610">
        <v>14</v>
      </c>
    </row>
    <row r="611" spans="1:25" hidden="1" x14ac:dyDescent="0.3">
      <c r="A611" s="1" t="s">
        <v>503</v>
      </c>
      <c r="B611" s="1" t="s">
        <v>499</v>
      </c>
      <c r="C611">
        <v>14</v>
      </c>
      <c r="D611">
        <v>3</v>
      </c>
      <c r="E611">
        <v>0</v>
      </c>
      <c r="F611">
        <v>3</v>
      </c>
      <c r="G611" s="1" t="s">
        <v>469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</v>
      </c>
      <c r="N611">
        <v>0</v>
      </c>
      <c r="O611">
        <v>0</v>
      </c>
      <c r="P611">
        <v>3</v>
      </c>
      <c r="Q611">
        <v>3</v>
      </c>
      <c r="R611">
        <v>2</v>
      </c>
      <c r="S611">
        <v>3</v>
      </c>
      <c r="T611">
        <v>5</v>
      </c>
      <c r="U611">
        <v>3</v>
      </c>
      <c r="V611">
        <v>5</v>
      </c>
      <c r="W611">
        <v>5</v>
      </c>
      <c r="X611">
        <v>3</v>
      </c>
      <c r="Y611">
        <v>8</v>
      </c>
    </row>
    <row r="612" spans="1:25" hidden="1" x14ac:dyDescent="0.3">
      <c r="A612" s="1" t="s">
        <v>513</v>
      </c>
      <c r="B612" s="1" t="s">
        <v>498</v>
      </c>
      <c r="C612">
        <v>14</v>
      </c>
      <c r="D612">
        <v>2</v>
      </c>
      <c r="E612">
        <v>1</v>
      </c>
      <c r="F612">
        <v>3</v>
      </c>
      <c r="G612" s="1" t="s">
        <v>468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</v>
      </c>
      <c r="R612">
        <v>1</v>
      </c>
      <c r="S612">
        <v>2</v>
      </c>
      <c r="T612">
        <v>3</v>
      </c>
      <c r="U612">
        <v>4</v>
      </c>
      <c r="V612">
        <v>4</v>
      </c>
      <c r="W612">
        <v>4</v>
      </c>
      <c r="X612">
        <v>4</v>
      </c>
      <c r="Y612">
        <v>8</v>
      </c>
    </row>
    <row r="613" spans="1:25" hidden="1" x14ac:dyDescent="0.3">
      <c r="A613" s="1" t="s">
        <v>511</v>
      </c>
      <c r="B613" s="1" t="s">
        <v>501</v>
      </c>
      <c r="C613">
        <v>14</v>
      </c>
      <c r="D613">
        <v>2</v>
      </c>
      <c r="E613">
        <v>2</v>
      </c>
      <c r="F613">
        <v>4</v>
      </c>
      <c r="G613" s="1" t="s">
        <v>468</v>
      </c>
      <c r="H613">
        <v>2</v>
      </c>
      <c r="I613">
        <v>1</v>
      </c>
      <c r="J613">
        <v>1</v>
      </c>
      <c r="K613">
        <v>2</v>
      </c>
      <c r="L613">
        <v>3</v>
      </c>
      <c r="M613">
        <v>0</v>
      </c>
      <c r="N613">
        <v>1</v>
      </c>
      <c r="O613">
        <v>1</v>
      </c>
      <c r="P613">
        <v>0</v>
      </c>
      <c r="Q613">
        <v>1</v>
      </c>
      <c r="R613">
        <v>3</v>
      </c>
      <c r="S613">
        <v>1</v>
      </c>
      <c r="T613">
        <v>4</v>
      </c>
      <c r="U613">
        <v>7</v>
      </c>
      <c r="V613">
        <v>3</v>
      </c>
      <c r="W613">
        <v>3</v>
      </c>
      <c r="X613">
        <v>7</v>
      </c>
      <c r="Y613">
        <v>10</v>
      </c>
    </row>
    <row r="614" spans="1:25" hidden="1" x14ac:dyDescent="0.3">
      <c r="A614" s="1" t="s">
        <v>504</v>
      </c>
      <c r="B614" s="1" t="s">
        <v>506</v>
      </c>
      <c r="C614">
        <v>14</v>
      </c>
      <c r="D614">
        <v>2</v>
      </c>
      <c r="E614">
        <v>3</v>
      </c>
      <c r="F614">
        <v>5</v>
      </c>
      <c r="G614" s="1" t="s">
        <v>468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</v>
      </c>
      <c r="N614">
        <v>3</v>
      </c>
      <c r="O614">
        <v>3</v>
      </c>
      <c r="P614">
        <v>2</v>
      </c>
      <c r="Q614">
        <v>5</v>
      </c>
      <c r="R614">
        <v>0</v>
      </c>
      <c r="S614">
        <v>1</v>
      </c>
      <c r="T614">
        <v>1</v>
      </c>
      <c r="U614">
        <v>9</v>
      </c>
      <c r="V614">
        <v>7</v>
      </c>
      <c r="W614">
        <v>7</v>
      </c>
      <c r="X614">
        <v>9</v>
      </c>
      <c r="Y614">
        <v>16</v>
      </c>
    </row>
    <row r="615" spans="1:25" hidden="1" x14ac:dyDescent="0.3">
      <c r="A615" s="1" t="s">
        <v>499</v>
      </c>
      <c r="B615" s="1" t="s">
        <v>511</v>
      </c>
      <c r="C615">
        <v>15</v>
      </c>
      <c r="D615">
        <v>1</v>
      </c>
      <c r="E615">
        <v>3</v>
      </c>
      <c r="F615">
        <v>4</v>
      </c>
      <c r="G615" s="1" t="s">
        <v>468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3</v>
      </c>
      <c r="O615">
        <v>3</v>
      </c>
      <c r="P615">
        <v>0</v>
      </c>
      <c r="Q615">
        <v>3</v>
      </c>
      <c r="R615">
        <v>1</v>
      </c>
      <c r="S615">
        <v>0</v>
      </c>
      <c r="T615">
        <v>1</v>
      </c>
      <c r="U615">
        <v>4</v>
      </c>
      <c r="V615">
        <v>10</v>
      </c>
      <c r="W615">
        <v>10</v>
      </c>
      <c r="X615">
        <v>4</v>
      </c>
      <c r="Y615">
        <v>14</v>
      </c>
    </row>
    <row r="616" spans="1:25" hidden="1" x14ac:dyDescent="0.3">
      <c r="A616" s="1" t="s">
        <v>506</v>
      </c>
      <c r="B616" s="1" t="s">
        <v>513</v>
      </c>
      <c r="C616">
        <v>15</v>
      </c>
      <c r="D616">
        <v>1</v>
      </c>
      <c r="E616">
        <v>0</v>
      </c>
      <c r="F616">
        <v>1</v>
      </c>
      <c r="G616" s="1" t="s">
        <v>469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1</v>
      </c>
      <c r="R616">
        <v>1</v>
      </c>
      <c r="S616">
        <v>2</v>
      </c>
      <c r="T616">
        <v>3</v>
      </c>
      <c r="U616">
        <v>2</v>
      </c>
      <c r="V616">
        <v>7</v>
      </c>
      <c r="W616">
        <v>7</v>
      </c>
      <c r="X616">
        <v>2</v>
      </c>
      <c r="Y616">
        <v>9</v>
      </c>
    </row>
    <row r="617" spans="1:25" hidden="1" x14ac:dyDescent="0.3">
      <c r="A617" s="1" t="s">
        <v>507</v>
      </c>
      <c r="B617" s="1" t="s">
        <v>510</v>
      </c>
      <c r="C617">
        <v>15</v>
      </c>
      <c r="D617">
        <v>2</v>
      </c>
      <c r="E617">
        <v>0</v>
      </c>
      <c r="F617">
        <v>2</v>
      </c>
      <c r="G617" s="1" t="s">
        <v>469</v>
      </c>
      <c r="H617">
        <v>1</v>
      </c>
      <c r="I617">
        <v>0</v>
      </c>
      <c r="J617">
        <v>0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1</v>
      </c>
      <c r="Q617">
        <v>1</v>
      </c>
      <c r="R617">
        <v>3</v>
      </c>
      <c r="S617">
        <v>1</v>
      </c>
      <c r="T617">
        <v>4</v>
      </c>
      <c r="U617">
        <v>3</v>
      </c>
      <c r="V617">
        <v>4</v>
      </c>
      <c r="W617">
        <v>4</v>
      </c>
      <c r="X617">
        <v>3</v>
      </c>
      <c r="Y617">
        <v>7</v>
      </c>
    </row>
    <row r="618" spans="1:25" hidden="1" x14ac:dyDescent="0.3">
      <c r="A618" s="1" t="s">
        <v>509</v>
      </c>
      <c r="B618" s="1" t="s">
        <v>504</v>
      </c>
      <c r="C618">
        <v>15</v>
      </c>
      <c r="D618">
        <v>0</v>
      </c>
      <c r="E618">
        <v>2</v>
      </c>
      <c r="F618">
        <v>2</v>
      </c>
      <c r="G618" s="1" t="s">
        <v>469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2</v>
      </c>
      <c r="P618">
        <v>0</v>
      </c>
      <c r="Q618">
        <v>2</v>
      </c>
      <c r="R618">
        <v>2</v>
      </c>
      <c r="S618">
        <v>1</v>
      </c>
      <c r="T618">
        <v>3</v>
      </c>
      <c r="U618">
        <v>10</v>
      </c>
      <c r="V618">
        <v>3</v>
      </c>
      <c r="W618">
        <v>3</v>
      </c>
      <c r="X618">
        <v>10</v>
      </c>
      <c r="Y618">
        <v>13</v>
      </c>
    </row>
    <row r="619" spans="1:25" hidden="1" x14ac:dyDescent="0.3">
      <c r="A619" s="1" t="s">
        <v>501</v>
      </c>
      <c r="B619" s="1" t="s">
        <v>512</v>
      </c>
      <c r="C619">
        <v>15</v>
      </c>
      <c r="D619">
        <v>2</v>
      </c>
      <c r="E619">
        <v>2</v>
      </c>
      <c r="F619">
        <v>4</v>
      </c>
      <c r="G619" s="1" t="s">
        <v>468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1</v>
      </c>
      <c r="N619">
        <v>2</v>
      </c>
      <c r="O619">
        <v>2</v>
      </c>
      <c r="P619">
        <v>1</v>
      </c>
      <c r="Q619">
        <v>3</v>
      </c>
      <c r="R619">
        <v>5</v>
      </c>
      <c r="S619">
        <v>2</v>
      </c>
      <c r="T619">
        <v>7</v>
      </c>
      <c r="U619">
        <v>0</v>
      </c>
      <c r="V619">
        <v>5</v>
      </c>
      <c r="W619">
        <v>5</v>
      </c>
      <c r="X619">
        <v>0</v>
      </c>
      <c r="Y619">
        <v>5</v>
      </c>
    </row>
    <row r="620" spans="1:25" hidden="1" x14ac:dyDescent="0.3">
      <c r="A620" s="1" t="s">
        <v>508</v>
      </c>
      <c r="B620" s="1" t="s">
        <v>503</v>
      </c>
      <c r="C620">
        <v>15</v>
      </c>
      <c r="D620">
        <v>0</v>
      </c>
      <c r="E620">
        <v>1</v>
      </c>
      <c r="F620">
        <v>1</v>
      </c>
      <c r="G620" s="1" t="s">
        <v>469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1</v>
      </c>
      <c r="R620">
        <v>2</v>
      </c>
      <c r="S620">
        <v>1</v>
      </c>
      <c r="T620">
        <v>3</v>
      </c>
      <c r="U620">
        <v>9</v>
      </c>
      <c r="V620">
        <v>3</v>
      </c>
      <c r="W620">
        <v>3</v>
      </c>
      <c r="X620">
        <v>9</v>
      </c>
      <c r="Y620">
        <v>12</v>
      </c>
    </row>
    <row r="621" spans="1:25" hidden="1" x14ac:dyDescent="0.3">
      <c r="A621" s="1" t="s">
        <v>498</v>
      </c>
      <c r="B621" s="1" t="s">
        <v>505</v>
      </c>
      <c r="C621">
        <v>15</v>
      </c>
      <c r="D621">
        <v>2</v>
      </c>
      <c r="E621">
        <v>0</v>
      </c>
      <c r="F621">
        <v>2</v>
      </c>
      <c r="G621" s="1" t="s">
        <v>469</v>
      </c>
      <c r="H621">
        <v>2</v>
      </c>
      <c r="I621">
        <v>0</v>
      </c>
      <c r="J621">
        <v>0</v>
      </c>
      <c r="K621">
        <v>2</v>
      </c>
      <c r="L621">
        <v>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0</v>
      </c>
      <c r="T621">
        <v>3</v>
      </c>
      <c r="U621">
        <v>2</v>
      </c>
      <c r="V621">
        <v>7</v>
      </c>
      <c r="W621">
        <v>7</v>
      </c>
      <c r="X621">
        <v>2</v>
      </c>
      <c r="Y621">
        <v>9</v>
      </c>
    </row>
    <row r="622" spans="1:25" hidden="1" x14ac:dyDescent="0.3">
      <c r="A622" s="1" t="s">
        <v>502</v>
      </c>
      <c r="B622" s="1" t="s">
        <v>500</v>
      </c>
      <c r="C622">
        <v>15</v>
      </c>
      <c r="D622">
        <v>0</v>
      </c>
      <c r="E622">
        <v>3</v>
      </c>
      <c r="F622">
        <v>3</v>
      </c>
      <c r="G622" s="1" t="s">
        <v>469</v>
      </c>
      <c r="H622">
        <v>0</v>
      </c>
      <c r="I622">
        <v>2</v>
      </c>
      <c r="J622">
        <v>2</v>
      </c>
      <c r="K622">
        <v>0</v>
      </c>
      <c r="L622">
        <v>2</v>
      </c>
      <c r="M622">
        <v>0</v>
      </c>
      <c r="N622">
        <v>1</v>
      </c>
      <c r="O622">
        <v>1</v>
      </c>
      <c r="P622">
        <v>0</v>
      </c>
      <c r="Q622">
        <v>1</v>
      </c>
      <c r="R622">
        <v>1</v>
      </c>
      <c r="S622">
        <v>3</v>
      </c>
      <c r="T622">
        <v>4</v>
      </c>
      <c r="U622">
        <v>3</v>
      </c>
      <c r="V622">
        <v>1</v>
      </c>
      <c r="W622">
        <v>1</v>
      </c>
      <c r="X622">
        <v>3</v>
      </c>
      <c r="Y622">
        <v>4</v>
      </c>
    </row>
    <row r="623" spans="1:25" hidden="1" x14ac:dyDescent="0.3">
      <c r="A623" s="1" t="s">
        <v>501</v>
      </c>
      <c r="B623" s="1" t="s">
        <v>500</v>
      </c>
      <c r="C623">
        <v>16</v>
      </c>
      <c r="D623">
        <v>1</v>
      </c>
      <c r="E623">
        <v>3</v>
      </c>
      <c r="F623">
        <v>4</v>
      </c>
      <c r="G623" s="1" t="s">
        <v>468</v>
      </c>
      <c r="H623">
        <v>1</v>
      </c>
      <c r="I623">
        <v>1</v>
      </c>
      <c r="J623">
        <v>1</v>
      </c>
      <c r="K623">
        <v>1</v>
      </c>
      <c r="L623">
        <v>2</v>
      </c>
      <c r="M623">
        <v>0</v>
      </c>
      <c r="N623">
        <v>2</v>
      </c>
      <c r="O623">
        <v>2</v>
      </c>
      <c r="P623">
        <v>0</v>
      </c>
      <c r="Q623">
        <v>2</v>
      </c>
      <c r="R623">
        <v>0</v>
      </c>
      <c r="S623">
        <v>3</v>
      </c>
      <c r="T623">
        <v>3</v>
      </c>
      <c r="U623">
        <v>2</v>
      </c>
      <c r="V623">
        <v>3</v>
      </c>
      <c r="W623">
        <v>3</v>
      </c>
      <c r="X623">
        <v>2</v>
      </c>
      <c r="Y623">
        <v>5</v>
      </c>
    </row>
    <row r="624" spans="1:25" hidden="1" x14ac:dyDescent="0.3">
      <c r="A624" s="1" t="s">
        <v>507</v>
      </c>
      <c r="B624" s="1" t="s">
        <v>506</v>
      </c>
      <c r="C624">
        <v>16</v>
      </c>
      <c r="D624">
        <v>4</v>
      </c>
      <c r="E624">
        <v>2</v>
      </c>
      <c r="F624">
        <v>6</v>
      </c>
      <c r="G624" s="1" t="s">
        <v>468</v>
      </c>
      <c r="H624">
        <v>1</v>
      </c>
      <c r="I624">
        <v>1</v>
      </c>
      <c r="J624">
        <v>1</v>
      </c>
      <c r="K624">
        <v>1</v>
      </c>
      <c r="L624">
        <v>2</v>
      </c>
      <c r="M624">
        <v>3</v>
      </c>
      <c r="N624">
        <v>1</v>
      </c>
      <c r="O624">
        <v>1</v>
      </c>
      <c r="P624">
        <v>3</v>
      </c>
      <c r="Q624">
        <v>4</v>
      </c>
      <c r="R624">
        <v>1</v>
      </c>
      <c r="S624">
        <v>1</v>
      </c>
      <c r="T624">
        <v>2</v>
      </c>
      <c r="U624">
        <v>5</v>
      </c>
      <c r="V624">
        <v>3</v>
      </c>
      <c r="W624">
        <v>3</v>
      </c>
      <c r="X624">
        <v>5</v>
      </c>
      <c r="Y624">
        <v>8</v>
      </c>
    </row>
    <row r="625" spans="1:25" hidden="1" x14ac:dyDescent="0.3">
      <c r="A625" s="1" t="s">
        <v>505</v>
      </c>
      <c r="B625" s="1" t="s">
        <v>504</v>
      </c>
      <c r="C625">
        <v>16</v>
      </c>
      <c r="D625">
        <v>3</v>
      </c>
      <c r="E625">
        <v>0</v>
      </c>
      <c r="F625">
        <v>3</v>
      </c>
      <c r="G625" s="1" t="s">
        <v>469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2</v>
      </c>
      <c r="N625">
        <v>0</v>
      </c>
      <c r="O625">
        <v>0</v>
      </c>
      <c r="P625">
        <v>2</v>
      </c>
      <c r="Q625">
        <v>2</v>
      </c>
      <c r="R625">
        <v>0</v>
      </c>
      <c r="S625">
        <v>4</v>
      </c>
      <c r="T625">
        <v>4</v>
      </c>
      <c r="U625">
        <v>11</v>
      </c>
      <c r="V625">
        <v>4</v>
      </c>
      <c r="W625">
        <v>4</v>
      </c>
      <c r="X625">
        <v>11</v>
      </c>
      <c r="Y625">
        <v>15</v>
      </c>
    </row>
    <row r="626" spans="1:25" hidden="1" x14ac:dyDescent="0.3">
      <c r="A626" s="1" t="s">
        <v>503</v>
      </c>
      <c r="B626" s="1" t="s">
        <v>502</v>
      </c>
      <c r="C626">
        <v>16</v>
      </c>
      <c r="D626">
        <v>3</v>
      </c>
      <c r="E626">
        <v>1</v>
      </c>
      <c r="F626">
        <v>4</v>
      </c>
      <c r="G626" s="1" t="s">
        <v>468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2</v>
      </c>
      <c r="N626">
        <v>1</v>
      </c>
      <c r="O626">
        <v>1</v>
      </c>
      <c r="P626">
        <v>2</v>
      </c>
      <c r="Q626">
        <v>3</v>
      </c>
      <c r="R626">
        <v>3</v>
      </c>
      <c r="S626">
        <v>2</v>
      </c>
      <c r="T626">
        <v>5</v>
      </c>
      <c r="U626">
        <v>3</v>
      </c>
      <c r="V626">
        <v>1</v>
      </c>
      <c r="W626">
        <v>1</v>
      </c>
      <c r="X626">
        <v>3</v>
      </c>
      <c r="Y626">
        <v>4</v>
      </c>
    </row>
    <row r="627" spans="1:25" hidden="1" x14ac:dyDescent="0.3">
      <c r="A627" s="1" t="s">
        <v>499</v>
      </c>
      <c r="B627" s="1" t="s">
        <v>498</v>
      </c>
      <c r="C627">
        <v>16</v>
      </c>
      <c r="D627">
        <v>0</v>
      </c>
      <c r="E627">
        <v>2</v>
      </c>
      <c r="F627">
        <v>2</v>
      </c>
      <c r="G627" s="1" t="s">
        <v>469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2</v>
      </c>
      <c r="P627">
        <v>0</v>
      </c>
      <c r="Q627">
        <v>2</v>
      </c>
      <c r="R627">
        <v>1</v>
      </c>
      <c r="S627">
        <v>3</v>
      </c>
      <c r="T627">
        <v>4</v>
      </c>
      <c r="U627">
        <v>4</v>
      </c>
      <c r="V627">
        <v>3</v>
      </c>
      <c r="W627">
        <v>3</v>
      </c>
      <c r="X627">
        <v>4</v>
      </c>
      <c r="Y627">
        <v>7</v>
      </c>
    </row>
    <row r="628" spans="1:25" hidden="1" x14ac:dyDescent="0.3">
      <c r="A628" s="1" t="s">
        <v>513</v>
      </c>
      <c r="B628" s="1" t="s">
        <v>512</v>
      </c>
      <c r="C628">
        <v>16</v>
      </c>
      <c r="D628">
        <v>2</v>
      </c>
      <c r="E628">
        <v>1</v>
      </c>
      <c r="F628">
        <v>3</v>
      </c>
      <c r="G628" s="1" t="s">
        <v>468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</v>
      </c>
      <c r="R628">
        <v>2</v>
      </c>
      <c r="S628">
        <v>4</v>
      </c>
      <c r="T628">
        <v>6</v>
      </c>
      <c r="U628">
        <v>5</v>
      </c>
      <c r="V628">
        <v>9</v>
      </c>
      <c r="W628">
        <v>9</v>
      </c>
      <c r="X628">
        <v>5</v>
      </c>
      <c r="Y628">
        <v>14</v>
      </c>
    </row>
    <row r="629" spans="1:25" hidden="1" x14ac:dyDescent="0.3">
      <c r="A629" s="1" t="s">
        <v>511</v>
      </c>
      <c r="B629" s="1" t="s">
        <v>510</v>
      </c>
      <c r="C629">
        <v>16</v>
      </c>
      <c r="D629">
        <v>3</v>
      </c>
      <c r="E629">
        <v>1</v>
      </c>
      <c r="F629">
        <v>4</v>
      </c>
      <c r="G629" s="1" t="s">
        <v>468</v>
      </c>
      <c r="H629">
        <v>2</v>
      </c>
      <c r="I629">
        <v>0</v>
      </c>
      <c r="J629">
        <v>0</v>
      </c>
      <c r="K629">
        <v>2</v>
      </c>
      <c r="L629">
        <v>2</v>
      </c>
      <c r="M629">
        <v>1</v>
      </c>
      <c r="N629">
        <v>1</v>
      </c>
      <c r="O629">
        <v>1</v>
      </c>
      <c r="P629">
        <v>1</v>
      </c>
      <c r="Q629">
        <v>2</v>
      </c>
      <c r="R629">
        <v>1</v>
      </c>
      <c r="S629">
        <v>2</v>
      </c>
      <c r="T629">
        <v>3</v>
      </c>
      <c r="U629">
        <v>7</v>
      </c>
      <c r="V629">
        <v>13</v>
      </c>
      <c r="W629">
        <v>13</v>
      </c>
      <c r="X629">
        <v>7</v>
      </c>
      <c r="Y629">
        <v>20</v>
      </c>
    </row>
    <row r="630" spans="1:25" hidden="1" x14ac:dyDescent="0.3">
      <c r="A630" s="1" t="s">
        <v>509</v>
      </c>
      <c r="B630" s="1" t="s">
        <v>508</v>
      </c>
      <c r="C630">
        <v>16</v>
      </c>
      <c r="D630">
        <v>1</v>
      </c>
      <c r="E630">
        <v>1</v>
      </c>
      <c r="F630">
        <v>2</v>
      </c>
      <c r="G630" s="1" t="s">
        <v>468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1</v>
      </c>
      <c r="P630">
        <v>1</v>
      </c>
      <c r="Q630">
        <v>2</v>
      </c>
      <c r="R630">
        <v>1</v>
      </c>
      <c r="S630">
        <v>2</v>
      </c>
      <c r="T630">
        <v>3</v>
      </c>
      <c r="U630">
        <v>9</v>
      </c>
      <c r="V630">
        <v>1</v>
      </c>
      <c r="W630">
        <v>1</v>
      </c>
      <c r="X630">
        <v>9</v>
      </c>
      <c r="Y630">
        <v>10</v>
      </c>
    </row>
    <row r="631" spans="1:25" x14ac:dyDescent="0.3">
      <c r="A631" s="1" t="s">
        <v>505</v>
      </c>
      <c r="B631" s="1" t="s">
        <v>506</v>
      </c>
      <c r="C631">
        <v>17</v>
      </c>
      <c r="D631">
        <v>4</v>
      </c>
      <c r="E631">
        <v>1</v>
      </c>
      <c r="F631">
        <v>5</v>
      </c>
      <c r="G631" s="1" t="s">
        <v>468</v>
      </c>
      <c r="H631">
        <v>1</v>
      </c>
      <c r="I631">
        <v>1</v>
      </c>
      <c r="J631">
        <v>1</v>
      </c>
      <c r="K631">
        <v>1</v>
      </c>
      <c r="L631">
        <v>2</v>
      </c>
      <c r="M631">
        <v>3</v>
      </c>
      <c r="N631">
        <v>0</v>
      </c>
      <c r="O631">
        <v>0</v>
      </c>
      <c r="P631">
        <v>3</v>
      </c>
      <c r="Q631">
        <v>3</v>
      </c>
      <c r="R631">
        <v>1</v>
      </c>
      <c r="S631">
        <v>2</v>
      </c>
      <c r="T631">
        <v>3</v>
      </c>
    </row>
    <row r="632" spans="1:25" x14ac:dyDescent="0.3">
      <c r="A632" s="1" t="s">
        <v>513</v>
      </c>
      <c r="B632" s="1" t="s">
        <v>500</v>
      </c>
      <c r="C632">
        <v>17</v>
      </c>
      <c r="D632">
        <v>0</v>
      </c>
      <c r="E632">
        <v>3</v>
      </c>
      <c r="F632">
        <v>3</v>
      </c>
      <c r="G632" s="1" t="s">
        <v>469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0</v>
      </c>
      <c r="N632">
        <v>2</v>
      </c>
      <c r="O632">
        <v>2</v>
      </c>
      <c r="P632">
        <v>0</v>
      </c>
      <c r="Q632">
        <v>2</v>
      </c>
      <c r="R632">
        <v>3</v>
      </c>
      <c r="S632">
        <v>7</v>
      </c>
      <c r="T632">
        <v>10</v>
      </c>
    </row>
    <row r="633" spans="1:25" x14ac:dyDescent="0.3">
      <c r="A633" s="1" t="s">
        <v>510</v>
      </c>
      <c r="B633" s="1" t="s">
        <v>498</v>
      </c>
      <c r="C633">
        <v>17</v>
      </c>
      <c r="D633">
        <v>3</v>
      </c>
      <c r="E633">
        <v>2</v>
      </c>
      <c r="F633">
        <v>5</v>
      </c>
      <c r="G633" s="1" t="s">
        <v>468</v>
      </c>
      <c r="H633">
        <v>2</v>
      </c>
      <c r="I633">
        <v>0</v>
      </c>
      <c r="J633">
        <v>0</v>
      </c>
      <c r="K633">
        <v>2</v>
      </c>
      <c r="L633">
        <v>2</v>
      </c>
      <c r="M633">
        <v>1</v>
      </c>
      <c r="N633">
        <v>2</v>
      </c>
      <c r="O633">
        <v>2</v>
      </c>
      <c r="P633">
        <v>1</v>
      </c>
      <c r="Q633">
        <v>3</v>
      </c>
      <c r="R633">
        <v>0</v>
      </c>
      <c r="S633">
        <v>1</v>
      </c>
      <c r="T633">
        <v>1</v>
      </c>
    </row>
    <row r="634" spans="1:25" hidden="1" x14ac:dyDescent="0.3">
      <c r="A634" s="1" t="s">
        <v>509</v>
      </c>
      <c r="B634" s="1" t="s">
        <v>502</v>
      </c>
      <c r="C634">
        <v>17</v>
      </c>
      <c r="D634">
        <v>2</v>
      </c>
      <c r="E634">
        <v>1</v>
      </c>
      <c r="F634">
        <v>3</v>
      </c>
      <c r="G634" s="1" t="s">
        <v>468</v>
      </c>
      <c r="H634">
        <v>0</v>
      </c>
      <c r="I634">
        <v>1</v>
      </c>
      <c r="J634">
        <v>1</v>
      </c>
      <c r="K634">
        <v>0</v>
      </c>
      <c r="L634">
        <v>1</v>
      </c>
      <c r="M634">
        <v>2</v>
      </c>
      <c r="N634">
        <v>0</v>
      </c>
      <c r="O634">
        <v>0</v>
      </c>
      <c r="P634">
        <v>2</v>
      </c>
      <c r="Q634">
        <v>2</v>
      </c>
      <c r="R634">
        <v>2</v>
      </c>
      <c r="S634">
        <v>2</v>
      </c>
      <c r="T634">
        <v>4</v>
      </c>
      <c r="U634">
        <v>5</v>
      </c>
      <c r="V634">
        <v>0</v>
      </c>
      <c r="W634">
        <v>0</v>
      </c>
      <c r="X634">
        <v>5</v>
      </c>
      <c r="Y634">
        <v>5</v>
      </c>
    </row>
    <row r="635" spans="1:25" x14ac:dyDescent="0.3">
      <c r="A635" s="1" t="s">
        <v>511</v>
      </c>
      <c r="B635" s="1" t="s">
        <v>507</v>
      </c>
      <c r="C635">
        <v>17</v>
      </c>
      <c r="D635">
        <v>3</v>
      </c>
      <c r="E635">
        <v>2</v>
      </c>
      <c r="F635">
        <v>5</v>
      </c>
      <c r="G635" s="1" t="s">
        <v>468</v>
      </c>
      <c r="H635">
        <v>1</v>
      </c>
      <c r="I635">
        <v>1</v>
      </c>
      <c r="J635">
        <v>1</v>
      </c>
      <c r="K635">
        <v>1</v>
      </c>
      <c r="L635">
        <v>2</v>
      </c>
      <c r="M635">
        <v>2</v>
      </c>
      <c r="N635">
        <v>1</v>
      </c>
      <c r="O635">
        <v>1</v>
      </c>
      <c r="P635">
        <v>2</v>
      </c>
      <c r="Q635">
        <v>3</v>
      </c>
      <c r="R635">
        <v>2</v>
      </c>
      <c r="S635">
        <v>4</v>
      </c>
      <c r="T635">
        <v>6</v>
      </c>
    </row>
    <row r="636" spans="1:25" hidden="1" x14ac:dyDescent="0.3">
      <c r="A636" s="1" t="s">
        <v>499</v>
      </c>
      <c r="B636" s="1" t="s">
        <v>504</v>
      </c>
      <c r="C636">
        <v>17</v>
      </c>
      <c r="D636">
        <v>0</v>
      </c>
      <c r="E636">
        <v>2</v>
      </c>
      <c r="F636">
        <v>2</v>
      </c>
      <c r="G636" s="1" t="s">
        <v>469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0</v>
      </c>
      <c r="N636">
        <v>1</v>
      </c>
      <c r="O636">
        <v>1</v>
      </c>
      <c r="P636">
        <v>0</v>
      </c>
      <c r="Q636">
        <v>1</v>
      </c>
      <c r="R636">
        <v>2</v>
      </c>
      <c r="S636">
        <v>2</v>
      </c>
      <c r="T636">
        <v>4</v>
      </c>
      <c r="U636">
        <v>1</v>
      </c>
      <c r="V636">
        <v>7</v>
      </c>
      <c r="W636">
        <v>7</v>
      </c>
      <c r="X636">
        <v>1</v>
      </c>
      <c r="Y636">
        <v>8</v>
      </c>
    </row>
    <row r="637" spans="1:25" hidden="1" x14ac:dyDescent="0.3">
      <c r="A637" s="1" t="s">
        <v>501</v>
      </c>
      <c r="B637" s="1" t="s">
        <v>508</v>
      </c>
      <c r="C637">
        <v>17</v>
      </c>
      <c r="D637">
        <v>2</v>
      </c>
      <c r="E637">
        <v>2</v>
      </c>
      <c r="F637">
        <v>4</v>
      </c>
      <c r="G637" s="1" t="s">
        <v>468</v>
      </c>
      <c r="H637">
        <v>1</v>
      </c>
      <c r="I637">
        <v>1</v>
      </c>
      <c r="J637">
        <v>1</v>
      </c>
      <c r="K637">
        <v>1</v>
      </c>
      <c r="L637">
        <v>2</v>
      </c>
      <c r="M637">
        <v>1</v>
      </c>
      <c r="N637">
        <v>1</v>
      </c>
      <c r="O637">
        <v>1</v>
      </c>
      <c r="P637">
        <v>1</v>
      </c>
      <c r="Q637">
        <v>2</v>
      </c>
      <c r="R637">
        <v>0</v>
      </c>
      <c r="S637">
        <v>5</v>
      </c>
      <c r="T637">
        <v>5</v>
      </c>
      <c r="U637">
        <v>4</v>
      </c>
      <c r="V637">
        <v>3</v>
      </c>
      <c r="W637">
        <v>3</v>
      </c>
      <c r="X637">
        <v>4</v>
      </c>
      <c r="Y637">
        <v>7</v>
      </c>
    </row>
    <row r="638" spans="1:25" hidden="1" x14ac:dyDescent="0.3">
      <c r="A638" s="1" t="s">
        <v>512</v>
      </c>
      <c r="B638" s="1" t="s">
        <v>503</v>
      </c>
      <c r="C638">
        <v>17</v>
      </c>
      <c r="D638">
        <v>0</v>
      </c>
      <c r="E638">
        <v>3</v>
      </c>
      <c r="F638">
        <v>3</v>
      </c>
      <c r="G638" s="1" t="s">
        <v>469</v>
      </c>
      <c r="H638">
        <v>0</v>
      </c>
      <c r="I638">
        <v>2</v>
      </c>
      <c r="J638">
        <v>2</v>
      </c>
      <c r="K638">
        <v>0</v>
      </c>
      <c r="L638">
        <v>2</v>
      </c>
      <c r="M638">
        <v>0</v>
      </c>
      <c r="N638">
        <v>1</v>
      </c>
      <c r="O638">
        <v>1</v>
      </c>
      <c r="P638">
        <v>0</v>
      </c>
      <c r="Q638">
        <v>1</v>
      </c>
      <c r="R638">
        <v>2</v>
      </c>
      <c r="S638">
        <v>1</v>
      </c>
      <c r="T638">
        <v>3</v>
      </c>
      <c r="U638">
        <v>8</v>
      </c>
      <c r="V638">
        <v>5</v>
      </c>
      <c r="W638">
        <v>5</v>
      </c>
      <c r="X638">
        <v>8</v>
      </c>
      <c r="Y638">
        <v>13</v>
      </c>
    </row>
    <row r="639" spans="1:25" hidden="1" x14ac:dyDescent="0.3">
      <c r="A639" s="1" t="s">
        <v>502</v>
      </c>
      <c r="B639" s="1" t="s">
        <v>510</v>
      </c>
      <c r="C639">
        <v>18</v>
      </c>
      <c r="D639">
        <v>3</v>
      </c>
      <c r="E639">
        <v>2</v>
      </c>
      <c r="F639">
        <v>5</v>
      </c>
      <c r="G639" s="1" t="s">
        <v>468</v>
      </c>
      <c r="H639">
        <v>2</v>
      </c>
      <c r="I639">
        <v>2</v>
      </c>
      <c r="J639">
        <v>2</v>
      </c>
      <c r="K639">
        <v>2</v>
      </c>
      <c r="L639">
        <v>4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2</v>
      </c>
      <c r="T639">
        <v>2</v>
      </c>
      <c r="U639">
        <v>4</v>
      </c>
      <c r="V639">
        <v>6</v>
      </c>
      <c r="W639">
        <v>6</v>
      </c>
      <c r="X639">
        <v>4</v>
      </c>
      <c r="Y639">
        <v>10</v>
      </c>
    </row>
    <row r="640" spans="1:25" hidden="1" x14ac:dyDescent="0.3">
      <c r="A640" s="1" t="s">
        <v>500</v>
      </c>
      <c r="B640" s="1" t="s">
        <v>511</v>
      </c>
      <c r="C640">
        <v>18</v>
      </c>
      <c r="D640">
        <v>4</v>
      </c>
      <c r="E640">
        <v>1</v>
      </c>
      <c r="F640">
        <v>5</v>
      </c>
      <c r="G640" s="1" t="s">
        <v>468</v>
      </c>
      <c r="H640">
        <v>1</v>
      </c>
      <c r="I640">
        <v>1</v>
      </c>
      <c r="J640">
        <v>1</v>
      </c>
      <c r="K640">
        <v>1</v>
      </c>
      <c r="L640">
        <v>2</v>
      </c>
      <c r="M640">
        <v>3</v>
      </c>
      <c r="N640">
        <v>0</v>
      </c>
      <c r="O640">
        <v>0</v>
      </c>
      <c r="P640">
        <v>3</v>
      </c>
      <c r="Q640">
        <v>3</v>
      </c>
      <c r="R640">
        <v>1</v>
      </c>
      <c r="S640">
        <v>3</v>
      </c>
      <c r="T640">
        <v>4</v>
      </c>
      <c r="U640">
        <v>5</v>
      </c>
      <c r="V640">
        <v>9</v>
      </c>
      <c r="W640">
        <v>9</v>
      </c>
      <c r="X640">
        <v>5</v>
      </c>
      <c r="Y640">
        <v>14</v>
      </c>
    </row>
    <row r="641" spans="1:25" hidden="1" x14ac:dyDescent="0.3">
      <c r="A641" s="1" t="s">
        <v>503</v>
      </c>
      <c r="B641" s="1" t="s">
        <v>509</v>
      </c>
      <c r="C641">
        <v>18</v>
      </c>
      <c r="D641">
        <v>3</v>
      </c>
      <c r="E641">
        <v>0</v>
      </c>
      <c r="F641">
        <v>3</v>
      </c>
      <c r="G641" s="1" t="s">
        <v>469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2</v>
      </c>
      <c r="N641">
        <v>0</v>
      </c>
      <c r="O641">
        <v>0</v>
      </c>
      <c r="P641">
        <v>2</v>
      </c>
      <c r="Q641">
        <v>2</v>
      </c>
      <c r="R641">
        <v>0</v>
      </c>
      <c r="S641">
        <v>1</v>
      </c>
      <c r="T641">
        <v>1</v>
      </c>
      <c r="U641">
        <v>2</v>
      </c>
      <c r="V641">
        <v>2</v>
      </c>
      <c r="W641">
        <v>2</v>
      </c>
      <c r="X641">
        <v>2</v>
      </c>
      <c r="Y641">
        <v>4</v>
      </c>
    </row>
    <row r="642" spans="1:25" hidden="1" x14ac:dyDescent="0.3">
      <c r="A642" s="1" t="s">
        <v>504</v>
      </c>
      <c r="B642" s="1" t="s">
        <v>512</v>
      </c>
      <c r="C642">
        <v>18</v>
      </c>
      <c r="D642">
        <v>1</v>
      </c>
      <c r="E642">
        <v>1</v>
      </c>
      <c r="F642">
        <v>2</v>
      </c>
      <c r="G642" s="1" t="s">
        <v>468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2</v>
      </c>
      <c r="S642">
        <v>4</v>
      </c>
      <c r="T642">
        <v>6</v>
      </c>
      <c r="U642">
        <v>4</v>
      </c>
      <c r="V642">
        <v>3</v>
      </c>
      <c r="W642">
        <v>3</v>
      </c>
      <c r="X642">
        <v>4</v>
      </c>
      <c r="Y642">
        <v>7</v>
      </c>
    </row>
    <row r="643" spans="1:25" hidden="1" x14ac:dyDescent="0.3">
      <c r="A643" s="1" t="s">
        <v>507</v>
      </c>
      <c r="B643" s="1" t="s">
        <v>513</v>
      </c>
      <c r="C643">
        <v>18</v>
      </c>
      <c r="D643">
        <v>2</v>
      </c>
      <c r="E643">
        <v>1</v>
      </c>
      <c r="F643">
        <v>3</v>
      </c>
      <c r="G643" s="1" t="s">
        <v>468</v>
      </c>
      <c r="H643">
        <v>2</v>
      </c>
      <c r="I643">
        <v>1</v>
      </c>
      <c r="J643">
        <v>1</v>
      </c>
      <c r="K643">
        <v>2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3</v>
      </c>
      <c r="T643">
        <v>7</v>
      </c>
      <c r="U643">
        <v>9</v>
      </c>
      <c r="V643">
        <v>5</v>
      </c>
      <c r="W643">
        <v>5</v>
      </c>
      <c r="X643">
        <v>9</v>
      </c>
      <c r="Y643">
        <v>14</v>
      </c>
    </row>
    <row r="644" spans="1:25" hidden="1" x14ac:dyDescent="0.3">
      <c r="A644" s="1" t="s">
        <v>498</v>
      </c>
      <c r="B644" s="1" t="s">
        <v>501</v>
      </c>
      <c r="C644">
        <v>18</v>
      </c>
      <c r="D644">
        <v>2</v>
      </c>
      <c r="E644">
        <v>1</v>
      </c>
      <c r="F644">
        <v>3</v>
      </c>
      <c r="G644" s="1" t="s">
        <v>468</v>
      </c>
      <c r="H644">
        <v>2</v>
      </c>
      <c r="I644">
        <v>0</v>
      </c>
      <c r="J644">
        <v>0</v>
      </c>
      <c r="K644">
        <v>2</v>
      </c>
      <c r="L644">
        <v>2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5</v>
      </c>
      <c r="V644">
        <v>3</v>
      </c>
      <c r="W644">
        <v>3</v>
      </c>
      <c r="X644">
        <v>5</v>
      </c>
      <c r="Y644">
        <v>8</v>
      </c>
    </row>
    <row r="645" spans="1:25" hidden="1" x14ac:dyDescent="0.3">
      <c r="A645" s="1" t="s">
        <v>508</v>
      </c>
      <c r="B645" s="1" t="s">
        <v>506</v>
      </c>
      <c r="C645">
        <v>18</v>
      </c>
      <c r="D645">
        <v>0</v>
      </c>
      <c r="E645">
        <v>2</v>
      </c>
      <c r="F645">
        <v>2</v>
      </c>
      <c r="G645" s="1" t="s">
        <v>469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</v>
      </c>
      <c r="O645">
        <v>2</v>
      </c>
      <c r="P645">
        <v>0</v>
      </c>
      <c r="Q645">
        <v>2</v>
      </c>
      <c r="R645">
        <v>1</v>
      </c>
      <c r="S645">
        <v>2</v>
      </c>
      <c r="T645">
        <v>3</v>
      </c>
      <c r="U645">
        <v>6</v>
      </c>
      <c r="V645">
        <v>4</v>
      </c>
      <c r="W645">
        <v>4</v>
      </c>
      <c r="X645">
        <v>6</v>
      </c>
      <c r="Y645">
        <v>10</v>
      </c>
    </row>
    <row r="646" spans="1:25" hidden="1" x14ac:dyDescent="0.3">
      <c r="A646" s="1" t="s">
        <v>505</v>
      </c>
      <c r="B646" s="1" t="s">
        <v>499</v>
      </c>
      <c r="C646">
        <v>18</v>
      </c>
      <c r="D646">
        <v>2</v>
      </c>
      <c r="E646">
        <v>1</v>
      </c>
      <c r="F646">
        <v>3</v>
      </c>
      <c r="G646" s="1" t="s">
        <v>468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2</v>
      </c>
      <c r="R646">
        <v>2</v>
      </c>
      <c r="S646">
        <v>3</v>
      </c>
      <c r="T646">
        <v>5</v>
      </c>
      <c r="U646">
        <v>11</v>
      </c>
      <c r="V646">
        <v>2</v>
      </c>
      <c r="W646">
        <v>2</v>
      </c>
      <c r="X646">
        <v>11</v>
      </c>
      <c r="Y646">
        <v>13</v>
      </c>
    </row>
    <row r="647" spans="1:25" hidden="1" x14ac:dyDescent="0.3">
      <c r="A647" s="1" t="s">
        <v>499</v>
      </c>
      <c r="B647" s="1" t="s">
        <v>502</v>
      </c>
      <c r="C647">
        <v>19</v>
      </c>
      <c r="D647">
        <v>1</v>
      </c>
      <c r="E647">
        <v>4</v>
      </c>
      <c r="F647">
        <v>5</v>
      </c>
      <c r="G647" s="1" t="s">
        <v>468</v>
      </c>
      <c r="H647">
        <v>0</v>
      </c>
      <c r="I647">
        <v>3</v>
      </c>
      <c r="J647">
        <v>3</v>
      </c>
      <c r="K647">
        <v>0</v>
      </c>
      <c r="L647">
        <v>3</v>
      </c>
      <c r="M647">
        <v>1</v>
      </c>
      <c r="N647">
        <v>1</v>
      </c>
      <c r="O647">
        <v>1</v>
      </c>
      <c r="P647">
        <v>1</v>
      </c>
      <c r="Q647">
        <v>2</v>
      </c>
      <c r="R647">
        <v>3</v>
      </c>
      <c r="S647">
        <v>1</v>
      </c>
      <c r="T647">
        <v>4</v>
      </c>
      <c r="U647">
        <v>7</v>
      </c>
      <c r="V647">
        <v>3</v>
      </c>
      <c r="W647">
        <v>3</v>
      </c>
      <c r="X647">
        <v>7</v>
      </c>
      <c r="Y647">
        <v>10</v>
      </c>
    </row>
    <row r="648" spans="1:25" hidden="1" x14ac:dyDescent="0.3">
      <c r="A648" s="1" t="s">
        <v>498</v>
      </c>
      <c r="B648" s="1" t="s">
        <v>508</v>
      </c>
      <c r="C648">
        <v>19</v>
      </c>
      <c r="D648">
        <v>3</v>
      </c>
      <c r="E648">
        <v>0</v>
      </c>
      <c r="F648">
        <v>3</v>
      </c>
      <c r="G648" s="1" t="s">
        <v>469</v>
      </c>
      <c r="H648">
        <v>2</v>
      </c>
      <c r="I648">
        <v>0</v>
      </c>
      <c r="J648">
        <v>0</v>
      </c>
      <c r="K648">
        <v>2</v>
      </c>
      <c r="L648">
        <v>2</v>
      </c>
      <c r="M648">
        <v>1</v>
      </c>
      <c r="N648">
        <v>0</v>
      </c>
      <c r="O648">
        <v>0</v>
      </c>
      <c r="P648">
        <v>1</v>
      </c>
      <c r="Q648">
        <v>1</v>
      </c>
      <c r="R648">
        <v>0</v>
      </c>
      <c r="S648">
        <v>3</v>
      </c>
      <c r="T648">
        <v>3</v>
      </c>
      <c r="U648">
        <v>9</v>
      </c>
      <c r="V648">
        <v>5</v>
      </c>
      <c r="W648">
        <v>5</v>
      </c>
      <c r="X648">
        <v>9</v>
      </c>
      <c r="Y648">
        <v>14</v>
      </c>
    </row>
    <row r="649" spans="1:25" hidden="1" x14ac:dyDescent="0.3">
      <c r="A649" s="1" t="s">
        <v>509</v>
      </c>
      <c r="B649" s="1" t="s">
        <v>501</v>
      </c>
      <c r="C649">
        <v>19</v>
      </c>
      <c r="D649">
        <v>2</v>
      </c>
      <c r="E649">
        <v>2</v>
      </c>
      <c r="F649">
        <v>4</v>
      </c>
      <c r="G649" s="1" t="s">
        <v>468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</v>
      </c>
      <c r="N649">
        <v>2</v>
      </c>
      <c r="O649">
        <v>2</v>
      </c>
      <c r="P649">
        <v>2</v>
      </c>
      <c r="Q649">
        <v>4</v>
      </c>
      <c r="R649">
        <v>1</v>
      </c>
      <c r="S649">
        <v>2</v>
      </c>
      <c r="T649">
        <v>3</v>
      </c>
      <c r="U649">
        <v>5</v>
      </c>
      <c r="V649">
        <v>3</v>
      </c>
      <c r="W649">
        <v>3</v>
      </c>
      <c r="X649">
        <v>5</v>
      </c>
      <c r="Y649">
        <v>8</v>
      </c>
    </row>
    <row r="650" spans="1:25" hidden="1" x14ac:dyDescent="0.3">
      <c r="A650" s="1" t="s">
        <v>507</v>
      </c>
      <c r="B650" s="1" t="s">
        <v>500</v>
      </c>
      <c r="C650">
        <v>19</v>
      </c>
      <c r="D650">
        <v>0</v>
      </c>
      <c r="E650">
        <v>5</v>
      </c>
      <c r="F650">
        <v>5</v>
      </c>
      <c r="G650" s="1" t="s">
        <v>469</v>
      </c>
      <c r="H650">
        <v>0</v>
      </c>
      <c r="I650">
        <v>2</v>
      </c>
      <c r="J650">
        <v>2</v>
      </c>
      <c r="K650">
        <v>0</v>
      </c>
      <c r="L650">
        <v>2</v>
      </c>
      <c r="M650">
        <v>0</v>
      </c>
      <c r="N650">
        <v>3</v>
      </c>
      <c r="O650">
        <v>3</v>
      </c>
      <c r="P650">
        <v>0</v>
      </c>
      <c r="Q650">
        <v>3</v>
      </c>
      <c r="R650">
        <v>1</v>
      </c>
      <c r="S650">
        <v>0</v>
      </c>
      <c r="T650">
        <v>1</v>
      </c>
      <c r="U650">
        <v>8</v>
      </c>
      <c r="V650">
        <v>2</v>
      </c>
      <c r="W650">
        <v>2</v>
      </c>
      <c r="X650">
        <v>8</v>
      </c>
      <c r="Y650">
        <v>10</v>
      </c>
    </row>
    <row r="651" spans="1:25" hidden="1" x14ac:dyDescent="0.3">
      <c r="A651" s="1" t="s">
        <v>513</v>
      </c>
      <c r="B651" s="1" t="s">
        <v>511</v>
      </c>
      <c r="C651">
        <v>19</v>
      </c>
      <c r="D651">
        <v>3</v>
      </c>
      <c r="E651">
        <v>3</v>
      </c>
      <c r="F651">
        <v>6</v>
      </c>
      <c r="G651" s="1" t="s">
        <v>468</v>
      </c>
      <c r="H651">
        <v>2</v>
      </c>
      <c r="I651">
        <v>1</v>
      </c>
      <c r="J651">
        <v>1</v>
      </c>
      <c r="K651">
        <v>2</v>
      </c>
      <c r="L651">
        <v>3</v>
      </c>
      <c r="M651">
        <v>1</v>
      </c>
      <c r="N651">
        <v>2</v>
      </c>
      <c r="O651">
        <v>2</v>
      </c>
      <c r="P651">
        <v>1</v>
      </c>
      <c r="Q651">
        <v>3</v>
      </c>
      <c r="R651">
        <v>3</v>
      </c>
      <c r="S651">
        <v>4</v>
      </c>
      <c r="T651">
        <v>7</v>
      </c>
      <c r="U651">
        <v>8</v>
      </c>
      <c r="V651">
        <v>5</v>
      </c>
      <c r="W651">
        <v>5</v>
      </c>
      <c r="X651">
        <v>8</v>
      </c>
      <c r="Y651">
        <v>13</v>
      </c>
    </row>
    <row r="652" spans="1:25" hidden="1" x14ac:dyDescent="0.3">
      <c r="A652" s="1" t="s">
        <v>506</v>
      </c>
      <c r="B652" s="1" t="s">
        <v>503</v>
      </c>
      <c r="C652">
        <v>19</v>
      </c>
      <c r="D652">
        <v>2</v>
      </c>
      <c r="E652">
        <v>2</v>
      </c>
      <c r="F652">
        <v>4</v>
      </c>
      <c r="G652" s="1" t="s">
        <v>468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1</v>
      </c>
      <c r="N652">
        <v>2</v>
      </c>
      <c r="O652">
        <v>2</v>
      </c>
      <c r="P652">
        <v>1</v>
      </c>
      <c r="Q652">
        <v>3</v>
      </c>
      <c r="R652">
        <v>1</v>
      </c>
      <c r="S652">
        <v>5</v>
      </c>
      <c r="T652">
        <v>6</v>
      </c>
      <c r="U652">
        <v>5</v>
      </c>
      <c r="V652">
        <v>3</v>
      </c>
      <c r="W652">
        <v>3</v>
      </c>
      <c r="X652">
        <v>5</v>
      </c>
      <c r="Y652">
        <v>8</v>
      </c>
    </row>
    <row r="653" spans="1:25" hidden="1" x14ac:dyDescent="0.3">
      <c r="A653" s="1" t="s">
        <v>512</v>
      </c>
      <c r="B653" s="1" t="s">
        <v>505</v>
      </c>
      <c r="C653">
        <v>19</v>
      </c>
      <c r="D653">
        <v>1</v>
      </c>
      <c r="E653">
        <v>0</v>
      </c>
      <c r="F653">
        <v>1</v>
      </c>
      <c r="G653" s="1" t="s">
        <v>469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</v>
      </c>
      <c r="T653">
        <v>3</v>
      </c>
      <c r="U653">
        <v>3</v>
      </c>
      <c r="V653">
        <v>11</v>
      </c>
      <c r="W653">
        <v>11</v>
      </c>
      <c r="X653">
        <v>3</v>
      </c>
      <c r="Y653">
        <v>14</v>
      </c>
    </row>
    <row r="654" spans="1:25" hidden="1" x14ac:dyDescent="0.3">
      <c r="A654" s="1" t="s">
        <v>510</v>
      </c>
      <c r="B654" s="1" t="s">
        <v>504</v>
      </c>
      <c r="C654">
        <v>19</v>
      </c>
      <c r="D654">
        <v>0</v>
      </c>
      <c r="E654">
        <v>0</v>
      </c>
      <c r="F654">
        <v>0</v>
      </c>
      <c r="G654" s="1" t="s">
        <v>469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2</v>
      </c>
      <c r="T654">
        <v>3</v>
      </c>
      <c r="U654">
        <v>4</v>
      </c>
      <c r="V654">
        <v>1</v>
      </c>
      <c r="W654">
        <v>1</v>
      </c>
      <c r="X654">
        <v>4</v>
      </c>
      <c r="Y654">
        <v>5</v>
      </c>
    </row>
    <row r="655" spans="1:25" hidden="1" x14ac:dyDescent="0.3">
      <c r="A655" s="1" t="s">
        <v>509</v>
      </c>
      <c r="B655" s="1" t="s">
        <v>506</v>
      </c>
      <c r="C655">
        <v>20</v>
      </c>
      <c r="D655">
        <v>3</v>
      </c>
      <c r="E655">
        <v>0</v>
      </c>
      <c r="F655">
        <v>3</v>
      </c>
      <c r="G655" s="1" t="s">
        <v>469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2</v>
      </c>
      <c r="N655">
        <v>0</v>
      </c>
      <c r="O655">
        <v>0</v>
      </c>
      <c r="P655">
        <v>2</v>
      </c>
      <c r="Q655">
        <v>2</v>
      </c>
      <c r="R655">
        <v>4</v>
      </c>
      <c r="S655">
        <v>2</v>
      </c>
      <c r="T655">
        <v>6</v>
      </c>
      <c r="U655">
        <v>5</v>
      </c>
      <c r="V655">
        <v>2</v>
      </c>
      <c r="W655">
        <v>2</v>
      </c>
      <c r="X655">
        <v>5</v>
      </c>
      <c r="Y655">
        <v>7</v>
      </c>
    </row>
    <row r="656" spans="1:25" hidden="1" x14ac:dyDescent="0.3">
      <c r="A656" s="1" t="s">
        <v>511</v>
      </c>
      <c r="B656" s="1" t="s">
        <v>498</v>
      </c>
      <c r="C656">
        <v>20</v>
      </c>
      <c r="D656">
        <v>1</v>
      </c>
      <c r="E656">
        <v>0</v>
      </c>
      <c r="F656">
        <v>1</v>
      </c>
      <c r="G656" s="1" t="s">
        <v>469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1</v>
      </c>
      <c r="T656">
        <v>3</v>
      </c>
      <c r="U656">
        <v>5</v>
      </c>
      <c r="V656">
        <v>3</v>
      </c>
      <c r="W656">
        <v>3</v>
      </c>
      <c r="X656">
        <v>5</v>
      </c>
      <c r="Y656">
        <v>8</v>
      </c>
    </row>
    <row r="657" spans="1:25" hidden="1" x14ac:dyDescent="0.3">
      <c r="A657" s="1" t="s">
        <v>510</v>
      </c>
      <c r="B657" s="1" t="s">
        <v>505</v>
      </c>
      <c r="C657">
        <v>20</v>
      </c>
      <c r="D657">
        <v>1</v>
      </c>
      <c r="E657">
        <v>0</v>
      </c>
      <c r="F657">
        <v>1</v>
      </c>
      <c r="G657" s="1" t="s">
        <v>469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1</v>
      </c>
      <c r="T657">
        <v>4</v>
      </c>
      <c r="U657">
        <v>6</v>
      </c>
      <c r="V657">
        <v>12</v>
      </c>
      <c r="W657">
        <v>12</v>
      </c>
      <c r="X657">
        <v>6</v>
      </c>
      <c r="Y657">
        <v>18</v>
      </c>
    </row>
    <row r="658" spans="1:25" hidden="1" x14ac:dyDescent="0.3">
      <c r="A658" s="1" t="s">
        <v>502</v>
      </c>
      <c r="B658" s="1" t="s">
        <v>507</v>
      </c>
      <c r="C658">
        <v>20</v>
      </c>
      <c r="D658">
        <v>5</v>
      </c>
      <c r="E658">
        <v>3</v>
      </c>
      <c r="F658">
        <v>8</v>
      </c>
      <c r="G658" s="1" t="s">
        <v>468</v>
      </c>
      <c r="H658">
        <v>2</v>
      </c>
      <c r="I658">
        <v>2</v>
      </c>
      <c r="J658">
        <v>2</v>
      </c>
      <c r="K658">
        <v>2</v>
      </c>
      <c r="L658">
        <v>4</v>
      </c>
      <c r="M658">
        <v>3</v>
      </c>
      <c r="N658">
        <v>1</v>
      </c>
      <c r="O658">
        <v>1</v>
      </c>
      <c r="P658">
        <v>3</v>
      </c>
      <c r="Q658">
        <v>4</v>
      </c>
      <c r="R658">
        <v>1</v>
      </c>
      <c r="S658">
        <v>1</v>
      </c>
      <c r="T658">
        <v>2</v>
      </c>
      <c r="U658">
        <v>4</v>
      </c>
      <c r="V658">
        <v>2</v>
      </c>
      <c r="W658">
        <v>2</v>
      </c>
      <c r="X658">
        <v>4</v>
      </c>
      <c r="Y658">
        <v>6</v>
      </c>
    </row>
    <row r="659" spans="1:25" hidden="1" x14ac:dyDescent="0.3">
      <c r="A659" s="1" t="s">
        <v>501</v>
      </c>
      <c r="B659" s="1" t="s">
        <v>513</v>
      </c>
      <c r="C659">
        <v>20</v>
      </c>
      <c r="D659">
        <v>1</v>
      </c>
      <c r="E659">
        <v>0</v>
      </c>
      <c r="F659">
        <v>1</v>
      </c>
      <c r="G659" s="1" t="s">
        <v>469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5</v>
      </c>
      <c r="S659">
        <v>3</v>
      </c>
      <c r="T659">
        <v>8</v>
      </c>
      <c r="U659">
        <v>5</v>
      </c>
      <c r="V659">
        <v>7</v>
      </c>
      <c r="W659">
        <v>7</v>
      </c>
      <c r="X659">
        <v>5</v>
      </c>
      <c r="Y659">
        <v>12</v>
      </c>
    </row>
    <row r="660" spans="1:25" hidden="1" x14ac:dyDescent="0.3">
      <c r="A660" s="1" t="s">
        <v>500</v>
      </c>
      <c r="B660" s="1" t="s">
        <v>499</v>
      </c>
      <c r="C660">
        <v>20</v>
      </c>
      <c r="D660">
        <v>3</v>
      </c>
      <c r="E660">
        <v>0</v>
      </c>
      <c r="F660">
        <v>3</v>
      </c>
      <c r="G660" s="1" t="s">
        <v>469</v>
      </c>
      <c r="H660">
        <v>2</v>
      </c>
      <c r="I660">
        <v>0</v>
      </c>
      <c r="J660">
        <v>0</v>
      </c>
      <c r="K660">
        <v>2</v>
      </c>
      <c r="L660">
        <v>2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2</v>
      </c>
      <c r="T660">
        <v>2</v>
      </c>
      <c r="U660">
        <v>1</v>
      </c>
      <c r="V660">
        <v>0</v>
      </c>
      <c r="W660">
        <v>0</v>
      </c>
      <c r="X660">
        <v>1</v>
      </c>
      <c r="Y660">
        <v>1</v>
      </c>
    </row>
    <row r="661" spans="1:25" hidden="1" x14ac:dyDescent="0.3">
      <c r="A661" s="1" t="s">
        <v>504</v>
      </c>
      <c r="B661" s="1" t="s">
        <v>503</v>
      </c>
      <c r="C661">
        <v>20</v>
      </c>
      <c r="D661">
        <v>1</v>
      </c>
      <c r="E661">
        <v>1</v>
      </c>
      <c r="F661">
        <v>2</v>
      </c>
      <c r="G661" s="1" t="s">
        <v>468</v>
      </c>
      <c r="H661">
        <v>1</v>
      </c>
      <c r="I661">
        <v>1</v>
      </c>
      <c r="J661">
        <v>1</v>
      </c>
      <c r="K661">
        <v>1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2</v>
      </c>
      <c r="U661">
        <v>3</v>
      </c>
      <c r="V661">
        <v>7</v>
      </c>
      <c r="W661">
        <v>7</v>
      </c>
      <c r="X661">
        <v>3</v>
      </c>
      <c r="Y661">
        <v>10</v>
      </c>
    </row>
    <row r="662" spans="1:25" hidden="1" x14ac:dyDescent="0.3">
      <c r="A662" s="1" t="s">
        <v>512</v>
      </c>
      <c r="B662" s="1" t="s">
        <v>508</v>
      </c>
      <c r="C662">
        <v>20</v>
      </c>
      <c r="D662">
        <v>2</v>
      </c>
      <c r="E662">
        <v>0</v>
      </c>
      <c r="F662">
        <v>2</v>
      </c>
      <c r="G662" s="1" t="s">
        <v>469</v>
      </c>
      <c r="H662">
        <v>1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3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8</v>
      </c>
    </row>
    <row r="663" spans="1:25" hidden="1" x14ac:dyDescent="0.3">
      <c r="A663" s="1" t="s">
        <v>505</v>
      </c>
      <c r="B663" s="1" t="s">
        <v>509</v>
      </c>
      <c r="C663">
        <v>21</v>
      </c>
      <c r="D663">
        <v>2</v>
      </c>
      <c r="E663">
        <v>0</v>
      </c>
      <c r="F663">
        <v>2</v>
      </c>
      <c r="G663" s="1" t="s">
        <v>469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0</v>
      </c>
      <c r="O663">
        <v>0</v>
      </c>
      <c r="P663">
        <v>2</v>
      </c>
      <c r="Q663">
        <v>2</v>
      </c>
      <c r="R663">
        <v>0</v>
      </c>
      <c r="S663">
        <v>1</v>
      </c>
      <c r="T663">
        <v>1</v>
      </c>
      <c r="U663">
        <v>8</v>
      </c>
      <c r="V663">
        <v>1</v>
      </c>
      <c r="W663">
        <v>1</v>
      </c>
      <c r="X663">
        <v>8</v>
      </c>
      <c r="Y663">
        <v>9</v>
      </c>
    </row>
    <row r="664" spans="1:25" hidden="1" x14ac:dyDescent="0.3">
      <c r="A664" s="1" t="s">
        <v>507</v>
      </c>
      <c r="B664" s="1" t="s">
        <v>512</v>
      </c>
      <c r="C664">
        <v>21</v>
      </c>
      <c r="D664">
        <v>2</v>
      </c>
      <c r="E664">
        <v>2</v>
      </c>
      <c r="F664">
        <v>4</v>
      </c>
      <c r="G664" s="1" t="s">
        <v>468</v>
      </c>
      <c r="H664">
        <v>1</v>
      </c>
      <c r="I664">
        <v>1</v>
      </c>
      <c r="J664">
        <v>1</v>
      </c>
      <c r="K664">
        <v>1</v>
      </c>
      <c r="L664">
        <v>2</v>
      </c>
      <c r="M664">
        <v>1</v>
      </c>
      <c r="N664">
        <v>1</v>
      </c>
      <c r="O664">
        <v>1</v>
      </c>
      <c r="P664">
        <v>1</v>
      </c>
      <c r="Q664">
        <v>2</v>
      </c>
      <c r="R664">
        <v>3</v>
      </c>
      <c r="S664">
        <v>1</v>
      </c>
      <c r="T664">
        <v>4</v>
      </c>
      <c r="U664">
        <v>2</v>
      </c>
      <c r="V664">
        <v>1</v>
      </c>
      <c r="W664">
        <v>1</v>
      </c>
      <c r="X664">
        <v>2</v>
      </c>
      <c r="Y664">
        <v>3</v>
      </c>
    </row>
    <row r="665" spans="1:25" hidden="1" x14ac:dyDescent="0.3">
      <c r="A665" s="1" t="s">
        <v>506</v>
      </c>
      <c r="B665" s="1" t="s">
        <v>511</v>
      </c>
      <c r="C665">
        <v>21</v>
      </c>
      <c r="D665">
        <v>1</v>
      </c>
      <c r="E665">
        <v>3</v>
      </c>
      <c r="F665">
        <v>4</v>
      </c>
      <c r="G665" s="1" t="s">
        <v>468</v>
      </c>
      <c r="H665">
        <v>1</v>
      </c>
      <c r="I665">
        <v>1</v>
      </c>
      <c r="J665">
        <v>1</v>
      </c>
      <c r="K665">
        <v>1</v>
      </c>
      <c r="L665">
        <v>2</v>
      </c>
      <c r="M665">
        <v>0</v>
      </c>
      <c r="N665">
        <v>2</v>
      </c>
      <c r="O665">
        <v>2</v>
      </c>
      <c r="P665">
        <v>0</v>
      </c>
      <c r="Q665">
        <v>2</v>
      </c>
      <c r="R665">
        <v>0</v>
      </c>
      <c r="S665">
        <v>3</v>
      </c>
      <c r="T665">
        <v>3</v>
      </c>
      <c r="U665">
        <v>6</v>
      </c>
      <c r="V665">
        <v>5</v>
      </c>
      <c r="W665">
        <v>5</v>
      </c>
      <c r="X665">
        <v>6</v>
      </c>
      <c r="Y665">
        <v>11</v>
      </c>
    </row>
    <row r="666" spans="1:25" hidden="1" x14ac:dyDescent="0.3">
      <c r="A666" s="1" t="s">
        <v>502</v>
      </c>
      <c r="B666" s="1" t="s">
        <v>504</v>
      </c>
      <c r="C666">
        <v>21</v>
      </c>
      <c r="D666">
        <v>2</v>
      </c>
      <c r="E666">
        <v>2</v>
      </c>
      <c r="F666">
        <v>4</v>
      </c>
      <c r="G666" s="1" t="s">
        <v>468</v>
      </c>
      <c r="H666">
        <v>2</v>
      </c>
      <c r="I666">
        <v>1</v>
      </c>
      <c r="J666">
        <v>1</v>
      </c>
      <c r="K666">
        <v>2</v>
      </c>
      <c r="L666">
        <v>3</v>
      </c>
      <c r="M666">
        <v>0</v>
      </c>
      <c r="N666">
        <v>1</v>
      </c>
      <c r="O666">
        <v>1</v>
      </c>
      <c r="P666">
        <v>0</v>
      </c>
      <c r="Q666">
        <v>1</v>
      </c>
      <c r="R666">
        <v>2</v>
      </c>
      <c r="S666">
        <v>4</v>
      </c>
      <c r="T666">
        <v>6</v>
      </c>
      <c r="U666">
        <v>9</v>
      </c>
      <c r="V666">
        <v>2</v>
      </c>
      <c r="W666">
        <v>2</v>
      </c>
      <c r="X666">
        <v>9</v>
      </c>
      <c r="Y666">
        <v>11</v>
      </c>
    </row>
    <row r="667" spans="1:25" hidden="1" x14ac:dyDescent="0.3">
      <c r="A667" s="1" t="s">
        <v>513</v>
      </c>
      <c r="B667" s="1" t="s">
        <v>510</v>
      </c>
      <c r="C667">
        <v>21</v>
      </c>
      <c r="D667">
        <v>2</v>
      </c>
      <c r="E667">
        <v>0</v>
      </c>
      <c r="F667">
        <v>2</v>
      </c>
      <c r="G667" s="1" t="s">
        <v>469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</v>
      </c>
      <c r="N667">
        <v>0</v>
      </c>
      <c r="O667">
        <v>0</v>
      </c>
      <c r="P667">
        <v>2</v>
      </c>
      <c r="Q667">
        <v>2</v>
      </c>
      <c r="R667">
        <v>4</v>
      </c>
      <c r="S667">
        <v>2</v>
      </c>
      <c r="T667">
        <v>6</v>
      </c>
      <c r="U667">
        <v>8</v>
      </c>
      <c r="V667">
        <v>6</v>
      </c>
      <c r="W667">
        <v>6</v>
      </c>
      <c r="X667">
        <v>8</v>
      </c>
      <c r="Y667">
        <v>14</v>
      </c>
    </row>
    <row r="668" spans="1:25" hidden="1" x14ac:dyDescent="0.3">
      <c r="A668" s="1" t="s">
        <v>498</v>
      </c>
      <c r="B668" s="1" t="s">
        <v>500</v>
      </c>
      <c r="C668">
        <v>21</v>
      </c>
      <c r="D668">
        <v>0</v>
      </c>
      <c r="E668">
        <v>3</v>
      </c>
      <c r="F668">
        <v>3</v>
      </c>
      <c r="G668" s="1" t="s">
        <v>469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</v>
      </c>
      <c r="O668">
        <v>3</v>
      </c>
      <c r="P668">
        <v>0</v>
      </c>
      <c r="Q668">
        <v>3</v>
      </c>
      <c r="R668">
        <v>1</v>
      </c>
      <c r="S668">
        <v>1</v>
      </c>
      <c r="T668">
        <v>2</v>
      </c>
      <c r="U668">
        <v>4</v>
      </c>
      <c r="V668">
        <v>3</v>
      </c>
      <c r="W668">
        <v>3</v>
      </c>
      <c r="X668">
        <v>4</v>
      </c>
      <c r="Y668">
        <v>7</v>
      </c>
    </row>
    <row r="669" spans="1:25" hidden="1" x14ac:dyDescent="0.3">
      <c r="A669" s="1" t="s">
        <v>508</v>
      </c>
      <c r="B669" s="1" t="s">
        <v>499</v>
      </c>
      <c r="C669">
        <v>21</v>
      </c>
      <c r="D669">
        <v>1</v>
      </c>
      <c r="E669">
        <v>1</v>
      </c>
      <c r="F669">
        <v>2</v>
      </c>
      <c r="G669" s="1" t="s">
        <v>468</v>
      </c>
      <c r="H669">
        <v>1</v>
      </c>
      <c r="I669">
        <v>1</v>
      </c>
      <c r="J669">
        <v>1</v>
      </c>
      <c r="K669">
        <v>1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2</v>
      </c>
      <c r="T669">
        <v>3</v>
      </c>
      <c r="U669">
        <v>3</v>
      </c>
      <c r="V669">
        <v>5</v>
      </c>
      <c r="W669">
        <v>5</v>
      </c>
      <c r="X669">
        <v>3</v>
      </c>
      <c r="Y669">
        <v>8</v>
      </c>
    </row>
    <row r="670" spans="1:25" hidden="1" x14ac:dyDescent="0.3">
      <c r="A670" s="1" t="s">
        <v>503</v>
      </c>
      <c r="B670" s="1" t="s">
        <v>501</v>
      </c>
      <c r="C670">
        <v>21</v>
      </c>
      <c r="D670">
        <v>0</v>
      </c>
      <c r="E670">
        <v>0</v>
      </c>
      <c r="F670">
        <v>0</v>
      </c>
      <c r="G670" s="1" t="s">
        <v>469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4</v>
      </c>
      <c r="T670">
        <v>7</v>
      </c>
      <c r="U670">
        <v>6</v>
      </c>
      <c r="V670">
        <v>5</v>
      </c>
      <c r="W670">
        <v>5</v>
      </c>
      <c r="X670">
        <v>6</v>
      </c>
      <c r="Y670">
        <v>11</v>
      </c>
    </row>
    <row r="671" spans="1:25" hidden="1" x14ac:dyDescent="0.3">
      <c r="A671" s="1" t="s">
        <v>509</v>
      </c>
      <c r="B671" s="1" t="s">
        <v>498</v>
      </c>
      <c r="C671">
        <v>23</v>
      </c>
      <c r="D671">
        <v>0</v>
      </c>
      <c r="E671">
        <v>3</v>
      </c>
      <c r="F671">
        <v>3</v>
      </c>
      <c r="G671" s="1" t="s">
        <v>469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</v>
      </c>
      <c r="O671">
        <v>3</v>
      </c>
      <c r="P671">
        <v>0</v>
      </c>
      <c r="Q671">
        <v>3</v>
      </c>
      <c r="R671">
        <v>1</v>
      </c>
      <c r="S671">
        <v>1</v>
      </c>
      <c r="T671">
        <v>2</v>
      </c>
      <c r="U671">
        <v>6</v>
      </c>
      <c r="V671">
        <v>9</v>
      </c>
      <c r="W671">
        <v>9</v>
      </c>
      <c r="X671">
        <v>6</v>
      </c>
      <c r="Y671">
        <v>15</v>
      </c>
    </row>
    <row r="672" spans="1:25" hidden="1" x14ac:dyDescent="0.3">
      <c r="A672" s="1" t="s">
        <v>511</v>
      </c>
      <c r="B672" s="1" t="s">
        <v>512</v>
      </c>
      <c r="C672">
        <v>23</v>
      </c>
      <c r="D672">
        <v>2</v>
      </c>
      <c r="E672">
        <v>2</v>
      </c>
      <c r="F672">
        <v>4</v>
      </c>
      <c r="G672" s="1" t="s">
        <v>468</v>
      </c>
      <c r="H672">
        <v>2</v>
      </c>
      <c r="I672">
        <v>2</v>
      </c>
      <c r="J672">
        <v>2</v>
      </c>
      <c r="K672">
        <v>2</v>
      </c>
      <c r="L672">
        <v>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6</v>
      </c>
      <c r="T672">
        <v>8</v>
      </c>
      <c r="U672">
        <v>4</v>
      </c>
      <c r="V672">
        <v>9</v>
      </c>
      <c r="W672">
        <v>9</v>
      </c>
      <c r="X672">
        <v>4</v>
      </c>
      <c r="Y672">
        <v>13</v>
      </c>
    </row>
    <row r="673" spans="1:25" hidden="1" x14ac:dyDescent="0.3">
      <c r="A673" s="1" t="s">
        <v>510</v>
      </c>
      <c r="B673" s="1" t="s">
        <v>499</v>
      </c>
      <c r="C673">
        <v>23</v>
      </c>
      <c r="D673">
        <v>2</v>
      </c>
      <c r="E673">
        <v>1</v>
      </c>
      <c r="F673">
        <v>3</v>
      </c>
      <c r="G673" s="1" t="s">
        <v>468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2</v>
      </c>
      <c r="R673">
        <v>4</v>
      </c>
      <c r="S673">
        <v>6</v>
      </c>
      <c r="T673">
        <v>10</v>
      </c>
      <c r="U673">
        <v>4</v>
      </c>
      <c r="V673">
        <v>9</v>
      </c>
      <c r="W673">
        <v>9</v>
      </c>
      <c r="X673">
        <v>4</v>
      </c>
      <c r="Y673">
        <v>13</v>
      </c>
    </row>
    <row r="674" spans="1:25" hidden="1" x14ac:dyDescent="0.3">
      <c r="A674" s="1" t="s">
        <v>507</v>
      </c>
      <c r="B674" s="1" t="s">
        <v>503</v>
      </c>
      <c r="C674">
        <v>23</v>
      </c>
      <c r="D674">
        <v>2</v>
      </c>
      <c r="E674">
        <v>2</v>
      </c>
      <c r="F674">
        <v>4</v>
      </c>
      <c r="G674" s="1" t="s">
        <v>468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</v>
      </c>
      <c r="N674">
        <v>2</v>
      </c>
      <c r="O674">
        <v>2</v>
      </c>
      <c r="P674">
        <v>2</v>
      </c>
      <c r="Q674">
        <v>4</v>
      </c>
      <c r="R674">
        <v>1</v>
      </c>
      <c r="S674">
        <v>2</v>
      </c>
      <c r="T674">
        <v>3</v>
      </c>
      <c r="U674">
        <v>1</v>
      </c>
      <c r="V674">
        <v>6</v>
      </c>
      <c r="W674">
        <v>6</v>
      </c>
      <c r="X674">
        <v>1</v>
      </c>
      <c r="Y674">
        <v>7</v>
      </c>
    </row>
    <row r="675" spans="1:25" hidden="1" x14ac:dyDescent="0.3">
      <c r="A675" s="1" t="s">
        <v>513</v>
      </c>
      <c r="B675" s="1" t="s">
        <v>504</v>
      </c>
      <c r="C675">
        <v>23</v>
      </c>
      <c r="D675">
        <v>2</v>
      </c>
      <c r="E675">
        <v>1</v>
      </c>
      <c r="F675">
        <v>3</v>
      </c>
      <c r="G675" s="1" t="s">
        <v>468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</v>
      </c>
      <c r="N675">
        <v>1</v>
      </c>
      <c r="O675">
        <v>1</v>
      </c>
      <c r="P675">
        <v>2</v>
      </c>
      <c r="Q675">
        <v>3</v>
      </c>
      <c r="R675">
        <v>2</v>
      </c>
      <c r="S675">
        <v>2</v>
      </c>
      <c r="T675">
        <v>4</v>
      </c>
      <c r="U675">
        <v>5</v>
      </c>
      <c r="V675">
        <v>7</v>
      </c>
      <c r="W675">
        <v>7</v>
      </c>
      <c r="X675">
        <v>5</v>
      </c>
      <c r="Y675">
        <v>12</v>
      </c>
    </row>
    <row r="676" spans="1:25" hidden="1" x14ac:dyDescent="0.3">
      <c r="A676" s="1" t="s">
        <v>504</v>
      </c>
      <c r="B676" s="1" t="s">
        <v>501</v>
      </c>
      <c r="C676">
        <v>11</v>
      </c>
      <c r="D676">
        <v>2</v>
      </c>
      <c r="E676">
        <v>1</v>
      </c>
      <c r="F676">
        <v>3</v>
      </c>
      <c r="G676" s="1" t="s">
        <v>468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2</v>
      </c>
      <c r="R676">
        <v>0</v>
      </c>
      <c r="S676">
        <v>1</v>
      </c>
      <c r="T676">
        <v>1</v>
      </c>
      <c r="U676">
        <v>4</v>
      </c>
      <c r="V676">
        <v>8</v>
      </c>
      <c r="W676">
        <v>8</v>
      </c>
      <c r="X676">
        <v>4</v>
      </c>
      <c r="Y676">
        <v>12</v>
      </c>
    </row>
    <row r="677" spans="1:25" hidden="1" x14ac:dyDescent="0.3">
      <c r="A677" s="1" t="s">
        <v>514</v>
      </c>
      <c r="B677" s="1" t="s">
        <v>515</v>
      </c>
      <c r="C677">
        <v>1</v>
      </c>
      <c r="D677">
        <v>2</v>
      </c>
      <c r="E677">
        <v>1</v>
      </c>
      <c r="F677">
        <v>3</v>
      </c>
      <c r="G677" s="1" t="s">
        <v>468</v>
      </c>
      <c r="H677">
        <v>1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2</v>
      </c>
      <c r="R677">
        <v>0</v>
      </c>
      <c r="S677">
        <v>4</v>
      </c>
      <c r="T677">
        <v>4</v>
      </c>
      <c r="U677">
        <v>3</v>
      </c>
      <c r="V677">
        <v>0</v>
      </c>
      <c r="W677">
        <v>0</v>
      </c>
      <c r="X677">
        <v>3</v>
      </c>
      <c r="Y677">
        <v>3</v>
      </c>
    </row>
    <row r="678" spans="1:25" hidden="1" x14ac:dyDescent="0.3">
      <c r="A678" s="1" t="s">
        <v>516</v>
      </c>
      <c r="B678" s="1" t="s">
        <v>517</v>
      </c>
      <c r="C678">
        <v>1</v>
      </c>
      <c r="D678">
        <v>1</v>
      </c>
      <c r="E678">
        <v>0</v>
      </c>
      <c r="F678">
        <v>1</v>
      </c>
      <c r="G678" s="1" t="s">
        <v>469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1</v>
      </c>
      <c r="R678">
        <v>1</v>
      </c>
      <c r="S678">
        <v>2</v>
      </c>
      <c r="T678">
        <v>3</v>
      </c>
      <c r="U678">
        <v>6</v>
      </c>
      <c r="V678">
        <v>5</v>
      </c>
      <c r="W678">
        <v>5</v>
      </c>
      <c r="X678">
        <v>6</v>
      </c>
      <c r="Y678">
        <v>11</v>
      </c>
    </row>
    <row r="679" spans="1:25" hidden="1" x14ac:dyDescent="0.3">
      <c r="A679" s="1" t="s">
        <v>518</v>
      </c>
      <c r="B679" s="1" t="s">
        <v>519</v>
      </c>
      <c r="C679">
        <v>1</v>
      </c>
      <c r="D679">
        <v>3</v>
      </c>
      <c r="E679">
        <v>0</v>
      </c>
      <c r="F679">
        <v>3</v>
      </c>
      <c r="G679" s="1" t="s">
        <v>469</v>
      </c>
      <c r="H679">
        <v>2</v>
      </c>
      <c r="I679">
        <v>0</v>
      </c>
      <c r="J679">
        <v>0</v>
      </c>
      <c r="K679">
        <v>2</v>
      </c>
      <c r="L679">
        <v>2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1</v>
      </c>
      <c r="T679">
        <v>1</v>
      </c>
      <c r="U679">
        <v>6</v>
      </c>
      <c r="V679">
        <v>1</v>
      </c>
      <c r="W679">
        <v>1</v>
      </c>
      <c r="X679">
        <v>6</v>
      </c>
      <c r="Y679">
        <v>7</v>
      </c>
    </row>
    <row r="680" spans="1:25" hidden="1" x14ac:dyDescent="0.3">
      <c r="A680" s="1" t="s">
        <v>520</v>
      </c>
      <c r="B680" s="1" t="s">
        <v>521</v>
      </c>
      <c r="C680">
        <v>1</v>
      </c>
      <c r="D680">
        <v>2</v>
      </c>
      <c r="E680">
        <v>3</v>
      </c>
      <c r="F680">
        <v>5</v>
      </c>
      <c r="G680" s="1" t="s">
        <v>468</v>
      </c>
      <c r="H680">
        <v>2</v>
      </c>
      <c r="I680">
        <v>1</v>
      </c>
      <c r="J680">
        <v>1</v>
      </c>
      <c r="K680">
        <v>2</v>
      </c>
      <c r="L680">
        <v>3</v>
      </c>
      <c r="M680">
        <v>0</v>
      </c>
      <c r="N680">
        <v>2</v>
      </c>
      <c r="O680">
        <v>2</v>
      </c>
      <c r="P680">
        <v>0</v>
      </c>
      <c r="Q680">
        <v>2</v>
      </c>
      <c r="R680">
        <v>2</v>
      </c>
      <c r="S680">
        <v>2</v>
      </c>
      <c r="T680">
        <v>4</v>
      </c>
      <c r="U680">
        <v>7</v>
      </c>
      <c r="V680">
        <v>2</v>
      </c>
      <c r="W680">
        <v>2</v>
      </c>
      <c r="X680">
        <v>7</v>
      </c>
      <c r="Y680">
        <v>9</v>
      </c>
    </row>
    <row r="681" spans="1:25" hidden="1" x14ac:dyDescent="0.3">
      <c r="A681" s="1" t="s">
        <v>522</v>
      </c>
      <c r="B681" s="1" t="s">
        <v>523</v>
      </c>
      <c r="C681">
        <v>1</v>
      </c>
      <c r="D681">
        <v>0</v>
      </c>
      <c r="E681">
        <v>3</v>
      </c>
      <c r="F681">
        <v>3</v>
      </c>
      <c r="G681" s="1" t="s">
        <v>469</v>
      </c>
      <c r="H681">
        <v>0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2</v>
      </c>
      <c r="O681">
        <v>2</v>
      </c>
      <c r="P681">
        <v>0</v>
      </c>
      <c r="Q681">
        <v>2</v>
      </c>
      <c r="R681">
        <v>2</v>
      </c>
      <c r="S681">
        <v>0</v>
      </c>
      <c r="T681">
        <v>2</v>
      </c>
      <c r="U681">
        <v>4</v>
      </c>
      <c r="V681">
        <v>5</v>
      </c>
      <c r="W681">
        <v>5</v>
      </c>
      <c r="X681">
        <v>4</v>
      </c>
      <c r="Y681">
        <v>9</v>
      </c>
    </row>
    <row r="682" spans="1:25" hidden="1" x14ac:dyDescent="0.3">
      <c r="A682" s="1" t="s">
        <v>524</v>
      </c>
      <c r="B682" s="1" t="s">
        <v>525</v>
      </c>
      <c r="C682">
        <v>1</v>
      </c>
      <c r="D682">
        <v>1</v>
      </c>
      <c r="E682">
        <v>1</v>
      </c>
      <c r="F682">
        <v>2</v>
      </c>
      <c r="G682" s="1" t="s">
        <v>468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1</v>
      </c>
      <c r="Q682">
        <v>2</v>
      </c>
      <c r="R682">
        <v>2</v>
      </c>
      <c r="S682">
        <v>3</v>
      </c>
      <c r="T682">
        <v>5</v>
      </c>
      <c r="U682">
        <v>4</v>
      </c>
      <c r="V682">
        <v>4</v>
      </c>
      <c r="W682">
        <v>4</v>
      </c>
      <c r="X682">
        <v>4</v>
      </c>
      <c r="Y682">
        <v>8</v>
      </c>
    </row>
    <row r="683" spans="1:25" hidden="1" x14ac:dyDescent="0.3">
      <c r="A683" s="1" t="s">
        <v>526</v>
      </c>
      <c r="B683" s="1" t="s">
        <v>527</v>
      </c>
      <c r="C683">
        <v>1</v>
      </c>
      <c r="D683">
        <v>2</v>
      </c>
      <c r="E683">
        <v>0</v>
      </c>
      <c r="F683">
        <v>2</v>
      </c>
      <c r="G683" s="1" t="s">
        <v>469</v>
      </c>
      <c r="H683">
        <v>1</v>
      </c>
      <c r="I683">
        <v>0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1</v>
      </c>
      <c r="Q683">
        <v>1</v>
      </c>
      <c r="R683">
        <v>1</v>
      </c>
      <c r="S683">
        <v>2</v>
      </c>
      <c r="T683">
        <v>3</v>
      </c>
      <c r="U683">
        <v>1</v>
      </c>
      <c r="V683">
        <v>9</v>
      </c>
      <c r="W683">
        <v>9</v>
      </c>
      <c r="X683">
        <v>1</v>
      </c>
      <c r="Y683">
        <v>10</v>
      </c>
    </row>
    <row r="684" spans="1:25" hidden="1" x14ac:dyDescent="0.3">
      <c r="A684" s="1" t="s">
        <v>521</v>
      </c>
      <c r="B684" s="1" t="s">
        <v>525</v>
      </c>
      <c r="C684">
        <v>2</v>
      </c>
      <c r="D684">
        <v>2</v>
      </c>
      <c r="E684">
        <v>1</v>
      </c>
      <c r="F684">
        <v>3</v>
      </c>
      <c r="G684" s="1" t="s">
        <v>468</v>
      </c>
      <c r="H684">
        <v>1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2</v>
      </c>
      <c r="R684">
        <v>2</v>
      </c>
      <c r="S684">
        <v>2</v>
      </c>
      <c r="T684">
        <v>4</v>
      </c>
      <c r="U684">
        <v>5</v>
      </c>
      <c r="V684">
        <v>4</v>
      </c>
      <c r="W684">
        <v>4</v>
      </c>
      <c r="X684">
        <v>5</v>
      </c>
      <c r="Y684">
        <v>9</v>
      </c>
    </row>
    <row r="685" spans="1:25" hidden="1" x14ac:dyDescent="0.3">
      <c r="A685" s="1" t="s">
        <v>516</v>
      </c>
      <c r="B685" s="1" t="s">
        <v>523</v>
      </c>
      <c r="C685">
        <v>2</v>
      </c>
      <c r="D685">
        <v>2</v>
      </c>
      <c r="E685">
        <v>1</v>
      </c>
      <c r="F685">
        <v>3</v>
      </c>
      <c r="G685" s="1" t="s">
        <v>468</v>
      </c>
      <c r="H685">
        <v>1</v>
      </c>
      <c r="I685">
        <v>1</v>
      </c>
      <c r="J685">
        <v>1</v>
      </c>
      <c r="K685">
        <v>1</v>
      </c>
      <c r="L685">
        <v>2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2</v>
      </c>
      <c r="S685">
        <v>4</v>
      </c>
      <c r="T685">
        <v>6</v>
      </c>
      <c r="U685">
        <v>5</v>
      </c>
      <c r="V685">
        <v>9</v>
      </c>
      <c r="W685">
        <v>9</v>
      </c>
      <c r="X685">
        <v>5</v>
      </c>
      <c r="Y685">
        <v>14</v>
      </c>
    </row>
    <row r="686" spans="1:25" hidden="1" x14ac:dyDescent="0.3">
      <c r="A686" s="1" t="s">
        <v>527</v>
      </c>
      <c r="B686" s="1" t="s">
        <v>514</v>
      </c>
      <c r="C686">
        <v>2</v>
      </c>
      <c r="D686">
        <v>1</v>
      </c>
      <c r="E686">
        <v>1</v>
      </c>
      <c r="F686">
        <v>2</v>
      </c>
      <c r="G686" s="1" t="s">
        <v>468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1</v>
      </c>
      <c r="Q686">
        <v>2</v>
      </c>
      <c r="R686">
        <v>3</v>
      </c>
      <c r="S686">
        <v>2</v>
      </c>
      <c r="T686">
        <v>5</v>
      </c>
      <c r="U686">
        <v>8</v>
      </c>
      <c r="V686">
        <v>3</v>
      </c>
      <c r="W686">
        <v>3</v>
      </c>
      <c r="X686">
        <v>8</v>
      </c>
      <c r="Y686">
        <v>11</v>
      </c>
    </row>
    <row r="687" spans="1:25" hidden="1" x14ac:dyDescent="0.3">
      <c r="A687" s="1" t="s">
        <v>515</v>
      </c>
      <c r="B687" s="1" t="s">
        <v>518</v>
      </c>
      <c r="C687">
        <v>2</v>
      </c>
      <c r="D687">
        <v>2</v>
      </c>
      <c r="E687">
        <v>2</v>
      </c>
      <c r="F687">
        <v>4</v>
      </c>
      <c r="G687" s="1" t="s">
        <v>468</v>
      </c>
      <c r="H687">
        <v>1</v>
      </c>
      <c r="I687">
        <v>1</v>
      </c>
      <c r="J687">
        <v>1</v>
      </c>
      <c r="K687">
        <v>1</v>
      </c>
      <c r="L687">
        <v>2</v>
      </c>
      <c r="M687">
        <v>1</v>
      </c>
      <c r="N687">
        <v>1</v>
      </c>
      <c r="O687">
        <v>1</v>
      </c>
      <c r="P687">
        <v>1</v>
      </c>
      <c r="Q687">
        <v>2</v>
      </c>
      <c r="R687">
        <v>2</v>
      </c>
      <c r="S687">
        <v>2</v>
      </c>
      <c r="T687">
        <v>4</v>
      </c>
      <c r="U687">
        <v>2</v>
      </c>
      <c r="V687">
        <v>6</v>
      </c>
      <c r="W687">
        <v>6</v>
      </c>
      <c r="X687">
        <v>2</v>
      </c>
      <c r="Y687">
        <v>8</v>
      </c>
    </row>
    <row r="688" spans="1:25" hidden="1" x14ac:dyDescent="0.3">
      <c r="A688" s="1" t="s">
        <v>520</v>
      </c>
      <c r="B688" s="1" t="s">
        <v>526</v>
      </c>
      <c r="C688">
        <v>2</v>
      </c>
      <c r="D688">
        <v>4</v>
      </c>
      <c r="E688">
        <v>1</v>
      </c>
      <c r="F688">
        <v>5</v>
      </c>
      <c r="G688" s="1" t="s">
        <v>468</v>
      </c>
      <c r="H688">
        <v>1</v>
      </c>
      <c r="I688">
        <v>1</v>
      </c>
      <c r="J688">
        <v>1</v>
      </c>
      <c r="K688">
        <v>1</v>
      </c>
      <c r="L688">
        <v>2</v>
      </c>
      <c r="M688">
        <v>3</v>
      </c>
      <c r="N688">
        <v>0</v>
      </c>
      <c r="O688">
        <v>0</v>
      </c>
      <c r="P688">
        <v>3</v>
      </c>
      <c r="Q688">
        <v>3</v>
      </c>
      <c r="R688">
        <v>4</v>
      </c>
      <c r="S688">
        <v>4</v>
      </c>
      <c r="T688">
        <v>8</v>
      </c>
      <c r="U688">
        <v>5</v>
      </c>
      <c r="V688">
        <v>1</v>
      </c>
      <c r="W688">
        <v>1</v>
      </c>
      <c r="X688">
        <v>5</v>
      </c>
      <c r="Y688">
        <v>6</v>
      </c>
    </row>
    <row r="689" spans="1:25" hidden="1" x14ac:dyDescent="0.3">
      <c r="A689" s="1" t="s">
        <v>517</v>
      </c>
      <c r="B689" s="1" t="s">
        <v>524</v>
      </c>
      <c r="C689">
        <v>2</v>
      </c>
      <c r="D689">
        <v>1</v>
      </c>
      <c r="E689">
        <v>1</v>
      </c>
      <c r="F689">
        <v>2</v>
      </c>
      <c r="G689" s="1" t="s">
        <v>468</v>
      </c>
      <c r="H689">
        <v>1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2</v>
      </c>
      <c r="S689">
        <v>3</v>
      </c>
      <c r="T689">
        <v>5</v>
      </c>
      <c r="U689">
        <v>5</v>
      </c>
      <c r="V689">
        <v>3</v>
      </c>
      <c r="W689">
        <v>3</v>
      </c>
      <c r="X689">
        <v>5</v>
      </c>
      <c r="Y689">
        <v>8</v>
      </c>
    </row>
    <row r="690" spans="1:25" hidden="1" x14ac:dyDescent="0.3">
      <c r="A690" s="1" t="s">
        <v>519</v>
      </c>
      <c r="B690" s="1" t="s">
        <v>522</v>
      </c>
      <c r="C690">
        <v>2</v>
      </c>
      <c r="D690">
        <v>0</v>
      </c>
      <c r="E690">
        <v>3</v>
      </c>
      <c r="F690">
        <v>3</v>
      </c>
      <c r="G690" s="1" t="s">
        <v>469</v>
      </c>
      <c r="H690">
        <v>0</v>
      </c>
      <c r="I690">
        <v>2</v>
      </c>
      <c r="J690">
        <v>2</v>
      </c>
      <c r="K690">
        <v>0</v>
      </c>
      <c r="L690">
        <v>2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2</v>
      </c>
      <c r="S690">
        <v>0</v>
      </c>
      <c r="T690">
        <v>2</v>
      </c>
      <c r="U690">
        <v>12</v>
      </c>
      <c r="V690">
        <v>10</v>
      </c>
      <c r="W690">
        <v>10</v>
      </c>
      <c r="X690">
        <v>12</v>
      </c>
      <c r="Y690">
        <v>22</v>
      </c>
    </row>
    <row r="691" spans="1:25" hidden="1" x14ac:dyDescent="0.3">
      <c r="A691" s="1" t="s">
        <v>518</v>
      </c>
      <c r="B691" s="1" t="s">
        <v>520</v>
      </c>
      <c r="C691">
        <v>3</v>
      </c>
      <c r="D691">
        <v>3</v>
      </c>
      <c r="E691">
        <v>2</v>
      </c>
      <c r="F691">
        <v>5</v>
      </c>
      <c r="G691" s="1" t="s">
        <v>468</v>
      </c>
      <c r="H691">
        <v>1</v>
      </c>
      <c r="I691">
        <v>1</v>
      </c>
      <c r="J691">
        <v>1</v>
      </c>
      <c r="K691">
        <v>1</v>
      </c>
      <c r="L691">
        <v>2</v>
      </c>
      <c r="M691">
        <v>2</v>
      </c>
      <c r="N691">
        <v>1</v>
      </c>
      <c r="O691">
        <v>1</v>
      </c>
      <c r="P691">
        <v>2</v>
      </c>
      <c r="Q691">
        <v>3</v>
      </c>
      <c r="R691">
        <v>2</v>
      </c>
      <c r="S691">
        <v>2</v>
      </c>
      <c r="T691">
        <v>4</v>
      </c>
      <c r="U691">
        <v>3</v>
      </c>
      <c r="V691">
        <v>1</v>
      </c>
      <c r="W691">
        <v>1</v>
      </c>
      <c r="X691">
        <v>3</v>
      </c>
      <c r="Y691">
        <v>4</v>
      </c>
    </row>
    <row r="692" spans="1:25" hidden="1" x14ac:dyDescent="0.3">
      <c r="A692" s="1" t="s">
        <v>527</v>
      </c>
      <c r="B692" s="1" t="s">
        <v>519</v>
      </c>
      <c r="C692">
        <v>3</v>
      </c>
      <c r="D692">
        <v>3</v>
      </c>
      <c r="E692">
        <v>1</v>
      </c>
      <c r="F692">
        <v>4</v>
      </c>
      <c r="G692" s="1" t="s">
        <v>468</v>
      </c>
      <c r="H692">
        <v>3</v>
      </c>
      <c r="I692">
        <v>0</v>
      </c>
      <c r="J692">
        <v>0</v>
      </c>
      <c r="K692">
        <v>3</v>
      </c>
      <c r="L692">
        <v>3</v>
      </c>
      <c r="M692">
        <v>0</v>
      </c>
      <c r="N692">
        <v>1</v>
      </c>
      <c r="O692">
        <v>1</v>
      </c>
      <c r="P692">
        <v>0</v>
      </c>
      <c r="Q692">
        <v>1</v>
      </c>
      <c r="R692">
        <v>1</v>
      </c>
      <c r="S692">
        <v>2</v>
      </c>
      <c r="T692">
        <v>3</v>
      </c>
      <c r="U692">
        <v>3</v>
      </c>
      <c r="V692">
        <v>7</v>
      </c>
      <c r="W692">
        <v>7</v>
      </c>
      <c r="X692">
        <v>3</v>
      </c>
      <c r="Y692">
        <v>10</v>
      </c>
    </row>
    <row r="693" spans="1:25" hidden="1" x14ac:dyDescent="0.3">
      <c r="A693" s="1" t="s">
        <v>522</v>
      </c>
      <c r="B693" s="1" t="s">
        <v>521</v>
      </c>
      <c r="C693">
        <v>3</v>
      </c>
      <c r="D693">
        <v>0</v>
      </c>
      <c r="E693">
        <v>2</v>
      </c>
      <c r="F693">
        <v>2</v>
      </c>
      <c r="G693" s="1" t="s">
        <v>469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2</v>
      </c>
      <c r="P693">
        <v>0</v>
      </c>
      <c r="Q693">
        <v>2</v>
      </c>
      <c r="R693">
        <v>3</v>
      </c>
      <c r="S693">
        <v>0</v>
      </c>
      <c r="T693">
        <v>3</v>
      </c>
      <c r="U693">
        <v>2</v>
      </c>
      <c r="V693">
        <v>10</v>
      </c>
      <c r="W693">
        <v>10</v>
      </c>
      <c r="X693">
        <v>2</v>
      </c>
      <c r="Y693">
        <v>12</v>
      </c>
    </row>
    <row r="694" spans="1:25" hidden="1" x14ac:dyDescent="0.3">
      <c r="A694" s="1" t="s">
        <v>523</v>
      </c>
      <c r="B694" s="1" t="s">
        <v>517</v>
      </c>
      <c r="C694">
        <v>3</v>
      </c>
      <c r="D694">
        <v>2</v>
      </c>
      <c r="E694">
        <v>0</v>
      </c>
      <c r="F694">
        <v>2</v>
      </c>
      <c r="G694" s="1" t="s">
        <v>469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</v>
      </c>
      <c r="N694">
        <v>0</v>
      </c>
      <c r="O694">
        <v>0</v>
      </c>
      <c r="P694">
        <v>2</v>
      </c>
      <c r="Q694">
        <v>2</v>
      </c>
      <c r="R694">
        <v>2</v>
      </c>
      <c r="S694">
        <v>0</v>
      </c>
      <c r="T694">
        <v>2</v>
      </c>
      <c r="U694">
        <v>8</v>
      </c>
      <c r="V694">
        <v>3</v>
      </c>
      <c r="W694">
        <v>3</v>
      </c>
      <c r="X694">
        <v>8</v>
      </c>
      <c r="Y694">
        <v>11</v>
      </c>
    </row>
    <row r="695" spans="1:25" hidden="1" x14ac:dyDescent="0.3">
      <c r="A695" s="1" t="s">
        <v>525</v>
      </c>
      <c r="B695" s="1" t="s">
        <v>516</v>
      </c>
      <c r="C695">
        <v>3</v>
      </c>
      <c r="D695">
        <v>0</v>
      </c>
      <c r="E695">
        <v>1</v>
      </c>
      <c r="F695">
        <v>1</v>
      </c>
      <c r="G695" s="1" t="s">
        <v>469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1</v>
      </c>
      <c r="R695">
        <v>3</v>
      </c>
      <c r="S695">
        <v>5</v>
      </c>
      <c r="T695">
        <v>8</v>
      </c>
      <c r="U695">
        <v>7</v>
      </c>
      <c r="V695">
        <v>3</v>
      </c>
      <c r="W695">
        <v>3</v>
      </c>
      <c r="X695">
        <v>7</v>
      </c>
      <c r="Y695">
        <v>10</v>
      </c>
    </row>
    <row r="696" spans="1:25" hidden="1" x14ac:dyDescent="0.3">
      <c r="A696" s="1" t="s">
        <v>524</v>
      </c>
      <c r="B696" s="1" t="s">
        <v>515</v>
      </c>
      <c r="C696">
        <v>3</v>
      </c>
      <c r="D696">
        <v>2</v>
      </c>
      <c r="E696">
        <v>2</v>
      </c>
      <c r="F696">
        <v>4</v>
      </c>
      <c r="G696" s="1" t="s">
        <v>468</v>
      </c>
      <c r="H696">
        <v>1</v>
      </c>
      <c r="I696">
        <v>1</v>
      </c>
      <c r="J696">
        <v>1</v>
      </c>
      <c r="K696">
        <v>1</v>
      </c>
      <c r="L696">
        <v>2</v>
      </c>
      <c r="M696">
        <v>1</v>
      </c>
      <c r="N696">
        <v>1</v>
      </c>
      <c r="O696">
        <v>1</v>
      </c>
      <c r="P696">
        <v>1</v>
      </c>
      <c r="Q696">
        <v>2</v>
      </c>
      <c r="R696">
        <v>1</v>
      </c>
      <c r="S696">
        <v>2</v>
      </c>
      <c r="T696">
        <v>3</v>
      </c>
      <c r="U696">
        <v>2</v>
      </c>
      <c r="V696">
        <v>4</v>
      </c>
      <c r="W696">
        <v>4</v>
      </c>
      <c r="X696">
        <v>2</v>
      </c>
      <c r="Y696">
        <v>6</v>
      </c>
    </row>
    <row r="697" spans="1:25" hidden="1" x14ac:dyDescent="0.3">
      <c r="A697" s="1" t="s">
        <v>526</v>
      </c>
      <c r="B697" s="1" t="s">
        <v>514</v>
      </c>
      <c r="C697">
        <v>3</v>
      </c>
      <c r="D697">
        <v>0</v>
      </c>
      <c r="E697">
        <v>3</v>
      </c>
      <c r="F697">
        <v>3</v>
      </c>
      <c r="G697" s="1" t="s">
        <v>469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</v>
      </c>
      <c r="O697">
        <v>3</v>
      </c>
      <c r="P697">
        <v>0</v>
      </c>
      <c r="Q697">
        <v>3</v>
      </c>
      <c r="R697">
        <v>2</v>
      </c>
      <c r="S697">
        <v>2</v>
      </c>
      <c r="T697">
        <v>4</v>
      </c>
      <c r="U697">
        <v>5</v>
      </c>
      <c r="V697">
        <v>3</v>
      </c>
      <c r="W697">
        <v>3</v>
      </c>
      <c r="X697">
        <v>5</v>
      </c>
      <c r="Y697">
        <v>8</v>
      </c>
    </row>
    <row r="698" spans="1:25" hidden="1" x14ac:dyDescent="0.3">
      <c r="A698" s="1" t="s">
        <v>514</v>
      </c>
      <c r="B698" s="1" t="s">
        <v>521</v>
      </c>
      <c r="C698">
        <v>4</v>
      </c>
      <c r="D698">
        <v>1</v>
      </c>
      <c r="E698">
        <v>2</v>
      </c>
      <c r="F698">
        <v>3</v>
      </c>
      <c r="G698" s="1" t="s">
        <v>468</v>
      </c>
      <c r="H698">
        <v>0</v>
      </c>
      <c r="I698">
        <v>1</v>
      </c>
      <c r="J698">
        <v>1</v>
      </c>
      <c r="K698">
        <v>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2</v>
      </c>
      <c r="R698">
        <v>4</v>
      </c>
      <c r="S698">
        <v>3</v>
      </c>
      <c r="T698">
        <v>7</v>
      </c>
      <c r="U698">
        <v>4</v>
      </c>
      <c r="V698">
        <v>3</v>
      </c>
      <c r="W698">
        <v>3</v>
      </c>
      <c r="X698">
        <v>4</v>
      </c>
      <c r="Y698">
        <v>7</v>
      </c>
    </row>
    <row r="699" spans="1:25" hidden="1" x14ac:dyDescent="0.3">
      <c r="A699" s="1" t="s">
        <v>516</v>
      </c>
      <c r="B699" s="1" t="s">
        <v>527</v>
      </c>
      <c r="C699">
        <v>4</v>
      </c>
      <c r="D699">
        <v>1</v>
      </c>
      <c r="E699">
        <v>0</v>
      </c>
      <c r="F699">
        <v>1</v>
      </c>
      <c r="G699" s="1" t="s">
        <v>469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3</v>
      </c>
      <c r="S699">
        <v>1</v>
      </c>
      <c r="T699">
        <v>4</v>
      </c>
      <c r="U699">
        <v>4</v>
      </c>
      <c r="V699">
        <v>7</v>
      </c>
      <c r="W699">
        <v>7</v>
      </c>
      <c r="X699">
        <v>4</v>
      </c>
      <c r="Y699">
        <v>11</v>
      </c>
    </row>
    <row r="700" spans="1:25" hidden="1" x14ac:dyDescent="0.3">
      <c r="A700" s="1" t="s">
        <v>518</v>
      </c>
      <c r="B700" s="1" t="s">
        <v>522</v>
      </c>
      <c r="C700">
        <v>4</v>
      </c>
      <c r="D700">
        <v>1</v>
      </c>
      <c r="E700">
        <v>2</v>
      </c>
      <c r="F700">
        <v>3</v>
      </c>
      <c r="G700" s="1" t="s">
        <v>468</v>
      </c>
      <c r="H700">
        <v>1</v>
      </c>
      <c r="I700">
        <v>1</v>
      </c>
      <c r="J700">
        <v>1</v>
      </c>
      <c r="K700">
        <v>1</v>
      </c>
      <c r="L700">
        <v>2</v>
      </c>
      <c r="M700">
        <v>0</v>
      </c>
      <c r="N700">
        <v>1</v>
      </c>
      <c r="O700">
        <v>1</v>
      </c>
      <c r="P700">
        <v>0</v>
      </c>
      <c r="Q700">
        <v>1</v>
      </c>
      <c r="R700">
        <v>3</v>
      </c>
      <c r="S700">
        <v>3</v>
      </c>
      <c r="T700">
        <v>6</v>
      </c>
      <c r="U700">
        <v>9</v>
      </c>
      <c r="V700">
        <v>7</v>
      </c>
      <c r="W700">
        <v>7</v>
      </c>
      <c r="X700">
        <v>9</v>
      </c>
      <c r="Y700">
        <v>16</v>
      </c>
    </row>
    <row r="701" spans="1:25" hidden="1" x14ac:dyDescent="0.3">
      <c r="A701" s="1" t="s">
        <v>515</v>
      </c>
      <c r="B701" s="1" t="s">
        <v>523</v>
      </c>
      <c r="C701">
        <v>4</v>
      </c>
      <c r="D701">
        <v>3</v>
      </c>
      <c r="E701">
        <v>1</v>
      </c>
      <c r="F701">
        <v>4</v>
      </c>
      <c r="G701" s="1" t="s">
        <v>468</v>
      </c>
      <c r="H701">
        <v>3</v>
      </c>
      <c r="I701">
        <v>0</v>
      </c>
      <c r="J701">
        <v>0</v>
      </c>
      <c r="K701">
        <v>3</v>
      </c>
      <c r="L701">
        <v>3</v>
      </c>
      <c r="M701">
        <v>0</v>
      </c>
      <c r="N701">
        <v>1</v>
      </c>
      <c r="O701">
        <v>1</v>
      </c>
      <c r="P701">
        <v>0</v>
      </c>
      <c r="Q701">
        <v>1</v>
      </c>
      <c r="R701">
        <v>1</v>
      </c>
      <c r="S701">
        <v>2</v>
      </c>
      <c r="T701">
        <v>3</v>
      </c>
      <c r="U701">
        <v>6</v>
      </c>
      <c r="V701">
        <v>10</v>
      </c>
      <c r="W701">
        <v>10</v>
      </c>
      <c r="X701">
        <v>6</v>
      </c>
      <c r="Y701">
        <v>16</v>
      </c>
    </row>
    <row r="702" spans="1:25" hidden="1" x14ac:dyDescent="0.3">
      <c r="A702" s="1" t="s">
        <v>517</v>
      </c>
      <c r="B702" s="1" t="s">
        <v>520</v>
      </c>
      <c r="C702">
        <v>4</v>
      </c>
      <c r="D702">
        <v>0</v>
      </c>
      <c r="E702">
        <v>1</v>
      </c>
      <c r="F702">
        <v>1</v>
      </c>
      <c r="G702" s="1" t="s">
        <v>469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1</v>
      </c>
      <c r="R702">
        <v>5</v>
      </c>
      <c r="S702">
        <v>4</v>
      </c>
      <c r="T702">
        <v>9</v>
      </c>
      <c r="U702">
        <v>4</v>
      </c>
      <c r="V702">
        <v>2</v>
      </c>
      <c r="W702">
        <v>2</v>
      </c>
      <c r="X702">
        <v>4</v>
      </c>
      <c r="Y702">
        <v>6</v>
      </c>
    </row>
    <row r="703" spans="1:25" hidden="1" x14ac:dyDescent="0.3">
      <c r="A703" s="1" t="s">
        <v>526</v>
      </c>
      <c r="B703" s="1" t="s">
        <v>525</v>
      </c>
      <c r="C703">
        <v>4</v>
      </c>
      <c r="D703">
        <v>2</v>
      </c>
      <c r="E703">
        <v>1</v>
      </c>
      <c r="F703">
        <v>3</v>
      </c>
      <c r="G703" s="1" t="s">
        <v>468</v>
      </c>
      <c r="H703">
        <v>0</v>
      </c>
      <c r="I703">
        <v>1</v>
      </c>
      <c r="J703">
        <v>1</v>
      </c>
      <c r="K703">
        <v>0</v>
      </c>
      <c r="L703">
        <v>1</v>
      </c>
      <c r="M703">
        <v>2</v>
      </c>
      <c r="N703">
        <v>0</v>
      </c>
      <c r="O703">
        <v>0</v>
      </c>
      <c r="P703">
        <v>2</v>
      </c>
      <c r="Q703">
        <v>2</v>
      </c>
      <c r="R703">
        <v>2</v>
      </c>
      <c r="S703">
        <v>2</v>
      </c>
      <c r="T703">
        <v>4</v>
      </c>
      <c r="U703">
        <v>2</v>
      </c>
      <c r="V703">
        <v>6</v>
      </c>
      <c r="W703">
        <v>6</v>
      </c>
      <c r="X703">
        <v>2</v>
      </c>
      <c r="Y703">
        <v>8</v>
      </c>
    </row>
    <row r="704" spans="1:25" hidden="1" x14ac:dyDescent="0.3">
      <c r="A704" s="1" t="s">
        <v>519</v>
      </c>
      <c r="B704" s="1" t="s">
        <v>524</v>
      </c>
      <c r="C704">
        <v>4</v>
      </c>
      <c r="D704">
        <v>2</v>
      </c>
      <c r="E704">
        <v>3</v>
      </c>
      <c r="F704">
        <v>5</v>
      </c>
      <c r="G704" s="1" t="s">
        <v>468</v>
      </c>
      <c r="H704">
        <v>1</v>
      </c>
      <c r="I704">
        <v>1</v>
      </c>
      <c r="J704">
        <v>1</v>
      </c>
      <c r="K704">
        <v>1</v>
      </c>
      <c r="L704">
        <v>2</v>
      </c>
      <c r="M704">
        <v>1</v>
      </c>
      <c r="N704">
        <v>2</v>
      </c>
      <c r="O704">
        <v>2</v>
      </c>
      <c r="P704">
        <v>1</v>
      </c>
      <c r="Q704">
        <v>3</v>
      </c>
      <c r="R704">
        <v>0</v>
      </c>
      <c r="S704">
        <v>3</v>
      </c>
      <c r="T704">
        <v>3</v>
      </c>
      <c r="U704">
        <v>6</v>
      </c>
      <c r="V704">
        <v>4</v>
      </c>
      <c r="W704">
        <v>4</v>
      </c>
      <c r="X704">
        <v>6</v>
      </c>
      <c r="Y704">
        <v>10</v>
      </c>
    </row>
    <row r="705" spans="1:25" hidden="1" x14ac:dyDescent="0.3">
      <c r="A705" s="1" t="s">
        <v>521</v>
      </c>
      <c r="B705" s="1" t="s">
        <v>526</v>
      </c>
      <c r="C705">
        <v>5</v>
      </c>
      <c r="D705">
        <v>2</v>
      </c>
      <c r="E705">
        <v>0</v>
      </c>
      <c r="F705">
        <v>2</v>
      </c>
      <c r="G705" s="1" t="s">
        <v>469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</v>
      </c>
      <c r="N705">
        <v>0</v>
      </c>
      <c r="O705">
        <v>0</v>
      </c>
      <c r="P705">
        <v>2</v>
      </c>
      <c r="Q705">
        <v>2</v>
      </c>
      <c r="R705">
        <v>1</v>
      </c>
      <c r="S705">
        <v>5</v>
      </c>
      <c r="T705">
        <v>6</v>
      </c>
      <c r="U705">
        <v>9</v>
      </c>
      <c r="V705">
        <v>5</v>
      </c>
      <c r="W705">
        <v>5</v>
      </c>
      <c r="X705">
        <v>9</v>
      </c>
      <c r="Y705">
        <v>14</v>
      </c>
    </row>
    <row r="706" spans="1:25" hidden="1" x14ac:dyDescent="0.3">
      <c r="A706" s="1" t="s">
        <v>520</v>
      </c>
      <c r="B706" s="1" t="s">
        <v>515</v>
      </c>
      <c r="C706">
        <v>5</v>
      </c>
      <c r="D706">
        <v>1</v>
      </c>
      <c r="E706">
        <v>0</v>
      </c>
      <c r="F706">
        <v>1</v>
      </c>
      <c r="G706" s="1" t="s">
        <v>469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1</v>
      </c>
      <c r="R706">
        <v>2</v>
      </c>
      <c r="S706">
        <v>1</v>
      </c>
      <c r="T706">
        <v>3</v>
      </c>
      <c r="U706">
        <v>8</v>
      </c>
      <c r="V706">
        <v>3</v>
      </c>
      <c r="W706">
        <v>3</v>
      </c>
      <c r="X706">
        <v>8</v>
      </c>
      <c r="Y706">
        <v>11</v>
      </c>
    </row>
    <row r="707" spans="1:25" hidden="1" x14ac:dyDescent="0.3">
      <c r="A707" s="1" t="s">
        <v>528</v>
      </c>
      <c r="B707" s="1" t="s">
        <v>529</v>
      </c>
      <c r="C707">
        <v>1</v>
      </c>
      <c r="D707">
        <v>3</v>
      </c>
      <c r="E707">
        <v>2</v>
      </c>
      <c r="F707">
        <v>5</v>
      </c>
      <c r="G707" s="1" t="s">
        <v>468</v>
      </c>
      <c r="H707">
        <v>1</v>
      </c>
      <c r="I707">
        <v>1</v>
      </c>
      <c r="J707">
        <v>1</v>
      </c>
      <c r="K707">
        <v>1</v>
      </c>
      <c r="L707">
        <v>2</v>
      </c>
      <c r="M707">
        <v>2</v>
      </c>
      <c r="N707">
        <v>1</v>
      </c>
      <c r="O707">
        <v>1</v>
      </c>
      <c r="P707">
        <v>2</v>
      </c>
      <c r="Q707">
        <v>3</v>
      </c>
      <c r="R707">
        <v>0</v>
      </c>
      <c r="S707">
        <v>2</v>
      </c>
      <c r="T707">
        <v>2</v>
      </c>
      <c r="U707">
        <v>2</v>
      </c>
      <c r="V707">
        <v>4</v>
      </c>
      <c r="W707">
        <v>4</v>
      </c>
      <c r="X707">
        <v>2</v>
      </c>
      <c r="Y707">
        <v>6</v>
      </c>
    </row>
    <row r="708" spans="1:25" hidden="1" x14ac:dyDescent="0.3">
      <c r="A708" s="1" t="s">
        <v>530</v>
      </c>
      <c r="B708" s="1" t="s">
        <v>531</v>
      </c>
      <c r="C708">
        <v>1</v>
      </c>
      <c r="D708">
        <v>2</v>
      </c>
      <c r="E708">
        <v>0</v>
      </c>
      <c r="F708">
        <v>2</v>
      </c>
      <c r="G708" s="1" t="s">
        <v>469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1</v>
      </c>
      <c r="Q708">
        <v>1</v>
      </c>
      <c r="R708">
        <v>2</v>
      </c>
      <c r="S708">
        <v>1</v>
      </c>
      <c r="T708">
        <v>3</v>
      </c>
      <c r="U708">
        <v>8</v>
      </c>
      <c r="V708">
        <v>3</v>
      </c>
      <c r="W708">
        <v>3</v>
      </c>
      <c r="X708">
        <v>8</v>
      </c>
      <c r="Y708">
        <v>11</v>
      </c>
    </row>
    <row r="709" spans="1:25" hidden="1" x14ac:dyDescent="0.3">
      <c r="A709" s="1" t="s">
        <v>532</v>
      </c>
      <c r="B709" s="1" t="s">
        <v>533</v>
      </c>
      <c r="C709">
        <v>1</v>
      </c>
      <c r="D709">
        <v>1</v>
      </c>
      <c r="E709">
        <v>2</v>
      </c>
      <c r="F709">
        <v>3</v>
      </c>
      <c r="G709" s="1" t="s">
        <v>468</v>
      </c>
      <c r="H709">
        <v>1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2</v>
      </c>
      <c r="O709">
        <v>2</v>
      </c>
      <c r="P709">
        <v>0</v>
      </c>
      <c r="Q709">
        <v>2</v>
      </c>
      <c r="R709">
        <v>1</v>
      </c>
      <c r="S709">
        <v>2</v>
      </c>
      <c r="T709">
        <v>3</v>
      </c>
      <c r="U709">
        <v>2</v>
      </c>
      <c r="V709">
        <v>8</v>
      </c>
      <c r="W709">
        <v>8</v>
      </c>
      <c r="X709">
        <v>2</v>
      </c>
      <c r="Y709">
        <v>10</v>
      </c>
    </row>
    <row r="710" spans="1:25" hidden="1" x14ac:dyDescent="0.3">
      <c r="A710" s="1" t="s">
        <v>534</v>
      </c>
      <c r="B710" s="1" t="s">
        <v>535</v>
      </c>
      <c r="C710">
        <v>1</v>
      </c>
      <c r="D710">
        <v>1</v>
      </c>
      <c r="E710">
        <v>1</v>
      </c>
      <c r="F710">
        <v>2</v>
      </c>
      <c r="G710" s="1" t="s">
        <v>468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1</v>
      </c>
      <c r="P710">
        <v>1</v>
      </c>
      <c r="Q710">
        <v>2</v>
      </c>
      <c r="R710">
        <v>1</v>
      </c>
      <c r="S710">
        <v>2</v>
      </c>
      <c r="T710">
        <v>3</v>
      </c>
      <c r="U710">
        <v>7</v>
      </c>
      <c r="V710">
        <v>5</v>
      </c>
      <c r="W710">
        <v>5</v>
      </c>
      <c r="X710">
        <v>7</v>
      </c>
      <c r="Y710">
        <v>12</v>
      </c>
    </row>
    <row r="711" spans="1:25" hidden="1" x14ac:dyDescent="0.3">
      <c r="A711" s="1" t="s">
        <v>536</v>
      </c>
      <c r="B711" s="1" t="s">
        <v>537</v>
      </c>
      <c r="C711">
        <v>1</v>
      </c>
      <c r="D711">
        <v>3</v>
      </c>
      <c r="E711">
        <v>2</v>
      </c>
      <c r="F711">
        <v>5</v>
      </c>
      <c r="G711" s="1" t="s">
        <v>468</v>
      </c>
      <c r="H711">
        <v>2</v>
      </c>
      <c r="I711">
        <v>2</v>
      </c>
      <c r="J711">
        <v>2</v>
      </c>
      <c r="K711">
        <v>2</v>
      </c>
      <c r="L711">
        <v>4</v>
      </c>
      <c r="M711">
        <v>1</v>
      </c>
      <c r="N711">
        <v>0</v>
      </c>
      <c r="O711">
        <v>0</v>
      </c>
      <c r="P711">
        <v>1</v>
      </c>
      <c r="Q711">
        <v>1</v>
      </c>
      <c r="R711">
        <v>2</v>
      </c>
      <c r="S711">
        <v>1</v>
      </c>
      <c r="T711">
        <v>3</v>
      </c>
      <c r="U711">
        <v>7</v>
      </c>
      <c r="V711">
        <v>0</v>
      </c>
      <c r="W711">
        <v>0</v>
      </c>
      <c r="X711">
        <v>7</v>
      </c>
      <c r="Y711">
        <v>7</v>
      </c>
    </row>
    <row r="712" spans="1:25" hidden="1" x14ac:dyDescent="0.3">
      <c r="A712" s="1" t="s">
        <v>538</v>
      </c>
      <c r="B712" s="1" t="s">
        <v>539</v>
      </c>
      <c r="C712">
        <v>1</v>
      </c>
      <c r="D712">
        <v>2</v>
      </c>
      <c r="E712">
        <v>0</v>
      </c>
      <c r="F712">
        <v>2</v>
      </c>
      <c r="G712" s="1" t="s">
        <v>469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2</v>
      </c>
      <c r="S712">
        <v>1</v>
      </c>
      <c r="T712">
        <v>3</v>
      </c>
      <c r="U712">
        <v>4</v>
      </c>
      <c r="V712">
        <v>5</v>
      </c>
      <c r="W712">
        <v>5</v>
      </c>
      <c r="X712">
        <v>4</v>
      </c>
      <c r="Y712">
        <v>9</v>
      </c>
    </row>
    <row r="713" spans="1:25" hidden="1" x14ac:dyDescent="0.3">
      <c r="A713" s="1" t="s">
        <v>540</v>
      </c>
      <c r="B713" s="1" t="s">
        <v>541</v>
      </c>
      <c r="C713">
        <v>1</v>
      </c>
      <c r="D713">
        <v>2</v>
      </c>
      <c r="E713">
        <v>0</v>
      </c>
      <c r="F713">
        <v>2</v>
      </c>
      <c r="G713" s="1" t="s">
        <v>469</v>
      </c>
      <c r="H713">
        <v>1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1</v>
      </c>
      <c r="Q713">
        <v>1</v>
      </c>
      <c r="R713">
        <v>3</v>
      </c>
      <c r="S713">
        <v>2</v>
      </c>
      <c r="T713">
        <v>5</v>
      </c>
      <c r="U713">
        <v>6</v>
      </c>
      <c r="V713">
        <v>7</v>
      </c>
      <c r="W713">
        <v>7</v>
      </c>
      <c r="X713">
        <v>6</v>
      </c>
      <c r="Y713">
        <v>13</v>
      </c>
    </row>
    <row r="714" spans="1:25" hidden="1" x14ac:dyDescent="0.3">
      <c r="A714" s="1" t="s">
        <v>542</v>
      </c>
      <c r="B714" s="1" t="s">
        <v>543</v>
      </c>
      <c r="C714">
        <v>1</v>
      </c>
      <c r="D714">
        <v>1</v>
      </c>
      <c r="E714">
        <v>1</v>
      </c>
      <c r="F714">
        <v>2</v>
      </c>
      <c r="G714" s="1" t="s">
        <v>468</v>
      </c>
      <c r="H714">
        <v>1</v>
      </c>
      <c r="I714">
        <v>1</v>
      </c>
      <c r="J714">
        <v>1</v>
      </c>
      <c r="K714">
        <v>1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3</v>
      </c>
      <c r="V714">
        <v>10</v>
      </c>
      <c r="W714">
        <v>10</v>
      </c>
      <c r="X714">
        <v>3</v>
      </c>
      <c r="Y714">
        <v>13</v>
      </c>
    </row>
    <row r="715" spans="1:25" hidden="1" x14ac:dyDescent="0.3">
      <c r="A715" s="1" t="s">
        <v>531</v>
      </c>
      <c r="B715" s="1" t="s">
        <v>540</v>
      </c>
      <c r="C715">
        <v>2</v>
      </c>
      <c r="D715">
        <v>4</v>
      </c>
      <c r="E715">
        <v>5</v>
      </c>
      <c r="F715">
        <v>9</v>
      </c>
      <c r="G715" s="1" t="s">
        <v>468</v>
      </c>
      <c r="H715">
        <v>1</v>
      </c>
      <c r="I715">
        <v>2</v>
      </c>
      <c r="J715">
        <v>2</v>
      </c>
      <c r="K715">
        <v>1</v>
      </c>
      <c r="L715">
        <v>3</v>
      </c>
      <c r="M715">
        <v>3</v>
      </c>
      <c r="N715">
        <v>3</v>
      </c>
      <c r="O715">
        <v>3</v>
      </c>
      <c r="P715">
        <v>3</v>
      </c>
      <c r="Q715">
        <v>6</v>
      </c>
      <c r="R715">
        <v>2</v>
      </c>
      <c r="S715">
        <v>2</v>
      </c>
      <c r="T715">
        <v>4</v>
      </c>
      <c r="U715">
        <v>4</v>
      </c>
      <c r="V715">
        <v>7</v>
      </c>
      <c r="W715">
        <v>7</v>
      </c>
      <c r="X715">
        <v>4</v>
      </c>
      <c r="Y715">
        <v>11</v>
      </c>
    </row>
    <row r="716" spans="1:25" hidden="1" x14ac:dyDescent="0.3">
      <c r="A716" s="1" t="s">
        <v>535</v>
      </c>
      <c r="B716" s="1" t="s">
        <v>542</v>
      </c>
      <c r="C716">
        <v>2</v>
      </c>
      <c r="D716">
        <v>3</v>
      </c>
      <c r="E716">
        <v>0</v>
      </c>
      <c r="F716">
        <v>3</v>
      </c>
      <c r="G716" s="1" t="s">
        <v>469</v>
      </c>
      <c r="H716">
        <v>2</v>
      </c>
      <c r="I716">
        <v>0</v>
      </c>
      <c r="J716">
        <v>0</v>
      </c>
      <c r="K716">
        <v>2</v>
      </c>
      <c r="L716">
        <v>2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1</v>
      </c>
      <c r="T716">
        <v>1</v>
      </c>
      <c r="U716">
        <v>7</v>
      </c>
      <c r="V716">
        <v>3</v>
      </c>
      <c r="W716">
        <v>3</v>
      </c>
      <c r="X716">
        <v>7</v>
      </c>
      <c r="Y716">
        <v>10</v>
      </c>
    </row>
    <row r="717" spans="1:25" hidden="1" x14ac:dyDescent="0.3">
      <c r="A717" s="1" t="s">
        <v>537</v>
      </c>
      <c r="B717" s="1" t="s">
        <v>534</v>
      </c>
      <c r="C717">
        <v>2</v>
      </c>
      <c r="D717">
        <v>1</v>
      </c>
      <c r="E717">
        <v>1</v>
      </c>
      <c r="F717">
        <v>2</v>
      </c>
      <c r="G717" s="1" t="s">
        <v>468</v>
      </c>
      <c r="H717">
        <v>1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1</v>
      </c>
      <c r="S717">
        <v>1</v>
      </c>
      <c r="T717">
        <v>2</v>
      </c>
      <c r="U717">
        <v>7</v>
      </c>
      <c r="V717">
        <v>6</v>
      </c>
      <c r="W717">
        <v>6</v>
      </c>
      <c r="X717">
        <v>7</v>
      </c>
      <c r="Y717">
        <v>13</v>
      </c>
    </row>
    <row r="718" spans="1:25" hidden="1" x14ac:dyDescent="0.3">
      <c r="A718" s="1" t="s">
        <v>539</v>
      </c>
      <c r="B718" s="1" t="s">
        <v>530</v>
      </c>
      <c r="C718">
        <v>2</v>
      </c>
      <c r="D718">
        <v>2</v>
      </c>
      <c r="E718">
        <v>0</v>
      </c>
      <c r="F718">
        <v>2</v>
      </c>
      <c r="G718" s="1" t="s">
        <v>469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3</v>
      </c>
      <c r="T718">
        <v>4</v>
      </c>
      <c r="U718">
        <v>7</v>
      </c>
      <c r="V718">
        <v>5</v>
      </c>
      <c r="W718">
        <v>5</v>
      </c>
      <c r="X718">
        <v>7</v>
      </c>
      <c r="Y718">
        <v>12</v>
      </c>
    </row>
    <row r="719" spans="1:25" hidden="1" x14ac:dyDescent="0.3">
      <c r="A719" s="1" t="s">
        <v>533</v>
      </c>
      <c r="B719" s="1" t="s">
        <v>538</v>
      </c>
      <c r="C719">
        <v>2</v>
      </c>
      <c r="D719">
        <v>0</v>
      </c>
      <c r="E719">
        <v>2</v>
      </c>
      <c r="F719">
        <v>2</v>
      </c>
      <c r="G719" s="1" t="s">
        <v>469</v>
      </c>
      <c r="H719">
        <v>0</v>
      </c>
      <c r="I719">
        <v>1</v>
      </c>
      <c r="J719">
        <v>1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3</v>
      </c>
      <c r="S719">
        <v>3</v>
      </c>
      <c r="T719">
        <v>6</v>
      </c>
      <c r="U719">
        <v>10</v>
      </c>
      <c r="V719">
        <v>4</v>
      </c>
      <c r="W719">
        <v>4</v>
      </c>
      <c r="X719">
        <v>10</v>
      </c>
      <c r="Y719">
        <v>14</v>
      </c>
    </row>
    <row r="720" spans="1:25" hidden="1" x14ac:dyDescent="0.3">
      <c r="A720" s="1" t="s">
        <v>543</v>
      </c>
      <c r="B720" s="1" t="s">
        <v>532</v>
      </c>
      <c r="C720">
        <v>2</v>
      </c>
      <c r="D720">
        <v>2</v>
      </c>
      <c r="E720">
        <v>1</v>
      </c>
      <c r="F720">
        <v>3</v>
      </c>
      <c r="G720" s="1" t="s">
        <v>468</v>
      </c>
      <c r="H720">
        <v>1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2</v>
      </c>
      <c r="R720">
        <v>0</v>
      </c>
      <c r="S720">
        <v>1</v>
      </c>
      <c r="T720">
        <v>1</v>
      </c>
      <c r="U720">
        <v>5</v>
      </c>
      <c r="V720">
        <v>4</v>
      </c>
      <c r="W720">
        <v>4</v>
      </c>
      <c r="X720">
        <v>5</v>
      </c>
      <c r="Y720">
        <v>9</v>
      </c>
    </row>
    <row r="721" spans="1:25" hidden="1" x14ac:dyDescent="0.3">
      <c r="A721" s="1" t="s">
        <v>529</v>
      </c>
      <c r="B721" s="1" t="s">
        <v>536</v>
      </c>
      <c r="C721">
        <v>2</v>
      </c>
      <c r="D721">
        <v>1</v>
      </c>
      <c r="E721">
        <v>1</v>
      </c>
      <c r="F721">
        <v>2</v>
      </c>
      <c r="G721" s="1" t="s">
        <v>468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1</v>
      </c>
      <c r="Q721">
        <v>1</v>
      </c>
      <c r="R721">
        <v>1</v>
      </c>
      <c r="S721">
        <v>4</v>
      </c>
      <c r="T721">
        <v>5</v>
      </c>
      <c r="U721">
        <v>6</v>
      </c>
      <c r="V721">
        <v>0</v>
      </c>
      <c r="W721">
        <v>0</v>
      </c>
      <c r="X721">
        <v>6</v>
      </c>
      <c r="Y721">
        <v>6</v>
      </c>
    </row>
    <row r="722" spans="1:25" hidden="1" x14ac:dyDescent="0.3">
      <c r="A722" s="1" t="s">
        <v>541</v>
      </c>
      <c r="B722" s="1" t="s">
        <v>528</v>
      </c>
      <c r="C722">
        <v>2</v>
      </c>
      <c r="D722">
        <v>1</v>
      </c>
      <c r="E722">
        <v>1</v>
      </c>
      <c r="F722">
        <v>2</v>
      </c>
      <c r="G722" s="1" t="s">
        <v>468</v>
      </c>
      <c r="H722">
        <v>1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2</v>
      </c>
      <c r="T722">
        <v>2</v>
      </c>
      <c r="U722">
        <v>5</v>
      </c>
      <c r="V722">
        <v>4</v>
      </c>
      <c r="W722">
        <v>4</v>
      </c>
      <c r="X722">
        <v>5</v>
      </c>
      <c r="Y722">
        <v>9</v>
      </c>
    </row>
    <row r="723" spans="1:25" hidden="1" x14ac:dyDescent="0.3">
      <c r="A723" s="1" t="s">
        <v>538</v>
      </c>
      <c r="B723" s="1" t="s">
        <v>529</v>
      </c>
      <c r="C723">
        <v>3</v>
      </c>
      <c r="D723">
        <v>2</v>
      </c>
      <c r="E723">
        <v>1</v>
      </c>
      <c r="F723">
        <v>3</v>
      </c>
      <c r="G723" s="1" t="s">
        <v>468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</v>
      </c>
      <c r="N723">
        <v>1</v>
      </c>
      <c r="O723">
        <v>1</v>
      </c>
      <c r="P723">
        <v>2</v>
      </c>
      <c r="Q723">
        <v>3</v>
      </c>
      <c r="R723">
        <v>5</v>
      </c>
      <c r="S723">
        <v>4</v>
      </c>
      <c r="T723">
        <v>9</v>
      </c>
      <c r="U723">
        <v>2</v>
      </c>
      <c r="V723">
        <v>6</v>
      </c>
      <c r="W723">
        <v>6</v>
      </c>
      <c r="X723">
        <v>2</v>
      </c>
      <c r="Y723">
        <v>8</v>
      </c>
    </row>
    <row r="724" spans="1:25" hidden="1" x14ac:dyDescent="0.3">
      <c r="A724" s="1" t="s">
        <v>532</v>
      </c>
      <c r="B724" s="1" t="s">
        <v>537</v>
      </c>
      <c r="C724">
        <v>3</v>
      </c>
      <c r="D724">
        <v>0</v>
      </c>
      <c r="E724">
        <v>2</v>
      </c>
      <c r="F724">
        <v>2</v>
      </c>
      <c r="G724" s="1" t="s">
        <v>469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</v>
      </c>
      <c r="O724">
        <v>2</v>
      </c>
      <c r="P724">
        <v>0</v>
      </c>
      <c r="Q724">
        <v>2</v>
      </c>
      <c r="R724">
        <v>1</v>
      </c>
      <c r="S724">
        <v>1</v>
      </c>
      <c r="T724">
        <v>2</v>
      </c>
      <c r="U724">
        <v>3</v>
      </c>
      <c r="V724">
        <v>7</v>
      </c>
      <c r="W724">
        <v>7</v>
      </c>
      <c r="X724">
        <v>3</v>
      </c>
      <c r="Y724">
        <v>10</v>
      </c>
    </row>
    <row r="725" spans="1:25" hidden="1" x14ac:dyDescent="0.3">
      <c r="A725" s="1" t="s">
        <v>534</v>
      </c>
      <c r="B725" s="1" t="s">
        <v>543</v>
      </c>
      <c r="C725">
        <v>3</v>
      </c>
      <c r="D725">
        <v>1</v>
      </c>
      <c r="E725">
        <v>0</v>
      </c>
      <c r="F725">
        <v>1</v>
      </c>
      <c r="G725" s="1" t="s">
        <v>469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</v>
      </c>
      <c r="S725">
        <v>2</v>
      </c>
      <c r="T725">
        <v>5</v>
      </c>
      <c r="U725">
        <v>5</v>
      </c>
      <c r="V725">
        <v>3</v>
      </c>
      <c r="W725">
        <v>3</v>
      </c>
      <c r="X725">
        <v>5</v>
      </c>
      <c r="Y725">
        <v>8</v>
      </c>
    </row>
    <row r="726" spans="1:25" hidden="1" x14ac:dyDescent="0.3">
      <c r="A726" s="1" t="s">
        <v>528</v>
      </c>
      <c r="B726" s="1" t="s">
        <v>539</v>
      </c>
      <c r="C726">
        <v>3</v>
      </c>
      <c r="D726">
        <v>2</v>
      </c>
      <c r="E726">
        <v>0</v>
      </c>
      <c r="F726">
        <v>2</v>
      </c>
      <c r="G726" s="1" t="s">
        <v>469</v>
      </c>
      <c r="H726">
        <v>1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1</v>
      </c>
      <c r="Q726">
        <v>1</v>
      </c>
      <c r="R726">
        <v>2</v>
      </c>
      <c r="S726">
        <v>2</v>
      </c>
      <c r="T726">
        <v>4</v>
      </c>
      <c r="U726">
        <v>5</v>
      </c>
      <c r="V726">
        <v>8</v>
      </c>
      <c r="W726">
        <v>8</v>
      </c>
      <c r="X726">
        <v>5</v>
      </c>
      <c r="Y726">
        <v>13</v>
      </c>
    </row>
    <row r="727" spans="1:25" hidden="1" x14ac:dyDescent="0.3">
      <c r="A727" s="1" t="s">
        <v>540</v>
      </c>
      <c r="B727" s="1" t="s">
        <v>535</v>
      </c>
      <c r="C727">
        <v>3</v>
      </c>
      <c r="D727">
        <v>3</v>
      </c>
      <c r="E727">
        <v>2</v>
      </c>
      <c r="F727">
        <v>5</v>
      </c>
      <c r="G727" s="1" t="s">
        <v>468</v>
      </c>
      <c r="H727">
        <v>2</v>
      </c>
      <c r="I727">
        <v>0</v>
      </c>
      <c r="J727">
        <v>0</v>
      </c>
      <c r="K727">
        <v>2</v>
      </c>
      <c r="L727">
        <v>2</v>
      </c>
      <c r="M727">
        <v>1</v>
      </c>
      <c r="N727">
        <v>2</v>
      </c>
      <c r="O727">
        <v>2</v>
      </c>
      <c r="P727">
        <v>1</v>
      </c>
      <c r="Q727">
        <v>3</v>
      </c>
      <c r="R727">
        <v>1</v>
      </c>
      <c r="S727">
        <v>2</v>
      </c>
      <c r="T727">
        <v>3</v>
      </c>
      <c r="U727">
        <v>9</v>
      </c>
      <c r="V727">
        <v>5</v>
      </c>
      <c r="W727">
        <v>5</v>
      </c>
      <c r="X727">
        <v>9</v>
      </c>
      <c r="Y727">
        <v>14</v>
      </c>
    </row>
    <row r="728" spans="1:25" hidden="1" x14ac:dyDescent="0.3">
      <c r="A728" s="1" t="s">
        <v>542</v>
      </c>
      <c r="B728" s="1" t="s">
        <v>541</v>
      </c>
      <c r="C728">
        <v>3</v>
      </c>
      <c r="D728">
        <v>3</v>
      </c>
      <c r="E728">
        <v>1</v>
      </c>
      <c r="F728">
        <v>4</v>
      </c>
      <c r="G728" s="1" t="s">
        <v>468</v>
      </c>
      <c r="H728">
        <v>1</v>
      </c>
      <c r="I728">
        <v>1</v>
      </c>
      <c r="J728">
        <v>1</v>
      </c>
      <c r="K728">
        <v>1</v>
      </c>
      <c r="L728">
        <v>2</v>
      </c>
      <c r="M728">
        <v>2</v>
      </c>
      <c r="N728">
        <v>0</v>
      </c>
      <c r="O728">
        <v>0</v>
      </c>
      <c r="P728">
        <v>2</v>
      </c>
      <c r="Q728">
        <v>2</v>
      </c>
      <c r="R728">
        <v>0</v>
      </c>
      <c r="S728">
        <v>2</v>
      </c>
      <c r="T728">
        <v>2</v>
      </c>
      <c r="U728">
        <v>1</v>
      </c>
      <c r="V728">
        <v>7</v>
      </c>
      <c r="W728">
        <v>7</v>
      </c>
      <c r="X728">
        <v>1</v>
      </c>
      <c r="Y728">
        <v>8</v>
      </c>
    </row>
    <row r="729" spans="1:25" hidden="1" x14ac:dyDescent="0.3">
      <c r="A729" s="1" t="s">
        <v>530</v>
      </c>
      <c r="B729" s="1" t="s">
        <v>533</v>
      </c>
      <c r="C729">
        <v>3</v>
      </c>
      <c r="D729">
        <v>4</v>
      </c>
      <c r="E729">
        <v>1</v>
      </c>
      <c r="F729">
        <v>5</v>
      </c>
      <c r="G729" s="1" t="s">
        <v>468</v>
      </c>
      <c r="H729">
        <v>2</v>
      </c>
      <c r="I729">
        <v>0</v>
      </c>
      <c r="J729">
        <v>0</v>
      </c>
      <c r="K729">
        <v>2</v>
      </c>
      <c r="L729">
        <v>2</v>
      </c>
      <c r="M729">
        <v>2</v>
      </c>
      <c r="N729">
        <v>1</v>
      </c>
      <c r="O729">
        <v>1</v>
      </c>
      <c r="P729">
        <v>2</v>
      </c>
      <c r="Q729">
        <v>3</v>
      </c>
      <c r="R729">
        <v>1</v>
      </c>
      <c r="S729">
        <v>0</v>
      </c>
      <c r="T729">
        <v>1</v>
      </c>
      <c r="U729">
        <v>3</v>
      </c>
      <c r="V729">
        <v>4</v>
      </c>
      <c r="W729">
        <v>4</v>
      </c>
      <c r="X729">
        <v>3</v>
      </c>
      <c r="Y729">
        <v>7</v>
      </c>
    </row>
    <row r="730" spans="1:25" hidden="1" x14ac:dyDescent="0.3">
      <c r="A730" s="1" t="s">
        <v>536</v>
      </c>
      <c r="B730" s="1" t="s">
        <v>531</v>
      </c>
      <c r="C730">
        <v>3</v>
      </c>
      <c r="D730">
        <v>2</v>
      </c>
      <c r="E730">
        <v>3</v>
      </c>
      <c r="F730">
        <v>5</v>
      </c>
      <c r="G730" s="1" t="s">
        <v>468</v>
      </c>
      <c r="H730">
        <v>1</v>
      </c>
      <c r="I730">
        <v>3</v>
      </c>
      <c r="J730">
        <v>3</v>
      </c>
      <c r="K730">
        <v>1</v>
      </c>
      <c r="L730">
        <v>4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5</v>
      </c>
      <c r="S730">
        <v>2</v>
      </c>
      <c r="T730">
        <v>7</v>
      </c>
      <c r="U730">
        <v>10</v>
      </c>
      <c r="V730">
        <v>2</v>
      </c>
      <c r="W730">
        <v>2</v>
      </c>
      <c r="X730">
        <v>10</v>
      </c>
      <c r="Y730">
        <v>12</v>
      </c>
    </row>
    <row r="731" spans="1:25" hidden="1" x14ac:dyDescent="0.3">
      <c r="A731" s="1" t="s">
        <v>541</v>
      </c>
      <c r="B731" s="1" t="s">
        <v>536</v>
      </c>
      <c r="C731">
        <v>4</v>
      </c>
      <c r="D731">
        <v>0</v>
      </c>
      <c r="E731">
        <v>0</v>
      </c>
      <c r="F731">
        <v>0</v>
      </c>
      <c r="G731" s="1" t="s">
        <v>469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2</v>
      </c>
      <c r="U731">
        <v>6</v>
      </c>
      <c r="V731">
        <v>3</v>
      </c>
      <c r="W731">
        <v>3</v>
      </c>
      <c r="X731">
        <v>6</v>
      </c>
      <c r="Y731">
        <v>9</v>
      </c>
    </row>
    <row r="732" spans="1:25" hidden="1" x14ac:dyDescent="0.3">
      <c r="A732" s="1" t="s">
        <v>537</v>
      </c>
      <c r="B732" s="1" t="s">
        <v>542</v>
      </c>
      <c r="C732">
        <v>4</v>
      </c>
      <c r="D732">
        <v>3</v>
      </c>
      <c r="E732">
        <v>0</v>
      </c>
      <c r="F732">
        <v>3</v>
      </c>
      <c r="G732" s="1" t="s">
        <v>469</v>
      </c>
      <c r="H732">
        <v>1</v>
      </c>
      <c r="I732">
        <v>0</v>
      </c>
      <c r="J732">
        <v>0</v>
      </c>
      <c r="K732">
        <v>1</v>
      </c>
      <c r="L732">
        <v>1</v>
      </c>
      <c r="M732">
        <v>2</v>
      </c>
      <c r="N732">
        <v>0</v>
      </c>
      <c r="O732">
        <v>0</v>
      </c>
      <c r="P732">
        <v>2</v>
      </c>
      <c r="Q732">
        <v>2</v>
      </c>
      <c r="R732">
        <v>1</v>
      </c>
      <c r="S732">
        <v>4</v>
      </c>
      <c r="T732">
        <v>5</v>
      </c>
      <c r="U732">
        <v>7</v>
      </c>
      <c r="V732">
        <v>3</v>
      </c>
      <c r="W732">
        <v>3</v>
      </c>
      <c r="X732">
        <v>7</v>
      </c>
      <c r="Y732">
        <v>10</v>
      </c>
    </row>
    <row r="733" spans="1:25" hidden="1" x14ac:dyDescent="0.3">
      <c r="A733" s="1" t="s">
        <v>539</v>
      </c>
      <c r="B733" s="1" t="s">
        <v>532</v>
      </c>
      <c r="C733">
        <v>4</v>
      </c>
      <c r="D733">
        <v>0</v>
      </c>
      <c r="E733">
        <v>0</v>
      </c>
      <c r="F733">
        <v>0</v>
      </c>
      <c r="G733" s="1" t="s">
        <v>469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3</v>
      </c>
      <c r="T733">
        <v>5</v>
      </c>
      <c r="U733">
        <v>9</v>
      </c>
      <c r="V733">
        <v>5</v>
      </c>
      <c r="W733">
        <v>5</v>
      </c>
      <c r="X733">
        <v>9</v>
      </c>
      <c r="Y733">
        <v>14</v>
      </c>
    </row>
    <row r="734" spans="1:25" hidden="1" x14ac:dyDescent="0.3">
      <c r="A734" s="1" t="s">
        <v>540</v>
      </c>
      <c r="B734" s="1" t="s">
        <v>534</v>
      </c>
      <c r="C734">
        <v>4</v>
      </c>
      <c r="D734">
        <v>1</v>
      </c>
      <c r="E734">
        <v>1</v>
      </c>
      <c r="F734">
        <v>2</v>
      </c>
      <c r="G734" s="1" t="s">
        <v>468</v>
      </c>
      <c r="H734">
        <v>1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2</v>
      </c>
      <c r="S734">
        <v>1</v>
      </c>
      <c r="T734">
        <v>3</v>
      </c>
      <c r="U734">
        <v>6</v>
      </c>
      <c r="V734">
        <v>11</v>
      </c>
      <c r="W734">
        <v>11</v>
      </c>
      <c r="X734">
        <v>6</v>
      </c>
      <c r="Y734">
        <v>17</v>
      </c>
    </row>
    <row r="735" spans="1:25" hidden="1" x14ac:dyDescent="0.3">
      <c r="A735" s="1" t="s">
        <v>543</v>
      </c>
      <c r="B735" s="1" t="s">
        <v>535</v>
      </c>
      <c r="C735">
        <v>4</v>
      </c>
      <c r="D735">
        <v>0</v>
      </c>
      <c r="E735">
        <v>2</v>
      </c>
      <c r="F735">
        <v>2</v>
      </c>
      <c r="G735" s="1" t="s">
        <v>469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2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5</v>
      </c>
      <c r="V735">
        <v>12</v>
      </c>
      <c r="W735">
        <v>12</v>
      </c>
      <c r="X735">
        <v>5</v>
      </c>
      <c r="Y735">
        <v>17</v>
      </c>
    </row>
    <row r="736" spans="1:25" hidden="1" x14ac:dyDescent="0.3">
      <c r="A736" s="1" t="s">
        <v>531</v>
      </c>
      <c r="B736" s="1" t="s">
        <v>533</v>
      </c>
      <c r="C736">
        <v>4</v>
      </c>
      <c r="D736">
        <v>1</v>
      </c>
      <c r="E736">
        <v>1</v>
      </c>
      <c r="F736">
        <v>2</v>
      </c>
      <c r="G736" s="1" t="s">
        <v>468</v>
      </c>
      <c r="H736">
        <v>1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1</v>
      </c>
      <c r="R736">
        <v>1</v>
      </c>
      <c r="S736">
        <v>1</v>
      </c>
      <c r="T736">
        <v>2</v>
      </c>
      <c r="U736">
        <v>7</v>
      </c>
      <c r="V736">
        <v>5</v>
      </c>
      <c r="W736">
        <v>5</v>
      </c>
      <c r="X736">
        <v>7</v>
      </c>
      <c r="Y736">
        <v>12</v>
      </c>
    </row>
    <row r="737" spans="1:25" hidden="1" x14ac:dyDescent="0.3">
      <c r="A737" s="1" t="s">
        <v>529</v>
      </c>
      <c r="B737" s="1" t="s">
        <v>530</v>
      </c>
      <c r="C737">
        <v>4</v>
      </c>
      <c r="D737">
        <v>1</v>
      </c>
      <c r="E737">
        <v>1</v>
      </c>
      <c r="F737">
        <v>2</v>
      </c>
      <c r="G737" s="1" t="s">
        <v>468</v>
      </c>
      <c r="H737">
        <v>1</v>
      </c>
      <c r="I737">
        <v>1</v>
      </c>
      <c r="J737">
        <v>1</v>
      </c>
      <c r="K737">
        <v>1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2</v>
      </c>
      <c r="U737">
        <v>3</v>
      </c>
      <c r="V737">
        <v>1</v>
      </c>
      <c r="W737">
        <v>1</v>
      </c>
      <c r="X737">
        <v>3</v>
      </c>
      <c r="Y737">
        <v>4</v>
      </c>
    </row>
    <row r="738" spans="1:25" hidden="1" x14ac:dyDescent="0.3">
      <c r="A738" s="1" t="s">
        <v>528</v>
      </c>
      <c r="B738" s="1" t="s">
        <v>538</v>
      </c>
      <c r="C738">
        <v>4</v>
      </c>
      <c r="D738">
        <v>1</v>
      </c>
      <c r="E738">
        <v>0</v>
      </c>
      <c r="F738">
        <v>1</v>
      </c>
      <c r="G738" s="1" t="s">
        <v>469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1</v>
      </c>
      <c r="T738">
        <v>1</v>
      </c>
      <c r="U738">
        <v>6</v>
      </c>
      <c r="V738">
        <v>1</v>
      </c>
      <c r="W738">
        <v>1</v>
      </c>
      <c r="X738">
        <v>6</v>
      </c>
      <c r="Y738">
        <v>7</v>
      </c>
    </row>
    <row r="739" spans="1:25" hidden="1" x14ac:dyDescent="0.3">
      <c r="A739" s="1" t="s">
        <v>534</v>
      </c>
      <c r="B739" s="1" t="s">
        <v>531</v>
      </c>
      <c r="C739">
        <v>5</v>
      </c>
      <c r="D739">
        <v>1</v>
      </c>
      <c r="E739">
        <v>1</v>
      </c>
      <c r="F739">
        <v>2</v>
      </c>
      <c r="G739" s="1" t="s">
        <v>468</v>
      </c>
      <c r="H739">
        <v>0</v>
      </c>
      <c r="I739">
        <v>1</v>
      </c>
      <c r="J739">
        <v>1</v>
      </c>
      <c r="K739">
        <v>0</v>
      </c>
      <c r="L739">
        <v>1</v>
      </c>
      <c r="M739">
        <v>1</v>
      </c>
      <c r="N739">
        <v>0</v>
      </c>
      <c r="O739">
        <v>0</v>
      </c>
      <c r="P739">
        <v>1</v>
      </c>
      <c r="Q739">
        <v>1</v>
      </c>
      <c r="R739">
        <v>3</v>
      </c>
      <c r="S739">
        <v>2</v>
      </c>
      <c r="T739">
        <v>5</v>
      </c>
      <c r="U739">
        <v>6</v>
      </c>
      <c r="V739">
        <v>2</v>
      </c>
      <c r="W739">
        <v>2</v>
      </c>
      <c r="X739">
        <v>6</v>
      </c>
      <c r="Y739">
        <v>8</v>
      </c>
    </row>
    <row r="740" spans="1:25" hidden="1" x14ac:dyDescent="0.3">
      <c r="A740" s="1" t="s">
        <v>533</v>
      </c>
      <c r="B740" s="1" t="s">
        <v>529</v>
      </c>
      <c r="C740">
        <v>5</v>
      </c>
      <c r="D740">
        <v>1</v>
      </c>
      <c r="E740">
        <v>2</v>
      </c>
      <c r="F740">
        <v>3</v>
      </c>
      <c r="G740" s="1" t="s">
        <v>468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2</v>
      </c>
      <c r="O740">
        <v>2</v>
      </c>
      <c r="P740">
        <v>1</v>
      </c>
      <c r="Q740">
        <v>3</v>
      </c>
      <c r="R740">
        <v>1</v>
      </c>
      <c r="S740">
        <v>0</v>
      </c>
      <c r="T740">
        <v>1</v>
      </c>
      <c r="U740">
        <v>2</v>
      </c>
      <c r="V740">
        <v>4</v>
      </c>
      <c r="W740">
        <v>4</v>
      </c>
      <c r="X740">
        <v>2</v>
      </c>
      <c r="Y740">
        <v>6</v>
      </c>
    </row>
    <row r="741" spans="1:25" hidden="1" x14ac:dyDescent="0.3">
      <c r="A741" s="1" t="s">
        <v>532</v>
      </c>
      <c r="B741" s="1" t="s">
        <v>538</v>
      </c>
      <c r="C741">
        <v>5</v>
      </c>
      <c r="D741">
        <v>5</v>
      </c>
      <c r="E741">
        <v>2</v>
      </c>
      <c r="F741">
        <v>7</v>
      </c>
      <c r="G741" s="1" t="s">
        <v>468</v>
      </c>
      <c r="H741">
        <v>1</v>
      </c>
      <c r="I741">
        <v>0</v>
      </c>
      <c r="J741">
        <v>0</v>
      </c>
      <c r="K741">
        <v>1</v>
      </c>
      <c r="L741">
        <v>1</v>
      </c>
      <c r="M741">
        <v>4</v>
      </c>
      <c r="N741">
        <v>2</v>
      </c>
      <c r="O741">
        <v>2</v>
      </c>
      <c r="P741">
        <v>4</v>
      </c>
      <c r="Q741">
        <v>6</v>
      </c>
      <c r="R741">
        <v>3</v>
      </c>
      <c r="S741">
        <v>2</v>
      </c>
      <c r="T741">
        <v>5</v>
      </c>
      <c r="U741">
        <v>1</v>
      </c>
      <c r="V741">
        <v>5</v>
      </c>
      <c r="W741">
        <v>5</v>
      </c>
      <c r="X741">
        <v>1</v>
      </c>
      <c r="Y741">
        <v>6</v>
      </c>
    </row>
    <row r="742" spans="1:25" hidden="1" x14ac:dyDescent="0.3">
      <c r="A742" s="1" t="s">
        <v>536</v>
      </c>
      <c r="B742" s="1" t="s">
        <v>539</v>
      </c>
      <c r="C742">
        <v>5</v>
      </c>
      <c r="D742">
        <v>2</v>
      </c>
      <c r="E742">
        <v>3</v>
      </c>
      <c r="F742">
        <v>5</v>
      </c>
      <c r="G742" s="1" t="s">
        <v>468</v>
      </c>
      <c r="H742">
        <v>0</v>
      </c>
      <c r="I742">
        <v>2</v>
      </c>
      <c r="J742">
        <v>2</v>
      </c>
      <c r="K742">
        <v>0</v>
      </c>
      <c r="L742">
        <v>2</v>
      </c>
      <c r="M742">
        <v>2</v>
      </c>
      <c r="N742">
        <v>1</v>
      </c>
      <c r="O742">
        <v>1</v>
      </c>
      <c r="P742">
        <v>2</v>
      </c>
      <c r="Q742">
        <v>3</v>
      </c>
      <c r="R742">
        <v>0</v>
      </c>
      <c r="S742">
        <v>0</v>
      </c>
      <c r="T742">
        <v>0</v>
      </c>
      <c r="U742">
        <v>9</v>
      </c>
      <c r="V742">
        <v>2</v>
      </c>
      <c r="W742">
        <v>2</v>
      </c>
      <c r="X742">
        <v>9</v>
      </c>
      <c r="Y742">
        <v>11</v>
      </c>
    </row>
    <row r="743" spans="1:25" hidden="1" x14ac:dyDescent="0.3">
      <c r="A743" s="1" t="s">
        <v>542</v>
      </c>
      <c r="B743" s="1" t="s">
        <v>540</v>
      </c>
      <c r="C743">
        <v>5</v>
      </c>
      <c r="D743">
        <v>2</v>
      </c>
      <c r="E743">
        <v>0</v>
      </c>
      <c r="F743">
        <v>2</v>
      </c>
      <c r="G743" s="1" t="s">
        <v>469</v>
      </c>
      <c r="H743">
        <v>2</v>
      </c>
      <c r="I743">
        <v>0</v>
      </c>
      <c r="J743">
        <v>0</v>
      </c>
      <c r="K743">
        <v>2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1</v>
      </c>
      <c r="T743">
        <v>3</v>
      </c>
      <c r="U743">
        <v>1</v>
      </c>
      <c r="V743">
        <v>7</v>
      </c>
      <c r="W743">
        <v>7</v>
      </c>
      <c r="X743">
        <v>1</v>
      </c>
      <c r="Y743">
        <v>8</v>
      </c>
    </row>
    <row r="744" spans="1:25" hidden="1" x14ac:dyDescent="0.3">
      <c r="A744" s="1" t="s">
        <v>543</v>
      </c>
      <c r="B744" s="1" t="s">
        <v>537</v>
      </c>
      <c r="C744">
        <v>5</v>
      </c>
      <c r="D744">
        <v>1</v>
      </c>
      <c r="E744">
        <v>0</v>
      </c>
      <c r="F744">
        <v>1</v>
      </c>
      <c r="G744" s="1" t="s">
        <v>469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10</v>
      </c>
      <c r="W744">
        <v>10</v>
      </c>
      <c r="X744">
        <v>1</v>
      </c>
      <c r="Y744">
        <v>11</v>
      </c>
    </row>
    <row r="745" spans="1:25" hidden="1" x14ac:dyDescent="0.3">
      <c r="A745" s="1" t="s">
        <v>535</v>
      </c>
      <c r="B745" s="1" t="s">
        <v>541</v>
      </c>
      <c r="C745">
        <v>5</v>
      </c>
      <c r="D745">
        <v>3</v>
      </c>
      <c r="E745">
        <v>0</v>
      </c>
      <c r="F745">
        <v>3</v>
      </c>
      <c r="G745" s="1" t="s">
        <v>469</v>
      </c>
      <c r="H745">
        <v>3</v>
      </c>
      <c r="I745">
        <v>0</v>
      </c>
      <c r="J745">
        <v>0</v>
      </c>
      <c r="K745">
        <v>3</v>
      </c>
      <c r="L745">
        <v>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</v>
      </c>
      <c r="S745">
        <v>1</v>
      </c>
      <c r="T745">
        <v>4</v>
      </c>
      <c r="U745">
        <v>3</v>
      </c>
      <c r="V745">
        <v>6</v>
      </c>
      <c r="W745">
        <v>6</v>
      </c>
      <c r="X745">
        <v>3</v>
      </c>
      <c r="Y745">
        <v>9</v>
      </c>
    </row>
    <row r="746" spans="1:25" hidden="1" x14ac:dyDescent="0.3">
      <c r="A746" s="1" t="s">
        <v>530</v>
      </c>
      <c r="B746" s="1" t="s">
        <v>528</v>
      </c>
      <c r="C746">
        <v>5</v>
      </c>
      <c r="D746">
        <v>1</v>
      </c>
      <c r="E746">
        <v>0</v>
      </c>
      <c r="F746">
        <v>1</v>
      </c>
      <c r="G746" s="1" t="s">
        <v>469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1</v>
      </c>
      <c r="R746">
        <v>2</v>
      </c>
      <c r="S746">
        <v>1</v>
      </c>
      <c r="T746">
        <v>3</v>
      </c>
      <c r="U746">
        <v>8</v>
      </c>
      <c r="V746">
        <v>1</v>
      </c>
      <c r="W746">
        <v>1</v>
      </c>
      <c r="X746">
        <v>8</v>
      </c>
      <c r="Y746">
        <v>9</v>
      </c>
    </row>
    <row r="747" spans="1:25" hidden="1" x14ac:dyDescent="0.3">
      <c r="A747" s="1" t="s">
        <v>540</v>
      </c>
      <c r="B747" s="1" t="s">
        <v>543</v>
      </c>
      <c r="C747">
        <v>6</v>
      </c>
      <c r="D747">
        <v>4</v>
      </c>
      <c r="E747">
        <v>0</v>
      </c>
      <c r="F747">
        <v>4</v>
      </c>
      <c r="G747" s="1" t="s">
        <v>469</v>
      </c>
      <c r="H747">
        <v>3</v>
      </c>
      <c r="I747">
        <v>0</v>
      </c>
      <c r="J747">
        <v>0</v>
      </c>
      <c r="K747">
        <v>3</v>
      </c>
      <c r="L747">
        <v>3</v>
      </c>
      <c r="M747">
        <v>1</v>
      </c>
      <c r="N747">
        <v>0</v>
      </c>
      <c r="O747">
        <v>0</v>
      </c>
      <c r="P747">
        <v>1</v>
      </c>
      <c r="Q747">
        <v>1</v>
      </c>
      <c r="R747">
        <v>1</v>
      </c>
      <c r="S747">
        <v>2</v>
      </c>
      <c r="T747">
        <v>3</v>
      </c>
      <c r="U747">
        <v>5</v>
      </c>
      <c r="V747">
        <v>3</v>
      </c>
      <c r="W747">
        <v>3</v>
      </c>
      <c r="X747">
        <v>5</v>
      </c>
      <c r="Y747">
        <v>8</v>
      </c>
    </row>
    <row r="748" spans="1:25" hidden="1" x14ac:dyDescent="0.3">
      <c r="A748" s="1" t="s">
        <v>528</v>
      </c>
      <c r="B748" s="1" t="s">
        <v>536</v>
      </c>
      <c r="C748">
        <v>6</v>
      </c>
      <c r="D748">
        <v>2</v>
      </c>
      <c r="E748">
        <v>1</v>
      </c>
      <c r="F748">
        <v>3</v>
      </c>
      <c r="G748" s="1" t="s">
        <v>468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2</v>
      </c>
      <c r="R748">
        <v>2</v>
      </c>
      <c r="S748">
        <v>2</v>
      </c>
      <c r="T748">
        <v>4</v>
      </c>
      <c r="U748">
        <v>5</v>
      </c>
      <c r="V748">
        <v>2</v>
      </c>
      <c r="W748">
        <v>2</v>
      </c>
      <c r="X748">
        <v>5</v>
      </c>
      <c r="Y748">
        <v>7</v>
      </c>
    </row>
    <row r="749" spans="1:25" hidden="1" x14ac:dyDescent="0.3">
      <c r="A749" s="1" t="s">
        <v>539</v>
      </c>
      <c r="B749" s="1" t="s">
        <v>533</v>
      </c>
      <c r="C749">
        <v>6</v>
      </c>
      <c r="D749">
        <v>1</v>
      </c>
      <c r="E749">
        <v>0</v>
      </c>
      <c r="F749">
        <v>1</v>
      </c>
      <c r="G749" s="1" t="s">
        <v>469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3</v>
      </c>
      <c r="T749">
        <v>4</v>
      </c>
      <c r="U749">
        <v>9</v>
      </c>
      <c r="V749">
        <v>8</v>
      </c>
      <c r="W749">
        <v>8</v>
      </c>
      <c r="X749">
        <v>9</v>
      </c>
      <c r="Y749">
        <v>17</v>
      </c>
    </row>
    <row r="750" spans="1:25" x14ac:dyDescent="0.3">
      <c r="A750" s="1" t="s">
        <v>537</v>
      </c>
      <c r="B750" s="1" t="s">
        <v>535</v>
      </c>
      <c r="C750">
        <v>6</v>
      </c>
      <c r="D750">
        <v>1</v>
      </c>
      <c r="E750">
        <v>2</v>
      </c>
      <c r="F750">
        <v>3</v>
      </c>
      <c r="G750" s="1" t="s">
        <v>468</v>
      </c>
      <c r="H750">
        <v>0</v>
      </c>
      <c r="I750">
        <v>1</v>
      </c>
      <c r="J750">
        <v>1</v>
      </c>
      <c r="K750">
        <v>0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2</v>
      </c>
      <c r="R750">
        <v>2</v>
      </c>
      <c r="S750">
        <v>3</v>
      </c>
      <c r="T750">
        <v>5</v>
      </c>
    </row>
    <row r="751" spans="1:25" hidden="1" x14ac:dyDescent="0.3">
      <c r="A751" s="1" t="s">
        <v>529</v>
      </c>
      <c r="B751" s="1" t="s">
        <v>532</v>
      </c>
      <c r="C751">
        <v>6</v>
      </c>
      <c r="D751">
        <v>0</v>
      </c>
      <c r="E751">
        <v>1</v>
      </c>
      <c r="F751">
        <v>1</v>
      </c>
      <c r="G751" s="1" t="s">
        <v>469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0</v>
      </c>
      <c r="Q751">
        <v>1</v>
      </c>
      <c r="R751">
        <v>1</v>
      </c>
      <c r="S751">
        <v>2</v>
      </c>
      <c r="T751">
        <v>3</v>
      </c>
      <c r="U751">
        <v>10</v>
      </c>
      <c r="V751">
        <v>0</v>
      </c>
      <c r="W751">
        <v>0</v>
      </c>
      <c r="X751">
        <v>10</v>
      </c>
      <c r="Y751">
        <v>10</v>
      </c>
    </row>
    <row r="752" spans="1:25" hidden="1" x14ac:dyDescent="0.3">
      <c r="A752" s="1" t="s">
        <v>541</v>
      </c>
      <c r="B752" s="1" t="s">
        <v>534</v>
      </c>
      <c r="C752">
        <v>6</v>
      </c>
      <c r="D752">
        <v>1</v>
      </c>
      <c r="E752">
        <v>0</v>
      </c>
      <c r="F752">
        <v>1</v>
      </c>
      <c r="G752" s="1" t="s">
        <v>469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2</v>
      </c>
      <c r="U752">
        <v>6</v>
      </c>
      <c r="V752">
        <v>9</v>
      </c>
      <c r="W752">
        <v>9</v>
      </c>
      <c r="X752">
        <v>6</v>
      </c>
      <c r="Y752">
        <v>15</v>
      </c>
    </row>
    <row r="753" spans="1:25" hidden="1" x14ac:dyDescent="0.3">
      <c r="A753" s="1" t="s">
        <v>531</v>
      </c>
      <c r="B753" s="1" t="s">
        <v>542</v>
      </c>
      <c r="C753">
        <v>6</v>
      </c>
      <c r="D753">
        <v>1</v>
      </c>
      <c r="E753">
        <v>0</v>
      </c>
      <c r="F753">
        <v>1</v>
      </c>
      <c r="G753" s="1" t="s">
        <v>469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2</v>
      </c>
      <c r="S753">
        <v>1</v>
      </c>
      <c r="T753">
        <v>3</v>
      </c>
      <c r="U753">
        <v>8</v>
      </c>
      <c r="V753">
        <v>2</v>
      </c>
      <c r="W753">
        <v>2</v>
      </c>
      <c r="X753">
        <v>8</v>
      </c>
      <c r="Y753">
        <v>10</v>
      </c>
    </row>
    <row r="754" spans="1:25" hidden="1" x14ac:dyDescent="0.3">
      <c r="A754" s="1" t="s">
        <v>538</v>
      </c>
      <c r="B754" s="1" t="s">
        <v>530</v>
      </c>
      <c r="C754">
        <v>6</v>
      </c>
      <c r="D754">
        <v>1</v>
      </c>
      <c r="E754">
        <v>1</v>
      </c>
      <c r="F754">
        <v>2</v>
      </c>
      <c r="G754" s="1" t="s">
        <v>468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2</v>
      </c>
      <c r="R754">
        <v>1</v>
      </c>
      <c r="S754">
        <v>3</v>
      </c>
      <c r="T754">
        <v>4</v>
      </c>
      <c r="U754">
        <v>10</v>
      </c>
      <c r="V754">
        <v>2</v>
      </c>
      <c r="W754">
        <v>2</v>
      </c>
      <c r="X754">
        <v>10</v>
      </c>
      <c r="Y754">
        <v>12</v>
      </c>
    </row>
    <row r="755" spans="1:25" hidden="1" x14ac:dyDescent="0.3">
      <c r="A755" s="1" t="s">
        <v>543</v>
      </c>
      <c r="B755" s="1" t="s">
        <v>541</v>
      </c>
      <c r="C755">
        <v>7</v>
      </c>
      <c r="D755">
        <v>1</v>
      </c>
      <c r="E755">
        <v>1</v>
      </c>
      <c r="F755">
        <v>2</v>
      </c>
      <c r="G755" s="1" t="s">
        <v>468</v>
      </c>
      <c r="H755">
        <v>1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1</v>
      </c>
      <c r="S755">
        <v>1</v>
      </c>
      <c r="T755">
        <v>2</v>
      </c>
      <c r="U755">
        <v>2</v>
      </c>
      <c r="V755">
        <v>11</v>
      </c>
      <c r="W755">
        <v>11</v>
      </c>
      <c r="X755">
        <v>2</v>
      </c>
      <c r="Y755">
        <v>13</v>
      </c>
    </row>
    <row r="756" spans="1:25" hidden="1" x14ac:dyDescent="0.3">
      <c r="A756" s="1" t="s">
        <v>533</v>
      </c>
      <c r="B756" s="1" t="s">
        <v>528</v>
      </c>
      <c r="C756">
        <v>7</v>
      </c>
      <c r="D756">
        <v>1</v>
      </c>
      <c r="E756">
        <v>2</v>
      </c>
      <c r="F756">
        <v>3</v>
      </c>
      <c r="G756" s="1" t="s">
        <v>468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2</v>
      </c>
      <c r="O756">
        <v>2</v>
      </c>
      <c r="P756">
        <v>0</v>
      </c>
      <c r="Q756">
        <v>2</v>
      </c>
      <c r="R756">
        <v>0</v>
      </c>
      <c r="S756">
        <v>1</v>
      </c>
      <c r="T756">
        <v>1</v>
      </c>
      <c r="U756">
        <v>4</v>
      </c>
      <c r="V756">
        <v>6</v>
      </c>
      <c r="W756">
        <v>6</v>
      </c>
      <c r="X756">
        <v>4</v>
      </c>
      <c r="Y756">
        <v>10</v>
      </c>
    </row>
    <row r="757" spans="1:25" hidden="1" x14ac:dyDescent="0.3">
      <c r="A757" s="1" t="s">
        <v>534</v>
      </c>
      <c r="B757" s="1" t="s">
        <v>539</v>
      </c>
      <c r="C757">
        <v>7</v>
      </c>
      <c r="D757">
        <v>0</v>
      </c>
      <c r="E757">
        <v>1</v>
      </c>
      <c r="F757">
        <v>1</v>
      </c>
      <c r="G757" s="1" t="s">
        <v>469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1</v>
      </c>
      <c r="S757">
        <v>3</v>
      </c>
      <c r="T757">
        <v>4</v>
      </c>
      <c r="U757">
        <v>8</v>
      </c>
      <c r="V757">
        <v>3</v>
      </c>
      <c r="W757">
        <v>3</v>
      </c>
      <c r="X757">
        <v>8</v>
      </c>
      <c r="Y757">
        <v>11</v>
      </c>
    </row>
    <row r="758" spans="1:25" hidden="1" x14ac:dyDescent="0.3">
      <c r="A758" s="1" t="s">
        <v>532</v>
      </c>
      <c r="B758" s="1" t="s">
        <v>530</v>
      </c>
      <c r="C758">
        <v>7</v>
      </c>
      <c r="D758">
        <v>1</v>
      </c>
      <c r="E758">
        <v>5</v>
      </c>
      <c r="F758">
        <v>6</v>
      </c>
      <c r="G758" s="1" t="s">
        <v>468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5</v>
      </c>
      <c r="O758">
        <v>5</v>
      </c>
      <c r="P758">
        <v>1</v>
      </c>
      <c r="Q758">
        <v>6</v>
      </c>
      <c r="R758">
        <v>3</v>
      </c>
      <c r="S758">
        <v>1</v>
      </c>
      <c r="T758">
        <v>4</v>
      </c>
      <c r="U758">
        <v>2</v>
      </c>
      <c r="V758">
        <v>6</v>
      </c>
      <c r="W758">
        <v>6</v>
      </c>
      <c r="X758">
        <v>2</v>
      </c>
      <c r="Y758">
        <v>8</v>
      </c>
    </row>
    <row r="759" spans="1:25" hidden="1" x14ac:dyDescent="0.3">
      <c r="A759" s="1" t="s">
        <v>537</v>
      </c>
      <c r="B759" s="1" t="s">
        <v>540</v>
      </c>
      <c r="C759">
        <v>7</v>
      </c>
      <c r="D759">
        <v>1</v>
      </c>
      <c r="E759">
        <v>1</v>
      </c>
      <c r="F759">
        <v>2</v>
      </c>
      <c r="G759" s="1" t="s">
        <v>468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2</v>
      </c>
      <c r="R759">
        <v>4</v>
      </c>
      <c r="S759">
        <v>2</v>
      </c>
      <c r="T759">
        <v>6</v>
      </c>
      <c r="U759">
        <v>5</v>
      </c>
      <c r="V759">
        <v>7</v>
      </c>
      <c r="W759">
        <v>7</v>
      </c>
      <c r="X759">
        <v>5</v>
      </c>
      <c r="Y759">
        <v>12</v>
      </c>
    </row>
    <row r="760" spans="1:25" hidden="1" x14ac:dyDescent="0.3">
      <c r="A760" s="1" t="s">
        <v>535</v>
      </c>
      <c r="B760" s="1" t="s">
        <v>531</v>
      </c>
      <c r="C760">
        <v>7</v>
      </c>
      <c r="D760">
        <v>1</v>
      </c>
      <c r="E760">
        <v>0</v>
      </c>
      <c r="F760">
        <v>1</v>
      </c>
      <c r="G760" s="1" t="s">
        <v>469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1</v>
      </c>
      <c r="T760">
        <v>1</v>
      </c>
      <c r="U760">
        <v>6</v>
      </c>
      <c r="V760">
        <v>3</v>
      </c>
      <c r="W760">
        <v>3</v>
      </c>
      <c r="X760">
        <v>6</v>
      </c>
      <c r="Y760">
        <v>9</v>
      </c>
    </row>
    <row r="761" spans="1:25" hidden="1" x14ac:dyDescent="0.3">
      <c r="A761" s="1" t="s">
        <v>542</v>
      </c>
      <c r="B761" s="1" t="s">
        <v>529</v>
      </c>
      <c r="C761">
        <v>7</v>
      </c>
      <c r="D761">
        <v>0</v>
      </c>
      <c r="E761">
        <v>1</v>
      </c>
      <c r="F761">
        <v>1</v>
      </c>
      <c r="G761" s="1" t="s">
        <v>469</v>
      </c>
      <c r="H761">
        <v>0</v>
      </c>
      <c r="I761">
        <v>1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3</v>
      </c>
      <c r="T761">
        <v>4</v>
      </c>
      <c r="U761">
        <v>0</v>
      </c>
      <c r="V761">
        <v>10</v>
      </c>
      <c r="W761">
        <v>10</v>
      </c>
      <c r="X761">
        <v>0</v>
      </c>
      <c r="Y761">
        <v>10</v>
      </c>
    </row>
    <row r="762" spans="1:25" hidden="1" x14ac:dyDescent="0.3">
      <c r="A762" s="1" t="s">
        <v>536</v>
      </c>
      <c r="B762" s="1" t="s">
        <v>538</v>
      </c>
      <c r="C762">
        <v>7</v>
      </c>
      <c r="D762">
        <v>0</v>
      </c>
      <c r="E762">
        <v>0</v>
      </c>
      <c r="F762">
        <v>0</v>
      </c>
      <c r="G762" s="1" t="s">
        <v>469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2</v>
      </c>
      <c r="T762">
        <v>4</v>
      </c>
      <c r="U762">
        <v>8</v>
      </c>
      <c r="V762">
        <v>9</v>
      </c>
      <c r="W762">
        <v>9</v>
      </c>
      <c r="X762">
        <v>8</v>
      </c>
      <c r="Y762">
        <v>17</v>
      </c>
    </row>
    <row r="763" spans="1:25" hidden="1" x14ac:dyDescent="0.3">
      <c r="A763" s="1" t="s">
        <v>531</v>
      </c>
      <c r="B763" s="1" t="s">
        <v>543</v>
      </c>
      <c r="C763">
        <v>8</v>
      </c>
      <c r="D763">
        <v>2</v>
      </c>
      <c r="E763">
        <v>2</v>
      </c>
      <c r="F763">
        <v>4</v>
      </c>
      <c r="G763" s="1" t="s">
        <v>468</v>
      </c>
      <c r="H763">
        <v>2</v>
      </c>
      <c r="I763">
        <v>0</v>
      </c>
      <c r="J763">
        <v>0</v>
      </c>
      <c r="K763">
        <v>2</v>
      </c>
      <c r="L763">
        <v>2</v>
      </c>
      <c r="M763">
        <v>0</v>
      </c>
      <c r="N763">
        <v>2</v>
      </c>
      <c r="O763">
        <v>2</v>
      </c>
      <c r="P763">
        <v>0</v>
      </c>
      <c r="Q763">
        <v>2</v>
      </c>
      <c r="R763">
        <v>3</v>
      </c>
      <c r="S763">
        <v>0</v>
      </c>
      <c r="T763">
        <v>3</v>
      </c>
      <c r="U763">
        <v>6</v>
      </c>
      <c r="V763">
        <v>2</v>
      </c>
      <c r="W763">
        <v>2</v>
      </c>
      <c r="X763">
        <v>6</v>
      </c>
      <c r="Y763">
        <v>8</v>
      </c>
    </row>
    <row r="764" spans="1:25" hidden="1" x14ac:dyDescent="0.3">
      <c r="A764" s="1" t="s">
        <v>538</v>
      </c>
      <c r="B764" s="1" t="s">
        <v>542</v>
      </c>
      <c r="C764">
        <v>8</v>
      </c>
      <c r="D764">
        <v>3</v>
      </c>
      <c r="E764">
        <v>0</v>
      </c>
      <c r="F764">
        <v>3</v>
      </c>
      <c r="G764" s="1" t="s">
        <v>469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3</v>
      </c>
      <c r="N764">
        <v>0</v>
      </c>
      <c r="O764">
        <v>0</v>
      </c>
      <c r="P764">
        <v>3</v>
      </c>
      <c r="Q764">
        <v>3</v>
      </c>
      <c r="R764">
        <v>6</v>
      </c>
      <c r="S764">
        <v>4</v>
      </c>
      <c r="T764">
        <v>10</v>
      </c>
      <c r="U764">
        <v>3</v>
      </c>
      <c r="V764">
        <v>3</v>
      </c>
      <c r="W764">
        <v>3</v>
      </c>
      <c r="X764">
        <v>3</v>
      </c>
      <c r="Y764">
        <v>6</v>
      </c>
    </row>
    <row r="765" spans="1:25" hidden="1" x14ac:dyDescent="0.3">
      <c r="A765" s="1" t="s">
        <v>533</v>
      </c>
      <c r="B765" s="1" t="s">
        <v>540</v>
      </c>
      <c r="C765">
        <v>8</v>
      </c>
      <c r="D765">
        <v>1</v>
      </c>
      <c r="E765">
        <v>2</v>
      </c>
      <c r="F765">
        <v>3</v>
      </c>
      <c r="G765" s="1" t="s">
        <v>468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2</v>
      </c>
      <c r="O765">
        <v>2</v>
      </c>
      <c r="P765">
        <v>0</v>
      </c>
      <c r="Q765">
        <v>2</v>
      </c>
      <c r="R765">
        <v>3</v>
      </c>
      <c r="S765">
        <v>3</v>
      </c>
      <c r="T765">
        <v>6</v>
      </c>
      <c r="U765">
        <v>5</v>
      </c>
      <c r="V765">
        <v>6</v>
      </c>
      <c r="W765">
        <v>6</v>
      </c>
      <c r="X765">
        <v>5</v>
      </c>
      <c r="Y765">
        <v>11</v>
      </c>
    </row>
    <row r="766" spans="1:25" hidden="1" x14ac:dyDescent="0.3">
      <c r="A766" s="1" t="s">
        <v>528</v>
      </c>
      <c r="B766" s="1" t="s">
        <v>532</v>
      </c>
      <c r="C766">
        <v>8</v>
      </c>
      <c r="D766">
        <v>1</v>
      </c>
      <c r="E766">
        <v>0</v>
      </c>
      <c r="F766">
        <v>1</v>
      </c>
      <c r="G766" s="1" t="s">
        <v>469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1</v>
      </c>
      <c r="R766">
        <v>2</v>
      </c>
      <c r="S766">
        <v>2</v>
      </c>
      <c r="T766">
        <v>4</v>
      </c>
      <c r="U766">
        <v>3</v>
      </c>
      <c r="V766">
        <v>6</v>
      </c>
      <c r="W766">
        <v>6</v>
      </c>
      <c r="X766">
        <v>3</v>
      </c>
      <c r="Y766">
        <v>9</v>
      </c>
    </row>
    <row r="767" spans="1:25" hidden="1" x14ac:dyDescent="0.3">
      <c r="A767" s="1" t="s">
        <v>539</v>
      </c>
      <c r="B767" s="1" t="s">
        <v>535</v>
      </c>
      <c r="C767">
        <v>8</v>
      </c>
      <c r="D767">
        <v>3</v>
      </c>
      <c r="E767">
        <v>2</v>
      </c>
      <c r="F767">
        <v>5</v>
      </c>
      <c r="G767" s="1" t="s">
        <v>468</v>
      </c>
      <c r="H767">
        <v>2</v>
      </c>
      <c r="I767">
        <v>2</v>
      </c>
      <c r="J767">
        <v>2</v>
      </c>
      <c r="K767">
        <v>2</v>
      </c>
      <c r="L767">
        <v>4</v>
      </c>
      <c r="M767">
        <v>1</v>
      </c>
      <c r="N767">
        <v>0</v>
      </c>
      <c r="O767">
        <v>0</v>
      </c>
      <c r="P767">
        <v>1</v>
      </c>
      <c r="Q767">
        <v>1</v>
      </c>
      <c r="R767">
        <v>2</v>
      </c>
      <c r="S767">
        <v>2</v>
      </c>
      <c r="T767">
        <v>4</v>
      </c>
      <c r="U767">
        <v>3</v>
      </c>
      <c r="V767">
        <v>5</v>
      </c>
      <c r="W767">
        <v>5</v>
      </c>
      <c r="X767">
        <v>3</v>
      </c>
      <c r="Y767">
        <v>8</v>
      </c>
    </row>
    <row r="768" spans="1:25" hidden="1" x14ac:dyDescent="0.3">
      <c r="A768" s="1" t="s">
        <v>529</v>
      </c>
      <c r="B768" s="1" t="s">
        <v>534</v>
      </c>
      <c r="C768">
        <v>8</v>
      </c>
      <c r="D768">
        <v>2</v>
      </c>
      <c r="E768">
        <v>1</v>
      </c>
      <c r="F768">
        <v>3</v>
      </c>
      <c r="G768" s="1" t="s">
        <v>468</v>
      </c>
      <c r="H768">
        <v>2</v>
      </c>
      <c r="I768">
        <v>0</v>
      </c>
      <c r="J768">
        <v>0</v>
      </c>
      <c r="K768">
        <v>2</v>
      </c>
      <c r="L768">
        <v>2</v>
      </c>
      <c r="M768">
        <v>0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2</v>
      </c>
      <c r="T768">
        <v>2</v>
      </c>
      <c r="U768">
        <v>7</v>
      </c>
      <c r="V768">
        <v>3</v>
      </c>
      <c r="W768">
        <v>3</v>
      </c>
      <c r="X768">
        <v>7</v>
      </c>
      <c r="Y768">
        <v>10</v>
      </c>
    </row>
    <row r="769" spans="1:25" hidden="1" x14ac:dyDescent="0.3">
      <c r="A769" s="1" t="s">
        <v>541</v>
      </c>
      <c r="B769" s="1" t="s">
        <v>537</v>
      </c>
      <c r="C769">
        <v>8</v>
      </c>
      <c r="D769">
        <v>0</v>
      </c>
      <c r="E769">
        <v>2</v>
      </c>
      <c r="F769">
        <v>2</v>
      </c>
      <c r="G769" s="1" t="s">
        <v>469</v>
      </c>
      <c r="H769">
        <v>0</v>
      </c>
      <c r="I769">
        <v>1</v>
      </c>
      <c r="J769">
        <v>1</v>
      </c>
      <c r="K769">
        <v>0</v>
      </c>
      <c r="L769">
        <v>1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2</v>
      </c>
      <c r="S769">
        <v>1</v>
      </c>
      <c r="T769">
        <v>3</v>
      </c>
      <c r="U769">
        <v>11</v>
      </c>
      <c r="V769">
        <v>3</v>
      </c>
      <c r="W769">
        <v>3</v>
      </c>
      <c r="X769">
        <v>11</v>
      </c>
      <c r="Y769">
        <v>14</v>
      </c>
    </row>
    <row r="770" spans="1:25" hidden="1" x14ac:dyDescent="0.3">
      <c r="A770" s="1" t="s">
        <v>530</v>
      </c>
      <c r="B770" s="1" t="s">
        <v>536</v>
      </c>
      <c r="C770">
        <v>8</v>
      </c>
      <c r="D770">
        <v>2</v>
      </c>
      <c r="E770">
        <v>0</v>
      </c>
      <c r="F770">
        <v>2</v>
      </c>
      <c r="G770" s="1" t="s">
        <v>469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2</v>
      </c>
      <c r="T770">
        <v>2</v>
      </c>
      <c r="U770">
        <v>6</v>
      </c>
      <c r="V770">
        <v>1</v>
      </c>
      <c r="W770">
        <v>1</v>
      </c>
      <c r="X770">
        <v>6</v>
      </c>
      <c r="Y770">
        <v>7</v>
      </c>
    </row>
    <row r="771" spans="1:25" hidden="1" x14ac:dyDescent="0.3">
      <c r="A771" s="1" t="s">
        <v>536</v>
      </c>
      <c r="B771" s="1" t="s">
        <v>533</v>
      </c>
      <c r="C771">
        <v>9</v>
      </c>
      <c r="D771">
        <v>3</v>
      </c>
      <c r="E771">
        <v>1</v>
      </c>
      <c r="F771">
        <v>4</v>
      </c>
      <c r="G771" s="1" t="s">
        <v>468</v>
      </c>
      <c r="H771">
        <v>1</v>
      </c>
      <c r="I771">
        <v>1</v>
      </c>
      <c r="J771">
        <v>1</v>
      </c>
      <c r="K771">
        <v>1</v>
      </c>
      <c r="L771">
        <v>2</v>
      </c>
      <c r="M771">
        <v>2</v>
      </c>
      <c r="N771">
        <v>0</v>
      </c>
      <c r="O771">
        <v>0</v>
      </c>
      <c r="P771">
        <v>2</v>
      </c>
      <c r="Q771">
        <v>2</v>
      </c>
      <c r="R771">
        <v>3</v>
      </c>
      <c r="S771">
        <v>0</v>
      </c>
      <c r="T771">
        <v>3</v>
      </c>
      <c r="U771">
        <v>4</v>
      </c>
      <c r="V771">
        <v>4</v>
      </c>
      <c r="W771">
        <v>4</v>
      </c>
      <c r="X771">
        <v>4</v>
      </c>
      <c r="Y771">
        <v>8</v>
      </c>
    </row>
    <row r="772" spans="1:25" hidden="1" x14ac:dyDescent="0.3">
      <c r="A772" s="1" t="s">
        <v>543</v>
      </c>
      <c r="B772" s="1" t="s">
        <v>528</v>
      </c>
      <c r="C772">
        <v>9</v>
      </c>
      <c r="D772">
        <v>0</v>
      </c>
      <c r="E772">
        <v>3</v>
      </c>
      <c r="F772">
        <v>3</v>
      </c>
      <c r="G772" s="1" t="s">
        <v>469</v>
      </c>
      <c r="H772">
        <v>0</v>
      </c>
      <c r="I772">
        <v>1</v>
      </c>
      <c r="J772">
        <v>1</v>
      </c>
      <c r="K772">
        <v>0</v>
      </c>
      <c r="L772">
        <v>1</v>
      </c>
      <c r="M772">
        <v>0</v>
      </c>
      <c r="N772">
        <v>2</v>
      </c>
      <c r="O772">
        <v>2</v>
      </c>
      <c r="P772">
        <v>0</v>
      </c>
      <c r="Q772">
        <v>2</v>
      </c>
      <c r="R772">
        <v>1</v>
      </c>
      <c r="S772">
        <v>0</v>
      </c>
      <c r="T772">
        <v>1</v>
      </c>
      <c r="U772">
        <v>3</v>
      </c>
      <c r="V772">
        <v>5</v>
      </c>
      <c r="W772">
        <v>5</v>
      </c>
      <c r="X772">
        <v>3</v>
      </c>
      <c r="Y772">
        <v>8</v>
      </c>
    </row>
    <row r="773" spans="1:25" hidden="1" x14ac:dyDescent="0.3">
      <c r="A773" s="1" t="s">
        <v>540</v>
      </c>
      <c r="B773" s="1" t="s">
        <v>529</v>
      </c>
      <c r="C773">
        <v>9</v>
      </c>
      <c r="D773">
        <v>1</v>
      </c>
      <c r="E773">
        <v>2</v>
      </c>
      <c r="F773">
        <v>3</v>
      </c>
      <c r="G773" s="1" t="s">
        <v>468</v>
      </c>
      <c r="H773">
        <v>1</v>
      </c>
      <c r="I773">
        <v>2</v>
      </c>
      <c r="J773">
        <v>2</v>
      </c>
      <c r="K773">
        <v>1</v>
      </c>
      <c r="L773">
        <v>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9</v>
      </c>
      <c r="V773">
        <v>7</v>
      </c>
      <c r="W773">
        <v>7</v>
      </c>
      <c r="X773">
        <v>9</v>
      </c>
      <c r="Y773">
        <v>16</v>
      </c>
    </row>
    <row r="774" spans="1:25" hidden="1" x14ac:dyDescent="0.3">
      <c r="A774" s="1" t="s">
        <v>534</v>
      </c>
      <c r="B774" s="1" t="s">
        <v>532</v>
      </c>
      <c r="C774">
        <v>9</v>
      </c>
      <c r="D774">
        <v>1</v>
      </c>
      <c r="E774">
        <v>3</v>
      </c>
      <c r="F774">
        <v>4</v>
      </c>
      <c r="G774" s="1" t="s">
        <v>468</v>
      </c>
      <c r="H774">
        <v>0</v>
      </c>
      <c r="I774">
        <v>1</v>
      </c>
      <c r="J774">
        <v>1</v>
      </c>
      <c r="K774">
        <v>0</v>
      </c>
      <c r="L774">
        <v>1</v>
      </c>
      <c r="M774">
        <v>1</v>
      </c>
      <c r="N774">
        <v>2</v>
      </c>
      <c r="O774">
        <v>2</v>
      </c>
      <c r="P774">
        <v>1</v>
      </c>
      <c r="Q774">
        <v>3</v>
      </c>
      <c r="R774">
        <v>4</v>
      </c>
      <c r="S774">
        <v>2</v>
      </c>
      <c r="T774">
        <v>6</v>
      </c>
      <c r="U774">
        <v>10</v>
      </c>
      <c r="V774">
        <v>4</v>
      </c>
      <c r="W774">
        <v>4</v>
      </c>
      <c r="X774">
        <v>10</v>
      </c>
      <c r="Y774">
        <v>14</v>
      </c>
    </row>
    <row r="775" spans="1:25" hidden="1" x14ac:dyDescent="0.3">
      <c r="A775" s="1" t="s">
        <v>537</v>
      </c>
      <c r="B775" s="1" t="s">
        <v>539</v>
      </c>
      <c r="C775">
        <v>9</v>
      </c>
      <c r="D775">
        <v>0</v>
      </c>
      <c r="E775">
        <v>0</v>
      </c>
      <c r="F775">
        <v>0</v>
      </c>
      <c r="G775" s="1" t="s">
        <v>469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2</v>
      </c>
      <c r="U775">
        <v>8</v>
      </c>
      <c r="V775">
        <v>4</v>
      </c>
      <c r="W775">
        <v>4</v>
      </c>
      <c r="X775">
        <v>8</v>
      </c>
      <c r="Y775">
        <v>12</v>
      </c>
    </row>
    <row r="776" spans="1:25" hidden="1" x14ac:dyDescent="0.3">
      <c r="A776" s="1" t="s">
        <v>541</v>
      </c>
      <c r="B776" s="1" t="s">
        <v>531</v>
      </c>
      <c r="C776">
        <v>9</v>
      </c>
      <c r="D776">
        <v>3</v>
      </c>
      <c r="E776">
        <v>2</v>
      </c>
      <c r="F776">
        <v>5</v>
      </c>
      <c r="G776" s="1" t="s">
        <v>468</v>
      </c>
      <c r="H776">
        <v>2</v>
      </c>
      <c r="I776">
        <v>1</v>
      </c>
      <c r="J776">
        <v>1</v>
      </c>
      <c r="K776">
        <v>2</v>
      </c>
      <c r="L776">
        <v>3</v>
      </c>
      <c r="M776">
        <v>1</v>
      </c>
      <c r="N776">
        <v>1</v>
      </c>
      <c r="O776">
        <v>1</v>
      </c>
      <c r="P776">
        <v>1</v>
      </c>
      <c r="Q776">
        <v>2</v>
      </c>
      <c r="R776">
        <v>2</v>
      </c>
      <c r="S776">
        <v>2</v>
      </c>
      <c r="T776">
        <v>4</v>
      </c>
      <c r="U776">
        <v>5</v>
      </c>
      <c r="V776">
        <v>8</v>
      </c>
      <c r="W776">
        <v>8</v>
      </c>
      <c r="X776">
        <v>5</v>
      </c>
      <c r="Y776">
        <v>13</v>
      </c>
    </row>
    <row r="777" spans="1:25" hidden="1" x14ac:dyDescent="0.3">
      <c r="A777" s="1" t="s">
        <v>535</v>
      </c>
      <c r="B777" s="1" t="s">
        <v>538</v>
      </c>
      <c r="C777">
        <v>9</v>
      </c>
      <c r="D777">
        <v>5</v>
      </c>
      <c r="E777">
        <v>1</v>
      </c>
      <c r="F777">
        <v>6</v>
      </c>
      <c r="G777" s="1" t="s">
        <v>468</v>
      </c>
      <c r="H777">
        <v>2</v>
      </c>
      <c r="I777">
        <v>1</v>
      </c>
      <c r="J777">
        <v>1</v>
      </c>
      <c r="K777">
        <v>2</v>
      </c>
      <c r="L777">
        <v>3</v>
      </c>
      <c r="M777">
        <v>3</v>
      </c>
      <c r="N777">
        <v>0</v>
      </c>
      <c r="O777">
        <v>0</v>
      </c>
      <c r="P777">
        <v>3</v>
      </c>
      <c r="Q777">
        <v>3</v>
      </c>
      <c r="R777">
        <v>0</v>
      </c>
      <c r="S777">
        <v>0</v>
      </c>
      <c r="T777">
        <v>0</v>
      </c>
      <c r="U777">
        <v>7</v>
      </c>
      <c r="V777">
        <v>1</v>
      </c>
      <c r="W777">
        <v>1</v>
      </c>
      <c r="X777">
        <v>7</v>
      </c>
      <c r="Y777">
        <v>8</v>
      </c>
    </row>
    <row r="778" spans="1:25" hidden="1" x14ac:dyDescent="0.3">
      <c r="A778" s="1" t="s">
        <v>530</v>
      </c>
      <c r="B778" s="1" t="s">
        <v>543</v>
      </c>
      <c r="C778">
        <v>10</v>
      </c>
      <c r="D778">
        <v>0</v>
      </c>
      <c r="E778">
        <v>3</v>
      </c>
      <c r="F778">
        <v>3</v>
      </c>
      <c r="G778" s="1" t="s">
        <v>469</v>
      </c>
      <c r="H778">
        <v>0</v>
      </c>
      <c r="I778">
        <v>1</v>
      </c>
      <c r="J778">
        <v>1</v>
      </c>
      <c r="K778">
        <v>0</v>
      </c>
      <c r="L778">
        <v>1</v>
      </c>
      <c r="M778">
        <v>0</v>
      </c>
      <c r="N778">
        <v>2</v>
      </c>
      <c r="O778">
        <v>2</v>
      </c>
      <c r="P778">
        <v>0</v>
      </c>
      <c r="Q778">
        <v>2</v>
      </c>
      <c r="R778">
        <v>4</v>
      </c>
      <c r="S778">
        <v>1</v>
      </c>
      <c r="T778">
        <v>5</v>
      </c>
      <c r="U778">
        <v>6</v>
      </c>
      <c r="V778">
        <v>1</v>
      </c>
      <c r="W778">
        <v>1</v>
      </c>
      <c r="X778">
        <v>6</v>
      </c>
      <c r="Y778">
        <v>7</v>
      </c>
    </row>
    <row r="779" spans="1:25" hidden="1" x14ac:dyDescent="0.3">
      <c r="A779" s="1" t="s">
        <v>532</v>
      </c>
      <c r="B779" s="1" t="s">
        <v>536</v>
      </c>
      <c r="C779">
        <v>10</v>
      </c>
      <c r="D779">
        <v>1</v>
      </c>
      <c r="E779">
        <v>0</v>
      </c>
      <c r="F779">
        <v>1</v>
      </c>
      <c r="G779" s="1" t="s">
        <v>469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2</v>
      </c>
      <c r="U779">
        <v>2</v>
      </c>
      <c r="V779">
        <v>7</v>
      </c>
      <c r="W779">
        <v>7</v>
      </c>
      <c r="X779">
        <v>2</v>
      </c>
      <c r="Y779">
        <v>9</v>
      </c>
    </row>
    <row r="780" spans="1:25" hidden="1" x14ac:dyDescent="0.3">
      <c r="A780" s="1" t="s">
        <v>528</v>
      </c>
      <c r="B780" s="1" t="s">
        <v>542</v>
      </c>
      <c r="C780">
        <v>10</v>
      </c>
      <c r="D780">
        <v>2</v>
      </c>
      <c r="E780">
        <v>1</v>
      </c>
      <c r="F780">
        <v>3</v>
      </c>
      <c r="G780" s="1" t="s">
        <v>468</v>
      </c>
      <c r="H780">
        <v>1</v>
      </c>
      <c r="I780">
        <v>1</v>
      </c>
      <c r="J780">
        <v>1</v>
      </c>
      <c r="K780">
        <v>1</v>
      </c>
      <c r="L780">
        <v>2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2</v>
      </c>
      <c r="U780">
        <v>8</v>
      </c>
      <c r="V780">
        <v>1</v>
      </c>
      <c r="W780">
        <v>1</v>
      </c>
      <c r="X780">
        <v>8</v>
      </c>
      <c r="Y780">
        <v>9</v>
      </c>
    </row>
    <row r="781" spans="1:25" hidden="1" x14ac:dyDescent="0.3">
      <c r="A781" s="1" t="s">
        <v>533</v>
      </c>
      <c r="B781" s="1" t="s">
        <v>535</v>
      </c>
      <c r="C781">
        <v>10</v>
      </c>
      <c r="D781">
        <v>2</v>
      </c>
      <c r="E781">
        <v>1</v>
      </c>
      <c r="F781">
        <v>3</v>
      </c>
      <c r="G781" s="1" t="s">
        <v>468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2</v>
      </c>
      <c r="R781">
        <v>3</v>
      </c>
      <c r="S781">
        <v>2</v>
      </c>
      <c r="T781">
        <v>5</v>
      </c>
      <c r="U781">
        <v>2</v>
      </c>
      <c r="V781">
        <v>9</v>
      </c>
      <c r="W781">
        <v>9</v>
      </c>
      <c r="X781">
        <v>2</v>
      </c>
      <c r="Y781">
        <v>11</v>
      </c>
    </row>
    <row r="782" spans="1:25" hidden="1" x14ac:dyDescent="0.3">
      <c r="A782" s="1" t="s">
        <v>531</v>
      </c>
      <c r="B782" s="1" t="s">
        <v>537</v>
      </c>
      <c r="C782">
        <v>10</v>
      </c>
      <c r="D782">
        <v>1</v>
      </c>
      <c r="E782">
        <v>4</v>
      </c>
      <c r="F782">
        <v>5</v>
      </c>
      <c r="G782" s="1" t="s">
        <v>468</v>
      </c>
      <c r="H782">
        <v>0</v>
      </c>
      <c r="I782">
        <v>2</v>
      </c>
      <c r="J782">
        <v>2</v>
      </c>
      <c r="K782">
        <v>0</v>
      </c>
      <c r="L782">
        <v>2</v>
      </c>
      <c r="M782">
        <v>1</v>
      </c>
      <c r="N782">
        <v>2</v>
      </c>
      <c r="O782">
        <v>2</v>
      </c>
      <c r="P782">
        <v>1</v>
      </c>
      <c r="Q782">
        <v>3</v>
      </c>
      <c r="R782">
        <v>3</v>
      </c>
      <c r="S782">
        <v>0</v>
      </c>
      <c r="T782">
        <v>3</v>
      </c>
      <c r="U782">
        <v>9</v>
      </c>
      <c r="V782">
        <v>1</v>
      </c>
      <c r="W782">
        <v>1</v>
      </c>
      <c r="X782">
        <v>9</v>
      </c>
      <c r="Y782">
        <v>10</v>
      </c>
    </row>
    <row r="783" spans="1:25" hidden="1" x14ac:dyDescent="0.3">
      <c r="A783" s="1" t="s">
        <v>529</v>
      </c>
      <c r="B783" s="1" t="s">
        <v>541</v>
      </c>
      <c r="C783">
        <v>10</v>
      </c>
      <c r="D783">
        <v>0</v>
      </c>
      <c r="E783">
        <v>1</v>
      </c>
      <c r="F783">
        <v>1</v>
      </c>
      <c r="G783" s="1" t="s">
        <v>469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1</v>
      </c>
      <c r="T783">
        <v>1</v>
      </c>
      <c r="U783">
        <v>6</v>
      </c>
      <c r="V783">
        <v>9</v>
      </c>
      <c r="W783">
        <v>9</v>
      </c>
      <c r="X783">
        <v>6</v>
      </c>
      <c r="Y783">
        <v>15</v>
      </c>
    </row>
    <row r="784" spans="1:25" hidden="1" x14ac:dyDescent="0.3">
      <c r="A784" s="1" t="s">
        <v>537</v>
      </c>
      <c r="B784" s="1" t="s">
        <v>529</v>
      </c>
      <c r="C784">
        <v>11</v>
      </c>
      <c r="D784">
        <v>1</v>
      </c>
      <c r="E784">
        <v>1</v>
      </c>
      <c r="F784">
        <v>2</v>
      </c>
      <c r="G784" s="1" t="s">
        <v>468</v>
      </c>
      <c r="H784">
        <v>0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1</v>
      </c>
      <c r="Q784">
        <v>1</v>
      </c>
      <c r="R784">
        <v>2</v>
      </c>
      <c r="S784">
        <v>1</v>
      </c>
      <c r="T784">
        <v>3</v>
      </c>
      <c r="U784">
        <v>2</v>
      </c>
      <c r="V784">
        <v>6</v>
      </c>
      <c r="W784">
        <v>6</v>
      </c>
      <c r="X784">
        <v>2</v>
      </c>
      <c r="Y784">
        <v>8</v>
      </c>
    </row>
    <row r="785" spans="1:25" hidden="1" x14ac:dyDescent="0.3">
      <c r="A785" s="1" t="s">
        <v>531</v>
      </c>
      <c r="B785" s="1" t="s">
        <v>539</v>
      </c>
      <c r="C785">
        <v>11</v>
      </c>
      <c r="D785">
        <v>1</v>
      </c>
      <c r="E785">
        <v>1</v>
      </c>
      <c r="F785">
        <v>2</v>
      </c>
      <c r="G785" s="1" t="s">
        <v>468</v>
      </c>
      <c r="H785">
        <v>1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1</v>
      </c>
      <c r="O785">
        <v>1</v>
      </c>
      <c r="P785">
        <v>0</v>
      </c>
      <c r="Q785">
        <v>1</v>
      </c>
      <c r="R785">
        <v>1</v>
      </c>
      <c r="S785">
        <v>2</v>
      </c>
      <c r="T785">
        <v>3</v>
      </c>
      <c r="U785">
        <v>5</v>
      </c>
      <c r="V785">
        <v>9</v>
      </c>
      <c r="W785">
        <v>9</v>
      </c>
      <c r="X785">
        <v>5</v>
      </c>
      <c r="Y785">
        <v>14</v>
      </c>
    </row>
    <row r="786" spans="1:25" hidden="1" x14ac:dyDescent="0.3">
      <c r="A786" s="1" t="s">
        <v>543</v>
      </c>
      <c r="B786" s="1" t="s">
        <v>538</v>
      </c>
      <c r="C786">
        <v>11</v>
      </c>
      <c r="D786">
        <v>0</v>
      </c>
      <c r="E786">
        <v>2</v>
      </c>
      <c r="F786">
        <v>2</v>
      </c>
      <c r="G786" s="1" t="s">
        <v>469</v>
      </c>
      <c r="H786">
        <v>0</v>
      </c>
      <c r="I786">
        <v>1</v>
      </c>
      <c r="J786">
        <v>1</v>
      </c>
      <c r="K786">
        <v>0</v>
      </c>
      <c r="L786">
        <v>1</v>
      </c>
      <c r="M786">
        <v>0</v>
      </c>
      <c r="N786">
        <v>1</v>
      </c>
      <c r="O786">
        <v>1</v>
      </c>
      <c r="P786">
        <v>0</v>
      </c>
      <c r="Q786">
        <v>1</v>
      </c>
      <c r="R786">
        <v>2</v>
      </c>
      <c r="S786">
        <v>2</v>
      </c>
      <c r="T786">
        <v>4</v>
      </c>
      <c r="U786">
        <v>4</v>
      </c>
      <c r="V786">
        <v>9</v>
      </c>
      <c r="W786">
        <v>9</v>
      </c>
      <c r="X786">
        <v>4</v>
      </c>
      <c r="Y786">
        <v>13</v>
      </c>
    </row>
    <row r="787" spans="1:25" hidden="1" x14ac:dyDescent="0.3">
      <c r="A787" s="1" t="s">
        <v>540</v>
      </c>
      <c r="B787" s="1" t="s">
        <v>536</v>
      </c>
      <c r="C787">
        <v>11</v>
      </c>
      <c r="D787">
        <v>2</v>
      </c>
      <c r="E787">
        <v>0</v>
      </c>
      <c r="F787">
        <v>2</v>
      </c>
      <c r="G787" s="1" t="s">
        <v>469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</v>
      </c>
      <c r="N787">
        <v>0</v>
      </c>
      <c r="O787">
        <v>0</v>
      </c>
      <c r="P787">
        <v>2</v>
      </c>
      <c r="Q787">
        <v>2</v>
      </c>
      <c r="R787">
        <v>1</v>
      </c>
      <c r="S787">
        <v>1</v>
      </c>
      <c r="T787">
        <v>2</v>
      </c>
      <c r="U787">
        <v>4</v>
      </c>
      <c r="V787">
        <v>5</v>
      </c>
      <c r="W787">
        <v>5</v>
      </c>
      <c r="X787">
        <v>4</v>
      </c>
      <c r="Y787">
        <v>9</v>
      </c>
    </row>
    <row r="788" spans="1:25" hidden="1" x14ac:dyDescent="0.3">
      <c r="A788" s="1" t="s">
        <v>534</v>
      </c>
      <c r="B788" s="1" t="s">
        <v>528</v>
      </c>
      <c r="C788">
        <v>11</v>
      </c>
      <c r="D788">
        <v>2</v>
      </c>
      <c r="E788">
        <v>0</v>
      </c>
      <c r="F788">
        <v>2</v>
      </c>
      <c r="G788" s="1" t="s">
        <v>469</v>
      </c>
      <c r="H788">
        <v>1</v>
      </c>
      <c r="I788">
        <v>0</v>
      </c>
      <c r="J788">
        <v>0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1</v>
      </c>
      <c r="T788">
        <v>1</v>
      </c>
      <c r="U788">
        <v>1</v>
      </c>
      <c r="V788">
        <v>6</v>
      </c>
      <c r="W788">
        <v>6</v>
      </c>
      <c r="X788">
        <v>1</v>
      </c>
      <c r="Y788">
        <v>7</v>
      </c>
    </row>
    <row r="789" spans="1:25" hidden="1" x14ac:dyDescent="0.3">
      <c r="A789" s="1" t="s">
        <v>535</v>
      </c>
      <c r="B789" s="1" t="s">
        <v>532</v>
      </c>
      <c r="C789">
        <v>11</v>
      </c>
      <c r="D789">
        <v>2</v>
      </c>
      <c r="E789">
        <v>0</v>
      </c>
      <c r="F789">
        <v>2</v>
      </c>
      <c r="G789" s="1" t="s">
        <v>469</v>
      </c>
      <c r="H789">
        <v>1</v>
      </c>
      <c r="I789">
        <v>0</v>
      </c>
      <c r="J789">
        <v>0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0</v>
      </c>
      <c r="T789">
        <v>1</v>
      </c>
      <c r="U789">
        <v>3</v>
      </c>
      <c r="V789">
        <v>4</v>
      </c>
      <c r="W789">
        <v>4</v>
      </c>
      <c r="X789">
        <v>3</v>
      </c>
      <c r="Y789">
        <v>7</v>
      </c>
    </row>
    <row r="790" spans="1:25" hidden="1" x14ac:dyDescent="0.3">
      <c r="A790" s="1" t="s">
        <v>541</v>
      </c>
      <c r="B790" s="1" t="s">
        <v>530</v>
      </c>
      <c r="C790">
        <v>11</v>
      </c>
      <c r="D790">
        <v>3</v>
      </c>
      <c r="E790">
        <v>0</v>
      </c>
      <c r="F790">
        <v>3</v>
      </c>
      <c r="G790" s="1" t="s">
        <v>469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2</v>
      </c>
      <c r="N790">
        <v>0</v>
      </c>
      <c r="O790">
        <v>0</v>
      </c>
      <c r="P790">
        <v>2</v>
      </c>
      <c r="Q790">
        <v>2</v>
      </c>
      <c r="R790">
        <v>1</v>
      </c>
      <c r="S790">
        <v>2</v>
      </c>
      <c r="T790">
        <v>3</v>
      </c>
      <c r="U790">
        <v>10</v>
      </c>
      <c r="V790">
        <v>4</v>
      </c>
      <c r="W790">
        <v>4</v>
      </c>
      <c r="X790">
        <v>10</v>
      </c>
      <c r="Y790">
        <v>14</v>
      </c>
    </row>
    <row r="791" spans="1:25" hidden="1" x14ac:dyDescent="0.3">
      <c r="A791" s="1" t="s">
        <v>542</v>
      </c>
      <c r="B791" s="1" t="s">
        <v>533</v>
      </c>
      <c r="C791">
        <v>11</v>
      </c>
      <c r="D791">
        <v>0</v>
      </c>
      <c r="E791">
        <v>1</v>
      </c>
      <c r="F791">
        <v>1</v>
      </c>
      <c r="G791" s="1" t="s">
        <v>469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1</v>
      </c>
      <c r="R791">
        <v>1</v>
      </c>
      <c r="S791">
        <v>1</v>
      </c>
      <c r="T791">
        <v>2</v>
      </c>
      <c r="U791">
        <v>4</v>
      </c>
      <c r="V791">
        <v>4</v>
      </c>
      <c r="W791">
        <v>4</v>
      </c>
      <c r="X791">
        <v>4</v>
      </c>
      <c r="Y791">
        <v>8</v>
      </c>
    </row>
    <row r="792" spans="1:25" hidden="1" x14ac:dyDescent="0.3">
      <c r="A792" s="1" t="s">
        <v>536</v>
      </c>
      <c r="B792" s="1" t="s">
        <v>535</v>
      </c>
      <c r="C792">
        <v>12</v>
      </c>
      <c r="D792">
        <v>0</v>
      </c>
      <c r="E792">
        <v>4</v>
      </c>
      <c r="F792">
        <v>4</v>
      </c>
      <c r="G792" s="1" t="s">
        <v>469</v>
      </c>
      <c r="H792">
        <v>0</v>
      </c>
      <c r="I792">
        <v>4</v>
      </c>
      <c r="J792">
        <v>4</v>
      </c>
      <c r="K792">
        <v>0</v>
      </c>
      <c r="L792">
        <v>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2</v>
      </c>
      <c r="T792">
        <v>4</v>
      </c>
      <c r="U792">
        <v>5</v>
      </c>
      <c r="V792">
        <v>1</v>
      </c>
      <c r="W792">
        <v>1</v>
      </c>
      <c r="X792">
        <v>5</v>
      </c>
      <c r="Y792">
        <v>6</v>
      </c>
    </row>
    <row r="793" spans="1:25" hidden="1" x14ac:dyDescent="0.3">
      <c r="A793" s="1" t="s">
        <v>533</v>
      </c>
      <c r="B793" s="1" t="s">
        <v>541</v>
      </c>
      <c r="C793">
        <v>12</v>
      </c>
      <c r="D793">
        <v>1</v>
      </c>
      <c r="E793">
        <v>0</v>
      </c>
      <c r="F793">
        <v>1</v>
      </c>
      <c r="G793" s="1" t="s">
        <v>469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1</v>
      </c>
      <c r="R793">
        <v>2</v>
      </c>
      <c r="S793">
        <v>2</v>
      </c>
      <c r="T793">
        <v>4</v>
      </c>
      <c r="U793">
        <v>8</v>
      </c>
      <c r="V793">
        <v>9</v>
      </c>
      <c r="W793">
        <v>9</v>
      </c>
      <c r="X793">
        <v>8</v>
      </c>
      <c r="Y793">
        <v>17</v>
      </c>
    </row>
    <row r="794" spans="1:25" hidden="1" x14ac:dyDescent="0.3">
      <c r="A794" s="1" t="s">
        <v>530</v>
      </c>
      <c r="B794" s="1" t="s">
        <v>534</v>
      </c>
      <c r="C794">
        <v>12</v>
      </c>
      <c r="D794">
        <v>1</v>
      </c>
      <c r="E794">
        <v>1</v>
      </c>
      <c r="F794">
        <v>2</v>
      </c>
      <c r="G794" s="1" t="s">
        <v>468</v>
      </c>
      <c r="H794">
        <v>1</v>
      </c>
      <c r="I794">
        <v>1</v>
      </c>
      <c r="J794">
        <v>1</v>
      </c>
      <c r="K794">
        <v>1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2</v>
      </c>
      <c r="U794">
        <v>4</v>
      </c>
      <c r="V794">
        <v>3</v>
      </c>
      <c r="W794">
        <v>3</v>
      </c>
      <c r="X794">
        <v>4</v>
      </c>
      <c r="Y794">
        <v>7</v>
      </c>
    </row>
    <row r="795" spans="1:25" hidden="1" x14ac:dyDescent="0.3">
      <c r="A795" s="1" t="s">
        <v>532</v>
      </c>
      <c r="B795" s="1" t="s">
        <v>531</v>
      </c>
      <c r="C795">
        <v>12</v>
      </c>
      <c r="D795">
        <v>1</v>
      </c>
      <c r="E795">
        <v>1</v>
      </c>
      <c r="F795">
        <v>2</v>
      </c>
      <c r="G795" s="1" t="s">
        <v>468</v>
      </c>
      <c r="H795">
        <v>1</v>
      </c>
      <c r="I795">
        <v>1</v>
      </c>
      <c r="J795">
        <v>1</v>
      </c>
      <c r="K795">
        <v>1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1</v>
      </c>
      <c r="T795">
        <v>3</v>
      </c>
      <c r="U795">
        <v>10</v>
      </c>
      <c r="V795">
        <v>2</v>
      </c>
      <c r="W795">
        <v>2</v>
      </c>
      <c r="X795">
        <v>10</v>
      </c>
      <c r="Y795">
        <v>12</v>
      </c>
    </row>
    <row r="796" spans="1:25" hidden="1" x14ac:dyDescent="0.3">
      <c r="A796" s="1" t="s">
        <v>528</v>
      </c>
      <c r="B796" s="1" t="s">
        <v>537</v>
      </c>
      <c r="C796">
        <v>12</v>
      </c>
      <c r="D796">
        <v>3</v>
      </c>
      <c r="E796">
        <v>1</v>
      </c>
      <c r="F796">
        <v>4</v>
      </c>
      <c r="G796" s="1" t="s">
        <v>468</v>
      </c>
      <c r="H796">
        <v>1</v>
      </c>
      <c r="I796">
        <v>0</v>
      </c>
      <c r="J796">
        <v>0</v>
      </c>
      <c r="K796">
        <v>1</v>
      </c>
      <c r="L796">
        <v>1</v>
      </c>
      <c r="M796">
        <v>2</v>
      </c>
      <c r="N796">
        <v>1</v>
      </c>
      <c r="O796">
        <v>1</v>
      </c>
      <c r="P796">
        <v>2</v>
      </c>
      <c r="Q796">
        <v>3</v>
      </c>
      <c r="R796">
        <v>1</v>
      </c>
      <c r="S796">
        <v>2</v>
      </c>
      <c r="T796">
        <v>3</v>
      </c>
      <c r="U796">
        <v>8</v>
      </c>
      <c r="V796">
        <v>4</v>
      </c>
      <c r="W796">
        <v>4</v>
      </c>
      <c r="X796">
        <v>8</v>
      </c>
      <c r="Y796">
        <v>12</v>
      </c>
    </row>
    <row r="797" spans="1:25" hidden="1" x14ac:dyDescent="0.3">
      <c r="A797" s="1" t="s">
        <v>539</v>
      </c>
      <c r="B797" s="1" t="s">
        <v>542</v>
      </c>
      <c r="C797">
        <v>12</v>
      </c>
      <c r="D797">
        <v>0</v>
      </c>
      <c r="E797">
        <v>1</v>
      </c>
      <c r="F797">
        <v>1</v>
      </c>
      <c r="G797" s="1" t="s">
        <v>469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1</v>
      </c>
      <c r="R797">
        <v>3</v>
      </c>
      <c r="S797">
        <v>1</v>
      </c>
      <c r="T797">
        <v>4</v>
      </c>
      <c r="U797">
        <v>11</v>
      </c>
      <c r="V797">
        <v>3</v>
      </c>
      <c r="W797">
        <v>3</v>
      </c>
      <c r="X797">
        <v>11</v>
      </c>
      <c r="Y797">
        <v>14</v>
      </c>
    </row>
    <row r="798" spans="1:25" hidden="1" x14ac:dyDescent="0.3">
      <c r="A798" s="1" t="s">
        <v>538</v>
      </c>
      <c r="B798" s="1" t="s">
        <v>540</v>
      </c>
      <c r="C798">
        <v>12</v>
      </c>
      <c r="D798">
        <v>3</v>
      </c>
      <c r="E798">
        <v>4</v>
      </c>
      <c r="F798">
        <v>7</v>
      </c>
      <c r="G798" s="1" t="s">
        <v>468</v>
      </c>
      <c r="H798">
        <v>1</v>
      </c>
      <c r="I798">
        <v>2</v>
      </c>
      <c r="J798">
        <v>2</v>
      </c>
      <c r="K798">
        <v>1</v>
      </c>
      <c r="L798">
        <v>3</v>
      </c>
      <c r="M798">
        <v>2</v>
      </c>
      <c r="N798">
        <v>2</v>
      </c>
      <c r="O798">
        <v>2</v>
      </c>
      <c r="P798">
        <v>2</v>
      </c>
      <c r="Q798">
        <v>4</v>
      </c>
      <c r="R798">
        <v>0</v>
      </c>
      <c r="S798">
        <v>3</v>
      </c>
      <c r="T798">
        <v>3</v>
      </c>
      <c r="U798">
        <v>6</v>
      </c>
      <c r="V798">
        <v>6</v>
      </c>
      <c r="W798">
        <v>6</v>
      </c>
      <c r="X798">
        <v>6</v>
      </c>
      <c r="Y798">
        <v>12</v>
      </c>
    </row>
    <row r="799" spans="1:25" hidden="1" x14ac:dyDescent="0.3">
      <c r="A799" s="1" t="s">
        <v>529</v>
      </c>
      <c r="B799" s="1" t="s">
        <v>543</v>
      </c>
      <c r="C799">
        <v>12</v>
      </c>
      <c r="D799">
        <v>1</v>
      </c>
      <c r="E799">
        <v>0</v>
      </c>
      <c r="F799">
        <v>1</v>
      </c>
      <c r="G799" s="1" t="s">
        <v>469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1</v>
      </c>
      <c r="T799">
        <v>1</v>
      </c>
      <c r="U799">
        <v>5</v>
      </c>
      <c r="V799">
        <v>3</v>
      </c>
      <c r="W799">
        <v>3</v>
      </c>
      <c r="X799">
        <v>5</v>
      </c>
      <c r="Y799">
        <v>8</v>
      </c>
    </row>
    <row r="800" spans="1:25" hidden="1" x14ac:dyDescent="0.3">
      <c r="A800" s="1" t="s">
        <v>541</v>
      </c>
      <c r="B800" s="1" t="s">
        <v>539</v>
      </c>
      <c r="C800">
        <v>13</v>
      </c>
      <c r="D800">
        <v>1</v>
      </c>
      <c r="E800">
        <v>0</v>
      </c>
      <c r="F800">
        <v>1</v>
      </c>
      <c r="G800" s="1" t="s">
        <v>469</v>
      </c>
      <c r="H800">
        <v>1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</v>
      </c>
      <c r="S800">
        <v>3</v>
      </c>
      <c r="T800">
        <v>6</v>
      </c>
      <c r="U800">
        <v>12</v>
      </c>
      <c r="V800">
        <v>4</v>
      </c>
      <c r="W800">
        <v>4</v>
      </c>
      <c r="X800">
        <v>12</v>
      </c>
      <c r="Y800">
        <v>16</v>
      </c>
    </row>
    <row r="801" spans="1:25" hidden="1" x14ac:dyDescent="0.3">
      <c r="A801" s="1" t="s">
        <v>531</v>
      </c>
      <c r="B801" s="1" t="s">
        <v>538</v>
      </c>
      <c r="C801">
        <v>13</v>
      </c>
      <c r="D801">
        <v>1</v>
      </c>
      <c r="E801">
        <v>1</v>
      </c>
      <c r="F801">
        <v>2</v>
      </c>
      <c r="G801" s="1" t="s">
        <v>468</v>
      </c>
      <c r="H801">
        <v>0</v>
      </c>
      <c r="I801">
        <v>1</v>
      </c>
      <c r="J801">
        <v>1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2</v>
      </c>
      <c r="T801">
        <v>3</v>
      </c>
      <c r="U801">
        <v>7</v>
      </c>
      <c r="V801">
        <v>3</v>
      </c>
      <c r="W801">
        <v>3</v>
      </c>
      <c r="X801">
        <v>7</v>
      </c>
      <c r="Y801">
        <v>10</v>
      </c>
    </row>
    <row r="802" spans="1:25" hidden="1" x14ac:dyDescent="0.3">
      <c r="A802" s="1" t="s">
        <v>542</v>
      </c>
      <c r="B802" s="1" t="s">
        <v>532</v>
      </c>
      <c r="C802">
        <v>13</v>
      </c>
      <c r="D802">
        <v>0</v>
      </c>
      <c r="E802">
        <v>0</v>
      </c>
      <c r="F802">
        <v>0</v>
      </c>
      <c r="G802" s="1" t="s">
        <v>469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3</v>
      </c>
      <c r="S802">
        <v>1</v>
      </c>
      <c r="T802">
        <v>4</v>
      </c>
      <c r="U802">
        <v>3</v>
      </c>
      <c r="V802">
        <v>4</v>
      </c>
      <c r="W802">
        <v>4</v>
      </c>
      <c r="X802">
        <v>3</v>
      </c>
      <c r="Y802">
        <v>7</v>
      </c>
    </row>
    <row r="803" spans="1:25" hidden="1" x14ac:dyDescent="0.3">
      <c r="A803" s="1" t="s">
        <v>543</v>
      </c>
      <c r="B803" s="1" t="s">
        <v>533</v>
      </c>
      <c r="C803">
        <v>13</v>
      </c>
      <c r="D803">
        <v>4</v>
      </c>
      <c r="E803">
        <v>0</v>
      </c>
      <c r="F803">
        <v>4</v>
      </c>
      <c r="G803" s="1" t="s">
        <v>469</v>
      </c>
      <c r="H803">
        <v>2</v>
      </c>
      <c r="I803">
        <v>0</v>
      </c>
      <c r="J803">
        <v>0</v>
      </c>
      <c r="K803">
        <v>2</v>
      </c>
      <c r="L803">
        <v>2</v>
      </c>
      <c r="M803">
        <v>2</v>
      </c>
      <c r="N803">
        <v>0</v>
      </c>
      <c r="O803">
        <v>0</v>
      </c>
      <c r="P803">
        <v>2</v>
      </c>
      <c r="Q803">
        <v>2</v>
      </c>
      <c r="R803">
        <v>3</v>
      </c>
      <c r="S803">
        <v>1</v>
      </c>
      <c r="T803">
        <v>4</v>
      </c>
      <c r="U803">
        <v>7</v>
      </c>
      <c r="V803">
        <v>1</v>
      </c>
      <c r="W803">
        <v>1</v>
      </c>
      <c r="X803">
        <v>7</v>
      </c>
      <c r="Y803">
        <v>8</v>
      </c>
    </row>
    <row r="804" spans="1:25" hidden="1" x14ac:dyDescent="0.3">
      <c r="A804" s="1" t="s">
        <v>540</v>
      </c>
      <c r="B804" s="1" t="s">
        <v>528</v>
      </c>
      <c r="C804">
        <v>13</v>
      </c>
      <c r="D804">
        <v>3</v>
      </c>
      <c r="E804">
        <v>0</v>
      </c>
      <c r="F804">
        <v>3</v>
      </c>
      <c r="G804" s="1" t="s">
        <v>469</v>
      </c>
      <c r="H804">
        <v>1</v>
      </c>
      <c r="I804">
        <v>0</v>
      </c>
      <c r="J804">
        <v>0</v>
      </c>
      <c r="K804">
        <v>1</v>
      </c>
      <c r="L804">
        <v>1</v>
      </c>
      <c r="M804">
        <v>2</v>
      </c>
      <c r="N804">
        <v>0</v>
      </c>
      <c r="O804">
        <v>0</v>
      </c>
      <c r="P804">
        <v>2</v>
      </c>
      <c r="Q804">
        <v>2</v>
      </c>
      <c r="R804">
        <v>1</v>
      </c>
      <c r="S804">
        <v>2</v>
      </c>
      <c r="T804">
        <v>3</v>
      </c>
      <c r="U804">
        <v>5</v>
      </c>
      <c r="V804">
        <v>7</v>
      </c>
      <c r="W804">
        <v>7</v>
      </c>
      <c r="X804">
        <v>5</v>
      </c>
      <c r="Y804">
        <v>12</v>
      </c>
    </row>
    <row r="805" spans="1:25" hidden="1" x14ac:dyDescent="0.3">
      <c r="A805" s="1" t="s">
        <v>537</v>
      </c>
      <c r="B805" s="1" t="s">
        <v>530</v>
      </c>
      <c r="C805">
        <v>13</v>
      </c>
      <c r="D805">
        <v>1</v>
      </c>
      <c r="E805">
        <v>4</v>
      </c>
      <c r="F805">
        <v>5</v>
      </c>
      <c r="G805" s="1" t="s">
        <v>468</v>
      </c>
      <c r="H805">
        <v>0</v>
      </c>
      <c r="I805">
        <v>3</v>
      </c>
      <c r="J805">
        <v>3</v>
      </c>
      <c r="K805">
        <v>0</v>
      </c>
      <c r="L805">
        <v>3</v>
      </c>
      <c r="M805">
        <v>1</v>
      </c>
      <c r="N805">
        <v>1</v>
      </c>
      <c r="O805">
        <v>1</v>
      </c>
      <c r="P805">
        <v>1</v>
      </c>
      <c r="Q805">
        <v>2</v>
      </c>
      <c r="R805">
        <v>0</v>
      </c>
      <c r="S805">
        <v>4</v>
      </c>
      <c r="T805">
        <v>4</v>
      </c>
      <c r="U805">
        <v>5</v>
      </c>
      <c r="V805">
        <v>3</v>
      </c>
      <c r="W805">
        <v>3</v>
      </c>
      <c r="X805">
        <v>5</v>
      </c>
      <c r="Y805">
        <v>8</v>
      </c>
    </row>
    <row r="806" spans="1:25" hidden="1" x14ac:dyDescent="0.3">
      <c r="A806" s="1" t="s">
        <v>535</v>
      </c>
      <c r="B806" s="1" t="s">
        <v>529</v>
      </c>
      <c r="C806">
        <v>13</v>
      </c>
      <c r="D806">
        <v>1</v>
      </c>
      <c r="E806">
        <v>1</v>
      </c>
      <c r="F806">
        <v>2</v>
      </c>
      <c r="G806" s="1" t="s">
        <v>468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1</v>
      </c>
      <c r="P806">
        <v>1</v>
      </c>
      <c r="Q806">
        <v>2</v>
      </c>
      <c r="R806">
        <v>1</v>
      </c>
      <c r="S806">
        <v>0</v>
      </c>
      <c r="T806">
        <v>1</v>
      </c>
      <c r="U806">
        <v>10</v>
      </c>
      <c r="V806">
        <v>3</v>
      </c>
      <c r="W806">
        <v>3</v>
      </c>
      <c r="X806">
        <v>10</v>
      </c>
      <c r="Y806">
        <v>13</v>
      </c>
    </row>
    <row r="807" spans="1:25" hidden="1" x14ac:dyDescent="0.3">
      <c r="A807" s="1" t="s">
        <v>534</v>
      </c>
      <c r="B807" s="1" t="s">
        <v>536</v>
      </c>
      <c r="C807">
        <v>13</v>
      </c>
      <c r="D807">
        <v>2</v>
      </c>
      <c r="E807">
        <v>2</v>
      </c>
      <c r="F807">
        <v>4</v>
      </c>
      <c r="G807" s="1" t="s">
        <v>468</v>
      </c>
      <c r="H807">
        <v>0</v>
      </c>
      <c r="I807">
        <v>1</v>
      </c>
      <c r="J807">
        <v>1</v>
      </c>
      <c r="K807">
        <v>0</v>
      </c>
      <c r="L807">
        <v>1</v>
      </c>
      <c r="M807">
        <v>2</v>
      </c>
      <c r="N807">
        <v>1</v>
      </c>
      <c r="O807">
        <v>1</v>
      </c>
      <c r="P807">
        <v>2</v>
      </c>
      <c r="Q807">
        <v>3</v>
      </c>
      <c r="R807">
        <v>1</v>
      </c>
      <c r="S807">
        <v>4</v>
      </c>
      <c r="T807">
        <v>5</v>
      </c>
      <c r="U807">
        <v>5</v>
      </c>
      <c r="V807">
        <v>3</v>
      </c>
      <c r="W807">
        <v>3</v>
      </c>
      <c r="X807">
        <v>5</v>
      </c>
      <c r="Y807">
        <v>8</v>
      </c>
    </row>
    <row r="808" spans="1:25" hidden="1" x14ac:dyDescent="0.3">
      <c r="A808" s="1" t="s">
        <v>532</v>
      </c>
      <c r="B808" s="1" t="s">
        <v>541</v>
      </c>
      <c r="C808">
        <v>14</v>
      </c>
      <c r="D808">
        <v>2</v>
      </c>
      <c r="E808">
        <v>3</v>
      </c>
      <c r="F808">
        <v>5</v>
      </c>
      <c r="G808" s="1" t="s">
        <v>468</v>
      </c>
      <c r="H808">
        <v>1</v>
      </c>
      <c r="I808">
        <v>1</v>
      </c>
      <c r="J808">
        <v>1</v>
      </c>
      <c r="K808">
        <v>1</v>
      </c>
      <c r="L808">
        <v>2</v>
      </c>
      <c r="M808">
        <v>1</v>
      </c>
      <c r="N808">
        <v>2</v>
      </c>
      <c r="O808">
        <v>2</v>
      </c>
      <c r="P808">
        <v>1</v>
      </c>
      <c r="Q808">
        <v>3</v>
      </c>
      <c r="R808">
        <v>1</v>
      </c>
      <c r="S808">
        <v>0</v>
      </c>
      <c r="T808">
        <v>1</v>
      </c>
      <c r="U808">
        <v>9</v>
      </c>
      <c r="V808">
        <v>5</v>
      </c>
      <c r="W808">
        <v>5</v>
      </c>
      <c r="X808">
        <v>9</v>
      </c>
      <c r="Y808">
        <v>14</v>
      </c>
    </row>
    <row r="809" spans="1:25" hidden="1" x14ac:dyDescent="0.3">
      <c r="A809" s="1" t="s">
        <v>529</v>
      </c>
      <c r="B809" s="1" t="s">
        <v>531</v>
      </c>
      <c r="C809">
        <v>14</v>
      </c>
      <c r="D809">
        <v>0</v>
      </c>
      <c r="E809">
        <v>0</v>
      </c>
      <c r="F809">
        <v>0</v>
      </c>
      <c r="G809" s="1" t="s">
        <v>469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</v>
      </c>
      <c r="T809">
        <v>3</v>
      </c>
      <c r="U809">
        <v>10</v>
      </c>
      <c r="V809">
        <v>2</v>
      </c>
      <c r="W809">
        <v>2</v>
      </c>
      <c r="X809">
        <v>10</v>
      </c>
      <c r="Y809">
        <v>12</v>
      </c>
    </row>
    <row r="810" spans="1:25" hidden="1" x14ac:dyDescent="0.3">
      <c r="A810" s="1" t="s">
        <v>539</v>
      </c>
      <c r="B810" s="1" t="s">
        <v>543</v>
      </c>
      <c r="C810">
        <v>14</v>
      </c>
      <c r="D810">
        <v>5</v>
      </c>
      <c r="E810">
        <v>2</v>
      </c>
      <c r="F810">
        <v>7</v>
      </c>
      <c r="G810" s="1" t="s">
        <v>468</v>
      </c>
      <c r="H810">
        <v>3</v>
      </c>
      <c r="I810">
        <v>1</v>
      </c>
      <c r="J810">
        <v>1</v>
      </c>
      <c r="K810">
        <v>3</v>
      </c>
      <c r="L810">
        <v>4</v>
      </c>
      <c r="M810">
        <v>2</v>
      </c>
      <c r="N810">
        <v>1</v>
      </c>
      <c r="O810">
        <v>1</v>
      </c>
      <c r="P810">
        <v>2</v>
      </c>
      <c r="Q810">
        <v>3</v>
      </c>
      <c r="R810">
        <v>4</v>
      </c>
      <c r="S810">
        <v>3</v>
      </c>
      <c r="T810">
        <v>7</v>
      </c>
      <c r="U810">
        <v>3</v>
      </c>
      <c r="V810">
        <v>4</v>
      </c>
      <c r="W810">
        <v>4</v>
      </c>
      <c r="X810">
        <v>3</v>
      </c>
      <c r="Y810">
        <v>7</v>
      </c>
    </row>
    <row r="811" spans="1:25" hidden="1" x14ac:dyDescent="0.3">
      <c r="A811" s="1" t="s">
        <v>530</v>
      </c>
      <c r="B811" s="1" t="s">
        <v>540</v>
      </c>
      <c r="C811">
        <v>14</v>
      </c>
      <c r="D811">
        <v>6</v>
      </c>
      <c r="E811">
        <v>0</v>
      </c>
      <c r="F811">
        <v>6</v>
      </c>
      <c r="G811" s="1" t="s">
        <v>469</v>
      </c>
      <c r="H811">
        <v>4</v>
      </c>
      <c r="I811">
        <v>0</v>
      </c>
      <c r="J811">
        <v>0</v>
      </c>
      <c r="K811">
        <v>4</v>
      </c>
      <c r="L811">
        <v>4</v>
      </c>
      <c r="M811">
        <v>2</v>
      </c>
      <c r="N811">
        <v>0</v>
      </c>
      <c r="O811">
        <v>0</v>
      </c>
      <c r="P811">
        <v>2</v>
      </c>
      <c r="Q811">
        <v>2</v>
      </c>
      <c r="R811">
        <v>0</v>
      </c>
      <c r="S811">
        <v>0</v>
      </c>
      <c r="T811">
        <v>0</v>
      </c>
      <c r="U811">
        <v>4</v>
      </c>
      <c r="V811">
        <v>9</v>
      </c>
      <c r="W811">
        <v>9</v>
      </c>
      <c r="X811">
        <v>4</v>
      </c>
      <c r="Y811">
        <v>13</v>
      </c>
    </row>
    <row r="812" spans="1:25" hidden="1" x14ac:dyDescent="0.3">
      <c r="A812" s="1" t="s">
        <v>528</v>
      </c>
      <c r="B812" s="1" t="s">
        <v>535</v>
      </c>
      <c r="C812">
        <v>14</v>
      </c>
      <c r="D812">
        <v>2</v>
      </c>
      <c r="E812">
        <v>2</v>
      </c>
      <c r="F812">
        <v>4</v>
      </c>
      <c r="G812" s="1" t="s">
        <v>468</v>
      </c>
      <c r="H812">
        <v>0</v>
      </c>
      <c r="I812">
        <v>2</v>
      </c>
      <c r="J812">
        <v>2</v>
      </c>
      <c r="K812">
        <v>0</v>
      </c>
      <c r="L812">
        <v>2</v>
      </c>
      <c r="M812">
        <v>2</v>
      </c>
      <c r="N812">
        <v>0</v>
      </c>
      <c r="O812">
        <v>0</v>
      </c>
      <c r="P812">
        <v>2</v>
      </c>
      <c r="Q812">
        <v>2</v>
      </c>
      <c r="R812">
        <v>0</v>
      </c>
      <c r="S812">
        <v>1</v>
      </c>
      <c r="T812">
        <v>1</v>
      </c>
      <c r="U812">
        <v>1</v>
      </c>
      <c r="V812">
        <v>4</v>
      </c>
      <c r="W812">
        <v>4</v>
      </c>
      <c r="X812">
        <v>1</v>
      </c>
      <c r="Y812">
        <v>5</v>
      </c>
    </row>
    <row r="813" spans="1:25" x14ac:dyDescent="0.3">
      <c r="A813" s="1" t="s">
        <v>533</v>
      </c>
      <c r="B813" s="1" t="s">
        <v>534</v>
      </c>
      <c r="C813">
        <v>14</v>
      </c>
      <c r="D813">
        <v>2</v>
      </c>
      <c r="E813">
        <v>0</v>
      </c>
      <c r="F813">
        <v>2</v>
      </c>
      <c r="G813" s="1" t="s">
        <v>469</v>
      </c>
      <c r="H813">
        <v>1</v>
      </c>
      <c r="I813">
        <v>0</v>
      </c>
      <c r="J813">
        <v>0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2</v>
      </c>
      <c r="S813">
        <v>3</v>
      </c>
      <c r="T813">
        <v>5</v>
      </c>
    </row>
    <row r="814" spans="1:25" hidden="1" x14ac:dyDescent="0.3">
      <c r="A814" s="1" t="s">
        <v>536</v>
      </c>
      <c r="B814" s="1" t="s">
        <v>542</v>
      </c>
      <c r="C814">
        <v>14</v>
      </c>
      <c r="D814">
        <v>0</v>
      </c>
      <c r="E814">
        <v>2</v>
      </c>
      <c r="F814">
        <v>2</v>
      </c>
      <c r="G814" s="1" t="s">
        <v>469</v>
      </c>
      <c r="H814">
        <v>0</v>
      </c>
      <c r="I814">
        <v>1</v>
      </c>
      <c r="J814">
        <v>1</v>
      </c>
      <c r="K814">
        <v>0</v>
      </c>
      <c r="L814">
        <v>1</v>
      </c>
      <c r="M814">
        <v>0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3</v>
      </c>
      <c r="T814">
        <v>3</v>
      </c>
      <c r="U814">
        <v>8</v>
      </c>
      <c r="V814">
        <v>3</v>
      </c>
      <c r="W814">
        <v>3</v>
      </c>
      <c r="X814">
        <v>8</v>
      </c>
      <c r="Y814">
        <v>11</v>
      </c>
    </row>
    <row r="815" spans="1:25" hidden="1" x14ac:dyDescent="0.3">
      <c r="A815" s="1" t="s">
        <v>538</v>
      </c>
      <c r="B815" s="1" t="s">
        <v>537</v>
      </c>
      <c r="C815">
        <v>14</v>
      </c>
      <c r="D815">
        <v>0</v>
      </c>
      <c r="E815">
        <v>0</v>
      </c>
      <c r="F815">
        <v>0</v>
      </c>
      <c r="G815" s="1" t="s">
        <v>469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4</v>
      </c>
      <c r="T815">
        <v>6</v>
      </c>
      <c r="U815">
        <v>7</v>
      </c>
      <c r="V815">
        <v>6</v>
      </c>
      <c r="W815">
        <v>6</v>
      </c>
      <c r="X815">
        <v>7</v>
      </c>
      <c r="Y815">
        <v>13</v>
      </c>
    </row>
    <row r="816" spans="1:25" hidden="1" x14ac:dyDescent="0.3">
      <c r="A816" s="1" t="s">
        <v>541</v>
      </c>
      <c r="B816" s="1" t="s">
        <v>538</v>
      </c>
      <c r="C816">
        <v>15</v>
      </c>
      <c r="D816">
        <v>5</v>
      </c>
      <c r="E816">
        <v>1</v>
      </c>
      <c r="F816">
        <v>6</v>
      </c>
      <c r="G816" s="1" t="s">
        <v>468</v>
      </c>
      <c r="H816">
        <v>2</v>
      </c>
      <c r="I816">
        <v>1</v>
      </c>
      <c r="J816">
        <v>1</v>
      </c>
      <c r="K816">
        <v>2</v>
      </c>
      <c r="L816">
        <v>3</v>
      </c>
      <c r="M816">
        <v>3</v>
      </c>
      <c r="N816">
        <v>0</v>
      </c>
      <c r="O816">
        <v>0</v>
      </c>
      <c r="P816">
        <v>3</v>
      </c>
      <c r="Q816">
        <v>3</v>
      </c>
      <c r="R816">
        <v>1</v>
      </c>
      <c r="S816">
        <v>1</v>
      </c>
      <c r="T816">
        <v>2</v>
      </c>
      <c r="U816">
        <v>8</v>
      </c>
      <c r="V816">
        <v>5</v>
      </c>
      <c r="W816">
        <v>5</v>
      </c>
      <c r="X816">
        <v>8</v>
      </c>
      <c r="Y816">
        <v>13</v>
      </c>
    </row>
    <row r="817" spans="1:25" hidden="1" x14ac:dyDescent="0.3">
      <c r="A817" s="1" t="s">
        <v>540</v>
      </c>
      <c r="B817" s="1" t="s">
        <v>532</v>
      </c>
      <c r="C817">
        <v>15</v>
      </c>
      <c r="D817">
        <v>5</v>
      </c>
      <c r="E817">
        <v>1</v>
      </c>
      <c r="F817">
        <v>6</v>
      </c>
      <c r="G817" s="1" t="s">
        <v>468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4</v>
      </c>
      <c r="N817">
        <v>1</v>
      </c>
      <c r="O817">
        <v>1</v>
      </c>
      <c r="P817">
        <v>4</v>
      </c>
      <c r="Q817">
        <v>5</v>
      </c>
      <c r="R817">
        <v>1</v>
      </c>
      <c r="S817">
        <v>0</v>
      </c>
      <c r="T817">
        <v>1</v>
      </c>
      <c r="U817">
        <v>5</v>
      </c>
      <c r="V817">
        <v>3</v>
      </c>
      <c r="W817">
        <v>3</v>
      </c>
      <c r="X817">
        <v>5</v>
      </c>
      <c r="Y817">
        <v>8</v>
      </c>
    </row>
    <row r="818" spans="1:25" hidden="1" x14ac:dyDescent="0.3">
      <c r="A818" s="1" t="s">
        <v>531</v>
      </c>
      <c r="B818" s="1" t="s">
        <v>528</v>
      </c>
      <c r="C818">
        <v>15</v>
      </c>
      <c r="D818">
        <v>2</v>
      </c>
      <c r="E818">
        <v>0</v>
      </c>
      <c r="F818">
        <v>2</v>
      </c>
      <c r="G818" s="1" t="s">
        <v>469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2</v>
      </c>
      <c r="Q818">
        <v>2</v>
      </c>
      <c r="R818">
        <v>3</v>
      </c>
      <c r="S818">
        <v>2</v>
      </c>
      <c r="T818">
        <v>5</v>
      </c>
      <c r="U818">
        <v>3</v>
      </c>
      <c r="V818">
        <v>4</v>
      </c>
      <c r="W818">
        <v>4</v>
      </c>
      <c r="X818">
        <v>3</v>
      </c>
      <c r="Y818">
        <v>7</v>
      </c>
    </row>
    <row r="819" spans="1:25" hidden="1" x14ac:dyDescent="0.3">
      <c r="A819" s="1" t="s">
        <v>543</v>
      </c>
      <c r="B819" s="1" t="s">
        <v>536</v>
      </c>
      <c r="C819">
        <v>15</v>
      </c>
      <c r="D819">
        <v>2</v>
      </c>
      <c r="E819">
        <v>1</v>
      </c>
      <c r="F819">
        <v>3</v>
      </c>
      <c r="G819" s="1" t="s">
        <v>468</v>
      </c>
      <c r="H819">
        <v>2</v>
      </c>
      <c r="I819">
        <v>0</v>
      </c>
      <c r="J819">
        <v>0</v>
      </c>
      <c r="K819">
        <v>2</v>
      </c>
      <c r="L819">
        <v>2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1</v>
      </c>
      <c r="S819">
        <v>1</v>
      </c>
      <c r="T819">
        <v>2</v>
      </c>
      <c r="U819">
        <v>2</v>
      </c>
      <c r="V819">
        <v>1</v>
      </c>
      <c r="W819">
        <v>1</v>
      </c>
      <c r="X819">
        <v>2</v>
      </c>
      <c r="Y819">
        <v>3</v>
      </c>
    </row>
    <row r="820" spans="1:25" hidden="1" x14ac:dyDescent="0.3">
      <c r="A820" s="1" t="s">
        <v>537</v>
      </c>
      <c r="B820" s="1" t="s">
        <v>533</v>
      </c>
      <c r="C820">
        <v>15</v>
      </c>
      <c r="D820">
        <v>5</v>
      </c>
      <c r="E820">
        <v>1</v>
      </c>
      <c r="F820">
        <v>6</v>
      </c>
      <c r="G820" s="1" t="s">
        <v>468</v>
      </c>
      <c r="H820">
        <v>3</v>
      </c>
      <c r="I820">
        <v>1</v>
      </c>
      <c r="J820">
        <v>1</v>
      </c>
      <c r="K820">
        <v>3</v>
      </c>
      <c r="L820">
        <v>4</v>
      </c>
      <c r="M820">
        <v>2</v>
      </c>
      <c r="N820">
        <v>0</v>
      </c>
      <c r="O820">
        <v>0</v>
      </c>
      <c r="P820">
        <v>2</v>
      </c>
      <c r="Q820">
        <v>2</v>
      </c>
      <c r="R820">
        <v>0</v>
      </c>
      <c r="S820">
        <v>3</v>
      </c>
      <c r="T820">
        <v>3</v>
      </c>
      <c r="U820">
        <v>7</v>
      </c>
      <c r="V820">
        <v>5</v>
      </c>
      <c r="W820">
        <v>5</v>
      </c>
      <c r="X820">
        <v>7</v>
      </c>
      <c r="Y820">
        <v>12</v>
      </c>
    </row>
    <row r="821" spans="1:25" hidden="1" x14ac:dyDescent="0.3">
      <c r="A821" s="1" t="s">
        <v>529</v>
      </c>
      <c r="B821" s="1" t="s">
        <v>539</v>
      </c>
      <c r="C821">
        <v>15</v>
      </c>
      <c r="D821">
        <v>2</v>
      </c>
      <c r="E821">
        <v>1</v>
      </c>
      <c r="F821">
        <v>3</v>
      </c>
      <c r="G821" s="1" t="s">
        <v>468</v>
      </c>
      <c r="H821">
        <v>1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2</v>
      </c>
      <c r="R821">
        <v>0</v>
      </c>
      <c r="S821">
        <v>1</v>
      </c>
      <c r="T821">
        <v>1</v>
      </c>
      <c r="U821">
        <v>8</v>
      </c>
      <c r="V821">
        <v>9</v>
      </c>
      <c r="W821">
        <v>9</v>
      </c>
      <c r="X821">
        <v>8</v>
      </c>
      <c r="Y821">
        <v>17</v>
      </c>
    </row>
    <row r="822" spans="1:25" hidden="1" x14ac:dyDescent="0.3">
      <c r="A822" s="1" t="s">
        <v>535</v>
      </c>
      <c r="B822" s="1" t="s">
        <v>530</v>
      </c>
      <c r="C822">
        <v>15</v>
      </c>
      <c r="D822">
        <v>4</v>
      </c>
      <c r="E822">
        <v>1</v>
      </c>
      <c r="F822">
        <v>5</v>
      </c>
      <c r="G822" s="1" t="s">
        <v>468</v>
      </c>
      <c r="H822">
        <v>1</v>
      </c>
      <c r="I822">
        <v>0</v>
      </c>
      <c r="J822">
        <v>0</v>
      </c>
      <c r="K822">
        <v>1</v>
      </c>
      <c r="L822">
        <v>1</v>
      </c>
      <c r="M822">
        <v>3</v>
      </c>
      <c r="N822">
        <v>1</v>
      </c>
      <c r="O822">
        <v>1</v>
      </c>
      <c r="P822">
        <v>3</v>
      </c>
      <c r="Q822">
        <v>4</v>
      </c>
      <c r="R822">
        <v>4</v>
      </c>
      <c r="S822">
        <v>2</v>
      </c>
      <c r="T822">
        <v>6</v>
      </c>
      <c r="U822">
        <v>0</v>
      </c>
      <c r="V822">
        <v>3</v>
      </c>
      <c r="W822">
        <v>3</v>
      </c>
      <c r="X822">
        <v>0</v>
      </c>
      <c r="Y822">
        <v>3</v>
      </c>
    </row>
    <row r="823" spans="1:25" hidden="1" x14ac:dyDescent="0.3">
      <c r="A823" s="1" t="s">
        <v>542</v>
      </c>
      <c r="B823" s="1" t="s">
        <v>534</v>
      </c>
      <c r="C823">
        <v>15</v>
      </c>
      <c r="D823">
        <v>3</v>
      </c>
      <c r="E823">
        <v>3</v>
      </c>
      <c r="F823">
        <v>6</v>
      </c>
      <c r="G823" s="1" t="s">
        <v>468</v>
      </c>
      <c r="H823">
        <v>1</v>
      </c>
      <c r="I823">
        <v>2</v>
      </c>
      <c r="J823">
        <v>2</v>
      </c>
      <c r="K823">
        <v>1</v>
      </c>
      <c r="L823">
        <v>3</v>
      </c>
      <c r="M823">
        <v>2</v>
      </c>
      <c r="N823">
        <v>1</v>
      </c>
      <c r="O823">
        <v>1</v>
      </c>
      <c r="P823">
        <v>2</v>
      </c>
      <c r="Q823">
        <v>3</v>
      </c>
      <c r="R823">
        <v>1</v>
      </c>
      <c r="S823">
        <v>2</v>
      </c>
      <c r="T823">
        <v>3</v>
      </c>
      <c r="U823">
        <v>13</v>
      </c>
      <c r="V823">
        <v>1</v>
      </c>
      <c r="W823">
        <v>1</v>
      </c>
      <c r="X823">
        <v>13</v>
      </c>
      <c r="Y823">
        <v>14</v>
      </c>
    </row>
    <row r="824" spans="1:25" hidden="1" x14ac:dyDescent="0.3">
      <c r="A824" s="1" t="s">
        <v>530</v>
      </c>
      <c r="B824" s="1" t="s">
        <v>539</v>
      </c>
      <c r="C824">
        <v>16</v>
      </c>
      <c r="D824">
        <v>1</v>
      </c>
      <c r="E824">
        <v>1</v>
      </c>
      <c r="F824">
        <v>2</v>
      </c>
      <c r="G824" s="1" t="s">
        <v>468</v>
      </c>
      <c r="H824">
        <v>0</v>
      </c>
      <c r="I824">
        <v>1</v>
      </c>
      <c r="J824">
        <v>1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1</v>
      </c>
      <c r="R824">
        <v>2</v>
      </c>
      <c r="S824">
        <v>2</v>
      </c>
      <c r="T824">
        <v>4</v>
      </c>
      <c r="U824">
        <v>8</v>
      </c>
      <c r="V824">
        <v>1</v>
      </c>
      <c r="W824">
        <v>1</v>
      </c>
      <c r="X824">
        <v>8</v>
      </c>
      <c r="Y824">
        <v>9</v>
      </c>
    </row>
    <row r="825" spans="1:25" hidden="1" x14ac:dyDescent="0.3">
      <c r="A825" s="1" t="s">
        <v>532</v>
      </c>
      <c r="B825" s="1" t="s">
        <v>529</v>
      </c>
      <c r="C825">
        <v>16</v>
      </c>
      <c r="D825">
        <v>0</v>
      </c>
      <c r="E825">
        <v>3</v>
      </c>
      <c r="F825">
        <v>3</v>
      </c>
      <c r="G825" s="1" t="s">
        <v>469</v>
      </c>
      <c r="H825">
        <v>0</v>
      </c>
      <c r="I825">
        <v>2</v>
      </c>
      <c r="J825">
        <v>2</v>
      </c>
      <c r="K825">
        <v>0</v>
      </c>
      <c r="L825">
        <v>2</v>
      </c>
      <c r="M825">
        <v>0</v>
      </c>
      <c r="N825">
        <v>1</v>
      </c>
      <c r="O825">
        <v>1</v>
      </c>
      <c r="P825">
        <v>0</v>
      </c>
      <c r="Q825">
        <v>1</v>
      </c>
      <c r="R825">
        <v>2</v>
      </c>
      <c r="S825">
        <v>0</v>
      </c>
      <c r="T825">
        <v>2</v>
      </c>
      <c r="U825">
        <v>2</v>
      </c>
      <c r="V825">
        <v>5</v>
      </c>
      <c r="W825">
        <v>5</v>
      </c>
      <c r="X825">
        <v>2</v>
      </c>
      <c r="Y825">
        <v>7</v>
      </c>
    </row>
    <row r="826" spans="1:25" hidden="1" x14ac:dyDescent="0.3">
      <c r="A826" s="1" t="s">
        <v>534</v>
      </c>
      <c r="B826" s="1" t="s">
        <v>541</v>
      </c>
      <c r="C826">
        <v>16</v>
      </c>
      <c r="D826">
        <v>1</v>
      </c>
      <c r="E826">
        <v>1</v>
      </c>
      <c r="F826">
        <v>2</v>
      </c>
      <c r="G826" s="1" t="s">
        <v>468</v>
      </c>
      <c r="H826">
        <v>1</v>
      </c>
      <c r="I826">
        <v>1</v>
      </c>
      <c r="J826">
        <v>1</v>
      </c>
      <c r="K826">
        <v>1</v>
      </c>
      <c r="L826">
        <v>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2</v>
      </c>
      <c r="T826">
        <v>4</v>
      </c>
      <c r="U826">
        <v>2</v>
      </c>
      <c r="V826">
        <v>5</v>
      </c>
      <c r="W826">
        <v>5</v>
      </c>
      <c r="X826">
        <v>2</v>
      </c>
      <c r="Y826">
        <v>7</v>
      </c>
    </row>
    <row r="827" spans="1:25" hidden="1" x14ac:dyDescent="0.3">
      <c r="A827" s="1" t="s">
        <v>528</v>
      </c>
      <c r="B827" s="1" t="s">
        <v>543</v>
      </c>
      <c r="C827">
        <v>16</v>
      </c>
      <c r="D827">
        <v>2</v>
      </c>
      <c r="E827">
        <v>1</v>
      </c>
      <c r="F827">
        <v>3</v>
      </c>
      <c r="G827" s="1" t="s">
        <v>468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</v>
      </c>
      <c r="N827">
        <v>1</v>
      </c>
      <c r="O827">
        <v>1</v>
      </c>
      <c r="P827">
        <v>2</v>
      </c>
      <c r="Q827">
        <v>3</v>
      </c>
      <c r="R827">
        <v>1</v>
      </c>
      <c r="S827">
        <v>0</v>
      </c>
      <c r="T827">
        <v>1</v>
      </c>
      <c r="U827">
        <v>5</v>
      </c>
      <c r="V827">
        <v>3</v>
      </c>
      <c r="W827">
        <v>3</v>
      </c>
      <c r="X827">
        <v>5</v>
      </c>
      <c r="Y827">
        <v>8</v>
      </c>
    </row>
    <row r="828" spans="1:25" hidden="1" x14ac:dyDescent="0.3">
      <c r="A828" s="1" t="s">
        <v>533</v>
      </c>
      <c r="B828" s="1" t="s">
        <v>531</v>
      </c>
      <c r="C828">
        <v>16</v>
      </c>
      <c r="D828">
        <v>2</v>
      </c>
      <c r="E828">
        <v>2</v>
      </c>
      <c r="F828">
        <v>4</v>
      </c>
      <c r="G828" s="1" t="s">
        <v>468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2</v>
      </c>
      <c r="O828">
        <v>2</v>
      </c>
      <c r="P828">
        <v>1</v>
      </c>
      <c r="Q828">
        <v>3</v>
      </c>
      <c r="R828">
        <v>0</v>
      </c>
      <c r="S828">
        <v>0</v>
      </c>
      <c r="T828">
        <v>0</v>
      </c>
      <c r="U828">
        <v>2</v>
      </c>
      <c r="V828">
        <v>5</v>
      </c>
      <c r="W828">
        <v>5</v>
      </c>
      <c r="X828">
        <v>2</v>
      </c>
      <c r="Y828">
        <v>7</v>
      </c>
    </row>
    <row r="829" spans="1:25" hidden="1" x14ac:dyDescent="0.3">
      <c r="A829" s="1" t="s">
        <v>536</v>
      </c>
      <c r="B829" s="1" t="s">
        <v>540</v>
      </c>
      <c r="C829">
        <v>16</v>
      </c>
      <c r="D829">
        <v>1</v>
      </c>
      <c r="E829">
        <v>3</v>
      </c>
      <c r="F829">
        <v>4</v>
      </c>
      <c r="G829" s="1" t="s">
        <v>468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2</v>
      </c>
      <c r="O829">
        <v>2</v>
      </c>
      <c r="P829">
        <v>1</v>
      </c>
      <c r="Q829">
        <v>3</v>
      </c>
      <c r="R829">
        <v>0</v>
      </c>
      <c r="S829">
        <v>4</v>
      </c>
      <c r="T829">
        <v>4</v>
      </c>
      <c r="U829">
        <v>9</v>
      </c>
      <c r="V829">
        <v>3</v>
      </c>
      <c r="W829">
        <v>3</v>
      </c>
      <c r="X829">
        <v>9</v>
      </c>
      <c r="Y829">
        <v>12</v>
      </c>
    </row>
    <row r="830" spans="1:25" hidden="1" x14ac:dyDescent="0.3">
      <c r="A830" s="1" t="s">
        <v>542</v>
      </c>
      <c r="B830" s="1" t="s">
        <v>537</v>
      </c>
      <c r="C830">
        <v>16</v>
      </c>
      <c r="D830">
        <v>1</v>
      </c>
      <c r="E830">
        <v>1</v>
      </c>
      <c r="F830">
        <v>2</v>
      </c>
      <c r="G830" s="1" t="s">
        <v>468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2</v>
      </c>
      <c r="R830">
        <v>0</v>
      </c>
      <c r="S830">
        <v>3</v>
      </c>
      <c r="T830">
        <v>3</v>
      </c>
      <c r="U830">
        <v>3</v>
      </c>
      <c r="V830">
        <v>5</v>
      </c>
      <c r="W830">
        <v>5</v>
      </c>
      <c r="X830">
        <v>3</v>
      </c>
      <c r="Y830">
        <v>8</v>
      </c>
    </row>
    <row r="831" spans="1:25" hidden="1" x14ac:dyDescent="0.3">
      <c r="A831" s="1" t="s">
        <v>538</v>
      </c>
      <c r="B831" s="1" t="s">
        <v>535</v>
      </c>
      <c r="C831">
        <v>16</v>
      </c>
      <c r="D831">
        <v>0</v>
      </c>
      <c r="E831">
        <v>2</v>
      </c>
      <c r="F831">
        <v>2</v>
      </c>
      <c r="G831" s="1" t="s">
        <v>469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</v>
      </c>
      <c r="O831">
        <v>2</v>
      </c>
      <c r="P831">
        <v>0</v>
      </c>
      <c r="Q831">
        <v>2</v>
      </c>
      <c r="R831">
        <v>2</v>
      </c>
      <c r="S831">
        <v>2</v>
      </c>
      <c r="T831">
        <v>4</v>
      </c>
      <c r="U831">
        <v>0</v>
      </c>
      <c r="V831">
        <v>6</v>
      </c>
      <c r="W831">
        <v>6</v>
      </c>
      <c r="X831">
        <v>0</v>
      </c>
      <c r="Y831">
        <v>6</v>
      </c>
    </row>
    <row r="832" spans="1:25" hidden="1" x14ac:dyDescent="0.3">
      <c r="A832" s="1" t="s">
        <v>541</v>
      </c>
      <c r="B832" s="1" t="s">
        <v>533</v>
      </c>
      <c r="C832">
        <v>17</v>
      </c>
      <c r="D832">
        <v>5</v>
      </c>
      <c r="E832">
        <v>2</v>
      </c>
      <c r="F832">
        <v>7</v>
      </c>
      <c r="G832" s="1" t="s">
        <v>468</v>
      </c>
      <c r="H832">
        <v>3</v>
      </c>
      <c r="I832">
        <v>1</v>
      </c>
      <c r="J832">
        <v>1</v>
      </c>
      <c r="K832">
        <v>3</v>
      </c>
      <c r="L832">
        <v>4</v>
      </c>
      <c r="M832">
        <v>2</v>
      </c>
      <c r="N832">
        <v>1</v>
      </c>
      <c r="O832">
        <v>1</v>
      </c>
      <c r="P832">
        <v>2</v>
      </c>
      <c r="Q832">
        <v>3</v>
      </c>
      <c r="R832">
        <v>0</v>
      </c>
      <c r="S832">
        <v>3</v>
      </c>
      <c r="T832">
        <v>3</v>
      </c>
      <c r="U832">
        <v>9</v>
      </c>
      <c r="V832">
        <v>6</v>
      </c>
      <c r="W832">
        <v>6</v>
      </c>
      <c r="X832">
        <v>9</v>
      </c>
      <c r="Y832">
        <v>15</v>
      </c>
    </row>
    <row r="833" spans="1:25" hidden="1" x14ac:dyDescent="0.3">
      <c r="A833" s="1" t="s">
        <v>535</v>
      </c>
      <c r="B833" s="1" t="s">
        <v>534</v>
      </c>
      <c r="C833">
        <v>17</v>
      </c>
      <c r="D833">
        <v>2</v>
      </c>
      <c r="E833">
        <v>1</v>
      </c>
      <c r="F833">
        <v>3</v>
      </c>
      <c r="G833" s="1" t="s">
        <v>468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2</v>
      </c>
      <c r="R833">
        <v>2</v>
      </c>
      <c r="S833">
        <v>1</v>
      </c>
      <c r="T833">
        <v>3</v>
      </c>
      <c r="U833">
        <v>8</v>
      </c>
      <c r="V833">
        <v>5</v>
      </c>
      <c r="W833">
        <v>5</v>
      </c>
      <c r="X833">
        <v>8</v>
      </c>
      <c r="Y833">
        <v>13</v>
      </c>
    </row>
    <row r="834" spans="1:25" hidden="1" x14ac:dyDescent="0.3">
      <c r="A834" s="1" t="s">
        <v>529</v>
      </c>
      <c r="B834" s="1" t="s">
        <v>542</v>
      </c>
      <c r="C834">
        <v>17</v>
      </c>
      <c r="D834">
        <v>2</v>
      </c>
      <c r="E834">
        <v>1</v>
      </c>
      <c r="F834">
        <v>3</v>
      </c>
      <c r="G834" s="1" t="s">
        <v>468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1</v>
      </c>
      <c r="O834">
        <v>1</v>
      </c>
      <c r="P834">
        <v>2</v>
      </c>
      <c r="Q834">
        <v>3</v>
      </c>
      <c r="R834">
        <v>0</v>
      </c>
      <c r="S834">
        <v>0</v>
      </c>
      <c r="T834">
        <v>0</v>
      </c>
      <c r="U834">
        <v>10</v>
      </c>
      <c r="V834">
        <v>3</v>
      </c>
      <c r="W834">
        <v>3</v>
      </c>
      <c r="X834">
        <v>10</v>
      </c>
      <c r="Y834">
        <v>13</v>
      </c>
    </row>
    <row r="835" spans="1:25" hidden="1" x14ac:dyDescent="0.3">
      <c r="A835" s="1" t="s">
        <v>544</v>
      </c>
      <c r="B835" s="1" t="s">
        <v>545</v>
      </c>
      <c r="C835">
        <v>1</v>
      </c>
      <c r="D835">
        <v>2</v>
      </c>
      <c r="E835">
        <v>1</v>
      </c>
      <c r="F835">
        <v>3</v>
      </c>
      <c r="G835" s="1" t="s">
        <v>468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</v>
      </c>
      <c r="N835">
        <v>1</v>
      </c>
      <c r="O835">
        <v>1</v>
      </c>
      <c r="P835">
        <v>2</v>
      </c>
      <c r="Q835">
        <v>3</v>
      </c>
      <c r="R835">
        <v>2</v>
      </c>
      <c r="S835">
        <v>2</v>
      </c>
      <c r="T835">
        <v>4</v>
      </c>
      <c r="U835">
        <v>2</v>
      </c>
      <c r="V835">
        <v>1</v>
      </c>
      <c r="W835">
        <v>1</v>
      </c>
      <c r="X835">
        <v>2</v>
      </c>
      <c r="Y835">
        <v>3</v>
      </c>
    </row>
    <row r="836" spans="1:25" hidden="1" x14ac:dyDescent="0.3">
      <c r="A836" s="1" t="s">
        <v>546</v>
      </c>
      <c r="B836" s="1" t="s">
        <v>547</v>
      </c>
      <c r="C836">
        <v>1</v>
      </c>
      <c r="D836">
        <v>1</v>
      </c>
      <c r="E836">
        <v>0</v>
      </c>
      <c r="F836">
        <v>1</v>
      </c>
      <c r="G836" s="1" t="s">
        <v>469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4</v>
      </c>
      <c r="S836">
        <v>2</v>
      </c>
      <c r="T836">
        <v>6</v>
      </c>
      <c r="U836">
        <v>7</v>
      </c>
      <c r="V836">
        <v>5</v>
      </c>
      <c r="W836">
        <v>5</v>
      </c>
      <c r="X836">
        <v>7</v>
      </c>
      <c r="Y836">
        <v>12</v>
      </c>
    </row>
    <row r="837" spans="1:25" hidden="1" x14ac:dyDescent="0.3">
      <c r="A837" s="1" t="s">
        <v>548</v>
      </c>
      <c r="B837" s="1" t="s">
        <v>549</v>
      </c>
      <c r="C837">
        <v>1</v>
      </c>
      <c r="D837">
        <v>2</v>
      </c>
      <c r="E837">
        <v>1</v>
      </c>
      <c r="F837">
        <v>3</v>
      </c>
      <c r="G837" s="1" t="s">
        <v>468</v>
      </c>
      <c r="H837">
        <v>2</v>
      </c>
      <c r="I837">
        <v>0</v>
      </c>
      <c r="J837">
        <v>0</v>
      </c>
      <c r="K837">
        <v>2</v>
      </c>
      <c r="L837">
        <v>2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2</v>
      </c>
      <c r="S837">
        <v>3</v>
      </c>
      <c r="T837">
        <v>5</v>
      </c>
      <c r="U837">
        <v>5</v>
      </c>
      <c r="V837">
        <v>0</v>
      </c>
      <c r="W837">
        <v>0</v>
      </c>
      <c r="X837">
        <v>5</v>
      </c>
      <c r="Y837">
        <v>5</v>
      </c>
    </row>
    <row r="838" spans="1:25" hidden="1" x14ac:dyDescent="0.3">
      <c r="A838" s="1" t="s">
        <v>550</v>
      </c>
      <c r="B838" s="1" t="s">
        <v>551</v>
      </c>
      <c r="C838">
        <v>1</v>
      </c>
      <c r="D838">
        <v>1</v>
      </c>
      <c r="E838">
        <v>1</v>
      </c>
      <c r="F838">
        <v>2</v>
      </c>
      <c r="G838" s="1" t="s">
        <v>468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1</v>
      </c>
      <c r="P838">
        <v>1</v>
      </c>
      <c r="Q838">
        <v>2</v>
      </c>
      <c r="R838">
        <v>2</v>
      </c>
      <c r="S838">
        <v>3</v>
      </c>
      <c r="T838">
        <v>5</v>
      </c>
      <c r="U838">
        <v>3</v>
      </c>
      <c r="V838">
        <v>5</v>
      </c>
      <c r="W838">
        <v>5</v>
      </c>
      <c r="X838">
        <v>3</v>
      </c>
      <c r="Y838">
        <v>8</v>
      </c>
    </row>
    <row r="839" spans="1:25" hidden="1" x14ac:dyDescent="0.3">
      <c r="A839" s="1" t="s">
        <v>552</v>
      </c>
      <c r="B839" s="1" t="s">
        <v>553</v>
      </c>
      <c r="C839">
        <v>1</v>
      </c>
      <c r="D839">
        <v>1</v>
      </c>
      <c r="E839">
        <v>0</v>
      </c>
      <c r="F839">
        <v>1</v>
      </c>
      <c r="G839" s="1" t="s">
        <v>469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4</v>
      </c>
      <c r="S839">
        <v>3</v>
      </c>
      <c r="T839">
        <v>7</v>
      </c>
      <c r="U839">
        <v>4</v>
      </c>
      <c r="V839">
        <v>3</v>
      </c>
      <c r="W839">
        <v>3</v>
      </c>
      <c r="X839">
        <v>4</v>
      </c>
      <c r="Y839">
        <v>7</v>
      </c>
    </row>
    <row r="840" spans="1:25" hidden="1" x14ac:dyDescent="0.3">
      <c r="A840" s="1" t="s">
        <v>554</v>
      </c>
      <c r="B840" s="1" t="s">
        <v>555</v>
      </c>
      <c r="C840">
        <v>1</v>
      </c>
      <c r="D840">
        <v>1</v>
      </c>
      <c r="E840">
        <v>1</v>
      </c>
      <c r="F840">
        <v>2</v>
      </c>
      <c r="G840" s="1" t="s">
        <v>468</v>
      </c>
      <c r="H840">
        <v>0</v>
      </c>
      <c r="I840">
        <v>1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3</v>
      </c>
      <c r="T840">
        <v>3</v>
      </c>
      <c r="U840">
        <v>4</v>
      </c>
      <c r="V840">
        <v>4</v>
      </c>
      <c r="W840">
        <v>4</v>
      </c>
      <c r="X840">
        <v>4</v>
      </c>
      <c r="Y840">
        <v>8</v>
      </c>
    </row>
    <row r="841" spans="1:25" hidden="1" x14ac:dyDescent="0.3">
      <c r="A841" s="1" t="s">
        <v>556</v>
      </c>
      <c r="B841" s="1" t="s">
        <v>557</v>
      </c>
      <c r="C841">
        <v>1</v>
      </c>
      <c r="D841">
        <v>2</v>
      </c>
      <c r="E841">
        <v>0</v>
      </c>
      <c r="F841">
        <v>2</v>
      </c>
      <c r="G841" s="1" t="s">
        <v>469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0</v>
      </c>
      <c r="O841">
        <v>0</v>
      </c>
      <c r="P841">
        <v>2</v>
      </c>
      <c r="Q841">
        <v>2</v>
      </c>
      <c r="R841">
        <v>1</v>
      </c>
      <c r="S841">
        <v>3</v>
      </c>
      <c r="T841">
        <v>4</v>
      </c>
      <c r="U841">
        <v>2</v>
      </c>
      <c r="V841">
        <v>5</v>
      </c>
      <c r="W841">
        <v>5</v>
      </c>
      <c r="X841">
        <v>2</v>
      </c>
      <c r="Y841">
        <v>7</v>
      </c>
    </row>
    <row r="842" spans="1:25" hidden="1" x14ac:dyDescent="0.3">
      <c r="A842" s="1" t="s">
        <v>558</v>
      </c>
      <c r="B842" s="1" t="s">
        <v>559</v>
      </c>
      <c r="C842">
        <v>1</v>
      </c>
      <c r="D842">
        <v>3</v>
      </c>
      <c r="E842">
        <v>2</v>
      </c>
      <c r="F842">
        <v>5</v>
      </c>
      <c r="G842" s="1" t="s">
        <v>468</v>
      </c>
      <c r="H842">
        <v>1</v>
      </c>
      <c r="I842">
        <v>0</v>
      </c>
      <c r="J842">
        <v>0</v>
      </c>
      <c r="K842">
        <v>1</v>
      </c>
      <c r="L842">
        <v>1</v>
      </c>
      <c r="M842">
        <v>2</v>
      </c>
      <c r="N842">
        <v>2</v>
      </c>
      <c r="O842">
        <v>2</v>
      </c>
      <c r="P842">
        <v>2</v>
      </c>
      <c r="Q842">
        <v>4</v>
      </c>
      <c r="R842">
        <v>0</v>
      </c>
      <c r="S842">
        <v>1</v>
      </c>
      <c r="T842">
        <v>1</v>
      </c>
      <c r="U842">
        <v>8</v>
      </c>
      <c r="V842">
        <v>4</v>
      </c>
      <c r="W842">
        <v>4</v>
      </c>
      <c r="X842">
        <v>8</v>
      </c>
      <c r="Y842">
        <v>12</v>
      </c>
    </row>
    <row r="843" spans="1:25" hidden="1" x14ac:dyDescent="0.3">
      <c r="A843" s="1" t="s">
        <v>548</v>
      </c>
      <c r="B843" s="1" t="s">
        <v>546</v>
      </c>
      <c r="C843">
        <v>2</v>
      </c>
      <c r="D843">
        <v>2</v>
      </c>
      <c r="E843">
        <v>2</v>
      </c>
      <c r="F843">
        <v>4</v>
      </c>
      <c r="G843" s="1" t="s">
        <v>468</v>
      </c>
      <c r="H843">
        <v>1</v>
      </c>
      <c r="I843">
        <v>1</v>
      </c>
      <c r="J843">
        <v>1</v>
      </c>
      <c r="K843">
        <v>1</v>
      </c>
      <c r="L843">
        <v>2</v>
      </c>
      <c r="M843">
        <v>1</v>
      </c>
      <c r="N843">
        <v>1</v>
      </c>
      <c r="O843">
        <v>1</v>
      </c>
      <c r="P843">
        <v>1</v>
      </c>
      <c r="Q843">
        <v>2</v>
      </c>
      <c r="R843">
        <v>2</v>
      </c>
      <c r="S843">
        <v>3</v>
      </c>
      <c r="T843">
        <v>5</v>
      </c>
      <c r="U843">
        <v>8</v>
      </c>
      <c r="V843">
        <v>3</v>
      </c>
      <c r="W843">
        <v>3</v>
      </c>
      <c r="X843">
        <v>8</v>
      </c>
      <c r="Y843">
        <v>11</v>
      </c>
    </row>
    <row r="844" spans="1:25" hidden="1" x14ac:dyDescent="0.3">
      <c r="A844" s="1" t="s">
        <v>557</v>
      </c>
      <c r="B844" s="1" t="s">
        <v>549</v>
      </c>
      <c r="C844">
        <v>2</v>
      </c>
      <c r="D844">
        <v>2</v>
      </c>
      <c r="E844">
        <v>1</v>
      </c>
      <c r="F844">
        <v>3</v>
      </c>
      <c r="G844" s="1" t="s">
        <v>468</v>
      </c>
      <c r="H844">
        <v>2</v>
      </c>
      <c r="I844">
        <v>1</v>
      </c>
      <c r="J844">
        <v>1</v>
      </c>
      <c r="K844">
        <v>2</v>
      </c>
      <c r="L844">
        <v>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3</v>
      </c>
      <c r="T844">
        <v>6</v>
      </c>
      <c r="U844">
        <v>9</v>
      </c>
      <c r="V844">
        <v>2</v>
      </c>
      <c r="W844">
        <v>2</v>
      </c>
      <c r="X844">
        <v>9</v>
      </c>
      <c r="Y844">
        <v>11</v>
      </c>
    </row>
    <row r="845" spans="1:25" hidden="1" x14ac:dyDescent="0.3">
      <c r="A845" s="1" t="s">
        <v>555</v>
      </c>
      <c r="B845" s="1" t="s">
        <v>551</v>
      </c>
      <c r="C845">
        <v>2</v>
      </c>
      <c r="D845">
        <v>0</v>
      </c>
      <c r="E845">
        <v>1</v>
      </c>
      <c r="F845">
        <v>1</v>
      </c>
      <c r="G845" s="1" t="s">
        <v>469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1</v>
      </c>
      <c r="R845">
        <v>3</v>
      </c>
      <c r="S845">
        <v>7</v>
      </c>
      <c r="T845">
        <v>10</v>
      </c>
      <c r="U845">
        <v>6</v>
      </c>
      <c r="V845">
        <v>6</v>
      </c>
      <c r="W845">
        <v>6</v>
      </c>
      <c r="X845">
        <v>6</v>
      </c>
      <c r="Y845">
        <v>12</v>
      </c>
    </row>
    <row r="846" spans="1:25" hidden="1" x14ac:dyDescent="0.3">
      <c r="A846" s="1" t="s">
        <v>550</v>
      </c>
      <c r="B846" s="1" t="s">
        <v>545</v>
      </c>
      <c r="C846">
        <v>2</v>
      </c>
      <c r="D846">
        <v>2</v>
      </c>
      <c r="E846">
        <v>1</v>
      </c>
      <c r="F846">
        <v>3</v>
      </c>
      <c r="G846" s="1" t="s">
        <v>468</v>
      </c>
      <c r="H846">
        <v>2</v>
      </c>
      <c r="I846">
        <v>1</v>
      </c>
      <c r="J846">
        <v>1</v>
      </c>
      <c r="K846">
        <v>2</v>
      </c>
      <c r="L846">
        <v>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</v>
      </c>
      <c r="S846">
        <v>4</v>
      </c>
      <c r="T846">
        <v>7</v>
      </c>
      <c r="U846">
        <v>2</v>
      </c>
      <c r="V846">
        <v>4</v>
      </c>
      <c r="W846">
        <v>4</v>
      </c>
      <c r="X846">
        <v>2</v>
      </c>
      <c r="Y846">
        <v>6</v>
      </c>
    </row>
    <row r="847" spans="1:25" hidden="1" x14ac:dyDescent="0.3">
      <c r="A847" s="1" t="s">
        <v>547</v>
      </c>
      <c r="B847" s="1" t="s">
        <v>544</v>
      </c>
      <c r="C847">
        <v>2</v>
      </c>
      <c r="D847">
        <v>0</v>
      </c>
      <c r="E847">
        <v>2</v>
      </c>
      <c r="F847">
        <v>2</v>
      </c>
      <c r="G847" s="1" t="s">
        <v>469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1</v>
      </c>
      <c r="R847">
        <v>2</v>
      </c>
      <c r="S847">
        <v>0</v>
      </c>
      <c r="T847">
        <v>2</v>
      </c>
      <c r="U847">
        <v>4</v>
      </c>
      <c r="V847">
        <v>4</v>
      </c>
      <c r="W847">
        <v>4</v>
      </c>
      <c r="X847">
        <v>4</v>
      </c>
      <c r="Y847">
        <v>8</v>
      </c>
    </row>
    <row r="848" spans="1:25" hidden="1" x14ac:dyDescent="0.3">
      <c r="A848" s="1" t="s">
        <v>556</v>
      </c>
      <c r="B848" s="1" t="s">
        <v>554</v>
      </c>
      <c r="C848">
        <v>2</v>
      </c>
      <c r="D848">
        <v>2</v>
      </c>
      <c r="E848">
        <v>3</v>
      </c>
      <c r="F848">
        <v>5</v>
      </c>
      <c r="G848" s="1" t="s">
        <v>468</v>
      </c>
      <c r="H848">
        <v>1</v>
      </c>
      <c r="I848">
        <v>2</v>
      </c>
      <c r="J848">
        <v>2</v>
      </c>
      <c r="K848">
        <v>1</v>
      </c>
      <c r="L848">
        <v>3</v>
      </c>
      <c r="M848">
        <v>1</v>
      </c>
      <c r="N848">
        <v>1</v>
      </c>
      <c r="O848">
        <v>1</v>
      </c>
      <c r="P848">
        <v>1</v>
      </c>
      <c r="Q848">
        <v>2</v>
      </c>
      <c r="R848">
        <v>3</v>
      </c>
      <c r="S848">
        <v>5</v>
      </c>
      <c r="T848">
        <v>8</v>
      </c>
      <c r="U848">
        <v>5</v>
      </c>
      <c r="V848">
        <v>9</v>
      </c>
      <c r="W848">
        <v>9</v>
      </c>
      <c r="X848">
        <v>5</v>
      </c>
      <c r="Y848">
        <v>14</v>
      </c>
    </row>
    <row r="849" spans="1:25" hidden="1" x14ac:dyDescent="0.3">
      <c r="A849" s="1" t="s">
        <v>559</v>
      </c>
      <c r="B849" s="1" t="s">
        <v>553</v>
      </c>
      <c r="C849">
        <v>2</v>
      </c>
      <c r="D849">
        <v>2</v>
      </c>
      <c r="E849">
        <v>3</v>
      </c>
      <c r="F849">
        <v>5</v>
      </c>
      <c r="G849" s="1" t="s">
        <v>468</v>
      </c>
      <c r="H849">
        <v>2</v>
      </c>
      <c r="I849">
        <v>0</v>
      </c>
      <c r="J849">
        <v>0</v>
      </c>
      <c r="K849">
        <v>2</v>
      </c>
      <c r="L849">
        <v>2</v>
      </c>
      <c r="M849">
        <v>0</v>
      </c>
      <c r="N849">
        <v>3</v>
      </c>
      <c r="O849">
        <v>3</v>
      </c>
      <c r="P849">
        <v>0</v>
      </c>
      <c r="Q849">
        <v>3</v>
      </c>
      <c r="R849">
        <v>2</v>
      </c>
      <c r="S849">
        <v>2</v>
      </c>
      <c r="T849">
        <v>4</v>
      </c>
      <c r="U849">
        <v>6</v>
      </c>
      <c r="V849">
        <v>2</v>
      </c>
      <c r="W849">
        <v>2</v>
      </c>
      <c r="X849">
        <v>6</v>
      </c>
      <c r="Y849">
        <v>8</v>
      </c>
    </row>
    <row r="850" spans="1:25" hidden="1" x14ac:dyDescent="0.3">
      <c r="A850" s="1" t="s">
        <v>558</v>
      </c>
      <c r="B850" s="1" t="s">
        <v>552</v>
      </c>
      <c r="C850">
        <v>2</v>
      </c>
      <c r="D850">
        <v>3</v>
      </c>
      <c r="E850">
        <v>0</v>
      </c>
      <c r="F850">
        <v>3</v>
      </c>
      <c r="G850" s="1" t="s">
        <v>469</v>
      </c>
      <c r="H850">
        <v>1</v>
      </c>
      <c r="I850">
        <v>0</v>
      </c>
      <c r="J850">
        <v>0</v>
      </c>
      <c r="K850">
        <v>1</v>
      </c>
      <c r="L850">
        <v>1</v>
      </c>
      <c r="M850">
        <v>2</v>
      </c>
      <c r="N850">
        <v>0</v>
      </c>
      <c r="O850">
        <v>0</v>
      </c>
      <c r="P850">
        <v>2</v>
      </c>
      <c r="Q850">
        <v>2</v>
      </c>
      <c r="R850">
        <v>1</v>
      </c>
      <c r="S850">
        <v>1</v>
      </c>
      <c r="T850">
        <v>2</v>
      </c>
      <c r="U850">
        <v>4</v>
      </c>
      <c r="V850">
        <v>6</v>
      </c>
      <c r="W850">
        <v>6</v>
      </c>
      <c r="X850">
        <v>4</v>
      </c>
      <c r="Y850">
        <v>10</v>
      </c>
    </row>
    <row r="851" spans="1:25" hidden="1" x14ac:dyDescent="0.3">
      <c r="A851" s="1" t="s">
        <v>553</v>
      </c>
      <c r="B851" s="1" t="s">
        <v>547</v>
      </c>
      <c r="C851">
        <v>3</v>
      </c>
      <c r="D851">
        <v>3</v>
      </c>
      <c r="E851">
        <v>0</v>
      </c>
      <c r="F851">
        <v>3</v>
      </c>
      <c r="G851" s="1" t="s">
        <v>469</v>
      </c>
      <c r="H851">
        <v>2</v>
      </c>
      <c r="I851">
        <v>0</v>
      </c>
      <c r="J851">
        <v>0</v>
      </c>
      <c r="K851">
        <v>2</v>
      </c>
      <c r="L851">
        <v>2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2</v>
      </c>
      <c r="S851">
        <v>3</v>
      </c>
      <c r="T851">
        <v>5</v>
      </c>
      <c r="U851">
        <v>7</v>
      </c>
      <c r="V851">
        <v>6</v>
      </c>
      <c r="W851">
        <v>6</v>
      </c>
      <c r="X851">
        <v>7</v>
      </c>
      <c r="Y851">
        <v>13</v>
      </c>
    </row>
    <row r="852" spans="1:25" hidden="1" x14ac:dyDescent="0.3">
      <c r="A852" s="1" t="s">
        <v>545</v>
      </c>
      <c r="B852" s="1" t="s">
        <v>546</v>
      </c>
      <c r="C852">
        <v>3</v>
      </c>
      <c r="D852">
        <v>2</v>
      </c>
      <c r="E852">
        <v>0</v>
      </c>
      <c r="F852">
        <v>2</v>
      </c>
      <c r="G852" s="1" t="s">
        <v>469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1</v>
      </c>
      <c r="Q852">
        <v>1</v>
      </c>
      <c r="R852">
        <v>3</v>
      </c>
      <c r="S852">
        <v>4</v>
      </c>
      <c r="T852">
        <v>7</v>
      </c>
      <c r="U852">
        <v>3</v>
      </c>
      <c r="V852">
        <v>8</v>
      </c>
      <c r="W852">
        <v>8</v>
      </c>
      <c r="X852">
        <v>3</v>
      </c>
      <c r="Y852">
        <v>11</v>
      </c>
    </row>
    <row r="853" spans="1:25" hidden="1" x14ac:dyDescent="0.3">
      <c r="A853" s="1" t="s">
        <v>557</v>
      </c>
      <c r="B853" s="1" t="s">
        <v>550</v>
      </c>
      <c r="C853">
        <v>3</v>
      </c>
      <c r="D853">
        <v>1</v>
      </c>
      <c r="E853">
        <v>0</v>
      </c>
      <c r="F853">
        <v>1</v>
      </c>
      <c r="G853" s="1" t="s">
        <v>469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</v>
      </c>
      <c r="S853">
        <v>2</v>
      </c>
      <c r="T853">
        <v>6</v>
      </c>
      <c r="U853">
        <v>7</v>
      </c>
      <c r="V853">
        <v>2</v>
      </c>
      <c r="W853">
        <v>2</v>
      </c>
      <c r="X853">
        <v>7</v>
      </c>
      <c r="Y853">
        <v>9</v>
      </c>
    </row>
    <row r="854" spans="1:25" hidden="1" x14ac:dyDescent="0.3">
      <c r="A854" s="1" t="s">
        <v>555</v>
      </c>
      <c r="B854" s="1" t="s">
        <v>558</v>
      </c>
      <c r="C854">
        <v>3</v>
      </c>
      <c r="D854">
        <v>2</v>
      </c>
      <c r="E854">
        <v>0</v>
      </c>
      <c r="F854">
        <v>2</v>
      </c>
      <c r="G854" s="1" t="s">
        <v>469</v>
      </c>
      <c r="H854">
        <v>2</v>
      </c>
      <c r="I854">
        <v>0</v>
      </c>
      <c r="J854">
        <v>0</v>
      </c>
      <c r="K854">
        <v>2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1</v>
      </c>
      <c r="T854">
        <v>3</v>
      </c>
      <c r="U854">
        <v>4</v>
      </c>
      <c r="V854">
        <v>5</v>
      </c>
      <c r="W854">
        <v>5</v>
      </c>
      <c r="X854">
        <v>4</v>
      </c>
      <c r="Y854">
        <v>9</v>
      </c>
    </row>
    <row r="855" spans="1:25" hidden="1" x14ac:dyDescent="0.3">
      <c r="A855" s="1" t="s">
        <v>551</v>
      </c>
      <c r="B855" s="1" t="s">
        <v>552</v>
      </c>
      <c r="C855">
        <v>3</v>
      </c>
      <c r="D855">
        <v>1</v>
      </c>
      <c r="E855">
        <v>0</v>
      </c>
      <c r="F855">
        <v>1</v>
      </c>
      <c r="G855" s="1" t="s">
        <v>469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2</v>
      </c>
      <c r="S855">
        <v>3</v>
      </c>
      <c r="T855">
        <v>5</v>
      </c>
      <c r="U855">
        <v>4</v>
      </c>
      <c r="V855">
        <v>4</v>
      </c>
      <c r="W855">
        <v>4</v>
      </c>
      <c r="X855">
        <v>4</v>
      </c>
      <c r="Y855">
        <v>8</v>
      </c>
    </row>
    <row r="856" spans="1:25" hidden="1" x14ac:dyDescent="0.3">
      <c r="A856" s="1" t="s">
        <v>554</v>
      </c>
      <c r="B856" s="1" t="s">
        <v>548</v>
      </c>
      <c r="C856">
        <v>3</v>
      </c>
      <c r="D856">
        <v>2</v>
      </c>
      <c r="E856">
        <v>3</v>
      </c>
      <c r="F856">
        <v>5</v>
      </c>
      <c r="G856" s="1" t="s">
        <v>468</v>
      </c>
      <c r="H856">
        <v>0</v>
      </c>
      <c r="I856">
        <v>1</v>
      </c>
      <c r="J856">
        <v>1</v>
      </c>
      <c r="K856">
        <v>0</v>
      </c>
      <c r="L856">
        <v>1</v>
      </c>
      <c r="M856">
        <v>2</v>
      </c>
      <c r="N856">
        <v>2</v>
      </c>
      <c r="O856">
        <v>2</v>
      </c>
      <c r="P856">
        <v>2</v>
      </c>
      <c r="Q856">
        <v>4</v>
      </c>
      <c r="R856">
        <v>3</v>
      </c>
      <c r="S856">
        <v>3</v>
      </c>
      <c r="T856">
        <v>6</v>
      </c>
      <c r="U856">
        <v>8</v>
      </c>
      <c r="V856">
        <v>2</v>
      </c>
      <c r="W856">
        <v>2</v>
      </c>
      <c r="X856">
        <v>8</v>
      </c>
      <c r="Y856">
        <v>10</v>
      </c>
    </row>
    <row r="857" spans="1:25" hidden="1" x14ac:dyDescent="0.3">
      <c r="A857" s="1" t="s">
        <v>559</v>
      </c>
      <c r="B857" s="1" t="s">
        <v>556</v>
      </c>
      <c r="C857">
        <v>3</v>
      </c>
      <c r="D857">
        <v>2</v>
      </c>
      <c r="E857">
        <v>1</v>
      </c>
      <c r="F857">
        <v>3</v>
      </c>
      <c r="G857" s="1" t="s">
        <v>468</v>
      </c>
      <c r="H857">
        <v>2</v>
      </c>
      <c r="I857">
        <v>1</v>
      </c>
      <c r="J857">
        <v>1</v>
      </c>
      <c r="K857">
        <v>2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</v>
      </c>
      <c r="T857">
        <v>3</v>
      </c>
      <c r="U857">
        <v>2</v>
      </c>
      <c r="V857">
        <v>7</v>
      </c>
      <c r="W857">
        <v>7</v>
      </c>
      <c r="X857">
        <v>2</v>
      </c>
      <c r="Y857">
        <v>9</v>
      </c>
    </row>
    <row r="858" spans="1:25" hidden="1" x14ac:dyDescent="0.3">
      <c r="A858" s="1" t="s">
        <v>549</v>
      </c>
      <c r="B858" s="1" t="s">
        <v>544</v>
      </c>
      <c r="C858">
        <v>3</v>
      </c>
      <c r="D858">
        <v>0</v>
      </c>
      <c r="E858">
        <v>2</v>
      </c>
      <c r="F858">
        <v>2</v>
      </c>
      <c r="G858" s="1" t="s">
        <v>469</v>
      </c>
      <c r="H858">
        <v>0</v>
      </c>
      <c r="I858">
        <v>1</v>
      </c>
      <c r="J858">
        <v>1</v>
      </c>
      <c r="K858">
        <v>0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2</v>
      </c>
      <c r="S858">
        <v>3</v>
      </c>
      <c r="T858">
        <v>5</v>
      </c>
      <c r="U858">
        <v>7</v>
      </c>
      <c r="V858">
        <v>4</v>
      </c>
      <c r="W858">
        <v>4</v>
      </c>
      <c r="X858">
        <v>7</v>
      </c>
      <c r="Y858">
        <v>11</v>
      </c>
    </row>
    <row r="859" spans="1:25" hidden="1" x14ac:dyDescent="0.3">
      <c r="A859" s="1" t="s">
        <v>544</v>
      </c>
      <c r="B859" s="1" t="s">
        <v>553</v>
      </c>
      <c r="C859">
        <v>4</v>
      </c>
      <c r="D859">
        <v>1</v>
      </c>
      <c r="E859">
        <v>1</v>
      </c>
      <c r="F859">
        <v>2</v>
      </c>
      <c r="G859" s="1" t="s">
        <v>468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1</v>
      </c>
      <c r="P859">
        <v>1</v>
      </c>
      <c r="Q859">
        <v>2</v>
      </c>
      <c r="R859">
        <v>2</v>
      </c>
      <c r="S859">
        <v>4</v>
      </c>
      <c r="T859">
        <v>6</v>
      </c>
      <c r="U859">
        <v>6</v>
      </c>
      <c r="V859">
        <v>2</v>
      </c>
      <c r="W859">
        <v>2</v>
      </c>
      <c r="X859">
        <v>6</v>
      </c>
      <c r="Y859">
        <v>8</v>
      </c>
    </row>
    <row r="860" spans="1:25" hidden="1" x14ac:dyDescent="0.3">
      <c r="A860" s="1" t="s">
        <v>546</v>
      </c>
      <c r="B860" s="1" t="s">
        <v>555</v>
      </c>
      <c r="C860">
        <v>4</v>
      </c>
      <c r="D860">
        <v>0</v>
      </c>
      <c r="E860">
        <v>0</v>
      </c>
      <c r="F860">
        <v>0</v>
      </c>
      <c r="G860" s="1" t="s">
        <v>469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5</v>
      </c>
      <c r="S860">
        <v>3</v>
      </c>
      <c r="T860">
        <v>8</v>
      </c>
      <c r="U860">
        <v>2</v>
      </c>
      <c r="V860">
        <v>8</v>
      </c>
      <c r="W860">
        <v>8</v>
      </c>
      <c r="X860">
        <v>2</v>
      </c>
      <c r="Y860">
        <v>10</v>
      </c>
    </row>
    <row r="861" spans="1:25" hidden="1" x14ac:dyDescent="0.3">
      <c r="A861" s="1" t="s">
        <v>545</v>
      </c>
      <c r="B861" s="1" t="s">
        <v>554</v>
      </c>
      <c r="C861">
        <v>4</v>
      </c>
      <c r="D861">
        <v>0</v>
      </c>
      <c r="E861">
        <v>1</v>
      </c>
      <c r="F861">
        <v>1</v>
      </c>
      <c r="G861" s="1" t="s">
        <v>469</v>
      </c>
      <c r="H861">
        <v>0</v>
      </c>
      <c r="I861">
        <v>1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4</v>
      </c>
      <c r="S861">
        <v>2</v>
      </c>
      <c r="T861">
        <v>6</v>
      </c>
      <c r="U861">
        <v>4</v>
      </c>
      <c r="V861">
        <v>1</v>
      </c>
      <c r="W861">
        <v>1</v>
      </c>
      <c r="X861">
        <v>4</v>
      </c>
      <c r="Y861">
        <v>5</v>
      </c>
    </row>
    <row r="862" spans="1:25" hidden="1" x14ac:dyDescent="0.3">
      <c r="A862" s="1" t="s">
        <v>552</v>
      </c>
      <c r="B862" s="1" t="s">
        <v>549</v>
      </c>
      <c r="C862">
        <v>4</v>
      </c>
      <c r="D862">
        <v>2</v>
      </c>
      <c r="E862">
        <v>1</v>
      </c>
      <c r="F862">
        <v>3</v>
      </c>
      <c r="G862" s="1" t="s">
        <v>468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</v>
      </c>
      <c r="N862">
        <v>1</v>
      </c>
      <c r="O862">
        <v>1</v>
      </c>
      <c r="P862">
        <v>2</v>
      </c>
      <c r="Q862">
        <v>3</v>
      </c>
      <c r="R862">
        <v>3</v>
      </c>
      <c r="S862">
        <v>2</v>
      </c>
      <c r="T862">
        <v>5</v>
      </c>
      <c r="U862">
        <v>2</v>
      </c>
      <c r="V862">
        <v>4</v>
      </c>
      <c r="W862">
        <v>4</v>
      </c>
      <c r="X862">
        <v>2</v>
      </c>
      <c r="Y862">
        <v>6</v>
      </c>
    </row>
    <row r="863" spans="1:25" hidden="1" x14ac:dyDescent="0.3">
      <c r="A863" s="1" t="s">
        <v>547</v>
      </c>
      <c r="B863" s="1" t="s">
        <v>559</v>
      </c>
      <c r="C863">
        <v>4</v>
      </c>
      <c r="D863">
        <v>0</v>
      </c>
      <c r="E863">
        <v>0</v>
      </c>
      <c r="F863">
        <v>0</v>
      </c>
      <c r="G863" s="1" t="s">
        <v>469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2</v>
      </c>
      <c r="T863">
        <v>4</v>
      </c>
      <c r="U863">
        <v>6</v>
      </c>
      <c r="V863">
        <v>2</v>
      </c>
      <c r="W863">
        <v>2</v>
      </c>
      <c r="X863">
        <v>6</v>
      </c>
      <c r="Y863">
        <v>8</v>
      </c>
    </row>
    <row r="864" spans="1:25" hidden="1" x14ac:dyDescent="0.3">
      <c r="A864" s="1" t="s">
        <v>551</v>
      </c>
      <c r="B864" s="1" t="s">
        <v>557</v>
      </c>
      <c r="C864">
        <v>4</v>
      </c>
      <c r="D864">
        <v>0</v>
      </c>
      <c r="E864">
        <v>1</v>
      </c>
      <c r="F864">
        <v>1</v>
      </c>
      <c r="G864" s="1" t="s">
        <v>469</v>
      </c>
      <c r="H864">
        <v>0</v>
      </c>
      <c r="I864">
        <v>1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</v>
      </c>
      <c r="S864">
        <v>3</v>
      </c>
      <c r="T864">
        <v>6</v>
      </c>
      <c r="U864">
        <v>2</v>
      </c>
      <c r="V864">
        <v>7</v>
      </c>
      <c r="W864">
        <v>7</v>
      </c>
      <c r="X864">
        <v>2</v>
      </c>
      <c r="Y864">
        <v>9</v>
      </c>
    </row>
    <row r="865" spans="1:25" hidden="1" x14ac:dyDescent="0.3">
      <c r="A865" s="1" t="s">
        <v>556</v>
      </c>
      <c r="B865" s="1" t="s">
        <v>550</v>
      </c>
      <c r="C865">
        <v>4</v>
      </c>
      <c r="D865">
        <v>1</v>
      </c>
      <c r="E865">
        <v>2</v>
      </c>
      <c r="F865">
        <v>3</v>
      </c>
      <c r="G865" s="1" t="s">
        <v>468</v>
      </c>
      <c r="H865">
        <v>0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2</v>
      </c>
      <c r="R865">
        <v>5</v>
      </c>
      <c r="S865">
        <v>2</v>
      </c>
      <c r="T865">
        <v>7</v>
      </c>
      <c r="U865">
        <v>4</v>
      </c>
      <c r="V865">
        <v>8</v>
      </c>
      <c r="W865">
        <v>8</v>
      </c>
      <c r="X865">
        <v>4</v>
      </c>
      <c r="Y865">
        <v>12</v>
      </c>
    </row>
    <row r="866" spans="1:25" hidden="1" x14ac:dyDescent="0.3">
      <c r="A866" s="1" t="s">
        <v>558</v>
      </c>
      <c r="B866" s="1" t="s">
        <v>548</v>
      </c>
      <c r="C866">
        <v>4</v>
      </c>
      <c r="D866">
        <v>2</v>
      </c>
      <c r="E866">
        <v>2</v>
      </c>
      <c r="F866">
        <v>4</v>
      </c>
      <c r="G866" s="1" t="s">
        <v>468</v>
      </c>
      <c r="H866">
        <v>1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2</v>
      </c>
      <c r="O866">
        <v>2</v>
      </c>
      <c r="P866">
        <v>1</v>
      </c>
      <c r="Q866">
        <v>3</v>
      </c>
      <c r="R866">
        <v>3</v>
      </c>
      <c r="S866">
        <v>2</v>
      </c>
      <c r="T866">
        <v>5</v>
      </c>
      <c r="U866">
        <v>5</v>
      </c>
      <c r="V866">
        <v>7</v>
      </c>
      <c r="W866">
        <v>7</v>
      </c>
      <c r="X866">
        <v>5</v>
      </c>
      <c r="Y866">
        <v>12</v>
      </c>
    </row>
    <row r="867" spans="1:25" hidden="1" x14ac:dyDescent="0.3">
      <c r="A867" s="1" t="s">
        <v>553</v>
      </c>
      <c r="B867" s="1" t="s">
        <v>551</v>
      </c>
      <c r="C867">
        <v>5</v>
      </c>
      <c r="D867">
        <v>1</v>
      </c>
      <c r="E867">
        <v>0</v>
      </c>
      <c r="F867">
        <v>1</v>
      </c>
      <c r="G867" s="1" t="s">
        <v>469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4</v>
      </c>
      <c r="S867">
        <v>3</v>
      </c>
      <c r="T867">
        <v>7</v>
      </c>
      <c r="U867">
        <v>5</v>
      </c>
      <c r="V867">
        <v>5</v>
      </c>
      <c r="W867">
        <v>5</v>
      </c>
      <c r="X867">
        <v>5</v>
      </c>
      <c r="Y867">
        <v>10</v>
      </c>
    </row>
    <row r="868" spans="1:25" hidden="1" x14ac:dyDescent="0.3">
      <c r="A868" s="1" t="s">
        <v>555</v>
      </c>
      <c r="B868" s="1" t="s">
        <v>544</v>
      </c>
      <c r="C868">
        <v>5</v>
      </c>
      <c r="D868">
        <v>0</v>
      </c>
      <c r="E868">
        <v>2</v>
      </c>
      <c r="F868">
        <v>2</v>
      </c>
      <c r="G868" s="1" t="s">
        <v>469</v>
      </c>
      <c r="H868">
        <v>0</v>
      </c>
      <c r="I868">
        <v>1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1</v>
      </c>
      <c r="P868">
        <v>0</v>
      </c>
      <c r="Q868">
        <v>1</v>
      </c>
      <c r="R868">
        <v>5</v>
      </c>
      <c r="S868">
        <v>3</v>
      </c>
      <c r="T868">
        <v>8</v>
      </c>
      <c r="U868">
        <v>7</v>
      </c>
      <c r="V868">
        <v>6</v>
      </c>
      <c r="W868">
        <v>6</v>
      </c>
      <c r="X868">
        <v>7</v>
      </c>
      <c r="Y868">
        <v>13</v>
      </c>
    </row>
    <row r="869" spans="1:25" hidden="1" x14ac:dyDescent="0.3">
      <c r="A869" s="1" t="s">
        <v>549</v>
      </c>
      <c r="B869" s="1" t="s">
        <v>545</v>
      </c>
      <c r="C869">
        <v>5</v>
      </c>
      <c r="D869">
        <v>2</v>
      </c>
      <c r="E869">
        <v>2</v>
      </c>
      <c r="F869">
        <v>4</v>
      </c>
      <c r="G869" s="1" t="s">
        <v>468</v>
      </c>
      <c r="H869">
        <v>0</v>
      </c>
      <c r="I869">
        <v>1</v>
      </c>
      <c r="J869">
        <v>1</v>
      </c>
      <c r="K869">
        <v>0</v>
      </c>
      <c r="L869">
        <v>1</v>
      </c>
      <c r="M869">
        <v>2</v>
      </c>
      <c r="N869">
        <v>1</v>
      </c>
      <c r="O869">
        <v>1</v>
      </c>
      <c r="P869">
        <v>2</v>
      </c>
      <c r="Q869">
        <v>3</v>
      </c>
      <c r="R869">
        <v>1</v>
      </c>
      <c r="S869">
        <v>2</v>
      </c>
      <c r="T869">
        <v>3</v>
      </c>
      <c r="U869">
        <v>5</v>
      </c>
      <c r="V869">
        <v>3</v>
      </c>
      <c r="W869">
        <v>3</v>
      </c>
      <c r="X869">
        <v>5</v>
      </c>
      <c r="Y869">
        <v>8</v>
      </c>
    </row>
    <row r="870" spans="1:25" hidden="1" x14ac:dyDescent="0.3">
      <c r="A870" s="1" t="s">
        <v>560</v>
      </c>
      <c r="B870" s="1" t="s">
        <v>561</v>
      </c>
      <c r="C870">
        <v>1</v>
      </c>
      <c r="D870">
        <v>1</v>
      </c>
      <c r="E870">
        <v>0</v>
      </c>
      <c r="F870">
        <v>1</v>
      </c>
      <c r="G870" s="1" t="s">
        <v>469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1</v>
      </c>
      <c r="T870">
        <v>3</v>
      </c>
      <c r="U870">
        <v>7</v>
      </c>
      <c r="V870">
        <v>1</v>
      </c>
      <c r="W870">
        <v>1</v>
      </c>
      <c r="X870">
        <v>7</v>
      </c>
      <c r="Y870">
        <v>8</v>
      </c>
    </row>
    <row r="871" spans="1:25" hidden="1" x14ac:dyDescent="0.3">
      <c r="A871" s="1" t="s">
        <v>562</v>
      </c>
      <c r="B871" s="1" t="s">
        <v>563</v>
      </c>
      <c r="C871">
        <v>1</v>
      </c>
      <c r="D871">
        <v>3</v>
      </c>
      <c r="E871">
        <v>0</v>
      </c>
      <c r="F871">
        <v>3</v>
      </c>
      <c r="G871" s="1" t="s">
        <v>469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2</v>
      </c>
      <c r="N871">
        <v>0</v>
      </c>
      <c r="O871">
        <v>0</v>
      </c>
      <c r="P871">
        <v>2</v>
      </c>
      <c r="Q871">
        <v>2</v>
      </c>
      <c r="R871">
        <v>1</v>
      </c>
      <c r="S871">
        <v>0</v>
      </c>
      <c r="T871">
        <v>1</v>
      </c>
      <c r="U871">
        <v>10</v>
      </c>
      <c r="V871">
        <v>1</v>
      </c>
      <c r="W871">
        <v>1</v>
      </c>
      <c r="X871">
        <v>10</v>
      </c>
      <c r="Y871">
        <v>11</v>
      </c>
    </row>
    <row r="872" spans="1:25" hidden="1" x14ac:dyDescent="0.3">
      <c r="A872" s="1" t="s">
        <v>564</v>
      </c>
      <c r="B872" s="1" t="s">
        <v>565</v>
      </c>
      <c r="C872">
        <v>1</v>
      </c>
      <c r="D872">
        <v>1</v>
      </c>
      <c r="E872">
        <v>1</v>
      </c>
      <c r="F872">
        <v>2</v>
      </c>
      <c r="G872" s="1" t="s">
        <v>468</v>
      </c>
      <c r="H872">
        <v>0</v>
      </c>
      <c r="I872">
        <v>1</v>
      </c>
      <c r="J872">
        <v>1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2</v>
      </c>
      <c r="S872">
        <v>4</v>
      </c>
      <c r="T872">
        <v>6</v>
      </c>
      <c r="U872">
        <v>9</v>
      </c>
      <c r="V872">
        <v>1</v>
      </c>
      <c r="W872">
        <v>1</v>
      </c>
      <c r="X872">
        <v>9</v>
      </c>
      <c r="Y872">
        <v>10</v>
      </c>
    </row>
    <row r="873" spans="1:25" x14ac:dyDescent="0.3">
      <c r="A873" s="1" t="s">
        <v>566</v>
      </c>
      <c r="B873" s="1" t="s">
        <v>567</v>
      </c>
      <c r="C873">
        <v>1</v>
      </c>
      <c r="D873">
        <v>1</v>
      </c>
      <c r="E873">
        <v>0</v>
      </c>
      <c r="F873">
        <v>1</v>
      </c>
      <c r="G873" s="1" t="s">
        <v>469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1</v>
      </c>
      <c r="T873">
        <v>3</v>
      </c>
    </row>
    <row r="874" spans="1:25" hidden="1" x14ac:dyDescent="0.3">
      <c r="A874" s="1" t="s">
        <v>568</v>
      </c>
      <c r="B874" s="1" t="s">
        <v>569</v>
      </c>
      <c r="C874">
        <v>1</v>
      </c>
      <c r="D874">
        <v>1</v>
      </c>
      <c r="E874">
        <v>2</v>
      </c>
      <c r="F874">
        <v>3</v>
      </c>
      <c r="G874" s="1" t="s">
        <v>468</v>
      </c>
      <c r="H874">
        <v>1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2</v>
      </c>
      <c r="O874">
        <v>2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4</v>
      </c>
      <c r="V874">
        <v>11</v>
      </c>
      <c r="W874">
        <v>11</v>
      </c>
      <c r="X874">
        <v>4</v>
      </c>
      <c r="Y874">
        <v>15</v>
      </c>
    </row>
    <row r="875" spans="1:25" hidden="1" x14ac:dyDescent="0.3">
      <c r="A875" s="1" t="s">
        <v>567</v>
      </c>
      <c r="B875" s="1" t="s">
        <v>568</v>
      </c>
      <c r="C875">
        <v>2</v>
      </c>
      <c r="D875">
        <v>0</v>
      </c>
      <c r="E875">
        <v>2</v>
      </c>
      <c r="F875">
        <v>2</v>
      </c>
      <c r="G875" s="1" t="s">
        <v>469</v>
      </c>
      <c r="H875">
        <v>0</v>
      </c>
      <c r="I875">
        <v>1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1</v>
      </c>
      <c r="P875">
        <v>0</v>
      </c>
      <c r="Q875">
        <v>1</v>
      </c>
      <c r="R875">
        <v>3</v>
      </c>
      <c r="S875">
        <v>3</v>
      </c>
      <c r="T875">
        <v>6</v>
      </c>
      <c r="U875">
        <v>1</v>
      </c>
      <c r="V875">
        <v>6</v>
      </c>
      <c r="W875">
        <v>6</v>
      </c>
      <c r="X875">
        <v>1</v>
      </c>
      <c r="Y875">
        <v>7</v>
      </c>
    </row>
    <row r="876" spans="1:25" hidden="1" x14ac:dyDescent="0.3">
      <c r="A876" s="1" t="s">
        <v>565</v>
      </c>
      <c r="B876" s="1" t="s">
        <v>566</v>
      </c>
      <c r="C876">
        <v>2</v>
      </c>
      <c r="D876">
        <v>0</v>
      </c>
      <c r="E876">
        <v>1</v>
      </c>
      <c r="F876">
        <v>1</v>
      </c>
      <c r="G876" s="1" t="s">
        <v>469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0</v>
      </c>
      <c r="Q876">
        <v>1</v>
      </c>
      <c r="R876">
        <v>1</v>
      </c>
      <c r="S876">
        <v>2</v>
      </c>
      <c r="T876">
        <v>3</v>
      </c>
      <c r="U876">
        <v>3</v>
      </c>
      <c r="V876">
        <v>5</v>
      </c>
      <c r="W876">
        <v>5</v>
      </c>
      <c r="X876">
        <v>3</v>
      </c>
      <c r="Y876">
        <v>8</v>
      </c>
    </row>
    <row r="877" spans="1:25" x14ac:dyDescent="0.3">
      <c r="A877" s="1" t="s">
        <v>563</v>
      </c>
      <c r="B877" s="1" t="s">
        <v>560</v>
      </c>
      <c r="C877">
        <v>2</v>
      </c>
      <c r="D877">
        <v>0</v>
      </c>
      <c r="E877">
        <v>2</v>
      </c>
      <c r="F877">
        <v>2</v>
      </c>
      <c r="G877" s="1" t="s">
        <v>469</v>
      </c>
      <c r="H877">
        <v>0</v>
      </c>
      <c r="I877">
        <v>2</v>
      </c>
      <c r="J877">
        <v>2</v>
      </c>
      <c r="K877">
        <v>0</v>
      </c>
      <c r="L877">
        <v>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2</v>
      </c>
      <c r="T877">
        <v>3</v>
      </c>
    </row>
    <row r="878" spans="1:25" hidden="1" x14ac:dyDescent="0.3">
      <c r="A878" s="1" t="s">
        <v>561</v>
      </c>
      <c r="B878" s="1" t="s">
        <v>564</v>
      </c>
      <c r="C878">
        <v>2</v>
      </c>
      <c r="D878">
        <v>1</v>
      </c>
      <c r="E878">
        <v>1</v>
      </c>
      <c r="F878">
        <v>2</v>
      </c>
      <c r="G878" s="1" t="s">
        <v>468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1</v>
      </c>
      <c r="R878">
        <v>3</v>
      </c>
      <c r="S878">
        <v>1</v>
      </c>
      <c r="T878">
        <v>4</v>
      </c>
      <c r="U878">
        <v>5</v>
      </c>
      <c r="V878">
        <v>10</v>
      </c>
      <c r="W878">
        <v>10</v>
      </c>
      <c r="X878">
        <v>5</v>
      </c>
      <c r="Y878">
        <v>15</v>
      </c>
    </row>
    <row r="879" spans="1:25" hidden="1" x14ac:dyDescent="0.3">
      <c r="A879" s="1" t="s">
        <v>569</v>
      </c>
      <c r="B879" s="1" t="s">
        <v>562</v>
      </c>
      <c r="C879">
        <v>2</v>
      </c>
      <c r="D879">
        <v>2</v>
      </c>
      <c r="E879">
        <v>0</v>
      </c>
      <c r="F879">
        <v>2</v>
      </c>
      <c r="G879" s="1" t="s">
        <v>469</v>
      </c>
      <c r="H879">
        <v>1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4</v>
      </c>
      <c r="T879">
        <v>5</v>
      </c>
      <c r="U879">
        <v>4</v>
      </c>
      <c r="V879">
        <v>3</v>
      </c>
      <c r="W879">
        <v>3</v>
      </c>
      <c r="X879">
        <v>4</v>
      </c>
      <c r="Y879">
        <v>7</v>
      </c>
    </row>
    <row r="880" spans="1:25" hidden="1" x14ac:dyDescent="0.3">
      <c r="A880" s="1" t="s">
        <v>560</v>
      </c>
      <c r="B880" s="1" t="s">
        <v>569</v>
      </c>
      <c r="C880">
        <v>3</v>
      </c>
      <c r="D880">
        <v>1</v>
      </c>
      <c r="E880">
        <v>0</v>
      </c>
      <c r="F880">
        <v>1</v>
      </c>
      <c r="G880" s="1" t="s">
        <v>469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1</v>
      </c>
      <c r="R880">
        <v>4</v>
      </c>
      <c r="S880">
        <v>4</v>
      </c>
      <c r="T880">
        <v>8</v>
      </c>
      <c r="U880">
        <v>4</v>
      </c>
      <c r="V880">
        <v>10</v>
      </c>
      <c r="W880">
        <v>10</v>
      </c>
      <c r="X880">
        <v>4</v>
      </c>
      <c r="Y880">
        <v>14</v>
      </c>
    </row>
    <row r="881" spans="1:25" hidden="1" x14ac:dyDescent="0.3">
      <c r="A881" s="1" t="s">
        <v>562</v>
      </c>
      <c r="B881" s="1" t="s">
        <v>568</v>
      </c>
      <c r="C881">
        <v>3</v>
      </c>
      <c r="D881">
        <v>3</v>
      </c>
      <c r="E881">
        <v>2</v>
      </c>
      <c r="F881">
        <v>5</v>
      </c>
      <c r="G881" s="1" t="s">
        <v>468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2</v>
      </c>
      <c r="N881">
        <v>2</v>
      </c>
      <c r="O881">
        <v>2</v>
      </c>
      <c r="P881">
        <v>2</v>
      </c>
      <c r="Q881">
        <v>4</v>
      </c>
      <c r="R881">
        <v>3</v>
      </c>
      <c r="S881">
        <v>1</v>
      </c>
      <c r="T881">
        <v>4</v>
      </c>
      <c r="U881">
        <v>3</v>
      </c>
      <c r="V881">
        <v>2</v>
      </c>
      <c r="W881">
        <v>2</v>
      </c>
      <c r="X881">
        <v>3</v>
      </c>
      <c r="Y881">
        <v>5</v>
      </c>
    </row>
    <row r="882" spans="1:25" hidden="1" x14ac:dyDescent="0.3">
      <c r="A882" s="1" t="s">
        <v>564</v>
      </c>
      <c r="B882" s="1" t="s">
        <v>563</v>
      </c>
      <c r="C882">
        <v>3</v>
      </c>
      <c r="D882">
        <v>2</v>
      </c>
      <c r="E882">
        <v>1</v>
      </c>
      <c r="F882">
        <v>3</v>
      </c>
      <c r="G882" s="1" t="s">
        <v>468</v>
      </c>
      <c r="H882">
        <v>0</v>
      </c>
      <c r="I882">
        <v>1</v>
      </c>
      <c r="J882">
        <v>1</v>
      </c>
      <c r="K882">
        <v>0</v>
      </c>
      <c r="L882">
        <v>1</v>
      </c>
      <c r="M882">
        <v>2</v>
      </c>
      <c r="N882">
        <v>0</v>
      </c>
      <c r="O882">
        <v>0</v>
      </c>
      <c r="P882">
        <v>2</v>
      </c>
      <c r="Q882">
        <v>2</v>
      </c>
      <c r="R882">
        <v>2</v>
      </c>
      <c r="S882">
        <v>2</v>
      </c>
      <c r="T882">
        <v>4</v>
      </c>
      <c r="U882">
        <v>8</v>
      </c>
      <c r="V882">
        <v>4</v>
      </c>
      <c r="W882">
        <v>4</v>
      </c>
      <c r="X882">
        <v>8</v>
      </c>
      <c r="Y882">
        <v>12</v>
      </c>
    </row>
    <row r="883" spans="1:25" x14ac:dyDescent="0.3">
      <c r="A883" s="1" t="s">
        <v>566</v>
      </c>
      <c r="B883" s="1" t="s">
        <v>561</v>
      </c>
      <c r="C883">
        <v>3</v>
      </c>
      <c r="D883">
        <v>0</v>
      </c>
      <c r="E883">
        <v>0</v>
      </c>
      <c r="F883">
        <v>0</v>
      </c>
      <c r="G883" s="1" t="s">
        <v>469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4</v>
      </c>
      <c r="T883">
        <v>5</v>
      </c>
    </row>
    <row r="884" spans="1:25" hidden="1" x14ac:dyDescent="0.3">
      <c r="A884" s="1" t="s">
        <v>565</v>
      </c>
      <c r="B884" s="1" t="s">
        <v>567</v>
      </c>
      <c r="C884">
        <v>3</v>
      </c>
      <c r="D884">
        <v>1</v>
      </c>
      <c r="E884">
        <v>2</v>
      </c>
      <c r="F884">
        <v>3</v>
      </c>
      <c r="G884" s="1" t="s">
        <v>468</v>
      </c>
      <c r="H884">
        <v>0</v>
      </c>
      <c r="I884">
        <v>1</v>
      </c>
      <c r="J884">
        <v>1</v>
      </c>
      <c r="K884">
        <v>0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2</v>
      </c>
      <c r="R884">
        <v>2</v>
      </c>
      <c r="S884">
        <v>7</v>
      </c>
      <c r="T884">
        <v>9</v>
      </c>
      <c r="U884">
        <v>2</v>
      </c>
      <c r="V884">
        <v>7</v>
      </c>
      <c r="W884">
        <v>7</v>
      </c>
      <c r="X884">
        <v>2</v>
      </c>
      <c r="Y884">
        <v>9</v>
      </c>
    </row>
    <row r="885" spans="1:25" hidden="1" x14ac:dyDescent="0.3">
      <c r="A885" s="1" t="s">
        <v>567</v>
      </c>
      <c r="B885" s="1" t="s">
        <v>562</v>
      </c>
      <c r="C885">
        <v>4</v>
      </c>
      <c r="D885">
        <v>0</v>
      </c>
      <c r="E885">
        <v>0</v>
      </c>
      <c r="F885">
        <v>0</v>
      </c>
      <c r="G885" s="1" t="s">
        <v>469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</v>
      </c>
      <c r="T885">
        <v>2</v>
      </c>
      <c r="U885">
        <v>7</v>
      </c>
      <c r="V885">
        <v>6</v>
      </c>
      <c r="W885">
        <v>6</v>
      </c>
      <c r="X885">
        <v>7</v>
      </c>
      <c r="Y885">
        <v>13</v>
      </c>
    </row>
    <row r="886" spans="1:25" hidden="1" x14ac:dyDescent="0.3">
      <c r="A886" s="1" t="s">
        <v>563</v>
      </c>
      <c r="B886" s="1" t="s">
        <v>566</v>
      </c>
      <c r="C886">
        <v>4</v>
      </c>
      <c r="D886">
        <v>1</v>
      </c>
      <c r="E886">
        <v>1</v>
      </c>
      <c r="F886">
        <v>2</v>
      </c>
      <c r="G886" s="1" t="s">
        <v>468</v>
      </c>
      <c r="H886">
        <v>0</v>
      </c>
      <c r="I886">
        <v>1</v>
      </c>
      <c r="J886">
        <v>1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3</v>
      </c>
      <c r="S886">
        <v>2</v>
      </c>
      <c r="T886">
        <v>5</v>
      </c>
      <c r="U886">
        <v>3</v>
      </c>
      <c r="V886">
        <v>5</v>
      </c>
      <c r="W886">
        <v>5</v>
      </c>
      <c r="X886">
        <v>3</v>
      </c>
      <c r="Y886">
        <v>8</v>
      </c>
    </row>
    <row r="887" spans="1:25" x14ac:dyDescent="0.3">
      <c r="A887" s="1" t="s">
        <v>568</v>
      </c>
      <c r="B887" s="1" t="s">
        <v>560</v>
      </c>
      <c r="C887">
        <v>4</v>
      </c>
      <c r="D887">
        <v>0</v>
      </c>
      <c r="E887">
        <v>0</v>
      </c>
      <c r="F887">
        <v>0</v>
      </c>
      <c r="G887" s="1" t="s">
        <v>469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4</v>
      </c>
      <c r="S887">
        <v>3</v>
      </c>
      <c r="T887">
        <v>7</v>
      </c>
    </row>
    <row r="888" spans="1:25" hidden="1" x14ac:dyDescent="0.3">
      <c r="A888" s="1" t="s">
        <v>561</v>
      </c>
      <c r="B888" s="1" t="s">
        <v>565</v>
      </c>
      <c r="C888">
        <v>4</v>
      </c>
      <c r="D888">
        <v>1</v>
      </c>
      <c r="E888">
        <v>2</v>
      </c>
      <c r="F888">
        <v>3</v>
      </c>
      <c r="G888" s="1" t="s">
        <v>468</v>
      </c>
      <c r="H888">
        <v>0</v>
      </c>
      <c r="I888">
        <v>1</v>
      </c>
      <c r="J888">
        <v>1</v>
      </c>
      <c r="K888">
        <v>0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2</v>
      </c>
      <c r="R888">
        <v>4</v>
      </c>
      <c r="S888">
        <v>3</v>
      </c>
      <c r="T888">
        <v>7</v>
      </c>
      <c r="U888">
        <v>7</v>
      </c>
      <c r="V888">
        <v>6</v>
      </c>
      <c r="W888">
        <v>6</v>
      </c>
      <c r="X888">
        <v>7</v>
      </c>
      <c r="Y888">
        <v>13</v>
      </c>
    </row>
    <row r="889" spans="1:25" hidden="1" x14ac:dyDescent="0.3">
      <c r="A889" s="1" t="s">
        <v>569</v>
      </c>
      <c r="B889" s="1" t="s">
        <v>564</v>
      </c>
      <c r="C889">
        <v>4</v>
      </c>
      <c r="D889">
        <v>0</v>
      </c>
      <c r="E889">
        <v>0</v>
      </c>
      <c r="F889">
        <v>0</v>
      </c>
      <c r="G889" s="1" t="s">
        <v>469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4</v>
      </c>
      <c r="S889">
        <v>1</v>
      </c>
      <c r="T889">
        <v>5</v>
      </c>
      <c r="U889">
        <v>3</v>
      </c>
      <c r="V889">
        <v>4</v>
      </c>
      <c r="W889">
        <v>4</v>
      </c>
      <c r="X889">
        <v>3</v>
      </c>
      <c r="Y889">
        <v>7</v>
      </c>
    </row>
    <row r="890" spans="1:25" hidden="1" x14ac:dyDescent="0.3">
      <c r="A890" s="1" t="s">
        <v>560</v>
      </c>
      <c r="B890" s="1" t="s">
        <v>562</v>
      </c>
      <c r="C890">
        <v>5</v>
      </c>
      <c r="D890">
        <v>1</v>
      </c>
      <c r="E890">
        <v>1</v>
      </c>
      <c r="F890">
        <v>2</v>
      </c>
      <c r="G890" s="1" t="s">
        <v>468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1</v>
      </c>
      <c r="P890">
        <v>1</v>
      </c>
      <c r="Q890">
        <v>2</v>
      </c>
      <c r="R890">
        <v>2</v>
      </c>
      <c r="S890">
        <v>3</v>
      </c>
      <c r="T890">
        <v>5</v>
      </c>
      <c r="U890">
        <v>7</v>
      </c>
      <c r="V890">
        <v>3</v>
      </c>
      <c r="W890">
        <v>3</v>
      </c>
      <c r="X890">
        <v>7</v>
      </c>
      <c r="Y890">
        <v>10</v>
      </c>
    </row>
    <row r="891" spans="1:25" hidden="1" x14ac:dyDescent="0.3">
      <c r="A891" s="1" t="s">
        <v>564</v>
      </c>
      <c r="B891" s="1" t="s">
        <v>568</v>
      </c>
      <c r="C891">
        <v>5</v>
      </c>
      <c r="D891">
        <v>4</v>
      </c>
      <c r="E891">
        <v>0</v>
      </c>
      <c r="F891">
        <v>4</v>
      </c>
      <c r="G891" s="1" t="s">
        <v>469</v>
      </c>
      <c r="H891">
        <v>2</v>
      </c>
      <c r="I891">
        <v>0</v>
      </c>
      <c r="J891">
        <v>0</v>
      </c>
      <c r="K891">
        <v>2</v>
      </c>
      <c r="L891">
        <v>2</v>
      </c>
      <c r="M891">
        <v>2</v>
      </c>
      <c r="N891">
        <v>0</v>
      </c>
      <c r="O891">
        <v>0</v>
      </c>
      <c r="P891">
        <v>2</v>
      </c>
      <c r="Q891">
        <v>2</v>
      </c>
      <c r="R891">
        <v>1</v>
      </c>
      <c r="S891">
        <v>0</v>
      </c>
      <c r="T891">
        <v>1</v>
      </c>
      <c r="U891">
        <v>5</v>
      </c>
      <c r="V891">
        <v>5</v>
      </c>
      <c r="W891">
        <v>5</v>
      </c>
      <c r="X891">
        <v>5</v>
      </c>
      <c r="Y891">
        <v>10</v>
      </c>
    </row>
    <row r="892" spans="1:25" x14ac:dyDescent="0.3">
      <c r="A892" s="1" t="s">
        <v>566</v>
      </c>
      <c r="B892" s="1" t="s">
        <v>569</v>
      </c>
      <c r="C892">
        <v>5</v>
      </c>
      <c r="D892">
        <v>0</v>
      </c>
      <c r="E892">
        <v>1</v>
      </c>
      <c r="F892">
        <v>1</v>
      </c>
      <c r="G892" s="1" t="s">
        <v>469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1</v>
      </c>
      <c r="T892">
        <v>3</v>
      </c>
    </row>
    <row r="893" spans="1:25" hidden="1" x14ac:dyDescent="0.3">
      <c r="A893" s="1" t="s">
        <v>561</v>
      </c>
      <c r="B893" s="1" t="s">
        <v>567</v>
      </c>
      <c r="C893">
        <v>5</v>
      </c>
      <c r="D893">
        <v>3</v>
      </c>
      <c r="E893">
        <v>4</v>
      </c>
      <c r="F893">
        <v>7</v>
      </c>
      <c r="G893" s="1" t="s">
        <v>468</v>
      </c>
      <c r="H893">
        <v>2</v>
      </c>
      <c r="I893">
        <v>2</v>
      </c>
      <c r="J893">
        <v>2</v>
      </c>
      <c r="K893">
        <v>2</v>
      </c>
      <c r="L893">
        <v>4</v>
      </c>
      <c r="M893">
        <v>1</v>
      </c>
      <c r="N893">
        <v>2</v>
      </c>
      <c r="O893">
        <v>2</v>
      </c>
      <c r="P893">
        <v>1</v>
      </c>
      <c r="Q893">
        <v>3</v>
      </c>
      <c r="R893">
        <v>2</v>
      </c>
      <c r="S893">
        <v>2</v>
      </c>
      <c r="T893">
        <v>4</v>
      </c>
      <c r="U893">
        <v>2</v>
      </c>
      <c r="V893">
        <v>7</v>
      </c>
      <c r="W893">
        <v>7</v>
      </c>
      <c r="X893">
        <v>2</v>
      </c>
      <c r="Y893">
        <v>9</v>
      </c>
    </row>
    <row r="894" spans="1:25" hidden="1" x14ac:dyDescent="0.3">
      <c r="A894" s="1" t="s">
        <v>565</v>
      </c>
      <c r="B894" s="1" t="s">
        <v>563</v>
      </c>
      <c r="C894">
        <v>5</v>
      </c>
      <c r="D894">
        <v>1</v>
      </c>
      <c r="E894">
        <v>0</v>
      </c>
      <c r="F894">
        <v>1</v>
      </c>
      <c r="G894" s="1" t="s">
        <v>469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2</v>
      </c>
      <c r="U894">
        <v>2</v>
      </c>
      <c r="V894">
        <v>10</v>
      </c>
      <c r="W894">
        <v>10</v>
      </c>
      <c r="X894">
        <v>2</v>
      </c>
      <c r="Y894">
        <v>12</v>
      </c>
    </row>
    <row r="895" spans="1:25" x14ac:dyDescent="0.3">
      <c r="A895" s="1" t="s">
        <v>567</v>
      </c>
      <c r="B895" s="1" t="s">
        <v>560</v>
      </c>
      <c r="C895">
        <v>6</v>
      </c>
      <c r="D895">
        <v>2</v>
      </c>
      <c r="E895">
        <v>0</v>
      </c>
      <c r="F895">
        <v>2</v>
      </c>
      <c r="G895" s="1" t="s">
        <v>469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1</v>
      </c>
      <c r="Q895">
        <v>1</v>
      </c>
      <c r="R895">
        <v>2</v>
      </c>
      <c r="S895">
        <v>1</v>
      </c>
      <c r="T895">
        <v>3</v>
      </c>
    </row>
    <row r="896" spans="1:25" x14ac:dyDescent="0.3">
      <c r="A896" s="1" t="s">
        <v>562</v>
      </c>
      <c r="B896" s="1" t="s">
        <v>564</v>
      </c>
      <c r="C896">
        <v>6</v>
      </c>
      <c r="D896">
        <v>0</v>
      </c>
      <c r="E896">
        <v>2</v>
      </c>
      <c r="F896">
        <v>2</v>
      </c>
      <c r="G896" s="1" t="s">
        <v>469</v>
      </c>
      <c r="H896">
        <v>0</v>
      </c>
      <c r="I896">
        <v>1</v>
      </c>
      <c r="J896">
        <v>1</v>
      </c>
      <c r="K896">
        <v>0</v>
      </c>
      <c r="L896">
        <v>1</v>
      </c>
      <c r="M896">
        <v>0</v>
      </c>
      <c r="N896">
        <v>1</v>
      </c>
      <c r="O896">
        <v>1</v>
      </c>
      <c r="P896">
        <v>0</v>
      </c>
      <c r="Q896">
        <v>1</v>
      </c>
      <c r="R896">
        <v>2</v>
      </c>
      <c r="S896">
        <v>4</v>
      </c>
      <c r="T896">
        <v>6</v>
      </c>
    </row>
    <row r="897" spans="1:25" hidden="1" x14ac:dyDescent="0.3">
      <c r="A897" s="1" t="s">
        <v>563</v>
      </c>
      <c r="B897" s="1" t="s">
        <v>561</v>
      </c>
      <c r="C897">
        <v>6</v>
      </c>
      <c r="D897">
        <v>3</v>
      </c>
      <c r="E897">
        <v>0</v>
      </c>
      <c r="F897">
        <v>3</v>
      </c>
      <c r="G897" s="1" t="s">
        <v>469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3</v>
      </c>
      <c r="Q897">
        <v>3</v>
      </c>
      <c r="R897">
        <v>3</v>
      </c>
      <c r="S897">
        <v>6</v>
      </c>
      <c r="T897">
        <v>9</v>
      </c>
      <c r="U897">
        <v>11</v>
      </c>
      <c r="V897">
        <v>2</v>
      </c>
      <c r="W897">
        <v>2</v>
      </c>
      <c r="X897">
        <v>11</v>
      </c>
      <c r="Y897">
        <v>13</v>
      </c>
    </row>
    <row r="898" spans="1:25" hidden="1" x14ac:dyDescent="0.3">
      <c r="A898" s="1" t="s">
        <v>568</v>
      </c>
      <c r="B898" s="1" t="s">
        <v>566</v>
      </c>
      <c r="C898">
        <v>6</v>
      </c>
      <c r="D898">
        <v>2</v>
      </c>
      <c r="E898">
        <v>0</v>
      </c>
      <c r="F898">
        <v>2</v>
      </c>
      <c r="G898" s="1" t="s">
        <v>469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1</v>
      </c>
      <c r="Q898">
        <v>1</v>
      </c>
      <c r="R898">
        <v>2</v>
      </c>
      <c r="S898">
        <v>1</v>
      </c>
      <c r="T898">
        <v>3</v>
      </c>
      <c r="U898">
        <v>4</v>
      </c>
      <c r="V898">
        <v>9</v>
      </c>
      <c r="W898">
        <v>9</v>
      </c>
      <c r="X898">
        <v>4</v>
      </c>
      <c r="Y898">
        <v>13</v>
      </c>
    </row>
    <row r="899" spans="1:25" x14ac:dyDescent="0.3">
      <c r="A899" s="1" t="s">
        <v>569</v>
      </c>
      <c r="B899" s="1" t="s">
        <v>565</v>
      </c>
      <c r="C899">
        <v>6</v>
      </c>
      <c r="D899">
        <v>3</v>
      </c>
      <c r="E899">
        <v>0</v>
      </c>
      <c r="F899">
        <v>3</v>
      </c>
      <c r="G899" s="1" t="s">
        <v>469</v>
      </c>
      <c r="H899">
        <v>1</v>
      </c>
      <c r="I899">
        <v>0</v>
      </c>
      <c r="J899">
        <v>0</v>
      </c>
      <c r="K899">
        <v>1</v>
      </c>
      <c r="L899">
        <v>1</v>
      </c>
      <c r="M899">
        <v>2</v>
      </c>
      <c r="N899">
        <v>0</v>
      </c>
      <c r="O899">
        <v>0</v>
      </c>
      <c r="P899">
        <v>2</v>
      </c>
      <c r="Q899">
        <v>2</v>
      </c>
      <c r="R899">
        <v>2</v>
      </c>
      <c r="S899">
        <v>2</v>
      </c>
      <c r="T899">
        <v>4</v>
      </c>
    </row>
    <row r="900" spans="1:25" hidden="1" x14ac:dyDescent="0.3">
      <c r="A900" s="1" t="s">
        <v>564</v>
      </c>
      <c r="B900" s="1" t="s">
        <v>560</v>
      </c>
      <c r="C900">
        <v>7</v>
      </c>
      <c r="D900">
        <v>1</v>
      </c>
      <c r="E900">
        <v>0</v>
      </c>
      <c r="F900">
        <v>1</v>
      </c>
      <c r="G900" s="1" t="s">
        <v>469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1</v>
      </c>
      <c r="R900">
        <v>3</v>
      </c>
      <c r="S900">
        <v>2</v>
      </c>
      <c r="T900">
        <v>5</v>
      </c>
      <c r="U900">
        <v>5</v>
      </c>
      <c r="V900">
        <v>5</v>
      </c>
      <c r="W900">
        <v>5</v>
      </c>
      <c r="X900">
        <v>5</v>
      </c>
      <c r="Y900">
        <v>10</v>
      </c>
    </row>
    <row r="901" spans="1:25" hidden="1" x14ac:dyDescent="0.3">
      <c r="A901" s="1" t="s">
        <v>566</v>
      </c>
      <c r="B901" s="1" t="s">
        <v>562</v>
      </c>
      <c r="C901">
        <v>7</v>
      </c>
      <c r="D901">
        <v>1</v>
      </c>
      <c r="E901">
        <v>3</v>
      </c>
      <c r="F901">
        <v>4</v>
      </c>
      <c r="G901" s="1" t="s">
        <v>468</v>
      </c>
      <c r="H901">
        <v>1</v>
      </c>
      <c r="I901">
        <v>3</v>
      </c>
      <c r="J901">
        <v>3</v>
      </c>
      <c r="K901">
        <v>1</v>
      </c>
      <c r="L901">
        <v>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hidden="1" x14ac:dyDescent="0.3">
      <c r="A902" s="1" t="s">
        <v>563</v>
      </c>
      <c r="B902" s="1" t="s">
        <v>567</v>
      </c>
      <c r="C902">
        <v>7</v>
      </c>
      <c r="D902">
        <v>2</v>
      </c>
      <c r="E902">
        <v>1</v>
      </c>
      <c r="F902">
        <v>3</v>
      </c>
      <c r="G902" s="1" t="s">
        <v>468</v>
      </c>
      <c r="H902">
        <v>0</v>
      </c>
      <c r="I902">
        <v>1</v>
      </c>
      <c r="J902">
        <v>1</v>
      </c>
      <c r="K902">
        <v>0</v>
      </c>
      <c r="L902">
        <v>1</v>
      </c>
      <c r="M902">
        <v>2</v>
      </c>
      <c r="N902">
        <v>0</v>
      </c>
      <c r="O902">
        <v>0</v>
      </c>
      <c r="P902">
        <v>2</v>
      </c>
      <c r="Q902">
        <v>2</v>
      </c>
      <c r="R902">
        <v>1</v>
      </c>
      <c r="S902">
        <v>3</v>
      </c>
      <c r="T902">
        <v>4</v>
      </c>
      <c r="U902">
        <v>1</v>
      </c>
      <c r="V902">
        <v>2</v>
      </c>
      <c r="W902">
        <v>2</v>
      </c>
      <c r="X902">
        <v>1</v>
      </c>
      <c r="Y902">
        <v>3</v>
      </c>
    </row>
    <row r="903" spans="1:25" hidden="1" x14ac:dyDescent="0.3">
      <c r="A903" s="1" t="s">
        <v>561</v>
      </c>
      <c r="B903" s="1" t="s">
        <v>569</v>
      </c>
      <c r="C903">
        <v>7</v>
      </c>
      <c r="D903">
        <v>0</v>
      </c>
      <c r="E903">
        <v>1</v>
      </c>
      <c r="F903">
        <v>1</v>
      </c>
      <c r="G903" s="1" t="s">
        <v>469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1</v>
      </c>
      <c r="R903">
        <v>1</v>
      </c>
      <c r="S903">
        <v>1</v>
      </c>
      <c r="T903">
        <v>2</v>
      </c>
      <c r="U903">
        <v>0</v>
      </c>
      <c r="V903">
        <v>6</v>
      </c>
      <c r="W903">
        <v>6</v>
      </c>
      <c r="X903">
        <v>0</v>
      </c>
      <c r="Y903">
        <v>6</v>
      </c>
    </row>
    <row r="904" spans="1:25" hidden="1" x14ac:dyDescent="0.3">
      <c r="A904" s="1" t="s">
        <v>565</v>
      </c>
      <c r="B904" s="1" t="s">
        <v>568</v>
      </c>
      <c r="C904">
        <v>7</v>
      </c>
      <c r="D904">
        <v>0</v>
      </c>
      <c r="E904">
        <v>0</v>
      </c>
      <c r="F904">
        <v>0</v>
      </c>
      <c r="G904" s="1" t="s">
        <v>469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2</v>
      </c>
      <c r="U904">
        <v>8</v>
      </c>
      <c r="V904">
        <v>8</v>
      </c>
      <c r="W904">
        <v>8</v>
      </c>
      <c r="X904">
        <v>8</v>
      </c>
      <c r="Y904">
        <v>16</v>
      </c>
    </row>
    <row r="905" spans="1:25" hidden="1" x14ac:dyDescent="0.3">
      <c r="A905" s="1" t="s">
        <v>560</v>
      </c>
      <c r="B905" s="1" t="s">
        <v>566</v>
      </c>
      <c r="C905">
        <v>8</v>
      </c>
      <c r="D905">
        <v>1</v>
      </c>
      <c r="E905">
        <v>0</v>
      </c>
      <c r="F905">
        <v>1</v>
      </c>
      <c r="G905" s="1" t="s">
        <v>469</v>
      </c>
      <c r="H905">
        <v>1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2</v>
      </c>
      <c r="T905">
        <v>2</v>
      </c>
      <c r="U905">
        <v>2</v>
      </c>
      <c r="V905">
        <v>4</v>
      </c>
      <c r="W905">
        <v>4</v>
      </c>
      <c r="X905">
        <v>2</v>
      </c>
      <c r="Y905">
        <v>6</v>
      </c>
    </row>
    <row r="906" spans="1:25" hidden="1" x14ac:dyDescent="0.3">
      <c r="A906" s="1" t="s">
        <v>562</v>
      </c>
      <c r="B906" s="1" t="s">
        <v>565</v>
      </c>
      <c r="C906">
        <v>8</v>
      </c>
      <c r="D906">
        <v>2</v>
      </c>
      <c r="E906">
        <v>0</v>
      </c>
      <c r="F906">
        <v>2</v>
      </c>
      <c r="G906" s="1" t="s">
        <v>469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</v>
      </c>
      <c r="N906">
        <v>0</v>
      </c>
      <c r="O906">
        <v>0</v>
      </c>
      <c r="P906">
        <v>2</v>
      </c>
      <c r="Q906">
        <v>2</v>
      </c>
      <c r="R906">
        <v>0</v>
      </c>
      <c r="S906">
        <v>2</v>
      </c>
      <c r="T906">
        <v>2</v>
      </c>
      <c r="U906">
        <v>5</v>
      </c>
      <c r="V906">
        <v>3</v>
      </c>
      <c r="W906">
        <v>3</v>
      </c>
      <c r="X906">
        <v>5</v>
      </c>
      <c r="Y906">
        <v>8</v>
      </c>
    </row>
    <row r="907" spans="1:25" hidden="1" x14ac:dyDescent="0.3">
      <c r="A907" s="1" t="s">
        <v>564</v>
      </c>
      <c r="B907" s="1" t="s">
        <v>567</v>
      </c>
      <c r="C907">
        <v>8</v>
      </c>
      <c r="D907">
        <v>1</v>
      </c>
      <c r="E907">
        <v>0</v>
      </c>
      <c r="F907">
        <v>1</v>
      </c>
      <c r="G907" s="1" t="s">
        <v>469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2</v>
      </c>
      <c r="T907">
        <v>4</v>
      </c>
      <c r="U907">
        <v>7</v>
      </c>
      <c r="V907">
        <v>3</v>
      </c>
      <c r="W907">
        <v>3</v>
      </c>
      <c r="X907">
        <v>7</v>
      </c>
      <c r="Y907">
        <v>10</v>
      </c>
    </row>
    <row r="908" spans="1:25" x14ac:dyDescent="0.3">
      <c r="A908" s="1" t="s">
        <v>568</v>
      </c>
      <c r="B908" s="1" t="s">
        <v>561</v>
      </c>
      <c r="C908">
        <v>8</v>
      </c>
      <c r="D908">
        <v>4</v>
      </c>
      <c r="E908">
        <v>0</v>
      </c>
      <c r="F908">
        <v>4</v>
      </c>
      <c r="G908" s="1" t="s">
        <v>469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3</v>
      </c>
      <c r="N908">
        <v>0</v>
      </c>
      <c r="O908">
        <v>0</v>
      </c>
      <c r="P908">
        <v>3</v>
      </c>
      <c r="Q908">
        <v>3</v>
      </c>
      <c r="R908">
        <v>1</v>
      </c>
      <c r="S908">
        <v>3</v>
      </c>
      <c r="T908">
        <v>4</v>
      </c>
    </row>
    <row r="909" spans="1:25" x14ac:dyDescent="0.3">
      <c r="A909" s="1" t="s">
        <v>569</v>
      </c>
      <c r="B909" s="1" t="s">
        <v>563</v>
      </c>
      <c r="C909">
        <v>8</v>
      </c>
      <c r="D909">
        <v>3</v>
      </c>
      <c r="E909">
        <v>1</v>
      </c>
      <c r="F909">
        <v>4</v>
      </c>
      <c r="G909" s="1" t="s">
        <v>468</v>
      </c>
      <c r="H909">
        <v>1</v>
      </c>
      <c r="I909">
        <v>1</v>
      </c>
      <c r="J909">
        <v>1</v>
      </c>
      <c r="K909">
        <v>1</v>
      </c>
      <c r="L909">
        <v>2</v>
      </c>
      <c r="M909">
        <v>2</v>
      </c>
      <c r="N909">
        <v>0</v>
      </c>
      <c r="O909">
        <v>0</v>
      </c>
      <c r="P909">
        <v>2</v>
      </c>
      <c r="Q909">
        <v>2</v>
      </c>
      <c r="R909">
        <v>1</v>
      </c>
      <c r="S909">
        <v>1</v>
      </c>
      <c r="T909">
        <v>2</v>
      </c>
    </row>
    <row r="910" spans="1:25" hidden="1" x14ac:dyDescent="0.3">
      <c r="A910" s="1" t="s">
        <v>567</v>
      </c>
      <c r="B910" s="1" t="s">
        <v>569</v>
      </c>
      <c r="C910">
        <v>9</v>
      </c>
      <c r="D910">
        <v>1</v>
      </c>
      <c r="E910">
        <v>3</v>
      </c>
      <c r="F910">
        <v>4</v>
      </c>
      <c r="G910" s="1" t="s">
        <v>468</v>
      </c>
      <c r="H910">
        <v>1</v>
      </c>
      <c r="I910">
        <v>2</v>
      </c>
      <c r="J910">
        <v>2</v>
      </c>
      <c r="K910">
        <v>1</v>
      </c>
      <c r="L910">
        <v>3</v>
      </c>
      <c r="M910">
        <v>0</v>
      </c>
      <c r="N910">
        <v>1</v>
      </c>
      <c r="O910">
        <v>1</v>
      </c>
      <c r="P910">
        <v>0</v>
      </c>
      <c r="Q910">
        <v>1</v>
      </c>
      <c r="R910">
        <v>1</v>
      </c>
      <c r="S910">
        <v>0</v>
      </c>
      <c r="T910">
        <v>1</v>
      </c>
      <c r="U910">
        <v>2</v>
      </c>
      <c r="V910">
        <v>2</v>
      </c>
      <c r="W910">
        <v>2</v>
      </c>
      <c r="X910">
        <v>2</v>
      </c>
      <c r="Y910">
        <v>4</v>
      </c>
    </row>
    <row r="911" spans="1:25" x14ac:dyDescent="0.3">
      <c r="A911" s="1" t="s">
        <v>566</v>
      </c>
      <c r="B911" s="1" t="s">
        <v>564</v>
      </c>
      <c r="C911">
        <v>9</v>
      </c>
      <c r="D911">
        <v>1</v>
      </c>
      <c r="E911">
        <v>0</v>
      </c>
      <c r="F911">
        <v>1</v>
      </c>
      <c r="G911" s="1" t="s">
        <v>469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1</v>
      </c>
      <c r="T911">
        <v>3</v>
      </c>
    </row>
    <row r="912" spans="1:25" x14ac:dyDescent="0.3">
      <c r="A912" s="1" t="s">
        <v>563</v>
      </c>
      <c r="B912" s="1" t="s">
        <v>568</v>
      </c>
      <c r="C912">
        <v>9</v>
      </c>
      <c r="D912">
        <v>4</v>
      </c>
      <c r="E912">
        <v>1</v>
      </c>
      <c r="F912">
        <v>5</v>
      </c>
      <c r="G912" s="1" t="s">
        <v>468</v>
      </c>
      <c r="H912">
        <v>2</v>
      </c>
      <c r="I912">
        <v>1</v>
      </c>
      <c r="J912">
        <v>1</v>
      </c>
      <c r="K912">
        <v>2</v>
      </c>
      <c r="L912">
        <v>3</v>
      </c>
      <c r="M912">
        <v>2</v>
      </c>
      <c r="N912">
        <v>0</v>
      </c>
      <c r="O912">
        <v>0</v>
      </c>
      <c r="P912">
        <v>2</v>
      </c>
      <c r="Q912">
        <v>2</v>
      </c>
      <c r="R912">
        <v>2</v>
      </c>
      <c r="S912">
        <v>2</v>
      </c>
      <c r="T912">
        <v>4</v>
      </c>
    </row>
    <row r="913" spans="1:25" hidden="1" x14ac:dyDescent="0.3">
      <c r="A913" s="1" t="s">
        <v>561</v>
      </c>
      <c r="B913" s="1" t="s">
        <v>562</v>
      </c>
      <c r="C913">
        <v>9</v>
      </c>
      <c r="D913">
        <v>2</v>
      </c>
      <c r="E913">
        <v>3</v>
      </c>
      <c r="F913">
        <v>5</v>
      </c>
      <c r="G913" s="1" t="s">
        <v>468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2</v>
      </c>
      <c r="N913">
        <v>3</v>
      </c>
      <c r="O913">
        <v>3</v>
      </c>
      <c r="P913">
        <v>2</v>
      </c>
      <c r="Q913">
        <v>5</v>
      </c>
      <c r="R913">
        <v>4</v>
      </c>
      <c r="S913">
        <v>4</v>
      </c>
      <c r="T913">
        <v>8</v>
      </c>
      <c r="U913">
        <v>5</v>
      </c>
      <c r="V913">
        <v>3</v>
      </c>
      <c r="W913">
        <v>3</v>
      </c>
      <c r="X913">
        <v>5</v>
      </c>
      <c r="Y913">
        <v>8</v>
      </c>
    </row>
    <row r="914" spans="1:25" hidden="1" x14ac:dyDescent="0.3">
      <c r="A914" s="1" t="s">
        <v>565</v>
      </c>
      <c r="B914" s="1" t="s">
        <v>560</v>
      </c>
      <c r="C914">
        <v>9</v>
      </c>
      <c r="D914">
        <v>0</v>
      </c>
      <c r="E914">
        <v>2</v>
      </c>
      <c r="F914">
        <v>2</v>
      </c>
      <c r="G914" s="1" t="s">
        <v>469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</v>
      </c>
      <c r="O914">
        <v>2</v>
      </c>
      <c r="P914">
        <v>0</v>
      </c>
      <c r="Q914">
        <v>2</v>
      </c>
      <c r="R914">
        <v>5</v>
      </c>
      <c r="S914">
        <v>1</v>
      </c>
      <c r="T914">
        <v>6</v>
      </c>
      <c r="U914">
        <v>7</v>
      </c>
      <c r="V914">
        <v>7</v>
      </c>
      <c r="W914">
        <v>7</v>
      </c>
      <c r="X914">
        <v>7</v>
      </c>
      <c r="Y914">
        <v>14</v>
      </c>
    </row>
    <row r="915" spans="1:25" hidden="1" x14ac:dyDescent="0.3">
      <c r="A915" s="1" t="s">
        <v>567</v>
      </c>
      <c r="B915" s="1" t="s">
        <v>566</v>
      </c>
      <c r="C915">
        <v>10</v>
      </c>
      <c r="D915">
        <v>1</v>
      </c>
      <c r="E915">
        <v>1</v>
      </c>
      <c r="F915">
        <v>2</v>
      </c>
      <c r="G915" s="1" t="s">
        <v>468</v>
      </c>
      <c r="H915">
        <v>1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1</v>
      </c>
      <c r="O915">
        <v>1</v>
      </c>
      <c r="P915">
        <v>0</v>
      </c>
      <c r="Q915">
        <v>1</v>
      </c>
      <c r="R915">
        <v>3</v>
      </c>
      <c r="S915">
        <v>2</v>
      </c>
      <c r="T915">
        <v>5</v>
      </c>
      <c r="U915">
        <v>3</v>
      </c>
      <c r="V915">
        <v>3</v>
      </c>
      <c r="W915">
        <v>3</v>
      </c>
      <c r="X915">
        <v>3</v>
      </c>
      <c r="Y915">
        <v>6</v>
      </c>
    </row>
    <row r="916" spans="1:25" x14ac:dyDescent="0.3">
      <c r="A916" s="1" t="s">
        <v>563</v>
      </c>
      <c r="B916" s="1" t="s">
        <v>562</v>
      </c>
      <c r="C916">
        <v>10</v>
      </c>
      <c r="D916">
        <v>0</v>
      </c>
      <c r="E916">
        <v>2</v>
      </c>
      <c r="F916">
        <v>2</v>
      </c>
      <c r="G916" s="1" t="s">
        <v>469</v>
      </c>
      <c r="H916">
        <v>0</v>
      </c>
      <c r="I916">
        <v>1</v>
      </c>
      <c r="J916">
        <v>1</v>
      </c>
      <c r="K916">
        <v>0</v>
      </c>
      <c r="L916">
        <v>1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2</v>
      </c>
      <c r="T916">
        <v>2</v>
      </c>
    </row>
    <row r="917" spans="1:25" hidden="1" x14ac:dyDescent="0.3">
      <c r="A917" s="1" t="s">
        <v>561</v>
      </c>
      <c r="B917" s="1" t="s">
        <v>560</v>
      </c>
      <c r="C917">
        <v>10</v>
      </c>
      <c r="D917">
        <v>0</v>
      </c>
      <c r="E917">
        <v>1</v>
      </c>
      <c r="F917">
        <v>1</v>
      </c>
      <c r="G917" s="1" t="s">
        <v>469</v>
      </c>
      <c r="H917">
        <v>0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</v>
      </c>
      <c r="V917">
        <v>8</v>
      </c>
      <c r="W917">
        <v>8</v>
      </c>
      <c r="X917">
        <v>2</v>
      </c>
      <c r="Y917">
        <v>10</v>
      </c>
    </row>
    <row r="918" spans="1:25" hidden="1" x14ac:dyDescent="0.3">
      <c r="A918" s="1" t="s">
        <v>569</v>
      </c>
      <c r="B918" s="1" t="s">
        <v>568</v>
      </c>
      <c r="C918">
        <v>10</v>
      </c>
      <c r="D918">
        <v>2</v>
      </c>
      <c r="E918">
        <v>1</v>
      </c>
      <c r="F918">
        <v>3</v>
      </c>
      <c r="G918" s="1" t="s">
        <v>468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</v>
      </c>
      <c r="N918">
        <v>1</v>
      </c>
      <c r="O918">
        <v>1</v>
      </c>
      <c r="P918">
        <v>2</v>
      </c>
      <c r="Q918">
        <v>3</v>
      </c>
      <c r="R918">
        <v>0</v>
      </c>
      <c r="S918">
        <v>1</v>
      </c>
      <c r="T918">
        <v>1</v>
      </c>
      <c r="U918">
        <v>9</v>
      </c>
      <c r="V918">
        <v>1</v>
      </c>
      <c r="W918">
        <v>1</v>
      </c>
      <c r="X918">
        <v>9</v>
      </c>
      <c r="Y918">
        <v>10</v>
      </c>
    </row>
    <row r="919" spans="1:25" hidden="1" x14ac:dyDescent="0.3">
      <c r="A919" s="1" t="s">
        <v>565</v>
      </c>
      <c r="B919" s="1" t="s">
        <v>564</v>
      </c>
      <c r="C919">
        <v>10</v>
      </c>
      <c r="D919">
        <v>2</v>
      </c>
      <c r="E919">
        <v>1</v>
      </c>
      <c r="F919">
        <v>3</v>
      </c>
      <c r="G919" s="1" t="s">
        <v>468</v>
      </c>
      <c r="H919">
        <v>2</v>
      </c>
      <c r="I919">
        <v>1</v>
      </c>
      <c r="J919">
        <v>1</v>
      </c>
      <c r="K919">
        <v>2</v>
      </c>
      <c r="L919">
        <v>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</v>
      </c>
      <c r="S919">
        <v>4</v>
      </c>
      <c r="T919">
        <v>7</v>
      </c>
      <c r="U919">
        <v>4</v>
      </c>
      <c r="V919">
        <v>10</v>
      </c>
      <c r="W919">
        <v>10</v>
      </c>
      <c r="X919">
        <v>4</v>
      </c>
      <c r="Y919">
        <v>14</v>
      </c>
    </row>
    <row r="920" spans="1:25" hidden="1" x14ac:dyDescent="0.3">
      <c r="A920" s="1" t="s">
        <v>560</v>
      </c>
      <c r="B920" s="1" t="s">
        <v>563</v>
      </c>
      <c r="C920">
        <v>11</v>
      </c>
      <c r="D920">
        <v>3</v>
      </c>
      <c r="E920">
        <v>0</v>
      </c>
      <c r="F920">
        <v>3</v>
      </c>
      <c r="G920" s="1" t="s">
        <v>469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2</v>
      </c>
      <c r="N920">
        <v>0</v>
      </c>
      <c r="O920">
        <v>0</v>
      </c>
      <c r="P920">
        <v>2</v>
      </c>
      <c r="Q920">
        <v>2</v>
      </c>
      <c r="R920">
        <v>1</v>
      </c>
      <c r="S920">
        <v>4</v>
      </c>
      <c r="T920">
        <v>5</v>
      </c>
      <c r="U920">
        <v>3</v>
      </c>
      <c r="V920">
        <v>5</v>
      </c>
      <c r="W920">
        <v>5</v>
      </c>
      <c r="X920">
        <v>3</v>
      </c>
      <c r="Y920">
        <v>8</v>
      </c>
    </row>
    <row r="921" spans="1:25" hidden="1" x14ac:dyDescent="0.3">
      <c r="A921" s="1" t="s">
        <v>562</v>
      </c>
      <c r="B921" s="1" t="s">
        <v>569</v>
      </c>
      <c r="C921">
        <v>11</v>
      </c>
      <c r="D921">
        <v>0</v>
      </c>
      <c r="E921">
        <v>1</v>
      </c>
      <c r="F921">
        <v>1</v>
      </c>
      <c r="G921" s="1" t="s">
        <v>469</v>
      </c>
      <c r="H921">
        <v>0</v>
      </c>
      <c r="I921">
        <v>1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3</v>
      </c>
      <c r="T921">
        <v>6</v>
      </c>
      <c r="U921">
        <v>4</v>
      </c>
      <c r="V921">
        <v>5</v>
      </c>
      <c r="W921">
        <v>5</v>
      </c>
      <c r="X921">
        <v>4</v>
      </c>
      <c r="Y921">
        <v>9</v>
      </c>
    </row>
    <row r="922" spans="1:25" hidden="1" x14ac:dyDescent="0.3">
      <c r="A922" s="1" t="s">
        <v>564</v>
      </c>
      <c r="B922" s="1" t="s">
        <v>561</v>
      </c>
      <c r="C922">
        <v>11</v>
      </c>
      <c r="D922">
        <v>3</v>
      </c>
      <c r="E922">
        <v>0</v>
      </c>
      <c r="F922">
        <v>3</v>
      </c>
      <c r="G922" s="1" t="s">
        <v>469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2</v>
      </c>
      <c r="N922">
        <v>0</v>
      </c>
      <c r="O922">
        <v>0</v>
      </c>
      <c r="P922">
        <v>2</v>
      </c>
      <c r="Q922">
        <v>2</v>
      </c>
      <c r="R922">
        <v>1</v>
      </c>
      <c r="S922">
        <v>5</v>
      </c>
      <c r="T922">
        <v>6</v>
      </c>
      <c r="U922">
        <v>10</v>
      </c>
      <c r="V922">
        <v>1</v>
      </c>
      <c r="W922">
        <v>1</v>
      </c>
      <c r="X922">
        <v>10</v>
      </c>
      <c r="Y922">
        <v>11</v>
      </c>
    </row>
    <row r="923" spans="1:25" hidden="1" x14ac:dyDescent="0.3">
      <c r="A923" s="1" t="s">
        <v>566</v>
      </c>
      <c r="B923" s="1" t="s">
        <v>565</v>
      </c>
      <c r="C923">
        <v>11</v>
      </c>
      <c r="D923">
        <v>2</v>
      </c>
      <c r="E923">
        <v>1</v>
      </c>
      <c r="F923">
        <v>3</v>
      </c>
      <c r="G923" s="1" t="s">
        <v>468</v>
      </c>
      <c r="H923">
        <v>2</v>
      </c>
      <c r="I923">
        <v>0</v>
      </c>
      <c r="J923">
        <v>0</v>
      </c>
      <c r="K923">
        <v>2</v>
      </c>
      <c r="L923">
        <v>2</v>
      </c>
      <c r="M923">
        <v>0</v>
      </c>
      <c r="N923">
        <v>1</v>
      </c>
      <c r="O923">
        <v>1</v>
      </c>
      <c r="P923">
        <v>0</v>
      </c>
      <c r="Q923">
        <v>1</v>
      </c>
      <c r="R923">
        <v>4</v>
      </c>
      <c r="S923">
        <v>2</v>
      </c>
      <c r="T923">
        <v>6</v>
      </c>
      <c r="U923">
        <v>5</v>
      </c>
      <c r="V923">
        <v>0</v>
      </c>
      <c r="W923">
        <v>0</v>
      </c>
      <c r="X923">
        <v>5</v>
      </c>
      <c r="Y923">
        <v>5</v>
      </c>
    </row>
    <row r="924" spans="1:25" hidden="1" x14ac:dyDescent="0.3">
      <c r="A924" s="1" t="s">
        <v>568</v>
      </c>
      <c r="B924" s="1" t="s">
        <v>567</v>
      </c>
      <c r="C924">
        <v>11</v>
      </c>
      <c r="D924">
        <v>2</v>
      </c>
      <c r="E924">
        <v>0</v>
      </c>
      <c r="F924">
        <v>2</v>
      </c>
      <c r="G924" s="1" t="s">
        <v>469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0</v>
      </c>
      <c r="O924">
        <v>0</v>
      </c>
      <c r="P924">
        <v>2</v>
      </c>
      <c r="Q924">
        <v>2</v>
      </c>
      <c r="R924">
        <v>2</v>
      </c>
      <c r="S924">
        <v>2</v>
      </c>
      <c r="T924">
        <v>4</v>
      </c>
      <c r="U924">
        <v>5</v>
      </c>
      <c r="V924">
        <v>4</v>
      </c>
      <c r="W924">
        <v>4</v>
      </c>
      <c r="X924">
        <v>5</v>
      </c>
      <c r="Y924">
        <v>9</v>
      </c>
    </row>
    <row r="925" spans="1:25" hidden="1" x14ac:dyDescent="0.3">
      <c r="A925" s="1" t="s">
        <v>567</v>
      </c>
      <c r="B925" s="1" t="s">
        <v>565</v>
      </c>
      <c r="C925">
        <v>12</v>
      </c>
      <c r="D925">
        <v>0</v>
      </c>
      <c r="E925">
        <v>0</v>
      </c>
      <c r="F925">
        <v>0</v>
      </c>
      <c r="G925" s="1" t="s">
        <v>469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2</v>
      </c>
      <c r="T925">
        <v>4</v>
      </c>
      <c r="U925">
        <v>5</v>
      </c>
      <c r="V925">
        <v>5</v>
      </c>
      <c r="W925">
        <v>5</v>
      </c>
      <c r="X925">
        <v>5</v>
      </c>
      <c r="Y925">
        <v>10</v>
      </c>
    </row>
    <row r="926" spans="1:25" hidden="1" x14ac:dyDescent="0.3">
      <c r="A926" s="1" t="s">
        <v>561</v>
      </c>
      <c r="B926" s="1" t="s">
        <v>566</v>
      </c>
      <c r="C926">
        <v>12</v>
      </c>
      <c r="D926">
        <v>0</v>
      </c>
      <c r="E926">
        <v>2</v>
      </c>
      <c r="F926">
        <v>2</v>
      </c>
      <c r="G926" s="1" t="s">
        <v>469</v>
      </c>
      <c r="H926">
        <v>0</v>
      </c>
      <c r="I926">
        <v>2</v>
      </c>
      <c r="J926">
        <v>2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2</v>
      </c>
      <c r="T926">
        <v>3</v>
      </c>
      <c r="U926">
        <v>9</v>
      </c>
      <c r="V926">
        <v>7</v>
      </c>
      <c r="W926">
        <v>7</v>
      </c>
      <c r="X926">
        <v>9</v>
      </c>
      <c r="Y926">
        <v>16</v>
      </c>
    </row>
    <row r="927" spans="1:25" hidden="1" x14ac:dyDescent="0.3">
      <c r="A927" s="1" t="s">
        <v>563</v>
      </c>
      <c r="B927" s="1" t="s">
        <v>564</v>
      </c>
      <c r="C927">
        <v>12</v>
      </c>
      <c r="D927">
        <v>1</v>
      </c>
      <c r="E927">
        <v>3</v>
      </c>
      <c r="F927">
        <v>4</v>
      </c>
      <c r="G927" s="1" t="s">
        <v>468</v>
      </c>
      <c r="H927">
        <v>1</v>
      </c>
      <c r="I927">
        <v>1</v>
      </c>
      <c r="J927">
        <v>1</v>
      </c>
      <c r="K927">
        <v>1</v>
      </c>
      <c r="L927">
        <v>2</v>
      </c>
      <c r="M927">
        <v>0</v>
      </c>
      <c r="N927">
        <v>2</v>
      </c>
      <c r="O927">
        <v>2</v>
      </c>
      <c r="P927">
        <v>0</v>
      </c>
      <c r="Q927">
        <v>2</v>
      </c>
      <c r="R927">
        <v>0</v>
      </c>
      <c r="S927">
        <v>1</v>
      </c>
      <c r="T927">
        <v>1</v>
      </c>
      <c r="U927">
        <v>2</v>
      </c>
      <c r="V927">
        <v>8</v>
      </c>
      <c r="W927">
        <v>8</v>
      </c>
      <c r="X927">
        <v>2</v>
      </c>
      <c r="Y927">
        <v>10</v>
      </c>
    </row>
    <row r="928" spans="1:25" x14ac:dyDescent="0.3">
      <c r="A928" s="1" t="s">
        <v>568</v>
      </c>
      <c r="B928" s="1" t="s">
        <v>562</v>
      </c>
      <c r="C928">
        <v>12</v>
      </c>
      <c r="D928">
        <v>2</v>
      </c>
      <c r="E928">
        <v>2</v>
      </c>
      <c r="F928">
        <v>4</v>
      </c>
      <c r="G928" s="1" t="s">
        <v>468</v>
      </c>
      <c r="H928">
        <v>0</v>
      </c>
      <c r="I928">
        <v>1</v>
      </c>
      <c r="J928">
        <v>1</v>
      </c>
      <c r="K928">
        <v>0</v>
      </c>
      <c r="L928">
        <v>1</v>
      </c>
      <c r="M928">
        <v>2</v>
      </c>
      <c r="N928">
        <v>1</v>
      </c>
      <c r="O928">
        <v>1</v>
      </c>
      <c r="P928">
        <v>2</v>
      </c>
      <c r="Q928">
        <v>3</v>
      </c>
      <c r="R928">
        <v>1</v>
      </c>
      <c r="S928">
        <v>1</v>
      </c>
      <c r="T928">
        <v>2</v>
      </c>
    </row>
    <row r="929" spans="1:25" hidden="1" x14ac:dyDescent="0.3">
      <c r="A929" s="1" t="s">
        <v>569</v>
      </c>
      <c r="B929" s="1" t="s">
        <v>560</v>
      </c>
      <c r="C929">
        <v>12</v>
      </c>
      <c r="D929">
        <v>0</v>
      </c>
      <c r="E929">
        <v>1</v>
      </c>
      <c r="F929">
        <v>1</v>
      </c>
      <c r="G929" s="1" t="s">
        <v>469</v>
      </c>
      <c r="H929">
        <v>0</v>
      </c>
      <c r="I929">
        <v>1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1</v>
      </c>
      <c r="T929">
        <v>5</v>
      </c>
      <c r="U929">
        <v>3</v>
      </c>
      <c r="V929">
        <v>3</v>
      </c>
      <c r="W929">
        <v>3</v>
      </c>
      <c r="X929">
        <v>3</v>
      </c>
      <c r="Y929">
        <v>6</v>
      </c>
    </row>
    <row r="930" spans="1:25" hidden="1" x14ac:dyDescent="0.3">
      <c r="A930" s="1" t="s">
        <v>560</v>
      </c>
      <c r="B930" s="1" t="s">
        <v>568</v>
      </c>
      <c r="C930">
        <v>13</v>
      </c>
      <c r="D930">
        <v>0</v>
      </c>
      <c r="E930">
        <v>0</v>
      </c>
      <c r="F930">
        <v>0</v>
      </c>
      <c r="G930" s="1" t="s">
        <v>469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4</v>
      </c>
      <c r="V930">
        <v>5</v>
      </c>
      <c r="W930">
        <v>5</v>
      </c>
      <c r="X930">
        <v>4</v>
      </c>
      <c r="Y930">
        <v>9</v>
      </c>
    </row>
    <row r="931" spans="1:25" hidden="1" x14ac:dyDescent="0.3">
      <c r="A931" s="1" t="s">
        <v>562</v>
      </c>
      <c r="B931" s="1" t="s">
        <v>567</v>
      </c>
      <c r="C931">
        <v>13</v>
      </c>
      <c r="D931">
        <v>2</v>
      </c>
      <c r="E931">
        <v>0</v>
      </c>
      <c r="F931">
        <v>2</v>
      </c>
      <c r="G931" s="1" t="s">
        <v>469</v>
      </c>
      <c r="H931">
        <v>1</v>
      </c>
      <c r="I931">
        <v>0</v>
      </c>
      <c r="J931">
        <v>0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3</v>
      </c>
      <c r="S931">
        <v>8</v>
      </c>
      <c r="T931">
        <v>11</v>
      </c>
      <c r="U931">
        <v>7</v>
      </c>
      <c r="V931">
        <v>5</v>
      </c>
      <c r="W931">
        <v>5</v>
      </c>
      <c r="X931">
        <v>7</v>
      </c>
      <c r="Y931">
        <v>12</v>
      </c>
    </row>
    <row r="932" spans="1:25" hidden="1" x14ac:dyDescent="0.3">
      <c r="A932" s="1" t="s">
        <v>564</v>
      </c>
      <c r="B932" s="1" t="s">
        <v>569</v>
      </c>
      <c r="C932">
        <v>13</v>
      </c>
      <c r="D932">
        <v>2</v>
      </c>
      <c r="E932">
        <v>1</v>
      </c>
      <c r="F932">
        <v>3</v>
      </c>
      <c r="G932" s="1" t="s">
        <v>468</v>
      </c>
      <c r="H932">
        <v>1</v>
      </c>
      <c r="I932">
        <v>0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2</v>
      </c>
      <c r="R932">
        <v>0</v>
      </c>
      <c r="S932">
        <v>1</v>
      </c>
      <c r="T932">
        <v>1</v>
      </c>
      <c r="U932">
        <v>7</v>
      </c>
      <c r="V932">
        <v>0</v>
      </c>
      <c r="W932">
        <v>0</v>
      </c>
      <c r="X932">
        <v>7</v>
      </c>
      <c r="Y932">
        <v>7</v>
      </c>
    </row>
    <row r="933" spans="1:25" hidden="1" x14ac:dyDescent="0.3">
      <c r="A933" s="1" t="s">
        <v>566</v>
      </c>
      <c r="B933" s="1" t="s">
        <v>563</v>
      </c>
      <c r="C933">
        <v>13</v>
      </c>
      <c r="D933">
        <v>2</v>
      </c>
      <c r="E933">
        <v>0</v>
      </c>
      <c r="F933">
        <v>2</v>
      </c>
      <c r="G933" s="1" t="s">
        <v>469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</v>
      </c>
      <c r="N933">
        <v>0</v>
      </c>
      <c r="O933">
        <v>0</v>
      </c>
      <c r="P933">
        <v>2</v>
      </c>
      <c r="Q933">
        <v>2</v>
      </c>
      <c r="R933">
        <v>0</v>
      </c>
      <c r="S933">
        <v>0</v>
      </c>
      <c r="T933">
        <v>0</v>
      </c>
      <c r="U933">
        <v>4</v>
      </c>
      <c r="V933">
        <v>3</v>
      </c>
      <c r="W933">
        <v>3</v>
      </c>
      <c r="X933">
        <v>4</v>
      </c>
      <c r="Y933">
        <v>7</v>
      </c>
    </row>
    <row r="934" spans="1:25" hidden="1" x14ac:dyDescent="0.3">
      <c r="A934" s="1" t="s">
        <v>565</v>
      </c>
      <c r="B934" s="1" t="s">
        <v>561</v>
      </c>
      <c r="C934">
        <v>13</v>
      </c>
      <c r="D934">
        <v>1</v>
      </c>
      <c r="E934">
        <v>1</v>
      </c>
      <c r="F934">
        <v>2</v>
      </c>
      <c r="G934" s="1" t="s">
        <v>468</v>
      </c>
      <c r="H934">
        <v>0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3</v>
      </c>
      <c r="S934">
        <v>4</v>
      </c>
      <c r="T934">
        <v>7</v>
      </c>
      <c r="U934">
        <v>3</v>
      </c>
      <c r="V934">
        <v>4</v>
      </c>
      <c r="W934">
        <v>4</v>
      </c>
      <c r="X934">
        <v>3</v>
      </c>
      <c r="Y934">
        <v>7</v>
      </c>
    </row>
    <row r="935" spans="1:25" x14ac:dyDescent="0.3">
      <c r="A935" s="1" t="s">
        <v>567</v>
      </c>
      <c r="B935" s="1" t="s">
        <v>561</v>
      </c>
      <c r="C935">
        <v>14</v>
      </c>
      <c r="D935">
        <v>1</v>
      </c>
      <c r="E935">
        <v>1</v>
      </c>
      <c r="F935">
        <v>2</v>
      </c>
      <c r="G935" s="1" t="s">
        <v>468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1</v>
      </c>
      <c r="P935">
        <v>1</v>
      </c>
      <c r="Q935">
        <v>2</v>
      </c>
      <c r="R935">
        <v>2</v>
      </c>
      <c r="S935">
        <v>5</v>
      </c>
      <c r="T935">
        <v>7</v>
      </c>
    </row>
    <row r="936" spans="1:25" hidden="1" x14ac:dyDescent="0.3">
      <c r="A936" s="1" t="s">
        <v>562</v>
      </c>
      <c r="B936" s="1" t="s">
        <v>560</v>
      </c>
      <c r="C936">
        <v>14</v>
      </c>
      <c r="D936">
        <v>0</v>
      </c>
      <c r="E936">
        <v>2</v>
      </c>
      <c r="F936">
        <v>2</v>
      </c>
      <c r="G936" s="1" t="s">
        <v>469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</v>
      </c>
      <c r="O936">
        <v>2</v>
      </c>
      <c r="P936">
        <v>0</v>
      </c>
      <c r="Q936">
        <v>2</v>
      </c>
      <c r="R936">
        <v>2</v>
      </c>
      <c r="S936">
        <v>3</v>
      </c>
      <c r="T936">
        <v>5</v>
      </c>
      <c r="U936">
        <v>1</v>
      </c>
      <c r="V936">
        <v>3</v>
      </c>
      <c r="W936">
        <v>3</v>
      </c>
      <c r="X936">
        <v>1</v>
      </c>
      <c r="Y936">
        <v>4</v>
      </c>
    </row>
    <row r="937" spans="1:25" hidden="1" x14ac:dyDescent="0.3">
      <c r="A937" s="1" t="s">
        <v>563</v>
      </c>
      <c r="B937" s="1" t="s">
        <v>565</v>
      </c>
      <c r="C937">
        <v>14</v>
      </c>
      <c r="D937">
        <v>0</v>
      </c>
      <c r="E937">
        <v>2</v>
      </c>
      <c r="F937">
        <v>2</v>
      </c>
      <c r="G937" s="1" t="s">
        <v>469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2</v>
      </c>
      <c r="P937">
        <v>0</v>
      </c>
      <c r="Q937">
        <v>2</v>
      </c>
      <c r="R937">
        <v>0</v>
      </c>
      <c r="S937">
        <v>4</v>
      </c>
      <c r="T937">
        <v>4</v>
      </c>
      <c r="U937">
        <v>5</v>
      </c>
      <c r="V937">
        <v>8</v>
      </c>
      <c r="W937">
        <v>8</v>
      </c>
      <c r="X937">
        <v>5</v>
      </c>
      <c r="Y937">
        <v>13</v>
      </c>
    </row>
    <row r="938" spans="1:25" x14ac:dyDescent="0.3">
      <c r="A938" s="1" t="s">
        <v>568</v>
      </c>
      <c r="B938" s="1" t="s">
        <v>564</v>
      </c>
      <c r="C938">
        <v>14</v>
      </c>
      <c r="D938">
        <v>0</v>
      </c>
      <c r="E938">
        <v>3</v>
      </c>
      <c r="F938">
        <v>3</v>
      </c>
      <c r="G938" s="1" t="s">
        <v>469</v>
      </c>
      <c r="H938">
        <v>0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2</v>
      </c>
      <c r="O938">
        <v>2</v>
      </c>
      <c r="P938">
        <v>0</v>
      </c>
      <c r="Q938">
        <v>2</v>
      </c>
      <c r="R938">
        <v>2</v>
      </c>
      <c r="S938">
        <v>1</v>
      </c>
      <c r="T938">
        <v>3</v>
      </c>
    </row>
    <row r="939" spans="1:25" hidden="1" x14ac:dyDescent="0.3">
      <c r="A939" s="1" t="s">
        <v>569</v>
      </c>
      <c r="B939" s="1" t="s">
        <v>566</v>
      </c>
      <c r="C939">
        <v>14</v>
      </c>
      <c r="D939">
        <v>1</v>
      </c>
      <c r="E939">
        <v>0</v>
      </c>
      <c r="F939">
        <v>1</v>
      </c>
      <c r="G939" s="1" t="s">
        <v>469</v>
      </c>
      <c r="H939">
        <v>1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4</v>
      </c>
      <c r="S939">
        <v>3</v>
      </c>
      <c r="T939">
        <v>7</v>
      </c>
      <c r="U939">
        <v>5</v>
      </c>
      <c r="V939">
        <v>3</v>
      </c>
      <c r="W939">
        <v>3</v>
      </c>
      <c r="X939">
        <v>5</v>
      </c>
      <c r="Y939">
        <v>8</v>
      </c>
    </row>
    <row r="940" spans="1:25" x14ac:dyDescent="0.3">
      <c r="A940" s="1" t="s">
        <v>560</v>
      </c>
      <c r="B940" s="1" t="s">
        <v>567</v>
      </c>
      <c r="C940">
        <v>15</v>
      </c>
      <c r="D940">
        <v>0</v>
      </c>
      <c r="E940">
        <v>1</v>
      </c>
      <c r="F940">
        <v>1</v>
      </c>
      <c r="G940" s="1" t="s">
        <v>469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2</v>
      </c>
      <c r="T940">
        <v>4</v>
      </c>
    </row>
    <row r="941" spans="1:25" hidden="1" x14ac:dyDescent="0.3">
      <c r="A941" s="1" t="s">
        <v>564</v>
      </c>
      <c r="B941" s="1" t="s">
        <v>562</v>
      </c>
      <c r="C941">
        <v>15</v>
      </c>
      <c r="D941">
        <v>2</v>
      </c>
      <c r="E941">
        <v>2</v>
      </c>
      <c r="F941">
        <v>4</v>
      </c>
      <c r="G941" s="1" t="s">
        <v>468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2</v>
      </c>
      <c r="N941">
        <v>2</v>
      </c>
      <c r="O941">
        <v>2</v>
      </c>
      <c r="P941">
        <v>2</v>
      </c>
      <c r="Q941">
        <v>4</v>
      </c>
      <c r="R941">
        <v>4</v>
      </c>
      <c r="S941">
        <v>4</v>
      </c>
      <c r="T941">
        <v>8</v>
      </c>
      <c r="U941">
        <v>6</v>
      </c>
      <c r="V941">
        <v>3</v>
      </c>
      <c r="W941">
        <v>3</v>
      </c>
      <c r="X941">
        <v>6</v>
      </c>
      <c r="Y941">
        <v>9</v>
      </c>
    </row>
    <row r="942" spans="1:25" x14ac:dyDescent="0.3">
      <c r="A942" s="1" t="s">
        <v>566</v>
      </c>
      <c r="B942" s="1" t="s">
        <v>568</v>
      </c>
      <c r="C942">
        <v>15</v>
      </c>
      <c r="D942">
        <v>0</v>
      </c>
      <c r="E942">
        <v>3</v>
      </c>
      <c r="F942">
        <v>3</v>
      </c>
      <c r="G942" s="1" t="s">
        <v>469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</v>
      </c>
      <c r="O942">
        <v>3</v>
      </c>
      <c r="P942">
        <v>0</v>
      </c>
      <c r="Q942">
        <v>3</v>
      </c>
      <c r="R942">
        <v>0</v>
      </c>
      <c r="S942">
        <v>2</v>
      </c>
      <c r="T942">
        <v>2</v>
      </c>
    </row>
    <row r="943" spans="1:25" hidden="1" x14ac:dyDescent="0.3">
      <c r="A943" s="1" t="s">
        <v>561</v>
      </c>
      <c r="B943" s="1" t="s">
        <v>563</v>
      </c>
      <c r="C943">
        <v>15</v>
      </c>
      <c r="D943">
        <v>3</v>
      </c>
      <c r="E943">
        <v>0</v>
      </c>
      <c r="F943">
        <v>3</v>
      </c>
      <c r="G943" s="1" t="s">
        <v>469</v>
      </c>
      <c r="H943">
        <v>1</v>
      </c>
      <c r="I943">
        <v>0</v>
      </c>
      <c r="J943">
        <v>0</v>
      </c>
      <c r="K943">
        <v>1</v>
      </c>
      <c r="L943">
        <v>1</v>
      </c>
      <c r="M943">
        <v>2</v>
      </c>
      <c r="N943">
        <v>0</v>
      </c>
      <c r="O943">
        <v>0</v>
      </c>
      <c r="P943">
        <v>2</v>
      </c>
      <c r="Q943">
        <v>2</v>
      </c>
      <c r="R943">
        <v>3</v>
      </c>
      <c r="S943">
        <v>1</v>
      </c>
      <c r="T943">
        <v>4</v>
      </c>
      <c r="U943">
        <v>2</v>
      </c>
      <c r="V943">
        <v>3</v>
      </c>
      <c r="W943">
        <v>3</v>
      </c>
      <c r="X943">
        <v>2</v>
      </c>
      <c r="Y943">
        <v>5</v>
      </c>
    </row>
    <row r="944" spans="1:25" hidden="1" x14ac:dyDescent="0.3">
      <c r="A944" s="1" t="s">
        <v>565</v>
      </c>
      <c r="B944" s="1" t="s">
        <v>569</v>
      </c>
      <c r="C944">
        <v>15</v>
      </c>
      <c r="D944">
        <v>2</v>
      </c>
      <c r="E944">
        <v>1</v>
      </c>
      <c r="F944">
        <v>3</v>
      </c>
      <c r="G944" s="1" t="s">
        <v>468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</v>
      </c>
      <c r="N944">
        <v>1</v>
      </c>
      <c r="O944">
        <v>1</v>
      </c>
      <c r="P944">
        <v>2</v>
      </c>
      <c r="Q944">
        <v>3</v>
      </c>
      <c r="R944">
        <v>2</v>
      </c>
      <c r="S944">
        <v>3</v>
      </c>
      <c r="T944">
        <v>5</v>
      </c>
      <c r="U944">
        <v>5</v>
      </c>
      <c r="V944">
        <v>6</v>
      </c>
      <c r="W944">
        <v>6</v>
      </c>
      <c r="X944">
        <v>5</v>
      </c>
      <c r="Y944">
        <v>11</v>
      </c>
    </row>
    <row r="945" spans="1:25" hidden="1" x14ac:dyDescent="0.3">
      <c r="A945" s="1" t="s">
        <v>560</v>
      </c>
      <c r="B945" s="1" t="s">
        <v>564</v>
      </c>
      <c r="C945">
        <v>16</v>
      </c>
      <c r="D945">
        <v>0</v>
      </c>
      <c r="E945">
        <v>2</v>
      </c>
      <c r="F945">
        <v>2</v>
      </c>
      <c r="G945" s="1" t="s">
        <v>469</v>
      </c>
      <c r="H945">
        <v>0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1</v>
      </c>
      <c r="O945">
        <v>1</v>
      </c>
      <c r="P945">
        <v>0</v>
      </c>
      <c r="Q945">
        <v>1</v>
      </c>
      <c r="R945">
        <v>2</v>
      </c>
      <c r="S945">
        <v>2</v>
      </c>
      <c r="T945">
        <v>4</v>
      </c>
      <c r="U945">
        <v>2</v>
      </c>
      <c r="V945">
        <v>2</v>
      </c>
      <c r="W945">
        <v>2</v>
      </c>
      <c r="X945">
        <v>2</v>
      </c>
      <c r="Y945">
        <v>4</v>
      </c>
    </row>
    <row r="946" spans="1:25" x14ac:dyDescent="0.3">
      <c r="A946" s="1" t="s">
        <v>567</v>
      </c>
      <c r="B946" s="1" t="s">
        <v>563</v>
      </c>
      <c r="C946">
        <v>16</v>
      </c>
      <c r="D946">
        <v>2</v>
      </c>
      <c r="E946">
        <v>0</v>
      </c>
      <c r="F946">
        <v>2</v>
      </c>
      <c r="G946" s="1" t="s">
        <v>469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1</v>
      </c>
      <c r="R946">
        <v>1</v>
      </c>
      <c r="S946">
        <v>1</v>
      </c>
      <c r="T946">
        <v>2</v>
      </c>
    </row>
    <row r="947" spans="1:25" hidden="1" x14ac:dyDescent="0.3">
      <c r="A947" s="1" t="s">
        <v>562</v>
      </c>
      <c r="B947" s="1" t="s">
        <v>566</v>
      </c>
      <c r="C947">
        <v>16</v>
      </c>
      <c r="D947">
        <v>1</v>
      </c>
      <c r="E947">
        <v>1</v>
      </c>
      <c r="F947">
        <v>2</v>
      </c>
      <c r="G947" s="1" t="s">
        <v>468</v>
      </c>
      <c r="H947">
        <v>1</v>
      </c>
      <c r="I947">
        <v>1</v>
      </c>
      <c r="J947">
        <v>1</v>
      </c>
      <c r="K947">
        <v>1</v>
      </c>
      <c r="L947">
        <v>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2</v>
      </c>
      <c r="T947">
        <v>3</v>
      </c>
      <c r="U947">
        <v>1</v>
      </c>
      <c r="V947">
        <v>3</v>
      </c>
      <c r="W947">
        <v>3</v>
      </c>
      <c r="X947">
        <v>1</v>
      </c>
      <c r="Y947">
        <v>4</v>
      </c>
    </row>
    <row r="948" spans="1:25" hidden="1" x14ac:dyDescent="0.3">
      <c r="A948" s="1" t="s">
        <v>568</v>
      </c>
      <c r="B948" s="1" t="s">
        <v>565</v>
      </c>
      <c r="C948">
        <v>16</v>
      </c>
      <c r="D948">
        <v>3</v>
      </c>
      <c r="E948">
        <v>3</v>
      </c>
      <c r="F948">
        <v>6</v>
      </c>
      <c r="G948" s="1" t="s">
        <v>468</v>
      </c>
      <c r="H948">
        <v>2</v>
      </c>
      <c r="I948">
        <v>1</v>
      </c>
      <c r="J948">
        <v>1</v>
      </c>
      <c r="K948">
        <v>2</v>
      </c>
      <c r="L948">
        <v>3</v>
      </c>
      <c r="M948">
        <v>1</v>
      </c>
      <c r="N948">
        <v>2</v>
      </c>
      <c r="O948">
        <v>2</v>
      </c>
      <c r="P948">
        <v>1</v>
      </c>
      <c r="Q948">
        <v>3</v>
      </c>
      <c r="R948">
        <v>2</v>
      </c>
      <c r="S948">
        <v>1</v>
      </c>
      <c r="T948">
        <v>3</v>
      </c>
      <c r="U948">
        <v>4</v>
      </c>
      <c r="V948">
        <v>4</v>
      </c>
      <c r="W948">
        <v>4</v>
      </c>
      <c r="X948">
        <v>4</v>
      </c>
      <c r="Y948">
        <v>8</v>
      </c>
    </row>
    <row r="949" spans="1:25" x14ac:dyDescent="0.3">
      <c r="A949" s="1" t="s">
        <v>569</v>
      </c>
      <c r="B949" s="1" t="s">
        <v>561</v>
      </c>
      <c r="C949">
        <v>16</v>
      </c>
      <c r="D949">
        <v>3</v>
      </c>
      <c r="E949">
        <v>0</v>
      </c>
      <c r="F949">
        <v>3</v>
      </c>
      <c r="G949" s="1" t="s">
        <v>469</v>
      </c>
      <c r="H949">
        <v>3</v>
      </c>
      <c r="I949">
        <v>0</v>
      </c>
      <c r="J949">
        <v>0</v>
      </c>
      <c r="K949">
        <v>3</v>
      </c>
      <c r="L949">
        <v>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1</v>
      </c>
    </row>
    <row r="950" spans="1:25" hidden="1" x14ac:dyDescent="0.3">
      <c r="A950" s="1" t="s">
        <v>567</v>
      </c>
      <c r="B950" s="1" t="s">
        <v>564</v>
      </c>
      <c r="C950">
        <v>17</v>
      </c>
      <c r="D950">
        <v>0</v>
      </c>
      <c r="E950">
        <v>2</v>
      </c>
      <c r="F950">
        <v>2</v>
      </c>
      <c r="G950" s="1" t="s">
        <v>469</v>
      </c>
      <c r="H950">
        <v>0</v>
      </c>
      <c r="I950">
        <v>1</v>
      </c>
      <c r="J950">
        <v>1</v>
      </c>
      <c r="K950">
        <v>0</v>
      </c>
      <c r="L950">
        <v>1</v>
      </c>
      <c r="M950">
        <v>0</v>
      </c>
      <c r="N950">
        <v>1</v>
      </c>
      <c r="O950">
        <v>1</v>
      </c>
      <c r="P950">
        <v>0</v>
      </c>
      <c r="Q950">
        <v>1</v>
      </c>
      <c r="R950">
        <v>3</v>
      </c>
      <c r="S950">
        <v>3</v>
      </c>
      <c r="T950">
        <v>6</v>
      </c>
      <c r="U950">
        <v>2</v>
      </c>
      <c r="V950">
        <v>3</v>
      </c>
      <c r="W950">
        <v>3</v>
      </c>
      <c r="X950">
        <v>2</v>
      </c>
      <c r="Y950">
        <v>5</v>
      </c>
    </row>
    <row r="951" spans="1:25" hidden="1" x14ac:dyDescent="0.3">
      <c r="A951" s="1" t="s">
        <v>566</v>
      </c>
      <c r="B951" s="1" t="s">
        <v>560</v>
      </c>
      <c r="C951">
        <v>17</v>
      </c>
      <c r="D951">
        <v>1</v>
      </c>
      <c r="E951">
        <v>1</v>
      </c>
      <c r="F951">
        <v>2</v>
      </c>
      <c r="G951" s="1" t="s">
        <v>468</v>
      </c>
      <c r="H951">
        <v>1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6</v>
      </c>
      <c r="S951">
        <v>3</v>
      </c>
      <c r="T951">
        <v>9</v>
      </c>
      <c r="U951">
        <v>3</v>
      </c>
      <c r="V951">
        <v>6</v>
      </c>
      <c r="W951">
        <v>6</v>
      </c>
      <c r="X951">
        <v>3</v>
      </c>
      <c r="Y951">
        <v>9</v>
      </c>
    </row>
    <row r="952" spans="1:25" hidden="1" x14ac:dyDescent="0.3">
      <c r="A952" s="1" t="s">
        <v>563</v>
      </c>
      <c r="B952" s="1" t="s">
        <v>569</v>
      </c>
      <c r="C952">
        <v>17</v>
      </c>
      <c r="D952">
        <v>0</v>
      </c>
      <c r="E952">
        <v>1</v>
      </c>
      <c r="F952">
        <v>1</v>
      </c>
      <c r="G952" s="1" t="s">
        <v>469</v>
      </c>
      <c r="H952">
        <v>0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</v>
      </c>
      <c r="T952">
        <v>2</v>
      </c>
      <c r="U952">
        <v>5</v>
      </c>
      <c r="V952">
        <v>9</v>
      </c>
      <c r="W952">
        <v>9</v>
      </c>
      <c r="X952">
        <v>5</v>
      </c>
      <c r="Y952">
        <v>14</v>
      </c>
    </row>
    <row r="953" spans="1:25" hidden="1" x14ac:dyDescent="0.3">
      <c r="A953" s="1" t="s">
        <v>561</v>
      </c>
      <c r="B953" s="1" t="s">
        <v>568</v>
      </c>
      <c r="C953">
        <v>17</v>
      </c>
      <c r="D953">
        <v>3</v>
      </c>
      <c r="E953">
        <v>2</v>
      </c>
      <c r="F953">
        <v>5</v>
      </c>
      <c r="G953" s="1" t="s">
        <v>468</v>
      </c>
      <c r="H953">
        <v>2</v>
      </c>
      <c r="I953">
        <v>1</v>
      </c>
      <c r="J953">
        <v>1</v>
      </c>
      <c r="K953">
        <v>2</v>
      </c>
      <c r="L953">
        <v>3</v>
      </c>
      <c r="M953">
        <v>1</v>
      </c>
      <c r="N953">
        <v>1</v>
      </c>
      <c r="O953">
        <v>1</v>
      </c>
      <c r="P953">
        <v>1</v>
      </c>
      <c r="Q953">
        <v>2</v>
      </c>
      <c r="R953">
        <v>2</v>
      </c>
      <c r="S953">
        <v>2</v>
      </c>
      <c r="T953">
        <v>4</v>
      </c>
      <c r="U953">
        <v>1</v>
      </c>
      <c r="V953">
        <v>2</v>
      </c>
      <c r="W953">
        <v>2</v>
      </c>
      <c r="X953">
        <v>1</v>
      </c>
      <c r="Y953">
        <v>3</v>
      </c>
    </row>
    <row r="954" spans="1:25" hidden="1" x14ac:dyDescent="0.3">
      <c r="A954" s="1" t="s">
        <v>565</v>
      </c>
      <c r="B954" s="1" t="s">
        <v>562</v>
      </c>
      <c r="C954">
        <v>17</v>
      </c>
      <c r="D954">
        <v>0</v>
      </c>
      <c r="E954">
        <v>0</v>
      </c>
      <c r="F954">
        <v>0</v>
      </c>
      <c r="G954" s="1" t="s">
        <v>469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</v>
      </c>
      <c r="T954">
        <v>2</v>
      </c>
      <c r="U954">
        <v>4</v>
      </c>
      <c r="V954">
        <v>8</v>
      </c>
      <c r="W954">
        <v>8</v>
      </c>
      <c r="X954">
        <v>4</v>
      </c>
      <c r="Y954">
        <v>12</v>
      </c>
    </row>
    <row r="955" spans="1:25" hidden="1" x14ac:dyDescent="0.3">
      <c r="A955" s="1" t="s">
        <v>560</v>
      </c>
      <c r="B955" s="1" t="s">
        <v>565</v>
      </c>
      <c r="C955">
        <v>18</v>
      </c>
      <c r="D955">
        <v>1</v>
      </c>
      <c r="E955">
        <v>2</v>
      </c>
      <c r="F955">
        <v>3</v>
      </c>
      <c r="G955" s="1" t="s">
        <v>468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</v>
      </c>
      <c r="O955">
        <v>2</v>
      </c>
      <c r="P955">
        <v>1</v>
      </c>
      <c r="Q955">
        <v>3</v>
      </c>
      <c r="R955">
        <v>3</v>
      </c>
      <c r="S955">
        <v>2</v>
      </c>
      <c r="T955">
        <v>5</v>
      </c>
      <c r="U955">
        <v>11</v>
      </c>
      <c r="V955">
        <v>1</v>
      </c>
      <c r="W955">
        <v>1</v>
      </c>
      <c r="X955">
        <v>11</v>
      </c>
      <c r="Y955">
        <v>12</v>
      </c>
    </row>
    <row r="956" spans="1:25" hidden="1" x14ac:dyDescent="0.3">
      <c r="A956" s="1" t="s">
        <v>562</v>
      </c>
      <c r="B956" s="1" t="s">
        <v>561</v>
      </c>
      <c r="C956">
        <v>18</v>
      </c>
      <c r="D956">
        <v>4</v>
      </c>
      <c r="E956">
        <v>0</v>
      </c>
      <c r="F956">
        <v>4</v>
      </c>
      <c r="G956" s="1" t="s">
        <v>469</v>
      </c>
      <c r="H956">
        <v>2</v>
      </c>
      <c r="I956">
        <v>0</v>
      </c>
      <c r="J956">
        <v>0</v>
      </c>
      <c r="K956">
        <v>2</v>
      </c>
      <c r="L956">
        <v>2</v>
      </c>
      <c r="M956">
        <v>2</v>
      </c>
      <c r="N956">
        <v>0</v>
      </c>
      <c r="O956">
        <v>0</v>
      </c>
      <c r="P956">
        <v>2</v>
      </c>
      <c r="Q956">
        <v>2</v>
      </c>
      <c r="R956">
        <v>0</v>
      </c>
      <c r="S956">
        <v>4</v>
      </c>
      <c r="T956">
        <v>4</v>
      </c>
      <c r="U956">
        <v>6</v>
      </c>
      <c r="V956">
        <v>3</v>
      </c>
      <c r="W956">
        <v>3</v>
      </c>
      <c r="X956">
        <v>6</v>
      </c>
      <c r="Y956">
        <v>9</v>
      </c>
    </row>
    <row r="957" spans="1:25" hidden="1" x14ac:dyDescent="0.3">
      <c r="A957" s="1" t="s">
        <v>564</v>
      </c>
      <c r="B957" s="1" t="s">
        <v>566</v>
      </c>
      <c r="C957">
        <v>18</v>
      </c>
      <c r="D957">
        <v>1</v>
      </c>
      <c r="E957">
        <v>0</v>
      </c>
      <c r="F957">
        <v>1</v>
      </c>
      <c r="G957" s="1" t="s">
        <v>469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5</v>
      </c>
      <c r="T957">
        <v>5</v>
      </c>
      <c r="U957">
        <v>15</v>
      </c>
      <c r="V957">
        <v>2</v>
      </c>
      <c r="W957">
        <v>2</v>
      </c>
      <c r="X957">
        <v>15</v>
      </c>
      <c r="Y957">
        <v>17</v>
      </c>
    </row>
    <row r="958" spans="1:25" hidden="1" x14ac:dyDescent="0.3">
      <c r="A958" s="1" t="s">
        <v>568</v>
      </c>
      <c r="B958" s="1" t="s">
        <v>563</v>
      </c>
      <c r="C958">
        <v>18</v>
      </c>
      <c r="D958">
        <v>1</v>
      </c>
      <c r="E958">
        <v>0</v>
      </c>
      <c r="F958">
        <v>1</v>
      </c>
      <c r="G958" s="1" t="s">
        <v>469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0</v>
      </c>
      <c r="T958">
        <v>2</v>
      </c>
      <c r="U958">
        <v>7</v>
      </c>
      <c r="V958">
        <v>2</v>
      </c>
      <c r="W958">
        <v>2</v>
      </c>
      <c r="X958">
        <v>7</v>
      </c>
      <c r="Y958">
        <v>9</v>
      </c>
    </row>
    <row r="959" spans="1:25" x14ac:dyDescent="0.3">
      <c r="A959" s="1" t="s">
        <v>569</v>
      </c>
      <c r="B959" s="1" t="s">
        <v>567</v>
      </c>
      <c r="C959">
        <v>18</v>
      </c>
      <c r="D959">
        <v>2</v>
      </c>
      <c r="E959">
        <v>0</v>
      </c>
      <c r="F959">
        <v>2</v>
      </c>
      <c r="G959" s="1" t="s">
        <v>469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2</v>
      </c>
      <c r="N959">
        <v>0</v>
      </c>
      <c r="O959">
        <v>0</v>
      </c>
      <c r="P959">
        <v>2</v>
      </c>
      <c r="Q959">
        <v>2</v>
      </c>
      <c r="R959">
        <v>2</v>
      </c>
      <c r="S959">
        <v>5</v>
      </c>
      <c r="T959">
        <v>7</v>
      </c>
    </row>
    <row r="960" spans="1:25" x14ac:dyDescent="0.3">
      <c r="A960" s="1" t="s">
        <v>560</v>
      </c>
      <c r="B960" s="1" t="s">
        <v>561</v>
      </c>
      <c r="C960">
        <v>19</v>
      </c>
      <c r="D960">
        <v>5</v>
      </c>
      <c r="E960">
        <v>3</v>
      </c>
      <c r="F960">
        <v>8</v>
      </c>
      <c r="G960" s="1" t="s">
        <v>468</v>
      </c>
      <c r="H960">
        <v>2</v>
      </c>
      <c r="I960">
        <v>1</v>
      </c>
      <c r="J960">
        <v>1</v>
      </c>
      <c r="K960">
        <v>2</v>
      </c>
      <c r="L960">
        <v>3</v>
      </c>
      <c r="M960">
        <v>3</v>
      </c>
      <c r="N960">
        <v>2</v>
      </c>
      <c r="O960">
        <v>2</v>
      </c>
      <c r="P960">
        <v>3</v>
      </c>
      <c r="Q960">
        <v>5</v>
      </c>
      <c r="R960">
        <v>2</v>
      </c>
      <c r="S960">
        <v>4</v>
      </c>
      <c r="T960">
        <v>6</v>
      </c>
    </row>
    <row r="961" spans="1:25" hidden="1" x14ac:dyDescent="0.3">
      <c r="A961" s="1" t="s">
        <v>564</v>
      </c>
      <c r="B961" s="1" t="s">
        <v>565</v>
      </c>
      <c r="C961">
        <v>19</v>
      </c>
      <c r="D961">
        <v>4</v>
      </c>
      <c r="E961">
        <v>0</v>
      </c>
      <c r="F961">
        <v>4</v>
      </c>
      <c r="G961" s="1" t="s">
        <v>469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3</v>
      </c>
      <c r="N961">
        <v>0</v>
      </c>
      <c r="O961">
        <v>0</v>
      </c>
      <c r="P961">
        <v>3</v>
      </c>
      <c r="Q961">
        <v>3</v>
      </c>
      <c r="R961">
        <v>1</v>
      </c>
      <c r="S961">
        <v>3</v>
      </c>
      <c r="T961">
        <v>4</v>
      </c>
      <c r="U961">
        <v>6</v>
      </c>
      <c r="V961">
        <v>4</v>
      </c>
      <c r="W961">
        <v>4</v>
      </c>
      <c r="X961">
        <v>6</v>
      </c>
      <c r="Y961">
        <v>10</v>
      </c>
    </row>
    <row r="962" spans="1:25" hidden="1" x14ac:dyDescent="0.3">
      <c r="A962" s="1" t="s">
        <v>566</v>
      </c>
      <c r="B962" s="1" t="s">
        <v>567</v>
      </c>
      <c r="C962">
        <v>19</v>
      </c>
      <c r="D962">
        <v>1</v>
      </c>
      <c r="E962">
        <v>1</v>
      </c>
      <c r="F962">
        <v>2</v>
      </c>
      <c r="G962" s="1" t="s">
        <v>468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1</v>
      </c>
      <c r="Q962">
        <v>2</v>
      </c>
      <c r="R962">
        <v>1</v>
      </c>
      <c r="S962">
        <v>5</v>
      </c>
      <c r="T962">
        <v>6</v>
      </c>
      <c r="U962">
        <v>5</v>
      </c>
      <c r="V962">
        <v>3</v>
      </c>
      <c r="W962">
        <v>3</v>
      </c>
      <c r="X962">
        <v>5</v>
      </c>
      <c r="Y962">
        <v>8</v>
      </c>
    </row>
    <row r="963" spans="1:25" hidden="1" x14ac:dyDescent="0.3">
      <c r="A963" s="1" t="s">
        <v>561</v>
      </c>
      <c r="B963" s="1" t="s">
        <v>564</v>
      </c>
      <c r="C963">
        <v>20</v>
      </c>
      <c r="D963">
        <v>0</v>
      </c>
      <c r="E963">
        <v>3</v>
      </c>
      <c r="F963">
        <v>3</v>
      </c>
      <c r="G963" s="1" t="s">
        <v>469</v>
      </c>
      <c r="H963">
        <v>0</v>
      </c>
      <c r="I963">
        <v>2</v>
      </c>
      <c r="J963">
        <v>2</v>
      </c>
      <c r="K963">
        <v>0</v>
      </c>
      <c r="L963">
        <v>2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1</v>
      </c>
      <c r="S963">
        <v>0</v>
      </c>
      <c r="T963">
        <v>1</v>
      </c>
      <c r="U963">
        <v>5</v>
      </c>
      <c r="V963">
        <v>4</v>
      </c>
      <c r="W963">
        <v>4</v>
      </c>
      <c r="X963">
        <v>5</v>
      </c>
      <c r="Y963">
        <v>9</v>
      </c>
    </row>
    <row r="964" spans="1:25" hidden="1" x14ac:dyDescent="0.3">
      <c r="A964" s="1" t="s">
        <v>569</v>
      </c>
      <c r="B964" s="1" t="s">
        <v>562</v>
      </c>
      <c r="C964">
        <v>20</v>
      </c>
      <c r="D964">
        <v>2</v>
      </c>
      <c r="E964">
        <v>2</v>
      </c>
      <c r="F964">
        <v>4</v>
      </c>
      <c r="G964" s="1" t="s">
        <v>468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</v>
      </c>
      <c r="N964">
        <v>2</v>
      </c>
      <c r="O964">
        <v>2</v>
      </c>
      <c r="P964">
        <v>2</v>
      </c>
      <c r="Q964">
        <v>4</v>
      </c>
      <c r="R964">
        <v>2</v>
      </c>
      <c r="S964">
        <v>3</v>
      </c>
      <c r="T964">
        <v>5</v>
      </c>
      <c r="U964">
        <v>9</v>
      </c>
      <c r="V964">
        <v>5</v>
      </c>
      <c r="W964">
        <v>5</v>
      </c>
      <c r="X964">
        <v>9</v>
      </c>
      <c r="Y964">
        <v>14</v>
      </c>
    </row>
    <row r="965" spans="1:25" hidden="1" x14ac:dyDescent="0.3">
      <c r="A965" s="1" t="s">
        <v>565</v>
      </c>
      <c r="B965" s="1" t="s">
        <v>566</v>
      </c>
      <c r="C965">
        <v>20</v>
      </c>
      <c r="D965">
        <v>1</v>
      </c>
      <c r="E965">
        <v>1</v>
      </c>
      <c r="F965">
        <v>2</v>
      </c>
      <c r="G965" s="1" t="s">
        <v>468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1</v>
      </c>
      <c r="P965">
        <v>1</v>
      </c>
      <c r="Q965">
        <v>2</v>
      </c>
      <c r="R965">
        <v>0</v>
      </c>
      <c r="S965">
        <v>0</v>
      </c>
      <c r="T965">
        <v>0</v>
      </c>
      <c r="U965">
        <v>6</v>
      </c>
      <c r="V965">
        <v>7</v>
      </c>
      <c r="W965">
        <v>7</v>
      </c>
      <c r="X965">
        <v>6</v>
      </c>
      <c r="Y965">
        <v>13</v>
      </c>
    </row>
    <row r="966" spans="1:25" hidden="1" x14ac:dyDescent="0.3">
      <c r="A966" s="1" t="s">
        <v>563</v>
      </c>
      <c r="B966" s="1" t="s">
        <v>560</v>
      </c>
      <c r="C966">
        <v>20</v>
      </c>
      <c r="D966">
        <v>3</v>
      </c>
      <c r="E966">
        <v>0</v>
      </c>
      <c r="F966">
        <v>3</v>
      </c>
      <c r="G966" s="1" t="s">
        <v>469</v>
      </c>
      <c r="H966">
        <v>3</v>
      </c>
      <c r="I966">
        <v>0</v>
      </c>
      <c r="J966">
        <v>0</v>
      </c>
      <c r="K966">
        <v>3</v>
      </c>
      <c r="L966">
        <v>3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</v>
      </c>
      <c r="S966">
        <v>2</v>
      </c>
      <c r="T966">
        <v>6</v>
      </c>
      <c r="U966">
        <v>4</v>
      </c>
      <c r="V966">
        <v>6</v>
      </c>
      <c r="W966">
        <v>6</v>
      </c>
      <c r="X966">
        <v>4</v>
      </c>
      <c r="Y966">
        <v>10</v>
      </c>
    </row>
    <row r="967" spans="1:25" hidden="1" x14ac:dyDescent="0.3">
      <c r="A967" s="1" t="s">
        <v>560</v>
      </c>
      <c r="B967" s="1" t="s">
        <v>569</v>
      </c>
      <c r="C967">
        <v>21</v>
      </c>
      <c r="D967">
        <v>2</v>
      </c>
      <c r="E967">
        <v>1</v>
      </c>
      <c r="F967">
        <v>3</v>
      </c>
      <c r="G967" s="1" t="s">
        <v>468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2</v>
      </c>
      <c r="R967">
        <v>3</v>
      </c>
      <c r="S967">
        <v>2</v>
      </c>
      <c r="T967">
        <v>5</v>
      </c>
      <c r="U967">
        <v>2</v>
      </c>
      <c r="V967">
        <v>12</v>
      </c>
      <c r="W967">
        <v>12</v>
      </c>
      <c r="X967">
        <v>2</v>
      </c>
      <c r="Y967">
        <v>14</v>
      </c>
    </row>
    <row r="968" spans="1:25" hidden="1" x14ac:dyDescent="0.3">
      <c r="A968" s="1" t="s">
        <v>562</v>
      </c>
      <c r="B968" s="1" t="s">
        <v>568</v>
      </c>
      <c r="C968">
        <v>21</v>
      </c>
      <c r="D968">
        <v>2</v>
      </c>
      <c r="E968">
        <v>0</v>
      </c>
      <c r="F968">
        <v>2</v>
      </c>
      <c r="G968" s="1" t="s">
        <v>469</v>
      </c>
      <c r="H968">
        <v>2</v>
      </c>
      <c r="I968">
        <v>0</v>
      </c>
      <c r="J968">
        <v>0</v>
      </c>
      <c r="K968">
        <v>2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>
        <v>3</v>
      </c>
      <c r="U968">
        <v>4</v>
      </c>
      <c r="V968">
        <v>8</v>
      </c>
      <c r="W968">
        <v>8</v>
      </c>
      <c r="X968">
        <v>4</v>
      </c>
      <c r="Y968">
        <v>12</v>
      </c>
    </row>
    <row r="969" spans="1:25" hidden="1" x14ac:dyDescent="0.3">
      <c r="A969" s="1" t="s">
        <v>566</v>
      </c>
      <c r="B969" s="1" t="s">
        <v>561</v>
      </c>
      <c r="C969">
        <v>21</v>
      </c>
      <c r="D969">
        <v>1</v>
      </c>
      <c r="E969">
        <v>0</v>
      </c>
      <c r="F969">
        <v>1</v>
      </c>
      <c r="G969" s="1" t="s">
        <v>469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2</v>
      </c>
      <c r="S969">
        <v>2</v>
      </c>
      <c r="T969">
        <v>4</v>
      </c>
      <c r="U969">
        <v>8</v>
      </c>
      <c r="V969">
        <v>2</v>
      </c>
      <c r="W969">
        <v>2</v>
      </c>
      <c r="X969">
        <v>8</v>
      </c>
      <c r="Y969">
        <v>10</v>
      </c>
    </row>
    <row r="970" spans="1:25" hidden="1" x14ac:dyDescent="0.3">
      <c r="A970" s="1" t="s">
        <v>565</v>
      </c>
      <c r="B970" s="1" t="s">
        <v>567</v>
      </c>
      <c r="C970">
        <v>21</v>
      </c>
      <c r="D970">
        <v>1</v>
      </c>
      <c r="E970">
        <v>1</v>
      </c>
      <c r="F970">
        <v>2</v>
      </c>
      <c r="G970" s="1" t="s">
        <v>468</v>
      </c>
      <c r="H970">
        <v>1</v>
      </c>
      <c r="I970">
        <v>1</v>
      </c>
      <c r="J970">
        <v>1</v>
      </c>
      <c r="K970">
        <v>1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1</v>
      </c>
      <c r="T970">
        <v>3</v>
      </c>
      <c r="U970">
        <v>5</v>
      </c>
      <c r="V970">
        <v>1</v>
      </c>
      <c r="W970">
        <v>1</v>
      </c>
      <c r="X970">
        <v>5</v>
      </c>
      <c r="Y970">
        <v>6</v>
      </c>
    </row>
    <row r="971" spans="1:25" x14ac:dyDescent="0.3">
      <c r="A971" s="1" t="s">
        <v>567</v>
      </c>
      <c r="B971" s="1" t="s">
        <v>562</v>
      </c>
      <c r="C971">
        <v>22</v>
      </c>
      <c r="D971">
        <v>1</v>
      </c>
      <c r="E971">
        <v>4</v>
      </c>
      <c r="F971">
        <v>5</v>
      </c>
      <c r="G971" s="1" t="s">
        <v>468</v>
      </c>
      <c r="H971">
        <v>0</v>
      </c>
      <c r="I971">
        <v>3</v>
      </c>
      <c r="J971">
        <v>3</v>
      </c>
      <c r="K971">
        <v>0</v>
      </c>
      <c r="L971">
        <v>3</v>
      </c>
      <c r="M971">
        <v>1</v>
      </c>
      <c r="N971">
        <v>1</v>
      </c>
      <c r="O971">
        <v>1</v>
      </c>
      <c r="P971">
        <v>1</v>
      </c>
      <c r="Q971">
        <v>2</v>
      </c>
      <c r="R971">
        <v>3</v>
      </c>
      <c r="S971">
        <v>0</v>
      </c>
      <c r="T971">
        <v>3</v>
      </c>
    </row>
    <row r="972" spans="1:25" hidden="1" x14ac:dyDescent="0.3">
      <c r="A972" s="1" t="s">
        <v>563</v>
      </c>
      <c r="B972" s="1" t="s">
        <v>566</v>
      </c>
      <c r="C972">
        <v>22</v>
      </c>
      <c r="D972">
        <v>0</v>
      </c>
      <c r="E972">
        <v>1</v>
      </c>
      <c r="F972">
        <v>1</v>
      </c>
      <c r="G972" s="1" t="s">
        <v>469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2</v>
      </c>
      <c r="U972">
        <v>1</v>
      </c>
      <c r="V972">
        <v>12</v>
      </c>
      <c r="W972">
        <v>12</v>
      </c>
      <c r="X972">
        <v>1</v>
      </c>
      <c r="Y972">
        <v>13</v>
      </c>
    </row>
    <row r="973" spans="1:25" hidden="1" x14ac:dyDescent="0.3">
      <c r="A973" s="1" t="s">
        <v>568</v>
      </c>
      <c r="B973" s="1" t="s">
        <v>560</v>
      </c>
      <c r="C973">
        <v>22</v>
      </c>
      <c r="D973">
        <v>1</v>
      </c>
      <c r="E973">
        <v>2</v>
      </c>
      <c r="F973">
        <v>3</v>
      </c>
      <c r="G973" s="1" t="s">
        <v>468</v>
      </c>
      <c r="H973">
        <v>1</v>
      </c>
      <c r="I973">
        <v>1</v>
      </c>
      <c r="J973">
        <v>1</v>
      </c>
      <c r="K973">
        <v>1</v>
      </c>
      <c r="L973">
        <v>2</v>
      </c>
      <c r="M973">
        <v>0</v>
      </c>
      <c r="N973">
        <v>1</v>
      </c>
      <c r="O973">
        <v>1</v>
      </c>
      <c r="P973">
        <v>0</v>
      </c>
      <c r="Q973">
        <v>1</v>
      </c>
      <c r="R973">
        <v>2</v>
      </c>
      <c r="S973">
        <v>1</v>
      </c>
      <c r="T973">
        <v>3</v>
      </c>
      <c r="U973">
        <v>3</v>
      </c>
      <c r="V973">
        <v>4</v>
      </c>
      <c r="W973">
        <v>4</v>
      </c>
      <c r="X973">
        <v>3</v>
      </c>
      <c r="Y973">
        <v>7</v>
      </c>
    </row>
    <row r="974" spans="1:25" hidden="1" x14ac:dyDescent="0.3">
      <c r="A974" s="1" t="s">
        <v>561</v>
      </c>
      <c r="B974" s="1" t="s">
        <v>565</v>
      </c>
      <c r="C974">
        <v>22</v>
      </c>
      <c r="D974">
        <v>2</v>
      </c>
      <c r="E974">
        <v>0</v>
      </c>
      <c r="F974">
        <v>2</v>
      </c>
      <c r="G974" s="1" t="s">
        <v>469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8</v>
      </c>
    </row>
    <row r="975" spans="1:25" hidden="1" x14ac:dyDescent="0.3">
      <c r="A975" s="1" t="s">
        <v>569</v>
      </c>
      <c r="B975" s="1" t="s">
        <v>564</v>
      </c>
      <c r="C975">
        <v>22</v>
      </c>
      <c r="D975">
        <v>0</v>
      </c>
      <c r="E975">
        <v>1</v>
      </c>
      <c r="F975">
        <v>1</v>
      </c>
      <c r="G975" s="1" t="s">
        <v>469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1</v>
      </c>
      <c r="R975">
        <v>2</v>
      </c>
      <c r="S975">
        <v>3</v>
      </c>
      <c r="T975">
        <v>5</v>
      </c>
      <c r="U975">
        <v>7</v>
      </c>
      <c r="V975">
        <v>1</v>
      </c>
      <c r="W975">
        <v>1</v>
      </c>
      <c r="X975">
        <v>7</v>
      </c>
      <c r="Y975">
        <v>8</v>
      </c>
    </row>
    <row r="976" spans="1:25" hidden="1" x14ac:dyDescent="0.3">
      <c r="A976" s="1" t="s">
        <v>560</v>
      </c>
      <c r="B976" s="1" t="s">
        <v>562</v>
      </c>
      <c r="C976">
        <v>23</v>
      </c>
      <c r="D976">
        <v>0</v>
      </c>
      <c r="E976">
        <v>0</v>
      </c>
      <c r="F976">
        <v>0</v>
      </c>
      <c r="G976" s="1" t="s">
        <v>469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2</v>
      </c>
      <c r="T976">
        <v>2</v>
      </c>
      <c r="U976">
        <v>11</v>
      </c>
      <c r="V976">
        <v>2</v>
      </c>
      <c r="W976">
        <v>2</v>
      </c>
      <c r="X976">
        <v>11</v>
      </c>
      <c r="Y976">
        <v>13</v>
      </c>
    </row>
    <row r="977" spans="1:25" hidden="1" x14ac:dyDescent="0.3">
      <c r="A977" s="1" t="s">
        <v>564</v>
      </c>
      <c r="B977" s="1" t="s">
        <v>568</v>
      </c>
      <c r="C977">
        <v>23</v>
      </c>
      <c r="D977">
        <v>3</v>
      </c>
      <c r="E977">
        <v>0</v>
      </c>
      <c r="F977">
        <v>3</v>
      </c>
      <c r="G977" s="1" t="s">
        <v>469</v>
      </c>
      <c r="H977">
        <v>2</v>
      </c>
      <c r="I977">
        <v>0</v>
      </c>
      <c r="J977">
        <v>0</v>
      </c>
      <c r="K977">
        <v>2</v>
      </c>
      <c r="L977">
        <v>2</v>
      </c>
      <c r="M977">
        <v>1</v>
      </c>
      <c r="N977">
        <v>0</v>
      </c>
      <c r="O977">
        <v>0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10</v>
      </c>
      <c r="V977">
        <v>5</v>
      </c>
      <c r="W977">
        <v>5</v>
      </c>
      <c r="X977">
        <v>10</v>
      </c>
      <c r="Y977">
        <v>15</v>
      </c>
    </row>
    <row r="978" spans="1:25" hidden="1" x14ac:dyDescent="0.3">
      <c r="A978" s="1" t="s">
        <v>566</v>
      </c>
      <c r="B978" s="1" t="s">
        <v>569</v>
      </c>
      <c r="C978">
        <v>23</v>
      </c>
      <c r="D978">
        <v>0</v>
      </c>
      <c r="E978">
        <v>2</v>
      </c>
      <c r="F978">
        <v>2</v>
      </c>
      <c r="G978" s="1" t="s">
        <v>469</v>
      </c>
      <c r="H978">
        <v>0</v>
      </c>
      <c r="I978">
        <v>1</v>
      </c>
      <c r="J978">
        <v>1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0</v>
      </c>
      <c r="Q978">
        <v>1</v>
      </c>
      <c r="R978">
        <v>3</v>
      </c>
      <c r="S978">
        <v>1</v>
      </c>
      <c r="T978">
        <v>4</v>
      </c>
      <c r="U978">
        <v>4</v>
      </c>
      <c r="V978">
        <v>3</v>
      </c>
      <c r="W978">
        <v>3</v>
      </c>
      <c r="X978">
        <v>4</v>
      </c>
      <c r="Y978">
        <v>7</v>
      </c>
    </row>
    <row r="979" spans="1:25" hidden="1" x14ac:dyDescent="0.3">
      <c r="A979" s="1" t="s">
        <v>565</v>
      </c>
      <c r="B979" s="1" t="s">
        <v>563</v>
      </c>
      <c r="C979">
        <v>23</v>
      </c>
      <c r="D979">
        <v>5</v>
      </c>
      <c r="E979">
        <v>1</v>
      </c>
      <c r="F979">
        <v>6</v>
      </c>
      <c r="G979" s="1" t="s">
        <v>468</v>
      </c>
      <c r="H979">
        <v>3</v>
      </c>
      <c r="I979">
        <v>1</v>
      </c>
      <c r="J979">
        <v>1</v>
      </c>
      <c r="K979">
        <v>3</v>
      </c>
      <c r="L979">
        <v>4</v>
      </c>
      <c r="M979">
        <v>2</v>
      </c>
      <c r="N979">
        <v>0</v>
      </c>
      <c r="O979">
        <v>0</v>
      </c>
      <c r="P979">
        <v>2</v>
      </c>
      <c r="Q979">
        <v>2</v>
      </c>
      <c r="R979">
        <v>0</v>
      </c>
      <c r="S979">
        <v>1</v>
      </c>
      <c r="T979">
        <v>1</v>
      </c>
      <c r="U979">
        <v>5</v>
      </c>
      <c r="V979">
        <v>1</v>
      </c>
      <c r="W979">
        <v>1</v>
      </c>
      <c r="X979">
        <v>5</v>
      </c>
      <c r="Y979">
        <v>6</v>
      </c>
    </row>
    <row r="980" spans="1:25" hidden="1" x14ac:dyDescent="0.3">
      <c r="A980" s="1" t="s">
        <v>561</v>
      </c>
      <c r="B980" s="1" t="s">
        <v>567</v>
      </c>
      <c r="C980">
        <v>23</v>
      </c>
      <c r="D980">
        <v>0</v>
      </c>
      <c r="E980">
        <v>0</v>
      </c>
      <c r="F980">
        <v>0</v>
      </c>
      <c r="G980" s="1" t="s">
        <v>469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2</v>
      </c>
      <c r="U980">
        <v>3</v>
      </c>
      <c r="V980">
        <v>1</v>
      </c>
      <c r="W980">
        <v>1</v>
      </c>
      <c r="X980">
        <v>3</v>
      </c>
      <c r="Y980">
        <v>4</v>
      </c>
    </row>
    <row r="981" spans="1:25" hidden="1" x14ac:dyDescent="0.3">
      <c r="A981" s="1" t="s">
        <v>567</v>
      </c>
      <c r="B981" s="1" t="s">
        <v>560</v>
      </c>
      <c r="C981">
        <v>24</v>
      </c>
      <c r="D981">
        <v>0</v>
      </c>
      <c r="E981">
        <v>0</v>
      </c>
      <c r="F981">
        <v>0</v>
      </c>
      <c r="G981" s="1" t="s">
        <v>469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3</v>
      </c>
      <c r="T981">
        <v>6</v>
      </c>
      <c r="U981">
        <v>4</v>
      </c>
      <c r="V981">
        <v>1</v>
      </c>
      <c r="W981">
        <v>1</v>
      </c>
      <c r="X981">
        <v>4</v>
      </c>
      <c r="Y981">
        <v>5</v>
      </c>
    </row>
    <row r="982" spans="1:25" hidden="1" x14ac:dyDescent="0.3">
      <c r="A982" s="1" t="s">
        <v>562</v>
      </c>
      <c r="B982" s="1" t="s">
        <v>564</v>
      </c>
      <c r="C982">
        <v>24</v>
      </c>
      <c r="D982">
        <v>2</v>
      </c>
      <c r="E982">
        <v>2</v>
      </c>
      <c r="F982">
        <v>4</v>
      </c>
      <c r="G982" s="1" t="s">
        <v>468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2</v>
      </c>
      <c r="O982">
        <v>2</v>
      </c>
      <c r="P982">
        <v>1</v>
      </c>
      <c r="Q982">
        <v>3</v>
      </c>
      <c r="R982">
        <v>2</v>
      </c>
      <c r="S982">
        <v>1</v>
      </c>
      <c r="T982">
        <v>3</v>
      </c>
      <c r="U982">
        <v>2</v>
      </c>
      <c r="V982">
        <v>13</v>
      </c>
      <c r="W982">
        <v>13</v>
      </c>
      <c r="X982">
        <v>2</v>
      </c>
      <c r="Y982">
        <v>15</v>
      </c>
    </row>
    <row r="983" spans="1:25" hidden="1" x14ac:dyDescent="0.3">
      <c r="A983" s="1" t="s">
        <v>563</v>
      </c>
      <c r="B983" s="1" t="s">
        <v>561</v>
      </c>
      <c r="C983">
        <v>24</v>
      </c>
      <c r="D983">
        <v>1</v>
      </c>
      <c r="E983">
        <v>0</v>
      </c>
      <c r="F983">
        <v>1</v>
      </c>
      <c r="G983" s="1" t="s">
        <v>469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2</v>
      </c>
      <c r="T983">
        <v>5</v>
      </c>
      <c r="U983">
        <v>2</v>
      </c>
      <c r="V983">
        <v>3</v>
      </c>
      <c r="W983">
        <v>3</v>
      </c>
      <c r="X983">
        <v>2</v>
      </c>
      <c r="Y983">
        <v>5</v>
      </c>
    </row>
    <row r="984" spans="1:25" hidden="1" x14ac:dyDescent="0.3">
      <c r="A984" s="1" t="s">
        <v>568</v>
      </c>
      <c r="B984" s="1" t="s">
        <v>566</v>
      </c>
      <c r="C984">
        <v>24</v>
      </c>
      <c r="D984">
        <v>1</v>
      </c>
      <c r="E984">
        <v>2</v>
      </c>
      <c r="F984">
        <v>3</v>
      </c>
      <c r="G984" s="1" t="s">
        <v>468</v>
      </c>
      <c r="H984">
        <v>1</v>
      </c>
      <c r="I984">
        <v>1</v>
      </c>
      <c r="J984">
        <v>1</v>
      </c>
      <c r="K984">
        <v>1</v>
      </c>
      <c r="L984">
        <v>2</v>
      </c>
      <c r="M984">
        <v>0</v>
      </c>
      <c r="N984">
        <v>1</v>
      </c>
      <c r="O984">
        <v>1</v>
      </c>
      <c r="P984">
        <v>0</v>
      </c>
      <c r="Q984">
        <v>1</v>
      </c>
      <c r="R984">
        <v>3</v>
      </c>
      <c r="S984">
        <v>2</v>
      </c>
      <c r="T984">
        <v>5</v>
      </c>
      <c r="U984">
        <v>6</v>
      </c>
      <c r="V984">
        <v>7</v>
      </c>
      <c r="W984">
        <v>7</v>
      </c>
      <c r="X984">
        <v>6</v>
      </c>
      <c r="Y984">
        <v>13</v>
      </c>
    </row>
    <row r="985" spans="1:25" hidden="1" x14ac:dyDescent="0.3">
      <c r="A985" s="1" t="s">
        <v>569</v>
      </c>
      <c r="B985" s="1" t="s">
        <v>565</v>
      </c>
      <c r="C985">
        <v>24</v>
      </c>
      <c r="D985">
        <v>0</v>
      </c>
      <c r="E985">
        <v>0</v>
      </c>
      <c r="F985">
        <v>0</v>
      </c>
      <c r="G985" s="1" t="s">
        <v>469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</v>
      </c>
      <c r="T985">
        <v>3</v>
      </c>
      <c r="U985">
        <v>14</v>
      </c>
      <c r="V985">
        <v>0</v>
      </c>
      <c r="W985">
        <v>0</v>
      </c>
      <c r="X985">
        <v>14</v>
      </c>
      <c r="Y985">
        <v>14</v>
      </c>
    </row>
    <row r="986" spans="1:25" hidden="1" x14ac:dyDescent="0.3">
      <c r="A986" s="1" t="s">
        <v>566</v>
      </c>
      <c r="B986" s="1" t="s">
        <v>562</v>
      </c>
      <c r="C986">
        <v>25</v>
      </c>
      <c r="D986">
        <v>1</v>
      </c>
      <c r="E986">
        <v>0</v>
      </c>
      <c r="F986">
        <v>1</v>
      </c>
      <c r="G986" s="1" t="s">
        <v>469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2</v>
      </c>
      <c r="U986">
        <v>2</v>
      </c>
      <c r="V986">
        <v>2</v>
      </c>
      <c r="W986">
        <v>2</v>
      </c>
      <c r="X986">
        <v>2</v>
      </c>
      <c r="Y986">
        <v>4</v>
      </c>
    </row>
    <row r="987" spans="1:25" hidden="1" x14ac:dyDescent="0.3">
      <c r="A987" s="1" t="s">
        <v>564</v>
      </c>
      <c r="B987" s="1" t="s">
        <v>560</v>
      </c>
      <c r="C987">
        <v>25</v>
      </c>
      <c r="D987">
        <v>2</v>
      </c>
      <c r="E987">
        <v>1</v>
      </c>
      <c r="F987">
        <v>3</v>
      </c>
      <c r="G987" s="1" t="s">
        <v>468</v>
      </c>
      <c r="H987">
        <v>0</v>
      </c>
      <c r="I987">
        <v>1</v>
      </c>
      <c r="J987">
        <v>1</v>
      </c>
      <c r="K987">
        <v>0</v>
      </c>
      <c r="L987">
        <v>1</v>
      </c>
      <c r="M987">
        <v>2</v>
      </c>
      <c r="N987">
        <v>0</v>
      </c>
      <c r="O987">
        <v>0</v>
      </c>
      <c r="P987">
        <v>2</v>
      </c>
      <c r="Q987">
        <v>2</v>
      </c>
      <c r="R987">
        <v>1</v>
      </c>
      <c r="S987">
        <v>8</v>
      </c>
      <c r="T987">
        <v>9</v>
      </c>
      <c r="U987">
        <v>10</v>
      </c>
      <c r="V987">
        <v>1</v>
      </c>
      <c r="W987">
        <v>1</v>
      </c>
      <c r="X987">
        <v>10</v>
      </c>
      <c r="Y987">
        <v>11</v>
      </c>
    </row>
    <row r="988" spans="1:25" hidden="1" x14ac:dyDescent="0.3">
      <c r="A988" s="1" t="s">
        <v>563</v>
      </c>
      <c r="B988" s="1" t="s">
        <v>567</v>
      </c>
      <c r="C988">
        <v>25</v>
      </c>
      <c r="D988">
        <v>0</v>
      </c>
      <c r="E988">
        <v>1</v>
      </c>
      <c r="F988">
        <v>1</v>
      </c>
      <c r="G988" s="1" t="s">
        <v>469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1</v>
      </c>
      <c r="R988">
        <v>1</v>
      </c>
      <c r="S988">
        <v>2</v>
      </c>
      <c r="T988">
        <v>3</v>
      </c>
      <c r="U988">
        <v>4</v>
      </c>
      <c r="V988">
        <v>6</v>
      </c>
      <c r="W988">
        <v>6</v>
      </c>
      <c r="X988">
        <v>4</v>
      </c>
      <c r="Y988">
        <v>10</v>
      </c>
    </row>
    <row r="989" spans="1:25" hidden="1" x14ac:dyDescent="0.3">
      <c r="A989" s="1" t="s">
        <v>561</v>
      </c>
      <c r="B989" s="1" t="s">
        <v>569</v>
      </c>
      <c r="C989">
        <v>25</v>
      </c>
      <c r="D989">
        <v>0</v>
      </c>
      <c r="E989">
        <v>3</v>
      </c>
      <c r="F989">
        <v>3</v>
      </c>
      <c r="G989" s="1" t="s">
        <v>469</v>
      </c>
      <c r="H989">
        <v>0</v>
      </c>
      <c r="I989">
        <v>2</v>
      </c>
      <c r="J989">
        <v>2</v>
      </c>
      <c r="K989">
        <v>0</v>
      </c>
      <c r="L989">
        <v>2</v>
      </c>
      <c r="M989">
        <v>0</v>
      </c>
      <c r="N989">
        <v>1</v>
      </c>
      <c r="O989">
        <v>1</v>
      </c>
      <c r="P989">
        <v>0</v>
      </c>
      <c r="Q989">
        <v>1</v>
      </c>
      <c r="R989">
        <v>3</v>
      </c>
      <c r="S989">
        <v>1</v>
      </c>
      <c r="T989">
        <v>4</v>
      </c>
      <c r="U989">
        <v>2</v>
      </c>
      <c r="V989">
        <v>4</v>
      </c>
      <c r="W989">
        <v>4</v>
      </c>
      <c r="X989">
        <v>2</v>
      </c>
      <c r="Y989">
        <v>6</v>
      </c>
    </row>
    <row r="990" spans="1:25" hidden="1" x14ac:dyDescent="0.3">
      <c r="A990" s="1" t="s">
        <v>565</v>
      </c>
      <c r="B990" s="1" t="s">
        <v>568</v>
      </c>
      <c r="C990">
        <v>25</v>
      </c>
      <c r="D990">
        <v>0</v>
      </c>
      <c r="E990">
        <v>0</v>
      </c>
      <c r="F990">
        <v>0</v>
      </c>
      <c r="G990" s="1" t="s">
        <v>469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1</v>
      </c>
      <c r="T990">
        <v>3</v>
      </c>
      <c r="U990">
        <v>5</v>
      </c>
      <c r="V990">
        <v>9</v>
      </c>
      <c r="W990">
        <v>9</v>
      </c>
      <c r="X990">
        <v>5</v>
      </c>
      <c r="Y990">
        <v>14</v>
      </c>
    </row>
    <row r="991" spans="1:25" hidden="1" x14ac:dyDescent="0.3">
      <c r="A991" s="1" t="s">
        <v>560</v>
      </c>
      <c r="B991" s="1" t="s">
        <v>566</v>
      </c>
      <c r="C991">
        <v>26</v>
      </c>
      <c r="D991">
        <v>3</v>
      </c>
      <c r="E991">
        <v>0</v>
      </c>
      <c r="F991">
        <v>3</v>
      </c>
      <c r="G991" s="1" t="s">
        <v>469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2</v>
      </c>
      <c r="N991">
        <v>0</v>
      </c>
      <c r="O991">
        <v>0</v>
      </c>
      <c r="P991">
        <v>2</v>
      </c>
      <c r="Q991">
        <v>2</v>
      </c>
      <c r="R991">
        <v>1</v>
      </c>
      <c r="S991">
        <v>2</v>
      </c>
      <c r="T991">
        <v>3</v>
      </c>
      <c r="U991">
        <v>2</v>
      </c>
      <c r="V991">
        <v>4</v>
      </c>
      <c r="W991">
        <v>4</v>
      </c>
      <c r="X991">
        <v>2</v>
      </c>
      <c r="Y991">
        <v>6</v>
      </c>
    </row>
    <row r="992" spans="1:25" hidden="1" x14ac:dyDescent="0.3">
      <c r="A992" s="1" t="s">
        <v>562</v>
      </c>
      <c r="B992" s="1" t="s">
        <v>565</v>
      </c>
      <c r="C992">
        <v>26</v>
      </c>
      <c r="D992">
        <v>3</v>
      </c>
      <c r="E992">
        <v>0</v>
      </c>
      <c r="F992">
        <v>3</v>
      </c>
      <c r="G992" s="1" t="s">
        <v>469</v>
      </c>
      <c r="H992">
        <v>1</v>
      </c>
      <c r="I992">
        <v>0</v>
      </c>
      <c r="J992">
        <v>0</v>
      </c>
      <c r="K992">
        <v>1</v>
      </c>
      <c r="L992">
        <v>1</v>
      </c>
      <c r="M992">
        <v>2</v>
      </c>
      <c r="N992">
        <v>0</v>
      </c>
      <c r="O992">
        <v>0</v>
      </c>
      <c r="P992">
        <v>2</v>
      </c>
      <c r="Q992">
        <v>2</v>
      </c>
      <c r="R992">
        <v>1</v>
      </c>
      <c r="S992">
        <v>5</v>
      </c>
      <c r="T992">
        <v>6</v>
      </c>
      <c r="U992">
        <v>2</v>
      </c>
      <c r="V992">
        <v>1</v>
      </c>
      <c r="W992">
        <v>1</v>
      </c>
      <c r="X992">
        <v>2</v>
      </c>
      <c r="Y992">
        <v>3</v>
      </c>
    </row>
    <row r="993" spans="1:25" hidden="1" x14ac:dyDescent="0.3">
      <c r="A993" s="1" t="s">
        <v>568</v>
      </c>
      <c r="B993" s="1" t="s">
        <v>561</v>
      </c>
      <c r="C993">
        <v>26</v>
      </c>
      <c r="D993">
        <v>0</v>
      </c>
      <c r="E993">
        <v>1</v>
      </c>
      <c r="F993">
        <v>1</v>
      </c>
      <c r="G993" s="1" t="s">
        <v>469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1</v>
      </c>
      <c r="R993">
        <v>1</v>
      </c>
      <c r="S993">
        <v>2</v>
      </c>
      <c r="T993">
        <v>3</v>
      </c>
      <c r="U993">
        <v>10</v>
      </c>
      <c r="V993">
        <v>2</v>
      </c>
      <c r="W993">
        <v>2</v>
      </c>
      <c r="X993">
        <v>10</v>
      </c>
      <c r="Y993">
        <v>12</v>
      </c>
    </row>
    <row r="994" spans="1:25" hidden="1" x14ac:dyDescent="0.3">
      <c r="A994" s="1" t="s">
        <v>569</v>
      </c>
      <c r="B994" s="1" t="s">
        <v>563</v>
      </c>
      <c r="C994">
        <v>26</v>
      </c>
      <c r="D994">
        <v>7</v>
      </c>
      <c r="E994">
        <v>0</v>
      </c>
      <c r="F994">
        <v>7</v>
      </c>
      <c r="G994" s="1" t="s">
        <v>469</v>
      </c>
      <c r="H994">
        <v>4</v>
      </c>
      <c r="I994">
        <v>0</v>
      </c>
      <c r="J994">
        <v>0</v>
      </c>
      <c r="K994">
        <v>4</v>
      </c>
      <c r="L994">
        <v>4</v>
      </c>
      <c r="M994">
        <v>3</v>
      </c>
      <c r="N994">
        <v>0</v>
      </c>
      <c r="O994">
        <v>0</v>
      </c>
      <c r="P994">
        <v>3</v>
      </c>
      <c r="Q994">
        <v>3</v>
      </c>
      <c r="R994">
        <v>0</v>
      </c>
      <c r="S994">
        <v>1</v>
      </c>
      <c r="T994">
        <v>1</v>
      </c>
      <c r="U994">
        <v>7</v>
      </c>
      <c r="V994">
        <v>4</v>
      </c>
      <c r="W994">
        <v>4</v>
      </c>
      <c r="X994">
        <v>7</v>
      </c>
      <c r="Y994">
        <v>11</v>
      </c>
    </row>
    <row r="995" spans="1:25" hidden="1" x14ac:dyDescent="0.3">
      <c r="A995" s="1" t="s">
        <v>567</v>
      </c>
      <c r="B995" s="1" t="s">
        <v>569</v>
      </c>
      <c r="C995">
        <v>27</v>
      </c>
      <c r="D995">
        <v>1</v>
      </c>
      <c r="E995">
        <v>1</v>
      </c>
      <c r="F995">
        <v>2</v>
      </c>
      <c r="G995" s="1" t="s">
        <v>468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0</v>
      </c>
      <c r="Q995">
        <v>1</v>
      </c>
      <c r="R995">
        <v>1</v>
      </c>
      <c r="S995">
        <v>3</v>
      </c>
      <c r="T995">
        <v>4</v>
      </c>
      <c r="U995">
        <v>2</v>
      </c>
      <c r="V995">
        <v>8</v>
      </c>
      <c r="W995">
        <v>8</v>
      </c>
      <c r="X995">
        <v>2</v>
      </c>
      <c r="Y995">
        <v>10</v>
      </c>
    </row>
    <row r="996" spans="1:25" hidden="1" x14ac:dyDescent="0.3">
      <c r="A996" s="1" t="s">
        <v>566</v>
      </c>
      <c r="B996" s="1" t="s">
        <v>564</v>
      </c>
      <c r="C996">
        <v>27</v>
      </c>
      <c r="D996">
        <v>0</v>
      </c>
      <c r="E996">
        <v>1</v>
      </c>
      <c r="F996">
        <v>1</v>
      </c>
      <c r="G996" s="1" t="s">
        <v>469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1</v>
      </c>
      <c r="R996">
        <v>5</v>
      </c>
      <c r="S996">
        <v>0</v>
      </c>
      <c r="T996">
        <v>5</v>
      </c>
      <c r="U996">
        <v>1</v>
      </c>
      <c r="V996">
        <v>5</v>
      </c>
      <c r="W996">
        <v>5</v>
      </c>
      <c r="X996">
        <v>1</v>
      </c>
      <c r="Y996">
        <v>6</v>
      </c>
    </row>
    <row r="997" spans="1:25" hidden="1" x14ac:dyDescent="0.3">
      <c r="A997" s="1" t="s">
        <v>563</v>
      </c>
      <c r="B997" s="1" t="s">
        <v>568</v>
      </c>
      <c r="C997">
        <v>27</v>
      </c>
      <c r="D997">
        <v>1</v>
      </c>
      <c r="E997">
        <v>2</v>
      </c>
      <c r="F997">
        <v>3</v>
      </c>
      <c r="G997" s="1" t="s">
        <v>468</v>
      </c>
      <c r="H997">
        <v>0</v>
      </c>
      <c r="I997">
        <v>1</v>
      </c>
      <c r="J997">
        <v>1</v>
      </c>
      <c r="K997">
        <v>0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2</v>
      </c>
      <c r="R997">
        <v>0</v>
      </c>
      <c r="S997">
        <v>3</v>
      </c>
      <c r="T997">
        <v>3</v>
      </c>
      <c r="U997">
        <v>3</v>
      </c>
      <c r="V997">
        <v>6</v>
      </c>
      <c r="W997">
        <v>6</v>
      </c>
      <c r="X997">
        <v>3</v>
      </c>
      <c r="Y997">
        <v>9</v>
      </c>
    </row>
    <row r="998" spans="1:25" hidden="1" x14ac:dyDescent="0.3">
      <c r="A998" s="1" t="s">
        <v>561</v>
      </c>
      <c r="B998" s="1" t="s">
        <v>562</v>
      </c>
      <c r="C998">
        <v>27</v>
      </c>
      <c r="D998">
        <v>1</v>
      </c>
      <c r="E998">
        <v>0</v>
      </c>
      <c r="F998">
        <v>1</v>
      </c>
      <c r="G998" s="1" t="s">
        <v>469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1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5</v>
      </c>
      <c r="W998">
        <v>5</v>
      </c>
      <c r="X998">
        <v>1</v>
      </c>
      <c r="Y998">
        <v>6</v>
      </c>
    </row>
    <row r="999" spans="1:25" hidden="1" x14ac:dyDescent="0.3">
      <c r="A999" s="1" t="s">
        <v>565</v>
      </c>
      <c r="B999" s="1" t="s">
        <v>560</v>
      </c>
      <c r="C999">
        <v>27</v>
      </c>
      <c r="D999">
        <v>1</v>
      </c>
      <c r="E999">
        <v>1</v>
      </c>
      <c r="F999">
        <v>2</v>
      </c>
      <c r="G999" s="1" t="s">
        <v>468</v>
      </c>
      <c r="H999">
        <v>1</v>
      </c>
      <c r="I999">
        <v>1</v>
      </c>
      <c r="J999">
        <v>1</v>
      </c>
      <c r="K999">
        <v>1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4</v>
      </c>
      <c r="V999">
        <v>2</v>
      </c>
      <c r="W999">
        <v>2</v>
      </c>
      <c r="X999">
        <v>4</v>
      </c>
      <c r="Y999">
        <v>6</v>
      </c>
    </row>
    <row r="1000" spans="1:25" hidden="1" x14ac:dyDescent="0.3">
      <c r="A1000" s="1" t="s">
        <v>567</v>
      </c>
      <c r="B1000" s="1" t="s">
        <v>566</v>
      </c>
      <c r="C1000">
        <v>28</v>
      </c>
      <c r="D1000">
        <v>0</v>
      </c>
      <c r="E1000">
        <v>1</v>
      </c>
      <c r="F1000">
        <v>1</v>
      </c>
      <c r="G1000" s="1" t="s">
        <v>469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1</v>
      </c>
      <c r="R1000">
        <v>2</v>
      </c>
      <c r="S1000">
        <v>2</v>
      </c>
      <c r="T1000">
        <v>4</v>
      </c>
      <c r="U1000">
        <v>3</v>
      </c>
      <c r="V1000">
        <v>5</v>
      </c>
      <c r="W1000">
        <v>5</v>
      </c>
      <c r="X1000">
        <v>3</v>
      </c>
      <c r="Y1000">
        <v>8</v>
      </c>
    </row>
    <row r="1001" spans="1:25" hidden="1" x14ac:dyDescent="0.3">
      <c r="A1001" s="1" t="s">
        <v>563</v>
      </c>
      <c r="B1001" s="1" t="s">
        <v>562</v>
      </c>
      <c r="C1001">
        <v>28</v>
      </c>
      <c r="D1001">
        <v>1</v>
      </c>
      <c r="E1001">
        <v>3</v>
      </c>
      <c r="F1001">
        <v>4</v>
      </c>
      <c r="G1001" s="1" t="s">
        <v>468</v>
      </c>
      <c r="H1001">
        <v>1</v>
      </c>
      <c r="I1001">
        <v>1</v>
      </c>
      <c r="J1001">
        <v>1</v>
      </c>
      <c r="K1001">
        <v>1</v>
      </c>
      <c r="L1001">
        <v>2</v>
      </c>
      <c r="M1001">
        <v>0</v>
      </c>
      <c r="N1001">
        <v>2</v>
      </c>
      <c r="O1001">
        <v>2</v>
      </c>
      <c r="P1001">
        <v>0</v>
      </c>
      <c r="Q1001">
        <v>2</v>
      </c>
      <c r="R1001">
        <v>3</v>
      </c>
      <c r="S1001">
        <v>1</v>
      </c>
      <c r="T1001">
        <v>4</v>
      </c>
      <c r="U1001">
        <v>0</v>
      </c>
      <c r="V1001">
        <v>7</v>
      </c>
      <c r="W1001">
        <v>7</v>
      </c>
      <c r="X1001">
        <v>0</v>
      </c>
      <c r="Y1001">
        <v>7</v>
      </c>
    </row>
    <row r="1002" spans="1:25" hidden="1" x14ac:dyDescent="0.3">
      <c r="A1002" s="1" t="s">
        <v>561</v>
      </c>
      <c r="B1002" s="1" t="s">
        <v>560</v>
      </c>
      <c r="C1002">
        <v>28</v>
      </c>
      <c r="D1002">
        <v>1</v>
      </c>
      <c r="E1002">
        <v>0</v>
      </c>
      <c r="F1002">
        <v>1</v>
      </c>
      <c r="G1002" s="1" t="s">
        <v>469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</v>
      </c>
      <c r="S1002">
        <v>1</v>
      </c>
      <c r="T1002">
        <v>4</v>
      </c>
      <c r="U1002">
        <v>5</v>
      </c>
      <c r="V1002">
        <v>2</v>
      </c>
      <c r="W1002">
        <v>2</v>
      </c>
      <c r="X1002">
        <v>5</v>
      </c>
      <c r="Y1002">
        <v>7</v>
      </c>
    </row>
    <row r="1003" spans="1:25" hidden="1" x14ac:dyDescent="0.3">
      <c r="A1003" s="1" t="s">
        <v>570</v>
      </c>
      <c r="B1003" s="1" t="s">
        <v>571</v>
      </c>
      <c r="C1003">
        <v>1</v>
      </c>
      <c r="D1003">
        <v>0</v>
      </c>
      <c r="E1003">
        <v>2</v>
      </c>
      <c r="F1003">
        <v>2</v>
      </c>
      <c r="G1003" s="1" t="s">
        <v>469</v>
      </c>
      <c r="H1003">
        <v>0</v>
      </c>
      <c r="I1003">
        <v>1</v>
      </c>
      <c r="J1003">
        <v>1</v>
      </c>
      <c r="K1003">
        <v>0</v>
      </c>
      <c r="L1003">
        <v>1</v>
      </c>
      <c r="M1003">
        <v>0</v>
      </c>
      <c r="N1003">
        <v>1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3</v>
      </c>
      <c r="V1003">
        <v>4</v>
      </c>
      <c r="W1003">
        <v>4</v>
      </c>
      <c r="X1003">
        <v>3</v>
      </c>
      <c r="Y1003">
        <v>7</v>
      </c>
    </row>
    <row r="1004" spans="1:25" hidden="1" x14ac:dyDescent="0.3">
      <c r="A1004" s="1" t="s">
        <v>572</v>
      </c>
      <c r="B1004" s="1" t="s">
        <v>573</v>
      </c>
      <c r="C1004">
        <v>1</v>
      </c>
      <c r="D1004">
        <v>0</v>
      </c>
      <c r="E1004">
        <v>3</v>
      </c>
      <c r="F1004">
        <v>3</v>
      </c>
      <c r="G1004" s="1" t="s">
        <v>469</v>
      </c>
      <c r="H1004">
        <v>0</v>
      </c>
      <c r="I1004">
        <v>1</v>
      </c>
      <c r="J1004">
        <v>1</v>
      </c>
      <c r="K1004">
        <v>0</v>
      </c>
      <c r="L1004">
        <v>1</v>
      </c>
      <c r="M1004">
        <v>0</v>
      </c>
      <c r="N1004">
        <v>2</v>
      </c>
      <c r="O1004">
        <v>2</v>
      </c>
      <c r="P1004">
        <v>0</v>
      </c>
      <c r="Q1004">
        <v>2</v>
      </c>
      <c r="R1004">
        <v>3</v>
      </c>
      <c r="S1004">
        <v>3</v>
      </c>
      <c r="T1004">
        <v>6</v>
      </c>
      <c r="U1004">
        <v>3</v>
      </c>
      <c r="V1004">
        <v>5</v>
      </c>
      <c r="W1004">
        <v>5</v>
      </c>
      <c r="X1004">
        <v>3</v>
      </c>
      <c r="Y1004">
        <v>8</v>
      </c>
    </row>
    <row r="1005" spans="1:25" hidden="1" x14ac:dyDescent="0.3">
      <c r="A1005" s="1" t="s">
        <v>574</v>
      </c>
      <c r="B1005" s="1" t="s">
        <v>575</v>
      </c>
      <c r="C1005">
        <v>1</v>
      </c>
      <c r="D1005">
        <v>3</v>
      </c>
      <c r="E1005">
        <v>1</v>
      </c>
      <c r="F1005">
        <v>4</v>
      </c>
      <c r="G1005" s="1" t="s">
        <v>468</v>
      </c>
      <c r="H1005">
        <v>1</v>
      </c>
      <c r="I1005">
        <v>0</v>
      </c>
      <c r="J1005">
        <v>0</v>
      </c>
      <c r="K1005">
        <v>1</v>
      </c>
      <c r="L1005">
        <v>1</v>
      </c>
      <c r="M1005">
        <v>2</v>
      </c>
      <c r="N1005">
        <v>1</v>
      </c>
      <c r="O1005">
        <v>1</v>
      </c>
      <c r="P1005">
        <v>2</v>
      </c>
      <c r="Q1005">
        <v>3</v>
      </c>
      <c r="R1005">
        <v>0</v>
      </c>
      <c r="S1005">
        <v>2</v>
      </c>
      <c r="T1005">
        <v>2</v>
      </c>
      <c r="U1005">
        <v>10</v>
      </c>
      <c r="V1005">
        <v>7</v>
      </c>
      <c r="W1005">
        <v>7</v>
      </c>
      <c r="X1005">
        <v>10</v>
      </c>
      <c r="Y1005">
        <v>17</v>
      </c>
    </row>
    <row r="1006" spans="1:25" hidden="1" x14ac:dyDescent="0.3">
      <c r="A1006" s="1" t="s">
        <v>576</v>
      </c>
      <c r="B1006" s="1" t="s">
        <v>577</v>
      </c>
      <c r="C1006">
        <v>1</v>
      </c>
      <c r="D1006">
        <v>2</v>
      </c>
      <c r="E1006">
        <v>1</v>
      </c>
      <c r="F1006">
        <v>3</v>
      </c>
      <c r="G1006" s="1" t="s">
        <v>468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2</v>
      </c>
      <c r="R1006">
        <v>1</v>
      </c>
      <c r="S1006">
        <v>3</v>
      </c>
      <c r="T1006">
        <v>4</v>
      </c>
      <c r="U1006">
        <v>6</v>
      </c>
      <c r="V1006">
        <v>9</v>
      </c>
      <c r="W1006">
        <v>9</v>
      </c>
      <c r="X1006">
        <v>6</v>
      </c>
      <c r="Y1006">
        <v>15</v>
      </c>
    </row>
    <row r="1007" spans="1:25" hidden="1" x14ac:dyDescent="0.3">
      <c r="A1007" s="1" t="s">
        <v>578</v>
      </c>
      <c r="B1007" s="1" t="s">
        <v>579</v>
      </c>
      <c r="C1007">
        <v>1</v>
      </c>
      <c r="D1007">
        <v>3</v>
      </c>
      <c r="E1007">
        <v>0</v>
      </c>
      <c r="F1007">
        <v>3</v>
      </c>
      <c r="G1007" s="1" t="s">
        <v>469</v>
      </c>
      <c r="H1007">
        <v>2</v>
      </c>
      <c r="I1007">
        <v>0</v>
      </c>
      <c r="J1007">
        <v>0</v>
      </c>
      <c r="K1007">
        <v>2</v>
      </c>
      <c r="L1007">
        <v>2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2</v>
      </c>
      <c r="S1007">
        <v>3</v>
      </c>
      <c r="T1007">
        <v>5</v>
      </c>
      <c r="U1007">
        <v>6</v>
      </c>
      <c r="V1007">
        <v>3</v>
      </c>
      <c r="W1007">
        <v>3</v>
      </c>
      <c r="X1007">
        <v>6</v>
      </c>
      <c r="Y1007">
        <v>9</v>
      </c>
    </row>
    <row r="1008" spans="1:25" hidden="1" x14ac:dyDescent="0.3">
      <c r="A1008" s="1" t="s">
        <v>580</v>
      </c>
      <c r="B1008" s="1" t="s">
        <v>581</v>
      </c>
      <c r="C1008">
        <v>1</v>
      </c>
      <c r="D1008">
        <v>2</v>
      </c>
      <c r="E1008">
        <v>0</v>
      </c>
      <c r="F1008">
        <v>2</v>
      </c>
      <c r="G1008" s="1" t="s">
        <v>469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2</v>
      </c>
      <c r="T1008">
        <v>3</v>
      </c>
      <c r="U1008">
        <v>8</v>
      </c>
      <c r="V1008">
        <v>4</v>
      </c>
      <c r="W1008">
        <v>4</v>
      </c>
      <c r="X1008">
        <v>8</v>
      </c>
      <c r="Y1008">
        <v>12</v>
      </c>
    </row>
    <row r="1009" spans="1:25" hidden="1" x14ac:dyDescent="0.3">
      <c r="A1009" s="1" t="s">
        <v>575</v>
      </c>
      <c r="B1009" s="1" t="s">
        <v>580</v>
      </c>
      <c r="C1009">
        <v>2</v>
      </c>
      <c r="D1009">
        <v>0</v>
      </c>
      <c r="E1009">
        <v>3</v>
      </c>
      <c r="F1009">
        <v>3</v>
      </c>
      <c r="G1009" s="1" t="s">
        <v>469</v>
      </c>
      <c r="H1009">
        <v>0</v>
      </c>
      <c r="I1009">
        <v>1</v>
      </c>
      <c r="J1009">
        <v>1</v>
      </c>
      <c r="K1009">
        <v>0</v>
      </c>
      <c r="L1009">
        <v>1</v>
      </c>
      <c r="M1009">
        <v>0</v>
      </c>
      <c r="N1009">
        <v>2</v>
      </c>
      <c r="O1009">
        <v>2</v>
      </c>
      <c r="P1009">
        <v>0</v>
      </c>
      <c r="Q1009">
        <v>2</v>
      </c>
      <c r="R1009">
        <v>1</v>
      </c>
      <c r="S1009">
        <v>2</v>
      </c>
      <c r="T1009">
        <v>3</v>
      </c>
      <c r="U1009">
        <v>2</v>
      </c>
      <c r="V1009">
        <v>4</v>
      </c>
      <c r="W1009">
        <v>4</v>
      </c>
      <c r="X1009">
        <v>2</v>
      </c>
      <c r="Y1009">
        <v>6</v>
      </c>
    </row>
    <row r="1010" spans="1:25" hidden="1" x14ac:dyDescent="0.3">
      <c r="A1010" s="1" t="s">
        <v>581</v>
      </c>
      <c r="B1010" s="1" t="s">
        <v>574</v>
      </c>
      <c r="C1010">
        <v>2</v>
      </c>
      <c r="D1010">
        <v>3</v>
      </c>
      <c r="E1010">
        <v>2</v>
      </c>
      <c r="F1010">
        <v>5</v>
      </c>
      <c r="G1010" s="1" t="s">
        <v>468</v>
      </c>
      <c r="H1010">
        <v>2</v>
      </c>
      <c r="I1010">
        <v>2</v>
      </c>
      <c r="J1010">
        <v>2</v>
      </c>
      <c r="K1010">
        <v>2</v>
      </c>
      <c r="L1010">
        <v>4</v>
      </c>
      <c r="M1010">
        <v>1</v>
      </c>
      <c r="N1010">
        <v>0</v>
      </c>
      <c r="O1010">
        <v>0</v>
      </c>
      <c r="P1010">
        <v>1</v>
      </c>
      <c r="Q1010">
        <v>1</v>
      </c>
      <c r="R1010">
        <v>2</v>
      </c>
      <c r="S1010">
        <v>3</v>
      </c>
      <c r="T1010">
        <v>5</v>
      </c>
      <c r="U1010">
        <v>6</v>
      </c>
      <c r="V1010">
        <v>2</v>
      </c>
      <c r="W1010">
        <v>2</v>
      </c>
      <c r="X1010">
        <v>6</v>
      </c>
      <c r="Y1010">
        <v>8</v>
      </c>
    </row>
    <row r="1011" spans="1:25" hidden="1" x14ac:dyDescent="0.3">
      <c r="A1011" s="1" t="s">
        <v>577</v>
      </c>
      <c r="B1011" s="1" t="s">
        <v>572</v>
      </c>
      <c r="C1011">
        <v>2</v>
      </c>
      <c r="D1011">
        <v>4</v>
      </c>
      <c r="E1011">
        <v>1</v>
      </c>
      <c r="F1011">
        <v>5</v>
      </c>
      <c r="G1011" s="1" t="s">
        <v>468</v>
      </c>
      <c r="H1011">
        <v>2</v>
      </c>
      <c r="I1011">
        <v>0</v>
      </c>
      <c r="J1011">
        <v>0</v>
      </c>
      <c r="K1011">
        <v>2</v>
      </c>
      <c r="L1011">
        <v>2</v>
      </c>
      <c r="M1011">
        <v>2</v>
      </c>
      <c r="N1011">
        <v>1</v>
      </c>
      <c r="O1011">
        <v>1</v>
      </c>
      <c r="P1011">
        <v>2</v>
      </c>
      <c r="Q1011">
        <v>3</v>
      </c>
      <c r="R1011">
        <v>2</v>
      </c>
      <c r="S1011">
        <v>3</v>
      </c>
      <c r="T1011">
        <v>5</v>
      </c>
      <c r="U1011">
        <v>4</v>
      </c>
      <c r="V1011">
        <v>5</v>
      </c>
      <c r="W1011">
        <v>5</v>
      </c>
      <c r="X1011">
        <v>4</v>
      </c>
      <c r="Y1011">
        <v>9</v>
      </c>
    </row>
    <row r="1012" spans="1:25" hidden="1" x14ac:dyDescent="0.3">
      <c r="A1012" s="1" t="s">
        <v>571</v>
      </c>
      <c r="B1012" s="1" t="s">
        <v>576</v>
      </c>
      <c r="C1012">
        <v>2</v>
      </c>
      <c r="D1012">
        <v>4</v>
      </c>
      <c r="E1012">
        <v>1</v>
      </c>
      <c r="F1012">
        <v>5</v>
      </c>
      <c r="G1012" s="1" t="s">
        <v>468</v>
      </c>
      <c r="H1012">
        <v>3</v>
      </c>
      <c r="I1012">
        <v>0</v>
      </c>
      <c r="J1012">
        <v>0</v>
      </c>
      <c r="K1012">
        <v>3</v>
      </c>
      <c r="L1012">
        <v>3</v>
      </c>
      <c r="M1012">
        <v>1</v>
      </c>
      <c r="N1012">
        <v>1</v>
      </c>
      <c r="O1012">
        <v>1</v>
      </c>
      <c r="P1012">
        <v>1</v>
      </c>
      <c r="Q1012">
        <v>2</v>
      </c>
      <c r="R1012">
        <v>4</v>
      </c>
      <c r="S1012">
        <v>2</v>
      </c>
      <c r="T1012">
        <v>6</v>
      </c>
      <c r="U1012">
        <v>11</v>
      </c>
      <c r="V1012">
        <v>2</v>
      </c>
      <c r="W1012">
        <v>2</v>
      </c>
      <c r="X1012">
        <v>11</v>
      </c>
      <c r="Y1012">
        <v>13</v>
      </c>
    </row>
    <row r="1013" spans="1:25" hidden="1" x14ac:dyDescent="0.3">
      <c r="A1013" s="1" t="s">
        <v>573</v>
      </c>
      <c r="B1013" s="1" t="s">
        <v>578</v>
      </c>
      <c r="C1013">
        <v>2</v>
      </c>
      <c r="D1013">
        <v>0</v>
      </c>
      <c r="E1013">
        <v>1</v>
      </c>
      <c r="F1013">
        <v>1</v>
      </c>
      <c r="G1013" s="1" t="s">
        <v>469</v>
      </c>
      <c r="H1013">
        <v>0</v>
      </c>
      <c r="I1013">
        <v>1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3</v>
      </c>
      <c r="T1013">
        <v>5</v>
      </c>
      <c r="U1013">
        <v>11</v>
      </c>
      <c r="V1013">
        <v>0</v>
      </c>
      <c r="W1013">
        <v>0</v>
      </c>
      <c r="X1013">
        <v>11</v>
      </c>
      <c r="Y1013">
        <v>11</v>
      </c>
    </row>
    <row r="1014" spans="1:25" hidden="1" x14ac:dyDescent="0.3">
      <c r="A1014" s="1" t="s">
        <v>579</v>
      </c>
      <c r="B1014" s="1" t="s">
        <v>570</v>
      </c>
      <c r="C1014">
        <v>2</v>
      </c>
      <c r="D1014">
        <v>2</v>
      </c>
      <c r="E1014">
        <v>2</v>
      </c>
      <c r="F1014">
        <v>4</v>
      </c>
      <c r="G1014" s="1" t="s">
        <v>468</v>
      </c>
      <c r="H1014">
        <v>1</v>
      </c>
      <c r="I1014">
        <v>1</v>
      </c>
      <c r="J1014">
        <v>1</v>
      </c>
      <c r="K1014">
        <v>1</v>
      </c>
      <c r="L1014">
        <v>2</v>
      </c>
      <c r="M1014">
        <v>1</v>
      </c>
      <c r="N1014">
        <v>1</v>
      </c>
      <c r="O1014">
        <v>1</v>
      </c>
      <c r="P1014">
        <v>1</v>
      </c>
      <c r="Q1014">
        <v>2</v>
      </c>
      <c r="R1014">
        <v>3</v>
      </c>
      <c r="S1014">
        <v>4</v>
      </c>
      <c r="T1014">
        <v>7</v>
      </c>
      <c r="U1014">
        <v>5</v>
      </c>
      <c r="V1014">
        <v>8</v>
      </c>
      <c r="W1014">
        <v>8</v>
      </c>
      <c r="X1014">
        <v>5</v>
      </c>
      <c r="Y1014">
        <v>13</v>
      </c>
    </row>
    <row r="1015" spans="1:25" hidden="1" x14ac:dyDescent="0.3">
      <c r="A1015" s="1" t="s">
        <v>571</v>
      </c>
      <c r="B1015" s="1" t="s">
        <v>573</v>
      </c>
      <c r="C1015">
        <v>3</v>
      </c>
      <c r="D1015">
        <v>5</v>
      </c>
      <c r="E1015">
        <v>2</v>
      </c>
      <c r="F1015">
        <v>7</v>
      </c>
      <c r="G1015" s="1" t="s">
        <v>468</v>
      </c>
      <c r="H1015">
        <v>2</v>
      </c>
      <c r="I1015">
        <v>1</v>
      </c>
      <c r="J1015">
        <v>1</v>
      </c>
      <c r="K1015">
        <v>2</v>
      </c>
      <c r="L1015">
        <v>3</v>
      </c>
      <c r="M1015">
        <v>3</v>
      </c>
      <c r="N1015">
        <v>1</v>
      </c>
      <c r="O1015">
        <v>1</v>
      </c>
      <c r="P1015">
        <v>3</v>
      </c>
      <c r="Q1015">
        <v>4</v>
      </c>
      <c r="R1015">
        <v>2</v>
      </c>
      <c r="S1015">
        <v>2</v>
      </c>
      <c r="T1015">
        <v>4</v>
      </c>
      <c r="U1015">
        <v>5</v>
      </c>
      <c r="V1015">
        <v>8</v>
      </c>
      <c r="W1015">
        <v>8</v>
      </c>
      <c r="X1015">
        <v>5</v>
      </c>
      <c r="Y1015">
        <v>13</v>
      </c>
    </row>
    <row r="1016" spans="1:25" hidden="1" x14ac:dyDescent="0.3">
      <c r="A1016" s="1" t="s">
        <v>570</v>
      </c>
      <c r="B1016" s="1" t="s">
        <v>581</v>
      </c>
      <c r="C1016">
        <v>3</v>
      </c>
      <c r="D1016">
        <v>2</v>
      </c>
      <c r="E1016">
        <v>1</v>
      </c>
      <c r="F1016">
        <v>3</v>
      </c>
      <c r="G1016" s="1" t="s">
        <v>468</v>
      </c>
      <c r="H1016">
        <v>2</v>
      </c>
      <c r="I1016">
        <v>1</v>
      </c>
      <c r="J1016">
        <v>1</v>
      </c>
      <c r="K1016">
        <v>2</v>
      </c>
      <c r="L1016">
        <v>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3</v>
      </c>
      <c r="T1016">
        <v>4</v>
      </c>
      <c r="U1016">
        <v>3</v>
      </c>
      <c r="V1016">
        <v>2</v>
      </c>
      <c r="W1016">
        <v>2</v>
      </c>
      <c r="X1016">
        <v>3</v>
      </c>
      <c r="Y1016">
        <v>5</v>
      </c>
    </row>
    <row r="1017" spans="1:25" hidden="1" x14ac:dyDescent="0.3">
      <c r="A1017" s="1" t="s">
        <v>572</v>
      </c>
      <c r="B1017" s="1" t="s">
        <v>580</v>
      </c>
      <c r="C1017">
        <v>3</v>
      </c>
      <c r="D1017">
        <v>0</v>
      </c>
      <c r="E1017">
        <v>1</v>
      </c>
      <c r="F1017">
        <v>1</v>
      </c>
      <c r="G1017" s="1" t="s">
        <v>469</v>
      </c>
      <c r="H1017">
        <v>0</v>
      </c>
      <c r="I1017">
        <v>1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1</v>
      </c>
      <c r="T1017">
        <v>4</v>
      </c>
      <c r="U1017">
        <v>4</v>
      </c>
      <c r="V1017">
        <v>6</v>
      </c>
      <c r="W1017">
        <v>6</v>
      </c>
      <c r="X1017">
        <v>4</v>
      </c>
      <c r="Y1017">
        <v>10</v>
      </c>
    </row>
    <row r="1018" spans="1:25" hidden="1" x14ac:dyDescent="0.3">
      <c r="A1018" s="1" t="s">
        <v>582</v>
      </c>
      <c r="B1018" s="1" t="s">
        <v>583</v>
      </c>
      <c r="C1018">
        <v>1</v>
      </c>
      <c r="D1018">
        <v>2</v>
      </c>
      <c r="E1018">
        <v>1</v>
      </c>
      <c r="F1018">
        <v>3</v>
      </c>
      <c r="G1018" s="1" t="s">
        <v>468</v>
      </c>
      <c r="H1018">
        <v>0</v>
      </c>
      <c r="I1018">
        <v>1</v>
      </c>
      <c r="J1018">
        <v>1</v>
      </c>
      <c r="K1018">
        <v>0</v>
      </c>
      <c r="L1018">
        <v>1</v>
      </c>
      <c r="M1018">
        <v>2</v>
      </c>
      <c r="N1018">
        <v>0</v>
      </c>
      <c r="O1018">
        <v>0</v>
      </c>
      <c r="P1018">
        <v>2</v>
      </c>
      <c r="Q1018">
        <v>2</v>
      </c>
      <c r="R1018">
        <v>0</v>
      </c>
      <c r="S1018">
        <v>1</v>
      </c>
      <c r="T1018">
        <v>1</v>
      </c>
      <c r="U1018">
        <v>6</v>
      </c>
      <c r="V1018">
        <v>2</v>
      </c>
      <c r="W1018">
        <v>2</v>
      </c>
      <c r="X1018">
        <v>6</v>
      </c>
      <c r="Y1018">
        <v>8</v>
      </c>
    </row>
    <row r="1019" spans="1:25" hidden="1" x14ac:dyDescent="0.3">
      <c r="A1019" s="1" t="s">
        <v>584</v>
      </c>
      <c r="B1019" s="1" t="s">
        <v>585</v>
      </c>
      <c r="C1019">
        <v>1</v>
      </c>
      <c r="D1019">
        <v>0</v>
      </c>
      <c r="E1019">
        <v>2</v>
      </c>
      <c r="F1019">
        <v>2</v>
      </c>
      <c r="G1019" s="1" t="s">
        <v>469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</v>
      </c>
      <c r="O1019">
        <v>2</v>
      </c>
      <c r="P1019">
        <v>0</v>
      </c>
      <c r="Q1019">
        <v>2</v>
      </c>
      <c r="R1019">
        <v>2</v>
      </c>
      <c r="S1019">
        <v>1</v>
      </c>
      <c r="T1019">
        <v>3</v>
      </c>
      <c r="U1019">
        <v>3</v>
      </c>
      <c r="V1019">
        <v>7</v>
      </c>
      <c r="W1019">
        <v>7</v>
      </c>
      <c r="X1019">
        <v>3</v>
      </c>
      <c r="Y1019">
        <v>10</v>
      </c>
    </row>
    <row r="1020" spans="1:25" hidden="1" x14ac:dyDescent="0.3">
      <c r="A1020" s="1" t="s">
        <v>586</v>
      </c>
      <c r="B1020" s="1" t="s">
        <v>587</v>
      </c>
      <c r="C1020">
        <v>1</v>
      </c>
      <c r="D1020">
        <v>0</v>
      </c>
      <c r="E1020">
        <v>1</v>
      </c>
      <c r="F1020">
        <v>1</v>
      </c>
      <c r="G1020" s="1" t="s">
        <v>469</v>
      </c>
      <c r="H1020">
        <v>0</v>
      </c>
      <c r="I1020">
        <v>1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4</v>
      </c>
      <c r="T1020">
        <v>6</v>
      </c>
      <c r="U1020">
        <v>5</v>
      </c>
      <c r="V1020">
        <v>5</v>
      </c>
      <c r="W1020">
        <v>5</v>
      </c>
      <c r="X1020">
        <v>5</v>
      </c>
      <c r="Y1020">
        <v>10</v>
      </c>
    </row>
    <row r="1021" spans="1:25" hidden="1" x14ac:dyDescent="0.3">
      <c r="A1021" s="1" t="s">
        <v>588</v>
      </c>
      <c r="B1021" s="1" t="s">
        <v>589</v>
      </c>
      <c r="C1021">
        <v>1</v>
      </c>
      <c r="D1021">
        <v>1</v>
      </c>
      <c r="E1021">
        <v>3</v>
      </c>
      <c r="F1021">
        <v>4</v>
      </c>
      <c r="G1021" s="1" t="s">
        <v>468</v>
      </c>
      <c r="H1021">
        <v>1</v>
      </c>
      <c r="I1021">
        <v>1</v>
      </c>
      <c r="J1021">
        <v>1</v>
      </c>
      <c r="K1021">
        <v>1</v>
      </c>
      <c r="L1021">
        <v>2</v>
      </c>
      <c r="M1021">
        <v>0</v>
      </c>
      <c r="N1021">
        <v>2</v>
      </c>
      <c r="O1021">
        <v>2</v>
      </c>
      <c r="P1021">
        <v>0</v>
      </c>
      <c r="Q1021">
        <v>2</v>
      </c>
      <c r="R1021">
        <v>3</v>
      </c>
      <c r="S1021">
        <v>1</v>
      </c>
      <c r="T1021">
        <v>4</v>
      </c>
      <c r="U1021">
        <v>1</v>
      </c>
      <c r="V1021">
        <v>14</v>
      </c>
      <c r="W1021">
        <v>14</v>
      </c>
      <c r="X1021">
        <v>1</v>
      </c>
      <c r="Y1021">
        <v>15</v>
      </c>
    </row>
    <row r="1022" spans="1:25" hidden="1" x14ac:dyDescent="0.3">
      <c r="A1022" s="1" t="s">
        <v>590</v>
      </c>
      <c r="B1022" s="1" t="s">
        <v>591</v>
      </c>
      <c r="C1022">
        <v>1</v>
      </c>
      <c r="D1022">
        <v>1</v>
      </c>
      <c r="E1022">
        <v>2</v>
      </c>
      <c r="F1022">
        <v>3</v>
      </c>
      <c r="G1022" s="1" t="s">
        <v>468</v>
      </c>
      <c r="H1022">
        <v>1</v>
      </c>
      <c r="I1022">
        <v>1</v>
      </c>
      <c r="J1022">
        <v>1</v>
      </c>
      <c r="K1022">
        <v>1</v>
      </c>
      <c r="L1022">
        <v>2</v>
      </c>
      <c r="M1022">
        <v>0</v>
      </c>
      <c r="N1022">
        <v>1</v>
      </c>
      <c r="O1022">
        <v>1</v>
      </c>
      <c r="P1022">
        <v>0</v>
      </c>
      <c r="Q1022">
        <v>1</v>
      </c>
      <c r="R1022">
        <v>1</v>
      </c>
      <c r="S1022">
        <v>3</v>
      </c>
      <c r="T1022">
        <v>4</v>
      </c>
      <c r="U1022">
        <v>5</v>
      </c>
      <c r="V1022">
        <v>2</v>
      </c>
      <c r="W1022">
        <v>2</v>
      </c>
      <c r="X1022">
        <v>5</v>
      </c>
      <c r="Y1022">
        <v>7</v>
      </c>
    </row>
    <row r="1023" spans="1:25" hidden="1" x14ac:dyDescent="0.3">
      <c r="A1023" s="1" t="s">
        <v>592</v>
      </c>
      <c r="B1023" s="1" t="s">
        <v>593</v>
      </c>
      <c r="C1023">
        <v>1</v>
      </c>
      <c r="D1023">
        <v>0</v>
      </c>
      <c r="E1023">
        <v>2</v>
      </c>
      <c r="F1023">
        <v>2</v>
      </c>
      <c r="G1023" s="1" t="s">
        <v>469</v>
      </c>
      <c r="H1023">
        <v>0</v>
      </c>
      <c r="I1023">
        <v>1</v>
      </c>
      <c r="J1023">
        <v>1</v>
      </c>
      <c r="K1023">
        <v>0</v>
      </c>
      <c r="L1023">
        <v>1</v>
      </c>
      <c r="M1023">
        <v>0</v>
      </c>
      <c r="N1023">
        <v>1</v>
      </c>
      <c r="O1023">
        <v>1</v>
      </c>
      <c r="P1023">
        <v>0</v>
      </c>
      <c r="Q1023">
        <v>1</v>
      </c>
      <c r="R1023">
        <v>3</v>
      </c>
      <c r="S1023">
        <v>1</v>
      </c>
      <c r="T1023">
        <v>4</v>
      </c>
      <c r="U1023">
        <v>4</v>
      </c>
      <c r="V1023">
        <v>2</v>
      </c>
      <c r="W1023">
        <v>2</v>
      </c>
      <c r="X1023">
        <v>4</v>
      </c>
      <c r="Y1023">
        <v>6</v>
      </c>
    </row>
    <row r="1024" spans="1:25" hidden="1" x14ac:dyDescent="0.3">
      <c r="A1024" s="1" t="s">
        <v>594</v>
      </c>
      <c r="B1024" s="1" t="s">
        <v>595</v>
      </c>
      <c r="C1024">
        <v>1</v>
      </c>
      <c r="D1024">
        <v>1</v>
      </c>
      <c r="E1024">
        <v>1</v>
      </c>
      <c r="F1024">
        <v>2</v>
      </c>
      <c r="G1024" s="1" t="s">
        <v>468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1</v>
      </c>
      <c r="P1024">
        <v>1</v>
      </c>
      <c r="Q1024">
        <v>2</v>
      </c>
      <c r="R1024">
        <v>0</v>
      </c>
      <c r="S1024">
        <v>2</v>
      </c>
      <c r="T1024">
        <v>2</v>
      </c>
      <c r="U1024">
        <v>5</v>
      </c>
      <c r="V1024">
        <v>6</v>
      </c>
      <c r="W1024">
        <v>6</v>
      </c>
      <c r="X1024">
        <v>5</v>
      </c>
      <c r="Y1024">
        <v>11</v>
      </c>
    </row>
    <row r="1025" spans="1:25" hidden="1" x14ac:dyDescent="0.3">
      <c r="A1025" s="1" t="s">
        <v>596</v>
      </c>
      <c r="B1025" s="1" t="s">
        <v>597</v>
      </c>
      <c r="C1025">
        <v>1</v>
      </c>
      <c r="D1025">
        <v>1</v>
      </c>
      <c r="E1025">
        <v>4</v>
      </c>
      <c r="F1025">
        <v>5</v>
      </c>
      <c r="G1025" s="1" t="s">
        <v>468</v>
      </c>
      <c r="H1025">
        <v>1</v>
      </c>
      <c r="I1025">
        <v>1</v>
      </c>
      <c r="J1025">
        <v>1</v>
      </c>
      <c r="K1025">
        <v>1</v>
      </c>
      <c r="L1025">
        <v>2</v>
      </c>
      <c r="M1025">
        <v>0</v>
      </c>
      <c r="N1025">
        <v>3</v>
      </c>
      <c r="O1025">
        <v>3</v>
      </c>
      <c r="P1025">
        <v>0</v>
      </c>
      <c r="Q1025">
        <v>3</v>
      </c>
      <c r="R1025">
        <v>1</v>
      </c>
      <c r="S1025">
        <v>2</v>
      </c>
      <c r="T1025">
        <v>3</v>
      </c>
      <c r="U1025">
        <v>3</v>
      </c>
      <c r="V1025">
        <v>10</v>
      </c>
      <c r="W1025">
        <v>10</v>
      </c>
      <c r="X1025">
        <v>3</v>
      </c>
      <c r="Y1025">
        <v>13</v>
      </c>
    </row>
    <row r="1026" spans="1:25" hidden="1" x14ac:dyDescent="0.3">
      <c r="A1026" s="1" t="s">
        <v>589</v>
      </c>
      <c r="B1026" s="1" t="s">
        <v>586</v>
      </c>
      <c r="C1026">
        <v>2</v>
      </c>
      <c r="D1026">
        <v>6</v>
      </c>
      <c r="E1026">
        <v>0</v>
      </c>
      <c r="F1026">
        <v>6</v>
      </c>
      <c r="G1026" s="1" t="s">
        <v>469</v>
      </c>
      <c r="H1026">
        <v>4</v>
      </c>
      <c r="I1026">
        <v>0</v>
      </c>
      <c r="J1026">
        <v>0</v>
      </c>
      <c r="K1026">
        <v>4</v>
      </c>
      <c r="L1026">
        <v>4</v>
      </c>
      <c r="M1026">
        <v>2</v>
      </c>
      <c r="N1026">
        <v>0</v>
      </c>
      <c r="O1026">
        <v>0</v>
      </c>
      <c r="P1026">
        <v>2</v>
      </c>
      <c r="Q1026">
        <v>2</v>
      </c>
      <c r="R1026">
        <v>2</v>
      </c>
      <c r="S1026">
        <v>4</v>
      </c>
      <c r="T1026">
        <v>6</v>
      </c>
      <c r="U1026">
        <v>6</v>
      </c>
      <c r="V1026">
        <v>2</v>
      </c>
      <c r="W1026">
        <v>2</v>
      </c>
      <c r="X1026">
        <v>6</v>
      </c>
      <c r="Y1026">
        <v>8</v>
      </c>
    </row>
    <row r="1027" spans="1:25" hidden="1" x14ac:dyDescent="0.3">
      <c r="A1027" s="1" t="s">
        <v>585</v>
      </c>
      <c r="B1027" s="1" t="s">
        <v>592</v>
      </c>
      <c r="C1027">
        <v>2</v>
      </c>
      <c r="D1027">
        <v>4</v>
      </c>
      <c r="E1027">
        <v>0</v>
      </c>
      <c r="F1027">
        <v>4</v>
      </c>
      <c r="G1027" s="1" t="s">
        <v>469</v>
      </c>
      <c r="H1027">
        <v>2</v>
      </c>
      <c r="I1027">
        <v>0</v>
      </c>
      <c r="J1027">
        <v>0</v>
      </c>
      <c r="K1027">
        <v>2</v>
      </c>
      <c r="L1027">
        <v>2</v>
      </c>
      <c r="M1027">
        <v>2</v>
      </c>
      <c r="N1027">
        <v>0</v>
      </c>
      <c r="O1027">
        <v>0</v>
      </c>
      <c r="P1027">
        <v>2</v>
      </c>
      <c r="Q1027">
        <v>2</v>
      </c>
      <c r="R1027">
        <v>0</v>
      </c>
      <c r="S1027">
        <v>3</v>
      </c>
      <c r="T1027">
        <v>3</v>
      </c>
      <c r="U1027">
        <v>4</v>
      </c>
      <c r="V1027">
        <v>2</v>
      </c>
      <c r="W1027">
        <v>2</v>
      </c>
      <c r="X1027">
        <v>4</v>
      </c>
      <c r="Y1027">
        <v>6</v>
      </c>
    </row>
    <row r="1028" spans="1:25" hidden="1" x14ac:dyDescent="0.3">
      <c r="A1028" s="1" t="s">
        <v>583</v>
      </c>
      <c r="B1028" s="1" t="s">
        <v>594</v>
      </c>
      <c r="C1028">
        <v>2</v>
      </c>
      <c r="D1028">
        <v>1</v>
      </c>
      <c r="E1028">
        <v>1</v>
      </c>
      <c r="F1028">
        <v>2</v>
      </c>
      <c r="G1028" s="1" t="s">
        <v>468</v>
      </c>
      <c r="H1028">
        <v>0</v>
      </c>
      <c r="I1028">
        <v>1</v>
      </c>
      <c r="J1028">
        <v>1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1</v>
      </c>
      <c r="R1028">
        <v>2</v>
      </c>
      <c r="S1028">
        <v>2</v>
      </c>
      <c r="T1028">
        <v>4</v>
      </c>
      <c r="U1028">
        <v>10</v>
      </c>
      <c r="V1028">
        <v>3</v>
      </c>
      <c r="W1028">
        <v>3</v>
      </c>
      <c r="X1028">
        <v>10</v>
      </c>
      <c r="Y1028">
        <v>13</v>
      </c>
    </row>
    <row r="1029" spans="1:25" hidden="1" x14ac:dyDescent="0.3">
      <c r="A1029" s="1" t="s">
        <v>591</v>
      </c>
      <c r="B1029" s="1" t="s">
        <v>584</v>
      </c>
      <c r="C1029">
        <v>2</v>
      </c>
      <c r="D1029">
        <v>3</v>
      </c>
      <c r="E1029">
        <v>1</v>
      </c>
      <c r="F1029">
        <v>4</v>
      </c>
      <c r="G1029" s="1" t="s">
        <v>468</v>
      </c>
      <c r="H1029">
        <v>2</v>
      </c>
      <c r="I1029">
        <v>1</v>
      </c>
      <c r="J1029">
        <v>1</v>
      </c>
      <c r="K1029">
        <v>2</v>
      </c>
      <c r="L1029">
        <v>3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2</v>
      </c>
      <c r="T1029">
        <v>2</v>
      </c>
      <c r="U1029">
        <v>3</v>
      </c>
      <c r="V1029">
        <v>2</v>
      </c>
      <c r="W1029">
        <v>2</v>
      </c>
      <c r="X1029">
        <v>3</v>
      </c>
      <c r="Y1029">
        <v>5</v>
      </c>
    </row>
    <row r="1030" spans="1:25" hidden="1" x14ac:dyDescent="0.3">
      <c r="A1030" s="1" t="s">
        <v>593</v>
      </c>
      <c r="B1030" s="1" t="s">
        <v>582</v>
      </c>
      <c r="C1030">
        <v>2</v>
      </c>
      <c r="D1030">
        <v>3</v>
      </c>
      <c r="E1030">
        <v>1</v>
      </c>
      <c r="F1030">
        <v>4</v>
      </c>
      <c r="G1030" s="1" t="s">
        <v>468</v>
      </c>
      <c r="H1030">
        <v>1</v>
      </c>
      <c r="I1030">
        <v>1</v>
      </c>
      <c r="J1030">
        <v>1</v>
      </c>
      <c r="K1030">
        <v>1</v>
      </c>
      <c r="L1030">
        <v>2</v>
      </c>
      <c r="M1030">
        <v>2</v>
      </c>
      <c r="N1030">
        <v>0</v>
      </c>
      <c r="O1030">
        <v>0</v>
      </c>
      <c r="P1030">
        <v>2</v>
      </c>
      <c r="Q1030">
        <v>2</v>
      </c>
      <c r="R1030">
        <v>1</v>
      </c>
      <c r="S1030">
        <v>0</v>
      </c>
      <c r="T1030">
        <v>1</v>
      </c>
      <c r="U1030">
        <v>5</v>
      </c>
      <c r="V1030">
        <v>4</v>
      </c>
      <c r="W1030">
        <v>4</v>
      </c>
      <c r="X1030">
        <v>5</v>
      </c>
      <c r="Y1030">
        <v>9</v>
      </c>
    </row>
    <row r="1031" spans="1:25" hidden="1" x14ac:dyDescent="0.3">
      <c r="A1031" s="1" t="s">
        <v>595</v>
      </c>
      <c r="B1031" s="1" t="s">
        <v>596</v>
      </c>
      <c r="C1031">
        <v>2</v>
      </c>
      <c r="D1031">
        <v>6</v>
      </c>
      <c r="E1031">
        <v>1</v>
      </c>
      <c r="F1031">
        <v>7</v>
      </c>
      <c r="G1031" s="1" t="s">
        <v>468</v>
      </c>
      <c r="H1031">
        <v>4</v>
      </c>
      <c r="I1031">
        <v>0</v>
      </c>
      <c r="J1031">
        <v>0</v>
      </c>
      <c r="K1031">
        <v>4</v>
      </c>
      <c r="L1031">
        <v>4</v>
      </c>
      <c r="M1031">
        <v>2</v>
      </c>
      <c r="N1031">
        <v>1</v>
      </c>
      <c r="O1031">
        <v>1</v>
      </c>
      <c r="P1031">
        <v>2</v>
      </c>
      <c r="Q1031">
        <v>3</v>
      </c>
      <c r="R1031">
        <v>0</v>
      </c>
      <c r="S1031">
        <v>2</v>
      </c>
      <c r="T1031">
        <v>2</v>
      </c>
      <c r="U1031">
        <v>6</v>
      </c>
      <c r="V1031">
        <v>2</v>
      </c>
      <c r="W1031">
        <v>2</v>
      </c>
      <c r="X1031">
        <v>6</v>
      </c>
      <c r="Y1031">
        <v>8</v>
      </c>
    </row>
    <row r="1032" spans="1:25" hidden="1" x14ac:dyDescent="0.3">
      <c r="A1032" s="1" t="s">
        <v>587</v>
      </c>
      <c r="B1032" s="1" t="s">
        <v>590</v>
      </c>
      <c r="C1032">
        <v>2</v>
      </c>
      <c r="D1032">
        <v>0</v>
      </c>
      <c r="E1032">
        <v>0</v>
      </c>
      <c r="F1032">
        <v>0</v>
      </c>
      <c r="G1032" s="1" t="s">
        <v>469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4</v>
      </c>
      <c r="T1032">
        <v>6</v>
      </c>
      <c r="U1032">
        <v>4</v>
      </c>
      <c r="V1032">
        <v>4</v>
      </c>
      <c r="W1032">
        <v>4</v>
      </c>
      <c r="X1032">
        <v>4</v>
      </c>
      <c r="Y1032">
        <v>8</v>
      </c>
    </row>
    <row r="1033" spans="1:25" hidden="1" x14ac:dyDescent="0.3">
      <c r="A1033" s="1" t="s">
        <v>597</v>
      </c>
      <c r="B1033" s="1" t="s">
        <v>588</v>
      </c>
      <c r="C1033">
        <v>2</v>
      </c>
      <c r="D1033">
        <v>4</v>
      </c>
      <c r="E1033">
        <v>1</v>
      </c>
      <c r="F1033">
        <v>5</v>
      </c>
      <c r="G1033" s="1" t="s">
        <v>468</v>
      </c>
      <c r="H1033">
        <v>2</v>
      </c>
      <c r="I1033">
        <v>1</v>
      </c>
      <c r="J1033">
        <v>1</v>
      </c>
      <c r="K1033">
        <v>2</v>
      </c>
      <c r="L1033">
        <v>3</v>
      </c>
      <c r="M1033">
        <v>2</v>
      </c>
      <c r="N1033">
        <v>0</v>
      </c>
      <c r="O1033">
        <v>0</v>
      </c>
      <c r="P1033">
        <v>2</v>
      </c>
      <c r="Q1033">
        <v>2</v>
      </c>
      <c r="R1033">
        <v>0</v>
      </c>
      <c r="S1033">
        <v>2</v>
      </c>
      <c r="T1033">
        <v>2</v>
      </c>
      <c r="U1033">
        <v>6</v>
      </c>
      <c r="V1033">
        <v>4</v>
      </c>
      <c r="W1033">
        <v>4</v>
      </c>
      <c r="X1033">
        <v>6</v>
      </c>
      <c r="Y1033">
        <v>10</v>
      </c>
    </row>
    <row r="1034" spans="1:25" hidden="1" x14ac:dyDescent="0.3">
      <c r="A1034" s="1" t="s">
        <v>590</v>
      </c>
      <c r="B1034" s="1" t="s">
        <v>593</v>
      </c>
      <c r="C1034">
        <v>3</v>
      </c>
      <c r="D1034">
        <v>0</v>
      </c>
      <c r="E1034">
        <v>0</v>
      </c>
      <c r="F1034">
        <v>0</v>
      </c>
      <c r="G1034" s="1" t="s">
        <v>469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3</v>
      </c>
      <c r="T1034">
        <v>3</v>
      </c>
      <c r="U1034">
        <v>8</v>
      </c>
      <c r="V1034">
        <v>1</v>
      </c>
      <c r="W1034">
        <v>1</v>
      </c>
      <c r="X1034">
        <v>8</v>
      </c>
      <c r="Y1034">
        <v>9</v>
      </c>
    </row>
    <row r="1035" spans="1:25" hidden="1" x14ac:dyDescent="0.3">
      <c r="A1035" s="1" t="s">
        <v>591</v>
      </c>
      <c r="B1035" s="1" t="s">
        <v>589</v>
      </c>
      <c r="C1035">
        <v>3</v>
      </c>
      <c r="D1035">
        <v>0</v>
      </c>
      <c r="E1035">
        <v>2</v>
      </c>
      <c r="F1035">
        <v>2</v>
      </c>
      <c r="G1035" s="1" t="s">
        <v>469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</v>
      </c>
      <c r="O1035">
        <v>2</v>
      </c>
      <c r="P1035">
        <v>0</v>
      </c>
      <c r="Q1035">
        <v>2</v>
      </c>
      <c r="R1035">
        <v>0</v>
      </c>
      <c r="S1035">
        <v>0</v>
      </c>
      <c r="T1035">
        <v>0</v>
      </c>
      <c r="U1035">
        <v>3</v>
      </c>
      <c r="V1035">
        <v>6</v>
      </c>
      <c r="W1035">
        <v>6</v>
      </c>
      <c r="X1035">
        <v>3</v>
      </c>
      <c r="Y1035">
        <v>9</v>
      </c>
    </row>
    <row r="1036" spans="1:25" hidden="1" x14ac:dyDescent="0.3">
      <c r="A1036" s="1" t="s">
        <v>596</v>
      </c>
      <c r="B1036" s="1" t="s">
        <v>588</v>
      </c>
      <c r="C1036">
        <v>3</v>
      </c>
      <c r="D1036">
        <v>1</v>
      </c>
      <c r="E1036">
        <v>1</v>
      </c>
      <c r="F1036">
        <v>2</v>
      </c>
      <c r="G1036" s="1" t="s">
        <v>468</v>
      </c>
      <c r="H1036">
        <v>0</v>
      </c>
      <c r="I1036">
        <v>1</v>
      </c>
      <c r="J1036">
        <v>1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1</v>
      </c>
      <c r="Q1036">
        <v>1</v>
      </c>
      <c r="R1036">
        <v>2</v>
      </c>
      <c r="S1036">
        <v>1</v>
      </c>
      <c r="T1036">
        <v>3</v>
      </c>
      <c r="U1036">
        <v>4</v>
      </c>
      <c r="V1036">
        <v>7</v>
      </c>
      <c r="W1036">
        <v>7</v>
      </c>
      <c r="X1036">
        <v>4</v>
      </c>
      <c r="Y1036">
        <v>11</v>
      </c>
    </row>
    <row r="1037" spans="1:25" hidden="1" x14ac:dyDescent="0.3">
      <c r="A1037" s="1" t="s">
        <v>584</v>
      </c>
      <c r="B1037" s="1" t="s">
        <v>583</v>
      </c>
      <c r="C1037">
        <v>3</v>
      </c>
      <c r="D1037">
        <v>1</v>
      </c>
      <c r="E1037">
        <v>3</v>
      </c>
      <c r="F1037">
        <v>4</v>
      </c>
      <c r="G1037" s="1" t="s">
        <v>468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3</v>
      </c>
      <c r="O1037">
        <v>3</v>
      </c>
      <c r="P1037">
        <v>0</v>
      </c>
      <c r="Q1037">
        <v>3</v>
      </c>
      <c r="R1037">
        <v>1</v>
      </c>
      <c r="S1037">
        <v>1</v>
      </c>
      <c r="T1037">
        <v>2</v>
      </c>
      <c r="U1037">
        <v>2</v>
      </c>
      <c r="V1037">
        <v>3</v>
      </c>
      <c r="W1037">
        <v>3</v>
      </c>
      <c r="X1037">
        <v>2</v>
      </c>
      <c r="Y1037">
        <v>5</v>
      </c>
    </row>
    <row r="1038" spans="1:25" hidden="1" x14ac:dyDescent="0.3">
      <c r="A1038" s="1" t="s">
        <v>582</v>
      </c>
      <c r="B1038" s="1" t="s">
        <v>592</v>
      </c>
      <c r="C1038">
        <v>3</v>
      </c>
      <c r="D1038">
        <v>0</v>
      </c>
      <c r="E1038">
        <v>2</v>
      </c>
      <c r="F1038">
        <v>2</v>
      </c>
      <c r="G1038" s="1" t="s">
        <v>469</v>
      </c>
      <c r="H1038">
        <v>0</v>
      </c>
      <c r="I1038">
        <v>1</v>
      </c>
      <c r="J1038">
        <v>1</v>
      </c>
      <c r="K1038">
        <v>0</v>
      </c>
      <c r="L1038">
        <v>1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2</v>
      </c>
      <c r="T1038">
        <v>3</v>
      </c>
      <c r="U1038">
        <v>3</v>
      </c>
      <c r="V1038">
        <v>2</v>
      </c>
      <c r="W1038">
        <v>2</v>
      </c>
      <c r="X1038">
        <v>3</v>
      </c>
      <c r="Y1038">
        <v>5</v>
      </c>
    </row>
    <row r="1039" spans="1:25" hidden="1" x14ac:dyDescent="0.3">
      <c r="A1039" s="1" t="s">
        <v>598</v>
      </c>
      <c r="B1039" s="1" t="s">
        <v>599</v>
      </c>
      <c r="C1039">
        <v>1</v>
      </c>
      <c r="D1039">
        <v>0</v>
      </c>
      <c r="E1039">
        <v>2</v>
      </c>
      <c r="F1039">
        <v>2</v>
      </c>
      <c r="G1039" s="1" t="s">
        <v>469</v>
      </c>
      <c r="H1039">
        <v>0</v>
      </c>
      <c r="I1039">
        <v>2</v>
      </c>
      <c r="J1039">
        <v>2</v>
      </c>
      <c r="K1039">
        <v>0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4</v>
      </c>
      <c r="T1039">
        <v>5</v>
      </c>
      <c r="U1039">
        <v>6</v>
      </c>
      <c r="V1039">
        <v>9</v>
      </c>
      <c r="W1039">
        <v>9</v>
      </c>
      <c r="X1039">
        <v>6</v>
      </c>
      <c r="Y1039">
        <v>15</v>
      </c>
    </row>
    <row r="1040" spans="1:25" hidden="1" x14ac:dyDescent="0.3">
      <c r="A1040" s="1" t="s">
        <v>600</v>
      </c>
      <c r="B1040" s="1" t="s">
        <v>601</v>
      </c>
      <c r="C1040">
        <v>1</v>
      </c>
      <c r="D1040">
        <v>0</v>
      </c>
      <c r="E1040">
        <v>1</v>
      </c>
      <c r="F1040">
        <v>1</v>
      </c>
      <c r="G1040" s="1" t="s">
        <v>469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0</v>
      </c>
      <c r="Q1040">
        <v>1</v>
      </c>
      <c r="R1040">
        <v>1</v>
      </c>
      <c r="S1040">
        <v>0</v>
      </c>
      <c r="T1040">
        <v>1</v>
      </c>
      <c r="U1040">
        <v>5</v>
      </c>
      <c r="V1040">
        <v>3</v>
      </c>
      <c r="W1040">
        <v>3</v>
      </c>
      <c r="X1040">
        <v>5</v>
      </c>
      <c r="Y1040">
        <v>8</v>
      </c>
    </row>
    <row r="1041" spans="1:25" hidden="1" x14ac:dyDescent="0.3">
      <c r="A1041" s="1" t="s">
        <v>602</v>
      </c>
      <c r="B1041" s="1" t="s">
        <v>603</v>
      </c>
      <c r="C1041">
        <v>1</v>
      </c>
      <c r="D1041">
        <v>3</v>
      </c>
      <c r="E1041">
        <v>1</v>
      </c>
      <c r="F1041">
        <v>4</v>
      </c>
      <c r="G1041" s="1" t="s">
        <v>468</v>
      </c>
      <c r="H1041">
        <v>1</v>
      </c>
      <c r="I1041">
        <v>1</v>
      </c>
      <c r="J1041">
        <v>1</v>
      </c>
      <c r="K1041">
        <v>1</v>
      </c>
      <c r="L1041">
        <v>2</v>
      </c>
      <c r="M1041">
        <v>2</v>
      </c>
      <c r="N1041">
        <v>0</v>
      </c>
      <c r="O1041">
        <v>0</v>
      </c>
      <c r="P1041">
        <v>2</v>
      </c>
      <c r="Q1041">
        <v>2</v>
      </c>
      <c r="R1041">
        <v>2</v>
      </c>
      <c r="S1041">
        <v>6</v>
      </c>
      <c r="T1041">
        <v>8</v>
      </c>
      <c r="U1041">
        <v>6</v>
      </c>
      <c r="V1041">
        <v>4</v>
      </c>
      <c r="W1041">
        <v>4</v>
      </c>
      <c r="X1041">
        <v>6</v>
      </c>
      <c r="Y1041">
        <v>10</v>
      </c>
    </row>
    <row r="1042" spans="1:25" hidden="1" x14ac:dyDescent="0.3">
      <c r="A1042" s="1" t="s">
        <v>604</v>
      </c>
      <c r="B1042" s="1" t="s">
        <v>605</v>
      </c>
      <c r="C1042">
        <v>1</v>
      </c>
      <c r="D1042">
        <v>1</v>
      </c>
      <c r="E1042">
        <v>2</v>
      </c>
      <c r="F1042">
        <v>3</v>
      </c>
      <c r="G1042" s="1" t="s">
        <v>468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2</v>
      </c>
      <c r="O1042">
        <v>2</v>
      </c>
      <c r="P1042">
        <v>0</v>
      </c>
      <c r="Q1042">
        <v>2</v>
      </c>
      <c r="R1042">
        <v>3</v>
      </c>
      <c r="S1042">
        <v>4</v>
      </c>
      <c r="T1042">
        <v>7</v>
      </c>
      <c r="U1042">
        <v>5</v>
      </c>
      <c r="V1042">
        <v>3</v>
      </c>
      <c r="W1042">
        <v>3</v>
      </c>
      <c r="X1042">
        <v>5</v>
      </c>
      <c r="Y1042">
        <v>8</v>
      </c>
    </row>
    <row r="1043" spans="1:25" hidden="1" x14ac:dyDescent="0.3">
      <c r="A1043" s="1" t="s">
        <v>606</v>
      </c>
      <c r="B1043" s="1" t="s">
        <v>607</v>
      </c>
      <c r="C1043">
        <v>1</v>
      </c>
      <c r="D1043">
        <v>1</v>
      </c>
      <c r="E1043">
        <v>0</v>
      </c>
      <c r="F1043">
        <v>1</v>
      </c>
      <c r="G1043" s="1" t="s">
        <v>469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1</v>
      </c>
      <c r="S1043">
        <v>5</v>
      </c>
      <c r="T1043">
        <v>6</v>
      </c>
      <c r="U1043">
        <v>8</v>
      </c>
      <c r="V1043">
        <v>4</v>
      </c>
      <c r="W1043">
        <v>4</v>
      </c>
      <c r="X1043">
        <v>8</v>
      </c>
      <c r="Y1043">
        <v>12</v>
      </c>
    </row>
    <row r="1044" spans="1:25" hidden="1" x14ac:dyDescent="0.3">
      <c r="A1044" s="1" t="s">
        <v>608</v>
      </c>
      <c r="B1044" s="1" t="s">
        <v>609</v>
      </c>
      <c r="C1044">
        <v>1</v>
      </c>
      <c r="D1044">
        <v>1</v>
      </c>
      <c r="E1044">
        <v>1</v>
      </c>
      <c r="F1044">
        <v>2</v>
      </c>
      <c r="G1044" s="1" t="s">
        <v>468</v>
      </c>
      <c r="H1044">
        <v>1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1</v>
      </c>
      <c r="S1044">
        <v>2</v>
      </c>
      <c r="T1044">
        <v>3</v>
      </c>
      <c r="U1044">
        <v>1</v>
      </c>
      <c r="V1044">
        <v>5</v>
      </c>
      <c r="W1044">
        <v>5</v>
      </c>
      <c r="X1044">
        <v>1</v>
      </c>
      <c r="Y1044">
        <v>6</v>
      </c>
    </row>
    <row r="1045" spans="1:25" hidden="1" x14ac:dyDescent="0.3">
      <c r="A1045" s="1" t="s">
        <v>610</v>
      </c>
      <c r="B1045" s="1" t="s">
        <v>611</v>
      </c>
      <c r="C1045">
        <v>1</v>
      </c>
      <c r="D1045">
        <v>2</v>
      </c>
      <c r="E1045">
        <v>0</v>
      </c>
      <c r="F1045">
        <v>2</v>
      </c>
      <c r="G1045" s="1" t="s">
        <v>469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1</v>
      </c>
      <c r="S1045">
        <v>3</v>
      </c>
      <c r="T1045">
        <v>4</v>
      </c>
      <c r="U1045">
        <v>6</v>
      </c>
      <c r="V1045">
        <v>4</v>
      </c>
      <c r="W1045">
        <v>4</v>
      </c>
      <c r="X1045">
        <v>6</v>
      </c>
      <c r="Y1045">
        <v>10</v>
      </c>
    </row>
    <row r="1046" spans="1:25" hidden="1" x14ac:dyDescent="0.3">
      <c r="A1046" s="1" t="s">
        <v>612</v>
      </c>
      <c r="B1046" s="1" t="s">
        <v>613</v>
      </c>
      <c r="C1046">
        <v>1</v>
      </c>
      <c r="D1046">
        <v>0</v>
      </c>
      <c r="E1046">
        <v>1</v>
      </c>
      <c r="F1046">
        <v>1</v>
      </c>
      <c r="G1046" s="1" t="s">
        <v>469</v>
      </c>
      <c r="H1046">
        <v>0</v>
      </c>
      <c r="I1046">
        <v>1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</v>
      </c>
      <c r="T1046">
        <v>4</v>
      </c>
      <c r="U1046">
        <v>11</v>
      </c>
      <c r="V1046">
        <v>0</v>
      </c>
      <c r="W1046">
        <v>0</v>
      </c>
      <c r="X1046">
        <v>11</v>
      </c>
      <c r="Y1046">
        <v>11</v>
      </c>
    </row>
    <row r="1047" spans="1:25" hidden="1" x14ac:dyDescent="0.3">
      <c r="A1047" s="1" t="s">
        <v>609</v>
      </c>
      <c r="B1047" s="1" t="s">
        <v>601</v>
      </c>
      <c r="C1047">
        <v>2</v>
      </c>
      <c r="D1047">
        <v>1</v>
      </c>
      <c r="E1047">
        <v>5</v>
      </c>
      <c r="F1047">
        <v>6</v>
      </c>
      <c r="G1047" s="1" t="s">
        <v>468</v>
      </c>
      <c r="H1047">
        <v>0</v>
      </c>
      <c r="I1047">
        <v>3</v>
      </c>
      <c r="J1047">
        <v>3</v>
      </c>
      <c r="K1047">
        <v>0</v>
      </c>
      <c r="L1047">
        <v>3</v>
      </c>
      <c r="M1047">
        <v>1</v>
      </c>
      <c r="N1047">
        <v>2</v>
      </c>
      <c r="O1047">
        <v>2</v>
      </c>
      <c r="P1047">
        <v>1</v>
      </c>
      <c r="Q1047">
        <v>3</v>
      </c>
      <c r="R1047">
        <v>3</v>
      </c>
      <c r="S1047">
        <v>2</v>
      </c>
      <c r="T1047">
        <v>5</v>
      </c>
      <c r="U1047">
        <v>2</v>
      </c>
      <c r="V1047">
        <v>10</v>
      </c>
      <c r="W1047">
        <v>10</v>
      </c>
      <c r="X1047">
        <v>2</v>
      </c>
      <c r="Y1047">
        <v>12</v>
      </c>
    </row>
    <row r="1048" spans="1:25" hidden="1" x14ac:dyDescent="0.3">
      <c r="A1048" s="1" t="s">
        <v>603</v>
      </c>
      <c r="B1048" s="1" t="s">
        <v>600</v>
      </c>
      <c r="C1048">
        <v>2</v>
      </c>
      <c r="D1048">
        <v>1</v>
      </c>
      <c r="E1048">
        <v>0</v>
      </c>
      <c r="F1048">
        <v>1</v>
      </c>
      <c r="G1048" s="1" t="s">
        <v>469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3</v>
      </c>
      <c r="T1048">
        <v>3</v>
      </c>
      <c r="U1048">
        <v>4</v>
      </c>
      <c r="V1048">
        <v>2</v>
      </c>
      <c r="W1048">
        <v>2</v>
      </c>
      <c r="X1048">
        <v>4</v>
      </c>
      <c r="Y1048">
        <v>6</v>
      </c>
    </row>
    <row r="1049" spans="1:25" hidden="1" x14ac:dyDescent="0.3">
      <c r="A1049" s="1" t="s">
        <v>605</v>
      </c>
      <c r="B1049" s="1" t="s">
        <v>602</v>
      </c>
      <c r="C1049">
        <v>2</v>
      </c>
      <c r="D1049">
        <v>1</v>
      </c>
      <c r="E1049">
        <v>2</v>
      </c>
      <c r="F1049">
        <v>3</v>
      </c>
      <c r="G1049" s="1" t="s">
        <v>468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2</v>
      </c>
      <c r="O1049">
        <v>2</v>
      </c>
      <c r="P1049">
        <v>1</v>
      </c>
      <c r="Q1049">
        <v>3</v>
      </c>
      <c r="R1049">
        <v>2</v>
      </c>
      <c r="S1049">
        <v>2</v>
      </c>
      <c r="T1049">
        <v>4</v>
      </c>
      <c r="U1049">
        <v>1</v>
      </c>
      <c r="V1049">
        <v>4</v>
      </c>
      <c r="W1049">
        <v>4</v>
      </c>
      <c r="X1049">
        <v>1</v>
      </c>
      <c r="Y1049">
        <v>5</v>
      </c>
    </row>
    <row r="1050" spans="1:25" hidden="1" x14ac:dyDescent="0.3">
      <c r="A1050" s="1" t="s">
        <v>607</v>
      </c>
      <c r="B1050" s="1" t="s">
        <v>604</v>
      </c>
      <c r="C1050">
        <v>2</v>
      </c>
      <c r="D1050">
        <v>1</v>
      </c>
      <c r="E1050">
        <v>2</v>
      </c>
      <c r="F1050">
        <v>3</v>
      </c>
      <c r="G1050" s="1" t="s">
        <v>468</v>
      </c>
      <c r="H1050">
        <v>0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2</v>
      </c>
      <c r="R1050">
        <v>6</v>
      </c>
      <c r="S1050">
        <v>5</v>
      </c>
      <c r="T1050">
        <v>11</v>
      </c>
      <c r="U1050">
        <v>2</v>
      </c>
      <c r="V1050">
        <v>1</v>
      </c>
      <c r="W1050">
        <v>1</v>
      </c>
      <c r="X1050">
        <v>2</v>
      </c>
      <c r="Y1050">
        <v>3</v>
      </c>
    </row>
    <row r="1051" spans="1:25" hidden="1" x14ac:dyDescent="0.3">
      <c r="A1051" s="1" t="s">
        <v>613</v>
      </c>
      <c r="B1051" s="1" t="s">
        <v>608</v>
      </c>
      <c r="C1051">
        <v>2</v>
      </c>
      <c r="D1051">
        <v>1</v>
      </c>
      <c r="E1051">
        <v>0</v>
      </c>
      <c r="F1051">
        <v>1</v>
      </c>
      <c r="G1051" s="1" t="s">
        <v>469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3</v>
      </c>
      <c r="T1051">
        <v>4</v>
      </c>
      <c r="U1051">
        <v>3</v>
      </c>
      <c r="V1051">
        <v>5</v>
      </c>
      <c r="W1051">
        <v>5</v>
      </c>
      <c r="X1051">
        <v>3</v>
      </c>
      <c r="Y1051">
        <v>8</v>
      </c>
    </row>
    <row r="1052" spans="1:25" hidden="1" x14ac:dyDescent="0.3">
      <c r="A1052" s="1" t="s">
        <v>611</v>
      </c>
      <c r="B1052" s="1" t="s">
        <v>606</v>
      </c>
      <c r="C1052">
        <v>2</v>
      </c>
      <c r="D1052">
        <v>3</v>
      </c>
      <c r="E1052">
        <v>0</v>
      </c>
      <c r="F1052">
        <v>3</v>
      </c>
      <c r="G1052" s="1" t="s">
        <v>469</v>
      </c>
      <c r="H1052">
        <v>3</v>
      </c>
      <c r="I1052">
        <v>0</v>
      </c>
      <c r="J1052">
        <v>0</v>
      </c>
      <c r="K1052">
        <v>3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1</v>
      </c>
      <c r="T1052">
        <v>4</v>
      </c>
      <c r="U1052">
        <v>2</v>
      </c>
      <c r="V1052">
        <v>6</v>
      </c>
      <c r="W1052">
        <v>6</v>
      </c>
      <c r="X1052">
        <v>2</v>
      </c>
      <c r="Y1052">
        <v>8</v>
      </c>
    </row>
    <row r="1053" spans="1:25" hidden="1" x14ac:dyDescent="0.3">
      <c r="A1053" s="1" t="s">
        <v>598</v>
      </c>
      <c r="B1053" s="1" t="s">
        <v>610</v>
      </c>
      <c r="C1053">
        <v>2</v>
      </c>
      <c r="D1053">
        <v>2</v>
      </c>
      <c r="E1053">
        <v>0</v>
      </c>
      <c r="F1053">
        <v>2</v>
      </c>
      <c r="G1053" s="1" t="s">
        <v>469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N1053">
        <v>0</v>
      </c>
      <c r="O1053">
        <v>0</v>
      </c>
      <c r="P1053">
        <v>2</v>
      </c>
      <c r="Q1053">
        <v>2</v>
      </c>
      <c r="R1053">
        <v>1</v>
      </c>
      <c r="S1053">
        <v>1</v>
      </c>
      <c r="T1053">
        <v>2</v>
      </c>
      <c r="U1053">
        <v>10</v>
      </c>
      <c r="V1053">
        <v>5</v>
      </c>
      <c r="W1053">
        <v>5</v>
      </c>
      <c r="X1053">
        <v>10</v>
      </c>
      <c r="Y1053">
        <v>15</v>
      </c>
    </row>
    <row r="1054" spans="1:25" hidden="1" x14ac:dyDescent="0.3">
      <c r="A1054" s="1" t="s">
        <v>599</v>
      </c>
      <c r="B1054" s="1" t="s">
        <v>612</v>
      </c>
      <c r="C1054">
        <v>2</v>
      </c>
      <c r="D1054">
        <v>0</v>
      </c>
      <c r="E1054">
        <v>2</v>
      </c>
      <c r="F1054">
        <v>2</v>
      </c>
      <c r="G1054" s="1" t="s">
        <v>469</v>
      </c>
      <c r="H1054">
        <v>0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1</v>
      </c>
      <c r="O1054">
        <v>1</v>
      </c>
      <c r="P1054">
        <v>0</v>
      </c>
      <c r="Q1054">
        <v>1</v>
      </c>
      <c r="R1054">
        <v>1</v>
      </c>
      <c r="S1054">
        <v>4</v>
      </c>
      <c r="T1054">
        <v>5</v>
      </c>
      <c r="U1054">
        <v>4</v>
      </c>
      <c r="V1054">
        <v>3</v>
      </c>
      <c r="W1054">
        <v>3</v>
      </c>
      <c r="X1054">
        <v>4</v>
      </c>
      <c r="Y1054">
        <v>7</v>
      </c>
    </row>
    <row r="1055" spans="1:25" hidden="1" x14ac:dyDescent="0.3">
      <c r="A1055" s="1" t="s">
        <v>612</v>
      </c>
      <c r="B1055" s="1" t="s">
        <v>598</v>
      </c>
      <c r="C1055">
        <v>3</v>
      </c>
      <c r="D1055">
        <v>2</v>
      </c>
      <c r="E1055">
        <v>2</v>
      </c>
      <c r="F1055">
        <v>4</v>
      </c>
      <c r="G1055" s="1" t="s">
        <v>468</v>
      </c>
      <c r="H1055">
        <v>2</v>
      </c>
      <c r="I1055">
        <v>0</v>
      </c>
      <c r="J1055">
        <v>0</v>
      </c>
      <c r="K1055">
        <v>2</v>
      </c>
      <c r="L1055">
        <v>2</v>
      </c>
      <c r="M1055">
        <v>0</v>
      </c>
      <c r="N1055">
        <v>2</v>
      </c>
      <c r="O1055">
        <v>2</v>
      </c>
      <c r="P1055">
        <v>0</v>
      </c>
      <c r="Q1055">
        <v>2</v>
      </c>
      <c r="R1055">
        <v>5</v>
      </c>
      <c r="S1055">
        <v>2</v>
      </c>
      <c r="T1055">
        <v>7</v>
      </c>
      <c r="U1055">
        <v>4</v>
      </c>
      <c r="V1055">
        <v>13</v>
      </c>
      <c r="W1055">
        <v>13</v>
      </c>
      <c r="X1055">
        <v>4</v>
      </c>
      <c r="Y1055">
        <v>17</v>
      </c>
    </row>
    <row r="1056" spans="1:25" hidden="1" x14ac:dyDescent="0.3">
      <c r="A1056" s="1" t="s">
        <v>610</v>
      </c>
      <c r="B1056" s="1" t="s">
        <v>599</v>
      </c>
      <c r="C1056">
        <v>3</v>
      </c>
      <c r="D1056">
        <v>6</v>
      </c>
      <c r="E1056">
        <v>0</v>
      </c>
      <c r="F1056">
        <v>6</v>
      </c>
      <c r="G1056" s="1" t="s">
        <v>469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5</v>
      </c>
      <c r="N1056">
        <v>0</v>
      </c>
      <c r="O1056">
        <v>0</v>
      </c>
      <c r="P1056">
        <v>5</v>
      </c>
      <c r="Q1056">
        <v>5</v>
      </c>
      <c r="R1056">
        <v>1</v>
      </c>
      <c r="S1056">
        <v>1</v>
      </c>
      <c r="T1056">
        <v>2</v>
      </c>
      <c r="U1056">
        <v>5</v>
      </c>
      <c r="V1056">
        <v>5</v>
      </c>
      <c r="W1056">
        <v>5</v>
      </c>
      <c r="X1056">
        <v>5</v>
      </c>
      <c r="Y1056">
        <v>10</v>
      </c>
    </row>
    <row r="1057" spans="1:25" hidden="1" x14ac:dyDescent="0.3">
      <c r="A1057" s="1" t="s">
        <v>608</v>
      </c>
      <c r="B1057" s="1" t="s">
        <v>611</v>
      </c>
      <c r="C1057">
        <v>3</v>
      </c>
      <c r="D1057">
        <v>3</v>
      </c>
      <c r="E1057">
        <v>2</v>
      </c>
      <c r="F1057">
        <v>5</v>
      </c>
      <c r="G1057" s="1" t="s">
        <v>468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2</v>
      </c>
      <c r="N1057">
        <v>2</v>
      </c>
      <c r="O1057">
        <v>2</v>
      </c>
      <c r="P1057">
        <v>2</v>
      </c>
      <c r="Q1057">
        <v>4</v>
      </c>
      <c r="R1057">
        <v>2</v>
      </c>
      <c r="S1057">
        <v>2</v>
      </c>
      <c r="T1057">
        <v>4</v>
      </c>
      <c r="U1057">
        <v>5</v>
      </c>
      <c r="V1057">
        <v>3</v>
      </c>
      <c r="W1057">
        <v>3</v>
      </c>
      <c r="X1057">
        <v>5</v>
      </c>
      <c r="Y1057">
        <v>8</v>
      </c>
    </row>
    <row r="1058" spans="1:25" hidden="1" x14ac:dyDescent="0.3">
      <c r="A1058" s="1" t="s">
        <v>606</v>
      </c>
      <c r="B1058" s="1" t="s">
        <v>613</v>
      </c>
      <c r="C1058">
        <v>3</v>
      </c>
      <c r="D1058">
        <v>4</v>
      </c>
      <c r="E1058">
        <v>1</v>
      </c>
      <c r="F1058">
        <v>5</v>
      </c>
      <c r="G1058" s="1" t="s">
        <v>468</v>
      </c>
      <c r="H1058">
        <v>2</v>
      </c>
      <c r="I1058">
        <v>1</v>
      </c>
      <c r="J1058">
        <v>1</v>
      </c>
      <c r="K1058">
        <v>2</v>
      </c>
      <c r="L1058">
        <v>3</v>
      </c>
      <c r="M1058">
        <v>2</v>
      </c>
      <c r="N1058">
        <v>0</v>
      </c>
      <c r="O1058">
        <v>0</v>
      </c>
      <c r="P1058">
        <v>2</v>
      </c>
      <c r="Q1058">
        <v>2</v>
      </c>
      <c r="R1058">
        <v>0</v>
      </c>
      <c r="S1058">
        <v>2</v>
      </c>
      <c r="T1058">
        <v>2</v>
      </c>
      <c r="U1058">
        <v>6</v>
      </c>
      <c r="V1058">
        <v>4</v>
      </c>
      <c r="W1058">
        <v>4</v>
      </c>
      <c r="X1058">
        <v>6</v>
      </c>
      <c r="Y1058">
        <v>10</v>
      </c>
    </row>
    <row r="1059" spans="1:25" hidden="1" x14ac:dyDescent="0.3">
      <c r="A1059" s="1" t="s">
        <v>604</v>
      </c>
      <c r="B1059" s="1" t="s">
        <v>609</v>
      </c>
      <c r="C1059">
        <v>3</v>
      </c>
      <c r="D1059">
        <v>0</v>
      </c>
      <c r="E1059">
        <v>1</v>
      </c>
      <c r="F1059">
        <v>1</v>
      </c>
      <c r="G1059" s="1" t="s">
        <v>469</v>
      </c>
      <c r="H1059">
        <v>0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2</v>
      </c>
      <c r="T1059">
        <v>4</v>
      </c>
      <c r="U1059">
        <v>11</v>
      </c>
      <c r="V1059">
        <v>3</v>
      </c>
      <c r="W1059">
        <v>3</v>
      </c>
      <c r="X1059">
        <v>11</v>
      </c>
      <c r="Y1059">
        <v>14</v>
      </c>
    </row>
    <row r="1060" spans="1:25" hidden="1" x14ac:dyDescent="0.3">
      <c r="A1060" s="1" t="s">
        <v>602</v>
      </c>
      <c r="B1060" s="1" t="s">
        <v>607</v>
      </c>
      <c r="C1060">
        <v>3</v>
      </c>
      <c r="D1060">
        <v>3</v>
      </c>
      <c r="E1060">
        <v>2</v>
      </c>
      <c r="F1060">
        <v>5</v>
      </c>
      <c r="G1060" s="1" t="s">
        <v>468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2</v>
      </c>
      <c r="N1060">
        <v>2</v>
      </c>
      <c r="O1060">
        <v>2</v>
      </c>
      <c r="P1060">
        <v>2</v>
      </c>
      <c r="Q1060">
        <v>4</v>
      </c>
      <c r="R1060">
        <v>1</v>
      </c>
      <c r="S1060">
        <v>2</v>
      </c>
      <c r="T1060">
        <v>3</v>
      </c>
      <c r="U1060">
        <v>10</v>
      </c>
      <c r="V1060">
        <v>0</v>
      </c>
      <c r="W1060">
        <v>0</v>
      </c>
      <c r="X1060">
        <v>10</v>
      </c>
      <c r="Y1060">
        <v>10</v>
      </c>
    </row>
    <row r="1061" spans="1:25" hidden="1" x14ac:dyDescent="0.3">
      <c r="A1061" s="1" t="s">
        <v>600</v>
      </c>
      <c r="B1061" s="1" t="s">
        <v>605</v>
      </c>
      <c r="C1061">
        <v>3</v>
      </c>
      <c r="D1061">
        <v>2</v>
      </c>
      <c r="E1061">
        <v>1</v>
      </c>
      <c r="F1061">
        <v>3</v>
      </c>
      <c r="G1061" s="1" t="s">
        <v>468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2</v>
      </c>
      <c r="R1061">
        <v>0</v>
      </c>
      <c r="S1061">
        <v>3</v>
      </c>
      <c r="T1061">
        <v>3</v>
      </c>
      <c r="U1061">
        <v>5</v>
      </c>
      <c r="V1061">
        <v>1</v>
      </c>
      <c r="W1061">
        <v>1</v>
      </c>
      <c r="X1061">
        <v>5</v>
      </c>
      <c r="Y1061">
        <v>6</v>
      </c>
    </row>
    <row r="1062" spans="1:25" hidden="1" x14ac:dyDescent="0.3">
      <c r="A1062" s="1" t="s">
        <v>601</v>
      </c>
      <c r="B1062" s="1" t="s">
        <v>603</v>
      </c>
      <c r="C1062">
        <v>3</v>
      </c>
      <c r="D1062">
        <v>1</v>
      </c>
      <c r="E1062">
        <v>0</v>
      </c>
      <c r="F1062">
        <v>1</v>
      </c>
      <c r="G1062" s="1" t="s">
        <v>469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2</v>
      </c>
      <c r="T1062">
        <v>4</v>
      </c>
      <c r="U1062">
        <v>3</v>
      </c>
      <c r="V1062">
        <v>6</v>
      </c>
      <c r="W1062">
        <v>6</v>
      </c>
      <c r="X1062">
        <v>3</v>
      </c>
      <c r="Y1062">
        <v>9</v>
      </c>
    </row>
    <row r="1063" spans="1:25" hidden="1" x14ac:dyDescent="0.3">
      <c r="A1063" s="1" t="s">
        <v>598</v>
      </c>
      <c r="B1063" s="1" t="s">
        <v>608</v>
      </c>
      <c r="C1063">
        <v>4</v>
      </c>
      <c r="D1063">
        <v>3</v>
      </c>
      <c r="E1063">
        <v>0</v>
      </c>
      <c r="F1063">
        <v>3</v>
      </c>
      <c r="G1063" s="1" t="s">
        <v>469</v>
      </c>
      <c r="H1063">
        <v>2</v>
      </c>
      <c r="I1063">
        <v>0</v>
      </c>
      <c r="J1063">
        <v>0</v>
      </c>
      <c r="K1063">
        <v>2</v>
      </c>
      <c r="L1063">
        <v>2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4</v>
      </c>
      <c r="T1063">
        <v>4</v>
      </c>
      <c r="U1063">
        <v>6</v>
      </c>
      <c r="V1063">
        <v>10</v>
      </c>
      <c r="W1063">
        <v>10</v>
      </c>
      <c r="X1063">
        <v>6</v>
      </c>
      <c r="Y1063">
        <v>16</v>
      </c>
    </row>
    <row r="1064" spans="1:25" hidden="1" x14ac:dyDescent="0.3">
      <c r="A1064" s="1" t="s">
        <v>599</v>
      </c>
      <c r="B1064" s="1" t="s">
        <v>600</v>
      </c>
      <c r="C1064">
        <v>4</v>
      </c>
      <c r="D1064">
        <v>1</v>
      </c>
      <c r="E1064">
        <v>0</v>
      </c>
      <c r="F1064">
        <v>1</v>
      </c>
      <c r="G1064" s="1" t="s">
        <v>469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3</v>
      </c>
      <c r="S1064">
        <v>5</v>
      </c>
      <c r="T1064">
        <v>8</v>
      </c>
      <c r="U1064">
        <v>7</v>
      </c>
      <c r="V1064">
        <v>3</v>
      </c>
      <c r="W1064">
        <v>3</v>
      </c>
      <c r="X1064">
        <v>7</v>
      </c>
      <c r="Y1064">
        <v>10</v>
      </c>
    </row>
    <row r="1065" spans="1:25" hidden="1" x14ac:dyDescent="0.3">
      <c r="A1065" s="1" t="s">
        <v>613</v>
      </c>
      <c r="B1065" s="1" t="s">
        <v>604</v>
      </c>
      <c r="C1065">
        <v>4</v>
      </c>
      <c r="D1065">
        <v>0</v>
      </c>
      <c r="E1065">
        <v>2</v>
      </c>
      <c r="F1065">
        <v>2</v>
      </c>
      <c r="G1065" s="1" t="s">
        <v>469</v>
      </c>
      <c r="H1065">
        <v>0</v>
      </c>
      <c r="I1065">
        <v>1</v>
      </c>
      <c r="J1065">
        <v>1</v>
      </c>
      <c r="K1065">
        <v>0</v>
      </c>
      <c r="L1065">
        <v>1</v>
      </c>
      <c r="M1065">
        <v>0</v>
      </c>
      <c r="N1065">
        <v>1</v>
      </c>
      <c r="O1065">
        <v>1</v>
      </c>
      <c r="P1065">
        <v>0</v>
      </c>
      <c r="Q1065">
        <v>1</v>
      </c>
      <c r="R1065">
        <v>3</v>
      </c>
      <c r="S1065">
        <v>1</v>
      </c>
      <c r="T1065">
        <v>4</v>
      </c>
      <c r="U1065">
        <v>12</v>
      </c>
      <c r="V1065">
        <v>5</v>
      </c>
      <c r="W1065">
        <v>5</v>
      </c>
      <c r="X1065">
        <v>12</v>
      </c>
      <c r="Y1065">
        <v>17</v>
      </c>
    </row>
    <row r="1066" spans="1:25" hidden="1" x14ac:dyDescent="0.3">
      <c r="A1066" s="1" t="s">
        <v>611</v>
      </c>
      <c r="B1066" s="1" t="s">
        <v>602</v>
      </c>
      <c r="C1066">
        <v>4</v>
      </c>
      <c r="D1066">
        <v>0</v>
      </c>
      <c r="E1066">
        <v>0</v>
      </c>
      <c r="F1066">
        <v>0</v>
      </c>
      <c r="G1066" s="1" t="s">
        <v>469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1</v>
      </c>
      <c r="T1066">
        <v>3</v>
      </c>
      <c r="U1066">
        <v>2</v>
      </c>
      <c r="V1066">
        <v>2</v>
      </c>
      <c r="W1066">
        <v>2</v>
      </c>
      <c r="X1066">
        <v>2</v>
      </c>
      <c r="Y1066">
        <v>4</v>
      </c>
    </row>
    <row r="1067" spans="1:25" hidden="1" x14ac:dyDescent="0.3">
      <c r="A1067" s="1" t="s">
        <v>607</v>
      </c>
      <c r="B1067" s="1" t="s">
        <v>601</v>
      </c>
      <c r="C1067">
        <v>4</v>
      </c>
      <c r="D1067">
        <v>0</v>
      </c>
      <c r="E1067">
        <v>0</v>
      </c>
      <c r="F1067">
        <v>0</v>
      </c>
      <c r="G1067" s="1" t="s">
        <v>469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2</v>
      </c>
      <c r="U1067">
        <v>7</v>
      </c>
      <c r="V1067">
        <v>3</v>
      </c>
      <c r="W1067">
        <v>3</v>
      </c>
      <c r="X1067">
        <v>7</v>
      </c>
      <c r="Y1067">
        <v>10</v>
      </c>
    </row>
    <row r="1068" spans="1:25" hidden="1" x14ac:dyDescent="0.3">
      <c r="A1068" s="1" t="s">
        <v>605</v>
      </c>
      <c r="B1068" s="1" t="s">
        <v>603</v>
      </c>
      <c r="C1068">
        <v>4</v>
      </c>
      <c r="D1068">
        <v>0</v>
      </c>
      <c r="E1068">
        <v>1</v>
      </c>
      <c r="F1068">
        <v>1</v>
      </c>
      <c r="G1068" s="1" t="s">
        <v>469</v>
      </c>
      <c r="H1068">
        <v>0</v>
      </c>
      <c r="I1068">
        <v>1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</v>
      </c>
      <c r="S1068">
        <v>3</v>
      </c>
      <c r="T1068">
        <v>7</v>
      </c>
      <c r="U1068">
        <v>4</v>
      </c>
      <c r="V1068">
        <v>4</v>
      </c>
      <c r="W1068">
        <v>4</v>
      </c>
      <c r="X1068">
        <v>4</v>
      </c>
      <c r="Y1068">
        <v>8</v>
      </c>
    </row>
    <row r="1069" spans="1:25" hidden="1" x14ac:dyDescent="0.3">
      <c r="A1069" s="1" t="s">
        <v>612</v>
      </c>
      <c r="B1069" s="1" t="s">
        <v>610</v>
      </c>
      <c r="C1069">
        <v>4</v>
      </c>
      <c r="D1069">
        <v>1</v>
      </c>
      <c r="E1069">
        <v>1</v>
      </c>
      <c r="F1069">
        <v>2</v>
      </c>
      <c r="G1069" s="1" t="s">
        <v>468</v>
      </c>
      <c r="H1069">
        <v>0</v>
      </c>
      <c r="I1069">
        <v>1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2</v>
      </c>
      <c r="S1069">
        <v>0</v>
      </c>
      <c r="T1069">
        <v>2</v>
      </c>
      <c r="U1069">
        <v>0</v>
      </c>
      <c r="V1069">
        <v>5</v>
      </c>
      <c r="W1069">
        <v>5</v>
      </c>
      <c r="X1069">
        <v>0</v>
      </c>
      <c r="Y1069">
        <v>5</v>
      </c>
    </row>
    <row r="1070" spans="1:25" hidden="1" x14ac:dyDescent="0.3">
      <c r="A1070" s="1" t="s">
        <v>603</v>
      </c>
      <c r="B1070" s="1" t="s">
        <v>607</v>
      </c>
      <c r="C1070">
        <v>5</v>
      </c>
      <c r="D1070">
        <v>1</v>
      </c>
      <c r="E1070">
        <v>1</v>
      </c>
      <c r="F1070">
        <v>2</v>
      </c>
      <c r="G1070" s="1" t="s">
        <v>468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1</v>
      </c>
      <c r="R1070">
        <v>2</v>
      </c>
      <c r="S1070">
        <v>2</v>
      </c>
      <c r="T1070">
        <v>4</v>
      </c>
      <c r="U1070">
        <v>7</v>
      </c>
      <c r="V1070">
        <v>3</v>
      </c>
      <c r="W1070">
        <v>3</v>
      </c>
      <c r="X1070">
        <v>7</v>
      </c>
      <c r="Y1070">
        <v>10</v>
      </c>
    </row>
    <row r="1071" spans="1:25" hidden="1" x14ac:dyDescent="0.3">
      <c r="A1071" s="1" t="s">
        <v>600</v>
      </c>
      <c r="B1071" s="1" t="s">
        <v>609</v>
      </c>
      <c r="C1071">
        <v>5</v>
      </c>
      <c r="D1071">
        <v>1</v>
      </c>
      <c r="E1071">
        <v>0</v>
      </c>
      <c r="F1071">
        <v>1</v>
      </c>
      <c r="G1071" s="1" t="s">
        <v>469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2</v>
      </c>
      <c r="S1071">
        <v>3</v>
      </c>
      <c r="T1071">
        <v>5</v>
      </c>
      <c r="U1071">
        <v>3</v>
      </c>
      <c r="V1071">
        <v>4</v>
      </c>
      <c r="W1071">
        <v>4</v>
      </c>
      <c r="X1071">
        <v>3</v>
      </c>
      <c r="Y1071">
        <v>7</v>
      </c>
    </row>
    <row r="1072" spans="1:25" hidden="1" x14ac:dyDescent="0.3">
      <c r="A1072" s="1" t="s">
        <v>604</v>
      </c>
      <c r="B1072" s="1" t="s">
        <v>611</v>
      </c>
      <c r="C1072">
        <v>5</v>
      </c>
      <c r="D1072">
        <v>4</v>
      </c>
      <c r="E1072">
        <v>2</v>
      </c>
      <c r="F1072">
        <v>6</v>
      </c>
      <c r="G1072" s="1" t="s">
        <v>468</v>
      </c>
      <c r="H1072">
        <v>2</v>
      </c>
      <c r="I1072">
        <v>1</v>
      </c>
      <c r="J1072">
        <v>1</v>
      </c>
      <c r="K1072">
        <v>2</v>
      </c>
      <c r="L1072">
        <v>3</v>
      </c>
      <c r="M1072">
        <v>2</v>
      </c>
      <c r="N1072">
        <v>1</v>
      </c>
      <c r="O1072">
        <v>1</v>
      </c>
      <c r="P1072">
        <v>2</v>
      </c>
      <c r="Q1072">
        <v>3</v>
      </c>
      <c r="R1072">
        <v>1</v>
      </c>
      <c r="S1072">
        <v>2</v>
      </c>
      <c r="T1072">
        <v>3</v>
      </c>
      <c r="U1072">
        <v>8</v>
      </c>
      <c r="V1072">
        <v>1</v>
      </c>
      <c r="W1072">
        <v>1</v>
      </c>
      <c r="X1072">
        <v>8</v>
      </c>
      <c r="Y1072">
        <v>9</v>
      </c>
    </row>
    <row r="1073" spans="1:25" hidden="1" x14ac:dyDescent="0.3">
      <c r="A1073" s="1" t="s">
        <v>608</v>
      </c>
      <c r="B1073" s="1" t="s">
        <v>612</v>
      </c>
      <c r="C1073">
        <v>5</v>
      </c>
      <c r="D1073">
        <v>2</v>
      </c>
      <c r="E1073">
        <v>0</v>
      </c>
      <c r="F1073">
        <v>2</v>
      </c>
      <c r="G1073" s="1" t="s">
        <v>469</v>
      </c>
      <c r="H1073">
        <v>2</v>
      </c>
      <c r="I1073">
        <v>0</v>
      </c>
      <c r="J1073">
        <v>0</v>
      </c>
      <c r="K1073">
        <v>2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5</v>
      </c>
      <c r="T1073">
        <v>6</v>
      </c>
      <c r="U1073">
        <v>3</v>
      </c>
      <c r="V1073">
        <v>3</v>
      </c>
      <c r="W1073">
        <v>3</v>
      </c>
      <c r="X1073">
        <v>3</v>
      </c>
      <c r="Y1073">
        <v>6</v>
      </c>
    </row>
    <row r="1074" spans="1:25" hidden="1" x14ac:dyDescent="0.3">
      <c r="A1074" s="1" t="s">
        <v>614</v>
      </c>
      <c r="B1074" s="1" t="s">
        <v>615</v>
      </c>
      <c r="C1074">
        <v>1</v>
      </c>
      <c r="D1074">
        <v>1</v>
      </c>
      <c r="E1074">
        <v>1</v>
      </c>
      <c r="F1074">
        <v>2</v>
      </c>
      <c r="G1074" s="1" t="s">
        <v>468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2</v>
      </c>
      <c r="T1074">
        <v>2</v>
      </c>
      <c r="U1074">
        <v>6</v>
      </c>
      <c r="V1074">
        <v>3</v>
      </c>
      <c r="W1074">
        <v>3</v>
      </c>
      <c r="X1074">
        <v>6</v>
      </c>
      <c r="Y1074">
        <v>9</v>
      </c>
    </row>
    <row r="1075" spans="1:25" hidden="1" x14ac:dyDescent="0.3">
      <c r="A1075" s="1" t="s">
        <v>616</v>
      </c>
      <c r="B1075" s="1" t="s">
        <v>617</v>
      </c>
      <c r="C1075">
        <v>1</v>
      </c>
      <c r="D1075">
        <v>2</v>
      </c>
      <c r="E1075">
        <v>0</v>
      </c>
      <c r="F1075">
        <v>2</v>
      </c>
      <c r="G1075" s="1" t="s">
        <v>469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1</v>
      </c>
      <c r="S1075">
        <v>4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10</v>
      </c>
    </row>
    <row r="1076" spans="1:25" hidden="1" x14ac:dyDescent="0.3">
      <c r="A1076" s="1" t="s">
        <v>618</v>
      </c>
      <c r="B1076" s="1" t="s">
        <v>619</v>
      </c>
      <c r="C1076">
        <v>1</v>
      </c>
      <c r="D1076">
        <v>3</v>
      </c>
      <c r="E1076">
        <v>0</v>
      </c>
      <c r="F1076">
        <v>3</v>
      </c>
      <c r="G1076" s="1" t="s">
        <v>469</v>
      </c>
      <c r="H1076">
        <v>2</v>
      </c>
      <c r="I1076">
        <v>0</v>
      </c>
      <c r="J1076">
        <v>0</v>
      </c>
      <c r="K1076">
        <v>2</v>
      </c>
      <c r="L1076">
        <v>2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1</v>
      </c>
      <c r="S1076">
        <v>4</v>
      </c>
      <c r="T1076">
        <v>5</v>
      </c>
      <c r="U1076">
        <v>2</v>
      </c>
      <c r="V1076">
        <v>5</v>
      </c>
      <c r="W1076">
        <v>5</v>
      </c>
      <c r="X1076">
        <v>2</v>
      </c>
      <c r="Y1076">
        <v>7</v>
      </c>
    </row>
    <row r="1077" spans="1:25" hidden="1" x14ac:dyDescent="0.3">
      <c r="A1077" s="1" t="s">
        <v>620</v>
      </c>
      <c r="B1077" s="1" t="s">
        <v>621</v>
      </c>
      <c r="C1077">
        <v>1</v>
      </c>
      <c r="D1077">
        <v>2</v>
      </c>
      <c r="E1077">
        <v>1</v>
      </c>
      <c r="F1077">
        <v>3</v>
      </c>
      <c r="G1077" s="1" t="s">
        <v>468</v>
      </c>
      <c r="H1077">
        <v>1</v>
      </c>
      <c r="I1077">
        <v>1</v>
      </c>
      <c r="J1077">
        <v>1</v>
      </c>
      <c r="K1077">
        <v>1</v>
      </c>
      <c r="L1077">
        <v>2</v>
      </c>
      <c r="M1077">
        <v>1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4</v>
      </c>
      <c r="T1077">
        <v>4</v>
      </c>
      <c r="U1077">
        <v>4</v>
      </c>
      <c r="V1077">
        <v>0</v>
      </c>
      <c r="W1077">
        <v>0</v>
      </c>
      <c r="X1077">
        <v>4</v>
      </c>
      <c r="Y1077">
        <v>4</v>
      </c>
    </row>
    <row r="1078" spans="1:25" hidden="1" x14ac:dyDescent="0.3">
      <c r="A1078" s="1" t="s">
        <v>622</v>
      </c>
      <c r="B1078" s="1" t="s">
        <v>623</v>
      </c>
      <c r="C1078">
        <v>1</v>
      </c>
      <c r="D1078">
        <v>2</v>
      </c>
      <c r="E1078">
        <v>0</v>
      </c>
      <c r="F1078">
        <v>2</v>
      </c>
      <c r="G1078" s="1" t="s">
        <v>469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1</v>
      </c>
      <c r="Q1078">
        <v>1</v>
      </c>
      <c r="R1078">
        <v>2</v>
      </c>
      <c r="S1078">
        <v>1</v>
      </c>
      <c r="T1078">
        <v>3</v>
      </c>
      <c r="U1078">
        <v>11</v>
      </c>
      <c r="V1078">
        <v>3</v>
      </c>
      <c r="W1078">
        <v>3</v>
      </c>
      <c r="X1078">
        <v>11</v>
      </c>
      <c r="Y1078">
        <v>14</v>
      </c>
    </row>
    <row r="1079" spans="1:25" hidden="1" x14ac:dyDescent="0.3">
      <c r="A1079" s="1" t="s">
        <v>615</v>
      </c>
      <c r="B1079" s="1" t="s">
        <v>623</v>
      </c>
      <c r="C1079">
        <v>2</v>
      </c>
      <c r="D1079">
        <v>0</v>
      </c>
      <c r="E1079">
        <v>2</v>
      </c>
      <c r="F1079">
        <v>2</v>
      </c>
      <c r="G1079" s="1" t="s">
        <v>469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</v>
      </c>
      <c r="O1079">
        <v>2</v>
      </c>
      <c r="P1079">
        <v>0</v>
      </c>
      <c r="Q1079">
        <v>2</v>
      </c>
      <c r="R1079">
        <v>4</v>
      </c>
      <c r="S1079">
        <v>4</v>
      </c>
      <c r="T1079">
        <v>8</v>
      </c>
      <c r="U1079">
        <v>4</v>
      </c>
      <c r="V1079">
        <v>2</v>
      </c>
      <c r="W1079">
        <v>2</v>
      </c>
      <c r="X1079">
        <v>4</v>
      </c>
      <c r="Y1079">
        <v>6</v>
      </c>
    </row>
    <row r="1080" spans="1:25" hidden="1" x14ac:dyDescent="0.3">
      <c r="A1080" s="1" t="s">
        <v>621</v>
      </c>
      <c r="B1080" s="1" t="s">
        <v>622</v>
      </c>
      <c r="C1080">
        <v>2</v>
      </c>
      <c r="D1080">
        <v>0</v>
      </c>
      <c r="E1080">
        <v>3</v>
      </c>
      <c r="F1080">
        <v>3</v>
      </c>
      <c r="G1080" s="1" t="s">
        <v>469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</v>
      </c>
      <c r="O1080">
        <v>3</v>
      </c>
      <c r="P1080">
        <v>0</v>
      </c>
      <c r="Q1080">
        <v>3</v>
      </c>
      <c r="R1080">
        <v>2</v>
      </c>
      <c r="S1080">
        <v>2</v>
      </c>
      <c r="T1080">
        <v>4</v>
      </c>
      <c r="U1080">
        <v>3</v>
      </c>
      <c r="V1080">
        <v>5</v>
      </c>
      <c r="W1080">
        <v>5</v>
      </c>
      <c r="X1080">
        <v>3</v>
      </c>
      <c r="Y1080">
        <v>8</v>
      </c>
    </row>
    <row r="1081" spans="1:25" hidden="1" x14ac:dyDescent="0.3">
      <c r="A1081" s="1" t="s">
        <v>619</v>
      </c>
      <c r="B1081" s="1" t="s">
        <v>620</v>
      </c>
      <c r="C1081">
        <v>2</v>
      </c>
      <c r="D1081">
        <v>0</v>
      </c>
      <c r="E1081">
        <v>1</v>
      </c>
      <c r="F1081">
        <v>1</v>
      </c>
      <c r="G1081" s="1" t="s">
        <v>469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1</v>
      </c>
      <c r="R1081">
        <v>3</v>
      </c>
      <c r="S1081">
        <v>2</v>
      </c>
      <c r="T1081">
        <v>5</v>
      </c>
      <c r="U1081">
        <v>6</v>
      </c>
      <c r="V1081">
        <v>2</v>
      </c>
      <c r="W1081">
        <v>2</v>
      </c>
      <c r="X1081">
        <v>6</v>
      </c>
      <c r="Y1081">
        <v>8</v>
      </c>
    </row>
    <row r="1082" spans="1:25" hidden="1" x14ac:dyDescent="0.3">
      <c r="A1082" s="1" t="s">
        <v>617</v>
      </c>
      <c r="B1082" s="1" t="s">
        <v>618</v>
      </c>
      <c r="C1082">
        <v>2</v>
      </c>
      <c r="D1082">
        <v>0</v>
      </c>
      <c r="E1082">
        <v>3</v>
      </c>
      <c r="F1082">
        <v>3</v>
      </c>
      <c r="G1082" s="1" t="s">
        <v>469</v>
      </c>
      <c r="H1082">
        <v>0</v>
      </c>
      <c r="I1082">
        <v>2</v>
      </c>
      <c r="J1082">
        <v>2</v>
      </c>
      <c r="K1082">
        <v>0</v>
      </c>
      <c r="L1082">
        <v>2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4</v>
      </c>
      <c r="S1082">
        <v>2</v>
      </c>
      <c r="T1082">
        <v>6</v>
      </c>
      <c r="U1082">
        <v>2</v>
      </c>
      <c r="V1082">
        <v>2</v>
      </c>
      <c r="W1082">
        <v>2</v>
      </c>
      <c r="X1082">
        <v>2</v>
      </c>
      <c r="Y1082">
        <v>4</v>
      </c>
    </row>
    <row r="1083" spans="1:25" hidden="1" x14ac:dyDescent="0.3">
      <c r="A1083" s="1" t="s">
        <v>614</v>
      </c>
      <c r="B1083" s="1" t="s">
        <v>616</v>
      </c>
      <c r="C1083">
        <v>2</v>
      </c>
      <c r="D1083">
        <v>3</v>
      </c>
      <c r="E1083">
        <v>1</v>
      </c>
      <c r="F1083">
        <v>4</v>
      </c>
      <c r="G1083" s="1" t="s">
        <v>468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2</v>
      </c>
      <c r="N1083">
        <v>1</v>
      </c>
      <c r="O1083">
        <v>1</v>
      </c>
      <c r="P1083">
        <v>2</v>
      </c>
      <c r="Q1083">
        <v>3</v>
      </c>
      <c r="R1083">
        <v>6</v>
      </c>
      <c r="S1083">
        <v>5</v>
      </c>
      <c r="T1083">
        <v>11</v>
      </c>
      <c r="U1083">
        <v>4</v>
      </c>
      <c r="V1083">
        <v>7</v>
      </c>
      <c r="W1083">
        <v>7</v>
      </c>
      <c r="X1083">
        <v>4</v>
      </c>
      <c r="Y1083">
        <v>11</v>
      </c>
    </row>
    <row r="1084" spans="1:25" hidden="1" x14ac:dyDescent="0.3">
      <c r="A1084" s="1" t="s">
        <v>616</v>
      </c>
      <c r="B1084" s="1" t="s">
        <v>615</v>
      </c>
      <c r="C1084">
        <v>3</v>
      </c>
      <c r="D1084">
        <v>3</v>
      </c>
      <c r="E1084">
        <v>1</v>
      </c>
      <c r="F1084">
        <v>4</v>
      </c>
      <c r="G1084" s="1" t="s">
        <v>468</v>
      </c>
      <c r="H1084">
        <v>0</v>
      </c>
      <c r="I1084">
        <v>1</v>
      </c>
      <c r="J1084">
        <v>1</v>
      </c>
      <c r="K1084">
        <v>0</v>
      </c>
      <c r="L1084">
        <v>1</v>
      </c>
      <c r="M1084">
        <v>3</v>
      </c>
      <c r="N1084">
        <v>0</v>
      </c>
      <c r="O1084">
        <v>0</v>
      </c>
      <c r="P1084">
        <v>3</v>
      </c>
      <c r="Q1084">
        <v>3</v>
      </c>
      <c r="R1084">
        <v>1</v>
      </c>
      <c r="S1084">
        <v>3</v>
      </c>
      <c r="T1084">
        <v>4</v>
      </c>
      <c r="U1084">
        <v>7</v>
      </c>
      <c r="V1084">
        <v>3</v>
      </c>
      <c r="W1084">
        <v>3</v>
      </c>
      <c r="X1084">
        <v>7</v>
      </c>
      <c r="Y1084">
        <v>10</v>
      </c>
    </row>
    <row r="1085" spans="1:25" hidden="1" x14ac:dyDescent="0.3">
      <c r="A1085" s="1" t="s">
        <v>618</v>
      </c>
      <c r="B1085" s="1" t="s">
        <v>614</v>
      </c>
      <c r="C1085">
        <v>3</v>
      </c>
      <c r="D1085">
        <v>3</v>
      </c>
      <c r="E1085">
        <v>1</v>
      </c>
      <c r="F1085">
        <v>4</v>
      </c>
      <c r="G1085" s="1" t="s">
        <v>468</v>
      </c>
      <c r="H1085">
        <v>1</v>
      </c>
      <c r="I1085">
        <v>0</v>
      </c>
      <c r="J1085">
        <v>0</v>
      </c>
      <c r="K1085">
        <v>1</v>
      </c>
      <c r="L1085">
        <v>1</v>
      </c>
      <c r="M1085">
        <v>2</v>
      </c>
      <c r="N1085">
        <v>1</v>
      </c>
      <c r="O1085">
        <v>1</v>
      </c>
      <c r="P1085">
        <v>2</v>
      </c>
      <c r="Q1085">
        <v>3</v>
      </c>
      <c r="R1085">
        <v>1</v>
      </c>
      <c r="S1085">
        <v>5</v>
      </c>
      <c r="T1085">
        <v>6</v>
      </c>
      <c r="U1085">
        <v>10</v>
      </c>
      <c r="V1085">
        <v>3</v>
      </c>
      <c r="W1085">
        <v>3</v>
      </c>
      <c r="X1085">
        <v>10</v>
      </c>
      <c r="Y1085">
        <v>13</v>
      </c>
    </row>
    <row r="1086" spans="1:25" x14ac:dyDescent="0.3">
      <c r="A1086" s="1" t="s">
        <v>620</v>
      </c>
      <c r="B1086" s="1" t="s">
        <v>617</v>
      </c>
      <c r="C1086">
        <v>3</v>
      </c>
      <c r="D1086">
        <v>3</v>
      </c>
      <c r="E1086">
        <v>1</v>
      </c>
      <c r="F1086">
        <v>4</v>
      </c>
      <c r="G1086" s="1" t="s">
        <v>468</v>
      </c>
      <c r="H1086">
        <v>2</v>
      </c>
      <c r="I1086">
        <v>0</v>
      </c>
      <c r="J1086">
        <v>0</v>
      </c>
      <c r="K1086">
        <v>2</v>
      </c>
      <c r="L1086">
        <v>2</v>
      </c>
      <c r="M1086">
        <v>1</v>
      </c>
      <c r="N1086">
        <v>1</v>
      </c>
      <c r="O1086">
        <v>1</v>
      </c>
      <c r="P1086">
        <v>1</v>
      </c>
      <c r="Q1086">
        <v>2</v>
      </c>
      <c r="R1086">
        <v>2</v>
      </c>
      <c r="S1086">
        <v>3</v>
      </c>
      <c r="T1086">
        <v>5</v>
      </c>
    </row>
    <row r="1087" spans="1:25" hidden="1" x14ac:dyDescent="0.3">
      <c r="A1087" s="1" t="s">
        <v>622</v>
      </c>
      <c r="B1087" s="1" t="s">
        <v>619</v>
      </c>
      <c r="C1087">
        <v>3</v>
      </c>
      <c r="D1087">
        <v>3</v>
      </c>
      <c r="E1087">
        <v>0</v>
      </c>
      <c r="F1087">
        <v>3</v>
      </c>
      <c r="G1087" s="1" t="s">
        <v>469</v>
      </c>
      <c r="H1087">
        <v>2</v>
      </c>
      <c r="I1087">
        <v>0</v>
      </c>
      <c r="J1087">
        <v>0</v>
      </c>
      <c r="K1087">
        <v>2</v>
      </c>
      <c r="L1087">
        <v>2</v>
      </c>
      <c r="M1087">
        <v>1</v>
      </c>
      <c r="N1087">
        <v>0</v>
      </c>
      <c r="O1087">
        <v>0</v>
      </c>
      <c r="P1087">
        <v>1</v>
      </c>
      <c r="Q1087">
        <v>1</v>
      </c>
      <c r="R1087">
        <v>2</v>
      </c>
      <c r="S1087">
        <v>0</v>
      </c>
      <c r="T1087">
        <v>2</v>
      </c>
      <c r="U1087">
        <v>5</v>
      </c>
      <c r="V1087">
        <v>3</v>
      </c>
      <c r="W1087">
        <v>3</v>
      </c>
      <c r="X1087">
        <v>5</v>
      </c>
      <c r="Y1087">
        <v>8</v>
      </c>
    </row>
    <row r="1088" spans="1:25" x14ac:dyDescent="0.3">
      <c r="A1088" s="1" t="s">
        <v>623</v>
      </c>
      <c r="B1088" s="1" t="s">
        <v>621</v>
      </c>
      <c r="C1088">
        <v>3</v>
      </c>
      <c r="D1088">
        <v>3</v>
      </c>
      <c r="E1088">
        <v>1</v>
      </c>
      <c r="F1088">
        <v>4</v>
      </c>
      <c r="G1088" s="1" t="s">
        <v>468</v>
      </c>
      <c r="H1088">
        <v>1</v>
      </c>
      <c r="I1088">
        <v>0</v>
      </c>
      <c r="J1088">
        <v>0</v>
      </c>
      <c r="K1088">
        <v>1</v>
      </c>
      <c r="L1088">
        <v>1</v>
      </c>
      <c r="M1088">
        <v>2</v>
      </c>
      <c r="N1088">
        <v>1</v>
      </c>
      <c r="O1088">
        <v>1</v>
      </c>
      <c r="P1088">
        <v>2</v>
      </c>
      <c r="Q1088">
        <v>3</v>
      </c>
      <c r="R1088">
        <v>3</v>
      </c>
      <c r="S1088">
        <v>4</v>
      </c>
      <c r="T1088">
        <v>7</v>
      </c>
    </row>
    <row r="1089" spans="1:25" x14ac:dyDescent="0.3">
      <c r="A1089" s="1" t="s">
        <v>616</v>
      </c>
      <c r="B1089" s="1" t="s">
        <v>618</v>
      </c>
      <c r="C1089">
        <v>4</v>
      </c>
      <c r="D1089">
        <v>0</v>
      </c>
      <c r="E1089">
        <v>0</v>
      </c>
      <c r="F1089">
        <v>0</v>
      </c>
      <c r="G1089" s="1" t="s">
        <v>469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5</v>
      </c>
      <c r="S1089">
        <v>1</v>
      </c>
      <c r="T1089">
        <v>6</v>
      </c>
    </row>
    <row r="1090" spans="1:25" hidden="1" x14ac:dyDescent="0.3">
      <c r="A1090" s="1" t="s">
        <v>624</v>
      </c>
      <c r="B1090" s="1" t="s">
        <v>625</v>
      </c>
      <c r="C1090">
        <v>1</v>
      </c>
      <c r="D1090">
        <v>0</v>
      </c>
      <c r="E1090">
        <v>0</v>
      </c>
      <c r="F1090">
        <v>0</v>
      </c>
      <c r="G1090" s="1" t="s">
        <v>469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</v>
      </c>
      <c r="S1090">
        <v>2</v>
      </c>
      <c r="T1090">
        <v>5</v>
      </c>
      <c r="U1090">
        <v>9</v>
      </c>
      <c r="V1090">
        <v>2</v>
      </c>
      <c r="W1090">
        <v>2</v>
      </c>
      <c r="X1090">
        <v>9</v>
      </c>
      <c r="Y1090">
        <v>11</v>
      </c>
    </row>
    <row r="1091" spans="1:25" hidden="1" x14ac:dyDescent="0.3">
      <c r="A1091" s="1" t="s">
        <v>626</v>
      </c>
      <c r="B1091" s="1" t="s">
        <v>627</v>
      </c>
      <c r="C1091">
        <v>1</v>
      </c>
      <c r="D1091">
        <v>0</v>
      </c>
      <c r="E1091">
        <v>1</v>
      </c>
      <c r="F1091">
        <v>1</v>
      </c>
      <c r="G1091" s="1" t="s">
        <v>469</v>
      </c>
      <c r="H1091">
        <v>0</v>
      </c>
      <c r="I1091">
        <v>1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</v>
      </c>
      <c r="S1091">
        <v>3</v>
      </c>
      <c r="T1091">
        <v>6</v>
      </c>
      <c r="U1091">
        <v>5</v>
      </c>
      <c r="V1091">
        <v>6</v>
      </c>
      <c r="W1091">
        <v>6</v>
      </c>
      <c r="X1091">
        <v>5</v>
      </c>
      <c r="Y1091">
        <v>11</v>
      </c>
    </row>
    <row r="1092" spans="1:25" hidden="1" x14ac:dyDescent="0.3">
      <c r="A1092" s="1" t="s">
        <v>628</v>
      </c>
      <c r="B1092" s="1" t="s">
        <v>629</v>
      </c>
      <c r="C1092">
        <v>1</v>
      </c>
      <c r="D1092">
        <v>3</v>
      </c>
      <c r="E1092">
        <v>2</v>
      </c>
      <c r="F1092">
        <v>5</v>
      </c>
      <c r="G1092" s="1" t="s">
        <v>468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2</v>
      </c>
      <c r="N1092">
        <v>2</v>
      </c>
      <c r="O1092">
        <v>2</v>
      </c>
      <c r="P1092">
        <v>2</v>
      </c>
      <c r="Q1092">
        <v>4</v>
      </c>
      <c r="R1092">
        <v>0</v>
      </c>
      <c r="S1092">
        <v>6</v>
      </c>
      <c r="T1092">
        <v>6</v>
      </c>
      <c r="U1092">
        <v>7</v>
      </c>
      <c r="V1092">
        <v>2</v>
      </c>
      <c r="W1092">
        <v>2</v>
      </c>
      <c r="X1092">
        <v>7</v>
      </c>
      <c r="Y1092">
        <v>9</v>
      </c>
    </row>
    <row r="1093" spans="1:25" hidden="1" x14ac:dyDescent="0.3">
      <c r="A1093" s="1" t="s">
        <v>630</v>
      </c>
      <c r="B1093" s="1" t="s">
        <v>631</v>
      </c>
      <c r="C1093">
        <v>1</v>
      </c>
      <c r="D1093">
        <v>1</v>
      </c>
      <c r="E1093">
        <v>1</v>
      </c>
      <c r="F1093">
        <v>2</v>
      </c>
      <c r="G1093" s="1" t="s">
        <v>468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1</v>
      </c>
      <c r="O1093">
        <v>1</v>
      </c>
      <c r="P1093">
        <v>0</v>
      </c>
      <c r="Q1093">
        <v>1</v>
      </c>
      <c r="R1093">
        <v>1</v>
      </c>
      <c r="S1093">
        <v>7</v>
      </c>
      <c r="T1093">
        <v>8</v>
      </c>
      <c r="U1093">
        <v>13</v>
      </c>
      <c r="V1093">
        <v>7</v>
      </c>
      <c r="W1093">
        <v>7</v>
      </c>
      <c r="X1093">
        <v>13</v>
      </c>
      <c r="Y1093">
        <v>20</v>
      </c>
    </row>
    <row r="1094" spans="1:25" hidden="1" x14ac:dyDescent="0.3">
      <c r="A1094" s="1" t="s">
        <v>632</v>
      </c>
      <c r="B1094" s="1" t="s">
        <v>633</v>
      </c>
      <c r="C1094">
        <v>1</v>
      </c>
      <c r="D1094">
        <v>1</v>
      </c>
      <c r="E1094">
        <v>1</v>
      </c>
      <c r="F1094">
        <v>2</v>
      </c>
      <c r="G1094" s="1" t="s">
        <v>468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1</v>
      </c>
      <c r="O1094">
        <v>1</v>
      </c>
      <c r="P1094">
        <v>0</v>
      </c>
      <c r="Q1094">
        <v>1</v>
      </c>
      <c r="R1094">
        <v>3</v>
      </c>
      <c r="S1094">
        <v>5</v>
      </c>
      <c r="T1094">
        <v>8</v>
      </c>
      <c r="U1094">
        <v>5</v>
      </c>
      <c r="V1094">
        <v>5</v>
      </c>
      <c r="W1094">
        <v>5</v>
      </c>
      <c r="X1094">
        <v>5</v>
      </c>
      <c r="Y1094">
        <v>10</v>
      </c>
    </row>
    <row r="1095" spans="1:25" hidden="1" x14ac:dyDescent="0.3">
      <c r="A1095" s="1" t="s">
        <v>634</v>
      </c>
      <c r="B1095" s="1" t="s">
        <v>635</v>
      </c>
      <c r="C1095">
        <v>1</v>
      </c>
      <c r="D1095">
        <v>1</v>
      </c>
      <c r="E1095">
        <v>0</v>
      </c>
      <c r="F1095">
        <v>1</v>
      </c>
      <c r="G1095" s="1" t="s">
        <v>469</v>
      </c>
      <c r="H1095">
        <v>1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3</v>
      </c>
      <c r="T1095">
        <v>5</v>
      </c>
      <c r="U1095">
        <v>6</v>
      </c>
      <c r="V1095">
        <v>4</v>
      </c>
      <c r="W1095">
        <v>4</v>
      </c>
      <c r="X1095">
        <v>6</v>
      </c>
      <c r="Y1095">
        <v>10</v>
      </c>
    </row>
    <row r="1096" spans="1:25" hidden="1" x14ac:dyDescent="0.3">
      <c r="A1096" s="1" t="s">
        <v>636</v>
      </c>
      <c r="B1096" s="1" t="s">
        <v>637</v>
      </c>
      <c r="C1096">
        <v>1</v>
      </c>
      <c r="D1096">
        <v>2</v>
      </c>
      <c r="E1096">
        <v>0</v>
      </c>
      <c r="F1096">
        <v>2</v>
      </c>
      <c r="G1096" s="1" t="s">
        <v>469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1</v>
      </c>
      <c r="Q1096">
        <v>1</v>
      </c>
      <c r="R1096">
        <v>3</v>
      </c>
      <c r="S1096">
        <v>5</v>
      </c>
      <c r="T1096">
        <v>8</v>
      </c>
      <c r="U1096">
        <v>9</v>
      </c>
      <c r="V1096">
        <v>6</v>
      </c>
      <c r="W1096">
        <v>6</v>
      </c>
      <c r="X1096">
        <v>9</v>
      </c>
      <c r="Y1096">
        <v>15</v>
      </c>
    </row>
    <row r="1097" spans="1:25" hidden="1" x14ac:dyDescent="0.3">
      <c r="A1097" s="1" t="s">
        <v>638</v>
      </c>
      <c r="B1097" s="1" t="s">
        <v>639</v>
      </c>
      <c r="C1097">
        <v>1</v>
      </c>
      <c r="D1097">
        <v>1</v>
      </c>
      <c r="E1097">
        <v>0</v>
      </c>
      <c r="F1097">
        <v>1</v>
      </c>
      <c r="G1097" s="1" t="s">
        <v>469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1</v>
      </c>
      <c r="R1097">
        <v>1</v>
      </c>
      <c r="S1097">
        <v>1</v>
      </c>
      <c r="T1097">
        <v>2</v>
      </c>
      <c r="U1097">
        <v>2</v>
      </c>
      <c r="V1097">
        <v>4</v>
      </c>
      <c r="W1097">
        <v>4</v>
      </c>
      <c r="X1097">
        <v>2</v>
      </c>
      <c r="Y1097">
        <v>6</v>
      </c>
    </row>
    <row r="1098" spans="1:25" hidden="1" x14ac:dyDescent="0.3">
      <c r="A1098" s="1" t="s">
        <v>640</v>
      </c>
      <c r="B1098" s="1" t="s">
        <v>641</v>
      </c>
      <c r="C1098">
        <v>1</v>
      </c>
      <c r="D1098">
        <v>0</v>
      </c>
      <c r="E1098">
        <v>1</v>
      </c>
      <c r="F1098">
        <v>1</v>
      </c>
      <c r="G1098" s="1" t="s">
        <v>469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6</v>
      </c>
      <c r="S1098">
        <v>1</v>
      </c>
      <c r="T1098">
        <v>7</v>
      </c>
      <c r="U1098">
        <v>2</v>
      </c>
      <c r="V1098">
        <v>6</v>
      </c>
      <c r="W1098">
        <v>6</v>
      </c>
      <c r="X1098">
        <v>2</v>
      </c>
      <c r="Y1098">
        <v>8</v>
      </c>
    </row>
    <row r="1099" spans="1:25" hidden="1" x14ac:dyDescent="0.3">
      <c r="A1099" s="1" t="s">
        <v>642</v>
      </c>
      <c r="B1099" s="1" t="s">
        <v>643</v>
      </c>
      <c r="C1099">
        <v>1</v>
      </c>
      <c r="D1099">
        <v>0</v>
      </c>
      <c r="E1099">
        <v>0</v>
      </c>
      <c r="F1099">
        <v>0</v>
      </c>
      <c r="G1099" s="1" t="s">
        <v>469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3</v>
      </c>
      <c r="T1099">
        <v>5</v>
      </c>
      <c r="U1099">
        <v>10</v>
      </c>
      <c r="V1099">
        <v>6</v>
      </c>
      <c r="W1099">
        <v>6</v>
      </c>
      <c r="X1099">
        <v>10</v>
      </c>
      <c r="Y1099">
        <v>16</v>
      </c>
    </row>
    <row r="1100" spans="1:25" hidden="1" x14ac:dyDescent="0.3">
      <c r="A1100" s="1" t="s">
        <v>5</v>
      </c>
      <c r="B1100" s="1" t="s">
        <v>644</v>
      </c>
      <c r="C1100">
        <v>1</v>
      </c>
      <c r="D1100">
        <v>1</v>
      </c>
      <c r="E1100">
        <v>0</v>
      </c>
      <c r="F1100">
        <v>1</v>
      </c>
      <c r="G1100" s="1" t="s">
        <v>469</v>
      </c>
      <c r="H1100">
        <v>1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1</v>
      </c>
      <c r="T1100">
        <v>4</v>
      </c>
      <c r="U1100">
        <v>7</v>
      </c>
      <c r="V1100">
        <v>5</v>
      </c>
      <c r="W1100">
        <v>5</v>
      </c>
      <c r="X1100">
        <v>7</v>
      </c>
      <c r="Y1100">
        <v>12</v>
      </c>
    </row>
    <row r="1101" spans="1:25" hidden="1" x14ac:dyDescent="0.3">
      <c r="A1101" s="1" t="s">
        <v>645</v>
      </c>
      <c r="B1101" s="1" t="s">
        <v>646</v>
      </c>
      <c r="C1101">
        <v>1</v>
      </c>
      <c r="D1101">
        <v>1</v>
      </c>
      <c r="E1101">
        <v>2</v>
      </c>
      <c r="F1101">
        <v>3</v>
      </c>
      <c r="G1101" s="1" t="s">
        <v>468</v>
      </c>
      <c r="H1101">
        <v>0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2</v>
      </c>
      <c r="R1101">
        <v>3</v>
      </c>
      <c r="S1101">
        <v>0</v>
      </c>
      <c r="T1101">
        <v>3</v>
      </c>
      <c r="U1101">
        <v>2</v>
      </c>
      <c r="V1101">
        <v>3</v>
      </c>
      <c r="W1101">
        <v>3</v>
      </c>
      <c r="X1101">
        <v>2</v>
      </c>
      <c r="Y1101">
        <v>5</v>
      </c>
    </row>
    <row r="1102" spans="1:25" hidden="1" x14ac:dyDescent="0.3">
      <c r="A1102" s="1" t="s">
        <v>643</v>
      </c>
      <c r="B1102" s="1" t="s">
        <v>626</v>
      </c>
      <c r="C1102">
        <v>2</v>
      </c>
      <c r="D1102">
        <v>2</v>
      </c>
      <c r="E1102">
        <v>0</v>
      </c>
      <c r="F1102">
        <v>2</v>
      </c>
      <c r="G1102" s="1" t="s">
        <v>469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</v>
      </c>
      <c r="N1102">
        <v>0</v>
      </c>
      <c r="O1102">
        <v>0</v>
      </c>
      <c r="P1102">
        <v>2</v>
      </c>
      <c r="Q1102">
        <v>2</v>
      </c>
      <c r="R1102">
        <v>3</v>
      </c>
      <c r="S1102">
        <v>3</v>
      </c>
      <c r="T1102">
        <v>6</v>
      </c>
      <c r="U1102">
        <v>4</v>
      </c>
      <c r="V1102">
        <v>5</v>
      </c>
      <c r="W1102">
        <v>5</v>
      </c>
      <c r="X1102">
        <v>4</v>
      </c>
      <c r="Y1102">
        <v>9</v>
      </c>
    </row>
    <row r="1103" spans="1:25" hidden="1" x14ac:dyDescent="0.3">
      <c r="A1103" s="1" t="s">
        <v>635</v>
      </c>
      <c r="B1103" s="1" t="s">
        <v>632</v>
      </c>
      <c r="C1103">
        <v>2</v>
      </c>
      <c r="D1103">
        <v>0</v>
      </c>
      <c r="E1103">
        <v>0</v>
      </c>
      <c r="F1103">
        <v>0</v>
      </c>
      <c r="G1103" s="1" t="s">
        <v>469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</v>
      </c>
      <c r="T1103">
        <v>2</v>
      </c>
      <c r="U1103">
        <v>9</v>
      </c>
      <c r="V1103">
        <v>2</v>
      </c>
      <c r="W1103">
        <v>2</v>
      </c>
      <c r="X1103">
        <v>9</v>
      </c>
      <c r="Y1103">
        <v>11</v>
      </c>
    </row>
    <row r="1104" spans="1:25" hidden="1" x14ac:dyDescent="0.3">
      <c r="A1104" s="1" t="s">
        <v>646</v>
      </c>
      <c r="B1104" s="1" t="s">
        <v>638</v>
      </c>
      <c r="C1104">
        <v>2</v>
      </c>
      <c r="D1104">
        <v>1</v>
      </c>
      <c r="E1104">
        <v>0</v>
      </c>
      <c r="F1104">
        <v>1</v>
      </c>
      <c r="G1104" s="1" t="s">
        <v>469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1</v>
      </c>
      <c r="R1104">
        <v>3</v>
      </c>
      <c r="S1104">
        <v>2</v>
      </c>
      <c r="T1104">
        <v>5</v>
      </c>
      <c r="U1104">
        <v>3</v>
      </c>
      <c r="V1104">
        <v>4</v>
      </c>
      <c r="W1104">
        <v>4</v>
      </c>
      <c r="X1104">
        <v>3</v>
      </c>
      <c r="Y1104">
        <v>7</v>
      </c>
    </row>
    <row r="1105" spans="1:25" hidden="1" x14ac:dyDescent="0.3">
      <c r="A1105" s="1" t="s">
        <v>637</v>
      </c>
      <c r="B1105" s="1" t="s">
        <v>645</v>
      </c>
      <c r="C1105">
        <v>2</v>
      </c>
      <c r="D1105">
        <v>1</v>
      </c>
      <c r="E1105">
        <v>0</v>
      </c>
      <c r="F1105">
        <v>1</v>
      </c>
      <c r="G1105" s="1" t="s">
        <v>469</v>
      </c>
      <c r="H1105">
        <v>1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2</v>
      </c>
      <c r="T1105">
        <v>2</v>
      </c>
      <c r="U1105">
        <v>6</v>
      </c>
      <c r="V1105">
        <v>5</v>
      </c>
      <c r="W1105">
        <v>5</v>
      </c>
      <c r="X1105">
        <v>6</v>
      </c>
      <c r="Y1105">
        <v>11</v>
      </c>
    </row>
    <row r="1106" spans="1:25" hidden="1" x14ac:dyDescent="0.3">
      <c r="A1106" s="1" t="s">
        <v>639</v>
      </c>
      <c r="B1106" s="1" t="s">
        <v>624</v>
      </c>
      <c r="C1106">
        <v>2</v>
      </c>
      <c r="D1106">
        <v>2</v>
      </c>
      <c r="E1106">
        <v>2</v>
      </c>
      <c r="F1106">
        <v>4</v>
      </c>
      <c r="G1106" s="1" t="s">
        <v>468</v>
      </c>
      <c r="H1106">
        <v>2</v>
      </c>
      <c r="I1106">
        <v>0</v>
      </c>
      <c r="J1106">
        <v>0</v>
      </c>
      <c r="K1106">
        <v>2</v>
      </c>
      <c r="L1106">
        <v>2</v>
      </c>
      <c r="M1106">
        <v>0</v>
      </c>
      <c r="N1106">
        <v>2</v>
      </c>
      <c r="O1106">
        <v>2</v>
      </c>
      <c r="P1106">
        <v>0</v>
      </c>
      <c r="Q1106">
        <v>2</v>
      </c>
      <c r="R1106">
        <v>3</v>
      </c>
      <c r="S1106">
        <v>2</v>
      </c>
      <c r="T1106">
        <v>5</v>
      </c>
      <c r="U1106">
        <v>1</v>
      </c>
      <c r="V1106">
        <v>4</v>
      </c>
      <c r="W1106">
        <v>4</v>
      </c>
      <c r="X1106">
        <v>1</v>
      </c>
      <c r="Y1106">
        <v>5</v>
      </c>
    </row>
    <row r="1107" spans="1:25" hidden="1" x14ac:dyDescent="0.3">
      <c r="A1107" s="1" t="s">
        <v>625</v>
      </c>
      <c r="B1107" s="1" t="s">
        <v>640</v>
      </c>
      <c r="C1107">
        <v>2</v>
      </c>
      <c r="D1107">
        <v>2</v>
      </c>
      <c r="E1107">
        <v>1</v>
      </c>
      <c r="F1107">
        <v>3</v>
      </c>
      <c r="G1107" s="1" t="s">
        <v>468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2</v>
      </c>
      <c r="R1107">
        <v>2</v>
      </c>
      <c r="S1107">
        <v>4</v>
      </c>
      <c r="T1107">
        <v>6</v>
      </c>
      <c r="U1107">
        <v>6</v>
      </c>
      <c r="V1107">
        <v>8</v>
      </c>
      <c r="W1107">
        <v>8</v>
      </c>
      <c r="X1107">
        <v>6</v>
      </c>
      <c r="Y1107">
        <v>14</v>
      </c>
    </row>
    <row r="1108" spans="1:25" hidden="1" x14ac:dyDescent="0.3">
      <c r="A1108" s="1" t="s">
        <v>631</v>
      </c>
      <c r="B1108" s="1" t="s">
        <v>628</v>
      </c>
      <c r="C1108">
        <v>2</v>
      </c>
      <c r="D1108">
        <v>0</v>
      </c>
      <c r="E1108">
        <v>1</v>
      </c>
      <c r="F1108">
        <v>1</v>
      </c>
      <c r="G1108" s="1" t="s">
        <v>469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3</v>
      </c>
      <c r="S1108">
        <v>2</v>
      </c>
      <c r="T1108">
        <v>5</v>
      </c>
      <c r="U1108">
        <v>11</v>
      </c>
      <c r="V1108">
        <v>6</v>
      </c>
      <c r="W1108">
        <v>6</v>
      </c>
      <c r="X1108">
        <v>11</v>
      </c>
      <c r="Y1108">
        <v>17</v>
      </c>
    </row>
    <row r="1109" spans="1:25" hidden="1" x14ac:dyDescent="0.3">
      <c r="A1109" s="1" t="s">
        <v>644</v>
      </c>
      <c r="B1109" s="1" t="s">
        <v>634</v>
      </c>
      <c r="C1109">
        <v>2</v>
      </c>
      <c r="D1109">
        <v>1</v>
      </c>
      <c r="E1109">
        <v>0</v>
      </c>
      <c r="F1109">
        <v>1</v>
      </c>
      <c r="G1109" s="1" t="s">
        <v>469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5</v>
      </c>
      <c r="S1109">
        <v>2</v>
      </c>
      <c r="T1109">
        <v>7</v>
      </c>
      <c r="U1109">
        <v>4</v>
      </c>
      <c r="V1109">
        <v>4</v>
      </c>
      <c r="W1109">
        <v>4</v>
      </c>
      <c r="X1109">
        <v>4</v>
      </c>
      <c r="Y1109">
        <v>8</v>
      </c>
    </row>
    <row r="1110" spans="1:25" hidden="1" x14ac:dyDescent="0.3">
      <c r="A1110" s="1" t="s">
        <v>633</v>
      </c>
      <c r="B1110" s="1" t="s">
        <v>630</v>
      </c>
      <c r="C1110">
        <v>2</v>
      </c>
      <c r="D1110">
        <v>3</v>
      </c>
      <c r="E1110">
        <v>0</v>
      </c>
      <c r="F1110">
        <v>3</v>
      </c>
      <c r="G1110" s="1" t="s">
        <v>469</v>
      </c>
      <c r="H1110">
        <v>2</v>
      </c>
      <c r="I1110">
        <v>0</v>
      </c>
      <c r="J1110">
        <v>0</v>
      </c>
      <c r="K1110">
        <v>2</v>
      </c>
      <c r="L1110">
        <v>2</v>
      </c>
      <c r="M1110">
        <v>1</v>
      </c>
      <c r="N1110">
        <v>0</v>
      </c>
      <c r="O1110">
        <v>0</v>
      </c>
      <c r="P1110">
        <v>1</v>
      </c>
      <c r="Q1110">
        <v>1</v>
      </c>
      <c r="R1110">
        <v>4</v>
      </c>
      <c r="S1110">
        <v>1</v>
      </c>
      <c r="T1110">
        <v>5</v>
      </c>
      <c r="U1110">
        <v>7</v>
      </c>
      <c r="V1110">
        <v>2</v>
      </c>
      <c r="W1110">
        <v>2</v>
      </c>
      <c r="X1110">
        <v>7</v>
      </c>
      <c r="Y1110">
        <v>9</v>
      </c>
    </row>
    <row r="1111" spans="1:25" hidden="1" x14ac:dyDescent="0.3">
      <c r="A1111" s="1" t="s">
        <v>627</v>
      </c>
      <c r="B1111" s="1" t="s">
        <v>642</v>
      </c>
      <c r="C1111">
        <v>2</v>
      </c>
      <c r="D1111">
        <v>0</v>
      </c>
      <c r="E1111">
        <v>2</v>
      </c>
      <c r="F1111">
        <v>2</v>
      </c>
      <c r="G1111" s="1" t="s">
        <v>469</v>
      </c>
      <c r="H1111">
        <v>0</v>
      </c>
      <c r="I1111">
        <v>2</v>
      </c>
      <c r="J1111">
        <v>2</v>
      </c>
      <c r="K1111">
        <v>0</v>
      </c>
      <c r="L1111">
        <v>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</v>
      </c>
      <c r="S1111">
        <v>2</v>
      </c>
      <c r="T1111">
        <v>6</v>
      </c>
      <c r="U1111">
        <v>3</v>
      </c>
      <c r="V1111">
        <v>2</v>
      </c>
      <c r="W1111">
        <v>2</v>
      </c>
      <c r="X1111">
        <v>3</v>
      </c>
      <c r="Y1111">
        <v>5</v>
      </c>
    </row>
    <row r="1112" spans="1:25" hidden="1" x14ac:dyDescent="0.3">
      <c r="A1112" s="1" t="s">
        <v>629</v>
      </c>
      <c r="B1112" s="1" t="s">
        <v>5</v>
      </c>
      <c r="C1112">
        <v>2</v>
      </c>
      <c r="D1112">
        <v>0</v>
      </c>
      <c r="E1112">
        <v>2</v>
      </c>
      <c r="F1112">
        <v>2</v>
      </c>
      <c r="G1112" s="1" t="s">
        <v>469</v>
      </c>
      <c r="H1112">
        <v>0</v>
      </c>
      <c r="I1112">
        <v>1</v>
      </c>
      <c r="J1112">
        <v>1</v>
      </c>
      <c r="K1112">
        <v>0</v>
      </c>
      <c r="L1112">
        <v>1</v>
      </c>
      <c r="M1112">
        <v>0</v>
      </c>
      <c r="N1112">
        <v>1</v>
      </c>
      <c r="O1112">
        <v>1</v>
      </c>
      <c r="P1112">
        <v>0</v>
      </c>
      <c r="Q1112">
        <v>1</v>
      </c>
      <c r="R1112">
        <v>0</v>
      </c>
      <c r="S1112">
        <v>2</v>
      </c>
      <c r="T1112">
        <v>2</v>
      </c>
      <c r="U1112">
        <v>2</v>
      </c>
      <c r="V1112">
        <v>4</v>
      </c>
      <c r="W1112">
        <v>4</v>
      </c>
      <c r="X1112">
        <v>2</v>
      </c>
      <c r="Y1112">
        <v>6</v>
      </c>
    </row>
    <row r="1113" spans="1:25" hidden="1" x14ac:dyDescent="0.3">
      <c r="A1113" s="1" t="s">
        <v>647</v>
      </c>
      <c r="B1113" s="1" t="s">
        <v>648</v>
      </c>
      <c r="C1113">
        <v>1</v>
      </c>
      <c r="D1113">
        <v>3</v>
      </c>
      <c r="E1113">
        <v>1</v>
      </c>
      <c r="F1113">
        <v>4</v>
      </c>
      <c r="G1113" s="1" t="s">
        <v>468</v>
      </c>
      <c r="H1113">
        <v>2</v>
      </c>
      <c r="I1113">
        <v>1</v>
      </c>
      <c r="J1113">
        <v>1</v>
      </c>
      <c r="K1113">
        <v>2</v>
      </c>
      <c r="L1113">
        <v>3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1</v>
      </c>
      <c r="S1113">
        <v>3</v>
      </c>
      <c r="T1113">
        <v>4</v>
      </c>
      <c r="U1113">
        <v>2</v>
      </c>
      <c r="V1113">
        <v>2</v>
      </c>
      <c r="W1113">
        <v>2</v>
      </c>
      <c r="X1113">
        <v>2</v>
      </c>
      <c r="Y1113">
        <v>4</v>
      </c>
    </row>
    <row r="1114" spans="1:25" hidden="1" x14ac:dyDescent="0.3">
      <c r="A1114" s="1" t="s">
        <v>649</v>
      </c>
      <c r="B1114" s="1" t="s">
        <v>650</v>
      </c>
      <c r="C1114">
        <v>1</v>
      </c>
      <c r="D1114">
        <v>1</v>
      </c>
      <c r="E1114">
        <v>1</v>
      </c>
      <c r="F1114">
        <v>2</v>
      </c>
      <c r="G1114" s="1" t="s">
        <v>468</v>
      </c>
      <c r="H1114">
        <v>1</v>
      </c>
      <c r="I1114">
        <v>1</v>
      </c>
      <c r="J1114">
        <v>1</v>
      </c>
      <c r="K1114">
        <v>1</v>
      </c>
      <c r="L1114">
        <v>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2</v>
      </c>
      <c r="T1114">
        <v>3</v>
      </c>
      <c r="U1114">
        <v>6</v>
      </c>
      <c r="V1114">
        <v>6</v>
      </c>
      <c r="W1114">
        <v>6</v>
      </c>
      <c r="X1114">
        <v>6</v>
      </c>
      <c r="Y1114">
        <v>12</v>
      </c>
    </row>
    <row r="1115" spans="1:25" hidden="1" x14ac:dyDescent="0.3">
      <c r="A1115" s="1" t="s">
        <v>651</v>
      </c>
      <c r="B1115" s="1" t="s">
        <v>652</v>
      </c>
      <c r="C1115">
        <v>1</v>
      </c>
      <c r="D1115">
        <v>1</v>
      </c>
      <c r="E1115">
        <v>0</v>
      </c>
      <c r="F1115">
        <v>1</v>
      </c>
      <c r="G1115" s="1" t="s">
        <v>469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3</v>
      </c>
      <c r="S1115">
        <v>2</v>
      </c>
      <c r="T1115">
        <v>5</v>
      </c>
      <c r="U1115">
        <v>2</v>
      </c>
      <c r="V1115">
        <v>4</v>
      </c>
      <c r="W1115">
        <v>4</v>
      </c>
      <c r="X1115">
        <v>2</v>
      </c>
      <c r="Y1115">
        <v>6</v>
      </c>
    </row>
    <row r="1116" spans="1:25" hidden="1" x14ac:dyDescent="0.3">
      <c r="A1116" s="1" t="s">
        <v>653</v>
      </c>
      <c r="B1116" s="1" t="s">
        <v>654</v>
      </c>
      <c r="C1116">
        <v>1</v>
      </c>
      <c r="D1116">
        <v>0</v>
      </c>
      <c r="E1116">
        <v>2</v>
      </c>
      <c r="F1116">
        <v>2</v>
      </c>
      <c r="G1116" s="1" t="s">
        <v>469</v>
      </c>
      <c r="H1116">
        <v>0</v>
      </c>
      <c r="I1116">
        <v>1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2</v>
      </c>
      <c r="T1116">
        <v>2</v>
      </c>
      <c r="U1116">
        <v>7</v>
      </c>
      <c r="V1116">
        <v>4</v>
      </c>
      <c r="W1116">
        <v>4</v>
      </c>
      <c r="X1116">
        <v>7</v>
      </c>
      <c r="Y1116">
        <v>11</v>
      </c>
    </row>
    <row r="1117" spans="1:25" hidden="1" x14ac:dyDescent="0.3">
      <c r="A1117" s="1" t="s">
        <v>655</v>
      </c>
      <c r="B1117" s="1" t="s">
        <v>656</v>
      </c>
      <c r="C1117">
        <v>1</v>
      </c>
      <c r="D1117">
        <v>1</v>
      </c>
      <c r="E1117">
        <v>1</v>
      </c>
      <c r="F1117">
        <v>2</v>
      </c>
      <c r="G1117" s="1" t="s">
        <v>468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2</v>
      </c>
      <c r="R1117">
        <v>2</v>
      </c>
      <c r="S1117">
        <v>2</v>
      </c>
      <c r="T1117">
        <v>4</v>
      </c>
      <c r="U1117">
        <v>7</v>
      </c>
      <c r="V1117">
        <v>2</v>
      </c>
      <c r="W1117">
        <v>2</v>
      </c>
      <c r="X1117">
        <v>7</v>
      </c>
      <c r="Y1117">
        <v>9</v>
      </c>
    </row>
    <row r="1118" spans="1:25" hidden="1" x14ac:dyDescent="0.3">
      <c r="A1118" s="1" t="s">
        <v>657</v>
      </c>
      <c r="B1118" s="1" t="s">
        <v>658</v>
      </c>
      <c r="C1118">
        <v>1</v>
      </c>
      <c r="D1118">
        <v>2</v>
      </c>
      <c r="E1118">
        <v>2</v>
      </c>
      <c r="F1118">
        <v>4</v>
      </c>
      <c r="G1118" s="1" t="s">
        <v>468</v>
      </c>
      <c r="H1118">
        <v>2</v>
      </c>
      <c r="I1118">
        <v>1</v>
      </c>
      <c r="J1118">
        <v>1</v>
      </c>
      <c r="K1118">
        <v>2</v>
      </c>
      <c r="L1118">
        <v>3</v>
      </c>
      <c r="M1118">
        <v>0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3</v>
      </c>
      <c r="T1118">
        <v>3</v>
      </c>
      <c r="U1118">
        <v>5</v>
      </c>
      <c r="V1118">
        <v>2</v>
      </c>
      <c r="W1118">
        <v>2</v>
      </c>
      <c r="X1118">
        <v>5</v>
      </c>
      <c r="Y1118">
        <v>7</v>
      </c>
    </row>
    <row r="1119" spans="1:25" hidden="1" x14ac:dyDescent="0.3">
      <c r="A1119" s="1" t="s">
        <v>659</v>
      </c>
      <c r="B1119" s="1" t="s">
        <v>660</v>
      </c>
      <c r="C1119">
        <v>1</v>
      </c>
      <c r="D1119">
        <v>0</v>
      </c>
      <c r="E1119">
        <v>0</v>
      </c>
      <c r="F1119">
        <v>0</v>
      </c>
      <c r="G1119" s="1" t="s">
        <v>469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2</v>
      </c>
      <c r="T1119">
        <v>3</v>
      </c>
      <c r="U1119">
        <v>7</v>
      </c>
      <c r="V1119">
        <v>3</v>
      </c>
      <c r="W1119">
        <v>3</v>
      </c>
      <c r="X1119">
        <v>7</v>
      </c>
      <c r="Y1119">
        <v>10</v>
      </c>
    </row>
    <row r="1120" spans="1:25" hidden="1" x14ac:dyDescent="0.3">
      <c r="A1120" s="1" t="s">
        <v>661</v>
      </c>
      <c r="B1120" s="1" t="s">
        <v>662</v>
      </c>
      <c r="C1120">
        <v>1</v>
      </c>
      <c r="D1120">
        <v>3</v>
      </c>
      <c r="E1120">
        <v>1</v>
      </c>
      <c r="F1120">
        <v>4</v>
      </c>
      <c r="G1120" s="1" t="s">
        <v>468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2</v>
      </c>
      <c r="N1120">
        <v>1</v>
      </c>
      <c r="O1120">
        <v>1</v>
      </c>
      <c r="P1120">
        <v>2</v>
      </c>
      <c r="Q1120">
        <v>3</v>
      </c>
      <c r="R1120">
        <v>1</v>
      </c>
      <c r="S1120">
        <v>1</v>
      </c>
      <c r="T1120">
        <v>2</v>
      </c>
      <c r="U1120">
        <v>3</v>
      </c>
      <c r="V1120">
        <v>6</v>
      </c>
      <c r="W1120">
        <v>6</v>
      </c>
      <c r="X1120">
        <v>3</v>
      </c>
      <c r="Y1120">
        <v>9</v>
      </c>
    </row>
    <row r="1121" spans="1:25" hidden="1" x14ac:dyDescent="0.3">
      <c r="A1121" s="1" t="s">
        <v>652</v>
      </c>
      <c r="B1121" s="1" t="s">
        <v>657</v>
      </c>
      <c r="C1121">
        <v>2</v>
      </c>
      <c r="D1121">
        <v>0</v>
      </c>
      <c r="E1121">
        <v>3</v>
      </c>
      <c r="F1121">
        <v>3</v>
      </c>
      <c r="G1121" s="1" t="s">
        <v>469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2</v>
      </c>
      <c r="O1121">
        <v>2</v>
      </c>
      <c r="P1121">
        <v>0</v>
      </c>
      <c r="Q1121">
        <v>2</v>
      </c>
      <c r="R1121">
        <v>1</v>
      </c>
      <c r="S1121">
        <v>0</v>
      </c>
      <c r="T1121">
        <v>1</v>
      </c>
      <c r="U1121">
        <v>4</v>
      </c>
      <c r="V1121">
        <v>8</v>
      </c>
      <c r="W1121">
        <v>8</v>
      </c>
      <c r="X1121">
        <v>4</v>
      </c>
      <c r="Y1121">
        <v>12</v>
      </c>
    </row>
    <row r="1122" spans="1:25" hidden="1" x14ac:dyDescent="0.3">
      <c r="A1122" s="1" t="s">
        <v>648</v>
      </c>
      <c r="B1122" s="1" t="s">
        <v>659</v>
      </c>
      <c r="C1122">
        <v>2</v>
      </c>
      <c r="D1122">
        <v>0</v>
      </c>
      <c r="E1122">
        <v>0</v>
      </c>
      <c r="F1122">
        <v>0</v>
      </c>
      <c r="G1122" s="1" t="s">
        <v>469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</v>
      </c>
      <c r="T1122">
        <v>3</v>
      </c>
      <c r="U1122">
        <v>5</v>
      </c>
      <c r="V1122">
        <v>3</v>
      </c>
      <c r="W1122">
        <v>3</v>
      </c>
      <c r="X1122">
        <v>5</v>
      </c>
      <c r="Y1122">
        <v>8</v>
      </c>
    </row>
    <row r="1123" spans="1:25" hidden="1" x14ac:dyDescent="0.3">
      <c r="A1123" s="1" t="s">
        <v>658</v>
      </c>
      <c r="B1123" s="1" t="s">
        <v>655</v>
      </c>
      <c r="C1123">
        <v>2</v>
      </c>
      <c r="D1123">
        <v>3</v>
      </c>
      <c r="E1123">
        <v>1</v>
      </c>
      <c r="F1123">
        <v>4</v>
      </c>
      <c r="G1123" s="1" t="s">
        <v>468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3</v>
      </c>
      <c r="N1123">
        <v>1</v>
      </c>
      <c r="O1123">
        <v>1</v>
      </c>
      <c r="P1123">
        <v>3</v>
      </c>
      <c r="Q1123">
        <v>4</v>
      </c>
      <c r="R1123">
        <v>1</v>
      </c>
      <c r="S1123">
        <v>1</v>
      </c>
      <c r="T1123">
        <v>2</v>
      </c>
      <c r="U1123">
        <v>2</v>
      </c>
      <c r="V1123">
        <v>10</v>
      </c>
      <c r="W1123">
        <v>10</v>
      </c>
      <c r="X1123">
        <v>2</v>
      </c>
      <c r="Y1123">
        <v>12</v>
      </c>
    </row>
    <row r="1124" spans="1:25" hidden="1" x14ac:dyDescent="0.3">
      <c r="A1124" s="1" t="s">
        <v>660</v>
      </c>
      <c r="B1124" s="1" t="s">
        <v>651</v>
      </c>
      <c r="C1124">
        <v>2</v>
      </c>
      <c r="D1124">
        <v>3</v>
      </c>
      <c r="E1124">
        <v>2</v>
      </c>
      <c r="F1124">
        <v>5</v>
      </c>
      <c r="G1124" s="1" t="s">
        <v>468</v>
      </c>
      <c r="H1124">
        <v>1</v>
      </c>
      <c r="I1124">
        <v>1</v>
      </c>
      <c r="J1124">
        <v>1</v>
      </c>
      <c r="K1124">
        <v>1</v>
      </c>
      <c r="L1124">
        <v>2</v>
      </c>
      <c r="M1124">
        <v>2</v>
      </c>
      <c r="N1124">
        <v>1</v>
      </c>
      <c r="O1124">
        <v>1</v>
      </c>
      <c r="P1124">
        <v>2</v>
      </c>
      <c r="Q1124">
        <v>3</v>
      </c>
      <c r="R1124">
        <v>3</v>
      </c>
      <c r="S1124">
        <v>3</v>
      </c>
      <c r="T1124">
        <v>6</v>
      </c>
      <c r="U1124">
        <v>8</v>
      </c>
      <c r="V1124">
        <v>5</v>
      </c>
      <c r="W1124">
        <v>5</v>
      </c>
      <c r="X1124">
        <v>8</v>
      </c>
      <c r="Y1124">
        <v>13</v>
      </c>
    </row>
    <row r="1125" spans="1:25" x14ac:dyDescent="0.3">
      <c r="A1125" s="1" t="s">
        <v>650</v>
      </c>
      <c r="B1125" s="1" t="s">
        <v>653</v>
      </c>
      <c r="C1125">
        <v>2</v>
      </c>
      <c r="D1125">
        <v>1</v>
      </c>
      <c r="E1125">
        <v>1</v>
      </c>
      <c r="F1125">
        <v>2</v>
      </c>
      <c r="G1125" s="1" t="s">
        <v>468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3</v>
      </c>
      <c r="S1125">
        <v>3</v>
      </c>
      <c r="T1125">
        <v>6</v>
      </c>
    </row>
    <row r="1126" spans="1:25" hidden="1" x14ac:dyDescent="0.3">
      <c r="A1126" s="1" t="s">
        <v>662</v>
      </c>
      <c r="B1126" s="1" t="s">
        <v>649</v>
      </c>
      <c r="C1126">
        <v>2</v>
      </c>
      <c r="D1126">
        <v>3</v>
      </c>
      <c r="E1126">
        <v>0</v>
      </c>
      <c r="F1126">
        <v>3</v>
      </c>
      <c r="G1126" s="1" t="s">
        <v>469</v>
      </c>
      <c r="H1126">
        <v>2</v>
      </c>
      <c r="I1126">
        <v>0</v>
      </c>
      <c r="J1126">
        <v>0</v>
      </c>
      <c r="K1126">
        <v>2</v>
      </c>
      <c r="L1126">
        <v>2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1</v>
      </c>
      <c r="S1126">
        <v>2</v>
      </c>
      <c r="T1126">
        <v>3</v>
      </c>
      <c r="U1126">
        <v>6</v>
      </c>
      <c r="V1126">
        <v>3</v>
      </c>
      <c r="W1126">
        <v>3</v>
      </c>
      <c r="X1126">
        <v>6</v>
      </c>
      <c r="Y1126">
        <v>9</v>
      </c>
    </row>
    <row r="1127" spans="1:25" hidden="1" x14ac:dyDescent="0.3">
      <c r="A1127" s="1" t="s">
        <v>656</v>
      </c>
      <c r="B1127" s="1" t="s">
        <v>647</v>
      </c>
      <c r="C1127">
        <v>2</v>
      </c>
      <c r="D1127">
        <v>2</v>
      </c>
      <c r="E1127">
        <v>1</v>
      </c>
      <c r="F1127">
        <v>3</v>
      </c>
      <c r="G1127" s="1" t="s">
        <v>468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2</v>
      </c>
      <c r="R1127">
        <v>1</v>
      </c>
      <c r="S1127">
        <v>2</v>
      </c>
      <c r="T1127">
        <v>3</v>
      </c>
      <c r="U1127">
        <v>3</v>
      </c>
      <c r="V1127">
        <v>8</v>
      </c>
      <c r="W1127">
        <v>8</v>
      </c>
      <c r="X1127">
        <v>3</v>
      </c>
      <c r="Y1127">
        <v>11</v>
      </c>
    </row>
    <row r="1128" spans="1:25" hidden="1" x14ac:dyDescent="0.3">
      <c r="A1128" s="1" t="s">
        <v>654</v>
      </c>
      <c r="B1128" s="1" t="s">
        <v>661</v>
      </c>
      <c r="C1128">
        <v>2</v>
      </c>
      <c r="D1128">
        <v>3</v>
      </c>
      <c r="E1128">
        <v>2</v>
      </c>
      <c r="F1128">
        <v>5</v>
      </c>
      <c r="G1128" s="1" t="s">
        <v>468</v>
      </c>
      <c r="H1128">
        <v>3</v>
      </c>
      <c r="I1128">
        <v>1</v>
      </c>
      <c r="J1128">
        <v>1</v>
      </c>
      <c r="K1128">
        <v>3</v>
      </c>
      <c r="L1128">
        <v>4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3</v>
      </c>
      <c r="T1128">
        <v>3</v>
      </c>
      <c r="U1128">
        <v>3</v>
      </c>
      <c r="V1128">
        <v>6</v>
      </c>
      <c r="W1128">
        <v>6</v>
      </c>
      <c r="X1128">
        <v>3</v>
      </c>
      <c r="Y1128">
        <v>9</v>
      </c>
    </row>
    <row r="1129" spans="1:25" hidden="1" x14ac:dyDescent="0.3">
      <c r="A1129" s="1" t="s">
        <v>647</v>
      </c>
      <c r="B1129" s="1" t="s">
        <v>650</v>
      </c>
      <c r="C1129">
        <v>3</v>
      </c>
      <c r="D1129">
        <v>2</v>
      </c>
      <c r="E1129">
        <v>1</v>
      </c>
      <c r="F1129">
        <v>3</v>
      </c>
      <c r="G1129" s="1" t="s">
        <v>468</v>
      </c>
      <c r="H1129">
        <v>1</v>
      </c>
      <c r="I1129">
        <v>1</v>
      </c>
      <c r="J1129">
        <v>1</v>
      </c>
      <c r="K1129">
        <v>1</v>
      </c>
      <c r="L1129">
        <v>2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3</v>
      </c>
      <c r="S1129">
        <v>2</v>
      </c>
      <c r="T1129">
        <v>5</v>
      </c>
      <c r="U1129">
        <v>4</v>
      </c>
      <c r="V1129">
        <v>5</v>
      </c>
      <c r="W1129">
        <v>5</v>
      </c>
      <c r="X1129">
        <v>4</v>
      </c>
      <c r="Y1129">
        <v>9</v>
      </c>
    </row>
    <row r="1130" spans="1:25" hidden="1" x14ac:dyDescent="0.3">
      <c r="A1130" s="1" t="s">
        <v>649</v>
      </c>
      <c r="B1130" s="1" t="s">
        <v>658</v>
      </c>
      <c r="C1130">
        <v>3</v>
      </c>
      <c r="D1130">
        <v>3</v>
      </c>
      <c r="E1130">
        <v>1</v>
      </c>
      <c r="F1130">
        <v>4</v>
      </c>
      <c r="G1130" s="1" t="s">
        <v>468</v>
      </c>
      <c r="H1130">
        <v>1</v>
      </c>
      <c r="I1130">
        <v>1</v>
      </c>
      <c r="J1130">
        <v>1</v>
      </c>
      <c r="K1130">
        <v>1</v>
      </c>
      <c r="L1130">
        <v>2</v>
      </c>
      <c r="M1130">
        <v>2</v>
      </c>
      <c r="N1130">
        <v>0</v>
      </c>
      <c r="O1130">
        <v>0</v>
      </c>
      <c r="P1130">
        <v>2</v>
      </c>
      <c r="Q1130">
        <v>2</v>
      </c>
      <c r="R1130">
        <v>2</v>
      </c>
      <c r="S1130">
        <v>1</v>
      </c>
      <c r="T1130">
        <v>3</v>
      </c>
      <c r="U1130">
        <v>10</v>
      </c>
      <c r="V1130">
        <v>5</v>
      </c>
      <c r="W1130">
        <v>5</v>
      </c>
      <c r="X1130">
        <v>10</v>
      </c>
      <c r="Y1130">
        <v>15</v>
      </c>
    </row>
    <row r="1131" spans="1:25" hidden="1" x14ac:dyDescent="0.3">
      <c r="A1131" s="1" t="s">
        <v>651</v>
      </c>
      <c r="B1131" s="1" t="s">
        <v>656</v>
      </c>
      <c r="C1131">
        <v>3</v>
      </c>
      <c r="D1131">
        <v>0</v>
      </c>
      <c r="E1131">
        <v>3</v>
      </c>
      <c r="F1131">
        <v>3</v>
      </c>
      <c r="G1131" s="1" t="s">
        <v>469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</v>
      </c>
      <c r="O1131">
        <v>3</v>
      </c>
      <c r="P1131">
        <v>0</v>
      </c>
      <c r="Q1131">
        <v>3</v>
      </c>
      <c r="R1131">
        <v>2</v>
      </c>
      <c r="S1131">
        <v>1</v>
      </c>
      <c r="T1131">
        <v>3</v>
      </c>
      <c r="U1131">
        <v>0</v>
      </c>
      <c r="V1131">
        <v>9</v>
      </c>
      <c r="W1131">
        <v>9</v>
      </c>
      <c r="X1131">
        <v>0</v>
      </c>
      <c r="Y1131">
        <v>9</v>
      </c>
    </row>
    <row r="1132" spans="1:25" hidden="1" x14ac:dyDescent="0.3">
      <c r="A1132" s="1" t="s">
        <v>653</v>
      </c>
      <c r="B1132" s="1" t="s">
        <v>648</v>
      </c>
      <c r="C1132">
        <v>3</v>
      </c>
      <c r="D1132">
        <v>2</v>
      </c>
      <c r="E1132">
        <v>2</v>
      </c>
      <c r="F1132">
        <v>4</v>
      </c>
      <c r="G1132" s="1" t="s">
        <v>468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</v>
      </c>
      <c r="N1132">
        <v>2</v>
      </c>
      <c r="O1132">
        <v>2</v>
      </c>
      <c r="P1132">
        <v>2</v>
      </c>
      <c r="Q1132">
        <v>4</v>
      </c>
      <c r="R1132">
        <v>3</v>
      </c>
      <c r="S1132">
        <v>1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8</v>
      </c>
    </row>
    <row r="1133" spans="1:25" hidden="1" x14ac:dyDescent="0.3">
      <c r="A1133" s="1" t="s">
        <v>655</v>
      </c>
      <c r="B1133" s="1" t="s">
        <v>660</v>
      </c>
      <c r="C1133">
        <v>3</v>
      </c>
      <c r="D1133">
        <v>2</v>
      </c>
      <c r="E1133">
        <v>0</v>
      </c>
      <c r="F1133">
        <v>2</v>
      </c>
      <c r="G1133" s="1" t="s">
        <v>469</v>
      </c>
      <c r="H1133">
        <v>1</v>
      </c>
      <c r="I1133">
        <v>0</v>
      </c>
      <c r="J1133">
        <v>0</v>
      </c>
      <c r="K1133">
        <v>1</v>
      </c>
      <c r="L1133">
        <v>1</v>
      </c>
      <c r="M1133">
        <v>1</v>
      </c>
      <c r="N1133">
        <v>0</v>
      </c>
      <c r="O1133">
        <v>0</v>
      </c>
      <c r="P1133">
        <v>1</v>
      </c>
      <c r="Q1133">
        <v>1</v>
      </c>
      <c r="R1133">
        <v>3</v>
      </c>
      <c r="S1133">
        <v>3</v>
      </c>
      <c r="T1133">
        <v>6</v>
      </c>
      <c r="U1133">
        <v>5</v>
      </c>
      <c r="V1133">
        <v>7</v>
      </c>
      <c r="W1133">
        <v>7</v>
      </c>
      <c r="X1133">
        <v>5</v>
      </c>
      <c r="Y1133">
        <v>12</v>
      </c>
    </row>
    <row r="1134" spans="1:25" hidden="1" x14ac:dyDescent="0.3">
      <c r="A1134" s="1" t="s">
        <v>657</v>
      </c>
      <c r="B1134" s="1" t="s">
        <v>662</v>
      </c>
      <c r="C1134">
        <v>3</v>
      </c>
      <c r="D1134">
        <v>2</v>
      </c>
      <c r="E1134">
        <v>1</v>
      </c>
      <c r="F1134">
        <v>3</v>
      </c>
      <c r="G1134" s="1" t="s">
        <v>468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</v>
      </c>
      <c r="N1134">
        <v>1</v>
      </c>
      <c r="O1134">
        <v>1</v>
      </c>
      <c r="P1134">
        <v>2</v>
      </c>
      <c r="Q1134">
        <v>3</v>
      </c>
      <c r="R1134">
        <v>1</v>
      </c>
      <c r="S1134">
        <v>4</v>
      </c>
      <c r="T1134">
        <v>5</v>
      </c>
      <c r="U1134">
        <v>3</v>
      </c>
      <c r="V1134">
        <v>1</v>
      </c>
      <c r="W1134">
        <v>1</v>
      </c>
      <c r="X1134">
        <v>3</v>
      </c>
      <c r="Y1134">
        <v>4</v>
      </c>
    </row>
    <row r="1135" spans="1:25" hidden="1" x14ac:dyDescent="0.3">
      <c r="A1135" s="1" t="s">
        <v>659</v>
      </c>
      <c r="B1135" s="1" t="s">
        <v>654</v>
      </c>
      <c r="C1135">
        <v>3</v>
      </c>
      <c r="D1135">
        <v>2</v>
      </c>
      <c r="E1135">
        <v>1</v>
      </c>
      <c r="F1135">
        <v>3</v>
      </c>
      <c r="G1135" s="1" t="s">
        <v>468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2</v>
      </c>
      <c r="N1135">
        <v>0</v>
      </c>
      <c r="O1135">
        <v>0</v>
      </c>
      <c r="P1135">
        <v>2</v>
      </c>
      <c r="Q1135">
        <v>2</v>
      </c>
      <c r="R1135">
        <v>3</v>
      </c>
      <c r="S1135">
        <v>3</v>
      </c>
      <c r="T1135">
        <v>6</v>
      </c>
      <c r="U1135">
        <v>1</v>
      </c>
      <c r="V1135">
        <v>4</v>
      </c>
      <c r="W1135">
        <v>4</v>
      </c>
      <c r="X1135">
        <v>1</v>
      </c>
      <c r="Y1135">
        <v>5</v>
      </c>
    </row>
    <row r="1136" spans="1:25" hidden="1" x14ac:dyDescent="0.3">
      <c r="A1136" s="1" t="s">
        <v>661</v>
      </c>
      <c r="B1136" s="1" t="s">
        <v>652</v>
      </c>
      <c r="C1136">
        <v>3</v>
      </c>
      <c r="D1136">
        <v>1</v>
      </c>
      <c r="E1136">
        <v>1</v>
      </c>
      <c r="F1136">
        <v>2</v>
      </c>
      <c r="G1136" s="1" t="s">
        <v>468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2</v>
      </c>
      <c r="R1136">
        <v>4</v>
      </c>
      <c r="S1136">
        <v>0</v>
      </c>
      <c r="T1136">
        <v>4</v>
      </c>
      <c r="U1136">
        <v>3</v>
      </c>
      <c r="V1136">
        <v>9</v>
      </c>
      <c r="W1136">
        <v>9</v>
      </c>
      <c r="X1136">
        <v>3</v>
      </c>
      <c r="Y1136">
        <v>12</v>
      </c>
    </row>
    <row r="1137" spans="1:25" hidden="1" x14ac:dyDescent="0.3">
      <c r="A1137" s="1" t="s">
        <v>652</v>
      </c>
      <c r="B1137" s="1" t="s">
        <v>659</v>
      </c>
      <c r="C1137">
        <v>4</v>
      </c>
      <c r="D1137">
        <v>2</v>
      </c>
      <c r="E1137">
        <v>1</v>
      </c>
      <c r="F1137">
        <v>3</v>
      </c>
      <c r="G1137" s="1" t="s">
        <v>468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2</v>
      </c>
      <c r="N1137">
        <v>1</v>
      </c>
      <c r="O1137">
        <v>1</v>
      </c>
      <c r="P1137">
        <v>2</v>
      </c>
      <c r="Q1137">
        <v>3</v>
      </c>
      <c r="R1137">
        <v>2</v>
      </c>
      <c r="S1137">
        <v>1</v>
      </c>
      <c r="T1137">
        <v>3</v>
      </c>
      <c r="U1137">
        <v>3</v>
      </c>
      <c r="V1137">
        <v>9</v>
      </c>
      <c r="W1137">
        <v>9</v>
      </c>
      <c r="X1137">
        <v>3</v>
      </c>
      <c r="Y1137">
        <v>12</v>
      </c>
    </row>
    <row r="1138" spans="1:25" hidden="1" x14ac:dyDescent="0.3">
      <c r="A1138" s="1" t="s">
        <v>648</v>
      </c>
      <c r="B1138" s="1" t="s">
        <v>651</v>
      </c>
      <c r="C1138">
        <v>4</v>
      </c>
      <c r="D1138">
        <v>4</v>
      </c>
      <c r="E1138">
        <v>3</v>
      </c>
      <c r="F1138">
        <v>7</v>
      </c>
      <c r="G1138" s="1" t="s">
        <v>468</v>
      </c>
      <c r="H1138">
        <v>2</v>
      </c>
      <c r="I1138">
        <v>1</v>
      </c>
      <c r="J1138">
        <v>1</v>
      </c>
      <c r="K1138">
        <v>2</v>
      </c>
      <c r="L1138">
        <v>3</v>
      </c>
      <c r="M1138">
        <v>2</v>
      </c>
      <c r="N1138">
        <v>2</v>
      </c>
      <c r="O1138">
        <v>2</v>
      </c>
      <c r="P1138">
        <v>2</v>
      </c>
      <c r="Q1138">
        <v>4</v>
      </c>
      <c r="R1138">
        <v>3</v>
      </c>
      <c r="S1138">
        <v>2</v>
      </c>
      <c r="T1138">
        <v>5</v>
      </c>
      <c r="U1138">
        <v>5</v>
      </c>
      <c r="V1138">
        <v>6</v>
      </c>
      <c r="W1138">
        <v>6</v>
      </c>
      <c r="X1138">
        <v>5</v>
      </c>
      <c r="Y1138">
        <v>11</v>
      </c>
    </row>
    <row r="1139" spans="1:25" hidden="1" x14ac:dyDescent="0.3">
      <c r="A1139" s="1" t="s">
        <v>658</v>
      </c>
      <c r="B1139" s="1" t="s">
        <v>653</v>
      </c>
      <c r="C1139">
        <v>4</v>
      </c>
      <c r="D1139">
        <v>1</v>
      </c>
      <c r="E1139">
        <v>2</v>
      </c>
      <c r="F1139">
        <v>3</v>
      </c>
      <c r="G1139" s="1" t="s">
        <v>468</v>
      </c>
      <c r="H1139">
        <v>1</v>
      </c>
      <c r="I1139">
        <v>2</v>
      </c>
      <c r="J1139">
        <v>2</v>
      </c>
      <c r="K1139">
        <v>1</v>
      </c>
      <c r="L1139">
        <v>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3</v>
      </c>
      <c r="S1139">
        <v>2</v>
      </c>
      <c r="T1139">
        <v>5</v>
      </c>
      <c r="U1139">
        <v>6</v>
      </c>
      <c r="V1139">
        <v>10</v>
      </c>
      <c r="W1139">
        <v>10</v>
      </c>
      <c r="X1139">
        <v>6</v>
      </c>
      <c r="Y1139">
        <v>16</v>
      </c>
    </row>
    <row r="1140" spans="1:25" hidden="1" x14ac:dyDescent="0.3">
      <c r="A1140" s="1" t="s">
        <v>660</v>
      </c>
      <c r="B1140" s="1" t="s">
        <v>649</v>
      </c>
      <c r="C1140">
        <v>4</v>
      </c>
      <c r="D1140">
        <v>1</v>
      </c>
      <c r="E1140">
        <v>1</v>
      </c>
      <c r="F1140">
        <v>2</v>
      </c>
      <c r="G1140" s="1" t="s">
        <v>468</v>
      </c>
      <c r="H1140">
        <v>0</v>
      </c>
      <c r="I1140">
        <v>1</v>
      </c>
      <c r="J1140">
        <v>1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2</v>
      </c>
      <c r="T1140">
        <v>3</v>
      </c>
      <c r="U1140">
        <v>7</v>
      </c>
      <c r="V1140">
        <v>5</v>
      </c>
      <c r="W1140">
        <v>5</v>
      </c>
      <c r="X1140">
        <v>7</v>
      </c>
      <c r="Y1140">
        <v>12</v>
      </c>
    </row>
    <row r="1141" spans="1:25" hidden="1" x14ac:dyDescent="0.3">
      <c r="A1141" s="1" t="s">
        <v>650</v>
      </c>
      <c r="B1141" s="1" t="s">
        <v>661</v>
      </c>
      <c r="C1141">
        <v>4</v>
      </c>
      <c r="D1141">
        <v>3</v>
      </c>
      <c r="E1141">
        <v>1</v>
      </c>
      <c r="F1141">
        <v>4</v>
      </c>
      <c r="G1141" s="1" t="s">
        <v>468</v>
      </c>
      <c r="H1141">
        <v>2</v>
      </c>
      <c r="I1141">
        <v>0</v>
      </c>
      <c r="J1141">
        <v>0</v>
      </c>
      <c r="K1141">
        <v>2</v>
      </c>
      <c r="L1141">
        <v>2</v>
      </c>
      <c r="M1141">
        <v>1</v>
      </c>
      <c r="N1141">
        <v>1</v>
      </c>
      <c r="O1141">
        <v>1</v>
      </c>
      <c r="P1141">
        <v>1</v>
      </c>
      <c r="Q1141">
        <v>2</v>
      </c>
      <c r="R1141">
        <v>0</v>
      </c>
      <c r="S1141">
        <v>1</v>
      </c>
      <c r="T1141">
        <v>1</v>
      </c>
      <c r="U1141">
        <v>3</v>
      </c>
      <c r="V1141">
        <v>6</v>
      </c>
      <c r="W1141">
        <v>6</v>
      </c>
      <c r="X1141">
        <v>3</v>
      </c>
      <c r="Y1141">
        <v>9</v>
      </c>
    </row>
    <row r="1142" spans="1:25" hidden="1" x14ac:dyDescent="0.3">
      <c r="A1142" s="1" t="s">
        <v>662</v>
      </c>
      <c r="B1142" s="1" t="s">
        <v>647</v>
      </c>
      <c r="C1142">
        <v>4</v>
      </c>
      <c r="D1142">
        <v>3</v>
      </c>
      <c r="E1142">
        <v>1</v>
      </c>
      <c r="F1142">
        <v>4</v>
      </c>
      <c r="G1142" s="1" t="s">
        <v>468</v>
      </c>
      <c r="H1142">
        <v>2</v>
      </c>
      <c r="I1142">
        <v>0</v>
      </c>
      <c r="J1142">
        <v>0</v>
      </c>
      <c r="K1142">
        <v>2</v>
      </c>
      <c r="L1142">
        <v>2</v>
      </c>
      <c r="M1142">
        <v>1</v>
      </c>
      <c r="N1142">
        <v>1</v>
      </c>
      <c r="O1142">
        <v>1</v>
      </c>
      <c r="P1142">
        <v>1</v>
      </c>
      <c r="Q1142">
        <v>2</v>
      </c>
      <c r="R1142">
        <v>0</v>
      </c>
      <c r="S1142">
        <v>3</v>
      </c>
      <c r="T1142">
        <v>3</v>
      </c>
      <c r="U1142">
        <v>2</v>
      </c>
      <c r="V1142">
        <v>0</v>
      </c>
      <c r="W1142">
        <v>0</v>
      </c>
      <c r="X1142">
        <v>2</v>
      </c>
      <c r="Y1142">
        <v>2</v>
      </c>
    </row>
    <row r="1143" spans="1:25" hidden="1" x14ac:dyDescent="0.3">
      <c r="A1143" s="1" t="s">
        <v>656</v>
      </c>
      <c r="B1143" s="1" t="s">
        <v>657</v>
      </c>
      <c r="C1143">
        <v>4</v>
      </c>
      <c r="D1143">
        <v>0</v>
      </c>
      <c r="E1143">
        <v>1</v>
      </c>
      <c r="F1143">
        <v>1</v>
      </c>
      <c r="G1143" s="1" t="s">
        <v>469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5</v>
      </c>
      <c r="S1143">
        <v>2</v>
      </c>
      <c r="T1143">
        <v>7</v>
      </c>
      <c r="U1143">
        <v>3</v>
      </c>
      <c r="V1143">
        <v>6</v>
      </c>
      <c r="W1143">
        <v>6</v>
      </c>
      <c r="X1143">
        <v>3</v>
      </c>
      <c r="Y1143">
        <v>9</v>
      </c>
    </row>
    <row r="1144" spans="1:25" hidden="1" x14ac:dyDescent="0.3">
      <c r="A1144" s="1" t="s">
        <v>654</v>
      </c>
      <c r="B1144" s="1" t="s">
        <v>655</v>
      </c>
      <c r="C1144">
        <v>4</v>
      </c>
      <c r="D1144">
        <v>0</v>
      </c>
      <c r="E1144">
        <v>1</v>
      </c>
      <c r="F1144">
        <v>1</v>
      </c>
      <c r="G1144" s="1" t="s">
        <v>469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1</v>
      </c>
      <c r="R1144">
        <v>3</v>
      </c>
      <c r="S1144">
        <v>1</v>
      </c>
      <c r="T1144">
        <v>4</v>
      </c>
      <c r="U1144">
        <v>4</v>
      </c>
      <c r="V1144">
        <v>5</v>
      </c>
      <c r="W1144">
        <v>5</v>
      </c>
      <c r="X1144">
        <v>4</v>
      </c>
      <c r="Y1144">
        <v>9</v>
      </c>
    </row>
    <row r="1145" spans="1:25" hidden="1" x14ac:dyDescent="0.3">
      <c r="A1145" s="1" t="s">
        <v>647</v>
      </c>
      <c r="B1145" s="1" t="s">
        <v>658</v>
      </c>
      <c r="C1145">
        <v>5</v>
      </c>
      <c r="D1145">
        <v>1</v>
      </c>
      <c r="E1145">
        <v>1</v>
      </c>
      <c r="F1145">
        <v>2</v>
      </c>
      <c r="G1145" s="1" t="s">
        <v>468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1</v>
      </c>
      <c r="P1145">
        <v>1</v>
      </c>
      <c r="Q1145">
        <v>2</v>
      </c>
      <c r="R1145">
        <v>2</v>
      </c>
      <c r="S1145">
        <v>0</v>
      </c>
      <c r="T1145">
        <v>2</v>
      </c>
      <c r="U1145">
        <v>5</v>
      </c>
      <c r="V1145">
        <v>4</v>
      </c>
      <c r="W1145">
        <v>4</v>
      </c>
      <c r="X1145">
        <v>5</v>
      </c>
      <c r="Y1145">
        <v>9</v>
      </c>
    </row>
    <row r="1146" spans="1:25" x14ac:dyDescent="0.3">
      <c r="A1146" s="1" t="s">
        <v>649</v>
      </c>
      <c r="B1146" s="1" t="s">
        <v>652</v>
      </c>
      <c r="C1146">
        <v>5</v>
      </c>
      <c r="D1146">
        <v>4</v>
      </c>
      <c r="E1146">
        <v>2</v>
      </c>
      <c r="F1146">
        <v>6</v>
      </c>
      <c r="G1146" s="1" t="s">
        <v>468</v>
      </c>
      <c r="H1146">
        <v>3</v>
      </c>
      <c r="I1146">
        <v>0</v>
      </c>
      <c r="J1146">
        <v>0</v>
      </c>
      <c r="K1146">
        <v>3</v>
      </c>
      <c r="L1146">
        <v>3</v>
      </c>
      <c r="M1146">
        <v>1</v>
      </c>
      <c r="N1146">
        <v>2</v>
      </c>
      <c r="O1146">
        <v>2</v>
      </c>
      <c r="P1146">
        <v>1</v>
      </c>
      <c r="Q1146">
        <v>3</v>
      </c>
      <c r="R1146">
        <v>2</v>
      </c>
      <c r="S1146">
        <v>2</v>
      </c>
      <c r="T1146">
        <v>4</v>
      </c>
    </row>
    <row r="1147" spans="1:25" hidden="1" x14ac:dyDescent="0.3">
      <c r="A1147" s="1" t="s">
        <v>651</v>
      </c>
      <c r="B1147" s="1" t="s">
        <v>654</v>
      </c>
      <c r="C1147">
        <v>5</v>
      </c>
      <c r="D1147">
        <v>0</v>
      </c>
      <c r="E1147">
        <v>0</v>
      </c>
      <c r="F1147">
        <v>0</v>
      </c>
      <c r="G1147" s="1" t="s">
        <v>469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9</v>
      </c>
      <c r="V1147">
        <v>6</v>
      </c>
      <c r="W1147">
        <v>6</v>
      </c>
      <c r="X1147">
        <v>9</v>
      </c>
      <c r="Y1147">
        <v>15</v>
      </c>
    </row>
    <row r="1148" spans="1:25" hidden="1" x14ac:dyDescent="0.3">
      <c r="A1148" s="1" t="s">
        <v>653</v>
      </c>
      <c r="B1148" s="1" t="s">
        <v>662</v>
      </c>
      <c r="C1148">
        <v>5</v>
      </c>
      <c r="D1148">
        <v>1</v>
      </c>
      <c r="E1148">
        <v>1</v>
      </c>
      <c r="F1148">
        <v>2</v>
      </c>
      <c r="G1148" s="1" t="s">
        <v>468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1</v>
      </c>
      <c r="P1148">
        <v>1</v>
      </c>
      <c r="Q1148">
        <v>2</v>
      </c>
      <c r="R1148">
        <v>1</v>
      </c>
      <c r="S1148">
        <v>2</v>
      </c>
      <c r="T1148">
        <v>3</v>
      </c>
      <c r="U1148">
        <v>4</v>
      </c>
      <c r="V1148">
        <v>3</v>
      </c>
      <c r="W1148">
        <v>3</v>
      </c>
      <c r="X1148">
        <v>4</v>
      </c>
      <c r="Y1148">
        <v>7</v>
      </c>
    </row>
    <row r="1149" spans="1:25" hidden="1" x14ac:dyDescent="0.3">
      <c r="A1149" s="1" t="s">
        <v>655</v>
      </c>
      <c r="B1149" s="1" t="s">
        <v>650</v>
      </c>
      <c r="C1149">
        <v>5</v>
      </c>
      <c r="D1149">
        <v>4</v>
      </c>
      <c r="E1149">
        <v>1</v>
      </c>
      <c r="F1149">
        <v>5</v>
      </c>
      <c r="G1149" s="1" t="s">
        <v>468</v>
      </c>
      <c r="H1149">
        <v>0</v>
      </c>
      <c r="I1149">
        <v>1</v>
      </c>
      <c r="J1149">
        <v>1</v>
      </c>
      <c r="K1149">
        <v>0</v>
      </c>
      <c r="L1149">
        <v>1</v>
      </c>
      <c r="M1149">
        <v>4</v>
      </c>
      <c r="N1149">
        <v>0</v>
      </c>
      <c r="O1149">
        <v>0</v>
      </c>
      <c r="P1149">
        <v>4</v>
      </c>
      <c r="Q1149">
        <v>4</v>
      </c>
      <c r="R1149">
        <v>2</v>
      </c>
      <c r="S1149">
        <v>2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8</v>
      </c>
    </row>
    <row r="1150" spans="1:25" hidden="1" x14ac:dyDescent="0.3">
      <c r="A1150" s="1" t="s">
        <v>657</v>
      </c>
      <c r="B1150" s="1" t="s">
        <v>648</v>
      </c>
      <c r="C1150">
        <v>5</v>
      </c>
      <c r="D1150">
        <v>1</v>
      </c>
      <c r="E1150">
        <v>1</v>
      </c>
      <c r="F1150">
        <v>2</v>
      </c>
      <c r="G1150" s="1" t="s">
        <v>468</v>
      </c>
      <c r="H1150">
        <v>0</v>
      </c>
      <c r="I1150">
        <v>1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2</v>
      </c>
      <c r="S1150">
        <v>1</v>
      </c>
      <c r="T1150">
        <v>3</v>
      </c>
      <c r="U1150">
        <v>10</v>
      </c>
      <c r="V1150">
        <v>4</v>
      </c>
      <c r="W1150">
        <v>4</v>
      </c>
      <c r="X1150">
        <v>10</v>
      </c>
      <c r="Y1150">
        <v>14</v>
      </c>
    </row>
    <row r="1151" spans="1:25" hidden="1" x14ac:dyDescent="0.3">
      <c r="A1151" s="1" t="s">
        <v>659</v>
      </c>
      <c r="B1151" s="1" t="s">
        <v>656</v>
      </c>
      <c r="C1151">
        <v>5</v>
      </c>
      <c r="D1151">
        <v>1</v>
      </c>
      <c r="E1151">
        <v>0</v>
      </c>
      <c r="F1151">
        <v>1</v>
      </c>
      <c r="G1151" s="1" t="s">
        <v>469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3</v>
      </c>
      <c r="S1151">
        <v>2</v>
      </c>
      <c r="T1151">
        <v>5</v>
      </c>
      <c r="U1151">
        <v>8</v>
      </c>
      <c r="V1151">
        <v>1</v>
      </c>
      <c r="W1151">
        <v>1</v>
      </c>
      <c r="X1151">
        <v>8</v>
      </c>
      <c r="Y1151">
        <v>9</v>
      </c>
    </row>
    <row r="1152" spans="1:25" hidden="1" x14ac:dyDescent="0.3">
      <c r="A1152" s="1" t="s">
        <v>661</v>
      </c>
      <c r="B1152" s="1" t="s">
        <v>660</v>
      </c>
      <c r="C1152">
        <v>5</v>
      </c>
      <c r="D1152">
        <v>0</v>
      </c>
      <c r="E1152">
        <v>1</v>
      </c>
      <c r="F1152">
        <v>1</v>
      </c>
      <c r="G1152" s="1" t="s">
        <v>469</v>
      </c>
      <c r="H1152">
        <v>0</v>
      </c>
      <c r="I1152">
        <v>1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3</v>
      </c>
      <c r="T1152">
        <v>4</v>
      </c>
      <c r="U1152">
        <v>7</v>
      </c>
      <c r="V1152">
        <v>2</v>
      </c>
      <c r="W1152">
        <v>2</v>
      </c>
      <c r="X1152">
        <v>7</v>
      </c>
      <c r="Y1152">
        <v>9</v>
      </c>
    </row>
    <row r="1153" spans="1:25" hidden="1" x14ac:dyDescent="0.3">
      <c r="A1153" s="1" t="s">
        <v>652</v>
      </c>
      <c r="B1153" s="1" t="s">
        <v>653</v>
      </c>
      <c r="C1153">
        <v>6</v>
      </c>
      <c r="D1153">
        <v>1</v>
      </c>
      <c r="E1153">
        <v>1</v>
      </c>
      <c r="F1153">
        <v>2</v>
      </c>
      <c r="G1153" s="1" t="s">
        <v>468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1</v>
      </c>
      <c r="P1153">
        <v>1</v>
      </c>
      <c r="Q1153">
        <v>2</v>
      </c>
      <c r="R1153">
        <v>2</v>
      </c>
      <c r="S1153">
        <v>0</v>
      </c>
      <c r="T1153">
        <v>2</v>
      </c>
      <c r="U1153">
        <v>0</v>
      </c>
      <c r="V1153">
        <v>9</v>
      </c>
      <c r="W1153">
        <v>9</v>
      </c>
      <c r="X1153">
        <v>0</v>
      </c>
      <c r="Y1153">
        <v>9</v>
      </c>
    </row>
    <row r="1154" spans="1:25" hidden="1" x14ac:dyDescent="0.3">
      <c r="A1154" s="1" t="s">
        <v>648</v>
      </c>
      <c r="B1154" s="1" t="s">
        <v>655</v>
      </c>
      <c r="C1154">
        <v>6</v>
      </c>
      <c r="D1154">
        <v>1</v>
      </c>
      <c r="E1154">
        <v>1</v>
      </c>
      <c r="F1154">
        <v>2</v>
      </c>
      <c r="G1154" s="1" t="s">
        <v>468</v>
      </c>
      <c r="H1154">
        <v>1</v>
      </c>
      <c r="I1154">
        <v>1</v>
      </c>
      <c r="J1154">
        <v>1</v>
      </c>
      <c r="K1154">
        <v>1</v>
      </c>
      <c r="L1154">
        <v>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</v>
      </c>
      <c r="S1154">
        <v>0</v>
      </c>
      <c r="T1154">
        <v>3</v>
      </c>
      <c r="U1154">
        <v>3</v>
      </c>
      <c r="V1154">
        <v>5</v>
      </c>
      <c r="W1154">
        <v>5</v>
      </c>
      <c r="X1154">
        <v>3</v>
      </c>
      <c r="Y1154">
        <v>8</v>
      </c>
    </row>
    <row r="1155" spans="1:25" hidden="1" x14ac:dyDescent="0.3">
      <c r="A1155" s="1" t="s">
        <v>658</v>
      </c>
      <c r="B1155" s="1" t="s">
        <v>651</v>
      </c>
      <c r="C1155">
        <v>6</v>
      </c>
      <c r="D1155">
        <v>3</v>
      </c>
      <c r="E1155">
        <v>1</v>
      </c>
      <c r="F1155">
        <v>4</v>
      </c>
      <c r="G1155" s="1" t="s">
        <v>468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2</v>
      </c>
      <c r="N1155">
        <v>1</v>
      </c>
      <c r="O1155">
        <v>1</v>
      </c>
      <c r="P1155">
        <v>2</v>
      </c>
      <c r="Q1155">
        <v>3</v>
      </c>
      <c r="R1155">
        <v>0</v>
      </c>
      <c r="S1155">
        <v>1</v>
      </c>
      <c r="T1155">
        <v>1</v>
      </c>
      <c r="U1155">
        <v>5</v>
      </c>
      <c r="V1155">
        <v>8</v>
      </c>
      <c r="W1155">
        <v>8</v>
      </c>
      <c r="X1155">
        <v>5</v>
      </c>
      <c r="Y1155">
        <v>13</v>
      </c>
    </row>
    <row r="1156" spans="1:25" hidden="1" x14ac:dyDescent="0.3">
      <c r="A1156" s="1" t="s">
        <v>660</v>
      </c>
      <c r="B1156" s="1" t="s">
        <v>647</v>
      </c>
      <c r="C1156">
        <v>6</v>
      </c>
      <c r="D1156">
        <v>3</v>
      </c>
      <c r="E1156">
        <v>0</v>
      </c>
      <c r="F1156">
        <v>3</v>
      </c>
      <c r="G1156" s="1" t="s">
        <v>469</v>
      </c>
      <c r="H1156">
        <v>2</v>
      </c>
      <c r="I1156">
        <v>0</v>
      </c>
      <c r="J1156">
        <v>0</v>
      </c>
      <c r="K1156">
        <v>2</v>
      </c>
      <c r="L1156">
        <v>2</v>
      </c>
      <c r="M1156">
        <v>1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3</v>
      </c>
      <c r="T1156">
        <v>3</v>
      </c>
      <c r="U1156">
        <v>5</v>
      </c>
      <c r="V1156">
        <v>8</v>
      </c>
      <c r="W1156">
        <v>8</v>
      </c>
      <c r="X1156">
        <v>5</v>
      </c>
      <c r="Y1156">
        <v>13</v>
      </c>
    </row>
    <row r="1157" spans="1:25" hidden="1" x14ac:dyDescent="0.3">
      <c r="A1157" s="1" t="s">
        <v>650</v>
      </c>
      <c r="B1157" s="1" t="s">
        <v>657</v>
      </c>
      <c r="C1157">
        <v>6</v>
      </c>
      <c r="D1157">
        <v>2</v>
      </c>
      <c r="E1157">
        <v>1</v>
      </c>
      <c r="F1157">
        <v>3</v>
      </c>
      <c r="G1157" s="1" t="s">
        <v>468</v>
      </c>
      <c r="H1157">
        <v>2</v>
      </c>
      <c r="I1157">
        <v>1</v>
      </c>
      <c r="J1157">
        <v>1</v>
      </c>
      <c r="K1157">
        <v>2</v>
      </c>
      <c r="L1157">
        <v>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4</v>
      </c>
      <c r="S1157">
        <v>3</v>
      </c>
      <c r="T1157">
        <v>7</v>
      </c>
      <c r="U1157">
        <v>4</v>
      </c>
      <c r="V1157">
        <v>2</v>
      </c>
      <c r="W1157">
        <v>2</v>
      </c>
      <c r="X1157">
        <v>4</v>
      </c>
      <c r="Y1157">
        <v>6</v>
      </c>
    </row>
    <row r="1158" spans="1:25" hidden="1" x14ac:dyDescent="0.3">
      <c r="A1158" s="1" t="s">
        <v>662</v>
      </c>
      <c r="B1158" s="1" t="s">
        <v>659</v>
      </c>
      <c r="C1158">
        <v>6</v>
      </c>
      <c r="D1158">
        <v>3</v>
      </c>
      <c r="E1158">
        <v>0</v>
      </c>
      <c r="F1158">
        <v>3</v>
      </c>
      <c r="G1158" s="1" t="s">
        <v>469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2</v>
      </c>
      <c r="N1158">
        <v>0</v>
      </c>
      <c r="O1158">
        <v>0</v>
      </c>
      <c r="P1158">
        <v>2</v>
      </c>
      <c r="Q1158">
        <v>2</v>
      </c>
      <c r="R1158">
        <v>2</v>
      </c>
      <c r="S1158">
        <v>4</v>
      </c>
      <c r="T1158">
        <v>6</v>
      </c>
      <c r="U1158">
        <v>5</v>
      </c>
      <c r="V1158">
        <v>4</v>
      </c>
      <c r="W1158">
        <v>4</v>
      </c>
      <c r="X1158">
        <v>5</v>
      </c>
      <c r="Y1158">
        <v>9</v>
      </c>
    </row>
    <row r="1159" spans="1:25" hidden="1" x14ac:dyDescent="0.3">
      <c r="A1159" s="1" t="s">
        <v>656</v>
      </c>
      <c r="B1159" s="1" t="s">
        <v>661</v>
      </c>
      <c r="C1159">
        <v>6</v>
      </c>
      <c r="D1159">
        <v>3</v>
      </c>
      <c r="E1159">
        <v>0</v>
      </c>
      <c r="F1159">
        <v>3</v>
      </c>
      <c r="G1159" s="1" t="s">
        <v>469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3</v>
      </c>
      <c r="N1159">
        <v>0</v>
      </c>
      <c r="O1159">
        <v>0</v>
      </c>
      <c r="P1159">
        <v>3</v>
      </c>
      <c r="Q1159">
        <v>3</v>
      </c>
      <c r="R1159">
        <v>0</v>
      </c>
      <c r="S1159">
        <v>2</v>
      </c>
      <c r="T1159">
        <v>2</v>
      </c>
      <c r="U1159">
        <v>10</v>
      </c>
      <c r="V1159">
        <v>2</v>
      </c>
      <c r="W1159">
        <v>2</v>
      </c>
      <c r="X1159">
        <v>10</v>
      </c>
      <c r="Y1159">
        <v>12</v>
      </c>
    </row>
    <row r="1160" spans="1:25" hidden="1" x14ac:dyDescent="0.3">
      <c r="A1160" s="1" t="s">
        <v>654</v>
      </c>
      <c r="B1160" s="1" t="s">
        <v>649</v>
      </c>
      <c r="C1160">
        <v>6</v>
      </c>
      <c r="D1160">
        <v>2</v>
      </c>
      <c r="E1160">
        <v>4</v>
      </c>
      <c r="F1160">
        <v>6</v>
      </c>
      <c r="G1160" s="1" t="s">
        <v>468</v>
      </c>
      <c r="H1160">
        <v>1</v>
      </c>
      <c r="I1160">
        <v>4</v>
      </c>
      <c r="J1160">
        <v>4</v>
      </c>
      <c r="K1160">
        <v>1</v>
      </c>
      <c r="L1160">
        <v>5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2</v>
      </c>
      <c r="S1160">
        <v>0</v>
      </c>
      <c r="T1160">
        <v>2</v>
      </c>
      <c r="U1160">
        <v>4</v>
      </c>
      <c r="V1160">
        <v>2</v>
      </c>
      <c r="W1160">
        <v>2</v>
      </c>
      <c r="X1160">
        <v>4</v>
      </c>
      <c r="Y1160">
        <v>6</v>
      </c>
    </row>
    <row r="1161" spans="1:25" hidden="1" x14ac:dyDescent="0.3">
      <c r="A1161" s="1" t="s">
        <v>647</v>
      </c>
      <c r="B1161" s="1" t="s">
        <v>657</v>
      </c>
      <c r="C1161">
        <v>7</v>
      </c>
      <c r="D1161">
        <v>1</v>
      </c>
      <c r="E1161">
        <v>1</v>
      </c>
      <c r="F1161">
        <v>2</v>
      </c>
      <c r="G1161" s="1" t="s">
        <v>468</v>
      </c>
      <c r="H1161">
        <v>0</v>
      </c>
      <c r="I1161">
        <v>1</v>
      </c>
      <c r="J1161">
        <v>1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2</v>
      </c>
      <c r="S1161">
        <v>3</v>
      </c>
      <c r="T1161">
        <v>5</v>
      </c>
      <c r="U1161">
        <v>1</v>
      </c>
      <c r="V1161">
        <v>4</v>
      </c>
      <c r="W1161">
        <v>4</v>
      </c>
      <c r="X1161">
        <v>1</v>
      </c>
      <c r="Y1161">
        <v>5</v>
      </c>
    </row>
    <row r="1162" spans="1:25" hidden="1" x14ac:dyDescent="0.3">
      <c r="A1162" s="1" t="s">
        <v>649</v>
      </c>
      <c r="B1162" s="1" t="s">
        <v>648</v>
      </c>
      <c r="C1162">
        <v>7</v>
      </c>
      <c r="D1162">
        <v>0</v>
      </c>
      <c r="E1162">
        <v>0</v>
      </c>
      <c r="F1162">
        <v>0</v>
      </c>
      <c r="G1162" s="1" t="s">
        <v>469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</v>
      </c>
      <c r="S1162">
        <v>1</v>
      </c>
      <c r="T1162">
        <v>4</v>
      </c>
      <c r="U1162">
        <v>8</v>
      </c>
      <c r="V1162">
        <v>4</v>
      </c>
      <c r="W1162">
        <v>4</v>
      </c>
      <c r="X1162">
        <v>8</v>
      </c>
      <c r="Y1162">
        <v>12</v>
      </c>
    </row>
    <row r="1163" spans="1:25" hidden="1" x14ac:dyDescent="0.3">
      <c r="A1163" s="1" t="s">
        <v>652</v>
      </c>
      <c r="B1163" s="1" t="s">
        <v>650</v>
      </c>
      <c r="C1163">
        <v>7</v>
      </c>
      <c r="D1163">
        <v>2</v>
      </c>
      <c r="E1163">
        <v>3</v>
      </c>
      <c r="F1163">
        <v>5</v>
      </c>
      <c r="G1163" s="1" t="s">
        <v>468</v>
      </c>
      <c r="H1163">
        <v>0</v>
      </c>
      <c r="I1163">
        <v>1</v>
      </c>
      <c r="J1163">
        <v>1</v>
      </c>
      <c r="K1163">
        <v>0</v>
      </c>
      <c r="L1163">
        <v>1</v>
      </c>
      <c r="M1163">
        <v>2</v>
      </c>
      <c r="N1163">
        <v>2</v>
      </c>
      <c r="O1163">
        <v>2</v>
      </c>
      <c r="P1163">
        <v>2</v>
      </c>
      <c r="Q1163">
        <v>4</v>
      </c>
      <c r="R1163">
        <v>0</v>
      </c>
      <c r="S1163">
        <v>2</v>
      </c>
      <c r="T1163">
        <v>2</v>
      </c>
      <c r="U1163">
        <v>3</v>
      </c>
      <c r="V1163">
        <v>10</v>
      </c>
      <c r="W1163">
        <v>10</v>
      </c>
      <c r="X1163">
        <v>3</v>
      </c>
      <c r="Y1163">
        <v>13</v>
      </c>
    </row>
    <row r="1164" spans="1:25" hidden="1" x14ac:dyDescent="0.3">
      <c r="A1164" s="1" t="s">
        <v>651</v>
      </c>
      <c r="B1164" s="1" t="s">
        <v>655</v>
      </c>
      <c r="C1164">
        <v>7</v>
      </c>
      <c r="D1164">
        <v>1</v>
      </c>
      <c r="E1164">
        <v>2</v>
      </c>
      <c r="F1164">
        <v>3</v>
      </c>
      <c r="G1164" s="1" t="s">
        <v>468</v>
      </c>
      <c r="H1164">
        <v>1</v>
      </c>
      <c r="I1164">
        <v>2</v>
      </c>
      <c r="J1164">
        <v>2</v>
      </c>
      <c r="K1164">
        <v>1</v>
      </c>
      <c r="L1164">
        <v>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2</v>
      </c>
      <c r="T1164">
        <v>4</v>
      </c>
      <c r="U1164">
        <v>3</v>
      </c>
      <c r="V1164">
        <v>3</v>
      </c>
      <c r="W1164">
        <v>3</v>
      </c>
      <c r="X1164">
        <v>3</v>
      </c>
      <c r="Y1164">
        <v>6</v>
      </c>
    </row>
    <row r="1165" spans="1:25" hidden="1" x14ac:dyDescent="0.3">
      <c r="A1165" s="1" t="s">
        <v>653</v>
      </c>
      <c r="B1165" s="1" t="s">
        <v>660</v>
      </c>
      <c r="C1165">
        <v>7</v>
      </c>
      <c r="D1165">
        <v>1</v>
      </c>
      <c r="E1165">
        <v>1</v>
      </c>
      <c r="F1165">
        <v>2</v>
      </c>
      <c r="G1165" s="1" t="s">
        <v>468</v>
      </c>
      <c r="H1165">
        <v>0</v>
      </c>
      <c r="I1165">
        <v>1</v>
      </c>
      <c r="J1165">
        <v>1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4</v>
      </c>
      <c r="S1165">
        <v>5</v>
      </c>
      <c r="T1165">
        <v>9</v>
      </c>
      <c r="U1165">
        <v>11</v>
      </c>
      <c r="V1165">
        <v>4</v>
      </c>
      <c r="W1165">
        <v>4</v>
      </c>
      <c r="X1165">
        <v>11</v>
      </c>
      <c r="Y1165">
        <v>15</v>
      </c>
    </row>
    <row r="1166" spans="1:25" hidden="1" x14ac:dyDescent="0.3">
      <c r="A1166" s="1" t="s">
        <v>656</v>
      </c>
      <c r="B1166" s="1" t="s">
        <v>658</v>
      </c>
      <c r="C1166">
        <v>7</v>
      </c>
      <c r="D1166">
        <v>1</v>
      </c>
      <c r="E1166">
        <v>0</v>
      </c>
      <c r="F1166">
        <v>1</v>
      </c>
      <c r="G1166" s="1" t="s">
        <v>469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1</v>
      </c>
      <c r="S1166">
        <v>3</v>
      </c>
      <c r="T1166">
        <v>4</v>
      </c>
      <c r="U1166">
        <v>10</v>
      </c>
      <c r="V1166">
        <v>4</v>
      </c>
      <c r="W1166">
        <v>4</v>
      </c>
      <c r="X1166">
        <v>10</v>
      </c>
      <c r="Y1166">
        <v>14</v>
      </c>
    </row>
    <row r="1167" spans="1:25" hidden="1" x14ac:dyDescent="0.3">
      <c r="A1167" s="1" t="s">
        <v>659</v>
      </c>
      <c r="B1167" s="1" t="s">
        <v>661</v>
      </c>
      <c r="C1167">
        <v>7</v>
      </c>
      <c r="D1167">
        <v>2</v>
      </c>
      <c r="E1167">
        <v>1</v>
      </c>
      <c r="F1167">
        <v>3</v>
      </c>
      <c r="G1167" s="1" t="s">
        <v>468</v>
      </c>
      <c r="H1167">
        <v>1</v>
      </c>
      <c r="I1167">
        <v>0</v>
      </c>
      <c r="J1167">
        <v>0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2</v>
      </c>
      <c r="R1167">
        <v>1</v>
      </c>
      <c r="S1167">
        <v>2</v>
      </c>
      <c r="T1167">
        <v>3</v>
      </c>
      <c r="U1167">
        <v>5</v>
      </c>
      <c r="V1167">
        <v>4</v>
      </c>
      <c r="W1167">
        <v>4</v>
      </c>
      <c r="X1167">
        <v>5</v>
      </c>
      <c r="Y1167">
        <v>9</v>
      </c>
    </row>
    <row r="1168" spans="1:25" hidden="1" x14ac:dyDescent="0.3">
      <c r="A1168" s="1" t="s">
        <v>654</v>
      </c>
      <c r="B1168" s="1" t="s">
        <v>662</v>
      </c>
      <c r="C1168">
        <v>7</v>
      </c>
      <c r="D1168">
        <v>2</v>
      </c>
      <c r="E1168">
        <v>4</v>
      </c>
      <c r="F1168">
        <v>6</v>
      </c>
      <c r="G1168" s="1" t="s">
        <v>468</v>
      </c>
      <c r="H1168">
        <v>2</v>
      </c>
      <c r="I1168">
        <v>1</v>
      </c>
      <c r="J1168">
        <v>1</v>
      </c>
      <c r="K1168">
        <v>2</v>
      </c>
      <c r="L1168">
        <v>3</v>
      </c>
      <c r="M1168">
        <v>0</v>
      </c>
      <c r="N1168">
        <v>3</v>
      </c>
      <c r="O1168">
        <v>3</v>
      </c>
      <c r="P1168">
        <v>0</v>
      </c>
      <c r="Q1168">
        <v>3</v>
      </c>
      <c r="R1168">
        <v>2</v>
      </c>
      <c r="S1168">
        <v>1</v>
      </c>
      <c r="T1168">
        <v>3</v>
      </c>
      <c r="U1168">
        <v>2</v>
      </c>
      <c r="V1168">
        <v>3</v>
      </c>
      <c r="W1168">
        <v>3</v>
      </c>
      <c r="X1168">
        <v>2</v>
      </c>
      <c r="Y1168">
        <v>5</v>
      </c>
    </row>
    <row r="1169" spans="1:25" hidden="1" x14ac:dyDescent="0.3">
      <c r="A1169" s="1" t="s">
        <v>648</v>
      </c>
      <c r="B1169" s="1" t="s">
        <v>662</v>
      </c>
      <c r="C1169">
        <v>8</v>
      </c>
      <c r="D1169">
        <v>1</v>
      </c>
      <c r="E1169">
        <v>2</v>
      </c>
      <c r="F1169">
        <v>3</v>
      </c>
      <c r="G1169" s="1" t="s">
        <v>468</v>
      </c>
      <c r="H1169">
        <v>1</v>
      </c>
      <c r="I1169">
        <v>1</v>
      </c>
      <c r="J1169">
        <v>1</v>
      </c>
      <c r="K1169">
        <v>1</v>
      </c>
      <c r="L1169">
        <v>2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1</v>
      </c>
      <c r="S1169">
        <v>1</v>
      </c>
      <c r="T1169">
        <v>2</v>
      </c>
      <c r="U1169">
        <v>6</v>
      </c>
      <c r="V1169">
        <v>3</v>
      </c>
      <c r="W1169">
        <v>3</v>
      </c>
      <c r="X1169">
        <v>6</v>
      </c>
      <c r="Y1169">
        <v>9</v>
      </c>
    </row>
    <row r="1170" spans="1:25" hidden="1" x14ac:dyDescent="0.3">
      <c r="A1170" s="1" t="s">
        <v>658</v>
      </c>
      <c r="B1170" s="1" t="s">
        <v>652</v>
      </c>
      <c r="C1170">
        <v>8</v>
      </c>
      <c r="D1170">
        <v>1</v>
      </c>
      <c r="E1170">
        <v>2</v>
      </c>
      <c r="F1170">
        <v>3</v>
      </c>
      <c r="G1170" s="1" t="s">
        <v>468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2</v>
      </c>
      <c r="O1170">
        <v>2</v>
      </c>
      <c r="P1170">
        <v>1</v>
      </c>
      <c r="Q1170">
        <v>3</v>
      </c>
      <c r="R1170">
        <v>1</v>
      </c>
      <c r="S1170">
        <v>1</v>
      </c>
      <c r="T1170">
        <v>2</v>
      </c>
      <c r="U1170">
        <v>8</v>
      </c>
      <c r="V1170">
        <v>4</v>
      </c>
      <c r="W1170">
        <v>4</v>
      </c>
      <c r="X1170">
        <v>8</v>
      </c>
      <c r="Y1170">
        <v>12</v>
      </c>
    </row>
    <row r="1171" spans="1:25" hidden="1" x14ac:dyDescent="0.3">
      <c r="A1171" s="1" t="s">
        <v>660</v>
      </c>
      <c r="B1171" s="1" t="s">
        <v>656</v>
      </c>
      <c r="C1171">
        <v>8</v>
      </c>
      <c r="D1171">
        <v>1</v>
      </c>
      <c r="E1171">
        <v>1</v>
      </c>
      <c r="F1171">
        <v>2</v>
      </c>
      <c r="G1171" s="1" t="s">
        <v>468</v>
      </c>
      <c r="H1171">
        <v>1</v>
      </c>
      <c r="I1171">
        <v>1</v>
      </c>
      <c r="J1171">
        <v>1</v>
      </c>
      <c r="K1171">
        <v>1</v>
      </c>
      <c r="L1171">
        <v>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</v>
      </c>
      <c r="T1171">
        <v>3</v>
      </c>
      <c r="U1171">
        <v>3</v>
      </c>
      <c r="V1171">
        <v>9</v>
      </c>
      <c r="W1171">
        <v>9</v>
      </c>
      <c r="X1171">
        <v>3</v>
      </c>
      <c r="Y1171">
        <v>12</v>
      </c>
    </row>
    <row r="1172" spans="1:25" hidden="1" x14ac:dyDescent="0.3">
      <c r="A1172" s="1" t="s">
        <v>653</v>
      </c>
      <c r="B1172" s="1" t="s">
        <v>647</v>
      </c>
      <c r="C1172">
        <v>8</v>
      </c>
      <c r="D1172">
        <v>1</v>
      </c>
      <c r="E1172">
        <v>0</v>
      </c>
      <c r="F1172">
        <v>1</v>
      </c>
      <c r="G1172" s="1" t="s">
        <v>469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1</v>
      </c>
      <c r="R1172">
        <v>1</v>
      </c>
      <c r="S1172">
        <v>0</v>
      </c>
      <c r="T1172">
        <v>1</v>
      </c>
      <c r="U1172">
        <v>11</v>
      </c>
      <c r="V1172">
        <v>6</v>
      </c>
      <c r="W1172">
        <v>6</v>
      </c>
      <c r="X1172">
        <v>11</v>
      </c>
      <c r="Y1172">
        <v>17</v>
      </c>
    </row>
    <row r="1173" spans="1:25" hidden="1" x14ac:dyDescent="0.3">
      <c r="A1173" s="1" t="s">
        <v>655</v>
      </c>
      <c r="B1173" s="1" t="s">
        <v>649</v>
      </c>
      <c r="C1173">
        <v>8</v>
      </c>
      <c r="D1173">
        <v>4</v>
      </c>
      <c r="E1173">
        <v>1</v>
      </c>
      <c r="F1173">
        <v>5</v>
      </c>
      <c r="G1173" s="1" t="s">
        <v>468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3</v>
      </c>
      <c r="N1173">
        <v>1</v>
      </c>
      <c r="O1173">
        <v>1</v>
      </c>
      <c r="P1173">
        <v>3</v>
      </c>
      <c r="Q1173">
        <v>4</v>
      </c>
      <c r="R1173">
        <v>2</v>
      </c>
      <c r="S1173">
        <v>4</v>
      </c>
      <c r="T1173">
        <v>6</v>
      </c>
      <c r="U1173">
        <v>8</v>
      </c>
      <c r="V1173">
        <v>3</v>
      </c>
      <c r="W1173">
        <v>3</v>
      </c>
      <c r="X1173">
        <v>8</v>
      </c>
      <c r="Y1173">
        <v>11</v>
      </c>
    </row>
    <row r="1174" spans="1:25" hidden="1" x14ac:dyDescent="0.3">
      <c r="A1174" s="1" t="s">
        <v>650</v>
      </c>
      <c r="B1174" s="1" t="s">
        <v>654</v>
      </c>
      <c r="C1174">
        <v>8</v>
      </c>
      <c r="D1174">
        <v>2</v>
      </c>
      <c r="E1174">
        <v>0</v>
      </c>
      <c r="F1174">
        <v>2</v>
      </c>
      <c r="G1174" s="1" t="s">
        <v>469</v>
      </c>
      <c r="H1174">
        <v>2</v>
      </c>
      <c r="I1174">
        <v>0</v>
      </c>
      <c r="J1174">
        <v>0</v>
      </c>
      <c r="K1174">
        <v>2</v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3</v>
      </c>
      <c r="V1174">
        <v>4</v>
      </c>
      <c r="W1174">
        <v>4</v>
      </c>
      <c r="X1174">
        <v>3</v>
      </c>
      <c r="Y1174">
        <v>7</v>
      </c>
    </row>
    <row r="1175" spans="1:25" hidden="1" x14ac:dyDescent="0.3">
      <c r="A1175" s="1" t="s">
        <v>657</v>
      </c>
      <c r="B1175" s="1" t="s">
        <v>659</v>
      </c>
      <c r="C1175">
        <v>8</v>
      </c>
      <c r="D1175">
        <v>0</v>
      </c>
      <c r="E1175">
        <v>2</v>
      </c>
      <c r="F1175">
        <v>2</v>
      </c>
      <c r="G1175" s="1" t="s">
        <v>469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</v>
      </c>
      <c r="O1175">
        <v>2</v>
      </c>
      <c r="P1175">
        <v>0</v>
      </c>
      <c r="Q1175">
        <v>2</v>
      </c>
      <c r="R1175">
        <v>0</v>
      </c>
      <c r="S1175">
        <v>3</v>
      </c>
      <c r="T1175">
        <v>3</v>
      </c>
      <c r="U1175">
        <v>3</v>
      </c>
      <c r="V1175">
        <v>1</v>
      </c>
      <c r="W1175">
        <v>1</v>
      </c>
      <c r="X1175">
        <v>3</v>
      </c>
      <c r="Y1175">
        <v>4</v>
      </c>
    </row>
    <row r="1176" spans="1:25" hidden="1" x14ac:dyDescent="0.3">
      <c r="A1176" s="1" t="s">
        <v>661</v>
      </c>
      <c r="B1176" s="1" t="s">
        <v>651</v>
      </c>
      <c r="C1176">
        <v>8</v>
      </c>
      <c r="D1176">
        <v>0</v>
      </c>
      <c r="E1176">
        <v>0</v>
      </c>
      <c r="F1176">
        <v>0</v>
      </c>
      <c r="G1176" s="1" t="s">
        <v>469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2</v>
      </c>
      <c r="U1176">
        <v>3</v>
      </c>
      <c r="V1176">
        <v>8</v>
      </c>
      <c r="W1176">
        <v>8</v>
      </c>
      <c r="X1176">
        <v>3</v>
      </c>
      <c r="Y1176">
        <v>11</v>
      </c>
    </row>
    <row r="1177" spans="1:25" hidden="1" x14ac:dyDescent="0.3">
      <c r="A1177" s="1" t="s">
        <v>647</v>
      </c>
      <c r="B1177" s="1" t="s">
        <v>659</v>
      </c>
      <c r="C1177">
        <v>9</v>
      </c>
      <c r="D1177">
        <v>1</v>
      </c>
      <c r="E1177">
        <v>3</v>
      </c>
      <c r="F1177">
        <v>4</v>
      </c>
      <c r="G1177" s="1" t="s">
        <v>468</v>
      </c>
      <c r="H1177">
        <v>1</v>
      </c>
      <c r="I1177">
        <v>2</v>
      </c>
      <c r="J1177">
        <v>2</v>
      </c>
      <c r="K1177">
        <v>1</v>
      </c>
      <c r="L1177">
        <v>3</v>
      </c>
      <c r="M1177">
        <v>0</v>
      </c>
      <c r="N1177">
        <v>1</v>
      </c>
      <c r="O1177">
        <v>1</v>
      </c>
      <c r="P1177">
        <v>0</v>
      </c>
      <c r="Q1177">
        <v>1</v>
      </c>
      <c r="R1177">
        <v>3</v>
      </c>
      <c r="S1177">
        <v>0</v>
      </c>
      <c r="T1177">
        <v>3</v>
      </c>
      <c r="U1177">
        <v>6</v>
      </c>
      <c r="V1177">
        <v>3</v>
      </c>
      <c r="W1177">
        <v>3</v>
      </c>
      <c r="X1177">
        <v>6</v>
      </c>
      <c r="Y1177">
        <v>9</v>
      </c>
    </row>
    <row r="1178" spans="1:25" hidden="1" x14ac:dyDescent="0.3">
      <c r="A1178" s="1" t="s">
        <v>649</v>
      </c>
      <c r="B1178" s="1" t="s">
        <v>661</v>
      </c>
      <c r="C1178">
        <v>9</v>
      </c>
      <c r="D1178">
        <v>1</v>
      </c>
      <c r="E1178">
        <v>0</v>
      </c>
      <c r="F1178">
        <v>1</v>
      </c>
      <c r="G1178" s="1" t="s">
        <v>469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2</v>
      </c>
      <c r="S1178">
        <v>1</v>
      </c>
      <c r="T1178">
        <v>3</v>
      </c>
      <c r="U1178">
        <v>8</v>
      </c>
      <c r="V1178">
        <v>3</v>
      </c>
      <c r="W1178">
        <v>3</v>
      </c>
      <c r="X1178">
        <v>8</v>
      </c>
      <c r="Y1178">
        <v>11</v>
      </c>
    </row>
    <row r="1179" spans="1:25" hidden="1" x14ac:dyDescent="0.3">
      <c r="A1179" s="1" t="s">
        <v>652</v>
      </c>
      <c r="B1179" s="1" t="s">
        <v>648</v>
      </c>
      <c r="C1179">
        <v>9</v>
      </c>
      <c r="D1179">
        <v>1</v>
      </c>
      <c r="E1179">
        <v>2</v>
      </c>
      <c r="F1179">
        <v>3</v>
      </c>
      <c r="G1179" s="1" t="s">
        <v>468</v>
      </c>
      <c r="H1179">
        <v>0</v>
      </c>
      <c r="I1179">
        <v>1</v>
      </c>
      <c r="J1179">
        <v>1</v>
      </c>
      <c r="K1179">
        <v>0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2</v>
      </c>
      <c r="R1179">
        <v>0</v>
      </c>
      <c r="S1179">
        <v>1</v>
      </c>
      <c r="T1179">
        <v>1</v>
      </c>
      <c r="U1179">
        <v>2</v>
      </c>
      <c r="V1179">
        <v>6</v>
      </c>
      <c r="W1179">
        <v>6</v>
      </c>
      <c r="X1179">
        <v>2</v>
      </c>
      <c r="Y1179">
        <v>8</v>
      </c>
    </row>
    <row r="1180" spans="1:25" hidden="1" x14ac:dyDescent="0.3">
      <c r="A1180" s="1" t="s">
        <v>651</v>
      </c>
      <c r="B1180" s="1" t="s">
        <v>657</v>
      </c>
      <c r="C1180">
        <v>9</v>
      </c>
      <c r="D1180">
        <v>0</v>
      </c>
      <c r="E1180">
        <v>3</v>
      </c>
      <c r="F1180">
        <v>3</v>
      </c>
      <c r="G1180" s="1" t="s">
        <v>469</v>
      </c>
      <c r="H1180">
        <v>0</v>
      </c>
      <c r="I1180">
        <v>3</v>
      </c>
      <c r="J1180">
        <v>3</v>
      </c>
      <c r="K1180">
        <v>0</v>
      </c>
      <c r="L1180">
        <v>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2</v>
      </c>
      <c r="T1180">
        <v>3</v>
      </c>
      <c r="U1180">
        <v>6</v>
      </c>
      <c r="V1180">
        <v>4</v>
      </c>
      <c r="W1180">
        <v>4</v>
      </c>
      <c r="X1180">
        <v>6</v>
      </c>
      <c r="Y1180">
        <v>10</v>
      </c>
    </row>
    <row r="1181" spans="1:25" hidden="1" x14ac:dyDescent="0.3">
      <c r="A1181" s="1" t="s">
        <v>650</v>
      </c>
      <c r="B1181" s="1" t="s">
        <v>660</v>
      </c>
      <c r="C1181">
        <v>9</v>
      </c>
      <c r="D1181">
        <v>4</v>
      </c>
      <c r="E1181">
        <v>0</v>
      </c>
      <c r="F1181">
        <v>4</v>
      </c>
      <c r="G1181" s="1" t="s">
        <v>469</v>
      </c>
      <c r="H1181">
        <v>3</v>
      </c>
      <c r="I1181">
        <v>0</v>
      </c>
      <c r="J1181">
        <v>0</v>
      </c>
      <c r="K1181">
        <v>3</v>
      </c>
      <c r="L1181">
        <v>3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2</v>
      </c>
      <c r="S1181">
        <v>3</v>
      </c>
      <c r="T1181">
        <v>5</v>
      </c>
      <c r="U1181">
        <v>5</v>
      </c>
      <c r="V1181">
        <v>3</v>
      </c>
      <c r="W1181">
        <v>3</v>
      </c>
      <c r="X1181">
        <v>5</v>
      </c>
      <c r="Y1181">
        <v>8</v>
      </c>
    </row>
    <row r="1182" spans="1:25" hidden="1" x14ac:dyDescent="0.3">
      <c r="A1182" s="1" t="s">
        <v>662</v>
      </c>
      <c r="B1182" s="1" t="s">
        <v>655</v>
      </c>
      <c r="C1182">
        <v>9</v>
      </c>
      <c r="D1182">
        <v>0</v>
      </c>
      <c r="E1182">
        <v>0</v>
      </c>
      <c r="F1182">
        <v>0</v>
      </c>
      <c r="G1182" s="1" t="s">
        <v>469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</v>
      </c>
      <c r="S1182">
        <v>2</v>
      </c>
      <c r="T1182">
        <v>5</v>
      </c>
      <c r="U1182">
        <v>2</v>
      </c>
      <c r="V1182">
        <v>3</v>
      </c>
      <c r="W1182">
        <v>3</v>
      </c>
      <c r="X1182">
        <v>2</v>
      </c>
      <c r="Y1182">
        <v>5</v>
      </c>
    </row>
    <row r="1183" spans="1:25" x14ac:dyDescent="0.3">
      <c r="A1183" s="1" t="s">
        <v>656</v>
      </c>
      <c r="B1183" s="1" t="s">
        <v>653</v>
      </c>
      <c r="C1183">
        <v>9</v>
      </c>
      <c r="D1183">
        <v>1</v>
      </c>
      <c r="E1183">
        <v>0</v>
      </c>
      <c r="F1183">
        <v>1</v>
      </c>
      <c r="G1183" s="1" t="s">
        <v>469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1</v>
      </c>
      <c r="R1183">
        <v>2</v>
      </c>
      <c r="S1183">
        <v>1</v>
      </c>
      <c r="T1183">
        <v>3</v>
      </c>
    </row>
    <row r="1184" spans="1:25" hidden="1" x14ac:dyDescent="0.3">
      <c r="A1184" s="1" t="s">
        <v>654</v>
      </c>
      <c r="B1184" s="1" t="s">
        <v>658</v>
      </c>
      <c r="C1184">
        <v>9</v>
      </c>
      <c r="D1184">
        <v>1</v>
      </c>
      <c r="E1184">
        <v>0</v>
      </c>
      <c r="F1184">
        <v>1</v>
      </c>
      <c r="G1184" s="1" t="s">
        <v>469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2</v>
      </c>
      <c r="T1184">
        <v>3</v>
      </c>
      <c r="U1184">
        <v>6</v>
      </c>
      <c r="V1184">
        <v>2</v>
      </c>
      <c r="W1184">
        <v>2</v>
      </c>
      <c r="X1184">
        <v>6</v>
      </c>
      <c r="Y1184">
        <v>8</v>
      </c>
    </row>
    <row r="1185" spans="1:25" hidden="1" x14ac:dyDescent="0.3">
      <c r="A1185" s="1" t="s">
        <v>648</v>
      </c>
      <c r="B1185" s="1" t="s">
        <v>658</v>
      </c>
      <c r="C1185">
        <v>10</v>
      </c>
      <c r="D1185">
        <v>2</v>
      </c>
      <c r="E1185">
        <v>0</v>
      </c>
      <c r="F1185">
        <v>2</v>
      </c>
      <c r="G1185" s="1" t="s">
        <v>469</v>
      </c>
      <c r="H1185">
        <v>2</v>
      </c>
      <c r="I1185">
        <v>0</v>
      </c>
      <c r="J1185">
        <v>0</v>
      </c>
      <c r="K1185">
        <v>2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3</v>
      </c>
      <c r="V1185">
        <v>2</v>
      </c>
      <c r="W1185">
        <v>2</v>
      </c>
      <c r="X1185">
        <v>3</v>
      </c>
      <c r="Y1185">
        <v>5</v>
      </c>
    </row>
    <row r="1186" spans="1:25" hidden="1" x14ac:dyDescent="0.3">
      <c r="A1186" s="1" t="s">
        <v>660</v>
      </c>
      <c r="B1186" s="1" t="s">
        <v>652</v>
      </c>
      <c r="C1186">
        <v>10</v>
      </c>
      <c r="D1186">
        <v>1</v>
      </c>
      <c r="E1186">
        <v>3</v>
      </c>
      <c r="F1186">
        <v>4</v>
      </c>
      <c r="G1186" s="1" t="s">
        <v>468</v>
      </c>
      <c r="H1186">
        <v>0</v>
      </c>
      <c r="I1186">
        <v>2</v>
      </c>
      <c r="J1186">
        <v>2</v>
      </c>
      <c r="K1186">
        <v>0</v>
      </c>
      <c r="L1186">
        <v>2</v>
      </c>
      <c r="M1186">
        <v>1</v>
      </c>
      <c r="N1186">
        <v>1</v>
      </c>
      <c r="O1186">
        <v>1</v>
      </c>
      <c r="P1186">
        <v>1</v>
      </c>
      <c r="Q1186">
        <v>2</v>
      </c>
      <c r="R1186">
        <v>1</v>
      </c>
      <c r="S1186">
        <v>0</v>
      </c>
      <c r="T1186">
        <v>1</v>
      </c>
      <c r="U1186">
        <v>4</v>
      </c>
      <c r="V1186">
        <v>6</v>
      </c>
      <c r="W1186">
        <v>6</v>
      </c>
      <c r="X1186">
        <v>4</v>
      </c>
      <c r="Y1186">
        <v>10</v>
      </c>
    </row>
    <row r="1187" spans="1:25" hidden="1" x14ac:dyDescent="0.3">
      <c r="A1187" s="1" t="s">
        <v>655</v>
      </c>
      <c r="B1187" s="1" t="s">
        <v>653</v>
      </c>
      <c r="C1187">
        <v>10</v>
      </c>
      <c r="D1187">
        <v>1</v>
      </c>
      <c r="E1187">
        <v>0</v>
      </c>
      <c r="F1187">
        <v>1</v>
      </c>
      <c r="G1187" s="1" t="s">
        <v>469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3</v>
      </c>
      <c r="S1187">
        <v>2</v>
      </c>
      <c r="T1187">
        <v>5</v>
      </c>
      <c r="U1187">
        <v>9</v>
      </c>
      <c r="V1187">
        <v>1</v>
      </c>
      <c r="W1187">
        <v>1</v>
      </c>
      <c r="X1187">
        <v>9</v>
      </c>
      <c r="Y1187">
        <v>10</v>
      </c>
    </row>
    <row r="1188" spans="1:25" hidden="1" x14ac:dyDescent="0.3">
      <c r="A1188" s="1" t="s">
        <v>657</v>
      </c>
      <c r="B1188" s="1" t="s">
        <v>649</v>
      </c>
      <c r="C1188">
        <v>10</v>
      </c>
      <c r="D1188">
        <v>2</v>
      </c>
      <c r="E1188">
        <v>0</v>
      </c>
      <c r="F1188">
        <v>2</v>
      </c>
      <c r="G1188" s="1" t="s">
        <v>469</v>
      </c>
      <c r="H1188">
        <v>2</v>
      </c>
      <c r="I1188">
        <v>0</v>
      </c>
      <c r="J1188">
        <v>0</v>
      </c>
      <c r="K1188">
        <v>2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5</v>
      </c>
      <c r="S1188">
        <v>4</v>
      </c>
      <c r="T1188">
        <v>9</v>
      </c>
      <c r="U1188">
        <v>0</v>
      </c>
      <c r="V1188">
        <v>7</v>
      </c>
      <c r="W1188">
        <v>7</v>
      </c>
      <c r="X1188">
        <v>0</v>
      </c>
      <c r="Y1188">
        <v>7</v>
      </c>
    </row>
    <row r="1189" spans="1:25" hidden="1" x14ac:dyDescent="0.3">
      <c r="A1189" s="1" t="s">
        <v>662</v>
      </c>
      <c r="B1189" s="1" t="s">
        <v>650</v>
      </c>
      <c r="C1189">
        <v>10</v>
      </c>
      <c r="D1189">
        <v>0</v>
      </c>
      <c r="E1189">
        <v>0</v>
      </c>
      <c r="F1189">
        <v>0</v>
      </c>
      <c r="G1189" s="1" t="s">
        <v>469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2</v>
      </c>
      <c r="T1189">
        <v>4</v>
      </c>
      <c r="U1189">
        <v>3</v>
      </c>
      <c r="V1189">
        <v>6</v>
      </c>
      <c r="W1189">
        <v>6</v>
      </c>
      <c r="X1189">
        <v>3</v>
      </c>
      <c r="Y1189">
        <v>9</v>
      </c>
    </row>
    <row r="1190" spans="1:25" hidden="1" x14ac:dyDescent="0.3">
      <c r="A1190" s="1" t="s">
        <v>659</v>
      </c>
      <c r="B1190" s="1" t="s">
        <v>651</v>
      </c>
      <c r="C1190">
        <v>10</v>
      </c>
      <c r="D1190">
        <v>2</v>
      </c>
      <c r="E1190">
        <v>0</v>
      </c>
      <c r="F1190">
        <v>2</v>
      </c>
      <c r="G1190" s="1" t="s">
        <v>469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2</v>
      </c>
      <c r="N1190">
        <v>0</v>
      </c>
      <c r="O1190">
        <v>0</v>
      </c>
      <c r="P1190">
        <v>2</v>
      </c>
      <c r="Q1190">
        <v>2</v>
      </c>
      <c r="R1190">
        <v>1</v>
      </c>
      <c r="S1190">
        <v>1</v>
      </c>
      <c r="T1190">
        <v>2</v>
      </c>
      <c r="U1190">
        <v>4</v>
      </c>
      <c r="V1190">
        <v>0</v>
      </c>
      <c r="W1190">
        <v>0</v>
      </c>
      <c r="X1190">
        <v>4</v>
      </c>
      <c r="Y1190">
        <v>4</v>
      </c>
    </row>
    <row r="1191" spans="1:25" hidden="1" x14ac:dyDescent="0.3">
      <c r="A1191" s="1" t="s">
        <v>654</v>
      </c>
      <c r="B1191" s="1" t="s">
        <v>656</v>
      </c>
      <c r="C1191">
        <v>10</v>
      </c>
      <c r="D1191">
        <v>3</v>
      </c>
      <c r="E1191">
        <v>4</v>
      </c>
      <c r="F1191">
        <v>7</v>
      </c>
      <c r="G1191" s="1" t="s">
        <v>468</v>
      </c>
      <c r="H1191">
        <v>1</v>
      </c>
      <c r="I1191">
        <v>2</v>
      </c>
      <c r="J1191">
        <v>2</v>
      </c>
      <c r="K1191">
        <v>1</v>
      </c>
      <c r="L1191">
        <v>3</v>
      </c>
      <c r="M1191">
        <v>2</v>
      </c>
      <c r="N1191">
        <v>2</v>
      </c>
      <c r="O1191">
        <v>2</v>
      </c>
      <c r="P1191">
        <v>2</v>
      </c>
      <c r="Q1191">
        <v>4</v>
      </c>
      <c r="R1191">
        <v>3</v>
      </c>
      <c r="S1191">
        <v>4</v>
      </c>
      <c r="T1191">
        <v>7</v>
      </c>
      <c r="U1191">
        <v>3</v>
      </c>
      <c r="V1191">
        <v>4</v>
      </c>
      <c r="W1191">
        <v>4</v>
      </c>
      <c r="X1191">
        <v>3</v>
      </c>
      <c r="Y1191">
        <v>7</v>
      </c>
    </row>
    <row r="1192" spans="1:25" hidden="1" x14ac:dyDescent="0.3">
      <c r="A1192" s="1" t="s">
        <v>661</v>
      </c>
      <c r="B1192" s="1" t="s">
        <v>647</v>
      </c>
      <c r="C1192">
        <v>10</v>
      </c>
      <c r="D1192">
        <v>1</v>
      </c>
      <c r="E1192">
        <v>1</v>
      </c>
      <c r="F1192">
        <v>2</v>
      </c>
      <c r="G1192" s="1" t="s">
        <v>468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1</v>
      </c>
      <c r="P1192">
        <v>1</v>
      </c>
      <c r="Q1192">
        <v>2</v>
      </c>
      <c r="R1192">
        <v>0</v>
      </c>
      <c r="S1192">
        <v>1</v>
      </c>
      <c r="T1192">
        <v>1</v>
      </c>
      <c r="U1192">
        <v>4</v>
      </c>
      <c r="V1192">
        <v>5</v>
      </c>
      <c r="W1192">
        <v>5</v>
      </c>
      <c r="X1192">
        <v>4</v>
      </c>
      <c r="Y1192">
        <v>9</v>
      </c>
    </row>
    <row r="1193" spans="1:25" hidden="1" x14ac:dyDescent="0.3">
      <c r="A1193" s="1" t="s">
        <v>647</v>
      </c>
      <c r="B1193" s="1" t="s">
        <v>651</v>
      </c>
      <c r="C1193">
        <v>11</v>
      </c>
      <c r="D1193">
        <v>1</v>
      </c>
      <c r="E1193">
        <v>1</v>
      </c>
      <c r="F1193">
        <v>2</v>
      </c>
      <c r="G1193" s="1" t="s">
        <v>468</v>
      </c>
      <c r="H1193">
        <v>0</v>
      </c>
      <c r="I1193">
        <v>1</v>
      </c>
      <c r="J1193">
        <v>1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3</v>
      </c>
      <c r="T1193">
        <v>3</v>
      </c>
      <c r="U1193">
        <v>2</v>
      </c>
      <c r="V1193">
        <v>6</v>
      </c>
      <c r="W1193">
        <v>6</v>
      </c>
      <c r="X1193">
        <v>2</v>
      </c>
      <c r="Y1193">
        <v>8</v>
      </c>
    </row>
    <row r="1194" spans="1:25" hidden="1" x14ac:dyDescent="0.3">
      <c r="A1194" s="1" t="s">
        <v>652</v>
      </c>
      <c r="B1194" s="1" t="s">
        <v>654</v>
      </c>
      <c r="C1194">
        <v>11</v>
      </c>
      <c r="D1194">
        <v>0</v>
      </c>
      <c r="E1194">
        <v>2</v>
      </c>
      <c r="F1194">
        <v>2</v>
      </c>
      <c r="G1194" s="1" t="s">
        <v>469</v>
      </c>
      <c r="H1194">
        <v>0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1</v>
      </c>
      <c r="O1194">
        <v>1</v>
      </c>
      <c r="P1194">
        <v>0</v>
      </c>
      <c r="Q1194">
        <v>1</v>
      </c>
      <c r="R1194">
        <v>1</v>
      </c>
      <c r="S1194">
        <v>1</v>
      </c>
      <c r="T1194">
        <v>2</v>
      </c>
      <c r="U1194">
        <v>4</v>
      </c>
      <c r="V1194">
        <v>1</v>
      </c>
      <c r="W1194">
        <v>1</v>
      </c>
      <c r="X1194">
        <v>4</v>
      </c>
      <c r="Y1194">
        <v>5</v>
      </c>
    </row>
    <row r="1195" spans="1:25" hidden="1" x14ac:dyDescent="0.3">
      <c r="A1195" s="1" t="s">
        <v>658</v>
      </c>
      <c r="B1195" s="1" t="s">
        <v>659</v>
      </c>
      <c r="C1195">
        <v>11</v>
      </c>
      <c r="D1195">
        <v>1</v>
      </c>
      <c r="E1195">
        <v>1</v>
      </c>
      <c r="F1195">
        <v>2</v>
      </c>
      <c r="G1195" s="1" t="s">
        <v>468</v>
      </c>
      <c r="H1195">
        <v>1</v>
      </c>
      <c r="I1195">
        <v>1</v>
      </c>
      <c r="J1195">
        <v>1</v>
      </c>
      <c r="K1195">
        <v>1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2</v>
      </c>
      <c r="V1195">
        <v>2</v>
      </c>
      <c r="W1195">
        <v>2</v>
      </c>
      <c r="X1195">
        <v>2</v>
      </c>
      <c r="Y1195">
        <v>4</v>
      </c>
    </row>
    <row r="1196" spans="1:25" hidden="1" x14ac:dyDescent="0.3">
      <c r="A1196" s="1" t="s">
        <v>653</v>
      </c>
      <c r="B1196" s="1" t="s">
        <v>649</v>
      </c>
      <c r="C1196">
        <v>11</v>
      </c>
      <c r="D1196">
        <v>1</v>
      </c>
      <c r="E1196">
        <v>1</v>
      </c>
      <c r="F1196">
        <v>2</v>
      </c>
      <c r="G1196" s="1" t="s">
        <v>468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2</v>
      </c>
      <c r="R1196">
        <v>3</v>
      </c>
      <c r="S1196">
        <v>3</v>
      </c>
      <c r="T1196">
        <v>6</v>
      </c>
      <c r="U1196">
        <v>4</v>
      </c>
      <c r="V1196">
        <v>1</v>
      </c>
      <c r="W1196">
        <v>1</v>
      </c>
      <c r="X1196">
        <v>4</v>
      </c>
      <c r="Y1196">
        <v>5</v>
      </c>
    </row>
    <row r="1197" spans="1:25" hidden="1" x14ac:dyDescent="0.3">
      <c r="A1197" s="1" t="s">
        <v>655</v>
      </c>
      <c r="B1197" s="1" t="s">
        <v>661</v>
      </c>
      <c r="C1197">
        <v>11</v>
      </c>
      <c r="D1197">
        <v>5</v>
      </c>
      <c r="E1197">
        <v>0</v>
      </c>
      <c r="F1197">
        <v>5</v>
      </c>
      <c r="G1197" s="1" t="s">
        <v>469</v>
      </c>
      <c r="H1197">
        <v>1</v>
      </c>
      <c r="I1197">
        <v>0</v>
      </c>
      <c r="J1197">
        <v>0</v>
      </c>
      <c r="K1197">
        <v>1</v>
      </c>
      <c r="L1197">
        <v>1</v>
      </c>
      <c r="M1197">
        <v>4</v>
      </c>
      <c r="N1197">
        <v>0</v>
      </c>
      <c r="O1197">
        <v>0</v>
      </c>
      <c r="P1197">
        <v>4</v>
      </c>
      <c r="Q1197">
        <v>4</v>
      </c>
      <c r="R1197">
        <v>0</v>
      </c>
      <c r="S1197">
        <v>3</v>
      </c>
      <c r="T1197">
        <v>3</v>
      </c>
      <c r="U1197">
        <v>9</v>
      </c>
      <c r="V1197">
        <v>1</v>
      </c>
      <c r="W1197">
        <v>1</v>
      </c>
      <c r="X1197">
        <v>9</v>
      </c>
      <c r="Y1197">
        <v>10</v>
      </c>
    </row>
    <row r="1198" spans="1:25" hidden="1" x14ac:dyDescent="0.3">
      <c r="A1198" s="1" t="s">
        <v>650</v>
      </c>
      <c r="B1198" s="1" t="s">
        <v>648</v>
      </c>
      <c r="C1198">
        <v>11</v>
      </c>
      <c r="D1198">
        <v>2</v>
      </c>
      <c r="E1198">
        <v>2</v>
      </c>
      <c r="F1198">
        <v>4</v>
      </c>
      <c r="G1198" s="1" t="s">
        <v>468</v>
      </c>
      <c r="H1198">
        <v>1</v>
      </c>
      <c r="I1198">
        <v>2</v>
      </c>
      <c r="J1198">
        <v>2</v>
      </c>
      <c r="K1198">
        <v>1</v>
      </c>
      <c r="L1198">
        <v>3</v>
      </c>
      <c r="M1198">
        <v>1</v>
      </c>
      <c r="N1198">
        <v>0</v>
      </c>
      <c r="O1198">
        <v>0</v>
      </c>
      <c r="P1198">
        <v>1</v>
      </c>
      <c r="Q1198">
        <v>1</v>
      </c>
      <c r="R1198">
        <v>5</v>
      </c>
      <c r="S1198">
        <v>1</v>
      </c>
      <c r="T1198">
        <v>6</v>
      </c>
      <c r="U1198">
        <v>3</v>
      </c>
      <c r="V1198">
        <v>7</v>
      </c>
      <c r="W1198">
        <v>7</v>
      </c>
      <c r="X1198">
        <v>3</v>
      </c>
      <c r="Y1198">
        <v>10</v>
      </c>
    </row>
    <row r="1199" spans="1:25" hidden="1" x14ac:dyDescent="0.3">
      <c r="A1199" s="1" t="s">
        <v>657</v>
      </c>
      <c r="B1199" s="1" t="s">
        <v>660</v>
      </c>
      <c r="C1199">
        <v>11</v>
      </c>
      <c r="D1199">
        <v>3</v>
      </c>
      <c r="E1199">
        <v>1</v>
      </c>
      <c r="F1199">
        <v>4</v>
      </c>
      <c r="G1199" s="1" t="s">
        <v>468</v>
      </c>
      <c r="H1199">
        <v>2</v>
      </c>
      <c r="I1199">
        <v>1</v>
      </c>
      <c r="J1199">
        <v>1</v>
      </c>
      <c r="K1199">
        <v>2</v>
      </c>
      <c r="L1199">
        <v>3</v>
      </c>
      <c r="M1199">
        <v>1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2</v>
      </c>
      <c r="T1199">
        <v>2</v>
      </c>
      <c r="U1199">
        <v>11</v>
      </c>
      <c r="V1199">
        <v>2</v>
      </c>
      <c r="W1199">
        <v>2</v>
      </c>
      <c r="X1199">
        <v>11</v>
      </c>
      <c r="Y1199">
        <v>13</v>
      </c>
    </row>
    <row r="1200" spans="1:25" hidden="1" x14ac:dyDescent="0.3">
      <c r="A1200" s="1" t="s">
        <v>656</v>
      </c>
      <c r="B1200" s="1" t="s">
        <v>662</v>
      </c>
      <c r="C1200">
        <v>11</v>
      </c>
      <c r="D1200">
        <v>1</v>
      </c>
      <c r="E1200">
        <v>2</v>
      </c>
      <c r="F1200">
        <v>3</v>
      </c>
      <c r="G1200" s="1" t="s">
        <v>468</v>
      </c>
      <c r="H1200">
        <v>0</v>
      </c>
      <c r="I1200">
        <v>1</v>
      </c>
      <c r="J1200">
        <v>1</v>
      </c>
      <c r="K1200">
        <v>0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2</v>
      </c>
      <c r="R1200">
        <v>3</v>
      </c>
      <c r="S1200">
        <v>5</v>
      </c>
      <c r="T1200">
        <v>8</v>
      </c>
      <c r="U1200">
        <v>10</v>
      </c>
      <c r="V1200">
        <v>5</v>
      </c>
      <c r="W1200">
        <v>5</v>
      </c>
      <c r="X1200">
        <v>10</v>
      </c>
      <c r="Y1200">
        <v>15</v>
      </c>
    </row>
    <row r="1201" spans="1:25" hidden="1" x14ac:dyDescent="0.3">
      <c r="A1201" s="1" t="s">
        <v>647</v>
      </c>
      <c r="B1201" s="1" t="s">
        <v>655</v>
      </c>
      <c r="C1201">
        <v>12</v>
      </c>
      <c r="D1201">
        <v>0</v>
      </c>
      <c r="E1201">
        <v>1</v>
      </c>
      <c r="F1201">
        <v>1</v>
      </c>
      <c r="G1201" s="1" t="s">
        <v>469</v>
      </c>
      <c r="H1201">
        <v>0</v>
      </c>
      <c r="I1201">
        <v>1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2</v>
      </c>
      <c r="T1201">
        <v>5</v>
      </c>
      <c r="U1201">
        <v>8</v>
      </c>
      <c r="V1201">
        <v>6</v>
      </c>
      <c r="W1201">
        <v>6</v>
      </c>
      <c r="X1201">
        <v>8</v>
      </c>
      <c r="Y1201">
        <v>14</v>
      </c>
    </row>
    <row r="1202" spans="1:25" hidden="1" x14ac:dyDescent="0.3">
      <c r="A1202" s="1" t="s">
        <v>649</v>
      </c>
      <c r="B1202" s="1" t="s">
        <v>656</v>
      </c>
      <c r="C1202">
        <v>12</v>
      </c>
      <c r="D1202">
        <v>0</v>
      </c>
      <c r="E1202">
        <v>0</v>
      </c>
      <c r="F1202">
        <v>0</v>
      </c>
      <c r="G1202" s="1" t="s">
        <v>469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6</v>
      </c>
      <c r="S1202">
        <v>4</v>
      </c>
      <c r="T1202">
        <v>10</v>
      </c>
      <c r="U1202">
        <v>2</v>
      </c>
      <c r="V1202">
        <v>12</v>
      </c>
      <c r="W1202">
        <v>12</v>
      </c>
      <c r="X1202">
        <v>2</v>
      </c>
      <c r="Y1202">
        <v>14</v>
      </c>
    </row>
    <row r="1203" spans="1:25" hidden="1" x14ac:dyDescent="0.3">
      <c r="A1203" s="1" t="s">
        <v>651</v>
      </c>
      <c r="B1203" s="1" t="s">
        <v>653</v>
      </c>
      <c r="C1203">
        <v>12</v>
      </c>
      <c r="D1203">
        <v>0</v>
      </c>
      <c r="E1203">
        <v>0</v>
      </c>
      <c r="F1203">
        <v>0</v>
      </c>
      <c r="G1203" s="1" t="s">
        <v>469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2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8</v>
      </c>
    </row>
    <row r="1204" spans="1:25" hidden="1" x14ac:dyDescent="0.3">
      <c r="A1204" s="1" t="s">
        <v>660</v>
      </c>
      <c r="B1204" s="1" t="s">
        <v>658</v>
      </c>
      <c r="C1204">
        <v>12</v>
      </c>
      <c r="D1204">
        <v>1</v>
      </c>
      <c r="E1204">
        <v>1</v>
      </c>
      <c r="F1204">
        <v>2</v>
      </c>
      <c r="G1204" s="1" t="s">
        <v>468</v>
      </c>
      <c r="H1204">
        <v>0</v>
      </c>
      <c r="I1204">
        <v>1</v>
      </c>
      <c r="J1204">
        <v>1</v>
      </c>
      <c r="K1204">
        <v>0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1</v>
      </c>
      <c r="R1204">
        <v>1</v>
      </c>
      <c r="S1204">
        <v>3</v>
      </c>
      <c r="T1204">
        <v>4</v>
      </c>
      <c r="U1204">
        <v>6</v>
      </c>
      <c r="V1204">
        <v>5</v>
      </c>
      <c r="W1204">
        <v>5</v>
      </c>
      <c r="X1204">
        <v>6</v>
      </c>
      <c r="Y1204">
        <v>11</v>
      </c>
    </row>
    <row r="1205" spans="1:25" hidden="1" x14ac:dyDescent="0.3">
      <c r="A1205" s="1" t="s">
        <v>662</v>
      </c>
      <c r="B1205" s="1" t="s">
        <v>652</v>
      </c>
      <c r="C1205">
        <v>12</v>
      </c>
      <c r="D1205">
        <v>0</v>
      </c>
      <c r="E1205">
        <v>1</v>
      </c>
      <c r="F1205">
        <v>1</v>
      </c>
      <c r="G1205" s="1" t="s">
        <v>469</v>
      </c>
      <c r="H1205">
        <v>0</v>
      </c>
      <c r="I1205">
        <v>1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2</v>
      </c>
      <c r="U1205">
        <v>8</v>
      </c>
      <c r="V1205">
        <v>2</v>
      </c>
      <c r="W1205">
        <v>2</v>
      </c>
      <c r="X1205">
        <v>8</v>
      </c>
      <c r="Y1205">
        <v>10</v>
      </c>
    </row>
    <row r="1206" spans="1:25" hidden="1" x14ac:dyDescent="0.3">
      <c r="A1206" s="1" t="s">
        <v>659</v>
      </c>
      <c r="B1206" s="1" t="s">
        <v>650</v>
      </c>
      <c r="C1206">
        <v>12</v>
      </c>
      <c r="D1206">
        <v>2</v>
      </c>
      <c r="E1206">
        <v>0</v>
      </c>
      <c r="F1206">
        <v>2</v>
      </c>
      <c r="G1206" s="1" t="s">
        <v>469</v>
      </c>
      <c r="H1206">
        <v>2</v>
      </c>
      <c r="I1206">
        <v>0</v>
      </c>
      <c r="J1206">
        <v>0</v>
      </c>
      <c r="K1206">
        <v>2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</v>
      </c>
      <c r="T1206">
        <v>2</v>
      </c>
      <c r="U1206">
        <v>6</v>
      </c>
      <c r="V1206">
        <v>6</v>
      </c>
      <c r="W1206">
        <v>6</v>
      </c>
      <c r="X1206">
        <v>6</v>
      </c>
      <c r="Y1206">
        <v>12</v>
      </c>
    </row>
    <row r="1207" spans="1:25" hidden="1" x14ac:dyDescent="0.3">
      <c r="A1207" s="1" t="s">
        <v>654</v>
      </c>
      <c r="B1207" s="1" t="s">
        <v>657</v>
      </c>
      <c r="C1207">
        <v>12</v>
      </c>
      <c r="D1207">
        <v>0</v>
      </c>
      <c r="E1207">
        <v>2</v>
      </c>
      <c r="F1207">
        <v>2</v>
      </c>
      <c r="G1207" s="1" t="s">
        <v>469</v>
      </c>
      <c r="H1207">
        <v>0</v>
      </c>
      <c r="I1207">
        <v>1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2</v>
      </c>
      <c r="S1207">
        <v>1</v>
      </c>
      <c r="T1207">
        <v>3</v>
      </c>
      <c r="U1207">
        <v>5</v>
      </c>
      <c r="V1207">
        <v>2</v>
      </c>
      <c r="W1207">
        <v>2</v>
      </c>
      <c r="X1207">
        <v>5</v>
      </c>
      <c r="Y1207">
        <v>7</v>
      </c>
    </row>
    <row r="1208" spans="1:25" hidden="1" x14ac:dyDescent="0.3">
      <c r="A1208" s="1" t="s">
        <v>661</v>
      </c>
      <c r="B1208" s="1" t="s">
        <v>648</v>
      </c>
      <c r="C1208">
        <v>12</v>
      </c>
      <c r="D1208">
        <v>0</v>
      </c>
      <c r="E1208">
        <v>2</v>
      </c>
      <c r="F1208">
        <v>2</v>
      </c>
      <c r="G1208" s="1" t="s">
        <v>469</v>
      </c>
      <c r="H1208">
        <v>0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1</v>
      </c>
      <c r="R1208">
        <v>1</v>
      </c>
      <c r="S1208">
        <v>1</v>
      </c>
      <c r="T1208">
        <v>2</v>
      </c>
      <c r="U1208">
        <v>4</v>
      </c>
      <c r="V1208">
        <v>6</v>
      </c>
      <c r="W1208">
        <v>6</v>
      </c>
      <c r="X1208">
        <v>4</v>
      </c>
      <c r="Y1208">
        <v>10</v>
      </c>
    </row>
    <row r="1209" spans="1:25" hidden="1" x14ac:dyDescent="0.3">
      <c r="A1209" s="1" t="s">
        <v>652</v>
      </c>
      <c r="B1209" s="1" t="s">
        <v>647</v>
      </c>
      <c r="C1209">
        <v>13</v>
      </c>
      <c r="D1209">
        <v>0</v>
      </c>
      <c r="E1209">
        <v>1</v>
      </c>
      <c r="F1209">
        <v>1</v>
      </c>
      <c r="G1209" s="1" t="s">
        <v>469</v>
      </c>
      <c r="H1209">
        <v>0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1</v>
      </c>
      <c r="T1209">
        <v>3</v>
      </c>
      <c r="U1209">
        <v>10</v>
      </c>
      <c r="V1209">
        <v>3</v>
      </c>
      <c r="W1209">
        <v>3</v>
      </c>
      <c r="X1209">
        <v>10</v>
      </c>
      <c r="Y1209">
        <v>13</v>
      </c>
    </row>
    <row r="1210" spans="1:25" hidden="1" x14ac:dyDescent="0.3">
      <c r="A1210" s="1" t="s">
        <v>651</v>
      </c>
      <c r="B1210" s="1" t="s">
        <v>649</v>
      </c>
      <c r="C1210">
        <v>13</v>
      </c>
      <c r="D1210">
        <v>2</v>
      </c>
      <c r="E1210">
        <v>1</v>
      </c>
      <c r="F1210">
        <v>3</v>
      </c>
      <c r="G1210" s="1" t="s">
        <v>468</v>
      </c>
      <c r="H1210">
        <v>1</v>
      </c>
      <c r="I1210">
        <v>1</v>
      </c>
      <c r="J1210">
        <v>1</v>
      </c>
      <c r="K1210">
        <v>1</v>
      </c>
      <c r="L1210">
        <v>2</v>
      </c>
      <c r="M1210">
        <v>1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4</v>
      </c>
      <c r="V1210">
        <v>6</v>
      </c>
      <c r="W1210">
        <v>6</v>
      </c>
      <c r="X1210">
        <v>4</v>
      </c>
      <c r="Y1210">
        <v>10</v>
      </c>
    </row>
    <row r="1211" spans="1:25" hidden="1" x14ac:dyDescent="0.3">
      <c r="A1211" s="1" t="s">
        <v>648</v>
      </c>
      <c r="B1211" s="1" t="s">
        <v>654</v>
      </c>
      <c r="C1211">
        <v>13</v>
      </c>
      <c r="D1211">
        <v>0</v>
      </c>
      <c r="E1211">
        <v>1</v>
      </c>
      <c r="F1211">
        <v>1</v>
      </c>
      <c r="G1211" s="1" t="s">
        <v>469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3</v>
      </c>
      <c r="T1211">
        <v>3</v>
      </c>
      <c r="U1211">
        <v>7</v>
      </c>
      <c r="V1211">
        <v>7</v>
      </c>
      <c r="W1211">
        <v>7</v>
      </c>
      <c r="X1211">
        <v>7</v>
      </c>
      <c r="Y1211">
        <v>14</v>
      </c>
    </row>
    <row r="1212" spans="1:25" hidden="1" x14ac:dyDescent="0.3">
      <c r="A1212" s="1" t="s">
        <v>658</v>
      </c>
      <c r="B1212" s="1" t="s">
        <v>661</v>
      </c>
      <c r="C1212">
        <v>13</v>
      </c>
      <c r="D1212">
        <v>0</v>
      </c>
      <c r="E1212">
        <v>0</v>
      </c>
      <c r="F1212">
        <v>0</v>
      </c>
      <c r="G1212" s="1" t="s">
        <v>469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5</v>
      </c>
      <c r="V1212">
        <v>4</v>
      </c>
      <c r="W1212">
        <v>4</v>
      </c>
      <c r="X1212">
        <v>5</v>
      </c>
      <c r="Y1212">
        <v>9</v>
      </c>
    </row>
    <row r="1213" spans="1:25" hidden="1" x14ac:dyDescent="0.3">
      <c r="A1213" s="1" t="s">
        <v>660</v>
      </c>
      <c r="B1213" s="1" t="s">
        <v>662</v>
      </c>
      <c r="C1213">
        <v>13</v>
      </c>
      <c r="D1213">
        <v>0</v>
      </c>
      <c r="E1213">
        <v>0</v>
      </c>
      <c r="F1213">
        <v>0</v>
      </c>
      <c r="G1213" s="1" t="s">
        <v>469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2</v>
      </c>
      <c r="T1213">
        <v>4</v>
      </c>
      <c r="U1213">
        <v>6</v>
      </c>
      <c r="V1213">
        <v>3</v>
      </c>
      <c r="W1213">
        <v>3</v>
      </c>
      <c r="X1213">
        <v>6</v>
      </c>
      <c r="Y1213">
        <v>9</v>
      </c>
    </row>
    <row r="1214" spans="1:25" hidden="1" x14ac:dyDescent="0.3">
      <c r="A1214" s="1" t="s">
        <v>657</v>
      </c>
      <c r="B1214" s="1" t="s">
        <v>653</v>
      </c>
      <c r="C1214">
        <v>13</v>
      </c>
      <c r="D1214">
        <v>2</v>
      </c>
      <c r="E1214">
        <v>0</v>
      </c>
      <c r="F1214">
        <v>2</v>
      </c>
      <c r="G1214" s="1" t="s">
        <v>469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</v>
      </c>
      <c r="N1214">
        <v>0</v>
      </c>
      <c r="O1214">
        <v>0</v>
      </c>
      <c r="P1214">
        <v>2</v>
      </c>
      <c r="Q1214">
        <v>2</v>
      </c>
      <c r="R1214">
        <v>2</v>
      </c>
      <c r="S1214">
        <v>2</v>
      </c>
      <c r="T1214">
        <v>4</v>
      </c>
      <c r="U1214">
        <v>13</v>
      </c>
      <c r="V1214">
        <v>4</v>
      </c>
      <c r="W1214">
        <v>4</v>
      </c>
      <c r="X1214">
        <v>13</v>
      </c>
      <c r="Y1214">
        <v>17</v>
      </c>
    </row>
    <row r="1215" spans="1:25" hidden="1" x14ac:dyDescent="0.3">
      <c r="A1215" s="1" t="s">
        <v>656</v>
      </c>
      <c r="B1215" s="1" t="s">
        <v>650</v>
      </c>
      <c r="C1215">
        <v>13</v>
      </c>
      <c r="D1215">
        <v>2</v>
      </c>
      <c r="E1215">
        <v>0</v>
      </c>
      <c r="F1215">
        <v>2</v>
      </c>
      <c r="G1215" s="1" t="s">
        <v>469</v>
      </c>
      <c r="H1215">
        <v>1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3</v>
      </c>
      <c r="S1215">
        <v>3</v>
      </c>
      <c r="T1215">
        <v>6</v>
      </c>
      <c r="U1215">
        <v>10</v>
      </c>
      <c r="V1215">
        <v>7</v>
      </c>
      <c r="W1215">
        <v>7</v>
      </c>
      <c r="X1215">
        <v>10</v>
      </c>
      <c r="Y1215">
        <v>17</v>
      </c>
    </row>
    <row r="1216" spans="1:25" hidden="1" x14ac:dyDescent="0.3">
      <c r="A1216" s="1" t="s">
        <v>659</v>
      </c>
      <c r="B1216" s="1" t="s">
        <v>655</v>
      </c>
      <c r="C1216">
        <v>13</v>
      </c>
      <c r="D1216">
        <v>0</v>
      </c>
      <c r="E1216">
        <v>0</v>
      </c>
      <c r="F1216">
        <v>0</v>
      </c>
      <c r="G1216" s="1" t="s">
        <v>469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3</v>
      </c>
      <c r="T1216">
        <v>5</v>
      </c>
      <c r="U1216">
        <v>2</v>
      </c>
      <c r="V1216">
        <v>0</v>
      </c>
      <c r="W1216">
        <v>0</v>
      </c>
      <c r="X1216">
        <v>2</v>
      </c>
      <c r="Y1216">
        <v>2</v>
      </c>
    </row>
    <row r="1217" spans="1:25" hidden="1" x14ac:dyDescent="0.3">
      <c r="A1217" s="1" t="s">
        <v>649</v>
      </c>
      <c r="B1217" s="1" t="s">
        <v>647</v>
      </c>
      <c r="C1217">
        <v>14</v>
      </c>
      <c r="D1217">
        <v>1</v>
      </c>
      <c r="E1217">
        <v>1</v>
      </c>
      <c r="F1217">
        <v>2</v>
      </c>
      <c r="G1217" s="1" t="s">
        <v>468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v>1</v>
      </c>
      <c r="P1217">
        <v>1</v>
      </c>
      <c r="Q1217">
        <v>2</v>
      </c>
      <c r="R1217">
        <v>3</v>
      </c>
      <c r="S1217">
        <v>2</v>
      </c>
      <c r="T1217">
        <v>5</v>
      </c>
      <c r="U1217">
        <v>4</v>
      </c>
      <c r="V1217">
        <v>0</v>
      </c>
      <c r="W1217">
        <v>0</v>
      </c>
      <c r="X1217">
        <v>4</v>
      </c>
      <c r="Y1217">
        <v>4</v>
      </c>
    </row>
    <row r="1218" spans="1:25" hidden="1" x14ac:dyDescent="0.3">
      <c r="A1218" s="1" t="s">
        <v>648</v>
      </c>
      <c r="B1218" s="1" t="s">
        <v>656</v>
      </c>
      <c r="C1218">
        <v>14</v>
      </c>
      <c r="D1218">
        <v>2</v>
      </c>
      <c r="E1218">
        <v>1</v>
      </c>
      <c r="F1218">
        <v>3</v>
      </c>
      <c r="G1218" s="1" t="s">
        <v>468</v>
      </c>
      <c r="H1218">
        <v>1</v>
      </c>
      <c r="I1218">
        <v>0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2</v>
      </c>
      <c r="R1218">
        <v>3</v>
      </c>
      <c r="S1218">
        <v>2</v>
      </c>
      <c r="T1218">
        <v>5</v>
      </c>
      <c r="U1218">
        <v>9</v>
      </c>
      <c r="V1218">
        <v>5</v>
      </c>
      <c r="W1218">
        <v>5</v>
      </c>
      <c r="X1218">
        <v>9</v>
      </c>
      <c r="Y1218">
        <v>14</v>
      </c>
    </row>
    <row r="1219" spans="1:25" hidden="1" x14ac:dyDescent="0.3">
      <c r="A1219" s="1" t="s">
        <v>653</v>
      </c>
      <c r="B1219" s="1" t="s">
        <v>659</v>
      </c>
      <c r="C1219">
        <v>14</v>
      </c>
      <c r="D1219">
        <v>0</v>
      </c>
      <c r="E1219">
        <v>1</v>
      </c>
      <c r="F1219">
        <v>1</v>
      </c>
      <c r="G1219" s="1" t="s">
        <v>469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1</v>
      </c>
      <c r="R1219">
        <v>5</v>
      </c>
      <c r="S1219">
        <v>2</v>
      </c>
      <c r="T1219">
        <v>7</v>
      </c>
      <c r="U1219">
        <v>3</v>
      </c>
      <c r="V1219">
        <v>4</v>
      </c>
      <c r="W1219">
        <v>4</v>
      </c>
      <c r="X1219">
        <v>3</v>
      </c>
      <c r="Y1219">
        <v>7</v>
      </c>
    </row>
    <row r="1220" spans="1:25" hidden="1" x14ac:dyDescent="0.3">
      <c r="A1220" s="1" t="s">
        <v>655</v>
      </c>
      <c r="B1220" s="1" t="s">
        <v>652</v>
      </c>
      <c r="C1220">
        <v>14</v>
      </c>
      <c r="D1220">
        <v>2</v>
      </c>
      <c r="E1220">
        <v>1</v>
      </c>
      <c r="F1220">
        <v>3</v>
      </c>
      <c r="G1220" s="1" t="s">
        <v>468</v>
      </c>
      <c r="H1220">
        <v>1</v>
      </c>
      <c r="I1220">
        <v>1</v>
      </c>
      <c r="J1220">
        <v>1</v>
      </c>
      <c r="K1220">
        <v>1</v>
      </c>
      <c r="L1220">
        <v>2</v>
      </c>
      <c r="M1220">
        <v>1</v>
      </c>
      <c r="N1220">
        <v>0</v>
      </c>
      <c r="O1220">
        <v>0</v>
      </c>
      <c r="P1220">
        <v>1</v>
      </c>
      <c r="Q1220">
        <v>1</v>
      </c>
      <c r="R1220">
        <v>1</v>
      </c>
      <c r="S1220">
        <v>2</v>
      </c>
      <c r="T1220">
        <v>3</v>
      </c>
      <c r="U1220">
        <v>8</v>
      </c>
      <c r="V1220">
        <v>5</v>
      </c>
      <c r="W1220">
        <v>5</v>
      </c>
      <c r="X1220">
        <v>8</v>
      </c>
      <c r="Y1220">
        <v>13</v>
      </c>
    </row>
    <row r="1221" spans="1:25" hidden="1" x14ac:dyDescent="0.3">
      <c r="A1221" s="1" t="s">
        <v>650</v>
      </c>
      <c r="B1221" s="1" t="s">
        <v>651</v>
      </c>
      <c r="C1221">
        <v>14</v>
      </c>
      <c r="D1221">
        <v>6</v>
      </c>
      <c r="E1221">
        <v>2</v>
      </c>
      <c r="F1221">
        <v>8</v>
      </c>
      <c r="G1221" s="1" t="s">
        <v>468</v>
      </c>
      <c r="H1221">
        <v>3</v>
      </c>
      <c r="I1221">
        <v>0</v>
      </c>
      <c r="J1221">
        <v>0</v>
      </c>
      <c r="K1221">
        <v>3</v>
      </c>
      <c r="L1221">
        <v>3</v>
      </c>
      <c r="M1221">
        <v>3</v>
      </c>
      <c r="N1221">
        <v>2</v>
      </c>
      <c r="O1221">
        <v>2</v>
      </c>
      <c r="P1221">
        <v>3</v>
      </c>
      <c r="Q1221">
        <v>5</v>
      </c>
      <c r="R1221">
        <v>1</v>
      </c>
      <c r="S1221">
        <v>4</v>
      </c>
      <c r="T1221">
        <v>5</v>
      </c>
      <c r="U1221">
        <v>7</v>
      </c>
      <c r="V1221">
        <v>2</v>
      </c>
      <c r="W1221">
        <v>2</v>
      </c>
      <c r="X1221">
        <v>7</v>
      </c>
      <c r="Y1221">
        <v>9</v>
      </c>
    </row>
    <row r="1222" spans="1:25" hidden="1" x14ac:dyDescent="0.3">
      <c r="A1222" s="1" t="s">
        <v>662</v>
      </c>
      <c r="B1222" s="1" t="s">
        <v>658</v>
      </c>
      <c r="C1222">
        <v>14</v>
      </c>
      <c r="D1222">
        <v>2</v>
      </c>
      <c r="E1222">
        <v>1</v>
      </c>
      <c r="F1222">
        <v>3</v>
      </c>
      <c r="G1222" s="1" t="s">
        <v>468</v>
      </c>
      <c r="H1222">
        <v>2</v>
      </c>
      <c r="I1222">
        <v>0</v>
      </c>
      <c r="J1222">
        <v>0</v>
      </c>
      <c r="K1222">
        <v>2</v>
      </c>
      <c r="L1222">
        <v>2</v>
      </c>
      <c r="M1222">
        <v>0</v>
      </c>
      <c r="N1222">
        <v>1</v>
      </c>
      <c r="O1222">
        <v>1</v>
      </c>
      <c r="P1222">
        <v>0</v>
      </c>
      <c r="Q1222">
        <v>1</v>
      </c>
      <c r="R1222">
        <v>2</v>
      </c>
      <c r="S1222">
        <v>4</v>
      </c>
      <c r="T1222">
        <v>6</v>
      </c>
      <c r="U1222">
        <v>7</v>
      </c>
      <c r="V1222">
        <v>2</v>
      </c>
      <c r="W1222">
        <v>2</v>
      </c>
      <c r="X1222">
        <v>7</v>
      </c>
      <c r="Y1222">
        <v>9</v>
      </c>
    </row>
    <row r="1223" spans="1:25" hidden="1" x14ac:dyDescent="0.3">
      <c r="A1223" s="1" t="s">
        <v>654</v>
      </c>
      <c r="B1223" s="1" t="s">
        <v>660</v>
      </c>
      <c r="C1223">
        <v>14</v>
      </c>
      <c r="D1223">
        <v>1</v>
      </c>
      <c r="E1223">
        <v>1</v>
      </c>
      <c r="F1223">
        <v>2</v>
      </c>
      <c r="G1223" s="1" t="s">
        <v>468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1</v>
      </c>
      <c r="P1223">
        <v>1</v>
      </c>
      <c r="Q1223">
        <v>2</v>
      </c>
      <c r="R1223">
        <v>3</v>
      </c>
      <c r="S1223">
        <v>5</v>
      </c>
      <c r="T1223">
        <v>8</v>
      </c>
      <c r="U1223">
        <v>5</v>
      </c>
      <c r="V1223">
        <v>5</v>
      </c>
      <c r="W1223">
        <v>5</v>
      </c>
      <c r="X1223">
        <v>5</v>
      </c>
      <c r="Y1223">
        <v>10</v>
      </c>
    </row>
    <row r="1224" spans="1:25" hidden="1" x14ac:dyDescent="0.3">
      <c r="A1224" s="1" t="s">
        <v>661</v>
      </c>
      <c r="B1224" s="1" t="s">
        <v>657</v>
      </c>
      <c r="C1224">
        <v>14</v>
      </c>
      <c r="D1224">
        <v>1</v>
      </c>
      <c r="E1224">
        <v>1</v>
      </c>
      <c r="F1224">
        <v>2</v>
      </c>
      <c r="G1224" s="1" t="s">
        <v>468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2</v>
      </c>
      <c r="R1224">
        <v>2</v>
      </c>
      <c r="S1224">
        <v>1</v>
      </c>
      <c r="T1224">
        <v>3</v>
      </c>
      <c r="U1224">
        <v>5</v>
      </c>
      <c r="V1224">
        <v>9</v>
      </c>
      <c r="W1224">
        <v>9</v>
      </c>
      <c r="X1224">
        <v>5</v>
      </c>
      <c r="Y1224">
        <v>14</v>
      </c>
    </row>
    <row r="1225" spans="1:25" hidden="1" x14ac:dyDescent="0.3">
      <c r="A1225" s="1" t="s">
        <v>647</v>
      </c>
      <c r="B1225" s="1" t="s">
        <v>654</v>
      </c>
      <c r="C1225">
        <v>15</v>
      </c>
      <c r="D1225">
        <v>1</v>
      </c>
      <c r="E1225">
        <v>0</v>
      </c>
      <c r="F1225">
        <v>1</v>
      </c>
      <c r="G1225" s="1" t="s">
        <v>469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2</v>
      </c>
      <c r="T1225">
        <v>2</v>
      </c>
      <c r="U1225">
        <v>3</v>
      </c>
      <c r="V1225">
        <v>6</v>
      </c>
      <c r="W1225">
        <v>6</v>
      </c>
      <c r="X1225">
        <v>3</v>
      </c>
      <c r="Y1225">
        <v>9</v>
      </c>
    </row>
    <row r="1226" spans="1:25" hidden="1" x14ac:dyDescent="0.3">
      <c r="A1226" s="1" t="s">
        <v>651</v>
      </c>
      <c r="B1226" s="1" t="s">
        <v>662</v>
      </c>
      <c r="C1226">
        <v>15</v>
      </c>
      <c r="D1226">
        <v>1</v>
      </c>
      <c r="E1226">
        <v>1</v>
      </c>
      <c r="F1226">
        <v>2</v>
      </c>
      <c r="G1226" s="1" t="s">
        <v>468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2</v>
      </c>
      <c r="R1226">
        <v>1</v>
      </c>
      <c r="S1226">
        <v>1</v>
      </c>
      <c r="T1226">
        <v>2</v>
      </c>
      <c r="U1226">
        <v>4</v>
      </c>
      <c r="V1226">
        <v>3</v>
      </c>
      <c r="W1226">
        <v>3</v>
      </c>
      <c r="X1226">
        <v>4</v>
      </c>
      <c r="Y1226">
        <v>7</v>
      </c>
    </row>
    <row r="1227" spans="1:25" hidden="1" x14ac:dyDescent="0.3">
      <c r="A1227" s="1" t="s">
        <v>658</v>
      </c>
      <c r="B1227" s="1" t="s">
        <v>650</v>
      </c>
      <c r="C1227">
        <v>15</v>
      </c>
      <c r="D1227">
        <v>2</v>
      </c>
      <c r="E1227">
        <v>3</v>
      </c>
      <c r="F1227">
        <v>5</v>
      </c>
      <c r="G1227" s="1" t="s">
        <v>468</v>
      </c>
      <c r="H1227">
        <v>1</v>
      </c>
      <c r="I1227">
        <v>2</v>
      </c>
      <c r="J1227">
        <v>2</v>
      </c>
      <c r="K1227">
        <v>1</v>
      </c>
      <c r="L1227">
        <v>3</v>
      </c>
      <c r="M1227">
        <v>1</v>
      </c>
      <c r="N1227">
        <v>1</v>
      </c>
      <c r="O1227">
        <v>1</v>
      </c>
      <c r="P1227">
        <v>1</v>
      </c>
      <c r="Q1227">
        <v>2</v>
      </c>
      <c r="R1227">
        <v>2</v>
      </c>
      <c r="S1227">
        <v>1</v>
      </c>
      <c r="T1227">
        <v>3</v>
      </c>
      <c r="U1227">
        <v>0</v>
      </c>
      <c r="V1227">
        <v>4</v>
      </c>
      <c r="W1227">
        <v>4</v>
      </c>
      <c r="X1227">
        <v>0</v>
      </c>
      <c r="Y1227">
        <v>4</v>
      </c>
    </row>
    <row r="1228" spans="1:25" hidden="1" x14ac:dyDescent="0.3">
      <c r="A1228" s="1" t="s">
        <v>660</v>
      </c>
      <c r="B1228" s="1" t="s">
        <v>648</v>
      </c>
      <c r="C1228">
        <v>15</v>
      </c>
      <c r="D1228">
        <v>2</v>
      </c>
      <c r="E1228">
        <v>1</v>
      </c>
      <c r="F1228">
        <v>3</v>
      </c>
      <c r="G1228" s="1" t="s">
        <v>468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</v>
      </c>
      <c r="N1228">
        <v>1</v>
      </c>
      <c r="O1228">
        <v>1</v>
      </c>
      <c r="P1228">
        <v>2</v>
      </c>
      <c r="Q1228">
        <v>3</v>
      </c>
      <c r="R1228">
        <v>3</v>
      </c>
      <c r="S1228">
        <v>2</v>
      </c>
      <c r="T1228">
        <v>5</v>
      </c>
      <c r="U1228">
        <v>2</v>
      </c>
      <c r="V1228">
        <v>7</v>
      </c>
      <c r="W1228">
        <v>7</v>
      </c>
      <c r="X1228">
        <v>2</v>
      </c>
      <c r="Y1228">
        <v>9</v>
      </c>
    </row>
    <row r="1229" spans="1:25" hidden="1" x14ac:dyDescent="0.3">
      <c r="A1229" s="1" t="s">
        <v>657</v>
      </c>
      <c r="B1229" s="1" t="s">
        <v>655</v>
      </c>
      <c r="C1229">
        <v>15</v>
      </c>
      <c r="D1229">
        <v>1</v>
      </c>
      <c r="E1229">
        <v>1</v>
      </c>
      <c r="F1229">
        <v>2</v>
      </c>
      <c r="G1229" s="1" t="s">
        <v>468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2</v>
      </c>
      <c r="R1229">
        <v>1</v>
      </c>
      <c r="S1229">
        <v>2</v>
      </c>
      <c r="T1229">
        <v>3</v>
      </c>
      <c r="U1229">
        <v>6</v>
      </c>
      <c r="V1229">
        <v>1</v>
      </c>
      <c r="W1229">
        <v>1</v>
      </c>
      <c r="X1229">
        <v>6</v>
      </c>
      <c r="Y1229">
        <v>7</v>
      </c>
    </row>
    <row r="1230" spans="1:25" hidden="1" x14ac:dyDescent="0.3">
      <c r="A1230" s="1" t="s">
        <v>656</v>
      </c>
      <c r="B1230" s="1" t="s">
        <v>652</v>
      </c>
      <c r="C1230">
        <v>15</v>
      </c>
      <c r="D1230">
        <v>3</v>
      </c>
      <c r="E1230">
        <v>0</v>
      </c>
      <c r="F1230">
        <v>3</v>
      </c>
      <c r="G1230" s="1" t="s">
        <v>469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3</v>
      </c>
      <c r="N1230">
        <v>0</v>
      </c>
      <c r="O1230">
        <v>0</v>
      </c>
      <c r="P1230">
        <v>3</v>
      </c>
      <c r="Q1230">
        <v>3</v>
      </c>
      <c r="R1230">
        <v>0</v>
      </c>
      <c r="S1230">
        <v>2</v>
      </c>
      <c r="T1230">
        <v>2</v>
      </c>
      <c r="U1230">
        <v>7</v>
      </c>
      <c r="V1230">
        <v>3</v>
      </c>
      <c r="W1230">
        <v>3</v>
      </c>
      <c r="X1230">
        <v>7</v>
      </c>
      <c r="Y1230">
        <v>10</v>
      </c>
    </row>
    <row r="1231" spans="1:25" hidden="1" x14ac:dyDescent="0.3">
      <c r="A1231" s="1" t="s">
        <v>659</v>
      </c>
      <c r="B1231" s="1" t="s">
        <v>649</v>
      </c>
      <c r="C1231">
        <v>15</v>
      </c>
      <c r="D1231">
        <v>3</v>
      </c>
      <c r="E1231">
        <v>0</v>
      </c>
      <c r="F1231">
        <v>3</v>
      </c>
      <c r="G1231" s="1" t="s">
        <v>469</v>
      </c>
      <c r="H1231">
        <v>2</v>
      </c>
      <c r="I1231">
        <v>0</v>
      </c>
      <c r="J1231">
        <v>0</v>
      </c>
      <c r="K1231">
        <v>2</v>
      </c>
      <c r="L1231">
        <v>2</v>
      </c>
      <c r="M1231">
        <v>1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2</v>
      </c>
      <c r="T1231">
        <v>2</v>
      </c>
      <c r="U1231">
        <v>3</v>
      </c>
      <c r="V1231">
        <v>3</v>
      </c>
      <c r="W1231">
        <v>3</v>
      </c>
      <c r="X1231">
        <v>3</v>
      </c>
      <c r="Y1231">
        <v>6</v>
      </c>
    </row>
    <row r="1232" spans="1:25" hidden="1" x14ac:dyDescent="0.3">
      <c r="A1232" s="1" t="s">
        <v>661</v>
      </c>
      <c r="B1232" s="1" t="s">
        <v>653</v>
      </c>
      <c r="C1232">
        <v>15</v>
      </c>
      <c r="D1232">
        <v>3</v>
      </c>
      <c r="E1232">
        <v>1</v>
      </c>
      <c r="F1232">
        <v>4</v>
      </c>
      <c r="G1232" s="1" t="s">
        <v>468</v>
      </c>
      <c r="H1232">
        <v>2</v>
      </c>
      <c r="I1232">
        <v>0</v>
      </c>
      <c r="J1232">
        <v>0</v>
      </c>
      <c r="K1232">
        <v>2</v>
      </c>
      <c r="L1232">
        <v>2</v>
      </c>
      <c r="M1232">
        <v>1</v>
      </c>
      <c r="N1232">
        <v>1</v>
      </c>
      <c r="O1232">
        <v>1</v>
      </c>
      <c r="P1232">
        <v>1</v>
      </c>
      <c r="Q1232">
        <v>2</v>
      </c>
      <c r="R1232">
        <v>2</v>
      </c>
      <c r="S1232">
        <v>1</v>
      </c>
      <c r="T1232">
        <v>3</v>
      </c>
      <c r="U1232">
        <v>2</v>
      </c>
      <c r="V1232">
        <v>15</v>
      </c>
      <c r="W1232">
        <v>15</v>
      </c>
      <c r="X1232">
        <v>2</v>
      </c>
      <c r="Y1232">
        <v>17</v>
      </c>
    </row>
    <row r="1233" spans="1:25" hidden="1" x14ac:dyDescent="0.3">
      <c r="A1233" s="1" t="s">
        <v>652</v>
      </c>
      <c r="B1233" s="1" t="s">
        <v>651</v>
      </c>
      <c r="C1233">
        <v>16</v>
      </c>
      <c r="D1233">
        <v>4</v>
      </c>
      <c r="E1233">
        <v>0</v>
      </c>
      <c r="F1233">
        <v>4</v>
      </c>
      <c r="G1233" s="1" t="s">
        <v>469</v>
      </c>
      <c r="H1233">
        <v>3</v>
      </c>
      <c r="I1233">
        <v>0</v>
      </c>
      <c r="J1233">
        <v>0</v>
      </c>
      <c r="K1233">
        <v>3</v>
      </c>
      <c r="L1233">
        <v>3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2</v>
      </c>
      <c r="T1233">
        <v>2</v>
      </c>
      <c r="U1233">
        <v>6</v>
      </c>
      <c r="V1233">
        <v>1</v>
      </c>
      <c r="W1233">
        <v>1</v>
      </c>
      <c r="X1233">
        <v>6</v>
      </c>
      <c r="Y1233">
        <v>7</v>
      </c>
    </row>
    <row r="1234" spans="1:25" hidden="1" x14ac:dyDescent="0.3">
      <c r="A1234" s="1" t="s">
        <v>648</v>
      </c>
      <c r="B1234" s="1" t="s">
        <v>660</v>
      </c>
      <c r="C1234">
        <v>16</v>
      </c>
      <c r="D1234">
        <v>3</v>
      </c>
      <c r="E1234">
        <v>0</v>
      </c>
      <c r="F1234">
        <v>3</v>
      </c>
      <c r="G1234" s="1" t="s">
        <v>469</v>
      </c>
      <c r="H1234">
        <v>2</v>
      </c>
      <c r="I1234">
        <v>0</v>
      </c>
      <c r="J1234">
        <v>0</v>
      </c>
      <c r="K1234">
        <v>2</v>
      </c>
      <c r="L1234">
        <v>2</v>
      </c>
      <c r="M1234">
        <v>1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1</v>
      </c>
      <c r="T1234">
        <v>1</v>
      </c>
      <c r="U1234">
        <v>6</v>
      </c>
      <c r="V1234">
        <v>0</v>
      </c>
      <c r="W1234">
        <v>0</v>
      </c>
      <c r="X1234">
        <v>6</v>
      </c>
      <c r="Y1234">
        <v>6</v>
      </c>
    </row>
    <row r="1235" spans="1:25" hidden="1" x14ac:dyDescent="0.3">
      <c r="A1235" s="1" t="s">
        <v>658</v>
      </c>
      <c r="B1235" s="1" t="s">
        <v>656</v>
      </c>
      <c r="C1235">
        <v>16</v>
      </c>
      <c r="D1235">
        <v>0</v>
      </c>
      <c r="E1235">
        <v>1</v>
      </c>
      <c r="F1235">
        <v>1</v>
      </c>
      <c r="G1235" s="1" t="s">
        <v>469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1</v>
      </c>
      <c r="R1235">
        <v>2</v>
      </c>
      <c r="S1235">
        <v>2</v>
      </c>
      <c r="T1235">
        <v>4</v>
      </c>
      <c r="U1235">
        <v>2</v>
      </c>
      <c r="V1235">
        <v>7</v>
      </c>
      <c r="W1235">
        <v>7</v>
      </c>
      <c r="X1235">
        <v>2</v>
      </c>
      <c r="Y1235">
        <v>9</v>
      </c>
    </row>
    <row r="1236" spans="1:25" hidden="1" x14ac:dyDescent="0.3">
      <c r="A1236" s="1" t="s">
        <v>653</v>
      </c>
      <c r="B1236" s="1" t="s">
        <v>657</v>
      </c>
      <c r="C1236">
        <v>16</v>
      </c>
      <c r="D1236">
        <v>0</v>
      </c>
      <c r="E1236">
        <v>1</v>
      </c>
      <c r="F1236">
        <v>1</v>
      </c>
      <c r="G1236" s="1" t="s">
        <v>469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1</v>
      </c>
      <c r="R1236">
        <v>2</v>
      </c>
      <c r="S1236">
        <v>2</v>
      </c>
      <c r="T1236">
        <v>4</v>
      </c>
      <c r="U1236">
        <v>4</v>
      </c>
      <c r="V1236">
        <v>3</v>
      </c>
      <c r="W1236">
        <v>3</v>
      </c>
      <c r="X1236">
        <v>4</v>
      </c>
      <c r="Y1236">
        <v>7</v>
      </c>
    </row>
    <row r="1237" spans="1:25" hidden="1" x14ac:dyDescent="0.3">
      <c r="A1237" s="1" t="s">
        <v>655</v>
      </c>
      <c r="B1237" s="1" t="s">
        <v>654</v>
      </c>
      <c r="C1237">
        <v>16</v>
      </c>
      <c r="D1237">
        <v>1</v>
      </c>
      <c r="E1237">
        <v>1</v>
      </c>
      <c r="F1237">
        <v>2</v>
      </c>
      <c r="G1237" s="1" t="s">
        <v>468</v>
      </c>
      <c r="H1237">
        <v>1</v>
      </c>
      <c r="I1237">
        <v>1</v>
      </c>
      <c r="J1237">
        <v>1</v>
      </c>
      <c r="K1237">
        <v>1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0</v>
      </c>
      <c r="T1237">
        <v>2</v>
      </c>
      <c r="U1237">
        <v>16</v>
      </c>
      <c r="V1237">
        <v>2</v>
      </c>
      <c r="W1237">
        <v>2</v>
      </c>
      <c r="X1237">
        <v>16</v>
      </c>
      <c r="Y1237">
        <v>18</v>
      </c>
    </row>
    <row r="1238" spans="1:25" hidden="1" x14ac:dyDescent="0.3">
      <c r="A1238" s="1" t="s">
        <v>650</v>
      </c>
      <c r="B1238" s="1" t="s">
        <v>649</v>
      </c>
      <c r="C1238">
        <v>16</v>
      </c>
      <c r="D1238">
        <v>5</v>
      </c>
      <c r="E1238">
        <v>2</v>
      </c>
      <c r="F1238">
        <v>7</v>
      </c>
      <c r="G1238" s="1" t="s">
        <v>468</v>
      </c>
      <c r="H1238">
        <v>4</v>
      </c>
      <c r="I1238">
        <v>1</v>
      </c>
      <c r="J1238">
        <v>1</v>
      </c>
      <c r="K1238">
        <v>4</v>
      </c>
      <c r="L1238">
        <v>5</v>
      </c>
      <c r="M1238">
        <v>1</v>
      </c>
      <c r="N1238">
        <v>1</v>
      </c>
      <c r="O1238">
        <v>1</v>
      </c>
      <c r="P1238">
        <v>1</v>
      </c>
      <c r="Q1238">
        <v>2</v>
      </c>
      <c r="R1238">
        <v>1</v>
      </c>
      <c r="S1238">
        <v>5</v>
      </c>
      <c r="T1238">
        <v>6</v>
      </c>
      <c r="U1238">
        <v>2</v>
      </c>
      <c r="V1238">
        <v>3</v>
      </c>
      <c r="W1238">
        <v>3</v>
      </c>
      <c r="X1238">
        <v>2</v>
      </c>
      <c r="Y1238">
        <v>5</v>
      </c>
    </row>
    <row r="1239" spans="1:25" hidden="1" x14ac:dyDescent="0.3">
      <c r="A1239" s="1" t="s">
        <v>662</v>
      </c>
      <c r="B1239" s="1" t="s">
        <v>661</v>
      </c>
      <c r="C1239">
        <v>16</v>
      </c>
      <c r="D1239">
        <v>1</v>
      </c>
      <c r="E1239">
        <v>0</v>
      </c>
      <c r="F1239">
        <v>1</v>
      </c>
      <c r="G1239" s="1" t="s">
        <v>469</v>
      </c>
      <c r="H1239">
        <v>1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3</v>
      </c>
      <c r="T1239">
        <v>3</v>
      </c>
      <c r="U1239">
        <v>6</v>
      </c>
      <c r="V1239">
        <v>2</v>
      </c>
      <c r="W1239">
        <v>2</v>
      </c>
      <c r="X1239">
        <v>6</v>
      </c>
      <c r="Y1239">
        <v>8</v>
      </c>
    </row>
    <row r="1240" spans="1:25" hidden="1" x14ac:dyDescent="0.3">
      <c r="A1240" s="1" t="s">
        <v>659</v>
      </c>
      <c r="B1240" s="1" t="s">
        <v>647</v>
      </c>
      <c r="C1240">
        <v>16</v>
      </c>
      <c r="D1240">
        <v>2</v>
      </c>
      <c r="E1240">
        <v>0</v>
      </c>
      <c r="F1240">
        <v>2</v>
      </c>
      <c r="G1240" s="1" t="s">
        <v>469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2</v>
      </c>
      <c r="T1240">
        <v>2</v>
      </c>
      <c r="U1240">
        <v>2</v>
      </c>
      <c r="V1240">
        <v>5</v>
      </c>
      <c r="W1240">
        <v>5</v>
      </c>
      <c r="X1240">
        <v>2</v>
      </c>
      <c r="Y1240">
        <v>7</v>
      </c>
    </row>
    <row r="1241" spans="1:25" hidden="1" x14ac:dyDescent="0.3">
      <c r="A1241" s="1" t="s">
        <v>647</v>
      </c>
      <c r="B1241" s="1" t="s">
        <v>652</v>
      </c>
      <c r="C1241">
        <v>17</v>
      </c>
      <c r="D1241">
        <v>1</v>
      </c>
      <c r="E1241">
        <v>4</v>
      </c>
      <c r="F1241">
        <v>5</v>
      </c>
      <c r="G1241" s="1" t="s">
        <v>468</v>
      </c>
      <c r="H1241">
        <v>1</v>
      </c>
      <c r="I1241">
        <v>3</v>
      </c>
      <c r="J1241">
        <v>3</v>
      </c>
      <c r="K1241">
        <v>1</v>
      </c>
      <c r="L1241">
        <v>4</v>
      </c>
      <c r="M1241">
        <v>0</v>
      </c>
      <c r="N1241">
        <v>1</v>
      </c>
      <c r="O1241">
        <v>1</v>
      </c>
      <c r="P1241">
        <v>0</v>
      </c>
      <c r="Q1241">
        <v>1</v>
      </c>
      <c r="R1241">
        <v>3</v>
      </c>
      <c r="S1241">
        <v>1</v>
      </c>
      <c r="T1241">
        <v>4</v>
      </c>
      <c r="U1241">
        <v>4</v>
      </c>
      <c r="V1241">
        <v>1</v>
      </c>
      <c r="W1241">
        <v>1</v>
      </c>
      <c r="X1241">
        <v>4</v>
      </c>
      <c r="Y1241">
        <v>5</v>
      </c>
    </row>
    <row r="1242" spans="1:25" hidden="1" x14ac:dyDescent="0.3">
      <c r="A1242" s="1" t="s">
        <v>649</v>
      </c>
      <c r="B1242" s="1" t="s">
        <v>653</v>
      </c>
      <c r="C1242">
        <v>17</v>
      </c>
      <c r="D1242">
        <v>2</v>
      </c>
      <c r="E1242">
        <v>1</v>
      </c>
      <c r="F1242">
        <v>3</v>
      </c>
      <c r="G1242" s="1" t="s">
        <v>468</v>
      </c>
      <c r="H1242">
        <v>0</v>
      </c>
      <c r="I1242">
        <v>1</v>
      </c>
      <c r="J1242">
        <v>1</v>
      </c>
      <c r="K1242">
        <v>0</v>
      </c>
      <c r="L1242">
        <v>1</v>
      </c>
      <c r="M1242">
        <v>2</v>
      </c>
      <c r="N1242">
        <v>0</v>
      </c>
      <c r="O1242">
        <v>0</v>
      </c>
      <c r="P1242">
        <v>2</v>
      </c>
      <c r="Q1242">
        <v>2</v>
      </c>
      <c r="R1242">
        <v>5</v>
      </c>
      <c r="S1242">
        <v>2</v>
      </c>
      <c r="T1242">
        <v>7</v>
      </c>
      <c r="U1242">
        <v>5</v>
      </c>
      <c r="V1242">
        <v>2</v>
      </c>
      <c r="W1242">
        <v>2</v>
      </c>
      <c r="X1242">
        <v>5</v>
      </c>
      <c r="Y1242">
        <v>7</v>
      </c>
    </row>
    <row r="1243" spans="1:25" hidden="1" x14ac:dyDescent="0.3">
      <c r="A1243" s="1" t="s">
        <v>651</v>
      </c>
      <c r="B1243" s="1" t="s">
        <v>658</v>
      </c>
      <c r="C1243">
        <v>17</v>
      </c>
      <c r="D1243">
        <v>2</v>
      </c>
      <c r="E1243">
        <v>0</v>
      </c>
      <c r="F1243">
        <v>2</v>
      </c>
      <c r="G1243" s="1" t="s">
        <v>469</v>
      </c>
      <c r="H1243">
        <v>2</v>
      </c>
      <c r="I1243">
        <v>0</v>
      </c>
      <c r="J1243">
        <v>0</v>
      </c>
      <c r="K1243">
        <v>2</v>
      </c>
      <c r="L1243">
        <v>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1</v>
      </c>
      <c r="T1243">
        <v>3</v>
      </c>
      <c r="U1243">
        <v>5</v>
      </c>
      <c r="V1243">
        <v>2</v>
      </c>
      <c r="W1243">
        <v>2</v>
      </c>
      <c r="X1243">
        <v>5</v>
      </c>
      <c r="Y1243">
        <v>7</v>
      </c>
    </row>
    <row r="1244" spans="1:25" hidden="1" x14ac:dyDescent="0.3">
      <c r="A1244" s="1" t="s">
        <v>660</v>
      </c>
      <c r="B1244" s="1" t="s">
        <v>655</v>
      </c>
      <c r="C1244">
        <v>17</v>
      </c>
      <c r="D1244">
        <v>0</v>
      </c>
      <c r="E1244">
        <v>0</v>
      </c>
      <c r="F1244">
        <v>0</v>
      </c>
      <c r="G1244" s="1" t="s">
        <v>469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3</v>
      </c>
      <c r="T1244">
        <v>6</v>
      </c>
      <c r="U1244">
        <v>3</v>
      </c>
      <c r="V1244">
        <v>11</v>
      </c>
      <c r="W1244">
        <v>11</v>
      </c>
      <c r="X1244">
        <v>3</v>
      </c>
      <c r="Y1244">
        <v>14</v>
      </c>
    </row>
    <row r="1245" spans="1:25" hidden="1" x14ac:dyDescent="0.3">
      <c r="A1245" s="1" t="s">
        <v>657</v>
      </c>
      <c r="B1245" s="1" t="s">
        <v>656</v>
      </c>
      <c r="C1245">
        <v>17</v>
      </c>
      <c r="D1245">
        <v>2</v>
      </c>
      <c r="E1245">
        <v>0</v>
      </c>
      <c r="F1245">
        <v>2</v>
      </c>
      <c r="G1245" s="1" t="s">
        <v>469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2</v>
      </c>
      <c r="N1245">
        <v>0</v>
      </c>
      <c r="O1245">
        <v>0</v>
      </c>
      <c r="P1245">
        <v>2</v>
      </c>
      <c r="Q1245">
        <v>2</v>
      </c>
      <c r="R1245">
        <v>0</v>
      </c>
      <c r="S1245">
        <v>1</v>
      </c>
      <c r="T1245">
        <v>1</v>
      </c>
      <c r="U1245">
        <v>5</v>
      </c>
      <c r="V1245">
        <v>3</v>
      </c>
      <c r="W1245">
        <v>3</v>
      </c>
      <c r="X1245">
        <v>5</v>
      </c>
      <c r="Y1245">
        <v>8</v>
      </c>
    </row>
    <row r="1246" spans="1:25" hidden="1" x14ac:dyDescent="0.3">
      <c r="A1246" s="1" t="s">
        <v>662</v>
      </c>
      <c r="B1246" s="1" t="s">
        <v>648</v>
      </c>
      <c r="C1246">
        <v>17</v>
      </c>
      <c r="D1246">
        <v>0</v>
      </c>
      <c r="E1246">
        <v>0</v>
      </c>
      <c r="F1246">
        <v>0</v>
      </c>
      <c r="G1246" s="1" t="s">
        <v>469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</v>
      </c>
      <c r="S1246">
        <v>0</v>
      </c>
      <c r="T1246">
        <v>3</v>
      </c>
      <c r="U1246">
        <v>2</v>
      </c>
      <c r="V1246">
        <v>5</v>
      </c>
      <c r="W1246">
        <v>5</v>
      </c>
      <c r="X1246">
        <v>2</v>
      </c>
      <c r="Y1246">
        <v>7</v>
      </c>
    </row>
    <row r="1247" spans="1:25" hidden="1" x14ac:dyDescent="0.3">
      <c r="A1247" s="1" t="s">
        <v>654</v>
      </c>
      <c r="B1247" s="1" t="s">
        <v>659</v>
      </c>
      <c r="C1247">
        <v>17</v>
      </c>
      <c r="D1247">
        <v>0</v>
      </c>
      <c r="E1247">
        <v>2</v>
      </c>
      <c r="F1247">
        <v>2</v>
      </c>
      <c r="G1247" s="1" t="s">
        <v>469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</v>
      </c>
      <c r="O1247">
        <v>2</v>
      </c>
      <c r="P1247">
        <v>0</v>
      </c>
      <c r="Q1247">
        <v>2</v>
      </c>
      <c r="R1247">
        <v>2</v>
      </c>
      <c r="S1247">
        <v>0</v>
      </c>
      <c r="T1247">
        <v>2</v>
      </c>
      <c r="U1247">
        <v>3</v>
      </c>
      <c r="V1247">
        <v>4</v>
      </c>
      <c r="W1247">
        <v>4</v>
      </c>
      <c r="X1247">
        <v>3</v>
      </c>
      <c r="Y1247">
        <v>7</v>
      </c>
    </row>
    <row r="1248" spans="1:25" hidden="1" x14ac:dyDescent="0.3">
      <c r="A1248" s="1" t="s">
        <v>661</v>
      </c>
      <c r="B1248" s="1" t="s">
        <v>650</v>
      </c>
      <c r="C1248">
        <v>17</v>
      </c>
      <c r="D1248">
        <v>1</v>
      </c>
      <c r="E1248">
        <v>6</v>
      </c>
      <c r="F1248">
        <v>7</v>
      </c>
      <c r="G1248" s="1" t="s">
        <v>468</v>
      </c>
      <c r="H1248">
        <v>1</v>
      </c>
      <c r="I1248">
        <v>3</v>
      </c>
      <c r="J1248">
        <v>3</v>
      </c>
      <c r="K1248">
        <v>1</v>
      </c>
      <c r="L1248">
        <v>4</v>
      </c>
      <c r="M1248">
        <v>0</v>
      </c>
      <c r="N1248">
        <v>3</v>
      </c>
      <c r="O1248">
        <v>3</v>
      </c>
      <c r="P1248">
        <v>0</v>
      </c>
      <c r="Q1248">
        <v>3</v>
      </c>
      <c r="R1248">
        <v>2</v>
      </c>
      <c r="S1248">
        <v>0</v>
      </c>
      <c r="T1248">
        <v>2</v>
      </c>
      <c r="U1248">
        <v>8</v>
      </c>
      <c r="V1248">
        <v>3</v>
      </c>
      <c r="W1248">
        <v>3</v>
      </c>
      <c r="X1248">
        <v>8</v>
      </c>
      <c r="Y1248">
        <v>11</v>
      </c>
    </row>
    <row r="1249" spans="1:25" hidden="1" x14ac:dyDescent="0.3">
      <c r="A1249" s="1" t="s">
        <v>649</v>
      </c>
      <c r="B1249" s="1" t="s">
        <v>657</v>
      </c>
      <c r="C1249">
        <v>18</v>
      </c>
      <c r="D1249">
        <v>0</v>
      </c>
      <c r="E1249">
        <v>1</v>
      </c>
      <c r="F1249">
        <v>1</v>
      </c>
      <c r="G1249" s="1" t="s">
        <v>469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1</v>
      </c>
      <c r="R1249">
        <v>4</v>
      </c>
      <c r="S1249">
        <v>1</v>
      </c>
      <c r="T1249">
        <v>5</v>
      </c>
      <c r="U1249">
        <v>5</v>
      </c>
      <c r="V1249">
        <v>9</v>
      </c>
      <c r="W1249">
        <v>9</v>
      </c>
      <c r="X1249">
        <v>5</v>
      </c>
      <c r="Y1249">
        <v>14</v>
      </c>
    </row>
    <row r="1250" spans="1:25" hidden="1" x14ac:dyDescent="0.3">
      <c r="A1250" s="1" t="s">
        <v>652</v>
      </c>
      <c r="B1250" s="1" t="s">
        <v>662</v>
      </c>
      <c r="C1250">
        <v>18</v>
      </c>
      <c r="D1250">
        <v>2</v>
      </c>
      <c r="E1250">
        <v>2</v>
      </c>
      <c r="F1250">
        <v>4</v>
      </c>
      <c r="G1250" s="1" t="s">
        <v>468</v>
      </c>
      <c r="H1250">
        <v>0</v>
      </c>
      <c r="I1250">
        <v>1</v>
      </c>
      <c r="J1250">
        <v>1</v>
      </c>
      <c r="K1250">
        <v>0</v>
      </c>
      <c r="L1250">
        <v>1</v>
      </c>
      <c r="M1250">
        <v>2</v>
      </c>
      <c r="N1250">
        <v>1</v>
      </c>
      <c r="O1250">
        <v>1</v>
      </c>
      <c r="P1250">
        <v>2</v>
      </c>
      <c r="Q1250">
        <v>3</v>
      </c>
      <c r="R1250">
        <v>1</v>
      </c>
      <c r="S1250">
        <v>4</v>
      </c>
      <c r="T1250">
        <v>5</v>
      </c>
      <c r="U1250">
        <v>5</v>
      </c>
      <c r="V1250">
        <v>4</v>
      </c>
      <c r="W1250">
        <v>4</v>
      </c>
      <c r="X1250">
        <v>5</v>
      </c>
      <c r="Y1250">
        <v>9</v>
      </c>
    </row>
    <row r="1251" spans="1:25" hidden="1" x14ac:dyDescent="0.3">
      <c r="A1251" s="1" t="s">
        <v>651</v>
      </c>
      <c r="B1251" s="1" t="s">
        <v>647</v>
      </c>
      <c r="C1251">
        <v>18</v>
      </c>
      <c r="D1251">
        <v>1</v>
      </c>
      <c r="E1251">
        <v>1</v>
      </c>
      <c r="F1251">
        <v>2</v>
      </c>
      <c r="G1251" s="1" t="s">
        <v>468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1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1</v>
      </c>
      <c r="U1251">
        <v>2</v>
      </c>
      <c r="V1251">
        <v>3</v>
      </c>
      <c r="W1251">
        <v>3</v>
      </c>
      <c r="X1251">
        <v>2</v>
      </c>
      <c r="Y1251">
        <v>5</v>
      </c>
    </row>
    <row r="1252" spans="1:25" hidden="1" x14ac:dyDescent="0.3">
      <c r="A1252" s="1" t="s">
        <v>660</v>
      </c>
      <c r="B1252" s="1" t="s">
        <v>661</v>
      </c>
      <c r="C1252">
        <v>18</v>
      </c>
      <c r="D1252">
        <v>1</v>
      </c>
      <c r="E1252">
        <v>2</v>
      </c>
      <c r="F1252">
        <v>3</v>
      </c>
      <c r="G1252" s="1" t="s">
        <v>468</v>
      </c>
      <c r="H1252">
        <v>1</v>
      </c>
      <c r="I1252">
        <v>1</v>
      </c>
      <c r="J1252">
        <v>1</v>
      </c>
      <c r="K1252">
        <v>1</v>
      </c>
      <c r="L1252">
        <v>2</v>
      </c>
      <c r="M1252">
        <v>0</v>
      </c>
      <c r="N1252">
        <v>1</v>
      </c>
      <c r="O1252">
        <v>1</v>
      </c>
      <c r="P1252">
        <v>0</v>
      </c>
      <c r="Q1252">
        <v>1</v>
      </c>
      <c r="R1252">
        <v>1</v>
      </c>
      <c r="S1252">
        <v>4</v>
      </c>
      <c r="T1252">
        <v>5</v>
      </c>
      <c r="U1252">
        <v>5</v>
      </c>
      <c r="V1252">
        <v>3</v>
      </c>
      <c r="W1252">
        <v>3</v>
      </c>
      <c r="X1252">
        <v>5</v>
      </c>
      <c r="Y1252">
        <v>8</v>
      </c>
    </row>
    <row r="1253" spans="1:25" hidden="1" x14ac:dyDescent="0.3">
      <c r="A1253" s="1" t="s">
        <v>653</v>
      </c>
      <c r="B1253" s="1" t="s">
        <v>650</v>
      </c>
      <c r="C1253">
        <v>18</v>
      </c>
      <c r="D1253">
        <v>2</v>
      </c>
      <c r="E1253">
        <v>2</v>
      </c>
      <c r="F1253">
        <v>4</v>
      </c>
      <c r="G1253" s="1" t="s">
        <v>468</v>
      </c>
      <c r="H1253">
        <v>0</v>
      </c>
      <c r="I1253">
        <v>1</v>
      </c>
      <c r="J1253">
        <v>1</v>
      </c>
      <c r="K1253">
        <v>0</v>
      </c>
      <c r="L1253">
        <v>1</v>
      </c>
      <c r="M1253">
        <v>2</v>
      </c>
      <c r="N1253">
        <v>1</v>
      </c>
      <c r="O1253">
        <v>1</v>
      </c>
      <c r="P1253">
        <v>2</v>
      </c>
      <c r="Q1253">
        <v>3</v>
      </c>
      <c r="R1253">
        <v>3</v>
      </c>
      <c r="S1253">
        <v>3</v>
      </c>
      <c r="T1253">
        <v>6</v>
      </c>
      <c r="U1253">
        <v>5</v>
      </c>
      <c r="V1253">
        <v>4</v>
      </c>
      <c r="W1253">
        <v>4</v>
      </c>
      <c r="X1253">
        <v>5</v>
      </c>
      <c r="Y1253">
        <v>9</v>
      </c>
    </row>
    <row r="1254" spans="1:25" hidden="1" x14ac:dyDescent="0.3">
      <c r="A1254" s="1" t="s">
        <v>655</v>
      </c>
      <c r="B1254" s="1" t="s">
        <v>658</v>
      </c>
      <c r="C1254">
        <v>18</v>
      </c>
      <c r="D1254">
        <v>2</v>
      </c>
      <c r="E1254">
        <v>1</v>
      </c>
      <c r="F1254">
        <v>3</v>
      </c>
      <c r="G1254" s="1" t="s">
        <v>468</v>
      </c>
      <c r="H1254">
        <v>1</v>
      </c>
      <c r="I1254">
        <v>1</v>
      </c>
      <c r="J1254">
        <v>1</v>
      </c>
      <c r="K1254">
        <v>1</v>
      </c>
      <c r="L1254">
        <v>2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3</v>
      </c>
      <c r="T1254">
        <v>4</v>
      </c>
      <c r="U1254">
        <v>9</v>
      </c>
      <c r="V1254">
        <v>1</v>
      </c>
      <c r="W1254">
        <v>1</v>
      </c>
      <c r="X1254">
        <v>9</v>
      </c>
      <c r="Y1254">
        <v>10</v>
      </c>
    </row>
    <row r="1255" spans="1:25" hidden="1" x14ac:dyDescent="0.3">
      <c r="A1255" s="1" t="s">
        <v>656</v>
      </c>
      <c r="B1255" s="1" t="s">
        <v>654</v>
      </c>
      <c r="C1255">
        <v>18</v>
      </c>
      <c r="D1255">
        <v>4</v>
      </c>
      <c r="E1255">
        <v>1</v>
      </c>
      <c r="F1255">
        <v>5</v>
      </c>
      <c r="G1255" s="1" t="s">
        <v>468</v>
      </c>
      <c r="H1255">
        <v>3</v>
      </c>
      <c r="I1255">
        <v>1</v>
      </c>
      <c r="J1255">
        <v>1</v>
      </c>
      <c r="K1255">
        <v>3</v>
      </c>
      <c r="L1255">
        <v>4</v>
      </c>
      <c r="M1255">
        <v>1</v>
      </c>
      <c r="N1255">
        <v>0</v>
      </c>
      <c r="O1255">
        <v>0</v>
      </c>
      <c r="P1255">
        <v>1</v>
      </c>
      <c r="Q1255">
        <v>1</v>
      </c>
      <c r="R1255">
        <v>2</v>
      </c>
      <c r="S1255">
        <v>3</v>
      </c>
      <c r="T1255">
        <v>5</v>
      </c>
      <c r="U1255">
        <v>4</v>
      </c>
      <c r="V1255">
        <v>8</v>
      </c>
      <c r="W1255">
        <v>8</v>
      </c>
      <c r="X1255">
        <v>4</v>
      </c>
      <c r="Y1255">
        <v>12</v>
      </c>
    </row>
    <row r="1256" spans="1:25" hidden="1" x14ac:dyDescent="0.3">
      <c r="A1256" s="1" t="s">
        <v>659</v>
      </c>
      <c r="B1256" s="1" t="s">
        <v>648</v>
      </c>
      <c r="C1256">
        <v>18</v>
      </c>
      <c r="D1256">
        <v>0</v>
      </c>
      <c r="E1256">
        <v>2</v>
      </c>
      <c r="F1256">
        <v>2</v>
      </c>
      <c r="G1256" s="1" t="s">
        <v>469</v>
      </c>
      <c r="H1256">
        <v>0</v>
      </c>
      <c r="I1256">
        <v>1</v>
      </c>
      <c r="J1256">
        <v>1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0</v>
      </c>
      <c r="Q1256">
        <v>1</v>
      </c>
      <c r="R1256">
        <v>3</v>
      </c>
      <c r="S1256">
        <v>2</v>
      </c>
      <c r="T1256">
        <v>5</v>
      </c>
      <c r="U1256">
        <v>4</v>
      </c>
      <c r="V1256">
        <v>5</v>
      </c>
      <c r="W1256">
        <v>5</v>
      </c>
      <c r="X1256">
        <v>4</v>
      </c>
      <c r="Y1256">
        <v>9</v>
      </c>
    </row>
    <row r="1257" spans="1:25" hidden="1" x14ac:dyDescent="0.3">
      <c r="A1257" s="1" t="s">
        <v>658</v>
      </c>
      <c r="B1257" s="1" t="s">
        <v>660</v>
      </c>
      <c r="C1257">
        <v>19</v>
      </c>
      <c r="D1257">
        <v>1</v>
      </c>
      <c r="E1257">
        <v>1</v>
      </c>
      <c r="F1257">
        <v>2</v>
      </c>
      <c r="G1257" s="1" t="s">
        <v>468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1</v>
      </c>
      <c r="O1257">
        <v>1</v>
      </c>
      <c r="P1257">
        <v>0</v>
      </c>
      <c r="Q1257">
        <v>1</v>
      </c>
      <c r="R1257">
        <v>2</v>
      </c>
      <c r="S1257">
        <v>2</v>
      </c>
      <c r="T1257">
        <v>4</v>
      </c>
      <c r="U1257">
        <v>7</v>
      </c>
      <c r="V1257">
        <v>0</v>
      </c>
      <c r="W1257">
        <v>0</v>
      </c>
      <c r="X1257">
        <v>7</v>
      </c>
      <c r="Y1257">
        <v>7</v>
      </c>
    </row>
    <row r="1258" spans="1:25" hidden="1" x14ac:dyDescent="0.3">
      <c r="A1258" s="1" t="s">
        <v>657</v>
      </c>
      <c r="B1258" s="1" t="s">
        <v>654</v>
      </c>
      <c r="C1258">
        <v>19</v>
      </c>
      <c r="D1258">
        <v>4</v>
      </c>
      <c r="E1258">
        <v>0</v>
      </c>
      <c r="F1258">
        <v>4</v>
      </c>
      <c r="G1258" s="1" t="s">
        <v>469</v>
      </c>
      <c r="H1258">
        <v>3</v>
      </c>
      <c r="I1258">
        <v>0</v>
      </c>
      <c r="J1258">
        <v>0</v>
      </c>
      <c r="K1258">
        <v>3</v>
      </c>
      <c r="L1258">
        <v>3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2</v>
      </c>
      <c r="S1258">
        <v>1</v>
      </c>
      <c r="T1258">
        <v>3</v>
      </c>
      <c r="U1258">
        <v>9</v>
      </c>
      <c r="V1258">
        <v>2</v>
      </c>
      <c r="W1258">
        <v>2</v>
      </c>
      <c r="X1258">
        <v>9</v>
      </c>
      <c r="Y1258">
        <v>11</v>
      </c>
    </row>
    <row r="1259" spans="1:25" hidden="1" x14ac:dyDescent="0.3">
      <c r="A1259" s="1" t="s">
        <v>663</v>
      </c>
      <c r="B1259" s="1" t="s">
        <v>664</v>
      </c>
      <c r="C1259">
        <v>1</v>
      </c>
      <c r="D1259">
        <v>1</v>
      </c>
      <c r="E1259">
        <v>4</v>
      </c>
      <c r="F1259">
        <v>5</v>
      </c>
      <c r="G1259" s="1" t="s">
        <v>468</v>
      </c>
      <c r="H1259">
        <v>1</v>
      </c>
      <c r="I1259">
        <v>1</v>
      </c>
      <c r="J1259">
        <v>1</v>
      </c>
      <c r="K1259">
        <v>1</v>
      </c>
      <c r="L1259">
        <v>2</v>
      </c>
      <c r="M1259">
        <v>0</v>
      </c>
      <c r="N1259">
        <v>3</v>
      </c>
      <c r="O1259">
        <v>3</v>
      </c>
      <c r="P1259">
        <v>0</v>
      </c>
      <c r="Q1259">
        <v>3</v>
      </c>
      <c r="R1259">
        <v>1</v>
      </c>
      <c r="S1259">
        <v>3</v>
      </c>
      <c r="T1259">
        <v>4</v>
      </c>
      <c r="U1259">
        <v>5</v>
      </c>
      <c r="V1259">
        <v>3</v>
      </c>
      <c r="W1259">
        <v>3</v>
      </c>
      <c r="X1259">
        <v>5</v>
      </c>
      <c r="Y1259">
        <v>8</v>
      </c>
    </row>
    <row r="1260" spans="1:25" hidden="1" x14ac:dyDescent="0.3">
      <c r="A1260" s="1" t="s">
        <v>665</v>
      </c>
      <c r="B1260" s="1" t="s">
        <v>666</v>
      </c>
      <c r="C1260">
        <v>1</v>
      </c>
      <c r="D1260">
        <v>2</v>
      </c>
      <c r="E1260">
        <v>2</v>
      </c>
      <c r="F1260">
        <v>4</v>
      </c>
      <c r="G1260" s="1" t="s">
        <v>468</v>
      </c>
      <c r="H1260">
        <v>0</v>
      </c>
      <c r="I1260">
        <v>1</v>
      </c>
      <c r="J1260">
        <v>1</v>
      </c>
      <c r="K1260">
        <v>0</v>
      </c>
      <c r="L1260">
        <v>1</v>
      </c>
      <c r="M1260">
        <v>2</v>
      </c>
      <c r="N1260">
        <v>1</v>
      </c>
      <c r="O1260">
        <v>1</v>
      </c>
      <c r="P1260">
        <v>2</v>
      </c>
      <c r="Q1260">
        <v>3</v>
      </c>
      <c r="R1260">
        <v>2</v>
      </c>
      <c r="S1260">
        <v>7</v>
      </c>
      <c r="T1260">
        <v>9</v>
      </c>
      <c r="U1260">
        <v>1</v>
      </c>
      <c r="V1260">
        <v>2</v>
      </c>
      <c r="W1260">
        <v>2</v>
      </c>
      <c r="X1260">
        <v>1</v>
      </c>
      <c r="Y1260">
        <v>3</v>
      </c>
    </row>
    <row r="1261" spans="1:25" hidden="1" x14ac:dyDescent="0.3">
      <c r="A1261" s="1" t="s">
        <v>667</v>
      </c>
      <c r="B1261" s="1" t="s">
        <v>668</v>
      </c>
      <c r="C1261">
        <v>1</v>
      </c>
      <c r="D1261">
        <v>0</v>
      </c>
      <c r="E1261">
        <v>2</v>
      </c>
      <c r="F1261">
        <v>2</v>
      </c>
      <c r="G1261" s="1" t="s">
        <v>469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</v>
      </c>
      <c r="O1261">
        <v>2</v>
      </c>
      <c r="P1261">
        <v>0</v>
      </c>
      <c r="Q1261">
        <v>2</v>
      </c>
      <c r="R1261">
        <v>3</v>
      </c>
      <c r="S1261">
        <v>5</v>
      </c>
      <c r="T1261">
        <v>8</v>
      </c>
      <c r="U1261">
        <v>5</v>
      </c>
      <c r="V1261">
        <v>2</v>
      </c>
      <c r="W1261">
        <v>2</v>
      </c>
      <c r="X1261">
        <v>5</v>
      </c>
      <c r="Y1261">
        <v>7</v>
      </c>
    </row>
    <row r="1262" spans="1:25" hidden="1" x14ac:dyDescent="0.3">
      <c r="A1262" s="1" t="s">
        <v>669</v>
      </c>
      <c r="B1262" s="1" t="s">
        <v>670</v>
      </c>
      <c r="C1262">
        <v>1</v>
      </c>
      <c r="D1262">
        <v>1</v>
      </c>
      <c r="E1262">
        <v>1</v>
      </c>
      <c r="F1262">
        <v>2</v>
      </c>
      <c r="G1262" s="1" t="s">
        <v>468</v>
      </c>
      <c r="H1262">
        <v>1</v>
      </c>
      <c r="I1262">
        <v>1</v>
      </c>
      <c r="J1262">
        <v>1</v>
      </c>
      <c r="K1262">
        <v>1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2</v>
      </c>
      <c r="T1262">
        <v>3</v>
      </c>
      <c r="U1262">
        <v>9</v>
      </c>
      <c r="V1262">
        <v>3</v>
      </c>
      <c r="W1262">
        <v>3</v>
      </c>
      <c r="X1262">
        <v>9</v>
      </c>
      <c r="Y1262">
        <v>12</v>
      </c>
    </row>
    <row r="1263" spans="1:25" hidden="1" x14ac:dyDescent="0.3">
      <c r="A1263" s="1" t="s">
        <v>671</v>
      </c>
      <c r="B1263" s="1" t="s">
        <v>672</v>
      </c>
      <c r="C1263">
        <v>1</v>
      </c>
      <c r="D1263">
        <v>0</v>
      </c>
      <c r="E1263">
        <v>4</v>
      </c>
      <c r="F1263">
        <v>4</v>
      </c>
      <c r="G1263" s="1" t="s">
        <v>469</v>
      </c>
      <c r="H1263">
        <v>0</v>
      </c>
      <c r="I1263">
        <v>3</v>
      </c>
      <c r="J1263">
        <v>3</v>
      </c>
      <c r="K1263">
        <v>0</v>
      </c>
      <c r="L1263">
        <v>3</v>
      </c>
      <c r="M1263">
        <v>0</v>
      </c>
      <c r="N1263">
        <v>1</v>
      </c>
      <c r="O1263">
        <v>1</v>
      </c>
      <c r="P1263">
        <v>0</v>
      </c>
      <c r="Q1263">
        <v>1</v>
      </c>
      <c r="R1263">
        <v>1</v>
      </c>
      <c r="S1263">
        <v>2</v>
      </c>
      <c r="T1263">
        <v>3</v>
      </c>
      <c r="U1263">
        <v>11</v>
      </c>
      <c r="V1263">
        <v>2</v>
      </c>
      <c r="W1263">
        <v>2</v>
      </c>
      <c r="X1263">
        <v>11</v>
      </c>
      <c r="Y1263">
        <v>13</v>
      </c>
    </row>
    <row r="1264" spans="1:25" hidden="1" x14ac:dyDescent="0.3">
      <c r="A1264" s="1" t="s">
        <v>664</v>
      </c>
      <c r="B1264" s="1" t="s">
        <v>667</v>
      </c>
      <c r="C1264">
        <v>2</v>
      </c>
      <c r="D1264">
        <v>1</v>
      </c>
      <c r="E1264">
        <v>2</v>
      </c>
      <c r="F1264">
        <v>3</v>
      </c>
      <c r="G1264" s="1" t="s">
        <v>468</v>
      </c>
      <c r="H1264">
        <v>0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2</v>
      </c>
      <c r="R1264">
        <v>2</v>
      </c>
      <c r="S1264">
        <v>5</v>
      </c>
      <c r="T1264">
        <v>7</v>
      </c>
      <c r="U1264">
        <v>3</v>
      </c>
      <c r="V1264">
        <v>6</v>
      </c>
      <c r="W1264">
        <v>6</v>
      </c>
      <c r="X1264">
        <v>3</v>
      </c>
      <c r="Y1264">
        <v>9</v>
      </c>
    </row>
    <row r="1265" spans="1:25" hidden="1" x14ac:dyDescent="0.3">
      <c r="A1265" s="1" t="s">
        <v>670</v>
      </c>
      <c r="B1265" s="1" t="s">
        <v>663</v>
      </c>
      <c r="C1265">
        <v>2</v>
      </c>
      <c r="D1265">
        <v>0</v>
      </c>
      <c r="E1265">
        <v>0</v>
      </c>
      <c r="F1265">
        <v>0</v>
      </c>
      <c r="G1265" s="1" t="s">
        <v>469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3</v>
      </c>
      <c r="T1265">
        <v>4</v>
      </c>
      <c r="U1265">
        <v>7</v>
      </c>
      <c r="V1265">
        <v>7</v>
      </c>
      <c r="W1265">
        <v>7</v>
      </c>
      <c r="X1265">
        <v>7</v>
      </c>
      <c r="Y1265">
        <v>14</v>
      </c>
    </row>
    <row r="1266" spans="1:25" hidden="1" x14ac:dyDescent="0.3">
      <c r="A1266" s="1" t="s">
        <v>672</v>
      </c>
      <c r="B1266" s="1" t="s">
        <v>665</v>
      </c>
      <c r="C1266">
        <v>2</v>
      </c>
      <c r="D1266">
        <v>0</v>
      </c>
      <c r="E1266">
        <v>0</v>
      </c>
      <c r="F1266">
        <v>0</v>
      </c>
      <c r="G1266" s="1" t="s">
        <v>469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3</v>
      </c>
      <c r="T1266">
        <v>5</v>
      </c>
      <c r="U1266">
        <v>3</v>
      </c>
      <c r="V1266">
        <v>3</v>
      </c>
      <c r="W1266">
        <v>3</v>
      </c>
      <c r="X1266">
        <v>3</v>
      </c>
      <c r="Y1266">
        <v>6</v>
      </c>
    </row>
    <row r="1267" spans="1:25" hidden="1" x14ac:dyDescent="0.3">
      <c r="A1267" s="1" t="s">
        <v>668</v>
      </c>
      <c r="B1267" s="1" t="s">
        <v>671</v>
      </c>
      <c r="C1267">
        <v>2</v>
      </c>
      <c r="D1267">
        <v>0</v>
      </c>
      <c r="E1267">
        <v>0</v>
      </c>
      <c r="F1267">
        <v>0</v>
      </c>
      <c r="G1267" s="1" t="s">
        <v>469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3</v>
      </c>
      <c r="T1267">
        <v>4</v>
      </c>
      <c r="U1267">
        <v>7</v>
      </c>
      <c r="V1267">
        <v>2</v>
      </c>
      <c r="W1267">
        <v>2</v>
      </c>
      <c r="X1267">
        <v>7</v>
      </c>
      <c r="Y1267">
        <v>9</v>
      </c>
    </row>
    <row r="1268" spans="1:25" hidden="1" x14ac:dyDescent="0.3">
      <c r="A1268" s="1" t="s">
        <v>666</v>
      </c>
      <c r="B1268" s="1" t="s">
        <v>669</v>
      </c>
      <c r="C1268">
        <v>2</v>
      </c>
      <c r="D1268">
        <v>0</v>
      </c>
      <c r="E1268">
        <v>1</v>
      </c>
      <c r="F1268">
        <v>1</v>
      </c>
      <c r="G1268" s="1" t="s">
        <v>469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</v>
      </c>
      <c r="P1268">
        <v>0</v>
      </c>
      <c r="Q1268">
        <v>1</v>
      </c>
      <c r="R1268">
        <v>3</v>
      </c>
      <c r="S1268">
        <v>1</v>
      </c>
      <c r="T1268">
        <v>4</v>
      </c>
      <c r="U1268">
        <v>3</v>
      </c>
      <c r="V1268">
        <v>6</v>
      </c>
      <c r="W1268">
        <v>6</v>
      </c>
      <c r="X1268">
        <v>3</v>
      </c>
      <c r="Y1268">
        <v>9</v>
      </c>
    </row>
    <row r="1269" spans="1:25" hidden="1" x14ac:dyDescent="0.3">
      <c r="A1269" s="1" t="s">
        <v>663</v>
      </c>
      <c r="B1269" s="1" t="s">
        <v>671</v>
      </c>
      <c r="C1269">
        <v>3</v>
      </c>
      <c r="D1269">
        <v>3</v>
      </c>
      <c r="E1269">
        <v>1</v>
      </c>
      <c r="F1269">
        <v>4</v>
      </c>
      <c r="G1269" s="1" t="s">
        <v>468</v>
      </c>
      <c r="H1269">
        <v>1</v>
      </c>
      <c r="I1269">
        <v>1</v>
      </c>
      <c r="J1269">
        <v>1</v>
      </c>
      <c r="K1269">
        <v>1</v>
      </c>
      <c r="L1269">
        <v>2</v>
      </c>
      <c r="M1269">
        <v>2</v>
      </c>
      <c r="N1269">
        <v>0</v>
      </c>
      <c r="O1269">
        <v>0</v>
      </c>
      <c r="P1269">
        <v>2</v>
      </c>
      <c r="Q1269">
        <v>2</v>
      </c>
      <c r="R1269">
        <v>3</v>
      </c>
      <c r="S1269">
        <v>1</v>
      </c>
      <c r="T1269">
        <v>4</v>
      </c>
      <c r="U1269">
        <v>7</v>
      </c>
      <c r="V1269">
        <v>4</v>
      </c>
      <c r="W1269">
        <v>4</v>
      </c>
      <c r="X1269">
        <v>7</v>
      </c>
      <c r="Y1269">
        <v>11</v>
      </c>
    </row>
    <row r="1270" spans="1:25" hidden="1" x14ac:dyDescent="0.3">
      <c r="A1270" s="1" t="s">
        <v>665</v>
      </c>
      <c r="B1270" s="1" t="s">
        <v>664</v>
      </c>
      <c r="C1270">
        <v>3</v>
      </c>
      <c r="D1270">
        <v>2</v>
      </c>
      <c r="E1270">
        <v>3</v>
      </c>
      <c r="F1270">
        <v>5</v>
      </c>
      <c r="G1270" s="1" t="s">
        <v>468</v>
      </c>
      <c r="H1270">
        <v>1</v>
      </c>
      <c r="I1270">
        <v>1</v>
      </c>
      <c r="J1270">
        <v>1</v>
      </c>
      <c r="K1270">
        <v>1</v>
      </c>
      <c r="L1270">
        <v>2</v>
      </c>
      <c r="M1270">
        <v>1</v>
      </c>
      <c r="N1270">
        <v>2</v>
      </c>
      <c r="O1270">
        <v>2</v>
      </c>
      <c r="P1270">
        <v>1</v>
      </c>
      <c r="Q1270">
        <v>3</v>
      </c>
      <c r="R1270">
        <v>4</v>
      </c>
      <c r="S1270">
        <v>1</v>
      </c>
      <c r="T1270">
        <v>5</v>
      </c>
      <c r="U1270">
        <v>4</v>
      </c>
      <c r="V1270">
        <v>4</v>
      </c>
      <c r="W1270">
        <v>4</v>
      </c>
      <c r="X1270">
        <v>4</v>
      </c>
      <c r="Y1270">
        <v>8</v>
      </c>
    </row>
    <row r="1271" spans="1:25" hidden="1" x14ac:dyDescent="0.3">
      <c r="A1271" s="1" t="s">
        <v>666</v>
      </c>
      <c r="B1271" s="1" t="s">
        <v>667</v>
      </c>
      <c r="C1271">
        <v>3</v>
      </c>
      <c r="D1271">
        <v>1</v>
      </c>
      <c r="E1271">
        <v>1</v>
      </c>
      <c r="F1271">
        <v>2</v>
      </c>
      <c r="G1271" s="1" t="s">
        <v>468</v>
      </c>
      <c r="H1271">
        <v>0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3</v>
      </c>
      <c r="S1271">
        <v>0</v>
      </c>
      <c r="T1271">
        <v>3</v>
      </c>
      <c r="U1271">
        <v>1</v>
      </c>
      <c r="V1271">
        <v>4</v>
      </c>
      <c r="W1271">
        <v>4</v>
      </c>
      <c r="X1271">
        <v>1</v>
      </c>
      <c r="Y1271">
        <v>5</v>
      </c>
    </row>
    <row r="1272" spans="1:25" hidden="1" x14ac:dyDescent="0.3">
      <c r="A1272" s="1" t="s">
        <v>670</v>
      </c>
      <c r="B1272" s="1" t="s">
        <v>668</v>
      </c>
      <c r="C1272">
        <v>3</v>
      </c>
      <c r="D1272">
        <v>1</v>
      </c>
      <c r="E1272">
        <v>0</v>
      </c>
      <c r="F1272">
        <v>1</v>
      </c>
      <c r="G1272" s="1" t="s">
        <v>469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1</v>
      </c>
      <c r="R1272">
        <v>3</v>
      </c>
      <c r="S1272">
        <v>3</v>
      </c>
      <c r="T1272">
        <v>6</v>
      </c>
      <c r="U1272">
        <v>7</v>
      </c>
      <c r="V1272">
        <v>2</v>
      </c>
      <c r="W1272">
        <v>2</v>
      </c>
      <c r="X1272">
        <v>7</v>
      </c>
      <c r="Y1272">
        <v>9</v>
      </c>
    </row>
    <row r="1273" spans="1:25" hidden="1" x14ac:dyDescent="0.3">
      <c r="A1273" s="1" t="s">
        <v>669</v>
      </c>
      <c r="B1273" s="1" t="s">
        <v>672</v>
      </c>
      <c r="C1273">
        <v>3</v>
      </c>
      <c r="D1273">
        <v>2</v>
      </c>
      <c r="E1273">
        <v>0</v>
      </c>
      <c r="F1273">
        <v>2</v>
      </c>
      <c r="G1273" s="1" t="s">
        <v>469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2</v>
      </c>
      <c r="S1273">
        <v>3</v>
      </c>
      <c r="T1273">
        <v>5</v>
      </c>
      <c r="U1273">
        <v>4</v>
      </c>
      <c r="V1273">
        <v>4</v>
      </c>
      <c r="W1273">
        <v>4</v>
      </c>
      <c r="X1273">
        <v>4</v>
      </c>
      <c r="Y1273">
        <v>8</v>
      </c>
    </row>
    <row r="1274" spans="1:25" hidden="1" x14ac:dyDescent="0.3">
      <c r="A1274" s="1" t="s">
        <v>664</v>
      </c>
      <c r="B1274" s="1" t="s">
        <v>670</v>
      </c>
      <c r="C1274">
        <v>4</v>
      </c>
      <c r="D1274">
        <v>3</v>
      </c>
      <c r="E1274">
        <v>1</v>
      </c>
      <c r="F1274">
        <v>4</v>
      </c>
      <c r="G1274" s="1" t="s">
        <v>468</v>
      </c>
      <c r="H1274">
        <v>2</v>
      </c>
      <c r="I1274">
        <v>1</v>
      </c>
      <c r="J1274">
        <v>1</v>
      </c>
      <c r="K1274">
        <v>2</v>
      </c>
      <c r="L1274">
        <v>3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2</v>
      </c>
      <c r="T1274">
        <v>3</v>
      </c>
      <c r="U1274">
        <v>5</v>
      </c>
      <c r="V1274">
        <v>3</v>
      </c>
      <c r="W1274">
        <v>3</v>
      </c>
      <c r="X1274">
        <v>5</v>
      </c>
      <c r="Y1274">
        <v>8</v>
      </c>
    </row>
    <row r="1275" spans="1:25" hidden="1" x14ac:dyDescent="0.3">
      <c r="A1275" s="1" t="s">
        <v>667</v>
      </c>
      <c r="B1275" s="1" t="s">
        <v>669</v>
      </c>
      <c r="C1275">
        <v>4</v>
      </c>
      <c r="D1275">
        <v>2</v>
      </c>
      <c r="E1275">
        <v>3</v>
      </c>
      <c r="F1275">
        <v>5</v>
      </c>
      <c r="G1275" s="1" t="s">
        <v>468</v>
      </c>
      <c r="H1275">
        <v>1</v>
      </c>
      <c r="I1275">
        <v>2</v>
      </c>
      <c r="J1275">
        <v>2</v>
      </c>
      <c r="K1275">
        <v>1</v>
      </c>
      <c r="L1275">
        <v>3</v>
      </c>
      <c r="M1275">
        <v>1</v>
      </c>
      <c r="N1275">
        <v>1</v>
      </c>
      <c r="O1275">
        <v>1</v>
      </c>
      <c r="P1275">
        <v>1</v>
      </c>
      <c r="Q1275">
        <v>2</v>
      </c>
      <c r="R1275">
        <v>2</v>
      </c>
      <c r="S1275">
        <v>4</v>
      </c>
      <c r="T1275">
        <v>6</v>
      </c>
      <c r="U1275">
        <v>4</v>
      </c>
      <c r="V1275">
        <v>5</v>
      </c>
      <c r="W1275">
        <v>5</v>
      </c>
      <c r="X1275">
        <v>4</v>
      </c>
      <c r="Y1275">
        <v>9</v>
      </c>
    </row>
    <row r="1276" spans="1:25" hidden="1" x14ac:dyDescent="0.3">
      <c r="A1276" s="1" t="s">
        <v>673</v>
      </c>
      <c r="B1276" s="1" t="s">
        <v>674</v>
      </c>
      <c r="C1276">
        <v>1</v>
      </c>
      <c r="D1276">
        <v>2</v>
      </c>
      <c r="E1276">
        <v>2</v>
      </c>
      <c r="F1276">
        <v>4</v>
      </c>
      <c r="G1276" s="1" t="s">
        <v>468</v>
      </c>
      <c r="H1276">
        <v>0</v>
      </c>
      <c r="I1276">
        <v>1</v>
      </c>
      <c r="J1276">
        <v>1</v>
      </c>
      <c r="K1276">
        <v>0</v>
      </c>
      <c r="L1276">
        <v>1</v>
      </c>
      <c r="M1276">
        <v>2</v>
      </c>
      <c r="N1276">
        <v>1</v>
      </c>
      <c r="O1276">
        <v>1</v>
      </c>
      <c r="P1276">
        <v>2</v>
      </c>
      <c r="Q1276">
        <v>3</v>
      </c>
      <c r="R1276">
        <v>3</v>
      </c>
      <c r="S1276">
        <v>3</v>
      </c>
      <c r="T1276">
        <v>6</v>
      </c>
      <c r="U1276">
        <v>5</v>
      </c>
      <c r="V1276">
        <v>2</v>
      </c>
      <c r="W1276">
        <v>2</v>
      </c>
      <c r="X1276">
        <v>5</v>
      </c>
      <c r="Y1276">
        <v>7</v>
      </c>
    </row>
    <row r="1277" spans="1:25" hidden="1" x14ac:dyDescent="0.3">
      <c r="A1277" s="1" t="s">
        <v>675</v>
      </c>
      <c r="B1277" s="1" t="s">
        <v>676</v>
      </c>
      <c r="C1277">
        <v>1</v>
      </c>
      <c r="D1277">
        <v>2</v>
      </c>
      <c r="E1277">
        <v>1</v>
      </c>
      <c r="F1277">
        <v>3</v>
      </c>
      <c r="G1277" s="1" t="s">
        <v>468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</v>
      </c>
      <c r="N1277">
        <v>1</v>
      </c>
      <c r="O1277">
        <v>1</v>
      </c>
      <c r="P1277">
        <v>2</v>
      </c>
      <c r="Q1277">
        <v>3</v>
      </c>
      <c r="R1277">
        <v>2</v>
      </c>
      <c r="S1277">
        <v>1</v>
      </c>
      <c r="T1277">
        <v>3</v>
      </c>
      <c r="U1277">
        <v>9</v>
      </c>
      <c r="V1277">
        <v>0</v>
      </c>
      <c r="W1277">
        <v>0</v>
      </c>
      <c r="X1277">
        <v>9</v>
      </c>
      <c r="Y1277">
        <v>9</v>
      </c>
    </row>
    <row r="1278" spans="1:25" x14ac:dyDescent="0.3">
      <c r="A1278" s="1" t="s">
        <v>677</v>
      </c>
      <c r="B1278" s="1" t="s">
        <v>678</v>
      </c>
      <c r="C1278">
        <v>1</v>
      </c>
      <c r="D1278">
        <v>1</v>
      </c>
      <c r="E1278">
        <v>0</v>
      </c>
      <c r="F1278">
        <v>1</v>
      </c>
      <c r="G1278" s="1" t="s">
        <v>469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3</v>
      </c>
      <c r="S1278">
        <v>3</v>
      </c>
      <c r="T1278">
        <v>6</v>
      </c>
    </row>
    <row r="1279" spans="1:25" x14ac:dyDescent="0.3">
      <c r="A1279" s="1" t="s">
        <v>674</v>
      </c>
      <c r="B1279" s="1" t="s">
        <v>679</v>
      </c>
      <c r="C1279">
        <v>1</v>
      </c>
      <c r="D1279">
        <v>1</v>
      </c>
      <c r="E1279">
        <v>2</v>
      </c>
      <c r="F1279">
        <v>3</v>
      </c>
      <c r="G1279" s="1" t="s">
        <v>468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2</v>
      </c>
      <c r="O1279">
        <v>2</v>
      </c>
      <c r="P1279">
        <v>1</v>
      </c>
      <c r="Q1279">
        <v>3</v>
      </c>
      <c r="R1279">
        <v>2</v>
      </c>
      <c r="S1279">
        <v>2</v>
      </c>
      <c r="T1279">
        <v>4</v>
      </c>
    </row>
    <row r="1280" spans="1:25" hidden="1" x14ac:dyDescent="0.3">
      <c r="A1280" s="1" t="s">
        <v>680</v>
      </c>
      <c r="B1280" s="1" t="s">
        <v>681</v>
      </c>
      <c r="C1280">
        <v>1</v>
      </c>
      <c r="D1280">
        <v>0</v>
      </c>
      <c r="E1280">
        <v>2</v>
      </c>
      <c r="F1280">
        <v>2</v>
      </c>
      <c r="G1280" s="1" t="s">
        <v>469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3</v>
      </c>
      <c r="S1280">
        <v>0</v>
      </c>
      <c r="T1280">
        <v>3</v>
      </c>
      <c r="U1280">
        <v>3</v>
      </c>
      <c r="V1280">
        <v>2</v>
      </c>
      <c r="W1280">
        <v>2</v>
      </c>
      <c r="X1280">
        <v>3</v>
      </c>
      <c r="Y1280">
        <v>5</v>
      </c>
    </row>
    <row r="1281" spans="1:25" hidden="1" x14ac:dyDescent="0.3">
      <c r="A1281" s="1" t="s">
        <v>682</v>
      </c>
      <c r="B1281" s="1" t="s">
        <v>673</v>
      </c>
      <c r="C1281">
        <v>1</v>
      </c>
      <c r="D1281">
        <v>3</v>
      </c>
      <c r="E1281">
        <v>3</v>
      </c>
      <c r="F1281">
        <v>6</v>
      </c>
      <c r="G1281" s="1" t="s">
        <v>468</v>
      </c>
      <c r="H1281">
        <v>0</v>
      </c>
      <c r="I1281">
        <v>3</v>
      </c>
      <c r="J1281">
        <v>3</v>
      </c>
      <c r="K1281">
        <v>0</v>
      </c>
      <c r="L1281">
        <v>3</v>
      </c>
      <c r="M1281">
        <v>3</v>
      </c>
      <c r="N1281">
        <v>0</v>
      </c>
      <c r="O1281">
        <v>0</v>
      </c>
      <c r="P1281">
        <v>3</v>
      </c>
      <c r="Q1281">
        <v>3</v>
      </c>
      <c r="R1281">
        <v>1</v>
      </c>
      <c r="S1281">
        <v>4</v>
      </c>
      <c r="T1281">
        <v>5</v>
      </c>
      <c r="U1281">
        <v>5</v>
      </c>
      <c r="V1281">
        <v>1</v>
      </c>
      <c r="W1281">
        <v>1</v>
      </c>
      <c r="X1281">
        <v>5</v>
      </c>
      <c r="Y1281">
        <v>6</v>
      </c>
    </row>
    <row r="1282" spans="1:25" hidden="1" x14ac:dyDescent="0.3">
      <c r="A1282" s="1" t="s">
        <v>675</v>
      </c>
      <c r="B1282" s="1" t="s">
        <v>683</v>
      </c>
      <c r="C1282">
        <v>2</v>
      </c>
      <c r="D1282">
        <v>2</v>
      </c>
      <c r="E1282">
        <v>1</v>
      </c>
      <c r="F1282">
        <v>3</v>
      </c>
      <c r="G1282" s="1" t="s">
        <v>468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</v>
      </c>
      <c r="N1282">
        <v>1</v>
      </c>
      <c r="O1282">
        <v>1</v>
      </c>
      <c r="P1282">
        <v>2</v>
      </c>
      <c r="Q1282">
        <v>3</v>
      </c>
      <c r="R1282">
        <v>1</v>
      </c>
      <c r="S1282">
        <v>4</v>
      </c>
      <c r="T1282">
        <v>5</v>
      </c>
      <c r="U1282">
        <v>6</v>
      </c>
      <c r="V1282">
        <v>3</v>
      </c>
      <c r="W1282">
        <v>3</v>
      </c>
      <c r="X1282">
        <v>6</v>
      </c>
      <c r="Y1282">
        <v>9</v>
      </c>
    </row>
    <row r="1283" spans="1:25" hidden="1" x14ac:dyDescent="0.3">
      <c r="A1283" s="1" t="s">
        <v>684</v>
      </c>
      <c r="B1283" s="1" t="s">
        <v>676</v>
      </c>
      <c r="C1283">
        <v>2</v>
      </c>
      <c r="D1283">
        <v>1</v>
      </c>
      <c r="E1283">
        <v>2</v>
      </c>
      <c r="F1283">
        <v>3</v>
      </c>
      <c r="G1283" s="1" t="s">
        <v>468</v>
      </c>
      <c r="H1283">
        <v>0</v>
      </c>
      <c r="I1283">
        <v>1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2</v>
      </c>
      <c r="R1283">
        <v>2</v>
      </c>
      <c r="S1283">
        <v>2</v>
      </c>
      <c r="T1283">
        <v>4</v>
      </c>
      <c r="U1283">
        <v>3</v>
      </c>
      <c r="V1283">
        <v>9</v>
      </c>
      <c r="W1283">
        <v>9</v>
      </c>
      <c r="X1283">
        <v>3</v>
      </c>
      <c r="Y1283">
        <v>12</v>
      </c>
    </row>
    <row r="1284" spans="1:25" x14ac:dyDescent="0.3">
      <c r="A1284" s="1" t="s">
        <v>676</v>
      </c>
      <c r="B1284" s="1" t="s">
        <v>677</v>
      </c>
      <c r="C1284">
        <v>2</v>
      </c>
      <c r="D1284">
        <v>1</v>
      </c>
      <c r="E1284">
        <v>2</v>
      </c>
      <c r="F1284">
        <v>3</v>
      </c>
      <c r="G1284" s="1" t="s">
        <v>468</v>
      </c>
      <c r="H1284">
        <v>0</v>
      </c>
      <c r="I1284">
        <v>2</v>
      </c>
      <c r="J1284">
        <v>2</v>
      </c>
      <c r="K1284">
        <v>0</v>
      </c>
      <c r="L1284">
        <v>2</v>
      </c>
      <c r="M1284">
        <v>1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3</v>
      </c>
      <c r="T1284">
        <v>4</v>
      </c>
    </row>
    <row r="1285" spans="1:25" x14ac:dyDescent="0.3">
      <c r="A1285" s="1" t="s">
        <v>680</v>
      </c>
      <c r="B1285" s="1" t="s">
        <v>674</v>
      </c>
      <c r="C1285">
        <v>2</v>
      </c>
      <c r="D1285">
        <v>0</v>
      </c>
      <c r="E1285">
        <v>1</v>
      </c>
      <c r="F1285">
        <v>1</v>
      </c>
      <c r="G1285" s="1" t="s">
        <v>469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1</v>
      </c>
      <c r="R1285">
        <v>1</v>
      </c>
      <c r="S1285">
        <v>1</v>
      </c>
      <c r="T1285">
        <v>2</v>
      </c>
    </row>
    <row r="1286" spans="1:25" hidden="1" x14ac:dyDescent="0.3">
      <c r="A1286" s="1" t="s">
        <v>673</v>
      </c>
      <c r="B1286" s="1" t="s">
        <v>675</v>
      </c>
      <c r="C1286">
        <v>2</v>
      </c>
      <c r="D1286">
        <v>0</v>
      </c>
      <c r="E1286">
        <v>0</v>
      </c>
      <c r="F1286">
        <v>0</v>
      </c>
      <c r="G1286" s="1" t="s">
        <v>469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1</v>
      </c>
      <c r="T1286">
        <v>3</v>
      </c>
      <c r="U1286">
        <v>4</v>
      </c>
      <c r="V1286">
        <v>8</v>
      </c>
      <c r="W1286">
        <v>8</v>
      </c>
      <c r="X1286">
        <v>4</v>
      </c>
      <c r="Y1286">
        <v>12</v>
      </c>
    </row>
    <row r="1287" spans="1:25" hidden="1" x14ac:dyDescent="0.3">
      <c r="A1287" s="1" t="s">
        <v>681</v>
      </c>
      <c r="B1287" s="1" t="s">
        <v>684</v>
      </c>
      <c r="C1287">
        <v>2</v>
      </c>
      <c r="D1287">
        <v>0</v>
      </c>
      <c r="E1287">
        <v>0</v>
      </c>
      <c r="F1287">
        <v>0</v>
      </c>
      <c r="G1287" s="1" t="s">
        <v>469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3</v>
      </c>
      <c r="T1287">
        <v>4</v>
      </c>
      <c r="U1287">
        <v>5</v>
      </c>
      <c r="V1287">
        <v>2</v>
      </c>
      <c r="W1287">
        <v>2</v>
      </c>
      <c r="X1287">
        <v>5</v>
      </c>
      <c r="Y1287">
        <v>7</v>
      </c>
    </row>
    <row r="1288" spans="1:25" hidden="1" x14ac:dyDescent="0.3">
      <c r="A1288" s="1" t="s">
        <v>679</v>
      </c>
      <c r="B1288" s="1" t="s">
        <v>683</v>
      </c>
      <c r="C1288">
        <v>3</v>
      </c>
      <c r="D1288">
        <v>1</v>
      </c>
      <c r="E1288">
        <v>3</v>
      </c>
      <c r="F1288">
        <v>4</v>
      </c>
      <c r="G1288" s="1" t="s">
        <v>468</v>
      </c>
      <c r="H1288">
        <v>1</v>
      </c>
      <c r="I1288">
        <v>1</v>
      </c>
      <c r="J1288">
        <v>1</v>
      </c>
      <c r="K1288">
        <v>1</v>
      </c>
      <c r="L1288">
        <v>2</v>
      </c>
      <c r="M1288">
        <v>0</v>
      </c>
      <c r="N1288">
        <v>2</v>
      </c>
      <c r="O1288">
        <v>2</v>
      </c>
      <c r="P1288">
        <v>0</v>
      </c>
      <c r="Q1288">
        <v>2</v>
      </c>
      <c r="R1288">
        <v>2</v>
      </c>
      <c r="S1288">
        <v>0</v>
      </c>
      <c r="T1288">
        <v>2</v>
      </c>
      <c r="U1288">
        <v>2</v>
      </c>
      <c r="V1288">
        <v>11</v>
      </c>
      <c r="W1288">
        <v>11</v>
      </c>
      <c r="X1288">
        <v>2</v>
      </c>
      <c r="Y1288">
        <v>13</v>
      </c>
    </row>
    <row r="1289" spans="1:25" hidden="1" x14ac:dyDescent="0.3">
      <c r="A1289" s="1" t="s">
        <v>678</v>
      </c>
      <c r="B1289" s="1" t="s">
        <v>682</v>
      </c>
      <c r="C1289">
        <v>3</v>
      </c>
      <c r="D1289">
        <v>0</v>
      </c>
      <c r="E1289">
        <v>1</v>
      </c>
      <c r="F1289">
        <v>1</v>
      </c>
      <c r="G1289" s="1" t="s">
        <v>469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0</v>
      </c>
      <c r="Q1289">
        <v>1</v>
      </c>
      <c r="R1289">
        <v>2</v>
      </c>
      <c r="S1289">
        <v>3</v>
      </c>
      <c r="T1289">
        <v>5</v>
      </c>
      <c r="U1289">
        <v>4</v>
      </c>
      <c r="V1289">
        <v>4</v>
      </c>
      <c r="W1289">
        <v>4</v>
      </c>
      <c r="X1289">
        <v>4</v>
      </c>
      <c r="Y1289">
        <v>8</v>
      </c>
    </row>
    <row r="1290" spans="1:25" hidden="1" x14ac:dyDescent="0.3">
      <c r="A1290" s="1" t="s">
        <v>677</v>
      </c>
      <c r="B1290" s="1" t="s">
        <v>675</v>
      </c>
      <c r="C1290">
        <v>3</v>
      </c>
      <c r="D1290">
        <v>0</v>
      </c>
      <c r="E1290">
        <v>0</v>
      </c>
      <c r="F1290">
        <v>0</v>
      </c>
      <c r="G1290" s="1" t="s">
        <v>469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4</v>
      </c>
      <c r="S1290">
        <v>2</v>
      </c>
      <c r="T1290">
        <v>6</v>
      </c>
      <c r="U1290">
        <v>6</v>
      </c>
      <c r="V1290">
        <v>4</v>
      </c>
      <c r="W1290">
        <v>4</v>
      </c>
      <c r="X1290">
        <v>6</v>
      </c>
      <c r="Y1290">
        <v>10</v>
      </c>
    </row>
    <row r="1291" spans="1:25" hidden="1" x14ac:dyDescent="0.3">
      <c r="A1291" s="1" t="s">
        <v>682</v>
      </c>
      <c r="B1291" s="1" t="s">
        <v>676</v>
      </c>
      <c r="C1291">
        <v>3</v>
      </c>
      <c r="D1291">
        <v>1</v>
      </c>
      <c r="E1291">
        <v>1</v>
      </c>
      <c r="F1291">
        <v>2</v>
      </c>
      <c r="G1291" s="1" t="s">
        <v>468</v>
      </c>
      <c r="H1291">
        <v>0</v>
      </c>
      <c r="I1291">
        <v>1</v>
      </c>
      <c r="J1291">
        <v>1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1</v>
      </c>
      <c r="Q1291">
        <v>1</v>
      </c>
      <c r="R1291">
        <v>1</v>
      </c>
      <c r="S1291">
        <v>2</v>
      </c>
      <c r="T1291">
        <v>3</v>
      </c>
      <c r="U1291">
        <v>2</v>
      </c>
      <c r="V1291">
        <v>3</v>
      </c>
      <c r="W1291">
        <v>3</v>
      </c>
      <c r="X1291">
        <v>2</v>
      </c>
      <c r="Y1291">
        <v>5</v>
      </c>
    </row>
    <row r="1292" spans="1:25" hidden="1" x14ac:dyDescent="0.3">
      <c r="A1292" s="1" t="s">
        <v>684</v>
      </c>
      <c r="B1292" s="1" t="s">
        <v>680</v>
      </c>
      <c r="C1292">
        <v>3</v>
      </c>
      <c r="D1292">
        <v>2</v>
      </c>
      <c r="E1292">
        <v>2</v>
      </c>
      <c r="F1292">
        <v>4</v>
      </c>
      <c r="G1292" s="1" t="s">
        <v>468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1</v>
      </c>
      <c r="N1292">
        <v>2</v>
      </c>
      <c r="O1292">
        <v>2</v>
      </c>
      <c r="P1292">
        <v>1</v>
      </c>
      <c r="Q1292">
        <v>3</v>
      </c>
      <c r="R1292">
        <v>2</v>
      </c>
      <c r="S1292">
        <v>3</v>
      </c>
      <c r="T1292">
        <v>5</v>
      </c>
      <c r="U1292">
        <v>3</v>
      </c>
      <c r="V1292">
        <v>5</v>
      </c>
      <c r="W1292">
        <v>5</v>
      </c>
      <c r="X1292">
        <v>3</v>
      </c>
      <c r="Y1292">
        <v>8</v>
      </c>
    </row>
    <row r="1293" spans="1:25" x14ac:dyDescent="0.3">
      <c r="A1293" s="1" t="s">
        <v>683</v>
      </c>
      <c r="B1293" s="1" t="s">
        <v>674</v>
      </c>
      <c r="C1293">
        <v>3</v>
      </c>
      <c r="D1293">
        <v>2</v>
      </c>
      <c r="E1293">
        <v>0</v>
      </c>
      <c r="F1293">
        <v>2</v>
      </c>
      <c r="G1293" s="1" t="s">
        <v>469</v>
      </c>
      <c r="H1293">
        <v>1</v>
      </c>
      <c r="I1293">
        <v>0</v>
      </c>
      <c r="J1293">
        <v>0</v>
      </c>
      <c r="K1293">
        <v>1</v>
      </c>
      <c r="L1293">
        <v>1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5</v>
      </c>
      <c r="S1293">
        <v>1</v>
      </c>
      <c r="T1293">
        <v>6</v>
      </c>
    </row>
    <row r="1294" spans="1:25" hidden="1" x14ac:dyDescent="0.3">
      <c r="A1294" s="1" t="s">
        <v>673</v>
      </c>
      <c r="B1294" s="1" t="s">
        <v>679</v>
      </c>
      <c r="C1294">
        <v>4</v>
      </c>
      <c r="D1294">
        <v>0</v>
      </c>
      <c r="E1294">
        <v>3</v>
      </c>
      <c r="F1294">
        <v>3</v>
      </c>
      <c r="G1294" s="1" t="s">
        <v>469</v>
      </c>
      <c r="H1294">
        <v>0</v>
      </c>
      <c r="I1294">
        <v>1</v>
      </c>
      <c r="J1294">
        <v>1</v>
      </c>
      <c r="K1294">
        <v>0</v>
      </c>
      <c r="L1294">
        <v>1</v>
      </c>
      <c r="M1294">
        <v>0</v>
      </c>
      <c r="N1294">
        <v>2</v>
      </c>
      <c r="O1294">
        <v>2</v>
      </c>
      <c r="P1294">
        <v>0</v>
      </c>
      <c r="Q1294">
        <v>2</v>
      </c>
      <c r="R1294">
        <v>1</v>
      </c>
      <c r="S1294">
        <v>1</v>
      </c>
      <c r="T1294">
        <v>2</v>
      </c>
      <c r="U1294">
        <v>7</v>
      </c>
      <c r="V1294">
        <v>6</v>
      </c>
      <c r="W1294">
        <v>6</v>
      </c>
      <c r="X1294">
        <v>7</v>
      </c>
      <c r="Y1294">
        <v>13</v>
      </c>
    </row>
    <row r="1295" spans="1:25" x14ac:dyDescent="0.3">
      <c r="A1295" s="1" t="s">
        <v>677</v>
      </c>
      <c r="B1295" s="1" t="s">
        <v>681</v>
      </c>
      <c r="C1295">
        <v>4</v>
      </c>
      <c r="D1295">
        <v>0</v>
      </c>
      <c r="E1295">
        <v>1</v>
      </c>
      <c r="F1295">
        <v>1</v>
      </c>
      <c r="G1295" s="1" t="s">
        <v>469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0</v>
      </c>
      <c r="Q1295">
        <v>1</v>
      </c>
      <c r="R1295">
        <v>9</v>
      </c>
      <c r="S1295">
        <v>3</v>
      </c>
      <c r="T1295">
        <v>12</v>
      </c>
    </row>
    <row r="1296" spans="1:25" hidden="1" x14ac:dyDescent="0.3">
      <c r="A1296" s="1" t="s">
        <v>675</v>
      </c>
      <c r="B1296" s="1" t="s">
        <v>678</v>
      </c>
      <c r="C1296">
        <v>4</v>
      </c>
      <c r="D1296">
        <v>1</v>
      </c>
      <c r="E1296">
        <v>1</v>
      </c>
      <c r="F1296">
        <v>2</v>
      </c>
      <c r="G1296" s="1" t="s">
        <v>468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2</v>
      </c>
      <c r="R1296">
        <v>1</v>
      </c>
      <c r="S1296">
        <v>2</v>
      </c>
      <c r="T1296">
        <v>3</v>
      </c>
      <c r="U1296">
        <v>5</v>
      </c>
      <c r="V1296">
        <v>9</v>
      </c>
      <c r="W1296">
        <v>9</v>
      </c>
      <c r="X1296">
        <v>5</v>
      </c>
      <c r="Y1296">
        <v>14</v>
      </c>
    </row>
    <row r="1297" spans="1:25" hidden="1" x14ac:dyDescent="0.3">
      <c r="A1297" s="1" t="s">
        <v>679</v>
      </c>
      <c r="B1297" s="1" t="s">
        <v>676</v>
      </c>
      <c r="C1297">
        <v>4</v>
      </c>
      <c r="D1297">
        <v>3</v>
      </c>
      <c r="E1297">
        <v>2</v>
      </c>
      <c r="F1297">
        <v>5</v>
      </c>
      <c r="G1297" s="1" t="s">
        <v>468</v>
      </c>
      <c r="H1297">
        <v>1</v>
      </c>
      <c r="I1297">
        <v>1</v>
      </c>
      <c r="J1297">
        <v>1</v>
      </c>
      <c r="K1297">
        <v>1</v>
      </c>
      <c r="L1297">
        <v>2</v>
      </c>
      <c r="M1297">
        <v>2</v>
      </c>
      <c r="N1297">
        <v>1</v>
      </c>
      <c r="O1297">
        <v>1</v>
      </c>
      <c r="P1297">
        <v>2</v>
      </c>
      <c r="Q1297">
        <v>3</v>
      </c>
      <c r="R1297">
        <v>1</v>
      </c>
      <c r="S1297">
        <v>3</v>
      </c>
      <c r="T1297">
        <v>4</v>
      </c>
      <c r="U1297">
        <v>7</v>
      </c>
      <c r="V1297">
        <v>2</v>
      </c>
      <c r="W1297">
        <v>2</v>
      </c>
      <c r="X1297">
        <v>7</v>
      </c>
      <c r="Y1297">
        <v>9</v>
      </c>
    </row>
    <row r="1298" spans="1:25" x14ac:dyDescent="0.3">
      <c r="A1298" s="1" t="s">
        <v>680</v>
      </c>
      <c r="B1298" s="1" t="s">
        <v>683</v>
      </c>
      <c r="C1298">
        <v>4</v>
      </c>
      <c r="D1298">
        <v>0</v>
      </c>
      <c r="E1298">
        <v>4</v>
      </c>
      <c r="F1298">
        <v>4</v>
      </c>
      <c r="G1298" s="1" t="s">
        <v>469</v>
      </c>
      <c r="H1298">
        <v>0</v>
      </c>
      <c r="I1298">
        <v>2</v>
      </c>
      <c r="J1298">
        <v>2</v>
      </c>
      <c r="K1298">
        <v>0</v>
      </c>
      <c r="L1298">
        <v>2</v>
      </c>
      <c r="M1298">
        <v>0</v>
      </c>
      <c r="N1298">
        <v>2</v>
      </c>
      <c r="O1298">
        <v>2</v>
      </c>
      <c r="P1298">
        <v>0</v>
      </c>
      <c r="Q1298">
        <v>2</v>
      </c>
      <c r="R1298">
        <v>1</v>
      </c>
      <c r="S1298">
        <v>0</v>
      </c>
      <c r="T1298">
        <v>1</v>
      </c>
    </row>
    <row r="1299" spans="1:25" x14ac:dyDescent="0.3">
      <c r="A1299" s="1" t="s">
        <v>684</v>
      </c>
      <c r="B1299" s="1" t="s">
        <v>677</v>
      </c>
      <c r="C1299">
        <v>4</v>
      </c>
      <c r="D1299">
        <v>1</v>
      </c>
      <c r="E1299">
        <v>1</v>
      </c>
      <c r="F1299">
        <v>2</v>
      </c>
      <c r="G1299" s="1" t="s">
        <v>468</v>
      </c>
      <c r="H1299">
        <v>1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3</v>
      </c>
      <c r="S1299">
        <v>2</v>
      </c>
      <c r="T1299">
        <v>5</v>
      </c>
    </row>
    <row r="1300" spans="1:25" hidden="1" x14ac:dyDescent="0.3">
      <c r="A1300" s="1" t="s">
        <v>681</v>
      </c>
      <c r="B1300" s="1" t="s">
        <v>682</v>
      </c>
      <c r="C1300">
        <v>5</v>
      </c>
      <c r="D1300">
        <v>1</v>
      </c>
      <c r="E1300">
        <v>0</v>
      </c>
      <c r="F1300">
        <v>1</v>
      </c>
      <c r="G1300" s="1" t="s">
        <v>469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5</v>
      </c>
      <c r="V1300">
        <v>2</v>
      </c>
      <c r="W1300">
        <v>2</v>
      </c>
      <c r="X1300">
        <v>5</v>
      </c>
      <c r="Y1300">
        <v>7</v>
      </c>
    </row>
    <row r="1301" spans="1:25" hidden="1" x14ac:dyDescent="0.3">
      <c r="A1301" s="1" t="s">
        <v>674</v>
      </c>
      <c r="B1301" s="1" t="s">
        <v>673</v>
      </c>
      <c r="C1301">
        <v>5</v>
      </c>
      <c r="D1301">
        <v>0</v>
      </c>
      <c r="E1301">
        <v>1</v>
      </c>
      <c r="F1301">
        <v>1</v>
      </c>
      <c r="G1301" s="1" t="s">
        <v>469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2</v>
      </c>
      <c r="V1301">
        <v>5</v>
      </c>
      <c r="W1301">
        <v>5</v>
      </c>
      <c r="X1301">
        <v>2</v>
      </c>
      <c r="Y1301">
        <v>7</v>
      </c>
    </row>
    <row r="1302" spans="1:25" hidden="1" x14ac:dyDescent="0.3">
      <c r="A1302" s="1" t="s">
        <v>678</v>
      </c>
      <c r="B1302" s="1" t="s">
        <v>679</v>
      </c>
      <c r="C1302">
        <v>5</v>
      </c>
      <c r="D1302">
        <v>2</v>
      </c>
      <c r="E1302">
        <v>0</v>
      </c>
      <c r="F1302">
        <v>2</v>
      </c>
      <c r="G1302" s="1" t="s">
        <v>469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</v>
      </c>
      <c r="N1302">
        <v>0</v>
      </c>
      <c r="O1302">
        <v>0</v>
      </c>
      <c r="P1302">
        <v>2</v>
      </c>
      <c r="Q1302">
        <v>2</v>
      </c>
      <c r="R1302">
        <v>2</v>
      </c>
      <c r="S1302">
        <v>2</v>
      </c>
      <c r="T1302">
        <v>4</v>
      </c>
      <c r="U1302">
        <v>4</v>
      </c>
      <c r="V1302">
        <v>3</v>
      </c>
      <c r="W1302">
        <v>3</v>
      </c>
      <c r="X1302">
        <v>4</v>
      </c>
      <c r="Y1302">
        <v>7</v>
      </c>
    </row>
    <row r="1303" spans="1:25" hidden="1" x14ac:dyDescent="0.3">
      <c r="A1303" s="1" t="s">
        <v>676</v>
      </c>
      <c r="B1303" s="1" t="s">
        <v>675</v>
      </c>
      <c r="C1303">
        <v>5</v>
      </c>
      <c r="D1303">
        <v>4</v>
      </c>
      <c r="E1303">
        <v>1</v>
      </c>
      <c r="F1303">
        <v>5</v>
      </c>
      <c r="G1303" s="1" t="s">
        <v>468</v>
      </c>
      <c r="H1303">
        <v>2</v>
      </c>
      <c r="I1303">
        <v>1</v>
      </c>
      <c r="J1303">
        <v>1</v>
      </c>
      <c r="K1303">
        <v>2</v>
      </c>
      <c r="L1303">
        <v>3</v>
      </c>
      <c r="M1303">
        <v>2</v>
      </c>
      <c r="N1303">
        <v>0</v>
      </c>
      <c r="O1303">
        <v>0</v>
      </c>
      <c r="P1303">
        <v>2</v>
      </c>
      <c r="Q1303">
        <v>2</v>
      </c>
      <c r="R1303">
        <v>4</v>
      </c>
      <c r="S1303">
        <v>3</v>
      </c>
      <c r="T1303">
        <v>7</v>
      </c>
      <c r="U1303">
        <v>1</v>
      </c>
      <c r="V1303">
        <v>3</v>
      </c>
      <c r="W1303">
        <v>3</v>
      </c>
      <c r="X1303">
        <v>1</v>
      </c>
      <c r="Y1303">
        <v>4</v>
      </c>
    </row>
    <row r="1304" spans="1:25" hidden="1" x14ac:dyDescent="0.3">
      <c r="A1304" s="1" t="s">
        <v>682</v>
      </c>
      <c r="B1304" s="1" t="s">
        <v>684</v>
      </c>
      <c r="C1304">
        <v>5</v>
      </c>
      <c r="D1304">
        <v>1</v>
      </c>
      <c r="E1304">
        <v>1</v>
      </c>
      <c r="F1304">
        <v>2</v>
      </c>
      <c r="G1304" s="1" t="s">
        <v>468</v>
      </c>
      <c r="H1304">
        <v>0</v>
      </c>
      <c r="I1304">
        <v>1</v>
      </c>
      <c r="J1304">
        <v>1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2</v>
      </c>
      <c r="S1304">
        <v>0</v>
      </c>
      <c r="T1304">
        <v>2</v>
      </c>
      <c r="U1304">
        <v>5</v>
      </c>
      <c r="V1304">
        <v>6</v>
      </c>
      <c r="W1304">
        <v>6</v>
      </c>
      <c r="X1304">
        <v>5</v>
      </c>
      <c r="Y1304">
        <v>11</v>
      </c>
    </row>
    <row r="1305" spans="1:25" hidden="1" x14ac:dyDescent="0.3">
      <c r="A1305" s="1" t="s">
        <v>677</v>
      </c>
      <c r="B1305" s="1" t="s">
        <v>680</v>
      </c>
      <c r="C1305">
        <v>5</v>
      </c>
      <c r="D1305">
        <v>1</v>
      </c>
      <c r="E1305">
        <v>0</v>
      </c>
      <c r="F1305">
        <v>1</v>
      </c>
      <c r="G1305" s="1" t="s">
        <v>469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1</v>
      </c>
      <c r="R1305">
        <v>2</v>
      </c>
      <c r="S1305">
        <v>3</v>
      </c>
      <c r="T1305">
        <v>5</v>
      </c>
      <c r="U1305">
        <v>4</v>
      </c>
      <c r="V1305">
        <v>4</v>
      </c>
      <c r="W1305">
        <v>4</v>
      </c>
      <c r="X1305">
        <v>4</v>
      </c>
      <c r="Y1305">
        <v>8</v>
      </c>
    </row>
    <row r="1306" spans="1:25" x14ac:dyDescent="0.3">
      <c r="A1306" s="1" t="s">
        <v>683</v>
      </c>
      <c r="B1306" s="1" t="s">
        <v>673</v>
      </c>
      <c r="C1306">
        <v>6</v>
      </c>
      <c r="D1306">
        <v>3</v>
      </c>
      <c r="E1306">
        <v>4</v>
      </c>
      <c r="F1306">
        <v>7</v>
      </c>
      <c r="G1306" s="1" t="s">
        <v>468</v>
      </c>
      <c r="H1306">
        <v>3</v>
      </c>
      <c r="I1306">
        <v>0</v>
      </c>
      <c r="J1306">
        <v>0</v>
      </c>
      <c r="K1306">
        <v>3</v>
      </c>
      <c r="L1306">
        <v>3</v>
      </c>
      <c r="M1306">
        <v>0</v>
      </c>
      <c r="N1306">
        <v>4</v>
      </c>
      <c r="O1306">
        <v>4</v>
      </c>
      <c r="P1306">
        <v>0</v>
      </c>
      <c r="Q1306">
        <v>4</v>
      </c>
      <c r="R1306">
        <v>3</v>
      </c>
      <c r="S1306">
        <v>2</v>
      </c>
      <c r="T1306">
        <v>5</v>
      </c>
    </row>
    <row r="1307" spans="1:25" x14ac:dyDescent="0.3">
      <c r="A1307" s="1" t="s">
        <v>674</v>
      </c>
      <c r="B1307" s="1" t="s">
        <v>678</v>
      </c>
      <c r="C1307">
        <v>6</v>
      </c>
      <c r="D1307">
        <v>1</v>
      </c>
      <c r="E1307">
        <v>0</v>
      </c>
      <c r="F1307">
        <v>1</v>
      </c>
      <c r="G1307" s="1" t="s">
        <v>469</v>
      </c>
      <c r="H1307">
        <v>1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2</v>
      </c>
      <c r="T1307">
        <v>3</v>
      </c>
    </row>
    <row r="1308" spans="1:25" hidden="1" x14ac:dyDescent="0.3">
      <c r="A1308" s="1" t="s">
        <v>675</v>
      </c>
      <c r="B1308" s="1" t="s">
        <v>681</v>
      </c>
      <c r="C1308">
        <v>6</v>
      </c>
      <c r="D1308">
        <v>0</v>
      </c>
      <c r="E1308">
        <v>0</v>
      </c>
      <c r="F1308">
        <v>0</v>
      </c>
      <c r="G1308" s="1" t="s">
        <v>469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3</v>
      </c>
      <c r="T1308">
        <v>4</v>
      </c>
      <c r="U1308">
        <v>4</v>
      </c>
      <c r="V1308">
        <v>1</v>
      </c>
      <c r="W1308">
        <v>1</v>
      </c>
      <c r="X1308">
        <v>4</v>
      </c>
      <c r="Y1308">
        <v>5</v>
      </c>
    </row>
    <row r="1309" spans="1:25" hidden="1" x14ac:dyDescent="0.3">
      <c r="A1309" s="1" t="s">
        <v>682</v>
      </c>
      <c r="B1309" s="1" t="s">
        <v>677</v>
      </c>
      <c r="C1309">
        <v>6</v>
      </c>
      <c r="D1309">
        <v>1</v>
      </c>
      <c r="E1309">
        <v>1</v>
      </c>
      <c r="F1309">
        <v>2</v>
      </c>
      <c r="G1309" s="1" t="s">
        <v>468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2</v>
      </c>
      <c r="R1309">
        <v>1</v>
      </c>
      <c r="S1309">
        <v>3</v>
      </c>
      <c r="T1309">
        <v>4</v>
      </c>
      <c r="U1309">
        <v>6</v>
      </c>
      <c r="V1309">
        <v>0</v>
      </c>
      <c r="W1309">
        <v>0</v>
      </c>
      <c r="X1309">
        <v>6</v>
      </c>
      <c r="Y1309">
        <v>6</v>
      </c>
    </row>
    <row r="1310" spans="1:25" hidden="1" x14ac:dyDescent="0.3">
      <c r="A1310" s="1" t="s">
        <v>673</v>
      </c>
      <c r="B1310" s="1" t="s">
        <v>680</v>
      </c>
      <c r="C1310">
        <v>6</v>
      </c>
      <c r="D1310">
        <v>3</v>
      </c>
      <c r="E1310">
        <v>1</v>
      </c>
      <c r="F1310">
        <v>4</v>
      </c>
      <c r="G1310" s="1" t="s">
        <v>468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3</v>
      </c>
      <c r="N1310">
        <v>0</v>
      </c>
      <c r="O1310">
        <v>0</v>
      </c>
      <c r="P1310">
        <v>3</v>
      </c>
      <c r="Q1310">
        <v>3</v>
      </c>
      <c r="R1310">
        <v>2</v>
      </c>
      <c r="S1310">
        <v>1</v>
      </c>
      <c r="T1310">
        <v>3</v>
      </c>
      <c r="U1310">
        <v>4</v>
      </c>
      <c r="V1310">
        <v>3</v>
      </c>
      <c r="W1310">
        <v>3</v>
      </c>
      <c r="X1310">
        <v>4</v>
      </c>
      <c r="Y1310">
        <v>7</v>
      </c>
    </row>
    <row r="1311" spans="1:25" hidden="1" x14ac:dyDescent="0.3">
      <c r="A1311" s="1" t="s">
        <v>676</v>
      </c>
      <c r="B1311" s="1" t="s">
        <v>674</v>
      </c>
      <c r="C1311">
        <v>6</v>
      </c>
      <c r="D1311">
        <v>3</v>
      </c>
      <c r="E1311">
        <v>0</v>
      </c>
      <c r="F1311">
        <v>3</v>
      </c>
      <c r="G1311" s="1" t="s">
        <v>469</v>
      </c>
      <c r="H1311">
        <v>3</v>
      </c>
      <c r="I1311">
        <v>0</v>
      </c>
      <c r="J1311">
        <v>0</v>
      </c>
      <c r="K1311">
        <v>3</v>
      </c>
      <c r="L1311">
        <v>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2</v>
      </c>
      <c r="U1311">
        <v>6</v>
      </c>
      <c r="V1311">
        <v>1</v>
      </c>
      <c r="W1311">
        <v>1</v>
      </c>
      <c r="X1311">
        <v>6</v>
      </c>
      <c r="Y1311">
        <v>7</v>
      </c>
    </row>
    <row r="1312" spans="1:25" hidden="1" x14ac:dyDescent="0.3">
      <c r="A1312" s="1" t="s">
        <v>681</v>
      </c>
      <c r="B1312" s="1" t="s">
        <v>679</v>
      </c>
      <c r="C1312">
        <v>7</v>
      </c>
      <c r="D1312">
        <v>1</v>
      </c>
      <c r="E1312">
        <v>1</v>
      </c>
      <c r="F1312">
        <v>2</v>
      </c>
      <c r="G1312" s="1" t="s">
        <v>468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1</v>
      </c>
      <c r="P1312">
        <v>1</v>
      </c>
      <c r="Q1312">
        <v>2</v>
      </c>
      <c r="R1312">
        <v>1</v>
      </c>
      <c r="S1312">
        <v>3</v>
      </c>
      <c r="T1312">
        <v>4</v>
      </c>
      <c r="U1312">
        <v>7</v>
      </c>
      <c r="V1312">
        <v>4</v>
      </c>
      <c r="W1312">
        <v>4</v>
      </c>
      <c r="X1312">
        <v>7</v>
      </c>
      <c r="Y1312">
        <v>11</v>
      </c>
    </row>
    <row r="1313" spans="1:25" hidden="1" x14ac:dyDescent="0.3">
      <c r="A1313" s="1" t="s">
        <v>684</v>
      </c>
      <c r="B1313" s="1" t="s">
        <v>675</v>
      </c>
      <c r="C1313">
        <v>7</v>
      </c>
      <c r="D1313">
        <v>1</v>
      </c>
      <c r="E1313">
        <v>1</v>
      </c>
      <c r="F1313">
        <v>2</v>
      </c>
      <c r="G1313" s="1" t="s">
        <v>468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2</v>
      </c>
      <c r="R1313">
        <v>1</v>
      </c>
      <c r="S1313">
        <v>5</v>
      </c>
      <c r="T1313">
        <v>6</v>
      </c>
      <c r="U1313">
        <v>1</v>
      </c>
      <c r="V1313">
        <v>8</v>
      </c>
      <c r="W1313">
        <v>8</v>
      </c>
      <c r="X1313">
        <v>1</v>
      </c>
      <c r="Y1313">
        <v>9</v>
      </c>
    </row>
    <row r="1314" spans="1:25" hidden="1" x14ac:dyDescent="0.3">
      <c r="A1314" s="1" t="s">
        <v>678</v>
      </c>
      <c r="B1314" s="1" t="s">
        <v>683</v>
      </c>
      <c r="C1314">
        <v>7</v>
      </c>
      <c r="D1314">
        <v>1</v>
      </c>
      <c r="E1314">
        <v>1</v>
      </c>
      <c r="F1314">
        <v>2</v>
      </c>
      <c r="G1314" s="1" t="s">
        <v>468</v>
      </c>
      <c r="H1314">
        <v>1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1</v>
      </c>
      <c r="O1314">
        <v>1</v>
      </c>
      <c r="P1314">
        <v>0</v>
      </c>
      <c r="Q1314">
        <v>1</v>
      </c>
      <c r="R1314">
        <v>3</v>
      </c>
      <c r="S1314">
        <v>2</v>
      </c>
      <c r="T1314">
        <v>5</v>
      </c>
      <c r="U1314">
        <v>7</v>
      </c>
      <c r="V1314">
        <v>6</v>
      </c>
      <c r="W1314">
        <v>6</v>
      </c>
      <c r="X1314">
        <v>7</v>
      </c>
      <c r="Y1314">
        <v>13</v>
      </c>
    </row>
    <row r="1315" spans="1:25" hidden="1" x14ac:dyDescent="0.3">
      <c r="A1315" s="1" t="s">
        <v>679</v>
      </c>
      <c r="B1315" s="1" t="s">
        <v>684</v>
      </c>
      <c r="C1315">
        <v>7</v>
      </c>
      <c r="D1315">
        <v>1</v>
      </c>
      <c r="E1315">
        <v>1</v>
      </c>
      <c r="F1315">
        <v>2</v>
      </c>
      <c r="G1315" s="1" t="s">
        <v>468</v>
      </c>
      <c r="H1315">
        <v>1</v>
      </c>
      <c r="I1315">
        <v>1</v>
      </c>
      <c r="J1315">
        <v>1</v>
      </c>
      <c r="K1315">
        <v>1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</v>
      </c>
      <c r="S1315">
        <v>2</v>
      </c>
      <c r="T1315">
        <v>6</v>
      </c>
      <c r="U1315">
        <v>8</v>
      </c>
      <c r="V1315">
        <v>4</v>
      </c>
      <c r="W1315">
        <v>4</v>
      </c>
      <c r="X1315">
        <v>8</v>
      </c>
      <c r="Y1315">
        <v>12</v>
      </c>
    </row>
    <row r="1316" spans="1:25" hidden="1" x14ac:dyDescent="0.3">
      <c r="A1316" s="1" t="s">
        <v>680</v>
      </c>
      <c r="B1316" s="1" t="s">
        <v>682</v>
      </c>
      <c r="C1316">
        <v>7</v>
      </c>
      <c r="D1316">
        <v>0</v>
      </c>
      <c r="E1316">
        <v>0</v>
      </c>
      <c r="F1316">
        <v>0</v>
      </c>
      <c r="G1316" s="1" t="s">
        <v>469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4</v>
      </c>
      <c r="S1316">
        <v>3</v>
      </c>
      <c r="T1316">
        <v>7</v>
      </c>
      <c r="U1316">
        <v>9</v>
      </c>
      <c r="V1316">
        <v>3</v>
      </c>
      <c r="W1316">
        <v>3</v>
      </c>
      <c r="X1316">
        <v>9</v>
      </c>
      <c r="Y1316">
        <v>12</v>
      </c>
    </row>
    <row r="1317" spans="1:25" hidden="1" x14ac:dyDescent="0.3">
      <c r="A1317" s="1" t="s">
        <v>675</v>
      </c>
      <c r="B1317" s="1" t="s">
        <v>677</v>
      </c>
      <c r="C1317">
        <v>7</v>
      </c>
      <c r="D1317">
        <v>2</v>
      </c>
      <c r="E1317">
        <v>2</v>
      </c>
      <c r="F1317">
        <v>4</v>
      </c>
      <c r="G1317" s="1" t="s">
        <v>468</v>
      </c>
      <c r="H1317">
        <v>1</v>
      </c>
      <c r="I1317">
        <v>0</v>
      </c>
      <c r="J1317">
        <v>0</v>
      </c>
      <c r="K1317">
        <v>1</v>
      </c>
      <c r="L1317">
        <v>1</v>
      </c>
      <c r="M1317">
        <v>1</v>
      </c>
      <c r="N1317">
        <v>2</v>
      </c>
      <c r="O1317">
        <v>2</v>
      </c>
      <c r="P1317">
        <v>1</v>
      </c>
      <c r="Q1317">
        <v>3</v>
      </c>
      <c r="R1317">
        <v>2</v>
      </c>
      <c r="S1317">
        <v>2</v>
      </c>
      <c r="T1317">
        <v>4</v>
      </c>
      <c r="U1317">
        <v>9</v>
      </c>
      <c r="V1317">
        <v>5</v>
      </c>
      <c r="W1317">
        <v>5</v>
      </c>
      <c r="X1317">
        <v>9</v>
      </c>
      <c r="Y1317">
        <v>14</v>
      </c>
    </row>
    <row r="1318" spans="1:25" x14ac:dyDescent="0.3">
      <c r="A1318" s="1" t="s">
        <v>674</v>
      </c>
      <c r="B1318" s="1" t="s">
        <v>681</v>
      </c>
      <c r="C1318">
        <v>8</v>
      </c>
      <c r="D1318">
        <v>0</v>
      </c>
      <c r="E1318">
        <v>1</v>
      </c>
      <c r="F1318">
        <v>1</v>
      </c>
      <c r="G1318" s="1" t="s">
        <v>469</v>
      </c>
      <c r="H1318">
        <v>0</v>
      </c>
      <c r="I1318">
        <v>1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 spans="1:25" x14ac:dyDescent="0.3">
      <c r="A1319" s="1" t="s">
        <v>683</v>
      </c>
      <c r="B1319" s="1" t="s">
        <v>676</v>
      </c>
      <c r="C1319">
        <v>8</v>
      </c>
      <c r="D1319">
        <v>1</v>
      </c>
      <c r="E1319">
        <v>2</v>
      </c>
      <c r="F1319">
        <v>3</v>
      </c>
      <c r="G1319" s="1" t="s">
        <v>468</v>
      </c>
      <c r="H1319">
        <v>0</v>
      </c>
      <c r="I1319">
        <v>2</v>
      </c>
      <c r="J1319">
        <v>2</v>
      </c>
      <c r="K1319">
        <v>0</v>
      </c>
      <c r="L1319">
        <v>2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3</v>
      </c>
      <c r="S1319">
        <v>2</v>
      </c>
      <c r="T1319">
        <v>5</v>
      </c>
    </row>
    <row r="1320" spans="1:25" hidden="1" x14ac:dyDescent="0.3">
      <c r="A1320" s="1" t="s">
        <v>678</v>
      </c>
      <c r="B1320" s="1" t="s">
        <v>673</v>
      </c>
      <c r="C1320">
        <v>8</v>
      </c>
      <c r="D1320">
        <v>1</v>
      </c>
      <c r="E1320">
        <v>1</v>
      </c>
      <c r="F1320">
        <v>2</v>
      </c>
      <c r="G1320" s="1" t="s">
        <v>468</v>
      </c>
      <c r="H1320">
        <v>1</v>
      </c>
      <c r="I1320">
        <v>1</v>
      </c>
      <c r="J1320">
        <v>1</v>
      </c>
      <c r="K1320">
        <v>1</v>
      </c>
      <c r="L1320">
        <v>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</v>
      </c>
      <c r="S1320">
        <v>1</v>
      </c>
      <c r="T1320">
        <v>4</v>
      </c>
      <c r="U1320">
        <v>2</v>
      </c>
      <c r="V1320">
        <v>4</v>
      </c>
      <c r="W1320">
        <v>4</v>
      </c>
      <c r="X1320">
        <v>2</v>
      </c>
      <c r="Y1320">
        <v>6</v>
      </c>
    </row>
    <row r="1321" spans="1:25" hidden="1" x14ac:dyDescent="0.3">
      <c r="A1321" s="1" t="s">
        <v>684</v>
      </c>
      <c r="B1321" s="1" t="s">
        <v>674</v>
      </c>
      <c r="C1321">
        <v>8</v>
      </c>
      <c r="D1321">
        <v>0</v>
      </c>
      <c r="E1321">
        <v>1</v>
      </c>
      <c r="F1321">
        <v>1</v>
      </c>
      <c r="G1321" s="1" t="s">
        <v>469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1</v>
      </c>
      <c r="R1321">
        <v>2</v>
      </c>
      <c r="S1321">
        <v>3</v>
      </c>
      <c r="T1321">
        <v>5</v>
      </c>
      <c r="U1321">
        <v>6</v>
      </c>
      <c r="V1321">
        <v>7</v>
      </c>
      <c r="W1321">
        <v>7</v>
      </c>
      <c r="X1321">
        <v>6</v>
      </c>
      <c r="Y1321">
        <v>13</v>
      </c>
    </row>
    <row r="1322" spans="1:25" hidden="1" x14ac:dyDescent="0.3">
      <c r="A1322" s="1" t="s">
        <v>676</v>
      </c>
      <c r="B1322" s="1" t="s">
        <v>673</v>
      </c>
      <c r="C1322">
        <v>8</v>
      </c>
      <c r="D1322">
        <v>1</v>
      </c>
      <c r="E1322">
        <v>0</v>
      </c>
      <c r="F1322">
        <v>1</v>
      </c>
      <c r="G1322" s="1" t="s">
        <v>469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2</v>
      </c>
      <c r="U1322">
        <v>7</v>
      </c>
      <c r="V1322">
        <v>1</v>
      </c>
      <c r="W1322">
        <v>1</v>
      </c>
      <c r="X1322">
        <v>7</v>
      </c>
      <c r="Y1322">
        <v>8</v>
      </c>
    </row>
    <row r="1323" spans="1:25" x14ac:dyDescent="0.3">
      <c r="A1323" s="1" t="s">
        <v>677</v>
      </c>
      <c r="B1323" s="1" t="s">
        <v>679</v>
      </c>
      <c r="C1323">
        <v>8</v>
      </c>
      <c r="D1323">
        <v>1</v>
      </c>
      <c r="E1323">
        <v>2</v>
      </c>
      <c r="F1323">
        <v>3</v>
      </c>
      <c r="G1323" s="1" t="s">
        <v>468</v>
      </c>
      <c r="H1323">
        <v>1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2</v>
      </c>
      <c r="O1323">
        <v>2</v>
      </c>
      <c r="P1323">
        <v>0</v>
      </c>
      <c r="Q1323">
        <v>2</v>
      </c>
      <c r="R1323">
        <v>2</v>
      </c>
      <c r="S1323">
        <v>1</v>
      </c>
      <c r="T1323">
        <v>3</v>
      </c>
    </row>
    <row r="1324" spans="1:25" hidden="1" x14ac:dyDescent="0.3">
      <c r="A1324" s="1" t="s">
        <v>680</v>
      </c>
      <c r="B1324" s="1" t="s">
        <v>678</v>
      </c>
      <c r="C1324">
        <v>9</v>
      </c>
      <c r="D1324">
        <v>1</v>
      </c>
      <c r="E1324">
        <v>1</v>
      </c>
      <c r="F1324">
        <v>2</v>
      </c>
      <c r="G1324" s="1" t="s">
        <v>468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3</v>
      </c>
      <c r="T1324">
        <v>3</v>
      </c>
      <c r="U1324">
        <v>5</v>
      </c>
      <c r="V1324">
        <v>2</v>
      </c>
      <c r="W1324">
        <v>2</v>
      </c>
      <c r="X1324">
        <v>5</v>
      </c>
      <c r="Y1324">
        <v>7</v>
      </c>
    </row>
    <row r="1325" spans="1:25" hidden="1" x14ac:dyDescent="0.3">
      <c r="A1325" s="1" t="s">
        <v>681</v>
      </c>
      <c r="B1325" s="1" t="s">
        <v>683</v>
      </c>
      <c r="C1325">
        <v>9</v>
      </c>
      <c r="D1325">
        <v>0</v>
      </c>
      <c r="E1325">
        <v>0</v>
      </c>
      <c r="F1325">
        <v>0</v>
      </c>
      <c r="G1325" s="1" t="s">
        <v>469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1</v>
      </c>
      <c r="T1325">
        <v>3</v>
      </c>
      <c r="U1325">
        <v>3</v>
      </c>
      <c r="V1325">
        <v>2</v>
      </c>
      <c r="W1325">
        <v>2</v>
      </c>
      <c r="X1325">
        <v>3</v>
      </c>
      <c r="Y1325">
        <v>5</v>
      </c>
    </row>
    <row r="1326" spans="1:25" hidden="1" x14ac:dyDescent="0.3">
      <c r="A1326" s="1" t="s">
        <v>682</v>
      </c>
      <c r="B1326" s="1" t="s">
        <v>675</v>
      </c>
      <c r="C1326">
        <v>9</v>
      </c>
      <c r="D1326">
        <v>3</v>
      </c>
      <c r="E1326">
        <v>0</v>
      </c>
      <c r="F1326">
        <v>3</v>
      </c>
      <c r="G1326" s="1" t="s">
        <v>469</v>
      </c>
      <c r="H1326">
        <v>2</v>
      </c>
      <c r="I1326">
        <v>0</v>
      </c>
      <c r="J1326">
        <v>0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2</v>
      </c>
      <c r="U1326">
        <v>0</v>
      </c>
      <c r="V1326">
        <v>13</v>
      </c>
      <c r="W1326">
        <v>13</v>
      </c>
      <c r="X1326">
        <v>0</v>
      </c>
      <c r="Y1326">
        <v>13</v>
      </c>
    </row>
    <row r="1327" spans="1:25" hidden="1" x14ac:dyDescent="0.3">
      <c r="A1327" s="1" t="s">
        <v>673</v>
      </c>
      <c r="B1327" s="1" t="s">
        <v>681</v>
      </c>
      <c r="C1327">
        <v>9</v>
      </c>
      <c r="D1327">
        <v>1</v>
      </c>
      <c r="E1327">
        <v>0</v>
      </c>
      <c r="F1327">
        <v>1</v>
      </c>
      <c r="G1327" s="1" t="s">
        <v>469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4</v>
      </c>
      <c r="S1327">
        <v>2</v>
      </c>
      <c r="T1327">
        <v>6</v>
      </c>
      <c r="U1327">
        <v>9</v>
      </c>
      <c r="V1327">
        <v>3</v>
      </c>
      <c r="W1327">
        <v>3</v>
      </c>
      <c r="X1327">
        <v>9</v>
      </c>
      <c r="Y1327">
        <v>12</v>
      </c>
    </row>
    <row r="1328" spans="1:25" hidden="1" x14ac:dyDescent="0.3">
      <c r="A1328" s="1" t="s">
        <v>678</v>
      </c>
      <c r="B1328" s="1" t="s">
        <v>676</v>
      </c>
      <c r="C1328">
        <v>9</v>
      </c>
      <c r="D1328">
        <v>1</v>
      </c>
      <c r="E1328">
        <v>1</v>
      </c>
      <c r="F1328">
        <v>2</v>
      </c>
      <c r="G1328" s="1" t="s">
        <v>468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1</v>
      </c>
      <c r="O1328">
        <v>1</v>
      </c>
      <c r="P1328">
        <v>0</v>
      </c>
      <c r="Q1328">
        <v>1</v>
      </c>
      <c r="R1328">
        <v>4</v>
      </c>
      <c r="S1328">
        <v>2</v>
      </c>
      <c r="T1328">
        <v>6</v>
      </c>
      <c r="U1328">
        <v>2</v>
      </c>
      <c r="V1328">
        <v>5</v>
      </c>
      <c r="W1328">
        <v>5</v>
      </c>
      <c r="X1328">
        <v>2</v>
      </c>
      <c r="Y1328">
        <v>7</v>
      </c>
    </row>
    <row r="1329" spans="1:25" x14ac:dyDescent="0.3">
      <c r="A1329" s="1" t="s">
        <v>674</v>
      </c>
      <c r="B1329" s="1" t="s">
        <v>677</v>
      </c>
      <c r="C1329">
        <v>9</v>
      </c>
      <c r="D1329">
        <v>1</v>
      </c>
      <c r="E1329">
        <v>1</v>
      </c>
      <c r="F1329">
        <v>2</v>
      </c>
      <c r="G1329" s="1" t="s">
        <v>468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</v>
      </c>
      <c r="R1329">
        <v>2</v>
      </c>
      <c r="S1329">
        <v>2</v>
      </c>
      <c r="T1329">
        <v>4</v>
      </c>
    </row>
    <row r="1330" spans="1:25" x14ac:dyDescent="0.3">
      <c r="A1330" s="1" t="s">
        <v>683</v>
      </c>
      <c r="B1330" s="1" t="s">
        <v>684</v>
      </c>
      <c r="C1330">
        <v>10</v>
      </c>
      <c r="D1330">
        <v>1</v>
      </c>
      <c r="E1330">
        <v>0</v>
      </c>
      <c r="F1330">
        <v>1</v>
      </c>
      <c r="G1330" s="1" t="s">
        <v>469</v>
      </c>
      <c r="H1330">
        <v>1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2</v>
      </c>
      <c r="T1330">
        <v>4</v>
      </c>
    </row>
    <row r="1331" spans="1:25" hidden="1" x14ac:dyDescent="0.3">
      <c r="A1331" s="1" t="s">
        <v>675</v>
      </c>
      <c r="B1331" s="1" t="s">
        <v>680</v>
      </c>
      <c r="C1331">
        <v>10</v>
      </c>
      <c r="D1331">
        <v>3</v>
      </c>
      <c r="E1331">
        <v>1</v>
      </c>
      <c r="F1331">
        <v>4</v>
      </c>
      <c r="G1331" s="1" t="s">
        <v>468</v>
      </c>
      <c r="H1331">
        <v>2</v>
      </c>
      <c r="I1331">
        <v>0</v>
      </c>
      <c r="J1331">
        <v>0</v>
      </c>
      <c r="K1331">
        <v>2</v>
      </c>
      <c r="L1331">
        <v>2</v>
      </c>
      <c r="M1331">
        <v>1</v>
      </c>
      <c r="N1331">
        <v>1</v>
      </c>
      <c r="O1331">
        <v>1</v>
      </c>
      <c r="P1331">
        <v>1</v>
      </c>
      <c r="Q1331">
        <v>2</v>
      </c>
      <c r="R1331">
        <v>1</v>
      </c>
      <c r="S1331">
        <v>3</v>
      </c>
      <c r="T1331">
        <v>4</v>
      </c>
      <c r="U1331">
        <v>7</v>
      </c>
      <c r="V1331">
        <v>4</v>
      </c>
      <c r="W1331">
        <v>4</v>
      </c>
      <c r="X1331">
        <v>7</v>
      </c>
      <c r="Y1331">
        <v>11</v>
      </c>
    </row>
    <row r="1332" spans="1:25" hidden="1" x14ac:dyDescent="0.3">
      <c r="A1332" s="1" t="s">
        <v>679</v>
      </c>
      <c r="B1332" s="1" t="s">
        <v>682</v>
      </c>
      <c r="C1332">
        <v>10</v>
      </c>
      <c r="D1332">
        <v>2</v>
      </c>
      <c r="E1332">
        <v>0</v>
      </c>
      <c r="F1332">
        <v>2</v>
      </c>
      <c r="G1332" s="1" t="s">
        <v>469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3</v>
      </c>
      <c r="T1332">
        <v>4</v>
      </c>
      <c r="U1332">
        <v>5</v>
      </c>
      <c r="V1332">
        <v>3</v>
      </c>
      <c r="W1332">
        <v>3</v>
      </c>
      <c r="X1332">
        <v>5</v>
      </c>
      <c r="Y1332">
        <v>8</v>
      </c>
    </row>
    <row r="1333" spans="1:25" x14ac:dyDescent="0.3">
      <c r="A1333" s="1" t="s">
        <v>674</v>
      </c>
      <c r="B1333" s="1" t="s">
        <v>675</v>
      </c>
      <c r="C1333">
        <v>10</v>
      </c>
      <c r="D1333">
        <v>0</v>
      </c>
      <c r="E1333">
        <v>1</v>
      </c>
      <c r="F1333">
        <v>1</v>
      </c>
      <c r="G1333" s="1" t="s">
        <v>469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</v>
      </c>
      <c r="P1333">
        <v>0</v>
      </c>
      <c r="Q1333">
        <v>1</v>
      </c>
      <c r="R1333">
        <v>1</v>
      </c>
      <c r="S1333">
        <v>2</v>
      </c>
      <c r="T1333">
        <v>3</v>
      </c>
    </row>
    <row r="1334" spans="1:25" hidden="1" x14ac:dyDescent="0.3">
      <c r="A1334" s="1" t="s">
        <v>678</v>
      </c>
      <c r="B1334" s="1" t="s">
        <v>684</v>
      </c>
      <c r="C1334">
        <v>10</v>
      </c>
      <c r="D1334">
        <v>2</v>
      </c>
      <c r="E1334">
        <v>1</v>
      </c>
      <c r="F1334">
        <v>3</v>
      </c>
      <c r="G1334" s="1" t="s">
        <v>468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2</v>
      </c>
      <c r="R1334">
        <v>2</v>
      </c>
      <c r="S1334">
        <v>4</v>
      </c>
      <c r="T1334">
        <v>6</v>
      </c>
      <c r="U1334">
        <v>6</v>
      </c>
      <c r="V1334">
        <v>4</v>
      </c>
      <c r="W1334">
        <v>4</v>
      </c>
      <c r="X1334">
        <v>6</v>
      </c>
      <c r="Y1334">
        <v>10</v>
      </c>
    </row>
    <row r="1335" spans="1:25" hidden="1" x14ac:dyDescent="0.3">
      <c r="A1335" s="1" t="s">
        <v>676</v>
      </c>
      <c r="B1335" s="1" t="s">
        <v>681</v>
      </c>
      <c r="C1335">
        <v>10</v>
      </c>
      <c r="D1335">
        <v>2</v>
      </c>
      <c r="E1335">
        <v>3</v>
      </c>
      <c r="F1335">
        <v>5</v>
      </c>
      <c r="G1335" s="1" t="s">
        <v>468</v>
      </c>
      <c r="H1335">
        <v>2</v>
      </c>
      <c r="I1335">
        <v>2</v>
      </c>
      <c r="J1335">
        <v>2</v>
      </c>
      <c r="K1335">
        <v>2</v>
      </c>
      <c r="L1335">
        <v>4</v>
      </c>
      <c r="M1335">
        <v>0</v>
      </c>
      <c r="N1335">
        <v>1</v>
      </c>
      <c r="O1335">
        <v>1</v>
      </c>
      <c r="P1335">
        <v>0</v>
      </c>
      <c r="Q1335">
        <v>1</v>
      </c>
      <c r="R1335">
        <v>2</v>
      </c>
      <c r="S1335">
        <v>0</v>
      </c>
      <c r="T1335">
        <v>2</v>
      </c>
      <c r="U1335">
        <v>5</v>
      </c>
      <c r="V1335">
        <v>5</v>
      </c>
      <c r="W1335">
        <v>5</v>
      </c>
      <c r="X1335">
        <v>5</v>
      </c>
      <c r="Y1335">
        <v>10</v>
      </c>
    </row>
    <row r="1336" spans="1:25" hidden="1" x14ac:dyDescent="0.3">
      <c r="A1336" s="1" t="s">
        <v>679</v>
      </c>
      <c r="B1336" s="1" t="s">
        <v>680</v>
      </c>
      <c r="C1336">
        <v>11</v>
      </c>
      <c r="D1336">
        <v>0</v>
      </c>
      <c r="E1336">
        <v>1</v>
      </c>
      <c r="F1336">
        <v>1</v>
      </c>
      <c r="G1336" s="1" t="s">
        <v>469</v>
      </c>
      <c r="H1336">
        <v>0</v>
      </c>
      <c r="I1336">
        <v>1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4</v>
      </c>
      <c r="T1336">
        <v>5</v>
      </c>
      <c r="U1336">
        <v>2</v>
      </c>
      <c r="V1336">
        <v>1</v>
      </c>
      <c r="W1336">
        <v>1</v>
      </c>
      <c r="X1336">
        <v>2</v>
      </c>
      <c r="Y1336">
        <v>3</v>
      </c>
    </row>
    <row r="1337" spans="1:25" x14ac:dyDescent="0.3">
      <c r="A1337" s="1" t="s">
        <v>683</v>
      </c>
      <c r="B1337" s="1" t="s">
        <v>682</v>
      </c>
      <c r="C1337">
        <v>11</v>
      </c>
      <c r="D1337">
        <v>0</v>
      </c>
      <c r="E1337">
        <v>1</v>
      </c>
      <c r="F1337">
        <v>1</v>
      </c>
      <c r="G1337" s="1" t="s">
        <v>469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1</v>
      </c>
      <c r="R1337">
        <v>6</v>
      </c>
      <c r="S1337">
        <v>1</v>
      </c>
      <c r="T1337">
        <v>7</v>
      </c>
    </row>
    <row r="1338" spans="1:25" hidden="1" x14ac:dyDescent="0.3">
      <c r="A1338" s="1" t="s">
        <v>673</v>
      </c>
      <c r="B1338" s="1" t="s">
        <v>677</v>
      </c>
      <c r="C1338">
        <v>11</v>
      </c>
      <c r="D1338">
        <v>0</v>
      </c>
      <c r="E1338">
        <v>1</v>
      </c>
      <c r="F1338">
        <v>1</v>
      </c>
      <c r="G1338" s="1" t="s">
        <v>469</v>
      </c>
      <c r="H1338">
        <v>0</v>
      </c>
      <c r="I1338">
        <v>1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2</v>
      </c>
      <c r="T1338">
        <v>3</v>
      </c>
      <c r="U1338">
        <v>3</v>
      </c>
      <c r="V1338">
        <v>10</v>
      </c>
      <c r="W1338">
        <v>10</v>
      </c>
      <c r="X1338">
        <v>3</v>
      </c>
      <c r="Y1338">
        <v>13</v>
      </c>
    </row>
    <row r="1339" spans="1:25" x14ac:dyDescent="0.3">
      <c r="A1339" s="1" t="s">
        <v>680</v>
      </c>
      <c r="B1339" s="1" t="s">
        <v>676</v>
      </c>
      <c r="C1339">
        <v>11</v>
      </c>
      <c r="D1339">
        <v>1</v>
      </c>
      <c r="E1339">
        <v>3</v>
      </c>
      <c r="F1339">
        <v>4</v>
      </c>
      <c r="G1339" s="1" t="s">
        <v>468</v>
      </c>
      <c r="H1339">
        <v>1</v>
      </c>
      <c r="I1339">
        <v>1</v>
      </c>
      <c r="J1339">
        <v>1</v>
      </c>
      <c r="K1339">
        <v>1</v>
      </c>
      <c r="L1339">
        <v>2</v>
      </c>
      <c r="M1339">
        <v>0</v>
      </c>
      <c r="N1339">
        <v>2</v>
      </c>
      <c r="O1339">
        <v>2</v>
      </c>
      <c r="P1339">
        <v>0</v>
      </c>
      <c r="Q1339">
        <v>2</v>
      </c>
      <c r="R1339">
        <v>2</v>
      </c>
      <c r="S1339">
        <v>2</v>
      </c>
      <c r="T1339">
        <v>4</v>
      </c>
    </row>
    <row r="1340" spans="1:25" hidden="1" x14ac:dyDescent="0.3">
      <c r="A1340" s="1" t="s">
        <v>684</v>
      </c>
      <c r="B1340" s="1" t="s">
        <v>673</v>
      </c>
      <c r="C1340">
        <v>12</v>
      </c>
      <c r="D1340">
        <v>1</v>
      </c>
      <c r="E1340">
        <v>2</v>
      </c>
      <c r="F1340">
        <v>3</v>
      </c>
      <c r="G1340" s="1" t="s">
        <v>468</v>
      </c>
      <c r="H1340">
        <v>0</v>
      </c>
      <c r="I1340">
        <v>2</v>
      </c>
      <c r="J1340">
        <v>2</v>
      </c>
      <c r="K1340">
        <v>0</v>
      </c>
      <c r="L1340">
        <v>2</v>
      </c>
      <c r="M1340">
        <v>1</v>
      </c>
      <c r="N1340">
        <v>0</v>
      </c>
      <c r="O1340">
        <v>0</v>
      </c>
      <c r="P1340">
        <v>1</v>
      </c>
      <c r="Q1340">
        <v>1</v>
      </c>
      <c r="R1340">
        <v>3</v>
      </c>
      <c r="S1340">
        <v>3</v>
      </c>
      <c r="T1340">
        <v>6</v>
      </c>
      <c r="U1340">
        <v>5</v>
      </c>
      <c r="V1340">
        <v>7</v>
      </c>
      <c r="W1340">
        <v>7</v>
      </c>
      <c r="X1340">
        <v>5</v>
      </c>
      <c r="Y1340">
        <v>12</v>
      </c>
    </row>
    <row r="1341" spans="1:25" hidden="1" x14ac:dyDescent="0.3">
      <c r="A1341" s="1" t="s">
        <v>682</v>
      </c>
      <c r="B1341" s="1" t="s">
        <v>674</v>
      </c>
      <c r="C1341">
        <v>12</v>
      </c>
      <c r="D1341">
        <v>1</v>
      </c>
      <c r="E1341">
        <v>2</v>
      </c>
      <c r="F1341">
        <v>3</v>
      </c>
      <c r="G1341" s="1" t="s">
        <v>468</v>
      </c>
      <c r="H1341">
        <v>0</v>
      </c>
      <c r="I1341">
        <v>1</v>
      </c>
      <c r="J1341">
        <v>1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2</v>
      </c>
      <c r="R1341">
        <v>2</v>
      </c>
      <c r="S1341">
        <v>3</v>
      </c>
      <c r="T1341">
        <v>5</v>
      </c>
      <c r="U1341">
        <v>3</v>
      </c>
      <c r="V1341">
        <v>2</v>
      </c>
      <c r="W1341">
        <v>2</v>
      </c>
      <c r="X1341">
        <v>3</v>
      </c>
      <c r="Y1341">
        <v>5</v>
      </c>
    </row>
    <row r="1342" spans="1:25" hidden="1" x14ac:dyDescent="0.3">
      <c r="A1342" s="1" t="s">
        <v>678</v>
      </c>
      <c r="B1342" s="1" t="s">
        <v>677</v>
      </c>
      <c r="C1342">
        <v>12</v>
      </c>
      <c r="D1342">
        <v>1</v>
      </c>
      <c r="E1342">
        <v>0</v>
      </c>
      <c r="F1342">
        <v>1</v>
      </c>
      <c r="G1342" s="1" t="s">
        <v>469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3</v>
      </c>
      <c r="T1342">
        <v>6</v>
      </c>
      <c r="U1342">
        <v>3</v>
      </c>
      <c r="V1342">
        <v>3</v>
      </c>
      <c r="W1342">
        <v>3</v>
      </c>
      <c r="X1342">
        <v>3</v>
      </c>
      <c r="Y1342">
        <v>6</v>
      </c>
    </row>
    <row r="1343" spans="1:25" hidden="1" x14ac:dyDescent="0.3">
      <c r="A1343" s="1" t="s">
        <v>675</v>
      </c>
      <c r="B1343" s="1" t="s">
        <v>679</v>
      </c>
      <c r="C1343">
        <v>12</v>
      </c>
      <c r="D1343">
        <v>0</v>
      </c>
      <c r="E1343">
        <v>1</v>
      </c>
      <c r="F1343">
        <v>1</v>
      </c>
      <c r="G1343" s="1" t="s">
        <v>469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1</v>
      </c>
      <c r="R1343">
        <v>5</v>
      </c>
      <c r="S1343">
        <v>2</v>
      </c>
      <c r="T1343">
        <v>7</v>
      </c>
      <c r="U1343">
        <v>1</v>
      </c>
      <c r="V1343">
        <v>3</v>
      </c>
      <c r="W1343">
        <v>3</v>
      </c>
      <c r="X1343">
        <v>1</v>
      </c>
      <c r="Y1343">
        <v>4</v>
      </c>
    </row>
    <row r="1344" spans="1:25" hidden="1" x14ac:dyDescent="0.3">
      <c r="A1344" s="1" t="s">
        <v>683</v>
      </c>
      <c r="B1344" s="1" t="s">
        <v>675</v>
      </c>
      <c r="C1344">
        <v>12</v>
      </c>
      <c r="D1344">
        <v>0</v>
      </c>
      <c r="E1344">
        <v>2</v>
      </c>
      <c r="F1344">
        <v>2</v>
      </c>
      <c r="G1344" s="1" t="s">
        <v>469</v>
      </c>
      <c r="H1344">
        <v>0</v>
      </c>
      <c r="I1344">
        <v>1</v>
      </c>
      <c r="J1344">
        <v>1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0</v>
      </c>
      <c r="Q1344">
        <v>1</v>
      </c>
      <c r="R1344">
        <v>3</v>
      </c>
      <c r="S1344">
        <v>2</v>
      </c>
      <c r="T1344">
        <v>5</v>
      </c>
      <c r="U1344">
        <v>6</v>
      </c>
      <c r="V1344">
        <v>7</v>
      </c>
      <c r="W1344">
        <v>7</v>
      </c>
      <c r="X1344">
        <v>6</v>
      </c>
      <c r="Y1344">
        <v>13</v>
      </c>
    </row>
    <row r="1345" spans="1:25" hidden="1" x14ac:dyDescent="0.3">
      <c r="A1345" s="1" t="s">
        <v>679</v>
      </c>
      <c r="B1345" s="1" t="s">
        <v>674</v>
      </c>
      <c r="C1345">
        <v>12</v>
      </c>
      <c r="D1345">
        <v>1</v>
      </c>
      <c r="E1345">
        <v>0</v>
      </c>
      <c r="F1345">
        <v>1</v>
      </c>
      <c r="G1345" s="1" t="s">
        <v>469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2</v>
      </c>
      <c r="T1345">
        <v>2</v>
      </c>
      <c r="U1345">
        <v>5</v>
      </c>
      <c r="V1345">
        <v>4</v>
      </c>
      <c r="W1345">
        <v>4</v>
      </c>
      <c r="X1345">
        <v>5</v>
      </c>
      <c r="Y1345">
        <v>9</v>
      </c>
    </row>
    <row r="1346" spans="1:25" hidden="1" x14ac:dyDescent="0.3">
      <c r="A1346" s="1" t="s">
        <v>676</v>
      </c>
      <c r="B1346" s="1" t="s">
        <v>684</v>
      </c>
      <c r="C1346">
        <v>13</v>
      </c>
      <c r="D1346">
        <v>1</v>
      </c>
      <c r="E1346">
        <v>1</v>
      </c>
      <c r="F1346">
        <v>2</v>
      </c>
      <c r="G1346" s="1" t="s">
        <v>468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1</v>
      </c>
      <c r="R1346">
        <v>2</v>
      </c>
      <c r="S1346">
        <v>5</v>
      </c>
      <c r="T1346">
        <v>7</v>
      </c>
      <c r="U1346">
        <v>6</v>
      </c>
      <c r="V1346">
        <v>8</v>
      </c>
      <c r="W1346">
        <v>8</v>
      </c>
      <c r="X1346">
        <v>6</v>
      </c>
      <c r="Y1346">
        <v>14</v>
      </c>
    </row>
    <row r="1347" spans="1:25" hidden="1" x14ac:dyDescent="0.3">
      <c r="A1347" s="1" t="s">
        <v>673</v>
      </c>
      <c r="B1347" s="1" t="s">
        <v>682</v>
      </c>
      <c r="C1347">
        <v>13</v>
      </c>
      <c r="D1347">
        <v>5</v>
      </c>
      <c r="E1347">
        <v>1</v>
      </c>
      <c r="F1347">
        <v>6</v>
      </c>
      <c r="G1347" s="1" t="s">
        <v>468</v>
      </c>
      <c r="H1347">
        <v>1</v>
      </c>
      <c r="I1347">
        <v>0</v>
      </c>
      <c r="J1347">
        <v>0</v>
      </c>
      <c r="K1347">
        <v>1</v>
      </c>
      <c r="L1347">
        <v>1</v>
      </c>
      <c r="M1347">
        <v>4</v>
      </c>
      <c r="N1347">
        <v>1</v>
      </c>
      <c r="O1347">
        <v>1</v>
      </c>
      <c r="P1347">
        <v>4</v>
      </c>
      <c r="Q1347">
        <v>5</v>
      </c>
      <c r="R1347">
        <v>0</v>
      </c>
      <c r="S1347">
        <v>0</v>
      </c>
      <c r="T1347">
        <v>0</v>
      </c>
      <c r="U1347">
        <v>10</v>
      </c>
      <c r="V1347">
        <v>5</v>
      </c>
      <c r="W1347">
        <v>5</v>
      </c>
      <c r="X1347">
        <v>10</v>
      </c>
      <c r="Y1347">
        <v>15</v>
      </c>
    </row>
    <row r="1348" spans="1:25" hidden="1" x14ac:dyDescent="0.3">
      <c r="A1348" s="1" t="s">
        <v>681</v>
      </c>
      <c r="B1348" s="1" t="s">
        <v>680</v>
      </c>
      <c r="C1348">
        <v>13</v>
      </c>
      <c r="D1348">
        <v>4</v>
      </c>
      <c r="E1348">
        <v>2</v>
      </c>
      <c r="F1348">
        <v>6</v>
      </c>
      <c r="G1348" s="1" t="s">
        <v>468</v>
      </c>
      <c r="H1348">
        <v>1</v>
      </c>
      <c r="I1348">
        <v>1</v>
      </c>
      <c r="J1348">
        <v>1</v>
      </c>
      <c r="K1348">
        <v>1</v>
      </c>
      <c r="L1348">
        <v>2</v>
      </c>
      <c r="M1348">
        <v>3</v>
      </c>
      <c r="N1348">
        <v>1</v>
      </c>
      <c r="O1348">
        <v>1</v>
      </c>
      <c r="P1348">
        <v>3</v>
      </c>
      <c r="Q1348">
        <v>4</v>
      </c>
      <c r="R1348">
        <v>2</v>
      </c>
      <c r="S1348">
        <v>2</v>
      </c>
      <c r="T1348">
        <v>4</v>
      </c>
      <c r="U1348">
        <v>2</v>
      </c>
      <c r="V1348">
        <v>3</v>
      </c>
      <c r="W1348">
        <v>3</v>
      </c>
      <c r="X1348">
        <v>2</v>
      </c>
      <c r="Y1348">
        <v>5</v>
      </c>
    </row>
    <row r="1349" spans="1:25" hidden="1" x14ac:dyDescent="0.3">
      <c r="A1349" s="1" t="s">
        <v>684</v>
      </c>
      <c r="B1349" s="1" t="s">
        <v>681</v>
      </c>
      <c r="C1349">
        <v>13</v>
      </c>
      <c r="D1349">
        <v>1</v>
      </c>
      <c r="E1349">
        <v>2</v>
      </c>
      <c r="F1349">
        <v>3</v>
      </c>
      <c r="G1349" s="1" t="s">
        <v>468</v>
      </c>
      <c r="H1349">
        <v>1</v>
      </c>
      <c r="I1349">
        <v>2</v>
      </c>
      <c r="J1349">
        <v>2</v>
      </c>
      <c r="K1349">
        <v>1</v>
      </c>
      <c r="L1349">
        <v>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2</v>
      </c>
      <c r="T1349">
        <v>5</v>
      </c>
      <c r="U1349">
        <v>3</v>
      </c>
      <c r="V1349">
        <v>8</v>
      </c>
      <c r="W1349">
        <v>8</v>
      </c>
      <c r="X1349">
        <v>3</v>
      </c>
      <c r="Y1349">
        <v>11</v>
      </c>
    </row>
    <row r="1350" spans="1:25" hidden="1" x14ac:dyDescent="0.3">
      <c r="A1350" s="1" t="s">
        <v>675</v>
      </c>
      <c r="B1350" s="1" t="s">
        <v>673</v>
      </c>
      <c r="C1350">
        <v>13</v>
      </c>
      <c r="D1350">
        <v>1</v>
      </c>
      <c r="E1350">
        <v>1</v>
      </c>
      <c r="F1350">
        <v>2</v>
      </c>
      <c r="G1350" s="1" t="s">
        <v>468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1</v>
      </c>
      <c r="Q1350">
        <v>2</v>
      </c>
      <c r="R1350">
        <v>1</v>
      </c>
      <c r="S1350">
        <v>1</v>
      </c>
      <c r="T1350">
        <v>2</v>
      </c>
      <c r="U1350">
        <v>6</v>
      </c>
      <c r="V1350">
        <v>0</v>
      </c>
      <c r="W1350">
        <v>0</v>
      </c>
      <c r="X1350">
        <v>6</v>
      </c>
      <c r="Y1350">
        <v>6</v>
      </c>
    </row>
    <row r="1351" spans="1:25" x14ac:dyDescent="0.3">
      <c r="A1351" s="1" t="s">
        <v>674</v>
      </c>
      <c r="B1351" s="1" t="s">
        <v>680</v>
      </c>
      <c r="C1351">
        <v>13</v>
      </c>
      <c r="D1351">
        <v>0</v>
      </c>
      <c r="E1351">
        <v>0</v>
      </c>
      <c r="F1351">
        <v>0</v>
      </c>
      <c r="G1351" s="1" t="s">
        <v>469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2</v>
      </c>
      <c r="T1351">
        <v>3</v>
      </c>
    </row>
    <row r="1352" spans="1:25" hidden="1" x14ac:dyDescent="0.3">
      <c r="A1352" s="1" t="s">
        <v>682</v>
      </c>
      <c r="B1352" s="1" t="s">
        <v>678</v>
      </c>
      <c r="C1352">
        <v>14</v>
      </c>
      <c r="D1352">
        <v>0</v>
      </c>
      <c r="E1352">
        <v>0</v>
      </c>
      <c r="F1352">
        <v>0</v>
      </c>
      <c r="G1352" s="1" t="s">
        <v>469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2</v>
      </c>
      <c r="T1352">
        <v>2</v>
      </c>
      <c r="U1352">
        <v>11</v>
      </c>
      <c r="V1352">
        <v>4</v>
      </c>
      <c r="W1352">
        <v>4</v>
      </c>
      <c r="X1352">
        <v>11</v>
      </c>
      <c r="Y1352">
        <v>15</v>
      </c>
    </row>
    <row r="1353" spans="1:25" x14ac:dyDescent="0.3">
      <c r="A1353" s="1" t="s">
        <v>683</v>
      </c>
      <c r="B1353" s="1" t="s">
        <v>679</v>
      </c>
      <c r="C1353">
        <v>14</v>
      </c>
      <c r="D1353">
        <v>2</v>
      </c>
      <c r="E1353">
        <v>2</v>
      </c>
      <c r="F1353">
        <v>4</v>
      </c>
      <c r="G1353" s="1" t="s">
        <v>468</v>
      </c>
      <c r="H1353">
        <v>0</v>
      </c>
      <c r="I1353">
        <v>2</v>
      </c>
      <c r="J1353">
        <v>2</v>
      </c>
      <c r="K1353">
        <v>0</v>
      </c>
      <c r="L1353">
        <v>2</v>
      </c>
      <c r="M1353">
        <v>2</v>
      </c>
      <c r="N1353">
        <v>0</v>
      </c>
      <c r="O1353">
        <v>0</v>
      </c>
      <c r="P1353">
        <v>2</v>
      </c>
      <c r="Q1353">
        <v>2</v>
      </c>
      <c r="R1353">
        <v>1</v>
      </c>
      <c r="S1353">
        <v>1</v>
      </c>
      <c r="T1353">
        <v>2</v>
      </c>
    </row>
    <row r="1354" spans="1:25" x14ac:dyDescent="0.3">
      <c r="A1354" s="1" t="s">
        <v>677</v>
      </c>
      <c r="B1354" s="1" t="s">
        <v>676</v>
      </c>
      <c r="C1354">
        <v>14</v>
      </c>
      <c r="D1354">
        <v>2</v>
      </c>
      <c r="E1354">
        <v>1</v>
      </c>
      <c r="F1354">
        <v>3</v>
      </c>
      <c r="G1354" s="1" t="s">
        <v>468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</v>
      </c>
      <c r="N1354">
        <v>1</v>
      </c>
      <c r="O1354">
        <v>1</v>
      </c>
      <c r="P1354">
        <v>2</v>
      </c>
      <c r="Q1354">
        <v>3</v>
      </c>
      <c r="R1354">
        <v>2</v>
      </c>
      <c r="S1354">
        <v>1</v>
      </c>
      <c r="T1354">
        <v>3</v>
      </c>
    </row>
    <row r="1355" spans="1:25" hidden="1" x14ac:dyDescent="0.3">
      <c r="A1355" s="1" t="s">
        <v>678</v>
      </c>
      <c r="B1355" s="1" t="s">
        <v>675</v>
      </c>
      <c r="C1355">
        <v>14</v>
      </c>
      <c r="D1355">
        <v>0</v>
      </c>
      <c r="E1355">
        <v>2</v>
      </c>
      <c r="F1355">
        <v>2</v>
      </c>
      <c r="G1355" s="1" t="s">
        <v>469</v>
      </c>
      <c r="H1355">
        <v>0</v>
      </c>
      <c r="I1355">
        <v>2</v>
      </c>
      <c r="J1355">
        <v>2</v>
      </c>
      <c r="K1355">
        <v>0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3</v>
      </c>
      <c r="T1355">
        <v>6</v>
      </c>
      <c r="U1355">
        <v>4</v>
      </c>
      <c r="V1355">
        <v>7</v>
      </c>
      <c r="W1355">
        <v>7</v>
      </c>
      <c r="X1355">
        <v>4</v>
      </c>
      <c r="Y1355">
        <v>11</v>
      </c>
    </row>
    <row r="1356" spans="1:25" hidden="1" x14ac:dyDescent="0.3">
      <c r="A1356" s="1" t="s">
        <v>676</v>
      </c>
      <c r="B1356" s="1" t="s">
        <v>682</v>
      </c>
      <c r="C1356">
        <v>14</v>
      </c>
      <c r="D1356">
        <v>2</v>
      </c>
      <c r="E1356">
        <v>0</v>
      </c>
      <c r="F1356">
        <v>2</v>
      </c>
      <c r="G1356" s="1" t="s">
        <v>469</v>
      </c>
      <c r="H1356">
        <v>2</v>
      </c>
      <c r="I1356">
        <v>0</v>
      </c>
      <c r="J1356">
        <v>0</v>
      </c>
      <c r="K1356">
        <v>2</v>
      </c>
      <c r="L1356">
        <v>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2</v>
      </c>
      <c r="U1356">
        <v>5</v>
      </c>
      <c r="V1356">
        <v>5</v>
      </c>
      <c r="W1356">
        <v>5</v>
      </c>
      <c r="X1356">
        <v>5</v>
      </c>
      <c r="Y1356">
        <v>10</v>
      </c>
    </row>
    <row r="1357" spans="1:25" x14ac:dyDescent="0.3">
      <c r="A1357" s="1" t="s">
        <v>680</v>
      </c>
      <c r="B1357" s="1" t="s">
        <v>684</v>
      </c>
      <c r="C1357">
        <v>14</v>
      </c>
      <c r="D1357">
        <v>2</v>
      </c>
      <c r="E1357">
        <v>1</v>
      </c>
      <c r="F1357">
        <v>3</v>
      </c>
      <c r="G1357" s="1" t="s">
        <v>468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2</v>
      </c>
      <c r="R1357">
        <v>2</v>
      </c>
      <c r="S1357">
        <v>5</v>
      </c>
      <c r="T1357">
        <v>7</v>
      </c>
    </row>
    <row r="1358" spans="1:25" x14ac:dyDescent="0.3">
      <c r="A1358" s="1" t="s">
        <v>674</v>
      </c>
      <c r="B1358" s="1" t="s">
        <v>683</v>
      </c>
      <c r="C1358">
        <v>15</v>
      </c>
      <c r="D1358">
        <v>1</v>
      </c>
      <c r="E1358">
        <v>2</v>
      </c>
      <c r="F1358">
        <v>3</v>
      </c>
      <c r="G1358" s="1" t="s">
        <v>468</v>
      </c>
      <c r="H1358">
        <v>0</v>
      </c>
      <c r="I1358">
        <v>2</v>
      </c>
      <c r="J1358">
        <v>2</v>
      </c>
      <c r="K1358">
        <v>0</v>
      </c>
      <c r="L1358">
        <v>2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3</v>
      </c>
      <c r="S1358">
        <v>1</v>
      </c>
      <c r="T1358">
        <v>4</v>
      </c>
    </row>
    <row r="1359" spans="1:25" hidden="1" x14ac:dyDescent="0.3">
      <c r="A1359" s="1" t="s">
        <v>679</v>
      </c>
      <c r="B1359" s="1" t="s">
        <v>673</v>
      </c>
      <c r="C1359">
        <v>15</v>
      </c>
      <c r="D1359">
        <v>1</v>
      </c>
      <c r="E1359">
        <v>2</v>
      </c>
      <c r="F1359">
        <v>3</v>
      </c>
      <c r="G1359" s="1" t="s">
        <v>468</v>
      </c>
      <c r="H1359">
        <v>0</v>
      </c>
      <c r="I1359">
        <v>1</v>
      </c>
      <c r="J1359">
        <v>1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2</v>
      </c>
      <c r="R1359">
        <v>1</v>
      </c>
      <c r="S1359">
        <v>1</v>
      </c>
      <c r="T1359">
        <v>2</v>
      </c>
      <c r="U1359">
        <v>12</v>
      </c>
      <c r="V1359">
        <v>4</v>
      </c>
      <c r="W1359">
        <v>4</v>
      </c>
      <c r="X1359">
        <v>12</v>
      </c>
      <c r="Y1359">
        <v>16</v>
      </c>
    </row>
    <row r="1360" spans="1:25" hidden="1" x14ac:dyDescent="0.3">
      <c r="A1360" s="1" t="s">
        <v>681</v>
      </c>
      <c r="B1360" s="1" t="s">
        <v>677</v>
      </c>
      <c r="C1360">
        <v>15</v>
      </c>
      <c r="D1360">
        <v>3</v>
      </c>
      <c r="E1360">
        <v>0</v>
      </c>
      <c r="F1360">
        <v>3</v>
      </c>
      <c r="G1360" s="1" t="s">
        <v>469</v>
      </c>
      <c r="H1360">
        <v>2</v>
      </c>
      <c r="I1360">
        <v>0</v>
      </c>
      <c r="J1360">
        <v>0</v>
      </c>
      <c r="K1360">
        <v>2</v>
      </c>
      <c r="L1360">
        <v>2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3</v>
      </c>
      <c r="T1360">
        <v>4</v>
      </c>
      <c r="U1360">
        <v>2</v>
      </c>
      <c r="V1360">
        <v>3</v>
      </c>
      <c r="W1360">
        <v>3</v>
      </c>
      <c r="X1360">
        <v>2</v>
      </c>
      <c r="Y1360">
        <v>5</v>
      </c>
    </row>
    <row r="1361" spans="1:25" hidden="1" x14ac:dyDescent="0.3">
      <c r="A1361" s="1" t="s">
        <v>677</v>
      </c>
      <c r="B1361" s="1" t="s">
        <v>684</v>
      </c>
      <c r="C1361">
        <v>15</v>
      </c>
      <c r="D1361">
        <v>1</v>
      </c>
      <c r="E1361">
        <v>0</v>
      </c>
      <c r="F1361">
        <v>1</v>
      </c>
      <c r="G1361" s="1" t="s">
        <v>469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3</v>
      </c>
      <c r="S1361">
        <v>0</v>
      </c>
      <c r="T1361">
        <v>3</v>
      </c>
      <c r="U1361">
        <v>6</v>
      </c>
      <c r="V1361">
        <v>3</v>
      </c>
      <c r="W1361">
        <v>3</v>
      </c>
      <c r="X1361">
        <v>6</v>
      </c>
      <c r="Y1361">
        <v>9</v>
      </c>
    </row>
    <row r="1362" spans="1:25" hidden="1" x14ac:dyDescent="0.3">
      <c r="A1362" s="1" t="s">
        <v>679</v>
      </c>
      <c r="B1362" s="1" t="s">
        <v>678</v>
      </c>
      <c r="C1362">
        <v>15</v>
      </c>
      <c r="D1362">
        <v>3</v>
      </c>
      <c r="E1362">
        <v>0</v>
      </c>
      <c r="F1362">
        <v>3</v>
      </c>
      <c r="G1362" s="1" t="s">
        <v>469</v>
      </c>
      <c r="H1362">
        <v>1</v>
      </c>
      <c r="I1362">
        <v>0</v>
      </c>
      <c r="J1362">
        <v>0</v>
      </c>
      <c r="K1362">
        <v>1</v>
      </c>
      <c r="L1362">
        <v>1</v>
      </c>
      <c r="M1362">
        <v>2</v>
      </c>
      <c r="N1362">
        <v>0</v>
      </c>
      <c r="O1362">
        <v>0</v>
      </c>
      <c r="P1362">
        <v>2</v>
      </c>
      <c r="Q1362">
        <v>2</v>
      </c>
      <c r="R1362">
        <v>0</v>
      </c>
      <c r="S1362">
        <v>3</v>
      </c>
      <c r="T1362">
        <v>3</v>
      </c>
      <c r="U1362">
        <v>5</v>
      </c>
      <c r="V1362">
        <v>3</v>
      </c>
      <c r="W1362">
        <v>3</v>
      </c>
      <c r="X1362">
        <v>5</v>
      </c>
      <c r="Y1362">
        <v>8</v>
      </c>
    </row>
    <row r="1363" spans="1:25" hidden="1" x14ac:dyDescent="0.3">
      <c r="A1363" s="1" t="s">
        <v>683</v>
      </c>
      <c r="B1363" s="1" t="s">
        <v>680</v>
      </c>
      <c r="C1363">
        <v>15</v>
      </c>
      <c r="D1363">
        <v>3</v>
      </c>
      <c r="E1363">
        <v>0</v>
      </c>
      <c r="F1363">
        <v>3</v>
      </c>
      <c r="G1363" s="1" t="s">
        <v>469</v>
      </c>
      <c r="H1363">
        <v>1</v>
      </c>
      <c r="I1363">
        <v>0</v>
      </c>
      <c r="J1363">
        <v>0</v>
      </c>
      <c r="K1363">
        <v>1</v>
      </c>
      <c r="L1363">
        <v>1</v>
      </c>
      <c r="M1363">
        <v>2</v>
      </c>
      <c r="N1363">
        <v>0</v>
      </c>
      <c r="O1363">
        <v>0</v>
      </c>
      <c r="P1363">
        <v>2</v>
      </c>
      <c r="Q1363">
        <v>2</v>
      </c>
      <c r="R1363">
        <v>1</v>
      </c>
      <c r="S1363">
        <v>2</v>
      </c>
      <c r="T1363">
        <v>3</v>
      </c>
      <c r="U1363">
        <v>6</v>
      </c>
      <c r="V1363">
        <v>2</v>
      </c>
      <c r="W1363">
        <v>2</v>
      </c>
      <c r="X1363">
        <v>6</v>
      </c>
      <c r="Y1363">
        <v>8</v>
      </c>
    </row>
    <row r="1364" spans="1:25" hidden="1" x14ac:dyDescent="0.3">
      <c r="A1364" s="1" t="s">
        <v>682</v>
      </c>
      <c r="B1364" s="1" t="s">
        <v>681</v>
      </c>
      <c r="C1364">
        <v>16</v>
      </c>
      <c r="D1364">
        <v>1</v>
      </c>
      <c r="E1364">
        <v>0</v>
      </c>
      <c r="F1364">
        <v>1</v>
      </c>
      <c r="G1364" s="1" t="s">
        <v>469</v>
      </c>
      <c r="H1364">
        <v>1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5</v>
      </c>
      <c r="S1364">
        <v>0</v>
      </c>
      <c r="T1364">
        <v>5</v>
      </c>
      <c r="U1364">
        <v>0</v>
      </c>
      <c r="V1364">
        <v>13</v>
      </c>
      <c r="W1364">
        <v>13</v>
      </c>
      <c r="X1364">
        <v>0</v>
      </c>
      <c r="Y1364">
        <v>13</v>
      </c>
    </row>
    <row r="1365" spans="1:25" x14ac:dyDescent="0.3">
      <c r="A1365" s="1" t="s">
        <v>680</v>
      </c>
      <c r="B1365" s="1" t="s">
        <v>677</v>
      </c>
      <c r="C1365">
        <v>16</v>
      </c>
      <c r="D1365">
        <v>1</v>
      </c>
      <c r="E1365">
        <v>2</v>
      </c>
      <c r="F1365">
        <v>3</v>
      </c>
      <c r="G1365" s="1" t="s">
        <v>468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2</v>
      </c>
      <c r="R1365">
        <v>1</v>
      </c>
      <c r="S1365">
        <v>2</v>
      </c>
      <c r="T1365">
        <v>3</v>
      </c>
    </row>
    <row r="1366" spans="1:25" x14ac:dyDescent="0.3">
      <c r="A1366" s="1" t="s">
        <v>684</v>
      </c>
      <c r="B1366" s="1" t="s">
        <v>682</v>
      </c>
      <c r="C1366">
        <v>16</v>
      </c>
      <c r="D1366">
        <v>1</v>
      </c>
      <c r="E1366">
        <v>1</v>
      </c>
      <c r="F1366">
        <v>2</v>
      </c>
      <c r="G1366" s="1" t="s">
        <v>468</v>
      </c>
      <c r="H1366">
        <v>1</v>
      </c>
      <c r="I1366">
        <v>1</v>
      </c>
      <c r="J1366">
        <v>1</v>
      </c>
      <c r="K1366">
        <v>1</v>
      </c>
      <c r="L1366">
        <v>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2</v>
      </c>
      <c r="T1366">
        <v>4</v>
      </c>
    </row>
    <row r="1367" spans="1:25" hidden="1" x14ac:dyDescent="0.3">
      <c r="A1367" s="1" t="s">
        <v>681</v>
      </c>
      <c r="B1367" s="1" t="s">
        <v>675</v>
      </c>
      <c r="C1367">
        <v>16</v>
      </c>
      <c r="D1367">
        <v>1</v>
      </c>
      <c r="E1367">
        <v>1</v>
      </c>
      <c r="F1367">
        <v>2</v>
      </c>
      <c r="G1367" s="1" t="s">
        <v>468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1</v>
      </c>
      <c r="P1367">
        <v>1</v>
      </c>
      <c r="Q1367">
        <v>2</v>
      </c>
      <c r="R1367">
        <v>1</v>
      </c>
      <c r="S1367">
        <v>5</v>
      </c>
      <c r="T1367">
        <v>6</v>
      </c>
      <c r="U1367">
        <v>9</v>
      </c>
      <c r="V1367">
        <v>2</v>
      </c>
      <c r="W1367">
        <v>2</v>
      </c>
      <c r="X1367">
        <v>9</v>
      </c>
      <c r="Y1367">
        <v>11</v>
      </c>
    </row>
    <row r="1368" spans="1:25" hidden="1" x14ac:dyDescent="0.3">
      <c r="A1368" s="1" t="s">
        <v>676</v>
      </c>
      <c r="B1368" s="1" t="s">
        <v>679</v>
      </c>
      <c r="C1368">
        <v>16</v>
      </c>
      <c r="D1368">
        <v>3</v>
      </c>
      <c r="E1368">
        <v>1</v>
      </c>
      <c r="F1368">
        <v>4</v>
      </c>
      <c r="G1368" s="1" t="s">
        <v>468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2</v>
      </c>
      <c r="N1368">
        <v>1</v>
      </c>
      <c r="O1368">
        <v>1</v>
      </c>
      <c r="P1368">
        <v>2</v>
      </c>
      <c r="Q1368">
        <v>3</v>
      </c>
      <c r="R1368">
        <v>3</v>
      </c>
      <c r="S1368">
        <v>2</v>
      </c>
      <c r="T1368">
        <v>5</v>
      </c>
      <c r="U1368">
        <v>2</v>
      </c>
      <c r="V1368">
        <v>7</v>
      </c>
      <c r="W1368">
        <v>7</v>
      </c>
      <c r="X1368">
        <v>2</v>
      </c>
      <c r="Y1368">
        <v>9</v>
      </c>
    </row>
    <row r="1369" spans="1:25" hidden="1" x14ac:dyDescent="0.3">
      <c r="A1369" s="1" t="s">
        <v>678</v>
      </c>
      <c r="B1369" s="1" t="s">
        <v>674</v>
      </c>
      <c r="C1369">
        <v>16</v>
      </c>
      <c r="D1369">
        <v>1</v>
      </c>
      <c r="E1369">
        <v>0</v>
      </c>
      <c r="F1369">
        <v>1</v>
      </c>
      <c r="G1369" s="1" t="s">
        <v>469</v>
      </c>
      <c r="H1369">
        <v>1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2</v>
      </c>
      <c r="T1369">
        <v>5</v>
      </c>
      <c r="U1369">
        <v>5</v>
      </c>
      <c r="V1369">
        <v>6</v>
      </c>
      <c r="W1369">
        <v>6</v>
      </c>
      <c r="X1369">
        <v>5</v>
      </c>
      <c r="Y1369">
        <v>11</v>
      </c>
    </row>
    <row r="1370" spans="1:25" hidden="1" x14ac:dyDescent="0.3">
      <c r="A1370" s="1" t="s">
        <v>673</v>
      </c>
      <c r="B1370" s="1" t="s">
        <v>683</v>
      </c>
      <c r="C1370">
        <v>17</v>
      </c>
      <c r="D1370">
        <v>0</v>
      </c>
      <c r="E1370">
        <v>0</v>
      </c>
      <c r="F1370">
        <v>0</v>
      </c>
      <c r="G1370" s="1" t="s">
        <v>469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1</v>
      </c>
      <c r="T1370">
        <v>3</v>
      </c>
      <c r="U1370">
        <v>9</v>
      </c>
      <c r="V1370">
        <v>5</v>
      </c>
      <c r="W1370">
        <v>5</v>
      </c>
      <c r="X1370">
        <v>9</v>
      </c>
      <c r="Y1370">
        <v>14</v>
      </c>
    </row>
    <row r="1371" spans="1:25" x14ac:dyDescent="0.3">
      <c r="A1371" s="1" t="s">
        <v>677</v>
      </c>
      <c r="B1371" s="1" t="s">
        <v>682</v>
      </c>
      <c r="C1371">
        <v>17</v>
      </c>
      <c r="D1371">
        <v>0</v>
      </c>
      <c r="E1371">
        <v>2</v>
      </c>
      <c r="F1371">
        <v>2</v>
      </c>
      <c r="G1371" s="1" t="s">
        <v>469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</v>
      </c>
      <c r="O1371">
        <v>2</v>
      </c>
      <c r="P1371">
        <v>0</v>
      </c>
      <c r="Q1371">
        <v>2</v>
      </c>
      <c r="R1371">
        <v>3</v>
      </c>
      <c r="S1371">
        <v>1</v>
      </c>
      <c r="T1371">
        <v>4</v>
      </c>
    </row>
    <row r="1372" spans="1:25" hidden="1" x14ac:dyDescent="0.3">
      <c r="A1372" s="1" t="s">
        <v>679</v>
      </c>
      <c r="B1372" s="1" t="s">
        <v>681</v>
      </c>
      <c r="C1372">
        <v>17</v>
      </c>
      <c r="D1372">
        <v>1</v>
      </c>
      <c r="E1372">
        <v>2</v>
      </c>
      <c r="F1372">
        <v>3</v>
      </c>
      <c r="G1372" s="1" t="s">
        <v>468</v>
      </c>
      <c r="H1372">
        <v>1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2</v>
      </c>
      <c r="O1372">
        <v>2</v>
      </c>
      <c r="P1372">
        <v>0</v>
      </c>
      <c r="Q1372">
        <v>2</v>
      </c>
      <c r="R1372">
        <v>2</v>
      </c>
      <c r="S1372">
        <v>0</v>
      </c>
      <c r="T1372">
        <v>2</v>
      </c>
      <c r="U1372">
        <v>2</v>
      </c>
      <c r="V1372">
        <v>10</v>
      </c>
      <c r="W1372">
        <v>10</v>
      </c>
      <c r="X1372">
        <v>2</v>
      </c>
      <c r="Y1372">
        <v>12</v>
      </c>
    </row>
    <row r="1373" spans="1:25" hidden="1" x14ac:dyDescent="0.3">
      <c r="A1373" s="1" t="s">
        <v>675</v>
      </c>
      <c r="B1373" s="1" t="s">
        <v>684</v>
      </c>
      <c r="C1373">
        <v>17</v>
      </c>
      <c r="D1373">
        <v>1</v>
      </c>
      <c r="E1373">
        <v>1</v>
      </c>
      <c r="F1373">
        <v>2</v>
      </c>
      <c r="G1373" s="1" t="s">
        <v>468</v>
      </c>
      <c r="H1373">
        <v>0</v>
      </c>
      <c r="I1373">
        <v>1</v>
      </c>
      <c r="J1373">
        <v>1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1</v>
      </c>
      <c r="Q1373">
        <v>1</v>
      </c>
      <c r="R1373">
        <v>2</v>
      </c>
      <c r="S1373">
        <v>4</v>
      </c>
      <c r="T1373">
        <v>6</v>
      </c>
      <c r="U1373">
        <v>12</v>
      </c>
      <c r="V1373">
        <v>2</v>
      </c>
      <c r="W1373">
        <v>2</v>
      </c>
      <c r="X1373">
        <v>12</v>
      </c>
      <c r="Y1373">
        <v>14</v>
      </c>
    </row>
    <row r="1374" spans="1:25" hidden="1" x14ac:dyDescent="0.3">
      <c r="A1374" s="1" t="s">
        <v>680</v>
      </c>
      <c r="B1374" s="1" t="s">
        <v>673</v>
      </c>
      <c r="C1374">
        <v>17</v>
      </c>
      <c r="D1374">
        <v>2</v>
      </c>
      <c r="E1374">
        <v>1</v>
      </c>
      <c r="F1374">
        <v>3</v>
      </c>
      <c r="G1374" s="1" t="s">
        <v>468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</v>
      </c>
      <c r="N1374">
        <v>1</v>
      </c>
      <c r="O1374">
        <v>1</v>
      </c>
      <c r="P1374">
        <v>2</v>
      </c>
      <c r="Q1374">
        <v>3</v>
      </c>
      <c r="R1374">
        <v>3</v>
      </c>
      <c r="S1374">
        <v>2</v>
      </c>
      <c r="T1374">
        <v>5</v>
      </c>
      <c r="U1374">
        <v>5</v>
      </c>
      <c r="V1374">
        <v>2</v>
      </c>
      <c r="W1374">
        <v>2</v>
      </c>
      <c r="X1374">
        <v>5</v>
      </c>
      <c r="Y1374">
        <v>7</v>
      </c>
    </row>
    <row r="1375" spans="1:25" x14ac:dyDescent="0.3">
      <c r="A1375" s="1" t="s">
        <v>674</v>
      </c>
      <c r="B1375" s="1" t="s">
        <v>676</v>
      </c>
      <c r="C1375">
        <v>17</v>
      </c>
      <c r="D1375">
        <v>0</v>
      </c>
      <c r="E1375">
        <v>2</v>
      </c>
      <c r="F1375">
        <v>2</v>
      </c>
      <c r="G1375" s="1" t="s">
        <v>469</v>
      </c>
      <c r="H1375">
        <v>0</v>
      </c>
      <c r="I1375">
        <v>1</v>
      </c>
      <c r="J1375">
        <v>1</v>
      </c>
      <c r="K1375">
        <v>0</v>
      </c>
      <c r="L1375">
        <v>1</v>
      </c>
      <c r="M1375">
        <v>0</v>
      </c>
      <c r="N1375">
        <v>1</v>
      </c>
      <c r="O1375">
        <v>1</v>
      </c>
      <c r="P1375">
        <v>0</v>
      </c>
      <c r="Q1375">
        <v>1</v>
      </c>
      <c r="R1375">
        <v>3</v>
      </c>
      <c r="S1375">
        <v>3</v>
      </c>
      <c r="T1375">
        <v>6</v>
      </c>
    </row>
    <row r="1376" spans="1:25" x14ac:dyDescent="0.3">
      <c r="A1376" s="1" t="s">
        <v>683</v>
      </c>
      <c r="B1376" s="1" t="s">
        <v>678</v>
      </c>
      <c r="C1376">
        <v>18</v>
      </c>
      <c r="D1376">
        <v>1</v>
      </c>
      <c r="E1376">
        <v>3</v>
      </c>
      <c r="F1376">
        <v>4</v>
      </c>
      <c r="G1376" s="1" t="s">
        <v>468</v>
      </c>
      <c r="H1376">
        <v>1</v>
      </c>
      <c r="I1376">
        <v>1</v>
      </c>
      <c r="J1376">
        <v>1</v>
      </c>
      <c r="K1376">
        <v>1</v>
      </c>
      <c r="L1376">
        <v>2</v>
      </c>
      <c r="M1376">
        <v>0</v>
      </c>
      <c r="N1376">
        <v>2</v>
      </c>
      <c r="O1376">
        <v>2</v>
      </c>
      <c r="P1376">
        <v>0</v>
      </c>
      <c r="Q1376">
        <v>2</v>
      </c>
      <c r="R1376">
        <v>2</v>
      </c>
      <c r="S1376">
        <v>2</v>
      </c>
      <c r="T1376">
        <v>4</v>
      </c>
    </row>
    <row r="1377" spans="1:25" x14ac:dyDescent="0.3">
      <c r="A1377" s="1" t="s">
        <v>684</v>
      </c>
      <c r="B1377" s="1" t="s">
        <v>679</v>
      </c>
      <c r="C1377">
        <v>18</v>
      </c>
      <c r="D1377">
        <v>2</v>
      </c>
      <c r="E1377">
        <v>3</v>
      </c>
      <c r="F1377">
        <v>5</v>
      </c>
      <c r="G1377" s="1" t="s">
        <v>468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3</v>
      </c>
      <c r="O1377">
        <v>3</v>
      </c>
      <c r="P1377">
        <v>1</v>
      </c>
      <c r="Q1377">
        <v>4</v>
      </c>
      <c r="R1377">
        <v>2</v>
      </c>
      <c r="S1377">
        <v>1</v>
      </c>
      <c r="T1377">
        <v>3</v>
      </c>
    </row>
    <row r="1378" spans="1:25" x14ac:dyDescent="0.3">
      <c r="A1378" s="1" t="s">
        <v>676</v>
      </c>
      <c r="B1378" s="1" t="s">
        <v>683</v>
      </c>
      <c r="C1378">
        <v>18</v>
      </c>
      <c r="D1378">
        <v>1</v>
      </c>
      <c r="E1378">
        <v>0</v>
      </c>
      <c r="F1378">
        <v>1</v>
      </c>
      <c r="G1378" s="1" t="s">
        <v>469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1</v>
      </c>
      <c r="R1378">
        <v>2</v>
      </c>
      <c r="S1378">
        <v>3</v>
      </c>
      <c r="T1378">
        <v>5</v>
      </c>
    </row>
    <row r="1379" spans="1:25" x14ac:dyDescent="0.3">
      <c r="A1379" s="1" t="s">
        <v>682</v>
      </c>
      <c r="B1379" s="1" t="s">
        <v>680</v>
      </c>
      <c r="C1379">
        <v>18</v>
      </c>
      <c r="D1379">
        <v>1</v>
      </c>
      <c r="E1379">
        <v>0</v>
      </c>
      <c r="F1379">
        <v>1</v>
      </c>
      <c r="G1379" s="1" t="s">
        <v>469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2</v>
      </c>
      <c r="S1379">
        <v>4</v>
      </c>
      <c r="T1379">
        <v>6</v>
      </c>
    </row>
    <row r="1380" spans="1:25" x14ac:dyDescent="0.3">
      <c r="A1380" s="1" t="s">
        <v>681</v>
      </c>
      <c r="B1380" s="1" t="s">
        <v>674</v>
      </c>
      <c r="C1380">
        <v>18</v>
      </c>
      <c r="D1380">
        <v>2</v>
      </c>
      <c r="E1380">
        <v>2</v>
      </c>
      <c r="F1380">
        <v>4</v>
      </c>
      <c r="G1380" s="1" t="s">
        <v>468</v>
      </c>
      <c r="H1380">
        <v>0</v>
      </c>
      <c r="I1380">
        <v>1</v>
      </c>
      <c r="J1380">
        <v>1</v>
      </c>
      <c r="K1380">
        <v>0</v>
      </c>
      <c r="L1380">
        <v>1</v>
      </c>
      <c r="M1380">
        <v>2</v>
      </c>
      <c r="N1380">
        <v>1</v>
      </c>
      <c r="O1380">
        <v>1</v>
      </c>
      <c r="P1380">
        <v>2</v>
      </c>
      <c r="Q1380">
        <v>3</v>
      </c>
      <c r="R1380">
        <v>1</v>
      </c>
      <c r="S1380">
        <v>2</v>
      </c>
      <c r="T1380">
        <v>3</v>
      </c>
    </row>
    <row r="1381" spans="1:25" hidden="1" x14ac:dyDescent="0.3">
      <c r="A1381" s="1" t="s">
        <v>673</v>
      </c>
      <c r="B1381" s="1" t="s">
        <v>678</v>
      </c>
      <c r="C1381">
        <v>18</v>
      </c>
      <c r="D1381">
        <v>1</v>
      </c>
      <c r="E1381">
        <v>1</v>
      </c>
      <c r="F1381">
        <v>2</v>
      </c>
      <c r="G1381" s="1" t="s">
        <v>468</v>
      </c>
      <c r="H1381">
        <v>0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0</v>
      </c>
      <c r="O1381">
        <v>0</v>
      </c>
      <c r="P1381">
        <v>1</v>
      </c>
      <c r="Q1381">
        <v>1</v>
      </c>
      <c r="R1381">
        <v>2</v>
      </c>
      <c r="S1381">
        <v>3</v>
      </c>
      <c r="T1381">
        <v>5</v>
      </c>
      <c r="U1381">
        <v>4</v>
      </c>
      <c r="V1381">
        <v>5</v>
      </c>
      <c r="W1381">
        <v>5</v>
      </c>
      <c r="X1381">
        <v>4</v>
      </c>
      <c r="Y1381">
        <v>9</v>
      </c>
    </row>
    <row r="1382" spans="1:25" hidden="1" x14ac:dyDescent="0.3">
      <c r="A1382" s="1" t="s">
        <v>678</v>
      </c>
      <c r="B1382" s="1" t="s">
        <v>680</v>
      </c>
      <c r="C1382">
        <v>19</v>
      </c>
      <c r="D1382">
        <v>3</v>
      </c>
      <c r="E1382">
        <v>2</v>
      </c>
      <c r="F1382">
        <v>5</v>
      </c>
      <c r="G1382" s="1" t="s">
        <v>468</v>
      </c>
      <c r="H1382">
        <v>0</v>
      </c>
      <c r="I1382">
        <v>2</v>
      </c>
      <c r="J1382">
        <v>2</v>
      </c>
      <c r="K1382">
        <v>0</v>
      </c>
      <c r="L1382">
        <v>2</v>
      </c>
      <c r="M1382">
        <v>3</v>
      </c>
      <c r="N1382">
        <v>0</v>
      </c>
      <c r="O1382">
        <v>0</v>
      </c>
      <c r="P1382">
        <v>3</v>
      </c>
      <c r="Q1382">
        <v>3</v>
      </c>
      <c r="R1382">
        <v>3</v>
      </c>
      <c r="S1382">
        <v>2</v>
      </c>
      <c r="T1382">
        <v>5</v>
      </c>
      <c r="U1382">
        <v>7</v>
      </c>
      <c r="V1382">
        <v>1</v>
      </c>
      <c r="W1382">
        <v>1</v>
      </c>
      <c r="X1382">
        <v>7</v>
      </c>
      <c r="Y1382">
        <v>8</v>
      </c>
    </row>
    <row r="1383" spans="1:25" hidden="1" x14ac:dyDescent="0.3">
      <c r="A1383" s="1" t="s">
        <v>679</v>
      </c>
      <c r="B1383" s="1" t="s">
        <v>677</v>
      </c>
      <c r="C1383">
        <v>19</v>
      </c>
      <c r="D1383">
        <v>0</v>
      </c>
      <c r="E1383">
        <v>0</v>
      </c>
      <c r="F1383">
        <v>0</v>
      </c>
      <c r="G1383" s="1" t="s">
        <v>469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</v>
      </c>
      <c r="S1383">
        <v>2</v>
      </c>
      <c r="T1383">
        <v>5</v>
      </c>
      <c r="U1383">
        <v>1</v>
      </c>
      <c r="V1383">
        <v>5</v>
      </c>
      <c r="W1383">
        <v>5</v>
      </c>
      <c r="X1383">
        <v>1</v>
      </c>
      <c r="Y1383">
        <v>6</v>
      </c>
    </row>
    <row r="1384" spans="1:25" hidden="1" x14ac:dyDescent="0.3">
      <c r="A1384" s="1" t="s">
        <v>675</v>
      </c>
      <c r="B1384" s="1" t="s">
        <v>682</v>
      </c>
      <c r="C1384">
        <v>19</v>
      </c>
      <c r="D1384">
        <v>4</v>
      </c>
      <c r="E1384">
        <v>0</v>
      </c>
      <c r="F1384">
        <v>4</v>
      </c>
      <c r="G1384" s="1" t="s">
        <v>469</v>
      </c>
      <c r="H1384">
        <v>3</v>
      </c>
      <c r="I1384">
        <v>0</v>
      </c>
      <c r="J1384">
        <v>0</v>
      </c>
      <c r="K1384">
        <v>3</v>
      </c>
      <c r="L1384">
        <v>3</v>
      </c>
      <c r="M1384">
        <v>1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2</v>
      </c>
      <c r="T1384">
        <v>3</v>
      </c>
      <c r="U1384">
        <v>7</v>
      </c>
      <c r="V1384">
        <v>4</v>
      </c>
      <c r="W1384">
        <v>4</v>
      </c>
      <c r="X1384">
        <v>7</v>
      </c>
      <c r="Y1384">
        <v>11</v>
      </c>
    </row>
    <row r="1385" spans="1:25" hidden="1" x14ac:dyDescent="0.3">
      <c r="A1385" s="1" t="s">
        <v>673</v>
      </c>
      <c r="B1385" s="1" t="s">
        <v>676</v>
      </c>
      <c r="C1385">
        <v>19</v>
      </c>
      <c r="D1385">
        <v>2</v>
      </c>
      <c r="E1385">
        <v>0</v>
      </c>
      <c r="F1385">
        <v>2</v>
      </c>
      <c r="G1385" s="1" t="s">
        <v>469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2</v>
      </c>
      <c r="N1385">
        <v>0</v>
      </c>
      <c r="O1385">
        <v>0</v>
      </c>
      <c r="P1385">
        <v>2</v>
      </c>
      <c r="Q1385">
        <v>2</v>
      </c>
      <c r="R1385">
        <v>0</v>
      </c>
      <c r="S1385">
        <v>1</v>
      </c>
      <c r="T1385">
        <v>1</v>
      </c>
      <c r="U1385">
        <v>2</v>
      </c>
      <c r="V1385">
        <v>5</v>
      </c>
      <c r="W1385">
        <v>5</v>
      </c>
      <c r="X1385">
        <v>2</v>
      </c>
      <c r="Y1385">
        <v>7</v>
      </c>
    </row>
    <row r="2203" spans="26:26" x14ac:dyDescent="0.3">
      <c r="Z2203" t="s">
        <v>449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79FA-1FBE-4012-AE56-1CE5780CA6D0}">
  <dimension ref="A1:D5422"/>
  <sheetViews>
    <sheetView workbookViewId="0">
      <selection activeCell="D2" sqref="D2"/>
    </sheetView>
  </sheetViews>
  <sheetFormatPr defaultRowHeight="14.4" x14ac:dyDescent="0.3"/>
  <cols>
    <col min="1" max="2" width="25.44140625" bestFit="1" customWidth="1"/>
    <col min="3" max="3" width="10.77734375" bestFit="1" customWidth="1"/>
    <col min="4" max="4" width="17.44140625" style="48" bestFit="1" customWidth="1"/>
  </cols>
  <sheetData>
    <row r="1" spans="1:4" x14ac:dyDescent="0.3">
      <c r="A1" t="s">
        <v>107</v>
      </c>
      <c r="B1" t="s">
        <v>108</v>
      </c>
      <c r="C1" t="s">
        <v>109</v>
      </c>
      <c r="D1" s="48" t="s">
        <v>110</v>
      </c>
    </row>
    <row r="2" spans="1:4" x14ac:dyDescent="0.3">
      <c r="A2" s="1" t="s">
        <v>459</v>
      </c>
      <c r="B2" s="1" t="s">
        <v>454</v>
      </c>
      <c r="C2">
        <v>22</v>
      </c>
      <c r="D2" s="48">
        <v>43687</v>
      </c>
    </row>
    <row r="3" spans="1:4" x14ac:dyDescent="0.3">
      <c r="A3" s="1" t="s">
        <v>482</v>
      </c>
      <c r="B3" s="1" t="s">
        <v>492</v>
      </c>
      <c r="C3">
        <v>14</v>
      </c>
      <c r="D3" s="48">
        <v>43687</v>
      </c>
    </row>
    <row r="4" spans="1:4" x14ac:dyDescent="0.3">
      <c r="A4" s="1" t="s">
        <v>601</v>
      </c>
      <c r="B4" s="1" t="s">
        <v>605</v>
      </c>
      <c r="C4">
        <v>5</v>
      </c>
      <c r="D4" s="48">
        <v>43687</v>
      </c>
    </row>
    <row r="5" spans="1:4" x14ac:dyDescent="0.3">
      <c r="A5" s="1" t="s">
        <v>14</v>
      </c>
      <c r="B5" s="1" t="s">
        <v>21</v>
      </c>
      <c r="C5">
        <v>1</v>
      </c>
      <c r="D5" s="48">
        <v>43688</v>
      </c>
    </row>
    <row r="6" spans="1:4" x14ac:dyDescent="0.3">
      <c r="A6" s="1" t="s">
        <v>13</v>
      </c>
      <c r="B6" s="1" t="s">
        <v>10</v>
      </c>
      <c r="C6">
        <v>1</v>
      </c>
      <c r="D6" s="48">
        <v>43688</v>
      </c>
    </row>
    <row r="7" spans="1:4" x14ac:dyDescent="0.3">
      <c r="A7" s="1" t="s">
        <v>15</v>
      </c>
      <c r="B7" s="1" t="s">
        <v>5</v>
      </c>
      <c r="C7">
        <v>1</v>
      </c>
      <c r="D7" s="48">
        <v>43688</v>
      </c>
    </row>
    <row r="8" spans="1:4" x14ac:dyDescent="0.3">
      <c r="A8" s="1" t="s">
        <v>153</v>
      </c>
      <c r="B8" s="1" t="s">
        <v>162</v>
      </c>
      <c r="C8">
        <v>2</v>
      </c>
      <c r="D8" s="48">
        <v>43688</v>
      </c>
    </row>
    <row r="9" spans="1:4" x14ac:dyDescent="0.3">
      <c r="A9" s="1" t="s">
        <v>160</v>
      </c>
      <c r="B9" s="1" t="s">
        <v>157</v>
      </c>
      <c r="C9">
        <v>2</v>
      </c>
      <c r="D9" s="48">
        <v>43688</v>
      </c>
    </row>
    <row r="10" spans="1:4" x14ac:dyDescent="0.3">
      <c r="A10" s="1" t="s">
        <v>161</v>
      </c>
      <c r="B10" s="1" t="s">
        <v>154</v>
      </c>
      <c r="C10">
        <v>2</v>
      </c>
      <c r="D10" s="48">
        <v>43688</v>
      </c>
    </row>
    <row r="11" spans="1:4" x14ac:dyDescent="0.3">
      <c r="A11" s="1" t="s">
        <v>146</v>
      </c>
      <c r="B11" s="1" t="s">
        <v>158</v>
      </c>
      <c r="C11">
        <v>2</v>
      </c>
      <c r="D11" s="48">
        <v>43688</v>
      </c>
    </row>
    <row r="12" spans="1:4" x14ac:dyDescent="0.3">
      <c r="A12" s="1" t="s">
        <v>155</v>
      </c>
      <c r="B12" s="1" t="s">
        <v>166</v>
      </c>
      <c r="C12">
        <v>2</v>
      </c>
      <c r="D12" s="48">
        <v>43688</v>
      </c>
    </row>
    <row r="13" spans="1:4" x14ac:dyDescent="0.3">
      <c r="A13" s="1" t="s">
        <v>283</v>
      </c>
      <c r="B13" s="1" t="s">
        <v>367</v>
      </c>
      <c r="C13">
        <v>1</v>
      </c>
      <c r="D13" s="48">
        <v>43688</v>
      </c>
    </row>
    <row r="14" spans="1:4" x14ac:dyDescent="0.3">
      <c r="A14" s="1" t="s">
        <v>279</v>
      </c>
      <c r="B14" s="1" t="s">
        <v>278</v>
      </c>
      <c r="C14">
        <v>1</v>
      </c>
      <c r="D14" s="48">
        <v>43688</v>
      </c>
    </row>
    <row r="15" spans="1:4" x14ac:dyDescent="0.3">
      <c r="A15" s="1" t="s">
        <v>277</v>
      </c>
      <c r="B15" s="1" t="s">
        <v>289</v>
      </c>
      <c r="C15">
        <v>1</v>
      </c>
      <c r="D15" s="48">
        <v>43688</v>
      </c>
    </row>
    <row r="16" spans="1:4" x14ac:dyDescent="0.3">
      <c r="A16" s="1" t="s">
        <v>266</v>
      </c>
      <c r="B16" s="1" t="s">
        <v>271</v>
      </c>
      <c r="C16">
        <v>1</v>
      </c>
      <c r="D16" s="48">
        <v>43688</v>
      </c>
    </row>
    <row r="17" spans="1:4" x14ac:dyDescent="0.3">
      <c r="A17" s="1" t="s">
        <v>267</v>
      </c>
      <c r="B17" s="1" t="s">
        <v>260</v>
      </c>
      <c r="C17">
        <v>1</v>
      </c>
      <c r="D17" s="48">
        <v>43688</v>
      </c>
    </row>
    <row r="18" spans="1:4" x14ac:dyDescent="0.3">
      <c r="A18" s="1" t="s">
        <v>264</v>
      </c>
      <c r="B18" s="1" t="s">
        <v>275</v>
      </c>
      <c r="C18">
        <v>1</v>
      </c>
      <c r="D18" s="48">
        <v>43688</v>
      </c>
    </row>
    <row r="19" spans="1:4" x14ac:dyDescent="0.3">
      <c r="A19" s="1" t="s">
        <v>273</v>
      </c>
      <c r="B19" s="1" t="s">
        <v>696</v>
      </c>
      <c r="C19">
        <v>1</v>
      </c>
      <c r="D19" s="48">
        <v>43688</v>
      </c>
    </row>
    <row r="20" spans="1:4" x14ac:dyDescent="0.3">
      <c r="A20" s="1" t="s">
        <v>387</v>
      </c>
      <c r="B20" s="1" t="s">
        <v>391</v>
      </c>
      <c r="C20">
        <v>1</v>
      </c>
      <c r="D20" s="48">
        <v>43688</v>
      </c>
    </row>
    <row r="21" spans="1:4" x14ac:dyDescent="0.3">
      <c r="A21" s="1" t="s">
        <v>383</v>
      </c>
      <c r="B21" s="1" t="s">
        <v>385</v>
      </c>
      <c r="C21">
        <v>1</v>
      </c>
      <c r="D21" s="48">
        <v>43688</v>
      </c>
    </row>
    <row r="22" spans="1:4" x14ac:dyDescent="0.3">
      <c r="A22" s="1" t="s">
        <v>390</v>
      </c>
      <c r="B22" s="1" t="s">
        <v>380</v>
      </c>
      <c r="C22">
        <v>1</v>
      </c>
      <c r="D22" s="48">
        <v>43688</v>
      </c>
    </row>
    <row r="23" spans="1:4" x14ac:dyDescent="0.3">
      <c r="A23" s="1" t="s">
        <v>393</v>
      </c>
      <c r="B23" s="1" t="s">
        <v>377</v>
      </c>
      <c r="C23">
        <v>1</v>
      </c>
      <c r="D23" s="48">
        <v>43688</v>
      </c>
    </row>
    <row r="24" spans="1:4" x14ac:dyDescent="0.3">
      <c r="A24" s="1" t="s">
        <v>419</v>
      </c>
      <c r="B24" s="1" t="s">
        <v>417</v>
      </c>
      <c r="C24">
        <v>2</v>
      </c>
      <c r="D24" s="48">
        <v>43688</v>
      </c>
    </row>
    <row r="25" spans="1:4" x14ac:dyDescent="0.3">
      <c r="A25" s="1" t="s">
        <v>420</v>
      </c>
      <c r="B25" s="1" t="s">
        <v>424</v>
      </c>
      <c r="C25">
        <v>2</v>
      </c>
      <c r="D25" s="48">
        <v>43688</v>
      </c>
    </row>
    <row r="26" spans="1:4" x14ac:dyDescent="0.3">
      <c r="A26" s="1" t="s">
        <v>450</v>
      </c>
      <c r="B26" s="1" t="s">
        <v>458</v>
      </c>
      <c r="C26">
        <v>22</v>
      </c>
      <c r="D26" s="48">
        <v>43688</v>
      </c>
    </row>
    <row r="27" spans="1:4" x14ac:dyDescent="0.3">
      <c r="A27" s="1" t="s">
        <v>462</v>
      </c>
      <c r="B27" s="1" t="s">
        <v>466</v>
      </c>
      <c r="C27">
        <v>22</v>
      </c>
      <c r="D27" s="48">
        <v>43688</v>
      </c>
    </row>
    <row r="28" spans="1:4" x14ac:dyDescent="0.3">
      <c r="A28" s="1" t="s">
        <v>493</v>
      </c>
      <c r="B28" s="1" t="s">
        <v>495</v>
      </c>
      <c r="C28">
        <v>14</v>
      </c>
      <c r="D28" s="48">
        <v>43688</v>
      </c>
    </row>
    <row r="29" spans="1:4" x14ac:dyDescent="0.3">
      <c r="A29" s="1" t="s">
        <v>480</v>
      </c>
      <c r="B29" s="1" t="s">
        <v>490</v>
      </c>
      <c r="C29">
        <v>14</v>
      </c>
      <c r="D29" s="48">
        <v>43688</v>
      </c>
    </row>
    <row r="30" spans="1:4" x14ac:dyDescent="0.3">
      <c r="A30" s="1" t="s">
        <v>484</v>
      </c>
      <c r="B30" s="1" t="s">
        <v>494</v>
      </c>
      <c r="C30">
        <v>14</v>
      </c>
      <c r="D30" s="48">
        <v>43688</v>
      </c>
    </row>
    <row r="31" spans="1:4" x14ac:dyDescent="0.3">
      <c r="A31" s="1" t="s">
        <v>488</v>
      </c>
      <c r="B31" s="1" t="s">
        <v>478</v>
      </c>
      <c r="C31">
        <v>14</v>
      </c>
      <c r="D31" s="48">
        <v>43688</v>
      </c>
    </row>
    <row r="32" spans="1:4" x14ac:dyDescent="0.3">
      <c r="A32" s="1" t="s">
        <v>487</v>
      </c>
      <c r="B32" s="1" t="s">
        <v>496</v>
      </c>
      <c r="C32">
        <v>14</v>
      </c>
      <c r="D32" s="48">
        <v>43688</v>
      </c>
    </row>
    <row r="33" spans="1:4" x14ac:dyDescent="0.3">
      <c r="A33" s="1" t="s">
        <v>481</v>
      </c>
      <c r="B33" s="1" t="s">
        <v>489</v>
      </c>
      <c r="C33">
        <v>14</v>
      </c>
      <c r="D33" s="48">
        <v>43688</v>
      </c>
    </row>
    <row r="34" spans="1:4" x14ac:dyDescent="0.3">
      <c r="A34" s="1" t="s">
        <v>506</v>
      </c>
      <c r="B34" s="1" t="s">
        <v>501</v>
      </c>
      <c r="C34">
        <v>23</v>
      </c>
      <c r="D34" s="48">
        <v>43688</v>
      </c>
    </row>
    <row r="35" spans="1:4" x14ac:dyDescent="0.3">
      <c r="A35" s="1" t="s">
        <v>505</v>
      </c>
      <c r="B35" s="1" t="s">
        <v>500</v>
      </c>
      <c r="C35">
        <v>23</v>
      </c>
      <c r="D35" s="48">
        <v>43688</v>
      </c>
    </row>
    <row r="36" spans="1:4" x14ac:dyDescent="0.3">
      <c r="A36" s="1" t="s">
        <v>527</v>
      </c>
      <c r="B36" s="1" t="s">
        <v>517</v>
      </c>
      <c r="C36">
        <v>5</v>
      </c>
      <c r="D36" s="48">
        <v>43688</v>
      </c>
    </row>
    <row r="37" spans="1:4" x14ac:dyDescent="0.3">
      <c r="A37" s="1" t="s">
        <v>522</v>
      </c>
      <c r="B37" s="1" t="s">
        <v>516</v>
      </c>
      <c r="C37">
        <v>5</v>
      </c>
      <c r="D37" s="48">
        <v>43688</v>
      </c>
    </row>
    <row r="38" spans="1:4" x14ac:dyDescent="0.3">
      <c r="A38" s="1" t="s">
        <v>523</v>
      </c>
      <c r="B38" s="1" t="s">
        <v>519</v>
      </c>
      <c r="C38">
        <v>5</v>
      </c>
      <c r="D38" s="48">
        <v>43688</v>
      </c>
    </row>
    <row r="39" spans="1:4" x14ac:dyDescent="0.3">
      <c r="A39" s="1" t="s">
        <v>524</v>
      </c>
      <c r="B39" s="1" t="s">
        <v>518</v>
      </c>
      <c r="C39">
        <v>5</v>
      </c>
      <c r="D39" s="48">
        <v>43688</v>
      </c>
    </row>
    <row r="40" spans="1:4" x14ac:dyDescent="0.3">
      <c r="A40" s="1" t="s">
        <v>537</v>
      </c>
      <c r="B40" s="1" t="s">
        <v>532</v>
      </c>
      <c r="C40">
        <v>17</v>
      </c>
      <c r="D40" s="48">
        <v>43688</v>
      </c>
    </row>
    <row r="41" spans="1:4" x14ac:dyDescent="0.3">
      <c r="A41" s="1" t="s">
        <v>539</v>
      </c>
      <c r="B41" s="1" t="s">
        <v>528</v>
      </c>
      <c r="C41">
        <v>17</v>
      </c>
      <c r="D41" s="48">
        <v>43688</v>
      </c>
    </row>
    <row r="42" spans="1:4" x14ac:dyDescent="0.3">
      <c r="A42" s="1" t="s">
        <v>540</v>
      </c>
      <c r="B42" s="1" t="s">
        <v>538</v>
      </c>
      <c r="C42">
        <v>17</v>
      </c>
      <c r="D42" s="48">
        <v>43688</v>
      </c>
    </row>
    <row r="43" spans="1:4" x14ac:dyDescent="0.3">
      <c r="A43" s="1" t="s">
        <v>536</v>
      </c>
      <c r="B43" s="1" t="s">
        <v>530</v>
      </c>
      <c r="C43">
        <v>17</v>
      </c>
      <c r="D43" s="48">
        <v>43688</v>
      </c>
    </row>
    <row r="44" spans="1:4" x14ac:dyDescent="0.3">
      <c r="A44" s="1" t="s">
        <v>557</v>
      </c>
      <c r="B44" s="1" t="s">
        <v>547</v>
      </c>
      <c r="C44">
        <v>5</v>
      </c>
      <c r="D44" s="48">
        <v>43688</v>
      </c>
    </row>
    <row r="45" spans="1:4" x14ac:dyDescent="0.3">
      <c r="A45" s="1" t="s">
        <v>550</v>
      </c>
      <c r="B45" s="1" t="s">
        <v>558</v>
      </c>
      <c r="C45">
        <v>5</v>
      </c>
      <c r="D45" s="48">
        <v>43688</v>
      </c>
    </row>
    <row r="46" spans="1:4" x14ac:dyDescent="0.3">
      <c r="A46" s="1" t="s">
        <v>552</v>
      </c>
      <c r="B46" s="1" t="s">
        <v>546</v>
      </c>
      <c r="C46">
        <v>5</v>
      </c>
      <c r="D46" s="48">
        <v>43688</v>
      </c>
    </row>
    <row r="47" spans="1:4" x14ac:dyDescent="0.3">
      <c r="A47" s="1" t="s">
        <v>554</v>
      </c>
      <c r="B47" s="1" t="s">
        <v>559</v>
      </c>
      <c r="C47">
        <v>5</v>
      </c>
      <c r="D47" s="48">
        <v>43688</v>
      </c>
    </row>
    <row r="48" spans="1:4" x14ac:dyDescent="0.3">
      <c r="A48" s="1" t="s">
        <v>576</v>
      </c>
      <c r="B48" s="1" t="s">
        <v>575</v>
      </c>
      <c r="C48">
        <v>3</v>
      </c>
      <c r="D48" s="48">
        <v>43688</v>
      </c>
    </row>
    <row r="49" spans="1:4" x14ac:dyDescent="0.3">
      <c r="A49" s="1" t="s">
        <v>577</v>
      </c>
      <c r="B49" s="1" t="s">
        <v>578</v>
      </c>
      <c r="C49">
        <v>3</v>
      </c>
      <c r="D49" s="48">
        <v>43688</v>
      </c>
    </row>
    <row r="50" spans="1:4" x14ac:dyDescent="0.3">
      <c r="A50" s="1" t="s">
        <v>574</v>
      </c>
      <c r="B50" s="1" t="s">
        <v>579</v>
      </c>
      <c r="C50">
        <v>3</v>
      </c>
      <c r="D50" s="48">
        <v>43688</v>
      </c>
    </row>
    <row r="51" spans="1:4" x14ac:dyDescent="0.3">
      <c r="A51" s="1" t="s">
        <v>586</v>
      </c>
      <c r="B51" s="1" t="s">
        <v>585</v>
      </c>
      <c r="C51">
        <v>3</v>
      </c>
      <c r="D51" s="48">
        <v>43688</v>
      </c>
    </row>
    <row r="52" spans="1:4" x14ac:dyDescent="0.3">
      <c r="A52" s="1" t="s">
        <v>594</v>
      </c>
      <c r="B52" s="1" t="s">
        <v>597</v>
      </c>
      <c r="C52">
        <v>3</v>
      </c>
      <c r="D52" s="48">
        <v>43688</v>
      </c>
    </row>
    <row r="53" spans="1:4" x14ac:dyDescent="0.3">
      <c r="A53" s="1" t="s">
        <v>587</v>
      </c>
      <c r="B53" s="1" t="s">
        <v>595</v>
      </c>
      <c r="C53">
        <v>3</v>
      </c>
      <c r="D53" s="48">
        <v>43688</v>
      </c>
    </row>
    <row r="54" spans="1:4" x14ac:dyDescent="0.3">
      <c r="A54" s="1" t="s">
        <v>602</v>
      </c>
      <c r="B54" s="1" t="s">
        <v>599</v>
      </c>
      <c r="C54">
        <v>5</v>
      </c>
      <c r="D54" s="48">
        <v>43688</v>
      </c>
    </row>
    <row r="55" spans="1:4" x14ac:dyDescent="0.3">
      <c r="A55" s="1" t="s">
        <v>606</v>
      </c>
      <c r="B55" s="1" t="s">
        <v>598</v>
      </c>
      <c r="C55">
        <v>5</v>
      </c>
      <c r="D55" s="48">
        <v>43688</v>
      </c>
    </row>
    <row r="56" spans="1:4" x14ac:dyDescent="0.3">
      <c r="A56" s="1" t="s">
        <v>610</v>
      </c>
      <c r="B56" s="1" t="s">
        <v>613</v>
      </c>
      <c r="C56">
        <v>5</v>
      </c>
      <c r="D56" s="48">
        <v>43688</v>
      </c>
    </row>
    <row r="57" spans="1:4" x14ac:dyDescent="0.3">
      <c r="A57" s="1" t="s">
        <v>617</v>
      </c>
      <c r="B57" s="1" t="s">
        <v>622</v>
      </c>
      <c r="C57">
        <v>4</v>
      </c>
      <c r="D57" s="48">
        <v>43688</v>
      </c>
    </row>
    <row r="58" spans="1:4" x14ac:dyDescent="0.3">
      <c r="A58" s="1" t="s">
        <v>614</v>
      </c>
      <c r="B58" s="1" t="s">
        <v>620</v>
      </c>
      <c r="C58">
        <v>4</v>
      </c>
      <c r="D58" s="48">
        <v>43688</v>
      </c>
    </row>
    <row r="59" spans="1:4" x14ac:dyDescent="0.3">
      <c r="A59" s="1" t="s">
        <v>648</v>
      </c>
      <c r="B59" s="1" t="s">
        <v>649</v>
      </c>
      <c r="C59">
        <v>19</v>
      </c>
      <c r="D59" s="48">
        <v>43688</v>
      </c>
    </row>
    <row r="60" spans="1:4" x14ac:dyDescent="0.3">
      <c r="A60" s="1" t="s">
        <v>650</v>
      </c>
      <c r="B60" s="1" t="s">
        <v>647</v>
      </c>
      <c r="C60">
        <v>19</v>
      </c>
      <c r="D60" s="48">
        <v>43688</v>
      </c>
    </row>
    <row r="61" spans="1:4" x14ac:dyDescent="0.3">
      <c r="A61" s="1" t="s">
        <v>656</v>
      </c>
      <c r="B61" s="1" t="s">
        <v>655</v>
      </c>
      <c r="C61">
        <v>19</v>
      </c>
      <c r="D61" s="48">
        <v>43688</v>
      </c>
    </row>
    <row r="62" spans="1:4" x14ac:dyDescent="0.3">
      <c r="A62" s="1" t="s">
        <v>661</v>
      </c>
      <c r="B62" s="1" t="s">
        <v>659</v>
      </c>
      <c r="C62">
        <v>19</v>
      </c>
      <c r="D62" s="48">
        <v>43688</v>
      </c>
    </row>
    <row r="63" spans="1:4" x14ac:dyDescent="0.3">
      <c r="A63" s="1" t="s">
        <v>672</v>
      </c>
      <c r="B63" s="1" t="s">
        <v>663</v>
      </c>
      <c r="C63">
        <v>4</v>
      </c>
      <c r="D63" s="48">
        <v>43688</v>
      </c>
    </row>
    <row r="64" spans="1:4" x14ac:dyDescent="0.3">
      <c r="A64" s="1" t="s">
        <v>668</v>
      </c>
      <c r="B64" s="1" t="s">
        <v>665</v>
      </c>
      <c r="C64">
        <v>4</v>
      </c>
      <c r="D64" s="48">
        <v>43688</v>
      </c>
    </row>
    <row r="65" spans="1:4" x14ac:dyDescent="0.3">
      <c r="A65" s="1" t="s">
        <v>671</v>
      </c>
      <c r="B65" s="1" t="s">
        <v>666</v>
      </c>
      <c r="C65">
        <v>4</v>
      </c>
      <c r="D65" s="48">
        <v>43688</v>
      </c>
    </row>
    <row r="66" spans="1:4" x14ac:dyDescent="0.3">
      <c r="A66" s="1" t="s">
        <v>683</v>
      </c>
      <c r="B66" s="1" t="s">
        <v>681</v>
      </c>
      <c r="C66">
        <v>19</v>
      </c>
      <c r="D66" s="48">
        <v>43688</v>
      </c>
    </row>
    <row r="67" spans="1:4" x14ac:dyDescent="0.3">
      <c r="A67" s="1" t="s">
        <v>674</v>
      </c>
      <c r="B67" s="1" t="s">
        <v>684</v>
      </c>
      <c r="C67">
        <v>19</v>
      </c>
      <c r="D67" s="48">
        <v>43688</v>
      </c>
    </row>
    <row r="68" spans="1:4" x14ac:dyDescent="0.3">
      <c r="A68" s="1" t="s">
        <v>265</v>
      </c>
      <c r="B68" s="1" t="s">
        <v>262</v>
      </c>
      <c r="C68">
        <v>1</v>
      </c>
      <c r="D68" s="48">
        <v>43689</v>
      </c>
    </row>
    <row r="69" spans="1:4" x14ac:dyDescent="0.3">
      <c r="A69" s="1" t="s">
        <v>137</v>
      </c>
      <c r="B69" s="1" t="s">
        <v>132</v>
      </c>
      <c r="C69">
        <v>1</v>
      </c>
      <c r="D69" s="48">
        <v>43689</v>
      </c>
    </row>
    <row r="70" spans="1:4" x14ac:dyDescent="0.3">
      <c r="A70" s="1" t="s">
        <v>152</v>
      </c>
      <c r="B70" s="1" t="s">
        <v>148</v>
      </c>
      <c r="C70">
        <v>1</v>
      </c>
      <c r="D70" s="48">
        <v>43689</v>
      </c>
    </row>
    <row r="71" spans="1:4" x14ac:dyDescent="0.3">
      <c r="A71" s="1" t="s">
        <v>491</v>
      </c>
      <c r="B71" s="1" t="s">
        <v>497</v>
      </c>
      <c r="C71">
        <v>14</v>
      </c>
      <c r="D71" s="48">
        <v>43689</v>
      </c>
    </row>
    <row r="72" spans="1:4" x14ac:dyDescent="0.3">
      <c r="A72" s="1" t="s">
        <v>514</v>
      </c>
      <c r="B72" s="1" t="s">
        <v>525</v>
      </c>
      <c r="C72">
        <v>5</v>
      </c>
      <c r="D72" s="48">
        <v>43689</v>
      </c>
    </row>
    <row r="73" spans="1:4" x14ac:dyDescent="0.3">
      <c r="A73" s="1" t="s">
        <v>543</v>
      </c>
      <c r="B73" s="1" t="s">
        <v>531</v>
      </c>
      <c r="C73">
        <v>17</v>
      </c>
      <c r="D73" s="48">
        <v>43689</v>
      </c>
    </row>
    <row r="74" spans="1:4" x14ac:dyDescent="0.3">
      <c r="A74" s="1" t="s">
        <v>548</v>
      </c>
      <c r="B74" s="1" t="s">
        <v>556</v>
      </c>
      <c r="C74">
        <v>5</v>
      </c>
      <c r="D74" s="48">
        <v>43689</v>
      </c>
    </row>
    <row r="75" spans="1:4" x14ac:dyDescent="0.3">
      <c r="A75" s="1" t="s">
        <v>653</v>
      </c>
      <c r="B75" s="1" t="s">
        <v>652</v>
      </c>
      <c r="C75">
        <v>19</v>
      </c>
      <c r="D75" s="48">
        <v>43689</v>
      </c>
    </row>
    <row r="76" spans="1:4" x14ac:dyDescent="0.3">
      <c r="A76" s="1" t="s">
        <v>662</v>
      </c>
      <c r="B76" s="1" t="s">
        <v>651</v>
      </c>
      <c r="C76">
        <v>19</v>
      </c>
      <c r="D76" s="48">
        <v>43689</v>
      </c>
    </row>
    <row r="77" spans="1:4" x14ac:dyDescent="0.3">
      <c r="A77" s="1" t="s">
        <v>483</v>
      </c>
      <c r="B77" s="1" t="s">
        <v>485</v>
      </c>
      <c r="C77">
        <v>14</v>
      </c>
      <c r="D77" s="48">
        <v>43690</v>
      </c>
    </row>
    <row r="78" spans="1:4" x14ac:dyDescent="0.3">
      <c r="A78" s="1" t="s">
        <v>512</v>
      </c>
      <c r="B78" s="1" t="s">
        <v>510</v>
      </c>
      <c r="C78">
        <v>22</v>
      </c>
      <c r="D78" s="48">
        <v>43690</v>
      </c>
    </row>
    <row r="79" spans="1:4" x14ac:dyDescent="0.3">
      <c r="A79" s="1" t="s">
        <v>499</v>
      </c>
      <c r="B79" s="1" t="s">
        <v>509</v>
      </c>
      <c r="C79">
        <v>22</v>
      </c>
      <c r="D79" s="48">
        <v>43691</v>
      </c>
    </row>
    <row r="80" spans="1:4" x14ac:dyDescent="0.3">
      <c r="A80" s="1" t="s">
        <v>508</v>
      </c>
      <c r="B80" s="1" t="s">
        <v>507</v>
      </c>
      <c r="C80">
        <v>22</v>
      </c>
      <c r="D80" s="48">
        <v>43691</v>
      </c>
    </row>
    <row r="81" spans="1:4" x14ac:dyDescent="0.3">
      <c r="A81" s="1" t="s">
        <v>503</v>
      </c>
      <c r="B81" s="1" t="s">
        <v>513</v>
      </c>
      <c r="C81">
        <v>22</v>
      </c>
      <c r="D81" s="48">
        <v>43691</v>
      </c>
    </row>
    <row r="82" spans="1:4" x14ac:dyDescent="0.3">
      <c r="A82" s="1" t="s">
        <v>542</v>
      </c>
      <c r="B82" s="1" t="s">
        <v>530</v>
      </c>
      <c r="C82">
        <v>9</v>
      </c>
      <c r="D82" s="48">
        <v>43691</v>
      </c>
    </row>
    <row r="83" spans="1:4" x14ac:dyDescent="0.3">
      <c r="A83" s="1" t="s">
        <v>539</v>
      </c>
      <c r="B83" s="1" t="s">
        <v>540</v>
      </c>
      <c r="C83">
        <v>10</v>
      </c>
      <c r="D83" s="48">
        <v>43691</v>
      </c>
    </row>
    <row r="84" spans="1:4" x14ac:dyDescent="0.3">
      <c r="A84" s="1" t="s">
        <v>538</v>
      </c>
      <c r="B84" s="1" t="s">
        <v>534</v>
      </c>
      <c r="C84">
        <v>10</v>
      </c>
      <c r="D84" s="48">
        <v>43691</v>
      </c>
    </row>
    <row r="85" spans="1:4" x14ac:dyDescent="0.3">
      <c r="A85" s="1" t="s">
        <v>671</v>
      </c>
      <c r="B85" s="1" t="s">
        <v>667</v>
      </c>
      <c r="C85">
        <v>6</v>
      </c>
      <c r="D85" s="48">
        <v>43691</v>
      </c>
    </row>
    <row r="86" spans="1:4" x14ac:dyDescent="0.3">
      <c r="A86" s="1" t="s">
        <v>511</v>
      </c>
      <c r="B86" s="1" t="s">
        <v>505</v>
      </c>
      <c r="C86">
        <v>22</v>
      </c>
      <c r="D86" s="48">
        <v>43692</v>
      </c>
    </row>
    <row r="87" spans="1:4" x14ac:dyDescent="0.3">
      <c r="A87" s="1" t="s">
        <v>504</v>
      </c>
      <c r="B87" s="1" t="s">
        <v>498</v>
      </c>
      <c r="C87">
        <v>22</v>
      </c>
      <c r="D87" s="48">
        <v>43692</v>
      </c>
    </row>
    <row r="88" spans="1:4" x14ac:dyDescent="0.3">
      <c r="A88" s="1" t="s">
        <v>501</v>
      </c>
      <c r="B88" s="1" t="s">
        <v>502</v>
      </c>
      <c r="C88">
        <v>22</v>
      </c>
      <c r="D88" s="48">
        <v>43692</v>
      </c>
    </row>
    <row r="89" spans="1:4" x14ac:dyDescent="0.3">
      <c r="A89" s="1" t="s">
        <v>500</v>
      </c>
      <c r="B89" s="1" t="s">
        <v>506</v>
      </c>
      <c r="C89">
        <v>22</v>
      </c>
      <c r="D89" s="48">
        <v>43692</v>
      </c>
    </row>
    <row r="90" spans="1:4" x14ac:dyDescent="0.3">
      <c r="A90" s="1" t="s">
        <v>677</v>
      </c>
      <c r="B90" s="1" t="s">
        <v>683</v>
      </c>
      <c r="C90">
        <v>11</v>
      </c>
      <c r="D90" s="48">
        <v>43692</v>
      </c>
    </row>
    <row r="91" spans="1:4" x14ac:dyDescent="0.3">
      <c r="A91" s="1" t="s">
        <v>156</v>
      </c>
      <c r="B91" s="1" t="s">
        <v>166</v>
      </c>
      <c r="C91">
        <v>3</v>
      </c>
      <c r="D91" s="48">
        <v>43693</v>
      </c>
    </row>
    <row r="92" spans="1:4" x14ac:dyDescent="0.3">
      <c r="A92" s="1" t="s">
        <v>9</v>
      </c>
      <c r="B92" s="1" t="s">
        <v>7</v>
      </c>
      <c r="C92">
        <v>3</v>
      </c>
      <c r="D92" s="48">
        <v>43693</v>
      </c>
    </row>
    <row r="93" spans="1:4" x14ac:dyDescent="0.3">
      <c r="A93" s="1" t="s">
        <v>302</v>
      </c>
      <c r="B93" s="1" t="s">
        <v>300</v>
      </c>
      <c r="C93">
        <v>1</v>
      </c>
      <c r="D93" s="48">
        <v>43693</v>
      </c>
    </row>
    <row r="94" spans="1:4" x14ac:dyDescent="0.3">
      <c r="A94" s="1" t="s">
        <v>287</v>
      </c>
      <c r="B94" s="1" t="s">
        <v>285</v>
      </c>
      <c r="C94">
        <v>2</v>
      </c>
      <c r="D94" s="48">
        <v>43693</v>
      </c>
    </row>
    <row r="95" spans="1:4" x14ac:dyDescent="0.3">
      <c r="A95" s="1" t="s">
        <v>255</v>
      </c>
      <c r="B95" s="1" t="s">
        <v>247</v>
      </c>
      <c r="C95">
        <v>1</v>
      </c>
      <c r="D95" s="48">
        <v>43693</v>
      </c>
    </row>
    <row r="96" spans="1:4" x14ac:dyDescent="0.3">
      <c r="A96" s="1" t="s">
        <v>378</v>
      </c>
      <c r="B96" s="1" t="s">
        <v>270</v>
      </c>
      <c r="C96">
        <v>2</v>
      </c>
      <c r="D96" s="48">
        <v>43693</v>
      </c>
    </row>
    <row r="97" spans="1:4" x14ac:dyDescent="0.3">
      <c r="A97" s="1" t="s">
        <v>141</v>
      </c>
      <c r="B97" s="1" t="s">
        <v>133</v>
      </c>
      <c r="C97">
        <v>2</v>
      </c>
      <c r="D97" s="48">
        <v>43693</v>
      </c>
    </row>
    <row r="98" spans="1:4" x14ac:dyDescent="0.3">
      <c r="A98" s="1" t="s">
        <v>145</v>
      </c>
      <c r="B98" s="1" t="s">
        <v>140</v>
      </c>
      <c r="C98">
        <v>2</v>
      </c>
      <c r="D98" s="48">
        <v>43693</v>
      </c>
    </row>
    <row r="99" spans="1:4" x14ac:dyDescent="0.3">
      <c r="A99" s="1" t="s">
        <v>167</v>
      </c>
      <c r="B99" s="1" t="s">
        <v>150</v>
      </c>
      <c r="C99">
        <v>2</v>
      </c>
      <c r="D99" s="48">
        <v>43693</v>
      </c>
    </row>
    <row r="100" spans="1:4" x14ac:dyDescent="0.3">
      <c r="A100" s="1" t="s">
        <v>143</v>
      </c>
      <c r="B100" s="1" t="s">
        <v>168</v>
      </c>
      <c r="C100">
        <v>2</v>
      </c>
      <c r="D100" s="48">
        <v>43693</v>
      </c>
    </row>
    <row r="101" spans="1:4" x14ac:dyDescent="0.3">
      <c r="A101" s="1" t="s">
        <v>147</v>
      </c>
      <c r="B101" s="1" t="s">
        <v>151</v>
      </c>
      <c r="C101">
        <v>2</v>
      </c>
      <c r="D101" s="48">
        <v>43693</v>
      </c>
    </row>
    <row r="102" spans="1:4" x14ac:dyDescent="0.3">
      <c r="A102" s="1" t="s">
        <v>132</v>
      </c>
      <c r="B102" s="1" t="s">
        <v>148</v>
      </c>
      <c r="C102">
        <v>2</v>
      </c>
      <c r="D102" s="48">
        <v>43693</v>
      </c>
    </row>
    <row r="103" spans="1:4" x14ac:dyDescent="0.3">
      <c r="A103" s="1" t="s">
        <v>142</v>
      </c>
      <c r="B103" s="1" t="s">
        <v>137</v>
      </c>
      <c r="C103">
        <v>2</v>
      </c>
      <c r="D103" s="48">
        <v>43693</v>
      </c>
    </row>
    <row r="104" spans="1:4" x14ac:dyDescent="0.3">
      <c r="A104" s="1" t="s">
        <v>321</v>
      </c>
      <c r="B104" s="1" t="s">
        <v>328</v>
      </c>
      <c r="C104">
        <v>3</v>
      </c>
      <c r="D104" s="48">
        <v>43693</v>
      </c>
    </row>
    <row r="105" spans="1:4" x14ac:dyDescent="0.3">
      <c r="A105" s="1" t="s">
        <v>335</v>
      </c>
      <c r="B105" s="1" t="s">
        <v>248</v>
      </c>
      <c r="C105">
        <v>3</v>
      </c>
      <c r="D105" s="48">
        <v>43693</v>
      </c>
    </row>
    <row r="106" spans="1:4" x14ac:dyDescent="0.3">
      <c r="A106" s="1" t="s">
        <v>358</v>
      </c>
      <c r="B106" s="1" t="s">
        <v>475</v>
      </c>
      <c r="C106">
        <v>4</v>
      </c>
      <c r="D106" s="48">
        <v>43693</v>
      </c>
    </row>
    <row r="107" spans="1:4" x14ac:dyDescent="0.3">
      <c r="A107" s="1" t="s">
        <v>282</v>
      </c>
      <c r="B107" s="1" t="s">
        <v>474</v>
      </c>
      <c r="C107">
        <v>4</v>
      </c>
      <c r="D107" s="48">
        <v>43693</v>
      </c>
    </row>
    <row r="108" spans="1:4" x14ac:dyDescent="0.3">
      <c r="A108" s="1" t="s">
        <v>374</v>
      </c>
      <c r="B108" s="1" t="s">
        <v>375</v>
      </c>
      <c r="C108">
        <v>4</v>
      </c>
      <c r="D108" s="48">
        <v>43693</v>
      </c>
    </row>
    <row r="109" spans="1:4" x14ac:dyDescent="0.3">
      <c r="A109" s="1" t="s">
        <v>361</v>
      </c>
      <c r="B109" s="1" t="s">
        <v>376</v>
      </c>
      <c r="C109">
        <v>4</v>
      </c>
      <c r="D109" s="48">
        <v>43693</v>
      </c>
    </row>
    <row r="110" spans="1:4" x14ac:dyDescent="0.3">
      <c r="A110" s="1" t="s">
        <v>364</v>
      </c>
      <c r="B110" s="1" t="s">
        <v>373</v>
      </c>
      <c r="C110">
        <v>4</v>
      </c>
      <c r="D110" s="48">
        <v>43693</v>
      </c>
    </row>
    <row r="111" spans="1:4" x14ac:dyDescent="0.3">
      <c r="A111" s="1" t="s">
        <v>360</v>
      </c>
      <c r="B111" s="1" t="s">
        <v>473</v>
      </c>
      <c r="C111">
        <v>4</v>
      </c>
      <c r="D111" s="48">
        <v>43693</v>
      </c>
    </row>
    <row r="112" spans="1:4" x14ac:dyDescent="0.3">
      <c r="A112" s="1" t="s">
        <v>366</v>
      </c>
      <c r="B112" s="1" t="s">
        <v>362</v>
      </c>
      <c r="C112">
        <v>4</v>
      </c>
      <c r="D112" s="48">
        <v>43693</v>
      </c>
    </row>
    <row r="113" spans="1:4" x14ac:dyDescent="0.3">
      <c r="A113" s="1" t="s">
        <v>371</v>
      </c>
      <c r="B113" s="1" t="s">
        <v>369</v>
      </c>
      <c r="C113">
        <v>4</v>
      </c>
      <c r="D113" s="48">
        <v>43693</v>
      </c>
    </row>
    <row r="114" spans="1:4" x14ac:dyDescent="0.3">
      <c r="A114" s="1" t="s">
        <v>712</v>
      </c>
      <c r="B114" s="1" t="s">
        <v>713</v>
      </c>
      <c r="C114">
        <v>1</v>
      </c>
      <c r="D114" s="48">
        <v>43693</v>
      </c>
    </row>
    <row r="115" spans="1:4" x14ac:dyDescent="0.3">
      <c r="A115" s="1" t="s">
        <v>515</v>
      </c>
      <c r="B115" s="1" t="s">
        <v>521</v>
      </c>
      <c r="C115">
        <v>6</v>
      </c>
      <c r="D115" s="48">
        <v>43693</v>
      </c>
    </row>
    <row r="116" spans="1:4" x14ac:dyDescent="0.3">
      <c r="A116" s="1" t="s">
        <v>523</v>
      </c>
      <c r="B116" s="1" t="s">
        <v>520</v>
      </c>
      <c r="C116">
        <v>6</v>
      </c>
      <c r="D116" s="48">
        <v>43693</v>
      </c>
    </row>
    <row r="117" spans="1:4" x14ac:dyDescent="0.3">
      <c r="A117" s="1" t="s">
        <v>549</v>
      </c>
      <c r="B117" s="1" t="s">
        <v>547</v>
      </c>
      <c r="C117">
        <v>6</v>
      </c>
      <c r="D117" s="48">
        <v>43693</v>
      </c>
    </row>
    <row r="118" spans="1:4" x14ac:dyDescent="0.3">
      <c r="A118" s="1" t="s">
        <v>560</v>
      </c>
      <c r="B118" s="1" t="s">
        <v>563</v>
      </c>
      <c r="C118">
        <v>29</v>
      </c>
      <c r="D118" s="48">
        <v>43693</v>
      </c>
    </row>
    <row r="119" spans="1:4" x14ac:dyDescent="0.3">
      <c r="A119" s="1" t="s">
        <v>562</v>
      </c>
      <c r="B119" s="1" t="s">
        <v>569</v>
      </c>
      <c r="C119">
        <v>29</v>
      </c>
      <c r="D119" s="48">
        <v>43693</v>
      </c>
    </row>
    <row r="120" spans="1:4" x14ac:dyDescent="0.3">
      <c r="A120" s="1" t="s">
        <v>564</v>
      </c>
      <c r="B120" s="1" t="s">
        <v>561</v>
      </c>
      <c r="C120">
        <v>29</v>
      </c>
      <c r="D120" s="48">
        <v>43693</v>
      </c>
    </row>
    <row r="121" spans="1:4" x14ac:dyDescent="0.3">
      <c r="A121" s="1" t="s">
        <v>566</v>
      </c>
      <c r="B121" s="1" t="s">
        <v>565</v>
      </c>
      <c r="C121">
        <v>29</v>
      </c>
      <c r="D121" s="48">
        <v>43693</v>
      </c>
    </row>
    <row r="122" spans="1:4" x14ac:dyDescent="0.3">
      <c r="A122" s="1" t="s">
        <v>568</v>
      </c>
      <c r="B122" s="1" t="s">
        <v>567</v>
      </c>
      <c r="C122">
        <v>29</v>
      </c>
      <c r="D122" s="48">
        <v>43693</v>
      </c>
    </row>
    <row r="123" spans="1:4" x14ac:dyDescent="0.3">
      <c r="A123" s="1" t="s">
        <v>589</v>
      </c>
      <c r="B123" s="1" t="s">
        <v>596</v>
      </c>
      <c r="C123">
        <v>4</v>
      </c>
      <c r="D123" s="48">
        <v>43693</v>
      </c>
    </row>
    <row r="124" spans="1:4" x14ac:dyDescent="0.3">
      <c r="A124" s="1" t="s">
        <v>612</v>
      </c>
      <c r="B124" s="1" t="s">
        <v>601</v>
      </c>
      <c r="C124">
        <v>6</v>
      </c>
      <c r="D124" s="48">
        <v>43693</v>
      </c>
    </row>
    <row r="125" spans="1:4" x14ac:dyDescent="0.3">
      <c r="A125" s="1" t="s">
        <v>618</v>
      </c>
      <c r="B125" s="1" t="s">
        <v>615</v>
      </c>
      <c r="C125">
        <v>5</v>
      </c>
      <c r="D125" s="48">
        <v>43693</v>
      </c>
    </row>
    <row r="126" spans="1:4" x14ac:dyDescent="0.3">
      <c r="A126" s="1" t="s">
        <v>676</v>
      </c>
      <c r="B126" s="1" t="s">
        <v>678</v>
      </c>
      <c r="C126">
        <v>20</v>
      </c>
      <c r="D126" s="48">
        <v>43693</v>
      </c>
    </row>
    <row r="127" spans="1:4" x14ac:dyDescent="0.3">
      <c r="A127" s="1" t="s">
        <v>681</v>
      </c>
      <c r="B127" s="1" t="s">
        <v>673</v>
      </c>
      <c r="C127">
        <v>20</v>
      </c>
      <c r="D127" s="48">
        <v>43693</v>
      </c>
    </row>
    <row r="128" spans="1:4" x14ac:dyDescent="0.3">
      <c r="A128" s="1" t="s">
        <v>5</v>
      </c>
      <c r="B128" s="1" t="s">
        <v>18</v>
      </c>
      <c r="C128">
        <v>2</v>
      </c>
      <c r="D128" s="48">
        <v>43694</v>
      </c>
    </row>
    <row r="129" spans="1:4" x14ac:dyDescent="0.3">
      <c r="A129" s="1" t="s">
        <v>178</v>
      </c>
      <c r="B129" s="1" t="s">
        <v>3</v>
      </c>
      <c r="C129">
        <v>2</v>
      </c>
      <c r="D129" s="48">
        <v>43694</v>
      </c>
    </row>
    <row r="130" spans="1:4" x14ac:dyDescent="0.3">
      <c r="A130" s="1" t="s">
        <v>20</v>
      </c>
      <c r="B130" s="1" t="s">
        <v>12</v>
      </c>
      <c r="C130">
        <v>2</v>
      </c>
      <c r="D130" s="48">
        <v>43694</v>
      </c>
    </row>
    <row r="131" spans="1:4" x14ac:dyDescent="0.3">
      <c r="A131" s="1" t="s">
        <v>22</v>
      </c>
      <c r="B131" s="1" t="s">
        <v>19</v>
      </c>
      <c r="C131">
        <v>2</v>
      </c>
      <c r="D131" s="48">
        <v>43694</v>
      </c>
    </row>
    <row r="132" spans="1:4" x14ac:dyDescent="0.3">
      <c r="A132" s="1" t="s">
        <v>6</v>
      </c>
      <c r="B132" s="1" t="s">
        <v>16</v>
      </c>
      <c r="C132">
        <v>2</v>
      </c>
      <c r="D132" s="48">
        <v>43694</v>
      </c>
    </row>
    <row r="133" spans="1:4" x14ac:dyDescent="0.3">
      <c r="A133" s="1" t="s">
        <v>171</v>
      </c>
      <c r="B133" s="1" t="s">
        <v>15</v>
      </c>
      <c r="C133">
        <v>2</v>
      </c>
      <c r="D133" s="48">
        <v>43694</v>
      </c>
    </row>
    <row r="134" spans="1:4" x14ac:dyDescent="0.3">
      <c r="A134" s="1" t="s">
        <v>17</v>
      </c>
      <c r="B134" s="1" t="s">
        <v>11</v>
      </c>
      <c r="C134">
        <v>2</v>
      </c>
      <c r="D134" s="48">
        <v>43694</v>
      </c>
    </row>
    <row r="135" spans="1:4" x14ac:dyDescent="0.3">
      <c r="A135" s="1" t="s">
        <v>159</v>
      </c>
      <c r="B135" s="1" t="s">
        <v>138</v>
      </c>
      <c r="C135">
        <v>3</v>
      </c>
      <c r="D135" s="48">
        <v>43694</v>
      </c>
    </row>
    <row r="136" spans="1:4" x14ac:dyDescent="0.3">
      <c r="A136" s="1" t="s">
        <v>162</v>
      </c>
      <c r="B136" s="1" t="s">
        <v>134</v>
      </c>
      <c r="C136">
        <v>3</v>
      </c>
      <c r="D136" s="48">
        <v>43694</v>
      </c>
    </row>
    <row r="137" spans="1:4" x14ac:dyDescent="0.3">
      <c r="A137" s="1" t="s">
        <v>164</v>
      </c>
      <c r="B137" s="1" t="s">
        <v>161</v>
      </c>
      <c r="C137">
        <v>3</v>
      </c>
      <c r="D137" s="48">
        <v>43694</v>
      </c>
    </row>
    <row r="138" spans="1:4" x14ac:dyDescent="0.3">
      <c r="A138" s="1" t="s">
        <v>216</v>
      </c>
      <c r="B138" s="1" t="s">
        <v>203</v>
      </c>
      <c r="C138">
        <v>3</v>
      </c>
      <c r="D138" s="48">
        <v>43694</v>
      </c>
    </row>
    <row r="139" spans="1:4" x14ac:dyDescent="0.3">
      <c r="A139" s="1" t="s">
        <v>201</v>
      </c>
      <c r="B139" s="1" t="s">
        <v>213</v>
      </c>
      <c r="C139">
        <v>3</v>
      </c>
      <c r="D139" s="48">
        <v>43694</v>
      </c>
    </row>
    <row r="140" spans="1:4" x14ac:dyDescent="0.3">
      <c r="A140" s="1" t="s">
        <v>208</v>
      </c>
      <c r="B140" s="1" t="s">
        <v>191</v>
      </c>
      <c r="C140">
        <v>3</v>
      </c>
      <c r="D140" s="48">
        <v>43694</v>
      </c>
    </row>
    <row r="141" spans="1:4" x14ac:dyDescent="0.3">
      <c r="A141" s="1" t="s">
        <v>222</v>
      </c>
      <c r="B141" s="1" t="s">
        <v>211</v>
      </c>
      <c r="C141">
        <v>3</v>
      </c>
      <c r="D141" s="48">
        <v>43694</v>
      </c>
    </row>
    <row r="142" spans="1:4" x14ac:dyDescent="0.3">
      <c r="A142" s="1" t="s">
        <v>202</v>
      </c>
      <c r="B142" s="1" t="s">
        <v>212</v>
      </c>
      <c r="C142">
        <v>3</v>
      </c>
      <c r="D142" s="48">
        <v>43694</v>
      </c>
    </row>
    <row r="143" spans="1:4" x14ac:dyDescent="0.3">
      <c r="A143" s="1" t="s">
        <v>200</v>
      </c>
      <c r="B143" s="1" t="s">
        <v>204</v>
      </c>
      <c r="C143">
        <v>3</v>
      </c>
      <c r="D143" s="48">
        <v>43694</v>
      </c>
    </row>
    <row r="144" spans="1:4" x14ac:dyDescent="0.3">
      <c r="A144" s="1" t="s">
        <v>218</v>
      </c>
      <c r="B144" s="1" t="s">
        <v>205</v>
      </c>
      <c r="C144">
        <v>3</v>
      </c>
      <c r="D144" s="48">
        <v>43694</v>
      </c>
    </row>
    <row r="145" spans="1:4" x14ac:dyDescent="0.3">
      <c r="A145" s="1" t="s">
        <v>198</v>
      </c>
      <c r="B145" s="1" t="s">
        <v>193</v>
      </c>
      <c r="C145">
        <v>3</v>
      </c>
      <c r="D145" s="48">
        <v>43694</v>
      </c>
    </row>
    <row r="146" spans="1:4" x14ac:dyDescent="0.3">
      <c r="A146" s="1" t="s">
        <v>210</v>
      </c>
      <c r="B146" s="1" t="s">
        <v>209</v>
      </c>
      <c r="C146">
        <v>3</v>
      </c>
      <c r="D146" s="48">
        <v>43694</v>
      </c>
    </row>
    <row r="147" spans="1:4" x14ac:dyDescent="0.3">
      <c r="A147" s="1" t="s">
        <v>196</v>
      </c>
      <c r="B147" s="1" t="s">
        <v>194</v>
      </c>
      <c r="C147">
        <v>3</v>
      </c>
      <c r="D147" s="48">
        <v>43694</v>
      </c>
    </row>
    <row r="148" spans="1:4" x14ac:dyDescent="0.3">
      <c r="A148" s="1" t="s">
        <v>226</v>
      </c>
      <c r="B148" s="1" t="s">
        <v>190</v>
      </c>
      <c r="C148">
        <v>3</v>
      </c>
      <c r="D148" s="48">
        <v>43694</v>
      </c>
    </row>
    <row r="149" spans="1:4" x14ac:dyDescent="0.3">
      <c r="A149" s="1" t="s">
        <v>206</v>
      </c>
      <c r="B149" s="1" t="s">
        <v>219</v>
      </c>
      <c r="C149">
        <v>3</v>
      </c>
      <c r="D149" s="48">
        <v>43694</v>
      </c>
    </row>
    <row r="150" spans="1:4" x14ac:dyDescent="0.3">
      <c r="A150" s="1" t="s">
        <v>197</v>
      </c>
      <c r="B150" s="1" t="s">
        <v>199</v>
      </c>
      <c r="C150">
        <v>3</v>
      </c>
      <c r="D150" s="48">
        <v>43694</v>
      </c>
    </row>
    <row r="151" spans="1:4" x14ac:dyDescent="0.3">
      <c r="A151" s="1" t="s">
        <v>184</v>
      </c>
      <c r="B151" s="1" t="s">
        <v>174</v>
      </c>
      <c r="C151">
        <v>3</v>
      </c>
      <c r="D151" s="48">
        <v>43694</v>
      </c>
    </row>
    <row r="152" spans="1:4" x14ac:dyDescent="0.3">
      <c r="A152" s="1" t="s">
        <v>187</v>
      </c>
      <c r="B152" s="1" t="s">
        <v>183</v>
      </c>
      <c r="C152">
        <v>3</v>
      </c>
      <c r="D152" s="48">
        <v>43694</v>
      </c>
    </row>
    <row r="153" spans="1:4" x14ac:dyDescent="0.3">
      <c r="A153" s="1" t="s">
        <v>180</v>
      </c>
      <c r="B153" s="1" t="s">
        <v>177</v>
      </c>
      <c r="C153">
        <v>3</v>
      </c>
      <c r="D153" s="48">
        <v>43694</v>
      </c>
    </row>
    <row r="154" spans="1:4" x14ac:dyDescent="0.3">
      <c r="A154" s="1" t="s">
        <v>195</v>
      </c>
      <c r="B154" s="1" t="s">
        <v>172</v>
      </c>
      <c r="C154">
        <v>3</v>
      </c>
      <c r="D154" s="48">
        <v>43694</v>
      </c>
    </row>
    <row r="155" spans="1:4" x14ac:dyDescent="0.3">
      <c r="A155" s="1" t="s">
        <v>189</v>
      </c>
      <c r="B155" s="1" t="s">
        <v>185</v>
      </c>
      <c r="C155">
        <v>3</v>
      </c>
      <c r="D155" s="48">
        <v>43694</v>
      </c>
    </row>
    <row r="156" spans="1:4" x14ac:dyDescent="0.3">
      <c r="A156" s="1" t="s">
        <v>179</v>
      </c>
      <c r="B156" s="1" t="s">
        <v>176</v>
      </c>
      <c r="C156">
        <v>3</v>
      </c>
      <c r="D156" s="48">
        <v>43694</v>
      </c>
    </row>
    <row r="157" spans="1:4" x14ac:dyDescent="0.3">
      <c r="A157" s="1" t="s">
        <v>181</v>
      </c>
      <c r="B157" s="1" t="s">
        <v>175</v>
      </c>
      <c r="C157">
        <v>3</v>
      </c>
      <c r="D157" s="48">
        <v>43694</v>
      </c>
    </row>
    <row r="158" spans="1:4" x14ac:dyDescent="0.3">
      <c r="A158" s="1" t="s">
        <v>182</v>
      </c>
      <c r="B158" s="1" t="s">
        <v>186</v>
      </c>
      <c r="C158">
        <v>3</v>
      </c>
      <c r="D158" s="48">
        <v>43694</v>
      </c>
    </row>
    <row r="159" spans="1:4" x14ac:dyDescent="0.3">
      <c r="A159" s="1" t="s">
        <v>188</v>
      </c>
      <c r="B159" s="1" t="s">
        <v>170</v>
      </c>
      <c r="C159">
        <v>3</v>
      </c>
      <c r="D159" s="48">
        <v>43694</v>
      </c>
    </row>
    <row r="160" spans="1:4" x14ac:dyDescent="0.3">
      <c r="A160" s="1" t="s">
        <v>214</v>
      </c>
      <c r="B160" s="1" t="s">
        <v>228</v>
      </c>
      <c r="C160">
        <v>3</v>
      </c>
      <c r="D160" s="48">
        <v>43694</v>
      </c>
    </row>
    <row r="161" spans="1:4" x14ac:dyDescent="0.3">
      <c r="A161" s="1" t="s">
        <v>225</v>
      </c>
      <c r="B161" s="1" t="s">
        <v>220</v>
      </c>
      <c r="C161">
        <v>3</v>
      </c>
      <c r="D161" s="48">
        <v>43694</v>
      </c>
    </row>
    <row r="162" spans="1:4" x14ac:dyDescent="0.3">
      <c r="A162" s="1" t="s">
        <v>221</v>
      </c>
      <c r="B162" s="1" t="s">
        <v>239</v>
      </c>
      <c r="C162">
        <v>3</v>
      </c>
      <c r="D162" s="48">
        <v>43694</v>
      </c>
    </row>
    <row r="163" spans="1:4" x14ac:dyDescent="0.3">
      <c r="A163" s="1" t="s">
        <v>232</v>
      </c>
      <c r="B163" s="1" t="s">
        <v>207</v>
      </c>
      <c r="C163">
        <v>3</v>
      </c>
      <c r="D163" s="48">
        <v>43694</v>
      </c>
    </row>
    <row r="164" spans="1:4" x14ac:dyDescent="0.3">
      <c r="A164" s="1" t="s">
        <v>224</v>
      </c>
      <c r="B164" s="1" t="s">
        <v>231</v>
      </c>
      <c r="C164">
        <v>3</v>
      </c>
      <c r="D164" s="48">
        <v>43694</v>
      </c>
    </row>
    <row r="165" spans="1:4" x14ac:dyDescent="0.3">
      <c r="A165" s="1" t="s">
        <v>223</v>
      </c>
      <c r="B165" s="1" t="s">
        <v>230</v>
      </c>
      <c r="C165">
        <v>3</v>
      </c>
      <c r="D165" s="48">
        <v>43694</v>
      </c>
    </row>
    <row r="166" spans="1:4" x14ac:dyDescent="0.3">
      <c r="A166" s="1" t="s">
        <v>319</v>
      </c>
      <c r="B166" s="1" t="s">
        <v>229</v>
      </c>
      <c r="C166">
        <v>3</v>
      </c>
      <c r="D166" s="48">
        <v>43694</v>
      </c>
    </row>
    <row r="167" spans="1:4" x14ac:dyDescent="0.3">
      <c r="A167" s="1" t="s">
        <v>237</v>
      </c>
      <c r="B167" s="1" t="s">
        <v>236</v>
      </c>
      <c r="C167">
        <v>3</v>
      </c>
      <c r="D167" s="48">
        <v>43694</v>
      </c>
    </row>
    <row r="168" spans="1:4" x14ac:dyDescent="0.3">
      <c r="A168" s="1" t="s">
        <v>227</v>
      </c>
      <c r="B168" s="1" t="s">
        <v>217</v>
      </c>
      <c r="C168">
        <v>3</v>
      </c>
      <c r="D168" s="48">
        <v>43694</v>
      </c>
    </row>
    <row r="169" spans="1:4" x14ac:dyDescent="0.3">
      <c r="A169" s="1" t="s">
        <v>233</v>
      </c>
      <c r="B169" s="1" t="s">
        <v>240</v>
      </c>
      <c r="C169">
        <v>3</v>
      </c>
      <c r="D169" s="48">
        <v>43694</v>
      </c>
    </row>
    <row r="170" spans="1:4" x14ac:dyDescent="0.3">
      <c r="A170" s="1" t="s">
        <v>320</v>
      </c>
      <c r="B170" s="1" t="s">
        <v>234</v>
      </c>
      <c r="C170">
        <v>3</v>
      </c>
      <c r="D170" s="48">
        <v>43694</v>
      </c>
    </row>
    <row r="171" spans="1:4" x14ac:dyDescent="0.3">
      <c r="A171" s="1" t="s">
        <v>215</v>
      </c>
      <c r="B171" s="1" t="s">
        <v>235</v>
      </c>
      <c r="C171">
        <v>3</v>
      </c>
      <c r="D171" s="48">
        <v>43694</v>
      </c>
    </row>
    <row r="172" spans="1:4" x14ac:dyDescent="0.3">
      <c r="A172" s="1" t="s">
        <v>301</v>
      </c>
      <c r="B172" s="1" t="s">
        <v>311</v>
      </c>
      <c r="C172">
        <v>1</v>
      </c>
      <c r="D172" s="48">
        <v>43694</v>
      </c>
    </row>
    <row r="173" spans="1:4" x14ac:dyDescent="0.3">
      <c r="A173" s="1" t="s">
        <v>306</v>
      </c>
      <c r="B173" s="1" t="s">
        <v>398</v>
      </c>
      <c r="C173">
        <v>1</v>
      </c>
      <c r="D173" s="48">
        <v>43694</v>
      </c>
    </row>
    <row r="174" spans="1:4" x14ac:dyDescent="0.3">
      <c r="A174" s="1" t="s">
        <v>395</v>
      </c>
      <c r="B174" s="1" t="s">
        <v>297</v>
      </c>
      <c r="C174">
        <v>1</v>
      </c>
      <c r="D174" s="48">
        <v>43694</v>
      </c>
    </row>
    <row r="175" spans="1:4" x14ac:dyDescent="0.3">
      <c r="A175" s="1" t="s">
        <v>304</v>
      </c>
      <c r="B175" s="1" t="s">
        <v>315</v>
      </c>
      <c r="C175">
        <v>1</v>
      </c>
      <c r="D175" s="48">
        <v>43694</v>
      </c>
    </row>
    <row r="176" spans="1:4" x14ac:dyDescent="0.3">
      <c r="A176" s="1" t="s">
        <v>310</v>
      </c>
      <c r="B176" s="1" t="s">
        <v>404</v>
      </c>
      <c r="C176">
        <v>1</v>
      </c>
      <c r="D176" s="48">
        <v>43694</v>
      </c>
    </row>
    <row r="177" spans="1:4" x14ac:dyDescent="0.3">
      <c r="A177" s="1" t="s">
        <v>367</v>
      </c>
      <c r="B177" s="1" t="s">
        <v>290</v>
      </c>
      <c r="C177">
        <v>2</v>
      </c>
      <c r="D177" s="48">
        <v>43694</v>
      </c>
    </row>
    <row r="178" spans="1:4" x14ac:dyDescent="0.3">
      <c r="A178" s="1" t="s">
        <v>280</v>
      </c>
      <c r="B178" s="1" t="s">
        <v>293</v>
      </c>
      <c r="C178">
        <v>2</v>
      </c>
      <c r="D178" s="48">
        <v>43694</v>
      </c>
    </row>
    <row r="179" spans="1:4" x14ac:dyDescent="0.3">
      <c r="A179" s="1" t="s">
        <v>289</v>
      </c>
      <c r="B179" s="1" t="s">
        <v>284</v>
      </c>
      <c r="C179">
        <v>2</v>
      </c>
      <c r="D179" s="48">
        <v>43694</v>
      </c>
    </row>
    <row r="180" spans="1:4" x14ac:dyDescent="0.3">
      <c r="A180" s="1" t="s">
        <v>278</v>
      </c>
      <c r="B180" s="1" t="s">
        <v>316</v>
      </c>
      <c r="C180">
        <v>2</v>
      </c>
      <c r="D180" s="48">
        <v>43694</v>
      </c>
    </row>
    <row r="181" spans="1:4" x14ac:dyDescent="0.3">
      <c r="A181" s="1" t="s">
        <v>295</v>
      </c>
      <c r="B181" s="1" t="s">
        <v>279</v>
      </c>
      <c r="C181">
        <v>2</v>
      </c>
      <c r="D181" s="48">
        <v>43694</v>
      </c>
    </row>
    <row r="182" spans="1:4" x14ac:dyDescent="0.3">
      <c r="A182" s="1" t="s">
        <v>294</v>
      </c>
      <c r="B182" s="1" t="s">
        <v>286</v>
      </c>
      <c r="C182">
        <v>2</v>
      </c>
      <c r="D182" s="48">
        <v>43694</v>
      </c>
    </row>
    <row r="183" spans="1:4" x14ac:dyDescent="0.3">
      <c r="A183" s="1" t="s">
        <v>245</v>
      </c>
      <c r="B183" s="1" t="s">
        <v>256</v>
      </c>
      <c r="C183">
        <v>1</v>
      </c>
      <c r="D183" s="48">
        <v>43694</v>
      </c>
    </row>
    <row r="184" spans="1:4" x14ac:dyDescent="0.3">
      <c r="A184" s="1" t="s">
        <v>246</v>
      </c>
      <c r="B184" s="1" t="s">
        <v>327</v>
      </c>
      <c r="C184">
        <v>1</v>
      </c>
      <c r="D184" s="48">
        <v>43694</v>
      </c>
    </row>
    <row r="185" spans="1:4" x14ac:dyDescent="0.3">
      <c r="A185" s="1" t="s">
        <v>317</v>
      </c>
      <c r="B185" s="1" t="s">
        <v>252</v>
      </c>
      <c r="C185">
        <v>1</v>
      </c>
      <c r="D185" s="48">
        <v>43694</v>
      </c>
    </row>
    <row r="186" spans="1:4" x14ac:dyDescent="0.3">
      <c r="A186" s="1" t="s">
        <v>257</v>
      </c>
      <c r="B186" s="1" t="s">
        <v>322</v>
      </c>
      <c r="C186">
        <v>1</v>
      </c>
      <c r="D186" s="48">
        <v>43694</v>
      </c>
    </row>
    <row r="187" spans="1:4" x14ac:dyDescent="0.3">
      <c r="A187" s="1" t="s">
        <v>243</v>
      </c>
      <c r="B187" s="1" t="s">
        <v>254</v>
      </c>
      <c r="C187">
        <v>1</v>
      </c>
      <c r="D187" s="48">
        <v>43694</v>
      </c>
    </row>
    <row r="188" spans="1:4" x14ac:dyDescent="0.3">
      <c r="A188" s="1" t="s">
        <v>249</v>
      </c>
      <c r="B188" s="1" t="s">
        <v>258</v>
      </c>
      <c r="C188">
        <v>1</v>
      </c>
      <c r="D188" s="48">
        <v>43694</v>
      </c>
    </row>
    <row r="189" spans="1:4" x14ac:dyDescent="0.3">
      <c r="A189" s="1" t="s">
        <v>274</v>
      </c>
      <c r="B189" s="1" t="s">
        <v>269</v>
      </c>
      <c r="C189">
        <v>2</v>
      </c>
      <c r="D189" s="48">
        <v>43694</v>
      </c>
    </row>
    <row r="190" spans="1:4" x14ac:dyDescent="0.3">
      <c r="A190" s="1" t="s">
        <v>276</v>
      </c>
      <c r="B190" s="1" t="s">
        <v>265</v>
      </c>
      <c r="C190">
        <v>2</v>
      </c>
      <c r="D190" s="48">
        <v>43694</v>
      </c>
    </row>
    <row r="191" spans="1:4" x14ac:dyDescent="0.3">
      <c r="A191" s="1" t="s">
        <v>271</v>
      </c>
      <c r="B191" s="1" t="s">
        <v>685</v>
      </c>
      <c r="C191">
        <v>2</v>
      </c>
      <c r="D191" s="48">
        <v>43694</v>
      </c>
    </row>
    <row r="192" spans="1:4" x14ac:dyDescent="0.3">
      <c r="A192" s="1" t="s">
        <v>251</v>
      </c>
      <c r="B192" s="1" t="s">
        <v>323</v>
      </c>
      <c r="C192">
        <v>3</v>
      </c>
      <c r="D192" s="48">
        <v>43694</v>
      </c>
    </row>
    <row r="193" spans="1:4" x14ac:dyDescent="0.3">
      <c r="A193" s="1" t="s">
        <v>334</v>
      </c>
      <c r="B193" s="1" t="s">
        <v>332</v>
      </c>
      <c r="C193">
        <v>3</v>
      </c>
      <c r="D193" s="48">
        <v>43694</v>
      </c>
    </row>
    <row r="194" spans="1:4" x14ac:dyDescent="0.3">
      <c r="A194" s="1" t="s">
        <v>471</v>
      </c>
      <c r="B194" s="1" t="s">
        <v>253</v>
      </c>
      <c r="C194">
        <v>3</v>
      </c>
      <c r="D194" s="48">
        <v>43694</v>
      </c>
    </row>
    <row r="195" spans="1:4" x14ac:dyDescent="0.3">
      <c r="A195" s="1" t="s">
        <v>365</v>
      </c>
      <c r="B195" s="1" t="s">
        <v>363</v>
      </c>
      <c r="C195">
        <v>4</v>
      </c>
      <c r="D195" s="48">
        <v>43694</v>
      </c>
    </row>
    <row r="196" spans="1:4" x14ac:dyDescent="0.3">
      <c r="A196" s="1" t="s">
        <v>402</v>
      </c>
      <c r="B196" s="1" t="s">
        <v>403</v>
      </c>
      <c r="C196">
        <v>1</v>
      </c>
      <c r="D196" s="48">
        <v>43694</v>
      </c>
    </row>
    <row r="197" spans="1:4" x14ac:dyDescent="0.3">
      <c r="A197" s="1" t="s">
        <v>410</v>
      </c>
      <c r="B197" s="1" t="s">
        <v>693</v>
      </c>
      <c r="C197">
        <v>1</v>
      </c>
      <c r="D197" s="48">
        <v>43694</v>
      </c>
    </row>
    <row r="198" spans="1:4" x14ac:dyDescent="0.3">
      <c r="A198" s="1" t="s">
        <v>413</v>
      </c>
      <c r="B198" s="1" t="s">
        <v>394</v>
      </c>
      <c r="C198">
        <v>1</v>
      </c>
      <c r="D198" s="48">
        <v>43694</v>
      </c>
    </row>
    <row r="199" spans="1:4" x14ac:dyDescent="0.3">
      <c r="A199" s="1" t="s">
        <v>694</v>
      </c>
      <c r="B199" s="1" t="s">
        <v>409</v>
      </c>
      <c r="C199">
        <v>1</v>
      </c>
      <c r="D199" s="48">
        <v>43694</v>
      </c>
    </row>
    <row r="200" spans="1:4" x14ac:dyDescent="0.3">
      <c r="A200" s="1" t="s">
        <v>308</v>
      </c>
      <c r="B200" s="1" t="s">
        <v>695</v>
      </c>
      <c r="C200">
        <v>1</v>
      </c>
      <c r="D200" s="48">
        <v>43694</v>
      </c>
    </row>
    <row r="201" spans="1:4" x14ac:dyDescent="0.3">
      <c r="A201" s="1" t="s">
        <v>401</v>
      </c>
      <c r="B201" s="1" t="s">
        <v>400</v>
      </c>
      <c r="C201">
        <v>1</v>
      </c>
      <c r="D201" s="48">
        <v>43694</v>
      </c>
    </row>
    <row r="202" spans="1:4" x14ac:dyDescent="0.3">
      <c r="A202" s="1" t="s">
        <v>272</v>
      </c>
      <c r="B202" s="1" t="s">
        <v>384</v>
      </c>
      <c r="C202">
        <v>2</v>
      </c>
      <c r="D202" s="48">
        <v>43694</v>
      </c>
    </row>
    <row r="203" spans="1:4" x14ac:dyDescent="0.3">
      <c r="A203" s="1" t="s">
        <v>380</v>
      </c>
      <c r="B203" s="1" t="s">
        <v>387</v>
      </c>
      <c r="C203">
        <v>2</v>
      </c>
      <c r="D203" s="48">
        <v>43694</v>
      </c>
    </row>
    <row r="204" spans="1:4" x14ac:dyDescent="0.3">
      <c r="A204" s="1" t="s">
        <v>388</v>
      </c>
      <c r="B204" s="1" t="s">
        <v>383</v>
      </c>
      <c r="C204">
        <v>2</v>
      </c>
      <c r="D204" s="48">
        <v>43694</v>
      </c>
    </row>
    <row r="205" spans="1:4" x14ac:dyDescent="0.3">
      <c r="A205" s="1" t="s">
        <v>476</v>
      </c>
      <c r="B205" s="1" t="s">
        <v>390</v>
      </c>
      <c r="C205">
        <v>2</v>
      </c>
      <c r="D205" s="48">
        <v>43694</v>
      </c>
    </row>
    <row r="206" spans="1:4" x14ac:dyDescent="0.3">
      <c r="A206" s="1" t="s">
        <v>698</v>
      </c>
      <c r="B206" s="1" t="s">
        <v>699</v>
      </c>
      <c r="C206">
        <v>1</v>
      </c>
      <c r="D206" s="48">
        <v>43694</v>
      </c>
    </row>
    <row r="207" spans="1:4" x14ac:dyDescent="0.3">
      <c r="A207" s="1" t="s">
        <v>704</v>
      </c>
      <c r="B207" s="1" t="s">
        <v>705</v>
      </c>
      <c r="C207">
        <v>1</v>
      </c>
      <c r="D207" s="48">
        <v>43694</v>
      </c>
    </row>
    <row r="208" spans="1:4" x14ac:dyDescent="0.3">
      <c r="A208" s="1" t="s">
        <v>708</v>
      </c>
      <c r="B208" s="1" t="s">
        <v>709</v>
      </c>
      <c r="C208">
        <v>1</v>
      </c>
      <c r="D208" s="48">
        <v>43694</v>
      </c>
    </row>
    <row r="209" spans="1:4" x14ac:dyDescent="0.3">
      <c r="A209" s="1" t="s">
        <v>457</v>
      </c>
      <c r="B209" s="1" t="s">
        <v>467</v>
      </c>
      <c r="C209">
        <v>23</v>
      </c>
      <c r="D209" s="48">
        <v>43694</v>
      </c>
    </row>
    <row r="210" spans="1:4" x14ac:dyDescent="0.3">
      <c r="A210" s="1" t="s">
        <v>452</v>
      </c>
      <c r="B210" s="1" t="s">
        <v>454</v>
      </c>
      <c r="C210">
        <v>23</v>
      </c>
      <c r="D210" s="48">
        <v>43694</v>
      </c>
    </row>
    <row r="211" spans="1:4" x14ac:dyDescent="0.3">
      <c r="A211" s="1" t="s">
        <v>455</v>
      </c>
      <c r="B211" s="1" t="s">
        <v>456</v>
      </c>
      <c r="C211">
        <v>23</v>
      </c>
      <c r="D211" s="48">
        <v>43694</v>
      </c>
    </row>
    <row r="212" spans="1:4" x14ac:dyDescent="0.3">
      <c r="A212" s="1" t="s">
        <v>465</v>
      </c>
      <c r="B212" s="1" t="s">
        <v>450</v>
      </c>
      <c r="C212">
        <v>23</v>
      </c>
      <c r="D212" s="48">
        <v>43694</v>
      </c>
    </row>
    <row r="213" spans="1:4" x14ac:dyDescent="0.3">
      <c r="A213" s="1" t="s">
        <v>466</v>
      </c>
      <c r="B213" s="1" t="s">
        <v>458</v>
      </c>
      <c r="C213">
        <v>23</v>
      </c>
      <c r="D213" s="48">
        <v>43694</v>
      </c>
    </row>
    <row r="214" spans="1:4" x14ac:dyDescent="0.3">
      <c r="A214" s="1" t="s">
        <v>451</v>
      </c>
      <c r="B214" s="1" t="s">
        <v>453</v>
      </c>
      <c r="C214">
        <v>23</v>
      </c>
      <c r="D214" s="48">
        <v>43694</v>
      </c>
    </row>
    <row r="215" spans="1:4" x14ac:dyDescent="0.3">
      <c r="A215" s="1" t="s">
        <v>461</v>
      </c>
      <c r="B215" s="1" t="s">
        <v>460</v>
      </c>
      <c r="C215">
        <v>23</v>
      </c>
      <c r="D215" s="48">
        <v>43694</v>
      </c>
    </row>
    <row r="216" spans="1:4" x14ac:dyDescent="0.3">
      <c r="A216" s="1" t="s">
        <v>485</v>
      </c>
      <c r="B216" s="1" t="s">
        <v>493</v>
      </c>
      <c r="C216">
        <v>15</v>
      </c>
      <c r="D216" s="48">
        <v>43694</v>
      </c>
    </row>
    <row r="217" spans="1:4" x14ac:dyDescent="0.3">
      <c r="A217" s="1" t="s">
        <v>495</v>
      </c>
      <c r="B217" s="1" t="s">
        <v>487</v>
      </c>
      <c r="C217">
        <v>15</v>
      </c>
      <c r="D217" s="48">
        <v>43694</v>
      </c>
    </row>
    <row r="218" spans="1:4" x14ac:dyDescent="0.3">
      <c r="A218" s="1" t="s">
        <v>528</v>
      </c>
      <c r="B218" s="1" t="s">
        <v>541</v>
      </c>
      <c r="C218">
        <v>18</v>
      </c>
      <c r="D218" s="48">
        <v>43694</v>
      </c>
    </row>
    <row r="219" spans="1:4" x14ac:dyDescent="0.3">
      <c r="A219" s="1" t="s">
        <v>544</v>
      </c>
      <c r="B219" s="1" t="s">
        <v>552</v>
      </c>
      <c r="C219">
        <v>6</v>
      </c>
      <c r="D219" s="48">
        <v>43694</v>
      </c>
    </row>
    <row r="220" spans="1:4" x14ac:dyDescent="0.3">
      <c r="A220" s="1" t="s">
        <v>558</v>
      </c>
      <c r="B220" s="1" t="s">
        <v>556</v>
      </c>
      <c r="C220">
        <v>6</v>
      </c>
      <c r="D220" s="48">
        <v>43694</v>
      </c>
    </row>
    <row r="221" spans="1:4" x14ac:dyDescent="0.3">
      <c r="A221" s="1" t="s">
        <v>580</v>
      </c>
      <c r="B221" s="1" t="s">
        <v>574</v>
      </c>
      <c r="C221">
        <v>4</v>
      </c>
      <c r="D221" s="48">
        <v>43694</v>
      </c>
    </row>
    <row r="222" spans="1:4" x14ac:dyDescent="0.3">
      <c r="A222" s="1" t="s">
        <v>573</v>
      </c>
      <c r="B222" s="1" t="s">
        <v>576</v>
      </c>
      <c r="C222">
        <v>4</v>
      </c>
      <c r="D222" s="48">
        <v>43694</v>
      </c>
    </row>
    <row r="223" spans="1:4" x14ac:dyDescent="0.3">
      <c r="A223" s="1" t="s">
        <v>579</v>
      </c>
      <c r="B223" s="1" t="s">
        <v>571</v>
      </c>
      <c r="C223">
        <v>4</v>
      </c>
      <c r="D223" s="48">
        <v>43694</v>
      </c>
    </row>
    <row r="224" spans="1:4" x14ac:dyDescent="0.3">
      <c r="A224" s="1" t="s">
        <v>583</v>
      </c>
      <c r="B224" s="1" t="s">
        <v>590</v>
      </c>
      <c r="C224">
        <v>4</v>
      </c>
      <c r="D224" s="48">
        <v>43694</v>
      </c>
    </row>
    <row r="225" spans="1:4" x14ac:dyDescent="0.3">
      <c r="A225" s="1" t="s">
        <v>593</v>
      </c>
      <c r="B225" s="1" t="s">
        <v>584</v>
      </c>
      <c r="C225">
        <v>4</v>
      </c>
      <c r="D225" s="48">
        <v>43694</v>
      </c>
    </row>
    <row r="226" spans="1:4" x14ac:dyDescent="0.3">
      <c r="A226" s="1" t="s">
        <v>588</v>
      </c>
      <c r="B226" s="1" t="s">
        <v>582</v>
      </c>
      <c r="C226">
        <v>4</v>
      </c>
      <c r="D226" s="48">
        <v>43694</v>
      </c>
    </row>
    <row r="227" spans="1:4" x14ac:dyDescent="0.3">
      <c r="A227" s="1" t="s">
        <v>611</v>
      </c>
      <c r="B227" s="1" t="s">
        <v>603</v>
      </c>
      <c r="C227">
        <v>6</v>
      </c>
      <c r="D227" s="48">
        <v>43694</v>
      </c>
    </row>
    <row r="228" spans="1:4" x14ac:dyDescent="0.3">
      <c r="A228" s="1" t="s">
        <v>613</v>
      </c>
      <c r="B228" s="1" t="s">
        <v>600</v>
      </c>
      <c r="C228">
        <v>6</v>
      </c>
      <c r="D228" s="48">
        <v>43694</v>
      </c>
    </row>
    <row r="229" spans="1:4" x14ac:dyDescent="0.3">
      <c r="A229" s="1" t="s">
        <v>599</v>
      </c>
      <c r="B229" s="1" t="s">
        <v>608</v>
      </c>
      <c r="C229">
        <v>6</v>
      </c>
      <c r="D229" s="48">
        <v>43694</v>
      </c>
    </row>
    <row r="230" spans="1:4" x14ac:dyDescent="0.3">
      <c r="A230" s="1" t="s">
        <v>623</v>
      </c>
      <c r="B230" s="1" t="s">
        <v>617</v>
      </c>
      <c r="C230">
        <v>5</v>
      </c>
      <c r="D230" s="48">
        <v>43694</v>
      </c>
    </row>
    <row r="231" spans="1:4" x14ac:dyDescent="0.3">
      <c r="A231" s="1" t="s">
        <v>621</v>
      </c>
      <c r="B231" s="1" t="s">
        <v>619</v>
      </c>
      <c r="C231">
        <v>5</v>
      </c>
      <c r="D231" s="48">
        <v>43694</v>
      </c>
    </row>
    <row r="232" spans="1:4" x14ac:dyDescent="0.3">
      <c r="A232" s="1" t="s">
        <v>628</v>
      </c>
      <c r="B232" s="1" t="s">
        <v>646</v>
      </c>
      <c r="C232">
        <v>3</v>
      </c>
      <c r="D232" s="48">
        <v>43694</v>
      </c>
    </row>
    <row r="233" spans="1:4" x14ac:dyDescent="0.3">
      <c r="A233" s="1" t="s">
        <v>632</v>
      </c>
      <c r="B233" s="1" t="s">
        <v>644</v>
      </c>
      <c r="C233">
        <v>3</v>
      </c>
      <c r="D233" s="48">
        <v>43694</v>
      </c>
    </row>
    <row r="234" spans="1:4" x14ac:dyDescent="0.3">
      <c r="A234" s="1" t="s">
        <v>636</v>
      </c>
      <c r="B234" s="1" t="s">
        <v>625</v>
      </c>
      <c r="C234">
        <v>3</v>
      </c>
      <c r="D234" s="48">
        <v>43694</v>
      </c>
    </row>
    <row r="235" spans="1:4" x14ac:dyDescent="0.3">
      <c r="A235" s="1" t="s">
        <v>638</v>
      </c>
      <c r="B235" s="1" t="s">
        <v>637</v>
      </c>
      <c r="C235">
        <v>3</v>
      </c>
      <c r="D235" s="48">
        <v>43694</v>
      </c>
    </row>
    <row r="236" spans="1:4" x14ac:dyDescent="0.3">
      <c r="A236" s="1" t="s">
        <v>650</v>
      </c>
      <c r="B236" s="1" t="s">
        <v>658</v>
      </c>
      <c r="C236">
        <v>20</v>
      </c>
      <c r="D236" s="48">
        <v>43694</v>
      </c>
    </row>
    <row r="237" spans="1:4" x14ac:dyDescent="0.3">
      <c r="A237" s="1" t="s">
        <v>10</v>
      </c>
      <c r="B237" s="1" t="s">
        <v>14</v>
      </c>
      <c r="C237">
        <v>2</v>
      </c>
      <c r="D237" s="48">
        <v>43695</v>
      </c>
    </row>
    <row r="238" spans="1:4" x14ac:dyDescent="0.3">
      <c r="A238" s="1" t="s">
        <v>173</v>
      </c>
      <c r="B238" s="1" t="s">
        <v>8</v>
      </c>
      <c r="C238">
        <v>2</v>
      </c>
      <c r="D238" s="48">
        <v>43695</v>
      </c>
    </row>
    <row r="239" spans="1:4" x14ac:dyDescent="0.3">
      <c r="A239" s="1" t="s">
        <v>157</v>
      </c>
      <c r="B239" s="1" t="s">
        <v>153</v>
      </c>
      <c r="C239">
        <v>3</v>
      </c>
      <c r="D239" s="48">
        <v>43695</v>
      </c>
    </row>
    <row r="240" spans="1:4" x14ac:dyDescent="0.3">
      <c r="A240" s="1" t="s">
        <v>160</v>
      </c>
      <c r="B240" s="1" t="s">
        <v>163</v>
      </c>
      <c r="C240">
        <v>3</v>
      </c>
      <c r="D240" s="48">
        <v>43695</v>
      </c>
    </row>
    <row r="241" spans="1:4" x14ac:dyDescent="0.3">
      <c r="A241" s="1" t="s">
        <v>154</v>
      </c>
      <c r="B241" s="1" t="s">
        <v>155</v>
      </c>
      <c r="C241">
        <v>3</v>
      </c>
      <c r="D241" s="48">
        <v>43695</v>
      </c>
    </row>
    <row r="242" spans="1:4" x14ac:dyDescent="0.3">
      <c r="A242" s="1" t="s">
        <v>135</v>
      </c>
      <c r="B242" s="1" t="s">
        <v>146</v>
      </c>
      <c r="C242">
        <v>3</v>
      </c>
      <c r="D242" s="48">
        <v>43695</v>
      </c>
    </row>
    <row r="243" spans="1:4" x14ac:dyDescent="0.3">
      <c r="A243" s="1" t="s">
        <v>158</v>
      </c>
      <c r="B243" s="1" t="s">
        <v>165</v>
      </c>
      <c r="C243">
        <v>3</v>
      </c>
      <c r="D243" s="48">
        <v>43695</v>
      </c>
    </row>
    <row r="244" spans="1:4" x14ac:dyDescent="0.3">
      <c r="A244" s="1" t="s">
        <v>192</v>
      </c>
      <c r="B244" s="1" t="s">
        <v>4</v>
      </c>
      <c r="C244">
        <v>3</v>
      </c>
      <c r="D244" s="48">
        <v>43695</v>
      </c>
    </row>
    <row r="245" spans="1:4" x14ac:dyDescent="0.3">
      <c r="A245" s="1" t="s">
        <v>313</v>
      </c>
      <c r="B245" s="1" t="s">
        <v>309</v>
      </c>
      <c r="C245">
        <v>1</v>
      </c>
      <c r="D245" s="48">
        <v>43695</v>
      </c>
    </row>
    <row r="246" spans="1:4" x14ac:dyDescent="0.3">
      <c r="A246" s="1" t="s">
        <v>298</v>
      </c>
      <c r="B246" s="1" t="s">
        <v>314</v>
      </c>
      <c r="C246">
        <v>1</v>
      </c>
      <c r="D246" s="48">
        <v>43695</v>
      </c>
    </row>
    <row r="247" spans="1:4" x14ac:dyDescent="0.3">
      <c r="A247" s="1" t="s">
        <v>296</v>
      </c>
      <c r="B247" s="1" t="s">
        <v>303</v>
      </c>
      <c r="C247">
        <v>1</v>
      </c>
      <c r="D247" s="48">
        <v>43695</v>
      </c>
    </row>
    <row r="248" spans="1:4" x14ac:dyDescent="0.3">
      <c r="A248" s="1" t="s">
        <v>299</v>
      </c>
      <c r="B248" s="1" t="s">
        <v>307</v>
      </c>
      <c r="C248">
        <v>1</v>
      </c>
      <c r="D248" s="48">
        <v>43695</v>
      </c>
    </row>
    <row r="249" spans="1:4" x14ac:dyDescent="0.3">
      <c r="A249" s="1" t="s">
        <v>292</v>
      </c>
      <c r="B249" s="1" t="s">
        <v>368</v>
      </c>
      <c r="C249">
        <v>2</v>
      </c>
      <c r="D249" s="48">
        <v>43695</v>
      </c>
    </row>
    <row r="250" spans="1:4" x14ac:dyDescent="0.3">
      <c r="A250" s="1" t="s">
        <v>281</v>
      </c>
      <c r="B250" s="1" t="s">
        <v>283</v>
      </c>
      <c r="C250">
        <v>2</v>
      </c>
      <c r="D250" s="48">
        <v>43695</v>
      </c>
    </row>
    <row r="251" spans="1:4" x14ac:dyDescent="0.3">
      <c r="A251" s="1" t="s">
        <v>288</v>
      </c>
      <c r="B251" s="1" t="s">
        <v>277</v>
      </c>
      <c r="C251">
        <v>2</v>
      </c>
      <c r="D251" s="48">
        <v>43695</v>
      </c>
    </row>
    <row r="252" spans="1:4" x14ac:dyDescent="0.3">
      <c r="A252" s="1" t="s">
        <v>318</v>
      </c>
      <c r="B252" s="1" t="s">
        <v>244</v>
      </c>
      <c r="C252">
        <v>1</v>
      </c>
      <c r="D252" s="48">
        <v>43695</v>
      </c>
    </row>
    <row r="253" spans="1:4" x14ac:dyDescent="0.3">
      <c r="A253" s="1" t="s">
        <v>324</v>
      </c>
      <c r="B253" s="1" t="s">
        <v>250</v>
      </c>
      <c r="C253">
        <v>1</v>
      </c>
      <c r="D253" s="48">
        <v>43695</v>
      </c>
    </row>
    <row r="254" spans="1:4" x14ac:dyDescent="0.3">
      <c r="A254" s="1" t="s">
        <v>381</v>
      </c>
      <c r="B254" s="1" t="s">
        <v>261</v>
      </c>
      <c r="C254">
        <v>2</v>
      </c>
      <c r="D254" s="48">
        <v>43695</v>
      </c>
    </row>
    <row r="255" spans="1:4" x14ac:dyDescent="0.3">
      <c r="A255" s="1" t="s">
        <v>275</v>
      </c>
      <c r="B255" s="1" t="s">
        <v>267</v>
      </c>
      <c r="C255">
        <v>2</v>
      </c>
      <c r="D255" s="48">
        <v>43695</v>
      </c>
    </row>
    <row r="256" spans="1:4" x14ac:dyDescent="0.3">
      <c r="A256" s="1" t="s">
        <v>259</v>
      </c>
      <c r="B256" s="1" t="s">
        <v>264</v>
      </c>
      <c r="C256">
        <v>2</v>
      </c>
      <c r="D256" s="48">
        <v>43695</v>
      </c>
    </row>
    <row r="257" spans="1:4" x14ac:dyDescent="0.3">
      <c r="A257" s="1" t="s">
        <v>260</v>
      </c>
      <c r="B257" s="1" t="s">
        <v>266</v>
      </c>
      <c r="C257">
        <v>2</v>
      </c>
      <c r="D257" s="48">
        <v>43695</v>
      </c>
    </row>
    <row r="258" spans="1:4" x14ac:dyDescent="0.3">
      <c r="A258" s="1" t="s">
        <v>325</v>
      </c>
      <c r="B258" s="1" t="s">
        <v>472</v>
      </c>
      <c r="C258">
        <v>3</v>
      </c>
      <c r="D258" s="48">
        <v>43695</v>
      </c>
    </row>
    <row r="259" spans="1:4" x14ac:dyDescent="0.3">
      <c r="A259" s="1" t="s">
        <v>330</v>
      </c>
      <c r="B259" s="1" t="s">
        <v>326</v>
      </c>
      <c r="C259">
        <v>3</v>
      </c>
      <c r="D259" s="48">
        <v>43695</v>
      </c>
    </row>
    <row r="260" spans="1:4" x14ac:dyDescent="0.3">
      <c r="A260" s="1" t="s">
        <v>331</v>
      </c>
      <c r="B260" s="1" t="s">
        <v>329</v>
      </c>
      <c r="C260">
        <v>3</v>
      </c>
      <c r="D260" s="48">
        <v>43695</v>
      </c>
    </row>
    <row r="261" spans="1:4" x14ac:dyDescent="0.3">
      <c r="A261" s="1" t="s">
        <v>407</v>
      </c>
      <c r="B261" s="1" t="s">
        <v>692</v>
      </c>
      <c r="C261">
        <v>1</v>
      </c>
      <c r="D261" s="48">
        <v>43695</v>
      </c>
    </row>
    <row r="262" spans="1:4" x14ac:dyDescent="0.3">
      <c r="A262" s="1" t="s">
        <v>426</v>
      </c>
      <c r="B262" s="1" t="s">
        <v>399</v>
      </c>
      <c r="C262">
        <v>1</v>
      </c>
      <c r="D262" s="48">
        <v>43695</v>
      </c>
    </row>
    <row r="263" spans="1:4" x14ac:dyDescent="0.3">
      <c r="A263" s="1" t="s">
        <v>312</v>
      </c>
      <c r="B263" s="1" t="s">
        <v>406</v>
      </c>
      <c r="C263">
        <v>1</v>
      </c>
      <c r="D263" s="48">
        <v>43695</v>
      </c>
    </row>
    <row r="264" spans="1:4" x14ac:dyDescent="0.3">
      <c r="A264" s="1" t="s">
        <v>412</v>
      </c>
      <c r="B264" s="1" t="s">
        <v>305</v>
      </c>
      <c r="C264">
        <v>1</v>
      </c>
      <c r="D264" s="48">
        <v>43695</v>
      </c>
    </row>
    <row r="265" spans="1:4" x14ac:dyDescent="0.3">
      <c r="A265" s="1" t="s">
        <v>411</v>
      </c>
      <c r="B265" s="1" t="s">
        <v>405</v>
      </c>
      <c r="C265">
        <v>1</v>
      </c>
      <c r="D265" s="48">
        <v>43695</v>
      </c>
    </row>
    <row r="266" spans="1:4" x14ac:dyDescent="0.3">
      <c r="A266" s="1" t="s">
        <v>377</v>
      </c>
      <c r="B266" s="1" t="s">
        <v>379</v>
      </c>
      <c r="C266">
        <v>2</v>
      </c>
      <c r="D266" s="48">
        <v>43695</v>
      </c>
    </row>
    <row r="267" spans="1:4" x14ac:dyDescent="0.3">
      <c r="A267" s="1" t="s">
        <v>385</v>
      </c>
      <c r="B267" s="1" t="s">
        <v>386</v>
      </c>
      <c r="C267">
        <v>2</v>
      </c>
      <c r="D267" s="48">
        <v>43695</v>
      </c>
    </row>
    <row r="268" spans="1:4" x14ac:dyDescent="0.3">
      <c r="A268" s="1" t="s">
        <v>391</v>
      </c>
      <c r="B268" s="1" t="s">
        <v>263</v>
      </c>
      <c r="C268">
        <v>2</v>
      </c>
      <c r="D268" s="48">
        <v>43695</v>
      </c>
    </row>
    <row r="269" spans="1:4" x14ac:dyDescent="0.3">
      <c r="A269" s="1" t="s">
        <v>382</v>
      </c>
      <c r="B269" s="1" t="s">
        <v>273</v>
      </c>
      <c r="C269">
        <v>2</v>
      </c>
      <c r="D269" s="48">
        <v>43695</v>
      </c>
    </row>
    <row r="270" spans="1:4" x14ac:dyDescent="0.3">
      <c r="A270" s="1" t="s">
        <v>696</v>
      </c>
      <c r="B270" s="1" t="s">
        <v>393</v>
      </c>
      <c r="C270">
        <v>2</v>
      </c>
      <c r="D270" s="48">
        <v>43695</v>
      </c>
    </row>
    <row r="271" spans="1:4" x14ac:dyDescent="0.3">
      <c r="A271" s="1" t="s">
        <v>702</v>
      </c>
      <c r="B271" s="1" t="s">
        <v>703</v>
      </c>
      <c r="C271">
        <v>1</v>
      </c>
      <c r="D271" s="48">
        <v>43695</v>
      </c>
    </row>
    <row r="272" spans="1:4" x14ac:dyDescent="0.3">
      <c r="A272" s="1" t="s">
        <v>706</v>
      </c>
      <c r="B272" s="1" t="s">
        <v>707</v>
      </c>
      <c r="C272">
        <v>1</v>
      </c>
      <c r="D272" s="48">
        <v>43695</v>
      </c>
    </row>
    <row r="273" spans="1:4" x14ac:dyDescent="0.3">
      <c r="A273" s="1" t="s">
        <v>710</v>
      </c>
      <c r="B273" s="1" t="s">
        <v>711</v>
      </c>
      <c r="C273">
        <v>1</v>
      </c>
      <c r="D273" s="48">
        <v>43695</v>
      </c>
    </row>
    <row r="274" spans="1:4" x14ac:dyDescent="0.3">
      <c r="A274" s="1" t="s">
        <v>714</v>
      </c>
      <c r="B274" s="1" t="s">
        <v>715</v>
      </c>
      <c r="C274">
        <v>1</v>
      </c>
      <c r="D274" s="48">
        <v>43695</v>
      </c>
    </row>
    <row r="275" spans="1:4" x14ac:dyDescent="0.3">
      <c r="A275" s="1" t="s">
        <v>463</v>
      </c>
      <c r="B275" s="1" t="s">
        <v>459</v>
      </c>
      <c r="C275">
        <v>23</v>
      </c>
      <c r="D275" s="48">
        <v>43695</v>
      </c>
    </row>
    <row r="276" spans="1:4" x14ac:dyDescent="0.3">
      <c r="A276" s="1" t="s">
        <v>464</v>
      </c>
      <c r="B276" s="1" t="s">
        <v>462</v>
      </c>
      <c r="C276">
        <v>23</v>
      </c>
      <c r="D276" s="48">
        <v>43695</v>
      </c>
    </row>
    <row r="277" spans="1:4" x14ac:dyDescent="0.3">
      <c r="A277" s="1" t="s">
        <v>478</v>
      </c>
      <c r="B277" s="1" t="s">
        <v>484</v>
      </c>
      <c r="C277">
        <v>15</v>
      </c>
      <c r="D277" s="48">
        <v>43695</v>
      </c>
    </row>
    <row r="278" spans="1:4" x14ac:dyDescent="0.3">
      <c r="A278" s="1" t="s">
        <v>489</v>
      </c>
      <c r="B278" s="1" t="s">
        <v>479</v>
      </c>
      <c r="C278">
        <v>15</v>
      </c>
      <c r="D278" s="48">
        <v>43695</v>
      </c>
    </row>
    <row r="279" spans="1:4" x14ac:dyDescent="0.3">
      <c r="A279" s="1" t="s">
        <v>486</v>
      </c>
      <c r="B279" s="1" t="s">
        <v>482</v>
      </c>
      <c r="C279">
        <v>15</v>
      </c>
      <c r="D279" s="48">
        <v>43695</v>
      </c>
    </row>
    <row r="280" spans="1:4" x14ac:dyDescent="0.3">
      <c r="A280" s="1" t="s">
        <v>497</v>
      </c>
      <c r="B280" s="1" t="s">
        <v>488</v>
      </c>
      <c r="C280">
        <v>15</v>
      </c>
      <c r="D280" s="48">
        <v>43695</v>
      </c>
    </row>
    <row r="281" spans="1:4" x14ac:dyDescent="0.3">
      <c r="A281" s="1" t="s">
        <v>490</v>
      </c>
      <c r="B281" s="1" t="s">
        <v>483</v>
      </c>
      <c r="C281">
        <v>15</v>
      </c>
      <c r="D281" s="48">
        <v>43695</v>
      </c>
    </row>
    <row r="282" spans="1:4" x14ac:dyDescent="0.3">
      <c r="A282" s="1" t="s">
        <v>494</v>
      </c>
      <c r="B282" s="1" t="s">
        <v>491</v>
      </c>
      <c r="C282">
        <v>15</v>
      </c>
      <c r="D282" s="48">
        <v>43695</v>
      </c>
    </row>
    <row r="283" spans="1:4" x14ac:dyDescent="0.3">
      <c r="A283" s="1" t="s">
        <v>496</v>
      </c>
      <c r="B283" s="1" t="s">
        <v>480</v>
      </c>
      <c r="C283">
        <v>15</v>
      </c>
      <c r="D283" s="48">
        <v>43695</v>
      </c>
    </row>
    <row r="284" spans="1:4" x14ac:dyDescent="0.3">
      <c r="A284" s="1" t="s">
        <v>516</v>
      </c>
      <c r="B284" s="1" t="s">
        <v>524</v>
      </c>
      <c r="C284">
        <v>6</v>
      </c>
      <c r="D284" s="48">
        <v>43695</v>
      </c>
    </row>
    <row r="285" spans="1:4" x14ac:dyDescent="0.3">
      <c r="A285" s="1" t="s">
        <v>518</v>
      </c>
      <c r="B285" s="1" t="s">
        <v>527</v>
      </c>
      <c r="C285">
        <v>6</v>
      </c>
      <c r="D285" s="48">
        <v>43695</v>
      </c>
    </row>
    <row r="286" spans="1:4" x14ac:dyDescent="0.3">
      <c r="A286" s="1" t="s">
        <v>517</v>
      </c>
      <c r="B286" s="1" t="s">
        <v>526</v>
      </c>
      <c r="C286">
        <v>6</v>
      </c>
      <c r="D286" s="48">
        <v>43695</v>
      </c>
    </row>
    <row r="287" spans="1:4" x14ac:dyDescent="0.3">
      <c r="A287" s="1" t="s">
        <v>519</v>
      </c>
      <c r="B287" s="1" t="s">
        <v>514</v>
      </c>
      <c r="C287">
        <v>6</v>
      </c>
      <c r="D287" s="48">
        <v>43695</v>
      </c>
    </row>
    <row r="288" spans="1:4" x14ac:dyDescent="0.3">
      <c r="A288" s="1" t="s">
        <v>530</v>
      </c>
      <c r="B288" s="1" t="s">
        <v>537</v>
      </c>
      <c r="C288">
        <v>18</v>
      </c>
      <c r="D288" s="48">
        <v>43695</v>
      </c>
    </row>
    <row r="289" spans="1:4" x14ac:dyDescent="0.3">
      <c r="A289" s="1" t="s">
        <v>532</v>
      </c>
      <c r="B289" s="1" t="s">
        <v>535</v>
      </c>
      <c r="C289">
        <v>18</v>
      </c>
      <c r="D289" s="48">
        <v>43695</v>
      </c>
    </row>
    <row r="290" spans="1:4" x14ac:dyDescent="0.3">
      <c r="A290" s="1" t="s">
        <v>533</v>
      </c>
      <c r="B290" s="1" t="s">
        <v>543</v>
      </c>
      <c r="C290">
        <v>18</v>
      </c>
      <c r="D290" s="48">
        <v>43695</v>
      </c>
    </row>
    <row r="291" spans="1:4" x14ac:dyDescent="0.3">
      <c r="A291" s="1" t="s">
        <v>542</v>
      </c>
      <c r="B291" s="1" t="s">
        <v>539</v>
      </c>
      <c r="C291">
        <v>18</v>
      </c>
      <c r="D291" s="48">
        <v>43695</v>
      </c>
    </row>
    <row r="292" spans="1:4" x14ac:dyDescent="0.3">
      <c r="A292" s="1" t="s">
        <v>538</v>
      </c>
      <c r="B292" s="1" t="s">
        <v>536</v>
      </c>
      <c r="C292">
        <v>18</v>
      </c>
      <c r="D292" s="48">
        <v>43695</v>
      </c>
    </row>
    <row r="293" spans="1:4" x14ac:dyDescent="0.3">
      <c r="A293" s="1" t="s">
        <v>531</v>
      </c>
      <c r="B293" s="1" t="s">
        <v>529</v>
      </c>
      <c r="C293">
        <v>18</v>
      </c>
      <c r="D293" s="48">
        <v>43695</v>
      </c>
    </row>
    <row r="294" spans="1:4" x14ac:dyDescent="0.3">
      <c r="A294" s="1" t="s">
        <v>545</v>
      </c>
      <c r="B294" s="1" t="s">
        <v>553</v>
      </c>
      <c r="C294">
        <v>6</v>
      </c>
      <c r="D294" s="48">
        <v>43695</v>
      </c>
    </row>
    <row r="295" spans="1:4" x14ac:dyDescent="0.3">
      <c r="A295" s="1" t="s">
        <v>555</v>
      </c>
      <c r="B295" s="1" t="s">
        <v>550</v>
      </c>
      <c r="C295">
        <v>6</v>
      </c>
      <c r="D295" s="48">
        <v>43695</v>
      </c>
    </row>
    <row r="296" spans="1:4" x14ac:dyDescent="0.3">
      <c r="A296" s="1" t="s">
        <v>551</v>
      </c>
      <c r="B296" s="1" t="s">
        <v>554</v>
      </c>
      <c r="C296">
        <v>6</v>
      </c>
      <c r="D296" s="48">
        <v>43695</v>
      </c>
    </row>
    <row r="297" spans="1:4" x14ac:dyDescent="0.3">
      <c r="A297" s="1" t="s">
        <v>559</v>
      </c>
      <c r="B297" s="1" t="s">
        <v>548</v>
      </c>
      <c r="C297">
        <v>6</v>
      </c>
      <c r="D297" s="48">
        <v>43695</v>
      </c>
    </row>
    <row r="298" spans="1:4" x14ac:dyDescent="0.3">
      <c r="A298" s="1" t="s">
        <v>575</v>
      </c>
      <c r="B298" s="1" t="s">
        <v>572</v>
      </c>
      <c r="C298">
        <v>4</v>
      </c>
      <c r="D298" s="48">
        <v>43695</v>
      </c>
    </row>
    <row r="299" spans="1:4" x14ac:dyDescent="0.3">
      <c r="A299" s="1" t="s">
        <v>578</v>
      </c>
      <c r="B299" s="1" t="s">
        <v>570</v>
      </c>
      <c r="C299">
        <v>4</v>
      </c>
      <c r="D299" s="48">
        <v>43695</v>
      </c>
    </row>
    <row r="300" spans="1:4" x14ac:dyDescent="0.3">
      <c r="A300" s="1" t="s">
        <v>581</v>
      </c>
      <c r="B300" s="1" t="s">
        <v>577</v>
      </c>
      <c r="C300">
        <v>4</v>
      </c>
      <c r="D300" s="48">
        <v>43695</v>
      </c>
    </row>
    <row r="301" spans="1:4" x14ac:dyDescent="0.3">
      <c r="A301" s="1" t="s">
        <v>585</v>
      </c>
      <c r="B301" s="1" t="s">
        <v>587</v>
      </c>
      <c r="C301">
        <v>4</v>
      </c>
      <c r="D301" s="48">
        <v>43695</v>
      </c>
    </row>
    <row r="302" spans="1:4" x14ac:dyDescent="0.3">
      <c r="A302" s="1" t="s">
        <v>597</v>
      </c>
      <c r="B302" s="1" t="s">
        <v>586</v>
      </c>
      <c r="C302">
        <v>4</v>
      </c>
      <c r="D302" s="48">
        <v>43695</v>
      </c>
    </row>
    <row r="303" spans="1:4" x14ac:dyDescent="0.3">
      <c r="A303" s="1" t="s">
        <v>595</v>
      </c>
      <c r="B303" s="1" t="s">
        <v>591</v>
      </c>
      <c r="C303">
        <v>4</v>
      </c>
      <c r="D303" s="48">
        <v>43695</v>
      </c>
    </row>
    <row r="304" spans="1:4" x14ac:dyDescent="0.3">
      <c r="A304" s="1" t="s">
        <v>607</v>
      </c>
      <c r="B304" s="1" t="s">
        <v>605</v>
      </c>
      <c r="C304">
        <v>6</v>
      </c>
      <c r="D304" s="48">
        <v>43695</v>
      </c>
    </row>
    <row r="305" spans="1:4" x14ac:dyDescent="0.3">
      <c r="A305" s="1" t="s">
        <v>609</v>
      </c>
      <c r="B305" s="1" t="s">
        <v>602</v>
      </c>
      <c r="C305">
        <v>6</v>
      </c>
      <c r="D305" s="48">
        <v>43695</v>
      </c>
    </row>
    <row r="306" spans="1:4" x14ac:dyDescent="0.3">
      <c r="A306" s="1" t="s">
        <v>598</v>
      </c>
      <c r="B306" s="1" t="s">
        <v>604</v>
      </c>
      <c r="C306">
        <v>6</v>
      </c>
      <c r="D306" s="48">
        <v>43695</v>
      </c>
    </row>
    <row r="307" spans="1:4" x14ac:dyDescent="0.3">
      <c r="A307" s="1" t="s">
        <v>610</v>
      </c>
      <c r="B307" s="1" t="s">
        <v>606</v>
      </c>
      <c r="C307">
        <v>6</v>
      </c>
      <c r="D307" s="48">
        <v>43695</v>
      </c>
    </row>
    <row r="308" spans="1:4" x14ac:dyDescent="0.3">
      <c r="A308" s="1" t="s">
        <v>620</v>
      </c>
      <c r="B308" s="1" t="s">
        <v>616</v>
      </c>
      <c r="C308">
        <v>5</v>
      </c>
      <c r="D308" s="48">
        <v>43695</v>
      </c>
    </row>
    <row r="309" spans="1:4" x14ac:dyDescent="0.3">
      <c r="A309" s="1" t="s">
        <v>622</v>
      </c>
      <c r="B309" s="1" t="s">
        <v>614</v>
      </c>
      <c r="C309">
        <v>5</v>
      </c>
      <c r="D309" s="48">
        <v>43695</v>
      </c>
    </row>
    <row r="310" spans="1:4" x14ac:dyDescent="0.3">
      <c r="A310" s="1" t="s">
        <v>624</v>
      </c>
      <c r="B310" s="1" t="s">
        <v>633</v>
      </c>
      <c r="C310">
        <v>3</v>
      </c>
      <c r="D310" s="48">
        <v>43695</v>
      </c>
    </row>
    <row r="311" spans="1:4" x14ac:dyDescent="0.3">
      <c r="A311" s="1" t="s">
        <v>630</v>
      </c>
      <c r="B311" s="1" t="s">
        <v>639</v>
      </c>
      <c r="C311">
        <v>3</v>
      </c>
      <c r="D311" s="48">
        <v>43695</v>
      </c>
    </row>
    <row r="312" spans="1:4" x14ac:dyDescent="0.3">
      <c r="A312" s="1" t="s">
        <v>640</v>
      </c>
      <c r="B312" s="1" t="s">
        <v>5</v>
      </c>
      <c r="C312">
        <v>3</v>
      </c>
      <c r="D312" s="48">
        <v>43695</v>
      </c>
    </row>
    <row r="313" spans="1:4" x14ac:dyDescent="0.3">
      <c r="A313" s="1" t="s">
        <v>627</v>
      </c>
      <c r="B313" s="1" t="s">
        <v>643</v>
      </c>
      <c r="C313">
        <v>3</v>
      </c>
      <c r="D313" s="48">
        <v>43695</v>
      </c>
    </row>
    <row r="314" spans="1:4" x14ac:dyDescent="0.3">
      <c r="A314" s="1" t="s">
        <v>652</v>
      </c>
      <c r="B314" s="1" t="s">
        <v>656</v>
      </c>
      <c r="C314">
        <v>20</v>
      </c>
      <c r="D314" s="48">
        <v>43695</v>
      </c>
    </row>
    <row r="315" spans="1:4" x14ac:dyDescent="0.3">
      <c r="A315" s="1" t="s">
        <v>655</v>
      </c>
      <c r="B315" s="1" t="s">
        <v>651</v>
      </c>
      <c r="C315">
        <v>20</v>
      </c>
      <c r="D315" s="48">
        <v>43695</v>
      </c>
    </row>
    <row r="316" spans="1:4" x14ac:dyDescent="0.3">
      <c r="A316" s="1" t="s">
        <v>659</v>
      </c>
      <c r="B316" s="1" t="s">
        <v>653</v>
      </c>
      <c r="C316">
        <v>20</v>
      </c>
      <c r="D316" s="48">
        <v>43695</v>
      </c>
    </row>
    <row r="317" spans="1:4" x14ac:dyDescent="0.3">
      <c r="A317" s="1" t="s">
        <v>654</v>
      </c>
      <c r="B317" s="1" t="s">
        <v>648</v>
      </c>
      <c r="C317">
        <v>20</v>
      </c>
      <c r="D317" s="48">
        <v>43695</v>
      </c>
    </row>
    <row r="318" spans="1:4" x14ac:dyDescent="0.3">
      <c r="A318" s="1" t="s">
        <v>680</v>
      </c>
      <c r="B318" s="1" t="s">
        <v>675</v>
      </c>
      <c r="C318">
        <v>20</v>
      </c>
      <c r="D318" s="48">
        <v>43695</v>
      </c>
    </row>
    <row r="319" spans="1:4" x14ac:dyDescent="0.3">
      <c r="A319" s="1" t="s">
        <v>21</v>
      </c>
      <c r="B319" s="1" t="s">
        <v>13</v>
      </c>
      <c r="C319">
        <v>2</v>
      </c>
      <c r="D319" s="48">
        <v>43696</v>
      </c>
    </row>
    <row r="320" spans="1:4" x14ac:dyDescent="0.3">
      <c r="A320" s="1" t="s">
        <v>262</v>
      </c>
      <c r="B320" s="1" t="s">
        <v>268</v>
      </c>
      <c r="C320">
        <v>2</v>
      </c>
      <c r="D320" s="48">
        <v>43696</v>
      </c>
    </row>
    <row r="321" spans="1:4" x14ac:dyDescent="0.3">
      <c r="A321" s="1" t="s">
        <v>149</v>
      </c>
      <c r="B321" s="1" t="s">
        <v>136</v>
      </c>
      <c r="C321">
        <v>2</v>
      </c>
      <c r="D321" s="48">
        <v>43696</v>
      </c>
    </row>
    <row r="322" spans="1:4" x14ac:dyDescent="0.3">
      <c r="A322" s="1" t="s">
        <v>139</v>
      </c>
      <c r="B322" s="1" t="s">
        <v>144</v>
      </c>
      <c r="C322">
        <v>2</v>
      </c>
      <c r="D322" s="48">
        <v>43696</v>
      </c>
    </row>
    <row r="323" spans="1:4" x14ac:dyDescent="0.3">
      <c r="A323" s="1" t="s">
        <v>152</v>
      </c>
      <c r="B323" s="1" t="s">
        <v>169</v>
      </c>
      <c r="C323">
        <v>2</v>
      </c>
      <c r="D323" s="48">
        <v>43696</v>
      </c>
    </row>
    <row r="324" spans="1:4" x14ac:dyDescent="0.3">
      <c r="A324" s="1" t="s">
        <v>470</v>
      </c>
      <c r="B324" s="1" t="s">
        <v>333</v>
      </c>
      <c r="C324">
        <v>3</v>
      </c>
      <c r="D324" s="48">
        <v>43696</v>
      </c>
    </row>
    <row r="325" spans="1:4" x14ac:dyDescent="0.3">
      <c r="A325" s="1" t="s">
        <v>357</v>
      </c>
      <c r="B325" s="1" t="s">
        <v>291</v>
      </c>
      <c r="C325">
        <v>4</v>
      </c>
      <c r="D325" s="48">
        <v>43696</v>
      </c>
    </row>
    <row r="326" spans="1:4" x14ac:dyDescent="0.3">
      <c r="A326" s="1" t="s">
        <v>700</v>
      </c>
      <c r="B326" s="1" t="s">
        <v>701</v>
      </c>
      <c r="C326">
        <v>1</v>
      </c>
      <c r="D326" s="48">
        <v>43696</v>
      </c>
    </row>
    <row r="327" spans="1:4" x14ac:dyDescent="0.3">
      <c r="A327" s="1" t="s">
        <v>492</v>
      </c>
      <c r="B327" s="1" t="s">
        <v>481</v>
      </c>
      <c r="C327">
        <v>15</v>
      </c>
      <c r="D327" s="48">
        <v>43696</v>
      </c>
    </row>
    <row r="328" spans="1:4" x14ac:dyDescent="0.3">
      <c r="A328" s="1" t="s">
        <v>525</v>
      </c>
      <c r="B328" s="1" t="s">
        <v>522</v>
      </c>
      <c r="C328">
        <v>6</v>
      </c>
      <c r="D328" s="48">
        <v>43696</v>
      </c>
    </row>
    <row r="329" spans="1:4" x14ac:dyDescent="0.3">
      <c r="A329" s="1" t="s">
        <v>534</v>
      </c>
      <c r="B329" s="1" t="s">
        <v>540</v>
      </c>
      <c r="C329">
        <v>18</v>
      </c>
      <c r="D329" s="48">
        <v>43696</v>
      </c>
    </row>
    <row r="330" spans="1:4" x14ac:dyDescent="0.3">
      <c r="A330" s="1" t="s">
        <v>546</v>
      </c>
      <c r="B330" s="1" t="s">
        <v>557</v>
      </c>
      <c r="C330">
        <v>6</v>
      </c>
      <c r="D330" s="48">
        <v>43696</v>
      </c>
    </row>
    <row r="331" spans="1:4" x14ac:dyDescent="0.3">
      <c r="A331" s="1" t="s">
        <v>568</v>
      </c>
      <c r="B331" s="1" t="s">
        <v>569</v>
      </c>
      <c r="C331">
        <v>19</v>
      </c>
      <c r="D331" s="48">
        <v>43696</v>
      </c>
    </row>
    <row r="332" spans="1:4" x14ac:dyDescent="0.3">
      <c r="A332" s="1" t="s">
        <v>592</v>
      </c>
      <c r="B332" s="1" t="s">
        <v>594</v>
      </c>
      <c r="C332">
        <v>4</v>
      </c>
      <c r="D332" s="48">
        <v>43696</v>
      </c>
    </row>
    <row r="333" spans="1:4" x14ac:dyDescent="0.3">
      <c r="A333" s="1" t="s">
        <v>642</v>
      </c>
      <c r="B333" s="1" t="s">
        <v>635</v>
      </c>
      <c r="C333">
        <v>3</v>
      </c>
      <c r="D333" s="48">
        <v>43696</v>
      </c>
    </row>
    <row r="334" spans="1:4" x14ac:dyDescent="0.3">
      <c r="A334" s="1" t="s">
        <v>626</v>
      </c>
      <c r="B334" s="1" t="s">
        <v>631</v>
      </c>
      <c r="C334">
        <v>3</v>
      </c>
      <c r="D334" s="48">
        <v>43696</v>
      </c>
    </row>
    <row r="335" spans="1:4" x14ac:dyDescent="0.3">
      <c r="A335" s="1" t="s">
        <v>645</v>
      </c>
      <c r="B335" s="1" t="s">
        <v>629</v>
      </c>
      <c r="C335">
        <v>3</v>
      </c>
      <c r="D335" s="48">
        <v>43696</v>
      </c>
    </row>
    <row r="336" spans="1:4" x14ac:dyDescent="0.3">
      <c r="A336" s="1" t="s">
        <v>647</v>
      </c>
      <c r="B336" s="1" t="s">
        <v>662</v>
      </c>
      <c r="C336">
        <v>20</v>
      </c>
      <c r="D336" s="48">
        <v>43696</v>
      </c>
    </row>
    <row r="337" spans="1:4" x14ac:dyDescent="0.3">
      <c r="A337" s="1" t="s">
        <v>649</v>
      </c>
      <c r="B337" s="1" t="s">
        <v>660</v>
      </c>
      <c r="C337">
        <v>20</v>
      </c>
      <c r="D337" s="48">
        <v>43696</v>
      </c>
    </row>
    <row r="338" spans="1:4" x14ac:dyDescent="0.3">
      <c r="A338" s="1" t="s">
        <v>657</v>
      </c>
      <c r="B338" s="1" t="s">
        <v>661</v>
      </c>
      <c r="C338">
        <v>20</v>
      </c>
      <c r="D338" s="48">
        <v>43696</v>
      </c>
    </row>
    <row r="339" spans="1:4" x14ac:dyDescent="0.3">
      <c r="A339" s="1" t="s">
        <v>677</v>
      </c>
      <c r="B339" s="1" t="s">
        <v>674</v>
      </c>
      <c r="C339">
        <v>20</v>
      </c>
      <c r="D339" s="48">
        <v>43696</v>
      </c>
    </row>
    <row r="340" spans="1:4" x14ac:dyDescent="0.3">
      <c r="A340" s="1" t="s">
        <v>684</v>
      </c>
      <c r="B340" s="1" t="s">
        <v>683</v>
      </c>
      <c r="C340">
        <v>20</v>
      </c>
      <c r="D340" s="48">
        <v>43696</v>
      </c>
    </row>
    <row r="341" spans="1:4" x14ac:dyDescent="0.3">
      <c r="A341" s="1" t="s">
        <v>682</v>
      </c>
      <c r="B341" s="1" t="s">
        <v>679</v>
      </c>
      <c r="C341">
        <v>20</v>
      </c>
      <c r="D341" s="48">
        <v>43696</v>
      </c>
    </row>
    <row r="342" spans="1:4" x14ac:dyDescent="0.3">
      <c r="A342" s="1" t="s">
        <v>203</v>
      </c>
      <c r="B342" s="1" t="s">
        <v>210</v>
      </c>
      <c r="C342">
        <v>4</v>
      </c>
      <c r="D342" s="48">
        <v>43697</v>
      </c>
    </row>
    <row r="343" spans="1:4" x14ac:dyDescent="0.3">
      <c r="A343" s="1" t="s">
        <v>190</v>
      </c>
      <c r="B343" s="1" t="s">
        <v>200</v>
      </c>
      <c r="C343">
        <v>4</v>
      </c>
      <c r="D343" s="48">
        <v>43697</v>
      </c>
    </row>
    <row r="344" spans="1:4" x14ac:dyDescent="0.3">
      <c r="A344" s="1" t="s">
        <v>212</v>
      </c>
      <c r="B344" s="1" t="s">
        <v>226</v>
      </c>
      <c r="C344">
        <v>4</v>
      </c>
      <c r="D344" s="48">
        <v>43697</v>
      </c>
    </row>
    <row r="345" spans="1:4" x14ac:dyDescent="0.3">
      <c r="A345" s="1" t="s">
        <v>204</v>
      </c>
      <c r="B345" s="1" t="s">
        <v>206</v>
      </c>
      <c r="C345">
        <v>4</v>
      </c>
      <c r="D345" s="48">
        <v>43697</v>
      </c>
    </row>
    <row r="346" spans="1:4" x14ac:dyDescent="0.3">
      <c r="A346" s="1" t="s">
        <v>211</v>
      </c>
      <c r="B346" s="1" t="s">
        <v>201</v>
      </c>
      <c r="C346">
        <v>4</v>
      </c>
      <c r="D346" s="48">
        <v>43697</v>
      </c>
    </row>
    <row r="347" spans="1:4" x14ac:dyDescent="0.3">
      <c r="A347" s="1" t="s">
        <v>193</v>
      </c>
      <c r="B347" s="1" t="s">
        <v>216</v>
      </c>
      <c r="C347">
        <v>4</v>
      </c>
      <c r="D347" s="48">
        <v>43697</v>
      </c>
    </row>
    <row r="348" spans="1:4" x14ac:dyDescent="0.3">
      <c r="A348" s="1" t="s">
        <v>219</v>
      </c>
      <c r="B348" s="1" t="s">
        <v>218</v>
      </c>
      <c r="C348">
        <v>4</v>
      </c>
      <c r="D348" s="48">
        <v>43697</v>
      </c>
    </row>
    <row r="349" spans="1:4" x14ac:dyDescent="0.3">
      <c r="A349" s="1" t="s">
        <v>213</v>
      </c>
      <c r="B349" s="1" t="s">
        <v>208</v>
      </c>
      <c r="C349">
        <v>4</v>
      </c>
      <c r="D349" s="48">
        <v>43697</v>
      </c>
    </row>
    <row r="350" spans="1:4" x14ac:dyDescent="0.3">
      <c r="A350" s="1" t="s">
        <v>194</v>
      </c>
      <c r="B350" s="1" t="s">
        <v>202</v>
      </c>
      <c r="C350">
        <v>4</v>
      </c>
      <c r="D350" s="48">
        <v>43697</v>
      </c>
    </row>
    <row r="351" spans="1:4" x14ac:dyDescent="0.3">
      <c r="A351" s="1" t="s">
        <v>209</v>
      </c>
      <c r="B351" s="1" t="s">
        <v>196</v>
      </c>
      <c r="C351">
        <v>4</v>
      </c>
      <c r="D351" s="48">
        <v>43697</v>
      </c>
    </row>
    <row r="352" spans="1:4" x14ac:dyDescent="0.3">
      <c r="A352" s="1" t="s">
        <v>191</v>
      </c>
      <c r="B352" s="1" t="s">
        <v>222</v>
      </c>
      <c r="C352">
        <v>4</v>
      </c>
      <c r="D352" s="48">
        <v>43697</v>
      </c>
    </row>
    <row r="353" spans="1:4" x14ac:dyDescent="0.3">
      <c r="A353" s="1" t="s">
        <v>205</v>
      </c>
      <c r="B353" s="1" t="s">
        <v>198</v>
      </c>
      <c r="C353">
        <v>4</v>
      </c>
      <c r="D353" s="48">
        <v>43697</v>
      </c>
    </row>
    <row r="354" spans="1:4" x14ac:dyDescent="0.3">
      <c r="A354" s="1" t="s">
        <v>176</v>
      </c>
      <c r="B354" s="1" t="s">
        <v>197</v>
      </c>
      <c r="C354">
        <v>4</v>
      </c>
      <c r="D354" s="48">
        <v>43697</v>
      </c>
    </row>
    <row r="355" spans="1:4" x14ac:dyDescent="0.3">
      <c r="A355" s="1" t="s">
        <v>175</v>
      </c>
      <c r="B355" s="1" t="s">
        <v>180</v>
      </c>
      <c r="C355">
        <v>4</v>
      </c>
      <c r="D355" s="48">
        <v>43697</v>
      </c>
    </row>
    <row r="356" spans="1:4" x14ac:dyDescent="0.3">
      <c r="A356" s="1" t="s">
        <v>183</v>
      </c>
      <c r="B356" s="1" t="s">
        <v>184</v>
      </c>
      <c r="C356">
        <v>4</v>
      </c>
      <c r="D356" s="48">
        <v>43697</v>
      </c>
    </row>
    <row r="357" spans="1:4" x14ac:dyDescent="0.3">
      <c r="A357" s="1" t="s">
        <v>174</v>
      </c>
      <c r="B357" s="1" t="s">
        <v>188</v>
      </c>
      <c r="C357">
        <v>4</v>
      </c>
      <c r="D357" s="48">
        <v>43697</v>
      </c>
    </row>
    <row r="358" spans="1:4" x14ac:dyDescent="0.3">
      <c r="A358" s="1" t="s">
        <v>185</v>
      </c>
      <c r="B358" s="1" t="s">
        <v>195</v>
      </c>
      <c r="C358">
        <v>4</v>
      </c>
      <c r="D358" s="48">
        <v>43697</v>
      </c>
    </row>
    <row r="359" spans="1:4" x14ac:dyDescent="0.3">
      <c r="A359" s="1" t="s">
        <v>239</v>
      </c>
      <c r="B359" s="1" t="s">
        <v>215</v>
      </c>
      <c r="C359">
        <v>4</v>
      </c>
      <c r="D359" s="48">
        <v>43697</v>
      </c>
    </row>
    <row r="360" spans="1:4" x14ac:dyDescent="0.3">
      <c r="A360" s="1" t="s">
        <v>236</v>
      </c>
      <c r="B360" s="1" t="s">
        <v>225</v>
      </c>
      <c r="C360">
        <v>4</v>
      </c>
      <c r="D360" s="48">
        <v>43697</v>
      </c>
    </row>
    <row r="361" spans="1:4" x14ac:dyDescent="0.3">
      <c r="A361" s="1" t="s">
        <v>235</v>
      </c>
      <c r="B361" s="1" t="s">
        <v>232</v>
      </c>
      <c r="C361">
        <v>4</v>
      </c>
      <c r="D361" s="48">
        <v>43697</v>
      </c>
    </row>
    <row r="362" spans="1:4" x14ac:dyDescent="0.3">
      <c r="A362" s="1" t="s">
        <v>230</v>
      </c>
      <c r="B362" s="1" t="s">
        <v>221</v>
      </c>
      <c r="C362">
        <v>4</v>
      </c>
      <c r="D362" s="48">
        <v>43697</v>
      </c>
    </row>
    <row r="363" spans="1:4" x14ac:dyDescent="0.3">
      <c r="A363" s="1" t="s">
        <v>240</v>
      </c>
      <c r="B363" s="1" t="s">
        <v>237</v>
      </c>
      <c r="C363">
        <v>4</v>
      </c>
      <c r="D363" s="48">
        <v>43697</v>
      </c>
    </row>
    <row r="364" spans="1:4" x14ac:dyDescent="0.3">
      <c r="A364" s="1" t="s">
        <v>220</v>
      </c>
      <c r="B364" s="1" t="s">
        <v>319</v>
      </c>
      <c r="C364">
        <v>4</v>
      </c>
      <c r="D364" s="48">
        <v>43697</v>
      </c>
    </row>
    <row r="365" spans="1:4" x14ac:dyDescent="0.3">
      <c r="A365" s="1" t="s">
        <v>228</v>
      </c>
      <c r="B365" s="1" t="s">
        <v>224</v>
      </c>
      <c r="C365">
        <v>4</v>
      </c>
      <c r="D365" s="48">
        <v>43697</v>
      </c>
    </row>
    <row r="366" spans="1:4" x14ac:dyDescent="0.3">
      <c r="A366" s="1" t="s">
        <v>217</v>
      </c>
      <c r="B366" s="1" t="s">
        <v>320</v>
      </c>
      <c r="C366">
        <v>4</v>
      </c>
      <c r="D366" s="48">
        <v>43697</v>
      </c>
    </row>
    <row r="367" spans="1:4" x14ac:dyDescent="0.3">
      <c r="A367" s="1" t="s">
        <v>234</v>
      </c>
      <c r="B367" s="1" t="s">
        <v>223</v>
      </c>
      <c r="C367">
        <v>4</v>
      </c>
      <c r="D367" s="48">
        <v>43697</v>
      </c>
    </row>
    <row r="368" spans="1:4" x14ac:dyDescent="0.3">
      <c r="A368" s="1" t="s">
        <v>229</v>
      </c>
      <c r="B368" s="1" t="s">
        <v>214</v>
      </c>
      <c r="C368">
        <v>4</v>
      </c>
      <c r="D368" s="48">
        <v>43697</v>
      </c>
    </row>
    <row r="369" spans="1:4" x14ac:dyDescent="0.3">
      <c r="A369" s="1" t="s">
        <v>231</v>
      </c>
      <c r="B369" s="1" t="s">
        <v>233</v>
      </c>
      <c r="C369">
        <v>4</v>
      </c>
      <c r="D369" s="48">
        <v>43697</v>
      </c>
    </row>
    <row r="370" spans="1:4" x14ac:dyDescent="0.3">
      <c r="A370" s="1" t="s">
        <v>207</v>
      </c>
      <c r="B370" s="1" t="s">
        <v>227</v>
      </c>
      <c r="C370">
        <v>4</v>
      </c>
      <c r="D370" s="48">
        <v>43697</v>
      </c>
    </row>
    <row r="371" spans="1:4" x14ac:dyDescent="0.3">
      <c r="A371" s="1" t="s">
        <v>634</v>
      </c>
      <c r="B371" s="1" t="s">
        <v>641</v>
      </c>
      <c r="C371">
        <v>3</v>
      </c>
      <c r="D371" s="48">
        <v>43697</v>
      </c>
    </row>
    <row r="372" spans="1:4" x14ac:dyDescent="0.3">
      <c r="A372" s="1" t="s">
        <v>4</v>
      </c>
      <c r="B372" s="1" t="s">
        <v>9</v>
      </c>
      <c r="C372">
        <v>4</v>
      </c>
      <c r="D372" s="48">
        <v>43698</v>
      </c>
    </row>
    <row r="373" spans="1:4" x14ac:dyDescent="0.3">
      <c r="A373" s="1" t="s">
        <v>199</v>
      </c>
      <c r="B373" s="1" t="s">
        <v>179</v>
      </c>
      <c r="C373">
        <v>4</v>
      </c>
      <c r="D373" s="48">
        <v>43698</v>
      </c>
    </row>
    <row r="374" spans="1:4" x14ac:dyDescent="0.3">
      <c r="A374" s="1" t="s">
        <v>7</v>
      </c>
      <c r="B374" s="1" t="s">
        <v>189</v>
      </c>
      <c r="C374">
        <v>4</v>
      </c>
      <c r="D374" s="48">
        <v>43698</v>
      </c>
    </row>
    <row r="375" spans="1:4" x14ac:dyDescent="0.3">
      <c r="A375" s="1" t="s">
        <v>170</v>
      </c>
      <c r="B375" s="1" t="s">
        <v>187</v>
      </c>
      <c r="C375">
        <v>4</v>
      </c>
      <c r="D375" s="48">
        <v>43698</v>
      </c>
    </row>
    <row r="376" spans="1:4" x14ac:dyDescent="0.3">
      <c r="A376" s="1" t="s">
        <v>186</v>
      </c>
      <c r="B376" s="1" t="s">
        <v>181</v>
      </c>
      <c r="C376">
        <v>4</v>
      </c>
      <c r="D376" s="48">
        <v>43698</v>
      </c>
    </row>
    <row r="377" spans="1:4" x14ac:dyDescent="0.3">
      <c r="A377" s="1" t="s">
        <v>177</v>
      </c>
      <c r="B377" s="1" t="s">
        <v>182</v>
      </c>
      <c r="C377">
        <v>4</v>
      </c>
      <c r="D377" s="48">
        <v>43698</v>
      </c>
    </row>
    <row r="378" spans="1:4" x14ac:dyDescent="0.3">
      <c r="A378" s="1" t="s">
        <v>172</v>
      </c>
      <c r="B378" s="1" t="s">
        <v>192</v>
      </c>
      <c r="C378">
        <v>4</v>
      </c>
      <c r="D378" s="48">
        <v>43698</v>
      </c>
    </row>
    <row r="379" spans="1:4" x14ac:dyDescent="0.3">
      <c r="A379" s="1" t="s">
        <v>496</v>
      </c>
      <c r="B379" s="1" t="s">
        <v>486</v>
      </c>
      <c r="C379">
        <v>13</v>
      </c>
      <c r="D379" s="48">
        <v>43699</v>
      </c>
    </row>
    <row r="380" spans="1:4" x14ac:dyDescent="0.3">
      <c r="A380" s="1" t="s">
        <v>178</v>
      </c>
      <c r="B380" s="1" t="s">
        <v>22</v>
      </c>
      <c r="C380">
        <v>3</v>
      </c>
      <c r="D380" s="48">
        <v>43700</v>
      </c>
    </row>
    <row r="381" spans="1:4" x14ac:dyDescent="0.3">
      <c r="A381" s="1" t="s">
        <v>404</v>
      </c>
      <c r="B381" s="1" t="s">
        <v>307</v>
      </c>
      <c r="C381">
        <v>2</v>
      </c>
      <c r="D381" s="48">
        <v>43700</v>
      </c>
    </row>
    <row r="382" spans="1:4" x14ac:dyDescent="0.3">
      <c r="A382" s="1" t="s">
        <v>309</v>
      </c>
      <c r="B382" s="1" t="s">
        <v>310</v>
      </c>
      <c r="C382">
        <v>2</v>
      </c>
      <c r="D382" s="48">
        <v>43700</v>
      </c>
    </row>
    <row r="383" spans="1:4" x14ac:dyDescent="0.3">
      <c r="A383" s="1" t="s">
        <v>322</v>
      </c>
      <c r="B383" s="1" t="s">
        <v>245</v>
      </c>
      <c r="C383">
        <v>2</v>
      </c>
      <c r="D383" s="48">
        <v>43700</v>
      </c>
    </row>
    <row r="384" spans="1:4" x14ac:dyDescent="0.3">
      <c r="A384" s="1" t="s">
        <v>270</v>
      </c>
      <c r="B384" s="1" t="s">
        <v>275</v>
      </c>
      <c r="C384">
        <v>3</v>
      </c>
      <c r="D384" s="48">
        <v>43700</v>
      </c>
    </row>
    <row r="385" spans="1:4" x14ac:dyDescent="0.3">
      <c r="A385" s="1" t="s">
        <v>265</v>
      </c>
      <c r="B385" s="1" t="s">
        <v>271</v>
      </c>
      <c r="C385">
        <v>3</v>
      </c>
      <c r="D385" s="48">
        <v>43700</v>
      </c>
    </row>
    <row r="386" spans="1:4" x14ac:dyDescent="0.3">
      <c r="A386" s="1" t="s">
        <v>151</v>
      </c>
      <c r="B386" s="1" t="s">
        <v>139</v>
      </c>
      <c r="C386">
        <v>3</v>
      </c>
      <c r="D386" s="48">
        <v>43700</v>
      </c>
    </row>
    <row r="387" spans="1:4" x14ac:dyDescent="0.3">
      <c r="A387" s="1" t="s">
        <v>167</v>
      </c>
      <c r="B387" s="1" t="s">
        <v>141</v>
      </c>
      <c r="C387">
        <v>3</v>
      </c>
      <c r="D387" s="48">
        <v>43700</v>
      </c>
    </row>
    <row r="388" spans="1:4" x14ac:dyDescent="0.3">
      <c r="A388" s="1" t="s">
        <v>133</v>
      </c>
      <c r="B388" s="1" t="s">
        <v>149</v>
      </c>
      <c r="C388">
        <v>3</v>
      </c>
      <c r="D388" s="48">
        <v>43700</v>
      </c>
    </row>
    <row r="389" spans="1:4" x14ac:dyDescent="0.3">
      <c r="A389" s="1" t="s">
        <v>132</v>
      </c>
      <c r="B389" s="1" t="s">
        <v>147</v>
      </c>
      <c r="C389">
        <v>3</v>
      </c>
      <c r="D389" s="48">
        <v>43700</v>
      </c>
    </row>
    <row r="390" spans="1:4" x14ac:dyDescent="0.3">
      <c r="A390" s="1" t="s">
        <v>136</v>
      </c>
      <c r="B390" s="1" t="s">
        <v>152</v>
      </c>
      <c r="C390">
        <v>3</v>
      </c>
      <c r="D390" s="48">
        <v>43700</v>
      </c>
    </row>
    <row r="391" spans="1:4" x14ac:dyDescent="0.3">
      <c r="A391" s="1" t="s">
        <v>168</v>
      </c>
      <c r="B391" s="1" t="s">
        <v>145</v>
      </c>
      <c r="C391">
        <v>3</v>
      </c>
      <c r="D391" s="48">
        <v>43700</v>
      </c>
    </row>
    <row r="392" spans="1:4" x14ac:dyDescent="0.3">
      <c r="A392" s="1" t="s">
        <v>140</v>
      </c>
      <c r="B392" s="1" t="s">
        <v>144</v>
      </c>
      <c r="C392">
        <v>3</v>
      </c>
      <c r="D392" s="48">
        <v>43700</v>
      </c>
    </row>
    <row r="393" spans="1:4" x14ac:dyDescent="0.3">
      <c r="A393" s="1" t="s">
        <v>148</v>
      </c>
      <c r="B393" s="1" t="s">
        <v>169</v>
      </c>
      <c r="C393">
        <v>3</v>
      </c>
      <c r="D393" s="48">
        <v>43700</v>
      </c>
    </row>
    <row r="394" spans="1:4" x14ac:dyDescent="0.3">
      <c r="A394" s="1" t="s">
        <v>150</v>
      </c>
      <c r="B394" s="1" t="s">
        <v>142</v>
      </c>
      <c r="C394">
        <v>3</v>
      </c>
      <c r="D394" s="48">
        <v>43700</v>
      </c>
    </row>
    <row r="395" spans="1:4" x14ac:dyDescent="0.3">
      <c r="A395" s="1" t="s">
        <v>333</v>
      </c>
      <c r="B395" s="1" t="s">
        <v>330</v>
      </c>
      <c r="C395">
        <v>4</v>
      </c>
      <c r="D395" s="48">
        <v>43700</v>
      </c>
    </row>
    <row r="396" spans="1:4" x14ac:dyDescent="0.3">
      <c r="A396" s="1" t="s">
        <v>332</v>
      </c>
      <c r="B396" s="1" t="s">
        <v>251</v>
      </c>
      <c r="C396">
        <v>4</v>
      </c>
      <c r="D396" s="48">
        <v>43700</v>
      </c>
    </row>
    <row r="397" spans="1:4" x14ac:dyDescent="0.3">
      <c r="A397" s="1" t="s">
        <v>403</v>
      </c>
      <c r="B397" s="1" t="s">
        <v>312</v>
      </c>
      <c r="C397">
        <v>2</v>
      </c>
      <c r="D397" s="48">
        <v>43700</v>
      </c>
    </row>
    <row r="398" spans="1:4" x14ac:dyDescent="0.3">
      <c r="A398" s="1" t="s">
        <v>393</v>
      </c>
      <c r="B398" s="1" t="s">
        <v>388</v>
      </c>
      <c r="C398">
        <v>3</v>
      </c>
      <c r="D398" s="48">
        <v>43700</v>
      </c>
    </row>
    <row r="399" spans="1:4" x14ac:dyDescent="0.3">
      <c r="A399" s="1" t="s">
        <v>429</v>
      </c>
      <c r="B399" s="1" t="s">
        <v>433</v>
      </c>
      <c r="C399">
        <v>3</v>
      </c>
      <c r="D399" s="48">
        <v>43700</v>
      </c>
    </row>
    <row r="400" spans="1:4" x14ac:dyDescent="0.3">
      <c r="A400" s="1" t="s">
        <v>699</v>
      </c>
      <c r="B400" s="1" t="s">
        <v>714</v>
      </c>
      <c r="C400">
        <v>2</v>
      </c>
      <c r="D400" s="48">
        <v>43700</v>
      </c>
    </row>
    <row r="401" spans="1:4" x14ac:dyDescent="0.3">
      <c r="A401" s="1" t="s">
        <v>458</v>
      </c>
      <c r="B401" s="1" t="s">
        <v>451</v>
      </c>
      <c r="C401">
        <v>24</v>
      </c>
      <c r="D401" s="48">
        <v>43700</v>
      </c>
    </row>
    <row r="402" spans="1:4" x14ac:dyDescent="0.3">
      <c r="A402" s="1" t="s">
        <v>460</v>
      </c>
      <c r="B402" s="1" t="s">
        <v>464</v>
      </c>
      <c r="C402">
        <v>24</v>
      </c>
      <c r="D402" s="48">
        <v>43700</v>
      </c>
    </row>
    <row r="403" spans="1:4" x14ac:dyDescent="0.3">
      <c r="A403" s="1" t="s">
        <v>453</v>
      </c>
      <c r="B403" s="1" t="s">
        <v>463</v>
      </c>
      <c r="C403">
        <v>24</v>
      </c>
      <c r="D403" s="48">
        <v>43700</v>
      </c>
    </row>
    <row r="404" spans="1:4" x14ac:dyDescent="0.3">
      <c r="A404" s="1" t="s">
        <v>524</v>
      </c>
      <c r="B404" s="1" t="s">
        <v>520</v>
      </c>
      <c r="C404">
        <v>7</v>
      </c>
      <c r="D404" s="48">
        <v>43700</v>
      </c>
    </row>
    <row r="405" spans="1:4" x14ac:dyDescent="0.3">
      <c r="A405" s="1" t="s">
        <v>582</v>
      </c>
      <c r="B405" s="1" t="s">
        <v>590</v>
      </c>
      <c r="C405">
        <v>5</v>
      </c>
      <c r="D405" s="48">
        <v>43700</v>
      </c>
    </row>
    <row r="406" spans="1:4" x14ac:dyDescent="0.3">
      <c r="A406" s="1" t="s">
        <v>604</v>
      </c>
      <c r="B406" s="1" t="s">
        <v>599</v>
      </c>
      <c r="C406">
        <v>7</v>
      </c>
      <c r="D406" s="48">
        <v>43700</v>
      </c>
    </row>
    <row r="407" spans="1:4" x14ac:dyDescent="0.3">
      <c r="A407" s="1" t="s">
        <v>603</v>
      </c>
      <c r="B407" s="1" t="s">
        <v>609</v>
      </c>
      <c r="C407">
        <v>7</v>
      </c>
      <c r="D407" s="48">
        <v>43700</v>
      </c>
    </row>
    <row r="408" spans="1:4" x14ac:dyDescent="0.3">
      <c r="A408" s="1" t="s">
        <v>678</v>
      </c>
      <c r="B408" s="1" t="s">
        <v>681</v>
      </c>
      <c r="C408">
        <v>21</v>
      </c>
      <c r="D408" s="48">
        <v>43700</v>
      </c>
    </row>
    <row r="409" spans="1:4" x14ac:dyDescent="0.3">
      <c r="A409" s="1" t="s">
        <v>20</v>
      </c>
      <c r="B409" s="1" t="s">
        <v>17</v>
      </c>
      <c r="C409">
        <v>3</v>
      </c>
      <c r="D409" s="48">
        <v>43701</v>
      </c>
    </row>
    <row r="410" spans="1:4" x14ac:dyDescent="0.3">
      <c r="A410" s="1" t="s">
        <v>11</v>
      </c>
      <c r="B410" s="1" t="s">
        <v>5</v>
      </c>
      <c r="C410">
        <v>3</v>
      </c>
      <c r="D410" s="48">
        <v>43701</v>
      </c>
    </row>
    <row r="411" spans="1:4" x14ac:dyDescent="0.3">
      <c r="A411" s="1" t="s">
        <v>13</v>
      </c>
      <c r="B411" s="1" t="s">
        <v>8</v>
      </c>
      <c r="C411">
        <v>3</v>
      </c>
      <c r="D411" s="48">
        <v>43701</v>
      </c>
    </row>
    <row r="412" spans="1:4" x14ac:dyDescent="0.3">
      <c r="A412" s="1" t="s">
        <v>171</v>
      </c>
      <c r="B412" s="1" t="s">
        <v>10</v>
      </c>
      <c r="C412">
        <v>3</v>
      </c>
      <c r="D412" s="48">
        <v>43701</v>
      </c>
    </row>
    <row r="413" spans="1:4" x14ac:dyDescent="0.3">
      <c r="A413" s="1" t="s">
        <v>173</v>
      </c>
      <c r="B413" s="1" t="s">
        <v>14</v>
      </c>
      <c r="C413">
        <v>3</v>
      </c>
      <c r="D413" s="48">
        <v>43701</v>
      </c>
    </row>
    <row r="414" spans="1:4" x14ac:dyDescent="0.3">
      <c r="A414" s="1" t="s">
        <v>19</v>
      </c>
      <c r="B414" s="1" t="s">
        <v>12</v>
      </c>
      <c r="C414">
        <v>3</v>
      </c>
      <c r="D414" s="48">
        <v>43701</v>
      </c>
    </row>
    <row r="415" spans="1:4" x14ac:dyDescent="0.3">
      <c r="A415" s="1" t="s">
        <v>21</v>
      </c>
      <c r="B415" s="1" t="s">
        <v>18</v>
      </c>
      <c r="C415">
        <v>3</v>
      </c>
      <c r="D415" s="48">
        <v>43701</v>
      </c>
    </row>
    <row r="416" spans="1:4" x14ac:dyDescent="0.3">
      <c r="A416" s="1" t="s">
        <v>95</v>
      </c>
      <c r="B416" s="1" t="s">
        <v>87</v>
      </c>
      <c r="C416">
        <v>1</v>
      </c>
      <c r="D416" s="48">
        <v>43701</v>
      </c>
    </row>
    <row r="417" spans="1:4" x14ac:dyDescent="0.3">
      <c r="A417" s="1" t="s">
        <v>97</v>
      </c>
      <c r="B417" s="1" t="s">
        <v>86</v>
      </c>
      <c r="C417">
        <v>1</v>
      </c>
      <c r="D417" s="48">
        <v>43701</v>
      </c>
    </row>
    <row r="418" spans="1:4" x14ac:dyDescent="0.3">
      <c r="A418" s="1" t="s">
        <v>163</v>
      </c>
      <c r="B418" s="1" t="s">
        <v>164</v>
      </c>
      <c r="C418">
        <v>4</v>
      </c>
      <c r="D418" s="48">
        <v>43701</v>
      </c>
    </row>
    <row r="419" spans="1:4" x14ac:dyDescent="0.3">
      <c r="A419" s="1" t="s">
        <v>157</v>
      </c>
      <c r="B419" s="1" t="s">
        <v>156</v>
      </c>
      <c r="C419">
        <v>4</v>
      </c>
      <c r="D419" s="48">
        <v>43701</v>
      </c>
    </row>
    <row r="420" spans="1:4" x14ac:dyDescent="0.3">
      <c r="A420" s="1" t="s">
        <v>161</v>
      </c>
      <c r="B420" s="1" t="s">
        <v>135</v>
      </c>
      <c r="C420">
        <v>4</v>
      </c>
      <c r="D420" s="48">
        <v>43701</v>
      </c>
    </row>
    <row r="421" spans="1:4" x14ac:dyDescent="0.3">
      <c r="A421" s="1" t="s">
        <v>153</v>
      </c>
      <c r="B421" s="1" t="s">
        <v>165</v>
      </c>
      <c r="C421">
        <v>4</v>
      </c>
      <c r="D421" s="48">
        <v>43701</v>
      </c>
    </row>
    <row r="422" spans="1:4" x14ac:dyDescent="0.3">
      <c r="A422" s="1" t="s">
        <v>190</v>
      </c>
      <c r="B422" s="1" t="s">
        <v>193</v>
      </c>
      <c r="C422">
        <v>5</v>
      </c>
      <c r="D422" s="48">
        <v>43701</v>
      </c>
    </row>
    <row r="423" spans="1:4" x14ac:dyDescent="0.3">
      <c r="A423" s="1" t="s">
        <v>212</v>
      </c>
      <c r="B423" s="1" t="s">
        <v>213</v>
      </c>
      <c r="C423">
        <v>5</v>
      </c>
      <c r="D423" s="48">
        <v>43701</v>
      </c>
    </row>
    <row r="424" spans="1:4" x14ac:dyDescent="0.3">
      <c r="A424" s="1" t="s">
        <v>202</v>
      </c>
      <c r="B424" s="1" t="s">
        <v>211</v>
      </c>
      <c r="C424">
        <v>5</v>
      </c>
      <c r="D424" s="48">
        <v>43701</v>
      </c>
    </row>
    <row r="425" spans="1:4" x14ac:dyDescent="0.3">
      <c r="A425" s="1" t="s">
        <v>200</v>
      </c>
      <c r="B425" s="1" t="s">
        <v>218</v>
      </c>
      <c r="C425">
        <v>5</v>
      </c>
      <c r="D425" s="48">
        <v>43701</v>
      </c>
    </row>
    <row r="426" spans="1:4" x14ac:dyDescent="0.3">
      <c r="A426" s="1" t="s">
        <v>204</v>
      </c>
      <c r="B426" s="1" t="s">
        <v>203</v>
      </c>
      <c r="C426">
        <v>5</v>
      </c>
      <c r="D426" s="48">
        <v>43701</v>
      </c>
    </row>
    <row r="427" spans="1:4" x14ac:dyDescent="0.3">
      <c r="A427" s="1" t="s">
        <v>219</v>
      </c>
      <c r="B427" s="1" t="s">
        <v>198</v>
      </c>
      <c r="C427">
        <v>5</v>
      </c>
      <c r="D427" s="48">
        <v>43701</v>
      </c>
    </row>
    <row r="428" spans="1:4" x14ac:dyDescent="0.3">
      <c r="A428" s="1" t="s">
        <v>209</v>
      </c>
      <c r="B428" s="1" t="s">
        <v>201</v>
      </c>
      <c r="C428">
        <v>5</v>
      </c>
      <c r="D428" s="48">
        <v>43701</v>
      </c>
    </row>
    <row r="429" spans="1:4" x14ac:dyDescent="0.3">
      <c r="A429" s="1" t="s">
        <v>210</v>
      </c>
      <c r="B429" s="1" t="s">
        <v>208</v>
      </c>
      <c r="C429">
        <v>5</v>
      </c>
      <c r="D429" s="48">
        <v>43701</v>
      </c>
    </row>
    <row r="430" spans="1:4" x14ac:dyDescent="0.3">
      <c r="A430" s="1" t="s">
        <v>196</v>
      </c>
      <c r="B430" s="1" t="s">
        <v>216</v>
      </c>
      <c r="C430">
        <v>5</v>
      </c>
      <c r="D430" s="48">
        <v>43701</v>
      </c>
    </row>
    <row r="431" spans="1:4" x14ac:dyDescent="0.3">
      <c r="A431" s="1" t="s">
        <v>226</v>
      </c>
      <c r="B431" s="1" t="s">
        <v>222</v>
      </c>
      <c r="C431">
        <v>5</v>
      </c>
      <c r="D431" s="48">
        <v>43701</v>
      </c>
    </row>
    <row r="432" spans="1:4" x14ac:dyDescent="0.3">
      <c r="A432" s="1" t="s">
        <v>206</v>
      </c>
      <c r="B432" s="1" t="s">
        <v>205</v>
      </c>
      <c r="C432">
        <v>5</v>
      </c>
      <c r="D432" s="48">
        <v>43701</v>
      </c>
    </row>
    <row r="433" spans="1:4" x14ac:dyDescent="0.3">
      <c r="A433" s="1" t="s">
        <v>197</v>
      </c>
      <c r="B433" s="1" t="s">
        <v>195</v>
      </c>
      <c r="C433">
        <v>5</v>
      </c>
      <c r="D433" s="48">
        <v>43701</v>
      </c>
    </row>
    <row r="434" spans="1:4" x14ac:dyDescent="0.3">
      <c r="A434" s="1" t="s">
        <v>184</v>
      </c>
      <c r="B434" s="1" t="s">
        <v>4</v>
      </c>
      <c r="C434">
        <v>5</v>
      </c>
      <c r="D434" s="48">
        <v>43701</v>
      </c>
    </row>
    <row r="435" spans="1:4" x14ac:dyDescent="0.3">
      <c r="A435" s="1" t="s">
        <v>199</v>
      </c>
      <c r="B435" s="1" t="s">
        <v>187</v>
      </c>
      <c r="C435">
        <v>5</v>
      </c>
      <c r="D435" s="48">
        <v>43701</v>
      </c>
    </row>
    <row r="436" spans="1:4" x14ac:dyDescent="0.3">
      <c r="A436" s="1" t="s">
        <v>175</v>
      </c>
      <c r="B436" s="1" t="s">
        <v>172</v>
      </c>
      <c r="C436">
        <v>5</v>
      </c>
      <c r="D436" s="48">
        <v>43701</v>
      </c>
    </row>
    <row r="437" spans="1:4" x14ac:dyDescent="0.3">
      <c r="A437" s="1" t="s">
        <v>7</v>
      </c>
      <c r="B437" s="1" t="s">
        <v>179</v>
      </c>
      <c r="C437">
        <v>5</v>
      </c>
      <c r="D437" s="48">
        <v>43701</v>
      </c>
    </row>
    <row r="438" spans="1:4" x14ac:dyDescent="0.3">
      <c r="A438" s="1" t="s">
        <v>9</v>
      </c>
      <c r="B438" s="1" t="s">
        <v>192</v>
      </c>
      <c r="C438">
        <v>5</v>
      </c>
      <c r="D438" s="48">
        <v>43701</v>
      </c>
    </row>
    <row r="439" spans="1:4" x14ac:dyDescent="0.3">
      <c r="A439" s="1" t="s">
        <v>183</v>
      </c>
      <c r="B439" s="1" t="s">
        <v>180</v>
      </c>
      <c r="C439">
        <v>5</v>
      </c>
      <c r="D439" s="48">
        <v>43701</v>
      </c>
    </row>
    <row r="440" spans="1:4" x14ac:dyDescent="0.3">
      <c r="A440" s="1" t="s">
        <v>174</v>
      </c>
      <c r="B440" s="1" t="s">
        <v>189</v>
      </c>
      <c r="C440">
        <v>5</v>
      </c>
      <c r="D440" s="48">
        <v>43701</v>
      </c>
    </row>
    <row r="441" spans="1:4" x14ac:dyDescent="0.3">
      <c r="A441" s="1" t="s">
        <v>186</v>
      </c>
      <c r="B441" s="1" t="s">
        <v>185</v>
      </c>
      <c r="C441">
        <v>5</v>
      </c>
      <c r="D441" s="48">
        <v>43701</v>
      </c>
    </row>
    <row r="442" spans="1:4" x14ac:dyDescent="0.3">
      <c r="A442" s="1" t="s">
        <v>177</v>
      </c>
      <c r="B442" s="1" t="s">
        <v>188</v>
      </c>
      <c r="C442">
        <v>5</v>
      </c>
      <c r="D442" s="48">
        <v>43701</v>
      </c>
    </row>
    <row r="443" spans="1:4" x14ac:dyDescent="0.3">
      <c r="A443" s="1" t="s">
        <v>181</v>
      </c>
      <c r="B443" s="1" t="s">
        <v>170</v>
      </c>
      <c r="C443">
        <v>5</v>
      </c>
      <c r="D443" s="48">
        <v>43701</v>
      </c>
    </row>
    <row r="444" spans="1:4" x14ac:dyDescent="0.3">
      <c r="A444" s="1" t="s">
        <v>214</v>
      </c>
      <c r="B444" s="1" t="s">
        <v>223</v>
      </c>
      <c r="C444">
        <v>5</v>
      </c>
      <c r="D444" s="48">
        <v>43701</v>
      </c>
    </row>
    <row r="445" spans="1:4" x14ac:dyDescent="0.3">
      <c r="A445" s="1" t="s">
        <v>239</v>
      </c>
      <c r="B445" s="1" t="s">
        <v>228</v>
      </c>
      <c r="C445">
        <v>5</v>
      </c>
      <c r="D445" s="48">
        <v>43701</v>
      </c>
    </row>
    <row r="446" spans="1:4" x14ac:dyDescent="0.3">
      <c r="A446" s="1" t="s">
        <v>225</v>
      </c>
      <c r="B446" s="1" t="s">
        <v>320</v>
      </c>
      <c r="C446">
        <v>5</v>
      </c>
      <c r="D446" s="48">
        <v>43701</v>
      </c>
    </row>
    <row r="447" spans="1:4" x14ac:dyDescent="0.3">
      <c r="A447" s="1" t="s">
        <v>236</v>
      </c>
      <c r="B447" s="1" t="s">
        <v>231</v>
      </c>
      <c r="C447">
        <v>5</v>
      </c>
      <c r="D447" s="48">
        <v>43701</v>
      </c>
    </row>
    <row r="448" spans="1:4" x14ac:dyDescent="0.3">
      <c r="A448" s="1" t="s">
        <v>221</v>
      </c>
      <c r="B448" s="1" t="s">
        <v>233</v>
      </c>
      <c r="C448">
        <v>5</v>
      </c>
      <c r="D448" s="48">
        <v>43701</v>
      </c>
    </row>
    <row r="449" spans="1:4" x14ac:dyDescent="0.3">
      <c r="A449" s="1" t="s">
        <v>230</v>
      </c>
      <c r="B449" s="1" t="s">
        <v>234</v>
      </c>
      <c r="C449">
        <v>5</v>
      </c>
      <c r="D449" s="48">
        <v>43701</v>
      </c>
    </row>
    <row r="450" spans="1:4" x14ac:dyDescent="0.3">
      <c r="A450" s="1" t="s">
        <v>319</v>
      </c>
      <c r="B450" s="1" t="s">
        <v>235</v>
      </c>
      <c r="C450">
        <v>5</v>
      </c>
      <c r="D450" s="48">
        <v>43701</v>
      </c>
    </row>
    <row r="451" spans="1:4" x14ac:dyDescent="0.3">
      <c r="A451" s="1" t="s">
        <v>240</v>
      </c>
      <c r="B451" s="1" t="s">
        <v>215</v>
      </c>
      <c r="C451">
        <v>5</v>
      </c>
      <c r="D451" s="48">
        <v>43701</v>
      </c>
    </row>
    <row r="452" spans="1:4" x14ac:dyDescent="0.3">
      <c r="A452" s="1" t="s">
        <v>220</v>
      </c>
      <c r="B452" s="1" t="s">
        <v>229</v>
      </c>
      <c r="C452">
        <v>5</v>
      </c>
      <c r="D452" s="48">
        <v>43701</v>
      </c>
    </row>
    <row r="453" spans="1:4" x14ac:dyDescent="0.3">
      <c r="A453" s="1" t="s">
        <v>237</v>
      </c>
      <c r="B453" s="1" t="s">
        <v>224</v>
      </c>
      <c r="C453">
        <v>5</v>
      </c>
      <c r="D453" s="48">
        <v>43701</v>
      </c>
    </row>
    <row r="454" spans="1:4" x14ac:dyDescent="0.3">
      <c r="A454" s="1" t="s">
        <v>227</v>
      </c>
      <c r="B454" s="1" t="s">
        <v>232</v>
      </c>
      <c r="C454">
        <v>5</v>
      </c>
      <c r="D454" s="48">
        <v>43701</v>
      </c>
    </row>
    <row r="455" spans="1:4" x14ac:dyDescent="0.3">
      <c r="A455" s="1" t="s">
        <v>217</v>
      </c>
      <c r="B455" s="1" t="s">
        <v>207</v>
      </c>
      <c r="C455">
        <v>5</v>
      </c>
      <c r="D455" s="48">
        <v>43701</v>
      </c>
    </row>
    <row r="456" spans="1:4" x14ac:dyDescent="0.3">
      <c r="A456" s="1" t="s">
        <v>301</v>
      </c>
      <c r="B456" s="1" t="s">
        <v>304</v>
      </c>
      <c r="C456">
        <v>2</v>
      </c>
      <c r="D456" s="48">
        <v>43701</v>
      </c>
    </row>
    <row r="457" spans="1:4" x14ac:dyDescent="0.3">
      <c r="A457" s="1" t="s">
        <v>314</v>
      </c>
      <c r="B457" s="1" t="s">
        <v>302</v>
      </c>
      <c r="C457">
        <v>2</v>
      </c>
      <c r="D457" s="48">
        <v>43701</v>
      </c>
    </row>
    <row r="458" spans="1:4" x14ac:dyDescent="0.3">
      <c r="A458" s="1" t="s">
        <v>398</v>
      </c>
      <c r="B458" s="1" t="s">
        <v>297</v>
      </c>
      <c r="C458">
        <v>2</v>
      </c>
      <c r="D458" s="48">
        <v>43701</v>
      </c>
    </row>
    <row r="459" spans="1:4" x14ac:dyDescent="0.3">
      <c r="A459" s="1" t="s">
        <v>311</v>
      </c>
      <c r="B459" s="1" t="s">
        <v>303</v>
      </c>
      <c r="C459">
        <v>2</v>
      </c>
      <c r="D459" s="48">
        <v>43701</v>
      </c>
    </row>
    <row r="460" spans="1:4" x14ac:dyDescent="0.3">
      <c r="A460" s="1" t="s">
        <v>295</v>
      </c>
      <c r="B460" s="1" t="s">
        <v>278</v>
      </c>
      <c r="C460">
        <v>3</v>
      </c>
      <c r="D460" s="48">
        <v>43701</v>
      </c>
    </row>
    <row r="461" spans="1:4" x14ac:dyDescent="0.3">
      <c r="A461" s="1" t="s">
        <v>293</v>
      </c>
      <c r="B461" s="1" t="s">
        <v>294</v>
      </c>
      <c r="C461">
        <v>3</v>
      </c>
      <c r="D461" s="48">
        <v>43701</v>
      </c>
    </row>
    <row r="462" spans="1:4" x14ac:dyDescent="0.3">
      <c r="A462" s="1" t="s">
        <v>285</v>
      </c>
      <c r="B462" s="1" t="s">
        <v>367</v>
      </c>
      <c r="C462">
        <v>3</v>
      </c>
      <c r="D462" s="48">
        <v>43701</v>
      </c>
    </row>
    <row r="463" spans="1:4" x14ac:dyDescent="0.3">
      <c r="A463" s="1" t="s">
        <v>368</v>
      </c>
      <c r="B463" s="1" t="s">
        <v>281</v>
      </c>
      <c r="C463">
        <v>3</v>
      </c>
      <c r="D463" s="48">
        <v>43701</v>
      </c>
    </row>
    <row r="464" spans="1:4" x14ac:dyDescent="0.3">
      <c r="A464" s="1" t="s">
        <v>244</v>
      </c>
      <c r="B464" s="1" t="s">
        <v>243</v>
      </c>
      <c r="C464">
        <v>2</v>
      </c>
      <c r="D464" s="48">
        <v>43701</v>
      </c>
    </row>
    <row r="465" spans="1:4" x14ac:dyDescent="0.3">
      <c r="A465" s="1" t="s">
        <v>254</v>
      </c>
      <c r="B465" s="1" t="s">
        <v>246</v>
      </c>
      <c r="C465">
        <v>2</v>
      </c>
      <c r="D465" s="48">
        <v>43701</v>
      </c>
    </row>
    <row r="466" spans="1:4" x14ac:dyDescent="0.3">
      <c r="A466" s="1" t="s">
        <v>258</v>
      </c>
      <c r="B466" s="1" t="s">
        <v>317</v>
      </c>
      <c r="C466">
        <v>2</v>
      </c>
      <c r="D466" s="48">
        <v>43701</v>
      </c>
    </row>
    <row r="467" spans="1:4" x14ac:dyDescent="0.3">
      <c r="A467" s="1" t="s">
        <v>252</v>
      </c>
      <c r="B467" s="1" t="s">
        <v>255</v>
      </c>
      <c r="C467">
        <v>2</v>
      </c>
      <c r="D467" s="48">
        <v>43701</v>
      </c>
    </row>
    <row r="468" spans="1:4" x14ac:dyDescent="0.3">
      <c r="A468" s="1" t="s">
        <v>256</v>
      </c>
      <c r="B468" s="1" t="s">
        <v>324</v>
      </c>
      <c r="C468">
        <v>2</v>
      </c>
      <c r="D468" s="48">
        <v>43701</v>
      </c>
    </row>
    <row r="469" spans="1:4" x14ac:dyDescent="0.3">
      <c r="A469" s="1" t="s">
        <v>327</v>
      </c>
      <c r="B469" s="1" t="s">
        <v>249</v>
      </c>
      <c r="C469">
        <v>2</v>
      </c>
      <c r="D469" s="48">
        <v>43701</v>
      </c>
    </row>
    <row r="470" spans="1:4" x14ac:dyDescent="0.3">
      <c r="A470" s="1" t="s">
        <v>269</v>
      </c>
      <c r="B470" s="1" t="s">
        <v>276</v>
      </c>
      <c r="C470">
        <v>3</v>
      </c>
      <c r="D470" s="48">
        <v>43701</v>
      </c>
    </row>
    <row r="471" spans="1:4" x14ac:dyDescent="0.3">
      <c r="A471" s="1" t="s">
        <v>264</v>
      </c>
      <c r="B471" s="1" t="s">
        <v>381</v>
      </c>
      <c r="C471">
        <v>3</v>
      </c>
      <c r="D471" s="48">
        <v>43701</v>
      </c>
    </row>
    <row r="472" spans="1:4" x14ac:dyDescent="0.3">
      <c r="A472" s="1" t="s">
        <v>261</v>
      </c>
      <c r="B472" s="1" t="s">
        <v>274</v>
      </c>
      <c r="C472">
        <v>3</v>
      </c>
      <c r="D472" s="48">
        <v>43701</v>
      </c>
    </row>
    <row r="473" spans="1:4" x14ac:dyDescent="0.3">
      <c r="A473" s="1" t="s">
        <v>253</v>
      </c>
      <c r="B473" s="1" t="s">
        <v>331</v>
      </c>
      <c r="C473">
        <v>4</v>
      </c>
      <c r="D473" s="48">
        <v>43701</v>
      </c>
    </row>
    <row r="474" spans="1:4" x14ac:dyDescent="0.3">
      <c r="A474" s="1" t="s">
        <v>329</v>
      </c>
      <c r="B474" s="1" t="s">
        <v>334</v>
      </c>
      <c r="C474">
        <v>4</v>
      </c>
      <c r="D474" s="48">
        <v>43701</v>
      </c>
    </row>
    <row r="475" spans="1:4" x14ac:dyDescent="0.3">
      <c r="A475" s="1" t="s">
        <v>328</v>
      </c>
      <c r="B475" s="1" t="s">
        <v>471</v>
      </c>
      <c r="C475">
        <v>4</v>
      </c>
      <c r="D475" s="48">
        <v>43701</v>
      </c>
    </row>
    <row r="476" spans="1:4" x14ac:dyDescent="0.3">
      <c r="A476" s="1" t="s">
        <v>349</v>
      </c>
      <c r="B476" s="1" t="s">
        <v>686</v>
      </c>
      <c r="C476">
        <v>1</v>
      </c>
      <c r="D476" s="48">
        <v>43701</v>
      </c>
    </row>
    <row r="477" spans="1:4" x14ac:dyDescent="0.3">
      <c r="A477" s="1" t="s">
        <v>351</v>
      </c>
      <c r="B477" s="1" t="s">
        <v>346</v>
      </c>
      <c r="C477">
        <v>1</v>
      </c>
      <c r="D477" s="48">
        <v>43701</v>
      </c>
    </row>
    <row r="478" spans="1:4" x14ac:dyDescent="0.3">
      <c r="A478" s="1" t="s">
        <v>352</v>
      </c>
      <c r="B478" s="1" t="s">
        <v>350</v>
      </c>
      <c r="C478">
        <v>1</v>
      </c>
      <c r="D478" s="48">
        <v>43701</v>
      </c>
    </row>
    <row r="479" spans="1:4" x14ac:dyDescent="0.3">
      <c r="A479" s="1" t="s">
        <v>101</v>
      </c>
      <c r="B479" s="1" t="s">
        <v>687</v>
      </c>
      <c r="C479">
        <v>1</v>
      </c>
      <c r="D479" s="48">
        <v>43701</v>
      </c>
    </row>
    <row r="480" spans="1:4" x14ac:dyDescent="0.3">
      <c r="A480" s="1" t="s">
        <v>340</v>
      </c>
      <c r="B480" s="1" t="s">
        <v>105</v>
      </c>
      <c r="C480">
        <v>1</v>
      </c>
      <c r="D480" s="48">
        <v>43701</v>
      </c>
    </row>
    <row r="481" spans="1:4" x14ac:dyDescent="0.3">
      <c r="A481" s="1" t="s">
        <v>688</v>
      </c>
      <c r="B481" s="1" t="s">
        <v>355</v>
      </c>
      <c r="C481">
        <v>1</v>
      </c>
      <c r="D481" s="48">
        <v>43701</v>
      </c>
    </row>
    <row r="482" spans="1:4" x14ac:dyDescent="0.3">
      <c r="A482" s="1" t="s">
        <v>689</v>
      </c>
      <c r="B482" s="1" t="s">
        <v>104</v>
      </c>
      <c r="C482">
        <v>1</v>
      </c>
      <c r="D482" s="48">
        <v>43701</v>
      </c>
    </row>
    <row r="483" spans="1:4" x14ac:dyDescent="0.3">
      <c r="A483" s="1" t="s">
        <v>343</v>
      </c>
      <c r="B483" s="1" t="s">
        <v>342</v>
      </c>
      <c r="C483">
        <v>1</v>
      </c>
      <c r="D483" s="48">
        <v>43701</v>
      </c>
    </row>
    <row r="484" spans="1:4" x14ac:dyDescent="0.3">
      <c r="A484" s="1" t="s">
        <v>345</v>
      </c>
      <c r="B484" s="1" t="s">
        <v>341</v>
      </c>
      <c r="C484">
        <v>1</v>
      </c>
      <c r="D484" s="48">
        <v>43701</v>
      </c>
    </row>
    <row r="485" spans="1:4" x14ac:dyDescent="0.3">
      <c r="A485" s="1" t="s">
        <v>690</v>
      </c>
      <c r="B485" s="1" t="s">
        <v>691</v>
      </c>
      <c r="C485">
        <v>1</v>
      </c>
      <c r="D485" s="48">
        <v>43701</v>
      </c>
    </row>
    <row r="486" spans="1:4" x14ac:dyDescent="0.3">
      <c r="A486" s="1" t="s">
        <v>405</v>
      </c>
      <c r="B486" s="1" t="s">
        <v>410</v>
      </c>
      <c r="C486">
        <v>2</v>
      </c>
      <c r="D486" s="48">
        <v>43701</v>
      </c>
    </row>
    <row r="487" spans="1:4" x14ac:dyDescent="0.3">
      <c r="A487" s="1" t="s">
        <v>695</v>
      </c>
      <c r="B487" s="1" t="s">
        <v>407</v>
      </c>
      <c r="C487">
        <v>2</v>
      </c>
      <c r="D487" s="48">
        <v>43701</v>
      </c>
    </row>
    <row r="488" spans="1:4" x14ac:dyDescent="0.3">
      <c r="A488" s="1" t="s">
        <v>409</v>
      </c>
      <c r="B488" s="1" t="s">
        <v>412</v>
      </c>
      <c r="C488">
        <v>2</v>
      </c>
      <c r="D488" s="48">
        <v>43701</v>
      </c>
    </row>
    <row r="489" spans="1:4" x14ac:dyDescent="0.3">
      <c r="A489" s="1" t="s">
        <v>399</v>
      </c>
      <c r="B489" s="1" t="s">
        <v>413</v>
      </c>
      <c r="C489">
        <v>2</v>
      </c>
      <c r="D489" s="48">
        <v>43701</v>
      </c>
    </row>
    <row r="490" spans="1:4" x14ac:dyDescent="0.3">
      <c r="A490" s="1" t="s">
        <v>694</v>
      </c>
      <c r="B490" s="1" t="s">
        <v>402</v>
      </c>
      <c r="C490">
        <v>2</v>
      </c>
      <c r="D490" s="48">
        <v>43701</v>
      </c>
    </row>
    <row r="491" spans="1:4" x14ac:dyDescent="0.3">
      <c r="A491" s="1" t="s">
        <v>273</v>
      </c>
      <c r="B491" s="1" t="s">
        <v>380</v>
      </c>
      <c r="C491">
        <v>3</v>
      </c>
      <c r="D491" s="48">
        <v>43701</v>
      </c>
    </row>
    <row r="492" spans="1:4" x14ac:dyDescent="0.3">
      <c r="A492" s="1" t="s">
        <v>383</v>
      </c>
      <c r="B492" s="1" t="s">
        <v>696</v>
      </c>
      <c r="C492">
        <v>3</v>
      </c>
      <c r="D492" s="48">
        <v>43701</v>
      </c>
    </row>
    <row r="493" spans="1:4" x14ac:dyDescent="0.3">
      <c r="A493" s="1" t="s">
        <v>390</v>
      </c>
      <c r="B493" s="1" t="s">
        <v>382</v>
      </c>
      <c r="C493">
        <v>3</v>
      </c>
      <c r="D493" s="48">
        <v>43701</v>
      </c>
    </row>
    <row r="494" spans="1:4" x14ac:dyDescent="0.3">
      <c r="A494" s="1" t="s">
        <v>387</v>
      </c>
      <c r="B494" s="1" t="s">
        <v>272</v>
      </c>
      <c r="C494">
        <v>3</v>
      </c>
      <c r="D494" s="48">
        <v>43701</v>
      </c>
    </row>
    <row r="495" spans="1:4" x14ac:dyDescent="0.3">
      <c r="A495" s="1" t="s">
        <v>414</v>
      </c>
      <c r="B495" s="1" t="s">
        <v>416</v>
      </c>
      <c r="C495">
        <v>3</v>
      </c>
      <c r="D495" s="48">
        <v>43701</v>
      </c>
    </row>
    <row r="496" spans="1:4" x14ac:dyDescent="0.3">
      <c r="A496" s="1" t="s">
        <v>428</v>
      </c>
      <c r="B496" s="1" t="s">
        <v>418</v>
      </c>
      <c r="C496">
        <v>3</v>
      </c>
      <c r="D496" s="48">
        <v>43701</v>
      </c>
    </row>
    <row r="497" spans="1:4" x14ac:dyDescent="0.3">
      <c r="A497" s="1" t="s">
        <v>417</v>
      </c>
      <c r="B497" s="1" t="s">
        <v>422</v>
      </c>
      <c r="C497">
        <v>3</v>
      </c>
      <c r="D497" s="48">
        <v>43701</v>
      </c>
    </row>
    <row r="498" spans="1:4" x14ac:dyDescent="0.3">
      <c r="A498" s="1" t="s">
        <v>421</v>
      </c>
      <c r="B498" s="1" t="s">
        <v>424</v>
      </c>
      <c r="C498">
        <v>3</v>
      </c>
      <c r="D498" s="48">
        <v>43701</v>
      </c>
    </row>
    <row r="499" spans="1:4" x14ac:dyDescent="0.3">
      <c r="A499" s="1" t="s">
        <v>434</v>
      </c>
      <c r="B499" s="1" t="s">
        <v>415</v>
      </c>
      <c r="C499">
        <v>3</v>
      </c>
      <c r="D499" s="48">
        <v>43701</v>
      </c>
    </row>
    <row r="500" spans="1:4" x14ac:dyDescent="0.3">
      <c r="A500" s="1" t="s">
        <v>435</v>
      </c>
      <c r="B500" s="1" t="s">
        <v>477</v>
      </c>
      <c r="C500">
        <v>3</v>
      </c>
      <c r="D500" s="48">
        <v>43701</v>
      </c>
    </row>
    <row r="501" spans="1:4" x14ac:dyDescent="0.3">
      <c r="A501" s="1" t="s">
        <v>432</v>
      </c>
      <c r="B501" s="1" t="s">
        <v>430</v>
      </c>
      <c r="C501">
        <v>3</v>
      </c>
      <c r="D501" s="48">
        <v>43701</v>
      </c>
    </row>
    <row r="502" spans="1:4" x14ac:dyDescent="0.3">
      <c r="A502" s="1" t="s">
        <v>423</v>
      </c>
      <c r="B502" s="1" t="s">
        <v>437</v>
      </c>
      <c r="C502">
        <v>3</v>
      </c>
      <c r="D502" s="48">
        <v>43701</v>
      </c>
    </row>
    <row r="503" spans="1:4" x14ac:dyDescent="0.3">
      <c r="A503" s="1" t="s">
        <v>438</v>
      </c>
      <c r="B503" s="1" t="s">
        <v>431</v>
      </c>
      <c r="C503">
        <v>3</v>
      </c>
      <c r="D503" s="48">
        <v>43701</v>
      </c>
    </row>
    <row r="504" spans="1:4" x14ac:dyDescent="0.3">
      <c r="A504" s="1" t="s">
        <v>711</v>
      </c>
      <c r="B504" s="1" t="s">
        <v>708</v>
      </c>
      <c r="C504">
        <v>2</v>
      </c>
      <c r="D504" s="48">
        <v>43701</v>
      </c>
    </row>
    <row r="505" spans="1:4" x14ac:dyDescent="0.3">
      <c r="A505" s="1" t="s">
        <v>709</v>
      </c>
      <c r="B505" s="1" t="s">
        <v>706</v>
      </c>
      <c r="C505">
        <v>2</v>
      </c>
      <c r="D505" s="48">
        <v>43701</v>
      </c>
    </row>
    <row r="506" spans="1:4" x14ac:dyDescent="0.3">
      <c r="A506" s="1" t="s">
        <v>703</v>
      </c>
      <c r="B506" s="1" t="s">
        <v>700</v>
      </c>
      <c r="C506">
        <v>2</v>
      </c>
      <c r="D506" s="48">
        <v>43701</v>
      </c>
    </row>
    <row r="507" spans="1:4" x14ac:dyDescent="0.3">
      <c r="A507" s="1" t="s">
        <v>467</v>
      </c>
      <c r="B507" s="1" t="s">
        <v>455</v>
      </c>
      <c r="C507">
        <v>24</v>
      </c>
      <c r="D507" s="48">
        <v>43701</v>
      </c>
    </row>
    <row r="508" spans="1:4" x14ac:dyDescent="0.3">
      <c r="A508" s="1" t="s">
        <v>459</v>
      </c>
      <c r="B508" s="1" t="s">
        <v>465</v>
      </c>
      <c r="C508">
        <v>24</v>
      </c>
      <c r="D508" s="48">
        <v>43701</v>
      </c>
    </row>
    <row r="509" spans="1:4" x14ac:dyDescent="0.3">
      <c r="A509" s="1" t="s">
        <v>452</v>
      </c>
      <c r="B509" s="1" t="s">
        <v>466</v>
      </c>
      <c r="C509">
        <v>24</v>
      </c>
      <c r="D509" s="48">
        <v>43701</v>
      </c>
    </row>
    <row r="510" spans="1:4" x14ac:dyDescent="0.3">
      <c r="A510" s="1" t="s">
        <v>454</v>
      </c>
      <c r="B510" s="1" t="s">
        <v>457</v>
      </c>
      <c r="C510">
        <v>24</v>
      </c>
      <c r="D510" s="48">
        <v>43701</v>
      </c>
    </row>
    <row r="511" spans="1:4" x14ac:dyDescent="0.3">
      <c r="A511" s="1" t="s">
        <v>462</v>
      </c>
      <c r="B511" s="1" t="s">
        <v>450</v>
      </c>
      <c r="C511">
        <v>24</v>
      </c>
      <c r="D511" s="48">
        <v>43701</v>
      </c>
    </row>
    <row r="512" spans="1:4" x14ac:dyDescent="0.3">
      <c r="A512" s="1" t="s">
        <v>456</v>
      </c>
      <c r="B512" s="1" t="s">
        <v>461</v>
      </c>
      <c r="C512">
        <v>24</v>
      </c>
      <c r="D512" s="48">
        <v>43701</v>
      </c>
    </row>
    <row r="513" spans="1:4" x14ac:dyDescent="0.3">
      <c r="A513" s="1" t="s">
        <v>478</v>
      </c>
      <c r="B513" s="1" t="s">
        <v>496</v>
      </c>
      <c r="C513">
        <v>16</v>
      </c>
      <c r="D513" s="48">
        <v>43701</v>
      </c>
    </row>
    <row r="514" spans="1:4" x14ac:dyDescent="0.3">
      <c r="A514" s="1" t="s">
        <v>480</v>
      </c>
      <c r="B514" s="1" t="s">
        <v>494</v>
      </c>
      <c r="C514">
        <v>16</v>
      </c>
      <c r="D514" s="48">
        <v>43701</v>
      </c>
    </row>
    <row r="515" spans="1:4" x14ac:dyDescent="0.3">
      <c r="A515" s="1" t="s">
        <v>521</v>
      </c>
      <c r="B515" s="1" t="s">
        <v>523</v>
      </c>
      <c r="C515">
        <v>7</v>
      </c>
      <c r="D515" s="48">
        <v>43701</v>
      </c>
    </row>
    <row r="516" spans="1:4" x14ac:dyDescent="0.3">
      <c r="A516" s="1" t="s">
        <v>541</v>
      </c>
      <c r="B516" s="1" t="s">
        <v>542</v>
      </c>
      <c r="C516">
        <v>19</v>
      </c>
      <c r="D516" s="48">
        <v>43701</v>
      </c>
    </row>
    <row r="517" spans="1:4" x14ac:dyDescent="0.3">
      <c r="A517" s="1" t="s">
        <v>553</v>
      </c>
      <c r="B517" s="1" t="s">
        <v>550</v>
      </c>
      <c r="C517">
        <v>7</v>
      </c>
      <c r="D517" s="48">
        <v>43701</v>
      </c>
    </row>
    <row r="518" spans="1:4" x14ac:dyDescent="0.3">
      <c r="A518" s="1" t="s">
        <v>545</v>
      </c>
      <c r="B518" s="1" t="s">
        <v>555</v>
      </c>
      <c r="C518">
        <v>7</v>
      </c>
      <c r="D518" s="48">
        <v>43701</v>
      </c>
    </row>
    <row r="519" spans="1:4" x14ac:dyDescent="0.3">
      <c r="A519" s="1" t="s">
        <v>559</v>
      </c>
      <c r="B519" s="1" t="s">
        <v>544</v>
      </c>
      <c r="C519">
        <v>7</v>
      </c>
      <c r="D519" s="48">
        <v>43701</v>
      </c>
    </row>
    <row r="520" spans="1:4" x14ac:dyDescent="0.3">
      <c r="A520" s="1" t="s">
        <v>570</v>
      </c>
      <c r="B520" s="1" t="s">
        <v>580</v>
      </c>
      <c r="C520">
        <v>5</v>
      </c>
      <c r="D520" s="48">
        <v>43701</v>
      </c>
    </row>
    <row r="521" spans="1:4" x14ac:dyDescent="0.3">
      <c r="A521" s="1" t="s">
        <v>573</v>
      </c>
      <c r="B521" s="1" t="s">
        <v>581</v>
      </c>
      <c r="C521">
        <v>5</v>
      </c>
      <c r="D521" s="48">
        <v>43701</v>
      </c>
    </row>
    <row r="522" spans="1:4" x14ac:dyDescent="0.3">
      <c r="A522" s="1" t="s">
        <v>576</v>
      </c>
      <c r="B522" s="1" t="s">
        <v>579</v>
      </c>
      <c r="C522">
        <v>5</v>
      </c>
      <c r="D522" s="48">
        <v>43701</v>
      </c>
    </row>
    <row r="523" spans="1:4" x14ac:dyDescent="0.3">
      <c r="A523" s="1" t="s">
        <v>594</v>
      </c>
      <c r="B523" s="1" t="s">
        <v>589</v>
      </c>
      <c r="C523">
        <v>5</v>
      </c>
      <c r="D523" s="48">
        <v>43701</v>
      </c>
    </row>
    <row r="524" spans="1:4" x14ac:dyDescent="0.3">
      <c r="A524" s="1" t="s">
        <v>584</v>
      </c>
      <c r="B524" s="1" t="s">
        <v>588</v>
      </c>
      <c r="C524">
        <v>5</v>
      </c>
      <c r="D524" s="48">
        <v>43701</v>
      </c>
    </row>
    <row r="525" spans="1:4" x14ac:dyDescent="0.3">
      <c r="A525" s="1" t="s">
        <v>586</v>
      </c>
      <c r="B525" s="1" t="s">
        <v>592</v>
      </c>
      <c r="C525">
        <v>5</v>
      </c>
      <c r="D525" s="48">
        <v>43701</v>
      </c>
    </row>
    <row r="526" spans="1:4" x14ac:dyDescent="0.3">
      <c r="A526" s="1" t="s">
        <v>591</v>
      </c>
      <c r="B526" s="1" t="s">
        <v>593</v>
      </c>
      <c r="C526">
        <v>5</v>
      </c>
      <c r="D526" s="48">
        <v>43701</v>
      </c>
    </row>
    <row r="527" spans="1:4" x14ac:dyDescent="0.3">
      <c r="A527" s="1" t="s">
        <v>601</v>
      </c>
      <c r="B527" s="1" t="s">
        <v>611</v>
      </c>
      <c r="C527">
        <v>7</v>
      </c>
      <c r="D527" s="48">
        <v>43701</v>
      </c>
    </row>
    <row r="528" spans="1:4" x14ac:dyDescent="0.3">
      <c r="A528" s="1" t="s">
        <v>600</v>
      </c>
      <c r="B528" s="1" t="s">
        <v>607</v>
      </c>
      <c r="C528">
        <v>7</v>
      </c>
      <c r="D528" s="48">
        <v>43701</v>
      </c>
    </row>
    <row r="529" spans="1:4" x14ac:dyDescent="0.3">
      <c r="A529" s="1" t="s">
        <v>608</v>
      </c>
      <c r="B529" s="1" t="s">
        <v>610</v>
      </c>
      <c r="C529">
        <v>7</v>
      </c>
      <c r="D529" s="48">
        <v>43701</v>
      </c>
    </row>
    <row r="530" spans="1:4" x14ac:dyDescent="0.3">
      <c r="A530" s="1" t="s">
        <v>615</v>
      </c>
      <c r="B530" s="1" t="s">
        <v>619</v>
      </c>
      <c r="C530">
        <v>6</v>
      </c>
      <c r="D530" s="48">
        <v>43701</v>
      </c>
    </row>
    <row r="531" spans="1:4" x14ac:dyDescent="0.3">
      <c r="A531" s="1" t="s">
        <v>617</v>
      </c>
      <c r="B531" s="1" t="s">
        <v>621</v>
      </c>
      <c r="C531">
        <v>6</v>
      </c>
      <c r="D531" s="48">
        <v>43701</v>
      </c>
    </row>
    <row r="532" spans="1:4" x14ac:dyDescent="0.3">
      <c r="A532" s="1" t="s">
        <v>614</v>
      </c>
      <c r="B532" s="1" t="s">
        <v>623</v>
      </c>
      <c r="C532">
        <v>6</v>
      </c>
      <c r="D532" s="48">
        <v>43701</v>
      </c>
    </row>
    <row r="533" spans="1:4" x14ac:dyDescent="0.3">
      <c r="A533" s="1" t="s">
        <v>616</v>
      </c>
      <c r="B533" s="1" t="s">
        <v>622</v>
      </c>
      <c r="C533">
        <v>6</v>
      </c>
      <c r="D533" s="48">
        <v>43701</v>
      </c>
    </row>
    <row r="534" spans="1:4" x14ac:dyDescent="0.3">
      <c r="A534" s="1" t="s">
        <v>618</v>
      </c>
      <c r="B534" s="1" t="s">
        <v>620</v>
      </c>
      <c r="C534">
        <v>6</v>
      </c>
      <c r="D534" s="48">
        <v>43701</v>
      </c>
    </row>
    <row r="535" spans="1:4" x14ac:dyDescent="0.3">
      <c r="A535" s="1" t="s">
        <v>639</v>
      </c>
      <c r="B535" s="1" t="s">
        <v>636</v>
      </c>
      <c r="C535">
        <v>4</v>
      </c>
      <c r="D535" s="48">
        <v>43701</v>
      </c>
    </row>
    <row r="536" spans="1:4" x14ac:dyDescent="0.3">
      <c r="A536" s="1" t="s">
        <v>631</v>
      </c>
      <c r="B536" s="1" t="s">
        <v>640</v>
      </c>
      <c r="C536">
        <v>4</v>
      </c>
      <c r="D536" s="48">
        <v>43701</v>
      </c>
    </row>
    <row r="537" spans="1:4" x14ac:dyDescent="0.3">
      <c r="A537" s="1" t="s">
        <v>5</v>
      </c>
      <c r="B537" s="1" t="s">
        <v>628</v>
      </c>
      <c r="C537">
        <v>4</v>
      </c>
      <c r="D537" s="48">
        <v>43701</v>
      </c>
    </row>
    <row r="538" spans="1:4" x14ac:dyDescent="0.3">
      <c r="A538" s="1" t="s">
        <v>646</v>
      </c>
      <c r="B538" s="1" t="s">
        <v>627</v>
      </c>
      <c r="C538">
        <v>4</v>
      </c>
      <c r="D538" s="48">
        <v>43701</v>
      </c>
    </row>
    <row r="539" spans="1:4" x14ac:dyDescent="0.3">
      <c r="A539" s="1" t="s">
        <v>654</v>
      </c>
      <c r="B539" s="1" t="s">
        <v>652</v>
      </c>
      <c r="C539">
        <v>21</v>
      </c>
      <c r="D539" s="48">
        <v>43701</v>
      </c>
    </row>
    <row r="540" spans="1:4" x14ac:dyDescent="0.3">
      <c r="A540" s="1" t="s">
        <v>666</v>
      </c>
      <c r="B540" s="1" t="s">
        <v>664</v>
      </c>
      <c r="C540">
        <v>5</v>
      </c>
      <c r="D540" s="48">
        <v>43701</v>
      </c>
    </row>
    <row r="541" spans="1:4" x14ac:dyDescent="0.3">
      <c r="A541" s="1" t="s">
        <v>669</v>
      </c>
      <c r="B541" s="1" t="s">
        <v>671</v>
      </c>
      <c r="C541">
        <v>5</v>
      </c>
      <c r="D541" s="48">
        <v>43701</v>
      </c>
    </row>
    <row r="542" spans="1:4" x14ac:dyDescent="0.3">
      <c r="A542" s="1" t="s">
        <v>679</v>
      </c>
      <c r="B542" s="1" t="s">
        <v>675</v>
      </c>
      <c r="C542">
        <v>21</v>
      </c>
      <c r="D542" s="48">
        <v>43701</v>
      </c>
    </row>
    <row r="543" spans="1:4" x14ac:dyDescent="0.3">
      <c r="A543" s="1" t="s">
        <v>673</v>
      </c>
      <c r="B543" s="1" t="s">
        <v>684</v>
      </c>
      <c r="C543">
        <v>21</v>
      </c>
      <c r="D543" s="48">
        <v>43701</v>
      </c>
    </row>
    <row r="544" spans="1:4" x14ac:dyDescent="0.3">
      <c r="A544" s="1" t="s">
        <v>3</v>
      </c>
      <c r="B544" s="1" t="s">
        <v>6</v>
      </c>
      <c r="C544">
        <v>3</v>
      </c>
      <c r="D544" s="48">
        <v>43702</v>
      </c>
    </row>
    <row r="545" spans="1:4" x14ac:dyDescent="0.3">
      <c r="A545" s="1" t="s">
        <v>16</v>
      </c>
      <c r="B545" s="1" t="s">
        <v>15</v>
      </c>
      <c r="C545">
        <v>3</v>
      </c>
      <c r="D545" s="48">
        <v>43702</v>
      </c>
    </row>
    <row r="546" spans="1:4" x14ac:dyDescent="0.3">
      <c r="A546" s="1" t="s">
        <v>98</v>
      </c>
      <c r="B546" s="1" t="s">
        <v>339</v>
      </c>
      <c r="C546">
        <v>1</v>
      </c>
      <c r="D546" s="48">
        <v>43702</v>
      </c>
    </row>
    <row r="547" spans="1:4" x14ac:dyDescent="0.3">
      <c r="A547" s="1" t="s">
        <v>347</v>
      </c>
      <c r="B547" s="1" t="s">
        <v>103</v>
      </c>
      <c r="C547">
        <v>1</v>
      </c>
      <c r="D547" s="48">
        <v>43702</v>
      </c>
    </row>
    <row r="548" spans="1:4" x14ac:dyDescent="0.3">
      <c r="A548" s="1" t="s">
        <v>92</v>
      </c>
      <c r="B548" s="1" t="s">
        <v>99</v>
      </c>
      <c r="C548">
        <v>1</v>
      </c>
      <c r="D548" s="48">
        <v>43702</v>
      </c>
    </row>
    <row r="549" spans="1:4" x14ac:dyDescent="0.3">
      <c r="A549" s="1" t="s">
        <v>90</v>
      </c>
      <c r="B549" s="1" t="s">
        <v>89</v>
      </c>
      <c r="C549">
        <v>1</v>
      </c>
      <c r="D549" s="48">
        <v>43702</v>
      </c>
    </row>
    <row r="550" spans="1:4" x14ac:dyDescent="0.3">
      <c r="A550" s="1" t="s">
        <v>100</v>
      </c>
      <c r="B550" s="1" t="s">
        <v>94</v>
      </c>
      <c r="C550">
        <v>1</v>
      </c>
      <c r="D550" s="48">
        <v>43702</v>
      </c>
    </row>
    <row r="551" spans="1:4" x14ac:dyDescent="0.3">
      <c r="A551" s="1" t="s">
        <v>93</v>
      </c>
      <c r="B551" s="1" t="s">
        <v>96</v>
      </c>
      <c r="C551">
        <v>1</v>
      </c>
      <c r="D551" s="48">
        <v>43702</v>
      </c>
    </row>
    <row r="552" spans="1:4" x14ac:dyDescent="0.3">
      <c r="A552" s="1" t="s">
        <v>102</v>
      </c>
      <c r="B552" s="1" t="s">
        <v>91</v>
      </c>
      <c r="C552">
        <v>1</v>
      </c>
      <c r="D552" s="48">
        <v>43702</v>
      </c>
    </row>
    <row r="553" spans="1:4" x14ac:dyDescent="0.3">
      <c r="A553" s="1" t="s">
        <v>146</v>
      </c>
      <c r="B553" s="1" t="s">
        <v>162</v>
      </c>
      <c r="C553">
        <v>4</v>
      </c>
      <c r="D553" s="48">
        <v>43702</v>
      </c>
    </row>
    <row r="554" spans="1:4" x14ac:dyDescent="0.3">
      <c r="A554" s="1" t="s">
        <v>166</v>
      </c>
      <c r="B554" s="1" t="s">
        <v>134</v>
      </c>
      <c r="C554">
        <v>4</v>
      </c>
      <c r="D554" s="48">
        <v>43702</v>
      </c>
    </row>
    <row r="555" spans="1:4" x14ac:dyDescent="0.3">
      <c r="A555" s="1" t="s">
        <v>155</v>
      </c>
      <c r="B555" s="1" t="s">
        <v>159</v>
      </c>
      <c r="C555">
        <v>4</v>
      </c>
      <c r="D555" s="48">
        <v>43702</v>
      </c>
    </row>
    <row r="556" spans="1:4" x14ac:dyDescent="0.3">
      <c r="A556" s="1" t="s">
        <v>154</v>
      </c>
      <c r="B556" s="1" t="s">
        <v>158</v>
      </c>
      <c r="C556">
        <v>4</v>
      </c>
      <c r="D556" s="48">
        <v>43702</v>
      </c>
    </row>
    <row r="557" spans="1:4" x14ac:dyDescent="0.3">
      <c r="A557" s="1" t="s">
        <v>182</v>
      </c>
      <c r="B557" s="1" t="s">
        <v>176</v>
      </c>
      <c r="C557">
        <v>5</v>
      </c>
      <c r="D557" s="48">
        <v>43702</v>
      </c>
    </row>
    <row r="558" spans="1:4" x14ac:dyDescent="0.3">
      <c r="A558" s="1" t="s">
        <v>313</v>
      </c>
      <c r="B558" s="1" t="s">
        <v>299</v>
      </c>
      <c r="C558">
        <v>2</v>
      </c>
      <c r="D558" s="48">
        <v>43702</v>
      </c>
    </row>
    <row r="559" spans="1:4" x14ac:dyDescent="0.3">
      <c r="A559" s="1" t="s">
        <v>300</v>
      </c>
      <c r="B559" s="1" t="s">
        <v>296</v>
      </c>
      <c r="C559">
        <v>2</v>
      </c>
      <c r="D559" s="48">
        <v>43702</v>
      </c>
    </row>
    <row r="560" spans="1:4" x14ac:dyDescent="0.3">
      <c r="A560" s="1" t="s">
        <v>395</v>
      </c>
      <c r="B560" s="1" t="s">
        <v>315</v>
      </c>
      <c r="C560">
        <v>2</v>
      </c>
      <c r="D560" s="48">
        <v>43702</v>
      </c>
    </row>
    <row r="561" spans="1:4" x14ac:dyDescent="0.3">
      <c r="A561" s="1" t="s">
        <v>277</v>
      </c>
      <c r="B561" s="1" t="s">
        <v>280</v>
      </c>
      <c r="C561">
        <v>3</v>
      </c>
      <c r="D561" s="48">
        <v>43702</v>
      </c>
    </row>
    <row r="562" spans="1:4" x14ac:dyDescent="0.3">
      <c r="A562" s="1" t="s">
        <v>290</v>
      </c>
      <c r="B562" s="1" t="s">
        <v>289</v>
      </c>
      <c r="C562">
        <v>3</v>
      </c>
      <c r="D562" s="48">
        <v>43702</v>
      </c>
    </row>
    <row r="563" spans="1:4" x14ac:dyDescent="0.3">
      <c r="A563" s="1" t="s">
        <v>283</v>
      </c>
      <c r="B563" s="1" t="s">
        <v>288</v>
      </c>
      <c r="C563">
        <v>3</v>
      </c>
      <c r="D563" s="48">
        <v>43702</v>
      </c>
    </row>
    <row r="564" spans="1:4" x14ac:dyDescent="0.3">
      <c r="A564" s="1" t="s">
        <v>250</v>
      </c>
      <c r="B564" s="1" t="s">
        <v>318</v>
      </c>
      <c r="C564">
        <v>2</v>
      </c>
      <c r="D564" s="48">
        <v>43702</v>
      </c>
    </row>
    <row r="565" spans="1:4" x14ac:dyDescent="0.3">
      <c r="A565" s="1" t="s">
        <v>247</v>
      </c>
      <c r="B565" s="1" t="s">
        <v>257</v>
      </c>
      <c r="C565">
        <v>2</v>
      </c>
      <c r="D565" s="48">
        <v>43702</v>
      </c>
    </row>
    <row r="566" spans="1:4" x14ac:dyDescent="0.3">
      <c r="A566" s="1" t="s">
        <v>685</v>
      </c>
      <c r="B566" s="1" t="s">
        <v>266</v>
      </c>
      <c r="C566">
        <v>3</v>
      </c>
      <c r="D566" s="48">
        <v>43702</v>
      </c>
    </row>
    <row r="567" spans="1:4" x14ac:dyDescent="0.3">
      <c r="A567" s="1" t="s">
        <v>267</v>
      </c>
      <c r="B567" s="1" t="s">
        <v>262</v>
      </c>
      <c r="C567">
        <v>3</v>
      </c>
      <c r="D567" s="48">
        <v>43702</v>
      </c>
    </row>
    <row r="568" spans="1:4" x14ac:dyDescent="0.3">
      <c r="A568" s="1" t="s">
        <v>268</v>
      </c>
      <c r="B568" s="1" t="s">
        <v>260</v>
      </c>
      <c r="C568">
        <v>3</v>
      </c>
      <c r="D568" s="48">
        <v>43702</v>
      </c>
    </row>
    <row r="569" spans="1:4" x14ac:dyDescent="0.3">
      <c r="A569" s="1" t="s">
        <v>259</v>
      </c>
      <c r="B569" s="1" t="s">
        <v>378</v>
      </c>
      <c r="C569">
        <v>3</v>
      </c>
      <c r="D569" s="48">
        <v>43702</v>
      </c>
    </row>
    <row r="570" spans="1:4" x14ac:dyDescent="0.3">
      <c r="A570" s="1" t="s">
        <v>248</v>
      </c>
      <c r="B570" s="1" t="s">
        <v>470</v>
      </c>
      <c r="C570">
        <v>4</v>
      </c>
      <c r="D570" s="48">
        <v>43702</v>
      </c>
    </row>
    <row r="571" spans="1:4" x14ac:dyDescent="0.3">
      <c r="A571" s="1" t="s">
        <v>326</v>
      </c>
      <c r="B571" s="1" t="s">
        <v>335</v>
      </c>
      <c r="C571">
        <v>4</v>
      </c>
      <c r="D571" s="48">
        <v>43702</v>
      </c>
    </row>
    <row r="572" spans="1:4" x14ac:dyDescent="0.3">
      <c r="A572" s="1" t="s">
        <v>472</v>
      </c>
      <c r="B572" s="1" t="s">
        <v>321</v>
      </c>
      <c r="C572">
        <v>4</v>
      </c>
      <c r="D572" s="48">
        <v>43702</v>
      </c>
    </row>
    <row r="573" spans="1:4" x14ac:dyDescent="0.3">
      <c r="A573" s="1" t="s">
        <v>305</v>
      </c>
      <c r="B573" s="1" t="s">
        <v>426</v>
      </c>
      <c r="C573">
        <v>2</v>
      </c>
      <c r="D573" s="48">
        <v>43702</v>
      </c>
    </row>
    <row r="574" spans="1:4" x14ac:dyDescent="0.3">
      <c r="A574" s="1" t="s">
        <v>692</v>
      </c>
      <c r="B574" s="1" t="s">
        <v>401</v>
      </c>
      <c r="C574">
        <v>2</v>
      </c>
      <c r="D574" s="48">
        <v>43702</v>
      </c>
    </row>
    <row r="575" spans="1:4" x14ac:dyDescent="0.3">
      <c r="A575" s="1" t="s">
        <v>400</v>
      </c>
      <c r="B575" s="1" t="s">
        <v>411</v>
      </c>
      <c r="C575">
        <v>2</v>
      </c>
      <c r="D575" s="48">
        <v>43702</v>
      </c>
    </row>
    <row r="576" spans="1:4" x14ac:dyDescent="0.3">
      <c r="A576" s="1" t="s">
        <v>406</v>
      </c>
      <c r="B576" s="1" t="s">
        <v>308</v>
      </c>
      <c r="C576">
        <v>2</v>
      </c>
      <c r="D576" s="48">
        <v>43702</v>
      </c>
    </row>
    <row r="577" spans="1:4" x14ac:dyDescent="0.3">
      <c r="A577" s="1" t="s">
        <v>263</v>
      </c>
      <c r="B577" s="1" t="s">
        <v>384</v>
      </c>
      <c r="C577">
        <v>3</v>
      </c>
      <c r="D577" s="48">
        <v>43702</v>
      </c>
    </row>
    <row r="578" spans="1:4" x14ac:dyDescent="0.3">
      <c r="A578" s="1" t="s">
        <v>476</v>
      </c>
      <c r="B578" s="1" t="s">
        <v>377</v>
      </c>
      <c r="C578">
        <v>3</v>
      </c>
      <c r="D578" s="48">
        <v>43702</v>
      </c>
    </row>
    <row r="579" spans="1:4" x14ac:dyDescent="0.3">
      <c r="A579" s="1" t="s">
        <v>386</v>
      </c>
      <c r="B579" s="1" t="s">
        <v>391</v>
      </c>
      <c r="C579">
        <v>3</v>
      </c>
      <c r="D579" s="48">
        <v>43702</v>
      </c>
    </row>
    <row r="580" spans="1:4" x14ac:dyDescent="0.3">
      <c r="A580" s="1" t="s">
        <v>379</v>
      </c>
      <c r="B580" s="1" t="s">
        <v>385</v>
      </c>
      <c r="C580">
        <v>3</v>
      </c>
      <c r="D580" s="48">
        <v>43702</v>
      </c>
    </row>
    <row r="581" spans="1:4" x14ac:dyDescent="0.3">
      <c r="A581" s="1" t="s">
        <v>420</v>
      </c>
      <c r="B581" s="1" t="s">
        <v>419</v>
      </c>
      <c r="C581">
        <v>3</v>
      </c>
      <c r="D581" s="48">
        <v>43702</v>
      </c>
    </row>
    <row r="582" spans="1:4" x14ac:dyDescent="0.3">
      <c r="A582" s="1" t="s">
        <v>713</v>
      </c>
      <c r="B582" s="1" t="s">
        <v>710</v>
      </c>
      <c r="C582">
        <v>2</v>
      </c>
      <c r="D582" s="48">
        <v>43702</v>
      </c>
    </row>
    <row r="583" spans="1:4" x14ac:dyDescent="0.3">
      <c r="A583" s="1" t="s">
        <v>705</v>
      </c>
      <c r="B583" s="1" t="s">
        <v>698</v>
      </c>
      <c r="C583">
        <v>2</v>
      </c>
      <c r="D583" s="48">
        <v>43702</v>
      </c>
    </row>
    <row r="584" spans="1:4" x14ac:dyDescent="0.3">
      <c r="A584" s="1" t="s">
        <v>707</v>
      </c>
      <c r="B584" s="1" t="s">
        <v>702</v>
      </c>
      <c r="C584">
        <v>2</v>
      </c>
      <c r="D584" s="48">
        <v>43702</v>
      </c>
    </row>
    <row r="585" spans="1:4" x14ac:dyDescent="0.3">
      <c r="A585" s="1" t="s">
        <v>715</v>
      </c>
      <c r="B585" s="1" t="s">
        <v>712</v>
      </c>
      <c r="C585">
        <v>2</v>
      </c>
      <c r="D585" s="48">
        <v>43702</v>
      </c>
    </row>
    <row r="586" spans="1:4" x14ac:dyDescent="0.3">
      <c r="A586" s="1" t="s">
        <v>479</v>
      </c>
      <c r="B586" s="1" t="s">
        <v>485</v>
      </c>
      <c r="C586">
        <v>16</v>
      </c>
      <c r="D586" s="48">
        <v>43702</v>
      </c>
    </row>
    <row r="587" spans="1:4" x14ac:dyDescent="0.3">
      <c r="A587" s="1" t="s">
        <v>497</v>
      </c>
      <c r="B587" s="1" t="s">
        <v>486</v>
      </c>
      <c r="C587">
        <v>16</v>
      </c>
      <c r="D587" s="48">
        <v>43702</v>
      </c>
    </row>
    <row r="588" spans="1:4" x14ac:dyDescent="0.3">
      <c r="A588" s="1" t="s">
        <v>491</v>
      </c>
      <c r="B588" s="1" t="s">
        <v>493</v>
      </c>
      <c r="C588">
        <v>16</v>
      </c>
      <c r="D588" s="48">
        <v>43702</v>
      </c>
    </row>
    <row r="589" spans="1:4" x14ac:dyDescent="0.3">
      <c r="A589" s="1" t="s">
        <v>514</v>
      </c>
      <c r="B589" s="1" t="s">
        <v>516</v>
      </c>
      <c r="C589">
        <v>7</v>
      </c>
      <c r="D589" s="48">
        <v>43702</v>
      </c>
    </row>
    <row r="590" spans="1:4" x14ac:dyDescent="0.3">
      <c r="A590" s="1" t="s">
        <v>518</v>
      </c>
      <c r="B590" s="1" t="s">
        <v>525</v>
      </c>
      <c r="C590">
        <v>7</v>
      </c>
      <c r="D590" s="48">
        <v>43702</v>
      </c>
    </row>
    <row r="591" spans="1:4" x14ac:dyDescent="0.3">
      <c r="A591" s="1" t="s">
        <v>517</v>
      </c>
      <c r="B591" s="1" t="s">
        <v>519</v>
      </c>
      <c r="C591">
        <v>7</v>
      </c>
      <c r="D591" s="48">
        <v>43702</v>
      </c>
    </row>
    <row r="592" spans="1:4" x14ac:dyDescent="0.3">
      <c r="A592" s="1" t="s">
        <v>526</v>
      </c>
      <c r="B592" s="1" t="s">
        <v>515</v>
      </c>
      <c r="C592">
        <v>7</v>
      </c>
      <c r="D592" s="48">
        <v>43702</v>
      </c>
    </row>
    <row r="593" spans="1:4" x14ac:dyDescent="0.3">
      <c r="A593" s="1" t="s">
        <v>535</v>
      </c>
      <c r="B593" s="1" t="s">
        <v>528</v>
      </c>
      <c r="C593">
        <v>19</v>
      </c>
      <c r="D593" s="48">
        <v>43702</v>
      </c>
    </row>
    <row r="594" spans="1:4" x14ac:dyDescent="0.3">
      <c r="A594" s="1" t="s">
        <v>529</v>
      </c>
      <c r="B594" s="1" t="s">
        <v>533</v>
      </c>
      <c r="C594">
        <v>19</v>
      </c>
      <c r="D594" s="48">
        <v>43702</v>
      </c>
    </row>
    <row r="595" spans="1:4" x14ac:dyDescent="0.3">
      <c r="A595" s="1" t="s">
        <v>537</v>
      </c>
      <c r="B595" s="1" t="s">
        <v>543</v>
      </c>
      <c r="C595">
        <v>19</v>
      </c>
      <c r="D595" s="48">
        <v>43702</v>
      </c>
    </row>
    <row r="596" spans="1:4" x14ac:dyDescent="0.3">
      <c r="A596" s="1" t="s">
        <v>539</v>
      </c>
      <c r="B596" s="1" t="s">
        <v>531</v>
      </c>
      <c r="C596">
        <v>19</v>
      </c>
      <c r="D596" s="48">
        <v>43702</v>
      </c>
    </row>
    <row r="597" spans="1:4" x14ac:dyDescent="0.3">
      <c r="A597" s="1" t="s">
        <v>536</v>
      </c>
      <c r="B597" s="1" t="s">
        <v>534</v>
      </c>
      <c r="C597">
        <v>19</v>
      </c>
      <c r="D597" s="48">
        <v>43702</v>
      </c>
    </row>
    <row r="598" spans="1:4" x14ac:dyDescent="0.3">
      <c r="A598" s="1" t="s">
        <v>538</v>
      </c>
      <c r="B598" s="1" t="s">
        <v>532</v>
      </c>
      <c r="C598">
        <v>19</v>
      </c>
      <c r="D598" s="48">
        <v>43702</v>
      </c>
    </row>
    <row r="599" spans="1:4" x14ac:dyDescent="0.3">
      <c r="A599" s="1" t="s">
        <v>548</v>
      </c>
      <c r="B599" s="1" t="s">
        <v>551</v>
      </c>
      <c r="C599">
        <v>7</v>
      </c>
      <c r="D599" s="48">
        <v>43702</v>
      </c>
    </row>
    <row r="600" spans="1:4" x14ac:dyDescent="0.3">
      <c r="A600" s="1" t="s">
        <v>557</v>
      </c>
      <c r="B600" s="1" t="s">
        <v>552</v>
      </c>
      <c r="C600">
        <v>7</v>
      </c>
      <c r="D600" s="48">
        <v>43702</v>
      </c>
    </row>
    <row r="601" spans="1:4" x14ac:dyDescent="0.3">
      <c r="A601" s="1" t="s">
        <v>554</v>
      </c>
      <c r="B601" s="1" t="s">
        <v>549</v>
      </c>
      <c r="C601">
        <v>7</v>
      </c>
      <c r="D601" s="48">
        <v>43702</v>
      </c>
    </row>
    <row r="602" spans="1:4" x14ac:dyDescent="0.3">
      <c r="A602" s="1" t="s">
        <v>556</v>
      </c>
      <c r="B602" s="1" t="s">
        <v>546</v>
      </c>
      <c r="C602">
        <v>7</v>
      </c>
      <c r="D602" s="48">
        <v>43702</v>
      </c>
    </row>
    <row r="603" spans="1:4" x14ac:dyDescent="0.3">
      <c r="A603" s="1" t="s">
        <v>578</v>
      </c>
      <c r="B603" s="1" t="s">
        <v>574</v>
      </c>
      <c r="C603">
        <v>5</v>
      </c>
      <c r="D603" s="48">
        <v>43702</v>
      </c>
    </row>
    <row r="604" spans="1:4" x14ac:dyDescent="0.3">
      <c r="A604" s="1" t="s">
        <v>571</v>
      </c>
      <c r="B604" s="1" t="s">
        <v>572</v>
      </c>
      <c r="C604">
        <v>5</v>
      </c>
      <c r="D604" s="48">
        <v>43702</v>
      </c>
    </row>
    <row r="605" spans="1:4" x14ac:dyDescent="0.3">
      <c r="A605" s="1" t="s">
        <v>577</v>
      </c>
      <c r="B605" s="1" t="s">
        <v>575</v>
      </c>
      <c r="C605">
        <v>5</v>
      </c>
      <c r="D605" s="48">
        <v>43702</v>
      </c>
    </row>
    <row r="606" spans="1:4" x14ac:dyDescent="0.3">
      <c r="A606" s="1" t="s">
        <v>587</v>
      </c>
      <c r="B606" s="1" t="s">
        <v>596</v>
      </c>
      <c r="C606">
        <v>5</v>
      </c>
      <c r="D606" s="48">
        <v>43702</v>
      </c>
    </row>
    <row r="607" spans="1:4" x14ac:dyDescent="0.3">
      <c r="A607" s="1" t="s">
        <v>597</v>
      </c>
      <c r="B607" s="1" t="s">
        <v>595</v>
      </c>
      <c r="C607">
        <v>5</v>
      </c>
      <c r="D607" s="48">
        <v>43702</v>
      </c>
    </row>
    <row r="608" spans="1:4" x14ac:dyDescent="0.3">
      <c r="A608" s="1" t="s">
        <v>585</v>
      </c>
      <c r="B608" s="1" t="s">
        <v>583</v>
      </c>
      <c r="C608">
        <v>5</v>
      </c>
      <c r="D608" s="48">
        <v>43702</v>
      </c>
    </row>
    <row r="609" spans="1:4" x14ac:dyDescent="0.3">
      <c r="A609" s="1" t="s">
        <v>605</v>
      </c>
      <c r="B609" s="1" t="s">
        <v>598</v>
      </c>
      <c r="C609">
        <v>7</v>
      </c>
      <c r="D609" s="48">
        <v>43702</v>
      </c>
    </row>
    <row r="610" spans="1:4" x14ac:dyDescent="0.3">
      <c r="A610" s="1" t="s">
        <v>602</v>
      </c>
      <c r="B610" s="1" t="s">
        <v>613</v>
      </c>
      <c r="C610">
        <v>7</v>
      </c>
      <c r="D610" s="48">
        <v>43702</v>
      </c>
    </row>
    <row r="611" spans="1:4" x14ac:dyDescent="0.3">
      <c r="A611" s="1" t="s">
        <v>606</v>
      </c>
      <c r="B611" s="1" t="s">
        <v>612</v>
      </c>
      <c r="C611">
        <v>7</v>
      </c>
      <c r="D611" s="48">
        <v>43702</v>
      </c>
    </row>
    <row r="612" spans="1:4" x14ac:dyDescent="0.3">
      <c r="A612" s="1" t="s">
        <v>633</v>
      </c>
      <c r="B612" s="1" t="s">
        <v>638</v>
      </c>
      <c r="C612">
        <v>4</v>
      </c>
      <c r="D612" s="48">
        <v>43702</v>
      </c>
    </row>
    <row r="613" spans="1:4" x14ac:dyDescent="0.3">
      <c r="A613" s="1" t="s">
        <v>641</v>
      </c>
      <c r="B613" s="1" t="s">
        <v>626</v>
      </c>
      <c r="C613">
        <v>4</v>
      </c>
      <c r="D613" s="48">
        <v>43702</v>
      </c>
    </row>
    <row r="614" spans="1:4" x14ac:dyDescent="0.3">
      <c r="A614" s="1" t="s">
        <v>637</v>
      </c>
      <c r="B614" s="1" t="s">
        <v>624</v>
      </c>
      <c r="C614">
        <v>4</v>
      </c>
      <c r="D614" s="48">
        <v>43702</v>
      </c>
    </row>
    <row r="615" spans="1:4" x14ac:dyDescent="0.3">
      <c r="A615" s="1" t="s">
        <v>625</v>
      </c>
      <c r="B615" s="1" t="s">
        <v>630</v>
      </c>
      <c r="C615">
        <v>4</v>
      </c>
      <c r="D615" s="48">
        <v>43702</v>
      </c>
    </row>
    <row r="616" spans="1:4" x14ac:dyDescent="0.3">
      <c r="A616" s="1" t="s">
        <v>629</v>
      </c>
      <c r="B616" s="1" t="s">
        <v>634</v>
      </c>
      <c r="C616">
        <v>4</v>
      </c>
      <c r="D616" s="48">
        <v>43702</v>
      </c>
    </row>
    <row r="617" spans="1:4" x14ac:dyDescent="0.3">
      <c r="A617" s="1" t="s">
        <v>648</v>
      </c>
      <c r="B617" s="1" t="s">
        <v>647</v>
      </c>
      <c r="C617">
        <v>21</v>
      </c>
      <c r="D617" s="48">
        <v>43702</v>
      </c>
    </row>
    <row r="618" spans="1:4" x14ac:dyDescent="0.3">
      <c r="A618" s="1" t="s">
        <v>660</v>
      </c>
      <c r="B618" s="1" t="s">
        <v>659</v>
      </c>
      <c r="C618">
        <v>21</v>
      </c>
      <c r="D618" s="48">
        <v>43702</v>
      </c>
    </row>
    <row r="619" spans="1:4" x14ac:dyDescent="0.3">
      <c r="A619" s="1" t="s">
        <v>655</v>
      </c>
      <c r="B619" s="1" t="s">
        <v>657</v>
      </c>
      <c r="C619">
        <v>21</v>
      </c>
      <c r="D619" s="48">
        <v>43702</v>
      </c>
    </row>
    <row r="620" spans="1:4" x14ac:dyDescent="0.3">
      <c r="A620" s="1" t="s">
        <v>661</v>
      </c>
      <c r="B620" s="1" t="s">
        <v>656</v>
      </c>
      <c r="C620">
        <v>21</v>
      </c>
      <c r="D620" s="48">
        <v>43702</v>
      </c>
    </row>
    <row r="621" spans="1:4" x14ac:dyDescent="0.3">
      <c r="A621" s="1" t="s">
        <v>663</v>
      </c>
      <c r="B621" s="1" t="s">
        <v>668</v>
      </c>
      <c r="C621">
        <v>5</v>
      </c>
      <c r="D621" s="48">
        <v>43702</v>
      </c>
    </row>
    <row r="622" spans="1:4" x14ac:dyDescent="0.3">
      <c r="A622" s="1" t="s">
        <v>667</v>
      </c>
      <c r="B622" s="1" t="s">
        <v>672</v>
      </c>
      <c r="C622">
        <v>5</v>
      </c>
      <c r="D622" s="48">
        <v>43702</v>
      </c>
    </row>
    <row r="623" spans="1:4" x14ac:dyDescent="0.3">
      <c r="A623" s="1" t="s">
        <v>665</v>
      </c>
      <c r="B623" s="1" t="s">
        <v>670</v>
      </c>
      <c r="C623">
        <v>5</v>
      </c>
      <c r="D623" s="48">
        <v>43702</v>
      </c>
    </row>
    <row r="624" spans="1:4" x14ac:dyDescent="0.3">
      <c r="A624" s="1" t="s">
        <v>683</v>
      </c>
      <c r="B624" s="1" t="s">
        <v>677</v>
      </c>
      <c r="C624">
        <v>21</v>
      </c>
      <c r="D624" s="48">
        <v>43702</v>
      </c>
    </row>
    <row r="625" spans="1:4" x14ac:dyDescent="0.3">
      <c r="A625" s="1" t="s">
        <v>674</v>
      </c>
      <c r="B625" s="1" t="s">
        <v>682</v>
      </c>
      <c r="C625">
        <v>21</v>
      </c>
      <c r="D625" s="48">
        <v>43702</v>
      </c>
    </row>
    <row r="626" spans="1:4" x14ac:dyDescent="0.3">
      <c r="A626" s="1" t="s">
        <v>88</v>
      </c>
      <c r="B626" s="1" t="s">
        <v>356</v>
      </c>
      <c r="C626">
        <v>1</v>
      </c>
      <c r="D626" s="48">
        <v>43703</v>
      </c>
    </row>
    <row r="627" spans="1:4" x14ac:dyDescent="0.3">
      <c r="A627" s="1" t="s">
        <v>306</v>
      </c>
      <c r="B627" s="1" t="s">
        <v>298</v>
      </c>
      <c r="C627">
        <v>2</v>
      </c>
      <c r="D627" s="48">
        <v>43703</v>
      </c>
    </row>
    <row r="628" spans="1:4" x14ac:dyDescent="0.3">
      <c r="A628" s="1" t="s">
        <v>137</v>
      </c>
      <c r="B628" s="1" t="s">
        <v>143</v>
      </c>
      <c r="C628">
        <v>3</v>
      </c>
      <c r="D628" s="48">
        <v>43703</v>
      </c>
    </row>
    <row r="629" spans="1:4" x14ac:dyDescent="0.3">
      <c r="A629" s="1" t="s">
        <v>323</v>
      </c>
      <c r="B629" s="1" t="s">
        <v>325</v>
      </c>
      <c r="C629">
        <v>4</v>
      </c>
      <c r="D629" s="48">
        <v>43703</v>
      </c>
    </row>
    <row r="630" spans="1:4" x14ac:dyDescent="0.3">
      <c r="A630" s="1" t="s">
        <v>394</v>
      </c>
      <c r="B630" s="1" t="s">
        <v>693</v>
      </c>
      <c r="C630">
        <v>2</v>
      </c>
      <c r="D630" s="48">
        <v>43703</v>
      </c>
    </row>
    <row r="631" spans="1:4" x14ac:dyDescent="0.3">
      <c r="A631" s="1" t="s">
        <v>701</v>
      </c>
      <c r="B631" s="1" t="s">
        <v>704</v>
      </c>
      <c r="C631">
        <v>2</v>
      </c>
      <c r="D631" s="48">
        <v>43703</v>
      </c>
    </row>
    <row r="632" spans="1:4" x14ac:dyDescent="0.3">
      <c r="A632" s="1" t="s">
        <v>482</v>
      </c>
      <c r="B632" s="1" t="s">
        <v>488</v>
      </c>
      <c r="C632">
        <v>16</v>
      </c>
      <c r="D632" s="48">
        <v>43703</v>
      </c>
    </row>
    <row r="633" spans="1:4" x14ac:dyDescent="0.3">
      <c r="A633" s="1" t="s">
        <v>481</v>
      </c>
      <c r="B633" s="1" t="s">
        <v>495</v>
      </c>
      <c r="C633">
        <v>16</v>
      </c>
      <c r="D633" s="48">
        <v>43703</v>
      </c>
    </row>
    <row r="634" spans="1:4" x14ac:dyDescent="0.3">
      <c r="A634" s="1" t="s">
        <v>483</v>
      </c>
      <c r="B634" s="1" t="s">
        <v>489</v>
      </c>
      <c r="C634">
        <v>16</v>
      </c>
      <c r="D634" s="48">
        <v>43703</v>
      </c>
    </row>
    <row r="635" spans="1:4" x14ac:dyDescent="0.3">
      <c r="A635" s="1" t="s">
        <v>522</v>
      </c>
      <c r="B635" s="1" t="s">
        <v>527</v>
      </c>
      <c r="C635">
        <v>7</v>
      </c>
      <c r="D635" s="48">
        <v>43703</v>
      </c>
    </row>
    <row r="636" spans="1:4" x14ac:dyDescent="0.3">
      <c r="A636" s="1" t="s">
        <v>540</v>
      </c>
      <c r="B636" s="1" t="s">
        <v>530</v>
      </c>
      <c r="C636">
        <v>19</v>
      </c>
      <c r="D636" s="48">
        <v>43703</v>
      </c>
    </row>
    <row r="637" spans="1:4" x14ac:dyDescent="0.3">
      <c r="A637" s="1" t="s">
        <v>558</v>
      </c>
      <c r="B637" s="1" t="s">
        <v>547</v>
      </c>
      <c r="C637">
        <v>7</v>
      </c>
      <c r="D637" s="48">
        <v>43703</v>
      </c>
    </row>
    <row r="638" spans="1:4" x14ac:dyDescent="0.3">
      <c r="A638" s="1" t="s">
        <v>644</v>
      </c>
      <c r="B638" s="1" t="s">
        <v>642</v>
      </c>
      <c r="C638">
        <v>4</v>
      </c>
      <c r="D638" s="48">
        <v>43703</v>
      </c>
    </row>
    <row r="639" spans="1:4" x14ac:dyDescent="0.3">
      <c r="A639" s="1" t="s">
        <v>651</v>
      </c>
      <c r="B639" s="1" t="s">
        <v>650</v>
      </c>
      <c r="C639">
        <v>21</v>
      </c>
      <c r="D639" s="48">
        <v>43703</v>
      </c>
    </row>
    <row r="640" spans="1:4" x14ac:dyDescent="0.3">
      <c r="A640" s="1" t="s">
        <v>658</v>
      </c>
      <c r="B640" s="1" t="s">
        <v>649</v>
      </c>
      <c r="C640">
        <v>21</v>
      </c>
      <c r="D640" s="48">
        <v>43703</v>
      </c>
    </row>
    <row r="641" spans="1:4" x14ac:dyDescent="0.3">
      <c r="A641" s="1" t="s">
        <v>662</v>
      </c>
      <c r="B641" s="1" t="s">
        <v>653</v>
      </c>
      <c r="C641">
        <v>21</v>
      </c>
      <c r="D641" s="48">
        <v>43703</v>
      </c>
    </row>
    <row r="642" spans="1:4" x14ac:dyDescent="0.3">
      <c r="A642" s="1" t="s">
        <v>676</v>
      </c>
      <c r="B642" s="1" t="s">
        <v>680</v>
      </c>
      <c r="C642">
        <v>21</v>
      </c>
      <c r="D642" s="48">
        <v>43703</v>
      </c>
    </row>
    <row r="643" spans="1:4" x14ac:dyDescent="0.3">
      <c r="A643" s="1" t="s">
        <v>286</v>
      </c>
      <c r="B643" s="1" t="s">
        <v>287</v>
      </c>
      <c r="C643">
        <v>3</v>
      </c>
      <c r="D643" s="48">
        <v>43704</v>
      </c>
    </row>
    <row r="644" spans="1:4" x14ac:dyDescent="0.3">
      <c r="A644" s="1" t="s">
        <v>487</v>
      </c>
      <c r="B644" s="1" t="s">
        <v>492</v>
      </c>
      <c r="C644">
        <v>16</v>
      </c>
      <c r="D644" s="48">
        <v>43704</v>
      </c>
    </row>
    <row r="645" spans="1:4" x14ac:dyDescent="0.3">
      <c r="A645" s="1" t="s">
        <v>643</v>
      </c>
      <c r="B645" s="1" t="s">
        <v>632</v>
      </c>
      <c r="C645">
        <v>4</v>
      </c>
      <c r="D645" s="48">
        <v>43704</v>
      </c>
    </row>
    <row r="646" spans="1:4" x14ac:dyDescent="0.3">
      <c r="A646" s="1" t="s">
        <v>635</v>
      </c>
      <c r="B646" s="1" t="s">
        <v>645</v>
      </c>
      <c r="C646">
        <v>4</v>
      </c>
      <c r="D646" s="48">
        <v>43704</v>
      </c>
    </row>
    <row r="647" spans="1:4" x14ac:dyDescent="0.3">
      <c r="A647" s="1" t="s">
        <v>681</v>
      </c>
      <c r="B647" s="1" t="s">
        <v>678</v>
      </c>
      <c r="C647">
        <v>11</v>
      </c>
      <c r="D647" s="48">
        <v>43704</v>
      </c>
    </row>
    <row r="648" spans="1:4" x14ac:dyDescent="0.3">
      <c r="A648" s="1" t="s">
        <v>284</v>
      </c>
      <c r="B648" s="1" t="s">
        <v>316</v>
      </c>
      <c r="C648">
        <v>3</v>
      </c>
      <c r="D648" s="48">
        <v>43705</v>
      </c>
    </row>
    <row r="649" spans="1:4" x14ac:dyDescent="0.3">
      <c r="A649" s="1" t="s">
        <v>279</v>
      </c>
      <c r="B649" s="1" t="s">
        <v>292</v>
      </c>
      <c r="C649">
        <v>3</v>
      </c>
      <c r="D649" s="48">
        <v>43705</v>
      </c>
    </row>
    <row r="650" spans="1:4" x14ac:dyDescent="0.3">
      <c r="A650" s="1" t="s">
        <v>103</v>
      </c>
      <c r="B650" s="1" t="s">
        <v>100</v>
      </c>
      <c r="C650">
        <v>2</v>
      </c>
      <c r="D650" s="48">
        <v>43707</v>
      </c>
    </row>
    <row r="651" spans="1:4" x14ac:dyDescent="0.3">
      <c r="A651" s="1" t="s">
        <v>164</v>
      </c>
      <c r="B651" s="1" t="s">
        <v>166</v>
      </c>
      <c r="C651">
        <v>5</v>
      </c>
      <c r="D651" s="48">
        <v>43707</v>
      </c>
    </row>
    <row r="652" spans="1:4" x14ac:dyDescent="0.3">
      <c r="A652" s="1" t="s">
        <v>4</v>
      </c>
      <c r="B652" s="1" t="s">
        <v>7</v>
      </c>
      <c r="C652">
        <v>6</v>
      </c>
      <c r="D652" s="48">
        <v>43707</v>
      </c>
    </row>
    <row r="653" spans="1:4" x14ac:dyDescent="0.3">
      <c r="A653" s="1" t="s">
        <v>302</v>
      </c>
      <c r="B653" s="1" t="s">
        <v>315</v>
      </c>
      <c r="C653">
        <v>3</v>
      </c>
      <c r="D653" s="48">
        <v>43707</v>
      </c>
    </row>
    <row r="654" spans="1:4" x14ac:dyDescent="0.3">
      <c r="A654" s="1" t="s">
        <v>307</v>
      </c>
      <c r="B654" s="1" t="s">
        <v>301</v>
      </c>
      <c r="C654">
        <v>3</v>
      </c>
      <c r="D654" s="48">
        <v>43707</v>
      </c>
    </row>
    <row r="655" spans="1:4" x14ac:dyDescent="0.3">
      <c r="A655" s="1" t="s">
        <v>367</v>
      </c>
      <c r="B655" s="1" t="s">
        <v>277</v>
      </c>
      <c r="C655">
        <v>4</v>
      </c>
      <c r="D655" s="48">
        <v>43707</v>
      </c>
    </row>
    <row r="656" spans="1:4" x14ac:dyDescent="0.3">
      <c r="A656" s="1" t="s">
        <v>317</v>
      </c>
      <c r="B656" s="1" t="s">
        <v>250</v>
      </c>
      <c r="C656">
        <v>3</v>
      </c>
      <c r="D656" s="48">
        <v>43707</v>
      </c>
    </row>
    <row r="657" spans="1:4" x14ac:dyDescent="0.3">
      <c r="A657" s="1" t="s">
        <v>274</v>
      </c>
      <c r="B657" s="1" t="s">
        <v>264</v>
      </c>
      <c r="C657">
        <v>4</v>
      </c>
      <c r="D657" s="48">
        <v>43707</v>
      </c>
    </row>
    <row r="658" spans="1:4" x14ac:dyDescent="0.3">
      <c r="A658" s="1" t="s">
        <v>271</v>
      </c>
      <c r="B658" s="1" t="s">
        <v>268</v>
      </c>
      <c r="C658">
        <v>4</v>
      </c>
      <c r="D658" s="48">
        <v>43707</v>
      </c>
    </row>
    <row r="659" spans="1:4" x14ac:dyDescent="0.3">
      <c r="A659" s="1" t="s">
        <v>141</v>
      </c>
      <c r="B659" s="1" t="s">
        <v>132</v>
      </c>
      <c r="C659">
        <v>4</v>
      </c>
      <c r="D659" s="48">
        <v>43707</v>
      </c>
    </row>
    <row r="660" spans="1:4" x14ac:dyDescent="0.3">
      <c r="A660" s="1" t="s">
        <v>145</v>
      </c>
      <c r="B660" s="1" t="s">
        <v>167</v>
      </c>
      <c r="C660">
        <v>4</v>
      </c>
      <c r="D660" s="48">
        <v>43707</v>
      </c>
    </row>
    <row r="661" spans="1:4" x14ac:dyDescent="0.3">
      <c r="A661" s="1" t="s">
        <v>147</v>
      </c>
      <c r="B661" s="1" t="s">
        <v>133</v>
      </c>
      <c r="C661">
        <v>4</v>
      </c>
      <c r="D661" s="48">
        <v>43707</v>
      </c>
    </row>
    <row r="662" spans="1:4" x14ac:dyDescent="0.3">
      <c r="A662" s="1" t="s">
        <v>169</v>
      </c>
      <c r="B662" s="1" t="s">
        <v>150</v>
      </c>
      <c r="C662">
        <v>4</v>
      </c>
      <c r="D662" s="48">
        <v>43707</v>
      </c>
    </row>
    <row r="663" spans="1:4" x14ac:dyDescent="0.3">
      <c r="A663" s="1" t="s">
        <v>144</v>
      </c>
      <c r="B663" s="1" t="s">
        <v>148</v>
      </c>
      <c r="C663">
        <v>4</v>
      </c>
      <c r="D663" s="48">
        <v>43707</v>
      </c>
    </row>
    <row r="664" spans="1:4" x14ac:dyDescent="0.3">
      <c r="A664" s="1" t="s">
        <v>139</v>
      </c>
      <c r="B664" s="1" t="s">
        <v>142</v>
      </c>
      <c r="C664">
        <v>4</v>
      </c>
      <c r="D664" s="48">
        <v>43707</v>
      </c>
    </row>
    <row r="665" spans="1:4" x14ac:dyDescent="0.3">
      <c r="A665" s="1" t="s">
        <v>136</v>
      </c>
      <c r="B665" s="1" t="s">
        <v>168</v>
      </c>
      <c r="C665">
        <v>4</v>
      </c>
      <c r="D665" s="48">
        <v>43707</v>
      </c>
    </row>
    <row r="666" spans="1:4" x14ac:dyDescent="0.3">
      <c r="A666" s="1" t="s">
        <v>152</v>
      </c>
      <c r="B666" s="1" t="s">
        <v>151</v>
      </c>
      <c r="C666">
        <v>4</v>
      </c>
      <c r="D666" s="48">
        <v>43707</v>
      </c>
    </row>
    <row r="667" spans="1:4" x14ac:dyDescent="0.3">
      <c r="A667" s="1" t="s">
        <v>149</v>
      </c>
      <c r="B667" s="1" t="s">
        <v>137</v>
      </c>
      <c r="C667">
        <v>4</v>
      </c>
      <c r="D667" s="48">
        <v>43707</v>
      </c>
    </row>
    <row r="668" spans="1:4" x14ac:dyDescent="0.3">
      <c r="A668" s="1" t="s">
        <v>248</v>
      </c>
      <c r="B668" s="1" t="s">
        <v>326</v>
      </c>
      <c r="C668">
        <v>5</v>
      </c>
      <c r="D668" s="48">
        <v>43707</v>
      </c>
    </row>
    <row r="669" spans="1:4" x14ac:dyDescent="0.3">
      <c r="A669" s="1" t="s">
        <v>335</v>
      </c>
      <c r="B669" s="1" t="s">
        <v>333</v>
      </c>
      <c r="C669">
        <v>5</v>
      </c>
      <c r="D669" s="48">
        <v>43707</v>
      </c>
    </row>
    <row r="670" spans="1:4" x14ac:dyDescent="0.3">
      <c r="A670" s="1" t="s">
        <v>693</v>
      </c>
      <c r="B670" s="1" t="s">
        <v>399</v>
      </c>
      <c r="C670">
        <v>3</v>
      </c>
      <c r="D670" s="48">
        <v>43707</v>
      </c>
    </row>
    <row r="671" spans="1:4" x14ac:dyDescent="0.3">
      <c r="A671" s="1" t="s">
        <v>401</v>
      </c>
      <c r="B671" s="1" t="s">
        <v>410</v>
      </c>
      <c r="C671">
        <v>3</v>
      </c>
      <c r="D671" s="48">
        <v>43707</v>
      </c>
    </row>
    <row r="672" spans="1:4" x14ac:dyDescent="0.3">
      <c r="A672" s="1" t="s">
        <v>431</v>
      </c>
      <c r="B672" s="1" t="s">
        <v>423</v>
      </c>
      <c r="C672">
        <v>4</v>
      </c>
      <c r="D672" s="48">
        <v>43707</v>
      </c>
    </row>
    <row r="673" spans="1:4" x14ac:dyDescent="0.3">
      <c r="A673" s="1" t="s">
        <v>437</v>
      </c>
      <c r="B673" s="1" t="s">
        <v>429</v>
      </c>
      <c r="C673">
        <v>4</v>
      </c>
      <c r="D673" s="48">
        <v>43707</v>
      </c>
    </row>
    <row r="674" spans="1:4" x14ac:dyDescent="0.3">
      <c r="A674" s="1" t="s">
        <v>706</v>
      </c>
      <c r="B674" s="1" t="s">
        <v>711</v>
      </c>
      <c r="C674">
        <v>3</v>
      </c>
      <c r="D674" s="48">
        <v>43707</v>
      </c>
    </row>
    <row r="675" spans="1:4" x14ac:dyDescent="0.3">
      <c r="A675" s="1" t="s">
        <v>708</v>
      </c>
      <c r="B675" s="1" t="s">
        <v>713</v>
      </c>
      <c r="C675">
        <v>3</v>
      </c>
      <c r="D675" s="48">
        <v>43707</v>
      </c>
    </row>
    <row r="676" spans="1:4" x14ac:dyDescent="0.3">
      <c r="A676" s="1" t="s">
        <v>459</v>
      </c>
      <c r="B676" s="1" t="s">
        <v>455</v>
      </c>
      <c r="C676">
        <v>25</v>
      </c>
      <c r="D676" s="48">
        <v>43707</v>
      </c>
    </row>
    <row r="677" spans="1:4" x14ac:dyDescent="0.3">
      <c r="A677" s="1" t="s">
        <v>520</v>
      </c>
      <c r="B677" s="1" t="s">
        <v>514</v>
      </c>
      <c r="C677">
        <v>8</v>
      </c>
      <c r="D677" s="48">
        <v>43707</v>
      </c>
    </row>
    <row r="678" spans="1:4" x14ac:dyDescent="0.3">
      <c r="A678" s="1" t="s">
        <v>528</v>
      </c>
      <c r="B678" s="1" t="s">
        <v>540</v>
      </c>
      <c r="C678">
        <v>20</v>
      </c>
      <c r="D678" s="48">
        <v>43707</v>
      </c>
    </row>
    <row r="679" spans="1:4" x14ac:dyDescent="0.3">
      <c r="A679" s="1" t="s">
        <v>556</v>
      </c>
      <c r="B679" s="1" t="s">
        <v>555</v>
      </c>
      <c r="C679">
        <v>8</v>
      </c>
      <c r="D679" s="48">
        <v>43707</v>
      </c>
    </row>
    <row r="680" spans="1:4" x14ac:dyDescent="0.3">
      <c r="A680" s="1" t="s">
        <v>567</v>
      </c>
      <c r="B680" s="1" t="s">
        <v>565</v>
      </c>
      <c r="C680">
        <v>30</v>
      </c>
      <c r="D680" s="48">
        <v>43707</v>
      </c>
    </row>
    <row r="681" spans="1:4" x14ac:dyDescent="0.3">
      <c r="A681" s="1" t="s">
        <v>563</v>
      </c>
      <c r="B681" s="1" t="s">
        <v>564</v>
      </c>
      <c r="C681">
        <v>30</v>
      </c>
      <c r="D681" s="48">
        <v>43707</v>
      </c>
    </row>
    <row r="682" spans="1:4" x14ac:dyDescent="0.3">
      <c r="A682" s="1" t="s">
        <v>568</v>
      </c>
      <c r="B682" s="1" t="s">
        <v>562</v>
      </c>
      <c r="C682">
        <v>30</v>
      </c>
      <c r="D682" s="48">
        <v>43707</v>
      </c>
    </row>
    <row r="683" spans="1:4" x14ac:dyDescent="0.3">
      <c r="A683" s="1" t="s">
        <v>561</v>
      </c>
      <c r="B683" s="1" t="s">
        <v>566</v>
      </c>
      <c r="C683">
        <v>30</v>
      </c>
      <c r="D683" s="48">
        <v>43707</v>
      </c>
    </row>
    <row r="684" spans="1:4" x14ac:dyDescent="0.3">
      <c r="A684" s="1" t="s">
        <v>569</v>
      </c>
      <c r="B684" s="1" t="s">
        <v>560</v>
      </c>
      <c r="C684">
        <v>30</v>
      </c>
      <c r="D684" s="48">
        <v>43707</v>
      </c>
    </row>
    <row r="685" spans="1:4" x14ac:dyDescent="0.3">
      <c r="A685" s="1" t="s">
        <v>593</v>
      </c>
      <c r="B685" s="1" t="s">
        <v>587</v>
      </c>
      <c r="C685">
        <v>6</v>
      </c>
      <c r="D685" s="48">
        <v>43707</v>
      </c>
    </row>
    <row r="686" spans="1:4" x14ac:dyDescent="0.3">
      <c r="A686" s="1" t="s">
        <v>647</v>
      </c>
      <c r="B686" s="1" t="s">
        <v>660</v>
      </c>
      <c r="C686">
        <v>22</v>
      </c>
      <c r="D686" s="48">
        <v>43707</v>
      </c>
    </row>
    <row r="687" spans="1:4" x14ac:dyDescent="0.3">
      <c r="A687" s="1" t="s">
        <v>18</v>
      </c>
      <c r="B687" s="1" t="s">
        <v>11</v>
      </c>
      <c r="C687">
        <v>4</v>
      </c>
      <c r="D687" s="48">
        <v>43708</v>
      </c>
    </row>
    <row r="688" spans="1:4" x14ac:dyDescent="0.3">
      <c r="A688" s="1" t="s">
        <v>10</v>
      </c>
      <c r="B688" s="1" t="s">
        <v>173</v>
      </c>
      <c r="C688">
        <v>4</v>
      </c>
      <c r="D688" s="48">
        <v>43708</v>
      </c>
    </row>
    <row r="689" spans="1:4" x14ac:dyDescent="0.3">
      <c r="A689" s="1" t="s">
        <v>8</v>
      </c>
      <c r="B689" s="1" t="s">
        <v>178</v>
      </c>
      <c r="C689">
        <v>4</v>
      </c>
      <c r="D689" s="48">
        <v>43708</v>
      </c>
    </row>
    <row r="690" spans="1:4" x14ac:dyDescent="0.3">
      <c r="A690" s="1" t="s">
        <v>14</v>
      </c>
      <c r="B690" s="1" t="s">
        <v>3</v>
      </c>
      <c r="C690">
        <v>4</v>
      </c>
      <c r="D690" s="48">
        <v>43708</v>
      </c>
    </row>
    <row r="691" spans="1:4" x14ac:dyDescent="0.3">
      <c r="A691" s="1" t="s">
        <v>6</v>
      </c>
      <c r="B691" s="1" t="s">
        <v>20</v>
      </c>
      <c r="C691">
        <v>4</v>
      </c>
      <c r="D691" s="48">
        <v>43708</v>
      </c>
    </row>
    <row r="692" spans="1:4" x14ac:dyDescent="0.3">
      <c r="A692" s="1" t="s">
        <v>15</v>
      </c>
      <c r="B692" s="1" t="s">
        <v>19</v>
      </c>
      <c r="C692">
        <v>4</v>
      </c>
      <c r="D692" s="48">
        <v>43708</v>
      </c>
    </row>
    <row r="693" spans="1:4" x14ac:dyDescent="0.3">
      <c r="A693" s="1" t="s">
        <v>17</v>
      </c>
      <c r="B693" s="1" t="s">
        <v>13</v>
      </c>
      <c r="C693">
        <v>4</v>
      </c>
      <c r="D693" s="48">
        <v>43708</v>
      </c>
    </row>
    <row r="694" spans="1:4" x14ac:dyDescent="0.3">
      <c r="A694" s="1" t="s">
        <v>12</v>
      </c>
      <c r="B694" s="1" t="s">
        <v>171</v>
      </c>
      <c r="C694">
        <v>4</v>
      </c>
      <c r="D694" s="48">
        <v>43708</v>
      </c>
    </row>
    <row r="695" spans="1:4" x14ac:dyDescent="0.3">
      <c r="A695" s="1" t="s">
        <v>86</v>
      </c>
      <c r="B695" s="1" t="s">
        <v>87</v>
      </c>
      <c r="C695">
        <v>2</v>
      </c>
      <c r="D695" s="48">
        <v>43708</v>
      </c>
    </row>
    <row r="696" spans="1:4" x14ac:dyDescent="0.3">
      <c r="A696" s="1" t="s">
        <v>91</v>
      </c>
      <c r="B696" s="1" t="s">
        <v>339</v>
      </c>
      <c r="C696">
        <v>2</v>
      </c>
      <c r="D696" s="48">
        <v>43708</v>
      </c>
    </row>
    <row r="697" spans="1:4" x14ac:dyDescent="0.3">
      <c r="A697" s="1" t="s">
        <v>161</v>
      </c>
      <c r="B697" s="1" t="s">
        <v>160</v>
      </c>
      <c r="C697">
        <v>5</v>
      </c>
      <c r="D697" s="48">
        <v>43708</v>
      </c>
    </row>
    <row r="698" spans="1:4" x14ac:dyDescent="0.3">
      <c r="A698" s="1" t="s">
        <v>146</v>
      </c>
      <c r="B698" s="1" t="s">
        <v>153</v>
      </c>
      <c r="C698">
        <v>5</v>
      </c>
      <c r="D698" s="48">
        <v>43708</v>
      </c>
    </row>
    <row r="699" spans="1:4" x14ac:dyDescent="0.3">
      <c r="A699" s="1" t="s">
        <v>165</v>
      </c>
      <c r="B699" s="1" t="s">
        <v>157</v>
      </c>
      <c r="C699">
        <v>5</v>
      </c>
      <c r="D699" s="48">
        <v>43708</v>
      </c>
    </row>
    <row r="700" spans="1:4" x14ac:dyDescent="0.3">
      <c r="A700" s="1" t="s">
        <v>162</v>
      </c>
      <c r="B700" s="1" t="s">
        <v>159</v>
      </c>
      <c r="C700">
        <v>5</v>
      </c>
      <c r="D700" s="48">
        <v>43708</v>
      </c>
    </row>
    <row r="701" spans="1:4" x14ac:dyDescent="0.3">
      <c r="A701" s="1" t="s">
        <v>216</v>
      </c>
      <c r="B701" s="1" t="s">
        <v>206</v>
      </c>
      <c r="C701">
        <v>6</v>
      </c>
      <c r="D701" s="48">
        <v>43708</v>
      </c>
    </row>
    <row r="702" spans="1:4" x14ac:dyDescent="0.3">
      <c r="A702" s="1" t="s">
        <v>203</v>
      </c>
      <c r="B702" s="1" t="s">
        <v>219</v>
      </c>
      <c r="C702">
        <v>6</v>
      </c>
      <c r="D702" s="48">
        <v>43708</v>
      </c>
    </row>
    <row r="703" spans="1:4" x14ac:dyDescent="0.3">
      <c r="A703" s="1" t="s">
        <v>201</v>
      </c>
      <c r="B703" s="1" t="s">
        <v>194</v>
      </c>
      <c r="C703">
        <v>6</v>
      </c>
      <c r="D703" s="48">
        <v>43708</v>
      </c>
    </row>
    <row r="704" spans="1:4" x14ac:dyDescent="0.3">
      <c r="A704" s="1" t="s">
        <v>208</v>
      </c>
      <c r="B704" s="1" t="s">
        <v>212</v>
      </c>
      <c r="C704">
        <v>6</v>
      </c>
      <c r="D704" s="48">
        <v>43708</v>
      </c>
    </row>
    <row r="705" spans="1:4" x14ac:dyDescent="0.3">
      <c r="A705" s="1" t="s">
        <v>222</v>
      </c>
      <c r="B705" s="1" t="s">
        <v>200</v>
      </c>
      <c r="C705">
        <v>6</v>
      </c>
      <c r="D705" s="48">
        <v>43708</v>
      </c>
    </row>
    <row r="706" spans="1:4" x14ac:dyDescent="0.3">
      <c r="A706" s="1" t="s">
        <v>211</v>
      </c>
      <c r="B706" s="1" t="s">
        <v>190</v>
      </c>
      <c r="C706">
        <v>6</v>
      </c>
      <c r="D706" s="48">
        <v>43708</v>
      </c>
    </row>
    <row r="707" spans="1:4" x14ac:dyDescent="0.3">
      <c r="A707" s="1" t="s">
        <v>193</v>
      </c>
      <c r="B707" s="1" t="s">
        <v>210</v>
      </c>
      <c r="C707">
        <v>6</v>
      </c>
      <c r="D707" s="48">
        <v>43708</v>
      </c>
    </row>
    <row r="708" spans="1:4" x14ac:dyDescent="0.3">
      <c r="A708" s="1" t="s">
        <v>218</v>
      </c>
      <c r="B708" s="1" t="s">
        <v>204</v>
      </c>
      <c r="C708">
        <v>6</v>
      </c>
      <c r="D708" s="48">
        <v>43708</v>
      </c>
    </row>
    <row r="709" spans="1:4" x14ac:dyDescent="0.3">
      <c r="A709" s="1" t="s">
        <v>213</v>
      </c>
      <c r="B709" s="1" t="s">
        <v>202</v>
      </c>
      <c r="C709">
        <v>6</v>
      </c>
      <c r="D709" s="48">
        <v>43708</v>
      </c>
    </row>
    <row r="710" spans="1:4" x14ac:dyDescent="0.3">
      <c r="A710" s="1" t="s">
        <v>198</v>
      </c>
      <c r="B710" s="1" t="s">
        <v>196</v>
      </c>
      <c r="C710">
        <v>6</v>
      </c>
      <c r="D710" s="48">
        <v>43708</v>
      </c>
    </row>
    <row r="711" spans="1:4" x14ac:dyDescent="0.3">
      <c r="A711" s="1" t="s">
        <v>191</v>
      </c>
      <c r="B711" s="1" t="s">
        <v>226</v>
      </c>
      <c r="C711">
        <v>6</v>
      </c>
      <c r="D711" s="48">
        <v>43708</v>
      </c>
    </row>
    <row r="712" spans="1:4" x14ac:dyDescent="0.3">
      <c r="A712" s="1" t="s">
        <v>205</v>
      </c>
      <c r="B712" s="1" t="s">
        <v>209</v>
      </c>
      <c r="C712">
        <v>6</v>
      </c>
      <c r="D712" s="48">
        <v>43708</v>
      </c>
    </row>
    <row r="713" spans="1:4" x14ac:dyDescent="0.3">
      <c r="A713" s="1" t="s">
        <v>176</v>
      </c>
      <c r="B713" s="1" t="s">
        <v>181</v>
      </c>
      <c r="C713">
        <v>6</v>
      </c>
      <c r="D713" s="48">
        <v>43708</v>
      </c>
    </row>
    <row r="714" spans="1:4" x14ac:dyDescent="0.3">
      <c r="A714" s="1" t="s">
        <v>187</v>
      </c>
      <c r="B714" s="1" t="s">
        <v>175</v>
      </c>
      <c r="C714">
        <v>6</v>
      </c>
      <c r="D714" s="48">
        <v>43708</v>
      </c>
    </row>
    <row r="715" spans="1:4" x14ac:dyDescent="0.3">
      <c r="A715" s="1" t="s">
        <v>180</v>
      </c>
      <c r="B715" s="1" t="s">
        <v>174</v>
      </c>
      <c r="C715">
        <v>6</v>
      </c>
      <c r="D715" s="48">
        <v>43708</v>
      </c>
    </row>
    <row r="716" spans="1:4" x14ac:dyDescent="0.3">
      <c r="A716" s="1" t="s">
        <v>170</v>
      </c>
      <c r="B716" s="1" t="s">
        <v>182</v>
      </c>
      <c r="C716">
        <v>6</v>
      </c>
      <c r="D716" s="48">
        <v>43708</v>
      </c>
    </row>
    <row r="717" spans="1:4" x14ac:dyDescent="0.3">
      <c r="A717" s="1" t="s">
        <v>195</v>
      </c>
      <c r="B717" s="1" t="s">
        <v>9</v>
      </c>
      <c r="C717">
        <v>6</v>
      </c>
      <c r="D717" s="48">
        <v>43708</v>
      </c>
    </row>
    <row r="718" spans="1:4" x14ac:dyDescent="0.3">
      <c r="A718" s="1" t="s">
        <v>189</v>
      </c>
      <c r="B718" s="1" t="s">
        <v>183</v>
      </c>
      <c r="C718">
        <v>6</v>
      </c>
      <c r="D718" s="48">
        <v>43708</v>
      </c>
    </row>
    <row r="719" spans="1:4" x14ac:dyDescent="0.3">
      <c r="A719" s="1" t="s">
        <v>179</v>
      </c>
      <c r="B719" s="1" t="s">
        <v>186</v>
      </c>
      <c r="C719">
        <v>6</v>
      </c>
      <c r="D719" s="48">
        <v>43708</v>
      </c>
    </row>
    <row r="720" spans="1:4" x14ac:dyDescent="0.3">
      <c r="A720" s="1" t="s">
        <v>192</v>
      </c>
      <c r="B720" s="1" t="s">
        <v>199</v>
      </c>
      <c r="C720">
        <v>6</v>
      </c>
      <c r="D720" s="48">
        <v>43708</v>
      </c>
    </row>
    <row r="721" spans="1:4" x14ac:dyDescent="0.3">
      <c r="A721" s="1" t="s">
        <v>185</v>
      </c>
      <c r="B721" s="1" t="s">
        <v>177</v>
      </c>
      <c r="C721">
        <v>6</v>
      </c>
      <c r="D721" s="48">
        <v>43708</v>
      </c>
    </row>
    <row r="722" spans="1:4" x14ac:dyDescent="0.3">
      <c r="A722" s="1" t="s">
        <v>172</v>
      </c>
      <c r="B722" s="1" t="s">
        <v>184</v>
      </c>
      <c r="C722">
        <v>6</v>
      </c>
      <c r="D722" s="48">
        <v>43708</v>
      </c>
    </row>
    <row r="723" spans="1:4" x14ac:dyDescent="0.3">
      <c r="A723" s="1" t="s">
        <v>188</v>
      </c>
      <c r="B723" s="1" t="s">
        <v>197</v>
      </c>
      <c r="C723">
        <v>6</v>
      </c>
      <c r="D723" s="48">
        <v>43708</v>
      </c>
    </row>
    <row r="724" spans="1:4" x14ac:dyDescent="0.3">
      <c r="A724" s="1" t="s">
        <v>235</v>
      </c>
      <c r="B724" s="1" t="s">
        <v>236</v>
      </c>
      <c r="C724">
        <v>6</v>
      </c>
      <c r="D724" s="48">
        <v>43708</v>
      </c>
    </row>
    <row r="725" spans="1:4" x14ac:dyDescent="0.3">
      <c r="A725" s="1" t="s">
        <v>232</v>
      </c>
      <c r="B725" s="1" t="s">
        <v>214</v>
      </c>
      <c r="C725">
        <v>6</v>
      </c>
      <c r="D725" s="48">
        <v>43708</v>
      </c>
    </row>
    <row r="726" spans="1:4" x14ac:dyDescent="0.3">
      <c r="A726" s="1" t="s">
        <v>224</v>
      </c>
      <c r="B726" s="1" t="s">
        <v>220</v>
      </c>
      <c r="C726">
        <v>6</v>
      </c>
      <c r="D726" s="48">
        <v>43708</v>
      </c>
    </row>
    <row r="727" spans="1:4" x14ac:dyDescent="0.3">
      <c r="A727" s="1" t="s">
        <v>223</v>
      </c>
      <c r="B727" s="1" t="s">
        <v>227</v>
      </c>
      <c r="C727">
        <v>6</v>
      </c>
      <c r="D727" s="48">
        <v>43708</v>
      </c>
    </row>
    <row r="728" spans="1:4" x14ac:dyDescent="0.3">
      <c r="A728" s="1" t="s">
        <v>233</v>
      </c>
      <c r="B728" s="1" t="s">
        <v>217</v>
      </c>
      <c r="C728">
        <v>6</v>
      </c>
      <c r="D728" s="48">
        <v>43708</v>
      </c>
    </row>
    <row r="729" spans="1:4" x14ac:dyDescent="0.3">
      <c r="A729" s="1" t="s">
        <v>228</v>
      </c>
      <c r="B729" s="1" t="s">
        <v>221</v>
      </c>
      <c r="C729">
        <v>6</v>
      </c>
      <c r="D729" s="48">
        <v>43708</v>
      </c>
    </row>
    <row r="730" spans="1:4" x14ac:dyDescent="0.3">
      <c r="A730" s="1" t="s">
        <v>234</v>
      </c>
      <c r="B730" s="1" t="s">
        <v>239</v>
      </c>
      <c r="C730">
        <v>6</v>
      </c>
      <c r="D730" s="48">
        <v>43708</v>
      </c>
    </row>
    <row r="731" spans="1:4" x14ac:dyDescent="0.3">
      <c r="A731" s="1" t="s">
        <v>320</v>
      </c>
      <c r="B731" s="1" t="s">
        <v>319</v>
      </c>
      <c r="C731">
        <v>6</v>
      </c>
      <c r="D731" s="48">
        <v>43708</v>
      </c>
    </row>
    <row r="732" spans="1:4" x14ac:dyDescent="0.3">
      <c r="A732" s="1" t="s">
        <v>215</v>
      </c>
      <c r="B732" s="1" t="s">
        <v>225</v>
      </c>
      <c r="C732">
        <v>6</v>
      </c>
      <c r="D732" s="48">
        <v>43708</v>
      </c>
    </row>
    <row r="733" spans="1:4" x14ac:dyDescent="0.3">
      <c r="A733" s="1" t="s">
        <v>229</v>
      </c>
      <c r="B733" s="1" t="s">
        <v>240</v>
      </c>
      <c r="C733">
        <v>6</v>
      </c>
      <c r="D733" s="48">
        <v>43708</v>
      </c>
    </row>
    <row r="734" spans="1:4" x14ac:dyDescent="0.3">
      <c r="A734" s="1" t="s">
        <v>231</v>
      </c>
      <c r="B734" s="1" t="s">
        <v>237</v>
      </c>
      <c r="C734">
        <v>6</v>
      </c>
      <c r="D734" s="48">
        <v>43708</v>
      </c>
    </row>
    <row r="735" spans="1:4" x14ac:dyDescent="0.3">
      <c r="A735" s="1" t="s">
        <v>207</v>
      </c>
      <c r="B735" s="1" t="s">
        <v>230</v>
      </c>
      <c r="C735">
        <v>6</v>
      </c>
      <c r="D735" s="48">
        <v>43708</v>
      </c>
    </row>
    <row r="736" spans="1:4" x14ac:dyDescent="0.3">
      <c r="A736" s="1" t="s">
        <v>296</v>
      </c>
      <c r="B736" s="1" t="s">
        <v>306</v>
      </c>
      <c r="C736">
        <v>3</v>
      </c>
      <c r="D736" s="48">
        <v>43708</v>
      </c>
    </row>
    <row r="737" spans="1:4" x14ac:dyDescent="0.3">
      <c r="A737" s="1" t="s">
        <v>314</v>
      </c>
      <c r="B737" s="1" t="s">
        <v>313</v>
      </c>
      <c r="C737">
        <v>3</v>
      </c>
      <c r="D737" s="48">
        <v>43708</v>
      </c>
    </row>
    <row r="738" spans="1:4" x14ac:dyDescent="0.3">
      <c r="A738" s="1" t="s">
        <v>309</v>
      </c>
      <c r="B738" s="1" t="s">
        <v>303</v>
      </c>
      <c r="C738">
        <v>3</v>
      </c>
      <c r="D738" s="48">
        <v>43708</v>
      </c>
    </row>
    <row r="739" spans="1:4" x14ac:dyDescent="0.3">
      <c r="A739" s="1" t="s">
        <v>398</v>
      </c>
      <c r="B739" s="1" t="s">
        <v>300</v>
      </c>
      <c r="C739">
        <v>3</v>
      </c>
      <c r="D739" s="48">
        <v>43708</v>
      </c>
    </row>
    <row r="740" spans="1:4" x14ac:dyDescent="0.3">
      <c r="A740" s="1" t="s">
        <v>285</v>
      </c>
      <c r="B740" s="1" t="s">
        <v>293</v>
      </c>
      <c r="C740">
        <v>4</v>
      </c>
      <c r="D740" s="48">
        <v>43708</v>
      </c>
    </row>
    <row r="741" spans="1:4" x14ac:dyDescent="0.3">
      <c r="A741" s="1" t="s">
        <v>280</v>
      </c>
      <c r="B741" s="1" t="s">
        <v>295</v>
      </c>
      <c r="C741">
        <v>4</v>
      </c>
      <c r="D741" s="48">
        <v>43708</v>
      </c>
    </row>
    <row r="742" spans="1:4" x14ac:dyDescent="0.3">
      <c r="A742" s="1" t="s">
        <v>278</v>
      </c>
      <c r="B742" s="1" t="s">
        <v>286</v>
      </c>
      <c r="C742">
        <v>4</v>
      </c>
      <c r="D742" s="48">
        <v>43708</v>
      </c>
    </row>
    <row r="743" spans="1:4" x14ac:dyDescent="0.3">
      <c r="A743" s="1" t="s">
        <v>287</v>
      </c>
      <c r="B743" s="1" t="s">
        <v>294</v>
      </c>
      <c r="C743">
        <v>4</v>
      </c>
      <c r="D743" s="48">
        <v>43708</v>
      </c>
    </row>
    <row r="744" spans="1:4" x14ac:dyDescent="0.3">
      <c r="A744" s="1" t="s">
        <v>289</v>
      </c>
      <c r="B744" s="1" t="s">
        <v>368</v>
      </c>
      <c r="C744">
        <v>4</v>
      </c>
      <c r="D744" s="48">
        <v>43708</v>
      </c>
    </row>
    <row r="745" spans="1:4" x14ac:dyDescent="0.3">
      <c r="A745" s="1" t="s">
        <v>255</v>
      </c>
      <c r="B745" s="1" t="s">
        <v>258</v>
      </c>
      <c r="C745">
        <v>3</v>
      </c>
      <c r="D745" s="48">
        <v>43708</v>
      </c>
    </row>
    <row r="746" spans="1:4" x14ac:dyDescent="0.3">
      <c r="A746" s="1" t="s">
        <v>246</v>
      </c>
      <c r="B746" s="1" t="s">
        <v>244</v>
      </c>
      <c r="C746">
        <v>3</v>
      </c>
      <c r="D746" s="48">
        <v>43708</v>
      </c>
    </row>
    <row r="747" spans="1:4" x14ac:dyDescent="0.3">
      <c r="A747" s="1" t="s">
        <v>257</v>
      </c>
      <c r="B747" s="1" t="s">
        <v>327</v>
      </c>
      <c r="C747">
        <v>3</v>
      </c>
      <c r="D747" s="48">
        <v>43708</v>
      </c>
    </row>
    <row r="748" spans="1:4" x14ac:dyDescent="0.3">
      <c r="A748" s="1" t="s">
        <v>249</v>
      </c>
      <c r="B748" s="1" t="s">
        <v>322</v>
      </c>
      <c r="C748">
        <v>3</v>
      </c>
      <c r="D748" s="48">
        <v>43708</v>
      </c>
    </row>
    <row r="749" spans="1:4" x14ac:dyDescent="0.3">
      <c r="A749" s="1" t="s">
        <v>252</v>
      </c>
      <c r="B749" s="1" t="s">
        <v>247</v>
      </c>
      <c r="C749">
        <v>3</v>
      </c>
      <c r="D749" s="48">
        <v>43708</v>
      </c>
    </row>
    <row r="750" spans="1:4" x14ac:dyDescent="0.3">
      <c r="A750" s="1" t="s">
        <v>324</v>
      </c>
      <c r="B750" s="1" t="s">
        <v>245</v>
      </c>
      <c r="C750">
        <v>3</v>
      </c>
      <c r="D750" s="48">
        <v>43708</v>
      </c>
    </row>
    <row r="751" spans="1:4" x14ac:dyDescent="0.3">
      <c r="A751" s="1" t="s">
        <v>685</v>
      </c>
      <c r="B751" s="1" t="s">
        <v>265</v>
      </c>
      <c r="C751">
        <v>4</v>
      </c>
      <c r="D751" s="48">
        <v>43708</v>
      </c>
    </row>
    <row r="752" spans="1:4" x14ac:dyDescent="0.3">
      <c r="A752" s="1" t="s">
        <v>381</v>
      </c>
      <c r="B752" s="1" t="s">
        <v>267</v>
      </c>
      <c r="C752">
        <v>4</v>
      </c>
      <c r="D752" s="48">
        <v>43708</v>
      </c>
    </row>
    <row r="753" spans="1:4" x14ac:dyDescent="0.3">
      <c r="A753" s="1" t="s">
        <v>275</v>
      </c>
      <c r="B753" s="1" t="s">
        <v>378</v>
      </c>
      <c r="C753">
        <v>4</v>
      </c>
      <c r="D753" s="48">
        <v>43708</v>
      </c>
    </row>
    <row r="754" spans="1:4" x14ac:dyDescent="0.3">
      <c r="A754" s="1" t="s">
        <v>260</v>
      </c>
      <c r="B754" s="1" t="s">
        <v>270</v>
      </c>
      <c r="C754">
        <v>4</v>
      </c>
      <c r="D754" s="48">
        <v>43708</v>
      </c>
    </row>
    <row r="755" spans="1:4" x14ac:dyDescent="0.3">
      <c r="A755" s="1" t="s">
        <v>334</v>
      </c>
      <c r="B755" s="1" t="s">
        <v>331</v>
      </c>
      <c r="C755">
        <v>5</v>
      </c>
      <c r="D755" s="48">
        <v>43708</v>
      </c>
    </row>
    <row r="756" spans="1:4" x14ac:dyDescent="0.3">
      <c r="A756" s="1" t="s">
        <v>330</v>
      </c>
      <c r="B756" s="1" t="s">
        <v>323</v>
      </c>
      <c r="C756">
        <v>5</v>
      </c>
      <c r="D756" s="48">
        <v>43708</v>
      </c>
    </row>
    <row r="757" spans="1:4" x14ac:dyDescent="0.3">
      <c r="A757" s="1" t="s">
        <v>471</v>
      </c>
      <c r="B757" s="1" t="s">
        <v>329</v>
      </c>
      <c r="C757">
        <v>5</v>
      </c>
      <c r="D757" s="48">
        <v>43708</v>
      </c>
    </row>
    <row r="758" spans="1:4" x14ac:dyDescent="0.3">
      <c r="A758" s="1" t="s">
        <v>355</v>
      </c>
      <c r="B758" s="1" t="s">
        <v>351</v>
      </c>
      <c r="C758">
        <v>2</v>
      </c>
      <c r="D758" s="48">
        <v>43708</v>
      </c>
    </row>
    <row r="759" spans="1:4" x14ac:dyDescent="0.3">
      <c r="A759" s="1" t="s">
        <v>105</v>
      </c>
      <c r="B759" s="1" t="s">
        <v>101</v>
      </c>
      <c r="C759">
        <v>2</v>
      </c>
      <c r="D759" s="48">
        <v>43708</v>
      </c>
    </row>
    <row r="760" spans="1:4" x14ac:dyDescent="0.3">
      <c r="A760" s="1" t="s">
        <v>350</v>
      </c>
      <c r="B760" s="1" t="s">
        <v>343</v>
      </c>
      <c r="C760">
        <v>2</v>
      </c>
      <c r="D760" s="48">
        <v>43708</v>
      </c>
    </row>
    <row r="761" spans="1:4" x14ac:dyDescent="0.3">
      <c r="A761" s="1" t="s">
        <v>341</v>
      </c>
      <c r="B761" s="1" t="s">
        <v>690</v>
      </c>
      <c r="C761">
        <v>2</v>
      </c>
      <c r="D761" s="48">
        <v>43708</v>
      </c>
    </row>
    <row r="762" spans="1:4" x14ac:dyDescent="0.3">
      <c r="A762" s="1" t="s">
        <v>104</v>
      </c>
      <c r="B762" s="1" t="s">
        <v>349</v>
      </c>
      <c r="C762">
        <v>2</v>
      </c>
      <c r="D762" s="48">
        <v>43708</v>
      </c>
    </row>
    <row r="763" spans="1:4" x14ac:dyDescent="0.3">
      <c r="A763" s="1" t="s">
        <v>687</v>
      </c>
      <c r="B763" s="1" t="s">
        <v>688</v>
      </c>
      <c r="C763">
        <v>2</v>
      </c>
      <c r="D763" s="48">
        <v>43708</v>
      </c>
    </row>
    <row r="764" spans="1:4" x14ac:dyDescent="0.3">
      <c r="A764" s="1" t="s">
        <v>691</v>
      </c>
      <c r="B764" s="1" t="s">
        <v>340</v>
      </c>
      <c r="C764">
        <v>2</v>
      </c>
      <c r="D764" s="48">
        <v>43708</v>
      </c>
    </row>
    <row r="765" spans="1:4" x14ac:dyDescent="0.3">
      <c r="A765" s="1" t="s">
        <v>342</v>
      </c>
      <c r="B765" s="1" t="s">
        <v>689</v>
      </c>
      <c r="C765">
        <v>2</v>
      </c>
      <c r="D765" s="48">
        <v>43708</v>
      </c>
    </row>
    <row r="766" spans="1:4" x14ac:dyDescent="0.3">
      <c r="A766" s="1" t="s">
        <v>346</v>
      </c>
      <c r="B766" s="1" t="s">
        <v>352</v>
      </c>
      <c r="C766">
        <v>2</v>
      </c>
      <c r="D766" s="48">
        <v>43708</v>
      </c>
    </row>
    <row r="767" spans="1:4" x14ac:dyDescent="0.3">
      <c r="A767" s="1" t="s">
        <v>686</v>
      </c>
      <c r="B767" s="1" t="s">
        <v>345</v>
      </c>
      <c r="C767">
        <v>2</v>
      </c>
      <c r="D767" s="48">
        <v>43708</v>
      </c>
    </row>
    <row r="768" spans="1:4" x14ac:dyDescent="0.3">
      <c r="A768" s="1" t="s">
        <v>402</v>
      </c>
      <c r="B768" s="1" t="s">
        <v>305</v>
      </c>
      <c r="C768">
        <v>3</v>
      </c>
      <c r="D768" s="48">
        <v>43708</v>
      </c>
    </row>
    <row r="769" spans="1:4" x14ac:dyDescent="0.3">
      <c r="A769" s="1" t="s">
        <v>411</v>
      </c>
      <c r="B769" s="1" t="s">
        <v>695</v>
      </c>
      <c r="C769">
        <v>3</v>
      </c>
      <c r="D769" s="48">
        <v>43708</v>
      </c>
    </row>
    <row r="770" spans="1:4" x14ac:dyDescent="0.3">
      <c r="A770" s="1" t="s">
        <v>385</v>
      </c>
      <c r="B770" s="1" t="s">
        <v>476</v>
      </c>
      <c r="C770">
        <v>4</v>
      </c>
      <c r="D770" s="48">
        <v>43708</v>
      </c>
    </row>
    <row r="771" spans="1:4" x14ac:dyDescent="0.3">
      <c r="A771" s="1" t="s">
        <v>696</v>
      </c>
      <c r="B771" s="1" t="s">
        <v>263</v>
      </c>
      <c r="C771">
        <v>4</v>
      </c>
      <c r="D771" s="48">
        <v>43708</v>
      </c>
    </row>
    <row r="772" spans="1:4" x14ac:dyDescent="0.3">
      <c r="A772" s="1" t="s">
        <v>391</v>
      </c>
      <c r="B772" s="1" t="s">
        <v>273</v>
      </c>
      <c r="C772">
        <v>4</v>
      </c>
      <c r="D772" s="48">
        <v>43708</v>
      </c>
    </row>
    <row r="773" spans="1:4" x14ac:dyDescent="0.3">
      <c r="A773" s="1" t="s">
        <v>382</v>
      </c>
      <c r="B773" s="1" t="s">
        <v>393</v>
      </c>
      <c r="C773">
        <v>4</v>
      </c>
      <c r="D773" s="48">
        <v>43708</v>
      </c>
    </row>
    <row r="774" spans="1:4" x14ac:dyDescent="0.3">
      <c r="A774" s="1" t="s">
        <v>424</v>
      </c>
      <c r="B774" s="1" t="s">
        <v>434</v>
      </c>
      <c r="C774">
        <v>4</v>
      </c>
      <c r="D774" s="48">
        <v>43708</v>
      </c>
    </row>
    <row r="775" spans="1:4" x14ac:dyDescent="0.3">
      <c r="A775" s="1" t="s">
        <v>416</v>
      </c>
      <c r="B775" s="1" t="s">
        <v>428</v>
      </c>
      <c r="C775">
        <v>4</v>
      </c>
      <c r="D775" s="48">
        <v>43708</v>
      </c>
    </row>
    <row r="776" spans="1:4" x14ac:dyDescent="0.3">
      <c r="A776" s="1" t="s">
        <v>415</v>
      </c>
      <c r="B776" s="1" t="s">
        <v>420</v>
      </c>
      <c r="C776">
        <v>4</v>
      </c>
      <c r="D776" s="48">
        <v>43708</v>
      </c>
    </row>
    <row r="777" spans="1:4" x14ac:dyDescent="0.3">
      <c r="A777" s="1" t="s">
        <v>418</v>
      </c>
      <c r="B777" s="1" t="s">
        <v>417</v>
      </c>
      <c r="C777">
        <v>4</v>
      </c>
      <c r="D777" s="48">
        <v>43708</v>
      </c>
    </row>
    <row r="778" spans="1:4" x14ac:dyDescent="0.3">
      <c r="A778" s="1" t="s">
        <v>422</v>
      </c>
      <c r="B778" s="1" t="s">
        <v>421</v>
      </c>
      <c r="C778">
        <v>4</v>
      </c>
      <c r="D778" s="48">
        <v>43708</v>
      </c>
    </row>
    <row r="779" spans="1:4" x14ac:dyDescent="0.3">
      <c r="A779" s="1" t="s">
        <v>477</v>
      </c>
      <c r="B779" s="1" t="s">
        <v>438</v>
      </c>
      <c r="C779">
        <v>4</v>
      </c>
      <c r="D779" s="48">
        <v>43708</v>
      </c>
    </row>
    <row r="780" spans="1:4" x14ac:dyDescent="0.3">
      <c r="A780" s="1" t="s">
        <v>433</v>
      </c>
      <c r="B780" s="1" t="s">
        <v>432</v>
      </c>
      <c r="C780">
        <v>4</v>
      </c>
      <c r="D780" s="48">
        <v>43708</v>
      </c>
    </row>
    <row r="781" spans="1:4" x14ac:dyDescent="0.3">
      <c r="A781" s="1" t="s">
        <v>430</v>
      </c>
      <c r="B781" s="1" t="s">
        <v>435</v>
      </c>
      <c r="C781">
        <v>4</v>
      </c>
      <c r="D781" s="48">
        <v>43708</v>
      </c>
    </row>
    <row r="782" spans="1:4" x14ac:dyDescent="0.3">
      <c r="A782" s="1" t="s">
        <v>714</v>
      </c>
      <c r="B782" s="1" t="s">
        <v>712</v>
      </c>
      <c r="C782">
        <v>3</v>
      </c>
      <c r="D782" s="48">
        <v>43708</v>
      </c>
    </row>
    <row r="783" spans="1:4" x14ac:dyDescent="0.3">
      <c r="A783" s="1" t="s">
        <v>710</v>
      </c>
      <c r="B783" s="1" t="s">
        <v>715</v>
      </c>
      <c r="C783">
        <v>3</v>
      </c>
      <c r="D783" s="48">
        <v>43708</v>
      </c>
    </row>
    <row r="784" spans="1:4" x14ac:dyDescent="0.3">
      <c r="A784" s="1" t="s">
        <v>699</v>
      </c>
      <c r="B784" s="1" t="s">
        <v>705</v>
      </c>
      <c r="C784">
        <v>3</v>
      </c>
      <c r="D784" s="48">
        <v>43708</v>
      </c>
    </row>
    <row r="785" spans="1:4" x14ac:dyDescent="0.3">
      <c r="A785" s="1" t="s">
        <v>465</v>
      </c>
      <c r="B785" s="1" t="s">
        <v>464</v>
      </c>
      <c r="C785">
        <v>25</v>
      </c>
      <c r="D785" s="48">
        <v>43708</v>
      </c>
    </row>
    <row r="786" spans="1:4" x14ac:dyDescent="0.3">
      <c r="A786" s="1" t="s">
        <v>463</v>
      </c>
      <c r="B786" s="1" t="s">
        <v>461</v>
      </c>
      <c r="C786">
        <v>25</v>
      </c>
      <c r="D786" s="48">
        <v>43708</v>
      </c>
    </row>
    <row r="787" spans="1:4" x14ac:dyDescent="0.3">
      <c r="A787" s="1" t="s">
        <v>462</v>
      </c>
      <c r="B787" s="1" t="s">
        <v>456</v>
      </c>
      <c r="C787">
        <v>25</v>
      </c>
      <c r="D787" s="48">
        <v>43708</v>
      </c>
    </row>
    <row r="788" spans="1:4" x14ac:dyDescent="0.3">
      <c r="A788" s="1" t="s">
        <v>451</v>
      </c>
      <c r="B788" s="1" t="s">
        <v>467</v>
      </c>
      <c r="C788">
        <v>25</v>
      </c>
      <c r="D788" s="48">
        <v>43708</v>
      </c>
    </row>
    <row r="789" spans="1:4" x14ac:dyDescent="0.3">
      <c r="A789" s="1" t="s">
        <v>458</v>
      </c>
      <c r="B789" s="1" t="s">
        <v>452</v>
      </c>
      <c r="C789">
        <v>25</v>
      </c>
      <c r="D789" s="48">
        <v>43708</v>
      </c>
    </row>
    <row r="790" spans="1:4" x14ac:dyDescent="0.3">
      <c r="A790" s="1" t="s">
        <v>486</v>
      </c>
      <c r="B790" s="1" t="s">
        <v>478</v>
      </c>
      <c r="C790">
        <v>17</v>
      </c>
      <c r="D790" s="48">
        <v>43708</v>
      </c>
    </row>
    <row r="791" spans="1:4" x14ac:dyDescent="0.3">
      <c r="A791" s="1" t="s">
        <v>494</v>
      </c>
      <c r="B791" s="1" t="s">
        <v>483</v>
      </c>
      <c r="C791">
        <v>17</v>
      </c>
      <c r="D791" s="48">
        <v>43708</v>
      </c>
    </row>
    <row r="792" spans="1:4" x14ac:dyDescent="0.3">
      <c r="A792" s="1" t="s">
        <v>523</v>
      </c>
      <c r="B792" s="1" t="s">
        <v>524</v>
      </c>
      <c r="C792">
        <v>8</v>
      </c>
      <c r="D792" s="48">
        <v>43708</v>
      </c>
    </row>
    <row r="793" spans="1:4" x14ac:dyDescent="0.3">
      <c r="A793" s="1" t="s">
        <v>542</v>
      </c>
      <c r="B793" s="1" t="s">
        <v>536</v>
      </c>
      <c r="C793">
        <v>20</v>
      </c>
      <c r="D793" s="48">
        <v>43708</v>
      </c>
    </row>
    <row r="794" spans="1:4" x14ac:dyDescent="0.3">
      <c r="A794" s="1" t="s">
        <v>550</v>
      </c>
      <c r="B794" s="1" t="s">
        <v>548</v>
      </c>
      <c r="C794">
        <v>8</v>
      </c>
      <c r="D794" s="48">
        <v>43708</v>
      </c>
    </row>
    <row r="795" spans="1:4" x14ac:dyDescent="0.3">
      <c r="A795" s="1" t="s">
        <v>552</v>
      </c>
      <c r="B795" s="1" t="s">
        <v>545</v>
      </c>
      <c r="C795">
        <v>8</v>
      </c>
      <c r="D795" s="48">
        <v>43708</v>
      </c>
    </row>
    <row r="796" spans="1:4" x14ac:dyDescent="0.3">
      <c r="A796" s="1" t="s">
        <v>551</v>
      </c>
      <c r="B796" s="1" t="s">
        <v>547</v>
      </c>
      <c r="C796">
        <v>8</v>
      </c>
      <c r="D796" s="48">
        <v>43708</v>
      </c>
    </row>
    <row r="797" spans="1:4" x14ac:dyDescent="0.3">
      <c r="A797" s="1" t="s">
        <v>559</v>
      </c>
      <c r="B797" s="1" t="s">
        <v>549</v>
      </c>
      <c r="C797">
        <v>8</v>
      </c>
      <c r="D797" s="48">
        <v>43708</v>
      </c>
    </row>
    <row r="798" spans="1:4" x14ac:dyDescent="0.3">
      <c r="A798" s="1" t="s">
        <v>580</v>
      </c>
      <c r="B798" s="1" t="s">
        <v>573</v>
      </c>
      <c r="C798">
        <v>6</v>
      </c>
      <c r="D798" s="48">
        <v>43708</v>
      </c>
    </row>
    <row r="799" spans="1:4" x14ac:dyDescent="0.3">
      <c r="A799" s="1" t="s">
        <v>572</v>
      </c>
      <c r="B799" s="1" t="s">
        <v>576</v>
      </c>
      <c r="C799">
        <v>6</v>
      </c>
      <c r="D799" s="48">
        <v>43708</v>
      </c>
    </row>
    <row r="800" spans="1:4" x14ac:dyDescent="0.3">
      <c r="A800" s="1" t="s">
        <v>574</v>
      </c>
      <c r="B800" s="1" t="s">
        <v>571</v>
      </c>
      <c r="C800">
        <v>6</v>
      </c>
      <c r="D800" s="48">
        <v>43708</v>
      </c>
    </row>
    <row r="801" spans="1:4" x14ac:dyDescent="0.3">
      <c r="A801" s="1" t="s">
        <v>596</v>
      </c>
      <c r="B801" s="1" t="s">
        <v>586</v>
      </c>
      <c r="C801">
        <v>6</v>
      </c>
      <c r="D801" s="48">
        <v>43708</v>
      </c>
    </row>
    <row r="802" spans="1:4" x14ac:dyDescent="0.3">
      <c r="A802" s="1" t="s">
        <v>583</v>
      </c>
      <c r="B802" s="1" t="s">
        <v>591</v>
      </c>
      <c r="C802">
        <v>6</v>
      </c>
      <c r="D802" s="48">
        <v>43708</v>
      </c>
    </row>
    <row r="803" spans="1:4" x14ac:dyDescent="0.3">
      <c r="A803" s="1" t="s">
        <v>588</v>
      </c>
      <c r="B803" s="1" t="s">
        <v>594</v>
      </c>
      <c r="C803">
        <v>6</v>
      </c>
      <c r="D803" s="48">
        <v>43708</v>
      </c>
    </row>
    <row r="804" spans="1:4" x14ac:dyDescent="0.3">
      <c r="A804" s="1" t="s">
        <v>595</v>
      </c>
      <c r="B804" s="1" t="s">
        <v>584</v>
      </c>
      <c r="C804">
        <v>6</v>
      </c>
      <c r="D804" s="48">
        <v>43708</v>
      </c>
    </row>
    <row r="805" spans="1:4" x14ac:dyDescent="0.3">
      <c r="A805" s="1" t="s">
        <v>598</v>
      </c>
      <c r="B805" s="1" t="s">
        <v>603</v>
      </c>
      <c r="C805">
        <v>8</v>
      </c>
      <c r="D805" s="48">
        <v>43708</v>
      </c>
    </row>
    <row r="806" spans="1:4" x14ac:dyDescent="0.3">
      <c r="A806" s="1" t="s">
        <v>599</v>
      </c>
      <c r="B806" s="1" t="s">
        <v>606</v>
      </c>
      <c r="C806">
        <v>8</v>
      </c>
      <c r="D806" s="48">
        <v>43708</v>
      </c>
    </row>
    <row r="807" spans="1:4" x14ac:dyDescent="0.3">
      <c r="A807" s="1" t="s">
        <v>613</v>
      </c>
      <c r="B807" s="1" t="s">
        <v>601</v>
      </c>
      <c r="C807">
        <v>8</v>
      </c>
      <c r="D807" s="48">
        <v>43708</v>
      </c>
    </row>
    <row r="808" spans="1:4" x14ac:dyDescent="0.3">
      <c r="A808" s="1" t="s">
        <v>611</v>
      </c>
      <c r="B808" s="1" t="s">
        <v>605</v>
      </c>
      <c r="C808">
        <v>8</v>
      </c>
      <c r="D808" s="48">
        <v>43708</v>
      </c>
    </row>
    <row r="809" spans="1:4" x14ac:dyDescent="0.3">
      <c r="A809" s="1" t="s">
        <v>609</v>
      </c>
      <c r="B809" s="1" t="s">
        <v>607</v>
      </c>
      <c r="C809">
        <v>8</v>
      </c>
      <c r="D809" s="48">
        <v>43708</v>
      </c>
    </row>
    <row r="810" spans="1:4" x14ac:dyDescent="0.3">
      <c r="A810" s="1" t="s">
        <v>608</v>
      </c>
      <c r="B810" s="1" t="s">
        <v>602</v>
      </c>
      <c r="C810">
        <v>8</v>
      </c>
      <c r="D810" s="48">
        <v>43708</v>
      </c>
    </row>
    <row r="811" spans="1:4" x14ac:dyDescent="0.3">
      <c r="A811" s="1" t="s">
        <v>610</v>
      </c>
      <c r="B811" s="1" t="s">
        <v>604</v>
      </c>
      <c r="C811">
        <v>8</v>
      </c>
      <c r="D811" s="48">
        <v>43708</v>
      </c>
    </row>
    <row r="812" spans="1:4" x14ac:dyDescent="0.3">
      <c r="A812" s="1" t="s">
        <v>612</v>
      </c>
      <c r="B812" s="1" t="s">
        <v>600</v>
      </c>
      <c r="C812">
        <v>8</v>
      </c>
      <c r="D812" s="48">
        <v>43708</v>
      </c>
    </row>
    <row r="813" spans="1:4" x14ac:dyDescent="0.3">
      <c r="A813" s="1" t="s">
        <v>620</v>
      </c>
      <c r="B813" s="1" t="s">
        <v>615</v>
      </c>
      <c r="C813">
        <v>7</v>
      </c>
      <c r="D813" s="48">
        <v>43708</v>
      </c>
    </row>
    <row r="814" spans="1:4" x14ac:dyDescent="0.3">
      <c r="A814" s="1" t="s">
        <v>622</v>
      </c>
      <c r="B814" s="1" t="s">
        <v>618</v>
      </c>
      <c r="C814">
        <v>7</v>
      </c>
      <c r="D814" s="48">
        <v>43708</v>
      </c>
    </row>
    <row r="815" spans="1:4" x14ac:dyDescent="0.3">
      <c r="A815" s="1" t="s">
        <v>623</v>
      </c>
      <c r="B815" s="1" t="s">
        <v>616</v>
      </c>
      <c r="C815">
        <v>7</v>
      </c>
      <c r="D815" s="48">
        <v>43708</v>
      </c>
    </row>
    <row r="816" spans="1:4" x14ac:dyDescent="0.3">
      <c r="A816" s="1" t="s">
        <v>621</v>
      </c>
      <c r="B816" s="1" t="s">
        <v>614</v>
      </c>
      <c r="C816">
        <v>7</v>
      </c>
      <c r="D816" s="48">
        <v>43708</v>
      </c>
    </row>
    <row r="817" spans="1:4" x14ac:dyDescent="0.3">
      <c r="A817" s="1" t="s">
        <v>619</v>
      </c>
      <c r="B817" s="1" t="s">
        <v>617</v>
      </c>
      <c r="C817">
        <v>7</v>
      </c>
      <c r="D817" s="48">
        <v>43708</v>
      </c>
    </row>
    <row r="818" spans="1:4" x14ac:dyDescent="0.3">
      <c r="A818" s="1" t="s">
        <v>628</v>
      </c>
      <c r="B818" s="1" t="s">
        <v>625</v>
      </c>
      <c r="C818">
        <v>5</v>
      </c>
      <c r="D818" s="48">
        <v>43708</v>
      </c>
    </row>
    <row r="819" spans="1:4" x14ac:dyDescent="0.3">
      <c r="A819" s="1" t="s">
        <v>632</v>
      </c>
      <c r="B819" s="1" t="s">
        <v>631</v>
      </c>
      <c r="C819">
        <v>5</v>
      </c>
      <c r="D819" s="48">
        <v>43708</v>
      </c>
    </row>
    <row r="820" spans="1:4" x14ac:dyDescent="0.3">
      <c r="A820" s="1" t="s">
        <v>634</v>
      </c>
      <c r="B820" s="1" t="s">
        <v>639</v>
      </c>
      <c r="C820">
        <v>5</v>
      </c>
      <c r="D820" s="48">
        <v>43708</v>
      </c>
    </row>
    <row r="821" spans="1:4" x14ac:dyDescent="0.3">
      <c r="A821" s="1" t="s">
        <v>630</v>
      </c>
      <c r="B821" s="1" t="s">
        <v>637</v>
      </c>
      <c r="C821">
        <v>5</v>
      </c>
      <c r="D821" s="48">
        <v>43708</v>
      </c>
    </row>
    <row r="822" spans="1:4" x14ac:dyDescent="0.3">
      <c r="A822" s="1" t="s">
        <v>640</v>
      </c>
      <c r="B822" s="1" t="s">
        <v>644</v>
      </c>
      <c r="C822">
        <v>5</v>
      </c>
      <c r="D822" s="48">
        <v>43708</v>
      </c>
    </row>
    <row r="823" spans="1:4" x14ac:dyDescent="0.3">
      <c r="A823" s="1" t="s">
        <v>627</v>
      </c>
      <c r="B823" s="1" t="s">
        <v>641</v>
      </c>
      <c r="C823">
        <v>5</v>
      </c>
      <c r="D823" s="48">
        <v>43708</v>
      </c>
    </row>
    <row r="824" spans="1:4" x14ac:dyDescent="0.3">
      <c r="A824" s="1" t="s">
        <v>649</v>
      </c>
      <c r="B824" s="1" t="s">
        <v>654</v>
      </c>
      <c r="C824">
        <v>22</v>
      </c>
      <c r="D824" s="48">
        <v>43708</v>
      </c>
    </row>
    <row r="825" spans="1:4" x14ac:dyDescent="0.3">
      <c r="A825" s="1" t="s">
        <v>652</v>
      </c>
      <c r="B825" s="1" t="s">
        <v>661</v>
      </c>
      <c r="C825">
        <v>22</v>
      </c>
      <c r="D825" s="48">
        <v>43708</v>
      </c>
    </row>
    <row r="826" spans="1:4" x14ac:dyDescent="0.3">
      <c r="A826" s="1" t="s">
        <v>670</v>
      </c>
      <c r="B826" s="1" t="s">
        <v>666</v>
      </c>
      <c r="C826">
        <v>6</v>
      </c>
      <c r="D826" s="48">
        <v>43708</v>
      </c>
    </row>
    <row r="827" spans="1:4" x14ac:dyDescent="0.3">
      <c r="A827" s="1" t="s">
        <v>680</v>
      </c>
      <c r="B827" s="1" t="s">
        <v>679</v>
      </c>
      <c r="C827">
        <v>22</v>
      </c>
      <c r="D827" s="48">
        <v>43708</v>
      </c>
    </row>
    <row r="828" spans="1:4" x14ac:dyDescent="0.3">
      <c r="A828" s="1" t="s">
        <v>677</v>
      </c>
      <c r="B828" s="1" t="s">
        <v>673</v>
      </c>
      <c r="C828">
        <v>22</v>
      </c>
      <c r="D828" s="48">
        <v>43708</v>
      </c>
    </row>
    <row r="829" spans="1:4" x14ac:dyDescent="0.3">
      <c r="A829" s="1" t="s">
        <v>681</v>
      </c>
      <c r="B829" s="1" t="s">
        <v>676</v>
      </c>
      <c r="C829">
        <v>22</v>
      </c>
      <c r="D829" s="48">
        <v>43708</v>
      </c>
    </row>
    <row r="830" spans="1:4" x14ac:dyDescent="0.3">
      <c r="A830" s="1" t="s">
        <v>684</v>
      </c>
      <c r="B830" s="1" t="s">
        <v>678</v>
      </c>
      <c r="C830">
        <v>22</v>
      </c>
      <c r="D830" s="48">
        <v>43708</v>
      </c>
    </row>
    <row r="831" spans="1:4" x14ac:dyDescent="0.3">
      <c r="A831" s="1" t="s">
        <v>5</v>
      </c>
      <c r="B831" s="1" t="s">
        <v>16</v>
      </c>
      <c r="C831">
        <v>4</v>
      </c>
      <c r="D831" s="48">
        <v>43709</v>
      </c>
    </row>
    <row r="832" spans="1:4" x14ac:dyDescent="0.3">
      <c r="A832" s="1" t="s">
        <v>22</v>
      </c>
      <c r="B832" s="1" t="s">
        <v>21</v>
      </c>
      <c r="C832">
        <v>4</v>
      </c>
      <c r="D832" s="48">
        <v>43709</v>
      </c>
    </row>
    <row r="833" spans="1:4" x14ac:dyDescent="0.3">
      <c r="A833" s="1" t="s">
        <v>94</v>
      </c>
      <c r="B833" s="1" t="s">
        <v>93</v>
      </c>
      <c r="C833">
        <v>2</v>
      </c>
      <c r="D833" s="48">
        <v>43709</v>
      </c>
    </row>
    <row r="834" spans="1:4" x14ac:dyDescent="0.3">
      <c r="A834" s="1" t="s">
        <v>98</v>
      </c>
      <c r="B834" s="1" t="s">
        <v>88</v>
      </c>
      <c r="C834">
        <v>2</v>
      </c>
      <c r="D834" s="48">
        <v>43709</v>
      </c>
    </row>
    <row r="835" spans="1:4" x14ac:dyDescent="0.3">
      <c r="A835" s="1" t="s">
        <v>99</v>
      </c>
      <c r="B835" s="1" t="s">
        <v>95</v>
      </c>
      <c r="C835">
        <v>2</v>
      </c>
      <c r="D835" s="48">
        <v>43709</v>
      </c>
    </row>
    <row r="836" spans="1:4" x14ac:dyDescent="0.3">
      <c r="A836" s="1" t="s">
        <v>89</v>
      </c>
      <c r="B836" s="1" t="s">
        <v>92</v>
      </c>
      <c r="C836">
        <v>2</v>
      </c>
      <c r="D836" s="48">
        <v>43709</v>
      </c>
    </row>
    <row r="837" spans="1:4" x14ac:dyDescent="0.3">
      <c r="A837" s="1" t="s">
        <v>356</v>
      </c>
      <c r="B837" s="1" t="s">
        <v>347</v>
      </c>
      <c r="C837">
        <v>2</v>
      </c>
      <c r="D837" s="48">
        <v>43709</v>
      </c>
    </row>
    <row r="838" spans="1:4" x14ac:dyDescent="0.3">
      <c r="A838" s="1" t="s">
        <v>96</v>
      </c>
      <c r="B838" s="1" t="s">
        <v>90</v>
      </c>
      <c r="C838">
        <v>2</v>
      </c>
      <c r="D838" s="48">
        <v>43709</v>
      </c>
    </row>
    <row r="839" spans="1:4" x14ac:dyDescent="0.3">
      <c r="A839" s="1" t="s">
        <v>102</v>
      </c>
      <c r="B839" s="1" t="s">
        <v>97</v>
      </c>
      <c r="C839">
        <v>2</v>
      </c>
      <c r="D839" s="48">
        <v>43709</v>
      </c>
    </row>
    <row r="840" spans="1:4" x14ac:dyDescent="0.3">
      <c r="A840" s="1" t="s">
        <v>135</v>
      </c>
      <c r="B840" s="1" t="s">
        <v>155</v>
      </c>
      <c r="C840">
        <v>5</v>
      </c>
      <c r="D840" s="48">
        <v>43709</v>
      </c>
    </row>
    <row r="841" spans="1:4" x14ac:dyDescent="0.3">
      <c r="A841" s="1" t="s">
        <v>134</v>
      </c>
      <c r="B841" s="1" t="s">
        <v>138</v>
      </c>
      <c r="C841">
        <v>5</v>
      </c>
      <c r="D841" s="48">
        <v>43709</v>
      </c>
    </row>
    <row r="842" spans="1:4" x14ac:dyDescent="0.3">
      <c r="A842" s="1" t="s">
        <v>163</v>
      </c>
      <c r="B842" s="1" t="s">
        <v>154</v>
      </c>
      <c r="C842">
        <v>5</v>
      </c>
      <c r="D842" s="48">
        <v>43709</v>
      </c>
    </row>
    <row r="843" spans="1:4" x14ac:dyDescent="0.3">
      <c r="A843" s="1" t="s">
        <v>156</v>
      </c>
      <c r="B843" s="1" t="s">
        <v>158</v>
      </c>
      <c r="C843">
        <v>5</v>
      </c>
      <c r="D843" s="48">
        <v>43709</v>
      </c>
    </row>
    <row r="844" spans="1:4" x14ac:dyDescent="0.3">
      <c r="A844" s="1" t="s">
        <v>298</v>
      </c>
      <c r="B844" s="1" t="s">
        <v>297</v>
      </c>
      <c r="C844">
        <v>3</v>
      </c>
      <c r="D844" s="48">
        <v>43709</v>
      </c>
    </row>
    <row r="845" spans="1:4" x14ac:dyDescent="0.3">
      <c r="A845" s="1" t="s">
        <v>299</v>
      </c>
      <c r="B845" s="1" t="s">
        <v>404</v>
      </c>
      <c r="C845">
        <v>3</v>
      </c>
      <c r="D845" s="48">
        <v>43709</v>
      </c>
    </row>
    <row r="846" spans="1:4" x14ac:dyDescent="0.3">
      <c r="A846" s="1" t="s">
        <v>304</v>
      </c>
      <c r="B846" s="1" t="s">
        <v>395</v>
      </c>
      <c r="C846">
        <v>3</v>
      </c>
      <c r="D846" s="48">
        <v>43709</v>
      </c>
    </row>
    <row r="847" spans="1:4" x14ac:dyDescent="0.3">
      <c r="A847" s="1" t="s">
        <v>310</v>
      </c>
      <c r="B847" s="1" t="s">
        <v>311</v>
      </c>
      <c r="C847">
        <v>3</v>
      </c>
      <c r="D847" s="48">
        <v>43709</v>
      </c>
    </row>
    <row r="848" spans="1:4" x14ac:dyDescent="0.3">
      <c r="A848" s="1" t="s">
        <v>281</v>
      </c>
      <c r="B848" s="1" t="s">
        <v>279</v>
      </c>
      <c r="C848">
        <v>4</v>
      </c>
      <c r="D848" s="48">
        <v>43709</v>
      </c>
    </row>
    <row r="849" spans="1:4" x14ac:dyDescent="0.3">
      <c r="A849" s="1" t="s">
        <v>288</v>
      </c>
      <c r="B849" s="1" t="s">
        <v>284</v>
      </c>
      <c r="C849">
        <v>4</v>
      </c>
      <c r="D849" s="48">
        <v>43709</v>
      </c>
    </row>
    <row r="850" spans="1:4" x14ac:dyDescent="0.3">
      <c r="A850" s="1" t="s">
        <v>316</v>
      </c>
      <c r="B850" s="1" t="s">
        <v>292</v>
      </c>
      <c r="C850">
        <v>4</v>
      </c>
      <c r="D850" s="48">
        <v>43709</v>
      </c>
    </row>
    <row r="851" spans="1:4" x14ac:dyDescent="0.3">
      <c r="A851" s="1" t="s">
        <v>283</v>
      </c>
      <c r="B851" s="1" t="s">
        <v>290</v>
      </c>
      <c r="C851">
        <v>4</v>
      </c>
      <c r="D851" s="48">
        <v>43709</v>
      </c>
    </row>
    <row r="852" spans="1:4" x14ac:dyDescent="0.3">
      <c r="A852" s="1" t="s">
        <v>318</v>
      </c>
      <c r="B852" s="1" t="s">
        <v>254</v>
      </c>
      <c r="C852">
        <v>3</v>
      </c>
      <c r="D852" s="48">
        <v>43709</v>
      </c>
    </row>
    <row r="853" spans="1:4" x14ac:dyDescent="0.3">
      <c r="A853" s="1" t="s">
        <v>243</v>
      </c>
      <c r="B853" s="1" t="s">
        <v>256</v>
      </c>
      <c r="C853">
        <v>3</v>
      </c>
      <c r="D853" s="48">
        <v>43709</v>
      </c>
    </row>
    <row r="854" spans="1:4" x14ac:dyDescent="0.3">
      <c r="A854" s="1" t="s">
        <v>266</v>
      </c>
      <c r="B854" s="1" t="s">
        <v>269</v>
      </c>
      <c r="C854">
        <v>4</v>
      </c>
      <c r="D854" s="48">
        <v>43709</v>
      </c>
    </row>
    <row r="855" spans="1:4" x14ac:dyDescent="0.3">
      <c r="A855" s="1" t="s">
        <v>262</v>
      </c>
      <c r="B855" s="1" t="s">
        <v>261</v>
      </c>
      <c r="C855">
        <v>4</v>
      </c>
      <c r="D855" s="48">
        <v>43709</v>
      </c>
    </row>
    <row r="856" spans="1:4" x14ac:dyDescent="0.3">
      <c r="A856" s="1" t="s">
        <v>276</v>
      </c>
      <c r="B856" s="1" t="s">
        <v>259</v>
      </c>
      <c r="C856">
        <v>4</v>
      </c>
      <c r="D856" s="48">
        <v>43709</v>
      </c>
    </row>
    <row r="857" spans="1:4" x14ac:dyDescent="0.3">
      <c r="A857" s="1" t="s">
        <v>143</v>
      </c>
      <c r="B857" s="1" t="s">
        <v>140</v>
      </c>
      <c r="C857">
        <v>4</v>
      </c>
      <c r="D857" s="48">
        <v>43709</v>
      </c>
    </row>
    <row r="858" spans="1:4" x14ac:dyDescent="0.3">
      <c r="A858" s="1" t="s">
        <v>321</v>
      </c>
      <c r="B858" s="1" t="s">
        <v>253</v>
      </c>
      <c r="C858">
        <v>5</v>
      </c>
      <c r="D858" s="48">
        <v>43709</v>
      </c>
    </row>
    <row r="859" spans="1:4" x14ac:dyDescent="0.3">
      <c r="A859" s="1" t="s">
        <v>325</v>
      </c>
      <c r="B859" s="1" t="s">
        <v>332</v>
      </c>
      <c r="C859">
        <v>5</v>
      </c>
      <c r="D859" s="48">
        <v>43709</v>
      </c>
    </row>
    <row r="860" spans="1:4" x14ac:dyDescent="0.3">
      <c r="A860" s="1" t="s">
        <v>470</v>
      </c>
      <c r="B860" s="1" t="s">
        <v>472</v>
      </c>
      <c r="C860">
        <v>5</v>
      </c>
      <c r="D860" s="48">
        <v>43709</v>
      </c>
    </row>
    <row r="861" spans="1:4" x14ac:dyDescent="0.3">
      <c r="A861" s="1" t="s">
        <v>407</v>
      </c>
      <c r="B861" s="1" t="s">
        <v>394</v>
      </c>
      <c r="C861">
        <v>3</v>
      </c>
      <c r="D861" s="48">
        <v>43709</v>
      </c>
    </row>
    <row r="862" spans="1:4" x14ac:dyDescent="0.3">
      <c r="A862" s="1" t="s">
        <v>312</v>
      </c>
      <c r="B862" s="1" t="s">
        <v>409</v>
      </c>
      <c r="C862">
        <v>3</v>
      </c>
      <c r="D862" s="48">
        <v>43709</v>
      </c>
    </row>
    <row r="863" spans="1:4" x14ac:dyDescent="0.3">
      <c r="A863" s="1" t="s">
        <v>413</v>
      </c>
      <c r="B863" s="1" t="s">
        <v>405</v>
      </c>
      <c r="C863">
        <v>3</v>
      </c>
      <c r="D863" s="48">
        <v>43709</v>
      </c>
    </row>
    <row r="864" spans="1:4" x14ac:dyDescent="0.3">
      <c r="A864" s="1" t="s">
        <v>692</v>
      </c>
      <c r="B864" s="1" t="s">
        <v>400</v>
      </c>
      <c r="C864">
        <v>3</v>
      </c>
      <c r="D864" s="48">
        <v>43709</v>
      </c>
    </row>
    <row r="865" spans="1:4" x14ac:dyDescent="0.3">
      <c r="A865" s="1" t="s">
        <v>308</v>
      </c>
      <c r="B865" s="1" t="s">
        <v>426</v>
      </c>
      <c r="C865">
        <v>3</v>
      </c>
      <c r="D865" s="48">
        <v>43709</v>
      </c>
    </row>
    <row r="866" spans="1:4" x14ac:dyDescent="0.3">
      <c r="A866" s="1" t="s">
        <v>406</v>
      </c>
      <c r="B866" s="1" t="s">
        <v>403</v>
      </c>
      <c r="C866">
        <v>3</v>
      </c>
      <c r="D866" s="48">
        <v>43709</v>
      </c>
    </row>
    <row r="867" spans="1:4" x14ac:dyDescent="0.3">
      <c r="A867" s="1" t="s">
        <v>272</v>
      </c>
      <c r="B867" s="1" t="s">
        <v>390</v>
      </c>
      <c r="C867">
        <v>4</v>
      </c>
      <c r="D867" s="48">
        <v>43709</v>
      </c>
    </row>
    <row r="868" spans="1:4" x14ac:dyDescent="0.3">
      <c r="A868" s="1" t="s">
        <v>377</v>
      </c>
      <c r="B868" s="1" t="s">
        <v>386</v>
      </c>
      <c r="C868">
        <v>4</v>
      </c>
      <c r="D868" s="48">
        <v>43709</v>
      </c>
    </row>
    <row r="869" spans="1:4" x14ac:dyDescent="0.3">
      <c r="A869" s="1" t="s">
        <v>384</v>
      </c>
      <c r="B869" s="1" t="s">
        <v>387</v>
      </c>
      <c r="C869">
        <v>4</v>
      </c>
      <c r="D869" s="48">
        <v>43709</v>
      </c>
    </row>
    <row r="870" spans="1:4" x14ac:dyDescent="0.3">
      <c r="A870" s="1" t="s">
        <v>380</v>
      </c>
      <c r="B870" s="1" t="s">
        <v>383</v>
      </c>
      <c r="C870">
        <v>4</v>
      </c>
      <c r="D870" s="48">
        <v>43709</v>
      </c>
    </row>
    <row r="871" spans="1:4" x14ac:dyDescent="0.3">
      <c r="A871" s="1" t="s">
        <v>388</v>
      </c>
      <c r="B871" s="1" t="s">
        <v>379</v>
      </c>
      <c r="C871">
        <v>4</v>
      </c>
      <c r="D871" s="48">
        <v>43709</v>
      </c>
    </row>
    <row r="872" spans="1:4" x14ac:dyDescent="0.3">
      <c r="A872" s="1" t="s">
        <v>419</v>
      </c>
      <c r="B872" s="1" t="s">
        <v>414</v>
      </c>
      <c r="C872">
        <v>4</v>
      </c>
      <c r="D872" s="48">
        <v>43709</v>
      </c>
    </row>
    <row r="873" spans="1:4" x14ac:dyDescent="0.3">
      <c r="A873" s="1" t="s">
        <v>704</v>
      </c>
      <c r="B873" s="1" t="s">
        <v>703</v>
      </c>
      <c r="C873">
        <v>3</v>
      </c>
      <c r="D873" s="48">
        <v>43709</v>
      </c>
    </row>
    <row r="874" spans="1:4" x14ac:dyDescent="0.3">
      <c r="A874" s="1" t="s">
        <v>698</v>
      </c>
      <c r="B874" s="1" t="s">
        <v>701</v>
      </c>
      <c r="C874">
        <v>3</v>
      </c>
      <c r="D874" s="48">
        <v>43709</v>
      </c>
    </row>
    <row r="875" spans="1:4" x14ac:dyDescent="0.3">
      <c r="A875" s="1" t="s">
        <v>700</v>
      </c>
      <c r="B875" s="1" t="s">
        <v>707</v>
      </c>
      <c r="C875">
        <v>3</v>
      </c>
      <c r="D875" s="48">
        <v>43709</v>
      </c>
    </row>
    <row r="876" spans="1:4" x14ac:dyDescent="0.3">
      <c r="A876" s="1" t="s">
        <v>702</v>
      </c>
      <c r="B876" s="1" t="s">
        <v>709</v>
      </c>
      <c r="C876">
        <v>3</v>
      </c>
      <c r="D876" s="48">
        <v>43709</v>
      </c>
    </row>
    <row r="877" spans="1:4" x14ac:dyDescent="0.3">
      <c r="A877" s="1" t="s">
        <v>457</v>
      </c>
      <c r="B877" s="1" t="s">
        <v>460</v>
      </c>
      <c r="C877">
        <v>25</v>
      </c>
      <c r="D877" s="48">
        <v>43709</v>
      </c>
    </row>
    <row r="878" spans="1:4" x14ac:dyDescent="0.3">
      <c r="A878" s="1" t="s">
        <v>466</v>
      </c>
      <c r="B878" s="1" t="s">
        <v>453</v>
      </c>
      <c r="C878">
        <v>25</v>
      </c>
      <c r="D878" s="48">
        <v>43709</v>
      </c>
    </row>
    <row r="879" spans="1:4" x14ac:dyDescent="0.3">
      <c r="A879" s="1" t="s">
        <v>450</v>
      </c>
      <c r="B879" s="1" t="s">
        <v>454</v>
      </c>
      <c r="C879">
        <v>25</v>
      </c>
      <c r="D879" s="48">
        <v>43709</v>
      </c>
    </row>
    <row r="880" spans="1:4" x14ac:dyDescent="0.3">
      <c r="A880" s="1" t="s">
        <v>493</v>
      </c>
      <c r="B880" s="1" t="s">
        <v>487</v>
      </c>
      <c r="C880">
        <v>17</v>
      </c>
      <c r="D880" s="48">
        <v>43709</v>
      </c>
    </row>
    <row r="881" spans="1:4" x14ac:dyDescent="0.3">
      <c r="A881" s="1" t="s">
        <v>485</v>
      </c>
      <c r="B881" s="1" t="s">
        <v>491</v>
      </c>
      <c r="C881">
        <v>17</v>
      </c>
      <c r="D881" s="48">
        <v>43709</v>
      </c>
    </row>
    <row r="882" spans="1:4" x14ac:dyDescent="0.3">
      <c r="A882" s="1" t="s">
        <v>488</v>
      </c>
      <c r="B882" s="1" t="s">
        <v>484</v>
      </c>
      <c r="C882">
        <v>17</v>
      </c>
      <c r="D882" s="48">
        <v>43709</v>
      </c>
    </row>
    <row r="883" spans="1:4" x14ac:dyDescent="0.3">
      <c r="A883" s="1" t="s">
        <v>492</v>
      </c>
      <c r="B883" s="1" t="s">
        <v>479</v>
      </c>
      <c r="C883">
        <v>17</v>
      </c>
      <c r="D883" s="48">
        <v>43709</v>
      </c>
    </row>
    <row r="884" spans="1:4" x14ac:dyDescent="0.3">
      <c r="A884" s="1" t="s">
        <v>496</v>
      </c>
      <c r="B884" s="1" t="s">
        <v>482</v>
      </c>
      <c r="C884">
        <v>17</v>
      </c>
      <c r="D884" s="48">
        <v>43709</v>
      </c>
    </row>
    <row r="885" spans="1:4" x14ac:dyDescent="0.3">
      <c r="A885" s="1" t="s">
        <v>516</v>
      </c>
      <c r="B885" s="1" t="s">
        <v>518</v>
      </c>
      <c r="C885">
        <v>8</v>
      </c>
      <c r="D885" s="48">
        <v>43709</v>
      </c>
    </row>
    <row r="886" spans="1:4" x14ac:dyDescent="0.3">
      <c r="A886" s="1" t="s">
        <v>527</v>
      </c>
      <c r="B886" s="1" t="s">
        <v>521</v>
      </c>
      <c r="C886">
        <v>8</v>
      </c>
      <c r="D886" s="48">
        <v>43709</v>
      </c>
    </row>
    <row r="887" spans="1:4" x14ac:dyDescent="0.3">
      <c r="A887" s="1" t="s">
        <v>515</v>
      </c>
      <c r="B887" s="1" t="s">
        <v>519</v>
      </c>
      <c r="C887">
        <v>8</v>
      </c>
      <c r="D887" s="48">
        <v>43709</v>
      </c>
    </row>
    <row r="888" spans="1:4" x14ac:dyDescent="0.3">
      <c r="A888" s="1" t="s">
        <v>522</v>
      </c>
      <c r="B888" s="1" t="s">
        <v>526</v>
      </c>
      <c r="C888">
        <v>8</v>
      </c>
      <c r="D888" s="48">
        <v>43709</v>
      </c>
    </row>
    <row r="889" spans="1:4" x14ac:dyDescent="0.3">
      <c r="A889" s="1" t="s">
        <v>525</v>
      </c>
      <c r="B889" s="1" t="s">
        <v>517</v>
      </c>
      <c r="C889">
        <v>8</v>
      </c>
      <c r="D889" s="48">
        <v>43709</v>
      </c>
    </row>
    <row r="890" spans="1:4" x14ac:dyDescent="0.3">
      <c r="A890" s="1" t="s">
        <v>530</v>
      </c>
      <c r="B890" s="1" t="s">
        <v>541</v>
      </c>
      <c r="C890">
        <v>20</v>
      </c>
      <c r="D890" s="48">
        <v>43709</v>
      </c>
    </row>
    <row r="891" spans="1:4" x14ac:dyDescent="0.3">
      <c r="A891" s="1" t="s">
        <v>532</v>
      </c>
      <c r="B891" s="1" t="s">
        <v>539</v>
      </c>
      <c r="C891">
        <v>20</v>
      </c>
      <c r="D891" s="48">
        <v>43709</v>
      </c>
    </row>
    <row r="892" spans="1:4" x14ac:dyDescent="0.3">
      <c r="A892" s="1" t="s">
        <v>534</v>
      </c>
      <c r="B892" s="1" t="s">
        <v>538</v>
      </c>
      <c r="C892">
        <v>20</v>
      </c>
      <c r="D892" s="48">
        <v>43709</v>
      </c>
    </row>
    <row r="893" spans="1:4" x14ac:dyDescent="0.3">
      <c r="A893" s="1" t="s">
        <v>533</v>
      </c>
      <c r="B893" s="1" t="s">
        <v>537</v>
      </c>
      <c r="C893">
        <v>20</v>
      </c>
      <c r="D893" s="48">
        <v>43709</v>
      </c>
    </row>
    <row r="894" spans="1:4" x14ac:dyDescent="0.3">
      <c r="A894" s="1" t="s">
        <v>543</v>
      </c>
      <c r="B894" s="1" t="s">
        <v>529</v>
      </c>
      <c r="C894">
        <v>20</v>
      </c>
      <c r="D894" s="48">
        <v>43709</v>
      </c>
    </row>
    <row r="895" spans="1:4" x14ac:dyDescent="0.3">
      <c r="A895" s="1" t="s">
        <v>531</v>
      </c>
      <c r="B895" s="1" t="s">
        <v>535</v>
      </c>
      <c r="C895">
        <v>20</v>
      </c>
      <c r="D895" s="48">
        <v>43709</v>
      </c>
    </row>
    <row r="896" spans="1:4" x14ac:dyDescent="0.3">
      <c r="A896" s="1" t="s">
        <v>546</v>
      </c>
      <c r="B896" s="1" t="s">
        <v>544</v>
      </c>
      <c r="C896">
        <v>8</v>
      </c>
      <c r="D896" s="48">
        <v>43709</v>
      </c>
    </row>
    <row r="897" spans="1:4" x14ac:dyDescent="0.3">
      <c r="A897" s="1" t="s">
        <v>554</v>
      </c>
      <c r="B897" s="1" t="s">
        <v>557</v>
      </c>
      <c r="C897">
        <v>8</v>
      </c>
      <c r="D897" s="48">
        <v>43709</v>
      </c>
    </row>
    <row r="898" spans="1:4" x14ac:dyDescent="0.3">
      <c r="A898" s="1" t="s">
        <v>558</v>
      </c>
      <c r="B898" s="1" t="s">
        <v>553</v>
      </c>
      <c r="C898">
        <v>8</v>
      </c>
      <c r="D898" s="48">
        <v>43709</v>
      </c>
    </row>
    <row r="899" spans="1:4" x14ac:dyDescent="0.3">
      <c r="A899" s="1" t="s">
        <v>575</v>
      </c>
      <c r="B899" s="1" t="s">
        <v>570</v>
      </c>
      <c r="C899">
        <v>6</v>
      </c>
      <c r="D899" s="48">
        <v>43709</v>
      </c>
    </row>
    <row r="900" spans="1:4" x14ac:dyDescent="0.3">
      <c r="A900" s="1" t="s">
        <v>579</v>
      </c>
      <c r="B900" s="1" t="s">
        <v>577</v>
      </c>
      <c r="C900">
        <v>6</v>
      </c>
      <c r="D900" s="48">
        <v>43709</v>
      </c>
    </row>
    <row r="901" spans="1:4" x14ac:dyDescent="0.3">
      <c r="A901" s="1" t="s">
        <v>581</v>
      </c>
      <c r="B901" s="1" t="s">
        <v>578</v>
      </c>
      <c r="C901">
        <v>6</v>
      </c>
      <c r="D901" s="48">
        <v>43709</v>
      </c>
    </row>
    <row r="902" spans="1:4" x14ac:dyDescent="0.3">
      <c r="A902" s="1" t="s">
        <v>589</v>
      </c>
      <c r="B902" s="1" t="s">
        <v>582</v>
      </c>
      <c r="C902">
        <v>6</v>
      </c>
      <c r="D902" s="48">
        <v>43709</v>
      </c>
    </row>
    <row r="903" spans="1:4" x14ac:dyDescent="0.3">
      <c r="A903" s="1" t="s">
        <v>590</v>
      </c>
      <c r="B903" s="1" t="s">
        <v>585</v>
      </c>
      <c r="C903">
        <v>6</v>
      </c>
      <c r="D903" s="48">
        <v>43709</v>
      </c>
    </row>
    <row r="904" spans="1:4" x14ac:dyDescent="0.3">
      <c r="A904" s="1" t="s">
        <v>592</v>
      </c>
      <c r="B904" s="1" t="s">
        <v>597</v>
      </c>
      <c r="C904">
        <v>6</v>
      </c>
      <c r="D904" s="48">
        <v>43709</v>
      </c>
    </row>
    <row r="905" spans="1:4" x14ac:dyDescent="0.3">
      <c r="A905" s="1" t="s">
        <v>633</v>
      </c>
      <c r="B905" s="1" t="s">
        <v>642</v>
      </c>
      <c r="C905">
        <v>5</v>
      </c>
      <c r="D905" s="48">
        <v>43709</v>
      </c>
    </row>
    <row r="906" spans="1:4" x14ac:dyDescent="0.3">
      <c r="A906" s="1" t="s">
        <v>624</v>
      </c>
      <c r="B906" s="1" t="s">
        <v>629</v>
      </c>
      <c r="C906">
        <v>5</v>
      </c>
      <c r="D906" s="48">
        <v>43709</v>
      </c>
    </row>
    <row r="907" spans="1:4" x14ac:dyDescent="0.3">
      <c r="A907" s="1" t="s">
        <v>636</v>
      </c>
      <c r="B907" s="1" t="s">
        <v>643</v>
      </c>
      <c r="C907">
        <v>5</v>
      </c>
      <c r="D907" s="48">
        <v>43709</v>
      </c>
    </row>
    <row r="908" spans="1:4" x14ac:dyDescent="0.3">
      <c r="A908" s="1" t="s">
        <v>626</v>
      </c>
      <c r="B908" s="1" t="s">
        <v>646</v>
      </c>
      <c r="C908">
        <v>5</v>
      </c>
      <c r="D908" s="48">
        <v>43709</v>
      </c>
    </row>
    <row r="909" spans="1:4" x14ac:dyDescent="0.3">
      <c r="A909" s="1" t="s">
        <v>638</v>
      </c>
      <c r="B909" s="1" t="s">
        <v>635</v>
      </c>
      <c r="C909">
        <v>5</v>
      </c>
      <c r="D909" s="48">
        <v>43709</v>
      </c>
    </row>
    <row r="910" spans="1:4" x14ac:dyDescent="0.3">
      <c r="A910" s="1" t="s">
        <v>645</v>
      </c>
      <c r="B910" s="1" t="s">
        <v>5</v>
      </c>
      <c r="C910">
        <v>5</v>
      </c>
      <c r="D910" s="48">
        <v>43709</v>
      </c>
    </row>
    <row r="911" spans="1:4" x14ac:dyDescent="0.3">
      <c r="A911" s="1" t="s">
        <v>648</v>
      </c>
      <c r="B911" s="1" t="s">
        <v>650</v>
      </c>
      <c r="C911">
        <v>22</v>
      </c>
      <c r="D911" s="48">
        <v>43709</v>
      </c>
    </row>
    <row r="912" spans="1:4" x14ac:dyDescent="0.3">
      <c r="A912" s="1" t="s">
        <v>658</v>
      </c>
      <c r="B912" s="1" t="s">
        <v>662</v>
      </c>
      <c r="C912">
        <v>22</v>
      </c>
      <c r="D912" s="48">
        <v>43709</v>
      </c>
    </row>
    <row r="913" spans="1:4" x14ac:dyDescent="0.3">
      <c r="A913" s="1" t="s">
        <v>653</v>
      </c>
      <c r="B913" s="1" t="s">
        <v>655</v>
      </c>
      <c r="C913">
        <v>22</v>
      </c>
      <c r="D913" s="48">
        <v>43709</v>
      </c>
    </row>
    <row r="914" spans="1:4" x14ac:dyDescent="0.3">
      <c r="A914" s="1" t="s">
        <v>656</v>
      </c>
      <c r="B914" s="1" t="s">
        <v>651</v>
      </c>
      <c r="C914">
        <v>22</v>
      </c>
      <c r="D914" s="48">
        <v>43709</v>
      </c>
    </row>
    <row r="915" spans="1:4" x14ac:dyDescent="0.3">
      <c r="A915" s="1" t="s">
        <v>659</v>
      </c>
      <c r="B915" s="1" t="s">
        <v>657</v>
      </c>
      <c r="C915">
        <v>22</v>
      </c>
      <c r="D915" s="48">
        <v>43709</v>
      </c>
    </row>
    <row r="916" spans="1:4" x14ac:dyDescent="0.3">
      <c r="A916" s="1" t="s">
        <v>664</v>
      </c>
      <c r="B916" s="1" t="s">
        <v>672</v>
      </c>
      <c r="C916">
        <v>6</v>
      </c>
      <c r="D916" s="48">
        <v>43709</v>
      </c>
    </row>
    <row r="917" spans="1:4" x14ac:dyDescent="0.3">
      <c r="A917" s="1" t="s">
        <v>668</v>
      </c>
      <c r="B917" s="1" t="s">
        <v>669</v>
      </c>
      <c r="C917">
        <v>6</v>
      </c>
      <c r="D917" s="48">
        <v>43709</v>
      </c>
    </row>
    <row r="918" spans="1:4" x14ac:dyDescent="0.3">
      <c r="A918" s="1" t="s">
        <v>665</v>
      </c>
      <c r="B918" s="1" t="s">
        <v>663</v>
      </c>
      <c r="C918">
        <v>6</v>
      </c>
      <c r="D918" s="48">
        <v>43709</v>
      </c>
    </row>
    <row r="919" spans="1:4" x14ac:dyDescent="0.3">
      <c r="A919" s="1" t="s">
        <v>675</v>
      </c>
      <c r="B919" s="1" t="s">
        <v>674</v>
      </c>
      <c r="C919">
        <v>22</v>
      </c>
      <c r="D919" s="48">
        <v>43709</v>
      </c>
    </row>
    <row r="920" spans="1:4" x14ac:dyDescent="0.3">
      <c r="A920" s="1" t="s">
        <v>682</v>
      </c>
      <c r="B920" s="1" t="s">
        <v>683</v>
      </c>
      <c r="C920">
        <v>22</v>
      </c>
      <c r="D920" s="48">
        <v>43709</v>
      </c>
    </row>
    <row r="921" spans="1:4" x14ac:dyDescent="0.3">
      <c r="A921" s="1" t="s">
        <v>251</v>
      </c>
      <c r="B921" s="1" t="s">
        <v>328</v>
      </c>
      <c r="C921">
        <v>5</v>
      </c>
      <c r="D921" s="48">
        <v>43710</v>
      </c>
    </row>
    <row r="922" spans="1:4" x14ac:dyDescent="0.3">
      <c r="A922" s="1" t="s">
        <v>489</v>
      </c>
      <c r="B922" s="1" t="s">
        <v>497</v>
      </c>
      <c r="C922">
        <v>17</v>
      </c>
      <c r="D922" s="48">
        <v>43710</v>
      </c>
    </row>
    <row r="923" spans="1:4" x14ac:dyDescent="0.3">
      <c r="A923" s="1" t="s">
        <v>495</v>
      </c>
      <c r="B923" s="1" t="s">
        <v>480</v>
      </c>
      <c r="C923">
        <v>17</v>
      </c>
      <c r="D923" s="48">
        <v>43710</v>
      </c>
    </row>
    <row r="924" spans="1:4" x14ac:dyDescent="0.3">
      <c r="A924" s="1" t="s">
        <v>567</v>
      </c>
      <c r="B924" s="1" t="s">
        <v>568</v>
      </c>
      <c r="C924">
        <v>20</v>
      </c>
      <c r="D924" s="48">
        <v>43710</v>
      </c>
    </row>
    <row r="925" spans="1:4" x14ac:dyDescent="0.3">
      <c r="A925" s="1" t="s">
        <v>490</v>
      </c>
      <c r="B925" s="1" t="s">
        <v>481</v>
      </c>
      <c r="C925">
        <v>17</v>
      </c>
      <c r="D925" s="48">
        <v>43711</v>
      </c>
    </row>
    <row r="926" spans="1:4" x14ac:dyDescent="0.3">
      <c r="A926" s="1" t="s">
        <v>694</v>
      </c>
      <c r="B926" s="1" t="s">
        <v>407</v>
      </c>
      <c r="C926">
        <v>4</v>
      </c>
      <c r="D926" s="48">
        <v>43714</v>
      </c>
    </row>
    <row r="927" spans="1:4" x14ac:dyDescent="0.3">
      <c r="A927" s="1" t="s">
        <v>212</v>
      </c>
      <c r="B927" s="1" t="s">
        <v>203</v>
      </c>
      <c r="C927">
        <v>7</v>
      </c>
      <c r="D927" s="48">
        <v>43715</v>
      </c>
    </row>
    <row r="928" spans="1:4" x14ac:dyDescent="0.3">
      <c r="A928" s="1" t="s">
        <v>202</v>
      </c>
      <c r="B928" s="1" t="s">
        <v>201</v>
      </c>
      <c r="C928">
        <v>7</v>
      </c>
      <c r="D928" s="48">
        <v>43715</v>
      </c>
    </row>
    <row r="929" spans="1:4" x14ac:dyDescent="0.3">
      <c r="A929" s="1" t="s">
        <v>200</v>
      </c>
      <c r="B929" s="1" t="s">
        <v>191</v>
      </c>
      <c r="C929">
        <v>7</v>
      </c>
      <c r="D929" s="48">
        <v>43715</v>
      </c>
    </row>
    <row r="930" spans="1:4" x14ac:dyDescent="0.3">
      <c r="A930" s="1" t="s">
        <v>204</v>
      </c>
      <c r="B930" s="1" t="s">
        <v>213</v>
      </c>
      <c r="C930">
        <v>7</v>
      </c>
      <c r="D930" s="48">
        <v>43715</v>
      </c>
    </row>
    <row r="931" spans="1:4" x14ac:dyDescent="0.3">
      <c r="A931" s="1" t="s">
        <v>219</v>
      </c>
      <c r="B931" s="1" t="s">
        <v>216</v>
      </c>
      <c r="C931">
        <v>7</v>
      </c>
      <c r="D931" s="48">
        <v>43715</v>
      </c>
    </row>
    <row r="932" spans="1:4" x14ac:dyDescent="0.3">
      <c r="A932" s="1" t="s">
        <v>194</v>
      </c>
      <c r="B932" s="1" t="s">
        <v>205</v>
      </c>
      <c r="C932">
        <v>7</v>
      </c>
      <c r="D932" s="48">
        <v>43715</v>
      </c>
    </row>
    <row r="933" spans="1:4" x14ac:dyDescent="0.3">
      <c r="A933" s="1" t="s">
        <v>209</v>
      </c>
      <c r="B933" s="1" t="s">
        <v>193</v>
      </c>
      <c r="C933">
        <v>7</v>
      </c>
      <c r="D933" s="48">
        <v>43715</v>
      </c>
    </row>
    <row r="934" spans="1:4" x14ac:dyDescent="0.3">
      <c r="A934" s="1" t="s">
        <v>210</v>
      </c>
      <c r="B934" s="1" t="s">
        <v>198</v>
      </c>
      <c r="C934">
        <v>7</v>
      </c>
      <c r="D934" s="48">
        <v>43715</v>
      </c>
    </row>
    <row r="935" spans="1:4" x14ac:dyDescent="0.3">
      <c r="A935" s="1" t="s">
        <v>196</v>
      </c>
      <c r="B935" s="1" t="s">
        <v>208</v>
      </c>
      <c r="C935">
        <v>7</v>
      </c>
      <c r="D935" s="48">
        <v>43715</v>
      </c>
    </row>
    <row r="936" spans="1:4" x14ac:dyDescent="0.3">
      <c r="A936" s="1" t="s">
        <v>226</v>
      </c>
      <c r="B936" s="1" t="s">
        <v>211</v>
      </c>
      <c r="C936">
        <v>7</v>
      </c>
      <c r="D936" s="48">
        <v>43715</v>
      </c>
    </row>
    <row r="937" spans="1:4" x14ac:dyDescent="0.3">
      <c r="A937" s="1" t="s">
        <v>206</v>
      </c>
      <c r="B937" s="1" t="s">
        <v>218</v>
      </c>
      <c r="C937">
        <v>7</v>
      </c>
      <c r="D937" s="48">
        <v>43715</v>
      </c>
    </row>
    <row r="938" spans="1:4" x14ac:dyDescent="0.3">
      <c r="A938" s="1" t="s">
        <v>214</v>
      </c>
      <c r="B938" s="1" t="s">
        <v>233</v>
      </c>
      <c r="C938">
        <v>7</v>
      </c>
      <c r="D938" s="48">
        <v>43715</v>
      </c>
    </row>
    <row r="939" spans="1:4" x14ac:dyDescent="0.3">
      <c r="A939" s="1" t="s">
        <v>239</v>
      </c>
      <c r="B939" s="1" t="s">
        <v>223</v>
      </c>
      <c r="C939">
        <v>7</v>
      </c>
      <c r="D939" s="48">
        <v>43715</v>
      </c>
    </row>
    <row r="940" spans="1:4" x14ac:dyDescent="0.3">
      <c r="A940" s="1" t="s">
        <v>225</v>
      </c>
      <c r="B940" s="1" t="s">
        <v>224</v>
      </c>
      <c r="C940">
        <v>7</v>
      </c>
      <c r="D940" s="48">
        <v>43715</v>
      </c>
    </row>
    <row r="941" spans="1:4" x14ac:dyDescent="0.3">
      <c r="A941" s="1" t="s">
        <v>236</v>
      </c>
      <c r="B941" s="1" t="s">
        <v>229</v>
      </c>
      <c r="C941">
        <v>7</v>
      </c>
      <c r="D941" s="48">
        <v>43715</v>
      </c>
    </row>
    <row r="942" spans="1:4" x14ac:dyDescent="0.3">
      <c r="A942" s="1" t="s">
        <v>221</v>
      </c>
      <c r="B942" s="1" t="s">
        <v>207</v>
      </c>
      <c r="C942">
        <v>7</v>
      </c>
      <c r="D942" s="48">
        <v>43715</v>
      </c>
    </row>
    <row r="943" spans="1:4" x14ac:dyDescent="0.3">
      <c r="A943" s="1" t="s">
        <v>230</v>
      </c>
      <c r="B943" s="1" t="s">
        <v>232</v>
      </c>
      <c r="C943">
        <v>7</v>
      </c>
      <c r="D943" s="48">
        <v>43715</v>
      </c>
    </row>
    <row r="944" spans="1:4" x14ac:dyDescent="0.3">
      <c r="A944" s="1" t="s">
        <v>319</v>
      </c>
      <c r="B944" s="1" t="s">
        <v>231</v>
      </c>
      <c r="C944">
        <v>7</v>
      </c>
      <c r="D944" s="48">
        <v>43715</v>
      </c>
    </row>
    <row r="945" spans="1:4" x14ac:dyDescent="0.3">
      <c r="A945" s="1" t="s">
        <v>240</v>
      </c>
      <c r="B945" s="1" t="s">
        <v>235</v>
      </c>
      <c r="C945">
        <v>7</v>
      </c>
      <c r="D945" s="48">
        <v>43715</v>
      </c>
    </row>
    <row r="946" spans="1:4" x14ac:dyDescent="0.3">
      <c r="A946" s="1" t="s">
        <v>220</v>
      </c>
      <c r="B946" s="1" t="s">
        <v>215</v>
      </c>
      <c r="C946">
        <v>7</v>
      </c>
      <c r="D946" s="48">
        <v>43715</v>
      </c>
    </row>
    <row r="947" spans="1:4" x14ac:dyDescent="0.3">
      <c r="A947" s="1" t="s">
        <v>237</v>
      </c>
      <c r="B947" s="1" t="s">
        <v>320</v>
      </c>
      <c r="C947">
        <v>7</v>
      </c>
      <c r="D947" s="48">
        <v>43715</v>
      </c>
    </row>
    <row r="948" spans="1:4" x14ac:dyDescent="0.3">
      <c r="A948" s="1" t="s">
        <v>227</v>
      </c>
      <c r="B948" s="1" t="s">
        <v>234</v>
      </c>
      <c r="C948">
        <v>7</v>
      </c>
      <c r="D948" s="48">
        <v>43715</v>
      </c>
    </row>
    <row r="949" spans="1:4" x14ac:dyDescent="0.3">
      <c r="A949" s="1" t="s">
        <v>217</v>
      </c>
      <c r="B949" s="1" t="s">
        <v>228</v>
      </c>
      <c r="C949">
        <v>7</v>
      </c>
      <c r="D949" s="48">
        <v>43715</v>
      </c>
    </row>
    <row r="950" spans="1:4" x14ac:dyDescent="0.3">
      <c r="A950" s="1" t="s">
        <v>151</v>
      </c>
      <c r="B950" s="1" t="s">
        <v>143</v>
      </c>
      <c r="C950">
        <v>5</v>
      </c>
      <c r="D950" s="48">
        <v>43715</v>
      </c>
    </row>
    <row r="951" spans="1:4" x14ac:dyDescent="0.3">
      <c r="A951" s="1" t="s">
        <v>133</v>
      </c>
      <c r="B951" s="1" t="s">
        <v>169</v>
      </c>
      <c r="C951">
        <v>5</v>
      </c>
      <c r="D951" s="48">
        <v>43715</v>
      </c>
    </row>
    <row r="952" spans="1:4" x14ac:dyDescent="0.3">
      <c r="A952" s="1" t="s">
        <v>148</v>
      </c>
      <c r="B952" s="1" t="s">
        <v>141</v>
      </c>
      <c r="C952">
        <v>5</v>
      </c>
      <c r="D952" s="48">
        <v>43715</v>
      </c>
    </row>
    <row r="953" spans="1:4" x14ac:dyDescent="0.3">
      <c r="A953" s="1" t="s">
        <v>426</v>
      </c>
      <c r="B953" s="1" t="s">
        <v>403</v>
      </c>
      <c r="C953">
        <v>4</v>
      </c>
      <c r="D953" s="48">
        <v>43715</v>
      </c>
    </row>
    <row r="954" spans="1:4" x14ac:dyDescent="0.3">
      <c r="A954" s="1" t="s">
        <v>394</v>
      </c>
      <c r="B954" s="1" t="s">
        <v>411</v>
      </c>
      <c r="C954">
        <v>4</v>
      </c>
      <c r="D954" s="48">
        <v>43715</v>
      </c>
    </row>
    <row r="955" spans="1:4" x14ac:dyDescent="0.3">
      <c r="A955" s="1" t="s">
        <v>693</v>
      </c>
      <c r="B955" s="1" t="s">
        <v>692</v>
      </c>
      <c r="C955">
        <v>4</v>
      </c>
      <c r="D955" s="48">
        <v>43715</v>
      </c>
    </row>
    <row r="956" spans="1:4" x14ac:dyDescent="0.3">
      <c r="A956" s="1" t="s">
        <v>485</v>
      </c>
      <c r="B956" s="1" t="s">
        <v>490</v>
      </c>
      <c r="C956">
        <v>18</v>
      </c>
      <c r="D956" s="48">
        <v>43715</v>
      </c>
    </row>
    <row r="957" spans="1:4" x14ac:dyDescent="0.3">
      <c r="A957" s="1" t="s">
        <v>495</v>
      </c>
      <c r="B957" s="1" t="s">
        <v>482</v>
      </c>
      <c r="C957">
        <v>18</v>
      </c>
      <c r="D957" s="48">
        <v>43715</v>
      </c>
    </row>
    <row r="958" spans="1:4" x14ac:dyDescent="0.3">
      <c r="A958" s="1" t="s">
        <v>497</v>
      </c>
      <c r="B958" s="1" t="s">
        <v>494</v>
      </c>
      <c r="C958">
        <v>18</v>
      </c>
      <c r="D958" s="48">
        <v>43715</v>
      </c>
    </row>
    <row r="959" spans="1:4" x14ac:dyDescent="0.3">
      <c r="A959" s="1" t="s">
        <v>481</v>
      </c>
      <c r="B959" s="1" t="s">
        <v>488</v>
      </c>
      <c r="C959">
        <v>18</v>
      </c>
      <c r="D959" s="48">
        <v>43715</v>
      </c>
    </row>
    <row r="960" spans="1:4" x14ac:dyDescent="0.3">
      <c r="A960" s="1" t="s">
        <v>190</v>
      </c>
      <c r="B960" s="1" t="s">
        <v>222</v>
      </c>
      <c r="C960">
        <v>7</v>
      </c>
      <c r="D960" s="48">
        <v>43716</v>
      </c>
    </row>
    <row r="961" spans="1:4" x14ac:dyDescent="0.3">
      <c r="A961" s="1" t="s">
        <v>270</v>
      </c>
      <c r="B961" s="1" t="s">
        <v>259</v>
      </c>
      <c r="C961">
        <v>1</v>
      </c>
      <c r="D961" s="48">
        <v>43716</v>
      </c>
    </row>
    <row r="962" spans="1:4" x14ac:dyDescent="0.3">
      <c r="A962" s="1" t="s">
        <v>150</v>
      </c>
      <c r="B962" s="1" t="s">
        <v>147</v>
      </c>
      <c r="C962">
        <v>5</v>
      </c>
      <c r="D962" s="48">
        <v>43716</v>
      </c>
    </row>
    <row r="963" spans="1:4" x14ac:dyDescent="0.3">
      <c r="A963" s="1" t="s">
        <v>140</v>
      </c>
      <c r="B963" s="1" t="s">
        <v>136</v>
      </c>
      <c r="C963">
        <v>5</v>
      </c>
      <c r="D963" s="48">
        <v>43716</v>
      </c>
    </row>
    <row r="964" spans="1:4" x14ac:dyDescent="0.3">
      <c r="A964" s="1" t="s">
        <v>142</v>
      </c>
      <c r="B964" s="1" t="s">
        <v>145</v>
      </c>
      <c r="C964">
        <v>5</v>
      </c>
      <c r="D964" s="48">
        <v>43716</v>
      </c>
    </row>
    <row r="965" spans="1:4" x14ac:dyDescent="0.3">
      <c r="A965" s="1" t="s">
        <v>405</v>
      </c>
      <c r="B965" s="1" t="s">
        <v>401</v>
      </c>
      <c r="C965">
        <v>4</v>
      </c>
      <c r="D965" s="48">
        <v>43716</v>
      </c>
    </row>
    <row r="966" spans="1:4" x14ac:dyDescent="0.3">
      <c r="A966" s="1" t="s">
        <v>305</v>
      </c>
      <c r="B966" s="1" t="s">
        <v>406</v>
      </c>
      <c r="C966">
        <v>4</v>
      </c>
      <c r="D966" s="48">
        <v>43716</v>
      </c>
    </row>
    <row r="967" spans="1:4" x14ac:dyDescent="0.3">
      <c r="A967" s="1" t="s">
        <v>695</v>
      </c>
      <c r="B967" s="1" t="s">
        <v>399</v>
      </c>
      <c r="C967">
        <v>4</v>
      </c>
      <c r="D967" s="48">
        <v>43716</v>
      </c>
    </row>
    <row r="968" spans="1:4" x14ac:dyDescent="0.3">
      <c r="A968" s="1" t="s">
        <v>493</v>
      </c>
      <c r="B968" s="1" t="s">
        <v>486</v>
      </c>
      <c r="C968">
        <v>18</v>
      </c>
      <c r="D968" s="48">
        <v>43716</v>
      </c>
    </row>
    <row r="969" spans="1:4" x14ac:dyDescent="0.3">
      <c r="A969" s="1" t="s">
        <v>489</v>
      </c>
      <c r="B969" s="1" t="s">
        <v>478</v>
      </c>
      <c r="C969">
        <v>18</v>
      </c>
      <c r="D969" s="48">
        <v>43716</v>
      </c>
    </row>
    <row r="970" spans="1:4" x14ac:dyDescent="0.3">
      <c r="A970" s="1" t="s">
        <v>479</v>
      </c>
      <c r="B970" s="1" t="s">
        <v>496</v>
      </c>
      <c r="C970">
        <v>18</v>
      </c>
      <c r="D970" s="48">
        <v>43716</v>
      </c>
    </row>
    <row r="971" spans="1:4" x14ac:dyDescent="0.3">
      <c r="A971" s="1" t="s">
        <v>487</v>
      </c>
      <c r="B971" s="1" t="s">
        <v>480</v>
      </c>
      <c r="C971">
        <v>18</v>
      </c>
      <c r="D971" s="48">
        <v>43716</v>
      </c>
    </row>
    <row r="972" spans="1:4" x14ac:dyDescent="0.3">
      <c r="A972" s="1" t="s">
        <v>491</v>
      </c>
      <c r="B972" s="1" t="s">
        <v>484</v>
      </c>
      <c r="C972">
        <v>18</v>
      </c>
      <c r="D972" s="48">
        <v>43716</v>
      </c>
    </row>
    <row r="973" spans="1:4" x14ac:dyDescent="0.3">
      <c r="A973" s="1" t="s">
        <v>483</v>
      </c>
      <c r="B973" s="1" t="s">
        <v>492</v>
      </c>
      <c r="C973">
        <v>18</v>
      </c>
      <c r="D973" s="48">
        <v>43717</v>
      </c>
    </row>
    <row r="974" spans="1:4" x14ac:dyDescent="0.3">
      <c r="A974" s="1" t="s">
        <v>484</v>
      </c>
      <c r="B974" s="1" t="s">
        <v>490</v>
      </c>
      <c r="C974">
        <v>16</v>
      </c>
      <c r="D974" s="48">
        <v>43719</v>
      </c>
    </row>
    <row r="975" spans="1:4" x14ac:dyDescent="0.3">
      <c r="A975" s="1" t="s">
        <v>175</v>
      </c>
      <c r="B975" s="1" t="s">
        <v>4</v>
      </c>
      <c r="C975">
        <v>7</v>
      </c>
      <c r="D975" s="48">
        <v>43721</v>
      </c>
    </row>
    <row r="976" spans="1:4" x14ac:dyDescent="0.3">
      <c r="A976" s="1" t="s">
        <v>254</v>
      </c>
      <c r="B976" s="1" t="s">
        <v>257</v>
      </c>
      <c r="C976">
        <v>4</v>
      </c>
      <c r="D976" s="48">
        <v>43721</v>
      </c>
    </row>
    <row r="977" spans="1:4" x14ac:dyDescent="0.3">
      <c r="A977" s="1" t="s">
        <v>167</v>
      </c>
      <c r="B977" s="1" t="s">
        <v>149</v>
      </c>
      <c r="C977">
        <v>6</v>
      </c>
      <c r="D977" s="48">
        <v>43721</v>
      </c>
    </row>
    <row r="978" spans="1:4" x14ac:dyDescent="0.3">
      <c r="A978" s="1" t="s">
        <v>137</v>
      </c>
      <c r="B978" s="1" t="s">
        <v>152</v>
      </c>
      <c r="C978">
        <v>6</v>
      </c>
      <c r="D978" s="48">
        <v>43721</v>
      </c>
    </row>
    <row r="979" spans="1:4" x14ac:dyDescent="0.3">
      <c r="A979" s="1" t="s">
        <v>132</v>
      </c>
      <c r="B979" s="1" t="s">
        <v>144</v>
      </c>
      <c r="C979">
        <v>6</v>
      </c>
      <c r="D979" s="48">
        <v>43721</v>
      </c>
    </row>
    <row r="980" spans="1:4" x14ac:dyDescent="0.3">
      <c r="A980" s="1" t="s">
        <v>168</v>
      </c>
      <c r="B980" s="1" t="s">
        <v>139</v>
      </c>
      <c r="C980">
        <v>6</v>
      </c>
      <c r="D980" s="48">
        <v>43721</v>
      </c>
    </row>
    <row r="981" spans="1:4" x14ac:dyDescent="0.3">
      <c r="A981" s="1" t="s">
        <v>141</v>
      </c>
      <c r="B981" s="1" t="s">
        <v>150</v>
      </c>
      <c r="C981">
        <v>6</v>
      </c>
      <c r="D981" s="48">
        <v>43721</v>
      </c>
    </row>
    <row r="982" spans="1:4" x14ac:dyDescent="0.3">
      <c r="A982" s="1" t="s">
        <v>145</v>
      </c>
      <c r="B982" s="1" t="s">
        <v>151</v>
      </c>
      <c r="C982">
        <v>6</v>
      </c>
      <c r="D982" s="48">
        <v>43721</v>
      </c>
    </row>
    <row r="983" spans="1:4" x14ac:dyDescent="0.3">
      <c r="A983" s="1" t="s">
        <v>143</v>
      </c>
      <c r="B983" s="1" t="s">
        <v>148</v>
      </c>
      <c r="C983">
        <v>6</v>
      </c>
      <c r="D983" s="48">
        <v>43721</v>
      </c>
    </row>
    <row r="984" spans="1:4" x14ac:dyDescent="0.3">
      <c r="A984" s="1" t="s">
        <v>147</v>
      </c>
      <c r="B984" s="1" t="s">
        <v>140</v>
      </c>
      <c r="C984">
        <v>6</v>
      </c>
      <c r="D984" s="48">
        <v>43721</v>
      </c>
    </row>
    <row r="985" spans="1:4" x14ac:dyDescent="0.3">
      <c r="A985" s="1" t="s">
        <v>169</v>
      </c>
      <c r="B985" s="1" t="s">
        <v>142</v>
      </c>
      <c r="C985">
        <v>6</v>
      </c>
      <c r="D985" s="48">
        <v>43721</v>
      </c>
    </row>
    <row r="986" spans="1:4" x14ac:dyDescent="0.3">
      <c r="A986" s="1" t="s">
        <v>331</v>
      </c>
      <c r="B986" s="1" t="s">
        <v>471</v>
      </c>
      <c r="C986">
        <v>6</v>
      </c>
      <c r="D986" s="48">
        <v>43721</v>
      </c>
    </row>
    <row r="987" spans="1:4" x14ac:dyDescent="0.3">
      <c r="A987" s="1" t="s">
        <v>472</v>
      </c>
      <c r="B987" s="1" t="s">
        <v>335</v>
      </c>
      <c r="C987">
        <v>6</v>
      </c>
      <c r="D987" s="48">
        <v>43721</v>
      </c>
    </row>
    <row r="988" spans="1:4" x14ac:dyDescent="0.3">
      <c r="A988" s="1" t="s">
        <v>477</v>
      </c>
      <c r="B988" s="1" t="s">
        <v>433</v>
      </c>
      <c r="C988">
        <v>5</v>
      </c>
      <c r="D988" s="48">
        <v>43721</v>
      </c>
    </row>
    <row r="989" spans="1:4" x14ac:dyDescent="0.3">
      <c r="A989" s="1" t="s">
        <v>508</v>
      </c>
      <c r="B989" s="1" t="s">
        <v>505</v>
      </c>
      <c r="C989">
        <v>24</v>
      </c>
      <c r="D989" s="48">
        <v>43721</v>
      </c>
    </row>
    <row r="990" spans="1:4" x14ac:dyDescent="0.3">
      <c r="A990" s="1" t="s">
        <v>512</v>
      </c>
      <c r="B990" s="1" t="s">
        <v>500</v>
      </c>
      <c r="C990">
        <v>24</v>
      </c>
      <c r="D990" s="48">
        <v>43721</v>
      </c>
    </row>
    <row r="991" spans="1:4" x14ac:dyDescent="0.3">
      <c r="A991" s="1" t="s">
        <v>498</v>
      </c>
      <c r="B991" s="1" t="s">
        <v>503</v>
      </c>
      <c r="C991">
        <v>24</v>
      </c>
      <c r="D991" s="48">
        <v>43721</v>
      </c>
    </row>
    <row r="992" spans="1:4" x14ac:dyDescent="0.3">
      <c r="A992" s="1" t="s">
        <v>560</v>
      </c>
      <c r="B992" s="1" t="s">
        <v>568</v>
      </c>
      <c r="C992">
        <v>31</v>
      </c>
      <c r="D992" s="48">
        <v>43721</v>
      </c>
    </row>
    <row r="993" spans="1:4" x14ac:dyDescent="0.3">
      <c r="A993" s="1" t="s">
        <v>564</v>
      </c>
      <c r="B993" s="1" t="s">
        <v>569</v>
      </c>
      <c r="C993">
        <v>31</v>
      </c>
      <c r="D993" s="48">
        <v>43721</v>
      </c>
    </row>
    <row r="994" spans="1:4" x14ac:dyDescent="0.3">
      <c r="A994" s="1" t="s">
        <v>566</v>
      </c>
      <c r="B994" s="1" t="s">
        <v>563</v>
      </c>
      <c r="C994">
        <v>31</v>
      </c>
      <c r="D994" s="48">
        <v>43721</v>
      </c>
    </row>
    <row r="995" spans="1:4" x14ac:dyDescent="0.3">
      <c r="A995" s="1" t="s">
        <v>594</v>
      </c>
      <c r="B995" s="1" t="s">
        <v>582</v>
      </c>
      <c r="C995">
        <v>7</v>
      </c>
      <c r="D995" s="48">
        <v>43721</v>
      </c>
    </row>
    <row r="996" spans="1:4" x14ac:dyDescent="0.3">
      <c r="A996" s="1" t="s">
        <v>654</v>
      </c>
      <c r="B996" s="1" t="s">
        <v>651</v>
      </c>
      <c r="C996">
        <v>23</v>
      </c>
      <c r="D996" s="48">
        <v>43721</v>
      </c>
    </row>
    <row r="997" spans="1:4" x14ac:dyDescent="0.3">
      <c r="A997" s="1" t="s">
        <v>20</v>
      </c>
      <c r="B997" s="1" t="s">
        <v>18</v>
      </c>
      <c r="C997">
        <v>5</v>
      </c>
      <c r="D997" s="48">
        <v>43722</v>
      </c>
    </row>
    <row r="998" spans="1:4" x14ac:dyDescent="0.3">
      <c r="A998" s="1" t="s">
        <v>11</v>
      </c>
      <c r="B998" s="1" t="s">
        <v>15</v>
      </c>
      <c r="C998">
        <v>5</v>
      </c>
      <c r="D998" s="48">
        <v>43722</v>
      </c>
    </row>
    <row r="999" spans="1:4" x14ac:dyDescent="0.3">
      <c r="A999" s="1" t="s">
        <v>13</v>
      </c>
      <c r="B999" s="1" t="s">
        <v>14</v>
      </c>
      <c r="C999">
        <v>5</v>
      </c>
      <c r="D999" s="48">
        <v>43722</v>
      </c>
    </row>
    <row r="1000" spans="1:4" x14ac:dyDescent="0.3">
      <c r="A1000" s="1" t="s">
        <v>171</v>
      </c>
      <c r="B1000" s="1" t="s">
        <v>6</v>
      </c>
      <c r="C1000">
        <v>5</v>
      </c>
      <c r="D1000" s="48">
        <v>43722</v>
      </c>
    </row>
    <row r="1001" spans="1:4" x14ac:dyDescent="0.3">
      <c r="A1001" s="1" t="s">
        <v>173</v>
      </c>
      <c r="B1001" s="1" t="s">
        <v>17</v>
      </c>
      <c r="C1001">
        <v>5</v>
      </c>
      <c r="D1001" s="48">
        <v>43722</v>
      </c>
    </row>
    <row r="1002" spans="1:4" x14ac:dyDescent="0.3">
      <c r="A1002" s="1" t="s">
        <v>16</v>
      </c>
      <c r="B1002" s="1" t="s">
        <v>8</v>
      </c>
      <c r="C1002">
        <v>5</v>
      </c>
      <c r="D1002" s="48">
        <v>43722</v>
      </c>
    </row>
    <row r="1003" spans="1:4" x14ac:dyDescent="0.3">
      <c r="A1003" s="1" t="s">
        <v>21</v>
      </c>
      <c r="B1003" s="1" t="s">
        <v>10</v>
      </c>
      <c r="C1003">
        <v>5</v>
      </c>
      <c r="D1003" s="48">
        <v>43722</v>
      </c>
    </row>
    <row r="1004" spans="1:4" x14ac:dyDescent="0.3">
      <c r="A1004" s="1" t="s">
        <v>158</v>
      </c>
      <c r="B1004" s="1" t="s">
        <v>134</v>
      </c>
      <c r="C1004">
        <v>6</v>
      </c>
      <c r="D1004" s="48">
        <v>43722</v>
      </c>
    </row>
    <row r="1005" spans="1:4" x14ac:dyDescent="0.3">
      <c r="A1005" s="1" t="s">
        <v>153</v>
      </c>
      <c r="B1005" s="1" t="s">
        <v>156</v>
      </c>
      <c r="C1005">
        <v>6</v>
      </c>
      <c r="D1005" s="48">
        <v>43722</v>
      </c>
    </row>
    <row r="1006" spans="1:4" x14ac:dyDescent="0.3">
      <c r="A1006" s="1" t="s">
        <v>159</v>
      </c>
      <c r="B1006" s="1" t="s">
        <v>165</v>
      </c>
      <c r="C1006">
        <v>6</v>
      </c>
      <c r="D1006" s="48">
        <v>43722</v>
      </c>
    </row>
    <row r="1007" spans="1:4" x14ac:dyDescent="0.3">
      <c r="A1007" s="1" t="s">
        <v>155</v>
      </c>
      <c r="B1007" s="1" t="s">
        <v>164</v>
      </c>
      <c r="C1007">
        <v>6</v>
      </c>
      <c r="D1007" s="48">
        <v>43722</v>
      </c>
    </row>
    <row r="1008" spans="1:4" x14ac:dyDescent="0.3">
      <c r="A1008" s="1" t="s">
        <v>138</v>
      </c>
      <c r="B1008" s="1" t="s">
        <v>161</v>
      </c>
      <c r="C1008">
        <v>6</v>
      </c>
      <c r="D1008" s="48">
        <v>43722</v>
      </c>
    </row>
    <row r="1009" spans="1:4" x14ac:dyDescent="0.3">
      <c r="A1009" s="1" t="s">
        <v>216</v>
      </c>
      <c r="B1009" s="1" t="s">
        <v>210</v>
      </c>
      <c r="C1009">
        <v>8</v>
      </c>
      <c r="D1009" s="48">
        <v>43722</v>
      </c>
    </row>
    <row r="1010" spans="1:4" x14ac:dyDescent="0.3">
      <c r="A1010" s="1" t="s">
        <v>203</v>
      </c>
      <c r="B1010" s="1" t="s">
        <v>196</v>
      </c>
      <c r="C1010">
        <v>8</v>
      </c>
      <c r="D1010" s="48">
        <v>43722</v>
      </c>
    </row>
    <row r="1011" spans="1:4" x14ac:dyDescent="0.3">
      <c r="A1011" s="1" t="s">
        <v>201</v>
      </c>
      <c r="B1011" s="1" t="s">
        <v>219</v>
      </c>
      <c r="C1011">
        <v>8</v>
      </c>
      <c r="D1011" s="48">
        <v>43722</v>
      </c>
    </row>
    <row r="1012" spans="1:4" x14ac:dyDescent="0.3">
      <c r="A1012" s="1" t="s">
        <v>208</v>
      </c>
      <c r="B1012" s="1" t="s">
        <v>202</v>
      </c>
      <c r="C1012">
        <v>8</v>
      </c>
      <c r="D1012" s="48">
        <v>43722</v>
      </c>
    </row>
    <row r="1013" spans="1:4" x14ac:dyDescent="0.3">
      <c r="A1013" s="1" t="s">
        <v>222</v>
      </c>
      <c r="B1013" s="1" t="s">
        <v>194</v>
      </c>
      <c r="C1013">
        <v>8</v>
      </c>
      <c r="D1013" s="48">
        <v>43722</v>
      </c>
    </row>
    <row r="1014" spans="1:4" x14ac:dyDescent="0.3">
      <c r="A1014" s="1" t="s">
        <v>211</v>
      </c>
      <c r="B1014" s="1" t="s">
        <v>206</v>
      </c>
      <c r="C1014">
        <v>8</v>
      </c>
      <c r="D1014" s="48">
        <v>43722</v>
      </c>
    </row>
    <row r="1015" spans="1:4" x14ac:dyDescent="0.3">
      <c r="A1015" s="1" t="s">
        <v>193</v>
      </c>
      <c r="B1015" s="1" t="s">
        <v>200</v>
      </c>
      <c r="C1015">
        <v>8</v>
      </c>
      <c r="D1015" s="48">
        <v>43722</v>
      </c>
    </row>
    <row r="1016" spans="1:4" x14ac:dyDescent="0.3">
      <c r="A1016" s="1" t="s">
        <v>218</v>
      </c>
      <c r="B1016" s="1" t="s">
        <v>212</v>
      </c>
      <c r="C1016">
        <v>8</v>
      </c>
      <c r="D1016" s="48">
        <v>43722</v>
      </c>
    </row>
    <row r="1017" spans="1:4" x14ac:dyDescent="0.3">
      <c r="A1017" s="1" t="s">
        <v>213</v>
      </c>
      <c r="B1017" s="1" t="s">
        <v>226</v>
      </c>
      <c r="C1017">
        <v>8</v>
      </c>
      <c r="D1017" s="48">
        <v>43722</v>
      </c>
    </row>
    <row r="1018" spans="1:4" x14ac:dyDescent="0.3">
      <c r="A1018" s="1" t="s">
        <v>198</v>
      </c>
      <c r="B1018" s="1" t="s">
        <v>209</v>
      </c>
      <c r="C1018">
        <v>8</v>
      </c>
      <c r="D1018" s="48">
        <v>43722</v>
      </c>
    </row>
    <row r="1019" spans="1:4" x14ac:dyDescent="0.3">
      <c r="A1019" s="1" t="s">
        <v>191</v>
      </c>
      <c r="B1019" s="1" t="s">
        <v>190</v>
      </c>
      <c r="C1019">
        <v>8</v>
      </c>
      <c r="D1019" s="48">
        <v>43722</v>
      </c>
    </row>
    <row r="1020" spans="1:4" x14ac:dyDescent="0.3">
      <c r="A1020" s="1" t="s">
        <v>205</v>
      </c>
      <c r="B1020" s="1" t="s">
        <v>204</v>
      </c>
      <c r="C1020">
        <v>8</v>
      </c>
      <c r="D1020" s="48">
        <v>43722</v>
      </c>
    </row>
    <row r="1021" spans="1:4" x14ac:dyDescent="0.3">
      <c r="A1021" s="1" t="s">
        <v>184</v>
      </c>
      <c r="B1021" s="1" t="s">
        <v>189</v>
      </c>
      <c r="C1021">
        <v>7</v>
      </c>
      <c r="D1021" s="48">
        <v>43722</v>
      </c>
    </row>
    <row r="1022" spans="1:4" x14ac:dyDescent="0.3">
      <c r="A1022" s="1" t="s">
        <v>199</v>
      </c>
      <c r="B1022" s="1" t="s">
        <v>176</v>
      </c>
      <c r="C1022">
        <v>7</v>
      </c>
      <c r="D1022" s="48">
        <v>43722</v>
      </c>
    </row>
    <row r="1023" spans="1:4" x14ac:dyDescent="0.3">
      <c r="A1023" s="1" t="s">
        <v>7</v>
      </c>
      <c r="B1023" s="1" t="s">
        <v>172</v>
      </c>
      <c r="C1023">
        <v>7</v>
      </c>
      <c r="D1023" s="48">
        <v>43722</v>
      </c>
    </row>
    <row r="1024" spans="1:4" x14ac:dyDescent="0.3">
      <c r="A1024" s="1" t="s">
        <v>183</v>
      </c>
      <c r="B1024" s="1" t="s">
        <v>188</v>
      </c>
      <c r="C1024">
        <v>7</v>
      </c>
      <c r="D1024" s="48">
        <v>43722</v>
      </c>
    </row>
    <row r="1025" spans="1:4" x14ac:dyDescent="0.3">
      <c r="A1025" s="1" t="s">
        <v>174</v>
      </c>
      <c r="B1025" s="1" t="s">
        <v>192</v>
      </c>
      <c r="C1025">
        <v>7</v>
      </c>
      <c r="D1025" s="48">
        <v>43722</v>
      </c>
    </row>
    <row r="1026" spans="1:4" x14ac:dyDescent="0.3">
      <c r="A1026" s="1" t="s">
        <v>186</v>
      </c>
      <c r="B1026" s="1" t="s">
        <v>187</v>
      </c>
      <c r="C1026">
        <v>7</v>
      </c>
      <c r="D1026" s="48">
        <v>43722</v>
      </c>
    </row>
    <row r="1027" spans="1:4" x14ac:dyDescent="0.3">
      <c r="A1027" s="1" t="s">
        <v>177</v>
      </c>
      <c r="B1027" s="1" t="s">
        <v>195</v>
      </c>
      <c r="C1027">
        <v>7</v>
      </c>
      <c r="D1027" s="48">
        <v>43722</v>
      </c>
    </row>
    <row r="1028" spans="1:4" x14ac:dyDescent="0.3">
      <c r="A1028" s="1" t="s">
        <v>181</v>
      </c>
      <c r="B1028" s="1" t="s">
        <v>180</v>
      </c>
      <c r="C1028">
        <v>7</v>
      </c>
      <c r="D1028" s="48">
        <v>43722</v>
      </c>
    </row>
    <row r="1029" spans="1:4" x14ac:dyDescent="0.3">
      <c r="A1029" s="1" t="s">
        <v>182</v>
      </c>
      <c r="B1029" s="1" t="s">
        <v>179</v>
      </c>
      <c r="C1029">
        <v>7</v>
      </c>
      <c r="D1029" s="48">
        <v>43722</v>
      </c>
    </row>
    <row r="1030" spans="1:4" x14ac:dyDescent="0.3">
      <c r="A1030" s="1" t="s">
        <v>235</v>
      </c>
      <c r="B1030" s="1" t="s">
        <v>220</v>
      </c>
      <c r="C1030">
        <v>8</v>
      </c>
      <c r="D1030" s="48">
        <v>43722</v>
      </c>
    </row>
    <row r="1031" spans="1:4" x14ac:dyDescent="0.3">
      <c r="A1031" s="1" t="s">
        <v>232</v>
      </c>
      <c r="B1031" s="1" t="s">
        <v>239</v>
      </c>
      <c r="C1031">
        <v>8</v>
      </c>
      <c r="D1031" s="48">
        <v>43722</v>
      </c>
    </row>
    <row r="1032" spans="1:4" x14ac:dyDescent="0.3">
      <c r="A1032" s="1" t="s">
        <v>224</v>
      </c>
      <c r="B1032" s="1" t="s">
        <v>319</v>
      </c>
      <c r="C1032">
        <v>8</v>
      </c>
      <c r="D1032" s="48">
        <v>43722</v>
      </c>
    </row>
    <row r="1033" spans="1:4" x14ac:dyDescent="0.3">
      <c r="A1033" s="1" t="s">
        <v>223</v>
      </c>
      <c r="B1033" s="1" t="s">
        <v>221</v>
      </c>
      <c r="C1033">
        <v>8</v>
      </c>
      <c r="D1033" s="48">
        <v>43722</v>
      </c>
    </row>
    <row r="1034" spans="1:4" x14ac:dyDescent="0.3">
      <c r="A1034" s="1" t="s">
        <v>233</v>
      </c>
      <c r="B1034" s="1" t="s">
        <v>227</v>
      </c>
      <c r="C1034">
        <v>8</v>
      </c>
      <c r="D1034" s="48">
        <v>43722</v>
      </c>
    </row>
    <row r="1035" spans="1:4" x14ac:dyDescent="0.3">
      <c r="A1035" s="1" t="s">
        <v>228</v>
      </c>
      <c r="B1035" s="1" t="s">
        <v>230</v>
      </c>
      <c r="C1035">
        <v>8</v>
      </c>
      <c r="D1035" s="48">
        <v>43722</v>
      </c>
    </row>
    <row r="1036" spans="1:4" x14ac:dyDescent="0.3">
      <c r="A1036" s="1" t="s">
        <v>234</v>
      </c>
      <c r="B1036" s="1" t="s">
        <v>217</v>
      </c>
      <c r="C1036">
        <v>8</v>
      </c>
      <c r="D1036" s="48">
        <v>43722</v>
      </c>
    </row>
    <row r="1037" spans="1:4" x14ac:dyDescent="0.3">
      <c r="A1037" s="1" t="s">
        <v>320</v>
      </c>
      <c r="B1037" s="1" t="s">
        <v>236</v>
      </c>
      <c r="C1037">
        <v>8</v>
      </c>
      <c r="D1037" s="48">
        <v>43722</v>
      </c>
    </row>
    <row r="1038" spans="1:4" x14ac:dyDescent="0.3">
      <c r="A1038" s="1" t="s">
        <v>215</v>
      </c>
      <c r="B1038" s="1" t="s">
        <v>237</v>
      </c>
      <c r="C1038">
        <v>8</v>
      </c>
      <c r="D1038" s="48">
        <v>43722</v>
      </c>
    </row>
    <row r="1039" spans="1:4" x14ac:dyDescent="0.3">
      <c r="A1039" s="1" t="s">
        <v>229</v>
      </c>
      <c r="B1039" s="1" t="s">
        <v>225</v>
      </c>
      <c r="C1039">
        <v>8</v>
      </c>
      <c r="D1039" s="48">
        <v>43722</v>
      </c>
    </row>
    <row r="1040" spans="1:4" x14ac:dyDescent="0.3">
      <c r="A1040" s="1" t="s">
        <v>231</v>
      </c>
      <c r="B1040" s="1" t="s">
        <v>240</v>
      </c>
      <c r="C1040">
        <v>8</v>
      </c>
      <c r="D1040" s="48">
        <v>43722</v>
      </c>
    </row>
    <row r="1041" spans="1:4" x14ac:dyDescent="0.3">
      <c r="A1041" s="1" t="s">
        <v>207</v>
      </c>
      <c r="B1041" s="1" t="s">
        <v>214</v>
      </c>
      <c r="C1041">
        <v>8</v>
      </c>
      <c r="D1041" s="48">
        <v>43722</v>
      </c>
    </row>
    <row r="1042" spans="1:4" x14ac:dyDescent="0.3">
      <c r="A1042" s="1" t="s">
        <v>300</v>
      </c>
      <c r="B1042" s="1" t="s">
        <v>304</v>
      </c>
      <c r="C1042">
        <v>4</v>
      </c>
      <c r="D1042" s="48">
        <v>43722</v>
      </c>
    </row>
    <row r="1043" spans="1:4" x14ac:dyDescent="0.3">
      <c r="A1043" s="1" t="s">
        <v>306</v>
      </c>
      <c r="B1043" s="1" t="s">
        <v>310</v>
      </c>
      <c r="C1043">
        <v>4</v>
      </c>
      <c r="D1043" s="48">
        <v>43722</v>
      </c>
    </row>
    <row r="1044" spans="1:4" x14ac:dyDescent="0.3">
      <c r="A1044" s="1" t="s">
        <v>311</v>
      </c>
      <c r="B1044" s="1" t="s">
        <v>309</v>
      </c>
      <c r="C1044">
        <v>4</v>
      </c>
      <c r="D1044" s="48">
        <v>43722</v>
      </c>
    </row>
    <row r="1045" spans="1:4" x14ac:dyDescent="0.3">
      <c r="A1045" s="1" t="s">
        <v>245</v>
      </c>
      <c r="B1045" s="1" t="s">
        <v>246</v>
      </c>
      <c r="C1045">
        <v>4</v>
      </c>
      <c r="D1045" s="48">
        <v>43722</v>
      </c>
    </row>
    <row r="1046" spans="1:4" x14ac:dyDescent="0.3">
      <c r="A1046" s="1" t="s">
        <v>250</v>
      </c>
      <c r="B1046" s="1" t="s">
        <v>255</v>
      </c>
      <c r="C1046">
        <v>4</v>
      </c>
      <c r="D1046" s="48">
        <v>43722</v>
      </c>
    </row>
    <row r="1047" spans="1:4" x14ac:dyDescent="0.3">
      <c r="A1047" s="1" t="s">
        <v>258</v>
      </c>
      <c r="B1047" s="1" t="s">
        <v>247</v>
      </c>
      <c r="C1047">
        <v>4</v>
      </c>
      <c r="D1047" s="48">
        <v>43722</v>
      </c>
    </row>
    <row r="1048" spans="1:4" x14ac:dyDescent="0.3">
      <c r="A1048" s="1" t="s">
        <v>256</v>
      </c>
      <c r="B1048" s="1" t="s">
        <v>318</v>
      </c>
      <c r="C1048">
        <v>4</v>
      </c>
      <c r="D1048" s="48">
        <v>43722</v>
      </c>
    </row>
    <row r="1049" spans="1:4" x14ac:dyDescent="0.3">
      <c r="A1049" s="1" t="s">
        <v>322</v>
      </c>
      <c r="B1049" s="1" t="s">
        <v>317</v>
      </c>
      <c r="C1049">
        <v>4</v>
      </c>
      <c r="D1049" s="48">
        <v>43722</v>
      </c>
    </row>
    <row r="1050" spans="1:4" x14ac:dyDescent="0.3">
      <c r="A1050" s="1" t="s">
        <v>324</v>
      </c>
      <c r="B1050" s="1" t="s">
        <v>243</v>
      </c>
      <c r="C1050">
        <v>4</v>
      </c>
      <c r="D1050" s="48">
        <v>43722</v>
      </c>
    </row>
    <row r="1051" spans="1:4" x14ac:dyDescent="0.3">
      <c r="A1051" s="1" t="s">
        <v>136</v>
      </c>
      <c r="B1051" s="1" t="s">
        <v>133</v>
      </c>
      <c r="C1051">
        <v>6</v>
      </c>
      <c r="D1051" s="48">
        <v>43722</v>
      </c>
    </row>
    <row r="1052" spans="1:4" x14ac:dyDescent="0.3">
      <c r="A1052" s="1" t="s">
        <v>253</v>
      </c>
      <c r="B1052" s="1" t="s">
        <v>334</v>
      </c>
      <c r="C1052">
        <v>6</v>
      </c>
      <c r="D1052" s="48">
        <v>43722</v>
      </c>
    </row>
    <row r="1053" spans="1:4" x14ac:dyDescent="0.3">
      <c r="A1053" s="1" t="s">
        <v>326</v>
      </c>
      <c r="B1053" s="1" t="s">
        <v>325</v>
      </c>
      <c r="C1053">
        <v>6</v>
      </c>
      <c r="D1053" s="48">
        <v>43722</v>
      </c>
    </row>
    <row r="1054" spans="1:4" x14ac:dyDescent="0.3">
      <c r="A1054" s="1" t="s">
        <v>329</v>
      </c>
      <c r="B1054" s="1" t="s">
        <v>251</v>
      </c>
      <c r="C1054">
        <v>6</v>
      </c>
      <c r="D1054" s="48">
        <v>43722</v>
      </c>
    </row>
    <row r="1055" spans="1:4" x14ac:dyDescent="0.3">
      <c r="A1055" s="1" t="s">
        <v>349</v>
      </c>
      <c r="B1055" s="1" t="s">
        <v>691</v>
      </c>
      <c r="C1055">
        <v>3</v>
      </c>
      <c r="D1055" s="48">
        <v>43722</v>
      </c>
    </row>
    <row r="1056" spans="1:4" x14ac:dyDescent="0.3">
      <c r="A1056" s="1" t="s">
        <v>351</v>
      </c>
      <c r="B1056" s="1" t="s">
        <v>686</v>
      </c>
      <c r="C1056">
        <v>3</v>
      </c>
      <c r="D1056" s="48">
        <v>43722</v>
      </c>
    </row>
    <row r="1057" spans="1:4" x14ac:dyDescent="0.3">
      <c r="A1057" s="1" t="s">
        <v>350</v>
      </c>
      <c r="B1057" s="1" t="s">
        <v>342</v>
      </c>
      <c r="C1057">
        <v>3</v>
      </c>
      <c r="D1057" s="48">
        <v>43722</v>
      </c>
    </row>
    <row r="1058" spans="1:4" x14ac:dyDescent="0.3">
      <c r="A1058" s="1" t="s">
        <v>352</v>
      </c>
      <c r="B1058" s="1" t="s">
        <v>101</v>
      </c>
      <c r="C1058">
        <v>3</v>
      </c>
      <c r="D1058" s="48">
        <v>43722</v>
      </c>
    </row>
    <row r="1059" spans="1:4" x14ac:dyDescent="0.3">
      <c r="A1059" s="1" t="s">
        <v>340</v>
      </c>
      <c r="B1059" s="1" t="s">
        <v>687</v>
      </c>
      <c r="C1059">
        <v>3</v>
      </c>
      <c r="D1059" s="48">
        <v>43722</v>
      </c>
    </row>
    <row r="1060" spans="1:4" x14ac:dyDescent="0.3">
      <c r="A1060" s="1" t="s">
        <v>688</v>
      </c>
      <c r="B1060" s="1" t="s">
        <v>341</v>
      </c>
      <c r="C1060">
        <v>3</v>
      </c>
      <c r="D1060" s="48">
        <v>43722</v>
      </c>
    </row>
    <row r="1061" spans="1:4" x14ac:dyDescent="0.3">
      <c r="A1061" s="1" t="s">
        <v>689</v>
      </c>
      <c r="B1061" s="1" t="s">
        <v>346</v>
      </c>
      <c r="C1061">
        <v>3</v>
      </c>
      <c r="D1061" s="48">
        <v>43722</v>
      </c>
    </row>
    <row r="1062" spans="1:4" x14ac:dyDescent="0.3">
      <c r="A1062" s="1" t="s">
        <v>343</v>
      </c>
      <c r="B1062" s="1" t="s">
        <v>355</v>
      </c>
      <c r="C1062">
        <v>3</v>
      </c>
      <c r="D1062" s="48">
        <v>43722</v>
      </c>
    </row>
    <row r="1063" spans="1:4" x14ac:dyDescent="0.3">
      <c r="A1063" s="1" t="s">
        <v>345</v>
      </c>
      <c r="B1063" s="1" t="s">
        <v>105</v>
      </c>
      <c r="C1063">
        <v>3</v>
      </c>
      <c r="D1063" s="48">
        <v>43722</v>
      </c>
    </row>
    <row r="1064" spans="1:4" x14ac:dyDescent="0.3">
      <c r="A1064" s="1" t="s">
        <v>690</v>
      </c>
      <c r="B1064" s="1" t="s">
        <v>104</v>
      </c>
      <c r="C1064">
        <v>3</v>
      </c>
      <c r="D1064" s="48">
        <v>43722</v>
      </c>
    </row>
    <row r="1065" spans="1:4" x14ac:dyDescent="0.3">
      <c r="A1065" s="1" t="s">
        <v>424</v>
      </c>
      <c r="B1065" s="1" t="s">
        <v>422</v>
      </c>
      <c r="C1065">
        <v>5</v>
      </c>
      <c r="D1065" s="48">
        <v>43722</v>
      </c>
    </row>
    <row r="1066" spans="1:4" x14ac:dyDescent="0.3">
      <c r="A1066" s="1" t="s">
        <v>428</v>
      </c>
      <c r="B1066" s="1" t="s">
        <v>414</v>
      </c>
      <c r="C1066">
        <v>5</v>
      </c>
      <c r="D1066" s="48">
        <v>43722</v>
      </c>
    </row>
    <row r="1067" spans="1:4" x14ac:dyDescent="0.3">
      <c r="A1067" s="1" t="s">
        <v>416</v>
      </c>
      <c r="B1067" s="1" t="s">
        <v>418</v>
      </c>
      <c r="C1067">
        <v>5</v>
      </c>
      <c r="D1067" s="48">
        <v>43722</v>
      </c>
    </row>
    <row r="1068" spans="1:4" x14ac:dyDescent="0.3">
      <c r="A1068" s="1" t="s">
        <v>421</v>
      </c>
      <c r="B1068" s="1" t="s">
        <v>417</v>
      </c>
      <c r="C1068">
        <v>5</v>
      </c>
      <c r="D1068" s="48">
        <v>43722</v>
      </c>
    </row>
    <row r="1069" spans="1:4" x14ac:dyDescent="0.3">
      <c r="A1069" s="1" t="s">
        <v>419</v>
      </c>
      <c r="B1069" s="1" t="s">
        <v>415</v>
      </c>
      <c r="C1069">
        <v>5</v>
      </c>
      <c r="D1069" s="48">
        <v>43722</v>
      </c>
    </row>
    <row r="1070" spans="1:4" x14ac:dyDescent="0.3">
      <c r="A1070" s="1" t="s">
        <v>434</v>
      </c>
      <c r="B1070" s="1" t="s">
        <v>420</v>
      </c>
      <c r="C1070">
        <v>5</v>
      </c>
      <c r="D1070" s="48">
        <v>43722</v>
      </c>
    </row>
    <row r="1071" spans="1:4" x14ac:dyDescent="0.3">
      <c r="A1071" s="1" t="s">
        <v>432</v>
      </c>
      <c r="B1071" s="1" t="s">
        <v>431</v>
      </c>
      <c r="C1071">
        <v>5</v>
      </c>
      <c r="D1071" s="48">
        <v>43722</v>
      </c>
    </row>
    <row r="1072" spans="1:4" x14ac:dyDescent="0.3">
      <c r="A1072" s="1" t="s">
        <v>423</v>
      </c>
      <c r="B1072" s="1" t="s">
        <v>435</v>
      </c>
      <c r="C1072">
        <v>5</v>
      </c>
      <c r="D1072" s="48">
        <v>43722</v>
      </c>
    </row>
    <row r="1073" spans="1:4" x14ac:dyDescent="0.3">
      <c r="A1073" s="1" t="s">
        <v>438</v>
      </c>
      <c r="B1073" s="1" t="s">
        <v>437</v>
      </c>
      <c r="C1073">
        <v>5</v>
      </c>
      <c r="D1073" s="48">
        <v>43722</v>
      </c>
    </row>
    <row r="1074" spans="1:4" x14ac:dyDescent="0.3">
      <c r="A1074" s="1" t="s">
        <v>430</v>
      </c>
      <c r="B1074" s="1" t="s">
        <v>429</v>
      </c>
      <c r="C1074">
        <v>5</v>
      </c>
      <c r="D1074" s="48">
        <v>43722</v>
      </c>
    </row>
    <row r="1075" spans="1:4" x14ac:dyDescent="0.3">
      <c r="A1075" s="1" t="s">
        <v>488</v>
      </c>
      <c r="B1075" s="1" t="s">
        <v>479</v>
      </c>
      <c r="C1075">
        <v>19</v>
      </c>
      <c r="D1075" s="48">
        <v>43722</v>
      </c>
    </row>
    <row r="1076" spans="1:4" x14ac:dyDescent="0.3">
      <c r="A1076" s="1" t="s">
        <v>492</v>
      </c>
      <c r="B1076" s="1" t="s">
        <v>497</v>
      </c>
      <c r="C1076">
        <v>19</v>
      </c>
      <c r="D1076" s="48">
        <v>43722</v>
      </c>
    </row>
    <row r="1077" spans="1:4" x14ac:dyDescent="0.3">
      <c r="A1077" s="1" t="s">
        <v>507</v>
      </c>
      <c r="B1077" s="1" t="s">
        <v>501</v>
      </c>
      <c r="C1077">
        <v>24</v>
      </c>
      <c r="D1077" s="48">
        <v>43722</v>
      </c>
    </row>
    <row r="1078" spans="1:4" x14ac:dyDescent="0.3">
      <c r="A1078" s="1" t="s">
        <v>510</v>
      </c>
      <c r="B1078" s="1" t="s">
        <v>509</v>
      </c>
      <c r="C1078">
        <v>24</v>
      </c>
      <c r="D1078" s="48">
        <v>43722</v>
      </c>
    </row>
    <row r="1079" spans="1:4" x14ac:dyDescent="0.3">
      <c r="A1079" s="1" t="s">
        <v>565</v>
      </c>
      <c r="B1079" s="1" t="s">
        <v>561</v>
      </c>
      <c r="C1079">
        <v>31</v>
      </c>
      <c r="D1079" s="48">
        <v>43722</v>
      </c>
    </row>
    <row r="1080" spans="1:4" x14ac:dyDescent="0.3">
      <c r="A1080" s="1" t="s">
        <v>571</v>
      </c>
      <c r="B1080" s="1" t="s">
        <v>577</v>
      </c>
      <c r="C1080">
        <v>7</v>
      </c>
      <c r="D1080" s="48">
        <v>43722</v>
      </c>
    </row>
    <row r="1081" spans="1:4" x14ac:dyDescent="0.3">
      <c r="A1081" s="1" t="s">
        <v>573</v>
      </c>
      <c r="B1081" s="1" t="s">
        <v>575</v>
      </c>
      <c r="C1081">
        <v>7</v>
      </c>
      <c r="D1081" s="48">
        <v>43722</v>
      </c>
    </row>
    <row r="1082" spans="1:4" x14ac:dyDescent="0.3">
      <c r="A1082" s="1" t="s">
        <v>578</v>
      </c>
      <c r="B1082" s="1" t="s">
        <v>580</v>
      </c>
      <c r="C1082">
        <v>7</v>
      </c>
      <c r="D1082" s="48">
        <v>43722</v>
      </c>
    </row>
    <row r="1083" spans="1:4" x14ac:dyDescent="0.3">
      <c r="A1083" s="1" t="s">
        <v>570</v>
      </c>
      <c r="B1083" s="1" t="s">
        <v>572</v>
      </c>
      <c r="C1083">
        <v>7</v>
      </c>
      <c r="D1083" s="48">
        <v>43722</v>
      </c>
    </row>
    <row r="1084" spans="1:4" x14ac:dyDescent="0.3">
      <c r="A1084" s="1" t="s">
        <v>576</v>
      </c>
      <c r="B1084" s="1" t="s">
        <v>574</v>
      </c>
      <c r="C1084">
        <v>7</v>
      </c>
      <c r="D1084" s="48">
        <v>43722</v>
      </c>
    </row>
    <row r="1085" spans="1:4" x14ac:dyDescent="0.3">
      <c r="A1085" s="1" t="s">
        <v>581</v>
      </c>
      <c r="B1085" s="1" t="s">
        <v>579</v>
      </c>
      <c r="C1085">
        <v>7</v>
      </c>
      <c r="D1085" s="48">
        <v>43722</v>
      </c>
    </row>
    <row r="1086" spans="1:4" x14ac:dyDescent="0.3">
      <c r="A1086" s="1" t="s">
        <v>591</v>
      </c>
      <c r="B1086" s="1" t="s">
        <v>585</v>
      </c>
      <c r="C1086">
        <v>7</v>
      </c>
      <c r="D1086" s="48">
        <v>43722</v>
      </c>
    </row>
    <row r="1087" spans="1:4" x14ac:dyDescent="0.3">
      <c r="A1087" s="1" t="s">
        <v>596</v>
      </c>
      <c r="B1087" s="1" t="s">
        <v>592</v>
      </c>
      <c r="C1087">
        <v>7</v>
      </c>
      <c r="D1087" s="48">
        <v>43722</v>
      </c>
    </row>
    <row r="1088" spans="1:4" x14ac:dyDescent="0.3">
      <c r="A1088" s="1" t="s">
        <v>586</v>
      </c>
      <c r="B1088" s="1" t="s">
        <v>588</v>
      </c>
      <c r="C1088">
        <v>7</v>
      </c>
      <c r="D1088" s="48">
        <v>43722</v>
      </c>
    </row>
    <row r="1089" spans="1:4" x14ac:dyDescent="0.3">
      <c r="A1089" s="1" t="s">
        <v>584</v>
      </c>
      <c r="B1089" s="1" t="s">
        <v>589</v>
      </c>
      <c r="C1089">
        <v>7</v>
      </c>
      <c r="D1089" s="48">
        <v>43722</v>
      </c>
    </row>
    <row r="1090" spans="1:4" x14ac:dyDescent="0.3">
      <c r="A1090" s="1" t="s">
        <v>607</v>
      </c>
      <c r="B1090" s="1" t="s">
        <v>611</v>
      </c>
      <c r="C1090">
        <v>9</v>
      </c>
      <c r="D1090" s="48">
        <v>43722</v>
      </c>
    </row>
    <row r="1091" spans="1:4" x14ac:dyDescent="0.3">
      <c r="A1091" s="1" t="s">
        <v>605</v>
      </c>
      <c r="B1091" s="1" t="s">
        <v>609</v>
      </c>
      <c r="C1091">
        <v>9</v>
      </c>
      <c r="D1091" s="48">
        <v>43722</v>
      </c>
    </row>
    <row r="1092" spans="1:4" x14ac:dyDescent="0.3">
      <c r="A1092" s="1" t="s">
        <v>603</v>
      </c>
      <c r="B1092" s="1" t="s">
        <v>613</v>
      </c>
      <c r="C1092">
        <v>9</v>
      </c>
      <c r="D1092" s="48">
        <v>43722</v>
      </c>
    </row>
    <row r="1093" spans="1:4" x14ac:dyDescent="0.3">
      <c r="A1093" s="1" t="s">
        <v>601</v>
      </c>
      <c r="B1093" s="1" t="s">
        <v>599</v>
      </c>
      <c r="C1093">
        <v>9</v>
      </c>
      <c r="D1093" s="48">
        <v>43722</v>
      </c>
    </row>
    <row r="1094" spans="1:4" x14ac:dyDescent="0.3">
      <c r="A1094" s="1" t="s">
        <v>600</v>
      </c>
      <c r="B1094" s="1" t="s">
        <v>598</v>
      </c>
      <c r="C1094">
        <v>9</v>
      </c>
      <c r="D1094" s="48">
        <v>43722</v>
      </c>
    </row>
    <row r="1095" spans="1:4" x14ac:dyDescent="0.3">
      <c r="A1095" s="1" t="s">
        <v>602</v>
      </c>
      <c r="B1095" s="1" t="s">
        <v>610</v>
      </c>
      <c r="C1095">
        <v>9</v>
      </c>
      <c r="D1095" s="48">
        <v>43722</v>
      </c>
    </row>
    <row r="1096" spans="1:4" x14ac:dyDescent="0.3">
      <c r="A1096" s="1" t="s">
        <v>604</v>
      </c>
      <c r="B1096" s="1" t="s">
        <v>612</v>
      </c>
      <c r="C1096">
        <v>9</v>
      </c>
      <c r="D1096" s="48">
        <v>43722</v>
      </c>
    </row>
    <row r="1097" spans="1:4" x14ac:dyDescent="0.3">
      <c r="A1097" s="1" t="s">
        <v>606</v>
      </c>
      <c r="B1097" s="1" t="s">
        <v>608</v>
      </c>
      <c r="C1097">
        <v>9</v>
      </c>
      <c r="D1097" s="48">
        <v>43722</v>
      </c>
    </row>
    <row r="1098" spans="1:4" x14ac:dyDescent="0.3">
      <c r="A1098" s="1" t="s">
        <v>652</v>
      </c>
      <c r="B1098" s="1" t="s">
        <v>658</v>
      </c>
      <c r="C1098">
        <v>23</v>
      </c>
      <c r="D1098" s="48">
        <v>43722</v>
      </c>
    </row>
    <row r="1099" spans="1:4" x14ac:dyDescent="0.3">
      <c r="A1099" s="1" t="s">
        <v>660</v>
      </c>
      <c r="B1099" s="1" t="s">
        <v>653</v>
      </c>
      <c r="C1099">
        <v>23</v>
      </c>
      <c r="D1099" s="48">
        <v>43722</v>
      </c>
    </row>
    <row r="1100" spans="1:4" x14ac:dyDescent="0.3">
      <c r="A1100" s="1" t="s">
        <v>3</v>
      </c>
      <c r="B1100" s="1" t="s">
        <v>22</v>
      </c>
      <c r="C1100">
        <v>5</v>
      </c>
      <c r="D1100" s="48">
        <v>43723</v>
      </c>
    </row>
    <row r="1101" spans="1:4" x14ac:dyDescent="0.3">
      <c r="A1101" s="1" t="s">
        <v>19</v>
      </c>
      <c r="B1101" s="1" t="s">
        <v>5</v>
      </c>
      <c r="C1101">
        <v>5</v>
      </c>
      <c r="D1101" s="48">
        <v>43723</v>
      </c>
    </row>
    <row r="1102" spans="1:4" x14ac:dyDescent="0.3">
      <c r="A1102" s="1" t="s">
        <v>166</v>
      </c>
      <c r="B1102" s="1" t="s">
        <v>146</v>
      </c>
      <c r="C1102">
        <v>6</v>
      </c>
      <c r="D1102" s="48">
        <v>43723</v>
      </c>
    </row>
    <row r="1103" spans="1:4" x14ac:dyDescent="0.3">
      <c r="A1103" s="1" t="s">
        <v>154</v>
      </c>
      <c r="B1103" s="1" t="s">
        <v>162</v>
      </c>
      <c r="C1103">
        <v>6</v>
      </c>
      <c r="D1103" s="48">
        <v>43723</v>
      </c>
    </row>
    <row r="1104" spans="1:4" x14ac:dyDescent="0.3">
      <c r="A1104" s="1" t="s">
        <v>157</v>
      </c>
      <c r="B1104" s="1" t="s">
        <v>163</v>
      </c>
      <c r="C1104">
        <v>6</v>
      </c>
      <c r="D1104" s="48">
        <v>43723</v>
      </c>
    </row>
    <row r="1105" spans="1:4" x14ac:dyDescent="0.3">
      <c r="A1105" s="1" t="s">
        <v>160</v>
      </c>
      <c r="B1105" s="1" t="s">
        <v>135</v>
      </c>
      <c r="C1105">
        <v>6</v>
      </c>
      <c r="D1105" s="48">
        <v>43723</v>
      </c>
    </row>
    <row r="1106" spans="1:4" x14ac:dyDescent="0.3">
      <c r="A1106" s="1" t="s">
        <v>197</v>
      </c>
      <c r="B1106" s="1" t="s">
        <v>170</v>
      </c>
      <c r="C1106">
        <v>7</v>
      </c>
      <c r="D1106" s="48">
        <v>43723</v>
      </c>
    </row>
    <row r="1107" spans="1:4" x14ac:dyDescent="0.3">
      <c r="A1107" s="1" t="s">
        <v>9</v>
      </c>
      <c r="B1107" s="1" t="s">
        <v>185</v>
      </c>
      <c r="C1107">
        <v>7</v>
      </c>
      <c r="D1107" s="48">
        <v>43723</v>
      </c>
    </row>
    <row r="1108" spans="1:4" x14ac:dyDescent="0.3">
      <c r="A1108" s="1" t="s">
        <v>313</v>
      </c>
      <c r="B1108" s="1" t="s">
        <v>307</v>
      </c>
      <c r="C1108">
        <v>4</v>
      </c>
      <c r="D1108" s="48">
        <v>43723</v>
      </c>
    </row>
    <row r="1109" spans="1:4" x14ac:dyDescent="0.3">
      <c r="A1109" s="1" t="s">
        <v>296</v>
      </c>
      <c r="B1109" s="1" t="s">
        <v>314</v>
      </c>
      <c r="C1109">
        <v>4</v>
      </c>
      <c r="D1109" s="48">
        <v>43723</v>
      </c>
    </row>
    <row r="1110" spans="1:4" x14ac:dyDescent="0.3">
      <c r="A1110" s="1" t="s">
        <v>301</v>
      </c>
      <c r="B1110" s="1" t="s">
        <v>404</v>
      </c>
      <c r="C1110">
        <v>4</v>
      </c>
      <c r="D1110" s="48">
        <v>43723</v>
      </c>
    </row>
    <row r="1111" spans="1:4" x14ac:dyDescent="0.3">
      <c r="A1111" s="1" t="s">
        <v>297</v>
      </c>
      <c r="B1111" s="1" t="s">
        <v>299</v>
      </c>
      <c r="C1111">
        <v>4</v>
      </c>
      <c r="D1111" s="48">
        <v>43723</v>
      </c>
    </row>
    <row r="1112" spans="1:4" x14ac:dyDescent="0.3">
      <c r="A1112" s="1" t="s">
        <v>303</v>
      </c>
      <c r="B1112" s="1" t="s">
        <v>398</v>
      </c>
      <c r="C1112">
        <v>4</v>
      </c>
      <c r="D1112" s="48">
        <v>43723</v>
      </c>
    </row>
    <row r="1113" spans="1:4" x14ac:dyDescent="0.3">
      <c r="A1113" s="1" t="s">
        <v>244</v>
      </c>
      <c r="B1113" s="1" t="s">
        <v>249</v>
      </c>
      <c r="C1113">
        <v>4</v>
      </c>
      <c r="D1113" s="48">
        <v>43723</v>
      </c>
    </row>
    <row r="1114" spans="1:4" x14ac:dyDescent="0.3">
      <c r="A1114" s="1" t="s">
        <v>327</v>
      </c>
      <c r="B1114" s="1" t="s">
        <v>252</v>
      </c>
      <c r="C1114">
        <v>4</v>
      </c>
      <c r="D1114" s="48">
        <v>43723</v>
      </c>
    </row>
    <row r="1115" spans="1:4" x14ac:dyDescent="0.3">
      <c r="A1115" s="1" t="s">
        <v>378</v>
      </c>
      <c r="B1115" s="1" t="s">
        <v>381</v>
      </c>
      <c r="C1115">
        <v>5</v>
      </c>
      <c r="D1115" s="48">
        <v>43723</v>
      </c>
    </row>
    <row r="1116" spans="1:4" x14ac:dyDescent="0.3">
      <c r="A1116" s="1" t="s">
        <v>264</v>
      </c>
      <c r="B1116" s="1" t="s">
        <v>260</v>
      </c>
      <c r="C1116">
        <v>5</v>
      </c>
      <c r="D1116" s="48">
        <v>43723</v>
      </c>
    </row>
    <row r="1117" spans="1:4" x14ac:dyDescent="0.3">
      <c r="A1117" s="1" t="s">
        <v>261</v>
      </c>
      <c r="B1117" s="1" t="s">
        <v>271</v>
      </c>
      <c r="C1117">
        <v>5</v>
      </c>
      <c r="D1117" s="48">
        <v>43723</v>
      </c>
    </row>
    <row r="1118" spans="1:4" x14ac:dyDescent="0.3">
      <c r="A1118" s="1" t="s">
        <v>270</v>
      </c>
      <c r="B1118" s="1" t="s">
        <v>262</v>
      </c>
      <c r="C1118">
        <v>5</v>
      </c>
      <c r="D1118" s="48">
        <v>43723</v>
      </c>
    </row>
    <row r="1119" spans="1:4" x14ac:dyDescent="0.3">
      <c r="A1119" s="1" t="s">
        <v>269</v>
      </c>
      <c r="B1119" s="1" t="s">
        <v>685</v>
      </c>
      <c r="C1119">
        <v>5</v>
      </c>
      <c r="D1119" s="48">
        <v>43723</v>
      </c>
    </row>
    <row r="1120" spans="1:4" x14ac:dyDescent="0.3">
      <c r="A1120" s="1" t="s">
        <v>259</v>
      </c>
      <c r="B1120" s="1" t="s">
        <v>275</v>
      </c>
      <c r="C1120">
        <v>5</v>
      </c>
      <c r="D1120" s="48">
        <v>43723</v>
      </c>
    </row>
    <row r="1121" spans="1:4" x14ac:dyDescent="0.3">
      <c r="A1121" s="1" t="s">
        <v>267</v>
      </c>
      <c r="B1121" s="1" t="s">
        <v>274</v>
      </c>
      <c r="C1121">
        <v>5</v>
      </c>
      <c r="D1121" s="48">
        <v>43723</v>
      </c>
    </row>
    <row r="1122" spans="1:4" x14ac:dyDescent="0.3">
      <c r="A1122" s="1" t="s">
        <v>265</v>
      </c>
      <c r="B1122" s="1" t="s">
        <v>266</v>
      </c>
      <c r="C1122">
        <v>5</v>
      </c>
      <c r="D1122" s="48">
        <v>43723</v>
      </c>
    </row>
    <row r="1123" spans="1:4" x14ac:dyDescent="0.3">
      <c r="A1123" s="1" t="s">
        <v>268</v>
      </c>
      <c r="B1123" s="1" t="s">
        <v>276</v>
      </c>
      <c r="C1123">
        <v>5</v>
      </c>
      <c r="D1123" s="48">
        <v>43723</v>
      </c>
    </row>
    <row r="1124" spans="1:4" x14ac:dyDescent="0.3">
      <c r="A1124" s="1" t="s">
        <v>333</v>
      </c>
      <c r="B1124" s="1" t="s">
        <v>248</v>
      </c>
      <c r="C1124">
        <v>6</v>
      </c>
      <c r="D1124" s="48">
        <v>43723</v>
      </c>
    </row>
    <row r="1125" spans="1:4" x14ac:dyDescent="0.3">
      <c r="A1125" s="1" t="s">
        <v>328</v>
      </c>
      <c r="B1125" s="1" t="s">
        <v>330</v>
      </c>
      <c r="C1125">
        <v>6</v>
      </c>
      <c r="D1125" s="48">
        <v>43723</v>
      </c>
    </row>
    <row r="1126" spans="1:4" x14ac:dyDescent="0.3">
      <c r="A1126" s="1" t="s">
        <v>332</v>
      </c>
      <c r="B1126" s="1" t="s">
        <v>470</v>
      </c>
      <c r="C1126">
        <v>6</v>
      </c>
      <c r="D1126" s="48">
        <v>43723</v>
      </c>
    </row>
    <row r="1127" spans="1:4" x14ac:dyDescent="0.3">
      <c r="A1127" s="1" t="s">
        <v>377</v>
      </c>
      <c r="B1127" s="1" t="s">
        <v>385</v>
      </c>
      <c r="C1127">
        <v>5</v>
      </c>
      <c r="D1127" s="48">
        <v>43723</v>
      </c>
    </row>
    <row r="1128" spans="1:4" x14ac:dyDescent="0.3">
      <c r="A1128" s="1" t="s">
        <v>393</v>
      </c>
      <c r="B1128" s="1" t="s">
        <v>380</v>
      </c>
      <c r="C1128">
        <v>5</v>
      </c>
      <c r="D1128" s="48">
        <v>43723</v>
      </c>
    </row>
    <row r="1129" spans="1:4" x14ac:dyDescent="0.3">
      <c r="A1129" s="1" t="s">
        <v>383</v>
      </c>
      <c r="B1129" s="1" t="s">
        <v>391</v>
      </c>
      <c r="C1129">
        <v>5</v>
      </c>
      <c r="D1129" s="48">
        <v>43723</v>
      </c>
    </row>
    <row r="1130" spans="1:4" x14ac:dyDescent="0.3">
      <c r="A1130" s="1" t="s">
        <v>390</v>
      </c>
      <c r="B1130" s="1" t="s">
        <v>384</v>
      </c>
      <c r="C1130">
        <v>5</v>
      </c>
      <c r="D1130" s="48">
        <v>43723</v>
      </c>
    </row>
    <row r="1131" spans="1:4" x14ac:dyDescent="0.3">
      <c r="A1131" s="1" t="s">
        <v>273</v>
      </c>
      <c r="B1131" s="1" t="s">
        <v>272</v>
      </c>
      <c r="C1131">
        <v>5</v>
      </c>
      <c r="D1131" s="48">
        <v>43723</v>
      </c>
    </row>
    <row r="1132" spans="1:4" x14ac:dyDescent="0.3">
      <c r="A1132" s="1" t="s">
        <v>379</v>
      </c>
      <c r="B1132" s="1" t="s">
        <v>696</v>
      </c>
      <c r="C1132">
        <v>5</v>
      </c>
      <c r="D1132" s="48">
        <v>43723</v>
      </c>
    </row>
    <row r="1133" spans="1:4" x14ac:dyDescent="0.3">
      <c r="A1133" s="1" t="s">
        <v>387</v>
      </c>
      <c r="B1133" s="1" t="s">
        <v>263</v>
      </c>
      <c r="C1133">
        <v>5</v>
      </c>
      <c r="D1133" s="48">
        <v>43723</v>
      </c>
    </row>
    <row r="1134" spans="1:4" x14ac:dyDescent="0.3">
      <c r="A1134" s="1" t="s">
        <v>476</v>
      </c>
      <c r="B1134" s="1" t="s">
        <v>388</v>
      </c>
      <c r="C1134">
        <v>5</v>
      </c>
      <c r="D1134" s="48">
        <v>43723</v>
      </c>
    </row>
    <row r="1135" spans="1:4" x14ac:dyDescent="0.3">
      <c r="A1135" s="1" t="s">
        <v>386</v>
      </c>
      <c r="B1135" s="1" t="s">
        <v>382</v>
      </c>
      <c r="C1135">
        <v>5</v>
      </c>
      <c r="D1135" s="48">
        <v>43723</v>
      </c>
    </row>
    <row r="1136" spans="1:4" x14ac:dyDescent="0.3">
      <c r="A1136" s="1" t="s">
        <v>478</v>
      </c>
      <c r="B1136" s="1" t="s">
        <v>491</v>
      </c>
      <c r="C1136">
        <v>19</v>
      </c>
      <c r="D1136" s="48">
        <v>43723</v>
      </c>
    </row>
    <row r="1137" spans="1:4" x14ac:dyDescent="0.3">
      <c r="A1137" s="1" t="s">
        <v>480</v>
      </c>
      <c r="B1137" s="1" t="s">
        <v>493</v>
      </c>
      <c r="C1137">
        <v>19</v>
      </c>
      <c r="D1137" s="48">
        <v>43723</v>
      </c>
    </row>
    <row r="1138" spans="1:4" x14ac:dyDescent="0.3">
      <c r="A1138" s="1" t="s">
        <v>482</v>
      </c>
      <c r="B1138" s="1" t="s">
        <v>487</v>
      </c>
      <c r="C1138">
        <v>19</v>
      </c>
      <c r="D1138" s="48">
        <v>43723</v>
      </c>
    </row>
    <row r="1139" spans="1:4" x14ac:dyDescent="0.3">
      <c r="A1139" s="1" t="s">
        <v>484</v>
      </c>
      <c r="B1139" s="1" t="s">
        <v>489</v>
      </c>
      <c r="C1139">
        <v>19</v>
      </c>
      <c r="D1139" s="48">
        <v>43723</v>
      </c>
    </row>
    <row r="1140" spans="1:4" x14ac:dyDescent="0.3">
      <c r="A1140" s="1" t="s">
        <v>490</v>
      </c>
      <c r="B1140" s="1" t="s">
        <v>495</v>
      </c>
      <c r="C1140">
        <v>19</v>
      </c>
      <c r="D1140" s="48">
        <v>43723</v>
      </c>
    </row>
    <row r="1141" spans="1:4" x14ac:dyDescent="0.3">
      <c r="A1141" s="1" t="s">
        <v>494</v>
      </c>
      <c r="B1141" s="1" t="s">
        <v>485</v>
      </c>
      <c r="C1141">
        <v>19</v>
      </c>
      <c r="D1141" s="48">
        <v>43723</v>
      </c>
    </row>
    <row r="1142" spans="1:4" x14ac:dyDescent="0.3">
      <c r="A1142" s="1" t="s">
        <v>496</v>
      </c>
      <c r="B1142" s="1" t="s">
        <v>481</v>
      </c>
      <c r="C1142">
        <v>19</v>
      </c>
      <c r="D1142" s="48">
        <v>43723</v>
      </c>
    </row>
    <row r="1143" spans="1:4" x14ac:dyDescent="0.3">
      <c r="A1143" s="1" t="s">
        <v>502</v>
      </c>
      <c r="B1143" s="1" t="s">
        <v>513</v>
      </c>
      <c r="C1143">
        <v>24</v>
      </c>
      <c r="D1143" s="48">
        <v>43723</v>
      </c>
    </row>
    <row r="1144" spans="1:4" x14ac:dyDescent="0.3">
      <c r="A1144" s="1" t="s">
        <v>504</v>
      </c>
      <c r="B1144" s="1" t="s">
        <v>511</v>
      </c>
      <c r="C1144">
        <v>24</v>
      </c>
      <c r="D1144" s="48">
        <v>43723</v>
      </c>
    </row>
    <row r="1145" spans="1:4" x14ac:dyDescent="0.3">
      <c r="A1145" s="1" t="s">
        <v>499</v>
      </c>
      <c r="B1145" s="1" t="s">
        <v>506</v>
      </c>
      <c r="C1145">
        <v>24</v>
      </c>
      <c r="D1145" s="48">
        <v>43723</v>
      </c>
    </row>
    <row r="1146" spans="1:4" x14ac:dyDescent="0.3">
      <c r="A1146" s="1" t="s">
        <v>514</v>
      </c>
      <c r="B1146" s="1" t="s">
        <v>522</v>
      </c>
      <c r="C1146">
        <v>9</v>
      </c>
      <c r="D1146" s="48">
        <v>43723</v>
      </c>
    </row>
    <row r="1147" spans="1:4" x14ac:dyDescent="0.3">
      <c r="A1147" s="1" t="s">
        <v>518</v>
      </c>
      <c r="B1147" s="1" t="s">
        <v>523</v>
      </c>
      <c r="C1147">
        <v>9</v>
      </c>
      <c r="D1147" s="48">
        <v>43723</v>
      </c>
    </row>
    <row r="1148" spans="1:4" x14ac:dyDescent="0.3">
      <c r="A1148" s="1" t="s">
        <v>525</v>
      </c>
      <c r="B1148" s="1" t="s">
        <v>527</v>
      </c>
      <c r="C1148">
        <v>9</v>
      </c>
      <c r="D1148" s="48">
        <v>43723</v>
      </c>
    </row>
    <row r="1149" spans="1:4" x14ac:dyDescent="0.3">
      <c r="A1149" s="1" t="s">
        <v>524</v>
      </c>
      <c r="B1149" s="1" t="s">
        <v>521</v>
      </c>
      <c r="C1149">
        <v>9</v>
      </c>
      <c r="D1149" s="48">
        <v>43723</v>
      </c>
    </row>
    <row r="1150" spans="1:4" x14ac:dyDescent="0.3">
      <c r="A1150" s="1" t="s">
        <v>517</v>
      </c>
      <c r="B1150" s="1" t="s">
        <v>515</v>
      </c>
      <c r="C1150">
        <v>9</v>
      </c>
      <c r="D1150" s="48">
        <v>43723</v>
      </c>
    </row>
    <row r="1151" spans="1:4" x14ac:dyDescent="0.3">
      <c r="A1151" s="1" t="s">
        <v>526</v>
      </c>
      <c r="B1151" s="1" t="s">
        <v>516</v>
      </c>
      <c r="C1151">
        <v>9</v>
      </c>
      <c r="D1151" s="48">
        <v>43723</v>
      </c>
    </row>
    <row r="1152" spans="1:4" x14ac:dyDescent="0.3">
      <c r="A1152" s="1" t="s">
        <v>519</v>
      </c>
      <c r="B1152" s="1" t="s">
        <v>520</v>
      </c>
      <c r="C1152">
        <v>9</v>
      </c>
      <c r="D1152" s="48">
        <v>43723</v>
      </c>
    </row>
    <row r="1153" spans="1:4" x14ac:dyDescent="0.3">
      <c r="A1153" s="1" t="s">
        <v>541</v>
      </c>
      <c r="B1153" s="1" t="s">
        <v>543</v>
      </c>
      <c r="C1153">
        <v>21</v>
      </c>
      <c r="D1153" s="48">
        <v>43723</v>
      </c>
    </row>
    <row r="1154" spans="1:4" x14ac:dyDescent="0.3">
      <c r="A1154" s="1" t="s">
        <v>535</v>
      </c>
      <c r="B1154" s="1" t="s">
        <v>533</v>
      </c>
      <c r="C1154">
        <v>21</v>
      </c>
      <c r="D1154" s="48">
        <v>43723</v>
      </c>
    </row>
    <row r="1155" spans="1:4" x14ac:dyDescent="0.3">
      <c r="A1155" s="1" t="s">
        <v>537</v>
      </c>
      <c r="B1155" s="1" t="s">
        <v>531</v>
      </c>
      <c r="C1155">
        <v>21</v>
      </c>
      <c r="D1155" s="48">
        <v>43723</v>
      </c>
    </row>
    <row r="1156" spans="1:4" x14ac:dyDescent="0.3">
      <c r="A1156" s="1" t="s">
        <v>539</v>
      </c>
      <c r="B1156" s="1" t="s">
        <v>529</v>
      </c>
      <c r="C1156">
        <v>21</v>
      </c>
      <c r="D1156" s="48">
        <v>43723</v>
      </c>
    </row>
    <row r="1157" spans="1:4" x14ac:dyDescent="0.3">
      <c r="A1157" s="1" t="s">
        <v>534</v>
      </c>
      <c r="B1157" s="1" t="s">
        <v>530</v>
      </c>
      <c r="C1157">
        <v>21</v>
      </c>
      <c r="D1157" s="48">
        <v>43723</v>
      </c>
    </row>
    <row r="1158" spans="1:4" x14ac:dyDescent="0.3">
      <c r="A1158" s="1" t="s">
        <v>540</v>
      </c>
      <c r="B1158" s="1" t="s">
        <v>542</v>
      </c>
      <c r="C1158">
        <v>21</v>
      </c>
      <c r="D1158" s="48">
        <v>43723</v>
      </c>
    </row>
    <row r="1159" spans="1:4" x14ac:dyDescent="0.3">
      <c r="A1159" s="1" t="s">
        <v>536</v>
      </c>
      <c r="B1159" s="1" t="s">
        <v>532</v>
      </c>
      <c r="C1159">
        <v>21</v>
      </c>
      <c r="D1159" s="48">
        <v>43723</v>
      </c>
    </row>
    <row r="1160" spans="1:4" x14ac:dyDescent="0.3">
      <c r="A1160" s="1" t="s">
        <v>538</v>
      </c>
      <c r="B1160" s="1" t="s">
        <v>528</v>
      </c>
      <c r="C1160">
        <v>21</v>
      </c>
      <c r="D1160" s="48">
        <v>43723</v>
      </c>
    </row>
    <row r="1161" spans="1:4" x14ac:dyDescent="0.3">
      <c r="A1161" s="1" t="s">
        <v>590</v>
      </c>
      <c r="B1161" s="1" t="s">
        <v>597</v>
      </c>
      <c r="C1161">
        <v>7</v>
      </c>
      <c r="D1161" s="48">
        <v>43723</v>
      </c>
    </row>
    <row r="1162" spans="1:4" x14ac:dyDescent="0.3">
      <c r="A1162" s="1" t="s">
        <v>595</v>
      </c>
      <c r="B1162" s="1" t="s">
        <v>593</v>
      </c>
      <c r="C1162">
        <v>7</v>
      </c>
      <c r="D1162" s="48">
        <v>43723</v>
      </c>
    </row>
    <row r="1163" spans="1:4" x14ac:dyDescent="0.3">
      <c r="A1163" s="1" t="s">
        <v>587</v>
      </c>
      <c r="B1163" s="1" t="s">
        <v>583</v>
      </c>
      <c r="C1163">
        <v>7</v>
      </c>
      <c r="D1163" s="48">
        <v>43723</v>
      </c>
    </row>
    <row r="1164" spans="1:4" x14ac:dyDescent="0.3">
      <c r="A1164" s="1" t="s">
        <v>655</v>
      </c>
      <c r="B1164" s="1" t="s">
        <v>648</v>
      </c>
      <c r="C1164">
        <v>23</v>
      </c>
      <c r="D1164" s="48">
        <v>43723</v>
      </c>
    </row>
    <row r="1165" spans="1:4" x14ac:dyDescent="0.3">
      <c r="A1165" s="1" t="s">
        <v>650</v>
      </c>
      <c r="B1165" s="1" t="s">
        <v>662</v>
      </c>
      <c r="C1165">
        <v>23</v>
      </c>
      <c r="D1165" s="48">
        <v>43723</v>
      </c>
    </row>
    <row r="1166" spans="1:4" x14ac:dyDescent="0.3">
      <c r="A1166" s="1" t="s">
        <v>656</v>
      </c>
      <c r="B1166" s="1" t="s">
        <v>659</v>
      </c>
      <c r="C1166">
        <v>23</v>
      </c>
      <c r="D1166" s="48">
        <v>43723</v>
      </c>
    </row>
    <row r="1167" spans="1:4" x14ac:dyDescent="0.3">
      <c r="A1167" s="1" t="s">
        <v>178</v>
      </c>
      <c r="B1167" s="1" t="s">
        <v>12</v>
      </c>
      <c r="C1167">
        <v>5</v>
      </c>
      <c r="D1167" s="48">
        <v>43724</v>
      </c>
    </row>
    <row r="1168" spans="1:4" x14ac:dyDescent="0.3">
      <c r="A1168" s="1" t="s">
        <v>149</v>
      </c>
      <c r="B1168" s="1" t="s">
        <v>132</v>
      </c>
      <c r="C1168">
        <v>5</v>
      </c>
      <c r="D1168" s="48">
        <v>43724</v>
      </c>
    </row>
    <row r="1169" spans="1:4" x14ac:dyDescent="0.3">
      <c r="A1169" s="1" t="s">
        <v>144</v>
      </c>
      <c r="B1169" s="1" t="s">
        <v>168</v>
      </c>
      <c r="C1169">
        <v>5</v>
      </c>
      <c r="D1169" s="48">
        <v>43724</v>
      </c>
    </row>
    <row r="1170" spans="1:4" x14ac:dyDescent="0.3">
      <c r="A1170" s="1" t="s">
        <v>139</v>
      </c>
      <c r="B1170" s="1" t="s">
        <v>137</v>
      </c>
      <c r="C1170">
        <v>5</v>
      </c>
      <c r="D1170" s="48">
        <v>43724</v>
      </c>
    </row>
    <row r="1171" spans="1:4" x14ac:dyDescent="0.3">
      <c r="A1171" s="1" t="s">
        <v>152</v>
      </c>
      <c r="B1171" s="1" t="s">
        <v>167</v>
      </c>
      <c r="C1171">
        <v>5</v>
      </c>
      <c r="D1171" s="48">
        <v>43724</v>
      </c>
    </row>
    <row r="1172" spans="1:4" x14ac:dyDescent="0.3">
      <c r="A1172" s="1" t="s">
        <v>323</v>
      </c>
      <c r="B1172" s="1" t="s">
        <v>321</v>
      </c>
      <c r="C1172">
        <v>6</v>
      </c>
      <c r="D1172" s="48">
        <v>43724</v>
      </c>
    </row>
    <row r="1173" spans="1:4" x14ac:dyDescent="0.3">
      <c r="A1173" s="1" t="s">
        <v>486</v>
      </c>
      <c r="B1173" s="1" t="s">
        <v>483</v>
      </c>
      <c r="C1173">
        <v>19</v>
      </c>
      <c r="D1173" s="48">
        <v>43724</v>
      </c>
    </row>
    <row r="1174" spans="1:4" x14ac:dyDescent="0.3">
      <c r="A1174" s="1" t="s">
        <v>657</v>
      </c>
      <c r="B1174" s="1" t="s">
        <v>647</v>
      </c>
      <c r="C1174">
        <v>23</v>
      </c>
      <c r="D1174" s="48">
        <v>43724</v>
      </c>
    </row>
    <row r="1175" spans="1:4" x14ac:dyDescent="0.3">
      <c r="A1175" s="1" t="s">
        <v>661</v>
      </c>
      <c r="B1175" s="1" t="s">
        <v>649</v>
      </c>
      <c r="C1175">
        <v>23</v>
      </c>
      <c r="D1175" s="48">
        <v>43724</v>
      </c>
    </row>
    <row r="1176" spans="1:4" x14ac:dyDescent="0.3">
      <c r="A1176" s="1" t="s">
        <v>190</v>
      </c>
      <c r="B1176" s="1" t="s">
        <v>213</v>
      </c>
      <c r="C1176">
        <v>9</v>
      </c>
      <c r="D1176" s="48">
        <v>43725</v>
      </c>
    </row>
    <row r="1177" spans="1:4" x14ac:dyDescent="0.3">
      <c r="A1177" s="1" t="s">
        <v>212</v>
      </c>
      <c r="B1177" s="1" t="s">
        <v>211</v>
      </c>
      <c r="C1177">
        <v>9</v>
      </c>
      <c r="D1177" s="48">
        <v>43725</v>
      </c>
    </row>
    <row r="1178" spans="1:4" x14ac:dyDescent="0.3">
      <c r="A1178" s="1" t="s">
        <v>202</v>
      </c>
      <c r="B1178" s="1" t="s">
        <v>216</v>
      </c>
      <c r="C1178">
        <v>9</v>
      </c>
      <c r="D1178" s="48">
        <v>43725</v>
      </c>
    </row>
    <row r="1179" spans="1:4" x14ac:dyDescent="0.3">
      <c r="A1179" s="1" t="s">
        <v>200</v>
      </c>
      <c r="B1179" s="1" t="s">
        <v>201</v>
      </c>
      <c r="C1179">
        <v>9</v>
      </c>
      <c r="D1179" s="48">
        <v>43725</v>
      </c>
    </row>
    <row r="1180" spans="1:4" x14ac:dyDescent="0.3">
      <c r="A1180" s="1" t="s">
        <v>204</v>
      </c>
      <c r="B1180" s="1" t="s">
        <v>222</v>
      </c>
      <c r="C1180">
        <v>9</v>
      </c>
      <c r="D1180" s="48">
        <v>43725</v>
      </c>
    </row>
    <row r="1181" spans="1:4" x14ac:dyDescent="0.3">
      <c r="A1181" s="1" t="s">
        <v>219</v>
      </c>
      <c r="B1181" s="1" t="s">
        <v>193</v>
      </c>
      <c r="C1181">
        <v>9</v>
      </c>
      <c r="D1181" s="48">
        <v>43725</v>
      </c>
    </row>
    <row r="1182" spans="1:4" x14ac:dyDescent="0.3">
      <c r="A1182" s="1" t="s">
        <v>194</v>
      </c>
      <c r="B1182" s="1" t="s">
        <v>208</v>
      </c>
      <c r="C1182">
        <v>9</v>
      </c>
      <c r="D1182" s="48">
        <v>43725</v>
      </c>
    </row>
    <row r="1183" spans="1:4" x14ac:dyDescent="0.3">
      <c r="A1183" s="1" t="s">
        <v>209</v>
      </c>
      <c r="B1183" s="1" t="s">
        <v>218</v>
      </c>
      <c r="C1183">
        <v>9</v>
      </c>
      <c r="D1183" s="48">
        <v>43725</v>
      </c>
    </row>
    <row r="1184" spans="1:4" x14ac:dyDescent="0.3">
      <c r="A1184" s="1" t="s">
        <v>210</v>
      </c>
      <c r="B1184" s="1" t="s">
        <v>205</v>
      </c>
      <c r="C1184">
        <v>9</v>
      </c>
      <c r="D1184" s="48">
        <v>43725</v>
      </c>
    </row>
    <row r="1185" spans="1:4" x14ac:dyDescent="0.3">
      <c r="A1185" s="1" t="s">
        <v>196</v>
      </c>
      <c r="B1185" s="1" t="s">
        <v>191</v>
      </c>
      <c r="C1185">
        <v>9</v>
      </c>
      <c r="D1185" s="48">
        <v>43725</v>
      </c>
    </row>
    <row r="1186" spans="1:4" x14ac:dyDescent="0.3">
      <c r="A1186" s="1" t="s">
        <v>226</v>
      </c>
      <c r="B1186" s="1" t="s">
        <v>198</v>
      </c>
      <c r="C1186">
        <v>9</v>
      </c>
      <c r="D1186" s="48">
        <v>43725</v>
      </c>
    </row>
    <row r="1187" spans="1:4" x14ac:dyDescent="0.3">
      <c r="A1187" s="1" t="s">
        <v>206</v>
      </c>
      <c r="B1187" s="1" t="s">
        <v>203</v>
      </c>
      <c r="C1187">
        <v>9</v>
      </c>
      <c r="D1187" s="48">
        <v>43725</v>
      </c>
    </row>
    <row r="1188" spans="1:4" x14ac:dyDescent="0.3">
      <c r="A1188" s="1" t="s">
        <v>225</v>
      </c>
      <c r="B1188" s="1" t="s">
        <v>223</v>
      </c>
      <c r="C1188">
        <v>9</v>
      </c>
      <c r="D1188" s="48">
        <v>43725</v>
      </c>
    </row>
    <row r="1189" spans="1:4" x14ac:dyDescent="0.3">
      <c r="A1189" s="1" t="s">
        <v>236</v>
      </c>
      <c r="B1189" s="1" t="s">
        <v>214</v>
      </c>
      <c r="C1189">
        <v>9</v>
      </c>
      <c r="D1189" s="48">
        <v>43725</v>
      </c>
    </row>
    <row r="1190" spans="1:4" x14ac:dyDescent="0.3">
      <c r="A1190" s="1" t="s">
        <v>235</v>
      </c>
      <c r="B1190" s="1" t="s">
        <v>217</v>
      </c>
      <c r="C1190">
        <v>9</v>
      </c>
      <c r="D1190" s="48">
        <v>43725</v>
      </c>
    </row>
    <row r="1191" spans="1:4" x14ac:dyDescent="0.3">
      <c r="A1191" s="1" t="s">
        <v>224</v>
      </c>
      <c r="B1191" s="1" t="s">
        <v>234</v>
      </c>
      <c r="C1191">
        <v>9</v>
      </c>
      <c r="D1191" s="48">
        <v>43725</v>
      </c>
    </row>
    <row r="1192" spans="1:4" x14ac:dyDescent="0.3">
      <c r="A1192" s="1" t="s">
        <v>319</v>
      </c>
      <c r="B1192" s="1" t="s">
        <v>232</v>
      </c>
      <c r="C1192">
        <v>9</v>
      </c>
      <c r="D1192" s="48">
        <v>43725</v>
      </c>
    </row>
    <row r="1193" spans="1:4" x14ac:dyDescent="0.3">
      <c r="A1193" s="1" t="s">
        <v>240</v>
      </c>
      <c r="B1193" s="1" t="s">
        <v>227</v>
      </c>
      <c r="C1193">
        <v>9</v>
      </c>
      <c r="D1193" s="48">
        <v>43725</v>
      </c>
    </row>
    <row r="1194" spans="1:4" x14ac:dyDescent="0.3">
      <c r="A1194" s="1" t="s">
        <v>220</v>
      </c>
      <c r="B1194" s="1" t="s">
        <v>239</v>
      </c>
      <c r="C1194">
        <v>9</v>
      </c>
      <c r="D1194" s="48">
        <v>43725</v>
      </c>
    </row>
    <row r="1195" spans="1:4" x14ac:dyDescent="0.3">
      <c r="A1195" s="1" t="s">
        <v>237</v>
      </c>
      <c r="B1195" s="1" t="s">
        <v>207</v>
      </c>
      <c r="C1195">
        <v>9</v>
      </c>
      <c r="D1195" s="48">
        <v>43725</v>
      </c>
    </row>
    <row r="1196" spans="1:4" x14ac:dyDescent="0.3">
      <c r="A1196" s="1" t="s">
        <v>320</v>
      </c>
      <c r="B1196" s="1" t="s">
        <v>230</v>
      </c>
      <c r="C1196">
        <v>9</v>
      </c>
      <c r="D1196" s="48">
        <v>43725</v>
      </c>
    </row>
    <row r="1197" spans="1:4" x14ac:dyDescent="0.3">
      <c r="A1197" s="1" t="s">
        <v>215</v>
      </c>
      <c r="B1197" s="1" t="s">
        <v>228</v>
      </c>
      <c r="C1197">
        <v>9</v>
      </c>
      <c r="D1197" s="48">
        <v>43725</v>
      </c>
    </row>
    <row r="1198" spans="1:4" x14ac:dyDescent="0.3">
      <c r="A1198" s="1" t="s">
        <v>229</v>
      </c>
      <c r="B1198" s="1" t="s">
        <v>233</v>
      </c>
      <c r="C1198">
        <v>9</v>
      </c>
      <c r="D1198" s="48">
        <v>43725</v>
      </c>
    </row>
    <row r="1199" spans="1:4" x14ac:dyDescent="0.3">
      <c r="A1199" s="1" t="s">
        <v>231</v>
      </c>
      <c r="B1199" s="1" t="s">
        <v>221</v>
      </c>
      <c r="C1199">
        <v>9</v>
      </c>
      <c r="D1199" s="48">
        <v>43725</v>
      </c>
    </row>
    <row r="1200" spans="1:4" x14ac:dyDescent="0.3">
      <c r="A1200" s="1" t="s">
        <v>17</v>
      </c>
      <c r="B1200" s="1" t="s">
        <v>3</v>
      </c>
      <c r="C1200">
        <v>6</v>
      </c>
      <c r="D1200" s="48">
        <v>43728</v>
      </c>
    </row>
    <row r="1201" spans="1:4" x14ac:dyDescent="0.3">
      <c r="A1201" s="1" t="s">
        <v>135</v>
      </c>
      <c r="B1201" s="1" t="s">
        <v>157</v>
      </c>
      <c r="C1201">
        <v>7</v>
      </c>
      <c r="D1201" s="48">
        <v>43728</v>
      </c>
    </row>
    <row r="1202" spans="1:4" x14ac:dyDescent="0.3">
      <c r="A1202" s="1" t="s">
        <v>252</v>
      </c>
      <c r="B1202" s="1" t="s">
        <v>258</v>
      </c>
      <c r="C1202">
        <v>5</v>
      </c>
      <c r="D1202" s="48">
        <v>43728</v>
      </c>
    </row>
    <row r="1203" spans="1:4" x14ac:dyDescent="0.3">
      <c r="A1203" s="1" t="s">
        <v>151</v>
      </c>
      <c r="B1203" s="1" t="s">
        <v>144</v>
      </c>
      <c r="C1203">
        <v>7</v>
      </c>
      <c r="D1203" s="48">
        <v>43728</v>
      </c>
    </row>
    <row r="1204" spans="1:4" x14ac:dyDescent="0.3">
      <c r="A1204" s="1" t="s">
        <v>167</v>
      </c>
      <c r="B1204" s="1" t="s">
        <v>169</v>
      </c>
      <c r="C1204">
        <v>7</v>
      </c>
      <c r="D1204" s="48">
        <v>43728</v>
      </c>
    </row>
    <row r="1205" spans="1:4" x14ac:dyDescent="0.3">
      <c r="A1205" s="1" t="s">
        <v>133</v>
      </c>
      <c r="B1205" s="1" t="s">
        <v>139</v>
      </c>
      <c r="C1205">
        <v>7</v>
      </c>
      <c r="D1205" s="48">
        <v>43728</v>
      </c>
    </row>
    <row r="1206" spans="1:4" x14ac:dyDescent="0.3">
      <c r="A1206" s="1" t="s">
        <v>132</v>
      </c>
      <c r="B1206" s="1" t="s">
        <v>143</v>
      </c>
      <c r="C1206">
        <v>7</v>
      </c>
      <c r="D1206" s="48">
        <v>43728</v>
      </c>
    </row>
    <row r="1207" spans="1:4" x14ac:dyDescent="0.3">
      <c r="A1207" s="1" t="s">
        <v>168</v>
      </c>
      <c r="B1207" s="1" t="s">
        <v>147</v>
      </c>
      <c r="C1207">
        <v>7</v>
      </c>
      <c r="D1207" s="48">
        <v>43728</v>
      </c>
    </row>
    <row r="1208" spans="1:4" x14ac:dyDescent="0.3">
      <c r="A1208" s="1" t="s">
        <v>140</v>
      </c>
      <c r="B1208" s="1" t="s">
        <v>149</v>
      </c>
      <c r="C1208">
        <v>7</v>
      </c>
      <c r="D1208" s="48">
        <v>43728</v>
      </c>
    </row>
    <row r="1209" spans="1:4" x14ac:dyDescent="0.3">
      <c r="A1209" s="1" t="s">
        <v>142</v>
      </c>
      <c r="B1209" s="1" t="s">
        <v>152</v>
      </c>
      <c r="C1209">
        <v>7</v>
      </c>
      <c r="D1209" s="48">
        <v>43728</v>
      </c>
    </row>
    <row r="1210" spans="1:4" x14ac:dyDescent="0.3">
      <c r="A1210" s="1" t="s">
        <v>148</v>
      </c>
      <c r="B1210" s="1" t="s">
        <v>145</v>
      </c>
      <c r="C1210">
        <v>7</v>
      </c>
      <c r="D1210" s="48">
        <v>43728</v>
      </c>
    </row>
    <row r="1211" spans="1:4" x14ac:dyDescent="0.3">
      <c r="A1211" s="1" t="s">
        <v>326</v>
      </c>
      <c r="B1211" s="1" t="s">
        <v>333</v>
      </c>
      <c r="C1211">
        <v>7</v>
      </c>
      <c r="D1211" s="48">
        <v>43728</v>
      </c>
    </row>
    <row r="1212" spans="1:4" x14ac:dyDescent="0.3">
      <c r="A1212" s="1" t="s">
        <v>325</v>
      </c>
      <c r="B1212" s="1" t="s">
        <v>253</v>
      </c>
      <c r="C1212">
        <v>7</v>
      </c>
      <c r="D1212" s="48">
        <v>43728</v>
      </c>
    </row>
    <row r="1213" spans="1:4" x14ac:dyDescent="0.3">
      <c r="A1213" s="1" t="s">
        <v>506</v>
      </c>
      <c r="B1213" s="1" t="s">
        <v>512</v>
      </c>
      <c r="C1213">
        <v>25</v>
      </c>
      <c r="D1213" s="48">
        <v>43728</v>
      </c>
    </row>
    <row r="1214" spans="1:4" x14ac:dyDescent="0.3">
      <c r="A1214" s="1" t="s">
        <v>567</v>
      </c>
      <c r="B1214" s="1" t="s">
        <v>561</v>
      </c>
      <c r="C1214">
        <v>32</v>
      </c>
      <c r="D1214" s="48">
        <v>43728</v>
      </c>
    </row>
    <row r="1215" spans="1:4" x14ac:dyDescent="0.3">
      <c r="A1215" s="1" t="s">
        <v>562</v>
      </c>
      <c r="B1215" s="1" t="s">
        <v>560</v>
      </c>
      <c r="C1215">
        <v>32</v>
      </c>
      <c r="D1215" s="48">
        <v>43728</v>
      </c>
    </row>
    <row r="1216" spans="1:4" x14ac:dyDescent="0.3">
      <c r="A1216" s="1" t="s">
        <v>563</v>
      </c>
      <c r="B1216" s="1" t="s">
        <v>565</v>
      </c>
      <c r="C1216">
        <v>32</v>
      </c>
      <c r="D1216" s="48">
        <v>43728</v>
      </c>
    </row>
    <row r="1217" spans="1:4" x14ac:dyDescent="0.3">
      <c r="A1217" s="1" t="s">
        <v>568</v>
      </c>
      <c r="B1217" s="1" t="s">
        <v>564</v>
      </c>
      <c r="C1217">
        <v>32</v>
      </c>
      <c r="D1217" s="48">
        <v>43728</v>
      </c>
    </row>
    <row r="1218" spans="1:4" x14ac:dyDescent="0.3">
      <c r="A1218" s="1" t="s">
        <v>569</v>
      </c>
      <c r="B1218" s="1" t="s">
        <v>566</v>
      </c>
      <c r="C1218">
        <v>32</v>
      </c>
      <c r="D1218" s="48">
        <v>43728</v>
      </c>
    </row>
    <row r="1219" spans="1:4" x14ac:dyDescent="0.3">
      <c r="A1219" s="1" t="s">
        <v>658</v>
      </c>
      <c r="B1219" s="1" t="s">
        <v>657</v>
      </c>
      <c r="C1219">
        <v>24</v>
      </c>
      <c r="D1219" s="48">
        <v>43728</v>
      </c>
    </row>
    <row r="1220" spans="1:4" x14ac:dyDescent="0.3">
      <c r="A1220" s="1" t="s">
        <v>18</v>
      </c>
      <c r="B1220" s="1" t="s">
        <v>171</v>
      </c>
      <c r="C1220">
        <v>6</v>
      </c>
      <c r="D1220" s="48">
        <v>43729</v>
      </c>
    </row>
    <row r="1221" spans="1:4" x14ac:dyDescent="0.3">
      <c r="A1221" s="1" t="s">
        <v>8</v>
      </c>
      <c r="B1221" s="1" t="s">
        <v>21</v>
      </c>
      <c r="C1221">
        <v>6</v>
      </c>
      <c r="D1221" s="48">
        <v>43729</v>
      </c>
    </row>
    <row r="1222" spans="1:4" x14ac:dyDescent="0.3">
      <c r="A1222" s="1" t="s">
        <v>22</v>
      </c>
      <c r="B1222" s="1" t="s">
        <v>173</v>
      </c>
      <c r="C1222">
        <v>6</v>
      </c>
      <c r="D1222" s="48">
        <v>43729</v>
      </c>
    </row>
    <row r="1223" spans="1:4" x14ac:dyDescent="0.3">
      <c r="A1223" s="1" t="s">
        <v>14</v>
      </c>
      <c r="B1223" s="1" t="s">
        <v>16</v>
      </c>
      <c r="C1223">
        <v>6</v>
      </c>
      <c r="D1223" s="48">
        <v>43729</v>
      </c>
    </row>
    <row r="1224" spans="1:4" x14ac:dyDescent="0.3">
      <c r="A1224" s="1" t="s">
        <v>6</v>
      </c>
      <c r="B1224" s="1" t="s">
        <v>19</v>
      </c>
      <c r="C1224">
        <v>6</v>
      </c>
      <c r="D1224" s="48">
        <v>43729</v>
      </c>
    </row>
    <row r="1225" spans="1:4" x14ac:dyDescent="0.3">
      <c r="A1225" s="1" t="s">
        <v>15</v>
      </c>
      <c r="B1225" s="1" t="s">
        <v>20</v>
      </c>
      <c r="C1225">
        <v>6</v>
      </c>
      <c r="D1225" s="48">
        <v>43729</v>
      </c>
    </row>
    <row r="1226" spans="1:4" x14ac:dyDescent="0.3">
      <c r="A1226" s="1" t="s">
        <v>91</v>
      </c>
      <c r="B1226" s="1" t="s">
        <v>88</v>
      </c>
      <c r="C1226">
        <v>4</v>
      </c>
      <c r="D1226" s="48">
        <v>43729</v>
      </c>
    </row>
    <row r="1227" spans="1:4" x14ac:dyDescent="0.3">
      <c r="A1227" s="1" t="s">
        <v>134</v>
      </c>
      <c r="B1227" s="1" t="s">
        <v>146</v>
      </c>
      <c r="C1227">
        <v>7</v>
      </c>
      <c r="D1227" s="48">
        <v>43729</v>
      </c>
    </row>
    <row r="1228" spans="1:4" x14ac:dyDescent="0.3">
      <c r="A1228" s="1" t="s">
        <v>163</v>
      </c>
      <c r="B1228" s="1" t="s">
        <v>159</v>
      </c>
      <c r="C1228">
        <v>7</v>
      </c>
      <c r="D1228" s="48">
        <v>43729</v>
      </c>
    </row>
    <row r="1229" spans="1:4" x14ac:dyDescent="0.3">
      <c r="A1229" s="1" t="s">
        <v>165</v>
      </c>
      <c r="B1229" s="1" t="s">
        <v>166</v>
      </c>
      <c r="C1229">
        <v>7</v>
      </c>
      <c r="D1229" s="48">
        <v>43729</v>
      </c>
    </row>
    <row r="1230" spans="1:4" x14ac:dyDescent="0.3">
      <c r="A1230" s="1" t="s">
        <v>156</v>
      </c>
      <c r="B1230" s="1" t="s">
        <v>160</v>
      </c>
      <c r="C1230">
        <v>7</v>
      </c>
      <c r="D1230" s="48">
        <v>43729</v>
      </c>
    </row>
    <row r="1231" spans="1:4" x14ac:dyDescent="0.3">
      <c r="A1231" s="1" t="s">
        <v>216</v>
      </c>
      <c r="B1231" s="1" t="s">
        <v>212</v>
      </c>
      <c r="C1231">
        <v>10</v>
      </c>
      <c r="D1231" s="48">
        <v>43729</v>
      </c>
    </row>
    <row r="1232" spans="1:4" x14ac:dyDescent="0.3">
      <c r="A1232" s="1" t="s">
        <v>203</v>
      </c>
      <c r="B1232" s="1" t="s">
        <v>201</v>
      </c>
      <c r="C1232">
        <v>10</v>
      </c>
      <c r="D1232" s="48">
        <v>43729</v>
      </c>
    </row>
    <row r="1233" spans="1:4" x14ac:dyDescent="0.3">
      <c r="A1233" s="1" t="s">
        <v>190</v>
      </c>
      <c r="B1233" s="1" t="s">
        <v>196</v>
      </c>
      <c r="C1233">
        <v>10</v>
      </c>
      <c r="D1233" s="48">
        <v>43729</v>
      </c>
    </row>
    <row r="1234" spans="1:4" x14ac:dyDescent="0.3">
      <c r="A1234" s="1" t="s">
        <v>222</v>
      </c>
      <c r="B1234" s="1" t="s">
        <v>202</v>
      </c>
      <c r="C1234">
        <v>10</v>
      </c>
      <c r="D1234" s="48">
        <v>43729</v>
      </c>
    </row>
    <row r="1235" spans="1:4" x14ac:dyDescent="0.3">
      <c r="A1235" s="1" t="s">
        <v>200</v>
      </c>
      <c r="B1235" s="1" t="s">
        <v>198</v>
      </c>
      <c r="C1235">
        <v>10</v>
      </c>
      <c r="D1235" s="48">
        <v>43729</v>
      </c>
    </row>
    <row r="1236" spans="1:4" x14ac:dyDescent="0.3">
      <c r="A1236" s="1" t="s">
        <v>204</v>
      </c>
      <c r="B1236" s="1" t="s">
        <v>209</v>
      </c>
      <c r="C1236">
        <v>10</v>
      </c>
      <c r="D1236" s="48">
        <v>43729</v>
      </c>
    </row>
    <row r="1237" spans="1:4" x14ac:dyDescent="0.3">
      <c r="A1237" s="1" t="s">
        <v>211</v>
      </c>
      <c r="B1237" s="1" t="s">
        <v>193</v>
      </c>
      <c r="C1237">
        <v>10</v>
      </c>
      <c r="D1237" s="48">
        <v>43729</v>
      </c>
    </row>
    <row r="1238" spans="1:4" x14ac:dyDescent="0.3">
      <c r="A1238" s="1" t="s">
        <v>218</v>
      </c>
      <c r="B1238" s="1" t="s">
        <v>213</v>
      </c>
      <c r="C1238">
        <v>10</v>
      </c>
      <c r="D1238" s="48">
        <v>43729</v>
      </c>
    </row>
    <row r="1239" spans="1:4" x14ac:dyDescent="0.3">
      <c r="A1239" s="1" t="s">
        <v>219</v>
      </c>
      <c r="B1239" s="1" t="s">
        <v>205</v>
      </c>
      <c r="C1239">
        <v>10</v>
      </c>
      <c r="D1239" s="48">
        <v>43729</v>
      </c>
    </row>
    <row r="1240" spans="1:4" x14ac:dyDescent="0.3">
      <c r="A1240" s="1" t="s">
        <v>191</v>
      </c>
      <c r="B1240" s="1" t="s">
        <v>210</v>
      </c>
      <c r="C1240">
        <v>10</v>
      </c>
      <c r="D1240" s="48">
        <v>43729</v>
      </c>
    </row>
    <row r="1241" spans="1:4" x14ac:dyDescent="0.3">
      <c r="A1241" s="1" t="s">
        <v>226</v>
      </c>
      <c r="B1241" s="1" t="s">
        <v>208</v>
      </c>
      <c r="C1241">
        <v>10</v>
      </c>
      <c r="D1241" s="48">
        <v>43729</v>
      </c>
    </row>
    <row r="1242" spans="1:4" x14ac:dyDescent="0.3">
      <c r="A1242" s="1" t="s">
        <v>206</v>
      </c>
      <c r="B1242" s="1" t="s">
        <v>194</v>
      </c>
      <c r="C1242">
        <v>10</v>
      </c>
      <c r="D1242" s="48">
        <v>43729</v>
      </c>
    </row>
    <row r="1243" spans="1:4" x14ac:dyDescent="0.3">
      <c r="A1243" s="1" t="s">
        <v>176</v>
      </c>
      <c r="B1243" s="1" t="s">
        <v>186</v>
      </c>
      <c r="C1243">
        <v>8</v>
      </c>
      <c r="D1243" s="48">
        <v>43729</v>
      </c>
    </row>
    <row r="1244" spans="1:4" x14ac:dyDescent="0.3">
      <c r="A1244" s="1" t="s">
        <v>187</v>
      </c>
      <c r="B1244" s="1" t="s">
        <v>181</v>
      </c>
      <c r="C1244">
        <v>8</v>
      </c>
      <c r="D1244" s="48">
        <v>43729</v>
      </c>
    </row>
    <row r="1245" spans="1:4" x14ac:dyDescent="0.3">
      <c r="A1245" s="1" t="s">
        <v>180</v>
      </c>
      <c r="B1245" s="1" t="s">
        <v>182</v>
      </c>
      <c r="C1245">
        <v>8</v>
      </c>
      <c r="D1245" s="48">
        <v>43729</v>
      </c>
    </row>
    <row r="1246" spans="1:4" x14ac:dyDescent="0.3">
      <c r="A1246" s="1" t="s">
        <v>4</v>
      </c>
      <c r="B1246" s="1" t="s">
        <v>174</v>
      </c>
      <c r="C1246">
        <v>8</v>
      </c>
      <c r="D1246" s="48">
        <v>43729</v>
      </c>
    </row>
    <row r="1247" spans="1:4" x14ac:dyDescent="0.3">
      <c r="A1247" s="1" t="s">
        <v>170</v>
      </c>
      <c r="B1247" s="1" t="s">
        <v>175</v>
      </c>
      <c r="C1247">
        <v>8</v>
      </c>
      <c r="D1247" s="48">
        <v>43729</v>
      </c>
    </row>
    <row r="1248" spans="1:4" x14ac:dyDescent="0.3">
      <c r="A1248" s="1" t="s">
        <v>195</v>
      </c>
      <c r="B1248" s="1" t="s">
        <v>183</v>
      </c>
      <c r="C1248">
        <v>8</v>
      </c>
      <c r="D1248" s="48">
        <v>43729</v>
      </c>
    </row>
    <row r="1249" spans="1:4" x14ac:dyDescent="0.3">
      <c r="A1249" s="1" t="s">
        <v>189</v>
      </c>
      <c r="B1249" s="1" t="s">
        <v>177</v>
      </c>
      <c r="C1249">
        <v>8</v>
      </c>
      <c r="D1249" s="48">
        <v>43729</v>
      </c>
    </row>
    <row r="1250" spans="1:4" x14ac:dyDescent="0.3">
      <c r="A1250" s="1" t="s">
        <v>179</v>
      </c>
      <c r="B1250" s="1" t="s">
        <v>197</v>
      </c>
      <c r="C1250">
        <v>8</v>
      </c>
      <c r="D1250" s="48">
        <v>43729</v>
      </c>
    </row>
    <row r="1251" spans="1:4" x14ac:dyDescent="0.3">
      <c r="A1251" s="1" t="s">
        <v>192</v>
      </c>
      <c r="B1251" s="1" t="s">
        <v>184</v>
      </c>
      <c r="C1251">
        <v>8</v>
      </c>
      <c r="D1251" s="48">
        <v>43729</v>
      </c>
    </row>
    <row r="1252" spans="1:4" x14ac:dyDescent="0.3">
      <c r="A1252" s="1" t="s">
        <v>185</v>
      </c>
      <c r="B1252" s="1" t="s">
        <v>7</v>
      </c>
      <c r="C1252">
        <v>8</v>
      </c>
      <c r="D1252" s="48">
        <v>43729</v>
      </c>
    </row>
    <row r="1253" spans="1:4" x14ac:dyDescent="0.3">
      <c r="A1253" s="1" t="s">
        <v>188</v>
      </c>
      <c r="B1253" s="1" t="s">
        <v>199</v>
      </c>
      <c r="C1253">
        <v>8</v>
      </c>
      <c r="D1253" s="48">
        <v>43729</v>
      </c>
    </row>
    <row r="1254" spans="1:4" x14ac:dyDescent="0.3">
      <c r="A1254" s="1" t="s">
        <v>214</v>
      </c>
      <c r="B1254" s="1" t="s">
        <v>225</v>
      </c>
      <c r="C1254">
        <v>10</v>
      </c>
      <c r="D1254" s="48">
        <v>43729</v>
      </c>
    </row>
    <row r="1255" spans="1:4" x14ac:dyDescent="0.3">
      <c r="A1255" s="1" t="s">
        <v>239</v>
      </c>
      <c r="B1255" s="1" t="s">
        <v>231</v>
      </c>
      <c r="C1255">
        <v>10</v>
      </c>
      <c r="D1255" s="48">
        <v>43729</v>
      </c>
    </row>
    <row r="1256" spans="1:4" x14ac:dyDescent="0.3">
      <c r="A1256" s="1" t="s">
        <v>221</v>
      </c>
      <c r="B1256" s="1" t="s">
        <v>319</v>
      </c>
      <c r="C1256">
        <v>10</v>
      </c>
      <c r="D1256" s="48">
        <v>43729</v>
      </c>
    </row>
    <row r="1257" spans="1:4" x14ac:dyDescent="0.3">
      <c r="A1257" s="1" t="s">
        <v>232</v>
      </c>
      <c r="B1257" s="1" t="s">
        <v>320</v>
      </c>
      <c r="C1257">
        <v>10</v>
      </c>
      <c r="D1257" s="48">
        <v>43729</v>
      </c>
    </row>
    <row r="1258" spans="1:4" x14ac:dyDescent="0.3">
      <c r="A1258" s="1" t="s">
        <v>223</v>
      </c>
      <c r="B1258" s="1" t="s">
        <v>229</v>
      </c>
      <c r="C1258">
        <v>10</v>
      </c>
      <c r="D1258" s="48">
        <v>43729</v>
      </c>
    </row>
    <row r="1259" spans="1:4" x14ac:dyDescent="0.3">
      <c r="A1259" s="1" t="s">
        <v>230</v>
      </c>
      <c r="B1259" s="1" t="s">
        <v>240</v>
      </c>
      <c r="C1259">
        <v>10</v>
      </c>
      <c r="D1259" s="48">
        <v>43729</v>
      </c>
    </row>
    <row r="1260" spans="1:4" x14ac:dyDescent="0.3">
      <c r="A1260" s="1" t="s">
        <v>227</v>
      </c>
      <c r="B1260" s="1" t="s">
        <v>224</v>
      </c>
      <c r="C1260">
        <v>10</v>
      </c>
      <c r="D1260" s="48">
        <v>43729</v>
      </c>
    </row>
    <row r="1261" spans="1:4" x14ac:dyDescent="0.3">
      <c r="A1261" s="1" t="s">
        <v>233</v>
      </c>
      <c r="B1261" s="1" t="s">
        <v>235</v>
      </c>
      <c r="C1261">
        <v>10</v>
      </c>
      <c r="D1261" s="48">
        <v>43729</v>
      </c>
    </row>
    <row r="1262" spans="1:4" x14ac:dyDescent="0.3">
      <c r="A1262" s="1" t="s">
        <v>228</v>
      </c>
      <c r="B1262" s="1" t="s">
        <v>237</v>
      </c>
      <c r="C1262">
        <v>10</v>
      </c>
      <c r="D1262" s="48">
        <v>43729</v>
      </c>
    </row>
    <row r="1263" spans="1:4" x14ac:dyDescent="0.3">
      <c r="A1263" s="1" t="s">
        <v>217</v>
      </c>
      <c r="B1263" s="1" t="s">
        <v>236</v>
      </c>
      <c r="C1263">
        <v>10</v>
      </c>
      <c r="D1263" s="48">
        <v>43729</v>
      </c>
    </row>
    <row r="1264" spans="1:4" x14ac:dyDescent="0.3">
      <c r="A1264" s="1" t="s">
        <v>234</v>
      </c>
      <c r="B1264" s="1" t="s">
        <v>220</v>
      </c>
      <c r="C1264">
        <v>10</v>
      </c>
      <c r="D1264" s="48">
        <v>43729</v>
      </c>
    </row>
    <row r="1265" spans="1:4" x14ac:dyDescent="0.3">
      <c r="A1265" s="1" t="s">
        <v>207</v>
      </c>
      <c r="B1265" s="1" t="s">
        <v>215</v>
      </c>
      <c r="C1265">
        <v>10</v>
      </c>
      <c r="D1265" s="48">
        <v>43729</v>
      </c>
    </row>
    <row r="1266" spans="1:4" x14ac:dyDescent="0.3">
      <c r="A1266" s="1" t="s">
        <v>255</v>
      </c>
      <c r="B1266" s="1" t="s">
        <v>322</v>
      </c>
      <c r="C1266">
        <v>5</v>
      </c>
      <c r="D1266" s="48">
        <v>43729</v>
      </c>
    </row>
    <row r="1267" spans="1:4" x14ac:dyDescent="0.3">
      <c r="A1267" s="1" t="s">
        <v>246</v>
      </c>
      <c r="B1267" s="1" t="s">
        <v>324</v>
      </c>
      <c r="C1267">
        <v>5</v>
      </c>
      <c r="D1267" s="48">
        <v>43729</v>
      </c>
    </row>
    <row r="1268" spans="1:4" x14ac:dyDescent="0.3">
      <c r="A1268" s="1" t="s">
        <v>243</v>
      </c>
      <c r="B1268" s="1" t="s">
        <v>250</v>
      </c>
      <c r="C1268">
        <v>5</v>
      </c>
      <c r="D1268" s="48">
        <v>43729</v>
      </c>
    </row>
    <row r="1269" spans="1:4" x14ac:dyDescent="0.3">
      <c r="A1269" s="1" t="s">
        <v>247</v>
      </c>
      <c r="B1269" s="1" t="s">
        <v>327</v>
      </c>
      <c r="C1269">
        <v>5</v>
      </c>
      <c r="D1269" s="48">
        <v>43729</v>
      </c>
    </row>
    <row r="1270" spans="1:4" x14ac:dyDescent="0.3">
      <c r="A1270" s="1" t="s">
        <v>249</v>
      </c>
      <c r="B1270" s="1" t="s">
        <v>256</v>
      </c>
      <c r="C1270">
        <v>5</v>
      </c>
      <c r="D1270" s="48">
        <v>43729</v>
      </c>
    </row>
    <row r="1271" spans="1:4" x14ac:dyDescent="0.3">
      <c r="A1271" s="1" t="s">
        <v>150</v>
      </c>
      <c r="B1271" s="1" t="s">
        <v>136</v>
      </c>
      <c r="C1271">
        <v>7</v>
      </c>
      <c r="D1271" s="48">
        <v>43729</v>
      </c>
    </row>
    <row r="1272" spans="1:4" x14ac:dyDescent="0.3">
      <c r="A1272" s="1" t="s">
        <v>251</v>
      </c>
      <c r="B1272" s="1" t="s">
        <v>331</v>
      </c>
      <c r="C1272">
        <v>7</v>
      </c>
      <c r="D1272" s="48">
        <v>43729</v>
      </c>
    </row>
    <row r="1273" spans="1:4" x14ac:dyDescent="0.3">
      <c r="A1273" s="1" t="s">
        <v>248</v>
      </c>
      <c r="B1273" s="1" t="s">
        <v>472</v>
      </c>
      <c r="C1273">
        <v>7</v>
      </c>
      <c r="D1273" s="48">
        <v>43729</v>
      </c>
    </row>
    <row r="1274" spans="1:4" x14ac:dyDescent="0.3">
      <c r="A1274" s="1" t="s">
        <v>335</v>
      </c>
      <c r="B1274" s="1" t="s">
        <v>328</v>
      </c>
      <c r="C1274">
        <v>7</v>
      </c>
      <c r="D1274" s="48">
        <v>43729</v>
      </c>
    </row>
    <row r="1275" spans="1:4" x14ac:dyDescent="0.3">
      <c r="A1275" s="1" t="s">
        <v>471</v>
      </c>
      <c r="B1275" s="1" t="s">
        <v>334</v>
      </c>
      <c r="C1275">
        <v>7</v>
      </c>
      <c r="D1275" s="48">
        <v>43729</v>
      </c>
    </row>
    <row r="1276" spans="1:4" x14ac:dyDescent="0.3">
      <c r="A1276" s="1" t="s">
        <v>355</v>
      </c>
      <c r="B1276" s="1" t="s">
        <v>350</v>
      </c>
      <c r="C1276">
        <v>4</v>
      </c>
      <c r="D1276" s="48">
        <v>43729</v>
      </c>
    </row>
    <row r="1277" spans="1:4" x14ac:dyDescent="0.3">
      <c r="A1277" s="1" t="s">
        <v>105</v>
      </c>
      <c r="B1277" s="1" t="s">
        <v>688</v>
      </c>
      <c r="C1277">
        <v>4</v>
      </c>
      <c r="D1277" s="48">
        <v>43729</v>
      </c>
    </row>
    <row r="1278" spans="1:4" x14ac:dyDescent="0.3">
      <c r="A1278" s="1" t="s">
        <v>341</v>
      </c>
      <c r="B1278" s="1" t="s">
        <v>352</v>
      </c>
      <c r="C1278">
        <v>4</v>
      </c>
      <c r="D1278" s="48">
        <v>43729</v>
      </c>
    </row>
    <row r="1279" spans="1:4" x14ac:dyDescent="0.3">
      <c r="A1279" s="1" t="s">
        <v>101</v>
      </c>
      <c r="B1279" s="1" t="s">
        <v>351</v>
      </c>
      <c r="C1279">
        <v>4</v>
      </c>
      <c r="D1279" s="48">
        <v>43729</v>
      </c>
    </row>
    <row r="1280" spans="1:4" x14ac:dyDescent="0.3">
      <c r="A1280" s="1" t="s">
        <v>104</v>
      </c>
      <c r="B1280" s="1" t="s">
        <v>345</v>
      </c>
      <c r="C1280">
        <v>4</v>
      </c>
      <c r="D1280" s="48">
        <v>43729</v>
      </c>
    </row>
    <row r="1281" spans="1:4" x14ac:dyDescent="0.3">
      <c r="A1281" s="1" t="s">
        <v>687</v>
      </c>
      <c r="B1281" s="1" t="s">
        <v>349</v>
      </c>
      <c r="C1281">
        <v>4</v>
      </c>
      <c r="D1281" s="48">
        <v>43729</v>
      </c>
    </row>
    <row r="1282" spans="1:4" x14ac:dyDescent="0.3">
      <c r="A1282" s="1" t="s">
        <v>691</v>
      </c>
      <c r="B1282" s="1" t="s">
        <v>689</v>
      </c>
      <c r="C1282">
        <v>4</v>
      </c>
      <c r="D1282" s="48">
        <v>43729</v>
      </c>
    </row>
    <row r="1283" spans="1:4" x14ac:dyDescent="0.3">
      <c r="A1283" s="1" t="s">
        <v>342</v>
      </c>
      <c r="B1283" s="1" t="s">
        <v>690</v>
      </c>
      <c r="C1283">
        <v>4</v>
      </c>
      <c r="D1283" s="48">
        <v>43729</v>
      </c>
    </row>
    <row r="1284" spans="1:4" x14ac:dyDescent="0.3">
      <c r="A1284" s="1" t="s">
        <v>346</v>
      </c>
      <c r="B1284" s="1" t="s">
        <v>340</v>
      </c>
      <c r="C1284">
        <v>4</v>
      </c>
      <c r="D1284" s="48">
        <v>43729</v>
      </c>
    </row>
    <row r="1285" spans="1:4" x14ac:dyDescent="0.3">
      <c r="A1285" s="1" t="s">
        <v>686</v>
      </c>
      <c r="B1285" s="1" t="s">
        <v>343</v>
      </c>
      <c r="C1285">
        <v>4</v>
      </c>
      <c r="D1285" s="48">
        <v>43729</v>
      </c>
    </row>
    <row r="1286" spans="1:4" x14ac:dyDescent="0.3">
      <c r="A1286" s="1" t="s">
        <v>414</v>
      </c>
      <c r="B1286" s="1" t="s">
        <v>421</v>
      </c>
      <c r="C1286">
        <v>6</v>
      </c>
      <c r="D1286" s="48">
        <v>43729</v>
      </c>
    </row>
    <row r="1287" spans="1:4" x14ac:dyDescent="0.3">
      <c r="A1287" s="1" t="s">
        <v>415</v>
      </c>
      <c r="B1287" s="1" t="s">
        <v>424</v>
      </c>
      <c r="C1287">
        <v>6</v>
      </c>
      <c r="D1287" s="48">
        <v>43729</v>
      </c>
    </row>
    <row r="1288" spans="1:4" x14ac:dyDescent="0.3">
      <c r="A1288" s="1" t="s">
        <v>418</v>
      </c>
      <c r="B1288" s="1" t="s">
        <v>434</v>
      </c>
      <c r="C1288">
        <v>6</v>
      </c>
      <c r="D1288" s="48">
        <v>43729</v>
      </c>
    </row>
    <row r="1289" spans="1:4" x14ac:dyDescent="0.3">
      <c r="A1289" s="1" t="s">
        <v>420</v>
      </c>
      <c r="B1289" s="1" t="s">
        <v>428</v>
      </c>
      <c r="C1289">
        <v>6</v>
      </c>
      <c r="D1289" s="48">
        <v>43729</v>
      </c>
    </row>
    <row r="1290" spans="1:4" x14ac:dyDescent="0.3">
      <c r="A1290" s="1" t="s">
        <v>435</v>
      </c>
      <c r="B1290" s="1" t="s">
        <v>432</v>
      </c>
      <c r="C1290">
        <v>6</v>
      </c>
      <c r="D1290" s="48">
        <v>43729</v>
      </c>
    </row>
    <row r="1291" spans="1:4" x14ac:dyDescent="0.3">
      <c r="A1291" s="1" t="s">
        <v>431</v>
      </c>
      <c r="B1291" s="1" t="s">
        <v>477</v>
      </c>
      <c r="C1291">
        <v>6</v>
      </c>
      <c r="D1291" s="48">
        <v>43729</v>
      </c>
    </row>
    <row r="1292" spans="1:4" x14ac:dyDescent="0.3">
      <c r="A1292" s="1" t="s">
        <v>437</v>
      </c>
      <c r="B1292" s="1" t="s">
        <v>430</v>
      </c>
      <c r="C1292">
        <v>6</v>
      </c>
      <c r="D1292" s="48">
        <v>43729</v>
      </c>
    </row>
    <row r="1293" spans="1:4" x14ac:dyDescent="0.3">
      <c r="A1293" s="1" t="s">
        <v>429</v>
      </c>
      <c r="B1293" s="1" t="s">
        <v>423</v>
      </c>
      <c r="C1293">
        <v>6</v>
      </c>
      <c r="D1293" s="48">
        <v>43729</v>
      </c>
    </row>
    <row r="1294" spans="1:4" x14ac:dyDescent="0.3">
      <c r="A1294" s="1" t="s">
        <v>433</v>
      </c>
      <c r="B1294" s="1" t="s">
        <v>438</v>
      </c>
      <c r="C1294">
        <v>6</v>
      </c>
      <c r="D1294" s="48">
        <v>43729</v>
      </c>
    </row>
    <row r="1295" spans="1:4" x14ac:dyDescent="0.3">
      <c r="A1295" s="1" t="s">
        <v>495</v>
      </c>
      <c r="B1295" s="1" t="s">
        <v>494</v>
      </c>
      <c r="C1295">
        <v>20</v>
      </c>
      <c r="D1295" s="48">
        <v>43729</v>
      </c>
    </row>
    <row r="1296" spans="1:4" x14ac:dyDescent="0.3">
      <c r="A1296" s="1" t="s">
        <v>487</v>
      </c>
      <c r="B1296" s="1" t="s">
        <v>486</v>
      </c>
      <c r="C1296">
        <v>20</v>
      </c>
      <c r="D1296" s="48">
        <v>43729</v>
      </c>
    </row>
    <row r="1297" spans="1:4" x14ac:dyDescent="0.3">
      <c r="A1297" s="1" t="s">
        <v>511</v>
      </c>
      <c r="B1297" s="1" t="s">
        <v>508</v>
      </c>
      <c r="C1297">
        <v>25</v>
      </c>
      <c r="D1297" s="48">
        <v>43729</v>
      </c>
    </row>
    <row r="1298" spans="1:4" x14ac:dyDescent="0.3">
      <c r="A1298" s="1" t="s">
        <v>498</v>
      </c>
      <c r="B1298" s="1" t="s">
        <v>502</v>
      </c>
      <c r="C1298">
        <v>25</v>
      </c>
      <c r="D1298" s="48">
        <v>43729</v>
      </c>
    </row>
    <row r="1299" spans="1:4" x14ac:dyDescent="0.3">
      <c r="A1299" s="1" t="s">
        <v>509</v>
      </c>
      <c r="B1299" s="1" t="s">
        <v>513</v>
      </c>
      <c r="C1299">
        <v>25</v>
      </c>
      <c r="D1299" s="48">
        <v>43729</v>
      </c>
    </row>
    <row r="1300" spans="1:4" x14ac:dyDescent="0.3">
      <c r="A1300" s="1" t="s">
        <v>499</v>
      </c>
      <c r="B1300" s="1" t="s">
        <v>507</v>
      </c>
      <c r="C1300">
        <v>25</v>
      </c>
      <c r="D1300" s="48">
        <v>43729</v>
      </c>
    </row>
    <row r="1301" spans="1:4" x14ac:dyDescent="0.3">
      <c r="A1301" s="1" t="s">
        <v>580</v>
      </c>
      <c r="B1301" s="1" t="s">
        <v>571</v>
      </c>
      <c r="C1301">
        <v>8</v>
      </c>
      <c r="D1301" s="48">
        <v>43729</v>
      </c>
    </row>
    <row r="1302" spans="1:4" x14ac:dyDescent="0.3">
      <c r="A1302" s="1" t="s">
        <v>575</v>
      </c>
      <c r="B1302" s="1" t="s">
        <v>581</v>
      </c>
      <c r="C1302">
        <v>8</v>
      </c>
      <c r="D1302" s="48">
        <v>43729</v>
      </c>
    </row>
    <row r="1303" spans="1:4" x14ac:dyDescent="0.3">
      <c r="A1303" s="1" t="s">
        <v>576</v>
      </c>
      <c r="B1303" s="1" t="s">
        <v>578</v>
      </c>
      <c r="C1303">
        <v>8</v>
      </c>
      <c r="D1303" s="48">
        <v>43729</v>
      </c>
    </row>
    <row r="1304" spans="1:4" x14ac:dyDescent="0.3">
      <c r="A1304" s="1" t="s">
        <v>572</v>
      </c>
      <c r="B1304" s="1" t="s">
        <v>579</v>
      </c>
      <c r="C1304">
        <v>8</v>
      </c>
      <c r="D1304" s="48">
        <v>43729</v>
      </c>
    </row>
    <row r="1305" spans="1:4" x14ac:dyDescent="0.3">
      <c r="A1305" s="1" t="s">
        <v>577</v>
      </c>
      <c r="B1305" s="1" t="s">
        <v>573</v>
      </c>
      <c r="C1305">
        <v>8</v>
      </c>
      <c r="D1305" s="48">
        <v>43729</v>
      </c>
    </row>
    <row r="1306" spans="1:4" x14ac:dyDescent="0.3">
      <c r="A1306" s="1" t="s">
        <v>574</v>
      </c>
      <c r="B1306" s="1" t="s">
        <v>570</v>
      </c>
      <c r="C1306">
        <v>8</v>
      </c>
      <c r="D1306" s="48">
        <v>43729</v>
      </c>
    </row>
    <row r="1307" spans="1:4" x14ac:dyDescent="0.3">
      <c r="A1307" s="1" t="s">
        <v>589</v>
      </c>
      <c r="B1307" s="1" t="s">
        <v>590</v>
      </c>
      <c r="C1307">
        <v>8</v>
      </c>
      <c r="D1307" s="48">
        <v>43729</v>
      </c>
    </row>
    <row r="1308" spans="1:4" x14ac:dyDescent="0.3">
      <c r="A1308" s="1" t="s">
        <v>585</v>
      </c>
      <c r="B1308" s="1" t="s">
        <v>596</v>
      </c>
      <c r="C1308">
        <v>8</v>
      </c>
      <c r="D1308" s="48">
        <v>43729</v>
      </c>
    </row>
    <row r="1309" spans="1:4" x14ac:dyDescent="0.3">
      <c r="A1309" s="1" t="s">
        <v>582</v>
      </c>
      <c r="B1309" s="1" t="s">
        <v>591</v>
      </c>
      <c r="C1309">
        <v>8</v>
      </c>
      <c r="D1309" s="48">
        <v>43729</v>
      </c>
    </row>
    <row r="1310" spans="1:4" x14ac:dyDescent="0.3">
      <c r="A1310" s="1" t="s">
        <v>583</v>
      </c>
      <c r="B1310" s="1" t="s">
        <v>593</v>
      </c>
      <c r="C1310">
        <v>8</v>
      </c>
      <c r="D1310" s="48">
        <v>43729</v>
      </c>
    </row>
    <row r="1311" spans="1:4" x14ac:dyDescent="0.3">
      <c r="A1311" s="1" t="s">
        <v>592</v>
      </c>
      <c r="B1311" s="1" t="s">
        <v>595</v>
      </c>
      <c r="C1311">
        <v>8</v>
      </c>
      <c r="D1311" s="48">
        <v>43729</v>
      </c>
    </row>
    <row r="1312" spans="1:4" x14ac:dyDescent="0.3">
      <c r="A1312" s="1" t="s">
        <v>594</v>
      </c>
      <c r="B1312" s="1" t="s">
        <v>586</v>
      </c>
      <c r="C1312">
        <v>8</v>
      </c>
      <c r="D1312" s="48">
        <v>43729</v>
      </c>
    </row>
    <row r="1313" spans="1:4" x14ac:dyDescent="0.3">
      <c r="A1313" s="1" t="s">
        <v>597</v>
      </c>
      <c r="B1313" s="1" t="s">
        <v>584</v>
      </c>
      <c r="C1313">
        <v>8</v>
      </c>
      <c r="D1313" s="48">
        <v>43729</v>
      </c>
    </row>
    <row r="1314" spans="1:4" x14ac:dyDescent="0.3">
      <c r="A1314" s="1" t="s">
        <v>588</v>
      </c>
      <c r="B1314" s="1" t="s">
        <v>587</v>
      </c>
      <c r="C1314">
        <v>8</v>
      </c>
      <c r="D1314" s="48">
        <v>43729</v>
      </c>
    </row>
    <row r="1315" spans="1:4" x14ac:dyDescent="0.3">
      <c r="A1315" s="1" t="s">
        <v>598</v>
      </c>
      <c r="B1315" s="1" t="s">
        <v>601</v>
      </c>
      <c r="C1315">
        <v>10</v>
      </c>
      <c r="D1315" s="48">
        <v>43729</v>
      </c>
    </row>
    <row r="1316" spans="1:4" x14ac:dyDescent="0.3">
      <c r="A1316" s="1" t="s">
        <v>599</v>
      </c>
      <c r="B1316" s="1" t="s">
        <v>609</v>
      </c>
      <c r="C1316">
        <v>10</v>
      </c>
      <c r="D1316" s="48">
        <v>43729</v>
      </c>
    </row>
    <row r="1317" spans="1:4" x14ac:dyDescent="0.3">
      <c r="A1317" s="1" t="s">
        <v>613</v>
      </c>
      <c r="B1317" s="1" t="s">
        <v>605</v>
      </c>
      <c r="C1317">
        <v>10</v>
      </c>
      <c r="D1317" s="48">
        <v>43729</v>
      </c>
    </row>
    <row r="1318" spans="1:4" x14ac:dyDescent="0.3">
      <c r="A1318" s="1" t="s">
        <v>611</v>
      </c>
      <c r="B1318" s="1" t="s">
        <v>600</v>
      </c>
      <c r="C1318">
        <v>10</v>
      </c>
      <c r="D1318" s="48">
        <v>43729</v>
      </c>
    </row>
    <row r="1319" spans="1:4" x14ac:dyDescent="0.3">
      <c r="A1319" s="1" t="s">
        <v>606</v>
      </c>
      <c r="B1319" s="1" t="s">
        <v>604</v>
      </c>
      <c r="C1319">
        <v>10</v>
      </c>
      <c r="D1319" s="48">
        <v>43729</v>
      </c>
    </row>
    <row r="1320" spans="1:4" x14ac:dyDescent="0.3">
      <c r="A1320" s="1" t="s">
        <v>608</v>
      </c>
      <c r="B1320" s="1" t="s">
        <v>607</v>
      </c>
      <c r="C1320">
        <v>10</v>
      </c>
      <c r="D1320" s="48">
        <v>43729</v>
      </c>
    </row>
    <row r="1321" spans="1:4" x14ac:dyDescent="0.3">
      <c r="A1321" s="1" t="s">
        <v>610</v>
      </c>
      <c r="B1321" s="1" t="s">
        <v>603</v>
      </c>
      <c r="C1321">
        <v>10</v>
      </c>
      <c r="D1321" s="48">
        <v>43729</v>
      </c>
    </row>
    <row r="1322" spans="1:4" x14ac:dyDescent="0.3">
      <c r="A1322" s="1" t="s">
        <v>612</v>
      </c>
      <c r="B1322" s="1" t="s">
        <v>602</v>
      </c>
      <c r="C1322">
        <v>10</v>
      </c>
      <c r="D1322" s="48">
        <v>43729</v>
      </c>
    </row>
    <row r="1323" spans="1:4" x14ac:dyDescent="0.3">
      <c r="A1323" s="1" t="s">
        <v>651</v>
      </c>
      <c r="B1323" s="1" t="s">
        <v>660</v>
      </c>
      <c r="C1323">
        <v>24</v>
      </c>
      <c r="D1323" s="48">
        <v>43729</v>
      </c>
    </row>
    <row r="1324" spans="1:4" x14ac:dyDescent="0.3">
      <c r="A1324" s="1" t="s">
        <v>648</v>
      </c>
      <c r="B1324" s="1" t="s">
        <v>652</v>
      </c>
      <c r="C1324">
        <v>24</v>
      </c>
      <c r="D1324" s="48">
        <v>43729</v>
      </c>
    </row>
    <row r="1325" spans="1:4" x14ac:dyDescent="0.3">
      <c r="A1325" s="1" t="s">
        <v>653</v>
      </c>
      <c r="B1325" s="1" t="s">
        <v>656</v>
      </c>
      <c r="C1325">
        <v>24</v>
      </c>
      <c r="D1325" s="48">
        <v>43729</v>
      </c>
    </row>
    <row r="1326" spans="1:4" x14ac:dyDescent="0.3">
      <c r="A1326" s="1" t="s">
        <v>662</v>
      </c>
      <c r="B1326" s="1" t="s">
        <v>654</v>
      </c>
      <c r="C1326">
        <v>24</v>
      </c>
      <c r="D1326" s="48">
        <v>43729</v>
      </c>
    </row>
    <row r="1327" spans="1:4" x14ac:dyDescent="0.3">
      <c r="A1327" s="1" t="s">
        <v>666</v>
      </c>
      <c r="B1327" s="1" t="s">
        <v>663</v>
      </c>
      <c r="C1327">
        <v>7</v>
      </c>
      <c r="D1327" s="48">
        <v>43729</v>
      </c>
    </row>
    <row r="1328" spans="1:4" x14ac:dyDescent="0.3">
      <c r="A1328" s="1" t="s">
        <v>667</v>
      </c>
      <c r="B1328" s="1" t="s">
        <v>670</v>
      </c>
      <c r="C1328">
        <v>7</v>
      </c>
      <c r="D1328" s="48">
        <v>43729</v>
      </c>
    </row>
    <row r="1329" spans="1:4" x14ac:dyDescent="0.3">
      <c r="A1329" s="1" t="s">
        <v>5</v>
      </c>
      <c r="B1329" s="1" t="s">
        <v>178</v>
      </c>
      <c r="C1329">
        <v>6</v>
      </c>
      <c r="D1329" s="48">
        <v>43730</v>
      </c>
    </row>
    <row r="1330" spans="1:4" x14ac:dyDescent="0.3">
      <c r="A1330" s="1" t="s">
        <v>10</v>
      </c>
      <c r="B1330" s="1" t="s">
        <v>11</v>
      </c>
      <c r="C1330">
        <v>6</v>
      </c>
      <c r="D1330" s="48">
        <v>43730</v>
      </c>
    </row>
    <row r="1331" spans="1:4" x14ac:dyDescent="0.3">
      <c r="A1331" s="1" t="s">
        <v>12</v>
      </c>
      <c r="B1331" s="1" t="s">
        <v>13</v>
      </c>
      <c r="C1331">
        <v>6</v>
      </c>
      <c r="D1331" s="48">
        <v>43730</v>
      </c>
    </row>
    <row r="1332" spans="1:4" x14ac:dyDescent="0.3">
      <c r="A1332" s="1" t="s">
        <v>162</v>
      </c>
      <c r="B1332" s="1" t="s">
        <v>158</v>
      </c>
      <c r="C1332">
        <v>7</v>
      </c>
      <c r="D1332" s="48">
        <v>43730</v>
      </c>
    </row>
    <row r="1333" spans="1:4" x14ac:dyDescent="0.3">
      <c r="A1333" s="1" t="s">
        <v>153</v>
      </c>
      <c r="B1333" s="1" t="s">
        <v>138</v>
      </c>
      <c r="C1333">
        <v>7</v>
      </c>
      <c r="D1333" s="48">
        <v>43730</v>
      </c>
    </row>
    <row r="1334" spans="1:4" x14ac:dyDescent="0.3">
      <c r="A1334" s="1" t="s">
        <v>161</v>
      </c>
      <c r="B1334" s="1" t="s">
        <v>155</v>
      </c>
      <c r="C1334">
        <v>7</v>
      </c>
      <c r="D1334" s="48">
        <v>43730</v>
      </c>
    </row>
    <row r="1335" spans="1:4" x14ac:dyDescent="0.3">
      <c r="A1335" s="1" t="s">
        <v>164</v>
      </c>
      <c r="B1335" s="1" t="s">
        <v>154</v>
      </c>
      <c r="C1335">
        <v>7</v>
      </c>
      <c r="D1335" s="48">
        <v>43730</v>
      </c>
    </row>
    <row r="1336" spans="1:4" x14ac:dyDescent="0.3">
      <c r="A1336" s="1" t="s">
        <v>172</v>
      </c>
      <c r="B1336" s="1" t="s">
        <v>9</v>
      </c>
      <c r="C1336">
        <v>8</v>
      </c>
      <c r="D1336" s="48">
        <v>43730</v>
      </c>
    </row>
    <row r="1337" spans="1:4" x14ac:dyDescent="0.3">
      <c r="A1337" s="1" t="s">
        <v>287</v>
      </c>
      <c r="B1337" s="1" t="s">
        <v>277</v>
      </c>
      <c r="C1337">
        <v>6</v>
      </c>
      <c r="D1337" s="48">
        <v>43730</v>
      </c>
    </row>
    <row r="1338" spans="1:4" x14ac:dyDescent="0.3">
      <c r="A1338" s="1" t="s">
        <v>317</v>
      </c>
      <c r="B1338" s="1" t="s">
        <v>254</v>
      </c>
      <c r="C1338">
        <v>5</v>
      </c>
      <c r="D1338" s="48">
        <v>43730</v>
      </c>
    </row>
    <row r="1339" spans="1:4" x14ac:dyDescent="0.3">
      <c r="A1339" s="1" t="s">
        <v>318</v>
      </c>
      <c r="B1339" s="1" t="s">
        <v>245</v>
      </c>
      <c r="C1339">
        <v>5</v>
      </c>
      <c r="D1339" s="48">
        <v>43730</v>
      </c>
    </row>
    <row r="1340" spans="1:4" x14ac:dyDescent="0.3">
      <c r="A1340" s="1" t="s">
        <v>685</v>
      </c>
      <c r="B1340" s="1" t="s">
        <v>264</v>
      </c>
      <c r="C1340">
        <v>6</v>
      </c>
      <c r="D1340" s="48">
        <v>43730</v>
      </c>
    </row>
    <row r="1341" spans="1:4" x14ac:dyDescent="0.3">
      <c r="A1341" s="1" t="s">
        <v>381</v>
      </c>
      <c r="B1341" s="1" t="s">
        <v>275</v>
      </c>
      <c r="C1341">
        <v>6</v>
      </c>
      <c r="D1341" s="48">
        <v>43730</v>
      </c>
    </row>
    <row r="1342" spans="1:4" x14ac:dyDescent="0.3">
      <c r="A1342" s="1" t="s">
        <v>274</v>
      </c>
      <c r="B1342" s="1" t="s">
        <v>270</v>
      </c>
      <c r="C1342">
        <v>6</v>
      </c>
      <c r="D1342" s="48">
        <v>43730</v>
      </c>
    </row>
    <row r="1343" spans="1:4" x14ac:dyDescent="0.3">
      <c r="A1343" s="1" t="s">
        <v>266</v>
      </c>
      <c r="B1343" s="1" t="s">
        <v>267</v>
      </c>
      <c r="C1343">
        <v>6</v>
      </c>
      <c r="D1343" s="48">
        <v>43730</v>
      </c>
    </row>
    <row r="1344" spans="1:4" x14ac:dyDescent="0.3">
      <c r="A1344" s="1" t="s">
        <v>260</v>
      </c>
      <c r="B1344" s="1" t="s">
        <v>378</v>
      </c>
      <c r="C1344">
        <v>6</v>
      </c>
      <c r="D1344" s="48">
        <v>43730</v>
      </c>
    </row>
    <row r="1345" spans="1:4" x14ac:dyDescent="0.3">
      <c r="A1345" s="1" t="s">
        <v>271</v>
      </c>
      <c r="B1345" s="1" t="s">
        <v>269</v>
      </c>
      <c r="C1345">
        <v>6</v>
      </c>
      <c r="D1345" s="48">
        <v>43730</v>
      </c>
    </row>
    <row r="1346" spans="1:4" x14ac:dyDescent="0.3">
      <c r="A1346" s="1" t="s">
        <v>276</v>
      </c>
      <c r="B1346" s="1" t="s">
        <v>261</v>
      </c>
      <c r="C1346">
        <v>6</v>
      </c>
      <c r="D1346" s="48">
        <v>43730</v>
      </c>
    </row>
    <row r="1347" spans="1:4" x14ac:dyDescent="0.3">
      <c r="A1347" s="1" t="s">
        <v>262</v>
      </c>
      <c r="B1347" s="1" t="s">
        <v>259</v>
      </c>
      <c r="C1347">
        <v>6</v>
      </c>
      <c r="D1347" s="48">
        <v>43730</v>
      </c>
    </row>
    <row r="1348" spans="1:4" x14ac:dyDescent="0.3">
      <c r="A1348" s="1" t="s">
        <v>265</v>
      </c>
      <c r="B1348" s="1" t="s">
        <v>268</v>
      </c>
      <c r="C1348">
        <v>6</v>
      </c>
      <c r="D1348" s="48">
        <v>43730</v>
      </c>
    </row>
    <row r="1349" spans="1:4" x14ac:dyDescent="0.3">
      <c r="A1349" s="1" t="s">
        <v>321</v>
      </c>
      <c r="B1349" s="1" t="s">
        <v>332</v>
      </c>
      <c r="C1349">
        <v>7</v>
      </c>
      <c r="D1349" s="48">
        <v>43730</v>
      </c>
    </row>
    <row r="1350" spans="1:4" x14ac:dyDescent="0.3">
      <c r="A1350" s="1" t="s">
        <v>330</v>
      </c>
      <c r="B1350" s="1" t="s">
        <v>329</v>
      </c>
      <c r="C1350">
        <v>7</v>
      </c>
      <c r="D1350" s="48">
        <v>43730</v>
      </c>
    </row>
    <row r="1351" spans="1:4" x14ac:dyDescent="0.3">
      <c r="A1351" s="1" t="s">
        <v>470</v>
      </c>
      <c r="B1351" s="1" t="s">
        <v>323</v>
      </c>
      <c r="C1351">
        <v>7</v>
      </c>
      <c r="D1351" s="48">
        <v>43730</v>
      </c>
    </row>
    <row r="1352" spans="1:4" x14ac:dyDescent="0.3">
      <c r="A1352" s="1" t="s">
        <v>272</v>
      </c>
      <c r="B1352" s="1" t="s">
        <v>383</v>
      </c>
      <c r="C1352">
        <v>6</v>
      </c>
      <c r="D1352" s="48">
        <v>43730</v>
      </c>
    </row>
    <row r="1353" spans="1:4" x14ac:dyDescent="0.3">
      <c r="A1353" s="1" t="s">
        <v>263</v>
      </c>
      <c r="B1353" s="1" t="s">
        <v>390</v>
      </c>
      <c r="C1353">
        <v>6</v>
      </c>
      <c r="D1353" s="48">
        <v>43730</v>
      </c>
    </row>
    <row r="1354" spans="1:4" x14ac:dyDescent="0.3">
      <c r="A1354" s="1" t="s">
        <v>382</v>
      </c>
      <c r="B1354" s="1" t="s">
        <v>476</v>
      </c>
      <c r="C1354">
        <v>6</v>
      </c>
      <c r="D1354" s="48">
        <v>43730</v>
      </c>
    </row>
    <row r="1355" spans="1:4" x14ac:dyDescent="0.3">
      <c r="A1355" s="1" t="s">
        <v>384</v>
      </c>
      <c r="B1355" s="1" t="s">
        <v>386</v>
      </c>
      <c r="C1355">
        <v>6</v>
      </c>
      <c r="D1355" s="48">
        <v>43730</v>
      </c>
    </row>
    <row r="1356" spans="1:4" x14ac:dyDescent="0.3">
      <c r="A1356" s="1" t="s">
        <v>387</v>
      </c>
      <c r="B1356" s="1" t="s">
        <v>273</v>
      </c>
      <c r="C1356">
        <v>6</v>
      </c>
      <c r="D1356" s="48">
        <v>43730</v>
      </c>
    </row>
    <row r="1357" spans="1:4" x14ac:dyDescent="0.3">
      <c r="A1357" s="1" t="s">
        <v>696</v>
      </c>
      <c r="B1357" s="1" t="s">
        <v>377</v>
      </c>
      <c r="C1357">
        <v>6</v>
      </c>
      <c r="D1357" s="48">
        <v>43730</v>
      </c>
    </row>
    <row r="1358" spans="1:4" x14ac:dyDescent="0.3">
      <c r="A1358" s="1" t="s">
        <v>391</v>
      </c>
      <c r="B1358" s="1" t="s">
        <v>393</v>
      </c>
      <c r="C1358">
        <v>6</v>
      </c>
      <c r="D1358" s="48">
        <v>43730</v>
      </c>
    </row>
    <row r="1359" spans="1:4" x14ac:dyDescent="0.3">
      <c r="A1359" s="1" t="s">
        <v>388</v>
      </c>
      <c r="B1359" s="1" t="s">
        <v>385</v>
      </c>
      <c r="C1359">
        <v>6</v>
      </c>
      <c r="D1359" s="48">
        <v>43730</v>
      </c>
    </row>
    <row r="1360" spans="1:4" x14ac:dyDescent="0.3">
      <c r="A1360" s="1" t="s">
        <v>380</v>
      </c>
      <c r="B1360" s="1" t="s">
        <v>379</v>
      </c>
      <c r="C1360">
        <v>6</v>
      </c>
      <c r="D1360" s="48">
        <v>43730</v>
      </c>
    </row>
    <row r="1361" spans="1:4" x14ac:dyDescent="0.3">
      <c r="A1361" s="1" t="s">
        <v>417</v>
      </c>
      <c r="B1361" s="1" t="s">
        <v>416</v>
      </c>
      <c r="C1361">
        <v>6</v>
      </c>
      <c r="D1361" s="48">
        <v>43730</v>
      </c>
    </row>
    <row r="1362" spans="1:4" x14ac:dyDescent="0.3">
      <c r="A1362" s="1" t="s">
        <v>422</v>
      </c>
      <c r="B1362" s="1" t="s">
        <v>419</v>
      </c>
      <c r="C1362">
        <v>6</v>
      </c>
      <c r="D1362" s="48">
        <v>43730</v>
      </c>
    </row>
    <row r="1363" spans="1:4" x14ac:dyDescent="0.3">
      <c r="A1363" s="1" t="s">
        <v>493</v>
      </c>
      <c r="B1363" s="1" t="s">
        <v>492</v>
      </c>
      <c r="C1363">
        <v>20</v>
      </c>
      <c r="D1363" s="48">
        <v>43730</v>
      </c>
    </row>
    <row r="1364" spans="1:4" x14ac:dyDescent="0.3">
      <c r="A1364" s="1" t="s">
        <v>489</v>
      </c>
      <c r="B1364" s="1" t="s">
        <v>488</v>
      </c>
      <c r="C1364">
        <v>20</v>
      </c>
      <c r="D1364" s="48">
        <v>43730</v>
      </c>
    </row>
    <row r="1365" spans="1:4" x14ac:dyDescent="0.3">
      <c r="A1365" s="1" t="s">
        <v>485</v>
      </c>
      <c r="B1365" s="1" t="s">
        <v>484</v>
      </c>
      <c r="C1365">
        <v>20</v>
      </c>
      <c r="D1365" s="48">
        <v>43730</v>
      </c>
    </row>
    <row r="1366" spans="1:4" x14ac:dyDescent="0.3">
      <c r="A1366" s="1" t="s">
        <v>479</v>
      </c>
      <c r="B1366" s="1" t="s">
        <v>478</v>
      </c>
      <c r="C1366">
        <v>20</v>
      </c>
      <c r="D1366" s="48">
        <v>43730</v>
      </c>
    </row>
    <row r="1367" spans="1:4" x14ac:dyDescent="0.3">
      <c r="A1367" s="1" t="s">
        <v>497</v>
      </c>
      <c r="B1367" s="1" t="s">
        <v>496</v>
      </c>
      <c r="C1367">
        <v>20</v>
      </c>
      <c r="D1367" s="48">
        <v>43730</v>
      </c>
    </row>
    <row r="1368" spans="1:4" x14ac:dyDescent="0.3">
      <c r="A1368" s="1" t="s">
        <v>483</v>
      </c>
      <c r="B1368" s="1" t="s">
        <v>482</v>
      </c>
      <c r="C1368">
        <v>20</v>
      </c>
      <c r="D1368" s="48">
        <v>43730</v>
      </c>
    </row>
    <row r="1369" spans="1:4" x14ac:dyDescent="0.3">
      <c r="A1369" s="1" t="s">
        <v>501</v>
      </c>
      <c r="B1369" s="1" t="s">
        <v>505</v>
      </c>
      <c r="C1369">
        <v>25</v>
      </c>
      <c r="D1369" s="48">
        <v>43730</v>
      </c>
    </row>
    <row r="1370" spans="1:4" x14ac:dyDescent="0.3">
      <c r="A1370" s="1" t="s">
        <v>503</v>
      </c>
      <c r="B1370" s="1" t="s">
        <v>510</v>
      </c>
      <c r="C1370">
        <v>25</v>
      </c>
      <c r="D1370" s="48">
        <v>43730</v>
      </c>
    </row>
    <row r="1371" spans="1:4" x14ac:dyDescent="0.3">
      <c r="A1371" s="1" t="s">
        <v>500</v>
      </c>
      <c r="B1371" s="1" t="s">
        <v>504</v>
      </c>
      <c r="C1371">
        <v>25</v>
      </c>
      <c r="D1371" s="48">
        <v>43730</v>
      </c>
    </row>
    <row r="1372" spans="1:4" x14ac:dyDescent="0.3">
      <c r="A1372" s="1" t="s">
        <v>521</v>
      </c>
      <c r="B1372" s="1" t="s">
        <v>516</v>
      </c>
      <c r="C1372">
        <v>10</v>
      </c>
      <c r="D1372" s="48">
        <v>43730</v>
      </c>
    </row>
    <row r="1373" spans="1:4" x14ac:dyDescent="0.3">
      <c r="A1373" s="1" t="s">
        <v>515</v>
      </c>
      <c r="B1373" s="1" t="s">
        <v>522</v>
      </c>
      <c r="C1373">
        <v>10</v>
      </c>
      <c r="D1373" s="48">
        <v>43730</v>
      </c>
    </row>
    <row r="1374" spans="1:4" x14ac:dyDescent="0.3">
      <c r="A1374" s="1" t="s">
        <v>520</v>
      </c>
      <c r="B1374" s="1" t="s">
        <v>525</v>
      </c>
      <c r="C1374">
        <v>10</v>
      </c>
      <c r="D1374" s="48">
        <v>43730</v>
      </c>
    </row>
    <row r="1375" spans="1:4" x14ac:dyDescent="0.3">
      <c r="A1375" s="1" t="s">
        <v>523</v>
      </c>
      <c r="B1375" s="1" t="s">
        <v>527</v>
      </c>
      <c r="C1375">
        <v>10</v>
      </c>
      <c r="D1375" s="48">
        <v>43730</v>
      </c>
    </row>
    <row r="1376" spans="1:4" x14ac:dyDescent="0.3">
      <c r="A1376" s="1" t="s">
        <v>524</v>
      </c>
      <c r="B1376" s="1" t="s">
        <v>514</v>
      </c>
      <c r="C1376">
        <v>10</v>
      </c>
      <c r="D1376" s="48">
        <v>43730</v>
      </c>
    </row>
    <row r="1377" spans="1:4" x14ac:dyDescent="0.3">
      <c r="A1377" s="1" t="s">
        <v>517</v>
      </c>
      <c r="B1377" s="1" t="s">
        <v>518</v>
      </c>
      <c r="C1377">
        <v>10</v>
      </c>
      <c r="D1377" s="48">
        <v>43730</v>
      </c>
    </row>
    <row r="1378" spans="1:4" x14ac:dyDescent="0.3">
      <c r="A1378" s="1" t="s">
        <v>519</v>
      </c>
      <c r="B1378" s="1" t="s">
        <v>526</v>
      </c>
      <c r="C1378">
        <v>10</v>
      </c>
      <c r="D1378" s="48">
        <v>43730</v>
      </c>
    </row>
    <row r="1379" spans="1:4" x14ac:dyDescent="0.3">
      <c r="A1379" s="1" t="s">
        <v>529</v>
      </c>
      <c r="B1379" s="1" t="s">
        <v>537</v>
      </c>
      <c r="C1379">
        <v>22</v>
      </c>
      <c r="D1379" s="48">
        <v>43730</v>
      </c>
    </row>
    <row r="1380" spans="1:4" x14ac:dyDescent="0.3">
      <c r="A1380" s="1" t="s">
        <v>530</v>
      </c>
      <c r="B1380" s="1" t="s">
        <v>538</v>
      </c>
      <c r="C1380">
        <v>22</v>
      </c>
      <c r="D1380" s="48">
        <v>43730</v>
      </c>
    </row>
    <row r="1381" spans="1:4" x14ac:dyDescent="0.3">
      <c r="A1381" s="1" t="s">
        <v>532</v>
      </c>
      <c r="B1381" s="1" t="s">
        <v>540</v>
      </c>
      <c r="C1381">
        <v>22</v>
      </c>
      <c r="D1381" s="48">
        <v>43730</v>
      </c>
    </row>
    <row r="1382" spans="1:4" x14ac:dyDescent="0.3">
      <c r="A1382" s="1" t="s">
        <v>528</v>
      </c>
      <c r="B1382" s="1" t="s">
        <v>534</v>
      </c>
      <c r="C1382">
        <v>22</v>
      </c>
      <c r="D1382" s="48">
        <v>43730</v>
      </c>
    </row>
    <row r="1383" spans="1:4" x14ac:dyDescent="0.3">
      <c r="A1383" s="1" t="s">
        <v>533</v>
      </c>
      <c r="B1383" s="1" t="s">
        <v>536</v>
      </c>
      <c r="C1383">
        <v>22</v>
      </c>
      <c r="D1383" s="48">
        <v>43730</v>
      </c>
    </row>
    <row r="1384" spans="1:4" x14ac:dyDescent="0.3">
      <c r="A1384" s="1" t="s">
        <v>543</v>
      </c>
      <c r="B1384" s="1" t="s">
        <v>539</v>
      </c>
      <c r="C1384">
        <v>22</v>
      </c>
      <c r="D1384" s="48">
        <v>43730</v>
      </c>
    </row>
    <row r="1385" spans="1:4" x14ac:dyDescent="0.3">
      <c r="A1385" s="1" t="s">
        <v>542</v>
      </c>
      <c r="B1385" s="1" t="s">
        <v>535</v>
      </c>
      <c r="C1385">
        <v>22</v>
      </c>
      <c r="D1385" s="48">
        <v>43730</v>
      </c>
    </row>
    <row r="1386" spans="1:4" x14ac:dyDescent="0.3">
      <c r="A1386" s="1" t="s">
        <v>531</v>
      </c>
      <c r="B1386" s="1" t="s">
        <v>541</v>
      </c>
      <c r="C1386">
        <v>22</v>
      </c>
      <c r="D1386" s="48">
        <v>43730</v>
      </c>
    </row>
    <row r="1387" spans="1:4" x14ac:dyDescent="0.3">
      <c r="A1387" s="1" t="s">
        <v>647</v>
      </c>
      <c r="B1387" s="1" t="s">
        <v>661</v>
      </c>
      <c r="C1387">
        <v>24</v>
      </c>
      <c r="D1387" s="48">
        <v>43730</v>
      </c>
    </row>
    <row r="1388" spans="1:4" x14ac:dyDescent="0.3">
      <c r="A1388" s="1" t="s">
        <v>649</v>
      </c>
      <c r="B1388" s="1" t="s">
        <v>655</v>
      </c>
      <c r="C1388">
        <v>24</v>
      </c>
      <c r="D1388" s="48">
        <v>43730</v>
      </c>
    </row>
    <row r="1389" spans="1:4" x14ac:dyDescent="0.3">
      <c r="A1389" s="1" t="s">
        <v>650</v>
      </c>
      <c r="B1389" s="1" t="s">
        <v>659</v>
      </c>
      <c r="C1389">
        <v>24</v>
      </c>
      <c r="D1389" s="48">
        <v>43730</v>
      </c>
    </row>
    <row r="1390" spans="1:4" x14ac:dyDescent="0.3">
      <c r="A1390" s="1" t="s">
        <v>672</v>
      </c>
      <c r="B1390" s="1" t="s">
        <v>668</v>
      </c>
      <c r="C1390">
        <v>7</v>
      </c>
      <c r="D1390" s="48">
        <v>43730</v>
      </c>
    </row>
    <row r="1391" spans="1:4" x14ac:dyDescent="0.3">
      <c r="A1391" s="1" t="s">
        <v>669</v>
      </c>
      <c r="B1391" s="1" t="s">
        <v>664</v>
      </c>
      <c r="C1391">
        <v>7</v>
      </c>
      <c r="D1391" s="48">
        <v>43730</v>
      </c>
    </row>
    <row r="1392" spans="1:4" x14ac:dyDescent="0.3">
      <c r="A1392" s="1" t="s">
        <v>671</v>
      </c>
      <c r="B1392" s="1" t="s">
        <v>665</v>
      </c>
      <c r="C1392">
        <v>7</v>
      </c>
      <c r="D1392" s="48">
        <v>43730</v>
      </c>
    </row>
    <row r="1393" spans="1:4" x14ac:dyDescent="0.3">
      <c r="A1393" s="1" t="s">
        <v>257</v>
      </c>
      <c r="B1393" s="1" t="s">
        <v>244</v>
      </c>
      <c r="C1393">
        <v>5</v>
      </c>
      <c r="D1393" s="48">
        <v>43731</v>
      </c>
    </row>
    <row r="1394" spans="1:4" x14ac:dyDescent="0.3">
      <c r="A1394" s="1" t="s">
        <v>137</v>
      </c>
      <c r="B1394" s="1" t="s">
        <v>141</v>
      </c>
      <c r="C1394">
        <v>7</v>
      </c>
      <c r="D1394" s="48">
        <v>43731</v>
      </c>
    </row>
    <row r="1395" spans="1:4" x14ac:dyDescent="0.3">
      <c r="A1395" s="1" t="s">
        <v>481</v>
      </c>
      <c r="B1395" s="1" t="s">
        <v>480</v>
      </c>
      <c r="C1395">
        <v>20</v>
      </c>
      <c r="D1395" s="48">
        <v>43731</v>
      </c>
    </row>
    <row r="1396" spans="1:4" x14ac:dyDescent="0.3">
      <c r="A1396" s="1" t="s">
        <v>349</v>
      </c>
      <c r="B1396" s="1" t="s">
        <v>346</v>
      </c>
      <c r="C1396">
        <v>5</v>
      </c>
      <c r="D1396" s="48">
        <v>43732</v>
      </c>
    </row>
    <row r="1397" spans="1:4" x14ac:dyDescent="0.3">
      <c r="A1397" s="1" t="s">
        <v>351</v>
      </c>
      <c r="B1397" s="1" t="s">
        <v>342</v>
      </c>
      <c r="C1397">
        <v>5</v>
      </c>
      <c r="D1397" s="48">
        <v>43732</v>
      </c>
    </row>
    <row r="1398" spans="1:4" x14ac:dyDescent="0.3">
      <c r="A1398" s="1" t="s">
        <v>350</v>
      </c>
      <c r="B1398" s="1" t="s">
        <v>691</v>
      </c>
      <c r="C1398">
        <v>5</v>
      </c>
      <c r="D1398" s="48">
        <v>43732</v>
      </c>
    </row>
    <row r="1399" spans="1:4" x14ac:dyDescent="0.3">
      <c r="A1399" s="1" t="s">
        <v>352</v>
      </c>
      <c r="B1399" s="1" t="s">
        <v>687</v>
      </c>
      <c r="C1399">
        <v>5</v>
      </c>
      <c r="D1399" s="48">
        <v>43732</v>
      </c>
    </row>
    <row r="1400" spans="1:4" x14ac:dyDescent="0.3">
      <c r="A1400" s="1" t="s">
        <v>340</v>
      </c>
      <c r="B1400" s="1" t="s">
        <v>104</v>
      </c>
      <c r="C1400">
        <v>5</v>
      </c>
      <c r="D1400" s="48">
        <v>43732</v>
      </c>
    </row>
    <row r="1401" spans="1:4" x14ac:dyDescent="0.3">
      <c r="A1401" s="1" t="s">
        <v>688</v>
      </c>
      <c r="B1401" s="1" t="s">
        <v>101</v>
      </c>
      <c r="C1401">
        <v>5</v>
      </c>
      <c r="D1401" s="48">
        <v>43732</v>
      </c>
    </row>
    <row r="1402" spans="1:4" x14ac:dyDescent="0.3">
      <c r="A1402" s="1" t="s">
        <v>689</v>
      </c>
      <c r="B1402" s="1" t="s">
        <v>355</v>
      </c>
      <c r="C1402">
        <v>5</v>
      </c>
      <c r="D1402" s="48">
        <v>43732</v>
      </c>
    </row>
    <row r="1403" spans="1:4" x14ac:dyDescent="0.3">
      <c r="A1403" s="1" t="s">
        <v>343</v>
      </c>
      <c r="B1403" s="1" t="s">
        <v>105</v>
      </c>
      <c r="C1403">
        <v>5</v>
      </c>
      <c r="D1403" s="48">
        <v>43732</v>
      </c>
    </row>
    <row r="1404" spans="1:4" x14ac:dyDescent="0.3">
      <c r="A1404" s="1" t="s">
        <v>686</v>
      </c>
      <c r="B1404" s="1" t="s">
        <v>341</v>
      </c>
      <c r="C1404">
        <v>5</v>
      </c>
      <c r="D1404" s="48">
        <v>43732</v>
      </c>
    </row>
    <row r="1405" spans="1:4" x14ac:dyDescent="0.3">
      <c r="A1405" s="1" t="s">
        <v>690</v>
      </c>
      <c r="B1405" s="1" t="s">
        <v>345</v>
      </c>
      <c r="C1405">
        <v>5</v>
      </c>
      <c r="D1405" s="48">
        <v>43732</v>
      </c>
    </row>
    <row r="1406" spans="1:4" x14ac:dyDescent="0.3">
      <c r="A1406" s="1" t="s">
        <v>491</v>
      </c>
      <c r="B1406" s="1" t="s">
        <v>490</v>
      </c>
      <c r="C1406">
        <v>20</v>
      </c>
      <c r="D1406" s="48">
        <v>43732</v>
      </c>
    </row>
    <row r="1407" spans="1:4" x14ac:dyDescent="0.3">
      <c r="A1407" s="1" t="s">
        <v>653</v>
      </c>
      <c r="B1407" s="1" t="s">
        <v>658</v>
      </c>
      <c r="C1407">
        <v>25</v>
      </c>
      <c r="D1407" s="48">
        <v>43732</v>
      </c>
    </row>
    <row r="1408" spans="1:4" x14ac:dyDescent="0.3">
      <c r="A1408" s="1" t="s">
        <v>657</v>
      </c>
      <c r="B1408" s="1" t="s">
        <v>651</v>
      </c>
      <c r="C1408">
        <v>25</v>
      </c>
      <c r="D1408" s="48">
        <v>43732</v>
      </c>
    </row>
    <row r="1409" spans="1:4" x14ac:dyDescent="0.3">
      <c r="A1409" s="1" t="s">
        <v>138</v>
      </c>
      <c r="B1409" s="1" t="s">
        <v>160</v>
      </c>
      <c r="C1409">
        <v>4</v>
      </c>
      <c r="D1409" s="48">
        <v>43733</v>
      </c>
    </row>
    <row r="1410" spans="1:4" x14ac:dyDescent="0.3">
      <c r="A1410" s="1" t="s">
        <v>652</v>
      </c>
      <c r="B1410" s="1" t="s">
        <v>660</v>
      </c>
      <c r="C1410">
        <v>25</v>
      </c>
      <c r="D1410" s="48">
        <v>43733</v>
      </c>
    </row>
    <row r="1411" spans="1:4" x14ac:dyDescent="0.3">
      <c r="A1411" s="1" t="s">
        <v>656</v>
      </c>
      <c r="B1411" s="1" t="s">
        <v>649</v>
      </c>
      <c r="C1411">
        <v>25</v>
      </c>
      <c r="D1411" s="48">
        <v>43733</v>
      </c>
    </row>
    <row r="1412" spans="1:4" x14ac:dyDescent="0.3">
      <c r="A1412" s="1" t="s">
        <v>659</v>
      </c>
      <c r="B1412" s="1" t="s">
        <v>662</v>
      </c>
      <c r="C1412">
        <v>25</v>
      </c>
      <c r="D1412" s="48">
        <v>43733</v>
      </c>
    </row>
    <row r="1413" spans="1:4" x14ac:dyDescent="0.3">
      <c r="A1413" s="1" t="s">
        <v>654</v>
      </c>
      <c r="B1413" s="1" t="s">
        <v>650</v>
      </c>
      <c r="C1413">
        <v>25</v>
      </c>
      <c r="D1413" s="48">
        <v>43733</v>
      </c>
    </row>
    <row r="1414" spans="1:4" x14ac:dyDescent="0.3">
      <c r="A1414" s="1" t="s">
        <v>664</v>
      </c>
      <c r="B1414" s="1" t="s">
        <v>671</v>
      </c>
      <c r="C1414">
        <v>8</v>
      </c>
      <c r="D1414" s="48">
        <v>43733</v>
      </c>
    </row>
    <row r="1415" spans="1:4" x14ac:dyDescent="0.3">
      <c r="A1415" s="1" t="s">
        <v>663</v>
      </c>
      <c r="B1415" s="1" t="s">
        <v>667</v>
      </c>
      <c r="C1415">
        <v>8</v>
      </c>
      <c r="D1415" s="48">
        <v>43733</v>
      </c>
    </row>
    <row r="1416" spans="1:4" x14ac:dyDescent="0.3">
      <c r="A1416" s="1" t="s">
        <v>665</v>
      </c>
      <c r="B1416" s="1" t="s">
        <v>669</v>
      </c>
      <c r="C1416">
        <v>8</v>
      </c>
      <c r="D1416" s="48">
        <v>43733</v>
      </c>
    </row>
    <row r="1417" spans="1:4" x14ac:dyDescent="0.3">
      <c r="A1417" s="1" t="s">
        <v>502</v>
      </c>
      <c r="B1417" s="1" t="s">
        <v>508</v>
      </c>
      <c r="C1417">
        <v>23</v>
      </c>
      <c r="D1417" s="48">
        <v>43734</v>
      </c>
    </row>
    <row r="1418" spans="1:4" x14ac:dyDescent="0.3">
      <c r="A1418" s="1" t="s">
        <v>648</v>
      </c>
      <c r="B1418" s="1" t="s">
        <v>661</v>
      </c>
      <c r="C1418">
        <v>25</v>
      </c>
      <c r="D1418" s="48">
        <v>43734</v>
      </c>
    </row>
    <row r="1419" spans="1:4" x14ac:dyDescent="0.3">
      <c r="A1419" s="1" t="s">
        <v>655</v>
      </c>
      <c r="B1419" s="1" t="s">
        <v>647</v>
      </c>
      <c r="C1419">
        <v>25</v>
      </c>
      <c r="D1419" s="48">
        <v>43734</v>
      </c>
    </row>
    <row r="1420" spans="1:4" x14ac:dyDescent="0.3">
      <c r="A1420" s="1" t="s">
        <v>668</v>
      </c>
      <c r="B1420" s="1" t="s">
        <v>666</v>
      </c>
      <c r="C1420">
        <v>8</v>
      </c>
      <c r="D1420" s="48">
        <v>43734</v>
      </c>
    </row>
    <row r="1421" spans="1:4" x14ac:dyDescent="0.3">
      <c r="A1421" s="1" t="s">
        <v>670</v>
      </c>
      <c r="B1421" s="1" t="s">
        <v>672</v>
      </c>
      <c r="C1421">
        <v>8</v>
      </c>
      <c r="D1421" s="48">
        <v>43734</v>
      </c>
    </row>
    <row r="1422" spans="1:4" x14ac:dyDescent="0.3">
      <c r="A1422" s="1" t="s">
        <v>164</v>
      </c>
      <c r="B1422" s="1" t="s">
        <v>162</v>
      </c>
      <c r="C1422">
        <v>8</v>
      </c>
      <c r="D1422" s="48">
        <v>43735</v>
      </c>
    </row>
    <row r="1423" spans="1:4" x14ac:dyDescent="0.3">
      <c r="A1423" s="1" t="s">
        <v>201</v>
      </c>
      <c r="B1423" s="1" t="s">
        <v>218</v>
      </c>
      <c r="C1423">
        <v>11</v>
      </c>
      <c r="D1423" s="48">
        <v>43735</v>
      </c>
    </row>
    <row r="1424" spans="1:4" x14ac:dyDescent="0.3">
      <c r="A1424" s="1" t="s">
        <v>208</v>
      </c>
      <c r="B1424" s="1" t="s">
        <v>222</v>
      </c>
      <c r="C1424">
        <v>11</v>
      </c>
      <c r="D1424" s="48">
        <v>43735</v>
      </c>
    </row>
    <row r="1425" spans="1:4" x14ac:dyDescent="0.3">
      <c r="A1425" s="1" t="s">
        <v>7</v>
      </c>
      <c r="B1425" s="1" t="s">
        <v>188</v>
      </c>
      <c r="C1425">
        <v>9</v>
      </c>
      <c r="D1425" s="48">
        <v>43735</v>
      </c>
    </row>
    <row r="1426" spans="1:4" x14ac:dyDescent="0.3">
      <c r="A1426" s="1" t="s">
        <v>181</v>
      </c>
      <c r="B1426" s="1" t="s">
        <v>179</v>
      </c>
      <c r="C1426">
        <v>9</v>
      </c>
      <c r="D1426" s="48">
        <v>43735</v>
      </c>
    </row>
    <row r="1427" spans="1:4" x14ac:dyDescent="0.3">
      <c r="A1427" s="1" t="s">
        <v>324</v>
      </c>
      <c r="B1427" s="1" t="s">
        <v>318</v>
      </c>
      <c r="C1427">
        <v>6</v>
      </c>
      <c r="D1427" s="48">
        <v>43735</v>
      </c>
    </row>
    <row r="1428" spans="1:4" x14ac:dyDescent="0.3">
      <c r="A1428" s="1" t="s">
        <v>145</v>
      </c>
      <c r="B1428" s="1" t="s">
        <v>141</v>
      </c>
      <c r="C1428">
        <v>8</v>
      </c>
      <c r="D1428" s="48">
        <v>43735</v>
      </c>
    </row>
    <row r="1429" spans="1:4" x14ac:dyDescent="0.3">
      <c r="A1429" s="1" t="s">
        <v>143</v>
      </c>
      <c r="B1429" s="1" t="s">
        <v>139</v>
      </c>
      <c r="C1429">
        <v>8</v>
      </c>
      <c r="D1429" s="48">
        <v>43735</v>
      </c>
    </row>
    <row r="1430" spans="1:4" x14ac:dyDescent="0.3">
      <c r="A1430" s="1" t="s">
        <v>147</v>
      </c>
      <c r="B1430" s="1" t="s">
        <v>148</v>
      </c>
      <c r="C1430">
        <v>8</v>
      </c>
      <c r="D1430" s="48">
        <v>43735</v>
      </c>
    </row>
    <row r="1431" spans="1:4" x14ac:dyDescent="0.3">
      <c r="A1431" s="1" t="s">
        <v>169</v>
      </c>
      <c r="B1431" s="1" t="s">
        <v>137</v>
      </c>
      <c r="C1431">
        <v>8</v>
      </c>
      <c r="D1431" s="48">
        <v>43735</v>
      </c>
    </row>
    <row r="1432" spans="1:4" x14ac:dyDescent="0.3">
      <c r="A1432" s="1" t="s">
        <v>144</v>
      </c>
      <c r="B1432" s="1" t="s">
        <v>133</v>
      </c>
      <c r="C1432">
        <v>8</v>
      </c>
      <c r="D1432" s="48">
        <v>43735</v>
      </c>
    </row>
    <row r="1433" spans="1:4" x14ac:dyDescent="0.3">
      <c r="A1433" s="1" t="s">
        <v>136</v>
      </c>
      <c r="B1433" s="1" t="s">
        <v>167</v>
      </c>
      <c r="C1433">
        <v>8</v>
      </c>
      <c r="D1433" s="48">
        <v>43735</v>
      </c>
    </row>
    <row r="1434" spans="1:4" x14ac:dyDescent="0.3">
      <c r="A1434" s="1" t="s">
        <v>142</v>
      </c>
      <c r="B1434" s="1" t="s">
        <v>151</v>
      </c>
      <c r="C1434">
        <v>8</v>
      </c>
      <c r="D1434" s="48">
        <v>43735</v>
      </c>
    </row>
    <row r="1435" spans="1:4" x14ac:dyDescent="0.3">
      <c r="A1435" s="1" t="s">
        <v>140</v>
      </c>
      <c r="B1435" s="1" t="s">
        <v>168</v>
      </c>
      <c r="C1435">
        <v>8</v>
      </c>
      <c r="D1435" s="48">
        <v>43735</v>
      </c>
    </row>
    <row r="1436" spans="1:4" x14ac:dyDescent="0.3">
      <c r="A1436" s="1" t="s">
        <v>334</v>
      </c>
      <c r="B1436" s="1" t="s">
        <v>251</v>
      </c>
      <c r="C1436">
        <v>8</v>
      </c>
      <c r="D1436" s="48">
        <v>43735</v>
      </c>
    </row>
    <row r="1437" spans="1:4" x14ac:dyDescent="0.3">
      <c r="A1437" s="1" t="s">
        <v>471</v>
      </c>
      <c r="B1437" s="1" t="s">
        <v>470</v>
      </c>
      <c r="C1437">
        <v>8</v>
      </c>
      <c r="D1437" s="48">
        <v>43735</v>
      </c>
    </row>
    <row r="1438" spans="1:4" x14ac:dyDescent="0.3">
      <c r="A1438" s="1" t="s">
        <v>430</v>
      </c>
      <c r="B1438" s="1" t="s">
        <v>423</v>
      </c>
      <c r="C1438">
        <v>7</v>
      </c>
      <c r="D1438" s="48">
        <v>43735</v>
      </c>
    </row>
    <row r="1439" spans="1:4" x14ac:dyDescent="0.3">
      <c r="A1439" s="1" t="s">
        <v>3</v>
      </c>
      <c r="B1439" s="1" t="s">
        <v>12</v>
      </c>
      <c r="C1439">
        <v>7</v>
      </c>
      <c r="D1439" s="48">
        <v>43736</v>
      </c>
    </row>
    <row r="1440" spans="1:4" x14ac:dyDescent="0.3">
      <c r="A1440" s="1" t="s">
        <v>178</v>
      </c>
      <c r="B1440" s="1" t="s">
        <v>18</v>
      </c>
      <c r="C1440">
        <v>7</v>
      </c>
      <c r="D1440" s="48">
        <v>43736</v>
      </c>
    </row>
    <row r="1441" spans="1:4" x14ac:dyDescent="0.3">
      <c r="A1441" s="1" t="s">
        <v>10</v>
      </c>
      <c r="B1441" s="1" t="s">
        <v>20</v>
      </c>
      <c r="C1441">
        <v>7</v>
      </c>
      <c r="D1441" s="48">
        <v>43736</v>
      </c>
    </row>
    <row r="1442" spans="1:4" x14ac:dyDescent="0.3">
      <c r="A1442" s="1" t="s">
        <v>8</v>
      </c>
      <c r="B1442" s="1" t="s">
        <v>171</v>
      </c>
      <c r="C1442">
        <v>7</v>
      </c>
      <c r="D1442" s="48">
        <v>43736</v>
      </c>
    </row>
    <row r="1443" spans="1:4" x14ac:dyDescent="0.3">
      <c r="A1443" s="1" t="s">
        <v>14</v>
      </c>
      <c r="B1443" s="1" t="s">
        <v>15</v>
      </c>
      <c r="C1443">
        <v>7</v>
      </c>
      <c r="D1443" s="48">
        <v>43736</v>
      </c>
    </row>
    <row r="1444" spans="1:4" x14ac:dyDescent="0.3">
      <c r="A1444" s="1" t="s">
        <v>173</v>
      </c>
      <c r="B1444" s="1" t="s">
        <v>11</v>
      </c>
      <c r="C1444">
        <v>7</v>
      </c>
      <c r="D1444" s="48">
        <v>43736</v>
      </c>
    </row>
    <row r="1445" spans="1:4" x14ac:dyDescent="0.3">
      <c r="A1445" s="1" t="s">
        <v>16</v>
      </c>
      <c r="B1445" s="1" t="s">
        <v>17</v>
      </c>
      <c r="C1445">
        <v>7</v>
      </c>
      <c r="D1445" s="48">
        <v>43736</v>
      </c>
    </row>
    <row r="1446" spans="1:4" x14ac:dyDescent="0.3">
      <c r="A1446" s="1" t="s">
        <v>21</v>
      </c>
      <c r="B1446" s="1" t="s">
        <v>19</v>
      </c>
      <c r="C1446">
        <v>7</v>
      </c>
      <c r="D1446" s="48">
        <v>43736</v>
      </c>
    </row>
    <row r="1447" spans="1:4" x14ac:dyDescent="0.3">
      <c r="A1447" s="1" t="s">
        <v>158</v>
      </c>
      <c r="B1447" s="1" t="s">
        <v>157</v>
      </c>
      <c r="C1447">
        <v>8</v>
      </c>
      <c r="D1447" s="48">
        <v>43736</v>
      </c>
    </row>
    <row r="1448" spans="1:4" x14ac:dyDescent="0.3">
      <c r="A1448" s="1" t="s">
        <v>166</v>
      </c>
      <c r="B1448" s="1" t="s">
        <v>153</v>
      </c>
      <c r="C1448">
        <v>8</v>
      </c>
      <c r="D1448" s="48">
        <v>43736</v>
      </c>
    </row>
    <row r="1449" spans="1:4" x14ac:dyDescent="0.3">
      <c r="A1449" s="1" t="s">
        <v>138</v>
      </c>
      <c r="B1449" s="1" t="s">
        <v>165</v>
      </c>
      <c r="C1449">
        <v>8</v>
      </c>
      <c r="D1449" s="48">
        <v>43736</v>
      </c>
    </row>
    <row r="1450" spans="1:4" x14ac:dyDescent="0.3">
      <c r="A1450" s="1" t="s">
        <v>160</v>
      </c>
      <c r="B1450" s="1" t="s">
        <v>134</v>
      </c>
      <c r="C1450">
        <v>8</v>
      </c>
      <c r="D1450" s="48">
        <v>43736</v>
      </c>
    </row>
    <row r="1451" spans="1:4" x14ac:dyDescent="0.3">
      <c r="A1451" s="1" t="s">
        <v>212</v>
      </c>
      <c r="B1451" s="1" t="s">
        <v>191</v>
      </c>
      <c r="C1451">
        <v>11</v>
      </c>
      <c r="D1451" s="48">
        <v>43736</v>
      </c>
    </row>
    <row r="1452" spans="1:4" x14ac:dyDescent="0.3">
      <c r="A1452" s="1" t="s">
        <v>202</v>
      </c>
      <c r="B1452" s="1" t="s">
        <v>200</v>
      </c>
      <c r="C1452">
        <v>11</v>
      </c>
      <c r="D1452" s="48">
        <v>43736</v>
      </c>
    </row>
    <row r="1453" spans="1:4" x14ac:dyDescent="0.3">
      <c r="A1453" s="1" t="s">
        <v>193</v>
      </c>
      <c r="B1453" s="1" t="s">
        <v>226</v>
      </c>
      <c r="C1453">
        <v>11</v>
      </c>
      <c r="D1453" s="48">
        <v>43736</v>
      </c>
    </row>
    <row r="1454" spans="1:4" x14ac:dyDescent="0.3">
      <c r="A1454" s="1" t="s">
        <v>213</v>
      </c>
      <c r="B1454" s="1" t="s">
        <v>211</v>
      </c>
      <c r="C1454">
        <v>11</v>
      </c>
      <c r="D1454" s="48">
        <v>43736</v>
      </c>
    </row>
    <row r="1455" spans="1:4" x14ac:dyDescent="0.3">
      <c r="A1455" s="1" t="s">
        <v>198</v>
      </c>
      <c r="B1455" s="1" t="s">
        <v>216</v>
      </c>
      <c r="C1455">
        <v>11</v>
      </c>
      <c r="D1455" s="48">
        <v>43736</v>
      </c>
    </row>
    <row r="1456" spans="1:4" x14ac:dyDescent="0.3">
      <c r="A1456" s="1" t="s">
        <v>194</v>
      </c>
      <c r="B1456" s="1" t="s">
        <v>190</v>
      </c>
      <c r="C1456">
        <v>11</v>
      </c>
      <c r="D1456" s="48">
        <v>43736</v>
      </c>
    </row>
    <row r="1457" spans="1:4" x14ac:dyDescent="0.3">
      <c r="A1457" s="1" t="s">
        <v>209</v>
      </c>
      <c r="B1457" s="1" t="s">
        <v>206</v>
      </c>
      <c r="C1457">
        <v>11</v>
      </c>
      <c r="D1457" s="48">
        <v>43736</v>
      </c>
    </row>
    <row r="1458" spans="1:4" x14ac:dyDescent="0.3">
      <c r="A1458" s="1" t="s">
        <v>210</v>
      </c>
      <c r="B1458" s="1" t="s">
        <v>204</v>
      </c>
      <c r="C1458">
        <v>11</v>
      </c>
      <c r="D1458" s="48">
        <v>43736</v>
      </c>
    </row>
    <row r="1459" spans="1:4" x14ac:dyDescent="0.3">
      <c r="A1459" s="1" t="s">
        <v>205</v>
      </c>
      <c r="B1459" s="1" t="s">
        <v>203</v>
      </c>
      <c r="C1459">
        <v>11</v>
      </c>
      <c r="D1459" s="48">
        <v>43736</v>
      </c>
    </row>
    <row r="1460" spans="1:4" x14ac:dyDescent="0.3">
      <c r="A1460" s="1" t="s">
        <v>196</v>
      </c>
      <c r="B1460" s="1" t="s">
        <v>219</v>
      </c>
      <c r="C1460">
        <v>11</v>
      </c>
      <c r="D1460" s="48">
        <v>43736</v>
      </c>
    </row>
    <row r="1461" spans="1:4" x14ac:dyDescent="0.3">
      <c r="A1461" s="1" t="s">
        <v>184</v>
      </c>
      <c r="B1461" s="1" t="s">
        <v>195</v>
      </c>
      <c r="C1461">
        <v>9</v>
      </c>
      <c r="D1461" s="48">
        <v>43736</v>
      </c>
    </row>
    <row r="1462" spans="1:4" x14ac:dyDescent="0.3">
      <c r="A1462" s="1" t="s">
        <v>199</v>
      </c>
      <c r="B1462" s="1" t="s">
        <v>170</v>
      </c>
      <c r="C1462">
        <v>9</v>
      </c>
      <c r="D1462" s="48">
        <v>43736</v>
      </c>
    </row>
    <row r="1463" spans="1:4" x14ac:dyDescent="0.3">
      <c r="A1463" s="1" t="s">
        <v>175</v>
      </c>
      <c r="B1463" s="1" t="s">
        <v>176</v>
      </c>
      <c r="C1463">
        <v>9</v>
      </c>
      <c r="D1463" s="48">
        <v>43736</v>
      </c>
    </row>
    <row r="1464" spans="1:4" x14ac:dyDescent="0.3">
      <c r="A1464" s="1" t="s">
        <v>9</v>
      </c>
      <c r="B1464" s="1" t="s">
        <v>189</v>
      </c>
      <c r="C1464">
        <v>9</v>
      </c>
      <c r="D1464" s="48">
        <v>43736</v>
      </c>
    </row>
    <row r="1465" spans="1:4" x14ac:dyDescent="0.3">
      <c r="A1465" s="1" t="s">
        <v>183</v>
      </c>
      <c r="B1465" s="1" t="s">
        <v>4</v>
      </c>
      <c r="C1465">
        <v>9</v>
      </c>
      <c r="D1465" s="48">
        <v>43736</v>
      </c>
    </row>
    <row r="1466" spans="1:4" x14ac:dyDescent="0.3">
      <c r="A1466" s="1" t="s">
        <v>174</v>
      </c>
      <c r="B1466" s="1" t="s">
        <v>185</v>
      </c>
      <c r="C1466">
        <v>9</v>
      </c>
      <c r="D1466" s="48">
        <v>43736</v>
      </c>
    </row>
    <row r="1467" spans="1:4" x14ac:dyDescent="0.3">
      <c r="A1467" s="1" t="s">
        <v>186</v>
      </c>
      <c r="B1467" s="1" t="s">
        <v>180</v>
      </c>
      <c r="C1467">
        <v>9</v>
      </c>
      <c r="D1467" s="48">
        <v>43736</v>
      </c>
    </row>
    <row r="1468" spans="1:4" x14ac:dyDescent="0.3">
      <c r="A1468" s="1" t="s">
        <v>177</v>
      </c>
      <c r="B1468" s="1" t="s">
        <v>172</v>
      </c>
      <c r="C1468">
        <v>9</v>
      </c>
      <c r="D1468" s="48">
        <v>43736</v>
      </c>
    </row>
    <row r="1469" spans="1:4" x14ac:dyDescent="0.3">
      <c r="A1469" s="1" t="s">
        <v>182</v>
      </c>
      <c r="B1469" s="1" t="s">
        <v>192</v>
      </c>
      <c r="C1469">
        <v>9</v>
      </c>
      <c r="D1469" s="48">
        <v>43736</v>
      </c>
    </row>
    <row r="1470" spans="1:4" x14ac:dyDescent="0.3">
      <c r="A1470" s="1" t="s">
        <v>225</v>
      </c>
      <c r="B1470" s="1" t="s">
        <v>228</v>
      </c>
      <c r="C1470">
        <v>11</v>
      </c>
      <c r="D1470" s="48">
        <v>43736</v>
      </c>
    </row>
    <row r="1471" spans="1:4" x14ac:dyDescent="0.3">
      <c r="A1471" s="1" t="s">
        <v>236</v>
      </c>
      <c r="B1471" s="1" t="s">
        <v>232</v>
      </c>
      <c r="C1471">
        <v>11</v>
      </c>
      <c r="D1471" s="48">
        <v>43736</v>
      </c>
    </row>
    <row r="1472" spans="1:4" x14ac:dyDescent="0.3">
      <c r="A1472" s="1" t="s">
        <v>235</v>
      </c>
      <c r="B1472" s="1" t="s">
        <v>207</v>
      </c>
      <c r="C1472">
        <v>11</v>
      </c>
      <c r="D1472" s="48">
        <v>43736</v>
      </c>
    </row>
    <row r="1473" spans="1:4" x14ac:dyDescent="0.3">
      <c r="A1473" s="1" t="s">
        <v>224</v>
      </c>
      <c r="B1473" s="1" t="s">
        <v>230</v>
      </c>
      <c r="C1473">
        <v>11</v>
      </c>
      <c r="D1473" s="48">
        <v>43736</v>
      </c>
    </row>
    <row r="1474" spans="1:4" x14ac:dyDescent="0.3">
      <c r="A1474" s="1" t="s">
        <v>319</v>
      </c>
      <c r="B1474" s="1" t="s">
        <v>234</v>
      </c>
      <c r="C1474">
        <v>11</v>
      </c>
      <c r="D1474" s="48">
        <v>43736</v>
      </c>
    </row>
    <row r="1475" spans="1:4" x14ac:dyDescent="0.3">
      <c r="A1475" s="1" t="s">
        <v>240</v>
      </c>
      <c r="B1475" s="1" t="s">
        <v>221</v>
      </c>
      <c r="C1475">
        <v>11</v>
      </c>
      <c r="D1475" s="48">
        <v>43736</v>
      </c>
    </row>
    <row r="1476" spans="1:4" x14ac:dyDescent="0.3">
      <c r="A1476" s="1" t="s">
        <v>220</v>
      </c>
      <c r="B1476" s="1" t="s">
        <v>217</v>
      </c>
      <c r="C1476">
        <v>11</v>
      </c>
      <c r="D1476" s="48">
        <v>43736</v>
      </c>
    </row>
    <row r="1477" spans="1:4" x14ac:dyDescent="0.3">
      <c r="A1477" s="1" t="s">
        <v>237</v>
      </c>
      <c r="B1477" s="1" t="s">
        <v>233</v>
      </c>
      <c r="C1477">
        <v>11</v>
      </c>
      <c r="D1477" s="48">
        <v>43736</v>
      </c>
    </row>
    <row r="1478" spans="1:4" x14ac:dyDescent="0.3">
      <c r="A1478" s="1" t="s">
        <v>320</v>
      </c>
      <c r="B1478" s="1" t="s">
        <v>223</v>
      </c>
      <c r="C1478">
        <v>11</v>
      </c>
      <c r="D1478" s="48">
        <v>43736</v>
      </c>
    </row>
    <row r="1479" spans="1:4" x14ac:dyDescent="0.3">
      <c r="A1479" s="1" t="s">
        <v>215</v>
      </c>
      <c r="B1479" s="1" t="s">
        <v>214</v>
      </c>
      <c r="C1479">
        <v>11</v>
      </c>
      <c r="D1479" s="48">
        <v>43736</v>
      </c>
    </row>
    <row r="1480" spans="1:4" x14ac:dyDescent="0.3">
      <c r="A1480" s="1" t="s">
        <v>229</v>
      </c>
      <c r="B1480" s="1" t="s">
        <v>239</v>
      </c>
      <c r="C1480">
        <v>11</v>
      </c>
      <c r="D1480" s="48">
        <v>43736</v>
      </c>
    </row>
    <row r="1481" spans="1:4" x14ac:dyDescent="0.3">
      <c r="A1481" s="1" t="s">
        <v>231</v>
      </c>
      <c r="B1481" s="1" t="s">
        <v>227</v>
      </c>
      <c r="C1481">
        <v>11</v>
      </c>
      <c r="D1481" s="48">
        <v>43736</v>
      </c>
    </row>
    <row r="1482" spans="1:4" x14ac:dyDescent="0.3">
      <c r="A1482" s="1" t="s">
        <v>245</v>
      </c>
      <c r="B1482" s="1" t="s">
        <v>243</v>
      </c>
      <c r="C1482">
        <v>6</v>
      </c>
      <c r="D1482" s="48">
        <v>43736</v>
      </c>
    </row>
    <row r="1483" spans="1:4" x14ac:dyDescent="0.3">
      <c r="A1483" s="1" t="s">
        <v>250</v>
      </c>
      <c r="B1483" s="1" t="s">
        <v>252</v>
      </c>
      <c r="C1483">
        <v>6</v>
      </c>
      <c r="D1483" s="48">
        <v>43736</v>
      </c>
    </row>
    <row r="1484" spans="1:4" x14ac:dyDescent="0.3">
      <c r="A1484" s="1" t="s">
        <v>244</v>
      </c>
      <c r="B1484" s="1" t="s">
        <v>317</v>
      </c>
      <c r="C1484">
        <v>6</v>
      </c>
      <c r="D1484" s="48">
        <v>43736</v>
      </c>
    </row>
    <row r="1485" spans="1:4" x14ac:dyDescent="0.3">
      <c r="A1485" s="1" t="s">
        <v>258</v>
      </c>
      <c r="B1485" s="1" t="s">
        <v>257</v>
      </c>
      <c r="C1485">
        <v>6</v>
      </c>
      <c r="D1485" s="48">
        <v>43736</v>
      </c>
    </row>
    <row r="1486" spans="1:4" x14ac:dyDescent="0.3">
      <c r="A1486" s="1" t="s">
        <v>256</v>
      </c>
      <c r="B1486" s="1" t="s">
        <v>246</v>
      </c>
      <c r="C1486">
        <v>6</v>
      </c>
      <c r="D1486" s="48">
        <v>43736</v>
      </c>
    </row>
    <row r="1487" spans="1:4" x14ac:dyDescent="0.3">
      <c r="A1487" s="1" t="s">
        <v>327</v>
      </c>
      <c r="B1487" s="1" t="s">
        <v>255</v>
      </c>
      <c r="C1487">
        <v>6</v>
      </c>
      <c r="D1487" s="48">
        <v>43736</v>
      </c>
    </row>
    <row r="1488" spans="1:4" x14ac:dyDescent="0.3">
      <c r="A1488" s="1" t="s">
        <v>329</v>
      </c>
      <c r="B1488" s="1" t="s">
        <v>321</v>
      </c>
      <c r="C1488">
        <v>8</v>
      </c>
      <c r="D1488" s="48">
        <v>43736</v>
      </c>
    </row>
    <row r="1489" spans="1:4" x14ac:dyDescent="0.3">
      <c r="A1489" s="1" t="s">
        <v>328</v>
      </c>
      <c r="B1489" s="1" t="s">
        <v>333</v>
      </c>
      <c r="C1489">
        <v>8</v>
      </c>
      <c r="D1489" s="48">
        <v>43736</v>
      </c>
    </row>
    <row r="1490" spans="1:4" x14ac:dyDescent="0.3">
      <c r="A1490" s="1" t="s">
        <v>472</v>
      </c>
      <c r="B1490" s="1" t="s">
        <v>326</v>
      </c>
      <c r="C1490">
        <v>8</v>
      </c>
      <c r="D1490" s="48">
        <v>43736</v>
      </c>
    </row>
    <row r="1491" spans="1:4" x14ac:dyDescent="0.3">
      <c r="A1491" s="1" t="s">
        <v>355</v>
      </c>
      <c r="B1491" s="1" t="s">
        <v>690</v>
      </c>
      <c r="C1491">
        <v>6</v>
      </c>
      <c r="D1491" s="48">
        <v>43736</v>
      </c>
    </row>
    <row r="1492" spans="1:4" x14ac:dyDescent="0.3">
      <c r="A1492" s="1" t="s">
        <v>105</v>
      </c>
      <c r="B1492" s="1" t="s">
        <v>689</v>
      </c>
      <c r="C1492">
        <v>6</v>
      </c>
      <c r="D1492" s="48">
        <v>43736</v>
      </c>
    </row>
    <row r="1493" spans="1:4" x14ac:dyDescent="0.3">
      <c r="A1493" s="1" t="s">
        <v>341</v>
      </c>
      <c r="B1493" s="1" t="s">
        <v>349</v>
      </c>
      <c r="C1493">
        <v>6</v>
      </c>
      <c r="D1493" s="48">
        <v>43736</v>
      </c>
    </row>
    <row r="1494" spans="1:4" x14ac:dyDescent="0.3">
      <c r="A1494" s="1" t="s">
        <v>101</v>
      </c>
      <c r="B1494" s="1" t="s">
        <v>340</v>
      </c>
      <c r="C1494">
        <v>6</v>
      </c>
      <c r="D1494" s="48">
        <v>43736</v>
      </c>
    </row>
    <row r="1495" spans="1:4" x14ac:dyDescent="0.3">
      <c r="A1495" s="1" t="s">
        <v>104</v>
      </c>
      <c r="B1495" s="1" t="s">
        <v>350</v>
      </c>
      <c r="C1495">
        <v>6</v>
      </c>
      <c r="D1495" s="48">
        <v>43736</v>
      </c>
    </row>
    <row r="1496" spans="1:4" x14ac:dyDescent="0.3">
      <c r="A1496" s="1" t="s">
        <v>687</v>
      </c>
      <c r="B1496" s="1" t="s">
        <v>351</v>
      </c>
      <c r="C1496">
        <v>6</v>
      </c>
      <c r="D1496" s="48">
        <v>43736</v>
      </c>
    </row>
    <row r="1497" spans="1:4" x14ac:dyDescent="0.3">
      <c r="A1497" s="1" t="s">
        <v>691</v>
      </c>
      <c r="B1497" s="1" t="s">
        <v>343</v>
      </c>
      <c r="C1497">
        <v>6</v>
      </c>
      <c r="D1497" s="48">
        <v>43736</v>
      </c>
    </row>
    <row r="1498" spans="1:4" x14ac:dyDescent="0.3">
      <c r="A1498" s="1" t="s">
        <v>342</v>
      </c>
      <c r="B1498" s="1" t="s">
        <v>352</v>
      </c>
      <c r="C1498">
        <v>6</v>
      </c>
      <c r="D1498" s="48">
        <v>43736</v>
      </c>
    </row>
    <row r="1499" spans="1:4" x14ac:dyDescent="0.3">
      <c r="A1499" s="1" t="s">
        <v>346</v>
      </c>
      <c r="B1499" s="1" t="s">
        <v>686</v>
      </c>
      <c r="C1499">
        <v>6</v>
      </c>
      <c r="D1499" s="48">
        <v>43736</v>
      </c>
    </row>
    <row r="1500" spans="1:4" x14ac:dyDescent="0.3">
      <c r="A1500" s="1" t="s">
        <v>345</v>
      </c>
      <c r="B1500" s="1" t="s">
        <v>688</v>
      </c>
      <c r="C1500">
        <v>6</v>
      </c>
      <c r="D1500" s="48">
        <v>43736</v>
      </c>
    </row>
    <row r="1501" spans="1:4" x14ac:dyDescent="0.3">
      <c r="A1501" s="1" t="s">
        <v>428</v>
      </c>
      <c r="B1501" s="1" t="s">
        <v>415</v>
      </c>
      <c r="C1501">
        <v>7</v>
      </c>
      <c r="D1501" s="48">
        <v>43736</v>
      </c>
    </row>
    <row r="1502" spans="1:4" x14ac:dyDescent="0.3">
      <c r="A1502" s="1" t="s">
        <v>417</v>
      </c>
      <c r="B1502" s="1" t="s">
        <v>414</v>
      </c>
      <c r="C1502">
        <v>7</v>
      </c>
      <c r="D1502" s="48">
        <v>43736</v>
      </c>
    </row>
    <row r="1503" spans="1:4" x14ac:dyDescent="0.3">
      <c r="A1503" s="1" t="s">
        <v>421</v>
      </c>
      <c r="B1503" s="1" t="s">
        <v>434</v>
      </c>
      <c r="C1503">
        <v>7</v>
      </c>
      <c r="D1503" s="48">
        <v>43736</v>
      </c>
    </row>
    <row r="1504" spans="1:4" x14ac:dyDescent="0.3">
      <c r="A1504" s="1" t="s">
        <v>419</v>
      </c>
      <c r="B1504" s="1" t="s">
        <v>424</v>
      </c>
      <c r="C1504">
        <v>7</v>
      </c>
      <c r="D1504" s="48">
        <v>43736</v>
      </c>
    </row>
    <row r="1505" spans="1:4" x14ac:dyDescent="0.3">
      <c r="A1505" s="1" t="s">
        <v>422</v>
      </c>
      <c r="B1505" s="1" t="s">
        <v>418</v>
      </c>
      <c r="C1505">
        <v>7</v>
      </c>
      <c r="D1505" s="48">
        <v>43736</v>
      </c>
    </row>
    <row r="1506" spans="1:4" x14ac:dyDescent="0.3">
      <c r="A1506" s="1" t="s">
        <v>420</v>
      </c>
      <c r="B1506" s="1" t="s">
        <v>416</v>
      </c>
      <c r="C1506">
        <v>7</v>
      </c>
      <c r="D1506" s="48">
        <v>43736</v>
      </c>
    </row>
    <row r="1507" spans="1:4" x14ac:dyDescent="0.3">
      <c r="A1507" s="1" t="s">
        <v>477</v>
      </c>
      <c r="B1507" s="1" t="s">
        <v>432</v>
      </c>
      <c r="C1507">
        <v>7</v>
      </c>
      <c r="D1507" s="48">
        <v>43736</v>
      </c>
    </row>
    <row r="1508" spans="1:4" x14ac:dyDescent="0.3">
      <c r="A1508" s="1" t="s">
        <v>431</v>
      </c>
      <c r="B1508" s="1" t="s">
        <v>429</v>
      </c>
      <c r="C1508">
        <v>7</v>
      </c>
      <c r="D1508" s="48">
        <v>43736</v>
      </c>
    </row>
    <row r="1509" spans="1:4" x14ac:dyDescent="0.3">
      <c r="A1509" s="1" t="s">
        <v>438</v>
      </c>
      <c r="B1509" s="1" t="s">
        <v>435</v>
      </c>
      <c r="C1509">
        <v>7</v>
      </c>
      <c r="D1509" s="48">
        <v>43736</v>
      </c>
    </row>
    <row r="1510" spans="1:4" x14ac:dyDescent="0.3">
      <c r="A1510" s="1" t="s">
        <v>437</v>
      </c>
      <c r="B1510" s="1" t="s">
        <v>433</v>
      </c>
      <c r="C1510">
        <v>7</v>
      </c>
      <c r="D1510" s="48">
        <v>43736</v>
      </c>
    </row>
    <row r="1511" spans="1:4" x14ac:dyDescent="0.3">
      <c r="A1511" s="1" t="s">
        <v>571</v>
      </c>
      <c r="B1511" s="1" t="s">
        <v>575</v>
      </c>
      <c r="C1511">
        <v>9</v>
      </c>
      <c r="D1511" s="48">
        <v>43736</v>
      </c>
    </row>
    <row r="1512" spans="1:4" x14ac:dyDescent="0.3">
      <c r="A1512" s="1" t="s">
        <v>573</v>
      </c>
      <c r="B1512" s="1" t="s">
        <v>574</v>
      </c>
      <c r="C1512">
        <v>9</v>
      </c>
      <c r="D1512" s="48">
        <v>43736</v>
      </c>
    </row>
    <row r="1513" spans="1:4" x14ac:dyDescent="0.3">
      <c r="A1513" s="1" t="s">
        <v>578</v>
      </c>
      <c r="B1513" s="1" t="s">
        <v>572</v>
      </c>
      <c r="C1513">
        <v>9</v>
      </c>
      <c r="D1513" s="48">
        <v>43736</v>
      </c>
    </row>
    <row r="1514" spans="1:4" x14ac:dyDescent="0.3">
      <c r="A1514" s="1" t="s">
        <v>579</v>
      </c>
      <c r="B1514" s="1" t="s">
        <v>580</v>
      </c>
      <c r="C1514">
        <v>9</v>
      </c>
      <c r="D1514" s="48">
        <v>43736</v>
      </c>
    </row>
    <row r="1515" spans="1:4" x14ac:dyDescent="0.3">
      <c r="A1515" s="1" t="s">
        <v>570</v>
      </c>
      <c r="B1515" s="1" t="s">
        <v>577</v>
      </c>
      <c r="C1515">
        <v>9</v>
      </c>
      <c r="D1515" s="48">
        <v>43736</v>
      </c>
    </row>
    <row r="1516" spans="1:4" x14ac:dyDescent="0.3">
      <c r="A1516" s="1" t="s">
        <v>581</v>
      </c>
      <c r="B1516" s="1" t="s">
        <v>576</v>
      </c>
      <c r="C1516">
        <v>9</v>
      </c>
      <c r="D1516" s="48">
        <v>43736</v>
      </c>
    </row>
    <row r="1517" spans="1:4" x14ac:dyDescent="0.3">
      <c r="A1517" s="1" t="s">
        <v>609</v>
      </c>
      <c r="B1517" s="1" t="s">
        <v>611</v>
      </c>
      <c r="C1517">
        <v>11</v>
      </c>
      <c r="D1517" s="48">
        <v>43736</v>
      </c>
    </row>
    <row r="1518" spans="1:4" x14ac:dyDescent="0.3">
      <c r="A1518" s="1" t="s">
        <v>607</v>
      </c>
      <c r="B1518" s="1" t="s">
        <v>613</v>
      </c>
      <c r="C1518">
        <v>11</v>
      </c>
      <c r="D1518" s="48">
        <v>43736</v>
      </c>
    </row>
    <row r="1519" spans="1:4" x14ac:dyDescent="0.3">
      <c r="A1519" s="1" t="s">
        <v>605</v>
      </c>
      <c r="B1519" s="1" t="s">
        <v>612</v>
      </c>
      <c r="C1519">
        <v>11</v>
      </c>
      <c r="D1519" s="48">
        <v>43736</v>
      </c>
    </row>
    <row r="1520" spans="1:4" x14ac:dyDescent="0.3">
      <c r="A1520" s="1" t="s">
        <v>603</v>
      </c>
      <c r="B1520" s="1" t="s">
        <v>599</v>
      </c>
      <c r="C1520">
        <v>11</v>
      </c>
      <c r="D1520" s="48">
        <v>43736</v>
      </c>
    </row>
    <row r="1521" spans="1:4" x14ac:dyDescent="0.3">
      <c r="A1521" s="1" t="s">
        <v>601</v>
      </c>
      <c r="B1521" s="1" t="s">
        <v>606</v>
      </c>
      <c r="C1521">
        <v>11</v>
      </c>
      <c r="D1521" s="48">
        <v>43736</v>
      </c>
    </row>
    <row r="1522" spans="1:4" x14ac:dyDescent="0.3">
      <c r="A1522" s="1" t="s">
        <v>600</v>
      </c>
      <c r="B1522" s="1" t="s">
        <v>610</v>
      </c>
      <c r="C1522">
        <v>11</v>
      </c>
      <c r="D1522" s="48">
        <v>43736</v>
      </c>
    </row>
    <row r="1523" spans="1:4" x14ac:dyDescent="0.3">
      <c r="A1523" s="1" t="s">
        <v>602</v>
      </c>
      <c r="B1523" s="1" t="s">
        <v>598</v>
      </c>
      <c r="C1523">
        <v>11</v>
      </c>
      <c r="D1523" s="48">
        <v>43736</v>
      </c>
    </row>
    <row r="1524" spans="1:4" x14ac:dyDescent="0.3">
      <c r="A1524" s="1" t="s">
        <v>604</v>
      </c>
      <c r="B1524" s="1" t="s">
        <v>608</v>
      </c>
      <c r="C1524">
        <v>11</v>
      </c>
      <c r="D1524" s="48">
        <v>43736</v>
      </c>
    </row>
    <row r="1525" spans="1:4" x14ac:dyDescent="0.3">
      <c r="A1525" s="1" t="s">
        <v>667</v>
      </c>
      <c r="B1525" s="1" t="s">
        <v>665</v>
      </c>
      <c r="C1525">
        <v>9</v>
      </c>
      <c r="D1525" s="48">
        <v>43736</v>
      </c>
    </row>
    <row r="1526" spans="1:4" x14ac:dyDescent="0.3">
      <c r="A1526" s="1" t="s">
        <v>669</v>
      </c>
      <c r="B1526" s="1" t="s">
        <v>663</v>
      </c>
      <c r="C1526">
        <v>9</v>
      </c>
      <c r="D1526" s="48">
        <v>43736</v>
      </c>
    </row>
    <row r="1527" spans="1:4" x14ac:dyDescent="0.3">
      <c r="A1527" s="1" t="s">
        <v>22</v>
      </c>
      <c r="B1527" s="1" t="s">
        <v>6</v>
      </c>
      <c r="C1527">
        <v>7</v>
      </c>
      <c r="D1527" s="48">
        <v>43737</v>
      </c>
    </row>
    <row r="1528" spans="1:4" x14ac:dyDescent="0.3">
      <c r="A1528" s="1" t="s">
        <v>159</v>
      </c>
      <c r="B1528" s="1" t="s">
        <v>161</v>
      </c>
      <c r="C1528">
        <v>8</v>
      </c>
      <c r="D1528" s="48">
        <v>43737</v>
      </c>
    </row>
    <row r="1529" spans="1:4" x14ac:dyDescent="0.3">
      <c r="A1529" s="1" t="s">
        <v>154</v>
      </c>
      <c r="B1529" s="1" t="s">
        <v>135</v>
      </c>
      <c r="C1529">
        <v>8</v>
      </c>
      <c r="D1529" s="48">
        <v>43737</v>
      </c>
    </row>
    <row r="1530" spans="1:4" x14ac:dyDescent="0.3">
      <c r="A1530" s="1" t="s">
        <v>146</v>
      </c>
      <c r="B1530" s="1" t="s">
        <v>156</v>
      </c>
      <c r="C1530">
        <v>8</v>
      </c>
      <c r="D1530" s="48">
        <v>43737</v>
      </c>
    </row>
    <row r="1531" spans="1:4" x14ac:dyDescent="0.3">
      <c r="A1531" s="1" t="s">
        <v>155</v>
      </c>
      <c r="B1531" s="1" t="s">
        <v>163</v>
      </c>
      <c r="C1531">
        <v>8</v>
      </c>
      <c r="D1531" s="48">
        <v>43737</v>
      </c>
    </row>
    <row r="1532" spans="1:4" x14ac:dyDescent="0.3">
      <c r="A1532" s="1" t="s">
        <v>197</v>
      </c>
      <c r="B1532" s="1" t="s">
        <v>187</v>
      </c>
      <c r="C1532">
        <v>9</v>
      </c>
      <c r="D1532" s="48">
        <v>43737</v>
      </c>
    </row>
    <row r="1533" spans="1:4" x14ac:dyDescent="0.3">
      <c r="A1533" s="1" t="s">
        <v>254</v>
      </c>
      <c r="B1533" s="1" t="s">
        <v>249</v>
      </c>
      <c r="C1533">
        <v>6</v>
      </c>
      <c r="D1533" s="48">
        <v>43737</v>
      </c>
    </row>
    <row r="1534" spans="1:4" x14ac:dyDescent="0.3">
      <c r="A1534" s="1" t="s">
        <v>322</v>
      </c>
      <c r="B1534" s="1" t="s">
        <v>247</v>
      </c>
      <c r="C1534">
        <v>6</v>
      </c>
      <c r="D1534" s="48">
        <v>43737</v>
      </c>
    </row>
    <row r="1535" spans="1:4" x14ac:dyDescent="0.3">
      <c r="A1535" s="1" t="s">
        <v>378</v>
      </c>
      <c r="B1535" s="1" t="s">
        <v>274</v>
      </c>
      <c r="C1535">
        <v>7</v>
      </c>
      <c r="D1535" s="48">
        <v>43737</v>
      </c>
    </row>
    <row r="1536" spans="1:4" x14ac:dyDescent="0.3">
      <c r="A1536" s="1" t="s">
        <v>275</v>
      </c>
      <c r="B1536" s="1" t="s">
        <v>260</v>
      </c>
      <c r="C1536">
        <v>7</v>
      </c>
      <c r="D1536" s="48">
        <v>43737</v>
      </c>
    </row>
    <row r="1537" spans="1:4" x14ac:dyDescent="0.3">
      <c r="A1537" s="1" t="s">
        <v>269</v>
      </c>
      <c r="B1537" s="1" t="s">
        <v>265</v>
      </c>
      <c r="C1537">
        <v>7</v>
      </c>
      <c r="D1537" s="48">
        <v>43737</v>
      </c>
    </row>
    <row r="1538" spans="1:4" x14ac:dyDescent="0.3">
      <c r="A1538" s="1" t="s">
        <v>264</v>
      </c>
      <c r="B1538" s="1" t="s">
        <v>262</v>
      </c>
      <c r="C1538">
        <v>7</v>
      </c>
      <c r="D1538" s="48">
        <v>43737</v>
      </c>
    </row>
    <row r="1539" spans="1:4" x14ac:dyDescent="0.3">
      <c r="A1539" s="1" t="s">
        <v>267</v>
      </c>
      <c r="B1539" s="1" t="s">
        <v>271</v>
      </c>
      <c r="C1539">
        <v>7</v>
      </c>
      <c r="D1539" s="48">
        <v>43737</v>
      </c>
    </row>
    <row r="1540" spans="1:4" x14ac:dyDescent="0.3">
      <c r="A1540" s="1" t="s">
        <v>261</v>
      </c>
      <c r="B1540" s="1" t="s">
        <v>685</v>
      </c>
      <c r="C1540">
        <v>7</v>
      </c>
      <c r="D1540" s="48">
        <v>43737</v>
      </c>
    </row>
    <row r="1541" spans="1:4" x14ac:dyDescent="0.3">
      <c r="A1541" s="1" t="s">
        <v>259</v>
      </c>
      <c r="B1541" s="1" t="s">
        <v>381</v>
      </c>
      <c r="C1541">
        <v>7</v>
      </c>
      <c r="D1541" s="48">
        <v>43737</v>
      </c>
    </row>
    <row r="1542" spans="1:4" x14ac:dyDescent="0.3">
      <c r="A1542" s="1" t="s">
        <v>268</v>
      </c>
      <c r="B1542" s="1" t="s">
        <v>266</v>
      </c>
      <c r="C1542">
        <v>7</v>
      </c>
      <c r="D1542" s="48">
        <v>43737</v>
      </c>
    </row>
    <row r="1543" spans="1:4" x14ac:dyDescent="0.3">
      <c r="A1543" s="1" t="s">
        <v>270</v>
      </c>
      <c r="B1543" s="1" t="s">
        <v>276</v>
      </c>
      <c r="C1543">
        <v>7</v>
      </c>
      <c r="D1543" s="48">
        <v>43737</v>
      </c>
    </row>
    <row r="1544" spans="1:4" x14ac:dyDescent="0.3">
      <c r="A1544" s="1" t="s">
        <v>323</v>
      </c>
      <c r="B1544" s="1" t="s">
        <v>335</v>
      </c>
      <c r="C1544">
        <v>8</v>
      </c>
      <c r="D1544" s="48">
        <v>43737</v>
      </c>
    </row>
    <row r="1545" spans="1:4" x14ac:dyDescent="0.3">
      <c r="A1545" s="1" t="s">
        <v>331</v>
      </c>
      <c r="B1545" s="1" t="s">
        <v>325</v>
      </c>
      <c r="C1545">
        <v>8</v>
      </c>
      <c r="D1545" s="48">
        <v>43737</v>
      </c>
    </row>
    <row r="1546" spans="1:4" x14ac:dyDescent="0.3">
      <c r="A1546" s="1" t="s">
        <v>332</v>
      </c>
      <c r="B1546" s="1" t="s">
        <v>330</v>
      </c>
      <c r="C1546">
        <v>8</v>
      </c>
      <c r="D1546" s="48">
        <v>43737</v>
      </c>
    </row>
    <row r="1547" spans="1:4" x14ac:dyDescent="0.3">
      <c r="A1547" s="1" t="s">
        <v>521</v>
      </c>
      <c r="B1547" s="1" t="s">
        <v>519</v>
      </c>
      <c r="C1547">
        <v>11</v>
      </c>
      <c r="D1547" s="48">
        <v>43737</v>
      </c>
    </row>
    <row r="1548" spans="1:4" x14ac:dyDescent="0.3">
      <c r="A1548" s="1" t="s">
        <v>514</v>
      </c>
      <c r="B1548" s="1" t="s">
        <v>518</v>
      </c>
      <c r="C1548">
        <v>11</v>
      </c>
      <c r="D1548" s="48">
        <v>43737</v>
      </c>
    </row>
    <row r="1549" spans="1:4" x14ac:dyDescent="0.3">
      <c r="A1549" s="1" t="s">
        <v>516</v>
      </c>
      <c r="B1549" s="1" t="s">
        <v>520</v>
      </c>
      <c r="C1549">
        <v>11</v>
      </c>
      <c r="D1549" s="48">
        <v>43737</v>
      </c>
    </row>
    <row r="1550" spans="1:4" x14ac:dyDescent="0.3">
      <c r="A1550" s="1" t="s">
        <v>527</v>
      </c>
      <c r="B1550" s="1" t="s">
        <v>515</v>
      </c>
      <c r="C1550">
        <v>11</v>
      </c>
      <c r="D1550" s="48">
        <v>43737</v>
      </c>
    </row>
    <row r="1551" spans="1:4" x14ac:dyDescent="0.3">
      <c r="A1551" s="1" t="s">
        <v>522</v>
      </c>
      <c r="B1551" s="1" t="s">
        <v>517</v>
      </c>
      <c r="C1551">
        <v>11</v>
      </c>
      <c r="D1551" s="48">
        <v>43737</v>
      </c>
    </row>
    <row r="1552" spans="1:4" x14ac:dyDescent="0.3">
      <c r="A1552" s="1" t="s">
        <v>525</v>
      </c>
      <c r="B1552" s="1" t="s">
        <v>523</v>
      </c>
      <c r="C1552">
        <v>11</v>
      </c>
      <c r="D1552" s="48">
        <v>43737</v>
      </c>
    </row>
    <row r="1553" spans="1:4" x14ac:dyDescent="0.3">
      <c r="A1553" s="1" t="s">
        <v>526</v>
      </c>
      <c r="B1553" s="1" t="s">
        <v>524</v>
      </c>
      <c r="C1553">
        <v>11</v>
      </c>
      <c r="D1553" s="48">
        <v>43737</v>
      </c>
    </row>
    <row r="1554" spans="1:4" x14ac:dyDescent="0.3">
      <c r="A1554" s="1" t="s">
        <v>541</v>
      </c>
      <c r="B1554" s="1" t="s">
        <v>529</v>
      </c>
      <c r="C1554">
        <v>23</v>
      </c>
      <c r="D1554" s="48">
        <v>43737</v>
      </c>
    </row>
    <row r="1555" spans="1:4" x14ac:dyDescent="0.3">
      <c r="A1555" s="1" t="s">
        <v>535</v>
      </c>
      <c r="B1555" s="1" t="s">
        <v>543</v>
      </c>
      <c r="C1555">
        <v>23</v>
      </c>
      <c r="D1555" s="48">
        <v>43737</v>
      </c>
    </row>
    <row r="1556" spans="1:4" x14ac:dyDescent="0.3">
      <c r="A1556" s="1" t="s">
        <v>539</v>
      </c>
      <c r="B1556" s="1" t="s">
        <v>537</v>
      </c>
      <c r="C1556">
        <v>23</v>
      </c>
      <c r="D1556" s="48">
        <v>43737</v>
      </c>
    </row>
    <row r="1557" spans="1:4" x14ac:dyDescent="0.3">
      <c r="A1557" s="1" t="s">
        <v>530</v>
      </c>
      <c r="B1557" s="1" t="s">
        <v>532</v>
      </c>
      <c r="C1557">
        <v>23</v>
      </c>
      <c r="D1557" s="48">
        <v>43737</v>
      </c>
    </row>
    <row r="1558" spans="1:4" x14ac:dyDescent="0.3">
      <c r="A1558" s="1" t="s">
        <v>534</v>
      </c>
      <c r="B1558" s="1" t="s">
        <v>542</v>
      </c>
      <c r="C1558">
        <v>23</v>
      </c>
      <c r="D1558" s="48">
        <v>43737</v>
      </c>
    </row>
    <row r="1559" spans="1:4" x14ac:dyDescent="0.3">
      <c r="A1559" s="1" t="s">
        <v>540</v>
      </c>
      <c r="B1559" s="1" t="s">
        <v>533</v>
      </c>
      <c r="C1559">
        <v>23</v>
      </c>
      <c r="D1559" s="48">
        <v>43737</v>
      </c>
    </row>
    <row r="1560" spans="1:4" x14ac:dyDescent="0.3">
      <c r="A1560" s="1" t="s">
        <v>536</v>
      </c>
      <c r="B1560" s="1" t="s">
        <v>528</v>
      </c>
      <c r="C1560">
        <v>23</v>
      </c>
      <c r="D1560" s="48">
        <v>43737</v>
      </c>
    </row>
    <row r="1561" spans="1:4" x14ac:dyDescent="0.3">
      <c r="A1561" s="1" t="s">
        <v>538</v>
      </c>
      <c r="B1561" s="1" t="s">
        <v>531</v>
      </c>
      <c r="C1561">
        <v>23</v>
      </c>
      <c r="D1561" s="48">
        <v>43737</v>
      </c>
    </row>
    <row r="1562" spans="1:4" x14ac:dyDescent="0.3">
      <c r="A1562" s="1" t="s">
        <v>649</v>
      </c>
      <c r="B1562" s="1" t="s">
        <v>659</v>
      </c>
      <c r="C1562">
        <v>26</v>
      </c>
      <c r="D1562" s="48">
        <v>43737</v>
      </c>
    </row>
    <row r="1563" spans="1:4" x14ac:dyDescent="0.3">
      <c r="A1563" s="1" t="s">
        <v>651</v>
      </c>
      <c r="B1563" s="1" t="s">
        <v>648</v>
      </c>
      <c r="C1563">
        <v>26</v>
      </c>
      <c r="D1563" s="48">
        <v>43737</v>
      </c>
    </row>
    <row r="1564" spans="1:4" x14ac:dyDescent="0.3">
      <c r="A1564" s="1" t="s">
        <v>658</v>
      </c>
      <c r="B1564" s="1" t="s">
        <v>654</v>
      </c>
      <c r="C1564">
        <v>26</v>
      </c>
      <c r="D1564" s="48">
        <v>43737</v>
      </c>
    </row>
    <row r="1565" spans="1:4" x14ac:dyDescent="0.3">
      <c r="A1565" s="1" t="s">
        <v>662</v>
      </c>
      <c r="B1565" s="1" t="s">
        <v>656</v>
      </c>
      <c r="C1565">
        <v>26</v>
      </c>
      <c r="D1565" s="48">
        <v>43737</v>
      </c>
    </row>
    <row r="1566" spans="1:4" x14ac:dyDescent="0.3">
      <c r="A1566" s="1" t="s">
        <v>661</v>
      </c>
      <c r="B1566" s="1" t="s">
        <v>655</v>
      </c>
      <c r="C1566">
        <v>26</v>
      </c>
      <c r="D1566" s="48">
        <v>43737</v>
      </c>
    </row>
    <row r="1567" spans="1:4" x14ac:dyDescent="0.3">
      <c r="A1567" s="1" t="s">
        <v>664</v>
      </c>
      <c r="B1567" s="1" t="s">
        <v>668</v>
      </c>
      <c r="C1567">
        <v>9</v>
      </c>
      <c r="D1567" s="48">
        <v>43737</v>
      </c>
    </row>
    <row r="1568" spans="1:4" x14ac:dyDescent="0.3">
      <c r="A1568" s="1" t="s">
        <v>672</v>
      </c>
      <c r="B1568" s="1" t="s">
        <v>666</v>
      </c>
      <c r="C1568">
        <v>9</v>
      </c>
      <c r="D1568" s="48">
        <v>43737</v>
      </c>
    </row>
    <row r="1569" spans="1:4" x14ac:dyDescent="0.3">
      <c r="A1569" s="1" t="s">
        <v>670</v>
      </c>
      <c r="B1569" s="1" t="s">
        <v>671</v>
      </c>
      <c r="C1569">
        <v>9</v>
      </c>
      <c r="D1569" s="48">
        <v>43737</v>
      </c>
    </row>
    <row r="1570" spans="1:4" x14ac:dyDescent="0.3">
      <c r="A1570" s="1" t="s">
        <v>13</v>
      </c>
      <c r="B1570" s="1" t="s">
        <v>5</v>
      </c>
      <c r="C1570">
        <v>7</v>
      </c>
      <c r="D1570" s="48">
        <v>43738</v>
      </c>
    </row>
    <row r="1571" spans="1:4" x14ac:dyDescent="0.3">
      <c r="A1571" s="1" t="s">
        <v>149</v>
      </c>
      <c r="B1571" s="1" t="s">
        <v>150</v>
      </c>
      <c r="C1571">
        <v>8</v>
      </c>
      <c r="D1571" s="48">
        <v>43738</v>
      </c>
    </row>
    <row r="1572" spans="1:4" x14ac:dyDescent="0.3">
      <c r="A1572" s="1" t="s">
        <v>152</v>
      </c>
      <c r="B1572" s="1" t="s">
        <v>132</v>
      </c>
      <c r="C1572">
        <v>8</v>
      </c>
      <c r="D1572" s="48">
        <v>43738</v>
      </c>
    </row>
    <row r="1573" spans="1:4" x14ac:dyDescent="0.3">
      <c r="A1573" s="1" t="s">
        <v>253</v>
      </c>
      <c r="B1573" s="1" t="s">
        <v>248</v>
      </c>
      <c r="C1573">
        <v>8</v>
      </c>
      <c r="D1573" s="48">
        <v>43738</v>
      </c>
    </row>
    <row r="1574" spans="1:4" x14ac:dyDescent="0.3">
      <c r="A1574" s="1" t="s">
        <v>647</v>
      </c>
      <c r="B1574" s="1" t="s">
        <v>653</v>
      </c>
      <c r="C1574">
        <v>26</v>
      </c>
      <c r="D1574" s="48">
        <v>43738</v>
      </c>
    </row>
    <row r="1575" spans="1:4" x14ac:dyDescent="0.3">
      <c r="A1575" s="1" t="s">
        <v>660</v>
      </c>
      <c r="B1575" s="1" t="s">
        <v>657</v>
      </c>
      <c r="C1575">
        <v>26</v>
      </c>
      <c r="D1575" s="48">
        <v>43738</v>
      </c>
    </row>
    <row r="1576" spans="1:4" x14ac:dyDescent="0.3">
      <c r="A1576" s="1" t="s">
        <v>650</v>
      </c>
      <c r="B1576" s="1" t="s">
        <v>652</v>
      </c>
      <c r="C1576">
        <v>26</v>
      </c>
      <c r="D1576" s="48">
        <v>43738</v>
      </c>
    </row>
    <row r="1577" spans="1:4" x14ac:dyDescent="0.3">
      <c r="A1577" s="1" t="s">
        <v>184</v>
      </c>
      <c r="B1577" s="1" t="s">
        <v>179</v>
      </c>
      <c r="C1577">
        <v>10</v>
      </c>
      <c r="D1577" s="48">
        <v>43739</v>
      </c>
    </row>
    <row r="1578" spans="1:4" x14ac:dyDescent="0.3">
      <c r="A1578" s="1" t="s">
        <v>183</v>
      </c>
      <c r="B1578" s="1" t="s">
        <v>185</v>
      </c>
      <c r="C1578">
        <v>10</v>
      </c>
      <c r="D1578" s="48">
        <v>43739</v>
      </c>
    </row>
    <row r="1579" spans="1:4" x14ac:dyDescent="0.3">
      <c r="A1579" s="1" t="s">
        <v>170</v>
      </c>
      <c r="B1579" s="1" t="s">
        <v>172</v>
      </c>
      <c r="C1579">
        <v>10</v>
      </c>
      <c r="D1579" s="48">
        <v>43739</v>
      </c>
    </row>
    <row r="1580" spans="1:4" x14ac:dyDescent="0.3">
      <c r="A1580" s="1" t="s">
        <v>174</v>
      </c>
      <c r="B1580" s="1" t="s">
        <v>186</v>
      </c>
      <c r="C1580">
        <v>10</v>
      </c>
      <c r="D1580" s="48">
        <v>43739</v>
      </c>
    </row>
    <row r="1581" spans="1:4" x14ac:dyDescent="0.3">
      <c r="A1581" s="1" t="s">
        <v>192</v>
      </c>
      <c r="B1581" s="1" t="s">
        <v>7</v>
      </c>
      <c r="C1581">
        <v>10</v>
      </c>
      <c r="D1581" s="48">
        <v>43739</v>
      </c>
    </row>
    <row r="1582" spans="1:4" x14ac:dyDescent="0.3">
      <c r="A1582" s="1" t="s">
        <v>181</v>
      </c>
      <c r="B1582" s="1" t="s">
        <v>9</v>
      </c>
      <c r="C1582">
        <v>10</v>
      </c>
      <c r="D1582" s="48">
        <v>43739</v>
      </c>
    </row>
    <row r="1583" spans="1:4" x14ac:dyDescent="0.3">
      <c r="A1583" s="1" t="s">
        <v>188</v>
      </c>
      <c r="B1583" s="1" t="s">
        <v>176</v>
      </c>
      <c r="C1583">
        <v>10</v>
      </c>
      <c r="D1583" s="48">
        <v>43739</v>
      </c>
    </row>
    <row r="1584" spans="1:4" x14ac:dyDescent="0.3">
      <c r="A1584" s="1" t="s">
        <v>197</v>
      </c>
      <c r="B1584" s="1" t="s">
        <v>175</v>
      </c>
      <c r="C1584">
        <v>10</v>
      </c>
      <c r="D1584" s="48">
        <v>43740</v>
      </c>
    </row>
    <row r="1585" spans="1:4" x14ac:dyDescent="0.3">
      <c r="A1585" s="1" t="s">
        <v>187</v>
      </c>
      <c r="B1585" s="1" t="s">
        <v>180</v>
      </c>
      <c r="C1585">
        <v>10</v>
      </c>
      <c r="D1585" s="48">
        <v>43740</v>
      </c>
    </row>
    <row r="1586" spans="1:4" x14ac:dyDescent="0.3">
      <c r="A1586" s="1" t="s">
        <v>4</v>
      </c>
      <c r="B1586" s="1" t="s">
        <v>177</v>
      </c>
      <c r="C1586">
        <v>10</v>
      </c>
      <c r="D1586" s="48">
        <v>43740</v>
      </c>
    </row>
    <row r="1587" spans="1:4" x14ac:dyDescent="0.3">
      <c r="A1587" s="1" t="s">
        <v>199</v>
      </c>
      <c r="B1587" s="1" t="s">
        <v>182</v>
      </c>
      <c r="C1587">
        <v>10</v>
      </c>
      <c r="D1587" s="48">
        <v>43740</v>
      </c>
    </row>
    <row r="1588" spans="1:4" x14ac:dyDescent="0.3">
      <c r="A1588" s="1" t="s">
        <v>195</v>
      </c>
      <c r="B1588" s="1" t="s">
        <v>189</v>
      </c>
      <c r="C1588">
        <v>10</v>
      </c>
      <c r="D1588" s="48">
        <v>43740</v>
      </c>
    </row>
    <row r="1589" spans="1:4" x14ac:dyDescent="0.3">
      <c r="A1589" s="1" t="s">
        <v>165</v>
      </c>
      <c r="B1589" s="1" t="s">
        <v>146</v>
      </c>
      <c r="C1589">
        <v>9</v>
      </c>
      <c r="D1589" s="48">
        <v>43742</v>
      </c>
    </row>
    <row r="1590" spans="1:4" x14ac:dyDescent="0.3">
      <c r="A1590" s="1" t="s">
        <v>141</v>
      </c>
      <c r="B1590" s="1" t="s">
        <v>169</v>
      </c>
      <c r="C1590">
        <v>9</v>
      </c>
      <c r="D1590" s="48">
        <v>43742</v>
      </c>
    </row>
    <row r="1591" spans="1:4" x14ac:dyDescent="0.3">
      <c r="A1591" s="1" t="s">
        <v>151</v>
      </c>
      <c r="B1591" s="1" t="s">
        <v>149</v>
      </c>
      <c r="C1591">
        <v>9</v>
      </c>
      <c r="D1591" s="48">
        <v>43742</v>
      </c>
    </row>
    <row r="1592" spans="1:4" x14ac:dyDescent="0.3">
      <c r="A1592" s="1" t="s">
        <v>167</v>
      </c>
      <c r="B1592" s="1" t="s">
        <v>144</v>
      </c>
      <c r="C1592">
        <v>9</v>
      </c>
      <c r="D1592" s="48">
        <v>43742</v>
      </c>
    </row>
    <row r="1593" spans="1:4" x14ac:dyDescent="0.3">
      <c r="A1593" s="1" t="s">
        <v>137</v>
      </c>
      <c r="B1593" s="1" t="s">
        <v>145</v>
      </c>
      <c r="C1593">
        <v>9</v>
      </c>
      <c r="D1593" s="48">
        <v>43742</v>
      </c>
    </row>
    <row r="1594" spans="1:4" x14ac:dyDescent="0.3">
      <c r="A1594" s="1" t="s">
        <v>133</v>
      </c>
      <c r="B1594" s="1" t="s">
        <v>152</v>
      </c>
      <c r="C1594">
        <v>9</v>
      </c>
      <c r="D1594" s="48">
        <v>43742</v>
      </c>
    </row>
    <row r="1595" spans="1:4" x14ac:dyDescent="0.3">
      <c r="A1595" s="1" t="s">
        <v>132</v>
      </c>
      <c r="B1595" s="1" t="s">
        <v>136</v>
      </c>
      <c r="C1595">
        <v>9</v>
      </c>
      <c r="D1595" s="48">
        <v>43742</v>
      </c>
    </row>
    <row r="1596" spans="1:4" x14ac:dyDescent="0.3">
      <c r="A1596" s="1" t="s">
        <v>168</v>
      </c>
      <c r="B1596" s="1" t="s">
        <v>142</v>
      </c>
      <c r="C1596">
        <v>9</v>
      </c>
      <c r="D1596" s="48">
        <v>43742</v>
      </c>
    </row>
    <row r="1597" spans="1:4" x14ac:dyDescent="0.3">
      <c r="A1597" s="1" t="s">
        <v>139</v>
      </c>
      <c r="B1597" s="1" t="s">
        <v>147</v>
      </c>
      <c r="C1597">
        <v>9</v>
      </c>
      <c r="D1597" s="48">
        <v>43742</v>
      </c>
    </row>
    <row r="1598" spans="1:4" x14ac:dyDescent="0.3">
      <c r="A1598" s="1" t="s">
        <v>148</v>
      </c>
      <c r="B1598" s="1" t="s">
        <v>140</v>
      </c>
      <c r="C1598">
        <v>9</v>
      </c>
      <c r="D1598" s="48">
        <v>43742</v>
      </c>
    </row>
    <row r="1599" spans="1:4" x14ac:dyDescent="0.3">
      <c r="A1599" s="1" t="s">
        <v>150</v>
      </c>
      <c r="B1599" s="1" t="s">
        <v>143</v>
      </c>
      <c r="C1599">
        <v>9</v>
      </c>
      <c r="D1599" s="48">
        <v>43742</v>
      </c>
    </row>
    <row r="1600" spans="1:4" x14ac:dyDescent="0.3">
      <c r="A1600" s="1" t="s">
        <v>560</v>
      </c>
      <c r="B1600" s="1" t="s">
        <v>567</v>
      </c>
      <c r="C1600">
        <v>33</v>
      </c>
      <c r="D1600" s="48">
        <v>43742</v>
      </c>
    </row>
    <row r="1601" spans="1:4" x14ac:dyDescent="0.3">
      <c r="A1601" s="1" t="s">
        <v>564</v>
      </c>
      <c r="B1601" s="1" t="s">
        <v>562</v>
      </c>
      <c r="C1601">
        <v>33</v>
      </c>
      <c r="D1601" s="48">
        <v>43742</v>
      </c>
    </row>
    <row r="1602" spans="1:4" x14ac:dyDescent="0.3">
      <c r="A1602" s="1" t="s">
        <v>566</v>
      </c>
      <c r="B1602" s="1" t="s">
        <v>568</v>
      </c>
      <c r="C1602">
        <v>33</v>
      </c>
      <c r="D1602" s="48">
        <v>43742</v>
      </c>
    </row>
    <row r="1603" spans="1:4" x14ac:dyDescent="0.3">
      <c r="A1603" s="1" t="s">
        <v>561</v>
      </c>
      <c r="B1603" s="1" t="s">
        <v>563</v>
      </c>
      <c r="C1603">
        <v>33</v>
      </c>
      <c r="D1603" s="48">
        <v>43742</v>
      </c>
    </row>
    <row r="1604" spans="1:4" x14ac:dyDescent="0.3">
      <c r="A1604" s="1" t="s">
        <v>20</v>
      </c>
      <c r="B1604" s="1" t="s">
        <v>16</v>
      </c>
      <c r="C1604">
        <v>8</v>
      </c>
      <c r="D1604" s="48">
        <v>43743</v>
      </c>
    </row>
    <row r="1605" spans="1:4" x14ac:dyDescent="0.3">
      <c r="A1605" s="1" t="s">
        <v>18</v>
      </c>
      <c r="B1605" s="1" t="s">
        <v>22</v>
      </c>
      <c r="C1605">
        <v>8</v>
      </c>
      <c r="D1605" s="48">
        <v>43743</v>
      </c>
    </row>
    <row r="1606" spans="1:4" x14ac:dyDescent="0.3">
      <c r="A1606" s="1" t="s">
        <v>11</v>
      </c>
      <c r="B1606" s="1" t="s">
        <v>14</v>
      </c>
      <c r="C1606">
        <v>8</v>
      </c>
      <c r="D1606" s="48">
        <v>43743</v>
      </c>
    </row>
    <row r="1607" spans="1:4" x14ac:dyDescent="0.3">
      <c r="A1607" s="1" t="s">
        <v>6</v>
      </c>
      <c r="B1607" s="1" t="s">
        <v>21</v>
      </c>
      <c r="C1607">
        <v>8</v>
      </c>
      <c r="D1607" s="48">
        <v>43743</v>
      </c>
    </row>
    <row r="1608" spans="1:4" x14ac:dyDescent="0.3">
      <c r="A1608" s="1" t="s">
        <v>171</v>
      </c>
      <c r="B1608" s="1" t="s">
        <v>178</v>
      </c>
      <c r="C1608">
        <v>8</v>
      </c>
      <c r="D1608" s="48">
        <v>43743</v>
      </c>
    </row>
    <row r="1609" spans="1:4" x14ac:dyDescent="0.3">
      <c r="A1609" s="1" t="s">
        <v>19</v>
      </c>
      <c r="B1609" s="1" t="s">
        <v>173</v>
      </c>
      <c r="C1609">
        <v>8</v>
      </c>
      <c r="D1609" s="48">
        <v>43743</v>
      </c>
    </row>
    <row r="1610" spans="1:4" x14ac:dyDescent="0.3">
      <c r="A1610" s="1" t="s">
        <v>12</v>
      </c>
      <c r="B1610" s="1" t="s">
        <v>8</v>
      </c>
      <c r="C1610">
        <v>8</v>
      </c>
      <c r="D1610" s="48">
        <v>43743</v>
      </c>
    </row>
    <row r="1611" spans="1:4" x14ac:dyDescent="0.3">
      <c r="A1611" s="1" t="s">
        <v>157</v>
      </c>
      <c r="B1611" s="1" t="s">
        <v>164</v>
      </c>
      <c r="C1611">
        <v>9</v>
      </c>
      <c r="D1611" s="48">
        <v>43743</v>
      </c>
    </row>
    <row r="1612" spans="1:4" x14ac:dyDescent="0.3">
      <c r="A1612" s="1" t="s">
        <v>134</v>
      </c>
      <c r="B1612" s="1" t="s">
        <v>135</v>
      </c>
      <c r="C1612">
        <v>9</v>
      </c>
      <c r="D1612" s="48">
        <v>43743</v>
      </c>
    </row>
    <row r="1613" spans="1:4" x14ac:dyDescent="0.3">
      <c r="A1613" s="1" t="s">
        <v>153</v>
      </c>
      <c r="B1613" s="1" t="s">
        <v>159</v>
      </c>
      <c r="C1613">
        <v>9</v>
      </c>
      <c r="D1613" s="48">
        <v>43743</v>
      </c>
    </row>
    <row r="1614" spans="1:4" x14ac:dyDescent="0.3">
      <c r="A1614" s="1" t="s">
        <v>161</v>
      </c>
      <c r="B1614" s="1" t="s">
        <v>166</v>
      </c>
      <c r="C1614">
        <v>9</v>
      </c>
      <c r="D1614" s="48">
        <v>43743</v>
      </c>
    </row>
    <row r="1615" spans="1:4" x14ac:dyDescent="0.3">
      <c r="A1615" s="1" t="s">
        <v>216</v>
      </c>
      <c r="B1615" s="1" t="s">
        <v>209</v>
      </c>
      <c r="C1615">
        <v>12</v>
      </c>
      <c r="D1615" s="48">
        <v>43743</v>
      </c>
    </row>
    <row r="1616" spans="1:4" x14ac:dyDescent="0.3">
      <c r="A1616" s="1" t="s">
        <v>203</v>
      </c>
      <c r="B1616" s="1" t="s">
        <v>213</v>
      </c>
      <c r="C1616">
        <v>12</v>
      </c>
      <c r="D1616" s="48">
        <v>43743</v>
      </c>
    </row>
    <row r="1617" spans="1:4" x14ac:dyDescent="0.3">
      <c r="A1617" s="1" t="s">
        <v>190</v>
      </c>
      <c r="B1617" s="1" t="s">
        <v>201</v>
      </c>
      <c r="C1617">
        <v>12</v>
      </c>
      <c r="D1617" s="48">
        <v>43743</v>
      </c>
    </row>
    <row r="1618" spans="1:4" x14ac:dyDescent="0.3">
      <c r="A1618" s="1" t="s">
        <v>222</v>
      </c>
      <c r="B1618" s="1" t="s">
        <v>212</v>
      </c>
      <c r="C1618">
        <v>12</v>
      </c>
      <c r="D1618" s="48">
        <v>43743</v>
      </c>
    </row>
    <row r="1619" spans="1:4" x14ac:dyDescent="0.3">
      <c r="A1619" s="1" t="s">
        <v>200</v>
      </c>
      <c r="B1619" s="1" t="s">
        <v>194</v>
      </c>
      <c r="C1619">
        <v>12</v>
      </c>
      <c r="D1619" s="48">
        <v>43743</v>
      </c>
    </row>
    <row r="1620" spans="1:4" x14ac:dyDescent="0.3">
      <c r="A1620" s="1" t="s">
        <v>204</v>
      </c>
      <c r="B1620" s="1" t="s">
        <v>193</v>
      </c>
      <c r="C1620">
        <v>12</v>
      </c>
      <c r="D1620" s="48">
        <v>43743</v>
      </c>
    </row>
    <row r="1621" spans="1:4" x14ac:dyDescent="0.3">
      <c r="A1621" s="1" t="s">
        <v>211</v>
      </c>
      <c r="B1621" s="1" t="s">
        <v>205</v>
      </c>
      <c r="C1621">
        <v>12</v>
      </c>
      <c r="D1621" s="48">
        <v>43743</v>
      </c>
    </row>
    <row r="1622" spans="1:4" x14ac:dyDescent="0.3">
      <c r="A1622" s="1" t="s">
        <v>218</v>
      </c>
      <c r="B1622" s="1" t="s">
        <v>196</v>
      </c>
      <c r="C1622">
        <v>12</v>
      </c>
      <c r="D1622" s="48">
        <v>43743</v>
      </c>
    </row>
    <row r="1623" spans="1:4" x14ac:dyDescent="0.3">
      <c r="A1623" s="1" t="s">
        <v>219</v>
      </c>
      <c r="B1623" s="1" t="s">
        <v>208</v>
      </c>
      <c r="C1623">
        <v>12</v>
      </c>
      <c r="D1623" s="48">
        <v>43743</v>
      </c>
    </row>
    <row r="1624" spans="1:4" x14ac:dyDescent="0.3">
      <c r="A1624" s="1" t="s">
        <v>191</v>
      </c>
      <c r="B1624" s="1" t="s">
        <v>202</v>
      </c>
      <c r="C1624">
        <v>12</v>
      </c>
      <c r="D1624" s="48">
        <v>43743</v>
      </c>
    </row>
    <row r="1625" spans="1:4" x14ac:dyDescent="0.3">
      <c r="A1625" s="1" t="s">
        <v>226</v>
      </c>
      <c r="B1625" s="1" t="s">
        <v>210</v>
      </c>
      <c r="C1625">
        <v>12</v>
      </c>
      <c r="D1625" s="48">
        <v>43743</v>
      </c>
    </row>
    <row r="1626" spans="1:4" x14ac:dyDescent="0.3">
      <c r="A1626" s="1" t="s">
        <v>206</v>
      </c>
      <c r="B1626" s="1" t="s">
        <v>198</v>
      </c>
      <c r="C1626">
        <v>12</v>
      </c>
      <c r="D1626" s="48">
        <v>43743</v>
      </c>
    </row>
    <row r="1627" spans="1:4" x14ac:dyDescent="0.3">
      <c r="A1627" s="1" t="s">
        <v>176</v>
      </c>
      <c r="B1627" s="1" t="s">
        <v>174</v>
      </c>
      <c r="C1627">
        <v>11</v>
      </c>
      <c r="D1627" s="48">
        <v>43743</v>
      </c>
    </row>
    <row r="1628" spans="1:4" x14ac:dyDescent="0.3">
      <c r="A1628" s="1" t="s">
        <v>180</v>
      </c>
      <c r="B1628" s="1" t="s">
        <v>192</v>
      </c>
      <c r="C1628">
        <v>11</v>
      </c>
      <c r="D1628" s="48">
        <v>43743</v>
      </c>
    </row>
    <row r="1629" spans="1:4" x14ac:dyDescent="0.3">
      <c r="A1629" s="1" t="s">
        <v>175</v>
      </c>
      <c r="B1629" s="1" t="s">
        <v>195</v>
      </c>
      <c r="C1629">
        <v>11</v>
      </c>
      <c r="D1629" s="48">
        <v>43743</v>
      </c>
    </row>
    <row r="1630" spans="1:4" x14ac:dyDescent="0.3">
      <c r="A1630" s="1" t="s">
        <v>7</v>
      </c>
      <c r="B1630" s="1" t="s">
        <v>199</v>
      </c>
      <c r="C1630">
        <v>11</v>
      </c>
      <c r="D1630" s="48">
        <v>43743</v>
      </c>
    </row>
    <row r="1631" spans="1:4" x14ac:dyDescent="0.3">
      <c r="A1631" s="1" t="s">
        <v>9</v>
      </c>
      <c r="B1631" s="1" t="s">
        <v>183</v>
      </c>
      <c r="C1631">
        <v>11</v>
      </c>
      <c r="D1631" s="48">
        <v>43743</v>
      </c>
    </row>
    <row r="1632" spans="1:4" x14ac:dyDescent="0.3">
      <c r="A1632" s="1" t="s">
        <v>189</v>
      </c>
      <c r="B1632" s="1" t="s">
        <v>170</v>
      </c>
      <c r="C1632">
        <v>11</v>
      </c>
      <c r="D1632" s="48">
        <v>43743</v>
      </c>
    </row>
    <row r="1633" spans="1:4" x14ac:dyDescent="0.3">
      <c r="A1633" s="1" t="s">
        <v>179</v>
      </c>
      <c r="B1633" s="1" t="s">
        <v>187</v>
      </c>
      <c r="C1633">
        <v>11</v>
      </c>
      <c r="D1633" s="48">
        <v>43743</v>
      </c>
    </row>
    <row r="1634" spans="1:4" x14ac:dyDescent="0.3">
      <c r="A1634" s="1" t="s">
        <v>186</v>
      </c>
      <c r="B1634" s="1" t="s">
        <v>197</v>
      </c>
      <c r="C1634">
        <v>11</v>
      </c>
      <c r="D1634" s="48">
        <v>43743</v>
      </c>
    </row>
    <row r="1635" spans="1:4" x14ac:dyDescent="0.3">
      <c r="A1635" s="1" t="s">
        <v>177</v>
      </c>
      <c r="B1635" s="1" t="s">
        <v>184</v>
      </c>
      <c r="C1635">
        <v>11</v>
      </c>
      <c r="D1635" s="48">
        <v>43743</v>
      </c>
    </row>
    <row r="1636" spans="1:4" x14ac:dyDescent="0.3">
      <c r="A1636" s="1" t="s">
        <v>185</v>
      </c>
      <c r="B1636" s="1" t="s">
        <v>188</v>
      </c>
      <c r="C1636">
        <v>11</v>
      </c>
      <c r="D1636" s="48">
        <v>43743</v>
      </c>
    </row>
    <row r="1637" spans="1:4" x14ac:dyDescent="0.3">
      <c r="A1637" s="1" t="s">
        <v>182</v>
      </c>
      <c r="B1637" s="1" t="s">
        <v>181</v>
      </c>
      <c r="C1637">
        <v>11</v>
      </c>
      <c r="D1637" s="48">
        <v>43743</v>
      </c>
    </row>
    <row r="1638" spans="1:4" x14ac:dyDescent="0.3">
      <c r="A1638" s="1" t="s">
        <v>172</v>
      </c>
      <c r="B1638" s="1" t="s">
        <v>4</v>
      </c>
      <c r="C1638">
        <v>11</v>
      </c>
      <c r="D1638" s="48">
        <v>43743</v>
      </c>
    </row>
    <row r="1639" spans="1:4" x14ac:dyDescent="0.3">
      <c r="A1639" s="1" t="s">
        <v>214</v>
      </c>
      <c r="B1639" s="1" t="s">
        <v>231</v>
      </c>
      <c r="C1639">
        <v>12</v>
      </c>
      <c r="D1639" s="48">
        <v>43743</v>
      </c>
    </row>
    <row r="1640" spans="1:4" x14ac:dyDescent="0.3">
      <c r="A1640" s="1" t="s">
        <v>239</v>
      </c>
      <c r="B1640" s="1" t="s">
        <v>240</v>
      </c>
      <c r="C1640">
        <v>12</v>
      </c>
      <c r="D1640" s="48">
        <v>43743</v>
      </c>
    </row>
    <row r="1641" spans="1:4" x14ac:dyDescent="0.3">
      <c r="A1641" s="1" t="s">
        <v>221</v>
      </c>
      <c r="B1641" s="1" t="s">
        <v>229</v>
      </c>
      <c r="C1641">
        <v>12</v>
      </c>
      <c r="D1641" s="48">
        <v>43743</v>
      </c>
    </row>
    <row r="1642" spans="1:4" x14ac:dyDescent="0.3">
      <c r="A1642" s="1" t="s">
        <v>232</v>
      </c>
      <c r="B1642" s="1" t="s">
        <v>224</v>
      </c>
      <c r="C1642">
        <v>12</v>
      </c>
      <c r="D1642" s="48">
        <v>43743</v>
      </c>
    </row>
    <row r="1643" spans="1:4" x14ac:dyDescent="0.3">
      <c r="A1643" s="1" t="s">
        <v>223</v>
      </c>
      <c r="B1643" s="1" t="s">
        <v>235</v>
      </c>
      <c r="C1643">
        <v>12</v>
      </c>
      <c r="D1643" s="48">
        <v>43743</v>
      </c>
    </row>
    <row r="1644" spans="1:4" x14ac:dyDescent="0.3">
      <c r="A1644" s="1" t="s">
        <v>230</v>
      </c>
      <c r="B1644" s="1" t="s">
        <v>220</v>
      </c>
      <c r="C1644">
        <v>12</v>
      </c>
      <c r="D1644" s="48">
        <v>43743</v>
      </c>
    </row>
    <row r="1645" spans="1:4" x14ac:dyDescent="0.3">
      <c r="A1645" s="1" t="s">
        <v>227</v>
      </c>
      <c r="B1645" s="1" t="s">
        <v>225</v>
      </c>
      <c r="C1645">
        <v>12</v>
      </c>
      <c r="D1645" s="48">
        <v>43743</v>
      </c>
    </row>
    <row r="1646" spans="1:4" x14ac:dyDescent="0.3">
      <c r="A1646" s="1" t="s">
        <v>233</v>
      </c>
      <c r="B1646" s="1" t="s">
        <v>319</v>
      </c>
      <c r="C1646">
        <v>12</v>
      </c>
      <c r="D1646" s="48">
        <v>43743</v>
      </c>
    </row>
    <row r="1647" spans="1:4" x14ac:dyDescent="0.3">
      <c r="A1647" s="1" t="s">
        <v>228</v>
      </c>
      <c r="B1647" s="1" t="s">
        <v>236</v>
      </c>
      <c r="C1647">
        <v>12</v>
      </c>
      <c r="D1647" s="48">
        <v>43743</v>
      </c>
    </row>
    <row r="1648" spans="1:4" x14ac:dyDescent="0.3">
      <c r="A1648" s="1" t="s">
        <v>217</v>
      </c>
      <c r="B1648" s="1" t="s">
        <v>215</v>
      </c>
      <c r="C1648">
        <v>12</v>
      </c>
      <c r="D1648" s="48">
        <v>43743</v>
      </c>
    </row>
    <row r="1649" spans="1:4" x14ac:dyDescent="0.3">
      <c r="A1649" s="1" t="s">
        <v>234</v>
      </c>
      <c r="B1649" s="1" t="s">
        <v>237</v>
      </c>
      <c r="C1649">
        <v>12</v>
      </c>
      <c r="D1649" s="48">
        <v>43743</v>
      </c>
    </row>
    <row r="1650" spans="1:4" x14ac:dyDescent="0.3">
      <c r="A1650" s="1" t="s">
        <v>207</v>
      </c>
      <c r="B1650" s="1" t="s">
        <v>320</v>
      </c>
      <c r="C1650">
        <v>12</v>
      </c>
      <c r="D1650" s="48">
        <v>43743</v>
      </c>
    </row>
    <row r="1651" spans="1:4" x14ac:dyDescent="0.3">
      <c r="A1651" s="1" t="s">
        <v>349</v>
      </c>
      <c r="B1651" s="1" t="s">
        <v>342</v>
      </c>
      <c r="C1651">
        <v>7</v>
      </c>
      <c r="D1651" s="48">
        <v>43743</v>
      </c>
    </row>
    <row r="1652" spans="1:4" x14ac:dyDescent="0.3">
      <c r="A1652" s="1" t="s">
        <v>350</v>
      </c>
      <c r="B1652" s="1" t="s">
        <v>345</v>
      </c>
      <c r="C1652">
        <v>7</v>
      </c>
      <c r="D1652" s="48">
        <v>43743</v>
      </c>
    </row>
    <row r="1653" spans="1:4" x14ac:dyDescent="0.3">
      <c r="A1653" s="1" t="s">
        <v>341</v>
      </c>
      <c r="B1653" s="1" t="s">
        <v>351</v>
      </c>
      <c r="C1653">
        <v>7</v>
      </c>
      <c r="D1653" s="48">
        <v>43743</v>
      </c>
    </row>
    <row r="1654" spans="1:4" x14ac:dyDescent="0.3">
      <c r="A1654" s="1" t="s">
        <v>352</v>
      </c>
      <c r="B1654" s="1" t="s">
        <v>690</v>
      </c>
      <c r="C1654">
        <v>7</v>
      </c>
      <c r="D1654" s="48">
        <v>43743</v>
      </c>
    </row>
    <row r="1655" spans="1:4" x14ac:dyDescent="0.3">
      <c r="A1655" s="1" t="s">
        <v>691</v>
      </c>
      <c r="B1655" s="1" t="s">
        <v>105</v>
      </c>
      <c r="C1655">
        <v>7</v>
      </c>
      <c r="D1655" s="48">
        <v>43743</v>
      </c>
    </row>
    <row r="1656" spans="1:4" x14ac:dyDescent="0.3">
      <c r="A1656" s="1" t="s">
        <v>340</v>
      </c>
      <c r="B1656" s="1" t="s">
        <v>688</v>
      </c>
      <c r="C1656">
        <v>7</v>
      </c>
      <c r="D1656" s="48">
        <v>43743</v>
      </c>
    </row>
    <row r="1657" spans="1:4" x14ac:dyDescent="0.3">
      <c r="A1657" s="1" t="s">
        <v>689</v>
      </c>
      <c r="B1657" s="1" t="s">
        <v>101</v>
      </c>
      <c r="C1657">
        <v>7</v>
      </c>
      <c r="D1657" s="48">
        <v>43743</v>
      </c>
    </row>
    <row r="1658" spans="1:4" x14ac:dyDescent="0.3">
      <c r="A1658" s="1" t="s">
        <v>343</v>
      </c>
      <c r="B1658" s="1" t="s">
        <v>104</v>
      </c>
      <c r="C1658">
        <v>7</v>
      </c>
      <c r="D1658" s="48">
        <v>43743</v>
      </c>
    </row>
    <row r="1659" spans="1:4" x14ac:dyDescent="0.3">
      <c r="A1659" s="1" t="s">
        <v>346</v>
      </c>
      <c r="B1659" s="1" t="s">
        <v>355</v>
      </c>
      <c r="C1659">
        <v>7</v>
      </c>
      <c r="D1659" s="48">
        <v>43743</v>
      </c>
    </row>
    <row r="1660" spans="1:4" x14ac:dyDescent="0.3">
      <c r="A1660" s="1" t="s">
        <v>686</v>
      </c>
      <c r="B1660" s="1" t="s">
        <v>687</v>
      </c>
      <c r="C1660">
        <v>7</v>
      </c>
      <c r="D1660" s="48">
        <v>43743</v>
      </c>
    </row>
    <row r="1661" spans="1:4" x14ac:dyDescent="0.3">
      <c r="A1661" s="1" t="s">
        <v>424</v>
      </c>
      <c r="B1661" s="1" t="s">
        <v>417</v>
      </c>
      <c r="C1661">
        <v>8</v>
      </c>
      <c r="D1661" s="48">
        <v>43743</v>
      </c>
    </row>
    <row r="1662" spans="1:4" x14ac:dyDescent="0.3">
      <c r="A1662" s="1" t="s">
        <v>416</v>
      </c>
      <c r="B1662" s="1" t="s">
        <v>421</v>
      </c>
      <c r="C1662">
        <v>8</v>
      </c>
      <c r="D1662" s="48">
        <v>43743</v>
      </c>
    </row>
    <row r="1663" spans="1:4" x14ac:dyDescent="0.3">
      <c r="A1663" s="1" t="s">
        <v>418</v>
      </c>
      <c r="B1663" s="1" t="s">
        <v>420</v>
      </c>
      <c r="C1663">
        <v>8</v>
      </c>
      <c r="D1663" s="48">
        <v>43743</v>
      </c>
    </row>
    <row r="1664" spans="1:4" x14ac:dyDescent="0.3">
      <c r="A1664" s="1" t="s">
        <v>419</v>
      </c>
      <c r="B1664" s="1" t="s">
        <v>428</v>
      </c>
      <c r="C1664">
        <v>8</v>
      </c>
      <c r="D1664" s="48">
        <v>43743</v>
      </c>
    </row>
    <row r="1665" spans="1:4" x14ac:dyDescent="0.3">
      <c r="A1665" s="1" t="s">
        <v>434</v>
      </c>
      <c r="B1665" s="1" t="s">
        <v>422</v>
      </c>
      <c r="C1665">
        <v>8</v>
      </c>
      <c r="D1665" s="48">
        <v>43743</v>
      </c>
    </row>
    <row r="1666" spans="1:4" x14ac:dyDescent="0.3">
      <c r="A1666" s="1" t="s">
        <v>435</v>
      </c>
      <c r="B1666" s="1" t="s">
        <v>431</v>
      </c>
      <c r="C1666">
        <v>8</v>
      </c>
      <c r="D1666" s="48">
        <v>43743</v>
      </c>
    </row>
    <row r="1667" spans="1:4" x14ac:dyDescent="0.3">
      <c r="A1667" s="1" t="s">
        <v>432</v>
      </c>
      <c r="B1667" s="1" t="s">
        <v>437</v>
      </c>
      <c r="C1667">
        <v>8</v>
      </c>
      <c r="D1667" s="48">
        <v>43743</v>
      </c>
    </row>
    <row r="1668" spans="1:4" x14ac:dyDescent="0.3">
      <c r="A1668" s="1" t="s">
        <v>423</v>
      </c>
      <c r="B1668" s="1" t="s">
        <v>477</v>
      </c>
      <c r="C1668">
        <v>8</v>
      </c>
      <c r="D1668" s="48">
        <v>43743</v>
      </c>
    </row>
    <row r="1669" spans="1:4" x14ac:dyDescent="0.3">
      <c r="A1669" s="1" t="s">
        <v>429</v>
      </c>
      <c r="B1669" s="1" t="s">
        <v>438</v>
      </c>
      <c r="C1669">
        <v>8</v>
      </c>
      <c r="D1669" s="48">
        <v>43743</v>
      </c>
    </row>
    <row r="1670" spans="1:4" x14ac:dyDescent="0.3">
      <c r="A1670" s="1" t="s">
        <v>433</v>
      </c>
      <c r="B1670" s="1" t="s">
        <v>430</v>
      </c>
      <c r="C1670">
        <v>8</v>
      </c>
      <c r="D1670" s="48">
        <v>43743</v>
      </c>
    </row>
    <row r="1671" spans="1:4" x14ac:dyDescent="0.3">
      <c r="A1671" s="1" t="s">
        <v>565</v>
      </c>
      <c r="B1671" s="1" t="s">
        <v>569</v>
      </c>
      <c r="C1671">
        <v>33</v>
      </c>
      <c r="D1671" s="48">
        <v>43743</v>
      </c>
    </row>
    <row r="1672" spans="1:4" x14ac:dyDescent="0.3">
      <c r="A1672" s="1" t="s">
        <v>571</v>
      </c>
      <c r="B1672" s="1" t="s">
        <v>581</v>
      </c>
      <c r="C1672">
        <v>10</v>
      </c>
      <c r="D1672" s="48">
        <v>43743</v>
      </c>
    </row>
    <row r="1673" spans="1:4" x14ac:dyDescent="0.3">
      <c r="A1673" s="1" t="s">
        <v>573</v>
      </c>
      <c r="B1673" s="1" t="s">
        <v>579</v>
      </c>
      <c r="C1673">
        <v>10</v>
      </c>
      <c r="D1673" s="48">
        <v>43743</v>
      </c>
    </row>
    <row r="1674" spans="1:4" x14ac:dyDescent="0.3">
      <c r="A1674" s="1" t="s">
        <v>575</v>
      </c>
      <c r="B1674" s="1" t="s">
        <v>578</v>
      </c>
      <c r="C1674">
        <v>10</v>
      </c>
      <c r="D1674" s="48">
        <v>43743</v>
      </c>
    </row>
    <row r="1675" spans="1:4" x14ac:dyDescent="0.3">
      <c r="A1675" s="1" t="s">
        <v>576</v>
      </c>
      <c r="B1675" s="1" t="s">
        <v>570</v>
      </c>
      <c r="C1675">
        <v>10</v>
      </c>
      <c r="D1675" s="48">
        <v>43743</v>
      </c>
    </row>
    <row r="1676" spans="1:4" x14ac:dyDescent="0.3">
      <c r="A1676" s="1" t="s">
        <v>572</v>
      </c>
      <c r="B1676" s="1" t="s">
        <v>574</v>
      </c>
      <c r="C1676">
        <v>10</v>
      </c>
      <c r="D1676" s="48">
        <v>43743</v>
      </c>
    </row>
    <row r="1677" spans="1:4" x14ac:dyDescent="0.3">
      <c r="A1677" s="1" t="s">
        <v>577</v>
      </c>
      <c r="B1677" s="1" t="s">
        <v>580</v>
      </c>
      <c r="C1677">
        <v>10</v>
      </c>
      <c r="D1677" s="48">
        <v>43743</v>
      </c>
    </row>
    <row r="1678" spans="1:4" x14ac:dyDescent="0.3">
      <c r="A1678" s="1" t="s">
        <v>598</v>
      </c>
      <c r="B1678" s="1" t="s">
        <v>607</v>
      </c>
      <c r="C1678">
        <v>12</v>
      </c>
      <c r="D1678" s="48">
        <v>43743</v>
      </c>
    </row>
    <row r="1679" spans="1:4" x14ac:dyDescent="0.3">
      <c r="A1679" s="1" t="s">
        <v>599</v>
      </c>
      <c r="B1679" s="1" t="s">
        <v>605</v>
      </c>
      <c r="C1679">
        <v>12</v>
      </c>
      <c r="D1679" s="48">
        <v>43743</v>
      </c>
    </row>
    <row r="1680" spans="1:4" x14ac:dyDescent="0.3">
      <c r="A1680" s="1" t="s">
        <v>613</v>
      </c>
      <c r="B1680" s="1" t="s">
        <v>609</v>
      </c>
      <c r="C1680">
        <v>12</v>
      </c>
      <c r="D1680" s="48">
        <v>43743</v>
      </c>
    </row>
    <row r="1681" spans="1:4" x14ac:dyDescent="0.3">
      <c r="A1681" s="1" t="s">
        <v>604</v>
      </c>
      <c r="B1681" s="1" t="s">
        <v>600</v>
      </c>
      <c r="C1681">
        <v>12</v>
      </c>
      <c r="D1681" s="48">
        <v>43743</v>
      </c>
    </row>
    <row r="1682" spans="1:4" x14ac:dyDescent="0.3">
      <c r="A1682" s="1" t="s">
        <v>606</v>
      </c>
      <c r="B1682" s="1" t="s">
        <v>602</v>
      </c>
      <c r="C1682">
        <v>12</v>
      </c>
      <c r="D1682" s="48">
        <v>43743</v>
      </c>
    </row>
    <row r="1683" spans="1:4" x14ac:dyDescent="0.3">
      <c r="A1683" s="1" t="s">
        <v>608</v>
      </c>
      <c r="B1683" s="1" t="s">
        <v>603</v>
      </c>
      <c r="C1683">
        <v>12</v>
      </c>
      <c r="D1683" s="48">
        <v>43743</v>
      </c>
    </row>
    <row r="1684" spans="1:4" x14ac:dyDescent="0.3">
      <c r="A1684" s="1" t="s">
        <v>610</v>
      </c>
      <c r="B1684" s="1" t="s">
        <v>601</v>
      </c>
      <c r="C1684">
        <v>12</v>
      </c>
      <c r="D1684" s="48">
        <v>43743</v>
      </c>
    </row>
    <row r="1685" spans="1:4" x14ac:dyDescent="0.3">
      <c r="A1685" s="1" t="s">
        <v>612</v>
      </c>
      <c r="B1685" s="1" t="s">
        <v>611</v>
      </c>
      <c r="C1685">
        <v>12</v>
      </c>
      <c r="D1685" s="48">
        <v>43743</v>
      </c>
    </row>
    <row r="1686" spans="1:4" x14ac:dyDescent="0.3">
      <c r="A1686" s="1" t="s">
        <v>658</v>
      </c>
      <c r="B1686" s="1" t="s">
        <v>648</v>
      </c>
      <c r="C1686">
        <v>27</v>
      </c>
      <c r="D1686" s="48">
        <v>43743</v>
      </c>
    </row>
    <row r="1687" spans="1:4" x14ac:dyDescent="0.3">
      <c r="A1687" s="1" t="s">
        <v>659</v>
      </c>
      <c r="B1687" s="1" t="s">
        <v>652</v>
      </c>
      <c r="C1687">
        <v>27</v>
      </c>
      <c r="D1687" s="48">
        <v>43743</v>
      </c>
    </row>
    <row r="1688" spans="1:4" x14ac:dyDescent="0.3">
      <c r="A1688" s="1" t="s">
        <v>654</v>
      </c>
      <c r="B1688" s="1" t="s">
        <v>647</v>
      </c>
      <c r="C1688">
        <v>27</v>
      </c>
      <c r="D1688" s="48">
        <v>43743</v>
      </c>
    </row>
    <row r="1689" spans="1:4" x14ac:dyDescent="0.3">
      <c r="A1689" s="1" t="s">
        <v>15</v>
      </c>
      <c r="B1689" s="1" t="s">
        <v>13</v>
      </c>
      <c r="C1689">
        <v>8</v>
      </c>
      <c r="D1689" s="48">
        <v>43744</v>
      </c>
    </row>
    <row r="1690" spans="1:4" x14ac:dyDescent="0.3">
      <c r="A1690" s="1" t="s">
        <v>17</v>
      </c>
      <c r="B1690" s="1" t="s">
        <v>10</v>
      </c>
      <c r="C1690">
        <v>8</v>
      </c>
      <c r="D1690" s="48">
        <v>43744</v>
      </c>
    </row>
    <row r="1691" spans="1:4" x14ac:dyDescent="0.3">
      <c r="A1691" s="1" t="s">
        <v>162</v>
      </c>
      <c r="B1691" s="1" t="s">
        <v>138</v>
      </c>
      <c r="C1691">
        <v>9</v>
      </c>
      <c r="D1691" s="48">
        <v>43744</v>
      </c>
    </row>
    <row r="1692" spans="1:4" x14ac:dyDescent="0.3">
      <c r="A1692" s="1" t="s">
        <v>160</v>
      </c>
      <c r="B1692" s="1" t="s">
        <v>154</v>
      </c>
      <c r="C1692">
        <v>9</v>
      </c>
      <c r="D1692" s="48">
        <v>43744</v>
      </c>
    </row>
    <row r="1693" spans="1:4" x14ac:dyDescent="0.3">
      <c r="A1693" s="1" t="s">
        <v>156</v>
      </c>
      <c r="B1693" s="1" t="s">
        <v>155</v>
      </c>
      <c r="C1693">
        <v>9</v>
      </c>
      <c r="D1693" s="48">
        <v>43744</v>
      </c>
    </row>
    <row r="1694" spans="1:4" x14ac:dyDescent="0.3">
      <c r="A1694" s="1" t="s">
        <v>163</v>
      </c>
      <c r="B1694" s="1" t="s">
        <v>158</v>
      </c>
      <c r="C1694">
        <v>9</v>
      </c>
      <c r="D1694" s="48">
        <v>43744</v>
      </c>
    </row>
    <row r="1695" spans="1:4" x14ac:dyDescent="0.3">
      <c r="A1695" s="1" t="s">
        <v>292</v>
      </c>
      <c r="B1695" s="1" t="s">
        <v>287</v>
      </c>
      <c r="C1695">
        <v>9</v>
      </c>
      <c r="D1695" s="48">
        <v>43744</v>
      </c>
    </row>
    <row r="1696" spans="1:4" x14ac:dyDescent="0.3">
      <c r="A1696" s="1" t="s">
        <v>415</v>
      </c>
      <c r="B1696" s="1" t="s">
        <v>414</v>
      </c>
      <c r="C1696">
        <v>8</v>
      </c>
      <c r="D1696" s="48">
        <v>43744</v>
      </c>
    </row>
    <row r="1697" spans="1:4" x14ac:dyDescent="0.3">
      <c r="A1697" s="1" t="s">
        <v>518</v>
      </c>
      <c r="B1697" s="1" t="s">
        <v>521</v>
      </c>
      <c r="C1697">
        <v>12</v>
      </c>
      <c r="D1697" s="48">
        <v>43744</v>
      </c>
    </row>
    <row r="1698" spans="1:4" x14ac:dyDescent="0.3">
      <c r="A1698" s="1" t="s">
        <v>515</v>
      </c>
      <c r="B1698" s="1" t="s">
        <v>525</v>
      </c>
      <c r="C1698">
        <v>12</v>
      </c>
      <c r="D1698" s="48">
        <v>43744</v>
      </c>
    </row>
    <row r="1699" spans="1:4" x14ac:dyDescent="0.3">
      <c r="A1699" s="1" t="s">
        <v>520</v>
      </c>
      <c r="B1699" s="1" t="s">
        <v>522</v>
      </c>
      <c r="C1699">
        <v>12</v>
      </c>
      <c r="D1699" s="48">
        <v>43744</v>
      </c>
    </row>
    <row r="1700" spans="1:4" x14ac:dyDescent="0.3">
      <c r="A1700" s="1" t="s">
        <v>523</v>
      </c>
      <c r="B1700" s="1" t="s">
        <v>526</v>
      </c>
      <c r="C1700">
        <v>12</v>
      </c>
      <c r="D1700" s="48">
        <v>43744</v>
      </c>
    </row>
    <row r="1701" spans="1:4" x14ac:dyDescent="0.3">
      <c r="A1701" s="1" t="s">
        <v>524</v>
      </c>
      <c r="B1701" s="1" t="s">
        <v>527</v>
      </c>
      <c r="C1701">
        <v>12</v>
      </c>
      <c r="D1701" s="48">
        <v>43744</v>
      </c>
    </row>
    <row r="1702" spans="1:4" x14ac:dyDescent="0.3">
      <c r="A1702" s="1" t="s">
        <v>517</v>
      </c>
      <c r="B1702" s="1" t="s">
        <v>514</v>
      </c>
      <c r="C1702">
        <v>12</v>
      </c>
      <c r="D1702" s="48">
        <v>43744</v>
      </c>
    </row>
    <row r="1703" spans="1:4" x14ac:dyDescent="0.3">
      <c r="A1703" s="1" t="s">
        <v>519</v>
      </c>
      <c r="B1703" s="1" t="s">
        <v>516</v>
      </c>
      <c r="C1703">
        <v>12</v>
      </c>
      <c r="D1703" s="48">
        <v>43744</v>
      </c>
    </row>
    <row r="1704" spans="1:4" x14ac:dyDescent="0.3">
      <c r="A1704" s="1" t="s">
        <v>529</v>
      </c>
      <c r="B1704" s="1" t="s">
        <v>535</v>
      </c>
      <c r="C1704">
        <v>24</v>
      </c>
      <c r="D1704" s="48">
        <v>43744</v>
      </c>
    </row>
    <row r="1705" spans="1:4" x14ac:dyDescent="0.3">
      <c r="A1705" s="1" t="s">
        <v>537</v>
      </c>
      <c r="B1705" s="1" t="s">
        <v>541</v>
      </c>
      <c r="C1705">
        <v>24</v>
      </c>
      <c r="D1705" s="48">
        <v>43744</v>
      </c>
    </row>
    <row r="1706" spans="1:4" x14ac:dyDescent="0.3">
      <c r="A1706" s="1" t="s">
        <v>532</v>
      </c>
      <c r="B1706" s="1" t="s">
        <v>534</v>
      </c>
      <c r="C1706">
        <v>24</v>
      </c>
      <c r="D1706" s="48">
        <v>43744</v>
      </c>
    </row>
    <row r="1707" spans="1:4" x14ac:dyDescent="0.3">
      <c r="A1707" s="1" t="s">
        <v>528</v>
      </c>
      <c r="B1707" s="1" t="s">
        <v>530</v>
      </c>
      <c r="C1707">
        <v>24</v>
      </c>
      <c r="D1707" s="48">
        <v>43744</v>
      </c>
    </row>
    <row r="1708" spans="1:4" x14ac:dyDescent="0.3">
      <c r="A1708" s="1" t="s">
        <v>533</v>
      </c>
      <c r="B1708" s="1" t="s">
        <v>539</v>
      </c>
      <c r="C1708">
        <v>24</v>
      </c>
      <c r="D1708" s="48">
        <v>43744</v>
      </c>
    </row>
    <row r="1709" spans="1:4" x14ac:dyDescent="0.3">
      <c r="A1709" s="1" t="s">
        <v>543</v>
      </c>
      <c r="B1709" s="1" t="s">
        <v>540</v>
      </c>
      <c r="C1709">
        <v>24</v>
      </c>
      <c r="D1709" s="48">
        <v>43744</v>
      </c>
    </row>
    <row r="1710" spans="1:4" x14ac:dyDescent="0.3">
      <c r="A1710" s="1" t="s">
        <v>542</v>
      </c>
      <c r="B1710" s="1" t="s">
        <v>538</v>
      </c>
      <c r="C1710">
        <v>24</v>
      </c>
      <c r="D1710" s="48">
        <v>43744</v>
      </c>
    </row>
    <row r="1711" spans="1:4" x14ac:dyDescent="0.3">
      <c r="A1711" s="1" t="s">
        <v>531</v>
      </c>
      <c r="B1711" s="1" t="s">
        <v>536</v>
      </c>
      <c r="C1711">
        <v>24</v>
      </c>
      <c r="D1711" s="48">
        <v>43744</v>
      </c>
    </row>
    <row r="1712" spans="1:4" x14ac:dyDescent="0.3">
      <c r="A1712" s="1" t="s">
        <v>649</v>
      </c>
      <c r="B1712" s="1" t="s">
        <v>651</v>
      </c>
      <c r="C1712">
        <v>27</v>
      </c>
      <c r="D1712" s="48">
        <v>43744</v>
      </c>
    </row>
    <row r="1713" spans="1:4" x14ac:dyDescent="0.3">
      <c r="A1713" s="1" t="s">
        <v>653</v>
      </c>
      <c r="B1713" s="1" t="s">
        <v>661</v>
      </c>
      <c r="C1713">
        <v>27</v>
      </c>
      <c r="D1713" s="48">
        <v>43744</v>
      </c>
    </row>
    <row r="1714" spans="1:4" x14ac:dyDescent="0.3">
      <c r="A1714" s="1" t="s">
        <v>655</v>
      </c>
      <c r="B1714" s="1" t="s">
        <v>662</v>
      </c>
      <c r="C1714">
        <v>27</v>
      </c>
      <c r="D1714" s="48">
        <v>43744</v>
      </c>
    </row>
    <row r="1715" spans="1:4" x14ac:dyDescent="0.3">
      <c r="A1715" s="1" t="s">
        <v>657</v>
      </c>
      <c r="B1715" s="1" t="s">
        <v>650</v>
      </c>
      <c r="C1715">
        <v>27</v>
      </c>
      <c r="D1715" s="48">
        <v>43744</v>
      </c>
    </row>
    <row r="1716" spans="1:4" x14ac:dyDescent="0.3">
      <c r="A1716" s="1" t="s">
        <v>656</v>
      </c>
      <c r="B1716" s="1" t="s">
        <v>660</v>
      </c>
      <c r="C1716">
        <v>27</v>
      </c>
      <c r="D1716" s="48">
        <v>43744</v>
      </c>
    </row>
    <row r="1717" spans="1:4" x14ac:dyDescent="0.3">
      <c r="A1717" s="1" t="s">
        <v>143</v>
      </c>
      <c r="B1717" s="1" t="s">
        <v>141</v>
      </c>
      <c r="C1717">
        <v>10</v>
      </c>
      <c r="D1717" s="48">
        <v>43749</v>
      </c>
    </row>
    <row r="1718" spans="1:4" x14ac:dyDescent="0.3">
      <c r="A1718" s="1" t="s">
        <v>439</v>
      </c>
      <c r="B1718" s="1" t="s">
        <v>440</v>
      </c>
      <c r="C1718">
        <v>1</v>
      </c>
      <c r="D1718" s="48">
        <v>43749</v>
      </c>
    </row>
    <row r="1719" spans="1:4" x14ac:dyDescent="0.3">
      <c r="A1719" s="1" t="s">
        <v>560</v>
      </c>
      <c r="B1719" s="1" t="s">
        <v>564</v>
      </c>
      <c r="C1719">
        <v>34</v>
      </c>
      <c r="D1719" s="48">
        <v>43749</v>
      </c>
    </row>
    <row r="1720" spans="1:4" x14ac:dyDescent="0.3">
      <c r="A1720" s="1" t="s">
        <v>567</v>
      </c>
      <c r="B1720" s="1" t="s">
        <v>563</v>
      </c>
      <c r="C1720">
        <v>34</v>
      </c>
      <c r="D1720" s="48">
        <v>43749</v>
      </c>
    </row>
    <row r="1721" spans="1:4" x14ac:dyDescent="0.3">
      <c r="A1721" s="1" t="s">
        <v>562</v>
      </c>
      <c r="B1721" s="1" t="s">
        <v>566</v>
      </c>
      <c r="C1721">
        <v>34</v>
      </c>
      <c r="D1721" s="48">
        <v>43749</v>
      </c>
    </row>
    <row r="1722" spans="1:4" x14ac:dyDescent="0.3">
      <c r="A1722" s="1" t="s">
        <v>568</v>
      </c>
      <c r="B1722" s="1" t="s">
        <v>565</v>
      </c>
      <c r="C1722">
        <v>34</v>
      </c>
      <c r="D1722" s="48">
        <v>43749</v>
      </c>
    </row>
    <row r="1723" spans="1:4" x14ac:dyDescent="0.3">
      <c r="A1723" s="1" t="s">
        <v>569</v>
      </c>
      <c r="B1723" s="1" t="s">
        <v>561</v>
      </c>
      <c r="C1723">
        <v>34</v>
      </c>
      <c r="D1723" s="48">
        <v>43749</v>
      </c>
    </row>
    <row r="1724" spans="1:4" x14ac:dyDescent="0.3">
      <c r="A1724" s="1" t="s">
        <v>201</v>
      </c>
      <c r="B1724" s="1" t="s">
        <v>191</v>
      </c>
      <c r="C1724">
        <v>13</v>
      </c>
      <c r="D1724" s="48">
        <v>43750</v>
      </c>
    </row>
    <row r="1725" spans="1:4" x14ac:dyDescent="0.3">
      <c r="A1725" s="1" t="s">
        <v>212</v>
      </c>
      <c r="B1725" s="1" t="s">
        <v>219</v>
      </c>
      <c r="C1725">
        <v>13</v>
      </c>
      <c r="D1725" s="48">
        <v>43750</v>
      </c>
    </row>
    <row r="1726" spans="1:4" x14ac:dyDescent="0.3">
      <c r="A1726" s="1" t="s">
        <v>208</v>
      </c>
      <c r="B1726" s="1" t="s">
        <v>190</v>
      </c>
      <c r="C1726">
        <v>13</v>
      </c>
      <c r="D1726" s="48">
        <v>43750</v>
      </c>
    </row>
    <row r="1727" spans="1:4" x14ac:dyDescent="0.3">
      <c r="A1727" s="1" t="s">
        <v>202</v>
      </c>
      <c r="B1727" s="1" t="s">
        <v>226</v>
      </c>
      <c r="C1727">
        <v>13</v>
      </c>
      <c r="D1727" s="48">
        <v>43750</v>
      </c>
    </row>
    <row r="1728" spans="1:4" x14ac:dyDescent="0.3">
      <c r="A1728" s="1" t="s">
        <v>193</v>
      </c>
      <c r="B1728" s="1" t="s">
        <v>206</v>
      </c>
      <c r="C1728">
        <v>13</v>
      </c>
      <c r="D1728" s="48">
        <v>43750</v>
      </c>
    </row>
    <row r="1729" spans="1:4" x14ac:dyDescent="0.3">
      <c r="A1729" s="1" t="s">
        <v>213</v>
      </c>
      <c r="B1729" s="1" t="s">
        <v>200</v>
      </c>
      <c r="C1729">
        <v>13</v>
      </c>
      <c r="D1729" s="48">
        <v>43750</v>
      </c>
    </row>
    <row r="1730" spans="1:4" x14ac:dyDescent="0.3">
      <c r="A1730" s="1" t="s">
        <v>198</v>
      </c>
      <c r="B1730" s="1" t="s">
        <v>218</v>
      </c>
      <c r="C1730">
        <v>13</v>
      </c>
      <c r="D1730" s="48">
        <v>43750</v>
      </c>
    </row>
    <row r="1731" spans="1:4" x14ac:dyDescent="0.3">
      <c r="A1731" s="1" t="s">
        <v>194</v>
      </c>
      <c r="B1731" s="1" t="s">
        <v>211</v>
      </c>
      <c r="C1731">
        <v>13</v>
      </c>
      <c r="D1731" s="48">
        <v>43750</v>
      </c>
    </row>
    <row r="1732" spans="1:4" x14ac:dyDescent="0.3">
      <c r="A1732" s="1" t="s">
        <v>209</v>
      </c>
      <c r="B1732" s="1" t="s">
        <v>203</v>
      </c>
      <c r="C1732">
        <v>13</v>
      </c>
      <c r="D1732" s="48">
        <v>43750</v>
      </c>
    </row>
    <row r="1733" spans="1:4" x14ac:dyDescent="0.3">
      <c r="A1733" s="1" t="s">
        <v>210</v>
      </c>
      <c r="B1733" s="1" t="s">
        <v>222</v>
      </c>
      <c r="C1733">
        <v>13</v>
      </c>
      <c r="D1733" s="48">
        <v>43750</v>
      </c>
    </row>
    <row r="1734" spans="1:4" x14ac:dyDescent="0.3">
      <c r="A1734" s="1" t="s">
        <v>205</v>
      </c>
      <c r="B1734" s="1" t="s">
        <v>216</v>
      </c>
      <c r="C1734">
        <v>13</v>
      </c>
      <c r="D1734" s="48">
        <v>43750</v>
      </c>
    </row>
    <row r="1735" spans="1:4" x14ac:dyDescent="0.3">
      <c r="A1735" s="1" t="s">
        <v>196</v>
      </c>
      <c r="B1735" s="1" t="s">
        <v>204</v>
      </c>
      <c r="C1735">
        <v>13</v>
      </c>
      <c r="D1735" s="48">
        <v>43750</v>
      </c>
    </row>
    <row r="1736" spans="1:4" x14ac:dyDescent="0.3">
      <c r="A1736" s="1" t="s">
        <v>225</v>
      </c>
      <c r="B1736" s="1" t="s">
        <v>232</v>
      </c>
      <c r="C1736">
        <v>13</v>
      </c>
      <c r="D1736" s="48">
        <v>43750</v>
      </c>
    </row>
    <row r="1737" spans="1:4" x14ac:dyDescent="0.3">
      <c r="A1737" s="1" t="s">
        <v>236</v>
      </c>
      <c r="B1737" s="1" t="s">
        <v>227</v>
      </c>
      <c r="C1737">
        <v>13</v>
      </c>
      <c r="D1737" s="48">
        <v>43750</v>
      </c>
    </row>
    <row r="1738" spans="1:4" x14ac:dyDescent="0.3">
      <c r="A1738" s="1" t="s">
        <v>235</v>
      </c>
      <c r="B1738" s="1" t="s">
        <v>221</v>
      </c>
      <c r="C1738">
        <v>13</v>
      </c>
      <c r="D1738" s="48">
        <v>43750</v>
      </c>
    </row>
    <row r="1739" spans="1:4" x14ac:dyDescent="0.3">
      <c r="A1739" s="1" t="s">
        <v>224</v>
      </c>
      <c r="B1739" s="1" t="s">
        <v>223</v>
      </c>
      <c r="C1739">
        <v>13</v>
      </c>
      <c r="D1739" s="48">
        <v>43750</v>
      </c>
    </row>
    <row r="1740" spans="1:4" x14ac:dyDescent="0.3">
      <c r="A1740" s="1" t="s">
        <v>319</v>
      </c>
      <c r="B1740" s="1" t="s">
        <v>207</v>
      </c>
      <c r="C1740">
        <v>13</v>
      </c>
      <c r="D1740" s="48">
        <v>43750</v>
      </c>
    </row>
    <row r="1741" spans="1:4" x14ac:dyDescent="0.3">
      <c r="A1741" s="1" t="s">
        <v>240</v>
      </c>
      <c r="B1741" s="1" t="s">
        <v>234</v>
      </c>
      <c r="C1741">
        <v>13</v>
      </c>
      <c r="D1741" s="48">
        <v>43750</v>
      </c>
    </row>
    <row r="1742" spans="1:4" x14ac:dyDescent="0.3">
      <c r="A1742" s="1" t="s">
        <v>220</v>
      </c>
      <c r="B1742" s="1" t="s">
        <v>228</v>
      </c>
      <c r="C1742">
        <v>13</v>
      </c>
      <c r="D1742" s="48">
        <v>43750</v>
      </c>
    </row>
    <row r="1743" spans="1:4" x14ac:dyDescent="0.3">
      <c r="A1743" s="1" t="s">
        <v>237</v>
      </c>
      <c r="B1743" s="1" t="s">
        <v>214</v>
      </c>
      <c r="C1743">
        <v>13</v>
      </c>
      <c r="D1743" s="48">
        <v>43750</v>
      </c>
    </row>
    <row r="1744" spans="1:4" x14ac:dyDescent="0.3">
      <c r="A1744" s="1" t="s">
        <v>320</v>
      </c>
      <c r="B1744" s="1" t="s">
        <v>239</v>
      </c>
      <c r="C1744">
        <v>13</v>
      </c>
      <c r="D1744" s="48">
        <v>43750</v>
      </c>
    </row>
    <row r="1745" spans="1:4" x14ac:dyDescent="0.3">
      <c r="A1745" s="1" t="s">
        <v>215</v>
      </c>
      <c r="B1745" s="1" t="s">
        <v>233</v>
      </c>
      <c r="C1745">
        <v>13</v>
      </c>
      <c r="D1745" s="48">
        <v>43750</v>
      </c>
    </row>
    <row r="1746" spans="1:4" x14ac:dyDescent="0.3">
      <c r="A1746" s="1" t="s">
        <v>229</v>
      </c>
      <c r="B1746" s="1" t="s">
        <v>230</v>
      </c>
      <c r="C1746">
        <v>13</v>
      </c>
      <c r="D1746" s="48">
        <v>43750</v>
      </c>
    </row>
    <row r="1747" spans="1:4" x14ac:dyDescent="0.3">
      <c r="A1747" s="1" t="s">
        <v>231</v>
      </c>
      <c r="B1747" s="1" t="s">
        <v>217</v>
      </c>
      <c r="C1747">
        <v>13</v>
      </c>
      <c r="D1747" s="48">
        <v>43750</v>
      </c>
    </row>
    <row r="1748" spans="1:4" x14ac:dyDescent="0.3">
      <c r="A1748" s="1" t="s">
        <v>136</v>
      </c>
      <c r="B1748" s="1" t="s">
        <v>148</v>
      </c>
      <c r="C1748">
        <v>10</v>
      </c>
      <c r="D1748" s="48">
        <v>43750</v>
      </c>
    </row>
    <row r="1749" spans="1:4" x14ac:dyDescent="0.3">
      <c r="A1749" s="1" t="s">
        <v>140</v>
      </c>
      <c r="B1749" s="1" t="s">
        <v>150</v>
      </c>
      <c r="C1749">
        <v>10</v>
      </c>
      <c r="D1749" s="48">
        <v>43750</v>
      </c>
    </row>
    <row r="1750" spans="1:4" x14ac:dyDescent="0.3">
      <c r="A1750" s="1" t="s">
        <v>448</v>
      </c>
      <c r="B1750" s="1" t="s">
        <v>447</v>
      </c>
      <c r="C1750">
        <v>1</v>
      </c>
      <c r="D1750" s="48">
        <v>43750</v>
      </c>
    </row>
    <row r="1751" spans="1:4" x14ac:dyDescent="0.3">
      <c r="A1751" s="1" t="s">
        <v>444</v>
      </c>
      <c r="B1751" s="1" t="s">
        <v>442</v>
      </c>
      <c r="C1751">
        <v>1</v>
      </c>
      <c r="D1751" s="48">
        <v>43750</v>
      </c>
    </row>
    <row r="1752" spans="1:4" x14ac:dyDescent="0.3">
      <c r="A1752" s="1" t="s">
        <v>145</v>
      </c>
      <c r="B1752" s="1" t="s">
        <v>132</v>
      </c>
      <c r="C1752">
        <v>10</v>
      </c>
      <c r="D1752" s="48">
        <v>43751</v>
      </c>
    </row>
    <row r="1753" spans="1:4" x14ac:dyDescent="0.3">
      <c r="A1753" s="1" t="s">
        <v>142</v>
      </c>
      <c r="B1753" s="1" t="s">
        <v>133</v>
      </c>
      <c r="C1753">
        <v>10</v>
      </c>
      <c r="D1753" s="48">
        <v>43751</v>
      </c>
    </row>
    <row r="1754" spans="1:4" x14ac:dyDescent="0.3">
      <c r="A1754" s="1" t="s">
        <v>169</v>
      </c>
      <c r="B1754" s="1" t="s">
        <v>151</v>
      </c>
      <c r="C1754">
        <v>10</v>
      </c>
      <c r="D1754" s="48">
        <v>43751</v>
      </c>
    </row>
    <row r="1755" spans="1:4" x14ac:dyDescent="0.3">
      <c r="A1755" s="1" t="s">
        <v>445</v>
      </c>
      <c r="B1755" s="1" t="s">
        <v>697</v>
      </c>
      <c r="C1755">
        <v>1</v>
      </c>
      <c r="D1755" s="48">
        <v>43751</v>
      </c>
    </row>
    <row r="1756" spans="1:4" x14ac:dyDescent="0.3">
      <c r="A1756" s="1" t="s">
        <v>443</v>
      </c>
      <c r="B1756" s="1" t="s">
        <v>446</v>
      </c>
      <c r="C1756">
        <v>1</v>
      </c>
      <c r="D1756" s="48">
        <v>43751</v>
      </c>
    </row>
    <row r="1757" spans="1:4" x14ac:dyDescent="0.3">
      <c r="A1757" s="1" t="s">
        <v>218</v>
      </c>
      <c r="B1757" s="1" t="s">
        <v>210</v>
      </c>
      <c r="C1757">
        <v>14</v>
      </c>
      <c r="D1757" s="48">
        <v>43756</v>
      </c>
    </row>
    <row r="1758" spans="1:4" x14ac:dyDescent="0.3">
      <c r="A1758" s="1" t="s">
        <v>226</v>
      </c>
      <c r="B1758" s="1" t="s">
        <v>205</v>
      </c>
      <c r="C1758">
        <v>14</v>
      </c>
      <c r="D1758" s="48">
        <v>43756</v>
      </c>
    </row>
    <row r="1759" spans="1:4" x14ac:dyDescent="0.3">
      <c r="A1759" s="1" t="s">
        <v>149</v>
      </c>
      <c r="B1759" s="1" t="s">
        <v>168</v>
      </c>
      <c r="C1759">
        <v>11</v>
      </c>
      <c r="D1759" s="48">
        <v>43756</v>
      </c>
    </row>
    <row r="1760" spans="1:4" x14ac:dyDescent="0.3">
      <c r="A1760" s="1" t="s">
        <v>147</v>
      </c>
      <c r="B1760" s="1" t="s">
        <v>167</v>
      </c>
      <c r="C1760">
        <v>11</v>
      </c>
      <c r="D1760" s="48">
        <v>43756</v>
      </c>
    </row>
    <row r="1761" spans="1:4" x14ac:dyDescent="0.3">
      <c r="A1761" s="1" t="s">
        <v>144</v>
      </c>
      <c r="B1761" s="1" t="s">
        <v>137</v>
      </c>
      <c r="C1761">
        <v>11</v>
      </c>
      <c r="D1761" s="48">
        <v>43756</v>
      </c>
    </row>
    <row r="1762" spans="1:4" x14ac:dyDescent="0.3">
      <c r="A1762" s="1" t="s">
        <v>152</v>
      </c>
      <c r="B1762" s="1" t="s">
        <v>139</v>
      </c>
      <c r="C1762">
        <v>11</v>
      </c>
      <c r="D1762" s="48">
        <v>43756</v>
      </c>
    </row>
    <row r="1763" spans="1:4" x14ac:dyDescent="0.3">
      <c r="A1763" s="1" t="s">
        <v>141</v>
      </c>
      <c r="B1763" s="1" t="s">
        <v>136</v>
      </c>
      <c r="C1763">
        <v>11</v>
      </c>
      <c r="D1763" s="48">
        <v>43756</v>
      </c>
    </row>
    <row r="1764" spans="1:4" x14ac:dyDescent="0.3">
      <c r="A1764" s="1" t="s">
        <v>151</v>
      </c>
      <c r="B1764" s="1" t="s">
        <v>150</v>
      </c>
      <c r="C1764">
        <v>11</v>
      </c>
      <c r="D1764" s="48">
        <v>43756</v>
      </c>
    </row>
    <row r="1765" spans="1:4" x14ac:dyDescent="0.3">
      <c r="A1765" s="1" t="s">
        <v>143</v>
      </c>
      <c r="B1765" s="1" t="s">
        <v>169</v>
      </c>
      <c r="C1765">
        <v>11</v>
      </c>
      <c r="D1765" s="48">
        <v>43756</v>
      </c>
    </row>
    <row r="1766" spans="1:4" x14ac:dyDescent="0.3">
      <c r="A1766" s="1" t="s">
        <v>133</v>
      </c>
      <c r="B1766" s="1" t="s">
        <v>145</v>
      </c>
      <c r="C1766">
        <v>11</v>
      </c>
      <c r="D1766" s="48">
        <v>43756</v>
      </c>
    </row>
    <row r="1767" spans="1:4" x14ac:dyDescent="0.3">
      <c r="A1767" s="1" t="s">
        <v>132</v>
      </c>
      <c r="B1767" s="1" t="s">
        <v>140</v>
      </c>
      <c r="C1767">
        <v>11</v>
      </c>
      <c r="D1767" s="48">
        <v>43756</v>
      </c>
    </row>
    <row r="1768" spans="1:4" x14ac:dyDescent="0.3">
      <c r="A1768" s="1" t="s">
        <v>148</v>
      </c>
      <c r="B1768" s="1" t="s">
        <v>142</v>
      </c>
      <c r="C1768">
        <v>11</v>
      </c>
      <c r="D1768" s="48">
        <v>43756</v>
      </c>
    </row>
    <row r="1769" spans="1:4" x14ac:dyDescent="0.3">
      <c r="A1769" s="1" t="s">
        <v>444</v>
      </c>
      <c r="B1769" s="1" t="s">
        <v>448</v>
      </c>
      <c r="C1769">
        <v>2</v>
      </c>
      <c r="D1769" s="48">
        <v>43756</v>
      </c>
    </row>
    <row r="1770" spans="1:4" x14ac:dyDescent="0.3">
      <c r="A1770" s="1" t="s">
        <v>501</v>
      </c>
      <c r="B1770" s="1" t="s">
        <v>504</v>
      </c>
      <c r="C1770">
        <v>26</v>
      </c>
      <c r="D1770" s="48">
        <v>43756</v>
      </c>
    </row>
    <row r="1771" spans="1:4" x14ac:dyDescent="0.3">
      <c r="A1771" s="1" t="s">
        <v>508</v>
      </c>
      <c r="B1771" s="1" t="s">
        <v>500</v>
      </c>
      <c r="C1771">
        <v>26</v>
      </c>
      <c r="D1771" s="48">
        <v>43756</v>
      </c>
    </row>
    <row r="1772" spans="1:4" x14ac:dyDescent="0.3">
      <c r="A1772" s="1" t="s">
        <v>567</v>
      </c>
      <c r="B1772" s="1" t="s">
        <v>564</v>
      </c>
      <c r="C1772">
        <v>35</v>
      </c>
      <c r="D1772" s="48">
        <v>43756</v>
      </c>
    </row>
    <row r="1773" spans="1:4" x14ac:dyDescent="0.3">
      <c r="A1773" s="1" t="s">
        <v>566</v>
      </c>
      <c r="B1773" s="1" t="s">
        <v>560</v>
      </c>
      <c r="C1773">
        <v>35</v>
      </c>
      <c r="D1773" s="48">
        <v>43756</v>
      </c>
    </row>
    <row r="1774" spans="1:4" x14ac:dyDescent="0.3">
      <c r="A1774" s="1" t="s">
        <v>563</v>
      </c>
      <c r="B1774" s="1" t="s">
        <v>569</v>
      </c>
      <c r="C1774">
        <v>35</v>
      </c>
      <c r="D1774" s="48">
        <v>43756</v>
      </c>
    </row>
    <row r="1775" spans="1:4" x14ac:dyDescent="0.3">
      <c r="A1775" s="1" t="s">
        <v>561</v>
      </c>
      <c r="B1775" s="1" t="s">
        <v>568</v>
      </c>
      <c r="C1775">
        <v>35</v>
      </c>
      <c r="D1775" s="48">
        <v>43756</v>
      </c>
    </row>
    <row r="1776" spans="1:4" x14ac:dyDescent="0.3">
      <c r="A1776" s="1" t="s">
        <v>3</v>
      </c>
      <c r="B1776" s="1" t="s">
        <v>171</v>
      </c>
      <c r="C1776">
        <v>9</v>
      </c>
      <c r="D1776" s="48">
        <v>43757</v>
      </c>
    </row>
    <row r="1777" spans="1:4" x14ac:dyDescent="0.3">
      <c r="A1777" s="1" t="s">
        <v>178</v>
      </c>
      <c r="B1777" s="1" t="s">
        <v>20</v>
      </c>
      <c r="C1777">
        <v>9</v>
      </c>
      <c r="D1777" s="48">
        <v>43757</v>
      </c>
    </row>
    <row r="1778" spans="1:4" x14ac:dyDescent="0.3">
      <c r="A1778" s="1" t="s">
        <v>10</v>
      </c>
      <c r="B1778" s="1" t="s">
        <v>15</v>
      </c>
      <c r="C1778">
        <v>9</v>
      </c>
      <c r="D1778" s="48">
        <v>43757</v>
      </c>
    </row>
    <row r="1779" spans="1:4" x14ac:dyDescent="0.3">
      <c r="A1779" s="1" t="s">
        <v>22</v>
      </c>
      <c r="B1779" s="1" t="s">
        <v>12</v>
      </c>
      <c r="C1779">
        <v>9</v>
      </c>
      <c r="D1779" s="48">
        <v>43757</v>
      </c>
    </row>
    <row r="1780" spans="1:4" x14ac:dyDescent="0.3">
      <c r="A1780" s="1" t="s">
        <v>14</v>
      </c>
      <c r="B1780" s="1" t="s">
        <v>18</v>
      </c>
      <c r="C1780">
        <v>9</v>
      </c>
      <c r="D1780" s="48">
        <v>43757</v>
      </c>
    </row>
    <row r="1781" spans="1:4" x14ac:dyDescent="0.3">
      <c r="A1781" s="1" t="s">
        <v>13</v>
      </c>
      <c r="B1781" s="1" t="s">
        <v>11</v>
      </c>
      <c r="C1781">
        <v>9</v>
      </c>
      <c r="D1781" s="48">
        <v>43757</v>
      </c>
    </row>
    <row r="1782" spans="1:4" x14ac:dyDescent="0.3">
      <c r="A1782" s="1" t="s">
        <v>16</v>
      </c>
      <c r="B1782" s="1" t="s">
        <v>19</v>
      </c>
      <c r="C1782">
        <v>9</v>
      </c>
      <c r="D1782" s="48">
        <v>43757</v>
      </c>
    </row>
    <row r="1783" spans="1:4" x14ac:dyDescent="0.3">
      <c r="A1783" s="1" t="s">
        <v>21</v>
      </c>
      <c r="B1783" s="1" t="s">
        <v>17</v>
      </c>
      <c r="C1783">
        <v>9</v>
      </c>
      <c r="D1783" s="48">
        <v>43757</v>
      </c>
    </row>
    <row r="1784" spans="1:4" x14ac:dyDescent="0.3">
      <c r="A1784" s="1" t="s">
        <v>155</v>
      </c>
      <c r="B1784" s="1" t="s">
        <v>153</v>
      </c>
      <c r="C1784">
        <v>10</v>
      </c>
      <c r="D1784" s="48">
        <v>43757</v>
      </c>
    </row>
    <row r="1785" spans="1:4" x14ac:dyDescent="0.3">
      <c r="A1785" s="1" t="s">
        <v>158</v>
      </c>
      <c r="B1785" s="1" t="s">
        <v>161</v>
      </c>
      <c r="C1785">
        <v>10</v>
      </c>
      <c r="D1785" s="48">
        <v>43757</v>
      </c>
    </row>
    <row r="1786" spans="1:4" x14ac:dyDescent="0.3">
      <c r="A1786" s="1" t="s">
        <v>159</v>
      </c>
      <c r="B1786" s="1" t="s">
        <v>156</v>
      </c>
      <c r="C1786">
        <v>10</v>
      </c>
      <c r="D1786" s="48">
        <v>43757</v>
      </c>
    </row>
    <row r="1787" spans="1:4" x14ac:dyDescent="0.3">
      <c r="A1787" s="1" t="s">
        <v>146</v>
      </c>
      <c r="B1787" s="1" t="s">
        <v>138</v>
      </c>
      <c r="C1787">
        <v>10</v>
      </c>
      <c r="D1787" s="48">
        <v>43757</v>
      </c>
    </row>
    <row r="1788" spans="1:4" x14ac:dyDescent="0.3">
      <c r="A1788" s="1" t="s">
        <v>135</v>
      </c>
      <c r="B1788" s="1" t="s">
        <v>163</v>
      </c>
      <c r="C1788">
        <v>10</v>
      </c>
      <c r="D1788" s="48">
        <v>43757</v>
      </c>
    </row>
    <row r="1789" spans="1:4" x14ac:dyDescent="0.3">
      <c r="A1789" s="1" t="s">
        <v>216</v>
      </c>
      <c r="B1789" s="1" t="s">
        <v>194</v>
      </c>
      <c r="C1789">
        <v>14</v>
      </c>
      <c r="D1789" s="48">
        <v>43757</v>
      </c>
    </row>
    <row r="1790" spans="1:4" x14ac:dyDescent="0.3">
      <c r="A1790" s="1" t="s">
        <v>203</v>
      </c>
      <c r="B1790" s="1" t="s">
        <v>193</v>
      </c>
      <c r="C1790">
        <v>14</v>
      </c>
      <c r="D1790" s="48">
        <v>43757</v>
      </c>
    </row>
    <row r="1791" spans="1:4" x14ac:dyDescent="0.3">
      <c r="A1791" s="1" t="s">
        <v>190</v>
      </c>
      <c r="B1791" s="1" t="s">
        <v>209</v>
      </c>
      <c r="C1791">
        <v>14</v>
      </c>
      <c r="D1791" s="48">
        <v>43757</v>
      </c>
    </row>
    <row r="1792" spans="1:4" x14ac:dyDescent="0.3">
      <c r="A1792" s="1" t="s">
        <v>222</v>
      </c>
      <c r="B1792" s="1" t="s">
        <v>201</v>
      </c>
      <c r="C1792">
        <v>14</v>
      </c>
      <c r="D1792" s="48">
        <v>43757</v>
      </c>
    </row>
    <row r="1793" spans="1:4" x14ac:dyDescent="0.3">
      <c r="A1793" s="1" t="s">
        <v>200</v>
      </c>
      <c r="B1793" s="1" t="s">
        <v>212</v>
      </c>
      <c r="C1793">
        <v>14</v>
      </c>
      <c r="D1793" s="48">
        <v>43757</v>
      </c>
    </row>
    <row r="1794" spans="1:4" x14ac:dyDescent="0.3">
      <c r="A1794" s="1" t="s">
        <v>204</v>
      </c>
      <c r="B1794" s="1" t="s">
        <v>208</v>
      </c>
      <c r="C1794">
        <v>14</v>
      </c>
      <c r="D1794" s="48">
        <v>43757</v>
      </c>
    </row>
    <row r="1795" spans="1:4" x14ac:dyDescent="0.3">
      <c r="A1795" s="1" t="s">
        <v>211</v>
      </c>
      <c r="B1795" s="1" t="s">
        <v>198</v>
      </c>
      <c r="C1795">
        <v>14</v>
      </c>
      <c r="D1795" s="48">
        <v>43757</v>
      </c>
    </row>
    <row r="1796" spans="1:4" x14ac:dyDescent="0.3">
      <c r="A1796" s="1" t="s">
        <v>219</v>
      </c>
      <c r="B1796" s="1" t="s">
        <v>202</v>
      </c>
      <c r="C1796">
        <v>14</v>
      </c>
      <c r="D1796" s="48">
        <v>43757</v>
      </c>
    </row>
    <row r="1797" spans="1:4" x14ac:dyDescent="0.3">
      <c r="A1797" s="1" t="s">
        <v>191</v>
      </c>
      <c r="B1797" s="1" t="s">
        <v>213</v>
      </c>
      <c r="C1797">
        <v>14</v>
      </c>
      <c r="D1797" s="48">
        <v>43757</v>
      </c>
    </row>
    <row r="1798" spans="1:4" x14ac:dyDescent="0.3">
      <c r="A1798" s="1" t="s">
        <v>206</v>
      </c>
      <c r="B1798" s="1" t="s">
        <v>196</v>
      </c>
      <c r="C1798">
        <v>14</v>
      </c>
      <c r="D1798" s="48">
        <v>43757</v>
      </c>
    </row>
    <row r="1799" spans="1:4" x14ac:dyDescent="0.3">
      <c r="A1799" s="1" t="s">
        <v>197</v>
      </c>
      <c r="B1799" s="1" t="s">
        <v>182</v>
      </c>
      <c r="C1799">
        <v>12</v>
      </c>
      <c r="D1799" s="48">
        <v>43757</v>
      </c>
    </row>
    <row r="1800" spans="1:4" x14ac:dyDescent="0.3">
      <c r="A1800" s="1" t="s">
        <v>184</v>
      </c>
      <c r="B1800" s="1" t="s">
        <v>9</v>
      </c>
      <c r="C1800">
        <v>12</v>
      </c>
      <c r="D1800" s="48">
        <v>43757</v>
      </c>
    </row>
    <row r="1801" spans="1:4" x14ac:dyDescent="0.3">
      <c r="A1801" s="1" t="s">
        <v>187</v>
      </c>
      <c r="B1801" s="1" t="s">
        <v>189</v>
      </c>
      <c r="C1801">
        <v>12</v>
      </c>
      <c r="D1801" s="48">
        <v>43757</v>
      </c>
    </row>
    <row r="1802" spans="1:4" x14ac:dyDescent="0.3">
      <c r="A1802" s="1" t="s">
        <v>4</v>
      </c>
      <c r="B1802" s="1" t="s">
        <v>185</v>
      </c>
      <c r="C1802">
        <v>12</v>
      </c>
      <c r="D1802" s="48">
        <v>43757</v>
      </c>
    </row>
    <row r="1803" spans="1:4" x14ac:dyDescent="0.3">
      <c r="A1803" s="1" t="s">
        <v>199</v>
      </c>
      <c r="B1803" s="1" t="s">
        <v>175</v>
      </c>
      <c r="C1803">
        <v>12</v>
      </c>
      <c r="D1803" s="48">
        <v>43757</v>
      </c>
    </row>
    <row r="1804" spans="1:4" x14ac:dyDescent="0.3">
      <c r="A1804" s="1" t="s">
        <v>183</v>
      </c>
      <c r="B1804" s="1" t="s">
        <v>177</v>
      </c>
      <c r="C1804">
        <v>12</v>
      </c>
      <c r="D1804" s="48">
        <v>43757</v>
      </c>
    </row>
    <row r="1805" spans="1:4" x14ac:dyDescent="0.3">
      <c r="A1805" s="1" t="s">
        <v>170</v>
      </c>
      <c r="B1805" s="1" t="s">
        <v>176</v>
      </c>
      <c r="C1805">
        <v>12</v>
      </c>
      <c r="D1805" s="48">
        <v>43757</v>
      </c>
    </row>
    <row r="1806" spans="1:4" x14ac:dyDescent="0.3">
      <c r="A1806" s="1" t="s">
        <v>195</v>
      </c>
      <c r="B1806" s="1" t="s">
        <v>180</v>
      </c>
      <c r="C1806">
        <v>12</v>
      </c>
      <c r="D1806" s="48">
        <v>43757</v>
      </c>
    </row>
    <row r="1807" spans="1:4" x14ac:dyDescent="0.3">
      <c r="A1807" s="1" t="s">
        <v>174</v>
      </c>
      <c r="B1807" s="1" t="s">
        <v>172</v>
      </c>
      <c r="C1807">
        <v>12</v>
      </c>
      <c r="D1807" s="48">
        <v>43757</v>
      </c>
    </row>
    <row r="1808" spans="1:4" x14ac:dyDescent="0.3">
      <c r="A1808" s="1" t="s">
        <v>192</v>
      </c>
      <c r="B1808" s="1" t="s">
        <v>186</v>
      </c>
      <c r="C1808">
        <v>12</v>
      </c>
      <c r="D1808" s="48">
        <v>43757</v>
      </c>
    </row>
    <row r="1809" spans="1:4" x14ac:dyDescent="0.3">
      <c r="A1809" s="1" t="s">
        <v>181</v>
      </c>
      <c r="B1809" s="1" t="s">
        <v>7</v>
      </c>
      <c r="C1809">
        <v>12</v>
      </c>
      <c r="D1809" s="48">
        <v>43757</v>
      </c>
    </row>
    <row r="1810" spans="1:4" x14ac:dyDescent="0.3">
      <c r="A1810" s="1" t="s">
        <v>188</v>
      </c>
      <c r="B1810" s="1" t="s">
        <v>179</v>
      </c>
      <c r="C1810">
        <v>12</v>
      </c>
      <c r="D1810" s="48">
        <v>43757</v>
      </c>
    </row>
    <row r="1811" spans="1:4" x14ac:dyDescent="0.3">
      <c r="A1811" s="1" t="s">
        <v>214</v>
      </c>
      <c r="B1811" s="1" t="s">
        <v>235</v>
      </c>
      <c r="C1811">
        <v>14</v>
      </c>
      <c r="D1811" s="48">
        <v>43757</v>
      </c>
    </row>
    <row r="1812" spans="1:4" x14ac:dyDescent="0.3">
      <c r="A1812" s="1" t="s">
        <v>239</v>
      </c>
      <c r="B1812" s="1" t="s">
        <v>224</v>
      </c>
      <c r="C1812">
        <v>14</v>
      </c>
      <c r="D1812" s="48">
        <v>43757</v>
      </c>
    </row>
    <row r="1813" spans="1:4" x14ac:dyDescent="0.3">
      <c r="A1813" s="1" t="s">
        <v>221</v>
      </c>
      <c r="B1813" s="1" t="s">
        <v>237</v>
      </c>
      <c r="C1813">
        <v>14</v>
      </c>
      <c r="D1813" s="48">
        <v>43757</v>
      </c>
    </row>
    <row r="1814" spans="1:4" x14ac:dyDescent="0.3">
      <c r="A1814" s="1" t="s">
        <v>232</v>
      </c>
      <c r="B1814" s="1" t="s">
        <v>231</v>
      </c>
      <c r="C1814">
        <v>14</v>
      </c>
      <c r="D1814" s="48">
        <v>43757</v>
      </c>
    </row>
    <row r="1815" spans="1:4" x14ac:dyDescent="0.3">
      <c r="A1815" s="1" t="s">
        <v>223</v>
      </c>
      <c r="B1815" s="1" t="s">
        <v>220</v>
      </c>
      <c r="C1815">
        <v>14</v>
      </c>
      <c r="D1815" s="48">
        <v>43757</v>
      </c>
    </row>
    <row r="1816" spans="1:4" x14ac:dyDescent="0.3">
      <c r="A1816" s="1" t="s">
        <v>230</v>
      </c>
      <c r="B1816" s="1" t="s">
        <v>319</v>
      </c>
      <c r="C1816">
        <v>14</v>
      </c>
      <c r="D1816" s="48">
        <v>43757</v>
      </c>
    </row>
    <row r="1817" spans="1:4" x14ac:dyDescent="0.3">
      <c r="A1817" s="1" t="s">
        <v>227</v>
      </c>
      <c r="B1817" s="1" t="s">
        <v>215</v>
      </c>
      <c r="C1817">
        <v>14</v>
      </c>
      <c r="D1817" s="48">
        <v>43757</v>
      </c>
    </row>
    <row r="1818" spans="1:4" x14ac:dyDescent="0.3">
      <c r="A1818" s="1" t="s">
        <v>233</v>
      </c>
      <c r="B1818" s="1" t="s">
        <v>320</v>
      </c>
      <c r="C1818">
        <v>14</v>
      </c>
      <c r="D1818" s="48">
        <v>43757</v>
      </c>
    </row>
    <row r="1819" spans="1:4" x14ac:dyDescent="0.3">
      <c r="A1819" s="1" t="s">
        <v>228</v>
      </c>
      <c r="B1819" s="1" t="s">
        <v>240</v>
      </c>
      <c r="C1819">
        <v>14</v>
      </c>
      <c r="D1819" s="48">
        <v>43757</v>
      </c>
    </row>
    <row r="1820" spans="1:4" x14ac:dyDescent="0.3">
      <c r="A1820" s="1" t="s">
        <v>217</v>
      </c>
      <c r="B1820" s="1" t="s">
        <v>225</v>
      </c>
      <c r="C1820">
        <v>14</v>
      </c>
      <c r="D1820" s="48">
        <v>43757</v>
      </c>
    </row>
    <row r="1821" spans="1:4" x14ac:dyDescent="0.3">
      <c r="A1821" s="1" t="s">
        <v>234</v>
      </c>
      <c r="B1821" s="1" t="s">
        <v>229</v>
      </c>
      <c r="C1821">
        <v>14</v>
      </c>
      <c r="D1821" s="48">
        <v>43757</v>
      </c>
    </row>
    <row r="1822" spans="1:4" x14ac:dyDescent="0.3">
      <c r="A1822" s="1" t="s">
        <v>207</v>
      </c>
      <c r="B1822" s="1" t="s">
        <v>236</v>
      </c>
      <c r="C1822">
        <v>14</v>
      </c>
      <c r="D1822" s="48">
        <v>43757</v>
      </c>
    </row>
    <row r="1823" spans="1:4" x14ac:dyDescent="0.3">
      <c r="A1823" s="1" t="s">
        <v>355</v>
      </c>
      <c r="B1823" s="1" t="s">
        <v>340</v>
      </c>
      <c r="C1823">
        <v>8</v>
      </c>
      <c r="D1823" s="48">
        <v>43757</v>
      </c>
    </row>
    <row r="1824" spans="1:4" x14ac:dyDescent="0.3">
      <c r="A1824" s="1" t="s">
        <v>105</v>
      </c>
      <c r="B1824" s="1" t="s">
        <v>349</v>
      </c>
      <c r="C1824">
        <v>8</v>
      </c>
      <c r="D1824" s="48">
        <v>43757</v>
      </c>
    </row>
    <row r="1825" spans="1:4" x14ac:dyDescent="0.3">
      <c r="A1825" s="1" t="s">
        <v>351</v>
      </c>
      <c r="B1825" s="1" t="s">
        <v>350</v>
      </c>
      <c r="C1825">
        <v>8</v>
      </c>
      <c r="D1825" s="48">
        <v>43757</v>
      </c>
    </row>
    <row r="1826" spans="1:4" x14ac:dyDescent="0.3">
      <c r="A1826" s="1" t="s">
        <v>101</v>
      </c>
      <c r="B1826" s="1" t="s">
        <v>341</v>
      </c>
      <c r="C1826">
        <v>8</v>
      </c>
      <c r="D1826" s="48">
        <v>43757</v>
      </c>
    </row>
    <row r="1827" spans="1:4" x14ac:dyDescent="0.3">
      <c r="A1827" s="1" t="s">
        <v>104</v>
      </c>
      <c r="B1827" s="1" t="s">
        <v>691</v>
      </c>
      <c r="C1827">
        <v>8</v>
      </c>
      <c r="D1827" s="48">
        <v>43757</v>
      </c>
    </row>
    <row r="1828" spans="1:4" x14ac:dyDescent="0.3">
      <c r="A1828" s="1" t="s">
        <v>687</v>
      </c>
      <c r="B1828" s="1" t="s">
        <v>689</v>
      </c>
      <c r="C1828">
        <v>8</v>
      </c>
      <c r="D1828" s="48">
        <v>43757</v>
      </c>
    </row>
    <row r="1829" spans="1:4" x14ac:dyDescent="0.3">
      <c r="A1829" s="1" t="s">
        <v>342</v>
      </c>
      <c r="B1829" s="1" t="s">
        <v>346</v>
      </c>
      <c r="C1829">
        <v>8</v>
      </c>
      <c r="D1829" s="48">
        <v>43757</v>
      </c>
    </row>
    <row r="1830" spans="1:4" x14ac:dyDescent="0.3">
      <c r="A1830" s="1" t="s">
        <v>688</v>
      </c>
      <c r="B1830" s="1" t="s">
        <v>352</v>
      </c>
      <c r="C1830">
        <v>8</v>
      </c>
      <c r="D1830" s="48">
        <v>43757</v>
      </c>
    </row>
    <row r="1831" spans="1:4" x14ac:dyDescent="0.3">
      <c r="A1831" s="1" t="s">
        <v>345</v>
      </c>
      <c r="B1831" s="1" t="s">
        <v>343</v>
      </c>
      <c r="C1831">
        <v>8</v>
      </c>
      <c r="D1831" s="48">
        <v>43757</v>
      </c>
    </row>
    <row r="1832" spans="1:4" x14ac:dyDescent="0.3">
      <c r="A1832" s="1" t="s">
        <v>690</v>
      </c>
      <c r="B1832" s="1" t="s">
        <v>686</v>
      </c>
      <c r="C1832">
        <v>8</v>
      </c>
      <c r="D1832" s="48">
        <v>43757</v>
      </c>
    </row>
    <row r="1833" spans="1:4" x14ac:dyDescent="0.3">
      <c r="A1833" s="1" t="s">
        <v>414</v>
      </c>
      <c r="B1833" s="1" t="s">
        <v>434</v>
      </c>
      <c r="C1833">
        <v>9</v>
      </c>
      <c r="D1833" s="48">
        <v>43757</v>
      </c>
    </row>
    <row r="1834" spans="1:4" x14ac:dyDescent="0.3">
      <c r="A1834" s="1" t="s">
        <v>428</v>
      </c>
      <c r="B1834" s="1" t="s">
        <v>417</v>
      </c>
      <c r="C1834">
        <v>9</v>
      </c>
      <c r="D1834" s="48">
        <v>43757</v>
      </c>
    </row>
    <row r="1835" spans="1:4" x14ac:dyDescent="0.3">
      <c r="A1835" s="1" t="s">
        <v>421</v>
      </c>
      <c r="B1835" s="1" t="s">
        <v>415</v>
      </c>
      <c r="C1835">
        <v>9</v>
      </c>
      <c r="D1835" s="48">
        <v>43757</v>
      </c>
    </row>
    <row r="1836" spans="1:4" x14ac:dyDescent="0.3">
      <c r="A1836" s="1" t="s">
        <v>418</v>
      </c>
      <c r="B1836" s="1" t="s">
        <v>424</v>
      </c>
      <c r="C1836">
        <v>9</v>
      </c>
      <c r="D1836" s="48">
        <v>43757</v>
      </c>
    </row>
    <row r="1837" spans="1:4" x14ac:dyDescent="0.3">
      <c r="A1837" s="1" t="s">
        <v>420</v>
      </c>
      <c r="B1837" s="1" t="s">
        <v>422</v>
      </c>
      <c r="C1837">
        <v>9</v>
      </c>
      <c r="D1837" s="48">
        <v>43757</v>
      </c>
    </row>
    <row r="1838" spans="1:4" x14ac:dyDescent="0.3">
      <c r="A1838" s="1" t="s">
        <v>477</v>
      </c>
      <c r="B1838" s="1" t="s">
        <v>429</v>
      </c>
      <c r="C1838">
        <v>9</v>
      </c>
      <c r="D1838" s="48">
        <v>43757</v>
      </c>
    </row>
    <row r="1839" spans="1:4" x14ac:dyDescent="0.3">
      <c r="A1839" s="1" t="s">
        <v>423</v>
      </c>
      <c r="B1839" s="1" t="s">
        <v>433</v>
      </c>
      <c r="C1839">
        <v>9</v>
      </c>
      <c r="D1839" s="48">
        <v>43757</v>
      </c>
    </row>
    <row r="1840" spans="1:4" x14ac:dyDescent="0.3">
      <c r="A1840" s="1" t="s">
        <v>438</v>
      </c>
      <c r="B1840" s="1" t="s">
        <v>432</v>
      </c>
      <c r="C1840">
        <v>9</v>
      </c>
      <c r="D1840" s="48">
        <v>43757</v>
      </c>
    </row>
    <row r="1841" spans="1:4" x14ac:dyDescent="0.3">
      <c r="A1841" s="1" t="s">
        <v>437</v>
      </c>
      <c r="B1841" s="1" t="s">
        <v>435</v>
      </c>
      <c r="C1841">
        <v>9</v>
      </c>
      <c r="D1841" s="48">
        <v>43757</v>
      </c>
    </row>
    <row r="1842" spans="1:4" x14ac:dyDescent="0.3">
      <c r="A1842" s="1" t="s">
        <v>430</v>
      </c>
      <c r="B1842" s="1" t="s">
        <v>431</v>
      </c>
      <c r="C1842">
        <v>9</v>
      </c>
      <c r="D1842" s="48">
        <v>43757</v>
      </c>
    </row>
    <row r="1843" spans="1:4" x14ac:dyDescent="0.3">
      <c r="A1843" s="1" t="s">
        <v>697</v>
      </c>
      <c r="B1843" s="1" t="s">
        <v>443</v>
      </c>
      <c r="C1843">
        <v>2</v>
      </c>
      <c r="D1843" s="48">
        <v>43757</v>
      </c>
    </row>
    <row r="1844" spans="1:4" x14ac:dyDescent="0.3">
      <c r="A1844" s="1" t="s">
        <v>447</v>
      </c>
      <c r="B1844" s="1" t="s">
        <v>441</v>
      </c>
      <c r="C1844">
        <v>2</v>
      </c>
      <c r="D1844" s="48">
        <v>43757</v>
      </c>
    </row>
    <row r="1845" spans="1:4" x14ac:dyDescent="0.3">
      <c r="A1845" s="1" t="s">
        <v>507</v>
      </c>
      <c r="B1845" s="1" t="s">
        <v>498</v>
      </c>
      <c r="C1845">
        <v>26</v>
      </c>
      <c r="D1845" s="48">
        <v>43757</v>
      </c>
    </row>
    <row r="1846" spans="1:4" x14ac:dyDescent="0.3">
      <c r="A1846" s="1" t="s">
        <v>505</v>
      </c>
      <c r="B1846" s="1" t="s">
        <v>503</v>
      </c>
      <c r="C1846">
        <v>26</v>
      </c>
      <c r="D1846" s="48">
        <v>43757</v>
      </c>
    </row>
    <row r="1847" spans="1:4" x14ac:dyDescent="0.3">
      <c r="A1847" s="1" t="s">
        <v>565</v>
      </c>
      <c r="B1847" s="1" t="s">
        <v>562</v>
      </c>
      <c r="C1847">
        <v>35</v>
      </c>
      <c r="D1847" s="48">
        <v>43757</v>
      </c>
    </row>
    <row r="1848" spans="1:4" x14ac:dyDescent="0.3">
      <c r="A1848" s="1" t="s">
        <v>580</v>
      </c>
      <c r="B1848" s="1" t="s">
        <v>576</v>
      </c>
      <c r="C1848">
        <v>11</v>
      </c>
      <c r="D1848" s="48">
        <v>43757</v>
      </c>
    </row>
    <row r="1849" spans="1:4" x14ac:dyDescent="0.3">
      <c r="A1849" s="1" t="s">
        <v>578</v>
      </c>
      <c r="B1849" s="1" t="s">
        <v>571</v>
      </c>
      <c r="C1849">
        <v>11</v>
      </c>
      <c r="D1849" s="48">
        <v>43757</v>
      </c>
    </row>
    <row r="1850" spans="1:4" x14ac:dyDescent="0.3">
      <c r="A1850" s="1" t="s">
        <v>579</v>
      </c>
      <c r="B1850" s="1" t="s">
        <v>575</v>
      </c>
      <c r="C1850">
        <v>11</v>
      </c>
      <c r="D1850" s="48">
        <v>43757</v>
      </c>
    </row>
    <row r="1851" spans="1:4" x14ac:dyDescent="0.3">
      <c r="A1851" s="1" t="s">
        <v>570</v>
      </c>
      <c r="B1851" s="1" t="s">
        <v>573</v>
      </c>
      <c r="C1851">
        <v>11</v>
      </c>
      <c r="D1851" s="48">
        <v>43757</v>
      </c>
    </row>
    <row r="1852" spans="1:4" x14ac:dyDescent="0.3">
      <c r="A1852" s="1" t="s">
        <v>581</v>
      </c>
      <c r="B1852" s="1" t="s">
        <v>572</v>
      </c>
      <c r="C1852">
        <v>11</v>
      </c>
      <c r="D1852" s="48">
        <v>43757</v>
      </c>
    </row>
    <row r="1853" spans="1:4" x14ac:dyDescent="0.3">
      <c r="A1853" s="1" t="s">
        <v>574</v>
      </c>
      <c r="B1853" s="1" t="s">
        <v>577</v>
      </c>
      <c r="C1853">
        <v>11</v>
      </c>
      <c r="D1853" s="48">
        <v>43757</v>
      </c>
    </row>
    <row r="1854" spans="1:4" x14ac:dyDescent="0.3">
      <c r="A1854" s="1" t="s">
        <v>611</v>
      </c>
      <c r="B1854" s="1" t="s">
        <v>613</v>
      </c>
      <c r="C1854">
        <v>13</v>
      </c>
      <c r="D1854" s="48">
        <v>43757</v>
      </c>
    </row>
    <row r="1855" spans="1:4" x14ac:dyDescent="0.3">
      <c r="A1855" s="1" t="s">
        <v>609</v>
      </c>
      <c r="B1855" s="1" t="s">
        <v>598</v>
      </c>
      <c r="C1855">
        <v>13</v>
      </c>
      <c r="D1855" s="48">
        <v>43757</v>
      </c>
    </row>
    <row r="1856" spans="1:4" x14ac:dyDescent="0.3">
      <c r="A1856" s="1" t="s">
        <v>607</v>
      </c>
      <c r="B1856" s="1" t="s">
        <v>599</v>
      </c>
      <c r="C1856">
        <v>13</v>
      </c>
      <c r="D1856" s="48">
        <v>43757</v>
      </c>
    </row>
    <row r="1857" spans="1:4" x14ac:dyDescent="0.3">
      <c r="A1857" s="1" t="s">
        <v>605</v>
      </c>
      <c r="B1857" s="1" t="s">
        <v>610</v>
      </c>
      <c r="C1857">
        <v>13</v>
      </c>
      <c r="D1857" s="48">
        <v>43757</v>
      </c>
    </row>
    <row r="1858" spans="1:4" x14ac:dyDescent="0.3">
      <c r="A1858" s="1" t="s">
        <v>603</v>
      </c>
      <c r="B1858" s="1" t="s">
        <v>612</v>
      </c>
      <c r="C1858">
        <v>13</v>
      </c>
      <c r="D1858" s="48">
        <v>43757</v>
      </c>
    </row>
    <row r="1859" spans="1:4" x14ac:dyDescent="0.3">
      <c r="A1859" s="1" t="s">
        <v>601</v>
      </c>
      <c r="B1859" s="1" t="s">
        <v>608</v>
      </c>
      <c r="C1859">
        <v>13</v>
      </c>
      <c r="D1859" s="48">
        <v>43757</v>
      </c>
    </row>
    <row r="1860" spans="1:4" x14ac:dyDescent="0.3">
      <c r="A1860" s="1" t="s">
        <v>600</v>
      </c>
      <c r="B1860" s="1" t="s">
        <v>606</v>
      </c>
      <c r="C1860">
        <v>13</v>
      </c>
      <c r="D1860" s="48">
        <v>43757</v>
      </c>
    </row>
    <row r="1861" spans="1:4" x14ac:dyDescent="0.3">
      <c r="A1861" s="1" t="s">
        <v>602</v>
      </c>
      <c r="B1861" s="1" t="s">
        <v>604</v>
      </c>
      <c r="C1861">
        <v>13</v>
      </c>
      <c r="D1861" s="48">
        <v>43757</v>
      </c>
    </row>
    <row r="1862" spans="1:4" x14ac:dyDescent="0.3">
      <c r="A1862" s="1" t="s">
        <v>8</v>
      </c>
      <c r="B1862" s="1" t="s">
        <v>6</v>
      </c>
      <c r="C1862">
        <v>9</v>
      </c>
      <c r="D1862" s="48">
        <v>43758</v>
      </c>
    </row>
    <row r="1863" spans="1:4" x14ac:dyDescent="0.3">
      <c r="A1863" s="1" t="s">
        <v>154</v>
      </c>
      <c r="B1863" s="1" t="s">
        <v>157</v>
      </c>
      <c r="C1863">
        <v>10</v>
      </c>
      <c r="D1863" s="48">
        <v>43758</v>
      </c>
    </row>
    <row r="1864" spans="1:4" x14ac:dyDescent="0.3">
      <c r="A1864" s="1" t="s">
        <v>166</v>
      </c>
      <c r="B1864" s="1" t="s">
        <v>162</v>
      </c>
      <c r="C1864">
        <v>10</v>
      </c>
      <c r="D1864" s="48">
        <v>43758</v>
      </c>
    </row>
    <row r="1865" spans="1:4" x14ac:dyDescent="0.3">
      <c r="A1865" s="1" t="s">
        <v>164</v>
      </c>
      <c r="B1865" s="1" t="s">
        <v>160</v>
      </c>
      <c r="C1865">
        <v>10</v>
      </c>
      <c r="D1865" s="48">
        <v>43758</v>
      </c>
    </row>
    <row r="1866" spans="1:4" x14ac:dyDescent="0.3">
      <c r="A1866" s="1" t="s">
        <v>165</v>
      </c>
      <c r="B1866" s="1" t="s">
        <v>134</v>
      </c>
      <c r="C1866">
        <v>10</v>
      </c>
      <c r="D1866" s="48">
        <v>43758</v>
      </c>
    </row>
    <row r="1867" spans="1:4" x14ac:dyDescent="0.3">
      <c r="A1867" s="1" t="s">
        <v>416</v>
      </c>
      <c r="B1867" s="1" t="s">
        <v>419</v>
      </c>
      <c r="C1867">
        <v>9</v>
      </c>
      <c r="D1867" s="48">
        <v>43758</v>
      </c>
    </row>
    <row r="1868" spans="1:4" x14ac:dyDescent="0.3">
      <c r="A1868" s="1" t="s">
        <v>442</v>
      </c>
      <c r="B1868" s="1" t="s">
        <v>439</v>
      </c>
      <c r="C1868">
        <v>2</v>
      </c>
      <c r="D1868" s="48">
        <v>43758</v>
      </c>
    </row>
    <row r="1869" spans="1:4" x14ac:dyDescent="0.3">
      <c r="A1869" s="1" t="s">
        <v>440</v>
      </c>
      <c r="B1869" s="1" t="s">
        <v>445</v>
      </c>
      <c r="C1869">
        <v>2</v>
      </c>
      <c r="D1869" s="48">
        <v>43758</v>
      </c>
    </row>
    <row r="1870" spans="1:4" x14ac:dyDescent="0.3">
      <c r="A1870" s="1" t="s">
        <v>513</v>
      </c>
      <c r="B1870" s="1" t="s">
        <v>499</v>
      </c>
      <c r="C1870">
        <v>26</v>
      </c>
      <c r="D1870" s="48">
        <v>43758</v>
      </c>
    </row>
    <row r="1871" spans="1:4" x14ac:dyDescent="0.3">
      <c r="A1871" s="1" t="s">
        <v>502</v>
      </c>
      <c r="B1871" s="1" t="s">
        <v>511</v>
      </c>
      <c r="C1871">
        <v>26</v>
      </c>
      <c r="D1871" s="48">
        <v>43758</v>
      </c>
    </row>
    <row r="1872" spans="1:4" x14ac:dyDescent="0.3">
      <c r="A1872" s="1" t="s">
        <v>512</v>
      </c>
      <c r="B1872" s="1" t="s">
        <v>509</v>
      </c>
      <c r="C1872">
        <v>26</v>
      </c>
      <c r="D1872" s="48">
        <v>43758</v>
      </c>
    </row>
    <row r="1873" spans="1:4" x14ac:dyDescent="0.3">
      <c r="A1873" s="1" t="s">
        <v>510</v>
      </c>
      <c r="B1873" s="1" t="s">
        <v>506</v>
      </c>
      <c r="C1873">
        <v>26</v>
      </c>
      <c r="D1873" s="48">
        <v>43758</v>
      </c>
    </row>
    <row r="1874" spans="1:4" x14ac:dyDescent="0.3">
      <c r="A1874" s="1" t="s">
        <v>521</v>
      </c>
      <c r="B1874" s="1" t="s">
        <v>517</v>
      </c>
      <c r="C1874">
        <v>13</v>
      </c>
      <c r="D1874" s="48">
        <v>43758</v>
      </c>
    </row>
    <row r="1875" spans="1:4" x14ac:dyDescent="0.3">
      <c r="A1875" s="1" t="s">
        <v>514</v>
      </c>
      <c r="B1875" s="1" t="s">
        <v>523</v>
      </c>
      <c r="C1875">
        <v>13</v>
      </c>
      <c r="D1875" s="48">
        <v>43758</v>
      </c>
    </row>
    <row r="1876" spans="1:4" x14ac:dyDescent="0.3">
      <c r="A1876" s="1" t="s">
        <v>516</v>
      </c>
      <c r="B1876" s="1" t="s">
        <v>515</v>
      </c>
      <c r="C1876">
        <v>13</v>
      </c>
      <c r="D1876" s="48">
        <v>43758</v>
      </c>
    </row>
    <row r="1877" spans="1:4" x14ac:dyDescent="0.3">
      <c r="A1877" s="1" t="s">
        <v>527</v>
      </c>
      <c r="B1877" s="1" t="s">
        <v>520</v>
      </c>
      <c r="C1877">
        <v>13</v>
      </c>
      <c r="D1877" s="48">
        <v>43758</v>
      </c>
    </row>
    <row r="1878" spans="1:4" x14ac:dyDescent="0.3">
      <c r="A1878" s="1" t="s">
        <v>522</v>
      </c>
      <c r="B1878" s="1" t="s">
        <v>524</v>
      </c>
      <c r="C1878">
        <v>13</v>
      </c>
      <c r="D1878" s="48">
        <v>43758</v>
      </c>
    </row>
    <row r="1879" spans="1:4" x14ac:dyDescent="0.3">
      <c r="A1879" s="1" t="s">
        <v>525</v>
      </c>
      <c r="B1879" s="1" t="s">
        <v>519</v>
      </c>
      <c r="C1879">
        <v>13</v>
      </c>
      <c r="D1879" s="48">
        <v>43758</v>
      </c>
    </row>
    <row r="1880" spans="1:4" x14ac:dyDescent="0.3">
      <c r="A1880" s="1" t="s">
        <v>526</v>
      </c>
      <c r="B1880" s="1" t="s">
        <v>518</v>
      </c>
      <c r="C1880">
        <v>13</v>
      </c>
      <c r="D1880" s="48">
        <v>43758</v>
      </c>
    </row>
    <row r="1881" spans="1:4" x14ac:dyDescent="0.3">
      <c r="A1881" s="1" t="s">
        <v>535</v>
      </c>
      <c r="B1881" s="1" t="s">
        <v>537</v>
      </c>
      <c r="C1881">
        <v>25</v>
      </c>
      <c r="D1881" s="48">
        <v>43758</v>
      </c>
    </row>
    <row r="1882" spans="1:4" x14ac:dyDescent="0.3">
      <c r="A1882" s="1" t="s">
        <v>539</v>
      </c>
      <c r="B1882" s="1" t="s">
        <v>541</v>
      </c>
      <c r="C1882">
        <v>25</v>
      </c>
      <c r="D1882" s="48">
        <v>43758</v>
      </c>
    </row>
    <row r="1883" spans="1:4" x14ac:dyDescent="0.3">
      <c r="A1883" s="1" t="s">
        <v>530</v>
      </c>
      <c r="B1883" s="1" t="s">
        <v>542</v>
      </c>
      <c r="C1883">
        <v>25</v>
      </c>
      <c r="D1883" s="48">
        <v>43758</v>
      </c>
    </row>
    <row r="1884" spans="1:4" x14ac:dyDescent="0.3">
      <c r="A1884" s="1" t="s">
        <v>532</v>
      </c>
      <c r="B1884" s="1" t="s">
        <v>528</v>
      </c>
      <c r="C1884">
        <v>25</v>
      </c>
      <c r="D1884" s="48">
        <v>43758</v>
      </c>
    </row>
    <row r="1885" spans="1:4" x14ac:dyDescent="0.3">
      <c r="A1885" s="1" t="s">
        <v>534</v>
      </c>
      <c r="B1885" s="1" t="s">
        <v>529</v>
      </c>
      <c r="C1885">
        <v>25</v>
      </c>
      <c r="D1885" s="48">
        <v>43758</v>
      </c>
    </row>
    <row r="1886" spans="1:4" x14ac:dyDescent="0.3">
      <c r="A1886" s="1" t="s">
        <v>540</v>
      </c>
      <c r="B1886" s="1" t="s">
        <v>531</v>
      </c>
      <c r="C1886">
        <v>25</v>
      </c>
      <c r="D1886" s="48">
        <v>43758</v>
      </c>
    </row>
    <row r="1887" spans="1:4" x14ac:dyDescent="0.3">
      <c r="A1887" s="1" t="s">
        <v>536</v>
      </c>
      <c r="B1887" s="1" t="s">
        <v>543</v>
      </c>
      <c r="C1887">
        <v>25</v>
      </c>
      <c r="D1887" s="48">
        <v>43758</v>
      </c>
    </row>
    <row r="1888" spans="1:4" x14ac:dyDescent="0.3">
      <c r="A1888" s="1" t="s">
        <v>538</v>
      </c>
      <c r="B1888" s="1" t="s">
        <v>533</v>
      </c>
      <c r="C1888">
        <v>25</v>
      </c>
      <c r="D1888" s="48">
        <v>43758</v>
      </c>
    </row>
    <row r="1889" spans="1:4" x14ac:dyDescent="0.3">
      <c r="A1889" s="1" t="s">
        <v>173</v>
      </c>
      <c r="B1889" s="1" t="s">
        <v>5</v>
      </c>
      <c r="C1889">
        <v>9</v>
      </c>
      <c r="D1889" s="48">
        <v>43759</v>
      </c>
    </row>
    <row r="1890" spans="1:4" x14ac:dyDescent="0.3">
      <c r="A1890" s="1" t="s">
        <v>167</v>
      </c>
      <c r="B1890" s="1" t="s">
        <v>168</v>
      </c>
      <c r="C1890">
        <v>10</v>
      </c>
      <c r="D1890" s="48">
        <v>43759</v>
      </c>
    </row>
    <row r="1891" spans="1:4" x14ac:dyDescent="0.3">
      <c r="A1891" s="1" t="s">
        <v>137</v>
      </c>
      <c r="B1891" s="1" t="s">
        <v>147</v>
      </c>
      <c r="C1891">
        <v>10</v>
      </c>
      <c r="D1891" s="48">
        <v>43759</v>
      </c>
    </row>
    <row r="1892" spans="1:4" x14ac:dyDescent="0.3">
      <c r="A1892" s="1" t="s">
        <v>139</v>
      </c>
      <c r="B1892" s="1" t="s">
        <v>149</v>
      </c>
      <c r="C1892">
        <v>10</v>
      </c>
      <c r="D1892" s="48">
        <v>43759</v>
      </c>
    </row>
    <row r="1893" spans="1:4" x14ac:dyDescent="0.3">
      <c r="A1893" s="1" t="s">
        <v>152</v>
      </c>
      <c r="B1893" s="1" t="s">
        <v>144</v>
      </c>
      <c r="C1893">
        <v>10</v>
      </c>
      <c r="D1893" s="48">
        <v>43759</v>
      </c>
    </row>
    <row r="1894" spans="1:4" x14ac:dyDescent="0.3">
      <c r="A1894" s="1" t="s">
        <v>201</v>
      </c>
      <c r="B1894" s="1" t="s">
        <v>206</v>
      </c>
      <c r="C1894">
        <v>15</v>
      </c>
      <c r="D1894" s="48">
        <v>43760</v>
      </c>
    </row>
    <row r="1895" spans="1:4" x14ac:dyDescent="0.3">
      <c r="A1895" s="1" t="s">
        <v>212</v>
      </c>
      <c r="B1895" s="1" t="s">
        <v>190</v>
      </c>
      <c r="C1895">
        <v>15</v>
      </c>
      <c r="D1895" s="48">
        <v>43760</v>
      </c>
    </row>
    <row r="1896" spans="1:4" x14ac:dyDescent="0.3">
      <c r="A1896" s="1" t="s">
        <v>208</v>
      </c>
      <c r="B1896" s="1" t="s">
        <v>216</v>
      </c>
      <c r="C1896">
        <v>15</v>
      </c>
      <c r="D1896" s="48">
        <v>43760</v>
      </c>
    </row>
    <row r="1897" spans="1:4" x14ac:dyDescent="0.3">
      <c r="A1897" s="1" t="s">
        <v>193</v>
      </c>
      <c r="B1897" s="1" t="s">
        <v>191</v>
      </c>
      <c r="C1897">
        <v>15</v>
      </c>
      <c r="D1897" s="48">
        <v>43760</v>
      </c>
    </row>
    <row r="1898" spans="1:4" x14ac:dyDescent="0.3">
      <c r="A1898" s="1" t="s">
        <v>213</v>
      </c>
      <c r="B1898" s="1" t="s">
        <v>222</v>
      </c>
      <c r="C1898">
        <v>15</v>
      </c>
      <c r="D1898" s="48">
        <v>43760</v>
      </c>
    </row>
    <row r="1899" spans="1:4" x14ac:dyDescent="0.3">
      <c r="A1899" s="1" t="s">
        <v>198</v>
      </c>
      <c r="B1899" s="1" t="s">
        <v>203</v>
      </c>
      <c r="C1899">
        <v>15</v>
      </c>
      <c r="D1899" s="48">
        <v>43760</v>
      </c>
    </row>
    <row r="1900" spans="1:4" x14ac:dyDescent="0.3">
      <c r="A1900" s="1" t="s">
        <v>194</v>
      </c>
      <c r="B1900" s="1" t="s">
        <v>218</v>
      </c>
      <c r="C1900">
        <v>15</v>
      </c>
      <c r="D1900" s="48">
        <v>43760</v>
      </c>
    </row>
    <row r="1901" spans="1:4" x14ac:dyDescent="0.3">
      <c r="A1901" s="1" t="s">
        <v>209</v>
      </c>
      <c r="B1901" s="1" t="s">
        <v>219</v>
      </c>
      <c r="C1901">
        <v>15</v>
      </c>
      <c r="D1901" s="48">
        <v>43760</v>
      </c>
    </row>
    <row r="1902" spans="1:4" x14ac:dyDescent="0.3">
      <c r="A1902" s="1" t="s">
        <v>210</v>
      </c>
      <c r="B1902" s="1" t="s">
        <v>211</v>
      </c>
      <c r="C1902">
        <v>15</v>
      </c>
      <c r="D1902" s="48">
        <v>43760</v>
      </c>
    </row>
    <row r="1903" spans="1:4" x14ac:dyDescent="0.3">
      <c r="A1903" s="1" t="s">
        <v>205</v>
      </c>
      <c r="B1903" s="1" t="s">
        <v>200</v>
      </c>
      <c r="C1903">
        <v>15</v>
      </c>
      <c r="D1903" s="48">
        <v>43760</v>
      </c>
    </row>
    <row r="1904" spans="1:4" x14ac:dyDescent="0.3">
      <c r="A1904" s="1" t="s">
        <v>196</v>
      </c>
      <c r="B1904" s="1" t="s">
        <v>226</v>
      </c>
      <c r="C1904">
        <v>15</v>
      </c>
      <c r="D1904" s="48">
        <v>43760</v>
      </c>
    </row>
    <row r="1905" spans="1:4" x14ac:dyDescent="0.3">
      <c r="A1905" s="1" t="s">
        <v>176</v>
      </c>
      <c r="B1905" s="1" t="s">
        <v>184</v>
      </c>
      <c r="C1905">
        <v>13</v>
      </c>
      <c r="D1905" s="48">
        <v>43760</v>
      </c>
    </row>
    <row r="1906" spans="1:4" x14ac:dyDescent="0.3">
      <c r="A1906" s="1" t="s">
        <v>189</v>
      </c>
      <c r="B1906" s="1" t="s">
        <v>4</v>
      </c>
      <c r="C1906">
        <v>13</v>
      </c>
      <c r="D1906" s="48">
        <v>43760</v>
      </c>
    </row>
    <row r="1907" spans="1:4" x14ac:dyDescent="0.3">
      <c r="A1907" s="1" t="s">
        <v>177</v>
      </c>
      <c r="B1907" s="1" t="s">
        <v>192</v>
      </c>
      <c r="C1907">
        <v>13</v>
      </c>
      <c r="D1907" s="48">
        <v>43760</v>
      </c>
    </row>
    <row r="1908" spans="1:4" x14ac:dyDescent="0.3">
      <c r="A1908" s="1" t="s">
        <v>185</v>
      </c>
      <c r="B1908" s="1" t="s">
        <v>181</v>
      </c>
      <c r="C1908">
        <v>13</v>
      </c>
      <c r="D1908" s="48">
        <v>43760</v>
      </c>
    </row>
    <row r="1909" spans="1:4" x14ac:dyDescent="0.3">
      <c r="A1909" s="1" t="s">
        <v>182</v>
      </c>
      <c r="B1909" s="1" t="s">
        <v>187</v>
      </c>
      <c r="C1909">
        <v>13</v>
      </c>
      <c r="D1909" s="48">
        <v>43760</v>
      </c>
    </row>
    <row r="1910" spans="1:4" x14ac:dyDescent="0.3">
      <c r="A1910" s="1" t="s">
        <v>172</v>
      </c>
      <c r="B1910" s="1" t="s">
        <v>197</v>
      </c>
      <c r="C1910">
        <v>13</v>
      </c>
      <c r="D1910" s="48">
        <v>43760</v>
      </c>
    </row>
    <row r="1911" spans="1:4" x14ac:dyDescent="0.3">
      <c r="A1911" s="1" t="s">
        <v>186</v>
      </c>
      <c r="B1911" s="1" t="s">
        <v>170</v>
      </c>
      <c r="C1911">
        <v>13</v>
      </c>
      <c r="D1911" s="48">
        <v>43760</v>
      </c>
    </row>
    <row r="1912" spans="1:4" x14ac:dyDescent="0.3">
      <c r="A1912" s="1" t="s">
        <v>214</v>
      </c>
      <c r="B1912" s="1" t="s">
        <v>234</v>
      </c>
      <c r="C1912">
        <v>15</v>
      </c>
      <c r="D1912" s="48">
        <v>43760</v>
      </c>
    </row>
    <row r="1913" spans="1:4" x14ac:dyDescent="0.3">
      <c r="A1913" s="1" t="s">
        <v>239</v>
      </c>
      <c r="B1913" s="1" t="s">
        <v>230</v>
      </c>
      <c r="C1913">
        <v>15</v>
      </c>
      <c r="D1913" s="48">
        <v>43760</v>
      </c>
    </row>
    <row r="1914" spans="1:4" x14ac:dyDescent="0.3">
      <c r="A1914" s="1" t="s">
        <v>225</v>
      </c>
      <c r="B1914" s="1" t="s">
        <v>233</v>
      </c>
      <c r="C1914">
        <v>15</v>
      </c>
      <c r="D1914" s="48">
        <v>43760</v>
      </c>
    </row>
    <row r="1915" spans="1:4" x14ac:dyDescent="0.3">
      <c r="A1915" s="1" t="s">
        <v>236</v>
      </c>
      <c r="B1915" s="1" t="s">
        <v>240</v>
      </c>
      <c r="C1915">
        <v>15</v>
      </c>
      <c r="D1915" s="48">
        <v>43760</v>
      </c>
    </row>
    <row r="1916" spans="1:4" x14ac:dyDescent="0.3">
      <c r="A1916" s="1" t="s">
        <v>232</v>
      </c>
      <c r="B1916" s="1" t="s">
        <v>221</v>
      </c>
      <c r="C1916">
        <v>15</v>
      </c>
      <c r="D1916" s="48">
        <v>43760</v>
      </c>
    </row>
    <row r="1917" spans="1:4" x14ac:dyDescent="0.3">
      <c r="A1917" s="1" t="s">
        <v>220</v>
      </c>
      <c r="B1917" s="1" t="s">
        <v>320</v>
      </c>
      <c r="C1917">
        <v>15</v>
      </c>
      <c r="D1917" s="48">
        <v>43760</v>
      </c>
    </row>
    <row r="1918" spans="1:4" x14ac:dyDescent="0.3">
      <c r="A1918" s="1" t="s">
        <v>237</v>
      </c>
      <c r="B1918" s="1" t="s">
        <v>223</v>
      </c>
      <c r="C1918">
        <v>15</v>
      </c>
      <c r="D1918" s="48">
        <v>43760</v>
      </c>
    </row>
    <row r="1919" spans="1:4" x14ac:dyDescent="0.3">
      <c r="A1919" s="1" t="s">
        <v>227</v>
      </c>
      <c r="B1919" s="1" t="s">
        <v>235</v>
      </c>
      <c r="C1919">
        <v>15</v>
      </c>
      <c r="D1919" s="48">
        <v>43760</v>
      </c>
    </row>
    <row r="1920" spans="1:4" x14ac:dyDescent="0.3">
      <c r="A1920" s="1" t="s">
        <v>228</v>
      </c>
      <c r="B1920" s="1" t="s">
        <v>207</v>
      </c>
      <c r="C1920">
        <v>15</v>
      </c>
      <c r="D1920" s="48">
        <v>43760</v>
      </c>
    </row>
    <row r="1921" spans="1:4" x14ac:dyDescent="0.3">
      <c r="A1921" s="1" t="s">
        <v>217</v>
      </c>
      <c r="B1921" s="1" t="s">
        <v>319</v>
      </c>
      <c r="C1921">
        <v>15</v>
      </c>
      <c r="D1921" s="48">
        <v>43760</v>
      </c>
    </row>
    <row r="1922" spans="1:4" x14ac:dyDescent="0.3">
      <c r="A1922" s="1" t="s">
        <v>215</v>
      </c>
      <c r="B1922" s="1" t="s">
        <v>224</v>
      </c>
      <c r="C1922">
        <v>15</v>
      </c>
      <c r="D1922" s="48">
        <v>43760</v>
      </c>
    </row>
    <row r="1923" spans="1:4" x14ac:dyDescent="0.3">
      <c r="A1923" s="1" t="s">
        <v>231</v>
      </c>
      <c r="B1923" s="1" t="s">
        <v>229</v>
      </c>
      <c r="C1923">
        <v>15</v>
      </c>
      <c r="D1923" s="48">
        <v>43760</v>
      </c>
    </row>
    <row r="1924" spans="1:4" x14ac:dyDescent="0.3">
      <c r="A1924" s="1" t="s">
        <v>202</v>
      </c>
      <c r="B1924" s="1" t="s">
        <v>204</v>
      </c>
      <c r="C1924">
        <v>15</v>
      </c>
      <c r="D1924" s="48">
        <v>43761</v>
      </c>
    </row>
    <row r="1925" spans="1:4" x14ac:dyDescent="0.3">
      <c r="A1925" s="1" t="s">
        <v>180</v>
      </c>
      <c r="B1925" s="1" t="s">
        <v>199</v>
      </c>
      <c r="C1925">
        <v>13</v>
      </c>
      <c r="D1925" s="48">
        <v>43761</v>
      </c>
    </row>
    <row r="1926" spans="1:4" x14ac:dyDescent="0.3">
      <c r="A1926" s="1" t="s">
        <v>175</v>
      </c>
      <c r="B1926" s="1" t="s">
        <v>188</v>
      </c>
      <c r="C1926">
        <v>13</v>
      </c>
      <c r="D1926" s="48">
        <v>43761</v>
      </c>
    </row>
    <row r="1927" spans="1:4" x14ac:dyDescent="0.3">
      <c r="A1927" s="1" t="s">
        <v>7</v>
      </c>
      <c r="B1927" s="1" t="s">
        <v>195</v>
      </c>
      <c r="C1927">
        <v>13</v>
      </c>
      <c r="D1927" s="48">
        <v>43761</v>
      </c>
    </row>
    <row r="1928" spans="1:4" x14ac:dyDescent="0.3">
      <c r="A1928" s="1" t="s">
        <v>9</v>
      </c>
      <c r="B1928" s="1" t="s">
        <v>174</v>
      </c>
      <c r="C1928">
        <v>13</v>
      </c>
      <c r="D1928" s="48">
        <v>43761</v>
      </c>
    </row>
    <row r="1929" spans="1:4" x14ac:dyDescent="0.3">
      <c r="A1929" s="1" t="s">
        <v>179</v>
      </c>
      <c r="B1929" s="1" t="s">
        <v>183</v>
      </c>
      <c r="C1929">
        <v>13</v>
      </c>
      <c r="D1929" s="48">
        <v>43761</v>
      </c>
    </row>
    <row r="1930" spans="1:4" x14ac:dyDescent="0.3">
      <c r="A1930" s="1" t="s">
        <v>17</v>
      </c>
      <c r="B1930" s="1" t="s">
        <v>14</v>
      </c>
      <c r="C1930">
        <v>10</v>
      </c>
      <c r="D1930" s="48">
        <v>43763</v>
      </c>
    </row>
    <row r="1931" spans="1:4" x14ac:dyDescent="0.3">
      <c r="A1931" s="1" t="s">
        <v>135</v>
      </c>
      <c r="B1931" s="1" t="s">
        <v>164</v>
      </c>
      <c r="C1931">
        <v>11</v>
      </c>
      <c r="D1931" s="48">
        <v>43763</v>
      </c>
    </row>
    <row r="1932" spans="1:4" x14ac:dyDescent="0.3">
      <c r="A1932" s="1" t="s">
        <v>149</v>
      </c>
      <c r="B1932" s="1" t="s">
        <v>141</v>
      </c>
      <c r="C1932">
        <v>12</v>
      </c>
      <c r="D1932" s="48">
        <v>43763</v>
      </c>
    </row>
    <row r="1933" spans="1:4" x14ac:dyDescent="0.3">
      <c r="A1933" s="1" t="s">
        <v>145</v>
      </c>
      <c r="B1933" s="1" t="s">
        <v>152</v>
      </c>
      <c r="C1933">
        <v>12</v>
      </c>
      <c r="D1933" s="48">
        <v>43763</v>
      </c>
    </row>
    <row r="1934" spans="1:4" x14ac:dyDescent="0.3">
      <c r="A1934" s="1" t="s">
        <v>133</v>
      </c>
      <c r="B1934" s="1" t="s">
        <v>132</v>
      </c>
      <c r="C1934">
        <v>12</v>
      </c>
      <c r="D1934" s="48">
        <v>43763</v>
      </c>
    </row>
    <row r="1935" spans="1:4" x14ac:dyDescent="0.3">
      <c r="A1935" s="1" t="s">
        <v>169</v>
      </c>
      <c r="B1935" s="1" t="s">
        <v>139</v>
      </c>
      <c r="C1935">
        <v>12</v>
      </c>
      <c r="D1935" s="48">
        <v>43763</v>
      </c>
    </row>
    <row r="1936" spans="1:4" x14ac:dyDescent="0.3">
      <c r="A1936" s="1" t="s">
        <v>168</v>
      </c>
      <c r="B1936" s="1" t="s">
        <v>151</v>
      </c>
      <c r="C1936">
        <v>12</v>
      </c>
      <c r="D1936" s="48">
        <v>43763</v>
      </c>
    </row>
    <row r="1937" spans="1:4" x14ac:dyDescent="0.3">
      <c r="A1937" s="1" t="s">
        <v>144</v>
      </c>
      <c r="B1937" s="1" t="s">
        <v>143</v>
      </c>
      <c r="C1937">
        <v>12</v>
      </c>
      <c r="D1937" s="48">
        <v>43763</v>
      </c>
    </row>
    <row r="1938" spans="1:4" x14ac:dyDescent="0.3">
      <c r="A1938" s="1" t="s">
        <v>140</v>
      </c>
      <c r="B1938" s="1" t="s">
        <v>167</v>
      </c>
      <c r="C1938">
        <v>12</v>
      </c>
      <c r="D1938" s="48">
        <v>43763</v>
      </c>
    </row>
    <row r="1939" spans="1:4" x14ac:dyDescent="0.3">
      <c r="A1939" s="1" t="s">
        <v>136</v>
      </c>
      <c r="B1939" s="1" t="s">
        <v>137</v>
      </c>
      <c r="C1939">
        <v>12</v>
      </c>
      <c r="D1939" s="48">
        <v>43763</v>
      </c>
    </row>
    <row r="1940" spans="1:4" x14ac:dyDescent="0.3">
      <c r="A1940" s="1" t="s">
        <v>142</v>
      </c>
      <c r="B1940" s="1" t="s">
        <v>147</v>
      </c>
      <c r="C1940">
        <v>12</v>
      </c>
      <c r="D1940" s="48">
        <v>43763</v>
      </c>
    </row>
    <row r="1941" spans="1:4" x14ac:dyDescent="0.3">
      <c r="A1941" s="1" t="s">
        <v>150</v>
      </c>
      <c r="B1941" s="1" t="s">
        <v>148</v>
      </c>
      <c r="C1941">
        <v>12</v>
      </c>
      <c r="D1941" s="48">
        <v>43763</v>
      </c>
    </row>
    <row r="1942" spans="1:4" x14ac:dyDescent="0.3">
      <c r="A1942" s="1" t="s">
        <v>446</v>
      </c>
      <c r="B1942" s="1" t="s">
        <v>444</v>
      </c>
      <c r="C1942">
        <v>3</v>
      </c>
      <c r="D1942" s="48">
        <v>43763</v>
      </c>
    </row>
    <row r="1943" spans="1:4" x14ac:dyDescent="0.3">
      <c r="A1943" s="1" t="s">
        <v>560</v>
      </c>
      <c r="B1943" s="1" t="s">
        <v>565</v>
      </c>
      <c r="C1943">
        <v>36</v>
      </c>
      <c r="D1943" s="48">
        <v>43763</v>
      </c>
    </row>
    <row r="1944" spans="1:4" x14ac:dyDescent="0.3">
      <c r="A1944" s="1" t="s">
        <v>562</v>
      </c>
      <c r="B1944" s="1" t="s">
        <v>561</v>
      </c>
      <c r="C1944">
        <v>36</v>
      </c>
      <c r="D1944" s="48">
        <v>43763</v>
      </c>
    </row>
    <row r="1945" spans="1:4" x14ac:dyDescent="0.3">
      <c r="A1945" s="1" t="s">
        <v>564</v>
      </c>
      <c r="B1945" s="1" t="s">
        <v>566</v>
      </c>
      <c r="C1945">
        <v>36</v>
      </c>
      <c r="D1945" s="48">
        <v>43763</v>
      </c>
    </row>
    <row r="1946" spans="1:4" x14ac:dyDescent="0.3">
      <c r="A1946" s="1" t="s">
        <v>569</v>
      </c>
      <c r="B1946" s="1" t="s">
        <v>567</v>
      </c>
      <c r="C1946">
        <v>36</v>
      </c>
      <c r="D1946" s="48">
        <v>43763</v>
      </c>
    </row>
    <row r="1947" spans="1:4" x14ac:dyDescent="0.3">
      <c r="A1947" s="1" t="s">
        <v>568</v>
      </c>
      <c r="B1947" s="1" t="s">
        <v>563</v>
      </c>
      <c r="C1947">
        <v>36</v>
      </c>
      <c r="D1947" s="48">
        <v>43763</v>
      </c>
    </row>
    <row r="1948" spans="1:4" x14ac:dyDescent="0.3">
      <c r="A1948" s="1" t="s">
        <v>20</v>
      </c>
      <c r="B1948" s="1" t="s">
        <v>22</v>
      </c>
      <c r="C1948">
        <v>10</v>
      </c>
      <c r="D1948" s="48">
        <v>43764</v>
      </c>
    </row>
    <row r="1949" spans="1:4" x14ac:dyDescent="0.3">
      <c r="A1949" s="1" t="s">
        <v>18</v>
      </c>
      <c r="B1949" s="1" t="s">
        <v>10</v>
      </c>
      <c r="C1949">
        <v>10</v>
      </c>
      <c r="D1949" s="48">
        <v>43764</v>
      </c>
    </row>
    <row r="1950" spans="1:4" x14ac:dyDescent="0.3">
      <c r="A1950" s="1" t="s">
        <v>6</v>
      </c>
      <c r="B1950" s="1" t="s">
        <v>178</v>
      </c>
      <c r="C1950">
        <v>10</v>
      </c>
      <c r="D1950" s="48">
        <v>43764</v>
      </c>
    </row>
    <row r="1951" spans="1:4" x14ac:dyDescent="0.3">
      <c r="A1951" s="1" t="s">
        <v>19</v>
      </c>
      <c r="B1951" s="1" t="s">
        <v>3</v>
      </c>
      <c r="C1951">
        <v>10</v>
      </c>
      <c r="D1951" s="48">
        <v>43764</v>
      </c>
    </row>
    <row r="1952" spans="1:4" x14ac:dyDescent="0.3">
      <c r="A1952" s="1" t="s">
        <v>12</v>
      </c>
      <c r="B1952" s="1" t="s">
        <v>173</v>
      </c>
      <c r="C1952">
        <v>10</v>
      </c>
      <c r="D1952" s="48">
        <v>43764</v>
      </c>
    </row>
    <row r="1953" spans="1:4" x14ac:dyDescent="0.3">
      <c r="A1953" s="1" t="s">
        <v>163</v>
      </c>
      <c r="B1953" s="1" t="s">
        <v>146</v>
      </c>
      <c r="C1953">
        <v>11</v>
      </c>
      <c r="D1953" s="48">
        <v>43764</v>
      </c>
    </row>
    <row r="1954" spans="1:4" x14ac:dyDescent="0.3">
      <c r="A1954" s="1" t="s">
        <v>156</v>
      </c>
      <c r="B1954" s="1" t="s">
        <v>162</v>
      </c>
      <c r="C1954">
        <v>11</v>
      </c>
      <c r="D1954" s="48">
        <v>43764</v>
      </c>
    </row>
    <row r="1955" spans="1:4" x14ac:dyDescent="0.3">
      <c r="A1955" s="1" t="s">
        <v>160</v>
      </c>
      <c r="B1955" s="1" t="s">
        <v>159</v>
      </c>
      <c r="C1955">
        <v>11</v>
      </c>
      <c r="D1955" s="48">
        <v>43764</v>
      </c>
    </row>
    <row r="1956" spans="1:4" x14ac:dyDescent="0.3">
      <c r="A1956" s="1" t="s">
        <v>157</v>
      </c>
      <c r="B1956" s="1" t="s">
        <v>166</v>
      </c>
      <c r="C1956">
        <v>11</v>
      </c>
      <c r="D1956" s="48">
        <v>43764</v>
      </c>
    </row>
    <row r="1957" spans="1:4" x14ac:dyDescent="0.3">
      <c r="A1957" s="1" t="s">
        <v>203</v>
      </c>
      <c r="B1957" s="1" t="s">
        <v>211</v>
      </c>
      <c r="C1957">
        <v>16</v>
      </c>
      <c r="D1957" s="48">
        <v>43764</v>
      </c>
    </row>
    <row r="1958" spans="1:4" x14ac:dyDescent="0.3">
      <c r="A1958" s="1" t="s">
        <v>212</v>
      </c>
      <c r="B1958" s="1" t="s">
        <v>194</v>
      </c>
      <c r="C1958">
        <v>16</v>
      </c>
      <c r="D1958" s="48">
        <v>43764</v>
      </c>
    </row>
    <row r="1959" spans="1:4" x14ac:dyDescent="0.3">
      <c r="A1959" s="1" t="s">
        <v>208</v>
      </c>
      <c r="B1959" s="1" t="s">
        <v>201</v>
      </c>
      <c r="C1959">
        <v>16</v>
      </c>
      <c r="D1959" s="48">
        <v>43764</v>
      </c>
    </row>
    <row r="1960" spans="1:4" x14ac:dyDescent="0.3">
      <c r="A1960" s="1" t="s">
        <v>222</v>
      </c>
      <c r="B1960" s="1" t="s">
        <v>216</v>
      </c>
      <c r="C1960">
        <v>16</v>
      </c>
      <c r="D1960" s="48">
        <v>43764</v>
      </c>
    </row>
    <row r="1961" spans="1:4" x14ac:dyDescent="0.3">
      <c r="A1961" s="1" t="s">
        <v>204</v>
      </c>
      <c r="B1961" s="1" t="s">
        <v>219</v>
      </c>
      <c r="C1961">
        <v>16</v>
      </c>
      <c r="D1961" s="48">
        <v>43764</v>
      </c>
    </row>
    <row r="1962" spans="1:4" x14ac:dyDescent="0.3">
      <c r="A1962" s="1" t="s">
        <v>218</v>
      </c>
      <c r="B1962" s="1" t="s">
        <v>190</v>
      </c>
      <c r="C1962">
        <v>16</v>
      </c>
      <c r="D1962" s="48">
        <v>43764</v>
      </c>
    </row>
    <row r="1963" spans="1:4" x14ac:dyDescent="0.3">
      <c r="A1963" s="1" t="s">
        <v>213</v>
      </c>
      <c r="B1963" s="1" t="s">
        <v>209</v>
      </c>
      <c r="C1963">
        <v>16</v>
      </c>
      <c r="D1963" s="48">
        <v>43764</v>
      </c>
    </row>
    <row r="1964" spans="1:4" x14ac:dyDescent="0.3">
      <c r="A1964" s="1" t="s">
        <v>198</v>
      </c>
      <c r="B1964" s="1" t="s">
        <v>202</v>
      </c>
      <c r="C1964">
        <v>16</v>
      </c>
      <c r="D1964" s="48">
        <v>43764</v>
      </c>
    </row>
    <row r="1965" spans="1:4" x14ac:dyDescent="0.3">
      <c r="A1965" s="1" t="s">
        <v>191</v>
      </c>
      <c r="B1965" s="1" t="s">
        <v>206</v>
      </c>
      <c r="C1965">
        <v>16</v>
      </c>
      <c r="D1965" s="48">
        <v>43764</v>
      </c>
    </row>
    <row r="1966" spans="1:4" x14ac:dyDescent="0.3">
      <c r="A1966" s="1" t="s">
        <v>210</v>
      </c>
      <c r="B1966" s="1" t="s">
        <v>196</v>
      </c>
      <c r="C1966">
        <v>16</v>
      </c>
      <c r="D1966" s="48">
        <v>43764</v>
      </c>
    </row>
    <row r="1967" spans="1:4" x14ac:dyDescent="0.3">
      <c r="A1967" s="1" t="s">
        <v>205</v>
      </c>
      <c r="B1967" s="1" t="s">
        <v>193</v>
      </c>
      <c r="C1967">
        <v>16</v>
      </c>
      <c r="D1967" s="48">
        <v>43764</v>
      </c>
    </row>
    <row r="1968" spans="1:4" x14ac:dyDescent="0.3">
      <c r="A1968" s="1" t="s">
        <v>226</v>
      </c>
      <c r="B1968" s="1" t="s">
        <v>200</v>
      </c>
      <c r="C1968">
        <v>16</v>
      </c>
      <c r="D1968" s="48">
        <v>43764</v>
      </c>
    </row>
    <row r="1969" spans="1:4" x14ac:dyDescent="0.3">
      <c r="A1969" s="1" t="s">
        <v>176</v>
      </c>
      <c r="B1969" s="1" t="s">
        <v>195</v>
      </c>
      <c r="C1969">
        <v>14</v>
      </c>
      <c r="D1969" s="48">
        <v>43764</v>
      </c>
    </row>
    <row r="1970" spans="1:4" x14ac:dyDescent="0.3">
      <c r="A1970" s="1" t="s">
        <v>9</v>
      </c>
      <c r="B1970" s="1" t="s">
        <v>197</v>
      </c>
      <c r="C1970">
        <v>14</v>
      </c>
      <c r="D1970" s="48">
        <v>43764</v>
      </c>
    </row>
    <row r="1971" spans="1:4" x14ac:dyDescent="0.3">
      <c r="A1971" s="1" t="s">
        <v>183</v>
      </c>
      <c r="B1971" s="1" t="s">
        <v>175</v>
      </c>
      <c r="C1971">
        <v>14</v>
      </c>
      <c r="D1971" s="48">
        <v>43764</v>
      </c>
    </row>
    <row r="1972" spans="1:4" x14ac:dyDescent="0.3">
      <c r="A1972" s="1" t="s">
        <v>174</v>
      </c>
      <c r="B1972" s="1" t="s">
        <v>7</v>
      </c>
      <c r="C1972">
        <v>14</v>
      </c>
      <c r="D1972" s="48">
        <v>43764</v>
      </c>
    </row>
    <row r="1973" spans="1:4" x14ac:dyDescent="0.3">
      <c r="A1973" s="1" t="s">
        <v>189</v>
      </c>
      <c r="B1973" s="1" t="s">
        <v>181</v>
      </c>
      <c r="C1973">
        <v>14</v>
      </c>
      <c r="D1973" s="48">
        <v>43764</v>
      </c>
    </row>
    <row r="1974" spans="1:4" x14ac:dyDescent="0.3">
      <c r="A1974" s="1" t="s">
        <v>179</v>
      </c>
      <c r="B1974" s="1" t="s">
        <v>192</v>
      </c>
      <c r="C1974">
        <v>14</v>
      </c>
      <c r="D1974" s="48">
        <v>43764</v>
      </c>
    </row>
    <row r="1975" spans="1:4" x14ac:dyDescent="0.3">
      <c r="A1975" s="1" t="s">
        <v>186</v>
      </c>
      <c r="B1975" s="1" t="s">
        <v>184</v>
      </c>
      <c r="C1975">
        <v>14</v>
      </c>
      <c r="D1975" s="48">
        <v>43764</v>
      </c>
    </row>
    <row r="1976" spans="1:4" x14ac:dyDescent="0.3">
      <c r="A1976" s="1" t="s">
        <v>177</v>
      </c>
      <c r="B1976" s="1" t="s">
        <v>187</v>
      </c>
      <c r="C1976">
        <v>14</v>
      </c>
      <c r="D1976" s="48">
        <v>43764</v>
      </c>
    </row>
    <row r="1977" spans="1:4" x14ac:dyDescent="0.3">
      <c r="A1977" s="1" t="s">
        <v>185</v>
      </c>
      <c r="B1977" s="1" t="s">
        <v>170</v>
      </c>
      <c r="C1977">
        <v>14</v>
      </c>
      <c r="D1977" s="48">
        <v>43764</v>
      </c>
    </row>
    <row r="1978" spans="1:4" x14ac:dyDescent="0.3">
      <c r="A1978" s="1" t="s">
        <v>182</v>
      </c>
      <c r="B1978" s="1" t="s">
        <v>4</v>
      </c>
      <c r="C1978">
        <v>14</v>
      </c>
      <c r="D1978" s="48">
        <v>43764</v>
      </c>
    </row>
    <row r="1979" spans="1:4" x14ac:dyDescent="0.3">
      <c r="A1979" s="1" t="s">
        <v>172</v>
      </c>
      <c r="B1979" s="1" t="s">
        <v>199</v>
      </c>
      <c r="C1979">
        <v>14</v>
      </c>
      <c r="D1979" s="48">
        <v>43764</v>
      </c>
    </row>
    <row r="1980" spans="1:4" x14ac:dyDescent="0.3">
      <c r="A1980" s="1" t="s">
        <v>221</v>
      </c>
      <c r="B1980" s="1" t="s">
        <v>227</v>
      </c>
      <c r="C1980">
        <v>16</v>
      </c>
      <c r="D1980" s="48">
        <v>43764</v>
      </c>
    </row>
    <row r="1981" spans="1:4" x14ac:dyDescent="0.3">
      <c r="A1981" s="1" t="s">
        <v>235</v>
      </c>
      <c r="B1981" s="1" t="s">
        <v>231</v>
      </c>
      <c r="C1981">
        <v>16</v>
      </c>
      <c r="D1981" s="48">
        <v>43764</v>
      </c>
    </row>
    <row r="1982" spans="1:4" x14ac:dyDescent="0.3">
      <c r="A1982" s="1" t="s">
        <v>224</v>
      </c>
      <c r="B1982" s="1" t="s">
        <v>217</v>
      </c>
      <c r="C1982">
        <v>16</v>
      </c>
      <c r="D1982" s="48">
        <v>43764</v>
      </c>
    </row>
    <row r="1983" spans="1:4" x14ac:dyDescent="0.3">
      <c r="A1983" s="1" t="s">
        <v>223</v>
      </c>
      <c r="B1983" s="1" t="s">
        <v>232</v>
      </c>
      <c r="C1983">
        <v>16</v>
      </c>
      <c r="D1983" s="48">
        <v>43764</v>
      </c>
    </row>
    <row r="1984" spans="1:4" x14ac:dyDescent="0.3">
      <c r="A1984" s="1" t="s">
        <v>230</v>
      </c>
      <c r="B1984" s="1" t="s">
        <v>236</v>
      </c>
      <c r="C1984">
        <v>16</v>
      </c>
      <c r="D1984" s="48">
        <v>43764</v>
      </c>
    </row>
    <row r="1985" spans="1:4" x14ac:dyDescent="0.3">
      <c r="A1985" s="1" t="s">
        <v>319</v>
      </c>
      <c r="B1985" s="1" t="s">
        <v>225</v>
      </c>
      <c r="C1985">
        <v>16</v>
      </c>
      <c r="D1985" s="48">
        <v>43764</v>
      </c>
    </row>
    <row r="1986" spans="1:4" x14ac:dyDescent="0.3">
      <c r="A1986" s="1" t="s">
        <v>240</v>
      </c>
      <c r="B1986" s="1" t="s">
        <v>214</v>
      </c>
      <c r="C1986">
        <v>16</v>
      </c>
      <c r="D1986" s="48">
        <v>43764</v>
      </c>
    </row>
    <row r="1987" spans="1:4" x14ac:dyDescent="0.3">
      <c r="A1987" s="1" t="s">
        <v>233</v>
      </c>
      <c r="B1987" s="1" t="s">
        <v>239</v>
      </c>
      <c r="C1987">
        <v>16</v>
      </c>
      <c r="D1987" s="48">
        <v>43764</v>
      </c>
    </row>
    <row r="1988" spans="1:4" x14ac:dyDescent="0.3">
      <c r="A1988" s="1" t="s">
        <v>234</v>
      </c>
      <c r="B1988" s="1" t="s">
        <v>228</v>
      </c>
      <c r="C1988">
        <v>16</v>
      </c>
      <c r="D1988" s="48">
        <v>43764</v>
      </c>
    </row>
    <row r="1989" spans="1:4" x14ac:dyDescent="0.3">
      <c r="A1989" s="1" t="s">
        <v>320</v>
      </c>
      <c r="B1989" s="1" t="s">
        <v>215</v>
      </c>
      <c r="C1989">
        <v>16</v>
      </c>
      <c r="D1989" s="48">
        <v>43764</v>
      </c>
    </row>
    <row r="1990" spans="1:4" x14ac:dyDescent="0.3">
      <c r="A1990" s="1" t="s">
        <v>229</v>
      </c>
      <c r="B1990" s="1" t="s">
        <v>237</v>
      </c>
      <c r="C1990">
        <v>16</v>
      </c>
      <c r="D1990" s="48">
        <v>43764</v>
      </c>
    </row>
    <row r="1991" spans="1:4" x14ac:dyDescent="0.3">
      <c r="A1991" s="1" t="s">
        <v>207</v>
      </c>
      <c r="B1991" s="1" t="s">
        <v>220</v>
      </c>
      <c r="C1991">
        <v>16</v>
      </c>
      <c r="D1991" s="48">
        <v>43764</v>
      </c>
    </row>
    <row r="1992" spans="1:4" x14ac:dyDescent="0.3">
      <c r="A1992" s="1" t="s">
        <v>349</v>
      </c>
      <c r="B1992" s="1" t="s">
        <v>690</v>
      </c>
      <c r="C1992">
        <v>9</v>
      </c>
      <c r="D1992" s="48">
        <v>43764</v>
      </c>
    </row>
    <row r="1993" spans="1:4" x14ac:dyDescent="0.3">
      <c r="A1993" s="1" t="s">
        <v>350</v>
      </c>
      <c r="B1993" s="1" t="s">
        <v>105</v>
      </c>
      <c r="C1993">
        <v>9</v>
      </c>
      <c r="D1993" s="48">
        <v>43764</v>
      </c>
    </row>
    <row r="1994" spans="1:4" x14ac:dyDescent="0.3">
      <c r="A1994" s="1" t="s">
        <v>341</v>
      </c>
      <c r="B1994" s="1" t="s">
        <v>104</v>
      </c>
      <c r="C1994">
        <v>9</v>
      </c>
      <c r="D1994" s="48">
        <v>43764</v>
      </c>
    </row>
    <row r="1995" spans="1:4" x14ac:dyDescent="0.3">
      <c r="A1995" s="1" t="s">
        <v>352</v>
      </c>
      <c r="B1995" s="1" t="s">
        <v>345</v>
      </c>
      <c r="C1995">
        <v>9</v>
      </c>
      <c r="D1995" s="48">
        <v>43764</v>
      </c>
    </row>
    <row r="1996" spans="1:4" x14ac:dyDescent="0.3">
      <c r="A1996" s="1" t="s">
        <v>691</v>
      </c>
      <c r="B1996" s="1" t="s">
        <v>688</v>
      </c>
      <c r="C1996">
        <v>9</v>
      </c>
      <c r="D1996" s="48">
        <v>43764</v>
      </c>
    </row>
    <row r="1997" spans="1:4" x14ac:dyDescent="0.3">
      <c r="A1997" s="1" t="s">
        <v>342</v>
      </c>
      <c r="B1997" s="1" t="s">
        <v>355</v>
      </c>
      <c r="C1997">
        <v>9</v>
      </c>
      <c r="D1997" s="48">
        <v>43764</v>
      </c>
    </row>
    <row r="1998" spans="1:4" x14ac:dyDescent="0.3">
      <c r="A1998" s="1" t="s">
        <v>689</v>
      </c>
      <c r="B1998" s="1" t="s">
        <v>351</v>
      </c>
      <c r="C1998">
        <v>9</v>
      </c>
      <c r="D1998" s="48">
        <v>43764</v>
      </c>
    </row>
    <row r="1999" spans="1:4" x14ac:dyDescent="0.3">
      <c r="A1999" s="1" t="s">
        <v>343</v>
      </c>
      <c r="B1999" s="1" t="s">
        <v>340</v>
      </c>
      <c r="C1999">
        <v>9</v>
      </c>
      <c r="D1999" s="48">
        <v>43764</v>
      </c>
    </row>
    <row r="2000" spans="1:4" x14ac:dyDescent="0.3">
      <c r="A2000" s="1" t="s">
        <v>346</v>
      </c>
      <c r="B2000" s="1" t="s">
        <v>687</v>
      </c>
      <c r="C2000">
        <v>9</v>
      </c>
      <c r="D2000" s="48">
        <v>43764</v>
      </c>
    </row>
    <row r="2001" spans="1:4" x14ac:dyDescent="0.3">
      <c r="A2001" s="1" t="s">
        <v>686</v>
      </c>
      <c r="B2001" s="1" t="s">
        <v>101</v>
      </c>
      <c r="C2001">
        <v>9</v>
      </c>
      <c r="D2001" s="48">
        <v>43764</v>
      </c>
    </row>
    <row r="2002" spans="1:4" x14ac:dyDescent="0.3">
      <c r="A2002" s="1" t="s">
        <v>417</v>
      </c>
      <c r="B2002" s="1" t="s">
        <v>434</v>
      </c>
      <c r="C2002">
        <v>10</v>
      </c>
      <c r="D2002" s="48">
        <v>43764</v>
      </c>
    </row>
    <row r="2003" spans="1:4" x14ac:dyDescent="0.3">
      <c r="A2003" s="1" t="s">
        <v>421</v>
      </c>
      <c r="B2003" s="1" t="s">
        <v>420</v>
      </c>
      <c r="C2003">
        <v>10</v>
      </c>
      <c r="D2003" s="48">
        <v>43764</v>
      </c>
    </row>
    <row r="2004" spans="1:4" x14ac:dyDescent="0.3">
      <c r="A2004" s="1" t="s">
        <v>415</v>
      </c>
      <c r="B2004" s="1" t="s">
        <v>416</v>
      </c>
      <c r="C2004">
        <v>10</v>
      </c>
      <c r="D2004" s="48">
        <v>43764</v>
      </c>
    </row>
    <row r="2005" spans="1:4" x14ac:dyDescent="0.3">
      <c r="A2005" s="1" t="s">
        <v>419</v>
      </c>
      <c r="B2005" s="1" t="s">
        <v>418</v>
      </c>
      <c r="C2005">
        <v>10</v>
      </c>
      <c r="D2005" s="48">
        <v>43764</v>
      </c>
    </row>
    <row r="2006" spans="1:4" x14ac:dyDescent="0.3">
      <c r="A2006" s="1" t="s">
        <v>422</v>
      </c>
      <c r="B2006" s="1" t="s">
        <v>428</v>
      </c>
      <c r="C2006">
        <v>10</v>
      </c>
      <c r="D2006" s="48">
        <v>43764</v>
      </c>
    </row>
    <row r="2007" spans="1:4" x14ac:dyDescent="0.3">
      <c r="A2007" s="1" t="s">
        <v>435</v>
      </c>
      <c r="B2007" s="1" t="s">
        <v>430</v>
      </c>
      <c r="C2007">
        <v>10</v>
      </c>
      <c r="D2007" s="48">
        <v>43764</v>
      </c>
    </row>
    <row r="2008" spans="1:4" x14ac:dyDescent="0.3">
      <c r="A2008" s="1" t="s">
        <v>432</v>
      </c>
      <c r="B2008" s="1" t="s">
        <v>423</v>
      </c>
      <c r="C2008">
        <v>10</v>
      </c>
      <c r="D2008" s="48">
        <v>43764</v>
      </c>
    </row>
    <row r="2009" spans="1:4" x14ac:dyDescent="0.3">
      <c r="A2009" s="1" t="s">
        <v>431</v>
      </c>
      <c r="B2009" s="1" t="s">
        <v>438</v>
      </c>
      <c r="C2009">
        <v>10</v>
      </c>
      <c r="D2009" s="48">
        <v>43764</v>
      </c>
    </row>
    <row r="2010" spans="1:4" x14ac:dyDescent="0.3">
      <c r="A2010" s="1" t="s">
        <v>429</v>
      </c>
      <c r="B2010" s="1" t="s">
        <v>437</v>
      </c>
      <c r="C2010">
        <v>10</v>
      </c>
      <c r="D2010" s="48">
        <v>43764</v>
      </c>
    </row>
    <row r="2011" spans="1:4" x14ac:dyDescent="0.3">
      <c r="A2011" s="1" t="s">
        <v>433</v>
      </c>
      <c r="B2011" s="1" t="s">
        <v>477</v>
      </c>
      <c r="C2011">
        <v>10</v>
      </c>
      <c r="D2011" s="48">
        <v>43764</v>
      </c>
    </row>
    <row r="2012" spans="1:4" x14ac:dyDescent="0.3">
      <c r="A2012" s="1" t="s">
        <v>441</v>
      </c>
      <c r="B2012" s="1" t="s">
        <v>439</v>
      </c>
      <c r="C2012">
        <v>3</v>
      </c>
      <c r="D2012" s="48">
        <v>43764</v>
      </c>
    </row>
    <row r="2013" spans="1:4" x14ac:dyDescent="0.3">
      <c r="A2013" s="1" t="s">
        <v>448</v>
      </c>
      <c r="B2013" s="1" t="s">
        <v>440</v>
      </c>
      <c r="C2013">
        <v>3</v>
      </c>
      <c r="D2013" s="48">
        <v>43764</v>
      </c>
    </row>
    <row r="2014" spans="1:4" x14ac:dyDescent="0.3">
      <c r="A2014" s="1" t="s">
        <v>509</v>
      </c>
      <c r="B2014" s="1" t="s">
        <v>507</v>
      </c>
      <c r="C2014">
        <v>27</v>
      </c>
      <c r="D2014" s="48">
        <v>43764</v>
      </c>
    </row>
    <row r="2015" spans="1:4" x14ac:dyDescent="0.3">
      <c r="A2015" s="1" t="s">
        <v>505</v>
      </c>
      <c r="B2015" s="1" t="s">
        <v>513</v>
      </c>
      <c r="C2015">
        <v>27</v>
      </c>
      <c r="D2015" s="48">
        <v>43764</v>
      </c>
    </row>
    <row r="2016" spans="1:4" x14ac:dyDescent="0.3">
      <c r="A2016" s="1" t="s">
        <v>508</v>
      </c>
      <c r="B2016" s="1" t="s">
        <v>504</v>
      </c>
      <c r="C2016">
        <v>27</v>
      </c>
      <c r="D2016" s="48">
        <v>43764</v>
      </c>
    </row>
    <row r="2017" spans="1:4" x14ac:dyDescent="0.3">
      <c r="A2017" s="1" t="s">
        <v>571</v>
      </c>
      <c r="B2017" s="1" t="s">
        <v>570</v>
      </c>
      <c r="C2017">
        <v>12</v>
      </c>
      <c r="D2017" s="48">
        <v>43764</v>
      </c>
    </row>
    <row r="2018" spans="1:4" x14ac:dyDescent="0.3">
      <c r="A2018" s="1" t="s">
        <v>573</v>
      </c>
      <c r="B2018" s="1" t="s">
        <v>572</v>
      </c>
      <c r="C2018">
        <v>12</v>
      </c>
      <c r="D2018" s="48">
        <v>43764</v>
      </c>
    </row>
    <row r="2019" spans="1:4" x14ac:dyDescent="0.3">
      <c r="A2019" s="1" t="s">
        <v>575</v>
      </c>
      <c r="B2019" s="1" t="s">
        <v>574</v>
      </c>
      <c r="C2019">
        <v>12</v>
      </c>
      <c r="D2019" s="48">
        <v>43764</v>
      </c>
    </row>
    <row r="2020" spans="1:4" x14ac:dyDescent="0.3">
      <c r="A2020" s="1" t="s">
        <v>579</v>
      </c>
      <c r="B2020" s="1" t="s">
        <v>578</v>
      </c>
      <c r="C2020">
        <v>12</v>
      </c>
      <c r="D2020" s="48">
        <v>43764</v>
      </c>
    </row>
    <row r="2021" spans="1:4" x14ac:dyDescent="0.3">
      <c r="A2021" s="1" t="s">
        <v>581</v>
      </c>
      <c r="B2021" s="1" t="s">
        <v>580</v>
      </c>
      <c r="C2021">
        <v>12</v>
      </c>
      <c r="D2021" s="48">
        <v>43764</v>
      </c>
    </row>
    <row r="2022" spans="1:4" x14ac:dyDescent="0.3">
      <c r="A2022" s="1" t="s">
        <v>577</v>
      </c>
      <c r="B2022" s="1" t="s">
        <v>576</v>
      </c>
      <c r="C2022">
        <v>12</v>
      </c>
      <c r="D2022" s="48">
        <v>43764</v>
      </c>
    </row>
    <row r="2023" spans="1:4" x14ac:dyDescent="0.3">
      <c r="A2023" s="1" t="s">
        <v>598</v>
      </c>
      <c r="B2023" s="1" t="s">
        <v>611</v>
      </c>
      <c r="C2023">
        <v>14</v>
      </c>
      <c r="D2023" s="48">
        <v>43764</v>
      </c>
    </row>
    <row r="2024" spans="1:4" x14ac:dyDescent="0.3">
      <c r="A2024" s="1" t="s">
        <v>599</v>
      </c>
      <c r="B2024" s="1" t="s">
        <v>613</v>
      </c>
      <c r="C2024">
        <v>14</v>
      </c>
      <c r="D2024" s="48">
        <v>43764</v>
      </c>
    </row>
    <row r="2025" spans="1:4" x14ac:dyDescent="0.3">
      <c r="A2025" s="1" t="s">
        <v>602</v>
      </c>
      <c r="B2025" s="1" t="s">
        <v>601</v>
      </c>
      <c r="C2025">
        <v>14</v>
      </c>
      <c r="D2025" s="48">
        <v>43764</v>
      </c>
    </row>
    <row r="2026" spans="1:4" x14ac:dyDescent="0.3">
      <c r="A2026" s="1" t="s">
        <v>604</v>
      </c>
      <c r="B2026" s="1" t="s">
        <v>603</v>
      </c>
      <c r="C2026">
        <v>14</v>
      </c>
      <c r="D2026" s="48">
        <v>43764</v>
      </c>
    </row>
    <row r="2027" spans="1:4" x14ac:dyDescent="0.3">
      <c r="A2027" s="1" t="s">
        <v>606</v>
      </c>
      <c r="B2027" s="1" t="s">
        <v>605</v>
      </c>
      <c r="C2027">
        <v>14</v>
      </c>
      <c r="D2027" s="48">
        <v>43764</v>
      </c>
    </row>
    <row r="2028" spans="1:4" x14ac:dyDescent="0.3">
      <c r="A2028" s="1" t="s">
        <v>608</v>
      </c>
      <c r="B2028" s="1" t="s">
        <v>600</v>
      </c>
      <c r="C2028">
        <v>14</v>
      </c>
      <c r="D2028" s="48">
        <v>43764</v>
      </c>
    </row>
    <row r="2029" spans="1:4" x14ac:dyDescent="0.3">
      <c r="A2029" s="1" t="s">
        <v>610</v>
      </c>
      <c r="B2029" s="1" t="s">
        <v>609</v>
      </c>
      <c r="C2029">
        <v>14</v>
      </c>
      <c r="D2029" s="48">
        <v>43764</v>
      </c>
    </row>
    <row r="2030" spans="1:4" x14ac:dyDescent="0.3">
      <c r="A2030" s="1" t="s">
        <v>612</v>
      </c>
      <c r="B2030" s="1" t="s">
        <v>607</v>
      </c>
      <c r="C2030">
        <v>14</v>
      </c>
      <c r="D2030" s="48">
        <v>43764</v>
      </c>
    </row>
    <row r="2031" spans="1:4" x14ac:dyDescent="0.3">
      <c r="A2031" s="1" t="s">
        <v>5</v>
      </c>
      <c r="B2031" s="1" t="s">
        <v>8</v>
      </c>
      <c r="C2031">
        <v>10</v>
      </c>
      <c r="D2031" s="48">
        <v>43765</v>
      </c>
    </row>
    <row r="2032" spans="1:4" x14ac:dyDescent="0.3">
      <c r="A2032" s="1" t="s">
        <v>11</v>
      </c>
      <c r="B2032" s="1" t="s">
        <v>16</v>
      </c>
      <c r="C2032">
        <v>10</v>
      </c>
      <c r="D2032" s="48">
        <v>43765</v>
      </c>
    </row>
    <row r="2033" spans="1:4" x14ac:dyDescent="0.3">
      <c r="A2033" s="1" t="s">
        <v>15</v>
      </c>
      <c r="B2033" s="1" t="s">
        <v>21</v>
      </c>
      <c r="C2033">
        <v>10</v>
      </c>
      <c r="D2033" s="48">
        <v>43765</v>
      </c>
    </row>
    <row r="2034" spans="1:4" x14ac:dyDescent="0.3">
      <c r="A2034" s="1" t="s">
        <v>171</v>
      </c>
      <c r="B2034" s="1" t="s">
        <v>13</v>
      </c>
      <c r="C2034">
        <v>10</v>
      </c>
      <c r="D2034" s="48">
        <v>43765</v>
      </c>
    </row>
    <row r="2035" spans="1:4" x14ac:dyDescent="0.3">
      <c r="A2035" s="1" t="s">
        <v>161</v>
      </c>
      <c r="B2035" s="1" t="s">
        <v>165</v>
      </c>
      <c r="C2035">
        <v>11</v>
      </c>
      <c r="D2035" s="48">
        <v>43765</v>
      </c>
    </row>
    <row r="2036" spans="1:4" x14ac:dyDescent="0.3">
      <c r="A2036" s="1" t="s">
        <v>134</v>
      </c>
      <c r="B2036" s="1" t="s">
        <v>155</v>
      </c>
      <c r="C2036">
        <v>11</v>
      </c>
      <c r="D2036" s="48">
        <v>43765</v>
      </c>
    </row>
    <row r="2037" spans="1:4" x14ac:dyDescent="0.3">
      <c r="A2037" s="1" t="s">
        <v>153</v>
      </c>
      <c r="B2037" s="1" t="s">
        <v>158</v>
      </c>
      <c r="C2037">
        <v>11</v>
      </c>
      <c r="D2037" s="48">
        <v>43765</v>
      </c>
    </row>
    <row r="2038" spans="1:4" x14ac:dyDescent="0.3">
      <c r="A2038" s="1" t="s">
        <v>138</v>
      </c>
      <c r="B2038" s="1" t="s">
        <v>154</v>
      </c>
      <c r="C2038">
        <v>11</v>
      </c>
      <c r="D2038" s="48">
        <v>43765</v>
      </c>
    </row>
    <row r="2039" spans="1:4" x14ac:dyDescent="0.3">
      <c r="A2039" s="1" t="s">
        <v>180</v>
      </c>
      <c r="B2039" s="1" t="s">
        <v>188</v>
      </c>
      <c r="C2039">
        <v>14</v>
      </c>
      <c r="D2039" s="48">
        <v>43765</v>
      </c>
    </row>
    <row r="2040" spans="1:4" x14ac:dyDescent="0.3">
      <c r="A2040" s="1" t="s">
        <v>277</v>
      </c>
      <c r="B2040" s="1" t="s">
        <v>316</v>
      </c>
      <c r="C2040">
        <v>11</v>
      </c>
      <c r="D2040" s="48">
        <v>43765</v>
      </c>
    </row>
    <row r="2041" spans="1:4" x14ac:dyDescent="0.3">
      <c r="A2041" s="1" t="s">
        <v>685</v>
      </c>
      <c r="B2041" s="1" t="s">
        <v>268</v>
      </c>
      <c r="C2041">
        <v>8</v>
      </c>
      <c r="D2041" s="48">
        <v>43765</v>
      </c>
    </row>
    <row r="2042" spans="1:4" x14ac:dyDescent="0.3">
      <c r="A2042" s="1" t="s">
        <v>381</v>
      </c>
      <c r="B2042" s="1" t="s">
        <v>270</v>
      </c>
      <c r="C2042">
        <v>8</v>
      </c>
      <c r="D2042" s="48">
        <v>43765</v>
      </c>
    </row>
    <row r="2043" spans="1:4" x14ac:dyDescent="0.3">
      <c r="A2043" s="1" t="s">
        <v>266</v>
      </c>
      <c r="B2043" s="1" t="s">
        <v>261</v>
      </c>
      <c r="C2043">
        <v>8</v>
      </c>
      <c r="D2043" s="48">
        <v>43765</v>
      </c>
    </row>
    <row r="2044" spans="1:4" x14ac:dyDescent="0.3">
      <c r="A2044" s="1" t="s">
        <v>276</v>
      </c>
      <c r="B2044" s="1" t="s">
        <v>378</v>
      </c>
      <c r="C2044">
        <v>8</v>
      </c>
      <c r="D2044" s="48">
        <v>43765</v>
      </c>
    </row>
    <row r="2045" spans="1:4" x14ac:dyDescent="0.3">
      <c r="A2045" s="1" t="s">
        <v>274</v>
      </c>
      <c r="B2045" s="1" t="s">
        <v>275</v>
      </c>
      <c r="C2045">
        <v>8</v>
      </c>
      <c r="D2045" s="48">
        <v>43765</v>
      </c>
    </row>
    <row r="2046" spans="1:4" x14ac:dyDescent="0.3">
      <c r="A2046" s="1" t="s">
        <v>262</v>
      </c>
      <c r="B2046" s="1" t="s">
        <v>269</v>
      </c>
      <c r="C2046">
        <v>8</v>
      </c>
      <c r="D2046" s="48">
        <v>43765</v>
      </c>
    </row>
    <row r="2047" spans="1:4" x14ac:dyDescent="0.3">
      <c r="A2047" s="1" t="s">
        <v>271</v>
      </c>
      <c r="B2047" s="1" t="s">
        <v>264</v>
      </c>
      <c r="C2047">
        <v>8</v>
      </c>
      <c r="D2047" s="48">
        <v>43765</v>
      </c>
    </row>
    <row r="2048" spans="1:4" x14ac:dyDescent="0.3">
      <c r="A2048" s="1" t="s">
        <v>260</v>
      </c>
      <c r="B2048" s="1" t="s">
        <v>259</v>
      </c>
      <c r="C2048">
        <v>8</v>
      </c>
      <c r="D2048" s="48">
        <v>43765</v>
      </c>
    </row>
    <row r="2049" spans="1:4" x14ac:dyDescent="0.3">
      <c r="A2049" s="1" t="s">
        <v>265</v>
      </c>
      <c r="B2049" s="1" t="s">
        <v>267</v>
      </c>
      <c r="C2049">
        <v>8</v>
      </c>
      <c r="D2049" s="48">
        <v>43765</v>
      </c>
    </row>
    <row r="2050" spans="1:4" x14ac:dyDescent="0.3">
      <c r="A2050" s="1" t="s">
        <v>273</v>
      </c>
      <c r="B2050" s="1" t="s">
        <v>384</v>
      </c>
      <c r="C2050">
        <v>7</v>
      </c>
      <c r="D2050" s="48">
        <v>43765</v>
      </c>
    </row>
    <row r="2051" spans="1:4" x14ac:dyDescent="0.3">
      <c r="A2051" s="1" t="s">
        <v>377</v>
      </c>
      <c r="B2051" s="1" t="s">
        <v>388</v>
      </c>
      <c r="C2051">
        <v>7</v>
      </c>
      <c r="D2051" s="48">
        <v>43765</v>
      </c>
    </row>
    <row r="2052" spans="1:4" x14ac:dyDescent="0.3">
      <c r="A2052" s="1" t="s">
        <v>383</v>
      </c>
      <c r="B2052" s="1" t="s">
        <v>382</v>
      </c>
      <c r="C2052">
        <v>7</v>
      </c>
      <c r="D2052" s="48">
        <v>43765</v>
      </c>
    </row>
    <row r="2053" spans="1:4" x14ac:dyDescent="0.3">
      <c r="A2053" s="1" t="s">
        <v>385</v>
      </c>
      <c r="B2053" s="1" t="s">
        <v>696</v>
      </c>
      <c r="C2053">
        <v>7</v>
      </c>
      <c r="D2053" s="48">
        <v>43765</v>
      </c>
    </row>
    <row r="2054" spans="1:4" x14ac:dyDescent="0.3">
      <c r="A2054" s="1" t="s">
        <v>386</v>
      </c>
      <c r="B2054" s="1" t="s">
        <v>272</v>
      </c>
      <c r="C2054">
        <v>7</v>
      </c>
      <c r="D2054" s="48">
        <v>43765</v>
      </c>
    </row>
    <row r="2055" spans="1:4" x14ac:dyDescent="0.3">
      <c r="A2055" s="1" t="s">
        <v>393</v>
      </c>
      <c r="B2055" s="1" t="s">
        <v>263</v>
      </c>
      <c r="C2055">
        <v>7</v>
      </c>
      <c r="D2055" s="48">
        <v>43765</v>
      </c>
    </row>
    <row r="2056" spans="1:4" x14ac:dyDescent="0.3">
      <c r="A2056" s="1" t="s">
        <v>390</v>
      </c>
      <c r="B2056" s="1" t="s">
        <v>387</v>
      </c>
      <c r="C2056">
        <v>7</v>
      </c>
      <c r="D2056" s="48">
        <v>43765</v>
      </c>
    </row>
    <row r="2057" spans="1:4" x14ac:dyDescent="0.3">
      <c r="A2057" s="1" t="s">
        <v>379</v>
      </c>
      <c r="B2057" s="1" t="s">
        <v>391</v>
      </c>
      <c r="C2057">
        <v>7</v>
      </c>
      <c r="D2057" s="48">
        <v>43765</v>
      </c>
    </row>
    <row r="2058" spans="1:4" x14ac:dyDescent="0.3">
      <c r="A2058" s="1" t="s">
        <v>476</v>
      </c>
      <c r="B2058" s="1" t="s">
        <v>380</v>
      </c>
      <c r="C2058">
        <v>7</v>
      </c>
      <c r="D2058" s="48">
        <v>43765</v>
      </c>
    </row>
    <row r="2059" spans="1:4" x14ac:dyDescent="0.3">
      <c r="A2059" s="1" t="s">
        <v>424</v>
      </c>
      <c r="B2059" s="1" t="s">
        <v>414</v>
      </c>
      <c r="C2059">
        <v>10</v>
      </c>
      <c r="D2059" s="48">
        <v>43765</v>
      </c>
    </row>
    <row r="2060" spans="1:4" x14ac:dyDescent="0.3">
      <c r="A2060" s="1" t="s">
        <v>445</v>
      </c>
      <c r="B2060" s="1" t="s">
        <v>443</v>
      </c>
      <c r="C2060">
        <v>3</v>
      </c>
      <c r="D2060" s="48">
        <v>43765</v>
      </c>
    </row>
    <row r="2061" spans="1:4" x14ac:dyDescent="0.3">
      <c r="A2061" s="1" t="s">
        <v>697</v>
      </c>
      <c r="B2061" s="1" t="s">
        <v>442</v>
      </c>
      <c r="C2061">
        <v>3</v>
      </c>
      <c r="D2061" s="48">
        <v>43765</v>
      </c>
    </row>
    <row r="2062" spans="1:4" x14ac:dyDescent="0.3">
      <c r="A2062" s="1" t="s">
        <v>501</v>
      </c>
      <c r="B2062" s="1" t="s">
        <v>499</v>
      </c>
      <c r="C2062">
        <v>27</v>
      </c>
      <c r="D2062" s="48">
        <v>43765</v>
      </c>
    </row>
    <row r="2063" spans="1:4" x14ac:dyDescent="0.3">
      <c r="A2063" s="1" t="s">
        <v>503</v>
      </c>
      <c r="B2063" s="1" t="s">
        <v>511</v>
      </c>
      <c r="C2063">
        <v>27</v>
      </c>
      <c r="D2063" s="48">
        <v>43765</v>
      </c>
    </row>
    <row r="2064" spans="1:4" x14ac:dyDescent="0.3">
      <c r="A2064" s="1" t="s">
        <v>500</v>
      </c>
      <c r="B2064" s="1" t="s">
        <v>510</v>
      </c>
      <c r="C2064">
        <v>27</v>
      </c>
      <c r="D2064" s="48">
        <v>43765</v>
      </c>
    </row>
    <row r="2065" spans="1:4" x14ac:dyDescent="0.3">
      <c r="A2065" s="1" t="s">
        <v>512</v>
      </c>
      <c r="B2065" s="1" t="s">
        <v>498</v>
      </c>
      <c r="C2065">
        <v>27</v>
      </c>
      <c r="D2065" s="48">
        <v>43765</v>
      </c>
    </row>
    <row r="2066" spans="1:4" x14ac:dyDescent="0.3">
      <c r="A2066" s="1" t="s">
        <v>514</v>
      </c>
      <c r="B2066" s="1" t="s">
        <v>527</v>
      </c>
      <c r="C2066">
        <v>14</v>
      </c>
      <c r="D2066" s="48">
        <v>43765</v>
      </c>
    </row>
    <row r="2067" spans="1:4" x14ac:dyDescent="0.3">
      <c r="A2067" s="1" t="s">
        <v>518</v>
      </c>
      <c r="B2067" s="1" t="s">
        <v>515</v>
      </c>
      <c r="C2067">
        <v>14</v>
      </c>
      <c r="D2067" s="48">
        <v>43765</v>
      </c>
    </row>
    <row r="2068" spans="1:4" x14ac:dyDescent="0.3">
      <c r="A2068" s="1" t="s">
        <v>520</v>
      </c>
      <c r="B2068" s="1" t="s">
        <v>523</v>
      </c>
      <c r="C2068">
        <v>14</v>
      </c>
      <c r="D2068" s="48">
        <v>43765</v>
      </c>
    </row>
    <row r="2069" spans="1:4" x14ac:dyDescent="0.3">
      <c r="A2069" s="1" t="s">
        <v>525</v>
      </c>
      <c r="B2069" s="1" t="s">
        <v>521</v>
      </c>
      <c r="C2069">
        <v>14</v>
      </c>
      <c r="D2069" s="48">
        <v>43765</v>
      </c>
    </row>
    <row r="2070" spans="1:4" x14ac:dyDescent="0.3">
      <c r="A2070" s="1" t="s">
        <v>524</v>
      </c>
      <c r="B2070" s="1" t="s">
        <v>519</v>
      </c>
      <c r="C2070">
        <v>14</v>
      </c>
      <c r="D2070" s="48">
        <v>43765</v>
      </c>
    </row>
    <row r="2071" spans="1:4" x14ac:dyDescent="0.3">
      <c r="A2071" s="1" t="s">
        <v>517</v>
      </c>
      <c r="B2071" s="1" t="s">
        <v>516</v>
      </c>
      <c r="C2071">
        <v>14</v>
      </c>
      <c r="D2071" s="48">
        <v>43765</v>
      </c>
    </row>
    <row r="2072" spans="1:4" x14ac:dyDescent="0.3">
      <c r="A2072" s="1" t="s">
        <v>526</v>
      </c>
      <c r="B2072" s="1" t="s">
        <v>522</v>
      </c>
      <c r="C2072">
        <v>14</v>
      </c>
      <c r="D2072" s="48">
        <v>43765</v>
      </c>
    </row>
    <row r="2073" spans="1:4" x14ac:dyDescent="0.3">
      <c r="A2073" s="1" t="s">
        <v>541</v>
      </c>
      <c r="B2073" s="1" t="s">
        <v>535</v>
      </c>
      <c r="C2073">
        <v>26</v>
      </c>
      <c r="D2073" s="48">
        <v>43765</v>
      </c>
    </row>
    <row r="2074" spans="1:4" x14ac:dyDescent="0.3">
      <c r="A2074" s="1" t="s">
        <v>529</v>
      </c>
      <c r="B2074" s="1" t="s">
        <v>540</v>
      </c>
      <c r="C2074">
        <v>26</v>
      </c>
      <c r="D2074" s="48">
        <v>43765</v>
      </c>
    </row>
    <row r="2075" spans="1:4" x14ac:dyDescent="0.3">
      <c r="A2075" s="1" t="s">
        <v>537</v>
      </c>
      <c r="B2075" s="1" t="s">
        <v>536</v>
      </c>
      <c r="C2075">
        <v>26</v>
      </c>
      <c r="D2075" s="48">
        <v>43765</v>
      </c>
    </row>
    <row r="2076" spans="1:4" x14ac:dyDescent="0.3">
      <c r="A2076" s="1" t="s">
        <v>539</v>
      </c>
      <c r="B2076" s="1" t="s">
        <v>538</v>
      </c>
      <c r="C2076">
        <v>26</v>
      </c>
      <c r="D2076" s="48">
        <v>43765</v>
      </c>
    </row>
    <row r="2077" spans="1:4" x14ac:dyDescent="0.3">
      <c r="A2077" s="1" t="s">
        <v>533</v>
      </c>
      <c r="B2077" s="1" t="s">
        <v>532</v>
      </c>
      <c r="C2077">
        <v>26</v>
      </c>
      <c r="D2077" s="48">
        <v>43765</v>
      </c>
    </row>
    <row r="2078" spans="1:4" x14ac:dyDescent="0.3">
      <c r="A2078" s="1" t="s">
        <v>543</v>
      </c>
      <c r="B2078" s="1" t="s">
        <v>530</v>
      </c>
      <c r="C2078">
        <v>26</v>
      </c>
      <c r="D2078" s="48">
        <v>43765</v>
      </c>
    </row>
    <row r="2079" spans="1:4" x14ac:dyDescent="0.3">
      <c r="A2079" s="1" t="s">
        <v>542</v>
      </c>
      <c r="B2079" s="1" t="s">
        <v>528</v>
      </c>
      <c r="C2079">
        <v>26</v>
      </c>
      <c r="D2079" s="48">
        <v>43765</v>
      </c>
    </row>
    <row r="2080" spans="1:4" x14ac:dyDescent="0.3">
      <c r="A2080" s="1" t="s">
        <v>531</v>
      </c>
      <c r="B2080" s="1" t="s">
        <v>534</v>
      </c>
      <c r="C2080">
        <v>26</v>
      </c>
      <c r="D2080" s="48">
        <v>43765</v>
      </c>
    </row>
    <row r="2081" spans="1:4" x14ac:dyDescent="0.3">
      <c r="A2081" s="1" t="s">
        <v>355</v>
      </c>
      <c r="B2081" s="1" t="s">
        <v>341</v>
      </c>
      <c r="C2081">
        <v>10</v>
      </c>
      <c r="D2081" s="48">
        <v>43767</v>
      </c>
    </row>
    <row r="2082" spans="1:4" x14ac:dyDescent="0.3">
      <c r="A2082" s="1" t="s">
        <v>105</v>
      </c>
      <c r="B2082" s="1" t="s">
        <v>352</v>
      </c>
      <c r="C2082">
        <v>10</v>
      </c>
      <c r="D2082" s="48">
        <v>43767</v>
      </c>
    </row>
    <row r="2083" spans="1:4" x14ac:dyDescent="0.3">
      <c r="A2083" s="1" t="s">
        <v>351</v>
      </c>
      <c r="B2083" s="1" t="s">
        <v>691</v>
      </c>
      <c r="C2083">
        <v>10</v>
      </c>
      <c r="D2083" s="48">
        <v>43767</v>
      </c>
    </row>
    <row r="2084" spans="1:4" x14ac:dyDescent="0.3">
      <c r="A2084" s="1" t="s">
        <v>101</v>
      </c>
      <c r="B2084" s="1" t="s">
        <v>346</v>
      </c>
      <c r="C2084">
        <v>10</v>
      </c>
      <c r="D2084" s="48">
        <v>43767</v>
      </c>
    </row>
    <row r="2085" spans="1:4" x14ac:dyDescent="0.3">
      <c r="A2085" s="1" t="s">
        <v>104</v>
      </c>
      <c r="B2085" s="1" t="s">
        <v>686</v>
      </c>
      <c r="C2085">
        <v>10</v>
      </c>
      <c r="D2085" s="48">
        <v>43767</v>
      </c>
    </row>
    <row r="2086" spans="1:4" x14ac:dyDescent="0.3">
      <c r="A2086" s="1" t="s">
        <v>687</v>
      </c>
      <c r="B2086" s="1" t="s">
        <v>342</v>
      </c>
      <c r="C2086">
        <v>10</v>
      </c>
      <c r="D2086" s="48">
        <v>43767</v>
      </c>
    </row>
    <row r="2087" spans="1:4" x14ac:dyDescent="0.3">
      <c r="A2087" s="1" t="s">
        <v>340</v>
      </c>
      <c r="B2087" s="1" t="s">
        <v>349</v>
      </c>
      <c r="C2087">
        <v>10</v>
      </c>
      <c r="D2087" s="48">
        <v>43767</v>
      </c>
    </row>
    <row r="2088" spans="1:4" x14ac:dyDescent="0.3">
      <c r="A2088" s="1" t="s">
        <v>688</v>
      </c>
      <c r="B2088" s="1" t="s">
        <v>343</v>
      </c>
      <c r="C2088">
        <v>10</v>
      </c>
      <c r="D2088" s="48">
        <v>43767</v>
      </c>
    </row>
    <row r="2089" spans="1:4" x14ac:dyDescent="0.3">
      <c r="A2089" s="1" t="s">
        <v>345</v>
      </c>
      <c r="B2089" s="1" t="s">
        <v>689</v>
      </c>
      <c r="C2089">
        <v>10</v>
      </c>
      <c r="D2089" s="48">
        <v>43767</v>
      </c>
    </row>
    <row r="2090" spans="1:4" x14ac:dyDescent="0.3">
      <c r="A2090" s="1" t="s">
        <v>690</v>
      </c>
      <c r="B2090" s="1" t="s">
        <v>350</v>
      </c>
      <c r="C2090">
        <v>10</v>
      </c>
      <c r="D2090" s="48">
        <v>43767</v>
      </c>
    </row>
    <row r="2091" spans="1:4" x14ac:dyDescent="0.3">
      <c r="A2091" s="1" t="s">
        <v>435</v>
      </c>
      <c r="B2091" s="1" t="s">
        <v>423</v>
      </c>
      <c r="C2091">
        <v>11</v>
      </c>
      <c r="D2091" s="48">
        <v>43767</v>
      </c>
    </row>
    <row r="2092" spans="1:4" x14ac:dyDescent="0.3">
      <c r="A2092" s="1" t="s">
        <v>431</v>
      </c>
      <c r="B2092" s="1" t="s">
        <v>433</v>
      </c>
      <c r="C2092">
        <v>11</v>
      </c>
      <c r="D2092" s="48">
        <v>43767</v>
      </c>
    </row>
    <row r="2093" spans="1:4" x14ac:dyDescent="0.3">
      <c r="A2093" s="1" t="s">
        <v>438</v>
      </c>
      <c r="B2093" s="1" t="s">
        <v>477</v>
      </c>
      <c r="C2093">
        <v>11</v>
      </c>
      <c r="D2093" s="48">
        <v>43767</v>
      </c>
    </row>
    <row r="2094" spans="1:4" x14ac:dyDescent="0.3">
      <c r="A2094" s="1" t="s">
        <v>429</v>
      </c>
      <c r="B2094" s="1" t="s">
        <v>432</v>
      </c>
      <c r="C2094">
        <v>11</v>
      </c>
      <c r="D2094" s="48">
        <v>43767</v>
      </c>
    </row>
    <row r="2095" spans="1:4" x14ac:dyDescent="0.3">
      <c r="A2095" s="1" t="s">
        <v>430</v>
      </c>
      <c r="B2095" s="1" t="s">
        <v>437</v>
      </c>
      <c r="C2095">
        <v>11</v>
      </c>
      <c r="D2095" s="48">
        <v>43767</v>
      </c>
    </row>
    <row r="2096" spans="1:4" x14ac:dyDescent="0.3">
      <c r="A2096" s="1" t="s">
        <v>378</v>
      </c>
      <c r="B2096" s="1" t="s">
        <v>685</v>
      </c>
      <c r="C2096">
        <v>9</v>
      </c>
      <c r="D2096" s="48">
        <v>43768</v>
      </c>
    </row>
    <row r="2097" spans="1:4" x14ac:dyDescent="0.3">
      <c r="A2097" s="1" t="s">
        <v>381</v>
      </c>
      <c r="B2097" s="1" t="s">
        <v>260</v>
      </c>
      <c r="C2097">
        <v>9</v>
      </c>
      <c r="D2097" s="48">
        <v>43768</v>
      </c>
    </row>
    <row r="2098" spans="1:4" x14ac:dyDescent="0.3">
      <c r="A2098" s="1" t="s">
        <v>275</v>
      </c>
      <c r="B2098" s="1" t="s">
        <v>262</v>
      </c>
      <c r="C2098">
        <v>9</v>
      </c>
      <c r="D2098" s="48">
        <v>43768</v>
      </c>
    </row>
    <row r="2099" spans="1:4" x14ac:dyDescent="0.3">
      <c r="A2099" s="1" t="s">
        <v>269</v>
      </c>
      <c r="B2099" s="1" t="s">
        <v>268</v>
      </c>
      <c r="C2099">
        <v>9</v>
      </c>
      <c r="D2099" s="48">
        <v>43768</v>
      </c>
    </row>
    <row r="2100" spans="1:4" x14ac:dyDescent="0.3">
      <c r="A2100" s="1" t="s">
        <v>264</v>
      </c>
      <c r="B2100" s="1" t="s">
        <v>266</v>
      </c>
      <c r="C2100">
        <v>9</v>
      </c>
      <c r="D2100" s="48">
        <v>43768</v>
      </c>
    </row>
    <row r="2101" spans="1:4" x14ac:dyDescent="0.3">
      <c r="A2101" s="1" t="s">
        <v>261</v>
      </c>
      <c r="B2101" s="1" t="s">
        <v>265</v>
      </c>
      <c r="C2101">
        <v>9</v>
      </c>
      <c r="D2101" s="48">
        <v>43768</v>
      </c>
    </row>
    <row r="2102" spans="1:4" x14ac:dyDescent="0.3">
      <c r="A2102" s="1" t="s">
        <v>267</v>
      </c>
      <c r="B2102" s="1" t="s">
        <v>276</v>
      </c>
      <c r="C2102">
        <v>9</v>
      </c>
      <c r="D2102" s="48">
        <v>43768</v>
      </c>
    </row>
    <row r="2103" spans="1:4" x14ac:dyDescent="0.3">
      <c r="A2103" s="1" t="s">
        <v>259</v>
      </c>
      <c r="B2103" s="1" t="s">
        <v>274</v>
      </c>
      <c r="C2103">
        <v>9</v>
      </c>
      <c r="D2103" s="48">
        <v>43768</v>
      </c>
    </row>
    <row r="2104" spans="1:4" x14ac:dyDescent="0.3">
      <c r="A2104" s="1" t="s">
        <v>270</v>
      </c>
      <c r="B2104" s="1" t="s">
        <v>271</v>
      </c>
      <c r="C2104">
        <v>9</v>
      </c>
      <c r="D2104" s="48">
        <v>43768</v>
      </c>
    </row>
    <row r="2105" spans="1:4" x14ac:dyDescent="0.3">
      <c r="A2105" s="1" t="s">
        <v>272</v>
      </c>
      <c r="B2105" s="1" t="s">
        <v>377</v>
      </c>
      <c r="C2105">
        <v>8</v>
      </c>
      <c r="D2105" s="48">
        <v>43768</v>
      </c>
    </row>
    <row r="2106" spans="1:4" x14ac:dyDescent="0.3">
      <c r="A2106" s="1" t="s">
        <v>263</v>
      </c>
      <c r="B2106" s="1" t="s">
        <v>386</v>
      </c>
      <c r="C2106">
        <v>8</v>
      </c>
      <c r="D2106" s="48">
        <v>43768</v>
      </c>
    </row>
    <row r="2107" spans="1:4" x14ac:dyDescent="0.3">
      <c r="A2107" s="1" t="s">
        <v>391</v>
      </c>
      <c r="B2107" s="1" t="s">
        <v>476</v>
      </c>
      <c r="C2107">
        <v>8</v>
      </c>
      <c r="D2107" s="48">
        <v>43768</v>
      </c>
    </row>
    <row r="2108" spans="1:4" x14ac:dyDescent="0.3">
      <c r="A2108" s="1" t="s">
        <v>390</v>
      </c>
      <c r="B2108" s="1" t="s">
        <v>273</v>
      </c>
      <c r="C2108">
        <v>8</v>
      </c>
      <c r="D2108" s="48">
        <v>43768</v>
      </c>
    </row>
    <row r="2109" spans="1:4" x14ac:dyDescent="0.3">
      <c r="A2109" s="1" t="s">
        <v>387</v>
      </c>
      <c r="B2109" s="1" t="s">
        <v>393</v>
      </c>
      <c r="C2109">
        <v>8</v>
      </c>
      <c r="D2109" s="48">
        <v>43768</v>
      </c>
    </row>
    <row r="2110" spans="1:4" x14ac:dyDescent="0.3">
      <c r="A2110" s="1" t="s">
        <v>384</v>
      </c>
      <c r="B2110" s="1" t="s">
        <v>383</v>
      </c>
      <c r="C2110">
        <v>8</v>
      </c>
      <c r="D2110" s="48">
        <v>43768</v>
      </c>
    </row>
    <row r="2111" spans="1:4" x14ac:dyDescent="0.3">
      <c r="A2111" s="1" t="s">
        <v>380</v>
      </c>
      <c r="B2111" s="1" t="s">
        <v>385</v>
      </c>
      <c r="C2111">
        <v>8</v>
      </c>
      <c r="D2111" s="48">
        <v>43768</v>
      </c>
    </row>
    <row r="2112" spans="1:4" x14ac:dyDescent="0.3">
      <c r="A2112" s="1" t="s">
        <v>382</v>
      </c>
      <c r="B2112" s="1" t="s">
        <v>379</v>
      </c>
      <c r="C2112">
        <v>8</v>
      </c>
      <c r="D2112" s="48">
        <v>43768</v>
      </c>
    </row>
    <row r="2113" spans="1:4" x14ac:dyDescent="0.3">
      <c r="A2113" s="1" t="s">
        <v>696</v>
      </c>
      <c r="B2113" s="1" t="s">
        <v>388</v>
      </c>
      <c r="C2113">
        <v>8</v>
      </c>
      <c r="D2113" s="48">
        <v>43768</v>
      </c>
    </row>
    <row r="2114" spans="1:4" x14ac:dyDescent="0.3">
      <c r="A2114" s="1" t="s">
        <v>414</v>
      </c>
      <c r="B2114" s="1" t="s">
        <v>420</v>
      </c>
      <c r="C2114">
        <v>11</v>
      </c>
      <c r="D2114" s="48">
        <v>43768</v>
      </c>
    </row>
    <row r="2115" spans="1:4" x14ac:dyDescent="0.3">
      <c r="A2115" s="1" t="s">
        <v>428</v>
      </c>
      <c r="B2115" s="1" t="s">
        <v>424</v>
      </c>
      <c r="C2115">
        <v>11</v>
      </c>
      <c r="D2115" s="48">
        <v>43768</v>
      </c>
    </row>
    <row r="2116" spans="1:4" x14ac:dyDescent="0.3">
      <c r="A2116" s="1" t="s">
        <v>417</v>
      </c>
      <c r="B2116" s="1" t="s">
        <v>415</v>
      </c>
      <c r="C2116">
        <v>11</v>
      </c>
      <c r="D2116" s="48">
        <v>43768</v>
      </c>
    </row>
    <row r="2117" spans="1:4" x14ac:dyDescent="0.3">
      <c r="A2117" s="1" t="s">
        <v>418</v>
      </c>
      <c r="B2117" s="1" t="s">
        <v>421</v>
      </c>
      <c r="C2117">
        <v>11</v>
      </c>
      <c r="D2117" s="48">
        <v>43768</v>
      </c>
    </row>
    <row r="2118" spans="1:4" x14ac:dyDescent="0.3">
      <c r="A2118" s="1" t="s">
        <v>434</v>
      </c>
      <c r="B2118" s="1" t="s">
        <v>419</v>
      </c>
      <c r="C2118">
        <v>11</v>
      </c>
      <c r="D2118" s="48">
        <v>43768</v>
      </c>
    </row>
    <row r="2119" spans="1:4" x14ac:dyDescent="0.3">
      <c r="A2119" s="1" t="s">
        <v>422</v>
      </c>
      <c r="B2119" s="1" t="s">
        <v>416</v>
      </c>
      <c r="C2119">
        <v>11</v>
      </c>
      <c r="D2119" s="48">
        <v>43768</v>
      </c>
    </row>
    <row r="2120" spans="1:4" x14ac:dyDescent="0.3">
      <c r="A2120" s="1" t="s">
        <v>412</v>
      </c>
      <c r="B2120" s="1" t="s">
        <v>694</v>
      </c>
      <c r="C2120">
        <v>3</v>
      </c>
      <c r="D2120" s="48">
        <v>43769</v>
      </c>
    </row>
    <row r="2121" spans="1:4" x14ac:dyDescent="0.3">
      <c r="A2121" s="1" t="s">
        <v>141</v>
      </c>
      <c r="B2121" s="1" t="s">
        <v>144</v>
      </c>
      <c r="C2121">
        <v>13</v>
      </c>
      <c r="D2121" s="48">
        <v>43770</v>
      </c>
    </row>
    <row r="2122" spans="1:4" x14ac:dyDescent="0.3">
      <c r="A2122" s="1" t="s">
        <v>151</v>
      </c>
      <c r="B2122" s="1" t="s">
        <v>136</v>
      </c>
      <c r="C2122">
        <v>13</v>
      </c>
      <c r="D2122" s="48">
        <v>43770</v>
      </c>
    </row>
    <row r="2123" spans="1:4" x14ac:dyDescent="0.3">
      <c r="A2123" s="1" t="s">
        <v>167</v>
      </c>
      <c r="B2123" s="1" t="s">
        <v>133</v>
      </c>
      <c r="C2123">
        <v>13</v>
      </c>
      <c r="D2123" s="48">
        <v>43770</v>
      </c>
    </row>
    <row r="2124" spans="1:4" x14ac:dyDescent="0.3">
      <c r="A2124" s="1" t="s">
        <v>143</v>
      </c>
      <c r="B2124" s="1" t="s">
        <v>142</v>
      </c>
      <c r="C2124">
        <v>13</v>
      </c>
      <c r="D2124" s="48">
        <v>43770</v>
      </c>
    </row>
    <row r="2125" spans="1:4" x14ac:dyDescent="0.3">
      <c r="A2125" s="1" t="s">
        <v>147</v>
      </c>
      <c r="B2125" s="1" t="s">
        <v>152</v>
      </c>
      <c r="C2125">
        <v>13</v>
      </c>
      <c r="D2125" s="48">
        <v>43770</v>
      </c>
    </row>
    <row r="2126" spans="1:4" x14ac:dyDescent="0.3">
      <c r="A2126" s="1" t="s">
        <v>132</v>
      </c>
      <c r="B2126" s="1" t="s">
        <v>150</v>
      </c>
      <c r="C2126">
        <v>13</v>
      </c>
      <c r="D2126" s="48">
        <v>43770</v>
      </c>
    </row>
    <row r="2127" spans="1:4" x14ac:dyDescent="0.3">
      <c r="A2127" s="1" t="s">
        <v>168</v>
      </c>
      <c r="B2127" s="1" t="s">
        <v>169</v>
      </c>
      <c r="C2127">
        <v>13</v>
      </c>
      <c r="D2127" s="48">
        <v>43770</v>
      </c>
    </row>
    <row r="2128" spans="1:4" x14ac:dyDescent="0.3">
      <c r="A2128" s="1" t="s">
        <v>148</v>
      </c>
      <c r="B2128" s="1" t="s">
        <v>149</v>
      </c>
      <c r="C2128">
        <v>13</v>
      </c>
      <c r="D2128" s="48">
        <v>43770</v>
      </c>
    </row>
    <row r="2129" spans="1:4" x14ac:dyDescent="0.3">
      <c r="A2129" s="1" t="s">
        <v>440</v>
      </c>
      <c r="B2129" s="1" t="s">
        <v>441</v>
      </c>
      <c r="C2129">
        <v>4</v>
      </c>
      <c r="D2129" s="48">
        <v>43770</v>
      </c>
    </row>
    <row r="2130" spans="1:4" x14ac:dyDescent="0.3">
      <c r="A2130" s="1" t="s">
        <v>3</v>
      </c>
      <c r="B2130" s="1" t="s">
        <v>13</v>
      </c>
      <c r="C2130">
        <v>11</v>
      </c>
      <c r="D2130" s="48">
        <v>43771</v>
      </c>
    </row>
    <row r="2131" spans="1:4" x14ac:dyDescent="0.3">
      <c r="A2131" s="1" t="s">
        <v>5</v>
      </c>
      <c r="B2131" s="1" t="s">
        <v>21</v>
      </c>
      <c r="C2131">
        <v>11</v>
      </c>
      <c r="D2131" s="48">
        <v>43771</v>
      </c>
    </row>
    <row r="2132" spans="1:4" x14ac:dyDescent="0.3">
      <c r="A2132" s="1" t="s">
        <v>178</v>
      </c>
      <c r="B2132" s="1" t="s">
        <v>11</v>
      </c>
      <c r="C2132">
        <v>11</v>
      </c>
      <c r="D2132" s="48">
        <v>43771</v>
      </c>
    </row>
    <row r="2133" spans="1:4" x14ac:dyDescent="0.3">
      <c r="A2133" s="1" t="s">
        <v>20</v>
      </c>
      <c r="B2133" s="1" t="s">
        <v>171</v>
      </c>
      <c r="C2133">
        <v>11</v>
      </c>
      <c r="D2133" s="48">
        <v>43771</v>
      </c>
    </row>
    <row r="2134" spans="1:4" x14ac:dyDescent="0.3">
      <c r="A2134" s="1" t="s">
        <v>8</v>
      </c>
      <c r="B2134" s="1" t="s">
        <v>14</v>
      </c>
      <c r="C2134">
        <v>11</v>
      </c>
      <c r="D2134" s="48">
        <v>43771</v>
      </c>
    </row>
    <row r="2135" spans="1:4" x14ac:dyDescent="0.3">
      <c r="A2135" s="1" t="s">
        <v>22</v>
      </c>
      <c r="B2135" s="1" t="s">
        <v>16</v>
      </c>
      <c r="C2135">
        <v>11</v>
      </c>
      <c r="D2135" s="48">
        <v>43771</v>
      </c>
    </row>
    <row r="2136" spans="1:4" x14ac:dyDescent="0.3">
      <c r="A2136" s="1" t="s">
        <v>6</v>
      </c>
      <c r="B2136" s="1" t="s">
        <v>17</v>
      </c>
      <c r="C2136">
        <v>11</v>
      </c>
      <c r="D2136" s="48">
        <v>43771</v>
      </c>
    </row>
    <row r="2137" spans="1:4" x14ac:dyDescent="0.3">
      <c r="A2137" s="1" t="s">
        <v>173</v>
      </c>
      <c r="B2137" s="1" t="s">
        <v>18</v>
      </c>
      <c r="C2137">
        <v>11</v>
      </c>
      <c r="D2137" s="48">
        <v>43771</v>
      </c>
    </row>
    <row r="2138" spans="1:4" x14ac:dyDescent="0.3">
      <c r="A2138" s="1" t="s">
        <v>19</v>
      </c>
      <c r="B2138" s="1" t="s">
        <v>10</v>
      </c>
      <c r="C2138">
        <v>11</v>
      </c>
      <c r="D2138" s="48">
        <v>43771</v>
      </c>
    </row>
    <row r="2139" spans="1:4" x14ac:dyDescent="0.3">
      <c r="A2139" s="1" t="s">
        <v>12</v>
      </c>
      <c r="B2139" s="1" t="s">
        <v>15</v>
      </c>
      <c r="C2139">
        <v>11</v>
      </c>
      <c r="D2139" s="48">
        <v>43771</v>
      </c>
    </row>
    <row r="2140" spans="1:4" x14ac:dyDescent="0.3">
      <c r="A2140" s="1" t="s">
        <v>134</v>
      </c>
      <c r="B2140" s="1" t="s">
        <v>153</v>
      </c>
      <c r="C2140">
        <v>12</v>
      </c>
      <c r="D2140" s="48">
        <v>43771</v>
      </c>
    </row>
    <row r="2141" spans="1:4" x14ac:dyDescent="0.3">
      <c r="A2141" s="1" t="s">
        <v>146</v>
      </c>
      <c r="B2141" s="1" t="s">
        <v>157</v>
      </c>
      <c r="C2141">
        <v>12</v>
      </c>
      <c r="D2141" s="48">
        <v>43771</v>
      </c>
    </row>
    <row r="2142" spans="1:4" x14ac:dyDescent="0.3">
      <c r="A2142" s="1" t="s">
        <v>155</v>
      </c>
      <c r="B2142" s="1" t="s">
        <v>160</v>
      </c>
      <c r="C2142">
        <v>12</v>
      </c>
      <c r="D2142" s="48">
        <v>43771</v>
      </c>
    </row>
    <row r="2143" spans="1:4" x14ac:dyDescent="0.3">
      <c r="A2143" s="1" t="s">
        <v>158</v>
      </c>
      <c r="B2143" s="1" t="s">
        <v>135</v>
      </c>
      <c r="C2143">
        <v>12</v>
      </c>
      <c r="D2143" s="48">
        <v>43771</v>
      </c>
    </row>
    <row r="2144" spans="1:4" x14ac:dyDescent="0.3">
      <c r="A2144" s="1" t="s">
        <v>166</v>
      </c>
      <c r="B2144" s="1" t="s">
        <v>138</v>
      </c>
      <c r="C2144">
        <v>12</v>
      </c>
      <c r="D2144" s="48">
        <v>43771</v>
      </c>
    </row>
    <row r="2145" spans="1:4" x14ac:dyDescent="0.3">
      <c r="A2145" s="1" t="s">
        <v>216</v>
      </c>
      <c r="B2145" s="1" t="s">
        <v>218</v>
      </c>
      <c r="C2145">
        <v>17</v>
      </c>
      <c r="D2145" s="48">
        <v>43771</v>
      </c>
    </row>
    <row r="2146" spans="1:4" x14ac:dyDescent="0.3">
      <c r="A2146" s="1" t="s">
        <v>201</v>
      </c>
      <c r="B2146" s="1" t="s">
        <v>198</v>
      </c>
      <c r="C2146">
        <v>17</v>
      </c>
      <c r="D2146" s="48">
        <v>43771</v>
      </c>
    </row>
    <row r="2147" spans="1:4" x14ac:dyDescent="0.3">
      <c r="A2147" s="1" t="s">
        <v>190</v>
      </c>
      <c r="B2147" s="1" t="s">
        <v>204</v>
      </c>
      <c r="C2147">
        <v>17</v>
      </c>
      <c r="D2147" s="48">
        <v>43771</v>
      </c>
    </row>
    <row r="2148" spans="1:4" x14ac:dyDescent="0.3">
      <c r="A2148" s="1" t="s">
        <v>202</v>
      </c>
      <c r="B2148" s="1" t="s">
        <v>203</v>
      </c>
      <c r="C2148">
        <v>17</v>
      </c>
      <c r="D2148" s="48">
        <v>43771</v>
      </c>
    </row>
    <row r="2149" spans="1:4" x14ac:dyDescent="0.3">
      <c r="A2149" s="1" t="s">
        <v>200</v>
      </c>
      <c r="B2149" s="1" t="s">
        <v>208</v>
      </c>
      <c r="C2149">
        <v>17</v>
      </c>
      <c r="D2149" s="48">
        <v>43771</v>
      </c>
    </row>
    <row r="2150" spans="1:4" x14ac:dyDescent="0.3">
      <c r="A2150" s="1" t="s">
        <v>211</v>
      </c>
      <c r="B2150" s="1" t="s">
        <v>191</v>
      </c>
      <c r="C2150">
        <v>17</v>
      </c>
      <c r="D2150" s="48">
        <v>43771</v>
      </c>
    </row>
    <row r="2151" spans="1:4" x14ac:dyDescent="0.3">
      <c r="A2151" s="1" t="s">
        <v>193</v>
      </c>
      <c r="B2151" s="1" t="s">
        <v>222</v>
      </c>
      <c r="C2151">
        <v>17</v>
      </c>
      <c r="D2151" s="48">
        <v>43771</v>
      </c>
    </row>
    <row r="2152" spans="1:4" x14ac:dyDescent="0.3">
      <c r="A2152" s="1" t="s">
        <v>219</v>
      </c>
      <c r="B2152" s="1" t="s">
        <v>226</v>
      </c>
      <c r="C2152">
        <v>17</v>
      </c>
      <c r="D2152" s="48">
        <v>43771</v>
      </c>
    </row>
    <row r="2153" spans="1:4" x14ac:dyDescent="0.3">
      <c r="A2153" s="1" t="s">
        <v>194</v>
      </c>
      <c r="B2153" s="1" t="s">
        <v>213</v>
      </c>
      <c r="C2153">
        <v>17</v>
      </c>
      <c r="D2153" s="48">
        <v>43771</v>
      </c>
    </row>
    <row r="2154" spans="1:4" x14ac:dyDescent="0.3">
      <c r="A2154" s="1" t="s">
        <v>209</v>
      </c>
      <c r="B2154" s="1" t="s">
        <v>212</v>
      </c>
      <c r="C2154">
        <v>17</v>
      </c>
      <c r="D2154" s="48">
        <v>43771</v>
      </c>
    </row>
    <row r="2155" spans="1:4" x14ac:dyDescent="0.3">
      <c r="A2155" s="1" t="s">
        <v>196</v>
      </c>
      <c r="B2155" s="1" t="s">
        <v>205</v>
      </c>
      <c r="C2155">
        <v>17</v>
      </c>
      <c r="D2155" s="48">
        <v>43771</v>
      </c>
    </row>
    <row r="2156" spans="1:4" x14ac:dyDescent="0.3">
      <c r="A2156" s="1" t="s">
        <v>206</v>
      </c>
      <c r="B2156" s="1" t="s">
        <v>210</v>
      </c>
      <c r="C2156">
        <v>17</v>
      </c>
      <c r="D2156" s="48">
        <v>43771</v>
      </c>
    </row>
    <row r="2157" spans="1:4" x14ac:dyDescent="0.3">
      <c r="A2157" s="1" t="s">
        <v>197</v>
      </c>
      <c r="B2157" s="1" t="s">
        <v>180</v>
      </c>
      <c r="C2157">
        <v>15</v>
      </c>
      <c r="D2157" s="48">
        <v>43771</v>
      </c>
    </row>
    <row r="2158" spans="1:4" x14ac:dyDescent="0.3">
      <c r="A2158" s="1" t="s">
        <v>184</v>
      </c>
      <c r="B2158" s="1" t="s">
        <v>185</v>
      </c>
      <c r="C2158">
        <v>15</v>
      </c>
      <c r="D2158" s="48">
        <v>43771</v>
      </c>
    </row>
    <row r="2159" spans="1:4" x14ac:dyDescent="0.3">
      <c r="A2159" s="1" t="s">
        <v>187</v>
      </c>
      <c r="B2159" s="1" t="s">
        <v>9</v>
      </c>
      <c r="C2159">
        <v>15</v>
      </c>
      <c r="D2159" s="48">
        <v>43771</v>
      </c>
    </row>
    <row r="2160" spans="1:4" x14ac:dyDescent="0.3">
      <c r="A2160" s="1" t="s">
        <v>4</v>
      </c>
      <c r="B2160" s="1" t="s">
        <v>176</v>
      </c>
      <c r="C2160">
        <v>15</v>
      </c>
      <c r="D2160" s="48">
        <v>43771</v>
      </c>
    </row>
    <row r="2161" spans="1:4" x14ac:dyDescent="0.3">
      <c r="A2161" s="1" t="s">
        <v>199</v>
      </c>
      <c r="B2161" s="1" t="s">
        <v>186</v>
      </c>
      <c r="C2161">
        <v>15</v>
      </c>
      <c r="D2161" s="48">
        <v>43771</v>
      </c>
    </row>
    <row r="2162" spans="1:4" x14ac:dyDescent="0.3">
      <c r="A2162" s="1" t="s">
        <v>175</v>
      </c>
      <c r="B2162" s="1" t="s">
        <v>174</v>
      </c>
      <c r="C2162">
        <v>15</v>
      </c>
      <c r="D2162" s="48">
        <v>43771</v>
      </c>
    </row>
    <row r="2163" spans="1:4" x14ac:dyDescent="0.3">
      <c r="A2163" s="1" t="s">
        <v>7</v>
      </c>
      <c r="B2163" s="1" t="s">
        <v>183</v>
      </c>
      <c r="C2163">
        <v>15</v>
      </c>
      <c r="D2163" s="48">
        <v>43771</v>
      </c>
    </row>
    <row r="2164" spans="1:4" x14ac:dyDescent="0.3">
      <c r="A2164" s="1" t="s">
        <v>170</v>
      </c>
      <c r="B2164" s="1" t="s">
        <v>177</v>
      </c>
      <c r="C2164">
        <v>15</v>
      </c>
      <c r="D2164" s="48">
        <v>43771</v>
      </c>
    </row>
    <row r="2165" spans="1:4" x14ac:dyDescent="0.3">
      <c r="A2165" s="1" t="s">
        <v>195</v>
      </c>
      <c r="B2165" s="1" t="s">
        <v>179</v>
      </c>
      <c r="C2165">
        <v>15</v>
      </c>
      <c r="D2165" s="48">
        <v>43771</v>
      </c>
    </row>
    <row r="2166" spans="1:4" x14ac:dyDescent="0.3">
      <c r="A2166" s="1" t="s">
        <v>192</v>
      </c>
      <c r="B2166" s="1" t="s">
        <v>189</v>
      </c>
      <c r="C2166">
        <v>15</v>
      </c>
      <c r="D2166" s="48">
        <v>43771</v>
      </c>
    </row>
    <row r="2167" spans="1:4" x14ac:dyDescent="0.3">
      <c r="A2167" s="1" t="s">
        <v>181</v>
      </c>
      <c r="B2167" s="1" t="s">
        <v>172</v>
      </c>
      <c r="C2167">
        <v>15</v>
      </c>
      <c r="D2167" s="48">
        <v>43771</v>
      </c>
    </row>
    <row r="2168" spans="1:4" x14ac:dyDescent="0.3">
      <c r="A2168" s="1" t="s">
        <v>188</v>
      </c>
      <c r="B2168" s="1" t="s">
        <v>182</v>
      </c>
      <c r="C2168">
        <v>15</v>
      </c>
      <c r="D2168" s="48">
        <v>43771</v>
      </c>
    </row>
    <row r="2169" spans="1:4" x14ac:dyDescent="0.3">
      <c r="A2169" s="1" t="s">
        <v>214</v>
      </c>
      <c r="B2169" s="1" t="s">
        <v>224</v>
      </c>
      <c r="C2169">
        <v>17</v>
      </c>
      <c r="D2169" s="48">
        <v>43771</v>
      </c>
    </row>
    <row r="2170" spans="1:4" x14ac:dyDescent="0.3">
      <c r="A2170" s="1" t="s">
        <v>239</v>
      </c>
      <c r="B2170" s="1" t="s">
        <v>235</v>
      </c>
      <c r="C2170">
        <v>17</v>
      </c>
      <c r="D2170" s="48">
        <v>43771</v>
      </c>
    </row>
    <row r="2171" spans="1:4" x14ac:dyDescent="0.3">
      <c r="A2171" s="1" t="s">
        <v>225</v>
      </c>
      <c r="B2171" s="1" t="s">
        <v>240</v>
      </c>
      <c r="C2171">
        <v>17</v>
      </c>
      <c r="D2171" s="48">
        <v>43771</v>
      </c>
    </row>
    <row r="2172" spans="1:4" x14ac:dyDescent="0.3">
      <c r="A2172" s="1" t="s">
        <v>236</v>
      </c>
      <c r="B2172" s="1" t="s">
        <v>223</v>
      </c>
      <c r="C2172">
        <v>17</v>
      </c>
      <c r="D2172" s="48">
        <v>43771</v>
      </c>
    </row>
    <row r="2173" spans="1:4" x14ac:dyDescent="0.3">
      <c r="A2173" s="1" t="s">
        <v>232</v>
      </c>
      <c r="B2173" s="1" t="s">
        <v>234</v>
      </c>
      <c r="C2173">
        <v>17</v>
      </c>
      <c r="D2173" s="48">
        <v>43771</v>
      </c>
    </row>
    <row r="2174" spans="1:4" x14ac:dyDescent="0.3">
      <c r="A2174" s="1" t="s">
        <v>220</v>
      </c>
      <c r="B2174" s="1" t="s">
        <v>221</v>
      </c>
      <c r="C2174">
        <v>17</v>
      </c>
      <c r="D2174" s="48">
        <v>43771</v>
      </c>
    </row>
    <row r="2175" spans="1:4" x14ac:dyDescent="0.3">
      <c r="A2175" s="1" t="s">
        <v>237</v>
      </c>
      <c r="B2175" s="1" t="s">
        <v>319</v>
      </c>
      <c r="C2175">
        <v>17</v>
      </c>
      <c r="D2175" s="48">
        <v>43771</v>
      </c>
    </row>
    <row r="2176" spans="1:4" x14ac:dyDescent="0.3">
      <c r="A2176" s="1" t="s">
        <v>227</v>
      </c>
      <c r="B2176" s="1" t="s">
        <v>320</v>
      </c>
      <c r="C2176">
        <v>17</v>
      </c>
      <c r="D2176" s="48">
        <v>43771</v>
      </c>
    </row>
    <row r="2177" spans="1:4" x14ac:dyDescent="0.3">
      <c r="A2177" s="1" t="s">
        <v>228</v>
      </c>
      <c r="B2177" s="1" t="s">
        <v>233</v>
      </c>
      <c r="C2177">
        <v>17</v>
      </c>
      <c r="D2177" s="48">
        <v>43771</v>
      </c>
    </row>
    <row r="2178" spans="1:4" x14ac:dyDescent="0.3">
      <c r="A2178" s="1" t="s">
        <v>217</v>
      </c>
      <c r="B2178" s="1" t="s">
        <v>230</v>
      </c>
      <c r="C2178">
        <v>17</v>
      </c>
      <c r="D2178" s="48">
        <v>43771</v>
      </c>
    </row>
    <row r="2179" spans="1:4" x14ac:dyDescent="0.3">
      <c r="A2179" s="1" t="s">
        <v>215</v>
      </c>
      <c r="B2179" s="1" t="s">
        <v>229</v>
      </c>
      <c r="C2179">
        <v>17</v>
      </c>
      <c r="D2179" s="48">
        <v>43771</v>
      </c>
    </row>
    <row r="2180" spans="1:4" x14ac:dyDescent="0.3">
      <c r="A2180" s="1" t="s">
        <v>231</v>
      </c>
      <c r="B2180" s="1" t="s">
        <v>207</v>
      </c>
      <c r="C2180">
        <v>17</v>
      </c>
      <c r="D2180" s="48">
        <v>43771</v>
      </c>
    </row>
    <row r="2181" spans="1:4" x14ac:dyDescent="0.3">
      <c r="A2181" s="1" t="s">
        <v>349</v>
      </c>
      <c r="B2181" s="1" t="s">
        <v>345</v>
      </c>
      <c r="C2181">
        <v>11</v>
      </c>
      <c r="D2181" s="48">
        <v>43771</v>
      </c>
    </row>
    <row r="2182" spans="1:4" x14ac:dyDescent="0.3">
      <c r="A2182" s="1" t="s">
        <v>355</v>
      </c>
      <c r="B2182" s="1" t="s">
        <v>101</v>
      </c>
      <c r="C2182">
        <v>11</v>
      </c>
      <c r="D2182" s="48">
        <v>43771</v>
      </c>
    </row>
    <row r="2183" spans="1:4" x14ac:dyDescent="0.3">
      <c r="A2183" s="1" t="s">
        <v>351</v>
      </c>
      <c r="B2183" s="1" t="s">
        <v>104</v>
      </c>
      <c r="C2183">
        <v>11</v>
      </c>
      <c r="D2183" s="48">
        <v>43771</v>
      </c>
    </row>
    <row r="2184" spans="1:4" x14ac:dyDescent="0.3">
      <c r="A2184" s="1" t="s">
        <v>350</v>
      </c>
      <c r="B2184" s="1" t="s">
        <v>341</v>
      </c>
      <c r="C2184">
        <v>11</v>
      </c>
      <c r="D2184" s="48">
        <v>43771</v>
      </c>
    </row>
    <row r="2185" spans="1:4" x14ac:dyDescent="0.3">
      <c r="A2185" s="1" t="s">
        <v>352</v>
      </c>
      <c r="B2185" s="1" t="s">
        <v>340</v>
      </c>
      <c r="C2185">
        <v>11</v>
      </c>
      <c r="D2185" s="48">
        <v>43771</v>
      </c>
    </row>
    <row r="2186" spans="1:4" x14ac:dyDescent="0.3">
      <c r="A2186" s="1" t="s">
        <v>691</v>
      </c>
      <c r="B2186" s="1" t="s">
        <v>687</v>
      </c>
      <c r="C2186">
        <v>11</v>
      </c>
      <c r="D2186" s="48">
        <v>43771</v>
      </c>
    </row>
    <row r="2187" spans="1:4" x14ac:dyDescent="0.3">
      <c r="A2187" s="1" t="s">
        <v>342</v>
      </c>
      <c r="B2187" s="1" t="s">
        <v>688</v>
      </c>
      <c r="C2187">
        <v>11</v>
      </c>
      <c r="D2187" s="48">
        <v>43771</v>
      </c>
    </row>
    <row r="2188" spans="1:4" x14ac:dyDescent="0.3">
      <c r="A2188" s="1" t="s">
        <v>689</v>
      </c>
      <c r="B2188" s="1" t="s">
        <v>686</v>
      </c>
      <c r="C2188">
        <v>11</v>
      </c>
      <c r="D2188" s="48">
        <v>43771</v>
      </c>
    </row>
    <row r="2189" spans="1:4" x14ac:dyDescent="0.3">
      <c r="A2189" s="1" t="s">
        <v>343</v>
      </c>
      <c r="B2189" s="1" t="s">
        <v>690</v>
      </c>
      <c r="C2189">
        <v>11</v>
      </c>
      <c r="D2189" s="48">
        <v>43771</v>
      </c>
    </row>
    <row r="2190" spans="1:4" x14ac:dyDescent="0.3">
      <c r="A2190" s="1" t="s">
        <v>346</v>
      </c>
      <c r="B2190" s="1" t="s">
        <v>105</v>
      </c>
      <c r="C2190">
        <v>11</v>
      </c>
      <c r="D2190" s="48">
        <v>43771</v>
      </c>
    </row>
    <row r="2191" spans="1:4" x14ac:dyDescent="0.3">
      <c r="A2191" s="1" t="s">
        <v>424</v>
      </c>
      <c r="B2191" s="1" t="s">
        <v>421</v>
      </c>
      <c r="C2191">
        <v>12</v>
      </c>
      <c r="D2191" s="48">
        <v>43771</v>
      </c>
    </row>
    <row r="2192" spans="1:4" x14ac:dyDescent="0.3">
      <c r="A2192" s="1" t="s">
        <v>428</v>
      </c>
      <c r="B2192" s="1" t="s">
        <v>434</v>
      </c>
      <c r="C2192">
        <v>12</v>
      </c>
      <c r="D2192" s="48">
        <v>43771</v>
      </c>
    </row>
    <row r="2193" spans="1:4" x14ac:dyDescent="0.3">
      <c r="A2193" s="1" t="s">
        <v>416</v>
      </c>
      <c r="B2193" s="1" t="s">
        <v>414</v>
      </c>
      <c r="C2193">
        <v>12</v>
      </c>
      <c r="D2193" s="48">
        <v>43771</v>
      </c>
    </row>
    <row r="2194" spans="1:4" x14ac:dyDescent="0.3">
      <c r="A2194" s="1" t="s">
        <v>418</v>
      </c>
      <c r="B2194" s="1" t="s">
        <v>415</v>
      </c>
      <c r="C2194">
        <v>12</v>
      </c>
      <c r="D2194" s="48">
        <v>43771</v>
      </c>
    </row>
    <row r="2195" spans="1:4" x14ac:dyDescent="0.3">
      <c r="A2195" s="1" t="s">
        <v>419</v>
      </c>
      <c r="B2195" s="1" t="s">
        <v>422</v>
      </c>
      <c r="C2195">
        <v>12</v>
      </c>
      <c r="D2195" s="48">
        <v>43771</v>
      </c>
    </row>
    <row r="2196" spans="1:4" x14ac:dyDescent="0.3">
      <c r="A2196" s="1" t="s">
        <v>420</v>
      </c>
      <c r="B2196" s="1" t="s">
        <v>417</v>
      </c>
      <c r="C2196">
        <v>12</v>
      </c>
      <c r="D2196" s="48">
        <v>43771</v>
      </c>
    </row>
    <row r="2197" spans="1:4" x14ac:dyDescent="0.3">
      <c r="A2197" s="1" t="s">
        <v>477</v>
      </c>
      <c r="B2197" s="1" t="s">
        <v>435</v>
      </c>
      <c r="C2197">
        <v>12</v>
      </c>
      <c r="D2197" s="48">
        <v>43771</v>
      </c>
    </row>
    <row r="2198" spans="1:4" x14ac:dyDescent="0.3">
      <c r="A2198" s="1" t="s">
        <v>432</v>
      </c>
      <c r="B2198" s="1" t="s">
        <v>433</v>
      </c>
      <c r="C2198">
        <v>12</v>
      </c>
      <c r="D2198" s="48">
        <v>43771</v>
      </c>
    </row>
    <row r="2199" spans="1:4" x14ac:dyDescent="0.3">
      <c r="A2199" s="1" t="s">
        <v>423</v>
      </c>
      <c r="B2199" s="1" t="s">
        <v>429</v>
      </c>
      <c r="C2199">
        <v>12</v>
      </c>
      <c r="D2199" s="48">
        <v>43771</v>
      </c>
    </row>
    <row r="2200" spans="1:4" x14ac:dyDescent="0.3">
      <c r="A2200" s="1" t="s">
        <v>438</v>
      </c>
      <c r="B2200" s="1" t="s">
        <v>430</v>
      </c>
      <c r="C2200">
        <v>12</v>
      </c>
      <c r="D2200" s="48">
        <v>43771</v>
      </c>
    </row>
    <row r="2201" spans="1:4" x14ac:dyDescent="0.3">
      <c r="A2201" s="1" t="s">
        <v>437</v>
      </c>
      <c r="B2201" s="1" t="s">
        <v>431</v>
      </c>
      <c r="C2201">
        <v>12</v>
      </c>
      <c r="D2201" s="48">
        <v>43771</v>
      </c>
    </row>
    <row r="2202" spans="1:4" x14ac:dyDescent="0.3">
      <c r="A2202" s="1" t="s">
        <v>448</v>
      </c>
      <c r="B2202" s="1" t="s">
        <v>446</v>
      </c>
      <c r="C2202">
        <v>4</v>
      </c>
      <c r="D2202" s="48">
        <v>43771</v>
      </c>
    </row>
    <row r="2203" spans="1:4" x14ac:dyDescent="0.3">
      <c r="A2203" s="1" t="s">
        <v>444</v>
      </c>
      <c r="B2203" s="1" t="s">
        <v>697</v>
      </c>
      <c r="C2203">
        <v>4</v>
      </c>
      <c r="D2203" s="48">
        <v>43771</v>
      </c>
    </row>
    <row r="2204" spans="1:4" x14ac:dyDescent="0.3">
      <c r="A2204" s="1" t="s">
        <v>532</v>
      </c>
      <c r="B2204" s="1" t="s">
        <v>542</v>
      </c>
      <c r="C2204">
        <v>27</v>
      </c>
      <c r="D2204" s="48">
        <v>43771</v>
      </c>
    </row>
    <row r="2205" spans="1:4" x14ac:dyDescent="0.3">
      <c r="A2205" s="1" t="s">
        <v>580</v>
      </c>
      <c r="B2205" s="1" t="s">
        <v>575</v>
      </c>
      <c r="C2205">
        <v>13</v>
      </c>
      <c r="D2205" s="48">
        <v>43771</v>
      </c>
    </row>
    <row r="2206" spans="1:4" x14ac:dyDescent="0.3">
      <c r="A2206" s="1" t="s">
        <v>578</v>
      </c>
      <c r="B2206" s="1" t="s">
        <v>573</v>
      </c>
      <c r="C2206">
        <v>13</v>
      </c>
      <c r="D2206" s="48">
        <v>43771</v>
      </c>
    </row>
    <row r="2207" spans="1:4" x14ac:dyDescent="0.3">
      <c r="A2207" s="1" t="s">
        <v>570</v>
      </c>
      <c r="B2207" s="1" t="s">
        <v>579</v>
      </c>
      <c r="C2207">
        <v>13</v>
      </c>
      <c r="D2207" s="48">
        <v>43771</v>
      </c>
    </row>
    <row r="2208" spans="1:4" x14ac:dyDescent="0.3">
      <c r="A2208" s="1" t="s">
        <v>576</v>
      </c>
      <c r="B2208" s="1" t="s">
        <v>571</v>
      </c>
      <c r="C2208">
        <v>13</v>
      </c>
      <c r="D2208" s="48">
        <v>43771</v>
      </c>
    </row>
    <row r="2209" spans="1:4" x14ac:dyDescent="0.3">
      <c r="A2209" s="1" t="s">
        <v>572</v>
      </c>
      <c r="B2209" s="1" t="s">
        <v>577</v>
      </c>
      <c r="C2209">
        <v>13</v>
      </c>
      <c r="D2209" s="48">
        <v>43771</v>
      </c>
    </row>
    <row r="2210" spans="1:4" x14ac:dyDescent="0.3">
      <c r="A2210" s="1" t="s">
        <v>574</v>
      </c>
      <c r="B2210" s="1" t="s">
        <v>581</v>
      </c>
      <c r="C2210">
        <v>13</v>
      </c>
      <c r="D2210" s="48">
        <v>43771</v>
      </c>
    </row>
    <row r="2211" spans="1:4" x14ac:dyDescent="0.3">
      <c r="A2211" s="1" t="s">
        <v>613</v>
      </c>
      <c r="B2211" s="1" t="s">
        <v>598</v>
      </c>
      <c r="C2211">
        <v>15</v>
      </c>
      <c r="D2211" s="48">
        <v>43771</v>
      </c>
    </row>
    <row r="2212" spans="1:4" x14ac:dyDescent="0.3">
      <c r="A2212" s="1" t="s">
        <v>611</v>
      </c>
      <c r="B2212" s="1" t="s">
        <v>599</v>
      </c>
      <c r="C2212">
        <v>15</v>
      </c>
      <c r="D2212" s="48">
        <v>43771</v>
      </c>
    </row>
    <row r="2213" spans="1:4" x14ac:dyDescent="0.3">
      <c r="A2213" s="1" t="s">
        <v>609</v>
      </c>
      <c r="B2213" s="1" t="s">
        <v>612</v>
      </c>
      <c r="C2213">
        <v>15</v>
      </c>
      <c r="D2213" s="48">
        <v>43771</v>
      </c>
    </row>
    <row r="2214" spans="1:4" x14ac:dyDescent="0.3">
      <c r="A2214" s="1" t="s">
        <v>607</v>
      </c>
      <c r="B2214" s="1" t="s">
        <v>610</v>
      </c>
      <c r="C2214">
        <v>15</v>
      </c>
      <c r="D2214" s="48">
        <v>43771</v>
      </c>
    </row>
    <row r="2215" spans="1:4" x14ac:dyDescent="0.3">
      <c r="A2215" s="1" t="s">
        <v>605</v>
      </c>
      <c r="B2215" s="1" t="s">
        <v>608</v>
      </c>
      <c r="C2215">
        <v>15</v>
      </c>
      <c r="D2215" s="48">
        <v>43771</v>
      </c>
    </row>
    <row r="2216" spans="1:4" x14ac:dyDescent="0.3">
      <c r="A2216" s="1" t="s">
        <v>603</v>
      </c>
      <c r="B2216" s="1" t="s">
        <v>606</v>
      </c>
      <c r="C2216">
        <v>15</v>
      </c>
      <c r="D2216" s="48">
        <v>43771</v>
      </c>
    </row>
    <row r="2217" spans="1:4" x14ac:dyDescent="0.3">
      <c r="A2217" s="1" t="s">
        <v>601</v>
      </c>
      <c r="B2217" s="1" t="s">
        <v>604</v>
      </c>
      <c r="C2217">
        <v>15</v>
      </c>
      <c r="D2217" s="48">
        <v>43771</v>
      </c>
    </row>
    <row r="2218" spans="1:4" x14ac:dyDescent="0.3">
      <c r="A2218" s="1" t="s">
        <v>600</v>
      </c>
      <c r="B2218" s="1" t="s">
        <v>602</v>
      </c>
      <c r="C2218">
        <v>15</v>
      </c>
      <c r="D2218" s="48">
        <v>43771</v>
      </c>
    </row>
    <row r="2219" spans="1:4" x14ac:dyDescent="0.3">
      <c r="A2219" s="1" t="s">
        <v>164</v>
      </c>
      <c r="B2219" s="1" t="s">
        <v>156</v>
      </c>
      <c r="C2219">
        <v>12</v>
      </c>
      <c r="D2219" s="48">
        <v>43772</v>
      </c>
    </row>
    <row r="2220" spans="1:4" x14ac:dyDescent="0.3">
      <c r="A2220" s="1" t="s">
        <v>159</v>
      </c>
      <c r="B2220" s="1" t="s">
        <v>154</v>
      </c>
      <c r="C2220">
        <v>12</v>
      </c>
      <c r="D2220" s="48">
        <v>43772</v>
      </c>
    </row>
    <row r="2221" spans="1:4" x14ac:dyDescent="0.3">
      <c r="A2221" s="1" t="s">
        <v>162</v>
      </c>
      <c r="B2221" s="1" t="s">
        <v>161</v>
      </c>
      <c r="C2221">
        <v>12</v>
      </c>
      <c r="D2221" s="48">
        <v>43772</v>
      </c>
    </row>
    <row r="2222" spans="1:4" x14ac:dyDescent="0.3">
      <c r="A2222" s="1" t="s">
        <v>165</v>
      </c>
      <c r="B2222" s="1" t="s">
        <v>163</v>
      </c>
      <c r="C2222">
        <v>12</v>
      </c>
      <c r="D2222" s="48">
        <v>43772</v>
      </c>
    </row>
    <row r="2223" spans="1:4" x14ac:dyDescent="0.3">
      <c r="A2223" s="1" t="s">
        <v>685</v>
      </c>
      <c r="B2223" s="1" t="s">
        <v>267</v>
      </c>
      <c r="C2223">
        <v>10</v>
      </c>
      <c r="D2223" s="48">
        <v>43772</v>
      </c>
    </row>
    <row r="2224" spans="1:4" x14ac:dyDescent="0.3">
      <c r="A2224" s="1" t="s">
        <v>269</v>
      </c>
      <c r="B2224" s="1" t="s">
        <v>270</v>
      </c>
      <c r="C2224">
        <v>10</v>
      </c>
      <c r="D2224" s="48">
        <v>43772</v>
      </c>
    </row>
    <row r="2225" spans="1:4" x14ac:dyDescent="0.3">
      <c r="A2225" s="1" t="s">
        <v>266</v>
      </c>
      <c r="B2225" s="1" t="s">
        <v>378</v>
      </c>
      <c r="C2225">
        <v>10</v>
      </c>
      <c r="D2225" s="48">
        <v>43772</v>
      </c>
    </row>
    <row r="2226" spans="1:4" x14ac:dyDescent="0.3">
      <c r="A2226" s="1" t="s">
        <v>274</v>
      </c>
      <c r="B2226" s="1" t="s">
        <v>381</v>
      </c>
      <c r="C2226">
        <v>10</v>
      </c>
      <c r="D2226" s="48">
        <v>43772</v>
      </c>
    </row>
    <row r="2227" spans="1:4" x14ac:dyDescent="0.3">
      <c r="A2227" s="1" t="s">
        <v>276</v>
      </c>
      <c r="B2227" s="1" t="s">
        <v>275</v>
      </c>
      <c r="C2227">
        <v>10</v>
      </c>
      <c r="D2227" s="48">
        <v>43772</v>
      </c>
    </row>
    <row r="2228" spans="1:4" x14ac:dyDescent="0.3">
      <c r="A2228" s="1" t="s">
        <v>265</v>
      </c>
      <c r="B2228" s="1" t="s">
        <v>264</v>
      </c>
      <c r="C2228">
        <v>10</v>
      </c>
      <c r="D2228" s="48">
        <v>43772</v>
      </c>
    </row>
    <row r="2229" spans="1:4" x14ac:dyDescent="0.3">
      <c r="A2229" s="1" t="s">
        <v>268</v>
      </c>
      <c r="B2229" s="1" t="s">
        <v>261</v>
      </c>
      <c r="C2229">
        <v>10</v>
      </c>
      <c r="D2229" s="48">
        <v>43772</v>
      </c>
    </row>
    <row r="2230" spans="1:4" x14ac:dyDescent="0.3">
      <c r="A2230" s="1" t="s">
        <v>271</v>
      </c>
      <c r="B2230" s="1" t="s">
        <v>259</v>
      </c>
      <c r="C2230">
        <v>10</v>
      </c>
      <c r="D2230" s="48">
        <v>43772</v>
      </c>
    </row>
    <row r="2231" spans="1:4" x14ac:dyDescent="0.3">
      <c r="A2231" s="1" t="s">
        <v>262</v>
      </c>
      <c r="B2231" s="1" t="s">
        <v>260</v>
      </c>
      <c r="C2231">
        <v>10</v>
      </c>
      <c r="D2231" s="48">
        <v>43772</v>
      </c>
    </row>
    <row r="2232" spans="1:4" x14ac:dyDescent="0.3">
      <c r="A2232" s="1" t="s">
        <v>377</v>
      </c>
      <c r="B2232" s="1" t="s">
        <v>380</v>
      </c>
      <c r="C2232">
        <v>9</v>
      </c>
      <c r="D2232" s="48">
        <v>43772</v>
      </c>
    </row>
    <row r="2233" spans="1:4" x14ac:dyDescent="0.3">
      <c r="A2233" s="1" t="s">
        <v>383</v>
      </c>
      <c r="B2233" s="1" t="s">
        <v>390</v>
      </c>
      <c r="C2233">
        <v>9</v>
      </c>
      <c r="D2233" s="48">
        <v>43772</v>
      </c>
    </row>
    <row r="2234" spans="1:4" x14ac:dyDescent="0.3">
      <c r="A2234" s="1" t="s">
        <v>379</v>
      </c>
      <c r="B2234" s="1" t="s">
        <v>384</v>
      </c>
      <c r="C2234">
        <v>9</v>
      </c>
      <c r="D2234" s="48">
        <v>43772</v>
      </c>
    </row>
    <row r="2235" spans="1:4" x14ac:dyDescent="0.3">
      <c r="A2235" s="1" t="s">
        <v>388</v>
      </c>
      <c r="B2235" s="1" t="s">
        <v>382</v>
      </c>
      <c r="C2235">
        <v>9</v>
      </c>
      <c r="D2235" s="48">
        <v>43772</v>
      </c>
    </row>
    <row r="2236" spans="1:4" x14ac:dyDescent="0.3">
      <c r="A2236" s="1" t="s">
        <v>393</v>
      </c>
      <c r="B2236" s="1" t="s">
        <v>272</v>
      </c>
      <c r="C2236">
        <v>9</v>
      </c>
      <c r="D2236" s="48">
        <v>43772</v>
      </c>
    </row>
    <row r="2237" spans="1:4" x14ac:dyDescent="0.3">
      <c r="A2237" s="1" t="s">
        <v>273</v>
      </c>
      <c r="B2237" s="1" t="s">
        <v>263</v>
      </c>
      <c r="C2237">
        <v>9</v>
      </c>
      <c r="D2237" s="48">
        <v>43772</v>
      </c>
    </row>
    <row r="2238" spans="1:4" x14ac:dyDescent="0.3">
      <c r="A2238" s="1" t="s">
        <v>386</v>
      </c>
      <c r="B2238" s="1" t="s">
        <v>387</v>
      </c>
      <c r="C2238">
        <v>9</v>
      </c>
      <c r="D2238" s="48">
        <v>43772</v>
      </c>
    </row>
    <row r="2239" spans="1:4" x14ac:dyDescent="0.3">
      <c r="A2239" s="1" t="s">
        <v>385</v>
      </c>
      <c r="B2239" s="1" t="s">
        <v>391</v>
      </c>
      <c r="C2239">
        <v>9</v>
      </c>
      <c r="D2239" s="48">
        <v>43772</v>
      </c>
    </row>
    <row r="2240" spans="1:4" x14ac:dyDescent="0.3">
      <c r="A2240" s="1" t="s">
        <v>476</v>
      </c>
      <c r="B2240" s="1" t="s">
        <v>696</v>
      </c>
      <c r="C2240">
        <v>9</v>
      </c>
      <c r="D2240" s="48">
        <v>43772</v>
      </c>
    </row>
    <row r="2241" spans="1:4" x14ac:dyDescent="0.3">
      <c r="A2241" s="1" t="s">
        <v>442</v>
      </c>
      <c r="B2241" s="1" t="s">
        <v>445</v>
      </c>
      <c r="C2241">
        <v>4</v>
      </c>
      <c r="D2241" s="48">
        <v>43772</v>
      </c>
    </row>
    <row r="2242" spans="1:4" x14ac:dyDescent="0.3">
      <c r="A2242" s="1" t="s">
        <v>443</v>
      </c>
      <c r="B2242" s="1" t="s">
        <v>447</v>
      </c>
      <c r="C2242">
        <v>4</v>
      </c>
      <c r="D2242" s="48">
        <v>43772</v>
      </c>
    </row>
    <row r="2243" spans="1:4" x14ac:dyDescent="0.3">
      <c r="A2243" s="1" t="s">
        <v>521</v>
      </c>
      <c r="B2243" s="1" t="s">
        <v>514</v>
      </c>
      <c r="C2243">
        <v>15</v>
      </c>
      <c r="D2243" s="48">
        <v>43772</v>
      </c>
    </row>
    <row r="2244" spans="1:4" x14ac:dyDescent="0.3">
      <c r="A2244" s="1" t="s">
        <v>527</v>
      </c>
      <c r="B2244" s="1" t="s">
        <v>516</v>
      </c>
      <c r="C2244">
        <v>15</v>
      </c>
      <c r="D2244" s="48">
        <v>43772</v>
      </c>
    </row>
    <row r="2245" spans="1:4" x14ac:dyDescent="0.3">
      <c r="A2245" s="1" t="s">
        <v>515</v>
      </c>
      <c r="B2245" s="1" t="s">
        <v>526</v>
      </c>
      <c r="C2245">
        <v>15</v>
      </c>
      <c r="D2245" s="48">
        <v>43772</v>
      </c>
    </row>
    <row r="2246" spans="1:4" x14ac:dyDescent="0.3">
      <c r="A2246" s="1" t="s">
        <v>520</v>
      </c>
      <c r="B2246" s="1" t="s">
        <v>524</v>
      </c>
      <c r="C2246">
        <v>15</v>
      </c>
      <c r="D2246" s="48">
        <v>43772</v>
      </c>
    </row>
    <row r="2247" spans="1:4" x14ac:dyDescent="0.3">
      <c r="A2247" s="1" t="s">
        <v>523</v>
      </c>
      <c r="B2247" s="1" t="s">
        <v>525</v>
      </c>
      <c r="C2247">
        <v>15</v>
      </c>
      <c r="D2247" s="48">
        <v>43772</v>
      </c>
    </row>
    <row r="2248" spans="1:4" x14ac:dyDescent="0.3">
      <c r="A2248" s="1" t="s">
        <v>517</v>
      </c>
      <c r="B2248" s="1" t="s">
        <v>522</v>
      </c>
      <c r="C2248">
        <v>15</v>
      </c>
      <c r="D2248" s="48">
        <v>43772</v>
      </c>
    </row>
    <row r="2249" spans="1:4" x14ac:dyDescent="0.3">
      <c r="A2249" s="1" t="s">
        <v>519</v>
      </c>
      <c r="B2249" s="1" t="s">
        <v>518</v>
      </c>
      <c r="C2249">
        <v>15</v>
      </c>
      <c r="D2249" s="48">
        <v>43772</v>
      </c>
    </row>
    <row r="2250" spans="1:4" x14ac:dyDescent="0.3">
      <c r="A2250" s="1" t="s">
        <v>535</v>
      </c>
      <c r="B2250" s="1" t="s">
        <v>539</v>
      </c>
      <c r="C2250">
        <v>27</v>
      </c>
      <c r="D2250" s="48">
        <v>43772</v>
      </c>
    </row>
    <row r="2251" spans="1:4" x14ac:dyDescent="0.3">
      <c r="A2251" s="1" t="s">
        <v>530</v>
      </c>
      <c r="B2251" s="1" t="s">
        <v>529</v>
      </c>
      <c r="C2251">
        <v>27</v>
      </c>
      <c r="D2251" s="48">
        <v>43772</v>
      </c>
    </row>
    <row r="2252" spans="1:4" x14ac:dyDescent="0.3">
      <c r="A2252" s="1" t="s">
        <v>534</v>
      </c>
      <c r="B2252" s="1" t="s">
        <v>533</v>
      </c>
      <c r="C2252">
        <v>27</v>
      </c>
      <c r="D2252" s="48">
        <v>43772</v>
      </c>
    </row>
    <row r="2253" spans="1:4" x14ac:dyDescent="0.3">
      <c r="A2253" s="1" t="s">
        <v>528</v>
      </c>
      <c r="B2253" s="1" t="s">
        <v>531</v>
      </c>
      <c r="C2253">
        <v>27</v>
      </c>
      <c r="D2253" s="48">
        <v>43772</v>
      </c>
    </row>
    <row r="2254" spans="1:4" x14ac:dyDescent="0.3">
      <c r="A2254" s="1" t="s">
        <v>540</v>
      </c>
      <c r="B2254" s="1" t="s">
        <v>537</v>
      </c>
      <c r="C2254">
        <v>27</v>
      </c>
      <c r="D2254" s="48">
        <v>43772</v>
      </c>
    </row>
    <row r="2255" spans="1:4" x14ac:dyDescent="0.3">
      <c r="A2255" s="1" t="s">
        <v>536</v>
      </c>
      <c r="B2255" s="1" t="s">
        <v>541</v>
      </c>
      <c r="C2255">
        <v>27</v>
      </c>
      <c r="D2255" s="48">
        <v>43772</v>
      </c>
    </row>
    <row r="2256" spans="1:4" x14ac:dyDescent="0.3">
      <c r="A2256" s="1" t="s">
        <v>538</v>
      </c>
      <c r="B2256" s="1" t="s">
        <v>543</v>
      </c>
      <c r="C2256">
        <v>27</v>
      </c>
      <c r="D2256" s="48">
        <v>43772</v>
      </c>
    </row>
    <row r="2257" spans="1:4" x14ac:dyDescent="0.3">
      <c r="A2257" s="1" t="s">
        <v>137</v>
      </c>
      <c r="B2257" s="1" t="s">
        <v>140</v>
      </c>
      <c r="C2257">
        <v>13</v>
      </c>
      <c r="D2257" s="48">
        <v>43773</v>
      </c>
    </row>
    <row r="2258" spans="1:4" x14ac:dyDescent="0.3">
      <c r="A2258" s="1" t="s">
        <v>139</v>
      </c>
      <c r="B2258" s="1" t="s">
        <v>145</v>
      </c>
      <c r="C2258">
        <v>13</v>
      </c>
      <c r="D2258" s="48">
        <v>43773</v>
      </c>
    </row>
    <row r="2259" spans="1:4" x14ac:dyDescent="0.3">
      <c r="A2259" s="1" t="s">
        <v>156</v>
      </c>
      <c r="B2259" s="1" t="s">
        <v>165</v>
      </c>
      <c r="C2259">
        <v>13</v>
      </c>
      <c r="D2259" s="48">
        <v>43777</v>
      </c>
    </row>
    <row r="2260" spans="1:4" x14ac:dyDescent="0.3">
      <c r="A2260" s="1" t="s">
        <v>145</v>
      </c>
      <c r="B2260" s="1" t="s">
        <v>149</v>
      </c>
      <c r="C2260">
        <v>14</v>
      </c>
      <c r="D2260" s="48">
        <v>43777</v>
      </c>
    </row>
    <row r="2261" spans="1:4" x14ac:dyDescent="0.3">
      <c r="A2261" s="1" t="s">
        <v>137</v>
      </c>
      <c r="B2261" s="1" t="s">
        <v>148</v>
      </c>
      <c r="C2261">
        <v>14</v>
      </c>
      <c r="D2261" s="48">
        <v>43777</v>
      </c>
    </row>
    <row r="2262" spans="1:4" x14ac:dyDescent="0.3">
      <c r="A2262" s="1" t="s">
        <v>133</v>
      </c>
      <c r="B2262" s="1" t="s">
        <v>151</v>
      </c>
      <c r="C2262">
        <v>14</v>
      </c>
      <c r="D2262" s="48">
        <v>43777</v>
      </c>
    </row>
    <row r="2263" spans="1:4" x14ac:dyDescent="0.3">
      <c r="A2263" s="1" t="s">
        <v>169</v>
      </c>
      <c r="B2263" s="1" t="s">
        <v>147</v>
      </c>
      <c r="C2263">
        <v>14</v>
      </c>
      <c r="D2263" s="48">
        <v>43777</v>
      </c>
    </row>
    <row r="2264" spans="1:4" x14ac:dyDescent="0.3">
      <c r="A2264" s="1" t="s">
        <v>144</v>
      </c>
      <c r="B2264" s="1" t="s">
        <v>136</v>
      </c>
      <c r="C2264">
        <v>14</v>
      </c>
      <c r="D2264" s="48">
        <v>43777</v>
      </c>
    </row>
    <row r="2265" spans="1:4" x14ac:dyDescent="0.3">
      <c r="A2265" s="1" t="s">
        <v>140</v>
      </c>
      <c r="B2265" s="1" t="s">
        <v>141</v>
      </c>
      <c r="C2265">
        <v>14</v>
      </c>
      <c r="D2265" s="48">
        <v>43777</v>
      </c>
    </row>
    <row r="2266" spans="1:4" x14ac:dyDescent="0.3">
      <c r="A2266" s="1" t="s">
        <v>139</v>
      </c>
      <c r="B2266" s="1" t="s">
        <v>132</v>
      </c>
      <c r="C2266">
        <v>14</v>
      </c>
      <c r="D2266" s="48">
        <v>43777</v>
      </c>
    </row>
    <row r="2267" spans="1:4" x14ac:dyDescent="0.3">
      <c r="A2267" s="1" t="s">
        <v>142</v>
      </c>
      <c r="B2267" s="1" t="s">
        <v>167</v>
      </c>
      <c r="C2267">
        <v>14</v>
      </c>
      <c r="D2267" s="48">
        <v>43777</v>
      </c>
    </row>
    <row r="2268" spans="1:4" x14ac:dyDescent="0.3">
      <c r="A2268" s="1" t="s">
        <v>150</v>
      </c>
      <c r="B2268" s="1" t="s">
        <v>168</v>
      </c>
      <c r="C2268">
        <v>14</v>
      </c>
      <c r="D2268" s="48">
        <v>43777</v>
      </c>
    </row>
    <row r="2269" spans="1:4" x14ac:dyDescent="0.3">
      <c r="A2269" s="1" t="s">
        <v>152</v>
      </c>
      <c r="B2269" s="1" t="s">
        <v>143</v>
      </c>
      <c r="C2269">
        <v>14</v>
      </c>
      <c r="D2269" s="48">
        <v>43777</v>
      </c>
    </row>
    <row r="2270" spans="1:4" x14ac:dyDescent="0.3">
      <c r="A2270" s="1" t="s">
        <v>442</v>
      </c>
      <c r="B2270" s="1" t="s">
        <v>447</v>
      </c>
      <c r="C2270">
        <v>5</v>
      </c>
      <c r="D2270" s="48">
        <v>43777</v>
      </c>
    </row>
    <row r="2271" spans="1:4" x14ac:dyDescent="0.3">
      <c r="A2271" s="1" t="s">
        <v>18</v>
      </c>
      <c r="B2271" s="1" t="s">
        <v>12</v>
      </c>
      <c r="C2271">
        <v>12</v>
      </c>
      <c r="D2271" s="48">
        <v>43778</v>
      </c>
    </row>
    <row r="2272" spans="1:4" x14ac:dyDescent="0.3">
      <c r="A2272" s="1" t="s">
        <v>10</v>
      </c>
      <c r="B2272" s="1" t="s">
        <v>8</v>
      </c>
      <c r="C2272">
        <v>12</v>
      </c>
      <c r="D2272" s="48">
        <v>43778</v>
      </c>
    </row>
    <row r="2273" spans="1:4" x14ac:dyDescent="0.3">
      <c r="A2273" s="1" t="s">
        <v>14</v>
      </c>
      <c r="B2273" s="1" t="s">
        <v>5</v>
      </c>
      <c r="C2273">
        <v>12</v>
      </c>
      <c r="D2273" s="48">
        <v>43778</v>
      </c>
    </row>
    <row r="2274" spans="1:4" x14ac:dyDescent="0.3">
      <c r="A2274" s="1" t="s">
        <v>11</v>
      </c>
      <c r="B2274" s="1" t="s">
        <v>6</v>
      </c>
      <c r="C2274">
        <v>12</v>
      </c>
      <c r="D2274" s="48">
        <v>43778</v>
      </c>
    </row>
    <row r="2275" spans="1:4" x14ac:dyDescent="0.3">
      <c r="A2275" s="1" t="s">
        <v>13</v>
      </c>
      <c r="B2275" s="1" t="s">
        <v>20</v>
      </c>
      <c r="C2275">
        <v>12</v>
      </c>
      <c r="D2275" s="48">
        <v>43778</v>
      </c>
    </row>
    <row r="2276" spans="1:4" x14ac:dyDescent="0.3">
      <c r="A2276" s="1" t="s">
        <v>15</v>
      </c>
      <c r="B2276" s="1" t="s">
        <v>3</v>
      </c>
      <c r="C2276">
        <v>12</v>
      </c>
      <c r="D2276" s="48">
        <v>43778</v>
      </c>
    </row>
    <row r="2277" spans="1:4" x14ac:dyDescent="0.3">
      <c r="A2277" s="1" t="s">
        <v>171</v>
      </c>
      <c r="B2277" s="1" t="s">
        <v>19</v>
      </c>
      <c r="C2277">
        <v>12</v>
      </c>
      <c r="D2277" s="48">
        <v>43778</v>
      </c>
    </row>
    <row r="2278" spans="1:4" x14ac:dyDescent="0.3">
      <c r="A2278" s="1" t="s">
        <v>17</v>
      </c>
      <c r="B2278" s="1" t="s">
        <v>22</v>
      </c>
      <c r="C2278">
        <v>12</v>
      </c>
      <c r="D2278" s="48">
        <v>43778</v>
      </c>
    </row>
    <row r="2279" spans="1:4" x14ac:dyDescent="0.3">
      <c r="A2279" s="1" t="s">
        <v>16</v>
      </c>
      <c r="B2279" s="1" t="s">
        <v>173</v>
      </c>
      <c r="C2279">
        <v>12</v>
      </c>
      <c r="D2279" s="48">
        <v>43778</v>
      </c>
    </row>
    <row r="2280" spans="1:4" x14ac:dyDescent="0.3">
      <c r="A2280" s="1" t="s">
        <v>21</v>
      </c>
      <c r="B2280" s="1" t="s">
        <v>178</v>
      </c>
      <c r="C2280">
        <v>12</v>
      </c>
      <c r="D2280" s="48">
        <v>43778</v>
      </c>
    </row>
    <row r="2281" spans="1:4" x14ac:dyDescent="0.3">
      <c r="A2281" s="1" t="s">
        <v>161</v>
      </c>
      <c r="B2281" s="1" t="s">
        <v>134</v>
      </c>
      <c r="C2281">
        <v>13</v>
      </c>
      <c r="D2281" s="48">
        <v>43778</v>
      </c>
    </row>
    <row r="2282" spans="1:4" x14ac:dyDescent="0.3">
      <c r="A2282" s="1" t="s">
        <v>163</v>
      </c>
      <c r="B2282" s="1" t="s">
        <v>153</v>
      </c>
      <c r="C2282">
        <v>13</v>
      </c>
      <c r="D2282" s="48">
        <v>43778</v>
      </c>
    </row>
    <row r="2283" spans="1:4" x14ac:dyDescent="0.3">
      <c r="A2283" s="1" t="s">
        <v>160</v>
      </c>
      <c r="B2283" s="1" t="s">
        <v>162</v>
      </c>
      <c r="C2283">
        <v>13</v>
      </c>
      <c r="D2283" s="48">
        <v>43778</v>
      </c>
    </row>
    <row r="2284" spans="1:4" x14ac:dyDescent="0.3">
      <c r="A2284" s="1" t="s">
        <v>157</v>
      </c>
      <c r="B2284" s="1" t="s">
        <v>159</v>
      </c>
      <c r="C2284">
        <v>13</v>
      </c>
      <c r="D2284" s="48">
        <v>43778</v>
      </c>
    </row>
    <row r="2285" spans="1:4" x14ac:dyDescent="0.3">
      <c r="A2285" s="1" t="s">
        <v>197</v>
      </c>
      <c r="B2285" s="1" t="s">
        <v>181</v>
      </c>
      <c r="C2285">
        <v>16</v>
      </c>
      <c r="D2285" s="48">
        <v>43778</v>
      </c>
    </row>
    <row r="2286" spans="1:4" x14ac:dyDescent="0.3">
      <c r="A2286" s="1" t="s">
        <v>176</v>
      </c>
      <c r="B2286" s="1" t="s">
        <v>7</v>
      </c>
      <c r="C2286">
        <v>16</v>
      </c>
      <c r="D2286" s="48">
        <v>43778</v>
      </c>
    </row>
    <row r="2287" spans="1:4" x14ac:dyDescent="0.3">
      <c r="A2287" s="1" t="s">
        <v>4</v>
      </c>
      <c r="B2287" s="1" t="s">
        <v>180</v>
      </c>
      <c r="C2287">
        <v>16</v>
      </c>
      <c r="D2287" s="48">
        <v>43778</v>
      </c>
    </row>
    <row r="2288" spans="1:4" x14ac:dyDescent="0.3">
      <c r="A2288" s="1" t="s">
        <v>183</v>
      </c>
      <c r="B2288" s="1" t="s">
        <v>172</v>
      </c>
      <c r="C2288">
        <v>16</v>
      </c>
      <c r="D2288" s="48">
        <v>43778</v>
      </c>
    </row>
    <row r="2289" spans="1:4" x14ac:dyDescent="0.3">
      <c r="A2289" s="1" t="s">
        <v>170</v>
      </c>
      <c r="B2289" s="1" t="s">
        <v>184</v>
      </c>
      <c r="C2289">
        <v>16</v>
      </c>
      <c r="D2289" s="48">
        <v>43778</v>
      </c>
    </row>
    <row r="2290" spans="1:4" x14ac:dyDescent="0.3">
      <c r="A2290" s="1" t="s">
        <v>189</v>
      </c>
      <c r="B2290" s="1" t="s">
        <v>199</v>
      </c>
      <c r="C2290">
        <v>16</v>
      </c>
      <c r="D2290" s="48">
        <v>43778</v>
      </c>
    </row>
    <row r="2291" spans="1:4" x14ac:dyDescent="0.3">
      <c r="A2291" s="1" t="s">
        <v>179</v>
      </c>
      <c r="B2291" s="1" t="s">
        <v>175</v>
      </c>
      <c r="C2291">
        <v>16</v>
      </c>
      <c r="D2291" s="48">
        <v>43778</v>
      </c>
    </row>
    <row r="2292" spans="1:4" x14ac:dyDescent="0.3">
      <c r="A2292" s="1" t="s">
        <v>186</v>
      </c>
      <c r="B2292" s="1" t="s">
        <v>9</v>
      </c>
      <c r="C2292">
        <v>16</v>
      </c>
      <c r="D2292" s="48">
        <v>43778</v>
      </c>
    </row>
    <row r="2293" spans="1:4" x14ac:dyDescent="0.3">
      <c r="A2293" s="1" t="s">
        <v>177</v>
      </c>
      <c r="B2293" s="1" t="s">
        <v>174</v>
      </c>
      <c r="C2293">
        <v>16</v>
      </c>
      <c r="D2293" s="48">
        <v>43778</v>
      </c>
    </row>
    <row r="2294" spans="1:4" x14ac:dyDescent="0.3">
      <c r="A2294" s="1" t="s">
        <v>192</v>
      </c>
      <c r="B2294" s="1" t="s">
        <v>195</v>
      </c>
      <c r="C2294">
        <v>16</v>
      </c>
      <c r="D2294" s="48">
        <v>43778</v>
      </c>
    </row>
    <row r="2295" spans="1:4" x14ac:dyDescent="0.3">
      <c r="A2295" s="1" t="s">
        <v>185</v>
      </c>
      <c r="B2295" s="1" t="s">
        <v>182</v>
      </c>
      <c r="C2295">
        <v>16</v>
      </c>
      <c r="D2295" s="48">
        <v>43778</v>
      </c>
    </row>
    <row r="2296" spans="1:4" x14ac:dyDescent="0.3">
      <c r="A2296" s="1" t="s">
        <v>188</v>
      </c>
      <c r="B2296" s="1" t="s">
        <v>187</v>
      </c>
      <c r="C2296">
        <v>16</v>
      </c>
      <c r="D2296" s="48">
        <v>43778</v>
      </c>
    </row>
    <row r="2297" spans="1:4" x14ac:dyDescent="0.3">
      <c r="A2297" s="1" t="s">
        <v>341</v>
      </c>
      <c r="B2297" s="1" t="s">
        <v>343</v>
      </c>
      <c r="C2297">
        <v>12</v>
      </c>
      <c r="D2297" s="48">
        <v>43778</v>
      </c>
    </row>
    <row r="2298" spans="1:4" x14ac:dyDescent="0.3">
      <c r="A2298" s="1" t="s">
        <v>352</v>
      </c>
      <c r="B2298" s="1" t="s">
        <v>349</v>
      </c>
      <c r="C2298">
        <v>12</v>
      </c>
      <c r="D2298" s="48">
        <v>43778</v>
      </c>
    </row>
    <row r="2299" spans="1:4" x14ac:dyDescent="0.3">
      <c r="A2299" s="1" t="s">
        <v>101</v>
      </c>
      <c r="B2299" s="1" t="s">
        <v>342</v>
      </c>
      <c r="C2299">
        <v>12</v>
      </c>
      <c r="D2299" s="48">
        <v>43778</v>
      </c>
    </row>
    <row r="2300" spans="1:4" x14ac:dyDescent="0.3">
      <c r="A2300" s="1" t="s">
        <v>104</v>
      </c>
      <c r="B2300" s="1" t="s">
        <v>105</v>
      </c>
      <c r="C2300">
        <v>12</v>
      </c>
      <c r="D2300" s="48">
        <v>43778</v>
      </c>
    </row>
    <row r="2301" spans="1:4" x14ac:dyDescent="0.3">
      <c r="A2301" s="1" t="s">
        <v>687</v>
      </c>
      <c r="B2301" s="1" t="s">
        <v>355</v>
      </c>
      <c r="C2301">
        <v>12</v>
      </c>
      <c r="D2301" s="48">
        <v>43778</v>
      </c>
    </row>
    <row r="2302" spans="1:4" x14ac:dyDescent="0.3">
      <c r="A2302" s="1" t="s">
        <v>340</v>
      </c>
      <c r="B2302" s="1" t="s">
        <v>351</v>
      </c>
      <c r="C2302">
        <v>12</v>
      </c>
      <c r="D2302" s="48">
        <v>43778</v>
      </c>
    </row>
    <row r="2303" spans="1:4" x14ac:dyDescent="0.3">
      <c r="A2303" s="1" t="s">
        <v>688</v>
      </c>
      <c r="B2303" s="1" t="s">
        <v>346</v>
      </c>
      <c r="C2303">
        <v>12</v>
      </c>
      <c r="D2303" s="48">
        <v>43778</v>
      </c>
    </row>
    <row r="2304" spans="1:4" x14ac:dyDescent="0.3">
      <c r="A2304" s="1" t="s">
        <v>686</v>
      </c>
      <c r="B2304" s="1" t="s">
        <v>350</v>
      </c>
      <c r="C2304">
        <v>12</v>
      </c>
      <c r="D2304" s="48">
        <v>43778</v>
      </c>
    </row>
    <row r="2305" spans="1:4" x14ac:dyDescent="0.3">
      <c r="A2305" s="1" t="s">
        <v>345</v>
      </c>
      <c r="B2305" s="1" t="s">
        <v>691</v>
      </c>
      <c r="C2305">
        <v>12</v>
      </c>
      <c r="D2305" s="48">
        <v>43778</v>
      </c>
    </row>
    <row r="2306" spans="1:4" x14ac:dyDescent="0.3">
      <c r="A2306" s="1" t="s">
        <v>690</v>
      </c>
      <c r="B2306" s="1" t="s">
        <v>689</v>
      </c>
      <c r="C2306">
        <v>12</v>
      </c>
      <c r="D2306" s="48">
        <v>43778</v>
      </c>
    </row>
    <row r="2307" spans="1:4" x14ac:dyDescent="0.3">
      <c r="A2307" s="1" t="s">
        <v>414</v>
      </c>
      <c r="B2307" s="1" t="s">
        <v>418</v>
      </c>
      <c r="C2307">
        <v>13</v>
      </c>
      <c r="D2307" s="48">
        <v>43778</v>
      </c>
    </row>
    <row r="2308" spans="1:4" x14ac:dyDescent="0.3">
      <c r="A2308" s="1" t="s">
        <v>416</v>
      </c>
      <c r="B2308" s="1" t="s">
        <v>420</v>
      </c>
      <c r="C2308">
        <v>13</v>
      </c>
      <c r="D2308" s="48">
        <v>43778</v>
      </c>
    </row>
    <row r="2309" spans="1:4" x14ac:dyDescent="0.3">
      <c r="A2309" s="1" t="s">
        <v>421</v>
      </c>
      <c r="B2309" s="1" t="s">
        <v>428</v>
      </c>
      <c r="C2309">
        <v>13</v>
      </c>
      <c r="D2309" s="48">
        <v>43778</v>
      </c>
    </row>
    <row r="2310" spans="1:4" x14ac:dyDescent="0.3">
      <c r="A2310" s="1" t="s">
        <v>415</v>
      </c>
      <c r="B2310" s="1" t="s">
        <v>419</v>
      </c>
      <c r="C2310">
        <v>13</v>
      </c>
      <c r="D2310" s="48">
        <v>43778</v>
      </c>
    </row>
    <row r="2311" spans="1:4" x14ac:dyDescent="0.3">
      <c r="A2311" s="1" t="s">
        <v>434</v>
      </c>
      <c r="B2311" s="1" t="s">
        <v>424</v>
      </c>
      <c r="C2311">
        <v>13</v>
      </c>
      <c r="D2311" s="48">
        <v>43778</v>
      </c>
    </row>
    <row r="2312" spans="1:4" x14ac:dyDescent="0.3">
      <c r="A2312" s="1" t="s">
        <v>422</v>
      </c>
      <c r="B2312" s="1" t="s">
        <v>417</v>
      </c>
      <c r="C2312">
        <v>13</v>
      </c>
      <c r="D2312" s="48">
        <v>43778</v>
      </c>
    </row>
    <row r="2313" spans="1:4" x14ac:dyDescent="0.3">
      <c r="A2313" s="1" t="s">
        <v>435</v>
      </c>
      <c r="B2313" s="1" t="s">
        <v>438</v>
      </c>
      <c r="C2313">
        <v>13</v>
      </c>
      <c r="D2313" s="48">
        <v>43778</v>
      </c>
    </row>
    <row r="2314" spans="1:4" x14ac:dyDescent="0.3">
      <c r="A2314" s="1" t="s">
        <v>477</v>
      </c>
      <c r="B2314" s="1" t="s">
        <v>437</v>
      </c>
      <c r="C2314">
        <v>13</v>
      </c>
      <c r="D2314" s="48">
        <v>43778</v>
      </c>
    </row>
    <row r="2315" spans="1:4" x14ac:dyDescent="0.3">
      <c r="A2315" s="1" t="s">
        <v>423</v>
      </c>
      <c r="B2315" s="1" t="s">
        <v>431</v>
      </c>
      <c r="C2315">
        <v>13</v>
      </c>
      <c r="D2315" s="48">
        <v>43778</v>
      </c>
    </row>
    <row r="2316" spans="1:4" x14ac:dyDescent="0.3">
      <c r="A2316" s="1" t="s">
        <v>433</v>
      </c>
      <c r="B2316" s="1" t="s">
        <v>429</v>
      </c>
      <c r="C2316">
        <v>13</v>
      </c>
      <c r="D2316" s="48">
        <v>43778</v>
      </c>
    </row>
    <row r="2317" spans="1:4" x14ac:dyDescent="0.3">
      <c r="A2317" s="1" t="s">
        <v>430</v>
      </c>
      <c r="B2317" s="1" t="s">
        <v>432</v>
      </c>
      <c r="C2317">
        <v>13</v>
      </c>
      <c r="D2317" s="48">
        <v>43778</v>
      </c>
    </row>
    <row r="2318" spans="1:4" x14ac:dyDescent="0.3">
      <c r="A2318" s="1" t="s">
        <v>441</v>
      </c>
      <c r="B2318" s="1" t="s">
        <v>443</v>
      </c>
      <c r="C2318">
        <v>5</v>
      </c>
      <c r="D2318" s="48">
        <v>43778</v>
      </c>
    </row>
    <row r="2319" spans="1:4" x14ac:dyDescent="0.3">
      <c r="A2319" s="1" t="s">
        <v>697</v>
      </c>
      <c r="B2319" s="1" t="s">
        <v>448</v>
      </c>
      <c r="C2319">
        <v>5</v>
      </c>
      <c r="D2319" s="48">
        <v>43778</v>
      </c>
    </row>
    <row r="2320" spans="1:4" x14ac:dyDescent="0.3">
      <c r="A2320" s="1" t="s">
        <v>580</v>
      </c>
      <c r="B2320" s="1" t="s">
        <v>572</v>
      </c>
      <c r="C2320">
        <v>14</v>
      </c>
      <c r="D2320" s="48">
        <v>43778</v>
      </c>
    </row>
    <row r="2321" spans="1:4" x14ac:dyDescent="0.3">
      <c r="A2321" s="1" t="s">
        <v>573</v>
      </c>
      <c r="B2321" s="1" t="s">
        <v>571</v>
      </c>
      <c r="C2321">
        <v>14</v>
      </c>
      <c r="D2321" s="48">
        <v>43778</v>
      </c>
    </row>
    <row r="2322" spans="1:4" x14ac:dyDescent="0.3">
      <c r="A2322" s="1" t="s">
        <v>575</v>
      </c>
      <c r="B2322" s="1" t="s">
        <v>576</v>
      </c>
      <c r="C2322">
        <v>14</v>
      </c>
      <c r="D2322" s="48">
        <v>43778</v>
      </c>
    </row>
    <row r="2323" spans="1:4" x14ac:dyDescent="0.3">
      <c r="A2323" s="1" t="s">
        <v>578</v>
      </c>
      <c r="B2323" s="1" t="s">
        <v>577</v>
      </c>
      <c r="C2323">
        <v>14</v>
      </c>
      <c r="D2323" s="48">
        <v>43778</v>
      </c>
    </row>
    <row r="2324" spans="1:4" x14ac:dyDescent="0.3">
      <c r="A2324" s="1" t="s">
        <v>579</v>
      </c>
      <c r="B2324" s="1" t="s">
        <v>574</v>
      </c>
      <c r="C2324">
        <v>14</v>
      </c>
      <c r="D2324" s="48">
        <v>43778</v>
      </c>
    </row>
    <row r="2325" spans="1:4" x14ac:dyDescent="0.3">
      <c r="A2325" s="1" t="s">
        <v>581</v>
      </c>
      <c r="B2325" s="1" t="s">
        <v>570</v>
      </c>
      <c r="C2325">
        <v>14</v>
      </c>
      <c r="D2325" s="48">
        <v>43778</v>
      </c>
    </row>
    <row r="2326" spans="1:4" x14ac:dyDescent="0.3">
      <c r="A2326" s="1" t="s">
        <v>601</v>
      </c>
      <c r="B2326" s="1" t="s">
        <v>609</v>
      </c>
      <c r="C2326">
        <v>16</v>
      </c>
      <c r="D2326" s="48">
        <v>43778</v>
      </c>
    </row>
    <row r="2327" spans="1:4" x14ac:dyDescent="0.3">
      <c r="A2327" s="1" t="s">
        <v>600</v>
      </c>
      <c r="B2327" s="1" t="s">
        <v>603</v>
      </c>
      <c r="C2327">
        <v>16</v>
      </c>
      <c r="D2327" s="48">
        <v>43778</v>
      </c>
    </row>
    <row r="2328" spans="1:4" x14ac:dyDescent="0.3">
      <c r="A2328" s="1" t="s">
        <v>602</v>
      </c>
      <c r="B2328" s="1" t="s">
        <v>605</v>
      </c>
      <c r="C2328">
        <v>16</v>
      </c>
      <c r="D2328" s="48">
        <v>43778</v>
      </c>
    </row>
    <row r="2329" spans="1:4" x14ac:dyDescent="0.3">
      <c r="A2329" s="1" t="s">
        <v>604</v>
      </c>
      <c r="B2329" s="1" t="s">
        <v>607</v>
      </c>
      <c r="C2329">
        <v>16</v>
      </c>
      <c r="D2329" s="48">
        <v>43778</v>
      </c>
    </row>
    <row r="2330" spans="1:4" x14ac:dyDescent="0.3">
      <c r="A2330" s="1" t="s">
        <v>606</v>
      </c>
      <c r="B2330" s="1" t="s">
        <v>611</v>
      </c>
      <c r="C2330">
        <v>16</v>
      </c>
      <c r="D2330" s="48">
        <v>43778</v>
      </c>
    </row>
    <row r="2331" spans="1:4" x14ac:dyDescent="0.3">
      <c r="A2331" s="1" t="s">
        <v>608</v>
      </c>
      <c r="B2331" s="1" t="s">
        <v>613</v>
      </c>
      <c r="C2331">
        <v>16</v>
      </c>
      <c r="D2331" s="48">
        <v>43778</v>
      </c>
    </row>
    <row r="2332" spans="1:4" x14ac:dyDescent="0.3">
      <c r="A2332" s="1" t="s">
        <v>610</v>
      </c>
      <c r="B2332" s="1" t="s">
        <v>598</v>
      </c>
      <c r="C2332">
        <v>16</v>
      </c>
      <c r="D2332" s="48">
        <v>43778</v>
      </c>
    </row>
    <row r="2333" spans="1:4" x14ac:dyDescent="0.3">
      <c r="A2333" s="1" t="s">
        <v>612</v>
      </c>
      <c r="B2333" s="1" t="s">
        <v>599</v>
      </c>
      <c r="C2333">
        <v>16</v>
      </c>
      <c r="D2333" s="48">
        <v>43778</v>
      </c>
    </row>
    <row r="2334" spans="1:4" x14ac:dyDescent="0.3">
      <c r="A2334" s="1" t="s">
        <v>135</v>
      </c>
      <c r="B2334" s="1" t="s">
        <v>166</v>
      </c>
      <c r="C2334">
        <v>13</v>
      </c>
      <c r="D2334" s="48">
        <v>43779</v>
      </c>
    </row>
    <row r="2335" spans="1:4" x14ac:dyDescent="0.3">
      <c r="A2335" s="1" t="s">
        <v>158</v>
      </c>
      <c r="B2335" s="1" t="s">
        <v>164</v>
      </c>
      <c r="C2335">
        <v>13</v>
      </c>
      <c r="D2335" s="48">
        <v>43779</v>
      </c>
    </row>
    <row r="2336" spans="1:4" x14ac:dyDescent="0.3">
      <c r="A2336" s="1" t="s">
        <v>138</v>
      </c>
      <c r="B2336" s="1" t="s">
        <v>155</v>
      </c>
      <c r="C2336">
        <v>13</v>
      </c>
      <c r="D2336" s="48">
        <v>43779</v>
      </c>
    </row>
    <row r="2337" spans="1:4" x14ac:dyDescent="0.3">
      <c r="A2337" s="1" t="s">
        <v>154</v>
      </c>
      <c r="B2337" s="1" t="s">
        <v>146</v>
      </c>
      <c r="C2337">
        <v>13</v>
      </c>
      <c r="D2337" s="48">
        <v>43779</v>
      </c>
    </row>
    <row r="2338" spans="1:4" x14ac:dyDescent="0.3">
      <c r="A2338" s="1" t="s">
        <v>378</v>
      </c>
      <c r="B2338" s="1" t="s">
        <v>271</v>
      </c>
      <c r="C2338">
        <v>11</v>
      </c>
      <c r="D2338" s="48">
        <v>43779</v>
      </c>
    </row>
    <row r="2339" spans="1:4" x14ac:dyDescent="0.3">
      <c r="A2339" s="1" t="s">
        <v>381</v>
      </c>
      <c r="B2339" s="1" t="s">
        <v>262</v>
      </c>
      <c r="C2339">
        <v>11</v>
      </c>
      <c r="D2339" s="48">
        <v>43779</v>
      </c>
    </row>
    <row r="2340" spans="1:4" x14ac:dyDescent="0.3">
      <c r="A2340" s="1" t="s">
        <v>264</v>
      </c>
      <c r="B2340" s="1" t="s">
        <v>276</v>
      </c>
      <c r="C2340">
        <v>11</v>
      </c>
      <c r="D2340" s="48">
        <v>43779</v>
      </c>
    </row>
    <row r="2341" spans="1:4" x14ac:dyDescent="0.3">
      <c r="A2341" s="1" t="s">
        <v>267</v>
      </c>
      <c r="B2341" s="1" t="s">
        <v>268</v>
      </c>
      <c r="C2341">
        <v>11</v>
      </c>
      <c r="D2341" s="48">
        <v>43779</v>
      </c>
    </row>
    <row r="2342" spans="1:4" x14ac:dyDescent="0.3">
      <c r="A2342" s="1" t="s">
        <v>270</v>
      </c>
      <c r="B2342" s="1" t="s">
        <v>265</v>
      </c>
      <c r="C2342">
        <v>11</v>
      </c>
      <c r="D2342" s="48">
        <v>43779</v>
      </c>
    </row>
    <row r="2343" spans="1:4" x14ac:dyDescent="0.3">
      <c r="A2343" s="1" t="s">
        <v>275</v>
      </c>
      <c r="B2343" s="1" t="s">
        <v>685</v>
      </c>
      <c r="C2343">
        <v>11</v>
      </c>
      <c r="D2343" s="48">
        <v>43779</v>
      </c>
    </row>
    <row r="2344" spans="1:4" x14ac:dyDescent="0.3">
      <c r="A2344" s="1" t="s">
        <v>260</v>
      </c>
      <c r="B2344" s="1" t="s">
        <v>274</v>
      </c>
      <c r="C2344">
        <v>11</v>
      </c>
      <c r="D2344" s="48">
        <v>43779</v>
      </c>
    </row>
    <row r="2345" spans="1:4" x14ac:dyDescent="0.3">
      <c r="A2345" s="1" t="s">
        <v>261</v>
      </c>
      <c r="B2345" s="1" t="s">
        <v>269</v>
      </c>
      <c r="C2345">
        <v>11</v>
      </c>
      <c r="D2345" s="48">
        <v>43779</v>
      </c>
    </row>
    <row r="2346" spans="1:4" x14ac:dyDescent="0.3">
      <c r="A2346" s="1" t="s">
        <v>259</v>
      </c>
      <c r="B2346" s="1" t="s">
        <v>266</v>
      </c>
      <c r="C2346">
        <v>11</v>
      </c>
      <c r="D2346" s="48">
        <v>43779</v>
      </c>
    </row>
    <row r="2347" spans="1:4" x14ac:dyDescent="0.3">
      <c r="A2347" s="1" t="s">
        <v>272</v>
      </c>
      <c r="B2347" s="1" t="s">
        <v>476</v>
      </c>
      <c r="C2347">
        <v>10</v>
      </c>
      <c r="D2347" s="48">
        <v>43779</v>
      </c>
    </row>
    <row r="2348" spans="1:4" x14ac:dyDescent="0.3">
      <c r="A2348" s="1" t="s">
        <v>263</v>
      </c>
      <c r="B2348" s="1" t="s">
        <v>383</v>
      </c>
      <c r="C2348">
        <v>10</v>
      </c>
      <c r="D2348" s="48">
        <v>43779</v>
      </c>
    </row>
    <row r="2349" spans="1:4" x14ac:dyDescent="0.3">
      <c r="A2349" s="1" t="s">
        <v>273</v>
      </c>
      <c r="B2349" s="1" t="s">
        <v>386</v>
      </c>
      <c r="C2349">
        <v>10</v>
      </c>
      <c r="D2349" s="48">
        <v>43779</v>
      </c>
    </row>
    <row r="2350" spans="1:4" x14ac:dyDescent="0.3">
      <c r="A2350" s="1" t="s">
        <v>387</v>
      </c>
      <c r="B2350" s="1" t="s">
        <v>379</v>
      </c>
      <c r="C2350">
        <v>10</v>
      </c>
      <c r="D2350" s="48">
        <v>43779</v>
      </c>
    </row>
    <row r="2351" spans="1:4" x14ac:dyDescent="0.3">
      <c r="A2351" s="1" t="s">
        <v>391</v>
      </c>
      <c r="B2351" s="1" t="s">
        <v>388</v>
      </c>
      <c r="C2351">
        <v>10</v>
      </c>
      <c r="D2351" s="48">
        <v>43779</v>
      </c>
    </row>
    <row r="2352" spans="1:4" x14ac:dyDescent="0.3">
      <c r="A2352" s="1" t="s">
        <v>380</v>
      </c>
      <c r="B2352" s="1" t="s">
        <v>696</v>
      </c>
      <c r="C2352">
        <v>10</v>
      </c>
      <c r="D2352" s="48">
        <v>43779</v>
      </c>
    </row>
    <row r="2353" spans="1:4" x14ac:dyDescent="0.3">
      <c r="A2353" s="1" t="s">
        <v>382</v>
      </c>
      <c r="B2353" s="1" t="s">
        <v>377</v>
      </c>
      <c r="C2353">
        <v>10</v>
      </c>
      <c r="D2353" s="48">
        <v>43779</v>
      </c>
    </row>
    <row r="2354" spans="1:4" x14ac:dyDescent="0.3">
      <c r="A2354" s="1" t="s">
        <v>390</v>
      </c>
      <c r="B2354" s="1" t="s">
        <v>393</v>
      </c>
      <c r="C2354">
        <v>10</v>
      </c>
      <c r="D2354" s="48">
        <v>43779</v>
      </c>
    </row>
    <row r="2355" spans="1:4" x14ac:dyDescent="0.3">
      <c r="A2355" s="1" t="s">
        <v>384</v>
      </c>
      <c r="B2355" s="1" t="s">
        <v>385</v>
      </c>
      <c r="C2355">
        <v>10</v>
      </c>
      <c r="D2355" s="48">
        <v>43779</v>
      </c>
    </row>
    <row r="2356" spans="1:4" x14ac:dyDescent="0.3">
      <c r="A2356" s="1" t="s">
        <v>444</v>
      </c>
      <c r="B2356" s="1" t="s">
        <v>445</v>
      </c>
      <c r="C2356">
        <v>5</v>
      </c>
      <c r="D2356" s="48">
        <v>43779</v>
      </c>
    </row>
    <row r="2357" spans="1:4" x14ac:dyDescent="0.3">
      <c r="A2357" s="1" t="s">
        <v>439</v>
      </c>
      <c r="B2357" s="1" t="s">
        <v>446</v>
      </c>
      <c r="C2357">
        <v>5</v>
      </c>
      <c r="D2357" s="48">
        <v>43779</v>
      </c>
    </row>
    <row r="2358" spans="1:4" x14ac:dyDescent="0.3">
      <c r="A2358" s="1" t="s">
        <v>516</v>
      </c>
      <c r="B2358" s="1" t="s">
        <v>521</v>
      </c>
      <c r="C2358">
        <v>16</v>
      </c>
      <c r="D2358" s="48">
        <v>43779</v>
      </c>
    </row>
    <row r="2359" spans="1:4" x14ac:dyDescent="0.3">
      <c r="A2359" s="1" t="s">
        <v>518</v>
      </c>
      <c r="B2359" s="1" t="s">
        <v>517</v>
      </c>
      <c r="C2359">
        <v>16</v>
      </c>
      <c r="D2359" s="48">
        <v>43779</v>
      </c>
    </row>
    <row r="2360" spans="1:4" x14ac:dyDescent="0.3">
      <c r="A2360" s="1" t="s">
        <v>515</v>
      </c>
      <c r="B2360" s="1" t="s">
        <v>527</v>
      </c>
      <c r="C2360">
        <v>16</v>
      </c>
      <c r="D2360" s="48">
        <v>43779</v>
      </c>
    </row>
    <row r="2361" spans="1:4" x14ac:dyDescent="0.3">
      <c r="A2361" s="1" t="s">
        <v>522</v>
      </c>
      <c r="B2361" s="1" t="s">
        <v>519</v>
      </c>
      <c r="C2361">
        <v>16</v>
      </c>
      <c r="D2361" s="48">
        <v>43779</v>
      </c>
    </row>
    <row r="2362" spans="1:4" x14ac:dyDescent="0.3">
      <c r="A2362" s="1" t="s">
        <v>525</v>
      </c>
      <c r="B2362" s="1" t="s">
        <v>514</v>
      </c>
      <c r="C2362">
        <v>16</v>
      </c>
      <c r="D2362" s="48">
        <v>43779</v>
      </c>
    </row>
    <row r="2363" spans="1:4" x14ac:dyDescent="0.3">
      <c r="A2363" s="1" t="s">
        <v>524</v>
      </c>
      <c r="B2363" s="1" t="s">
        <v>523</v>
      </c>
      <c r="C2363">
        <v>16</v>
      </c>
      <c r="D2363" s="48">
        <v>43779</v>
      </c>
    </row>
    <row r="2364" spans="1:4" x14ac:dyDescent="0.3">
      <c r="A2364" s="1" t="s">
        <v>526</v>
      </c>
      <c r="B2364" s="1" t="s">
        <v>520</v>
      </c>
      <c r="C2364">
        <v>16</v>
      </c>
      <c r="D2364" s="48">
        <v>43779</v>
      </c>
    </row>
    <row r="2365" spans="1:4" x14ac:dyDescent="0.3">
      <c r="A2365" s="1" t="s">
        <v>541</v>
      </c>
      <c r="B2365" s="1" t="s">
        <v>540</v>
      </c>
      <c r="C2365">
        <v>28</v>
      </c>
      <c r="D2365" s="48">
        <v>43779</v>
      </c>
    </row>
    <row r="2366" spans="1:4" x14ac:dyDescent="0.3">
      <c r="A2366" s="1" t="s">
        <v>535</v>
      </c>
      <c r="B2366" s="1" t="s">
        <v>536</v>
      </c>
      <c r="C2366">
        <v>28</v>
      </c>
      <c r="D2366" s="48">
        <v>43779</v>
      </c>
    </row>
    <row r="2367" spans="1:4" x14ac:dyDescent="0.3">
      <c r="A2367" s="1" t="s">
        <v>529</v>
      </c>
      <c r="B2367" s="1" t="s">
        <v>528</v>
      </c>
      <c r="C2367">
        <v>28</v>
      </c>
      <c r="D2367" s="48">
        <v>43779</v>
      </c>
    </row>
    <row r="2368" spans="1:4" x14ac:dyDescent="0.3">
      <c r="A2368" s="1" t="s">
        <v>537</v>
      </c>
      <c r="B2368" s="1" t="s">
        <v>538</v>
      </c>
      <c r="C2368">
        <v>28</v>
      </c>
      <c r="D2368" s="48">
        <v>43779</v>
      </c>
    </row>
    <row r="2369" spans="1:4" x14ac:dyDescent="0.3">
      <c r="A2369" s="1" t="s">
        <v>539</v>
      </c>
      <c r="B2369" s="1" t="s">
        <v>534</v>
      </c>
      <c r="C2369">
        <v>28</v>
      </c>
      <c r="D2369" s="48">
        <v>43779</v>
      </c>
    </row>
    <row r="2370" spans="1:4" x14ac:dyDescent="0.3">
      <c r="A2370" s="1" t="s">
        <v>533</v>
      </c>
      <c r="B2370" s="1" t="s">
        <v>530</v>
      </c>
      <c r="C2370">
        <v>28</v>
      </c>
      <c r="D2370" s="48">
        <v>43779</v>
      </c>
    </row>
    <row r="2371" spans="1:4" x14ac:dyDescent="0.3">
      <c r="A2371" s="1" t="s">
        <v>543</v>
      </c>
      <c r="B2371" s="1" t="s">
        <v>542</v>
      </c>
      <c r="C2371">
        <v>28</v>
      </c>
      <c r="D2371" s="48">
        <v>43779</v>
      </c>
    </row>
    <row r="2372" spans="1:4" x14ac:dyDescent="0.3">
      <c r="A2372" s="1" t="s">
        <v>531</v>
      </c>
      <c r="B2372" s="1" t="s">
        <v>532</v>
      </c>
      <c r="C2372">
        <v>28</v>
      </c>
      <c r="D2372" s="48">
        <v>43779</v>
      </c>
    </row>
    <row r="2373" spans="1:4" x14ac:dyDescent="0.3">
      <c r="A2373" s="1" t="s">
        <v>147</v>
      </c>
      <c r="B2373" s="1" t="s">
        <v>143</v>
      </c>
      <c r="C2373">
        <v>15</v>
      </c>
      <c r="D2373" s="48">
        <v>43784</v>
      </c>
    </row>
    <row r="2374" spans="1:4" x14ac:dyDescent="0.3">
      <c r="A2374" s="1" t="s">
        <v>136</v>
      </c>
      <c r="B2374" s="1" t="s">
        <v>145</v>
      </c>
      <c r="C2374">
        <v>15</v>
      </c>
      <c r="D2374" s="48">
        <v>43784</v>
      </c>
    </row>
    <row r="2375" spans="1:4" x14ac:dyDescent="0.3">
      <c r="A2375" s="1" t="s">
        <v>151</v>
      </c>
      <c r="B2375" s="1" t="s">
        <v>140</v>
      </c>
      <c r="C2375">
        <v>15</v>
      </c>
      <c r="D2375" s="48">
        <v>43784</v>
      </c>
    </row>
    <row r="2376" spans="1:4" x14ac:dyDescent="0.3">
      <c r="A2376" s="1" t="s">
        <v>447</v>
      </c>
      <c r="B2376" s="1" t="s">
        <v>439</v>
      </c>
      <c r="C2376">
        <v>6</v>
      </c>
      <c r="D2376" s="48">
        <v>43784</v>
      </c>
    </row>
    <row r="2377" spans="1:4" x14ac:dyDescent="0.3">
      <c r="A2377" s="1" t="s">
        <v>201</v>
      </c>
      <c r="B2377" s="1" t="s">
        <v>216</v>
      </c>
      <c r="C2377">
        <v>18</v>
      </c>
      <c r="D2377" s="48">
        <v>43785</v>
      </c>
    </row>
    <row r="2378" spans="1:4" x14ac:dyDescent="0.3">
      <c r="A2378" s="1" t="s">
        <v>190</v>
      </c>
      <c r="B2378" s="1" t="s">
        <v>219</v>
      </c>
      <c r="C2378">
        <v>18</v>
      </c>
      <c r="D2378" s="48">
        <v>43785</v>
      </c>
    </row>
    <row r="2379" spans="1:4" x14ac:dyDescent="0.3">
      <c r="A2379" s="1" t="s">
        <v>212</v>
      </c>
      <c r="B2379" s="1" t="s">
        <v>196</v>
      </c>
      <c r="C2379">
        <v>18</v>
      </c>
      <c r="D2379" s="48">
        <v>43785</v>
      </c>
    </row>
    <row r="2380" spans="1:4" x14ac:dyDescent="0.3">
      <c r="A2380" s="1" t="s">
        <v>208</v>
      </c>
      <c r="B2380" s="1" t="s">
        <v>205</v>
      </c>
      <c r="C2380">
        <v>18</v>
      </c>
      <c r="D2380" s="48">
        <v>43785</v>
      </c>
    </row>
    <row r="2381" spans="1:4" x14ac:dyDescent="0.3">
      <c r="A2381" s="1" t="s">
        <v>222</v>
      </c>
      <c r="B2381" s="1" t="s">
        <v>198</v>
      </c>
      <c r="C2381">
        <v>18</v>
      </c>
      <c r="D2381" s="48">
        <v>43785</v>
      </c>
    </row>
    <row r="2382" spans="1:4" x14ac:dyDescent="0.3">
      <c r="A2382" s="1" t="s">
        <v>202</v>
      </c>
      <c r="B2382" s="1" t="s">
        <v>209</v>
      </c>
      <c r="C2382">
        <v>18</v>
      </c>
      <c r="D2382" s="48">
        <v>43785</v>
      </c>
    </row>
    <row r="2383" spans="1:4" x14ac:dyDescent="0.3">
      <c r="A2383" s="1" t="s">
        <v>200</v>
      </c>
      <c r="B2383" s="1" t="s">
        <v>210</v>
      </c>
      <c r="C2383">
        <v>18</v>
      </c>
      <c r="D2383" s="48">
        <v>43785</v>
      </c>
    </row>
    <row r="2384" spans="1:4" x14ac:dyDescent="0.3">
      <c r="A2384" s="1" t="s">
        <v>211</v>
      </c>
      <c r="B2384" s="1" t="s">
        <v>218</v>
      </c>
      <c r="C2384">
        <v>18</v>
      </c>
      <c r="D2384" s="48">
        <v>43785</v>
      </c>
    </row>
    <row r="2385" spans="1:4" x14ac:dyDescent="0.3">
      <c r="A2385" s="1" t="s">
        <v>213</v>
      </c>
      <c r="B2385" s="1" t="s">
        <v>193</v>
      </c>
      <c r="C2385">
        <v>18</v>
      </c>
      <c r="D2385" s="48">
        <v>43785</v>
      </c>
    </row>
    <row r="2386" spans="1:4" x14ac:dyDescent="0.3">
      <c r="A2386" s="1" t="s">
        <v>194</v>
      </c>
      <c r="B2386" s="1" t="s">
        <v>204</v>
      </c>
      <c r="C2386">
        <v>18</v>
      </c>
      <c r="D2386" s="48">
        <v>43785</v>
      </c>
    </row>
    <row r="2387" spans="1:4" x14ac:dyDescent="0.3">
      <c r="A2387" s="1" t="s">
        <v>191</v>
      </c>
      <c r="B2387" s="1" t="s">
        <v>203</v>
      </c>
      <c r="C2387">
        <v>18</v>
      </c>
      <c r="D2387" s="48">
        <v>43785</v>
      </c>
    </row>
    <row r="2388" spans="1:4" x14ac:dyDescent="0.3">
      <c r="A2388" s="1" t="s">
        <v>226</v>
      </c>
      <c r="B2388" s="1" t="s">
        <v>206</v>
      </c>
      <c r="C2388">
        <v>18</v>
      </c>
      <c r="D2388" s="48">
        <v>43785</v>
      </c>
    </row>
    <row r="2389" spans="1:4" x14ac:dyDescent="0.3">
      <c r="A2389" s="1" t="s">
        <v>221</v>
      </c>
      <c r="B2389" s="1" t="s">
        <v>214</v>
      </c>
      <c r="C2389">
        <v>18</v>
      </c>
      <c r="D2389" s="48">
        <v>43785</v>
      </c>
    </row>
    <row r="2390" spans="1:4" x14ac:dyDescent="0.3">
      <c r="A2390" s="1" t="s">
        <v>235</v>
      </c>
      <c r="B2390" s="1" t="s">
        <v>237</v>
      </c>
      <c r="C2390">
        <v>18</v>
      </c>
      <c r="D2390" s="48">
        <v>43785</v>
      </c>
    </row>
    <row r="2391" spans="1:4" x14ac:dyDescent="0.3">
      <c r="A2391" s="1" t="s">
        <v>224</v>
      </c>
      <c r="B2391" s="1" t="s">
        <v>236</v>
      </c>
      <c r="C2391">
        <v>18</v>
      </c>
      <c r="D2391" s="48">
        <v>43785</v>
      </c>
    </row>
    <row r="2392" spans="1:4" x14ac:dyDescent="0.3">
      <c r="A2392" s="1" t="s">
        <v>223</v>
      </c>
      <c r="B2392" s="1" t="s">
        <v>217</v>
      </c>
      <c r="C2392">
        <v>18</v>
      </c>
      <c r="D2392" s="48">
        <v>43785</v>
      </c>
    </row>
    <row r="2393" spans="1:4" x14ac:dyDescent="0.3">
      <c r="A2393" s="1" t="s">
        <v>230</v>
      </c>
      <c r="B2393" s="1" t="s">
        <v>227</v>
      </c>
      <c r="C2393">
        <v>18</v>
      </c>
      <c r="D2393" s="48">
        <v>43785</v>
      </c>
    </row>
    <row r="2394" spans="1:4" x14ac:dyDescent="0.3">
      <c r="A2394" s="1" t="s">
        <v>319</v>
      </c>
      <c r="B2394" s="1" t="s">
        <v>215</v>
      </c>
      <c r="C2394">
        <v>18</v>
      </c>
      <c r="D2394" s="48">
        <v>43785</v>
      </c>
    </row>
    <row r="2395" spans="1:4" x14ac:dyDescent="0.3">
      <c r="A2395" s="1" t="s">
        <v>240</v>
      </c>
      <c r="B2395" s="1" t="s">
        <v>220</v>
      </c>
      <c r="C2395">
        <v>18</v>
      </c>
      <c r="D2395" s="48">
        <v>43785</v>
      </c>
    </row>
    <row r="2396" spans="1:4" x14ac:dyDescent="0.3">
      <c r="A2396" s="1" t="s">
        <v>233</v>
      </c>
      <c r="B2396" s="1" t="s">
        <v>232</v>
      </c>
      <c r="C2396">
        <v>18</v>
      </c>
      <c r="D2396" s="48">
        <v>43785</v>
      </c>
    </row>
    <row r="2397" spans="1:4" x14ac:dyDescent="0.3">
      <c r="A2397" s="1" t="s">
        <v>234</v>
      </c>
      <c r="B2397" s="1" t="s">
        <v>225</v>
      </c>
      <c r="C2397">
        <v>18</v>
      </c>
      <c r="D2397" s="48">
        <v>43785</v>
      </c>
    </row>
    <row r="2398" spans="1:4" x14ac:dyDescent="0.3">
      <c r="A2398" s="1" t="s">
        <v>320</v>
      </c>
      <c r="B2398" s="1" t="s">
        <v>231</v>
      </c>
      <c r="C2398">
        <v>18</v>
      </c>
      <c r="D2398" s="48">
        <v>43785</v>
      </c>
    </row>
    <row r="2399" spans="1:4" x14ac:dyDescent="0.3">
      <c r="A2399" s="1" t="s">
        <v>229</v>
      </c>
      <c r="B2399" s="1" t="s">
        <v>228</v>
      </c>
      <c r="C2399">
        <v>18</v>
      </c>
      <c r="D2399" s="48">
        <v>43785</v>
      </c>
    </row>
    <row r="2400" spans="1:4" x14ac:dyDescent="0.3">
      <c r="A2400" s="1" t="s">
        <v>207</v>
      </c>
      <c r="B2400" s="1" t="s">
        <v>239</v>
      </c>
      <c r="C2400">
        <v>18</v>
      </c>
      <c r="D2400" s="48">
        <v>43785</v>
      </c>
    </row>
    <row r="2401" spans="1:4" x14ac:dyDescent="0.3">
      <c r="A2401" s="1" t="s">
        <v>432</v>
      </c>
      <c r="B2401" s="1" t="s">
        <v>438</v>
      </c>
      <c r="C2401">
        <v>14</v>
      </c>
      <c r="D2401" s="48">
        <v>43785</v>
      </c>
    </row>
    <row r="2402" spans="1:4" x14ac:dyDescent="0.3">
      <c r="A2402" s="1" t="s">
        <v>431</v>
      </c>
      <c r="B2402" s="1" t="s">
        <v>430</v>
      </c>
      <c r="C2402">
        <v>14</v>
      </c>
      <c r="D2402" s="48">
        <v>43785</v>
      </c>
    </row>
    <row r="2403" spans="1:4" x14ac:dyDescent="0.3">
      <c r="A2403" s="1" t="s">
        <v>437</v>
      </c>
      <c r="B2403" s="1" t="s">
        <v>423</v>
      </c>
      <c r="C2403">
        <v>14</v>
      </c>
      <c r="D2403" s="48">
        <v>43785</v>
      </c>
    </row>
    <row r="2404" spans="1:4" x14ac:dyDescent="0.3">
      <c r="A2404" s="1" t="s">
        <v>429</v>
      </c>
      <c r="B2404" s="1" t="s">
        <v>477</v>
      </c>
      <c r="C2404">
        <v>14</v>
      </c>
      <c r="D2404" s="48">
        <v>43785</v>
      </c>
    </row>
    <row r="2405" spans="1:4" x14ac:dyDescent="0.3">
      <c r="A2405" s="1" t="s">
        <v>433</v>
      </c>
      <c r="B2405" s="1" t="s">
        <v>435</v>
      </c>
      <c r="C2405">
        <v>14</v>
      </c>
      <c r="D2405" s="48">
        <v>43785</v>
      </c>
    </row>
    <row r="2406" spans="1:4" x14ac:dyDescent="0.3">
      <c r="A2406" s="1" t="s">
        <v>440</v>
      </c>
      <c r="B2406" s="1" t="s">
        <v>444</v>
      </c>
      <c r="C2406">
        <v>6</v>
      </c>
      <c r="D2406" s="48">
        <v>43785</v>
      </c>
    </row>
    <row r="2407" spans="1:4" x14ac:dyDescent="0.3">
      <c r="A2407" s="1" t="s">
        <v>697</v>
      </c>
      <c r="B2407" s="1" t="s">
        <v>441</v>
      </c>
      <c r="C2407">
        <v>6</v>
      </c>
      <c r="D2407" s="48">
        <v>43785</v>
      </c>
    </row>
    <row r="2408" spans="1:4" x14ac:dyDescent="0.3">
      <c r="A2408" s="1" t="s">
        <v>148</v>
      </c>
      <c r="B2408" s="1" t="s">
        <v>133</v>
      </c>
      <c r="C2408">
        <v>15</v>
      </c>
      <c r="D2408" s="48">
        <v>43786</v>
      </c>
    </row>
    <row r="2409" spans="1:4" x14ac:dyDescent="0.3">
      <c r="A2409" s="1" t="s">
        <v>132</v>
      </c>
      <c r="B2409" s="1" t="s">
        <v>169</v>
      </c>
      <c r="C2409">
        <v>15</v>
      </c>
      <c r="D2409" s="48">
        <v>43786</v>
      </c>
    </row>
    <row r="2410" spans="1:4" x14ac:dyDescent="0.3">
      <c r="A2410" s="1" t="s">
        <v>141</v>
      </c>
      <c r="B2410" s="1" t="s">
        <v>142</v>
      </c>
      <c r="C2410">
        <v>15</v>
      </c>
      <c r="D2410" s="48">
        <v>43786</v>
      </c>
    </row>
    <row r="2411" spans="1:4" x14ac:dyDescent="0.3">
      <c r="A2411" s="1" t="s">
        <v>446</v>
      </c>
      <c r="B2411" s="1" t="s">
        <v>442</v>
      </c>
      <c r="C2411">
        <v>6</v>
      </c>
      <c r="D2411" s="48">
        <v>43786</v>
      </c>
    </row>
    <row r="2412" spans="1:4" x14ac:dyDescent="0.3">
      <c r="A2412" s="1" t="s">
        <v>149</v>
      </c>
      <c r="B2412" s="1" t="s">
        <v>152</v>
      </c>
      <c r="C2412">
        <v>16</v>
      </c>
      <c r="D2412" s="48">
        <v>43791</v>
      </c>
    </row>
    <row r="2413" spans="1:4" x14ac:dyDescent="0.3">
      <c r="A2413" s="1" t="s">
        <v>167</v>
      </c>
      <c r="B2413" s="1" t="s">
        <v>139</v>
      </c>
      <c r="C2413">
        <v>16</v>
      </c>
      <c r="D2413" s="48">
        <v>43791</v>
      </c>
    </row>
    <row r="2414" spans="1:4" x14ac:dyDescent="0.3">
      <c r="A2414" s="1" t="s">
        <v>168</v>
      </c>
      <c r="B2414" s="1" t="s">
        <v>137</v>
      </c>
      <c r="C2414">
        <v>16</v>
      </c>
      <c r="D2414" s="48">
        <v>43791</v>
      </c>
    </row>
    <row r="2415" spans="1:4" x14ac:dyDescent="0.3">
      <c r="A2415" s="1" t="s">
        <v>150</v>
      </c>
      <c r="B2415" s="1" t="s">
        <v>144</v>
      </c>
      <c r="C2415">
        <v>16</v>
      </c>
      <c r="D2415" s="48">
        <v>43791</v>
      </c>
    </row>
    <row r="2416" spans="1:4" x14ac:dyDescent="0.3">
      <c r="A2416" s="1" t="s">
        <v>169</v>
      </c>
      <c r="B2416" s="1" t="s">
        <v>145</v>
      </c>
      <c r="C2416">
        <v>16</v>
      </c>
      <c r="D2416" s="48">
        <v>43791</v>
      </c>
    </row>
    <row r="2417" spans="1:4" x14ac:dyDescent="0.3">
      <c r="A2417" s="1" t="s">
        <v>151</v>
      </c>
      <c r="B2417" s="1" t="s">
        <v>148</v>
      </c>
      <c r="C2417">
        <v>16</v>
      </c>
      <c r="D2417" s="48">
        <v>43791</v>
      </c>
    </row>
    <row r="2418" spans="1:4" x14ac:dyDescent="0.3">
      <c r="A2418" s="1" t="s">
        <v>143</v>
      </c>
      <c r="B2418" s="1" t="s">
        <v>136</v>
      </c>
      <c r="C2418">
        <v>16</v>
      </c>
      <c r="D2418" s="48">
        <v>43791</v>
      </c>
    </row>
    <row r="2419" spans="1:4" x14ac:dyDescent="0.3">
      <c r="A2419" s="1" t="s">
        <v>147</v>
      </c>
      <c r="B2419" s="1" t="s">
        <v>141</v>
      </c>
      <c r="C2419">
        <v>16</v>
      </c>
      <c r="D2419" s="48">
        <v>43791</v>
      </c>
    </row>
    <row r="2420" spans="1:4" x14ac:dyDescent="0.3">
      <c r="A2420" s="1" t="s">
        <v>133</v>
      </c>
      <c r="B2420" s="1" t="s">
        <v>140</v>
      </c>
      <c r="C2420">
        <v>16</v>
      </c>
      <c r="D2420" s="48">
        <v>43791</v>
      </c>
    </row>
    <row r="2421" spans="1:4" x14ac:dyDescent="0.3">
      <c r="A2421" s="1" t="s">
        <v>142</v>
      </c>
      <c r="B2421" s="1" t="s">
        <v>132</v>
      </c>
      <c r="C2421">
        <v>16</v>
      </c>
      <c r="D2421" s="48">
        <v>43791</v>
      </c>
    </row>
    <row r="2422" spans="1:4" x14ac:dyDescent="0.3">
      <c r="A2422" s="1" t="s">
        <v>448</v>
      </c>
      <c r="B2422" s="1" t="s">
        <v>442</v>
      </c>
      <c r="C2422">
        <v>7</v>
      </c>
      <c r="D2422" s="48">
        <v>43791</v>
      </c>
    </row>
    <row r="2423" spans="1:4" x14ac:dyDescent="0.3">
      <c r="A2423" s="1" t="s">
        <v>502</v>
      </c>
      <c r="B2423" s="1" t="s">
        <v>505</v>
      </c>
      <c r="C2423">
        <v>28</v>
      </c>
      <c r="D2423" s="48">
        <v>43791</v>
      </c>
    </row>
    <row r="2424" spans="1:4" x14ac:dyDescent="0.3">
      <c r="A2424" s="1" t="s">
        <v>510</v>
      </c>
      <c r="B2424" s="1" t="s">
        <v>501</v>
      </c>
      <c r="C2424">
        <v>28</v>
      </c>
      <c r="D2424" s="48">
        <v>43791</v>
      </c>
    </row>
    <row r="2425" spans="1:4" x14ac:dyDescent="0.3">
      <c r="A2425" s="1" t="s">
        <v>498</v>
      </c>
      <c r="B2425" s="1" t="s">
        <v>506</v>
      </c>
      <c r="C2425">
        <v>28</v>
      </c>
      <c r="D2425" s="48">
        <v>43791</v>
      </c>
    </row>
    <row r="2426" spans="1:4" x14ac:dyDescent="0.3">
      <c r="A2426" s="1" t="s">
        <v>3</v>
      </c>
      <c r="B2426" s="1" t="s">
        <v>21</v>
      </c>
      <c r="C2426">
        <v>13</v>
      </c>
      <c r="D2426" s="48">
        <v>43792</v>
      </c>
    </row>
    <row r="2427" spans="1:4" x14ac:dyDescent="0.3">
      <c r="A2427" s="1" t="s">
        <v>5</v>
      </c>
      <c r="B2427" s="1" t="s">
        <v>17</v>
      </c>
      <c r="C2427">
        <v>13</v>
      </c>
      <c r="D2427" s="48">
        <v>43792</v>
      </c>
    </row>
    <row r="2428" spans="1:4" x14ac:dyDescent="0.3">
      <c r="A2428" s="1" t="s">
        <v>178</v>
      </c>
      <c r="B2428" s="1" t="s">
        <v>15</v>
      </c>
      <c r="C2428">
        <v>13</v>
      </c>
      <c r="D2428" s="48">
        <v>43792</v>
      </c>
    </row>
    <row r="2429" spans="1:4" x14ac:dyDescent="0.3">
      <c r="A2429" s="1" t="s">
        <v>20</v>
      </c>
      <c r="B2429" s="1" t="s">
        <v>14</v>
      </c>
      <c r="C2429">
        <v>13</v>
      </c>
      <c r="D2429" s="48">
        <v>43792</v>
      </c>
    </row>
    <row r="2430" spans="1:4" x14ac:dyDescent="0.3">
      <c r="A2430" s="1" t="s">
        <v>8</v>
      </c>
      <c r="B2430" s="1" t="s">
        <v>11</v>
      </c>
      <c r="C2430">
        <v>13</v>
      </c>
      <c r="D2430" s="48">
        <v>43792</v>
      </c>
    </row>
    <row r="2431" spans="1:4" x14ac:dyDescent="0.3">
      <c r="A2431" s="1" t="s">
        <v>22</v>
      </c>
      <c r="B2431" s="1" t="s">
        <v>171</v>
      </c>
      <c r="C2431">
        <v>13</v>
      </c>
      <c r="D2431" s="48">
        <v>43792</v>
      </c>
    </row>
    <row r="2432" spans="1:4" x14ac:dyDescent="0.3">
      <c r="A2432" s="1" t="s">
        <v>6</v>
      </c>
      <c r="B2432" s="1" t="s">
        <v>10</v>
      </c>
      <c r="C2432">
        <v>13</v>
      </c>
      <c r="D2432" s="48">
        <v>43792</v>
      </c>
    </row>
    <row r="2433" spans="1:4" x14ac:dyDescent="0.3">
      <c r="A2433" s="1" t="s">
        <v>173</v>
      </c>
      <c r="B2433" s="1" t="s">
        <v>13</v>
      </c>
      <c r="C2433">
        <v>13</v>
      </c>
      <c r="D2433" s="48">
        <v>43792</v>
      </c>
    </row>
    <row r="2434" spans="1:4" x14ac:dyDescent="0.3">
      <c r="A2434" s="1" t="s">
        <v>19</v>
      </c>
      <c r="B2434" s="1" t="s">
        <v>18</v>
      </c>
      <c r="C2434">
        <v>13</v>
      </c>
      <c r="D2434" s="48">
        <v>43792</v>
      </c>
    </row>
    <row r="2435" spans="1:4" x14ac:dyDescent="0.3">
      <c r="A2435" s="1" t="s">
        <v>12</v>
      </c>
      <c r="B2435" s="1" t="s">
        <v>16</v>
      </c>
      <c r="C2435">
        <v>13</v>
      </c>
      <c r="D2435" s="48">
        <v>43792</v>
      </c>
    </row>
    <row r="2436" spans="1:4" x14ac:dyDescent="0.3">
      <c r="A2436" s="1" t="s">
        <v>155</v>
      </c>
      <c r="B2436" s="1" t="s">
        <v>158</v>
      </c>
      <c r="C2436">
        <v>14</v>
      </c>
      <c r="D2436" s="48">
        <v>43792</v>
      </c>
    </row>
    <row r="2437" spans="1:4" x14ac:dyDescent="0.3">
      <c r="A2437" s="1" t="s">
        <v>153</v>
      </c>
      <c r="B2437" s="1" t="s">
        <v>161</v>
      </c>
      <c r="C2437">
        <v>14</v>
      </c>
      <c r="D2437" s="48">
        <v>43792</v>
      </c>
    </row>
    <row r="2438" spans="1:4" x14ac:dyDescent="0.3">
      <c r="A2438" s="1" t="s">
        <v>166</v>
      </c>
      <c r="B2438" s="1" t="s">
        <v>160</v>
      </c>
      <c r="C2438">
        <v>14</v>
      </c>
      <c r="D2438" s="48">
        <v>43792</v>
      </c>
    </row>
    <row r="2439" spans="1:4" x14ac:dyDescent="0.3">
      <c r="A2439" s="1" t="s">
        <v>138</v>
      </c>
      <c r="B2439" s="1" t="s">
        <v>157</v>
      </c>
      <c r="C2439">
        <v>14</v>
      </c>
      <c r="D2439" s="48">
        <v>43792</v>
      </c>
    </row>
    <row r="2440" spans="1:4" x14ac:dyDescent="0.3">
      <c r="A2440" s="1" t="s">
        <v>162</v>
      </c>
      <c r="B2440" s="1" t="s">
        <v>163</v>
      </c>
      <c r="C2440">
        <v>14</v>
      </c>
      <c r="D2440" s="48">
        <v>43792</v>
      </c>
    </row>
    <row r="2441" spans="1:4" x14ac:dyDescent="0.3">
      <c r="A2441" s="1" t="s">
        <v>216</v>
      </c>
      <c r="B2441" s="1" t="s">
        <v>211</v>
      </c>
      <c r="C2441">
        <v>19</v>
      </c>
      <c r="D2441" s="48">
        <v>43792</v>
      </c>
    </row>
    <row r="2442" spans="1:4" x14ac:dyDescent="0.3">
      <c r="A2442" s="1" t="s">
        <v>203</v>
      </c>
      <c r="B2442" s="1" t="s">
        <v>190</v>
      </c>
      <c r="C2442">
        <v>19</v>
      </c>
      <c r="D2442" s="48">
        <v>43792</v>
      </c>
    </row>
    <row r="2443" spans="1:4" x14ac:dyDescent="0.3">
      <c r="A2443" s="1" t="s">
        <v>204</v>
      </c>
      <c r="B2443" s="1" t="s">
        <v>226</v>
      </c>
      <c r="C2443">
        <v>19</v>
      </c>
      <c r="D2443" s="48">
        <v>43792</v>
      </c>
    </row>
    <row r="2444" spans="1:4" x14ac:dyDescent="0.3">
      <c r="A2444" s="1" t="s">
        <v>193</v>
      </c>
      <c r="B2444" s="1" t="s">
        <v>201</v>
      </c>
      <c r="C2444">
        <v>19</v>
      </c>
      <c r="D2444" s="48">
        <v>43792</v>
      </c>
    </row>
    <row r="2445" spans="1:4" x14ac:dyDescent="0.3">
      <c r="A2445" s="1" t="s">
        <v>218</v>
      </c>
      <c r="B2445" s="1" t="s">
        <v>222</v>
      </c>
      <c r="C2445">
        <v>19</v>
      </c>
      <c r="D2445" s="48">
        <v>43792</v>
      </c>
    </row>
    <row r="2446" spans="1:4" x14ac:dyDescent="0.3">
      <c r="A2446" s="1" t="s">
        <v>219</v>
      </c>
      <c r="B2446" s="1" t="s">
        <v>191</v>
      </c>
      <c r="C2446">
        <v>19</v>
      </c>
      <c r="D2446" s="48">
        <v>43792</v>
      </c>
    </row>
    <row r="2447" spans="1:4" x14ac:dyDescent="0.3">
      <c r="A2447" s="1" t="s">
        <v>198</v>
      </c>
      <c r="B2447" s="1" t="s">
        <v>208</v>
      </c>
      <c r="C2447">
        <v>19</v>
      </c>
      <c r="D2447" s="48">
        <v>43792</v>
      </c>
    </row>
    <row r="2448" spans="1:4" x14ac:dyDescent="0.3">
      <c r="A2448" s="1" t="s">
        <v>209</v>
      </c>
      <c r="B2448" s="1" t="s">
        <v>194</v>
      </c>
      <c r="C2448">
        <v>19</v>
      </c>
      <c r="D2448" s="48">
        <v>43792</v>
      </c>
    </row>
    <row r="2449" spans="1:4" x14ac:dyDescent="0.3">
      <c r="A2449" s="1" t="s">
        <v>210</v>
      </c>
      <c r="B2449" s="1" t="s">
        <v>212</v>
      </c>
      <c r="C2449">
        <v>19</v>
      </c>
      <c r="D2449" s="48">
        <v>43792</v>
      </c>
    </row>
    <row r="2450" spans="1:4" x14ac:dyDescent="0.3">
      <c r="A2450" s="1" t="s">
        <v>205</v>
      </c>
      <c r="B2450" s="1" t="s">
        <v>213</v>
      </c>
      <c r="C2450">
        <v>19</v>
      </c>
      <c r="D2450" s="48">
        <v>43792</v>
      </c>
    </row>
    <row r="2451" spans="1:4" x14ac:dyDescent="0.3">
      <c r="A2451" s="1" t="s">
        <v>196</v>
      </c>
      <c r="B2451" s="1" t="s">
        <v>202</v>
      </c>
      <c r="C2451">
        <v>19</v>
      </c>
      <c r="D2451" s="48">
        <v>43792</v>
      </c>
    </row>
    <row r="2452" spans="1:4" x14ac:dyDescent="0.3">
      <c r="A2452" s="1" t="s">
        <v>206</v>
      </c>
      <c r="B2452" s="1" t="s">
        <v>200</v>
      </c>
      <c r="C2452">
        <v>19</v>
      </c>
      <c r="D2452" s="48">
        <v>43792</v>
      </c>
    </row>
    <row r="2453" spans="1:4" x14ac:dyDescent="0.3">
      <c r="A2453" s="1" t="s">
        <v>184</v>
      </c>
      <c r="B2453" s="1" t="s">
        <v>197</v>
      </c>
      <c r="C2453">
        <v>17</v>
      </c>
      <c r="D2453" s="48">
        <v>43792</v>
      </c>
    </row>
    <row r="2454" spans="1:4" x14ac:dyDescent="0.3">
      <c r="A2454" s="1" t="s">
        <v>187</v>
      </c>
      <c r="B2454" s="1" t="s">
        <v>192</v>
      </c>
      <c r="C2454">
        <v>17</v>
      </c>
      <c r="D2454" s="48">
        <v>43792</v>
      </c>
    </row>
    <row r="2455" spans="1:4" x14ac:dyDescent="0.3">
      <c r="A2455" s="1" t="s">
        <v>180</v>
      </c>
      <c r="B2455" s="1" t="s">
        <v>179</v>
      </c>
      <c r="C2455">
        <v>17</v>
      </c>
      <c r="D2455" s="48">
        <v>43792</v>
      </c>
    </row>
    <row r="2456" spans="1:4" x14ac:dyDescent="0.3">
      <c r="A2456" s="1" t="s">
        <v>199</v>
      </c>
      <c r="B2456" s="1" t="s">
        <v>4</v>
      </c>
      <c r="C2456">
        <v>17</v>
      </c>
      <c r="D2456" s="48">
        <v>43792</v>
      </c>
    </row>
    <row r="2457" spans="1:4" x14ac:dyDescent="0.3">
      <c r="A2457" s="1" t="s">
        <v>175</v>
      </c>
      <c r="B2457" s="1" t="s">
        <v>186</v>
      </c>
      <c r="C2457">
        <v>17</v>
      </c>
      <c r="D2457" s="48">
        <v>43792</v>
      </c>
    </row>
    <row r="2458" spans="1:4" x14ac:dyDescent="0.3">
      <c r="A2458" s="1" t="s">
        <v>7</v>
      </c>
      <c r="B2458" s="1" t="s">
        <v>177</v>
      </c>
      <c r="C2458">
        <v>17</v>
      </c>
      <c r="D2458" s="48">
        <v>43792</v>
      </c>
    </row>
    <row r="2459" spans="1:4" x14ac:dyDescent="0.3">
      <c r="A2459" s="1" t="s">
        <v>9</v>
      </c>
      <c r="B2459" s="1" t="s">
        <v>176</v>
      </c>
      <c r="C2459">
        <v>17</v>
      </c>
      <c r="D2459" s="48">
        <v>43792</v>
      </c>
    </row>
    <row r="2460" spans="1:4" x14ac:dyDescent="0.3">
      <c r="A2460" s="1" t="s">
        <v>195</v>
      </c>
      <c r="B2460" s="1" t="s">
        <v>170</v>
      </c>
      <c r="C2460">
        <v>17</v>
      </c>
      <c r="D2460" s="48">
        <v>43792</v>
      </c>
    </row>
    <row r="2461" spans="1:4" x14ac:dyDescent="0.3">
      <c r="A2461" s="1" t="s">
        <v>174</v>
      </c>
      <c r="B2461" s="1" t="s">
        <v>183</v>
      </c>
      <c r="C2461">
        <v>17</v>
      </c>
      <c r="D2461" s="48">
        <v>43792</v>
      </c>
    </row>
    <row r="2462" spans="1:4" x14ac:dyDescent="0.3">
      <c r="A2462" s="1" t="s">
        <v>181</v>
      </c>
      <c r="B2462" s="1" t="s">
        <v>188</v>
      </c>
      <c r="C2462">
        <v>17</v>
      </c>
      <c r="D2462" s="48">
        <v>43792</v>
      </c>
    </row>
    <row r="2463" spans="1:4" x14ac:dyDescent="0.3">
      <c r="A2463" s="1" t="s">
        <v>182</v>
      </c>
      <c r="B2463" s="1" t="s">
        <v>189</v>
      </c>
      <c r="C2463">
        <v>17</v>
      </c>
      <c r="D2463" s="48">
        <v>43792</v>
      </c>
    </row>
    <row r="2464" spans="1:4" x14ac:dyDescent="0.3">
      <c r="A2464" s="1" t="s">
        <v>172</v>
      </c>
      <c r="B2464" s="1" t="s">
        <v>185</v>
      </c>
      <c r="C2464">
        <v>17</v>
      </c>
      <c r="D2464" s="48">
        <v>43792</v>
      </c>
    </row>
    <row r="2465" spans="1:4" x14ac:dyDescent="0.3">
      <c r="A2465" s="1" t="s">
        <v>225</v>
      </c>
      <c r="B2465" s="1" t="s">
        <v>239</v>
      </c>
      <c r="C2465">
        <v>19</v>
      </c>
      <c r="D2465" s="48">
        <v>43792</v>
      </c>
    </row>
    <row r="2466" spans="1:4" x14ac:dyDescent="0.3">
      <c r="A2466" s="1" t="s">
        <v>236</v>
      </c>
      <c r="B2466" s="1" t="s">
        <v>221</v>
      </c>
      <c r="C2466">
        <v>19</v>
      </c>
      <c r="D2466" s="48">
        <v>43792</v>
      </c>
    </row>
    <row r="2467" spans="1:4" x14ac:dyDescent="0.3">
      <c r="A2467" s="1" t="s">
        <v>235</v>
      </c>
      <c r="B2467" s="1" t="s">
        <v>224</v>
      </c>
      <c r="C2467">
        <v>19</v>
      </c>
      <c r="D2467" s="48">
        <v>43792</v>
      </c>
    </row>
    <row r="2468" spans="1:4" x14ac:dyDescent="0.3">
      <c r="A2468" s="1" t="s">
        <v>232</v>
      </c>
      <c r="B2468" s="1" t="s">
        <v>237</v>
      </c>
      <c r="C2468">
        <v>19</v>
      </c>
      <c r="D2468" s="48">
        <v>43792</v>
      </c>
    </row>
    <row r="2469" spans="1:4" x14ac:dyDescent="0.3">
      <c r="A2469" s="1" t="s">
        <v>319</v>
      </c>
      <c r="B2469" s="1" t="s">
        <v>223</v>
      </c>
      <c r="C2469">
        <v>19</v>
      </c>
      <c r="D2469" s="48">
        <v>43792</v>
      </c>
    </row>
    <row r="2470" spans="1:4" x14ac:dyDescent="0.3">
      <c r="A2470" s="1" t="s">
        <v>227</v>
      </c>
      <c r="B2470" s="1" t="s">
        <v>228</v>
      </c>
      <c r="C2470">
        <v>19</v>
      </c>
      <c r="D2470" s="48">
        <v>43792</v>
      </c>
    </row>
    <row r="2471" spans="1:4" x14ac:dyDescent="0.3">
      <c r="A2471" s="1" t="s">
        <v>233</v>
      </c>
      <c r="B2471" s="1" t="s">
        <v>230</v>
      </c>
      <c r="C2471">
        <v>19</v>
      </c>
      <c r="D2471" s="48">
        <v>43792</v>
      </c>
    </row>
    <row r="2472" spans="1:4" x14ac:dyDescent="0.3">
      <c r="A2472" s="1" t="s">
        <v>217</v>
      </c>
      <c r="B2472" s="1" t="s">
        <v>214</v>
      </c>
      <c r="C2472">
        <v>19</v>
      </c>
      <c r="D2472" s="48">
        <v>43792</v>
      </c>
    </row>
    <row r="2473" spans="1:4" x14ac:dyDescent="0.3">
      <c r="A2473" s="1" t="s">
        <v>320</v>
      </c>
      <c r="B2473" s="1" t="s">
        <v>240</v>
      </c>
      <c r="C2473">
        <v>19</v>
      </c>
      <c r="D2473" s="48">
        <v>43792</v>
      </c>
    </row>
    <row r="2474" spans="1:4" x14ac:dyDescent="0.3">
      <c r="A2474" s="1" t="s">
        <v>215</v>
      </c>
      <c r="B2474" s="1" t="s">
        <v>234</v>
      </c>
      <c r="C2474">
        <v>19</v>
      </c>
      <c r="D2474" s="48">
        <v>43792</v>
      </c>
    </row>
    <row r="2475" spans="1:4" x14ac:dyDescent="0.3">
      <c r="A2475" s="1" t="s">
        <v>231</v>
      </c>
      <c r="B2475" s="1" t="s">
        <v>220</v>
      </c>
      <c r="C2475">
        <v>19</v>
      </c>
      <c r="D2475" s="48">
        <v>43792</v>
      </c>
    </row>
    <row r="2476" spans="1:4" x14ac:dyDescent="0.3">
      <c r="A2476" s="1" t="s">
        <v>207</v>
      </c>
      <c r="B2476" s="1" t="s">
        <v>229</v>
      </c>
      <c r="C2476">
        <v>19</v>
      </c>
      <c r="D2476" s="48">
        <v>43792</v>
      </c>
    </row>
    <row r="2477" spans="1:4" x14ac:dyDescent="0.3">
      <c r="A2477" s="1" t="s">
        <v>349</v>
      </c>
      <c r="B2477" s="1" t="s">
        <v>350</v>
      </c>
      <c r="C2477">
        <v>13</v>
      </c>
      <c r="D2477" s="48">
        <v>43792</v>
      </c>
    </row>
    <row r="2478" spans="1:4" x14ac:dyDescent="0.3">
      <c r="A2478" s="1" t="s">
        <v>355</v>
      </c>
      <c r="B2478" s="1" t="s">
        <v>352</v>
      </c>
      <c r="C2478">
        <v>13</v>
      </c>
      <c r="D2478" s="48">
        <v>43792</v>
      </c>
    </row>
    <row r="2479" spans="1:4" x14ac:dyDescent="0.3">
      <c r="A2479" s="1" t="s">
        <v>105</v>
      </c>
      <c r="B2479" s="1" t="s">
        <v>690</v>
      </c>
      <c r="C2479">
        <v>13</v>
      </c>
      <c r="D2479" s="48">
        <v>43792</v>
      </c>
    </row>
    <row r="2480" spans="1:4" x14ac:dyDescent="0.3">
      <c r="A2480" s="1" t="s">
        <v>351</v>
      </c>
      <c r="B2480" s="1" t="s">
        <v>688</v>
      </c>
      <c r="C2480">
        <v>13</v>
      </c>
      <c r="D2480" s="48">
        <v>43792</v>
      </c>
    </row>
    <row r="2481" spans="1:4" x14ac:dyDescent="0.3">
      <c r="A2481" s="1" t="s">
        <v>101</v>
      </c>
      <c r="B2481" s="1" t="s">
        <v>345</v>
      </c>
      <c r="C2481">
        <v>13</v>
      </c>
      <c r="D2481" s="48">
        <v>43792</v>
      </c>
    </row>
    <row r="2482" spans="1:4" x14ac:dyDescent="0.3">
      <c r="A2482" s="1" t="s">
        <v>687</v>
      </c>
      <c r="B2482" s="1" t="s">
        <v>343</v>
      </c>
      <c r="C2482">
        <v>13</v>
      </c>
      <c r="D2482" s="48">
        <v>43792</v>
      </c>
    </row>
    <row r="2483" spans="1:4" x14ac:dyDescent="0.3">
      <c r="A2483" s="1" t="s">
        <v>691</v>
      </c>
      <c r="B2483" s="1" t="s">
        <v>686</v>
      </c>
      <c r="C2483">
        <v>13</v>
      </c>
      <c r="D2483" s="48">
        <v>43792</v>
      </c>
    </row>
    <row r="2484" spans="1:4" x14ac:dyDescent="0.3">
      <c r="A2484" s="1" t="s">
        <v>342</v>
      </c>
      <c r="B2484" s="1" t="s">
        <v>341</v>
      </c>
      <c r="C2484">
        <v>13</v>
      </c>
      <c r="D2484" s="48">
        <v>43792</v>
      </c>
    </row>
    <row r="2485" spans="1:4" x14ac:dyDescent="0.3">
      <c r="A2485" s="1" t="s">
        <v>689</v>
      </c>
      <c r="B2485" s="1" t="s">
        <v>340</v>
      </c>
      <c r="C2485">
        <v>13</v>
      </c>
      <c r="D2485" s="48">
        <v>43792</v>
      </c>
    </row>
    <row r="2486" spans="1:4" x14ac:dyDescent="0.3">
      <c r="A2486" s="1" t="s">
        <v>346</v>
      </c>
      <c r="B2486" s="1" t="s">
        <v>104</v>
      </c>
      <c r="C2486">
        <v>13</v>
      </c>
      <c r="D2486" s="48">
        <v>43792</v>
      </c>
    </row>
    <row r="2487" spans="1:4" x14ac:dyDescent="0.3">
      <c r="A2487" s="1" t="s">
        <v>414</v>
      </c>
      <c r="B2487" s="1" t="s">
        <v>415</v>
      </c>
      <c r="C2487">
        <v>14</v>
      </c>
      <c r="D2487" s="48">
        <v>43792</v>
      </c>
    </row>
    <row r="2488" spans="1:4" x14ac:dyDescent="0.3">
      <c r="A2488" s="1" t="s">
        <v>428</v>
      </c>
      <c r="B2488" s="1" t="s">
        <v>419</v>
      </c>
      <c r="C2488">
        <v>14</v>
      </c>
      <c r="D2488" s="48">
        <v>43792</v>
      </c>
    </row>
    <row r="2489" spans="1:4" x14ac:dyDescent="0.3">
      <c r="A2489" s="1" t="s">
        <v>417</v>
      </c>
      <c r="B2489" s="1" t="s">
        <v>418</v>
      </c>
      <c r="C2489">
        <v>14</v>
      </c>
      <c r="D2489" s="48">
        <v>43792</v>
      </c>
    </row>
    <row r="2490" spans="1:4" x14ac:dyDescent="0.3">
      <c r="A2490" s="1" t="s">
        <v>421</v>
      </c>
      <c r="B2490" s="1" t="s">
        <v>416</v>
      </c>
      <c r="C2490">
        <v>14</v>
      </c>
      <c r="D2490" s="48">
        <v>43792</v>
      </c>
    </row>
    <row r="2491" spans="1:4" x14ac:dyDescent="0.3">
      <c r="A2491" s="1" t="s">
        <v>422</v>
      </c>
      <c r="B2491" s="1" t="s">
        <v>424</v>
      </c>
      <c r="C2491">
        <v>14</v>
      </c>
      <c r="D2491" s="48">
        <v>43792</v>
      </c>
    </row>
    <row r="2492" spans="1:4" x14ac:dyDescent="0.3">
      <c r="A2492" s="1" t="s">
        <v>420</v>
      </c>
      <c r="B2492" s="1" t="s">
        <v>434</v>
      </c>
      <c r="C2492">
        <v>14</v>
      </c>
      <c r="D2492" s="48">
        <v>43792</v>
      </c>
    </row>
    <row r="2493" spans="1:4" x14ac:dyDescent="0.3">
      <c r="A2493" s="1" t="s">
        <v>445</v>
      </c>
      <c r="B2493" s="1" t="s">
        <v>446</v>
      </c>
      <c r="C2493">
        <v>7</v>
      </c>
      <c r="D2493" s="48">
        <v>43792</v>
      </c>
    </row>
    <row r="2494" spans="1:4" x14ac:dyDescent="0.3">
      <c r="A2494" s="1" t="s">
        <v>439</v>
      </c>
      <c r="B2494" s="1" t="s">
        <v>444</v>
      </c>
      <c r="C2494">
        <v>7</v>
      </c>
      <c r="D2494" s="48">
        <v>43792</v>
      </c>
    </row>
    <row r="2495" spans="1:4" x14ac:dyDescent="0.3">
      <c r="A2495" s="1" t="s">
        <v>443</v>
      </c>
      <c r="B2495" s="1" t="s">
        <v>440</v>
      </c>
      <c r="C2495">
        <v>7</v>
      </c>
      <c r="D2495" s="48">
        <v>43792</v>
      </c>
    </row>
    <row r="2496" spans="1:4" x14ac:dyDescent="0.3">
      <c r="A2496" s="1" t="s">
        <v>511</v>
      </c>
      <c r="B2496" s="1" t="s">
        <v>509</v>
      </c>
      <c r="C2496">
        <v>28</v>
      </c>
      <c r="D2496" s="48">
        <v>43792</v>
      </c>
    </row>
    <row r="2497" spans="1:4" x14ac:dyDescent="0.3">
      <c r="A2497" s="1" t="s">
        <v>499</v>
      </c>
      <c r="B2497" s="1" t="s">
        <v>512</v>
      </c>
      <c r="C2497">
        <v>28</v>
      </c>
      <c r="D2497" s="48">
        <v>43792</v>
      </c>
    </row>
    <row r="2498" spans="1:4" x14ac:dyDescent="0.3">
      <c r="A2498" s="1" t="s">
        <v>513</v>
      </c>
      <c r="B2498" s="1" t="s">
        <v>508</v>
      </c>
      <c r="C2498">
        <v>28</v>
      </c>
      <c r="D2498" s="48">
        <v>43792</v>
      </c>
    </row>
    <row r="2499" spans="1:4" x14ac:dyDescent="0.3">
      <c r="A2499" s="1" t="s">
        <v>504</v>
      </c>
      <c r="B2499" s="1" t="s">
        <v>507</v>
      </c>
      <c r="C2499">
        <v>28</v>
      </c>
      <c r="D2499" s="48">
        <v>43792</v>
      </c>
    </row>
    <row r="2500" spans="1:4" x14ac:dyDescent="0.3">
      <c r="A2500" s="1" t="s">
        <v>500</v>
      </c>
      <c r="B2500" s="1" t="s">
        <v>503</v>
      </c>
      <c r="C2500">
        <v>28</v>
      </c>
      <c r="D2500" s="48">
        <v>43792</v>
      </c>
    </row>
    <row r="2501" spans="1:4" x14ac:dyDescent="0.3">
      <c r="A2501" s="1" t="s">
        <v>571</v>
      </c>
      <c r="B2501" s="1" t="s">
        <v>579</v>
      </c>
      <c r="C2501">
        <v>15</v>
      </c>
      <c r="D2501" s="48">
        <v>43792</v>
      </c>
    </row>
    <row r="2502" spans="1:4" x14ac:dyDescent="0.3">
      <c r="A2502" s="1" t="s">
        <v>570</v>
      </c>
      <c r="B2502" s="1" t="s">
        <v>578</v>
      </c>
      <c r="C2502">
        <v>15</v>
      </c>
      <c r="D2502" s="48">
        <v>43792</v>
      </c>
    </row>
    <row r="2503" spans="1:4" x14ac:dyDescent="0.3">
      <c r="A2503" s="1" t="s">
        <v>576</v>
      </c>
      <c r="B2503" s="1" t="s">
        <v>573</v>
      </c>
      <c r="C2503">
        <v>15</v>
      </c>
      <c r="D2503" s="48">
        <v>43792</v>
      </c>
    </row>
    <row r="2504" spans="1:4" x14ac:dyDescent="0.3">
      <c r="A2504" s="1" t="s">
        <v>572</v>
      </c>
      <c r="B2504" s="1" t="s">
        <v>575</v>
      </c>
      <c r="C2504">
        <v>15</v>
      </c>
      <c r="D2504" s="48">
        <v>43792</v>
      </c>
    </row>
    <row r="2505" spans="1:4" x14ac:dyDescent="0.3">
      <c r="A2505" s="1" t="s">
        <v>577</v>
      </c>
      <c r="B2505" s="1" t="s">
        <v>581</v>
      </c>
      <c r="C2505">
        <v>15</v>
      </c>
      <c r="D2505" s="48">
        <v>43792</v>
      </c>
    </row>
    <row r="2506" spans="1:4" x14ac:dyDescent="0.3">
      <c r="A2506" s="1" t="s">
        <v>574</v>
      </c>
      <c r="B2506" s="1" t="s">
        <v>580</v>
      </c>
      <c r="C2506">
        <v>15</v>
      </c>
      <c r="D2506" s="48">
        <v>43792</v>
      </c>
    </row>
    <row r="2507" spans="1:4" x14ac:dyDescent="0.3">
      <c r="A2507" s="1" t="s">
        <v>598</v>
      </c>
      <c r="B2507" s="1" t="s">
        <v>612</v>
      </c>
      <c r="C2507">
        <v>17</v>
      </c>
      <c r="D2507" s="48">
        <v>43792</v>
      </c>
    </row>
    <row r="2508" spans="1:4" x14ac:dyDescent="0.3">
      <c r="A2508" s="1" t="s">
        <v>599</v>
      </c>
      <c r="B2508" s="1" t="s">
        <v>610</v>
      </c>
      <c r="C2508">
        <v>17</v>
      </c>
      <c r="D2508" s="48">
        <v>43792</v>
      </c>
    </row>
    <row r="2509" spans="1:4" x14ac:dyDescent="0.3">
      <c r="A2509" s="1" t="s">
        <v>613</v>
      </c>
      <c r="B2509" s="1" t="s">
        <v>606</v>
      </c>
      <c r="C2509">
        <v>17</v>
      </c>
      <c r="D2509" s="48">
        <v>43792</v>
      </c>
    </row>
    <row r="2510" spans="1:4" x14ac:dyDescent="0.3">
      <c r="A2510" s="1" t="s">
        <v>611</v>
      </c>
      <c r="B2510" s="1" t="s">
        <v>608</v>
      </c>
      <c r="C2510">
        <v>17</v>
      </c>
      <c r="D2510" s="48">
        <v>43792</v>
      </c>
    </row>
    <row r="2511" spans="1:4" x14ac:dyDescent="0.3">
      <c r="A2511" s="1" t="s">
        <v>609</v>
      </c>
      <c r="B2511" s="1" t="s">
        <v>604</v>
      </c>
      <c r="C2511">
        <v>17</v>
      </c>
      <c r="D2511" s="48">
        <v>43792</v>
      </c>
    </row>
    <row r="2512" spans="1:4" x14ac:dyDescent="0.3">
      <c r="A2512" s="1" t="s">
        <v>607</v>
      </c>
      <c r="B2512" s="1" t="s">
        <v>602</v>
      </c>
      <c r="C2512">
        <v>17</v>
      </c>
      <c r="D2512" s="48">
        <v>43792</v>
      </c>
    </row>
    <row r="2513" spans="1:4" x14ac:dyDescent="0.3">
      <c r="A2513" s="1" t="s">
        <v>605</v>
      </c>
      <c r="B2513" s="1" t="s">
        <v>600</v>
      </c>
      <c r="C2513">
        <v>17</v>
      </c>
      <c r="D2513" s="48">
        <v>43792</v>
      </c>
    </row>
    <row r="2514" spans="1:4" x14ac:dyDescent="0.3">
      <c r="A2514" s="1" t="s">
        <v>603</v>
      </c>
      <c r="B2514" s="1" t="s">
        <v>601</v>
      </c>
      <c r="C2514">
        <v>17</v>
      </c>
      <c r="D2514" s="48">
        <v>43792</v>
      </c>
    </row>
    <row r="2515" spans="1:4" x14ac:dyDescent="0.3">
      <c r="A2515" s="1" t="s">
        <v>165</v>
      </c>
      <c r="B2515" s="1" t="s">
        <v>154</v>
      </c>
      <c r="C2515">
        <v>14</v>
      </c>
      <c r="D2515" s="48">
        <v>43793</v>
      </c>
    </row>
    <row r="2516" spans="1:4" x14ac:dyDescent="0.3">
      <c r="A2516" s="1" t="s">
        <v>146</v>
      </c>
      <c r="B2516" s="1" t="s">
        <v>164</v>
      </c>
      <c r="C2516">
        <v>14</v>
      </c>
      <c r="D2516" s="48">
        <v>43793</v>
      </c>
    </row>
    <row r="2517" spans="1:4" x14ac:dyDescent="0.3">
      <c r="A2517" s="1" t="s">
        <v>159</v>
      </c>
      <c r="B2517" s="1" t="s">
        <v>135</v>
      </c>
      <c r="C2517">
        <v>14</v>
      </c>
      <c r="D2517" s="48">
        <v>43793</v>
      </c>
    </row>
    <row r="2518" spans="1:4" x14ac:dyDescent="0.3">
      <c r="A2518" s="1" t="s">
        <v>134</v>
      </c>
      <c r="B2518" s="1" t="s">
        <v>156</v>
      </c>
      <c r="C2518">
        <v>14</v>
      </c>
      <c r="D2518" s="48">
        <v>43793</v>
      </c>
    </row>
    <row r="2519" spans="1:4" x14ac:dyDescent="0.3">
      <c r="A2519" s="1" t="s">
        <v>447</v>
      </c>
      <c r="B2519" s="1" t="s">
        <v>697</v>
      </c>
      <c r="C2519">
        <v>7</v>
      </c>
      <c r="D2519" s="48">
        <v>43793</v>
      </c>
    </row>
    <row r="2520" spans="1:4" x14ac:dyDescent="0.3">
      <c r="A2520" s="1" t="s">
        <v>521</v>
      </c>
      <c r="B2520" s="1" t="s">
        <v>524</v>
      </c>
      <c r="C2520">
        <v>17</v>
      </c>
      <c r="D2520" s="48">
        <v>43793</v>
      </c>
    </row>
    <row r="2521" spans="1:4" x14ac:dyDescent="0.3">
      <c r="A2521" s="1" t="s">
        <v>514</v>
      </c>
      <c r="B2521" s="1" t="s">
        <v>526</v>
      </c>
      <c r="C2521">
        <v>17</v>
      </c>
      <c r="D2521" s="48">
        <v>43793</v>
      </c>
    </row>
    <row r="2522" spans="1:4" x14ac:dyDescent="0.3">
      <c r="A2522" s="1" t="s">
        <v>527</v>
      </c>
      <c r="B2522" s="1" t="s">
        <v>522</v>
      </c>
      <c r="C2522">
        <v>17</v>
      </c>
      <c r="D2522" s="48">
        <v>43793</v>
      </c>
    </row>
    <row r="2523" spans="1:4" x14ac:dyDescent="0.3">
      <c r="A2523" s="1" t="s">
        <v>520</v>
      </c>
      <c r="B2523" s="1" t="s">
        <v>516</v>
      </c>
      <c r="C2523">
        <v>17</v>
      </c>
      <c r="D2523" s="48">
        <v>43793</v>
      </c>
    </row>
    <row r="2524" spans="1:4" x14ac:dyDescent="0.3">
      <c r="A2524" s="1" t="s">
        <v>523</v>
      </c>
      <c r="B2524" s="1" t="s">
        <v>515</v>
      </c>
      <c r="C2524">
        <v>17</v>
      </c>
      <c r="D2524" s="48">
        <v>43793</v>
      </c>
    </row>
    <row r="2525" spans="1:4" x14ac:dyDescent="0.3">
      <c r="A2525" s="1" t="s">
        <v>525</v>
      </c>
      <c r="B2525" s="1" t="s">
        <v>518</v>
      </c>
      <c r="C2525">
        <v>17</v>
      </c>
      <c r="D2525" s="48">
        <v>43793</v>
      </c>
    </row>
    <row r="2526" spans="1:4" x14ac:dyDescent="0.3">
      <c r="A2526" s="1" t="s">
        <v>519</v>
      </c>
      <c r="B2526" s="1" t="s">
        <v>517</v>
      </c>
      <c r="C2526">
        <v>17</v>
      </c>
      <c r="D2526" s="48">
        <v>43793</v>
      </c>
    </row>
    <row r="2527" spans="1:4" x14ac:dyDescent="0.3">
      <c r="A2527" s="1" t="s">
        <v>530</v>
      </c>
      <c r="B2527" s="1" t="s">
        <v>535</v>
      </c>
      <c r="C2527">
        <v>29</v>
      </c>
      <c r="D2527" s="48">
        <v>43793</v>
      </c>
    </row>
    <row r="2528" spans="1:4" x14ac:dyDescent="0.3">
      <c r="A2528" s="1" t="s">
        <v>532</v>
      </c>
      <c r="B2528" s="1" t="s">
        <v>543</v>
      </c>
      <c r="C2528">
        <v>29</v>
      </c>
      <c r="D2528" s="48">
        <v>43793</v>
      </c>
    </row>
    <row r="2529" spans="1:4" x14ac:dyDescent="0.3">
      <c r="A2529" s="1" t="s">
        <v>534</v>
      </c>
      <c r="B2529" s="1" t="s">
        <v>537</v>
      </c>
      <c r="C2529">
        <v>29</v>
      </c>
      <c r="D2529" s="48">
        <v>43793</v>
      </c>
    </row>
    <row r="2530" spans="1:4" x14ac:dyDescent="0.3">
      <c r="A2530" s="1" t="s">
        <v>528</v>
      </c>
      <c r="B2530" s="1" t="s">
        <v>533</v>
      </c>
      <c r="C2530">
        <v>29</v>
      </c>
      <c r="D2530" s="48">
        <v>43793</v>
      </c>
    </row>
    <row r="2531" spans="1:4" x14ac:dyDescent="0.3">
      <c r="A2531" s="1" t="s">
        <v>540</v>
      </c>
      <c r="B2531" s="1" t="s">
        <v>539</v>
      </c>
      <c r="C2531">
        <v>29</v>
      </c>
      <c r="D2531" s="48">
        <v>43793</v>
      </c>
    </row>
    <row r="2532" spans="1:4" x14ac:dyDescent="0.3">
      <c r="A2532" s="1" t="s">
        <v>536</v>
      </c>
      <c r="B2532" s="1" t="s">
        <v>529</v>
      </c>
      <c r="C2532">
        <v>29</v>
      </c>
      <c r="D2532" s="48">
        <v>43793</v>
      </c>
    </row>
    <row r="2533" spans="1:4" x14ac:dyDescent="0.3">
      <c r="A2533" s="1" t="s">
        <v>542</v>
      </c>
      <c r="B2533" s="1" t="s">
        <v>531</v>
      </c>
      <c r="C2533">
        <v>29</v>
      </c>
      <c r="D2533" s="48">
        <v>43793</v>
      </c>
    </row>
    <row r="2534" spans="1:4" x14ac:dyDescent="0.3">
      <c r="A2534" s="1" t="s">
        <v>538</v>
      </c>
      <c r="B2534" s="1" t="s">
        <v>541</v>
      </c>
      <c r="C2534">
        <v>29</v>
      </c>
      <c r="D2534" s="48">
        <v>43793</v>
      </c>
    </row>
    <row r="2535" spans="1:4" x14ac:dyDescent="0.3">
      <c r="A2535" s="1" t="s">
        <v>137</v>
      </c>
      <c r="B2535" s="1" t="s">
        <v>167</v>
      </c>
      <c r="C2535">
        <v>15</v>
      </c>
      <c r="D2535" s="48">
        <v>43794</v>
      </c>
    </row>
    <row r="2536" spans="1:4" x14ac:dyDescent="0.3">
      <c r="A2536" s="1" t="s">
        <v>144</v>
      </c>
      <c r="B2536" s="1" t="s">
        <v>149</v>
      </c>
      <c r="C2536">
        <v>15</v>
      </c>
      <c r="D2536" s="48">
        <v>43794</v>
      </c>
    </row>
    <row r="2537" spans="1:4" x14ac:dyDescent="0.3">
      <c r="A2537" s="1" t="s">
        <v>139</v>
      </c>
      <c r="B2537" s="1" t="s">
        <v>150</v>
      </c>
      <c r="C2537">
        <v>15</v>
      </c>
      <c r="D2537" s="48">
        <v>43794</v>
      </c>
    </row>
    <row r="2538" spans="1:4" x14ac:dyDescent="0.3">
      <c r="A2538" s="1" t="s">
        <v>152</v>
      </c>
      <c r="B2538" s="1" t="s">
        <v>168</v>
      </c>
      <c r="C2538">
        <v>15</v>
      </c>
      <c r="D2538" s="48">
        <v>43794</v>
      </c>
    </row>
    <row r="2539" spans="1:4" x14ac:dyDescent="0.3">
      <c r="A2539" s="1" t="s">
        <v>4</v>
      </c>
      <c r="B2539" s="1" t="s">
        <v>181</v>
      </c>
      <c r="C2539">
        <v>18</v>
      </c>
      <c r="D2539" s="48">
        <v>43795</v>
      </c>
    </row>
    <row r="2540" spans="1:4" x14ac:dyDescent="0.3">
      <c r="A2540" s="1" t="s">
        <v>7</v>
      </c>
      <c r="B2540" s="1" t="s">
        <v>175</v>
      </c>
      <c r="C2540">
        <v>18</v>
      </c>
      <c r="D2540" s="48">
        <v>43795</v>
      </c>
    </row>
    <row r="2541" spans="1:4" x14ac:dyDescent="0.3">
      <c r="A2541" s="1" t="s">
        <v>9</v>
      </c>
      <c r="B2541" s="1" t="s">
        <v>182</v>
      </c>
      <c r="C2541">
        <v>18</v>
      </c>
      <c r="D2541" s="48">
        <v>43795</v>
      </c>
    </row>
    <row r="2542" spans="1:4" x14ac:dyDescent="0.3">
      <c r="A2542" s="1" t="s">
        <v>195</v>
      </c>
      <c r="B2542" s="1" t="s">
        <v>199</v>
      </c>
      <c r="C2542">
        <v>18</v>
      </c>
      <c r="D2542" s="48">
        <v>43795</v>
      </c>
    </row>
    <row r="2543" spans="1:4" x14ac:dyDescent="0.3">
      <c r="A2543" s="1" t="s">
        <v>189</v>
      </c>
      <c r="B2543" s="1" t="s">
        <v>188</v>
      </c>
      <c r="C2543">
        <v>18</v>
      </c>
      <c r="D2543" s="48">
        <v>43795</v>
      </c>
    </row>
    <row r="2544" spans="1:4" x14ac:dyDescent="0.3">
      <c r="A2544" s="1" t="s">
        <v>192</v>
      </c>
      <c r="B2544" s="1" t="s">
        <v>170</v>
      </c>
      <c r="C2544">
        <v>18</v>
      </c>
      <c r="D2544" s="48">
        <v>43795</v>
      </c>
    </row>
    <row r="2545" spans="1:4" x14ac:dyDescent="0.3">
      <c r="A2545" s="1" t="s">
        <v>184</v>
      </c>
      <c r="B2545" s="1" t="s">
        <v>187</v>
      </c>
      <c r="C2545">
        <v>18</v>
      </c>
      <c r="D2545" s="48">
        <v>43796</v>
      </c>
    </row>
    <row r="2546" spans="1:4" x14ac:dyDescent="0.3">
      <c r="A2546" s="1" t="s">
        <v>183</v>
      </c>
      <c r="B2546" s="1" t="s">
        <v>186</v>
      </c>
      <c r="C2546">
        <v>18</v>
      </c>
      <c r="D2546" s="48">
        <v>43796</v>
      </c>
    </row>
    <row r="2547" spans="1:4" x14ac:dyDescent="0.3">
      <c r="A2547" s="1" t="s">
        <v>174</v>
      </c>
      <c r="B2547" s="1" t="s">
        <v>197</v>
      </c>
      <c r="C2547">
        <v>18</v>
      </c>
      <c r="D2547" s="48">
        <v>43796</v>
      </c>
    </row>
    <row r="2548" spans="1:4" x14ac:dyDescent="0.3">
      <c r="A2548" s="1" t="s">
        <v>177</v>
      </c>
      <c r="B2548" s="1" t="s">
        <v>179</v>
      </c>
      <c r="C2548">
        <v>18</v>
      </c>
      <c r="D2548" s="48">
        <v>43796</v>
      </c>
    </row>
    <row r="2549" spans="1:4" x14ac:dyDescent="0.3">
      <c r="A2549" s="1" t="s">
        <v>185</v>
      </c>
      <c r="B2549" s="1" t="s">
        <v>176</v>
      </c>
      <c r="C2549">
        <v>18</v>
      </c>
      <c r="D2549" s="48">
        <v>43796</v>
      </c>
    </row>
    <row r="2550" spans="1:4" x14ac:dyDescent="0.3">
      <c r="A2550" s="1" t="s">
        <v>172</v>
      </c>
      <c r="B2550" s="1" t="s">
        <v>180</v>
      </c>
      <c r="C2550">
        <v>18</v>
      </c>
      <c r="D2550" s="48">
        <v>43796</v>
      </c>
    </row>
    <row r="2551" spans="1:4" x14ac:dyDescent="0.3">
      <c r="A2551" s="1" t="s">
        <v>507</v>
      </c>
      <c r="B2551" s="1" t="s">
        <v>505</v>
      </c>
      <c r="C2551">
        <v>29</v>
      </c>
      <c r="D2551" s="48">
        <v>43796</v>
      </c>
    </row>
    <row r="2552" spans="1:4" x14ac:dyDescent="0.3">
      <c r="A2552" s="1" t="s">
        <v>501</v>
      </c>
      <c r="B2552" s="1" t="s">
        <v>511</v>
      </c>
      <c r="C2552">
        <v>29</v>
      </c>
      <c r="D2552" s="48">
        <v>43796</v>
      </c>
    </row>
    <row r="2553" spans="1:4" x14ac:dyDescent="0.3">
      <c r="A2553" s="1" t="s">
        <v>509</v>
      </c>
      <c r="B2553" s="1" t="s">
        <v>500</v>
      </c>
      <c r="C2553">
        <v>29</v>
      </c>
      <c r="D2553" s="48">
        <v>43796</v>
      </c>
    </row>
    <row r="2554" spans="1:4" x14ac:dyDescent="0.3">
      <c r="A2554" s="1" t="s">
        <v>508</v>
      </c>
      <c r="B2554" s="1" t="s">
        <v>510</v>
      </c>
      <c r="C2554">
        <v>29</v>
      </c>
      <c r="D2554" s="48">
        <v>43796</v>
      </c>
    </row>
    <row r="2555" spans="1:4" x14ac:dyDescent="0.3">
      <c r="A2555" s="1" t="s">
        <v>499</v>
      </c>
      <c r="B2555" s="1" t="s">
        <v>503</v>
      </c>
      <c r="C2555">
        <v>29</v>
      </c>
      <c r="D2555" s="48">
        <v>43796</v>
      </c>
    </row>
    <row r="2556" spans="1:4" x14ac:dyDescent="0.3">
      <c r="A2556" s="1" t="s">
        <v>498</v>
      </c>
      <c r="B2556" s="1" t="s">
        <v>513</v>
      </c>
      <c r="C2556">
        <v>29</v>
      </c>
      <c r="D2556" s="48">
        <v>43796</v>
      </c>
    </row>
    <row r="2557" spans="1:4" x14ac:dyDescent="0.3">
      <c r="A2557" s="1" t="s">
        <v>506</v>
      </c>
      <c r="B2557" s="1" t="s">
        <v>504</v>
      </c>
      <c r="C2557">
        <v>29</v>
      </c>
      <c r="D2557" s="48">
        <v>43796</v>
      </c>
    </row>
    <row r="2558" spans="1:4" x14ac:dyDescent="0.3">
      <c r="A2558" s="1" t="s">
        <v>502</v>
      </c>
      <c r="B2558" s="1" t="s">
        <v>512</v>
      </c>
      <c r="C2558">
        <v>29</v>
      </c>
      <c r="D2558" s="48">
        <v>43796</v>
      </c>
    </row>
    <row r="2559" spans="1:4" x14ac:dyDescent="0.3">
      <c r="A2559" s="1" t="s">
        <v>161</v>
      </c>
      <c r="B2559" s="1" t="s">
        <v>156</v>
      </c>
      <c r="C2559">
        <v>15</v>
      </c>
      <c r="D2559" s="48">
        <v>43798</v>
      </c>
    </row>
    <row r="2560" spans="1:4" x14ac:dyDescent="0.3">
      <c r="A2560" s="1" t="s">
        <v>141</v>
      </c>
      <c r="B2560" s="1" t="s">
        <v>152</v>
      </c>
      <c r="C2560">
        <v>17</v>
      </c>
      <c r="D2560" s="48">
        <v>43798</v>
      </c>
    </row>
    <row r="2561" spans="1:4" x14ac:dyDescent="0.3">
      <c r="A2561" s="1" t="s">
        <v>167</v>
      </c>
      <c r="B2561" s="1" t="s">
        <v>143</v>
      </c>
      <c r="C2561">
        <v>17</v>
      </c>
      <c r="D2561" s="48">
        <v>43798</v>
      </c>
    </row>
    <row r="2562" spans="1:4" x14ac:dyDescent="0.3">
      <c r="A2562" s="1" t="s">
        <v>132</v>
      </c>
      <c r="B2562" s="1" t="s">
        <v>151</v>
      </c>
      <c r="C2562">
        <v>17</v>
      </c>
      <c r="D2562" s="48">
        <v>43798</v>
      </c>
    </row>
    <row r="2563" spans="1:4" x14ac:dyDescent="0.3">
      <c r="A2563" s="1" t="s">
        <v>136</v>
      </c>
      <c r="B2563" s="1" t="s">
        <v>147</v>
      </c>
      <c r="C2563">
        <v>17</v>
      </c>
      <c r="D2563" s="48">
        <v>43798</v>
      </c>
    </row>
    <row r="2564" spans="1:4" x14ac:dyDescent="0.3">
      <c r="A2564" s="1" t="s">
        <v>140</v>
      </c>
      <c r="B2564" s="1" t="s">
        <v>169</v>
      </c>
      <c r="C2564">
        <v>17</v>
      </c>
      <c r="D2564" s="48">
        <v>43798</v>
      </c>
    </row>
    <row r="2565" spans="1:4" x14ac:dyDescent="0.3">
      <c r="A2565" s="1" t="s">
        <v>148</v>
      </c>
      <c r="B2565" s="1" t="s">
        <v>139</v>
      </c>
      <c r="C2565">
        <v>17</v>
      </c>
      <c r="D2565" s="48">
        <v>43798</v>
      </c>
    </row>
    <row r="2566" spans="1:4" x14ac:dyDescent="0.3">
      <c r="A2566" s="1" t="s">
        <v>145</v>
      </c>
      <c r="B2566" s="1" t="s">
        <v>144</v>
      </c>
      <c r="C2566">
        <v>17</v>
      </c>
      <c r="D2566" s="48">
        <v>43798</v>
      </c>
    </row>
    <row r="2567" spans="1:4" x14ac:dyDescent="0.3">
      <c r="A2567" s="1" t="s">
        <v>150</v>
      </c>
      <c r="B2567" s="1" t="s">
        <v>137</v>
      </c>
      <c r="C2567">
        <v>17</v>
      </c>
      <c r="D2567" s="48">
        <v>43798</v>
      </c>
    </row>
    <row r="2568" spans="1:4" x14ac:dyDescent="0.3">
      <c r="A2568" s="1" t="s">
        <v>444</v>
      </c>
      <c r="B2568" s="1" t="s">
        <v>443</v>
      </c>
      <c r="C2568">
        <v>8</v>
      </c>
      <c r="D2568" s="48">
        <v>43798</v>
      </c>
    </row>
    <row r="2569" spans="1:4" x14ac:dyDescent="0.3">
      <c r="A2569" s="1" t="s">
        <v>18</v>
      </c>
      <c r="B2569" s="1" t="s">
        <v>8</v>
      </c>
      <c r="C2569">
        <v>14</v>
      </c>
      <c r="D2569" s="48">
        <v>43799</v>
      </c>
    </row>
    <row r="2570" spans="1:4" x14ac:dyDescent="0.3">
      <c r="A2570" s="1" t="s">
        <v>10</v>
      </c>
      <c r="B2570" s="1" t="s">
        <v>12</v>
      </c>
      <c r="C2570">
        <v>14</v>
      </c>
      <c r="D2570" s="48">
        <v>43799</v>
      </c>
    </row>
    <row r="2571" spans="1:4" x14ac:dyDescent="0.3">
      <c r="A2571" s="1" t="s">
        <v>14</v>
      </c>
      <c r="B2571" s="1" t="s">
        <v>22</v>
      </c>
      <c r="C2571">
        <v>14</v>
      </c>
      <c r="D2571" s="48">
        <v>43799</v>
      </c>
    </row>
    <row r="2572" spans="1:4" x14ac:dyDescent="0.3">
      <c r="A2572" s="1" t="s">
        <v>11</v>
      </c>
      <c r="B2572" s="1" t="s">
        <v>20</v>
      </c>
      <c r="C2572">
        <v>14</v>
      </c>
      <c r="D2572" s="48">
        <v>43799</v>
      </c>
    </row>
    <row r="2573" spans="1:4" x14ac:dyDescent="0.3">
      <c r="A2573" s="1" t="s">
        <v>13</v>
      </c>
      <c r="B2573" s="1" t="s">
        <v>178</v>
      </c>
      <c r="C2573">
        <v>14</v>
      </c>
      <c r="D2573" s="48">
        <v>43799</v>
      </c>
    </row>
    <row r="2574" spans="1:4" x14ac:dyDescent="0.3">
      <c r="A2574" s="1" t="s">
        <v>15</v>
      </c>
      <c r="B2574" s="1" t="s">
        <v>6</v>
      </c>
      <c r="C2574">
        <v>14</v>
      </c>
      <c r="D2574" s="48">
        <v>43799</v>
      </c>
    </row>
    <row r="2575" spans="1:4" x14ac:dyDescent="0.3">
      <c r="A2575" s="1" t="s">
        <v>171</v>
      </c>
      <c r="B2575" s="1" t="s">
        <v>5</v>
      </c>
      <c r="C2575">
        <v>14</v>
      </c>
      <c r="D2575" s="48">
        <v>43799</v>
      </c>
    </row>
    <row r="2576" spans="1:4" x14ac:dyDescent="0.3">
      <c r="A2576" s="1" t="s">
        <v>17</v>
      </c>
      <c r="B2576" s="1" t="s">
        <v>19</v>
      </c>
      <c r="C2576">
        <v>14</v>
      </c>
      <c r="D2576" s="48">
        <v>43799</v>
      </c>
    </row>
    <row r="2577" spans="1:4" x14ac:dyDescent="0.3">
      <c r="A2577" s="1" t="s">
        <v>16</v>
      </c>
      <c r="B2577" s="1" t="s">
        <v>3</v>
      </c>
      <c r="C2577">
        <v>14</v>
      </c>
      <c r="D2577" s="48">
        <v>43799</v>
      </c>
    </row>
    <row r="2578" spans="1:4" x14ac:dyDescent="0.3">
      <c r="A2578" s="1" t="s">
        <v>21</v>
      </c>
      <c r="B2578" s="1" t="s">
        <v>173</v>
      </c>
      <c r="C2578">
        <v>14</v>
      </c>
      <c r="D2578" s="48">
        <v>43799</v>
      </c>
    </row>
    <row r="2579" spans="1:4" x14ac:dyDescent="0.3">
      <c r="A2579" s="1" t="s">
        <v>163</v>
      </c>
      <c r="B2579" s="1" t="s">
        <v>134</v>
      </c>
      <c r="C2579">
        <v>15</v>
      </c>
      <c r="D2579" s="48">
        <v>43799</v>
      </c>
    </row>
    <row r="2580" spans="1:4" x14ac:dyDescent="0.3">
      <c r="A2580" s="1" t="s">
        <v>160</v>
      </c>
      <c r="B2580" s="1" t="s">
        <v>165</v>
      </c>
      <c r="C2580">
        <v>15</v>
      </c>
      <c r="D2580" s="48">
        <v>43799</v>
      </c>
    </row>
    <row r="2581" spans="1:4" x14ac:dyDescent="0.3">
      <c r="A2581" s="1" t="s">
        <v>164</v>
      </c>
      <c r="B2581" s="1" t="s">
        <v>153</v>
      </c>
      <c r="C2581">
        <v>15</v>
      </c>
      <c r="D2581" s="48">
        <v>43799</v>
      </c>
    </row>
    <row r="2582" spans="1:4" x14ac:dyDescent="0.3">
      <c r="A2582" s="1" t="s">
        <v>157</v>
      </c>
      <c r="B2582" s="1" t="s">
        <v>162</v>
      </c>
      <c r="C2582">
        <v>15</v>
      </c>
      <c r="D2582" s="48">
        <v>43799</v>
      </c>
    </row>
    <row r="2583" spans="1:4" x14ac:dyDescent="0.3">
      <c r="A2583" s="1" t="s">
        <v>197</v>
      </c>
      <c r="B2583" s="1" t="s">
        <v>183</v>
      </c>
      <c r="C2583">
        <v>19</v>
      </c>
      <c r="D2583" s="48">
        <v>43799</v>
      </c>
    </row>
    <row r="2584" spans="1:4" x14ac:dyDescent="0.3">
      <c r="A2584" s="1" t="s">
        <v>176</v>
      </c>
      <c r="B2584" s="1" t="s">
        <v>189</v>
      </c>
      <c r="C2584">
        <v>19</v>
      </c>
      <c r="D2584" s="48">
        <v>43799</v>
      </c>
    </row>
    <row r="2585" spans="1:4" x14ac:dyDescent="0.3">
      <c r="A2585" s="1" t="s">
        <v>187</v>
      </c>
      <c r="B2585" s="1" t="s">
        <v>195</v>
      </c>
      <c r="C2585">
        <v>19</v>
      </c>
      <c r="D2585" s="48">
        <v>43799</v>
      </c>
    </row>
    <row r="2586" spans="1:4" x14ac:dyDescent="0.3">
      <c r="A2586" s="1" t="s">
        <v>180</v>
      </c>
      <c r="B2586" s="1" t="s">
        <v>9</v>
      </c>
      <c r="C2586">
        <v>19</v>
      </c>
      <c r="D2586" s="48">
        <v>43799</v>
      </c>
    </row>
    <row r="2587" spans="1:4" x14ac:dyDescent="0.3">
      <c r="A2587" s="1" t="s">
        <v>199</v>
      </c>
      <c r="B2587" s="1" t="s">
        <v>185</v>
      </c>
      <c r="C2587">
        <v>19</v>
      </c>
      <c r="D2587" s="48">
        <v>43799</v>
      </c>
    </row>
    <row r="2588" spans="1:4" x14ac:dyDescent="0.3">
      <c r="A2588" s="1" t="s">
        <v>175</v>
      </c>
      <c r="B2588" s="1" t="s">
        <v>177</v>
      </c>
      <c r="C2588">
        <v>19</v>
      </c>
      <c r="D2588" s="48">
        <v>43799</v>
      </c>
    </row>
    <row r="2589" spans="1:4" x14ac:dyDescent="0.3">
      <c r="A2589" s="1" t="s">
        <v>170</v>
      </c>
      <c r="B2589" s="1" t="s">
        <v>174</v>
      </c>
      <c r="C2589">
        <v>19</v>
      </c>
      <c r="D2589" s="48">
        <v>43799</v>
      </c>
    </row>
    <row r="2590" spans="1:4" x14ac:dyDescent="0.3">
      <c r="A2590" s="1" t="s">
        <v>179</v>
      </c>
      <c r="B2590" s="1" t="s">
        <v>4</v>
      </c>
      <c r="C2590">
        <v>19</v>
      </c>
      <c r="D2590" s="48">
        <v>43799</v>
      </c>
    </row>
    <row r="2591" spans="1:4" x14ac:dyDescent="0.3">
      <c r="A2591" s="1" t="s">
        <v>186</v>
      </c>
      <c r="B2591" s="1" t="s">
        <v>172</v>
      </c>
      <c r="C2591">
        <v>19</v>
      </c>
      <c r="D2591" s="48">
        <v>43799</v>
      </c>
    </row>
    <row r="2592" spans="1:4" x14ac:dyDescent="0.3">
      <c r="A2592" s="1" t="s">
        <v>181</v>
      </c>
      <c r="B2592" s="1" t="s">
        <v>184</v>
      </c>
      <c r="C2592">
        <v>19</v>
      </c>
      <c r="D2592" s="48">
        <v>43799</v>
      </c>
    </row>
    <row r="2593" spans="1:4" x14ac:dyDescent="0.3">
      <c r="A2593" s="1" t="s">
        <v>182</v>
      </c>
      <c r="B2593" s="1" t="s">
        <v>7</v>
      </c>
      <c r="C2593">
        <v>19</v>
      </c>
      <c r="D2593" s="48">
        <v>43799</v>
      </c>
    </row>
    <row r="2594" spans="1:4" x14ac:dyDescent="0.3">
      <c r="A2594" s="1" t="s">
        <v>188</v>
      </c>
      <c r="B2594" s="1" t="s">
        <v>192</v>
      </c>
      <c r="C2594">
        <v>19</v>
      </c>
      <c r="D2594" s="48">
        <v>43799</v>
      </c>
    </row>
    <row r="2595" spans="1:4" x14ac:dyDescent="0.3">
      <c r="A2595" s="1" t="s">
        <v>350</v>
      </c>
      <c r="B2595" s="1" t="s">
        <v>346</v>
      </c>
      <c r="C2595">
        <v>14</v>
      </c>
      <c r="D2595" s="48">
        <v>43799</v>
      </c>
    </row>
    <row r="2596" spans="1:4" x14ac:dyDescent="0.3">
      <c r="A2596" s="1" t="s">
        <v>341</v>
      </c>
      <c r="B2596" s="1" t="s">
        <v>691</v>
      </c>
      <c r="C2596">
        <v>14</v>
      </c>
      <c r="D2596" s="48">
        <v>43799</v>
      </c>
    </row>
    <row r="2597" spans="1:4" x14ac:dyDescent="0.3">
      <c r="A2597" s="1" t="s">
        <v>352</v>
      </c>
      <c r="B2597" s="1" t="s">
        <v>351</v>
      </c>
      <c r="C2597">
        <v>14</v>
      </c>
      <c r="D2597" s="48">
        <v>43799</v>
      </c>
    </row>
    <row r="2598" spans="1:4" x14ac:dyDescent="0.3">
      <c r="A2598" s="1" t="s">
        <v>104</v>
      </c>
      <c r="B2598" s="1" t="s">
        <v>101</v>
      </c>
      <c r="C2598">
        <v>14</v>
      </c>
      <c r="D2598" s="48">
        <v>43799</v>
      </c>
    </row>
    <row r="2599" spans="1:4" x14ac:dyDescent="0.3">
      <c r="A2599" s="1" t="s">
        <v>340</v>
      </c>
      <c r="B2599" s="1" t="s">
        <v>342</v>
      </c>
      <c r="C2599">
        <v>14</v>
      </c>
      <c r="D2599" s="48">
        <v>43799</v>
      </c>
    </row>
    <row r="2600" spans="1:4" x14ac:dyDescent="0.3">
      <c r="A2600" s="1" t="s">
        <v>688</v>
      </c>
      <c r="B2600" s="1" t="s">
        <v>689</v>
      </c>
      <c r="C2600">
        <v>14</v>
      </c>
      <c r="D2600" s="48">
        <v>43799</v>
      </c>
    </row>
    <row r="2601" spans="1:4" x14ac:dyDescent="0.3">
      <c r="A2601" s="1" t="s">
        <v>343</v>
      </c>
      <c r="B2601" s="1" t="s">
        <v>349</v>
      </c>
      <c r="C2601">
        <v>14</v>
      </c>
      <c r="D2601" s="48">
        <v>43799</v>
      </c>
    </row>
    <row r="2602" spans="1:4" x14ac:dyDescent="0.3">
      <c r="A2602" s="1" t="s">
        <v>686</v>
      </c>
      <c r="B2602" s="1" t="s">
        <v>105</v>
      </c>
      <c r="C2602">
        <v>14</v>
      </c>
      <c r="D2602" s="48">
        <v>43799</v>
      </c>
    </row>
    <row r="2603" spans="1:4" x14ac:dyDescent="0.3">
      <c r="A2603" s="1" t="s">
        <v>345</v>
      </c>
      <c r="B2603" s="1" t="s">
        <v>355</v>
      </c>
      <c r="C2603">
        <v>14</v>
      </c>
      <c r="D2603" s="48">
        <v>43799</v>
      </c>
    </row>
    <row r="2604" spans="1:4" x14ac:dyDescent="0.3">
      <c r="A2604" s="1" t="s">
        <v>690</v>
      </c>
      <c r="B2604" s="1" t="s">
        <v>687</v>
      </c>
      <c r="C2604">
        <v>14</v>
      </c>
      <c r="D2604" s="48">
        <v>43799</v>
      </c>
    </row>
    <row r="2605" spans="1:4" x14ac:dyDescent="0.3">
      <c r="A2605" s="1" t="s">
        <v>424</v>
      </c>
      <c r="B2605" s="1" t="s">
        <v>420</v>
      </c>
      <c r="C2605">
        <v>15</v>
      </c>
      <c r="D2605" s="48">
        <v>43799</v>
      </c>
    </row>
    <row r="2606" spans="1:4" x14ac:dyDescent="0.3">
      <c r="A2606" s="1" t="s">
        <v>417</v>
      </c>
      <c r="B2606" s="1" t="s">
        <v>421</v>
      </c>
      <c r="C2606">
        <v>15</v>
      </c>
      <c r="D2606" s="48">
        <v>43799</v>
      </c>
    </row>
    <row r="2607" spans="1:4" x14ac:dyDescent="0.3">
      <c r="A2607" s="1" t="s">
        <v>415</v>
      </c>
      <c r="B2607" s="1" t="s">
        <v>428</v>
      </c>
      <c r="C2607">
        <v>15</v>
      </c>
      <c r="D2607" s="48">
        <v>43799</v>
      </c>
    </row>
    <row r="2608" spans="1:4" x14ac:dyDescent="0.3">
      <c r="A2608" s="1" t="s">
        <v>418</v>
      </c>
      <c r="B2608" s="1" t="s">
        <v>422</v>
      </c>
      <c r="C2608">
        <v>15</v>
      </c>
      <c r="D2608" s="48">
        <v>43799</v>
      </c>
    </row>
    <row r="2609" spans="1:4" x14ac:dyDescent="0.3">
      <c r="A2609" s="1" t="s">
        <v>419</v>
      </c>
      <c r="B2609" s="1" t="s">
        <v>416</v>
      </c>
      <c r="C2609">
        <v>15</v>
      </c>
      <c r="D2609" s="48">
        <v>43799</v>
      </c>
    </row>
    <row r="2610" spans="1:4" x14ac:dyDescent="0.3">
      <c r="A2610" s="1" t="s">
        <v>434</v>
      </c>
      <c r="B2610" s="1" t="s">
        <v>414</v>
      </c>
      <c r="C2610">
        <v>15</v>
      </c>
      <c r="D2610" s="48">
        <v>43799</v>
      </c>
    </row>
    <row r="2611" spans="1:4" x14ac:dyDescent="0.3">
      <c r="A2611" s="1" t="s">
        <v>435</v>
      </c>
      <c r="B2611" s="1" t="s">
        <v>437</v>
      </c>
      <c r="C2611">
        <v>15</v>
      </c>
      <c r="D2611" s="48">
        <v>43799</v>
      </c>
    </row>
    <row r="2612" spans="1:4" x14ac:dyDescent="0.3">
      <c r="A2612" s="1" t="s">
        <v>432</v>
      </c>
      <c r="B2612" s="1" t="s">
        <v>477</v>
      </c>
      <c r="C2612">
        <v>15</v>
      </c>
      <c r="D2612" s="48">
        <v>43799</v>
      </c>
    </row>
    <row r="2613" spans="1:4" x14ac:dyDescent="0.3">
      <c r="A2613" s="1" t="s">
        <v>423</v>
      </c>
      <c r="B2613" s="1" t="s">
        <v>430</v>
      </c>
      <c r="C2613">
        <v>15</v>
      </c>
      <c r="D2613" s="48">
        <v>43799</v>
      </c>
    </row>
    <row r="2614" spans="1:4" x14ac:dyDescent="0.3">
      <c r="A2614" s="1" t="s">
        <v>438</v>
      </c>
      <c r="B2614" s="1" t="s">
        <v>433</v>
      </c>
      <c r="C2614">
        <v>15</v>
      </c>
      <c r="D2614" s="48">
        <v>43799</v>
      </c>
    </row>
    <row r="2615" spans="1:4" x14ac:dyDescent="0.3">
      <c r="A2615" s="1" t="s">
        <v>429</v>
      </c>
      <c r="B2615" s="1" t="s">
        <v>431</v>
      </c>
      <c r="C2615">
        <v>15</v>
      </c>
      <c r="D2615" s="48">
        <v>43799</v>
      </c>
    </row>
    <row r="2616" spans="1:4" x14ac:dyDescent="0.3">
      <c r="A2616" s="1" t="s">
        <v>446</v>
      </c>
      <c r="B2616" s="1" t="s">
        <v>447</v>
      </c>
      <c r="C2616">
        <v>8</v>
      </c>
      <c r="D2616" s="48">
        <v>43799</v>
      </c>
    </row>
    <row r="2617" spans="1:4" x14ac:dyDescent="0.3">
      <c r="A2617" s="1" t="s">
        <v>441</v>
      </c>
      <c r="B2617" s="1" t="s">
        <v>448</v>
      </c>
      <c r="C2617">
        <v>8</v>
      </c>
      <c r="D2617" s="48">
        <v>43799</v>
      </c>
    </row>
    <row r="2618" spans="1:4" x14ac:dyDescent="0.3">
      <c r="A2618" s="1" t="s">
        <v>541</v>
      </c>
      <c r="B2618" s="1" t="s">
        <v>532</v>
      </c>
      <c r="C2618">
        <v>30</v>
      </c>
      <c r="D2618" s="48">
        <v>43799</v>
      </c>
    </row>
    <row r="2619" spans="1:4" x14ac:dyDescent="0.3">
      <c r="A2619" s="1" t="s">
        <v>535</v>
      </c>
      <c r="B2619" s="1" t="s">
        <v>540</v>
      </c>
      <c r="C2619">
        <v>30</v>
      </c>
      <c r="D2619" s="48">
        <v>43799</v>
      </c>
    </row>
    <row r="2620" spans="1:4" x14ac:dyDescent="0.3">
      <c r="A2620" s="1" t="s">
        <v>529</v>
      </c>
      <c r="B2620" s="1" t="s">
        <v>538</v>
      </c>
      <c r="C2620">
        <v>30</v>
      </c>
      <c r="D2620" s="48">
        <v>43799</v>
      </c>
    </row>
    <row r="2621" spans="1:4" x14ac:dyDescent="0.3">
      <c r="A2621" s="1" t="s">
        <v>537</v>
      </c>
      <c r="B2621" s="1" t="s">
        <v>528</v>
      </c>
      <c r="C2621">
        <v>30</v>
      </c>
      <c r="D2621" s="48">
        <v>43799</v>
      </c>
    </row>
    <row r="2622" spans="1:4" x14ac:dyDescent="0.3">
      <c r="A2622" s="1" t="s">
        <v>539</v>
      </c>
      <c r="B2622" s="1" t="s">
        <v>536</v>
      </c>
      <c r="C2622">
        <v>30</v>
      </c>
      <c r="D2622" s="48">
        <v>43799</v>
      </c>
    </row>
    <row r="2623" spans="1:4" x14ac:dyDescent="0.3">
      <c r="A2623" s="1" t="s">
        <v>533</v>
      </c>
      <c r="B2623" s="1" t="s">
        <v>542</v>
      </c>
      <c r="C2623">
        <v>30</v>
      </c>
      <c r="D2623" s="48">
        <v>43799</v>
      </c>
    </row>
    <row r="2624" spans="1:4" x14ac:dyDescent="0.3">
      <c r="A2624" s="1" t="s">
        <v>543</v>
      </c>
      <c r="B2624" s="1" t="s">
        <v>534</v>
      </c>
      <c r="C2624">
        <v>30</v>
      </c>
      <c r="D2624" s="48">
        <v>43799</v>
      </c>
    </row>
    <row r="2625" spans="1:4" x14ac:dyDescent="0.3">
      <c r="A2625" s="1" t="s">
        <v>531</v>
      </c>
      <c r="B2625" s="1" t="s">
        <v>530</v>
      </c>
      <c r="C2625">
        <v>30</v>
      </c>
      <c r="D2625" s="48">
        <v>43799</v>
      </c>
    </row>
    <row r="2626" spans="1:4" x14ac:dyDescent="0.3">
      <c r="A2626" s="1" t="s">
        <v>580</v>
      </c>
      <c r="B2626" s="1" t="s">
        <v>570</v>
      </c>
      <c r="C2626">
        <v>16</v>
      </c>
      <c r="D2626" s="48">
        <v>43799</v>
      </c>
    </row>
    <row r="2627" spans="1:4" x14ac:dyDescent="0.3">
      <c r="A2627" s="1" t="s">
        <v>575</v>
      </c>
      <c r="B2627" s="1" t="s">
        <v>577</v>
      </c>
      <c r="C2627">
        <v>16</v>
      </c>
      <c r="D2627" s="48">
        <v>43799</v>
      </c>
    </row>
    <row r="2628" spans="1:4" x14ac:dyDescent="0.3">
      <c r="A2628" s="1" t="s">
        <v>579</v>
      </c>
      <c r="B2628" s="1" t="s">
        <v>576</v>
      </c>
      <c r="C2628">
        <v>16</v>
      </c>
      <c r="D2628" s="48">
        <v>43799</v>
      </c>
    </row>
    <row r="2629" spans="1:4" x14ac:dyDescent="0.3">
      <c r="A2629" s="1" t="s">
        <v>581</v>
      </c>
      <c r="B2629" s="1" t="s">
        <v>573</v>
      </c>
      <c r="C2629">
        <v>16</v>
      </c>
      <c r="D2629" s="48">
        <v>43799</v>
      </c>
    </row>
    <row r="2630" spans="1:4" x14ac:dyDescent="0.3">
      <c r="A2630" s="1" t="s">
        <v>572</v>
      </c>
      <c r="B2630" s="1" t="s">
        <v>571</v>
      </c>
      <c r="C2630">
        <v>16</v>
      </c>
      <c r="D2630" s="48">
        <v>43799</v>
      </c>
    </row>
    <row r="2631" spans="1:4" x14ac:dyDescent="0.3">
      <c r="A2631" s="1" t="s">
        <v>574</v>
      </c>
      <c r="B2631" s="1" t="s">
        <v>578</v>
      </c>
      <c r="C2631">
        <v>16</v>
      </c>
      <c r="D2631" s="48">
        <v>43799</v>
      </c>
    </row>
    <row r="2632" spans="1:4" x14ac:dyDescent="0.3">
      <c r="A2632" s="1" t="s">
        <v>608</v>
      </c>
      <c r="B2632" s="1" t="s">
        <v>598</v>
      </c>
      <c r="C2632">
        <v>18</v>
      </c>
      <c r="D2632" s="48">
        <v>43799</v>
      </c>
    </row>
    <row r="2633" spans="1:4" x14ac:dyDescent="0.3">
      <c r="A2633" s="1" t="s">
        <v>600</v>
      </c>
      <c r="B2633" s="1" t="s">
        <v>599</v>
      </c>
      <c r="C2633">
        <v>18</v>
      </c>
      <c r="D2633" s="48">
        <v>43799</v>
      </c>
    </row>
    <row r="2634" spans="1:4" x14ac:dyDescent="0.3">
      <c r="A2634" s="1" t="s">
        <v>604</v>
      </c>
      <c r="B2634" s="1" t="s">
        <v>613</v>
      </c>
      <c r="C2634">
        <v>18</v>
      </c>
      <c r="D2634" s="48">
        <v>43799</v>
      </c>
    </row>
    <row r="2635" spans="1:4" x14ac:dyDescent="0.3">
      <c r="A2635" s="1" t="s">
        <v>602</v>
      </c>
      <c r="B2635" s="1" t="s">
        <v>611</v>
      </c>
      <c r="C2635">
        <v>18</v>
      </c>
      <c r="D2635" s="48">
        <v>43799</v>
      </c>
    </row>
    <row r="2636" spans="1:4" x14ac:dyDescent="0.3">
      <c r="A2636" s="1" t="s">
        <v>606</v>
      </c>
      <c r="B2636" s="1" t="s">
        <v>609</v>
      </c>
      <c r="C2636">
        <v>18</v>
      </c>
      <c r="D2636" s="48">
        <v>43799</v>
      </c>
    </row>
    <row r="2637" spans="1:4" x14ac:dyDescent="0.3">
      <c r="A2637" s="1" t="s">
        <v>601</v>
      </c>
      <c r="B2637" s="1" t="s">
        <v>607</v>
      </c>
      <c r="C2637">
        <v>18</v>
      </c>
      <c r="D2637" s="48">
        <v>43799</v>
      </c>
    </row>
    <row r="2638" spans="1:4" x14ac:dyDescent="0.3">
      <c r="A2638" s="1" t="s">
        <v>603</v>
      </c>
      <c r="B2638" s="1" t="s">
        <v>605</v>
      </c>
      <c r="C2638">
        <v>18</v>
      </c>
      <c r="D2638" s="48">
        <v>43799</v>
      </c>
    </row>
    <row r="2639" spans="1:4" x14ac:dyDescent="0.3">
      <c r="A2639" s="1" t="s">
        <v>610</v>
      </c>
      <c r="B2639" s="1" t="s">
        <v>612</v>
      </c>
      <c r="C2639">
        <v>18</v>
      </c>
      <c r="D2639" s="48">
        <v>43799</v>
      </c>
    </row>
    <row r="2640" spans="1:4" x14ac:dyDescent="0.3">
      <c r="A2640" s="1" t="s">
        <v>154</v>
      </c>
      <c r="B2640" s="1" t="s">
        <v>166</v>
      </c>
      <c r="C2640">
        <v>15</v>
      </c>
      <c r="D2640" s="48">
        <v>43800</v>
      </c>
    </row>
    <row r="2641" spans="1:4" x14ac:dyDescent="0.3">
      <c r="A2641" s="1" t="s">
        <v>135</v>
      </c>
      <c r="B2641" s="1" t="s">
        <v>138</v>
      </c>
      <c r="C2641">
        <v>15</v>
      </c>
      <c r="D2641" s="48">
        <v>43800</v>
      </c>
    </row>
    <row r="2642" spans="1:4" x14ac:dyDescent="0.3">
      <c r="A2642" s="1" t="s">
        <v>158</v>
      </c>
      <c r="B2642" s="1" t="s">
        <v>159</v>
      </c>
      <c r="C2642">
        <v>15</v>
      </c>
      <c r="D2642" s="48">
        <v>43800</v>
      </c>
    </row>
    <row r="2643" spans="1:4" x14ac:dyDescent="0.3">
      <c r="A2643" s="1" t="s">
        <v>155</v>
      </c>
      <c r="B2643" s="1" t="s">
        <v>146</v>
      </c>
      <c r="C2643">
        <v>15</v>
      </c>
      <c r="D2643" s="48">
        <v>43800</v>
      </c>
    </row>
    <row r="2644" spans="1:4" x14ac:dyDescent="0.3">
      <c r="A2644" s="1" t="s">
        <v>685</v>
      </c>
      <c r="B2644" s="1" t="s">
        <v>260</v>
      </c>
      <c r="C2644">
        <v>12</v>
      </c>
      <c r="D2644" s="48">
        <v>43800</v>
      </c>
    </row>
    <row r="2645" spans="1:4" x14ac:dyDescent="0.3">
      <c r="A2645" s="1" t="s">
        <v>266</v>
      </c>
      <c r="B2645" s="1" t="s">
        <v>270</v>
      </c>
      <c r="C2645">
        <v>12</v>
      </c>
      <c r="D2645" s="48">
        <v>43800</v>
      </c>
    </row>
    <row r="2646" spans="1:4" x14ac:dyDescent="0.3">
      <c r="A2646" s="1" t="s">
        <v>268</v>
      </c>
      <c r="B2646" s="1" t="s">
        <v>378</v>
      </c>
      <c r="C2646">
        <v>12</v>
      </c>
      <c r="D2646" s="48">
        <v>43800</v>
      </c>
    </row>
    <row r="2647" spans="1:4" x14ac:dyDescent="0.3">
      <c r="A2647" s="1" t="s">
        <v>276</v>
      </c>
      <c r="B2647" s="1" t="s">
        <v>381</v>
      </c>
      <c r="C2647">
        <v>12</v>
      </c>
      <c r="D2647" s="48">
        <v>43800</v>
      </c>
    </row>
    <row r="2648" spans="1:4" x14ac:dyDescent="0.3">
      <c r="A2648" s="1" t="s">
        <v>271</v>
      </c>
      <c r="B2648" s="1" t="s">
        <v>275</v>
      </c>
      <c r="C2648">
        <v>12</v>
      </c>
      <c r="D2648" s="48">
        <v>43800</v>
      </c>
    </row>
    <row r="2649" spans="1:4" x14ac:dyDescent="0.3">
      <c r="A2649" s="1" t="s">
        <v>262</v>
      </c>
      <c r="B2649" s="1" t="s">
        <v>274</v>
      </c>
      <c r="C2649">
        <v>12</v>
      </c>
      <c r="D2649" s="48">
        <v>43800</v>
      </c>
    </row>
    <row r="2650" spans="1:4" x14ac:dyDescent="0.3">
      <c r="A2650" s="1" t="s">
        <v>261</v>
      </c>
      <c r="B2650" s="1" t="s">
        <v>264</v>
      </c>
      <c r="C2650">
        <v>12</v>
      </c>
      <c r="D2650" s="48">
        <v>43800</v>
      </c>
    </row>
    <row r="2651" spans="1:4" x14ac:dyDescent="0.3">
      <c r="A2651" s="1" t="s">
        <v>265</v>
      </c>
      <c r="B2651" s="1" t="s">
        <v>259</v>
      </c>
      <c r="C2651">
        <v>12</v>
      </c>
      <c r="D2651" s="48">
        <v>43800</v>
      </c>
    </row>
    <row r="2652" spans="1:4" x14ac:dyDescent="0.3">
      <c r="A2652" s="1" t="s">
        <v>168</v>
      </c>
      <c r="B2652" s="1" t="s">
        <v>133</v>
      </c>
      <c r="C2652">
        <v>17</v>
      </c>
      <c r="D2652" s="48">
        <v>43800</v>
      </c>
    </row>
    <row r="2653" spans="1:4" x14ac:dyDescent="0.3">
      <c r="A2653" s="1" t="s">
        <v>377</v>
      </c>
      <c r="B2653" s="1" t="s">
        <v>391</v>
      </c>
      <c r="C2653">
        <v>11</v>
      </c>
      <c r="D2653" s="48">
        <v>43800</v>
      </c>
    </row>
    <row r="2654" spans="1:4" x14ac:dyDescent="0.3">
      <c r="A2654" s="1" t="s">
        <v>393</v>
      </c>
      <c r="B2654" s="1" t="s">
        <v>384</v>
      </c>
      <c r="C2654">
        <v>11</v>
      </c>
      <c r="D2654" s="48">
        <v>43800</v>
      </c>
    </row>
    <row r="2655" spans="1:4" x14ac:dyDescent="0.3">
      <c r="A2655" s="1" t="s">
        <v>385</v>
      </c>
      <c r="B2655" s="1" t="s">
        <v>382</v>
      </c>
      <c r="C2655">
        <v>11</v>
      </c>
      <c r="D2655" s="48">
        <v>43800</v>
      </c>
    </row>
    <row r="2656" spans="1:4" x14ac:dyDescent="0.3">
      <c r="A2656" s="1" t="s">
        <v>379</v>
      </c>
      <c r="B2656" s="1" t="s">
        <v>272</v>
      </c>
      <c r="C2656">
        <v>11</v>
      </c>
      <c r="D2656" s="48">
        <v>43800</v>
      </c>
    </row>
    <row r="2657" spans="1:4" x14ac:dyDescent="0.3">
      <c r="A2657" s="1" t="s">
        <v>476</v>
      </c>
      <c r="B2657" s="1" t="s">
        <v>263</v>
      </c>
      <c r="C2657">
        <v>11</v>
      </c>
      <c r="D2657" s="48">
        <v>43800</v>
      </c>
    </row>
    <row r="2658" spans="1:4" x14ac:dyDescent="0.3">
      <c r="A2658" s="1" t="s">
        <v>383</v>
      </c>
      <c r="B2658" s="1" t="s">
        <v>273</v>
      </c>
      <c r="C2658">
        <v>11</v>
      </c>
      <c r="D2658" s="48">
        <v>43800</v>
      </c>
    </row>
    <row r="2659" spans="1:4" x14ac:dyDescent="0.3">
      <c r="A2659" s="1" t="s">
        <v>696</v>
      </c>
      <c r="B2659" s="1" t="s">
        <v>387</v>
      </c>
      <c r="C2659">
        <v>11</v>
      </c>
      <c r="D2659" s="48">
        <v>43800</v>
      </c>
    </row>
    <row r="2660" spans="1:4" x14ac:dyDescent="0.3">
      <c r="A2660" s="1" t="s">
        <v>386</v>
      </c>
      <c r="B2660" s="1" t="s">
        <v>390</v>
      </c>
      <c r="C2660">
        <v>11</v>
      </c>
      <c r="D2660" s="48">
        <v>43800</v>
      </c>
    </row>
    <row r="2661" spans="1:4" x14ac:dyDescent="0.3">
      <c r="A2661" s="1" t="s">
        <v>388</v>
      </c>
      <c r="B2661" s="1" t="s">
        <v>380</v>
      </c>
      <c r="C2661">
        <v>11</v>
      </c>
      <c r="D2661" s="48">
        <v>43800</v>
      </c>
    </row>
    <row r="2662" spans="1:4" x14ac:dyDescent="0.3">
      <c r="A2662" s="1" t="s">
        <v>697</v>
      </c>
      <c r="B2662" s="1" t="s">
        <v>440</v>
      </c>
      <c r="C2662">
        <v>8</v>
      </c>
      <c r="D2662" s="48">
        <v>43800</v>
      </c>
    </row>
    <row r="2663" spans="1:4" x14ac:dyDescent="0.3">
      <c r="A2663" s="1" t="s">
        <v>439</v>
      </c>
      <c r="B2663" s="1" t="s">
        <v>445</v>
      </c>
      <c r="C2663">
        <v>8</v>
      </c>
      <c r="D2663" s="48">
        <v>43800</v>
      </c>
    </row>
    <row r="2664" spans="1:4" x14ac:dyDescent="0.3">
      <c r="A2664" s="1" t="s">
        <v>511</v>
      </c>
      <c r="B2664" s="1" t="s">
        <v>499</v>
      </c>
      <c r="C2664">
        <v>30</v>
      </c>
      <c r="D2664" s="48">
        <v>43800</v>
      </c>
    </row>
    <row r="2665" spans="1:4" x14ac:dyDescent="0.3">
      <c r="A2665" s="1" t="s">
        <v>510</v>
      </c>
      <c r="B2665" s="1" t="s">
        <v>507</v>
      </c>
      <c r="C2665">
        <v>30</v>
      </c>
      <c r="D2665" s="48">
        <v>43800</v>
      </c>
    </row>
    <row r="2666" spans="1:4" x14ac:dyDescent="0.3">
      <c r="A2666" s="1" t="s">
        <v>504</v>
      </c>
      <c r="B2666" s="1" t="s">
        <v>509</v>
      </c>
      <c r="C2666">
        <v>30</v>
      </c>
      <c r="D2666" s="48">
        <v>43800</v>
      </c>
    </row>
    <row r="2667" spans="1:4" x14ac:dyDescent="0.3">
      <c r="A2667" s="1" t="s">
        <v>500</v>
      </c>
      <c r="B2667" s="1" t="s">
        <v>502</v>
      </c>
      <c r="C2667">
        <v>30</v>
      </c>
      <c r="D2667" s="48">
        <v>43800</v>
      </c>
    </row>
    <row r="2668" spans="1:4" x14ac:dyDescent="0.3">
      <c r="A2668" s="1" t="s">
        <v>503</v>
      </c>
      <c r="B2668" s="1" t="s">
        <v>508</v>
      </c>
      <c r="C2668">
        <v>30</v>
      </c>
      <c r="D2668" s="48">
        <v>43800</v>
      </c>
    </row>
    <row r="2669" spans="1:4" x14ac:dyDescent="0.3">
      <c r="A2669" s="1" t="s">
        <v>512</v>
      </c>
      <c r="B2669" s="1" t="s">
        <v>501</v>
      </c>
      <c r="C2669">
        <v>30</v>
      </c>
      <c r="D2669" s="48">
        <v>43800</v>
      </c>
    </row>
    <row r="2670" spans="1:4" x14ac:dyDescent="0.3">
      <c r="A2670" s="1" t="s">
        <v>513</v>
      </c>
      <c r="B2670" s="1" t="s">
        <v>506</v>
      </c>
      <c r="C2670">
        <v>30</v>
      </c>
      <c r="D2670" s="48">
        <v>43800</v>
      </c>
    </row>
    <row r="2671" spans="1:4" x14ac:dyDescent="0.3">
      <c r="A2671" s="1" t="s">
        <v>505</v>
      </c>
      <c r="B2671" s="1" t="s">
        <v>498</v>
      </c>
      <c r="C2671">
        <v>30</v>
      </c>
      <c r="D2671" s="48">
        <v>43800</v>
      </c>
    </row>
    <row r="2672" spans="1:4" x14ac:dyDescent="0.3">
      <c r="A2672" s="1" t="s">
        <v>521</v>
      </c>
      <c r="B2672" s="1" t="s">
        <v>518</v>
      </c>
      <c r="C2672">
        <v>18</v>
      </c>
      <c r="D2672" s="48">
        <v>43800</v>
      </c>
    </row>
    <row r="2673" spans="1:4" x14ac:dyDescent="0.3">
      <c r="A2673" s="1" t="s">
        <v>516</v>
      </c>
      <c r="B2673" s="1" t="s">
        <v>519</v>
      </c>
      <c r="C2673">
        <v>18</v>
      </c>
      <c r="D2673" s="48">
        <v>43800</v>
      </c>
    </row>
    <row r="2674" spans="1:4" x14ac:dyDescent="0.3">
      <c r="A2674" s="1" t="s">
        <v>527</v>
      </c>
      <c r="B2674" s="1" t="s">
        <v>524</v>
      </c>
      <c r="C2674">
        <v>18</v>
      </c>
      <c r="D2674" s="48">
        <v>43800</v>
      </c>
    </row>
    <row r="2675" spans="1:4" x14ac:dyDescent="0.3">
      <c r="A2675" s="1" t="s">
        <v>515</v>
      </c>
      <c r="B2675" s="1" t="s">
        <v>514</v>
      </c>
      <c r="C2675">
        <v>18</v>
      </c>
      <c r="D2675" s="48">
        <v>43800</v>
      </c>
    </row>
    <row r="2676" spans="1:4" x14ac:dyDescent="0.3">
      <c r="A2676" s="1" t="s">
        <v>522</v>
      </c>
      <c r="B2676" s="1" t="s">
        <v>520</v>
      </c>
      <c r="C2676">
        <v>18</v>
      </c>
      <c r="D2676" s="48">
        <v>43800</v>
      </c>
    </row>
    <row r="2677" spans="1:4" x14ac:dyDescent="0.3">
      <c r="A2677" s="1" t="s">
        <v>517</v>
      </c>
      <c r="B2677" s="1" t="s">
        <v>525</v>
      </c>
      <c r="C2677">
        <v>18</v>
      </c>
      <c r="D2677" s="48">
        <v>43800</v>
      </c>
    </row>
    <row r="2678" spans="1:4" x14ac:dyDescent="0.3">
      <c r="A2678" s="1" t="s">
        <v>526</v>
      </c>
      <c r="B2678" s="1" t="s">
        <v>523</v>
      </c>
      <c r="C2678">
        <v>18</v>
      </c>
      <c r="D2678" s="48">
        <v>43800</v>
      </c>
    </row>
    <row r="2679" spans="1:4" x14ac:dyDescent="0.3">
      <c r="A2679" s="1" t="s">
        <v>149</v>
      </c>
      <c r="B2679" s="1" t="s">
        <v>142</v>
      </c>
      <c r="C2679">
        <v>17</v>
      </c>
      <c r="D2679" s="48">
        <v>43801</v>
      </c>
    </row>
    <row r="2680" spans="1:4" x14ac:dyDescent="0.3">
      <c r="A2680" s="1" t="s">
        <v>5</v>
      </c>
      <c r="B2680" s="1" t="s">
        <v>20</v>
      </c>
      <c r="C2680">
        <v>15</v>
      </c>
      <c r="D2680" s="48">
        <v>43802</v>
      </c>
    </row>
    <row r="2681" spans="1:4" x14ac:dyDescent="0.3">
      <c r="A2681" s="1" t="s">
        <v>18</v>
      </c>
      <c r="B2681" s="1" t="s">
        <v>6</v>
      </c>
      <c r="C2681">
        <v>15</v>
      </c>
      <c r="D2681" s="48">
        <v>43802</v>
      </c>
    </row>
    <row r="2682" spans="1:4" x14ac:dyDescent="0.3">
      <c r="A2682" s="1" t="s">
        <v>14</v>
      </c>
      <c r="B2682" s="1" t="s">
        <v>19</v>
      </c>
      <c r="C2682">
        <v>15</v>
      </c>
      <c r="D2682" s="48">
        <v>43802</v>
      </c>
    </row>
    <row r="2683" spans="1:4" x14ac:dyDescent="0.3">
      <c r="A2683" s="1" t="s">
        <v>13</v>
      </c>
      <c r="B2683" s="1" t="s">
        <v>16</v>
      </c>
      <c r="C2683">
        <v>15</v>
      </c>
      <c r="D2683" s="48">
        <v>43802</v>
      </c>
    </row>
    <row r="2684" spans="1:4" x14ac:dyDescent="0.3">
      <c r="A2684" s="1" t="s">
        <v>173</v>
      </c>
      <c r="B2684" s="1" t="s">
        <v>15</v>
      </c>
      <c r="C2684">
        <v>15</v>
      </c>
      <c r="D2684" s="48">
        <v>43802</v>
      </c>
    </row>
    <row r="2685" spans="1:4" x14ac:dyDescent="0.3">
      <c r="A2685" s="1" t="s">
        <v>21</v>
      </c>
      <c r="B2685" s="1" t="s">
        <v>12</v>
      </c>
      <c r="C2685">
        <v>15</v>
      </c>
      <c r="D2685" s="48">
        <v>43802</v>
      </c>
    </row>
    <row r="2686" spans="1:4" x14ac:dyDescent="0.3">
      <c r="A2686" s="1" t="s">
        <v>10</v>
      </c>
      <c r="B2686" s="1" t="s">
        <v>178</v>
      </c>
      <c r="C2686">
        <v>15</v>
      </c>
      <c r="D2686" s="48">
        <v>43803</v>
      </c>
    </row>
    <row r="2687" spans="1:4" x14ac:dyDescent="0.3">
      <c r="A2687" s="1" t="s">
        <v>8</v>
      </c>
      <c r="B2687" s="1" t="s">
        <v>3</v>
      </c>
      <c r="C2687">
        <v>15</v>
      </c>
      <c r="D2687" s="48">
        <v>43803</v>
      </c>
    </row>
    <row r="2688" spans="1:4" x14ac:dyDescent="0.3">
      <c r="A2688" s="1" t="s">
        <v>11</v>
      </c>
      <c r="B2688" s="1" t="s">
        <v>22</v>
      </c>
      <c r="C2688">
        <v>15</v>
      </c>
      <c r="D2688" s="48">
        <v>43803</v>
      </c>
    </row>
    <row r="2689" spans="1:4" x14ac:dyDescent="0.3">
      <c r="A2689" s="1" t="s">
        <v>17</v>
      </c>
      <c r="B2689" s="1" t="s">
        <v>171</v>
      </c>
      <c r="C2689">
        <v>15</v>
      </c>
      <c r="D2689" s="48">
        <v>43803</v>
      </c>
    </row>
    <row r="2690" spans="1:4" x14ac:dyDescent="0.3">
      <c r="A2690" s="1" t="s">
        <v>424</v>
      </c>
      <c r="B2690" s="1" t="s">
        <v>419</v>
      </c>
      <c r="C2690">
        <v>16</v>
      </c>
      <c r="D2690" s="48">
        <v>43803</v>
      </c>
    </row>
    <row r="2691" spans="1:4" x14ac:dyDescent="0.3">
      <c r="A2691" s="1" t="s">
        <v>414</v>
      </c>
      <c r="B2691" s="1" t="s">
        <v>428</v>
      </c>
      <c r="C2691">
        <v>16</v>
      </c>
      <c r="D2691" s="48">
        <v>43803</v>
      </c>
    </row>
    <row r="2692" spans="1:4" x14ac:dyDescent="0.3">
      <c r="A2692" s="1" t="s">
        <v>416</v>
      </c>
      <c r="B2692" s="1" t="s">
        <v>415</v>
      </c>
      <c r="C2692">
        <v>16</v>
      </c>
      <c r="D2692" s="48">
        <v>43803</v>
      </c>
    </row>
    <row r="2693" spans="1:4" x14ac:dyDescent="0.3">
      <c r="A2693" s="1" t="s">
        <v>421</v>
      </c>
      <c r="B2693" s="1" t="s">
        <v>422</v>
      </c>
      <c r="C2693">
        <v>16</v>
      </c>
      <c r="D2693" s="48">
        <v>43803</v>
      </c>
    </row>
    <row r="2694" spans="1:4" x14ac:dyDescent="0.3">
      <c r="A2694" s="1" t="s">
        <v>434</v>
      </c>
      <c r="B2694" s="1" t="s">
        <v>417</v>
      </c>
      <c r="C2694">
        <v>16</v>
      </c>
      <c r="D2694" s="48">
        <v>43803</v>
      </c>
    </row>
    <row r="2695" spans="1:4" x14ac:dyDescent="0.3">
      <c r="A2695" s="1" t="s">
        <v>420</v>
      </c>
      <c r="B2695" s="1" t="s">
        <v>418</v>
      </c>
      <c r="C2695">
        <v>16</v>
      </c>
      <c r="D2695" s="48">
        <v>43803</v>
      </c>
    </row>
    <row r="2696" spans="1:4" x14ac:dyDescent="0.3">
      <c r="A2696" s="1" t="s">
        <v>166</v>
      </c>
      <c r="B2696" s="1" t="s">
        <v>158</v>
      </c>
      <c r="C2696">
        <v>16</v>
      </c>
      <c r="D2696" s="48">
        <v>43805</v>
      </c>
    </row>
    <row r="2697" spans="1:4" x14ac:dyDescent="0.3">
      <c r="A2697" s="1" t="s">
        <v>143</v>
      </c>
      <c r="B2697" s="1" t="s">
        <v>149</v>
      </c>
      <c r="C2697">
        <v>18</v>
      </c>
      <c r="D2697" s="48">
        <v>43805</v>
      </c>
    </row>
    <row r="2698" spans="1:4" x14ac:dyDescent="0.3">
      <c r="A2698" s="1" t="s">
        <v>147</v>
      </c>
      <c r="B2698" s="1" t="s">
        <v>145</v>
      </c>
      <c r="C2698">
        <v>18</v>
      </c>
      <c r="D2698" s="48">
        <v>43805</v>
      </c>
    </row>
    <row r="2699" spans="1:4" x14ac:dyDescent="0.3">
      <c r="A2699" s="1" t="s">
        <v>132</v>
      </c>
      <c r="B2699" s="1" t="s">
        <v>168</v>
      </c>
      <c r="C2699">
        <v>18</v>
      </c>
      <c r="D2699" s="48">
        <v>43805</v>
      </c>
    </row>
    <row r="2700" spans="1:4" x14ac:dyDescent="0.3">
      <c r="A2700" s="1" t="s">
        <v>169</v>
      </c>
      <c r="B2700" s="1" t="s">
        <v>144</v>
      </c>
      <c r="C2700">
        <v>18</v>
      </c>
      <c r="D2700" s="48">
        <v>43805</v>
      </c>
    </row>
    <row r="2701" spans="1:4" x14ac:dyDescent="0.3">
      <c r="A2701" s="1" t="s">
        <v>151</v>
      </c>
      <c r="B2701" s="1" t="s">
        <v>141</v>
      </c>
      <c r="C2701">
        <v>18</v>
      </c>
      <c r="D2701" s="48">
        <v>43805</v>
      </c>
    </row>
    <row r="2702" spans="1:4" x14ac:dyDescent="0.3">
      <c r="A2702" s="1" t="s">
        <v>142</v>
      </c>
      <c r="B2702" s="1" t="s">
        <v>136</v>
      </c>
      <c r="C2702">
        <v>18</v>
      </c>
      <c r="D2702" s="48">
        <v>43805</v>
      </c>
    </row>
    <row r="2703" spans="1:4" x14ac:dyDescent="0.3">
      <c r="A2703" s="1" t="s">
        <v>148</v>
      </c>
      <c r="B2703" s="1" t="s">
        <v>167</v>
      </c>
      <c r="C2703">
        <v>18</v>
      </c>
      <c r="D2703" s="48">
        <v>43805</v>
      </c>
    </row>
    <row r="2704" spans="1:4" x14ac:dyDescent="0.3">
      <c r="A2704" s="1" t="s">
        <v>133</v>
      </c>
      <c r="B2704" s="1" t="s">
        <v>137</v>
      </c>
      <c r="C2704">
        <v>18</v>
      </c>
      <c r="D2704" s="48">
        <v>43805</v>
      </c>
    </row>
    <row r="2705" spans="1:4" x14ac:dyDescent="0.3">
      <c r="A2705" s="1" t="s">
        <v>442</v>
      </c>
      <c r="B2705" s="1" t="s">
        <v>443</v>
      </c>
      <c r="C2705">
        <v>9</v>
      </c>
      <c r="D2705" s="48">
        <v>43805</v>
      </c>
    </row>
    <row r="2706" spans="1:4" x14ac:dyDescent="0.3">
      <c r="A2706" s="1" t="s">
        <v>3</v>
      </c>
      <c r="B2706" s="1" t="s">
        <v>11</v>
      </c>
      <c r="C2706">
        <v>16</v>
      </c>
      <c r="D2706" s="48">
        <v>43806</v>
      </c>
    </row>
    <row r="2707" spans="1:4" x14ac:dyDescent="0.3">
      <c r="A2707" s="1" t="s">
        <v>178</v>
      </c>
      <c r="B2707" s="1" t="s">
        <v>14</v>
      </c>
      <c r="C2707">
        <v>16</v>
      </c>
      <c r="D2707" s="48">
        <v>43806</v>
      </c>
    </row>
    <row r="2708" spans="1:4" x14ac:dyDescent="0.3">
      <c r="A2708" s="1" t="s">
        <v>20</v>
      </c>
      <c r="B2708" s="1" t="s">
        <v>21</v>
      </c>
      <c r="C2708">
        <v>16</v>
      </c>
      <c r="D2708" s="48">
        <v>43806</v>
      </c>
    </row>
    <row r="2709" spans="1:4" x14ac:dyDescent="0.3">
      <c r="A2709" s="1" t="s">
        <v>22</v>
      </c>
      <c r="B2709" s="1" t="s">
        <v>10</v>
      </c>
      <c r="C2709">
        <v>16</v>
      </c>
      <c r="D2709" s="48">
        <v>43806</v>
      </c>
    </row>
    <row r="2710" spans="1:4" x14ac:dyDescent="0.3">
      <c r="A2710" s="1" t="s">
        <v>6</v>
      </c>
      <c r="B2710" s="1" t="s">
        <v>13</v>
      </c>
      <c r="C2710">
        <v>16</v>
      </c>
      <c r="D2710" s="48">
        <v>43806</v>
      </c>
    </row>
    <row r="2711" spans="1:4" x14ac:dyDescent="0.3">
      <c r="A2711" s="1" t="s">
        <v>15</v>
      </c>
      <c r="B2711" s="1" t="s">
        <v>17</v>
      </c>
      <c r="C2711">
        <v>16</v>
      </c>
      <c r="D2711" s="48">
        <v>43806</v>
      </c>
    </row>
    <row r="2712" spans="1:4" x14ac:dyDescent="0.3">
      <c r="A2712" s="1" t="s">
        <v>171</v>
      </c>
      <c r="B2712" s="1" t="s">
        <v>173</v>
      </c>
      <c r="C2712">
        <v>16</v>
      </c>
      <c r="D2712" s="48">
        <v>43806</v>
      </c>
    </row>
    <row r="2713" spans="1:4" x14ac:dyDescent="0.3">
      <c r="A2713" s="1" t="s">
        <v>16</v>
      </c>
      <c r="B2713" s="1" t="s">
        <v>18</v>
      </c>
      <c r="C2713">
        <v>16</v>
      </c>
      <c r="D2713" s="48">
        <v>43806</v>
      </c>
    </row>
    <row r="2714" spans="1:4" x14ac:dyDescent="0.3">
      <c r="A2714" s="1" t="s">
        <v>19</v>
      </c>
      <c r="B2714" s="1" t="s">
        <v>8</v>
      </c>
      <c r="C2714">
        <v>16</v>
      </c>
      <c r="D2714" s="48">
        <v>43806</v>
      </c>
    </row>
    <row r="2715" spans="1:4" x14ac:dyDescent="0.3">
      <c r="A2715" s="1" t="s">
        <v>12</v>
      </c>
      <c r="B2715" s="1" t="s">
        <v>5</v>
      </c>
      <c r="C2715">
        <v>16</v>
      </c>
      <c r="D2715" s="48">
        <v>43806</v>
      </c>
    </row>
    <row r="2716" spans="1:4" x14ac:dyDescent="0.3">
      <c r="A2716" s="1" t="s">
        <v>138</v>
      </c>
      <c r="B2716" s="1" t="s">
        <v>163</v>
      </c>
      <c r="C2716">
        <v>16</v>
      </c>
      <c r="D2716" s="48">
        <v>43806</v>
      </c>
    </row>
    <row r="2717" spans="1:4" x14ac:dyDescent="0.3">
      <c r="A2717" s="1" t="s">
        <v>162</v>
      </c>
      <c r="B2717" s="1" t="s">
        <v>135</v>
      </c>
      <c r="C2717">
        <v>16</v>
      </c>
      <c r="D2717" s="48">
        <v>43806</v>
      </c>
    </row>
    <row r="2718" spans="1:4" x14ac:dyDescent="0.3">
      <c r="A2718" s="1" t="s">
        <v>153</v>
      </c>
      <c r="B2718" s="1" t="s">
        <v>160</v>
      </c>
      <c r="C2718">
        <v>16</v>
      </c>
      <c r="D2718" s="48">
        <v>43806</v>
      </c>
    </row>
    <row r="2719" spans="1:4" x14ac:dyDescent="0.3">
      <c r="A2719" s="1" t="s">
        <v>159</v>
      </c>
      <c r="B2719" s="1" t="s">
        <v>164</v>
      </c>
      <c r="C2719">
        <v>16</v>
      </c>
      <c r="D2719" s="48">
        <v>43806</v>
      </c>
    </row>
    <row r="2720" spans="1:4" x14ac:dyDescent="0.3">
      <c r="A2720" s="1" t="s">
        <v>201</v>
      </c>
      <c r="B2720" s="1" t="s">
        <v>204</v>
      </c>
      <c r="C2720">
        <v>20</v>
      </c>
      <c r="D2720" s="48">
        <v>43806</v>
      </c>
    </row>
    <row r="2721" spans="1:4" x14ac:dyDescent="0.3">
      <c r="A2721" s="1" t="s">
        <v>190</v>
      </c>
      <c r="B2721" s="1" t="s">
        <v>216</v>
      </c>
      <c r="C2721">
        <v>20</v>
      </c>
      <c r="D2721" s="48">
        <v>43806</v>
      </c>
    </row>
    <row r="2722" spans="1:4" x14ac:dyDescent="0.3">
      <c r="A2722" s="1" t="s">
        <v>212</v>
      </c>
      <c r="B2722" s="1" t="s">
        <v>205</v>
      </c>
      <c r="C2722">
        <v>20</v>
      </c>
      <c r="D2722" s="48">
        <v>43806</v>
      </c>
    </row>
    <row r="2723" spans="1:4" x14ac:dyDescent="0.3">
      <c r="A2723" s="1" t="s">
        <v>208</v>
      </c>
      <c r="B2723" s="1" t="s">
        <v>218</v>
      </c>
      <c r="C2723">
        <v>20</v>
      </c>
      <c r="D2723" s="48">
        <v>43806</v>
      </c>
    </row>
    <row r="2724" spans="1:4" x14ac:dyDescent="0.3">
      <c r="A2724" s="1" t="s">
        <v>222</v>
      </c>
      <c r="B2724" s="1" t="s">
        <v>206</v>
      </c>
      <c r="C2724">
        <v>20</v>
      </c>
      <c r="D2724" s="48">
        <v>43806</v>
      </c>
    </row>
    <row r="2725" spans="1:4" x14ac:dyDescent="0.3">
      <c r="A2725" s="1" t="s">
        <v>200</v>
      </c>
      <c r="B2725" s="1" t="s">
        <v>219</v>
      </c>
      <c r="C2725">
        <v>20</v>
      </c>
      <c r="D2725" s="48">
        <v>43806</v>
      </c>
    </row>
    <row r="2726" spans="1:4" x14ac:dyDescent="0.3">
      <c r="A2726" s="1" t="s">
        <v>211</v>
      </c>
      <c r="B2726" s="1" t="s">
        <v>196</v>
      </c>
      <c r="C2726">
        <v>20</v>
      </c>
      <c r="D2726" s="48">
        <v>43806</v>
      </c>
    </row>
    <row r="2727" spans="1:4" x14ac:dyDescent="0.3">
      <c r="A2727" s="1" t="s">
        <v>213</v>
      </c>
      <c r="B2727" s="1" t="s">
        <v>210</v>
      </c>
      <c r="C2727">
        <v>20</v>
      </c>
      <c r="D2727" s="48">
        <v>43806</v>
      </c>
    </row>
    <row r="2728" spans="1:4" x14ac:dyDescent="0.3">
      <c r="A2728" s="1" t="s">
        <v>194</v>
      </c>
      <c r="B2728" s="1" t="s">
        <v>198</v>
      </c>
      <c r="C2728">
        <v>20</v>
      </c>
      <c r="D2728" s="48">
        <v>43806</v>
      </c>
    </row>
    <row r="2729" spans="1:4" x14ac:dyDescent="0.3">
      <c r="A2729" s="1" t="s">
        <v>191</v>
      </c>
      <c r="B2729" s="1" t="s">
        <v>209</v>
      </c>
      <c r="C2729">
        <v>20</v>
      </c>
      <c r="D2729" s="48">
        <v>43806</v>
      </c>
    </row>
    <row r="2730" spans="1:4" x14ac:dyDescent="0.3">
      <c r="A2730" s="1" t="s">
        <v>226</v>
      </c>
      <c r="B2730" s="1" t="s">
        <v>203</v>
      </c>
      <c r="C2730">
        <v>20</v>
      </c>
      <c r="D2730" s="48">
        <v>43806</v>
      </c>
    </row>
    <row r="2731" spans="1:4" x14ac:dyDescent="0.3">
      <c r="A2731" s="1" t="s">
        <v>184</v>
      </c>
      <c r="B2731" s="1" t="s">
        <v>175</v>
      </c>
      <c r="C2731">
        <v>20</v>
      </c>
      <c r="D2731" s="48">
        <v>43806</v>
      </c>
    </row>
    <row r="2732" spans="1:4" x14ac:dyDescent="0.3">
      <c r="A2732" s="1" t="s">
        <v>4</v>
      </c>
      <c r="B2732" s="1" t="s">
        <v>197</v>
      </c>
      <c r="C2732">
        <v>20</v>
      </c>
      <c r="D2732" s="48">
        <v>43806</v>
      </c>
    </row>
    <row r="2733" spans="1:4" x14ac:dyDescent="0.3">
      <c r="A2733" s="1" t="s">
        <v>7</v>
      </c>
      <c r="B2733" s="1" t="s">
        <v>180</v>
      </c>
      <c r="C2733">
        <v>20</v>
      </c>
      <c r="D2733" s="48">
        <v>43806</v>
      </c>
    </row>
    <row r="2734" spans="1:4" x14ac:dyDescent="0.3">
      <c r="A2734" s="1" t="s">
        <v>9</v>
      </c>
      <c r="B2734" s="1" t="s">
        <v>170</v>
      </c>
      <c r="C2734">
        <v>20</v>
      </c>
      <c r="D2734" s="48">
        <v>43806</v>
      </c>
    </row>
    <row r="2735" spans="1:4" x14ac:dyDescent="0.3">
      <c r="A2735" s="1" t="s">
        <v>183</v>
      </c>
      <c r="B2735" s="1" t="s">
        <v>181</v>
      </c>
      <c r="C2735">
        <v>20</v>
      </c>
      <c r="D2735" s="48">
        <v>43806</v>
      </c>
    </row>
    <row r="2736" spans="1:4" x14ac:dyDescent="0.3">
      <c r="A2736" s="1" t="s">
        <v>195</v>
      </c>
      <c r="B2736" s="1" t="s">
        <v>188</v>
      </c>
      <c r="C2736">
        <v>20</v>
      </c>
      <c r="D2736" s="48">
        <v>43806</v>
      </c>
    </row>
    <row r="2737" spans="1:4" x14ac:dyDescent="0.3">
      <c r="A2737" s="1" t="s">
        <v>174</v>
      </c>
      <c r="B2737" s="1" t="s">
        <v>199</v>
      </c>
      <c r="C2737">
        <v>20</v>
      </c>
      <c r="D2737" s="48">
        <v>43806</v>
      </c>
    </row>
    <row r="2738" spans="1:4" x14ac:dyDescent="0.3">
      <c r="A2738" s="1" t="s">
        <v>189</v>
      </c>
      <c r="B2738" s="1" t="s">
        <v>179</v>
      </c>
      <c r="C2738">
        <v>20</v>
      </c>
      <c r="D2738" s="48">
        <v>43806</v>
      </c>
    </row>
    <row r="2739" spans="1:4" x14ac:dyDescent="0.3">
      <c r="A2739" s="1" t="s">
        <v>177</v>
      </c>
      <c r="B2739" s="1" t="s">
        <v>186</v>
      </c>
      <c r="C2739">
        <v>20</v>
      </c>
      <c r="D2739" s="48">
        <v>43806</v>
      </c>
    </row>
    <row r="2740" spans="1:4" x14ac:dyDescent="0.3">
      <c r="A2740" s="1" t="s">
        <v>192</v>
      </c>
      <c r="B2740" s="1" t="s">
        <v>176</v>
      </c>
      <c r="C2740">
        <v>20</v>
      </c>
      <c r="D2740" s="48">
        <v>43806</v>
      </c>
    </row>
    <row r="2741" spans="1:4" x14ac:dyDescent="0.3">
      <c r="A2741" s="1" t="s">
        <v>185</v>
      </c>
      <c r="B2741" s="1" t="s">
        <v>187</v>
      </c>
      <c r="C2741">
        <v>20</v>
      </c>
      <c r="D2741" s="48">
        <v>43806</v>
      </c>
    </row>
    <row r="2742" spans="1:4" x14ac:dyDescent="0.3">
      <c r="A2742" s="1" t="s">
        <v>172</v>
      </c>
      <c r="B2742" s="1" t="s">
        <v>182</v>
      </c>
      <c r="C2742">
        <v>20</v>
      </c>
      <c r="D2742" s="48">
        <v>43806</v>
      </c>
    </row>
    <row r="2743" spans="1:4" x14ac:dyDescent="0.3">
      <c r="A2743" s="1" t="s">
        <v>214</v>
      </c>
      <c r="B2743" s="1" t="s">
        <v>227</v>
      </c>
      <c r="C2743">
        <v>20</v>
      </c>
      <c r="D2743" s="48">
        <v>43806</v>
      </c>
    </row>
    <row r="2744" spans="1:4" x14ac:dyDescent="0.3">
      <c r="A2744" s="1" t="s">
        <v>239</v>
      </c>
      <c r="B2744" s="1" t="s">
        <v>217</v>
      </c>
      <c r="C2744">
        <v>20</v>
      </c>
      <c r="D2744" s="48">
        <v>43806</v>
      </c>
    </row>
    <row r="2745" spans="1:4" x14ac:dyDescent="0.3">
      <c r="A2745" s="1" t="s">
        <v>221</v>
      </c>
      <c r="B2745" s="1" t="s">
        <v>320</v>
      </c>
      <c r="C2745">
        <v>20</v>
      </c>
      <c r="D2745" s="48">
        <v>43806</v>
      </c>
    </row>
    <row r="2746" spans="1:4" x14ac:dyDescent="0.3">
      <c r="A2746" s="1" t="s">
        <v>224</v>
      </c>
      <c r="B2746" s="1" t="s">
        <v>233</v>
      </c>
      <c r="C2746">
        <v>20</v>
      </c>
      <c r="D2746" s="48">
        <v>43806</v>
      </c>
    </row>
    <row r="2747" spans="1:4" x14ac:dyDescent="0.3">
      <c r="A2747" s="1" t="s">
        <v>223</v>
      </c>
      <c r="B2747" s="1" t="s">
        <v>215</v>
      </c>
      <c r="C2747">
        <v>20</v>
      </c>
      <c r="D2747" s="48">
        <v>43806</v>
      </c>
    </row>
    <row r="2748" spans="1:4" x14ac:dyDescent="0.3">
      <c r="A2748" s="1" t="s">
        <v>230</v>
      </c>
      <c r="B2748" s="1" t="s">
        <v>231</v>
      </c>
      <c r="C2748">
        <v>20</v>
      </c>
      <c r="D2748" s="48">
        <v>43806</v>
      </c>
    </row>
    <row r="2749" spans="1:4" x14ac:dyDescent="0.3">
      <c r="A2749" s="1" t="s">
        <v>240</v>
      </c>
      <c r="B2749" s="1" t="s">
        <v>232</v>
      </c>
      <c r="C2749">
        <v>20</v>
      </c>
      <c r="D2749" s="48">
        <v>43806</v>
      </c>
    </row>
    <row r="2750" spans="1:4" x14ac:dyDescent="0.3">
      <c r="A2750" s="1" t="s">
        <v>220</v>
      </c>
      <c r="B2750" s="1" t="s">
        <v>236</v>
      </c>
      <c r="C2750">
        <v>20</v>
      </c>
      <c r="D2750" s="48">
        <v>43806</v>
      </c>
    </row>
    <row r="2751" spans="1:4" x14ac:dyDescent="0.3">
      <c r="A2751" s="1" t="s">
        <v>237</v>
      </c>
      <c r="B2751" s="1" t="s">
        <v>225</v>
      </c>
      <c r="C2751">
        <v>20</v>
      </c>
      <c r="D2751" s="48">
        <v>43806</v>
      </c>
    </row>
    <row r="2752" spans="1:4" x14ac:dyDescent="0.3">
      <c r="A2752" s="1" t="s">
        <v>228</v>
      </c>
      <c r="B2752" s="1" t="s">
        <v>319</v>
      </c>
      <c r="C2752">
        <v>20</v>
      </c>
      <c r="D2752" s="48">
        <v>43806</v>
      </c>
    </row>
    <row r="2753" spans="1:4" x14ac:dyDescent="0.3">
      <c r="A2753" s="1" t="s">
        <v>234</v>
      </c>
      <c r="B2753" s="1" t="s">
        <v>207</v>
      </c>
      <c r="C2753">
        <v>20</v>
      </c>
      <c r="D2753" s="48">
        <v>43806</v>
      </c>
    </row>
    <row r="2754" spans="1:4" x14ac:dyDescent="0.3">
      <c r="A2754" s="1" t="s">
        <v>229</v>
      </c>
      <c r="B2754" s="1" t="s">
        <v>235</v>
      </c>
      <c r="C2754">
        <v>20</v>
      </c>
      <c r="D2754" s="48">
        <v>43806</v>
      </c>
    </row>
    <row r="2755" spans="1:4" x14ac:dyDescent="0.3">
      <c r="A2755" s="1" t="s">
        <v>355</v>
      </c>
      <c r="B2755" s="1" t="s">
        <v>686</v>
      </c>
      <c r="C2755">
        <v>15</v>
      </c>
      <c r="D2755" s="48">
        <v>43806</v>
      </c>
    </row>
    <row r="2756" spans="1:4" x14ac:dyDescent="0.3">
      <c r="A2756" s="1" t="s">
        <v>105</v>
      </c>
      <c r="B2756" s="1" t="s">
        <v>341</v>
      </c>
      <c r="C2756">
        <v>15</v>
      </c>
      <c r="D2756" s="48">
        <v>43806</v>
      </c>
    </row>
    <row r="2757" spans="1:4" x14ac:dyDescent="0.3">
      <c r="A2757" s="1" t="s">
        <v>351</v>
      </c>
      <c r="B2757" s="1" t="s">
        <v>343</v>
      </c>
      <c r="C2757">
        <v>15</v>
      </c>
      <c r="D2757" s="48">
        <v>43806</v>
      </c>
    </row>
    <row r="2758" spans="1:4" x14ac:dyDescent="0.3">
      <c r="A2758" s="1" t="s">
        <v>101</v>
      </c>
      <c r="B2758" s="1" t="s">
        <v>349</v>
      </c>
      <c r="C2758">
        <v>15</v>
      </c>
      <c r="D2758" s="48">
        <v>43806</v>
      </c>
    </row>
    <row r="2759" spans="1:4" x14ac:dyDescent="0.3">
      <c r="A2759" s="1" t="s">
        <v>687</v>
      </c>
      <c r="B2759" s="1" t="s">
        <v>104</v>
      </c>
      <c r="C2759">
        <v>15</v>
      </c>
      <c r="D2759" s="48">
        <v>43806</v>
      </c>
    </row>
    <row r="2760" spans="1:4" x14ac:dyDescent="0.3">
      <c r="A2760" s="1" t="s">
        <v>340</v>
      </c>
      <c r="B2760" s="1" t="s">
        <v>350</v>
      </c>
      <c r="C2760">
        <v>15</v>
      </c>
      <c r="D2760" s="48">
        <v>43806</v>
      </c>
    </row>
    <row r="2761" spans="1:4" x14ac:dyDescent="0.3">
      <c r="A2761" s="1" t="s">
        <v>342</v>
      </c>
      <c r="B2761" s="1" t="s">
        <v>345</v>
      </c>
      <c r="C2761">
        <v>15</v>
      </c>
      <c r="D2761" s="48">
        <v>43806</v>
      </c>
    </row>
    <row r="2762" spans="1:4" x14ac:dyDescent="0.3">
      <c r="A2762" s="1" t="s">
        <v>688</v>
      </c>
      <c r="B2762" s="1" t="s">
        <v>690</v>
      </c>
      <c r="C2762">
        <v>15</v>
      </c>
      <c r="D2762" s="48">
        <v>43806</v>
      </c>
    </row>
    <row r="2763" spans="1:4" x14ac:dyDescent="0.3">
      <c r="A2763" s="1" t="s">
        <v>689</v>
      </c>
      <c r="B2763" s="1" t="s">
        <v>352</v>
      </c>
      <c r="C2763">
        <v>15</v>
      </c>
      <c r="D2763" s="48">
        <v>43806</v>
      </c>
    </row>
    <row r="2764" spans="1:4" x14ac:dyDescent="0.3">
      <c r="A2764" s="1" t="s">
        <v>346</v>
      </c>
      <c r="B2764" s="1" t="s">
        <v>691</v>
      </c>
      <c r="C2764">
        <v>15</v>
      </c>
      <c r="D2764" s="48">
        <v>43806</v>
      </c>
    </row>
    <row r="2765" spans="1:4" x14ac:dyDescent="0.3">
      <c r="A2765" s="1" t="s">
        <v>428</v>
      </c>
      <c r="B2765" s="1" t="s">
        <v>420</v>
      </c>
      <c r="C2765">
        <v>17</v>
      </c>
      <c r="D2765" s="48">
        <v>43806</v>
      </c>
    </row>
    <row r="2766" spans="1:4" x14ac:dyDescent="0.3">
      <c r="A2766" s="1" t="s">
        <v>417</v>
      </c>
      <c r="B2766" s="1" t="s">
        <v>424</v>
      </c>
      <c r="C2766">
        <v>17</v>
      </c>
      <c r="D2766" s="48">
        <v>43806</v>
      </c>
    </row>
    <row r="2767" spans="1:4" x14ac:dyDescent="0.3">
      <c r="A2767" s="1" t="s">
        <v>415</v>
      </c>
      <c r="B2767" s="1" t="s">
        <v>421</v>
      </c>
      <c r="C2767">
        <v>17</v>
      </c>
      <c r="D2767" s="48">
        <v>43806</v>
      </c>
    </row>
    <row r="2768" spans="1:4" x14ac:dyDescent="0.3">
      <c r="A2768" s="1" t="s">
        <v>418</v>
      </c>
      <c r="B2768" s="1" t="s">
        <v>416</v>
      </c>
      <c r="C2768">
        <v>17</v>
      </c>
      <c r="D2768" s="48">
        <v>43806</v>
      </c>
    </row>
    <row r="2769" spans="1:4" x14ac:dyDescent="0.3">
      <c r="A2769" s="1" t="s">
        <v>419</v>
      </c>
      <c r="B2769" s="1" t="s">
        <v>434</v>
      </c>
      <c r="C2769">
        <v>17</v>
      </c>
      <c r="D2769" s="48">
        <v>43806</v>
      </c>
    </row>
    <row r="2770" spans="1:4" x14ac:dyDescent="0.3">
      <c r="A2770" s="1" t="s">
        <v>422</v>
      </c>
      <c r="B2770" s="1" t="s">
        <v>414</v>
      </c>
      <c r="C2770">
        <v>17</v>
      </c>
      <c r="D2770" s="48">
        <v>43806</v>
      </c>
    </row>
    <row r="2771" spans="1:4" x14ac:dyDescent="0.3">
      <c r="A2771" s="1" t="s">
        <v>477</v>
      </c>
      <c r="B2771" s="1" t="s">
        <v>423</v>
      </c>
      <c r="C2771">
        <v>16</v>
      </c>
      <c r="D2771" s="48">
        <v>43806</v>
      </c>
    </row>
    <row r="2772" spans="1:4" x14ac:dyDescent="0.3">
      <c r="A2772" s="1" t="s">
        <v>431</v>
      </c>
      <c r="B2772" s="1" t="s">
        <v>435</v>
      </c>
      <c r="C2772">
        <v>16</v>
      </c>
      <c r="D2772" s="48">
        <v>43806</v>
      </c>
    </row>
    <row r="2773" spans="1:4" x14ac:dyDescent="0.3">
      <c r="A2773" s="1" t="s">
        <v>438</v>
      </c>
      <c r="B2773" s="1" t="s">
        <v>429</v>
      </c>
      <c r="C2773">
        <v>16</v>
      </c>
      <c r="D2773" s="48">
        <v>43806</v>
      </c>
    </row>
    <row r="2774" spans="1:4" x14ac:dyDescent="0.3">
      <c r="A2774" s="1" t="s">
        <v>437</v>
      </c>
      <c r="B2774" s="1" t="s">
        <v>432</v>
      </c>
      <c r="C2774">
        <v>16</v>
      </c>
      <c r="D2774" s="48">
        <v>43806</v>
      </c>
    </row>
    <row r="2775" spans="1:4" x14ac:dyDescent="0.3">
      <c r="A2775" s="1" t="s">
        <v>430</v>
      </c>
      <c r="B2775" s="1" t="s">
        <v>433</v>
      </c>
      <c r="C2775">
        <v>16</v>
      </c>
      <c r="D2775" s="48">
        <v>43806</v>
      </c>
    </row>
    <row r="2776" spans="1:4" x14ac:dyDescent="0.3">
      <c r="A2776" s="1" t="s">
        <v>445</v>
      </c>
      <c r="B2776" s="1" t="s">
        <v>448</v>
      </c>
      <c r="C2776">
        <v>9</v>
      </c>
      <c r="D2776" s="48">
        <v>43806</v>
      </c>
    </row>
    <row r="2777" spans="1:4" x14ac:dyDescent="0.3">
      <c r="A2777" s="1" t="s">
        <v>440</v>
      </c>
      <c r="B2777" s="1" t="s">
        <v>446</v>
      </c>
      <c r="C2777">
        <v>9</v>
      </c>
      <c r="D2777" s="48">
        <v>43806</v>
      </c>
    </row>
    <row r="2778" spans="1:4" x14ac:dyDescent="0.3">
      <c r="A2778" s="1" t="s">
        <v>571</v>
      </c>
      <c r="B2778" s="1" t="s">
        <v>574</v>
      </c>
      <c r="C2778">
        <v>17</v>
      </c>
      <c r="D2778" s="48">
        <v>43806</v>
      </c>
    </row>
    <row r="2779" spans="1:4" x14ac:dyDescent="0.3">
      <c r="A2779" s="1" t="s">
        <v>573</v>
      </c>
      <c r="B2779" s="1" t="s">
        <v>580</v>
      </c>
      <c r="C2779">
        <v>17</v>
      </c>
      <c r="D2779" s="48">
        <v>43806</v>
      </c>
    </row>
    <row r="2780" spans="1:4" x14ac:dyDescent="0.3">
      <c r="A2780" s="1" t="s">
        <v>578</v>
      </c>
      <c r="B2780" s="1" t="s">
        <v>581</v>
      </c>
      <c r="C2780">
        <v>17</v>
      </c>
      <c r="D2780" s="48">
        <v>43806</v>
      </c>
    </row>
    <row r="2781" spans="1:4" x14ac:dyDescent="0.3">
      <c r="A2781" s="1" t="s">
        <v>570</v>
      </c>
      <c r="B2781" s="1" t="s">
        <v>575</v>
      </c>
      <c r="C2781">
        <v>17</v>
      </c>
      <c r="D2781" s="48">
        <v>43806</v>
      </c>
    </row>
    <row r="2782" spans="1:4" x14ac:dyDescent="0.3">
      <c r="A2782" s="1" t="s">
        <v>576</v>
      </c>
      <c r="B2782" s="1" t="s">
        <v>572</v>
      </c>
      <c r="C2782">
        <v>17</v>
      </c>
      <c r="D2782" s="48">
        <v>43806</v>
      </c>
    </row>
    <row r="2783" spans="1:4" x14ac:dyDescent="0.3">
      <c r="A2783" s="1" t="s">
        <v>577</v>
      </c>
      <c r="B2783" s="1" t="s">
        <v>579</v>
      </c>
      <c r="C2783">
        <v>17</v>
      </c>
      <c r="D2783" s="48">
        <v>43806</v>
      </c>
    </row>
    <row r="2784" spans="1:4" x14ac:dyDescent="0.3">
      <c r="A2784" s="1" t="s">
        <v>607</v>
      </c>
      <c r="B2784" s="1" t="s">
        <v>603</v>
      </c>
      <c r="C2784">
        <v>19</v>
      </c>
      <c r="D2784" s="48">
        <v>43806</v>
      </c>
    </row>
    <row r="2785" spans="1:4" x14ac:dyDescent="0.3">
      <c r="A2785" s="1" t="s">
        <v>605</v>
      </c>
      <c r="B2785" s="1" t="s">
        <v>601</v>
      </c>
      <c r="C2785">
        <v>19</v>
      </c>
      <c r="D2785" s="48">
        <v>43806</v>
      </c>
    </row>
    <row r="2786" spans="1:4" x14ac:dyDescent="0.3">
      <c r="A2786" s="1" t="s">
        <v>609</v>
      </c>
      <c r="B2786" s="1" t="s">
        <v>600</v>
      </c>
      <c r="C2786">
        <v>19</v>
      </c>
      <c r="D2786" s="48">
        <v>43806</v>
      </c>
    </row>
    <row r="2787" spans="1:4" x14ac:dyDescent="0.3">
      <c r="A2787" s="1" t="s">
        <v>599</v>
      </c>
      <c r="B2787" s="1" t="s">
        <v>602</v>
      </c>
      <c r="C2787">
        <v>19</v>
      </c>
      <c r="D2787" s="48">
        <v>43806</v>
      </c>
    </row>
    <row r="2788" spans="1:4" x14ac:dyDescent="0.3">
      <c r="A2788" s="1" t="s">
        <v>611</v>
      </c>
      <c r="B2788" s="1" t="s">
        <v>604</v>
      </c>
      <c r="C2788">
        <v>19</v>
      </c>
      <c r="D2788" s="48">
        <v>43806</v>
      </c>
    </row>
    <row r="2789" spans="1:4" x14ac:dyDescent="0.3">
      <c r="A2789" s="1" t="s">
        <v>598</v>
      </c>
      <c r="B2789" s="1" t="s">
        <v>606</v>
      </c>
      <c r="C2789">
        <v>19</v>
      </c>
      <c r="D2789" s="48">
        <v>43806</v>
      </c>
    </row>
    <row r="2790" spans="1:4" x14ac:dyDescent="0.3">
      <c r="A2790" s="1" t="s">
        <v>612</v>
      </c>
      <c r="B2790" s="1" t="s">
        <v>608</v>
      </c>
      <c r="C2790">
        <v>19</v>
      </c>
      <c r="D2790" s="48">
        <v>43806</v>
      </c>
    </row>
    <row r="2791" spans="1:4" x14ac:dyDescent="0.3">
      <c r="A2791" s="1" t="s">
        <v>613</v>
      </c>
      <c r="B2791" s="1" t="s">
        <v>610</v>
      </c>
      <c r="C2791">
        <v>19</v>
      </c>
      <c r="D2791" s="48">
        <v>43806</v>
      </c>
    </row>
    <row r="2792" spans="1:4" x14ac:dyDescent="0.3">
      <c r="A2792" s="1" t="s">
        <v>156</v>
      </c>
      <c r="B2792" s="1" t="s">
        <v>154</v>
      </c>
      <c r="C2792">
        <v>16</v>
      </c>
      <c r="D2792" s="48">
        <v>43807</v>
      </c>
    </row>
    <row r="2793" spans="1:4" x14ac:dyDescent="0.3">
      <c r="A2793" s="1" t="s">
        <v>146</v>
      </c>
      <c r="B2793" s="1" t="s">
        <v>161</v>
      </c>
      <c r="C2793">
        <v>16</v>
      </c>
      <c r="D2793" s="48">
        <v>43807</v>
      </c>
    </row>
    <row r="2794" spans="1:4" x14ac:dyDescent="0.3">
      <c r="A2794" s="1" t="s">
        <v>165</v>
      </c>
      <c r="B2794" s="1" t="s">
        <v>155</v>
      </c>
      <c r="C2794">
        <v>16</v>
      </c>
      <c r="D2794" s="48">
        <v>43807</v>
      </c>
    </row>
    <row r="2795" spans="1:4" x14ac:dyDescent="0.3">
      <c r="A2795" s="1" t="s">
        <v>134</v>
      </c>
      <c r="B2795" s="1" t="s">
        <v>157</v>
      </c>
      <c r="C2795">
        <v>16</v>
      </c>
      <c r="D2795" s="48">
        <v>43807</v>
      </c>
    </row>
    <row r="2796" spans="1:4" x14ac:dyDescent="0.3">
      <c r="A2796" s="1" t="s">
        <v>202</v>
      </c>
      <c r="B2796" s="1" t="s">
        <v>193</v>
      </c>
      <c r="C2796">
        <v>20</v>
      </c>
      <c r="D2796" s="48">
        <v>43807</v>
      </c>
    </row>
    <row r="2797" spans="1:4" x14ac:dyDescent="0.3">
      <c r="A2797" s="1" t="s">
        <v>378</v>
      </c>
      <c r="B2797" s="1" t="s">
        <v>262</v>
      </c>
      <c r="C2797">
        <v>13</v>
      </c>
      <c r="D2797" s="48">
        <v>43807</v>
      </c>
    </row>
    <row r="2798" spans="1:4" x14ac:dyDescent="0.3">
      <c r="A2798" s="1" t="s">
        <v>381</v>
      </c>
      <c r="B2798" s="1" t="s">
        <v>265</v>
      </c>
      <c r="C2798">
        <v>13</v>
      </c>
      <c r="D2798" s="48">
        <v>43807</v>
      </c>
    </row>
    <row r="2799" spans="1:4" x14ac:dyDescent="0.3">
      <c r="A2799" s="1" t="s">
        <v>275</v>
      </c>
      <c r="B2799" s="1" t="s">
        <v>266</v>
      </c>
      <c r="C2799">
        <v>13</v>
      </c>
      <c r="D2799" s="48">
        <v>43807</v>
      </c>
    </row>
    <row r="2800" spans="1:4" x14ac:dyDescent="0.3">
      <c r="A2800" s="1" t="s">
        <v>274</v>
      </c>
      <c r="B2800" s="1" t="s">
        <v>276</v>
      </c>
      <c r="C2800">
        <v>13</v>
      </c>
      <c r="D2800" s="48">
        <v>43807</v>
      </c>
    </row>
    <row r="2801" spans="1:4" x14ac:dyDescent="0.3">
      <c r="A2801" s="1" t="s">
        <v>259</v>
      </c>
      <c r="B2801" s="1" t="s">
        <v>268</v>
      </c>
      <c r="C2801">
        <v>13</v>
      </c>
      <c r="D2801" s="48">
        <v>43807</v>
      </c>
    </row>
    <row r="2802" spans="1:4" x14ac:dyDescent="0.3">
      <c r="A2802" s="1" t="s">
        <v>270</v>
      </c>
      <c r="B2802" s="1" t="s">
        <v>685</v>
      </c>
      <c r="C2802">
        <v>13</v>
      </c>
      <c r="D2802" s="48">
        <v>43807</v>
      </c>
    </row>
    <row r="2803" spans="1:4" x14ac:dyDescent="0.3">
      <c r="A2803" s="1" t="s">
        <v>264</v>
      </c>
      <c r="B2803" s="1" t="s">
        <v>269</v>
      </c>
      <c r="C2803">
        <v>13</v>
      </c>
      <c r="D2803" s="48">
        <v>43807</v>
      </c>
    </row>
    <row r="2804" spans="1:4" x14ac:dyDescent="0.3">
      <c r="A2804" s="1" t="s">
        <v>267</v>
      </c>
      <c r="B2804" s="1" t="s">
        <v>261</v>
      </c>
      <c r="C2804">
        <v>13</v>
      </c>
      <c r="D2804" s="48">
        <v>43807</v>
      </c>
    </row>
    <row r="2805" spans="1:4" x14ac:dyDescent="0.3">
      <c r="A2805" s="1" t="s">
        <v>260</v>
      </c>
      <c r="B2805" s="1" t="s">
        <v>271</v>
      </c>
      <c r="C2805">
        <v>13</v>
      </c>
      <c r="D2805" s="48">
        <v>43807</v>
      </c>
    </row>
    <row r="2806" spans="1:4" x14ac:dyDescent="0.3">
      <c r="A2806" s="1" t="s">
        <v>272</v>
      </c>
      <c r="B2806" s="1" t="s">
        <v>388</v>
      </c>
      <c r="C2806">
        <v>12</v>
      </c>
      <c r="D2806" s="48">
        <v>43807</v>
      </c>
    </row>
    <row r="2807" spans="1:4" x14ac:dyDescent="0.3">
      <c r="A2807" s="1" t="s">
        <v>263</v>
      </c>
      <c r="B2807" s="1" t="s">
        <v>379</v>
      </c>
      <c r="C2807">
        <v>12</v>
      </c>
      <c r="D2807" s="48">
        <v>43807</v>
      </c>
    </row>
    <row r="2808" spans="1:4" x14ac:dyDescent="0.3">
      <c r="A2808" s="1" t="s">
        <v>273</v>
      </c>
      <c r="B2808" s="1" t="s">
        <v>393</v>
      </c>
      <c r="C2808">
        <v>12</v>
      </c>
      <c r="D2808" s="48">
        <v>43807</v>
      </c>
    </row>
    <row r="2809" spans="1:4" x14ac:dyDescent="0.3">
      <c r="A2809" s="1" t="s">
        <v>387</v>
      </c>
      <c r="B2809" s="1" t="s">
        <v>476</v>
      </c>
      <c r="C2809">
        <v>12</v>
      </c>
      <c r="D2809" s="48">
        <v>43807</v>
      </c>
    </row>
    <row r="2810" spans="1:4" x14ac:dyDescent="0.3">
      <c r="A2810" s="1" t="s">
        <v>391</v>
      </c>
      <c r="B2810" s="1" t="s">
        <v>380</v>
      </c>
      <c r="C2810">
        <v>12</v>
      </c>
      <c r="D2810" s="48">
        <v>43807</v>
      </c>
    </row>
    <row r="2811" spans="1:4" x14ac:dyDescent="0.3">
      <c r="A2811" s="1" t="s">
        <v>390</v>
      </c>
      <c r="B2811" s="1" t="s">
        <v>385</v>
      </c>
      <c r="C2811">
        <v>12</v>
      </c>
      <c r="D2811" s="48">
        <v>43807</v>
      </c>
    </row>
    <row r="2812" spans="1:4" x14ac:dyDescent="0.3">
      <c r="A2812" s="1" t="s">
        <v>382</v>
      </c>
      <c r="B2812" s="1" t="s">
        <v>696</v>
      </c>
      <c r="C2812">
        <v>12</v>
      </c>
      <c r="D2812" s="48">
        <v>43807</v>
      </c>
    </row>
    <row r="2813" spans="1:4" x14ac:dyDescent="0.3">
      <c r="A2813" s="1" t="s">
        <v>384</v>
      </c>
      <c r="B2813" s="1" t="s">
        <v>377</v>
      </c>
      <c r="C2813">
        <v>12</v>
      </c>
      <c r="D2813" s="48">
        <v>43807</v>
      </c>
    </row>
    <row r="2814" spans="1:4" x14ac:dyDescent="0.3">
      <c r="A2814" s="1" t="s">
        <v>386</v>
      </c>
      <c r="B2814" s="1" t="s">
        <v>383</v>
      </c>
      <c r="C2814">
        <v>12</v>
      </c>
      <c r="D2814" s="48">
        <v>43807</v>
      </c>
    </row>
    <row r="2815" spans="1:4" x14ac:dyDescent="0.3">
      <c r="A2815" s="1" t="s">
        <v>697</v>
      </c>
      <c r="B2815" s="1" t="s">
        <v>444</v>
      </c>
      <c r="C2815">
        <v>9</v>
      </c>
      <c r="D2815" s="48">
        <v>43807</v>
      </c>
    </row>
    <row r="2816" spans="1:4" x14ac:dyDescent="0.3">
      <c r="A2816" s="1" t="s">
        <v>439</v>
      </c>
      <c r="B2816" s="1" t="s">
        <v>441</v>
      </c>
      <c r="C2816">
        <v>9</v>
      </c>
      <c r="D2816" s="48">
        <v>43807</v>
      </c>
    </row>
    <row r="2817" spans="1:4" x14ac:dyDescent="0.3">
      <c r="A2817" s="1" t="s">
        <v>514</v>
      </c>
      <c r="B2817" s="1" t="s">
        <v>517</v>
      </c>
      <c r="C2817">
        <v>19</v>
      </c>
      <c r="D2817" s="48">
        <v>43807</v>
      </c>
    </row>
    <row r="2818" spans="1:4" x14ac:dyDescent="0.3">
      <c r="A2818" s="1" t="s">
        <v>518</v>
      </c>
      <c r="B2818" s="1" t="s">
        <v>516</v>
      </c>
      <c r="C2818">
        <v>19</v>
      </c>
      <c r="D2818" s="48">
        <v>43807</v>
      </c>
    </row>
    <row r="2819" spans="1:4" x14ac:dyDescent="0.3">
      <c r="A2819" s="1" t="s">
        <v>520</v>
      </c>
      <c r="B2819" s="1" t="s">
        <v>527</v>
      </c>
      <c r="C2819">
        <v>19</v>
      </c>
      <c r="D2819" s="48">
        <v>43807</v>
      </c>
    </row>
    <row r="2820" spans="1:4" x14ac:dyDescent="0.3">
      <c r="A2820" s="1" t="s">
        <v>523</v>
      </c>
      <c r="B2820" s="1" t="s">
        <v>521</v>
      </c>
      <c r="C2820">
        <v>19</v>
      </c>
      <c r="D2820" s="48">
        <v>43807</v>
      </c>
    </row>
    <row r="2821" spans="1:4" x14ac:dyDescent="0.3">
      <c r="A2821" s="1" t="s">
        <v>525</v>
      </c>
      <c r="B2821" s="1" t="s">
        <v>526</v>
      </c>
      <c r="C2821">
        <v>19</v>
      </c>
      <c r="D2821" s="48">
        <v>43807</v>
      </c>
    </row>
    <row r="2822" spans="1:4" x14ac:dyDescent="0.3">
      <c r="A2822" s="1" t="s">
        <v>524</v>
      </c>
      <c r="B2822" s="1" t="s">
        <v>522</v>
      </c>
      <c r="C2822">
        <v>19</v>
      </c>
      <c r="D2822" s="48">
        <v>43807</v>
      </c>
    </row>
    <row r="2823" spans="1:4" x14ac:dyDescent="0.3">
      <c r="A2823" s="1" t="s">
        <v>519</v>
      </c>
      <c r="B2823" s="1" t="s">
        <v>515</v>
      </c>
      <c r="C2823">
        <v>19</v>
      </c>
      <c r="D2823" s="48">
        <v>43807</v>
      </c>
    </row>
    <row r="2824" spans="1:4" x14ac:dyDescent="0.3">
      <c r="A2824" s="1" t="s">
        <v>139</v>
      </c>
      <c r="B2824" s="1" t="s">
        <v>140</v>
      </c>
      <c r="C2824">
        <v>18</v>
      </c>
      <c r="D2824" s="48">
        <v>43808</v>
      </c>
    </row>
    <row r="2825" spans="1:4" x14ac:dyDescent="0.3">
      <c r="A2825" s="1" t="s">
        <v>152</v>
      </c>
      <c r="B2825" s="1" t="s">
        <v>150</v>
      </c>
      <c r="C2825">
        <v>18</v>
      </c>
      <c r="D2825" s="48">
        <v>43808</v>
      </c>
    </row>
    <row r="2826" spans="1:4" x14ac:dyDescent="0.3">
      <c r="A2826" s="1" t="s">
        <v>180</v>
      </c>
      <c r="B2826" s="1" t="s">
        <v>189</v>
      </c>
      <c r="C2826">
        <v>21</v>
      </c>
      <c r="D2826" s="48">
        <v>43809</v>
      </c>
    </row>
    <row r="2827" spans="1:4" x14ac:dyDescent="0.3">
      <c r="A2827" s="1" t="s">
        <v>199</v>
      </c>
      <c r="B2827" s="1" t="s">
        <v>9</v>
      </c>
      <c r="C2827">
        <v>21</v>
      </c>
      <c r="D2827" s="48">
        <v>43809</v>
      </c>
    </row>
    <row r="2828" spans="1:4" x14ac:dyDescent="0.3">
      <c r="A2828" s="1" t="s">
        <v>170</v>
      </c>
      <c r="B2828" s="1" t="s">
        <v>183</v>
      </c>
      <c r="C2828">
        <v>21</v>
      </c>
      <c r="D2828" s="48">
        <v>43809</v>
      </c>
    </row>
    <row r="2829" spans="1:4" x14ac:dyDescent="0.3">
      <c r="A2829" s="1" t="s">
        <v>179</v>
      </c>
      <c r="B2829" s="1" t="s">
        <v>174</v>
      </c>
      <c r="C2829">
        <v>21</v>
      </c>
      <c r="D2829" s="48">
        <v>43809</v>
      </c>
    </row>
    <row r="2830" spans="1:4" x14ac:dyDescent="0.3">
      <c r="A2830" s="1" t="s">
        <v>186</v>
      </c>
      <c r="B2830" s="1" t="s">
        <v>7</v>
      </c>
      <c r="C2830">
        <v>21</v>
      </c>
      <c r="D2830" s="48">
        <v>43809</v>
      </c>
    </row>
    <row r="2831" spans="1:4" x14ac:dyDescent="0.3">
      <c r="A2831" s="1" t="s">
        <v>181</v>
      </c>
      <c r="B2831" s="1" t="s">
        <v>195</v>
      </c>
      <c r="C2831">
        <v>21</v>
      </c>
      <c r="D2831" s="48">
        <v>43809</v>
      </c>
    </row>
    <row r="2832" spans="1:4" x14ac:dyDescent="0.3">
      <c r="A2832" s="1" t="s">
        <v>197</v>
      </c>
      <c r="B2832" s="1" t="s">
        <v>192</v>
      </c>
      <c r="C2832">
        <v>21</v>
      </c>
      <c r="D2832" s="48">
        <v>43810</v>
      </c>
    </row>
    <row r="2833" spans="1:4" x14ac:dyDescent="0.3">
      <c r="A2833" s="1" t="s">
        <v>176</v>
      </c>
      <c r="B2833" s="1" t="s">
        <v>177</v>
      </c>
      <c r="C2833">
        <v>21</v>
      </c>
      <c r="D2833" s="48">
        <v>43810</v>
      </c>
    </row>
    <row r="2834" spans="1:4" x14ac:dyDescent="0.3">
      <c r="A2834" s="1" t="s">
        <v>187</v>
      </c>
      <c r="B2834" s="1" t="s">
        <v>4</v>
      </c>
      <c r="C2834">
        <v>21</v>
      </c>
      <c r="D2834" s="48">
        <v>43810</v>
      </c>
    </row>
    <row r="2835" spans="1:4" x14ac:dyDescent="0.3">
      <c r="A2835" s="1" t="s">
        <v>175</v>
      </c>
      <c r="B2835" s="1" t="s">
        <v>185</v>
      </c>
      <c r="C2835">
        <v>21</v>
      </c>
      <c r="D2835" s="48">
        <v>43810</v>
      </c>
    </row>
    <row r="2836" spans="1:4" x14ac:dyDescent="0.3">
      <c r="A2836" s="1" t="s">
        <v>182</v>
      </c>
      <c r="B2836" s="1" t="s">
        <v>184</v>
      </c>
      <c r="C2836">
        <v>21</v>
      </c>
      <c r="D2836" s="48">
        <v>43810</v>
      </c>
    </row>
    <row r="2837" spans="1:4" x14ac:dyDescent="0.3">
      <c r="A2837" s="1" t="s">
        <v>188</v>
      </c>
      <c r="B2837" s="1" t="s">
        <v>172</v>
      </c>
      <c r="C2837">
        <v>21</v>
      </c>
      <c r="D2837" s="48">
        <v>43810</v>
      </c>
    </row>
    <row r="2838" spans="1:4" x14ac:dyDescent="0.3">
      <c r="A2838" s="1" t="s">
        <v>161</v>
      </c>
      <c r="B2838" s="1" t="s">
        <v>163</v>
      </c>
      <c r="C2838">
        <v>17</v>
      </c>
      <c r="D2838" s="48">
        <v>43812</v>
      </c>
    </row>
    <row r="2839" spans="1:4" x14ac:dyDescent="0.3">
      <c r="A2839" s="1" t="s">
        <v>141</v>
      </c>
      <c r="B2839" s="1" t="s">
        <v>139</v>
      </c>
      <c r="C2839">
        <v>19</v>
      </c>
      <c r="D2839" s="48">
        <v>43812</v>
      </c>
    </row>
    <row r="2840" spans="1:4" x14ac:dyDescent="0.3">
      <c r="A2840" s="1" t="s">
        <v>149</v>
      </c>
      <c r="B2840" s="1" t="s">
        <v>147</v>
      </c>
      <c r="C2840">
        <v>19</v>
      </c>
      <c r="D2840" s="48">
        <v>43812</v>
      </c>
    </row>
    <row r="2841" spans="1:4" x14ac:dyDescent="0.3">
      <c r="A2841" s="1" t="s">
        <v>145</v>
      </c>
      <c r="B2841" s="1" t="s">
        <v>143</v>
      </c>
      <c r="C2841">
        <v>19</v>
      </c>
      <c r="D2841" s="48">
        <v>43812</v>
      </c>
    </row>
    <row r="2842" spans="1:4" x14ac:dyDescent="0.3">
      <c r="A2842" s="1" t="s">
        <v>167</v>
      </c>
      <c r="B2842" s="1" t="s">
        <v>132</v>
      </c>
      <c r="C2842">
        <v>19</v>
      </c>
      <c r="D2842" s="48">
        <v>43812</v>
      </c>
    </row>
    <row r="2843" spans="1:4" x14ac:dyDescent="0.3">
      <c r="A2843" s="1" t="s">
        <v>137</v>
      </c>
      <c r="B2843" s="1" t="s">
        <v>151</v>
      </c>
      <c r="C2843">
        <v>19</v>
      </c>
      <c r="D2843" s="48">
        <v>43812</v>
      </c>
    </row>
    <row r="2844" spans="1:4" x14ac:dyDescent="0.3">
      <c r="A2844" s="1" t="s">
        <v>168</v>
      </c>
      <c r="B2844" s="1" t="s">
        <v>148</v>
      </c>
      <c r="C2844">
        <v>19</v>
      </c>
      <c r="D2844" s="48">
        <v>43812</v>
      </c>
    </row>
    <row r="2845" spans="1:4" x14ac:dyDescent="0.3">
      <c r="A2845" s="1" t="s">
        <v>144</v>
      </c>
      <c r="B2845" s="1" t="s">
        <v>142</v>
      </c>
      <c r="C2845">
        <v>19</v>
      </c>
      <c r="D2845" s="48">
        <v>43812</v>
      </c>
    </row>
    <row r="2846" spans="1:4" x14ac:dyDescent="0.3">
      <c r="A2846" s="1" t="s">
        <v>140</v>
      </c>
      <c r="B2846" s="1" t="s">
        <v>152</v>
      </c>
      <c r="C2846">
        <v>19</v>
      </c>
      <c r="D2846" s="48">
        <v>43812</v>
      </c>
    </row>
    <row r="2847" spans="1:4" x14ac:dyDescent="0.3">
      <c r="A2847" s="1" t="s">
        <v>136</v>
      </c>
      <c r="B2847" s="1" t="s">
        <v>169</v>
      </c>
      <c r="C2847">
        <v>19</v>
      </c>
      <c r="D2847" s="48">
        <v>43812</v>
      </c>
    </row>
    <row r="2848" spans="1:4" x14ac:dyDescent="0.3">
      <c r="A2848" s="1" t="s">
        <v>150</v>
      </c>
      <c r="B2848" s="1" t="s">
        <v>133</v>
      </c>
      <c r="C2848">
        <v>19</v>
      </c>
      <c r="D2848" s="48">
        <v>43812</v>
      </c>
    </row>
    <row r="2849" spans="1:4" x14ac:dyDescent="0.3">
      <c r="A2849" s="1" t="s">
        <v>446</v>
      </c>
      <c r="B2849" s="1" t="s">
        <v>697</v>
      </c>
      <c r="C2849">
        <v>10</v>
      </c>
      <c r="D2849" s="48">
        <v>43812</v>
      </c>
    </row>
    <row r="2850" spans="1:4" x14ac:dyDescent="0.3">
      <c r="A2850" s="1" t="s">
        <v>5</v>
      </c>
      <c r="B2850" s="1" t="s">
        <v>6</v>
      </c>
      <c r="C2850">
        <v>17</v>
      </c>
      <c r="D2850" s="48">
        <v>43813</v>
      </c>
    </row>
    <row r="2851" spans="1:4" x14ac:dyDescent="0.3">
      <c r="A2851" s="1" t="s">
        <v>18</v>
      </c>
      <c r="B2851" s="1" t="s">
        <v>15</v>
      </c>
      <c r="C2851">
        <v>17</v>
      </c>
      <c r="D2851" s="48">
        <v>43813</v>
      </c>
    </row>
    <row r="2852" spans="1:4" x14ac:dyDescent="0.3">
      <c r="A2852" s="1" t="s">
        <v>10</v>
      </c>
      <c r="B2852" s="1" t="s">
        <v>3</v>
      </c>
      <c r="C2852">
        <v>17</v>
      </c>
      <c r="D2852" s="48">
        <v>43813</v>
      </c>
    </row>
    <row r="2853" spans="1:4" x14ac:dyDescent="0.3">
      <c r="A2853" s="1" t="s">
        <v>8</v>
      </c>
      <c r="B2853" s="1" t="s">
        <v>20</v>
      </c>
      <c r="C2853">
        <v>17</v>
      </c>
      <c r="D2853" s="48">
        <v>43813</v>
      </c>
    </row>
    <row r="2854" spans="1:4" x14ac:dyDescent="0.3">
      <c r="A2854" s="1" t="s">
        <v>14</v>
      </c>
      <c r="B2854" s="1" t="s">
        <v>171</v>
      </c>
      <c r="C2854">
        <v>17</v>
      </c>
      <c r="D2854" s="48">
        <v>43813</v>
      </c>
    </row>
    <row r="2855" spans="1:4" x14ac:dyDescent="0.3">
      <c r="A2855" s="1" t="s">
        <v>11</v>
      </c>
      <c r="B2855" s="1" t="s">
        <v>19</v>
      </c>
      <c r="C2855">
        <v>17</v>
      </c>
      <c r="D2855" s="48">
        <v>43813</v>
      </c>
    </row>
    <row r="2856" spans="1:4" x14ac:dyDescent="0.3">
      <c r="A2856" s="1" t="s">
        <v>13</v>
      </c>
      <c r="B2856" s="1" t="s">
        <v>22</v>
      </c>
      <c r="C2856">
        <v>17</v>
      </c>
      <c r="D2856" s="48">
        <v>43813</v>
      </c>
    </row>
    <row r="2857" spans="1:4" x14ac:dyDescent="0.3">
      <c r="A2857" s="1" t="s">
        <v>173</v>
      </c>
      <c r="B2857" s="1" t="s">
        <v>178</v>
      </c>
      <c r="C2857">
        <v>17</v>
      </c>
      <c r="D2857" s="48">
        <v>43813</v>
      </c>
    </row>
    <row r="2858" spans="1:4" x14ac:dyDescent="0.3">
      <c r="A2858" s="1" t="s">
        <v>17</v>
      </c>
      <c r="B2858" s="1" t="s">
        <v>12</v>
      </c>
      <c r="C2858">
        <v>17</v>
      </c>
      <c r="D2858" s="48">
        <v>43813</v>
      </c>
    </row>
    <row r="2859" spans="1:4" x14ac:dyDescent="0.3">
      <c r="A2859" s="1" t="s">
        <v>21</v>
      </c>
      <c r="B2859" s="1" t="s">
        <v>16</v>
      </c>
      <c r="C2859">
        <v>17</v>
      </c>
      <c r="D2859" s="48">
        <v>43813</v>
      </c>
    </row>
    <row r="2860" spans="1:4" x14ac:dyDescent="0.3">
      <c r="A2860" s="1" t="s">
        <v>162</v>
      </c>
      <c r="B2860" s="1" t="s">
        <v>165</v>
      </c>
      <c r="C2860">
        <v>17</v>
      </c>
      <c r="D2860" s="48">
        <v>43813</v>
      </c>
    </row>
    <row r="2861" spans="1:4" x14ac:dyDescent="0.3">
      <c r="A2861" s="1" t="s">
        <v>160</v>
      </c>
      <c r="B2861" s="1" t="s">
        <v>146</v>
      </c>
      <c r="C2861">
        <v>17</v>
      </c>
      <c r="D2861" s="48">
        <v>43813</v>
      </c>
    </row>
    <row r="2862" spans="1:4" x14ac:dyDescent="0.3">
      <c r="A2862" s="1" t="s">
        <v>159</v>
      </c>
      <c r="B2862" s="1" t="s">
        <v>166</v>
      </c>
      <c r="C2862">
        <v>17</v>
      </c>
      <c r="D2862" s="48">
        <v>43813</v>
      </c>
    </row>
    <row r="2863" spans="1:4" x14ac:dyDescent="0.3">
      <c r="A2863" s="1" t="s">
        <v>135</v>
      </c>
      <c r="B2863" s="1" t="s">
        <v>156</v>
      </c>
      <c r="C2863">
        <v>17</v>
      </c>
      <c r="D2863" s="48">
        <v>43813</v>
      </c>
    </row>
    <row r="2864" spans="1:4" x14ac:dyDescent="0.3">
      <c r="A2864" s="1" t="s">
        <v>216</v>
      </c>
      <c r="B2864" s="1" t="s">
        <v>200</v>
      </c>
      <c r="C2864">
        <v>21</v>
      </c>
      <c r="D2864" s="48">
        <v>43813</v>
      </c>
    </row>
    <row r="2865" spans="1:4" x14ac:dyDescent="0.3">
      <c r="A2865" s="1" t="s">
        <v>203</v>
      </c>
      <c r="B2865" s="1" t="s">
        <v>194</v>
      </c>
      <c r="C2865">
        <v>21</v>
      </c>
      <c r="D2865" s="48">
        <v>43813</v>
      </c>
    </row>
    <row r="2866" spans="1:4" x14ac:dyDescent="0.3">
      <c r="A2866" s="1" t="s">
        <v>204</v>
      </c>
      <c r="B2866" s="1" t="s">
        <v>211</v>
      </c>
      <c r="C2866">
        <v>21</v>
      </c>
      <c r="D2866" s="48">
        <v>43813</v>
      </c>
    </row>
    <row r="2867" spans="1:4" x14ac:dyDescent="0.3">
      <c r="A2867" s="1" t="s">
        <v>193</v>
      </c>
      <c r="B2867" s="1" t="s">
        <v>212</v>
      </c>
      <c r="C2867">
        <v>21</v>
      </c>
      <c r="D2867" s="48">
        <v>43813</v>
      </c>
    </row>
    <row r="2868" spans="1:4" x14ac:dyDescent="0.3">
      <c r="A2868" s="1" t="s">
        <v>218</v>
      </c>
      <c r="B2868" s="1" t="s">
        <v>226</v>
      </c>
      <c r="C2868">
        <v>21</v>
      </c>
      <c r="D2868" s="48">
        <v>43813</v>
      </c>
    </row>
    <row r="2869" spans="1:4" x14ac:dyDescent="0.3">
      <c r="A2869" s="1" t="s">
        <v>219</v>
      </c>
      <c r="B2869" s="1" t="s">
        <v>213</v>
      </c>
      <c r="C2869">
        <v>21</v>
      </c>
      <c r="D2869" s="48">
        <v>43813</v>
      </c>
    </row>
    <row r="2870" spans="1:4" x14ac:dyDescent="0.3">
      <c r="A2870" s="1" t="s">
        <v>198</v>
      </c>
      <c r="B2870" s="1" t="s">
        <v>190</v>
      </c>
      <c r="C2870">
        <v>21</v>
      </c>
      <c r="D2870" s="48">
        <v>43813</v>
      </c>
    </row>
    <row r="2871" spans="1:4" x14ac:dyDescent="0.3">
      <c r="A2871" s="1" t="s">
        <v>209</v>
      </c>
      <c r="B2871" s="1" t="s">
        <v>222</v>
      </c>
      <c r="C2871">
        <v>21</v>
      </c>
      <c r="D2871" s="48">
        <v>43813</v>
      </c>
    </row>
    <row r="2872" spans="1:4" x14ac:dyDescent="0.3">
      <c r="A2872" s="1" t="s">
        <v>210</v>
      </c>
      <c r="B2872" s="1" t="s">
        <v>202</v>
      </c>
      <c r="C2872">
        <v>21</v>
      </c>
      <c r="D2872" s="48">
        <v>43813</v>
      </c>
    </row>
    <row r="2873" spans="1:4" x14ac:dyDescent="0.3">
      <c r="A2873" s="1" t="s">
        <v>205</v>
      </c>
      <c r="B2873" s="1" t="s">
        <v>191</v>
      </c>
      <c r="C2873">
        <v>21</v>
      </c>
      <c r="D2873" s="48">
        <v>43813</v>
      </c>
    </row>
    <row r="2874" spans="1:4" x14ac:dyDescent="0.3">
      <c r="A2874" s="1" t="s">
        <v>196</v>
      </c>
      <c r="B2874" s="1" t="s">
        <v>201</v>
      </c>
      <c r="C2874">
        <v>21</v>
      </c>
      <c r="D2874" s="48">
        <v>43813</v>
      </c>
    </row>
    <row r="2875" spans="1:4" x14ac:dyDescent="0.3">
      <c r="A2875" s="1" t="s">
        <v>206</v>
      </c>
      <c r="B2875" s="1" t="s">
        <v>208</v>
      </c>
      <c r="C2875">
        <v>21</v>
      </c>
      <c r="D2875" s="48">
        <v>43813</v>
      </c>
    </row>
    <row r="2876" spans="1:4" x14ac:dyDescent="0.3">
      <c r="A2876" s="1" t="s">
        <v>197</v>
      </c>
      <c r="B2876" s="1" t="s">
        <v>177</v>
      </c>
      <c r="C2876">
        <v>22</v>
      </c>
      <c r="D2876" s="48">
        <v>43813</v>
      </c>
    </row>
    <row r="2877" spans="1:4" x14ac:dyDescent="0.3">
      <c r="A2877" s="1" t="s">
        <v>176</v>
      </c>
      <c r="B2877" s="1" t="s">
        <v>172</v>
      </c>
      <c r="C2877">
        <v>22</v>
      </c>
      <c r="D2877" s="48">
        <v>43813</v>
      </c>
    </row>
    <row r="2878" spans="1:4" x14ac:dyDescent="0.3">
      <c r="A2878" s="1" t="s">
        <v>187</v>
      </c>
      <c r="B2878" s="1" t="s">
        <v>7</v>
      </c>
      <c r="C2878">
        <v>22</v>
      </c>
      <c r="D2878" s="48">
        <v>43813</v>
      </c>
    </row>
    <row r="2879" spans="1:4" x14ac:dyDescent="0.3">
      <c r="A2879" s="1" t="s">
        <v>180</v>
      </c>
      <c r="B2879" s="1" t="s">
        <v>184</v>
      </c>
      <c r="C2879">
        <v>22</v>
      </c>
      <c r="D2879" s="48">
        <v>43813</v>
      </c>
    </row>
    <row r="2880" spans="1:4" x14ac:dyDescent="0.3">
      <c r="A2880" s="1" t="s">
        <v>199</v>
      </c>
      <c r="B2880" s="1" t="s">
        <v>183</v>
      </c>
      <c r="C2880">
        <v>22</v>
      </c>
      <c r="D2880" s="48">
        <v>43813</v>
      </c>
    </row>
    <row r="2881" spans="1:4" x14ac:dyDescent="0.3">
      <c r="A2881" s="1" t="s">
        <v>175</v>
      </c>
      <c r="B2881" s="1" t="s">
        <v>189</v>
      </c>
      <c r="C2881">
        <v>22</v>
      </c>
      <c r="D2881" s="48">
        <v>43813</v>
      </c>
    </row>
    <row r="2882" spans="1:4" x14ac:dyDescent="0.3">
      <c r="A2882" s="1" t="s">
        <v>170</v>
      </c>
      <c r="B2882" s="1" t="s">
        <v>4</v>
      </c>
      <c r="C2882">
        <v>22</v>
      </c>
      <c r="D2882" s="48">
        <v>43813</v>
      </c>
    </row>
    <row r="2883" spans="1:4" x14ac:dyDescent="0.3">
      <c r="A2883" s="1" t="s">
        <v>179</v>
      </c>
      <c r="B2883" s="1" t="s">
        <v>185</v>
      </c>
      <c r="C2883">
        <v>22</v>
      </c>
      <c r="D2883" s="48">
        <v>43813</v>
      </c>
    </row>
    <row r="2884" spans="1:4" x14ac:dyDescent="0.3">
      <c r="A2884" s="1" t="s">
        <v>186</v>
      </c>
      <c r="B2884" s="1" t="s">
        <v>195</v>
      </c>
      <c r="C2884">
        <v>22</v>
      </c>
      <c r="D2884" s="48">
        <v>43813</v>
      </c>
    </row>
    <row r="2885" spans="1:4" x14ac:dyDescent="0.3">
      <c r="A2885" s="1" t="s">
        <v>181</v>
      </c>
      <c r="B2885" s="1" t="s">
        <v>192</v>
      </c>
      <c r="C2885">
        <v>22</v>
      </c>
      <c r="D2885" s="48">
        <v>43813</v>
      </c>
    </row>
    <row r="2886" spans="1:4" x14ac:dyDescent="0.3">
      <c r="A2886" s="1" t="s">
        <v>182</v>
      </c>
      <c r="B2886" s="1" t="s">
        <v>174</v>
      </c>
      <c r="C2886">
        <v>22</v>
      </c>
      <c r="D2886" s="48">
        <v>43813</v>
      </c>
    </row>
    <row r="2887" spans="1:4" x14ac:dyDescent="0.3">
      <c r="A2887" s="1" t="s">
        <v>188</v>
      </c>
      <c r="B2887" s="1" t="s">
        <v>9</v>
      </c>
      <c r="C2887">
        <v>22</v>
      </c>
      <c r="D2887" s="48">
        <v>43813</v>
      </c>
    </row>
    <row r="2888" spans="1:4" x14ac:dyDescent="0.3">
      <c r="A2888" s="1" t="s">
        <v>225</v>
      </c>
      <c r="B2888" s="1" t="s">
        <v>230</v>
      </c>
      <c r="C2888">
        <v>21</v>
      </c>
      <c r="D2888" s="48">
        <v>43813</v>
      </c>
    </row>
    <row r="2889" spans="1:4" x14ac:dyDescent="0.3">
      <c r="A2889" s="1" t="s">
        <v>236</v>
      </c>
      <c r="B2889" s="1" t="s">
        <v>239</v>
      </c>
      <c r="C2889">
        <v>21</v>
      </c>
      <c r="D2889" s="48">
        <v>43813</v>
      </c>
    </row>
    <row r="2890" spans="1:4" x14ac:dyDescent="0.3">
      <c r="A2890" s="1" t="s">
        <v>235</v>
      </c>
      <c r="B2890" s="1" t="s">
        <v>234</v>
      </c>
      <c r="C2890">
        <v>21</v>
      </c>
      <c r="D2890" s="48">
        <v>43813</v>
      </c>
    </row>
    <row r="2891" spans="1:4" x14ac:dyDescent="0.3">
      <c r="A2891" s="1" t="s">
        <v>232</v>
      </c>
      <c r="B2891" s="1" t="s">
        <v>220</v>
      </c>
      <c r="C2891">
        <v>21</v>
      </c>
      <c r="D2891" s="48">
        <v>43813</v>
      </c>
    </row>
    <row r="2892" spans="1:4" x14ac:dyDescent="0.3">
      <c r="A2892" s="1" t="s">
        <v>319</v>
      </c>
      <c r="B2892" s="1" t="s">
        <v>214</v>
      </c>
      <c r="C2892">
        <v>21</v>
      </c>
      <c r="D2892" s="48">
        <v>43813</v>
      </c>
    </row>
    <row r="2893" spans="1:4" x14ac:dyDescent="0.3">
      <c r="A2893" s="1" t="s">
        <v>227</v>
      </c>
      <c r="B2893" s="1" t="s">
        <v>229</v>
      </c>
      <c r="C2893">
        <v>21</v>
      </c>
      <c r="D2893" s="48">
        <v>43813</v>
      </c>
    </row>
    <row r="2894" spans="1:4" x14ac:dyDescent="0.3">
      <c r="A2894" s="1" t="s">
        <v>233</v>
      </c>
      <c r="B2894" s="1" t="s">
        <v>223</v>
      </c>
      <c r="C2894">
        <v>21</v>
      </c>
      <c r="D2894" s="48">
        <v>43813</v>
      </c>
    </row>
    <row r="2895" spans="1:4" x14ac:dyDescent="0.3">
      <c r="A2895" s="1" t="s">
        <v>217</v>
      </c>
      <c r="B2895" s="1" t="s">
        <v>237</v>
      </c>
      <c r="C2895">
        <v>21</v>
      </c>
      <c r="D2895" s="48">
        <v>43813</v>
      </c>
    </row>
    <row r="2896" spans="1:4" x14ac:dyDescent="0.3">
      <c r="A2896" s="1" t="s">
        <v>320</v>
      </c>
      <c r="B2896" s="1" t="s">
        <v>224</v>
      </c>
      <c r="C2896">
        <v>21</v>
      </c>
      <c r="D2896" s="48">
        <v>43813</v>
      </c>
    </row>
    <row r="2897" spans="1:4" x14ac:dyDescent="0.3">
      <c r="A2897" s="1" t="s">
        <v>215</v>
      </c>
      <c r="B2897" s="1" t="s">
        <v>221</v>
      </c>
      <c r="C2897">
        <v>21</v>
      </c>
      <c r="D2897" s="48">
        <v>43813</v>
      </c>
    </row>
    <row r="2898" spans="1:4" x14ac:dyDescent="0.3">
      <c r="A2898" s="1" t="s">
        <v>231</v>
      </c>
      <c r="B2898" s="1" t="s">
        <v>228</v>
      </c>
      <c r="C2898">
        <v>21</v>
      </c>
      <c r="D2898" s="48">
        <v>43813</v>
      </c>
    </row>
    <row r="2899" spans="1:4" x14ac:dyDescent="0.3">
      <c r="A2899" s="1" t="s">
        <v>207</v>
      </c>
      <c r="B2899" s="1" t="s">
        <v>240</v>
      </c>
      <c r="C2899">
        <v>21</v>
      </c>
      <c r="D2899" s="48">
        <v>43813</v>
      </c>
    </row>
    <row r="2900" spans="1:4" x14ac:dyDescent="0.3">
      <c r="A2900" s="1" t="s">
        <v>349</v>
      </c>
      <c r="B2900" s="1" t="s">
        <v>351</v>
      </c>
      <c r="C2900">
        <v>16</v>
      </c>
      <c r="D2900" s="48">
        <v>43813</v>
      </c>
    </row>
    <row r="2901" spans="1:4" x14ac:dyDescent="0.3">
      <c r="A2901" s="1" t="s">
        <v>105</v>
      </c>
      <c r="B2901" s="1" t="s">
        <v>687</v>
      </c>
      <c r="C2901">
        <v>16</v>
      </c>
      <c r="D2901" s="48">
        <v>43813</v>
      </c>
    </row>
    <row r="2902" spans="1:4" x14ac:dyDescent="0.3">
      <c r="A2902" s="1" t="s">
        <v>350</v>
      </c>
      <c r="B2902" s="1" t="s">
        <v>689</v>
      </c>
      <c r="C2902">
        <v>16</v>
      </c>
      <c r="D2902" s="48">
        <v>43813</v>
      </c>
    </row>
    <row r="2903" spans="1:4" x14ac:dyDescent="0.3">
      <c r="A2903" s="1" t="s">
        <v>341</v>
      </c>
      <c r="B2903" s="1" t="s">
        <v>340</v>
      </c>
      <c r="C2903">
        <v>16</v>
      </c>
      <c r="D2903" s="48">
        <v>43813</v>
      </c>
    </row>
    <row r="2904" spans="1:4" x14ac:dyDescent="0.3">
      <c r="A2904" s="1" t="s">
        <v>104</v>
      </c>
      <c r="B2904" s="1" t="s">
        <v>342</v>
      </c>
      <c r="C2904">
        <v>16</v>
      </c>
      <c r="D2904" s="48">
        <v>43813</v>
      </c>
    </row>
    <row r="2905" spans="1:4" x14ac:dyDescent="0.3">
      <c r="A2905" s="1" t="s">
        <v>691</v>
      </c>
      <c r="B2905" s="1" t="s">
        <v>355</v>
      </c>
      <c r="C2905">
        <v>16</v>
      </c>
      <c r="D2905" s="48">
        <v>43813</v>
      </c>
    </row>
    <row r="2906" spans="1:4" x14ac:dyDescent="0.3">
      <c r="A2906" s="1" t="s">
        <v>343</v>
      </c>
      <c r="B2906" s="1" t="s">
        <v>352</v>
      </c>
      <c r="C2906">
        <v>16</v>
      </c>
      <c r="D2906" s="48">
        <v>43813</v>
      </c>
    </row>
    <row r="2907" spans="1:4" x14ac:dyDescent="0.3">
      <c r="A2907" s="1" t="s">
        <v>686</v>
      </c>
      <c r="B2907" s="1" t="s">
        <v>688</v>
      </c>
      <c r="C2907">
        <v>16</v>
      </c>
      <c r="D2907" s="48">
        <v>43813</v>
      </c>
    </row>
    <row r="2908" spans="1:4" x14ac:dyDescent="0.3">
      <c r="A2908" s="1" t="s">
        <v>345</v>
      </c>
      <c r="B2908" s="1" t="s">
        <v>346</v>
      </c>
      <c r="C2908">
        <v>16</v>
      </c>
      <c r="D2908" s="48">
        <v>43813</v>
      </c>
    </row>
    <row r="2909" spans="1:4" x14ac:dyDescent="0.3">
      <c r="A2909" s="1" t="s">
        <v>690</v>
      </c>
      <c r="B2909" s="1" t="s">
        <v>101</v>
      </c>
      <c r="C2909">
        <v>16</v>
      </c>
      <c r="D2909" s="48">
        <v>43813</v>
      </c>
    </row>
    <row r="2910" spans="1:4" x14ac:dyDescent="0.3">
      <c r="A2910" s="1" t="s">
        <v>424</v>
      </c>
      <c r="B2910" s="1" t="s">
        <v>428</v>
      </c>
      <c r="C2910">
        <v>18</v>
      </c>
      <c r="D2910" s="48">
        <v>43813</v>
      </c>
    </row>
    <row r="2911" spans="1:4" x14ac:dyDescent="0.3">
      <c r="A2911" s="1" t="s">
        <v>414</v>
      </c>
      <c r="B2911" s="1" t="s">
        <v>417</v>
      </c>
      <c r="C2911">
        <v>18</v>
      </c>
      <c r="D2911" s="48">
        <v>43813</v>
      </c>
    </row>
    <row r="2912" spans="1:4" x14ac:dyDescent="0.3">
      <c r="A2912" s="1" t="s">
        <v>416</v>
      </c>
      <c r="B2912" s="1" t="s">
        <v>422</v>
      </c>
      <c r="C2912">
        <v>18</v>
      </c>
      <c r="D2912" s="48">
        <v>43813</v>
      </c>
    </row>
    <row r="2913" spans="1:4" x14ac:dyDescent="0.3">
      <c r="A2913" s="1" t="s">
        <v>418</v>
      </c>
      <c r="B2913" s="1" t="s">
        <v>419</v>
      </c>
      <c r="C2913">
        <v>18</v>
      </c>
      <c r="D2913" s="48">
        <v>43813</v>
      </c>
    </row>
    <row r="2914" spans="1:4" x14ac:dyDescent="0.3">
      <c r="A2914" s="1" t="s">
        <v>434</v>
      </c>
      <c r="B2914" s="1" t="s">
        <v>421</v>
      </c>
      <c r="C2914">
        <v>18</v>
      </c>
      <c r="D2914" s="48">
        <v>43813</v>
      </c>
    </row>
    <row r="2915" spans="1:4" x14ac:dyDescent="0.3">
      <c r="A2915" s="1" t="s">
        <v>420</v>
      </c>
      <c r="B2915" s="1" t="s">
        <v>415</v>
      </c>
      <c r="C2915">
        <v>18</v>
      </c>
      <c r="D2915" s="48">
        <v>43813</v>
      </c>
    </row>
    <row r="2916" spans="1:4" x14ac:dyDescent="0.3">
      <c r="A2916" s="1" t="s">
        <v>477</v>
      </c>
      <c r="B2916" s="1" t="s">
        <v>431</v>
      </c>
      <c r="C2916">
        <v>17</v>
      </c>
      <c r="D2916" s="48">
        <v>43813</v>
      </c>
    </row>
    <row r="2917" spans="1:4" x14ac:dyDescent="0.3">
      <c r="A2917" s="1" t="s">
        <v>432</v>
      </c>
      <c r="B2917" s="1" t="s">
        <v>435</v>
      </c>
      <c r="C2917">
        <v>17</v>
      </c>
      <c r="D2917" s="48">
        <v>43813</v>
      </c>
    </row>
    <row r="2918" spans="1:4" x14ac:dyDescent="0.3">
      <c r="A2918" s="1" t="s">
        <v>423</v>
      </c>
      <c r="B2918" s="1" t="s">
        <v>438</v>
      </c>
      <c r="C2918">
        <v>17</v>
      </c>
      <c r="D2918" s="48">
        <v>43813</v>
      </c>
    </row>
    <row r="2919" spans="1:4" x14ac:dyDescent="0.3">
      <c r="A2919" s="1" t="s">
        <v>429</v>
      </c>
      <c r="B2919" s="1" t="s">
        <v>430</v>
      </c>
      <c r="C2919">
        <v>17</v>
      </c>
      <c r="D2919" s="48">
        <v>43813</v>
      </c>
    </row>
    <row r="2920" spans="1:4" x14ac:dyDescent="0.3">
      <c r="A2920" s="1" t="s">
        <v>433</v>
      </c>
      <c r="B2920" s="1" t="s">
        <v>437</v>
      </c>
      <c r="C2920">
        <v>17</v>
      </c>
      <c r="D2920" s="48">
        <v>43813</v>
      </c>
    </row>
    <row r="2921" spans="1:4" x14ac:dyDescent="0.3">
      <c r="A2921" s="1" t="s">
        <v>444</v>
      </c>
      <c r="B2921" s="1" t="s">
        <v>445</v>
      </c>
      <c r="C2921">
        <v>10</v>
      </c>
      <c r="D2921" s="48">
        <v>43813</v>
      </c>
    </row>
    <row r="2922" spans="1:4" x14ac:dyDescent="0.3">
      <c r="A2922" s="1" t="s">
        <v>440</v>
      </c>
      <c r="B2922" s="1" t="s">
        <v>447</v>
      </c>
      <c r="C2922">
        <v>10</v>
      </c>
      <c r="D2922" s="48">
        <v>43813</v>
      </c>
    </row>
    <row r="2923" spans="1:4" x14ac:dyDescent="0.3">
      <c r="A2923" s="1" t="s">
        <v>443</v>
      </c>
      <c r="B2923" s="1" t="s">
        <v>448</v>
      </c>
      <c r="C2923">
        <v>10</v>
      </c>
      <c r="D2923" s="48">
        <v>43813</v>
      </c>
    </row>
    <row r="2924" spans="1:4" x14ac:dyDescent="0.3">
      <c r="A2924" s="1" t="s">
        <v>580</v>
      </c>
      <c r="B2924" s="1" t="s">
        <v>578</v>
      </c>
      <c r="C2924">
        <v>18</v>
      </c>
      <c r="D2924" s="48">
        <v>43813</v>
      </c>
    </row>
    <row r="2925" spans="1:4" x14ac:dyDescent="0.3">
      <c r="A2925" s="1" t="s">
        <v>575</v>
      </c>
      <c r="B2925" s="1" t="s">
        <v>573</v>
      </c>
      <c r="C2925">
        <v>18</v>
      </c>
      <c r="D2925" s="48">
        <v>43813</v>
      </c>
    </row>
    <row r="2926" spans="1:4" x14ac:dyDescent="0.3">
      <c r="A2926" s="1" t="s">
        <v>579</v>
      </c>
      <c r="B2926" s="1" t="s">
        <v>581</v>
      </c>
      <c r="C2926">
        <v>18</v>
      </c>
      <c r="D2926" s="48">
        <v>43813</v>
      </c>
    </row>
    <row r="2927" spans="1:4" x14ac:dyDescent="0.3">
      <c r="A2927" s="1" t="s">
        <v>572</v>
      </c>
      <c r="B2927" s="1" t="s">
        <v>570</v>
      </c>
      <c r="C2927">
        <v>18</v>
      </c>
      <c r="D2927" s="48">
        <v>43813</v>
      </c>
    </row>
    <row r="2928" spans="1:4" x14ac:dyDescent="0.3">
      <c r="A2928" s="1" t="s">
        <v>577</v>
      </c>
      <c r="B2928" s="1" t="s">
        <v>571</v>
      </c>
      <c r="C2928">
        <v>18</v>
      </c>
      <c r="D2928" s="48">
        <v>43813</v>
      </c>
    </row>
    <row r="2929" spans="1:4" x14ac:dyDescent="0.3">
      <c r="A2929" s="1" t="s">
        <v>574</v>
      </c>
      <c r="B2929" s="1" t="s">
        <v>576</v>
      </c>
      <c r="C2929">
        <v>18</v>
      </c>
      <c r="D2929" s="48">
        <v>43813</v>
      </c>
    </row>
    <row r="2930" spans="1:4" x14ac:dyDescent="0.3">
      <c r="A2930" s="1" t="s">
        <v>605</v>
      </c>
      <c r="B2930" s="1" t="s">
        <v>607</v>
      </c>
      <c r="C2930">
        <v>20</v>
      </c>
      <c r="D2930" s="48">
        <v>43813</v>
      </c>
    </row>
    <row r="2931" spans="1:4" x14ac:dyDescent="0.3">
      <c r="A2931" s="1" t="s">
        <v>603</v>
      </c>
      <c r="B2931" s="1" t="s">
        <v>611</v>
      </c>
      <c r="C2931">
        <v>20</v>
      </c>
      <c r="D2931" s="48">
        <v>43813</v>
      </c>
    </row>
    <row r="2932" spans="1:4" x14ac:dyDescent="0.3">
      <c r="A2932" s="1" t="s">
        <v>601</v>
      </c>
      <c r="B2932" s="1" t="s">
        <v>612</v>
      </c>
      <c r="C2932">
        <v>20</v>
      </c>
      <c r="D2932" s="48">
        <v>43813</v>
      </c>
    </row>
    <row r="2933" spans="1:4" x14ac:dyDescent="0.3">
      <c r="A2933" s="1" t="s">
        <v>600</v>
      </c>
      <c r="B2933" s="1" t="s">
        <v>613</v>
      </c>
      <c r="C2933">
        <v>20</v>
      </c>
      <c r="D2933" s="48">
        <v>43813</v>
      </c>
    </row>
    <row r="2934" spans="1:4" x14ac:dyDescent="0.3">
      <c r="A2934" s="1" t="s">
        <v>602</v>
      </c>
      <c r="B2934" s="1" t="s">
        <v>609</v>
      </c>
      <c r="C2934">
        <v>20</v>
      </c>
      <c r="D2934" s="48">
        <v>43813</v>
      </c>
    </row>
    <row r="2935" spans="1:4" x14ac:dyDescent="0.3">
      <c r="A2935" s="1" t="s">
        <v>604</v>
      </c>
      <c r="B2935" s="1" t="s">
        <v>598</v>
      </c>
      <c r="C2935">
        <v>20</v>
      </c>
      <c r="D2935" s="48">
        <v>43813</v>
      </c>
    </row>
    <row r="2936" spans="1:4" x14ac:dyDescent="0.3">
      <c r="A2936" s="1" t="s">
        <v>606</v>
      </c>
      <c r="B2936" s="1" t="s">
        <v>610</v>
      </c>
      <c r="C2936">
        <v>20</v>
      </c>
      <c r="D2936" s="48">
        <v>43813</v>
      </c>
    </row>
    <row r="2937" spans="1:4" x14ac:dyDescent="0.3">
      <c r="A2937" s="1" t="s">
        <v>608</v>
      </c>
      <c r="B2937" s="1" t="s">
        <v>599</v>
      </c>
      <c r="C2937">
        <v>20</v>
      </c>
      <c r="D2937" s="48">
        <v>43813</v>
      </c>
    </row>
    <row r="2938" spans="1:4" x14ac:dyDescent="0.3">
      <c r="A2938" s="1" t="s">
        <v>158</v>
      </c>
      <c r="B2938" s="1" t="s">
        <v>138</v>
      </c>
      <c r="C2938">
        <v>17</v>
      </c>
      <c r="D2938" s="48">
        <v>43814</v>
      </c>
    </row>
    <row r="2939" spans="1:4" x14ac:dyDescent="0.3">
      <c r="A2939" s="1" t="s">
        <v>154</v>
      </c>
      <c r="B2939" s="1" t="s">
        <v>153</v>
      </c>
      <c r="C2939">
        <v>17</v>
      </c>
      <c r="D2939" s="48">
        <v>43814</v>
      </c>
    </row>
    <row r="2940" spans="1:4" x14ac:dyDescent="0.3">
      <c r="A2940" s="1" t="s">
        <v>164</v>
      </c>
      <c r="B2940" s="1" t="s">
        <v>134</v>
      </c>
      <c r="C2940">
        <v>17</v>
      </c>
      <c r="D2940" s="48">
        <v>43814</v>
      </c>
    </row>
    <row r="2941" spans="1:4" x14ac:dyDescent="0.3">
      <c r="A2941" s="1" t="s">
        <v>157</v>
      </c>
      <c r="B2941" s="1" t="s">
        <v>155</v>
      </c>
      <c r="C2941">
        <v>17</v>
      </c>
      <c r="D2941" s="48">
        <v>43814</v>
      </c>
    </row>
    <row r="2942" spans="1:4" x14ac:dyDescent="0.3">
      <c r="A2942" s="1" t="s">
        <v>685</v>
      </c>
      <c r="B2942" s="1" t="s">
        <v>259</v>
      </c>
      <c r="C2942">
        <v>14</v>
      </c>
      <c r="D2942" s="48">
        <v>43814</v>
      </c>
    </row>
    <row r="2943" spans="1:4" x14ac:dyDescent="0.3">
      <c r="A2943" s="1" t="s">
        <v>261</v>
      </c>
      <c r="B2943" s="1" t="s">
        <v>260</v>
      </c>
      <c r="C2943">
        <v>14</v>
      </c>
      <c r="D2943" s="48">
        <v>43814</v>
      </c>
    </row>
    <row r="2944" spans="1:4" x14ac:dyDescent="0.3">
      <c r="A2944" s="1" t="s">
        <v>276</v>
      </c>
      <c r="B2944" s="1" t="s">
        <v>262</v>
      </c>
      <c r="C2944">
        <v>14</v>
      </c>
      <c r="D2944" s="48">
        <v>43814</v>
      </c>
    </row>
    <row r="2945" spans="1:4" x14ac:dyDescent="0.3">
      <c r="A2945" s="1" t="s">
        <v>268</v>
      </c>
      <c r="B2945" s="1" t="s">
        <v>270</v>
      </c>
      <c r="C2945">
        <v>14</v>
      </c>
      <c r="D2945" s="48">
        <v>43814</v>
      </c>
    </row>
    <row r="2946" spans="1:4" x14ac:dyDescent="0.3">
      <c r="A2946" s="1" t="s">
        <v>269</v>
      </c>
      <c r="B2946" s="1" t="s">
        <v>378</v>
      </c>
      <c r="C2946">
        <v>14</v>
      </c>
      <c r="D2946" s="48">
        <v>43814</v>
      </c>
    </row>
    <row r="2947" spans="1:4" x14ac:dyDescent="0.3">
      <c r="A2947" s="1" t="s">
        <v>266</v>
      </c>
      <c r="B2947" s="1" t="s">
        <v>381</v>
      </c>
      <c r="C2947">
        <v>14</v>
      </c>
      <c r="D2947" s="48">
        <v>43814</v>
      </c>
    </row>
    <row r="2948" spans="1:4" x14ac:dyDescent="0.3">
      <c r="A2948" s="1" t="s">
        <v>265</v>
      </c>
      <c r="B2948" s="1" t="s">
        <v>275</v>
      </c>
      <c r="C2948">
        <v>14</v>
      </c>
      <c r="D2948" s="48">
        <v>43814</v>
      </c>
    </row>
    <row r="2949" spans="1:4" x14ac:dyDescent="0.3">
      <c r="A2949" s="1" t="s">
        <v>271</v>
      </c>
      <c r="B2949" s="1" t="s">
        <v>274</v>
      </c>
      <c r="C2949">
        <v>14</v>
      </c>
      <c r="D2949" s="48">
        <v>43814</v>
      </c>
    </row>
    <row r="2950" spans="1:4" x14ac:dyDescent="0.3">
      <c r="A2950" s="1" t="s">
        <v>267</v>
      </c>
      <c r="B2950" s="1" t="s">
        <v>264</v>
      </c>
      <c r="C2950">
        <v>14</v>
      </c>
      <c r="D2950" s="48">
        <v>43814</v>
      </c>
    </row>
    <row r="2951" spans="1:4" x14ac:dyDescent="0.3">
      <c r="A2951" s="1" t="s">
        <v>393</v>
      </c>
      <c r="B2951" s="1" t="s">
        <v>386</v>
      </c>
      <c r="C2951">
        <v>13</v>
      </c>
      <c r="D2951" s="48">
        <v>43814</v>
      </c>
    </row>
    <row r="2952" spans="1:4" x14ac:dyDescent="0.3">
      <c r="A2952" s="1" t="s">
        <v>380</v>
      </c>
      <c r="B2952" s="1" t="s">
        <v>382</v>
      </c>
      <c r="C2952">
        <v>13</v>
      </c>
      <c r="D2952" s="48">
        <v>43814</v>
      </c>
    </row>
    <row r="2953" spans="1:4" x14ac:dyDescent="0.3">
      <c r="A2953" s="1" t="s">
        <v>385</v>
      </c>
      <c r="B2953" s="1" t="s">
        <v>272</v>
      </c>
      <c r="C2953">
        <v>13</v>
      </c>
      <c r="D2953" s="48">
        <v>43814</v>
      </c>
    </row>
    <row r="2954" spans="1:4" x14ac:dyDescent="0.3">
      <c r="A2954" s="1" t="s">
        <v>377</v>
      </c>
      <c r="B2954" s="1" t="s">
        <v>263</v>
      </c>
      <c r="C2954">
        <v>13</v>
      </c>
      <c r="D2954" s="48">
        <v>43814</v>
      </c>
    </row>
    <row r="2955" spans="1:4" x14ac:dyDescent="0.3">
      <c r="A2955" s="1" t="s">
        <v>379</v>
      </c>
      <c r="B2955" s="1" t="s">
        <v>273</v>
      </c>
      <c r="C2955">
        <v>13</v>
      </c>
      <c r="D2955" s="48">
        <v>43814</v>
      </c>
    </row>
    <row r="2956" spans="1:4" x14ac:dyDescent="0.3">
      <c r="A2956" s="1" t="s">
        <v>383</v>
      </c>
      <c r="B2956" s="1" t="s">
        <v>387</v>
      </c>
      <c r="C2956">
        <v>13</v>
      </c>
      <c r="D2956" s="48">
        <v>43814</v>
      </c>
    </row>
    <row r="2957" spans="1:4" x14ac:dyDescent="0.3">
      <c r="A2957" s="1" t="s">
        <v>696</v>
      </c>
      <c r="B2957" s="1" t="s">
        <v>391</v>
      </c>
      <c r="C2957">
        <v>13</v>
      </c>
      <c r="D2957" s="48">
        <v>43814</v>
      </c>
    </row>
    <row r="2958" spans="1:4" x14ac:dyDescent="0.3">
      <c r="A2958" s="1" t="s">
        <v>388</v>
      </c>
      <c r="B2958" s="1" t="s">
        <v>390</v>
      </c>
      <c r="C2958">
        <v>13</v>
      </c>
      <c r="D2958" s="48">
        <v>43814</v>
      </c>
    </row>
    <row r="2959" spans="1:4" x14ac:dyDescent="0.3">
      <c r="A2959" s="1" t="s">
        <v>476</v>
      </c>
      <c r="B2959" s="1" t="s">
        <v>384</v>
      </c>
      <c r="C2959">
        <v>13</v>
      </c>
      <c r="D2959" s="48">
        <v>43814</v>
      </c>
    </row>
    <row r="2960" spans="1:4" x14ac:dyDescent="0.3">
      <c r="A2960" s="1" t="s">
        <v>441</v>
      </c>
      <c r="B2960" s="1" t="s">
        <v>442</v>
      </c>
      <c r="C2960">
        <v>10</v>
      </c>
      <c r="D2960" s="48">
        <v>43814</v>
      </c>
    </row>
    <row r="2961" spans="1:4" x14ac:dyDescent="0.3">
      <c r="A2961" s="1" t="s">
        <v>521</v>
      </c>
      <c r="B2961" s="1" t="s">
        <v>520</v>
      </c>
      <c r="C2961">
        <v>20</v>
      </c>
      <c r="D2961" s="48">
        <v>43814</v>
      </c>
    </row>
    <row r="2962" spans="1:4" x14ac:dyDescent="0.3">
      <c r="A2962" s="1" t="s">
        <v>516</v>
      </c>
      <c r="B2962" s="1" t="s">
        <v>525</v>
      </c>
      <c r="C2962">
        <v>20</v>
      </c>
      <c r="D2962" s="48">
        <v>43814</v>
      </c>
    </row>
    <row r="2963" spans="1:4" x14ac:dyDescent="0.3">
      <c r="A2963" s="1" t="s">
        <v>518</v>
      </c>
      <c r="B2963" s="1" t="s">
        <v>524</v>
      </c>
      <c r="C2963">
        <v>20</v>
      </c>
      <c r="D2963" s="48">
        <v>43814</v>
      </c>
    </row>
    <row r="2964" spans="1:4" x14ac:dyDescent="0.3">
      <c r="A2964" s="1" t="s">
        <v>527</v>
      </c>
      <c r="B2964" s="1" t="s">
        <v>523</v>
      </c>
      <c r="C2964">
        <v>20</v>
      </c>
      <c r="D2964" s="48">
        <v>43814</v>
      </c>
    </row>
    <row r="2965" spans="1:4" x14ac:dyDescent="0.3">
      <c r="A2965" s="1" t="s">
        <v>515</v>
      </c>
      <c r="B2965" s="1" t="s">
        <v>517</v>
      </c>
      <c r="C2965">
        <v>20</v>
      </c>
      <c r="D2965" s="48">
        <v>43814</v>
      </c>
    </row>
    <row r="2966" spans="1:4" x14ac:dyDescent="0.3">
      <c r="A2966" s="1" t="s">
        <v>522</v>
      </c>
      <c r="B2966" s="1" t="s">
        <v>514</v>
      </c>
      <c r="C2966">
        <v>20</v>
      </c>
      <c r="D2966" s="48">
        <v>43814</v>
      </c>
    </row>
    <row r="2967" spans="1:4" x14ac:dyDescent="0.3">
      <c r="A2967" s="1" t="s">
        <v>526</v>
      </c>
      <c r="B2967" s="1" t="s">
        <v>519</v>
      </c>
      <c r="C2967">
        <v>20</v>
      </c>
      <c r="D2967" s="48">
        <v>43814</v>
      </c>
    </row>
    <row r="2968" spans="1:4" x14ac:dyDescent="0.3">
      <c r="A2968" s="1" t="s">
        <v>146</v>
      </c>
      <c r="B2968" s="1" t="s">
        <v>135</v>
      </c>
      <c r="C2968">
        <v>18</v>
      </c>
      <c r="D2968" s="48">
        <v>43819</v>
      </c>
    </row>
    <row r="2969" spans="1:4" x14ac:dyDescent="0.3">
      <c r="A2969" s="1" t="s">
        <v>148</v>
      </c>
      <c r="B2969" s="1" t="s">
        <v>152</v>
      </c>
      <c r="C2969">
        <v>20</v>
      </c>
      <c r="D2969" s="48">
        <v>43819</v>
      </c>
    </row>
    <row r="2970" spans="1:4" x14ac:dyDescent="0.3">
      <c r="A2970" s="1" t="s">
        <v>145</v>
      </c>
      <c r="B2970" s="1" t="s">
        <v>168</v>
      </c>
      <c r="C2970">
        <v>20</v>
      </c>
      <c r="D2970" s="48">
        <v>43819</v>
      </c>
    </row>
    <row r="2971" spans="1:4" x14ac:dyDescent="0.3">
      <c r="A2971" s="1" t="s">
        <v>167</v>
      </c>
      <c r="B2971" s="1" t="s">
        <v>151</v>
      </c>
      <c r="C2971">
        <v>20</v>
      </c>
      <c r="D2971" s="48">
        <v>43819</v>
      </c>
    </row>
    <row r="2972" spans="1:4" x14ac:dyDescent="0.3">
      <c r="A2972" s="1" t="s">
        <v>143</v>
      </c>
      <c r="B2972" s="1" t="s">
        <v>150</v>
      </c>
      <c r="C2972">
        <v>20</v>
      </c>
      <c r="D2972" s="48">
        <v>43819</v>
      </c>
    </row>
    <row r="2973" spans="1:4" x14ac:dyDescent="0.3">
      <c r="A2973" s="1" t="s">
        <v>147</v>
      </c>
      <c r="B2973" s="1" t="s">
        <v>144</v>
      </c>
      <c r="C2973">
        <v>20</v>
      </c>
      <c r="D2973" s="48">
        <v>43819</v>
      </c>
    </row>
    <row r="2974" spans="1:4" x14ac:dyDescent="0.3">
      <c r="A2974" s="1" t="s">
        <v>132</v>
      </c>
      <c r="B2974" s="1" t="s">
        <v>137</v>
      </c>
      <c r="C2974">
        <v>20</v>
      </c>
      <c r="D2974" s="48">
        <v>43819</v>
      </c>
    </row>
    <row r="2975" spans="1:4" x14ac:dyDescent="0.3">
      <c r="A2975" s="1" t="s">
        <v>169</v>
      </c>
      <c r="B2975" s="1" t="s">
        <v>141</v>
      </c>
      <c r="C2975">
        <v>20</v>
      </c>
      <c r="D2975" s="48">
        <v>43819</v>
      </c>
    </row>
    <row r="2976" spans="1:4" x14ac:dyDescent="0.3">
      <c r="A2976" s="1" t="s">
        <v>139</v>
      </c>
      <c r="B2976" s="1" t="s">
        <v>136</v>
      </c>
      <c r="C2976">
        <v>20</v>
      </c>
      <c r="D2976" s="48">
        <v>43819</v>
      </c>
    </row>
    <row r="2977" spans="1:4" x14ac:dyDescent="0.3">
      <c r="A2977" s="1" t="s">
        <v>142</v>
      </c>
      <c r="B2977" s="1" t="s">
        <v>140</v>
      </c>
      <c r="C2977">
        <v>20</v>
      </c>
      <c r="D2977" s="48">
        <v>43819</v>
      </c>
    </row>
    <row r="2978" spans="1:4" x14ac:dyDescent="0.3">
      <c r="A2978" s="1" t="s">
        <v>149</v>
      </c>
      <c r="B2978" s="1" t="s">
        <v>133</v>
      </c>
      <c r="C2978">
        <v>20</v>
      </c>
      <c r="D2978" s="48">
        <v>43819</v>
      </c>
    </row>
    <row r="2979" spans="1:4" x14ac:dyDescent="0.3">
      <c r="A2979" s="1" t="s">
        <v>448</v>
      </c>
      <c r="B2979" s="1" t="s">
        <v>697</v>
      </c>
      <c r="C2979">
        <v>11</v>
      </c>
      <c r="D2979" s="48">
        <v>43819</v>
      </c>
    </row>
    <row r="2980" spans="1:4" x14ac:dyDescent="0.3">
      <c r="A2980" s="1" t="s">
        <v>3</v>
      </c>
      <c r="B2980" s="1" t="s">
        <v>18</v>
      </c>
      <c r="C2980">
        <v>18</v>
      </c>
      <c r="D2980" s="48">
        <v>43820</v>
      </c>
    </row>
    <row r="2981" spans="1:4" x14ac:dyDescent="0.3">
      <c r="A2981" s="1" t="s">
        <v>178</v>
      </c>
      <c r="B2981" s="1" t="s">
        <v>17</v>
      </c>
      <c r="C2981">
        <v>18</v>
      </c>
      <c r="D2981" s="48">
        <v>43820</v>
      </c>
    </row>
    <row r="2982" spans="1:4" x14ac:dyDescent="0.3">
      <c r="A2982" s="1" t="s">
        <v>20</v>
      </c>
      <c r="B2982" s="1" t="s">
        <v>173</v>
      </c>
      <c r="C2982">
        <v>18</v>
      </c>
      <c r="D2982" s="48">
        <v>43820</v>
      </c>
    </row>
    <row r="2983" spans="1:4" x14ac:dyDescent="0.3">
      <c r="A2983" s="1" t="s">
        <v>22</v>
      </c>
      <c r="B2983" s="1" t="s">
        <v>5</v>
      </c>
      <c r="C2983">
        <v>18</v>
      </c>
      <c r="D2983" s="48">
        <v>43820</v>
      </c>
    </row>
    <row r="2984" spans="1:4" x14ac:dyDescent="0.3">
      <c r="A2984" s="1" t="s">
        <v>6</v>
      </c>
      <c r="B2984" s="1" t="s">
        <v>14</v>
      </c>
      <c r="C2984">
        <v>18</v>
      </c>
      <c r="D2984" s="48">
        <v>43820</v>
      </c>
    </row>
    <row r="2985" spans="1:4" x14ac:dyDescent="0.3">
      <c r="A2985" s="1" t="s">
        <v>15</v>
      </c>
      <c r="B2985" s="1" t="s">
        <v>8</v>
      </c>
      <c r="C2985">
        <v>18</v>
      </c>
      <c r="D2985" s="48">
        <v>43820</v>
      </c>
    </row>
    <row r="2986" spans="1:4" x14ac:dyDescent="0.3">
      <c r="A2986" s="1" t="s">
        <v>171</v>
      </c>
      <c r="B2986" s="1" t="s">
        <v>21</v>
      </c>
      <c r="C2986">
        <v>18</v>
      </c>
      <c r="D2986" s="48">
        <v>43820</v>
      </c>
    </row>
    <row r="2987" spans="1:4" x14ac:dyDescent="0.3">
      <c r="A2987" s="1" t="s">
        <v>16</v>
      </c>
      <c r="B2987" s="1" t="s">
        <v>10</v>
      </c>
      <c r="C2987">
        <v>18</v>
      </c>
      <c r="D2987" s="48">
        <v>43820</v>
      </c>
    </row>
    <row r="2988" spans="1:4" x14ac:dyDescent="0.3">
      <c r="A2988" s="1" t="s">
        <v>19</v>
      </c>
      <c r="B2988" s="1" t="s">
        <v>13</v>
      </c>
      <c r="C2988">
        <v>18</v>
      </c>
      <c r="D2988" s="48">
        <v>43820</v>
      </c>
    </row>
    <row r="2989" spans="1:4" x14ac:dyDescent="0.3">
      <c r="A2989" s="1" t="s">
        <v>12</v>
      </c>
      <c r="B2989" s="1" t="s">
        <v>11</v>
      </c>
      <c r="C2989">
        <v>18</v>
      </c>
      <c r="D2989" s="48">
        <v>43820</v>
      </c>
    </row>
    <row r="2990" spans="1:4" x14ac:dyDescent="0.3">
      <c r="A2990" s="1" t="s">
        <v>161</v>
      </c>
      <c r="B2990" s="1" t="s">
        <v>157</v>
      </c>
      <c r="C2990">
        <v>18</v>
      </c>
      <c r="D2990" s="48">
        <v>43820</v>
      </c>
    </row>
    <row r="2991" spans="1:4" x14ac:dyDescent="0.3">
      <c r="A2991" s="1" t="s">
        <v>134</v>
      </c>
      <c r="B2991" s="1" t="s">
        <v>158</v>
      </c>
      <c r="C2991">
        <v>18</v>
      </c>
      <c r="D2991" s="48">
        <v>43820</v>
      </c>
    </row>
    <row r="2992" spans="1:4" x14ac:dyDescent="0.3">
      <c r="A2992" s="1" t="s">
        <v>153</v>
      </c>
      <c r="B2992" s="1" t="s">
        <v>166</v>
      </c>
      <c r="C2992">
        <v>18</v>
      </c>
      <c r="D2992" s="48">
        <v>43820</v>
      </c>
    </row>
    <row r="2993" spans="1:4" x14ac:dyDescent="0.3">
      <c r="A2993" s="1" t="s">
        <v>163</v>
      </c>
      <c r="B2993" s="1" t="s">
        <v>160</v>
      </c>
      <c r="C2993">
        <v>18</v>
      </c>
      <c r="D2993" s="48">
        <v>43820</v>
      </c>
    </row>
    <row r="2994" spans="1:4" x14ac:dyDescent="0.3">
      <c r="A2994" s="1" t="s">
        <v>201</v>
      </c>
      <c r="B2994" s="1" t="s">
        <v>210</v>
      </c>
      <c r="C2994">
        <v>22</v>
      </c>
      <c r="D2994" s="48">
        <v>43820</v>
      </c>
    </row>
    <row r="2995" spans="1:4" x14ac:dyDescent="0.3">
      <c r="A2995" s="1" t="s">
        <v>190</v>
      </c>
      <c r="B2995" s="1" t="s">
        <v>205</v>
      </c>
      <c r="C2995">
        <v>22</v>
      </c>
      <c r="D2995" s="48">
        <v>43820</v>
      </c>
    </row>
    <row r="2996" spans="1:4" x14ac:dyDescent="0.3">
      <c r="A2996" s="1" t="s">
        <v>212</v>
      </c>
      <c r="B2996" s="1" t="s">
        <v>198</v>
      </c>
      <c r="C2996">
        <v>22</v>
      </c>
      <c r="D2996" s="48">
        <v>43820</v>
      </c>
    </row>
    <row r="2997" spans="1:4" x14ac:dyDescent="0.3">
      <c r="A2997" s="1" t="s">
        <v>208</v>
      </c>
      <c r="B2997" s="1" t="s">
        <v>209</v>
      </c>
      <c r="C2997">
        <v>22</v>
      </c>
      <c r="D2997" s="48">
        <v>43820</v>
      </c>
    </row>
    <row r="2998" spans="1:4" x14ac:dyDescent="0.3">
      <c r="A2998" s="1" t="s">
        <v>222</v>
      </c>
      <c r="B2998" s="1" t="s">
        <v>196</v>
      </c>
      <c r="C2998">
        <v>22</v>
      </c>
      <c r="D2998" s="48">
        <v>43820</v>
      </c>
    </row>
    <row r="2999" spans="1:4" x14ac:dyDescent="0.3">
      <c r="A2999" s="1" t="s">
        <v>202</v>
      </c>
      <c r="B2999" s="1" t="s">
        <v>218</v>
      </c>
      <c r="C2999">
        <v>22</v>
      </c>
      <c r="D2999" s="48">
        <v>43820</v>
      </c>
    </row>
    <row r="3000" spans="1:4" x14ac:dyDescent="0.3">
      <c r="A3000" s="1" t="s">
        <v>200</v>
      </c>
      <c r="B3000" s="1" t="s">
        <v>203</v>
      </c>
      <c r="C3000">
        <v>22</v>
      </c>
      <c r="D3000" s="48">
        <v>43820</v>
      </c>
    </row>
    <row r="3001" spans="1:4" x14ac:dyDescent="0.3">
      <c r="A3001" s="1" t="s">
        <v>211</v>
      </c>
      <c r="B3001" s="1" t="s">
        <v>219</v>
      </c>
      <c r="C3001">
        <v>22</v>
      </c>
      <c r="D3001" s="48">
        <v>43820</v>
      </c>
    </row>
    <row r="3002" spans="1:4" x14ac:dyDescent="0.3">
      <c r="A3002" s="1" t="s">
        <v>213</v>
      </c>
      <c r="B3002" s="1" t="s">
        <v>206</v>
      </c>
      <c r="C3002">
        <v>22</v>
      </c>
      <c r="D3002" s="48">
        <v>43820</v>
      </c>
    </row>
    <row r="3003" spans="1:4" x14ac:dyDescent="0.3">
      <c r="A3003" s="1" t="s">
        <v>194</v>
      </c>
      <c r="B3003" s="1" t="s">
        <v>193</v>
      </c>
      <c r="C3003">
        <v>22</v>
      </c>
      <c r="D3003" s="48">
        <v>43820</v>
      </c>
    </row>
    <row r="3004" spans="1:4" x14ac:dyDescent="0.3">
      <c r="A3004" s="1" t="s">
        <v>191</v>
      </c>
      <c r="B3004" s="1" t="s">
        <v>204</v>
      </c>
      <c r="C3004">
        <v>22</v>
      </c>
      <c r="D3004" s="48">
        <v>43820</v>
      </c>
    </row>
    <row r="3005" spans="1:4" x14ac:dyDescent="0.3">
      <c r="A3005" s="1" t="s">
        <v>226</v>
      </c>
      <c r="B3005" s="1" t="s">
        <v>216</v>
      </c>
      <c r="C3005">
        <v>22</v>
      </c>
      <c r="D3005" s="48">
        <v>43820</v>
      </c>
    </row>
    <row r="3006" spans="1:4" x14ac:dyDescent="0.3">
      <c r="A3006" s="1" t="s">
        <v>184</v>
      </c>
      <c r="B3006" s="1" t="s">
        <v>188</v>
      </c>
      <c r="C3006">
        <v>23</v>
      </c>
      <c r="D3006" s="48">
        <v>43820</v>
      </c>
    </row>
    <row r="3007" spans="1:4" x14ac:dyDescent="0.3">
      <c r="A3007" s="1" t="s">
        <v>4</v>
      </c>
      <c r="B3007" s="1" t="s">
        <v>186</v>
      </c>
      <c r="C3007">
        <v>23</v>
      </c>
      <c r="D3007" s="48">
        <v>43820</v>
      </c>
    </row>
    <row r="3008" spans="1:4" x14ac:dyDescent="0.3">
      <c r="A3008" s="1" t="s">
        <v>7</v>
      </c>
      <c r="B3008" s="1" t="s">
        <v>170</v>
      </c>
      <c r="C3008">
        <v>23</v>
      </c>
      <c r="D3008" s="48">
        <v>43820</v>
      </c>
    </row>
    <row r="3009" spans="1:4" x14ac:dyDescent="0.3">
      <c r="A3009" s="1" t="s">
        <v>9</v>
      </c>
      <c r="B3009" s="1" t="s">
        <v>179</v>
      </c>
      <c r="C3009">
        <v>23</v>
      </c>
      <c r="D3009" s="48">
        <v>43820</v>
      </c>
    </row>
    <row r="3010" spans="1:4" x14ac:dyDescent="0.3">
      <c r="A3010" s="1" t="s">
        <v>183</v>
      </c>
      <c r="B3010" s="1" t="s">
        <v>176</v>
      </c>
      <c r="C3010">
        <v>23</v>
      </c>
      <c r="D3010" s="48">
        <v>43820</v>
      </c>
    </row>
    <row r="3011" spans="1:4" x14ac:dyDescent="0.3">
      <c r="A3011" s="1" t="s">
        <v>195</v>
      </c>
      <c r="B3011" s="1" t="s">
        <v>182</v>
      </c>
      <c r="C3011">
        <v>23</v>
      </c>
      <c r="D3011" s="48">
        <v>43820</v>
      </c>
    </row>
    <row r="3012" spans="1:4" x14ac:dyDescent="0.3">
      <c r="A3012" s="1" t="s">
        <v>174</v>
      </c>
      <c r="B3012" s="1" t="s">
        <v>181</v>
      </c>
      <c r="C3012">
        <v>23</v>
      </c>
      <c r="D3012" s="48">
        <v>43820</v>
      </c>
    </row>
    <row r="3013" spans="1:4" x14ac:dyDescent="0.3">
      <c r="A3013" s="1" t="s">
        <v>189</v>
      </c>
      <c r="B3013" s="1" t="s">
        <v>197</v>
      </c>
      <c r="C3013">
        <v>23</v>
      </c>
      <c r="D3013" s="48">
        <v>43820</v>
      </c>
    </row>
    <row r="3014" spans="1:4" x14ac:dyDescent="0.3">
      <c r="A3014" s="1" t="s">
        <v>177</v>
      </c>
      <c r="B3014" s="1" t="s">
        <v>199</v>
      </c>
      <c r="C3014">
        <v>23</v>
      </c>
      <c r="D3014" s="48">
        <v>43820</v>
      </c>
    </row>
    <row r="3015" spans="1:4" x14ac:dyDescent="0.3">
      <c r="A3015" s="1" t="s">
        <v>192</v>
      </c>
      <c r="B3015" s="1" t="s">
        <v>175</v>
      </c>
      <c r="C3015">
        <v>23</v>
      </c>
      <c r="D3015" s="48">
        <v>43820</v>
      </c>
    </row>
    <row r="3016" spans="1:4" x14ac:dyDescent="0.3">
      <c r="A3016" s="1" t="s">
        <v>185</v>
      </c>
      <c r="B3016" s="1" t="s">
        <v>180</v>
      </c>
      <c r="C3016">
        <v>23</v>
      </c>
      <c r="D3016" s="48">
        <v>43820</v>
      </c>
    </row>
    <row r="3017" spans="1:4" x14ac:dyDescent="0.3">
      <c r="A3017" s="1" t="s">
        <v>172</v>
      </c>
      <c r="B3017" s="1" t="s">
        <v>187</v>
      </c>
      <c r="C3017">
        <v>23</v>
      </c>
      <c r="D3017" s="48">
        <v>43820</v>
      </c>
    </row>
    <row r="3018" spans="1:4" x14ac:dyDescent="0.3">
      <c r="A3018" s="1" t="s">
        <v>214</v>
      </c>
      <c r="B3018" s="1" t="s">
        <v>320</v>
      </c>
      <c r="C3018">
        <v>22</v>
      </c>
      <c r="D3018" s="48">
        <v>43820</v>
      </c>
    </row>
    <row r="3019" spans="1:4" x14ac:dyDescent="0.3">
      <c r="A3019" s="1" t="s">
        <v>239</v>
      </c>
      <c r="B3019" s="1" t="s">
        <v>319</v>
      </c>
      <c r="C3019">
        <v>22</v>
      </c>
      <c r="D3019" s="48">
        <v>43820</v>
      </c>
    </row>
    <row r="3020" spans="1:4" x14ac:dyDescent="0.3">
      <c r="A3020" s="1" t="s">
        <v>221</v>
      </c>
      <c r="B3020" s="1" t="s">
        <v>225</v>
      </c>
      <c r="C3020">
        <v>22</v>
      </c>
      <c r="D3020" s="48">
        <v>43820</v>
      </c>
    </row>
    <row r="3021" spans="1:4" x14ac:dyDescent="0.3">
      <c r="A3021" s="1" t="s">
        <v>224</v>
      </c>
      <c r="B3021" s="1" t="s">
        <v>207</v>
      </c>
      <c r="C3021">
        <v>22</v>
      </c>
      <c r="D3021" s="48">
        <v>43820</v>
      </c>
    </row>
    <row r="3022" spans="1:4" x14ac:dyDescent="0.3">
      <c r="A3022" s="1" t="s">
        <v>223</v>
      </c>
      <c r="B3022" s="1" t="s">
        <v>231</v>
      </c>
      <c r="C3022">
        <v>22</v>
      </c>
      <c r="D3022" s="48">
        <v>43820</v>
      </c>
    </row>
    <row r="3023" spans="1:4" x14ac:dyDescent="0.3">
      <c r="A3023" s="1" t="s">
        <v>230</v>
      </c>
      <c r="B3023" s="1" t="s">
        <v>215</v>
      </c>
      <c r="C3023">
        <v>22</v>
      </c>
      <c r="D3023" s="48">
        <v>43820</v>
      </c>
    </row>
    <row r="3024" spans="1:4" x14ac:dyDescent="0.3">
      <c r="A3024" s="1" t="s">
        <v>240</v>
      </c>
      <c r="B3024" s="1" t="s">
        <v>217</v>
      </c>
      <c r="C3024">
        <v>22</v>
      </c>
      <c r="D3024" s="48">
        <v>43820</v>
      </c>
    </row>
    <row r="3025" spans="1:4" x14ac:dyDescent="0.3">
      <c r="A3025" s="1" t="s">
        <v>220</v>
      </c>
      <c r="B3025" s="1" t="s">
        <v>233</v>
      </c>
      <c r="C3025">
        <v>22</v>
      </c>
      <c r="D3025" s="48">
        <v>43820</v>
      </c>
    </row>
    <row r="3026" spans="1:4" x14ac:dyDescent="0.3">
      <c r="A3026" s="1" t="s">
        <v>237</v>
      </c>
      <c r="B3026" s="1" t="s">
        <v>227</v>
      </c>
      <c r="C3026">
        <v>22</v>
      </c>
      <c r="D3026" s="48">
        <v>43820</v>
      </c>
    </row>
    <row r="3027" spans="1:4" x14ac:dyDescent="0.3">
      <c r="A3027" s="1" t="s">
        <v>228</v>
      </c>
      <c r="B3027" s="1" t="s">
        <v>235</v>
      </c>
      <c r="C3027">
        <v>22</v>
      </c>
      <c r="D3027" s="48">
        <v>43820</v>
      </c>
    </row>
    <row r="3028" spans="1:4" x14ac:dyDescent="0.3">
      <c r="A3028" s="1" t="s">
        <v>234</v>
      </c>
      <c r="B3028" s="1" t="s">
        <v>236</v>
      </c>
      <c r="C3028">
        <v>22</v>
      </c>
      <c r="D3028" s="48">
        <v>43820</v>
      </c>
    </row>
    <row r="3029" spans="1:4" x14ac:dyDescent="0.3">
      <c r="A3029" s="1" t="s">
        <v>229</v>
      </c>
      <c r="B3029" s="1" t="s">
        <v>232</v>
      </c>
      <c r="C3029">
        <v>22</v>
      </c>
      <c r="D3029" s="48">
        <v>43820</v>
      </c>
    </row>
    <row r="3030" spans="1:4" x14ac:dyDescent="0.3">
      <c r="A3030" s="1" t="s">
        <v>355</v>
      </c>
      <c r="B3030" s="1" t="s">
        <v>104</v>
      </c>
      <c r="C3030">
        <v>17</v>
      </c>
      <c r="D3030" s="48">
        <v>43820</v>
      </c>
    </row>
    <row r="3031" spans="1:4" x14ac:dyDescent="0.3">
      <c r="A3031" s="1" t="s">
        <v>351</v>
      </c>
      <c r="B3031" s="1" t="s">
        <v>105</v>
      </c>
      <c r="C3031">
        <v>17</v>
      </c>
      <c r="D3031" s="48">
        <v>43820</v>
      </c>
    </row>
    <row r="3032" spans="1:4" x14ac:dyDescent="0.3">
      <c r="A3032" s="1" t="s">
        <v>352</v>
      </c>
      <c r="B3032" s="1" t="s">
        <v>691</v>
      </c>
      <c r="C3032">
        <v>17</v>
      </c>
      <c r="D3032" s="48">
        <v>43820</v>
      </c>
    </row>
    <row r="3033" spans="1:4" x14ac:dyDescent="0.3">
      <c r="A3033" s="1" t="s">
        <v>101</v>
      </c>
      <c r="B3033" s="1" t="s">
        <v>343</v>
      </c>
      <c r="C3033">
        <v>17</v>
      </c>
      <c r="D3033" s="48">
        <v>43820</v>
      </c>
    </row>
    <row r="3034" spans="1:4" x14ac:dyDescent="0.3">
      <c r="A3034" s="1" t="s">
        <v>687</v>
      </c>
      <c r="B3034" s="1" t="s">
        <v>345</v>
      </c>
      <c r="C3034">
        <v>17</v>
      </c>
      <c r="D3034" s="48">
        <v>43820</v>
      </c>
    </row>
    <row r="3035" spans="1:4" x14ac:dyDescent="0.3">
      <c r="A3035" s="1" t="s">
        <v>340</v>
      </c>
      <c r="B3035" s="1" t="s">
        <v>690</v>
      </c>
      <c r="C3035">
        <v>17</v>
      </c>
      <c r="D3035" s="48">
        <v>43820</v>
      </c>
    </row>
    <row r="3036" spans="1:4" x14ac:dyDescent="0.3">
      <c r="A3036" s="1" t="s">
        <v>342</v>
      </c>
      <c r="B3036" s="1" t="s">
        <v>686</v>
      </c>
      <c r="C3036">
        <v>17</v>
      </c>
      <c r="D3036" s="48">
        <v>43820</v>
      </c>
    </row>
    <row r="3037" spans="1:4" x14ac:dyDescent="0.3">
      <c r="A3037" s="1" t="s">
        <v>688</v>
      </c>
      <c r="B3037" s="1" t="s">
        <v>350</v>
      </c>
      <c r="C3037">
        <v>17</v>
      </c>
      <c r="D3037" s="48">
        <v>43820</v>
      </c>
    </row>
    <row r="3038" spans="1:4" x14ac:dyDescent="0.3">
      <c r="A3038" s="1" t="s">
        <v>689</v>
      </c>
      <c r="B3038" s="1" t="s">
        <v>349</v>
      </c>
      <c r="C3038">
        <v>17</v>
      </c>
      <c r="D3038" s="48">
        <v>43820</v>
      </c>
    </row>
    <row r="3039" spans="1:4" x14ac:dyDescent="0.3">
      <c r="A3039" s="1" t="s">
        <v>346</v>
      </c>
      <c r="B3039" s="1" t="s">
        <v>341</v>
      </c>
      <c r="C3039">
        <v>17</v>
      </c>
      <c r="D3039" s="48">
        <v>43820</v>
      </c>
    </row>
    <row r="3040" spans="1:4" x14ac:dyDescent="0.3">
      <c r="A3040" s="1" t="s">
        <v>414</v>
      </c>
      <c r="B3040" s="1" t="s">
        <v>424</v>
      </c>
      <c r="C3040">
        <v>19</v>
      </c>
      <c r="D3040" s="48">
        <v>43820</v>
      </c>
    </row>
    <row r="3041" spans="1:4" x14ac:dyDescent="0.3">
      <c r="A3041" s="1" t="s">
        <v>428</v>
      </c>
      <c r="B3041" s="1" t="s">
        <v>416</v>
      </c>
      <c r="C3041">
        <v>19</v>
      </c>
      <c r="D3041" s="48">
        <v>43820</v>
      </c>
    </row>
    <row r="3042" spans="1:4" x14ac:dyDescent="0.3">
      <c r="A3042" s="1" t="s">
        <v>417</v>
      </c>
      <c r="B3042" s="1" t="s">
        <v>419</v>
      </c>
      <c r="C3042">
        <v>19</v>
      </c>
      <c r="D3042" s="48">
        <v>43820</v>
      </c>
    </row>
    <row r="3043" spans="1:4" x14ac:dyDescent="0.3">
      <c r="A3043" s="1" t="s">
        <v>421</v>
      </c>
      <c r="B3043" s="1" t="s">
        <v>418</v>
      </c>
      <c r="C3043">
        <v>19</v>
      </c>
      <c r="D3043" s="48">
        <v>43820</v>
      </c>
    </row>
    <row r="3044" spans="1:4" x14ac:dyDescent="0.3">
      <c r="A3044" s="1" t="s">
        <v>415</v>
      </c>
      <c r="B3044" s="1" t="s">
        <v>434</v>
      </c>
      <c r="C3044">
        <v>19</v>
      </c>
      <c r="D3044" s="48">
        <v>43820</v>
      </c>
    </row>
    <row r="3045" spans="1:4" x14ac:dyDescent="0.3">
      <c r="A3045" s="1" t="s">
        <v>422</v>
      </c>
      <c r="B3045" s="1" t="s">
        <v>420</v>
      </c>
      <c r="C3045">
        <v>19</v>
      </c>
      <c r="D3045" s="48">
        <v>43820</v>
      </c>
    </row>
    <row r="3046" spans="1:4" x14ac:dyDescent="0.3">
      <c r="A3046" s="1" t="s">
        <v>435</v>
      </c>
      <c r="B3046" s="1" t="s">
        <v>429</v>
      </c>
      <c r="C3046">
        <v>18</v>
      </c>
      <c r="D3046" s="48">
        <v>43820</v>
      </c>
    </row>
    <row r="3047" spans="1:4" x14ac:dyDescent="0.3">
      <c r="A3047" s="1" t="s">
        <v>431</v>
      </c>
      <c r="B3047" s="1" t="s">
        <v>432</v>
      </c>
      <c r="C3047">
        <v>18</v>
      </c>
      <c r="D3047" s="48">
        <v>43820</v>
      </c>
    </row>
    <row r="3048" spans="1:4" x14ac:dyDescent="0.3">
      <c r="A3048" s="1" t="s">
        <v>437</v>
      </c>
      <c r="B3048" s="1" t="s">
        <v>438</v>
      </c>
      <c r="C3048">
        <v>18</v>
      </c>
      <c r="D3048" s="48">
        <v>43820</v>
      </c>
    </row>
    <row r="3049" spans="1:4" x14ac:dyDescent="0.3">
      <c r="A3049" s="1" t="s">
        <v>433</v>
      </c>
      <c r="B3049" s="1" t="s">
        <v>423</v>
      </c>
      <c r="C3049">
        <v>18</v>
      </c>
      <c r="D3049" s="48">
        <v>43820</v>
      </c>
    </row>
    <row r="3050" spans="1:4" x14ac:dyDescent="0.3">
      <c r="A3050" s="1" t="s">
        <v>430</v>
      </c>
      <c r="B3050" s="1" t="s">
        <v>477</v>
      </c>
      <c r="C3050">
        <v>18</v>
      </c>
      <c r="D3050" s="48">
        <v>43820</v>
      </c>
    </row>
    <row r="3051" spans="1:4" x14ac:dyDescent="0.3">
      <c r="A3051" s="1" t="s">
        <v>445</v>
      </c>
      <c r="B3051" s="1" t="s">
        <v>440</v>
      </c>
      <c r="C3051">
        <v>11</v>
      </c>
      <c r="D3051" s="48">
        <v>43820</v>
      </c>
    </row>
    <row r="3052" spans="1:4" x14ac:dyDescent="0.3">
      <c r="A3052" s="1" t="s">
        <v>442</v>
      </c>
      <c r="B3052" s="1" t="s">
        <v>444</v>
      </c>
      <c r="C3052">
        <v>11</v>
      </c>
      <c r="D3052" s="48">
        <v>43820</v>
      </c>
    </row>
    <row r="3053" spans="1:4" x14ac:dyDescent="0.3">
      <c r="A3053" s="1" t="s">
        <v>443</v>
      </c>
      <c r="B3053" s="1" t="s">
        <v>441</v>
      </c>
      <c r="C3053">
        <v>11</v>
      </c>
      <c r="D3053" s="48">
        <v>43820</v>
      </c>
    </row>
    <row r="3054" spans="1:4" x14ac:dyDescent="0.3">
      <c r="A3054" s="1" t="s">
        <v>138</v>
      </c>
      <c r="B3054" s="1" t="s">
        <v>162</v>
      </c>
      <c r="C3054">
        <v>18</v>
      </c>
      <c r="D3054" s="48">
        <v>43821</v>
      </c>
    </row>
    <row r="3055" spans="1:4" x14ac:dyDescent="0.3">
      <c r="A3055" s="1" t="s">
        <v>155</v>
      </c>
      <c r="B3055" s="1" t="s">
        <v>154</v>
      </c>
      <c r="C3055">
        <v>18</v>
      </c>
      <c r="D3055" s="48">
        <v>43821</v>
      </c>
    </row>
    <row r="3056" spans="1:4" x14ac:dyDescent="0.3">
      <c r="A3056" s="1" t="s">
        <v>165</v>
      </c>
      <c r="B3056" s="1" t="s">
        <v>164</v>
      </c>
      <c r="C3056">
        <v>18</v>
      </c>
      <c r="D3056" s="48">
        <v>43821</v>
      </c>
    </row>
    <row r="3057" spans="1:4" x14ac:dyDescent="0.3">
      <c r="A3057" s="1" t="s">
        <v>156</v>
      </c>
      <c r="B3057" s="1" t="s">
        <v>159</v>
      </c>
      <c r="C3057">
        <v>18</v>
      </c>
      <c r="D3057" s="48">
        <v>43821</v>
      </c>
    </row>
    <row r="3058" spans="1:4" x14ac:dyDescent="0.3">
      <c r="A3058" s="1" t="s">
        <v>447</v>
      </c>
      <c r="B3058" s="1" t="s">
        <v>439</v>
      </c>
      <c r="C3058">
        <v>11</v>
      </c>
      <c r="D3058" s="48">
        <v>43821</v>
      </c>
    </row>
    <row r="3059" spans="1:4" x14ac:dyDescent="0.3">
      <c r="A3059" s="1" t="s">
        <v>3</v>
      </c>
      <c r="B3059" s="1" t="s">
        <v>5</v>
      </c>
      <c r="C3059">
        <v>19</v>
      </c>
      <c r="D3059" s="48">
        <v>43825</v>
      </c>
    </row>
    <row r="3060" spans="1:4" x14ac:dyDescent="0.3">
      <c r="A3060" s="1" t="s">
        <v>178</v>
      </c>
      <c r="B3060" s="1" t="s">
        <v>171</v>
      </c>
      <c r="C3060">
        <v>19</v>
      </c>
      <c r="D3060" s="48">
        <v>43825</v>
      </c>
    </row>
    <row r="3061" spans="1:4" x14ac:dyDescent="0.3">
      <c r="A3061" s="1" t="s">
        <v>10</v>
      </c>
      <c r="B3061" s="1" t="s">
        <v>17</v>
      </c>
      <c r="C3061">
        <v>19</v>
      </c>
      <c r="D3061" s="48">
        <v>43825</v>
      </c>
    </row>
    <row r="3062" spans="1:4" x14ac:dyDescent="0.3">
      <c r="A3062" s="1" t="s">
        <v>8</v>
      </c>
      <c r="B3062" s="1" t="s">
        <v>12</v>
      </c>
      <c r="C3062">
        <v>19</v>
      </c>
      <c r="D3062" s="48">
        <v>43825</v>
      </c>
    </row>
    <row r="3063" spans="1:4" x14ac:dyDescent="0.3">
      <c r="A3063" s="1" t="s">
        <v>22</v>
      </c>
      <c r="B3063" s="1" t="s">
        <v>18</v>
      </c>
      <c r="C3063">
        <v>19</v>
      </c>
      <c r="D3063" s="48">
        <v>43825</v>
      </c>
    </row>
    <row r="3064" spans="1:4" x14ac:dyDescent="0.3">
      <c r="A3064" s="1" t="s">
        <v>14</v>
      </c>
      <c r="B3064" s="1" t="s">
        <v>11</v>
      </c>
      <c r="C3064">
        <v>19</v>
      </c>
      <c r="D3064" s="48">
        <v>43825</v>
      </c>
    </row>
    <row r="3065" spans="1:4" x14ac:dyDescent="0.3">
      <c r="A3065" s="1" t="s">
        <v>13</v>
      </c>
      <c r="B3065" s="1" t="s">
        <v>15</v>
      </c>
      <c r="C3065">
        <v>19</v>
      </c>
      <c r="D3065" s="48">
        <v>43825</v>
      </c>
    </row>
    <row r="3066" spans="1:4" x14ac:dyDescent="0.3">
      <c r="A3066" s="1" t="s">
        <v>173</v>
      </c>
      <c r="B3066" s="1" t="s">
        <v>19</v>
      </c>
      <c r="C3066">
        <v>19</v>
      </c>
      <c r="D3066" s="48">
        <v>43825</v>
      </c>
    </row>
    <row r="3067" spans="1:4" x14ac:dyDescent="0.3">
      <c r="A3067" s="1" t="s">
        <v>16</v>
      </c>
      <c r="B3067" s="1" t="s">
        <v>20</v>
      </c>
      <c r="C3067">
        <v>19</v>
      </c>
      <c r="D3067" s="48">
        <v>43825</v>
      </c>
    </row>
    <row r="3068" spans="1:4" x14ac:dyDescent="0.3">
      <c r="A3068" s="1" t="s">
        <v>21</v>
      </c>
      <c r="B3068" s="1" t="s">
        <v>6</v>
      </c>
      <c r="C3068">
        <v>19</v>
      </c>
      <c r="D3068" s="48">
        <v>43825</v>
      </c>
    </row>
    <row r="3069" spans="1:4" x14ac:dyDescent="0.3">
      <c r="A3069" s="1" t="s">
        <v>201</v>
      </c>
      <c r="B3069" s="1" t="s">
        <v>203</v>
      </c>
      <c r="C3069">
        <v>23</v>
      </c>
      <c r="D3069" s="48">
        <v>43825</v>
      </c>
    </row>
    <row r="3070" spans="1:4" x14ac:dyDescent="0.3">
      <c r="A3070" s="1" t="s">
        <v>212</v>
      </c>
      <c r="B3070" s="1" t="s">
        <v>216</v>
      </c>
      <c r="C3070">
        <v>23</v>
      </c>
      <c r="D3070" s="48">
        <v>43825</v>
      </c>
    </row>
    <row r="3071" spans="1:4" x14ac:dyDescent="0.3">
      <c r="A3071" s="1" t="s">
        <v>208</v>
      </c>
      <c r="B3071" s="1" t="s">
        <v>226</v>
      </c>
      <c r="C3071">
        <v>23</v>
      </c>
      <c r="D3071" s="48">
        <v>43825</v>
      </c>
    </row>
    <row r="3072" spans="1:4" x14ac:dyDescent="0.3">
      <c r="A3072" s="1" t="s">
        <v>202</v>
      </c>
      <c r="B3072" s="1" t="s">
        <v>222</v>
      </c>
      <c r="C3072">
        <v>23</v>
      </c>
      <c r="D3072" s="48">
        <v>43825</v>
      </c>
    </row>
    <row r="3073" spans="1:4" x14ac:dyDescent="0.3">
      <c r="A3073" s="1" t="s">
        <v>193</v>
      </c>
      <c r="B3073" s="1" t="s">
        <v>211</v>
      </c>
      <c r="C3073">
        <v>23</v>
      </c>
      <c r="D3073" s="48">
        <v>43825</v>
      </c>
    </row>
    <row r="3074" spans="1:4" x14ac:dyDescent="0.3">
      <c r="A3074" s="1" t="s">
        <v>213</v>
      </c>
      <c r="B3074" s="1" t="s">
        <v>218</v>
      </c>
      <c r="C3074">
        <v>23</v>
      </c>
      <c r="D3074" s="48">
        <v>43825</v>
      </c>
    </row>
    <row r="3075" spans="1:4" x14ac:dyDescent="0.3">
      <c r="A3075" s="1" t="s">
        <v>198</v>
      </c>
      <c r="B3075" s="1" t="s">
        <v>200</v>
      </c>
      <c r="C3075">
        <v>23</v>
      </c>
      <c r="D3075" s="48">
        <v>43825</v>
      </c>
    </row>
    <row r="3076" spans="1:4" x14ac:dyDescent="0.3">
      <c r="A3076" s="1" t="s">
        <v>194</v>
      </c>
      <c r="B3076" s="1" t="s">
        <v>206</v>
      </c>
      <c r="C3076">
        <v>23</v>
      </c>
      <c r="D3076" s="48">
        <v>43825</v>
      </c>
    </row>
    <row r="3077" spans="1:4" x14ac:dyDescent="0.3">
      <c r="A3077" s="1" t="s">
        <v>209</v>
      </c>
      <c r="B3077" s="1" t="s">
        <v>204</v>
      </c>
      <c r="C3077">
        <v>23</v>
      </c>
      <c r="D3077" s="48">
        <v>43825</v>
      </c>
    </row>
    <row r="3078" spans="1:4" x14ac:dyDescent="0.3">
      <c r="A3078" s="1" t="s">
        <v>210</v>
      </c>
      <c r="B3078" s="1" t="s">
        <v>191</v>
      </c>
      <c r="C3078">
        <v>23</v>
      </c>
      <c r="D3078" s="48">
        <v>43825</v>
      </c>
    </row>
    <row r="3079" spans="1:4" x14ac:dyDescent="0.3">
      <c r="A3079" s="1" t="s">
        <v>205</v>
      </c>
      <c r="B3079" s="1" t="s">
        <v>219</v>
      </c>
      <c r="C3079">
        <v>23</v>
      </c>
      <c r="D3079" s="48">
        <v>43825</v>
      </c>
    </row>
    <row r="3080" spans="1:4" x14ac:dyDescent="0.3">
      <c r="A3080" s="1" t="s">
        <v>196</v>
      </c>
      <c r="B3080" s="1" t="s">
        <v>190</v>
      </c>
      <c r="C3080">
        <v>23</v>
      </c>
      <c r="D3080" s="48">
        <v>43825</v>
      </c>
    </row>
    <row r="3081" spans="1:4" x14ac:dyDescent="0.3">
      <c r="A3081" s="1" t="s">
        <v>197</v>
      </c>
      <c r="B3081" s="1" t="s">
        <v>172</v>
      </c>
      <c r="C3081">
        <v>24</v>
      </c>
      <c r="D3081" s="48">
        <v>43825</v>
      </c>
    </row>
    <row r="3082" spans="1:4" x14ac:dyDescent="0.3">
      <c r="A3082" s="1" t="s">
        <v>184</v>
      </c>
      <c r="B3082" s="1" t="s">
        <v>176</v>
      </c>
      <c r="C3082">
        <v>24</v>
      </c>
      <c r="D3082" s="48">
        <v>43825</v>
      </c>
    </row>
    <row r="3083" spans="1:4" x14ac:dyDescent="0.3">
      <c r="A3083" s="1" t="s">
        <v>187</v>
      </c>
      <c r="B3083" s="1" t="s">
        <v>182</v>
      </c>
      <c r="C3083">
        <v>24</v>
      </c>
      <c r="D3083" s="48">
        <v>43825</v>
      </c>
    </row>
    <row r="3084" spans="1:4" x14ac:dyDescent="0.3">
      <c r="A3084" s="1" t="s">
        <v>4</v>
      </c>
      <c r="B3084" s="1" t="s">
        <v>189</v>
      </c>
      <c r="C3084">
        <v>24</v>
      </c>
      <c r="D3084" s="48">
        <v>43825</v>
      </c>
    </row>
    <row r="3085" spans="1:4" x14ac:dyDescent="0.3">
      <c r="A3085" s="1" t="s">
        <v>199</v>
      </c>
      <c r="B3085" s="1" t="s">
        <v>180</v>
      </c>
      <c r="C3085">
        <v>24</v>
      </c>
      <c r="D3085" s="48">
        <v>43825</v>
      </c>
    </row>
    <row r="3086" spans="1:4" x14ac:dyDescent="0.3">
      <c r="A3086" s="1" t="s">
        <v>183</v>
      </c>
      <c r="B3086" s="1" t="s">
        <v>179</v>
      </c>
      <c r="C3086">
        <v>24</v>
      </c>
      <c r="D3086" s="48">
        <v>43825</v>
      </c>
    </row>
    <row r="3087" spans="1:4" x14ac:dyDescent="0.3">
      <c r="A3087" s="1" t="s">
        <v>170</v>
      </c>
      <c r="B3087" s="1" t="s">
        <v>186</v>
      </c>
      <c r="C3087">
        <v>24</v>
      </c>
      <c r="D3087" s="48">
        <v>43825</v>
      </c>
    </row>
    <row r="3088" spans="1:4" x14ac:dyDescent="0.3">
      <c r="A3088" s="1" t="s">
        <v>195</v>
      </c>
      <c r="B3088" s="1" t="s">
        <v>7</v>
      </c>
      <c r="C3088">
        <v>24</v>
      </c>
      <c r="D3088" s="48">
        <v>43825</v>
      </c>
    </row>
    <row r="3089" spans="1:4" x14ac:dyDescent="0.3">
      <c r="A3089" s="1" t="s">
        <v>174</v>
      </c>
      <c r="B3089" s="1" t="s">
        <v>9</v>
      </c>
      <c r="C3089">
        <v>24</v>
      </c>
      <c r="D3089" s="48">
        <v>43825</v>
      </c>
    </row>
    <row r="3090" spans="1:4" x14ac:dyDescent="0.3">
      <c r="A3090" s="1" t="s">
        <v>192</v>
      </c>
      <c r="B3090" s="1" t="s">
        <v>177</v>
      </c>
      <c r="C3090">
        <v>24</v>
      </c>
      <c r="D3090" s="48">
        <v>43825</v>
      </c>
    </row>
    <row r="3091" spans="1:4" x14ac:dyDescent="0.3">
      <c r="A3091" s="1" t="s">
        <v>181</v>
      </c>
      <c r="B3091" s="1" t="s">
        <v>185</v>
      </c>
      <c r="C3091">
        <v>24</v>
      </c>
      <c r="D3091" s="48">
        <v>43825</v>
      </c>
    </row>
    <row r="3092" spans="1:4" x14ac:dyDescent="0.3">
      <c r="A3092" s="1" t="s">
        <v>188</v>
      </c>
      <c r="B3092" s="1" t="s">
        <v>175</v>
      </c>
      <c r="C3092">
        <v>24</v>
      </c>
      <c r="D3092" s="48">
        <v>43825</v>
      </c>
    </row>
    <row r="3093" spans="1:4" x14ac:dyDescent="0.3">
      <c r="A3093" s="1" t="s">
        <v>225</v>
      </c>
      <c r="B3093" s="1" t="s">
        <v>214</v>
      </c>
      <c r="C3093">
        <v>23</v>
      </c>
      <c r="D3093" s="48">
        <v>43825</v>
      </c>
    </row>
    <row r="3094" spans="1:4" x14ac:dyDescent="0.3">
      <c r="A3094" s="1" t="s">
        <v>236</v>
      </c>
      <c r="B3094" s="1" t="s">
        <v>217</v>
      </c>
      <c r="C3094">
        <v>23</v>
      </c>
      <c r="D3094" s="48">
        <v>43825</v>
      </c>
    </row>
    <row r="3095" spans="1:4" x14ac:dyDescent="0.3">
      <c r="A3095" s="1" t="s">
        <v>235</v>
      </c>
      <c r="B3095" s="1" t="s">
        <v>233</v>
      </c>
      <c r="C3095">
        <v>23</v>
      </c>
      <c r="D3095" s="48">
        <v>43825</v>
      </c>
    </row>
    <row r="3096" spans="1:4" x14ac:dyDescent="0.3">
      <c r="A3096" s="1" t="s">
        <v>224</v>
      </c>
      <c r="B3096" s="1" t="s">
        <v>227</v>
      </c>
      <c r="C3096">
        <v>23</v>
      </c>
      <c r="D3096" s="48">
        <v>43825</v>
      </c>
    </row>
    <row r="3097" spans="1:4" x14ac:dyDescent="0.3">
      <c r="A3097" s="1" t="s">
        <v>319</v>
      </c>
      <c r="B3097" s="1" t="s">
        <v>221</v>
      </c>
      <c r="C3097">
        <v>23</v>
      </c>
      <c r="D3097" s="48">
        <v>43825</v>
      </c>
    </row>
    <row r="3098" spans="1:4" x14ac:dyDescent="0.3">
      <c r="A3098" s="1" t="s">
        <v>240</v>
      </c>
      <c r="B3098" s="1" t="s">
        <v>230</v>
      </c>
      <c r="C3098">
        <v>23</v>
      </c>
      <c r="D3098" s="48">
        <v>43825</v>
      </c>
    </row>
    <row r="3099" spans="1:4" x14ac:dyDescent="0.3">
      <c r="A3099" s="1" t="s">
        <v>220</v>
      </c>
      <c r="B3099" s="1" t="s">
        <v>234</v>
      </c>
      <c r="C3099">
        <v>23</v>
      </c>
      <c r="D3099" s="48">
        <v>43825</v>
      </c>
    </row>
    <row r="3100" spans="1:4" x14ac:dyDescent="0.3">
      <c r="A3100" s="1" t="s">
        <v>237</v>
      </c>
      <c r="B3100" s="1" t="s">
        <v>228</v>
      </c>
      <c r="C3100">
        <v>23</v>
      </c>
      <c r="D3100" s="48">
        <v>43825</v>
      </c>
    </row>
    <row r="3101" spans="1:4" x14ac:dyDescent="0.3">
      <c r="A3101" s="1" t="s">
        <v>320</v>
      </c>
      <c r="B3101" s="1" t="s">
        <v>232</v>
      </c>
      <c r="C3101">
        <v>23</v>
      </c>
      <c r="D3101" s="48">
        <v>43825</v>
      </c>
    </row>
    <row r="3102" spans="1:4" x14ac:dyDescent="0.3">
      <c r="A3102" s="1" t="s">
        <v>215</v>
      </c>
      <c r="B3102" s="1" t="s">
        <v>207</v>
      </c>
      <c r="C3102">
        <v>23</v>
      </c>
      <c r="D3102" s="48">
        <v>43825</v>
      </c>
    </row>
    <row r="3103" spans="1:4" x14ac:dyDescent="0.3">
      <c r="A3103" s="1" t="s">
        <v>229</v>
      </c>
      <c r="B3103" s="1" t="s">
        <v>223</v>
      </c>
      <c r="C3103">
        <v>23</v>
      </c>
      <c r="D3103" s="48">
        <v>43825</v>
      </c>
    </row>
    <row r="3104" spans="1:4" x14ac:dyDescent="0.3">
      <c r="A3104" s="1" t="s">
        <v>231</v>
      </c>
      <c r="B3104" s="1" t="s">
        <v>239</v>
      </c>
      <c r="C3104">
        <v>23</v>
      </c>
      <c r="D3104" s="48">
        <v>43825</v>
      </c>
    </row>
    <row r="3105" spans="1:4" x14ac:dyDescent="0.3">
      <c r="A3105" s="1" t="s">
        <v>349</v>
      </c>
      <c r="B3105" s="1" t="s">
        <v>688</v>
      </c>
      <c r="C3105">
        <v>18</v>
      </c>
      <c r="D3105" s="48">
        <v>43825</v>
      </c>
    </row>
    <row r="3106" spans="1:4" x14ac:dyDescent="0.3">
      <c r="A3106" s="1" t="s">
        <v>105</v>
      </c>
      <c r="B3106" s="1" t="s">
        <v>355</v>
      </c>
      <c r="C3106">
        <v>18</v>
      </c>
      <c r="D3106" s="48">
        <v>43825</v>
      </c>
    </row>
    <row r="3107" spans="1:4" x14ac:dyDescent="0.3">
      <c r="A3107" s="1" t="s">
        <v>350</v>
      </c>
      <c r="B3107" s="1" t="s">
        <v>101</v>
      </c>
      <c r="C3107">
        <v>18</v>
      </c>
      <c r="D3107" s="48">
        <v>43825</v>
      </c>
    </row>
    <row r="3108" spans="1:4" x14ac:dyDescent="0.3">
      <c r="A3108" s="1" t="s">
        <v>341</v>
      </c>
      <c r="B3108" s="1" t="s">
        <v>687</v>
      </c>
      <c r="C3108">
        <v>18</v>
      </c>
      <c r="D3108" s="48">
        <v>43825</v>
      </c>
    </row>
    <row r="3109" spans="1:4" x14ac:dyDescent="0.3">
      <c r="A3109" s="1" t="s">
        <v>104</v>
      </c>
      <c r="B3109" s="1" t="s">
        <v>352</v>
      </c>
      <c r="C3109">
        <v>18</v>
      </c>
      <c r="D3109" s="48">
        <v>43825</v>
      </c>
    </row>
    <row r="3110" spans="1:4" x14ac:dyDescent="0.3">
      <c r="A3110" s="1" t="s">
        <v>691</v>
      </c>
      <c r="B3110" s="1" t="s">
        <v>342</v>
      </c>
      <c r="C3110">
        <v>18</v>
      </c>
      <c r="D3110" s="48">
        <v>43825</v>
      </c>
    </row>
    <row r="3111" spans="1:4" x14ac:dyDescent="0.3">
      <c r="A3111" s="1" t="s">
        <v>343</v>
      </c>
      <c r="B3111" s="1" t="s">
        <v>689</v>
      </c>
      <c r="C3111">
        <v>18</v>
      </c>
      <c r="D3111" s="48">
        <v>43825</v>
      </c>
    </row>
    <row r="3112" spans="1:4" x14ac:dyDescent="0.3">
      <c r="A3112" s="1" t="s">
        <v>686</v>
      </c>
      <c r="B3112" s="1" t="s">
        <v>340</v>
      </c>
      <c r="C3112">
        <v>18</v>
      </c>
      <c r="D3112" s="48">
        <v>43825</v>
      </c>
    </row>
    <row r="3113" spans="1:4" x14ac:dyDescent="0.3">
      <c r="A3113" s="1" t="s">
        <v>345</v>
      </c>
      <c r="B3113" s="1" t="s">
        <v>351</v>
      </c>
      <c r="C3113">
        <v>18</v>
      </c>
      <c r="D3113" s="48">
        <v>43825</v>
      </c>
    </row>
    <row r="3114" spans="1:4" x14ac:dyDescent="0.3">
      <c r="A3114" s="1" t="s">
        <v>690</v>
      </c>
      <c r="B3114" s="1" t="s">
        <v>346</v>
      </c>
      <c r="C3114">
        <v>18</v>
      </c>
      <c r="D3114" s="48">
        <v>43825</v>
      </c>
    </row>
    <row r="3115" spans="1:4" x14ac:dyDescent="0.3">
      <c r="A3115" s="1" t="s">
        <v>424</v>
      </c>
      <c r="B3115" s="1" t="s">
        <v>415</v>
      </c>
      <c r="C3115">
        <v>20</v>
      </c>
      <c r="D3115" s="48">
        <v>43825</v>
      </c>
    </row>
    <row r="3116" spans="1:4" x14ac:dyDescent="0.3">
      <c r="A3116" s="1" t="s">
        <v>428</v>
      </c>
      <c r="B3116" s="1" t="s">
        <v>422</v>
      </c>
      <c r="C3116">
        <v>20</v>
      </c>
      <c r="D3116" s="48">
        <v>43825</v>
      </c>
    </row>
    <row r="3117" spans="1:4" x14ac:dyDescent="0.3">
      <c r="A3117" s="1" t="s">
        <v>416</v>
      </c>
      <c r="B3117" s="1" t="s">
        <v>417</v>
      </c>
      <c r="C3117">
        <v>20</v>
      </c>
      <c r="D3117" s="48">
        <v>43825</v>
      </c>
    </row>
    <row r="3118" spans="1:4" x14ac:dyDescent="0.3">
      <c r="A3118" s="1" t="s">
        <v>419</v>
      </c>
      <c r="B3118" s="1" t="s">
        <v>421</v>
      </c>
      <c r="C3118">
        <v>20</v>
      </c>
      <c r="D3118" s="48">
        <v>43825</v>
      </c>
    </row>
    <row r="3119" spans="1:4" x14ac:dyDescent="0.3">
      <c r="A3119" s="1" t="s">
        <v>434</v>
      </c>
      <c r="B3119" s="1" t="s">
        <v>418</v>
      </c>
      <c r="C3119">
        <v>20</v>
      </c>
      <c r="D3119" s="48">
        <v>43825</v>
      </c>
    </row>
    <row r="3120" spans="1:4" x14ac:dyDescent="0.3">
      <c r="A3120" s="1" t="s">
        <v>420</v>
      </c>
      <c r="B3120" s="1" t="s">
        <v>414</v>
      </c>
      <c r="C3120">
        <v>20</v>
      </c>
      <c r="D3120" s="48">
        <v>43825</v>
      </c>
    </row>
    <row r="3121" spans="1:4" x14ac:dyDescent="0.3">
      <c r="A3121" s="1" t="s">
        <v>439</v>
      </c>
      <c r="B3121" s="1" t="s">
        <v>448</v>
      </c>
      <c r="C3121">
        <v>12</v>
      </c>
      <c r="D3121" s="48">
        <v>43826</v>
      </c>
    </row>
    <row r="3122" spans="1:4" x14ac:dyDescent="0.3">
      <c r="A3122" s="1" t="s">
        <v>5</v>
      </c>
      <c r="B3122" s="1" t="s">
        <v>10</v>
      </c>
      <c r="C3122">
        <v>20</v>
      </c>
      <c r="D3122" s="48">
        <v>43827</v>
      </c>
    </row>
    <row r="3123" spans="1:4" x14ac:dyDescent="0.3">
      <c r="A3123" s="1" t="s">
        <v>20</v>
      </c>
      <c r="B3123" s="1" t="s">
        <v>3</v>
      </c>
      <c r="C3123">
        <v>20</v>
      </c>
      <c r="D3123" s="48">
        <v>43827</v>
      </c>
    </row>
    <row r="3124" spans="1:4" x14ac:dyDescent="0.3">
      <c r="A3124" s="1" t="s">
        <v>18</v>
      </c>
      <c r="B3124" s="1" t="s">
        <v>13</v>
      </c>
      <c r="C3124">
        <v>20</v>
      </c>
      <c r="D3124" s="48">
        <v>43827</v>
      </c>
    </row>
    <row r="3125" spans="1:4" x14ac:dyDescent="0.3">
      <c r="A3125" s="1" t="s">
        <v>11</v>
      </c>
      <c r="B3125" s="1" t="s">
        <v>21</v>
      </c>
      <c r="C3125">
        <v>20</v>
      </c>
      <c r="D3125" s="48">
        <v>43827</v>
      </c>
    </row>
    <row r="3126" spans="1:4" x14ac:dyDescent="0.3">
      <c r="A3126" s="1" t="s">
        <v>6</v>
      </c>
      <c r="B3126" s="1" t="s">
        <v>173</v>
      </c>
      <c r="C3126">
        <v>20</v>
      </c>
      <c r="D3126" s="48">
        <v>43827</v>
      </c>
    </row>
    <row r="3127" spans="1:4" x14ac:dyDescent="0.3">
      <c r="A3127" s="1" t="s">
        <v>15</v>
      </c>
      <c r="B3127" s="1" t="s">
        <v>22</v>
      </c>
      <c r="C3127">
        <v>20</v>
      </c>
      <c r="D3127" s="48">
        <v>43827</v>
      </c>
    </row>
    <row r="3128" spans="1:4" x14ac:dyDescent="0.3">
      <c r="A3128" s="1" t="s">
        <v>171</v>
      </c>
      <c r="B3128" s="1" t="s">
        <v>16</v>
      </c>
      <c r="C3128">
        <v>20</v>
      </c>
      <c r="D3128" s="48">
        <v>43827</v>
      </c>
    </row>
    <row r="3129" spans="1:4" x14ac:dyDescent="0.3">
      <c r="A3129" s="1" t="s">
        <v>17</v>
      </c>
      <c r="B3129" s="1" t="s">
        <v>8</v>
      </c>
      <c r="C3129">
        <v>20</v>
      </c>
      <c r="D3129" s="48">
        <v>43827</v>
      </c>
    </row>
    <row r="3130" spans="1:4" x14ac:dyDescent="0.3">
      <c r="A3130" s="1" t="s">
        <v>19</v>
      </c>
      <c r="B3130" s="1" t="s">
        <v>178</v>
      </c>
      <c r="C3130">
        <v>20</v>
      </c>
      <c r="D3130" s="48">
        <v>43827</v>
      </c>
    </row>
    <row r="3131" spans="1:4" x14ac:dyDescent="0.3">
      <c r="A3131" s="1" t="s">
        <v>12</v>
      </c>
      <c r="B3131" s="1" t="s">
        <v>14</v>
      </c>
      <c r="C3131">
        <v>20</v>
      </c>
      <c r="D3131" s="48">
        <v>43827</v>
      </c>
    </row>
    <row r="3132" spans="1:4" x14ac:dyDescent="0.3">
      <c r="A3132" s="1" t="s">
        <v>432</v>
      </c>
      <c r="B3132" s="1" t="s">
        <v>430</v>
      </c>
      <c r="C3132">
        <v>19</v>
      </c>
      <c r="D3132" s="48">
        <v>43827</v>
      </c>
    </row>
    <row r="3133" spans="1:4" x14ac:dyDescent="0.3">
      <c r="A3133" s="1" t="s">
        <v>431</v>
      </c>
      <c r="B3133" s="1" t="s">
        <v>423</v>
      </c>
      <c r="C3133">
        <v>19</v>
      </c>
      <c r="D3133" s="48">
        <v>43827</v>
      </c>
    </row>
    <row r="3134" spans="1:4" x14ac:dyDescent="0.3">
      <c r="A3134" s="1" t="s">
        <v>438</v>
      </c>
      <c r="B3134" s="1" t="s">
        <v>435</v>
      </c>
      <c r="C3134">
        <v>19</v>
      </c>
      <c r="D3134" s="48">
        <v>43827</v>
      </c>
    </row>
    <row r="3135" spans="1:4" x14ac:dyDescent="0.3">
      <c r="A3135" s="1" t="s">
        <v>437</v>
      </c>
      <c r="B3135" s="1" t="s">
        <v>477</v>
      </c>
      <c r="C3135">
        <v>19</v>
      </c>
      <c r="D3135" s="48">
        <v>43827</v>
      </c>
    </row>
    <row r="3136" spans="1:4" x14ac:dyDescent="0.3">
      <c r="A3136" s="1" t="s">
        <v>429</v>
      </c>
      <c r="B3136" s="1" t="s">
        <v>433</v>
      </c>
      <c r="C3136">
        <v>19</v>
      </c>
      <c r="D3136" s="48">
        <v>43827</v>
      </c>
    </row>
    <row r="3137" spans="1:4" x14ac:dyDescent="0.3">
      <c r="A3137" s="1" t="s">
        <v>697</v>
      </c>
      <c r="B3137" s="1" t="s">
        <v>445</v>
      </c>
      <c r="C3137">
        <v>12</v>
      </c>
      <c r="D3137" s="48">
        <v>43827</v>
      </c>
    </row>
    <row r="3138" spans="1:4" x14ac:dyDescent="0.3">
      <c r="A3138" s="1" t="s">
        <v>441</v>
      </c>
      <c r="B3138" s="1" t="s">
        <v>446</v>
      </c>
      <c r="C3138">
        <v>12</v>
      </c>
      <c r="D3138" s="48">
        <v>43827</v>
      </c>
    </row>
    <row r="3139" spans="1:4" x14ac:dyDescent="0.3">
      <c r="A3139" s="1" t="s">
        <v>216</v>
      </c>
      <c r="B3139" s="1" t="s">
        <v>213</v>
      </c>
      <c r="C3139">
        <v>24</v>
      </c>
      <c r="D3139" s="48">
        <v>43828</v>
      </c>
    </row>
    <row r="3140" spans="1:4" x14ac:dyDescent="0.3">
      <c r="A3140" s="1" t="s">
        <v>203</v>
      </c>
      <c r="B3140" s="1" t="s">
        <v>208</v>
      </c>
      <c r="C3140">
        <v>24</v>
      </c>
      <c r="D3140" s="48">
        <v>43828</v>
      </c>
    </row>
    <row r="3141" spans="1:4" x14ac:dyDescent="0.3">
      <c r="A3141" s="1" t="s">
        <v>190</v>
      </c>
      <c r="B3141" s="1" t="s">
        <v>210</v>
      </c>
      <c r="C3141">
        <v>24</v>
      </c>
      <c r="D3141" s="48">
        <v>43828</v>
      </c>
    </row>
    <row r="3142" spans="1:4" x14ac:dyDescent="0.3">
      <c r="A3142" s="1" t="s">
        <v>222</v>
      </c>
      <c r="B3142" s="1" t="s">
        <v>205</v>
      </c>
      <c r="C3142">
        <v>24</v>
      </c>
      <c r="D3142" s="48">
        <v>43828</v>
      </c>
    </row>
    <row r="3143" spans="1:4" x14ac:dyDescent="0.3">
      <c r="A3143" s="1" t="s">
        <v>200</v>
      </c>
      <c r="B3143" s="1" t="s">
        <v>196</v>
      </c>
      <c r="C3143">
        <v>24</v>
      </c>
      <c r="D3143" s="48">
        <v>43828</v>
      </c>
    </row>
    <row r="3144" spans="1:4" x14ac:dyDescent="0.3">
      <c r="A3144" s="1" t="s">
        <v>204</v>
      </c>
      <c r="B3144" s="1" t="s">
        <v>212</v>
      </c>
      <c r="C3144">
        <v>24</v>
      </c>
      <c r="D3144" s="48">
        <v>43828</v>
      </c>
    </row>
    <row r="3145" spans="1:4" x14ac:dyDescent="0.3">
      <c r="A3145" s="1" t="s">
        <v>211</v>
      </c>
      <c r="B3145" s="1" t="s">
        <v>209</v>
      </c>
      <c r="C3145">
        <v>24</v>
      </c>
      <c r="D3145" s="48">
        <v>43828</v>
      </c>
    </row>
    <row r="3146" spans="1:4" x14ac:dyDescent="0.3">
      <c r="A3146" s="1" t="s">
        <v>218</v>
      </c>
      <c r="B3146" s="1" t="s">
        <v>193</v>
      </c>
      <c r="C3146">
        <v>24</v>
      </c>
      <c r="D3146" s="48">
        <v>43828</v>
      </c>
    </row>
    <row r="3147" spans="1:4" x14ac:dyDescent="0.3">
      <c r="A3147" s="1" t="s">
        <v>219</v>
      </c>
      <c r="B3147" s="1" t="s">
        <v>194</v>
      </c>
      <c r="C3147">
        <v>24</v>
      </c>
      <c r="D3147" s="48">
        <v>43828</v>
      </c>
    </row>
    <row r="3148" spans="1:4" x14ac:dyDescent="0.3">
      <c r="A3148" s="1" t="s">
        <v>191</v>
      </c>
      <c r="B3148" s="1" t="s">
        <v>198</v>
      </c>
      <c r="C3148">
        <v>24</v>
      </c>
      <c r="D3148" s="48">
        <v>43828</v>
      </c>
    </row>
    <row r="3149" spans="1:4" x14ac:dyDescent="0.3">
      <c r="A3149" s="1" t="s">
        <v>226</v>
      </c>
      <c r="B3149" s="1" t="s">
        <v>201</v>
      </c>
      <c r="C3149">
        <v>24</v>
      </c>
      <c r="D3149" s="48">
        <v>43828</v>
      </c>
    </row>
    <row r="3150" spans="1:4" x14ac:dyDescent="0.3">
      <c r="A3150" s="1" t="s">
        <v>206</v>
      </c>
      <c r="B3150" s="1" t="s">
        <v>202</v>
      </c>
      <c r="C3150">
        <v>24</v>
      </c>
      <c r="D3150" s="48">
        <v>43828</v>
      </c>
    </row>
    <row r="3151" spans="1:4" x14ac:dyDescent="0.3">
      <c r="A3151" s="1" t="s">
        <v>176</v>
      </c>
      <c r="B3151" s="1" t="s">
        <v>170</v>
      </c>
      <c r="C3151">
        <v>25</v>
      </c>
      <c r="D3151" s="48">
        <v>43828</v>
      </c>
    </row>
    <row r="3152" spans="1:4" x14ac:dyDescent="0.3">
      <c r="A3152" s="1" t="s">
        <v>180</v>
      </c>
      <c r="B3152" s="1" t="s">
        <v>195</v>
      </c>
      <c r="C3152">
        <v>25</v>
      </c>
      <c r="D3152" s="48">
        <v>43828</v>
      </c>
    </row>
    <row r="3153" spans="1:4" x14ac:dyDescent="0.3">
      <c r="A3153" s="1" t="s">
        <v>175</v>
      </c>
      <c r="B3153" s="1" t="s">
        <v>199</v>
      </c>
      <c r="C3153">
        <v>25</v>
      </c>
      <c r="D3153" s="48">
        <v>43828</v>
      </c>
    </row>
    <row r="3154" spans="1:4" x14ac:dyDescent="0.3">
      <c r="A3154" s="1" t="s">
        <v>7</v>
      </c>
      <c r="B3154" s="1" t="s">
        <v>181</v>
      </c>
      <c r="C3154">
        <v>25</v>
      </c>
      <c r="D3154" s="48">
        <v>43828</v>
      </c>
    </row>
    <row r="3155" spans="1:4" x14ac:dyDescent="0.3">
      <c r="A3155" s="1" t="s">
        <v>9</v>
      </c>
      <c r="B3155" s="1" t="s">
        <v>184</v>
      </c>
      <c r="C3155">
        <v>25</v>
      </c>
      <c r="D3155" s="48">
        <v>43828</v>
      </c>
    </row>
    <row r="3156" spans="1:4" x14ac:dyDescent="0.3">
      <c r="A3156" s="1" t="s">
        <v>189</v>
      </c>
      <c r="B3156" s="1" t="s">
        <v>187</v>
      </c>
      <c r="C3156">
        <v>25</v>
      </c>
      <c r="D3156" s="48">
        <v>43828</v>
      </c>
    </row>
    <row r="3157" spans="1:4" x14ac:dyDescent="0.3">
      <c r="A3157" s="1" t="s">
        <v>179</v>
      </c>
      <c r="B3157" s="1" t="s">
        <v>188</v>
      </c>
      <c r="C3157">
        <v>25</v>
      </c>
      <c r="D3157" s="48">
        <v>43828</v>
      </c>
    </row>
    <row r="3158" spans="1:4" x14ac:dyDescent="0.3">
      <c r="A3158" s="1" t="s">
        <v>186</v>
      </c>
      <c r="B3158" s="1" t="s">
        <v>192</v>
      </c>
      <c r="C3158">
        <v>25</v>
      </c>
      <c r="D3158" s="48">
        <v>43828</v>
      </c>
    </row>
    <row r="3159" spans="1:4" x14ac:dyDescent="0.3">
      <c r="A3159" s="1" t="s">
        <v>177</v>
      </c>
      <c r="B3159" s="1" t="s">
        <v>183</v>
      </c>
      <c r="C3159">
        <v>25</v>
      </c>
      <c r="D3159" s="48">
        <v>43828</v>
      </c>
    </row>
    <row r="3160" spans="1:4" x14ac:dyDescent="0.3">
      <c r="A3160" s="1" t="s">
        <v>185</v>
      </c>
      <c r="B3160" s="1" t="s">
        <v>4</v>
      </c>
      <c r="C3160">
        <v>25</v>
      </c>
      <c r="D3160" s="48">
        <v>43828</v>
      </c>
    </row>
    <row r="3161" spans="1:4" x14ac:dyDescent="0.3">
      <c r="A3161" s="1" t="s">
        <v>182</v>
      </c>
      <c r="B3161" s="1" t="s">
        <v>197</v>
      </c>
      <c r="C3161">
        <v>25</v>
      </c>
      <c r="D3161" s="48">
        <v>43828</v>
      </c>
    </row>
    <row r="3162" spans="1:4" x14ac:dyDescent="0.3">
      <c r="A3162" s="1" t="s">
        <v>172</v>
      </c>
      <c r="B3162" s="1" t="s">
        <v>174</v>
      </c>
      <c r="C3162">
        <v>25</v>
      </c>
      <c r="D3162" s="48">
        <v>43828</v>
      </c>
    </row>
    <row r="3163" spans="1:4" x14ac:dyDescent="0.3">
      <c r="A3163" s="1" t="s">
        <v>214</v>
      </c>
      <c r="B3163" s="1" t="s">
        <v>220</v>
      </c>
      <c r="C3163">
        <v>24</v>
      </c>
      <c r="D3163" s="48">
        <v>43828</v>
      </c>
    </row>
    <row r="3164" spans="1:4" x14ac:dyDescent="0.3">
      <c r="A3164" s="1" t="s">
        <v>239</v>
      </c>
      <c r="B3164" s="1" t="s">
        <v>237</v>
      </c>
      <c r="C3164">
        <v>24</v>
      </c>
      <c r="D3164" s="48">
        <v>43828</v>
      </c>
    </row>
    <row r="3165" spans="1:4" x14ac:dyDescent="0.3">
      <c r="A3165" s="1" t="s">
        <v>221</v>
      </c>
      <c r="B3165" s="1" t="s">
        <v>224</v>
      </c>
      <c r="C3165">
        <v>24</v>
      </c>
      <c r="D3165" s="48">
        <v>43828</v>
      </c>
    </row>
    <row r="3166" spans="1:4" x14ac:dyDescent="0.3">
      <c r="A3166" s="1" t="s">
        <v>232</v>
      </c>
      <c r="B3166" s="1" t="s">
        <v>215</v>
      </c>
      <c r="C3166">
        <v>24</v>
      </c>
      <c r="D3166" s="48">
        <v>43828</v>
      </c>
    </row>
    <row r="3167" spans="1:4" x14ac:dyDescent="0.3">
      <c r="A3167" s="1" t="s">
        <v>223</v>
      </c>
      <c r="B3167" s="1" t="s">
        <v>240</v>
      </c>
      <c r="C3167">
        <v>24</v>
      </c>
      <c r="D3167" s="48">
        <v>43828</v>
      </c>
    </row>
    <row r="3168" spans="1:4" x14ac:dyDescent="0.3">
      <c r="A3168" s="1" t="s">
        <v>230</v>
      </c>
      <c r="B3168" s="1" t="s">
        <v>235</v>
      </c>
      <c r="C3168">
        <v>24</v>
      </c>
      <c r="D3168" s="48">
        <v>43828</v>
      </c>
    </row>
    <row r="3169" spans="1:4" x14ac:dyDescent="0.3">
      <c r="A3169" s="1" t="s">
        <v>227</v>
      </c>
      <c r="B3169" s="1" t="s">
        <v>319</v>
      </c>
      <c r="C3169">
        <v>24</v>
      </c>
      <c r="D3169" s="48">
        <v>43828</v>
      </c>
    </row>
    <row r="3170" spans="1:4" x14ac:dyDescent="0.3">
      <c r="A3170" s="1" t="s">
        <v>233</v>
      </c>
      <c r="B3170" s="1" t="s">
        <v>236</v>
      </c>
      <c r="C3170">
        <v>24</v>
      </c>
      <c r="D3170" s="48">
        <v>43828</v>
      </c>
    </row>
    <row r="3171" spans="1:4" x14ac:dyDescent="0.3">
      <c r="A3171" s="1" t="s">
        <v>228</v>
      </c>
      <c r="B3171" s="1" t="s">
        <v>320</v>
      </c>
      <c r="C3171">
        <v>24</v>
      </c>
      <c r="D3171" s="48">
        <v>43828</v>
      </c>
    </row>
    <row r="3172" spans="1:4" x14ac:dyDescent="0.3">
      <c r="A3172" s="1" t="s">
        <v>217</v>
      </c>
      <c r="B3172" s="1" t="s">
        <v>229</v>
      </c>
      <c r="C3172">
        <v>24</v>
      </c>
      <c r="D3172" s="48">
        <v>43828</v>
      </c>
    </row>
    <row r="3173" spans="1:4" x14ac:dyDescent="0.3">
      <c r="A3173" s="1" t="s">
        <v>234</v>
      </c>
      <c r="B3173" s="1" t="s">
        <v>231</v>
      </c>
      <c r="C3173">
        <v>24</v>
      </c>
      <c r="D3173" s="48">
        <v>43828</v>
      </c>
    </row>
    <row r="3174" spans="1:4" x14ac:dyDescent="0.3">
      <c r="A3174" s="1" t="s">
        <v>207</v>
      </c>
      <c r="B3174" s="1" t="s">
        <v>225</v>
      </c>
      <c r="C3174">
        <v>24</v>
      </c>
      <c r="D3174" s="48">
        <v>43828</v>
      </c>
    </row>
    <row r="3175" spans="1:4" x14ac:dyDescent="0.3">
      <c r="A3175" s="1" t="s">
        <v>355</v>
      </c>
      <c r="B3175" s="1" t="s">
        <v>349</v>
      </c>
      <c r="C3175">
        <v>19</v>
      </c>
      <c r="D3175" s="48">
        <v>43828</v>
      </c>
    </row>
    <row r="3176" spans="1:4" x14ac:dyDescent="0.3">
      <c r="A3176" s="1" t="s">
        <v>351</v>
      </c>
      <c r="B3176" s="1" t="s">
        <v>690</v>
      </c>
      <c r="C3176">
        <v>19</v>
      </c>
      <c r="D3176" s="48">
        <v>43828</v>
      </c>
    </row>
    <row r="3177" spans="1:4" x14ac:dyDescent="0.3">
      <c r="A3177" s="1" t="s">
        <v>352</v>
      </c>
      <c r="B3177" s="1" t="s">
        <v>686</v>
      </c>
      <c r="C3177">
        <v>19</v>
      </c>
      <c r="D3177" s="48">
        <v>43828</v>
      </c>
    </row>
    <row r="3178" spans="1:4" x14ac:dyDescent="0.3">
      <c r="A3178" s="1" t="s">
        <v>101</v>
      </c>
      <c r="B3178" s="1" t="s">
        <v>691</v>
      </c>
      <c r="C3178">
        <v>19</v>
      </c>
      <c r="D3178" s="48">
        <v>43828</v>
      </c>
    </row>
    <row r="3179" spans="1:4" x14ac:dyDescent="0.3">
      <c r="A3179" s="1" t="s">
        <v>687</v>
      </c>
      <c r="B3179" s="1" t="s">
        <v>350</v>
      </c>
      <c r="C3179">
        <v>19</v>
      </c>
      <c r="D3179" s="48">
        <v>43828</v>
      </c>
    </row>
    <row r="3180" spans="1:4" x14ac:dyDescent="0.3">
      <c r="A3180" s="1" t="s">
        <v>340</v>
      </c>
      <c r="B3180" s="1" t="s">
        <v>345</v>
      </c>
      <c r="C3180">
        <v>19</v>
      </c>
      <c r="D3180" s="48">
        <v>43828</v>
      </c>
    </row>
    <row r="3181" spans="1:4" x14ac:dyDescent="0.3">
      <c r="A3181" s="1" t="s">
        <v>342</v>
      </c>
      <c r="B3181" s="1" t="s">
        <v>105</v>
      </c>
      <c r="C3181">
        <v>19</v>
      </c>
      <c r="D3181" s="48">
        <v>43828</v>
      </c>
    </row>
    <row r="3182" spans="1:4" x14ac:dyDescent="0.3">
      <c r="A3182" s="1" t="s">
        <v>688</v>
      </c>
      <c r="B3182" s="1" t="s">
        <v>104</v>
      </c>
      <c r="C3182">
        <v>19</v>
      </c>
      <c r="D3182" s="48">
        <v>43828</v>
      </c>
    </row>
    <row r="3183" spans="1:4" x14ac:dyDescent="0.3">
      <c r="A3183" s="1" t="s">
        <v>689</v>
      </c>
      <c r="B3183" s="1" t="s">
        <v>341</v>
      </c>
      <c r="C3183">
        <v>19</v>
      </c>
      <c r="D3183" s="48">
        <v>43828</v>
      </c>
    </row>
    <row r="3184" spans="1:4" x14ac:dyDescent="0.3">
      <c r="A3184" s="1" t="s">
        <v>346</v>
      </c>
      <c r="B3184" s="1" t="s">
        <v>343</v>
      </c>
      <c r="C3184">
        <v>19</v>
      </c>
      <c r="D3184" s="48">
        <v>43828</v>
      </c>
    </row>
    <row r="3185" spans="1:4" x14ac:dyDescent="0.3">
      <c r="A3185" s="1" t="s">
        <v>272</v>
      </c>
      <c r="B3185" s="1" t="s">
        <v>696</v>
      </c>
      <c r="C3185">
        <v>14</v>
      </c>
      <c r="D3185" s="48">
        <v>43828</v>
      </c>
    </row>
    <row r="3186" spans="1:4" x14ac:dyDescent="0.3">
      <c r="A3186" s="1" t="s">
        <v>263</v>
      </c>
      <c r="B3186" s="1" t="s">
        <v>385</v>
      </c>
      <c r="C3186">
        <v>14</v>
      </c>
      <c r="D3186" s="48">
        <v>43828</v>
      </c>
    </row>
    <row r="3187" spans="1:4" x14ac:dyDescent="0.3">
      <c r="A3187" s="1" t="s">
        <v>273</v>
      </c>
      <c r="B3187" s="1" t="s">
        <v>476</v>
      </c>
      <c r="C3187">
        <v>14</v>
      </c>
      <c r="D3187" s="48">
        <v>43828</v>
      </c>
    </row>
    <row r="3188" spans="1:4" x14ac:dyDescent="0.3">
      <c r="A3188" s="1" t="s">
        <v>387</v>
      </c>
      <c r="B3188" s="1" t="s">
        <v>388</v>
      </c>
      <c r="C3188">
        <v>14</v>
      </c>
      <c r="D3188" s="48">
        <v>43828</v>
      </c>
    </row>
    <row r="3189" spans="1:4" x14ac:dyDescent="0.3">
      <c r="A3189" s="1" t="s">
        <v>391</v>
      </c>
      <c r="B3189" s="1" t="s">
        <v>382</v>
      </c>
      <c r="C3189">
        <v>14</v>
      </c>
      <c r="D3189" s="48">
        <v>43828</v>
      </c>
    </row>
    <row r="3190" spans="1:4" x14ac:dyDescent="0.3">
      <c r="A3190" s="1" t="s">
        <v>390</v>
      </c>
      <c r="B3190" s="1" t="s">
        <v>377</v>
      </c>
      <c r="C3190">
        <v>14</v>
      </c>
      <c r="D3190" s="48">
        <v>43828</v>
      </c>
    </row>
    <row r="3191" spans="1:4" x14ac:dyDescent="0.3">
      <c r="A3191" s="1" t="s">
        <v>383</v>
      </c>
      <c r="B3191" s="1" t="s">
        <v>393</v>
      </c>
      <c r="C3191">
        <v>14</v>
      </c>
      <c r="D3191" s="48">
        <v>43828</v>
      </c>
    </row>
    <row r="3192" spans="1:4" x14ac:dyDescent="0.3">
      <c r="A3192" s="1" t="s">
        <v>386</v>
      </c>
      <c r="B3192" s="1" t="s">
        <v>379</v>
      </c>
      <c r="C3192">
        <v>14</v>
      </c>
      <c r="D3192" s="48">
        <v>43828</v>
      </c>
    </row>
    <row r="3193" spans="1:4" x14ac:dyDescent="0.3">
      <c r="A3193" s="1" t="s">
        <v>384</v>
      </c>
      <c r="B3193" s="1" t="s">
        <v>380</v>
      </c>
      <c r="C3193">
        <v>14</v>
      </c>
      <c r="D3193" s="48">
        <v>43828</v>
      </c>
    </row>
    <row r="3194" spans="1:4" x14ac:dyDescent="0.3">
      <c r="A3194" s="1" t="s">
        <v>414</v>
      </c>
      <c r="B3194" s="1" t="s">
        <v>419</v>
      </c>
      <c r="C3194">
        <v>21</v>
      </c>
      <c r="D3194" s="48">
        <v>43828</v>
      </c>
    </row>
    <row r="3195" spans="1:4" x14ac:dyDescent="0.3">
      <c r="A3195" s="1" t="s">
        <v>416</v>
      </c>
      <c r="B3195" s="1" t="s">
        <v>424</v>
      </c>
      <c r="C3195">
        <v>21</v>
      </c>
      <c r="D3195" s="48">
        <v>43828</v>
      </c>
    </row>
    <row r="3196" spans="1:4" x14ac:dyDescent="0.3">
      <c r="A3196" s="1" t="s">
        <v>415</v>
      </c>
      <c r="B3196" s="1" t="s">
        <v>417</v>
      </c>
      <c r="C3196">
        <v>21</v>
      </c>
      <c r="D3196" s="48">
        <v>43828</v>
      </c>
    </row>
    <row r="3197" spans="1:4" x14ac:dyDescent="0.3">
      <c r="A3197" s="1" t="s">
        <v>418</v>
      </c>
      <c r="B3197" s="1" t="s">
        <v>428</v>
      </c>
      <c r="C3197">
        <v>21</v>
      </c>
      <c r="D3197" s="48">
        <v>43828</v>
      </c>
    </row>
    <row r="3198" spans="1:4" x14ac:dyDescent="0.3">
      <c r="A3198" s="1" t="s">
        <v>422</v>
      </c>
      <c r="B3198" s="1" t="s">
        <v>434</v>
      </c>
      <c r="C3198">
        <v>21</v>
      </c>
      <c r="D3198" s="48">
        <v>43828</v>
      </c>
    </row>
    <row r="3199" spans="1:4" x14ac:dyDescent="0.3">
      <c r="A3199" s="1" t="s">
        <v>420</v>
      </c>
      <c r="B3199" s="1" t="s">
        <v>421</v>
      </c>
      <c r="C3199">
        <v>21</v>
      </c>
      <c r="D3199" s="48">
        <v>43828</v>
      </c>
    </row>
    <row r="3200" spans="1:4" x14ac:dyDescent="0.3">
      <c r="A3200" s="1" t="s">
        <v>440</v>
      </c>
      <c r="B3200" s="1" t="s">
        <v>442</v>
      </c>
      <c r="C3200">
        <v>12</v>
      </c>
      <c r="D3200" s="48">
        <v>43828</v>
      </c>
    </row>
    <row r="3201" spans="1:4" x14ac:dyDescent="0.3">
      <c r="A3201" s="1" t="s">
        <v>447</v>
      </c>
      <c r="B3201" s="1" t="s">
        <v>443</v>
      </c>
      <c r="C3201">
        <v>12</v>
      </c>
      <c r="D3201" s="48">
        <v>43830</v>
      </c>
    </row>
    <row r="3202" spans="1:4" x14ac:dyDescent="0.3">
      <c r="A3202" s="1" t="s">
        <v>5</v>
      </c>
      <c r="B3202" s="1" t="s">
        <v>13</v>
      </c>
      <c r="C3202">
        <v>21</v>
      </c>
      <c r="D3202" s="48">
        <v>43831</v>
      </c>
    </row>
    <row r="3203" spans="1:4" x14ac:dyDescent="0.3">
      <c r="A3203" s="1" t="s">
        <v>20</v>
      </c>
      <c r="B3203" s="1" t="s">
        <v>10</v>
      </c>
      <c r="C3203">
        <v>21</v>
      </c>
      <c r="D3203" s="48">
        <v>43831</v>
      </c>
    </row>
    <row r="3204" spans="1:4" x14ac:dyDescent="0.3">
      <c r="A3204" s="1" t="s">
        <v>18</v>
      </c>
      <c r="B3204" s="1" t="s">
        <v>178</v>
      </c>
      <c r="C3204">
        <v>21</v>
      </c>
      <c r="D3204" s="48">
        <v>43831</v>
      </c>
    </row>
    <row r="3205" spans="1:4" x14ac:dyDescent="0.3">
      <c r="A3205" s="1" t="s">
        <v>11</v>
      </c>
      <c r="B3205" s="1" t="s">
        <v>173</v>
      </c>
      <c r="C3205">
        <v>21</v>
      </c>
      <c r="D3205" s="48">
        <v>43831</v>
      </c>
    </row>
    <row r="3206" spans="1:4" x14ac:dyDescent="0.3">
      <c r="A3206" s="1" t="s">
        <v>6</v>
      </c>
      <c r="B3206" s="1" t="s">
        <v>22</v>
      </c>
      <c r="C3206">
        <v>21</v>
      </c>
      <c r="D3206" s="48">
        <v>43831</v>
      </c>
    </row>
    <row r="3207" spans="1:4" x14ac:dyDescent="0.3">
      <c r="A3207" s="1" t="s">
        <v>15</v>
      </c>
      <c r="B3207" s="1" t="s">
        <v>14</v>
      </c>
      <c r="C3207">
        <v>21</v>
      </c>
      <c r="D3207" s="48">
        <v>43831</v>
      </c>
    </row>
    <row r="3208" spans="1:4" x14ac:dyDescent="0.3">
      <c r="A3208" s="1" t="s">
        <v>171</v>
      </c>
      <c r="B3208" s="1" t="s">
        <v>8</v>
      </c>
      <c r="C3208">
        <v>21</v>
      </c>
      <c r="D3208" s="48">
        <v>43831</v>
      </c>
    </row>
    <row r="3209" spans="1:4" x14ac:dyDescent="0.3">
      <c r="A3209" s="1" t="s">
        <v>17</v>
      </c>
      <c r="B3209" s="1" t="s">
        <v>16</v>
      </c>
      <c r="C3209">
        <v>21</v>
      </c>
      <c r="D3209" s="48">
        <v>43831</v>
      </c>
    </row>
    <row r="3210" spans="1:4" x14ac:dyDescent="0.3">
      <c r="A3210" s="1" t="s">
        <v>19</v>
      </c>
      <c r="B3210" s="1" t="s">
        <v>21</v>
      </c>
      <c r="C3210">
        <v>21</v>
      </c>
      <c r="D3210" s="48">
        <v>43831</v>
      </c>
    </row>
    <row r="3211" spans="1:4" x14ac:dyDescent="0.3">
      <c r="A3211" s="1" t="s">
        <v>12</v>
      </c>
      <c r="B3211" s="1" t="s">
        <v>3</v>
      </c>
      <c r="C3211">
        <v>21</v>
      </c>
      <c r="D3211" s="48">
        <v>43831</v>
      </c>
    </row>
    <row r="3212" spans="1:4" x14ac:dyDescent="0.3">
      <c r="A3212" s="1" t="s">
        <v>216</v>
      </c>
      <c r="B3212" s="1" t="s">
        <v>205</v>
      </c>
      <c r="C3212">
        <v>25</v>
      </c>
      <c r="D3212" s="48">
        <v>43831</v>
      </c>
    </row>
    <row r="3213" spans="1:4" x14ac:dyDescent="0.3">
      <c r="A3213" s="1" t="s">
        <v>203</v>
      </c>
      <c r="B3213" s="1" t="s">
        <v>209</v>
      </c>
      <c r="C3213">
        <v>25</v>
      </c>
      <c r="D3213" s="48">
        <v>43831</v>
      </c>
    </row>
    <row r="3214" spans="1:4" x14ac:dyDescent="0.3">
      <c r="A3214" s="1" t="s">
        <v>190</v>
      </c>
      <c r="B3214" s="1" t="s">
        <v>208</v>
      </c>
      <c r="C3214">
        <v>25</v>
      </c>
      <c r="D3214" s="48">
        <v>43831</v>
      </c>
    </row>
    <row r="3215" spans="1:4" x14ac:dyDescent="0.3">
      <c r="A3215" s="1" t="s">
        <v>222</v>
      </c>
      <c r="B3215" s="1" t="s">
        <v>210</v>
      </c>
      <c r="C3215">
        <v>25</v>
      </c>
      <c r="D3215" s="48">
        <v>43831</v>
      </c>
    </row>
    <row r="3216" spans="1:4" x14ac:dyDescent="0.3">
      <c r="A3216" s="1" t="s">
        <v>200</v>
      </c>
      <c r="B3216" s="1" t="s">
        <v>213</v>
      </c>
      <c r="C3216">
        <v>25</v>
      </c>
      <c r="D3216" s="48">
        <v>43831</v>
      </c>
    </row>
    <row r="3217" spans="1:4" x14ac:dyDescent="0.3">
      <c r="A3217" s="1" t="s">
        <v>204</v>
      </c>
      <c r="B3217" s="1" t="s">
        <v>196</v>
      </c>
      <c r="C3217">
        <v>25</v>
      </c>
      <c r="D3217" s="48">
        <v>43831</v>
      </c>
    </row>
    <row r="3218" spans="1:4" x14ac:dyDescent="0.3">
      <c r="A3218" s="1" t="s">
        <v>211</v>
      </c>
      <c r="B3218" s="1" t="s">
        <v>194</v>
      </c>
      <c r="C3218">
        <v>25</v>
      </c>
      <c r="D3218" s="48">
        <v>43831</v>
      </c>
    </row>
    <row r="3219" spans="1:4" x14ac:dyDescent="0.3">
      <c r="A3219" s="1" t="s">
        <v>218</v>
      </c>
      <c r="B3219" s="1" t="s">
        <v>198</v>
      </c>
      <c r="C3219">
        <v>25</v>
      </c>
      <c r="D3219" s="48">
        <v>43831</v>
      </c>
    </row>
    <row r="3220" spans="1:4" x14ac:dyDescent="0.3">
      <c r="A3220" s="1" t="s">
        <v>219</v>
      </c>
      <c r="B3220" s="1" t="s">
        <v>212</v>
      </c>
      <c r="C3220">
        <v>25</v>
      </c>
      <c r="D3220" s="48">
        <v>43831</v>
      </c>
    </row>
    <row r="3221" spans="1:4" x14ac:dyDescent="0.3">
      <c r="A3221" s="1" t="s">
        <v>191</v>
      </c>
      <c r="B3221" s="1" t="s">
        <v>201</v>
      </c>
      <c r="C3221">
        <v>25</v>
      </c>
      <c r="D3221" s="48">
        <v>43831</v>
      </c>
    </row>
    <row r="3222" spans="1:4" x14ac:dyDescent="0.3">
      <c r="A3222" s="1" t="s">
        <v>226</v>
      </c>
      <c r="B3222" s="1" t="s">
        <v>202</v>
      </c>
      <c r="C3222">
        <v>25</v>
      </c>
      <c r="D3222" s="48">
        <v>43831</v>
      </c>
    </row>
    <row r="3223" spans="1:4" x14ac:dyDescent="0.3">
      <c r="A3223" s="1" t="s">
        <v>206</v>
      </c>
      <c r="B3223" s="1" t="s">
        <v>193</v>
      </c>
      <c r="C3223">
        <v>25</v>
      </c>
      <c r="D3223" s="48">
        <v>43831</v>
      </c>
    </row>
    <row r="3224" spans="1:4" x14ac:dyDescent="0.3">
      <c r="A3224" s="1" t="s">
        <v>176</v>
      </c>
      <c r="B3224" s="1" t="s">
        <v>188</v>
      </c>
      <c r="C3224">
        <v>26</v>
      </c>
      <c r="D3224" s="48">
        <v>43831</v>
      </c>
    </row>
    <row r="3225" spans="1:4" x14ac:dyDescent="0.3">
      <c r="A3225" s="1" t="s">
        <v>180</v>
      </c>
      <c r="B3225" s="1" t="s">
        <v>187</v>
      </c>
      <c r="C3225">
        <v>26</v>
      </c>
      <c r="D3225" s="48">
        <v>43831</v>
      </c>
    </row>
    <row r="3226" spans="1:4" x14ac:dyDescent="0.3">
      <c r="A3226" s="1" t="s">
        <v>175</v>
      </c>
      <c r="B3226" s="1" t="s">
        <v>197</v>
      </c>
      <c r="C3226">
        <v>26</v>
      </c>
      <c r="D3226" s="48">
        <v>43831</v>
      </c>
    </row>
    <row r="3227" spans="1:4" x14ac:dyDescent="0.3">
      <c r="A3227" s="1" t="s">
        <v>7</v>
      </c>
      <c r="B3227" s="1" t="s">
        <v>192</v>
      </c>
      <c r="C3227">
        <v>26</v>
      </c>
      <c r="D3227" s="48">
        <v>43831</v>
      </c>
    </row>
    <row r="3228" spans="1:4" x14ac:dyDescent="0.3">
      <c r="A3228" s="1" t="s">
        <v>9</v>
      </c>
      <c r="B3228" s="1" t="s">
        <v>181</v>
      </c>
      <c r="C3228">
        <v>26</v>
      </c>
      <c r="D3228" s="48">
        <v>43831</v>
      </c>
    </row>
    <row r="3229" spans="1:4" x14ac:dyDescent="0.3">
      <c r="A3229" s="1" t="s">
        <v>189</v>
      </c>
      <c r="B3229" s="1" t="s">
        <v>195</v>
      </c>
      <c r="C3229">
        <v>26</v>
      </c>
      <c r="D3229" s="48">
        <v>43831</v>
      </c>
    </row>
    <row r="3230" spans="1:4" x14ac:dyDescent="0.3">
      <c r="A3230" s="1" t="s">
        <v>179</v>
      </c>
      <c r="B3230" s="1" t="s">
        <v>184</v>
      </c>
      <c r="C3230">
        <v>26</v>
      </c>
      <c r="D3230" s="48">
        <v>43831</v>
      </c>
    </row>
    <row r="3231" spans="1:4" x14ac:dyDescent="0.3">
      <c r="A3231" s="1" t="s">
        <v>186</v>
      </c>
      <c r="B3231" s="1" t="s">
        <v>174</v>
      </c>
      <c r="C3231">
        <v>26</v>
      </c>
      <c r="D3231" s="48">
        <v>43831</v>
      </c>
    </row>
    <row r="3232" spans="1:4" x14ac:dyDescent="0.3">
      <c r="A3232" s="1" t="s">
        <v>177</v>
      </c>
      <c r="B3232" s="1" t="s">
        <v>4</v>
      </c>
      <c r="C3232">
        <v>26</v>
      </c>
      <c r="D3232" s="48">
        <v>43831</v>
      </c>
    </row>
    <row r="3233" spans="1:4" x14ac:dyDescent="0.3">
      <c r="A3233" s="1" t="s">
        <v>185</v>
      </c>
      <c r="B3233" s="1" t="s">
        <v>183</v>
      </c>
      <c r="C3233">
        <v>26</v>
      </c>
      <c r="D3233" s="48">
        <v>43831</v>
      </c>
    </row>
    <row r="3234" spans="1:4" x14ac:dyDescent="0.3">
      <c r="A3234" s="1" t="s">
        <v>182</v>
      </c>
      <c r="B3234" s="1" t="s">
        <v>199</v>
      </c>
      <c r="C3234">
        <v>26</v>
      </c>
      <c r="D3234" s="48">
        <v>43831</v>
      </c>
    </row>
    <row r="3235" spans="1:4" x14ac:dyDescent="0.3">
      <c r="A3235" s="1" t="s">
        <v>172</v>
      </c>
      <c r="B3235" s="1" t="s">
        <v>170</v>
      </c>
      <c r="C3235">
        <v>26</v>
      </c>
      <c r="D3235" s="48">
        <v>43831</v>
      </c>
    </row>
    <row r="3236" spans="1:4" x14ac:dyDescent="0.3">
      <c r="A3236" s="1" t="s">
        <v>214</v>
      </c>
      <c r="B3236" s="1" t="s">
        <v>237</v>
      </c>
      <c r="C3236">
        <v>25</v>
      </c>
      <c r="D3236" s="48">
        <v>43831</v>
      </c>
    </row>
    <row r="3237" spans="1:4" x14ac:dyDescent="0.3">
      <c r="A3237" s="1" t="s">
        <v>239</v>
      </c>
      <c r="B3237" s="1" t="s">
        <v>220</v>
      </c>
      <c r="C3237">
        <v>25</v>
      </c>
      <c r="D3237" s="48">
        <v>43831</v>
      </c>
    </row>
    <row r="3238" spans="1:4" x14ac:dyDescent="0.3">
      <c r="A3238" s="1" t="s">
        <v>221</v>
      </c>
      <c r="B3238" s="1" t="s">
        <v>235</v>
      </c>
      <c r="C3238">
        <v>25</v>
      </c>
      <c r="D3238" s="48">
        <v>43831</v>
      </c>
    </row>
    <row r="3239" spans="1:4" x14ac:dyDescent="0.3">
      <c r="A3239" s="1" t="s">
        <v>232</v>
      </c>
      <c r="B3239" s="1" t="s">
        <v>225</v>
      </c>
      <c r="C3239">
        <v>25</v>
      </c>
      <c r="D3239" s="48">
        <v>43831</v>
      </c>
    </row>
    <row r="3240" spans="1:4" x14ac:dyDescent="0.3">
      <c r="A3240" s="1" t="s">
        <v>223</v>
      </c>
      <c r="B3240" s="1" t="s">
        <v>224</v>
      </c>
      <c r="C3240">
        <v>25</v>
      </c>
      <c r="D3240" s="48">
        <v>43831</v>
      </c>
    </row>
    <row r="3241" spans="1:4" x14ac:dyDescent="0.3">
      <c r="A3241" s="1" t="s">
        <v>230</v>
      </c>
      <c r="B3241" s="1" t="s">
        <v>320</v>
      </c>
      <c r="C3241">
        <v>25</v>
      </c>
      <c r="D3241" s="48">
        <v>43831</v>
      </c>
    </row>
    <row r="3242" spans="1:4" x14ac:dyDescent="0.3">
      <c r="A3242" s="1" t="s">
        <v>227</v>
      </c>
      <c r="B3242" s="1" t="s">
        <v>236</v>
      </c>
      <c r="C3242">
        <v>25</v>
      </c>
      <c r="D3242" s="48">
        <v>43831</v>
      </c>
    </row>
    <row r="3243" spans="1:4" x14ac:dyDescent="0.3">
      <c r="A3243" s="1" t="s">
        <v>233</v>
      </c>
      <c r="B3243" s="1" t="s">
        <v>229</v>
      </c>
      <c r="C3243">
        <v>25</v>
      </c>
      <c r="D3243" s="48">
        <v>43831</v>
      </c>
    </row>
    <row r="3244" spans="1:4" x14ac:dyDescent="0.3">
      <c r="A3244" s="1" t="s">
        <v>228</v>
      </c>
      <c r="B3244" s="1" t="s">
        <v>215</v>
      </c>
      <c r="C3244">
        <v>25</v>
      </c>
      <c r="D3244" s="48">
        <v>43831</v>
      </c>
    </row>
    <row r="3245" spans="1:4" x14ac:dyDescent="0.3">
      <c r="A3245" s="1" t="s">
        <v>217</v>
      </c>
      <c r="B3245" s="1" t="s">
        <v>231</v>
      </c>
      <c r="C3245">
        <v>25</v>
      </c>
      <c r="D3245" s="48">
        <v>43831</v>
      </c>
    </row>
    <row r="3246" spans="1:4" x14ac:dyDescent="0.3">
      <c r="A3246" s="1" t="s">
        <v>234</v>
      </c>
      <c r="B3246" s="1" t="s">
        <v>240</v>
      </c>
      <c r="C3246">
        <v>25</v>
      </c>
      <c r="D3246" s="48">
        <v>43831</v>
      </c>
    </row>
    <row r="3247" spans="1:4" x14ac:dyDescent="0.3">
      <c r="A3247" s="1" t="s">
        <v>207</v>
      </c>
      <c r="B3247" s="1" t="s">
        <v>319</v>
      </c>
      <c r="C3247">
        <v>25</v>
      </c>
      <c r="D3247" s="48">
        <v>43831</v>
      </c>
    </row>
    <row r="3248" spans="1:4" x14ac:dyDescent="0.3">
      <c r="A3248" s="1" t="s">
        <v>448</v>
      </c>
      <c r="B3248" s="1" t="s">
        <v>446</v>
      </c>
      <c r="C3248">
        <v>13</v>
      </c>
      <c r="D3248" s="48">
        <v>43831</v>
      </c>
    </row>
    <row r="3249" spans="1:4" x14ac:dyDescent="0.3">
      <c r="A3249" s="1" t="s">
        <v>442</v>
      </c>
      <c r="B3249" s="1" t="s">
        <v>697</v>
      </c>
      <c r="C3249">
        <v>13</v>
      </c>
      <c r="D3249" s="48">
        <v>43833</v>
      </c>
    </row>
    <row r="3250" spans="1:4" x14ac:dyDescent="0.3">
      <c r="A3250" s="1" t="s">
        <v>201</v>
      </c>
      <c r="B3250" s="1" t="s">
        <v>190</v>
      </c>
      <c r="C3250">
        <v>26</v>
      </c>
      <c r="D3250" s="48">
        <v>43834</v>
      </c>
    </row>
    <row r="3251" spans="1:4" x14ac:dyDescent="0.3">
      <c r="A3251" s="1" t="s">
        <v>212</v>
      </c>
      <c r="B3251" s="1" t="s">
        <v>222</v>
      </c>
      <c r="C3251">
        <v>26</v>
      </c>
      <c r="D3251" s="48">
        <v>43834</v>
      </c>
    </row>
    <row r="3252" spans="1:4" x14ac:dyDescent="0.3">
      <c r="A3252" s="1" t="s">
        <v>208</v>
      </c>
      <c r="B3252" s="1" t="s">
        <v>219</v>
      </c>
      <c r="C3252">
        <v>26</v>
      </c>
      <c r="D3252" s="48">
        <v>43834</v>
      </c>
    </row>
    <row r="3253" spans="1:4" x14ac:dyDescent="0.3">
      <c r="A3253" s="1" t="s">
        <v>202</v>
      </c>
      <c r="B3253" s="1" t="s">
        <v>191</v>
      </c>
      <c r="C3253">
        <v>26</v>
      </c>
      <c r="D3253" s="48">
        <v>43834</v>
      </c>
    </row>
    <row r="3254" spans="1:4" x14ac:dyDescent="0.3">
      <c r="A3254" s="1" t="s">
        <v>193</v>
      </c>
      <c r="B3254" s="1" t="s">
        <v>204</v>
      </c>
      <c r="C3254">
        <v>26</v>
      </c>
      <c r="D3254" s="48">
        <v>43834</v>
      </c>
    </row>
    <row r="3255" spans="1:4" x14ac:dyDescent="0.3">
      <c r="A3255" s="1" t="s">
        <v>213</v>
      </c>
      <c r="B3255" s="1" t="s">
        <v>203</v>
      </c>
      <c r="C3255">
        <v>26</v>
      </c>
      <c r="D3255" s="48">
        <v>43834</v>
      </c>
    </row>
    <row r="3256" spans="1:4" x14ac:dyDescent="0.3">
      <c r="A3256" s="1" t="s">
        <v>198</v>
      </c>
      <c r="B3256" s="1" t="s">
        <v>206</v>
      </c>
      <c r="C3256">
        <v>26</v>
      </c>
      <c r="D3256" s="48">
        <v>43834</v>
      </c>
    </row>
    <row r="3257" spans="1:4" x14ac:dyDescent="0.3">
      <c r="A3257" s="1" t="s">
        <v>194</v>
      </c>
      <c r="B3257" s="1" t="s">
        <v>200</v>
      </c>
      <c r="C3257">
        <v>26</v>
      </c>
      <c r="D3257" s="48">
        <v>43834</v>
      </c>
    </row>
    <row r="3258" spans="1:4" x14ac:dyDescent="0.3">
      <c r="A3258" s="1" t="s">
        <v>209</v>
      </c>
      <c r="B3258" s="1" t="s">
        <v>216</v>
      </c>
      <c r="C3258">
        <v>26</v>
      </c>
      <c r="D3258" s="48">
        <v>43834</v>
      </c>
    </row>
    <row r="3259" spans="1:4" x14ac:dyDescent="0.3">
      <c r="A3259" s="1" t="s">
        <v>210</v>
      </c>
      <c r="B3259" s="1" t="s">
        <v>226</v>
      </c>
      <c r="C3259">
        <v>26</v>
      </c>
      <c r="D3259" s="48">
        <v>43834</v>
      </c>
    </row>
    <row r="3260" spans="1:4" x14ac:dyDescent="0.3">
      <c r="A3260" s="1" t="s">
        <v>205</v>
      </c>
      <c r="B3260" s="1" t="s">
        <v>211</v>
      </c>
      <c r="C3260">
        <v>26</v>
      </c>
      <c r="D3260" s="48">
        <v>43834</v>
      </c>
    </row>
    <row r="3261" spans="1:4" x14ac:dyDescent="0.3">
      <c r="A3261" s="1" t="s">
        <v>196</v>
      </c>
      <c r="B3261" s="1" t="s">
        <v>218</v>
      </c>
      <c r="C3261">
        <v>26</v>
      </c>
      <c r="D3261" s="48">
        <v>43834</v>
      </c>
    </row>
    <row r="3262" spans="1:4" x14ac:dyDescent="0.3">
      <c r="A3262" s="1" t="s">
        <v>225</v>
      </c>
      <c r="B3262" s="1" t="s">
        <v>227</v>
      </c>
      <c r="C3262">
        <v>26</v>
      </c>
      <c r="D3262" s="48">
        <v>43834</v>
      </c>
    </row>
    <row r="3263" spans="1:4" x14ac:dyDescent="0.3">
      <c r="A3263" s="1" t="s">
        <v>236</v>
      </c>
      <c r="B3263" s="1" t="s">
        <v>228</v>
      </c>
      <c r="C3263">
        <v>26</v>
      </c>
      <c r="D3263" s="48">
        <v>43834</v>
      </c>
    </row>
    <row r="3264" spans="1:4" x14ac:dyDescent="0.3">
      <c r="A3264" s="1" t="s">
        <v>235</v>
      </c>
      <c r="B3264" s="1" t="s">
        <v>223</v>
      </c>
      <c r="C3264">
        <v>26</v>
      </c>
      <c r="D3264" s="48">
        <v>43834</v>
      </c>
    </row>
    <row r="3265" spans="1:4" x14ac:dyDescent="0.3">
      <c r="A3265" s="1" t="s">
        <v>224</v>
      </c>
      <c r="B3265" s="1" t="s">
        <v>232</v>
      </c>
      <c r="C3265">
        <v>26</v>
      </c>
      <c r="D3265" s="48">
        <v>43834</v>
      </c>
    </row>
    <row r="3266" spans="1:4" x14ac:dyDescent="0.3">
      <c r="A3266" s="1" t="s">
        <v>319</v>
      </c>
      <c r="B3266" s="1" t="s">
        <v>233</v>
      </c>
      <c r="C3266">
        <v>26</v>
      </c>
      <c r="D3266" s="48">
        <v>43834</v>
      </c>
    </row>
    <row r="3267" spans="1:4" x14ac:dyDescent="0.3">
      <c r="A3267" s="1" t="s">
        <v>240</v>
      </c>
      <c r="B3267" s="1" t="s">
        <v>239</v>
      </c>
      <c r="C3267">
        <v>26</v>
      </c>
      <c r="D3267" s="48">
        <v>43834</v>
      </c>
    </row>
    <row r="3268" spans="1:4" x14ac:dyDescent="0.3">
      <c r="A3268" s="1" t="s">
        <v>220</v>
      </c>
      <c r="B3268" s="1" t="s">
        <v>230</v>
      </c>
      <c r="C3268">
        <v>26</v>
      </c>
      <c r="D3268" s="48">
        <v>43834</v>
      </c>
    </row>
    <row r="3269" spans="1:4" x14ac:dyDescent="0.3">
      <c r="A3269" s="1" t="s">
        <v>237</v>
      </c>
      <c r="B3269" s="1" t="s">
        <v>234</v>
      </c>
      <c r="C3269">
        <v>26</v>
      </c>
      <c r="D3269" s="48">
        <v>43834</v>
      </c>
    </row>
    <row r="3270" spans="1:4" x14ac:dyDescent="0.3">
      <c r="A3270" s="1" t="s">
        <v>320</v>
      </c>
      <c r="B3270" s="1" t="s">
        <v>207</v>
      </c>
      <c r="C3270">
        <v>26</v>
      </c>
      <c r="D3270" s="48">
        <v>43834</v>
      </c>
    </row>
    <row r="3271" spans="1:4" x14ac:dyDescent="0.3">
      <c r="A3271" s="1" t="s">
        <v>215</v>
      </c>
      <c r="B3271" s="1" t="s">
        <v>217</v>
      </c>
      <c r="C3271">
        <v>26</v>
      </c>
      <c r="D3271" s="48">
        <v>43834</v>
      </c>
    </row>
    <row r="3272" spans="1:4" x14ac:dyDescent="0.3">
      <c r="A3272" s="1" t="s">
        <v>229</v>
      </c>
      <c r="B3272" s="1" t="s">
        <v>221</v>
      </c>
      <c r="C3272">
        <v>26</v>
      </c>
      <c r="D3272" s="48">
        <v>43834</v>
      </c>
    </row>
    <row r="3273" spans="1:4" x14ac:dyDescent="0.3">
      <c r="A3273" s="1" t="s">
        <v>231</v>
      </c>
      <c r="B3273" s="1" t="s">
        <v>214</v>
      </c>
      <c r="C3273">
        <v>26</v>
      </c>
      <c r="D3273" s="48">
        <v>43834</v>
      </c>
    </row>
    <row r="3274" spans="1:4" x14ac:dyDescent="0.3">
      <c r="A3274" s="1" t="s">
        <v>435</v>
      </c>
      <c r="B3274" s="1" t="s">
        <v>433</v>
      </c>
      <c r="C3274">
        <v>20</v>
      </c>
      <c r="D3274" s="48">
        <v>43834</v>
      </c>
    </row>
    <row r="3275" spans="1:4" x14ac:dyDescent="0.3">
      <c r="A3275" s="1" t="s">
        <v>477</v>
      </c>
      <c r="B3275" s="1" t="s">
        <v>429</v>
      </c>
      <c r="C3275">
        <v>20</v>
      </c>
      <c r="D3275" s="48">
        <v>43834</v>
      </c>
    </row>
    <row r="3276" spans="1:4" x14ac:dyDescent="0.3">
      <c r="A3276" s="1" t="s">
        <v>423</v>
      </c>
      <c r="B3276" s="1" t="s">
        <v>437</v>
      </c>
      <c r="C3276">
        <v>20</v>
      </c>
      <c r="D3276" s="48">
        <v>43834</v>
      </c>
    </row>
    <row r="3277" spans="1:4" x14ac:dyDescent="0.3">
      <c r="A3277" s="1" t="s">
        <v>438</v>
      </c>
      <c r="B3277" s="1" t="s">
        <v>432</v>
      </c>
      <c r="C3277">
        <v>20</v>
      </c>
      <c r="D3277" s="48">
        <v>43834</v>
      </c>
    </row>
    <row r="3278" spans="1:4" x14ac:dyDescent="0.3">
      <c r="A3278" s="1" t="s">
        <v>430</v>
      </c>
      <c r="B3278" s="1" t="s">
        <v>431</v>
      </c>
      <c r="C3278">
        <v>20</v>
      </c>
      <c r="D3278" s="48">
        <v>43834</v>
      </c>
    </row>
    <row r="3279" spans="1:4" x14ac:dyDescent="0.3">
      <c r="A3279" s="1" t="s">
        <v>445</v>
      </c>
      <c r="B3279" s="1" t="s">
        <v>447</v>
      </c>
      <c r="C3279">
        <v>13</v>
      </c>
      <c r="D3279" s="48">
        <v>43834</v>
      </c>
    </row>
    <row r="3280" spans="1:4" x14ac:dyDescent="0.3">
      <c r="A3280" s="1" t="s">
        <v>440</v>
      </c>
      <c r="B3280" s="1" t="s">
        <v>439</v>
      </c>
      <c r="C3280">
        <v>13</v>
      </c>
      <c r="D3280" s="48">
        <v>43834</v>
      </c>
    </row>
    <row r="3281" spans="1:4" x14ac:dyDescent="0.3">
      <c r="A3281" s="1" t="s">
        <v>378</v>
      </c>
      <c r="B3281" s="1" t="s">
        <v>265</v>
      </c>
      <c r="C3281">
        <v>15</v>
      </c>
      <c r="D3281" s="48">
        <v>43835</v>
      </c>
    </row>
    <row r="3282" spans="1:4" x14ac:dyDescent="0.3">
      <c r="A3282" s="1" t="s">
        <v>381</v>
      </c>
      <c r="B3282" s="1" t="s">
        <v>271</v>
      </c>
      <c r="C3282">
        <v>15</v>
      </c>
      <c r="D3282" s="48">
        <v>43835</v>
      </c>
    </row>
    <row r="3283" spans="1:4" x14ac:dyDescent="0.3">
      <c r="A3283" s="1" t="s">
        <v>275</v>
      </c>
      <c r="B3283" s="1" t="s">
        <v>261</v>
      </c>
      <c r="C3283">
        <v>15</v>
      </c>
      <c r="D3283" s="48">
        <v>43835</v>
      </c>
    </row>
    <row r="3284" spans="1:4" x14ac:dyDescent="0.3">
      <c r="A3284" s="1" t="s">
        <v>274</v>
      </c>
      <c r="B3284" s="1" t="s">
        <v>266</v>
      </c>
      <c r="C3284">
        <v>15</v>
      </c>
      <c r="D3284" s="48">
        <v>43835</v>
      </c>
    </row>
    <row r="3285" spans="1:4" x14ac:dyDescent="0.3">
      <c r="A3285" s="1" t="s">
        <v>264</v>
      </c>
      <c r="B3285" s="1" t="s">
        <v>268</v>
      </c>
      <c r="C3285">
        <v>15</v>
      </c>
      <c r="D3285" s="48">
        <v>43835</v>
      </c>
    </row>
    <row r="3286" spans="1:4" x14ac:dyDescent="0.3">
      <c r="A3286" s="1" t="s">
        <v>262</v>
      </c>
      <c r="B3286" s="1" t="s">
        <v>685</v>
      </c>
      <c r="C3286">
        <v>15</v>
      </c>
      <c r="D3286" s="48">
        <v>43835</v>
      </c>
    </row>
    <row r="3287" spans="1:4" x14ac:dyDescent="0.3">
      <c r="A3287" s="1" t="s">
        <v>259</v>
      </c>
      <c r="B3287" s="1" t="s">
        <v>269</v>
      </c>
      <c r="C3287">
        <v>15</v>
      </c>
      <c r="D3287" s="48">
        <v>43835</v>
      </c>
    </row>
    <row r="3288" spans="1:4" x14ac:dyDescent="0.3">
      <c r="A3288" s="1" t="s">
        <v>270</v>
      </c>
      <c r="B3288" s="1" t="s">
        <v>267</v>
      </c>
      <c r="C3288">
        <v>15</v>
      </c>
      <c r="D3288" s="48">
        <v>43835</v>
      </c>
    </row>
    <row r="3289" spans="1:4" x14ac:dyDescent="0.3">
      <c r="A3289" s="1" t="s">
        <v>260</v>
      </c>
      <c r="B3289" s="1" t="s">
        <v>276</v>
      </c>
      <c r="C3289">
        <v>15</v>
      </c>
      <c r="D3289" s="48">
        <v>43835</v>
      </c>
    </row>
    <row r="3290" spans="1:4" x14ac:dyDescent="0.3">
      <c r="A3290" s="1" t="s">
        <v>391</v>
      </c>
      <c r="B3290" s="1" t="s">
        <v>390</v>
      </c>
      <c r="C3290">
        <v>15</v>
      </c>
      <c r="D3290" s="48">
        <v>43835</v>
      </c>
    </row>
    <row r="3291" spans="1:4" x14ac:dyDescent="0.3">
      <c r="A3291" s="1" t="s">
        <v>388</v>
      </c>
      <c r="B3291" s="1" t="s">
        <v>384</v>
      </c>
      <c r="C3291">
        <v>15</v>
      </c>
      <c r="D3291" s="48">
        <v>43835</v>
      </c>
    </row>
    <row r="3292" spans="1:4" x14ac:dyDescent="0.3">
      <c r="A3292" s="1" t="s">
        <v>382</v>
      </c>
      <c r="B3292" s="1" t="s">
        <v>272</v>
      </c>
      <c r="C3292">
        <v>15</v>
      </c>
      <c r="D3292" s="48">
        <v>43835</v>
      </c>
    </row>
    <row r="3293" spans="1:4" x14ac:dyDescent="0.3">
      <c r="A3293" s="1" t="s">
        <v>380</v>
      </c>
      <c r="B3293" s="1" t="s">
        <v>263</v>
      </c>
      <c r="C3293">
        <v>15</v>
      </c>
      <c r="D3293" s="48">
        <v>43835</v>
      </c>
    </row>
    <row r="3294" spans="1:4" x14ac:dyDescent="0.3">
      <c r="A3294" s="1" t="s">
        <v>377</v>
      </c>
      <c r="B3294" s="1" t="s">
        <v>273</v>
      </c>
      <c r="C3294">
        <v>15</v>
      </c>
      <c r="D3294" s="48">
        <v>43835</v>
      </c>
    </row>
    <row r="3295" spans="1:4" x14ac:dyDescent="0.3">
      <c r="A3295" s="1" t="s">
        <v>379</v>
      </c>
      <c r="B3295" s="1" t="s">
        <v>393</v>
      </c>
      <c r="C3295">
        <v>15</v>
      </c>
      <c r="D3295" s="48">
        <v>43835</v>
      </c>
    </row>
    <row r="3296" spans="1:4" x14ac:dyDescent="0.3">
      <c r="A3296" s="1" t="s">
        <v>385</v>
      </c>
      <c r="B3296" s="1" t="s">
        <v>387</v>
      </c>
      <c r="C3296">
        <v>15</v>
      </c>
      <c r="D3296" s="48">
        <v>43835</v>
      </c>
    </row>
    <row r="3297" spans="1:4" x14ac:dyDescent="0.3">
      <c r="A3297" s="1" t="s">
        <v>476</v>
      </c>
      <c r="B3297" s="1" t="s">
        <v>383</v>
      </c>
      <c r="C3297">
        <v>15</v>
      </c>
      <c r="D3297" s="48">
        <v>43835</v>
      </c>
    </row>
    <row r="3298" spans="1:4" x14ac:dyDescent="0.3">
      <c r="A3298" s="1" t="s">
        <v>696</v>
      </c>
      <c r="B3298" s="1" t="s">
        <v>386</v>
      </c>
      <c r="C3298">
        <v>15</v>
      </c>
      <c r="D3298" s="48">
        <v>43835</v>
      </c>
    </row>
    <row r="3299" spans="1:4" x14ac:dyDescent="0.3">
      <c r="A3299" s="1" t="s">
        <v>444</v>
      </c>
      <c r="B3299" s="1" t="s">
        <v>441</v>
      </c>
      <c r="C3299">
        <v>13</v>
      </c>
      <c r="D3299" s="48">
        <v>43835</v>
      </c>
    </row>
    <row r="3300" spans="1:4" x14ac:dyDescent="0.3">
      <c r="A3300" s="1" t="s">
        <v>141</v>
      </c>
      <c r="B3300" s="1" t="s">
        <v>145</v>
      </c>
      <c r="C3300">
        <v>21</v>
      </c>
      <c r="D3300" s="48">
        <v>43840</v>
      </c>
    </row>
    <row r="3301" spans="1:4" x14ac:dyDescent="0.3">
      <c r="A3301" s="1" t="s">
        <v>151</v>
      </c>
      <c r="B3301" s="1" t="s">
        <v>169</v>
      </c>
      <c r="C3301">
        <v>21</v>
      </c>
      <c r="D3301" s="48">
        <v>43840</v>
      </c>
    </row>
    <row r="3302" spans="1:4" x14ac:dyDescent="0.3">
      <c r="A3302" s="1" t="s">
        <v>133</v>
      </c>
      <c r="B3302" s="1" t="s">
        <v>142</v>
      </c>
      <c r="C3302">
        <v>21</v>
      </c>
      <c r="D3302" s="48">
        <v>43840</v>
      </c>
    </row>
    <row r="3303" spans="1:4" x14ac:dyDescent="0.3">
      <c r="A3303" s="1" t="s">
        <v>168</v>
      </c>
      <c r="B3303" s="1" t="s">
        <v>149</v>
      </c>
      <c r="C3303">
        <v>21</v>
      </c>
      <c r="D3303" s="48">
        <v>43840</v>
      </c>
    </row>
    <row r="3304" spans="1:4" x14ac:dyDescent="0.3">
      <c r="A3304" s="1" t="s">
        <v>144</v>
      </c>
      <c r="B3304" s="1" t="s">
        <v>132</v>
      </c>
      <c r="C3304">
        <v>21</v>
      </c>
      <c r="D3304" s="48">
        <v>43840</v>
      </c>
    </row>
    <row r="3305" spans="1:4" x14ac:dyDescent="0.3">
      <c r="A3305" s="1" t="s">
        <v>140</v>
      </c>
      <c r="B3305" s="1" t="s">
        <v>143</v>
      </c>
      <c r="C3305">
        <v>21</v>
      </c>
      <c r="D3305" s="48">
        <v>43840</v>
      </c>
    </row>
    <row r="3306" spans="1:4" x14ac:dyDescent="0.3">
      <c r="A3306" s="1" t="s">
        <v>148</v>
      </c>
      <c r="B3306" s="1" t="s">
        <v>147</v>
      </c>
      <c r="C3306">
        <v>21</v>
      </c>
      <c r="D3306" s="48">
        <v>43840</v>
      </c>
    </row>
    <row r="3307" spans="1:4" x14ac:dyDescent="0.3">
      <c r="A3307" s="1" t="s">
        <v>150</v>
      </c>
      <c r="B3307" s="1" t="s">
        <v>167</v>
      </c>
      <c r="C3307">
        <v>21</v>
      </c>
      <c r="D3307" s="48">
        <v>43840</v>
      </c>
    </row>
    <row r="3308" spans="1:4" x14ac:dyDescent="0.3">
      <c r="A3308" s="1" t="s">
        <v>441</v>
      </c>
      <c r="B3308" s="1" t="s">
        <v>440</v>
      </c>
      <c r="C3308">
        <v>14</v>
      </c>
      <c r="D3308" s="48">
        <v>43840</v>
      </c>
    </row>
    <row r="3309" spans="1:4" x14ac:dyDescent="0.3">
      <c r="A3309" s="1" t="s">
        <v>3</v>
      </c>
      <c r="B3309" s="1" t="s">
        <v>19</v>
      </c>
      <c r="C3309">
        <v>22</v>
      </c>
      <c r="D3309" s="48">
        <v>43841</v>
      </c>
    </row>
    <row r="3310" spans="1:4" x14ac:dyDescent="0.3">
      <c r="A3310" s="1" t="s">
        <v>178</v>
      </c>
      <c r="B3310" s="1" t="s">
        <v>6</v>
      </c>
      <c r="C3310">
        <v>22</v>
      </c>
      <c r="D3310" s="48">
        <v>43841</v>
      </c>
    </row>
    <row r="3311" spans="1:4" x14ac:dyDescent="0.3">
      <c r="A3311" s="1" t="s">
        <v>10</v>
      </c>
      <c r="B3311" s="1" t="s">
        <v>18</v>
      </c>
      <c r="C3311">
        <v>22</v>
      </c>
      <c r="D3311" s="48">
        <v>43841</v>
      </c>
    </row>
    <row r="3312" spans="1:4" x14ac:dyDescent="0.3">
      <c r="A3312" s="1" t="s">
        <v>8</v>
      </c>
      <c r="B3312" s="1" t="s">
        <v>5</v>
      </c>
      <c r="C3312">
        <v>22</v>
      </c>
      <c r="D3312" s="48">
        <v>43841</v>
      </c>
    </row>
    <row r="3313" spans="1:4" x14ac:dyDescent="0.3">
      <c r="A3313" s="1" t="s">
        <v>22</v>
      </c>
      <c r="B3313" s="1" t="s">
        <v>20</v>
      </c>
      <c r="C3313">
        <v>22</v>
      </c>
      <c r="D3313" s="48">
        <v>43841</v>
      </c>
    </row>
    <row r="3314" spans="1:4" x14ac:dyDescent="0.3">
      <c r="A3314" s="1" t="s">
        <v>14</v>
      </c>
      <c r="B3314" s="1" t="s">
        <v>17</v>
      </c>
      <c r="C3314">
        <v>22</v>
      </c>
      <c r="D3314" s="48">
        <v>43841</v>
      </c>
    </row>
    <row r="3315" spans="1:4" x14ac:dyDescent="0.3">
      <c r="A3315" s="1" t="s">
        <v>13</v>
      </c>
      <c r="B3315" s="1" t="s">
        <v>171</v>
      </c>
      <c r="C3315">
        <v>22</v>
      </c>
      <c r="D3315" s="48">
        <v>43841</v>
      </c>
    </row>
    <row r="3316" spans="1:4" x14ac:dyDescent="0.3">
      <c r="A3316" s="1" t="s">
        <v>173</v>
      </c>
      <c r="B3316" s="1" t="s">
        <v>12</v>
      </c>
      <c r="C3316">
        <v>22</v>
      </c>
      <c r="D3316" s="48">
        <v>43841</v>
      </c>
    </row>
    <row r="3317" spans="1:4" x14ac:dyDescent="0.3">
      <c r="A3317" s="1" t="s">
        <v>16</v>
      </c>
      <c r="B3317" s="1" t="s">
        <v>11</v>
      </c>
      <c r="C3317">
        <v>22</v>
      </c>
      <c r="D3317" s="48">
        <v>43841</v>
      </c>
    </row>
    <row r="3318" spans="1:4" x14ac:dyDescent="0.3">
      <c r="A3318" s="1" t="s">
        <v>21</v>
      </c>
      <c r="B3318" s="1" t="s">
        <v>15</v>
      </c>
      <c r="C3318">
        <v>22</v>
      </c>
      <c r="D3318" s="48">
        <v>43841</v>
      </c>
    </row>
    <row r="3319" spans="1:4" x14ac:dyDescent="0.3">
      <c r="A3319" s="1" t="s">
        <v>201</v>
      </c>
      <c r="B3319" s="1" t="s">
        <v>222</v>
      </c>
      <c r="C3319">
        <v>27</v>
      </c>
      <c r="D3319" s="48">
        <v>43841</v>
      </c>
    </row>
    <row r="3320" spans="1:4" x14ac:dyDescent="0.3">
      <c r="A3320" s="1" t="s">
        <v>212</v>
      </c>
      <c r="B3320" s="1" t="s">
        <v>200</v>
      </c>
      <c r="C3320">
        <v>27</v>
      </c>
      <c r="D3320" s="48">
        <v>43841</v>
      </c>
    </row>
    <row r="3321" spans="1:4" x14ac:dyDescent="0.3">
      <c r="A3321" s="1" t="s">
        <v>208</v>
      </c>
      <c r="B3321" s="1" t="s">
        <v>204</v>
      </c>
      <c r="C3321">
        <v>27</v>
      </c>
      <c r="D3321" s="48">
        <v>43841</v>
      </c>
    </row>
    <row r="3322" spans="1:4" x14ac:dyDescent="0.3">
      <c r="A3322" s="1" t="s">
        <v>202</v>
      </c>
      <c r="B3322" s="1" t="s">
        <v>219</v>
      </c>
      <c r="C3322">
        <v>27</v>
      </c>
      <c r="D3322" s="48">
        <v>43841</v>
      </c>
    </row>
    <row r="3323" spans="1:4" x14ac:dyDescent="0.3">
      <c r="A3323" s="1" t="s">
        <v>193</v>
      </c>
      <c r="B3323" s="1" t="s">
        <v>203</v>
      </c>
      <c r="C3323">
        <v>27</v>
      </c>
      <c r="D3323" s="48">
        <v>43841</v>
      </c>
    </row>
    <row r="3324" spans="1:4" x14ac:dyDescent="0.3">
      <c r="A3324" s="1" t="s">
        <v>213</v>
      </c>
      <c r="B3324" s="1" t="s">
        <v>191</v>
      </c>
      <c r="C3324">
        <v>27</v>
      </c>
      <c r="D3324" s="48">
        <v>43841</v>
      </c>
    </row>
    <row r="3325" spans="1:4" x14ac:dyDescent="0.3">
      <c r="A3325" s="1" t="s">
        <v>198</v>
      </c>
      <c r="B3325" s="1" t="s">
        <v>211</v>
      </c>
      <c r="C3325">
        <v>27</v>
      </c>
      <c r="D3325" s="48">
        <v>43841</v>
      </c>
    </row>
    <row r="3326" spans="1:4" x14ac:dyDescent="0.3">
      <c r="A3326" s="1" t="s">
        <v>194</v>
      </c>
      <c r="B3326" s="1" t="s">
        <v>216</v>
      </c>
      <c r="C3326">
        <v>27</v>
      </c>
      <c r="D3326" s="48">
        <v>43841</v>
      </c>
    </row>
    <row r="3327" spans="1:4" x14ac:dyDescent="0.3">
      <c r="A3327" s="1" t="s">
        <v>209</v>
      </c>
      <c r="B3327" s="1" t="s">
        <v>190</v>
      </c>
      <c r="C3327">
        <v>27</v>
      </c>
      <c r="D3327" s="48">
        <v>43841</v>
      </c>
    </row>
    <row r="3328" spans="1:4" x14ac:dyDescent="0.3">
      <c r="A3328" s="1" t="s">
        <v>210</v>
      </c>
      <c r="B3328" s="1" t="s">
        <v>218</v>
      </c>
      <c r="C3328">
        <v>27</v>
      </c>
      <c r="D3328" s="48">
        <v>43841</v>
      </c>
    </row>
    <row r="3329" spans="1:4" x14ac:dyDescent="0.3">
      <c r="A3329" s="1" t="s">
        <v>205</v>
      </c>
      <c r="B3329" s="1" t="s">
        <v>226</v>
      </c>
      <c r="C3329">
        <v>27</v>
      </c>
      <c r="D3329" s="48">
        <v>43841</v>
      </c>
    </row>
    <row r="3330" spans="1:4" x14ac:dyDescent="0.3">
      <c r="A3330" s="1" t="s">
        <v>196</v>
      </c>
      <c r="B3330" s="1" t="s">
        <v>206</v>
      </c>
      <c r="C3330">
        <v>27</v>
      </c>
      <c r="D3330" s="48">
        <v>43841</v>
      </c>
    </row>
    <row r="3331" spans="1:4" x14ac:dyDescent="0.3">
      <c r="A3331" s="1" t="s">
        <v>197</v>
      </c>
      <c r="B3331" s="1" t="s">
        <v>9</v>
      </c>
      <c r="C3331">
        <v>27</v>
      </c>
      <c r="D3331" s="48">
        <v>43841</v>
      </c>
    </row>
    <row r="3332" spans="1:4" x14ac:dyDescent="0.3">
      <c r="A3332" s="1" t="s">
        <v>184</v>
      </c>
      <c r="B3332" s="1" t="s">
        <v>186</v>
      </c>
      <c r="C3332">
        <v>27</v>
      </c>
      <c r="D3332" s="48">
        <v>43841</v>
      </c>
    </row>
    <row r="3333" spans="1:4" x14ac:dyDescent="0.3">
      <c r="A3333" s="1" t="s">
        <v>187</v>
      </c>
      <c r="B3333" s="1" t="s">
        <v>177</v>
      </c>
      <c r="C3333">
        <v>27</v>
      </c>
      <c r="D3333" s="48">
        <v>43841</v>
      </c>
    </row>
    <row r="3334" spans="1:4" x14ac:dyDescent="0.3">
      <c r="A3334" s="1" t="s">
        <v>4</v>
      </c>
      <c r="B3334" s="1" t="s">
        <v>182</v>
      </c>
      <c r="C3334">
        <v>27</v>
      </c>
      <c r="D3334" s="48">
        <v>43841</v>
      </c>
    </row>
    <row r="3335" spans="1:4" x14ac:dyDescent="0.3">
      <c r="A3335" s="1" t="s">
        <v>199</v>
      </c>
      <c r="B3335" s="1" t="s">
        <v>172</v>
      </c>
      <c r="C3335">
        <v>27</v>
      </c>
      <c r="D3335" s="48">
        <v>43841</v>
      </c>
    </row>
    <row r="3336" spans="1:4" x14ac:dyDescent="0.3">
      <c r="A3336" s="1" t="s">
        <v>183</v>
      </c>
      <c r="B3336" s="1" t="s">
        <v>7</v>
      </c>
      <c r="C3336">
        <v>27</v>
      </c>
      <c r="D3336" s="48">
        <v>43841</v>
      </c>
    </row>
    <row r="3337" spans="1:4" x14ac:dyDescent="0.3">
      <c r="A3337" s="1" t="s">
        <v>170</v>
      </c>
      <c r="B3337" s="1" t="s">
        <v>185</v>
      </c>
      <c r="C3337">
        <v>27</v>
      </c>
      <c r="D3337" s="48">
        <v>43841</v>
      </c>
    </row>
    <row r="3338" spans="1:4" x14ac:dyDescent="0.3">
      <c r="A3338" s="1" t="s">
        <v>195</v>
      </c>
      <c r="B3338" s="1" t="s">
        <v>176</v>
      </c>
      <c r="C3338">
        <v>27</v>
      </c>
      <c r="D3338" s="48">
        <v>43841</v>
      </c>
    </row>
    <row r="3339" spans="1:4" x14ac:dyDescent="0.3">
      <c r="A3339" s="1" t="s">
        <v>174</v>
      </c>
      <c r="B3339" s="1" t="s">
        <v>175</v>
      </c>
      <c r="C3339">
        <v>27</v>
      </c>
      <c r="D3339" s="48">
        <v>43841</v>
      </c>
    </row>
    <row r="3340" spans="1:4" x14ac:dyDescent="0.3">
      <c r="A3340" s="1" t="s">
        <v>192</v>
      </c>
      <c r="B3340" s="1" t="s">
        <v>179</v>
      </c>
      <c r="C3340">
        <v>27</v>
      </c>
      <c r="D3340" s="48">
        <v>43841</v>
      </c>
    </row>
    <row r="3341" spans="1:4" x14ac:dyDescent="0.3">
      <c r="A3341" s="1" t="s">
        <v>181</v>
      </c>
      <c r="B3341" s="1" t="s">
        <v>189</v>
      </c>
      <c r="C3341">
        <v>27</v>
      </c>
      <c r="D3341" s="48">
        <v>43841</v>
      </c>
    </row>
    <row r="3342" spans="1:4" x14ac:dyDescent="0.3">
      <c r="A3342" s="1" t="s">
        <v>188</v>
      </c>
      <c r="B3342" s="1" t="s">
        <v>180</v>
      </c>
      <c r="C3342">
        <v>27</v>
      </c>
      <c r="D3342" s="48">
        <v>43841</v>
      </c>
    </row>
    <row r="3343" spans="1:4" x14ac:dyDescent="0.3">
      <c r="A3343" s="1" t="s">
        <v>225</v>
      </c>
      <c r="B3343" s="1" t="s">
        <v>217</v>
      </c>
      <c r="C3343">
        <v>27</v>
      </c>
      <c r="D3343" s="48">
        <v>43841</v>
      </c>
    </row>
    <row r="3344" spans="1:4" x14ac:dyDescent="0.3">
      <c r="A3344" s="1" t="s">
        <v>236</v>
      </c>
      <c r="B3344" s="1" t="s">
        <v>207</v>
      </c>
      <c r="C3344">
        <v>27</v>
      </c>
      <c r="D3344" s="48">
        <v>43841</v>
      </c>
    </row>
    <row r="3345" spans="1:4" x14ac:dyDescent="0.3">
      <c r="A3345" s="1" t="s">
        <v>235</v>
      </c>
      <c r="B3345" s="1" t="s">
        <v>214</v>
      </c>
      <c r="C3345">
        <v>27</v>
      </c>
      <c r="D3345" s="48">
        <v>43841</v>
      </c>
    </row>
    <row r="3346" spans="1:4" x14ac:dyDescent="0.3">
      <c r="A3346" s="1" t="s">
        <v>224</v>
      </c>
      <c r="B3346" s="1" t="s">
        <v>239</v>
      </c>
      <c r="C3346">
        <v>27</v>
      </c>
      <c r="D3346" s="48">
        <v>43841</v>
      </c>
    </row>
    <row r="3347" spans="1:4" x14ac:dyDescent="0.3">
      <c r="A3347" s="1" t="s">
        <v>319</v>
      </c>
      <c r="B3347" s="1" t="s">
        <v>230</v>
      </c>
      <c r="C3347">
        <v>27</v>
      </c>
      <c r="D3347" s="48">
        <v>43841</v>
      </c>
    </row>
    <row r="3348" spans="1:4" x14ac:dyDescent="0.3">
      <c r="A3348" s="1" t="s">
        <v>240</v>
      </c>
      <c r="B3348" s="1" t="s">
        <v>228</v>
      </c>
      <c r="C3348">
        <v>27</v>
      </c>
      <c r="D3348" s="48">
        <v>43841</v>
      </c>
    </row>
    <row r="3349" spans="1:4" x14ac:dyDescent="0.3">
      <c r="A3349" s="1" t="s">
        <v>220</v>
      </c>
      <c r="B3349" s="1" t="s">
        <v>223</v>
      </c>
      <c r="C3349">
        <v>27</v>
      </c>
      <c r="D3349" s="48">
        <v>43841</v>
      </c>
    </row>
    <row r="3350" spans="1:4" x14ac:dyDescent="0.3">
      <c r="A3350" s="1" t="s">
        <v>237</v>
      </c>
      <c r="B3350" s="1" t="s">
        <v>221</v>
      </c>
      <c r="C3350">
        <v>27</v>
      </c>
      <c r="D3350" s="48">
        <v>43841</v>
      </c>
    </row>
    <row r="3351" spans="1:4" x14ac:dyDescent="0.3">
      <c r="A3351" s="1" t="s">
        <v>320</v>
      </c>
      <c r="B3351" s="1" t="s">
        <v>233</v>
      </c>
      <c r="C3351">
        <v>27</v>
      </c>
      <c r="D3351" s="48">
        <v>43841</v>
      </c>
    </row>
    <row r="3352" spans="1:4" x14ac:dyDescent="0.3">
      <c r="A3352" s="1" t="s">
        <v>215</v>
      </c>
      <c r="B3352" s="1" t="s">
        <v>227</v>
      </c>
      <c r="C3352">
        <v>27</v>
      </c>
      <c r="D3352" s="48">
        <v>43841</v>
      </c>
    </row>
    <row r="3353" spans="1:4" x14ac:dyDescent="0.3">
      <c r="A3353" s="1" t="s">
        <v>229</v>
      </c>
      <c r="B3353" s="1" t="s">
        <v>234</v>
      </c>
      <c r="C3353">
        <v>27</v>
      </c>
      <c r="D3353" s="48">
        <v>43841</v>
      </c>
    </row>
    <row r="3354" spans="1:4" x14ac:dyDescent="0.3">
      <c r="A3354" s="1" t="s">
        <v>231</v>
      </c>
      <c r="B3354" s="1" t="s">
        <v>232</v>
      </c>
      <c r="C3354">
        <v>27</v>
      </c>
      <c r="D3354" s="48">
        <v>43841</v>
      </c>
    </row>
    <row r="3355" spans="1:4" x14ac:dyDescent="0.3">
      <c r="A3355" s="1" t="s">
        <v>685</v>
      </c>
      <c r="B3355" s="1" t="s">
        <v>274</v>
      </c>
      <c r="C3355">
        <v>16</v>
      </c>
      <c r="D3355" s="48">
        <v>43841</v>
      </c>
    </row>
    <row r="3356" spans="1:4" x14ac:dyDescent="0.3">
      <c r="A3356" s="1" t="s">
        <v>266</v>
      </c>
      <c r="B3356" s="1" t="s">
        <v>262</v>
      </c>
      <c r="C3356">
        <v>16</v>
      </c>
      <c r="D3356" s="48">
        <v>43841</v>
      </c>
    </row>
    <row r="3357" spans="1:4" x14ac:dyDescent="0.3">
      <c r="A3357" s="1" t="s">
        <v>261</v>
      </c>
      <c r="B3357" s="1" t="s">
        <v>270</v>
      </c>
      <c r="C3357">
        <v>16</v>
      </c>
      <c r="D3357" s="48">
        <v>43841</v>
      </c>
    </row>
    <row r="3358" spans="1:4" x14ac:dyDescent="0.3">
      <c r="A3358" s="1" t="s">
        <v>271</v>
      </c>
      <c r="B3358" s="1" t="s">
        <v>276</v>
      </c>
      <c r="C3358">
        <v>16</v>
      </c>
      <c r="D3358" s="48">
        <v>43841</v>
      </c>
    </row>
    <row r="3359" spans="1:4" x14ac:dyDescent="0.3">
      <c r="A3359" s="1" t="s">
        <v>265</v>
      </c>
      <c r="B3359" s="1" t="s">
        <v>260</v>
      </c>
      <c r="C3359">
        <v>16</v>
      </c>
      <c r="D3359" s="48">
        <v>43841</v>
      </c>
    </row>
    <row r="3360" spans="1:4" x14ac:dyDescent="0.3">
      <c r="A3360" s="1" t="s">
        <v>264</v>
      </c>
      <c r="B3360" s="1" t="s">
        <v>378</v>
      </c>
      <c r="C3360">
        <v>16</v>
      </c>
      <c r="D3360" s="48">
        <v>43841</v>
      </c>
    </row>
    <row r="3361" spans="1:4" x14ac:dyDescent="0.3">
      <c r="A3361" s="1" t="s">
        <v>268</v>
      </c>
      <c r="B3361" s="1" t="s">
        <v>381</v>
      </c>
      <c r="C3361">
        <v>16</v>
      </c>
      <c r="D3361" s="48">
        <v>43841</v>
      </c>
    </row>
    <row r="3362" spans="1:4" x14ac:dyDescent="0.3">
      <c r="A3362" s="1" t="s">
        <v>269</v>
      </c>
      <c r="B3362" s="1" t="s">
        <v>275</v>
      </c>
      <c r="C3362">
        <v>16</v>
      </c>
      <c r="D3362" s="48">
        <v>43841</v>
      </c>
    </row>
    <row r="3363" spans="1:4" x14ac:dyDescent="0.3">
      <c r="A3363" s="1" t="s">
        <v>267</v>
      </c>
      <c r="B3363" s="1" t="s">
        <v>259</v>
      </c>
      <c r="C3363">
        <v>16</v>
      </c>
      <c r="D3363" s="48">
        <v>43841</v>
      </c>
    </row>
    <row r="3364" spans="1:4" x14ac:dyDescent="0.3">
      <c r="A3364" s="1" t="s">
        <v>272</v>
      </c>
      <c r="B3364" s="1" t="s">
        <v>391</v>
      </c>
      <c r="C3364">
        <v>16</v>
      </c>
      <c r="D3364" s="48">
        <v>43841</v>
      </c>
    </row>
    <row r="3365" spans="1:4" x14ac:dyDescent="0.3">
      <c r="A3365" s="1" t="s">
        <v>263</v>
      </c>
      <c r="B3365" s="1" t="s">
        <v>388</v>
      </c>
      <c r="C3365">
        <v>16</v>
      </c>
      <c r="D3365" s="48">
        <v>43841</v>
      </c>
    </row>
    <row r="3366" spans="1:4" x14ac:dyDescent="0.3">
      <c r="A3366" s="1" t="s">
        <v>273</v>
      </c>
      <c r="B3366" s="1" t="s">
        <v>385</v>
      </c>
      <c r="C3366">
        <v>16</v>
      </c>
      <c r="D3366" s="48">
        <v>43841</v>
      </c>
    </row>
    <row r="3367" spans="1:4" x14ac:dyDescent="0.3">
      <c r="A3367" s="1" t="s">
        <v>393</v>
      </c>
      <c r="B3367" s="1" t="s">
        <v>476</v>
      </c>
      <c r="C3367">
        <v>16</v>
      </c>
      <c r="D3367" s="48">
        <v>43841</v>
      </c>
    </row>
    <row r="3368" spans="1:4" x14ac:dyDescent="0.3">
      <c r="A3368" s="1" t="s">
        <v>387</v>
      </c>
      <c r="B3368" s="1" t="s">
        <v>382</v>
      </c>
      <c r="C3368">
        <v>16</v>
      </c>
      <c r="D3368" s="48">
        <v>43841</v>
      </c>
    </row>
    <row r="3369" spans="1:4" x14ac:dyDescent="0.3">
      <c r="A3369" s="1" t="s">
        <v>390</v>
      </c>
      <c r="B3369" s="1" t="s">
        <v>379</v>
      </c>
      <c r="C3369">
        <v>16</v>
      </c>
      <c r="D3369" s="48">
        <v>43841</v>
      </c>
    </row>
    <row r="3370" spans="1:4" x14ac:dyDescent="0.3">
      <c r="A3370" s="1" t="s">
        <v>384</v>
      </c>
      <c r="B3370" s="1" t="s">
        <v>696</v>
      </c>
      <c r="C3370">
        <v>16</v>
      </c>
      <c r="D3370" s="48">
        <v>43841</v>
      </c>
    </row>
    <row r="3371" spans="1:4" x14ac:dyDescent="0.3">
      <c r="A3371" s="1" t="s">
        <v>383</v>
      </c>
      <c r="B3371" s="1" t="s">
        <v>377</v>
      </c>
      <c r="C3371">
        <v>16</v>
      </c>
      <c r="D3371" s="48">
        <v>43841</v>
      </c>
    </row>
    <row r="3372" spans="1:4" x14ac:dyDescent="0.3">
      <c r="A3372" s="1" t="s">
        <v>386</v>
      </c>
      <c r="B3372" s="1" t="s">
        <v>380</v>
      </c>
      <c r="C3372">
        <v>16</v>
      </c>
      <c r="D3372" s="48">
        <v>43841</v>
      </c>
    </row>
    <row r="3373" spans="1:4" x14ac:dyDescent="0.3">
      <c r="A3373" s="1" t="s">
        <v>435</v>
      </c>
      <c r="B3373" s="1" t="s">
        <v>477</v>
      </c>
      <c r="C3373">
        <v>21</v>
      </c>
      <c r="D3373" s="48">
        <v>43841</v>
      </c>
    </row>
    <row r="3374" spans="1:4" x14ac:dyDescent="0.3">
      <c r="A3374" s="1" t="s">
        <v>423</v>
      </c>
      <c r="B3374" s="1" t="s">
        <v>432</v>
      </c>
      <c r="C3374">
        <v>21</v>
      </c>
      <c r="D3374" s="48">
        <v>43841</v>
      </c>
    </row>
    <row r="3375" spans="1:4" x14ac:dyDescent="0.3">
      <c r="A3375" s="1" t="s">
        <v>437</v>
      </c>
      <c r="B3375" s="1" t="s">
        <v>430</v>
      </c>
      <c r="C3375">
        <v>21</v>
      </c>
      <c r="D3375" s="48">
        <v>43841</v>
      </c>
    </row>
    <row r="3376" spans="1:4" x14ac:dyDescent="0.3">
      <c r="A3376" s="1" t="s">
        <v>429</v>
      </c>
      <c r="B3376" s="1" t="s">
        <v>438</v>
      </c>
      <c r="C3376">
        <v>21</v>
      </c>
      <c r="D3376" s="48">
        <v>43841</v>
      </c>
    </row>
    <row r="3377" spans="1:4" x14ac:dyDescent="0.3">
      <c r="A3377" s="1" t="s">
        <v>433</v>
      </c>
      <c r="B3377" s="1" t="s">
        <v>431</v>
      </c>
      <c r="C3377">
        <v>21</v>
      </c>
      <c r="D3377" s="48">
        <v>43841</v>
      </c>
    </row>
    <row r="3378" spans="1:4" x14ac:dyDescent="0.3">
      <c r="A3378" s="1" t="s">
        <v>445</v>
      </c>
      <c r="B3378" s="1" t="s">
        <v>448</v>
      </c>
      <c r="C3378">
        <v>14</v>
      </c>
      <c r="D3378" s="48">
        <v>43841</v>
      </c>
    </row>
    <row r="3379" spans="1:4" x14ac:dyDescent="0.3">
      <c r="A3379" s="1" t="s">
        <v>446</v>
      </c>
      <c r="B3379" s="1" t="s">
        <v>442</v>
      </c>
      <c r="C3379">
        <v>14</v>
      </c>
      <c r="D3379" s="48">
        <v>43841</v>
      </c>
    </row>
    <row r="3380" spans="1:4" x14ac:dyDescent="0.3">
      <c r="A3380" s="1" t="s">
        <v>443</v>
      </c>
      <c r="B3380" s="1" t="s">
        <v>439</v>
      </c>
      <c r="C3380">
        <v>14</v>
      </c>
      <c r="D3380" s="48">
        <v>43841</v>
      </c>
    </row>
    <row r="3381" spans="1:4" x14ac:dyDescent="0.3">
      <c r="A3381" s="1" t="s">
        <v>447</v>
      </c>
      <c r="B3381" s="1" t="s">
        <v>444</v>
      </c>
      <c r="C3381">
        <v>14</v>
      </c>
      <c r="D3381" s="48">
        <v>43842</v>
      </c>
    </row>
    <row r="3382" spans="1:4" x14ac:dyDescent="0.3">
      <c r="A3382" s="1" t="s">
        <v>137</v>
      </c>
      <c r="B3382" s="1" t="s">
        <v>139</v>
      </c>
      <c r="C3382">
        <v>21</v>
      </c>
      <c r="D3382" s="48">
        <v>43843</v>
      </c>
    </row>
    <row r="3383" spans="1:4" x14ac:dyDescent="0.3">
      <c r="A3383" s="1" t="s">
        <v>152</v>
      </c>
      <c r="B3383" s="1" t="s">
        <v>136</v>
      </c>
      <c r="C3383">
        <v>21</v>
      </c>
      <c r="D3383" s="48">
        <v>43843</v>
      </c>
    </row>
    <row r="3384" spans="1:4" x14ac:dyDescent="0.3">
      <c r="A3384" s="1" t="s">
        <v>160</v>
      </c>
      <c r="B3384" s="1" t="s">
        <v>156</v>
      </c>
      <c r="C3384">
        <v>19</v>
      </c>
      <c r="D3384" s="48">
        <v>43847</v>
      </c>
    </row>
    <row r="3385" spans="1:4" x14ac:dyDescent="0.3">
      <c r="A3385" s="1" t="s">
        <v>145</v>
      </c>
      <c r="B3385" s="1" t="s">
        <v>137</v>
      </c>
      <c r="C3385">
        <v>22</v>
      </c>
      <c r="D3385" s="48">
        <v>43847</v>
      </c>
    </row>
    <row r="3386" spans="1:4" x14ac:dyDescent="0.3">
      <c r="A3386" s="1" t="s">
        <v>167</v>
      </c>
      <c r="B3386" s="1" t="s">
        <v>152</v>
      </c>
      <c r="C3386">
        <v>22</v>
      </c>
      <c r="D3386" s="48">
        <v>43847</v>
      </c>
    </row>
    <row r="3387" spans="1:4" x14ac:dyDescent="0.3">
      <c r="A3387" s="1" t="s">
        <v>147</v>
      </c>
      <c r="B3387" s="1" t="s">
        <v>150</v>
      </c>
      <c r="C3387">
        <v>22</v>
      </c>
      <c r="D3387" s="48">
        <v>43847</v>
      </c>
    </row>
    <row r="3388" spans="1:4" x14ac:dyDescent="0.3">
      <c r="A3388" s="1" t="s">
        <v>169</v>
      </c>
      <c r="B3388" s="1" t="s">
        <v>148</v>
      </c>
      <c r="C3388">
        <v>22</v>
      </c>
      <c r="D3388" s="48">
        <v>43847</v>
      </c>
    </row>
    <row r="3389" spans="1:4" x14ac:dyDescent="0.3">
      <c r="A3389" s="1" t="s">
        <v>136</v>
      </c>
      <c r="B3389" s="1" t="s">
        <v>141</v>
      </c>
      <c r="C3389">
        <v>22</v>
      </c>
      <c r="D3389" s="48">
        <v>43847</v>
      </c>
    </row>
    <row r="3390" spans="1:4" x14ac:dyDescent="0.3">
      <c r="A3390" s="1" t="s">
        <v>142</v>
      </c>
      <c r="B3390" s="1" t="s">
        <v>168</v>
      </c>
      <c r="C3390">
        <v>22</v>
      </c>
      <c r="D3390" s="48">
        <v>43847</v>
      </c>
    </row>
    <row r="3391" spans="1:4" x14ac:dyDescent="0.3">
      <c r="A3391" s="1" t="s">
        <v>439</v>
      </c>
      <c r="B3391" s="1" t="s">
        <v>444</v>
      </c>
      <c r="C3391">
        <v>15</v>
      </c>
      <c r="D3391" s="48">
        <v>43847</v>
      </c>
    </row>
    <row r="3392" spans="1:4" x14ac:dyDescent="0.3">
      <c r="A3392" s="1" t="s">
        <v>5</v>
      </c>
      <c r="B3392" s="1" t="s">
        <v>173</v>
      </c>
      <c r="C3392">
        <v>23</v>
      </c>
      <c r="D3392" s="48">
        <v>43848</v>
      </c>
    </row>
    <row r="3393" spans="1:4" x14ac:dyDescent="0.3">
      <c r="A3393" s="1" t="s">
        <v>20</v>
      </c>
      <c r="B3393" s="1" t="s">
        <v>178</v>
      </c>
      <c r="C3393">
        <v>23</v>
      </c>
      <c r="D3393" s="48">
        <v>43848</v>
      </c>
    </row>
    <row r="3394" spans="1:4" x14ac:dyDescent="0.3">
      <c r="A3394" s="1" t="s">
        <v>18</v>
      </c>
      <c r="B3394" s="1" t="s">
        <v>14</v>
      </c>
      <c r="C3394">
        <v>23</v>
      </c>
      <c r="D3394" s="48">
        <v>43848</v>
      </c>
    </row>
    <row r="3395" spans="1:4" x14ac:dyDescent="0.3">
      <c r="A3395" s="1" t="s">
        <v>11</v>
      </c>
      <c r="B3395" s="1" t="s">
        <v>13</v>
      </c>
      <c r="C3395">
        <v>23</v>
      </c>
      <c r="D3395" s="48">
        <v>43848</v>
      </c>
    </row>
    <row r="3396" spans="1:4" x14ac:dyDescent="0.3">
      <c r="A3396" s="1" t="s">
        <v>6</v>
      </c>
      <c r="B3396" s="1" t="s">
        <v>8</v>
      </c>
      <c r="C3396">
        <v>23</v>
      </c>
      <c r="D3396" s="48">
        <v>43848</v>
      </c>
    </row>
    <row r="3397" spans="1:4" x14ac:dyDescent="0.3">
      <c r="A3397" s="1" t="s">
        <v>15</v>
      </c>
      <c r="B3397" s="1" t="s">
        <v>10</v>
      </c>
      <c r="C3397">
        <v>23</v>
      </c>
      <c r="D3397" s="48">
        <v>43848</v>
      </c>
    </row>
    <row r="3398" spans="1:4" x14ac:dyDescent="0.3">
      <c r="A3398" s="1" t="s">
        <v>171</v>
      </c>
      <c r="B3398" s="1" t="s">
        <v>3</v>
      </c>
      <c r="C3398">
        <v>23</v>
      </c>
      <c r="D3398" s="48">
        <v>43848</v>
      </c>
    </row>
    <row r="3399" spans="1:4" x14ac:dyDescent="0.3">
      <c r="A3399" s="1" t="s">
        <v>17</v>
      </c>
      <c r="B3399" s="1" t="s">
        <v>21</v>
      </c>
      <c r="C3399">
        <v>23</v>
      </c>
      <c r="D3399" s="48">
        <v>43848</v>
      </c>
    </row>
    <row r="3400" spans="1:4" x14ac:dyDescent="0.3">
      <c r="A3400" s="1" t="s">
        <v>19</v>
      </c>
      <c r="B3400" s="1" t="s">
        <v>16</v>
      </c>
      <c r="C3400">
        <v>23</v>
      </c>
      <c r="D3400" s="48">
        <v>43848</v>
      </c>
    </row>
    <row r="3401" spans="1:4" x14ac:dyDescent="0.3">
      <c r="A3401" s="1" t="s">
        <v>12</v>
      </c>
      <c r="B3401" s="1" t="s">
        <v>22</v>
      </c>
      <c r="C3401">
        <v>23</v>
      </c>
      <c r="D3401" s="48">
        <v>43848</v>
      </c>
    </row>
    <row r="3402" spans="1:4" x14ac:dyDescent="0.3">
      <c r="A3402" s="1" t="s">
        <v>135</v>
      </c>
      <c r="B3402" s="1" t="s">
        <v>165</v>
      </c>
      <c r="C3402">
        <v>19</v>
      </c>
      <c r="D3402" s="48">
        <v>43848</v>
      </c>
    </row>
    <row r="3403" spans="1:4" x14ac:dyDescent="0.3">
      <c r="A3403" s="1" t="s">
        <v>154</v>
      </c>
      <c r="B3403" s="1" t="s">
        <v>161</v>
      </c>
      <c r="C3403">
        <v>19</v>
      </c>
      <c r="D3403" s="48">
        <v>43848</v>
      </c>
    </row>
    <row r="3404" spans="1:4" x14ac:dyDescent="0.3">
      <c r="A3404" s="1" t="s">
        <v>166</v>
      </c>
      <c r="B3404" s="1" t="s">
        <v>155</v>
      </c>
      <c r="C3404">
        <v>19</v>
      </c>
      <c r="D3404" s="48">
        <v>43848</v>
      </c>
    </row>
    <row r="3405" spans="1:4" x14ac:dyDescent="0.3">
      <c r="A3405" s="1" t="s">
        <v>158</v>
      </c>
      <c r="B3405" s="1" t="s">
        <v>163</v>
      </c>
      <c r="C3405">
        <v>19</v>
      </c>
      <c r="D3405" s="48">
        <v>43848</v>
      </c>
    </row>
    <row r="3406" spans="1:4" x14ac:dyDescent="0.3">
      <c r="A3406" s="1" t="s">
        <v>216</v>
      </c>
      <c r="B3406" s="1" t="s">
        <v>198</v>
      </c>
      <c r="C3406">
        <v>28</v>
      </c>
      <c r="D3406" s="48">
        <v>43848</v>
      </c>
    </row>
    <row r="3407" spans="1:4" x14ac:dyDescent="0.3">
      <c r="A3407" s="1" t="s">
        <v>203</v>
      </c>
      <c r="B3407" s="1" t="s">
        <v>205</v>
      </c>
      <c r="C3407">
        <v>28</v>
      </c>
      <c r="D3407" s="48">
        <v>43848</v>
      </c>
    </row>
    <row r="3408" spans="1:4" x14ac:dyDescent="0.3">
      <c r="A3408" s="1" t="s">
        <v>190</v>
      </c>
      <c r="B3408" s="1" t="s">
        <v>194</v>
      </c>
      <c r="C3408">
        <v>28</v>
      </c>
      <c r="D3408" s="48">
        <v>43848</v>
      </c>
    </row>
    <row r="3409" spans="1:4" x14ac:dyDescent="0.3">
      <c r="A3409" s="1" t="s">
        <v>222</v>
      </c>
      <c r="B3409" s="1" t="s">
        <v>208</v>
      </c>
      <c r="C3409">
        <v>28</v>
      </c>
      <c r="D3409" s="48">
        <v>43848</v>
      </c>
    </row>
    <row r="3410" spans="1:4" x14ac:dyDescent="0.3">
      <c r="A3410" s="1" t="s">
        <v>200</v>
      </c>
      <c r="B3410" s="1" t="s">
        <v>202</v>
      </c>
      <c r="C3410">
        <v>28</v>
      </c>
      <c r="D3410" s="48">
        <v>43848</v>
      </c>
    </row>
    <row r="3411" spans="1:4" x14ac:dyDescent="0.3">
      <c r="A3411" s="1" t="s">
        <v>204</v>
      </c>
      <c r="B3411" s="1" t="s">
        <v>210</v>
      </c>
      <c r="C3411">
        <v>28</v>
      </c>
      <c r="D3411" s="48">
        <v>43848</v>
      </c>
    </row>
    <row r="3412" spans="1:4" x14ac:dyDescent="0.3">
      <c r="A3412" s="1" t="s">
        <v>211</v>
      </c>
      <c r="B3412" s="1" t="s">
        <v>213</v>
      </c>
      <c r="C3412">
        <v>28</v>
      </c>
      <c r="D3412" s="48">
        <v>43848</v>
      </c>
    </row>
    <row r="3413" spans="1:4" x14ac:dyDescent="0.3">
      <c r="A3413" s="1" t="s">
        <v>218</v>
      </c>
      <c r="B3413" s="1" t="s">
        <v>201</v>
      </c>
      <c r="C3413">
        <v>28</v>
      </c>
      <c r="D3413" s="48">
        <v>43848</v>
      </c>
    </row>
    <row r="3414" spans="1:4" x14ac:dyDescent="0.3">
      <c r="A3414" s="1" t="s">
        <v>219</v>
      </c>
      <c r="B3414" s="1" t="s">
        <v>196</v>
      </c>
      <c r="C3414">
        <v>28</v>
      </c>
      <c r="D3414" s="48">
        <v>43848</v>
      </c>
    </row>
    <row r="3415" spans="1:4" x14ac:dyDescent="0.3">
      <c r="A3415" s="1" t="s">
        <v>191</v>
      </c>
      <c r="B3415" s="1" t="s">
        <v>212</v>
      </c>
      <c r="C3415">
        <v>28</v>
      </c>
      <c r="D3415" s="48">
        <v>43848</v>
      </c>
    </row>
    <row r="3416" spans="1:4" x14ac:dyDescent="0.3">
      <c r="A3416" s="1" t="s">
        <v>226</v>
      </c>
      <c r="B3416" s="1" t="s">
        <v>193</v>
      </c>
      <c r="C3416">
        <v>28</v>
      </c>
      <c r="D3416" s="48">
        <v>43848</v>
      </c>
    </row>
    <row r="3417" spans="1:4" x14ac:dyDescent="0.3">
      <c r="A3417" s="1" t="s">
        <v>206</v>
      </c>
      <c r="B3417" s="1" t="s">
        <v>209</v>
      </c>
      <c r="C3417">
        <v>28</v>
      </c>
      <c r="D3417" s="48">
        <v>43848</v>
      </c>
    </row>
    <row r="3418" spans="1:4" x14ac:dyDescent="0.3">
      <c r="A3418" s="1" t="s">
        <v>176</v>
      </c>
      <c r="B3418" s="1" t="s">
        <v>4</v>
      </c>
      <c r="C3418">
        <v>28</v>
      </c>
      <c r="D3418" s="48">
        <v>43848</v>
      </c>
    </row>
    <row r="3419" spans="1:4" x14ac:dyDescent="0.3">
      <c r="A3419" s="1" t="s">
        <v>180</v>
      </c>
      <c r="B3419" s="1" t="s">
        <v>197</v>
      </c>
      <c r="C3419">
        <v>28</v>
      </c>
      <c r="D3419" s="48">
        <v>43848</v>
      </c>
    </row>
    <row r="3420" spans="1:4" x14ac:dyDescent="0.3">
      <c r="A3420" s="1" t="s">
        <v>175</v>
      </c>
      <c r="B3420" s="1" t="s">
        <v>183</v>
      </c>
      <c r="C3420">
        <v>28</v>
      </c>
      <c r="D3420" s="48">
        <v>43848</v>
      </c>
    </row>
    <row r="3421" spans="1:4" x14ac:dyDescent="0.3">
      <c r="A3421" s="1" t="s">
        <v>7</v>
      </c>
      <c r="B3421" s="1" t="s">
        <v>174</v>
      </c>
      <c r="C3421">
        <v>28</v>
      </c>
      <c r="D3421" s="48">
        <v>43848</v>
      </c>
    </row>
    <row r="3422" spans="1:4" x14ac:dyDescent="0.3">
      <c r="A3422" s="1" t="s">
        <v>9</v>
      </c>
      <c r="B3422" s="1" t="s">
        <v>187</v>
      </c>
      <c r="C3422">
        <v>28</v>
      </c>
      <c r="D3422" s="48">
        <v>43848</v>
      </c>
    </row>
    <row r="3423" spans="1:4" x14ac:dyDescent="0.3">
      <c r="A3423" s="1" t="s">
        <v>189</v>
      </c>
      <c r="B3423" s="1" t="s">
        <v>192</v>
      </c>
      <c r="C3423">
        <v>28</v>
      </c>
      <c r="D3423" s="48">
        <v>43848</v>
      </c>
    </row>
    <row r="3424" spans="1:4" x14ac:dyDescent="0.3">
      <c r="A3424" s="1" t="s">
        <v>179</v>
      </c>
      <c r="B3424" s="1" t="s">
        <v>195</v>
      </c>
      <c r="C3424">
        <v>28</v>
      </c>
      <c r="D3424" s="48">
        <v>43848</v>
      </c>
    </row>
    <row r="3425" spans="1:4" x14ac:dyDescent="0.3">
      <c r="A3425" s="1" t="s">
        <v>186</v>
      </c>
      <c r="B3425" s="1" t="s">
        <v>199</v>
      </c>
      <c r="C3425">
        <v>28</v>
      </c>
      <c r="D3425" s="48">
        <v>43848</v>
      </c>
    </row>
    <row r="3426" spans="1:4" x14ac:dyDescent="0.3">
      <c r="A3426" s="1" t="s">
        <v>177</v>
      </c>
      <c r="B3426" s="1" t="s">
        <v>170</v>
      </c>
      <c r="C3426">
        <v>28</v>
      </c>
      <c r="D3426" s="48">
        <v>43848</v>
      </c>
    </row>
    <row r="3427" spans="1:4" x14ac:dyDescent="0.3">
      <c r="A3427" s="1" t="s">
        <v>185</v>
      </c>
      <c r="B3427" s="1" t="s">
        <v>184</v>
      </c>
      <c r="C3427">
        <v>28</v>
      </c>
      <c r="D3427" s="48">
        <v>43848</v>
      </c>
    </row>
    <row r="3428" spans="1:4" x14ac:dyDescent="0.3">
      <c r="A3428" s="1" t="s">
        <v>182</v>
      </c>
      <c r="B3428" s="1" t="s">
        <v>188</v>
      </c>
      <c r="C3428">
        <v>28</v>
      </c>
      <c r="D3428" s="48">
        <v>43848</v>
      </c>
    </row>
    <row r="3429" spans="1:4" x14ac:dyDescent="0.3">
      <c r="A3429" s="1" t="s">
        <v>172</v>
      </c>
      <c r="B3429" s="1" t="s">
        <v>181</v>
      </c>
      <c r="C3429">
        <v>28</v>
      </c>
      <c r="D3429" s="48">
        <v>43848</v>
      </c>
    </row>
    <row r="3430" spans="1:4" x14ac:dyDescent="0.3">
      <c r="A3430" s="1" t="s">
        <v>214</v>
      </c>
      <c r="B3430" s="1" t="s">
        <v>215</v>
      </c>
      <c r="C3430">
        <v>28</v>
      </c>
      <c r="D3430" s="48">
        <v>43848</v>
      </c>
    </row>
    <row r="3431" spans="1:4" x14ac:dyDescent="0.3">
      <c r="A3431" s="1" t="s">
        <v>239</v>
      </c>
      <c r="B3431" s="1" t="s">
        <v>229</v>
      </c>
      <c r="C3431">
        <v>28</v>
      </c>
      <c r="D3431" s="48">
        <v>43848</v>
      </c>
    </row>
    <row r="3432" spans="1:4" x14ac:dyDescent="0.3">
      <c r="A3432" s="1" t="s">
        <v>221</v>
      </c>
      <c r="B3432" s="1" t="s">
        <v>240</v>
      </c>
      <c r="C3432">
        <v>28</v>
      </c>
      <c r="D3432" s="48">
        <v>43848</v>
      </c>
    </row>
    <row r="3433" spans="1:4" x14ac:dyDescent="0.3">
      <c r="A3433" s="1" t="s">
        <v>232</v>
      </c>
      <c r="B3433" s="1" t="s">
        <v>236</v>
      </c>
      <c r="C3433">
        <v>28</v>
      </c>
      <c r="D3433" s="48">
        <v>43848</v>
      </c>
    </row>
    <row r="3434" spans="1:4" x14ac:dyDescent="0.3">
      <c r="A3434" s="1" t="s">
        <v>223</v>
      </c>
      <c r="B3434" s="1" t="s">
        <v>320</v>
      </c>
      <c r="C3434">
        <v>28</v>
      </c>
      <c r="D3434" s="48">
        <v>43848</v>
      </c>
    </row>
    <row r="3435" spans="1:4" x14ac:dyDescent="0.3">
      <c r="A3435" s="1" t="s">
        <v>230</v>
      </c>
      <c r="B3435" s="1" t="s">
        <v>224</v>
      </c>
      <c r="C3435">
        <v>28</v>
      </c>
      <c r="D3435" s="48">
        <v>43848</v>
      </c>
    </row>
    <row r="3436" spans="1:4" x14ac:dyDescent="0.3">
      <c r="A3436" s="1" t="s">
        <v>227</v>
      </c>
      <c r="B3436" s="1" t="s">
        <v>231</v>
      </c>
      <c r="C3436">
        <v>28</v>
      </c>
      <c r="D3436" s="48">
        <v>43848</v>
      </c>
    </row>
    <row r="3437" spans="1:4" x14ac:dyDescent="0.3">
      <c r="A3437" s="1" t="s">
        <v>233</v>
      </c>
      <c r="B3437" s="1" t="s">
        <v>237</v>
      </c>
      <c r="C3437">
        <v>28</v>
      </c>
      <c r="D3437" s="48">
        <v>43848</v>
      </c>
    </row>
    <row r="3438" spans="1:4" x14ac:dyDescent="0.3">
      <c r="A3438" s="1" t="s">
        <v>228</v>
      </c>
      <c r="B3438" s="1" t="s">
        <v>225</v>
      </c>
      <c r="C3438">
        <v>28</v>
      </c>
      <c r="D3438" s="48">
        <v>43848</v>
      </c>
    </row>
    <row r="3439" spans="1:4" x14ac:dyDescent="0.3">
      <c r="A3439" s="1" t="s">
        <v>217</v>
      </c>
      <c r="B3439" s="1" t="s">
        <v>220</v>
      </c>
      <c r="C3439">
        <v>28</v>
      </c>
      <c r="D3439" s="48">
        <v>43848</v>
      </c>
    </row>
    <row r="3440" spans="1:4" x14ac:dyDescent="0.3">
      <c r="A3440" s="1" t="s">
        <v>234</v>
      </c>
      <c r="B3440" s="1" t="s">
        <v>319</v>
      </c>
      <c r="C3440">
        <v>28</v>
      </c>
      <c r="D3440" s="48">
        <v>43848</v>
      </c>
    </row>
    <row r="3441" spans="1:4" x14ac:dyDescent="0.3">
      <c r="A3441" s="1" t="s">
        <v>207</v>
      </c>
      <c r="B3441" s="1" t="s">
        <v>235</v>
      </c>
      <c r="C3441">
        <v>28</v>
      </c>
      <c r="D3441" s="48">
        <v>43848</v>
      </c>
    </row>
    <row r="3442" spans="1:4" x14ac:dyDescent="0.3">
      <c r="A3442" s="1" t="s">
        <v>378</v>
      </c>
      <c r="B3442" s="1" t="s">
        <v>267</v>
      </c>
      <c r="C3442">
        <v>17</v>
      </c>
      <c r="D3442" s="48">
        <v>43848</v>
      </c>
    </row>
    <row r="3443" spans="1:4" x14ac:dyDescent="0.3">
      <c r="A3443" s="1" t="s">
        <v>275</v>
      </c>
      <c r="B3443" s="1" t="s">
        <v>268</v>
      </c>
      <c r="C3443">
        <v>17</v>
      </c>
      <c r="D3443" s="48">
        <v>43848</v>
      </c>
    </row>
    <row r="3444" spans="1:4" x14ac:dyDescent="0.3">
      <c r="A3444" s="1" t="s">
        <v>274</v>
      </c>
      <c r="B3444" s="1" t="s">
        <v>265</v>
      </c>
      <c r="C3444">
        <v>17</v>
      </c>
      <c r="D3444" s="48">
        <v>43848</v>
      </c>
    </row>
    <row r="3445" spans="1:4" x14ac:dyDescent="0.3">
      <c r="A3445" s="1" t="s">
        <v>381</v>
      </c>
      <c r="B3445" s="1" t="s">
        <v>685</v>
      </c>
      <c r="C3445">
        <v>17</v>
      </c>
      <c r="D3445" s="48">
        <v>43848</v>
      </c>
    </row>
    <row r="3446" spans="1:4" x14ac:dyDescent="0.3">
      <c r="A3446" s="1" t="s">
        <v>260</v>
      </c>
      <c r="B3446" s="1" t="s">
        <v>269</v>
      </c>
      <c r="C3446">
        <v>17</v>
      </c>
      <c r="D3446" s="48">
        <v>43848</v>
      </c>
    </row>
    <row r="3447" spans="1:4" x14ac:dyDescent="0.3">
      <c r="A3447" s="1" t="s">
        <v>270</v>
      </c>
      <c r="B3447" s="1" t="s">
        <v>264</v>
      </c>
      <c r="C3447">
        <v>17</v>
      </c>
      <c r="D3447" s="48">
        <v>43848</v>
      </c>
    </row>
    <row r="3448" spans="1:4" x14ac:dyDescent="0.3">
      <c r="A3448" s="1" t="s">
        <v>276</v>
      </c>
      <c r="B3448" s="1" t="s">
        <v>266</v>
      </c>
      <c r="C3448">
        <v>17</v>
      </c>
      <c r="D3448" s="48">
        <v>43848</v>
      </c>
    </row>
    <row r="3449" spans="1:4" x14ac:dyDescent="0.3">
      <c r="A3449" s="1" t="s">
        <v>259</v>
      </c>
      <c r="B3449" s="1" t="s">
        <v>261</v>
      </c>
      <c r="C3449">
        <v>17</v>
      </c>
      <c r="D3449" s="48">
        <v>43848</v>
      </c>
    </row>
    <row r="3450" spans="1:4" x14ac:dyDescent="0.3">
      <c r="A3450" s="1" t="s">
        <v>262</v>
      </c>
      <c r="B3450" s="1" t="s">
        <v>271</v>
      </c>
      <c r="C3450">
        <v>17</v>
      </c>
      <c r="D3450" s="48">
        <v>43848</v>
      </c>
    </row>
    <row r="3451" spans="1:4" x14ac:dyDescent="0.3">
      <c r="A3451" s="1" t="s">
        <v>143</v>
      </c>
      <c r="B3451" s="1" t="s">
        <v>144</v>
      </c>
      <c r="C3451">
        <v>22</v>
      </c>
      <c r="D3451" s="48">
        <v>43848</v>
      </c>
    </row>
    <row r="3452" spans="1:4" x14ac:dyDescent="0.3">
      <c r="A3452" s="1" t="s">
        <v>686</v>
      </c>
      <c r="B3452" s="1" t="s">
        <v>349</v>
      </c>
      <c r="C3452">
        <v>20</v>
      </c>
      <c r="D3452" s="48">
        <v>43848</v>
      </c>
    </row>
    <row r="3453" spans="1:4" x14ac:dyDescent="0.3">
      <c r="A3453" s="1" t="s">
        <v>346</v>
      </c>
      <c r="B3453" s="1" t="s">
        <v>351</v>
      </c>
      <c r="C3453">
        <v>20</v>
      </c>
      <c r="D3453" s="48">
        <v>43848</v>
      </c>
    </row>
    <row r="3454" spans="1:4" x14ac:dyDescent="0.3">
      <c r="A3454" s="1" t="s">
        <v>350</v>
      </c>
      <c r="B3454" s="1" t="s">
        <v>352</v>
      </c>
      <c r="C3454">
        <v>20</v>
      </c>
      <c r="D3454" s="48">
        <v>43848</v>
      </c>
    </row>
    <row r="3455" spans="1:4" x14ac:dyDescent="0.3">
      <c r="A3455" s="1" t="s">
        <v>687</v>
      </c>
      <c r="B3455" s="1" t="s">
        <v>101</v>
      </c>
      <c r="C3455">
        <v>20</v>
      </c>
      <c r="D3455" s="48">
        <v>43848</v>
      </c>
    </row>
    <row r="3456" spans="1:4" x14ac:dyDescent="0.3">
      <c r="A3456" s="1" t="s">
        <v>105</v>
      </c>
      <c r="B3456" s="1" t="s">
        <v>340</v>
      </c>
      <c r="C3456">
        <v>20</v>
      </c>
      <c r="D3456" s="48">
        <v>43848</v>
      </c>
    </row>
    <row r="3457" spans="1:4" x14ac:dyDescent="0.3">
      <c r="A3457" s="1" t="s">
        <v>355</v>
      </c>
      <c r="B3457" s="1" t="s">
        <v>688</v>
      </c>
      <c r="C3457">
        <v>20</v>
      </c>
      <c r="D3457" s="48">
        <v>43848</v>
      </c>
    </row>
    <row r="3458" spans="1:4" x14ac:dyDescent="0.3">
      <c r="A3458" s="1" t="s">
        <v>104</v>
      </c>
      <c r="B3458" s="1" t="s">
        <v>689</v>
      </c>
      <c r="C3458">
        <v>20</v>
      </c>
      <c r="D3458" s="48">
        <v>43848</v>
      </c>
    </row>
    <row r="3459" spans="1:4" x14ac:dyDescent="0.3">
      <c r="A3459" s="1" t="s">
        <v>342</v>
      </c>
      <c r="B3459" s="1" t="s">
        <v>343</v>
      </c>
      <c r="C3459">
        <v>20</v>
      </c>
      <c r="D3459" s="48">
        <v>43848</v>
      </c>
    </row>
    <row r="3460" spans="1:4" x14ac:dyDescent="0.3">
      <c r="A3460" s="1" t="s">
        <v>341</v>
      </c>
      <c r="B3460" s="1" t="s">
        <v>345</v>
      </c>
      <c r="C3460">
        <v>20</v>
      </c>
      <c r="D3460" s="48">
        <v>43848</v>
      </c>
    </row>
    <row r="3461" spans="1:4" x14ac:dyDescent="0.3">
      <c r="A3461" s="1" t="s">
        <v>691</v>
      </c>
      <c r="B3461" s="1" t="s">
        <v>690</v>
      </c>
      <c r="C3461">
        <v>20</v>
      </c>
      <c r="D3461" s="48">
        <v>43848</v>
      </c>
    </row>
    <row r="3462" spans="1:4" x14ac:dyDescent="0.3">
      <c r="A3462" s="1" t="s">
        <v>377</v>
      </c>
      <c r="B3462" s="1" t="s">
        <v>387</v>
      </c>
      <c r="C3462">
        <v>17</v>
      </c>
      <c r="D3462" s="48">
        <v>43848</v>
      </c>
    </row>
    <row r="3463" spans="1:4" x14ac:dyDescent="0.3">
      <c r="A3463" s="1" t="s">
        <v>391</v>
      </c>
      <c r="B3463" s="1" t="s">
        <v>384</v>
      </c>
      <c r="C3463">
        <v>17</v>
      </c>
      <c r="D3463" s="48">
        <v>43848</v>
      </c>
    </row>
    <row r="3464" spans="1:4" x14ac:dyDescent="0.3">
      <c r="A3464" s="1" t="s">
        <v>380</v>
      </c>
      <c r="B3464" s="1" t="s">
        <v>272</v>
      </c>
      <c r="C3464">
        <v>17</v>
      </c>
      <c r="D3464" s="48">
        <v>43848</v>
      </c>
    </row>
    <row r="3465" spans="1:4" x14ac:dyDescent="0.3">
      <c r="A3465" s="1" t="s">
        <v>382</v>
      </c>
      <c r="B3465" s="1" t="s">
        <v>263</v>
      </c>
      <c r="C3465">
        <v>17</v>
      </c>
      <c r="D3465" s="48">
        <v>43848</v>
      </c>
    </row>
    <row r="3466" spans="1:4" x14ac:dyDescent="0.3">
      <c r="A3466" s="1" t="s">
        <v>388</v>
      </c>
      <c r="B3466" s="1" t="s">
        <v>273</v>
      </c>
      <c r="C3466">
        <v>17</v>
      </c>
      <c r="D3466" s="48">
        <v>43848</v>
      </c>
    </row>
    <row r="3467" spans="1:4" x14ac:dyDescent="0.3">
      <c r="A3467" s="1" t="s">
        <v>385</v>
      </c>
      <c r="B3467" s="1" t="s">
        <v>393</v>
      </c>
      <c r="C3467">
        <v>17</v>
      </c>
      <c r="D3467" s="48">
        <v>43848</v>
      </c>
    </row>
    <row r="3468" spans="1:4" x14ac:dyDescent="0.3">
      <c r="A3468" s="1" t="s">
        <v>379</v>
      </c>
      <c r="B3468" s="1" t="s">
        <v>383</v>
      </c>
      <c r="C3468">
        <v>17</v>
      </c>
      <c r="D3468" s="48">
        <v>43848</v>
      </c>
    </row>
    <row r="3469" spans="1:4" x14ac:dyDescent="0.3">
      <c r="A3469" s="1" t="s">
        <v>696</v>
      </c>
      <c r="B3469" s="1" t="s">
        <v>390</v>
      </c>
      <c r="C3469">
        <v>17</v>
      </c>
      <c r="D3469" s="48">
        <v>43848</v>
      </c>
    </row>
    <row r="3470" spans="1:4" x14ac:dyDescent="0.3">
      <c r="A3470" s="1" t="s">
        <v>476</v>
      </c>
      <c r="B3470" s="1" t="s">
        <v>386</v>
      </c>
      <c r="C3470">
        <v>17</v>
      </c>
      <c r="D3470" s="48">
        <v>43848</v>
      </c>
    </row>
    <row r="3471" spans="1:4" x14ac:dyDescent="0.3">
      <c r="A3471" s="1" t="s">
        <v>446</v>
      </c>
      <c r="B3471" s="1" t="s">
        <v>445</v>
      </c>
      <c r="C3471">
        <v>15</v>
      </c>
      <c r="D3471" s="48">
        <v>43848</v>
      </c>
    </row>
    <row r="3472" spans="1:4" x14ac:dyDescent="0.3">
      <c r="A3472" s="1" t="s">
        <v>442</v>
      </c>
      <c r="B3472" s="1" t="s">
        <v>441</v>
      </c>
      <c r="C3472">
        <v>15</v>
      </c>
      <c r="D3472" s="48">
        <v>43848</v>
      </c>
    </row>
    <row r="3473" spans="1:4" x14ac:dyDescent="0.3">
      <c r="A3473" s="1" t="s">
        <v>159</v>
      </c>
      <c r="B3473" s="1" t="s">
        <v>153</v>
      </c>
      <c r="C3473">
        <v>19</v>
      </c>
      <c r="D3473" s="48">
        <v>43849</v>
      </c>
    </row>
    <row r="3474" spans="1:4" x14ac:dyDescent="0.3">
      <c r="A3474" s="1" t="s">
        <v>138</v>
      </c>
      <c r="B3474" s="1" t="s">
        <v>134</v>
      </c>
      <c r="C3474">
        <v>19</v>
      </c>
      <c r="D3474" s="48">
        <v>43849</v>
      </c>
    </row>
    <row r="3475" spans="1:4" x14ac:dyDescent="0.3">
      <c r="A3475" s="1" t="s">
        <v>164</v>
      </c>
      <c r="B3475" s="1" t="s">
        <v>157</v>
      </c>
      <c r="C3475">
        <v>19</v>
      </c>
      <c r="D3475" s="48">
        <v>43849</v>
      </c>
    </row>
    <row r="3476" spans="1:4" x14ac:dyDescent="0.3">
      <c r="A3476" s="1" t="s">
        <v>162</v>
      </c>
      <c r="B3476" s="1" t="s">
        <v>146</v>
      </c>
      <c r="C3476">
        <v>19</v>
      </c>
      <c r="D3476" s="48">
        <v>43849</v>
      </c>
    </row>
    <row r="3477" spans="1:4" x14ac:dyDescent="0.3">
      <c r="A3477" s="1" t="s">
        <v>132</v>
      </c>
      <c r="B3477" s="1" t="s">
        <v>133</v>
      </c>
      <c r="C3477">
        <v>22</v>
      </c>
      <c r="D3477" s="48">
        <v>43849</v>
      </c>
    </row>
    <row r="3478" spans="1:4" x14ac:dyDescent="0.3">
      <c r="A3478" s="1" t="s">
        <v>697</v>
      </c>
      <c r="B3478" s="1" t="s">
        <v>447</v>
      </c>
      <c r="C3478">
        <v>15</v>
      </c>
      <c r="D3478" s="48">
        <v>43849</v>
      </c>
    </row>
    <row r="3479" spans="1:4" x14ac:dyDescent="0.3">
      <c r="A3479" s="1" t="s">
        <v>448</v>
      </c>
      <c r="B3479" s="1" t="s">
        <v>443</v>
      </c>
      <c r="C3479">
        <v>15</v>
      </c>
      <c r="D3479" s="48">
        <v>43849</v>
      </c>
    </row>
    <row r="3480" spans="1:4" x14ac:dyDescent="0.3">
      <c r="A3480" s="1" t="s">
        <v>149</v>
      </c>
      <c r="B3480" s="1" t="s">
        <v>140</v>
      </c>
      <c r="C3480">
        <v>22</v>
      </c>
      <c r="D3480" s="48">
        <v>43850</v>
      </c>
    </row>
    <row r="3481" spans="1:4" x14ac:dyDescent="0.3">
      <c r="A3481" s="1" t="s">
        <v>139</v>
      </c>
      <c r="B3481" s="1" t="s">
        <v>151</v>
      </c>
      <c r="C3481">
        <v>22</v>
      </c>
      <c r="D3481" s="48">
        <v>43850</v>
      </c>
    </row>
    <row r="3482" spans="1:4" x14ac:dyDescent="0.3">
      <c r="A3482" s="1" t="s">
        <v>3</v>
      </c>
      <c r="B3482" s="1" t="s">
        <v>20</v>
      </c>
      <c r="C3482">
        <v>24</v>
      </c>
      <c r="D3482" s="48">
        <v>43851</v>
      </c>
    </row>
    <row r="3483" spans="1:4" x14ac:dyDescent="0.3">
      <c r="A3483" s="1" t="s">
        <v>178</v>
      </c>
      <c r="B3483" s="1" t="s">
        <v>19</v>
      </c>
      <c r="C3483">
        <v>24</v>
      </c>
      <c r="D3483" s="48">
        <v>43851</v>
      </c>
    </row>
    <row r="3484" spans="1:4" x14ac:dyDescent="0.3">
      <c r="A3484" s="1" t="s">
        <v>22</v>
      </c>
      <c r="B3484" s="1" t="s">
        <v>15</v>
      </c>
      <c r="C3484">
        <v>24</v>
      </c>
      <c r="D3484" s="48">
        <v>43851</v>
      </c>
    </row>
    <row r="3485" spans="1:4" x14ac:dyDescent="0.3">
      <c r="A3485" s="1" t="s">
        <v>14</v>
      </c>
      <c r="B3485" s="1" t="s">
        <v>12</v>
      </c>
      <c r="C3485">
        <v>24</v>
      </c>
      <c r="D3485" s="48">
        <v>43851</v>
      </c>
    </row>
    <row r="3486" spans="1:4" x14ac:dyDescent="0.3">
      <c r="A3486" s="1" t="s">
        <v>13</v>
      </c>
      <c r="B3486" s="1" t="s">
        <v>18</v>
      </c>
      <c r="C3486">
        <v>24</v>
      </c>
      <c r="D3486" s="48">
        <v>43851</v>
      </c>
    </row>
    <row r="3487" spans="1:4" x14ac:dyDescent="0.3">
      <c r="A3487" s="1" t="s">
        <v>173</v>
      </c>
      <c r="B3487" s="1" t="s">
        <v>6</v>
      </c>
      <c r="C3487">
        <v>24</v>
      </c>
      <c r="D3487" s="48">
        <v>43851</v>
      </c>
    </row>
    <row r="3488" spans="1:4" x14ac:dyDescent="0.3">
      <c r="A3488" s="1" t="s">
        <v>21</v>
      </c>
      <c r="B3488" s="1" t="s">
        <v>11</v>
      </c>
      <c r="C3488">
        <v>24</v>
      </c>
      <c r="D3488" s="48">
        <v>43851</v>
      </c>
    </row>
    <row r="3489" spans="1:4" x14ac:dyDescent="0.3">
      <c r="A3489" s="1" t="s">
        <v>10</v>
      </c>
      <c r="B3489" s="1" t="s">
        <v>5</v>
      </c>
      <c r="C3489">
        <v>24</v>
      </c>
      <c r="D3489" s="48">
        <v>43852</v>
      </c>
    </row>
    <row r="3490" spans="1:4" x14ac:dyDescent="0.3">
      <c r="A3490" s="1" t="s">
        <v>8</v>
      </c>
      <c r="B3490" s="1" t="s">
        <v>17</v>
      </c>
      <c r="C3490">
        <v>24</v>
      </c>
      <c r="D3490" s="48">
        <v>43852</v>
      </c>
    </row>
    <row r="3491" spans="1:4" x14ac:dyDescent="0.3">
      <c r="A3491" s="1" t="s">
        <v>16</v>
      </c>
      <c r="B3491" s="1" t="s">
        <v>171</v>
      </c>
      <c r="C3491">
        <v>24</v>
      </c>
      <c r="D3491" s="48">
        <v>43852</v>
      </c>
    </row>
    <row r="3492" spans="1:4" x14ac:dyDescent="0.3">
      <c r="A3492" s="1" t="s">
        <v>424</v>
      </c>
      <c r="B3492" s="1" t="s">
        <v>418</v>
      </c>
      <c r="C3492">
        <v>22</v>
      </c>
      <c r="D3492" s="48">
        <v>43852</v>
      </c>
    </row>
    <row r="3493" spans="1:4" x14ac:dyDescent="0.3">
      <c r="A3493" s="1" t="s">
        <v>417</v>
      </c>
      <c r="B3493" s="1" t="s">
        <v>428</v>
      </c>
      <c r="C3493">
        <v>22</v>
      </c>
      <c r="D3493" s="48">
        <v>43852</v>
      </c>
    </row>
    <row r="3494" spans="1:4" x14ac:dyDescent="0.3">
      <c r="A3494" s="1" t="s">
        <v>421</v>
      </c>
      <c r="B3494" s="1" t="s">
        <v>414</v>
      </c>
      <c r="C3494">
        <v>22</v>
      </c>
      <c r="D3494" s="48">
        <v>43852</v>
      </c>
    </row>
    <row r="3495" spans="1:4" x14ac:dyDescent="0.3">
      <c r="A3495" s="1" t="s">
        <v>415</v>
      </c>
      <c r="B3495" s="1" t="s">
        <v>422</v>
      </c>
      <c r="C3495">
        <v>22</v>
      </c>
      <c r="D3495" s="48">
        <v>43852</v>
      </c>
    </row>
    <row r="3496" spans="1:4" x14ac:dyDescent="0.3">
      <c r="A3496" s="1" t="s">
        <v>419</v>
      </c>
      <c r="B3496" s="1" t="s">
        <v>420</v>
      </c>
      <c r="C3496">
        <v>22</v>
      </c>
      <c r="D3496" s="48">
        <v>43852</v>
      </c>
    </row>
    <row r="3497" spans="1:4" x14ac:dyDescent="0.3">
      <c r="A3497" s="1" t="s">
        <v>434</v>
      </c>
      <c r="B3497" s="1" t="s">
        <v>416</v>
      </c>
      <c r="C3497">
        <v>22</v>
      </c>
      <c r="D3497" s="48">
        <v>43852</v>
      </c>
    </row>
    <row r="3498" spans="1:4" x14ac:dyDescent="0.3">
      <c r="A3498" s="1" t="s">
        <v>155</v>
      </c>
      <c r="B3498" s="1" t="s">
        <v>162</v>
      </c>
      <c r="C3498">
        <v>20</v>
      </c>
      <c r="D3498" s="48">
        <v>43854</v>
      </c>
    </row>
    <row r="3499" spans="1:4" x14ac:dyDescent="0.3">
      <c r="A3499" s="1" t="s">
        <v>205</v>
      </c>
      <c r="B3499" s="1" t="s">
        <v>222</v>
      </c>
      <c r="C3499">
        <v>29</v>
      </c>
      <c r="D3499" s="48">
        <v>43854</v>
      </c>
    </row>
    <row r="3500" spans="1:4" x14ac:dyDescent="0.3">
      <c r="A3500" s="1" t="s">
        <v>141</v>
      </c>
      <c r="B3500" s="1" t="s">
        <v>149</v>
      </c>
      <c r="C3500">
        <v>23</v>
      </c>
      <c r="D3500" s="48">
        <v>43854</v>
      </c>
    </row>
    <row r="3501" spans="1:4" x14ac:dyDescent="0.3">
      <c r="A3501" s="1" t="s">
        <v>151</v>
      </c>
      <c r="B3501" s="1" t="s">
        <v>147</v>
      </c>
      <c r="C3501">
        <v>23</v>
      </c>
      <c r="D3501" s="48">
        <v>43854</v>
      </c>
    </row>
    <row r="3502" spans="1:4" x14ac:dyDescent="0.3">
      <c r="A3502" s="1" t="s">
        <v>133</v>
      </c>
      <c r="B3502" s="1" t="s">
        <v>167</v>
      </c>
      <c r="C3502">
        <v>23</v>
      </c>
      <c r="D3502" s="48">
        <v>43854</v>
      </c>
    </row>
    <row r="3503" spans="1:4" x14ac:dyDescent="0.3">
      <c r="A3503" s="1" t="s">
        <v>168</v>
      </c>
      <c r="B3503" s="1" t="s">
        <v>143</v>
      </c>
      <c r="C3503">
        <v>23</v>
      </c>
      <c r="D3503" s="48">
        <v>43854</v>
      </c>
    </row>
    <row r="3504" spans="1:4" x14ac:dyDescent="0.3">
      <c r="A3504" s="1" t="s">
        <v>144</v>
      </c>
      <c r="B3504" s="1" t="s">
        <v>139</v>
      </c>
      <c r="C3504">
        <v>23</v>
      </c>
      <c r="D3504" s="48">
        <v>43854</v>
      </c>
    </row>
    <row r="3505" spans="1:4" x14ac:dyDescent="0.3">
      <c r="A3505" s="1" t="s">
        <v>140</v>
      </c>
      <c r="B3505" s="1" t="s">
        <v>145</v>
      </c>
      <c r="C3505">
        <v>23</v>
      </c>
      <c r="D3505" s="48">
        <v>43854</v>
      </c>
    </row>
    <row r="3506" spans="1:4" x14ac:dyDescent="0.3">
      <c r="A3506" s="1" t="s">
        <v>148</v>
      </c>
      <c r="B3506" s="1" t="s">
        <v>136</v>
      </c>
      <c r="C3506">
        <v>23</v>
      </c>
      <c r="D3506" s="48">
        <v>43854</v>
      </c>
    </row>
    <row r="3507" spans="1:4" x14ac:dyDescent="0.3">
      <c r="A3507" s="1" t="s">
        <v>150</v>
      </c>
      <c r="B3507" s="1" t="s">
        <v>132</v>
      </c>
      <c r="C3507">
        <v>23</v>
      </c>
      <c r="D3507" s="48">
        <v>43854</v>
      </c>
    </row>
    <row r="3508" spans="1:4" x14ac:dyDescent="0.3">
      <c r="A3508" s="1" t="s">
        <v>445</v>
      </c>
      <c r="B3508" s="1" t="s">
        <v>441</v>
      </c>
      <c r="C3508">
        <v>16</v>
      </c>
      <c r="D3508" s="48">
        <v>43854</v>
      </c>
    </row>
    <row r="3509" spans="1:4" x14ac:dyDescent="0.3">
      <c r="A3509" s="1" t="s">
        <v>444</v>
      </c>
      <c r="B3509" s="1" t="s">
        <v>440</v>
      </c>
      <c r="C3509">
        <v>16</v>
      </c>
      <c r="D3509" s="48">
        <v>43854</v>
      </c>
    </row>
    <row r="3510" spans="1:4" x14ac:dyDescent="0.3">
      <c r="A3510" s="1" t="s">
        <v>161</v>
      </c>
      <c r="B3510" s="1" t="s">
        <v>158</v>
      </c>
      <c r="C3510">
        <v>20</v>
      </c>
      <c r="D3510" s="48">
        <v>43855</v>
      </c>
    </row>
    <row r="3511" spans="1:4" x14ac:dyDescent="0.3">
      <c r="A3511" s="1" t="s">
        <v>146</v>
      </c>
      <c r="B3511" s="1" t="s">
        <v>159</v>
      </c>
      <c r="C3511">
        <v>20</v>
      </c>
      <c r="D3511" s="48">
        <v>43855</v>
      </c>
    </row>
    <row r="3512" spans="1:4" x14ac:dyDescent="0.3">
      <c r="A3512" s="1" t="s">
        <v>157</v>
      </c>
      <c r="B3512" s="1" t="s">
        <v>154</v>
      </c>
      <c r="C3512">
        <v>20</v>
      </c>
      <c r="D3512" s="48">
        <v>43855</v>
      </c>
    </row>
    <row r="3513" spans="1:4" x14ac:dyDescent="0.3">
      <c r="A3513" s="1" t="s">
        <v>134</v>
      </c>
      <c r="B3513" s="1" t="s">
        <v>160</v>
      </c>
      <c r="C3513">
        <v>20</v>
      </c>
      <c r="D3513" s="48">
        <v>43855</v>
      </c>
    </row>
    <row r="3514" spans="1:4" x14ac:dyDescent="0.3">
      <c r="A3514" s="1" t="s">
        <v>201</v>
      </c>
      <c r="B3514" s="1" t="s">
        <v>226</v>
      </c>
      <c r="C3514">
        <v>29</v>
      </c>
      <c r="D3514" s="48">
        <v>43855</v>
      </c>
    </row>
    <row r="3515" spans="1:4" x14ac:dyDescent="0.3">
      <c r="A3515" s="1" t="s">
        <v>212</v>
      </c>
      <c r="B3515" s="1" t="s">
        <v>204</v>
      </c>
      <c r="C3515">
        <v>29</v>
      </c>
      <c r="D3515" s="48">
        <v>43855</v>
      </c>
    </row>
    <row r="3516" spans="1:4" x14ac:dyDescent="0.3">
      <c r="A3516" s="1" t="s">
        <v>208</v>
      </c>
      <c r="B3516" s="1" t="s">
        <v>203</v>
      </c>
      <c r="C3516">
        <v>29</v>
      </c>
      <c r="D3516" s="48">
        <v>43855</v>
      </c>
    </row>
    <row r="3517" spans="1:4" x14ac:dyDescent="0.3">
      <c r="A3517" s="1" t="s">
        <v>202</v>
      </c>
      <c r="B3517" s="1" t="s">
        <v>206</v>
      </c>
      <c r="C3517">
        <v>29</v>
      </c>
      <c r="D3517" s="48">
        <v>43855</v>
      </c>
    </row>
    <row r="3518" spans="1:4" x14ac:dyDescent="0.3">
      <c r="A3518" s="1" t="s">
        <v>193</v>
      </c>
      <c r="B3518" s="1" t="s">
        <v>218</v>
      </c>
      <c r="C3518">
        <v>29</v>
      </c>
      <c r="D3518" s="48">
        <v>43855</v>
      </c>
    </row>
    <row r="3519" spans="1:4" x14ac:dyDescent="0.3">
      <c r="A3519" s="1" t="s">
        <v>213</v>
      </c>
      <c r="B3519" s="1" t="s">
        <v>216</v>
      </c>
      <c r="C3519">
        <v>29</v>
      </c>
      <c r="D3519" s="48">
        <v>43855</v>
      </c>
    </row>
    <row r="3520" spans="1:4" x14ac:dyDescent="0.3">
      <c r="A3520" s="1" t="s">
        <v>198</v>
      </c>
      <c r="B3520" s="1" t="s">
        <v>191</v>
      </c>
      <c r="C3520">
        <v>29</v>
      </c>
      <c r="D3520" s="48">
        <v>43855</v>
      </c>
    </row>
    <row r="3521" spans="1:4" x14ac:dyDescent="0.3">
      <c r="A3521" s="1" t="s">
        <v>194</v>
      </c>
      <c r="B3521" s="1" t="s">
        <v>219</v>
      </c>
      <c r="C3521">
        <v>29</v>
      </c>
      <c r="D3521" s="48">
        <v>43855</v>
      </c>
    </row>
    <row r="3522" spans="1:4" x14ac:dyDescent="0.3">
      <c r="A3522" s="1" t="s">
        <v>209</v>
      </c>
      <c r="B3522" s="1" t="s">
        <v>211</v>
      </c>
      <c r="C3522">
        <v>29</v>
      </c>
      <c r="D3522" s="48">
        <v>43855</v>
      </c>
    </row>
    <row r="3523" spans="1:4" x14ac:dyDescent="0.3">
      <c r="A3523" s="1" t="s">
        <v>210</v>
      </c>
      <c r="B3523" s="1" t="s">
        <v>190</v>
      </c>
      <c r="C3523">
        <v>29</v>
      </c>
      <c r="D3523" s="48">
        <v>43855</v>
      </c>
    </row>
    <row r="3524" spans="1:4" x14ac:dyDescent="0.3">
      <c r="A3524" s="1" t="s">
        <v>196</v>
      </c>
      <c r="B3524" s="1" t="s">
        <v>200</v>
      </c>
      <c r="C3524">
        <v>29</v>
      </c>
      <c r="D3524" s="48">
        <v>43855</v>
      </c>
    </row>
    <row r="3525" spans="1:4" x14ac:dyDescent="0.3">
      <c r="A3525" s="1" t="s">
        <v>197</v>
      </c>
      <c r="B3525" s="1" t="s">
        <v>186</v>
      </c>
      <c r="C3525">
        <v>29</v>
      </c>
      <c r="D3525" s="48">
        <v>43855</v>
      </c>
    </row>
    <row r="3526" spans="1:4" x14ac:dyDescent="0.3">
      <c r="A3526" s="1" t="s">
        <v>184</v>
      </c>
      <c r="B3526" s="1" t="s">
        <v>177</v>
      </c>
      <c r="C3526">
        <v>29</v>
      </c>
      <c r="D3526" s="48">
        <v>43855</v>
      </c>
    </row>
    <row r="3527" spans="1:4" x14ac:dyDescent="0.3">
      <c r="A3527" s="1" t="s">
        <v>187</v>
      </c>
      <c r="B3527" s="1" t="s">
        <v>179</v>
      </c>
      <c r="C3527">
        <v>29</v>
      </c>
      <c r="D3527" s="48">
        <v>43855</v>
      </c>
    </row>
    <row r="3528" spans="1:4" x14ac:dyDescent="0.3">
      <c r="A3528" s="1" t="s">
        <v>4</v>
      </c>
      <c r="B3528" s="1" t="s">
        <v>172</v>
      </c>
      <c r="C3528">
        <v>29</v>
      </c>
      <c r="D3528" s="48">
        <v>43855</v>
      </c>
    </row>
    <row r="3529" spans="1:4" x14ac:dyDescent="0.3">
      <c r="A3529" s="1" t="s">
        <v>199</v>
      </c>
      <c r="B3529" s="1" t="s">
        <v>7</v>
      </c>
      <c r="C3529">
        <v>29</v>
      </c>
      <c r="D3529" s="48">
        <v>43855</v>
      </c>
    </row>
    <row r="3530" spans="1:4" x14ac:dyDescent="0.3">
      <c r="A3530" s="1" t="s">
        <v>183</v>
      </c>
      <c r="B3530" s="1" t="s">
        <v>9</v>
      </c>
      <c r="C3530">
        <v>29</v>
      </c>
      <c r="D3530" s="48">
        <v>43855</v>
      </c>
    </row>
    <row r="3531" spans="1:4" x14ac:dyDescent="0.3">
      <c r="A3531" s="1" t="s">
        <v>170</v>
      </c>
      <c r="B3531" s="1" t="s">
        <v>189</v>
      </c>
      <c r="C3531">
        <v>29</v>
      </c>
      <c r="D3531" s="48">
        <v>43855</v>
      </c>
    </row>
    <row r="3532" spans="1:4" x14ac:dyDescent="0.3">
      <c r="A3532" s="1" t="s">
        <v>195</v>
      </c>
      <c r="B3532" s="1" t="s">
        <v>175</v>
      </c>
      <c r="C3532">
        <v>29</v>
      </c>
      <c r="D3532" s="48">
        <v>43855</v>
      </c>
    </row>
    <row r="3533" spans="1:4" x14ac:dyDescent="0.3">
      <c r="A3533" s="1" t="s">
        <v>174</v>
      </c>
      <c r="B3533" s="1" t="s">
        <v>176</v>
      </c>
      <c r="C3533">
        <v>29</v>
      </c>
      <c r="D3533" s="48">
        <v>43855</v>
      </c>
    </row>
    <row r="3534" spans="1:4" x14ac:dyDescent="0.3">
      <c r="A3534" s="1" t="s">
        <v>192</v>
      </c>
      <c r="B3534" s="1" t="s">
        <v>180</v>
      </c>
      <c r="C3534">
        <v>29</v>
      </c>
      <c r="D3534" s="48">
        <v>43855</v>
      </c>
    </row>
    <row r="3535" spans="1:4" x14ac:dyDescent="0.3">
      <c r="A3535" s="1" t="s">
        <v>181</v>
      </c>
      <c r="B3535" s="1" t="s">
        <v>182</v>
      </c>
      <c r="C3535">
        <v>29</v>
      </c>
      <c r="D3535" s="48">
        <v>43855</v>
      </c>
    </row>
    <row r="3536" spans="1:4" x14ac:dyDescent="0.3">
      <c r="A3536" s="1" t="s">
        <v>188</v>
      </c>
      <c r="B3536" s="1" t="s">
        <v>185</v>
      </c>
      <c r="C3536">
        <v>29</v>
      </c>
      <c r="D3536" s="48">
        <v>43855</v>
      </c>
    </row>
    <row r="3537" spans="1:4" x14ac:dyDescent="0.3">
      <c r="A3537" s="1" t="s">
        <v>225</v>
      </c>
      <c r="B3537" s="1" t="s">
        <v>207</v>
      </c>
      <c r="C3537">
        <v>29</v>
      </c>
      <c r="D3537" s="48">
        <v>43855</v>
      </c>
    </row>
    <row r="3538" spans="1:4" x14ac:dyDescent="0.3">
      <c r="A3538" s="1" t="s">
        <v>236</v>
      </c>
      <c r="B3538" s="1" t="s">
        <v>233</v>
      </c>
      <c r="C3538">
        <v>29</v>
      </c>
      <c r="D3538" s="48">
        <v>43855</v>
      </c>
    </row>
    <row r="3539" spans="1:4" x14ac:dyDescent="0.3">
      <c r="A3539" s="1" t="s">
        <v>235</v>
      </c>
      <c r="B3539" s="1" t="s">
        <v>230</v>
      </c>
      <c r="C3539">
        <v>29</v>
      </c>
      <c r="D3539" s="48">
        <v>43855</v>
      </c>
    </row>
    <row r="3540" spans="1:4" x14ac:dyDescent="0.3">
      <c r="A3540" s="1" t="s">
        <v>224</v>
      </c>
      <c r="B3540" s="1" t="s">
        <v>221</v>
      </c>
      <c r="C3540">
        <v>29</v>
      </c>
      <c r="D3540" s="48">
        <v>43855</v>
      </c>
    </row>
    <row r="3541" spans="1:4" x14ac:dyDescent="0.3">
      <c r="A3541" s="1" t="s">
        <v>319</v>
      </c>
      <c r="B3541" s="1" t="s">
        <v>227</v>
      </c>
      <c r="C3541">
        <v>29</v>
      </c>
      <c r="D3541" s="48">
        <v>43855</v>
      </c>
    </row>
    <row r="3542" spans="1:4" x14ac:dyDescent="0.3">
      <c r="A3542" s="1" t="s">
        <v>240</v>
      </c>
      <c r="B3542" s="1" t="s">
        <v>223</v>
      </c>
      <c r="C3542">
        <v>29</v>
      </c>
      <c r="D3542" s="48">
        <v>43855</v>
      </c>
    </row>
    <row r="3543" spans="1:4" x14ac:dyDescent="0.3">
      <c r="A3543" s="1" t="s">
        <v>220</v>
      </c>
      <c r="B3543" s="1" t="s">
        <v>214</v>
      </c>
      <c r="C3543">
        <v>29</v>
      </c>
      <c r="D3543" s="48">
        <v>43855</v>
      </c>
    </row>
    <row r="3544" spans="1:4" x14ac:dyDescent="0.3">
      <c r="A3544" s="1" t="s">
        <v>237</v>
      </c>
      <c r="B3544" s="1" t="s">
        <v>239</v>
      </c>
      <c r="C3544">
        <v>29</v>
      </c>
      <c r="D3544" s="48">
        <v>43855</v>
      </c>
    </row>
    <row r="3545" spans="1:4" x14ac:dyDescent="0.3">
      <c r="A3545" s="1" t="s">
        <v>320</v>
      </c>
      <c r="B3545" s="1" t="s">
        <v>228</v>
      </c>
      <c r="C3545">
        <v>29</v>
      </c>
      <c r="D3545" s="48">
        <v>43855</v>
      </c>
    </row>
    <row r="3546" spans="1:4" x14ac:dyDescent="0.3">
      <c r="A3546" s="1" t="s">
        <v>215</v>
      </c>
      <c r="B3546" s="1" t="s">
        <v>232</v>
      </c>
      <c r="C3546">
        <v>29</v>
      </c>
      <c r="D3546" s="48">
        <v>43855</v>
      </c>
    </row>
    <row r="3547" spans="1:4" x14ac:dyDescent="0.3">
      <c r="A3547" s="1" t="s">
        <v>229</v>
      </c>
      <c r="B3547" s="1" t="s">
        <v>217</v>
      </c>
      <c r="C3547">
        <v>29</v>
      </c>
      <c r="D3547" s="48">
        <v>43855</v>
      </c>
    </row>
    <row r="3548" spans="1:4" x14ac:dyDescent="0.3">
      <c r="A3548" s="1" t="s">
        <v>231</v>
      </c>
      <c r="B3548" s="1" t="s">
        <v>234</v>
      </c>
      <c r="C3548">
        <v>29</v>
      </c>
      <c r="D3548" s="48">
        <v>43855</v>
      </c>
    </row>
    <row r="3549" spans="1:4" x14ac:dyDescent="0.3">
      <c r="A3549" s="1" t="s">
        <v>351</v>
      </c>
      <c r="B3549" s="1" t="s">
        <v>355</v>
      </c>
      <c r="C3549">
        <v>21</v>
      </c>
      <c r="D3549" s="48">
        <v>43855</v>
      </c>
    </row>
    <row r="3550" spans="1:4" x14ac:dyDescent="0.3">
      <c r="A3550" s="1" t="s">
        <v>101</v>
      </c>
      <c r="B3550" s="1" t="s">
        <v>105</v>
      </c>
      <c r="C3550">
        <v>21</v>
      </c>
      <c r="D3550" s="48">
        <v>43855</v>
      </c>
    </row>
    <row r="3551" spans="1:4" x14ac:dyDescent="0.3">
      <c r="A3551" s="1" t="s">
        <v>343</v>
      </c>
      <c r="B3551" s="1" t="s">
        <v>350</v>
      </c>
      <c r="C3551">
        <v>21</v>
      </c>
      <c r="D3551" s="48">
        <v>43855</v>
      </c>
    </row>
    <row r="3552" spans="1:4" x14ac:dyDescent="0.3">
      <c r="A3552" s="1" t="s">
        <v>690</v>
      </c>
      <c r="B3552" s="1" t="s">
        <v>341</v>
      </c>
      <c r="C3552">
        <v>21</v>
      </c>
      <c r="D3552" s="48">
        <v>43855</v>
      </c>
    </row>
    <row r="3553" spans="1:4" x14ac:dyDescent="0.3">
      <c r="A3553" s="1" t="s">
        <v>349</v>
      </c>
      <c r="B3553" s="1" t="s">
        <v>104</v>
      </c>
      <c r="C3553">
        <v>21</v>
      </c>
      <c r="D3553" s="48">
        <v>43855</v>
      </c>
    </row>
    <row r="3554" spans="1:4" x14ac:dyDescent="0.3">
      <c r="A3554" s="1" t="s">
        <v>688</v>
      </c>
      <c r="B3554" s="1" t="s">
        <v>687</v>
      </c>
      <c r="C3554">
        <v>21</v>
      </c>
      <c r="D3554" s="48">
        <v>43855</v>
      </c>
    </row>
    <row r="3555" spans="1:4" x14ac:dyDescent="0.3">
      <c r="A3555" s="1" t="s">
        <v>340</v>
      </c>
      <c r="B3555" s="1" t="s">
        <v>691</v>
      </c>
      <c r="C3555">
        <v>21</v>
      </c>
      <c r="D3555" s="48">
        <v>43855</v>
      </c>
    </row>
    <row r="3556" spans="1:4" x14ac:dyDescent="0.3">
      <c r="A3556" s="1" t="s">
        <v>689</v>
      </c>
      <c r="B3556" s="1" t="s">
        <v>342</v>
      </c>
      <c r="C3556">
        <v>21</v>
      </c>
      <c r="D3556" s="48">
        <v>43855</v>
      </c>
    </row>
    <row r="3557" spans="1:4" x14ac:dyDescent="0.3">
      <c r="A3557" s="1" t="s">
        <v>352</v>
      </c>
      <c r="B3557" s="1" t="s">
        <v>346</v>
      </c>
      <c r="C3557">
        <v>21</v>
      </c>
      <c r="D3557" s="48">
        <v>43855</v>
      </c>
    </row>
    <row r="3558" spans="1:4" x14ac:dyDescent="0.3">
      <c r="A3558" s="1" t="s">
        <v>345</v>
      </c>
      <c r="B3558" s="1" t="s">
        <v>686</v>
      </c>
      <c r="C3558">
        <v>21</v>
      </c>
      <c r="D3558" s="48">
        <v>43855</v>
      </c>
    </row>
    <row r="3559" spans="1:4" x14ac:dyDescent="0.3">
      <c r="A3559" s="1" t="s">
        <v>414</v>
      </c>
      <c r="B3559" s="1" t="s">
        <v>434</v>
      </c>
      <c r="C3559">
        <v>23</v>
      </c>
      <c r="D3559" s="48">
        <v>43855</v>
      </c>
    </row>
    <row r="3560" spans="1:4" x14ac:dyDescent="0.3">
      <c r="A3560" s="1" t="s">
        <v>428</v>
      </c>
      <c r="B3560" s="1" t="s">
        <v>415</v>
      </c>
      <c r="C3560">
        <v>23</v>
      </c>
      <c r="D3560" s="48">
        <v>43855</v>
      </c>
    </row>
    <row r="3561" spans="1:4" x14ac:dyDescent="0.3">
      <c r="A3561" s="1" t="s">
        <v>416</v>
      </c>
      <c r="B3561" s="1" t="s">
        <v>419</v>
      </c>
      <c r="C3561">
        <v>23</v>
      </c>
      <c r="D3561" s="48">
        <v>43855</v>
      </c>
    </row>
    <row r="3562" spans="1:4" x14ac:dyDescent="0.3">
      <c r="A3562" s="1" t="s">
        <v>418</v>
      </c>
      <c r="B3562" s="1" t="s">
        <v>417</v>
      </c>
      <c r="C3562">
        <v>23</v>
      </c>
      <c r="D3562" s="48">
        <v>43855</v>
      </c>
    </row>
    <row r="3563" spans="1:4" x14ac:dyDescent="0.3">
      <c r="A3563" s="1" t="s">
        <v>422</v>
      </c>
      <c r="B3563" s="1" t="s">
        <v>421</v>
      </c>
      <c r="C3563">
        <v>23</v>
      </c>
      <c r="D3563" s="48">
        <v>43855</v>
      </c>
    </row>
    <row r="3564" spans="1:4" x14ac:dyDescent="0.3">
      <c r="A3564" s="1" t="s">
        <v>420</v>
      </c>
      <c r="B3564" s="1" t="s">
        <v>424</v>
      </c>
      <c r="C3564">
        <v>23</v>
      </c>
      <c r="D3564" s="48">
        <v>43855</v>
      </c>
    </row>
    <row r="3565" spans="1:4" x14ac:dyDescent="0.3">
      <c r="A3565" s="1" t="s">
        <v>477</v>
      </c>
      <c r="B3565" s="1" t="s">
        <v>433</v>
      </c>
      <c r="C3565">
        <v>22</v>
      </c>
      <c r="D3565" s="48">
        <v>43855</v>
      </c>
    </row>
    <row r="3566" spans="1:4" x14ac:dyDescent="0.3">
      <c r="A3566" s="1" t="s">
        <v>432</v>
      </c>
      <c r="B3566" s="1" t="s">
        <v>437</v>
      </c>
      <c r="C3566">
        <v>22</v>
      </c>
      <c r="D3566" s="48">
        <v>43855</v>
      </c>
    </row>
    <row r="3567" spans="1:4" x14ac:dyDescent="0.3">
      <c r="A3567" s="1" t="s">
        <v>431</v>
      </c>
      <c r="B3567" s="1" t="s">
        <v>429</v>
      </c>
      <c r="C3567">
        <v>22</v>
      </c>
      <c r="D3567" s="48">
        <v>43855</v>
      </c>
    </row>
    <row r="3568" spans="1:4" x14ac:dyDescent="0.3">
      <c r="A3568" s="1" t="s">
        <v>438</v>
      </c>
      <c r="B3568" s="1" t="s">
        <v>423</v>
      </c>
      <c r="C3568">
        <v>22</v>
      </c>
      <c r="D3568" s="48">
        <v>43855</v>
      </c>
    </row>
    <row r="3569" spans="1:4" x14ac:dyDescent="0.3">
      <c r="A3569" s="1" t="s">
        <v>430</v>
      </c>
      <c r="B3569" s="1" t="s">
        <v>435</v>
      </c>
      <c r="C3569">
        <v>22</v>
      </c>
      <c r="D3569" s="48">
        <v>43855</v>
      </c>
    </row>
    <row r="3570" spans="1:4" x14ac:dyDescent="0.3">
      <c r="A3570" s="1" t="s">
        <v>447</v>
      </c>
      <c r="B3570" s="1" t="s">
        <v>446</v>
      </c>
      <c r="C3570">
        <v>16</v>
      </c>
      <c r="D3570" s="48">
        <v>43855</v>
      </c>
    </row>
    <row r="3571" spans="1:4" x14ac:dyDescent="0.3">
      <c r="A3571" s="1" t="s">
        <v>442</v>
      </c>
      <c r="B3571" s="1" t="s">
        <v>443</v>
      </c>
      <c r="C3571">
        <v>16</v>
      </c>
      <c r="D3571" s="48">
        <v>43855</v>
      </c>
    </row>
    <row r="3572" spans="1:4" x14ac:dyDescent="0.3">
      <c r="A3572" s="1" t="s">
        <v>156</v>
      </c>
      <c r="B3572" s="1" t="s">
        <v>164</v>
      </c>
      <c r="C3572">
        <v>20</v>
      </c>
      <c r="D3572" s="48">
        <v>43856</v>
      </c>
    </row>
    <row r="3573" spans="1:4" x14ac:dyDescent="0.3">
      <c r="A3573" s="1" t="s">
        <v>165</v>
      </c>
      <c r="B3573" s="1" t="s">
        <v>138</v>
      </c>
      <c r="C3573">
        <v>20</v>
      </c>
      <c r="D3573" s="48">
        <v>43856</v>
      </c>
    </row>
    <row r="3574" spans="1:4" x14ac:dyDescent="0.3">
      <c r="A3574" s="1" t="s">
        <v>163</v>
      </c>
      <c r="B3574" s="1" t="s">
        <v>166</v>
      </c>
      <c r="C3574">
        <v>20</v>
      </c>
      <c r="D3574" s="48">
        <v>43856</v>
      </c>
    </row>
    <row r="3575" spans="1:4" x14ac:dyDescent="0.3">
      <c r="A3575" s="1" t="s">
        <v>153</v>
      </c>
      <c r="B3575" s="1" t="s">
        <v>135</v>
      </c>
      <c r="C3575">
        <v>20</v>
      </c>
      <c r="D3575" s="48">
        <v>43856</v>
      </c>
    </row>
    <row r="3576" spans="1:4" x14ac:dyDescent="0.3">
      <c r="A3576" s="1" t="s">
        <v>276</v>
      </c>
      <c r="B3576" s="1" t="s">
        <v>685</v>
      </c>
      <c r="C3576">
        <v>18</v>
      </c>
      <c r="D3576" s="48">
        <v>43856</v>
      </c>
    </row>
    <row r="3577" spans="1:4" x14ac:dyDescent="0.3">
      <c r="A3577" s="1" t="s">
        <v>271</v>
      </c>
      <c r="B3577" s="1" t="s">
        <v>266</v>
      </c>
      <c r="C3577">
        <v>18</v>
      </c>
      <c r="D3577" s="48">
        <v>43856</v>
      </c>
    </row>
    <row r="3578" spans="1:4" x14ac:dyDescent="0.3">
      <c r="A3578" s="1" t="s">
        <v>260</v>
      </c>
      <c r="B3578" s="1" t="s">
        <v>267</v>
      </c>
      <c r="C3578">
        <v>18</v>
      </c>
      <c r="D3578" s="48">
        <v>43856</v>
      </c>
    </row>
    <row r="3579" spans="1:4" x14ac:dyDescent="0.3">
      <c r="A3579" s="1" t="s">
        <v>262</v>
      </c>
      <c r="B3579" s="1" t="s">
        <v>265</v>
      </c>
      <c r="C3579">
        <v>18</v>
      </c>
      <c r="D3579" s="48">
        <v>43856</v>
      </c>
    </row>
    <row r="3580" spans="1:4" x14ac:dyDescent="0.3">
      <c r="A3580" s="1" t="s">
        <v>378</v>
      </c>
      <c r="B3580" s="1" t="s">
        <v>261</v>
      </c>
      <c r="C3580">
        <v>18</v>
      </c>
      <c r="D3580" s="48">
        <v>43856</v>
      </c>
    </row>
    <row r="3581" spans="1:4" x14ac:dyDescent="0.3">
      <c r="A3581" s="1" t="s">
        <v>381</v>
      </c>
      <c r="B3581" s="1" t="s">
        <v>269</v>
      </c>
      <c r="C3581">
        <v>18</v>
      </c>
      <c r="D3581" s="48">
        <v>43856</v>
      </c>
    </row>
    <row r="3582" spans="1:4" x14ac:dyDescent="0.3">
      <c r="A3582" s="1" t="s">
        <v>275</v>
      </c>
      <c r="B3582" s="1" t="s">
        <v>264</v>
      </c>
      <c r="C3582">
        <v>18</v>
      </c>
      <c r="D3582" s="48">
        <v>43856</v>
      </c>
    </row>
    <row r="3583" spans="1:4" x14ac:dyDescent="0.3">
      <c r="A3583" s="1" t="s">
        <v>274</v>
      </c>
      <c r="B3583" s="1" t="s">
        <v>268</v>
      </c>
      <c r="C3583">
        <v>18</v>
      </c>
      <c r="D3583" s="48">
        <v>43856</v>
      </c>
    </row>
    <row r="3584" spans="1:4" x14ac:dyDescent="0.3">
      <c r="A3584" s="1" t="s">
        <v>259</v>
      </c>
      <c r="B3584" s="1" t="s">
        <v>270</v>
      </c>
      <c r="C3584">
        <v>18</v>
      </c>
      <c r="D3584" s="48">
        <v>43856</v>
      </c>
    </row>
    <row r="3585" spans="1:4" x14ac:dyDescent="0.3">
      <c r="A3585" s="1" t="s">
        <v>696</v>
      </c>
      <c r="B3585" s="1" t="s">
        <v>273</v>
      </c>
      <c r="C3585">
        <v>18</v>
      </c>
      <c r="D3585" s="48">
        <v>43856</v>
      </c>
    </row>
    <row r="3586" spans="1:4" x14ac:dyDescent="0.3">
      <c r="A3586" s="1" t="s">
        <v>391</v>
      </c>
      <c r="B3586" s="1" t="s">
        <v>387</v>
      </c>
      <c r="C3586">
        <v>18</v>
      </c>
      <c r="D3586" s="48">
        <v>43856</v>
      </c>
    </row>
    <row r="3587" spans="1:4" x14ac:dyDescent="0.3">
      <c r="A3587" s="1" t="s">
        <v>385</v>
      </c>
      <c r="B3587" s="1" t="s">
        <v>383</v>
      </c>
      <c r="C3587">
        <v>18</v>
      </c>
      <c r="D3587" s="48">
        <v>43856</v>
      </c>
    </row>
    <row r="3588" spans="1:4" x14ac:dyDescent="0.3">
      <c r="A3588" s="1" t="s">
        <v>380</v>
      </c>
      <c r="B3588" s="1" t="s">
        <v>390</v>
      </c>
      <c r="C3588">
        <v>18</v>
      </c>
      <c r="D3588" s="48">
        <v>43856</v>
      </c>
    </row>
    <row r="3589" spans="1:4" x14ac:dyDescent="0.3">
      <c r="A3589" s="1" t="s">
        <v>476</v>
      </c>
      <c r="B3589" s="1" t="s">
        <v>379</v>
      </c>
      <c r="C3589">
        <v>18</v>
      </c>
      <c r="D3589" s="48">
        <v>43856</v>
      </c>
    </row>
    <row r="3590" spans="1:4" x14ac:dyDescent="0.3">
      <c r="A3590" s="1" t="s">
        <v>272</v>
      </c>
      <c r="B3590" s="1" t="s">
        <v>263</v>
      </c>
      <c r="C3590">
        <v>18</v>
      </c>
      <c r="D3590" s="48">
        <v>43856</v>
      </c>
    </row>
    <row r="3591" spans="1:4" x14ac:dyDescent="0.3">
      <c r="A3591" s="1" t="s">
        <v>377</v>
      </c>
      <c r="B3591" s="1" t="s">
        <v>393</v>
      </c>
      <c r="C3591">
        <v>18</v>
      </c>
      <c r="D3591" s="48">
        <v>43856</v>
      </c>
    </row>
    <row r="3592" spans="1:4" x14ac:dyDescent="0.3">
      <c r="A3592" s="1" t="s">
        <v>388</v>
      </c>
      <c r="B3592" s="1" t="s">
        <v>386</v>
      </c>
      <c r="C3592">
        <v>18</v>
      </c>
      <c r="D3592" s="48">
        <v>43856</v>
      </c>
    </row>
    <row r="3593" spans="1:4" x14ac:dyDescent="0.3">
      <c r="A3593" s="1" t="s">
        <v>382</v>
      </c>
      <c r="B3593" s="1" t="s">
        <v>384</v>
      </c>
      <c r="C3593">
        <v>18</v>
      </c>
      <c r="D3593" s="48">
        <v>43856</v>
      </c>
    </row>
    <row r="3594" spans="1:4" x14ac:dyDescent="0.3">
      <c r="A3594" s="1" t="s">
        <v>697</v>
      </c>
      <c r="B3594" s="1" t="s">
        <v>439</v>
      </c>
      <c r="C3594">
        <v>16</v>
      </c>
      <c r="D3594" s="48">
        <v>43856</v>
      </c>
    </row>
    <row r="3595" spans="1:4" x14ac:dyDescent="0.3">
      <c r="A3595" s="1" t="s">
        <v>137</v>
      </c>
      <c r="B3595" s="1" t="s">
        <v>169</v>
      </c>
      <c r="C3595">
        <v>23</v>
      </c>
      <c r="D3595" s="48">
        <v>43857</v>
      </c>
    </row>
    <row r="3596" spans="1:4" x14ac:dyDescent="0.3">
      <c r="A3596" s="1" t="s">
        <v>152</v>
      </c>
      <c r="B3596" s="1" t="s">
        <v>142</v>
      </c>
      <c r="C3596">
        <v>23</v>
      </c>
      <c r="D3596" s="48">
        <v>43857</v>
      </c>
    </row>
    <row r="3597" spans="1:4" x14ac:dyDescent="0.3">
      <c r="A3597" s="1" t="s">
        <v>216</v>
      </c>
      <c r="B3597" s="1" t="s">
        <v>208</v>
      </c>
      <c r="C3597">
        <v>30</v>
      </c>
      <c r="D3597" s="48">
        <v>43858</v>
      </c>
    </row>
    <row r="3598" spans="1:4" x14ac:dyDescent="0.3">
      <c r="A3598" s="1" t="s">
        <v>203</v>
      </c>
      <c r="B3598" s="1" t="s">
        <v>198</v>
      </c>
      <c r="C3598">
        <v>30</v>
      </c>
      <c r="D3598" s="48">
        <v>43858</v>
      </c>
    </row>
    <row r="3599" spans="1:4" x14ac:dyDescent="0.3">
      <c r="A3599" s="1" t="s">
        <v>190</v>
      </c>
      <c r="B3599" s="1" t="s">
        <v>212</v>
      </c>
      <c r="C3599">
        <v>30</v>
      </c>
      <c r="D3599" s="48">
        <v>43858</v>
      </c>
    </row>
    <row r="3600" spans="1:4" x14ac:dyDescent="0.3">
      <c r="A3600" s="1" t="s">
        <v>222</v>
      </c>
      <c r="B3600" s="1" t="s">
        <v>213</v>
      </c>
      <c r="C3600">
        <v>30</v>
      </c>
      <c r="D3600" s="48">
        <v>43858</v>
      </c>
    </row>
    <row r="3601" spans="1:4" x14ac:dyDescent="0.3">
      <c r="A3601" s="1" t="s">
        <v>200</v>
      </c>
      <c r="B3601" s="1" t="s">
        <v>205</v>
      </c>
      <c r="C3601">
        <v>30</v>
      </c>
      <c r="D3601" s="48">
        <v>43858</v>
      </c>
    </row>
    <row r="3602" spans="1:4" x14ac:dyDescent="0.3">
      <c r="A3602" s="1" t="s">
        <v>204</v>
      </c>
      <c r="B3602" s="1" t="s">
        <v>202</v>
      </c>
      <c r="C3602">
        <v>30</v>
      </c>
      <c r="D3602" s="48">
        <v>43858</v>
      </c>
    </row>
    <row r="3603" spans="1:4" x14ac:dyDescent="0.3">
      <c r="A3603" s="1" t="s">
        <v>211</v>
      </c>
      <c r="B3603" s="1" t="s">
        <v>210</v>
      </c>
      <c r="C3603">
        <v>30</v>
      </c>
      <c r="D3603" s="48">
        <v>43858</v>
      </c>
    </row>
    <row r="3604" spans="1:4" x14ac:dyDescent="0.3">
      <c r="A3604" s="1" t="s">
        <v>218</v>
      </c>
      <c r="B3604" s="1" t="s">
        <v>194</v>
      </c>
      <c r="C3604">
        <v>30</v>
      </c>
      <c r="D3604" s="48">
        <v>43858</v>
      </c>
    </row>
    <row r="3605" spans="1:4" x14ac:dyDescent="0.3">
      <c r="A3605" s="1" t="s">
        <v>219</v>
      </c>
      <c r="B3605" s="1" t="s">
        <v>209</v>
      </c>
      <c r="C3605">
        <v>30</v>
      </c>
      <c r="D3605" s="48">
        <v>43858</v>
      </c>
    </row>
    <row r="3606" spans="1:4" x14ac:dyDescent="0.3">
      <c r="A3606" s="1" t="s">
        <v>191</v>
      </c>
      <c r="B3606" s="1" t="s">
        <v>193</v>
      </c>
      <c r="C3606">
        <v>30</v>
      </c>
      <c r="D3606" s="48">
        <v>43858</v>
      </c>
    </row>
    <row r="3607" spans="1:4" x14ac:dyDescent="0.3">
      <c r="A3607" s="1" t="s">
        <v>226</v>
      </c>
      <c r="B3607" s="1" t="s">
        <v>196</v>
      </c>
      <c r="C3607">
        <v>30</v>
      </c>
      <c r="D3607" s="48">
        <v>43858</v>
      </c>
    </row>
    <row r="3608" spans="1:4" x14ac:dyDescent="0.3">
      <c r="A3608" s="1" t="s">
        <v>206</v>
      </c>
      <c r="B3608" s="1" t="s">
        <v>201</v>
      </c>
      <c r="C3608">
        <v>30</v>
      </c>
      <c r="D3608" s="48">
        <v>43858</v>
      </c>
    </row>
    <row r="3609" spans="1:4" x14ac:dyDescent="0.3">
      <c r="A3609" s="1" t="s">
        <v>214</v>
      </c>
      <c r="B3609" s="1" t="s">
        <v>236</v>
      </c>
      <c r="C3609">
        <v>30</v>
      </c>
      <c r="D3609" s="48">
        <v>43858</v>
      </c>
    </row>
    <row r="3610" spans="1:4" x14ac:dyDescent="0.3">
      <c r="A3610" s="1" t="s">
        <v>239</v>
      </c>
      <c r="B3610" s="1" t="s">
        <v>320</v>
      </c>
      <c r="C3610">
        <v>30</v>
      </c>
      <c r="D3610" s="48">
        <v>43858</v>
      </c>
    </row>
    <row r="3611" spans="1:4" x14ac:dyDescent="0.3">
      <c r="A3611" s="1" t="s">
        <v>221</v>
      </c>
      <c r="B3611" s="1" t="s">
        <v>231</v>
      </c>
      <c r="C3611">
        <v>30</v>
      </c>
      <c r="D3611" s="48">
        <v>43858</v>
      </c>
    </row>
    <row r="3612" spans="1:4" x14ac:dyDescent="0.3">
      <c r="A3612" s="1" t="s">
        <v>232</v>
      </c>
      <c r="B3612" s="1" t="s">
        <v>319</v>
      </c>
      <c r="C3612">
        <v>30</v>
      </c>
      <c r="D3612" s="48">
        <v>43858</v>
      </c>
    </row>
    <row r="3613" spans="1:4" x14ac:dyDescent="0.3">
      <c r="A3613" s="1" t="s">
        <v>223</v>
      </c>
      <c r="B3613" s="1" t="s">
        <v>225</v>
      </c>
      <c r="C3613">
        <v>30</v>
      </c>
      <c r="D3613" s="48">
        <v>43858</v>
      </c>
    </row>
    <row r="3614" spans="1:4" x14ac:dyDescent="0.3">
      <c r="A3614" s="1" t="s">
        <v>230</v>
      </c>
      <c r="B3614" s="1" t="s">
        <v>229</v>
      </c>
      <c r="C3614">
        <v>30</v>
      </c>
      <c r="D3614" s="48">
        <v>43858</v>
      </c>
    </row>
    <row r="3615" spans="1:4" x14ac:dyDescent="0.3">
      <c r="A3615" s="1" t="s">
        <v>227</v>
      </c>
      <c r="B3615" s="1" t="s">
        <v>240</v>
      </c>
      <c r="C3615">
        <v>30</v>
      </c>
      <c r="D3615" s="48">
        <v>43858</v>
      </c>
    </row>
    <row r="3616" spans="1:4" x14ac:dyDescent="0.3">
      <c r="A3616" s="1" t="s">
        <v>233</v>
      </c>
      <c r="B3616" s="1" t="s">
        <v>215</v>
      </c>
      <c r="C3616">
        <v>30</v>
      </c>
      <c r="D3616" s="48">
        <v>43858</v>
      </c>
    </row>
    <row r="3617" spans="1:4" x14ac:dyDescent="0.3">
      <c r="A3617" s="1" t="s">
        <v>228</v>
      </c>
      <c r="B3617" s="1" t="s">
        <v>220</v>
      </c>
      <c r="C3617">
        <v>30</v>
      </c>
      <c r="D3617" s="48">
        <v>43858</v>
      </c>
    </row>
    <row r="3618" spans="1:4" x14ac:dyDescent="0.3">
      <c r="A3618" s="1" t="s">
        <v>217</v>
      </c>
      <c r="B3618" s="1" t="s">
        <v>235</v>
      </c>
      <c r="C3618">
        <v>30</v>
      </c>
      <c r="D3618" s="48">
        <v>43858</v>
      </c>
    </row>
    <row r="3619" spans="1:4" x14ac:dyDescent="0.3">
      <c r="A3619" s="1" t="s">
        <v>234</v>
      </c>
      <c r="B3619" s="1" t="s">
        <v>224</v>
      </c>
      <c r="C3619">
        <v>30</v>
      </c>
      <c r="D3619" s="48">
        <v>43858</v>
      </c>
    </row>
    <row r="3620" spans="1:4" x14ac:dyDescent="0.3">
      <c r="A3620" s="1" t="s">
        <v>207</v>
      </c>
      <c r="B3620" s="1" t="s">
        <v>237</v>
      </c>
      <c r="C3620">
        <v>30</v>
      </c>
      <c r="D3620" s="48">
        <v>43858</v>
      </c>
    </row>
    <row r="3621" spans="1:4" x14ac:dyDescent="0.3">
      <c r="A3621" s="1" t="s">
        <v>158</v>
      </c>
      <c r="B3621" s="1" t="s">
        <v>146</v>
      </c>
      <c r="C3621">
        <v>21</v>
      </c>
      <c r="D3621" s="48">
        <v>43861</v>
      </c>
    </row>
    <row r="3622" spans="1:4" x14ac:dyDescent="0.3">
      <c r="A3622" s="1" t="s">
        <v>4</v>
      </c>
      <c r="B3622" s="1" t="s">
        <v>192</v>
      </c>
      <c r="C3622">
        <v>30</v>
      </c>
      <c r="D3622" s="48">
        <v>43861</v>
      </c>
    </row>
    <row r="3623" spans="1:4" x14ac:dyDescent="0.3">
      <c r="A3623" s="1" t="s">
        <v>145</v>
      </c>
      <c r="B3623" s="1" t="s">
        <v>150</v>
      </c>
      <c r="C3623">
        <v>24</v>
      </c>
      <c r="D3623" s="48">
        <v>43861</v>
      </c>
    </row>
    <row r="3624" spans="1:4" x14ac:dyDescent="0.3">
      <c r="A3624" s="1" t="s">
        <v>143</v>
      </c>
      <c r="B3624" s="1" t="s">
        <v>137</v>
      </c>
      <c r="C3624">
        <v>24</v>
      </c>
      <c r="D3624" s="48">
        <v>43861</v>
      </c>
    </row>
    <row r="3625" spans="1:4" x14ac:dyDescent="0.3">
      <c r="A3625" s="1" t="s">
        <v>147</v>
      </c>
      <c r="B3625" s="1" t="s">
        <v>168</v>
      </c>
      <c r="C3625">
        <v>24</v>
      </c>
      <c r="D3625" s="48">
        <v>43861</v>
      </c>
    </row>
    <row r="3626" spans="1:4" x14ac:dyDescent="0.3">
      <c r="A3626" s="1" t="s">
        <v>169</v>
      </c>
      <c r="B3626" s="1" t="s">
        <v>167</v>
      </c>
      <c r="C3626">
        <v>24</v>
      </c>
      <c r="D3626" s="48">
        <v>43861</v>
      </c>
    </row>
    <row r="3627" spans="1:4" x14ac:dyDescent="0.3">
      <c r="A3627" s="1" t="s">
        <v>144</v>
      </c>
      <c r="B3627" s="1" t="s">
        <v>141</v>
      </c>
      <c r="C3627">
        <v>24</v>
      </c>
      <c r="D3627" s="48">
        <v>43861</v>
      </c>
    </row>
    <row r="3628" spans="1:4" x14ac:dyDescent="0.3">
      <c r="A3628" s="1" t="s">
        <v>136</v>
      </c>
      <c r="B3628" s="1" t="s">
        <v>140</v>
      </c>
      <c r="C3628">
        <v>24</v>
      </c>
      <c r="D3628" s="48">
        <v>43861</v>
      </c>
    </row>
    <row r="3629" spans="1:4" x14ac:dyDescent="0.3">
      <c r="A3629" s="1" t="s">
        <v>132</v>
      </c>
      <c r="B3629" s="1" t="s">
        <v>152</v>
      </c>
      <c r="C3629">
        <v>24</v>
      </c>
      <c r="D3629" s="48">
        <v>43861</v>
      </c>
    </row>
    <row r="3630" spans="1:4" x14ac:dyDescent="0.3">
      <c r="A3630" s="1" t="s">
        <v>142</v>
      </c>
      <c r="B3630" s="1" t="s">
        <v>148</v>
      </c>
      <c r="C3630">
        <v>24</v>
      </c>
      <c r="D3630" s="48">
        <v>43861</v>
      </c>
    </row>
    <row r="3631" spans="1:4" x14ac:dyDescent="0.3">
      <c r="A3631" s="1" t="s">
        <v>440</v>
      </c>
      <c r="B3631" s="1" t="s">
        <v>446</v>
      </c>
      <c r="C3631">
        <v>17</v>
      </c>
      <c r="D3631" s="48">
        <v>43861</v>
      </c>
    </row>
    <row r="3632" spans="1:4" x14ac:dyDescent="0.3">
      <c r="A3632" s="1" t="s">
        <v>3</v>
      </c>
      <c r="B3632" s="1" t="s">
        <v>178</v>
      </c>
      <c r="C3632">
        <v>25</v>
      </c>
      <c r="D3632" s="48">
        <v>43862</v>
      </c>
    </row>
    <row r="3633" spans="1:4" x14ac:dyDescent="0.3">
      <c r="A3633" s="1" t="s">
        <v>18</v>
      </c>
      <c r="B3633" s="1" t="s">
        <v>5</v>
      </c>
      <c r="C3633">
        <v>25</v>
      </c>
      <c r="D3633" s="48">
        <v>43862</v>
      </c>
    </row>
    <row r="3634" spans="1:4" x14ac:dyDescent="0.3">
      <c r="A3634" s="1" t="s">
        <v>8</v>
      </c>
      <c r="B3634" s="1" t="s">
        <v>173</v>
      </c>
      <c r="C3634">
        <v>25</v>
      </c>
      <c r="D3634" s="48">
        <v>43862</v>
      </c>
    </row>
    <row r="3635" spans="1:4" x14ac:dyDescent="0.3">
      <c r="A3635" s="1" t="s">
        <v>14</v>
      </c>
      <c r="B3635" s="1" t="s">
        <v>10</v>
      </c>
      <c r="C3635">
        <v>25</v>
      </c>
      <c r="D3635" s="48">
        <v>43862</v>
      </c>
    </row>
    <row r="3636" spans="1:4" x14ac:dyDescent="0.3">
      <c r="A3636" s="1" t="s">
        <v>11</v>
      </c>
      <c r="B3636" s="1" t="s">
        <v>17</v>
      </c>
      <c r="C3636">
        <v>25</v>
      </c>
      <c r="D3636" s="48">
        <v>43862</v>
      </c>
    </row>
    <row r="3637" spans="1:4" x14ac:dyDescent="0.3">
      <c r="A3637" s="1" t="s">
        <v>13</v>
      </c>
      <c r="B3637" s="1" t="s">
        <v>21</v>
      </c>
      <c r="C3637">
        <v>25</v>
      </c>
      <c r="D3637" s="48">
        <v>43862</v>
      </c>
    </row>
    <row r="3638" spans="1:4" x14ac:dyDescent="0.3">
      <c r="A3638" s="1" t="s">
        <v>15</v>
      </c>
      <c r="B3638" s="1" t="s">
        <v>171</v>
      </c>
      <c r="C3638">
        <v>25</v>
      </c>
      <c r="D3638" s="48">
        <v>43862</v>
      </c>
    </row>
    <row r="3639" spans="1:4" x14ac:dyDescent="0.3">
      <c r="A3639" s="1" t="s">
        <v>16</v>
      </c>
      <c r="B3639" s="1" t="s">
        <v>6</v>
      </c>
      <c r="C3639">
        <v>25</v>
      </c>
      <c r="D3639" s="48">
        <v>43862</v>
      </c>
    </row>
    <row r="3640" spans="1:4" x14ac:dyDescent="0.3">
      <c r="A3640" s="1" t="s">
        <v>19</v>
      </c>
      <c r="B3640" s="1" t="s">
        <v>22</v>
      </c>
      <c r="C3640">
        <v>25</v>
      </c>
      <c r="D3640" s="48">
        <v>43862</v>
      </c>
    </row>
    <row r="3641" spans="1:4" x14ac:dyDescent="0.3">
      <c r="A3641" s="1" t="s">
        <v>12</v>
      </c>
      <c r="B3641" s="1" t="s">
        <v>20</v>
      </c>
      <c r="C3641">
        <v>25</v>
      </c>
      <c r="D3641" s="48">
        <v>43862</v>
      </c>
    </row>
    <row r="3642" spans="1:4" x14ac:dyDescent="0.3">
      <c r="A3642" s="1" t="s">
        <v>162</v>
      </c>
      <c r="B3642" s="1" t="s">
        <v>156</v>
      </c>
      <c r="C3642">
        <v>21</v>
      </c>
      <c r="D3642" s="48">
        <v>43862</v>
      </c>
    </row>
    <row r="3643" spans="1:4" x14ac:dyDescent="0.3">
      <c r="A3643" s="1" t="s">
        <v>154</v>
      </c>
      <c r="B3643" s="1" t="s">
        <v>164</v>
      </c>
      <c r="C3643">
        <v>21</v>
      </c>
      <c r="D3643" s="48">
        <v>43862</v>
      </c>
    </row>
    <row r="3644" spans="1:4" x14ac:dyDescent="0.3">
      <c r="A3644" s="1" t="s">
        <v>135</v>
      </c>
      <c r="B3644" s="1" t="s">
        <v>134</v>
      </c>
      <c r="C3644">
        <v>21</v>
      </c>
      <c r="D3644" s="48">
        <v>43862</v>
      </c>
    </row>
    <row r="3645" spans="1:4" x14ac:dyDescent="0.3">
      <c r="A3645" s="1" t="s">
        <v>166</v>
      </c>
      <c r="B3645" s="1" t="s">
        <v>165</v>
      </c>
      <c r="C3645">
        <v>21</v>
      </c>
      <c r="D3645" s="48">
        <v>43862</v>
      </c>
    </row>
    <row r="3646" spans="1:4" x14ac:dyDescent="0.3">
      <c r="A3646" s="1" t="s">
        <v>203</v>
      </c>
      <c r="B3646" s="1" t="s">
        <v>216</v>
      </c>
      <c r="C3646">
        <v>31</v>
      </c>
      <c r="D3646" s="48">
        <v>43862</v>
      </c>
    </row>
    <row r="3647" spans="1:4" x14ac:dyDescent="0.3">
      <c r="A3647" s="1" t="s">
        <v>190</v>
      </c>
      <c r="B3647" s="1" t="s">
        <v>226</v>
      </c>
      <c r="C3647">
        <v>31</v>
      </c>
      <c r="D3647" s="48">
        <v>43862</v>
      </c>
    </row>
    <row r="3648" spans="1:4" x14ac:dyDescent="0.3">
      <c r="A3648" s="1" t="s">
        <v>212</v>
      </c>
      <c r="B3648" s="1" t="s">
        <v>202</v>
      </c>
      <c r="C3648">
        <v>31</v>
      </c>
      <c r="D3648" s="48">
        <v>43862</v>
      </c>
    </row>
    <row r="3649" spans="1:4" x14ac:dyDescent="0.3">
      <c r="A3649" s="1" t="s">
        <v>204</v>
      </c>
      <c r="B3649" s="1" t="s">
        <v>200</v>
      </c>
      <c r="C3649">
        <v>31</v>
      </c>
      <c r="D3649" s="48">
        <v>43862</v>
      </c>
    </row>
    <row r="3650" spans="1:4" x14ac:dyDescent="0.3">
      <c r="A3650" s="1" t="s">
        <v>211</v>
      </c>
      <c r="B3650" s="1" t="s">
        <v>222</v>
      </c>
      <c r="C3650">
        <v>31</v>
      </c>
      <c r="D3650" s="48">
        <v>43862</v>
      </c>
    </row>
    <row r="3651" spans="1:4" x14ac:dyDescent="0.3">
      <c r="A3651" s="1" t="s">
        <v>193</v>
      </c>
      <c r="B3651" s="1" t="s">
        <v>198</v>
      </c>
      <c r="C3651">
        <v>31</v>
      </c>
      <c r="D3651" s="48">
        <v>43862</v>
      </c>
    </row>
    <row r="3652" spans="1:4" x14ac:dyDescent="0.3">
      <c r="A3652" s="1" t="s">
        <v>219</v>
      </c>
      <c r="B3652" s="1" t="s">
        <v>206</v>
      </c>
      <c r="C3652">
        <v>31</v>
      </c>
      <c r="D3652" s="48">
        <v>43862</v>
      </c>
    </row>
    <row r="3653" spans="1:4" x14ac:dyDescent="0.3">
      <c r="A3653" s="1" t="s">
        <v>213</v>
      </c>
      <c r="B3653" s="1" t="s">
        <v>201</v>
      </c>
      <c r="C3653">
        <v>31</v>
      </c>
      <c r="D3653" s="48">
        <v>43862</v>
      </c>
    </row>
    <row r="3654" spans="1:4" x14ac:dyDescent="0.3">
      <c r="A3654" s="1" t="s">
        <v>194</v>
      </c>
      <c r="B3654" s="1" t="s">
        <v>196</v>
      </c>
      <c r="C3654">
        <v>31</v>
      </c>
      <c r="D3654" s="48">
        <v>43862</v>
      </c>
    </row>
    <row r="3655" spans="1:4" x14ac:dyDescent="0.3">
      <c r="A3655" s="1" t="s">
        <v>209</v>
      </c>
      <c r="B3655" s="1" t="s">
        <v>210</v>
      </c>
      <c r="C3655">
        <v>31</v>
      </c>
      <c r="D3655" s="48">
        <v>43862</v>
      </c>
    </row>
    <row r="3656" spans="1:4" x14ac:dyDescent="0.3">
      <c r="A3656" s="1" t="s">
        <v>191</v>
      </c>
      <c r="B3656" s="1" t="s">
        <v>208</v>
      </c>
      <c r="C3656">
        <v>31</v>
      </c>
      <c r="D3656" s="48">
        <v>43862</v>
      </c>
    </row>
    <row r="3657" spans="1:4" x14ac:dyDescent="0.3">
      <c r="A3657" s="1" t="s">
        <v>205</v>
      </c>
      <c r="B3657" s="1" t="s">
        <v>218</v>
      </c>
      <c r="C3657">
        <v>31</v>
      </c>
      <c r="D3657" s="48">
        <v>43862</v>
      </c>
    </row>
    <row r="3658" spans="1:4" x14ac:dyDescent="0.3">
      <c r="A3658" s="1" t="s">
        <v>176</v>
      </c>
      <c r="B3658" s="1" t="s">
        <v>179</v>
      </c>
      <c r="C3658">
        <v>30</v>
      </c>
      <c r="D3658" s="48">
        <v>43862</v>
      </c>
    </row>
    <row r="3659" spans="1:4" x14ac:dyDescent="0.3">
      <c r="A3659" s="1" t="s">
        <v>199</v>
      </c>
      <c r="B3659" s="1" t="s">
        <v>197</v>
      </c>
      <c r="C3659">
        <v>30</v>
      </c>
      <c r="D3659" s="48">
        <v>43862</v>
      </c>
    </row>
    <row r="3660" spans="1:4" x14ac:dyDescent="0.3">
      <c r="A3660" s="1" t="s">
        <v>175</v>
      </c>
      <c r="B3660" s="1" t="s">
        <v>181</v>
      </c>
      <c r="C3660">
        <v>30</v>
      </c>
      <c r="D3660" s="48">
        <v>43862</v>
      </c>
    </row>
    <row r="3661" spans="1:4" x14ac:dyDescent="0.3">
      <c r="A3661" s="1" t="s">
        <v>7</v>
      </c>
      <c r="B3661" s="1" t="s">
        <v>9</v>
      </c>
      <c r="C3661">
        <v>30</v>
      </c>
      <c r="D3661" s="48">
        <v>43862</v>
      </c>
    </row>
    <row r="3662" spans="1:4" x14ac:dyDescent="0.3">
      <c r="A3662" s="1" t="s">
        <v>183</v>
      </c>
      <c r="B3662" s="1" t="s">
        <v>187</v>
      </c>
      <c r="C3662">
        <v>30</v>
      </c>
      <c r="D3662" s="48">
        <v>43862</v>
      </c>
    </row>
    <row r="3663" spans="1:4" x14ac:dyDescent="0.3">
      <c r="A3663" s="1" t="s">
        <v>170</v>
      </c>
      <c r="B3663" s="1" t="s">
        <v>188</v>
      </c>
      <c r="C3663">
        <v>30</v>
      </c>
      <c r="D3663" s="48">
        <v>43862</v>
      </c>
    </row>
    <row r="3664" spans="1:4" x14ac:dyDescent="0.3">
      <c r="A3664" s="1" t="s">
        <v>174</v>
      </c>
      <c r="B3664" s="1" t="s">
        <v>184</v>
      </c>
      <c r="C3664">
        <v>30</v>
      </c>
      <c r="D3664" s="48">
        <v>43862</v>
      </c>
    </row>
    <row r="3665" spans="1:4" x14ac:dyDescent="0.3">
      <c r="A3665" s="1" t="s">
        <v>186</v>
      </c>
      <c r="B3665" s="1" t="s">
        <v>182</v>
      </c>
      <c r="C3665">
        <v>30</v>
      </c>
      <c r="D3665" s="48">
        <v>43862</v>
      </c>
    </row>
    <row r="3666" spans="1:4" x14ac:dyDescent="0.3">
      <c r="A3666" s="1" t="s">
        <v>177</v>
      </c>
      <c r="B3666" s="1" t="s">
        <v>180</v>
      </c>
      <c r="C3666">
        <v>30</v>
      </c>
      <c r="D3666" s="48">
        <v>43862</v>
      </c>
    </row>
    <row r="3667" spans="1:4" x14ac:dyDescent="0.3">
      <c r="A3667" s="1" t="s">
        <v>185</v>
      </c>
      <c r="B3667" s="1" t="s">
        <v>189</v>
      </c>
      <c r="C3667">
        <v>30</v>
      </c>
      <c r="D3667" s="48">
        <v>43862</v>
      </c>
    </row>
    <row r="3668" spans="1:4" x14ac:dyDescent="0.3">
      <c r="A3668" s="1" t="s">
        <v>172</v>
      </c>
      <c r="B3668" s="1" t="s">
        <v>195</v>
      </c>
      <c r="C3668">
        <v>30</v>
      </c>
      <c r="D3668" s="48">
        <v>43862</v>
      </c>
    </row>
    <row r="3669" spans="1:4" x14ac:dyDescent="0.3">
      <c r="A3669" s="1" t="s">
        <v>239</v>
      </c>
      <c r="B3669" s="1" t="s">
        <v>221</v>
      </c>
      <c r="C3669">
        <v>31</v>
      </c>
      <c r="D3669" s="48">
        <v>43862</v>
      </c>
    </row>
    <row r="3670" spans="1:4" x14ac:dyDescent="0.3">
      <c r="A3670" s="1" t="s">
        <v>236</v>
      </c>
      <c r="B3670" s="1" t="s">
        <v>237</v>
      </c>
      <c r="C3670">
        <v>31</v>
      </c>
      <c r="D3670" s="48">
        <v>43862</v>
      </c>
    </row>
    <row r="3671" spans="1:4" x14ac:dyDescent="0.3">
      <c r="A3671" s="1" t="s">
        <v>235</v>
      </c>
      <c r="B3671" s="1" t="s">
        <v>215</v>
      </c>
      <c r="C3671">
        <v>31</v>
      </c>
      <c r="D3671" s="48">
        <v>43862</v>
      </c>
    </row>
    <row r="3672" spans="1:4" x14ac:dyDescent="0.3">
      <c r="A3672" s="1" t="s">
        <v>230</v>
      </c>
      <c r="B3672" s="1" t="s">
        <v>223</v>
      </c>
      <c r="C3672">
        <v>31</v>
      </c>
      <c r="D3672" s="48">
        <v>43862</v>
      </c>
    </row>
    <row r="3673" spans="1:4" x14ac:dyDescent="0.3">
      <c r="A3673" s="1" t="s">
        <v>240</v>
      </c>
      <c r="B3673" s="1" t="s">
        <v>233</v>
      </c>
      <c r="C3673">
        <v>31</v>
      </c>
      <c r="D3673" s="48">
        <v>43862</v>
      </c>
    </row>
    <row r="3674" spans="1:4" x14ac:dyDescent="0.3">
      <c r="A3674" s="1" t="s">
        <v>220</v>
      </c>
      <c r="B3674" s="1" t="s">
        <v>225</v>
      </c>
      <c r="C3674">
        <v>31</v>
      </c>
      <c r="D3674" s="48">
        <v>43862</v>
      </c>
    </row>
    <row r="3675" spans="1:4" x14ac:dyDescent="0.3">
      <c r="A3675" s="1" t="s">
        <v>228</v>
      </c>
      <c r="B3675" s="1" t="s">
        <v>214</v>
      </c>
      <c r="C3675">
        <v>31</v>
      </c>
      <c r="D3675" s="48">
        <v>43862</v>
      </c>
    </row>
    <row r="3676" spans="1:4" x14ac:dyDescent="0.3">
      <c r="A3676" s="1" t="s">
        <v>217</v>
      </c>
      <c r="B3676" s="1" t="s">
        <v>227</v>
      </c>
      <c r="C3676">
        <v>31</v>
      </c>
      <c r="D3676" s="48">
        <v>43862</v>
      </c>
    </row>
    <row r="3677" spans="1:4" x14ac:dyDescent="0.3">
      <c r="A3677" s="1" t="s">
        <v>234</v>
      </c>
      <c r="B3677" s="1" t="s">
        <v>320</v>
      </c>
      <c r="C3677">
        <v>31</v>
      </c>
      <c r="D3677" s="48">
        <v>43862</v>
      </c>
    </row>
    <row r="3678" spans="1:4" x14ac:dyDescent="0.3">
      <c r="A3678" s="1" t="s">
        <v>229</v>
      </c>
      <c r="B3678" s="1" t="s">
        <v>319</v>
      </c>
      <c r="C3678">
        <v>31</v>
      </c>
      <c r="D3678" s="48">
        <v>43862</v>
      </c>
    </row>
    <row r="3679" spans="1:4" x14ac:dyDescent="0.3">
      <c r="A3679" s="1" t="s">
        <v>231</v>
      </c>
      <c r="B3679" s="1" t="s">
        <v>224</v>
      </c>
      <c r="C3679">
        <v>31</v>
      </c>
      <c r="D3679" s="48">
        <v>43862</v>
      </c>
    </row>
    <row r="3680" spans="1:4" x14ac:dyDescent="0.3">
      <c r="A3680" s="1" t="s">
        <v>207</v>
      </c>
      <c r="B3680" s="1" t="s">
        <v>232</v>
      </c>
      <c r="C3680">
        <v>31</v>
      </c>
      <c r="D3680" s="48">
        <v>43862</v>
      </c>
    </row>
    <row r="3681" spans="1:4" x14ac:dyDescent="0.3">
      <c r="A3681" s="1" t="s">
        <v>691</v>
      </c>
      <c r="B3681" s="1" t="s">
        <v>349</v>
      </c>
      <c r="C3681">
        <v>22</v>
      </c>
      <c r="D3681" s="48">
        <v>43862</v>
      </c>
    </row>
    <row r="3682" spans="1:4" x14ac:dyDescent="0.3">
      <c r="A3682" s="1" t="s">
        <v>686</v>
      </c>
      <c r="B3682" s="1" t="s">
        <v>351</v>
      </c>
      <c r="C3682">
        <v>22</v>
      </c>
      <c r="D3682" s="48">
        <v>43862</v>
      </c>
    </row>
    <row r="3683" spans="1:4" x14ac:dyDescent="0.3">
      <c r="A3683" s="1" t="s">
        <v>342</v>
      </c>
      <c r="B3683" s="1" t="s">
        <v>350</v>
      </c>
      <c r="C3683">
        <v>22</v>
      </c>
      <c r="D3683" s="48">
        <v>43862</v>
      </c>
    </row>
    <row r="3684" spans="1:4" x14ac:dyDescent="0.3">
      <c r="A3684" s="1" t="s">
        <v>101</v>
      </c>
      <c r="B3684" s="1" t="s">
        <v>352</v>
      </c>
      <c r="C3684">
        <v>22</v>
      </c>
      <c r="D3684" s="48">
        <v>43862</v>
      </c>
    </row>
    <row r="3685" spans="1:4" x14ac:dyDescent="0.3">
      <c r="A3685" s="1" t="s">
        <v>687</v>
      </c>
      <c r="B3685" s="1" t="s">
        <v>340</v>
      </c>
      <c r="C3685">
        <v>22</v>
      </c>
      <c r="D3685" s="48">
        <v>43862</v>
      </c>
    </row>
    <row r="3686" spans="1:4" x14ac:dyDescent="0.3">
      <c r="A3686" s="1" t="s">
        <v>341</v>
      </c>
      <c r="B3686" s="1" t="s">
        <v>688</v>
      </c>
      <c r="C3686">
        <v>22</v>
      </c>
      <c r="D3686" s="48">
        <v>43862</v>
      </c>
    </row>
    <row r="3687" spans="1:4" x14ac:dyDescent="0.3">
      <c r="A3687" s="1" t="s">
        <v>346</v>
      </c>
      <c r="B3687" s="1" t="s">
        <v>689</v>
      </c>
      <c r="C3687">
        <v>22</v>
      </c>
      <c r="D3687" s="48">
        <v>43862</v>
      </c>
    </row>
    <row r="3688" spans="1:4" x14ac:dyDescent="0.3">
      <c r="A3688" s="1" t="s">
        <v>355</v>
      </c>
      <c r="B3688" s="1" t="s">
        <v>343</v>
      </c>
      <c r="C3688">
        <v>22</v>
      </c>
      <c r="D3688" s="48">
        <v>43862</v>
      </c>
    </row>
    <row r="3689" spans="1:4" x14ac:dyDescent="0.3">
      <c r="A3689" s="1" t="s">
        <v>105</v>
      </c>
      <c r="B3689" s="1" t="s">
        <v>345</v>
      </c>
      <c r="C3689">
        <v>22</v>
      </c>
      <c r="D3689" s="48">
        <v>43862</v>
      </c>
    </row>
    <row r="3690" spans="1:4" x14ac:dyDescent="0.3">
      <c r="A3690" s="1" t="s">
        <v>104</v>
      </c>
      <c r="B3690" s="1" t="s">
        <v>690</v>
      </c>
      <c r="C3690">
        <v>22</v>
      </c>
      <c r="D3690" s="48">
        <v>43862</v>
      </c>
    </row>
    <row r="3691" spans="1:4" x14ac:dyDescent="0.3">
      <c r="A3691" s="1" t="s">
        <v>428</v>
      </c>
      <c r="B3691" s="1" t="s">
        <v>414</v>
      </c>
      <c r="C3691">
        <v>24</v>
      </c>
      <c r="D3691" s="48">
        <v>43862</v>
      </c>
    </row>
    <row r="3692" spans="1:4" x14ac:dyDescent="0.3">
      <c r="A3692" s="1" t="s">
        <v>417</v>
      </c>
      <c r="B3692" s="1" t="s">
        <v>420</v>
      </c>
      <c r="C3692">
        <v>24</v>
      </c>
      <c r="D3692" s="48">
        <v>43862</v>
      </c>
    </row>
    <row r="3693" spans="1:4" x14ac:dyDescent="0.3">
      <c r="A3693" s="1" t="s">
        <v>421</v>
      </c>
      <c r="B3693" s="1" t="s">
        <v>434</v>
      </c>
      <c r="C3693">
        <v>24</v>
      </c>
      <c r="D3693" s="48">
        <v>43862</v>
      </c>
    </row>
    <row r="3694" spans="1:4" x14ac:dyDescent="0.3">
      <c r="A3694" s="1" t="s">
        <v>415</v>
      </c>
      <c r="B3694" s="1" t="s">
        <v>418</v>
      </c>
      <c r="C3694">
        <v>24</v>
      </c>
      <c r="D3694" s="48">
        <v>43862</v>
      </c>
    </row>
    <row r="3695" spans="1:4" x14ac:dyDescent="0.3">
      <c r="A3695" s="1" t="s">
        <v>419</v>
      </c>
      <c r="B3695" s="1" t="s">
        <v>424</v>
      </c>
      <c r="C3695">
        <v>24</v>
      </c>
      <c r="D3695" s="48">
        <v>43862</v>
      </c>
    </row>
    <row r="3696" spans="1:4" x14ac:dyDescent="0.3">
      <c r="A3696" s="1" t="s">
        <v>422</v>
      </c>
      <c r="B3696" s="1" t="s">
        <v>416</v>
      </c>
      <c r="C3696">
        <v>24</v>
      </c>
      <c r="D3696" s="48">
        <v>43862</v>
      </c>
    </row>
    <row r="3697" spans="1:4" x14ac:dyDescent="0.3">
      <c r="A3697" s="1" t="s">
        <v>431</v>
      </c>
      <c r="B3697" s="1" t="s">
        <v>477</v>
      </c>
      <c r="C3697">
        <v>23</v>
      </c>
      <c r="D3697" s="48">
        <v>43862</v>
      </c>
    </row>
    <row r="3698" spans="1:4" x14ac:dyDescent="0.3">
      <c r="A3698" s="1" t="s">
        <v>437</v>
      </c>
      <c r="B3698" s="1" t="s">
        <v>435</v>
      </c>
      <c r="C3698">
        <v>23</v>
      </c>
      <c r="D3698" s="48">
        <v>43862</v>
      </c>
    </row>
    <row r="3699" spans="1:4" x14ac:dyDescent="0.3">
      <c r="A3699" s="1" t="s">
        <v>429</v>
      </c>
      <c r="B3699" s="1" t="s">
        <v>423</v>
      </c>
      <c r="C3699">
        <v>23</v>
      </c>
      <c r="D3699" s="48">
        <v>43862</v>
      </c>
    </row>
    <row r="3700" spans="1:4" x14ac:dyDescent="0.3">
      <c r="A3700" s="1" t="s">
        <v>433</v>
      </c>
      <c r="B3700" s="1" t="s">
        <v>432</v>
      </c>
      <c r="C3700">
        <v>23</v>
      </c>
      <c r="D3700" s="48">
        <v>43862</v>
      </c>
    </row>
    <row r="3701" spans="1:4" x14ac:dyDescent="0.3">
      <c r="A3701" s="1" t="s">
        <v>430</v>
      </c>
      <c r="B3701" s="1" t="s">
        <v>438</v>
      </c>
      <c r="C3701">
        <v>23</v>
      </c>
      <c r="D3701" s="48">
        <v>43862</v>
      </c>
    </row>
    <row r="3702" spans="1:4" x14ac:dyDescent="0.3">
      <c r="A3702" s="1" t="s">
        <v>441</v>
      </c>
      <c r="B3702" s="1" t="s">
        <v>697</v>
      </c>
      <c r="C3702">
        <v>17</v>
      </c>
      <c r="D3702" s="48">
        <v>43862</v>
      </c>
    </row>
    <row r="3703" spans="1:4" x14ac:dyDescent="0.3">
      <c r="A3703" s="1" t="s">
        <v>439</v>
      </c>
      <c r="B3703" s="1" t="s">
        <v>442</v>
      </c>
      <c r="C3703">
        <v>17</v>
      </c>
      <c r="D3703" s="48">
        <v>43862</v>
      </c>
    </row>
    <row r="3704" spans="1:4" x14ac:dyDescent="0.3">
      <c r="A3704" s="1" t="s">
        <v>443</v>
      </c>
      <c r="B3704" s="1" t="s">
        <v>444</v>
      </c>
      <c r="C3704">
        <v>17</v>
      </c>
      <c r="D3704" s="48">
        <v>43862</v>
      </c>
    </row>
    <row r="3705" spans="1:4" x14ac:dyDescent="0.3">
      <c r="A3705" s="1" t="s">
        <v>163</v>
      </c>
      <c r="B3705" s="1" t="s">
        <v>157</v>
      </c>
      <c r="C3705">
        <v>21</v>
      </c>
      <c r="D3705" s="48">
        <v>43863</v>
      </c>
    </row>
    <row r="3706" spans="1:4" x14ac:dyDescent="0.3">
      <c r="A3706" s="1" t="s">
        <v>160</v>
      </c>
      <c r="B3706" s="1" t="s">
        <v>161</v>
      </c>
      <c r="C3706">
        <v>21</v>
      </c>
      <c r="D3706" s="48">
        <v>43863</v>
      </c>
    </row>
    <row r="3707" spans="1:4" x14ac:dyDescent="0.3">
      <c r="A3707" s="1" t="s">
        <v>159</v>
      </c>
      <c r="B3707" s="1" t="s">
        <v>155</v>
      </c>
      <c r="C3707">
        <v>21</v>
      </c>
      <c r="D3707" s="48">
        <v>43863</v>
      </c>
    </row>
    <row r="3708" spans="1:4" x14ac:dyDescent="0.3">
      <c r="A3708" s="1" t="s">
        <v>138</v>
      </c>
      <c r="B3708" s="1" t="s">
        <v>153</v>
      </c>
      <c r="C3708">
        <v>21</v>
      </c>
      <c r="D3708" s="48">
        <v>43863</v>
      </c>
    </row>
    <row r="3709" spans="1:4" x14ac:dyDescent="0.3">
      <c r="A3709" s="1" t="s">
        <v>270</v>
      </c>
      <c r="B3709" s="1" t="s">
        <v>378</v>
      </c>
      <c r="C3709">
        <v>19</v>
      </c>
      <c r="D3709" s="48">
        <v>43863</v>
      </c>
    </row>
    <row r="3710" spans="1:4" x14ac:dyDescent="0.3">
      <c r="A3710" s="1" t="s">
        <v>261</v>
      </c>
      <c r="B3710" s="1" t="s">
        <v>381</v>
      </c>
      <c r="C3710">
        <v>19</v>
      </c>
      <c r="D3710" s="48">
        <v>43863</v>
      </c>
    </row>
    <row r="3711" spans="1:4" x14ac:dyDescent="0.3">
      <c r="A3711" s="1" t="s">
        <v>267</v>
      </c>
      <c r="B3711" s="1" t="s">
        <v>275</v>
      </c>
      <c r="C3711">
        <v>19</v>
      </c>
      <c r="D3711" s="48">
        <v>43863</v>
      </c>
    </row>
    <row r="3712" spans="1:4" x14ac:dyDescent="0.3">
      <c r="A3712" s="1" t="s">
        <v>269</v>
      </c>
      <c r="B3712" s="1" t="s">
        <v>274</v>
      </c>
      <c r="C3712">
        <v>19</v>
      </c>
      <c r="D3712" s="48">
        <v>43863</v>
      </c>
    </row>
    <row r="3713" spans="1:4" x14ac:dyDescent="0.3">
      <c r="A3713" s="1" t="s">
        <v>265</v>
      </c>
      <c r="B3713" s="1" t="s">
        <v>276</v>
      </c>
      <c r="C3713">
        <v>19</v>
      </c>
      <c r="D3713" s="48">
        <v>43863</v>
      </c>
    </row>
    <row r="3714" spans="1:4" x14ac:dyDescent="0.3">
      <c r="A3714" s="1" t="s">
        <v>685</v>
      </c>
      <c r="B3714" s="1" t="s">
        <v>271</v>
      </c>
      <c r="C3714">
        <v>19</v>
      </c>
      <c r="D3714" s="48">
        <v>43863</v>
      </c>
    </row>
    <row r="3715" spans="1:4" x14ac:dyDescent="0.3">
      <c r="A3715" s="1" t="s">
        <v>264</v>
      </c>
      <c r="B3715" s="1" t="s">
        <v>259</v>
      </c>
      <c r="C3715">
        <v>19</v>
      </c>
      <c r="D3715" s="48">
        <v>43863</v>
      </c>
    </row>
    <row r="3716" spans="1:4" x14ac:dyDescent="0.3">
      <c r="A3716" s="1" t="s">
        <v>266</v>
      </c>
      <c r="B3716" s="1" t="s">
        <v>260</v>
      </c>
      <c r="C3716">
        <v>19</v>
      </c>
      <c r="D3716" s="48">
        <v>43863</v>
      </c>
    </row>
    <row r="3717" spans="1:4" x14ac:dyDescent="0.3">
      <c r="A3717" s="1" t="s">
        <v>268</v>
      </c>
      <c r="B3717" s="1" t="s">
        <v>262</v>
      </c>
      <c r="C3717">
        <v>19</v>
      </c>
      <c r="D3717" s="48">
        <v>43863</v>
      </c>
    </row>
    <row r="3718" spans="1:4" x14ac:dyDescent="0.3">
      <c r="A3718" s="1" t="s">
        <v>384</v>
      </c>
      <c r="B3718" s="1" t="s">
        <v>272</v>
      </c>
      <c r="C3718">
        <v>19</v>
      </c>
      <c r="D3718" s="48">
        <v>43863</v>
      </c>
    </row>
    <row r="3719" spans="1:4" x14ac:dyDescent="0.3">
      <c r="A3719" s="1" t="s">
        <v>379</v>
      </c>
      <c r="B3719" s="1" t="s">
        <v>377</v>
      </c>
      <c r="C3719">
        <v>19</v>
      </c>
      <c r="D3719" s="48">
        <v>43863</v>
      </c>
    </row>
    <row r="3720" spans="1:4" x14ac:dyDescent="0.3">
      <c r="A3720" s="1" t="s">
        <v>386</v>
      </c>
      <c r="B3720" s="1" t="s">
        <v>385</v>
      </c>
      <c r="C3720">
        <v>19</v>
      </c>
      <c r="D3720" s="48">
        <v>43863</v>
      </c>
    </row>
    <row r="3721" spans="1:4" x14ac:dyDescent="0.3">
      <c r="A3721" s="1" t="s">
        <v>263</v>
      </c>
      <c r="B3721" s="1" t="s">
        <v>391</v>
      </c>
      <c r="C3721">
        <v>19</v>
      </c>
      <c r="D3721" s="48">
        <v>43863</v>
      </c>
    </row>
    <row r="3722" spans="1:4" x14ac:dyDescent="0.3">
      <c r="A3722" s="1" t="s">
        <v>273</v>
      </c>
      <c r="B3722" s="1" t="s">
        <v>382</v>
      </c>
      <c r="C3722">
        <v>19</v>
      </c>
      <c r="D3722" s="48">
        <v>43863</v>
      </c>
    </row>
    <row r="3723" spans="1:4" x14ac:dyDescent="0.3">
      <c r="A3723" s="1" t="s">
        <v>393</v>
      </c>
      <c r="B3723" s="1" t="s">
        <v>696</v>
      </c>
      <c r="C3723">
        <v>19</v>
      </c>
      <c r="D3723" s="48">
        <v>43863</v>
      </c>
    </row>
    <row r="3724" spans="1:4" x14ac:dyDescent="0.3">
      <c r="A3724" s="1" t="s">
        <v>387</v>
      </c>
      <c r="B3724" s="1" t="s">
        <v>380</v>
      </c>
      <c r="C3724">
        <v>19</v>
      </c>
      <c r="D3724" s="48">
        <v>43863</v>
      </c>
    </row>
    <row r="3725" spans="1:4" x14ac:dyDescent="0.3">
      <c r="A3725" s="1" t="s">
        <v>383</v>
      </c>
      <c r="B3725" s="1" t="s">
        <v>388</v>
      </c>
      <c r="C3725">
        <v>19</v>
      </c>
      <c r="D3725" s="48">
        <v>43863</v>
      </c>
    </row>
    <row r="3726" spans="1:4" x14ac:dyDescent="0.3">
      <c r="A3726" s="1" t="s">
        <v>390</v>
      </c>
      <c r="B3726" s="1" t="s">
        <v>476</v>
      </c>
      <c r="C3726">
        <v>19</v>
      </c>
      <c r="D3726" s="48">
        <v>43863</v>
      </c>
    </row>
    <row r="3727" spans="1:4" x14ac:dyDescent="0.3">
      <c r="A3727" s="1" t="s">
        <v>447</v>
      </c>
      <c r="B3727" s="1" t="s">
        <v>448</v>
      </c>
      <c r="C3727">
        <v>17</v>
      </c>
      <c r="D3727" s="48">
        <v>43863</v>
      </c>
    </row>
    <row r="3728" spans="1:4" x14ac:dyDescent="0.3">
      <c r="A3728" s="1" t="s">
        <v>149</v>
      </c>
      <c r="B3728" s="1" t="s">
        <v>151</v>
      </c>
      <c r="C3728">
        <v>24</v>
      </c>
      <c r="D3728" s="48">
        <v>43864</v>
      </c>
    </row>
    <row r="3729" spans="1:4" x14ac:dyDescent="0.3">
      <c r="A3729" s="1" t="s">
        <v>139</v>
      </c>
      <c r="B3729" s="1" t="s">
        <v>133</v>
      </c>
      <c r="C3729">
        <v>24</v>
      </c>
      <c r="D3729" s="48">
        <v>43864</v>
      </c>
    </row>
    <row r="3730" spans="1:4" x14ac:dyDescent="0.3">
      <c r="A3730" s="1" t="s">
        <v>424</v>
      </c>
      <c r="B3730" s="1" t="s">
        <v>422</v>
      </c>
      <c r="C3730">
        <v>25</v>
      </c>
      <c r="D3730" s="48">
        <v>43866</v>
      </c>
    </row>
    <row r="3731" spans="1:4" x14ac:dyDescent="0.3">
      <c r="A3731" s="1" t="s">
        <v>416</v>
      </c>
      <c r="B3731" s="1" t="s">
        <v>421</v>
      </c>
      <c r="C3731">
        <v>25</v>
      </c>
      <c r="D3731" s="48">
        <v>43866</v>
      </c>
    </row>
    <row r="3732" spans="1:4" x14ac:dyDescent="0.3">
      <c r="A3732" s="1" t="s">
        <v>418</v>
      </c>
      <c r="B3732" s="1" t="s">
        <v>414</v>
      </c>
      <c r="C3732">
        <v>25</v>
      </c>
      <c r="D3732" s="48">
        <v>43866</v>
      </c>
    </row>
    <row r="3733" spans="1:4" x14ac:dyDescent="0.3">
      <c r="A3733" s="1" t="s">
        <v>419</v>
      </c>
      <c r="B3733" s="1" t="s">
        <v>417</v>
      </c>
      <c r="C3733">
        <v>25</v>
      </c>
      <c r="D3733" s="48">
        <v>43866</v>
      </c>
    </row>
    <row r="3734" spans="1:4" x14ac:dyDescent="0.3">
      <c r="A3734" s="1" t="s">
        <v>434</v>
      </c>
      <c r="B3734" s="1" t="s">
        <v>415</v>
      </c>
      <c r="C3734">
        <v>25</v>
      </c>
      <c r="D3734" s="48">
        <v>43866</v>
      </c>
    </row>
    <row r="3735" spans="1:4" x14ac:dyDescent="0.3">
      <c r="A3735" s="1" t="s">
        <v>420</v>
      </c>
      <c r="B3735" s="1" t="s">
        <v>428</v>
      </c>
      <c r="C3735">
        <v>25</v>
      </c>
      <c r="D3735" s="48">
        <v>43866</v>
      </c>
    </row>
    <row r="3736" spans="1:4" x14ac:dyDescent="0.3">
      <c r="A3736" s="1" t="s">
        <v>157</v>
      </c>
      <c r="B3736" s="1" t="s">
        <v>160</v>
      </c>
      <c r="C3736">
        <v>22</v>
      </c>
      <c r="D3736" s="48">
        <v>43868</v>
      </c>
    </row>
    <row r="3737" spans="1:4" x14ac:dyDescent="0.3">
      <c r="A3737" s="1" t="s">
        <v>218</v>
      </c>
      <c r="B3737" s="1" t="s">
        <v>191</v>
      </c>
      <c r="C3737">
        <v>32</v>
      </c>
      <c r="D3737" s="48">
        <v>43868</v>
      </c>
    </row>
    <row r="3738" spans="1:4" x14ac:dyDescent="0.3">
      <c r="A3738" s="1" t="s">
        <v>180</v>
      </c>
      <c r="B3738" s="1" t="s">
        <v>176</v>
      </c>
      <c r="C3738">
        <v>31</v>
      </c>
      <c r="D3738" s="48">
        <v>43868</v>
      </c>
    </row>
    <row r="3739" spans="1:4" x14ac:dyDescent="0.3">
      <c r="A3739" s="1" t="s">
        <v>141</v>
      </c>
      <c r="B3739" s="1" t="s">
        <v>143</v>
      </c>
      <c r="C3739">
        <v>25</v>
      </c>
      <c r="D3739" s="48">
        <v>43868</v>
      </c>
    </row>
    <row r="3740" spans="1:4" x14ac:dyDescent="0.3">
      <c r="A3740" s="1" t="s">
        <v>151</v>
      </c>
      <c r="B3740" s="1" t="s">
        <v>142</v>
      </c>
      <c r="C3740">
        <v>25</v>
      </c>
      <c r="D3740" s="48">
        <v>43868</v>
      </c>
    </row>
    <row r="3741" spans="1:4" x14ac:dyDescent="0.3">
      <c r="A3741" s="1" t="s">
        <v>167</v>
      </c>
      <c r="B3741" s="1" t="s">
        <v>136</v>
      </c>
      <c r="C3741">
        <v>25</v>
      </c>
      <c r="D3741" s="48">
        <v>43868</v>
      </c>
    </row>
    <row r="3742" spans="1:4" x14ac:dyDescent="0.3">
      <c r="A3742" s="1" t="s">
        <v>133</v>
      </c>
      <c r="B3742" s="1" t="s">
        <v>147</v>
      </c>
      <c r="C3742">
        <v>25</v>
      </c>
      <c r="D3742" s="48">
        <v>43868</v>
      </c>
    </row>
    <row r="3743" spans="1:4" x14ac:dyDescent="0.3">
      <c r="A3743" s="1" t="s">
        <v>140</v>
      </c>
      <c r="B3743" s="1" t="s">
        <v>132</v>
      </c>
      <c r="C3743">
        <v>25</v>
      </c>
      <c r="D3743" s="48">
        <v>43868</v>
      </c>
    </row>
    <row r="3744" spans="1:4" x14ac:dyDescent="0.3">
      <c r="A3744" s="1" t="s">
        <v>148</v>
      </c>
      <c r="B3744" s="1" t="s">
        <v>144</v>
      </c>
      <c r="C3744">
        <v>25</v>
      </c>
      <c r="D3744" s="48">
        <v>43868</v>
      </c>
    </row>
    <row r="3745" spans="1:4" x14ac:dyDescent="0.3">
      <c r="A3745" s="1" t="s">
        <v>150</v>
      </c>
      <c r="B3745" s="1" t="s">
        <v>169</v>
      </c>
      <c r="C3745">
        <v>25</v>
      </c>
      <c r="D3745" s="48">
        <v>43868</v>
      </c>
    </row>
    <row r="3746" spans="1:4" x14ac:dyDescent="0.3">
      <c r="A3746" s="1" t="s">
        <v>442</v>
      </c>
      <c r="B3746" s="1" t="s">
        <v>444</v>
      </c>
      <c r="C3746">
        <v>18</v>
      </c>
      <c r="D3746" s="48">
        <v>43868</v>
      </c>
    </row>
    <row r="3747" spans="1:4" x14ac:dyDescent="0.3">
      <c r="A3747" s="1" t="s">
        <v>443</v>
      </c>
      <c r="B3747" s="1" t="s">
        <v>445</v>
      </c>
      <c r="C3747">
        <v>18</v>
      </c>
      <c r="D3747" s="48">
        <v>43868</v>
      </c>
    </row>
    <row r="3748" spans="1:4" x14ac:dyDescent="0.3">
      <c r="A3748" s="1" t="s">
        <v>5</v>
      </c>
      <c r="B3748" s="1" t="s">
        <v>15</v>
      </c>
      <c r="C3748">
        <v>26</v>
      </c>
      <c r="D3748" s="48">
        <v>43869</v>
      </c>
    </row>
    <row r="3749" spans="1:4" x14ac:dyDescent="0.3">
      <c r="A3749" s="1" t="s">
        <v>178</v>
      </c>
      <c r="B3749" s="1" t="s">
        <v>16</v>
      </c>
      <c r="C3749">
        <v>26</v>
      </c>
      <c r="D3749" s="48">
        <v>43869</v>
      </c>
    </row>
    <row r="3750" spans="1:4" x14ac:dyDescent="0.3">
      <c r="A3750" s="1" t="s">
        <v>20</v>
      </c>
      <c r="B3750" s="1" t="s">
        <v>19</v>
      </c>
      <c r="C3750">
        <v>26</v>
      </c>
      <c r="D3750" s="48">
        <v>43869</v>
      </c>
    </row>
    <row r="3751" spans="1:4" x14ac:dyDescent="0.3">
      <c r="A3751" s="1" t="s">
        <v>10</v>
      </c>
      <c r="B3751" s="1" t="s">
        <v>13</v>
      </c>
      <c r="C3751">
        <v>26</v>
      </c>
      <c r="D3751" s="48">
        <v>43869</v>
      </c>
    </row>
    <row r="3752" spans="1:4" x14ac:dyDescent="0.3">
      <c r="A3752" s="1" t="s">
        <v>22</v>
      </c>
      <c r="B3752" s="1" t="s">
        <v>8</v>
      </c>
      <c r="C3752">
        <v>26</v>
      </c>
      <c r="D3752" s="48">
        <v>43869</v>
      </c>
    </row>
    <row r="3753" spans="1:4" x14ac:dyDescent="0.3">
      <c r="A3753" s="1" t="s">
        <v>6</v>
      </c>
      <c r="B3753" s="1" t="s">
        <v>12</v>
      </c>
      <c r="C3753">
        <v>26</v>
      </c>
      <c r="D3753" s="48">
        <v>43869</v>
      </c>
    </row>
    <row r="3754" spans="1:4" x14ac:dyDescent="0.3">
      <c r="A3754" s="1" t="s">
        <v>171</v>
      </c>
      <c r="B3754" s="1" t="s">
        <v>11</v>
      </c>
      <c r="C3754">
        <v>26</v>
      </c>
      <c r="D3754" s="48">
        <v>43869</v>
      </c>
    </row>
    <row r="3755" spans="1:4" x14ac:dyDescent="0.3">
      <c r="A3755" s="1" t="s">
        <v>173</v>
      </c>
      <c r="B3755" s="1" t="s">
        <v>3</v>
      </c>
      <c r="C3755">
        <v>26</v>
      </c>
      <c r="D3755" s="48">
        <v>43869</v>
      </c>
    </row>
    <row r="3756" spans="1:4" x14ac:dyDescent="0.3">
      <c r="A3756" s="1" t="s">
        <v>17</v>
      </c>
      <c r="B3756" s="1" t="s">
        <v>18</v>
      </c>
      <c r="C3756">
        <v>26</v>
      </c>
      <c r="D3756" s="48">
        <v>43869</v>
      </c>
    </row>
    <row r="3757" spans="1:4" x14ac:dyDescent="0.3">
      <c r="A3757" s="1" t="s">
        <v>21</v>
      </c>
      <c r="B3757" s="1" t="s">
        <v>14</v>
      </c>
      <c r="C3757">
        <v>26</v>
      </c>
      <c r="D3757" s="48">
        <v>43869</v>
      </c>
    </row>
    <row r="3758" spans="1:4" x14ac:dyDescent="0.3">
      <c r="A3758" s="1" t="s">
        <v>165</v>
      </c>
      <c r="B3758" s="1" t="s">
        <v>156</v>
      </c>
      <c r="C3758">
        <v>22</v>
      </c>
      <c r="D3758" s="48">
        <v>43869</v>
      </c>
    </row>
    <row r="3759" spans="1:4" x14ac:dyDescent="0.3">
      <c r="A3759" s="1" t="s">
        <v>153</v>
      </c>
      <c r="B3759" s="1" t="s">
        <v>163</v>
      </c>
      <c r="C3759">
        <v>22</v>
      </c>
      <c r="D3759" s="48">
        <v>43869</v>
      </c>
    </row>
    <row r="3760" spans="1:4" x14ac:dyDescent="0.3">
      <c r="A3760" s="1" t="s">
        <v>161</v>
      </c>
      <c r="B3760" s="1" t="s">
        <v>159</v>
      </c>
      <c r="C3760">
        <v>22</v>
      </c>
      <c r="D3760" s="48">
        <v>43869</v>
      </c>
    </row>
    <row r="3761" spans="1:4" x14ac:dyDescent="0.3">
      <c r="A3761" s="1" t="s">
        <v>146</v>
      </c>
      <c r="B3761" s="1" t="s">
        <v>166</v>
      </c>
      <c r="C3761">
        <v>22</v>
      </c>
      <c r="D3761" s="48">
        <v>43869</v>
      </c>
    </row>
    <row r="3762" spans="1:4" x14ac:dyDescent="0.3">
      <c r="A3762" s="1" t="s">
        <v>216</v>
      </c>
      <c r="B3762" s="1" t="s">
        <v>204</v>
      </c>
      <c r="C3762">
        <v>32</v>
      </c>
      <c r="D3762" s="48">
        <v>43869</v>
      </c>
    </row>
    <row r="3763" spans="1:4" x14ac:dyDescent="0.3">
      <c r="A3763" s="1" t="s">
        <v>201</v>
      </c>
      <c r="B3763" s="1" t="s">
        <v>205</v>
      </c>
      <c r="C3763">
        <v>32</v>
      </c>
      <c r="D3763" s="48">
        <v>43869</v>
      </c>
    </row>
    <row r="3764" spans="1:4" x14ac:dyDescent="0.3">
      <c r="A3764" s="1" t="s">
        <v>208</v>
      </c>
      <c r="B3764" s="1" t="s">
        <v>211</v>
      </c>
      <c r="C3764">
        <v>32</v>
      </c>
      <c r="D3764" s="48">
        <v>43869</v>
      </c>
    </row>
    <row r="3765" spans="1:4" x14ac:dyDescent="0.3">
      <c r="A3765" s="1" t="s">
        <v>222</v>
      </c>
      <c r="B3765" s="1" t="s">
        <v>203</v>
      </c>
      <c r="C3765">
        <v>32</v>
      </c>
      <c r="D3765" s="48">
        <v>43869</v>
      </c>
    </row>
    <row r="3766" spans="1:4" x14ac:dyDescent="0.3">
      <c r="A3766" s="1" t="s">
        <v>202</v>
      </c>
      <c r="B3766" s="1" t="s">
        <v>190</v>
      </c>
      <c r="C3766">
        <v>32</v>
      </c>
      <c r="D3766" s="48">
        <v>43869</v>
      </c>
    </row>
    <row r="3767" spans="1:4" x14ac:dyDescent="0.3">
      <c r="A3767" s="1" t="s">
        <v>200</v>
      </c>
      <c r="B3767" s="1" t="s">
        <v>209</v>
      </c>
      <c r="C3767">
        <v>32</v>
      </c>
      <c r="D3767" s="48">
        <v>43869</v>
      </c>
    </row>
    <row r="3768" spans="1:4" x14ac:dyDescent="0.3">
      <c r="A3768" s="1" t="s">
        <v>198</v>
      </c>
      <c r="B3768" s="1" t="s">
        <v>213</v>
      </c>
      <c r="C3768">
        <v>32</v>
      </c>
      <c r="D3768" s="48">
        <v>43869</v>
      </c>
    </row>
    <row r="3769" spans="1:4" x14ac:dyDescent="0.3">
      <c r="A3769" s="1" t="s">
        <v>210</v>
      </c>
      <c r="B3769" s="1" t="s">
        <v>219</v>
      </c>
      <c r="C3769">
        <v>32</v>
      </c>
      <c r="D3769" s="48">
        <v>43869</v>
      </c>
    </row>
    <row r="3770" spans="1:4" x14ac:dyDescent="0.3">
      <c r="A3770" s="1" t="s">
        <v>196</v>
      </c>
      <c r="B3770" s="1" t="s">
        <v>193</v>
      </c>
      <c r="C3770">
        <v>32</v>
      </c>
      <c r="D3770" s="48">
        <v>43869</v>
      </c>
    </row>
    <row r="3771" spans="1:4" x14ac:dyDescent="0.3">
      <c r="A3771" s="1" t="s">
        <v>226</v>
      </c>
      <c r="B3771" s="1" t="s">
        <v>194</v>
      </c>
      <c r="C3771">
        <v>32</v>
      </c>
      <c r="D3771" s="48">
        <v>43869</v>
      </c>
    </row>
    <row r="3772" spans="1:4" x14ac:dyDescent="0.3">
      <c r="A3772" s="1" t="s">
        <v>206</v>
      </c>
      <c r="B3772" s="1" t="s">
        <v>212</v>
      </c>
      <c r="C3772">
        <v>32</v>
      </c>
      <c r="D3772" s="48">
        <v>43869</v>
      </c>
    </row>
    <row r="3773" spans="1:4" x14ac:dyDescent="0.3">
      <c r="A3773" s="1" t="s">
        <v>197</v>
      </c>
      <c r="B3773" s="1" t="s">
        <v>185</v>
      </c>
      <c r="C3773">
        <v>31</v>
      </c>
      <c r="D3773" s="48">
        <v>43869</v>
      </c>
    </row>
    <row r="3774" spans="1:4" x14ac:dyDescent="0.3">
      <c r="A3774" s="1" t="s">
        <v>184</v>
      </c>
      <c r="B3774" s="1" t="s">
        <v>7</v>
      </c>
      <c r="C3774">
        <v>31</v>
      </c>
      <c r="D3774" s="48">
        <v>43869</v>
      </c>
    </row>
    <row r="3775" spans="1:4" x14ac:dyDescent="0.3">
      <c r="A3775" s="1" t="s">
        <v>187</v>
      </c>
      <c r="B3775" s="1" t="s">
        <v>174</v>
      </c>
      <c r="C3775">
        <v>31</v>
      </c>
      <c r="D3775" s="48">
        <v>43869</v>
      </c>
    </row>
    <row r="3776" spans="1:4" x14ac:dyDescent="0.3">
      <c r="A3776" s="1" t="s">
        <v>9</v>
      </c>
      <c r="B3776" s="1" t="s">
        <v>177</v>
      </c>
      <c r="C3776">
        <v>31</v>
      </c>
      <c r="D3776" s="48">
        <v>43869</v>
      </c>
    </row>
    <row r="3777" spans="1:4" x14ac:dyDescent="0.3">
      <c r="A3777" s="1" t="s">
        <v>195</v>
      </c>
      <c r="B3777" s="1" t="s">
        <v>4</v>
      </c>
      <c r="C3777">
        <v>31</v>
      </c>
      <c r="D3777" s="48">
        <v>43869</v>
      </c>
    </row>
    <row r="3778" spans="1:4" x14ac:dyDescent="0.3">
      <c r="A3778" s="1" t="s">
        <v>189</v>
      </c>
      <c r="B3778" s="1" t="s">
        <v>172</v>
      </c>
      <c r="C3778">
        <v>31</v>
      </c>
      <c r="D3778" s="48">
        <v>43869</v>
      </c>
    </row>
    <row r="3779" spans="1:4" x14ac:dyDescent="0.3">
      <c r="A3779" s="1" t="s">
        <v>179</v>
      </c>
      <c r="B3779" s="1" t="s">
        <v>170</v>
      </c>
      <c r="C3779">
        <v>31</v>
      </c>
      <c r="D3779" s="48">
        <v>43869</v>
      </c>
    </row>
    <row r="3780" spans="1:4" x14ac:dyDescent="0.3">
      <c r="A3780" s="1" t="s">
        <v>192</v>
      </c>
      <c r="B3780" s="1" t="s">
        <v>183</v>
      </c>
      <c r="C3780">
        <v>31</v>
      </c>
      <c r="D3780" s="48">
        <v>43869</v>
      </c>
    </row>
    <row r="3781" spans="1:4" x14ac:dyDescent="0.3">
      <c r="A3781" s="1" t="s">
        <v>181</v>
      </c>
      <c r="B3781" s="1" t="s">
        <v>199</v>
      </c>
      <c r="C3781">
        <v>31</v>
      </c>
      <c r="D3781" s="48">
        <v>43869</v>
      </c>
    </row>
    <row r="3782" spans="1:4" x14ac:dyDescent="0.3">
      <c r="A3782" s="1" t="s">
        <v>182</v>
      </c>
      <c r="B3782" s="1" t="s">
        <v>175</v>
      </c>
      <c r="C3782">
        <v>31</v>
      </c>
      <c r="D3782" s="48">
        <v>43869</v>
      </c>
    </row>
    <row r="3783" spans="1:4" x14ac:dyDescent="0.3">
      <c r="A3783" s="1" t="s">
        <v>188</v>
      </c>
      <c r="B3783" s="1" t="s">
        <v>186</v>
      </c>
      <c r="C3783">
        <v>31</v>
      </c>
      <c r="D3783" s="48">
        <v>43869</v>
      </c>
    </row>
    <row r="3784" spans="1:4" x14ac:dyDescent="0.3">
      <c r="A3784" s="1" t="s">
        <v>214</v>
      </c>
      <c r="B3784" s="1" t="s">
        <v>230</v>
      </c>
      <c r="C3784">
        <v>32</v>
      </c>
      <c r="D3784" s="48">
        <v>43869</v>
      </c>
    </row>
    <row r="3785" spans="1:4" x14ac:dyDescent="0.3">
      <c r="A3785" s="1" t="s">
        <v>225</v>
      </c>
      <c r="B3785" s="1" t="s">
        <v>231</v>
      </c>
      <c r="C3785">
        <v>32</v>
      </c>
      <c r="D3785" s="48">
        <v>43869</v>
      </c>
    </row>
    <row r="3786" spans="1:4" x14ac:dyDescent="0.3">
      <c r="A3786" s="1" t="s">
        <v>221</v>
      </c>
      <c r="B3786" s="1" t="s">
        <v>217</v>
      </c>
      <c r="C3786">
        <v>32</v>
      </c>
      <c r="D3786" s="48">
        <v>43869</v>
      </c>
    </row>
    <row r="3787" spans="1:4" x14ac:dyDescent="0.3">
      <c r="A3787" s="1" t="s">
        <v>232</v>
      </c>
      <c r="B3787" s="1" t="s">
        <v>228</v>
      </c>
      <c r="C3787">
        <v>32</v>
      </c>
      <c r="D3787" s="48">
        <v>43869</v>
      </c>
    </row>
    <row r="3788" spans="1:4" x14ac:dyDescent="0.3">
      <c r="A3788" s="1" t="s">
        <v>224</v>
      </c>
      <c r="B3788" s="1" t="s">
        <v>229</v>
      </c>
      <c r="C3788">
        <v>32</v>
      </c>
      <c r="D3788" s="48">
        <v>43869</v>
      </c>
    </row>
    <row r="3789" spans="1:4" x14ac:dyDescent="0.3">
      <c r="A3789" s="1" t="s">
        <v>223</v>
      </c>
      <c r="B3789" s="1" t="s">
        <v>207</v>
      </c>
      <c r="C3789">
        <v>32</v>
      </c>
      <c r="D3789" s="48">
        <v>43869</v>
      </c>
    </row>
    <row r="3790" spans="1:4" x14ac:dyDescent="0.3">
      <c r="A3790" s="1" t="s">
        <v>319</v>
      </c>
      <c r="B3790" s="1" t="s">
        <v>240</v>
      </c>
      <c r="C3790">
        <v>32</v>
      </c>
      <c r="D3790" s="48">
        <v>43869</v>
      </c>
    </row>
    <row r="3791" spans="1:4" x14ac:dyDescent="0.3">
      <c r="A3791" s="1" t="s">
        <v>237</v>
      </c>
      <c r="B3791" s="1" t="s">
        <v>220</v>
      </c>
      <c r="C3791">
        <v>32</v>
      </c>
      <c r="D3791" s="48">
        <v>43869</v>
      </c>
    </row>
    <row r="3792" spans="1:4" x14ac:dyDescent="0.3">
      <c r="A3792" s="1" t="s">
        <v>227</v>
      </c>
      <c r="B3792" s="1" t="s">
        <v>239</v>
      </c>
      <c r="C3792">
        <v>32</v>
      </c>
      <c r="D3792" s="48">
        <v>43869</v>
      </c>
    </row>
    <row r="3793" spans="1:4" x14ac:dyDescent="0.3">
      <c r="A3793" s="1" t="s">
        <v>233</v>
      </c>
      <c r="B3793" s="1" t="s">
        <v>234</v>
      </c>
      <c r="C3793">
        <v>32</v>
      </c>
      <c r="D3793" s="48">
        <v>43869</v>
      </c>
    </row>
    <row r="3794" spans="1:4" x14ac:dyDescent="0.3">
      <c r="A3794" s="1" t="s">
        <v>320</v>
      </c>
      <c r="B3794" s="1" t="s">
        <v>235</v>
      </c>
      <c r="C3794">
        <v>32</v>
      </c>
      <c r="D3794" s="48">
        <v>43869</v>
      </c>
    </row>
    <row r="3795" spans="1:4" x14ac:dyDescent="0.3">
      <c r="A3795" s="1" t="s">
        <v>215</v>
      </c>
      <c r="B3795" s="1" t="s">
        <v>236</v>
      </c>
      <c r="C3795">
        <v>32</v>
      </c>
      <c r="D3795" s="48">
        <v>43869</v>
      </c>
    </row>
    <row r="3796" spans="1:4" x14ac:dyDescent="0.3">
      <c r="A3796" s="1" t="s">
        <v>350</v>
      </c>
      <c r="B3796" s="1" t="s">
        <v>355</v>
      </c>
      <c r="C3796">
        <v>23</v>
      </c>
      <c r="D3796" s="48">
        <v>43869</v>
      </c>
    </row>
    <row r="3797" spans="1:4" x14ac:dyDescent="0.3">
      <c r="A3797" s="1" t="s">
        <v>688</v>
      </c>
      <c r="B3797" s="1" t="s">
        <v>105</v>
      </c>
      <c r="C3797">
        <v>23</v>
      </c>
      <c r="D3797" s="48">
        <v>43869</v>
      </c>
    </row>
    <row r="3798" spans="1:4" x14ac:dyDescent="0.3">
      <c r="A3798" s="1" t="s">
        <v>352</v>
      </c>
      <c r="B3798" s="1" t="s">
        <v>341</v>
      </c>
      <c r="C3798">
        <v>23</v>
      </c>
      <c r="D3798" s="48">
        <v>43869</v>
      </c>
    </row>
    <row r="3799" spans="1:4" x14ac:dyDescent="0.3">
      <c r="A3799" s="1" t="s">
        <v>351</v>
      </c>
      <c r="B3799" s="1" t="s">
        <v>101</v>
      </c>
      <c r="C3799">
        <v>23</v>
      </c>
      <c r="D3799" s="48">
        <v>43869</v>
      </c>
    </row>
    <row r="3800" spans="1:4" x14ac:dyDescent="0.3">
      <c r="A3800" s="1" t="s">
        <v>345</v>
      </c>
      <c r="B3800" s="1" t="s">
        <v>104</v>
      </c>
      <c r="C3800">
        <v>23</v>
      </c>
      <c r="D3800" s="48">
        <v>43869</v>
      </c>
    </row>
    <row r="3801" spans="1:4" x14ac:dyDescent="0.3">
      <c r="A3801" s="1" t="s">
        <v>349</v>
      </c>
      <c r="B3801" s="1" t="s">
        <v>687</v>
      </c>
      <c r="C3801">
        <v>23</v>
      </c>
      <c r="D3801" s="48">
        <v>43869</v>
      </c>
    </row>
    <row r="3802" spans="1:4" x14ac:dyDescent="0.3">
      <c r="A3802" s="1" t="s">
        <v>689</v>
      </c>
      <c r="B3802" s="1" t="s">
        <v>691</v>
      </c>
      <c r="C3802">
        <v>23</v>
      </c>
      <c r="D3802" s="48">
        <v>43869</v>
      </c>
    </row>
    <row r="3803" spans="1:4" x14ac:dyDescent="0.3">
      <c r="A3803" s="1" t="s">
        <v>690</v>
      </c>
      <c r="B3803" s="1" t="s">
        <v>342</v>
      </c>
      <c r="C3803">
        <v>23</v>
      </c>
      <c r="D3803" s="48">
        <v>43869</v>
      </c>
    </row>
    <row r="3804" spans="1:4" x14ac:dyDescent="0.3">
      <c r="A3804" s="1" t="s">
        <v>340</v>
      </c>
      <c r="B3804" s="1" t="s">
        <v>346</v>
      </c>
      <c r="C3804">
        <v>23</v>
      </c>
      <c r="D3804" s="48">
        <v>43869</v>
      </c>
    </row>
    <row r="3805" spans="1:4" x14ac:dyDescent="0.3">
      <c r="A3805" s="1" t="s">
        <v>343</v>
      </c>
      <c r="B3805" s="1" t="s">
        <v>686</v>
      </c>
      <c r="C3805">
        <v>23</v>
      </c>
      <c r="D3805" s="48">
        <v>43869</v>
      </c>
    </row>
    <row r="3806" spans="1:4" x14ac:dyDescent="0.3">
      <c r="A3806" s="1" t="s">
        <v>440</v>
      </c>
      <c r="B3806" s="1" t="s">
        <v>448</v>
      </c>
      <c r="C3806">
        <v>18</v>
      </c>
      <c r="D3806" s="48">
        <v>43869</v>
      </c>
    </row>
    <row r="3807" spans="1:4" x14ac:dyDescent="0.3">
      <c r="A3807" s="1" t="s">
        <v>446</v>
      </c>
      <c r="B3807" s="1" t="s">
        <v>439</v>
      </c>
      <c r="C3807">
        <v>18</v>
      </c>
      <c r="D3807" s="48">
        <v>43869</v>
      </c>
    </row>
    <row r="3808" spans="1:4" x14ac:dyDescent="0.3">
      <c r="A3808" s="1" t="s">
        <v>155</v>
      </c>
      <c r="B3808" s="1" t="s">
        <v>138</v>
      </c>
      <c r="C3808">
        <v>22</v>
      </c>
      <c r="D3808" s="48">
        <v>43870</v>
      </c>
    </row>
    <row r="3809" spans="1:4" x14ac:dyDescent="0.3">
      <c r="A3809" s="1" t="s">
        <v>134</v>
      </c>
      <c r="B3809" s="1" t="s">
        <v>162</v>
      </c>
      <c r="C3809">
        <v>22</v>
      </c>
      <c r="D3809" s="48">
        <v>43870</v>
      </c>
    </row>
    <row r="3810" spans="1:4" x14ac:dyDescent="0.3">
      <c r="A3810" s="1" t="s">
        <v>158</v>
      </c>
      <c r="B3810" s="1" t="s">
        <v>154</v>
      </c>
      <c r="C3810">
        <v>22</v>
      </c>
      <c r="D3810" s="48">
        <v>43870</v>
      </c>
    </row>
    <row r="3811" spans="1:4" x14ac:dyDescent="0.3">
      <c r="A3811" s="1" t="s">
        <v>164</v>
      </c>
      <c r="B3811" s="1" t="s">
        <v>135</v>
      </c>
      <c r="C3811">
        <v>22</v>
      </c>
      <c r="D3811" s="48">
        <v>43870</v>
      </c>
    </row>
    <row r="3812" spans="1:4" x14ac:dyDescent="0.3">
      <c r="A3812" s="1" t="s">
        <v>266</v>
      </c>
      <c r="B3812" s="1" t="s">
        <v>685</v>
      </c>
      <c r="C3812">
        <v>20</v>
      </c>
      <c r="D3812" s="48">
        <v>43870</v>
      </c>
    </row>
    <row r="3813" spans="1:4" x14ac:dyDescent="0.3">
      <c r="A3813" s="1" t="s">
        <v>276</v>
      </c>
      <c r="B3813" s="1" t="s">
        <v>269</v>
      </c>
      <c r="C3813">
        <v>20</v>
      </c>
      <c r="D3813" s="48">
        <v>43870</v>
      </c>
    </row>
    <row r="3814" spans="1:4" x14ac:dyDescent="0.3">
      <c r="A3814" s="1" t="s">
        <v>262</v>
      </c>
      <c r="B3814" s="1" t="s">
        <v>267</v>
      </c>
      <c r="C3814">
        <v>20</v>
      </c>
      <c r="D3814" s="48">
        <v>43870</v>
      </c>
    </row>
    <row r="3815" spans="1:4" x14ac:dyDescent="0.3">
      <c r="A3815" s="1" t="s">
        <v>260</v>
      </c>
      <c r="B3815" s="1" t="s">
        <v>268</v>
      </c>
      <c r="C3815">
        <v>20</v>
      </c>
      <c r="D3815" s="48">
        <v>43870</v>
      </c>
    </row>
    <row r="3816" spans="1:4" x14ac:dyDescent="0.3">
      <c r="A3816" s="1" t="s">
        <v>378</v>
      </c>
      <c r="B3816" s="1" t="s">
        <v>259</v>
      </c>
      <c r="C3816">
        <v>20</v>
      </c>
      <c r="D3816" s="48">
        <v>43870</v>
      </c>
    </row>
    <row r="3817" spans="1:4" x14ac:dyDescent="0.3">
      <c r="A3817" s="1" t="s">
        <v>381</v>
      </c>
      <c r="B3817" s="1" t="s">
        <v>264</v>
      </c>
      <c r="C3817">
        <v>20</v>
      </c>
      <c r="D3817" s="48">
        <v>43870</v>
      </c>
    </row>
    <row r="3818" spans="1:4" x14ac:dyDescent="0.3">
      <c r="A3818" s="1" t="s">
        <v>275</v>
      </c>
      <c r="B3818" s="1" t="s">
        <v>270</v>
      </c>
      <c r="C3818">
        <v>20</v>
      </c>
      <c r="D3818" s="48">
        <v>43870</v>
      </c>
    </row>
    <row r="3819" spans="1:4" x14ac:dyDescent="0.3">
      <c r="A3819" s="1" t="s">
        <v>274</v>
      </c>
      <c r="B3819" s="1" t="s">
        <v>261</v>
      </c>
      <c r="C3819">
        <v>20</v>
      </c>
      <c r="D3819" s="48">
        <v>43870</v>
      </c>
    </row>
    <row r="3820" spans="1:4" x14ac:dyDescent="0.3">
      <c r="A3820" s="1" t="s">
        <v>271</v>
      </c>
      <c r="B3820" s="1" t="s">
        <v>265</v>
      </c>
      <c r="C3820">
        <v>20</v>
      </c>
      <c r="D3820" s="48">
        <v>43870</v>
      </c>
    </row>
    <row r="3821" spans="1:4" x14ac:dyDescent="0.3">
      <c r="A3821" s="1" t="s">
        <v>384</v>
      </c>
      <c r="B3821" s="1" t="s">
        <v>263</v>
      </c>
      <c r="C3821">
        <v>20</v>
      </c>
      <c r="D3821" s="48">
        <v>43870</v>
      </c>
    </row>
    <row r="3822" spans="1:4" x14ac:dyDescent="0.3">
      <c r="A3822" s="1" t="s">
        <v>380</v>
      </c>
      <c r="B3822" s="1" t="s">
        <v>273</v>
      </c>
      <c r="C3822">
        <v>20</v>
      </c>
      <c r="D3822" s="48">
        <v>43870</v>
      </c>
    </row>
    <row r="3823" spans="1:4" x14ac:dyDescent="0.3">
      <c r="A3823" s="1" t="s">
        <v>388</v>
      </c>
      <c r="B3823" s="1" t="s">
        <v>393</v>
      </c>
      <c r="C3823">
        <v>20</v>
      </c>
      <c r="D3823" s="48">
        <v>43870</v>
      </c>
    </row>
    <row r="3824" spans="1:4" x14ac:dyDescent="0.3">
      <c r="A3824" s="1" t="s">
        <v>696</v>
      </c>
      <c r="B3824" s="1" t="s">
        <v>383</v>
      </c>
      <c r="C3824">
        <v>20</v>
      </c>
      <c r="D3824" s="48">
        <v>43870</v>
      </c>
    </row>
    <row r="3825" spans="1:4" x14ac:dyDescent="0.3">
      <c r="A3825" s="1" t="s">
        <v>382</v>
      </c>
      <c r="B3825" s="1" t="s">
        <v>390</v>
      </c>
      <c r="C3825">
        <v>20</v>
      </c>
      <c r="D3825" s="48">
        <v>43870</v>
      </c>
    </row>
    <row r="3826" spans="1:4" x14ac:dyDescent="0.3">
      <c r="A3826" s="1" t="s">
        <v>272</v>
      </c>
      <c r="B3826" s="1" t="s">
        <v>387</v>
      </c>
      <c r="C3826">
        <v>20</v>
      </c>
      <c r="D3826" s="48">
        <v>43870</v>
      </c>
    </row>
    <row r="3827" spans="1:4" x14ac:dyDescent="0.3">
      <c r="A3827" s="1" t="s">
        <v>377</v>
      </c>
      <c r="B3827" s="1" t="s">
        <v>476</v>
      </c>
      <c r="C3827">
        <v>20</v>
      </c>
      <c r="D3827" s="48">
        <v>43870</v>
      </c>
    </row>
    <row r="3828" spans="1:4" x14ac:dyDescent="0.3">
      <c r="A3828" s="1" t="s">
        <v>391</v>
      </c>
      <c r="B3828" s="1" t="s">
        <v>386</v>
      </c>
      <c r="C3828">
        <v>20</v>
      </c>
      <c r="D3828" s="48">
        <v>43870</v>
      </c>
    </row>
    <row r="3829" spans="1:4" x14ac:dyDescent="0.3">
      <c r="A3829" s="1" t="s">
        <v>385</v>
      </c>
      <c r="B3829" s="1" t="s">
        <v>379</v>
      </c>
      <c r="C3829">
        <v>20</v>
      </c>
      <c r="D3829" s="48">
        <v>43870</v>
      </c>
    </row>
    <row r="3830" spans="1:4" x14ac:dyDescent="0.3">
      <c r="A3830" s="1" t="s">
        <v>441</v>
      </c>
      <c r="B3830" s="1" t="s">
        <v>447</v>
      </c>
      <c r="C3830">
        <v>18</v>
      </c>
      <c r="D3830" s="48">
        <v>43870</v>
      </c>
    </row>
    <row r="3831" spans="1:4" x14ac:dyDescent="0.3">
      <c r="A3831" s="1" t="s">
        <v>149</v>
      </c>
      <c r="B3831" s="1" t="s">
        <v>139</v>
      </c>
      <c r="C3831">
        <v>25</v>
      </c>
      <c r="D3831" s="48">
        <v>43871</v>
      </c>
    </row>
    <row r="3832" spans="1:4" x14ac:dyDescent="0.3">
      <c r="A3832" s="1" t="s">
        <v>137</v>
      </c>
      <c r="B3832" s="1" t="s">
        <v>168</v>
      </c>
      <c r="C3832">
        <v>25</v>
      </c>
      <c r="D3832" s="48">
        <v>43871</v>
      </c>
    </row>
    <row r="3833" spans="1:4" x14ac:dyDescent="0.3">
      <c r="A3833" s="1" t="s">
        <v>152</v>
      </c>
      <c r="B3833" s="1" t="s">
        <v>145</v>
      </c>
      <c r="C3833">
        <v>25</v>
      </c>
      <c r="D3833" s="48">
        <v>43871</v>
      </c>
    </row>
    <row r="3834" spans="1:4" x14ac:dyDescent="0.3">
      <c r="A3834" s="1" t="s">
        <v>216</v>
      </c>
      <c r="B3834" s="1" t="s">
        <v>193</v>
      </c>
      <c r="C3834">
        <v>33</v>
      </c>
      <c r="D3834" s="48">
        <v>43872</v>
      </c>
    </row>
    <row r="3835" spans="1:4" x14ac:dyDescent="0.3">
      <c r="A3835" s="1" t="s">
        <v>201</v>
      </c>
      <c r="B3835" s="1" t="s">
        <v>211</v>
      </c>
      <c r="C3835">
        <v>33</v>
      </c>
      <c r="D3835" s="48">
        <v>43872</v>
      </c>
    </row>
    <row r="3836" spans="1:4" x14ac:dyDescent="0.3">
      <c r="A3836" s="1" t="s">
        <v>208</v>
      </c>
      <c r="B3836" s="1" t="s">
        <v>213</v>
      </c>
      <c r="C3836">
        <v>33</v>
      </c>
      <c r="D3836" s="48">
        <v>43872</v>
      </c>
    </row>
    <row r="3837" spans="1:4" x14ac:dyDescent="0.3">
      <c r="A3837" s="1" t="s">
        <v>222</v>
      </c>
      <c r="B3837" s="1" t="s">
        <v>191</v>
      </c>
      <c r="C3837">
        <v>33</v>
      </c>
      <c r="D3837" s="48">
        <v>43872</v>
      </c>
    </row>
    <row r="3838" spans="1:4" x14ac:dyDescent="0.3">
      <c r="A3838" s="1" t="s">
        <v>202</v>
      </c>
      <c r="B3838" s="1" t="s">
        <v>194</v>
      </c>
      <c r="C3838">
        <v>33</v>
      </c>
      <c r="D3838" s="48">
        <v>43872</v>
      </c>
    </row>
    <row r="3839" spans="1:4" x14ac:dyDescent="0.3">
      <c r="A3839" s="1" t="s">
        <v>200</v>
      </c>
      <c r="B3839" s="1" t="s">
        <v>190</v>
      </c>
      <c r="C3839">
        <v>33</v>
      </c>
      <c r="D3839" s="48">
        <v>43872</v>
      </c>
    </row>
    <row r="3840" spans="1:4" x14ac:dyDescent="0.3">
      <c r="A3840" s="1" t="s">
        <v>218</v>
      </c>
      <c r="B3840" s="1" t="s">
        <v>219</v>
      </c>
      <c r="C3840">
        <v>33</v>
      </c>
      <c r="D3840" s="48">
        <v>43872</v>
      </c>
    </row>
    <row r="3841" spans="1:4" x14ac:dyDescent="0.3">
      <c r="A3841" s="1" t="s">
        <v>198</v>
      </c>
      <c r="B3841" s="1" t="s">
        <v>205</v>
      </c>
      <c r="C3841">
        <v>33</v>
      </c>
      <c r="D3841" s="48">
        <v>43872</v>
      </c>
    </row>
    <row r="3842" spans="1:4" x14ac:dyDescent="0.3">
      <c r="A3842" s="1" t="s">
        <v>210</v>
      </c>
      <c r="B3842" s="1" t="s">
        <v>203</v>
      </c>
      <c r="C3842">
        <v>33</v>
      </c>
      <c r="D3842" s="48">
        <v>43872</v>
      </c>
    </row>
    <row r="3843" spans="1:4" x14ac:dyDescent="0.3">
      <c r="A3843" s="1" t="s">
        <v>196</v>
      </c>
      <c r="B3843" s="1" t="s">
        <v>209</v>
      </c>
      <c r="C3843">
        <v>33</v>
      </c>
      <c r="D3843" s="48">
        <v>43872</v>
      </c>
    </row>
    <row r="3844" spans="1:4" x14ac:dyDescent="0.3">
      <c r="A3844" s="1" t="s">
        <v>226</v>
      </c>
      <c r="B3844" s="1" t="s">
        <v>212</v>
      </c>
      <c r="C3844">
        <v>33</v>
      </c>
      <c r="D3844" s="48">
        <v>43872</v>
      </c>
    </row>
    <row r="3845" spans="1:4" x14ac:dyDescent="0.3">
      <c r="A3845" s="1" t="s">
        <v>206</v>
      </c>
      <c r="B3845" s="1" t="s">
        <v>204</v>
      </c>
      <c r="C3845">
        <v>33</v>
      </c>
      <c r="D3845" s="48">
        <v>43872</v>
      </c>
    </row>
    <row r="3846" spans="1:4" x14ac:dyDescent="0.3">
      <c r="A3846" s="1" t="s">
        <v>197</v>
      </c>
      <c r="B3846" s="1" t="s">
        <v>176</v>
      </c>
      <c r="C3846">
        <v>32</v>
      </c>
      <c r="D3846" s="48">
        <v>43872</v>
      </c>
    </row>
    <row r="3847" spans="1:4" x14ac:dyDescent="0.3">
      <c r="A3847" s="1" t="s">
        <v>184</v>
      </c>
      <c r="B3847" s="1" t="s">
        <v>183</v>
      </c>
      <c r="C3847">
        <v>32</v>
      </c>
      <c r="D3847" s="48">
        <v>43872</v>
      </c>
    </row>
    <row r="3848" spans="1:4" x14ac:dyDescent="0.3">
      <c r="A3848" s="1" t="s">
        <v>187</v>
      </c>
      <c r="B3848" s="1" t="s">
        <v>170</v>
      </c>
      <c r="C3848">
        <v>32</v>
      </c>
      <c r="D3848" s="48">
        <v>43872</v>
      </c>
    </row>
    <row r="3849" spans="1:4" x14ac:dyDescent="0.3">
      <c r="A3849" s="1" t="s">
        <v>179</v>
      </c>
      <c r="B3849" s="1" t="s">
        <v>199</v>
      </c>
      <c r="C3849">
        <v>32</v>
      </c>
      <c r="D3849" s="48">
        <v>43872</v>
      </c>
    </row>
    <row r="3850" spans="1:4" x14ac:dyDescent="0.3">
      <c r="A3850" s="1" t="s">
        <v>182</v>
      </c>
      <c r="B3850" s="1" t="s">
        <v>177</v>
      </c>
      <c r="C3850">
        <v>32</v>
      </c>
      <c r="D3850" s="48">
        <v>43872</v>
      </c>
    </row>
    <row r="3851" spans="1:4" x14ac:dyDescent="0.3">
      <c r="A3851" s="1" t="s">
        <v>188</v>
      </c>
      <c r="B3851" s="1" t="s">
        <v>174</v>
      </c>
      <c r="C3851">
        <v>32</v>
      </c>
      <c r="D3851" s="48">
        <v>43872</v>
      </c>
    </row>
    <row r="3852" spans="1:4" x14ac:dyDescent="0.3">
      <c r="A3852" s="1" t="s">
        <v>214</v>
      </c>
      <c r="B3852" s="1" t="s">
        <v>229</v>
      </c>
      <c r="C3852">
        <v>33</v>
      </c>
      <c r="D3852" s="48">
        <v>43872</v>
      </c>
    </row>
    <row r="3853" spans="1:4" x14ac:dyDescent="0.3">
      <c r="A3853" s="1" t="s">
        <v>225</v>
      </c>
      <c r="B3853" s="1" t="s">
        <v>236</v>
      </c>
      <c r="C3853">
        <v>33</v>
      </c>
      <c r="D3853" s="48">
        <v>43872</v>
      </c>
    </row>
    <row r="3854" spans="1:4" x14ac:dyDescent="0.3">
      <c r="A3854" s="1" t="s">
        <v>221</v>
      </c>
      <c r="B3854" s="1" t="s">
        <v>230</v>
      </c>
      <c r="C3854">
        <v>33</v>
      </c>
      <c r="D3854" s="48">
        <v>43872</v>
      </c>
    </row>
    <row r="3855" spans="1:4" x14ac:dyDescent="0.3">
      <c r="A3855" s="1" t="s">
        <v>232</v>
      </c>
      <c r="B3855" s="1" t="s">
        <v>235</v>
      </c>
      <c r="C3855">
        <v>33</v>
      </c>
      <c r="D3855" s="48">
        <v>43872</v>
      </c>
    </row>
    <row r="3856" spans="1:4" x14ac:dyDescent="0.3">
      <c r="A3856" s="1" t="s">
        <v>224</v>
      </c>
      <c r="B3856" s="1" t="s">
        <v>228</v>
      </c>
      <c r="C3856">
        <v>33</v>
      </c>
      <c r="D3856" s="48">
        <v>43872</v>
      </c>
    </row>
    <row r="3857" spans="1:4" x14ac:dyDescent="0.3">
      <c r="A3857" s="1" t="s">
        <v>223</v>
      </c>
      <c r="B3857" s="1" t="s">
        <v>234</v>
      </c>
      <c r="C3857">
        <v>33</v>
      </c>
      <c r="D3857" s="48">
        <v>43872</v>
      </c>
    </row>
    <row r="3858" spans="1:4" x14ac:dyDescent="0.3">
      <c r="A3858" s="1" t="s">
        <v>319</v>
      </c>
      <c r="B3858" s="1" t="s">
        <v>220</v>
      </c>
      <c r="C3858">
        <v>33</v>
      </c>
      <c r="D3858" s="48">
        <v>43872</v>
      </c>
    </row>
    <row r="3859" spans="1:4" x14ac:dyDescent="0.3">
      <c r="A3859" s="1" t="s">
        <v>237</v>
      </c>
      <c r="B3859" s="1" t="s">
        <v>240</v>
      </c>
      <c r="C3859">
        <v>33</v>
      </c>
      <c r="D3859" s="48">
        <v>43872</v>
      </c>
    </row>
    <row r="3860" spans="1:4" x14ac:dyDescent="0.3">
      <c r="A3860" s="1" t="s">
        <v>227</v>
      </c>
      <c r="B3860" s="1" t="s">
        <v>207</v>
      </c>
      <c r="C3860">
        <v>33</v>
      </c>
      <c r="D3860" s="48">
        <v>43872</v>
      </c>
    </row>
    <row r="3861" spans="1:4" x14ac:dyDescent="0.3">
      <c r="A3861" s="1" t="s">
        <v>233</v>
      </c>
      <c r="B3861" s="1" t="s">
        <v>231</v>
      </c>
      <c r="C3861">
        <v>33</v>
      </c>
      <c r="D3861" s="48">
        <v>43872</v>
      </c>
    </row>
    <row r="3862" spans="1:4" x14ac:dyDescent="0.3">
      <c r="A3862" s="1" t="s">
        <v>320</v>
      </c>
      <c r="B3862" s="1" t="s">
        <v>217</v>
      </c>
      <c r="C3862">
        <v>33</v>
      </c>
      <c r="D3862" s="48">
        <v>43872</v>
      </c>
    </row>
    <row r="3863" spans="1:4" x14ac:dyDescent="0.3">
      <c r="A3863" s="1" t="s">
        <v>215</v>
      </c>
      <c r="B3863" s="1" t="s">
        <v>239</v>
      </c>
      <c r="C3863">
        <v>33</v>
      </c>
      <c r="D3863" s="48">
        <v>43872</v>
      </c>
    </row>
    <row r="3864" spans="1:4" x14ac:dyDescent="0.3">
      <c r="A3864" s="1" t="s">
        <v>180</v>
      </c>
      <c r="B3864" s="1" t="s">
        <v>175</v>
      </c>
      <c r="C3864">
        <v>32</v>
      </c>
      <c r="D3864" s="48">
        <v>43873</v>
      </c>
    </row>
    <row r="3865" spans="1:4" x14ac:dyDescent="0.3">
      <c r="A3865" s="1" t="s">
        <v>9</v>
      </c>
      <c r="B3865" s="1" t="s">
        <v>4</v>
      </c>
      <c r="C3865">
        <v>32</v>
      </c>
      <c r="D3865" s="48">
        <v>43873</v>
      </c>
    </row>
    <row r="3866" spans="1:4" x14ac:dyDescent="0.3">
      <c r="A3866" s="1" t="s">
        <v>195</v>
      </c>
      <c r="B3866" s="1" t="s">
        <v>185</v>
      </c>
      <c r="C3866">
        <v>32</v>
      </c>
      <c r="D3866" s="48">
        <v>43873</v>
      </c>
    </row>
    <row r="3867" spans="1:4" x14ac:dyDescent="0.3">
      <c r="A3867" s="1" t="s">
        <v>189</v>
      </c>
      <c r="B3867" s="1" t="s">
        <v>7</v>
      </c>
      <c r="C3867">
        <v>32</v>
      </c>
      <c r="D3867" s="48">
        <v>43873</v>
      </c>
    </row>
    <row r="3868" spans="1:4" x14ac:dyDescent="0.3">
      <c r="A3868" s="1" t="s">
        <v>192</v>
      </c>
      <c r="B3868" s="1" t="s">
        <v>172</v>
      </c>
      <c r="C3868">
        <v>32</v>
      </c>
      <c r="D3868" s="48">
        <v>43873</v>
      </c>
    </row>
    <row r="3869" spans="1:4" x14ac:dyDescent="0.3">
      <c r="A3869" s="1" t="s">
        <v>181</v>
      </c>
      <c r="B3869" s="1" t="s">
        <v>186</v>
      </c>
      <c r="C3869">
        <v>32</v>
      </c>
      <c r="D3869" s="48">
        <v>43873</v>
      </c>
    </row>
    <row r="3870" spans="1:4" x14ac:dyDescent="0.3">
      <c r="A3870" s="1" t="s">
        <v>414</v>
      </c>
      <c r="B3870" s="1" t="s">
        <v>416</v>
      </c>
      <c r="C3870">
        <v>26</v>
      </c>
      <c r="D3870" s="48">
        <v>43873</v>
      </c>
    </row>
    <row r="3871" spans="1:4" x14ac:dyDescent="0.3">
      <c r="A3871" s="1" t="s">
        <v>428</v>
      </c>
      <c r="B3871" s="1" t="s">
        <v>424</v>
      </c>
      <c r="C3871">
        <v>26</v>
      </c>
      <c r="D3871" s="48">
        <v>43873</v>
      </c>
    </row>
    <row r="3872" spans="1:4" x14ac:dyDescent="0.3">
      <c r="A3872" s="1" t="s">
        <v>417</v>
      </c>
      <c r="B3872" s="1" t="s">
        <v>434</v>
      </c>
      <c r="C3872">
        <v>26</v>
      </c>
      <c r="D3872" s="48">
        <v>43873</v>
      </c>
    </row>
    <row r="3873" spans="1:4" x14ac:dyDescent="0.3">
      <c r="A3873" s="1" t="s">
        <v>421</v>
      </c>
      <c r="B3873" s="1" t="s">
        <v>419</v>
      </c>
      <c r="C3873">
        <v>26</v>
      </c>
      <c r="D3873" s="48">
        <v>43873</v>
      </c>
    </row>
    <row r="3874" spans="1:4" x14ac:dyDescent="0.3">
      <c r="A3874" s="1" t="s">
        <v>415</v>
      </c>
      <c r="B3874" s="1" t="s">
        <v>420</v>
      </c>
      <c r="C3874">
        <v>26</v>
      </c>
      <c r="D3874" s="48">
        <v>43873</v>
      </c>
    </row>
    <row r="3875" spans="1:4" x14ac:dyDescent="0.3">
      <c r="A3875" s="1" t="s">
        <v>422</v>
      </c>
      <c r="B3875" s="1" t="s">
        <v>418</v>
      </c>
      <c r="C3875">
        <v>26</v>
      </c>
      <c r="D3875" s="48">
        <v>43873</v>
      </c>
    </row>
    <row r="3876" spans="1:4" x14ac:dyDescent="0.3">
      <c r="A3876" s="1" t="s">
        <v>163</v>
      </c>
      <c r="B3876" s="1" t="s">
        <v>155</v>
      </c>
      <c r="C3876">
        <v>23</v>
      </c>
      <c r="D3876" s="48">
        <v>43875</v>
      </c>
    </row>
    <row r="3877" spans="1:4" x14ac:dyDescent="0.3">
      <c r="A3877" s="1" t="s">
        <v>145</v>
      </c>
      <c r="B3877" s="1" t="s">
        <v>148</v>
      </c>
      <c r="C3877">
        <v>26</v>
      </c>
      <c r="D3877" s="48">
        <v>43875</v>
      </c>
    </row>
    <row r="3878" spans="1:4" x14ac:dyDescent="0.3">
      <c r="A3878" s="1" t="s">
        <v>143</v>
      </c>
      <c r="B3878" s="1" t="s">
        <v>133</v>
      </c>
      <c r="C3878">
        <v>26</v>
      </c>
      <c r="D3878" s="48">
        <v>43875</v>
      </c>
    </row>
    <row r="3879" spans="1:4" x14ac:dyDescent="0.3">
      <c r="A3879" s="1" t="s">
        <v>147</v>
      </c>
      <c r="B3879" s="1" t="s">
        <v>137</v>
      </c>
      <c r="C3879">
        <v>26</v>
      </c>
      <c r="D3879" s="48">
        <v>43875</v>
      </c>
    </row>
    <row r="3880" spans="1:4" x14ac:dyDescent="0.3">
      <c r="A3880" s="1" t="s">
        <v>132</v>
      </c>
      <c r="B3880" s="1" t="s">
        <v>149</v>
      </c>
      <c r="C3880">
        <v>26</v>
      </c>
      <c r="D3880" s="48">
        <v>43875</v>
      </c>
    </row>
    <row r="3881" spans="1:4" x14ac:dyDescent="0.3">
      <c r="A3881" s="1" t="s">
        <v>136</v>
      </c>
      <c r="B3881" s="1" t="s">
        <v>151</v>
      </c>
      <c r="C3881">
        <v>26</v>
      </c>
      <c r="D3881" s="48">
        <v>43875</v>
      </c>
    </row>
    <row r="3882" spans="1:4" x14ac:dyDescent="0.3">
      <c r="A3882" s="1" t="s">
        <v>169</v>
      </c>
      <c r="B3882" s="1" t="s">
        <v>152</v>
      </c>
      <c r="C3882">
        <v>26</v>
      </c>
      <c r="D3882" s="48">
        <v>43875</v>
      </c>
    </row>
    <row r="3883" spans="1:4" x14ac:dyDescent="0.3">
      <c r="A3883" s="1" t="s">
        <v>168</v>
      </c>
      <c r="B3883" s="1" t="s">
        <v>140</v>
      </c>
      <c r="C3883">
        <v>26</v>
      </c>
      <c r="D3883" s="48">
        <v>43875</v>
      </c>
    </row>
    <row r="3884" spans="1:4" x14ac:dyDescent="0.3">
      <c r="A3884" s="1" t="s">
        <v>144</v>
      </c>
      <c r="B3884" s="1" t="s">
        <v>150</v>
      </c>
      <c r="C3884">
        <v>26</v>
      </c>
      <c r="D3884" s="48">
        <v>43875</v>
      </c>
    </row>
    <row r="3885" spans="1:4" x14ac:dyDescent="0.3">
      <c r="A3885" s="1" t="s">
        <v>142</v>
      </c>
      <c r="B3885" s="1" t="s">
        <v>141</v>
      </c>
      <c r="C3885">
        <v>26</v>
      </c>
      <c r="D3885" s="48">
        <v>43875</v>
      </c>
    </row>
    <row r="3886" spans="1:4" x14ac:dyDescent="0.3">
      <c r="A3886" s="1" t="s">
        <v>439</v>
      </c>
      <c r="B3886" s="1" t="s">
        <v>447</v>
      </c>
      <c r="C3886">
        <v>19</v>
      </c>
      <c r="D3886" s="48">
        <v>43875</v>
      </c>
    </row>
    <row r="3887" spans="1:4" x14ac:dyDescent="0.3">
      <c r="A3887" s="1" t="s">
        <v>159</v>
      </c>
      <c r="B3887" s="1" t="s">
        <v>157</v>
      </c>
      <c r="C3887">
        <v>23</v>
      </c>
      <c r="D3887" s="48">
        <v>43876</v>
      </c>
    </row>
    <row r="3888" spans="1:4" x14ac:dyDescent="0.3">
      <c r="A3888" s="1" t="s">
        <v>135</v>
      </c>
      <c r="B3888" s="1" t="s">
        <v>158</v>
      </c>
      <c r="C3888">
        <v>23</v>
      </c>
      <c r="D3888" s="48">
        <v>43876</v>
      </c>
    </row>
    <row r="3889" spans="1:4" x14ac:dyDescent="0.3">
      <c r="A3889" s="1" t="s">
        <v>162</v>
      </c>
      <c r="B3889" s="1" t="s">
        <v>153</v>
      </c>
      <c r="C3889">
        <v>23</v>
      </c>
      <c r="D3889" s="48">
        <v>43876</v>
      </c>
    </row>
    <row r="3890" spans="1:4" x14ac:dyDescent="0.3">
      <c r="A3890" s="1" t="s">
        <v>160</v>
      </c>
      <c r="B3890" s="1" t="s">
        <v>164</v>
      </c>
      <c r="C3890">
        <v>23</v>
      </c>
      <c r="D3890" s="48">
        <v>43876</v>
      </c>
    </row>
    <row r="3891" spans="1:4" x14ac:dyDescent="0.3">
      <c r="A3891" s="1" t="s">
        <v>203</v>
      </c>
      <c r="B3891" s="1" t="s">
        <v>218</v>
      </c>
      <c r="C3891">
        <v>34</v>
      </c>
      <c r="D3891" s="48">
        <v>43876</v>
      </c>
    </row>
    <row r="3892" spans="1:4" x14ac:dyDescent="0.3">
      <c r="A3892" s="1" t="s">
        <v>190</v>
      </c>
      <c r="B3892" s="1" t="s">
        <v>206</v>
      </c>
      <c r="C3892">
        <v>34</v>
      </c>
      <c r="D3892" s="48">
        <v>43876</v>
      </c>
    </row>
    <row r="3893" spans="1:4" x14ac:dyDescent="0.3">
      <c r="A3893" s="1" t="s">
        <v>212</v>
      </c>
      <c r="B3893" s="1" t="s">
        <v>201</v>
      </c>
      <c r="C3893">
        <v>34</v>
      </c>
      <c r="D3893" s="48">
        <v>43876</v>
      </c>
    </row>
    <row r="3894" spans="1:4" x14ac:dyDescent="0.3">
      <c r="A3894" s="1" t="s">
        <v>204</v>
      </c>
      <c r="B3894" s="1" t="s">
        <v>198</v>
      </c>
      <c r="C3894">
        <v>34</v>
      </c>
      <c r="D3894" s="48">
        <v>43876</v>
      </c>
    </row>
    <row r="3895" spans="1:4" x14ac:dyDescent="0.3">
      <c r="A3895" s="1" t="s">
        <v>211</v>
      </c>
      <c r="B3895" s="1" t="s">
        <v>200</v>
      </c>
      <c r="C3895">
        <v>34</v>
      </c>
      <c r="D3895" s="48">
        <v>43876</v>
      </c>
    </row>
    <row r="3896" spans="1:4" x14ac:dyDescent="0.3">
      <c r="A3896" s="1" t="s">
        <v>193</v>
      </c>
      <c r="B3896" s="1" t="s">
        <v>208</v>
      </c>
      <c r="C3896">
        <v>34</v>
      </c>
      <c r="D3896" s="48">
        <v>43876</v>
      </c>
    </row>
    <row r="3897" spans="1:4" x14ac:dyDescent="0.3">
      <c r="A3897" s="1" t="s">
        <v>219</v>
      </c>
      <c r="B3897" s="1" t="s">
        <v>222</v>
      </c>
      <c r="C3897">
        <v>34</v>
      </c>
      <c r="D3897" s="48">
        <v>43876</v>
      </c>
    </row>
    <row r="3898" spans="1:4" x14ac:dyDescent="0.3">
      <c r="A3898" s="1" t="s">
        <v>213</v>
      </c>
      <c r="B3898" s="1" t="s">
        <v>196</v>
      </c>
      <c r="C3898">
        <v>34</v>
      </c>
      <c r="D3898" s="48">
        <v>43876</v>
      </c>
    </row>
    <row r="3899" spans="1:4" x14ac:dyDescent="0.3">
      <c r="A3899" s="1" t="s">
        <v>194</v>
      </c>
      <c r="B3899" s="1" t="s">
        <v>210</v>
      </c>
      <c r="C3899">
        <v>34</v>
      </c>
      <c r="D3899" s="48">
        <v>43876</v>
      </c>
    </row>
    <row r="3900" spans="1:4" x14ac:dyDescent="0.3">
      <c r="A3900" s="1" t="s">
        <v>209</v>
      </c>
      <c r="B3900" s="1" t="s">
        <v>226</v>
      </c>
      <c r="C3900">
        <v>34</v>
      </c>
      <c r="D3900" s="48">
        <v>43876</v>
      </c>
    </row>
    <row r="3901" spans="1:4" x14ac:dyDescent="0.3">
      <c r="A3901" s="1" t="s">
        <v>191</v>
      </c>
      <c r="B3901" s="1" t="s">
        <v>216</v>
      </c>
      <c r="C3901">
        <v>34</v>
      </c>
      <c r="D3901" s="48">
        <v>43876</v>
      </c>
    </row>
    <row r="3902" spans="1:4" x14ac:dyDescent="0.3">
      <c r="A3902" s="1" t="s">
        <v>205</v>
      </c>
      <c r="B3902" s="1" t="s">
        <v>202</v>
      </c>
      <c r="C3902">
        <v>34</v>
      </c>
      <c r="D3902" s="48">
        <v>43876</v>
      </c>
    </row>
    <row r="3903" spans="1:4" x14ac:dyDescent="0.3">
      <c r="A3903" s="1" t="s">
        <v>176</v>
      </c>
      <c r="B3903" s="1" t="s">
        <v>187</v>
      </c>
      <c r="C3903">
        <v>33</v>
      </c>
      <c r="D3903" s="48">
        <v>43876</v>
      </c>
    </row>
    <row r="3904" spans="1:4" x14ac:dyDescent="0.3">
      <c r="A3904" s="1" t="s">
        <v>4</v>
      </c>
      <c r="B3904" s="1" t="s">
        <v>188</v>
      </c>
      <c r="C3904">
        <v>33</v>
      </c>
      <c r="D3904" s="48">
        <v>43876</v>
      </c>
    </row>
    <row r="3905" spans="1:4" x14ac:dyDescent="0.3">
      <c r="A3905" s="1" t="s">
        <v>199</v>
      </c>
      <c r="B3905" s="1" t="s">
        <v>184</v>
      </c>
      <c r="C3905">
        <v>33</v>
      </c>
      <c r="D3905" s="48">
        <v>43876</v>
      </c>
    </row>
    <row r="3906" spans="1:4" x14ac:dyDescent="0.3">
      <c r="A3906" s="1" t="s">
        <v>175</v>
      </c>
      <c r="B3906" s="1" t="s">
        <v>9</v>
      </c>
      <c r="C3906">
        <v>33</v>
      </c>
      <c r="D3906" s="48">
        <v>43876</v>
      </c>
    </row>
    <row r="3907" spans="1:4" x14ac:dyDescent="0.3">
      <c r="A3907" s="1" t="s">
        <v>7</v>
      </c>
      <c r="B3907" s="1" t="s">
        <v>197</v>
      </c>
      <c r="C3907">
        <v>33</v>
      </c>
      <c r="D3907" s="48">
        <v>43876</v>
      </c>
    </row>
    <row r="3908" spans="1:4" x14ac:dyDescent="0.3">
      <c r="A3908" s="1" t="s">
        <v>183</v>
      </c>
      <c r="B3908" s="1" t="s">
        <v>182</v>
      </c>
      <c r="C3908">
        <v>33</v>
      </c>
      <c r="D3908" s="48">
        <v>43876</v>
      </c>
    </row>
    <row r="3909" spans="1:4" x14ac:dyDescent="0.3">
      <c r="A3909" s="1" t="s">
        <v>170</v>
      </c>
      <c r="B3909" s="1" t="s">
        <v>180</v>
      </c>
      <c r="C3909">
        <v>33</v>
      </c>
      <c r="D3909" s="48">
        <v>43876</v>
      </c>
    </row>
    <row r="3910" spans="1:4" x14ac:dyDescent="0.3">
      <c r="A3910" s="1" t="s">
        <v>174</v>
      </c>
      <c r="B3910" s="1" t="s">
        <v>195</v>
      </c>
      <c r="C3910">
        <v>33</v>
      </c>
      <c r="D3910" s="48">
        <v>43876</v>
      </c>
    </row>
    <row r="3911" spans="1:4" x14ac:dyDescent="0.3">
      <c r="A3911" s="1" t="s">
        <v>186</v>
      </c>
      <c r="B3911" s="1" t="s">
        <v>189</v>
      </c>
      <c r="C3911">
        <v>33</v>
      </c>
      <c r="D3911" s="48">
        <v>43876</v>
      </c>
    </row>
    <row r="3912" spans="1:4" x14ac:dyDescent="0.3">
      <c r="A3912" s="1" t="s">
        <v>177</v>
      </c>
      <c r="B3912" s="1" t="s">
        <v>181</v>
      </c>
      <c r="C3912">
        <v>33</v>
      </c>
      <c r="D3912" s="48">
        <v>43876</v>
      </c>
    </row>
    <row r="3913" spans="1:4" x14ac:dyDescent="0.3">
      <c r="A3913" s="1" t="s">
        <v>185</v>
      </c>
      <c r="B3913" s="1" t="s">
        <v>192</v>
      </c>
      <c r="C3913">
        <v>33</v>
      </c>
      <c r="D3913" s="48">
        <v>43876</v>
      </c>
    </row>
    <row r="3914" spans="1:4" x14ac:dyDescent="0.3">
      <c r="A3914" s="1" t="s">
        <v>172</v>
      </c>
      <c r="B3914" s="1" t="s">
        <v>179</v>
      </c>
      <c r="C3914">
        <v>33</v>
      </c>
      <c r="D3914" s="48">
        <v>43876</v>
      </c>
    </row>
    <row r="3915" spans="1:4" x14ac:dyDescent="0.3">
      <c r="A3915" s="1" t="s">
        <v>239</v>
      </c>
      <c r="B3915" s="1" t="s">
        <v>214</v>
      </c>
      <c r="C3915">
        <v>34</v>
      </c>
      <c r="D3915" s="48">
        <v>43876</v>
      </c>
    </row>
    <row r="3916" spans="1:4" x14ac:dyDescent="0.3">
      <c r="A3916" s="1" t="s">
        <v>236</v>
      </c>
      <c r="B3916" s="1" t="s">
        <v>319</v>
      </c>
      <c r="C3916">
        <v>34</v>
      </c>
      <c r="D3916" s="48">
        <v>43876</v>
      </c>
    </row>
    <row r="3917" spans="1:4" x14ac:dyDescent="0.3">
      <c r="A3917" s="1" t="s">
        <v>235</v>
      </c>
      <c r="B3917" s="1" t="s">
        <v>225</v>
      </c>
      <c r="C3917">
        <v>34</v>
      </c>
      <c r="D3917" s="48">
        <v>43876</v>
      </c>
    </row>
    <row r="3918" spans="1:4" x14ac:dyDescent="0.3">
      <c r="A3918" s="1" t="s">
        <v>230</v>
      </c>
      <c r="B3918" s="1" t="s">
        <v>237</v>
      </c>
      <c r="C3918">
        <v>34</v>
      </c>
      <c r="D3918" s="48">
        <v>43876</v>
      </c>
    </row>
    <row r="3919" spans="1:4" x14ac:dyDescent="0.3">
      <c r="A3919" s="1" t="s">
        <v>240</v>
      </c>
      <c r="B3919" s="1" t="s">
        <v>224</v>
      </c>
      <c r="C3919">
        <v>34</v>
      </c>
      <c r="D3919" s="48">
        <v>43876</v>
      </c>
    </row>
    <row r="3920" spans="1:4" x14ac:dyDescent="0.3">
      <c r="A3920" s="1" t="s">
        <v>220</v>
      </c>
      <c r="B3920" s="1" t="s">
        <v>227</v>
      </c>
      <c r="C3920">
        <v>34</v>
      </c>
      <c r="D3920" s="48">
        <v>43876</v>
      </c>
    </row>
    <row r="3921" spans="1:4" x14ac:dyDescent="0.3">
      <c r="A3921" s="1" t="s">
        <v>228</v>
      </c>
      <c r="B3921" s="1" t="s">
        <v>223</v>
      </c>
      <c r="C3921">
        <v>34</v>
      </c>
      <c r="D3921" s="48">
        <v>43876</v>
      </c>
    </row>
    <row r="3922" spans="1:4" x14ac:dyDescent="0.3">
      <c r="A3922" s="1" t="s">
        <v>217</v>
      </c>
      <c r="B3922" s="1" t="s">
        <v>232</v>
      </c>
      <c r="C3922">
        <v>34</v>
      </c>
      <c r="D3922" s="48">
        <v>43876</v>
      </c>
    </row>
    <row r="3923" spans="1:4" x14ac:dyDescent="0.3">
      <c r="A3923" s="1" t="s">
        <v>234</v>
      </c>
      <c r="B3923" s="1" t="s">
        <v>221</v>
      </c>
      <c r="C3923">
        <v>34</v>
      </c>
      <c r="D3923" s="48">
        <v>43876</v>
      </c>
    </row>
    <row r="3924" spans="1:4" x14ac:dyDescent="0.3">
      <c r="A3924" s="1" t="s">
        <v>229</v>
      </c>
      <c r="B3924" s="1" t="s">
        <v>320</v>
      </c>
      <c r="C3924">
        <v>34</v>
      </c>
      <c r="D3924" s="48">
        <v>43876</v>
      </c>
    </row>
    <row r="3925" spans="1:4" x14ac:dyDescent="0.3">
      <c r="A3925" s="1" t="s">
        <v>231</v>
      </c>
      <c r="B3925" s="1" t="s">
        <v>215</v>
      </c>
      <c r="C3925">
        <v>34</v>
      </c>
      <c r="D3925" s="48">
        <v>43876</v>
      </c>
    </row>
    <row r="3926" spans="1:4" x14ac:dyDescent="0.3">
      <c r="A3926" s="1" t="s">
        <v>207</v>
      </c>
      <c r="B3926" s="1" t="s">
        <v>233</v>
      </c>
      <c r="C3926">
        <v>34</v>
      </c>
      <c r="D3926" s="48">
        <v>43876</v>
      </c>
    </row>
    <row r="3927" spans="1:4" x14ac:dyDescent="0.3">
      <c r="A3927" s="1" t="s">
        <v>265</v>
      </c>
      <c r="B3927" s="1" t="s">
        <v>685</v>
      </c>
      <c r="C3927">
        <v>21</v>
      </c>
      <c r="D3927" s="48">
        <v>43876</v>
      </c>
    </row>
    <row r="3928" spans="1:4" x14ac:dyDescent="0.3">
      <c r="A3928" s="1" t="s">
        <v>267</v>
      </c>
      <c r="B3928" s="1" t="s">
        <v>381</v>
      </c>
      <c r="C3928">
        <v>21</v>
      </c>
      <c r="D3928" s="48">
        <v>43876</v>
      </c>
    </row>
    <row r="3929" spans="1:4" x14ac:dyDescent="0.3">
      <c r="A3929" s="1" t="s">
        <v>264</v>
      </c>
      <c r="B3929" s="1" t="s">
        <v>274</v>
      </c>
      <c r="C3929">
        <v>21</v>
      </c>
      <c r="D3929" s="48">
        <v>43876</v>
      </c>
    </row>
    <row r="3930" spans="1:4" x14ac:dyDescent="0.3">
      <c r="A3930" s="1" t="s">
        <v>268</v>
      </c>
      <c r="B3930" s="1" t="s">
        <v>271</v>
      </c>
      <c r="C3930">
        <v>21</v>
      </c>
      <c r="D3930" s="48">
        <v>43876</v>
      </c>
    </row>
    <row r="3931" spans="1:4" x14ac:dyDescent="0.3">
      <c r="A3931" s="1" t="s">
        <v>378</v>
      </c>
      <c r="B3931" s="1" t="s">
        <v>275</v>
      </c>
      <c r="C3931">
        <v>21</v>
      </c>
      <c r="D3931" s="48">
        <v>43876</v>
      </c>
    </row>
    <row r="3932" spans="1:4" x14ac:dyDescent="0.3">
      <c r="A3932" s="1" t="s">
        <v>269</v>
      </c>
      <c r="B3932" s="1" t="s">
        <v>266</v>
      </c>
      <c r="C3932">
        <v>21</v>
      </c>
      <c r="D3932" s="48">
        <v>43876</v>
      </c>
    </row>
    <row r="3933" spans="1:4" x14ac:dyDescent="0.3">
      <c r="A3933" s="1" t="s">
        <v>261</v>
      </c>
      <c r="B3933" s="1" t="s">
        <v>262</v>
      </c>
      <c r="C3933">
        <v>21</v>
      </c>
      <c r="D3933" s="48">
        <v>43876</v>
      </c>
    </row>
    <row r="3934" spans="1:4" x14ac:dyDescent="0.3">
      <c r="A3934" s="1" t="s">
        <v>259</v>
      </c>
      <c r="B3934" s="1" t="s">
        <v>276</v>
      </c>
      <c r="C3934">
        <v>21</v>
      </c>
      <c r="D3934" s="48">
        <v>43876</v>
      </c>
    </row>
    <row r="3935" spans="1:4" x14ac:dyDescent="0.3">
      <c r="A3935" s="1" t="s">
        <v>270</v>
      </c>
      <c r="B3935" s="1" t="s">
        <v>260</v>
      </c>
      <c r="C3935">
        <v>21</v>
      </c>
      <c r="D3935" s="48">
        <v>43876</v>
      </c>
    </row>
    <row r="3936" spans="1:4" x14ac:dyDescent="0.3">
      <c r="A3936" s="1" t="s">
        <v>346</v>
      </c>
      <c r="B3936" s="1" t="s">
        <v>349</v>
      </c>
      <c r="C3936">
        <v>24</v>
      </c>
      <c r="D3936" s="48">
        <v>43876</v>
      </c>
    </row>
    <row r="3937" spans="1:4" x14ac:dyDescent="0.3">
      <c r="A3937" s="1" t="s">
        <v>342</v>
      </c>
      <c r="B3937" s="1" t="s">
        <v>351</v>
      </c>
      <c r="C3937">
        <v>24</v>
      </c>
      <c r="D3937" s="48">
        <v>43876</v>
      </c>
    </row>
    <row r="3938" spans="1:4" x14ac:dyDescent="0.3">
      <c r="A3938" s="1" t="s">
        <v>691</v>
      </c>
      <c r="B3938" s="1" t="s">
        <v>350</v>
      </c>
      <c r="C3938">
        <v>24</v>
      </c>
      <c r="D3938" s="48">
        <v>43876</v>
      </c>
    </row>
    <row r="3939" spans="1:4" x14ac:dyDescent="0.3">
      <c r="A3939" s="1" t="s">
        <v>687</v>
      </c>
      <c r="B3939" s="1" t="s">
        <v>352</v>
      </c>
      <c r="C3939">
        <v>24</v>
      </c>
      <c r="D3939" s="48">
        <v>43876</v>
      </c>
    </row>
    <row r="3940" spans="1:4" x14ac:dyDescent="0.3">
      <c r="A3940" s="1" t="s">
        <v>104</v>
      </c>
      <c r="B3940" s="1" t="s">
        <v>340</v>
      </c>
      <c r="C3940">
        <v>24</v>
      </c>
      <c r="D3940" s="48">
        <v>43876</v>
      </c>
    </row>
    <row r="3941" spans="1:4" x14ac:dyDescent="0.3">
      <c r="A3941" s="1" t="s">
        <v>101</v>
      </c>
      <c r="B3941" s="1" t="s">
        <v>688</v>
      </c>
      <c r="C3941">
        <v>24</v>
      </c>
      <c r="D3941" s="48">
        <v>43876</v>
      </c>
    </row>
    <row r="3942" spans="1:4" x14ac:dyDescent="0.3">
      <c r="A3942" s="1" t="s">
        <v>355</v>
      </c>
      <c r="B3942" s="1" t="s">
        <v>689</v>
      </c>
      <c r="C3942">
        <v>24</v>
      </c>
      <c r="D3942" s="48">
        <v>43876</v>
      </c>
    </row>
    <row r="3943" spans="1:4" x14ac:dyDescent="0.3">
      <c r="A3943" s="1" t="s">
        <v>105</v>
      </c>
      <c r="B3943" s="1" t="s">
        <v>343</v>
      </c>
      <c r="C3943">
        <v>24</v>
      </c>
      <c r="D3943" s="48">
        <v>43876</v>
      </c>
    </row>
    <row r="3944" spans="1:4" x14ac:dyDescent="0.3">
      <c r="A3944" s="1" t="s">
        <v>341</v>
      </c>
      <c r="B3944" s="1" t="s">
        <v>686</v>
      </c>
      <c r="C3944">
        <v>24</v>
      </c>
      <c r="D3944" s="48">
        <v>43876</v>
      </c>
    </row>
    <row r="3945" spans="1:4" x14ac:dyDescent="0.3">
      <c r="A3945" s="1" t="s">
        <v>345</v>
      </c>
      <c r="B3945" s="1" t="s">
        <v>690</v>
      </c>
      <c r="C3945">
        <v>24</v>
      </c>
      <c r="D3945" s="48">
        <v>43876</v>
      </c>
    </row>
    <row r="3946" spans="1:4" x14ac:dyDescent="0.3">
      <c r="A3946" s="1" t="s">
        <v>390</v>
      </c>
      <c r="B3946" s="1" t="s">
        <v>272</v>
      </c>
      <c r="C3946">
        <v>21</v>
      </c>
      <c r="D3946" s="48">
        <v>43876</v>
      </c>
    </row>
    <row r="3947" spans="1:4" x14ac:dyDescent="0.3">
      <c r="A3947" s="1" t="s">
        <v>386</v>
      </c>
      <c r="B3947" s="1" t="s">
        <v>377</v>
      </c>
      <c r="C3947">
        <v>21</v>
      </c>
      <c r="D3947" s="48">
        <v>43876</v>
      </c>
    </row>
    <row r="3948" spans="1:4" x14ac:dyDescent="0.3">
      <c r="A3948" s="1" t="s">
        <v>476</v>
      </c>
      <c r="B3948" s="1" t="s">
        <v>385</v>
      </c>
      <c r="C3948">
        <v>21</v>
      </c>
      <c r="D3948" s="48">
        <v>43876</v>
      </c>
    </row>
    <row r="3949" spans="1:4" x14ac:dyDescent="0.3">
      <c r="A3949" s="1" t="s">
        <v>263</v>
      </c>
      <c r="B3949" s="1" t="s">
        <v>696</v>
      </c>
      <c r="C3949">
        <v>21</v>
      </c>
      <c r="D3949" s="48">
        <v>43876</v>
      </c>
    </row>
    <row r="3950" spans="1:4" x14ac:dyDescent="0.3">
      <c r="A3950" s="1" t="s">
        <v>273</v>
      </c>
      <c r="B3950" s="1" t="s">
        <v>391</v>
      </c>
      <c r="C3950">
        <v>21</v>
      </c>
      <c r="D3950" s="48">
        <v>43876</v>
      </c>
    </row>
    <row r="3951" spans="1:4" x14ac:dyDescent="0.3">
      <c r="A3951" s="1" t="s">
        <v>393</v>
      </c>
      <c r="B3951" s="1" t="s">
        <v>382</v>
      </c>
      <c r="C3951">
        <v>21</v>
      </c>
      <c r="D3951" s="48">
        <v>43876</v>
      </c>
    </row>
    <row r="3952" spans="1:4" x14ac:dyDescent="0.3">
      <c r="A3952" s="1" t="s">
        <v>387</v>
      </c>
      <c r="B3952" s="1" t="s">
        <v>384</v>
      </c>
      <c r="C3952">
        <v>21</v>
      </c>
      <c r="D3952" s="48">
        <v>43876</v>
      </c>
    </row>
    <row r="3953" spans="1:4" x14ac:dyDescent="0.3">
      <c r="A3953" s="1" t="s">
        <v>383</v>
      </c>
      <c r="B3953" s="1" t="s">
        <v>380</v>
      </c>
      <c r="C3953">
        <v>21</v>
      </c>
      <c r="D3953" s="48">
        <v>43876</v>
      </c>
    </row>
    <row r="3954" spans="1:4" x14ac:dyDescent="0.3">
      <c r="A3954" s="1" t="s">
        <v>379</v>
      </c>
      <c r="B3954" s="1" t="s">
        <v>388</v>
      </c>
      <c r="C3954">
        <v>21</v>
      </c>
      <c r="D3954" s="48">
        <v>43876</v>
      </c>
    </row>
    <row r="3955" spans="1:4" x14ac:dyDescent="0.3">
      <c r="A3955" s="1" t="s">
        <v>424</v>
      </c>
      <c r="B3955" s="1" t="s">
        <v>414</v>
      </c>
      <c r="C3955">
        <v>27</v>
      </c>
      <c r="D3955" s="48">
        <v>43876</v>
      </c>
    </row>
    <row r="3956" spans="1:4" x14ac:dyDescent="0.3">
      <c r="A3956" s="1" t="s">
        <v>416</v>
      </c>
      <c r="B3956" s="1" t="s">
        <v>428</v>
      </c>
      <c r="C3956">
        <v>27</v>
      </c>
      <c r="D3956" s="48">
        <v>43876</v>
      </c>
    </row>
    <row r="3957" spans="1:4" x14ac:dyDescent="0.3">
      <c r="A3957" s="1" t="s">
        <v>421</v>
      </c>
      <c r="B3957" s="1" t="s">
        <v>417</v>
      </c>
      <c r="C3957">
        <v>27</v>
      </c>
      <c r="D3957" s="48">
        <v>43876</v>
      </c>
    </row>
    <row r="3958" spans="1:4" x14ac:dyDescent="0.3">
      <c r="A3958" s="1" t="s">
        <v>418</v>
      </c>
      <c r="B3958" s="1" t="s">
        <v>420</v>
      </c>
      <c r="C3958">
        <v>27</v>
      </c>
      <c r="D3958" s="48">
        <v>43876</v>
      </c>
    </row>
    <row r="3959" spans="1:4" x14ac:dyDescent="0.3">
      <c r="A3959" s="1" t="s">
        <v>419</v>
      </c>
      <c r="B3959" s="1" t="s">
        <v>415</v>
      </c>
      <c r="C3959">
        <v>27</v>
      </c>
      <c r="D3959" s="48">
        <v>43876</v>
      </c>
    </row>
    <row r="3960" spans="1:4" x14ac:dyDescent="0.3">
      <c r="A3960" s="1" t="s">
        <v>434</v>
      </c>
      <c r="B3960" s="1" t="s">
        <v>422</v>
      </c>
      <c r="C3960">
        <v>27</v>
      </c>
      <c r="D3960" s="48">
        <v>43876</v>
      </c>
    </row>
    <row r="3961" spans="1:4" x14ac:dyDescent="0.3">
      <c r="A3961" s="1" t="s">
        <v>435</v>
      </c>
      <c r="B3961" s="1" t="s">
        <v>431</v>
      </c>
      <c r="C3961">
        <v>24</v>
      </c>
      <c r="D3961" s="48">
        <v>43876</v>
      </c>
    </row>
    <row r="3962" spans="1:4" x14ac:dyDescent="0.3">
      <c r="A3962" s="1" t="s">
        <v>477</v>
      </c>
      <c r="B3962" s="1" t="s">
        <v>430</v>
      </c>
      <c r="C3962">
        <v>24</v>
      </c>
      <c r="D3962" s="48">
        <v>43876</v>
      </c>
    </row>
    <row r="3963" spans="1:4" x14ac:dyDescent="0.3">
      <c r="A3963" s="1" t="s">
        <v>432</v>
      </c>
      <c r="B3963" s="1" t="s">
        <v>429</v>
      </c>
      <c r="C3963">
        <v>24</v>
      </c>
      <c r="D3963" s="48">
        <v>43876</v>
      </c>
    </row>
    <row r="3964" spans="1:4" x14ac:dyDescent="0.3">
      <c r="A3964" s="1" t="s">
        <v>423</v>
      </c>
      <c r="B3964" s="1" t="s">
        <v>433</v>
      </c>
      <c r="C3964">
        <v>24</v>
      </c>
      <c r="D3964" s="48">
        <v>43876</v>
      </c>
    </row>
    <row r="3965" spans="1:4" x14ac:dyDescent="0.3">
      <c r="A3965" s="1" t="s">
        <v>438</v>
      </c>
      <c r="B3965" s="1" t="s">
        <v>437</v>
      </c>
      <c r="C3965">
        <v>24</v>
      </c>
      <c r="D3965" s="48">
        <v>43876</v>
      </c>
    </row>
    <row r="3966" spans="1:4" x14ac:dyDescent="0.3">
      <c r="A3966" s="1" t="s">
        <v>445</v>
      </c>
      <c r="B3966" s="1" t="s">
        <v>442</v>
      </c>
      <c r="C3966">
        <v>19</v>
      </c>
      <c r="D3966" s="48">
        <v>43876</v>
      </c>
    </row>
    <row r="3967" spans="1:4" x14ac:dyDescent="0.3">
      <c r="A3967" s="1" t="s">
        <v>448</v>
      </c>
      <c r="B3967" s="1" t="s">
        <v>441</v>
      </c>
      <c r="C3967">
        <v>19</v>
      </c>
      <c r="D3967" s="48">
        <v>43876</v>
      </c>
    </row>
    <row r="3968" spans="1:4" x14ac:dyDescent="0.3">
      <c r="A3968" s="1" t="s">
        <v>571</v>
      </c>
      <c r="B3968" s="1" t="s">
        <v>580</v>
      </c>
      <c r="C3968">
        <v>19</v>
      </c>
      <c r="D3968" s="48">
        <v>43876</v>
      </c>
    </row>
    <row r="3969" spans="1:4" x14ac:dyDescent="0.3">
      <c r="A3969" s="1" t="s">
        <v>573</v>
      </c>
      <c r="B3969" s="1" t="s">
        <v>577</v>
      </c>
      <c r="C3969">
        <v>19</v>
      </c>
      <c r="D3969" s="48">
        <v>43876</v>
      </c>
    </row>
    <row r="3970" spans="1:4" x14ac:dyDescent="0.3">
      <c r="A3970" s="1" t="s">
        <v>578</v>
      </c>
      <c r="B3970" s="1" t="s">
        <v>576</v>
      </c>
      <c r="C3970">
        <v>19</v>
      </c>
      <c r="D3970" s="48">
        <v>43876</v>
      </c>
    </row>
    <row r="3971" spans="1:4" x14ac:dyDescent="0.3">
      <c r="A3971" s="1" t="s">
        <v>579</v>
      </c>
      <c r="B3971" s="1" t="s">
        <v>572</v>
      </c>
      <c r="C3971">
        <v>19</v>
      </c>
      <c r="D3971" s="48">
        <v>43876</v>
      </c>
    </row>
    <row r="3972" spans="1:4" x14ac:dyDescent="0.3">
      <c r="A3972" s="1" t="s">
        <v>570</v>
      </c>
      <c r="B3972" s="1" t="s">
        <v>574</v>
      </c>
      <c r="C3972">
        <v>19</v>
      </c>
      <c r="D3972" s="48">
        <v>43876</v>
      </c>
    </row>
    <row r="3973" spans="1:4" x14ac:dyDescent="0.3">
      <c r="A3973" s="1" t="s">
        <v>581</v>
      </c>
      <c r="B3973" s="1" t="s">
        <v>575</v>
      </c>
      <c r="C3973">
        <v>19</v>
      </c>
      <c r="D3973" s="48">
        <v>43876</v>
      </c>
    </row>
    <row r="3974" spans="1:4" x14ac:dyDescent="0.3">
      <c r="A3974" s="1" t="s">
        <v>598</v>
      </c>
      <c r="B3974" s="1" t="s">
        <v>605</v>
      </c>
      <c r="C3974">
        <v>21</v>
      </c>
      <c r="D3974" s="48">
        <v>43876</v>
      </c>
    </row>
    <row r="3975" spans="1:4" x14ac:dyDescent="0.3">
      <c r="A3975" s="1" t="s">
        <v>599</v>
      </c>
      <c r="B3975" s="1" t="s">
        <v>604</v>
      </c>
      <c r="C3975">
        <v>21</v>
      </c>
      <c r="D3975" s="48">
        <v>43876</v>
      </c>
    </row>
    <row r="3976" spans="1:4" x14ac:dyDescent="0.3">
      <c r="A3976" s="1" t="s">
        <v>613</v>
      </c>
      <c r="B3976" s="1" t="s">
        <v>602</v>
      </c>
      <c r="C3976">
        <v>21</v>
      </c>
      <c r="D3976" s="48">
        <v>43876</v>
      </c>
    </row>
    <row r="3977" spans="1:4" x14ac:dyDescent="0.3">
      <c r="A3977" s="1" t="s">
        <v>611</v>
      </c>
      <c r="B3977" s="1" t="s">
        <v>601</v>
      </c>
      <c r="C3977">
        <v>21</v>
      </c>
      <c r="D3977" s="48">
        <v>43876</v>
      </c>
    </row>
    <row r="3978" spans="1:4" x14ac:dyDescent="0.3">
      <c r="A3978" s="1" t="s">
        <v>609</v>
      </c>
      <c r="B3978" s="1" t="s">
        <v>603</v>
      </c>
      <c r="C3978">
        <v>21</v>
      </c>
      <c r="D3978" s="48">
        <v>43876</v>
      </c>
    </row>
    <row r="3979" spans="1:4" x14ac:dyDescent="0.3">
      <c r="A3979" s="1" t="s">
        <v>607</v>
      </c>
      <c r="B3979" s="1" t="s">
        <v>600</v>
      </c>
      <c r="C3979">
        <v>21</v>
      </c>
      <c r="D3979" s="48">
        <v>43876</v>
      </c>
    </row>
    <row r="3980" spans="1:4" x14ac:dyDescent="0.3">
      <c r="A3980" s="1" t="s">
        <v>610</v>
      </c>
      <c r="B3980" s="1" t="s">
        <v>608</v>
      </c>
      <c r="C3980">
        <v>21</v>
      </c>
      <c r="D3980" s="48">
        <v>43876</v>
      </c>
    </row>
    <row r="3981" spans="1:4" x14ac:dyDescent="0.3">
      <c r="A3981" s="1" t="s">
        <v>612</v>
      </c>
      <c r="B3981" s="1" t="s">
        <v>606</v>
      </c>
      <c r="C3981">
        <v>21</v>
      </c>
      <c r="D3981" s="48">
        <v>43876</v>
      </c>
    </row>
    <row r="3982" spans="1:4" x14ac:dyDescent="0.3">
      <c r="A3982" s="1" t="s">
        <v>156</v>
      </c>
      <c r="B3982" s="1" t="s">
        <v>161</v>
      </c>
      <c r="C3982">
        <v>23</v>
      </c>
      <c r="D3982" s="48">
        <v>43877</v>
      </c>
    </row>
    <row r="3983" spans="1:4" x14ac:dyDescent="0.3">
      <c r="A3983" s="1" t="s">
        <v>134</v>
      </c>
      <c r="B3983" s="1" t="s">
        <v>165</v>
      </c>
      <c r="C3983">
        <v>23</v>
      </c>
      <c r="D3983" s="48">
        <v>43877</v>
      </c>
    </row>
    <row r="3984" spans="1:4" x14ac:dyDescent="0.3">
      <c r="A3984" s="1" t="s">
        <v>138</v>
      </c>
      <c r="B3984" s="1" t="s">
        <v>146</v>
      </c>
      <c r="C3984">
        <v>23</v>
      </c>
      <c r="D3984" s="48">
        <v>43877</v>
      </c>
    </row>
    <row r="3985" spans="1:4" x14ac:dyDescent="0.3">
      <c r="A3985" s="1" t="s">
        <v>166</v>
      </c>
      <c r="B3985" s="1" t="s">
        <v>154</v>
      </c>
      <c r="C3985">
        <v>23</v>
      </c>
      <c r="D3985" s="48">
        <v>43877</v>
      </c>
    </row>
    <row r="3986" spans="1:4" x14ac:dyDescent="0.3">
      <c r="A3986" s="1" t="s">
        <v>697</v>
      </c>
      <c r="B3986" s="1" t="s">
        <v>446</v>
      </c>
      <c r="C3986">
        <v>19</v>
      </c>
      <c r="D3986" s="48">
        <v>43877</v>
      </c>
    </row>
    <row r="3987" spans="1:4" x14ac:dyDescent="0.3">
      <c r="A3987" s="1" t="s">
        <v>514</v>
      </c>
      <c r="B3987" s="1" t="s">
        <v>524</v>
      </c>
      <c r="C3987">
        <v>21</v>
      </c>
      <c r="D3987" s="48">
        <v>43877</v>
      </c>
    </row>
    <row r="3988" spans="1:4" x14ac:dyDescent="0.3">
      <c r="A3988" s="1" t="s">
        <v>516</v>
      </c>
      <c r="B3988" s="1" t="s">
        <v>526</v>
      </c>
      <c r="C3988">
        <v>21</v>
      </c>
      <c r="D3988" s="48">
        <v>43877</v>
      </c>
    </row>
    <row r="3989" spans="1:4" x14ac:dyDescent="0.3">
      <c r="A3989" s="1" t="s">
        <v>520</v>
      </c>
      <c r="B3989" s="1" t="s">
        <v>518</v>
      </c>
      <c r="C3989">
        <v>21</v>
      </c>
      <c r="D3989" s="48">
        <v>43877</v>
      </c>
    </row>
    <row r="3990" spans="1:4" x14ac:dyDescent="0.3">
      <c r="A3990" s="1" t="s">
        <v>523</v>
      </c>
      <c r="B3990" s="1" t="s">
        <v>522</v>
      </c>
      <c r="C3990">
        <v>21</v>
      </c>
      <c r="D3990" s="48">
        <v>43877</v>
      </c>
    </row>
    <row r="3991" spans="1:4" x14ac:dyDescent="0.3">
      <c r="A3991" s="1" t="s">
        <v>525</v>
      </c>
      <c r="B3991" s="1" t="s">
        <v>515</v>
      </c>
      <c r="C3991">
        <v>21</v>
      </c>
      <c r="D3991" s="48">
        <v>43877</v>
      </c>
    </row>
    <row r="3992" spans="1:4" x14ac:dyDescent="0.3">
      <c r="A3992" s="1" t="s">
        <v>517</v>
      </c>
      <c r="B3992" s="1" t="s">
        <v>521</v>
      </c>
      <c r="C3992">
        <v>21</v>
      </c>
      <c r="D3992" s="48">
        <v>43877</v>
      </c>
    </row>
    <row r="3993" spans="1:4" x14ac:dyDescent="0.3">
      <c r="A3993" s="1" t="s">
        <v>519</v>
      </c>
      <c r="B3993" s="1" t="s">
        <v>527</v>
      </c>
      <c r="C3993">
        <v>21</v>
      </c>
      <c r="D3993" s="48">
        <v>43877</v>
      </c>
    </row>
    <row r="3994" spans="1:4" x14ac:dyDescent="0.3">
      <c r="A3994" s="1" t="s">
        <v>139</v>
      </c>
      <c r="B3994" s="1" t="s">
        <v>167</v>
      </c>
      <c r="C3994">
        <v>26</v>
      </c>
      <c r="D3994" s="48">
        <v>43878</v>
      </c>
    </row>
    <row r="3995" spans="1:4" x14ac:dyDescent="0.3">
      <c r="A3995" s="1" t="s">
        <v>146</v>
      </c>
      <c r="B3995" s="1" t="s">
        <v>134</v>
      </c>
      <c r="C3995">
        <v>24</v>
      </c>
      <c r="D3995" s="48">
        <v>43882</v>
      </c>
    </row>
    <row r="3996" spans="1:4" x14ac:dyDescent="0.3">
      <c r="A3996" s="1" t="s">
        <v>141</v>
      </c>
      <c r="B3996" s="1" t="s">
        <v>140</v>
      </c>
      <c r="C3996">
        <v>27</v>
      </c>
      <c r="D3996" s="48">
        <v>43882</v>
      </c>
    </row>
    <row r="3997" spans="1:4" x14ac:dyDescent="0.3">
      <c r="A3997" s="1" t="s">
        <v>167</v>
      </c>
      <c r="B3997" s="1" t="s">
        <v>142</v>
      </c>
      <c r="C3997">
        <v>27</v>
      </c>
      <c r="D3997" s="48">
        <v>43882</v>
      </c>
    </row>
    <row r="3998" spans="1:4" x14ac:dyDescent="0.3">
      <c r="A3998" s="1" t="s">
        <v>133</v>
      </c>
      <c r="B3998" s="1" t="s">
        <v>144</v>
      </c>
      <c r="C3998">
        <v>27</v>
      </c>
      <c r="D3998" s="48">
        <v>43882</v>
      </c>
    </row>
    <row r="3999" spans="1:4" x14ac:dyDescent="0.3">
      <c r="A3999" s="1" t="s">
        <v>169</v>
      </c>
      <c r="B3999" s="1" t="s">
        <v>132</v>
      </c>
      <c r="C3999">
        <v>27</v>
      </c>
      <c r="D3999" s="48">
        <v>43882</v>
      </c>
    </row>
    <row r="4000" spans="1:4" x14ac:dyDescent="0.3">
      <c r="A4000" s="1" t="s">
        <v>151</v>
      </c>
      <c r="B4000" s="1" t="s">
        <v>168</v>
      </c>
      <c r="C4000">
        <v>27</v>
      </c>
      <c r="D4000" s="48">
        <v>43882</v>
      </c>
    </row>
    <row r="4001" spans="1:4" x14ac:dyDescent="0.3">
      <c r="A4001" s="1" t="s">
        <v>148</v>
      </c>
      <c r="B4001" s="1" t="s">
        <v>143</v>
      </c>
      <c r="C4001">
        <v>27</v>
      </c>
      <c r="D4001" s="48">
        <v>43882</v>
      </c>
    </row>
    <row r="4002" spans="1:4" x14ac:dyDescent="0.3">
      <c r="A4002" s="1" t="s">
        <v>150</v>
      </c>
      <c r="B4002" s="1" t="s">
        <v>139</v>
      </c>
      <c r="C4002">
        <v>27</v>
      </c>
      <c r="D4002" s="48">
        <v>43882</v>
      </c>
    </row>
    <row r="4003" spans="1:4" x14ac:dyDescent="0.3">
      <c r="A4003" s="1" t="s">
        <v>137</v>
      </c>
      <c r="B4003" s="1" t="s">
        <v>136</v>
      </c>
      <c r="C4003">
        <v>27</v>
      </c>
      <c r="D4003" s="48">
        <v>43882</v>
      </c>
    </row>
    <row r="4004" spans="1:4" x14ac:dyDescent="0.3">
      <c r="A4004" s="1" t="s">
        <v>445</v>
      </c>
      <c r="B4004" s="1" t="s">
        <v>697</v>
      </c>
      <c r="C4004">
        <v>20</v>
      </c>
      <c r="D4004" s="48">
        <v>43882</v>
      </c>
    </row>
    <row r="4005" spans="1:4" x14ac:dyDescent="0.3">
      <c r="A4005" s="1" t="s">
        <v>448</v>
      </c>
      <c r="B4005" s="1" t="s">
        <v>439</v>
      </c>
      <c r="C4005">
        <v>20</v>
      </c>
      <c r="D4005" s="48">
        <v>43882</v>
      </c>
    </row>
    <row r="4006" spans="1:4" x14ac:dyDescent="0.3">
      <c r="A4006" s="1" t="s">
        <v>5</v>
      </c>
      <c r="B4006" s="1" t="s">
        <v>22</v>
      </c>
      <c r="C4006">
        <v>27</v>
      </c>
      <c r="D4006" s="48">
        <v>43883</v>
      </c>
    </row>
    <row r="4007" spans="1:4" x14ac:dyDescent="0.3">
      <c r="A4007" s="1" t="s">
        <v>18</v>
      </c>
      <c r="B4007" s="1" t="s">
        <v>3</v>
      </c>
      <c r="C4007">
        <v>27</v>
      </c>
      <c r="D4007" s="48">
        <v>43883</v>
      </c>
    </row>
    <row r="4008" spans="1:4" x14ac:dyDescent="0.3">
      <c r="A4008" s="1" t="s">
        <v>10</v>
      </c>
      <c r="B4008" s="1" t="s">
        <v>16</v>
      </c>
      <c r="C4008">
        <v>27</v>
      </c>
      <c r="D4008" s="48">
        <v>43883</v>
      </c>
    </row>
    <row r="4009" spans="1:4" x14ac:dyDescent="0.3">
      <c r="A4009" s="1" t="s">
        <v>8</v>
      </c>
      <c r="B4009" s="1" t="s">
        <v>15</v>
      </c>
      <c r="C4009">
        <v>27</v>
      </c>
      <c r="D4009" s="48">
        <v>43883</v>
      </c>
    </row>
    <row r="4010" spans="1:4" x14ac:dyDescent="0.3">
      <c r="A4010" s="1" t="s">
        <v>14</v>
      </c>
      <c r="B4010" s="1" t="s">
        <v>6</v>
      </c>
      <c r="C4010">
        <v>27</v>
      </c>
      <c r="D4010" s="48">
        <v>43883</v>
      </c>
    </row>
    <row r="4011" spans="1:4" x14ac:dyDescent="0.3">
      <c r="A4011" s="1" t="s">
        <v>11</v>
      </c>
      <c r="B4011" s="1" t="s">
        <v>12</v>
      </c>
      <c r="C4011">
        <v>27</v>
      </c>
      <c r="D4011" s="48">
        <v>43883</v>
      </c>
    </row>
    <row r="4012" spans="1:4" x14ac:dyDescent="0.3">
      <c r="A4012" s="1" t="s">
        <v>13</v>
      </c>
      <c r="B4012" s="1" t="s">
        <v>19</v>
      </c>
      <c r="C4012">
        <v>27</v>
      </c>
      <c r="D4012" s="48">
        <v>43883</v>
      </c>
    </row>
    <row r="4013" spans="1:4" x14ac:dyDescent="0.3">
      <c r="A4013" s="1" t="s">
        <v>173</v>
      </c>
      <c r="B4013" s="1" t="s">
        <v>20</v>
      </c>
      <c r="C4013">
        <v>27</v>
      </c>
      <c r="D4013" s="48">
        <v>43883</v>
      </c>
    </row>
    <row r="4014" spans="1:4" x14ac:dyDescent="0.3">
      <c r="A4014" s="1" t="s">
        <v>17</v>
      </c>
      <c r="B4014" s="1" t="s">
        <v>178</v>
      </c>
      <c r="C4014">
        <v>27</v>
      </c>
      <c r="D4014" s="48">
        <v>43883</v>
      </c>
    </row>
    <row r="4015" spans="1:4" x14ac:dyDescent="0.3">
      <c r="A4015" s="1" t="s">
        <v>21</v>
      </c>
      <c r="B4015" s="1" t="s">
        <v>171</v>
      </c>
      <c r="C4015">
        <v>27</v>
      </c>
      <c r="D4015" s="48">
        <v>43883</v>
      </c>
    </row>
    <row r="4016" spans="1:4" x14ac:dyDescent="0.3">
      <c r="A4016" s="1" t="s">
        <v>164</v>
      </c>
      <c r="B4016" s="1" t="s">
        <v>163</v>
      </c>
      <c r="C4016">
        <v>24</v>
      </c>
      <c r="D4016" s="48">
        <v>43883</v>
      </c>
    </row>
    <row r="4017" spans="1:4" x14ac:dyDescent="0.3">
      <c r="A4017" s="1" t="s">
        <v>158</v>
      </c>
      <c r="B4017" s="1" t="s">
        <v>166</v>
      </c>
      <c r="C4017">
        <v>24</v>
      </c>
      <c r="D4017" s="48">
        <v>43883</v>
      </c>
    </row>
    <row r="4018" spans="1:4" x14ac:dyDescent="0.3">
      <c r="A4018" s="1" t="s">
        <v>154</v>
      </c>
      <c r="B4018" s="1" t="s">
        <v>160</v>
      </c>
      <c r="C4018">
        <v>24</v>
      </c>
      <c r="D4018" s="48">
        <v>43883</v>
      </c>
    </row>
    <row r="4019" spans="1:4" x14ac:dyDescent="0.3">
      <c r="A4019" s="1" t="s">
        <v>165</v>
      </c>
      <c r="B4019" s="1" t="s">
        <v>159</v>
      </c>
      <c r="C4019">
        <v>24</v>
      </c>
      <c r="D4019" s="48">
        <v>43883</v>
      </c>
    </row>
    <row r="4020" spans="1:4" x14ac:dyDescent="0.3">
      <c r="A4020" s="1" t="s">
        <v>216</v>
      </c>
      <c r="B4020" s="1" t="s">
        <v>201</v>
      </c>
      <c r="C4020">
        <v>35</v>
      </c>
      <c r="D4020" s="48">
        <v>43883</v>
      </c>
    </row>
    <row r="4021" spans="1:4" x14ac:dyDescent="0.3">
      <c r="A4021" s="1" t="s">
        <v>203</v>
      </c>
      <c r="B4021" s="1" t="s">
        <v>191</v>
      </c>
      <c r="C4021">
        <v>35</v>
      </c>
      <c r="D4021" s="48">
        <v>43883</v>
      </c>
    </row>
    <row r="4022" spans="1:4" x14ac:dyDescent="0.3">
      <c r="A4022" s="1" t="s">
        <v>204</v>
      </c>
      <c r="B4022" s="1" t="s">
        <v>194</v>
      </c>
      <c r="C4022">
        <v>35</v>
      </c>
      <c r="D4022" s="48">
        <v>43883</v>
      </c>
    </row>
    <row r="4023" spans="1:4" x14ac:dyDescent="0.3">
      <c r="A4023" s="1" t="s">
        <v>193</v>
      </c>
      <c r="B4023" s="1" t="s">
        <v>213</v>
      </c>
      <c r="C4023">
        <v>35</v>
      </c>
      <c r="D4023" s="48">
        <v>43883</v>
      </c>
    </row>
    <row r="4024" spans="1:4" x14ac:dyDescent="0.3">
      <c r="A4024" s="1" t="s">
        <v>218</v>
      </c>
      <c r="B4024" s="1" t="s">
        <v>211</v>
      </c>
      <c r="C4024">
        <v>35</v>
      </c>
      <c r="D4024" s="48">
        <v>43883</v>
      </c>
    </row>
    <row r="4025" spans="1:4" x14ac:dyDescent="0.3">
      <c r="A4025" s="1" t="s">
        <v>219</v>
      </c>
      <c r="B4025" s="1" t="s">
        <v>190</v>
      </c>
      <c r="C4025">
        <v>35</v>
      </c>
      <c r="D4025" s="48">
        <v>43883</v>
      </c>
    </row>
    <row r="4026" spans="1:4" x14ac:dyDescent="0.3">
      <c r="A4026" s="1" t="s">
        <v>198</v>
      </c>
      <c r="B4026" s="1" t="s">
        <v>222</v>
      </c>
      <c r="C4026">
        <v>35</v>
      </c>
      <c r="D4026" s="48">
        <v>43883</v>
      </c>
    </row>
    <row r="4027" spans="1:4" x14ac:dyDescent="0.3">
      <c r="A4027" s="1" t="s">
        <v>209</v>
      </c>
      <c r="B4027" s="1" t="s">
        <v>202</v>
      </c>
      <c r="C4027">
        <v>35</v>
      </c>
      <c r="D4027" s="48">
        <v>43883</v>
      </c>
    </row>
    <row r="4028" spans="1:4" x14ac:dyDescent="0.3">
      <c r="A4028" s="1" t="s">
        <v>210</v>
      </c>
      <c r="B4028" s="1" t="s">
        <v>200</v>
      </c>
      <c r="C4028">
        <v>35</v>
      </c>
      <c r="D4028" s="48">
        <v>43883</v>
      </c>
    </row>
    <row r="4029" spans="1:4" x14ac:dyDescent="0.3">
      <c r="A4029" s="1" t="s">
        <v>205</v>
      </c>
      <c r="B4029" s="1" t="s">
        <v>208</v>
      </c>
      <c r="C4029">
        <v>35</v>
      </c>
      <c r="D4029" s="48">
        <v>43883</v>
      </c>
    </row>
    <row r="4030" spans="1:4" x14ac:dyDescent="0.3">
      <c r="A4030" s="1" t="s">
        <v>196</v>
      </c>
      <c r="B4030" s="1" t="s">
        <v>212</v>
      </c>
      <c r="C4030">
        <v>35</v>
      </c>
      <c r="D4030" s="48">
        <v>43883</v>
      </c>
    </row>
    <row r="4031" spans="1:4" x14ac:dyDescent="0.3">
      <c r="A4031" s="1" t="s">
        <v>206</v>
      </c>
      <c r="B4031" s="1" t="s">
        <v>226</v>
      </c>
      <c r="C4031">
        <v>35</v>
      </c>
      <c r="D4031" s="48">
        <v>43883</v>
      </c>
    </row>
    <row r="4032" spans="1:4" x14ac:dyDescent="0.3">
      <c r="A4032" s="1" t="s">
        <v>197</v>
      </c>
      <c r="B4032" s="1" t="s">
        <v>174</v>
      </c>
      <c r="C4032">
        <v>34</v>
      </c>
      <c r="D4032" s="48">
        <v>43883</v>
      </c>
    </row>
    <row r="4033" spans="1:4" x14ac:dyDescent="0.3">
      <c r="A4033" s="1" t="s">
        <v>176</v>
      </c>
      <c r="B4033" s="1" t="s">
        <v>185</v>
      </c>
      <c r="C4033">
        <v>34</v>
      </c>
      <c r="D4033" s="48">
        <v>43883</v>
      </c>
    </row>
    <row r="4034" spans="1:4" x14ac:dyDescent="0.3">
      <c r="A4034" s="1" t="s">
        <v>187</v>
      </c>
      <c r="B4034" s="1" t="s">
        <v>184</v>
      </c>
      <c r="C4034">
        <v>34</v>
      </c>
      <c r="D4034" s="48">
        <v>43883</v>
      </c>
    </row>
    <row r="4035" spans="1:4" x14ac:dyDescent="0.3">
      <c r="A4035" s="1" t="s">
        <v>180</v>
      </c>
      <c r="B4035" s="1" t="s">
        <v>172</v>
      </c>
      <c r="C4035">
        <v>34</v>
      </c>
      <c r="D4035" s="48">
        <v>43883</v>
      </c>
    </row>
    <row r="4036" spans="1:4" x14ac:dyDescent="0.3">
      <c r="A4036" s="1" t="s">
        <v>199</v>
      </c>
      <c r="B4036" s="1" t="s">
        <v>195</v>
      </c>
      <c r="C4036">
        <v>34</v>
      </c>
      <c r="D4036" s="48">
        <v>43883</v>
      </c>
    </row>
    <row r="4037" spans="1:4" x14ac:dyDescent="0.3">
      <c r="A4037" s="1" t="s">
        <v>175</v>
      </c>
      <c r="B4037" s="1" t="s">
        <v>7</v>
      </c>
      <c r="C4037">
        <v>34</v>
      </c>
      <c r="D4037" s="48">
        <v>43883</v>
      </c>
    </row>
    <row r="4038" spans="1:4" x14ac:dyDescent="0.3">
      <c r="A4038" s="1" t="s">
        <v>170</v>
      </c>
      <c r="B4038" s="1" t="s">
        <v>192</v>
      </c>
      <c r="C4038">
        <v>34</v>
      </c>
      <c r="D4038" s="48">
        <v>43883</v>
      </c>
    </row>
    <row r="4039" spans="1:4" x14ac:dyDescent="0.3">
      <c r="A4039" s="1" t="s">
        <v>179</v>
      </c>
      <c r="B4039" s="1" t="s">
        <v>177</v>
      </c>
      <c r="C4039">
        <v>34</v>
      </c>
      <c r="D4039" s="48">
        <v>43883</v>
      </c>
    </row>
    <row r="4040" spans="1:4" x14ac:dyDescent="0.3">
      <c r="A4040" s="1" t="s">
        <v>186</v>
      </c>
      <c r="B4040" s="1" t="s">
        <v>183</v>
      </c>
      <c r="C4040">
        <v>34</v>
      </c>
      <c r="D4040" s="48">
        <v>43883</v>
      </c>
    </row>
    <row r="4041" spans="1:4" x14ac:dyDescent="0.3">
      <c r="A4041" s="1" t="s">
        <v>181</v>
      </c>
      <c r="B4041" s="1" t="s">
        <v>4</v>
      </c>
      <c r="C4041">
        <v>34</v>
      </c>
      <c r="D4041" s="48">
        <v>43883</v>
      </c>
    </row>
    <row r="4042" spans="1:4" x14ac:dyDescent="0.3">
      <c r="A4042" s="1" t="s">
        <v>182</v>
      </c>
      <c r="B4042" s="1" t="s">
        <v>9</v>
      </c>
      <c r="C4042">
        <v>34</v>
      </c>
      <c r="D4042" s="48">
        <v>43883</v>
      </c>
    </row>
    <row r="4043" spans="1:4" x14ac:dyDescent="0.3">
      <c r="A4043" s="1" t="s">
        <v>188</v>
      </c>
      <c r="B4043" s="1" t="s">
        <v>189</v>
      </c>
      <c r="C4043">
        <v>34</v>
      </c>
      <c r="D4043" s="48">
        <v>43883</v>
      </c>
    </row>
    <row r="4044" spans="1:4" x14ac:dyDescent="0.3">
      <c r="A4044" s="1" t="s">
        <v>225</v>
      </c>
      <c r="B4044" s="1" t="s">
        <v>237</v>
      </c>
      <c r="C4044">
        <v>35</v>
      </c>
      <c r="D4044" s="48">
        <v>43883</v>
      </c>
    </row>
    <row r="4045" spans="1:4" x14ac:dyDescent="0.3">
      <c r="A4045" s="1" t="s">
        <v>236</v>
      </c>
      <c r="B4045" s="1" t="s">
        <v>220</v>
      </c>
      <c r="C4045">
        <v>35</v>
      </c>
      <c r="D4045" s="48">
        <v>43883</v>
      </c>
    </row>
    <row r="4046" spans="1:4" x14ac:dyDescent="0.3">
      <c r="A4046" s="1" t="s">
        <v>235</v>
      </c>
      <c r="B4046" s="1" t="s">
        <v>229</v>
      </c>
      <c r="C4046">
        <v>35</v>
      </c>
      <c r="D4046" s="48">
        <v>43883</v>
      </c>
    </row>
    <row r="4047" spans="1:4" x14ac:dyDescent="0.3">
      <c r="A4047" s="1" t="s">
        <v>232</v>
      </c>
      <c r="B4047" s="1" t="s">
        <v>240</v>
      </c>
      <c r="C4047">
        <v>35</v>
      </c>
      <c r="D4047" s="48">
        <v>43883</v>
      </c>
    </row>
    <row r="4048" spans="1:4" x14ac:dyDescent="0.3">
      <c r="A4048" s="1" t="s">
        <v>319</v>
      </c>
      <c r="B4048" s="1" t="s">
        <v>228</v>
      </c>
      <c r="C4048">
        <v>35</v>
      </c>
      <c r="D4048" s="48">
        <v>43883</v>
      </c>
    </row>
    <row r="4049" spans="1:4" x14ac:dyDescent="0.3">
      <c r="A4049" s="1" t="s">
        <v>227</v>
      </c>
      <c r="B4049" s="1" t="s">
        <v>214</v>
      </c>
      <c r="C4049">
        <v>35</v>
      </c>
      <c r="D4049" s="48">
        <v>43883</v>
      </c>
    </row>
    <row r="4050" spans="1:4" x14ac:dyDescent="0.3">
      <c r="A4050" s="1" t="s">
        <v>233</v>
      </c>
      <c r="B4050" s="1" t="s">
        <v>224</v>
      </c>
      <c r="C4050">
        <v>35</v>
      </c>
      <c r="D4050" s="48">
        <v>43883</v>
      </c>
    </row>
    <row r="4051" spans="1:4" x14ac:dyDescent="0.3">
      <c r="A4051" s="1" t="s">
        <v>217</v>
      </c>
      <c r="B4051" s="1" t="s">
        <v>239</v>
      </c>
      <c r="C4051">
        <v>35</v>
      </c>
      <c r="D4051" s="48">
        <v>43883</v>
      </c>
    </row>
    <row r="4052" spans="1:4" x14ac:dyDescent="0.3">
      <c r="A4052" s="1" t="s">
        <v>320</v>
      </c>
      <c r="B4052" s="1" t="s">
        <v>221</v>
      </c>
      <c r="C4052">
        <v>35</v>
      </c>
      <c r="D4052" s="48">
        <v>43883</v>
      </c>
    </row>
    <row r="4053" spans="1:4" x14ac:dyDescent="0.3">
      <c r="A4053" s="1" t="s">
        <v>215</v>
      </c>
      <c r="B4053" s="1" t="s">
        <v>223</v>
      </c>
      <c r="C4053">
        <v>35</v>
      </c>
      <c r="D4053" s="48">
        <v>43883</v>
      </c>
    </row>
    <row r="4054" spans="1:4" x14ac:dyDescent="0.3">
      <c r="A4054" s="1" t="s">
        <v>231</v>
      </c>
      <c r="B4054" s="1" t="s">
        <v>230</v>
      </c>
      <c r="C4054">
        <v>35</v>
      </c>
      <c r="D4054" s="48">
        <v>43883</v>
      </c>
    </row>
    <row r="4055" spans="1:4" x14ac:dyDescent="0.3">
      <c r="A4055" s="1" t="s">
        <v>207</v>
      </c>
      <c r="B4055" s="1" t="s">
        <v>234</v>
      </c>
      <c r="C4055">
        <v>35</v>
      </c>
      <c r="D4055" s="48">
        <v>43883</v>
      </c>
    </row>
    <row r="4056" spans="1:4" x14ac:dyDescent="0.3">
      <c r="A4056" s="1" t="s">
        <v>690</v>
      </c>
      <c r="B4056" s="1" t="s">
        <v>355</v>
      </c>
      <c r="C4056">
        <v>25</v>
      </c>
      <c r="D4056" s="48">
        <v>43883</v>
      </c>
    </row>
    <row r="4057" spans="1:4" x14ac:dyDescent="0.3">
      <c r="A4057" s="1" t="s">
        <v>689</v>
      </c>
      <c r="B4057" s="1" t="s">
        <v>105</v>
      </c>
      <c r="C4057">
        <v>25</v>
      </c>
      <c r="D4057" s="48">
        <v>43883</v>
      </c>
    </row>
    <row r="4058" spans="1:4" x14ac:dyDescent="0.3">
      <c r="A4058" s="1" t="s">
        <v>349</v>
      </c>
      <c r="B4058" s="1" t="s">
        <v>341</v>
      </c>
      <c r="C4058">
        <v>25</v>
      </c>
      <c r="D4058" s="48">
        <v>43883</v>
      </c>
    </row>
    <row r="4059" spans="1:4" x14ac:dyDescent="0.3">
      <c r="A4059" s="1" t="s">
        <v>340</v>
      </c>
      <c r="B4059" s="1" t="s">
        <v>101</v>
      </c>
      <c r="C4059">
        <v>25</v>
      </c>
      <c r="D4059" s="48">
        <v>43883</v>
      </c>
    </row>
    <row r="4060" spans="1:4" x14ac:dyDescent="0.3">
      <c r="A4060" s="1" t="s">
        <v>350</v>
      </c>
      <c r="B4060" s="1" t="s">
        <v>104</v>
      </c>
      <c r="C4060">
        <v>25</v>
      </c>
      <c r="D4060" s="48">
        <v>43883</v>
      </c>
    </row>
    <row r="4061" spans="1:4" x14ac:dyDescent="0.3">
      <c r="A4061" s="1" t="s">
        <v>351</v>
      </c>
      <c r="B4061" s="1" t="s">
        <v>687</v>
      </c>
      <c r="C4061">
        <v>25</v>
      </c>
      <c r="D4061" s="48">
        <v>43883</v>
      </c>
    </row>
    <row r="4062" spans="1:4" x14ac:dyDescent="0.3">
      <c r="A4062" s="1" t="s">
        <v>343</v>
      </c>
      <c r="B4062" s="1" t="s">
        <v>691</v>
      </c>
      <c r="C4062">
        <v>25</v>
      </c>
      <c r="D4062" s="48">
        <v>43883</v>
      </c>
    </row>
    <row r="4063" spans="1:4" x14ac:dyDescent="0.3">
      <c r="A4063" s="1" t="s">
        <v>352</v>
      </c>
      <c r="B4063" s="1" t="s">
        <v>342</v>
      </c>
      <c r="C4063">
        <v>25</v>
      </c>
      <c r="D4063" s="48">
        <v>43883</v>
      </c>
    </row>
    <row r="4064" spans="1:4" x14ac:dyDescent="0.3">
      <c r="A4064" s="1" t="s">
        <v>686</v>
      </c>
      <c r="B4064" s="1" t="s">
        <v>346</v>
      </c>
      <c r="C4064">
        <v>25</v>
      </c>
      <c r="D4064" s="48">
        <v>43883</v>
      </c>
    </row>
    <row r="4065" spans="1:4" x14ac:dyDescent="0.3">
      <c r="A4065" s="1" t="s">
        <v>688</v>
      </c>
      <c r="B4065" s="1" t="s">
        <v>345</v>
      </c>
      <c r="C4065">
        <v>25</v>
      </c>
      <c r="D4065" s="48">
        <v>43883</v>
      </c>
    </row>
    <row r="4066" spans="1:4" x14ac:dyDescent="0.3">
      <c r="A4066" s="1" t="s">
        <v>424</v>
      </c>
      <c r="B4066" s="1" t="s">
        <v>434</v>
      </c>
      <c r="C4066">
        <v>28</v>
      </c>
      <c r="D4066" s="48">
        <v>43883</v>
      </c>
    </row>
    <row r="4067" spans="1:4" x14ac:dyDescent="0.3">
      <c r="A4067" s="1" t="s">
        <v>414</v>
      </c>
      <c r="B4067" s="1" t="s">
        <v>421</v>
      </c>
      <c r="C4067">
        <v>28</v>
      </c>
      <c r="D4067" s="48">
        <v>43883</v>
      </c>
    </row>
    <row r="4068" spans="1:4" x14ac:dyDescent="0.3">
      <c r="A4068" s="1" t="s">
        <v>428</v>
      </c>
      <c r="B4068" s="1" t="s">
        <v>418</v>
      </c>
      <c r="C4068">
        <v>28</v>
      </c>
      <c r="D4068" s="48">
        <v>43883</v>
      </c>
    </row>
    <row r="4069" spans="1:4" x14ac:dyDescent="0.3">
      <c r="A4069" s="1" t="s">
        <v>417</v>
      </c>
      <c r="B4069" s="1" t="s">
        <v>415</v>
      </c>
      <c r="C4069">
        <v>28</v>
      </c>
      <c r="D4069" s="48">
        <v>43883</v>
      </c>
    </row>
    <row r="4070" spans="1:4" x14ac:dyDescent="0.3">
      <c r="A4070" s="1" t="s">
        <v>422</v>
      </c>
      <c r="B4070" s="1" t="s">
        <v>419</v>
      </c>
      <c r="C4070">
        <v>28</v>
      </c>
      <c r="D4070" s="48">
        <v>43883</v>
      </c>
    </row>
    <row r="4071" spans="1:4" x14ac:dyDescent="0.3">
      <c r="A4071" s="1" t="s">
        <v>420</v>
      </c>
      <c r="B4071" s="1" t="s">
        <v>416</v>
      </c>
      <c r="C4071">
        <v>28</v>
      </c>
      <c r="D4071" s="48">
        <v>43883</v>
      </c>
    </row>
    <row r="4072" spans="1:4" x14ac:dyDescent="0.3">
      <c r="A4072" s="1" t="s">
        <v>477</v>
      </c>
      <c r="B4072" s="1" t="s">
        <v>432</v>
      </c>
      <c r="C4072">
        <v>25</v>
      </c>
      <c r="D4072" s="48">
        <v>43883</v>
      </c>
    </row>
    <row r="4073" spans="1:4" x14ac:dyDescent="0.3">
      <c r="A4073" s="1" t="s">
        <v>431</v>
      </c>
      <c r="B4073" s="1" t="s">
        <v>437</v>
      </c>
      <c r="C4073">
        <v>25</v>
      </c>
      <c r="D4073" s="48">
        <v>43883</v>
      </c>
    </row>
    <row r="4074" spans="1:4" x14ac:dyDescent="0.3">
      <c r="A4074" s="1" t="s">
        <v>429</v>
      </c>
      <c r="B4074" s="1" t="s">
        <v>435</v>
      </c>
      <c r="C4074">
        <v>25</v>
      </c>
      <c r="D4074" s="48">
        <v>43883</v>
      </c>
    </row>
    <row r="4075" spans="1:4" x14ac:dyDescent="0.3">
      <c r="A4075" s="1" t="s">
        <v>433</v>
      </c>
      <c r="B4075" s="1" t="s">
        <v>438</v>
      </c>
      <c r="C4075">
        <v>25</v>
      </c>
      <c r="D4075" s="48">
        <v>43883</v>
      </c>
    </row>
    <row r="4076" spans="1:4" x14ac:dyDescent="0.3">
      <c r="A4076" s="1" t="s">
        <v>430</v>
      </c>
      <c r="B4076" s="1" t="s">
        <v>423</v>
      </c>
      <c r="C4076">
        <v>25</v>
      </c>
      <c r="D4076" s="48">
        <v>43883</v>
      </c>
    </row>
    <row r="4077" spans="1:4" x14ac:dyDescent="0.3">
      <c r="A4077" s="1" t="s">
        <v>441</v>
      </c>
      <c r="B4077" s="1" t="s">
        <v>444</v>
      </c>
      <c r="C4077">
        <v>20</v>
      </c>
      <c r="D4077" s="48">
        <v>43883</v>
      </c>
    </row>
    <row r="4078" spans="1:4" x14ac:dyDescent="0.3">
      <c r="A4078" s="1" t="s">
        <v>447</v>
      </c>
      <c r="B4078" s="1" t="s">
        <v>440</v>
      </c>
      <c r="C4078">
        <v>20</v>
      </c>
      <c r="D4078" s="48">
        <v>43883</v>
      </c>
    </row>
    <row r="4079" spans="1:4" x14ac:dyDescent="0.3">
      <c r="A4079" s="1" t="s">
        <v>580</v>
      </c>
      <c r="B4079" s="1" t="s">
        <v>579</v>
      </c>
      <c r="C4079">
        <v>20</v>
      </c>
      <c r="D4079" s="48">
        <v>43883</v>
      </c>
    </row>
    <row r="4080" spans="1:4" x14ac:dyDescent="0.3">
      <c r="A4080" s="1" t="s">
        <v>575</v>
      </c>
      <c r="B4080" s="1" t="s">
        <v>571</v>
      </c>
      <c r="C4080">
        <v>20</v>
      </c>
      <c r="D4080" s="48">
        <v>43883</v>
      </c>
    </row>
    <row r="4081" spans="1:4" x14ac:dyDescent="0.3">
      <c r="A4081" s="1" t="s">
        <v>576</v>
      </c>
      <c r="B4081" s="1" t="s">
        <v>581</v>
      </c>
      <c r="C4081">
        <v>20</v>
      </c>
      <c r="D4081" s="48">
        <v>43883</v>
      </c>
    </row>
    <row r="4082" spans="1:4" x14ac:dyDescent="0.3">
      <c r="A4082" s="1" t="s">
        <v>572</v>
      </c>
      <c r="B4082" s="1" t="s">
        <v>578</v>
      </c>
      <c r="C4082">
        <v>20</v>
      </c>
      <c r="D4082" s="48">
        <v>43883</v>
      </c>
    </row>
    <row r="4083" spans="1:4" x14ac:dyDescent="0.3">
      <c r="A4083" s="1" t="s">
        <v>577</v>
      </c>
      <c r="B4083" s="1" t="s">
        <v>570</v>
      </c>
      <c r="C4083">
        <v>20</v>
      </c>
      <c r="D4083" s="48">
        <v>43883</v>
      </c>
    </row>
    <row r="4084" spans="1:4" x14ac:dyDescent="0.3">
      <c r="A4084" s="1" t="s">
        <v>574</v>
      </c>
      <c r="B4084" s="1" t="s">
        <v>573</v>
      </c>
      <c r="C4084">
        <v>20</v>
      </c>
      <c r="D4084" s="48">
        <v>43883</v>
      </c>
    </row>
    <row r="4085" spans="1:4" x14ac:dyDescent="0.3">
      <c r="A4085" s="1" t="s">
        <v>603</v>
      </c>
      <c r="B4085" s="1" t="s">
        <v>598</v>
      </c>
      <c r="C4085">
        <v>22</v>
      </c>
      <c r="D4085" s="48">
        <v>43883</v>
      </c>
    </row>
    <row r="4086" spans="1:4" x14ac:dyDescent="0.3">
      <c r="A4086" s="1" t="s">
        <v>606</v>
      </c>
      <c r="B4086" s="1" t="s">
        <v>599</v>
      </c>
      <c r="C4086">
        <v>22</v>
      </c>
      <c r="D4086" s="48">
        <v>43883</v>
      </c>
    </row>
    <row r="4087" spans="1:4" x14ac:dyDescent="0.3">
      <c r="A4087" s="1" t="s">
        <v>601</v>
      </c>
      <c r="B4087" s="1" t="s">
        <v>613</v>
      </c>
      <c r="C4087">
        <v>22</v>
      </c>
      <c r="D4087" s="48">
        <v>43883</v>
      </c>
    </row>
    <row r="4088" spans="1:4" x14ac:dyDescent="0.3">
      <c r="A4088" s="1" t="s">
        <v>605</v>
      </c>
      <c r="B4088" s="1" t="s">
        <v>611</v>
      </c>
      <c r="C4088">
        <v>22</v>
      </c>
      <c r="D4088" s="48">
        <v>43883</v>
      </c>
    </row>
    <row r="4089" spans="1:4" x14ac:dyDescent="0.3">
      <c r="A4089" s="1" t="s">
        <v>607</v>
      </c>
      <c r="B4089" s="1" t="s">
        <v>609</v>
      </c>
      <c r="C4089">
        <v>22</v>
      </c>
      <c r="D4089" s="48">
        <v>43883</v>
      </c>
    </row>
    <row r="4090" spans="1:4" x14ac:dyDescent="0.3">
      <c r="A4090" s="1" t="s">
        <v>602</v>
      </c>
      <c r="B4090" s="1" t="s">
        <v>608</v>
      </c>
      <c r="C4090">
        <v>22</v>
      </c>
      <c r="D4090" s="48">
        <v>43883</v>
      </c>
    </row>
    <row r="4091" spans="1:4" x14ac:dyDescent="0.3">
      <c r="A4091" s="1" t="s">
        <v>604</v>
      </c>
      <c r="B4091" s="1" t="s">
        <v>610</v>
      </c>
      <c r="C4091">
        <v>22</v>
      </c>
      <c r="D4091" s="48">
        <v>43883</v>
      </c>
    </row>
    <row r="4092" spans="1:4" x14ac:dyDescent="0.3">
      <c r="A4092" s="1" t="s">
        <v>600</v>
      </c>
      <c r="B4092" s="1" t="s">
        <v>612</v>
      </c>
      <c r="C4092">
        <v>22</v>
      </c>
      <c r="D4092" s="48">
        <v>43883</v>
      </c>
    </row>
    <row r="4093" spans="1:4" x14ac:dyDescent="0.3">
      <c r="A4093" s="1" t="s">
        <v>155</v>
      </c>
      <c r="B4093" s="1" t="s">
        <v>135</v>
      </c>
      <c r="C4093">
        <v>24</v>
      </c>
      <c r="D4093" s="48">
        <v>43884</v>
      </c>
    </row>
    <row r="4094" spans="1:4" x14ac:dyDescent="0.3">
      <c r="A4094" s="1" t="s">
        <v>156</v>
      </c>
      <c r="B4094" s="1" t="s">
        <v>153</v>
      </c>
      <c r="C4094">
        <v>24</v>
      </c>
      <c r="D4094" s="48">
        <v>43884</v>
      </c>
    </row>
    <row r="4095" spans="1:4" x14ac:dyDescent="0.3">
      <c r="A4095" s="1" t="s">
        <v>161</v>
      </c>
      <c r="B4095" s="1" t="s">
        <v>162</v>
      </c>
      <c r="C4095">
        <v>24</v>
      </c>
      <c r="D4095" s="48">
        <v>43884</v>
      </c>
    </row>
    <row r="4096" spans="1:4" x14ac:dyDescent="0.3">
      <c r="A4096" s="1" t="s">
        <v>157</v>
      </c>
      <c r="B4096" s="1" t="s">
        <v>138</v>
      </c>
      <c r="C4096">
        <v>24</v>
      </c>
      <c r="D4096" s="48">
        <v>43884</v>
      </c>
    </row>
    <row r="4097" spans="1:4" x14ac:dyDescent="0.3">
      <c r="A4097" s="1" t="s">
        <v>381</v>
      </c>
      <c r="B4097" s="1" t="s">
        <v>378</v>
      </c>
      <c r="C4097">
        <v>22</v>
      </c>
      <c r="D4097" s="48">
        <v>43884</v>
      </c>
    </row>
    <row r="4098" spans="1:4" x14ac:dyDescent="0.3">
      <c r="A4098" s="1" t="s">
        <v>260</v>
      </c>
      <c r="B4098" s="1" t="s">
        <v>264</v>
      </c>
      <c r="C4098">
        <v>22</v>
      </c>
      <c r="D4098" s="48">
        <v>43884</v>
      </c>
    </row>
    <row r="4099" spans="1:4" x14ac:dyDescent="0.3">
      <c r="A4099" s="1" t="s">
        <v>271</v>
      </c>
      <c r="B4099" s="1" t="s">
        <v>261</v>
      </c>
      <c r="C4099">
        <v>22</v>
      </c>
      <c r="D4099" s="48">
        <v>43884</v>
      </c>
    </row>
    <row r="4100" spans="1:4" x14ac:dyDescent="0.3">
      <c r="A4100" s="1" t="s">
        <v>262</v>
      </c>
      <c r="B4100" s="1" t="s">
        <v>270</v>
      </c>
      <c r="C4100">
        <v>22</v>
      </c>
      <c r="D4100" s="48">
        <v>43884</v>
      </c>
    </row>
    <row r="4101" spans="1:4" x14ac:dyDescent="0.3">
      <c r="A4101" s="1" t="s">
        <v>685</v>
      </c>
      <c r="B4101" s="1" t="s">
        <v>269</v>
      </c>
      <c r="C4101">
        <v>22</v>
      </c>
      <c r="D4101" s="48">
        <v>43884</v>
      </c>
    </row>
    <row r="4102" spans="1:4" x14ac:dyDescent="0.3">
      <c r="A4102" s="1" t="s">
        <v>275</v>
      </c>
      <c r="B4102" s="1" t="s">
        <v>259</v>
      </c>
      <c r="C4102">
        <v>22</v>
      </c>
      <c r="D4102" s="48">
        <v>43884</v>
      </c>
    </row>
    <row r="4103" spans="1:4" x14ac:dyDescent="0.3">
      <c r="A4103" s="1" t="s">
        <v>274</v>
      </c>
      <c r="B4103" s="1" t="s">
        <v>267</v>
      </c>
      <c r="C4103">
        <v>22</v>
      </c>
      <c r="D4103" s="48">
        <v>43884</v>
      </c>
    </row>
    <row r="4104" spans="1:4" x14ac:dyDescent="0.3">
      <c r="A4104" s="1" t="s">
        <v>266</v>
      </c>
      <c r="B4104" s="1" t="s">
        <v>265</v>
      </c>
      <c r="C4104">
        <v>22</v>
      </c>
      <c r="D4104" s="48">
        <v>43884</v>
      </c>
    </row>
    <row r="4105" spans="1:4" x14ac:dyDescent="0.3">
      <c r="A4105" s="1" t="s">
        <v>276</v>
      </c>
      <c r="B4105" s="1" t="s">
        <v>268</v>
      </c>
      <c r="C4105">
        <v>22</v>
      </c>
      <c r="D4105" s="48">
        <v>43884</v>
      </c>
    </row>
    <row r="4106" spans="1:4" x14ac:dyDescent="0.3">
      <c r="A4106" s="1" t="s">
        <v>385</v>
      </c>
      <c r="B4106" s="1" t="s">
        <v>377</v>
      </c>
      <c r="C4106">
        <v>22</v>
      </c>
      <c r="D4106" s="48">
        <v>43884</v>
      </c>
    </row>
    <row r="4107" spans="1:4" x14ac:dyDescent="0.3">
      <c r="A4107" s="1" t="s">
        <v>380</v>
      </c>
      <c r="B4107" s="1" t="s">
        <v>393</v>
      </c>
      <c r="C4107">
        <v>22</v>
      </c>
      <c r="D4107" s="48">
        <v>43884</v>
      </c>
    </row>
    <row r="4108" spans="1:4" x14ac:dyDescent="0.3">
      <c r="A4108" s="1" t="s">
        <v>391</v>
      </c>
      <c r="B4108" s="1" t="s">
        <v>383</v>
      </c>
      <c r="C4108">
        <v>22</v>
      </c>
      <c r="D4108" s="48">
        <v>43884</v>
      </c>
    </row>
    <row r="4109" spans="1:4" x14ac:dyDescent="0.3">
      <c r="A4109" s="1" t="s">
        <v>384</v>
      </c>
      <c r="B4109" s="1" t="s">
        <v>390</v>
      </c>
      <c r="C4109">
        <v>22</v>
      </c>
      <c r="D4109" s="48">
        <v>43884</v>
      </c>
    </row>
    <row r="4110" spans="1:4" x14ac:dyDescent="0.3">
      <c r="A4110" s="1" t="s">
        <v>696</v>
      </c>
      <c r="B4110" s="1" t="s">
        <v>379</v>
      </c>
      <c r="C4110">
        <v>22</v>
      </c>
      <c r="D4110" s="48">
        <v>43884</v>
      </c>
    </row>
    <row r="4111" spans="1:4" x14ac:dyDescent="0.3">
      <c r="A4111" s="1" t="s">
        <v>272</v>
      </c>
      <c r="B4111" s="1" t="s">
        <v>273</v>
      </c>
      <c r="C4111">
        <v>22</v>
      </c>
      <c r="D4111" s="48">
        <v>43884</v>
      </c>
    </row>
    <row r="4112" spans="1:4" x14ac:dyDescent="0.3">
      <c r="A4112" s="1" t="s">
        <v>263</v>
      </c>
      <c r="B4112" s="1" t="s">
        <v>387</v>
      </c>
      <c r="C4112">
        <v>22</v>
      </c>
      <c r="D4112" s="48">
        <v>43884</v>
      </c>
    </row>
    <row r="4113" spans="1:4" x14ac:dyDescent="0.3">
      <c r="A4113" s="1" t="s">
        <v>388</v>
      </c>
      <c r="B4113" s="1" t="s">
        <v>476</v>
      </c>
      <c r="C4113">
        <v>22</v>
      </c>
      <c r="D4113" s="48">
        <v>43884</v>
      </c>
    </row>
    <row r="4114" spans="1:4" x14ac:dyDescent="0.3">
      <c r="A4114" s="1" t="s">
        <v>382</v>
      </c>
      <c r="B4114" s="1" t="s">
        <v>386</v>
      </c>
      <c r="C4114">
        <v>22</v>
      </c>
      <c r="D4114" s="48">
        <v>43884</v>
      </c>
    </row>
    <row r="4115" spans="1:4" x14ac:dyDescent="0.3">
      <c r="A4115" s="1" t="s">
        <v>446</v>
      </c>
      <c r="B4115" s="1" t="s">
        <v>443</v>
      </c>
      <c r="C4115">
        <v>20</v>
      </c>
      <c r="D4115" s="48">
        <v>43884</v>
      </c>
    </row>
    <row r="4116" spans="1:4" x14ac:dyDescent="0.3">
      <c r="A4116" s="1" t="s">
        <v>527</v>
      </c>
      <c r="B4116" s="1" t="s">
        <v>518</v>
      </c>
      <c r="C4116">
        <v>22</v>
      </c>
      <c r="D4116" s="48">
        <v>43884</v>
      </c>
    </row>
    <row r="4117" spans="1:4" x14ac:dyDescent="0.3">
      <c r="A4117" s="1" t="s">
        <v>515</v>
      </c>
      <c r="B4117" s="1" t="s">
        <v>520</v>
      </c>
      <c r="C4117">
        <v>22</v>
      </c>
      <c r="D4117" s="48">
        <v>43884</v>
      </c>
    </row>
    <row r="4118" spans="1:4" x14ac:dyDescent="0.3">
      <c r="A4118" s="1" t="s">
        <v>522</v>
      </c>
      <c r="B4118" s="1" t="s">
        <v>525</v>
      </c>
      <c r="C4118">
        <v>22</v>
      </c>
      <c r="D4118" s="48">
        <v>43884</v>
      </c>
    </row>
    <row r="4119" spans="1:4" x14ac:dyDescent="0.3">
      <c r="A4119" s="1" t="s">
        <v>523</v>
      </c>
      <c r="B4119" s="1" t="s">
        <v>514</v>
      </c>
      <c r="C4119">
        <v>22</v>
      </c>
      <c r="D4119" s="48">
        <v>43884</v>
      </c>
    </row>
    <row r="4120" spans="1:4" x14ac:dyDescent="0.3">
      <c r="A4120" s="1" t="s">
        <v>524</v>
      </c>
      <c r="B4120" s="1" t="s">
        <v>516</v>
      </c>
      <c r="C4120">
        <v>22</v>
      </c>
      <c r="D4120" s="48">
        <v>43884</v>
      </c>
    </row>
    <row r="4121" spans="1:4" x14ac:dyDescent="0.3">
      <c r="A4121" s="1" t="s">
        <v>526</v>
      </c>
      <c r="B4121" s="1" t="s">
        <v>517</v>
      </c>
      <c r="C4121">
        <v>22</v>
      </c>
      <c r="D4121" s="48">
        <v>43884</v>
      </c>
    </row>
    <row r="4122" spans="1:4" x14ac:dyDescent="0.3">
      <c r="A4122" s="1" t="s">
        <v>519</v>
      </c>
      <c r="B4122" s="1" t="s">
        <v>521</v>
      </c>
      <c r="C4122">
        <v>22</v>
      </c>
      <c r="D4122" s="48">
        <v>43884</v>
      </c>
    </row>
    <row r="4123" spans="1:4" x14ac:dyDescent="0.3">
      <c r="A4123" s="1" t="s">
        <v>149</v>
      </c>
      <c r="B4123" s="1" t="s">
        <v>145</v>
      </c>
      <c r="C4123">
        <v>27</v>
      </c>
      <c r="D4123" s="48">
        <v>43885</v>
      </c>
    </row>
    <row r="4124" spans="1:4" x14ac:dyDescent="0.3">
      <c r="A4124" s="1" t="s">
        <v>152</v>
      </c>
      <c r="B4124" s="1" t="s">
        <v>147</v>
      </c>
      <c r="C4124">
        <v>27</v>
      </c>
      <c r="D4124" s="48">
        <v>43885</v>
      </c>
    </row>
    <row r="4125" spans="1:4" x14ac:dyDescent="0.3">
      <c r="A4125" s="1" t="s">
        <v>4</v>
      </c>
      <c r="B4125" s="1" t="s">
        <v>179</v>
      </c>
      <c r="C4125">
        <v>35</v>
      </c>
      <c r="D4125" s="48">
        <v>43886</v>
      </c>
    </row>
    <row r="4126" spans="1:4" x14ac:dyDescent="0.3">
      <c r="A4126" s="1" t="s">
        <v>7</v>
      </c>
      <c r="B4126" s="1" t="s">
        <v>182</v>
      </c>
      <c r="C4126">
        <v>35</v>
      </c>
      <c r="D4126" s="48">
        <v>43886</v>
      </c>
    </row>
    <row r="4127" spans="1:4" x14ac:dyDescent="0.3">
      <c r="A4127" s="1" t="s">
        <v>9</v>
      </c>
      <c r="B4127" s="1" t="s">
        <v>180</v>
      </c>
      <c r="C4127">
        <v>35</v>
      </c>
      <c r="D4127" s="48">
        <v>43886</v>
      </c>
    </row>
    <row r="4128" spans="1:4" x14ac:dyDescent="0.3">
      <c r="A4128" s="1" t="s">
        <v>195</v>
      </c>
      <c r="B4128" s="1" t="s">
        <v>187</v>
      </c>
      <c r="C4128">
        <v>35</v>
      </c>
      <c r="D4128" s="48">
        <v>43886</v>
      </c>
    </row>
    <row r="4129" spans="1:4" x14ac:dyDescent="0.3">
      <c r="A4129" s="1" t="s">
        <v>177</v>
      </c>
      <c r="B4129" s="1" t="s">
        <v>175</v>
      </c>
      <c r="C4129">
        <v>35</v>
      </c>
      <c r="D4129" s="48">
        <v>43886</v>
      </c>
    </row>
    <row r="4130" spans="1:4" x14ac:dyDescent="0.3">
      <c r="A4130" s="1" t="s">
        <v>172</v>
      </c>
      <c r="B4130" s="1" t="s">
        <v>186</v>
      </c>
      <c r="C4130">
        <v>35</v>
      </c>
      <c r="D4130" s="48">
        <v>43886</v>
      </c>
    </row>
    <row r="4131" spans="1:4" x14ac:dyDescent="0.3">
      <c r="A4131" s="1" t="s">
        <v>184</v>
      </c>
      <c r="B4131" s="1" t="s">
        <v>181</v>
      </c>
      <c r="C4131">
        <v>35</v>
      </c>
      <c r="D4131" s="48">
        <v>43887</v>
      </c>
    </row>
    <row r="4132" spans="1:4" x14ac:dyDescent="0.3">
      <c r="A4132" s="1" t="s">
        <v>183</v>
      </c>
      <c r="B4132" s="1" t="s">
        <v>197</v>
      </c>
      <c r="C4132">
        <v>35</v>
      </c>
      <c r="D4132" s="48">
        <v>43887</v>
      </c>
    </row>
    <row r="4133" spans="1:4" x14ac:dyDescent="0.3">
      <c r="A4133" s="1" t="s">
        <v>174</v>
      </c>
      <c r="B4133" s="1" t="s">
        <v>170</v>
      </c>
      <c r="C4133">
        <v>35</v>
      </c>
      <c r="D4133" s="48">
        <v>43887</v>
      </c>
    </row>
    <row r="4134" spans="1:4" x14ac:dyDescent="0.3">
      <c r="A4134" s="1" t="s">
        <v>189</v>
      </c>
      <c r="B4134" s="1" t="s">
        <v>176</v>
      </c>
      <c r="C4134">
        <v>35</v>
      </c>
      <c r="D4134" s="48">
        <v>43887</v>
      </c>
    </row>
    <row r="4135" spans="1:4" x14ac:dyDescent="0.3">
      <c r="A4135" s="1" t="s">
        <v>192</v>
      </c>
      <c r="B4135" s="1" t="s">
        <v>188</v>
      </c>
      <c r="C4135">
        <v>35</v>
      </c>
      <c r="D4135" s="48">
        <v>43887</v>
      </c>
    </row>
    <row r="4136" spans="1:4" x14ac:dyDescent="0.3">
      <c r="A4136" s="1" t="s">
        <v>185</v>
      </c>
      <c r="B4136" s="1" t="s">
        <v>199</v>
      </c>
      <c r="C4136">
        <v>35</v>
      </c>
      <c r="D4136" s="48">
        <v>43887</v>
      </c>
    </row>
    <row r="4137" spans="1:4" x14ac:dyDescent="0.3">
      <c r="A4137" s="1" t="s">
        <v>163</v>
      </c>
      <c r="B4137" s="1" t="s">
        <v>165</v>
      </c>
      <c r="C4137">
        <v>25</v>
      </c>
      <c r="D4137" s="48">
        <v>43889</v>
      </c>
    </row>
    <row r="4138" spans="1:4" x14ac:dyDescent="0.3">
      <c r="A4138" s="1" t="s">
        <v>141</v>
      </c>
      <c r="B4138" s="1" t="s">
        <v>137</v>
      </c>
      <c r="C4138">
        <v>28</v>
      </c>
      <c r="D4138" s="48">
        <v>43889</v>
      </c>
    </row>
    <row r="4139" spans="1:4" x14ac:dyDescent="0.3">
      <c r="A4139" s="1" t="s">
        <v>145</v>
      </c>
      <c r="B4139" s="1" t="s">
        <v>133</v>
      </c>
      <c r="C4139">
        <v>28</v>
      </c>
      <c r="D4139" s="48">
        <v>43889</v>
      </c>
    </row>
    <row r="4140" spans="1:4" x14ac:dyDescent="0.3">
      <c r="A4140" s="1" t="s">
        <v>143</v>
      </c>
      <c r="B4140" s="1" t="s">
        <v>132</v>
      </c>
      <c r="C4140">
        <v>28</v>
      </c>
      <c r="D4140" s="48">
        <v>43889</v>
      </c>
    </row>
    <row r="4141" spans="1:4" x14ac:dyDescent="0.3">
      <c r="A4141" s="1" t="s">
        <v>147</v>
      </c>
      <c r="B4141" s="1" t="s">
        <v>169</v>
      </c>
      <c r="C4141">
        <v>28</v>
      </c>
      <c r="D4141" s="48">
        <v>43889</v>
      </c>
    </row>
    <row r="4142" spans="1:4" x14ac:dyDescent="0.3">
      <c r="A4142" s="1" t="s">
        <v>168</v>
      </c>
      <c r="B4142" s="1" t="s">
        <v>152</v>
      </c>
      <c r="C4142">
        <v>28</v>
      </c>
      <c r="D4142" s="48">
        <v>43889</v>
      </c>
    </row>
    <row r="4143" spans="1:4" x14ac:dyDescent="0.3">
      <c r="A4143" s="1" t="s">
        <v>144</v>
      </c>
      <c r="B4143" s="1" t="s">
        <v>167</v>
      </c>
      <c r="C4143">
        <v>28</v>
      </c>
      <c r="D4143" s="48">
        <v>43889</v>
      </c>
    </row>
    <row r="4144" spans="1:4" x14ac:dyDescent="0.3">
      <c r="A4144" s="1" t="s">
        <v>140</v>
      </c>
      <c r="B4144" s="1" t="s">
        <v>151</v>
      </c>
      <c r="C4144">
        <v>28</v>
      </c>
      <c r="D4144" s="48">
        <v>43889</v>
      </c>
    </row>
    <row r="4145" spans="1:4" x14ac:dyDescent="0.3">
      <c r="A4145" s="1" t="s">
        <v>139</v>
      </c>
      <c r="B4145" s="1" t="s">
        <v>148</v>
      </c>
      <c r="C4145">
        <v>28</v>
      </c>
      <c r="D4145" s="48">
        <v>43889</v>
      </c>
    </row>
    <row r="4146" spans="1:4" x14ac:dyDescent="0.3">
      <c r="A4146" s="1" t="s">
        <v>136</v>
      </c>
      <c r="B4146" s="1" t="s">
        <v>149</v>
      </c>
      <c r="C4146">
        <v>28</v>
      </c>
      <c r="D4146" s="48">
        <v>43889</v>
      </c>
    </row>
    <row r="4147" spans="1:4" x14ac:dyDescent="0.3">
      <c r="A4147" s="1" t="s">
        <v>142</v>
      </c>
      <c r="B4147" s="1" t="s">
        <v>150</v>
      </c>
      <c r="C4147">
        <v>28</v>
      </c>
      <c r="D4147" s="48">
        <v>43889</v>
      </c>
    </row>
    <row r="4148" spans="1:4" x14ac:dyDescent="0.3">
      <c r="A4148" s="1" t="s">
        <v>440</v>
      </c>
      <c r="B4148" s="1" t="s">
        <v>445</v>
      </c>
      <c r="C4148">
        <v>21</v>
      </c>
      <c r="D4148" s="48">
        <v>43889</v>
      </c>
    </row>
    <row r="4149" spans="1:4" x14ac:dyDescent="0.3">
      <c r="A4149" s="1" t="s">
        <v>3</v>
      </c>
      <c r="B4149" s="1" t="s">
        <v>10</v>
      </c>
      <c r="C4149">
        <v>28</v>
      </c>
      <c r="D4149" s="48">
        <v>43890</v>
      </c>
    </row>
    <row r="4150" spans="1:4" x14ac:dyDescent="0.3">
      <c r="A4150" s="1" t="s">
        <v>178</v>
      </c>
      <c r="B4150" s="1" t="s">
        <v>173</v>
      </c>
      <c r="C4150">
        <v>28</v>
      </c>
      <c r="D4150" s="48">
        <v>43890</v>
      </c>
    </row>
    <row r="4151" spans="1:4" x14ac:dyDescent="0.3">
      <c r="A4151" s="1" t="s">
        <v>20</v>
      </c>
      <c r="B4151" s="1" t="s">
        <v>8</v>
      </c>
      <c r="C4151">
        <v>28</v>
      </c>
      <c r="D4151" s="48">
        <v>43890</v>
      </c>
    </row>
    <row r="4152" spans="1:4" x14ac:dyDescent="0.3">
      <c r="A4152" s="1" t="s">
        <v>22</v>
      </c>
      <c r="B4152" s="1" t="s">
        <v>13</v>
      </c>
      <c r="C4152">
        <v>28</v>
      </c>
      <c r="D4152" s="48">
        <v>43890</v>
      </c>
    </row>
    <row r="4153" spans="1:4" x14ac:dyDescent="0.3">
      <c r="A4153" s="1" t="s">
        <v>6</v>
      </c>
      <c r="B4153" s="1" t="s">
        <v>5</v>
      </c>
      <c r="C4153">
        <v>28</v>
      </c>
      <c r="D4153" s="48">
        <v>43890</v>
      </c>
    </row>
    <row r="4154" spans="1:4" x14ac:dyDescent="0.3">
      <c r="A4154" s="1" t="s">
        <v>15</v>
      </c>
      <c r="B4154" s="1" t="s">
        <v>18</v>
      </c>
      <c r="C4154">
        <v>28</v>
      </c>
      <c r="D4154" s="48">
        <v>43890</v>
      </c>
    </row>
    <row r="4155" spans="1:4" x14ac:dyDescent="0.3">
      <c r="A4155" s="1" t="s">
        <v>171</v>
      </c>
      <c r="B4155" s="1" t="s">
        <v>14</v>
      </c>
      <c r="C4155">
        <v>28</v>
      </c>
      <c r="D4155" s="48">
        <v>43890</v>
      </c>
    </row>
    <row r="4156" spans="1:4" x14ac:dyDescent="0.3">
      <c r="A4156" s="1" t="s">
        <v>16</v>
      </c>
      <c r="B4156" s="1" t="s">
        <v>21</v>
      </c>
      <c r="C4156">
        <v>28</v>
      </c>
      <c r="D4156" s="48">
        <v>43890</v>
      </c>
    </row>
    <row r="4157" spans="1:4" x14ac:dyDescent="0.3">
      <c r="A4157" s="1" t="s">
        <v>19</v>
      </c>
      <c r="B4157" s="1" t="s">
        <v>11</v>
      </c>
      <c r="C4157">
        <v>28</v>
      </c>
      <c r="D4157" s="48">
        <v>43890</v>
      </c>
    </row>
    <row r="4158" spans="1:4" x14ac:dyDescent="0.3">
      <c r="A4158" s="1" t="s">
        <v>12</v>
      </c>
      <c r="B4158" s="1" t="s">
        <v>17</v>
      </c>
      <c r="C4158">
        <v>28</v>
      </c>
      <c r="D4158" s="48">
        <v>43890</v>
      </c>
    </row>
    <row r="4159" spans="1:4" x14ac:dyDescent="0.3">
      <c r="A4159" s="1" t="s">
        <v>162</v>
      </c>
      <c r="B4159" s="1" t="s">
        <v>157</v>
      </c>
      <c r="C4159">
        <v>25</v>
      </c>
      <c r="D4159" s="48">
        <v>43890</v>
      </c>
    </row>
    <row r="4160" spans="1:4" x14ac:dyDescent="0.3">
      <c r="A4160" s="1" t="s">
        <v>159</v>
      </c>
      <c r="B4160" s="1" t="s">
        <v>160</v>
      </c>
      <c r="C4160">
        <v>25</v>
      </c>
      <c r="D4160" s="48">
        <v>43890</v>
      </c>
    </row>
    <row r="4161" spans="1:4" x14ac:dyDescent="0.3">
      <c r="A4161" s="1" t="s">
        <v>166</v>
      </c>
      <c r="B4161" s="1" t="s">
        <v>156</v>
      </c>
      <c r="C4161">
        <v>25</v>
      </c>
      <c r="D4161" s="48">
        <v>43890</v>
      </c>
    </row>
    <row r="4162" spans="1:4" x14ac:dyDescent="0.3">
      <c r="A4162" s="1" t="s">
        <v>135</v>
      </c>
      <c r="B4162" s="1" t="s">
        <v>161</v>
      </c>
      <c r="C4162">
        <v>25</v>
      </c>
      <c r="D4162" s="48">
        <v>43890</v>
      </c>
    </row>
    <row r="4163" spans="1:4" x14ac:dyDescent="0.3">
      <c r="A4163" s="1" t="s">
        <v>201</v>
      </c>
      <c r="B4163" s="1" t="s">
        <v>193</v>
      </c>
      <c r="C4163">
        <v>36</v>
      </c>
      <c r="D4163" s="48">
        <v>43890</v>
      </c>
    </row>
    <row r="4164" spans="1:4" x14ac:dyDescent="0.3">
      <c r="A4164" s="1" t="s">
        <v>190</v>
      </c>
      <c r="B4164" s="1" t="s">
        <v>203</v>
      </c>
      <c r="C4164">
        <v>36</v>
      </c>
      <c r="D4164" s="48">
        <v>43890</v>
      </c>
    </row>
    <row r="4165" spans="1:4" x14ac:dyDescent="0.3">
      <c r="A4165" s="1" t="s">
        <v>212</v>
      </c>
      <c r="B4165" s="1" t="s">
        <v>210</v>
      </c>
      <c r="C4165">
        <v>36</v>
      </c>
      <c r="D4165" s="48">
        <v>43890</v>
      </c>
    </row>
    <row r="4166" spans="1:4" x14ac:dyDescent="0.3">
      <c r="A4166" s="1" t="s">
        <v>208</v>
      </c>
      <c r="B4166" s="1" t="s">
        <v>198</v>
      </c>
      <c r="C4166">
        <v>36</v>
      </c>
      <c r="D4166" s="48">
        <v>43890</v>
      </c>
    </row>
    <row r="4167" spans="1:4" x14ac:dyDescent="0.3">
      <c r="A4167" s="1" t="s">
        <v>222</v>
      </c>
      <c r="B4167" s="1" t="s">
        <v>218</v>
      </c>
      <c r="C4167">
        <v>36</v>
      </c>
      <c r="D4167" s="48">
        <v>43890</v>
      </c>
    </row>
    <row r="4168" spans="1:4" x14ac:dyDescent="0.3">
      <c r="A4168" s="1" t="s">
        <v>202</v>
      </c>
      <c r="B4168" s="1" t="s">
        <v>196</v>
      </c>
      <c r="C4168">
        <v>36</v>
      </c>
      <c r="D4168" s="48">
        <v>43890</v>
      </c>
    </row>
    <row r="4169" spans="1:4" x14ac:dyDescent="0.3">
      <c r="A4169" s="1" t="s">
        <v>200</v>
      </c>
      <c r="B4169" s="1" t="s">
        <v>206</v>
      </c>
      <c r="C4169">
        <v>36</v>
      </c>
      <c r="D4169" s="48">
        <v>43890</v>
      </c>
    </row>
    <row r="4170" spans="1:4" x14ac:dyDescent="0.3">
      <c r="A4170" s="1" t="s">
        <v>211</v>
      </c>
      <c r="B4170" s="1" t="s">
        <v>216</v>
      </c>
      <c r="C4170">
        <v>36</v>
      </c>
      <c r="D4170" s="48">
        <v>43890</v>
      </c>
    </row>
    <row r="4171" spans="1:4" x14ac:dyDescent="0.3">
      <c r="A4171" s="1" t="s">
        <v>213</v>
      </c>
      <c r="B4171" s="1" t="s">
        <v>205</v>
      </c>
      <c r="C4171">
        <v>36</v>
      </c>
      <c r="D4171" s="48">
        <v>43890</v>
      </c>
    </row>
    <row r="4172" spans="1:4" x14ac:dyDescent="0.3">
      <c r="A4172" s="1" t="s">
        <v>194</v>
      </c>
      <c r="B4172" s="1" t="s">
        <v>209</v>
      </c>
      <c r="C4172">
        <v>36</v>
      </c>
      <c r="D4172" s="48">
        <v>43890</v>
      </c>
    </row>
    <row r="4173" spans="1:4" x14ac:dyDescent="0.3">
      <c r="A4173" s="1" t="s">
        <v>191</v>
      </c>
      <c r="B4173" s="1" t="s">
        <v>219</v>
      </c>
      <c r="C4173">
        <v>36</v>
      </c>
      <c r="D4173" s="48">
        <v>43890</v>
      </c>
    </row>
    <row r="4174" spans="1:4" x14ac:dyDescent="0.3">
      <c r="A4174" s="1" t="s">
        <v>226</v>
      </c>
      <c r="B4174" s="1" t="s">
        <v>204</v>
      </c>
      <c r="C4174">
        <v>36</v>
      </c>
      <c r="D4174" s="48">
        <v>43890</v>
      </c>
    </row>
    <row r="4175" spans="1:4" x14ac:dyDescent="0.3">
      <c r="A4175" s="1" t="s">
        <v>184</v>
      </c>
      <c r="B4175" s="1" t="s">
        <v>182</v>
      </c>
      <c r="C4175">
        <v>36</v>
      </c>
      <c r="D4175" s="48">
        <v>43890</v>
      </c>
    </row>
    <row r="4176" spans="1:4" x14ac:dyDescent="0.3">
      <c r="A4176" s="1" t="s">
        <v>4</v>
      </c>
      <c r="B4176" s="1" t="s">
        <v>187</v>
      </c>
      <c r="C4176">
        <v>36</v>
      </c>
      <c r="D4176" s="48">
        <v>43890</v>
      </c>
    </row>
    <row r="4177" spans="1:4" x14ac:dyDescent="0.3">
      <c r="A4177" s="1" t="s">
        <v>7</v>
      </c>
      <c r="B4177" s="1" t="s">
        <v>186</v>
      </c>
      <c r="C4177">
        <v>36</v>
      </c>
      <c r="D4177" s="48">
        <v>43890</v>
      </c>
    </row>
    <row r="4178" spans="1:4" x14ac:dyDescent="0.3">
      <c r="A4178" s="1" t="s">
        <v>9</v>
      </c>
      <c r="B4178" s="1" t="s">
        <v>199</v>
      </c>
      <c r="C4178">
        <v>36</v>
      </c>
      <c r="D4178" s="48">
        <v>43890</v>
      </c>
    </row>
    <row r="4179" spans="1:4" x14ac:dyDescent="0.3">
      <c r="A4179" s="1" t="s">
        <v>183</v>
      </c>
      <c r="B4179" s="1" t="s">
        <v>170</v>
      </c>
      <c r="C4179">
        <v>36</v>
      </c>
      <c r="D4179" s="48">
        <v>43890</v>
      </c>
    </row>
    <row r="4180" spans="1:4" x14ac:dyDescent="0.3">
      <c r="A4180" s="1" t="s">
        <v>195</v>
      </c>
      <c r="B4180" s="1" t="s">
        <v>181</v>
      </c>
      <c r="C4180">
        <v>36</v>
      </c>
      <c r="D4180" s="48">
        <v>43890</v>
      </c>
    </row>
    <row r="4181" spans="1:4" x14ac:dyDescent="0.3">
      <c r="A4181" s="1" t="s">
        <v>174</v>
      </c>
      <c r="B4181" s="1" t="s">
        <v>179</v>
      </c>
      <c r="C4181">
        <v>36</v>
      </c>
      <c r="D4181" s="48">
        <v>43890</v>
      </c>
    </row>
    <row r="4182" spans="1:4" x14ac:dyDescent="0.3">
      <c r="A4182" s="1" t="s">
        <v>189</v>
      </c>
      <c r="B4182" s="1" t="s">
        <v>180</v>
      </c>
      <c r="C4182">
        <v>36</v>
      </c>
      <c r="D4182" s="48">
        <v>43890</v>
      </c>
    </row>
    <row r="4183" spans="1:4" x14ac:dyDescent="0.3">
      <c r="A4183" s="1" t="s">
        <v>177</v>
      </c>
      <c r="B4183" s="1" t="s">
        <v>176</v>
      </c>
      <c r="C4183">
        <v>36</v>
      </c>
      <c r="D4183" s="48">
        <v>43890</v>
      </c>
    </row>
    <row r="4184" spans="1:4" x14ac:dyDescent="0.3">
      <c r="A4184" s="1" t="s">
        <v>192</v>
      </c>
      <c r="B4184" s="1" t="s">
        <v>197</v>
      </c>
      <c r="C4184">
        <v>36</v>
      </c>
      <c r="D4184" s="48">
        <v>43890</v>
      </c>
    </row>
    <row r="4185" spans="1:4" x14ac:dyDescent="0.3">
      <c r="A4185" s="1" t="s">
        <v>185</v>
      </c>
      <c r="B4185" s="1" t="s">
        <v>175</v>
      </c>
      <c r="C4185">
        <v>36</v>
      </c>
      <c r="D4185" s="48">
        <v>43890</v>
      </c>
    </row>
    <row r="4186" spans="1:4" x14ac:dyDescent="0.3">
      <c r="A4186" s="1" t="s">
        <v>172</v>
      </c>
      <c r="B4186" s="1" t="s">
        <v>188</v>
      </c>
      <c r="C4186">
        <v>36</v>
      </c>
      <c r="D4186" s="48">
        <v>43890</v>
      </c>
    </row>
    <row r="4187" spans="1:4" x14ac:dyDescent="0.3">
      <c r="A4187" s="1" t="s">
        <v>214</v>
      </c>
      <c r="B4187" s="1" t="s">
        <v>217</v>
      </c>
      <c r="C4187">
        <v>36</v>
      </c>
      <c r="D4187" s="48">
        <v>43890</v>
      </c>
    </row>
    <row r="4188" spans="1:4" x14ac:dyDescent="0.3">
      <c r="A4188" s="1" t="s">
        <v>239</v>
      </c>
      <c r="B4188" s="1" t="s">
        <v>225</v>
      </c>
      <c r="C4188">
        <v>36</v>
      </c>
      <c r="D4188" s="48">
        <v>43890</v>
      </c>
    </row>
    <row r="4189" spans="1:4" x14ac:dyDescent="0.3">
      <c r="A4189" s="1" t="s">
        <v>221</v>
      </c>
      <c r="B4189" s="1" t="s">
        <v>236</v>
      </c>
      <c r="C4189">
        <v>36</v>
      </c>
      <c r="D4189" s="48">
        <v>43890</v>
      </c>
    </row>
    <row r="4190" spans="1:4" x14ac:dyDescent="0.3">
      <c r="A4190" s="1" t="s">
        <v>224</v>
      </c>
      <c r="B4190" s="1" t="s">
        <v>235</v>
      </c>
      <c r="C4190">
        <v>36</v>
      </c>
      <c r="D4190" s="48">
        <v>43890</v>
      </c>
    </row>
    <row r="4191" spans="1:4" x14ac:dyDescent="0.3">
      <c r="A4191" s="1" t="s">
        <v>223</v>
      </c>
      <c r="B4191" s="1" t="s">
        <v>319</v>
      </c>
      <c r="C4191">
        <v>36</v>
      </c>
      <c r="D4191" s="48">
        <v>43890</v>
      </c>
    </row>
    <row r="4192" spans="1:4" x14ac:dyDescent="0.3">
      <c r="A4192" s="1" t="s">
        <v>230</v>
      </c>
      <c r="B4192" s="1" t="s">
        <v>233</v>
      </c>
      <c r="C4192">
        <v>36</v>
      </c>
      <c r="D4192" s="48">
        <v>43890</v>
      </c>
    </row>
    <row r="4193" spans="1:4" x14ac:dyDescent="0.3">
      <c r="A4193" s="1" t="s">
        <v>240</v>
      </c>
      <c r="B4193" s="1" t="s">
        <v>320</v>
      </c>
      <c r="C4193">
        <v>36</v>
      </c>
      <c r="D4193" s="48">
        <v>43890</v>
      </c>
    </row>
    <row r="4194" spans="1:4" x14ac:dyDescent="0.3">
      <c r="A4194" s="1" t="s">
        <v>220</v>
      </c>
      <c r="B4194" s="1" t="s">
        <v>231</v>
      </c>
      <c r="C4194">
        <v>36</v>
      </c>
      <c r="D4194" s="48">
        <v>43890</v>
      </c>
    </row>
    <row r="4195" spans="1:4" x14ac:dyDescent="0.3">
      <c r="A4195" s="1" t="s">
        <v>237</v>
      </c>
      <c r="B4195" s="1" t="s">
        <v>232</v>
      </c>
      <c r="C4195">
        <v>36</v>
      </c>
      <c r="D4195" s="48">
        <v>43890</v>
      </c>
    </row>
    <row r="4196" spans="1:4" x14ac:dyDescent="0.3">
      <c r="A4196" s="1" t="s">
        <v>228</v>
      </c>
      <c r="B4196" s="1" t="s">
        <v>227</v>
      </c>
      <c r="C4196">
        <v>36</v>
      </c>
      <c r="D4196" s="48">
        <v>43890</v>
      </c>
    </row>
    <row r="4197" spans="1:4" x14ac:dyDescent="0.3">
      <c r="A4197" s="1" t="s">
        <v>234</v>
      </c>
      <c r="B4197" s="1" t="s">
        <v>215</v>
      </c>
      <c r="C4197">
        <v>36</v>
      </c>
      <c r="D4197" s="48">
        <v>43890</v>
      </c>
    </row>
    <row r="4198" spans="1:4" x14ac:dyDescent="0.3">
      <c r="A4198" s="1" t="s">
        <v>229</v>
      </c>
      <c r="B4198" s="1" t="s">
        <v>207</v>
      </c>
      <c r="C4198">
        <v>36</v>
      </c>
      <c r="D4198" s="48">
        <v>43890</v>
      </c>
    </row>
    <row r="4199" spans="1:4" x14ac:dyDescent="0.3">
      <c r="A4199" s="1" t="s">
        <v>342</v>
      </c>
      <c r="B4199" s="1" t="s">
        <v>349</v>
      </c>
      <c r="C4199">
        <v>26</v>
      </c>
      <c r="D4199" s="48">
        <v>43890</v>
      </c>
    </row>
    <row r="4200" spans="1:4" x14ac:dyDescent="0.3">
      <c r="A4200" s="1" t="s">
        <v>345</v>
      </c>
      <c r="B4200" s="1" t="s">
        <v>350</v>
      </c>
      <c r="C4200">
        <v>26</v>
      </c>
      <c r="D4200" s="48">
        <v>43890</v>
      </c>
    </row>
    <row r="4201" spans="1:4" x14ac:dyDescent="0.3">
      <c r="A4201" s="1" t="s">
        <v>351</v>
      </c>
      <c r="B4201" s="1" t="s">
        <v>341</v>
      </c>
      <c r="C4201">
        <v>26</v>
      </c>
      <c r="D4201" s="48">
        <v>43890</v>
      </c>
    </row>
    <row r="4202" spans="1:4" x14ac:dyDescent="0.3">
      <c r="A4202" s="1" t="s">
        <v>690</v>
      </c>
      <c r="B4202" s="1" t="s">
        <v>352</v>
      </c>
      <c r="C4202">
        <v>26</v>
      </c>
      <c r="D4202" s="48">
        <v>43890</v>
      </c>
    </row>
    <row r="4203" spans="1:4" x14ac:dyDescent="0.3">
      <c r="A4203" s="1" t="s">
        <v>105</v>
      </c>
      <c r="B4203" s="1" t="s">
        <v>691</v>
      </c>
      <c r="C4203">
        <v>26</v>
      </c>
      <c r="D4203" s="48">
        <v>43890</v>
      </c>
    </row>
    <row r="4204" spans="1:4" x14ac:dyDescent="0.3">
      <c r="A4204" s="1" t="s">
        <v>688</v>
      </c>
      <c r="B4204" s="1" t="s">
        <v>340</v>
      </c>
      <c r="C4204">
        <v>26</v>
      </c>
      <c r="D4204" s="48">
        <v>43890</v>
      </c>
    </row>
    <row r="4205" spans="1:4" x14ac:dyDescent="0.3">
      <c r="A4205" s="1" t="s">
        <v>101</v>
      </c>
      <c r="B4205" s="1" t="s">
        <v>689</v>
      </c>
      <c r="C4205">
        <v>26</v>
      </c>
      <c r="D4205" s="48">
        <v>43890</v>
      </c>
    </row>
    <row r="4206" spans="1:4" x14ac:dyDescent="0.3">
      <c r="A4206" s="1" t="s">
        <v>104</v>
      </c>
      <c r="B4206" s="1" t="s">
        <v>343</v>
      </c>
      <c r="C4206">
        <v>26</v>
      </c>
      <c r="D4206" s="48">
        <v>43890</v>
      </c>
    </row>
    <row r="4207" spans="1:4" x14ac:dyDescent="0.3">
      <c r="A4207" s="1" t="s">
        <v>355</v>
      </c>
      <c r="B4207" s="1" t="s">
        <v>346</v>
      </c>
      <c r="C4207">
        <v>26</v>
      </c>
      <c r="D4207" s="48">
        <v>43890</v>
      </c>
    </row>
    <row r="4208" spans="1:4" x14ac:dyDescent="0.3">
      <c r="A4208" s="1" t="s">
        <v>687</v>
      </c>
      <c r="B4208" s="1" t="s">
        <v>686</v>
      </c>
      <c r="C4208">
        <v>26</v>
      </c>
      <c r="D4208" s="48">
        <v>43890</v>
      </c>
    </row>
    <row r="4209" spans="1:4" x14ac:dyDescent="0.3">
      <c r="A4209" s="1" t="s">
        <v>435</v>
      </c>
      <c r="B4209" s="1" t="s">
        <v>432</v>
      </c>
      <c r="C4209">
        <v>26</v>
      </c>
      <c r="D4209" s="48">
        <v>43890</v>
      </c>
    </row>
    <row r="4210" spans="1:4" x14ac:dyDescent="0.3">
      <c r="A4210" s="1" t="s">
        <v>423</v>
      </c>
      <c r="B4210" s="1" t="s">
        <v>477</v>
      </c>
      <c r="C4210">
        <v>26</v>
      </c>
      <c r="D4210" s="48">
        <v>43890</v>
      </c>
    </row>
    <row r="4211" spans="1:4" x14ac:dyDescent="0.3">
      <c r="A4211" s="1" t="s">
        <v>438</v>
      </c>
      <c r="B4211" s="1" t="s">
        <v>431</v>
      </c>
      <c r="C4211">
        <v>26</v>
      </c>
      <c r="D4211" s="48">
        <v>43890</v>
      </c>
    </row>
    <row r="4212" spans="1:4" x14ac:dyDescent="0.3">
      <c r="A4212" s="1" t="s">
        <v>437</v>
      </c>
      <c r="B4212" s="1" t="s">
        <v>433</v>
      </c>
      <c r="C4212">
        <v>26</v>
      </c>
      <c r="D4212" s="48">
        <v>43890</v>
      </c>
    </row>
    <row r="4213" spans="1:4" x14ac:dyDescent="0.3">
      <c r="A4213" s="1" t="s">
        <v>430</v>
      </c>
      <c r="B4213" s="1" t="s">
        <v>429</v>
      </c>
      <c r="C4213">
        <v>26</v>
      </c>
      <c r="D4213" s="48">
        <v>43890</v>
      </c>
    </row>
    <row r="4214" spans="1:4" x14ac:dyDescent="0.3">
      <c r="A4214" s="1" t="s">
        <v>441</v>
      </c>
      <c r="B4214" s="1" t="s">
        <v>443</v>
      </c>
      <c r="C4214">
        <v>21</v>
      </c>
      <c r="D4214" s="48">
        <v>43890</v>
      </c>
    </row>
    <row r="4215" spans="1:4" x14ac:dyDescent="0.3">
      <c r="A4215" s="1" t="s">
        <v>444</v>
      </c>
      <c r="B4215" s="1" t="s">
        <v>439</v>
      </c>
      <c r="C4215">
        <v>21</v>
      </c>
      <c r="D4215" s="48">
        <v>43890</v>
      </c>
    </row>
    <row r="4216" spans="1:4" x14ac:dyDescent="0.3">
      <c r="A4216" s="1" t="s">
        <v>580</v>
      </c>
      <c r="B4216" s="1" t="s">
        <v>577</v>
      </c>
      <c r="C4216">
        <v>21</v>
      </c>
      <c r="D4216" s="48">
        <v>43890</v>
      </c>
    </row>
    <row r="4217" spans="1:4" x14ac:dyDescent="0.3">
      <c r="A4217" s="1" t="s">
        <v>578</v>
      </c>
      <c r="B4217" s="1" t="s">
        <v>575</v>
      </c>
      <c r="C4217">
        <v>21</v>
      </c>
      <c r="D4217" s="48">
        <v>43890</v>
      </c>
    </row>
    <row r="4218" spans="1:4" x14ac:dyDescent="0.3">
      <c r="A4218" s="1" t="s">
        <v>579</v>
      </c>
      <c r="B4218" s="1" t="s">
        <v>573</v>
      </c>
      <c r="C4218">
        <v>21</v>
      </c>
      <c r="D4218" s="48">
        <v>43890</v>
      </c>
    </row>
    <row r="4219" spans="1:4" x14ac:dyDescent="0.3">
      <c r="A4219" s="1" t="s">
        <v>570</v>
      </c>
      <c r="B4219" s="1" t="s">
        <v>576</v>
      </c>
      <c r="C4219">
        <v>21</v>
      </c>
      <c r="D4219" s="48">
        <v>43890</v>
      </c>
    </row>
    <row r="4220" spans="1:4" x14ac:dyDescent="0.3">
      <c r="A4220" s="1" t="s">
        <v>581</v>
      </c>
      <c r="B4220" s="1" t="s">
        <v>571</v>
      </c>
      <c r="C4220">
        <v>21</v>
      </c>
      <c r="D4220" s="48">
        <v>43890</v>
      </c>
    </row>
    <row r="4221" spans="1:4" x14ac:dyDescent="0.3">
      <c r="A4221" s="1" t="s">
        <v>574</v>
      </c>
      <c r="B4221" s="1" t="s">
        <v>572</v>
      </c>
      <c r="C4221">
        <v>21</v>
      </c>
      <c r="D4221" s="48">
        <v>43890</v>
      </c>
    </row>
    <row r="4222" spans="1:4" x14ac:dyDescent="0.3">
      <c r="A4222" s="1" t="s">
        <v>611</v>
      </c>
      <c r="B4222" s="1" t="s">
        <v>607</v>
      </c>
      <c r="C4222">
        <v>23</v>
      </c>
      <c r="D4222" s="48">
        <v>43890</v>
      </c>
    </row>
    <row r="4223" spans="1:4" x14ac:dyDescent="0.3">
      <c r="A4223" s="1" t="s">
        <v>609</v>
      </c>
      <c r="B4223" s="1" t="s">
        <v>605</v>
      </c>
      <c r="C4223">
        <v>23</v>
      </c>
      <c r="D4223" s="48">
        <v>43890</v>
      </c>
    </row>
    <row r="4224" spans="1:4" x14ac:dyDescent="0.3">
      <c r="A4224" s="1" t="s">
        <v>613</v>
      </c>
      <c r="B4224" s="1" t="s">
        <v>603</v>
      </c>
      <c r="C4224">
        <v>23</v>
      </c>
      <c r="D4224" s="48">
        <v>43890</v>
      </c>
    </row>
    <row r="4225" spans="1:4" x14ac:dyDescent="0.3">
      <c r="A4225" s="1" t="s">
        <v>599</v>
      </c>
      <c r="B4225" s="1" t="s">
        <v>601</v>
      </c>
      <c r="C4225">
        <v>23</v>
      </c>
      <c r="D4225" s="48">
        <v>43890</v>
      </c>
    </row>
    <row r="4226" spans="1:4" x14ac:dyDescent="0.3">
      <c r="A4226" s="1" t="s">
        <v>598</v>
      </c>
      <c r="B4226" s="1" t="s">
        <v>600</v>
      </c>
      <c r="C4226">
        <v>23</v>
      </c>
      <c r="D4226" s="48">
        <v>43890</v>
      </c>
    </row>
    <row r="4227" spans="1:4" x14ac:dyDescent="0.3">
      <c r="A4227" s="1" t="s">
        <v>610</v>
      </c>
      <c r="B4227" s="1" t="s">
        <v>602</v>
      </c>
      <c r="C4227">
        <v>23</v>
      </c>
      <c r="D4227" s="48">
        <v>43890</v>
      </c>
    </row>
    <row r="4228" spans="1:4" x14ac:dyDescent="0.3">
      <c r="A4228" s="1" t="s">
        <v>612</v>
      </c>
      <c r="B4228" s="1" t="s">
        <v>604</v>
      </c>
      <c r="C4228">
        <v>23</v>
      </c>
      <c r="D4228" s="48">
        <v>43890</v>
      </c>
    </row>
    <row r="4229" spans="1:4" x14ac:dyDescent="0.3">
      <c r="A4229" s="1" t="s">
        <v>608</v>
      </c>
      <c r="B4229" s="1" t="s">
        <v>606</v>
      </c>
      <c r="C4229">
        <v>23</v>
      </c>
      <c r="D4229" s="48">
        <v>43890</v>
      </c>
    </row>
    <row r="4230" spans="1:4" x14ac:dyDescent="0.3">
      <c r="A4230" s="1" t="s">
        <v>138</v>
      </c>
      <c r="B4230" s="1" t="s">
        <v>158</v>
      </c>
      <c r="C4230">
        <v>25</v>
      </c>
      <c r="D4230" s="48">
        <v>43891</v>
      </c>
    </row>
    <row r="4231" spans="1:4" x14ac:dyDescent="0.3">
      <c r="A4231" s="1" t="s">
        <v>153</v>
      </c>
      <c r="B4231" s="1" t="s">
        <v>154</v>
      </c>
      <c r="C4231">
        <v>25</v>
      </c>
      <c r="D4231" s="48">
        <v>43891</v>
      </c>
    </row>
    <row r="4232" spans="1:4" x14ac:dyDescent="0.3">
      <c r="A4232" s="1" t="s">
        <v>134</v>
      </c>
      <c r="B4232" s="1" t="s">
        <v>164</v>
      </c>
      <c r="C4232">
        <v>25</v>
      </c>
      <c r="D4232" s="48">
        <v>43891</v>
      </c>
    </row>
    <row r="4233" spans="1:4" x14ac:dyDescent="0.3">
      <c r="A4233" s="1" t="s">
        <v>146</v>
      </c>
      <c r="B4233" s="1" t="s">
        <v>155</v>
      </c>
      <c r="C4233">
        <v>25</v>
      </c>
      <c r="D4233" s="48">
        <v>43891</v>
      </c>
    </row>
    <row r="4234" spans="1:4" x14ac:dyDescent="0.3">
      <c r="A4234" s="1" t="s">
        <v>264</v>
      </c>
      <c r="B4234" s="1" t="s">
        <v>685</v>
      </c>
      <c r="C4234">
        <v>23</v>
      </c>
      <c r="D4234" s="48">
        <v>43891</v>
      </c>
    </row>
    <row r="4235" spans="1:4" x14ac:dyDescent="0.3">
      <c r="A4235" s="1" t="s">
        <v>275</v>
      </c>
      <c r="B4235" s="1" t="s">
        <v>381</v>
      </c>
      <c r="C4235">
        <v>23</v>
      </c>
      <c r="D4235" s="48">
        <v>43891</v>
      </c>
    </row>
    <row r="4236" spans="1:4" x14ac:dyDescent="0.3">
      <c r="A4236" s="1" t="s">
        <v>270</v>
      </c>
      <c r="B4236" s="1" t="s">
        <v>274</v>
      </c>
      <c r="C4236">
        <v>23</v>
      </c>
      <c r="D4236" s="48">
        <v>43891</v>
      </c>
    </row>
    <row r="4237" spans="1:4" x14ac:dyDescent="0.3">
      <c r="A4237" s="1" t="s">
        <v>267</v>
      </c>
      <c r="B4237" s="1" t="s">
        <v>266</v>
      </c>
      <c r="C4237">
        <v>23</v>
      </c>
      <c r="D4237" s="48">
        <v>43891</v>
      </c>
    </row>
    <row r="4238" spans="1:4" x14ac:dyDescent="0.3">
      <c r="A4238" s="1" t="s">
        <v>378</v>
      </c>
      <c r="B4238" s="1" t="s">
        <v>260</v>
      </c>
      <c r="C4238">
        <v>23</v>
      </c>
      <c r="D4238" s="48">
        <v>43891</v>
      </c>
    </row>
    <row r="4239" spans="1:4" x14ac:dyDescent="0.3">
      <c r="A4239" s="1" t="s">
        <v>269</v>
      </c>
      <c r="B4239" s="1" t="s">
        <v>271</v>
      </c>
      <c r="C4239">
        <v>23</v>
      </c>
      <c r="D4239" s="48">
        <v>43891</v>
      </c>
    </row>
    <row r="4240" spans="1:4" x14ac:dyDescent="0.3">
      <c r="A4240" s="1" t="s">
        <v>261</v>
      </c>
      <c r="B4240" s="1" t="s">
        <v>276</v>
      </c>
      <c r="C4240">
        <v>23</v>
      </c>
      <c r="D4240" s="48">
        <v>43891</v>
      </c>
    </row>
    <row r="4241" spans="1:4" x14ac:dyDescent="0.3">
      <c r="A4241" s="1" t="s">
        <v>259</v>
      </c>
      <c r="B4241" s="1" t="s">
        <v>262</v>
      </c>
      <c r="C4241">
        <v>23</v>
      </c>
      <c r="D4241" s="48">
        <v>43891</v>
      </c>
    </row>
    <row r="4242" spans="1:4" x14ac:dyDescent="0.3">
      <c r="A4242" s="1" t="s">
        <v>268</v>
      </c>
      <c r="B4242" s="1" t="s">
        <v>265</v>
      </c>
      <c r="C4242">
        <v>23</v>
      </c>
      <c r="D4242" s="48">
        <v>43891</v>
      </c>
    </row>
    <row r="4243" spans="1:4" x14ac:dyDescent="0.3">
      <c r="A4243" s="1" t="s">
        <v>383</v>
      </c>
      <c r="B4243" s="1" t="s">
        <v>272</v>
      </c>
      <c r="C4243">
        <v>23</v>
      </c>
      <c r="D4243" s="48">
        <v>43891</v>
      </c>
    </row>
    <row r="4244" spans="1:4" x14ac:dyDescent="0.3">
      <c r="A4244" s="1" t="s">
        <v>390</v>
      </c>
      <c r="B4244" s="1" t="s">
        <v>263</v>
      </c>
      <c r="C4244">
        <v>23</v>
      </c>
      <c r="D4244" s="48">
        <v>43891</v>
      </c>
    </row>
    <row r="4245" spans="1:4" x14ac:dyDescent="0.3">
      <c r="A4245" s="1" t="s">
        <v>476</v>
      </c>
      <c r="B4245" s="1" t="s">
        <v>382</v>
      </c>
      <c r="C4245">
        <v>23</v>
      </c>
      <c r="D4245" s="48">
        <v>43891</v>
      </c>
    </row>
    <row r="4246" spans="1:4" x14ac:dyDescent="0.3">
      <c r="A4246" s="1" t="s">
        <v>386</v>
      </c>
      <c r="B4246" s="1" t="s">
        <v>384</v>
      </c>
      <c r="C4246">
        <v>23</v>
      </c>
      <c r="D4246" s="48">
        <v>43891</v>
      </c>
    </row>
    <row r="4247" spans="1:4" x14ac:dyDescent="0.3">
      <c r="A4247" s="1" t="s">
        <v>273</v>
      </c>
      <c r="B4247" s="1" t="s">
        <v>387</v>
      </c>
      <c r="C4247">
        <v>23</v>
      </c>
      <c r="D4247" s="48">
        <v>43891</v>
      </c>
    </row>
    <row r="4248" spans="1:4" x14ac:dyDescent="0.3">
      <c r="A4248" s="1" t="s">
        <v>377</v>
      </c>
      <c r="B4248" s="1" t="s">
        <v>696</v>
      </c>
      <c r="C4248">
        <v>23</v>
      </c>
      <c r="D4248" s="48">
        <v>43891</v>
      </c>
    </row>
    <row r="4249" spans="1:4" x14ac:dyDescent="0.3">
      <c r="A4249" s="1" t="s">
        <v>393</v>
      </c>
      <c r="B4249" s="1" t="s">
        <v>391</v>
      </c>
      <c r="C4249">
        <v>23</v>
      </c>
      <c r="D4249" s="48">
        <v>43891</v>
      </c>
    </row>
    <row r="4250" spans="1:4" x14ac:dyDescent="0.3">
      <c r="A4250" s="1" t="s">
        <v>385</v>
      </c>
      <c r="B4250" s="1" t="s">
        <v>388</v>
      </c>
      <c r="C4250">
        <v>23</v>
      </c>
      <c r="D4250" s="48">
        <v>43891</v>
      </c>
    </row>
    <row r="4251" spans="1:4" x14ac:dyDescent="0.3">
      <c r="A4251" s="1" t="s">
        <v>379</v>
      </c>
      <c r="B4251" s="1" t="s">
        <v>380</v>
      </c>
      <c r="C4251">
        <v>23</v>
      </c>
      <c r="D4251" s="48">
        <v>43891</v>
      </c>
    </row>
    <row r="4252" spans="1:4" x14ac:dyDescent="0.3">
      <c r="A4252" s="1" t="s">
        <v>697</v>
      </c>
      <c r="B4252" s="1" t="s">
        <v>447</v>
      </c>
      <c r="C4252">
        <v>21</v>
      </c>
      <c r="D4252" s="48">
        <v>43891</v>
      </c>
    </row>
    <row r="4253" spans="1:4" x14ac:dyDescent="0.3">
      <c r="A4253" s="1" t="s">
        <v>442</v>
      </c>
      <c r="B4253" s="1" t="s">
        <v>446</v>
      </c>
      <c r="C4253">
        <v>21</v>
      </c>
      <c r="D4253" s="48">
        <v>43891</v>
      </c>
    </row>
    <row r="4254" spans="1:4" x14ac:dyDescent="0.3">
      <c r="A4254" s="1" t="s">
        <v>521</v>
      </c>
      <c r="B4254" s="1" t="s">
        <v>527</v>
      </c>
      <c r="C4254">
        <v>23</v>
      </c>
      <c r="D4254" s="48">
        <v>43891</v>
      </c>
    </row>
    <row r="4255" spans="1:4" x14ac:dyDescent="0.3">
      <c r="A4255" s="1" t="s">
        <v>516</v>
      </c>
      <c r="B4255" s="1" t="s">
        <v>514</v>
      </c>
      <c r="C4255">
        <v>23</v>
      </c>
      <c r="D4255" s="48">
        <v>43891</v>
      </c>
    </row>
    <row r="4256" spans="1:4" x14ac:dyDescent="0.3">
      <c r="A4256" s="1" t="s">
        <v>518</v>
      </c>
      <c r="B4256" s="1" t="s">
        <v>526</v>
      </c>
      <c r="C4256">
        <v>23</v>
      </c>
      <c r="D4256" s="48">
        <v>43891</v>
      </c>
    </row>
    <row r="4257" spans="1:4" x14ac:dyDescent="0.3">
      <c r="A4257" s="1" t="s">
        <v>520</v>
      </c>
      <c r="B4257" s="1" t="s">
        <v>519</v>
      </c>
      <c r="C4257">
        <v>23</v>
      </c>
      <c r="D4257" s="48">
        <v>43891</v>
      </c>
    </row>
    <row r="4258" spans="1:4" x14ac:dyDescent="0.3">
      <c r="A4258" s="1" t="s">
        <v>522</v>
      </c>
      <c r="B4258" s="1" t="s">
        <v>515</v>
      </c>
      <c r="C4258">
        <v>23</v>
      </c>
      <c r="D4258" s="48">
        <v>43891</v>
      </c>
    </row>
    <row r="4259" spans="1:4" x14ac:dyDescent="0.3">
      <c r="A4259" s="1" t="s">
        <v>525</v>
      </c>
      <c r="B4259" s="1" t="s">
        <v>524</v>
      </c>
      <c r="C4259">
        <v>23</v>
      </c>
      <c r="D4259" s="48">
        <v>43891</v>
      </c>
    </row>
    <row r="4260" spans="1:4" x14ac:dyDescent="0.3">
      <c r="A4260" s="1" t="s">
        <v>517</v>
      </c>
      <c r="B4260" s="1" t="s">
        <v>523</v>
      </c>
      <c r="C4260">
        <v>23</v>
      </c>
      <c r="D4260" s="48">
        <v>43891</v>
      </c>
    </row>
    <row r="4261" spans="1:4" x14ac:dyDescent="0.3">
      <c r="A4261" s="1" t="s">
        <v>340</v>
      </c>
      <c r="B4261" s="1" t="s">
        <v>355</v>
      </c>
      <c r="C4261">
        <v>27</v>
      </c>
      <c r="D4261" s="48">
        <v>43893</v>
      </c>
    </row>
    <row r="4262" spans="1:4" x14ac:dyDescent="0.3">
      <c r="A4262" s="1" t="s">
        <v>349</v>
      </c>
      <c r="B4262" s="1" t="s">
        <v>105</v>
      </c>
      <c r="C4262">
        <v>27</v>
      </c>
      <c r="D4262" s="48">
        <v>43893</v>
      </c>
    </row>
    <row r="4263" spans="1:4" x14ac:dyDescent="0.3">
      <c r="A4263" s="1" t="s">
        <v>350</v>
      </c>
      <c r="B4263" s="1" t="s">
        <v>351</v>
      </c>
      <c r="C4263">
        <v>27</v>
      </c>
      <c r="D4263" s="48">
        <v>43893</v>
      </c>
    </row>
    <row r="4264" spans="1:4" x14ac:dyDescent="0.3">
      <c r="A4264" s="1" t="s">
        <v>341</v>
      </c>
      <c r="B4264" s="1" t="s">
        <v>101</v>
      </c>
      <c r="C4264">
        <v>27</v>
      </c>
      <c r="D4264" s="48">
        <v>43893</v>
      </c>
    </row>
    <row r="4265" spans="1:4" x14ac:dyDescent="0.3">
      <c r="A4265" s="1" t="s">
        <v>691</v>
      </c>
      <c r="B4265" s="1" t="s">
        <v>104</v>
      </c>
      <c r="C4265">
        <v>27</v>
      </c>
      <c r="D4265" s="48">
        <v>43893</v>
      </c>
    </row>
    <row r="4266" spans="1:4" x14ac:dyDescent="0.3">
      <c r="A4266" s="1" t="s">
        <v>689</v>
      </c>
      <c r="B4266" s="1" t="s">
        <v>687</v>
      </c>
      <c r="C4266">
        <v>27</v>
      </c>
      <c r="D4266" s="48">
        <v>43893</v>
      </c>
    </row>
    <row r="4267" spans="1:4" x14ac:dyDescent="0.3">
      <c r="A4267" s="1" t="s">
        <v>346</v>
      </c>
      <c r="B4267" s="1" t="s">
        <v>342</v>
      </c>
      <c r="C4267">
        <v>27</v>
      </c>
      <c r="D4267" s="48">
        <v>43893</v>
      </c>
    </row>
    <row r="4268" spans="1:4" x14ac:dyDescent="0.3">
      <c r="A4268" s="1" t="s">
        <v>352</v>
      </c>
      <c r="B4268" s="1" t="s">
        <v>688</v>
      </c>
      <c r="C4268">
        <v>27</v>
      </c>
      <c r="D4268" s="48">
        <v>43893</v>
      </c>
    </row>
    <row r="4269" spans="1:4" x14ac:dyDescent="0.3">
      <c r="A4269" s="1" t="s">
        <v>343</v>
      </c>
      <c r="B4269" s="1" t="s">
        <v>345</v>
      </c>
      <c r="C4269">
        <v>27</v>
      </c>
      <c r="D4269" s="48">
        <v>43893</v>
      </c>
    </row>
    <row r="4270" spans="1:4" x14ac:dyDescent="0.3">
      <c r="A4270" s="1" t="s">
        <v>686</v>
      </c>
      <c r="B4270" s="1" t="s">
        <v>690</v>
      </c>
      <c r="C4270">
        <v>27</v>
      </c>
      <c r="D4270" s="48">
        <v>43893</v>
      </c>
    </row>
    <row r="4271" spans="1:4" x14ac:dyDescent="0.3">
      <c r="A4271" s="1" t="s">
        <v>432</v>
      </c>
      <c r="B4271" s="1" t="s">
        <v>431</v>
      </c>
      <c r="C4271">
        <v>27</v>
      </c>
      <c r="D4271" s="48">
        <v>43893</v>
      </c>
    </row>
    <row r="4272" spans="1:4" x14ac:dyDescent="0.3">
      <c r="A4272" s="1" t="s">
        <v>423</v>
      </c>
      <c r="B4272" s="1" t="s">
        <v>435</v>
      </c>
      <c r="C4272">
        <v>27</v>
      </c>
      <c r="D4272" s="48">
        <v>43893</v>
      </c>
    </row>
    <row r="4273" spans="1:4" x14ac:dyDescent="0.3">
      <c r="A4273" s="1" t="s">
        <v>437</v>
      </c>
      <c r="B4273" s="1" t="s">
        <v>429</v>
      </c>
      <c r="C4273">
        <v>27</v>
      </c>
      <c r="D4273" s="48">
        <v>43893</v>
      </c>
    </row>
    <row r="4274" spans="1:4" x14ac:dyDescent="0.3">
      <c r="A4274" s="1" t="s">
        <v>433</v>
      </c>
      <c r="B4274" s="1" t="s">
        <v>430</v>
      </c>
      <c r="C4274">
        <v>27</v>
      </c>
      <c r="D4274" s="48">
        <v>43893</v>
      </c>
    </row>
    <row r="4275" spans="1:4" x14ac:dyDescent="0.3">
      <c r="A4275" s="1" t="s">
        <v>417</v>
      </c>
      <c r="B4275" s="1" t="s">
        <v>416</v>
      </c>
      <c r="C4275">
        <v>29</v>
      </c>
      <c r="D4275" s="48">
        <v>43894</v>
      </c>
    </row>
    <row r="4276" spans="1:4" x14ac:dyDescent="0.3">
      <c r="A4276" s="1" t="s">
        <v>421</v>
      </c>
      <c r="B4276" s="1" t="s">
        <v>424</v>
      </c>
      <c r="C4276">
        <v>29</v>
      </c>
      <c r="D4276" s="48">
        <v>43894</v>
      </c>
    </row>
    <row r="4277" spans="1:4" x14ac:dyDescent="0.3">
      <c r="A4277" s="1" t="s">
        <v>415</v>
      </c>
      <c r="B4277" s="1" t="s">
        <v>414</v>
      </c>
      <c r="C4277">
        <v>29</v>
      </c>
      <c r="D4277" s="48">
        <v>43894</v>
      </c>
    </row>
    <row r="4278" spans="1:4" x14ac:dyDescent="0.3">
      <c r="A4278" s="1" t="s">
        <v>418</v>
      </c>
      <c r="B4278" s="1" t="s">
        <v>434</v>
      </c>
      <c r="C4278">
        <v>29</v>
      </c>
      <c r="D4278" s="48">
        <v>43894</v>
      </c>
    </row>
    <row r="4279" spans="1:4" x14ac:dyDescent="0.3">
      <c r="A4279" s="1" t="s">
        <v>419</v>
      </c>
      <c r="B4279" s="1" t="s">
        <v>428</v>
      </c>
      <c r="C4279">
        <v>29</v>
      </c>
      <c r="D4279" s="48">
        <v>43894</v>
      </c>
    </row>
    <row r="4280" spans="1:4" x14ac:dyDescent="0.3">
      <c r="A4280" s="1" t="s">
        <v>420</v>
      </c>
      <c r="B4280" s="1" t="s">
        <v>422</v>
      </c>
      <c r="C4280">
        <v>29</v>
      </c>
      <c r="D4280" s="48">
        <v>43894</v>
      </c>
    </row>
    <row r="4281" spans="1:4" x14ac:dyDescent="0.3">
      <c r="A4281" s="1" t="s">
        <v>477</v>
      </c>
      <c r="B4281" s="1" t="s">
        <v>438</v>
      </c>
      <c r="C4281">
        <v>27</v>
      </c>
      <c r="D4281" s="48">
        <v>43894</v>
      </c>
    </row>
    <row r="4282" spans="1:4" x14ac:dyDescent="0.3">
      <c r="A4282" s="1" t="s">
        <v>164</v>
      </c>
      <c r="B4282" s="1" t="s">
        <v>159</v>
      </c>
      <c r="C4282">
        <v>26</v>
      </c>
      <c r="D4282" s="48">
        <v>43896</v>
      </c>
    </row>
    <row r="4283" spans="1:4" x14ac:dyDescent="0.3">
      <c r="A4283" s="1" t="s">
        <v>167</v>
      </c>
      <c r="B4283" s="1" t="s">
        <v>140</v>
      </c>
      <c r="C4283">
        <v>29</v>
      </c>
      <c r="D4283" s="48">
        <v>43896</v>
      </c>
    </row>
    <row r="4284" spans="1:4" x14ac:dyDescent="0.3">
      <c r="A4284" s="1" t="s">
        <v>132</v>
      </c>
      <c r="B4284" s="1" t="s">
        <v>142</v>
      </c>
      <c r="C4284">
        <v>29</v>
      </c>
      <c r="D4284" s="48">
        <v>43896</v>
      </c>
    </row>
    <row r="4285" spans="1:4" x14ac:dyDescent="0.3">
      <c r="A4285" s="1" t="s">
        <v>169</v>
      </c>
      <c r="B4285" s="1" t="s">
        <v>143</v>
      </c>
      <c r="C4285">
        <v>29</v>
      </c>
      <c r="D4285" s="48">
        <v>43896</v>
      </c>
    </row>
    <row r="4286" spans="1:4" x14ac:dyDescent="0.3">
      <c r="A4286" s="1" t="s">
        <v>145</v>
      </c>
      <c r="B4286" s="1" t="s">
        <v>139</v>
      </c>
      <c r="C4286">
        <v>29</v>
      </c>
      <c r="D4286" s="48">
        <v>43896</v>
      </c>
    </row>
    <row r="4287" spans="1:4" x14ac:dyDescent="0.3">
      <c r="A4287" s="1" t="s">
        <v>148</v>
      </c>
      <c r="B4287" s="1" t="s">
        <v>137</v>
      </c>
      <c r="C4287">
        <v>29</v>
      </c>
      <c r="D4287" s="48">
        <v>43896</v>
      </c>
    </row>
    <row r="4288" spans="1:4" x14ac:dyDescent="0.3">
      <c r="A4288" s="1" t="s">
        <v>147</v>
      </c>
      <c r="B4288" s="1" t="s">
        <v>136</v>
      </c>
      <c r="C4288">
        <v>29</v>
      </c>
      <c r="D4288" s="48">
        <v>43896</v>
      </c>
    </row>
    <row r="4289" spans="1:4" x14ac:dyDescent="0.3">
      <c r="A4289" s="1" t="s">
        <v>150</v>
      </c>
      <c r="B4289" s="1" t="s">
        <v>151</v>
      </c>
      <c r="C4289">
        <v>29</v>
      </c>
      <c r="D4289" s="48">
        <v>43896</v>
      </c>
    </row>
    <row r="4290" spans="1:4" x14ac:dyDescent="0.3">
      <c r="A4290" s="1" t="s">
        <v>446</v>
      </c>
      <c r="B4290" s="1" t="s">
        <v>448</v>
      </c>
      <c r="C4290">
        <v>22</v>
      </c>
      <c r="D4290" s="48">
        <v>43896</v>
      </c>
    </row>
    <row r="4291" spans="1:4" x14ac:dyDescent="0.3">
      <c r="A4291" s="1" t="s">
        <v>5</v>
      </c>
      <c r="B4291" s="1" t="s">
        <v>12</v>
      </c>
      <c r="C4291">
        <v>29</v>
      </c>
      <c r="D4291" s="48">
        <v>43897</v>
      </c>
    </row>
    <row r="4292" spans="1:4" x14ac:dyDescent="0.3">
      <c r="A4292" s="1" t="s">
        <v>18</v>
      </c>
      <c r="B4292" s="1" t="s">
        <v>16</v>
      </c>
      <c r="C4292">
        <v>29</v>
      </c>
      <c r="D4292" s="48">
        <v>43897</v>
      </c>
    </row>
    <row r="4293" spans="1:4" x14ac:dyDescent="0.3">
      <c r="A4293" s="1" t="s">
        <v>10</v>
      </c>
      <c r="B4293" s="1" t="s">
        <v>22</v>
      </c>
      <c r="C4293">
        <v>29</v>
      </c>
      <c r="D4293" s="48">
        <v>43897</v>
      </c>
    </row>
    <row r="4294" spans="1:4" x14ac:dyDescent="0.3">
      <c r="A4294" s="1" t="s">
        <v>8</v>
      </c>
      <c r="B4294" s="1" t="s">
        <v>19</v>
      </c>
      <c r="C4294">
        <v>29</v>
      </c>
      <c r="D4294" s="48">
        <v>43897</v>
      </c>
    </row>
    <row r="4295" spans="1:4" x14ac:dyDescent="0.3">
      <c r="A4295" s="1" t="s">
        <v>14</v>
      </c>
      <c r="B4295" s="1" t="s">
        <v>178</v>
      </c>
      <c r="C4295">
        <v>29</v>
      </c>
      <c r="D4295" s="48">
        <v>43897</v>
      </c>
    </row>
    <row r="4296" spans="1:4" x14ac:dyDescent="0.3">
      <c r="A4296" s="1" t="s">
        <v>11</v>
      </c>
      <c r="B4296" s="1" t="s">
        <v>3</v>
      </c>
      <c r="C4296">
        <v>29</v>
      </c>
      <c r="D4296" s="48">
        <v>43897</v>
      </c>
    </row>
    <row r="4297" spans="1:4" x14ac:dyDescent="0.3">
      <c r="A4297" s="1" t="s">
        <v>13</v>
      </c>
      <c r="B4297" s="1" t="s">
        <v>6</v>
      </c>
      <c r="C4297">
        <v>29</v>
      </c>
      <c r="D4297" s="48">
        <v>43897</v>
      </c>
    </row>
    <row r="4298" spans="1:4" x14ac:dyDescent="0.3">
      <c r="A4298" s="1" t="s">
        <v>173</v>
      </c>
      <c r="B4298" s="1" t="s">
        <v>171</v>
      </c>
      <c r="C4298">
        <v>29</v>
      </c>
      <c r="D4298" s="48">
        <v>43897</v>
      </c>
    </row>
    <row r="4299" spans="1:4" x14ac:dyDescent="0.3">
      <c r="A4299" s="1" t="s">
        <v>17</v>
      </c>
      <c r="B4299" s="1" t="s">
        <v>15</v>
      </c>
      <c r="C4299">
        <v>29</v>
      </c>
      <c r="D4299" s="48">
        <v>43897</v>
      </c>
    </row>
    <row r="4300" spans="1:4" x14ac:dyDescent="0.3">
      <c r="A4300" s="1" t="s">
        <v>21</v>
      </c>
      <c r="B4300" s="1" t="s">
        <v>20</v>
      </c>
      <c r="C4300">
        <v>29</v>
      </c>
      <c r="D4300" s="48">
        <v>43897</v>
      </c>
    </row>
    <row r="4301" spans="1:4" x14ac:dyDescent="0.3">
      <c r="A4301" s="1" t="s">
        <v>160</v>
      </c>
      <c r="B4301" s="1" t="s">
        <v>166</v>
      </c>
      <c r="C4301">
        <v>26</v>
      </c>
      <c r="D4301" s="48">
        <v>43897</v>
      </c>
    </row>
    <row r="4302" spans="1:4" x14ac:dyDescent="0.3">
      <c r="A4302" s="1" t="s">
        <v>161</v>
      </c>
      <c r="B4302" s="1" t="s">
        <v>138</v>
      </c>
      <c r="C4302">
        <v>26</v>
      </c>
      <c r="D4302" s="48">
        <v>43897</v>
      </c>
    </row>
    <row r="4303" spans="1:4" x14ac:dyDescent="0.3">
      <c r="A4303" s="1" t="s">
        <v>158</v>
      </c>
      <c r="B4303" s="1" t="s">
        <v>162</v>
      </c>
      <c r="C4303">
        <v>26</v>
      </c>
      <c r="D4303" s="48">
        <v>43897</v>
      </c>
    </row>
    <row r="4304" spans="1:4" x14ac:dyDescent="0.3">
      <c r="A4304" s="1" t="s">
        <v>156</v>
      </c>
      <c r="B4304" s="1" t="s">
        <v>135</v>
      </c>
      <c r="C4304">
        <v>26</v>
      </c>
      <c r="D4304" s="48">
        <v>43897</v>
      </c>
    </row>
    <row r="4305" spans="1:4" x14ac:dyDescent="0.3">
      <c r="A4305" s="1" t="s">
        <v>216</v>
      </c>
      <c r="B4305" s="1" t="s">
        <v>190</v>
      </c>
      <c r="C4305">
        <v>37</v>
      </c>
      <c r="D4305" s="48">
        <v>43897</v>
      </c>
    </row>
    <row r="4306" spans="1:4" x14ac:dyDescent="0.3">
      <c r="A4306" s="1" t="s">
        <v>203</v>
      </c>
      <c r="B4306" s="1" t="s">
        <v>226</v>
      </c>
      <c r="C4306">
        <v>37</v>
      </c>
      <c r="D4306" s="48">
        <v>43897</v>
      </c>
    </row>
    <row r="4307" spans="1:4" x14ac:dyDescent="0.3">
      <c r="A4307" s="1" t="s">
        <v>204</v>
      </c>
      <c r="B4307" s="1" t="s">
        <v>201</v>
      </c>
      <c r="C4307">
        <v>37</v>
      </c>
      <c r="D4307" s="48">
        <v>43897</v>
      </c>
    </row>
    <row r="4308" spans="1:4" x14ac:dyDescent="0.3">
      <c r="A4308" s="1" t="s">
        <v>193</v>
      </c>
      <c r="B4308" s="1" t="s">
        <v>202</v>
      </c>
      <c r="C4308">
        <v>37</v>
      </c>
      <c r="D4308" s="48">
        <v>43897</v>
      </c>
    </row>
    <row r="4309" spans="1:4" x14ac:dyDescent="0.3">
      <c r="A4309" s="1" t="s">
        <v>218</v>
      </c>
      <c r="B4309" s="1" t="s">
        <v>208</v>
      </c>
      <c r="C4309">
        <v>37</v>
      </c>
      <c r="D4309" s="48">
        <v>43897</v>
      </c>
    </row>
    <row r="4310" spans="1:4" x14ac:dyDescent="0.3">
      <c r="A4310" s="1" t="s">
        <v>219</v>
      </c>
      <c r="B4310" s="1" t="s">
        <v>200</v>
      </c>
      <c r="C4310">
        <v>37</v>
      </c>
      <c r="D4310" s="48">
        <v>43897</v>
      </c>
    </row>
    <row r="4311" spans="1:4" x14ac:dyDescent="0.3">
      <c r="A4311" s="1" t="s">
        <v>198</v>
      </c>
      <c r="B4311" s="1" t="s">
        <v>194</v>
      </c>
      <c r="C4311">
        <v>37</v>
      </c>
      <c r="D4311" s="48">
        <v>43897</v>
      </c>
    </row>
    <row r="4312" spans="1:4" x14ac:dyDescent="0.3">
      <c r="A4312" s="1" t="s">
        <v>209</v>
      </c>
      <c r="B4312" s="1" t="s">
        <v>191</v>
      </c>
      <c r="C4312">
        <v>37</v>
      </c>
      <c r="D4312" s="48">
        <v>43897</v>
      </c>
    </row>
    <row r="4313" spans="1:4" x14ac:dyDescent="0.3">
      <c r="A4313" s="1" t="s">
        <v>210</v>
      </c>
      <c r="B4313" s="1" t="s">
        <v>213</v>
      </c>
      <c r="C4313">
        <v>37</v>
      </c>
      <c r="D4313" s="48">
        <v>43897</v>
      </c>
    </row>
    <row r="4314" spans="1:4" x14ac:dyDescent="0.3">
      <c r="A4314" s="1" t="s">
        <v>205</v>
      </c>
      <c r="B4314" s="1" t="s">
        <v>212</v>
      </c>
      <c r="C4314">
        <v>37</v>
      </c>
      <c r="D4314" s="48">
        <v>43897</v>
      </c>
    </row>
    <row r="4315" spans="1:4" x14ac:dyDescent="0.3">
      <c r="A4315" s="1" t="s">
        <v>196</v>
      </c>
      <c r="B4315" s="1" t="s">
        <v>211</v>
      </c>
      <c r="C4315">
        <v>37</v>
      </c>
      <c r="D4315" s="48">
        <v>43897</v>
      </c>
    </row>
    <row r="4316" spans="1:4" x14ac:dyDescent="0.3">
      <c r="A4316" s="1" t="s">
        <v>206</v>
      </c>
      <c r="B4316" s="1" t="s">
        <v>222</v>
      </c>
      <c r="C4316">
        <v>37</v>
      </c>
      <c r="D4316" s="48">
        <v>43897</v>
      </c>
    </row>
    <row r="4317" spans="1:4" x14ac:dyDescent="0.3">
      <c r="A4317" s="1" t="s">
        <v>197</v>
      </c>
      <c r="B4317" s="1" t="s">
        <v>4</v>
      </c>
      <c r="C4317">
        <v>37</v>
      </c>
      <c r="D4317" s="48">
        <v>43897</v>
      </c>
    </row>
    <row r="4318" spans="1:4" x14ac:dyDescent="0.3">
      <c r="A4318" s="1" t="s">
        <v>176</v>
      </c>
      <c r="B4318" s="1" t="s">
        <v>192</v>
      </c>
      <c r="C4318">
        <v>37</v>
      </c>
      <c r="D4318" s="48">
        <v>43897</v>
      </c>
    </row>
    <row r="4319" spans="1:4" x14ac:dyDescent="0.3">
      <c r="A4319" s="1" t="s">
        <v>187</v>
      </c>
      <c r="B4319" s="1" t="s">
        <v>185</v>
      </c>
      <c r="C4319">
        <v>37</v>
      </c>
      <c r="D4319" s="48">
        <v>43897</v>
      </c>
    </row>
    <row r="4320" spans="1:4" x14ac:dyDescent="0.3">
      <c r="A4320" s="1" t="s">
        <v>180</v>
      </c>
      <c r="B4320" s="1" t="s">
        <v>7</v>
      </c>
      <c r="C4320">
        <v>37</v>
      </c>
      <c r="D4320" s="48">
        <v>43897</v>
      </c>
    </row>
    <row r="4321" spans="1:4" x14ac:dyDescent="0.3">
      <c r="A4321" s="1" t="s">
        <v>199</v>
      </c>
      <c r="B4321" s="1" t="s">
        <v>174</v>
      </c>
      <c r="C4321">
        <v>37</v>
      </c>
      <c r="D4321" s="48">
        <v>43897</v>
      </c>
    </row>
    <row r="4322" spans="1:4" x14ac:dyDescent="0.3">
      <c r="A4322" s="1" t="s">
        <v>175</v>
      </c>
      <c r="B4322" s="1" t="s">
        <v>184</v>
      </c>
      <c r="C4322">
        <v>37</v>
      </c>
      <c r="D4322" s="48">
        <v>43897</v>
      </c>
    </row>
    <row r="4323" spans="1:4" x14ac:dyDescent="0.3">
      <c r="A4323" s="1" t="s">
        <v>170</v>
      </c>
      <c r="B4323" s="1" t="s">
        <v>9</v>
      </c>
      <c r="C4323">
        <v>37</v>
      </c>
      <c r="D4323" s="48">
        <v>43897</v>
      </c>
    </row>
    <row r="4324" spans="1:4" x14ac:dyDescent="0.3">
      <c r="A4324" s="1" t="s">
        <v>179</v>
      </c>
      <c r="B4324" s="1" t="s">
        <v>189</v>
      </c>
      <c r="C4324">
        <v>37</v>
      </c>
      <c r="D4324" s="48">
        <v>43897</v>
      </c>
    </row>
    <row r="4325" spans="1:4" x14ac:dyDescent="0.3">
      <c r="A4325" s="1" t="s">
        <v>186</v>
      </c>
      <c r="B4325" s="1" t="s">
        <v>177</v>
      </c>
      <c r="C4325">
        <v>37</v>
      </c>
      <c r="D4325" s="48">
        <v>43897</v>
      </c>
    </row>
    <row r="4326" spans="1:4" x14ac:dyDescent="0.3">
      <c r="A4326" s="1" t="s">
        <v>181</v>
      </c>
      <c r="B4326" s="1" t="s">
        <v>183</v>
      </c>
      <c r="C4326">
        <v>37</v>
      </c>
      <c r="D4326" s="48">
        <v>43897</v>
      </c>
    </row>
    <row r="4327" spans="1:4" x14ac:dyDescent="0.3">
      <c r="A4327" s="1" t="s">
        <v>182</v>
      </c>
      <c r="B4327" s="1" t="s">
        <v>172</v>
      </c>
      <c r="C4327">
        <v>37</v>
      </c>
      <c r="D4327" s="48">
        <v>43897</v>
      </c>
    </row>
    <row r="4328" spans="1:4" x14ac:dyDescent="0.3">
      <c r="A4328" s="1" t="s">
        <v>188</v>
      </c>
      <c r="B4328" s="1" t="s">
        <v>195</v>
      </c>
      <c r="C4328">
        <v>37</v>
      </c>
      <c r="D4328" s="48">
        <v>43897</v>
      </c>
    </row>
    <row r="4329" spans="1:4" x14ac:dyDescent="0.3">
      <c r="A4329" s="1" t="s">
        <v>225</v>
      </c>
      <c r="B4329" s="1" t="s">
        <v>221</v>
      </c>
      <c r="C4329">
        <v>37</v>
      </c>
      <c r="D4329" s="48">
        <v>43897</v>
      </c>
    </row>
    <row r="4330" spans="1:4" x14ac:dyDescent="0.3">
      <c r="A4330" s="1" t="s">
        <v>236</v>
      </c>
      <c r="B4330" s="1" t="s">
        <v>234</v>
      </c>
      <c r="C4330">
        <v>37</v>
      </c>
      <c r="D4330" s="48">
        <v>43897</v>
      </c>
    </row>
    <row r="4331" spans="1:4" x14ac:dyDescent="0.3">
      <c r="A4331" s="1" t="s">
        <v>235</v>
      </c>
      <c r="B4331" s="1" t="s">
        <v>228</v>
      </c>
      <c r="C4331">
        <v>37</v>
      </c>
      <c r="D4331" s="48">
        <v>43897</v>
      </c>
    </row>
    <row r="4332" spans="1:4" x14ac:dyDescent="0.3">
      <c r="A4332" s="1" t="s">
        <v>232</v>
      </c>
      <c r="B4332" s="1" t="s">
        <v>229</v>
      </c>
      <c r="C4332">
        <v>37</v>
      </c>
      <c r="D4332" s="48">
        <v>43897</v>
      </c>
    </row>
    <row r="4333" spans="1:4" x14ac:dyDescent="0.3">
      <c r="A4333" s="1" t="s">
        <v>319</v>
      </c>
      <c r="B4333" s="1" t="s">
        <v>239</v>
      </c>
      <c r="C4333">
        <v>37</v>
      </c>
      <c r="D4333" s="48">
        <v>43897</v>
      </c>
    </row>
    <row r="4334" spans="1:4" x14ac:dyDescent="0.3">
      <c r="A4334" s="1" t="s">
        <v>227</v>
      </c>
      <c r="B4334" s="1" t="s">
        <v>237</v>
      </c>
      <c r="C4334">
        <v>37</v>
      </c>
      <c r="D4334" s="48">
        <v>43897</v>
      </c>
    </row>
    <row r="4335" spans="1:4" x14ac:dyDescent="0.3">
      <c r="A4335" s="1" t="s">
        <v>233</v>
      </c>
      <c r="B4335" s="1" t="s">
        <v>220</v>
      </c>
      <c r="C4335">
        <v>37</v>
      </c>
      <c r="D4335" s="48">
        <v>43897</v>
      </c>
    </row>
    <row r="4336" spans="1:4" x14ac:dyDescent="0.3">
      <c r="A4336" s="1" t="s">
        <v>217</v>
      </c>
      <c r="B4336" s="1" t="s">
        <v>240</v>
      </c>
      <c r="C4336">
        <v>37</v>
      </c>
      <c r="D4336" s="48">
        <v>43897</v>
      </c>
    </row>
    <row r="4337" spans="1:4" x14ac:dyDescent="0.3">
      <c r="A4337" s="1" t="s">
        <v>320</v>
      </c>
      <c r="B4337" s="1" t="s">
        <v>214</v>
      </c>
      <c r="C4337">
        <v>37</v>
      </c>
      <c r="D4337" s="48">
        <v>43897</v>
      </c>
    </row>
    <row r="4338" spans="1:4" x14ac:dyDescent="0.3">
      <c r="A4338" s="1" t="s">
        <v>215</v>
      </c>
      <c r="B4338" s="1" t="s">
        <v>230</v>
      </c>
      <c r="C4338">
        <v>37</v>
      </c>
      <c r="D4338" s="48">
        <v>43897</v>
      </c>
    </row>
    <row r="4339" spans="1:4" x14ac:dyDescent="0.3">
      <c r="A4339" s="1" t="s">
        <v>231</v>
      </c>
      <c r="B4339" s="1" t="s">
        <v>223</v>
      </c>
      <c r="C4339">
        <v>37</v>
      </c>
      <c r="D4339" s="48">
        <v>43897</v>
      </c>
    </row>
    <row r="4340" spans="1:4" x14ac:dyDescent="0.3">
      <c r="A4340" s="1" t="s">
        <v>207</v>
      </c>
      <c r="B4340" s="1" t="s">
        <v>224</v>
      </c>
      <c r="C4340">
        <v>37</v>
      </c>
      <c r="D4340" s="48">
        <v>43897</v>
      </c>
    </row>
    <row r="4341" spans="1:4" x14ac:dyDescent="0.3">
      <c r="A4341" s="1" t="s">
        <v>690</v>
      </c>
      <c r="B4341" s="1" t="s">
        <v>349</v>
      </c>
      <c r="C4341">
        <v>28</v>
      </c>
      <c r="D4341" s="48">
        <v>43897</v>
      </c>
    </row>
    <row r="4342" spans="1:4" x14ac:dyDescent="0.3">
      <c r="A4342" s="1" t="s">
        <v>105</v>
      </c>
      <c r="B4342" s="1" t="s">
        <v>350</v>
      </c>
      <c r="C4342">
        <v>28</v>
      </c>
      <c r="D4342" s="48">
        <v>43897</v>
      </c>
    </row>
    <row r="4343" spans="1:4" x14ac:dyDescent="0.3">
      <c r="A4343" s="1" t="s">
        <v>104</v>
      </c>
      <c r="B4343" s="1" t="s">
        <v>341</v>
      </c>
      <c r="C4343">
        <v>28</v>
      </c>
      <c r="D4343" s="48">
        <v>43897</v>
      </c>
    </row>
    <row r="4344" spans="1:4" x14ac:dyDescent="0.3">
      <c r="A4344" s="1" t="s">
        <v>345</v>
      </c>
      <c r="B4344" s="1" t="s">
        <v>352</v>
      </c>
      <c r="C4344">
        <v>28</v>
      </c>
      <c r="D4344" s="48">
        <v>43897</v>
      </c>
    </row>
    <row r="4345" spans="1:4" x14ac:dyDescent="0.3">
      <c r="A4345" s="1" t="s">
        <v>688</v>
      </c>
      <c r="B4345" s="1" t="s">
        <v>691</v>
      </c>
      <c r="C4345">
        <v>28</v>
      </c>
      <c r="D4345" s="48">
        <v>43897</v>
      </c>
    </row>
    <row r="4346" spans="1:4" x14ac:dyDescent="0.3">
      <c r="A4346" s="1" t="s">
        <v>355</v>
      </c>
      <c r="B4346" s="1" t="s">
        <v>342</v>
      </c>
      <c r="C4346">
        <v>28</v>
      </c>
      <c r="D4346" s="48">
        <v>43897</v>
      </c>
    </row>
    <row r="4347" spans="1:4" x14ac:dyDescent="0.3">
      <c r="A4347" s="1" t="s">
        <v>351</v>
      </c>
      <c r="B4347" s="1" t="s">
        <v>689</v>
      </c>
      <c r="C4347">
        <v>28</v>
      </c>
      <c r="D4347" s="48">
        <v>43897</v>
      </c>
    </row>
    <row r="4348" spans="1:4" x14ac:dyDescent="0.3">
      <c r="A4348" s="1" t="s">
        <v>340</v>
      </c>
      <c r="B4348" s="1" t="s">
        <v>343</v>
      </c>
      <c r="C4348">
        <v>28</v>
      </c>
      <c r="D4348" s="48">
        <v>43897</v>
      </c>
    </row>
    <row r="4349" spans="1:4" x14ac:dyDescent="0.3">
      <c r="A4349" s="1" t="s">
        <v>687</v>
      </c>
      <c r="B4349" s="1" t="s">
        <v>346</v>
      </c>
      <c r="C4349">
        <v>28</v>
      </c>
      <c r="D4349" s="48">
        <v>43897</v>
      </c>
    </row>
    <row r="4350" spans="1:4" x14ac:dyDescent="0.3">
      <c r="A4350" s="1" t="s">
        <v>101</v>
      </c>
      <c r="B4350" s="1" t="s">
        <v>686</v>
      </c>
      <c r="C4350">
        <v>28</v>
      </c>
      <c r="D4350" s="48">
        <v>43897</v>
      </c>
    </row>
    <row r="4351" spans="1:4" x14ac:dyDescent="0.3">
      <c r="A4351" s="1" t="s">
        <v>424</v>
      </c>
      <c r="B4351" s="1" t="s">
        <v>417</v>
      </c>
      <c r="C4351">
        <v>30</v>
      </c>
      <c r="D4351" s="48">
        <v>43897</v>
      </c>
    </row>
    <row r="4352" spans="1:4" x14ac:dyDescent="0.3">
      <c r="A4352" s="1" t="s">
        <v>414</v>
      </c>
      <c r="B4352" s="1" t="s">
        <v>420</v>
      </c>
      <c r="C4352">
        <v>30</v>
      </c>
      <c r="D4352" s="48">
        <v>43897</v>
      </c>
    </row>
    <row r="4353" spans="1:4" x14ac:dyDescent="0.3">
      <c r="A4353" s="1" t="s">
        <v>428</v>
      </c>
      <c r="B4353" s="1" t="s">
        <v>421</v>
      </c>
      <c r="C4353">
        <v>30</v>
      </c>
      <c r="D4353" s="48">
        <v>43897</v>
      </c>
    </row>
    <row r="4354" spans="1:4" x14ac:dyDescent="0.3">
      <c r="A4354" s="1" t="s">
        <v>416</v>
      </c>
      <c r="B4354" s="1" t="s">
        <v>418</v>
      </c>
      <c r="C4354">
        <v>30</v>
      </c>
      <c r="D4354" s="48">
        <v>43897</v>
      </c>
    </row>
    <row r="4355" spans="1:4" x14ac:dyDescent="0.3">
      <c r="A4355" s="1" t="s">
        <v>434</v>
      </c>
      <c r="B4355" s="1" t="s">
        <v>419</v>
      </c>
      <c r="C4355">
        <v>30</v>
      </c>
      <c r="D4355" s="48">
        <v>43897</v>
      </c>
    </row>
    <row r="4356" spans="1:4" x14ac:dyDescent="0.3">
      <c r="A4356" s="1" t="s">
        <v>422</v>
      </c>
      <c r="B4356" s="1" t="s">
        <v>415</v>
      </c>
      <c r="C4356">
        <v>30</v>
      </c>
      <c r="D4356" s="48">
        <v>43897</v>
      </c>
    </row>
    <row r="4357" spans="1:4" x14ac:dyDescent="0.3">
      <c r="A4357" s="1" t="s">
        <v>435</v>
      </c>
      <c r="B4357" s="1" t="s">
        <v>437</v>
      </c>
      <c r="C4357">
        <v>28</v>
      </c>
      <c r="D4357" s="48">
        <v>43897</v>
      </c>
    </row>
    <row r="4358" spans="1:4" x14ac:dyDescent="0.3">
      <c r="A4358" s="1" t="s">
        <v>432</v>
      </c>
      <c r="B4358" s="1" t="s">
        <v>423</v>
      </c>
      <c r="C4358">
        <v>28</v>
      </c>
      <c r="D4358" s="48">
        <v>43897</v>
      </c>
    </row>
    <row r="4359" spans="1:4" x14ac:dyDescent="0.3">
      <c r="A4359" s="1" t="s">
        <v>431</v>
      </c>
      <c r="B4359" s="1" t="s">
        <v>433</v>
      </c>
      <c r="C4359">
        <v>28</v>
      </c>
      <c r="D4359" s="48">
        <v>43897</v>
      </c>
    </row>
    <row r="4360" spans="1:4" x14ac:dyDescent="0.3">
      <c r="A4360" s="1" t="s">
        <v>438</v>
      </c>
      <c r="B4360" s="1" t="s">
        <v>430</v>
      </c>
      <c r="C4360">
        <v>28</v>
      </c>
      <c r="D4360" s="48">
        <v>43897</v>
      </c>
    </row>
    <row r="4361" spans="1:4" x14ac:dyDescent="0.3">
      <c r="A4361" s="1" t="s">
        <v>429</v>
      </c>
      <c r="B4361" s="1" t="s">
        <v>477</v>
      </c>
      <c r="C4361">
        <v>28</v>
      </c>
      <c r="D4361" s="48">
        <v>43897</v>
      </c>
    </row>
    <row r="4362" spans="1:4" x14ac:dyDescent="0.3">
      <c r="A4362" s="1" t="s">
        <v>439</v>
      </c>
      <c r="B4362" s="1" t="s">
        <v>697</v>
      </c>
      <c r="C4362">
        <v>22</v>
      </c>
      <c r="D4362" s="48">
        <v>43897</v>
      </c>
    </row>
    <row r="4363" spans="1:4" x14ac:dyDescent="0.3">
      <c r="A4363" s="1" t="s">
        <v>444</v>
      </c>
      <c r="B4363" s="1" t="s">
        <v>440</v>
      </c>
      <c r="C4363">
        <v>22</v>
      </c>
      <c r="D4363" s="48">
        <v>43897</v>
      </c>
    </row>
    <row r="4364" spans="1:4" x14ac:dyDescent="0.3">
      <c r="A4364" s="1" t="s">
        <v>571</v>
      </c>
      <c r="B4364" s="1" t="s">
        <v>578</v>
      </c>
      <c r="C4364">
        <v>22</v>
      </c>
      <c r="D4364" s="48">
        <v>43897</v>
      </c>
    </row>
    <row r="4365" spans="1:4" x14ac:dyDescent="0.3">
      <c r="A4365" s="1" t="s">
        <v>573</v>
      </c>
      <c r="B4365" s="1" t="s">
        <v>570</v>
      </c>
      <c r="C4365">
        <v>22</v>
      </c>
      <c r="D4365" s="48">
        <v>43897</v>
      </c>
    </row>
    <row r="4366" spans="1:4" x14ac:dyDescent="0.3">
      <c r="A4366" s="1" t="s">
        <v>575</v>
      </c>
      <c r="B4366" s="1" t="s">
        <v>579</v>
      </c>
      <c r="C4366">
        <v>22</v>
      </c>
      <c r="D4366" s="48">
        <v>43897</v>
      </c>
    </row>
    <row r="4367" spans="1:4" x14ac:dyDescent="0.3">
      <c r="A4367" s="1" t="s">
        <v>576</v>
      </c>
      <c r="B4367" s="1" t="s">
        <v>580</v>
      </c>
      <c r="C4367">
        <v>22</v>
      </c>
      <c r="D4367" s="48">
        <v>43897</v>
      </c>
    </row>
    <row r="4368" spans="1:4" x14ac:dyDescent="0.3">
      <c r="A4368" s="1" t="s">
        <v>572</v>
      </c>
      <c r="B4368" s="1" t="s">
        <v>581</v>
      </c>
      <c r="C4368">
        <v>22</v>
      </c>
      <c r="D4368" s="48">
        <v>43897</v>
      </c>
    </row>
    <row r="4369" spans="1:4" x14ac:dyDescent="0.3">
      <c r="A4369" s="1" t="s">
        <v>577</v>
      </c>
      <c r="B4369" s="1" t="s">
        <v>574</v>
      </c>
      <c r="C4369">
        <v>22</v>
      </c>
      <c r="D4369" s="48">
        <v>43897</v>
      </c>
    </row>
    <row r="4370" spans="1:4" x14ac:dyDescent="0.3">
      <c r="A4370" s="1" t="s">
        <v>601</v>
      </c>
      <c r="B4370" s="1" t="s">
        <v>598</v>
      </c>
      <c r="C4370">
        <v>24</v>
      </c>
      <c r="D4370" s="48">
        <v>43897</v>
      </c>
    </row>
    <row r="4371" spans="1:4" x14ac:dyDescent="0.3">
      <c r="A4371" s="1" t="s">
        <v>609</v>
      </c>
      <c r="B4371" s="1" t="s">
        <v>599</v>
      </c>
      <c r="C4371">
        <v>24</v>
      </c>
      <c r="D4371" s="48">
        <v>43897</v>
      </c>
    </row>
    <row r="4372" spans="1:4" x14ac:dyDescent="0.3">
      <c r="A4372" s="1" t="s">
        <v>605</v>
      </c>
      <c r="B4372" s="1" t="s">
        <v>613</v>
      </c>
      <c r="C4372">
        <v>24</v>
      </c>
      <c r="D4372" s="48">
        <v>43897</v>
      </c>
    </row>
    <row r="4373" spans="1:4" x14ac:dyDescent="0.3">
      <c r="A4373" s="1" t="s">
        <v>600</v>
      </c>
      <c r="B4373" s="1" t="s">
        <v>611</v>
      </c>
      <c r="C4373">
        <v>24</v>
      </c>
      <c r="D4373" s="48">
        <v>43897</v>
      </c>
    </row>
    <row r="4374" spans="1:4" x14ac:dyDescent="0.3">
      <c r="A4374" s="1" t="s">
        <v>604</v>
      </c>
      <c r="B4374" s="1" t="s">
        <v>606</v>
      </c>
      <c r="C4374">
        <v>24</v>
      </c>
      <c r="D4374" s="48">
        <v>43897</v>
      </c>
    </row>
    <row r="4375" spans="1:4" x14ac:dyDescent="0.3">
      <c r="A4375" s="1" t="s">
        <v>607</v>
      </c>
      <c r="B4375" s="1" t="s">
        <v>608</v>
      </c>
      <c r="C4375">
        <v>24</v>
      </c>
      <c r="D4375" s="48">
        <v>43897</v>
      </c>
    </row>
    <row r="4376" spans="1:4" x14ac:dyDescent="0.3">
      <c r="A4376" s="1" t="s">
        <v>603</v>
      </c>
      <c r="B4376" s="1" t="s">
        <v>610</v>
      </c>
      <c r="C4376">
        <v>24</v>
      </c>
      <c r="D4376" s="48">
        <v>43897</v>
      </c>
    </row>
    <row r="4377" spans="1:4" x14ac:dyDescent="0.3">
      <c r="A4377" s="1" t="s">
        <v>602</v>
      </c>
      <c r="B4377" s="1" t="s">
        <v>612</v>
      </c>
      <c r="C4377">
        <v>24</v>
      </c>
      <c r="D4377" s="48">
        <v>43897</v>
      </c>
    </row>
    <row r="4378" spans="1:4" x14ac:dyDescent="0.3">
      <c r="A4378" s="1" t="s">
        <v>155</v>
      </c>
      <c r="B4378" s="1" t="s">
        <v>134</v>
      </c>
      <c r="C4378">
        <v>26</v>
      </c>
      <c r="D4378" s="48">
        <v>43898</v>
      </c>
    </row>
    <row r="4379" spans="1:4" x14ac:dyDescent="0.3">
      <c r="A4379" s="1" t="s">
        <v>157</v>
      </c>
      <c r="B4379" s="1" t="s">
        <v>146</v>
      </c>
      <c r="C4379">
        <v>26</v>
      </c>
      <c r="D4379" s="48">
        <v>43898</v>
      </c>
    </row>
    <row r="4380" spans="1:4" x14ac:dyDescent="0.3">
      <c r="A4380" s="1" t="s">
        <v>154</v>
      </c>
      <c r="B4380" s="1" t="s">
        <v>163</v>
      </c>
      <c r="C4380">
        <v>26</v>
      </c>
      <c r="D4380" s="48">
        <v>43898</v>
      </c>
    </row>
    <row r="4381" spans="1:4" x14ac:dyDescent="0.3">
      <c r="A4381" s="1" t="s">
        <v>165</v>
      </c>
      <c r="B4381" s="1" t="s">
        <v>153</v>
      </c>
      <c r="C4381">
        <v>26</v>
      </c>
      <c r="D4381" s="48">
        <v>43898</v>
      </c>
    </row>
    <row r="4382" spans="1:4" x14ac:dyDescent="0.3">
      <c r="A4382" s="1" t="s">
        <v>274</v>
      </c>
      <c r="B4382" s="1" t="s">
        <v>378</v>
      </c>
      <c r="C4382">
        <v>24</v>
      </c>
      <c r="D4382" s="48">
        <v>43898</v>
      </c>
    </row>
    <row r="4383" spans="1:4" x14ac:dyDescent="0.3">
      <c r="A4383" s="1" t="s">
        <v>260</v>
      </c>
      <c r="B4383" s="1" t="s">
        <v>275</v>
      </c>
      <c r="C4383">
        <v>24</v>
      </c>
      <c r="D4383" s="48">
        <v>43898</v>
      </c>
    </row>
    <row r="4384" spans="1:4" x14ac:dyDescent="0.3">
      <c r="A4384" s="1" t="s">
        <v>265</v>
      </c>
      <c r="B4384" s="1" t="s">
        <v>269</v>
      </c>
      <c r="C4384">
        <v>24</v>
      </c>
      <c r="D4384" s="48">
        <v>43898</v>
      </c>
    </row>
    <row r="4385" spans="1:4" x14ac:dyDescent="0.3">
      <c r="A4385" s="1" t="s">
        <v>262</v>
      </c>
      <c r="B4385" s="1" t="s">
        <v>264</v>
      </c>
      <c r="C4385">
        <v>24</v>
      </c>
      <c r="D4385" s="48">
        <v>43898</v>
      </c>
    </row>
    <row r="4386" spans="1:4" x14ac:dyDescent="0.3">
      <c r="A4386" s="1" t="s">
        <v>271</v>
      </c>
      <c r="B4386" s="1" t="s">
        <v>267</v>
      </c>
      <c r="C4386">
        <v>24</v>
      </c>
      <c r="D4386" s="48">
        <v>43898</v>
      </c>
    </row>
    <row r="4387" spans="1:4" x14ac:dyDescent="0.3">
      <c r="A4387" s="1" t="s">
        <v>685</v>
      </c>
      <c r="B4387" s="1" t="s">
        <v>261</v>
      </c>
      <c r="C4387">
        <v>24</v>
      </c>
      <c r="D4387" s="48">
        <v>43898</v>
      </c>
    </row>
    <row r="4388" spans="1:4" x14ac:dyDescent="0.3">
      <c r="A4388" s="1" t="s">
        <v>381</v>
      </c>
      <c r="B4388" s="1" t="s">
        <v>259</v>
      </c>
      <c r="C4388">
        <v>24</v>
      </c>
      <c r="D4388" s="48">
        <v>43898</v>
      </c>
    </row>
    <row r="4389" spans="1:4" x14ac:dyDescent="0.3">
      <c r="A4389" s="1" t="s">
        <v>266</v>
      </c>
      <c r="B4389" s="1" t="s">
        <v>268</v>
      </c>
      <c r="C4389">
        <v>24</v>
      </c>
      <c r="D4389" s="48">
        <v>43898</v>
      </c>
    </row>
    <row r="4390" spans="1:4" x14ac:dyDescent="0.3">
      <c r="A4390" s="1" t="s">
        <v>276</v>
      </c>
      <c r="B4390" s="1" t="s">
        <v>270</v>
      </c>
      <c r="C4390">
        <v>24</v>
      </c>
      <c r="D4390" s="48">
        <v>43898</v>
      </c>
    </row>
    <row r="4391" spans="1:4" x14ac:dyDescent="0.3">
      <c r="A4391" s="1" t="s">
        <v>133</v>
      </c>
      <c r="B4391" s="1" t="s">
        <v>168</v>
      </c>
      <c r="C4391">
        <v>29</v>
      </c>
      <c r="D4391" s="48">
        <v>43898</v>
      </c>
    </row>
    <row r="4392" spans="1:4" x14ac:dyDescent="0.3">
      <c r="A4392" s="1" t="s">
        <v>384</v>
      </c>
      <c r="B4392" s="1" t="s">
        <v>273</v>
      </c>
      <c r="C4392">
        <v>24</v>
      </c>
      <c r="D4392" s="48">
        <v>43898</v>
      </c>
    </row>
    <row r="4393" spans="1:4" x14ac:dyDescent="0.3">
      <c r="A4393" s="1" t="s">
        <v>388</v>
      </c>
      <c r="B4393" s="1" t="s">
        <v>377</v>
      </c>
      <c r="C4393">
        <v>24</v>
      </c>
      <c r="D4393" s="48">
        <v>43898</v>
      </c>
    </row>
    <row r="4394" spans="1:4" x14ac:dyDescent="0.3">
      <c r="A4394" s="1" t="s">
        <v>382</v>
      </c>
      <c r="B4394" s="1" t="s">
        <v>383</v>
      </c>
      <c r="C4394">
        <v>24</v>
      </c>
      <c r="D4394" s="48">
        <v>43898</v>
      </c>
    </row>
    <row r="4395" spans="1:4" x14ac:dyDescent="0.3">
      <c r="A4395" s="1" t="s">
        <v>696</v>
      </c>
      <c r="B4395" s="1" t="s">
        <v>385</v>
      </c>
      <c r="C4395">
        <v>24</v>
      </c>
      <c r="D4395" s="48">
        <v>43898</v>
      </c>
    </row>
    <row r="4396" spans="1:4" x14ac:dyDescent="0.3">
      <c r="A4396" s="1" t="s">
        <v>272</v>
      </c>
      <c r="B4396" s="1" t="s">
        <v>386</v>
      </c>
      <c r="C4396">
        <v>24</v>
      </c>
      <c r="D4396" s="48">
        <v>43898</v>
      </c>
    </row>
    <row r="4397" spans="1:4" x14ac:dyDescent="0.3">
      <c r="A4397" s="1" t="s">
        <v>263</v>
      </c>
      <c r="B4397" s="1" t="s">
        <v>393</v>
      </c>
      <c r="C4397">
        <v>24</v>
      </c>
      <c r="D4397" s="48">
        <v>43898</v>
      </c>
    </row>
    <row r="4398" spans="1:4" x14ac:dyDescent="0.3">
      <c r="A4398" s="1" t="s">
        <v>387</v>
      </c>
      <c r="B4398" s="1" t="s">
        <v>390</v>
      </c>
      <c r="C4398">
        <v>24</v>
      </c>
      <c r="D4398" s="48">
        <v>43898</v>
      </c>
    </row>
    <row r="4399" spans="1:4" x14ac:dyDescent="0.3">
      <c r="A4399" s="1" t="s">
        <v>391</v>
      </c>
      <c r="B4399" s="1" t="s">
        <v>379</v>
      </c>
      <c r="C4399">
        <v>24</v>
      </c>
      <c r="D4399" s="48">
        <v>43898</v>
      </c>
    </row>
    <row r="4400" spans="1:4" x14ac:dyDescent="0.3">
      <c r="A4400" s="1" t="s">
        <v>380</v>
      </c>
      <c r="B4400" s="1" t="s">
        <v>476</v>
      </c>
      <c r="C4400">
        <v>24</v>
      </c>
      <c r="D4400" s="48">
        <v>43898</v>
      </c>
    </row>
    <row r="4401" spans="1:4" x14ac:dyDescent="0.3">
      <c r="A4401" s="1" t="s">
        <v>447</v>
      </c>
      <c r="B4401" s="1" t="s">
        <v>445</v>
      </c>
      <c r="C4401">
        <v>22</v>
      </c>
      <c r="D4401" s="48">
        <v>43898</v>
      </c>
    </row>
    <row r="4402" spans="1:4" x14ac:dyDescent="0.3">
      <c r="A4402" s="1" t="s">
        <v>443</v>
      </c>
      <c r="B4402" s="1" t="s">
        <v>442</v>
      </c>
      <c r="C4402">
        <v>22</v>
      </c>
      <c r="D4402" s="48">
        <v>43898</v>
      </c>
    </row>
    <row r="4403" spans="1:4" x14ac:dyDescent="0.3">
      <c r="A4403" s="1" t="s">
        <v>521</v>
      </c>
      <c r="B4403" s="1" t="s">
        <v>522</v>
      </c>
      <c r="C4403">
        <v>24</v>
      </c>
      <c r="D4403" s="48">
        <v>43898</v>
      </c>
    </row>
    <row r="4404" spans="1:4" x14ac:dyDescent="0.3">
      <c r="A4404" s="1" t="s">
        <v>514</v>
      </c>
      <c r="B4404" s="1" t="s">
        <v>520</v>
      </c>
      <c r="C4404">
        <v>24</v>
      </c>
      <c r="D4404" s="48">
        <v>43898</v>
      </c>
    </row>
    <row r="4405" spans="1:4" x14ac:dyDescent="0.3">
      <c r="A4405" s="1" t="s">
        <v>527</v>
      </c>
      <c r="B4405" s="1" t="s">
        <v>526</v>
      </c>
      <c r="C4405">
        <v>24</v>
      </c>
      <c r="D4405" s="48">
        <v>43898</v>
      </c>
    </row>
    <row r="4406" spans="1:4" x14ac:dyDescent="0.3">
      <c r="A4406" s="1" t="s">
        <v>515</v>
      </c>
      <c r="B4406" s="1" t="s">
        <v>516</v>
      </c>
      <c r="C4406">
        <v>24</v>
      </c>
      <c r="D4406" s="48">
        <v>43898</v>
      </c>
    </row>
    <row r="4407" spans="1:4" x14ac:dyDescent="0.3">
      <c r="A4407" s="1" t="s">
        <v>523</v>
      </c>
      <c r="B4407" s="1" t="s">
        <v>518</v>
      </c>
      <c r="C4407">
        <v>24</v>
      </c>
      <c r="D4407" s="48">
        <v>43898</v>
      </c>
    </row>
    <row r="4408" spans="1:4" x14ac:dyDescent="0.3">
      <c r="A4408" s="1" t="s">
        <v>524</v>
      </c>
      <c r="B4408" s="1" t="s">
        <v>517</v>
      </c>
      <c r="C4408">
        <v>24</v>
      </c>
      <c r="D4408" s="48">
        <v>43898</v>
      </c>
    </row>
    <row r="4409" spans="1:4" x14ac:dyDescent="0.3">
      <c r="A4409" s="1" t="s">
        <v>519</v>
      </c>
      <c r="B4409" s="1" t="s">
        <v>525</v>
      </c>
      <c r="C4409">
        <v>24</v>
      </c>
      <c r="D4409" s="48">
        <v>43898</v>
      </c>
    </row>
    <row r="4410" spans="1:4" x14ac:dyDescent="0.3">
      <c r="A4410" s="1" t="s">
        <v>149</v>
      </c>
      <c r="B4410" s="1" t="s">
        <v>144</v>
      </c>
      <c r="C4410">
        <v>29</v>
      </c>
      <c r="D4410" s="48">
        <v>43899</v>
      </c>
    </row>
    <row r="4411" spans="1:4" x14ac:dyDescent="0.3">
      <c r="A4411" s="1" t="s">
        <v>152</v>
      </c>
      <c r="B4411" s="1" t="s">
        <v>141</v>
      </c>
      <c r="C4411">
        <v>29</v>
      </c>
      <c r="D4411" s="48">
        <v>43899</v>
      </c>
    </row>
    <row r="4412" spans="1:4" x14ac:dyDescent="0.3">
      <c r="A4412" s="1" t="s">
        <v>162</v>
      </c>
      <c r="B4412" s="1" t="s">
        <v>160</v>
      </c>
      <c r="C4412">
        <v>27</v>
      </c>
      <c r="D4412" s="48">
        <v>43903</v>
      </c>
    </row>
    <row r="4413" spans="1:4" x14ac:dyDescent="0.3">
      <c r="A4413" s="1" t="s">
        <v>141</v>
      </c>
      <c r="B4413" s="1" t="s">
        <v>167</v>
      </c>
      <c r="C4413">
        <v>30</v>
      </c>
      <c r="D4413" s="48">
        <v>43903</v>
      </c>
    </row>
    <row r="4414" spans="1:4" x14ac:dyDescent="0.3">
      <c r="A4414" s="1" t="s">
        <v>151</v>
      </c>
      <c r="B4414" s="1" t="s">
        <v>152</v>
      </c>
      <c r="C4414">
        <v>30</v>
      </c>
      <c r="D4414" s="48">
        <v>43903</v>
      </c>
    </row>
    <row r="4415" spans="1:4" x14ac:dyDescent="0.3">
      <c r="A4415" s="1" t="s">
        <v>143</v>
      </c>
      <c r="B4415" s="1" t="s">
        <v>147</v>
      </c>
      <c r="C4415">
        <v>30</v>
      </c>
      <c r="D4415" s="48">
        <v>43903</v>
      </c>
    </row>
    <row r="4416" spans="1:4" x14ac:dyDescent="0.3">
      <c r="A4416" s="1" t="s">
        <v>168</v>
      </c>
      <c r="B4416" s="1" t="s">
        <v>150</v>
      </c>
      <c r="C4416">
        <v>30</v>
      </c>
      <c r="D4416" s="48">
        <v>43903</v>
      </c>
    </row>
    <row r="4417" spans="1:4" x14ac:dyDescent="0.3">
      <c r="A4417" s="1" t="s">
        <v>144</v>
      </c>
      <c r="B4417" s="1" t="s">
        <v>145</v>
      </c>
      <c r="C4417">
        <v>30</v>
      </c>
      <c r="D4417" s="48">
        <v>43903</v>
      </c>
    </row>
    <row r="4418" spans="1:4" x14ac:dyDescent="0.3">
      <c r="A4418" s="1" t="s">
        <v>140</v>
      </c>
      <c r="B4418" s="1" t="s">
        <v>148</v>
      </c>
      <c r="C4418">
        <v>30</v>
      </c>
      <c r="D4418" s="48">
        <v>43903</v>
      </c>
    </row>
    <row r="4419" spans="1:4" x14ac:dyDescent="0.3">
      <c r="A4419" s="1" t="s">
        <v>136</v>
      </c>
      <c r="B4419" s="1" t="s">
        <v>132</v>
      </c>
      <c r="C4419">
        <v>30</v>
      </c>
      <c r="D4419" s="48">
        <v>43903</v>
      </c>
    </row>
    <row r="4420" spans="1:4" x14ac:dyDescent="0.3">
      <c r="A4420" s="1" t="s">
        <v>142</v>
      </c>
      <c r="B4420" s="1" t="s">
        <v>149</v>
      </c>
      <c r="C4420">
        <v>30</v>
      </c>
      <c r="D4420" s="48">
        <v>43903</v>
      </c>
    </row>
    <row r="4421" spans="1:4" x14ac:dyDescent="0.3">
      <c r="A4421" s="1" t="s">
        <v>446</v>
      </c>
      <c r="B4421" s="1" t="s">
        <v>447</v>
      </c>
      <c r="C4421">
        <v>23</v>
      </c>
      <c r="D4421" s="48">
        <v>43903</v>
      </c>
    </row>
    <row r="4422" spans="1:4" x14ac:dyDescent="0.3">
      <c r="A4422" s="1" t="s">
        <v>3</v>
      </c>
      <c r="B4422" s="1" t="s">
        <v>8</v>
      </c>
      <c r="C4422">
        <v>30</v>
      </c>
      <c r="D4422" s="48">
        <v>43904</v>
      </c>
    </row>
    <row r="4423" spans="1:4" x14ac:dyDescent="0.3">
      <c r="A4423" s="1" t="s">
        <v>178</v>
      </c>
      <c r="B4423" s="1" t="s">
        <v>10</v>
      </c>
      <c r="C4423">
        <v>30</v>
      </c>
      <c r="D4423" s="48">
        <v>43904</v>
      </c>
    </row>
    <row r="4424" spans="1:4" x14ac:dyDescent="0.3">
      <c r="A4424" s="1" t="s">
        <v>20</v>
      </c>
      <c r="B4424" s="1" t="s">
        <v>5</v>
      </c>
      <c r="C4424">
        <v>30</v>
      </c>
      <c r="D4424" s="48">
        <v>43904</v>
      </c>
    </row>
    <row r="4425" spans="1:4" x14ac:dyDescent="0.3">
      <c r="A4425" s="1" t="s">
        <v>22</v>
      </c>
      <c r="B4425" s="1" t="s">
        <v>11</v>
      </c>
      <c r="C4425">
        <v>30</v>
      </c>
      <c r="D4425" s="48">
        <v>43904</v>
      </c>
    </row>
    <row r="4426" spans="1:4" x14ac:dyDescent="0.3">
      <c r="A4426" s="1" t="s">
        <v>6</v>
      </c>
      <c r="B4426" s="1" t="s">
        <v>18</v>
      </c>
      <c r="C4426">
        <v>30</v>
      </c>
      <c r="D4426" s="48">
        <v>43904</v>
      </c>
    </row>
    <row r="4427" spans="1:4" x14ac:dyDescent="0.3">
      <c r="A4427" s="1" t="s">
        <v>15</v>
      </c>
      <c r="B4427" s="1" t="s">
        <v>173</v>
      </c>
      <c r="C4427">
        <v>30</v>
      </c>
      <c r="D4427" s="48">
        <v>43904</v>
      </c>
    </row>
    <row r="4428" spans="1:4" x14ac:dyDescent="0.3">
      <c r="A4428" s="1" t="s">
        <v>171</v>
      </c>
      <c r="B4428" s="1" t="s">
        <v>17</v>
      </c>
      <c r="C4428">
        <v>30</v>
      </c>
      <c r="D4428" s="48">
        <v>43904</v>
      </c>
    </row>
    <row r="4429" spans="1:4" x14ac:dyDescent="0.3">
      <c r="A4429" s="1" t="s">
        <v>16</v>
      </c>
      <c r="B4429" s="1" t="s">
        <v>13</v>
      </c>
      <c r="C4429">
        <v>30</v>
      </c>
      <c r="D4429" s="48">
        <v>43904</v>
      </c>
    </row>
    <row r="4430" spans="1:4" x14ac:dyDescent="0.3">
      <c r="A4430" s="1" t="s">
        <v>19</v>
      </c>
      <c r="B4430" s="1" t="s">
        <v>14</v>
      </c>
      <c r="C4430">
        <v>30</v>
      </c>
      <c r="D4430" s="48">
        <v>43904</v>
      </c>
    </row>
    <row r="4431" spans="1:4" x14ac:dyDescent="0.3">
      <c r="A4431" s="1" t="s">
        <v>12</v>
      </c>
      <c r="B4431" s="1" t="s">
        <v>21</v>
      </c>
      <c r="C4431">
        <v>30</v>
      </c>
      <c r="D4431" s="48">
        <v>43904</v>
      </c>
    </row>
    <row r="4432" spans="1:4" x14ac:dyDescent="0.3">
      <c r="A4432" s="1" t="s">
        <v>163</v>
      </c>
      <c r="B4432" s="1" t="s">
        <v>161</v>
      </c>
      <c r="C4432">
        <v>27</v>
      </c>
      <c r="D4432" s="48">
        <v>43904</v>
      </c>
    </row>
    <row r="4433" spans="1:4" x14ac:dyDescent="0.3">
      <c r="A4433" s="1" t="s">
        <v>138</v>
      </c>
      <c r="B4433" s="1" t="s">
        <v>135</v>
      </c>
      <c r="C4433">
        <v>27</v>
      </c>
      <c r="D4433" s="48">
        <v>43904</v>
      </c>
    </row>
    <row r="4434" spans="1:4" x14ac:dyDescent="0.3">
      <c r="A4434" s="1" t="s">
        <v>155</v>
      </c>
      <c r="B4434" s="1" t="s">
        <v>156</v>
      </c>
      <c r="C4434">
        <v>27</v>
      </c>
      <c r="D4434" s="48">
        <v>43904</v>
      </c>
    </row>
    <row r="4435" spans="1:4" x14ac:dyDescent="0.3">
      <c r="A4435" s="1" t="s">
        <v>166</v>
      </c>
      <c r="B4435" s="1" t="s">
        <v>157</v>
      </c>
      <c r="C4435">
        <v>27</v>
      </c>
      <c r="D4435" s="48">
        <v>43904</v>
      </c>
    </row>
    <row r="4436" spans="1:4" x14ac:dyDescent="0.3">
      <c r="A4436" s="1" t="s">
        <v>201</v>
      </c>
      <c r="B4436" s="1" t="s">
        <v>196</v>
      </c>
      <c r="C4436">
        <v>38</v>
      </c>
      <c r="D4436" s="48">
        <v>43904</v>
      </c>
    </row>
    <row r="4437" spans="1:4" x14ac:dyDescent="0.3">
      <c r="A4437" s="1" t="s">
        <v>190</v>
      </c>
      <c r="B4437" s="1" t="s">
        <v>198</v>
      </c>
      <c r="C4437">
        <v>38</v>
      </c>
      <c r="D4437" s="48">
        <v>43904</v>
      </c>
    </row>
    <row r="4438" spans="1:4" x14ac:dyDescent="0.3">
      <c r="A4438" s="1" t="s">
        <v>212</v>
      </c>
      <c r="B4438" s="1" t="s">
        <v>193</v>
      </c>
      <c r="C4438">
        <v>38</v>
      </c>
      <c r="D4438" s="48">
        <v>43904</v>
      </c>
    </row>
    <row r="4439" spans="1:4" x14ac:dyDescent="0.3">
      <c r="A4439" s="1" t="s">
        <v>208</v>
      </c>
      <c r="B4439" s="1" t="s">
        <v>206</v>
      </c>
      <c r="C4439">
        <v>38</v>
      </c>
      <c r="D4439" s="48">
        <v>43904</v>
      </c>
    </row>
    <row r="4440" spans="1:4" x14ac:dyDescent="0.3">
      <c r="A4440" s="1" t="s">
        <v>222</v>
      </c>
      <c r="B4440" s="1" t="s">
        <v>209</v>
      </c>
      <c r="C4440">
        <v>38</v>
      </c>
      <c r="D4440" s="48">
        <v>43904</v>
      </c>
    </row>
    <row r="4441" spans="1:4" x14ac:dyDescent="0.3">
      <c r="A4441" s="1" t="s">
        <v>202</v>
      </c>
      <c r="B4441" s="1" t="s">
        <v>210</v>
      </c>
      <c r="C4441">
        <v>38</v>
      </c>
      <c r="D4441" s="48">
        <v>43904</v>
      </c>
    </row>
    <row r="4442" spans="1:4" x14ac:dyDescent="0.3">
      <c r="A4442" s="1" t="s">
        <v>200</v>
      </c>
      <c r="B4442" s="1" t="s">
        <v>216</v>
      </c>
      <c r="C4442">
        <v>38</v>
      </c>
      <c r="D4442" s="48">
        <v>43904</v>
      </c>
    </row>
    <row r="4443" spans="1:4" x14ac:dyDescent="0.3">
      <c r="A4443" s="1" t="s">
        <v>211</v>
      </c>
      <c r="B4443" s="1" t="s">
        <v>204</v>
      </c>
      <c r="C4443">
        <v>38</v>
      </c>
      <c r="D4443" s="48">
        <v>43904</v>
      </c>
    </row>
    <row r="4444" spans="1:4" x14ac:dyDescent="0.3">
      <c r="A4444" s="1" t="s">
        <v>213</v>
      </c>
      <c r="B4444" s="1" t="s">
        <v>219</v>
      </c>
      <c r="C4444">
        <v>38</v>
      </c>
      <c r="D4444" s="48">
        <v>43904</v>
      </c>
    </row>
    <row r="4445" spans="1:4" x14ac:dyDescent="0.3">
      <c r="A4445" s="1" t="s">
        <v>194</v>
      </c>
      <c r="B4445" s="1" t="s">
        <v>203</v>
      </c>
      <c r="C4445">
        <v>38</v>
      </c>
      <c r="D4445" s="48">
        <v>43904</v>
      </c>
    </row>
    <row r="4446" spans="1:4" x14ac:dyDescent="0.3">
      <c r="A4446" s="1" t="s">
        <v>191</v>
      </c>
      <c r="B4446" s="1" t="s">
        <v>205</v>
      </c>
      <c r="C4446">
        <v>38</v>
      </c>
      <c r="D4446" s="48">
        <v>43904</v>
      </c>
    </row>
    <row r="4447" spans="1:4" x14ac:dyDescent="0.3">
      <c r="A4447" s="1" t="s">
        <v>226</v>
      </c>
      <c r="B4447" s="1" t="s">
        <v>218</v>
      </c>
      <c r="C4447">
        <v>38</v>
      </c>
      <c r="D4447" s="48">
        <v>43904</v>
      </c>
    </row>
    <row r="4448" spans="1:4" x14ac:dyDescent="0.3">
      <c r="A4448" s="1" t="s">
        <v>184</v>
      </c>
      <c r="B4448" s="1" t="s">
        <v>180</v>
      </c>
      <c r="C4448">
        <v>38</v>
      </c>
      <c r="D4448" s="48">
        <v>43904</v>
      </c>
    </row>
    <row r="4449" spans="1:4" x14ac:dyDescent="0.3">
      <c r="A4449" s="1" t="s">
        <v>7</v>
      </c>
      <c r="B4449" s="1" t="s">
        <v>187</v>
      </c>
      <c r="C4449">
        <v>38</v>
      </c>
      <c r="D4449" s="48">
        <v>43904</v>
      </c>
    </row>
    <row r="4450" spans="1:4" x14ac:dyDescent="0.3">
      <c r="A4450" s="1" t="s">
        <v>9</v>
      </c>
      <c r="B4450" s="1" t="s">
        <v>188</v>
      </c>
      <c r="C4450">
        <v>38</v>
      </c>
      <c r="D4450" s="48">
        <v>43904</v>
      </c>
    </row>
    <row r="4451" spans="1:4" x14ac:dyDescent="0.3">
      <c r="A4451" s="1" t="s">
        <v>183</v>
      </c>
      <c r="B4451" s="1" t="s">
        <v>199</v>
      </c>
      <c r="C4451">
        <v>38</v>
      </c>
      <c r="D4451" s="48">
        <v>43904</v>
      </c>
    </row>
    <row r="4452" spans="1:4" x14ac:dyDescent="0.3">
      <c r="A4452" s="1" t="s">
        <v>195</v>
      </c>
      <c r="B4452" s="1" t="s">
        <v>186</v>
      </c>
      <c r="C4452">
        <v>38</v>
      </c>
      <c r="D4452" s="48">
        <v>43904</v>
      </c>
    </row>
    <row r="4453" spans="1:4" x14ac:dyDescent="0.3">
      <c r="A4453" s="1" t="s">
        <v>174</v>
      </c>
      <c r="B4453" s="1" t="s">
        <v>182</v>
      </c>
      <c r="C4453">
        <v>38</v>
      </c>
      <c r="D4453" s="48">
        <v>43904</v>
      </c>
    </row>
    <row r="4454" spans="1:4" x14ac:dyDescent="0.3">
      <c r="A4454" s="1" t="s">
        <v>189</v>
      </c>
      <c r="B4454" s="1" t="s">
        <v>175</v>
      </c>
      <c r="C4454">
        <v>38</v>
      </c>
      <c r="D4454" s="48">
        <v>43904</v>
      </c>
    </row>
    <row r="4455" spans="1:4" x14ac:dyDescent="0.3">
      <c r="A4455" s="1" t="s">
        <v>177</v>
      </c>
      <c r="B4455" s="1" t="s">
        <v>197</v>
      </c>
      <c r="C4455">
        <v>38</v>
      </c>
      <c r="D4455" s="48">
        <v>43904</v>
      </c>
    </row>
    <row r="4456" spans="1:4" x14ac:dyDescent="0.3">
      <c r="A4456" s="1" t="s">
        <v>192</v>
      </c>
      <c r="B4456" s="1" t="s">
        <v>181</v>
      </c>
      <c r="C4456">
        <v>38</v>
      </c>
      <c r="D4456" s="48">
        <v>43904</v>
      </c>
    </row>
    <row r="4457" spans="1:4" x14ac:dyDescent="0.3">
      <c r="A4457" s="1" t="s">
        <v>185</v>
      </c>
      <c r="B4457" s="1" t="s">
        <v>179</v>
      </c>
      <c r="C4457">
        <v>38</v>
      </c>
      <c r="D4457" s="48">
        <v>43904</v>
      </c>
    </row>
    <row r="4458" spans="1:4" x14ac:dyDescent="0.3">
      <c r="A4458" s="1" t="s">
        <v>172</v>
      </c>
      <c r="B4458" s="1" t="s">
        <v>176</v>
      </c>
      <c r="C4458">
        <v>38</v>
      </c>
      <c r="D4458" s="48">
        <v>43904</v>
      </c>
    </row>
    <row r="4459" spans="1:4" x14ac:dyDescent="0.3">
      <c r="A4459" s="1" t="s">
        <v>214</v>
      </c>
      <c r="B4459" s="1" t="s">
        <v>319</v>
      </c>
      <c r="C4459">
        <v>38</v>
      </c>
      <c r="D4459" s="48">
        <v>43904</v>
      </c>
    </row>
    <row r="4460" spans="1:4" x14ac:dyDescent="0.3">
      <c r="A4460" s="1" t="s">
        <v>239</v>
      </c>
      <c r="B4460" s="1" t="s">
        <v>236</v>
      </c>
      <c r="C4460">
        <v>38</v>
      </c>
      <c r="D4460" s="48">
        <v>43904</v>
      </c>
    </row>
    <row r="4461" spans="1:4" x14ac:dyDescent="0.3">
      <c r="A4461" s="1" t="s">
        <v>221</v>
      </c>
      <c r="B4461" s="1" t="s">
        <v>215</v>
      </c>
      <c r="C4461">
        <v>38</v>
      </c>
      <c r="D4461" s="48">
        <v>43904</v>
      </c>
    </row>
    <row r="4462" spans="1:4" x14ac:dyDescent="0.3">
      <c r="A4462" s="1" t="s">
        <v>224</v>
      </c>
      <c r="B4462" s="1" t="s">
        <v>320</v>
      </c>
      <c r="C4462">
        <v>38</v>
      </c>
      <c r="D4462" s="48">
        <v>43904</v>
      </c>
    </row>
    <row r="4463" spans="1:4" x14ac:dyDescent="0.3">
      <c r="A4463" s="1" t="s">
        <v>223</v>
      </c>
      <c r="B4463" s="1" t="s">
        <v>233</v>
      </c>
      <c r="C4463">
        <v>38</v>
      </c>
      <c r="D4463" s="48">
        <v>43904</v>
      </c>
    </row>
    <row r="4464" spans="1:4" x14ac:dyDescent="0.3">
      <c r="A4464" s="1" t="s">
        <v>230</v>
      </c>
      <c r="B4464" s="1" t="s">
        <v>225</v>
      </c>
      <c r="C4464">
        <v>38</v>
      </c>
      <c r="D4464" s="48">
        <v>43904</v>
      </c>
    </row>
    <row r="4465" spans="1:4" x14ac:dyDescent="0.3">
      <c r="A4465" s="1" t="s">
        <v>240</v>
      </c>
      <c r="B4465" s="1" t="s">
        <v>207</v>
      </c>
      <c r="C4465">
        <v>38</v>
      </c>
      <c r="D4465" s="48">
        <v>43904</v>
      </c>
    </row>
    <row r="4466" spans="1:4" x14ac:dyDescent="0.3">
      <c r="A4466" s="1" t="s">
        <v>220</v>
      </c>
      <c r="B4466" s="1" t="s">
        <v>232</v>
      </c>
      <c r="C4466">
        <v>38</v>
      </c>
      <c r="D4466" s="48">
        <v>43904</v>
      </c>
    </row>
    <row r="4467" spans="1:4" x14ac:dyDescent="0.3">
      <c r="A4467" s="1" t="s">
        <v>237</v>
      </c>
      <c r="B4467" s="1" t="s">
        <v>217</v>
      </c>
      <c r="C4467">
        <v>38</v>
      </c>
      <c r="D4467" s="48">
        <v>43904</v>
      </c>
    </row>
    <row r="4468" spans="1:4" x14ac:dyDescent="0.3">
      <c r="A4468" s="1" t="s">
        <v>228</v>
      </c>
      <c r="B4468" s="1" t="s">
        <v>231</v>
      </c>
      <c r="C4468">
        <v>38</v>
      </c>
      <c r="D4468" s="48">
        <v>43904</v>
      </c>
    </row>
    <row r="4469" spans="1:4" x14ac:dyDescent="0.3">
      <c r="A4469" s="1" t="s">
        <v>234</v>
      </c>
      <c r="B4469" s="1" t="s">
        <v>235</v>
      </c>
      <c r="C4469">
        <v>38</v>
      </c>
      <c r="D4469" s="48">
        <v>43904</v>
      </c>
    </row>
    <row r="4470" spans="1:4" x14ac:dyDescent="0.3">
      <c r="A4470" s="1" t="s">
        <v>229</v>
      </c>
      <c r="B4470" s="1" t="s">
        <v>227</v>
      </c>
      <c r="C4470">
        <v>38</v>
      </c>
      <c r="D4470" s="48">
        <v>43904</v>
      </c>
    </row>
    <row r="4471" spans="1:4" x14ac:dyDescent="0.3">
      <c r="A4471" s="1" t="s">
        <v>341</v>
      </c>
      <c r="B4471" s="1" t="s">
        <v>355</v>
      </c>
      <c r="C4471">
        <v>29</v>
      </c>
      <c r="D4471" s="48">
        <v>43904</v>
      </c>
    </row>
    <row r="4472" spans="1:4" x14ac:dyDescent="0.3">
      <c r="A4472" s="1" t="s">
        <v>352</v>
      </c>
      <c r="B4472" s="1" t="s">
        <v>105</v>
      </c>
      <c r="C4472">
        <v>29</v>
      </c>
      <c r="D4472" s="48">
        <v>43904</v>
      </c>
    </row>
    <row r="4473" spans="1:4" x14ac:dyDescent="0.3">
      <c r="A4473" s="1" t="s">
        <v>691</v>
      </c>
      <c r="B4473" s="1" t="s">
        <v>351</v>
      </c>
      <c r="C4473">
        <v>29</v>
      </c>
      <c r="D4473" s="48">
        <v>43904</v>
      </c>
    </row>
    <row r="4474" spans="1:4" x14ac:dyDescent="0.3">
      <c r="A4474" s="1" t="s">
        <v>346</v>
      </c>
      <c r="B4474" s="1" t="s">
        <v>101</v>
      </c>
      <c r="C4474">
        <v>29</v>
      </c>
      <c r="D4474" s="48">
        <v>43904</v>
      </c>
    </row>
    <row r="4475" spans="1:4" x14ac:dyDescent="0.3">
      <c r="A4475" s="1" t="s">
        <v>686</v>
      </c>
      <c r="B4475" s="1" t="s">
        <v>104</v>
      </c>
      <c r="C4475">
        <v>29</v>
      </c>
      <c r="D4475" s="48">
        <v>43904</v>
      </c>
    </row>
    <row r="4476" spans="1:4" x14ac:dyDescent="0.3">
      <c r="A4476" s="1" t="s">
        <v>342</v>
      </c>
      <c r="B4476" s="1" t="s">
        <v>687</v>
      </c>
      <c r="C4476">
        <v>29</v>
      </c>
      <c r="D4476" s="48">
        <v>43904</v>
      </c>
    </row>
    <row r="4477" spans="1:4" x14ac:dyDescent="0.3">
      <c r="A4477" s="1" t="s">
        <v>349</v>
      </c>
      <c r="B4477" s="1" t="s">
        <v>340</v>
      </c>
      <c r="C4477">
        <v>29</v>
      </c>
      <c r="D4477" s="48">
        <v>43904</v>
      </c>
    </row>
    <row r="4478" spans="1:4" x14ac:dyDescent="0.3">
      <c r="A4478" s="1" t="s">
        <v>343</v>
      </c>
      <c r="B4478" s="1" t="s">
        <v>688</v>
      </c>
      <c r="C4478">
        <v>29</v>
      </c>
      <c r="D4478" s="48">
        <v>43904</v>
      </c>
    </row>
    <row r="4479" spans="1:4" x14ac:dyDescent="0.3">
      <c r="A4479" s="1" t="s">
        <v>689</v>
      </c>
      <c r="B4479" s="1" t="s">
        <v>345</v>
      </c>
      <c r="C4479">
        <v>29</v>
      </c>
      <c r="D4479" s="48">
        <v>43904</v>
      </c>
    </row>
    <row r="4480" spans="1:4" x14ac:dyDescent="0.3">
      <c r="A4480" s="1" t="s">
        <v>350</v>
      </c>
      <c r="B4480" s="1" t="s">
        <v>690</v>
      </c>
      <c r="C4480">
        <v>29</v>
      </c>
      <c r="D4480" s="48">
        <v>43904</v>
      </c>
    </row>
    <row r="4481" spans="1:4" x14ac:dyDescent="0.3">
      <c r="A4481" s="1" t="s">
        <v>417</v>
      </c>
      <c r="B4481" s="1" t="s">
        <v>422</v>
      </c>
      <c r="C4481">
        <v>31</v>
      </c>
      <c r="D4481" s="48">
        <v>43904</v>
      </c>
    </row>
    <row r="4482" spans="1:4" x14ac:dyDescent="0.3">
      <c r="A4482" s="1" t="s">
        <v>421</v>
      </c>
      <c r="B4482" s="1" t="s">
        <v>420</v>
      </c>
      <c r="C4482">
        <v>31</v>
      </c>
      <c r="D4482" s="48">
        <v>43904</v>
      </c>
    </row>
    <row r="4483" spans="1:4" x14ac:dyDescent="0.3">
      <c r="A4483" s="1" t="s">
        <v>415</v>
      </c>
      <c r="B4483" s="1" t="s">
        <v>416</v>
      </c>
      <c r="C4483">
        <v>31</v>
      </c>
      <c r="D4483" s="48">
        <v>43904</v>
      </c>
    </row>
    <row r="4484" spans="1:4" x14ac:dyDescent="0.3">
      <c r="A4484" s="1" t="s">
        <v>418</v>
      </c>
      <c r="B4484" s="1" t="s">
        <v>424</v>
      </c>
      <c r="C4484">
        <v>31</v>
      </c>
      <c r="D4484" s="48">
        <v>43904</v>
      </c>
    </row>
    <row r="4485" spans="1:4" x14ac:dyDescent="0.3">
      <c r="A4485" s="1" t="s">
        <v>419</v>
      </c>
      <c r="B4485" s="1" t="s">
        <v>414</v>
      </c>
      <c r="C4485">
        <v>31</v>
      </c>
      <c r="D4485" s="48">
        <v>43904</v>
      </c>
    </row>
    <row r="4486" spans="1:4" x14ac:dyDescent="0.3">
      <c r="A4486" s="1" t="s">
        <v>434</v>
      </c>
      <c r="B4486" s="1" t="s">
        <v>428</v>
      </c>
      <c r="C4486">
        <v>31</v>
      </c>
      <c r="D4486" s="48">
        <v>43904</v>
      </c>
    </row>
    <row r="4487" spans="1:4" x14ac:dyDescent="0.3">
      <c r="A4487" s="1" t="s">
        <v>477</v>
      </c>
      <c r="B4487" s="1" t="s">
        <v>437</v>
      </c>
      <c r="C4487">
        <v>29</v>
      </c>
      <c r="D4487" s="48">
        <v>43904</v>
      </c>
    </row>
    <row r="4488" spans="1:4" x14ac:dyDescent="0.3">
      <c r="A4488" s="1" t="s">
        <v>423</v>
      </c>
      <c r="B4488" s="1" t="s">
        <v>438</v>
      </c>
      <c r="C4488">
        <v>29</v>
      </c>
      <c r="D4488" s="48">
        <v>43904</v>
      </c>
    </row>
    <row r="4489" spans="1:4" x14ac:dyDescent="0.3">
      <c r="A4489" s="1" t="s">
        <v>429</v>
      </c>
      <c r="B4489" s="1" t="s">
        <v>431</v>
      </c>
      <c r="C4489">
        <v>29</v>
      </c>
      <c r="D4489" s="48">
        <v>43904</v>
      </c>
    </row>
    <row r="4490" spans="1:4" x14ac:dyDescent="0.3">
      <c r="A4490" s="1" t="s">
        <v>433</v>
      </c>
      <c r="B4490" s="1" t="s">
        <v>435</v>
      </c>
      <c r="C4490">
        <v>29</v>
      </c>
      <c r="D4490" s="48">
        <v>43904</v>
      </c>
    </row>
    <row r="4491" spans="1:4" x14ac:dyDescent="0.3">
      <c r="A4491" s="1" t="s">
        <v>430</v>
      </c>
      <c r="B4491" s="1" t="s">
        <v>432</v>
      </c>
      <c r="C4491">
        <v>29</v>
      </c>
      <c r="D4491" s="48">
        <v>43904</v>
      </c>
    </row>
    <row r="4492" spans="1:4" x14ac:dyDescent="0.3">
      <c r="A4492" s="1" t="s">
        <v>440</v>
      </c>
      <c r="B4492" s="1" t="s">
        <v>443</v>
      </c>
      <c r="C4492">
        <v>23</v>
      </c>
      <c r="D4492" s="48">
        <v>43904</v>
      </c>
    </row>
    <row r="4493" spans="1:4" x14ac:dyDescent="0.3">
      <c r="A4493" s="1" t="s">
        <v>442</v>
      </c>
      <c r="B4493" s="1" t="s">
        <v>448</v>
      </c>
      <c r="C4493">
        <v>23</v>
      </c>
      <c r="D4493" s="48">
        <v>43904</v>
      </c>
    </row>
    <row r="4494" spans="1:4" x14ac:dyDescent="0.3">
      <c r="A4494" s="1" t="s">
        <v>611</v>
      </c>
      <c r="B4494" s="1" t="s">
        <v>609</v>
      </c>
      <c r="C4494">
        <v>25</v>
      </c>
      <c r="D4494" s="48">
        <v>43904</v>
      </c>
    </row>
    <row r="4495" spans="1:4" x14ac:dyDescent="0.3">
      <c r="A4495" s="1" t="s">
        <v>613</v>
      </c>
      <c r="B4495" s="1" t="s">
        <v>607</v>
      </c>
      <c r="C4495">
        <v>25</v>
      </c>
      <c r="D4495" s="48">
        <v>43904</v>
      </c>
    </row>
    <row r="4496" spans="1:4" x14ac:dyDescent="0.3">
      <c r="A4496" s="1" t="s">
        <v>612</v>
      </c>
      <c r="B4496" s="1" t="s">
        <v>605</v>
      </c>
      <c r="C4496">
        <v>25</v>
      </c>
      <c r="D4496" s="48">
        <v>43904</v>
      </c>
    </row>
    <row r="4497" spans="1:4" x14ac:dyDescent="0.3">
      <c r="A4497" s="1" t="s">
        <v>599</v>
      </c>
      <c r="B4497" s="1" t="s">
        <v>603</v>
      </c>
      <c r="C4497">
        <v>25</v>
      </c>
      <c r="D4497" s="48">
        <v>43904</v>
      </c>
    </row>
    <row r="4498" spans="1:4" x14ac:dyDescent="0.3">
      <c r="A4498" s="1" t="s">
        <v>606</v>
      </c>
      <c r="B4498" s="1" t="s">
        <v>601</v>
      </c>
      <c r="C4498">
        <v>25</v>
      </c>
      <c r="D4498" s="48">
        <v>43904</v>
      </c>
    </row>
    <row r="4499" spans="1:4" x14ac:dyDescent="0.3">
      <c r="A4499" s="1" t="s">
        <v>610</v>
      </c>
      <c r="B4499" s="1" t="s">
        <v>600</v>
      </c>
      <c r="C4499">
        <v>25</v>
      </c>
      <c r="D4499" s="48">
        <v>43904</v>
      </c>
    </row>
    <row r="4500" spans="1:4" x14ac:dyDescent="0.3">
      <c r="A4500" s="1" t="s">
        <v>598</v>
      </c>
      <c r="B4500" s="1" t="s">
        <v>602</v>
      </c>
      <c r="C4500">
        <v>25</v>
      </c>
      <c r="D4500" s="48">
        <v>43904</v>
      </c>
    </row>
    <row r="4501" spans="1:4" x14ac:dyDescent="0.3">
      <c r="A4501" s="1" t="s">
        <v>608</v>
      </c>
      <c r="B4501" s="1" t="s">
        <v>604</v>
      </c>
      <c r="C4501">
        <v>25</v>
      </c>
      <c r="D4501" s="48">
        <v>43904</v>
      </c>
    </row>
    <row r="4502" spans="1:4" x14ac:dyDescent="0.3">
      <c r="A4502" s="1" t="s">
        <v>134</v>
      </c>
      <c r="B4502" s="1" t="s">
        <v>154</v>
      </c>
      <c r="C4502">
        <v>27</v>
      </c>
      <c r="D4502" s="48">
        <v>43905</v>
      </c>
    </row>
    <row r="4503" spans="1:4" x14ac:dyDescent="0.3">
      <c r="A4503" s="1" t="s">
        <v>153</v>
      </c>
      <c r="B4503" s="1" t="s">
        <v>164</v>
      </c>
      <c r="C4503">
        <v>27</v>
      </c>
      <c r="D4503" s="48">
        <v>43905</v>
      </c>
    </row>
    <row r="4504" spans="1:4" x14ac:dyDescent="0.3">
      <c r="A4504" s="1" t="s">
        <v>159</v>
      </c>
      <c r="B4504" s="1" t="s">
        <v>158</v>
      </c>
      <c r="C4504">
        <v>27</v>
      </c>
      <c r="D4504" s="48">
        <v>43905</v>
      </c>
    </row>
    <row r="4505" spans="1:4" x14ac:dyDescent="0.3">
      <c r="A4505" s="1" t="s">
        <v>146</v>
      </c>
      <c r="B4505" s="1" t="s">
        <v>165</v>
      </c>
      <c r="C4505">
        <v>27</v>
      </c>
      <c r="D4505" s="48">
        <v>43905</v>
      </c>
    </row>
    <row r="4506" spans="1:4" x14ac:dyDescent="0.3">
      <c r="A4506" s="1" t="s">
        <v>4</v>
      </c>
      <c r="B4506" s="1" t="s">
        <v>170</v>
      </c>
      <c r="C4506">
        <v>38</v>
      </c>
      <c r="D4506" s="48">
        <v>43905</v>
      </c>
    </row>
    <row r="4507" spans="1:4" x14ac:dyDescent="0.3">
      <c r="A4507" s="1" t="s">
        <v>268</v>
      </c>
      <c r="B4507" s="1" t="s">
        <v>685</v>
      </c>
      <c r="C4507">
        <v>25</v>
      </c>
      <c r="D4507" s="48">
        <v>43905</v>
      </c>
    </row>
    <row r="4508" spans="1:4" x14ac:dyDescent="0.3">
      <c r="A4508" s="1" t="s">
        <v>270</v>
      </c>
      <c r="B4508" s="1" t="s">
        <v>381</v>
      </c>
      <c r="C4508">
        <v>25</v>
      </c>
      <c r="D4508" s="48">
        <v>43905</v>
      </c>
    </row>
    <row r="4509" spans="1:4" x14ac:dyDescent="0.3">
      <c r="A4509" s="1" t="s">
        <v>261</v>
      </c>
      <c r="B4509" s="1" t="s">
        <v>266</v>
      </c>
      <c r="C4509">
        <v>25</v>
      </c>
      <c r="D4509" s="48">
        <v>43905</v>
      </c>
    </row>
    <row r="4510" spans="1:4" x14ac:dyDescent="0.3">
      <c r="A4510" s="1" t="s">
        <v>378</v>
      </c>
      <c r="B4510" s="1" t="s">
        <v>276</v>
      </c>
      <c r="C4510">
        <v>25</v>
      </c>
      <c r="D4510" s="48">
        <v>43905</v>
      </c>
    </row>
    <row r="4511" spans="1:4" x14ac:dyDescent="0.3">
      <c r="A4511" s="1" t="s">
        <v>275</v>
      </c>
      <c r="B4511" s="1" t="s">
        <v>274</v>
      </c>
      <c r="C4511">
        <v>25</v>
      </c>
      <c r="D4511" s="48">
        <v>43905</v>
      </c>
    </row>
    <row r="4512" spans="1:4" x14ac:dyDescent="0.3">
      <c r="A4512" s="1" t="s">
        <v>269</v>
      </c>
      <c r="B4512" s="1" t="s">
        <v>262</v>
      </c>
      <c r="C4512">
        <v>25</v>
      </c>
      <c r="D4512" s="48">
        <v>43905</v>
      </c>
    </row>
    <row r="4513" spans="1:4" x14ac:dyDescent="0.3">
      <c r="A4513" s="1" t="s">
        <v>264</v>
      </c>
      <c r="B4513" s="1" t="s">
        <v>271</v>
      </c>
      <c r="C4513">
        <v>25</v>
      </c>
      <c r="D4513" s="48">
        <v>43905</v>
      </c>
    </row>
    <row r="4514" spans="1:4" x14ac:dyDescent="0.3">
      <c r="A4514" s="1" t="s">
        <v>259</v>
      </c>
      <c r="B4514" s="1" t="s">
        <v>260</v>
      </c>
      <c r="C4514">
        <v>25</v>
      </c>
      <c r="D4514" s="48">
        <v>43905</v>
      </c>
    </row>
    <row r="4515" spans="1:4" x14ac:dyDescent="0.3">
      <c r="A4515" s="1" t="s">
        <v>267</v>
      </c>
      <c r="B4515" s="1" t="s">
        <v>265</v>
      </c>
      <c r="C4515">
        <v>25</v>
      </c>
      <c r="D4515" s="48">
        <v>43905</v>
      </c>
    </row>
    <row r="4516" spans="1:4" x14ac:dyDescent="0.3">
      <c r="A4516" s="1" t="s">
        <v>377</v>
      </c>
      <c r="B4516" s="1" t="s">
        <v>272</v>
      </c>
      <c r="C4516">
        <v>25</v>
      </c>
      <c r="D4516" s="48">
        <v>43905</v>
      </c>
    </row>
    <row r="4517" spans="1:4" x14ac:dyDescent="0.3">
      <c r="A4517" s="1" t="s">
        <v>386</v>
      </c>
      <c r="B4517" s="1" t="s">
        <v>263</v>
      </c>
      <c r="C4517">
        <v>25</v>
      </c>
      <c r="D4517" s="48">
        <v>43905</v>
      </c>
    </row>
    <row r="4518" spans="1:4" x14ac:dyDescent="0.3">
      <c r="A4518" s="1" t="s">
        <v>476</v>
      </c>
      <c r="B4518" s="1" t="s">
        <v>391</v>
      </c>
      <c r="C4518">
        <v>25</v>
      </c>
      <c r="D4518" s="48">
        <v>43905</v>
      </c>
    </row>
    <row r="4519" spans="1:4" x14ac:dyDescent="0.3">
      <c r="A4519" s="1" t="s">
        <v>273</v>
      </c>
      <c r="B4519" s="1" t="s">
        <v>390</v>
      </c>
      <c r="C4519">
        <v>25</v>
      </c>
      <c r="D4519" s="48">
        <v>43905</v>
      </c>
    </row>
    <row r="4520" spans="1:4" x14ac:dyDescent="0.3">
      <c r="A4520" s="1" t="s">
        <v>393</v>
      </c>
      <c r="B4520" s="1" t="s">
        <v>387</v>
      </c>
      <c r="C4520">
        <v>25</v>
      </c>
      <c r="D4520" s="48">
        <v>43905</v>
      </c>
    </row>
    <row r="4521" spans="1:4" x14ac:dyDescent="0.3">
      <c r="A4521" s="1" t="s">
        <v>383</v>
      </c>
      <c r="B4521" s="1" t="s">
        <v>384</v>
      </c>
      <c r="C4521">
        <v>25</v>
      </c>
      <c r="D4521" s="48">
        <v>43905</v>
      </c>
    </row>
    <row r="4522" spans="1:4" x14ac:dyDescent="0.3">
      <c r="A4522" s="1" t="s">
        <v>385</v>
      </c>
      <c r="B4522" s="1" t="s">
        <v>380</v>
      </c>
      <c r="C4522">
        <v>25</v>
      </c>
      <c r="D4522" s="48">
        <v>43905</v>
      </c>
    </row>
    <row r="4523" spans="1:4" x14ac:dyDescent="0.3">
      <c r="A4523" s="1" t="s">
        <v>379</v>
      </c>
      <c r="B4523" s="1" t="s">
        <v>382</v>
      </c>
      <c r="C4523">
        <v>25</v>
      </c>
      <c r="D4523" s="48">
        <v>43905</v>
      </c>
    </row>
    <row r="4524" spans="1:4" x14ac:dyDescent="0.3">
      <c r="A4524" s="1" t="s">
        <v>388</v>
      </c>
      <c r="B4524" s="1" t="s">
        <v>696</v>
      </c>
      <c r="C4524">
        <v>25</v>
      </c>
      <c r="D4524" s="48">
        <v>43905</v>
      </c>
    </row>
    <row r="4525" spans="1:4" x14ac:dyDescent="0.3">
      <c r="A4525" s="1" t="s">
        <v>445</v>
      </c>
      <c r="B4525" s="1" t="s">
        <v>444</v>
      </c>
      <c r="C4525">
        <v>23</v>
      </c>
      <c r="D4525" s="48">
        <v>43905</v>
      </c>
    </row>
    <row r="4526" spans="1:4" x14ac:dyDescent="0.3">
      <c r="A4526" s="1" t="s">
        <v>439</v>
      </c>
      <c r="B4526" s="1" t="s">
        <v>441</v>
      </c>
      <c r="C4526">
        <v>23</v>
      </c>
      <c r="D4526" s="48">
        <v>43905</v>
      </c>
    </row>
    <row r="4527" spans="1:4" x14ac:dyDescent="0.3">
      <c r="A4527" s="1" t="s">
        <v>516</v>
      </c>
      <c r="B4527" s="1" t="s">
        <v>522</v>
      </c>
      <c r="C4527">
        <v>25</v>
      </c>
      <c r="D4527" s="48">
        <v>43905</v>
      </c>
    </row>
    <row r="4528" spans="1:4" x14ac:dyDescent="0.3">
      <c r="A4528" s="1" t="s">
        <v>518</v>
      </c>
      <c r="B4528" s="1" t="s">
        <v>514</v>
      </c>
      <c r="C4528">
        <v>25</v>
      </c>
      <c r="D4528" s="48">
        <v>43905</v>
      </c>
    </row>
    <row r="4529" spans="1:4" x14ac:dyDescent="0.3">
      <c r="A4529" s="1" t="s">
        <v>515</v>
      </c>
      <c r="B4529" s="1" t="s">
        <v>524</v>
      </c>
      <c r="C4529">
        <v>25</v>
      </c>
      <c r="D4529" s="48">
        <v>43905</v>
      </c>
    </row>
    <row r="4530" spans="1:4" x14ac:dyDescent="0.3">
      <c r="A4530" s="1" t="s">
        <v>525</v>
      </c>
      <c r="B4530" s="1" t="s">
        <v>520</v>
      </c>
      <c r="C4530">
        <v>25</v>
      </c>
      <c r="D4530" s="48">
        <v>43905</v>
      </c>
    </row>
    <row r="4531" spans="1:4" x14ac:dyDescent="0.3">
      <c r="A4531" s="1" t="s">
        <v>517</v>
      </c>
      <c r="B4531" s="1" t="s">
        <v>527</v>
      </c>
      <c r="C4531">
        <v>25</v>
      </c>
      <c r="D4531" s="48">
        <v>43905</v>
      </c>
    </row>
    <row r="4532" spans="1:4" x14ac:dyDescent="0.3">
      <c r="A4532" s="1" t="s">
        <v>526</v>
      </c>
      <c r="B4532" s="1" t="s">
        <v>521</v>
      </c>
      <c r="C4532">
        <v>25</v>
      </c>
      <c r="D4532" s="48">
        <v>43905</v>
      </c>
    </row>
    <row r="4533" spans="1:4" x14ac:dyDescent="0.3">
      <c r="A4533" s="1" t="s">
        <v>519</v>
      </c>
      <c r="B4533" s="1" t="s">
        <v>523</v>
      </c>
      <c r="C4533">
        <v>25</v>
      </c>
      <c r="D4533" s="48">
        <v>43905</v>
      </c>
    </row>
    <row r="4534" spans="1:4" x14ac:dyDescent="0.3">
      <c r="A4534" s="1" t="s">
        <v>137</v>
      </c>
      <c r="B4534" s="1" t="s">
        <v>133</v>
      </c>
      <c r="C4534">
        <v>30</v>
      </c>
      <c r="D4534" s="48">
        <v>43906</v>
      </c>
    </row>
    <row r="4535" spans="1:4" x14ac:dyDescent="0.3">
      <c r="A4535" s="1" t="s">
        <v>139</v>
      </c>
      <c r="B4535" s="1" t="s">
        <v>169</v>
      </c>
      <c r="C4535">
        <v>30</v>
      </c>
      <c r="D4535" s="48">
        <v>43906</v>
      </c>
    </row>
    <row r="4536" spans="1:4" x14ac:dyDescent="0.3">
      <c r="A4536" s="1" t="s">
        <v>197</v>
      </c>
      <c r="B4536" s="1" t="s">
        <v>189</v>
      </c>
      <c r="C4536">
        <v>39</v>
      </c>
      <c r="D4536" s="48">
        <v>43907</v>
      </c>
    </row>
    <row r="4537" spans="1:4" x14ac:dyDescent="0.3">
      <c r="A4537" s="1" t="s">
        <v>187</v>
      </c>
      <c r="B4537" s="1" t="s">
        <v>172</v>
      </c>
      <c r="C4537">
        <v>39</v>
      </c>
      <c r="D4537" s="48">
        <v>43907</v>
      </c>
    </row>
    <row r="4538" spans="1:4" x14ac:dyDescent="0.3">
      <c r="A4538" s="1" t="s">
        <v>180</v>
      </c>
      <c r="B4538" s="1" t="s">
        <v>185</v>
      </c>
      <c r="C4538">
        <v>39</v>
      </c>
      <c r="D4538" s="48">
        <v>43907</v>
      </c>
    </row>
    <row r="4539" spans="1:4" x14ac:dyDescent="0.3">
      <c r="A4539" s="1" t="s">
        <v>199</v>
      </c>
      <c r="B4539" s="1" t="s">
        <v>177</v>
      </c>
      <c r="C4539">
        <v>39</v>
      </c>
      <c r="D4539" s="48">
        <v>43907</v>
      </c>
    </row>
    <row r="4540" spans="1:4" x14ac:dyDescent="0.3">
      <c r="A4540" s="1" t="s">
        <v>175</v>
      </c>
      <c r="B4540" s="1" t="s">
        <v>192</v>
      </c>
      <c r="C4540">
        <v>39</v>
      </c>
      <c r="D4540" s="48">
        <v>43907</v>
      </c>
    </row>
    <row r="4541" spans="1:4" x14ac:dyDescent="0.3">
      <c r="A4541" s="1" t="s">
        <v>221</v>
      </c>
      <c r="B4541" s="1" t="s">
        <v>232</v>
      </c>
      <c r="C4541">
        <v>39</v>
      </c>
      <c r="D4541" s="48">
        <v>43907</v>
      </c>
    </row>
    <row r="4542" spans="1:4" x14ac:dyDescent="0.3">
      <c r="A4542" s="1" t="s">
        <v>235</v>
      </c>
      <c r="B4542" s="1" t="s">
        <v>227</v>
      </c>
      <c r="C4542">
        <v>39</v>
      </c>
      <c r="D4542" s="48">
        <v>43907</v>
      </c>
    </row>
    <row r="4543" spans="1:4" x14ac:dyDescent="0.3">
      <c r="A4543" s="1" t="s">
        <v>224</v>
      </c>
      <c r="B4543" s="1" t="s">
        <v>215</v>
      </c>
      <c r="C4543">
        <v>39</v>
      </c>
      <c r="D4543" s="48">
        <v>43907</v>
      </c>
    </row>
    <row r="4544" spans="1:4" x14ac:dyDescent="0.3">
      <c r="A4544" s="1" t="s">
        <v>223</v>
      </c>
      <c r="B4544" s="1" t="s">
        <v>237</v>
      </c>
      <c r="C4544">
        <v>39</v>
      </c>
      <c r="D4544" s="48">
        <v>43907</v>
      </c>
    </row>
    <row r="4545" spans="1:4" x14ac:dyDescent="0.3">
      <c r="A4545" s="1" t="s">
        <v>230</v>
      </c>
      <c r="B4545" s="1" t="s">
        <v>239</v>
      </c>
      <c r="C4545">
        <v>39</v>
      </c>
      <c r="D4545" s="48">
        <v>43907</v>
      </c>
    </row>
    <row r="4546" spans="1:4" x14ac:dyDescent="0.3">
      <c r="A4546" s="1" t="s">
        <v>319</v>
      </c>
      <c r="B4546" s="1" t="s">
        <v>217</v>
      </c>
      <c r="C4546">
        <v>39</v>
      </c>
      <c r="D4546" s="48">
        <v>43907</v>
      </c>
    </row>
    <row r="4547" spans="1:4" x14ac:dyDescent="0.3">
      <c r="A4547" s="1" t="s">
        <v>240</v>
      </c>
      <c r="B4547" s="1" t="s">
        <v>236</v>
      </c>
      <c r="C4547">
        <v>39</v>
      </c>
      <c r="D4547" s="48">
        <v>43907</v>
      </c>
    </row>
    <row r="4548" spans="1:4" x14ac:dyDescent="0.3">
      <c r="A4548" s="1" t="s">
        <v>233</v>
      </c>
      <c r="B4548" s="1" t="s">
        <v>225</v>
      </c>
      <c r="C4548">
        <v>39</v>
      </c>
      <c r="D4548" s="48">
        <v>43907</v>
      </c>
    </row>
    <row r="4549" spans="1:4" x14ac:dyDescent="0.3">
      <c r="A4549" s="1" t="s">
        <v>234</v>
      </c>
      <c r="B4549" s="1" t="s">
        <v>214</v>
      </c>
      <c r="C4549">
        <v>39</v>
      </c>
      <c r="D4549" s="48">
        <v>43907</v>
      </c>
    </row>
    <row r="4550" spans="1:4" x14ac:dyDescent="0.3">
      <c r="A4550" s="1" t="s">
        <v>320</v>
      </c>
      <c r="B4550" s="1" t="s">
        <v>220</v>
      </c>
      <c r="C4550">
        <v>39</v>
      </c>
      <c r="D4550" s="48">
        <v>43907</v>
      </c>
    </row>
    <row r="4551" spans="1:4" x14ac:dyDescent="0.3">
      <c r="A4551" s="1" t="s">
        <v>229</v>
      </c>
      <c r="B4551" s="1" t="s">
        <v>231</v>
      </c>
      <c r="C4551">
        <v>39</v>
      </c>
      <c r="D4551" s="48">
        <v>43907</v>
      </c>
    </row>
    <row r="4552" spans="1:4" x14ac:dyDescent="0.3">
      <c r="A4552" s="1" t="s">
        <v>207</v>
      </c>
      <c r="B4552" s="1" t="s">
        <v>228</v>
      </c>
      <c r="C4552">
        <v>39</v>
      </c>
      <c r="D4552" s="48">
        <v>43907</v>
      </c>
    </row>
    <row r="4553" spans="1:4" x14ac:dyDescent="0.3">
      <c r="A4553" s="1" t="s">
        <v>186</v>
      </c>
      <c r="B4553" s="1" t="s">
        <v>4</v>
      </c>
      <c r="C4553">
        <v>39</v>
      </c>
      <c r="D4553" s="48">
        <v>43908</v>
      </c>
    </row>
    <row r="4554" spans="1:4" x14ac:dyDescent="0.3">
      <c r="A4554" s="1" t="s">
        <v>176</v>
      </c>
      <c r="B4554" s="1" t="s">
        <v>183</v>
      </c>
      <c r="C4554">
        <v>39</v>
      </c>
      <c r="D4554" s="48">
        <v>43908</v>
      </c>
    </row>
    <row r="4555" spans="1:4" x14ac:dyDescent="0.3">
      <c r="A4555" s="1" t="s">
        <v>170</v>
      </c>
      <c r="B4555" s="1" t="s">
        <v>7</v>
      </c>
      <c r="C4555">
        <v>39</v>
      </c>
      <c r="D4555" s="48">
        <v>43908</v>
      </c>
    </row>
    <row r="4556" spans="1:4" x14ac:dyDescent="0.3">
      <c r="A4556" s="1" t="s">
        <v>179</v>
      </c>
      <c r="B4556" s="1" t="s">
        <v>9</v>
      </c>
      <c r="C4556">
        <v>39</v>
      </c>
      <c r="D4556" s="48">
        <v>43908</v>
      </c>
    </row>
    <row r="4557" spans="1:4" x14ac:dyDescent="0.3">
      <c r="A4557" s="1" t="s">
        <v>181</v>
      </c>
      <c r="B4557" s="1" t="s">
        <v>174</v>
      </c>
      <c r="C4557">
        <v>39</v>
      </c>
      <c r="D4557" s="48">
        <v>43908</v>
      </c>
    </row>
    <row r="4558" spans="1:4" x14ac:dyDescent="0.3">
      <c r="A4558" s="1" t="s">
        <v>182</v>
      </c>
      <c r="B4558" s="1" t="s">
        <v>195</v>
      </c>
      <c r="C4558">
        <v>39</v>
      </c>
      <c r="D4558" s="48">
        <v>43908</v>
      </c>
    </row>
    <row r="4559" spans="1:4" x14ac:dyDescent="0.3">
      <c r="A4559" s="1" t="s">
        <v>188</v>
      </c>
      <c r="B4559" s="1" t="s">
        <v>184</v>
      </c>
      <c r="C4559">
        <v>39</v>
      </c>
      <c r="D4559" s="48">
        <v>43908</v>
      </c>
    </row>
    <row r="4560" spans="1:4" x14ac:dyDescent="0.3">
      <c r="A4560" s="1" t="s">
        <v>157</v>
      </c>
      <c r="B4560" s="1" t="s">
        <v>134</v>
      </c>
      <c r="C4560">
        <v>28</v>
      </c>
      <c r="D4560" s="48">
        <v>43910</v>
      </c>
    </row>
    <row r="4561" spans="1:4" x14ac:dyDescent="0.3">
      <c r="A4561" s="1" t="s">
        <v>133</v>
      </c>
      <c r="B4561" s="1" t="s">
        <v>141</v>
      </c>
      <c r="C4561">
        <v>31</v>
      </c>
      <c r="D4561" s="48">
        <v>43910</v>
      </c>
    </row>
    <row r="4562" spans="1:4" x14ac:dyDescent="0.3">
      <c r="A4562" s="1" t="s">
        <v>132</v>
      </c>
      <c r="B4562" s="1" t="s">
        <v>167</v>
      </c>
      <c r="C4562">
        <v>31</v>
      </c>
      <c r="D4562" s="48">
        <v>43910</v>
      </c>
    </row>
    <row r="4563" spans="1:4" x14ac:dyDescent="0.3">
      <c r="A4563" s="1" t="s">
        <v>169</v>
      </c>
      <c r="B4563" s="1" t="s">
        <v>136</v>
      </c>
      <c r="C4563">
        <v>31</v>
      </c>
      <c r="D4563" s="48">
        <v>43910</v>
      </c>
    </row>
    <row r="4564" spans="1:4" x14ac:dyDescent="0.3">
      <c r="A4564" s="1" t="s">
        <v>148</v>
      </c>
      <c r="B4564" s="1" t="s">
        <v>151</v>
      </c>
      <c r="C4564">
        <v>31</v>
      </c>
      <c r="D4564" s="48">
        <v>43910</v>
      </c>
    </row>
    <row r="4565" spans="1:4" x14ac:dyDescent="0.3">
      <c r="A4565" s="1" t="s">
        <v>145</v>
      </c>
      <c r="B4565" s="1" t="s">
        <v>142</v>
      </c>
      <c r="C4565">
        <v>31</v>
      </c>
      <c r="D4565" s="48">
        <v>43910</v>
      </c>
    </row>
    <row r="4566" spans="1:4" x14ac:dyDescent="0.3">
      <c r="A4566" s="1" t="s">
        <v>147</v>
      </c>
      <c r="B4566" s="1" t="s">
        <v>139</v>
      </c>
      <c r="C4566">
        <v>31</v>
      </c>
      <c r="D4566" s="48">
        <v>43910</v>
      </c>
    </row>
    <row r="4567" spans="1:4" x14ac:dyDescent="0.3">
      <c r="A4567" s="1" t="s">
        <v>150</v>
      </c>
      <c r="B4567" s="1" t="s">
        <v>140</v>
      </c>
      <c r="C4567">
        <v>31</v>
      </c>
      <c r="D4567" s="48">
        <v>43910</v>
      </c>
    </row>
    <row r="4568" spans="1:4" x14ac:dyDescent="0.3">
      <c r="A4568" s="1" t="s">
        <v>152</v>
      </c>
      <c r="B4568" s="1" t="s">
        <v>137</v>
      </c>
      <c r="C4568">
        <v>31</v>
      </c>
      <c r="D4568" s="48">
        <v>43910</v>
      </c>
    </row>
    <row r="4569" spans="1:4" x14ac:dyDescent="0.3">
      <c r="A4569" s="1" t="s">
        <v>447</v>
      </c>
      <c r="B4569" s="1" t="s">
        <v>442</v>
      </c>
      <c r="C4569">
        <v>24</v>
      </c>
      <c r="D4569" s="48">
        <v>43910</v>
      </c>
    </row>
    <row r="4570" spans="1:4" x14ac:dyDescent="0.3">
      <c r="A4570" s="1" t="s">
        <v>18</v>
      </c>
      <c r="B4570" s="1" t="s">
        <v>19</v>
      </c>
      <c r="C4570">
        <v>31</v>
      </c>
      <c r="D4570" s="48">
        <v>43911</v>
      </c>
    </row>
    <row r="4571" spans="1:4" x14ac:dyDescent="0.3">
      <c r="A4571" s="1" t="s">
        <v>10</v>
      </c>
      <c r="B4571" s="1" t="s">
        <v>6</v>
      </c>
      <c r="C4571">
        <v>31</v>
      </c>
      <c r="D4571" s="48">
        <v>43911</v>
      </c>
    </row>
    <row r="4572" spans="1:4" x14ac:dyDescent="0.3">
      <c r="A4572" s="1" t="s">
        <v>14</v>
      </c>
      <c r="B4572" s="1" t="s">
        <v>20</v>
      </c>
      <c r="C4572">
        <v>31</v>
      </c>
      <c r="D4572" s="48">
        <v>43911</v>
      </c>
    </row>
    <row r="4573" spans="1:4" x14ac:dyDescent="0.3">
      <c r="A4573" s="1" t="s">
        <v>11</v>
      </c>
      <c r="B4573" s="1" t="s">
        <v>8</v>
      </c>
      <c r="C4573">
        <v>31</v>
      </c>
      <c r="D4573" s="48">
        <v>43911</v>
      </c>
    </row>
    <row r="4574" spans="1:4" x14ac:dyDescent="0.3">
      <c r="A4574" s="1" t="s">
        <v>13</v>
      </c>
      <c r="B4574" s="1" t="s">
        <v>173</v>
      </c>
      <c r="C4574">
        <v>31</v>
      </c>
      <c r="D4574" s="48">
        <v>43911</v>
      </c>
    </row>
    <row r="4575" spans="1:4" x14ac:dyDescent="0.3">
      <c r="A4575" s="1" t="s">
        <v>15</v>
      </c>
      <c r="B4575" s="1" t="s">
        <v>178</v>
      </c>
      <c r="C4575">
        <v>31</v>
      </c>
      <c r="D4575" s="48">
        <v>43911</v>
      </c>
    </row>
    <row r="4576" spans="1:4" x14ac:dyDescent="0.3">
      <c r="A4576" s="1" t="s">
        <v>171</v>
      </c>
      <c r="B4576" s="1" t="s">
        <v>22</v>
      </c>
      <c r="C4576">
        <v>31</v>
      </c>
      <c r="D4576" s="48">
        <v>43911</v>
      </c>
    </row>
    <row r="4577" spans="1:4" x14ac:dyDescent="0.3">
      <c r="A4577" s="1" t="s">
        <v>17</v>
      </c>
      <c r="B4577" s="1" t="s">
        <v>5</v>
      </c>
      <c r="C4577">
        <v>31</v>
      </c>
      <c r="D4577" s="48">
        <v>43911</v>
      </c>
    </row>
    <row r="4578" spans="1:4" x14ac:dyDescent="0.3">
      <c r="A4578" s="1" t="s">
        <v>16</v>
      </c>
      <c r="B4578" s="1" t="s">
        <v>12</v>
      </c>
      <c r="C4578">
        <v>31</v>
      </c>
      <c r="D4578" s="48">
        <v>43911</v>
      </c>
    </row>
    <row r="4579" spans="1:4" x14ac:dyDescent="0.3">
      <c r="A4579" s="1" t="s">
        <v>21</v>
      </c>
      <c r="B4579" s="1" t="s">
        <v>3</v>
      </c>
      <c r="C4579">
        <v>31</v>
      </c>
      <c r="D4579" s="48">
        <v>43911</v>
      </c>
    </row>
    <row r="4580" spans="1:4" x14ac:dyDescent="0.3">
      <c r="A4580" s="1" t="s">
        <v>135</v>
      </c>
      <c r="B4580" s="1" t="s">
        <v>162</v>
      </c>
      <c r="C4580">
        <v>28</v>
      </c>
      <c r="D4580" s="48">
        <v>43911</v>
      </c>
    </row>
    <row r="4581" spans="1:4" x14ac:dyDescent="0.3">
      <c r="A4581" s="1" t="s">
        <v>166</v>
      </c>
      <c r="B4581" s="1" t="s">
        <v>159</v>
      </c>
      <c r="C4581">
        <v>28</v>
      </c>
      <c r="D4581" s="48">
        <v>43911</v>
      </c>
    </row>
    <row r="4582" spans="1:4" x14ac:dyDescent="0.3">
      <c r="A4582" s="1" t="s">
        <v>156</v>
      </c>
      <c r="B4582" s="1" t="s">
        <v>163</v>
      </c>
      <c r="C4582">
        <v>28</v>
      </c>
      <c r="D4582" s="48">
        <v>43911</v>
      </c>
    </row>
    <row r="4583" spans="1:4" x14ac:dyDescent="0.3">
      <c r="A4583" s="1" t="s">
        <v>161</v>
      </c>
      <c r="B4583" s="1" t="s">
        <v>146</v>
      </c>
      <c r="C4583">
        <v>28</v>
      </c>
      <c r="D4583" s="48">
        <v>43911</v>
      </c>
    </row>
    <row r="4584" spans="1:4" x14ac:dyDescent="0.3">
      <c r="A4584" s="1" t="s">
        <v>216</v>
      </c>
      <c r="B4584" s="1" t="s">
        <v>226</v>
      </c>
      <c r="C4584">
        <v>39</v>
      </c>
      <c r="D4584" s="48">
        <v>43911</v>
      </c>
    </row>
    <row r="4585" spans="1:4" x14ac:dyDescent="0.3">
      <c r="A4585" s="1" t="s">
        <v>203</v>
      </c>
      <c r="B4585" s="1" t="s">
        <v>200</v>
      </c>
      <c r="C4585">
        <v>39</v>
      </c>
      <c r="D4585" s="48">
        <v>43911</v>
      </c>
    </row>
    <row r="4586" spans="1:4" x14ac:dyDescent="0.3">
      <c r="A4586" s="1" t="s">
        <v>204</v>
      </c>
      <c r="B4586" s="1" t="s">
        <v>191</v>
      </c>
      <c r="C4586">
        <v>39</v>
      </c>
      <c r="D4586" s="48">
        <v>43911</v>
      </c>
    </row>
    <row r="4587" spans="1:4" x14ac:dyDescent="0.3">
      <c r="A4587" s="1" t="s">
        <v>193</v>
      </c>
      <c r="B4587" s="1" t="s">
        <v>194</v>
      </c>
      <c r="C4587">
        <v>39</v>
      </c>
      <c r="D4587" s="48">
        <v>43911</v>
      </c>
    </row>
    <row r="4588" spans="1:4" x14ac:dyDescent="0.3">
      <c r="A4588" s="1" t="s">
        <v>218</v>
      </c>
      <c r="B4588" s="1" t="s">
        <v>202</v>
      </c>
      <c r="C4588">
        <v>39</v>
      </c>
      <c r="D4588" s="48">
        <v>43911</v>
      </c>
    </row>
    <row r="4589" spans="1:4" x14ac:dyDescent="0.3">
      <c r="A4589" s="1" t="s">
        <v>219</v>
      </c>
      <c r="B4589" s="1" t="s">
        <v>211</v>
      </c>
      <c r="C4589">
        <v>39</v>
      </c>
      <c r="D4589" s="48">
        <v>43911</v>
      </c>
    </row>
    <row r="4590" spans="1:4" x14ac:dyDescent="0.3">
      <c r="A4590" s="1" t="s">
        <v>198</v>
      </c>
      <c r="B4590" s="1" t="s">
        <v>212</v>
      </c>
      <c r="C4590">
        <v>39</v>
      </c>
      <c r="D4590" s="48">
        <v>43911</v>
      </c>
    </row>
    <row r="4591" spans="1:4" x14ac:dyDescent="0.3">
      <c r="A4591" s="1" t="s">
        <v>209</v>
      </c>
      <c r="B4591" s="1" t="s">
        <v>208</v>
      </c>
      <c r="C4591">
        <v>39</v>
      </c>
      <c r="D4591" s="48">
        <v>43911</v>
      </c>
    </row>
    <row r="4592" spans="1:4" x14ac:dyDescent="0.3">
      <c r="A4592" s="1" t="s">
        <v>210</v>
      </c>
      <c r="B4592" s="1" t="s">
        <v>201</v>
      </c>
      <c r="C4592">
        <v>39</v>
      </c>
      <c r="D4592" s="48">
        <v>43911</v>
      </c>
    </row>
    <row r="4593" spans="1:4" x14ac:dyDescent="0.3">
      <c r="A4593" s="1" t="s">
        <v>205</v>
      </c>
      <c r="B4593" s="1" t="s">
        <v>190</v>
      </c>
      <c r="C4593">
        <v>39</v>
      </c>
      <c r="D4593" s="48">
        <v>43911</v>
      </c>
    </row>
    <row r="4594" spans="1:4" x14ac:dyDescent="0.3">
      <c r="A4594" s="1" t="s">
        <v>196</v>
      </c>
      <c r="B4594" s="1" t="s">
        <v>222</v>
      </c>
      <c r="C4594">
        <v>39</v>
      </c>
      <c r="D4594" s="48">
        <v>43911</v>
      </c>
    </row>
    <row r="4595" spans="1:4" x14ac:dyDescent="0.3">
      <c r="A4595" s="1" t="s">
        <v>206</v>
      </c>
      <c r="B4595" s="1" t="s">
        <v>213</v>
      </c>
      <c r="C4595">
        <v>39</v>
      </c>
      <c r="D4595" s="48">
        <v>43911</v>
      </c>
    </row>
    <row r="4596" spans="1:4" x14ac:dyDescent="0.3">
      <c r="A4596" s="1" t="s">
        <v>197</v>
      </c>
      <c r="B4596" s="1" t="s">
        <v>184</v>
      </c>
      <c r="C4596">
        <v>40</v>
      </c>
      <c r="D4596" s="48">
        <v>43911</v>
      </c>
    </row>
    <row r="4597" spans="1:4" x14ac:dyDescent="0.3">
      <c r="A4597" s="1" t="s">
        <v>176</v>
      </c>
      <c r="B4597" s="1" t="s">
        <v>9</v>
      </c>
      <c r="C4597">
        <v>40</v>
      </c>
      <c r="D4597" s="48">
        <v>43911</v>
      </c>
    </row>
    <row r="4598" spans="1:4" x14ac:dyDescent="0.3">
      <c r="A4598" s="1" t="s">
        <v>4</v>
      </c>
      <c r="B4598" s="1" t="s">
        <v>199</v>
      </c>
      <c r="C4598">
        <v>40</v>
      </c>
      <c r="D4598" s="48">
        <v>43911</v>
      </c>
    </row>
    <row r="4599" spans="1:4" x14ac:dyDescent="0.3">
      <c r="A4599" s="1" t="s">
        <v>183</v>
      </c>
      <c r="B4599" s="1" t="s">
        <v>174</v>
      </c>
      <c r="C4599">
        <v>40</v>
      </c>
      <c r="D4599" s="48">
        <v>43911</v>
      </c>
    </row>
    <row r="4600" spans="1:4" x14ac:dyDescent="0.3">
      <c r="A4600" s="1" t="s">
        <v>170</v>
      </c>
      <c r="B4600" s="1" t="s">
        <v>195</v>
      </c>
      <c r="C4600">
        <v>40</v>
      </c>
      <c r="D4600" s="48">
        <v>43911</v>
      </c>
    </row>
    <row r="4601" spans="1:4" x14ac:dyDescent="0.3">
      <c r="A4601" s="1" t="s">
        <v>189</v>
      </c>
      <c r="B4601" s="1" t="s">
        <v>182</v>
      </c>
      <c r="C4601">
        <v>40</v>
      </c>
      <c r="D4601" s="48">
        <v>43911</v>
      </c>
    </row>
    <row r="4602" spans="1:4" x14ac:dyDescent="0.3">
      <c r="A4602" s="1" t="s">
        <v>179</v>
      </c>
      <c r="B4602" s="1" t="s">
        <v>180</v>
      </c>
      <c r="C4602">
        <v>40</v>
      </c>
      <c r="D4602" s="48">
        <v>43911</v>
      </c>
    </row>
    <row r="4603" spans="1:4" x14ac:dyDescent="0.3">
      <c r="A4603" s="1" t="s">
        <v>186</v>
      </c>
      <c r="B4603" s="1" t="s">
        <v>175</v>
      </c>
      <c r="C4603">
        <v>40</v>
      </c>
      <c r="D4603" s="48">
        <v>43911</v>
      </c>
    </row>
    <row r="4604" spans="1:4" x14ac:dyDescent="0.3">
      <c r="A4604" s="1" t="s">
        <v>177</v>
      </c>
      <c r="B4604" s="1" t="s">
        <v>7</v>
      </c>
      <c r="C4604">
        <v>40</v>
      </c>
      <c r="D4604" s="48">
        <v>43911</v>
      </c>
    </row>
    <row r="4605" spans="1:4" x14ac:dyDescent="0.3">
      <c r="A4605" s="1" t="s">
        <v>192</v>
      </c>
      <c r="B4605" s="1" t="s">
        <v>187</v>
      </c>
      <c r="C4605">
        <v>40</v>
      </c>
      <c r="D4605" s="48">
        <v>43911</v>
      </c>
    </row>
    <row r="4606" spans="1:4" x14ac:dyDescent="0.3">
      <c r="A4606" s="1" t="s">
        <v>185</v>
      </c>
      <c r="B4606" s="1" t="s">
        <v>172</v>
      </c>
      <c r="C4606">
        <v>40</v>
      </c>
      <c r="D4606" s="48">
        <v>43911</v>
      </c>
    </row>
    <row r="4607" spans="1:4" x14ac:dyDescent="0.3">
      <c r="A4607" s="1" t="s">
        <v>188</v>
      </c>
      <c r="B4607" s="1" t="s">
        <v>181</v>
      </c>
      <c r="C4607">
        <v>40</v>
      </c>
      <c r="D4607" s="48">
        <v>43911</v>
      </c>
    </row>
    <row r="4608" spans="1:4" x14ac:dyDescent="0.3">
      <c r="A4608" s="1" t="s">
        <v>214</v>
      </c>
      <c r="B4608" s="1" t="s">
        <v>240</v>
      </c>
      <c r="C4608">
        <v>40</v>
      </c>
      <c r="D4608" s="48">
        <v>43911</v>
      </c>
    </row>
    <row r="4609" spans="1:4" x14ac:dyDescent="0.3">
      <c r="A4609" s="1" t="s">
        <v>239</v>
      </c>
      <c r="B4609" s="1" t="s">
        <v>233</v>
      </c>
      <c r="C4609">
        <v>40</v>
      </c>
      <c r="D4609" s="48">
        <v>43911</v>
      </c>
    </row>
    <row r="4610" spans="1:4" x14ac:dyDescent="0.3">
      <c r="A4610" s="1" t="s">
        <v>225</v>
      </c>
      <c r="B4610" s="1" t="s">
        <v>319</v>
      </c>
      <c r="C4610">
        <v>40</v>
      </c>
      <c r="D4610" s="48">
        <v>43911</v>
      </c>
    </row>
    <row r="4611" spans="1:4" x14ac:dyDescent="0.3">
      <c r="A4611" s="1" t="s">
        <v>236</v>
      </c>
      <c r="B4611" s="1" t="s">
        <v>230</v>
      </c>
      <c r="C4611">
        <v>40</v>
      </c>
      <c r="D4611" s="48">
        <v>43911</v>
      </c>
    </row>
    <row r="4612" spans="1:4" x14ac:dyDescent="0.3">
      <c r="A4612" s="1" t="s">
        <v>232</v>
      </c>
      <c r="B4612" s="1" t="s">
        <v>223</v>
      </c>
      <c r="C4612">
        <v>40</v>
      </c>
      <c r="D4612" s="48">
        <v>43911</v>
      </c>
    </row>
    <row r="4613" spans="1:4" x14ac:dyDescent="0.3">
      <c r="A4613" s="1" t="s">
        <v>220</v>
      </c>
      <c r="B4613" s="1" t="s">
        <v>207</v>
      </c>
      <c r="C4613">
        <v>40</v>
      </c>
      <c r="D4613" s="48">
        <v>43911</v>
      </c>
    </row>
    <row r="4614" spans="1:4" x14ac:dyDescent="0.3">
      <c r="A4614" s="1" t="s">
        <v>237</v>
      </c>
      <c r="B4614" s="1" t="s">
        <v>229</v>
      </c>
      <c r="C4614">
        <v>40</v>
      </c>
      <c r="D4614" s="48">
        <v>43911</v>
      </c>
    </row>
    <row r="4615" spans="1:4" x14ac:dyDescent="0.3">
      <c r="A4615" s="1" t="s">
        <v>227</v>
      </c>
      <c r="B4615" s="1" t="s">
        <v>221</v>
      </c>
      <c r="C4615">
        <v>40</v>
      </c>
      <c r="D4615" s="48">
        <v>43911</v>
      </c>
    </row>
    <row r="4616" spans="1:4" x14ac:dyDescent="0.3">
      <c r="A4616" s="1" t="s">
        <v>228</v>
      </c>
      <c r="B4616" s="1" t="s">
        <v>234</v>
      </c>
      <c r="C4616">
        <v>40</v>
      </c>
      <c r="D4616" s="48">
        <v>43911</v>
      </c>
    </row>
    <row r="4617" spans="1:4" x14ac:dyDescent="0.3">
      <c r="A4617" s="1" t="s">
        <v>217</v>
      </c>
      <c r="B4617" s="1" t="s">
        <v>224</v>
      </c>
      <c r="C4617">
        <v>40</v>
      </c>
      <c r="D4617" s="48">
        <v>43911</v>
      </c>
    </row>
    <row r="4618" spans="1:4" x14ac:dyDescent="0.3">
      <c r="A4618" s="1" t="s">
        <v>215</v>
      </c>
      <c r="B4618" s="1" t="s">
        <v>320</v>
      </c>
      <c r="C4618">
        <v>40</v>
      </c>
      <c r="D4618" s="48">
        <v>43911</v>
      </c>
    </row>
    <row r="4619" spans="1:4" x14ac:dyDescent="0.3">
      <c r="A4619" s="1" t="s">
        <v>231</v>
      </c>
      <c r="B4619" s="1" t="s">
        <v>235</v>
      </c>
      <c r="C4619">
        <v>40</v>
      </c>
      <c r="D4619" s="48">
        <v>43911</v>
      </c>
    </row>
    <row r="4620" spans="1:4" x14ac:dyDescent="0.3">
      <c r="A4620" s="1" t="s">
        <v>345</v>
      </c>
      <c r="B4620" s="1" t="s">
        <v>349</v>
      </c>
      <c r="C4620">
        <v>30</v>
      </c>
      <c r="D4620" s="48">
        <v>43911</v>
      </c>
    </row>
    <row r="4621" spans="1:4" x14ac:dyDescent="0.3">
      <c r="A4621" s="1" t="s">
        <v>101</v>
      </c>
      <c r="B4621" s="1" t="s">
        <v>355</v>
      </c>
      <c r="C4621">
        <v>30</v>
      </c>
      <c r="D4621" s="48">
        <v>43911</v>
      </c>
    </row>
    <row r="4622" spans="1:4" x14ac:dyDescent="0.3">
      <c r="A4622" s="1" t="s">
        <v>104</v>
      </c>
      <c r="B4622" s="1" t="s">
        <v>351</v>
      </c>
      <c r="C4622">
        <v>30</v>
      </c>
      <c r="D4622" s="48">
        <v>43911</v>
      </c>
    </row>
    <row r="4623" spans="1:4" x14ac:dyDescent="0.3">
      <c r="A4623" s="1" t="s">
        <v>341</v>
      </c>
      <c r="B4623" s="1" t="s">
        <v>350</v>
      </c>
      <c r="C4623">
        <v>30</v>
      </c>
      <c r="D4623" s="48">
        <v>43911</v>
      </c>
    </row>
    <row r="4624" spans="1:4" x14ac:dyDescent="0.3">
      <c r="A4624" s="1" t="s">
        <v>340</v>
      </c>
      <c r="B4624" s="1" t="s">
        <v>352</v>
      </c>
      <c r="C4624">
        <v>30</v>
      </c>
      <c r="D4624" s="48">
        <v>43911</v>
      </c>
    </row>
    <row r="4625" spans="1:4" x14ac:dyDescent="0.3">
      <c r="A4625" s="1" t="s">
        <v>687</v>
      </c>
      <c r="B4625" s="1" t="s">
        <v>691</v>
      </c>
      <c r="C4625">
        <v>30</v>
      </c>
      <c r="D4625" s="48">
        <v>43911</v>
      </c>
    </row>
    <row r="4626" spans="1:4" x14ac:dyDescent="0.3">
      <c r="A4626" s="1" t="s">
        <v>688</v>
      </c>
      <c r="B4626" s="1" t="s">
        <v>342</v>
      </c>
      <c r="C4626">
        <v>30</v>
      </c>
      <c r="D4626" s="48">
        <v>43911</v>
      </c>
    </row>
    <row r="4627" spans="1:4" x14ac:dyDescent="0.3">
      <c r="A4627" s="1" t="s">
        <v>686</v>
      </c>
      <c r="B4627" s="1" t="s">
        <v>689</v>
      </c>
      <c r="C4627">
        <v>30</v>
      </c>
      <c r="D4627" s="48">
        <v>43911</v>
      </c>
    </row>
    <row r="4628" spans="1:4" x14ac:dyDescent="0.3">
      <c r="A4628" s="1" t="s">
        <v>690</v>
      </c>
      <c r="B4628" s="1" t="s">
        <v>343</v>
      </c>
      <c r="C4628">
        <v>30</v>
      </c>
      <c r="D4628" s="48">
        <v>43911</v>
      </c>
    </row>
    <row r="4629" spans="1:4" x14ac:dyDescent="0.3">
      <c r="A4629" s="1" t="s">
        <v>105</v>
      </c>
      <c r="B4629" s="1" t="s">
        <v>346</v>
      </c>
      <c r="C4629">
        <v>30</v>
      </c>
      <c r="D4629" s="48">
        <v>43911</v>
      </c>
    </row>
    <row r="4630" spans="1:4" x14ac:dyDescent="0.3">
      <c r="A4630" s="1" t="s">
        <v>414</v>
      </c>
      <c r="B4630" s="1" t="s">
        <v>422</v>
      </c>
      <c r="C4630">
        <v>32</v>
      </c>
      <c r="D4630" s="48">
        <v>43911</v>
      </c>
    </row>
    <row r="4631" spans="1:4" x14ac:dyDescent="0.3">
      <c r="A4631" s="1" t="s">
        <v>428</v>
      </c>
      <c r="B4631" s="1" t="s">
        <v>417</v>
      </c>
      <c r="C4631">
        <v>32</v>
      </c>
      <c r="D4631" s="48">
        <v>43911</v>
      </c>
    </row>
    <row r="4632" spans="1:4" x14ac:dyDescent="0.3">
      <c r="A4632" s="1" t="s">
        <v>416</v>
      </c>
      <c r="B4632" s="1" t="s">
        <v>434</v>
      </c>
      <c r="C4632">
        <v>32</v>
      </c>
      <c r="D4632" s="48">
        <v>43911</v>
      </c>
    </row>
    <row r="4633" spans="1:4" x14ac:dyDescent="0.3">
      <c r="A4633" s="1" t="s">
        <v>415</v>
      </c>
      <c r="B4633" s="1" t="s">
        <v>424</v>
      </c>
      <c r="C4633">
        <v>32</v>
      </c>
      <c r="D4633" s="48">
        <v>43911</v>
      </c>
    </row>
    <row r="4634" spans="1:4" x14ac:dyDescent="0.3">
      <c r="A4634" s="1" t="s">
        <v>418</v>
      </c>
      <c r="B4634" s="1" t="s">
        <v>421</v>
      </c>
      <c r="C4634">
        <v>32</v>
      </c>
      <c r="D4634" s="48">
        <v>43911</v>
      </c>
    </row>
    <row r="4635" spans="1:4" x14ac:dyDescent="0.3">
      <c r="A4635" s="1" t="s">
        <v>420</v>
      </c>
      <c r="B4635" s="1" t="s">
        <v>419</v>
      </c>
      <c r="C4635">
        <v>32</v>
      </c>
      <c r="D4635" s="48">
        <v>43911</v>
      </c>
    </row>
    <row r="4636" spans="1:4" x14ac:dyDescent="0.3">
      <c r="A4636" s="1" t="s">
        <v>432</v>
      </c>
      <c r="B4636" s="1" t="s">
        <v>433</v>
      </c>
      <c r="C4636">
        <v>30</v>
      </c>
      <c r="D4636" s="48">
        <v>43911</v>
      </c>
    </row>
    <row r="4637" spans="1:4" x14ac:dyDescent="0.3">
      <c r="A4637" s="1" t="s">
        <v>431</v>
      </c>
      <c r="B4637" s="1" t="s">
        <v>435</v>
      </c>
      <c r="C4637">
        <v>30</v>
      </c>
      <c r="D4637" s="48">
        <v>43911</v>
      </c>
    </row>
    <row r="4638" spans="1:4" x14ac:dyDescent="0.3">
      <c r="A4638" s="1" t="s">
        <v>438</v>
      </c>
      <c r="B4638" s="1" t="s">
        <v>429</v>
      </c>
      <c r="C4638">
        <v>30</v>
      </c>
      <c r="D4638" s="48">
        <v>43911</v>
      </c>
    </row>
    <row r="4639" spans="1:4" x14ac:dyDescent="0.3">
      <c r="A4639" s="1" t="s">
        <v>437</v>
      </c>
      <c r="B4639" s="1" t="s">
        <v>423</v>
      </c>
      <c r="C4639">
        <v>30</v>
      </c>
      <c r="D4639" s="48">
        <v>43911</v>
      </c>
    </row>
    <row r="4640" spans="1:4" x14ac:dyDescent="0.3">
      <c r="A4640" s="1" t="s">
        <v>430</v>
      </c>
      <c r="B4640" s="1" t="s">
        <v>477</v>
      </c>
      <c r="C4640">
        <v>30</v>
      </c>
      <c r="D4640" s="48">
        <v>43911</v>
      </c>
    </row>
    <row r="4641" spans="1:4" x14ac:dyDescent="0.3">
      <c r="A4641" s="1" t="s">
        <v>448</v>
      </c>
      <c r="B4641" s="1" t="s">
        <v>440</v>
      </c>
      <c r="C4641">
        <v>24</v>
      </c>
      <c r="D4641" s="48">
        <v>43911</v>
      </c>
    </row>
    <row r="4642" spans="1:4" x14ac:dyDescent="0.3">
      <c r="A4642" s="1" t="s">
        <v>443</v>
      </c>
      <c r="B4642" s="1" t="s">
        <v>697</v>
      </c>
      <c r="C4642">
        <v>24</v>
      </c>
      <c r="D4642" s="48">
        <v>43911</v>
      </c>
    </row>
    <row r="4643" spans="1:4" x14ac:dyDescent="0.3">
      <c r="A4643" s="1" t="s">
        <v>607</v>
      </c>
      <c r="B4643" s="1" t="s">
        <v>598</v>
      </c>
      <c r="C4643">
        <v>26</v>
      </c>
      <c r="D4643" s="48">
        <v>43911</v>
      </c>
    </row>
    <row r="4644" spans="1:4" x14ac:dyDescent="0.3">
      <c r="A4644" s="1" t="s">
        <v>605</v>
      </c>
      <c r="B4644" s="1" t="s">
        <v>599</v>
      </c>
      <c r="C4644">
        <v>26</v>
      </c>
      <c r="D4644" s="48">
        <v>43911</v>
      </c>
    </row>
    <row r="4645" spans="1:4" x14ac:dyDescent="0.3">
      <c r="A4645" s="1" t="s">
        <v>609</v>
      </c>
      <c r="B4645" s="1" t="s">
        <v>613</v>
      </c>
      <c r="C4645">
        <v>26</v>
      </c>
      <c r="D4645" s="48">
        <v>43911</v>
      </c>
    </row>
    <row r="4646" spans="1:4" x14ac:dyDescent="0.3">
      <c r="A4646" s="1" t="s">
        <v>600</v>
      </c>
      <c r="B4646" s="1" t="s">
        <v>604</v>
      </c>
      <c r="C4646">
        <v>26</v>
      </c>
      <c r="D4646" s="48">
        <v>43911</v>
      </c>
    </row>
    <row r="4647" spans="1:4" x14ac:dyDescent="0.3">
      <c r="A4647" s="1" t="s">
        <v>602</v>
      </c>
      <c r="B4647" s="1" t="s">
        <v>606</v>
      </c>
      <c r="C4647">
        <v>26</v>
      </c>
      <c r="D4647" s="48">
        <v>43911</v>
      </c>
    </row>
    <row r="4648" spans="1:4" x14ac:dyDescent="0.3">
      <c r="A4648" s="1" t="s">
        <v>603</v>
      </c>
      <c r="B4648" s="1" t="s">
        <v>608</v>
      </c>
      <c r="C4648">
        <v>26</v>
      </c>
      <c r="D4648" s="48">
        <v>43911</v>
      </c>
    </row>
    <row r="4649" spans="1:4" x14ac:dyDescent="0.3">
      <c r="A4649" s="1" t="s">
        <v>601</v>
      </c>
      <c r="B4649" s="1" t="s">
        <v>610</v>
      </c>
      <c r="C4649">
        <v>26</v>
      </c>
      <c r="D4649" s="48">
        <v>43911</v>
      </c>
    </row>
    <row r="4650" spans="1:4" x14ac:dyDescent="0.3">
      <c r="A4650" s="1" t="s">
        <v>611</v>
      </c>
      <c r="B4650" s="1" t="s">
        <v>612</v>
      </c>
      <c r="C4650">
        <v>26</v>
      </c>
      <c r="D4650" s="48">
        <v>43911</v>
      </c>
    </row>
    <row r="4651" spans="1:4" x14ac:dyDescent="0.3">
      <c r="A4651" s="1" t="s">
        <v>160</v>
      </c>
      <c r="B4651" s="1" t="s">
        <v>153</v>
      </c>
      <c r="C4651">
        <v>28</v>
      </c>
      <c r="D4651" s="48">
        <v>43912</v>
      </c>
    </row>
    <row r="4652" spans="1:4" x14ac:dyDescent="0.3">
      <c r="A4652" s="1" t="s">
        <v>154</v>
      </c>
      <c r="B4652" s="1" t="s">
        <v>138</v>
      </c>
      <c r="C4652">
        <v>28</v>
      </c>
      <c r="D4652" s="48">
        <v>43912</v>
      </c>
    </row>
    <row r="4653" spans="1:4" x14ac:dyDescent="0.3">
      <c r="A4653" s="1" t="s">
        <v>165</v>
      </c>
      <c r="B4653" s="1" t="s">
        <v>158</v>
      </c>
      <c r="C4653">
        <v>28</v>
      </c>
      <c r="D4653" s="48">
        <v>43912</v>
      </c>
    </row>
    <row r="4654" spans="1:4" x14ac:dyDescent="0.3">
      <c r="A4654" s="1" t="s">
        <v>164</v>
      </c>
      <c r="B4654" s="1" t="s">
        <v>155</v>
      </c>
      <c r="C4654">
        <v>28</v>
      </c>
      <c r="D4654" s="48">
        <v>43912</v>
      </c>
    </row>
    <row r="4655" spans="1:4" x14ac:dyDescent="0.3">
      <c r="A4655" s="1" t="s">
        <v>685</v>
      </c>
      <c r="B4655" s="1" t="s">
        <v>378</v>
      </c>
      <c r="C4655">
        <v>26</v>
      </c>
      <c r="D4655" s="48">
        <v>43912</v>
      </c>
    </row>
    <row r="4656" spans="1:4" x14ac:dyDescent="0.3">
      <c r="A4656" s="1" t="s">
        <v>260</v>
      </c>
      <c r="B4656" s="1" t="s">
        <v>381</v>
      </c>
      <c r="C4656">
        <v>26</v>
      </c>
      <c r="D4656" s="48">
        <v>43912</v>
      </c>
    </row>
    <row r="4657" spans="1:4" x14ac:dyDescent="0.3">
      <c r="A4657" s="1" t="s">
        <v>262</v>
      </c>
      <c r="B4657" s="1" t="s">
        <v>275</v>
      </c>
      <c r="C4657">
        <v>26</v>
      </c>
      <c r="D4657" s="48">
        <v>43912</v>
      </c>
    </row>
    <row r="4658" spans="1:4" x14ac:dyDescent="0.3">
      <c r="A4658" s="1" t="s">
        <v>268</v>
      </c>
      <c r="B4658" s="1" t="s">
        <v>269</v>
      </c>
      <c r="C4658">
        <v>26</v>
      </c>
      <c r="D4658" s="48">
        <v>43912</v>
      </c>
    </row>
    <row r="4659" spans="1:4" x14ac:dyDescent="0.3">
      <c r="A4659" s="1" t="s">
        <v>266</v>
      </c>
      <c r="B4659" s="1" t="s">
        <v>264</v>
      </c>
      <c r="C4659">
        <v>26</v>
      </c>
      <c r="D4659" s="48">
        <v>43912</v>
      </c>
    </row>
    <row r="4660" spans="1:4" x14ac:dyDescent="0.3">
      <c r="A4660" s="1" t="s">
        <v>265</v>
      </c>
      <c r="B4660" s="1" t="s">
        <v>261</v>
      </c>
      <c r="C4660">
        <v>26</v>
      </c>
      <c r="D4660" s="48">
        <v>43912</v>
      </c>
    </row>
    <row r="4661" spans="1:4" x14ac:dyDescent="0.3">
      <c r="A4661" s="1" t="s">
        <v>276</v>
      </c>
      <c r="B4661" s="1" t="s">
        <v>267</v>
      </c>
      <c r="C4661">
        <v>26</v>
      </c>
      <c r="D4661" s="48">
        <v>43912</v>
      </c>
    </row>
    <row r="4662" spans="1:4" x14ac:dyDescent="0.3">
      <c r="A4662" s="1" t="s">
        <v>274</v>
      </c>
      <c r="B4662" s="1" t="s">
        <v>259</v>
      </c>
      <c r="C4662">
        <v>26</v>
      </c>
      <c r="D4662" s="48">
        <v>43912</v>
      </c>
    </row>
    <row r="4663" spans="1:4" x14ac:dyDescent="0.3">
      <c r="A4663" s="1" t="s">
        <v>271</v>
      </c>
      <c r="B4663" s="1" t="s">
        <v>270</v>
      </c>
      <c r="C4663">
        <v>26</v>
      </c>
      <c r="D4663" s="48">
        <v>43912</v>
      </c>
    </row>
    <row r="4664" spans="1:4" x14ac:dyDescent="0.3">
      <c r="A4664" s="1" t="s">
        <v>149</v>
      </c>
      <c r="B4664" s="1" t="s">
        <v>143</v>
      </c>
      <c r="C4664">
        <v>31</v>
      </c>
      <c r="D4664" s="48">
        <v>43912</v>
      </c>
    </row>
    <row r="4665" spans="1:4" x14ac:dyDescent="0.3">
      <c r="A4665" s="1" t="s">
        <v>168</v>
      </c>
      <c r="B4665" s="1" t="s">
        <v>144</v>
      </c>
      <c r="C4665">
        <v>31</v>
      </c>
      <c r="D4665" s="48">
        <v>43912</v>
      </c>
    </row>
    <row r="4666" spans="1:4" x14ac:dyDescent="0.3">
      <c r="A4666" s="1" t="s">
        <v>380</v>
      </c>
      <c r="B4666" s="1" t="s">
        <v>377</v>
      </c>
      <c r="C4666">
        <v>26</v>
      </c>
      <c r="D4666" s="48">
        <v>43912</v>
      </c>
    </row>
    <row r="4667" spans="1:4" x14ac:dyDescent="0.3">
      <c r="A4667" s="1" t="s">
        <v>390</v>
      </c>
      <c r="B4667" s="1" t="s">
        <v>383</v>
      </c>
      <c r="C4667">
        <v>26</v>
      </c>
      <c r="D4667" s="48">
        <v>43912</v>
      </c>
    </row>
    <row r="4668" spans="1:4" x14ac:dyDescent="0.3">
      <c r="A4668" s="1" t="s">
        <v>384</v>
      </c>
      <c r="B4668" s="1" t="s">
        <v>379</v>
      </c>
      <c r="C4668">
        <v>26</v>
      </c>
      <c r="D4668" s="48">
        <v>43912</v>
      </c>
    </row>
    <row r="4669" spans="1:4" x14ac:dyDescent="0.3">
      <c r="A4669" s="1" t="s">
        <v>382</v>
      </c>
      <c r="B4669" s="1" t="s">
        <v>388</v>
      </c>
      <c r="C4669">
        <v>26</v>
      </c>
      <c r="D4669" s="48">
        <v>43912</v>
      </c>
    </row>
    <row r="4670" spans="1:4" x14ac:dyDescent="0.3">
      <c r="A4670" s="1" t="s">
        <v>272</v>
      </c>
      <c r="B4670" s="1" t="s">
        <v>393</v>
      </c>
      <c r="C4670">
        <v>26</v>
      </c>
      <c r="D4670" s="48">
        <v>43912</v>
      </c>
    </row>
    <row r="4671" spans="1:4" x14ac:dyDescent="0.3">
      <c r="A4671" s="1" t="s">
        <v>263</v>
      </c>
      <c r="B4671" s="1" t="s">
        <v>273</v>
      </c>
      <c r="C4671">
        <v>26</v>
      </c>
      <c r="D4671" s="48">
        <v>43912</v>
      </c>
    </row>
    <row r="4672" spans="1:4" x14ac:dyDescent="0.3">
      <c r="A4672" s="1" t="s">
        <v>387</v>
      </c>
      <c r="B4672" s="1" t="s">
        <v>386</v>
      </c>
      <c r="C4672">
        <v>26</v>
      </c>
      <c r="D4672" s="48">
        <v>43912</v>
      </c>
    </row>
    <row r="4673" spans="1:4" x14ac:dyDescent="0.3">
      <c r="A4673" s="1" t="s">
        <v>391</v>
      </c>
      <c r="B4673" s="1" t="s">
        <v>385</v>
      </c>
      <c r="C4673">
        <v>26</v>
      </c>
      <c r="D4673" s="48">
        <v>43912</v>
      </c>
    </row>
    <row r="4674" spans="1:4" x14ac:dyDescent="0.3">
      <c r="A4674" s="1" t="s">
        <v>696</v>
      </c>
      <c r="B4674" s="1" t="s">
        <v>476</v>
      </c>
      <c r="C4674">
        <v>26</v>
      </c>
      <c r="D4674" s="48">
        <v>43912</v>
      </c>
    </row>
    <row r="4675" spans="1:4" x14ac:dyDescent="0.3">
      <c r="A4675" s="1" t="s">
        <v>441</v>
      </c>
      <c r="B4675" s="1" t="s">
        <v>445</v>
      </c>
      <c r="C4675">
        <v>24</v>
      </c>
      <c r="D4675" s="48">
        <v>43912</v>
      </c>
    </row>
    <row r="4676" spans="1:4" x14ac:dyDescent="0.3">
      <c r="A4676" s="1" t="s">
        <v>444</v>
      </c>
      <c r="B4676" s="1" t="s">
        <v>446</v>
      </c>
      <c r="C4676">
        <v>24</v>
      </c>
      <c r="D4676" s="48">
        <v>43912</v>
      </c>
    </row>
    <row r="4677" spans="1:4" x14ac:dyDescent="0.3">
      <c r="A4677" s="1" t="s">
        <v>521</v>
      </c>
      <c r="B4677" s="1" t="s">
        <v>515</v>
      </c>
      <c r="C4677">
        <v>26</v>
      </c>
      <c r="D4677" s="48">
        <v>43912</v>
      </c>
    </row>
    <row r="4678" spans="1:4" x14ac:dyDescent="0.3">
      <c r="A4678" s="1" t="s">
        <v>514</v>
      </c>
      <c r="B4678" s="1" t="s">
        <v>519</v>
      </c>
      <c r="C4678">
        <v>26</v>
      </c>
      <c r="D4678" s="48">
        <v>43912</v>
      </c>
    </row>
    <row r="4679" spans="1:4" x14ac:dyDescent="0.3">
      <c r="A4679" s="1" t="s">
        <v>527</v>
      </c>
      <c r="B4679" s="1" t="s">
        <v>525</v>
      </c>
      <c r="C4679">
        <v>26</v>
      </c>
      <c r="D4679" s="48">
        <v>43912</v>
      </c>
    </row>
    <row r="4680" spans="1:4" x14ac:dyDescent="0.3">
      <c r="A4680" s="1" t="s">
        <v>520</v>
      </c>
      <c r="B4680" s="1" t="s">
        <v>517</v>
      </c>
      <c r="C4680">
        <v>26</v>
      </c>
      <c r="D4680" s="48">
        <v>43912</v>
      </c>
    </row>
    <row r="4681" spans="1:4" x14ac:dyDescent="0.3">
      <c r="A4681" s="1" t="s">
        <v>522</v>
      </c>
      <c r="B4681" s="1" t="s">
        <v>518</v>
      </c>
      <c r="C4681">
        <v>26</v>
      </c>
      <c r="D4681" s="48">
        <v>43912</v>
      </c>
    </row>
    <row r="4682" spans="1:4" x14ac:dyDescent="0.3">
      <c r="A4682" s="1" t="s">
        <v>523</v>
      </c>
      <c r="B4682" s="1" t="s">
        <v>516</v>
      </c>
      <c r="C4682">
        <v>26</v>
      </c>
      <c r="D4682" s="48">
        <v>43912</v>
      </c>
    </row>
    <row r="4683" spans="1:4" x14ac:dyDescent="0.3">
      <c r="A4683" s="1" t="s">
        <v>524</v>
      </c>
      <c r="B4683" s="1" t="s">
        <v>526</v>
      </c>
      <c r="C4683">
        <v>26</v>
      </c>
      <c r="D4683" s="48">
        <v>43912</v>
      </c>
    </row>
    <row r="4684" spans="1:4" x14ac:dyDescent="0.3">
      <c r="A4684" s="1" t="s">
        <v>141</v>
      </c>
      <c r="B4684" s="1" t="s">
        <v>147</v>
      </c>
      <c r="C4684">
        <v>32</v>
      </c>
      <c r="D4684" s="48">
        <v>43917</v>
      </c>
    </row>
    <row r="4685" spans="1:4" x14ac:dyDescent="0.3">
      <c r="A4685" s="1" t="s">
        <v>151</v>
      </c>
      <c r="B4685" s="1" t="s">
        <v>132</v>
      </c>
      <c r="C4685">
        <v>32</v>
      </c>
      <c r="D4685" s="48">
        <v>43917</v>
      </c>
    </row>
    <row r="4686" spans="1:4" x14ac:dyDescent="0.3">
      <c r="A4686" s="1" t="s">
        <v>143</v>
      </c>
      <c r="B4686" s="1" t="s">
        <v>145</v>
      </c>
      <c r="C4686">
        <v>32</v>
      </c>
      <c r="D4686" s="48">
        <v>43917</v>
      </c>
    </row>
    <row r="4687" spans="1:4" x14ac:dyDescent="0.3">
      <c r="A4687" s="1" t="s">
        <v>140</v>
      </c>
      <c r="B4687" s="1" t="s">
        <v>133</v>
      </c>
      <c r="C4687">
        <v>32</v>
      </c>
      <c r="D4687" s="48">
        <v>43917</v>
      </c>
    </row>
    <row r="4688" spans="1:4" x14ac:dyDescent="0.3">
      <c r="A4688" s="1" t="s">
        <v>136</v>
      </c>
      <c r="B4688" s="1" t="s">
        <v>150</v>
      </c>
      <c r="C4688">
        <v>32</v>
      </c>
      <c r="D4688" s="48">
        <v>43917</v>
      </c>
    </row>
    <row r="4689" spans="1:4" x14ac:dyDescent="0.3">
      <c r="A4689" s="1" t="s">
        <v>142</v>
      </c>
      <c r="B4689" s="1" t="s">
        <v>169</v>
      </c>
      <c r="C4689">
        <v>32</v>
      </c>
      <c r="D4689" s="48">
        <v>43917</v>
      </c>
    </row>
    <row r="4690" spans="1:4" x14ac:dyDescent="0.3">
      <c r="A4690" s="1" t="s">
        <v>442</v>
      </c>
      <c r="B4690" s="1" t="s">
        <v>439</v>
      </c>
      <c r="C4690">
        <v>25</v>
      </c>
      <c r="D4690" s="48">
        <v>43917</v>
      </c>
    </row>
    <row r="4691" spans="1:4" x14ac:dyDescent="0.3">
      <c r="A4691" s="1" t="s">
        <v>203</v>
      </c>
      <c r="B4691" s="1" t="s">
        <v>202</v>
      </c>
      <c r="C4691">
        <v>40</v>
      </c>
      <c r="D4691" s="48">
        <v>43918</v>
      </c>
    </row>
    <row r="4692" spans="1:4" x14ac:dyDescent="0.3">
      <c r="A4692" s="1" t="s">
        <v>212</v>
      </c>
      <c r="B4692" s="1" t="s">
        <v>209</v>
      </c>
      <c r="C4692">
        <v>40</v>
      </c>
      <c r="D4692" s="48">
        <v>43918</v>
      </c>
    </row>
    <row r="4693" spans="1:4" x14ac:dyDescent="0.3">
      <c r="A4693" s="1" t="s">
        <v>208</v>
      </c>
      <c r="B4693" s="1" t="s">
        <v>200</v>
      </c>
      <c r="C4693">
        <v>40</v>
      </c>
      <c r="D4693" s="48">
        <v>43918</v>
      </c>
    </row>
    <row r="4694" spans="1:4" x14ac:dyDescent="0.3">
      <c r="A4694" s="1" t="s">
        <v>222</v>
      </c>
      <c r="B4694" s="1" t="s">
        <v>193</v>
      </c>
      <c r="C4694">
        <v>40</v>
      </c>
      <c r="D4694" s="48">
        <v>43918</v>
      </c>
    </row>
    <row r="4695" spans="1:4" x14ac:dyDescent="0.3">
      <c r="A4695" s="1" t="s">
        <v>204</v>
      </c>
      <c r="B4695" s="1" t="s">
        <v>190</v>
      </c>
      <c r="C4695">
        <v>40</v>
      </c>
      <c r="D4695" s="48">
        <v>43918</v>
      </c>
    </row>
    <row r="4696" spans="1:4" x14ac:dyDescent="0.3">
      <c r="A4696" s="1" t="s">
        <v>218</v>
      </c>
      <c r="B4696" s="1" t="s">
        <v>216</v>
      </c>
      <c r="C4696">
        <v>40</v>
      </c>
      <c r="D4696" s="48">
        <v>43918</v>
      </c>
    </row>
    <row r="4697" spans="1:4" x14ac:dyDescent="0.3">
      <c r="A4697" s="1" t="s">
        <v>213</v>
      </c>
      <c r="B4697" s="1" t="s">
        <v>194</v>
      </c>
      <c r="C4697">
        <v>40</v>
      </c>
      <c r="D4697" s="48">
        <v>43918</v>
      </c>
    </row>
    <row r="4698" spans="1:4" x14ac:dyDescent="0.3">
      <c r="A4698" s="1" t="s">
        <v>198</v>
      </c>
      <c r="B4698" s="1" t="s">
        <v>201</v>
      </c>
      <c r="C4698">
        <v>40</v>
      </c>
      <c r="D4698" s="48">
        <v>43918</v>
      </c>
    </row>
    <row r="4699" spans="1:4" x14ac:dyDescent="0.3">
      <c r="A4699" s="1" t="s">
        <v>191</v>
      </c>
      <c r="B4699" s="1" t="s">
        <v>211</v>
      </c>
      <c r="C4699">
        <v>40</v>
      </c>
      <c r="D4699" s="48">
        <v>43918</v>
      </c>
    </row>
    <row r="4700" spans="1:4" x14ac:dyDescent="0.3">
      <c r="A4700" s="1" t="s">
        <v>210</v>
      </c>
      <c r="B4700" s="1" t="s">
        <v>206</v>
      </c>
      <c r="C4700">
        <v>40</v>
      </c>
      <c r="D4700" s="48">
        <v>43918</v>
      </c>
    </row>
    <row r="4701" spans="1:4" x14ac:dyDescent="0.3">
      <c r="A4701" s="1" t="s">
        <v>205</v>
      </c>
      <c r="B4701" s="1" t="s">
        <v>196</v>
      </c>
      <c r="C4701">
        <v>40</v>
      </c>
      <c r="D4701" s="48">
        <v>43918</v>
      </c>
    </row>
    <row r="4702" spans="1:4" x14ac:dyDescent="0.3">
      <c r="A4702" s="1" t="s">
        <v>226</v>
      </c>
      <c r="B4702" s="1" t="s">
        <v>219</v>
      </c>
      <c r="C4702">
        <v>40</v>
      </c>
      <c r="D4702" s="48">
        <v>43918</v>
      </c>
    </row>
    <row r="4703" spans="1:4" x14ac:dyDescent="0.3">
      <c r="A4703" s="1" t="s">
        <v>221</v>
      </c>
      <c r="B4703" s="1" t="s">
        <v>220</v>
      </c>
      <c r="C4703">
        <v>41</v>
      </c>
      <c r="D4703" s="48">
        <v>43918</v>
      </c>
    </row>
    <row r="4704" spans="1:4" x14ac:dyDescent="0.3">
      <c r="A4704" s="1" t="s">
        <v>235</v>
      </c>
      <c r="B4704" s="1" t="s">
        <v>239</v>
      </c>
      <c r="C4704">
        <v>41</v>
      </c>
      <c r="D4704" s="48">
        <v>43918</v>
      </c>
    </row>
    <row r="4705" spans="1:4" x14ac:dyDescent="0.3">
      <c r="A4705" s="1" t="s">
        <v>224</v>
      </c>
      <c r="B4705" s="1" t="s">
        <v>214</v>
      </c>
      <c r="C4705">
        <v>41</v>
      </c>
      <c r="D4705" s="48">
        <v>43918</v>
      </c>
    </row>
    <row r="4706" spans="1:4" x14ac:dyDescent="0.3">
      <c r="A4706" s="1" t="s">
        <v>223</v>
      </c>
      <c r="B4706" s="1" t="s">
        <v>236</v>
      </c>
      <c r="C4706">
        <v>41</v>
      </c>
      <c r="D4706" s="48">
        <v>43918</v>
      </c>
    </row>
    <row r="4707" spans="1:4" x14ac:dyDescent="0.3">
      <c r="A4707" s="1" t="s">
        <v>230</v>
      </c>
      <c r="B4707" s="1" t="s">
        <v>217</v>
      </c>
      <c r="C4707">
        <v>41</v>
      </c>
      <c r="D4707" s="48">
        <v>43918</v>
      </c>
    </row>
    <row r="4708" spans="1:4" x14ac:dyDescent="0.3">
      <c r="A4708" s="1" t="s">
        <v>319</v>
      </c>
      <c r="B4708" s="1" t="s">
        <v>237</v>
      </c>
      <c r="C4708">
        <v>41</v>
      </c>
      <c r="D4708" s="48">
        <v>43918</v>
      </c>
    </row>
    <row r="4709" spans="1:4" x14ac:dyDescent="0.3">
      <c r="A4709" s="1" t="s">
        <v>240</v>
      </c>
      <c r="B4709" s="1" t="s">
        <v>225</v>
      </c>
      <c r="C4709">
        <v>41</v>
      </c>
      <c r="D4709" s="48">
        <v>43918</v>
      </c>
    </row>
    <row r="4710" spans="1:4" x14ac:dyDescent="0.3">
      <c r="A4710" s="1" t="s">
        <v>233</v>
      </c>
      <c r="B4710" s="1" t="s">
        <v>228</v>
      </c>
      <c r="C4710">
        <v>41</v>
      </c>
      <c r="D4710" s="48">
        <v>43918</v>
      </c>
    </row>
    <row r="4711" spans="1:4" x14ac:dyDescent="0.3">
      <c r="A4711" s="1" t="s">
        <v>234</v>
      </c>
      <c r="B4711" s="1" t="s">
        <v>232</v>
      </c>
      <c r="C4711">
        <v>41</v>
      </c>
      <c r="D4711" s="48">
        <v>43918</v>
      </c>
    </row>
    <row r="4712" spans="1:4" x14ac:dyDescent="0.3">
      <c r="A4712" s="1" t="s">
        <v>320</v>
      </c>
      <c r="B4712" s="1" t="s">
        <v>227</v>
      </c>
      <c r="C4712">
        <v>41</v>
      </c>
      <c r="D4712" s="48">
        <v>43918</v>
      </c>
    </row>
    <row r="4713" spans="1:4" x14ac:dyDescent="0.3">
      <c r="A4713" s="1" t="s">
        <v>229</v>
      </c>
      <c r="B4713" s="1" t="s">
        <v>215</v>
      </c>
      <c r="C4713">
        <v>41</v>
      </c>
      <c r="D4713" s="48">
        <v>43918</v>
      </c>
    </row>
    <row r="4714" spans="1:4" x14ac:dyDescent="0.3">
      <c r="A4714" s="1" t="s">
        <v>207</v>
      </c>
      <c r="B4714" s="1" t="s">
        <v>231</v>
      </c>
      <c r="C4714">
        <v>41</v>
      </c>
      <c r="D4714" s="48">
        <v>43918</v>
      </c>
    </row>
    <row r="4715" spans="1:4" x14ac:dyDescent="0.3">
      <c r="A4715" s="1" t="s">
        <v>435</v>
      </c>
      <c r="B4715" s="1" t="s">
        <v>438</v>
      </c>
      <c r="C4715">
        <v>31</v>
      </c>
      <c r="D4715" s="48">
        <v>43918</v>
      </c>
    </row>
    <row r="4716" spans="1:4" x14ac:dyDescent="0.3">
      <c r="A4716" s="1" t="s">
        <v>477</v>
      </c>
      <c r="B4716" s="1" t="s">
        <v>431</v>
      </c>
      <c r="C4716">
        <v>31</v>
      </c>
      <c r="D4716" s="48">
        <v>43918</v>
      </c>
    </row>
    <row r="4717" spans="1:4" x14ac:dyDescent="0.3">
      <c r="A4717" s="1" t="s">
        <v>423</v>
      </c>
      <c r="B4717" s="1" t="s">
        <v>430</v>
      </c>
      <c r="C4717">
        <v>31</v>
      </c>
      <c r="D4717" s="48">
        <v>43918</v>
      </c>
    </row>
    <row r="4718" spans="1:4" x14ac:dyDescent="0.3">
      <c r="A4718" s="1" t="s">
        <v>437</v>
      </c>
      <c r="B4718" s="1" t="s">
        <v>432</v>
      </c>
      <c r="C4718">
        <v>31</v>
      </c>
      <c r="D4718" s="48">
        <v>43918</v>
      </c>
    </row>
    <row r="4719" spans="1:4" x14ac:dyDescent="0.3">
      <c r="A4719" s="1" t="s">
        <v>433</v>
      </c>
      <c r="B4719" s="1" t="s">
        <v>429</v>
      </c>
      <c r="C4719">
        <v>31</v>
      </c>
      <c r="D4719" s="48">
        <v>43918</v>
      </c>
    </row>
    <row r="4720" spans="1:4" x14ac:dyDescent="0.3">
      <c r="A4720" s="1" t="s">
        <v>447</v>
      </c>
      <c r="B4720" s="1" t="s">
        <v>441</v>
      </c>
      <c r="C4720">
        <v>25</v>
      </c>
      <c r="D4720" s="48">
        <v>43918</v>
      </c>
    </row>
    <row r="4721" spans="1:4" x14ac:dyDescent="0.3">
      <c r="A4721" s="1" t="s">
        <v>446</v>
      </c>
      <c r="B4721" s="1" t="s">
        <v>440</v>
      </c>
      <c r="C4721">
        <v>25</v>
      </c>
      <c r="D4721" s="48">
        <v>43918</v>
      </c>
    </row>
    <row r="4722" spans="1:4" x14ac:dyDescent="0.3">
      <c r="A4722" s="1" t="s">
        <v>697</v>
      </c>
      <c r="B4722" s="1" t="s">
        <v>448</v>
      </c>
      <c r="C4722">
        <v>25</v>
      </c>
      <c r="D4722" s="48">
        <v>43919</v>
      </c>
    </row>
    <row r="4723" spans="1:4" x14ac:dyDescent="0.3">
      <c r="A4723" s="1" t="s">
        <v>443</v>
      </c>
      <c r="B4723" s="1" t="s">
        <v>444</v>
      </c>
      <c r="C4723">
        <v>25</v>
      </c>
      <c r="D4723" s="48">
        <v>43919</v>
      </c>
    </row>
    <row r="4724" spans="1:4" x14ac:dyDescent="0.3">
      <c r="A4724" s="1" t="s">
        <v>167</v>
      </c>
      <c r="B4724" s="1" t="s">
        <v>148</v>
      </c>
      <c r="C4724">
        <v>33</v>
      </c>
      <c r="D4724" s="48">
        <v>43924</v>
      </c>
    </row>
    <row r="4725" spans="1:4" x14ac:dyDescent="0.3">
      <c r="A4725" s="1" t="s">
        <v>137</v>
      </c>
      <c r="B4725" s="1" t="s">
        <v>149</v>
      </c>
      <c r="C4725">
        <v>33</v>
      </c>
      <c r="D4725" s="48">
        <v>43924</v>
      </c>
    </row>
    <row r="4726" spans="1:4" x14ac:dyDescent="0.3">
      <c r="A4726" s="1" t="s">
        <v>144</v>
      </c>
      <c r="B4726" s="1" t="s">
        <v>152</v>
      </c>
      <c r="C4726">
        <v>33</v>
      </c>
      <c r="D4726" s="48">
        <v>43924</v>
      </c>
    </row>
    <row r="4727" spans="1:4" x14ac:dyDescent="0.3">
      <c r="A4727" s="1" t="s">
        <v>139</v>
      </c>
      <c r="B4727" s="1" t="s">
        <v>168</v>
      </c>
      <c r="C4727">
        <v>33</v>
      </c>
      <c r="D4727" s="48">
        <v>43924</v>
      </c>
    </row>
    <row r="4728" spans="1:4" x14ac:dyDescent="0.3">
      <c r="A4728" s="1" t="s">
        <v>145</v>
      </c>
      <c r="B4728" s="1" t="s">
        <v>136</v>
      </c>
      <c r="C4728">
        <v>33</v>
      </c>
      <c r="D4728" s="48">
        <v>43924</v>
      </c>
    </row>
    <row r="4729" spans="1:4" x14ac:dyDescent="0.3">
      <c r="A4729" s="1" t="s">
        <v>143</v>
      </c>
      <c r="B4729" s="1" t="s">
        <v>151</v>
      </c>
      <c r="C4729">
        <v>33</v>
      </c>
      <c r="D4729" s="48">
        <v>43924</v>
      </c>
    </row>
    <row r="4730" spans="1:4" x14ac:dyDescent="0.3">
      <c r="A4730" s="1" t="s">
        <v>147</v>
      </c>
      <c r="B4730" s="1" t="s">
        <v>142</v>
      </c>
      <c r="C4730">
        <v>33</v>
      </c>
      <c r="D4730" s="48">
        <v>43924</v>
      </c>
    </row>
    <row r="4731" spans="1:4" x14ac:dyDescent="0.3">
      <c r="A4731" s="1" t="s">
        <v>133</v>
      </c>
      <c r="B4731" s="1" t="s">
        <v>150</v>
      </c>
      <c r="C4731">
        <v>33</v>
      </c>
      <c r="D4731" s="48">
        <v>43924</v>
      </c>
    </row>
    <row r="4732" spans="1:4" x14ac:dyDescent="0.3">
      <c r="A4732" s="1" t="s">
        <v>132</v>
      </c>
      <c r="B4732" s="1" t="s">
        <v>141</v>
      </c>
      <c r="C4732">
        <v>33</v>
      </c>
      <c r="D4732" s="48">
        <v>43924</v>
      </c>
    </row>
    <row r="4733" spans="1:4" x14ac:dyDescent="0.3">
      <c r="A4733" s="1" t="s">
        <v>169</v>
      </c>
      <c r="B4733" s="1" t="s">
        <v>140</v>
      </c>
      <c r="C4733">
        <v>33</v>
      </c>
      <c r="D4733" s="48">
        <v>43924</v>
      </c>
    </row>
    <row r="4734" spans="1:4" x14ac:dyDescent="0.3">
      <c r="A4734" s="1" t="s">
        <v>440</v>
      </c>
      <c r="B4734" s="1" t="s">
        <v>697</v>
      </c>
      <c r="C4734">
        <v>26</v>
      </c>
      <c r="D4734" s="48">
        <v>43924</v>
      </c>
    </row>
    <row r="4735" spans="1:4" x14ac:dyDescent="0.3">
      <c r="A4735" s="1" t="s">
        <v>3</v>
      </c>
      <c r="B4735" s="1" t="s">
        <v>15</v>
      </c>
      <c r="C4735">
        <v>32</v>
      </c>
      <c r="D4735" s="48">
        <v>43925</v>
      </c>
    </row>
    <row r="4736" spans="1:4" x14ac:dyDescent="0.3">
      <c r="A4736" s="1" t="s">
        <v>5</v>
      </c>
      <c r="B4736" s="1" t="s">
        <v>171</v>
      </c>
      <c r="C4736">
        <v>32</v>
      </c>
      <c r="D4736" s="48">
        <v>43925</v>
      </c>
    </row>
    <row r="4737" spans="1:4" x14ac:dyDescent="0.3">
      <c r="A4737" s="1" t="s">
        <v>178</v>
      </c>
      <c r="B4737" s="1" t="s">
        <v>21</v>
      </c>
      <c r="C4737">
        <v>32</v>
      </c>
      <c r="D4737" s="48">
        <v>43925</v>
      </c>
    </row>
    <row r="4738" spans="1:4" x14ac:dyDescent="0.3">
      <c r="A4738" s="1" t="s">
        <v>20</v>
      </c>
      <c r="B4738" s="1" t="s">
        <v>13</v>
      </c>
      <c r="C4738">
        <v>32</v>
      </c>
      <c r="D4738" s="48">
        <v>43925</v>
      </c>
    </row>
    <row r="4739" spans="1:4" x14ac:dyDescent="0.3">
      <c r="A4739" s="1" t="s">
        <v>8</v>
      </c>
      <c r="B4739" s="1" t="s">
        <v>18</v>
      </c>
      <c r="C4739">
        <v>32</v>
      </c>
      <c r="D4739" s="48">
        <v>43925</v>
      </c>
    </row>
    <row r="4740" spans="1:4" x14ac:dyDescent="0.3">
      <c r="A4740" s="1" t="s">
        <v>22</v>
      </c>
      <c r="B4740" s="1" t="s">
        <v>14</v>
      </c>
      <c r="C4740">
        <v>32</v>
      </c>
      <c r="D4740" s="48">
        <v>43925</v>
      </c>
    </row>
    <row r="4741" spans="1:4" x14ac:dyDescent="0.3">
      <c r="A4741" s="1" t="s">
        <v>6</v>
      </c>
      <c r="B4741" s="1" t="s">
        <v>11</v>
      </c>
      <c r="C4741">
        <v>32</v>
      </c>
      <c r="D4741" s="48">
        <v>43925</v>
      </c>
    </row>
    <row r="4742" spans="1:4" x14ac:dyDescent="0.3">
      <c r="A4742" s="1" t="s">
        <v>173</v>
      </c>
      <c r="B4742" s="1" t="s">
        <v>16</v>
      </c>
      <c r="C4742">
        <v>32</v>
      </c>
      <c r="D4742" s="48">
        <v>43925</v>
      </c>
    </row>
    <row r="4743" spans="1:4" x14ac:dyDescent="0.3">
      <c r="A4743" s="1" t="s">
        <v>19</v>
      </c>
      <c r="B4743" s="1" t="s">
        <v>17</v>
      </c>
      <c r="C4743">
        <v>32</v>
      </c>
      <c r="D4743" s="48">
        <v>43925</v>
      </c>
    </row>
    <row r="4744" spans="1:4" x14ac:dyDescent="0.3">
      <c r="A4744" s="1" t="s">
        <v>12</v>
      </c>
      <c r="B4744" s="1" t="s">
        <v>10</v>
      </c>
      <c r="C4744">
        <v>32</v>
      </c>
      <c r="D4744" s="48">
        <v>43925</v>
      </c>
    </row>
    <row r="4745" spans="1:4" x14ac:dyDescent="0.3">
      <c r="A4745" s="1" t="s">
        <v>134</v>
      </c>
      <c r="B4745" s="1" t="s">
        <v>161</v>
      </c>
      <c r="C4745">
        <v>29</v>
      </c>
      <c r="D4745" s="48">
        <v>43925</v>
      </c>
    </row>
    <row r="4746" spans="1:4" x14ac:dyDescent="0.3">
      <c r="A4746" s="1" t="s">
        <v>159</v>
      </c>
      <c r="B4746" s="1" t="s">
        <v>163</v>
      </c>
      <c r="C4746">
        <v>29</v>
      </c>
      <c r="D4746" s="48">
        <v>43925</v>
      </c>
    </row>
    <row r="4747" spans="1:4" x14ac:dyDescent="0.3">
      <c r="A4747" s="1" t="s">
        <v>153</v>
      </c>
      <c r="B4747" s="1" t="s">
        <v>157</v>
      </c>
      <c r="C4747">
        <v>29</v>
      </c>
      <c r="D4747" s="48">
        <v>43925</v>
      </c>
    </row>
    <row r="4748" spans="1:4" x14ac:dyDescent="0.3">
      <c r="A4748" s="1" t="s">
        <v>155</v>
      </c>
      <c r="B4748" s="1" t="s">
        <v>165</v>
      </c>
      <c r="C4748">
        <v>29</v>
      </c>
      <c r="D4748" s="48">
        <v>43925</v>
      </c>
    </row>
    <row r="4749" spans="1:4" x14ac:dyDescent="0.3">
      <c r="A4749" s="1" t="s">
        <v>158</v>
      </c>
      <c r="B4749" s="1" t="s">
        <v>156</v>
      </c>
      <c r="C4749">
        <v>29</v>
      </c>
      <c r="D4749" s="48">
        <v>43925</v>
      </c>
    </row>
    <row r="4750" spans="1:4" x14ac:dyDescent="0.3">
      <c r="A4750" s="1" t="s">
        <v>216</v>
      </c>
      <c r="B4750" s="1" t="s">
        <v>222</v>
      </c>
      <c r="C4750">
        <v>41</v>
      </c>
      <c r="D4750" s="48">
        <v>43925</v>
      </c>
    </row>
    <row r="4751" spans="1:4" x14ac:dyDescent="0.3">
      <c r="A4751" s="1" t="s">
        <v>201</v>
      </c>
      <c r="B4751" s="1" t="s">
        <v>208</v>
      </c>
      <c r="C4751">
        <v>41</v>
      </c>
      <c r="D4751" s="48">
        <v>43925</v>
      </c>
    </row>
    <row r="4752" spans="1:4" x14ac:dyDescent="0.3">
      <c r="A4752" s="1" t="s">
        <v>190</v>
      </c>
      <c r="B4752" s="1" t="s">
        <v>218</v>
      </c>
      <c r="C4752">
        <v>41</v>
      </c>
      <c r="D4752" s="48">
        <v>43925</v>
      </c>
    </row>
    <row r="4753" spans="1:4" x14ac:dyDescent="0.3">
      <c r="A4753" s="1" t="s">
        <v>202</v>
      </c>
      <c r="B4753" s="1" t="s">
        <v>198</v>
      </c>
      <c r="C4753">
        <v>41</v>
      </c>
      <c r="D4753" s="48">
        <v>43925</v>
      </c>
    </row>
    <row r="4754" spans="1:4" x14ac:dyDescent="0.3">
      <c r="A4754" s="1" t="s">
        <v>200</v>
      </c>
      <c r="B4754" s="1" t="s">
        <v>226</v>
      </c>
      <c r="C4754">
        <v>41</v>
      </c>
      <c r="D4754" s="48">
        <v>43925</v>
      </c>
    </row>
    <row r="4755" spans="1:4" x14ac:dyDescent="0.3">
      <c r="A4755" s="1" t="s">
        <v>211</v>
      </c>
      <c r="B4755" s="1" t="s">
        <v>203</v>
      </c>
      <c r="C4755">
        <v>41</v>
      </c>
      <c r="D4755" s="48">
        <v>43925</v>
      </c>
    </row>
    <row r="4756" spans="1:4" x14ac:dyDescent="0.3">
      <c r="A4756" s="1" t="s">
        <v>193</v>
      </c>
      <c r="B4756" s="1" t="s">
        <v>205</v>
      </c>
      <c r="C4756">
        <v>41</v>
      </c>
      <c r="D4756" s="48">
        <v>43925</v>
      </c>
    </row>
    <row r="4757" spans="1:4" x14ac:dyDescent="0.3">
      <c r="A4757" s="1" t="s">
        <v>219</v>
      </c>
      <c r="B4757" s="1" t="s">
        <v>204</v>
      </c>
      <c r="C4757">
        <v>41</v>
      </c>
      <c r="D4757" s="48">
        <v>43925</v>
      </c>
    </row>
    <row r="4758" spans="1:4" x14ac:dyDescent="0.3">
      <c r="A4758" s="1" t="s">
        <v>194</v>
      </c>
      <c r="B4758" s="1" t="s">
        <v>212</v>
      </c>
      <c r="C4758">
        <v>41</v>
      </c>
      <c r="D4758" s="48">
        <v>43925</v>
      </c>
    </row>
    <row r="4759" spans="1:4" x14ac:dyDescent="0.3">
      <c r="A4759" s="1" t="s">
        <v>209</v>
      </c>
      <c r="B4759" s="1" t="s">
        <v>213</v>
      </c>
      <c r="C4759">
        <v>41</v>
      </c>
      <c r="D4759" s="48">
        <v>43925</v>
      </c>
    </row>
    <row r="4760" spans="1:4" x14ac:dyDescent="0.3">
      <c r="A4760" s="1" t="s">
        <v>196</v>
      </c>
      <c r="B4760" s="1" t="s">
        <v>210</v>
      </c>
      <c r="C4760">
        <v>41</v>
      </c>
      <c r="D4760" s="48">
        <v>43925</v>
      </c>
    </row>
    <row r="4761" spans="1:4" x14ac:dyDescent="0.3">
      <c r="A4761" s="1" t="s">
        <v>206</v>
      </c>
      <c r="B4761" s="1" t="s">
        <v>191</v>
      </c>
      <c r="C4761">
        <v>41</v>
      </c>
      <c r="D4761" s="48">
        <v>43925</v>
      </c>
    </row>
    <row r="4762" spans="1:4" x14ac:dyDescent="0.3">
      <c r="A4762" s="1" t="s">
        <v>184</v>
      </c>
      <c r="B4762" s="1" t="s">
        <v>170</v>
      </c>
      <c r="C4762">
        <v>41</v>
      </c>
      <c r="D4762" s="48">
        <v>43925</v>
      </c>
    </row>
    <row r="4763" spans="1:4" x14ac:dyDescent="0.3">
      <c r="A4763" s="1" t="s">
        <v>187</v>
      </c>
      <c r="B4763" s="1" t="s">
        <v>188</v>
      </c>
      <c r="C4763">
        <v>41</v>
      </c>
      <c r="D4763" s="48">
        <v>43925</v>
      </c>
    </row>
    <row r="4764" spans="1:4" x14ac:dyDescent="0.3">
      <c r="A4764" s="1" t="s">
        <v>180</v>
      </c>
      <c r="B4764" s="1" t="s">
        <v>4</v>
      </c>
      <c r="C4764">
        <v>41</v>
      </c>
      <c r="D4764" s="48">
        <v>43925</v>
      </c>
    </row>
    <row r="4765" spans="1:4" x14ac:dyDescent="0.3">
      <c r="A4765" s="1" t="s">
        <v>199</v>
      </c>
      <c r="B4765" s="1" t="s">
        <v>189</v>
      </c>
      <c r="C4765">
        <v>41</v>
      </c>
      <c r="D4765" s="48">
        <v>43925</v>
      </c>
    </row>
    <row r="4766" spans="1:4" x14ac:dyDescent="0.3">
      <c r="A4766" s="1" t="s">
        <v>175</v>
      </c>
      <c r="B4766" s="1" t="s">
        <v>179</v>
      </c>
      <c r="C4766">
        <v>41</v>
      </c>
      <c r="D4766" s="48">
        <v>43925</v>
      </c>
    </row>
    <row r="4767" spans="1:4" x14ac:dyDescent="0.3">
      <c r="A4767" s="1" t="s">
        <v>7</v>
      </c>
      <c r="B4767" s="1" t="s">
        <v>176</v>
      </c>
      <c r="C4767">
        <v>41</v>
      </c>
      <c r="D4767" s="48">
        <v>43925</v>
      </c>
    </row>
    <row r="4768" spans="1:4" x14ac:dyDescent="0.3">
      <c r="A4768" s="1" t="s">
        <v>9</v>
      </c>
      <c r="B4768" s="1" t="s">
        <v>186</v>
      </c>
      <c r="C4768">
        <v>41</v>
      </c>
      <c r="D4768" s="48">
        <v>43925</v>
      </c>
    </row>
    <row r="4769" spans="1:4" x14ac:dyDescent="0.3">
      <c r="A4769" s="1" t="s">
        <v>195</v>
      </c>
      <c r="B4769" s="1" t="s">
        <v>192</v>
      </c>
      <c r="C4769">
        <v>41</v>
      </c>
      <c r="D4769" s="48">
        <v>43925</v>
      </c>
    </row>
    <row r="4770" spans="1:4" x14ac:dyDescent="0.3">
      <c r="A4770" s="1" t="s">
        <v>174</v>
      </c>
      <c r="B4770" s="1" t="s">
        <v>177</v>
      </c>
      <c r="C4770">
        <v>41</v>
      </c>
      <c r="D4770" s="48">
        <v>43925</v>
      </c>
    </row>
    <row r="4771" spans="1:4" x14ac:dyDescent="0.3">
      <c r="A4771" s="1" t="s">
        <v>181</v>
      </c>
      <c r="B4771" s="1" t="s">
        <v>197</v>
      </c>
      <c r="C4771">
        <v>41</v>
      </c>
      <c r="D4771" s="48">
        <v>43925</v>
      </c>
    </row>
    <row r="4772" spans="1:4" x14ac:dyDescent="0.3">
      <c r="A4772" s="1" t="s">
        <v>182</v>
      </c>
      <c r="B4772" s="1" t="s">
        <v>185</v>
      </c>
      <c r="C4772">
        <v>41</v>
      </c>
      <c r="D4772" s="48">
        <v>43925</v>
      </c>
    </row>
    <row r="4773" spans="1:4" x14ac:dyDescent="0.3">
      <c r="A4773" s="1" t="s">
        <v>172</v>
      </c>
      <c r="B4773" s="1" t="s">
        <v>183</v>
      </c>
      <c r="C4773">
        <v>41</v>
      </c>
      <c r="D4773" s="48">
        <v>43925</v>
      </c>
    </row>
    <row r="4774" spans="1:4" x14ac:dyDescent="0.3">
      <c r="A4774" s="1" t="s">
        <v>214</v>
      </c>
      <c r="B4774" s="1" t="s">
        <v>221</v>
      </c>
      <c r="C4774">
        <v>42</v>
      </c>
      <c r="D4774" s="48">
        <v>43925</v>
      </c>
    </row>
    <row r="4775" spans="1:4" x14ac:dyDescent="0.3">
      <c r="A4775" s="1" t="s">
        <v>239</v>
      </c>
      <c r="B4775" s="1" t="s">
        <v>207</v>
      </c>
      <c r="C4775">
        <v>42</v>
      </c>
      <c r="D4775" s="48">
        <v>43925</v>
      </c>
    </row>
    <row r="4776" spans="1:4" x14ac:dyDescent="0.3">
      <c r="A4776" s="1" t="s">
        <v>225</v>
      </c>
      <c r="B4776" s="1" t="s">
        <v>234</v>
      </c>
      <c r="C4776">
        <v>42</v>
      </c>
      <c r="D4776" s="48">
        <v>43925</v>
      </c>
    </row>
    <row r="4777" spans="1:4" x14ac:dyDescent="0.3">
      <c r="A4777" s="1" t="s">
        <v>236</v>
      </c>
      <c r="B4777" s="1" t="s">
        <v>224</v>
      </c>
      <c r="C4777">
        <v>42</v>
      </c>
      <c r="D4777" s="48">
        <v>43925</v>
      </c>
    </row>
    <row r="4778" spans="1:4" x14ac:dyDescent="0.3">
      <c r="A4778" s="1" t="s">
        <v>232</v>
      </c>
      <c r="B4778" s="1" t="s">
        <v>233</v>
      </c>
      <c r="C4778">
        <v>42</v>
      </c>
      <c r="D4778" s="48">
        <v>43925</v>
      </c>
    </row>
    <row r="4779" spans="1:4" x14ac:dyDescent="0.3">
      <c r="A4779" s="1" t="s">
        <v>220</v>
      </c>
      <c r="B4779" s="1" t="s">
        <v>240</v>
      </c>
      <c r="C4779">
        <v>42</v>
      </c>
      <c r="D4779" s="48">
        <v>43925</v>
      </c>
    </row>
    <row r="4780" spans="1:4" x14ac:dyDescent="0.3">
      <c r="A4780" s="1" t="s">
        <v>237</v>
      </c>
      <c r="B4780" s="1" t="s">
        <v>235</v>
      </c>
      <c r="C4780">
        <v>42</v>
      </c>
      <c r="D4780" s="48">
        <v>43925</v>
      </c>
    </row>
    <row r="4781" spans="1:4" x14ac:dyDescent="0.3">
      <c r="A4781" s="1" t="s">
        <v>227</v>
      </c>
      <c r="B4781" s="1" t="s">
        <v>230</v>
      </c>
      <c r="C4781">
        <v>42</v>
      </c>
      <c r="D4781" s="48">
        <v>43925</v>
      </c>
    </row>
    <row r="4782" spans="1:4" x14ac:dyDescent="0.3">
      <c r="A4782" s="1" t="s">
        <v>228</v>
      </c>
      <c r="B4782" s="1" t="s">
        <v>229</v>
      </c>
      <c r="C4782">
        <v>42</v>
      </c>
      <c r="D4782" s="48">
        <v>43925</v>
      </c>
    </row>
    <row r="4783" spans="1:4" x14ac:dyDescent="0.3">
      <c r="A4783" s="1" t="s">
        <v>217</v>
      </c>
      <c r="B4783" s="1" t="s">
        <v>223</v>
      </c>
      <c r="C4783">
        <v>42</v>
      </c>
      <c r="D4783" s="48">
        <v>43925</v>
      </c>
    </row>
    <row r="4784" spans="1:4" x14ac:dyDescent="0.3">
      <c r="A4784" s="1" t="s">
        <v>215</v>
      </c>
      <c r="B4784" s="1" t="s">
        <v>319</v>
      </c>
      <c r="C4784">
        <v>42</v>
      </c>
      <c r="D4784" s="48">
        <v>43925</v>
      </c>
    </row>
    <row r="4785" spans="1:4" x14ac:dyDescent="0.3">
      <c r="A4785" s="1" t="s">
        <v>231</v>
      </c>
      <c r="B4785" s="1" t="s">
        <v>320</v>
      </c>
      <c r="C4785">
        <v>42</v>
      </c>
      <c r="D4785" s="48">
        <v>43925</v>
      </c>
    </row>
    <row r="4786" spans="1:4" x14ac:dyDescent="0.3">
      <c r="A4786" s="1" t="s">
        <v>343</v>
      </c>
      <c r="B4786" s="1" t="s">
        <v>341</v>
      </c>
      <c r="C4786">
        <v>31</v>
      </c>
      <c r="D4786" s="48">
        <v>43925</v>
      </c>
    </row>
    <row r="4787" spans="1:4" x14ac:dyDescent="0.3">
      <c r="A4787" s="1" t="s">
        <v>349</v>
      </c>
      <c r="B4787" s="1" t="s">
        <v>352</v>
      </c>
      <c r="C4787">
        <v>31</v>
      </c>
      <c r="D4787" s="48">
        <v>43925</v>
      </c>
    </row>
    <row r="4788" spans="1:4" x14ac:dyDescent="0.3">
      <c r="A4788" s="1" t="s">
        <v>342</v>
      </c>
      <c r="B4788" s="1" t="s">
        <v>101</v>
      </c>
      <c r="C4788">
        <v>31</v>
      </c>
      <c r="D4788" s="48">
        <v>43925</v>
      </c>
    </row>
    <row r="4789" spans="1:4" x14ac:dyDescent="0.3">
      <c r="A4789" s="1" t="s">
        <v>105</v>
      </c>
      <c r="B4789" s="1" t="s">
        <v>104</v>
      </c>
      <c r="C4789">
        <v>31</v>
      </c>
      <c r="D4789" s="48">
        <v>43925</v>
      </c>
    </row>
    <row r="4790" spans="1:4" x14ac:dyDescent="0.3">
      <c r="A4790" s="1" t="s">
        <v>355</v>
      </c>
      <c r="B4790" s="1" t="s">
        <v>687</v>
      </c>
      <c r="C4790">
        <v>31</v>
      </c>
      <c r="D4790" s="48">
        <v>43925</v>
      </c>
    </row>
    <row r="4791" spans="1:4" x14ac:dyDescent="0.3">
      <c r="A4791" s="1" t="s">
        <v>351</v>
      </c>
      <c r="B4791" s="1" t="s">
        <v>340</v>
      </c>
      <c r="C4791">
        <v>31</v>
      </c>
      <c r="D4791" s="48">
        <v>43925</v>
      </c>
    </row>
    <row r="4792" spans="1:4" x14ac:dyDescent="0.3">
      <c r="A4792" s="1" t="s">
        <v>346</v>
      </c>
      <c r="B4792" s="1" t="s">
        <v>688</v>
      </c>
      <c r="C4792">
        <v>31</v>
      </c>
      <c r="D4792" s="48">
        <v>43925</v>
      </c>
    </row>
    <row r="4793" spans="1:4" x14ac:dyDescent="0.3">
      <c r="A4793" s="1" t="s">
        <v>350</v>
      </c>
      <c r="B4793" s="1" t="s">
        <v>686</v>
      </c>
      <c r="C4793">
        <v>31</v>
      </c>
      <c r="D4793" s="48">
        <v>43925</v>
      </c>
    </row>
    <row r="4794" spans="1:4" x14ac:dyDescent="0.3">
      <c r="A4794" s="1" t="s">
        <v>691</v>
      </c>
      <c r="B4794" s="1" t="s">
        <v>345</v>
      </c>
      <c r="C4794">
        <v>31</v>
      </c>
      <c r="D4794" s="48">
        <v>43925</v>
      </c>
    </row>
    <row r="4795" spans="1:4" x14ac:dyDescent="0.3">
      <c r="A4795" s="1" t="s">
        <v>689</v>
      </c>
      <c r="B4795" s="1" t="s">
        <v>690</v>
      </c>
      <c r="C4795">
        <v>31</v>
      </c>
      <c r="D4795" s="48">
        <v>43925</v>
      </c>
    </row>
    <row r="4796" spans="1:4" x14ac:dyDescent="0.3">
      <c r="A4796" s="1" t="s">
        <v>424</v>
      </c>
      <c r="B4796" s="1" t="s">
        <v>416</v>
      </c>
      <c r="C4796">
        <v>33</v>
      </c>
      <c r="D4796" s="48">
        <v>43925</v>
      </c>
    </row>
    <row r="4797" spans="1:4" x14ac:dyDescent="0.3">
      <c r="A4797" s="1" t="s">
        <v>417</v>
      </c>
      <c r="B4797" s="1" t="s">
        <v>414</v>
      </c>
      <c r="C4797">
        <v>33</v>
      </c>
      <c r="D4797" s="48">
        <v>43925</v>
      </c>
    </row>
    <row r="4798" spans="1:4" x14ac:dyDescent="0.3">
      <c r="A4798" s="1" t="s">
        <v>421</v>
      </c>
      <c r="B4798" s="1" t="s">
        <v>415</v>
      </c>
      <c r="C4798">
        <v>33</v>
      </c>
      <c r="D4798" s="48">
        <v>43925</v>
      </c>
    </row>
    <row r="4799" spans="1:4" x14ac:dyDescent="0.3">
      <c r="A4799" s="1" t="s">
        <v>419</v>
      </c>
      <c r="B4799" s="1" t="s">
        <v>418</v>
      </c>
      <c r="C4799">
        <v>33</v>
      </c>
      <c r="D4799" s="48">
        <v>43925</v>
      </c>
    </row>
    <row r="4800" spans="1:4" x14ac:dyDescent="0.3">
      <c r="A4800" s="1" t="s">
        <v>434</v>
      </c>
      <c r="B4800" s="1" t="s">
        <v>420</v>
      </c>
      <c r="C4800">
        <v>33</v>
      </c>
      <c r="D4800" s="48">
        <v>43925</v>
      </c>
    </row>
    <row r="4801" spans="1:4" x14ac:dyDescent="0.3">
      <c r="A4801" s="1" t="s">
        <v>422</v>
      </c>
      <c r="B4801" s="1" t="s">
        <v>428</v>
      </c>
      <c r="C4801">
        <v>33</v>
      </c>
      <c r="D4801" s="48">
        <v>43925</v>
      </c>
    </row>
    <row r="4802" spans="1:4" x14ac:dyDescent="0.3">
      <c r="A4802" s="1" t="s">
        <v>435</v>
      </c>
      <c r="B4802" s="1" t="s">
        <v>423</v>
      </c>
      <c r="C4802">
        <v>32</v>
      </c>
      <c r="D4802" s="48">
        <v>43925</v>
      </c>
    </row>
    <row r="4803" spans="1:4" x14ac:dyDescent="0.3">
      <c r="A4803" s="1" t="s">
        <v>432</v>
      </c>
      <c r="B4803" s="1" t="s">
        <v>438</v>
      </c>
      <c r="C4803">
        <v>32</v>
      </c>
      <c r="D4803" s="48">
        <v>43925</v>
      </c>
    </row>
    <row r="4804" spans="1:4" x14ac:dyDescent="0.3">
      <c r="A4804" s="1" t="s">
        <v>431</v>
      </c>
      <c r="B4804" s="1" t="s">
        <v>430</v>
      </c>
      <c r="C4804">
        <v>32</v>
      </c>
      <c r="D4804" s="48">
        <v>43925</v>
      </c>
    </row>
    <row r="4805" spans="1:4" x14ac:dyDescent="0.3">
      <c r="A4805" s="1" t="s">
        <v>429</v>
      </c>
      <c r="B4805" s="1" t="s">
        <v>437</v>
      </c>
      <c r="C4805">
        <v>32</v>
      </c>
      <c r="D4805" s="48">
        <v>43925</v>
      </c>
    </row>
    <row r="4806" spans="1:4" x14ac:dyDescent="0.3">
      <c r="A4806" s="1" t="s">
        <v>433</v>
      </c>
      <c r="B4806" s="1" t="s">
        <v>477</v>
      </c>
      <c r="C4806">
        <v>32</v>
      </c>
      <c r="D4806" s="48">
        <v>43925</v>
      </c>
    </row>
    <row r="4807" spans="1:4" x14ac:dyDescent="0.3">
      <c r="A4807" s="1" t="s">
        <v>444</v>
      </c>
      <c r="B4807" s="1" t="s">
        <v>447</v>
      </c>
      <c r="C4807">
        <v>26</v>
      </c>
      <c r="D4807" s="48">
        <v>43925</v>
      </c>
    </row>
    <row r="4808" spans="1:4" x14ac:dyDescent="0.3">
      <c r="A4808" s="1" t="s">
        <v>448</v>
      </c>
      <c r="B4808" s="1" t="s">
        <v>443</v>
      </c>
      <c r="C4808">
        <v>26</v>
      </c>
      <c r="D4808" s="48">
        <v>43925</v>
      </c>
    </row>
    <row r="4809" spans="1:4" x14ac:dyDescent="0.3">
      <c r="A4809" s="1" t="s">
        <v>613</v>
      </c>
      <c r="B4809" s="1" t="s">
        <v>611</v>
      </c>
      <c r="C4809">
        <v>27</v>
      </c>
      <c r="D4809" s="48">
        <v>43925</v>
      </c>
    </row>
    <row r="4810" spans="1:4" x14ac:dyDescent="0.3">
      <c r="A4810" s="1" t="s">
        <v>598</v>
      </c>
      <c r="B4810" s="1" t="s">
        <v>609</v>
      </c>
      <c r="C4810">
        <v>27</v>
      </c>
      <c r="D4810" s="48">
        <v>43925</v>
      </c>
    </row>
    <row r="4811" spans="1:4" x14ac:dyDescent="0.3">
      <c r="A4811" s="1" t="s">
        <v>599</v>
      </c>
      <c r="B4811" s="1" t="s">
        <v>607</v>
      </c>
      <c r="C4811">
        <v>27</v>
      </c>
      <c r="D4811" s="48">
        <v>43925</v>
      </c>
    </row>
    <row r="4812" spans="1:4" x14ac:dyDescent="0.3">
      <c r="A4812" s="1" t="s">
        <v>610</v>
      </c>
      <c r="B4812" s="1" t="s">
        <v>605</v>
      </c>
      <c r="C4812">
        <v>27</v>
      </c>
      <c r="D4812" s="48">
        <v>43925</v>
      </c>
    </row>
    <row r="4813" spans="1:4" x14ac:dyDescent="0.3">
      <c r="A4813" s="1" t="s">
        <v>612</v>
      </c>
      <c r="B4813" s="1" t="s">
        <v>603</v>
      </c>
      <c r="C4813">
        <v>27</v>
      </c>
      <c r="D4813" s="48">
        <v>43925</v>
      </c>
    </row>
    <row r="4814" spans="1:4" x14ac:dyDescent="0.3">
      <c r="A4814" s="1" t="s">
        <v>608</v>
      </c>
      <c r="B4814" s="1" t="s">
        <v>601</v>
      </c>
      <c r="C4814">
        <v>27</v>
      </c>
      <c r="D4814" s="48">
        <v>43925</v>
      </c>
    </row>
    <row r="4815" spans="1:4" x14ac:dyDescent="0.3">
      <c r="A4815" s="1" t="s">
        <v>606</v>
      </c>
      <c r="B4815" s="1" t="s">
        <v>600</v>
      </c>
      <c r="C4815">
        <v>27</v>
      </c>
      <c r="D4815" s="48">
        <v>43925</v>
      </c>
    </row>
    <row r="4816" spans="1:4" x14ac:dyDescent="0.3">
      <c r="A4816" s="1" t="s">
        <v>604</v>
      </c>
      <c r="B4816" s="1" t="s">
        <v>602</v>
      </c>
      <c r="C4816">
        <v>27</v>
      </c>
      <c r="D4816" s="48">
        <v>43925</v>
      </c>
    </row>
    <row r="4817" spans="1:4" x14ac:dyDescent="0.3">
      <c r="A4817" s="1" t="s">
        <v>146</v>
      </c>
      <c r="B4817" s="1" t="s">
        <v>154</v>
      </c>
      <c r="C4817">
        <v>29</v>
      </c>
      <c r="D4817" s="48">
        <v>43926</v>
      </c>
    </row>
    <row r="4818" spans="1:4" x14ac:dyDescent="0.3">
      <c r="A4818" s="1" t="s">
        <v>162</v>
      </c>
      <c r="B4818" s="1" t="s">
        <v>164</v>
      </c>
      <c r="C4818">
        <v>29</v>
      </c>
      <c r="D4818" s="48">
        <v>43926</v>
      </c>
    </row>
    <row r="4819" spans="1:4" x14ac:dyDescent="0.3">
      <c r="A4819" s="1" t="s">
        <v>138</v>
      </c>
      <c r="B4819" s="1" t="s">
        <v>166</v>
      </c>
      <c r="C4819">
        <v>29</v>
      </c>
      <c r="D4819" s="48">
        <v>43926</v>
      </c>
    </row>
    <row r="4820" spans="1:4" x14ac:dyDescent="0.3">
      <c r="A4820" s="1" t="s">
        <v>135</v>
      </c>
      <c r="B4820" s="1" t="s">
        <v>160</v>
      </c>
      <c r="C4820">
        <v>29</v>
      </c>
      <c r="D4820" s="48">
        <v>43926</v>
      </c>
    </row>
    <row r="4821" spans="1:4" x14ac:dyDescent="0.3">
      <c r="A4821" s="1" t="s">
        <v>267</v>
      </c>
      <c r="B4821" s="1" t="s">
        <v>685</v>
      </c>
      <c r="C4821">
        <v>27</v>
      </c>
      <c r="D4821" s="48">
        <v>43926</v>
      </c>
    </row>
    <row r="4822" spans="1:4" x14ac:dyDescent="0.3">
      <c r="A4822" s="1" t="s">
        <v>270</v>
      </c>
      <c r="B4822" s="1" t="s">
        <v>269</v>
      </c>
      <c r="C4822">
        <v>27</v>
      </c>
      <c r="D4822" s="48">
        <v>43926</v>
      </c>
    </row>
    <row r="4823" spans="1:4" x14ac:dyDescent="0.3">
      <c r="A4823" s="1" t="s">
        <v>378</v>
      </c>
      <c r="B4823" s="1" t="s">
        <v>266</v>
      </c>
      <c r="C4823">
        <v>27</v>
      </c>
      <c r="D4823" s="48">
        <v>43926</v>
      </c>
    </row>
    <row r="4824" spans="1:4" x14ac:dyDescent="0.3">
      <c r="A4824" s="1" t="s">
        <v>381</v>
      </c>
      <c r="B4824" s="1" t="s">
        <v>274</v>
      </c>
      <c r="C4824">
        <v>27</v>
      </c>
      <c r="D4824" s="48">
        <v>43926</v>
      </c>
    </row>
    <row r="4825" spans="1:4" x14ac:dyDescent="0.3">
      <c r="A4825" s="1" t="s">
        <v>275</v>
      </c>
      <c r="B4825" s="1" t="s">
        <v>276</v>
      </c>
      <c r="C4825">
        <v>27</v>
      </c>
      <c r="D4825" s="48">
        <v>43926</v>
      </c>
    </row>
    <row r="4826" spans="1:4" x14ac:dyDescent="0.3">
      <c r="A4826" s="1" t="s">
        <v>264</v>
      </c>
      <c r="B4826" s="1" t="s">
        <v>265</v>
      </c>
      <c r="C4826">
        <v>27</v>
      </c>
      <c r="D4826" s="48">
        <v>43926</v>
      </c>
    </row>
    <row r="4827" spans="1:4" x14ac:dyDescent="0.3">
      <c r="A4827" s="1" t="s">
        <v>261</v>
      </c>
      <c r="B4827" s="1" t="s">
        <v>268</v>
      </c>
      <c r="C4827">
        <v>27</v>
      </c>
      <c r="D4827" s="48">
        <v>43926</v>
      </c>
    </row>
    <row r="4828" spans="1:4" x14ac:dyDescent="0.3">
      <c r="A4828" s="1" t="s">
        <v>259</v>
      </c>
      <c r="B4828" s="1" t="s">
        <v>271</v>
      </c>
      <c r="C4828">
        <v>27</v>
      </c>
      <c r="D4828" s="48">
        <v>43926</v>
      </c>
    </row>
    <row r="4829" spans="1:4" x14ac:dyDescent="0.3">
      <c r="A4829" s="1" t="s">
        <v>260</v>
      </c>
      <c r="B4829" s="1" t="s">
        <v>262</v>
      </c>
      <c r="C4829">
        <v>27</v>
      </c>
      <c r="D4829" s="48">
        <v>43926</v>
      </c>
    </row>
    <row r="4830" spans="1:4" x14ac:dyDescent="0.3">
      <c r="A4830" s="1" t="s">
        <v>476</v>
      </c>
      <c r="B4830" s="1" t="s">
        <v>272</v>
      </c>
      <c r="C4830">
        <v>27</v>
      </c>
      <c r="D4830" s="48">
        <v>43926</v>
      </c>
    </row>
    <row r="4831" spans="1:4" x14ac:dyDescent="0.3">
      <c r="A4831" s="1" t="s">
        <v>383</v>
      </c>
      <c r="B4831" s="1" t="s">
        <v>263</v>
      </c>
      <c r="C4831">
        <v>27</v>
      </c>
      <c r="D4831" s="48">
        <v>43926</v>
      </c>
    </row>
    <row r="4832" spans="1:4" x14ac:dyDescent="0.3">
      <c r="A4832" s="1" t="s">
        <v>386</v>
      </c>
      <c r="B4832" s="1" t="s">
        <v>273</v>
      </c>
      <c r="C4832">
        <v>27</v>
      </c>
      <c r="D4832" s="48">
        <v>43926</v>
      </c>
    </row>
    <row r="4833" spans="1:4" x14ac:dyDescent="0.3">
      <c r="A4833" s="1" t="s">
        <v>379</v>
      </c>
      <c r="B4833" s="1" t="s">
        <v>387</v>
      </c>
      <c r="C4833">
        <v>27</v>
      </c>
      <c r="D4833" s="48">
        <v>43926</v>
      </c>
    </row>
    <row r="4834" spans="1:4" x14ac:dyDescent="0.3">
      <c r="A4834" s="1" t="s">
        <v>388</v>
      </c>
      <c r="B4834" s="1" t="s">
        <v>391</v>
      </c>
      <c r="C4834">
        <v>27</v>
      </c>
      <c r="D4834" s="48">
        <v>43926</v>
      </c>
    </row>
    <row r="4835" spans="1:4" x14ac:dyDescent="0.3">
      <c r="A4835" s="1" t="s">
        <v>696</v>
      </c>
      <c r="B4835" s="1" t="s">
        <v>380</v>
      </c>
      <c r="C4835">
        <v>27</v>
      </c>
      <c r="D4835" s="48">
        <v>43926</v>
      </c>
    </row>
    <row r="4836" spans="1:4" x14ac:dyDescent="0.3">
      <c r="A4836" s="1" t="s">
        <v>377</v>
      </c>
      <c r="B4836" s="1" t="s">
        <v>382</v>
      </c>
      <c r="C4836">
        <v>27</v>
      </c>
      <c r="D4836" s="48">
        <v>43926</v>
      </c>
    </row>
    <row r="4837" spans="1:4" x14ac:dyDescent="0.3">
      <c r="A4837" s="1" t="s">
        <v>393</v>
      </c>
      <c r="B4837" s="1" t="s">
        <v>390</v>
      </c>
      <c r="C4837">
        <v>27</v>
      </c>
      <c r="D4837" s="48">
        <v>43926</v>
      </c>
    </row>
    <row r="4838" spans="1:4" x14ac:dyDescent="0.3">
      <c r="A4838" s="1" t="s">
        <v>385</v>
      </c>
      <c r="B4838" s="1" t="s">
        <v>384</v>
      </c>
      <c r="C4838">
        <v>27</v>
      </c>
      <c r="D4838" s="48">
        <v>43926</v>
      </c>
    </row>
    <row r="4839" spans="1:4" x14ac:dyDescent="0.3">
      <c r="A4839" s="1" t="s">
        <v>445</v>
      </c>
      <c r="B4839" s="1" t="s">
        <v>439</v>
      </c>
      <c r="C4839">
        <v>26</v>
      </c>
      <c r="D4839" s="48">
        <v>43926</v>
      </c>
    </row>
    <row r="4840" spans="1:4" x14ac:dyDescent="0.3">
      <c r="A4840" s="1" t="s">
        <v>441</v>
      </c>
      <c r="B4840" s="1" t="s">
        <v>442</v>
      </c>
      <c r="C4840">
        <v>26</v>
      </c>
      <c r="D4840" s="48">
        <v>43926</v>
      </c>
    </row>
    <row r="4841" spans="1:4" x14ac:dyDescent="0.3">
      <c r="A4841" s="1" t="s">
        <v>149</v>
      </c>
      <c r="B4841" s="1" t="s">
        <v>148</v>
      </c>
      <c r="C4841">
        <v>32</v>
      </c>
      <c r="D4841" s="48">
        <v>43927</v>
      </c>
    </row>
    <row r="4842" spans="1:4" x14ac:dyDescent="0.3">
      <c r="A4842" s="1" t="s">
        <v>137</v>
      </c>
      <c r="B4842" s="1" t="s">
        <v>144</v>
      </c>
      <c r="C4842">
        <v>32</v>
      </c>
      <c r="D4842" s="48">
        <v>43927</v>
      </c>
    </row>
    <row r="4843" spans="1:4" x14ac:dyDescent="0.3">
      <c r="A4843" s="1" t="s">
        <v>168</v>
      </c>
      <c r="B4843" s="1" t="s">
        <v>167</v>
      </c>
      <c r="C4843">
        <v>32</v>
      </c>
      <c r="D4843" s="48">
        <v>43927</v>
      </c>
    </row>
    <row r="4844" spans="1:4" x14ac:dyDescent="0.3">
      <c r="A4844" s="1" t="s">
        <v>139</v>
      </c>
      <c r="B4844" s="1" t="s">
        <v>152</v>
      </c>
      <c r="C4844">
        <v>32</v>
      </c>
      <c r="D4844" s="48">
        <v>43927</v>
      </c>
    </row>
    <row r="4845" spans="1:4" x14ac:dyDescent="0.3">
      <c r="A4845" s="1" t="s">
        <v>222</v>
      </c>
      <c r="B4845" s="1" t="s">
        <v>226</v>
      </c>
      <c r="C4845">
        <v>42</v>
      </c>
      <c r="D4845" s="48">
        <v>43930</v>
      </c>
    </row>
    <row r="4846" spans="1:4" x14ac:dyDescent="0.3">
      <c r="A4846" s="1" t="s">
        <v>165</v>
      </c>
      <c r="B4846" s="1" t="s">
        <v>161</v>
      </c>
      <c r="C4846">
        <v>30</v>
      </c>
      <c r="D4846" s="48">
        <v>43931</v>
      </c>
    </row>
    <row r="4847" spans="1:4" x14ac:dyDescent="0.3">
      <c r="A4847" s="1" t="s">
        <v>216</v>
      </c>
      <c r="B4847" s="1" t="s">
        <v>196</v>
      </c>
      <c r="C4847">
        <v>42</v>
      </c>
      <c r="D4847" s="48">
        <v>43931</v>
      </c>
    </row>
    <row r="4848" spans="1:4" x14ac:dyDescent="0.3">
      <c r="A4848" s="1" t="s">
        <v>203</v>
      </c>
      <c r="B4848" s="1" t="s">
        <v>204</v>
      </c>
      <c r="C4848">
        <v>42</v>
      </c>
      <c r="D4848" s="48">
        <v>43931</v>
      </c>
    </row>
    <row r="4849" spans="1:4" x14ac:dyDescent="0.3">
      <c r="A4849" s="1" t="s">
        <v>201</v>
      </c>
      <c r="B4849" s="1" t="s">
        <v>209</v>
      </c>
      <c r="C4849">
        <v>42</v>
      </c>
      <c r="D4849" s="48">
        <v>43931</v>
      </c>
    </row>
    <row r="4850" spans="1:4" x14ac:dyDescent="0.3">
      <c r="A4850" s="1" t="s">
        <v>208</v>
      </c>
      <c r="B4850" s="1" t="s">
        <v>210</v>
      </c>
      <c r="C4850">
        <v>42</v>
      </c>
      <c r="D4850" s="48">
        <v>43931</v>
      </c>
    </row>
    <row r="4851" spans="1:4" x14ac:dyDescent="0.3">
      <c r="A4851" s="1" t="s">
        <v>211</v>
      </c>
      <c r="B4851" s="1" t="s">
        <v>202</v>
      </c>
      <c r="C4851">
        <v>42</v>
      </c>
      <c r="D4851" s="48">
        <v>43931</v>
      </c>
    </row>
    <row r="4852" spans="1:4" x14ac:dyDescent="0.3">
      <c r="A4852" s="1" t="s">
        <v>193</v>
      </c>
      <c r="B4852" s="1" t="s">
        <v>190</v>
      </c>
      <c r="C4852">
        <v>42</v>
      </c>
      <c r="D4852" s="48">
        <v>43931</v>
      </c>
    </row>
    <row r="4853" spans="1:4" x14ac:dyDescent="0.3">
      <c r="A4853" s="1" t="s">
        <v>218</v>
      </c>
      <c r="B4853" s="1" t="s">
        <v>200</v>
      </c>
      <c r="C4853">
        <v>42</v>
      </c>
      <c r="D4853" s="48">
        <v>43931</v>
      </c>
    </row>
    <row r="4854" spans="1:4" x14ac:dyDescent="0.3">
      <c r="A4854" s="1" t="s">
        <v>213</v>
      </c>
      <c r="B4854" s="1" t="s">
        <v>212</v>
      </c>
      <c r="C4854">
        <v>42</v>
      </c>
      <c r="D4854" s="48">
        <v>43931</v>
      </c>
    </row>
    <row r="4855" spans="1:4" x14ac:dyDescent="0.3">
      <c r="A4855" s="1" t="s">
        <v>198</v>
      </c>
      <c r="B4855" s="1" t="s">
        <v>219</v>
      </c>
      <c r="C4855">
        <v>42</v>
      </c>
      <c r="D4855" s="48">
        <v>43931</v>
      </c>
    </row>
    <row r="4856" spans="1:4" x14ac:dyDescent="0.3">
      <c r="A4856" s="1" t="s">
        <v>191</v>
      </c>
      <c r="B4856" s="1" t="s">
        <v>194</v>
      </c>
      <c r="C4856">
        <v>42</v>
      </c>
      <c r="D4856" s="48">
        <v>43931</v>
      </c>
    </row>
    <row r="4857" spans="1:4" x14ac:dyDescent="0.3">
      <c r="A4857" s="1" t="s">
        <v>205</v>
      </c>
      <c r="B4857" s="1" t="s">
        <v>206</v>
      </c>
      <c r="C4857">
        <v>42</v>
      </c>
      <c r="D4857" s="48">
        <v>43931</v>
      </c>
    </row>
    <row r="4858" spans="1:4" x14ac:dyDescent="0.3">
      <c r="A4858" s="1" t="s">
        <v>176</v>
      </c>
      <c r="B4858" s="1" t="s">
        <v>182</v>
      </c>
      <c r="C4858">
        <v>42</v>
      </c>
      <c r="D4858" s="48">
        <v>43931</v>
      </c>
    </row>
    <row r="4859" spans="1:4" x14ac:dyDescent="0.3">
      <c r="A4859" s="1" t="s">
        <v>187</v>
      </c>
      <c r="B4859" s="1" t="s">
        <v>199</v>
      </c>
      <c r="C4859">
        <v>42</v>
      </c>
      <c r="D4859" s="48">
        <v>43931</v>
      </c>
    </row>
    <row r="4860" spans="1:4" x14ac:dyDescent="0.3">
      <c r="A4860" s="1" t="s">
        <v>180</v>
      </c>
      <c r="B4860" s="1" t="s">
        <v>183</v>
      </c>
      <c r="C4860">
        <v>42</v>
      </c>
      <c r="D4860" s="48">
        <v>43931</v>
      </c>
    </row>
    <row r="4861" spans="1:4" x14ac:dyDescent="0.3">
      <c r="A4861" s="1" t="s">
        <v>4</v>
      </c>
      <c r="B4861" s="1" t="s">
        <v>184</v>
      </c>
      <c r="C4861">
        <v>42</v>
      </c>
      <c r="D4861" s="48">
        <v>43931</v>
      </c>
    </row>
    <row r="4862" spans="1:4" x14ac:dyDescent="0.3">
      <c r="A4862" s="1" t="s">
        <v>170</v>
      </c>
      <c r="B4862" s="1" t="s">
        <v>181</v>
      </c>
      <c r="C4862">
        <v>42</v>
      </c>
      <c r="D4862" s="48">
        <v>43931</v>
      </c>
    </row>
    <row r="4863" spans="1:4" x14ac:dyDescent="0.3">
      <c r="A4863" s="1" t="s">
        <v>195</v>
      </c>
      <c r="B4863" s="1" t="s">
        <v>197</v>
      </c>
      <c r="C4863">
        <v>42</v>
      </c>
      <c r="D4863" s="48">
        <v>43931</v>
      </c>
    </row>
    <row r="4864" spans="1:4" x14ac:dyDescent="0.3">
      <c r="A4864" s="1" t="s">
        <v>189</v>
      </c>
      <c r="B4864" s="1" t="s">
        <v>174</v>
      </c>
      <c r="C4864">
        <v>42</v>
      </c>
      <c r="D4864" s="48">
        <v>43931</v>
      </c>
    </row>
    <row r="4865" spans="1:4" x14ac:dyDescent="0.3">
      <c r="A4865" s="1" t="s">
        <v>179</v>
      </c>
      <c r="B4865" s="1" t="s">
        <v>7</v>
      </c>
      <c r="C4865">
        <v>42</v>
      </c>
      <c r="D4865" s="48">
        <v>43931</v>
      </c>
    </row>
    <row r="4866" spans="1:4" x14ac:dyDescent="0.3">
      <c r="A4866" s="1" t="s">
        <v>192</v>
      </c>
      <c r="B4866" s="1" t="s">
        <v>9</v>
      </c>
      <c r="C4866">
        <v>42</v>
      </c>
      <c r="D4866" s="48">
        <v>43931</v>
      </c>
    </row>
    <row r="4867" spans="1:4" x14ac:dyDescent="0.3">
      <c r="A4867" s="1" t="s">
        <v>185</v>
      </c>
      <c r="B4867" s="1" t="s">
        <v>186</v>
      </c>
      <c r="C4867">
        <v>42</v>
      </c>
      <c r="D4867" s="48">
        <v>43931</v>
      </c>
    </row>
    <row r="4868" spans="1:4" x14ac:dyDescent="0.3">
      <c r="A4868" s="1" t="s">
        <v>172</v>
      </c>
      <c r="B4868" s="1" t="s">
        <v>175</v>
      </c>
      <c r="C4868">
        <v>42</v>
      </c>
      <c r="D4868" s="48">
        <v>43931</v>
      </c>
    </row>
    <row r="4869" spans="1:4" x14ac:dyDescent="0.3">
      <c r="A4869" s="1" t="s">
        <v>188</v>
      </c>
      <c r="B4869" s="1" t="s">
        <v>177</v>
      </c>
      <c r="C4869">
        <v>42</v>
      </c>
      <c r="D4869" s="48">
        <v>43931</v>
      </c>
    </row>
    <row r="4870" spans="1:4" x14ac:dyDescent="0.3">
      <c r="A4870" s="1" t="s">
        <v>235</v>
      </c>
      <c r="B4870" s="1" t="s">
        <v>319</v>
      </c>
      <c r="C4870">
        <v>43</v>
      </c>
      <c r="D4870" s="48">
        <v>43931</v>
      </c>
    </row>
    <row r="4871" spans="1:4" x14ac:dyDescent="0.3">
      <c r="A4871" s="1" t="s">
        <v>232</v>
      </c>
      <c r="B4871" s="1" t="s">
        <v>227</v>
      </c>
      <c r="C4871">
        <v>43</v>
      </c>
      <c r="D4871" s="48">
        <v>43931</v>
      </c>
    </row>
    <row r="4872" spans="1:4" x14ac:dyDescent="0.3">
      <c r="A4872" s="1" t="s">
        <v>224</v>
      </c>
      <c r="B4872" s="1" t="s">
        <v>237</v>
      </c>
      <c r="C4872">
        <v>43</v>
      </c>
      <c r="D4872" s="48">
        <v>43931</v>
      </c>
    </row>
    <row r="4873" spans="1:4" x14ac:dyDescent="0.3">
      <c r="A4873" s="1" t="s">
        <v>223</v>
      </c>
      <c r="B4873" s="1" t="s">
        <v>214</v>
      </c>
      <c r="C4873">
        <v>43</v>
      </c>
      <c r="D4873" s="48">
        <v>43931</v>
      </c>
    </row>
    <row r="4874" spans="1:4" x14ac:dyDescent="0.3">
      <c r="A4874" s="1" t="s">
        <v>233</v>
      </c>
      <c r="B4874" s="1" t="s">
        <v>221</v>
      </c>
      <c r="C4874">
        <v>43</v>
      </c>
      <c r="D4874" s="48">
        <v>43931</v>
      </c>
    </row>
    <row r="4875" spans="1:4" x14ac:dyDescent="0.3">
      <c r="A4875" s="1" t="s">
        <v>228</v>
      </c>
      <c r="B4875" s="1" t="s">
        <v>239</v>
      </c>
      <c r="C4875">
        <v>43</v>
      </c>
      <c r="D4875" s="48">
        <v>43931</v>
      </c>
    </row>
    <row r="4876" spans="1:4" x14ac:dyDescent="0.3">
      <c r="A4876" s="1" t="s">
        <v>234</v>
      </c>
      <c r="B4876" s="1" t="s">
        <v>230</v>
      </c>
      <c r="C4876">
        <v>43</v>
      </c>
      <c r="D4876" s="48">
        <v>43931</v>
      </c>
    </row>
    <row r="4877" spans="1:4" x14ac:dyDescent="0.3">
      <c r="A4877" s="1" t="s">
        <v>320</v>
      </c>
      <c r="B4877" s="1" t="s">
        <v>225</v>
      </c>
      <c r="C4877">
        <v>43</v>
      </c>
      <c r="D4877" s="48">
        <v>43931</v>
      </c>
    </row>
    <row r="4878" spans="1:4" x14ac:dyDescent="0.3">
      <c r="A4878" s="1" t="s">
        <v>215</v>
      </c>
      <c r="B4878" s="1" t="s">
        <v>240</v>
      </c>
      <c r="C4878">
        <v>43</v>
      </c>
      <c r="D4878" s="48">
        <v>43931</v>
      </c>
    </row>
    <row r="4879" spans="1:4" x14ac:dyDescent="0.3">
      <c r="A4879" s="1" t="s">
        <v>229</v>
      </c>
      <c r="B4879" s="1" t="s">
        <v>220</v>
      </c>
      <c r="C4879">
        <v>43</v>
      </c>
      <c r="D4879" s="48">
        <v>43931</v>
      </c>
    </row>
    <row r="4880" spans="1:4" x14ac:dyDescent="0.3">
      <c r="A4880" s="1" t="s">
        <v>231</v>
      </c>
      <c r="B4880" s="1" t="s">
        <v>236</v>
      </c>
      <c r="C4880">
        <v>43</v>
      </c>
      <c r="D4880" s="48">
        <v>43931</v>
      </c>
    </row>
    <row r="4881" spans="1:4" x14ac:dyDescent="0.3">
      <c r="A4881" s="1" t="s">
        <v>207</v>
      </c>
      <c r="B4881" s="1" t="s">
        <v>217</v>
      </c>
      <c r="C4881">
        <v>43</v>
      </c>
      <c r="D4881" s="48">
        <v>43931</v>
      </c>
    </row>
    <row r="4882" spans="1:4" x14ac:dyDescent="0.3">
      <c r="A4882" s="1" t="s">
        <v>141</v>
      </c>
      <c r="B4882" s="1" t="s">
        <v>168</v>
      </c>
      <c r="C4882">
        <v>34</v>
      </c>
      <c r="D4882" s="48">
        <v>43931</v>
      </c>
    </row>
    <row r="4883" spans="1:4" x14ac:dyDescent="0.3">
      <c r="A4883" s="1" t="s">
        <v>151</v>
      </c>
      <c r="B4883" s="1" t="s">
        <v>145</v>
      </c>
      <c r="C4883">
        <v>34</v>
      </c>
      <c r="D4883" s="48">
        <v>43931</v>
      </c>
    </row>
    <row r="4884" spans="1:4" x14ac:dyDescent="0.3">
      <c r="A4884" s="1" t="s">
        <v>167</v>
      </c>
      <c r="B4884" s="1" t="s">
        <v>147</v>
      </c>
      <c r="C4884">
        <v>34</v>
      </c>
      <c r="D4884" s="48">
        <v>43931</v>
      </c>
    </row>
    <row r="4885" spans="1:4" x14ac:dyDescent="0.3">
      <c r="A4885" s="1" t="s">
        <v>144</v>
      </c>
      <c r="B4885" s="1" t="s">
        <v>169</v>
      </c>
      <c r="C4885">
        <v>34</v>
      </c>
      <c r="D4885" s="48">
        <v>43931</v>
      </c>
    </row>
    <row r="4886" spans="1:4" x14ac:dyDescent="0.3">
      <c r="A4886" s="1" t="s">
        <v>140</v>
      </c>
      <c r="B4886" s="1" t="s">
        <v>137</v>
      </c>
      <c r="C4886">
        <v>34</v>
      </c>
      <c r="D4886" s="48">
        <v>43931</v>
      </c>
    </row>
    <row r="4887" spans="1:4" x14ac:dyDescent="0.3">
      <c r="A4887" s="1" t="s">
        <v>136</v>
      </c>
      <c r="B4887" s="1" t="s">
        <v>143</v>
      </c>
      <c r="C4887">
        <v>34</v>
      </c>
      <c r="D4887" s="48">
        <v>43931</v>
      </c>
    </row>
    <row r="4888" spans="1:4" x14ac:dyDescent="0.3">
      <c r="A4888" s="1" t="s">
        <v>142</v>
      </c>
      <c r="B4888" s="1" t="s">
        <v>139</v>
      </c>
      <c r="C4888">
        <v>34</v>
      </c>
      <c r="D4888" s="48">
        <v>43931</v>
      </c>
    </row>
    <row r="4889" spans="1:4" x14ac:dyDescent="0.3">
      <c r="A4889" s="1" t="s">
        <v>148</v>
      </c>
      <c r="B4889" s="1" t="s">
        <v>132</v>
      </c>
      <c r="C4889">
        <v>34</v>
      </c>
      <c r="D4889" s="48">
        <v>43931</v>
      </c>
    </row>
    <row r="4890" spans="1:4" x14ac:dyDescent="0.3">
      <c r="A4890" s="1" t="s">
        <v>150</v>
      </c>
      <c r="B4890" s="1" t="s">
        <v>149</v>
      </c>
      <c r="C4890">
        <v>34</v>
      </c>
      <c r="D4890" s="48">
        <v>43931</v>
      </c>
    </row>
    <row r="4891" spans="1:4" x14ac:dyDescent="0.3">
      <c r="A4891" s="1" t="s">
        <v>152</v>
      </c>
      <c r="B4891" s="1" t="s">
        <v>133</v>
      </c>
      <c r="C4891">
        <v>34</v>
      </c>
      <c r="D4891" s="48">
        <v>43931</v>
      </c>
    </row>
    <row r="4892" spans="1:4" x14ac:dyDescent="0.3">
      <c r="A4892" s="1" t="s">
        <v>697</v>
      </c>
      <c r="B4892" s="1" t="s">
        <v>442</v>
      </c>
      <c r="C4892">
        <v>27</v>
      </c>
      <c r="D4892" s="48">
        <v>43931</v>
      </c>
    </row>
    <row r="4893" spans="1:4" x14ac:dyDescent="0.3">
      <c r="A4893" s="1" t="s">
        <v>18</v>
      </c>
      <c r="B4893" s="1" t="s">
        <v>173</v>
      </c>
      <c r="C4893">
        <v>33</v>
      </c>
      <c r="D4893" s="48">
        <v>43932</v>
      </c>
    </row>
    <row r="4894" spans="1:4" x14ac:dyDescent="0.3">
      <c r="A4894" s="1" t="s">
        <v>10</v>
      </c>
      <c r="B4894" s="1" t="s">
        <v>19</v>
      </c>
      <c r="C4894">
        <v>33</v>
      </c>
      <c r="D4894" s="48">
        <v>43932</v>
      </c>
    </row>
    <row r="4895" spans="1:4" x14ac:dyDescent="0.3">
      <c r="A4895" s="1" t="s">
        <v>14</v>
      </c>
      <c r="B4895" s="1" t="s">
        <v>8</v>
      </c>
      <c r="C4895">
        <v>33</v>
      </c>
      <c r="D4895" s="48">
        <v>43932</v>
      </c>
    </row>
    <row r="4896" spans="1:4" x14ac:dyDescent="0.3">
      <c r="A4896" s="1" t="s">
        <v>11</v>
      </c>
      <c r="B4896" s="1" t="s">
        <v>178</v>
      </c>
      <c r="C4896">
        <v>33</v>
      </c>
      <c r="D4896" s="48">
        <v>43932</v>
      </c>
    </row>
    <row r="4897" spans="1:4" x14ac:dyDescent="0.3">
      <c r="A4897" s="1" t="s">
        <v>13</v>
      </c>
      <c r="B4897" s="1" t="s">
        <v>3</v>
      </c>
      <c r="C4897">
        <v>33</v>
      </c>
      <c r="D4897" s="48">
        <v>43932</v>
      </c>
    </row>
    <row r="4898" spans="1:4" x14ac:dyDescent="0.3">
      <c r="A4898" s="1" t="s">
        <v>15</v>
      </c>
      <c r="B4898" s="1" t="s">
        <v>12</v>
      </c>
      <c r="C4898">
        <v>33</v>
      </c>
      <c r="D4898" s="48">
        <v>43932</v>
      </c>
    </row>
    <row r="4899" spans="1:4" x14ac:dyDescent="0.3">
      <c r="A4899" s="1" t="s">
        <v>171</v>
      </c>
      <c r="B4899" s="1" t="s">
        <v>20</v>
      </c>
      <c r="C4899">
        <v>33</v>
      </c>
      <c r="D4899" s="48">
        <v>43932</v>
      </c>
    </row>
    <row r="4900" spans="1:4" x14ac:dyDescent="0.3">
      <c r="A4900" s="1" t="s">
        <v>17</v>
      </c>
      <c r="B4900" s="1" t="s">
        <v>6</v>
      </c>
      <c r="C4900">
        <v>33</v>
      </c>
      <c r="D4900" s="48">
        <v>43932</v>
      </c>
    </row>
    <row r="4901" spans="1:4" x14ac:dyDescent="0.3">
      <c r="A4901" s="1" t="s">
        <v>16</v>
      </c>
      <c r="B4901" s="1" t="s">
        <v>22</v>
      </c>
      <c r="C4901">
        <v>33</v>
      </c>
      <c r="D4901" s="48">
        <v>43932</v>
      </c>
    </row>
    <row r="4902" spans="1:4" x14ac:dyDescent="0.3">
      <c r="A4902" s="1" t="s">
        <v>21</v>
      </c>
      <c r="B4902" s="1" t="s">
        <v>5</v>
      </c>
      <c r="C4902">
        <v>33</v>
      </c>
      <c r="D4902" s="48">
        <v>43932</v>
      </c>
    </row>
    <row r="4903" spans="1:4" x14ac:dyDescent="0.3">
      <c r="A4903" s="1" t="s">
        <v>156</v>
      </c>
      <c r="B4903" s="1" t="s">
        <v>146</v>
      </c>
      <c r="C4903">
        <v>30</v>
      </c>
      <c r="D4903" s="48">
        <v>43932</v>
      </c>
    </row>
    <row r="4904" spans="1:4" x14ac:dyDescent="0.3">
      <c r="A4904" s="1" t="s">
        <v>154</v>
      </c>
      <c r="B4904" s="1" t="s">
        <v>159</v>
      </c>
      <c r="C4904">
        <v>30</v>
      </c>
      <c r="D4904" s="48">
        <v>43932</v>
      </c>
    </row>
    <row r="4905" spans="1:4" x14ac:dyDescent="0.3">
      <c r="A4905" s="1" t="s">
        <v>157</v>
      </c>
      <c r="B4905" s="1" t="s">
        <v>158</v>
      </c>
      <c r="C4905">
        <v>30</v>
      </c>
      <c r="D4905" s="48">
        <v>43932</v>
      </c>
    </row>
    <row r="4906" spans="1:4" x14ac:dyDescent="0.3">
      <c r="A4906" s="1" t="s">
        <v>163</v>
      </c>
      <c r="B4906" s="1" t="s">
        <v>162</v>
      </c>
      <c r="C4906">
        <v>30</v>
      </c>
      <c r="D4906" s="48">
        <v>43932</v>
      </c>
    </row>
    <row r="4907" spans="1:4" x14ac:dyDescent="0.3">
      <c r="A4907" s="1" t="s">
        <v>271</v>
      </c>
      <c r="B4907" s="1" t="s">
        <v>378</v>
      </c>
      <c r="C4907">
        <v>28</v>
      </c>
      <c r="D4907" s="48">
        <v>43932</v>
      </c>
    </row>
    <row r="4908" spans="1:4" x14ac:dyDescent="0.3">
      <c r="A4908" s="1" t="s">
        <v>262</v>
      </c>
      <c r="B4908" s="1" t="s">
        <v>381</v>
      </c>
      <c r="C4908">
        <v>28</v>
      </c>
      <c r="D4908" s="48">
        <v>43932</v>
      </c>
    </row>
    <row r="4909" spans="1:4" x14ac:dyDescent="0.3">
      <c r="A4909" s="1" t="s">
        <v>276</v>
      </c>
      <c r="B4909" s="1" t="s">
        <v>264</v>
      </c>
      <c r="C4909">
        <v>28</v>
      </c>
      <c r="D4909" s="48">
        <v>43932</v>
      </c>
    </row>
    <row r="4910" spans="1:4" x14ac:dyDescent="0.3">
      <c r="A4910" s="1" t="s">
        <v>268</v>
      </c>
      <c r="B4910" s="1" t="s">
        <v>267</v>
      </c>
      <c r="C4910">
        <v>28</v>
      </c>
      <c r="D4910" s="48">
        <v>43932</v>
      </c>
    </row>
    <row r="4911" spans="1:4" x14ac:dyDescent="0.3">
      <c r="A4911" s="1" t="s">
        <v>265</v>
      </c>
      <c r="B4911" s="1" t="s">
        <v>270</v>
      </c>
      <c r="C4911">
        <v>28</v>
      </c>
      <c r="D4911" s="48">
        <v>43932</v>
      </c>
    </row>
    <row r="4912" spans="1:4" x14ac:dyDescent="0.3">
      <c r="A4912" s="1" t="s">
        <v>685</v>
      </c>
      <c r="B4912" s="1" t="s">
        <v>275</v>
      </c>
      <c r="C4912">
        <v>28</v>
      </c>
      <c r="D4912" s="48">
        <v>43932</v>
      </c>
    </row>
    <row r="4913" spans="1:4" x14ac:dyDescent="0.3">
      <c r="A4913" s="1" t="s">
        <v>274</v>
      </c>
      <c r="B4913" s="1" t="s">
        <v>260</v>
      </c>
      <c r="C4913">
        <v>28</v>
      </c>
      <c r="D4913" s="48">
        <v>43932</v>
      </c>
    </row>
    <row r="4914" spans="1:4" x14ac:dyDescent="0.3">
      <c r="A4914" s="1" t="s">
        <v>269</v>
      </c>
      <c r="B4914" s="1" t="s">
        <v>261</v>
      </c>
      <c r="C4914">
        <v>28</v>
      </c>
      <c r="D4914" s="48">
        <v>43932</v>
      </c>
    </row>
    <row r="4915" spans="1:4" x14ac:dyDescent="0.3">
      <c r="A4915" s="1" t="s">
        <v>266</v>
      </c>
      <c r="B4915" s="1" t="s">
        <v>259</v>
      </c>
      <c r="C4915">
        <v>28</v>
      </c>
      <c r="D4915" s="48">
        <v>43932</v>
      </c>
    </row>
    <row r="4916" spans="1:4" x14ac:dyDescent="0.3">
      <c r="A4916" s="1" t="s">
        <v>391</v>
      </c>
      <c r="B4916" s="1" t="s">
        <v>377</v>
      </c>
      <c r="C4916">
        <v>28</v>
      </c>
      <c r="D4916" s="48">
        <v>43932</v>
      </c>
    </row>
    <row r="4917" spans="1:4" x14ac:dyDescent="0.3">
      <c r="A4917" s="1" t="s">
        <v>384</v>
      </c>
      <c r="B4917" s="1" t="s">
        <v>393</v>
      </c>
      <c r="C4917">
        <v>28</v>
      </c>
      <c r="D4917" s="48">
        <v>43932</v>
      </c>
    </row>
    <row r="4918" spans="1:4" x14ac:dyDescent="0.3">
      <c r="A4918" s="1" t="s">
        <v>382</v>
      </c>
      <c r="B4918" s="1" t="s">
        <v>385</v>
      </c>
      <c r="C4918">
        <v>28</v>
      </c>
      <c r="D4918" s="48">
        <v>43932</v>
      </c>
    </row>
    <row r="4919" spans="1:4" x14ac:dyDescent="0.3">
      <c r="A4919" s="1" t="s">
        <v>272</v>
      </c>
      <c r="B4919" s="1" t="s">
        <v>379</v>
      </c>
      <c r="C4919">
        <v>28</v>
      </c>
      <c r="D4919" s="48">
        <v>43932</v>
      </c>
    </row>
    <row r="4920" spans="1:4" x14ac:dyDescent="0.3">
      <c r="A4920" s="1" t="s">
        <v>263</v>
      </c>
      <c r="B4920" s="1" t="s">
        <v>476</v>
      </c>
      <c r="C4920">
        <v>28</v>
      </c>
      <c r="D4920" s="48">
        <v>43932</v>
      </c>
    </row>
    <row r="4921" spans="1:4" x14ac:dyDescent="0.3">
      <c r="A4921" s="1" t="s">
        <v>273</v>
      </c>
      <c r="B4921" s="1" t="s">
        <v>383</v>
      </c>
      <c r="C4921">
        <v>28</v>
      </c>
      <c r="D4921" s="48">
        <v>43932</v>
      </c>
    </row>
    <row r="4922" spans="1:4" x14ac:dyDescent="0.3">
      <c r="A4922" s="1" t="s">
        <v>387</v>
      </c>
      <c r="B4922" s="1" t="s">
        <v>696</v>
      </c>
      <c r="C4922">
        <v>28</v>
      </c>
      <c r="D4922" s="48">
        <v>43932</v>
      </c>
    </row>
    <row r="4923" spans="1:4" x14ac:dyDescent="0.3">
      <c r="A4923" s="1" t="s">
        <v>390</v>
      </c>
      <c r="B4923" s="1" t="s">
        <v>386</v>
      </c>
      <c r="C4923">
        <v>28</v>
      </c>
      <c r="D4923" s="48">
        <v>43932</v>
      </c>
    </row>
    <row r="4924" spans="1:4" x14ac:dyDescent="0.3">
      <c r="A4924" s="1" t="s">
        <v>380</v>
      </c>
      <c r="B4924" s="1" t="s">
        <v>388</v>
      </c>
      <c r="C4924">
        <v>28</v>
      </c>
      <c r="D4924" s="48">
        <v>43932</v>
      </c>
    </row>
    <row r="4925" spans="1:4" x14ac:dyDescent="0.3">
      <c r="A4925" s="1" t="s">
        <v>432</v>
      </c>
      <c r="B4925" s="1" t="s">
        <v>435</v>
      </c>
      <c r="C4925">
        <v>33</v>
      </c>
      <c r="D4925" s="48">
        <v>43932</v>
      </c>
    </row>
    <row r="4926" spans="1:4" x14ac:dyDescent="0.3">
      <c r="A4926" s="1" t="s">
        <v>423</v>
      </c>
      <c r="B4926" s="1" t="s">
        <v>429</v>
      </c>
      <c r="C4926">
        <v>33</v>
      </c>
      <c r="D4926" s="48">
        <v>43932</v>
      </c>
    </row>
    <row r="4927" spans="1:4" x14ac:dyDescent="0.3">
      <c r="A4927" s="1" t="s">
        <v>438</v>
      </c>
      <c r="B4927" s="1" t="s">
        <v>477</v>
      </c>
      <c r="C4927">
        <v>33</v>
      </c>
      <c r="D4927" s="48">
        <v>43932</v>
      </c>
    </row>
    <row r="4928" spans="1:4" x14ac:dyDescent="0.3">
      <c r="A4928" s="1" t="s">
        <v>437</v>
      </c>
      <c r="B4928" s="1" t="s">
        <v>431</v>
      </c>
      <c r="C4928">
        <v>33</v>
      </c>
      <c r="D4928" s="48">
        <v>43932</v>
      </c>
    </row>
    <row r="4929" spans="1:4" x14ac:dyDescent="0.3">
      <c r="A4929" s="1" t="s">
        <v>430</v>
      </c>
      <c r="B4929" s="1" t="s">
        <v>433</v>
      </c>
      <c r="C4929">
        <v>33</v>
      </c>
      <c r="D4929" s="48">
        <v>43932</v>
      </c>
    </row>
    <row r="4930" spans="1:4" x14ac:dyDescent="0.3">
      <c r="A4930" s="1" t="s">
        <v>448</v>
      </c>
      <c r="B4930" s="1" t="s">
        <v>444</v>
      </c>
      <c r="C4930">
        <v>27</v>
      </c>
      <c r="D4930" s="48">
        <v>43932</v>
      </c>
    </row>
    <row r="4931" spans="1:4" x14ac:dyDescent="0.3">
      <c r="A4931" s="1" t="s">
        <v>439</v>
      </c>
      <c r="B4931" s="1" t="s">
        <v>440</v>
      </c>
      <c r="C4931">
        <v>27</v>
      </c>
      <c r="D4931" s="48">
        <v>43932</v>
      </c>
    </row>
    <row r="4932" spans="1:4" x14ac:dyDescent="0.3">
      <c r="A4932" s="1" t="s">
        <v>611</v>
      </c>
      <c r="B4932" s="1" t="s">
        <v>598</v>
      </c>
      <c r="C4932">
        <v>28</v>
      </c>
      <c r="D4932" s="48">
        <v>43932</v>
      </c>
    </row>
    <row r="4933" spans="1:4" x14ac:dyDescent="0.3">
      <c r="A4933" s="1" t="s">
        <v>613</v>
      </c>
      <c r="B4933" s="1" t="s">
        <v>599</v>
      </c>
      <c r="C4933">
        <v>28</v>
      </c>
      <c r="D4933" s="48">
        <v>43932</v>
      </c>
    </row>
    <row r="4934" spans="1:4" x14ac:dyDescent="0.3">
      <c r="A4934" s="1" t="s">
        <v>601</v>
      </c>
      <c r="B4934" s="1" t="s">
        <v>602</v>
      </c>
      <c r="C4934">
        <v>28</v>
      </c>
      <c r="D4934" s="48">
        <v>43932</v>
      </c>
    </row>
    <row r="4935" spans="1:4" x14ac:dyDescent="0.3">
      <c r="A4935" s="1" t="s">
        <v>603</v>
      </c>
      <c r="B4935" s="1" t="s">
        <v>604</v>
      </c>
      <c r="C4935">
        <v>28</v>
      </c>
      <c r="D4935" s="48">
        <v>43932</v>
      </c>
    </row>
    <row r="4936" spans="1:4" x14ac:dyDescent="0.3">
      <c r="A4936" s="1" t="s">
        <v>605</v>
      </c>
      <c r="B4936" s="1" t="s">
        <v>606</v>
      </c>
      <c r="C4936">
        <v>28</v>
      </c>
      <c r="D4936" s="48">
        <v>43932</v>
      </c>
    </row>
    <row r="4937" spans="1:4" x14ac:dyDescent="0.3">
      <c r="A4937" s="1" t="s">
        <v>600</v>
      </c>
      <c r="B4937" s="1" t="s">
        <v>608</v>
      </c>
      <c r="C4937">
        <v>28</v>
      </c>
      <c r="D4937" s="48">
        <v>43932</v>
      </c>
    </row>
    <row r="4938" spans="1:4" x14ac:dyDescent="0.3">
      <c r="A4938" s="1" t="s">
        <v>609</v>
      </c>
      <c r="B4938" s="1" t="s">
        <v>610</v>
      </c>
      <c r="C4938">
        <v>28</v>
      </c>
      <c r="D4938" s="48">
        <v>43932</v>
      </c>
    </row>
    <row r="4939" spans="1:4" x14ac:dyDescent="0.3">
      <c r="A4939" s="1" t="s">
        <v>607</v>
      </c>
      <c r="B4939" s="1" t="s">
        <v>612</v>
      </c>
      <c r="C4939">
        <v>28</v>
      </c>
      <c r="D4939" s="48">
        <v>43932</v>
      </c>
    </row>
    <row r="4940" spans="1:4" x14ac:dyDescent="0.3">
      <c r="A4940" s="1" t="s">
        <v>160</v>
      </c>
      <c r="B4940" s="1" t="s">
        <v>155</v>
      </c>
      <c r="C4940">
        <v>30</v>
      </c>
      <c r="D4940" s="48">
        <v>43933</v>
      </c>
    </row>
    <row r="4941" spans="1:4" x14ac:dyDescent="0.3">
      <c r="A4941" s="1" t="s">
        <v>164</v>
      </c>
      <c r="B4941" s="1" t="s">
        <v>138</v>
      </c>
      <c r="C4941">
        <v>30</v>
      </c>
      <c r="D4941" s="48">
        <v>43933</v>
      </c>
    </row>
    <row r="4942" spans="1:4" x14ac:dyDescent="0.3">
      <c r="A4942" s="1" t="s">
        <v>166</v>
      </c>
      <c r="B4942" s="1" t="s">
        <v>135</v>
      </c>
      <c r="C4942">
        <v>30</v>
      </c>
      <c r="D4942" s="48">
        <v>43933</v>
      </c>
    </row>
    <row r="4943" spans="1:4" x14ac:dyDescent="0.3">
      <c r="A4943" s="1" t="s">
        <v>153</v>
      </c>
      <c r="B4943" s="1" t="s">
        <v>134</v>
      </c>
      <c r="C4943">
        <v>30</v>
      </c>
      <c r="D4943" s="48">
        <v>43933</v>
      </c>
    </row>
    <row r="4944" spans="1:4" x14ac:dyDescent="0.3">
      <c r="A4944" s="1" t="s">
        <v>446</v>
      </c>
      <c r="B4944" s="1" t="s">
        <v>441</v>
      </c>
      <c r="C4944">
        <v>27</v>
      </c>
      <c r="D4944" s="48">
        <v>43933</v>
      </c>
    </row>
    <row r="4945" spans="1:4" x14ac:dyDescent="0.3">
      <c r="A4945" s="1" t="s">
        <v>443</v>
      </c>
      <c r="B4945" s="1" t="s">
        <v>445</v>
      </c>
      <c r="C4945">
        <v>27</v>
      </c>
      <c r="D4945" s="48">
        <v>43933</v>
      </c>
    </row>
    <row r="4946" spans="1:4" x14ac:dyDescent="0.3">
      <c r="A4946" s="1" t="s">
        <v>212</v>
      </c>
      <c r="B4946" s="1" t="s">
        <v>208</v>
      </c>
      <c r="C4946">
        <v>43</v>
      </c>
      <c r="D4946" s="48">
        <v>43934</v>
      </c>
    </row>
    <row r="4947" spans="1:4" x14ac:dyDescent="0.3">
      <c r="A4947" s="1" t="s">
        <v>202</v>
      </c>
      <c r="B4947" s="1" t="s">
        <v>213</v>
      </c>
      <c r="C4947">
        <v>43</v>
      </c>
      <c r="D4947" s="48">
        <v>43934</v>
      </c>
    </row>
    <row r="4948" spans="1:4" x14ac:dyDescent="0.3">
      <c r="A4948" s="1" t="s">
        <v>200</v>
      </c>
      <c r="B4948" s="1" t="s">
        <v>222</v>
      </c>
      <c r="C4948">
        <v>43</v>
      </c>
      <c r="D4948" s="48">
        <v>43934</v>
      </c>
    </row>
    <row r="4949" spans="1:4" x14ac:dyDescent="0.3">
      <c r="A4949" s="1" t="s">
        <v>204</v>
      </c>
      <c r="B4949" s="1" t="s">
        <v>218</v>
      </c>
      <c r="C4949">
        <v>43</v>
      </c>
      <c r="D4949" s="48">
        <v>43934</v>
      </c>
    </row>
    <row r="4950" spans="1:4" x14ac:dyDescent="0.3">
      <c r="A4950" s="1" t="s">
        <v>219</v>
      </c>
      <c r="B4950" s="1" t="s">
        <v>203</v>
      </c>
      <c r="C4950">
        <v>43</v>
      </c>
      <c r="D4950" s="48">
        <v>43934</v>
      </c>
    </row>
    <row r="4951" spans="1:4" x14ac:dyDescent="0.3">
      <c r="A4951" s="1" t="s">
        <v>194</v>
      </c>
      <c r="B4951" s="1" t="s">
        <v>201</v>
      </c>
      <c r="C4951">
        <v>43</v>
      </c>
      <c r="D4951" s="48">
        <v>43934</v>
      </c>
    </row>
    <row r="4952" spans="1:4" x14ac:dyDescent="0.3">
      <c r="A4952" s="1" t="s">
        <v>209</v>
      </c>
      <c r="B4952" s="1" t="s">
        <v>205</v>
      </c>
      <c r="C4952">
        <v>43</v>
      </c>
      <c r="D4952" s="48">
        <v>43934</v>
      </c>
    </row>
    <row r="4953" spans="1:4" x14ac:dyDescent="0.3">
      <c r="A4953" s="1" t="s">
        <v>210</v>
      </c>
      <c r="B4953" s="1" t="s">
        <v>193</v>
      </c>
      <c r="C4953">
        <v>43</v>
      </c>
      <c r="D4953" s="48">
        <v>43934</v>
      </c>
    </row>
    <row r="4954" spans="1:4" x14ac:dyDescent="0.3">
      <c r="A4954" s="1" t="s">
        <v>196</v>
      </c>
      <c r="B4954" s="1" t="s">
        <v>198</v>
      </c>
      <c r="C4954">
        <v>43</v>
      </c>
      <c r="D4954" s="48">
        <v>43934</v>
      </c>
    </row>
    <row r="4955" spans="1:4" x14ac:dyDescent="0.3">
      <c r="A4955" s="1" t="s">
        <v>226</v>
      </c>
      <c r="B4955" s="1" t="s">
        <v>191</v>
      </c>
      <c r="C4955">
        <v>43</v>
      </c>
      <c r="D4955" s="48">
        <v>43934</v>
      </c>
    </row>
    <row r="4956" spans="1:4" x14ac:dyDescent="0.3">
      <c r="A4956" s="1" t="s">
        <v>206</v>
      </c>
      <c r="B4956" s="1" t="s">
        <v>216</v>
      </c>
      <c r="C4956">
        <v>43</v>
      </c>
      <c r="D4956" s="48">
        <v>43934</v>
      </c>
    </row>
    <row r="4957" spans="1:4" x14ac:dyDescent="0.3">
      <c r="A4957" s="1" t="s">
        <v>197</v>
      </c>
      <c r="B4957" s="1" t="s">
        <v>188</v>
      </c>
      <c r="C4957">
        <v>43</v>
      </c>
      <c r="D4957" s="48">
        <v>43934</v>
      </c>
    </row>
    <row r="4958" spans="1:4" x14ac:dyDescent="0.3">
      <c r="A4958" s="1" t="s">
        <v>184</v>
      </c>
      <c r="B4958" s="1" t="s">
        <v>172</v>
      </c>
      <c r="C4958">
        <v>43</v>
      </c>
      <c r="D4958" s="48">
        <v>43934</v>
      </c>
    </row>
    <row r="4959" spans="1:4" x14ac:dyDescent="0.3">
      <c r="A4959" s="1" t="s">
        <v>199</v>
      </c>
      <c r="B4959" s="1" t="s">
        <v>192</v>
      </c>
      <c r="C4959">
        <v>43</v>
      </c>
      <c r="D4959" s="48">
        <v>43934</v>
      </c>
    </row>
    <row r="4960" spans="1:4" x14ac:dyDescent="0.3">
      <c r="A4960" s="1" t="s">
        <v>175</v>
      </c>
      <c r="B4960" s="1" t="s">
        <v>187</v>
      </c>
      <c r="C4960">
        <v>43</v>
      </c>
      <c r="D4960" s="48">
        <v>43934</v>
      </c>
    </row>
    <row r="4961" spans="1:4" x14ac:dyDescent="0.3">
      <c r="A4961" s="1" t="s">
        <v>9</v>
      </c>
      <c r="B4961" s="1" t="s">
        <v>195</v>
      </c>
      <c r="C4961">
        <v>43</v>
      </c>
      <c r="D4961" s="48">
        <v>43934</v>
      </c>
    </row>
    <row r="4962" spans="1:4" x14ac:dyDescent="0.3">
      <c r="A4962" s="1" t="s">
        <v>183</v>
      </c>
      <c r="B4962" s="1" t="s">
        <v>189</v>
      </c>
      <c r="C4962">
        <v>43</v>
      </c>
      <c r="D4962" s="48">
        <v>43934</v>
      </c>
    </row>
    <row r="4963" spans="1:4" x14ac:dyDescent="0.3">
      <c r="A4963" s="1" t="s">
        <v>174</v>
      </c>
      <c r="B4963" s="1" t="s">
        <v>180</v>
      </c>
      <c r="C4963">
        <v>43</v>
      </c>
      <c r="D4963" s="48">
        <v>43934</v>
      </c>
    </row>
    <row r="4964" spans="1:4" x14ac:dyDescent="0.3">
      <c r="A4964" s="1" t="s">
        <v>186</v>
      </c>
      <c r="B4964" s="1" t="s">
        <v>179</v>
      </c>
      <c r="C4964">
        <v>43</v>
      </c>
      <c r="D4964" s="48">
        <v>43934</v>
      </c>
    </row>
    <row r="4965" spans="1:4" x14ac:dyDescent="0.3">
      <c r="A4965" s="1" t="s">
        <v>177</v>
      </c>
      <c r="B4965" s="1" t="s">
        <v>185</v>
      </c>
      <c r="C4965">
        <v>43</v>
      </c>
      <c r="D4965" s="48">
        <v>43934</v>
      </c>
    </row>
    <row r="4966" spans="1:4" x14ac:dyDescent="0.3">
      <c r="A4966" s="1" t="s">
        <v>181</v>
      </c>
      <c r="B4966" s="1" t="s">
        <v>176</v>
      </c>
      <c r="C4966">
        <v>43</v>
      </c>
      <c r="D4966" s="48">
        <v>43934</v>
      </c>
    </row>
    <row r="4967" spans="1:4" x14ac:dyDescent="0.3">
      <c r="A4967" s="1" t="s">
        <v>182</v>
      </c>
      <c r="B4967" s="1" t="s">
        <v>170</v>
      </c>
      <c r="C4967">
        <v>43</v>
      </c>
      <c r="D4967" s="48">
        <v>43934</v>
      </c>
    </row>
    <row r="4968" spans="1:4" x14ac:dyDescent="0.3">
      <c r="A4968" s="1" t="s">
        <v>214</v>
      </c>
      <c r="B4968" s="1" t="s">
        <v>232</v>
      </c>
      <c r="C4968">
        <v>44</v>
      </c>
      <c r="D4968" s="48">
        <v>43934</v>
      </c>
    </row>
    <row r="4969" spans="1:4" x14ac:dyDescent="0.3">
      <c r="A4969" s="1" t="s">
        <v>239</v>
      </c>
      <c r="B4969" s="1" t="s">
        <v>234</v>
      </c>
      <c r="C4969">
        <v>44</v>
      </c>
      <c r="D4969" s="48">
        <v>43934</v>
      </c>
    </row>
    <row r="4970" spans="1:4" x14ac:dyDescent="0.3">
      <c r="A4970" s="1" t="s">
        <v>225</v>
      </c>
      <c r="B4970" s="1" t="s">
        <v>215</v>
      </c>
      <c r="C4970">
        <v>44</v>
      </c>
      <c r="D4970" s="48">
        <v>43934</v>
      </c>
    </row>
    <row r="4971" spans="1:4" x14ac:dyDescent="0.3">
      <c r="A4971" s="1" t="s">
        <v>236</v>
      </c>
      <c r="B4971" s="1" t="s">
        <v>235</v>
      </c>
      <c r="C4971">
        <v>44</v>
      </c>
      <c r="D4971" s="48">
        <v>43934</v>
      </c>
    </row>
    <row r="4972" spans="1:4" x14ac:dyDescent="0.3">
      <c r="A4972" s="1" t="s">
        <v>221</v>
      </c>
      <c r="B4972" s="1" t="s">
        <v>228</v>
      </c>
      <c r="C4972">
        <v>44</v>
      </c>
      <c r="D4972" s="48">
        <v>43934</v>
      </c>
    </row>
    <row r="4973" spans="1:4" x14ac:dyDescent="0.3">
      <c r="A4973" s="1" t="s">
        <v>230</v>
      </c>
      <c r="B4973" s="1" t="s">
        <v>207</v>
      </c>
      <c r="C4973">
        <v>44</v>
      </c>
      <c r="D4973" s="48">
        <v>43934</v>
      </c>
    </row>
    <row r="4974" spans="1:4" x14ac:dyDescent="0.3">
      <c r="A4974" s="1" t="s">
        <v>319</v>
      </c>
      <c r="B4974" s="1" t="s">
        <v>320</v>
      </c>
      <c r="C4974">
        <v>44</v>
      </c>
      <c r="D4974" s="48">
        <v>43934</v>
      </c>
    </row>
    <row r="4975" spans="1:4" x14ac:dyDescent="0.3">
      <c r="A4975" s="1" t="s">
        <v>240</v>
      </c>
      <c r="B4975" s="1" t="s">
        <v>229</v>
      </c>
      <c r="C4975">
        <v>44</v>
      </c>
      <c r="D4975" s="48">
        <v>43934</v>
      </c>
    </row>
    <row r="4976" spans="1:4" x14ac:dyDescent="0.3">
      <c r="A4976" s="1" t="s">
        <v>220</v>
      </c>
      <c r="B4976" s="1" t="s">
        <v>224</v>
      </c>
      <c r="C4976">
        <v>44</v>
      </c>
      <c r="D4976" s="48">
        <v>43934</v>
      </c>
    </row>
    <row r="4977" spans="1:4" x14ac:dyDescent="0.3">
      <c r="A4977" s="1" t="s">
        <v>237</v>
      </c>
      <c r="B4977" s="1" t="s">
        <v>231</v>
      </c>
      <c r="C4977">
        <v>44</v>
      </c>
      <c r="D4977" s="48">
        <v>43934</v>
      </c>
    </row>
    <row r="4978" spans="1:4" x14ac:dyDescent="0.3">
      <c r="A4978" s="1" t="s">
        <v>227</v>
      </c>
      <c r="B4978" s="1" t="s">
        <v>223</v>
      </c>
      <c r="C4978">
        <v>44</v>
      </c>
      <c r="D4978" s="48">
        <v>43934</v>
      </c>
    </row>
    <row r="4979" spans="1:4" x14ac:dyDescent="0.3">
      <c r="A4979" s="1" t="s">
        <v>217</v>
      </c>
      <c r="B4979" s="1" t="s">
        <v>233</v>
      </c>
      <c r="C4979">
        <v>44</v>
      </c>
      <c r="D4979" s="48">
        <v>43934</v>
      </c>
    </row>
    <row r="4980" spans="1:4" x14ac:dyDescent="0.3">
      <c r="A4980" s="1" t="s">
        <v>141</v>
      </c>
      <c r="B4980" s="1" t="s">
        <v>151</v>
      </c>
      <c r="C4980">
        <v>35</v>
      </c>
      <c r="D4980" s="48">
        <v>43934</v>
      </c>
    </row>
    <row r="4981" spans="1:4" x14ac:dyDescent="0.3">
      <c r="A4981" s="1" t="s">
        <v>149</v>
      </c>
      <c r="B4981" s="1" t="s">
        <v>167</v>
      </c>
      <c r="C4981">
        <v>35</v>
      </c>
      <c r="D4981" s="48">
        <v>43934</v>
      </c>
    </row>
    <row r="4982" spans="1:4" x14ac:dyDescent="0.3">
      <c r="A4982" s="1" t="s">
        <v>145</v>
      </c>
      <c r="B4982" s="1" t="s">
        <v>169</v>
      </c>
      <c r="C4982">
        <v>35</v>
      </c>
      <c r="D4982" s="48">
        <v>43934</v>
      </c>
    </row>
    <row r="4983" spans="1:4" x14ac:dyDescent="0.3">
      <c r="A4983" s="1" t="s">
        <v>137</v>
      </c>
      <c r="B4983" s="1" t="s">
        <v>150</v>
      </c>
      <c r="C4983">
        <v>35</v>
      </c>
      <c r="D4983" s="48">
        <v>43934</v>
      </c>
    </row>
    <row r="4984" spans="1:4" x14ac:dyDescent="0.3">
      <c r="A4984" s="1" t="s">
        <v>143</v>
      </c>
      <c r="B4984" s="1" t="s">
        <v>152</v>
      </c>
      <c r="C4984">
        <v>35</v>
      </c>
      <c r="D4984" s="48">
        <v>43934</v>
      </c>
    </row>
    <row r="4985" spans="1:4" x14ac:dyDescent="0.3">
      <c r="A4985" s="1" t="s">
        <v>133</v>
      </c>
      <c r="B4985" s="1" t="s">
        <v>148</v>
      </c>
      <c r="C4985">
        <v>35</v>
      </c>
      <c r="D4985" s="48">
        <v>43934</v>
      </c>
    </row>
    <row r="4986" spans="1:4" x14ac:dyDescent="0.3">
      <c r="A4986" s="1" t="s">
        <v>132</v>
      </c>
      <c r="B4986" s="1" t="s">
        <v>139</v>
      </c>
      <c r="C4986">
        <v>35</v>
      </c>
      <c r="D4986" s="48">
        <v>43934</v>
      </c>
    </row>
    <row r="4987" spans="1:4" x14ac:dyDescent="0.3">
      <c r="A4987" s="1" t="s">
        <v>168</v>
      </c>
      <c r="B4987" s="1" t="s">
        <v>136</v>
      </c>
      <c r="C4987">
        <v>35</v>
      </c>
      <c r="D4987" s="48">
        <v>43934</v>
      </c>
    </row>
    <row r="4988" spans="1:4" x14ac:dyDescent="0.3">
      <c r="A4988" s="1" t="s">
        <v>140</v>
      </c>
      <c r="B4988" s="1" t="s">
        <v>147</v>
      </c>
      <c r="C4988">
        <v>35</v>
      </c>
      <c r="D4988" s="48">
        <v>43934</v>
      </c>
    </row>
    <row r="4989" spans="1:4" x14ac:dyDescent="0.3">
      <c r="A4989" s="1" t="s">
        <v>142</v>
      </c>
      <c r="B4989" s="1" t="s">
        <v>144</v>
      </c>
      <c r="C4989">
        <v>35</v>
      </c>
      <c r="D4989" s="48">
        <v>43934</v>
      </c>
    </row>
    <row r="4990" spans="1:4" x14ac:dyDescent="0.3">
      <c r="A4990" s="1" t="s">
        <v>350</v>
      </c>
      <c r="B4990" s="1" t="s">
        <v>349</v>
      </c>
      <c r="C4990">
        <v>32</v>
      </c>
      <c r="D4990" s="48">
        <v>43934</v>
      </c>
    </row>
    <row r="4991" spans="1:4" x14ac:dyDescent="0.3">
      <c r="A4991" s="1" t="s">
        <v>352</v>
      </c>
      <c r="B4991" s="1" t="s">
        <v>355</v>
      </c>
      <c r="C4991">
        <v>32</v>
      </c>
      <c r="D4991" s="48">
        <v>43934</v>
      </c>
    </row>
    <row r="4992" spans="1:4" x14ac:dyDescent="0.3">
      <c r="A4992" s="1" t="s">
        <v>690</v>
      </c>
      <c r="B4992" s="1" t="s">
        <v>105</v>
      </c>
      <c r="C4992">
        <v>32</v>
      </c>
      <c r="D4992" s="48">
        <v>43934</v>
      </c>
    </row>
    <row r="4993" spans="1:4" x14ac:dyDescent="0.3">
      <c r="A4993" s="1" t="s">
        <v>688</v>
      </c>
      <c r="B4993" s="1" t="s">
        <v>351</v>
      </c>
      <c r="C4993">
        <v>32</v>
      </c>
      <c r="D4993" s="48">
        <v>43934</v>
      </c>
    </row>
    <row r="4994" spans="1:4" x14ac:dyDescent="0.3">
      <c r="A4994" s="1" t="s">
        <v>345</v>
      </c>
      <c r="B4994" s="1" t="s">
        <v>101</v>
      </c>
      <c r="C4994">
        <v>32</v>
      </c>
      <c r="D4994" s="48">
        <v>43934</v>
      </c>
    </row>
    <row r="4995" spans="1:4" x14ac:dyDescent="0.3">
      <c r="A4995" s="1" t="s">
        <v>343</v>
      </c>
      <c r="B4995" s="1" t="s">
        <v>687</v>
      </c>
      <c r="C4995">
        <v>32</v>
      </c>
      <c r="D4995" s="48">
        <v>43934</v>
      </c>
    </row>
    <row r="4996" spans="1:4" x14ac:dyDescent="0.3">
      <c r="A4996" s="1" t="s">
        <v>686</v>
      </c>
      <c r="B4996" s="1" t="s">
        <v>691</v>
      </c>
      <c r="C4996">
        <v>32</v>
      </c>
      <c r="D4996" s="48">
        <v>43934</v>
      </c>
    </row>
    <row r="4997" spans="1:4" x14ac:dyDescent="0.3">
      <c r="A4997" s="1" t="s">
        <v>341</v>
      </c>
      <c r="B4997" s="1" t="s">
        <v>342</v>
      </c>
      <c r="C4997">
        <v>32</v>
      </c>
      <c r="D4997" s="48">
        <v>43934</v>
      </c>
    </row>
    <row r="4998" spans="1:4" x14ac:dyDescent="0.3">
      <c r="A4998" s="1" t="s">
        <v>340</v>
      </c>
      <c r="B4998" s="1" t="s">
        <v>689</v>
      </c>
      <c r="C4998">
        <v>32</v>
      </c>
      <c r="D4998" s="48">
        <v>43934</v>
      </c>
    </row>
    <row r="4999" spans="1:4" x14ac:dyDescent="0.3">
      <c r="A4999" s="1" t="s">
        <v>104</v>
      </c>
      <c r="B4999" s="1" t="s">
        <v>346</v>
      </c>
      <c r="C4999">
        <v>32</v>
      </c>
      <c r="D4999" s="48">
        <v>43934</v>
      </c>
    </row>
    <row r="5000" spans="1:4" x14ac:dyDescent="0.3">
      <c r="A5000" s="1" t="s">
        <v>190</v>
      </c>
      <c r="B5000" s="1" t="s">
        <v>211</v>
      </c>
      <c r="C5000">
        <v>43</v>
      </c>
      <c r="D5000" s="48">
        <v>43935</v>
      </c>
    </row>
    <row r="5001" spans="1:4" x14ac:dyDescent="0.3">
      <c r="A5001" s="1" t="s">
        <v>7</v>
      </c>
      <c r="B5001" s="1" t="s">
        <v>4</v>
      </c>
      <c r="C5001">
        <v>43</v>
      </c>
      <c r="D5001" s="48">
        <v>43935</v>
      </c>
    </row>
    <row r="5002" spans="1:4" x14ac:dyDescent="0.3">
      <c r="A5002" s="1" t="s">
        <v>151</v>
      </c>
      <c r="B5002" s="1" t="s">
        <v>137</v>
      </c>
      <c r="C5002">
        <v>36</v>
      </c>
      <c r="D5002" s="48">
        <v>43938</v>
      </c>
    </row>
    <row r="5003" spans="1:4" x14ac:dyDescent="0.3">
      <c r="A5003" s="1" t="s">
        <v>167</v>
      </c>
      <c r="B5003" s="1" t="s">
        <v>145</v>
      </c>
      <c r="C5003">
        <v>36</v>
      </c>
      <c r="D5003" s="48">
        <v>43938</v>
      </c>
    </row>
    <row r="5004" spans="1:4" x14ac:dyDescent="0.3">
      <c r="A5004" s="1" t="s">
        <v>144</v>
      </c>
      <c r="B5004" s="1" t="s">
        <v>140</v>
      </c>
      <c r="C5004">
        <v>36</v>
      </c>
      <c r="D5004" s="48">
        <v>43938</v>
      </c>
    </row>
    <row r="5005" spans="1:4" x14ac:dyDescent="0.3">
      <c r="A5005" s="1" t="s">
        <v>136</v>
      </c>
      <c r="B5005" s="1" t="s">
        <v>142</v>
      </c>
      <c r="C5005">
        <v>36</v>
      </c>
      <c r="D5005" s="48">
        <v>43938</v>
      </c>
    </row>
    <row r="5006" spans="1:4" x14ac:dyDescent="0.3">
      <c r="A5006" s="1" t="s">
        <v>148</v>
      </c>
      <c r="B5006" s="1" t="s">
        <v>168</v>
      </c>
      <c r="C5006">
        <v>36</v>
      </c>
      <c r="D5006" s="48">
        <v>43938</v>
      </c>
    </row>
    <row r="5007" spans="1:4" x14ac:dyDescent="0.3">
      <c r="A5007" s="1" t="s">
        <v>147</v>
      </c>
      <c r="B5007" s="1" t="s">
        <v>132</v>
      </c>
      <c r="C5007">
        <v>36</v>
      </c>
      <c r="D5007" s="48">
        <v>43938</v>
      </c>
    </row>
    <row r="5008" spans="1:4" x14ac:dyDescent="0.3">
      <c r="A5008" s="1" t="s">
        <v>150</v>
      </c>
      <c r="B5008" s="1" t="s">
        <v>141</v>
      </c>
      <c r="C5008">
        <v>36</v>
      </c>
      <c r="D5008" s="48">
        <v>43938</v>
      </c>
    </row>
    <row r="5009" spans="1:4" x14ac:dyDescent="0.3">
      <c r="A5009" s="1" t="s">
        <v>439</v>
      </c>
      <c r="B5009" s="1" t="s">
        <v>443</v>
      </c>
      <c r="C5009">
        <v>28</v>
      </c>
      <c r="D5009" s="48">
        <v>43938</v>
      </c>
    </row>
    <row r="5010" spans="1:4" x14ac:dyDescent="0.3">
      <c r="A5010" s="1" t="s">
        <v>3</v>
      </c>
      <c r="B5010" s="1" t="s">
        <v>16</v>
      </c>
      <c r="C5010">
        <v>34</v>
      </c>
      <c r="D5010" s="48">
        <v>43939</v>
      </c>
    </row>
    <row r="5011" spans="1:4" x14ac:dyDescent="0.3">
      <c r="A5011" s="1" t="s">
        <v>5</v>
      </c>
      <c r="B5011" s="1" t="s">
        <v>14</v>
      </c>
      <c r="C5011">
        <v>34</v>
      </c>
      <c r="D5011" s="48">
        <v>43939</v>
      </c>
    </row>
    <row r="5012" spans="1:4" x14ac:dyDescent="0.3">
      <c r="A5012" s="1" t="s">
        <v>178</v>
      </c>
      <c r="B5012" s="1" t="s">
        <v>13</v>
      </c>
      <c r="C5012">
        <v>34</v>
      </c>
      <c r="D5012" s="48">
        <v>43939</v>
      </c>
    </row>
    <row r="5013" spans="1:4" x14ac:dyDescent="0.3">
      <c r="A5013" s="1" t="s">
        <v>20</v>
      </c>
      <c r="B5013" s="1" t="s">
        <v>11</v>
      </c>
      <c r="C5013">
        <v>34</v>
      </c>
      <c r="D5013" s="48">
        <v>43939</v>
      </c>
    </row>
    <row r="5014" spans="1:4" x14ac:dyDescent="0.3">
      <c r="A5014" s="1" t="s">
        <v>8</v>
      </c>
      <c r="B5014" s="1" t="s">
        <v>10</v>
      </c>
      <c r="C5014">
        <v>34</v>
      </c>
      <c r="D5014" s="48">
        <v>43939</v>
      </c>
    </row>
    <row r="5015" spans="1:4" x14ac:dyDescent="0.3">
      <c r="A5015" s="1" t="s">
        <v>22</v>
      </c>
      <c r="B5015" s="1" t="s">
        <v>17</v>
      </c>
      <c r="C5015">
        <v>34</v>
      </c>
      <c r="D5015" s="48">
        <v>43939</v>
      </c>
    </row>
    <row r="5016" spans="1:4" x14ac:dyDescent="0.3">
      <c r="A5016" s="1" t="s">
        <v>6</v>
      </c>
      <c r="B5016" s="1" t="s">
        <v>15</v>
      </c>
      <c r="C5016">
        <v>34</v>
      </c>
      <c r="D5016" s="48">
        <v>43939</v>
      </c>
    </row>
    <row r="5017" spans="1:4" x14ac:dyDescent="0.3">
      <c r="A5017" s="1" t="s">
        <v>173</v>
      </c>
      <c r="B5017" s="1" t="s">
        <v>21</v>
      </c>
      <c r="C5017">
        <v>34</v>
      </c>
      <c r="D5017" s="48">
        <v>43939</v>
      </c>
    </row>
    <row r="5018" spans="1:4" x14ac:dyDescent="0.3">
      <c r="A5018" s="1" t="s">
        <v>19</v>
      </c>
      <c r="B5018" s="1" t="s">
        <v>171</v>
      </c>
      <c r="C5018">
        <v>34</v>
      </c>
      <c r="D5018" s="48">
        <v>43939</v>
      </c>
    </row>
    <row r="5019" spans="1:4" x14ac:dyDescent="0.3">
      <c r="A5019" s="1" t="s">
        <v>12</v>
      </c>
      <c r="B5019" s="1" t="s">
        <v>18</v>
      </c>
      <c r="C5019">
        <v>34</v>
      </c>
      <c r="D5019" s="48">
        <v>43939</v>
      </c>
    </row>
    <row r="5020" spans="1:4" x14ac:dyDescent="0.3">
      <c r="A5020" s="1" t="s">
        <v>216</v>
      </c>
      <c r="B5020" s="1" t="s">
        <v>219</v>
      </c>
      <c r="C5020">
        <v>44</v>
      </c>
      <c r="D5020" s="48">
        <v>43939</v>
      </c>
    </row>
    <row r="5021" spans="1:4" x14ac:dyDescent="0.3">
      <c r="A5021" s="1" t="s">
        <v>203</v>
      </c>
      <c r="B5021" s="1" t="s">
        <v>212</v>
      </c>
      <c r="C5021">
        <v>44</v>
      </c>
      <c r="D5021" s="48">
        <v>43939</v>
      </c>
    </row>
    <row r="5022" spans="1:4" x14ac:dyDescent="0.3">
      <c r="A5022" s="1" t="s">
        <v>201</v>
      </c>
      <c r="B5022" s="1" t="s">
        <v>202</v>
      </c>
      <c r="C5022">
        <v>44</v>
      </c>
      <c r="D5022" s="48">
        <v>43939</v>
      </c>
    </row>
    <row r="5023" spans="1:4" x14ac:dyDescent="0.3">
      <c r="A5023" s="1" t="s">
        <v>208</v>
      </c>
      <c r="B5023" s="1" t="s">
        <v>196</v>
      </c>
      <c r="C5023">
        <v>44</v>
      </c>
      <c r="D5023" s="48">
        <v>43939</v>
      </c>
    </row>
    <row r="5024" spans="1:4" x14ac:dyDescent="0.3">
      <c r="A5024" s="1" t="s">
        <v>222</v>
      </c>
      <c r="B5024" s="1" t="s">
        <v>190</v>
      </c>
      <c r="C5024">
        <v>44</v>
      </c>
      <c r="D5024" s="48">
        <v>43939</v>
      </c>
    </row>
    <row r="5025" spans="1:4" x14ac:dyDescent="0.3">
      <c r="A5025" s="1" t="s">
        <v>211</v>
      </c>
      <c r="B5025" s="1" t="s">
        <v>226</v>
      </c>
      <c r="C5025">
        <v>44</v>
      </c>
      <c r="D5025" s="48">
        <v>43939</v>
      </c>
    </row>
    <row r="5026" spans="1:4" x14ac:dyDescent="0.3">
      <c r="A5026" s="1" t="s">
        <v>193</v>
      </c>
      <c r="B5026" s="1" t="s">
        <v>209</v>
      </c>
      <c r="C5026">
        <v>44</v>
      </c>
      <c r="D5026" s="48">
        <v>43939</v>
      </c>
    </row>
    <row r="5027" spans="1:4" x14ac:dyDescent="0.3">
      <c r="A5027" s="1" t="s">
        <v>218</v>
      </c>
      <c r="B5027" s="1" t="s">
        <v>206</v>
      </c>
      <c r="C5027">
        <v>44</v>
      </c>
      <c r="D5027" s="48">
        <v>43939</v>
      </c>
    </row>
    <row r="5028" spans="1:4" x14ac:dyDescent="0.3">
      <c r="A5028" s="1" t="s">
        <v>213</v>
      </c>
      <c r="B5028" s="1" t="s">
        <v>204</v>
      </c>
      <c r="C5028">
        <v>44</v>
      </c>
      <c r="D5028" s="48">
        <v>43939</v>
      </c>
    </row>
    <row r="5029" spans="1:4" x14ac:dyDescent="0.3">
      <c r="A5029" s="1" t="s">
        <v>198</v>
      </c>
      <c r="B5029" s="1" t="s">
        <v>210</v>
      </c>
      <c r="C5029">
        <v>44</v>
      </c>
      <c r="D5029" s="48">
        <v>43939</v>
      </c>
    </row>
    <row r="5030" spans="1:4" x14ac:dyDescent="0.3">
      <c r="A5030" s="1" t="s">
        <v>191</v>
      </c>
      <c r="B5030" s="1" t="s">
        <v>200</v>
      </c>
      <c r="C5030">
        <v>44</v>
      </c>
      <c r="D5030" s="48">
        <v>43939</v>
      </c>
    </row>
    <row r="5031" spans="1:4" x14ac:dyDescent="0.3">
      <c r="A5031" s="1" t="s">
        <v>205</v>
      </c>
      <c r="B5031" s="1" t="s">
        <v>194</v>
      </c>
      <c r="C5031">
        <v>44</v>
      </c>
      <c r="D5031" s="48">
        <v>43939</v>
      </c>
    </row>
    <row r="5032" spans="1:4" x14ac:dyDescent="0.3">
      <c r="A5032" s="1" t="s">
        <v>176</v>
      </c>
      <c r="B5032" s="1" t="s">
        <v>199</v>
      </c>
      <c r="C5032">
        <v>44</v>
      </c>
      <c r="D5032" s="48">
        <v>43939</v>
      </c>
    </row>
    <row r="5033" spans="1:4" x14ac:dyDescent="0.3">
      <c r="A5033" s="1" t="s">
        <v>187</v>
      </c>
      <c r="B5033" s="1" t="s">
        <v>186</v>
      </c>
      <c r="C5033">
        <v>44</v>
      </c>
      <c r="D5033" s="48">
        <v>43939</v>
      </c>
    </row>
    <row r="5034" spans="1:4" x14ac:dyDescent="0.3">
      <c r="A5034" s="1" t="s">
        <v>180</v>
      </c>
      <c r="B5034" s="1" t="s">
        <v>181</v>
      </c>
      <c r="C5034">
        <v>44</v>
      </c>
      <c r="D5034" s="48">
        <v>43939</v>
      </c>
    </row>
    <row r="5035" spans="1:4" x14ac:dyDescent="0.3">
      <c r="A5035" s="1" t="s">
        <v>4</v>
      </c>
      <c r="B5035" s="1" t="s">
        <v>175</v>
      </c>
      <c r="C5035">
        <v>44</v>
      </c>
      <c r="D5035" s="48">
        <v>43939</v>
      </c>
    </row>
    <row r="5036" spans="1:4" x14ac:dyDescent="0.3">
      <c r="A5036" s="1" t="s">
        <v>170</v>
      </c>
      <c r="B5036" s="1" t="s">
        <v>197</v>
      </c>
      <c r="C5036">
        <v>44</v>
      </c>
      <c r="D5036" s="48">
        <v>43939</v>
      </c>
    </row>
    <row r="5037" spans="1:4" x14ac:dyDescent="0.3">
      <c r="A5037" s="1" t="s">
        <v>195</v>
      </c>
      <c r="B5037" s="1" t="s">
        <v>177</v>
      </c>
      <c r="C5037">
        <v>44</v>
      </c>
      <c r="D5037" s="48">
        <v>43939</v>
      </c>
    </row>
    <row r="5038" spans="1:4" x14ac:dyDescent="0.3">
      <c r="A5038" s="1" t="s">
        <v>189</v>
      </c>
      <c r="B5038" s="1" t="s">
        <v>184</v>
      </c>
      <c r="C5038">
        <v>44</v>
      </c>
      <c r="D5038" s="48">
        <v>43939</v>
      </c>
    </row>
    <row r="5039" spans="1:4" x14ac:dyDescent="0.3">
      <c r="A5039" s="1" t="s">
        <v>179</v>
      </c>
      <c r="B5039" s="1" t="s">
        <v>182</v>
      </c>
      <c r="C5039">
        <v>44</v>
      </c>
      <c r="D5039" s="48">
        <v>43939</v>
      </c>
    </row>
    <row r="5040" spans="1:4" x14ac:dyDescent="0.3">
      <c r="A5040" s="1" t="s">
        <v>192</v>
      </c>
      <c r="B5040" s="1" t="s">
        <v>174</v>
      </c>
      <c r="C5040">
        <v>44</v>
      </c>
      <c r="D5040" s="48">
        <v>43939</v>
      </c>
    </row>
    <row r="5041" spans="1:4" x14ac:dyDescent="0.3">
      <c r="A5041" s="1" t="s">
        <v>185</v>
      </c>
      <c r="B5041" s="1" t="s">
        <v>9</v>
      </c>
      <c r="C5041">
        <v>44</v>
      </c>
      <c r="D5041" s="48">
        <v>43939</v>
      </c>
    </row>
    <row r="5042" spans="1:4" x14ac:dyDescent="0.3">
      <c r="A5042" s="1" t="s">
        <v>172</v>
      </c>
      <c r="B5042" s="1" t="s">
        <v>7</v>
      </c>
      <c r="C5042">
        <v>44</v>
      </c>
      <c r="D5042" s="48">
        <v>43939</v>
      </c>
    </row>
    <row r="5043" spans="1:4" x14ac:dyDescent="0.3">
      <c r="A5043" s="1" t="s">
        <v>188</v>
      </c>
      <c r="B5043" s="1" t="s">
        <v>183</v>
      </c>
      <c r="C5043">
        <v>44</v>
      </c>
      <c r="D5043" s="48">
        <v>43939</v>
      </c>
    </row>
    <row r="5044" spans="1:4" x14ac:dyDescent="0.3">
      <c r="A5044" s="1" t="s">
        <v>235</v>
      </c>
      <c r="B5044" s="1" t="s">
        <v>240</v>
      </c>
      <c r="C5044">
        <v>45</v>
      </c>
      <c r="D5044" s="48">
        <v>43939</v>
      </c>
    </row>
    <row r="5045" spans="1:4" x14ac:dyDescent="0.3">
      <c r="A5045" s="1" t="s">
        <v>232</v>
      </c>
      <c r="B5045" s="1" t="s">
        <v>230</v>
      </c>
      <c r="C5045">
        <v>45</v>
      </c>
      <c r="D5045" s="48">
        <v>43939</v>
      </c>
    </row>
    <row r="5046" spans="1:4" x14ac:dyDescent="0.3">
      <c r="A5046" s="1" t="s">
        <v>224</v>
      </c>
      <c r="B5046" s="1" t="s">
        <v>225</v>
      </c>
      <c r="C5046">
        <v>45</v>
      </c>
      <c r="D5046" s="48">
        <v>43939</v>
      </c>
    </row>
    <row r="5047" spans="1:4" x14ac:dyDescent="0.3">
      <c r="A5047" s="1" t="s">
        <v>223</v>
      </c>
      <c r="B5047" s="1" t="s">
        <v>239</v>
      </c>
      <c r="C5047">
        <v>45</v>
      </c>
      <c r="D5047" s="48">
        <v>43939</v>
      </c>
    </row>
    <row r="5048" spans="1:4" x14ac:dyDescent="0.3">
      <c r="A5048" s="1" t="s">
        <v>233</v>
      </c>
      <c r="B5048" s="1" t="s">
        <v>214</v>
      </c>
      <c r="C5048">
        <v>45</v>
      </c>
      <c r="D5048" s="48">
        <v>43939</v>
      </c>
    </row>
    <row r="5049" spans="1:4" x14ac:dyDescent="0.3">
      <c r="A5049" s="1" t="s">
        <v>228</v>
      </c>
      <c r="B5049" s="1" t="s">
        <v>217</v>
      </c>
      <c r="C5049">
        <v>45</v>
      </c>
      <c r="D5049" s="48">
        <v>43939</v>
      </c>
    </row>
    <row r="5050" spans="1:4" x14ac:dyDescent="0.3">
      <c r="A5050" s="1" t="s">
        <v>234</v>
      </c>
      <c r="B5050" s="1" t="s">
        <v>227</v>
      </c>
      <c r="C5050">
        <v>45</v>
      </c>
      <c r="D5050" s="48">
        <v>43939</v>
      </c>
    </row>
    <row r="5051" spans="1:4" x14ac:dyDescent="0.3">
      <c r="A5051" s="1" t="s">
        <v>320</v>
      </c>
      <c r="B5051" s="1" t="s">
        <v>237</v>
      </c>
      <c r="C5051">
        <v>45</v>
      </c>
      <c r="D5051" s="48">
        <v>43939</v>
      </c>
    </row>
    <row r="5052" spans="1:4" x14ac:dyDescent="0.3">
      <c r="A5052" s="1" t="s">
        <v>215</v>
      </c>
      <c r="B5052" s="1" t="s">
        <v>220</v>
      </c>
      <c r="C5052">
        <v>45</v>
      </c>
      <c r="D5052" s="48">
        <v>43939</v>
      </c>
    </row>
    <row r="5053" spans="1:4" x14ac:dyDescent="0.3">
      <c r="A5053" s="1" t="s">
        <v>229</v>
      </c>
      <c r="B5053" s="1" t="s">
        <v>236</v>
      </c>
      <c r="C5053">
        <v>45</v>
      </c>
      <c r="D5053" s="48">
        <v>43939</v>
      </c>
    </row>
    <row r="5054" spans="1:4" x14ac:dyDescent="0.3">
      <c r="A5054" s="1" t="s">
        <v>231</v>
      </c>
      <c r="B5054" s="1" t="s">
        <v>319</v>
      </c>
      <c r="C5054">
        <v>45</v>
      </c>
      <c r="D5054" s="48">
        <v>43939</v>
      </c>
    </row>
    <row r="5055" spans="1:4" x14ac:dyDescent="0.3">
      <c r="A5055" s="1" t="s">
        <v>207</v>
      </c>
      <c r="B5055" s="1" t="s">
        <v>221</v>
      </c>
      <c r="C5055">
        <v>45</v>
      </c>
      <c r="D5055" s="48">
        <v>43939</v>
      </c>
    </row>
    <row r="5056" spans="1:4" x14ac:dyDescent="0.3">
      <c r="A5056" s="1" t="s">
        <v>169</v>
      </c>
      <c r="B5056" s="1" t="s">
        <v>133</v>
      </c>
      <c r="C5056">
        <v>36</v>
      </c>
      <c r="D5056" s="48">
        <v>43939</v>
      </c>
    </row>
    <row r="5057" spans="1:4" x14ac:dyDescent="0.3">
      <c r="A5057" s="1" t="s">
        <v>346</v>
      </c>
      <c r="B5057" s="1" t="s">
        <v>350</v>
      </c>
      <c r="C5057">
        <v>33</v>
      </c>
      <c r="D5057" s="48">
        <v>43939</v>
      </c>
    </row>
    <row r="5058" spans="1:4" x14ac:dyDescent="0.3">
      <c r="A5058" s="1" t="s">
        <v>691</v>
      </c>
      <c r="B5058" s="1" t="s">
        <v>341</v>
      </c>
      <c r="C5058">
        <v>33</v>
      </c>
      <c r="D5058" s="48">
        <v>43939</v>
      </c>
    </row>
    <row r="5059" spans="1:4" x14ac:dyDescent="0.3">
      <c r="A5059" s="1" t="s">
        <v>351</v>
      </c>
      <c r="B5059" s="1" t="s">
        <v>352</v>
      </c>
      <c r="C5059">
        <v>33</v>
      </c>
      <c r="D5059" s="48">
        <v>43939</v>
      </c>
    </row>
    <row r="5060" spans="1:4" x14ac:dyDescent="0.3">
      <c r="A5060" s="1" t="s">
        <v>101</v>
      </c>
      <c r="B5060" s="1" t="s">
        <v>104</v>
      </c>
      <c r="C5060">
        <v>33</v>
      </c>
      <c r="D5060" s="48">
        <v>43939</v>
      </c>
    </row>
    <row r="5061" spans="1:4" x14ac:dyDescent="0.3">
      <c r="A5061" s="1" t="s">
        <v>342</v>
      </c>
      <c r="B5061" s="1" t="s">
        <v>340</v>
      </c>
      <c r="C5061">
        <v>33</v>
      </c>
      <c r="D5061" s="48">
        <v>43939</v>
      </c>
    </row>
    <row r="5062" spans="1:4" x14ac:dyDescent="0.3">
      <c r="A5062" s="1" t="s">
        <v>689</v>
      </c>
      <c r="B5062" s="1" t="s">
        <v>688</v>
      </c>
      <c r="C5062">
        <v>33</v>
      </c>
      <c r="D5062" s="48">
        <v>43939</v>
      </c>
    </row>
    <row r="5063" spans="1:4" x14ac:dyDescent="0.3">
      <c r="A5063" s="1" t="s">
        <v>349</v>
      </c>
      <c r="B5063" s="1" t="s">
        <v>343</v>
      </c>
      <c r="C5063">
        <v>33</v>
      </c>
      <c r="D5063" s="48">
        <v>43939</v>
      </c>
    </row>
    <row r="5064" spans="1:4" x14ac:dyDescent="0.3">
      <c r="A5064" s="1" t="s">
        <v>105</v>
      </c>
      <c r="B5064" s="1" t="s">
        <v>686</v>
      </c>
      <c r="C5064">
        <v>33</v>
      </c>
      <c r="D5064" s="48">
        <v>43939</v>
      </c>
    </row>
    <row r="5065" spans="1:4" x14ac:dyDescent="0.3">
      <c r="A5065" s="1" t="s">
        <v>355</v>
      </c>
      <c r="B5065" s="1" t="s">
        <v>345</v>
      </c>
      <c r="C5065">
        <v>33</v>
      </c>
      <c r="D5065" s="48">
        <v>43939</v>
      </c>
    </row>
    <row r="5066" spans="1:4" x14ac:dyDescent="0.3">
      <c r="A5066" s="1" t="s">
        <v>687</v>
      </c>
      <c r="B5066" s="1" t="s">
        <v>690</v>
      </c>
      <c r="C5066">
        <v>33</v>
      </c>
      <c r="D5066" s="48">
        <v>43939</v>
      </c>
    </row>
    <row r="5067" spans="1:4" x14ac:dyDescent="0.3">
      <c r="A5067" s="1" t="s">
        <v>435</v>
      </c>
      <c r="B5067" s="1" t="s">
        <v>430</v>
      </c>
      <c r="C5067">
        <v>34</v>
      </c>
      <c r="D5067" s="48">
        <v>43939</v>
      </c>
    </row>
    <row r="5068" spans="1:4" x14ac:dyDescent="0.3">
      <c r="A5068" s="1" t="s">
        <v>477</v>
      </c>
      <c r="B5068" s="1" t="s">
        <v>423</v>
      </c>
      <c r="C5068">
        <v>34</v>
      </c>
      <c r="D5068" s="48">
        <v>43939</v>
      </c>
    </row>
    <row r="5069" spans="1:4" x14ac:dyDescent="0.3">
      <c r="A5069" s="1" t="s">
        <v>431</v>
      </c>
      <c r="B5069" s="1" t="s">
        <v>438</v>
      </c>
      <c r="C5069">
        <v>34</v>
      </c>
      <c r="D5069" s="48">
        <v>43939</v>
      </c>
    </row>
    <row r="5070" spans="1:4" x14ac:dyDescent="0.3">
      <c r="A5070" s="1" t="s">
        <v>429</v>
      </c>
      <c r="B5070" s="1" t="s">
        <v>432</v>
      </c>
      <c r="C5070">
        <v>34</v>
      </c>
      <c r="D5070" s="48">
        <v>43939</v>
      </c>
    </row>
    <row r="5071" spans="1:4" x14ac:dyDescent="0.3">
      <c r="A5071" s="1" t="s">
        <v>433</v>
      </c>
      <c r="B5071" s="1" t="s">
        <v>437</v>
      </c>
      <c r="C5071">
        <v>34</v>
      </c>
      <c r="D5071" s="48">
        <v>43939</v>
      </c>
    </row>
    <row r="5072" spans="1:4" x14ac:dyDescent="0.3">
      <c r="A5072" s="1" t="s">
        <v>440</v>
      </c>
      <c r="B5072" s="1" t="s">
        <v>441</v>
      </c>
      <c r="C5072">
        <v>28</v>
      </c>
      <c r="D5072" s="48">
        <v>43939</v>
      </c>
    </row>
    <row r="5073" spans="1:4" x14ac:dyDescent="0.3">
      <c r="A5073" s="1" t="s">
        <v>444</v>
      </c>
      <c r="B5073" s="1" t="s">
        <v>697</v>
      </c>
      <c r="C5073">
        <v>28</v>
      </c>
      <c r="D5073" s="48">
        <v>43939</v>
      </c>
    </row>
    <row r="5074" spans="1:4" x14ac:dyDescent="0.3">
      <c r="A5074" s="1" t="s">
        <v>598</v>
      </c>
      <c r="B5074" s="1" t="s">
        <v>613</v>
      </c>
      <c r="C5074">
        <v>29</v>
      </c>
      <c r="D5074" s="48">
        <v>43939</v>
      </c>
    </row>
    <row r="5075" spans="1:4" x14ac:dyDescent="0.3">
      <c r="A5075" s="1" t="s">
        <v>599</v>
      </c>
      <c r="B5075" s="1" t="s">
        <v>611</v>
      </c>
      <c r="C5075">
        <v>29</v>
      </c>
      <c r="D5075" s="48">
        <v>43939</v>
      </c>
    </row>
    <row r="5076" spans="1:4" x14ac:dyDescent="0.3">
      <c r="A5076" s="1" t="s">
        <v>612</v>
      </c>
      <c r="B5076" s="1" t="s">
        <v>609</v>
      </c>
      <c r="C5076">
        <v>29</v>
      </c>
      <c r="D5076" s="48">
        <v>43939</v>
      </c>
    </row>
    <row r="5077" spans="1:4" x14ac:dyDescent="0.3">
      <c r="A5077" s="1" t="s">
        <v>610</v>
      </c>
      <c r="B5077" s="1" t="s">
        <v>607</v>
      </c>
      <c r="C5077">
        <v>29</v>
      </c>
      <c r="D5077" s="48">
        <v>43939</v>
      </c>
    </row>
    <row r="5078" spans="1:4" x14ac:dyDescent="0.3">
      <c r="A5078" s="1" t="s">
        <v>608</v>
      </c>
      <c r="B5078" s="1" t="s">
        <v>605</v>
      </c>
      <c r="C5078">
        <v>29</v>
      </c>
      <c r="D5078" s="48">
        <v>43939</v>
      </c>
    </row>
    <row r="5079" spans="1:4" x14ac:dyDescent="0.3">
      <c r="A5079" s="1" t="s">
        <v>606</v>
      </c>
      <c r="B5079" s="1" t="s">
        <v>603</v>
      </c>
      <c r="C5079">
        <v>29</v>
      </c>
      <c r="D5079" s="48">
        <v>43939</v>
      </c>
    </row>
    <row r="5080" spans="1:4" x14ac:dyDescent="0.3">
      <c r="A5080" s="1" t="s">
        <v>604</v>
      </c>
      <c r="B5080" s="1" t="s">
        <v>601</v>
      </c>
      <c r="C5080">
        <v>29</v>
      </c>
      <c r="D5080" s="48">
        <v>43939</v>
      </c>
    </row>
    <row r="5081" spans="1:4" x14ac:dyDescent="0.3">
      <c r="A5081" s="1" t="s">
        <v>602</v>
      </c>
      <c r="B5081" s="1" t="s">
        <v>600</v>
      </c>
      <c r="C5081">
        <v>29</v>
      </c>
      <c r="D5081" s="48">
        <v>43939</v>
      </c>
    </row>
    <row r="5082" spans="1:4" x14ac:dyDescent="0.3">
      <c r="A5082" s="1" t="s">
        <v>260</v>
      </c>
      <c r="B5082" s="1" t="s">
        <v>685</v>
      </c>
      <c r="C5082">
        <v>29</v>
      </c>
      <c r="D5082" s="48">
        <v>43940</v>
      </c>
    </row>
    <row r="5083" spans="1:4" x14ac:dyDescent="0.3">
      <c r="A5083" s="1" t="s">
        <v>267</v>
      </c>
      <c r="B5083" s="1" t="s">
        <v>269</v>
      </c>
      <c r="C5083">
        <v>29</v>
      </c>
      <c r="D5083" s="48">
        <v>43940</v>
      </c>
    </row>
    <row r="5084" spans="1:4" x14ac:dyDescent="0.3">
      <c r="A5084" s="1" t="s">
        <v>270</v>
      </c>
      <c r="B5084" s="1" t="s">
        <v>266</v>
      </c>
      <c r="C5084">
        <v>29</v>
      </c>
      <c r="D5084" s="48">
        <v>43940</v>
      </c>
    </row>
    <row r="5085" spans="1:4" x14ac:dyDescent="0.3">
      <c r="A5085" s="1" t="s">
        <v>378</v>
      </c>
      <c r="B5085" s="1" t="s">
        <v>268</v>
      </c>
      <c r="C5085">
        <v>29</v>
      </c>
      <c r="D5085" s="48">
        <v>43940</v>
      </c>
    </row>
    <row r="5086" spans="1:4" x14ac:dyDescent="0.3">
      <c r="A5086" s="1" t="s">
        <v>381</v>
      </c>
      <c r="B5086" s="1" t="s">
        <v>276</v>
      </c>
      <c r="C5086">
        <v>29</v>
      </c>
      <c r="D5086" s="48">
        <v>43940</v>
      </c>
    </row>
    <row r="5087" spans="1:4" x14ac:dyDescent="0.3">
      <c r="A5087" s="1" t="s">
        <v>275</v>
      </c>
      <c r="B5087" s="1" t="s">
        <v>271</v>
      </c>
      <c r="C5087">
        <v>29</v>
      </c>
      <c r="D5087" s="48">
        <v>43940</v>
      </c>
    </row>
    <row r="5088" spans="1:4" x14ac:dyDescent="0.3">
      <c r="A5088" s="1" t="s">
        <v>274</v>
      </c>
      <c r="B5088" s="1" t="s">
        <v>262</v>
      </c>
      <c r="C5088">
        <v>29</v>
      </c>
      <c r="D5088" s="48">
        <v>43940</v>
      </c>
    </row>
    <row r="5089" spans="1:4" x14ac:dyDescent="0.3">
      <c r="A5089" s="1" t="s">
        <v>264</v>
      </c>
      <c r="B5089" s="1" t="s">
        <v>261</v>
      </c>
      <c r="C5089">
        <v>29</v>
      </c>
      <c r="D5089" s="48">
        <v>43940</v>
      </c>
    </row>
    <row r="5090" spans="1:4" x14ac:dyDescent="0.3">
      <c r="A5090" s="1" t="s">
        <v>259</v>
      </c>
      <c r="B5090" s="1" t="s">
        <v>265</v>
      </c>
      <c r="C5090">
        <v>29</v>
      </c>
      <c r="D5090" s="48">
        <v>43940</v>
      </c>
    </row>
    <row r="5091" spans="1:4" x14ac:dyDescent="0.3">
      <c r="A5091" s="1" t="s">
        <v>388</v>
      </c>
      <c r="B5091" s="1" t="s">
        <v>272</v>
      </c>
      <c r="C5091">
        <v>29</v>
      </c>
      <c r="D5091" s="48">
        <v>43940</v>
      </c>
    </row>
    <row r="5092" spans="1:4" x14ac:dyDescent="0.3">
      <c r="A5092" s="1" t="s">
        <v>379</v>
      </c>
      <c r="B5092" s="1" t="s">
        <v>263</v>
      </c>
      <c r="C5092">
        <v>29</v>
      </c>
      <c r="D5092" s="48">
        <v>43940</v>
      </c>
    </row>
    <row r="5093" spans="1:4" x14ac:dyDescent="0.3">
      <c r="A5093" s="1" t="s">
        <v>393</v>
      </c>
      <c r="B5093" s="1" t="s">
        <v>273</v>
      </c>
      <c r="C5093">
        <v>29</v>
      </c>
      <c r="D5093" s="48">
        <v>43940</v>
      </c>
    </row>
    <row r="5094" spans="1:4" x14ac:dyDescent="0.3">
      <c r="A5094" s="1" t="s">
        <v>476</v>
      </c>
      <c r="B5094" s="1" t="s">
        <v>387</v>
      </c>
      <c r="C5094">
        <v>29</v>
      </c>
      <c r="D5094" s="48">
        <v>43940</v>
      </c>
    </row>
    <row r="5095" spans="1:4" x14ac:dyDescent="0.3">
      <c r="A5095" s="1" t="s">
        <v>380</v>
      </c>
      <c r="B5095" s="1" t="s">
        <v>391</v>
      </c>
      <c r="C5095">
        <v>29</v>
      </c>
      <c r="D5095" s="48">
        <v>43940</v>
      </c>
    </row>
    <row r="5096" spans="1:4" x14ac:dyDescent="0.3">
      <c r="A5096" s="1" t="s">
        <v>385</v>
      </c>
      <c r="B5096" s="1" t="s">
        <v>390</v>
      </c>
      <c r="C5096">
        <v>29</v>
      </c>
      <c r="D5096" s="48">
        <v>43940</v>
      </c>
    </row>
    <row r="5097" spans="1:4" x14ac:dyDescent="0.3">
      <c r="A5097" s="1" t="s">
        <v>696</v>
      </c>
      <c r="B5097" s="1" t="s">
        <v>382</v>
      </c>
      <c r="C5097">
        <v>29</v>
      </c>
      <c r="D5097" s="48">
        <v>43940</v>
      </c>
    </row>
    <row r="5098" spans="1:4" x14ac:dyDescent="0.3">
      <c r="A5098" s="1" t="s">
        <v>377</v>
      </c>
      <c r="B5098" s="1" t="s">
        <v>384</v>
      </c>
      <c r="C5098">
        <v>29</v>
      </c>
      <c r="D5098" s="48">
        <v>43940</v>
      </c>
    </row>
    <row r="5099" spans="1:4" x14ac:dyDescent="0.3">
      <c r="A5099" s="1" t="s">
        <v>383</v>
      </c>
      <c r="B5099" s="1" t="s">
        <v>386</v>
      </c>
      <c r="C5099">
        <v>29</v>
      </c>
      <c r="D5099" s="48">
        <v>43940</v>
      </c>
    </row>
    <row r="5100" spans="1:4" x14ac:dyDescent="0.3">
      <c r="A5100" s="1" t="s">
        <v>445</v>
      </c>
      <c r="B5100" s="1" t="s">
        <v>446</v>
      </c>
      <c r="C5100">
        <v>28</v>
      </c>
      <c r="D5100" s="48">
        <v>43940</v>
      </c>
    </row>
    <row r="5101" spans="1:4" x14ac:dyDescent="0.3">
      <c r="A5101" s="1" t="s">
        <v>447</v>
      </c>
      <c r="B5101" s="1" t="s">
        <v>448</v>
      </c>
      <c r="C5101">
        <v>28</v>
      </c>
      <c r="D5101" s="48">
        <v>43940</v>
      </c>
    </row>
    <row r="5102" spans="1:4" x14ac:dyDescent="0.3">
      <c r="A5102" s="1" t="s">
        <v>139</v>
      </c>
      <c r="B5102" s="1" t="s">
        <v>143</v>
      </c>
      <c r="C5102">
        <v>36</v>
      </c>
      <c r="D5102" s="48">
        <v>43941</v>
      </c>
    </row>
    <row r="5103" spans="1:4" x14ac:dyDescent="0.3">
      <c r="A5103" s="1" t="s">
        <v>152</v>
      </c>
      <c r="B5103" s="1" t="s">
        <v>149</v>
      </c>
      <c r="C5103">
        <v>36</v>
      </c>
      <c r="D5103" s="48">
        <v>43941</v>
      </c>
    </row>
    <row r="5104" spans="1:4" x14ac:dyDescent="0.3">
      <c r="A5104" s="1" t="s">
        <v>158</v>
      </c>
      <c r="B5104" s="1" t="s">
        <v>153</v>
      </c>
      <c r="C5104">
        <v>31</v>
      </c>
      <c r="D5104" s="48">
        <v>43942</v>
      </c>
    </row>
    <row r="5105" spans="1:4" x14ac:dyDescent="0.3">
      <c r="A5105" s="1" t="s">
        <v>134</v>
      </c>
      <c r="B5105" s="1" t="s">
        <v>166</v>
      </c>
      <c r="C5105">
        <v>31</v>
      </c>
      <c r="D5105" s="48">
        <v>43942</v>
      </c>
    </row>
    <row r="5106" spans="1:4" x14ac:dyDescent="0.3">
      <c r="A5106" s="1" t="s">
        <v>686</v>
      </c>
      <c r="B5106" s="1" t="s">
        <v>355</v>
      </c>
      <c r="C5106">
        <v>34</v>
      </c>
      <c r="D5106" s="48">
        <v>43942</v>
      </c>
    </row>
    <row r="5107" spans="1:4" x14ac:dyDescent="0.3">
      <c r="A5107" s="1" t="s">
        <v>341</v>
      </c>
      <c r="B5107" s="1" t="s">
        <v>105</v>
      </c>
      <c r="C5107">
        <v>34</v>
      </c>
      <c r="D5107" s="48">
        <v>43942</v>
      </c>
    </row>
    <row r="5108" spans="1:4" x14ac:dyDescent="0.3">
      <c r="A5108" s="1" t="s">
        <v>343</v>
      </c>
      <c r="B5108" s="1" t="s">
        <v>351</v>
      </c>
      <c r="C5108">
        <v>34</v>
      </c>
      <c r="D5108" s="48">
        <v>43942</v>
      </c>
    </row>
    <row r="5109" spans="1:4" x14ac:dyDescent="0.3">
      <c r="A5109" s="1" t="s">
        <v>349</v>
      </c>
      <c r="B5109" s="1" t="s">
        <v>101</v>
      </c>
      <c r="C5109">
        <v>34</v>
      </c>
      <c r="D5109" s="48">
        <v>43942</v>
      </c>
    </row>
    <row r="5110" spans="1:4" x14ac:dyDescent="0.3">
      <c r="A5110" s="1" t="s">
        <v>104</v>
      </c>
      <c r="B5110" s="1" t="s">
        <v>687</v>
      </c>
      <c r="C5110">
        <v>34</v>
      </c>
      <c r="D5110" s="48">
        <v>43942</v>
      </c>
    </row>
    <row r="5111" spans="1:4" x14ac:dyDescent="0.3">
      <c r="A5111" s="1" t="s">
        <v>350</v>
      </c>
      <c r="B5111" s="1" t="s">
        <v>340</v>
      </c>
      <c r="C5111">
        <v>34</v>
      </c>
      <c r="D5111" s="48">
        <v>43942</v>
      </c>
    </row>
    <row r="5112" spans="1:4" x14ac:dyDescent="0.3">
      <c r="A5112" s="1" t="s">
        <v>345</v>
      </c>
      <c r="B5112" s="1" t="s">
        <v>342</v>
      </c>
      <c r="C5112">
        <v>34</v>
      </c>
      <c r="D5112" s="48">
        <v>43942</v>
      </c>
    </row>
    <row r="5113" spans="1:4" x14ac:dyDescent="0.3">
      <c r="A5113" s="1" t="s">
        <v>690</v>
      </c>
      <c r="B5113" s="1" t="s">
        <v>688</v>
      </c>
      <c r="C5113">
        <v>34</v>
      </c>
      <c r="D5113" s="48">
        <v>43942</v>
      </c>
    </row>
    <row r="5114" spans="1:4" x14ac:dyDescent="0.3">
      <c r="A5114" s="1" t="s">
        <v>352</v>
      </c>
      <c r="B5114" s="1" t="s">
        <v>689</v>
      </c>
      <c r="C5114">
        <v>34</v>
      </c>
      <c r="D5114" s="48">
        <v>43942</v>
      </c>
    </row>
    <row r="5115" spans="1:4" x14ac:dyDescent="0.3">
      <c r="A5115" s="1" t="s">
        <v>691</v>
      </c>
      <c r="B5115" s="1" t="s">
        <v>346</v>
      </c>
      <c r="C5115">
        <v>34</v>
      </c>
      <c r="D5115" s="48">
        <v>43942</v>
      </c>
    </row>
    <row r="5116" spans="1:4" x14ac:dyDescent="0.3">
      <c r="A5116" s="1" t="s">
        <v>146</v>
      </c>
      <c r="B5116" s="1" t="s">
        <v>163</v>
      </c>
      <c r="C5116">
        <v>31</v>
      </c>
      <c r="D5116" s="48">
        <v>43943</v>
      </c>
    </row>
    <row r="5117" spans="1:4" x14ac:dyDescent="0.3">
      <c r="A5117" s="1" t="s">
        <v>162</v>
      </c>
      <c r="B5117" s="1" t="s">
        <v>154</v>
      </c>
      <c r="C5117">
        <v>31</v>
      </c>
      <c r="D5117" s="48">
        <v>43943</v>
      </c>
    </row>
    <row r="5118" spans="1:4" x14ac:dyDescent="0.3">
      <c r="A5118" s="1" t="s">
        <v>165</v>
      </c>
      <c r="B5118" s="1" t="s">
        <v>160</v>
      </c>
      <c r="C5118">
        <v>31</v>
      </c>
      <c r="D5118" s="48">
        <v>43943</v>
      </c>
    </row>
    <row r="5119" spans="1:4" x14ac:dyDescent="0.3">
      <c r="A5119" s="1" t="s">
        <v>161</v>
      </c>
      <c r="B5119" s="1" t="s">
        <v>164</v>
      </c>
      <c r="C5119">
        <v>31</v>
      </c>
      <c r="D5119" s="48">
        <v>43943</v>
      </c>
    </row>
    <row r="5120" spans="1:4" x14ac:dyDescent="0.3">
      <c r="A5120" s="1" t="s">
        <v>155</v>
      </c>
      <c r="B5120" s="1" t="s">
        <v>157</v>
      </c>
      <c r="C5120">
        <v>31</v>
      </c>
      <c r="D5120" s="48">
        <v>43943</v>
      </c>
    </row>
    <row r="5121" spans="1:4" x14ac:dyDescent="0.3">
      <c r="A5121" s="1" t="s">
        <v>262</v>
      </c>
      <c r="B5121" s="1" t="s">
        <v>378</v>
      </c>
      <c r="C5121">
        <v>30</v>
      </c>
      <c r="D5121" s="48">
        <v>43943</v>
      </c>
    </row>
    <row r="5122" spans="1:4" x14ac:dyDescent="0.3">
      <c r="A5122" s="1" t="s">
        <v>265</v>
      </c>
      <c r="B5122" s="1" t="s">
        <v>381</v>
      </c>
      <c r="C5122">
        <v>30</v>
      </c>
      <c r="D5122" s="48">
        <v>43943</v>
      </c>
    </row>
    <row r="5123" spans="1:4" x14ac:dyDescent="0.3">
      <c r="A5123" s="1" t="s">
        <v>266</v>
      </c>
      <c r="B5123" s="1" t="s">
        <v>275</v>
      </c>
      <c r="C5123">
        <v>30</v>
      </c>
      <c r="D5123" s="48">
        <v>43943</v>
      </c>
    </row>
    <row r="5124" spans="1:4" x14ac:dyDescent="0.3">
      <c r="A5124" s="1" t="s">
        <v>276</v>
      </c>
      <c r="B5124" s="1" t="s">
        <v>274</v>
      </c>
      <c r="C5124">
        <v>30</v>
      </c>
      <c r="D5124" s="48">
        <v>43943</v>
      </c>
    </row>
    <row r="5125" spans="1:4" x14ac:dyDescent="0.3">
      <c r="A5125" s="1" t="s">
        <v>268</v>
      </c>
      <c r="B5125" s="1" t="s">
        <v>259</v>
      </c>
      <c r="C5125">
        <v>30</v>
      </c>
      <c r="D5125" s="48">
        <v>43943</v>
      </c>
    </row>
    <row r="5126" spans="1:4" x14ac:dyDescent="0.3">
      <c r="A5126" s="1" t="s">
        <v>685</v>
      </c>
      <c r="B5126" s="1" t="s">
        <v>270</v>
      </c>
      <c r="C5126">
        <v>30</v>
      </c>
      <c r="D5126" s="48">
        <v>43943</v>
      </c>
    </row>
    <row r="5127" spans="1:4" x14ac:dyDescent="0.3">
      <c r="A5127" s="1" t="s">
        <v>269</v>
      </c>
      <c r="B5127" s="1" t="s">
        <v>264</v>
      </c>
      <c r="C5127">
        <v>30</v>
      </c>
      <c r="D5127" s="48">
        <v>43943</v>
      </c>
    </row>
    <row r="5128" spans="1:4" x14ac:dyDescent="0.3">
      <c r="A5128" s="1" t="s">
        <v>261</v>
      </c>
      <c r="B5128" s="1" t="s">
        <v>267</v>
      </c>
      <c r="C5128">
        <v>30</v>
      </c>
      <c r="D5128" s="48">
        <v>43943</v>
      </c>
    </row>
    <row r="5129" spans="1:4" x14ac:dyDescent="0.3">
      <c r="A5129" s="1" t="s">
        <v>271</v>
      </c>
      <c r="B5129" s="1" t="s">
        <v>260</v>
      </c>
      <c r="C5129">
        <v>30</v>
      </c>
      <c r="D5129" s="48">
        <v>43943</v>
      </c>
    </row>
    <row r="5130" spans="1:4" x14ac:dyDescent="0.3">
      <c r="A5130" s="1" t="s">
        <v>386</v>
      </c>
      <c r="B5130" s="1" t="s">
        <v>393</v>
      </c>
      <c r="C5130">
        <v>30</v>
      </c>
      <c r="D5130" s="48">
        <v>43943</v>
      </c>
    </row>
    <row r="5131" spans="1:4" x14ac:dyDescent="0.3">
      <c r="A5131" s="1" t="s">
        <v>382</v>
      </c>
      <c r="B5131" s="1" t="s">
        <v>380</v>
      </c>
      <c r="C5131">
        <v>30</v>
      </c>
      <c r="D5131" s="48">
        <v>43943</v>
      </c>
    </row>
    <row r="5132" spans="1:4" x14ac:dyDescent="0.3">
      <c r="A5132" s="1" t="s">
        <v>272</v>
      </c>
      <c r="B5132" s="1" t="s">
        <v>385</v>
      </c>
      <c r="C5132">
        <v>30</v>
      </c>
      <c r="D5132" s="48">
        <v>43943</v>
      </c>
    </row>
    <row r="5133" spans="1:4" x14ac:dyDescent="0.3">
      <c r="A5133" s="1" t="s">
        <v>263</v>
      </c>
      <c r="B5133" s="1" t="s">
        <v>377</v>
      </c>
      <c r="C5133">
        <v>30</v>
      </c>
      <c r="D5133" s="48">
        <v>43943</v>
      </c>
    </row>
    <row r="5134" spans="1:4" x14ac:dyDescent="0.3">
      <c r="A5134" s="1" t="s">
        <v>273</v>
      </c>
      <c r="B5134" s="1" t="s">
        <v>379</v>
      </c>
      <c r="C5134">
        <v>30</v>
      </c>
      <c r="D5134" s="48">
        <v>43943</v>
      </c>
    </row>
    <row r="5135" spans="1:4" x14ac:dyDescent="0.3">
      <c r="A5135" s="1" t="s">
        <v>387</v>
      </c>
      <c r="B5135" s="1" t="s">
        <v>383</v>
      </c>
      <c r="C5135">
        <v>30</v>
      </c>
      <c r="D5135" s="48">
        <v>43943</v>
      </c>
    </row>
    <row r="5136" spans="1:4" x14ac:dyDescent="0.3">
      <c r="A5136" s="1" t="s">
        <v>391</v>
      </c>
      <c r="B5136" s="1" t="s">
        <v>696</v>
      </c>
      <c r="C5136">
        <v>30</v>
      </c>
      <c r="D5136" s="48">
        <v>43943</v>
      </c>
    </row>
    <row r="5137" spans="1:4" x14ac:dyDescent="0.3">
      <c r="A5137" s="1" t="s">
        <v>390</v>
      </c>
      <c r="B5137" s="1" t="s">
        <v>388</v>
      </c>
      <c r="C5137">
        <v>30</v>
      </c>
      <c r="D5137" s="48">
        <v>43943</v>
      </c>
    </row>
    <row r="5138" spans="1:4" x14ac:dyDescent="0.3">
      <c r="A5138" s="1" t="s">
        <v>384</v>
      </c>
      <c r="B5138" s="1" t="s">
        <v>476</v>
      </c>
      <c r="C5138">
        <v>30</v>
      </c>
      <c r="D5138" s="48">
        <v>43943</v>
      </c>
    </row>
    <row r="5139" spans="1:4" x14ac:dyDescent="0.3">
      <c r="A5139" s="1" t="s">
        <v>135</v>
      </c>
      <c r="B5139" s="1" t="s">
        <v>159</v>
      </c>
      <c r="C5139">
        <v>31</v>
      </c>
      <c r="D5139" s="48">
        <v>43944</v>
      </c>
    </row>
    <row r="5140" spans="1:4" x14ac:dyDescent="0.3">
      <c r="A5140" s="1" t="s">
        <v>138</v>
      </c>
      <c r="B5140" s="1" t="s">
        <v>156</v>
      </c>
      <c r="C5140">
        <v>31</v>
      </c>
      <c r="D5140" s="48">
        <v>43944</v>
      </c>
    </row>
    <row r="5141" spans="1:4" x14ac:dyDescent="0.3">
      <c r="A5141" s="1" t="s">
        <v>141</v>
      </c>
      <c r="B5141" s="1" t="s">
        <v>148</v>
      </c>
      <c r="C5141">
        <v>37</v>
      </c>
      <c r="D5141" s="48">
        <v>43945</v>
      </c>
    </row>
    <row r="5142" spans="1:4" x14ac:dyDescent="0.3">
      <c r="A5142" s="1" t="s">
        <v>149</v>
      </c>
      <c r="B5142" s="1" t="s">
        <v>169</v>
      </c>
      <c r="C5142">
        <v>37</v>
      </c>
      <c r="D5142" s="48">
        <v>43945</v>
      </c>
    </row>
    <row r="5143" spans="1:4" x14ac:dyDescent="0.3">
      <c r="A5143" s="1" t="s">
        <v>145</v>
      </c>
      <c r="B5143" s="1" t="s">
        <v>147</v>
      </c>
      <c r="C5143">
        <v>37</v>
      </c>
      <c r="D5143" s="48">
        <v>43945</v>
      </c>
    </row>
    <row r="5144" spans="1:4" x14ac:dyDescent="0.3">
      <c r="A5144" s="1" t="s">
        <v>151</v>
      </c>
      <c r="B5144" s="1" t="s">
        <v>133</v>
      </c>
      <c r="C5144">
        <v>37</v>
      </c>
      <c r="D5144" s="48">
        <v>43945</v>
      </c>
    </row>
    <row r="5145" spans="1:4" x14ac:dyDescent="0.3">
      <c r="A5145" s="1" t="s">
        <v>137</v>
      </c>
      <c r="B5145" s="1" t="s">
        <v>142</v>
      </c>
      <c r="C5145">
        <v>37</v>
      </c>
      <c r="D5145" s="48">
        <v>43945</v>
      </c>
    </row>
    <row r="5146" spans="1:4" x14ac:dyDescent="0.3">
      <c r="A5146" s="1" t="s">
        <v>143</v>
      </c>
      <c r="B5146" s="1" t="s">
        <v>167</v>
      </c>
      <c r="C5146">
        <v>37</v>
      </c>
      <c r="D5146" s="48">
        <v>43945</v>
      </c>
    </row>
    <row r="5147" spans="1:4" x14ac:dyDescent="0.3">
      <c r="A5147" s="1" t="s">
        <v>168</v>
      </c>
      <c r="B5147" s="1" t="s">
        <v>132</v>
      </c>
      <c r="C5147">
        <v>37</v>
      </c>
      <c r="D5147" s="48">
        <v>43945</v>
      </c>
    </row>
    <row r="5148" spans="1:4" x14ac:dyDescent="0.3">
      <c r="A5148" s="1" t="s">
        <v>140</v>
      </c>
      <c r="B5148" s="1" t="s">
        <v>139</v>
      </c>
      <c r="C5148">
        <v>37</v>
      </c>
      <c r="D5148" s="48">
        <v>43945</v>
      </c>
    </row>
    <row r="5149" spans="1:4" x14ac:dyDescent="0.3">
      <c r="A5149" s="1" t="s">
        <v>136</v>
      </c>
      <c r="B5149" s="1" t="s">
        <v>144</v>
      </c>
      <c r="C5149">
        <v>37</v>
      </c>
      <c r="D5149" s="48">
        <v>43945</v>
      </c>
    </row>
    <row r="5150" spans="1:4" x14ac:dyDescent="0.3">
      <c r="A5150" s="1" t="s">
        <v>150</v>
      </c>
      <c r="B5150" s="1" t="s">
        <v>152</v>
      </c>
      <c r="C5150">
        <v>37</v>
      </c>
      <c r="D5150" s="48">
        <v>43945</v>
      </c>
    </row>
    <row r="5151" spans="1:4" x14ac:dyDescent="0.3">
      <c r="A5151" s="1" t="s">
        <v>441</v>
      </c>
      <c r="B5151" s="1" t="s">
        <v>697</v>
      </c>
      <c r="C5151">
        <v>29</v>
      </c>
      <c r="D5151" s="48">
        <v>43945</v>
      </c>
    </row>
    <row r="5152" spans="1:4" x14ac:dyDescent="0.3">
      <c r="A5152" s="1" t="s">
        <v>3</v>
      </c>
      <c r="B5152" s="1" t="s">
        <v>14</v>
      </c>
      <c r="C5152">
        <v>35</v>
      </c>
      <c r="D5152" s="48">
        <v>43946</v>
      </c>
    </row>
    <row r="5153" spans="1:4" x14ac:dyDescent="0.3">
      <c r="A5153" s="1" t="s">
        <v>178</v>
      </c>
      <c r="B5153" s="1" t="s">
        <v>8</v>
      </c>
      <c r="C5153">
        <v>35</v>
      </c>
      <c r="D5153" s="48">
        <v>43946</v>
      </c>
    </row>
    <row r="5154" spans="1:4" x14ac:dyDescent="0.3">
      <c r="A5154" s="1" t="s">
        <v>20</v>
      </c>
      <c r="B5154" s="1" t="s">
        <v>6</v>
      </c>
      <c r="C5154">
        <v>35</v>
      </c>
      <c r="D5154" s="48">
        <v>43946</v>
      </c>
    </row>
    <row r="5155" spans="1:4" x14ac:dyDescent="0.3">
      <c r="A5155" s="1" t="s">
        <v>11</v>
      </c>
      <c r="B5155" s="1" t="s">
        <v>18</v>
      </c>
      <c r="C5155">
        <v>35</v>
      </c>
      <c r="D5155" s="48">
        <v>43946</v>
      </c>
    </row>
    <row r="5156" spans="1:4" x14ac:dyDescent="0.3">
      <c r="A5156" s="1" t="s">
        <v>13</v>
      </c>
      <c r="B5156" s="1" t="s">
        <v>17</v>
      </c>
      <c r="C5156">
        <v>35</v>
      </c>
      <c r="D5156" s="48">
        <v>43946</v>
      </c>
    </row>
    <row r="5157" spans="1:4" x14ac:dyDescent="0.3">
      <c r="A5157" s="1" t="s">
        <v>171</v>
      </c>
      <c r="B5157" s="1" t="s">
        <v>12</v>
      </c>
      <c r="C5157">
        <v>35</v>
      </c>
      <c r="D5157" s="48">
        <v>43946</v>
      </c>
    </row>
    <row r="5158" spans="1:4" x14ac:dyDescent="0.3">
      <c r="A5158" s="1" t="s">
        <v>173</v>
      </c>
      <c r="B5158" s="1" t="s">
        <v>10</v>
      </c>
      <c r="C5158">
        <v>35</v>
      </c>
      <c r="D5158" s="48">
        <v>43946</v>
      </c>
    </row>
    <row r="5159" spans="1:4" x14ac:dyDescent="0.3">
      <c r="A5159" s="1" t="s">
        <v>16</v>
      </c>
      <c r="B5159" s="1" t="s">
        <v>5</v>
      </c>
      <c r="C5159">
        <v>35</v>
      </c>
      <c r="D5159" s="48">
        <v>43946</v>
      </c>
    </row>
    <row r="5160" spans="1:4" x14ac:dyDescent="0.3">
      <c r="A5160" s="1" t="s">
        <v>19</v>
      </c>
      <c r="B5160" s="1" t="s">
        <v>15</v>
      </c>
      <c r="C5160">
        <v>35</v>
      </c>
      <c r="D5160" s="48">
        <v>43946</v>
      </c>
    </row>
    <row r="5161" spans="1:4" x14ac:dyDescent="0.3">
      <c r="A5161" s="1" t="s">
        <v>21</v>
      </c>
      <c r="B5161" s="1" t="s">
        <v>22</v>
      </c>
      <c r="C5161">
        <v>35</v>
      </c>
      <c r="D5161" s="48">
        <v>43946</v>
      </c>
    </row>
    <row r="5162" spans="1:4" x14ac:dyDescent="0.3">
      <c r="A5162" s="1" t="s">
        <v>153</v>
      </c>
      <c r="B5162" s="1" t="s">
        <v>155</v>
      </c>
      <c r="C5162">
        <v>32</v>
      </c>
      <c r="D5162" s="48">
        <v>43946</v>
      </c>
    </row>
    <row r="5163" spans="1:4" x14ac:dyDescent="0.3">
      <c r="A5163" s="1" t="s">
        <v>160</v>
      </c>
      <c r="B5163" s="1" t="s">
        <v>158</v>
      </c>
      <c r="C5163">
        <v>32</v>
      </c>
      <c r="D5163" s="48">
        <v>43946</v>
      </c>
    </row>
    <row r="5164" spans="1:4" x14ac:dyDescent="0.3">
      <c r="A5164" s="1" t="s">
        <v>164</v>
      </c>
      <c r="B5164" s="1" t="s">
        <v>146</v>
      </c>
      <c r="C5164">
        <v>32</v>
      </c>
      <c r="D5164" s="48">
        <v>43946</v>
      </c>
    </row>
    <row r="5165" spans="1:4" x14ac:dyDescent="0.3">
      <c r="A5165" s="1" t="s">
        <v>154</v>
      </c>
      <c r="B5165" s="1" t="s">
        <v>165</v>
      </c>
      <c r="C5165">
        <v>32</v>
      </c>
      <c r="D5165" s="48">
        <v>43946</v>
      </c>
    </row>
    <row r="5166" spans="1:4" x14ac:dyDescent="0.3">
      <c r="A5166" s="1" t="s">
        <v>166</v>
      </c>
      <c r="B5166" s="1" t="s">
        <v>161</v>
      </c>
      <c r="C5166">
        <v>32</v>
      </c>
      <c r="D5166" s="48">
        <v>43946</v>
      </c>
    </row>
    <row r="5167" spans="1:4" x14ac:dyDescent="0.3">
      <c r="A5167" s="1" t="s">
        <v>190</v>
      </c>
      <c r="B5167" s="1" t="s">
        <v>191</v>
      </c>
      <c r="C5167">
        <v>45</v>
      </c>
      <c r="D5167" s="48">
        <v>43946</v>
      </c>
    </row>
    <row r="5168" spans="1:4" x14ac:dyDescent="0.3">
      <c r="A5168" s="1" t="s">
        <v>212</v>
      </c>
      <c r="B5168" s="1" t="s">
        <v>218</v>
      </c>
      <c r="C5168">
        <v>45</v>
      </c>
      <c r="D5168" s="48">
        <v>43946</v>
      </c>
    </row>
    <row r="5169" spans="1:4" x14ac:dyDescent="0.3">
      <c r="A5169" s="1" t="s">
        <v>202</v>
      </c>
      <c r="B5169" s="1" t="s">
        <v>208</v>
      </c>
      <c r="C5169">
        <v>45</v>
      </c>
      <c r="D5169" s="48">
        <v>43946</v>
      </c>
    </row>
    <row r="5170" spans="1:4" x14ac:dyDescent="0.3">
      <c r="A5170" s="1" t="s">
        <v>200</v>
      </c>
      <c r="B5170" s="1" t="s">
        <v>193</v>
      </c>
      <c r="C5170">
        <v>45</v>
      </c>
      <c r="D5170" s="48">
        <v>43946</v>
      </c>
    </row>
    <row r="5171" spans="1:4" x14ac:dyDescent="0.3">
      <c r="A5171" s="1" t="s">
        <v>204</v>
      </c>
      <c r="B5171" s="1" t="s">
        <v>205</v>
      </c>
      <c r="C5171">
        <v>45</v>
      </c>
      <c r="D5171" s="48">
        <v>43946</v>
      </c>
    </row>
    <row r="5172" spans="1:4" x14ac:dyDescent="0.3">
      <c r="A5172" s="1" t="s">
        <v>219</v>
      </c>
      <c r="B5172" s="1" t="s">
        <v>201</v>
      </c>
      <c r="C5172">
        <v>45</v>
      </c>
      <c r="D5172" s="48">
        <v>43946</v>
      </c>
    </row>
    <row r="5173" spans="1:4" x14ac:dyDescent="0.3">
      <c r="A5173" s="1" t="s">
        <v>194</v>
      </c>
      <c r="B5173" s="1" t="s">
        <v>222</v>
      </c>
      <c r="C5173">
        <v>45</v>
      </c>
      <c r="D5173" s="48">
        <v>43946</v>
      </c>
    </row>
    <row r="5174" spans="1:4" x14ac:dyDescent="0.3">
      <c r="A5174" s="1" t="s">
        <v>209</v>
      </c>
      <c r="B5174" s="1" t="s">
        <v>198</v>
      </c>
      <c r="C5174">
        <v>45</v>
      </c>
      <c r="D5174" s="48">
        <v>43946</v>
      </c>
    </row>
    <row r="5175" spans="1:4" x14ac:dyDescent="0.3">
      <c r="A5175" s="1" t="s">
        <v>210</v>
      </c>
      <c r="B5175" s="1" t="s">
        <v>216</v>
      </c>
      <c r="C5175">
        <v>45</v>
      </c>
      <c r="D5175" s="48">
        <v>43946</v>
      </c>
    </row>
    <row r="5176" spans="1:4" x14ac:dyDescent="0.3">
      <c r="A5176" s="1" t="s">
        <v>196</v>
      </c>
      <c r="B5176" s="1" t="s">
        <v>203</v>
      </c>
      <c r="C5176">
        <v>45</v>
      </c>
      <c r="D5176" s="48">
        <v>43946</v>
      </c>
    </row>
    <row r="5177" spans="1:4" x14ac:dyDescent="0.3">
      <c r="A5177" s="1" t="s">
        <v>226</v>
      </c>
      <c r="B5177" s="1" t="s">
        <v>213</v>
      </c>
      <c r="C5177">
        <v>45</v>
      </c>
      <c r="D5177" s="48">
        <v>43946</v>
      </c>
    </row>
    <row r="5178" spans="1:4" x14ac:dyDescent="0.3">
      <c r="A5178" s="1" t="s">
        <v>206</v>
      </c>
      <c r="B5178" s="1" t="s">
        <v>211</v>
      </c>
      <c r="C5178">
        <v>45</v>
      </c>
      <c r="D5178" s="48">
        <v>43946</v>
      </c>
    </row>
    <row r="5179" spans="1:4" x14ac:dyDescent="0.3">
      <c r="A5179" s="1" t="s">
        <v>197</v>
      </c>
      <c r="B5179" s="1" t="s">
        <v>179</v>
      </c>
      <c r="C5179">
        <v>45</v>
      </c>
      <c r="D5179" s="48">
        <v>43946</v>
      </c>
    </row>
    <row r="5180" spans="1:4" x14ac:dyDescent="0.3">
      <c r="A5180" s="1" t="s">
        <v>184</v>
      </c>
      <c r="B5180" s="1" t="s">
        <v>192</v>
      </c>
      <c r="C5180">
        <v>45</v>
      </c>
      <c r="D5180" s="48">
        <v>43946</v>
      </c>
    </row>
    <row r="5181" spans="1:4" x14ac:dyDescent="0.3">
      <c r="A5181" s="1" t="s">
        <v>199</v>
      </c>
      <c r="B5181" s="1" t="s">
        <v>188</v>
      </c>
      <c r="C5181">
        <v>45</v>
      </c>
      <c r="D5181" s="48">
        <v>43946</v>
      </c>
    </row>
    <row r="5182" spans="1:4" x14ac:dyDescent="0.3">
      <c r="A5182" s="1" t="s">
        <v>175</v>
      </c>
      <c r="B5182" s="1" t="s">
        <v>170</v>
      </c>
      <c r="C5182">
        <v>45</v>
      </c>
      <c r="D5182" s="48">
        <v>43946</v>
      </c>
    </row>
    <row r="5183" spans="1:4" x14ac:dyDescent="0.3">
      <c r="A5183" s="1" t="s">
        <v>7</v>
      </c>
      <c r="B5183" s="1" t="s">
        <v>185</v>
      </c>
      <c r="C5183">
        <v>45</v>
      </c>
      <c r="D5183" s="48">
        <v>43946</v>
      </c>
    </row>
    <row r="5184" spans="1:4" x14ac:dyDescent="0.3">
      <c r="A5184" s="1" t="s">
        <v>9</v>
      </c>
      <c r="B5184" s="1" t="s">
        <v>172</v>
      </c>
      <c r="C5184">
        <v>45</v>
      </c>
      <c r="D5184" s="48">
        <v>43946</v>
      </c>
    </row>
    <row r="5185" spans="1:4" x14ac:dyDescent="0.3">
      <c r="A5185" s="1" t="s">
        <v>183</v>
      </c>
      <c r="B5185" s="1" t="s">
        <v>195</v>
      </c>
      <c r="C5185">
        <v>45</v>
      </c>
      <c r="D5185" s="48">
        <v>43946</v>
      </c>
    </row>
    <row r="5186" spans="1:4" x14ac:dyDescent="0.3">
      <c r="A5186" s="1" t="s">
        <v>174</v>
      </c>
      <c r="B5186" s="1" t="s">
        <v>4</v>
      </c>
      <c r="C5186">
        <v>45</v>
      </c>
      <c r="D5186" s="48">
        <v>43946</v>
      </c>
    </row>
    <row r="5187" spans="1:4" x14ac:dyDescent="0.3">
      <c r="A5187" s="1" t="s">
        <v>186</v>
      </c>
      <c r="B5187" s="1" t="s">
        <v>176</v>
      </c>
      <c r="C5187">
        <v>45</v>
      </c>
      <c r="D5187" s="48">
        <v>43946</v>
      </c>
    </row>
    <row r="5188" spans="1:4" x14ac:dyDescent="0.3">
      <c r="A5188" s="1" t="s">
        <v>177</v>
      </c>
      <c r="B5188" s="1" t="s">
        <v>189</v>
      </c>
      <c r="C5188">
        <v>45</v>
      </c>
      <c r="D5188" s="48">
        <v>43946</v>
      </c>
    </row>
    <row r="5189" spans="1:4" x14ac:dyDescent="0.3">
      <c r="A5189" s="1" t="s">
        <v>181</v>
      </c>
      <c r="B5189" s="1" t="s">
        <v>187</v>
      </c>
      <c r="C5189">
        <v>45</v>
      </c>
      <c r="D5189" s="48">
        <v>43946</v>
      </c>
    </row>
    <row r="5190" spans="1:4" x14ac:dyDescent="0.3">
      <c r="A5190" s="1" t="s">
        <v>182</v>
      </c>
      <c r="B5190" s="1" t="s">
        <v>180</v>
      </c>
      <c r="C5190">
        <v>45</v>
      </c>
      <c r="D5190" s="48">
        <v>43946</v>
      </c>
    </row>
    <row r="5191" spans="1:4" x14ac:dyDescent="0.3">
      <c r="A5191" s="1" t="s">
        <v>214</v>
      </c>
      <c r="B5191" s="1" t="s">
        <v>207</v>
      </c>
      <c r="C5191">
        <v>46</v>
      </c>
      <c r="D5191" s="48">
        <v>43946</v>
      </c>
    </row>
    <row r="5192" spans="1:4" x14ac:dyDescent="0.3">
      <c r="A5192" s="1" t="s">
        <v>239</v>
      </c>
      <c r="B5192" s="1" t="s">
        <v>232</v>
      </c>
      <c r="C5192">
        <v>46</v>
      </c>
      <c r="D5192" s="48">
        <v>43946</v>
      </c>
    </row>
    <row r="5193" spans="1:4" x14ac:dyDescent="0.3">
      <c r="A5193" s="1" t="s">
        <v>225</v>
      </c>
      <c r="B5193" s="1" t="s">
        <v>229</v>
      </c>
      <c r="C5193">
        <v>46</v>
      </c>
      <c r="D5193" s="48">
        <v>43946</v>
      </c>
    </row>
    <row r="5194" spans="1:4" x14ac:dyDescent="0.3">
      <c r="A5194" s="1" t="s">
        <v>236</v>
      </c>
      <c r="B5194" s="1" t="s">
        <v>320</v>
      </c>
      <c r="C5194">
        <v>46</v>
      </c>
      <c r="D5194" s="48">
        <v>43946</v>
      </c>
    </row>
    <row r="5195" spans="1:4" x14ac:dyDescent="0.3">
      <c r="A5195" s="1" t="s">
        <v>221</v>
      </c>
      <c r="B5195" s="1" t="s">
        <v>223</v>
      </c>
      <c r="C5195">
        <v>46</v>
      </c>
      <c r="D5195" s="48">
        <v>43946</v>
      </c>
    </row>
    <row r="5196" spans="1:4" x14ac:dyDescent="0.3">
      <c r="A5196" s="1" t="s">
        <v>230</v>
      </c>
      <c r="B5196" s="1" t="s">
        <v>228</v>
      </c>
      <c r="C5196">
        <v>46</v>
      </c>
      <c r="D5196" s="48">
        <v>43946</v>
      </c>
    </row>
    <row r="5197" spans="1:4" x14ac:dyDescent="0.3">
      <c r="A5197" s="1" t="s">
        <v>319</v>
      </c>
      <c r="B5197" s="1" t="s">
        <v>224</v>
      </c>
      <c r="C5197">
        <v>46</v>
      </c>
      <c r="D5197" s="48">
        <v>43946</v>
      </c>
    </row>
    <row r="5198" spans="1:4" x14ac:dyDescent="0.3">
      <c r="A5198" s="1" t="s">
        <v>240</v>
      </c>
      <c r="B5198" s="1" t="s">
        <v>231</v>
      </c>
      <c r="C5198">
        <v>46</v>
      </c>
      <c r="D5198" s="48">
        <v>43946</v>
      </c>
    </row>
    <row r="5199" spans="1:4" x14ac:dyDescent="0.3">
      <c r="A5199" s="1" t="s">
        <v>220</v>
      </c>
      <c r="B5199" s="1" t="s">
        <v>235</v>
      </c>
      <c r="C5199">
        <v>46</v>
      </c>
      <c r="D5199" s="48">
        <v>43946</v>
      </c>
    </row>
    <row r="5200" spans="1:4" x14ac:dyDescent="0.3">
      <c r="A5200" s="1" t="s">
        <v>237</v>
      </c>
      <c r="B5200" s="1" t="s">
        <v>215</v>
      </c>
      <c r="C5200">
        <v>46</v>
      </c>
      <c r="D5200" s="48">
        <v>43946</v>
      </c>
    </row>
    <row r="5201" spans="1:4" x14ac:dyDescent="0.3">
      <c r="A5201" s="1" t="s">
        <v>227</v>
      </c>
      <c r="B5201" s="1" t="s">
        <v>233</v>
      </c>
      <c r="C5201">
        <v>46</v>
      </c>
      <c r="D5201" s="48">
        <v>43946</v>
      </c>
    </row>
    <row r="5202" spans="1:4" x14ac:dyDescent="0.3">
      <c r="A5202" s="1" t="s">
        <v>217</v>
      </c>
      <c r="B5202" s="1" t="s">
        <v>234</v>
      </c>
      <c r="C5202">
        <v>46</v>
      </c>
      <c r="D5202" s="48">
        <v>43946</v>
      </c>
    </row>
    <row r="5203" spans="1:4" x14ac:dyDescent="0.3">
      <c r="A5203" s="1" t="s">
        <v>351</v>
      </c>
      <c r="B5203" s="1" t="s">
        <v>349</v>
      </c>
      <c r="C5203">
        <v>35</v>
      </c>
      <c r="D5203" s="48">
        <v>43946</v>
      </c>
    </row>
    <row r="5204" spans="1:4" x14ac:dyDescent="0.3">
      <c r="A5204" s="1" t="s">
        <v>687</v>
      </c>
      <c r="B5204" s="1" t="s">
        <v>105</v>
      </c>
      <c r="C5204">
        <v>35</v>
      </c>
      <c r="D5204" s="48">
        <v>43946</v>
      </c>
    </row>
    <row r="5205" spans="1:4" x14ac:dyDescent="0.3">
      <c r="A5205" s="1" t="s">
        <v>689</v>
      </c>
      <c r="B5205" s="1" t="s">
        <v>350</v>
      </c>
      <c r="C5205">
        <v>35</v>
      </c>
      <c r="D5205" s="48">
        <v>43946</v>
      </c>
    </row>
    <row r="5206" spans="1:4" x14ac:dyDescent="0.3">
      <c r="A5206" s="1" t="s">
        <v>340</v>
      </c>
      <c r="B5206" s="1" t="s">
        <v>341</v>
      </c>
      <c r="C5206">
        <v>35</v>
      </c>
      <c r="D5206" s="48">
        <v>43946</v>
      </c>
    </row>
    <row r="5207" spans="1:4" x14ac:dyDescent="0.3">
      <c r="A5207" s="1" t="s">
        <v>342</v>
      </c>
      <c r="B5207" s="1" t="s">
        <v>104</v>
      </c>
      <c r="C5207">
        <v>35</v>
      </c>
      <c r="D5207" s="48">
        <v>43946</v>
      </c>
    </row>
    <row r="5208" spans="1:4" x14ac:dyDescent="0.3">
      <c r="A5208" s="1" t="s">
        <v>355</v>
      </c>
      <c r="B5208" s="1" t="s">
        <v>691</v>
      </c>
      <c r="C5208">
        <v>35</v>
      </c>
      <c r="D5208" s="48">
        <v>43946</v>
      </c>
    </row>
    <row r="5209" spans="1:4" x14ac:dyDescent="0.3">
      <c r="A5209" s="1" t="s">
        <v>352</v>
      </c>
      <c r="B5209" s="1" t="s">
        <v>343</v>
      </c>
      <c r="C5209">
        <v>35</v>
      </c>
      <c r="D5209" s="48">
        <v>43946</v>
      </c>
    </row>
    <row r="5210" spans="1:4" x14ac:dyDescent="0.3">
      <c r="A5210" s="1" t="s">
        <v>688</v>
      </c>
      <c r="B5210" s="1" t="s">
        <v>686</v>
      </c>
      <c r="C5210">
        <v>35</v>
      </c>
      <c r="D5210" s="48">
        <v>43946</v>
      </c>
    </row>
    <row r="5211" spans="1:4" x14ac:dyDescent="0.3">
      <c r="A5211" s="1" t="s">
        <v>346</v>
      </c>
      <c r="B5211" s="1" t="s">
        <v>345</v>
      </c>
      <c r="C5211">
        <v>35</v>
      </c>
      <c r="D5211" s="48">
        <v>43946</v>
      </c>
    </row>
    <row r="5212" spans="1:4" x14ac:dyDescent="0.3">
      <c r="A5212" s="1" t="s">
        <v>101</v>
      </c>
      <c r="B5212" s="1" t="s">
        <v>690</v>
      </c>
      <c r="C5212">
        <v>35</v>
      </c>
      <c r="D5212" s="48">
        <v>43946</v>
      </c>
    </row>
    <row r="5213" spans="1:4" x14ac:dyDescent="0.3">
      <c r="A5213" s="1" t="s">
        <v>435</v>
      </c>
      <c r="B5213" s="1" t="s">
        <v>429</v>
      </c>
      <c r="C5213">
        <v>35</v>
      </c>
      <c r="D5213" s="48">
        <v>43946</v>
      </c>
    </row>
    <row r="5214" spans="1:4" x14ac:dyDescent="0.3">
      <c r="A5214" s="1" t="s">
        <v>432</v>
      </c>
      <c r="B5214" s="1" t="s">
        <v>477</v>
      </c>
      <c r="C5214">
        <v>35</v>
      </c>
      <c r="D5214" s="48">
        <v>43946</v>
      </c>
    </row>
    <row r="5215" spans="1:4" x14ac:dyDescent="0.3">
      <c r="A5215" s="1" t="s">
        <v>423</v>
      </c>
      <c r="B5215" s="1" t="s">
        <v>431</v>
      </c>
      <c r="C5215">
        <v>35</v>
      </c>
      <c r="D5215" s="48">
        <v>43946</v>
      </c>
    </row>
    <row r="5216" spans="1:4" x14ac:dyDescent="0.3">
      <c r="A5216" s="1" t="s">
        <v>438</v>
      </c>
      <c r="B5216" s="1" t="s">
        <v>433</v>
      </c>
      <c r="C5216">
        <v>35</v>
      </c>
      <c r="D5216" s="48">
        <v>43946</v>
      </c>
    </row>
    <row r="5217" spans="1:4" x14ac:dyDescent="0.3">
      <c r="A5217" s="1" t="s">
        <v>430</v>
      </c>
      <c r="B5217" s="1" t="s">
        <v>437</v>
      </c>
      <c r="C5217">
        <v>35</v>
      </c>
      <c r="D5217" s="48">
        <v>43946</v>
      </c>
    </row>
    <row r="5218" spans="1:4" x14ac:dyDescent="0.3">
      <c r="A5218" s="1" t="s">
        <v>446</v>
      </c>
      <c r="B5218" s="1" t="s">
        <v>439</v>
      </c>
      <c r="C5218">
        <v>29</v>
      </c>
      <c r="D5218" s="48">
        <v>43946</v>
      </c>
    </row>
    <row r="5219" spans="1:4" x14ac:dyDescent="0.3">
      <c r="A5219" s="1" t="s">
        <v>448</v>
      </c>
      <c r="B5219" s="1" t="s">
        <v>445</v>
      </c>
      <c r="C5219">
        <v>29</v>
      </c>
      <c r="D5219" s="48">
        <v>43946</v>
      </c>
    </row>
    <row r="5220" spans="1:4" x14ac:dyDescent="0.3">
      <c r="A5220" s="1" t="s">
        <v>599</v>
      </c>
      <c r="B5220" s="1" t="s">
        <v>598</v>
      </c>
      <c r="C5220">
        <v>30</v>
      </c>
      <c r="D5220" s="48">
        <v>43946</v>
      </c>
    </row>
    <row r="5221" spans="1:4" x14ac:dyDescent="0.3">
      <c r="A5221" s="1" t="s">
        <v>601</v>
      </c>
      <c r="B5221" s="1" t="s">
        <v>600</v>
      </c>
      <c r="C5221">
        <v>30</v>
      </c>
      <c r="D5221" s="48">
        <v>43946</v>
      </c>
    </row>
    <row r="5222" spans="1:4" x14ac:dyDescent="0.3">
      <c r="A5222" s="1" t="s">
        <v>603</v>
      </c>
      <c r="B5222" s="1" t="s">
        <v>602</v>
      </c>
      <c r="C5222">
        <v>30</v>
      </c>
      <c r="D5222" s="48">
        <v>43946</v>
      </c>
    </row>
    <row r="5223" spans="1:4" x14ac:dyDescent="0.3">
      <c r="A5223" s="1" t="s">
        <v>605</v>
      </c>
      <c r="B5223" s="1" t="s">
        <v>604</v>
      </c>
      <c r="C5223">
        <v>30</v>
      </c>
      <c r="D5223" s="48">
        <v>43946</v>
      </c>
    </row>
    <row r="5224" spans="1:4" x14ac:dyDescent="0.3">
      <c r="A5224" s="1" t="s">
        <v>607</v>
      </c>
      <c r="B5224" s="1" t="s">
        <v>606</v>
      </c>
      <c r="C5224">
        <v>30</v>
      </c>
      <c r="D5224" s="48">
        <v>43946</v>
      </c>
    </row>
    <row r="5225" spans="1:4" x14ac:dyDescent="0.3">
      <c r="A5225" s="1" t="s">
        <v>609</v>
      </c>
      <c r="B5225" s="1" t="s">
        <v>608</v>
      </c>
      <c r="C5225">
        <v>30</v>
      </c>
      <c r="D5225" s="48">
        <v>43946</v>
      </c>
    </row>
    <row r="5226" spans="1:4" x14ac:dyDescent="0.3">
      <c r="A5226" s="1" t="s">
        <v>611</v>
      </c>
      <c r="B5226" s="1" t="s">
        <v>610</v>
      </c>
      <c r="C5226">
        <v>30</v>
      </c>
      <c r="D5226" s="48">
        <v>43946</v>
      </c>
    </row>
    <row r="5227" spans="1:4" x14ac:dyDescent="0.3">
      <c r="A5227" s="1" t="s">
        <v>613</v>
      </c>
      <c r="B5227" s="1" t="s">
        <v>612</v>
      </c>
      <c r="C5227">
        <v>30</v>
      </c>
      <c r="D5227" s="48">
        <v>43946</v>
      </c>
    </row>
    <row r="5228" spans="1:4" x14ac:dyDescent="0.3">
      <c r="A5228" s="1" t="s">
        <v>157</v>
      </c>
      <c r="B5228" s="1" t="s">
        <v>135</v>
      </c>
      <c r="C5228">
        <v>32</v>
      </c>
      <c r="D5228" s="48">
        <v>43947</v>
      </c>
    </row>
    <row r="5229" spans="1:4" x14ac:dyDescent="0.3">
      <c r="A5229" s="1" t="s">
        <v>163</v>
      </c>
      <c r="B5229" s="1" t="s">
        <v>138</v>
      </c>
      <c r="C5229">
        <v>32</v>
      </c>
      <c r="D5229" s="48">
        <v>43947</v>
      </c>
    </row>
    <row r="5230" spans="1:4" x14ac:dyDescent="0.3">
      <c r="A5230" s="1" t="s">
        <v>159</v>
      </c>
      <c r="B5230" s="1" t="s">
        <v>162</v>
      </c>
      <c r="C5230">
        <v>32</v>
      </c>
      <c r="D5230" s="48">
        <v>43947</v>
      </c>
    </row>
    <row r="5231" spans="1:4" x14ac:dyDescent="0.3">
      <c r="A5231" s="1" t="s">
        <v>156</v>
      </c>
      <c r="B5231" s="1" t="s">
        <v>134</v>
      </c>
      <c r="C5231">
        <v>32</v>
      </c>
      <c r="D5231" s="48">
        <v>43947</v>
      </c>
    </row>
    <row r="5232" spans="1:4" x14ac:dyDescent="0.3">
      <c r="A5232" s="1" t="s">
        <v>259</v>
      </c>
      <c r="B5232" s="1" t="s">
        <v>685</v>
      </c>
      <c r="C5232">
        <v>31</v>
      </c>
      <c r="D5232" s="48">
        <v>43947</v>
      </c>
    </row>
    <row r="5233" spans="1:4" x14ac:dyDescent="0.3">
      <c r="A5233" s="1" t="s">
        <v>260</v>
      </c>
      <c r="B5233" s="1" t="s">
        <v>261</v>
      </c>
      <c r="C5233">
        <v>31</v>
      </c>
      <c r="D5233" s="48">
        <v>43947</v>
      </c>
    </row>
    <row r="5234" spans="1:4" x14ac:dyDescent="0.3">
      <c r="A5234" s="1" t="s">
        <v>262</v>
      </c>
      <c r="B5234" s="1" t="s">
        <v>276</v>
      </c>
      <c r="C5234">
        <v>31</v>
      </c>
      <c r="D5234" s="48">
        <v>43947</v>
      </c>
    </row>
    <row r="5235" spans="1:4" x14ac:dyDescent="0.3">
      <c r="A5235" s="1" t="s">
        <v>270</v>
      </c>
      <c r="B5235" s="1" t="s">
        <v>268</v>
      </c>
      <c r="C5235">
        <v>31</v>
      </c>
      <c r="D5235" s="48">
        <v>43947</v>
      </c>
    </row>
    <row r="5236" spans="1:4" x14ac:dyDescent="0.3">
      <c r="A5236" s="1" t="s">
        <v>378</v>
      </c>
      <c r="B5236" s="1" t="s">
        <v>269</v>
      </c>
      <c r="C5236">
        <v>31</v>
      </c>
      <c r="D5236" s="48">
        <v>43947</v>
      </c>
    </row>
    <row r="5237" spans="1:4" x14ac:dyDescent="0.3">
      <c r="A5237" s="1" t="s">
        <v>381</v>
      </c>
      <c r="B5237" s="1" t="s">
        <v>266</v>
      </c>
      <c r="C5237">
        <v>31</v>
      </c>
      <c r="D5237" s="48">
        <v>43947</v>
      </c>
    </row>
    <row r="5238" spans="1:4" x14ac:dyDescent="0.3">
      <c r="A5238" s="1" t="s">
        <v>275</v>
      </c>
      <c r="B5238" s="1" t="s">
        <v>265</v>
      </c>
      <c r="C5238">
        <v>31</v>
      </c>
      <c r="D5238" s="48">
        <v>43947</v>
      </c>
    </row>
    <row r="5239" spans="1:4" x14ac:dyDescent="0.3">
      <c r="A5239" s="1" t="s">
        <v>274</v>
      </c>
      <c r="B5239" s="1" t="s">
        <v>271</v>
      </c>
      <c r="C5239">
        <v>31</v>
      </c>
      <c r="D5239" s="48">
        <v>43947</v>
      </c>
    </row>
    <row r="5240" spans="1:4" x14ac:dyDescent="0.3">
      <c r="A5240" s="1" t="s">
        <v>264</v>
      </c>
      <c r="B5240" s="1" t="s">
        <v>267</v>
      </c>
      <c r="C5240">
        <v>31</v>
      </c>
      <c r="D5240" s="48">
        <v>43947</v>
      </c>
    </row>
    <row r="5241" spans="1:4" x14ac:dyDescent="0.3">
      <c r="A5241" s="1" t="s">
        <v>696</v>
      </c>
      <c r="B5241" s="1" t="s">
        <v>272</v>
      </c>
      <c r="C5241">
        <v>31</v>
      </c>
      <c r="D5241" s="48">
        <v>43947</v>
      </c>
    </row>
    <row r="5242" spans="1:4" x14ac:dyDescent="0.3">
      <c r="A5242" s="1" t="s">
        <v>385</v>
      </c>
      <c r="B5242" s="1" t="s">
        <v>263</v>
      </c>
      <c r="C5242">
        <v>31</v>
      </c>
      <c r="D5242" s="48">
        <v>43947</v>
      </c>
    </row>
    <row r="5243" spans="1:4" x14ac:dyDescent="0.3">
      <c r="A5243" s="1" t="s">
        <v>476</v>
      </c>
      <c r="B5243" s="1" t="s">
        <v>273</v>
      </c>
      <c r="C5243">
        <v>31</v>
      </c>
      <c r="D5243" s="48">
        <v>43947</v>
      </c>
    </row>
    <row r="5244" spans="1:4" x14ac:dyDescent="0.3">
      <c r="A5244" s="1" t="s">
        <v>388</v>
      </c>
      <c r="B5244" s="1" t="s">
        <v>387</v>
      </c>
      <c r="C5244">
        <v>31</v>
      </c>
      <c r="D5244" s="48">
        <v>43947</v>
      </c>
    </row>
    <row r="5245" spans="1:4" x14ac:dyDescent="0.3">
      <c r="A5245" s="1" t="s">
        <v>382</v>
      </c>
      <c r="B5245" s="1" t="s">
        <v>391</v>
      </c>
      <c r="C5245">
        <v>31</v>
      </c>
      <c r="D5245" s="48">
        <v>43947</v>
      </c>
    </row>
    <row r="5246" spans="1:4" x14ac:dyDescent="0.3">
      <c r="A5246" s="1" t="s">
        <v>377</v>
      </c>
      <c r="B5246" s="1" t="s">
        <v>390</v>
      </c>
      <c r="C5246">
        <v>31</v>
      </c>
      <c r="D5246" s="48">
        <v>43947</v>
      </c>
    </row>
    <row r="5247" spans="1:4" x14ac:dyDescent="0.3">
      <c r="A5247" s="1" t="s">
        <v>393</v>
      </c>
      <c r="B5247" s="1" t="s">
        <v>383</v>
      </c>
      <c r="C5247">
        <v>31</v>
      </c>
      <c r="D5247" s="48">
        <v>43947</v>
      </c>
    </row>
    <row r="5248" spans="1:4" x14ac:dyDescent="0.3">
      <c r="A5248" s="1" t="s">
        <v>379</v>
      </c>
      <c r="B5248" s="1" t="s">
        <v>386</v>
      </c>
      <c r="C5248">
        <v>31</v>
      </c>
      <c r="D5248" s="48">
        <v>43947</v>
      </c>
    </row>
    <row r="5249" spans="1:4" x14ac:dyDescent="0.3">
      <c r="A5249" s="1" t="s">
        <v>380</v>
      </c>
      <c r="B5249" s="1" t="s">
        <v>384</v>
      </c>
      <c r="C5249">
        <v>31</v>
      </c>
      <c r="D5249" s="48">
        <v>43947</v>
      </c>
    </row>
    <row r="5250" spans="1:4" x14ac:dyDescent="0.3">
      <c r="A5250" s="1" t="s">
        <v>442</v>
      </c>
      <c r="B5250" s="1" t="s">
        <v>440</v>
      </c>
      <c r="C5250">
        <v>29</v>
      </c>
      <c r="D5250" s="48">
        <v>43947</v>
      </c>
    </row>
    <row r="5251" spans="1:4" x14ac:dyDescent="0.3">
      <c r="A5251" s="1" t="s">
        <v>443</v>
      </c>
      <c r="B5251" s="1" t="s">
        <v>447</v>
      </c>
      <c r="C5251">
        <v>29</v>
      </c>
      <c r="D5251" s="48">
        <v>43947</v>
      </c>
    </row>
    <row r="5252" spans="1:4" x14ac:dyDescent="0.3">
      <c r="A5252" s="1" t="s">
        <v>167</v>
      </c>
      <c r="B5252" s="1" t="s">
        <v>137</v>
      </c>
      <c r="C5252">
        <v>38</v>
      </c>
      <c r="D5252" s="48">
        <v>43952</v>
      </c>
    </row>
    <row r="5253" spans="1:4" x14ac:dyDescent="0.3">
      <c r="A5253" s="1" t="s">
        <v>147</v>
      </c>
      <c r="B5253" s="1" t="s">
        <v>149</v>
      </c>
      <c r="C5253">
        <v>38</v>
      </c>
      <c r="D5253" s="48">
        <v>43952</v>
      </c>
    </row>
    <row r="5254" spans="1:4" x14ac:dyDescent="0.3">
      <c r="A5254" s="1" t="s">
        <v>133</v>
      </c>
      <c r="B5254" s="1" t="s">
        <v>136</v>
      </c>
      <c r="C5254">
        <v>38</v>
      </c>
      <c r="D5254" s="48">
        <v>43952</v>
      </c>
    </row>
    <row r="5255" spans="1:4" x14ac:dyDescent="0.3">
      <c r="A5255" s="1" t="s">
        <v>132</v>
      </c>
      <c r="B5255" s="1" t="s">
        <v>145</v>
      </c>
      <c r="C5255">
        <v>38</v>
      </c>
      <c r="D5255" s="48">
        <v>43952</v>
      </c>
    </row>
    <row r="5256" spans="1:4" x14ac:dyDescent="0.3">
      <c r="A5256" s="1" t="s">
        <v>169</v>
      </c>
      <c r="B5256" s="1" t="s">
        <v>168</v>
      </c>
      <c r="C5256">
        <v>38</v>
      </c>
      <c r="D5256" s="48">
        <v>43952</v>
      </c>
    </row>
    <row r="5257" spans="1:4" x14ac:dyDescent="0.3">
      <c r="A5257" s="1" t="s">
        <v>144</v>
      </c>
      <c r="B5257" s="1" t="s">
        <v>151</v>
      </c>
      <c r="C5257">
        <v>38</v>
      </c>
      <c r="D5257" s="48">
        <v>43952</v>
      </c>
    </row>
    <row r="5258" spans="1:4" x14ac:dyDescent="0.3">
      <c r="A5258" s="1" t="s">
        <v>139</v>
      </c>
      <c r="B5258" s="1" t="s">
        <v>141</v>
      </c>
      <c r="C5258">
        <v>38</v>
      </c>
      <c r="D5258" s="48">
        <v>43952</v>
      </c>
    </row>
    <row r="5259" spans="1:4" x14ac:dyDescent="0.3">
      <c r="A5259" s="1" t="s">
        <v>142</v>
      </c>
      <c r="B5259" s="1" t="s">
        <v>143</v>
      </c>
      <c r="C5259">
        <v>38</v>
      </c>
      <c r="D5259" s="48">
        <v>43952</v>
      </c>
    </row>
    <row r="5260" spans="1:4" x14ac:dyDescent="0.3">
      <c r="A5260" s="1" t="s">
        <v>148</v>
      </c>
      <c r="B5260" s="1" t="s">
        <v>150</v>
      </c>
      <c r="C5260">
        <v>38</v>
      </c>
      <c r="D5260" s="48">
        <v>43952</v>
      </c>
    </row>
    <row r="5261" spans="1:4" x14ac:dyDescent="0.3">
      <c r="A5261" s="1" t="s">
        <v>152</v>
      </c>
      <c r="B5261" s="1" t="s">
        <v>140</v>
      </c>
      <c r="C5261">
        <v>38</v>
      </c>
      <c r="D5261" s="48">
        <v>43952</v>
      </c>
    </row>
    <row r="5262" spans="1:4" x14ac:dyDescent="0.3">
      <c r="A5262" s="1" t="s">
        <v>5</v>
      </c>
      <c r="B5262" s="1" t="s">
        <v>11</v>
      </c>
      <c r="C5262">
        <v>36</v>
      </c>
      <c r="D5262" s="48">
        <v>43953</v>
      </c>
    </row>
    <row r="5263" spans="1:4" x14ac:dyDescent="0.3">
      <c r="A5263" s="1" t="s">
        <v>18</v>
      </c>
      <c r="B5263" s="1" t="s">
        <v>21</v>
      </c>
      <c r="C5263">
        <v>36</v>
      </c>
      <c r="D5263" s="48">
        <v>43953</v>
      </c>
    </row>
    <row r="5264" spans="1:4" x14ac:dyDescent="0.3">
      <c r="A5264" s="1" t="s">
        <v>10</v>
      </c>
      <c r="B5264" s="1" t="s">
        <v>171</v>
      </c>
      <c r="C5264">
        <v>36</v>
      </c>
      <c r="D5264" s="48">
        <v>43953</v>
      </c>
    </row>
    <row r="5265" spans="1:4" x14ac:dyDescent="0.3">
      <c r="A5265" s="1" t="s">
        <v>8</v>
      </c>
      <c r="B5265" s="1" t="s">
        <v>13</v>
      </c>
      <c r="C5265">
        <v>36</v>
      </c>
      <c r="D5265" s="48">
        <v>43953</v>
      </c>
    </row>
    <row r="5266" spans="1:4" x14ac:dyDescent="0.3">
      <c r="A5266" s="1" t="s">
        <v>22</v>
      </c>
      <c r="B5266" s="1" t="s">
        <v>178</v>
      </c>
      <c r="C5266">
        <v>36</v>
      </c>
      <c r="D5266" s="48">
        <v>43953</v>
      </c>
    </row>
    <row r="5267" spans="1:4" x14ac:dyDescent="0.3">
      <c r="A5267" s="1" t="s">
        <v>14</v>
      </c>
      <c r="B5267" s="1" t="s">
        <v>173</v>
      </c>
      <c r="C5267">
        <v>36</v>
      </c>
      <c r="D5267" s="48">
        <v>43953</v>
      </c>
    </row>
    <row r="5268" spans="1:4" x14ac:dyDescent="0.3">
      <c r="A5268" s="1" t="s">
        <v>6</v>
      </c>
      <c r="B5268" s="1" t="s">
        <v>3</v>
      </c>
      <c r="C5268">
        <v>36</v>
      </c>
      <c r="D5268" s="48">
        <v>43953</v>
      </c>
    </row>
    <row r="5269" spans="1:4" x14ac:dyDescent="0.3">
      <c r="A5269" s="1" t="s">
        <v>15</v>
      </c>
      <c r="B5269" s="1" t="s">
        <v>16</v>
      </c>
      <c r="C5269">
        <v>36</v>
      </c>
      <c r="D5269" s="48">
        <v>43953</v>
      </c>
    </row>
    <row r="5270" spans="1:4" x14ac:dyDescent="0.3">
      <c r="A5270" s="1" t="s">
        <v>17</v>
      </c>
      <c r="B5270" s="1" t="s">
        <v>20</v>
      </c>
      <c r="C5270">
        <v>36</v>
      </c>
      <c r="D5270" s="48">
        <v>43953</v>
      </c>
    </row>
    <row r="5271" spans="1:4" x14ac:dyDescent="0.3">
      <c r="A5271" s="1" t="s">
        <v>12</v>
      </c>
      <c r="B5271" s="1" t="s">
        <v>19</v>
      </c>
      <c r="C5271">
        <v>36</v>
      </c>
      <c r="D5271" s="48">
        <v>43953</v>
      </c>
    </row>
    <row r="5272" spans="1:4" x14ac:dyDescent="0.3">
      <c r="A5272" s="1" t="s">
        <v>176</v>
      </c>
      <c r="B5272" s="1" t="s">
        <v>175</v>
      </c>
      <c r="C5272">
        <v>46</v>
      </c>
      <c r="D5272" s="48">
        <v>43953</v>
      </c>
    </row>
    <row r="5273" spans="1:4" x14ac:dyDescent="0.3">
      <c r="A5273" s="1" t="s">
        <v>187</v>
      </c>
      <c r="B5273" s="1" t="s">
        <v>197</v>
      </c>
      <c r="C5273">
        <v>46</v>
      </c>
      <c r="D5273" s="48">
        <v>43953</v>
      </c>
    </row>
    <row r="5274" spans="1:4" x14ac:dyDescent="0.3">
      <c r="A5274" s="1" t="s">
        <v>180</v>
      </c>
      <c r="B5274" s="1" t="s">
        <v>186</v>
      </c>
      <c r="C5274">
        <v>46</v>
      </c>
      <c r="D5274" s="48">
        <v>43953</v>
      </c>
    </row>
    <row r="5275" spans="1:4" x14ac:dyDescent="0.3">
      <c r="A5275" s="1" t="s">
        <v>4</v>
      </c>
      <c r="B5275" s="1" t="s">
        <v>183</v>
      </c>
      <c r="C5275">
        <v>46</v>
      </c>
      <c r="D5275" s="48">
        <v>43953</v>
      </c>
    </row>
    <row r="5276" spans="1:4" x14ac:dyDescent="0.3">
      <c r="A5276" s="1" t="s">
        <v>170</v>
      </c>
      <c r="B5276" s="1" t="s">
        <v>199</v>
      </c>
      <c r="C5276">
        <v>46</v>
      </c>
      <c r="D5276" s="48">
        <v>43953</v>
      </c>
    </row>
    <row r="5277" spans="1:4" x14ac:dyDescent="0.3">
      <c r="A5277" s="1" t="s">
        <v>195</v>
      </c>
      <c r="B5277" s="1" t="s">
        <v>184</v>
      </c>
      <c r="C5277">
        <v>46</v>
      </c>
      <c r="D5277" s="48">
        <v>43953</v>
      </c>
    </row>
    <row r="5278" spans="1:4" x14ac:dyDescent="0.3">
      <c r="A5278" s="1" t="s">
        <v>189</v>
      </c>
      <c r="B5278" s="1" t="s">
        <v>9</v>
      </c>
      <c r="C5278">
        <v>46</v>
      </c>
      <c r="D5278" s="48">
        <v>43953</v>
      </c>
    </row>
    <row r="5279" spans="1:4" x14ac:dyDescent="0.3">
      <c r="A5279" s="1" t="s">
        <v>179</v>
      </c>
      <c r="B5279" s="1" t="s">
        <v>181</v>
      </c>
      <c r="C5279">
        <v>46</v>
      </c>
      <c r="D5279" s="48">
        <v>43953</v>
      </c>
    </row>
    <row r="5280" spans="1:4" x14ac:dyDescent="0.3">
      <c r="A5280" s="1" t="s">
        <v>192</v>
      </c>
      <c r="B5280" s="1" t="s">
        <v>182</v>
      </c>
      <c r="C5280">
        <v>46</v>
      </c>
      <c r="D5280" s="48">
        <v>43953</v>
      </c>
    </row>
    <row r="5281" spans="1:4" x14ac:dyDescent="0.3">
      <c r="A5281" s="1" t="s">
        <v>185</v>
      </c>
      <c r="B5281" s="1" t="s">
        <v>174</v>
      </c>
      <c r="C5281">
        <v>46</v>
      </c>
      <c r="D5281" s="48">
        <v>43953</v>
      </c>
    </row>
    <row r="5282" spans="1:4" x14ac:dyDescent="0.3">
      <c r="A5282" s="1" t="s">
        <v>172</v>
      </c>
      <c r="B5282" s="1" t="s">
        <v>177</v>
      </c>
      <c r="C5282">
        <v>46</v>
      </c>
      <c r="D5282" s="48">
        <v>43953</v>
      </c>
    </row>
    <row r="5283" spans="1:4" x14ac:dyDescent="0.3">
      <c r="A5283" s="1" t="s">
        <v>188</v>
      </c>
      <c r="B5283" s="1" t="s">
        <v>7</v>
      </c>
      <c r="C5283">
        <v>46</v>
      </c>
      <c r="D5283" s="48">
        <v>43953</v>
      </c>
    </row>
    <row r="5284" spans="1:4" x14ac:dyDescent="0.3">
      <c r="A5284" s="1" t="s">
        <v>104</v>
      </c>
      <c r="B5284" s="1" t="s">
        <v>355</v>
      </c>
      <c r="C5284">
        <v>36</v>
      </c>
      <c r="D5284" s="48">
        <v>43953</v>
      </c>
    </row>
    <row r="5285" spans="1:4" x14ac:dyDescent="0.3">
      <c r="A5285" s="1" t="s">
        <v>105</v>
      </c>
      <c r="B5285" s="1" t="s">
        <v>351</v>
      </c>
      <c r="C5285">
        <v>36</v>
      </c>
      <c r="D5285" s="48">
        <v>43953</v>
      </c>
    </row>
    <row r="5286" spans="1:4" x14ac:dyDescent="0.3">
      <c r="A5286" s="1" t="s">
        <v>691</v>
      </c>
      <c r="B5286" s="1" t="s">
        <v>352</v>
      </c>
      <c r="C5286">
        <v>36</v>
      </c>
      <c r="D5286" s="48">
        <v>43953</v>
      </c>
    </row>
    <row r="5287" spans="1:4" x14ac:dyDescent="0.3">
      <c r="A5287" s="1" t="s">
        <v>343</v>
      </c>
      <c r="B5287" s="1" t="s">
        <v>101</v>
      </c>
      <c r="C5287">
        <v>36</v>
      </c>
      <c r="D5287" s="48">
        <v>43953</v>
      </c>
    </row>
    <row r="5288" spans="1:4" x14ac:dyDescent="0.3">
      <c r="A5288" s="1" t="s">
        <v>345</v>
      </c>
      <c r="B5288" s="1" t="s">
        <v>687</v>
      </c>
      <c r="C5288">
        <v>36</v>
      </c>
      <c r="D5288" s="48">
        <v>43953</v>
      </c>
    </row>
    <row r="5289" spans="1:4" x14ac:dyDescent="0.3">
      <c r="A5289" s="1" t="s">
        <v>690</v>
      </c>
      <c r="B5289" s="1" t="s">
        <v>340</v>
      </c>
      <c r="C5289">
        <v>36</v>
      </c>
      <c r="D5289" s="48">
        <v>43953</v>
      </c>
    </row>
    <row r="5290" spans="1:4" x14ac:dyDescent="0.3">
      <c r="A5290" s="1" t="s">
        <v>686</v>
      </c>
      <c r="B5290" s="1" t="s">
        <v>342</v>
      </c>
      <c r="C5290">
        <v>36</v>
      </c>
      <c r="D5290" s="48">
        <v>43953</v>
      </c>
    </row>
    <row r="5291" spans="1:4" x14ac:dyDescent="0.3">
      <c r="A5291" s="1" t="s">
        <v>350</v>
      </c>
      <c r="B5291" s="1" t="s">
        <v>688</v>
      </c>
      <c r="C5291">
        <v>36</v>
      </c>
      <c r="D5291" s="48">
        <v>43953</v>
      </c>
    </row>
    <row r="5292" spans="1:4" x14ac:dyDescent="0.3">
      <c r="A5292" s="1" t="s">
        <v>349</v>
      </c>
      <c r="B5292" s="1" t="s">
        <v>689</v>
      </c>
      <c r="C5292">
        <v>36</v>
      </c>
      <c r="D5292" s="48">
        <v>43953</v>
      </c>
    </row>
    <row r="5293" spans="1:4" x14ac:dyDescent="0.3">
      <c r="A5293" s="1" t="s">
        <v>341</v>
      </c>
      <c r="B5293" s="1" t="s">
        <v>346</v>
      </c>
      <c r="C5293">
        <v>36</v>
      </c>
      <c r="D5293" s="48">
        <v>43953</v>
      </c>
    </row>
    <row r="5294" spans="1:4" x14ac:dyDescent="0.3">
      <c r="A5294" s="1" t="s">
        <v>477</v>
      </c>
      <c r="B5294" s="1" t="s">
        <v>435</v>
      </c>
      <c r="C5294">
        <v>36</v>
      </c>
      <c r="D5294" s="48">
        <v>43953</v>
      </c>
    </row>
    <row r="5295" spans="1:4" x14ac:dyDescent="0.3">
      <c r="A5295" s="1" t="s">
        <v>431</v>
      </c>
      <c r="B5295" s="1" t="s">
        <v>432</v>
      </c>
      <c r="C5295">
        <v>36</v>
      </c>
      <c r="D5295" s="48">
        <v>43953</v>
      </c>
    </row>
    <row r="5296" spans="1:4" x14ac:dyDescent="0.3">
      <c r="A5296" s="1" t="s">
        <v>437</v>
      </c>
      <c r="B5296" s="1" t="s">
        <v>438</v>
      </c>
      <c r="C5296">
        <v>36</v>
      </c>
      <c r="D5296" s="48">
        <v>43953</v>
      </c>
    </row>
    <row r="5297" spans="1:4" x14ac:dyDescent="0.3">
      <c r="A5297" s="1" t="s">
        <v>429</v>
      </c>
      <c r="B5297" s="1" t="s">
        <v>430</v>
      </c>
      <c r="C5297">
        <v>36</v>
      </c>
      <c r="D5297" s="48">
        <v>43953</v>
      </c>
    </row>
    <row r="5298" spans="1:4" x14ac:dyDescent="0.3">
      <c r="A5298" s="1" t="s">
        <v>433</v>
      </c>
      <c r="B5298" s="1" t="s">
        <v>423</v>
      </c>
      <c r="C5298">
        <v>36</v>
      </c>
      <c r="D5298" s="48">
        <v>43953</v>
      </c>
    </row>
    <row r="5299" spans="1:4" x14ac:dyDescent="0.3">
      <c r="A5299" s="1" t="s">
        <v>161</v>
      </c>
      <c r="B5299" s="1" t="s">
        <v>153</v>
      </c>
      <c r="C5299">
        <v>33</v>
      </c>
      <c r="D5299" s="48">
        <v>43954</v>
      </c>
    </row>
    <row r="5300" spans="1:4" x14ac:dyDescent="0.3">
      <c r="A5300" s="1" t="s">
        <v>134</v>
      </c>
      <c r="B5300" s="1" t="s">
        <v>163</v>
      </c>
      <c r="C5300">
        <v>33</v>
      </c>
      <c r="D5300" s="48">
        <v>43954</v>
      </c>
    </row>
    <row r="5301" spans="1:4" x14ac:dyDescent="0.3">
      <c r="A5301" s="1" t="s">
        <v>158</v>
      </c>
      <c r="B5301" s="1" t="s">
        <v>155</v>
      </c>
      <c r="C5301">
        <v>33</v>
      </c>
      <c r="D5301" s="48">
        <v>43954</v>
      </c>
    </row>
    <row r="5302" spans="1:4" x14ac:dyDescent="0.3">
      <c r="A5302" s="1" t="s">
        <v>146</v>
      </c>
      <c r="B5302" s="1" t="s">
        <v>160</v>
      </c>
      <c r="C5302">
        <v>33</v>
      </c>
      <c r="D5302" s="48">
        <v>43954</v>
      </c>
    </row>
    <row r="5303" spans="1:4" x14ac:dyDescent="0.3">
      <c r="A5303" s="1" t="s">
        <v>166</v>
      </c>
      <c r="B5303" s="1" t="s">
        <v>164</v>
      </c>
      <c r="C5303">
        <v>33</v>
      </c>
      <c r="D5303" s="48">
        <v>43954</v>
      </c>
    </row>
    <row r="5304" spans="1:4" x14ac:dyDescent="0.3">
      <c r="A5304" s="1" t="s">
        <v>138</v>
      </c>
      <c r="B5304" s="1" t="s">
        <v>159</v>
      </c>
      <c r="C5304">
        <v>33</v>
      </c>
      <c r="D5304" s="48">
        <v>43954</v>
      </c>
    </row>
    <row r="5305" spans="1:4" x14ac:dyDescent="0.3">
      <c r="A5305" s="1" t="s">
        <v>156</v>
      </c>
      <c r="B5305" s="1" t="s">
        <v>157</v>
      </c>
      <c r="C5305">
        <v>33</v>
      </c>
      <c r="D5305" s="48">
        <v>43954</v>
      </c>
    </row>
    <row r="5306" spans="1:4" x14ac:dyDescent="0.3">
      <c r="A5306" s="1" t="s">
        <v>165</v>
      </c>
      <c r="B5306" s="1" t="s">
        <v>162</v>
      </c>
      <c r="C5306">
        <v>33</v>
      </c>
      <c r="D5306" s="48">
        <v>43954</v>
      </c>
    </row>
    <row r="5307" spans="1:4" x14ac:dyDescent="0.3">
      <c r="A5307" s="1" t="s">
        <v>135</v>
      </c>
      <c r="B5307" s="1" t="s">
        <v>154</v>
      </c>
      <c r="C5307">
        <v>33</v>
      </c>
      <c r="D5307" s="48">
        <v>43954</v>
      </c>
    </row>
    <row r="5308" spans="1:4" x14ac:dyDescent="0.3">
      <c r="A5308" s="1" t="s">
        <v>216</v>
      </c>
      <c r="B5308" s="1" t="s">
        <v>202</v>
      </c>
      <c r="C5308">
        <v>46</v>
      </c>
      <c r="D5308" s="48">
        <v>43954</v>
      </c>
    </row>
    <row r="5309" spans="1:4" x14ac:dyDescent="0.3">
      <c r="A5309" s="1" t="s">
        <v>203</v>
      </c>
      <c r="B5309" s="1" t="s">
        <v>206</v>
      </c>
      <c r="C5309">
        <v>46</v>
      </c>
      <c r="D5309" s="48">
        <v>43954</v>
      </c>
    </row>
    <row r="5310" spans="1:4" x14ac:dyDescent="0.3">
      <c r="A5310" s="1" t="s">
        <v>201</v>
      </c>
      <c r="B5310" s="1" t="s">
        <v>200</v>
      </c>
      <c r="C5310">
        <v>46</v>
      </c>
      <c r="D5310" s="48">
        <v>43954</v>
      </c>
    </row>
    <row r="5311" spans="1:4" x14ac:dyDescent="0.3">
      <c r="A5311" s="1" t="s">
        <v>208</v>
      </c>
      <c r="B5311" s="1" t="s">
        <v>194</v>
      </c>
      <c r="C5311">
        <v>46</v>
      </c>
      <c r="D5311" s="48">
        <v>43954</v>
      </c>
    </row>
    <row r="5312" spans="1:4" x14ac:dyDescent="0.3">
      <c r="A5312" s="1" t="s">
        <v>222</v>
      </c>
      <c r="B5312" s="1" t="s">
        <v>204</v>
      </c>
      <c r="C5312">
        <v>46</v>
      </c>
      <c r="D5312" s="48">
        <v>43954</v>
      </c>
    </row>
    <row r="5313" spans="1:4" x14ac:dyDescent="0.3">
      <c r="A5313" s="1" t="s">
        <v>211</v>
      </c>
      <c r="B5313" s="1" t="s">
        <v>212</v>
      </c>
      <c r="C5313">
        <v>46</v>
      </c>
      <c r="D5313" s="48">
        <v>43954</v>
      </c>
    </row>
    <row r="5314" spans="1:4" x14ac:dyDescent="0.3">
      <c r="A5314" s="1" t="s">
        <v>193</v>
      </c>
      <c r="B5314" s="1" t="s">
        <v>219</v>
      </c>
      <c r="C5314">
        <v>46</v>
      </c>
      <c r="D5314" s="48">
        <v>43954</v>
      </c>
    </row>
    <row r="5315" spans="1:4" x14ac:dyDescent="0.3">
      <c r="A5315" s="1" t="s">
        <v>218</v>
      </c>
      <c r="B5315" s="1" t="s">
        <v>209</v>
      </c>
      <c r="C5315">
        <v>46</v>
      </c>
      <c r="D5315" s="48">
        <v>43954</v>
      </c>
    </row>
    <row r="5316" spans="1:4" x14ac:dyDescent="0.3">
      <c r="A5316" s="1" t="s">
        <v>213</v>
      </c>
      <c r="B5316" s="1" t="s">
        <v>190</v>
      </c>
      <c r="C5316">
        <v>46</v>
      </c>
      <c r="D5316" s="48">
        <v>43954</v>
      </c>
    </row>
    <row r="5317" spans="1:4" x14ac:dyDescent="0.3">
      <c r="A5317" s="1" t="s">
        <v>198</v>
      </c>
      <c r="B5317" s="1" t="s">
        <v>226</v>
      </c>
      <c r="C5317">
        <v>46</v>
      </c>
      <c r="D5317" s="48">
        <v>43954</v>
      </c>
    </row>
    <row r="5318" spans="1:4" x14ac:dyDescent="0.3">
      <c r="A5318" s="1" t="s">
        <v>191</v>
      </c>
      <c r="B5318" s="1" t="s">
        <v>196</v>
      </c>
      <c r="C5318">
        <v>46</v>
      </c>
      <c r="D5318" s="48">
        <v>43954</v>
      </c>
    </row>
    <row r="5319" spans="1:4" x14ac:dyDescent="0.3">
      <c r="A5319" s="1" t="s">
        <v>205</v>
      </c>
      <c r="B5319" s="1" t="s">
        <v>210</v>
      </c>
      <c r="C5319">
        <v>46</v>
      </c>
      <c r="D5319" s="48">
        <v>43954</v>
      </c>
    </row>
    <row r="5320" spans="1:4" x14ac:dyDescent="0.3">
      <c r="A5320" s="1" t="s">
        <v>265</v>
      </c>
      <c r="B5320" s="1" t="s">
        <v>378</v>
      </c>
      <c r="C5320">
        <v>32</v>
      </c>
      <c r="D5320" s="48">
        <v>43954</v>
      </c>
    </row>
    <row r="5321" spans="1:4" x14ac:dyDescent="0.3">
      <c r="A5321" s="1" t="s">
        <v>271</v>
      </c>
      <c r="B5321" s="1" t="s">
        <v>381</v>
      </c>
      <c r="C5321">
        <v>32</v>
      </c>
      <c r="D5321" s="48">
        <v>43954</v>
      </c>
    </row>
    <row r="5322" spans="1:4" x14ac:dyDescent="0.3">
      <c r="A5322" s="1" t="s">
        <v>261</v>
      </c>
      <c r="B5322" s="1" t="s">
        <v>275</v>
      </c>
      <c r="C5322">
        <v>32</v>
      </c>
      <c r="D5322" s="48">
        <v>43954</v>
      </c>
    </row>
    <row r="5323" spans="1:4" x14ac:dyDescent="0.3">
      <c r="A5323" s="1" t="s">
        <v>266</v>
      </c>
      <c r="B5323" s="1" t="s">
        <v>274</v>
      </c>
      <c r="C5323">
        <v>32</v>
      </c>
      <c r="D5323" s="48">
        <v>43954</v>
      </c>
    </row>
    <row r="5324" spans="1:4" x14ac:dyDescent="0.3">
      <c r="A5324" s="1" t="s">
        <v>268</v>
      </c>
      <c r="B5324" s="1" t="s">
        <v>264</v>
      </c>
      <c r="C5324">
        <v>32</v>
      </c>
      <c r="D5324" s="48">
        <v>43954</v>
      </c>
    </row>
    <row r="5325" spans="1:4" x14ac:dyDescent="0.3">
      <c r="A5325" s="1" t="s">
        <v>685</v>
      </c>
      <c r="B5325" s="1" t="s">
        <v>262</v>
      </c>
      <c r="C5325">
        <v>32</v>
      </c>
      <c r="D5325" s="48">
        <v>43954</v>
      </c>
    </row>
    <row r="5326" spans="1:4" x14ac:dyDescent="0.3">
      <c r="A5326" s="1" t="s">
        <v>269</v>
      </c>
      <c r="B5326" s="1" t="s">
        <v>259</v>
      </c>
      <c r="C5326">
        <v>32</v>
      </c>
      <c r="D5326" s="48">
        <v>43954</v>
      </c>
    </row>
    <row r="5327" spans="1:4" x14ac:dyDescent="0.3">
      <c r="A5327" s="1" t="s">
        <v>267</v>
      </c>
      <c r="B5327" s="1" t="s">
        <v>270</v>
      </c>
      <c r="C5327">
        <v>32</v>
      </c>
      <c r="D5327" s="48">
        <v>43954</v>
      </c>
    </row>
    <row r="5328" spans="1:4" x14ac:dyDescent="0.3">
      <c r="A5328" s="1" t="s">
        <v>276</v>
      </c>
      <c r="B5328" s="1" t="s">
        <v>260</v>
      </c>
      <c r="C5328">
        <v>32</v>
      </c>
      <c r="D5328" s="48">
        <v>43954</v>
      </c>
    </row>
    <row r="5329" spans="1:4" x14ac:dyDescent="0.3">
      <c r="A5329" s="1" t="s">
        <v>390</v>
      </c>
      <c r="B5329" s="1" t="s">
        <v>391</v>
      </c>
      <c r="C5329">
        <v>32</v>
      </c>
      <c r="D5329" s="48">
        <v>43954</v>
      </c>
    </row>
    <row r="5330" spans="1:4" x14ac:dyDescent="0.3">
      <c r="A5330" s="1" t="s">
        <v>384</v>
      </c>
      <c r="B5330" s="1" t="s">
        <v>388</v>
      </c>
      <c r="C5330">
        <v>32</v>
      </c>
      <c r="D5330" s="48">
        <v>43954</v>
      </c>
    </row>
    <row r="5331" spans="1:4" x14ac:dyDescent="0.3">
      <c r="A5331" s="1" t="s">
        <v>272</v>
      </c>
      <c r="B5331" s="1" t="s">
        <v>382</v>
      </c>
      <c r="C5331">
        <v>32</v>
      </c>
      <c r="D5331" s="48">
        <v>43954</v>
      </c>
    </row>
    <row r="5332" spans="1:4" x14ac:dyDescent="0.3">
      <c r="A5332" s="1" t="s">
        <v>263</v>
      </c>
      <c r="B5332" s="1" t="s">
        <v>380</v>
      </c>
      <c r="C5332">
        <v>32</v>
      </c>
      <c r="D5332" s="48">
        <v>43954</v>
      </c>
    </row>
    <row r="5333" spans="1:4" x14ac:dyDescent="0.3">
      <c r="A5333" s="1" t="s">
        <v>273</v>
      </c>
      <c r="B5333" s="1" t="s">
        <v>377</v>
      </c>
      <c r="C5333">
        <v>32</v>
      </c>
      <c r="D5333" s="48">
        <v>43954</v>
      </c>
    </row>
    <row r="5334" spans="1:4" x14ac:dyDescent="0.3">
      <c r="A5334" s="1" t="s">
        <v>393</v>
      </c>
      <c r="B5334" s="1" t="s">
        <v>379</v>
      </c>
      <c r="C5334">
        <v>32</v>
      </c>
      <c r="D5334" s="48">
        <v>43954</v>
      </c>
    </row>
    <row r="5335" spans="1:4" x14ac:dyDescent="0.3">
      <c r="A5335" s="1" t="s">
        <v>387</v>
      </c>
      <c r="B5335" s="1" t="s">
        <v>385</v>
      </c>
      <c r="C5335">
        <v>32</v>
      </c>
      <c r="D5335" s="48">
        <v>43954</v>
      </c>
    </row>
    <row r="5336" spans="1:4" x14ac:dyDescent="0.3">
      <c r="A5336" s="1" t="s">
        <v>383</v>
      </c>
      <c r="B5336" s="1" t="s">
        <v>476</v>
      </c>
      <c r="C5336">
        <v>32</v>
      </c>
      <c r="D5336" s="48">
        <v>43954</v>
      </c>
    </row>
    <row r="5337" spans="1:4" x14ac:dyDescent="0.3">
      <c r="A5337" s="1" t="s">
        <v>386</v>
      </c>
      <c r="B5337" s="1" t="s">
        <v>696</v>
      </c>
      <c r="C5337">
        <v>32</v>
      </c>
      <c r="D5337" s="48">
        <v>43954</v>
      </c>
    </row>
    <row r="5338" spans="1:4" x14ac:dyDescent="0.3">
      <c r="A5338" s="1" t="s">
        <v>3</v>
      </c>
      <c r="B5338" s="1" t="s">
        <v>17</v>
      </c>
      <c r="C5338">
        <v>37</v>
      </c>
      <c r="D5338" s="48">
        <v>43960</v>
      </c>
    </row>
    <row r="5339" spans="1:4" x14ac:dyDescent="0.3">
      <c r="A5339" s="1" t="s">
        <v>178</v>
      </c>
      <c r="B5339" s="1" t="s">
        <v>5</v>
      </c>
      <c r="C5339">
        <v>37</v>
      </c>
      <c r="D5339" s="48">
        <v>43960</v>
      </c>
    </row>
    <row r="5340" spans="1:4" x14ac:dyDescent="0.3">
      <c r="A5340" s="1" t="s">
        <v>20</v>
      </c>
      <c r="B5340" s="1" t="s">
        <v>15</v>
      </c>
      <c r="C5340">
        <v>37</v>
      </c>
      <c r="D5340" s="48">
        <v>43960</v>
      </c>
    </row>
    <row r="5341" spans="1:4" x14ac:dyDescent="0.3">
      <c r="A5341" s="1" t="s">
        <v>11</v>
      </c>
      <c r="B5341" s="1" t="s">
        <v>10</v>
      </c>
      <c r="C5341">
        <v>37</v>
      </c>
      <c r="D5341" s="48">
        <v>43960</v>
      </c>
    </row>
    <row r="5342" spans="1:4" x14ac:dyDescent="0.3">
      <c r="A5342" s="1" t="s">
        <v>13</v>
      </c>
      <c r="B5342" s="1" t="s">
        <v>12</v>
      </c>
      <c r="C5342">
        <v>37</v>
      </c>
      <c r="D5342" s="48">
        <v>43960</v>
      </c>
    </row>
    <row r="5343" spans="1:4" x14ac:dyDescent="0.3">
      <c r="A5343" s="1" t="s">
        <v>171</v>
      </c>
      <c r="B5343" s="1" t="s">
        <v>18</v>
      </c>
      <c r="C5343">
        <v>37</v>
      </c>
      <c r="D5343" s="48">
        <v>43960</v>
      </c>
    </row>
    <row r="5344" spans="1:4" x14ac:dyDescent="0.3">
      <c r="A5344" s="1" t="s">
        <v>173</v>
      </c>
      <c r="B5344" s="1" t="s">
        <v>22</v>
      </c>
      <c r="C5344">
        <v>37</v>
      </c>
      <c r="D5344" s="48">
        <v>43960</v>
      </c>
    </row>
    <row r="5345" spans="1:4" x14ac:dyDescent="0.3">
      <c r="A5345" s="1" t="s">
        <v>16</v>
      </c>
      <c r="B5345" s="1" t="s">
        <v>14</v>
      </c>
      <c r="C5345">
        <v>37</v>
      </c>
      <c r="D5345" s="48">
        <v>43960</v>
      </c>
    </row>
    <row r="5346" spans="1:4" x14ac:dyDescent="0.3">
      <c r="A5346" s="1" t="s">
        <v>19</v>
      </c>
      <c r="B5346" s="1" t="s">
        <v>6</v>
      </c>
      <c r="C5346">
        <v>37</v>
      </c>
      <c r="D5346" s="48">
        <v>43960</v>
      </c>
    </row>
    <row r="5347" spans="1:4" x14ac:dyDescent="0.3">
      <c r="A5347" s="1" t="s">
        <v>21</v>
      </c>
      <c r="B5347" s="1" t="s">
        <v>8</v>
      </c>
      <c r="C5347">
        <v>37</v>
      </c>
      <c r="D5347" s="48">
        <v>43960</v>
      </c>
    </row>
    <row r="5348" spans="1:4" x14ac:dyDescent="0.3">
      <c r="A5348" s="1" t="s">
        <v>688</v>
      </c>
      <c r="B5348" s="1" t="s">
        <v>349</v>
      </c>
      <c r="C5348">
        <v>37</v>
      </c>
      <c r="D5348" s="48">
        <v>43960</v>
      </c>
    </row>
    <row r="5349" spans="1:4" x14ac:dyDescent="0.3">
      <c r="A5349" s="1" t="s">
        <v>355</v>
      </c>
      <c r="B5349" s="1" t="s">
        <v>105</v>
      </c>
      <c r="C5349">
        <v>37</v>
      </c>
      <c r="D5349" s="48">
        <v>43960</v>
      </c>
    </row>
    <row r="5350" spans="1:4" x14ac:dyDescent="0.3">
      <c r="A5350" s="1" t="s">
        <v>101</v>
      </c>
      <c r="B5350" s="1" t="s">
        <v>350</v>
      </c>
      <c r="C5350">
        <v>37</v>
      </c>
      <c r="D5350" s="48">
        <v>43960</v>
      </c>
    </row>
    <row r="5351" spans="1:4" x14ac:dyDescent="0.3">
      <c r="A5351" s="1" t="s">
        <v>687</v>
      </c>
      <c r="B5351" s="1" t="s">
        <v>341</v>
      </c>
      <c r="C5351">
        <v>37</v>
      </c>
      <c r="D5351" s="48">
        <v>43960</v>
      </c>
    </row>
    <row r="5352" spans="1:4" x14ac:dyDescent="0.3">
      <c r="A5352" s="1" t="s">
        <v>352</v>
      </c>
      <c r="B5352" s="1" t="s">
        <v>104</v>
      </c>
      <c r="C5352">
        <v>37</v>
      </c>
      <c r="D5352" s="48">
        <v>43960</v>
      </c>
    </row>
    <row r="5353" spans="1:4" x14ac:dyDescent="0.3">
      <c r="A5353" s="1" t="s">
        <v>342</v>
      </c>
      <c r="B5353" s="1" t="s">
        <v>691</v>
      </c>
      <c r="C5353">
        <v>37</v>
      </c>
      <c r="D5353" s="48">
        <v>43960</v>
      </c>
    </row>
    <row r="5354" spans="1:4" x14ac:dyDescent="0.3">
      <c r="A5354" s="1" t="s">
        <v>689</v>
      </c>
      <c r="B5354" s="1" t="s">
        <v>343</v>
      </c>
      <c r="C5354">
        <v>37</v>
      </c>
      <c r="D5354" s="48">
        <v>43960</v>
      </c>
    </row>
    <row r="5355" spans="1:4" x14ac:dyDescent="0.3">
      <c r="A5355" s="1" t="s">
        <v>340</v>
      </c>
      <c r="B5355" s="1" t="s">
        <v>686</v>
      </c>
      <c r="C5355">
        <v>37</v>
      </c>
      <c r="D5355" s="48">
        <v>43960</v>
      </c>
    </row>
    <row r="5356" spans="1:4" x14ac:dyDescent="0.3">
      <c r="A5356" s="1" t="s">
        <v>351</v>
      </c>
      <c r="B5356" s="1" t="s">
        <v>345</v>
      </c>
      <c r="C5356">
        <v>37</v>
      </c>
      <c r="D5356" s="48">
        <v>43960</v>
      </c>
    </row>
    <row r="5357" spans="1:4" x14ac:dyDescent="0.3">
      <c r="A5357" s="1" t="s">
        <v>346</v>
      </c>
      <c r="B5357" s="1" t="s">
        <v>690</v>
      </c>
      <c r="C5357">
        <v>37</v>
      </c>
      <c r="D5357" s="48">
        <v>43960</v>
      </c>
    </row>
    <row r="5358" spans="1:4" x14ac:dyDescent="0.3">
      <c r="A5358" s="1" t="s">
        <v>155</v>
      </c>
      <c r="B5358" s="1" t="s">
        <v>161</v>
      </c>
      <c r="C5358">
        <v>34</v>
      </c>
      <c r="D5358" s="48">
        <v>43961</v>
      </c>
    </row>
    <row r="5359" spans="1:4" x14ac:dyDescent="0.3">
      <c r="A5359" s="1" t="s">
        <v>154</v>
      </c>
      <c r="B5359" s="1" t="s">
        <v>156</v>
      </c>
      <c r="C5359">
        <v>34</v>
      </c>
      <c r="D5359" s="48">
        <v>43961</v>
      </c>
    </row>
    <row r="5360" spans="1:4" x14ac:dyDescent="0.3">
      <c r="A5360" s="1" t="s">
        <v>163</v>
      </c>
      <c r="B5360" s="1" t="s">
        <v>135</v>
      </c>
      <c r="C5360">
        <v>34</v>
      </c>
      <c r="D5360" s="48">
        <v>43961</v>
      </c>
    </row>
    <row r="5361" spans="1:4" x14ac:dyDescent="0.3">
      <c r="A5361" s="1" t="s">
        <v>153</v>
      </c>
      <c r="B5361" s="1" t="s">
        <v>146</v>
      </c>
      <c r="C5361">
        <v>34</v>
      </c>
      <c r="D5361" s="48">
        <v>43961</v>
      </c>
    </row>
    <row r="5362" spans="1:4" x14ac:dyDescent="0.3">
      <c r="A5362" s="1" t="s">
        <v>160</v>
      </c>
      <c r="B5362" s="1" t="s">
        <v>138</v>
      </c>
      <c r="C5362">
        <v>34</v>
      </c>
      <c r="D5362" s="48">
        <v>43961</v>
      </c>
    </row>
    <row r="5363" spans="1:4" x14ac:dyDescent="0.3">
      <c r="A5363" s="1" t="s">
        <v>157</v>
      </c>
      <c r="B5363" s="1" t="s">
        <v>165</v>
      </c>
      <c r="C5363">
        <v>34</v>
      </c>
      <c r="D5363" s="48">
        <v>43961</v>
      </c>
    </row>
    <row r="5364" spans="1:4" x14ac:dyDescent="0.3">
      <c r="A5364" s="1" t="s">
        <v>159</v>
      </c>
      <c r="B5364" s="1" t="s">
        <v>134</v>
      </c>
      <c r="C5364">
        <v>34</v>
      </c>
      <c r="D5364" s="48">
        <v>43961</v>
      </c>
    </row>
    <row r="5365" spans="1:4" x14ac:dyDescent="0.3">
      <c r="A5365" s="1" t="s">
        <v>162</v>
      </c>
      <c r="B5365" s="1" t="s">
        <v>166</v>
      </c>
      <c r="C5365">
        <v>34</v>
      </c>
      <c r="D5365" s="48">
        <v>43961</v>
      </c>
    </row>
    <row r="5366" spans="1:4" x14ac:dyDescent="0.3">
      <c r="A5366" s="1" t="s">
        <v>164</v>
      </c>
      <c r="B5366" s="1" t="s">
        <v>158</v>
      </c>
      <c r="C5366">
        <v>34</v>
      </c>
      <c r="D5366" s="48">
        <v>43961</v>
      </c>
    </row>
    <row r="5367" spans="1:4" x14ac:dyDescent="0.3">
      <c r="A5367" s="1" t="s">
        <v>274</v>
      </c>
      <c r="B5367" s="1" t="s">
        <v>685</v>
      </c>
      <c r="C5367">
        <v>33</v>
      </c>
      <c r="D5367" s="48">
        <v>43961</v>
      </c>
    </row>
    <row r="5368" spans="1:4" x14ac:dyDescent="0.3">
      <c r="A5368" s="1" t="s">
        <v>262</v>
      </c>
      <c r="B5368" s="1" t="s">
        <v>266</v>
      </c>
      <c r="C5368">
        <v>33</v>
      </c>
      <c r="D5368" s="48">
        <v>43961</v>
      </c>
    </row>
    <row r="5369" spans="1:4" x14ac:dyDescent="0.3">
      <c r="A5369" s="1" t="s">
        <v>270</v>
      </c>
      <c r="B5369" s="1" t="s">
        <v>261</v>
      </c>
      <c r="C5369">
        <v>33</v>
      </c>
      <c r="D5369" s="48">
        <v>43961</v>
      </c>
    </row>
    <row r="5370" spans="1:4" x14ac:dyDescent="0.3">
      <c r="A5370" s="1" t="s">
        <v>276</v>
      </c>
      <c r="B5370" s="1" t="s">
        <v>271</v>
      </c>
      <c r="C5370">
        <v>33</v>
      </c>
      <c r="D5370" s="48">
        <v>43961</v>
      </c>
    </row>
    <row r="5371" spans="1:4" x14ac:dyDescent="0.3">
      <c r="A5371" s="1" t="s">
        <v>260</v>
      </c>
      <c r="B5371" s="1" t="s">
        <v>265</v>
      </c>
      <c r="C5371">
        <v>33</v>
      </c>
      <c r="D5371" s="48">
        <v>43961</v>
      </c>
    </row>
    <row r="5372" spans="1:4" x14ac:dyDescent="0.3">
      <c r="A5372" s="1" t="s">
        <v>378</v>
      </c>
      <c r="B5372" s="1" t="s">
        <v>264</v>
      </c>
      <c r="C5372">
        <v>33</v>
      </c>
      <c r="D5372" s="48">
        <v>43961</v>
      </c>
    </row>
    <row r="5373" spans="1:4" x14ac:dyDescent="0.3">
      <c r="A5373" s="1" t="s">
        <v>381</v>
      </c>
      <c r="B5373" s="1" t="s">
        <v>268</v>
      </c>
      <c r="C5373">
        <v>33</v>
      </c>
      <c r="D5373" s="48">
        <v>43961</v>
      </c>
    </row>
    <row r="5374" spans="1:4" x14ac:dyDescent="0.3">
      <c r="A5374" s="1" t="s">
        <v>275</v>
      </c>
      <c r="B5374" s="1" t="s">
        <v>269</v>
      </c>
      <c r="C5374">
        <v>33</v>
      </c>
      <c r="D5374" s="48">
        <v>43961</v>
      </c>
    </row>
    <row r="5375" spans="1:4" x14ac:dyDescent="0.3">
      <c r="A5375" s="1" t="s">
        <v>259</v>
      </c>
      <c r="B5375" s="1" t="s">
        <v>267</v>
      </c>
      <c r="C5375">
        <v>33</v>
      </c>
      <c r="D5375" s="48">
        <v>43961</v>
      </c>
    </row>
    <row r="5376" spans="1:4" x14ac:dyDescent="0.3">
      <c r="A5376" s="1" t="s">
        <v>391</v>
      </c>
      <c r="B5376" s="1" t="s">
        <v>272</v>
      </c>
      <c r="C5376">
        <v>33</v>
      </c>
      <c r="D5376" s="48">
        <v>43961</v>
      </c>
    </row>
    <row r="5377" spans="1:4" x14ac:dyDescent="0.3">
      <c r="A5377" s="1" t="s">
        <v>388</v>
      </c>
      <c r="B5377" s="1" t="s">
        <v>263</v>
      </c>
      <c r="C5377">
        <v>33</v>
      </c>
      <c r="D5377" s="48">
        <v>43961</v>
      </c>
    </row>
    <row r="5378" spans="1:4" x14ac:dyDescent="0.3">
      <c r="A5378" s="1" t="s">
        <v>385</v>
      </c>
      <c r="B5378" s="1" t="s">
        <v>273</v>
      </c>
      <c r="C5378">
        <v>33</v>
      </c>
      <c r="D5378" s="48">
        <v>43961</v>
      </c>
    </row>
    <row r="5379" spans="1:4" x14ac:dyDescent="0.3">
      <c r="A5379" s="1" t="s">
        <v>476</v>
      </c>
      <c r="B5379" s="1" t="s">
        <v>393</v>
      </c>
      <c r="C5379">
        <v>33</v>
      </c>
      <c r="D5379" s="48">
        <v>43961</v>
      </c>
    </row>
    <row r="5380" spans="1:4" x14ac:dyDescent="0.3">
      <c r="A5380" s="1" t="s">
        <v>382</v>
      </c>
      <c r="B5380" s="1" t="s">
        <v>387</v>
      </c>
      <c r="C5380">
        <v>33</v>
      </c>
      <c r="D5380" s="48">
        <v>43961</v>
      </c>
    </row>
    <row r="5381" spans="1:4" x14ac:dyDescent="0.3">
      <c r="A5381" s="1" t="s">
        <v>379</v>
      </c>
      <c r="B5381" s="1" t="s">
        <v>390</v>
      </c>
      <c r="C5381">
        <v>33</v>
      </c>
      <c r="D5381" s="48">
        <v>43961</v>
      </c>
    </row>
    <row r="5382" spans="1:4" x14ac:dyDescent="0.3">
      <c r="A5382" s="1" t="s">
        <v>696</v>
      </c>
      <c r="B5382" s="1" t="s">
        <v>384</v>
      </c>
      <c r="C5382">
        <v>33</v>
      </c>
      <c r="D5382" s="48">
        <v>43961</v>
      </c>
    </row>
    <row r="5383" spans="1:4" x14ac:dyDescent="0.3">
      <c r="A5383" s="1" t="s">
        <v>377</v>
      </c>
      <c r="B5383" s="1" t="s">
        <v>383</v>
      </c>
      <c r="C5383">
        <v>33</v>
      </c>
      <c r="D5383" s="48">
        <v>43961</v>
      </c>
    </row>
    <row r="5384" spans="1:4" x14ac:dyDescent="0.3">
      <c r="A5384" s="1" t="s">
        <v>380</v>
      </c>
      <c r="B5384" s="1" t="s">
        <v>386</v>
      </c>
      <c r="C5384">
        <v>33</v>
      </c>
      <c r="D5384" s="48">
        <v>43961</v>
      </c>
    </row>
    <row r="5385" spans="1:4" x14ac:dyDescent="0.3">
      <c r="A5385" s="1" t="s">
        <v>349</v>
      </c>
      <c r="B5385" s="1" t="s">
        <v>355</v>
      </c>
      <c r="C5385">
        <v>38</v>
      </c>
      <c r="D5385" s="48">
        <v>43965</v>
      </c>
    </row>
    <row r="5386" spans="1:4" x14ac:dyDescent="0.3">
      <c r="A5386" s="1" t="s">
        <v>690</v>
      </c>
      <c r="B5386" s="1" t="s">
        <v>351</v>
      </c>
      <c r="C5386">
        <v>38</v>
      </c>
      <c r="D5386" s="48">
        <v>43965</v>
      </c>
    </row>
    <row r="5387" spans="1:4" x14ac:dyDescent="0.3">
      <c r="A5387" s="1" t="s">
        <v>686</v>
      </c>
      <c r="B5387" s="1" t="s">
        <v>352</v>
      </c>
      <c r="C5387">
        <v>38</v>
      </c>
      <c r="D5387" s="48">
        <v>43965</v>
      </c>
    </row>
    <row r="5388" spans="1:4" x14ac:dyDescent="0.3">
      <c r="A5388" s="1" t="s">
        <v>691</v>
      </c>
      <c r="B5388" s="1" t="s">
        <v>101</v>
      </c>
      <c r="C5388">
        <v>38</v>
      </c>
      <c r="D5388" s="48">
        <v>43965</v>
      </c>
    </row>
    <row r="5389" spans="1:4" x14ac:dyDescent="0.3">
      <c r="A5389" s="1" t="s">
        <v>350</v>
      </c>
      <c r="B5389" s="1" t="s">
        <v>687</v>
      </c>
      <c r="C5389">
        <v>38</v>
      </c>
      <c r="D5389" s="48">
        <v>43965</v>
      </c>
    </row>
    <row r="5390" spans="1:4" x14ac:dyDescent="0.3">
      <c r="A5390" s="1" t="s">
        <v>345</v>
      </c>
      <c r="B5390" s="1" t="s">
        <v>340</v>
      </c>
      <c r="C5390">
        <v>38</v>
      </c>
      <c r="D5390" s="48">
        <v>43965</v>
      </c>
    </row>
    <row r="5391" spans="1:4" x14ac:dyDescent="0.3">
      <c r="A5391" s="1" t="s">
        <v>105</v>
      </c>
      <c r="B5391" s="1" t="s">
        <v>342</v>
      </c>
      <c r="C5391">
        <v>38</v>
      </c>
      <c r="D5391" s="48">
        <v>43965</v>
      </c>
    </row>
    <row r="5392" spans="1:4" x14ac:dyDescent="0.3">
      <c r="A5392" s="1" t="s">
        <v>104</v>
      </c>
      <c r="B5392" s="1" t="s">
        <v>688</v>
      </c>
      <c r="C5392">
        <v>38</v>
      </c>
      <c r="D5392" s="48">
        <v>43965</v>
      </c>
    </row>
    <row r="5393" spans="1:4" x14ac:dyDescent="0.3">
      <c r="A5393" s="1" t="s">
        <v>341</v>
      </c>
      <c r="B5393" s="1" t="s">
        <v>689</v>
      </c>
      <c r="C5393">
        <v>38</v>
      </c>
      <c r="D5393" s="48">
        <v>43965</v>
      </c>
    </row>
    <row r="5394" spans="1:4" x14ac:dyDescent="0.3">
      <c r="A5394" s="1" t="s">
        <v>343</v>
      </c>
      <c r="B5394" s="1" t="s">
        <v>346</v>
      </c>
      <c r="C5394">
        <v>38</v>
      </c>
      <c r="D5394" s="48">
        <v>43965</v>
      </c>
    </row>
    <row r="5395" spans="1:4" x14ac:dyDescent="0.3">
      <c r="A5395" s="1" t="s">
        <v>5</v>
      </c>
      <c r="B5395" s="1" t="s">
        <v>19</v>
      </c>
      <c r="C5395">
        <v>38</v>
      </c>
      <c r="D5395" s="48">
        <v>43968</v>
      </c>
    </row>
    <row r="5396" spans="1:4" x14ac:dyDescent="0.3">
      <c r="A5396" s="1" t="s">
        <v>18</v>
      </c>
      <c r="B5396" s="1" t="s">
        <v>20</v>
      </c>
      <c r="C5396">
        <v>38</v>
      </c>
      <c r="D5396" s="48">
        <v>43968</v>
      </c>
    </row>
    <row r="5397" spans="1:4" x14ac:dyDescent="0.3">
      <c r="A5397" s="1" t="s">
        <v>10</v>
      </c>
      <c r="B5397" s="1" t="s">
        <v>21</v>
      </c>
      <c r="C5397">
        <v>38</v>
      </c>
      <c r="D5397" s="48">
        <v>43968</v>
      </c>
    </row>
    <row r="5398" spans="1:4" x14ac:dyDescent="0.3">
      <c r="A5398" s="1" t="s">
        <v>8</v>
      </c>
      <c r="B5398" s="1" t="s">
        <v>16</v>
      </c>
      <c r="C5398">
        <v>38</v>
      </c>
      <c r="D5398" s="48">
        <v>43968</v>
      </c>
    </row>
    <row r="5399" spans="1:4" x14ac:dyDescent="0.3">
      <c r="A5399" s="1" t="s">
        <v>22</v>
      </c>
      <c r="B5399" s="1" t="s">
        <v>3</v>
      </c>
      <c r="C5399">
        <v>38</v>
      </c>
      <c r="D5399" s="48">
        <v>43968</v>
      </c>
    </row>
    <row r="5400" spans="1:4" x14ac:dyDescent="0.3">
      <c r="A5400" s="1" t="s">
        <v>14</v>
      </c>
      <c r="B5400" s="1" t="s">
        <v>13</v>
      </c>
      <c r="C5400">
        <v>38</v>
      </c>
      <c r="D5400" s="48">
        <v>43968</v>
      </c>
    </row>
    <row r="5401" spans="1:4" x14ac:dyDescent="0.3">
      <c r="A5401" s="1" t="s">
        <v>6</v>
      </c>
      <c r="B5401" s="1" t="s">
        <v>171</v>
      </c>
      <c r="C5401">
        <v>38</v>
      </c>
      <c r="D5401" s="48">
        <v>43968</v>
      </c>
    </row>
    <row r="5402" spans="1:4" x14ac:dyDescent="0.3">
      <c r="A5402" s="1" t="s">
        <v>15</v>
      </c>
      <c r="B5402" s="1" t="s">
        <v>11</v>
      </c>
      <c r="C5402">
        <v>38</v>
      </c>
      <c r="D5402" s="48">
        <v>43968</v>
      </c>
    </row>
    <row r="5403" spans="1:4" x14ac:dyDescent="0.3">
      <c r="A5403" s="1" t="s">
        <v>17</v>
      </c>
      <c r="B5403" s="1" t="s">
        <v>173</v>
      </c>
      <c r="C5403">
        <v>38</v>
      </c>
      <c r="D5403" s="48">
        <v>43968</v>
      </c>
    </row>
    <row r="5404" spans="1:4" x14ac:dyDescent="0.3">
      <c r="A5404" s="1" t="s">
        <v>12</v>
      </c>
      <c r="B5404" s="1" t="s">
        <v>178</v>
      </c>
      <c r="C5404">
        <v>38</v>
      </c>
      <c r="D5404" s="48">
        <v>43968</v>
      </c>
    </row>
    <row r="5405" spans="1:4" x14ac:dyDescent="0.3">
      <c r="A5405" s="1" t="s">
        <v>267</v>
      </c>
      <c r="B5405" s="1" t="s">
        <v>378</v>
      </c>
      <c r="C5405">
        <v>34</v>
      </c>
      <c r="D5405" s="48">
        <v>43968</v>
      </c>
    </row>
    <row r="5406" spans="1:4" x14ac:dyDescent="0.3">
      <c r="A5406" s="1" t="s">
        <v>268</v>
      </c>
      <c r="B5406" s="1" t="s">
        <v>275</v>
      </c>
      <c r="C5406">
        <v>34</v>
      </c>
      <c r="D5406" s="48">
        <v>43968</v>
      </c>
    </row>
    <row r="5407" spans="1:4" x14ac:dyDescent="0.3">
      <c r="A5407" s="1" t="s">
        <v>265</v>
      </c>
      <c r="B5407" s="1" t="s">
        <v>274</v>
      </c>
      <c r="C5407">
        <v>34</v>
      </c>
      <c r="D5407" s="48">
        <v>43968</v>
      </c>
    </row>
    <row r="5408" spans="1:4" x14ac:dyDescent="0.3">
      <c r="A5408" s="1" t="s">
        <v>685</v>
      </c>
      <c r="B5408" s="1" t="s">
        <v>381</v>
      </c>
      <c r="C5408">
        <v>34</v>
      </c>
      <c r="D5408" s="48">
        <v>43968</v>
      </c>
    </row>
    <row r="5409" spans="1:4" x14ac:dyDescent="0.3">
      <c r="A5409" s="1" t="s">
        <v>269</v>
      </c>
      <c r="B5409" s="1" t="s">
        <v>260</v>
      </c>
      <c r="C5409">
        <v>34</v>
      </c>
      <c r="D5409" s="48">
        <v>43968</v>
      </c>
    </row>
    <row r="5410" spans="1:4" x14ac:dyDescent="0.3">
      <c r="A5410" s="1" t="s">
        <v>264</v>
      </c>
      <c r="B5410" s="1" t="s">
        <v>270</v>
      </c>
      <c r="C5410">
        <v>34</v>
      </c>
      <c r="D5410" s="48">
        <v>43968</v>
      </c>
    </row>
    <row r="5411" spans="1:4" x14ac:dyDescent="0.3">
      <c r="A5411" s="1" t="s">
        <v>266</v>
      </c>
      <c r="B5411" s="1" t="s">
        <v>276</v>
      </c>
      <c r="C5411">
        <v>34</v>
      </c>
      <c r="D5411" s="48">
        <v>43968</v>
      </c>
    </row>
    <row r="5412" spans="1:4" x14ac:dyDescent="0.3">
      <c r="A5412" s="1" t="s">
        <v>261</v>
      </c>
      <c r="B5412" s="1" t="s">
        <v>259</v>
      </c>
      <c r="C5412">
        <v>34</v>
      </c>
      <c r="D5412" s="48">
        <v>43968</v>
      </c>
    </row>
    <row r="5413" spans="1:4" x14ac:dyDescent="0.3">
      <c r="A5413" s="1" t="s">
        <v>271</v>
      </c>
      <c r="B5413" s="1" t="s">
        <v>262</v>
      </c>
      <c r="C5413">
        <v>34</v>
      </c>
      <c r="D5413" s="48">
        <v>43968</v>
      </c>
    </row>
    <row r="5414" spans="1:4" x14ac:dyDescent="0.3">
      <c r="A5414" s="1" t="s">
        <v>387</v>
      </c>
      <c r="B5414" s="1" t="s">
        <v>377</v>
      </c>
      <c r="C5414">
        <v>34</v>
      </c>
      <c r="D5414" s="48">
        <v>43968</v>
      </c>
    </row>
    <row r="5415" spans="1:4" x14ac:dyDescent="0.3">
      <c r="A5415" s="1" t="s">
        <v>384</v>
      </c>
      <c r="B5415" s="1" t="s">
        <v>391</v>
      </c>
      <c r="C5415">
        <v>34</v>
      </c>
      <c r="D5415" s="48">
        <v>43968</v>
      </c>
    </row>
    <row r="5416" spans="1:4" x14ac:dyDescent="0.3">
      <c r="A5416" s="1" t="s">
        <v>272</v>
      </c>
      <c r="B5416" s="1" t="s">
        <v>380</v>
      </c>
      <c r="C5416">
        <v>34</v>
      </c>
      <c r="D5416" s="48">
        <v>43968</v>
      </c>
    </row>
    <row r="5417" spans="1:4" x14ac:dyDescent="0.3">
      <c r="A5417" s="1" t="s">
        <v>263</v>
      </c>
      <c r="B5417" s="1" t="s">
        <v>382</v>
      </c>
      <c r="C5417">
        <v>34</v>
      </c>
      <c r="D5417" s="48">
        <v>43968</v>
      </c>
    </row>
    <row r="5418" spans="1:4" x14ac:dyDescent="0.3">
      <c r="A5418" s="1" t="s">
        <v>273</v>
      </c>
      <c r="B5418" s="1" t="s">
        <v>388</v>
      </c>
      <c r="C5418">
        <v>34</v>
      </c>
      <c r="D5418" s="48">
        <v>43968</v>
      </c>
    </row>
    <row r="5419" spans="1:4" x14ac:dyDescent="0.3">
      <c r="A5419" s="1" t="s">
        <v>393</v>
      </c>
      <c r="B5419" s="1" t="s">
        <v>385</v>
      </c>
      <c r="C5419">
        <v>34</v>
      </c>
      <c r="D5419" s="48">
        <v>43968</v>
      </c>
    </row>
    <row r="5420" spans="1:4" x14ac:dyDescent="0.3">
      <c r="A5420" s="1" t="s">
        <v>383</v>
      </c>
      <c r="B5420" s="1" t="s">
        <v>379</v>
      </c>
      <c r="C5420">
        <v>34</v>
      </c>
      <c r="D5420" s="48">
        <v>43968</v>
      </c>
    </row>
    <row r="5421" spans="1:4" x14ac:dyDescent="0.3">
      <c r="A5421" s="1" t="s">
        <v>390</v>
      </c>
      <c r="B5421" s="1" t="s">
        <v>696</v>
      </c>
      <c r="C5421">
        <v>34</v>
      </c>
      <c r="D5421" s="48">
        <v>43968</v>
      </c>
    </row>
    <row r="5422" spans="1:4" x14ac:dyDescent="0.3">
      <c r="A5422" s="1" t="s">
        <v>386</v>
      </c>
      <c r="B5422" s="1" t="s">
        <v>476</v>
      </c>
      <c r="C5422">
        <v>34</v>
      </c>
      <c r="D5422" s="48">
        <v>43968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B5C2-6460-4C2C-9CEA-FC2748D0CF1C}">
  <dimension ref="A1:AE602"/>
  <sheetViews>
    <sheetView workbookViewId="0">
      <selection activeCell="A94" sqref="A94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7.33203125" style="4" bestFit="1" customWidth="1"/>
    <col min="8" max="8" width="7.33203125" style="9" bestFit="1" customWidth="1"/>
    <col min="9" max="10" width="7.33203125" style="4" bestFit="1" customWidth="1"/>
    <col min="11" max="11" width="7.33203125" style="9" bestFit="1" customWidth="1"/>
    <col min="12" max="13" width="7.33203125" style="4" bestFit="1" customWidth="1"/>
    <col min="14" max="14" width="7.33203125" style="9" bestFit="1" customWidth="1"/>
    <col min="15" max="15" width="6.109375" style="4" bestFit="1" customWidth="1"/>
    <col min="16" max="16" width="7.33203125" style="4" bestFit="1" customWidth="1"/>
    <col min="17" max="17" width="7.33203125" style="9" bestFit="1" customWidth="1"/>
    <col min="18" max="18" width="7.33203125" style="4" bestFit="1" customWidth="1"/>
    <col min="19" max="19" width="5.6640625" style="4" bestFit="1" customWidth="1"/>
    <col min="20" max="20" width="5.21875" style="9" bestFit="1" customWidth="1"/>
    <col min="21" max="22" width="7.33203125" style="4" bestFit="1" customWidth="1"/>
    <col min="23" max="23" width="7.33203125" style="9" bestFit="1" customWidth="1"/>
    <col min="24" max="25" width="7.33203125" style="4" bestFit="1" customWidth="1"/>
    <col min="26" max="26" width="7.33203125" style="9" bestFit="1" customWidth="1"/>
    <col min="27" max="28" width="7.33203125" style="4" bestFit="1" customWidth="1"/>
    <col min="29" max="29" width="7.33203125" style="9" bestFit="1" customWidth="1"/>
    <col min="30" max="30" width="7.33203125" style="4" bestFit="1" customWidth="1"/>
    <col min="31" max="31" width="7.33203125" style="15" bestFit="1" customWidth="1"/>
    <col min="32" max="16384" width="8.88671875" style="4"/>
  </cols>
  <sheetData>
    <row r="1" spans="1:31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25</v>
      </c>
      <c r="F1" s="63"/>
      <c r="G1" s="63"/>
      <c r="H1" s="63" t="s">
        <v>30</v>
      </c>
      <c r="I1" s="63"/>
      <c r="J1" s="63"/>
      <c r="K1" s="63" t="s">
        <v>31</v>
      </c>
      <c r="L1" s="63"/>
      <c r="M1" s="63"/>
      <c r="N1" s="63" t="s">
        <v>32</v>
      </c>
      <c r="O1" s="63"/>
      <c r="P1" s="63"/>
      <c r="Q1" s="63" t="s">
        <v>33</v>
      </c>
      <c r="R1" s="63"/>
      <c r="S1" s="63"/>
      <c r="T1" s="63" t="s">
        <v>34</v>
      </c>
      <c r="U1" s="63"/>
      <c r="V1" s="63"/>
      <c r="W1" s="63" t="s">
        <v>35</v>
      </c>
      <c r="X1" s="63"/>
      <c r="Y1" s="63"/>
      <c r="Z1" s="63" t="s">
        <v>36</v>
      </c>
      <c r="AA1" s="63"/>
      <c r="AB1" s="63"/>
      <c r="AC1" s="63" t="s">
        <v>37</v>
      </c>
      <c r="AD1" s="63"/>
      <c r="AE1" s="63"/>
    </row>
    <row r="2" spans="1:31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0" t="s">
        <v>28</v>
      </c>
      <c r="X2" s="21" t="s">
        <v>24</v>
      </c>
      <c r="Y2" s="18" t="s">
        <v>29</v>
      </c>
      <c r="Z2" s="20" t="s">
        <v>28</v>
      </c>
      <c r="AA2" s="21" t="s">
        <v>24</v>
      </c>
      <c r="AB2" s="18" t="s">
        <v>29</v>
      </c>
      <c r="AC2" s="20" t="s">
        <v>28</v>
      </c>
      <c r="AD2" s="21" t="s">
        <v>24</v>
      </c>
      <c r="AE2" s="22" t="s">
        <v>29</v>
      </c>
    </row>
    <row r="3" spans="1:31" ht="15" thickTop="1" x14ac:dyDescent="0.3">
      <c r="A3" t="s">
        <v>527</v>
      </c>
      <c r="B3" s="9">
        <f>COUNTIF(Sta!A:A,A3)</f>
        <v>2</v>
      </c>
      <c r="C3" s="4">
        <f>COUNTIF(Sta!B:B,A3)</f>
        <v>2</v>
      </c>
      <c r="D3" s="4">
        <f>B3+C3</f>
        <v>4</v>
      </c>
      <c r="E3" s="10">
        <f>(SUMIF(Sta!$A:$A,$A3,Sta!F:F) +SUMIF(Sta!$B:$B,$A3,Sta!F:F))/$D3</f>
        <v>2.25</v>
      </c>
      <c r="F3" s="6">
        <f>SUMIF(Sta!$A:$A,$A3,Sta!F:F)/$B3</f>
        <v>3</v>
      </c>
      <c r="G3" s="6">
        <f>SUMIF(Sta!$B:$B,$A3,Sta!F:F)/$C3</f>
        <v>1.5</v>
      </c>
      <c r="H3" s="10">
        <f>(SUMIF(Sta!$A:$A,$A3,Sta!D:D) +SUMIF(Sta!$B:$B,$A3,Sta!E:E))/$D3</f>
        <v>1</v>
      </c>
      <c r="I3" s="6">
        <f>SUMIF(Sta!$A:$A,$A3,Sta!D:D)/$B3</f>
        <v>2</v>
      </c>
      <c r="J3" s="6">
        <f>SUMIF(Sta!$B:$B,$A3,Sta!E:E)/$C3</f>
        <v>0</v>
      </c>
      <c r="K3" s="10">
        <f>(SUMIF(Sta!$A:$A,$A3,Sta!E:E) +SUMIF(Sta!$B:$B,$A3,Sta!D:D))/$D3</f>
        <v>1.25</v>
      </c>
      <c r="L3" s="6">
        <f>SUMIF(Sta!$A:$A,$A3,Sta!E:E)/$B3</f>
        <v>1</v>
      </c>
      <c r="M3" s="6">
        <f>SUMIF(Sta!$B:$B,$A3,Sta!D:D)/$C3</f>
        <v>1.5</v>
      </c>
      <c r="N3" s="10">
        <f>(SUMIF(Sta!$A:$A,$A3,Sta!L:L) +SUMIF(Sta!$B:$B,$A3,Sta!L:L))/$D3</f>
        <v>1</v>
      </c>
      <c r="O3" s="6">
        <f>SUMIF(Sta!$A:$A,$A3,Sta!L:L)/$B3</f>
        <v>1.5</v>
      </c>
      <c r="P3" s="6">
        <f>SUMIF(Sta!$B:$B,$A3,Sta!L:L)/$C3</f>
        <v>0.5</v>
      </c>
      <c r="Q3" s="10">
        <f>(SUMIF(Sta!$A:$A,$A3,Sta!H:H) +SUMIF(Sta!$B:$B,$A3,Sta!J:J))/$D3</f>
        <v>0.75</v>
      </c>
      <c r="R3" s="6">
        <f>SUMIF(Sta!$A:$A,$A3,Sta!H:H)/$B3</f>
        <v>1.5</v>
      </c>
      <c r="S3" s="6">
        <f>SUMIF(Sta!$B:$B,$A3,Sta!J:J)/$C3</f>
        <v>0</v>
      </c>
      <c r="T3" s="10">
        <f>(SUMIF(Sta!$A:$A,$A3,Sta!I:I) +SUMIF(Sta!$B:$B,$A3,Sta!K:K))/$D3</f>
        <v>0.25</v>
      </c>
      <c r="U3" s="6">
        <f>SUMIF(Sta!$A:$A,$A3,Sta!I:I)/$B3</f>
        <v>0</v>
      </c>
      <c r="V3" s="6">
        <f>SUMIF(Sta!$B:$B,$A3,Sta!K:K)/$C3</f>
        <v>0.5</v>
      </c>
      <c r="W3" s="10">
        <f>(SUMIF(Sta!$A:$A,$A3,Sta!Q:Q) +SUMIF(Sta!$B:$B,$A3,Sta!Q:Q))/$D3</f>
        <v>1.25</v>
      </c>
      <c r="X3" s="6">
        <f>SUMIF(Sta!$A:$A,$A3,Sta!Q:Q)/$B3</f>
        <v>1.5</v>
      </c>
      <c r="Y3" s="6">
        <f>SUMIF(Sta!$B:$B,$A3,Sta!Q:Q)/$C3</f>
        <v>1</v>
      </c>
      <c r="Z3" s="10">
        <f>(SUMIF(Sta!$A:$A,$A3,Sta!M:M) +SUMIF(Sta!$B:$B,$A3,Sta!O:O))/$D3</f>
        <v>0.25</v>
      </c>
      <c r="AA3" s="6">
        <f>SUMIF(Sta!$A:$A,$A3,Sta!M:M)/$B3</f>
        <v>0.5</v>
      </c>
      <c r="AB3" s="6">
        <f>SUMIF(Sta!$B:$B,$A3,Sta!O:O)/$C3</f>
        <v>0</v>
      </c>
      <c r="AC3" s="10">
        <f>(SUMIF(Sta!$A:$A,$A3,Sta!N:N) +SUMIF(Sta!$B:$B,$A3,Sta!P:P))/$D3</f>
        <v>1</v>
      </c>
      <c r="AD3" s="6">
        <f>SUMIF(Sta!$A:$A,$A3,Sta!N:N)/$B3</f>
        <v>1</v>
      </c>
      <c r="AE3" s="14">
        <f>SUMIF(Sta!$B:$B,$A3,Sta!P:P)/$C3</f>
        <v>1</v>
      </c>
    </row>
    <row r="4" spans="1:31" x14ac:dyDescent="0.3">
      <c r="A4" t="s">
        <v>424</v>
      </c>
      <c r="B4" s="9">
        <f>COUNTIF(Sta!A:A,A4)</f>
        <v>1</v>
      </c>
      <c r="C4" s="4">
        <f>COUNTIF(Sta!B:B,A4)</f>
        <v>0</v>
      </c>
      <c r="D4" s="4">
        <f t="shared" ref="D4:D22" si="0">B4+C4</f>
        <v>1</v>
      </c>
      <c r="E4" s="10">
        <f>(SUMIF(Sta!$A:$A,$A4,Sta!F:F) +SUMIF(Sta!$B:$B,$A4,Sta!F:F))/$D4</f>
        <v>5</v>
      </c>
      <c r="F4" s="6">
        <f>SUMIF(Sta!$A:$A,$A4,Sta!F:F)/$B4</f>
        <v>5</v>
      </c>
      <c r="G4" s="6" t="e">
        <f>SUMIF(Sta!$B:$B,$A4,Sta!F:F)/$C4</f>
        <v>#DIV/0!</v>
      </c>
      <c r="H4" s="10">
        <f>(SUMIF(Sta!$A:$A,$A4,Sta!D:D) +SUMIF(Sta!$B:$B,$A4,Sta!E:E))/$D4</f>
        <v>3</v>
      </c>
      <c r="I4" s="6">
        <f>SUMIF(Sta!$A:$A,$A4,Sta!D:D)/$B4</f>
        <v>3</v>
      </c>
      <c r="J4" s="6" t="e">
        <f>SUMIF(Sta!$B:$B,$A4,Sta!E:E)/$C4</f>
        <v>#DIV/0!</v>
      </c>
      <c r="K4" s="10">
        <f>(SUMIF(Sta!$A:$A,$A4,Sta!E:E) +SUMIF(Sta!$B:$B,$A4,Sta!D:D))/$D4</f>
        <v>2</v>
      </c>
      <c r="L4" s="6">
        <f>SUMIF(Sta!$A:$A,$A4,Sta!E:E)/$B4</f>
        <v>2</v>
      </c>
      <c r="M4" s="6" t="e">
        <f>SUMIF(Sta!$B:$B,$A4,Sta!D:D)/$C4</f>
        <v>#DIV/0!</v>
      </c>
      <c r="N4" s="10">
        <f>(SUMIF(Sta!$A:$A,$A4,Sta!L:L) +SUMIF(Sta!$B:$B,$A4,Sta!L:L))/$D4</f>
        <v>1</v>
      </c>
      <c r="O4" s="6">
        <f>SUMIF(Sta!$A:$A,$A4,Sta!L:L)/$B4</f>
        <v>1</v>
      </c>
      <c r="P4" s="6" t="e">
        <f>SUMIF(Sta!$B:$B,$A4,Sta!L:L)/$C4</f>
        <v>#DIV/0!</v>
      </c>
      <c r="Q4" s="10">
        <f>(SUMIF(Sta!$A:$A,$A4,Sta!H:H) +SUMIF(Sta!$B:$B,$A4,Sta!J:J))/$D4</f>
        <v>1</v>
      </c>
      <c r="R4" s="6">
        <f>SUMIF(Sta!$A:$A,$A4,Sta!H:H)/$B4</f>
        <v>1</v>
      </c>
      <c r="S4" s="6" t="e">
        <f>SUMIF(Sta!$B:$B,$A4,Sta!J:J)/$C4</f>
        <v>#DIV/0!</v>
      </c>
      <c r="T4" s="10">
        <f>(SUMIF(Sta!$A:$A,$A4,Sta!I:I) +SUMIF(Sta!$B:$B,$A4,Sta!K:K))/$D4</f>
        <v>0</v>
      </c>
      <c r="U4" s="6">
        <f>SUMIF(Sta!$A:$A,$A4,Sta!I:I)/$B4</f>
        <v>0</v>
      </c>
      <c r="V4" s="6" t="e">
        <f>SUMIF(Sta!$B:$B,$A4,Sta!K:K)/$C4</f>
        <v>#DIV/0!</v>
      </c>
      <c r="W4" s="10">
        <f>(SUMIF(Sta!$A:$A,$A4,Sta!Q:Q) +SUMIF(Sta!$B:$B,$A4,Sta!Q:Q))/$D4</f>
        <v>4</v>
      </c>
      <c r="X4" s="6">
        <f>SUMIF(Sta!$A:$A,$A4,Sta!Q:Q)/$B4</f>
        <v>4</v>
      </c>
      <c r="Y4" s="6" t="e">
        <f>SUMIF(Sta!$B:$B,$A4,Sta!Q:Q)/$C4</f>
        <v>#DIV/0!</v>
      </c>
      <c r="Z4" s="10">
        <f>(SUMIF(Sta!$A:$A,$A4,Sta!M:M) +SUMIF(Sta!$B:$B,$A4,Sta!O:O))/$D4</f>
        <v>2</v>
      </c>
      <c r="AA4" s="6">
        <f>SUMIF(Sta!$A:$A,$A4,Sta!M:M)/$B4</f>
        <v>2</v>
      </c>
      <c r="AB4" s="6" t="e">
        <f>SUMIF(Sta!$B:$B,$A4,Sta!O:O)/$C4</f>
        <v>#DIV/0!</v>
      </c>
      <c r="AC4" s="10">
        <f>(SUMIF(Sta!$A:$A,$A4,Sta!N:N) +SUMIF(Sta!$B:$B,$A4,Sta!P:P))/$D4</f>
        <v>2</v>
      </c>
      <c r="AD4" s="6">
        <f>SUMIF(Sta!$A:$A,$A4,Sta!N:N)/$B4</f>
        <v>2</v>
      </c>
      <c r="AE4" s="14" t="e">
        <f>SUMIF(Sta!$B:$B,$A4,Sta!P:P)/$C4</f>
        <v>#DIV/0!</v>
      </c>
    </row>
    <row r="5" spans="1:31" x14ac:dyDescent="0.3">
      <c r="A5" t="s">
        <v>387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0" t="e">
        <f>(SUMIF(Sta!$A:$A,$A5,Sta!F:F) +SUMIF(Sta!$B:$B,$A5,Sta!F:F))/$D5</f>
        <v>#DIV/0!</v>
      </c>
      <c r="F5" s="6" t="e">
        <f>SUMIF(Sta!$A:$A,$A5,Sta!F:F)/$B5</f>
        <v>#DIV/0!</v>
      </c>
      <c r="G5" s="6" t="e">
        <f>SUMIF(Sta!$B:$B,$A5,Sta!F:F)/$C5</f>
        <v>#DIV/0!</v>
      </c>
      <c r="H5" s="10" t="e">
        <f>(SUMIF(Sta!$A:$A,$A5,Sta!D:D) +SUMIF(Sta!$B:$B,$A5,Sta!E:E))/$D5</f>
        <v>#DIV/0!</v>
      </c>
      <c r="I5" s="6" t="e">
        <f>SUMIF(Sta!$A:$A,$A5,Sta!D:D)/$B5</f>
        <v>#DIV/0!</v>
      </c>
      <c r="J5" s="6" t="e">
        <f>SUMIF(Sta!$B:$B,$A5,Sta!E:E)/$C5</f>
        <v>#DIV/0!</v>
      </c>
      <c r="K5" s="10" t="e">
        <f>(SUMIF(Sta!$A:$A,$A5,Sta!E:E) +SUMIF(Sta!$B:$B,$A5,Sta!D:D))/$D5</f>
        <v>#DIV/0!</v>
      </c>
      <c r="L5" s="6" t="e">
        <f>SUMIF(Sta!$A:$A,$A5,Sta!E:E)/$B5</f>
        <v>#DIV/0!</v>
      </c>
      <c r="M5" s="6" t="e">
        <f>SUMIF(Sta!$B:$B,$A5,Sta!D:D)/$C5</f>
        <v>#DIV/0!</v>
      </c>
      <c r="N5" s="10" t="e">
        <f>(SUMIF(Sta!$A:$A,$A5,Sta!L:L) +SUMIF(Sta!$B:$B,$A5,Sta!L:L))/$D5</f>
        <v>#DIV/0!</v>
      </c>
      <c r="O5" s="6" t="e">
        <f>SUMIF(Sta!$A:$A,$A5,Sta!L:L)/$B5</f>
        <v>#DIV/0!</v>
      </c>
      <c r="P5" s="6" t="e">
        <f>SUMIF(Sta!$B:$B,$A5,Sta!L:L)/$C5</f>
        <v>#DIV/0!</v>
      </c>
      <c r="Q5" s="10" t="e">
        <f>(SUMIF(Sta!$A:$A,$A5,Sta!H:H) +SUMIF(Sta!$B:$B,$A5,Sta!J:J))/$D5</f>
        <v>#DIV/0!</v>
      </c>
      <c r="R5" s="6" t="e">
        <f>SUMIF(Sta!$A:$A,$A5,Sta!H:H)/$B5</f>
        <v>#DIV/0!</v>
      </c>
      <c r="S5" s="6" t="e">
        <f>SUMIF(Sta!$B:$B,$A5,Sta!J:J)/$C5</f>
        <v>#DIV/0!</v>
      </c>
      <c r="T5" s="10" t="e">
        <f>(SUMIF(Sta!$A:$A,$A5,Sta!I:I) +SUMIF(Sta!$B:$B,$A5,Sta!K:K))/$D5</f>
        <v>#DIV/0!</v>
      </c>
      <c r="U5" s="6" t="e">
        <f>SUMIF(Sta!$A:$A,$A5,Sta!I:I)/$B5</f>
        <v>#DIV/0!</v>
      </c>
      <c r="V5" s="6" t="e">
        <f>SUMIF(Sta!$B:$B,$A5,Sta!K:K)/$C5</f>
        <v>#DIV/0!</v>
      </c>
      <c r="W5" s="10" t="e">
        <f>(SUMIF(Sta!$A:$A,$A5,Sta!Q:Q) +SUMIF(Sta!$B:$B,$A5,Sta!Q:Q))/$D5</f>
        <v>#DIV/0!</v>
      </c>
      <c r="X5" s="6" t="e">
        <f>SUMIF(Sta!$A:$A,$A5,Sta!Q:Q)/$B5</f>
        <v>#DIV/0!</v>
      </c>
      <c r="Y5" s="6" t="e">
        <f>SUMIF(Sta!$B:$B,$A5,Sta!Q:Q)/$C5</f>
        <v>#DIV/0!</v>
      </c>
      <c r="Z5" s="10" t="e">
        <f>(SUMIF(Sta!$A:$A,$A5,Sta!M:M) +SUMIF(Sta!$B:$B,$A5,Sta!O:O))/$D5</f>
        <v>#DIV/0!</v>
      </c>
      <c r="AA5" s="6" t="e">
        <f>SUMIF(Sta!$A:$A,$A5,Sta!M:M)/$B5</f>
        <v>#DIV/0!</v>
      </c>
      <c r="AB5" s="6" t="e">
        <f>SUMIF(Sta!$B:$B,$A5,Sta!O:O)/$C5</f>
        <v>#DIV/0!</v>
      </c>
      <c r="AC5" s="10" t="e">
        <f>(SUMIF(Sta!$A:$A,$A5,Sta!N:N) +SUMIF(Sta!$B:$B,$A5,Sta!P:P))/$D5</f>
        <v>#DIV/0!</v>
      </c>
      <c r="AD5" s="6" t="e">
        <f>SUMIF(Sta!$A:$A,$A5,Sta!N:N)/$B5</f>
        <v>#DIV/0!</v>
      </c>
      <c r="AE5" s="14" t="e">
        <f>SUMIF(Sta!$B:$B,$A5,Sta!P:P)/$C5</f>
        <v>#DIV/0!</v>
      </c>
    </row>
    <row r="6" spans="1:31" x14ac:dyDescent="0.3">
      <c r="A6" t="s">
        <v>380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0" t="e">
        <f>(SUMIF(Sta!$A:$A,$A6,Sta!F:F) +SUMIF(Sta!$B:$B,$A6,Sta!F:F))/$D6</f>
        <v>#DIV/0!</v>
      </c>
      <c r="F6" s="6" t="e">
        <f>SUMIF(Sta!$A:$A,$A6,Sta!F:F)/$B6</f>
        <v>#DIV/0!</v>
      </c>
      <c r="G6" s="6" t="e">
        <f>SUMIF(Sta!$B:$B,$A6,Sta!F:F)/$C6</f>
        <v>#DIV/0!</v>
      </c>
      <c r="H6" s="10" t="e">
        <f>(SUMIF(Sta!$A:$A,$A6,Sta!D:D) +SUMIF(Sta!$B:$B,$A6,Sta!E:E))/$D6</f>
        <v>#DIV/0!</v>
      </c>
      <c r="I6" s="6" t="e">
        <f>SUMIF(Sta!$A:$A,$A6,Sta!D:D)/$B6</f>
        <v>#DIV/0!</v>
      </c>
      <c r="J6" s="6" t="e">
        <f>SUMIF(Sta!$B:$B,$A6,Sta!E:E)/$C6</f>
        <v>#DIV/0!</v>
      </c>
      <c r="K6" s="10" t="e">
        <f>(SUMIF(Sta!$A:$A,$A6,Sta!E:E) +SUMIF(Sta!$B:$B,$A6,Sta!D:D))/$D6</f>
        <v>#DIV/0!</v>
      </c>
      <c r="L6" s="6" t="e">
        <f>SUMIF(Sta!$A:$A,$A6,Sta!E:E)/$B6</f>
        <v>#DIV/0!</v>
      </c>
      <c r="M6" s="6" t="e">
        <f>SUMIF(Sta!$B:$B,$A6,Sta!D:D)/$C6</f>
        <v>#DIV/0!</v>
      </c>
      <c r="N6" s="10" t="e">
        <f>(SUMIF(Sta!$A:$A,$A6,Sta!L:L) +SUMIF(Sta!$B:$B,$A6,Sta!L:L))/$D6</f>
        <v>#DIV/0!</v>
      </c>
      <c r="O6" s="6" t="e">
        <f>SUMIF(Sta!$A:$A,$A6,Sta!L:L)/$B6</f>
        <v>#DIV/0!</v>
      </c>
      <c r="P6" s="6" t="e">
        <f>SUMIF(Sta!$B:$B,$A6,Sta!L:L)/$C6</f>
        <v>#DIV/0!</v>
      </c>
      <c r="Q6" s="10" t="e">
        <f>(SUMIF(Sta!$A:$A,$A6,Sta!H:H) +SUMIF(Sta!$B:$B,$A6,Sta!J:J))/$D6</f>
        <v>#DIV/0!</v>
      </c>
      <c r="R6" s="6" t="e">
        <f>SUMIF(Sta!$A:$A,$A6,Sta!H:H)/$B6</f>
        <v>#DIV/0!</v>
      </c>
      <c r="S6" s="6" t="e">
        <f>SUMIF(Sta!$B:$B,$A6,Sta!J:J)/$C6</f>
        <v>#DIV/0!</v>
      </c>
      <c r="T6" s="10" t="e">
        <f>(SUMIF(Sta!$A:$A,$A6,Sta!I:I) +SUMIF(Sta!$B:$B,$A6,Sta!K:K))/$D6</f>
        <v>#DIV/0!</v>
      </c>
      <c r="U6" s="6" t="e">
        <f>SUMIF(Sta!$A:$A,$A6,Sta!I:I)/$B6</f>
        <v>#DIV/0!</v>
      </c>
      <c r="V6" s="6" t="e">
        <f>SUMIF(Sta!$B:$B,$A6,Sta!K:K)/$C6</f>
        <v>#DIV/0!</v>
      </c>
      <c r="W6" s="10" t="e">
        <f>(SUMIF(Sta!$A:$A,$A6,Sta!Q:Q) +SUMIF(Sta!$B:$B,$A6,Sta!Q:Q))/$D6</f>
        <v>#DIV/0!</v>
      </c>
      <c r="X6" s="6" t="e">
        <f>SUMIF(Sta!$A:$A,$A6,Sta!Q:Q)/$B6</f>
        <v>#DIV/0!</v>
      </c>
      <c r="Y6" s="6" t="e">
        <f>SUMIF(Sta!$B:$B,$A6,Sta!Q:Q)/$C6</f>
        <v>#DIV/0!</v>
      </c>
      <c r="Z6" s="10" t="e">
        <f>(SUMIF(Sta!$A:$A,$A6,Sta!M:M) +SUMIF(Sta!$B:$B,$A6,Sta!O:O))/$D6</f>
        <v>#DIV/0!</v>
      </c>
      <c r="AA6" s="6" t="e">
        <f>SUMIF(Sta!$A:$A,$A6,Sta!M:M)/$B6</f>
        <v>#DIV/0!</v>
      </c>
      <c r="AB6" s="6" t="e">
        <f>SUMIF(Sta!$B:$B,$A6,Sta!O:O)/$C6</f>
        <v>#DIV/0!</v>
      </c>
      <c r="AC6" s="10" t="e">
        <f>(SUMIF(Sta!$A:$A,$A6,Sta!N:N) +SUMIF(Sta!$B:$B,$A6,Sta!P:P))/$D6</f>
        <v>#DIV/0!</v>
      </c>
      <c r="AD6" s="6" t="e">
        <f>SUMIF(Sta!$A:$A,$A6,Sta!N:N)/$B6</f>
        <v>#DIV/0!</v>
      </c>
      <c r="AE6" s="14" t="e">
        <f>SUMIF(Sta!$B:$B,$A6,Sta!P:P)/$C6</f>
        <v>#DIV/0!</v>
      </c>
    </row>
    <row r="7" spans="1:31" x14ac:dyDescent="0.3">
      <c r="A7" t="s">
        <v>203</v>
      </c>
      <c r="B7" s="9">
        <f>COUNTIF(Sta!A:A,A7)</f>
        <v>0</v>
      </c>
      <c r="C7" s="4">
        <f>COUNTIF(Sta!B:B,A7)</f>
        <v>1</v>
      </c>
      <c r="D7" s="4">
        <f t="shared" si="0"/>
        <v>1</v>
      </c>
      <c r="E7" s="10">
        <f>(SUMIF(Sta!$A:$A,$A7,Sta!F:F) +SUMIF(Sta!$B:$B,$A7,Sta!F:F))/$D7</f>
        <v>2</v>
      </c>
      <c r="F7" s="6" t="e">
        <f>SUMIF(Sta!$A:$A,$A7,Sta!F:F)/$B7</f>
        <v>#DIV/0!</v>
      </c>
      <c r="G7" s="6">
        <f>SUMIF(Sta!$B:$B,$A7,Sta!F:F)/$C7</f>
        <v>2</v>
      </c>
      <c r="H7" s="10">
        <f>(SUMIF(Sta!$A:$A,$A7,Sta!D:D) +SUMIF(Sta!$B:$B,$A7,Sta!E:E))/$D7</f>
        <v>0</v>
      </c>
      <c r="I7" s="6" t="e">
        <f>SUMIF(Sta!$A:$A,$A7,Sta!D:D)/$B7</f>
        <v>#DIV/0!</v>
      </c>
      <c r="J7" s="6">
        <f>SUMIF(Sta!$B:$B,$A7,Sta!E:E)/$C7</f>
        <v>0</v>
      </c>
      <c r="K7" s="10">
        <f>(SUMIF(Sta!$A:$A,$A7,Sta!E:E) +SUMIF(Sta!$B:$B,$A7,Sta!D:D))/$D7</f>
        <v>2</v>
      </c>
      <c r="L7" s="6" t="e">
        <f>SUMIF(Sta!$A:$A,$A7,Sta!E:E)/$B7</f>
        <v>#DIV/0!</v>
      </c>
      <c r="M7" s="6">
        <f>SUMIF(Sta!$B:$B,$A7,Sta!D:D)/$C7</f>
        <v>2</v>
      </c>
      <c r="N7" s="10">
        <f>(SUMIF(Sta!$A:$A,$A7,Sta!L:L) +SUMIF(Sta!$B:$B,$A7,Sta!L:L))/$D7</f>
        <v>1</v>
      </c>
      <c r="O7" s="6" t="e">
        <f>SUMIF(Sta!$A:$A,$A7,Sta!L:L)/$B7</f>
        <v>#DIV/0!</v>
      </c>
      <c r="P7" s="6">
        <f>SUMIF(Sta!$B:$B,$A7,Sta!L:L)/$C7</f>
        <v>1</v>
      </c>
      <c r="Q7" s="10">
        <f>(SUMIF(Sta!$A:$A,$A7,Sta!H:H) +SUMIF(Sta!$B:$B,$A7,Sta!J:J))/$D7</f>
        <v>0</v>
      </c>
      <c r="R7" s="6" t="e">
        <f>SUMIF(Sta!$A:$A,$A7,Sta!H:H)/$B7</f>
        <v>#DIV/0!</v>
      </c>
      <c r="S7" s="6">
        <f>SUMIF(Sta!$B:$B,$A7,Sta!J:J)/$C7</f>
        <v>0</v>
      </c>
      <c r="T7" s="10">
        <f>(SUMIF(Sta!$A:$A,$A7,Sta!I:I) +SUMIF(Sta!$B:$B,$A7,Sta!K:K))/$D7</f>
        <v>1</v>
      </c>
      <c r="U7" s="6" t="e">
        <f>SUMIF(Sta!$A:$A,$A7,Sta!I:I)/$B7</f>
        <v>#DIV/0!</v>
      </c>
      <c r="V7" s="6">
        <f>SUMIF(Sta!$B:$B,$A7,Sta!K:K)/$C7</f>
        <v>1</v>
      </c>
      <c r="W7" s="10">
        <f>(SUMIF(Sta!$A:$A,$A7,Sta!Q:Q) +SUMIF(Sta!$B:$B,$A7,Sta!Q:Q))/$D7</f>
        <v>1</v>
      </c>
      <c r="X7" s="6" t="e">
        <f>SUMIF(Sta!$A:$A,$A7,Sta!Q:Q)/$B7</f>
        <v>#DIV/0!</v>
      </c>
      <c r="Y7" s="6">
        <f>SUMIF(Sta!$B:$B,$A7,Sta!Q:Q)/$C7</f>
        <v>1</v>
      </c>
      <c r="Z7" s="10">
        <f>(SUMIF(Sta!$A:$A,$A7,Sta!M:M) +SUMIF(Sta!$B:$B,$A7,Sta!O:O))/$D7</f>
        <v>0</v>
      </c>
      <c r="AA7" s="6" t="e">
        <f>SUMIF(Sta!$A:$A,$A7,Sta!M:M)/$B7</f>
        <v>#DIV/0!</v>
      </c>
      <c r="AB7" s="6">
        <f>SUMIF(Sta!$B:$B,$A7,Sta!O:O)/$C7</f>
        <v>0</v>
      </c>
      <c r="AC7" s="10">
        <f>(SUMIF(Sta!$A:$A,$A7,Sta!N:N) +SUMIF(Sta!$B:$B,$A7,Sta!P:P))/$D7</f>
        <v>1</v>
      </c>
      <c r="AD7" s="6" t="e">
        <f>SUMIF(Sta!$A:$A,$A7,Sta!N:N)/$B7</f>
        <v>#DIV/0!</v>
      </c>
      <c r="AE7" s="14">
        <f>SUMIF(Sta!$B:$B,$A7,Sta!P:P)/$C7</f>
        <v>1</v>
      </c>
    </row>
    <row r="8" spans="1:31" x14ac:dyDescent="0.3">
      <c r="A8" t="s">
        <v>439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0" t="e">
        <f>(SUMIF(Sta!$A:$A,$A8,Sta!F:F) +SUMIF(Sta!$B:$B,$A8,Sta!F:F))/$D8</f>
        <v>#DIV/0!</v>
      </c>
      <c r="F8" s="6" t="e">
        <f>SUMIF(Sta!$A:$A,$A8,Sta!F:F)/$B8</f>
        <v>#DIV/0!</v>
      </c>
      <c r="G8" s="6" t="e">
        <f>SUMIF(Sta!$B:$B,$A8,Sta!F:F)/$C8</f>
        <v>#DIV/0!</v>
      </c>
      <c r="H8" s="10" t="e">
        <f>(SUMIF(Sta!$A:$A,$A8,Sta!D:D) +SUMIF(Sta!$B:$B,$A8,Sta!E:E))/$D8</f>
        <v>#DIV/0!</v>
      </c>
      <c r="I8" s="6" t="e">
        <f>SUMIF(Sta!$A:$A,$A8,Sta!D:D)/$B8</f>
        <v>#DIV/0!</v>
      </c>
      <c r="J8" s="6" t="e">
        <f>SUMIF(Sta!$B:$B,$A8,Sta!E:E)/$C8</f>
        <v>#DIV/0!</v>
      </c>
      <c r="K8" s="10" t="e">
        <f>(SUMIF(Sta!$A:$A,$A8,Sta!E:E) +SUMIF(Sta!$B:$B,$A8,Sta!D:D))/$D8</f>
        <v>#DIV/0!</v>
      </c>
      <c r="L8" s="6" t="e">
        <f>SUMIF(Sta!$A:$A,$A8,Sta!E:E)/$B8</f>
        <v>#DIV/0!</v>
      </c>
      <c r="M8" s="6" t="e">
        <f>SUMIF(Sta!$B:$B,$A8,Sta!D:D)/$C8</f>
        <v>#DIV/0!</v>
      </c>
      <c r="N8" s="10" t="e">
        <f>(SUMIF(Sta!$A:$A,$A8,Sta!L:L) +SUMIF(Sta!$B:$B,$A8,Sta!L:L))/$D8</f>
        <v>#DIV/0!</v>
      </c>
      <c r="O8" s="6" t="e">
        <f>SUMIF(Sta!$A:$A,$A8,Sta!L:L)/$B8</f>
        <v>#DIV/0!</v>
      </c>
      <c r="P8" s="6" t="e">
        <f>SUMIF(Sta!$B:$B,$A8,Sta!L:L)/$C8</f>
        <v>#DIV/0!</v>
      </c>
      <c r="Q8" s="10" t="e">
        <f>(SUMIF(Sta!$A:$A,$A8,Sta!H:H) +SUMIF(Sta!$B:$B,$A8,Sta!J:J))/$D8</f>
        <v>#DIV/0!</v>
      </c>
      <c r="R8" s="6" t="e">
        <f>SUMIF(Sta!$A:$A,$A8,Sta!H:H)/$B8</f>
        <v>#DIV/0!</v>
      </c>
      <c r="S8" s="6" t="e">
        <f>SUMIF(Sta!$B:$B,$A8,Sta!J:J)/$C8</f>
        <v>#DIV/0!</v>
      </c>
      <c r="T8" s="10" t="e">
        <f>(SUMIF(Sta!$A:$A,$A8,Sta!I:I) +SUMIF(Sta!$B:$B,$A8,Sta!K:K))/$D8</f>
        <v>#DIV/0!</v>
      </c>
      <c r="U8" s="6" t="e">
        <f>SUMIF(Sta!$A:$A,$A8,Sta!I:I)/$B8</f>
        <v>#DIV/0!</v>
      </c>
      <c r="V8" s="6" t="e">
        <f>SUMIF(Sta!$B:$B,$A8,Sta!K:K)/$C8</f>
        <v>#DIV/0!</v>
      </c>
      <c r="W8" s="10" t="e">
        <f>(SUMIF(Sta!$A:$A,$A8,Sta!Q:Q) +SUMIF(Sta!$B:$B,$A8,Sta!Q:Q))/$D8</f>
        <v>#DIV/0!</v>
      </c>
      <c r="X8" s="6" t="e">
        <f>SUMIF(Sta!$A:$A,$A8,Sta!Q:Q)/$B8</f>
        <v>#DIV/0!</v>
      </c>
      <c r="Y8" s="6" t="e">
        <f>SUMIF(Sta!$B:$B,$A8,Sta!Q:Q)/$C8</f>
        <v>#DIV/0!</v>
      </c>
      <c r="Z8" s="10" t="e">
        <f>(SUMIF(Sta!$A:$A,$A8,Sta!M:M) +SUMIF(Sta!$B:$B,$A8,Sta!O:O))/$D8</f>
        <v>#DIV/0!</v>
      </c>
      <c r="AA8" s="6" t="e">
        <f>SUMIF(Sta!$A:$A,$A8,Sta!M:M)/$B8</f>
        <v>#DIV/0!</v>
      </c>
      <c r="AB8" s="6" t="e">
        <f>SUMIF(Sta!$B:$B,$A8,Sta!O:O)/$C8</f>
        <v>#DIV/0!</v>
      </c>
      <c r="AC8" s="10" t="e">
        <f>(SUMIF(Sta!$A:$A,$A8,Sta!N:N) +SUMIF(Sta!$B:$B,$A8,Sta!P:P))/$D8</f>
        <v>#DIV/0!</v>
      </c>
      <c r="AD8" s="6" t="e">
        <f>SUMIF(Sta!$A:$A,$A8,Sta!N:N)/$B8</f>
        <v>#DIV/0!</v>
      </c>
      <c r="AE8" s="14" t="e">
        <f>SUMIF(Sta!$B:$B,$A8,Sta!P:P)/$C8</f>
        <v>#DIV/0!</v>
      </c>
    </row>
    <row r="9" spans="1:31" x14ac:dyDescent="0.3">
      <c r="A9" t="s">
        <v>572</v>
      </c>
      <c r="B9" s="9">
        <f>COUNTIF(Sta!A:A,A9)</f>
        <v>2</v>
      </c>
      <c r="C9" s="4">
        <f>COUNTIF(Sta!B:B,A9)</f>
        <v>1</v>
      </c>
      <c r="D9" s="4">
        <f t="shared" si="0"/>
        <v>3</v>
      </c>
      <c r="E9" s="10">
        <f>(SUMIF(Sta!$A:$A,$A9,Sta!F:F) +SUMIF(Sta!$B:$B,$A9,Sta!F:F))/$D9</f>
        <v>3</v>
      </c>
      <c r="F9" s="6">
        <f>SUMIF(Sta!$A:$A,$A9,Sta!F:F)/$B9</f>
        <v>2</v>
      </c>
      <c r="G9" s="6">
        <f>SUMIF(Sta!$B:$B,$A9,Sta!F:F)/$C9</f>
        <v>5</v>
      </c>
      <c r="H9" s="10">
        <f>(SUMIF(Sta!$A:$A,$A9,Sta!D:D) +SUMIF(Sta!$B:$B,$A9,Sta!E:E))/$D9</f>
        <v>0.33333333333333331</v>
      </c>
      <c r="I9" s="6">
        <f>SUMIF(Sta!$A:$A,$A9,Sta!D:D)/$B9</f>
        <v>0</v>
      </c>
      <c r="J9" s="6">
        <f>SUMIF(Sta!$B:$B,$A9,Sta!E:E)/$C9</f>
        <v>1</v>
      </c>
      <c r="K9" s="10">
        <f>(SUMIF(Sta!$A:$A,$A9,Sta!E:E) +SUMIF(Sta!$B:$B,$A9,Sta!D:D))/$D9</f>
        <v>2.6666666666666665</v>
      </c>
      <c r="L9" s="6">
        <f>SUMIF(Sta!$A:$A,$A9,Sta!E:E)/$B9</f>
        <v>2</v>
      </c>
      <c r="M9" s="6">
        <f>SUMIF(Sta!$B:$B,$A9,Sta!D:D)/$C9</f>
        <v>4</v>
      </c>
      <c r="N9" s="10">
        <f>(SUMIF(Sta!$A:$A,$A9,Sta!L:L) +SUMIF(Sta!$B:$B,$A9,Sta!L:L))/$D9</f>
        <v>1.3333333333333333</v>
      </c>
      <c r="O9" s="6">
        <f>SUMIF(Sta!$A:$A,$A9,Sta!L:L)/$B9</f>
        <v>1</v>
      </c>
      <c r="P9" s="6">
        <f>SUMIF(Sta!$B:$B,$A9,Sta!L:L)/$C9</f>
        <v>2</v>
      </c>
      <c r="Q9" s="10">
        <f>(SUMIF(Sta!$A:$A,$A9,Sta!H:H) +SUMIF(Sta!$B:$B,$A9,Sta!J:J))/$D9</f>
        <v>0</v>
      </c>
      <c r="R9" s="6">
        <f>SUMIF(Sta!$A:$A,$A9,Sta!H:H)/$B9</f>
        <v>0</v>
      </c>
      <c r="S9" s="6">
        <f>SUMIF(Sta!$B:$B,$A9,Sta!J:J)/$C9</f>
        <v>0</v>
      </c>
      <c r="T9" s="10">
        <f>(SUMIF(Sta!$A:$A,$A9,Sta!I:I) +SUMIF(Sta!$B:$B,$A9,Sta!K:K))/$D9</f>
        <v>1.3333333333333333</v>
      </c>
      <c r="U9" s="6">
        <f>SUMIF(Sta!$A:$A,$A9,Sta!I:I)/$B9</f>
        <v>1</v>
      </c>
      <c r="V9" s="6">
        <f>SUMIF(Sta!$B:$B,$A9,Sta!K:K)/$C9</f>
        <v>2</v>
      </c>
      <c r="W9" s="10">
        <f>(SUMIF(Sta!$A:$A,$A9,Sta!Q:Q) +SUMIF(Sta!$B:$B,$A9,Sta!Q:Q))/$D9</f>
        <v>1.6666666666666667</v>
      </c>
      <c r="X9" s="6">
        <f>SUMIF(Sta!$A:$A,$A9,Sta!Q:Q)/$B9</f>
        <v>1</v>
      </c>
      <c r="Y9" s="6">
        <f>SUMIF(Sta!$B:$B,$A9,Sta!Q:Q)/$C9</f>
        <v>3</v>
      </c>
      <c r="Z9" s="10">
        <f>(SUMIF(Sta!$A:$A,$A9,Sta!M:M) +SUMIF(Sta!$B:$B,$A9,Sta!O:O))/$D9</f>
        <v>0.33333333333333331</v>
      </c>
      <c r="AA9" s="6">
        <f>SUMIF(Sta!$A:$A,$A9,Sta!M:M)/$B9</f>
        <v>0</v>
      </c>
      <c r="AB9" s="6">
        <f>SUMIF(Sta!$B:$B,$A9,Sta!O:O)/$C9</f>
        <v>1</v>
      </c>
      <c r="AC9" s="10">
        <f>(SUMIF(Sta!$A:$A,$A9,Sta!N:N) +SUMIF(Sta!$B:$B,$A9,Sta!P:P))/$D9</f>
        <v>1.3333333333333333</v>
      </c>
      <c r="AD9" s="6">
        <f>SUMIF(Sta!$A:$A,$A9,Sta!N:N)/$B9</f>
        <v>1</v>
      </c>
      <c r="AE9" s="14">
        <f>SUMIF(Sta!$B:$B,$A9,Sta!P:P)/$C9</f>
        <v>2</v>
      </c>
    </row>
    <row r="10" spans="1:31" x14ac:dyDescent="0.3">
      <c r="A10" t="s">
        <v>162</v>
      </c>
      <c r="B10" s="9">
        <f>COUNTIF(Sta!A:A,A10)</f>
        <v>1</v>
      </c>
      <c r="C10" s="4">
        <f>COUNTIF(Sta!B:B,A10)</f>
        <v>0</v>
      </c>
      <c r="D10" s="4">
        <f t="shared" si="0"/>
        <v>1</v>
      </c>
      <c r="E10" s="10">
        <f>(SUMIF(Sta!$A:$A,$A10,Sta!F:F) +SUMIF(Sta!$B:$B,$A10,Sta!F:F))/$D10</f>
        <v>6</v>
      </c>
      <c r="F10" s="6">
        <f>SUMIF(Sta!$A:$A,$A10,Sta!F:F)/$B10</f>
        <v>6</v>
      </c>
      <c r="G10" s="6" t="e">
        <f>SUMIF(Sta!$B:$B,$A10,Sta!F:F)/$C10</f>
        <v>#DIV/0!</v>
      </c>
      <c r="H10" s="10">
        <f>(SUMIF(Sta!$A:$A,$A10,Sta!D:D) +SUMIF(Sta!$B:$B,$A10,Sta!E:E))/$D10</f>
        <v>2</v>
      </c>
      <c r="I10" s="6">
        <f>SUMIF(Sta!$A:$A,$A10,Sta!D:D)/$B10</f>
        <v>2</v>
      </c>
      <c r="J10" s="6" t="e">
        <f>SUMIF(Sta!$B:$B,$A10,Sta!E:E)/$C10</f>
        <v>#DIV/0!</v>
      </c>
      <c r="K10" s="10">
        <f>(SUMIF(Sta!$A:$A,$A10,Sta!E:E) +SUMIF(Sta!$B:$B,$A10,Sta!D:D))/$D10</f>
        <v>4</v>
      </c>
      <c r="L10" s="6">
        <f>SUMIF(Sta!$A:$A,$A10,Sta!E:E)/$B10</f>
        <v>4</v>
      </c>
      <c r="M10" s="6" t="e">
        <f>SUMIF(Sta!$B:$B,$A10,Sta!D:D)/$C10</f>
        <v>#DIV/0!</v>
      </c>
      <c r="N10" s="10">
        <f>(SUMIF(Sta!$A:$A,$A10,Sta!L:L) +SUMIF(Sta!$B:$B,$A10,Sta!L:L))/$D10</f>
        <v>4</v>
      </c>
      <c r="O10" s="6">
        <f>SUMIF(Sta!$A:$A,$A10,Sta!L:L)/$B10</f>
        <v>4</v>
      </c>
      <c r="P10" s="6" t="e">
        <f>SUMIF(Sta!$B:$B,$A10,Sta!L:L)/$C10</f>
        <v>#DIV/0!</v>
      </c>
      <c r="Q10" s="10">
        <f>(SUMIF(Sta!$A:$A,$A10,Sta!H:H) +SUMIF(Sta!$B:$B,$A10,Sta!J:J))/$D10</f>
        <v>2</v>
      </c>
      <c r="R10" s="6">
        <f>SUMIF(Sta!$A:$A,$A10,Sta!H:H)/$B10</f>
        <v>2</v>
      </c>
      <c r="S10" s="6" t="e">
        <f>SUMIF(Sta!$B:$B,$A10,Sta!J:J)/$C10</f>
        <v>#DIV/0!</v>
      </c>
      <c r="T10" s="10">
        <f>(SUMIF(Sta!$A:$A,$A10,Sta!I:I) +SUMIF(Sta!$B:$B,$A10,Sta!K:K))/$D10</f>
        <v>2</v>
      </c>
      <c r="U10" s="6">
        <f>SUMIF(Sta!$A:$A,$A10,Sta!I:I)/$B10</f>
        <v>2</v>
      </c>
      <c r="V10" s="6" t="e">
        <f>SUMIF(Sta!$B:$B,$A10,Sta!K:K)/$C10</f>
        <v>#DIV/0!</v>
      </c>
      <c r="W10" s="10">
        <f>(SUMIF(Sta!$A:$A,$A10,Sta!Q:Q) +SUMIF(Sta!$B:$B,$A10,Sta!Q:Q))/$D10</f>
        <v>2</v>
      </c>
      <c r="X10" s="6">
        <f>SUMIF(Sta!$A:$A,$A10,Sta!Q:Q)/$B10</f>
        <v>2</v>
      </c>
      <c r="Y10" s="6" t="e">
        <f>SUMIF(Sta!$B:$B,$A10,Sta!Q:Q)/$C10</f>
        <v>#DIV/0!</v>
      </c>
      <c r="Z10" s="10">
        <f>(SUMIF(Sta!$A:$A,$A10,Sta!M:M) +SUMIF(Sta!$B:$B,$A10,Sta!O:O))/$D10</f>
        <v>0</v>
      </c>
      <c r="AA10" s="6">
        <f>SUMIF(Sta!$A:$A,$A10,Sta!M:M)/$B10</f>
        <v>0</v>
      </c>
      <c r="AB10" s="6" t="e">
        <f>SUMIF(Sta!$B:$B,$A10,Sta!O:O)/$C10</f>
        <v>#DIV/0!</v>
      </c>
      <c r="AC10" s="10">
        <f>(SUMIF(Sta!$A:$A,$A10,Sta!N:N) +SUMIF(Sta!$B:$B,$A10,Sta!P:P))/$D10</f>
        <v>2</v>
      </c>
      <c r="AD10" s="6">
        <f>SUMIF(Sta!$A:$A,$A10,Sta!N:N)/$B10</f>
        <v>2</v>
      </c>
      <c r="AE10" s="14" t="e">
        <f>SUMIF(Sta!$B:$B,$A10,Sta!P:P)/$C10</f>
        <v>#DIV/0!</v>
      </c>
    </row>
    <row r="11" spans="1:31" x14ac:dyDescent="0.3">
      <c r="A11" t="s">
        <v>3</v>
      </c>
      <c r="B11" s="9">
        <f>COUNTIF(Sta!A:A,A11)</f>
        <v>1</v>
      </c>
      <c r="C11" s="4">
        <f>COUNTIF(Sta!B:B,A11)</f>
        <v>0</v>
      </c>
      <c r="D11" s="4">
        <f t="shared" si="0"/>
        <v>1</v>
      </c>
      <c r="E11" s="10">
        <f>(SUMIF(Sta!$A:$A,$A11,Sta!F:F) +SUMIF(Sta!$B:$B,$A11,Sta!F:F))/$D11</f>
        <v>2</v>
      </c>
      <c r="F11" s="6">
        <f>SUMIF(Sta!$A:$A,$A11,Sta!F:F)/$B11</f>
        <v>2</v>
      </c>
      <c r="G11" s="6" t="e">
        <f>SUMIF(Sta!$B:$B,$A11,Sta!F:F)/$C11</f>
        <v>#DIV/0!</v>
      </c>
      <c r="H11" s="10">
        <f>(SUMIF(Sta!$A:$A,$A11,Sta!D:D) +SUMIF(Sta!$B:$B,$A11,Sta!E:E))/$D11</f>
        <v>1</v>
      </c>
      <c r="I11" s="6">
        <f>SUMIF(Sta!$A:$A,$A11,Sta!D:D)/$B11</f>
        <v>1</v>
      </c>
      <c r="J11" s="6" t="e">
        <f>SUMIF(Sta!$B:$B,$A11,Sta!E:E)/$C11</f>
        <v>#DIV/0!</v>
      </c>
      <c r="K11" s="10">
        <f>(SUMIF(Sta!$A:$A,$A11,Sta!E:E) +SUMIF(Sta!$B:$B,$A11,Sta!D:D))/$D11</f>
        <v>1</v>
      </c>
      <c r="L11" s="6">
        <f>SUMIF(Sta!$A:$A,$A11,Sta!E:E)/$B11</f>
        <v>1</v>
      </c>
      <c r="M11" s="6" t="e">
        <f>SUMIF(Sta!$B:$B,$A11,Sta!D:D)/$C11</f>
        <v>#DIV/0!</v>
      </c>
      <c r="N11" s="10">
        <f>(SUMIF(Sta!$A:$A,$A11,Sta!L:L) +SUMIF(Sta!$B:$B,$A11,Sta!L:L))/$D11</f>
        <v>0</v>
      </c>
      <c r="O11" s="6">
        <f>SUMIF(Sta!$A:$A,$A11,Sta!L:L)/$B11</f>
        <v>0</v>
      </c>
      <c r="P11" s="6" t="e">
        <f>SUMIF(Sta!$B:$B,$A11,Sta!L:L)/$C11</f>
        <v>#DIV/0!</v>
      </c>
      <c r="Q11" s="10">
        <f>(SUMIF(Sta!$A:$A,$A11,Sta!H:H) +SUMIF(Sta!$B:$B,$A11,Sta!J:J))/$D11</f>
        <v>0</v>
      </c>
      <c r="R11" s="6">
        <f>SUMIF(Sta!$A:$A,$A11,Sta!H:H)/$B11</f>
        <v>0</v>
      </c>
      <c r="S11" s="6" t="e">
        <f>SUMIF(Sta!$B:$B,$A11,Sta!J:J)/$C11</f>
        <v>#DIV/0!</v>
      </c>
      <c r="T11" s="10">
        <f>(SUMIF(Sta!$A:$A,$A11,Sta!I:I) +SUMIF(Sta!$B:$B,$A11,Sta!K:K))/$D11</f>
        <v>0</v>
      </c>
      <c r="U11" s="6">
        <f>SUMIF(Sta!$A:$A,$A11,Sta!I:I)/$B11</f>
        <v>0</v>
      </c>
      <c r="V11" s="6" t="e">
        <f>SUMIF(Sta!$B:$B,$A11,Sta!K:K)/$C11</f>
        <v>#DIV/0!</v>
      </c>
      <c r="W11" s="10">
        <f>(SUMIF(Sta!$A:$A,$A11,Sta!Q:Q) +SUMIF(Sta!$B:$B,$A11,Sta!Q:Q))/$D11</f>
        <v>2</v>
      </c>
      <c r="X11" s="6">
        <f>SUMIF(Sta!$A:$A,$A11,Sta!Q:Q)/$B11</f>
        <v>2</v>
      </c>
      <c r="Y11" s="6" t="e">
        <f>SUMIF(Sta!$B:$B,$A11,Sta!Q:Q)/$C11</f>
        <v>#DIV/0!</v>
      </c>
      <c r="Z11" s="10">
        <f>(SUMIF(Sta!$A:$A,$A11,Sta!M:M) +SUMIF(Sta!$B:$B,$A11,Sta!O:O))/$D11</f>
        <v>1</v>
      </c>
      <c r="AA11" s="6">
        <f>SUMIF(Sta!$A:$A,$A11,Sta!M:M)/$B11</f>
        <v>1</v>
      </c>
      <c r="AB11" s="6" t="e">
        <f>SUMIF(Sta!$B:$B,$A11,Sta!O:O)/$C11</f>
        <v>#DIV/0!</v>
      </c>
      <c r="AC11" s="10">
        <f>(SUMIF(Sta!$A:$A,$A11,Sta!N:N) +SUMIF(Sta!$B:$B,$A11,Sta!P:P))/$D11</f>
        <v>1</v>
      </c>
      <c r="AD11" s="6">
        <f>SUMIF(Sta!$A:$A,$A11,Sta!N:N)/$B11</f>
        <v>1</v>
      </c>
      <c r="AE11" s="14" t="e">
        <f>SUMIF(Sta!$B:$B,$A11,Sta!P:P)/$C11</f>
        <v>#DIV/0!</v>
      </c>
    </row>
    <row r="12" spans="1:31" x14ac:dyDescent="0.3">
      <c r="A12" t="s">
        <v>661</v>
      </c>
      <c r="B12" s="9">
        <f>COUNTIF(Sta!A:A,A12)</f>
        <v>9</v>
      </c>
      <c r="C12" s="4">
        <f>COUNTIF(Sta!B:B,A12)</f>
        <v>9</v>
      </c>
      <c r="D12" s="4">
        <f t="shared" si="0"/>
        <v>18</v>
      </c>
      <c r="E12" s="10">
        <f>(SUMIF(Sta!$A:$A,$A12,Sta!F:F) +SUMIF(Sta!$B:$B,$A12,Sta!F:F))/$D12</f>
        <v>2.7222222222222223</v>
      </c>
      <c r="F12" s="6">
        <f>SUMIF(Sta!$A:$A,$A12,Sta!F:F)/$B12</f>
        <v>2.6666666666666665</v>
      </c>
      <c r="G12" s="6">
        <f>SUMIF(Sta!$B:$B,$A12,Sta!F:F)/$C12</f>
        <v>2.7777777777777777</v>
      </c>
      <c r="H12" s="10">
        <f>(SUMIF(Sta!$A:$A,$A12,Sta!D:D) +SUMIF(Sta!$B:$B,$A12,Sta!E:E))/$D12</f>
        <v>0.88888888888888884</v>
      </c>
      <c r="I12" s="6">
        <f>SUMIF(Sta!$A:$A,$A12,Sta!D:D)/$B12</f>
        <v>1.1111111111111112</v>
      </c>
      <c r="J12" s="6">
        <f>SUMIF(Sta!$B:$B,$A12,Sta!E:E)/$C12</f>
        <v>0.66666666666666663</v>
      </c>
      <c r="K12" s="10">
        <f>(SUMIF(Sta!$A:$A,$A12,Sta!E:E) +SUMIF(Sta!$B:$B,$A12,Sta!D:D))/$D12</f>
        <v>1.8333333333333333</v>
      </c>
      <c r="L12" s="6">
        <f>SUMIF(Sta!$A:$A,$A12,Sta!E:E)/$B12</f>
        <v>1.5555555555555556</v>
      </c>
      <c r="M12" s="6">
        <f>SUMIF(Sta!$B:$B,$A12,Sta!D:D)/$C12</f>
        <v>2.1111111111111112</v>
      </c>
      <c r="N12" s="10">
        <f>(SUMIF(Sta!$A:$A,$A12,Sta!L:L) +SUMIF(Sta!$B:$B,$A12,Sta!L:L))/$D12</f>
        <v>1.1111111111111112</v>
      </c>
      <c r="O12" s="6">
        <f>SUMIF(Sta!$A:$A,$A12,Sta!L:L)/$B12</f>
        <v>1</v>
      </c>
      <c r="P12" s="6">
        <f>SUMIF(Sta!$B:$B,$A12,Sta!L:L)/$C12</f>
        <v>1.2222222222222223</v>
      </c>
      <c r="Q12" s="10">
        <f>(SUMIF(Sta!$A:$A,$A12,Sta!H:H) +SUMIF(Sta!$B:$B,$A12,Sta!J:J))/$D12</f>
        <v>0.33333333333333331</v>
      </c>
      <c r="R12" s="6">
        <f>SUMIF(Sta!$A:$A,$A12,Sta!H:H)/$B12</f>
        <v>0.44444444444444442</v>
      </c>
      <c r="S12" s="6">
        <f>SUMIF(Sta!$B:$B,$A12,Sta!J:J)/$C12</f>
        <v>0.22222222222222221</v>
      </c>
      <c r="T12" s="10">
        <f>(SUMIF(Sta!$A:$A,$A12,Sta!I:I) +SUMIF(Sta!$B:$B,$A12,Sta!K:K))/$D12</f>
        <v>0.77777777777777779</v>
      </c>
      <c r="U12" s="6">
        <f>SUMIF(Sta!$A:$A,$A12,Sta!I:I)/$B12</f>
        <v>0.55555555555555558</v>
      </c>
      <c r="V12" s="6">
        <f>SUMIF(Sta!$B:$B,$A12,Sta!K:K)/$C12</f>
        <v>1</v>
      </c>
      <c r="W12" s="10">
        <f>(SUMIF(Sta!$A:$A,$A12,Sta!Q:Q) +SUMIF(Sta!$B:$B,$A12,Sta!Q:Q))/$D12</f>
        <v>1.6111111111111112</v>
      </c>
      <c r="X12" s="6">
        <f>SUMIF(Sta!$A:$A,$A12,Sta!Q:Q)/$B12</f>
        <v>1.6666666666666667</v>
      </c>
      <c r="Y12" s="6">
        <f>SUMIF(Sta!$B:$B,$A12,Sta!Q:Q)/$C12</f>
        <v>1.5555555555555556</v>
      </c>
      <c r="Z12" s="10">
        <f>(SUMIF(Sta!$A:$A,$A12,Sta!M:M) +SUMIF(Sta!$B:$B,$A12,Sta!O:O))/$D12</f>
        <v>0.55555555555555558</v>
      </c>
      <c r="AA12" s="6">
        <f>SUMIF(Sta!$A:$A,$A12,Sta!M:M)/$B12</f>
        <v>0.66666666666666663</v>
      </c>
      <c r="AB12" s="6">
        <f>SUMIF(Sta!$B:$B,$A12,Sta!O:O)/$C12</f>
        <v>0.44444444444444442</v>
      </c>
      <c r="AC12" s="10">
        <f>(SUMIF(Sta!$A:$A,$A12,Sta!N:N) +SUMIF(Sta!$B:$B,$A12,Sta!P:P))/$D12</f>
        <v>1.0555555555555556</v>
      </c>
      <c r="AD12" s="6">
        <f>SUMIF(Sta!$A:$A,$A12,Sta!N:N)/$B12</f>
        <v>1</v>
      </c>
      <c r="AE12" s="14">
        <f>SUMIF(Sta!$B:$B,$A12,Sta!P:P)/$C12</f>
        <v>1.1111111111111112</v>
      </c>
    </row>
    <row r="13" spans="1:31" x14ac:dyDescent="0.3">
      <c r="A13" t="s">
        <v>216</v>
      </c>
      <c r="B13" s="9">
        <f>COUNTIF(Sta!A:A,A13)</f>
        <v>1</v>
      </c>
      <c r="C13" s="4">
        <f>COUNTIF(Sta!B:B,A13)</f>
        <v>1</v>
      </c>
      <c r="D13" s="4">
        <f t="shared" si="0"/>
        <v>2</v>
      </c>
      <c r="E13" s="10">
        <f>(SUMIF(Sta!$A:$A,$A13,Sta!F:F) +SUMIF(Sta!$B:$B,$A13,Sta!F:F))/$D13</f>
        <v>3</v>
      </c>
      <c r="F13" s="6">
        <f>SUMIF(Sta!$A:$A,$A13,Sta!F:F)/$B13</f>
        <v>3</v>
      </c>
      <c r="G13" s="6">
        <f>SUMIF(Sta!$B:$B,$A13,Sta!F:F)/$C13</f>
        <v>3</v>
      </c>
      <c r="H13" s="10">
        <f>(SUMIF(Sta!$A:$A,$A13,Sta!D:D) +SUMIF(Sta!$B:$B,$A13,Sta!E:E))/$D13</f>
        <v>1</v>
      </c>
      <c r="I13" s="6">
        <f>SUMIF(Sta!$A:$A,$A13,Sta!D:D)/$B13</f>
        <v>1</v>
      </c>
      <c r="J13" s="6">
        <f>SUMIF(Sta!$B:$B,$A13,Sta!E:E)/$C13</f>
        <v>1</v>
      </c>
      <c r="K13" s="10">
        <f>(SUMIF(Sta!$A:$A,$A13,Sta!E:E) +SUMIF(Sta!$B:$B,$A13,Sta!D:D))/$D13</f>
        <v>2</v>
      </c>
      <c r="L13" s="6">
        <f>SUMIF(Sta!$A:$A,$A13,Sta!E:E)/$B13</f>
        <v>2</v>
      </c>
      <c r="M13" s="6">
        <f>SUMIF(Sta!$B:$B,$A13,Sta!D:D)/$C13</f>
        <v>2</v>
      </c>
      <c r="N13" s="10">
        <f>(SUMIF(Sta!$A:$A,$A13,Sta!L:L) +SUMIF(Sta!$B:$B,$A13,Sta!L:L))/$D13</f>
        <v>1</v>
      </c>
      <c r="O13" s="6">
        <f>SUMIF(Sta!$A:$A,$A13,Sta!L:L)/$B13</f>
        <v>1</v>
      </c>
      <c r="P13" s="6">
        <f>SUMIF(Sta!$B:$B,$A13,Sta!L:L)/$C13</f>
        <v>1</v>
      </c>
      <c r="Q13" s="10">
        <f>(SUMIF(Sta!$A:$A,$A13,Sta!H:H) +SUMIF(Sta!$B:$B,$A13,Sta!J:J))/$D13</f>
        <v>0.5</v>
      </c>
      <c r="R13" s="6">
        <f>SUMIF(Sta!$A:$A,$A13,Sta!H:H)/$B13</f>
        <v>0</v>
      </c>
      <c r="S13" s="6">
        <f>SUMIF(Sta!$B:$B,$A13,Sta!J:J)/$C13</f>
        <v>1</v>
      </c>
      <c r="T13" s="10">
        <f>(SUMIF(Sta!$A:$A,$A13,Sta!I:I) +SUMIF(Sta!$B:$B,$A13,Sta!K:K))/$D13</f>
        <v>0.5</v>
      </c>
      <c r="U13" s="6">
        <f>SUMIF(Sta!$A:$A,$A13,Sta!I:I)/$B13</f>
        <v>1</v>
      </c>
      <c r="V13" s="6">
        <f>SUMIF(Sta!$B:$B,$A13,Sta!K:K)/$C13</f>
        <v>0</v>
      </c>
      <c r="W13" s="10">
        <f>(SUMIF(Sta!$A:$A,$A13,Sta!Q:Q) +SUMIF(Sta!$B:$B,$A13,Sta!Q:Q))/$D13</f>
        <v>2</v>
      </c>
      <c r="X13" s="6">
        <f>SUMIF(Sta!$A:$A,$A13,Sta!Q:Q)/$B13</f>
        <v>2</v>
      </c>
      <c r="Y13" s="6">
        <f>SUMIF(Sta!$B:$B,$A13,Sta!Q:Q)/$C13</f>
        <v>2</v>
      </c>
      <c r="Z13" s="10">
        <f>(SUMIF(Sta!$A:$A,$A13,Sta!M:M) +SUMIF(Sta!$B:$B,$A13,Sta!O:O))/$D13</f>
        <v>0.5</v>
      </c>
      <c r="AA13" s="6">
        <f>SUMIF(Sta!$A:$A,$A13,Sta!M:M)/$B13</f>
        <v>1</v>
      </c>
      <c r="AB13" s="6">
        <f>SUMIF(Sta!$B:$B,$A13,Sta!O:O)/$C13</f>
        <v>0</v>
      </c>
      <c r="AC13" s="10">
        <f>(SUMIF(Sta!$A:$A,$A13,Sta!N:N) +SUMIF(Sta!$B:$B,$A13,Sta!P:P))/$D13</f>
        <v>1.5</v>
      </c>
      <c r="AD13" s="6">
        <f>SUMIF(Sta!$A:$A,$A13,Sta!N:N)/$B13</f>
        <v>1</v>
      </c>
      <c r="AE13" s="14">
        <f>SUMIF(Sta!$B:$B,$A13,Sta!P:P)/$C13</f>
        <v>2</v>
      </c>
    </row>
    <row r="14" spans="1:31" x14ac:dyDescent="0.3">
      <c r="A14" t="s">
        <v>525</v>
      </c>
      <c r="B14" s="9">
        <f>COUNTIF(Sta!A:A,A14)</f>
        <v>1</v>
      </c>
      <c r="C14" s="4">
        <f>COUNTIF(Sta!B:B,A14)</f>
        <v>3</v>
      </c>
      <c r="D14" s="4">
        <f t="shared" si="0"/>
        <v>4</v>
      </c>
      <c r="E14" s="10">
        <f>(SUMIF(Sta!$A:$A,$A14,Sta!F:F) +SUMIF(Sta!$B:$B,$A14,Sta!F:F))/$D14</f>
        <v>2.25</v>
      </c>
      <c r="F14" s="6">
        <f>SUMIF(Sta!$A:$A,$A14,Sta!F:F)/$B14</f>
        <v>1</v>
      </c>
      <c r="G14" s="6">
        <f>SUMIF(Sta!$B:$B,$A14,Sta!F:F)/$C14</f>
        <v>2.6666666666666665</v>
      </c>
      <c r="H14" s="10">
        <f>(SUMIF(Sta!$A:$A,$A14,Sta!D:D) +SUMIF(Sta!$B:$B,$A14,Sta!E:E))/$D14</f>
        <v>0.75</v>
      </c>
      <c r="I14" s="6">
        <f>SUMIF(Sta!$A:$A,$A14,Sta!D:D)/$B14</f>
        <v>0</v>
      </c>
      <c r="J14" s="6">
        <f>SUMIF(Sta!$B:$B,$A14,Sta!E:E)/$C14</f>
        <v>1</v>
      </c>
      <c r="K14" s="10">
        <f>(SUMIF(Sta!$A:$A,$A14,Sta!E:E) +SUMIF(Sta!$B:$B,$A14,Sta!D:D))/$D14</f>
        <v>1.5</v>
      </c>
      <c r="L14" s="6">
        <f>SUMIF(Sta!$A:$A,$A14,Sta!E:E)/$B14</f>
        <v>1</v>
      </c>
      <c r="M14" s="6">
        <f>SUMIF(Sta!$B:$B,$A14,Sta!D:D)/$C14</f>
        <v>1.6666666666666667</v>
      </c>
      <c r="N14" s="10">
        <f>(SUMIF(Sta!$A:$A,$A14,Sta!L:L) +SUMIF(Sta!$B:$B,$A14,Sta!L:L))/$D14</f>
        <v>0.5</v>
      </c>
      <c r="O14" s="6">
        <f>SUMIF(Sta!$A:$A,$A14,Sta!L:L)/$B14</f>
        <v>0</v>
      </c>
      <c r="P14" s="6">
        <f>SUMIF(Sta!$B:$B,$A14,Sta!L:L)/$C14</f>
        <v>0.66666666666666663</v>
      </c>
      <c r="Q14" s="10">
        <f>(SUMIF(Sta!$A:$A,$A14,Sta!H:H) +SUMIF(Sta!$B:$B,$A14,Sta!J:J))/$D14</f>
        <v>0.25</v>
      </c>
      <c r="R14" s="6">
        <f>SUMIF(Sta!$A:$A,$A14,Sta!H:H)/$B14</f>
        <v>0</v>
      </c>
      <c r="S14" s="6">
        <f>SUMIF(Sta!$B:$B,$A14,Sta!J:J)/$C14</f>
        <v>0.33333333333333331</v>
      </c>
      <c r="T14" s="10">
        <f>(SUMIF(Sta!$A:$A,$A14,Sta!I:I) +SUMIF(Sta!$B:$B,$A14,Sta!K:K))/$D14</f>
        <v>0.25</v>
      </c>
      <c r="U14" s="6">
        <f>SUMIF(Sta!$A:$A,$A14,Sta!I:I)/$B14</f>
        <v>0</v>
      </c>
      <c r="V14" s="6">
        <f>SUMIF(Sta!$B:$B,$A14,Sta!K:K)/$C14</f>
        <v>0.33333333333333331</v>
      </c>
      <c r="W14" s="10">
        <f>(SUMIF(Sta!$A:$A,$A14,Sta!Q:Q) +SUMIF(Sta!$B:$B,$A14,Sta!Q:Q))/$D14</f>
        <v>1.75</v>
      </c>
      <c r="X14" s="6">
        <f>SUMIF(Sta!$A:$A,$A14,Sta!Q:Q)/$B14</f>
        <v>1</v>
      </c>
      <c r="Y14" s="6">
        <f>SUMIF(Sta!$B:$B,$A14,Sta!Q:Q)/$C14</f>
        <v>2</v>
      </c>
      <c r="Z14" s="10">
        <f>(SUMIF(Sta!$A:$A,$A14,Sta!M:M) +SUMIF(Sta!$B:$B,$A14,Sta!O:O))/$D14</f>
        <v>0.5</v>
      </c>
      <c r="AA14" s="6">
        <f>SUMIF(Sta!$A:$A,$A14,Sta!M:M)/$B14</f>
        <v>0</v>
      </c>
      <c r="AB14" s="6">
        <f>SUMIF(Sta!$B:$B,$A14,Sta!O:O)/$C14</f>
        <v>0.66666666666666663</v>
      </c>
      <c r="AC14" s="10">
        <f>(SUMIF(Sta!$A:$A,$A14,Sta!N:N) +SUMIF(Sta!$B:$B,$A14,Sta!P:P))/$D14</f>
        <v>1.25</v>
      </c>
      <c r="AD14" s="6">
        <f>SUMIF(Sta!$A:$A,$A14,Sta!N:N)/$B14</f>
        <v>1</v>
      </c>
      <c r="AE14" s="14">
        <f>SUMIF(Sta!$B:$B,$A14,Sta!P:P)/$C14</f>
        <v>1.3333333333333333</v>
      </c>
    </row>
    <row r="15" spans="1:31" x14ac:dyDescent="0.3">
      <c r="A15" t="s">
        <v>659</v>
      </c>
      <c r="B15" s="9">
        <f>COUNTIF(Sta!A:A,A15)</f>
        <v>10</v>
      </c>
      <c r="C15" s="4">
        <f>COUNTIF(Sta!B:B,A15)</f>
        <v>8</v>
      </c>
      <c r="D15" s="4">
        <f t="shared" si="0"/>
        <v>18</v>
      </c>
      <c r="E15" s="10">
        <f>(SUMIF(Sta!$A:$A,$A15,Sta!F:F) +SUMIF(Sta!$B:$B,$A15,Sta!F:F))/$D15</f>
        <v>1.9444444444444444</v>
      </c>
      <c r="F15" s="6">
        <f>SUMIF(Sta!$A:$A,$A15,Sta!F:F)/$B15</f>
        <v>1.8</v>
      </c>
      <c r="G15" s="6">
        <f>SUMIF(Sta!$B:$B,$A15,Sta!F:F)/$C15</f>
        <v>2.125</v>
      </c>
      <c r="H15" s="10">
        <f>(SUMIF(Sta!$A:$A,$A15,Sta!D:D) +SUMIF(Sta!$B:$B,$A15,Sta!E:E))/$D15</f>
        <v>1.3333333333333333</v>
      </c>
      <c r="I15" s="6">
        <f>SUMIF(Sta!$A:$A,$A15,Sta!D:D)/$B15</f>
        <v>1.4</v>
      </c>
      <c r="J15" s="6">
        <f>SUMIF(Sta!$B:$B,$A15,Sta!E:E)/$C15</f>
        <v>1.25</v>
      </c>
      <c r="K15" s="10">
        <f>(SUMIF(Sta!$A:$A,$A15,Sta!E:E) +SUMIF(Sta!$B:$B,$A15,Sta!D:D))/$D15</f>
        <v>0.61111111111111116</v>
      </c>
      <c r="L15" s="6">
        <f>SUMIF(Sta!$A:$A,$A15,Sta!E:E)/$B15</f>
        <v>0.4</v>
      </c>
      <c r="M15" s="6">
        <f>SUMIF(Sta!$B:$B,$A15,Sta!D:D)/$C15</f>
        <v>0.875</v>
      </c>
      <c r="N15" s="10">
        <f>(SUMIF(Sta!$A:$A,$A15,Sta!L:L) +SUMIF(Sta!$B:$B,$A15,Sta!L:L))/$D15</f>
        <v>0.77777777777777779</v>
      </c>
      <c r="O15" s="6">
        <f>SUMIF(Sta!$A:$A,$A15,Sta!L:L)/$B15</f>
        <v>0.8</v>
      </c>
      <c r="P15" s="6">
        <f>SUMIF(Sta!$B:$B,$A15,Sta!L:L)/$C15</f>
        <v>0.75</v>
      </c>
      <c r="Q15" s="10">
        <f>(SUMIF(Sta!$A:$A,$A15,Sta!H:H) +SUMIF(Sta!$B:$B,$A15,Sta!J:J))/$D15</f>
        <v>0.5</v>
      </c>
      <c r="R15" s="6">
        <f>SUMIF(Sta!$A:$A,$A15,Sta!H:H)/$B15</f>
        <v>0.6</v>
      </c>
      <c r="S15" s="6">
        <f>SUMIF(Sta!$B:$B,$A15,Sta!J:J)/$C15</f>
        <v>0.375</v>
      </c>
      <c r="T15" s="10">
        <f>(SUMIF(Sta!$A:$A,$A15,Sta!I:I) +SUMIF(Sta!$B:$B,$A15,Sta!K:K))/$D15</f>
        <v>0.27777777777777779</v>
      </c>
      <c r="U15" s="6">
        <f>SUMIF(Sta!$A:$A,$A15,Sta!I:I)/$B15</f>
        <v>0.2</v>
      </c>
      <c r="V15" s="6">
        <f>SUMIF(Sta!$B:$B,$A15,Sta!K:K)/$C15</f>
        <v>0.375</v>
      </c>
      <c r="W15" s="10">
        <f>(SUMIF(Sta!$A:$A,$A15,Sta!Q:Q) +SUMIF(Sta!$B:$B,$A15,Sta!Q:Q))/$D15</f>
        <v>1.1666666666666667</v>
      </c>
      <c r="X15" s="6">
        <f>SUMIF(Sta!$A:$A,$A15,Sta!Q:Q)/$B15</f>
        <v>1</v>
      </c>
      <c r="Y15" s="6">
        <f>SUMIF(Sta!$B:$B,$A15,Sta!Q:Q)/$C15</f>
        <v>1.375</v>
      </c>
      <c r="Z15" s="10">
        <f>(SUMIF(Sta!$A:$A,$A15,Sta!M:M) +SUMIF(Sta!$B:$B,$A15,Sta!O:O))/$D15</f>
        <v>0.83333333333333337</v>
      </c>
      <c r="AA15" s="6">
        <f>SUMIF(Sta!$A:$A,$A15,Sta!M:M)/$B15</f>
        <v>0.8</v>
      </c>
      <c r="AB15" s="6">
        <f>SUMIF(Sta!$B:$B,$A15,Sta!O:O)/$C15</f>
        <v>0.875</v>
      </c>
      <c r="AC15" s="10">
        <f>(SUMIF(Sta!$A:$A,$A15,Sta!N:N) +SUMIF(Sta!$B:$B,$A15,Sta!P:P))/$D15</f>
        <v>0.33333333333333331</v>
      </c>
      <c r="AD15" s="6">
        <f>SUMIF(Sta!$A:$A,$A15,Sta!N:N)/$B15</f>
        <v>0.2</v>
      </c>
      <c r="AE15" s="14">
        <f>SUMIF(Sta!$B:$B,$A15,Sta!P:P)/$C15</f>
        <v>0.5</v>
      </c>
    </row>
    <row r="16" spans="1:31" x14ac:dyDescent="0.3">
      <c r="A16" t="s">
        <v>376</v>
      </c>
      <c r="B16" s="9">
        <f>COUNTIF(Sta!A:A,A16)</f>
        <v>2</v>
      </c>
      <c r="C16" s="4">
        <f>COUNTIF(Sta!B:B,A16)</f>
        <v>1</v>
      </c>
      <c r="D16" s="4">
        <f t="shared" si="0"/>
        <v>3</v>
      </c>
      <c r="E16" s="10">
        <f>(SUMIF(Sta!$A:$A,$A16,Sta!F:F) +SUMIF(Sta!$B:$B,$A16,Sta!F:F))/$D16</f>
        <v>2.6666666666666665</v>
      </c>
      <c r="F16" s="6">
        <f>SUMIF(Sta!$A:$A,$A16,Sta!F:F)/$B16</f>
        <v>3.5</v>
      </c>
      <c r="G16" s="6">
        <f>SUMIF(Sta!$B:$B,$A16,Sta!F:F)/$C16</f>
        <v>1</v>
      </c>
      <c r="H16" s="10">
        <f>(SUMIF(Sta!$A:$A,$A16,Sta!D:D) +SUMIF(Sta!$B:$B,$A16,Sta!E:E))/$D16</f>
        <v>1.3333333333333333</v>
      </c>
      <c r="I16" s="6">
        <f>SUMIF(Sta!$A:$A,$A16,Sta!D:D)/$B16</f>
        <v>1.5</v>
      </c>
      <c r="J16" s="6">
        <f>SUMIF(Sta!$B:$B,$A16,Sta!E:E)/$C16</f>
        <v>1</v>
      </c>
      <c r="K16" s="10">
        <f>(SUMIF(Sta!$A:$A,$A16,Sta!E:E) +SUMIF(Sta!$B:$B,$A16,Sta!D:D))/$D16</f>
        <v>1.3333333333333333</v>
      </c>
      <c r="L16" s="6">
        <f>SUMIF(Sta!$A:$A,$A16,Sta!E:E)/$B16</f>
        <v>2</v>
      </c>
      <c r="M16" s="6">
        <f>SUMIF(Sta!$B:$B,$A16,Sta!D:D)/$C16</f>
        <v>0</v>
      </c>
      <c r="N16" s="10">
        <f>(SUMIF(Sta!$A:$A,$A16,Sta!L:L) +SUMIF(Sta!$B:$B,$A16,Sta!L:L))/$D16</f>
        <v>1</v>
      </c>
      <c r="O16" s="6">
        <f>SUMIF(Sta!$A:$A,$A16,Sta!L:L)/$B16</f>
        <v>1.5</v>
      </c>
      <c r="P16" s="6">
        <f>SUMIF(Sta!$B:$B,$A16,Sta!L:L)/$C16</f>
        <v>0</v>
      </c>
      <c r="Q16" s="10">
        <f>(SUMIF(Sta!$A:$A,$A16,Sta!H:H) +SUMIF(Sta!$B:$B,$A16,Sta!J:J))/$D16</f>
        <v>0.33333333333333331</v>
      </c>
      <c r="R16" s="6">
        <f>SUMIF(Sta!$A:$A,$A16,Sta!H:H)/$B16</f>
        <v>0.5</v>
      </c>
      <c r="S16" s="6">
        <f>SUMIF(Sta!$B:$B,$A16,Sta!J:J)/$C16</f>
        <v>0</v>
      </c>
      <c r="T16" s="10">
        <f>(SUMIF(Sta!$A:$A,$A16,Sta!I:I) +SUMIF(Sta!$B:$B,$A16,Sta!K:K))/$D16</f>
        <v>0.66666666666666663</v>
      </c>
      <c r="U16" s="6">
        <f>SUMIF(Sta!$A:$A,$A16,Sta!I:I)/$B16</f>
        <v>1</v>
      </c>
      <c r="V16" s="6">
        <f>SUMIF(Sta!$B:$B,$A16,Sta!K:K)/$C16</f>
        <v>0</v>
      </c>
      <c r="W16" s="10">
        <f>(SUMIF(Sta!$A:$A,$A16,Sta!Q:Q) +SUMIF(Sta!$B:$B,$A16,Sta!Q:Q))/$D16</f>
        <v>1.6666666666666667</v>
      </c>
      <c r="X16" s="6">
        <f>SUMIF(Sta!$A:$A,$A16,Sta!Q:Q)/$B16</f>
        <v>2</v>
      </c>
      <c r="Y16" s="6">
        <f>SUMIF(Sta!$B:$B,$A16,Sta!Q:Q)/$C16</f>
        <v>1</v>
      </c>
      <c r="Z16" s="10">
        <f>(SUMIF(Sta!$A:$A,$A16,Sta!M:M) +SUMIF(Sta!$B:$B,$A16,Sta!O:O))/$D16</f>
        <v>1</v>
      </c>
      <c r="AA16" s="6">
        <f>SUMIF(Sta!$A:$A,$A16,Sta!M:M)/$B16</f>
        <v>1</v>
      </c>
      <c r="AB16" s="6">
        <f>SUMIF(Sta!$B:$B,$A16,Sta!O:O)/$C16</f>
        <v>1</v>
      </c>
      <c r="AC16" s="10">
        <f>(SUMIF(Sta!$A:$A,$A16,Sta!N:N) +SUMIF(Sta!$B:$B,$A16,Sta!P:P))/$D16</f>
        <v>0.66666666666666663</v>
      </c>
      <c r="AD16" s="6">
        <f>SUMIF(Sta!$A:$A,$A16,Sta!N:N)/$B16</f>
        <v>1</v>
      </c>
      <c r="AE16" s="14">
        <f>SUMIF(Sta!$B:$B,$A16,Sta!P:P)/$C16</f>
        <v>0</v>
      </c>
    </row>
    <row r="17" spans="1:31" x14ac:dyDescent="0.3">
      <c r="A17" t="s">
        <v>138</v>
      </c>
      <c r="B17" s="9">
        <f>COUNTIF(Sta!A:A,A17)</f>
        <v>1</v>
      </c>
      <c r="C17" s="4">
        <f>COUNTIF(Sta!B:B,A17)</f>
        <v>1</v>
      </c>
      <c r="D17" s="4">
        <f t="shared" si="0"/>
        <v>2</v>
      </c>
      <c r="E17" s="10">
        <f>(SUMIF(Sta!$A:$A,$A17,Sta!F:F) +SUMIF(Sta!$B:$B,$A17,Sta!F:F))/$D17</f>
        <v>4.5</v>
      </c>
      <c r="F17" s="6">
        <f>SUMIF(Sta!$A:$A,$A17,Sta!F:F)/$B17</f>
        <v>5</v>
      </c>
      <c r="G17" s="6">
        <f>SUMIF(Sta!$B:$B,$A17,Sta!F:F)/$C17</f>
        <v>4</v>
      </c>
      <c r="H17" s="10">
        <f>(SUMIF(Sta!$A:$A,$A17,Sta!D:D) +SUMIF(Sta!$B:$B,$A17,Sta!E:E))/$D17</f>
        <v>3.5</v>
      </c>
      <c r="I17" s="6">
        <f>SUMIF(Sta!$A:$A,$A17,Sta!D:D)/$B17</f>
        <v>5</v>
      </c>
      <c r="J17" s="6">
        <f>SUMIF(Sta!$B:$B,$A17,Sta!E:E)/$C17</f>
        <v>2</v>
      </c>
      <c r="K17" s="10">
        <f>(SUMIF(Sta!$A:$A,$A17,Sta!E:E) +SUMIF(Sta!$B:$B,$A17,Sta!D:D))/$D17</f>
        <v>1</v>
      </c>
      <c r="L17" s="6">
        <f>SUMIF(Sta!$A:$A,$A17,Sta!E:E)/$B17</f>
        <v>0</v>
      </c>
      <c r="M17" s="6">
        <f>SUMIF(Sta!$B:$B,$A17,Sta!D:D)/$C17</f>
        <v>2</v>
      </c>
      <c r="N17" s="10">
        <f>(SUMIF(Sta!$A:$A,$A17,Sta!L:L) +SUMIF(Sta!$B:$B,$A17,Sta!L:L))/$D17</f>
        <v>1.5</v>
      </c>
      <c r="O17" s="6">
        <f>SUMIF(Sta!$A:$A,$A17,Sta!L:L)/$B17</f>
        <v>1</v>
      </c>
      <c r="P17" s="6">
        <f>SUMIF(Sta!$B:$B,$A17,Sta!L:L)/$C17</f>
        <v>2</v>
      </c>
      <c r="Q17" s="10">
        <f>(SUMIF(Sta!$A:$A,$A17,Sta!H:H) +SUMIF(Sta!$B:$B,$A17,Sta!J:J))/$D17</f>
        <v>1</v>
      </c>
      <c r="R17" s="6">
        <f>SUMIF(Sta!$A:$A,$A17,Sta!H:H)/$B17</f>
        <v>1</v>
      </c>
      <c r="S17" s="6">
        <f>SUMIF(Sta!$B:$B,$A17,Sta!J:J)/$C17</f>
        <v>1</v>
      </c>
      <c r="T17" s="10">
        <f>(SUMIF(Sta!$A:$A,$A17,Sta!I:I) +SUMIF(Sta!$B:$B,$A17,Sta!K:K))/$D17</f>
        <v>0.5</v>
      </c>
      <c r="U17" s="6">
        <f>SUMIF(Sta!$A:$A,$A17,Sta!I:I)/$B17</f>
        <v>0</v>
      </c>
      <c r="V17" s="6">
        <f>SUMIF(Sta!$B:$B,$A17,Sta!K:K)/$C17</f>
        <v>1</v>
      </c>
      <c r="W17" s="10">
        <f>(SUMIF(Sta!$A:$A,$A17,Sta!Q:Q) +SUMIF(Sta!$B:$B,$A17,Sta!Q:Q))/$D17</f>
        <v>3</v>
      </c>
      <c r="X17" s="6">
        <f>SUMIF(Sta!$A:$A,$A17,Sta!Q:Q)/$B17</f>
        <v>4</v>
      </c>
      <c r="Y17" s="6">
        <f>SUMIF(Sta!$B:$B,$A17,Sta!Q:Q)/$C17</f>
        <v>2</v>
      </c>
      <c r="Z17" s="10">
        <f>(SUMIF(Sta!$A:$A,$A17,Sta!M:M) +SUMIF(Sta!$B:$B,$A17,Sta!O:O))/$D17</f>
        <v>2.5</v>
      </c>
      <c r="AA17" s="6">
        <f>SUMIF(Sta!$A:$A,$A17,Sta!M:M)/$B17</f>
        <v>4</v>
      </c>
      <c r="AB17" s="6">
        <f>SUMIF(Sta!$B:$B,$A17,Sta!O:O)/$C17</f>
        <v>1</v>
      </c>
      <c r="AC17" s="10">
        <f>(SUMIF(Sta!$A:$A,$A17,Sta!N:N) +SUMIF(Sta!$B:$B,$A17,Sta!P:P))/$D17</f>
        <v>0.5</v>
      </c>
      <c r="AD17" s="6">
        <f>SUMIF(Sta!$A:$A,$A17,Sta!N:N)/$B17</f>
        <v>0</v>
      </c>
      <c r="AE17" s="14">
        <f>SUMIF(Sta!$B:$B,$A17,Sta!P:P)/$C17</f>
        <v>1</v>
      </c>
    </row>
    <row r="18" spans="1:31" x14ac:dyDescent="0.3">
      <c r="A18" t="s">
        <v>139</v>
      </c>
      <c r="B18" s="9">
        <f>COUNTIF(Sta!A:A,A18)</f>
        <v>0</v>
      </c>
      <c r="C18" s="4">
        <f>COUNTIF(Sta!B:B,A18)</f>
        <v>1</v>
      </c>
      <c r="D18" s="4">
        <f t="shared" si="0"/>
        <v>1</v>
      </c>
      <c r="E18" s="10">
        <f>(SUMIF(Sta!$A:$A,$A18,Sta!F:F) +SUMIF(Sta!$B:$B,$A18,Sta!F:F))/$D18</f>
        <v>3</v>
      </c>
      <c r="F18" s="6" t="e">
        <f>SUMIF(Sta!$A:$A,$A18,Sta!F:F)/$B18</f>
        <v>#DIV/0!</v>
      </c>
      <c r="G18" s="6">
        <f>SUMIF(Sta!$B:$B,$A18,Sta!F:F)/$C18</f>
        <v>3</v>
      </c>
      <c r="H18" s="10">
        <f>(SUMIF(Sta!$A:$A,$A18,Sta!D:D) +SUMIF(Sta!$B:$B,$A18,Sta!E:E))/$D18</f>
        <v>1</v>
      </c>
      <c r="I18" s="6" t="e">
        <f>SUMIF(Sta!$A:$A,$A18,Sta!D:D)/$B18</f>
        <v>#DIV/0!</v>
      </c>
      <c r="J18" s="6">
        <f>SUMIF(Sta!$B:$B,$A18,Sta!E:E)/$C18</f>
        <v>1</v>
      </c>
      <c r="K18" s="10">
        <f>(SUMIF(Sta!$A:$A,$A18,Sta!E:E) +SUMIF(Sta!$B:$B,$A18,Sta!D:D))/$D18</f>
        <v>2</v>
      </c>
      <c r="L18" s="6" t="e">
        <f>SUMIF(Sta!$A:$A,$A18,Sta!E:E)/$B18</f>
        <v>#DIV/0!</v>
      </c>
      <c r="M18" s="6">
        <f>SUMIF(Sta!$B:$B,$A18,Sta!D:D)/$C18</f>
        <v>2</v>
      </c>
      <c r="N18" s="10">
        <f>(SUMIF(Sta!$A:$A,$A18,Sta!L:L) +SUMIF(Sta!$B:$B,$A18,Sta!L:L))/$D18</f>
        <v>1</v>
      </c>
      <c r="O18" s="6" t="e">
        <f>SUMIF(Sta!$A:$A,$A18,Sta!L:L)/$B18</f>
        <v>#DIV/0!</v>
      </c>
      <c r="P18" s="6">
        <f>SUMIF(Sta!$B:$B,$A18,Sta!L:L)/$C18</f>
        <v>1</v>
      </c>
      <c r="Q18" s="10">
        <f>(SUMIF(Sta!$A:$A,$A18,Sta!H:H) +SUMIF(Sta!$B:$B,$A18,Sta!J:J))/$D18</f>
        <v>0</v>
      </c>
      <c r="R18" s="6" t="e">
        <f>SUMIF(Sta!$A:$A,$A18,Sta!H:H)/$B18</f>
        <v>#DIV/0!</v>
      </c>
      <c r="S18" s="6">
        <f>SUMIF(Sta!$B:$B,$A18,Sta!J:J)/$C18</f>
        <v>0</v>
      </c>
      <c r="T18" s="10">
        <f>(SUMIF(Sta!$A:$A,$A18,Sta!I:I) +SUMIF(Sta!$B:$B,$A18,Sta!K:K))/$D18</f>
        <v>1</v>
      </c>
      <c r="U18" s="6" t="e">
        <f>SUMIF(Sta!$A:$A,$A18,Sta!I:I)/$B18</f>
        <v>#DIV/0!</v>
      </c>
      <c r="V18" s="6">
        <f>SUMIF(Sta!$B:$B,$A18,Sta!K:K)/$C18</f>
        <v>1</v>
      </c>
      <c r="W18" s="10">
        <f>(SUMIF(Sta!$A:$A,$A18,Sta!Q:Q) +SUMIF(Sta!$B:$B,$A18,Sta!Q:Q))/$D18</f>
        <v>2</v>
      </c>
      <c r="X18" s="6" t="e">
        <f>SUMIF(Sta!$A:$A,$A18,Sta!Q:Q)/$B18</f>
        <v>#DIV/0!</v>
      </c>
      <c r="Y18" s="6">
        <f>SUMIF(Sta!$B:$B,$A18,Sta!Q:Q)/$C18</f>
        <v>2</v>
      </c>
      <c r="Z18" s="10">
        <f>(SUMIF(Sta!$A:$A,$A18,Sta!M:M) +SUMIF(Sta!$B:$B,$A18,Sta!O:O))/$D18</f>
        <v>1</v>
      </c>
      <c r="AA18" s="6" t="e">
        <f>SUMIF(Sta!$A:$A,$A18,Sta!M:M)/$B18</f>
        <v>#DIV/0!</v>
      </c>
      <c r="AB18" s="6">
        <f>SUMIF(Sta!$B:$B,$A18,Sta!O:O)/$C18</f>
        <v>1</v>
      </c>
      <c r="AC18" s="10">
        <f>(SUMIF(Sta!$A:$A,$A18,Sta!N:N) +SUMIF(Sta!$B:$B,$A18,Sta!P:P))/$D18</f>
        <v>1</v>
      </c>
      <c r="AD18" s="6" t="e">
        <f>SUMIF(Sta!$A:$A,$A18,Sta!N:N)/$B18</f>
        <v>#DIV/0!</v>
      </c>
      <c r="AE18" s="14">
        <f>SUMIF(Sta!$B:$B,$A18,Sta!P:P)/$C18</f>
        <v>1</v>
      </c>
    </row>
    <row r="19" spans="1:31" x14ac:dyDescent="0.3">
      <c r="A19" t="s">
        <v>552</v>
      </c>
      <c r="B19" s="9">
        <f>COUNTIF(Sta!A:A,A19)</f>
        <v>2</v>
      </c>
      <c r="C19" s="4">
        <f>COUNTIF(Sta!B:B,A19)</f>
        <v>2</v>
      </c>
      <c r="D19" s="4">
        <f t="shared" si="0"/>
        <v>4</v>
      </c>
      <c r="E19" s="10">
        <f>(SUMIF(Sta!$A:$A,$A19,Sta!F:F) +SUMIF(Sta!$B:$B,$A19,Sta!F:F))/$D19</f>
        <v>2</v>
      </c>
      <c r="F19" s="6">
        <f>SUMIF(Sta!$A:$A,$A19,Sta!F:F)/$B19</f>
        <v>2</v>
      </c>
      <c r="G19" s="6">
        <f>SUMIF(Sta!$B:$B,$A19,Sta!F:F)/$C19</f>
        <v>2</v>
      </c>
      <c r="H19" s="10">
        <f>(SUMIF(Sta!$A:$A,$A19,Sta!D:D) +SUMIF(Sta!$B:$B,$A19,Sta!E:E))/$D19</f>
        <v>0.75</v>
      </c>
      <c r="I19" s="6">
        <f>SUMIF(Sta!$A:$A,$A19,Sta!D:D)/$B19</f>
        <v>1.5</v>
      </c>
      <c r="J19" s="6">
        <f>SUMIF(Sta!$B:$B,$A19,Sta!E:E)/$C19</f>
        <v>0</v>
      </c>
      <c r="K19" s="10">
        <f>(SUMIF(Sta!$A:$A,$A19,Sta!E:E) +SUMIF(Sta!$B:$B,$A19,Sta!D:D))/$D19</f>
        <v>1.25</v>
      </c>
      <c r="L19" s="6">
        <f>SUMIF(Sta!$A:$A,$A19,Sta!E:E)/$B19</f>
        <v>0.5</v>
      </c>
      <c r="M19" s="6">
        <f>SUMIF(Sta!$B:$B,$A19,Sta!D:D)/$C19</f>
        <v>2</v>
      </c>
      <c r="N19" s="10">
        <f>(SUMIF(Sta!$A:$A,$A19,Sta!L:L) +SUMIF(Sta!$B:$B,$A19,Sta!L:L))/$D19</f>
        <v>0.5</v>
      </c>
      <c r="O19" s="6">
        <f>SUMIF(Sta!$A:$A,$A19,Sta!L:L)/$B19</f>
        <v>0.5</v>
      </c>
      <c r="P19" s="6">
        <f>SUMIF(Sta!$B:$B,$A19,Sta!L:L)/$C19</f>
        <v>0.5</v>
      </c>
      <c r="Q19" s="10">
        <f>(SUMIF(Sta!$A:$A,$A19,Sta!H:H) +SUMIF(Sta!$B:$B,$A19,Sta!J:J))/$D19</f>
        <v>0.25</v>
      </c>
      <c r="R19" s="6">
        <f>SUMIF(Sta!$A:$A,$A19,Sta!H:H)/$B19</f>
        <v>0.5</v>
      </c>
      <c r="S19" s="6">
        <f>SUMIF(Sta!$B:$B,$A19,Sta!J:J)/$C19</f>
        <v>0</v>
      </c>
      <c r="T19" s="10">
        <f>(SUMIF(Sta!$A:$A,$A19,Sta!I:I) +SUMIF(Sta!$B:$B,$A19,Sta!K:K))/$D19</f>
        <v>0.25</v>
      </c>
      <c r="U19" s="6">
        <f>SUMIF(Sta!$A:$A,$A19,Sta!I:I)/$B19</f>
        <v>0</v>
      </c>
      <c r="V19" s="6">
        <f>SUMIF(Sta!$B:$B,$A19,Sta!K:K)/$C19</f>
        <v>0.5</v>
      </c>
      <c r="W19" s="10">
        <f>(SUMIF(Sta!$A:$A,$A19,Sta!Q:Q) +SUMIF(Sta!$B:$B,$A19,Sta!Q:Q))/$D19</f>
        <v>1.5</v>
      </c>
      <c r="X19" s="6">
        <f>SUMIF(Sta!$A:$A,$A19,Sta!Q:Q)/$B19</f>
        <v>1.5</v>
      </c>
      <c r="Y19" s="6">
        <f>SUMIF(Sta!$B:$B,$A19,Sta!Q:Q)/$C19</f>
        <v>1.5</v>
      </c>
      <c r="Z19" s="10">
        <f>(SUMIF(Sta!$A:$A,$A19,Sta!M:M) +SUMIF(Sta!$B:$B,$A19,Sta!O:O))/$D19</f>
        <v>0.5</v>
      </c>
      <c r="AA19" s="6">
        <f>SUMIF(Sta!$A:$A,$A19,Sta!M:M)/$B19</f>
        <v>1</v>
      </c>
      <c r="AB19" s="6">
        <f>SUMIF(Sta!$B:$B,$A19,Sta!O:O)/$C19</f>
        <v>0</v>
      </c>
      <c r="AC19" s="10">
        <f>(SUMIF(Sta!$A:$A,$A19,Sta!N:N) +SUMIF(Sta!$B:$B,$A19,Sta!P:P))/$D19</f>
        <v>1</v>
      </c>
      <c r="AD19" s="6">
        <f>SUMIF(Sta!$A:$A,$A19,Sta!N:N)/$B19</f>
        <v>0.5</v>
      </c>
      <c r="AE19" s="14">
        <f>SUMIF(Sta!$B:$B,$A19,Sta!P:P)/$C19</f>
        <v>1.5</v>
      </c>
    </row>
    <row r="20" spans="1:31" x14ac:dyDescent="0.3">
      <c r="A20" t="s">
        <v>709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0" t="e">
        <f>(SUMIF(Sta!$A:$A,$A20,Sta!F:F) +SUMIF(Sta!$B:$B,$A20,Sta!F:F))/$D20</f>
        <v>#DIV/0!</v>
      </c>
      <c r="F20" s="6" t="e">
        <f>SUMIF(Sta!$A:$A,$A20,Sta!F:F)/$B20</f>
        <v>#DIV/0!</v>
      </c>
      <c r="G20" s="6" t="e">
        <f>SUMIF(Sta!$B:$B,$A20,Sta!F:F)/$C20</f>
        <v>#DIV/0!</v>
      </c>
      <c r="H20" s="10" t="e">
        <f>(SUMIF(Sta!$A:$A,$A20,Sta!D:D) +SUMIF(Sta!$B:$B,$A20,Sta!E:E))/$D20</f>
        <v>#DIV/0!</v>
      </c>
      <c r="I20" s="6" t="e">
        <f>SUMIF(Sta!$A:$A,$A20,Sta!D:D)/$B20</f>
        <v>#DIV/0!</v>
      </c>
      <c r="J20" s="6" t="e">
        <f>SUMIF(Sta!$B:$B,$A20,Sta!E:E)/$C20</f>
        <v>#DIV/0!</v>
      </c>
      <c r="K20" s="10" t="e">
        <f>(SUMIF(Sta!$A:$A,$A20,Sta!E:E) +SUMIF(Sta!$B:$B,$A20,Sta!D:D))/$D20</f>
        <v>#DIV/0!</v>
      </c>
      <c r="L20" s="6" t="e">
        <f>SUMIF(Sta!$A:$A,$A20,Sta!E:E)/$B20</f>
        <v>#DIV/0!</v>
      </c>
      <c r="M20" s="6" t="e">
        <f>SUMIF(Sta!$B:$B,$A20,Sta!D:D)/$C20</f>
        <v>#DIV/0!</v>
      </c>
      <c r="N20" s="10" t="e">
        <f>(SUMIF(Sta!$A:$A,$A20,Sta!L:L) +SUMIF(Sta!$B:$B,$A20,Sta!L:L))/$D20</f>
        <v>#DIV/0!</v>
      </c>
      <c r="O20" s="6" t="e">
        <f>SUMIF(Sta!$A:$A,$A20,Sta!L:L)/$B20</f>
        <v>#DIV/0!</v>
      </c>
      <c r="P20" s="6" t="e">
        <f>SUMIF(Sta!$B:$B,$A20,Sta!L:L)/$C20</f>
        <v>#DIV/0!</v>
      </c>
      <c r="Q20" s="10" t="e">
        <f>(SUMIF(Sta!$A:$A,$A20,Sta!H:H) +SUMIF(Sta!$B:$B,$A20,Sta!J:J))/$D20</f>
        <v>#DIV/0!</v>
      </c>
      <c r="R20" s="6" t="e">
        <f>SUMIF(Sta!$A:$A,$A20,Sta!H:H)/$B20</f>
        <v>#DIV/0!</v>
      </c>
      <c r="S20" s="6" t="e">
        <f>SUMIF(Sta!$B:$B,$A20,Sta!J:J)/$C20</f>
        <v>#DIV/0!</v>
      </c>
      <c r="T20" s="10" t="e">
        <f>(SUMIF(Sta!$A:$A,$A20,Sta!I:I) +SUMIF(Sta!$B:$B,$A20,Sta!K:K))/$D20</f>
        <v>#DIV/0!</v>
      </c>
      <c r="U20" s="6" t="e">
        <f>SUMIF(Sta!$A:$A,$A20,Sta!I:I)/$B20</f>
        <v>#DIV/0!</v>
      </c>
      <c r="V20" s="6" t="e">
        <f>SUMIF(Sta!$B:$B,$A20,Sta!K:K)/$C20</f>
        <v>#DIV/0!</v>
      </c>
      <c r="W20" s="10" t="e">
        <f>(SUMIF(Sta!$A:$A,$A20,Sta!Q:Q) +SUMIF(Sta!$B:$B,$A20,Sta!Q:Q))/$D20</f>
        <v>#DIV/0!</v>
      </c>
      <c r="X20" s="6" t="e">
        <f>SUMIF(Sta!$A:$A,$A20,Sta!Q:Q)/$B20</f>
        <v>#DIV/0!</v>
      </c>
      <c r="Y20" s="6" t="e">
        <f>SUMIF(Sta!$B:$B,$A20,Sta!Q:Q)/$C20</f>
        <v>#DIV/0!</v>
      </c>
      <c r="Z20" s="10" t="e">
        <f>(SUMIF(Sta!$A:$A,$A20,Sta!M:M) +SUMIF(Sta!$B:$B,$A20,Sta!O:O))/$D20</f>
        <v>#DIV/0!</v>
      </c>
      <c r="AA20" s="6" t="e">
        <f>SUMIF(Sta!$A:$A,$A20,Sta!M:M)/$B20</f>
        <v>#DIV/0!</v>
      </c>
      <c r="AB20" s="6" t="e">
        <f>SUMIF(Sta!$B:$B,$A20,Sta!O:O)/$C20</f>
        <v>#DIV/0!</v>
      </c>
      <c r="AC20" s="10" t="e">
        <f>(SUMIF(Sta!$A:$A,$A20,Sta!N:N) +SUMIF(Sta!$B:$B,$A20,Sta!P:P))/$D20</f>
        <v>#DIV/0!</v>
      </c>
      <c r="AD20" s="6" t="e">
        <f>SUMIF(Sta!$A:$A,$A20,Sta!N:N)/$B20</f>
        <v>#DIV/0!</v>
      </c>
      <c r="AE20" s="14" t="e">
        <f>SUMIF(Sta!$B:$B,$A20,Sta!P:P)/$C20</f>
        <v>#DIV/0!</v>
      </c>
    </row>
    <row r="21" spans="1:31" x14ac:dyDescent="0.3">
      <c r="A21" t="s">
        <v>403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0" t="e">
        <f>(SUMIF(Sta!$A:$A,$A21,Sta!F:F) +SUMIF(Sta!$B:$B,$A21,Sta!F:F))/$D21</f>
        <v>#DIV/0!</v>
      </c>
      <c r="F21" s="6" t="e">
        <f>SUMIF(Sta!$A:$A,$A21,Sta!F:F)/$B21</f>
        <v>#DIV/0!</v>
      </c>
      <c r="G21" s="6" t="e">
        <f>SUMIF(Sta!$B:$B,$A21,Sta!F:F)/$C21</f>
        <v>#DIV/0!</v>
      </c>
      <c r="H21" s="10" t="e">
        <f>(SUMIF(Sta!$A:$A,$A21,Sta!D:D) +SUMIF(Sta!$B:$B,$A21,Sta!E:E))/$D21</f>
        <v>#DIV/0!</v>
      </c>
      <c r="I21" s="6" t="e">
        <f>SUMIF(Sta!$A:$A,$A21,Sta!D:D)/$B21</f>
        <v>#DIV/0!</v>
      </c>
      <c r="J21" s="6" t="e">
        <f>SUMIF(Sta!$B:$B,$A21,Sta!E:E)/$C21</f>
        <v>#DIV/0!</v>
      </c>
      <c r="K21" s="10" t="e">
        <f>(SUMIF(Sta!$A:$A,$A21,Sta!E:E) +SUMIF(Sta!$B:$B,$A21,Sta!D:D))/$D21</f>
        <v>#DIV/0!</v>
      </c>
      <c r="L21" s="6" t="e">
        <f>SUMIF(Sta!$A:$A,$A21,Sta!E:E)/$B21</f>
        <v>#DIV/0!</v>
      </c>
      <c r="M21" s="6" t="e">
        <f>SUMIF(Sta!$B:$B,$A21,Sta!D:D)/$C21</f>
        <v>#DIV/0!</v>
      </c>
      <c r="N21" s="10" t="e">
        <f>(SUMIF(Sta!$A:$A,$A21,Sta!L:L) +SUMIF(Sta!$B:$B,$A21,Sta!L:L))/$D21</f>
        <v>#DIV/0!</v>
      </c>
      <c r="O21" s="6" t="e">
        <f>SUMIF(Sta!$A:$A,$A21,Sta!L:L)/$B21</f>
        <v>#DIV/0!</v>
      </c>
      <c r="P21" s="6" t="e">
        <f>SUMIF(Sta!$B:$B,$A21,Sta!L:L)/$C21</f>
        <v>#DIV/0!</v>
      </c>
      <c r="Q21" s="10" t="e">
        <f>(SUMIF(Sta!$A:$A,$A21,Sta!H:H) +SUMIF(Sta!$B:$B,$A21,Sta!J:J))/$D21</f>
        <v>#DIV/0!</v>
      </c>
      <c r="R21" s="6" t="e">
        <f>SUMIF(Sta!$A:$A,$A21,Sta!H:H)/$B21</f>
        <v>#DIV/0!</v>
      </c>
      <c r="S21" s="6" t="e">
        <f>SUMIF(Sta!$B:$B,$A21,Sta!J:J)/$C21</f>
        <v>#DIV/0!</v>
      </c>
      <c r="T21" s="10" t="e">
        <f>(SUMIF(Sta!$A:$A,$A21,Sta!I:I) +SUMIF(Sta!$B:$B,$A21,Sta!K:K))/$D21</f>
        <v>#DIV/0!</v>
      </c>
      <c r="U21" s="6" t="e">
        <f>SUMIF(Sta!$A:$A,$A21,Sta!I:I)/$B21</f>
        <v>#DIV/0!</v>
      </c>
      <c r="V21" s="6" t="e">
        <f>SUMIF(Sta!$B:$B,$A21,Sta!K:K)/$C21</f>
        <v>#DIV/0!</v>
      </c>
      <c r="W21" s="10" t="e">
        <f>(SUMIF(Sta!$A:$A,$A21,Sta!Q:Q) +SUMIF(Sta!$B:$B,$A21,Sta!Q:Q))/$D21</f>
        <v>#DIV/0!</v>
      </c>
      <c r="X21" s="6" t="e">
        <f>SUMIF(Sta!$A:$A,$A21,Sta!Q:Q)/$B21</f>
        <v>#DIV/0!</v>
      </c>
      <c r="Y21" s="6" t="e">
        <f>SUMIF(Sta!$B:$B,$A21,Sta!Q:Q)/$C21</f>
        <v>#DIV/0!</v>
      </c>
      <c r="Z21" s="10" t="e">
        <f>(SUMIF(Sta!$A:$A,$A21,Sta!M:M) +SUMIF(Sta!$B:$B,$A21,Sta!O:O))/$D21</f>
        <v>#DIV/0!</v>
      </c>
      <c r="AA21" s="6" t="e">
        <f>SUMIF(Sta!$A:$A,$A21,Sta!M:M)/$B21</f>
        <v>#DIV/0!</v>
      </c>
      <c r="AB21" s="6" t="e">
        <f>SUMIF(Sta!$B:$B,$A21,Sta!O:O)/$C21</f>
        <v>#DIV/0!</v>
      </c>
      <c r="AC21" s="10" t="e">
        <f>(SUMIF(Sta!$A:$A,$A21,Sta!N:N) +SUMIF(Sta!$B:$B,$A21,Sta!P:P))/$D21</f>
        <v>#DIV/0!</v>
      </c>
      <c r="AD21" s="6" t="e">
        <f>SUMIF(Sta!$A:$A,$A21,Sta!N:N)/$B21</f>
        <v>#DIV/0!</v>
      </c>
      <c r="AE21" s="14" t="e">
        <f>SUMIF(Sta!$B:$B,$A21,Sta!P:P)/$C21</f>
        <v>#DIV/0!</v>
      </c>
    </row>
    <row r="22" spans="1:31" x14ac:dyDescent="0.3">
      <c r="A22" t="s">
        <v>405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0" t="e">
        <f>(SUMIF(Sta!$A:$A,$A22,Sta!F:F) +SUMIF(Sta!$B:$B,$A22,Sta!F:F))/$D22</f>
        <v>#DIV/0!</v>
      </c>
      <c r="F22" s="6" t="e">
        <f>SUMIF(Sta!$A:$A,$A22,Sta!F:F)/$B22</f>
        <v>#DIV/0!</v>
      </c>
      <c r="G22" s="6" t="e">
        <f>SUMIF(Sta!$B:$B,$A22,Sta!F:F)/$C22</f>
        <v>#DIV/0!</v>
      </c>
      <c r="H22" s="10" t="e">
        <f>(SUMIF(Sta!$A:$A,$A22,Sta!D:D) +SUMIF(Sta!$B:$B,$A22,Sta!E:E))/$D22</f>
        <v>#DIV/0!</v>
      </c>
      <c r="I22" s="6" t="e">
        <f>SUMIF(Sta!$A:$A,$A22,Sta!D:D)/$B22</f>
        <v>#DIV/0!</v>
      </c>
      <c r="J22" s="6" t="e">
        <f>SUMIF(Sta!$B:$B,$A22,Sta!E:E)/$C22</f>
        <v>#DIV/0!</v>
      </c>
      <c r="K22" s="10" t="e">
        <f>(SUMIF(Sta!$A:$A,$A22,Sta!E:E) +SUMIF(Sta!$B:$B,$A22,Sta!D:D))/$D22</f>
        <v>#DIV/0!</v>
      </c>
      <c r="L22" s="6" t="e">
        <f>SUMIF(Sta!$A:$A,$A22,Sta!E:E)/$B22</f>
        <v>#DIV/0!</v>
      </c>
      <c r="M22" s="6" t="e">
        <f>SUMIF(Sta!$B:$B,$A22,Sta!D:D)/$C22</f>
        <v>#DIV/0!</v>
      </c>
      <c r="N22" s="10" t="e">
        <f>(SUMIF(Sta!$A:$A,$A22,Sta!L:L) +SUMIF(Sta!$B:$B,$A22,Sta!L:L))/$D22</f>
        <v>#DIV/0!</v>
      </c>
      <c r="O22" s="6" t="e">
        <f>SUMIF(Sta!$A:$A,$A22,Sta!L:L)/$B22</f>
        <v>#DIV/0!</v>
      </c>
      <c r="P22" s="6" t="e">
        <f>SUMIF(Sta!$B:$B,$A22,Sta!L:L)/$C22</f>
        <v>#DIV/0!</v>
      </c>
      <c r="Q22" s="10" t="e">
        <f>(SUMIF(Sta!$A:$A,$A22,Sta!H:H) +SUMIF(Sta!$B:$B,$A22,Sta!J:J))/$D22</f>
        <v>#DIV/0!</v>
      </c>
      <c r="R22" s="6" t="e">
        <f>SUMIF(Sta!$A:$A,$A22,Sta!H:H)/$B22</f>
        <v>#DIV/0!</v>
      </c>
      <c r="S22" s="6" t="e">
        <f>SUMIF(Sta!$B:$B,$A22,Sta!J:J)/$C22</f>
        <v>#DIV/0!</v>
      </c>
      <c r="T22" s="10" t="e">
        <f>(SUMIF(Sta!$A:$A,$A22,Sta!I:I) +SUMIF(Sta!$B:$B,$A22,Sta!K:K))/$D22</f>
        <v>#DIV/0!</v>
      </c>
      <c r="U22" s="6" t="e">
        <f>SUMIF(Sta!$A:$A,$A22,Sta!I:I)/$B22</f>
        <v>#DIV/0!</v>
      </c>
      <c r="V22" s="6" t="e">
        <f>SUMIF(Sta!$B:$B,$A22,Sta!K:K)/$C22</f>
        <v>#DIV/0!</v>
      </c>
      <c r="W22" s="10" t="e">
        <f>(SUMIF(Sta!$A:$A,$A22,Sta!Q:Q) +SUMIF(Sta!$B:$B,$A22,Sta!Q:Q))/$D22</f>
        <v>#DIV/0!</v>
      </c>
      <c r="X22" s="6" t="e">
        <f>SUMIF(Sta!$A:$A,$A22,Sta!Q:Q)/$B22</f>
        <v>#DIV/0!</v>
      </c>
      <c r="Y22" s="6" t="e">
        <f>SUMIF(Sta!$B:$B,$A22,Sta!Q:Q)/$C22</f>
        <v>#DIV/0!</v>
      </c>
      <c r="Z22" s="10" t="e">
        <f>(SUMIF(Sta!$A:$A,$A22,Sta!M:M) +SUMIF(Sta!$B:$B,$A22,Sta!O:O))/$D22</f>
        <v>#DIV/0!</v>
      </c>
      <c r="AA22" s="6" t="e">
        <f>SUMIF(Sta!$A:$A,$A22,Sta!M:M)/$B22</f>
        <v>#DIV/0!</v>
      </c>
      <c r="AB22" s="6" t="e">
        <f>SUMIF(Sta!$B:$B,$A22,Sta!O:O)/$C22</f>
        <v>#DIV/0!</v>
      </c>
      <c r="AC22" s="10" t="e">
        <f>(SUMIF(Sta!$A:$A,$A22,Sta!N:N) +SUMIF(Sta!$B:$B,$A22,Sta!P:P))/$D22</f>
        <v>#DIV/0!</v>
      </c>
      <c r="AD22" s="6" t="e">
        <f>SUMIF(Sta!$A:$A,$A22,Sta!N:N)/$B22</f>
        <v>#DIV/0!</v>
      </c>
      <c r="AE22" s="14" t="e">
        <f>SUMIF(Sta!$B:$B,$A22,Sta!P:P)/$C22</f>
        <v>#DIV/0!</v>
      </c>
    </row>
    <row r="23" spans="1:31" x14ac:dyDescent="0.3">
      <c r="A23" t="s">
        <v>635</v>
      </c>
      <c r="B23" s="9">
        <f>COUNTIF(Sta!A:A,A23)</f>
        <v>1</v>
      </c>
      <c r="C23" s="4">
        <f>COUNTIF(Sta!B:B,A23)</f>
        <v>1</v>
      </c>
      <c r="D23" s="4">
        <f t="shared" ref="D23:D42" si="1">B23+C23</f>
        <v>2</v>
      </c>
      <c r="E23" s="10">
        <f>(SUMIF(Sta!$A:$A,$A23,Sta!F:F) +SUMIF(Sta!$B:$B,$A23,Sta!F:F))/$D23</f>
        <v>0.5</v>
      </c>
      <c r="F23" s="6">
        <f>SUMIF(Sta!$A:$A,$A23,Sta!F:F)/$B23</f>
        <v>0</v>
      </c>
      <c r="G23" s="6">
        <f>SUMIF(Sta!$B:$B,$A23,Sta!F:F)/$C23</f>
        <v>1</v>
      </c>
      <c r="H23" s="10">
        <f>(SUMIF(Sta!$A:$A,$A23,Sta!D:D) +SUMIF(Sta!$B:$B,$A23,Sta!E:E))/$D23</f>
        <v>0</v>
      </c>
      <c r="I23" s="6">
        <f>SUMIF(Sta!$A:$A,$A23,Sta!D:D)/$B23</f>
        <v>0</v>
      </c>
      <c r="J23" s="6">
        <f>SUMIF(Sta!$B:$B,$A23,Sta!E:E)/$C23</f>
        <v>0</v>
      </c>
      <c r="K23" s="10">
        <f>(SUMIF(Sta!$A:$A,$A23,Sta!E:E) +SUMIF(Sta!$B:$B,$A23,Sta!D:D))/$D23</f>
        <v>0.5</v>
      </c>
      <c r="L23" s="6">
        <f>SUMIF(Sta!$A:$A,$A23,Sta!E:E)/$B23</f>
        <v>0</v>
      </c>
      <c r="M23" s="6">
        <f>SUMIF(Sta!$B:$B,$A23,Sta!D:D)/$C23</f>
        <v>1</v>
      </c>
      <c r="N23" s="10">
        <f>(SUMIF(Sta!$A:$A,$A23,Sta!L:L) +SUMIF(Sta!$B:$B,$A23,Sta!L:L))/$D23</f>
        <v>0.5</v>
      </c>
      <c r="O23" s="6">
        <f>SUMIF(Sta!$A:$A,$A23,Sta!L:L)/$B23</f>
        <v>0</v>
      </c>
      <c r="P23" s="6">
        <f>SUMIF(Sta!$B:$B,$A23,Sta!L:L)/$C23</f>
        <v>1</v>
      </c>
      <c r="Q23" s="10">
        <f>(SUMIF(Sta!$A:$A,$A23,Sta!H:H) +SUMIF(Sta!$B:$B,$A23,Sta!J:J))/$D23</f>
        <v>0</v>
      </c>
      <c r="R23" s="6">
        <f>SUMIF(Sta!$A:$A,$A23,Sta!H:H)/$B23</f>
        <v>0</v>
      </c>
      <c r="S23" s="6">
        <f>SUMIF(Sta!$B:$B,$A23,Sta!J:J)/$C23</f>
        <v>0</v>
      </c>
      <c r="T23" s="10">
        <f>(SUMIF(Sta!$A:$A,$A23,Sta!I:I) +SUMIF(Sta!$B:$B,$A23,Sta!K:K))/$D23</f>
        <v>0.5</v>
      </c>
      <c r="U23" s="6">
        <f>SUMIF(Sta!$A:$A,$A23,Sta!I:I)/$B23</f>
        <v>0</v>
      </c>
      <c r="V23" s="6">
        <f>SUMIF(Sta!$B:$B,$A23,Sta!K:K)/$C23</f>
        <v>1</v>
      </c>
      <c r="W23" s="10">
        <f>(SUMIF(Sta!$A:$A,$A23,Sta!Q:Q) +SUMIF(Sta!$B:$B,$A23,Sta!Q:Q))/$D23</f>
        <v>0</v>
      </c>
      <c r="X23" s="6">
        <f>SUMIF(Sta!$A:$A,$A23,Sta!Q:Q)/$B23</f>
        <v>0</v>
      </c>
      <c r="Y23" s="6">
        <f>SUMIF(Sta!$B:$B,$A23,Sta!Q:Q)/$C23</f>
        <v>0</v>
      </c>
      <c r="Z23" s="10">
        <f>(SUMIF(Sta!$A:$A,$A23,Sta!M:M) +SUMIF(Sta!$B:$B,$A23,Sta!O:O))/$D23</f>
        <v>0</v>
      </c>
      <c r="AA23" s="6">
        <f>SUMIF(Sta!$A:$A,$A23,Sta!M:M)/$B23</f>
        <v>0</v>
      </c>
      <c r="AB23" s="6">
        <f>SUMIF(Sta!$B:$B,$A23,Sta!O:O)/$C23</f>
        <v>0</v>
      </c>
      <c r="AC23" s="10">
        <f>(SUMIF(Sta!$A:$A,$A23,Sta!N:N) +SUMIF(Sta!$B:$B,$A23,Sta!P:P))/$D23</f>
        <v>0</v>
      </c>
      <c r="AD23" s="6">
        <f>SUMIF(Sta!$A:$A,$A23,Sta!N:N)/$B23</f>
        <v>0</v>
      </c>
      <c r="AE23" s="14">
        <f>SUMIF(Sta!$B:$B,$A23,Sta!P:P)/$C23</f>
        <v>0</v>
      </c>
    </row>
    <row r="24" spans="1:31" x14ac:dyDescent="0.3">
      <c r="A24" t="s">
        <v>435</v>
      </c>
      <c r="B24" s="9">
        <f>COUNTIF(Sta!A:A,A24)</f>
        <v>1</v>
      </c>
      <c r="C24" s="4">
        <f>COUNTIF(Sta!B:B,A24)</f>
        <v>1</v>
      </c>
      <c r="D24" s="4">
        <f t="shared" si="1"/>
        <v>2</v>
      </c>
      <c r="E24" s="10">
        <f>(SUMIF(Sta!$A:$A,$A24,Sta!F:F) +SUMIF(Sta!$B:$B,$A24,Sta!F:F))/$D24</f>
        <v>3.5</v>
      </c>
      <c r="F24" s="6">
        <f>SUMIF(Sta!$A:$A,$A24,Sta!F:F)/$B24</f>
        <v>2</v>
      </c>
      <c r="G24" s="6">
        <f>SUMIF(Sta!$B:$B,$A24,Sta!F:F)/$C24</f>
        <v>5</v>
      </c>
      <c r="H24" s="10">
        <f>(SUMIF(Sta!$A:$A,$A24,Sta!D:D) +SUMIF(Sta!$B:$B,$A24,Sta!E:E))/$D24</f>
        <v>1</v>
      </c>
      <c r="I24" s="6">
        <f>SUMIF(Sta!$A:$A,$A24,Sta!D:D)/$B24</f>
        <v>1</v>
      </c>
      <c r="J24" s="6">
        <f>SUMIF(Sta!$B:$B,$A24,Sta!E:E)/$C24</f>
        <v>1</v>
      </c>
      <c r="K24" s="10">
        <f>(SUMIF(Sta!$A:$A,$A24,Sta!E:E) +SUMIF(Sta!$B:$B,$A24,Sta!D:D))/$D24</f>
        <v>2.5</v>
      </c>
      <c r="L24" s="6">
        <f>SUMIF(Sta!$A:$A,$A24,Sta!E:E)/$B24</f>
        <v>1</v>
      </c>
      <c r="M24" s="6">
        <f>SUMIF(Sta!$B:$B,$A24,Sta!D:D)/$C24</f>
        <v>4</v>
      </c>
      <c r="N24" s="10">
        <f>(SUMIF(Sta!$A:$A,$A24,Sta!L:L) +SUMIF(Sta!$B:$B,$A24,Sta!L:L))/$D24</f>
        <v>1.5</v>
      </c>
      <c r="O24" s="6">
        <f>SUMIF(Sta!$A:$A,$A24,Sta!L:L)/$B24</f>
        <v>1</v>
      </c>
      <c r="P24" s="6">
        <f>SUMIF(Sta!$B:$B,$A24,Sta!L:L)/$C24</f>
        <v>2</v>
      </c>
      <c r="Q24" s="10">
        <f>(SUMIF(Sta!$A:$A,$A24,Sta!H:H) +SUMIF(Sta!$B:$B,$A24,Sta!J:J))/$D24</f>
        <v>1</v>
      </c>
      <c r="R24" s="6">
        <f>SUMIF(Sta!$A:$A,$A24,Sta!H:H)/$B24</f>
        <v>1</v>
      </c>
      <c r="S24" s="6">
        <f>SUMIF(Sta!$B:$B,$A24,Sta!J:J)/$C24</f>
        <v>1</v>
      </c>
      <c r="T24" s="10">
        <f>(SUMIF(Sta!$A:$A,$A24,Sta!I:I) +SUMIF(Sta!$B:$B,$A24,Sta!K:K))/$D24</f>
        <v>0.5</v>
      </c>
      <c r="U24" s="6">
        <f>SUMIF(Sta!$A:$A,$A24,Sta!I:I)/$B24</f>
        <v>0</v>
      </c>
      <c r="V24" s="6">
        <f>SUMIF(Sta!$B:$B,$A24,Sta!K:K)/$C24</f>
        <v>1</v>
      </c>
      <c r="W24" s="10">
        <f>(SUMIF(Sta!$A:$A,$A24,Sta!Q:Q) +SUMIF(Sta!$B:$B,$A24,Sta!Q:Q))/$D24</f>
        <v>2</v>
      </c>
      <c r="X24" s="6">
        <f>SUMIF(Sta!$A:$A,$A24,Sta!Q:Q)/$B24</f>
        <v>1</v>
      </c>
      <c r="Y24" s="6">
        <f>SUMIF(Sta!$B:$B,$A24,Sta!Q:Q)/$C24</f>
        <v>3</v>
      </c>
      <c r="Z24" s="10">
        <f>(SUMIF(Sta!$A:$A,$A24,Sta!M:M) +SUMIF(Sta!$B:$B,$A24,Sta!O:O))/$D24</f>
        <v>0</v>
      </c>
      <c r="AA24" s="6">
        <f>SUMIF(Sta!$A:$A,$A24,Sta!M:M)/$B24</f>
        <v>0</v>
      </c>
      <c r="AB24" s="6">
        <f>SUMIF(Sta!$B:$B,$A24,Sta!O:O)/$C24</f>
        <v>0</v>
      </c>
      <c r="AC24" s="10">
        <f>(SUMIF(Sta!$A:$A,$A24,Sta!N:N) +SUMIF(Sta!$B:$B,$A24,Sta!P:P))/$D24</f>
        <v>2</v>
      </c>
      <c r="AD24" s="6">
        <f>SUMIF(Sta!$A:$A,$A24,Sta!N:N)/$B24</f>
        <v>1</v>
      </c>
      <c r="AE24" s="14">
        <f>SUMIF(Sta!$B:$B,$A24,Sta!P:P)/$C24</f>
        <v>3</v>
      </c>
    </row>
    <row r="25" spans="1:31" x14ac:dyDescent="0.3">
      <c r="A25" t="s">
        <v>142</v>
      </c>
      <c r="B25" s="9">
        <f>COUNTIF(Sta!A:A,A25)</f>
        <v>0</v>
      </c>
      <c r="C25" s="4">
        <f>COUNTIF(Sta!B:B,A25)</f>
        <v>1</v>
      </c>
      <c r="D25" s="4">
        <f t="shared" si="1"/>
        <v>1</v>
      </c>
      <c r="E25" s="10">
        <f>(SUMIF(Sta!$A:$A,$A25,Sta!F:F) +SUMIF(Sta!$B:$B,$A25,Sta!F:F))/$D25</f>
        <v>2</v>
      </c>
      <c r="F25" s="6" t="e">
        <f>SUMIF(Sta!$A:$A,$A25,Sta!F:F)/$B25</f>
        <v>#DIV/0!</v>
      </c>
      <c r="G25" s="6">
        <f>SUMIF(Sta!$B:$B,$A25,Sta!F:F)/$C25</f>
        <v>2</v>
      </c>
      <c r="H25" s="10">
        <f>(SUMIF(Sta!$A:$A,$A25,Sta!D:D) +SUMIF(Sta!$B:$B,$A25,Sta!E:E))/$D25</f>
        <v>1</v>
      </c>
      <c r="I25" s="6" t="e">
        <f>SUMIF(Sta!$A:$A,$A25,Sta!D:D)/$B25</f>
        <v>#DIV/0!</v>
      </c>
      <c r="J25" s="6">
        <f>SUMIF(Sta!$B:$B,$A25,Sta!E:E)/$C25</f>
        <v>1</v>
      </c>
      <c r="K25" s="10">
        <f>(SUMIF(Sta!$A:$A,$A25,Sta!E:E) +SUMIF(Sta!$B:$B,$A25,Sta!D:D))/$D25</f>
        <v>1</v>
      </c>
      <c r="L25" s="6" t="e">
        <f>SUMIF(Sta!$A:$A,$A25,Sta!E:E)/$B25</f>
        <v>#DIV/0!</v>
      </c>
      <c r="M25" s="6">
        <f>SUMIF(Sta!$B:$B,$A25,Sta!D:D)/$C25</f>
        <v>1</v>
      </c>
      <c r="N25" s="10">
        <f>(SUMIF(Sta!$A:$A,$A25,Sta!L:L) +SUMIF(Sta!$B:$B,$A25,Sta!L:L))/$D25</f>
        <v>1</v>
      </c>
      <c r="O25" s="6" t="e">
        <f>SUMIF(Sta!$A:$A,$A25,Sta!L:L)/$B25</f>
        <v>#DIV/0!</v>
      </c>
      <c r="P25" s="6">
        <f>SUMIF(Sta!$B:$B,$A25,Sta!L:L)/$C25</f>
        <v>1</v>
      </c>
      <c r="Q25" s="10">
        <f>(SUMIF(Sta!$A:$A,$A25,Sta!H:H) +SUMIF(Sta!$B:$B,$A25,Sta!J:J))/$D25</f>
        <v>1</v>
      </c>
      <c r="R25" s="6" t="e">
        <f>SUMIF(Sta!$A:$A,$A25,Sta!H:H)/$B25</f>
        <v>#DIV/0!</v>
      </c>
      <c r="S25" s="6">
        <f>SUMIF(Sta!$B:$B,$A25,Sta!J:J)/$C25</f>
        <v>1</v>
      </c>
      <c r="T25" s="10">
        <f>(SUMIF(Sta!$A:$A,$A25,Sta!I:I) +SUMIF(Sta!$B:$B,$A25,Sta!K:K))/$D25</f>
        <v>0</v>
      </c>
      <c r="U25" s="6" t="e">
        <f>SUMIF(Sta!$A:$A,$A25,Sta!I:I)/$B25</f>
        <v>#DIV/0!</v>
      </c>
      <c r="V25" s="6">
        <f>SUMIF(Sta!$B:$B,$A25,Sta!K:K)/$C25</f>
        <v>0</v>
      </c>
      <c r="W25" s="10">
        <f>(SUMIF(Sta!$A:$A,$A25,Sta!Q:Q) +SUMIF(Sta!$B:$B,$A25,Sta!Q:Q))/$D25</f>
        <v>1</v>
      </c>
      <c r="X25" s="6" t="e">
        <f>SUMIF(Sta!$A:$A,$A25,Sta!Q:Q)/$B25</f>
        <v>#DIV/0!</v>
      </c>
      <c r="Y25" s="6">
        <f>SUMIF(Sta!$B:$B,$A25,Sta!Q:Q)/$C25</f>
        <v>1</v>
      </c>
      <c r="Z25" s="10">
        <f>(SUMIF(Sta!$A:$A,$A25,Sta!M:M) +SUMIF(Sta!$B:$B,$A25,Sta!O:O))/$D25</f>
        <v>0</v>
      </c>
      <c r="AA25" s="6" t="e">
        <f>SUMIF(Sta!$A:$A,$A25,Sta!M:M)/$B25</f>
        <v>#DIV/0!</v>
      </c>
      <c r="AB25" s="6">
        <f>SUMIF(Sta!$B:$B,$A25,Sta!O:O)/$C25</f>
        <v>0</v>
      </c>
      <c r="AC25" s="10">
        <f>(SUMIF(Sta!$A:$A,$A25,Sta!N:N) +SUMIF(Sta!$B:$B,$A25,Sta!P:P))/$D25</f>
        <v>1</v>
      </c>
      <c r="AD25" s="6" t="e">
        <f>SUMIF(Sta!$A:$A,$A25,Sta!N:N)/$B25</f>
        <v>#DIV/0!</v>
      </c>
      <c r="AE25" s="14">
        <f>SUMIF(Sta!$B:$B,$A25,Sta!P:P)/$C25</f>
        <v>1</v>
      </c>
    </row>
    <row r="26" spans="1:31" x14ac:dyDescent="0.3">
      <c r="A26" t="s">
        <v>402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0" t="e">
        <f>(SUMIF(Sta!$A:$A,$A26,Sta!F:F) +SUMIF(Sta!$B:$B,$A26,Sta!F:F))/$D26</f>
        <v>#DIV/0!</v>
      </c>
      <c r="F26" s="6" t="e">
        <f>SUMIF(Sta!$A:$A,$A26,Sta!F:F)/$B26</f>
        <v>#DIV/0!</v>
      </c>
      <c r="G26" s="6" t="e">
        <f>SUMIF(Sta!$B:$B,$A26,Sta!F:F)/$C26</f>
        <v>#DIV/0!</v>
      </c>
      <c r="H26" s="10" t="e">
        <f>(SUMIF(Sta!$A:$A,$A26,Sta!D:D) +SUMIF(Sta!$B:$B,$A26,Sta!E:E))/$D26</f>
        <v>#DIV/0!</v>
      </c>
      <c r="I26" s="6" t="e">
        <f>SUMIF(Sta!$A:$A,$A26,Sta!D:D)/$B26</f>
        <v>#DIV/0!</v>
      </c>
      <c r="J26" s="6" t="e">
        <f>SUMIF(Sta!$B:$B,$A26,Sta!E:E)/$C26</f>
        <v>#DIV/0!</v>
      </c>
      <c r="K26" s="10" t="e">
        <f>(SUMIF(Sta!$A:$A,$A26,Sta!E:E) +SUMIF(Sta!$B:$B,$A26,Sta!D:D))/$D26</f>
        <v>#DIV/0!</v>
      </c>
      <c r="L26" s="6" t="e">
        <f>SUMIF(Sta!$A:$A,$A26,Sta!E:E)/$B26</f>
        <v>#DIV/0!</v>
      </c>
      <c r="M26" s="6" t="e">
        <f>SUMIF(Sta!$B:$B,$A26,Sta!D:D)/$C26</f>
        <v>#DIV/0!</v>
      </c>
      <c r="N26" s="10" t="e">
        <f>(SUMIF(Sta!$A:$A,$A26,Sta!L:L) +SUMIF(Sta!$B:$B,$A26,Sta!L:L))/$D26</f>
        <v>#DIV/0!</v>
      </c>
      <c r="O26" s="6" t="e">
        <f>SUMIF(Sta!$A:$A,$A26,Sta!L:L)/$B26</f>
        <v>#DIV/0!</v>
      </c>
      <c r="P26" s="6" t="e">
        <f>SUMIF(Sta!$B:$B,$A26,Sta!L:L)/$C26</f>
        <v>#DIV/0!</v>
      </c>
      <c r="Q26" s="10" t="e">
        <f>(SUMIF(Sta!$A:$A,$A26,Sta!H:H) +SUMIF(Sta!$B:$B,$A26,Sta!J:J))/$D26</f>
        <v>#DIV/0!</v>
      </c>
      <c r="R26" s="6" t="e">
        <f>SUMIF(Sta!$A:$A,$A26,Sta!H:H)/$B26</f>
        <v>#DIV/0!</v>
      </c>
      <c r="S26" s="6" t="e">
        <f>SUMIF(Sta!$B:$B,$A26,Sta!J:J)/$C26</f>
        <v>#DIV/0!</v>
      </c>
      <c r="T26" s="10" t="e">
        <f>(SUMIF(Sta!$A:$A,$A26,Sta!I:I) +SUMIF(Sta!$B:$B,$A26,Sta!K:K))/$D26</f>
        <v>#DIV/0!</v>
      </c>
      <c r="U26" s="6" t="e">
        <f>SUMIF(Sta!$A:$A,$A26,Sta!I:I)/$B26</f>
        <v>#DIV/0!</v>
      </c>
      <c r="V26" s="6" t="e">
        <f>SUMIF(Sta!$B:$B,$A26,Sta!K:K)/$C26</f>
        <v>#DIV/0!</v>
      </c>
      <c r="W26" s="10" t="e">
        <f>(SUMIF(Sta!$A:$A,$A26,Sta!Q:Q) +SUMIF(Sta!$B:$B,$A26,Sta!Q:Q))/$D26</f>
        <v>#DIV/0!</v>
      </c>
      <c r="X26" s="6" t="e">
        <f>SUMIF(Sta!$A:$A,$A26,Sta!Q:Q)/$B26</f>
        <v>#DIV/0!</v>
      </c>
      <c r="Y26" s="6" t="e">
        <f>SUMIF(Sta!$B:$B,$A26,Sta!Q:Q)/$C26</f>
        <v>#DIV/0!</v>
      </c>
      <c r="Z26" s="10" t="e">
        <f>(SUMIF(Sta!$A:$A,$A26,Sta!M:M) +SUMIF(Sta!$B:$B,$A26,Sta!O:O))/$D26</f>
        <v>#DIV/0!</v>
      </c>
      <c r="AA26" s="6" t="e">
        <f>SUMIF(Sta!$A:$A,$A26,Sta!M:M)/$B26</f>
        <v>#DIV/0!</v>
      </c>
      <c r="AB26" s="6" t="e">
        <f>SUMIF(Sta!$B:$B,$A26,Sta!O:O)/$C26</f>
        <v>#DIV/0!</v>
      </c>
      <c r="AC26" s="10" t="e">
        <f>(SUMIF(Sta!$A:$A,$A26,Sta!N:N) +SUMIF(Sta!$B:$B,$A26,Sta!P:P))/$D26</f>
        <v>#DIV/0!</v>
      </c>
      <c r="AD26" s="6" t="e">
        <f>SUMIF(Sta!$A:$A,$A26,Sta!N:N)/$B26</f>
        <v>#DIV/0!</v>
      </c>
      <c r="AE26" s="14" t="e">
        <f>SUMIF(Sta!$B:$B,$A26,Sta!P:P)/$C26</f>
        <v>#DIV/0!</v>
      </c>
    </row>
    <row r="27" spans="1:31" x14ac:dyDescent="0.3">
      <c r="A27" t="s">
        <v>295</v>
      </c>
      <c r="B27" s="9">
        <f>COUNTIF(Sta!A:A,A27)</f>
        <v>0</v>
      </c>
      <c r="C27" s="4">
        <f>COUNTIF(Sta!B:B,A27)</f>
        <v>1</v>
      </c>
      <c r="D27" s="4">
        <f t="shared" si="1"/>
        <v>1</v>
      </c>
      <c r="E27" s="10">
        <f>(SUMIF(Sta!$A:$A,$A27,Sta!F:F) +SUMIF(Sta!$B:$B,$A27,Sta!F:F))/$D27</f>
        <v>3</v>
      </c>
      <c r="F27" s="6" t="e">
        <f>SUMIF(Sta!$A:$A,$A27,Sta!F:F)/$B27</f>
        <v>#DIV/0!</v>
      </c>
      <c r="G27" s="6">
        <f>SUMIF(Sta!$B:$B,$A27,Sta!F:F)/$C27</f>
        <v>3</v>
      </c>
      <c r="H27" s="10">
        <f>(SUMIF(Sta!$A:$A,$A27,Sta!D:D) +SUMIF(Sta!$B:$B,$A27,Sta!E:E))/$D27</f>
        <v>1</v>
      </c>
      <c r="I27" s="6" t="e">
        <f>SUMIF(Sta!$A:$A,$A27,Sta!D:D)/$B27</f>
        <v>#DIV/0!</v>
      </c>
      <c r="J27" s="6">
        <f>SUMIF(Sta!$B:$B,$A27,Sta!E:E)/$C27</f>
        <v>1</v>
      </c>
      <c r="K27" s="10">
        <f>(SUMIF(Sta!$A:$A,$A27,Sta!E:E) +SUMIF(Sta!$B:$B,$A27,Sta!D:D))/$D27</f>
        <v>2</v>
      </c>
      <c r="L27" s="6" t="e">
        <f>SUMIF(Sta!$A:$A,$A27,Sta!E:E)/$B27</f>
        <v>#DIV/0!</v>
      </c>
      <c r="M27" s="6">
        <f>SUMIF(Sta!$B:$B,$A27,Sta!D:D)/$C27</f>
        <v>2</v>
      </c>
      <c r="N27" s="10">
        <f>(SUMIF(Sta!$A:$A,$A27,Sta!L:L) +SUMIF(Sta!$B:$B,$A27,Sta!L:L))/$D27</f>
        <v>1</v>
      </c>
      <c r="O27" s="6" t="e">
        <f>SUMIF(Sta!$A:$A,$A27,Sta!L:L)/$B27</f>
        <v>#DIV/0!</v>
      </c>
      <c r="P27" s="6">
        <f>SUMIF(Sta!$B:$B,$A27,Sta!L:L)/$C27</f>
        <v>1</v>
      </c>
      <c r="Q27" s="10">
        <f>(SUMIF(Sta!$A:$A,$A27,Sta!H:H) +SUMIF(Sta!$B:$B,$A27,Sta!J:J))/$D27</f>
        <v>0</v>
      </c>
      <c r="R27" s="6" t="e">
        <f>SUMIF(Sta!$A:$A,$A27,Sta!H:H)/$B27</f>
        <v>#DIV/0!</v>
      </c>
      <c r="S27" s="6">
        <f>SUMIF(Sta!$B:$B,$A27,Sta!J:J)/$C27</f>
        <v>0</v>
      </c>
      <c r="T27" s="10">
        <f>(SUMIF(Sta!$A:$A,$A27,Sta!I:I) +SUMIF(Sta!$B:$B,$A27,Sta!K:K))/$D27</f>
        <v>1</v>
      </c>
      <c r="U27" s="6" t="e">
        <f>SUMIF(Sta!$A:$A,$A27,Sta!I:I)/$B27</f>
        <v>#DIV/0!</v>
      </c>
      <c r="V27" s="6">
        <f>SUMIF(Sta!$B:$B,$A27,Sta!K:K)/$C27</f>
        <v>1</v>
      </c>
      <c r="W27" s="10">
        <f>(SUMIF(Sta!$A:$A,$A27,Sta!Q:Q) +SUMIF(Sta!$B:$B,$A27,Sta!Q:Q))/$D27</f>
        <v>2</v>
      </c>
      <c r="X27" s="6" t="e">
        <f>SUMIF(Sta!$A:$A,$A27,Sta!Q:Q)/$B27</f>
        <v>#DIV/0!</v>
      </c>
      <c r="Y27" s="6">
        <f>SUMIF(Sta!$B:$B,$A27,Sta!Q:Q)/$C27</f>
        <v>2</v>
      </c>
      <c r="Z27" s="10">
        <f>(SUMIF(Sta!$A:$A,$A27,Sta!M:M) +SUMIF(Sta!$B:$B,$A27,Sta!O:O))/$D27</f>
        <v>1</v>
      </c>
      <c r="AA27" s="6" t="e">
        <f>SUMIF(Sta!$A:$A,$A27,Sta!M:M)/$B27</f>
        <v>#DIV/0!</v>
      </c>
      <c r="AB27" s="6">
        <f>SUMIF(Sta!$B:$B,$A27,Sta!O:O)/$C27</f>
        <v>1</v>
      </c>
      <c r="AC27" s="10">
        <f>(SUMIF(Sta!$A:$A,$A27,Sta!N:N) +SUMIF(Sta!$B:$B,$A27,Sta!P:P))/$D27</f>
        <v>1</v>
      </c>
      <c r="AD27" s="6" t="e">
        <f>SUMIF(Sta!$A:$A,$A27,Sta!N:N)/$B27</f>
        <v>#DIV/0!</v>
      </c>
      <c r="AE27" s="14">
        <f>SUMIF(Sta!$B:$B,$A27,Sta!P:P)/$C27</f>
        <v>1</v>
      </c>
    </row>
    <row r="28" spans="1:31" x14ac:dyDescent="0.3">
      <c r="A28" t="s">
        <v>590</v>
      </c>
      <c r="B28" s="9">
        <f>COUNTIF(Sta!A:A,A28)</f>
        <v>2</v>
      </c>
      <c r="C28" s="4">
        <f>COUNTIF(Sta!B:B,A28)</f>
        <v>1</v>
      </c>
      <c r="D28" s="4">
        <f t="shared" si="1"/>
        <v>3</v>
      </c>
      <c r="E28" s="10">
        <f>(SUMIF(Sta!$A:$A,$A28,Sta!F:F) +SUMIF(Sta!$B:$B,$A28,Sta!F:F))/$D28</f>
        <v>1</v>
      </c>
      <c r="F28" s="6">
        <f>SUMIF(Sta!$A:$A,$A28,Sta!F:F)/$B28</f>
        <v>1.5</v>
      </c>
      <c r="G28" s="6">
        <f>SUMIF(Sta!$B:$B,$A28,Sta!F:F)/$C28</f>
        <v>0</v>
      </c>
      <c r="H28" s="10">
        <f>(SUMIF(Sta!$A:$A,$A28,Sta!D:D) +SUMIF(Sta!$B:$B,$A28,Sta!E:E))/$D28</f>
        <v>0.33333333333333331</v>
      </c>
      <c r="I28" s="6">
        <f>SUMIF(Sta!$A:$A,$A28,Sta!D:D)/$B28</f>
        <v>0.5</v>
      </c>
      <c r="J28" s="6">
        <f>SUMIF(Sta!$B:$B,$A28,Sta!E:E)/$C28</f>
        <v>0</v>
      </c>
      <c r="K28" s="10">
        <f>(SUMIF(Sta!$A:$A,$A28,Sta!E:E) +SUMIF(Sta!$B:$B,$A28,Sta!D:D))/$D28</f>
        <v>0.66666666666666663</v>
      </c>
      <c r="L28" s="6">
        <f>SUMIF(Sta!$A:$A,$A28,Sta!E:E)/$B28</f>
        <v>1</v>
      </c>
      <c r="M28" s="6">
        <f>SUMIF(Sta!$B:$B,$A28,Sta!D:D)/$C28</f>
        <v>0</v>
      </c>
      <c r="N28" s="10">
        <f>(SUMIF(Sta!$A:$A,$A28,Sta!L:L) +SUMIF(Sta!$B:$B,$A28,Sta!L:L))/$D28</f>
        <v>0.66666666666666663</v>
      </c>
      <c r="O28" s="6">
        <f>SUMIF(Sta!$A:$A,$A28,Sta!L:L)/$B28</f>
        <v>1</v>
      </c>
      <c r="P28" s="6">
        <f>SUMIF(Sta!$B:$B,$A28,Sta!L:L)/$C28</f>
        <v>0</v>
      </c>
      <c r="Q28" s="10">
        <f>(SUMIF(Sta!$A:$A,$A28,Sta!H:H) +SUMIF(Sta!$B:$B,$A28,Sta!J:J))/$D28</f>
        <v>0.33333333333333331</v>
      </c>
      <c r="R28" s="6">
        <f>SUMIF(Sta!$A:$A,$A28,Sta!H:H)/$B28</f>
        <v>0.5</v>
      </c>
      <c r="S28" s="6">
        <f>SUMIF(Sta!$B:$B,$A28,Sta!J:J)/$C28</f>
        <v>0</v>
      </c>
      <c r="T28" s="10">
        <f>(SUMIF(Sta!$A:$A,$A28,Sta!I:I) +SUMIF(Sta!$B:$B,$A28,Sta!K:K))/$D28</f>
        <v>0.33333333333333331</v>
      </c>
      <c r="U28" s="6">
        <f>SUMIF(Sta!$A:$A,$A28,Sta!I:I)/$B28</f>
        <v>0.5</v>
      </c>
      <c r="V28" s="6">
        <f>SUMIF(Sta!$B:$B,$A28,Sta!K:K)/$C28</f>
        <v>0</v>
      </c>
      <c r="W28" s="10">
        <f>(SUMIF(Sta!$A:$A,$A28,Sta!Q:Q) +SUMIF(Sta!$B:$B,$A28,Sta!Q:Q))/$D28</f>
        <v>0.33333333333333331</v>
      </c>
      <c r="X28" s="6">
        <f>SUMIF(Sta!$A:$A,$A28,Sta!Q:Q)/$B28</f>
        <v>0.5</v>
      </c>
      <c r="Y28" s="6">
        <f>SUMIF(Sta!$B:$B,$A28,Sta!Q:Q)/$C28</f>
        <v>0</v>
      </c>
      <c r="Z28" s="10">
        <f>(SUMIF(Sta!$A:$A,$A28,Sta!M:M) +SUMIF(Sta!$B:$B,$A28,Sta!O:O))/$D28</f>
        <v>0</v>
      </c>
      <c r="AA28" s="6">
        <f>SUMIF(Sta!$A:$A,$A28,Sta!M:M)/$B28</f>
        <v>0</v>
      </c>
      <c r="AB28" s="6">
        <f>SUMIF(Sta!$B:$B,$A28,Sta!O:O)/$C28</f>
        <v>0</v>
      </c>
      <c r="AC28" s="10">
        <f>(SUMIF(Sta!$A:$A,$A28,Sta!N:N) +SUMIF(Sta!$B:$B,$A28,Sta!P:P))/$D28</f>
        <v>0.33333333333333331</v>
      </c>
      <c r="AD28" s="6">
        <f>SUMIF(Sta!$A:$A,$A28,Sta!N:N)/$B28</f>
        <v>0.5</v>
      </c>
      <c r="AE28" s="14">
        <f>SUMIF(Sta!$B:$B,$A28,Sta!P:P)/$C28</f>
        <v>0</v>
      </c>
    </row>
    <row r="29" spans="1:31" x14ac:dyDescent="0.3">
      <c r="A29" t="s">
        <v>285</v>
      </c>
      <c r="B29" s="9">
        <f>COUNTIF(Sta!A:A,A29)</f>
        <v>1</v>
      </c>
      <c r="C29" s="4">
        <f>COUNTIF(Sta!B:B,A29)</f>
        <v>0</v>
      </c>
      <c r="D29" s="4">
        <f t="shared" si="1"/>
        <v>1</v>
      </c>
      <c r="E29" s="10">
        <f>(SUMIF(Sta!$A:$A,$A29,Sta!F:F) +SUMIF(Sta!$B:$B,$A29,Sta!F:F))/$D29</f>
        <v>4</v>
      </c>
      <c r="F29" s="6">
        <f>SUMIF(Sta!$A:$A,$A29,Sta!F:F)/$B29</f>
        <v>4</v>
      </c>
      <c r="G29" s="6" t="e">
        <f>SUMIF(Sta!$B:$B,$A29,Sta!F:F)/$C29</f>
        <v>#DIV/0!</v>
      </c>
      <c r="H29" s="10">
        <f>(SUMIF(Sta!$A:$A,$A29,Sta!D:D) +SUMIF(Sta!$B:$B,$A29,Sta!E:E))/$D29</f>
        <v>3</v>
      </c>
      <c r="I29" s="6">
        <f>SUMIF(Sta!$A:$A,$A29,Sta!D:D)/$B29</f>
        <v>3</v>
      </c>
      <c r="J29" s="6" t="e">
        <f>SUMIF(Sta!$B:$B,$A29,Sta!E:E)/$C29</f>
        <v>#DIV/0!</v>
      </c>
      <c r="K29" s="10">
        <f>(SUMIF(Sta!$A:$A,$A29,Sta!E:E) +SUMIF(Sta!$B:$B,$A29,Sta!D:D))/$D29</f>
        <v>1</v>
      </c>
      <c r="L29" s="6">
        <f>SUMIF(Sta!$A:$A,$A29,Sta!E:E)/$B29</f>
        <v>1</v>
      </c>
      <c r="M29" s="6" t="e">
        <f>SUMIF(Sta!$B:$B,$A29,Sta!D:D)/$C29</f>
        <v>#DIV/0!</v>
      </c>
      <c r="N29" s="10">
        <f>(SUMIF(Sta!$A:$A,$A29,Sta!L:L) +SUMIF(Sta!$B:$B,$A29,Sta!L:L))/$D29</f>
        <v>4</v>
      </c>
      <c r="O29" s="6">
        <f>SUMIF(Sta!$A:$A,$A29,Sta!L:L)/$B29</f>
        <v>4</v>
      </c>
      <c r="P29" s="6" t="e">
        <f>SUMIF(Sta!$B:$B,$A29,Sta!L:L)/$C29</f>
        <v>#DIV/0!</v>
      </c>
      <c r="Q29" s="10">
        <f>(SUMIF(Sta!$A:$A,$A29,Sta!H:H) +SUMIF(Sta!$B:$B,$A29,Sta!J:J))/$D29</f>
        <v>3</v>
      </c>
      <c r="R29" s="6">
        <f>SUMIF(Sta!$A:$A,$A29,Sta!H:H)/$B29</f>
        <v>3</v>
      </c>
      <c r="S29" s="6" t="e">
        <f>SUMIF(Sta!$B:$B,$A29,Sta!J:J)/$C29</f>
        <v>#DIV/0!</v>
      </c>
      <c r="T29" s="10">
        <f>(SUMIF(Sta!$A:$A,$A29,Sta!I:I) +SUMIF(Sta!$B:$B,$A29,Sta!K:K))/$D29</f>
        <v>1</v>
      </c>
      <c r="U29" s="6">
        <f>SUMIF(Sta!$A:$A,$A29,Sta!I:I)/$B29</f>
        <v>1</v>
      </c>
      <c r="V29" s="6" t="e">
        <f>SUMIF(Sta!$B:$B,$A29,Sta!K:K)/$C29</f>
        <v>#DIV/0!</v>
      </c>
      <c r="W29" s="10">
        <f>(SUMIF(Sta!$A:$A,$A29,Sta!Q:Q) +SUMIF(Sta!$B:$B,$A29,Sta!Q:Q))/$D29</f>
        <v>0</v>
      </c>
      <c r="X29" s="6">
        <f>SUMIF(Sta!$A:$A,$A29,Sta!Q:Q)/$B29</f>
        <v>0</v>
      </c>
      <c r="Y29" s="6" t="e">
        <f>SUMIF(Sta!$B:$B,$A29,Sta!Q:Q)/$C29</f>
        <v>#DIV/0!</v>
      </c>
      <c r="Z29" s="10">
        <f>(SUMIF(Sta!$A:$A,$A29,Sta!M:M) +SUMIF(Sta!$B:$B,$A29,Sta!O:O))/$D29</f>
        <v>0</v>
      </c>
      <c r="AA29" s="6">
        <f>SUMIF(Sta!$A:$A,$A29,Sta!M:M)/$B29</f>
        <v>0</v>
      </c>
      <c r="AB29" s="6" t="e">
        <f>SUMIF(Sta!$B:$B,$A29,Sta!O:O)/$C29</f>
        <v>#DIV/0!</v>
      </c>
      <c r="AC29" s="10">
        <f>(SUMIF(Sta!$A:$A,$A29,Sta!N:N) +SUMIF(Sta!$B:$B,$A29,Sta!P:P))/$D29</f>
        <v>0</v>
      </c>
      <c r="AD29" s="6">
        <f>SUMIF(Sta!$A:$A,$A29,Sta!N:N)/$B29</f>
        <v>0</v>
      </c>
      <c r="AE29" s="14" t="e">
        <f>SUMIF(Sta!$B:$B,$A29,Sta!P:P)/$C29</f>
        <v>#DIV/0!</v>
      </c>
    </row>
    <row r="30" spans="1:31" x14ac:dyDescent="0.3">
      <c r="A30" t="s">
        <v>711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0" t="e">
        <f>(SUMIF(Sta!$A:$A,$A30,Sta!F:F) +SUMIF(Sta!$B:$B,$A30,Sta!F:F))/$D30</f>
        <v>#DIV/0!</v>
      </c>
      <c r="F30" s="6" t="e">
        <f>SUMIF(Sta!$A:$A,$A30,Sta!F:F)/$B30</f>
        <v>#DIV/0!</v>
      </c>
      <c r="G30" s="6" t="e">
        <f>SUMIF(Sta!$B:$B,$A30,Sta!F:F)/$C30</f>
        <v>#DIV/0!</v>
      </c>
      <c r="H30" s="10" t="e">
        <f>(SUMIF(Sta!$A:$A,$A30,Sta!D:D) +SUMIF(Sta!$B:$B,$A30,Sta!E:E))/$D30</f>
        <v>#DIV/0!</v>
      </c>
      <c r="I30" s="6" t="e">
        <f>SUMIF(Sta!$A:$A,$A30,Sta!D:D)/$B30</f>
        <v>#DIV/0!</v>
      </c>
      <c r="J30" s="6" t="e">
        <f>SUMIF(Sta!$B:$B,$A30,Sta!E:E)/$C30</f>
        <v>#DIV/0!</v>
      </c>
      <c r="K30" s="10" t="e">
        <f>(SUMIF(Sta!$A:$A,$A30,Sta!E:E) +SUMIF(Sta!$B:$B,$A30,Sta!D:D))/$D30</f>
        <v>#DIV/0!</v>
      </c>
      <c r="L30" s="6" t="e">
        <f>SUMIF(Sta!$A:$A,$A30,Sta!E:E)/$B30</f>
        <v>#DIV/0!</v>
      </c>
      <c r="M30" s="6" t="e">
        <f>SUMIF(Sta!$B:$B,$A30,Sta!D:D)/$C30</f>
        <v>#DIV/0!</v>
      </c>
      <c r="N30" s="10" t="e">
        <f>(SUMIF(Sta!$A:$A,$A30,Sta!L:L) +SUMIF(Sta!$B:$B,$A30,Sta!L:L))/$D30</f>
        <v>#DIV/0!</v>
      </c>
      <c r="O30" s="6" t="e">
        <f>SUMIF(Sta!$A:$A,$A30,Sta!L:L)/$B30</f>
        <v>#DIV/0!</v>
      </c>
      <c r="P30" s="6" t="e">
        <f>SUMIF(Sta!$B:$B,$A30,Sta!L:L)/$C30</f>
        <v>#DIV/0!</v>
      </c>
      <c r="Q30" s="10" t="e">
        <f>(SUMIF(Sta!$A:$A,$A30,Sta!H:H) +SUMIF(Sta!$B:$B,$A30,Sta!J:J))/$D30</f>
        <v>#DIV/0!</v>
      </c>
      <c r="R30" s="6" t="e">
        <f>SUMIF(Sta!$A:$A,$A30,Sta!H:H)/$B30</f>
        <v>#DIV/0!</v>
      </c>
      <c r="S30" s="6" t="e">
        <f>SUMIF(Sta!$B:$B,$A30,Sta!J:J)/$C30</f>
        <v>#DIV/0!</v>
      </c>
      <c r="T30" s="10" t="e">
        <f>(SUMIF(Sta!$A:$A,$A30,Sta!I:I) +SUMIF(Sta!$B:$B,$A30,Sta!K:K))/$D30</f>
        <v>#DIV/0!</v>
      </c>
      <c r="U30" s="6" t="e">
        <f>SUMIF(Sta!$A:$A,$A30,Sta!I:I)/$B30</f>
        <v>#DIV/0!</v>
      </c>
      <c r="V30" s="6" t="e">
        <f>SUMIF(Sta!$B:$B,$A30,Sta!K:K)/$C30</f>
        <v>#DIV/0!</v>
      </c>
      <c r="W30" s="10" t="e">
        <f>(SUMIF(Sta!$A:$A,$A30,Sta!Q:Q) +SUMIF(Sta!$B:$B,$A30,Sta!Q:Q))/$D30</f>
        <v>#DIV/0!</v>
      </c>
      <c r="X30" s="6" t="e">
        <f>SUMIF(Sta!$A:$A,$A30,Sta!Q:Q)/$B30</f>
        <v>#DIV/0!</v>
      </c>
      <c r="Y30" s="6" t="e">
        <f>SUMIF(Sta!$B:$B,$A30,Sta!Q:Q)/$C30</f>
        <v>#DIV/0!</v>
      </c>
      <c r="Z30" s="10" t="e">
        <f>(SUMIF(Sta!$A:$A,$A30,Sta!M:M) +SUMIF(Sta!$B:$B,$A30,Sta!O:O))/$D30</f>
        <v>#DIV/0!</v>
      </c>
      <c r="AA30" s="6" t="e">
        <f>SUMIF(Sta!$A:$A,$A30,Sta!M:M)/$B30</f>
        <v>#DIV/0!</v>
      </c>
      <c r="AB30" s="6" t="e">
        <f>SUMIF(Sta!$B:$B,$A30,Sta!O:O)/$C30</f>
        <v>#DIV/0!</v>
      </c>
      <c r="AC30" s="10" t="e">
        <f>(SUMIF(Sta!$A:$A,$A30,Sta!N:N) +SUMIF(Sta!$B:$B,$A30,Sta!P:P))/$D30</f>
        <v>#DIV/0!</v>
      </c>
      <c r="AD30" s="6" t="e">
        <f>SUMIF(Sta!$A:$A,$A30,Sta!N:N)/$B30</f>
        <v>#DIV/0!</v>
      </c>
      <c r="AE30" s="14" t="e">
        <f>SUMIF(Sta!$B:$B,$A30,Sta!P:P)/$C30</f>
        <v>#DIV/0!</v>
      </c>
    </row>
    <row r="31" spans="1:31" x14ac:dyDescent="0.3">
      <c r="A31" t="s">
        <v>715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0" t="e">
        <f>(SUMIF(Sta!$A:$A,$A31,Sta!F:F) +SUMIF(Sta!$B:$B,$A31,Sta!F:F))/$D31</f>
        <v>#DIV/0!</v>
      </c>
      <c r="F31" s="6" t="e">
        <f>SUMIF(Sta!$A:$A,$A31,Sta!F:F)/$B31</f>
        <v>#DIV/0!</v>
      </c>
      <c r="G31" s="6" t="e">
        <f>SUMIF(Sta!$B:$B,$A31,Sta!F:F)/$C31</f>
        <v>#DIV/0!</v>
      </c>
      <c r="H31" s="10" t="e">
        <f>(SUMIF(Sta!$A:$A,$A31,Sta!D:D) +SUMIF(Sta!$B:$B,$A31,Sta!E:E))/$D31</f>
        <v>#DIV/0!</v>
      </c>
      <c r="I31" s="6" t="e">
        <f>SUMIF(Sta!$A:$A,$A31,Sta!D:D)/$B31</f>
        <v>#DIV/0!</v>
      </c>
      <c r="J31" s="6" t="e">
        <f>SUMIF(Sta!$B:$B,$A31,Sta!E:E)/$C31</f>
        <v>#DIV/0!</v>
      </c>
      <c r="K31" s="10" t="e">
        <f>(SUMIF(Sta!$A:$A,$A31,Sta!E:E) +SUMIF(Sta!$B:$B,$A31,Sta!D:D))/$D31</f>
        <v>#DIV/0!</v>
      </c>
      <c r="L31" s="6" t="e">
        <f>SUMIF(Sta!$A:$A,$A31,Sta!E:E)/$B31</f>
        <v>#DIV/0!</v>
      </c>
      <c r="M31" s="6" t="e">
        <f>SUMIF(Sta!$B:$B,$A31,Sta!D:D)/$C31</f>
        <v>#DIV/0!</v>
      </c>
      <c r="N31" s="10" t="e">
        <f>(SUMIF(Sta!$A:$A,$A31,Sta!L:L) +SUMIF(Sta!$B:$B,$A31,Sta!L:L))/$D31</f>
        <v>#DIV/0!</v>
      </c>
      <c r="O31" s="6" t="e">
        <f>SUMIF(Sta!$A:$A,$A31,Sta!L:L)/$B31</f>
        <v>#DIV/0!</v>
      </c>
      <c r="P31" s="6" t="e">
        <f>SUMIF(Sta!$B:$B,$A31,Sta!L:L)/$C31</f>
        <v>#DIV/0!</v>
      </c>
      <c r="Q31" s="10" t="e">
        <f>(SUMIF(Sta!$A:$A,$A31,Sta!H:H) +SUMIF(Sta!$B:$B,$A31,Sta!J:J))/$D31</f>
        <v>#DIV/0!</v>
      </c>
      <c r="R31" s="6" t="e">
        <f>SUMIF(Sta!$A:$A,$A31,Sta!H:H)/$B31</f>
        <v>#DIV/0!</v>
      </c>
      <c r="S31" s="6" t="e">
        <f>SUMIF(Sta!$B:$B,$A31,Sta!J:J)/$C31</f>
        <v>#DIV/0!</v>
      </c>
      <c r="T31" s="10" t="e">
        <f>(SUMIF(Sta!$A:$A,$A31,Sta!I:I) +SUMIF(Sta!$B:$B,$A31,Sta!K:K))/$D31</f>
        <v>#DIV/0!</v>
      </c>
      <c r="U31" s="6" t="e">
        <f>SUMIF(Sta!$A:$A,$A31,Sta!I:I)/$B31</f>
        <v>#DIV/0!</v>
      </c>
      <c r="V31" s="6" t="e">
        <f>SUMIF(Sta!$B:$B,$A31,Sta!K:K)/$C31</f>
        <v>#DIV/0!</v>
      </c>
      <c r="W31" s="10" t="e">
        <f>(SUMIF(Sta!$A:$A,$A31,Sta!Q:Q) +SUMIF(Sta!$B:$B,$A31,Sta!Q:Q))/$D31</f>
        <v>#DIV/0!</v>
      </c>
      <c r="X31" s="6" t="e">
        <f>SUMIF(Sta!$A:$A,$A31,Sta!Q:Q)/$B31</f>
        <v>#DIV/0!</v>
      </c>
      <c r="Y31" s="6" t="e">
        <f>SUMIF(Sta!$B:$B,$A31,Sta!Q:Q)/$C31</f>
        <v>#DIV/0!</v>
      </c>
      <c r="Z31" s="10" t="e">
        <f>(SUMIF(Sta!$A:$A,$A31,Sta!M:M) +SUMIF(Sta!$B:$B,$A31,Sta!O:O))/$D31</f>
        <v>#DIV/0!</v>
      </c>
      <c r="AA31" s="6" t="e">
        <f>SUMIF(Sta!$A:$A,$A31,Sta!M:M)/$B31</f>
        <v>#DIV/0!</v>
      </c>
      <c r="AB31" s="6" t="e">
        <f>SUMIF(Sta!$B:$B,$A31,Sta!O:O)/$C31</f>
        <v>#DIV/0!</v>
      </c>
      <c r="AC31" s="10" t="e">
        <f>(SUMIF(Sta!$A:$A,$A31,Sta!N:N) +SUMIF(Sta!$B:$B,$A31,Sta!P:P))/$D31</f>
        <v>#DIV/0!</v>
      </c>
      <c r="AD31" s="6" t="e">
        <f>SUMIF(Sta!$A:$A,$A31,Sta!N:N)/$B31</f>
        <v>#DIV/0!</v>
      </c>
      <c r="AE31" s="14" t="e">
        <f>SUMIF(Sta!$B:$B,$A31,Sta!P:P)/$C31</f>
        <v>#DIV/0!</v>
      </c>
    </row>
    <row r="32" spans="1:31" x14ac:dyDescent="0.3">
      <c r="A32" t="s">
        <v>597</v>
      </c>
      <c r="B32" s="9">
        <f>COUNTIF(Sta!A:A,A32)</f>
        <v>1</v>
      </c>
      <c r="C32" s="4">
        <f>COUNTIF(Sta!B:B,A32)</f>
        <v>1</v>
      </c>
      <c r="D32" s="4">
        <f t="shared" si="1"/>
        <v>2</v>
      </c>
      <c r="E32" s="10">
        <f>(SUMIF(Sta!$A:$A,$A32,Sta!F:F) +SUMIF(Sta!$B:$B,$A32,Sta!F:F))/$D32</f>
        <v>5</v>
      </c>
      <c r="F32" s="6">
        <f>SUMIF(Sta!$A:$A,$A32,Sta!F:F)/$B32</f>
        <v>5</v>
      </c>
      <c r="G32" s="6">
        <f>SUMIF(Sta!$B:$B,$A32,Sta!F:F)/$C32</f>
        <v>5</v>
      </c>
      <c r="H32" s="10">
        <f>(SUMIF(Sta!$A:$A,$A32,Sta!D:D) +SUMIF(Sta!$B:$B,$A32,Sta!E:E))/$D32</f>
        <v>4</v>
      </c>
      <c r="I32" s="6">
        <f>SUMIF(Sta!$A:$A,$A32,Sta!D:D)/$B32</f>
        <v>4</v>
      </c>
      <c r="J32" s="6">
        <f>SUMIF(Sta!$B:$B,$A32,Sta!E:E)/$C32</f>
        <v>4</v>
      </c>
      <c r="K32" s="10">
        <f>(SUMIF(Sta!$A:$A,$A32,Sta!E:E) +SUMIF(Sta!$B:$B,$A32,Sta!D:D))/$D32</f>
        <v>1</v>
      </c>
      <c r="L32" s="6">
        <f>SUMIF(Sta!$A:$A,$A32,Sta!E:E)/$B32</f>
        <v>1</v>
      </c>
      <c r="M32" s="6">
        <f>SUMIF(Sta!$B:$B,$A32,Sta!D:D)/$C32</f>
        <v>1</v>
      </c>
      <c r="N32" s="10">
        <f>(SUMIF(Sta!$A:$A,$A32,Sta!L:L) +SUMIF(Sta!$B:$B,$A32,Sta!L:L))/$D32</f>
        <v>2.5</v>
      </c>
      <c r="O32" s="6">
        <f>SUMIF(Sta!$A:$A,$A32,Sta!L:L)/$B32</f>
        <v>3</v>
      </c>
      <c r="P32" s="6">
        <f>SUMIF(Sta!$B:$B,$A32,Sta!L:L)/$C32</f>
        <v>2</v>
      </c>
      <c r="Q32" s="10">
        <f>(SUMIF(Sta!$A:$A,$A32,Sta!H:H) +SUMIF(Sta!$B:$B,$A32,Sta!J:J))/$D32</f>
        <v>1.5</v>
      </c>
      <c r="R32" s="6">
        <f>SUMIF(Sta!$A:$A,$A32,Sta!H:H)/$B32</f>
        <v>2</v>
      </c>
      <c r="S32" s="6">
        <f>SUMIF(Sta!$B:$B,$A32,Sta!J:J)/$C32</f>
        <v>1</v>
      </c>
      <c r="T32" s="10">
        <f>(SUMIF(Sta!$A:$A,$A32,Sta!I:I) +SUMIF(Sta!$B:$B,$A32,Sta!K:K))/$D32</f>
        <v>1</v>
      </c>
      <c r="U32" s="6">
        <f>SUMIF(Sta!$A:$A,$A32,Sta!I:I)/$B32</f>
        <v>1</v>
      </c>
      <c r="V32" s="6">
        <f>SUMIF(Sta!$B:$B,$A32,Sta!K:K)/$C32</f>
        <v>1</v>
      </c>
      <c r="W32" s="10">
        <f>(SUMIF(Sta!$A:$A,$A32,Sta!Q:Q) +SUMIF(Sta!$B:$B,$A32,Sta!Q:Q))/$D32</f>
        <v>2.5</v>
      </c>
      <c r="X32" s="6">
        <f>SUMIF(Sta!$A:$A,$A32,Sta!Q:Q)/$B32</f>
        <v>2</v>
      </c>
      <c r="Y32" s="6">
        <f>SUMIF(Sta!$B:$B,$A32,Sta!Q:Q)/$C32</f>
        <v>3</v>
      </c>
      <c r="Z32" s="10">
        <f>(SUMIF(Sta!$A:$A,$A32,Sta!M:M) +SUMIF(Sta!$B:$B,$A32,Sta!O:O))/$D32</f>
        <v>2.5</v>
      </c>
      <c r="AA32" s="6">
        <f>SUMIF(Sta!$A:$A,$A32,Sta!M:M)/$B32</f>
        <v>2</v>
      </c>
      <c r="AB32" s="6">
        <f>SUMIF(Sta!$B:$B,$A32,Sta!O:O)/$C32</f>
        <v>3</v>
      </c>
      <c r="AC32" s="10">
        <f>(SUMIF(Sta!$A:$A,$A32,Sta!N:N) +SUMIF(Sta!$B:$B,$A32,Sta!P:P))/$D32</f>
        <v>0</v>
      </c>
      <c r="AD32" s="6">
        <f>SUMIF(Sta!$A:$A,$A32,Sta!N:N)/$B32</f>
        <v>0</v>
      </c>
      <c r="AE32" s="14">
        <f>SUMIF(Sta!$B:$B,$A32,Sta!P:P)/$C32</f>
        <v>0</v>
      </c>
    </row>
    <row r="33" spans="1:31" x14ac:dyDescent="0.3">
      <c r="A33" t="s">
        <v>477</v>
      </c>
      <c r="B33" s="9">
        <f>COUNTIF(Sta!A:A,A33)</f>
        <v>1</v>
      </c>
      <c r="C33" s="4">
        <f>COUNTIF(Sta!B:B,A33)</f>
        <v>1</v>
      </c>
      <c r="D33" s="4">
        <f t="shared" si="1"/>
        <v>2</v>
      </c>
      <c r="E33" s="10">
        <f>(SUMIF(Sta!$A:$A,$A33,Sta!F:F) +SUMIF(Sta!$B:$B,$A33,Sta!F:F))/$D33</f>
        <v>1.5</v>
      </c>
      <c r="F33" s="6">
        <f>SUMIF(Sta!$A:$A,$A33,Sta!F:F)/$B33</f>
        <v>0</v>
      </c>
      <c r="G33" s="6">
        <f>SUMIF(Sta!$B:$B,$A33,Sta!F:F)/$C33</f>
        <v>3</v>
      </c>
      <c r="H33" s="10">
        <f>(SUMIF(Sta!$A:$A,$A33,Sta!D:D) +SUMIF(Sta!$B:$B,$A33,Sta!E:E))/$D33</f>
        <v>0.5</v>
      </c>
      <c r="I33" s="6">
        <f>SUMIF(Sta!$A:$A,$A33,Sta!D:D)/$B33</f>
        <v>0</v>
      </c>
      <c r="J33" s="6">
        <f>SUMIF(Sta!$B:$B,$A33,Sta!E:E)/$C33</f>
        <v>1</v>
      </c>
      <c r="K33" s="10">
        <f>(SUMIF(Sta!$A:$A,$A33,Sta!E:E) +SUMIF(Sta!$B:$B,$A33,Sta!D:D))/$D33</f>
        <v>1</v>
      </c>
      <c r="L33" s="6">
        <f>SUMIF(Sta!$A:$A,$A33,Sta!E:E)/$B33</f>
        <v>0</v>
      </c>
      <c r="M33" s="6">
        <f>SUMIF(Sta!$B:$B,$A33,Sta!D:D)/$C33</f>
        <v>2</v>
      </c>
      <c r="N33" s="10">
        <f>(SUMIF(Sta!$A:$A,$A33,Sta!L:L) +SUMIF(Sta!$B:$B,$A33,Sta!L:L))/$D33</f>
        <v>1</v>
      </c>
      <c r="O33" s="6">
        <f>SUMIF(Sta!$A:$A,$A33,Sta!L:L)/$B33</f>
        <v>0</v>
      </c>
      <c r="P33" s="6">
        <f>SUMIF(Sta!$B:$B,$A33,Sta!L:L)/$C33</f>
        <v>2</v>
      </c>
      <c r="Q33" s="10">
        <f>(SUMIF(Sta!$A:$A,$A33,Sta!H:H) +SUMIF(Sta!$B:$B,$A33,Sta!J:J))/$D33</f>
        <v>0.5</v>
      </c>
      <c r="R33" s="6">
        <f>SUMIF(Sta!$A:$A,$A33,Sta!H:H)/$B33</f>
        <v>0</v>
      </c>
      <c r="S33" s="6">
        <f>SUMIF(Sta!$B:$B,$A33,Sta!J:J)/$C33</f>
        <v>1</v>
      </c>
      <c r="T33" s="10">
        <f>(SUMIF(Sta!$A:$A,$A33,Sta!I:I) +SUMIF(Sta!$B:$B,$A33,Sta!K:K))/$D33</f>
        <v>0.5</v>
      </c>
      <c r="U33" s="6">
        <f>SUMIF(Sta!$A:$A,$A33,Sta!I:I)/$B33</f>
        <v>0</v>
      </c>
      <c r="V33" s="6">
        <f>SUMIF(Sta!$B:$B,$A33,Sta!K:K)/$C33</f>
        <v>1</v>
      </c>
      <c r="W33" s="10">
        <f>(SUMIF(Sta!$A:$A,$A33,Sta!Q:Q) +SUMIF(Sta!$B:$B,$A33,Sta!Q:Q))/$D33</f>
        <v>0.5</v>
      </c>
      <c r="X33" s="6">
        <f>SUMIF(Sta!$A:$A,$A33,Sta!Q:Q)/$B33</f>
        <v>0</v>
      </c>
      <c r="Y33" s="6">
        <f>SUMIF(Sta!$B:$B,$A33,Sta!Q:Q)/$C33</f>
        <v>1</v>
      </c>
      <c r="Z33" s="10">
        <f>(SUMIF(Sta!$A:$A,$A33,Sta!M:M) +SUMIF(Sta!$B:$B,$A33,Sta!O:O))/$D33</f>
        <v>0</v>
      </c>
      <c r="AA33" s="6">
        <f>SUMIF(Sta!$A:$A,$A33,Sta!M:M)/$B33</f>
        <v>0</v>
      </c>
      <c r="AB33" s="6">
        <f>SUMIF(Sta!$B:$B,$A33,Sta!O:O)/$C33</f>
        <v>0</v>
      </c>
      <c r="AC33" s="10">
        <f>(SUMIF(Sta!$A:$A,$A33,Sta!N:N) +SUMIF(Sta!$B:$B,$A33,Sta!P:P))/$D33</f>
        <v>0.5</v>
      </c>
      <c r="AD33" s="6">
        <f>SUMIF(Sta!$A:$A,$A33,Sta!N:N)/$B33</f>
        <v>0</v>
      </c>
      <c r="AE33" s="14">
        <f>SUMIF(Sta!$B:$B,$A33,Sta!P:P)/$C33</f>
        <v>1</v>
      </c>
    </row>
    <row r="34" spans="1:31" x14ac:dyDescent="0.3">
      <c r="A34" t="s">
        <v>632</v>
      </c>
      <c r="B34" s="9">
        <f>COUNTIF(Sta!A:A,A34)</f>
        <v>1</v>
      </c>
      <c r="C34" s="4">
        <f>COUNTIF(Sta!B:B,A34)</f>
        <v>1</v>
      </c>
      <c r="D34" s="4">
        <f t="shared" si="1"/>
        <v>2</v>
      </c>
      <c r="E34" s="10">
        <f>(SUMIF(Sta!$A:$A,$A34,Sta!F:F) +SUMIF(Sta!$B:$B,$A34,Sta!F:F))/$D34</f>
        <v>1</v>
      </c>
      <c r="F34" s="6">
        <f>SUMIF(Sta!$A:$A,$A34,Sta!F:F)/$B34</f>
        <v>2</v>
      </c>
      <c r="G34" s="6">
        <f>SUMIF(Sta!$B:$B,$A34,Sta!F:F)/$C34</f>
        <v>0</v>
      </c>
      <c r="H34" s="10">
        <f>(SUMIF(Sta!$A:$A,$A34,Sta!D:D) +SUMIF(Sta!$B:$B,$A34,Sta!E:E))/$D34</f>
        <v>0.5</v>
      </c>
      <c r="I34" s="6">
        <f>SUMIF(Sta!$A:$A,$A34,Sta!D:D)/$B34</f>
        <v>1</v>
      </c>
      <c r="J34" s="6">
        <f>SUMIF(Sta!$B:$B,$A34,Sta!E:E)/$C34</f>
        <v>0</v>
      </c>
      <c r="K34" s="10">
        <f>(SUMIF(Sta!$A:$A,$A34,Sta!E:E) +SUMIF(Sta!$B:$B,$A34,Sta!D:D))/$D34</f>
        <v>0.5</v>
      </c>
      <c r="L34" s="6">
        <f>SUMIF(Sta!$A:$A,$A34,Sta!E:E)/$B34</f>
        <v>1</v>
      </c>
      <c r="M34" s="6">
        <f>SUMIF(Sta!$B:$B,$A34,Sta!D:D)/$C34</f>
        <v>0</v>
      </c>
      <c r="N34" s="10">
        <f>(SUMIF(Sta!$A:$A,$A34,Sta!L:L) +SUMIF(Sta!$B:$B,$A34,Sta!L:L))/$D34</f>
        <v>0.5</v>
      </c>
      <c r="O34" s="6">
        <f>SUMIF(Sta!$A:$A,$A34,Sta!L:L)/$B34</f>
        <v>1</v>
      </c>
      <c r="P34" s="6">
        <f>SUMIF(Sta!$B:$B,$A34,Sta!L:L)/$C34</f>
        <v>0</v>
      </c>
      <c r="Q34" s="10">
        <f>(SUMIF(Sta!$A:$A,$A34,Sta!H:H) +SUMIF(Sta!$B:$B,$A34,Sta!J:J))/$D34</f>
        <v>0.5</v>
      </c>
      <c r="R34" s="6">
        <f>SUMIF(Sta!$A:$A,$A34,Sta!H:H)/$B34</f>
        <v>1</v>
      </c>
      <c r="S34" s="6">
        <f>SUMIF(Sta!$B:$B,$A34,Sta!J:J)/$C34</f>
        <v>0</v>
      </c>
      <c r="T34" s="10">
        <f>(SUMIF(Sta!$A:$A,$A34,Sta!I:I) +SUMIF(Sta!$B:$B,$A34,Sta!K:K))/$D34</f>
        <v>0</v>
      </c>
      <c r="U34" s="6">
        <f>SUMIF(Sta!$A:$A,$A34,Sta!I:I)/$B34</f>
        <v>0</v>
      </c>
      <c r="V34" s="6">
        <f>SUMIF(Sta!$B:$B,$A34,Sta!K:K)/$C34</f>
        <v>0</v>
      </c>
      <c r="W34" s="10">
        <f>(SUMIF(Sta!$A:$A,$A34,Sta!Q:Q) +SUMIF(Sta!$B:$B,$A34,Sta!Q:Q))/$D34</f>
        <v>0.5</v>
      </c>
      <c r="X34" s="6">
        <f>SUMIF(Sta!$A:$A,$A34,Sta!Q:Q)/$B34</f>
        <v>1</v>
      </c>
      <c r="Y34" s="6">
        <f>SUMIF(Sta!$B:$B,$A34,Sta!Q:Q)/$C34</f>
        <v>0</v>
      </c>
      <c r="Z34" s="10">
        <f>(SUMIF(Sta!$A:$A,$A34,Sta!M:M) +SUMIF(Sta!$B:$B,$A34,Sta!O:O))/$D34</f>
        <v>0</v>
      </c>
      <c r="AA34" s="6">
        <f>SUMIF(Sta!$A:$A,$A34,Sta!M:M)/$B34</f>
        <v>0</v>
      </c>
      <c r="AB34" s="6">
        <f>SUMIF(Sta!$B:$B,$A34,Sta!O:O)/$C34</f>
        <v>0</v>
      </c>
      <c r="AC34" s="10">
        <f>(SUMIF(Sta!$A:$A,$A34,Sta!N:N) +SUMIF(Sta!$B:$B,$A34,Sta!P:P))/$D34</f>
        <v>0.5</v>
      </c>
      <c r="AD34" s="6">
        <f>SUMIF(Sta!$A:$A,$A34,Sta!N:N)/$B34</f>
        <v>1</v>
      </c>
      <c r="AE34" s="14">
        <f>SUMIF(Sta!$B:$B,$A34,Sta!P:P)/$C34</f>
        <v>0</v>
      </c>
    </row>
    <row r="35" spans="1:31" x14ac:dyDescent="0.3">
      <c r="A35" t="s">
        <v>334</v>
      </c>
      <c r="B35" s="9">
        <f>COUNTIF(Sta!A:A,A35)</f>
        <v>1</v>
      </c>
      <c r="C35" s="4">
        <f>COUNTIF(Sta!B:B,A35)</f>
        <v>1</v>
      </c>
      <c r="D35" s="4">
        <f t="shared" si="1"/>
        <v>2</v>
      </c>
      <c r="E35" s="10">
        <f>(SUMIF(Sta!$A:$A,$A35,Sta!F:F) +SUMIF(Sta!$B:$B,$A35,Sta!F:F))/$D35</f>
        <v>4</v>
      </c>
      <c r="F35" s="6">
        <f>SUMIF(Sta!$A:$A,$A35,Sta!F:F)/$B35</f>
        <v>2</v>
      </c>
      <c r="G35" s="6">
        <f>SUMIF(Sta!$B:$B,$A35,Sta!F:F)/$C35</f>
        <v>6</v>
      </c>
      <c r="H35" s="10">
        <f>(SUMIF(Sta!$A:$A,$A35,Sta!D:D) +SUMIF(Sta!$B:$B,$A35,Sta!E:E))/$D35</f>
        <v>2</v>
      </c>
      <c r="I35" s="6">
        <f>SUMIF(Sta!$A:$A,$A35,Sta!D:D)/$B35</f>
        <v>1</v>
      </c>
      <c r="J35" s="6">
        <f>SUMIF(Sta!$B:$B,$A35,Sta!E:E)/$C35</f>
        <v>3</v>
      </c>
      <c r="K35" s="10">
        <f>(SUMIF(Sta!$A:$A,$A35,Sta!E:E) +SUMIF(Sta!$B:$B,$A35,Sta!D:D))/$D35</f>
        <v>2</v>
      </c>
      <c r="L35" s="6">
        <f>SUMIF(Sta!$A:$A,$A35,Sta!E:E)/$B35</f>
        <v>1</v>
      </c>
      <c r="M35" s="6">
        <f>SUMIF(Sta!$B:$B,$A35,Sta!D:D)/$C35</f>
        <v>3</v>
      </c>
      <c r="N35" s="10">
        <f>(SUMIF(Sta!$A:$A,$A35,Sta!L:L) +SUMIF(Sta!$B:$B,$A35,Sta!L:L))/$D35</f>
        <v>0.5</v>
      </c>
      <c r="O35" s="6">
        <f>SUMIF(Sta!$A:$A,$A35,Sta!L:L)/$B35</f>
        <v>1</v>
      </c>
      <c r="P35" s="6">
        <f>SUMIF(Sta!$B:$B,$A35,Sta!L:L)/$C35</f>
        <v>0</v>
      </c>
      <c r="Q35" s="10">
        <f>(SUMIF(Sta!$A:$A,$A35,Sta!H:H) +SUMIF(Sta!$B:$B,$A35,Sta!J:J))/$D35</f>
        <v>0</v>
      </c>
      <c r="R35" s="6">
        <f>SUMIF(Sta!$A:$A,$A35,Sta!H:H)/$B35</f>
        <v>0</v>
      </c>
      <c r="S35" s="6">
        <f>SUMIF(Sta!$B:$B,$A35,Sta!J:J)/$C35</f>
        <v>0</v>
      </c>
      <c r="T35" s="10">
        <f>(SUMIF(Sta!$A:$A,$A35,Sta!I:I) +SUMIF(Sta!$B:$B,$A35,Sta!K:K))/$D35</f>
        <v>0.5</v>
      </c>
      <c r="U35" s="6">
        <f>SUMIF(Sta!$A:$A,$A35,Sta!I:I)/$B35</f>
        <v>1</v>
      </c>
      <c r="V35" s="6">
        <f>SUMIF(Sta!$B:$B,$A35,Sta!K:K)/$C35</f>
        <v>0</v>
      </c>
      <c r="W35" s="10">
        <f>(SUMIF(Sta!$A:$A,$A35,Sta!Q:Q) +SUMIF(Sta!$B:$B,$A35,Sta!Q:Q))/$D35</f>
        <v>3.5</v>
      </c>
      <c r="X35" s="6">
        <f>SUMIF(Sta!$A:$A,$A35,Sta!Q:Q)/$B35</f>
        <v>1</v>
      </c>
      <c r="Y35" s="6">
        <f>SUMIF(Sta!$B:$B,$A35,Sta!Q:Q)/$C35</f>
        <v>6</v>
      </c>
      <c r="Z35" s="10">
        <f>(SUMIF(Sta!$A:$A,$A35,Sta!M:M) +SUMIF(Sta!$B:$B,$A35,Sta!O:O))/$D35</f>
        <v>2</v>
      </c>
      <c r="AA35" s="6">
        <f>SUMIF(Sta!$A:$A,$A35,Sta!M:M)/$B35</f>
        <v>1</v>
      </c>
      <c r="AB35" s="6">
        <f>SUMIF(Sta!$B:$B,$A35,Sta!O:O)/$C35</f>
        <v>3</v>
      </c>
      <c r="AC35" s="10">
        <f>(SUMIF(Sta!$A:$A,$A35,Sta!N:N) +SUMIF(Sta!$B:$B,$A35,Sta!P:P))/$D35</f>
        <v>1.5</v>
      </c>
      <c r="AD35" s="6">
        <f>SUMIF(Sta!$A:$A,$A35,Sta!N:N)/$B35</f>
        <v>0</v>
      </c>
      <c r="AE35" s="14">
        <f>SUMIF(Sta!$B:$B,$A35,Sta!P:P)/$C35</f>
        <v>3</v>
      </c>
    </row>
    <row r="36" spans="1:31" x14ac:dyDescent="0.3">
      <c r="A36" t="s">
        <v>5</v>
      </c>
      <c r="B36" s="9">
        <f>COUNTIF(Sta!A:A,A36)</f>
        <v>1</v>
      </c>
      <c r="C36" s="4">
        <f>COUNTIF(Sta!B:B,A36)</f>
        <v>1</v>
      </c>
      <c r="D36" s="4">
        <f t="shared" si="1"/>
        <v>2</v>
      </c>
      <c r="E36" s="10">
        <f>(SUMIF(Sta!$A:$A,$A36,Sta!F:F) +SUMIF(Sta!$B:$B,$A36,Sta!F:F))/$D36</f>
        <v>1.5</v>
      </c>
      <c r="F36" s="6">
        <f>SUMIF(Sta!$A:$A,$A36,Sta!F:F)/$B36</f>
        <v>1</v>
      </c>
      <c r="G36" s="6">
        <f>SUMIF(Sta!$B:$B,$A36,Sta!F:F)/$C36</f>
        <v>2</v>
      </c>
      <c r="H36" s="10">
        <f>(SUMIF(Sta!$A:$A,$A36,Sta!D:D) +SUMIF(Sta!$B:$B,$A36,Sta!E:E))/$D36</f>
        <v>1.5</v>
      </c>
      <c r="I36" s="6">
        <f>SUMIF(Sta!$A:$A,$A36,Sta!D:D)/$B36</f>
        <v>1</v>
      </c>
      <c r="J36" s="6">
        <f>SUMIF(Sta!$B:$B,$A36,Sta!E:E)/$C36</f>
        <v>2</v>
      </c>
      <c r="K36" s="10">
        <f>(SUMIF(Sta!$A:$A,$A36,Sta!E:E) +SUMIF(Sta!$B:$B,$A36,Sta!D:D))/$D36</f>
        <v>0</v>
      </c>
      <c r="L36" s="6">
        <f>SUMIF(Sta!$A:$A,$A36,Sta!E:E)/$B36</f>
        <v>0</v>
      </c>
      <c r="M36" s="6">
        <f>SUMIF(Sta!$B:$B,$A36,Sta!D:D)/$C36</f>
        <v>0</v>
      </c>
      <c r="N36" s="10">
        <f>(SUMIF(Sta!$A:$A,$A36,Sta!L:L) +SUMIF(Sta!$B:$B,$A36,Sta!L:L))/$D36</f>
        <v>1</v>
      </c>
      <c r="O36" s="6">
        <f>SUMIF(Sta!$A:$A,$A36,Sta!L:L)/$B36</f>
        <v>1</v>
      </c>
      <c r="P36" s="6">
        <f>SUMIF(Sta!$B:$B,$A36,Sta!L:L)/$C36</f>
        <v>1</v>
      </c>
      <c r="Q36" s="10">
        <f>(SUMIF(Sta!$A:$A,$A36,Sta!H:H) +SUMIF(Sta!$B:$B,$A36,Sta!J:J))/$D36</f>
        <v>1</v>
      </c>
      <c r="R36" s="6">
        <f>SUMIF(Sta!$A:$A,$A36,Sta!H:H)/$B36</f>
        <v>1</v>
      </c>
      <c r="S36" s="6">
        <f>SUMIF(Sta!$B:$B,$A36,Sta!J:J)/$C36</f>
        <v>1</v>
      </c>
      <c r="T36" s="10">
        <f>(SUMIF(Sta!$A:$A,$A36,Sta!I:I) +SUMIF(Sta!$B:$B,$A36,Sta!K:K))/$D36</f>
        <v>0</v>
      </c>
      <c r="U36" s="6">
        <f>SUMIF(Sta!$A:$A,$A36,Sta!I:I)/$B36</f>
        <v>0</v>
      </c>
      <c r="V36" s="6">
        <f>SUMIF(Sta!$B:$B,$A36,Sta!K:K)/$C36</f>
        <v>0</v>
      </c>
      <c r="W36" s="10">
        <f>(SUMIF(Sta!$A:$A,$A36,Sta!Q:Q) +SUMIF(Sta!$B:$B,$A36,Sta!Q:Q))/$D36</f>
        <v>0.5</v>
      </c>
      <c r="X36" s="6">
        <f>SUMIF(Sta!$A:$A,$A36,Sta!Q:Q)/$B36</f>
        <v>0</v>
      </c>
      <c r="Y36" s="6">
        <f>SUMIF(Sta!$B:$B,$A36,Sta!Q:Q)/$C36</f>
        <v>1</v>
      </c>
      <c r="Z36" s="10">
        <f>(SUMIF(Sta!$A:$A,$A36,Sta!M:M) +SUMIF(Sta!$B:$B,$A36,Sta!O:O))/$D36</f>
        <v>0.5</v>
      </c>
      <c r="AA36" s="6">
        <f>SUMIF(Sta!$A:$A,$A36,Sta!M:M)/$B36</f>
        <v>0</v>
      </c>
      <c r="AB36" s="6">
        <f>SUMIF(Sta!$B:$B,$A36,Sta!O:O)/$C36</f>
        <v>1</v>
      </c>
      <c r="AC36" s="10">
        <f>(SUMIF(Sta!$A:$A,$A36,Sta!N:N) +SUMIF(Sta!$B:$B,$A36,Sta!P:P))/$D36</f>
        <v>0</v>
      </c>
      <c r="AD36" s="6">
        <f>SUMIF(Sta!$A:$A,$A36,Sta!N:N)/$B36</f>
        <v>0</v>
      </c>
      <c r="AE36" s="14">
        <f>SUMIF(Sta!$B:$B,$A36,Sta!P:P)/$C36</f>
        <v>0</v>
      </c>
    </row>
    <row r="37" spans="1:31" x14ac:dyDescent="0.3">
      <c r="A37" t="s">
        <v>554</v>
      </c>
      <c r="B37" s="9">
        <f>COUNTIF(Sta!A:A,A37)</f>
        <v>2</v>
      </c>
      <c r="C37" s="4">
        <f>COUNTIF(Sta!B:B,A37)</f>
        <v>2</v>
      </c>
      <c r="D37" s="4">
        <f t="shared" si="1"/>
        <v>4</v>
      </c>
      <c r="E37" s="10">
        <f>(SUMIF(Sta!$A:$A,$A37,Sta!F:F) +SUMIF(Sta!$B:$B,$A37,Sta!F:F))/$D37</f>
        <v>3.25</v>
      </c>
      <c r="F37" s="6">
        <f>SUMIF(Sta!$A:$A,$A37,Sta!F:F)/$B37</f>
        <v>3.5</v>
      </c>
      <c r="G37" s="6">
        <f>SUMIF(Sta!$B:$B,$A37,Sta!F:F)/$C37</f>
        <v>3</v>
      </c>
      <c r="H37" s="10">
        <f>(SUMIF(Sta!$A:$A,$A37,Sta!D:D) +SUMIF(Sta!$B:$B,$A37,Sta!E:E))/$D37</f>
        <v>1.75</v>
      </c>
      <c r="I37" s="6">
        <f>SUMIF(Sta!$A:$A,$A37,Sta!D:D)/$B37</f>
        <v>1.5</v>
      </c>
      <c r="J37" s="6">
        <f>SUMIF(Sta!$B:$B,$A37,Sta!E:E)/$C37</f>
        <v>2</v>
      </c>
      <c r="K37" s="10">
        <f>(SUMIF(Sta!$A:$A,$A37,Sta!E:E) +SUMIF(Sta!$B:$B,$A37,Sta!D:D))/$D37</f>
        <v>1.5</v>
      </c>
      <c r="L37" s="6">
        <f>SUMIF(Sta!$A:$A,$A37,Sta!E:E)/$B37</f>
        <v>2</v>
      </c>
      <c r="M37" s="6">
        <f>SUMIF(Sta!$B:$B,$A37,Sta!D:D)/$C37</f>
        <v>1</v>
      </c>
      <c r="N37" s="10">
        <f>(SUMIF(Sta!$A:$A,$A37,Sta!L:L) +SUMIF(Sta!$B:$B,$A37,Sta!L:L))/$D37</f>
        <v>1.5</v>
      </c>
      <c r="O37" s="6">
        <f>SUMIF(Sta!$A:$A,$A37,Sta!L:L)/$B37</f>
        <v>1</v>
      </c>
      <c r="P37" s="6">
        <f>SUMIF(Sta!$B:$B,$A37,Sta!L:L)/$C37</f>
        <v>2</v>
      </c>
      <c r="Q37" s="10">
        <f>(SUMIF(Sta!$A:$A,$A37,Sta!H:H) +SUMIF(Sta!$B:$B,$A37,Sta!J:J))/$D37</f>
        <v>0.75</v>
      </c>
      <c r="R37" s="6">
        <f>SUMIF(Sta!$A:$A,$A37,Sta!H:H)/$B37</f>
        <v>0</v>
      </c>
      <c r="S37" s="6">
        <f>SUMIF(Sta!$B:$B,$A37,Sta!J:J)/$C37</f>
        <v>1.5</v>
      </c>
      <c r="T37" s="10">
        <f>(SUMIF(Sta!$A:$A,$A37,Sta!I:I) +SUMIF(Sta!$B:$B,$A37,Sta!K:K))/$D37</f>
        <v>0.75</v>
      </c>
      <c r="U37" s="6">
        <f>SUMIF(Sta!$A:$A,$A37,Sta!I:I)/$B37</f>
        <v>1</v>
      </c>
      <c r="V37" s="6">
        <f>SUMIF(Sta!$B:$B,$A37,Sta!K:K)/$C37</f>
        <v>0.5</v>
      </c>
      <c r="W37" s="10">
        <f>(SUMIF(Sta!$A:$A,$A37,Sta!Q:Q) +SUMIF(Sta!$B:$B,$A37,Sta!Q:Q))/$D37</f>
        <v>1.75</v>
      </c>
      <c r="X37" s="6">
        <f>SUMIF(Sta!$A:$A,$A37,Sta!Q:Q)/$B37</f>
        <v>2.5</v>
      </c>
      <c r="Y37" s="6">
        <f>SUMIF(Sta!$B:$B,$A37,Sta!Q:Q)/$C37</f>
        <v>1</v>
      </c>
      <c r="Z37" s="10">
        <f>(SUMIF(Sta!$A:$A,$A37,Sta!M:M) +SUMIF(Sta!$B:$B,$A37,Sta!O:O))/$D37</f>
        <v>1</v>
      </c>
      <c r="AA37" s="6">
        <f>SUMIF(Sta!$A:$A,$A37,Sta!M:M)/$B37</f>
        <v>1.5</v>
      </c>
      <c r="AB37" s="6">
        <f>SUMIF(Sta!$B:$B,$A37,Sta!O:O)/$C37</f>
        <v>0.5</v>
      </c>
      <c r="AC37" s="10">
        <f>(SUMIF(Sta!$A:$A,$A37,Sta!N:N) +SUMIF(Sta!$B:$B,$A37,Sta!P:P))/$D37</f>
        <v>0.75</v>
      </c>
      <c r="AD37" s="6">
        <f>SUMIF(Sta!$A:$A,$A37,Sta!N:N)/$B37</f>
        <v>1</v>
      </c>
      <c r="AE37" s="14">
        <f>SUMIF(Sta!$B:$B,$A37,Sta!P:P)/$C37</f>
        <v>0.5</v>
      </c>
    </row>
    <row r="38" spans="1:31" x14ac:dyDescent="0.3">
      <c r="A38" t="s">
        <v>596</v>
      </c>
      <c r="B38" s="9">
        <f>COUNTIF(Sta!A:A,A38)</f>
        <v>2</v>
      </c>
      <c r="C38" s="4">
        <f>COUNTIF(Sta!B:B,A38)</f>
        <v>1</v>
      </c>
      <c r="D38" s="4">
        <f t="shared" si="1"/>
        <v>3</v>
      </c>
      <c r="E38" s="10">
        <f>(SUMIF(Sta!$A:$A,$A38,Sta!F:F) +SUMIF(Sta!$B:$B,$A38,Sta!F:F))/$D38</f>
        <v>4.666666666666667</v>
      </c>
      <c r="F38" s="6">
        <f>SUMIF(Sta!$A:$A,$A38,Sta!F:F)/$B38</f>
        <v>3.5</v>
      </c>
      <c r="G38" s="6">
        <f>SUMIF(Sta!$B:$B,$A38,Sta!F:F)/$C38</f>
        <v>7</v>
      </c>
      <c r="H38" s="10">
        <f>(SUMIF(Sta!$A:$A,$A38,Sta!D:D) +SUMIF(Sta!$B:$B,$A38,Sta!E:E))/$D38</f>
        <v>1</v>
      </c>
      <c r="I38" s="6">
        <f>SUMIF(Sta!$A:$A,$A38,Sta!D:D)/$B38</f>
        <v>1</v>
      </c>
      <c r="J38" s="6">
        <f>SUMIF(Sta!$B:$B,$A38,Sta!E:E)/$C38</f>
        <v>1</v>
      </c>
      <c r="K38" s="10">
        <f>(SUMIF(Sta!$A:$A,$A38,Sta!E:E) +SUMIF(Sta!$B:$B,$A38,Sta!D:D))/$D38</f>
        <v>3.6666666666666665</v>
      </c>
      <c r="L38" s="6">
        <f>SUMIF(Sta!$A:$A,$A38,Sta!E:E)/$B38</f>
        <v>2.5</v>
      </c>
      <c r="M38" s="6">
        <f>SUMIF(Sta!$B:$B,$A38,Sta!D:D)/$C38</f>
        <v>6</v>
      </c>
      <c r="N38" s="10">
        <f>(SUMIF(Sta!$A:$A,$A38,Sta!L:L) +SUMIF(Sta!$B:$B,$A38,Sta!L:L))/$D38</f>
        <v>2.3333333333333335</v>
      </c>
      <c r="O38" s="6">
        <f>SUMIF(Sta!$A:$A,$A38,Sta!L:L)/$B38</f>
        <v>1.5</v>
      </c>
      <c r="P38" s="6">
        <f>SUMIF(Sta!$B:$B,$A38,Sta!L:L)/$C38</f>
        <v>4</v>
      </c>
      <c r="Q38" s="10">
        <f>(SUMIF(Sta!$A:$A,$A38,Sta!H:H) +SUMIF(Sta!$B:$B,$A38,Sta!J:J))/$D38</f>
        <v>0.33333333333333331</v>
      </c>
      <c r="R38" s="6">
        <f>SUMIF(Sta!$A:$A,$A38,Sta!H:H)/$B38</f>
        <v>0.5</v>
      </c>
      <c r="S38" s="6">
        <f>SUMIF(Sta!$B:$B,$A38,Sta!J:J)/$C38</f>
        <v>0</v>
      </c>
      <c r="T38" s="10">
        <f>(SUMIF(Sta!$A:$A,$A38,Sta!I:I) +SUMIF(Sta!$B:$B,$A38,Sta!K:K))/$D38</f>
        <v>2</v>
      </c>
      <c r="U38" s="6">
        <f>SUMIF(Sta!$A:$A,$A38,Sta!I:I)/$B38</f>
        <v>1</v>
      </c>
      <c r="V38" s="6">
        <f>SUMIF(Sta!$B:$B,$A38,Sta!K:K)/$C38</f>
        <v>4</v>
      </c>
      <c r="W38" s="10">
        <f>(SUMIF(Sta!$A:$A,$A38,Sta!Q:Q) +SUMIF(Sta!$B:$B,$A38,Sta!Q:Q))/$D38</f>
        <v>2.3333333333333335</v>
      </c>
      <c r="X38" s="6">
        <f>SUMIF(Sta!$A:$A,$A38,Sta!Q:Q)/$B38</f>
        <v>2</v>
      </c>
      <c r="Y38" s="6">
        <f>SUMIF(Sta!$B:$B,$A38,Sta!Q:Q)/$C38</f>
        <v>3</v>
      </c>
      <c r="Z38" s="10">
        <f>(SUMIF(Sta!$A:$A,$A38,Sta!M:M) +SUMIF(Sta!$B:$B,$A38,Sta!O:O))/$D38</f>
        <v>0.66666666666666663</v>
      </c>
      <c r="AA38" s="6">
        <f>SUMIF(Sta!$A:$A,$A38,Sta!M:M)/$B38</f>
        <v>0.5</v>
      </c>
      <c r="AB38" s="6">
        <f>SUMIF(Sta!$B:$B,$A38,Sta!O:O)/$C38</f>
        <v>1</v>
      </c>
      <c r="AC38" s="10">
        <f>(SUMIF(Sta!$A:$A,$A38,Sta!N:N) +SUMIF(Sta!$B:$B,$A38,Sta!P:P))/$D38</f>
        <v>1.6666666666666667</v>
      </c>
      <c r="AD38" s="6">
        <f>SUMIF(Sta!$A:$A,$A38,Sta!N:N)/$B38</f>
        <v>1.5</v>
      </c>
      <c r="AE38" s="14">
        <f>SUMIF(Sta!$B:$B,$A38,Sta!P:P)/$C38</f>
        <v>2</v>
      </c>
    </row>
    <row r="39" spans="1:31" x14ac:dyDescent="0.3">
      <c r="A39" t="s">
        <v>349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0" t="e">
        <f>(SUMIF(Sta!$A:$A,$A39,Sta!F:F) +SUMIF(Sta!$B:$B,$A39,Sta!F:F))/$D39</f>
        <v>#DIV/0!</v>
      </c>
      <c r="F39" s="6" t="e">
        <f>SUMIF(Sta!$A:$A,$A39,Sta!F:F)/$B39</f>
        <v>#DIV/0!</v>
      </c>
      <c r="G39" s="6" t="e">
        <f>SUMIF(Sta!$B:$B,$A39,Sta!F:F)/$C39</f>
        <v>#DIV/0!</v>
      </c>
      <c r="H39" s="10" t="e">
        <f>(SUMIF(Sta!$A:$A,$A39,Sta!D:D) +SUMIF(Sta!$B:$B,$A39,Sta!E:E))/$D39</f>
        <v>#DIV/0!</v>
      </c>
      <c r="I39" s="6" t="e">
        <f>SUMIF(Sta!$A:$A,$A39,Sta!D:D)/$B39</f>
        <v>#DIV/0!</v>
      </c>
      <c r="J39" s="6" t="e">
        <f>SUMIF(Sta!$B:$B,$A39,Sta!E:E)/$C39</f>
        <v>#DIV/0!</v>
      </c>
      <c r="K39" s="10" t="e">
        <f>(SUMIF(Sta!$A:$A,$A39,Sta!E:E) +SUMIF(Sta!$B:$B,$A39,Sta!D:D))/$D39</f>
        <v>#DIV/0!</v>
      </c>
      <c r="L39" s="6" t="e">
        <f>SUMIF(Sta!$A:$A,$A39,Sta!E:E)/$B39</f>
        <v>#DIV/0!</v>
      </c>
      <c r="M39" s="6" t="e">
        <f>SUMIF(Sta!$B:$B,$A39,Sta!D:D)/$C39</f>
        <v>#DIV/0!</v>
      </c>
      <c r="N39" s="10" t="e">
        <f>(SUMIF(Sta!$A:$A,$A39,Sta!L:L) +SUMIF(Sta!$B:$B,$A39,Sta!L:L))/$D39</f>
        <v>#DIV/0!</v>
      </c>
      <c r="O39" s="6" t="e">
        <f>SUMIF(Sta!$A:$A,$A39,Sta!L:L)/$B39</f>
        <v>#DIV/0!</v>
      </c>
      <c r="P39" s="6" t="e">
        <f>SUMIF(Sta!$B:$B,$A39,Sta!L:L)/$C39</f>
        <v>#DIV/0!</v>
      </c>
      <c r="Q39" s="10" t="e">
        <f>(SUMIF(Sta!$A:$A,$A39,Sta!H:H) +SUMIF(Sta!$B:$B,$A39,Sta!J:J))/$D39</f>
        <v>#DIV/0!</v>
      </c>
      <c r="R39" s="6" t="e">
        <f>SUMIF(Sta!$A:$A,$A39,Sta!H:H)/$B39</f>
        <v>#DIV/0!</v>
      </c>
      <c r="S39" s="6" t="e">
        <f>SUMIF(Sta!$B:$B,$A39,Sta!J:J)/$C39</f>
        <v>#DIV/0!</v>
      </c>
      <c r="T39" s="10" t="e">
        <f>(SUMIF(Sta!$A:$A,$A39,Sta!I:I) +SUMIF(Sta!$B:$B,$A39,Sta!K:K))/$D39</f>
        <v>#DIV/0!</v>
      </c>
      <c r="U39" s="6" t="e">
        <f>SUMIF(Sta!$A:$A,$A39,Sta!I:I)/$B39</f>
        <v>#DIV/0!</v>
      </c>
      <c r="V39" s="6" t="e">
        <f>SUMIF(Sta!$B:$B,$A39,Sta!K:K)/$C39</f>
        <v>#DIV/0!</v>
      </c>
      <c r="W39" s="10" t="e">
        <f>(SUMIF(Sta!$A:$A,$A39,Sta!Q:Q) +SUMIF(Sta!$B:$B,$A39,Sta!Q:Q))/$D39</f>
        <v>#DIV/0!</v>
      </c>
      <c r="X39" s="6" t="e">
        <f>SUMIF(Sta!$A:$A,$A39,Sta!Q:Q)/$B39</f>
        <v>#DIV/0!</v>
      </c>
      <c r="Y39" s="6" t="e">
        <f>SUMIF(Sta!$B:$B,$A39,Sta!Q:Q)/$C39</f>
        <v>#DIV/0!</v>
      </c>
      <c r="Z39" s="10" t="e">
        <f>(SUMIF(Sta!$A:$A,$A39,Sta!M:M) +SUMIF(Sta!$B:$B,$A39,Sta!O:O))/$D39</f>
        <v>#DIV/0!</v>
      </c>
      <c r="AA39" s="6" t="e">
        <f>SUMIF(Sta!$A:$A,$A39,Sta!M:M)/$B39</f>
        <v>#DIV/0!</v>
      </c>
      <c r="AB39" s="6" t="e">
        <f>SUMIF(Sta!$B:$B,$A39,Sta!O:O)/$C39</f>
        <v>#DIV/0!</v>
      </c>
      <c r="AC39" s="10" t="e">
        <f>(SUMIF(Sta!$A:$A,$A39,Sta!N:N) +SUMIF(Sta!$B:$B,$A39,Sta!P:P))/$D39</f>
        <v>#DIV/0!</v>
      </c>
      <c r="AD39" s="6" t="e">
        <f>SUMIF(Sta!$A:$A,$A39,Sta!N:N)/$B39</f>
        <v>#DIV/0!</v>
      </c>
      <c r="AE39" s="14" t="e">
        <f>SUMIF(Sta!$B:$B,$A39,Sta!P:P)/$C39</f>
        <v>#DIV/0!</v>
      </c>
    </row>
    <row r="40" spans="1:31" x14ac:dyDescent="0.3">
      <c r="A40" t="s">
        <v>178</v>
      </c>
      <c r="B40" s="9">
        <f>COUNTIF(Sta!A:A,A40)</f>
        <v>0</v>
      </c>
      <c r="C40" s="4">
        <f>COUNTIF(Sta!B:B,A40)</f>
        <v>1</v>
      </c>
      <c r="D40" s="4">
        <f t="shared" si="1"/>
        <v>1</v>
      </c>
      <c r="E40" s="10">
        <f>(SUMIF(Sta!$A:$A,$A40,Sta!F:F) +SUMIF(Sta!$B:$B,$A40,Sta!F:F))/$D40</f>
        <v>4</v>
      </c>
      <c r="F40" s="6" t="e">
        <f>SUMIF(Sta!$A:$A,$A40,Sta!F:F)/$B40</f>
        <v>#DIV/0!</v>
      </c>
      <c r="G40" s="6">
        <f>SUMIF(Sta!$B:$B,$A40,Sta!F:F)/$C40</f>
        <v>4</v>
      </c>
      <c r="H40" s="10">
        <f>(SUMIF(Sta!$A:$A,$A40,Sta!D:D) +SUMIF(Sta!$B:$B,$A40,Sta!E:E))/$D40</f>
        <v>1</v>
      </c>
      <c r="I40" s="6" t="e">
        <f>SUMIF(Sta!$A:$A,$A40,Sta!D:D)/$B40</f>
        <v>#DIV/0!</v>
      </c>
      <c r="J40" s="6">
        <f>SUMIF(Sta!$B:$B,$A40,Sta!E:E)/$C40</f>
        <v>1</v>
      </c>
      <c r="K40" s="10">
        <f>(SUMIF(Sta!$A:$A,$A40,Sta!E:E) +SUMIF(Sta!$B:$B,$A40,Sta!D:D))/$D40</f>
        <v>3</v>
      </c>
      <c r="L40" s="6" t="e">
        <f>SUMIF(Sta!$A:$A,$A40,Sta!E:E)/$B40</f>
        <v>#DIV/0!</v>
      </c>
      <c r="M40" s="6">
        <f>SUMIF(Sta!$B:$B,$A40,Sta!D:D)/$C40</f>
        <v>3</v>
      </c>
      <c r="N40" s="10">
        <f>(SUMIF(Sta!$A:$A,$A40,Sta!L:L) +SUMIF(Sta!$B:$B,$A40,Sta!L:L))/$D40</f>
        <v>1</v>
      </c>
      <c r="O40" s="6" t="e">
        <f>SUMIF(Sta!$A:$A,$A40,Sta!L:L)/$B40</f>
        <v>#DIV/0!</v>
      </c>
      <c r="P40" s="6">
        <f>SUMIF(Sta!$B:$B,$A40,Sta!L:L)/$C40</f>
        <v>1</v>
      </c>
      <c r="Q40" s="10">
        <f>(SUMIF(Sta!$A:$A,$A40,Sta!H:H) +SUMIF(Sta!$B:$B,$A40,Sta!J:J))/$D40</f>
        <v>1</v>
      </c>
      <c r="R40" s="6" t="e">
        <f>SUMIF(Sta!$A:$A,$A40,Sta!H:H)/$B40</f>
        <v>#DIV/0!</v>
      </c>
      <c r="S40" s="6">
        <f>SUMIF(Sta!$B:$B,$A40,Sta!J:J)/$C40</f>
        <v>1</v>
      </c>
      <c r="T40" s="10">
        <f>(SUMIF(Sta!$A:$A,$A40,Sta!I:I) +SUMIF(Sta!$B:$B,$A40,Sta!K:K))/$D40</f>
        <v>0</v>
      </c>
      <c r="U40" s="6" t="e">
        <f>SUMIF(Sta!$A:$A,$A40,Sta!I:I)/$B40</f>
        <v>#DIV/0!</v>
      </c>
      <c r="V40" s="6">
        <f>SUMIF(Sta!$B:$B,$A40,Sta!K:K)/$C40</f>
        <v>0</v>
      </c>
      <c r="W40" s="10">
        <f>(SUMIF(Sta!$A:$A,$A40,Sta!Q:Q) +SUMIF(Sta!$B:$B,$A40,Sta!Q:Q))/$D40</f>
        <v>3</v>
      </c>
      <c r="X40" s="6" t="e">
        <f>SUMIF(Sta!$A:$A,$A40,Sta!Q:Q)/$B40</f>
        <v>#DIV/0!</v>
      </c>
      <c r="Y40" s="6">
        <f>SUMIF(Sta!$B:$B,$A40,Sta!Q:Q)/$C40</f>
        <v>3</v>
      </c>
      <c r="Z40" s="10">
        <f>(SUMIF(Sta!$A:$A,$A40,Sta!M:M) +SUMIF(Sta!$B:$B,$A40,Sta!O:O))/$D40</f>
        <v>0</v>
      </c>
      <c r="AA40" s="6" t="e">
        <f>SUMIF(Sta!$A:$A,$A40,Sta!M:M)/$B40</f>
        <v>#DIV/0!</v>
      </c>
      <c r="AB40" s="6">
        <f>SUMIF(Sta!$B:$B,$A40,Sta!O:O)/$C40</f>
        <v>0</v>
      </c>
      <c r="AC40" s="10">
        <f>(SUMIF(Sta!$A:$A,$A40,Sta!N:N) +SUMIF(Sta!$B:$B,$A40,Sta!P:P))/$D40</f>
        <v>3</v>
      </c>
      <c r="AD40" s="6" t="e">
        <f>SUMIF(Sta!$A:$A,$A40,Sta!N:N)/$B40</f>
        <v>#DIV/0!</v>
      </c>
      <c r="AE40" s="14">
        <f>SUMIF(Sta!$B:$B,$A40,Sta!P:P)/$C40</f>
        <v>3</v>
      </c>
    </row>
    <row r="41" spans="1:31" x14ac:dyDescent="0.3">
      <c r="A41" t="s">
        <v>94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0" t="e">
        <f>(SUMIF(Sta!$A:$A,$A41,Sta!F:F) +SUMIF(Sta!$B:$B,$A41,Sta!F:F))/$D41</f>
        <v>#DIV/0!</v>
      </c>
      <c r="F41" s="6" t="e">
        <f>SUMIF(Sta!$A:$A,$A41,Sta!F:F)/$B41</f>
        <v>#DIV/0!</v>
      </c>
      <c r="G41" s="6" t="e">
        <f>SUMIF(Sta!$B:$B,$A41,Sta!F:F)/$C41</f>
        <v>#DIV/0!</v>
      </c>
      <c r="H41" s="10" t="e">
        <f>(SUMIF(Sta!$A:$A,$A41,Sta!D:D) +SUMIF(Sta!$B:$B,$A41,Sta!E:E))/$D41</f>
        <v>#DIV/0!</v>
      </c>
      <c r="I41" s="6" t="e">
        <f>SUMIF(Sta!$A:$A,$A41,Sta!D:D)/$B41</f>
        <v>#DIV/0!</v>
      </c>
      <c r="J41" s="6" t="e">
        <f>SUMIF(Sta!$B:$B,$A41,Sta!E:E)/$C41</f>
        <v>#DIV/0!</v>
      </c>
      <c r="K41" s="10" t="e">
        <f>(SUMIF(Sta!$A:$A,$A41,Sta!E:E) +SUMIF(Sta!$B:$B,$A41,Sta!D:D))/$D41</f>
        <v>#DIV/0!</v>
      </c>
      <c r="L41" s="6" t="e">
        <f>SUMIF(Sta!$A:$A,$A41,Sta!E:E)/$B41</f>
        <v>#DIV/0!</v>
      </c>
      <c r="M41" s="6" t="e">
        <f>SUMIF(Sta!$B:$B,$A41,Sta!D:D)/$C41</f>
        <v>#DIV/0!</v>
      </c>
      <c r="N41" s="10" t="e">
        <f>(SUMIF(Sta!$A:$A,$A41,Sta!L:L) +SUMIF(Sta!$B:$B,$A41,Sta!L:L))/$D41</f>
        <v>#DIV/0!</v>
      </c>
      <c r="O41" s="6" t="e">
        <f>SUMIF(Sta!$A:$A,$A41,Sta!L:L)/$B41</f>
        <v>#DIV/0!</v>
      </c>
      <c r="P41" s="6" t="e">
        <f>SUMIF(Sta!$B:$B,$A41,Sta!L:L)/$C41</f>
        <v>#DIV/0!</v>
      </c>
      <c r="Q41" s="10" t="e">
        <f>(SUMIF(Sta!$A:$A,$A41,Sta!H:H) +SUMIF(Sta!$B:$B,$A41,Sta!J:J))/$D41</f>
        <v>#DIV/0!</v>
      </c>
      <c r="R41" s="6" t="e">
        <f>SUMIF(Sta!$A:$A,$A41,Sta!H:H)/$B41</f>
        <v>#DIV/0!</v>
      </c>
      <c r="S41" s="6" t="e">
        <f>SUMIF(Sta!$B:$B,$A41,Sta!J:J)/$C41</f>
        <v>#DIV/0!</v>
      </c>
      <c r="T41" s="10" t="e">
        <f>(SUMIF(Sta!$A:$A,$A41,Sta!I:I) +SUMIF(Sta!$B:$B,$A41,Sta!K:K))/$D41</f>
        <v>#DIV/0!</v>
      </c>
      <c r="U41" s="6" t="e">
        <f>SUMIF(Sta!$A:$A,$A41,Sta!I:I)/$B41</f>
        <v>#DIV/0!</v>
      </c>
      <c r="V41" s="6" t="e">
        <f>SUMIF(Sta!$B:$B,$A41,Sta!K:K)/$C41</f>
        <v>#DIV/0!</v>
      </c>
      <c r="W41" s="10" t="e">
        <f>(SUMIF(Sta!$A:$A,$A41,Sta!Q:Q) +SUMIF(Sta!$B:$B,$A41,Sta!Q:Q))/$D41</f>
        <v>#DIV/0!</v>
      </c>
      <c r="X41" s="6" t="e">
        <f>SUMIF(Sta!$A:$A,$A41,Sta!Q:Q)/$B41</f>
        <v>#DIV/0!</v>
      </c>
      <c r="Y41" s="6" t="e">
        <f>SUMIF(Sta!$B:$B,$A41,Sta!Q:Q)/$C41</f>
        <v>#DIV/0!</v>
      </c>
      <c r="Z41" s="10" t="e">
        <f>(SUMIF(Sta!$A:$A,$A41,Sta!M:M) +SUMIF(Sta!$B:$B,$A41,Sta!O:O))/$D41</f>
        <v>#DIV/0!</v>
      </c>
      <c r="AA41" s="6" t="e">
        <f>SUMIF(Sta!$A:$A,$A41,Sta!M:M)/$B41</f>
        <v>#DIV/0!</v>
      </c>
      <c r="AB41" s="6" t="e">
        <f>SUMIF(Sta!$B:$B,$A41,Sta!O:O)/$C41</f>
        <v>#DIV/0!</v>
      </c>
      <c r="AC41" s="10" t="e">
        <f>(SUMIF(Sta!$A:$A,$A41,Sta!N:N) +SUMIF(Sta!$B:$B,$A41,Sta!P:P))/$D41</f>
        <v>#DIV/0!</v>
      </c>
      <c r="AD41" s="6" t="e">
        <f>SUMIF(Sta!$A:$A,$A41,Sta!N:N)/$B41</f>
        <v>#DIV/0!</v>
      </c>
      <c r="AE41" s="14" t="e">
        <f>SUMIF(Sta!$B:$B,$A41,Sta!P:P)/$C41</f>
        <v>#DIV/0!</v>
      </c>
    </row>
    <row r="42" spans="1:31" x14ac:dyDescent="0.3">
      <c r="A42" t="s">
        <v>302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0" t="e">
        <f>(SUMIF(Sta!$A:$A,$A42,Sta!F:F) +SUMIF(Sta!$B:$B,$A42,Sta!F:F))/$D42</f>
        <v>#DIV/0!</v>
      </c>
      <c r="F42" s="6" t="e">
        <f>SUMIF(Sta!$A:$A,$A42,Sta!F:F)/$B42</f>
        <v>#DIV/0!</v>
      </c>
      <c r="G42" s="6" t="e">
        <f>SUMIF(Sta!$B:$B,$A42,Sta!F:F)/$C42</f>
        <v>#DIV/0!</v>
      </c>
      <c r="H42" s="10" t="e">
        <f>(SUMIF(Sta!$A:$A,$A42,Sta!D:D) +SUMIF(Sta!$B:$B,$A42,Sta!E:E))/$D42</f>
        <v>#DIV/0!</v>
      </c>
      <c r="I42" s="6" t="e">
        <f>SUMIF(Sta!$A:$A,$A42,Sta!D:D)/$B42</f>
        <v>#DIV/0!</v>
      </c>
      <c r="J42" s="6" t="e">
        <f>SUMIF(Sta!$B:$B,$A42,Sta!E:E)/$C42</f>
        <v>#DIV/0!</v>
      </c>
      <c r="K42" s="10" t="e">
        <f>(SUMIF(Sta!$A:$A,$A42,Sta!E:E) +SUMIF(Sta!$B:$B,$A42,Sta!D:D))/$D42</f>
        <v>#DIV/0!</v>
      </c>
      <c r="L42" s="6" t="e">
        <f>SUMIF(Sta!$A:$A,$A42,Sta!E:E)/$B42</f>
        <v>#DIV/0!</v>
      </c>
      <c r="M42" s="6" t="e">
        <f>SUMIF(Sta!$B:$B,$A42,Sta!D:D)/$C42</f>
        <v>#DIV/0!</v>
      </c>
      <c r="N42" s="10" t="e">
        <f>(SUMIF(Sta!$A:$A,$A42,Sta!L:L) +SUMIF(Sta!$B:$B,$A42,Sta!L:L))/$D42</f>
        <v>#DIV/0!</v>
      </c>
      <c r="O42" s="6" t="e">
        <f>SUMIF(Sta!$A:$A,$A42,Sta!L:L)/$B42</f>
        <v>#DIV/0!</v>
      </c>
      <c r="P42" s="6" t="e">
        <f>SUMIF(Sta!$B:$B,$A42,Sta!L:L)/$C42</f>
        <v>#DIV/0!</v>
      </c>
      <c r="Q42" s="10" t="e">
        <f>(SUMIF(Sta!$A:$A,$A42,Sta!H:H) +SUMIF(Sta!$B:$B,$A42,Sta!J:J))/$D42</f>
        <v>#DIV/0!</v>
      </c>
      <c r="R42" s="6" t="e">
        <f>SUMIF(Sta!$A:$A,$A42,Sta!H:H)/$B42</f>
        <v>#DIV/0!</v>
      </c>
      <c r="S42" s="6" t="e">
        <f>SUMIF(Sta!$B:$B,$A42,Sta!J:J)/$C42</f>
        <v>#DIV/0!</v>
      </c>
      <c r="T42" s="10" t="e">
        <f>(SUMIF(Sta!$A:$A,$A42,Sta!I:I) +SUMIF(Sta!$B:$B,$A42,Sta!K:K))/$D42</f>
        <v>#DIV/0!</v>
      </c>
      <c r="U42" s="6" t="e">
        <f>SUMIF(Sta!$A:$A,$A42,Sta!I:I)/$B42</f>
        <v>#DIV/0!</v>
      </c>
      <c r="V42" s="6" t="e">
        <f>SUMIF(Sta!$B:$B,$A42,Sta!K:K)/$C42</f>
        <v>#DIV/0!</v>
      </c>
      <c r="W42" s="10" t="e">
        <f>(SUMIF(Sta!$A:$A,$A42,Sta!Q:Q) +SUMIF(Sta!$B:$B,$A42,Sta!Q:Q))/$D42</f>
        <v>#DIV/0!</v>
      </c>
      <c r="X42" s="6" t="e">
        <f>SUMIF(Sta!$A:$A,$A42,Sta!Q:Q)/$B42</f>
        <v>#DIV/0!</v>
      </c>
      <c r="Y42" s="6" t="e">
        <f>SUMIF(Sta!$B:$B,$A42,Sta!Q:Q)/$C42</f>
        <v>#DIV/0!</v>
      </c>
      <c r="Z42" s="10" t="e">
        <f>(SUMIF(Sta!$A:$A,$A42,Sta!M:M) +SUMIF(Sta!$B:$B,$A42,Sta!O:O))/$D42</f>
        <v>#DIV/0!</v>
      </c>
      <c r="AA42" s="6" t="e">
        <f>SUMIF(Sta!$A:$A,$A42,Sta!M:M)/$B42</f>
        <v>#DIV/0!</v>
      </c>
      <c r="AB42" s="6" t="e">
        <f>SUMIF(Sta!$B:$B,$A42,Sta!O:O)/$C42</f>
        <v>#DIV/0!</v>
      </c>
      <c r="AC42" s="10" t="e">
        <f>(SUMIF(Sta!$A:$A,$A42,Sta!N:N) +SUMIF(Sta!$B:$B,$A42,Sta!P:P))/$D42</f>
        <v>#DIV/0!</v>
      </c>
      <c r="AD42" s="6" t="e">
        <f>SUMIF(Sta!$A:$A,$A42,Sta!N:N)/$B42</f>
        <v>#DIV/0!</v>
      </c>
      <c r="AE42" s="14" t="e">
        <f>SUMIF(Sta!$B:$B,$A42,Sta!P:P)/$C42</f>
        <v>#DIV/0!</v>
      </c>
    </row>
    <row r="43" spans="1:31" x14ac:dyDescent="0.3">
      <c r="A43" t="s">
        <v>496</v>
      </c>
      <c r="B43" s="9">
        <f>COUNTIF(Sta!A:A,A43)</f>
        <v>5</v>
      </c>
      <c r="C43" s="4">
        <f>COUNTIF(Sta!B:B,A43)</f>
        <v>7</v>
      </c>
      <c r="D43" s="4">
        <f t="shared" ref="D43:D60" si="2">B43+C43</f>
        <v>12</v>
      </c>
      <c r="E43" s="10">
        <f>(SUMIF(Sta!$A:$A,$A43,Sta!F:F) +SUMIF(Sta!$B:$B,$A43,Sta!F:F))/$D43</f>
        <v>2.6666666666666665</v>
      </c>
      <c r="F43" s="6">
        <f>SUMIF(Sta!$A:$A,$A43,Sta!F:F)/$B43</f>
        <v>2.4</v>
      </c>
      <c r="G43" s="6">
        <f>SUMIF(Sta!$B:$B,$A43,Sta!F:F)/$C43</f>
        <v>2.8571428571428572</v>
      </c>
      <c r="H43" s="10">
        <f>(SUMIF(Sta!$A:$A,$A43,Sta!D:D) +SUMIF(Sta!$B:$B,$A43,Sta!E:E))/$D43</f>
        <v>1.6666666666666667</v>
      </c>
      <c r="I43" s="6">
        <f>SUMIF(Sta!$A:$A,$A43,Sta!D:D)/$B43</f>
        <v>1.8</v>
      </c>
      <c r="J43" s="6">
        <f>SUMIF(Sta!$B:$B,$A43,Sta!E:E)/$C43</f>
        <v>1.5714285714285714</v>
      </c>
      <c r="K43" s="10">
        <f>(SUMIF(Sta!$A:$A,$A43,Sta!E:E) +SUMIF(Sta!$B:$B,$A43,Sta!D:D))/$D43</f>
        <v>1</v>
      </c>
      <c r="L43" s="6">
        <f>SUMIF(Sta!$A:$A,$A43,Sta!E:E)/$B43</f>
        <v>0.6</v>
      </c>
      <c r="M43" s="6">
        <f>SUMIF(Sta!$B:$B,$A43,Sta!D:D)/$C43</f>
        <v>1.2857142857142858</v>
      </c>
      <c r="N43" s="10">
        <f>(SUMIF(Sta!$A:$A,$A43,Sta!L:L) +SUMIF(Sta!$B:$B,$A43,Sta!L:L))/$D43</f>
        <v>1.4166666666666667</v>
      </c>
      <c r="O43" s="6">
        <f>SUMIF(Sta!$A:$A,$A43,Sta!L:L)/$B43</f>
        <v>1.2</v>
      </c>
      <c r="P43" s="6">
        <f>SUMIF(Sta!$B:$B,$A43,Sta!L:L)/$C43</f>
        <v>1.5714285714285714</v>
      </c>
      <c r="Q43" s="10">
        <f>(SUMIF(Sta!$A:$A,$A43,Sta!H:H) +SUMIF(Sta!$B:$B,$A43,Sta!J:J))/$D43</f>
        <v>1</v>
      </c>
      <c r="R43" s="6">
        <f>SUMIF(Sta!$A:$A,$A43,Sta!H:H)/$B43</f>
        <v>1</v>
      </c>
      <c r="S43" s="6">
        <f>SUMIF(Sta!$B:$B,$A43,Sta!J:J)/$C43</f>
        <v>1</v>
      </c>
      <c r="T43" s="10">
        <f>(SUMIF(Sta!$A:$A,$A43,Sta!I:I) +SUMIF(Sta!$B:$B,$A43,Sta!K:K))/$D43</f>
        <v>0.41666666666666669</v>
      </c>
      <c r="U43" s="6">
        <f>SUMIF(Sta!$A:$A,$A43,Sta!I:I)/$B43</f>
        <v>0.2</v>
      </c>
      <c r="V43" s="6">
        <f>SUMIF(Sta!$B:$B,$A43,Sta!K:K)/$C43</f>
        <v>0.5714285714285714</v>
      </c>
      <c r="W43" s="10">
        <f>(SUMIF(Sta!$A:$A,$A43,Sta!Q:Q) +SUMIF(Sta!$B:$B,$A43,Sta!Q:Q))/$D43</f>
        <v>1.25</v>
      </c>
      <c r="X43" s="6">
        <f>SUMIF(Sta!$A:$A,$A43,Sta!Q:Q)/$B43</f>
        <v>1.2</v>
      </c>
      <c r="Y43" s="6">
        <f>SUMIF(Sta!$B:$B,$A43,Sta!Q:Q)/$C43</f>
        <v>1.2857142857142858</v>
      </c>
      <c r="Z43" s="10">
        <f>(SUMIF(Sta!$A:$A,$A43,Sta!M:M) +SUMIF(Sta!$B:$B,$A43,Sta!O:O))/$D43</f>
        <v>0.66666666666666663</v>
      </c>
      <c r="AA43" s="6">
        <f>SUMIF(Sta!$A:$A,$A43,Sta!M:M)/$B43</f>
        <v>0.8</v>
      </c>
      <c r="AB43" s="6">
        <f>SUMIF(Sta!$B:$B,$A43,Sta!O:O)/$C43</f>
        <v>0.5714285714285714</v>
      </c>
      <c r="AC43" s="10">
        <f>(SUMIF(Sta!$A:$A,$A43,Sta!N:N) +SUMIF(Sta!$B:$B,$A43,Sta!P:P))/$D43</f>
        <v>0.58333333333333337</v>
      </c>
      <c r="AD43" s="6">
        <f>SUMIF(Sta!$A:$A,$A43,Sta!N:N)/$B43</f>
        <v>0.4</v>
      </c>
      <c r="AE43" s="14">
        <f>SUMIF(Sta!$B:$B,$A43,Sta!P:P)/$C43</f>
        <v>0.7142857142857143</v>
      </c>
    </row>
    <row r="44" spans="1:31" x14ac:dyDescent="0.3">
      <c r="A44" t="s">
        <v>298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0" t="e">
        <f>(SUMIF(Sta!$A:$A,$A44,Sta!F:F) +SUMIF(Sta!$B:$B,$A44,Sta!F:F))/$D44</f>
        <v>#DIV/0!</v>
      </c>
      <c r="F44" s="6" t="e">
        <f>SUMIF(Sta!$A:$A,$A44,Sta!F:F)/$B44</f>
        <v>#DIV/0!</v>
      </c>
      <c r="G44" s="6" t="e">
        <f>SUMIF(Sta!$B:$B,$A44,Sta!F:F)/$C44</f>
        <v>#DIV/0!</v>
      </c>
      <c r="H44" s="10" t="e">
        <f>(SUMIF(Sta!$A:$A,$A44,Sta!D:D) +SUMIF(Sta!$B:$B,$A44,Sta!E:E))/$D44</f>
        <v>#DIV/0!</v>
      </c>
      <c r="I44" s="6" t="e">
        <f>SUMIF(Sta!$A:$A,$A44,Sta!D:D)/$B44</f>
        <v>#DIV/0!</v>
      </c>
      <c r="J44" s="6" t="e">
        <f>SUMIF(Sta!$B:$B,$A44,Sta!E:E)/$C44</f>
        <v>#DIV/0!</v>
      </c>
      <c r="K44" s="10" t="e">
        <f>(SUMIF(Sta!$A:$A,$A44,Sta!E:E) +SUMIF(Sta!$B:$B,$A44,Sta!D:D))/$D44</f>
        <v>#DIV/0!</v>
      </c>
      <c r="L44" s="6" t="e">
        <f>SUMIF(Sta!$A:$A,$A44,Sta!E:E)/$B44</f>
        <v>#DIV/0!</v>
      </c>
      <c r="M44" s="6" t="e">
        <f>SUMIF(Sta!$B:$B,$A44,Sta!D:D)/$C44</f>
        <v>#DIV/0!</v>
      </c>
      <c r="N44" s="10" t="e">
        <f>(SUMIF(Sta!$A:$A,$A44,Sta!L:L) +SUMIF(Sta!$B:$B,$A44,Sta!L:L))/$D44</f>
        <v>#DIV/0!</v>
      </c>
      <c r="O44" s="6" t="e">
        <f>SUMIF(Sta!$A:$A,$A44,Sta!L:L)/$B44</f>
        <v>#DIV/0!</v>
      </c>
      <c r="P44" s="6" t="e">
        <f>SUMIF(Sta!$B:$B,$A44,Sta!L:L)/$C44</f>
        <v>#DIV/0!</v>
      </c>
      <c r="Q44" s="10" t="e">
        <f>(SUMIF(Sta!$A:$A,$A44,Sta!H:H) +SUMIF(Sta!$B:$B,$A44,Sta!J:J))/$D44</f>
        <v>#DIV/0!</v>
      </c>
      <c r="R44" s="6" t="e">
        <f>SUMIF(Sta!$A:$A,$A44,Sta!H:H)/$B44</f>
        <v>#DIV/0!</v>
      </c>
      <c r="S44" s="6" t="e">
        <f>SUMIF(Sta!$B:$B,$A44,Sta!J:J)/$C44</f>
        <v>#DIV/0!</v>
      </c>
      <c r="T44" s="10" t="e">
        <f>(SUMIF(Sta!$A:$A,$A44,Sta!I:I) +SUMIF(Sta!$B:$B,$A44,Sta!K:K))/$D44</f>
        <v>#DIV/0!</v>
      </c>
      <c r="U44" s="6" t="e">
        <f>SUMIF(Sta!$A:$A,$A44,Sta!I:I)/$B44</f>
        <v>#DIV/0!</v>
      </c>
      <c r="V44" s="6" t="e">
        <f>SUMIF(Sta!$B:$B,$A44,Sta!K:K)/$C44</f>
        <v>#DIV/0!</v>
      </c>
      <c r="W44" s="10" t="e">
        <f>(SUMIF(Sta!$A:$A,$A44,Sta!Q:Q) +SUMIF(Sta!$B:$B,$A44,Sta!Q:Q))/$D44</f>
        <v>#DIV/0!</v>
      </c>
      <c r="X44" s="6" t="e">
        <f>SUMIF(Sta!$A:$A,$A44,Sta!Q:Q)/$B44</f>
        <v>#DIV/0!</v>
      </c>
      <c r="Y44" s="6" t="e">
        <f>SUMIF(Sta!$B:$B,$A44,Sta!Q:Q)/$C44</f>
        <v>#DIV/0!</v>
      </c>
      <c r="Z44" s="10" t="e">
        <f>(SUMIF(Sta!$A:$A,$A44,Sta!M:M) +SUMIF(Sta!$B:$B,$A44,Sta!O:O))/$D44</f>
        <v>#DIV/0!</v>
      </c>
      <c r="AA44" s="6" t="e">
        <f>SUMIF(Sta!$A:$A,$A44,Sta!M:M)/$B44</f>
        <v>#DIV/0!</v>
      </c>
      <c r="AB44" s="6" t="e">
        <f>SUMIF(Sta!$B:$B,$A44,Sta!O:O)/$C44</f>
        <v>#DIV/0!</v>
      </c>
      <c r="AC44" s="10" t="e">
        <f>(SUMIF(Sta!$A:$A,$A44,Sta!N:N) +SUMIF(Sta!$B:$B,$A44,Sta!P:P))/$D44</f>
        <v>#DIV/0!</v>
      </c>
      <c r="AD44" s="6" t="e">
        <f>SUMIF(Sta!$A:$A,$A44,Sta!N:N)/$B44</f>
        <v>#DIV/0!</v>
      </c>
      <c r="AE44" s="14" t="e">
        <f>SUMIF(Sta!$B:$B,$A44,Sta!P:P)/$C44</f>
        <v>#DIV/0!</v>
      </c>
    </row>
    <row r="45" spans="1:31" x14ac:dyDescent="0.3">
      <c r="A45" t="s">
        <v>480</v>
      </c>
      <c r="B45" s="9">
        <f>COUNTIF(Sta!A:A,A45)</f>
        <v>7</v>
      </c>
      <c r="C45" s="4">
        <f>COUNTIF(Sta!B:B,A45)</f>
        <v>6</v>
      </c>
      <c r="D45" s="4">
        <f t="shared" si="2"/>
        <v>13</v>
      </c>
      <c r="E45" s="10">
        <f>(SUMIF(Sta!$A:$A,$A45,Sta!F:F) +SUMIF(Sta!$B:$B,$A45,Sta!F:F))/$D45</f>
        <v>2.6153846153846154</v>
      </c>
      <c r="F45" s="6">
        <f>SUMIF(Sta!$A:$A,$A45,Sta!F:F)/$B45</f>
        <v>2.8571428571428572</v>
      </c>
      <c r="G45" s="6">
        <f>SUMIF(Sta!$B:$B,$A45,Sta!F:F)/$C45</f>
        <v>2.3333333333333335</v>
      </c>
      <c r="H45" s="10">
        <f>(SUMIF(Sta!$A:$A,$A45,Sta!D:D) +SUMIF(Sta!$B:$B,$A45,Sta!E:E))/$D45</f>
        <v>1.5384615384615385</v>
      </c>
      <c r="I45" s="6">
        <f>SUMIF(Sta!$A:$A,$A45,Sta!D:D)/$B45</f>
        <v>1.8571428571428572</v>
      </c>
      <c r="J45" s="6">
        <f>SUMIF(Sta!$B:$B,$A45,Sta!E:E)/$C45</f>
        <v>1.1666666666666667</v>
      </c>
      <c r="K45" s="10">
        <f>(SUMIF(Sta!$A:$A,$A45,Sta!E:E) +SUMIF(Sta!$B:$B,$A45,Sta!D:D))/$D45</f>
        <v>1.0769230769230769</v>
      </c>
      <c r="L45" s="6">
        <f>SUMIF(Sta!$A:$A,$A45,Sta!E:E)/$B45</f>
        <v>1</v>
      </c>
      <c r="M45" s="6">
        <f>SUMIF(Sta!$B:$B,$A45,Sta!D:D)/$C45</f>
        <v>1.1666666666666667</v>
      </c>
      <c r="N45" s="10">
        <f>(SUMIF(Sta!$A:$A,$A45,Sta!L:L) +SUMIF(Sta!$B:$B,$A45,Sta!L:L))/$D45</f>
        <v>2</v>
      </c>
      <c r="O45" s="6">
        <f>SUMIF(Sta!$A:$A,$A45,Sta!L:L)/$B45</f>
        <v>2.2857142857142856</v>
      </c>
      <c r="P45" s="6">
        <f>SUMIF(Sta!$B:$B,$A45,Sta!L:L)/$C45</f>
        <v>1.6666666666666667</v>
      </c>
      <c r="Q45" s="10">
        <f>(SUMIF(Sta!$A:$A,$A45,Sta!H:H) +SUMIF(Sta!$B:$B,$A45,Sta!J:J))/$D45</f>
        <v>1.3076923076923077</v>
      </c>
      <c r="R45" s="6">
        <f>SUMIF(Sta!$A:$A,$A45,Sta!H:H)/$B45</f>
        <v>1.8571428571428572</v>
      </c>
      <c r="S45" s="6">
        <f>SUMIF(Sta!$B:$B,$A45,Sta!J:J)/$C45</f>
        <v>0.66666666666666663</v>
      </c>
      <c r="T45" s="10">
        <f>(SUMIF(Sta!$A:$A,$A45,Sta!I:I) +SUMIF(Sta!$B:$B,$A45,Sta!K:K))/$D45</f>
        <v>0.69230769230769229</v>
      </c>
      <c r="U45" s="6">
        <f>SUMIF(Sta!$A:$A,$A45,Sta!I:I)/$B45</f>
        <v>0.42857142857142855</v>
      </c>
      <c r="V45" s="6">
        <f>SUMIF(Sta!$B:$B,$A45,Sta!K:K)/$C45</f>
        <v>1</v>
      </c>
      <c r="W45" s="10">
        <f>(SUMIF(Sta!$A:$A,$A45,Sta!Q:Q) +SUMIF(Sta!$B:$B,$A45,Sta!Q:Q))/$D45</f>
        <v>0.61538461538461542</v>
      </c>
      <c r="X45" s="6">
        <f>SUMIF(Sta!$A:$A,$A45,Sta!Q:Q)/$B45</f>
        <v>0.5714285714285714</v>
      </c>
      <c r="Y45" s="6">
        <f>SUMIF(Sta!$B:$B,$A45,Sta!Q:Q)/$C45</f>
        <v>0.66666666666666663</v>
      </c>
      <c r="Z45" s="10">
        <f>(SUMIF(Sta!$A:$A,$A45,Sta!M:M) +SUMIF(Sta!$B:$B,$A45,Sta!O:O))/$D45</f>
        <v>0.23076923076923078</v>
      </c>
      <c r="AA45" s="6">
        <f>SUMIF(Sta!$A:$A,$A45,Sta!M:M)/$B45</f>
        <v>0</v>
      </c>
      <c r="AB45" s="6">
        <f>SUMIF(Sta!$B:$B,$A45,Sta!O:O)/$C45</f>
        <v>0.5</v>
      </c>
      <c r="AC45" s="10">
        <f>(SUMIF(Sta!$A:$A,$A45,Sta!N:N) +SUMIF(Sta!$B:$B,$A45,Sta!P:P))/$D45</f>
        <v>0.38461538461538464</v>
      </c>
      <c r="AD45" s="6">
        <f>SUMIF(Sta!$A:$A,$A45,Sta!N:N)/$B45</f>
        <v>0.5714285714285714</v>
      </c>
      <c r="AE45" s="14">
        <f>SUMIF(Sta!$B:$B,$A45,Sta!P:P)/$C45</f>
        <v>0.16666666666666666</v>
      </c>
    </row>
    <row r="46" spans="1:31" x14ac:dyDescent="0.3">
      <c r="A46" t="s">
        <v>645</v>
      </c>
      <c r="B46" s="9">
        <f>COUNTIF(Sta!A:A,A46)</f>
        <v>1</v>
      </c>
      <c r="C46" s="4">
        <f>COUNTIF(Sta!B:B,A46)</f>
        <v>1</v>
      </c>
      <c r="D46" s="4">
        <f t="shared" si="2"/>
        <v>2</v>
      </c>
      <c r="E46" s="10">
        <f>(SUMIF(Sta!$A:$A,$A46,Sta!F:F) +SUMIF(Sta!$B:$B,$A46,Sta!F:F))/$D46</f>
        <v>2</v>
      </c>
      <c r="F46" s="6">
        <f>SUMIF(Sta!$A:$A,$A46,Sta!F:F)/$B46</f>
        <v>3</v>
      </c>
      <c r="G46" s="6">
        <f>SUMIF(Sta!$B:$B,$A46,Sta!F:F)/$C46</f>
        <v>1</v>
      </c>
      <c r="H46" s="10">
        <f>(SUMIF(Sta!$A:$A,$A46,Sta!D:D) +SUMIF(Sta!$B:$B,$A46,Sta!E:E))/$D46</f>
        <v>0.5</v>
      </c>
      <c r="I46" s="6">
        <f>SUMIF(Sta!$A:$A,$A46,Sta!D:D)/$B46</f>
        <v>1</v>
      </c>
      <c r="J46" s="6">
        <f>SUMIF(Sta!$B:$B,$A46,Sta!E:E)/$C46</f>
        <v>0</v>
      </c>
      <c r="K46" s="10">
        <f>(SUMIF(Sta!$A:$A,$A46,Sta!E:E) +SUMIF(Sta!$B:$B,$A46,Sta!D:D))/$D46</f>
        <v>1.5</v>
      </c>
      <c r="L46" s="6">
        <f>SUMIF(Sta!$A:$A,$A46,Sta!E:E)/$B46</f>
        <v>2</v>
      </c>
      <c r="M46" s="6">
        <f>SUMIF(Sta!$B:$B,$A46,Sta!D:D)/$C46</f>
        <v>1</v>
      </c>
      <c r="N46" s="10">
        <f>(SUMIF(Sta!$A:$A,$A46,Sta!L:L) +SUMIF(Sta!$B:$B,$A46,Sta!L:L))/$D46</f>
        <v>1</v>
      </c>
      <c r="O46" s="6">
        <f>SUMIF(Sta!$A:$A,$A46,Sta!L:L)/$B46</f>
        <v>1</v>
      </c>
      <c r="P46" s="6">
        <f>SUMIF(Sta!$B:$B,$A46,Sta!L:L)/$C46</f>
        <v>1</v>
      </c>
      <c r="Q46" s="10">
        <f>(SUMIF(Sta!$A:$A,$A46,Sta!H:H) +SUMIF(Sta!$B:$B,$A46,Sta!J:J))/$D46</f>
        <v>0</v>
      </c>
      <c r="R46" s="6">
        <f>SUMIF(Sta!$A:$A,$A46,Sta!H:H)/$B46</f>
        <v>0</v>
      </c>
      <c r="S46" s="6">
        <f>SUMIF(Sta!$B:$B,$A46,Sta!J:J)/$C46</f>
        <v>0</v>
      </c>
      <c r="T46" s="10">
        <f>(SUMIF(Sta!$A:$A,$A46,Sta!I:I) +SUMIF(Sta!$B:$B,$A46,Sta!K:K))/$D46</f>
        <v>1</v>
      </c>
      <c r="U46" s="6">
        <f>SUMIF(Sta!$A:$A,$A46,Sta!I:I)/$B46</f>
        <v>1</v>
      </c>
      <c r="V46" s="6">
        <f>SUMIF(Sta!$B:$B,$A46,Sta!K:K)/$C46</f>
        <v>1</v>
      </c>
      <c r="W46" s="10">
        <f>(SUMIF(Sta!$A:$A,$A46,Sta!Q:Q) +SUMIF(Sta!$B:$B,$A46,Sta!Q:Q))/$D46</f>
        <v>1</v>
      </c>
      <c r="X46" s="6">
        <f>SUMIF(Sta!$A:$A,$A46,Sta!Q:Q)/$B46</f>
        <v>2</v>
      </c>
      <c r="Y46" s="6">
        <f>SUMIF(Sta!$B:$B,$A46,Sta!Q:Q)/$C46</f>
        <v>0</v>
      </c>
      <c r="Z46" s="10">
        <f>(SUMIF(Sta!$A:$A,$A46,Sta!M:M) +SUMIF(Sta!$B:$B,$A46,Sta!O:O))/$D46</f>
        <v>0.5</v>
      </c>
      <c r="AA46" s="6">
        <f>SUMIF(Sta!$A:$A,$A46,Sta!M:M)/$B46</f>
        <v>1</v>
      </c>
      <c r="AB46" s="6">
        <f>SUMIF(Sta!$B:$B,$A46,Sta!O:O)/$C46</f>
        <v>0</v>
      </c>
      <c r="AC46" s="10">
        <f>(SUMIF(Sta!$A:$A,$A46,Sta!N:N) +SUMIF(Sta!$B:$B,$A46,Sta!P:P))/$D46</f>
        <v>0.5</v>
      </c>
      <c r="AD46" s="6">
        <f>SUMIF(Sta!$A:$A,$A46,Sta!N:N)/$B46</f>
        <v>1</v>
      </c>
      <c r="AE46" s="14">
        <f>SUMIF(Sta!$B:$B,$A46,Sta!P:P)/$C46</f>
        <v>0</v>
      </c>
    </row>
    <row r="47" spans="1:31" x14ac:dyDescent="0.3">
      <c r="A47" t="s">
        <v>256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0" t="e">
        <f>(SUMIF(Sta!$A:$A,$A47,Sta!F:F) +SUMIF(Sta!$B:$B,$A47,Sta!F:F))/$D47</f>
        <v>#DIV/0!</v>
      </c>
      <c r="F47" s="6" t="e">
        <f>SUMIF(Sta!$A:$A,$A47,Sta!F:F)/$B47</f>
        <v>#DIV/0!</v>
      </c>
      <c r="G47" s="6" t="e">
        <f>SUMIF(Sta!$B:$B,$A47,Sta!F:F)/$C47</f>
        <v>#DIV/0!</v>
      </c>
      <c r="H47" s="10" t="e">
        <f>(SUMIF(Sta!$A:$A,$A47,Sta!D:D) +SUMIF(Sta!$B:$B,$A47,Sta!E:E))/$D47</f>
        <v>#DIV/0!</v>
      </c>
      <c r="I47" s="6" t="e">
        <f>SUMIF(Sta!$A:$A,$A47,Sta!D:D)/$B47</f>
        <v>#DIV/0!</v>
      </c>
      <c r="J47" s="6" t="e">
        <f>SUMIF(Sta!$B:$B,$A47,Sta!E:E)/$C47</f>
        <v>#DIV/0!</v>
      </c>
      <c r="K47" s="10" t="e">
        <f>(SUMIF(Sta!$A:$A,$A47,Sta!E:E) +SUMIF(Sta!$B:$B,$A47,Sta!D:D))/$D47</f>
        <v>#DIV/0!</v>
      </c>
      <c r="L47" s="6" t="e">
        <f>SUMIF(Sta!$A:$A,$A47,Sta!E:E)/$B47</f>
        <v>#DIV/0!</v>
      </c>
      <c r="M47" s="6" t="e">
        <f>SUMIF(Sta!$B:$B,$A47,Sta!D:D)/$C47</f>
        <v>#DIV/0!</v>
      </c>
      <c r="N47" s="10" t="e">
        <f>(SUMIF(Sta!$A:$A,$A47,Sta!L:L) +SUMIF(Sta!$B:$B,$A47,Sta!L:L))/$D47</f>
        <v>#DIV/0!</v>
      </c>
      <c r="O47" s="6" t="e">
        <f>SUMIF(Sta!$A:$A,$A47,Sta!L:L)/$B47</f>
        <v>#DIV/0!</v>
      </c>
      <c r="P47" s="6" t="e">
        <f>SUMIF(Sta!$B:$B,$A47,Sta!L:L)/$C47</f>
        <v>#DIV/0!</v>
      </c>
      <c r="Q47" s="10" t="e">
        <f>(SUMIF(Sta!$A:$A,$A47,Sta!H:H) +SUMIF(Sta!$B:$B,$A47,Sta!J:J))/$D47</f>
        <v>#DIV/0!</v>
      </c>
      <c r="R47" s="6" t="e">
        <f>SUMIF(Sta!$A:$A,$A47,Sta!H:H)/$B47</f>
        <v>#DIV/0!</v>
      </c>
      <c r="S47" s="6" t="e">
        <f>SUMIF(Sta!$B:$B,$A47,Sta!J:J)/$C47</f>
        <v>#DIV/0!</v>
      </c>
      <c r="T47" s="10" t="e">
        <f>(SUMIF(Sta!$A:$A,$A47,Sta!I:I) +SUMIF(Sta!$B:$B,$A47,Sta!K:K))/$D47</f>
        <v>#DIV/0!</v>
      </c>
      <c r="U47" s="6" t="e">
        <f>SUMIF(Sta!$A:$A,$A47,Sta!I:I)/$B47</f>
        <v>#DIV/0!</v>
      </c>
      <c r="V47" s="6" t="e">
        <f>SUMIF(Sta!$B:$B,$A47,Sta!K:K)/$C47</f>
        <v>#DIV/0!</v>
      </c>
      <c r="W47" s="10" t="e">
        <f>(SUMIF(Sta!$A:$A,$A47,Sta!Q:Q) +SUMIF(Sta!$B:$B,$A47,Sta!Q:Q))/$D47</f>
        <v>#DIV/0!</v>
      </c>
      <c r="X47" s="6" t="e">
        <f>SUMIF(Sta!$A:$A,$A47,Sta!Q:Q)/$B47</f>
        <v>#DIV/0!</v>
      </c>
      <c r="Y47" s="6" t="e">
        <f>SUMIF(Sta!$B:$B,$A47,Sta!Q:Q)/$C47</f>
        <v>#DIV/0!</v>
      </c>
      <c r="Z47" s="10" t="e">
        <f>(SUMIF(Sta!$A:$A,$A47,Sta!M:M) +SUMIF(Sta!$B:$B,$A47,Sta!O:O))/$D47</f>
        <v>#DIV/0!</v>
      </c>
      <c r="AA47" s="6" t="e">
        <f>SUMIF(Sta!$A:$A,$A47,Sta!M:M)/$B47</f>
        <v>#DIV/0!</v>
      </c>
      <c r="AB47" s="6" t="e">
        <f>SUMIF(Sta!$B:$B,$A47,Sta!O:O)/$C47</f>
        <v>#DIV/0!</v>
      </c>
      <c r="AC47" s="10" t="e">
        <f>(SUMIF(Sta!$A:$A,$A47,Sta!N:N) +SUMIF(Sta!$B:$B,$A47,Sta!P:P))/$D47</f>
        <v>#DIV/0!</v>
      </c>
      <c r="AD47" s="6" t="e">
        <f>SUMIF(Sta!$A:$A,$A47,Sta!N:N)/$B47</f>
        <v>#DIV/0!</v>
      </c>
      <c r="AE47" s="14" t="e">
        <f>SUMIF(Sta!$B:$B,$A47,Sta!P:P)/$C47</f>
        <v>#DIV/0!</v>
      </c>
    </row>
    <row r="48" spans="1:31" x14ac:dyDescent="0.3">
      <c r="A48" t="s">
        <v>575</v>
      </c>
      <c r="B48" s="9">
        <f>COUNTIF(Sta!A:A,A48)</f>
        <v>1</v>
      </c>
      <c r="C48" s="4">
        <f>COUNTIF(Sta!B:B,A48)</f>
        <v>1</v>
      </c>
      <c r="D48" s="4">
        <f t="shared" si="2"/>
        <v>2</v>
      </c>
      <c r="E48" s="10">
        <f>(SUMIF(Sta!$A:$A,$A48,Sta!F:F) +SUMIF(Sta!$B:$B,$A48,Sta!F:F))/$D48</f>
        <v>3.5</v>
      </c>
      <c r="F48" s="6">
        <f>SUMIF(Sta!$A:$A,$A48,Sta!F:F)/$B48</f>
        <v>3</v>
      </c>
      <c r="G48" s="6">
        <f>SUMIF(Sta!$B:$B,$A48,Sta!F:F)/$C48</f>
        <v>4</v>
      </c>
      <c r="H48" s="10">
        <f>(SUMIF(Sta!$A:$A,$A48,Sta!D:D) +SUMIF(Sta!$B:$B,$A48,Sta!E:E))/$D48</f>
        <v>0.5</v>
      </c>
      <c r="I48" s="6">
        <f>SUMIF(Sta!$A:$A,$A48,Sta!D:D)/$B48</f>
        <v>0</v>
      </c>
      <c r="J48" s="6">
        <f>SUMIF(Sta!$B:$B,$A48,Sta!E:E)/$C48</f>
        <v>1</v>
      </c>
      <c r="K48" s="10">
        <f>(SUMIF(Sta!$A:$A,$A48,Sta!E:E) +SUMIF(Sta!$B:$B,$A48,Sta!D:D))/$D48</f>
        <v>3</v>
      </c>
      <c r="L48" s="6">
        <f>SUMIF(Sta!$A:$A,$A48,Sta!E:E)/$B48</f>
        <v>3</v>
      </c>
      <c r="M48" s="6">
        <f>SUMIF(Sta!$B:$B,$A48,Sta!D:D)/$C48</f>
        <v>3</v>
      </c>
      <c r="N48" s="10">
        <f>(SUMIF(Sta!$A:$A,$A48,Sta!L:L) +SUMIF(Sta!$B:$B,$A48,Sta!L:L))/$D48</f>
        <v>1</v>
      </c>
      <c r="O48" s="6">
        <f>SUMIF(Sta!$A:$A,$A48,Sta!L:L)/$B48</f>
        <v>1</v>
      </c>
      <c r="P48" s="6">
        <f>SUMIF(Sta!$B:$B,$A48,Sta!L:L)/$C48</f>
        <v>1</v>
      </c>
      <c r="Q48" s="10">
        <f>(SUMIF(Sta!$A:$A,$A48,Sta!H:H) +SUMIF(Sta!$B:$B,$A48,Sta!J:J))/$D48</f>
        <v>0</v>
      </c>
      <c r="R48" s="6">
        <f>SUMIF(Sta!$A:$A,$A48,Sta!H:H)/$B48</f>
        <v>0</v>
      </c>
      <c r="S48" s="6">
        <f>SUMIF(Sta!$B:$B,$A48,Sta!J:J)/$C48</f>
        <v>0</v>
      </c>
      <c r="T48" s="10">
        <f>(SUMIF(Sta!$A:$A,$A48,Sta!I:I) +SUMIF(Sta!$B:$B,$A48,Sta!K:K))/$D48</f>
        <v>1</v>
      </c>
      <c r="U48" s="6">
        <f>SUMIF(Sta!$A:$A,$A48,Sta!I:I)/$B48</f>
        <v>1</v>
      </c>
      <c r="V48" s="6">
        <f>SUMIF(Sta!$B:$B,$A48,Sta!K:K)/$C48</f>
        <v>1</v>
      </c>
      <c r="W48" s="10">
        <f>(SUMIF(Sta!$A:$A,$A48,Sta!Q:Q) +SUMIF(Sta!$B:$B,$A48,Sta!Q:Q))/$D48</f>
        <v>2.5</v>
      </c>
      <c r="X48" s="6">
        <f>SUMIF(Sta!$A:$A,$A48,Sta!Q:Q)/$B48</f>
        <v>2</v>
      </c>
      <c r="Y48" s="6">
        <f>SUMIF(Sta!$B:$B,$A48,Sta!Q:Q)/$C48</f>
        <v>3</v>
      </c>
      <c r="Z48" s="10">
        <f>(SUMIF(Sta!$A:$A,$A48,Sta!M:M) +SUMIF(Sta!$B:$B,$A48,Sta!O:O))/$D48</f>
        <v>0.5</v>
      </c>
      <c r="AA48" s="6">
        <f>SUMIF(Sta!$A:$A,$A48,Sta!M:M)/$B48</f>
        <v>0</v>
      </c>
      <c r="AB48" s="6">
        <f>SUMIF(Sta!$B:$B,$A48,Sta!O:O)/$C48</f>
        <v>1</v>
      </c>
      <c r="AC48" s="10">
        <f>(SUMIF(Sta!$A:$A,$A48,Sta!N:N) +SUMIF(Sta!$B:$B,$A48,Sta!P:P))/$D48</f>
        <v>2</v>
      </c>
      <c r="AD48" s="6">
        <f>SUMIF(Sta!$A:$A,$A48,Sta!N:N)/$B48</f>
        <v>2</v>
      </c>
      <c r="AE48" s="14">
        <f>SUMIF(Sta!$B:$B,$A48,Sta!P:P)/$C48</f>
        <v>2</v>
      </c>
    </row>
    <row r="49" spans="1:31" x14ac:dyDescent="0.3">
      <c r="A49" t="s">
        <v>357</v>
      </c>
      <c r="B49" s="9">
        <f>COUNTIF(Sta!A:A,A49)</f>
        <v>1</v>
      </c>
      <c r="C49" s="4">
        <f>COUNTIF(Sta!B:B,A49)</f>
        <v>2</v>
      </c>
      <c r="D49" s="4">
        <f t="shared" si="2"/>
        <v>3</v>
      </c>
      <c r="E49" s="10">
        <f>(SUMIF(Sta!$A:$A,$A49,Sta!F:F) +SUMIF(Sta!$B:$B,$A49,Sta!F:F))/$D49</f>
        <v>1.6666666666666667</v>
      </c>
      <c r="F49" s="6">
        <f>SUMIF(Sta!$A:$A,$A49,Sta!F:F)/$B49</f>
        <v>2</v>
      </c>
      <c r="G49" s="6">
        <f>SUMIF(Sta!$B:$B,$A49,Sta!F:F)/$C49</f>
        <v>1.5</v>
      </c>
      <c r="H49" s="10">
        <f>(SUMIF(Sta!$A:$A,$A49,Sta!D:D) +SUMIF(Sta!$B:$B,$A49,Sta!E:E))/$D49</f>
        <v>0.66666666666666663</v>
      </c>
      <c r="I49" s="6">
        <f>SUMIF(Sta!$A:$A,$A49,Sta!D:D)/$B49</f>
        <v>2</v>
      </c>
      <c r="J49" s="6">
        <f>SUMIF(Sta!$B:$B,$A49,Sta!E:E)/$C49</f>
        <v>0</v>
      </c>
      <c r="K49" s="10">
        <f>(SUMIF(Sta!$A:$A,$A49,Sta!E:E) +SUMIF(Sta!$B:$B,$A49,Sta!D:D))/$D49</f>
        <v>1</v>
      </c>
      <c r="L49" s="6">
        <f>SUMIF(Sta!$A:$A,$A49,Sta!E:E)/$B49</f>
        <v>0</v>
      </c>
      <c r="M49" s="6">
        <f>SUMIF(Sta!$B:$B,$A49,Sta!D:D)/$C49</f>
        <v>1.5</v>
      </c>
      <c r="N49" s="10">
        <f>(SUMIF(Sta!$A:$A,$A49,Sta!L:L) +SUMIF(Sta!$B:$B,$A49,Sta!L:L))/$D49</f>
        <v>0.66666666666666663</v>
      </c>
      <c r="O49" s="6">
        <f>SUMIF(Sta!$A:$A,$A49,Sta!L:L)/$B49</f>
        <v>0</v>
      </c>
      <c r="P49" s="6">
        <f>SUMIF(Sta!$B:$B,$A49,Sta!L:L)/$C49</f>
        <v>1</v>
      </c>
      <c r="Q49" s="10">
        <f>(SUMIF(Sta!$A:$A,$A49,Sta!H:H) +SUMIF(Sta!$B:$B,$A49,Sta!J:J))/$D49</f>
        <v>0</v>
      </c>
      <c r="R49" s="6">
        <f>SUMIF(Sta!$A:$A,$A49,Sta!H:H)/$B49</f>
        <v>0</v>
      </c>
      <c r="S49" s="6">
        <f>SUMIF(Sta!$B:$B,$A49,Sta!J:J)/$C49</f>
        <v>0</v>
      </c>
      <c r="T49" s="10">
        <f>(SUMIF(Sta!$A:$A,$A49,Sta!I:I) +SUMIF(Sta!$B:$B,$A49,Sta!K:K))/$D49</f>
        <v>0.66666666666666663</v>
      </c>
      <c r="U49" s="6">
        <f>SUMIF(Sta!$A:$A,$A49,Sta!I:I)/$B49</f>
        <v>0</v>
      </c>
      <c r="V49" s="6">
        <f>SUMIF(Sta!$B:$B,$A49,Sta!K:K)/$C49</f>
        <v>1</v>
      </c>
      <c r="W49" s="10">
        <f>(SUMIF(Sta!$A:$A,$A49,Sta!Q:Q) +SUMIF(Sta!$B:$B,$A49,Sta!Q:Q))/$D49</f>
        <v>1</v>
      </c>
      <c r="X49" s="6">
        <f>SUMIF(Sta!$A:$A,$A49,Sta!Q:Q)/$B49</f>
        <v>2</v>
      </c>
      <c r="Y49" s="6">
        <f>SUMIF(Sta!$B:$B,$A49,Sta!Q:Q)/$C49</f>
        <v>0.5</v>
      </c>
      <c r="Z49" s="10">
        <f>(SUMIF(Sta!$A:$A,$A49,Sta!M:M) +SUMIF(Sta!$B:$B,$A49,Sta!O:O))/$D49</f>
        <v>0.66666666666666663</v>
      </c>
      <c r="AA49" s="6">
        <f>SUMIF(Sta!$A:$A,$A49,Sta!M:M)/$B49</f>
        <v>2</v>
      </c>
      <c r="AB49" s="6">
        <f>SUMIF(Sta!$B:$B,$A49,Sta!O:O)/$C49</f>
        <v>0</v>
      </c>
      <c r="AC49" s="10">
        <f>(SUMIF(Sta!$A:$A,$A49,Sta!N:N) +SUMIF(Sta!$B:$B,$A49,Sta!P:P))/$D49</f>
        <v>0.33333333333333331</v>
      </c>
      <c r="AD49" s="6">
        <f>SUMIF(Sta!$A:$A,$A49,Sta!N:N)/$B49</f>
        <v>0</v>
      </c>
      <c r="AE49" s="14">
        <f>SUMIF(Sta!$B:$B,$A49,Sta!P:P)/$C49</f>
        <v>0.5</v>
      </c>
    </row>
    <row r="50" spans="1:31" x14ac:dyDescent="0.3">
      <c r="A50" t="s">
        <v>481</v>
      </c>
      <c r="B50" s="9">
        <f>COUNTIF(Sta!A:A,A50)</f>
        <v>6</v>
      </c>
      <c r="C50" s="4">
        <f>COUNTIF(Sta!B:B,A50)</f>
        <v>7</v>
      </c>
      <c r="D50" s="4">
        <f t="shared" si="2"/>
        <v>13</v>
      </c>
      <c r="E50" s="10">
        <f>(SUMIF(Sta!$A:$A,$A50,Sta!F:F) +SUMIF(Sta!$B:$B,$A50,Sta!F:F))/$D50</f>
        <v>1.7692307692307692</v>
      </c>
      <c r="F50" s="6">
        <f>SUMIF(Sta!$A:$A,$A50,Sta!F:F)/$B50</f>
        <v>1.1666666666666667</v>
      </c>
      <c r="G50" s="6">
        <f>SUMIF(Sta!$B:$B,$A50,Sta!F:F)/$C50</f>
        <v>2.2857142857142856</v>
      </c>
      <c r="H50" s="10">
        <f>(SUMIF(Sta!$A:$A,$A50,Sta!D:D) +SUMIF(Sta!$B:$B,$A50,Sta!E:E))/$D50</f>
        <v>0.38461538461538464</v>
      </c>
      <c r="I50" s="6">
        <f>SUMIF(Sta!$A:$A,$A50,Sta!D:D)/$B50</f>
        <v>0.33333333333333331</v>
      </c>
      <c r="J50" s="6">
        <f>SUMIF(Sta!$B:$B,$A50,Sta!E:E)/$C50</f>
        <v>0.42857142857142855</v>
      </c>
      <c r="K50" s="10">
        <f>(SUMIF(Sta!$A:$A,$A50,Sta!E:E) +SUMIF(Sta!$B:$B,$A50,Sta!D:D))/$D50</f>
        <v>1.3846153846153846</v>
      </c>
      <c r="L50" s="6">
        <f>SUMIF(Sta!$A:$A,$A50,Sta!E:E)/$B50</f>
        <v>0.83333333333333337</v>
      </c>
      <c r="M50" s="6">
        <f>SUMIF(Sta!$B:$B,$A50,Sta!D:D)/$C50</f>
        <v>1.8571428571428572</v>
      </c>
      <c r="N50" s="10">
        <f>(SUMIF(Sta!$A:$A,$A50,Sta!L:L) +SUMIF(Sta!$B:$B,$A50,Sta!L:L))/$D50</f>
        <v>1.2307692307692308</v>
      </c>
      <c r="O50" s="6">
        <f>SUMIF(Sta!$A:$A,$A50,Sta!L:L)/$B50</f>
        <v>0.5</v>
      </c>
      <c r="P50" s="6">
        <f>SUMIF(Sta!$B:$B,$A50,Sta!L:L)/$C50</f>
        <v>1.8571428571428572</v>
      </c>
      <c r="Q50" s="10">
        <f>(SUMIF(Sta!$A:$A,$A50,Sta!H:H) +SUMIF(Sta!$B:$B,$A50,Sta!J:J))/$D50</f>
        <v>0.30769230769230771</v>
      </c>
      <c r="R50" s="6">
        <f>SUMIF(Sta!$A:$A,$A50,Sta!H:H)/$B50</f>
        <v>0.16666666666666666</v>
      </c>
      <c r="S50" s="6">
        <f>SUMIF(Sta!$B:$B,$A50,Sta!J:J)/$C50</f>
        <v>0.42857142857142855</v>
      </c>
      <c r="T50" s="10">
        <f>(SUMIF(Sta!$A:$A,$A50,Sta!I:I) +SUMIF(Sta!$B:$B,$A50,Sta!K:K))/$D50</f>
        <v>0.92307692307692313</v>
      </c>
      <c r="U50" s="6">
        <f>SUMIF(Sta!$A:$A,$A50,Sta!I:I)/$B50</f>
        <v>0.33333333333333331</v>
      </c>
      <c r="V50" s="6">
        <f>SUMIF(Sta!$B:$B,$A50,Sta!K:K)/$C50</f>
        <v>1.4285714285714286</v>
      </c>
      <c r="W50" s="10">
        <f>(SUMIF(Sta!$A:$A,$A50,Sta!Q:Q) +SUMIF(Sta!$B:$B,$A50,Sta!Q:Q))/$D50</f>
        <v>0.53846153846153844</v>
      </c>
      <c r="X50" s="6">
        <f>SUMIF(Sta!$A:$A,$A50,Sta!Q:Q)/$B50</f>
        <v>0.66666666666666663</v>
      </c>
      <c r="Y50" s="6">
        <f>SUMIF(Sta!$B:$B,$A50,Sta!Q:Q)/$C50</f>
        <v>0.42857142857142855</v>
      </c>
      <c r="Z50" s="10">
        <f>(SUMIF(Sta!$A:$A,$A50,Sta!M:M) +SUMIF(Sta!$B:$B,$A50,Sta!O:O))/$D50</f>
        <v>7.6923076923076927E-2</v>
      </c>
      <c r="AA50" s="6">
        <f>SUMIF(Sta!$A:$A,$A50,Sta!M:M)/$B50</f>
        <v>0.16666666666666666</v>
      </c>
      <c r="AB50" s="6">
        <f>SUMIF(Sta!$B:$B,$A50,Sta!O:O)/$C50</f>
        <v>0</v>
      </c>
      <c r="AC50" s="10">
        <f>(SUMIF(Sta!$A:$A,$A50,Sta!N:N) +SUMIF(Sta!$B:$B,$A50,Sta!P:P))/$D50</f>
        <v>0.46153846153846156</v>
      </c>
      <c r="AD50" s="6">
        <f>SUMIF(Sta!$A:$A,$A50,Sta!N:N)/$B50</f>
        <v>0.5</v>
      </c>
      <c r="AE50" s="14">
        <f>SUMIF(Sta!$B:$B,$A50,Sta!P:P)/$C50</f>
        <v>0.42857142857142855</v>
      </c>
    </row>
    <row r="51" spans="1:31" x14ac:dyDescent="0.3">
      <c r="A51" t="s">
        <v>432</v>
      </c>
      <c r="B51" s="9">
        <f>COUNTIF(Sta!A:A,A51)</f>
        <v>1</v>
      </c>
      <c r="C51" s="4">
        <f>COUNTIF(Sta!B:B,A51)</f>
        <v>1</v>
      </c>
      <c r="D51" s="4">
        <f t="shared" si="2"/>
        <v>2</v>
      </c>
      <c r="E51" s="10">
        <f>(SUMIF(Sta!$A:$A,$A51,Sta!F:F) +SUMIF(Sta!$B:$B,$A51,Sta!F:F))/$D51</f>
        <v>3.5</v>
      </c>
      <c r="F51" s="6">
        <f>SUMIF(Sta!$A:$A,$A51,Sta!F:F)/$B51</f>
        <v>6</v>
      </c>
      <c r="G51" s="6">
        <f>SUMIF(Sta!$B:$B,$A51,Sta!F:F)/$C51</f>
        <v>1</v>
      </c>
      <c r="H51" s="10">
        <f>(SUMIF(Sta!$A:$A,$A51,Sta!D:D) +SUMIF(Sta!$B:$B,$A51,Sta!E:E))/$D51</f>
        <v>2</v>
      </c>
      <c r="I51" s="6">
        <f>SUMIF(Sta!$A:$A,$A51,Sta!D:D)/$B51</f>
        <v>4</v>
      </c>
      <c r="J51" s="6">
        <f>SUMIF(Sta!$B:$B,$A51,Sta!E:E)/$C51</f>
        <v>0</v>
      </c>
      <c r="K51" s="10">
        <f>(SUMIF(Sta!$A:$A,$A51,Sta!E:E) +SUMIF(Sta!$B:$B,$A51,Sta!D:D))/$D51</f>
        <v>1.5</v>
      </c>
      <c r="L51" s="6">
        <f>SUMIF(Sta!$A:$A,$A51,Sta!E:E)/$B51</f>
        <v>2</v>
      </c>
      <c r="M51" s="6">
        <f>SUMIF(Sta!$B:$B,$A51,Sta!D:D)/$C51</f>
        <v>1</v>
      </c>
      <c r="N51" s="10">
        <f>(SUMIF(Sta!$A:$A,$A51,Sta!L:L) +SUMIF(Sta!$B:$B,$A51,Sta!L:L))/$D51</f>
        <v>0.5</v>
      </c>
      <c r="O51" s="6">
        <f>SUMIF(Sta!$A:$A,$A51,Sta!L:L)/$B51</f>
        <v>1</v>
      </c>
      <c r="P51" s="6">
        <f>SUMIF(Sta!$B:$B,$A51,Sta!L:L)/$C51</f>
        <v>0</v>
      </c>
      <c r="Q51" s="10">
        <f>(SUMIF(Sta!$A:$A,$A51,Sta!H:H) +SUMIF(Sta!$B:$B,$A51,Sta!J:J))/$D51</f>
        <v>0.5</v>
      </c>
      <c r="R51" s="6">
        <f>SUMIF(Sta!$A:$A,$A51,Sta!H:H)/$B51</f>
        <v>1</v>
      </c>
      <c r="S51" s="6">
        <f>SUMIF(Sta!$B:$B,$A51,Sta!J:J)/$C51</f>
        <v>0</v>
      </c>
      <c r="T51" s="10">
        <f>(SUMIF(Sta!$A:$A,$A51,Sta!I:I) +SUMIF(Sta!$B:$B,$A51,Sta!K:K))/$D51</f>
        <v>0</v>
      </c>
      <c r="U51" s="6">
        <f>SUMIF(Sta!$A:$A,$A51,Sta!I:I)/$B51</f>
        <v>0</v>
      </c>
      <c r="V51" s="6">
        <f>SUMIF(Sta!$B:$B,$A51,Sta!K:K)/$C51</f>
        <v>0</v>
      </c>
      <c r="W51" s="10">
        <f>(SUMIF(Sta!$A:$A,$A51,Sta!Q:Q) +SUMIF(Sta!$B:$B,$A51,Sta!Q:Q))/$D51</f>
        <v>3</v>
      </c>
      <c r="X51" s="6">
        <f>SUMIF(Sta!$A:$A,$A51,Sta!Q:Q)/$B51</f>
        <v>5</v>
      </c>
      <c r="Y51" s="6">
        <f>SUMIF(Sta!$B:$B,$A51,Sta!Q:Q)/$C51</f>
        <v>1</v>
      </c>
      <c r="Z51" s="10">
        <f>(SUMIF(Sta!$A:$A,$A51,Sta!M:M) +SUMIF(Sta!$B:$B,$A51,Sta!O:O))/$D51</f>
        <v>1.5</v>
      </c>
      <c r="AA51" s="6">
        <f>SUMIF(Sta!$A:$A,$A51,Sta!M:M)/$B51</f>
        <v>3</v>
      </c>
      <c r="AB51" s="6">
        <f>SUMIF(Sta!$B:$B,$A51,Sta!O:O)/$C51</f>
        <v>0</v>
      </c>
      <c r="AC51" s="10">
        <f>(SUMIF(Sta!$A:$A,$A51,Sta!N:N) +SUMIF(Sta!$B:$B,$A51,Sta!P:P))/$D51</f>
        <v>1.5</v>
      </c>
      <c r="AD51" s="6">
        <f>SUMIF(Sta!$A:$A,$A51,Sta!N:N)/$B51</f>
        <v>2</v>
      </c>
      <c r="AE51" s="14">
        <f>SUMIF(Sta!$B:$B,$A51,Sta!P:P)/$C51</f>
        <v>1</v>
      </c>
    </row>
    <row r="52" spans="1:31" x14ac:dyDescent="0.3">
      <c r="A52" t="s">
        <v>158</v>
      </c>
      <c r="B52" s="9">
        <f>COUNTIF(Sta!A:A,A52)</f>
        <v>1</v>
      </c>
      <c r="C52" s="4">
        <f>COUNTIF(Sta!B:B,A52)</f>
        <v>0</v>
      </c>
      <c r="D52" s="4">
        <f t="shared" si="2"/>
        <v>1</v>
      </c>
      <c r="E52" s="10">
        <f>(SUMIF(Sta!$A:$A,$A52,Sta!F:F) +SUMIF(Sta!$B:$B,$A52,Sta!F:F))/$D52</f>
        <v>4</v>
      </c>
      <c r="F52" s="6">
        <f>SUMIF(Sta!$A:$A,$A52,Sta!F:F)/$B52</f>
        <v>4</v>
      </c>
      <c r="G52" s="6" t="e">
        <f>SUMIF(Sta!$B:$B,$A52,Sta!F:F)/$C52</f>
        <v>#DIV/0!</v>
      </c>
      <c r="H52" s="10">
        <f>(SUMIF(Sta!$A:$A,$A52,Sta!D:D) +SUMIF(Sta!$B:$B,$A52,Sta!E:E))/$D52</f>
        <v>4</v>
      </c>
      <c r="I52" s="6">
        <f>SUMIF(Sta!$A:$A,$A52,Sta!D:D)/$B52</f>
        <v>4</v>
      </c>
      <c r="J52" s="6" t="e">
        <f>SUMIF(Sta!$B:$B,$A52,Sta!E:E)/$C52</f>
        <v>#DIV/0!</v>
      </c>
      <c r="K52" s="10">
        <f>(SUMIF(Sta!$A:$A,$A52,Sta!E:E) +SUMIF(Sta!$B:$B,$A52,Sta!D:D))/$D52</f>
        <v>0</v>
      </c>
      <c r="L52" s="6">
        <f>SUMIF(Sta!$A:$A,$A52,Sta!E:E)/$B52</f>
        <v>0</v>
      </c>
      <c r="M52" s="6" t="e">
        <f>SUMIF(Sta!$B:$B,$A52,Sta!D:D)/$C52</f>
        <v>#DIV/0!</v>
      </c>
      <c r="N52" s="10">
        <f>(SUMIF(Sta!$A:$A,$A52,Sta!L:L) +SUMIF(Sta!$B:$B,$A52,Sta!L:L))/$D52</f>
        <v>0</v>
      </c>
      <c r="O52" s="6">
        <f>SUMIF(Sta!$A:$A,$A52,Sta!L:L)/$B52</f>
        <v>0</v>
      </c>
      <c r="P52" s="6" t="e">
        <f>SUMIF(Sta!$B:$B,$A52,Sta!L:L)/$C52</f>
        <v>#DIV/0!</v>
      </c>
      <c r="Q52" s="10">
        <f>(SUMIF(Sta!$A:$A,$A52,Sta!H:H) +SUMIF(Sta!$B:$B,$A52,Sta!J:J))/$D52</f>
        <v>0</v>
      </c>
      <c r="R52" s="6">
        <f>SUMIF(Sta!$A:$A,$A52,Sta!H:H)/$B52</f>
        <v>0</v>
      </c>
      <c r="S52" s="6" t="e">
        <f>SUMIF(Sta!$B:$B,$A52,Sta!J:J)/$C52</f>
        <v>#DIV/0!</v>
      </c>
      <c r="T52" s="10">
        <f>(SUMIF(Sta!$A:$A,$A52,Sta!I:I) +SUMIF(Sta!$B:$B,$A52,Sta!K:K))/$D52</f>
        <v>0</v>
      </c>
      <c r="U52" s="6">
        <f>SUMIF(Sta!$A:$A,$A52,Sta!I:I)/$B52</f>
        <v>0</v>
      </c>
      <c r="V52" s="6" t="e">
        <f>SUMIF(Sta!$B:$B,$A52,Sta!K:K)/$C52</f>
        <v>#DIV/0!</v>
      </c>
      <c r="W52" s="10">
        <f>(SUMIF(Sta!$A:$A,$A52,Sta!Q:Q) +SUMIF(Sta!$B:$B,$A52,Sta!Q:Q))/$D52</f>
        <v>4</v>
      </c>
      <c r="X52" s="6">
        <f>SUMIF(Sta!$A:$A,$A52,Sta!Q:Q)/$B52</f>
        <v>4</v>
      </c>
      <c r="Y52" s="6" t="e">
        <f>SUMIF(Sta!$B:$B,$A52,Sta!Q:Q)/$C52</f>
        <v>#DIV/0!</v>
      </c>
      <c r="Z52" s="10">
        <f>(SUMIF(Sta!$A:$A,$A52,Sta!M:M) +SUMIF(Sta!$B:$B,$A52,Sta!O:O))/$D52</f>
        <v>4</v>
      </c>
      <c r="AA52" s="6">
        <f>SUMIF(Sta!$A:$A,$A52,Sta!M:M)/$B52</f>
        <v>4</v>
      </c>
      <c r="AB52" s="6" t="e">
        <f>SUMIF(Sta!$B:$B,$A52,Sta!O:O)/$C52</f>
        <v>#DIV/0!</v>
      </c>
      <c r="AC52" s="10">
        <f>(SUMIF(Sta!$A:$A,$A52,Sta!N:N) +SUMIF(Sta!$B:$B,$A52,Sta!P:P))/$D52</f>
        <v>0</v>
      </c>
      <c r="AD52" s="6">
        <f>SUMIF(Sta!$A:$A,$A52,Sta!N:N)/$B52</f>
        <v>0</v>
      </c>
      <c r="AE52" s="14" t="e">
        <f>SUMIF(Sta!$B:$B,$A52,Sta!P:P)/$C52</f>
        <v>#DIV/0!</v>
      </c>
    </row>
    <row r="53" spans="1:31" x14ac:dyDescent="0.3">
      <c r="A53" t="s">
        <v>152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0" t="e">
        <f>(SUMIF(Sta!$A:$A,$A53,Sta!F:F) +SUMIF(Sta!$B:$B,$A53,Sta!F:F))/$D53</f>
        <v>#DIV/0!</v>
      </c>
      <c r="F53" s="6" t="e">
        <f>SUMIF(Sta!$A:$A,$A53,Sta!F:F)/$B53</f>
        <v>#DIV/0!</v>
      </c>
      <c r="G53" s="6" t="e">
        <f>SUMIF(Sta!$B:$B,$A53,Sta!F:F)/$C53</f>
        <v>#DIV/0!</v>
      </c>
      <c r="H53" s="10" t="e">
        <f>(SUMIF(Sta!$A:$A,$A53,Sta!D:D) +SUMIF(Sta!$B:$B,$A53,Sta!E:E))/$D53</f>
        <v>#DIV/0!</v>
      </c>
      <c r="I53" s="6" t="e">
        <f>SUMIF(Sta!$A:$A,$A53,Sta!D:D)/$B53</f>
        <v>#DIV/0!</v>
      </c>
      <c r="J53" s="6" t="e">
        <f>SUMIF(Sta!$B:$B,$A53,Sta!E:E)/$C53</f>
        <v>#DIV/0!</v>
      </c>
      <c r="K53" s="10" t="e">
        <f>(SUMIF(Sta!$A:$A,$A53,Sta!E:E) +SUMIF(Sta!$B:$B,$A53,Sta!D:D))/$D53</f>
        <v>#DIV/0!</v>
      </c>
      <c r="L53" s="6" t="e">
        <f>SUMIF(Sta!$A:$A,$A53,Sta!E:E)/$B53</f>
        <v>#DIV/0!</v>
      </c>
      <c r="M53" s="6" t="e">
        <f>SUMIF(Sta!$B:$B,$A53,Sta!D:D)/$C53</f>
        <v>#DIV/0!</v>
      </c>
      <c r="N53" s="10" t="e">
        <f>(SUMIF(Sta!$A:$A,$A53,Sta!L:L) +SUMIF(Sta!$B:$B,$A53,Sta!L:L))/$D53</f>
        <v>#DIV/0!</v>
      </c>
      <c r="O53" s="6" t="e">
        <f>SUMIF(Sta!$A:$A,$A53,Sta!L:L)/$B53</f>
        <v>#DIV/0!</v>
      </c>
      <c r="P53" s="6" t="e">
        <f>SUMIF(Sta!$B:$B,$A53,Sta!L:L)/$C53</f>
        <v>#DIV/0!</v>
      </c>
      <c r="Q53" s="10" t="e">
        <f>(SUMIF(Sta!$A:$A,$A53,Sta!H:H) +SUMIF(Sta!$B:$B,$A53,Sta!J:J))/$D53</f>
        <v>#DIV/0!</v>
      </c>
      <c r="R53" s="6" t="e">
        <f>SUMIF(Sta!$A:$A,$A53,Sta!H:H)/$B53</f>
        <v>#DIV/0!</v>
      </c>
      <c r="S53" s="6" t="e">
        <f>SUMIF(Sta!$B:$B,$A53,Sta!J:J)/$C53</f>
        <v>#DIV/0!</v>
      </c>
      <c r="T53" s="10" t="e">
        <f>(SUMIF(Sta!$A:$A,$A53,Sta!I:I) +SUMIF(Sta!$B:$B,$A53,Sta!K:K))/$D53</f>
        <v>#DIV/0!</v>
      </c>
      <c r="U53" s="6" t="e">
        <f>SUMIF(Sta!$A:$A,$A53,Sta!I:I)/$B53</f>
        <v>#DIV/0!</v>
      </c>
      <c r="V53" s="6" t="e">
        <f>SUMIF(Sta!$B:$B,$A53,Sta!K:K)/$C53</f>
        <v>#DIV/0!</v>
      </c>
      <c r="W53" s="10" t="e">
        <f>(SUMIF(Sta!$A:$A,$A53,Sta!Q:Q) +SUMIF(Sta!$B:$B,$A53,Sta!Q:Q))/$D53</f>
        <v>#DIV/0!</v>
      </c>
      <c r="X53" s="6" t="e">
        <f>SUMIF(Sta!$A:$A,$A53,Sta!Q:Q)/$B53</f>
        <v>#DIV/0!</v>
      </c>
      <c r="Y53" s="6" t="e">
        <f>SUMIF(Sta!$B:$B,$A53,Sta!Q:Q)/$C53</f>
        <v>#DIV/0!</v>
      </c>
      <c r="Z53" s="10" t="e">
        <f>(SUMIF(Sta!$A:$A,$A53,Sta!M:M) +SUMIF(Sta!$B:$B,$A53,Sta!O:O))/$D53</f>
        <v>#DIV/0!</v>
      </c>
      <c r="AA53" s="6" t="e">
        <f>SUMIF(Sta!$A:$A,$A53,Sta!M:M)/$B53</f>
        <v>#DIV/0!</v>
      </c>
      <c r="AB53" s="6" t="e">
        <f>SUMIF(Sta!$B:$B,$A53,Sta!O:O)/$C53</f>
        <v>#DIV/0!</v>
      </c>
      <c r="AC53" s="10" t="e">
        <f>(SUMIF(Sta!$A:$A,$A53,Sta!N:N) +SUMIF(Sta!$B:$B,$A53,Sta!P:P))/$D53</f>
        <v>#DIV/0!</v>
      </c>
      <c r="AD53" s="6" t="e">
        <f>SUMIF(Sta!$A:$A,$A53,Sta!N:N)/$B53</f>
        <v>#DIV/0!</v>
      </c>
      <c r="AE53" s="14" t="e">
        <f>SUMIF(Sta!$B:$B,$A53,Sta!P:P)/$C53</f>
        <v>#DIV/0!</v>
      </c>
    </row>
    <row r="54" spans="1:31" x14ac:dyDescent="0.3">
      <c r="A54" t="s">
        <v>494</v>
      </c>
      <c r="B54" s="9">
        <f>COUNTIF(Sta!A:A,A54)</f>
        <v>7</v>
      </c>
      <c r="C54" s="4">
        <f>COUNTIF(Sta!B:B,A54)</f>
        <v>6</v>
      </c>
      <c r="D54" s="4">
        <f t="shared" si="2"/>
        <v>13</v>
      </c>
      <c r="E54" s="10">
        <f>(SUMIF(Sta!$A:$A,$A54,Sta!F:F) +SUMIF(Sta!$B:$B,$A54,Sta!F:F))/$D54</f>
        <v>2</v>
      </c>
      <c r="F54" s="6">
        <f>SUMIF(Sta!$A:$A,$A54,Sta!F:F)/$B54</f>
        <v>2.2857142857142856</v>
      </c>
      <c r="G54" s="6">
        <f>SUMIF(Sta!$B:$B,$A54,Sta!F:F)/$C54</f>
        <v>1.6666666666666667</v>
      </c>
      <c r="H54" s="10">
        <f>(SUMIF(Sta!$A:$A,$A54,Sta!D:D) +SUMIF(Sta!$B:$B,$A54,Sta!E:E))/$D54</f>
        <v>1.0769230769230769</v>
      </c>
      <c r="I54" s="6">
        <f>SUMIF(Sta!$A:$A,$A54,Sta!D:D)/$B54</f>
        <v>1.5714285714285714</v>
      </c>
      <c r="J54" s="6">
        <f>SUMIF(Sta!$B:$B,$A54,Sta!E:E)/$C54</f>
        <v>0.5</v>
      </c>
      <c r="K54" s="10">
        <f>(SUMIF(Sta!$A:$A,$A54,Sta!E:E) +SUMIF(Sta!$B:$B,$A54,Sta!D:D))/$D54</f>
        <v>0.92307692307692313</v>
      </c>
      <c r="L54" s="6">
        <f>SUMIF(Sta!$A:$A,$A54,Sta!E:E)/$B54</f>
        <v>0.7142857142857143</v>
      </c>
      <c r="M54" s="6">
        <f>SUMIF(Sta!$B:$B,$A54,Sta!D:D)/$C54</f>
        <v>1.1666666666666667</v>
      </c>
      <c r="N54" s="10">
        <f>(SUMIF(Sta!$A:$A,$A54,Sta!L:L) +SUMIF(Sta!$B:$B,$A54,Sta!L:L))/$D54</f>
        <v>1.4615384615384615</v>
      </c>
      <c r="O54" s="6">
        <f>SUMIF(Sta!$A:$A,$A54,Sta!L:L)/$B54</f>
        <v>1.8571428571428572</v>
      </c>
      <c r="P54" s="6">
        <f>SUMIF(Sta!$B:$B,$A54,Sta!L:L)/$C54</f>
        <v>1</v>
      </c>
      <c r="Q54" s="10">
        <f>(SUMIF(Sta!$A:$A,$A54,Sta!H:H) +SUMIF(Sta!$B:$B,$A54,Sta!J:J))/$D54</f>
        <v>0.76923076923076927</v>
      </c>
      <c r="R54" s="6">
        <f>SUMIF(Sta!$A:$A,$A54,Sta!H:H)/$B54</f>
        <v>1.2857142857142858</v>
      </c>
      <c r="S54" s="6">
        <f>SUMIF(Sta!$B:$B,$A54,Sta!J:J)/$C54</f>
        <v>0.16666666666666666</v>
      </c>
      <c r="T54" s="10">
        <f>(SUMIF(Sta!$A:$A,$A54,Sta!I:I) +SUMIF(Sta!$B:$B,$A54,Sta!K:K))/$D54</f>
        <v>0.69230769230769229</v>
      </c>
      <c r="U54" s="6">
        <f>SUMIF(Sta!$A:$A,$A54,Sta!I:I)/$B54</f>
        <v>0.5714285714285714</v>
      </c>
      <c r="V54" s="6">
        <f>SUMIF(Sta!$B:$B,$A54,Sta!K:K)/$C54</f>
        <v>0.83333333333333337</v>
      </c>
      <c r="W54" s="10">
        <f>(SUMIF(Sta!$A:$A,$A54,Sta!Q:Q) +SUMIF(Sta!$B:$B,$A54,Sta!Q:Q))/$D54</f>
        <v>0.53846153846153844</v>
      </c>
      <c r="X54" s="6">
        <f>SUMIF(Sta!$A:$A,$A54,Sta!Q:Q)/$B54</f>
        <v>0.42857142857142855</v>
      </c>
      <c r="Y54" s="6">
        <f>SUMIF(Sta!$B:$B,$A54,Sta!Q:Q)/$C54</f>
        <v>0.66666666666666663</v>
      </c>
      <c r="Z54" s="10">
        <f>(SUMIF(Sta!$A:$A,$A54,Sta!M:M) +SUMIF(Sta!$B:$B,$A54,Sta!O:O))/$D54</f>
        <v>0.30769230769230771</v>
      </c>
      <c r="AA54" s="6">
        <f>SUMIF(Sta!$A:$A,$A54,Sta!M:M)/$B54</f>
        <v>0.2857142857142857</v>
      </c>
      <c r="AB54" s="6">
        <f>SUMIF(Sta!$B:$B,$A54,Sta!O:O)/$C54</f>
        <v>0.33333333333333331</v>
      </c>
      <c r="AC54" s="10">
        <f>(SUMIF(Sta!$A:$A,$A54,Sta!N:N) +SUMIF(Sta!$B:$B,$A54,Sta!P:P))/$D54</f>
        <v>0.23076923076923078</v>
      </c>
      <c r="AD54" s="6">
        <f>SUMIF(Sta!$A:$A,$A54,Sta!N:N)/$B54</f>
        <v>0.14285714285714285</v>
      </c>
      <c r="AE54" s="14">
        <f>SUMIF(Sta!$B:$B,$A54,Sta!P:P)/$C54</f>
        <v>0.33333333333333331</v>
      </c>
    </row>
    <row r="55" spans="1:31" x14ac:dyDescent="0.3">
      <c r="A55" t="s">
        <v>644</v>
      </c>
      <c r="B55" s="9">
        <f>COUNTIF(Sta!A:A,A55)</f>
        <v>1</v>
      </c>
      <c r="C55" s="4">
        <f>COUNTIF(Sta!B:B,A55)</f>
        <v>1</v>
      </c>
      <c r="D55" s="4">
        <f t="shared" si="2"/>
        <v>2</v>
      </c>
      <c r="E55" s="10">
        <f>(SUMIF(Sta!$A:$A,$A55,Sta!F:F) +SUMIF(Sta!$B:$B,$A55,Sta!F:F))/$D55</f>
        <v>1</v>
      </c>
      <c r="F55" s="6">
        <f>SUMIF(Sta!$A:$A,$A55,Sta!F:F)/$B55</f>
        <v>1</v>
      </c>
      <c r="G55" s="6">
        <f>SUMIF(Sta!$B:$B,$A55,Sta!F:F)/$C55</f>
        <v>1</v>
      </c>
      <c r="H55" s="10">
        <f>(SUMIF(Sta!$A:$A,$A55,Sta!D:D) +SUMIF(Sta!$B:$B,$A55,Sta!E:E))/$D55</f>
        <v>0.5</v>
      </c>
      <c r="I55" s="6">
        <f>SUMIF(Sta!$A:$A,$A55,Sta!D:D)/$B55</f>
        <v>1</v>
      </c>
      <c r="J55" s="6">
        <f>SUMIF(Sta!$B:$B,$A55,Sta!E:E)/$C55</f>
        <v>0</v>
      </c>
      <c r="K55" s="10">
        <f>(SUMIF(Sta!$A:$A,$A55,Sta!E:E) +SUMIF(Sta!$B:$B,$A55,Sta!D:D))/$D55</f>
        <v>0.5</v>
      </c>
      <c r="L55" s="6">
        <f>SUMIF(Sta!$A:$A,$A55,Sta!E:E)/$B55</f>
        <v>0</v>
      </c>
      <c r="M55" s="6">
        <f>SUMIF(Sta!$B:$B,$A55,Sta!D:D)/$C55</f>
        <v>1</v>
      </c>
      <c r="N55" s="10">
        <f>(SUMIF(Sta!$A:$A,$A55,Sta!L:L) +SUMIF(Sta!$B:$B,$A55,Sta!L:L))/$D55</f>
        <v>1</v>
      </c>
      <c r="O55" s="6">
        <f>SUMIF(Sta!$A:$A,$A55,Sta!L:L)/$B55</f>
        <v>1</v>
      </c>
      <c r="P55" s="6">
        <f>SUMIF(Sta!$B:$B,$A55,Sta!L:L)/$C55</f>
        <v>1</v>
      </c>
      <c r="Q55" s="10">
        <f>(SUMIF(Sta!$A:$A,$A55,Sta!H:H) +SUMIF(Sta!$B:$B,$A55,Sta!J:J))/$D55</f>
        <v>0.5</v>
      </c>
      <c r="R55" s="6">
        <f>SUMIF(Sta!$A:$A,$A55,Sta!H:H)/$B55</f>
        <v>1</v>
      </c>
      <c r="S55" s="6">
        <f>SUMIF(Sta!$B:$B,$A55,Sta!J:J)/$C55</f>
        <v>0</v>
      </c>
      <c r="T55" s="10">
        <f>(SUMIF(Sta!$A:$A,$A55,Sta!I:I) +SUMIF(Sta!$B:$B,$A55,Sta!K:K))/$D55</f>
        <v>0.5</v>
      </c>
      <c r="U55" s="6">
        <f>SUMIF(Sta!$A:$A,$A55,Sta!I:I)/$B55</f>
        <v>0</v>
      </c>
      <c r="V55" s="6">
        <f>SUMIF(Sta!$B:$B,$A55,Sta!K:K)/$C55</f>
        <v>1</v>
      </c>
      <c r="W55" s="10">
        <f>(SUMIF(Sta!$A:$A,$A55,Sta!Q:Q) +SUMIF(Sta!$B:$B,$A55,Sta!Q:Q))/$D55</f>
        <v>0</v>
      </c>
      <c r="X55" s="6">
        <f>SUMIF(Sta!$A:$A,$A55,Sta!Q:Q)/$B55</f>
        <v>0</v>
      </c>
      <c r="Y55" s="6">
        <f>SUMIF(Sta!$B:$B,$A55,Sta!Q:Q)/$C55</f>
        <v>0</v>
      </c>
      <c r="Z55" s="10">
        <f>(SUMIF(Sta!$A:$A,$A55,Sta!M:M) +SUMIF(Sta!$B:$B,$A55,Sta!O:O))/$D55</f>
        <v>0</v>
      </c>
      <c r="AA55" s="6">
        <f>SUMIF(Sta!$A:$A,$A55,Sta!M:M)/$B55</f>
        <v>0</v>
      </c>
      <c r="AB55" s="6">
        <f>SUMIF(Sta!$B:$B,$A55,Sta!O:O)/$C55</f>
        <v>0</v>
      </c>
      <c r="AC55" s="10">
        <f>(SUMIF(Sta!$A:$A,$A55,Sta!N:N) +SUMIF(Sta!$B:$B,$A55,Sta!P:P))/$D55</f>
        <v>0</v>
      </c>
      <c r="AD55" s="6">
        <f>SUMIF(Sta!$A:$A,$A55,Sta!N:N)/$B55</f>
        <v>0</v>
      </c>
      <c r="AE55" s="14">
        <f>SUMIF(Sta!$B:$B,$A55,Sta!P:P)/$C55</f>
        <v>0</v>
      </c>
    </row>
    <row r="56" spans="1:31" x14ac:dyDescent="0.3">
      <c r="A56" t="s">
        <v>604</v>
      </c>
      <c r="B56" s="9">
        <f>COUNTIF(Sta!A:A,A56)</f>
        <v>3</v>
      </c>
      <c r="C56" s="4">
        <f>COUNTIF(Sta!B:B,A56)</f>
        <v>2</v>
      </c>
      <c r="D56" s="4">
        <f t="shared" si="2"/>
        <v>5</v>
      </c>
      <c r="E56" s="10">
        <f>(SUMIF(Sta!$A:$A,$A56,Sta!F:F) +SUMIF(Sta!$B:$B,$A56,Sta!F:F))/$D56</f>
        <v>3</v>
      </c>
      <c r="F56" s="6">
        <f>SUMIF(Sta!$A:$A,$A56,Sta!F:F)/$B56</f>
        <v>3.3333333333333335</v>
      </c>
      <c r="G56" s="6">
        <f>SUMIF(Sta!$B:$B,$A56,Sta!F:F)/$C56</f>
        <v>2.5</v>
      </c>
      <c r="H56" s="10">
        <f>(SUMIF(Sta!$A:$A,$A56,Sta!D:D) +SUMIF(Sta!$B:$B,$A56,Sta!E:E))/$D56</f>
        <v>1.8</v>
      </c>
      <c r="I56" s="6">
        <f>SUMIF(Sta!$A:$A,$A56,Sta!D:D)/$B56</f>
        <v>1.6666666666666667</v>
      </c>
      <c r="J56" s="6">
        <f>SUMIF(Sta!$B:$B,$A56,Sta!E:E)/$C56</f>
        <v>2</v>
      </c>
      <c r="K56" s="10">
        <f>(SUMIF(Sta!$A:$A,$A56,Sta!E:E) +SUMIF(Sta!$B:$B,$A56,Sta!D:D))/$D56</f>
        <v>1.2</v>
      </c>
      <c r="L56" s="6">
        <f>SUMIF(Sta!$A:$A,$A56,Sta!E:E)/$B56</f>
        <v>1.6666666666666667</v>
      </c>
      <c r="M56" s="6">
        <f>SUMIF(Sta!$B:$B,$A56,Sta!D:D)/$C56</f>
        <v>0.5</v>
      </c>
      <c r="N56" s="10">
        <f>(SUMIF(Sta!$A:$A,$A56,Sta!L:L) +SUMIF(Sta!$B:$B,$A56,Sta!L:L))/$D56</f>
        <v>1.4</v>
      </c>
      <c r="O56" s="6">
        <f>SUMIF(Sta!$A:$A,$A56,Sta!L:L)/$B56</f>
        <v>1.6666666666666667</v>
      </c>
      <c r="P56" s="6">
        <f>SUMIF(Sta!$B:$B,$A56,Sta!L:L)/$C56</f>
        <v>1</v>
      </c>
      <c r="Q56" s="10">
        <f>(SUMIF(Sta!$A:$A,$A56,Sta!H:H) +SUMIF(Sta!$B:$B,$A56,Sta!J:J))/$D56</f>
        <v>1</v>
      </c>
      <c r="R56" s="6">
        <f>SUMIF(Sta!$A:$A,$A56,Sta!H:H)/$B56</f>
        <v>1</v>
      </c>
      <c r="S56" s="6">
        <f>SUMIF(Sta!$B:$B,$A56,Sta!J:J)/$C56</f>
        <v>1</v>
      </c>
      <c r="T56" s="10">
        <f>(SUMIF(Sta!$A:$A,$A56,Sta!I:I) +SUMIF(Sta!$B:$B,$A56,Sta!K:K))/$D56</f>
        <v>0.4</v>
      </c>
      <c r="U56" s="6">
        <f>SUMIF(Sta!$A:$A,$A56,Sta!I:I)/$B56</f>
        <v>0.66666666666666663</v>
      </c>
      <c r="V56" s="6">
        <f>SUMIF(Sta!$B:$B,$A56,Sta!K:K)/$C56</f>
        <v>0</v>
      </c>
      <c r="W56" s="10">
        <f>(SUMIF(Sta!$A:$A,$A56,Sta!Q:Q) +SUMIF(Sta!$B:$B,$A56,Sta!Q:Q))/$D56</f>
        <v>1.6</v>
      </c>
      <c r="X56" s="6">
        <f>SUMIF(Sta!$A:$A,$A56,Sta!Q:Q)/$B56</f>
        <v>1.6666666666666667</v>
      </c>
      <c r="Y56" s="6">
        <f>SUMIF(Sta!$B:$B,$A56,Sta!Q:Q)/$C56</f>
        <v>1.5</v>
      </c>
      <c r="Z56" s="10">
        <f>(SUMIF(Sta!$A:$A,$A56,Sta!M:M) +SUMIF(Sta!$B:$B,$A56,Sta!O:O))/$D56</f>
        <v>0.8</v>
      </c>
      <c r="AA56" s="6">
        <f>SUMIF(Sta!$A:$A,$A56,Sta!M:M)/$B56</f>
        <v>0.66666666666666663</v>
      </c>
      <c r="AB56" s="6">
        <f>SUMIF(Sta!$B:$B,$A56,Sta!O:O)/$C56</f>
        <v>1</v>
      </c>
      <c r="AC56" s="10">
        <f>(SUMIF(Sta!$A:$A,$A56,Sta!N:N) +SUMIF(Sta!$B:$B,$A56,Sta!P:P))/$D56</f>
        <v>0.8</v>
      </c>
      <c r="AD56" s="6">
        <f>SUMIF(Sta!$A:$A,$A56,Sta!N:N)/$B56</f>
        <v>1</v>
      </c>
      <c r="AE56" s="14">
        <f>SUMIF(Sta!$B:$B,$A56,Sta!P:P)/$C56</f>
        <v>0.5</v>
      </c>
    </row>
    <row r="57" spans="1:31" x14ac:dyDescent="0.3">
      <c r="A57" t="s">
        <v>300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0" t="e">
        <f>(SUMIF(Sta!$A:$A,$A57,Sta!F:F) +SUMIF(Sta!$B:$B,$A57,Sta!F:F))/$D57</f>
        <v>#DIV/0!</v>
      </c>
      <c r="F57" s="6" t="e">
        <f>SUMIF(Sta!$A:$A,$A57,Sta!F:F)/$B57</f>
        <v>#DIV/0!</v>
      </c>
      <c r="G57" s="6" t="e">
        <f>SUMIF(Sta!$B:$B,$A57,Sta!F:F)/$C57</f>
        <v>#DIV/0!</v>
      </c>
      <c r="H57" s="10" t="e">
        <f>(SUMIF(Sta!$A:$A,$A57,Sta!D:D) +SUMIF(Sta!$B:$B,$A57,Sta!E:E))/$D57</f>
        <v>#DIV/0!</v>
      </c>
      <c r="I57" s="6" t="e">
        <f>SUMIF(Sta!$A:$A,$A57,Sta!D:D)/$B57</f>
        <v>#DIV/0!</v>
      </c>
      <c r="J57" s="6" t="e">
        <f>SUMIF(Sta!$B:$B,$A57,Sta!E:E)/$C57</f>
        <v>#DIV/0!</v>
      </c>
      <c r="K57" s="10" t="e">
        <f>(SUMIF(Sta!$A:$A,$A57,Sta!E:E) +SUMIF(Sta!$B:$B,$A57,Sta!D:D))/$D57</f>
        <v>#DIV/0!</v>
      </c>
      <c r="L57" s="6" t="e">
        <f>SUMIF(Sta!$A:$A,$A57,Sta!E:E)/$B57</f>
        <v>#DIV/0!</v>
      </c>
      <c r="M57" s="6" t="e">
        <f>SUMIF(Sta!$B:$B,$A57,Sta!D:D)/$C57</f>
        <v>#DIV/0!</v>
      </c>
      <c r="N57" s="10" t="e">
        <f>(SUMIF(Sta!$A:$A,$A57,Sta!L:L) +SUMIF(Sta!$B:$B,$A57,Sta!L:L))/$D57</f>
        <v>#DIV/0!</v>
      </c>
      <c r="O57" s="6" t="e">
        <f>SUMIF(Sta!$A:$A,$A57,Sta!L:L)/$B57</f>
        <v>#DIV/0!</v>
      </c>
      <c r="P57" s="6" t="e">
        <f>SUMIF(Sta!$B:$B,$A57,Sta!L:L)/$C57</f>
        <v>#DIV/0!</v>
      </c>
      <c r="Q57" s="10" t="e">
        <f>(SUMIF(Sta!$A:$A,$A57,Sta!H:H) +SUMIF(Sta!$B:$B,$A57,Sta!J:J))/$D57</f>
        <v>#DIV/0!</v>
      </c>
      <c r="R57" s="6" t="e">
        <f>SUMIF(Sta!$A:$A,$A57,Sta!H:H)/$B57</f>
        <v>#DIV/0!</v>
      </c>
      <c r="S57" s="6" t="e">
        <f>SUMIF(Sta!$B:$B,$A57,Sta!J:J)/$C57</f>
        <v>#DIV/0!</v>
      </c>
      <c r="T57" s="10" t="e">
        <f>(SUMIF(Sta!$A:$A,$A57,Sta!I:I) +SUMIF(Sta!$B:$B,$A57,Sta!K:K))/$D57</f>
        <v>#DIV/0!</v>
      </c>
      <c r="U57" s="6" t="e">
        <f>SUMIF(Sta!$A:$A,$A57,Sta!I:I)/$B57</f>
        <v>#DIV/0!</v>
      </c>
      <c r="V57" s="6" t="e">
        <f>SUMIF(Sta!$B:$B,$A57,Sta!K:K)/$C57</f>
        <v>#DIV/0!</v>
      </c>
      <c r="W57" s="10" t="e">
        <f>(SUMIF(Sta!$A:$A,$A57,Sta!Q:Q) +SUMIF(Sta!$B:$B,$A57,Sta!Q:Q))/$D57</f>
        <v>#DIV/0!</v>
      </c>
      <c r="X57" s="6" t="e">
        <f>SUMIF(Sta!$A:$A,$A57,Sta!Q:Q)/$B57</f>
        <v>#DIV/0!</v>
      </c>
      <c r="Y57" s="6" t="e">
        <f>SUMIF(Sta!$B:$B,$A57,Sta!Q:Q)/$C57</f>
        <v>#DIV/0!</v>
      </c>
      <c r="Z57" s="10" t="e">
        <f>(SUMIF(Sta!$A:$A,$A57,Sta!M:M) +SUMIF(Sta!$B:$B,$A57,Sta!O:O))/$D57</f>
        <v>#DIV/0!</v>
      </c>
      <c r="AA57" s="6" t="e">
        <f>SUMIF(Sta!$A:$A,$A57,Sta!M:M)/$B57</f>
        <v>#DIV/0!</v>
      </c>
      <c r="AB57" s="6" t="e">
        <f>SUMIF(Sta!$B:$B,$A57,Sta!O:O)/$C57</f>
        <v>#DIV/0!</v>
      </c>
      <c r="AC57" s="10" t="e">
        <f>(SUMIF(Sta!$A:$A,$A57,Sta!N:N) +SUMIF(Sta!$B:$B,$A57,Sta!P:P))/$D57</f>
        <v>#DIV/0!</v>
      </c>
      <c r="AD57" s="6" t="e">
        <f>SUMIF(Sta!$A:$A,$A57,Sta!N:N)/$B57</f>
        <v>#DIV/0!</v>
      </c>
      <c r="AE57" s="14" t="e">
        <f>SUMIF(Sta!$B:$B,$A57,Sta!P:P)/$C57</f>
        <v>#DIV/0!</v>
      </c>
    </row>
    <row r="58" spans="1:31" x14ac:dyDescent="0.3">
      <c r="A58" t="s">
        <v>197</v>
      </c>
      <c r="B58" s="9">
        <f>COUNTIF(Sta!A:A,A58)</f>
        <v>1</v>
      </c>
      <c r="C58" s="4">
        <f>COUNTIF(Sta!B:B,A58)</f>
        <v>1</v>
      </c>
      <c r="D58" s="4">
        <f t="shared" si="2"/>
        <v>2</v>
      </c>
      <c r="E58" s="10">
        <f>(SUMIF(Sta!$A:$A,$A58,Sta!F:F) +SUMIF(Sta!$B:$B,$A58,Sta!F:F))/$D58</f>
        <v>1.5</v>
      </c>
      <c r="F58" s="6">
        <f>SUMIF(Sta!$A:$A,$A58,Sta!F:F)/$B58</f>
        <v>1</v>
      </c>
      <c r="G58" s="6">
        <f>SUMIF(Sta!$B:$B,$A58,Sta!F:F)/$C58</f>
        <v>2</v>
      </c>
      <c r="H58" s="10">
        <f>(SUMIF(Sta!$A:$A,$A58,Sta!D:D) +SUMIF(Sta!$B:$B,$A58,Sta!E:E))/$D58</f>
        <v>0.5</v>
      </c>
      <c r="I58" s="6">
        <f>SUMIF(Sta!$A:$A,$A58,Sta!D:D)/$B58</f>
        <v>1</v>
      </c>
      <c r="J58" s="6">
        <f>SUMIF(Sta!$B:$B,$A58,Sta!E:E)/$C58</f>
        <v>0</v>
      </c>
      <c r="K58" s="10">
        <f>(SUMIF(Sta!$A:$A,$A58,Sta!E:E) +SUMIF(Sta!$B:$B,$A58,Sta!D:D))/$D58</f>
        <v>1</v>
      </c>
      <c r="L58" s="6">
        <f>SUMIF(Sta!$A:$A,$A58,Sta!E:E)/$B58</f>
        <v>0</v>
      </c>
      <c r="M58" s="6">
        <f>SUMIF(Sta!$B:$B,$A58,Sta!D:D)/$C58</f>
        <v>2</v>
      </c>
      <c r="N58" s="10">
        <f>(SUMIF(Sta!$A:$A,$A58,Sta!L:L) +SUMIF(Sta!$B:$B,$A58,Sta!L:L))/$D58</f>
        <v>1</v>
      </c>
      <c r="O58" s="6">
        <f>SUMIF(Sta!$A:$A,$A58,Sta!L:L)/$B58</f>
        <v>1</v>
      </c>
      <c r="P58" s="6">
        <f>SUMIF(Sta!$B:$B,$A58,Sta!L:L)/$C58</f>
        <v>1</v>
      </c>
      <c r="Q58" s="10">
        <f>(SUMIF(Sta!$A:$A,$A58,Sta!H:H) +SUMIF(Sta!$B:$B,$A58,Sta!J:J))/$D58</f>
        <v>0.5</v>
      </c>
      <c r="R58" s="6">
        <f>SUMIF(Sta!$A:$A,$A58,Sta!H:H)/$B58</f>
        <v>1</v>
      </c>
      <c r="S58" s="6">
        <f>SUMIF(Sta!$B:$B,$A58,Sta!J:J)/$C58</f>
        <v>0</v>
      </c>
      <c r="T58" s="10">
        <f>(SUMIF(Sta!$A:$A,$A58,Sta!I:I) +SUMIF(Sta!$B:$B,$A58,Sta!K:K))/$D58</f>
        <v>0.5</v>
      </c>
      <c r="U58" s="6">
        <f>SUMIF(Sta!$A:$A,$A58,Sta!I:I)/$B58</f>
        <v>0</v>
      </c>
      <c r="V58" s="6">
        <f>SUMIF(Sta!$B:$B,$A58,Sta!K:K)/$C58</f>
        <v>1</v>
      </c>
      <c r="W58" s="10">
        <f>(SUMIF(Sta!$A:$A,$A58,Sta!Q:Q) +SUMIF(Sta!$B:$B,$A58,Sta!Q:Q))/$D58</f>
        <v>0.5</v>
      </c>
      <c r="X58" s="6">
        <f>SUMIF(Sta!$A:$A,$A58,Sta!Q:Q)/$B58</f>
        <v>0</v>
      </c>
      <c r="Y58" s="6">
        <f>SUMIF(Sta!$B:$B,$A58,Sta!Q:Q)/$C58</f>
        <v>1</v>
      </c>
      <c r="Z58" s="10">
        <f>(SUMIF(Sta!$A:$A,$A58,Sta!M:M) +SUMIF(Sta!$B:$B,$A58,Sta!O:O))/$D58</f>
        <v>0</v>
      </c>
      <c r="AA58" s="6">
        <f>SUMIF(Sta!$A:$A,$A58,Sta!M:M)/$B58</f>
        <v>0</v>
      </c>
      <c r="AB58" s="6">
        <f>SUMIF(Sta!$B:$B,$A58,Sta!O:O)/$C58</f>
        <v>0</v>
      </c>
      <c r="AC58" s="10">
        <f>(SUMIF(Sta!$A:$A,$A58,Sta!N:N) +SUMIF(Sta!$B:$B,$A58,Sta!P:P))/$D58</f>
        <v>0.5</v>
      </c>
      <c r="AD58" s="6">
        <f>SUMIF(Sta!$A:$A,$A58,Sta!N:N)/$B58</f>
        <v>0</v>
      </c>
      <c r="AE58" s="14">
        <f>SUMIF(Sta!$B:$B,$A58,Sta!P:P)/$C58</f>
        <v>1</v>
      </c>
    </row>
    <row r="59" spans="1:31" x14ac:dyDescent="0.3">
      <c r="A59" t="s">
        <v>664</v>
      </c>
      <c r="B59" s="9">
        <f>COUNTIF(Sta!A:A,A59)</f>
        <v>2</v>
      </c>
      <c r="C59" s="4">
        <f>COUNTIF(Sta!B:B,A59)</f>
        <v>2</v>
      </c>
      <c r="D59" s="4">
        <f t="shared" si="2"/>
        <v>4</v>
      </c>
      <c r="E59" s="10">
        <f>(SUMIF(Sta!$A:$A,$A59,Sta!F:F) +SUMIF(Sta!$B:$B,$A59,Sta!F:F))/$D59</f>
        <v>4.25</v>
      </c>
      <c r="F59" s="6">
        <f>SUMIF(Sta!$A:$A,$A59,Sta!F:F)/$B59</f>
        <v>3.5</v>
      </c>
      <c r="G59" s="6">
        <f>SUMIF(Sta!$B:$B,$A59,Sta!F:F)/$C59</f>
        <v>5</v>
      </c>
      <c r="H59" s="10">
        <f>(SUMIF(Sta!$A:$A,$A59,Sta!D:D) +SUMIF(Sta!$B:$B,$A59,Sta!E:E))/$D59</f>
        <v>2.75</v>
      </c>
      <c r="I59" s="6">
        <f>SUMIF(Sta!$A:$A,$A59,Sta!D:D)/$B59</f>
        <v>2</v>
      </c>
      <c r="J59" s="6">
        <f>SUMIF(Sta!$B:$B,$A59,Sta!E:E)/$C59</f>
        <v>3.5</v>
      </c>
      <c r="K59" s="10">
        <f>(SUMIF(Sta!$A:$A,$A59,Sta!E:E) +SUMIF(Sta!$B:$B,$A59,Sta!D:D))/$D59</f>
        <v>1.5</v>
      </c>
      <c r="L59" s="6">
        <f>SUMIF(Sta!$A:$A,$A59,Sta!E:E)/$B59</f>
        <v>1.5</v>
      </c>
      <c r="M59" s="6">
        <f>SUMIF(Sta!$B:$B,$A59,Sta!D:D)/$C59</f>
        <v>1.5</v>
      </c>
      <c r="N59" s="10">
        <f>(SUMIF(Sta!$A:$A,$A59,Sta!L:L) +SUMIF(Sta!$B:$B,$A59,Sta!L:L))/$D59</f>
        <v>2</v>
      </c>
      <c r="O59" s="6">
        <f>SUMIF(Sta!$A:$A,$A59,Sta!L:L)/$B59</f>
        <v>2</v>
      </c>
      <c r="P59" s="6">
        <f>SUMIF(Sta!$B:$B,$A59,Sta!L:L)/$C59</f>
        <v>2</v>
      </c>
      <c r="Q59" s="10">
        <f>(SUMIF(Sta!$A:$A,$A59,Sta!H:H) +SUMIF(Sta!$B:$B,$A59,Sta!J:J))/$D59</f>
        <v>1</v>
      </c>
      <c r="R59" s="6">
        <f>SUMIF(Sta!$A:$A,$A59,Sta!H:H)/$B59</f>
        <v>1</v>
      </c>
      <c r="S59" s="6">
        <f>SUMIF(Sta!$B:$B,$A59,Sta!J:J)/$C59</f>
        <v>1</v>
      </c>
      <c r="T59" s="10">
        <f>(SUMIF(Sta!$A:$A,$A59,Sta!I:I) +SUMIF(Sta!$B:$B,$A59,Sta!K:K))/$D59</f>
        <v>1</v>
      </c>
      <c r="U59" s="6">
        <f>SUMIF(Sta!$A:$A,$A59,Sta!I:I)/$B59</f>
        <v>1</v>
      </c>
      <c r="V59" s="6">
        <f>SUMIF(Sta!$B:$B,$A59,Sta!K:K)/$C59</f>
        <v>1</v>
      </c>
      <c r="W59" s="10">
        <f>(SUMIF(Sta!$A:$A,$A59,Sta!Q:Q) +SUMIF(Sta!$B:$B,$A59,Sta!Q:Q))/$D59</f>
        <v>2.25</v>
      </c>
      <c r="X59" s="6">
        <f>SUMIF(Sta!$A:$A,$A59,Sta!Q:Q)/$B59</f>
        <v>1.5</v>
      </c>
      <c r="Y59" s="6">
        <f>SUMIF(Sta!$B:$B,$A59,Sta!Q:Q)/$C59</f>
        <v>3</v>
      </c>
      <c r="Z59" s="10">
        <f>(SUMIF(Sta!$A:$A,$A59,Sta!M:M) +SUMIF(Sta!$B:$B,$A59,Sta!O:O))/$D59</f>
        <v>1.75</v>
      </c>
      <c r="AA59" s="6">
        <f>SUMIF(Sta!$A:$A,$A59,Sta!M:M)/$B59</f>
        <v>1</v>
      </c>
      <c r="AB59" s="6">
        <f>SUMIF(Sta!$B:$B,$A59,Sta!O:O)/$C59</f>
        <v>2.5</v>
      </c>
      <c r="AC59" s="10">
        <f>(SUMIF(Sta!$A:$A,$A59,Sta!N:N) +SUMIF(Sta!$B:$B,$A59,Sta!P:P))/$D59</f>
        <v>0.5</v>
      </c>
      <c r="AD59" s="6">
        <f>SUMIF(Sta!$A:$A,$A59,Sta!N:N)/$B59</f>
        <v>0.5</v>
      </c>
      <c r="AE59" s="14">
        <f>SUMIF(Sta!$B:$B,$A59,Sta!P:P)/$C59</f>
        <v>0.5</v>
      </c>
    </row>
    <row r="60" spans="1:31" x14ac:dyDescent="0.3">
      <c r="A60" t="s">
        <v>246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0" t="e">
        <f>(SUMIF(Sta!$A:$A,$A60,Sta!F:F) +SUMIF(Sta!$B:$B,$A60,Sta!F:F))/$D60</f>
        <v>#DIV/0!</v>
      </c>
      <c r="F60" s="6" t="e">
        <f>SUMIF(Sta!$A:$A,$A60,Sta!F:F)/$B60</f>
        <v>#DIV/0!</v>
      </c>
      <c r="G60" s="6" t="e">
        <f>SUMIF(Sta!$B:$B,$A60,Sta!F:F)/$C60</f>
        <v>#DIV/0!</v>
      </c>
      <c r="H60" s="10" t="e">
        <f>(SUMIF(Sta!$A:$A,$A60,Sta!D:D) +SUMIF(Sta!$B:$B,$A60,Sta!E:E))/$D60</f>
        <v>#DIV/0!</v>
      </c>
      <c r="I60" s="6" t="e">
        <f>SUMIF(Sta!$A:$A,$A60,Sta!D:D)/$B60</f>
        <v>#DIV/0!</v>
      </c>
      <c r="J60" s="6" t="e">
        <f>SUMIF(Sta!$B:$B,$A60,Sta!E:E)/$C60</f>
        <v>#DIV/0!</v>
      </c>
      <c r="K60" s="10" t="e">
        <f>(SUMIF(Sta!$A:$A,$A60,Sta!E:E) +SUMIF(Sta!$B:$B,$A60,Sta!D:D))/$D60</f>
        <v>#DIV/0!</v>
      </c>
      <c r="L60" s="6" t="e">
        <f>SUMIF(Sta!$A:$A,$A60,Sta!E:E)/$B60</f>
        <v>#DIV/0!</v>
      </c>
      <c r="M60" s="6" t="e">
        <f>SUMIF(Sta!$B:$B,$A60,Sta!D:D)/$C60</f>
        <v>#DIV/0!</v>
      </c>
      <c r="N60" s="10" t="e">
        <f>(SUMIF(Sta!$A:$A,$A60,Sta!L:L) +SUMIF(Sta!$B:$B,$A60,Sta!L:L))/$D60</f>
        <v>#DIV/0!</v>
      </c>
      <c r="O60" s="6" t="e">
        <f>SUMIF(Sta!$A:$A,$A60,Sta!L:L)/$B60</f>
        <v>#DIV/0!</v>
      </c>
      <c r="P60" s="6" t="e">
        <f>SUMIF(Sta!$B:$B,$A60,Sta!L:L)/$C60</f>
        <v>#DIV/0!</v>
      </c>
      <c r="Q60" s="10" t="e">
        <f>(SUMIF(Sta!$A:$A,$A60,Sta!H:H) +SUMIF(Sta!$B:$B,$A60,Sta!J:J))/$D60</f>
        <v>#DIV/0!</v>
      </c>
      <c r="R60" s="6" t="e">
        <f>SUMIF(Sta!$A:$A,$A60,Sta!H:H)/$B60</f>
        <v>#DIV/0!</v>
      </c>
      <c r="S60" s="6" t="e">
        <f>SUMIF(Sta!$B:$B,$A60,Sta!J:J)/$C60</f>
        <v>#DIV/0!</v>
      </c>
      <c r="T60" s="10" t="e">
        <f>(SUMIF(Sta!$A:$A,$A60,Sta!I:I) +SUMIF(Sta!$B:$B,$A60,Sta!K:K))/$D60</f>
        <v>#DIV/0!</v>
      </c>
      <c r="U60" s="6" t="e">
        <f>SUMIF(Sta!$A:$A,$A60,Sta!I:I)/$B60</f>
        <v>#DIV/0!</v>
      </c>
      <c r="V60" s="6" t="e">
        <f>SUMIF(Sta!$B:$B,$A60,Sta!K:K)/$C60</f>
        <v>#DIV/0!</v>
      </c>
      <c r="W60" s="10" t="e">
        <f>(SUMIF(Sta!$A:$A,$A60,Sta!Q:Q) +SUMIF(Sta!$B:$B,$A60,Sta!Q:Q))/$D60</f>
        <v>#DIV/0!</v>
      </c>
      <c r="X60" s="6" t="e">
        <f>SUMIF(Sta!$A:$A,$A60,Sta!Q:Q)/$B60</f>
        <v>#DIV/0!</v>
      </c>
      <c r="Y60" s="6" t="e">
        <f>SUMIF(Sta!$B:$B,$A60,Sta!Q:Q)/$C60</f>
        <v>#DIV/0!</v>
      </c>
      <c r="Z60" s="10" t="e">
        <f>(SUMIF(Sta!$A:$A,$A60,Sta!M:M) +SUMIF(Sta!$B:$B,$A60,Sta!O:O))/$D60</f>
        <v>#DIV/0!</v>
      </c>
      <c r="AA60" s="6" t="e">
        <f>SUMIF(Sta!$A:$A,$A60,Sta!M:M)/$B60</f>
        <v>#DIV/0!</v>
      </c>
      <c r="AB60" s="6" t="e">
        <f>SUMIF(Sta!$B:$B,$A60,Sta!O:O)/$C60</f>
        <v>#DIV/0!</v>
      </c>
      <c r="AC60" s="10" t="e">
        <f>(SUMIF(Sta!$A:$A,$A60,Sta!N:N) +SUMIF(Sta!$B:$B,$A60,Sta!P:P))/$D60</f>
        <v>#DIV/0!</v>
      </c>
      <c r="AD60" s="6" t="e">
        <f>SUMIF(Sta!$A:$A,$A60,Sta!N:N)/$B60</f>
        <v>#DIV/0!</v>
      </c>
      <c r="AE60" s="14" t="e">
        <f>SUMIF(Sta!$B:$B,$A60,Sta!P:P)/$C60</f>
        <v>#DIV/0!</v>
      </c>
    </row>
    <row r="61" spans="1:31" x14ac:dyDescent="0.3">
      <c r="A61" t="s">
        <v>255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0" t="e">
        <f>(SUMIF(Sta!$A:$A,$A61,Sta!F:F) +SUMIF(Sta!$B:$B,$A61,Sta!F:F))/$D61</f>
        <v>#DIV/0!</v>
      </c>
      <c r="F61" s="6" t="e">
        <f>SUMIF(Sta!$A:$A,$A61,Sta!F:F)/$B61</f>
        <v>#DIV/0!</v>
      </c>
      <c r="G61" s="6" t="e">
        <f>SUMIF(Sta!$B:$B,$A61,Sta!F:F)/$C61</f>
        <v>#DIV/0!</v>
      </c>
      <c r="H61" s="10" t="e">
        <f>(SUMIF(Sta!$A:$A,$A61,Sta!D:D) +SUMIF(Sta!$B:$B,$A61,Sta!E:E))/$D61</f>
        <v>#DIV/0!</v>
      </c>
      <c r="I61" s="6" t="e">
        <f>SUMIF(Sta!$A:$A,$A61,Sta!D:D)/$B61</f>
        <v>#DIV/0!</v>
      </c>
      <c r="J61" s="6" t="e">
        <f>SUMIF(Sta!$B:$B,$A61,Sta!E:E)/$C61</f>
        <v>#DIV/0!</v>
      </c>
      <c r="K61" s="10" t="e">
        <f>(SUMIF(Sta!$A:$A,$A61,Sta!E:E) +SUMIF(Sta!$B:$B,$A61,Sta!D:D))/$D61</f>
        <v>#DIV/0!</v>
      </c>
      <c r="L61" s="6" t="e">
        <f>SUMIF(Sta!$A:$A,$A61,Sta!E:E)/$B61</f>
        <v>#DIV/0!</v>
      </c>
      <c r="M61" s="6" t="e">
        <f>SUMIF(Sta!$B:$B,$A61,Sta!D:D)/$C61</f>
        <v>#DIV/0!</v>
      </c>
      <c r="N61" s="10" t="e">
        <f>(SUMIF(Sta!$A:$A,$A61,Sta!L:L) +SUMIF(Sta!$B:$B,$A61,Sta!L:L))/$D61</f>
        <v>#DIV/0!</v>
      </c>
      <c r="O61" s="6" t="e">
        <f>SUMIF(Sta!$A:$A,$A61,Sta!L:L)/$B61</f>
        <v>#DIV/0!</v>
      </c>
      <c r="P61" s="6" t="e">
        <f>SUMIF(Sta!$B:$B,$A61,Sta!L:L)/$C61</f>
        <v>#DIV/0!</v>
      </c>
      <c r="Q61" s="10" t="e">
        <f>(SUMIF(Sta!$A:$A,$A61,Sta!H:H) +SUMIF(Sta!$B:$B,$A61,Sta!J:J))/$D61</f>
        <v>#DIV/0!</v>
      </c>
      <c r="R61" s="6" t="e">
        <f>SUMIF(Sta!$A:$A,$A61,Sta!H:H)/$B61</f>
        <v>#DIV/0!</v>
      </c>
      <c r="S61" s="6" t="e">
        <f>SUMIF(Sta!$B:$B,$A61,Sta!J:J)/$C61</f>
        <v>#DIV/0!</v>
      </c>
      <c r="T61" s="10" t="e">
        <f>(SUMIF(Sta!$A:$A,$A61,Sta!I:I) +SUMIF(Sta!$B:$B,$A61,Sta!K:K))/$D61</f>
        <v>#DIV/0!</v>
      </c>
      <c r="U61" s="6" t="e">
        <f>SUMIF(Sta!$A:$A,$A61,Sta!I:I)/$B61</f>
        <v>#DIV/0!</v>
      </c>
      <c r="V61" s="6" t="e">
        <f>SUMIF(Sta!$B:$B,$A61,Sta!K:K)/$C61</f>
        <v>#DIV/0!</v>
      </c>
      <c r="W61" s="10" t="e">
        <f>(SUMIF(Sta!$A:$A,$A61,Sta!Q:Q) +SUMIF(Sta!$B:$B,$A61,Sta!Q:Q))/$D61</f>
        <v>#DIV/0!</v>
      </c>
      <c r="X61" s="6" t="e">
        <f>SUMIF(Sta!$A:$A,$A61,Sta!Q:Q)/$B61</f>
        <v>#DIV/0!</v>
      </c>
      <c r="Y61" s="6" t="e">
        <f>SUMIF(Sta!$B:$B,$A61,Sta!Q:Q)/$C61</f>
        <v>#DIV/0!</v>
      </c>
      <c r="Z61" s="10" t="e">
        <f>(SUMIF(Sta!$A:$A,$A61,Sta!M:M) +SUMIF(Sta!$B:$B,$A61,Sta!O:O))/$D61</f>
        <v>#DIV/0!</v>
      </c>
      <c r="AA61" s="6" t="e">
        <f>SUMIF(Sta!$A:$A,$A61,Sta!M:M)/$B61</f>
        <v>#DIV/0!</v>
      </c>
      <c r="AB61" s="6" t="e">
        <f>SUMIF(Sta!$B:$B,$A61,Sta!O:O)/$C61</f>
        <v>#DIV/0!</v>
      </c>
      <c r="AC61" s="10" t="e">
        <f>(SUMIF(Sta!$A:$A,$A61,Sta!N:N) +SUMIF(Sta!$B:$B,$A61,Sta!P:P))/$D61</f>
        <v>#DIV/0!</v>
      </c>
      <c r="AD61" s="6" t="e">
        <f>SUMIF(Sta!$A:$A,$A61,Sta!N:N)/$B61</f>
        <v>#DIV/0!</v>
      </c>
      <c r="AE61" s="14" t="e">
        <f>SUMIF(Sta!$B:$B,$A61,Sta!P:P)/$C61</f>
        <v>#DIV/0!</v>
      </c>
    </row>
    <row r="62" spans="1:31" x14ac:dyDescent="0.3">
      <c r="A62" t="s">
        <v>505</v>
      </c>
      <c r="B62" s="9">
        <f>COUNTIF(Sta!A:A,A62)</f>
        <v>11</v>
      </c>
      <c r="C62" s="4">
        <f>COUNTIF(Sta!B:B,A62)</f>
        <v>10</v>
      </c>
      <c r="D62" s="4">
        <f t="shared" si="3"/>
        <v>21</v>
      </c>
      <c r="E62" s="10">
        <f>(SUMIF(Sta!$A:$A,$A62,Sta!F:F) +SUMIF(Sta!$B:$B,$A62,Sta!F:F))/$D62</f>
        <v>2.6666666666666665</v>
      </c>
      <c r="F62" s="6">
        <f>SUMIF(Sta!$A:$A,$A62,Sta!F:F)/$B62</f>
        <v>3.4545454545454546</v>
      </c>
      <c r="G62" s="6">
        <f>SUMIF(Sta!$B:$B,$A62,Sta!F:F)/$C62</f>
        <v>1.8</v>
      </c>
      <c r="H62" s="10">
        <f>(SUMIF(Sta!$A:$A,$A62,Sta!D:D) +SUMIF(Sta!$B:$B,$A62,Sta!E:E))/$D62</f>
        <v>1.9523809523809523</v>
      </c>
      <c r="I62" s="6">
        <f>SUMIF(Sta!$A:$A,$A62,Sta!D:D)/$B62</f>
        <v>2.7272727272727271</v>
      </c>
      <c r="J62" s="6">
        <f>SUMIF(Sta!$B:$B,$A62,Sta!E:E)/$C62</f>
        <v>1.1000000000000001</v>
      </c>
      <c r="K62" s="10">
        <f>(SUMIF(Sta!$A:$A,$A62,Sta!E:E) +SUMIF(Sta!$B:$B,$A62,Sta!D:D))/$D62</f>
        <v>0.7142857142857143</v>
      </c>
      <c r="L62" s="6">
        <f>SUMIF(Sta!$A:$A,$A62,Sta!E:E)/$B62</f>
        <v>0.72727272727272729</v>
      </c>
      <c r="M62" s="6">
        <f>SUMIF(Sta!$B:$B,$A62,Sta!D:D)/$C62</f>
        <v>0.7</v>
      </c>
      <c r="N62" s="10">
        <f>(SUMIF(Sta!$A:$A,$A62,Sta!L:L) +SUMIF(Sta!$B:$B,$A62,Sta!L:L))/$D62</f>
        <v>1.2380952380952381</v>
      </c>
      <c r="O62" s="6">
        <f>SUMIF(Sta!$A:$A,$A62,Sta!L:L)/$B62</f>
        <v>1.4545454545454546</v>
      </c>
      <c r="P62" s="6">
        <f>SUMIF(Sta!$B:$B,$A62,Sta!L:L)/$C62</f>
        <v>1</v>
      </c>
      <c r="Q62" s="10">
        <f>(SUMIF(Sta!$A:$A,$A62,Sta!H:H) +SUMIF(Sta!$B:$B,$A62,Sta!J:J))/$D62</f>
        <v>0.80952380952380953</v>
      </c>
      <c r="R62" s="6">
        <f>SUMIF(Sta!$A:$A,$A62,Sta!H:H)/$B62</f>
        <v>1.1818181818181819</v>
      </c>
      <c r="S62" s="6">
        <f>SUMIF(Sta!$B:$B,$A62,Sta!J:J)/$C62</f>
        <v>0.4</v>
      </c>
      <c r="T62" s="10">
        <f>(SUMIF(Sta!$A:$A,$A62,Sta!I:I) +SUMIF(Sta!$B:$B,$A62,Sta!K:K))/$D62</f>
        <v>0.42857142857142855</v>
      </c>
      <c r="U62" s="6">
        <f>SUMIF(Sta!$A:$A,$A62,Sta!I:I)/$B62</f>
        <v>0.27272727272727271</v>
      </c>
      <c r="V62" s="6">
        <f>SUMIF(Sta!$B:$B,$A62,Sta!K:K)/$C62</f>
        <v>0.6</v>
      </c>
      <c r="W62" s="10">
        <f>(SUMIF(Sta!$A:$A,$A62,Sta!Q:Q) +SUMIF(Sta!$B:$B,$A62,Sta!Q:Q))/$D62</f>
        <v>1.4285714285714286</v>
      </c>
      <c r="X62" s="6">
        <f>SUMIF(Sta!$A:$A,$A62,Sta!Q:Q)/$B62</f>
        <v>2</v>
      </c>
      <c r="Y62" s="6">
        <f>SUMIF(Sta!$B:$B,$A62,Sta!Q:Q)/$C62</f>
        <v>0.8</v>
      </c>
      <c r="Z62" s="10">
        <f>(SUMIF(Sta!$A:$A,$A62,Sta!M:M) +SUMIF(Sta!$B:$B,$A62,Sta!O:O))/$D62</f>
        <v>1.1428571428571428</v>
      </c>
      <c r="AA62" s="6">
        <f>SUMIF(Sta!$A:$A,$A62,Sta!M:M)/$B62</f>
        <v>1.5454545454545454</v>
      </c>
      <c r="AB62" s="6">
        <f>SUMIF(Sta!$B:$B,$A62,Sta!O:O)/$C62</f>
        <v>0.7</v>
      </c>
      <c r="AC62" s="10">
        <f>(SUMIF(Sta!$A:$A,$A62,Sta!N:N) +SUMIF(Sta!$B:$B,$A62,Sta!P:P))/$D62</f>
        <v>0.2857142857142857</v>
      </c>
      <c r="AD62" s="6">
        <f>SUMIF(Sta!$A:$A,$A62,Sta!N:N)/$B62</f>
        <v>0.45454545454545453</v>
      </c>
      <c r="AE62" s="14">
        <f>SUMIF(Sta!$B:$B,$A62,Sta!P:P)/$C62</f>
        <v>0.1</v>
      </c>
    </row>
    <row r="63" spans="1:31" x14ac:dyDescent="0.3">
      <c r="A63" t="s">
        <v>499</v>
      </c>
      <c r="B63" s="9">
        <f>COUNTIF(Sta!A:A,A63)</f>
        <v>10</v>
      </c>
      <c r="C63" s="4">
        <f>COUNTIF(Sta!B:B,A63)</f>
        <v>12</v>
      </c>
      <c r="D63" s="4">
        <f t="shared" si="3"/>
        <v>22</v>
      </c>
      <c r="E63" s="10">
        <f>(SUMIF(Sta!$A:$A,$A63,Sta!F:F) +SUMIF(Sta!$B:$B,$A63,Sta!F:F))/$D63</f>
        <v>2.9090909090909092</v>
      </c>
      <c r="F63" s="6">
        <f>SUMIF(Sta!$A:$A,$A63,Sta!F:F)/$B63</f>
        <v>2.9</v>
      </c>
      <c r="G63" s="6">
        <f>SUMIF(Sta!$B:$B,$A63,Sta!F:F)/$C63</f>
        <v>2.9166666666666665</v>
      </c>
      <c r="H63" s="10">
        <f>(SUMIF(Sta!$A:$A,$A63,Sta!D:D) +SUMIF(Sta!$B:$B,$A63,Sta!E:E))/$D63</f>
        <v>0.81818181818181823</v>
      </c>
      <c r="I63" s="6">
        <f>SUMIF(Sta!$A:$A,$A63,Sta!D:D)/$B63</f>
        <v>1.1000000000000001</v>
      </c>
      <c r="J63" s="6">
        <f>SUMIF(Sta!$B:$B,$A63,Sta!E:E)/$C63</f>
        <v>0.58333333333333337</v>
      </c>
      <c r="K63" s="10">
        <f>(SUMIF(Sta!$A:$A,$A63,Sta!E:E) +SUMIF(Sta!$B:$B,$A63,Sta!D:D))/$D63</f>
        <v>2.0909090909090908</v>
      </c>
      <c r="L63" s="6">
        <f>SUMIF(Sta!$A:$A,$A63,Sta!E:E)/$B63</f>
        <v>1.8</v>
      </c>
      <c r="M63" s="6">
        <f>SUMIF(Sta!$B:$B,$A63,Sta!D:D)/$C63</f>
        <v>2.3333333333333335</v>
      </c>
      <c r="N63" s="10">
        <f>(SUMIF(Sta!$A:$A,$A63,Sta!L:L) +SUMIF(Sta!$B:$B,$A63,Sta!L:L))/$D63</f>
        <v>1.0909090909090908</v>
      </c>
      <c r="O63" s="6">
        <f>SUMIF(Sta!$A:$A,$A63,Sta!L:L)/$B63</f>
        <v>1.2</v>
      </c>
      <c r="P63" s="6">
        <f>SUMIF(Sta!$B:$B,$A63,Sta!L:L)/$C63</f>
        <v>1</v>
      </c>
      <c r="Q63" s="10">
        <f>(SUMIF(Sta!$A:$A,$A63,Sta!H:H) +SUMIF(Sta!$B:$B,$A63,Sta!J:J))/$D63</f>
        <v>0.36363636363636365</v>
      </c>
      <c r="R63" s="6">
        <f>SUMIF(Sta!$A:$A,$A63,Sta!H:H)/$B63</f>
        <v>0.5</v>
      </c>
      <c r="S63" s="6">
        <f>SUMIF(Sta!$B:$B,$A63,Sta!J:J)/$C63</f>
        <v>0.25</v>
      </c>
      <c r="T63" s="10">
        <f>(SUMIF(Sta!$A:$A,$A63,Sta!I:I) +SUMIF(Sta!$B:$B,$A63,Sta!K:K))/$D63</f>
        <v>0.72727272727272729</v>
      </c>
      <c r="U63" s="6">
        <f>SUMIF(Sta!$A:$A,$A63,Sta!I:I)/$B63</f>
        <v>0.7</v>
      </c>
      <c r="V63" s="6">
        <f>SUMIF(Sta!$B:$B,$A63,Sta!K:K)/$C63</f>
        <v>0.75</v>
      </c>
      <c r="W63" s="10">
        <f>(SUMIF(Sta!$A:$A,$A63,Sta!Q:Q) +SUMIF(Sta!$B:$B,$A63,Sta!Q:Q))/$D63</f>
        <v>1.8181818181818181</v>
      </c>
      <c r="X63" s="6">
        <f>SUMIF(Sta!$A:$A,$A63,Sta!Q:Q)/$B63</f>
        <v>1.7</v>
      </c>
      <c r="Y63" s="6">
        <f>SUMIF(Sta!$B:$B,$A63,Sta!Q:Q)/$C63</f>
        <v>1.9166666666666667</v>
      </c>
      <c r="Z63" s="10">
        <f>(SUMIF(Sta!$A:$A,$A63,Sta!M:M) +SUMIF(Sta!$B:$B,$A63,Sta!O:O))/$D63</f>
        <v>0.45454545454545453</v>
      </c>
      <c r="AA63" s="6">
        <f>SUMIF(Sta!$A:$A,$A63,Sta!M:M)/$B63</f>
        <v>0.6</v>
      </c>
      <c r="AB63" s="6">
        <f>SUMIF(Sta!$B:$B,$A63,Sta!O:O)/$C63</f>
        <v>0.33333333333333331</v>
      </c>
      <c r="AC63" s="10">
        <f>(SUMIF(Sta!$A:$A,$A63,Sta!N:N) +SUMIF(Sta!$B:$B,$A63,Sta!P:P))/$D63</f>
        <v>1.3636363636363635</v>
      </c>
      <c r="AD63" s="6">
        <f>SUMIF(Sta!$A:$A,$A63,Sta!N:N)/$B63</f>
        <v>1.1000000000000001</v>
      </c>
      <c r="AE63" s="14">
        <f>SUMIF(Sta!$B:$B,$A63,Sta!P:P)/$C63</f>
        <v>1.5833333333333333</v>
      </c>
    </row>
    <row r="64" spans="1:31" x14ac:dyDescent="0.3">
      <c r="A64" t="s">
        <v>274</v>
      </c>
      <c r="B64" s="9">
        <f>COUNTIF(Sta!A:A,A64)</f>
        <v>0</v>
      </c>
      <c r="C64" s="4">
        <f>COUNTIF(Sta!B:B,A64)</f>
        <v>1</v>
      </c>
      <c r="D64" s="4">
        <f t="shared" si="3"/>
        <v>1</v>
      </c>
      <c r="E64" s="10">
        <f>(SUMIF(Sta!$A:$A,$A64,Sta!F:F) +SUMIF(Sta!$B:$B,$A64,Sta!F:F))/$D64</f>
        <v>0</v>
      </c>
      <c r="F64" s="6" t="e">
        <f>SUMIF(Sta!$A:$A,$A64,Sta!F:F)/$B64</f>
        <v>#DIV/0!</v>
      </c>
      <c r="G64" s="6">
        <f>SUMIF(Sta!$B:$B,$A64,Sta!F:F)/$C64</f>
        <v>0</v>
      </c>
      <c r="H64" s="10">
        <f>(SUMIF(Sta!$A:$A,$A64,Sta!D:D) +SUMIF(Sta!$B:$B,$A64,Sta!E:E))/$D64</f>
        <v>0</v>
      </c>
      <c r="I64" s="6" t="e">
        <f>SUMIF(Sta!$A:$A,$A64,Sta!D:D)/$B64</f>
        <v>#DIV/0!</v>
      </c>
      <c r="J64" s="6">
        <f>SUMIF(Sta!$B:$B,$A64,Sta!E:E)/$C64</f>
        <v>0</v>
      </c>
      <c r="K64" s="10">
        <f>(SUMIF(Sta!$A:$A,$A64,Sta!E:E) +SUMIF(Sta!$B:$B,$A64,Sta!D:D))/$D64</f>
        <v>0</v>
      </c>
      <c r="L64" s="6" t="e">
        <f>SUMIF(Sta!$A:$A,$A64,Sta!E:E)/$B64</f>
        <v>#DIV/0!</v>
      </c>
      <c r="M64" s="6">
        <f>SUMIF(Sta!$B:$B,$A64,Sta!D:D)/$C64</f>
        <v>0</v>
      </c>
      <c r="N64" s="10">
        <f>(SUMIF(Sta!$A:$A,$A64,Sta!L:L) +SUMIF(Sta!$B:$B,$A64,Sta!L:L))/$D64</f>
        <v>0</v>
      </c>
      <c r="O64" s="6" t="e">
        <f>SUMIF(Sta!$A:$A,$A64,Sta!L:L)/$B64</f>
        <v>#DIV/0!</v>
      </c>
      <c r="P64" s="6">
        <f>SUMIF(Sta!$B:$B,$A64,Sta!L:L)/$C64</f>
        <v>0</v>
      </c>
      <c r="Q64" s="10">
        <f>(SUMIF(Sta!$A:$A,$A64,Sta!H:H) +SUMIF(Sta!$B:$B,$A64,Sta!J:J))/$D64</f>
        <v>0</v>
      </c>
      <c r="R64" s="6" t="e">
        <f>SUMIF(Sta!$A:$A,$A64,Sta!H:H)/$B64</f>
        <v>#DIV/0!</v>
      </c>
      <c r="S64" s="6">
        <f>SUMIF(Sta!$B:$B,$A64,Sta!J:J)/$C64</f>
        <v>0</v>
      </c>
      <c r="T64" s="10">
        <f>(SUMIF(Sta!$A:$A,$A64,Sta!I:I) +SUMIF(Sta!$B:$B,$A64,Sta!K:K))/$D64</f>
        <v>0</v>
      </c>
      <c r="U64" s="6" t="e">
        <f>SUMIF(Sta!$A:$A,$A64,Sta!I:I)/$B64</f>
        <v>#DIV/0!</v>
      </c>
      <c r="V64" s="6">
        <f>SUMIF(Sta!$B:$B,$A64,Sta!K:K)/$C64</f>
        <v>0</v>
      </c>
      <c r="W64" s="10">
        <f>(SUMIF(Sta!$A:$A,$A64,Sta!Q:Q) +SUMIF(Sta!$B:$B,$A64,Sta!Q:Q))/$D64</f>
        <v>0</v>
      </c>
      <c r="X64" s="6" t="e">
        <f>SUMIF(Sta!$A:$A,$A64,Sta!Q:Q)/$B64</f>
        <v>#DIV/0!</v>
      </c>
      <c r="Y64" s="6">
        <f>SUMIF(Sta!$B:$B,$A64,Sta!Q:Q)/$C64</f>
        <v>0</v>
      </c>
      <c r="Z64" s="10">
        <f>(SUMIF(Sta!$A:$A,$A64,Sta!M:M) +SUMIF(Sta!$B:$B,$A64,Sta!O:O))/$D64</f>
        <v>0</v>
      </c>
      <c r="AA64" s="6" t="e">
        <f>SUMIF(Sta!$A:$A,$A64,Sta!M:M)/$B64</f>
        <v>#DIV/0!</v>
      </c>
      <c r="AB64" s="6">
        <f>SUMIF(Sta!$B:$B,$A64,Sta!O:O)/$C64</f>
        <v>0</v>
      </c>
      <c r="AC64" s="10">
        <f>(SUMIF(Sta!$A:$A,$A64,Sta!N:N) +SUMIF(Sta!$B:$B,$A64,Sta!P:P))/$D64</f>
        <v>0</v>
      </c>
      <c r="AD64" s="6" t="e">
        <f>SUMIF(Sta!$A:$A,$A64,Sta!N:N)/$B64</f>
        <v>#DIV/0!</v>
      </c>
      <c r="AE64" s="14">
        <f>SUMIF(Sta!$B:$B,$A64,Sta!P:P)/$C64</f>
        <v>0</v>
      </c>
    </row>
    <row r="65" spans="1:31" x14ac:dyDescent="0.3">
      <c r="A65" t="s">
        <v>355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0" t="e">
        <f>(SUMIF(Sta!$A:$A,$A65,Sta!F:F) +SUMIF(Sta!$B:$B,$A65,Sta!F:F))/$D65</f>
        <v>#DIV/0!</v>
      </c>
      <c r="F65" s="6" t="e">
        <f>SUMIF(Sta!$A:$A,$A65,Sta!F:F)/$B65</f>
        <v>#DIV/0!</v>
      </c>
      <c r="G65" s="6" t="e">
        <f>SUMIF(Sta!$B:$B,$A65,Sta!F:F)/$C65</f>
        <v>#DIV/0!</v>
      </c>
      <c r="H65" s="10" t="e">
        <f>(SUMIF(Sta!$A:$A,$A65,Sta!D:D) +SUMIF(Sta!$B:$B,$A65,Sta!E:E))/$D65</f>
        <v>#DIV/0!</v>
      </c>
      <c r="I65" s="6" t="e">
        <f>SUMIF(Sta!$A:$A,$A65,Sta!D:D)/$B65</f>
        <v>#DIV/0!</v>
      </c>
      <c r="J65" s="6" t="e">
        <f>SUMIF(Sta!$B:$B,$A65,Sta!E:E)/$C65</f>
        <v>#DIV/0!</v>
      </c>
      <c r="K65" s="10" t="e">
        <f>(SUMIF(Sta!$A:$A,$A65,Sta!E:E) +SUMIF(Sta!$B:$B,$A65,Sta!D:D))/$D65</f>
        <v>#DIV/0!</v>
      </c>
      <c r="L65" s="6" t="e">
        <f>SUMIF(Sta!$A:$A,$A65,Sta!E:E)/$B65</f>
        <v>#DIV/0!</v>
      </c>
      <c r="M65" s="6" t="e">
        <f>SUMIF(Sta!$B:$B,$A65,Sta!D:D)/$C65</f>
        <v>#DIV/0!</v>
      </c>
      <c r="N65" s="10" t="e">
        <f>(SUMIF(Sta!$A:$A,$A65,Sta!L:L) +SUMIF(Sta!$B:$B,$A65,Sta!L:L))/$D65</f>
        <v>#DIV/0!</v>
      </c>
      <c r="O65" s="6" t="e">
        <f>SUMIF(Sta!$A:$A,$A65,Sta!L:L)/$B65</f>
        <v>#DIV/0!</v>
      </c>
      <c r="P65" s="6" t="e">
        <f>SUMIF(Sta!$B:$B,$A65,Sta!L:L)/$C65</f>
        <v>#DIV/0!</v>
      </c>
      <c r="Q65" s="10" t="e">
        <f>(SUMIF(Sta!$A:$A,$A65,Sta!H:H) +SUMIF(Sta!$B:$B,$A65,Sta!J:J))/$D65</f>
        <v>#DIV/0!</v>
      </c>
      <c r="R65" s="6" t="e">
        <f>SUMIF(Sta!$A:$A,$A65,Sta!H:H)/$B65</f>
        <v>#DIV/0!</v>
      </c>
      <c r="S65" s="6" t="e">
        <f>SUMIF(Sta!$B:$B,$A65,Sta!J:J)/$C65</f>
        <v>#DIV/0!</v>
      </c>
      <c r="T65" s="10" t="e">
        <f>(SUMIF(Sta!$A:$A,$A65,Sta!I:I) +SUMIF(Sta!$B:$B,$A65,Sta!K:K))/$D65</f>
        <v>#DIV/0!</v>
      </c>
      <c r="U65" s="6" t="e">
        <f>SUMIF(Sta!$A:$A,$A65,Sta!I:I)/$B65</f>
        <v>#DIV/0!</v>
      </c>
      <c r="V65" s="6" t="e">
        <f>SUMIF(Sta!$B:$B,$A65,Sta!K:K)/$C65</f>
        <v>#DIV/0!</v>
      </c>
      <c r="W65" s="10" t="e">
        <f>(SUMIF(Sta!$A:$A,$A65,Sta!Q:Q) +SUMIF(Sta!$B:$B,$A65,Sta!Q:Q))/$D65</f>
        <v>#DIV/0!</v>
      </c>
      <c r="X65" s="6" t="e">
        <f>SUMIF(Sta!$A:$A,$A65,Sta!Q:Q)/$B65</f>
        <v>#DIV/0!</v>
      </c>
      <c r="Y65" s="6" t="e">
        <f>SUMIF(Sta!$B:$B,$A65,Sta!Q:Q)/$C65</f>
        <v>#DIV/0!</v>
      </c>
      <c r="Z65" s="10" t="e">
        <f>(SUMIF(Sta!$A:$A,$A65,Sta!M:M) +SUMIF(Sta!$B:$B,$A65,Sta!O:O))/$D65</f>
        <v>#DIV/0!</v>
      </c>
      <c r="AA65" s="6" t="e">
        <f>SUMIF(Sta!$A:$A,$A65,Sta!M:M)/$B65</f>
        <v>#DIV/0!</v>
      </c>
      <c r="AB65" s="6" t="e">
        <f>SUMIF(Sta!$B:$B,$A65,Sta!O:O)/$C65</f>
        <v>#DIV/0!</v>
      </c>
      <c r="AC65" s="10" t="e">
        <f>(SUMIF(Sta!$A:$A,$A65,Sta!N:N) +SUMIF(Sta!$B:$B,$A65,Sta!P:P))/$D65</f>
        <v>#DIV/0!</v>
      </c>
      <c r="AD65" s="6" t="e">
        <f>SUMIF(Sta!$A:$A,$A65,Sta!N:N)/$B65</f>
        <v>#DIV/0!</v>
      </c>
      <c r="AE65" s="14" t="e">
        <f>SUMIF(Sta!$B:$B,$A65,Sta!P:P)/$C65</f>
        <v>#DIV/0!</v>
      </c>
    </row>
    <row r="66" spans="1:31" x14ac:dyDescent="0.3">
      <c r="A66" t="s">
        <v>269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0" t="e">
        <f>(SUMIF(Sta!$A:$A,$A66,Sta!F:F) +SUMIF(Sta!$B:$B,$A66,Sta!F:F))/$D66</f>
        <v>#DIV/0!</v>
      </c>
      <c r="F66" s="6" t="e">
        <f>SUMIF(Sta!$A:$A,$A66,Sta!F:F)/$B66</f>
        <v>#DIV/0!</v>
      </c>
      <c r="G66" s="6" t="e">
        <f>SUMIF(Sta!$B:$B,$A66,Sta!F:F)/$C66</f>
        <v>#DIV/0!</v>
      </c>
      <c r="H66" s="10" t="e">
        <f>(SUMIF(Sta!$A:$A,$A66,Sta!D:D) +SUMIF(Sta!$B:$B,$A66,Sta!E:E))/$D66</f>
        <v>#DIV/0!</v>
      </c>
      <c r="I66" s="6" t="e">
        <f>SUMIF(Sta!$A:$A,$A66,Sta!D:D)/$B66</f>
        <v>#DIV/0!</v>
      </c>
      <c r="J66" s="6" t="e">
        <f>SUMIF(Sta!$B:$B,$A66,Sta!E:E)/$C66</f>
        <v>#DIV/0!</v>
      </c>
      <c r="K66" s="10" t="e">
        <f>(SUMIF(Sta!$A:$A,$A66,Sta!E:E) +SUMIF(Sta!$B:$B,$A66,Sta!D:D))/$D66</f>
        <v>#DIV/0!</v>
      </c>
      <c r="L66" s="6" t="e">
        <f>SUMIF(Sta!$A:$A,$A66,Sta!E:E)/$B66</f>
        <v>#DIV/0!</v>
      </c>
      <c r="M66" s="6" t="e">
        <f>SUMIF(Sta!$B:$B,$A66,Sta!D:D)/$C66</f>
        <v>#DIV/0!</v>
      </c>
      <c r="N66" s="10" t="e">
        <f>(SUMIF(Sta!$A:$A,$A66,Sta!L:L) +SUMIF(Sta!$B:$B,$A66,Sta!L:L))/$D66</f>
        <v>#DIV/0!</v>
      </c>
      <c r="O66" s="6" t="e">
        <f>SUMIF(Sta!$A:$A,$A66,Sta!L:L)/$B66</f>
        <v>#DIV/0!</v>
      </c>
      <c r="P66" s="6" t="e">
        <f>SUMIF(Sta!$B:$B,$A66,Sta!L:L)/$C66</f>
        <v>#DIV/0!</v>
      </c>
      <c r="Q66" s="10" t="e">
        <f>(SUMIF(Sta!$A:$A,$A66,Sta!H:H) +SUMIF(Sta!$B:$B,$A66,Sta!J:J))/$D66</f>
        <v>#DIV/0!</v>
      </c>
      <c r="R66" s="6" t="e">
        <f>SUMIF(Sta!$A:$A,$A66,Sta!H:H)/$B66</f>
        <v>#DIV/0!</v>
      </c>
      <c r="S66" s="6" t="e">
        <f>SUMIF(Sta!$B:$B,$A66,Sta!J:J)/$C66</f>
        <v>#DIV/0!</v>
      </c>
      <c r="T66" s="10" t="e">
        <f>(SUMIF(Sta!$A:$A,$A66,Sta!I:I) +SUMIF(Sta!$B:$B,$A66,Sta!K:K))/$D66</f>
        <v>#DIV/0!</v>
      </c>
      <c r="U66" s="6" t="e">
        <f>SUMIF(Sta!$A:$A,$A66,Sta!I:I)/$B66</f>
        <v>#DIV/0!</v>
      </c>
      <c r="V66" s="6" t="e">
        <f>SUMIF(Sta!$B:$B,$A66,Sta!K:K)/$C66</f>
        <v>#DIV/0!</v>
      </c>
      <c r="W66" s="10" t="e">
        <f>(SUMIF(Sta!$A:$A,$A66,Sta!Q:Q) +SUMIF(Sta!$B:$B,$A66,Sta!Q:Q))/$D66</f>
        <v>#DIV/0!</v>
      </c>
      <c r="X66" s="6" t="e">
        <f>SUMIF(Sta!$A:$A,$A66,Sta!Q:Q)/$B66</f>
        <v>#DIV/0!</v>
      </c>
      <c r="Y66" s="6" t="e">
        <f>SUMIF(Sta!$B:$B,$A66,Sta!Q:Q)/$C66</f>
        <v>#DIV/0!</v>
      </c>
      <c r="Z66" s="10" t="e">
        <f>(SUMIF(Sta!$A:$A,$A66,Sta!M:M) +SUMIF(Sta!$B:$B,$A66,Sta!O:O))/$D66</f>
        <v>#DIV/0!</v>
      </c>
      <c r="AA66" s="6" t="e">
        <f>SUMIF(Sta!$A:$A,$A66,Sta!M:M)/$B66</f>
        <v>#DIV/0!</v>
      </c>
      <c r="AB66" s="6" t="e">
        <f>SUMIF(Sta!$B:$B,$A66,Sta!O:O)/$C66</f>
        <v>#DIV/0!</v>
      </c>
      <c r="AC66" s="10" t="e">
        <f>(SUMIF(Sta!$A:$A,$A66,Sta!N:N) +SUMIF(Sta!$B:$B,$A66,Sta!P:P))/$D66</f>
        <v>#DIV/0!</v>
      </c>
      <c r="AD66" s="6" t="e">
        <f>SUMIF(Sta!$A:$A,$A66,Sta!N:N)/$B66</f>
        <v>#DIV/0!</v>
      </c>
      <c r="AE66" s="14" t="e">
        <f>SUMIF(Sta!$B:$B,$A66,Sta!P:P)/$C66</f>
        <v>#DIV/0!</v>
      </c>
    </row>
    <row r="67" spans="1:31" x14ac:dyDescent="0.3">
      <c r="A67" t="s">
        <v>393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0" t="e">
        <f>(SUMIF(Sta!$A:$A,$A67,Sta!F:F) +SUMIF(Sta!$B:$B,$A67,Sta!F:F))/$D67</f>
        <v>#DIV/0!</v>
      </c>
      <c r="F67" s="6" t="e">
        <f>SUMIF(Sta!$A:$A,$A67,Sta!F:F)/$B67</f>
        <v>#DIV/0!</v>
      </c>
      <c r="G67" s="6" t="e">
        <f>SUMIF(Sta!$B:$B,$A67,Sta!F:F)/$C67</f>
        <v>#DIV/0!</v>
      </c>
      <c r="H67" s="10" t="e">
        <f>(SUMIF(Sta!$A:$A,$A67,Sta!D:D) +SUMIF(Sta!$B:$B,$A67,Sta!E:E))/$D67</f>
        <v>#DIV/0!</v>
      </c>
      <c r="I67" s="6" t="e">
        <f>SUMIF(Sta!$A:$A,$A67,Sta!D:D)/$B67</f>
        <v>#DIV/0!</v>
      </c>
      <c r="J67" s="6" t="e">
        <f>SUMIF(Sta!$B:$B,$A67,Sta!E:E)/$C67</f>
        <v>#DIV/0!</v>
      </c>
      <c r="K67" s="10" t="e">
        <f>(SUMIF(Sta!$A:$A,$A67,Sta!E:E) +SUMIF(Sta!$B:$B,$A67,Sta!D:D))/$D67</f>
        <v>#DIV/0!</v>
      </c>
      <c r="L67" s="6" t="e">
        <f>SUMIF(Sta!$A:$A,$A67,Sta!E:E)/$B67</f>
        <v>#DIV/0!</v>
      </c>
      <c r="M67" s="6" t="e">
        <f>SUMIF(Sta!$B:$B,$A67,Sta!D:D)/$C67</f>
        <v>#DIV/0!</v>
      </c>
      <c r="N67" s="10" t="e">
        <f>(SUMIF(Sta!$A:$A,$A67,Sta!L:L) +SUMIF(Sta!$B:$B,$A67,Sta!L:L))/$D67</f>
        <v>#DIV/0!</v>
      </c>
      <c r="O67" s="6" t="e">
        <f>SUMIF(Sta!$A:$A,$A67,Sta!L:L)/$B67</f>
        <v>#DIV/0!</v>
      </c>
      <c r="P67" s="6" t="e">
        <f>SUMIF(Sta!$B:$B,$A67,Sta!L:L)/$C67</f>
        <v>#DIV/0!</v>
      </c>
      <c r="Q67" s="10" t="e">
        <f>(SUMIF(Sta!$A:$A,$A67,Sta!H:H) +SUMIF(Sta!$B:$B,$A67,Sta!J:J))/$D67</f>
        <v>#DIV/0!</v>
      </c>
      <c r="R67" s="6" t="e">
        <f>SUMIF(Sta!$A:$A,$A67,Sta!H:H)/$B67</f>
        <v>#DIV/0!</v>
      </c>
      <c r="S67" s="6" t="e">
        <f>SUMIF(Sta!$B:$B,$A67,Sta!J:J)/$C67</f>
        <v>#DIV/0!</v>
      </c>
      <c r="T67" s="10" t="e">
        <f>(SUMIF(Sta!$A:$A,$A67,Sta!I:I) +SUMIF(Sta!$B:$B,$A67,Sta!K:K))/$D67</f>
        <v>#DIV/0!</v>
      </c>
      <c r="U67" s="6" t="e">
        <f>SUMIF(Sta!$A:$A,$A67,Sta!I:I)/$B67</f>
        <v>#DIV/0!</v>
      </c>
      <c r="V67" s="6" t="e">
        <f>SUMIF(Sta!$B:$B,$A67,Sta!K:K)/$C67</f>
        <v>#DIV/0!</v>
      </c>
      <c r="W67" s="10" t="e">
        <f>(SUMIF(Sta!$A:$A,$A67,Sta!Q:Q) +SUMIF(Sta!$B:$B,$A67,Sta!Q:Q))/$D67</f>
        <v>#DIV/0!</v>
      </c>
      <c r="X67" s="6" t="e">
        <f>SUMIF(Sta!$A:$A,$A67,Sta!Q:Q)/$B67</f>
        <v>#DIV/0!</v>
      </c>
      <c r="Y67" s="6" t="e">
        <f>SUMIF(Sta!$B:$B,$A67,Sta!Q:Q)/$C67</f>
        <v>#DIV/0!</v>
      </c>
      <c r="Z67" s="10" t="e">
        <f>(SUMIF(Sta!$A:$A,$A67,Sta!M:M) +SUMIF(Sta!$B:$B,$A67,Sta!O:O))/$D67</f>
        <v>#DIV/0!</v>
      </c>
      <c r="AA67" s="6" t="e">
        <f>SUMIF(Sta!$A:$A,$A67,Sta!M:M)/$B67</f>
        <v>#DIV/0!</v>
      </c>
      <c r="AB67" s="6" t="e">
        <f>SUMIF(Sta!$B:$B,$A67,Sta!O:O)/$C67</f>
        <v>#DIV/0!</v>
      </c>
      <c r="AC67" s="10" t="e">
        <f>(SUMIF(Sta!$A:$A,$A67,Sta!N:N) +SUMIF(Sta!$B:$B,$A67,Sta!P:P))/$D67</f>
        <v>#DIV/0!</v>
      </c>
      <c r="AD67" s="6" t="e">
        <f>SUMIF(Sta!$A:$A,$A67,Sta!N:N)/$B67</f>
        <v>#DIV/0!</v>
      </c>
      <c r="AE67" s="14" t="e">
        <f>SUMIF(Sta!$B:$B,$A67,Sta!P:P)/$C67</f>
        <v>#DIV/0!</v>
      </c>
    </row>
    <row r="68" spans="1:31" x14ac:dyDescent="0.3">
      <c r="A68" t="s">
        <v>699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0" t="e">
        <f>(SUMIF(Sta!$A:$A,$A68,Sta!F:F) +SUMIF(Sta!$B:$B,$A68,Sta!F:F))/$D68</f>
        <v>#DIV/0!</v>
      </c>
      <c r="F68" s="6" t="e">
        <f>SUMIF(Sta!$A:$A,$A68,Sta!F:F)/$B68</f>
        <v>#DIV/0!</v>
      </c>
      <c r="G68" s="6" t="e">
        <f>SUMIF(Sta!$B:$B,$A68,Sta!F:F)/$C68</f>
        <v>#DIV/0!</v>
      </c>
      <c r="H68" s="10" t="e">
        <f>(SUMIF(Sta!$A:$A,$A68,Sta!D:D) +SUMIF(Sta!$B:$B,$A68,Sta!E:E))/$D68</f>
        <v>#DIV/0!</v>
      </c>
      <c r="I68" s="6" t="e">
        <f>SUMIF(Sta!$A:$A,$A68,Sta!D:D)/$B68</f>
        <v>#DIV/0!</v>
      </c>
      <c r="J68" s="6" t="e">
        <f>SUMIF(Sta!$B:$B,$A68,Sta!E:E)/$C68</f>
        <v>#DIV/0!</v>
      </c>
      <c r="K68" s="10" t="e">
        <f>(SUMIF(Sta!$A:$A,$A68,Sta!E:E) +SUMIF(Sta!$B:$B,$A68,Sta!D:D))/$D68</f>
        <v>#DIV/0!</v>
      </c>
      <c r="L68" s="6" t="e">
        <f>SUMIF(Sta!$A:$A,$A68,Sta!E:E)/$B68</f>
        <v>#DIV/0!</v>
      </c>
      <c r="M68" s="6" t="e">
        <f>SUMIF(Sta!$B:$B,$A68,Sta!D:D)/$C68</f>
        <v>#DIV/0!</v>
      </c>
      <c r="N68" s="10" t="e">
        <f>(SUMIF(Sta!$A:$A,$A68,Sta!L:L) +SUMIF(Sta!$B:$B,$A68,Sta!L:L))/$D68</f>
        <v>#DIV/0!</v>
      </c>
      <c r="O68" s="6" t="e">
        <f>SUMIF(Sta!$A:$A,$A68,Sta!L:L)/$B68</f>
        <v>#DIV/0!</v>
      </c>
      <c r="P68" s="6" t="e">
        <f>SUMIF(Sta!$B:$B,$A68,Sta!L:L)/$C68</f>
        <v>#DIV/0!</v>
      </c>
      <c r="Q68" s="10" t="e">
        <f>(SUMIF(Sta!$A:$A,$A68,Sta!H:H) +SUMIF(Sta!$B:$B,$A68,Sta!J:J))/$D68</f>
        <v>#DIV/0!</v>
      </c>
      <c r="R68" s="6" t="e">
        <f>SUMIF(Sta!$A:$A,$A68,Sta!H:H)/$B68</f>
        <v>#DIV/0!</v>
      </c>
      <c r="S68" s="6" t="e">
        <f>SUMIF(Sta!$B:$B,$A68,Sta!J:J)/$C68</f>
        <v>#DIV/0!</v>
      </c>
      <c r="T68" s="10" t="e">
        <f>(SUMIF(Sta!$A:$A,$A68,Sta!I:I) +SUMIF(Sta!$B:$B,$A68,Sta!K:K))/$D68</f>
        <v>#DIV/0!</v>
      </c>
      <c r="U68" s="6" t="e">
        <f>SUMIF(Sta!$A:$A,$A68,Sta!I:I)/$B68</f>
        <v>#DIV/0!</v>
      </c>
      <c r="V68" s="6" t="e">
        <f>SUMIF(Sta!$B:$B,$A68,Sta!K:K)/$C68</f>
        <v>#DIV/0!</v>
      </c>
      <c r="W68" s="10" t="e">
        <f>(SUMIF(Sta!$A:$A,$A68,Sta!Q:Q) +SUMIF(Sta!$B:$B,$A68,Sta!Q:Q))/$D68</f>
        <v>#DIV/0!</v>
      </c>
      <c r="X68" s="6" t="e">
        <f>SUMIF(Sta!$A:$A,$A68,Sta!Q:Q)/$B68</f>
        <v>#DIV/0!</v>
      </c>
      <c r="Y68" s="6" t="e">
        <f>SUMIF(Sta!$B:$B,$A68,Sta!Q:Q)/$C68</f>
        <v>#DIV/0!</v>
      </c>
      <c r="Z68" s="10" t="e">
        <f>(SUMIF(Sta!$A:$A,$A68,Sta!M:M) +SUMIF(Sta!$B:$B,$A68,Sta!O:O))/$D68</f>
        <v>#DIV/0!</v>
      </c>
      <c r="AA68" s="6" t="e">
        <f>SUMIF(Sta!$A:$A,$A68,Sta!M:M)/$B68</f>
        <v>#DIV/0!</v>
      </c>
      <c r="AB68" s="6" t="e">
        <f>SUMIF(Sta!$B:$B,$A68,Sta!O:O)/$C68</f>
        <v>#DIV/0!</v>
      </c>
      <c r="AC68" s="10" t="e">
        <f>(SUMIF(Sta!$A:$A,$A68,Sta!N:N) +SUMIF(Sta!$B:$B,$A68,Sta!P:P))/$D68</f>
        <v>#DIV/0!</v>
      </c>
      <c r="AD68" s="6" t="e">
        <f>SUMIF(Sta!$A:$A,$A68,Sta!N:N)/$B68</f>
        <v>#DIV/0!</v>
      </c>
      <c r="AE68" s="14" t="e">
        <f>SUMIF(Sta!$B:$B,$A68,Sta!P:P)/$C68</f>
        <v>#DIV/0!</v>
      </c>
    </row>
    <row r="69" spans="1:31" x14ac:dyDescent="0.3">
      <c r="A69" t="s">
        <v>176</v>
      </c>
      <c r="B69" s="9">
        <f>COUNTIF(Sta!A:A,A69)</f>
        <v>1</v>
      </c>
      <c r="C69" s="4">
        <f>COUNTIF(Sta!B:B,A69)</f>
        <v>1</v>
      </c>
      <c r="D69" s="4">
        <f t="shared" si="3"/>
        <v>2</v>
      </c>
      <c r="E69" s="10">
        <f>(SUMIF(Sta!$A:$A,$A69,Sta!F:F) +SUMIF(Sta!$B:$B,$A69,Sta!F:F))/$D69</f>
        <v>1.5</v>
      </c>
      <c r="F69" s="6">
        <f>SUMIF(Sta!$A:$A,$A69,Sta!F:F)/$B69</f>
        <v>2</v>
      </c>
      <c r="G69" s="6">
        <f>SUMIF(Sta!$B:$B,$A69,Sta!F:F)/$C69</f>
        <v>1</v>
      </c>
      <c r="H69" s="10">
        <f>(SUMIF(Sta!$A:$A,$A69,Sta!D:D) +SUMIF(Sta!$B:$B,$A69,Sta!E:E))/$D69</f>
        <v>1</v>
      </c>
      <c r="I69" s="6">
        <f>SUMIF(Sta!$A:$A,$A69,Sta!D:D)/$B69</f>
        <v>1</v>
      </c>
      <c r="J69" s="6">
        <f>SUMIF(Sta!$B:$B,$A69,Sta!E:E)/$C69</f>
        <v>1</v>
      </c>
      <c r="K69" s="10">
        <f>(SUMIF(Sta!$A:$A,$A69,Sta!E:E) +SUMIF(Sta!$B:$B,$A69,Sta!D:D))/$D69</f>
        <v>0.5</v>
      </c>
      <c r="L69" s="6">
        <f>SUMIF(Sta!$A:$A,$A69,Sta!E:E)/$B69</f>
        <v>1</v>
      </c>
      <c r="M69" s="6">
        <f>SUMIF(Sta!$B:$B,$A69,Sta!D:D)/$C69</f>
        <v>0</v>
      </c>
      <c r="N69" s="10">
        <f>(SUMIF(Sta!$A:$A,$A69,Sta!L:L) +SUMIF(Sta!$B:$B,$A69,Sta!L:L))/$D69</f>
        <v>0.5</v>
      </c>
      <c r="O69" s="6">
        <f>SUMIF(Sta!$A:$A,$A69,Sta!L:L)/$B69</f>
        <v>0</v>
      </c>
      <c r="P69" s="6">
        <f>SUMIF(Sta!$B:$B,$A69,Sta!L:L)/$C69</f>
        <v>1</v>
      </c>
      <c r="Q69" s="10">
        <f>(SUMIF(Sta!$A:$A,$A69,Sta!H:H) +SUMIF(Sta!$B:$B,$A69,Sta!J:J))/$D69</f>
        <v>0.5</v>
      </c>
      <c r="R69" s="6">
        <f>SUMIF(Sta!$A:$A,$A69,Sta!H:H)/$B69</f>
        <v>0</v>
      </c>
      <c r="S69" s="6">
        <f>SUMIF(Sta!$B:$B,$A69,Sta!J:J)/$C69</f>
        <v>1</v>
      </c>
      <c r="T69" s="10">
        <f>(SUMIF(Sta!$A:$A,$A69,Sta!I:I) +SUMIF(Sta!$B:$B,$A69,Sta!K:K))/$D69</f>
        <v>0</v>
      </c>
      <c r="U69" s="6">
        <f>SUMIF(Sta!$A:$A,$A69,Sta!I:I)/$B69</f>
        <v>0</v>
      </c>
      <c r="V69" s="6">
        <f>SUMIF(Sta!$B:$B,$A69,Sta!K:K)/$C69</f>
        <v>0</v>
      </c>
      <c r="W69" s="10">
        <f>(SUMIF(Sta!$A:$A,$A69,Sta!Q:Q) +SUMIF(Sta!$B:$B,$A69,Sta!Q:Q))/$D69</f>
        <v>1</v>
      </c>
      <c r="X69" s="6">
        <f>SUMIF(Sta!$A:$A,$A69,Sta!Q:Q)/$B69</f>
        <v>2</v>
      </c>
      <c r="Y69" s="6">
        <f>SUMIF(Sta!$B:$B,$A69,Sta!Q:Q)/$C69</f>
        <v>0</v>
      </c>
      <c r="Z69" s="10">
        <f>(SUMIF(Sta!$A:$A,$A69,Sta!M:M) +SUMIF(Sta!$B:$B,$A69,Sta!O:O))/$D69</f>
        <v>0.5</v>
      </c>
      <c r="AA69" s="6">
        <f>SUMIF(Sta!$A:$A,$A69,Sta!M:M)/$B69</f>
        <v>1</v>
      </c>
      <c r="AB69" s="6">
        <f>SUMIF(Sta!$B:$B,$A69,Sta!O:O)/$C69</f>
        <v>0</v>
      </c>
      <c r="AC69" s="10">
        <f>(SUMIF(Sta!$A:$A,$A69,Sta!N:N) +SUMIF(Sta!$B:$B,$A69,Sta!P:P))/$D69</f>
        <v>0.5</v>
      </c>
      <c r="AD69" s="6">
        <f>SUMIF(Sta!$A:$A,$A69,Sta!N:N)/$B69</f>
        <v>1</v>
      </c>
      <c r="AE69" s="14">
        <f>SUMIF(Sta!$B:$B,$A69,Sta!P:P)/$C69</f>
        <v>0</v>
      </c>
    </row>
    <row r="70" spans="1:31" x14ac:dyDescent="0.3">
      <c r="A70" t="s">
        <v>184</v>
      </c>
      <c r="B70" s="9">
        <f>COUNTIF(Sta!A:A,A70)</f>
        <v>1</v>
      </c>
      <c r="C70" s="4">
        <f>COUNTIF(Sta!B:B,A70)</f>
        <v>1</v>
      </c>
      <c r="D70" s="4">
        <f t="shared" si="3"/>
        <v>2</v>
      </c>
      <c r="E70" s="10">
        <f>(SUMIF(Sta!$A:$A,$A70,Sta!F:F) +SUMIF(Sta!$B:$B,$A70,Sta!F:F))/$D70</f>
        <v>2.5</v>
      </c>
      <c r="F70" s="6">
        <f>SUMIF(Sta!$A:$A,$A70,Sta!F:F)/$B70</f>
        <v>3</v>
      </c>
      <c r="G70" s="6">
        <f>SUMIF(Sta!$B:$B,$A70,Sta!F:F)/$C70</f>
        <v>2</v>
      </c>
      <c r="H70" s="10">
        <f>(SUMIF(Sta!$A:$A,$A70,Sta!D:D) +SUMIF(Sta!$B:$B,$A70,Sta!E:E))/$D70</f>
        <v>0.5</v>
      </c>
      <c r="I70" s="6">
        <f>SUMIF(Sta!$A:$A,$A70,Sta!D:D)/$B70</f>
        <v>1</v>
      </c>
      <c r="J70" s="6">
        <f>SUMIF(Sta!$B:$B,$A70,Sta!E:E)/$C70</f>
        <v>0</v>
      </c>
      <c r="K70" s="10">
        <f>(SUMIF(Sta!$A:$A,$A70,Sta!E:E) +SUMIF(Sta!$B:$B,$A70,Sta!D:D))/$D70</f>
        <v>2</v>
      </c>
      <c r="L70" s="6">
        <f>SUMIF(Sta!$A:$A,$A70,Sta!E:E)/$B70</f>
        <v>2</v>
      </c>
      <c r="M70" s="6">
        <f>SUMIF(Sta!$B:$B,$A70,Sta!D:D)/$C70</f>
        <v>2</v>
      </c>
      <c r="N70" s="10">
        <f>(SUMIF(Sta!$A:$A,$A70,Sta!L:L) +SUMIF(Sta!$B:$B,$A70,Sta!L:L))/$D70</f>
        <v>1</v>
      </c>
      <c r="O70" s="6">
        <f>SUMIF(Sta!$A:$A,$A70,Sta!L:L)/$B70</f>
        <v>1</v>
      </c>
      <c r="P70" s="6">
        <f>SUMIF(Sta!$B:$B,$A70,Sta!L:L)/$C70</f>
        <v>1</v>
      </c>
      <c r="Q70" s="10">
        <f>(SUMIF(Sta!$A:$A,$A70,Sta!H:H) +SUMIF(Sta!$B:$B,$A70,Sta!J:J))/$D70</f>
        <v>0</v>
      </c>
      <c r="R70" s="6">
        <f>SUMIF(Sta!$A:$A,$A70,Sta!H:H)/$B70</f>
        <v>0</v>
      </c>
      <c r="S70" s="6">
        <f>SUMIF(Sta!$B:$B,$A70,Sta!J:J)/$C70</f>
        <v>0</v>
      </c>
      <c r="T70" s="10">
        <f>(SUMIF(Sta!$A:$A,$A70,Sta!I:I) +SUMIF(Sta!$B:$B,$A70,Sta!K:K))/$D70</f>
        <v>1</v>
      </c>
      <c r="U70" s="6">
        <f>SUMIF(Sta!$A:$A,$A70,Sta!I:I)/$B70</f>
        <v>1</v>
      </c>
      <c r="V70" s="6">
        <f>SUMIF(Sta!$B:$B,$A70,Sta!K:K)/$C70</f>
        <v>1</v>
      </c>
      <c r="W70" s="10">
        <f>(SUMIF(Sta!$A:$A,$A70,Sta!Q:Q) +SUMIF(Sta!$B:$B,$A70,Sta!Q:Q))/$D70</f>
        <v>1.5</v>
      </c>
      <c r="X70" s="6">
        <f>SUMIF(Sta!$A:$A,$A70,Sta!Q:Q)/$B70</f>
        <v>2</v>
      </c>
      <c r="Y70" s="6">
        <f>SUMIF(Sta!$B:$B,$A70,Sta!Q:Q)/$C70</f>
        <v>1</v>
      </c>
      <c r="Z70" s="10">
        <f>(SUMIF(Sta!$A:$A,$A70,Sta!M:M) +SUMIF(Sta!$B:$B,$A70,Sta!O:O))/$D70</f>
        <v>0.5</v>
      </c>
      <c r="AA70" s="6">
        <f>SUMIF(Sta!$A:$A,$A70,Sta!M:M)/$B70</f>
        <v>1</v>
      </c>
      <c r="AB70" s="6">
        <f>SUMIF(Sta!$B:$B,$A70,Sta!O:O)/$C70</f>
        <v>0</v>
      </c>
      <c r="AC70" s="10">
        <f>(SUMIF(Sta!$A:$A,$A70,Sta!N:N) +SUMIF(Sta!$B:$B,$A70,Sta!P:P))/$D70</f>
        <v>1</v>
      </c>
      <c r="AD70" s="6">
        <f>SUMIF(Sta!$A:$A,$A70,Sta!N:N)/$B70</f>
        <v>1</v>
      </c>
      <c r="AE70" s="14">
        <f>SUMIF(Sta!$B:$B,$A70,Sta!P:P)/$C70</f>
        <v>1</v>
      </c>
    </row>
    <row r="71" spans="1:31" x14ac:dyDescent="0.3">
      <c r="A71" t="s">
        <v>201</v>
      </c>
      <c r="B71" s="9">
        <f>COUNTIF(Sta!A:A,A71)</f>
        <v>1</v>
      </c>
      <c r="C71" s="4">
        <f>COUNTIF(Sta!B:B,A71)</f>
        <v>1</v>
      </c>
      <c r="D71" s="4">
        <f t="shared" si="3"/>
        <v>2</v>
      </c>
      <c r="E71" s="10">
        <f>(SUMIF(Sta!$A:$A,$A71,Sta!F:F) +SUMIF(Sta!$B:$B,$A71,Sta!F:F))/$D71</f>
        <v>3</v>
      </c>
      <c r="F71" s="6">
        <f>SUMIF(Sta!$A:$A,$A71,Sta!F:F)/$B71</f>
        <v>2</v>
      </c>
      <c r="G71" s="6">
        <f>SUMIF(Sta!$B:$B,$A71,Sta!F:F)/$C71</f>
        <v>4</v>
      </c>
      <c r="H71" s="10">
        <f>(SUMIF(Sta!$A:$A,$A71,Sta!D:D) +SUMIF(Sta!$B:$B,$A71,Sta!E:E))/$D71</f>
        <v>2.5</v>
      </c>
      <c r="I71" s="6">
        <f>SUMIF(Sta!$A:$A,$A71,Sta!D:D)/$B71</f>
        <v>2</v>
      </c>
      <c r="J71" s="6">
        <f>SUMIF(Sta!$B:$B,$A71,Sta!E:E)/$C71</f>
        <v>3</v>
      </c>
      <c r="K71" s="10">
        <f>(SUMIF(Sta!$A:$A,$A71,Sta!E:E) +SUMIF(Sta!$B:$B,$A71,Sta!D:D))/$D71</f>
        <v>0.5</v>
      </c>
      <c r="L71" s="6">
        <f>SUMIF(Sta!$A:$A,$A71,Sta!E:E)/$B71</f>
        <v>0</v>
      </c>
      <c r="M71" s="6">
        <f>SUMIF(Sta!$B:$B,$A71,Sta!D:D)/$C71</f>
        <v>1</v>
      </c>
      <c r="N71" s="10">
        <f>(SUMIF(Sta!$A:$A,$A71,Sta!L:L) +SUMIF(Sta!$B:$B,$A71,Sta!L:L))/$D71</f>
        <v>2</v>
      </c>
      <c r="O71" s="6">
        <f>SUMIF(Sta!$A:$A,$A71,Sta!L:L)/$B71</f>
        <v>1</v>
      </c>
      <c r="P71" s="6">
        <f>SUMIF(Sta!$B:$B,$A71,Sta!L:L)/$C71</f>
        <v>3</v>
      </c>
      <c r="Q71" s="10">
        <f>(SUMIF(Sta!$A:$A,$A71,Sta!H:H) +SUMIF(Sta!$B:$B,$A71,Sta!J:J))/$D71</f>
        <v>2</v>
      </c>
      <c r="R71" s="6">
        <f>SUMIF(Sta!$A:$A,$A71,Sta!H:H)/$B71</f>
        <v>1</v>
      </c>
      <c r="S71" s="6">
        <f>SUMIF(Sta!$B:$B,$A71,Sta!J:J)/$C71</f>
        <v>3</v>
      </c>
      <c r="T71" s="10">
        <f>(SUMIF(Sta!$A:$A,$A71,Sta!I:I) +SUMIF(Sta!$B:$B,$A71,Sta!K:K))/$D71</f>
        <v>0</v>
      </c>
      <c r="U71" s="6">
        <f>SUMIF(Sta!$A:$A,$A71,Sta!I:I)/$B71</f>
        <v>0</v>
      </c>
      <c r="V71" s="6">
        <f>SUMIF(Sta!$B:$B,$A71,Sta!K:K)/$C71</f>
        <v>0</v>
      </c>
      <c r="W71" s="10">
        <f>(SUMIF(Sta!$A:$A,$A71,Sta!Q:Q) +SUMIF(Sta!$B:$B,$A71,Sta!Q:Q))/$D71</f>
        <v>1</v>
      </c>
      <c r="X71" s="6">
        <f>SUMIF(Sta!$A:$A,$A71,Sta!Q:Q)/$B71</f>
        <v>1</v>
      </c>
      <c r="Y71" s="6">
        <f>SUMIF(Sta!$B:$B,$A71,Sta!Q:Q)/$C71</f>
        <v>1</v>
      </c>
      <c r="Z71" s="10">
        <f>(SUMIF(Sta!$A:$A,$A71,Sta!M:M) +SUMIF(Sta!$B:$B,$A71,Sta!O:O))/$D71</f>
        <v>0.5</v>
      </c>
      <c r="AA71" s="6">
        <f>SUMIF(Sta!$A:$A,$A71,Sta!M:M)/$B71</f>
        <v>1</v>
      </c>
      <c r="AB71" s="6">
        <f>SUMIF(Sta!$B:$B,$A71,Sta!O:O)/$C71</f>
        <v>0</v>
      </c>
      <c r="AC71" s="10">
        <f>(SUMIF(Sta!$A:$A,$A71,Sta!N:N) +SUMIF(Sta!$B:$B,$A71,Sta!P:P))/$D71</f>
        <v>0.5</v>
      </c>
      <c r="AD71" s="6">
        <f>SUMIF(Sta!$A:$A,$A71,Sta!N:N)/$B71</f>
        <v>0</v>
      </c>
      <c r="AE71" s="14">
        <f>SUMIF(Sta!$B:$B,$A71,Sta!P:P)/$C71</f>
        <v>1</v>
      </c>
    </row>
    <row r="72" spans="1:31" x14ac:dyDescent="0.3">
      <c r="A72" t="s">
        <v>264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0" t="e">
        <f>(SUMIF(Sta!$A:$A,$A72,Sta!F:F) +SUMIF(Sta!$B:$B,$A72,Sta!F:F))/$D72</f>
        <v>#DIV/0!</v>
      </c>
      <c r="F72" s="6" t="e">
        <f>SUMIF(Sta!$A:$A,$A72,Sta!F:F)/$B72</f>
        <v>#DIV/0!</v>
      </c>
      <c r="G72" s="6" t="e">
        <f>SUMIF(Sta!$B:$B,$A72,Sta!F:F)/$C72</f>
        <v>#DIV/0!</v>
      </c>
      <c r="H72" s="10" t="e">
        <f>(SUMIF(Sta!$A:$A,$A72,Sta!D:D) +SUMIF(Sta!$B:$B,$A72,Sta!E:E))/$D72</f>
        <v>#DIV/0!</v>
      </c>
      <c r="I72" s="6" t="e">
        <f>SUMIF(Sta!$A:$A,$A72,Sta!D:D)/$B72</f>
        <v>#DIV/0!</v>
      </c>
      <c r="J72" s="6" t="e">
        <f>SUMIF(Sta!$B:$B,$A72,Sta!E:E)/$C72</f>
        <v>#DIV/0!</v>
      </c>
      <c r="K72" s="10" t="e">
        <f>(SUMIF(Sta!$A:$A,$A72,Sta!E:E) +SUMIF(Sta!$B:$B,$A72,Sta!D:D))/$D72</f>
        <v>#DIV/0!</v>
      </c>
      <c r="L72" s="6" t="e">
        <f>SUMIF(Sta!$A:$A,$A72,Sta!E:E)/$B72</f>
        <v>#DIV/0!</v>
      </c>
      <c r="M72" s="6" t="e">
        <f>SUMIF(Sta!$B:$B,$A72,Sta!D:D)/$C72</f>
        <v>#DIV/0!</v>
      </c>
      <c r="N72" s="10" t="e">
        <f>(SUMIF(Sta!$A:$A,$A72,Sta!L:L) +SUMIF(Sta!$B:$B,$A72,Sta!L:L))/$D72</f>
        <v>#DIV/0!</v>
      </c>
      <c r="O72" s="6" t="e">
        <f>SUMIF(Sta!$A:$A,$A72,Sta!L:L)/$B72</f>
        <v>#DIV/0!</v>
      </c>
      <c r="P72" s="6" t="e">
        <f>SUMIF(Sta!$B:$B,$A72,Sta!L:L)/$C72</f>
        <v>#DIV/0!</v>
      </c>
      <c r="Q72" s="10" t="e">
        <f>(SUMIF(Sta!$A:$A,$A72,Sta!H:H) +SUMIF(Sta!$B:$B,$A72,Sta!J:J))/$D72</f>
        <v>#DIV/0!</v>
      </c>
      <c r="R72" s="6" t="e">
        <f>SUMIF(Sta!$A:$A,$A72,Sta!H:H)/$B72</f>
        <v>#DIV/0!</v>
      </c>
      <c r="S72" s="6" t="e">
        <f>SUMIF(Sta!$B:$B,$A72,Sta!J:J)/$C72</f>
        <v>#DIV/0!</v>
      </c>
      <c r="T72" s="10" t="e">
        <f>(SUMIF(Sta!$A:$A,$A72,Sta!I:I) +SUMIF(Sta!$B:$B,$A72,Sta!K:K))/$D72</f>
        <v>#DIV/0!</v>
      </c>
      <c r="U72" s="6" t="e">
        <f>SUMIF(Sta!$A:$A,$A72,Sta!I:I)/$B72</f>
        <v>#DIV/0!</v>
      </c>
      <c r="V72" s="6" t="e">
        <f>SUMIF(Sta!$B:$B,$A72,Sta!K:K)/$C72</f>
        <v>#DIV/0!</v>
      </c>
      <c r="W72" s="10" t="e">
        <f>(SUMIF(Sta!$A:$A,$A72,Sta!Q:Q) +SUMIF(Sta!$B:$B,$A72,Sta!Q:Q))/$D72</f>
        <v>#DIV/0!</v>
      </c>
      <c r="X72" s="6" t="e">
        <f>SUMIF(Sta!$A:$A,$A72,Sta!Q:Q)/$B72</f>
        <v>#DIV/0!</v>
      </c>
      <c r="Y72" s="6" t="e">
        <f>SUMIF(Sta!$B:$B,$A72,Sta!Q:Q)/$C72</f>
        <v>#DIV/0!</v>
      </c>
      <c r="Z72" s="10" t="e">
        <f>(SUMIF(Sta!$A:$A,$A72,Sta!M:M) +SUMIF(Sta!$B:$B,$A72,Sta!O:O))/$D72</f>
        <v>#DIV/0!</v>
      </c>
      <c r="AA72" s="6" t="e">
        <f>SUMIF(Sta!$A:$A,$A72,Sta!M:M)/$B72</f>
        <v>#DIV/0!</v>
      </c>
      <c r="AB72" s="6" t="e">
        <f>SUMIF(Sta!$B:$B,$A72,Sta!O:O)/$C72</f>
        <v>#DIV/0!</v>
      </c>
      <c r="AC72" s="10" t="e">
        <f>(SUMIF(Sta!$A:$A,$A72,Sta!N:N) +SUMIF(Sta!$B:$B,$A72,Sta!P:P))/$D72</f>
        <v>#DIV/0!</v>
      </c>
      <c r="AD72" s="6" t="e">
        <f>SUMIF(Sta!$A:$A,$A72,Sta!N:N)/$B72</f>
        <v>#DIV/0!</v>
      </c>
      <c r="AE72" s="14" t="e">
        <f>SUMIF(Sta!$B:$B,$A72,Sta!P:P)/$C72</f>
        <v>#DIV/0!</v>
      </c>
    </row>
    <row r="73" spans="1:31" x14ac:dyDescent="0.3">
      <c r="A73" t="s">
        <v>642</v>
      </c>
      <c r="B73" s="9">
        <f>COUNTIF(Sta!A:A,A73)</f>
        <v>1</v>
      </c>
      <c r="C73" s="4">
        <f>COUNTIF(Sta!B:B,A73)</f>
        <v>1</v>
      </c>
      <c r="D73" s="4">
        <f t="shared" si="3"/>
        <v>2</v>
      </c>
      <c r="E73" s="10">
        <f>(SUMIF(Sta!$A:$A,$A73,Sta!F:F) +SUMIF(Sta!$B:$B,$A73,Sta!F:F))/$D73</f>
        <v>1</v>
      </c>
      <c r="F73" s="6">
        <f>SUMIF(Sta!$A:$A,$A73,Sta!F:F)/$B73</f>
        <v>0</v>
      </c>
      <c r="G73" s="6">
        <f>SUMIF(Sta!$B:$B,$A73,Sta!F:F)/$C73</f>
        <v>2</v>
      </c>
      <c r="H73" s="10">
        <f>(SUMIF(Sta!$A:$A,$A73,Sta!D:D) +SUMIF(Sta!$B:$B,$A73,Sta!E:E))/$D73</f>
        <v>1</v>
      </c>
      <c r="I73" s="6">
        <f>SUMIF(Sta!$A:$A,$A73,Sta!D:D)/$B73</f>
        <v>0</v>
      </c>
      <c r="J73" s="6">
        <f>SUMIF(Sta!$B:$B,$A73,Sta!E:E)/$C73</f>
        <v>2</v>
      </c>
      <c r="K73" s="10">
        <f>(SUMIF(Sta!$A:$A,$A73,Sta!E:E) +SUMIF(Sta!$B:$B,$A73,Sta!D:D))/$D73</f>
        <v>0</v>
      </c>
      <c r="L73" s="6">
        <f>SUMIF(Sta!$A:$A,$A73,Sta!E:E)/$B73</f>
        <v>0</v>
      </c>
      <c r="M73" s="6">
        <f>SUMIF(Sta!$B:$B,$A73,Sta!D:D)/$C73</f>
        <v>0</v>
      </c>
      <c r="N73" s="10">
        <f>(SUMIF(Sta!$A:$A,$A73,Sta!L:L) +SUMIF(Sta!$B:$B,$A73,Sta!L:L))/$D73</f>
        <v>1</v>
      </c>
      <c r="O73" s="6">
        <f>SUMIF(Sta!$A:$A,$A73,Sta!L:L)/$B73</f>
        <v>0</v>
      </c>
      <c r="P73" s="6">
        <f>SUMIF(Sta!$B:$B,$A73,Sta!L:L)/$C73</f>
        <v>2</v>
      </c>
      <c r="Q73" s="10">
        <f>(SUMIF(Sta!$A:$A,$A73,Sta!H:H) +SUMIF(Sta!$B:$B,$A73,Sta!J:J))/$D73</f>
        <v>1</v>
      </c>
      <c r="R73" s="6">
        <f>SUMIF(Sta!$A:$A,$A73,Sta!H:H)/$B73</f>
        <v>0</v>
      </c>
      <c r="S73" s="6">
        <f>SUMIF(Sta!$B:$B,$A73,Sta!J:J)/$C73</f>
        <v>2</v>
      </c>
      <c r="T73" s="10">
        <f>(SUMIF(Sta!$A:$A,$A73,Sta!I:I) +SUMIF(Sta!$B:$B,$A73,Sta!K:K))/$D73</f>
        <v>0</v>
      </c>
      <c r="U73" s="6">
        <f>SUMIF(Sta!$A:$A,$A73,Sta!I:I)/$B73</f>
        <v>0</v>
      </c>
      <c r="V73" s="6">
        <f>SUMIF(Sta!$B:$B,$A73,Sta!K:K)/$C73</f>
        <v>0</v>
      </c>
      <c r="W73" s="10">
        <f>(SUMIF(Sta!$A:$A,$A73,Sta!Q:Q) +SUMIF(Sta!$B:$B,$A73,Sta!Q:Q))/$D73</f>
        <v>0</v>
      </c>
      <c r="X73" s="6">
        <f>SUMIF(Sta!$A:$A,$A73,Sta!Q:Q)/$B73</f>
        <v>0</v>
      </c>
      <c r="Y73" s="6">
        <f>SUMIF(Sta!$B:$B,$A73,Sta!Q:Q)/$C73</f>
        <v>0</v>
      </c>
      <c r="Z73" s="10">
        <f>(SUMIF(Sta!$A:$A,$A73,Sta!M:M) +SUMIF(Sta!$B:$B,$A73,Sta!O:O))/$D73</f>
        <v>0</v>
      </c>
      <c r="AA73" s="6">
        <f>SUMIF(Sta!$A:$A,$A73,Sta!M:M)/$B73</f>
        <v>0</v>
      </c>
      <c r="AB73" s="6">
        <f>SUMIF(Sta!$B:$B,$A73,Sta!O:O)/$C73</f>
        <v>0</v>
      </c>
      <c r="AC73" s="10">
        <f>(SUMIF(Sta!$A:$A,$A73,Sta!N:N) +SUMIF(Sta!$B:$B,$A73,Sta!P:P))/$D73</f>
        <v>0</v>
      </c>
      <c r="AD73" s="6">
        <f>SUMIF(Sta!$A:$A,$A73,Sta!N:N)/$B73</f>
        <v>0</v>
      </c>
      <c r="AE73" s="14">
        <f>SUMIF(Sta!$B:$B,$A73,Sta!P:P)/$C73</f>
        <v>0</v>
      </c>
    </row>
    <row r="74" spans="1:31" x14ac:dyDescent="0.3">
      <c r="A74" t="s">
        <v>328</v>
      </c>
      <c r="B74" s="9">
        <f>COUNTIF(Sta!A:A,A74)</f>
        <v>1</v>
      </c>
      <c r="C74" s="4">
        <f>COUNTIF(Sta!B:B,A74)</f>
        <v>1</v>
      </c>
      <c r="D74" s="4">
        <f t="shared" si="3"/>
        <v>2</v>
      </c>
      <c r="E74" s="10">
        <f>(SUMIF(Sta!$A:$A,$A74,Sta!F:F) +SUMIF(Sta!$B:$B,$A74,Sta!F:F))/$D74</f>
        <v>5</v>
      </c>
      <c r="F74" s="6">
        <f>SUMIF(Sta!$A:$A,$A74,Sta!F:F)/$B74</f>
        <v>6</v>
      </c>
      <c r="G74" s="6">
        <f>SUMIF(Sta!$B:$B,$A74,Sta!F:F)/$C74</f>
        <v>4</v>
      </c>
      <c r="H74" s="10">
        <f>(SUMIF(Sta!$A:$A,$A74,Sta!D:D) +SUMIF(Sta!$B:$B,$A74,Sta!E:E))/$D74</f>
        <v>2</v>
      </c>
      <c r="I74" s="6">
        <f>SUMIF(Sta!$A:$A,$A74,Sta!D:D)/$B74</f>
        <v>3</v>
      </c>
      <c r="J74" s="6">
        <f>SUMIF(Sta!$B:$B,$A74,Sta!E:E)/$C74</f>
        <v>1</v>
      </c>
      <c r="K74" s="10">
        <f>(SUMIF(Sta!$A:$A,$A74,Sta!E:E) +SUMIF(Sta!$B:$B,$A74,Sta!D:D))/$D74</f>
        <v>3</v>
      </c>
      <c r="L74" s="6">
        <f>SUMIF(Sta!$A:$A,$A74,Sta!E:E)/$B74</f>
        <v>3</v>
      </c>
      <c r="M74" s="6">
        <f>SUMIF(Sta!$B:$B,$A74,Sta!D:D)/$C74</f>
        <v>3</v>
      </c>
      <c r="N74" s="10">
        <f>(SUMIF(Sta!$A:$A,$A74,Sta!L:L) +SUMIF(Sta!$B:$B,$A74,Sta!L:L))/$D74</f>
        <v>0.5</v>
      </c>
      <c r="O74" s="6">
        <f>SUMIF(Sta!$A:$A,$A74,Sta!L:L)/$B74</f>
        <v>0</v>
      </c>
      <c r="P74" s="6">
        <f>SUMIF(Sta!$B:$B,$A74,Sta!L:L)/$C74</f>
        <v>1</v>
      </c>
      <c r="Q74" s="10">
        <f>(SUMIF(Sta!$A:$A,$A74,Sta!H:H) +SUMIF(Sta!$B:$B,$A74,Sta!J:J))/$D74</f>
        <v>0</v>
      </c>
      <c r="R74" s="6">
        <f>SUMIF(Sta!$A:$A,$A74,Sta!H:H)/$B74</f>
        <v>0</v>
      </c>
      <c r="S74" s="6">
        <f>SUMIF(Sta!$B:$B,$A74,Sta!J:J)/$C74</f>
        <v>0</v>
      </c>
      <c r="T74" s="10">
        <f>(SUMIF(Sta!$A:$A,$A74,Sta!I:I) +SUMIF(Sta!$B:$B,$A74,Sta!K:K))/$D74</f>
        <v>0.5</v>
      </c>
      <c r="U74" s="6">
        <f>SUMIF(Sta!$A:$A,$A74,Sta!I:I)/$B74</f>
        <v>0</v>
      </c>
      <c r="V74" s="6">
        <f>SUMIF(Sta!$B:$B,$A74,Sta!K:K)/$C74</f>
        <v>1</v>
      </c>
      <c r="W74" s="10">
        <f>(SUMIF(Sta!$A:$A,$A74,Sta!Q:Q) +SUMIF(Sta!$B:$B,$A74,Sta!Q:Q))/$D74</f>
        <v>4.5</v>
      </c>
      <c r="X74" s="6">
        <f>SUMIF(Sta!$A:$A,$A74,Sta!Q:Q)/$B74</f>
        <v>6</v>
      </c>
      <c r="Y74" s="6">
        <f>SUMIF(Sta!$B:$B,$A74,Sta!Q:Q)/$C74</f>
        <v>3</v>
      </c>
      <c r="Z74" s="10">
        <f>(SUMIF(Sta!$A:$A,$A74,Sta!M:M) +SUMIF(Sta!$B:$B,$A74,Sta!O:O))/$D74</f>
        <v>2</v>
      </c>
      <c r="AA74" s="6">
        <f>SUMIF(Sta!$A:$A,$A74,Sta!M:M)/$B74</f>
        <v>3</v>
      </c>
      <c r="AB74" s="6">
        <f>SUMIF(Sta!$B:$B,$A74,Sta!O:O)/$C74</f>
        <v>1</v>
      </c>
      <c r="AC74" s="10">
        <f>(SUMIF(Sta!$A:$A,$A74,Sta!N:N) +SUMIF(Sta!$B:$B,$A74,Sta!P:P))/$D74</f>
        <v>2.5</v>
      </c>
      <c r="AD74" s="6">
        <f>SUMIF(Sta!$A:$A,$A74,Sta!N:N)/$B74</f>
        <v>3</v>
      </c>
      <c r="AE74" s="14">
        <f>SUMIF(Sta!$B:$B,$A74,Sta!P:P)/$C74</f>
        <v>2</v>
      </c>
    </row>
    <row r="75" spans="1:31" x14ac:dyDescent="0.3">
      <c r="A75" t="s">
        <v>540</v>
      </c>
      <c r="B75" s="9">
        <f>COUNTIF(Sta!A:A,A75)</f>
        <v>8</v>
      </c>
      <c r="C75" s="4">
        <f>COUNTIF(Sta!B:B,A75)</f>
        <v>7</v>
      </c>
      <c r="D75" s="4">
        <f t="shared" si="3"/>
        <v>15</v>
      </c>
      <c r="E75" s="10">
        <f>(SUMIF(Sta!$A:$A,$A75,Sta!F:F) +SUMIF(Sta!$B:$B,$A75,Sta!F:F))/$D75</f>
        <v>4</v>
      </c>
      <c r="F75" s="6">
        <f>SUMIF(Sta!$A:$A,$A75,Sta!F:F)/$B75</f>
        <v>3.375</v>
      </c>
      <c r="G75" s="6">
        <f>SUMIF(Sta!$B:$B,$A75,Sta!F:F)/$C75</f>
        <v>4.7142857142857144</v>
      </c>
      <c r="H75" s="10">
        <f>(SUMIF(Sta!$A:$A,$A75,Sta!D:D) +SUMIF(Sta!$B:$B,$A75,Sta!E:E))/$D75</f>
        <v>2.4</v>
      </c>
      <c r="I75" s="6">
        <f>SUMIF(Sta!$A:$A,$A75,Sta!D:D)/$B75</f>
        <v>2.625</v>
      </c>
      <c r="J75" s="6">
        <f>SUMIF(Sta!$B:$B,$A75,Sta!E:E)/$C75</f>
        <v>2.1428571428571428</v>
      </c>
      <c r="K75" s="10">
        <f>(SUMIF(Sta!$A:$A,$A75,Sta!E:E) +SUMIF(Sta!$B:$B,$A75,Sta!D:D))/$D75</f>
        <v>1.6</v>
      </c>
      <c r="L75" s="6">
        <f>SUMIF(Sta!$A:$A,$A75,Sta!E:E)/$B75</f>
        <v>0.75</v>
      </c>
      <c r="M75" s="6">
        <f>SUMIF(Sta!$B:$B,$A75,Sta!D:D)/$C75</f>
        <v>2.5714285714285716</v>
      </c>
      <c r="N75" s="10">
        <f>(SUMIF(Sta!$A:$A,$A75,Sta!L:L) +SUMIF(Sta!$B:$B,$A75,Sta!L:L))/$D75</f>
        <v>1.7333333333333334</v>
      </c>
      <c r="O75" s="6">
        <f>SUMIF(Sta!$A:$A,$A75,Sta!L:L)/$B75</f>
        <v>1.5</v>
      </c>
      <c r="P75" s="6">
        <f>SUMIF(Sta!$B:$B,$A75,Sta!L:L)/$C75</f>
        <v>2</v>
      </c>
      <c r="Q75" s="10">
        <f>(SUMIF(Sta!$A:$A,$A75,Sta!H:H) +SUMIF(Sta!$B:$B,$A75,Sta!J:J))/$D75</f>
        <v>1</v>
      </c>
      <c r="R75" s="6">
        <f>SUMIF(Sta!$A:$A,$A75,Sta!H:H)/$B75</f>
        <v>1.25</v>
      </c>
      <c r="S75" s="6">
        <f>SUMIF(Sta!$B:$B,$A75,Sta!J:J)/$C75</f>
        <v>0.7142857142857143</v>
      </c>
      <c r="T75" s="10">
        <f>(SUMIF(Sta!$A:$A,$A75,Sta!I:I) +SUMIF(Sta!$B:$B,$A75,Sta!K:K))/$D75</f>
        <v>0.73333333333333328</v>
      </c>
      <c r="U75" s="6">
        <f>SUMIF(Sta!$A:$A,$A75,Sta!I:I)/$B75</f>
        <v>0.25</v>
      </c>
      <c r="V75" s="6">
        <f>SUMIF(Sta!$B:$B,$A75,Sta!K:K)/$C75</f>
        <v>1.2857142857142858</v>
      </c>
      <c r="W75" s="10">
        <f>(SUMIF(Sta!$A:$A,$A75,Sta!Q:Q) +SUMIF(Sta!$B:$B,$A75,Sta!Q:Q))/$D75</f>
        <v>2.2666666666666666</v>
      </c>
      <c r="X75" s="6">
        <f>SUMIF(Sta!$A:$A,$A75,Sta!Q:Q)/$B75</f>
        <v>1.875</v>
      </c>
      <c r="Y75" s="6">
        <f>SUMIF(Sta!$B:$B,$A75,Sta!Q:Q)/$C75</f>
        <v>2.7142857142857144</v>
      </c>
      <c r="Z75" s="10">
        <f>(SUMIF(Sta!$A:$A,$A75,Sta!M:M) +SUMIF(Sta!$B:$B,$A75,Sta!O:O))/$D75</f>
        <v>1.4</v>
      </c>
      <c r="AA75" s="6">
        <f>SUMIF(Sta!$A:$A,$A75,Sta!M:M)/$B75</f>
        <v>1.375</v>
      </c>
      <c r="AB75" s="6">
        <f>SUMIF(Sta!$B:$B,$A75,Sta!O:O)/$C75</f>
        <v>1.4285714285714286</v>
      </c>
      <c r="AC75" s="10">
        <f>(SUMIF(Sta!$A:$A,$A75,Sta!N:N) +SUMIF(Sta!$B:$B,$A75,Sta!P:P))/$D75</f>
        <v>0.8666666666666667</v>
      </c>
      <c r="AD75" s="6">
        <f>SUMIF(Sta!$A:$A,$A75,Sta!N:N)/$B75</f>
        <v>0.5</v>
      </c>
      <c r="AE75" s="14">
        <f>SUMIF(Sta!$B:$B,$A75,Sta!P:P)/$C75</f>
        <v>1.2857142857142858</v>
      </c>
    </row>
    <row r="76" spans="1:31" x14ac:dyDescent="0.3">
      <c r="A76" t="s">
        <v>560</v>
      </c>
      <c r="B76" s="9">
        <f>COUNTIF(Sta!A:A,A76)</f>
        <v>13</v>
      </c>
      <c r="C76" s="4">
        <f>COUNTIF(Sta!B:B,A76)</f>
        <v>15</v>
      </c>
      <c r="D76" s="4">
        <f t="shared" si="3"/>
        <v>28</v>
      </c>
      <c r="E76" s="10">
        <f>(SUMIF(Sta!$A:$A,$A76,Sta!F:F) +SUMIF(Sta!$B:$B,$A76,Sta!F:F))/$D76</f>
        <v>1.8928571428571428</v>
      </c>
      <c r="F76" s="6">
        <f>SUMIF(Sta!$A:$A,$A76,Sta!F:F)/$B76</f>
        <v>2.1538461538461537</v>
      </c>
      <c r="G76" s="6">
        <f>SUMIF(Sta!$B:$B,$A76,Sta!F:F)/$C76</f>
        <v>1.6666666666666667</v>
      </c>
      <c r="H76" s="10">
        <f>(SUMIF(Sta!$A:$A,$A76,Sta!D:D) +SUMIF(Sta!$B:$B,$A76,Sta!E:E))/$D76</f>
        <v>1.1071428571428572</v>
      </c>
      <c r="I76" s="6">
        <f>SUMIF(Sta!$A:$A,$A76,Sta!D:D)/$B76</f>
        <v>1.3846153846153846</v>
      </c>
      <c r="J76" s="6">
        <f>SUMIF(Sta!$B:$B,$A76,Sta!E:E)/$C76</f>
        <v>0.8666666666666667</v>
      </c>
      <c r="K76" s="10">
        <f>(SUMIF(Sta!$A:$A,$A76,Sta!E:E) +SUMIF(Sta!$B:$B,$A76,Sta!D:D))/$D76</f>
        <v>0.7857142857142857</v>
      </c>
      <c r="L76" s="6">
        <f>SUMIF(Sta!$A:$A,$A76,Sta!E:E)/$B76</f>
        <v>0.76923076923076927</v>
      </c>
      <c r="M76" s="6">
        <f>SUMIF(Sta!$B:$B,$A76,Sta!D:D)/$C76</f>
        <v>0.8</v>
      </c>
      <c r="N76" s="10">
        <f>(SUMIF(Sta!$A:$A,$A76,Sta!L:L) +SUMIF(Sta!$B:$B,$A76,Sta!L:L))/$D76</f>
        <v>0.8928571428571429</v>
      </c>
      <c r="O76" s="6">
        <f>SUMIF(Sta!$A:$A,$A76,Sta!L:L)/$B76</f>
        <v>0.76923076923076927</v>
      </c>
      <c r="P76" s="6">
        <f>SUMIF(Sta!$B:$B,$A76,Sta!L:L)/$C76</f>
        <v>1</v>
      </c>
      <c r="Q76" s="10">
        <f>(SUMIF(Sta!$A:$A,$A76,Sta!H:H) +SUMIF(Sta!$B:$B,$A76,Sta!J:J))/$D76</f>
        <v>0.5</v>
      </c>
      <c r="R76" s="6">
        <f>SUMIF(Sta!$A:$A,$A76,Sta!H:H)/$B76</f>
        <v>0.53846153846153844</v>
      </c>
      <c r="S76" s="6">
        <f>SUMIF(Sta!$B:$B,$A76,Sta!J:J)/$C76</f>
        <v>0.46666666666666667</v>
      </c>
      <c r="T76" s="10">
        <f>(SUMIF(Sta!$A:$A,$A76,Sta!I:I) +SUMIF(Sta!$B:$B,$A76,Sta!K:K))/$D76</f>
        <v>0.39285714285714285</v>
      </c>
      <c r="U76" s="6">
        <f>SUMIF(Sta!$A:$A,$A76,Sta!I:I)/$B76</f>
        <v>0.23076923076923078</v>
      </c>
      <c r="V76" s="6">
        <f>SUMIF(Sta!$B:$B,$A76,Sta!K:K)/$C76</f>
        <v>0.53333333333333333</v>
      </c>
      <c r="W76" s="10">
        <f>(SUMIF(Sta!$A:$A,$A76,Sta!Q:Q) +SUMIF(Sta!$B:$B,$A76,Sta!Q:Q))/$D76</f>
        <v>1</v>
      </c>
      <c r="X76" s="6">
        <f>SUMIF(Sta!$A:$A,$A76,Sta!Q:Q)/$B76</f>
        <v>1.3846153846153846</v>
      </c>
      <c r="Y76" s="6">
        <f>SUMIF(Sta!$B:$B,$A76,Sta!Q:Q)/$C76</f>
        <v>0.66666666666666663</v>
      </c>
      <c r="Z76" s="10">
        <f>(SUMIF(Sta!$A:$A,$A76,Sta!M:M) +SUMIF(Sta!$B:$B,$A76,Sta!O:O))/$D76</f>
        <v>0.6071428571428571</v>
      </c>
      <c r="AA76" s="6">
        <f>SUMIF(Sta!$A:$A,$A76,Sta!M:M)/$B76</f>
        <v>0.84615384615384615</v>
      </c>
      <c r="AB76" s="6">
        <f>SUMIF(Sta!$B:$B,$A76,Sta!O:O)/$C76</f>
        <v>0.4</v>
      </c>
      <c r="AC76" s="10">
        <f>(SUMIF(Sta!$A:$A,$A76,Sta!N:N) +SUMIF(Sta!$B:$B,$A76,Sta!P:P))/$D76</f>
        <v>0.39285714285714285</v>
      </c>
      <c r="AD76" s="6">
        <f>SUMIF(Sta!$A:$A,$A76,Sta!N:N)/$B76</f>
        <v>0.53846153846153844</v>
      </c>
      <c r="AE76" s="14">
        <f>SUMIF(Sta!$B:$B,$A76,Sta!P:P)/$C76</f>
        <v>0.26666666666666666</v>
      </c>
    </row>
    <row r="77" spans="1:31" x14ac:dyDescent="0.3">
      <c r="A77" t="s">
        <v>611</v>
      </c>
      <c r="B77" s="9">
        <f>COUNTIF(Sta!A:A,A77)</f>
        <v>2</v>
      </c>
      <c r="C77" s="4">
        <f>COUNTIF(Sta!B:B,A77)</f>
        <v>3</v>
      </c>
      <c r="D77" s="4">
        <f t="shared" si="3"/>
        <v>5</v>
      </c>
      <c r="E77" s="10">
        <f>(SUMIF(Sta!$A:$A,$A77,Sta!F:F) +SUMIF(Sta!$B:$B,$A77,Sta!F:F))/$D77</f>
        <v>3.2</v>
      </c>
      <c r="F77" s="6">
        <f>SUMIF(Sta!$A:$A,$A77,Sta!F:F)/$B77</f>
        <v>1.5</v>
      </c>
      <c r="G77" s="6">
        <f>SUMIF(Sta!$B:$B,$A77,Sta!F:F)/$C77</f>
        <v>4.333333333333333</v>
      </c>
      <c r="H77" s="10">
        <f>(SUMIF(Sta!$A:$A,$A77,Sta!D:D) +SUMIF(Sta!$B:$B,$A77,Sta!E:E))/$D77</f>
        <v>1.4</v>
      </c>
      <c r="I77" s="6">
        <f>SUMIF(Sta!$A:$A,$A77,Sta!D:D)/$B77</f>
        <v>1.5</v>
      </c>
      <c r="J77" s="6">
        <f>SUMIF(Sta!$B:$B,$A77,Sta!E:E)/$C77</f>
        <v>1.3333333333333333</v>
      </c>
      <c r="K77" s="10">
        <f>(SUMIF(Sta!$A:$A,$A77,Sta!E:E) +SUMIF(Sta!$B:$B,$A77,Sta!D:D))/$D77</f>
        <v>1.8</v>
      </c>
      <c r="L77" s="6">
        <f>SUMIF(Sta!$A:$A,$A77,Sta!E:E)/$B77</f>
        <v>0</v>
      </c>
      <c r="M77" s="6">
        <f>SUMIF(Sta!$B:$B,$A77,Sta!D:D)/$C77</f>
        <v>3</v>
      </c>
      <c r="N77" s="10">
        <f>(SUMIF(Sta!$A:$A,$A77,Sta!L:L) +SUMIF(Sta!$B:$B,$A77,Sta!L:L))/$D77</f>
        <v>1.6</v>
      </c>
      <c r="O77" s="6">
        <f>SUMIF(Sta!$A:$A,$A77,Sta!L:L)/$B77</f>
        <v>1.5</v>
      </c>
      <c r="P77" s="6">
        <f>SUMIF(Sta!$B:$B,$A77,Sta!L:L)/$C77</f>
        <v>1.6666666666666667</v>
      </c>
      <c r="Q77" s="10">
        <f>(SUMIF(Sta!$A:$A,$A77,Sta!H:H) +SUMIF(Sta!$B:$B,$A77,Sta!J:J))/$D77</f>
        <v>0.8</v>
      </c>
      <c r="R77" s="6">
        <f>SUMIF(Sta!$A:$A,$A77,Sta!H:H)/$B77</f>
        <v>1.5</v>
      </c>
      <c r="S77" s="6">
        <f>SUMIF(Sta!$B:$B,$A77,Sta!J:J)/$C77</f>
        <v>0.33333333333333331</v>
      </c>
      <c r="T77" s="10">
        <f>(SUMIF(Sta!$A:$A,$A77,Sta!I:I) +SUMIF(Sta!$B:$B,$A77,Sta!K:K))/$D77</f>
        <v>0.8</v>
      </c>
      <c r="U77" s="6">
        <f>SUMIF(Sta!$A:$A,$A77,Sta!I:I)/$B77</f>
        <v>0</v>
      </c>
      <c r="V77" s="6">
        <f>SUMIF(Sta!$B:$B,$A77,Sta!K:K)/$C77</f>
        <v>1.3333333333333333</v>
      </c>
      <c r="W77" s="10">
        <f>(SUMIF(Sta!$A:$A,$A77,Sta!Q:Q) +SUMIF(Sta!$B:$B,$A77,Sta!Q:Q))/$D77</f>
        <v>1.6</v>
      </c>
      <c r="X77" s="6">
        <f>SUMIF(Sta!$A:$A,$A77,Sta!Q:Q)/$B77</f>
        <v>0</v>
      </c>
      <c r="Y77" s="6">
        <f>SUMIF(Sta!$B:$B,$A77,Sta!Q:Q)/$C77</f>
        <v>2.6666666666666665</v>
      </c>
      <c r="Z77" s="10">
        <f>(SUMIF(Sta!$A:$A,$A77,Sta!M:M) +SUMIF(Sta!$B:$B,$A77,Sta!O:O))/$D77</f>
        <v>0.6</v>
      </c>
      <c r="AA77" s="6">
        <f>SUMIF(Sta!$A:$A,$A77,Sta!M:M)/$B77</f>
        <v>0</v>
      </c>
      <c r="AB77" s="6">
        <f>SUMIF(Sta!$B:$B,$A77,Sta!O:O)/$C77</f>
        <v>1</v>
      </c>
      <c r="AC77" s="10">
        <f>(SUMIF(Sta!$A:$A,$A77,Sta!N:N) +SUMIF(Sta!$B:$B,$A77,Sta!P:P))/$D77</f>
        <v>1</v>
      </c>
      <c r="AD77" s="6">
        <f>SUMIF(Sta!$A:$A,$A77,Sta!N:N)/$B77</f>
        <v>0</v>
      </c>
      <c r="AE77" s="14">
        <f>SUMIF(Sta!$B:$B,$A77,Sta!P:P)/$C77</f>
        <v>1.6666666666666667</v>
      </c>
    </row>
    <row r="78" spans="1:31" x14ac:dyDescent="0.3">
      <c r="A78" t="s">
        <v>103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0" t="e">
        <f>(SUMIF(Sta!$A:$A,$A78,Sta!F:F) +SUMIF(Sta!$B:$B,$A78,Sta!F:F))/$D78</f>
        <v>#DIV/0!</v>
      </c>
      <c r="F78" s="6" t="e">
        <f>SUMIF(Sta!$A:$A,$A78,Sta!F:F)/$B78</f>
        <v>#DIV/0!</v>
      </c>
      <c r="G78" s="6" t="e">
        <f>SUMIF(Sta!$B:$B,$A78,Sta!F:F)/$C78</f>
        <v>#DIV/0!</v>
      </c>
      <c r="H78" s="10" t="e">
        <f>(SUMIF(Sta!$A:$A,$A78,Sta!D:D) +SUMIF(Sta!$B:$B,$A78,Sta!E:E))/$D78</f>
        <v>#DIV/0!</v>
      </c>
      <c r="I78" s="6" t="e">
        <f>SUMIF(Sta!$A:$A,$A78,Sta!D:D)/$B78</f>
        <v>#DIV/0!</v>
      </c>
      <c r="J78" s="6" t="e">
        <f>SUMIF(Sta!$B:$B,$A78,Sta!E:E)/$C78</f>
        <v>#DIV/0!</v>
      </c>
      <c r="K78" s="10" t="e">
        <f>(SUMIF(Sta!$A:$A,$A78,Sta!E:E) +SUMIF(Sta!$B:$B,$A78,Sta!D:D))/$D78</f>
        <v>#DIV/0!</v>
      </c>
      <c r="L78" s="6" t="e">
        <f>SUMIF(Sta!$A:$A,$A78,Sta!E:E)/$B78</f>
        <v>#DIV/0!</v>
      </c>
      <c r="M78" s="6" t="e">
        <f>SUMIF(Sta!$B:$B,$A78,Sta!D:D)/$C78</f>
        <v>#DIV/0!</v>
      </c>
      <c r="N78" s="10" t="e">
        <f>(SUMIF(Sta!$A:$A,$A78,Sta!L:L) +SUMIF(Sta!$B:$B,$A78,Sta!L:L))/$D78</f>
        <v>#DIV/0!</v>
      </c>
      <c r="O78" s="6" t="e">
        <f>SUMIF(Sta!$A:$A,$A78,Sta!L:L)/$B78</f>
        <v>#DIV/0!</v>
      </c>
      <c r="P78" s="6" t="e">
        <f>SUMIF(Sta!$B:$B,$A78,Sta!L:L)/$C78</f>
        <v>#DIV/0!</v>
      </c>
      <c r="Q78" s="10" t="e">
        <f>(SUMIF(Sta!$A:$A,$A78,Sta!H:H) +SUMIF(Sta!$B:$B,$A78,Sta!J:J))/$D78</f>
        <v>#DIV/0!</v>
      </c>
      <c r="R78" s="6" t="e">
        <f>SUMIF(Sta!$A:$A,$A78,Sta!H:H)/$B78</f>
        <v>#DIV/0!</v>
      </c>
      <c r="S78" s="6" t="e">
        <f>SUMIF(Sta!$B:$B,$A78,Sta!J:J)/$C78</f>
        <v>#DIV/0!</v>
      </c>
      <c r="T78" s="10" t="e">
        <f>(SUMIF(Sta!$A:$A,$A78,Sta!I:I) +SUMIF(Sta!$B:$B,$A78,Sta!K:K))/$D78</f>
        <v>#DIV/0!</v>
      </c>
      <c r="U78" s="6" t="e">
        <f>SUMIF(Sta!$A:$A,$A78,Sta!I:I)/$B78</f>
        <v>#DIV/0!</v>
      </c>
      <c r="V78" s="6" t="e">
        <f>SUMIF(Sta!$B:$B,$A78,Sta!K:K)/$C78</f>
        <v>#DIV/0!</v>
      </c>
      <c r="W78" s="10" t="e">
        <f>(SUMIF(Sta!$A:$A,$A78,Sta!Q:Q) +SUMIF(Sta!$B:$B,$A78,Sta!Q:Q))/$D78</f>
        <v>#DIV/0!</v>
      </c>
      <c r="X78" s="6" t="e">
        <f>SUMIF(Sta!$A:$A,$A78,Sta!Q:Q)/$B78</f>
        <v>#DIV/0!</v>
      </c>
      <c r="Y78" s="6" t="e">
        <f>SUMIF(Sta!$B:$B,$A78,Sta!Q:Q)/$C78</f>
        <v>#DIV/0!</v>
      </c>
      <c r="Z78" s="10" t="e">
        <f>(SUMIF(Sta!$A:$A,$A78,Sta!M:M) +SUMIF(Sta!$B:$B,$A78,Sta!O:O))/$D78</f>
        <v>#DIV/0!</v>
      </c>
      <c r="AA78" s="6" t="e">
        <f>SUMIF(Sta!$A:$A,$A78,Sta!M:M)/$B78</f>
        <v>#DIV/0!</v>
      </c>
      <c r="AB78" s="6" t="e">
        <f>SUMIF(Sta!$B:$B,$A78,Sta!O:O)/$C78</f>
        <v>#DIV/0!</v>
      </c>
      <c r="AC78" s="10" t="e">
        <f>(SUMIF(Sta!$A:$A,$A78,Sta!N:N) +SUMIF(Sta!$B:$B,$A78,Sta!P:P))/$D78</f>
        <v>#DIV/0!</v>
      </c>
      <c r="AD78" s="6" t="e">
        <f>SUMIF(Sta!$A:$A,$A78,Sta!N:N)/$B78</f>
        <v>#DIV/0!</v>
      </c>
      <c r="AE78" s="14" t="e">
        <f>SUMIF(Sta!$B:$B,$A78,Sta!P:P)/$C78</f>
        <v>#DIV/0!</v>
      </c>
    </row>
    <row r="79" spans="1:31" x14ac:dyDescent="0.3">
      <c r="A79" t="s">
        <v>190</v>
      </c>
      <c r="B79" s="9">
        <f>COUNTIF(Sta!A:A,A79)</f>
        <v>1</v>
      </c>
      <c r="C79" s="4">
        <f>COUNTIF(Sta!B:B,A79)</f>
        <v>1</v>
      </c>
      <c r="D79" s="4">
        <f t="shared" si="3"/>
        <v>2</v>
      </c>
      <c r="E79" s="10">
        <f>(SUMIF(Sta!$A:$A,$A79,Sta!F:F) +SUMIF(Sta!$B:$B,$A79,Sta!F:F))/$D79</f>
        <v>1</v>
      </c>
      <c r="F79" s="6">
        <f>SUMIF(Sta!$A:$A,$A79,Sta!F:F)/$B79</f>
        <v>0</v>
      </c>
      <c r="G79" s="6">
        <f>SUMIF(Sta!$B:$B,$A79,Sta!F:F)/$C79</f>
        <v>2</v>
      </c>
      <c r="H79" s="10">
        <f>(SUMIF(Sta!$A:$A,$A79,Sta!D:D) +SUMIF(Sta!$B:$B,$A79,Sta!E:E))/$D79</f>
        <v>0</v>
      </c>
      <c r="I79" s="6">
        <f>SUMIF(Sta!$A:$A,$A79,Sta!D:D)/$B79</f>
        <v>0</v>
      </c>
      <c r="J79" s="6">
        <f>SUMIF(Sta!$B:$B,$A79,Sta!E:E)/$C79</f>
        <v>0</v>
      </c>
      <c r="K79" s="10">
        <f>(SUMIF(Sta!$A:$A,$A79,Sta!E:E) +SUMIF(Sta!$B:$B,$A79,Sta!D:D))/$D79</f>
        <v>1</v>
      </c>
      <c r="L79" s="6">
        <f>SUMIF(Sta!$A:$A,$A79,Sta!E:E)/$B79</f>
        <v>0</v>
      </c>
      <c r="M79" s="6">
        <f>SUMIF(Sta!$B:$B,$A79,Sta!D:D)/$C79</f>
        <v>2</v>
      </c>
      <c r="N79" s="10">
        <f>(SUMIF(Sta!$A:$A,$A79,Sta!L:L) +SUMIF(Sta!$B:$B,$A79,Sta!L:L))/$D79</f>
        <v>0</v>
      </c>
      <c r="O79" s="6">
        <f>SUMIF(Sta!$A:$A,$A79,Sta!L:L)/$B79</f>
        <v>0</v>
      </c>
      <c r="P79" s="6">
        <f>SUMIF(Sta!$B:$B,$A79,Sta!L:L)/$C79</f>
        <v>0</v>
      </c>
      <c r="Q79" s="10">
        <f>(SUMIF(Sta!$A:$A,$A79,Sta!H:H) +SUMIF(Sta!$B:$B,$A79,Sta!J:J))/$D79</f>
        <v>0</v>
      </c>
      <c r="R79" s="6">
        <f>SUMIF(Sta!$A:$A,$A79,Sta!H:H)/$B79</f>
        <v>0</v>
      </c>
      <c r="S79" s="6">
        <f>SUMIF(Sta!$B:$B,$A79,Sta!J:J)/$C79</f>
        <v>0</v>
      </c>
      <c r="T79" s="10">
        <f>(SUMIF(Sta!$A:$A,$A79,Sta!I:I) +SUMIF(Sta!$B:$B,$A79,Sta!K:K))/$D79</f>
        <v>0</v>
      </c>
      <c r="U79" s="6">
        <f>SUMIF(Sta!$A:$A,$A79,Sta!I:I)/$B79</f>
        <v>0</v>
      </c>
      <c r="V79" s="6">
        <f>SUMIF(Sta!$B:$B,$A79,Sta!K:K)/$C79</f>
        <v>0</v>
      </c>
      <c r="W79" s="10">
        <f>(SUMIF(Sta!$A:$A,$A79,Sta!Q:Q) +SUMIF(Sta!$B:$B,$A79,Sta!Q:Q))/$D79</f>
        <v>1</v>
      </c>
      <c r="X79" s="6">
        <f>SUMIF(Sta!$A:$A,$A79,Sta!Q:Q)/$B79</f>
        <v>0</v>
      </c>
      <c r="Y79" s="6">
        <f>SUMIF(Sta!$B:$B,$A79,Sta!Q:Q)/$C79</f>
        <v>2</v>
      </c>
      <c r="Z79" s="10">
        <f>(SUMIF(Sta!$A:$A,$A79,Sta!M:M) +SUMIF(Sta!$B:$B,$A79,Sta!O:O))/$D79</f>
        <v>0</v>
      </c>
      <c r="AA79" s="6">
        <f>SUMIF(Sta!$A:$A,$A79,Sta!M:M)/$B79</f>
        <v>0</v>
      </c>
      <c r="AB79" s="6">
        <f>SUMIF(Sta!$B:$B,$A79,Sta!O:O)/$C79</f>
        <v>0</v>
      </c>
      <c r="AC79" s="10">
        <f>(SUMIF(Sta!$A:$A,$A79,Sta!N:N) +SUMIF(Sta!$B:$B,$A79,Sta!P:P))/$D79</f>
        <v>1</v>
      </c>
      <c r="AD79" s="6">
        <f>SUMIF(Sta!$A:$A,$A79,Sta!N:N)/$B79</f>
        <v>0</v>
      </c>
      <c r="AE79" s="14">
        <f>SUMIF(Sta!$B:$B,$A79,Sta!P:P)/$C79</f>
        <v>2</v>
      </c>
    </row>
    <row r="80" spans="1:31" x14ac:dyDescent="0.3">
      <c r="A80" t="s">
        <v>294</v>
      </c>
      <c r="B80" s="9">
        <f>COUNTIF(Sta!A:A,A80)</f>
        <v>0</v>
      </c>
      <c r="C80" s="4">
        <f>COUNTIF(Sta!B:B,A80)</f>
        <v>1</v>
      </c>
      <c r="D80" s="4">
        <f t="shared" si="3"/>
        <v>1</v>
      </c>
      <c r="E80" s="10">
        <f>(SUMIF(Sta!$A:$A,$A80,Sta!F:F) +SUMIF(Sta!$B:$B,$A80,Sta!F:F))/$D80</f>
        <v>4</v>
      </c>
      <c r="F80" s="6" t="e">
        <f>SUMIF(Sta!$A:$A,$A80,Sta!F:F)/$B80</f>
        <v>#DIV/0!</v>
      </c>
      <c r="G80" s="6">
        <f>SUMIF(Sta!$B:$B,$A80,Sta!F:F)/$C80</f>
        <v>4</v>
      </c>
      <c r="H80" s="10">
        <f>(SUMIF(Sta!$A:$A,$A80,Sta!D:D) +SUMIF(Sta!$B:$B,$A80,Sta!E:E))/$D80</f>
        <v>1</v>
      </c>
      <c r="I80" s="6" t="e">
        <f>SUMIF(Sta!$A:$A,$A80,Sta!D:D)/$B80</f>
        <v>#DIV/0!</v>
      </c>
      <c r="J80" s="6">
        <f>SUMIF(Sta!$B:$B,$A80,Sta!E:E)/$C80</f>
        <v>1</v>
      </c>
      <c r="K80" s="10">
        <f>(SUMIF(Sta!$A:$A,$A80,Sta!E:E) +SUMIF(Sta!$B:$B,$A80,Sta!D:D))/$D80</f>
        <v>3</v>
      </c>
      <c r="L80" s="6" t="e">
        <f>SUMIF(Sta!$A:$A,$A80,Sta!E:E)/$B80</f>
        <v>#DIV/0!</v>
      </c>
      <c r="M80" s="6">
        <f>SUMIF(Sta!$B:$B,$A80,Sta!D:D)/$C80</f>
        <v>3</v>
      </c>
      <c r="N80" s="10">
        <f>(SUMIF(Sta!$A:$A,$A80,Sta!L:L) +SUMIF(Sta!$B:$B,$A80,Sta!L:L))/$D80</f>
        <v>4</v>
      </c>
      <c r="O80" s="6" t="e">
        <f>SUMIF(Sta!$A:$A,$A80,Sta!L:L)/$B80</f>
        <v>#DIV/0!</v>
      </c>
      <c r="P80" s="6">
        <f>SUMIF(Sta!$B:$B,$A80,Sta!L:L)/$C80</f>
        <v>4</v>
      </c>
      <c r="Q80" s="10">
        <f>(SUMIF(Sta!$A:$A,$A80,Sta!H:H) +SUMIF(Sta!$B:$B,$A80,Sta!J:J))/$D80</f>
        <v>1</v>
      </c>
      <c r="R80" s="6" t="e">
        <f>SUMIF(Sta!$A:$A,$A80,Sta!H:H)/$B80</f>
        <v>#DIV/0!</v>
      </c>
      <c r="S80" s="6">
        <f>SUMIF(Sta!$B:$B,$A80,Sta!J:J)/$C80</f>
        <v>1</v>
      </c>
      <c r="T80" s="10">
        <f>(SUMIF(Sta!$A:$A,$A80,Sta!I:I) +SUMIF(Sta!$B:$B,$A80,Sta!K:K))/$D80</f>
        <v>3</v>
      </c>
      <c r="U80" s="6" t="e">
        <f>SUMIF(Sta!$A:$A,$A80,Sta!I:I)/$B80</f>
        <v>#DIV/0!</v>
      </c>
      <c r="V80" s="6">
        <f>SUMIF(Sta!$B:$B,$A80,Sta!K:K)/$C80</f>
        <v>3</v>
      </c>
      <c r="W80" s="10">
        <f>(SUMIF(Sta!$A:$A,$A80,Sta!Q:Q) +SUMIF(Sta!$B:$B,$A80,Sta!Q:Q))/$D80</f>
        <v>0</v>
      </c>
      <c r="X80" s="6" t="e">
        <f>SUMIF(Sta!$A:$A,$A80,Sta!Q:Q)/$B80</f>
        <v>#DIV/0!</v>
      </c>
      <c r="Y80" s="6">
        <f>SUMIF(Sta!$B:$B,$A80,Sta!Q:Q)/$C80</f>
        <v>0</v>
      </c>
      <c r="Z80" s="10">
        <f>(SUMIF(Sta!$A:$A,$A80,Sta!M:M) +SUMIF(Sta!$B:$B,$A80,Sta!O:O))/$D80</f>
        <v>0</v>
      </c>
      <c r="AA80" s="6" t="e">
        <f>SUMIF(Sta!$A:$A,$A80,Sta!M:M)/$B80</f>
        <v>#DIV/0!</v>
      </c>
      <c r="AB80" s="6">
        <f>SUMIF(Sta!$B:$B,$A80,Sta!O:O)/$C80</f>
        <v>0</v>
      </c>
      <c r="AC80" s="10">
        <f>(SUMIF(Sta!$A:$A,$A80,Sta!N:N) +SUMIF(Sta!$B:$B,$A80,Sta!P:P))/$D80</f>
        <v>0</v>
      </c>
      <c r="AD80" s="6" t="e">
        <f>SUMIF(Sta!$A:$A,$A80,Sta!N:N)/$B80</f>
        <v>#DIV/0!</v>
      </c>
      <c r="AE80" s="14">
        <f>SUMIF(Sta!$B:$B,$A80,Sta!P:P)/$C80</f>
        <v>0</v>
      </c>
    </row>
    <row r="81" spans="1:31" x14ac:dyDescent="0.3">
      <c r="A81" t="s">
        <v>245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0" t="e">
        <f>(SUMIF(Sta!$A:$A,$A81,Sta!F:F) +SUMIF(Sta!$B:$B,$A81,Sta!F:F))/$D81</f>
        <v>#DIV/0!</v>
      </c>
      <c r="F81" s="6" t="e">
        <f>SUMIF(Sta!$A:$A,$A81,Sta!F:F)/$B81</f>
        <v>#DIV/0!</v>
      </c>
      <c r="G81" s="6" t="e">
        <f>SUMIF(Sta!$B:$B,$A81,Sta!F:F)/$C81</f>
        <v>#DIV/0!</v>
      </c>
      <c r="H81" s="10" t="e">
        <f>(SUMIF(Sta!$A:$A,$A81,Sta!D:D) +SUMIF(Sta!$B:$B,$A81,Sta!E:E))/$D81</f>
        <v>#DIV/0!</v>
      </c>
      <c r="I81" s="6" t="e">
        <f>SUMIF(Sta!$A:$A,$A81,Sta!D:D)/$B81</f>
        <v>#DIV/0!</v>
      </c>
      <c r="J81" s="6" t="e">
        <f>SUMIF(Sta!$B:$B,$A81,Sta!E:E)/$C81</f>
        <v>#DIV/0!</v>
      </c>
      <c r="K81" s="10" t="e">
        <f>(SUMIF(Sta!$A:$A,$A81,Sta!E:E) +SUMIF(Sta!$B:$B,$A81,Sta!D:D))/$D81</f>
        <v>#DIV/0!</v>
      </c>
      <c r="L81" s="6" t="e">
        <f>SUMIF(Sta!$A:$A,$A81,Sta!E:E)/$B81</f>
        <v>#DIV/0!</v>
      </c>
      <c r="M81" s="6" t="e">
        <f>SUMIF(Sta!$B:$B,$A81,Sta!D:D)/$C81</f>
        <v>#DIV/0!</v>
      </c>
      <c r="N81" s="10" t="e">
        <f>(SUMIF(Sta!$A:$A,$A81,Sta!L:L) +SUMIF(Sta!$B:$B,$A81,Sta!L:L))/$D81</f>
        <v>#DIV/0!</v>
      </c>
      <c r="O81" s="6" t="e">
        <f>SUMIF(Sta!$A:$A,$A81,Sta!L:L)/$B81</f>
        <v>#DIV/0!</v>
      </c>
      <c r="P81" s="6" t="e">
        <f>SUMIF(Sta!$B:$B,$A81,Sta!L:L)/$C81</f>
        <v>#DIV/0!</v>
      </c>
      <c r="Q81" s="10" t="e">
        <f>(SUMIF(Sta!$A:$A,$A81,Sta!H:H) +SUMIF(Sta!$B:$B,$A81,Sta!J:J))/$D81</f>
        <v>#DIV/0!</v>
      </c>
      <c r="R81" s="6" t="e">
        <f>SUMIF(Sta!$A:$A,$A81,Sta!H:H)/$B81</f>
        <v>#DIV/0!</v>
      </c>
      <c r="S81" s="6" t="e">
        <f>SUMIF(Sta!$B:$B,$A81,Sta!J:J)/$C81</f>
        <v>#DIV/0!</v>
      </c>
      <c r="T81" s="10" t="e">
        <f>(SUMIF(Sta!$A:$A,$A81,Sta!I:I) +SUMIF(Sta!$B:$B,$A81,Sta!K:K))/$D81</f>
        <v>#DIV/0!</v>
      </c>
      <c r="U81" s="6" t="e">
        <f>SUMIF(Sta!$A:$A,$A81,Sta!I:I)/$B81</f>
        <v>#DIV/0!</v>
      </c>
      <c r="V81" s="6" t="e">
        <f>SUMIF(Sta!$B:$B,$A81,Sta!K:K)/$C81</f>
        <v>#DIV/0!</v>
      </c>
      <c r="W81" s="10" t="e">
        <f>(SUMIF(Sta!$A:$A,$A81,Sta!Q:Q) +SUMIF(Sta!$B:$B,$A81,Sta!Q:Q))/$D81</f>
        <v>#DIV/0!</v>
      </c>
      <c r="X81" s="6" t="e">
        <f>SUMIF(Sta!$A:$A,$A81,Sta!Q:Q)/$B81</f>
        <v>#DIV/0!</v>
      </c>
      <c r="Y81" s="6" t="e">
        <f>SUMIF(Sta!$B:$B,$A81,Sta!Q:Q)/$C81</f>
        <v>#DIV/0!</v>
      </c>
      <c r="Z81" s="10" t="e">
        <f>(SUMIF(Sta!$A:$A,$A81,Sta!M:M) +SUMIF(Sta!$B:$B,$A81,Sta!O:O))/$D81</f>
        <v>#DIV/0!</v>
      </c>
      <c r="AA81" s="6" t="e">
        <f>SUMIF(Sta!$A:$A,$A81,Sta!M:M)/$B81</f>
        <v>#DIV/0!</v>
      </c>
      <c r="AB81" s="6" t="e">
        <f>SUMIF(Sta!$B:$B,$A81,Sta!O:O)/$C81</f>
        <v>#DIV/0!</v>
      </c>
      <c r="AC81" s="10" t="e">
        <f>(SUMIF(Sta!$A:$A,$A81,Sta!N:N) +SUMIF(Sta!$B:$B,$A81,Sta!P:P))/$D81</f>
        <v>#DIV/0!</v>
      </c>
      <c r="AD81" s="6" t="e">
        <f>SUMIF(Sta!$A:$A,$A81,Sta!N:N)/$B81</f>
        <v>#DIV/0!</v>
      </c>
      <c r="AE81" s="14" t="e">
        <f>SUMIF(Sta!$B:$B,$A81,Sta!P:P)/$C81</f>
        <v>#DIV/0!</v>
      </c>
    </row>
    <row r="82" spans="1:31" x14ac:dyDescent="0.3">
      <c r="A82" t="s">
        <v>317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0" t="e">
        <f>(SUMIF(Sta!$A:$A,$A82,Sta!F:F) +SUMIF(Sta!$B:$B,$A82,Sta!F:F))/$D82</f>
        <v>#DIV/0!</v>
      </c>
      <c r="F82" s="6" t="e">
        <f>SUMIF(Sta!$A:$A,$A82,Sta!F:F)/$B82</f>
        <v>#DIV/0!</v>
      </c>
      <c r="G82" s="6" t="e">
        <f>SUMIF(Sta!$B:$B,$A82,Sta!F:F)/$C82</f>
        <v>#DIV/0!</v>
      </c>
      <c r="H82" s="10" t="e">
        <f>(SUMIF(Sta!$A:$A,$A82,Sta!D:D) +SUMIF(Sta!$B:$B,$A82,Sta!E:E))/$D82</f>
        <v>#DIV/0!</v>
      </c>
      <c r="I82" s="6" t="e">
        <f>SUMIF(Sta!$A:$A,$A82,Sta!D:D)/$B82</f>
        <v>#DIV/0!</v>
      </c>
      <c r="J82" s="6" t="e">
        <f>SUMIF(Sta!$B:$B,$A82,Sta!E:E)/$C82</f>
        <v>#DIV/0!</v>
      </c>
      <c r="K82" s="10" t="e">
        <f>(SUMIF(Sta!$A:$A,$A82,Sta!E:E) +SUMIF(Sta!$B:$B,$A82,Sta!D:D))/$D82</f>
        <v>#DIV/0!</v>
      </c>
      <c r="L82" s="6" t="e">
        <f>SUMIF(Sta!$A:$A,$A82,Sta!E:E)/$B82</f>
        <v>#DIV/0!</v>
      </c>
      <c r="M82" s="6" t="e">
        <f>SUMIF(Sta!$B:$B,$A82,Sta!D:D)/$C82</f>
        <v>#DIV/0!</v>
      </c>
      <c r="N82" s="10" t="e">
        <f>(SUMIF(Sta!$A:$A,$A82,Sta!L:L) +SUMIF(Sta!$B:$B,$A82,Sta!L:L))/$D82</f>
        <v>#DIV/0!</v>
      </c>
      <c r="O82" s="6" t="e">
        <f>SUMIF(Sta!$A:$A,$A82,Sta!L:L)/$B82</f>
        <v>#DIV/0!</v>
      </c>
      <c r="P82" s="6" t="e">
        <f>SUMIF(Sta!$B:$B,$A82,Sta!L:L)/$C82</f>
        <v>#DIV/0!</v>
      </c>
      <c r="Q82" s="10" t="e">
        <f>(SUMIF(Sta!$A:$A,$A82,Sta!H:H) +SUMIF(Sta!$B:$B,$A82,Sta!J:J))/$D82</f>
        <v>#DIV/0!</v>
      </c>
      <c r="R82" s="6" t="e">
        <f>SUMIF(Sta!$A:$A,$A82,Sta!H:H)/$B82</f>
        <v>#DIV/0!</v>
      </c>
      <c r="S82" s="6" t="e">
        <f>SUMIF(Sta!$B:$B,$A82,Sta!J:J)/$C82</f>
        <v>#DIV/0!</v>
      </c>
      <c r="T82" s="10" t="e">
        <f>(SUMIF(Sta!$A:$A,$A82,Sta!I:I) +SUMIF(Sta!$B:$B,$A82,Sta!K:K))/$D82</f>
        <v>#DIV/0!</v>
      </c>
      <c r="U82" s="6" t="e">
        <f>SUMIF(Sta!$A:$A,$A82,Sta!I:I)/$B82</f>
        <v>#DIV/0!</v>
      </c>
      <c r="V82" s="6" t="e">
        <f>SUMIF(Sta!$B:$B,$A82,Sta!K:K)/$C82</f>
        <v>#DIV/0!</v>
      </c>
      <c r="W82" s="10" t="e">
        <f>(SUMIF(Sta!$A:$A,$A82,Sta!Q:Q) +SUMIF(Sta!$B:$B,$A82,Sta!Q:Q))/$D82</f>
        <v>#DIV/0!</v>
      </c>
      <c r="X82" s="6" t="e">
        <f>SUMIF(Sta!$A:$A,$A82,Sta!Q:Q)/$B82</f>
        <v>#DIV/0!</v>
      </c>
      <c r="Y82" s="6" t="e">
        <f>SUMIF(Sta!$B:$B,$A82,Sta!Q:Q)/$C82</f>
        <v>#DIV/0!</v>
      </c>
      <c r="Z82" s="10" t="e">
        <f>(SUMIF(Sta!$A:$A,$A82,Sta!M:M) +SUMIF(Sta!$B:$B,$A82,Sta!O:O))/$D82</f>
        <v>#DIV/0!</v>
      </c>
      <c r="AA82" s="6" t="e">
        <f>SUMIF(Sta!$A:$A,$A82,Sta!M:M)/$B82</f>
        <v>#DIV/0!</v>
      </c>
      <c r="AB82" s="6" t="e">
        <f>SUMIF(Sta!$B:$B,$A82,Sta!O:O)/$C82</f>
        <v>#DIV/0!</v>
      </c>
      <c r="AC82" s="10" t="e">
        <f>(SUMIF(Sta!$A:$A,$A82,Sta!N:N) +SUMIF(Sta!$B:$B,$A82,Sta!P:P))/$D82</f>
        <v>#DIV/0!</v>
      </c>
      <c r="AD82" s="6" t="e">
        <f>SUMIF(Sta!$A:$A,$A82,Sta!N:N)/$B82</f>
        <v>#DIV/0!</v>
      </c>
      <c r="AE82" s="14" t="e">
        <f>SUMIF(Sta!$B:$B,$A82,Sta!P:P)/$C82</f>
        <v>#DIV/0!</v>
      </c>
    </row>
    <row r="83" spans="1:31" x14ac:dyDescent="0.3">
      <c r="A83" t="s">
        <v>487</v>
      </c>
      <c r="B83" s="9">
        <f>COUNTIF(Sta!A:A,A83)</f>
        <v>6</v>
      </c>
      <c r="C83" s="4">
        <f>COUNTIF(Sta!B:B,A83)</f>
        <v>7</v>
      </c>
      <c r="D83" s="4">
        <f t="shared" si="3"/>
        <v>13</v>
      </c>
      <c r="E83" s="10">
        <f>(SUMIF(Sta!$A:$A,$A83,Sta!F:F) +SUMIF(Sta!$B:$B,$A83,Sta!F:F))/$D83</f>
        <v>1.8461538461538463</v>
      </c>
      <c r="F83" s="6">
        <f>SUMIF(Sta!$A:$A,$A83,Sta!F:F)/$B83</f>
        <v>1.6666666666666667</v>
      </c>
      <c r="G83" s="6">
        <f>SUMIF(Sta!$B:$B,$A83,Sta!F:F)/$C83</f>
        <v>2</v>
      </c>
      <c r="H83" s="10">
        <f>(SUMIF(Sta!$A:$A,$A83,Sta!D:D) +SUMIF(Sta!$B:$B,$A83,Sta!E:E))/$D83</f>
        <v>0.92307692307692313</v>
      </c>
      <c r="I83" s="6">
        <f>SUMIF(Sta!$A:$A,$A83,Sta!D:D)/$B83</f>
        <v>0.83333333333333337</v>
      </c>
      <c r="J83" s="6">
        <f>SUMIF(Sta!$B:$B,$A83,Sta!E:E)/$C83</f>
        <v>1</v>
      </c>
      <c r="K83" s="10">
        <f>(SUMIF(Sta!$A:$A,$A83,Sta!E:E) +SUMIF(Sta!$B:$B,$A83,Sta!D:D))/$D83</f>
        <v>0.92307692307692313</v>
      </c>
      <c r="L83" s="6">
        <f>SUMIF(Sta!$A:$A,$A83,Sta!E:E)/$B83</f>
        <v>0.83333333333333337</v>
      </c>
      <c r="M83" s="6">
        <f>SUMIF(Sta!$B:$B,$A83,Sta!D:D)/$C83</f>
        <v>1</v>
      </c>
      <c r="N83" s="10">
        <f>(SUMIF(Sta!$A:$A,$A83,Sta!L:L) +SUMIF(Sta!$B:$B,$A83,Sta!L:L))/$D83</f>
        <v>0.84615384615384615</v>
      </c>
      <c r="O83" s="6">
        <f>SUMIF(Sta!$A:$A,$A83,Sta!L:L)/$B83</f>
        <v>0.66666666666666663</v>
      </c>
      <c r="P83" s="6">
        <f>SUMIF(Sta!$B:$B,$A83,Sta!L:L)/$C83</f>
        <v>1</v>
      </c>
      <c r="Q83" s="10">
        <f>(SUMIF(Sta!$A:$A,$A83,Sta!H:H) +SUMIF(Sta!$B:$B,$A83,Sta!J:J))/$D83</f>
        <v>0.53846153846153844</v>
      </c>
      <c r="R83" s="6">
        <f>SUMIF(Sta!$A:$A,$A83,Sta!H:H)/$B83</f>
        <v>0.5</v>
      </c>
      <c r="S83" s="6">
        <f>SUMIF(Sta!$B:$B,$A83,Sta!J:J)/$C83</f>
        <v>0.5714285714285714</v>
      </c>
      <c r="T83" s="10">
        <f>(SUMIF(Sta!$A:$A,$A83,Sta!I:I) +SUMIF(Sta!$B:$B,$A83,Sta!K:K))/$D83</f>
        <v>0.30769230769230771</v>
      </c>
      <c r="U83" s="6">
        <f>SUMIF(Sta!$A:$A,$A83,Sta!I:I)/$B83</f>
        <v>0.16666666666666666</v>
      </c>
      <c r="V83" s="6">
        <f>SUMIF(Sta!$B:$B,$A83,Sta!K:K)/$C83</f>
        <v>0.42857142857142855</v>
      </c>
      <c r="W83" s="10">
        <f>(SUMIF(Sta!$A:$A,$A83,Sta!Q:Q) +SUMIF(Sta!$B:$B,$A83,Sta!Q:Q))/$D83</f>
        <v>1</v>
      </c>
      <c r="X83" s="6">
        <f>SUMIF(Sta!$A:$A,$A83,Sta!Q:Q)/$B83</f>
        <v>1</v>
      </c>
      <c r="Y83" s="6">
        <f>SUMIF(Sta!$B:$B,$A83,Sta!Q:Q)/$C83</f>
        <v>1</v>
      </c>
      <c r="Z83" s="10">
        <f>(SUMIF(Sta!$A:$A,$A83,Sta!M:M) +SUMIF(Sta!$B:$B,$A83,Sta!O:O))/$D83</f>
        <v>0.38461538461538464</v>
      </c>
      <c r="AA83" s="6">
        <f>SUMIF(Sta!$A:$A,$A83,Sta!M:M)/$B83</f>
        <v>0.33333333333333331</v>
      </c>
      <c r="AB83" s="6">
        <f>SUMIF(Sta!$B:$B,$A83,Sta!O:O)/$C83</f>
        <v>0.42857142857142855</v>
      </c>
      <c r="AC83" s="10">
        <f>(SUMIF(Sta!$A:$A,$A83,Sta!N:N) +SUMIF(Sta!$B:$B,$A83,Sta!P:P))/$D83</f>
        <v>0.61538461538461542</v>
      </c>
      <c r="AD83" s="6">
        <f>SUMIF(Sta!$A:$A,$A83,Sta!N:N)/$B83</f>
        <v>0.66666666666666663</v>
      </c>
      <c r="AE83" s="14">
        <f>SUMIF(Sta!$B:$B,$A83,Sta!P:P)/$C83</f>
        <v>0.5714285714285714</v>
      </c>
    </row>
    <row r="84" spans="1:31" x14ac:dyDescent="0.3">
      <c r="A84" t="s">
        <v>214</v>
      </c>
      <c r="B84" s="9">
        <f>COUNTIF(Sta!A:A,A84)</f>
        <v>1</v>
      </c>
      <c r="C84" s="4">
        <f>COUNTIF(Sta!B:B,A84)</f>
        <v>1</v>
      </c>
      <c r="D84" s="4">
        <f t="shared" si="3"/>
        <v>2</v>
      </c>
      <c r="E84" s="10">
        <f>(SUMIF(Sta!$A:$A,$A84,Sta!F:F) +SUMIF(Sta!$B:$B,$A84,Sta!F:F))/$D84</f>
        <v>1</v>
      </c>
      <c r="F84" s="6">
        <f>SUMIF(Sta!$A:$A,$A84,Sta!F:F)/$B84</f>
        <v>0</v>
      </c>
      <c r="G84" s="6">
        <f>SUMIF(Sta!$B:$B,$A84,Sta!F:F)/$C84</f>
        <v>2</v>
      </c>
      <c r="H84" s="10">
        <f>(SUMIF(Sta!$A:$A,$A84,Sta!D:D) +SUMIF(Sta!$B:$B,$A84,Sta!E:E))/$D84</f>
        <v>0.5</v>
      </c>
      <c r="I84" s="6">
        <f>SUMIF(Sta!$A:$A,$A84,Sta!D:D)/$B84</f>
        <v>0</v>
      </c>
      <c r="J84" s="6">
        <f>SUMIF(Sta!$B:$B,$A84,Sta!E:E)/$C84</f>
        <v>1</v>
      </c>
      <c r="K84" s="10">
        <f>(SUMIF(Sta!$A:$A,$A84,Sta!E:E) +SUMIF(Sta!$B:$B,$A84,Sta!D:D))/$D84</f>
        <v>0.5</v>
      </c>
      <c r="L84" s="6">
        <f>SUMIF(Sta!$A:$A,$A84,Sta!E:E)/$B84</f>
        <v>0</v>
      </c>
      <c r="M84" s="6">
        <f>SUMIF(Sta!$B:$B,$A84,Sta!D:D)/$C84</f>
        <v>1</v>
      </c>
      <c r="N84" s="10">
        <f>(SUMIF(Sta!$A:$A,$A84,Sta!L:L) +SUMIF(Sta!$B:$B,$A84,Sta!L:L))/$D84</f>
        <v>0</v>
      </c>
      <c r="O84" s="6">
        <f>SUMIF(Sta!$A:$A,$A84,Sta!L:L)/$B84</f>
        <v>0</v>
      </c>
      <c r="P84" s="6">
        <f>SUMIF(Sta!$B:$B,$A84,Sta!L:L)/$C84</f>
        <v>0</v>
      </c>
      <c r="Q84" s="10">
        <f>(SUMIF(Sta!$A:$A,$A84,Sta!H:H) +SUMIF(Sta!$B:$B,$A84,Sta!J:J))/$D84</f>
        <v>0</v>
      </c>
      <c r="R84" s="6">
        <f>SUMIF(Sta!$A:$A,$A84,Sta!H:H)/$B84</f>
        <v>0</v>
      </c>
      <c r="S84" s="6">
        <f>SUMIF(Sta!$B:$B,$A84,Sta!J:J)/$C84</f>
        <v>0</v>
      </c>
      <c r="T84" s="10">
        <f>(SUMIF(Sta!$A:$A,$A84,Sta!I:I) +SUMIF(Sta!$B:$B,$A84,Sta!K:K))/$D84</f>
        <v>0</v>
      </c>
      <c r="U84" s="6">
        <f>SUMIF(Sta!$A:$A,$A84,Sta!I:I)/$B84</f>
        <v>0</v>
      </c>
      <c r="V84" s="6">
        <f>SUMIF(Sta!$B:$B,$A84,Sta!K:K)/$C84</f>
        <v>0</v>
      </c>
      <c r="W84" s="10">
        <f>(SUMIF(Sta!$A:$A,$A84,Sta!Q:Q) +SUMIF(Sta!$B:$B,$A84,Sta!Q:Q))/$D84</f>
        <v>1</v>
      </c>
      <c r="X84" s="6">
        <f>SUMIF(Sta!$A:$A,$A84,Sta!Q:Q)/$B84</f>
        <v>0</v>
      </c>
      <c r="Y84" s="6">
        <f>SUMIF(Sta!$B:$B,$A84,Sta!Q:Q)/$C84</f>
        <v>2</v>
      </c>
      <c r="Z84" s="10">
        <f>(SUMIF(Sta!$A:$A,$A84,Sta!M:M) +SUMIF(Sta!$B:$B,$A84,Sta!O:O))/$D84</f>
        <v>0.5</v>
      </c>
      <c r="AA84" s="6">
        <f>SUMIF(Sta!$A:$A,$A84,Sta!M:M)/$B84</f>
        <v>0</v>
      </c>
      <c r="AB84" s="6">
        <f>SUMIF(Sta!$B:$B,$A84,Sta!O:O)/$C84</f>
        <v>1</v>
      </c>
      <c r="AC84" s="10">
        <f>(SUMIF(Sta!$A:$A,$A84,Sta!N:N) +SUMIF(Sta!$B:$B,$A84,Sta!P:P))/$D84</f>
        <v>0.5</v>
      </c>
      <c r="AD84" s="6">
        <f>SUMIF(Sta!$A:$A,$A84,Sta!N:N)/$B84</f>
        <v>0</v>
      </c>
      <c r="AE84" s="14">
        <f>SUMIF(Sta!$B:$B,$A84,Sta!P:P)/$C84</f>
        <v>1</v>
      </c>
    </row>
    <row r="85" spans="1:31" x14ac:dyDescent="0.3">
      <c r="A85" t="s">
        <v>529</v>
      </c>
      <c r="B85" s="9">
        <f>COUNTIF(Sta!A:A,A85)</f>
        <v>9</v>
      </c>
      <c r="C85" s="4">
        <f>COUNTIF(Sta!B:B,A85)</f>
        <v>8</v>
      </c>
      <c r="D85" s="4">
        <f t="shared" si="3"/>
        <v>17</v>
      </c>
      <c r="E85" s="10">
        <f>(SUMIF(Sta!$A:$A,$A85,Sta!F:F) +SUMIF(Sta!$B:$B,$A85,Sta!F:F))/$D85</f>
        <v>2.2352941176470589</v>
      </c>
      <c r="F85" s="6">
        <f>SUMIF(Sta!$A:$A,$A85,Sta!F:F)/$B85</f>
        <v>1.7777777777777777</v>
      </c>
      <c r="G85" s="6">
        <f>SUMIF(Sta!$B:$B,$A85,Sta!F:F)/$C85</f>
        <v>2.75</v>
      </c>
      <c r="H85" s="10">
        <f>(SUMIF(Sta!$A:$A,$A85,Sta!D:D) +SUMIF(Sta!$B:$B,$A85,Sta!E:E))/$D85</f>
        <v>1.2941176470588236</v>
      </c>
      <c r="I85" s="6">
        <f>SUMIF(Sta!$A:$A,$A85,Sta!D:D)/$B85</f>
        <v>1</v>
      </c>
      <c r="J85" s="6">
        <f>SUMIF(Sta!$B:$B,$A85,Sta!E:E)/$C85</f>
        <v>1.625</v>
      </c>
      <c r="K85" s="10">
        <f>(SUMIF(Sta!$A:$A,$A85,Sta!E:E) +SUMIF(Sta!$B:$B,$A85,Sta!D:D))/$D85</f>
        <v>0.94117647058823528</v>
      </c>
      <c r="L85" s="6">
        <f>SUMIF(Sta!$A:$A,$A85,Sta!E:E)/$B85</f>
        <v>0.77777777777777779</v>
      </c>
      <c r="M85" s="6">
        <f>SUMIF(Sta!$B:$B,$A85,Sta!D:D)/$C85</f>
        <v>1.125</v>
      </c>
      <c r="N85" s="10">
        <f>(SUMIF(Sta!$A:$A,$A85,Sta!L:L) +SUMIF(Sta!$B:$B,$A85,Sta!L:L))/$D85</f>
        <v>0.88235294117647056</v>
      </c>
      <c r="O85" s="6">
        <f>SUMIF(Sta!$A:$A,$A85,Sta!L:L)/$B85</f>
        <v>0.66666666666666663</v>
      </c>
      <c r="P85" s="6">
        <f>SUMIF(Sta!$B:$B,$A85,Sta!L:L)/$C85</f>
        <v>1.125</v>
      </c>
      <c r="Q85" s="10">
        <f>(SUMIF(Sta!$A:$A,$A85,Sta!H:H) +SUMIF(Sta!$B:$B,$A85,Sta!J:J))/$D85</f>
        <v>0.6470588235294118</v>
      </c>
      <c r="R85" s="6">
        <f>SUMIF(Sta!$A:$A,$A85,Sta!H:H)/$B85</f>
        <v>0.44444444444444442</v>
      </c>
      <c r="S85" s="6">
        <f>SUMIF(Sta!$B:$B,$A85,Sta!J:J)/$C85</f>
        <v>0.875</v>
      </c>
      <c r="T85" s="10">
        <f>(SUMIF(Sta!$A:$A,$A85,Sta!I:I) +SUMIF(Sta!$B:$B,$A85,Sta!K:K))/$D85</f>
        <v>0.23529411764705882</v>
      </c>
      <c r="U85" s="6">
        <f>SUMIF(Sta!$A:$A,$A85,Sta!I:I)/$B85</f>
        <v>0.22222222222222221</v>
      </c>
      <c r="V85" s="6">
        <f>SUMIF(Sta!$B:$B,$A85,Sta!K:K)/$C85</f>
        <v>0.25</v>
      </c>
      <c r="W85" s="10">
        <f>(SUMIF(Sta!$A:$A,$A85,Sta!Q:Q) +SUMIF(Sta!$B:$B,$A85,Sta!Q:Q))/$D85</f>
        <v>1.3529411764705883</v>
      </c>
      <c r="X85" s="6">
        <f>SUMIF(Sta!$A:$A,$A85,Sta!Q:Q)/$B85</f>
        <v>1.1111111111111112</v>
      </c>
      <c r="Y85" s="6">
        <f>SUMIF(Sta!$B:$B,$A85,Sta!Q:Q)/$C85</f>
        <v>1.625</v>
      </c>
      <c r="Z85" s="10">
        <f>(SUMIF(Sta!$A:$A,$A85,Sta!M:M) +SUMIF(Sta!$B:$B,$A85,Sta!O:O))/$D85</f>
        <v>0.6470588235294118</v>
      </c>
      <c r="AA85" s="6">
        <f>SUMIF(Sta!$A:$A,$A85,Sta!M:M)/$B85</f>
        <v>0.55555555555555558</v>
      </c>
      <c r="AB85" s="6">
        <f>SUMIF(Sta!$B:$B,$A85,Sta!O:O)/$C85</f>
        <v>0.75</v>
      </c>
      <c r="AC85" s="10">
        <f>(SUMIF(Sta!$A:$A,$A85,Sta!N:N) +SUMIF(Sta!$B:$B,$A85,Sta!P:P))/$D85</f>
        <v>0.70588235294117652</v>
      </c>
      <c r="AD85" s="6">
        <f>SUMIF(Sta!$A:$A,$A85,Sta!N:N)/$B85</f>
        <v>0.55555555555555558</v>
      </c>
      <c r="AE85" s="14">
        <f>SUMIF(Sta!$B:$B,$A85,Sta!P:P)/$C85</f>
        <v>0.875</v>
      </c>
    </row>
    <row r="86" spans="1:31" x14ac:dyDescent="0.3">
      <c r="A86" t="s">
        <v>187</v>
      </c>
      <c r="B86" s="9">
        <f>COUNTIF(Sta!A:A,A86)</f>
        <v>1</v>
      </c>
      <c r="C86" s="4">
        <f>COUNTIF(Sta!B:B,A86)</f>
        <v>1</v>
      </c>
      <c r="D86" s="4">
        <f t="shared" si="3"/>
        <v>2</v>
      </c>
      <c r="E86" s="10">
        <f>(SUMIF(Sta!$A:$A,$A86,Sta!F:F) +SUMIF(Sta!$B:$B,$A86,Sta!F:F))/$D86</f>
        <v>1</v>
      </c>
      <c r="F86" s="6">
        <f>SUMIF(Sta!$A:$A,$A86,Sta!F:F)/$B86</f>
        <v>1</v>
      </c>
      <c r="G86" s="6">
        <f>SUMIF(Sta!$B:$B,$A86,Sta!F:F)/$C86</f>
        <v>1</v>
      </c>
      <c r="H86" s="10">
        <f>(SUMIF(Sta!$A:$A,$A86,Sta!D:D) +SUMIF(Sta!$B:$B,$A86,Sta!E:E))/$D86</f>
        <v>0.5</v>
      </c>
      <c r="I86" s="6">
        <f>SUMIF(Sta!$A:$A,$A86,Sta!D:D)/$B86</f>
        <v>0</v>
      </c>
      <c r="J86" s="6">
        <f>SUMIF(Sta!$B:$B,$A86,Sta!E:E)/$C86</f>
        <v>1</v>
      </c>
      <c r="K86" s="10">
        <f>(SUMIF(Sta!$A:$A,$A86,Sta!E:E) +SUMIF(Sta!$B:$B,$A86,Sta!D:D))/$D86</f>
        <v>0.5</v>
      </c>
      <c r="L86" s="6">
        <f>SUMIF(Sta!$A:$A,$A86,Sta!E:E)/$B86</f>
        <v>1</v>
      </c>
      <c r="M86" s="6">
        <f>SUMIF(Sta!$B:$B,$A86,Sta!D:D)/$C86</f>
        <v>0</v>
      </c>
      <c r="N86" s="10">
        <f>(SUMIF(Sta!$A:$A,$A86,Sta!L:L) +SUMIF(Sta!$B:$B,$A86,Sta!L:L))/$D86</f>
        <v>0.5</v>
      </c>
      <c r="O86" s="6">
        <f>SUMIF(Sta!$A:$A,$A86,Sta!L:L)/$B86</f>
        <v>1</v>
      </c>
      <c r="P86" s="6">
        <f>SUMIF(Sta!$B:$B,$A86,Sta!L:L)/$C86</f>
        <v>0</v>
      </c>
      <c r="Q86" s="10">
        <f>(SUMIF(Sta!$A:$A,$A86,Sta!H:H) +SUMIF(Sta!$B:$B,$A86,Sta!J:J))/$D86</f>
        <v>0</v>
      </c>
      <c r="R86" s="6">
        <f>SUMIF(Sta!$A:$A,$A86,Sta!H:H)/$B86</f>
        <v>0</v>
      </c>
      <c r="S86" s="6">
        <f>SUMIF(Sta!$B:$B,$A86,Sta!J:J)/$C86</f>
        <v>0</v>
      </c>
      <c r="T86" s="10">
        <f>(SUMIF(Sta!$A:$A,$A86,Sta!I:I) +SUMIF(Sta!$B:$B,$A86,Sta!K:K))/$D86</f>
        <v>0.5</v>
      </c>
      <c r="U86" s="6">
        <f>SUMIF(Sta!$A:$A,$A86,Sta!I:I)/$B86</f>
        <v>1</v>
      </c>
      <c r="V86" s="6">
        <f>SUMIF(Sta!$B:$B,$A86,Sta!K:K)/$C86</f>
        <v>0</v>
      </c>
      <c r="W86" s="10">
        <f>(SUMIF(Sta!$A:$A,$A86,Sta!Q:Q) +SUMIF(Sta!$B:$B,$A86,Sta!Q:Q))/$D86</f>
        <v>0.5</v>
      </c>
      <c r="X86" s="6">
        <f>SUMIF(Sta!$A:$A,$A86,Sta!Q:Q)/$B86</f>
        <v>0</v>
      </c>
      <c r="Y86" s="6">
        <f>SUMIF(Sta!$B:$B,$A86,Sta!Q:Q)/$C86</f>
        <v>1</v>
      </c>
      <c r="Z86" s="10">
        <f>(SUMIF(Sta!$A:$A,$A86,Sta!M:M) +SUMIF(Sta!$B:$B,$A86,Sta!O:O))/$D86</f>
        <v>0.5</v>
      </c>
      <c r="AA86" s="6">
        <f>SUMIF(Sta!$A:$A,$A86,Sta!M:M)/$B86</f>
        <v>0</v>
      </c>
      <c r="AB86" s="6">
        <f>SUMIF(Sta!$B:$B,$A86,Sta!O:O)/$C86</f>
        <v>1</v>
      </c>
      <c r="AC86" s="10">
        <f>(SUMIF(Sta!$A:$A,$A86,Sta!N:N) +SUMIF(Sta!$B:$B,$A86,Sta!P:P))/$D86</f>
        <v>0</v>
      </c>
      <c r="AD86" s="6">
        <f>SUMIF(Sta!$A:$A,$A86,Sta!N:N)/$B86</f>
        <v>0</v>
      </c>
      <c r="AE86" s="14">
        <f>SUMIF(Sta!$B:$B,$A86,Sta!P:P)/$C86</f>
        <v>0</v>
      </c>
    </row>
    <row r="87" spans="1:31" x14ac:dyDescent="0.3">
      <c r="A87" t="s">
        <v>339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0" t="e">
        <f>(SUMIF(Sta!$A:$A,$A87,Sta!F:F) +SUMIF(Sta!$B:$B,$A87,Sta!F:F))/$D87</f>
        <v>#DIV/0!</v>
      </c>
      <c r="F87" s="6" t="e">
        <f>SUMIF(Sta!$A:$A,$A87,Sta!F:F)/$B87</f>
        <v>#DIV/0!</v>
      </c>
      <c r="G87" s="6" t="e">
        <f>SUMIF(Sta!$B:$B,$A87,Sta!F:F)/$C87</f>
        <v>#DIV/0!</v>
      </c>
      <c r="H87" s="10" t="e">
        <f>(SUMIF(Sta!$A:$A,$A87,Sta!D:D) +SUMIF(Sta!$B:$B,$A87,Sta!E:E))/$D87</f>
        <v>#DIV/0!</v>
      </c>
      <c r="I87" s="6" t="e">
        <f>SUMIF(Sta!$A:$A,$A87,Sta!D:D)/$B87</f>
        <v>#DIV/0!</v>
      </c>
      <c r="J87" s="6" t="e">
        <f>SUMIF(Sta!$B:$B,$A87,Sta!E:E)/$C87</f>
        <v>#DIV/0!</v>
      </c>
      <c r="K87" s="10" t="e">
        <f>(SUMIF(Sta!$A:$A,$A87,Sta!E:E) +SUMIF(Sta!$B:$B,$A87,Sta!D:D))/$D87</f>
        <v>#DIV/0!</v>
      </c>
      <c r="L87" s="6" t="e">
        <f>SUMIF(Sta!$A:$A,$A87,Sta!E:E)/$B87</f>
        <v>#DIV/0!</v>
      </c>
      <c r="M87" s="6" t="e">
        <f>SUMIF(Sta!$B:$B,$A87,Sta!D:D)/$C87</f>
        <v>#DIV/0!</v>
      </c>
      <c r="N87" s="10" t="e">
        <f>(SUMIF(Sta!$A:$A,$A87,Sta!L:L) +SUMIF(Sta!$B:$B,$A87,Sta!L:L))/$D87</f>
        <v>#DIV/0!</v>
      </c>
      <c r="O87" s="6" t="e">
        <f>SUMIF(Sta!$A:$A,$A87,Sta!L:L)/$B87</f>
        <v>#DIV/0!</v>
      </c>
      <c r="P87" s="6" t="e">
        <f>SUMIF(Sta!$B:$B,$A87,Sta!L:L)/$C87</f>
        <v>#DIV/0!</v>
      </c>
      <c r="Q87" s="10" t="e">
        <f>(SUMIF(Sta!$A:$A,$A87,Sta!H:H) +SUMIF(Sta!$B:$B,$A87,Sta!J:J))/$D87</f>
        <v>#DIV/0!</v>
      </c>
      <c r="R87" s="6" t="e">
        <f>SUMIF(Sta!$A:$A,$A87,Sta!H:H)/$B87</f>
        <v>#DIV/0!</v>
      </c>
      <c r="S87" s="6" t="e">
        <f>SUMIF(Sta!$B:$B,$A87,Sta!J:J)/$C87</f>
        <v>#DIV/0!</v>
      </c>
      <c r="T87" s="10" t="e">
        <f>(SUMIF(Sta!$A:$A,$A87,Sta!I:I) +SUMIF(Sta!$B:$B,$A87,Sta!K:K))/$D87</f>
        <v>#DIV/0!</v>
      </c>
      <c r="U87" s="6" t="e">
        <f>SUMIF(Sta!$A:$A,$A87,Sta!I:I)/$B87</f>
        <v>#DIV/0!</v>
      </c>
      <c r="V87" s="6" t="e">
        <f>SUMIF(Sta!$B:$B,$A87,Sta!K:K)/$C87</f>
        <v>#DIV/0!</v>
      </c>
      <c r="W87" s="10" t="e">
        <f>(SUMIF(Sta!$A:$A,$A87,Sta!Q:Q) +SUMIF(Sta!$B:$B,$A87,Sta!Q:Q))/$D87</f>
        <v>#DIV/0!</v>
      </c>
      <c r="X87" s="6" t="e">
        <f>SUMIF(Sta!$A:$A,$A87,Sta!Q:Q)/$B87</f>
        <v>#DIV/0!</v>
      </c>
      <c r="Y87" s="6" t="e">
        <f>SUMIF(Sta!$B:$B,$A87,Sta!Q:Q)/$C87</f>
        <v>#DIV/0!</v>
      </c>
      <c r="Z87" s="10" t="e">
        <f>(SUMIF(Sta!$A:$A,$A87,Sta!M:M) +SUMIF(Sta!$B:$B,$A87,Sta!O:O))/$D87</f>
        <v>#DIV/0!</v>
      </c>
      <c r="AA87" s="6" t="e">
        <f>SUMIF(Sta!$A:$A,$A87,Sta!M:M)/$B87</f>
        <v>#DIV/0!</v>
      </c>
      <c r="AB87" s="6" t="e">
        <f>SUMIF(Sta!$B:$B,$A87,Sta!O:O)/$C87</f>
        <v>#DIV/0!</v>
      </c>
      <c r="AC87" s="10" t="e">
        <f>(SUMIF(Sta!$A:$A,$A87,Sta!N:N) +SUMIF(Sta!$B:$B,$A87,Sta!P:P))/$D87</f>
        <v>#DIV/0!</v>
      </c>
      <c r="AD87" s="6" t="e">
        <f>SUMIF(Sta!$A:$A,$A87,Sta!N:N)/$B87</f>
        <v>#DIV/0!</v>
      </c>
      <c r="AE87" s="14" t="e">
        <f>SUMIF(Sta!$B:$B,$A87,Sta!P:P)/$C87</f>
        <v>#DIV/0!</v>
      </c>
    </row>
    <row r="88" spans="1:31" x14ac:dyDescent="0.3">
      <c r="A88" t="s">
        <v>368</v>
      </c>
      <c r="B88" s="9">
        <f>COUNTIF(Sta!A:A,A88)</f>
        <v>1</v>
      </c>
      <c r="C88" s="4">
        <f>COUNTIF(Sta!B:B,A88)</f>
        <v>0</v>
      </c>
      <c r="D88" s="4">
        <f t="shared" si="3"/>
        <v>1</v>
      </c>
      <c r="E88" s="10">
        <f>(SUMIF(Sta!$A:$A,$A88,Sta!F:F) +SUMIF(Sta!$B:$B,$A88,Sta!F:F))/$D88</f>
        <v>2</v>
      </c>
      <c r="F88" s="6">
        <f>SUMIF(Sta!$A:$A,$A88,Sta!F:F)/$B88</f>
        <v>2</v>
      </c>
      <c r="G88" s="6" t="e">
        <f>SUMIF(Sta!$B:$B,$A88,Sta!F:F)/$C88</f>
        <v>#DIV/0!</v>
      </c>
      <c r="H88" s="10">
        <f>(SUMIF(Sta!$A:$A,$A88,Sta!D:D) +SUMIF(Sta!$B:$B,$A88,Sta!E:E))/$D88</f>
        <v>1</v>
      </c>
      <c r="I88" s="6">
        <f>SUMIF(Sta!$A:$A,$A88,Sta!D:D)/$B88</f>
        <v>1</v>
      </c>
      <c r="J88" s="6" t="e">
        <f>SUMIF(Sta!$B:$B,$A88,Sta!E:E)/$C88</f>
        <v>#DIV/0!</v>
      </c>
      <c r="K88" s="10">
        <f>(SUMIF(Sta!$A:$A,$A88,Sta!E:E) +SUMIF(Sta!$B:$B,$A88,Sta!D:D))/$D88</f>
        <v>1</v>
      </c>
      <c r="L88" s="6">
        <f>SUMIF(Sta!$A:$A,$A88,Sta!E:E)/$B88</f>
        <v>1</v>
      </c>
      <c r="M88" s="6" t="e">
        <f>SUMIF(Sta!$B:$B,$A88,Sta!D:D)/$C88</f>
        <v>#DIV/0!</v>
      </c>
      <c r="N88" s="10">
        <f>(SUMIF(Sta!$A:$A,$A88,Sta!L:L) +SUMIF(Sta!$B:$B,$A88,Sta!L:L))/$D88</f>
        <v>1</v>
      </c>
      <c r="O88" s="6">
        <f>SUMIF(Sta!$A:$A,$A88,Sta!L:L)/$B88</f>
        <v>1</v>
      </c>
      <c r="P88" s="6" t="e">
        <f>SUMIF(Sta!$B:$B,$A88,Sta!L:L)/$C88</f>
        <v>#DIV/0!</v>
      </c>
      <c r="Q88" s="10">
        <f>(SUMIF(Sta!$A:$A,$A88,Sta!H:H) +SUMIF(Sta!$B:$B,$A88,Sta!J:J))/$D88</f>
        <v>1</v>
      </c>
      <c r="R88" s="6">
        <f>SUMIF(Sta!$A:$A,$A88,Sta!H:H)/$B88</f>
        <v>1</v>
      </c>
      <c r="S88" s="6" t="e">
        <f>SUMIF(Sta!$B:$B,$A88,Sta!J:J)/$C88</f>
        <v>#DIV/0!</v>
      </c>
      <c r="T88" s="10">
        <f>(SUMIF(Sta!$A:$A,$A88,Sta!I:I) +SUMIF(Sta!$B:$B,$A88,Sta!K:K))/$D88</f>
        <v>0</v>
      </c>
      <c r="U88" s="6">
        <f>SUMIF(Sta!$A:$A,$A88,Sta!I:I)/$B88</f>
        <v>0</v>
      </c>
      <c r="V88" s="6" t="e">
        <f>SUMIF(Sta!$B:$B,$A88,Sta!K:K)/$C88</f>
        <v>#DIV/0!</v>
      </c>
      <c r="W88" s="10">
        <f>(SUMIF(Sta!$A:$A,$A88,Sta!Q:Q) +SUMIF(Sta!$B:$B,$A88,Sta!Q:Q))/$D88</f>
        <v>1</v>
      </c>
      <c r="X88" s="6">
        <f>SUMIF(Sta!$A:$A,$A88,Sta!Q:Q)/$B88</f>
        <v>1</v>
      </c>
      <c r="Y88" s="6" t="e">
        <f>SUMIF(Sta!$B:$B,$A88,Sta!Q:Q)/$C88</f>
        <v>#DIV/0!</v>
      </c>
      <c r="Z88" s="10">
        <f>(SUMIF(Sta!$A:$A,$A88,Sta!M:M) +SUMIF(Sta!$B:$B,$A88,Sta!O:O))/$D88</f>
        <v>0</v>
      </c>
      <c r="AA88" s="6">
        <f>SUMIF(Sta!$A:$A,$A88,Sta!M:M)/$B88</f>
        <v>0</v>
      </c>
      <c r="AB88" s="6" t="e">
        <f>SUMIF(Sta!$B:$B,$A88,Sta!O:O)/$C88</f>
        <v>#DIV/0!</v>
      </c>
      <c r="AC88" s="10">
        <f>(SUMIF(Sta!$A:$A,$A88,Sta!N:N) +SUMIF(Sta!$B:$B,$A88,Sta!P:P))/$D88</f>
        <v>1</v>
      </c>
      <c r="AD88" s="6">
        <f>SUMIF(Sta!$A:$A,$A88,Sta!N:N)/$B88</f>
        <v>1</v>
      </c>
      <c r="AE88" s="14" t="e">
        <f>SUMIF(Sta!$B:$B,$A88,Sta!P:P)/$C88</f>
        <v>#DIV/0!</v>
      </c>
    </row>
    <row r="89" spans="1:31" x14ac:dyDescent="0.3">
      <c r="A89" t="s">
        <v>20</v>
      </c>
      <c r="B89" s="9">
        <f>COUNTIF(Sta!A:A,A89)</f>
        <v>0</v>
      </c>
      <c r="C89" s="4">
        <f>COUNTIF(Sta!B:B,A89)</f>
        <v>1</v>
      </c>
      <c r="D89" s="4">
        <f t="shared" si="3"/>
        <v>1</v>
      </c>
      <c r="E89" s="10">
        <f>(SUMIF(Sta!$A:$A,$A89,Sta!F:F) +SUMIF(Sta!$B:$B,$A89,Sta!F:F))/$D89</f>
        <v>3</v>
      </c>
      <c r="F89" s="6" t="e">
        <f>SUMIF(Sta!$A:$A,$A89,Sta!F:F)/$B89</f>
        <v>#DIV/0!</v>
      </c>
      <c r="G89" s="6">
        <f>SUMIF(Sta!$B:$B,$A89,Sta!F:F)/$C89</f>
        <v>3</v>
      </c>
      <c r="H89" s="10">
        <f>(SUMIF(Sta!$A:$A,$A89,Sta!D:D) +SUMIF(Sta!$B:$B,$A89,Sta!E:E))/$D89</f>
        <v>3</v>
      </c>
      <c r="I89" s="6" t="e">
        <f>SUMIF(Sta!$A:$A,$A89,Sta!D:D)/$B89</f>
        <v>#DIV/0!</v>
      </c>
      <c r="J89" s="6">
        <f>SUMIF(Sta!$B:$B,$A89,Sta!E:E)/$C89</f>
        <v>3</v>
      </c>
      <c r="K89" s="10">
        <f>(SUMIF(Sta!$A:$A,$A89,Sta!E:E) +SUMIF(Sta!$B:$B,$A89,Sta!D:D))/$D89</f>
        <v>0</v>
      </c>
      <c r="L89" s="6" t="e">
        <f>SUMIF(Sta!$A:$A,$A89,Sta!E:E)/$B89</f>
        <v>#DIV/0!</v>
      </c>
      <c r="M89" s="6">
        <f>SUMIF(Sta!$B:$B,$A89,Sta!D:D)/$C89</f>
        <v>0</v>
      </c>
      <c r="N89" s="10">
        <f>(SUMIF(Sta!$A:$A,$A89,Sta!L:L) +SUMIF(Sta!$B:$B,$A89,Sta!L:L))/$D89</f>
        <v>1</v>
      </c>
      <c r="O89" s="6" t="e">
        <f>SUMIF(Sta!$A:$A,$A89,Sta!L:L)/$B89</f>
        <v>#DIV/0!</v>
      </c>
      <c r="P89" s="6">
        <f>SUMIF(Sta!$B:$B,$A89,Sta!L:L)/$C89</f>
        <v>1</v>
      </c>
      <c r="Q89" s="10">
        <f>(SUMIF(Sta!$A:$A,$A89,Sta!H:H) +SUMIF(Sta!$B:$B,$A89,Sta!J:J))/$D89</f>
        <v>1</v>
      </c>
      <c r="R89" s="6" t="e">
        <f>SUMIF(Sta!$A:$A,$A89,Sta!H:H)/$B89</f>
        <v>#DIV/0!</v>
      </c>
      <c r="S89" s="6">
        <f>SUMIF(Sta!$B:$B,$A89,Sta!J:J)/$C89</f>
        <v>1</v>
      </c>
      <c r="T89" s="10">
        <f>(SUMIF(Sta!$A:$A,$A89,Sta!I:I) +SUMIF(Sta!$B:$B,$A89,Sta!K:K))/$D89</f>
        <v>0</v>
      </c>
      <c r="U89" s="6" t="e">
        <f>SUMIF(Sta!$A:$A,$A89,Sta!I:I)/$B89</f>
        <v>#DIV/0!</v>
      </c>
      <c r="V89" s="6">
        <f>SUMIF(Sta!$B:$B,$A89,Sta!K:K)/$C89</f>
        <v>0</v>
      </c>
      <c r="W89" s="10">
        <f>(SUMIF(Sta!$A:$A,$A89,Sta!Q:Q) +SUMIF(Sta!$B:$B,$A89,Sta!Q:Q))/$D89</f>
        <v>2</v>
      </c>
      <c r="X89" s="6" t="e">
        <f>SUMIF(Sta!$A:$A,$A89,Sta!Q:Q)/$B89</f>
        <v>#DIV/0!</v>
      </c>
      <c r="Y89" s="6">
        <f>SUMIF(Sta!$B:$B,$A89,Sta!Q:Q)/$C89</f>
        <v>2</v>
      </c>
      <c r="Z89" s="10">
        <f>(SUMIF(Sta!$A:$A,$A89,Sta!M:M) +SUMIF(Sta!$B:$B,$A89,Sta!O:O))/$D89</f>
        <v>2</v>
      </c>
      <c r="AA89" s="6" t="e">
        <f>SUMIF(Sta!$A:$A,$A89,Sta!M:M)/$B89</f>
        <v>#DIV/0!</v>
      </c>
      <c r="AB89" s="6">
        <f>SUMIF(Sta!$B:$B,$A89,Sta!O:O)/$C89</f>
        <v>2</v>
      </c>
      <c r="AC89" s="10">
        <f>(SUMIF(Sta!$A:$A,$A89,Sta!N:N) +SUMIF(Sta!$B:$B,$A89,Sta!P:P))/$D89</f>
        <v>0</v>
      </c>
      <c r="AD89" s="6" t="e">
        <f>SUMIF(Sta!$A:$A,$A89,Sta!N:N)/$B89</f>
        <v>#DIV/0!</v>
      </c>
      <c r="AE89" s="14">
        <f>SUMIF(Sta!$B:$B,$A89,Sta!P:P)/$C89</f>
        <v>0</v>
      </c>
    </row>
    <row r="90" spans="1:31" x14ac:dyDescent="0.3">
      <c r="A90" t="s">
        <v>446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0" t="e">
        <f>(SUMIF(Sta!$A:$A,$A90,Sta!F:F) +SUMIF(Sta!$B:$B,$A90,Sta!F:F))/$D90</f>
        <v>#DIV/0!</v>
      </c>
      <c r="F90" s="6" t="e">
        <f>SUMIF(Sta!$A:$A,$A90,Sta!F:F)/$B90</f>
        <v>#DIV/0!</v>
      </c>
      <c r="G90" s="6" t="e">
        <f>SUMIF(Sta!$B:$B,$A90,Sta!F:F)/$C90</f>
        <v>#DIV/0!</v>
      </c>
      <c r="H90" s="10" t="e">
        <f>(SUMIF(Sta!$A:$A,$A90,Sta!D:D) +SUMIF(Sta!$B:$B,$A90,Sta!E:E))/$D90</f>
        <v>#DIV/0!</v>
      </c>
      <c r="I90" s="6" t="e">
        <f>SUMIF(Sta!$A:$A,$A90,Sta!D:D)/$B90</f>
        <v>#DIV/0!</v>
      </c>
      <c r="J90" s="6" t="e">
        <f>SUMIF(Sta!$B:$B,$A90,Sta!E:E)/$C90</f>
        <v>#DIV/0!</v>
      </c>
      <c r="K90" s="10" t="e">
        <f>(SUMIF(Sta!$A:$A,$A90,Sta!E:E) +SUMIF(Sta!$B:$B,$A90,Sta!D:D))/$D90</f>
        <v>#DIV/0!</v>
      </c>
      <c r="L90" s="6" t="e">
        <f>SUMIF(Sta!$A:$A,$A90,Sta!E:E)/$B90</f>
        <v>#DIV/0!</v>
      </c>
      <c r="M90" s="6" t="e">
        <f>SUMIF(Sta!$B:$B,$A90,Sta!D:D)/$C90</f>
        <v>#DIV/0!</v>
      </c>
      <c r="N90" s="10" t="e">
        <f>(SUMIF(Sta!$A:$A,$A90,Sta!L:L) +SUMIF(Sta!$B:$B,$A90,Sta!L:L))/$D90</f>
        <v>#DIV/0!</v>
      </c>
      <c r="O90" s="6" t="e">
        <f>SUMIF(Sta!$A:$A,$A90,Sta!L:L)/$B90</f>
        <v>#DIV/0!</v>
      </c>
      <c r="P90" s="6" t="e">
        <f>SUMIF(Sta!$B:$B,$A90,Sta!L:L)/$C90</f>
        <v>#DIV/0!</v>
      </c>
      <c r="Q90" s="10" t="e">
        <f>(SUMIF(Sta!$A:$A,$A90,Sta!H:H) +SUMIF(Sta!$B:$B,$A90,Sta!J:J))/$D90</f>
        <v>#DIV/0!</v>
      </c>
      <c r="R90" s="6" t="e">
        <f>SUMIF(Sta!$A:$A,$A90,Sta!H:H)/$B90</f>
        <v>#DIV/0!</v>
      </c>
      <c r="S90" s="6" t="e">
        <f>SUMIF(Sta!$B:$B,$A90,Sta!J:J)/$C90</f>
        <v>#DIV/0!</v>
      </c>
      <c r="T90" s="10" t="e">
        <f>(SUMIF(Sta!$A:$A,$A90,Sta!I:I) +SUMIF(Sta!$B:$B,$A90,Sta!K:K))/$D90</f>
        <v>#DIV/0!</v>
      </c>
      <c r="U90" s="6" t="e">
        <f>SUMIF(Sta!$A:$A,$A90,Sta!I:I)/$B90</f>
        <v>#DIV/0!</v>
      </c>
      <c r="V90" s="6" t="e">
        <f>SUMIF(Sta!$B:$B,$A90,Sta!K:K)/$C90</f>
        <v>#DIV/0!</v>
      </c>
      <c r="W90" s="10" t="e">
        <f>(SUMIF(Sta!$A:$A,$A90,Sta!Q:Q) +SUMIF(Sta!$B:$B,$A90,Sta!Q:Q))/$D90</f>
        <v>#DIV/0!</v>
      </c>
      <c r="X90" s="6" t="e">
        <f>SUMIF(Sta!$A:$A,$A90,Sta!Q:Q)/$B90</f>
        <v>#DIV/0!</v>
      </c>
      <c r="Y90" s="6" t="e">
        <f>SUMIF(Sta!$B:$B,$A90,Sta!Q:Q)/$C90</f>
        <v>#DIV/0!</v>
      </c>
      <c r="Z90" s="10" t="e">
        <f>(SUMIF(Sta!$A:$A,$A90,Sta!M:M) +SUMIF(Sta!$B:$B,$A90,Sta!O:O))/$D90</f>
        <v>#DIV/0!</v>
      </c>
      <c r="AA90" s="6" t="e">
        <f>SUMIF(Sta!$A:$A,$A90,Sta!M:M)/$B90</f>
        <v>#DIV/0!</v>
      </c>
      <c r="AB90" s="6" t="e">
        <f>SUMIF(Sta!$B:$B,$A90,Sta!O:O)/$C90</f>
        <v>#DIV/0!</v>
      </c>
      <c r="AC90" s="10" t="e">
        <f>(SUMIF(Sta!$A:$A,$A90,Sta!N:N) +SUMIF(Sta!$B:$B,$A90,Sta!P:P))/$D90</f>
        <v>#DIV/0!</v>
      </c>
      <c r="AD90" s="6" t="e">
        <f>SUMIF(Sta!$A:$A,$A90,Sta!N:N)/$B90</f>
        <v>#DIV/0!</v>
      </c>
      <c r="AE90" s="14" t="e">
        <f>SUMIF(Sta!$B:$B,$A90,Sta!P:P)/$C90</f>
        <v>#DIV/0!</v>
      </c>
    </row>
    <row r="91" spans="1:31" x14ac:dyDescent="0.3">
      <c r="A91" t="s">
        <v>180</v>
      </c>
      <c r="B91" s="9">
        <f>COUNTIF(Sta!A:A,A91)</f>
        <v>1</v>
      </c>
      <c r="C91" s="4">
        <f>COUNTIF(Sta!B:B,A91)</f>
        <v>1</v>
      </c>
      <c r="D91" s="4">
        <f t="shared" si="3"/>
        <v>2</v>
      </c>
      <c r="E91" s="10">
        <f>(SUMIF(Sta!$A:$A,$A91,Sta!F:F) +SUMIF(Sta!$B:$B,$A91,Sta!F:F))/$D91</f>
        <v>3</v>
      </c>
      <c r="F91" s="6">
        <f>SUMIF(Sta!$A:$A,$A91,Sta!F:F)/$B91</f>
        <v>4</v>
      </c>
      <c r="G91" s="6">
        <f>SUMIF(Sta!$B:$B,$A91,Sta!F:F)/$C91</f>
        <v>2</v>
      </c>
      <c r="H91" s="10">
        <f>(SUMIF(Sta!$A:$A,$A91,Sta!D:D) +SUMIF(Sta!$B:$B,$A91,Sta!E:E))/$D91</f>
        <v>1</v>
      </c>
      <c r="I91" s="6">
        <f>SUMIF(Sta!$A:$A,$A91,Sta!D:D)/$B91</f>
        <v>1</v>
      </c>
      <c r="J91" s="6">
        <f>SUMIF(Sta!$B:$B,$A91,Sta!E:E)/$C91</f>
        <v>1</v>
      </c>
      <c r="K91" s="10">
        <f>(SUMIF(Sta!$A:$A,$A91,Sta!E:E) +SUMIF(Sta!$B:$B,$A91,Sta!D:D))/$D91</f>
        <v>2</v>
      </c>
      <c r="L91" s="6">
        <f>SUMIF(Sta!$A:$A,$A91,Sta!E:E)/$B91</f>
        <v>3</v>
      </c>
      <c r="M91" s="6">
        <f>SUMIF(Sta!$B:$B,$A91,Sta!D:D)/$C91</f>
        <v>1</v>
      </c>
      <c r="N91" s="10">
        <f>(SUMIF(Sta!$A:$A,$A91,Sta!L:L) +SUMIF(Sta!$B:$B,$A91,Sta!L:L))/$D91</f>
        <v>0.5</v>
      </c>
      <c r="O91" s="6">
        <f>SUMIF(Sta!$A:$A,$A91,Sta!L:L)/$B91</f>
        <v>1</v>
      </c>
      <c r="P91" s="6">
        <f>SUMIF(Sta!$B:$B,$A91,Sta!L:L)/$C91</f>
        <v>0</v>
      </c>
      <c r="Q91" s="10">
        <f>(SUMIF(Sta!$A:$A,$A91,Sta!H:H) +SUMIF(Sta!$B:$B,$A91,Sta!J:J))/$D91</f>
        <v>0</v>
      </c>
      <c r="R91" s="6">
        <f>SUMIF(Sta!$A:$A,$A91,Sta!H:H)/$B91</f>
        <v>0</v>
      </c>
      <c r="S91" s="6">
        <f>SUMIF(Sta!$B:$B,$A91,Sta!J:J)/$C91</f>
        <v>0</v>
      </c>
      <c r="T91" s="10">
        <f>(SUMIF(Sta!$A:$A,$A91,Sta!I:I) +SUMIF(Sta!$B:$B,$A91,Sta!K:K))/$D91</f>
        <v>0.5</v>
      </c>
      <c r="U91" s="6">
        <f>SUMIF(Sta!$A:$A,$A91,Sta!I:I)/$B91</f>
        <v>1</v>
      </c>
      <c r="V91" s="6">
        <f>SUMIF(Sta!$B:$B,$A91,Sta!K:K)/$C91</f>
        <v>0</v>
      </c>
      <c r="W91" s="10">
        <f>(SUMIF(Sta!$A:$A,$A91,Sta!Q:Q) +SUMIF(Sta!$B:$B,$A91,Sta!Q:Q))/$D91</f>
        <v>2.5</v>
      </c>
      <c r="X91" s="6">
        <f>SUMIF(Sta!$A:$A,$A91,Sta!Q:Q)/$B91</f>
        <v>3</v>
      </c>
      <c r="Y91" s="6">
        <f>SUMIF(Sta!$B:$B,$A91,Sta!Q:Q)/$C91</f>
        <v>2</v>
      </c>
      <c r="Z91" s="10">
        <f>(SUMIF(Sta!$A:$A,$A91,Sta!M:M) +SUMIF(Sta!$B:$B,$A91,Sta!O:O))/$D91</f>
        <v>1</v>
      </c>
      <c r="AA91" s="6">
        <f>SUMIF(Sta!$A:$A,$A91,Sta!M:M)/$B91</f>
        <v>1</v>
      </c>
      <c r="AB91" s="6">
        <f>SUMIF(Sta!$B:$B,$A91,Sta!O:O)/$C91</f>
        <v>1</v>
      </c>
      <c r="AC91" s="10">
        <f>(SUMIF(Sta!$A:$A,$A91,Sta!N:N) +SUMIF(Sta!$B:$B,$A91,Sta!P:P))/$D91</f>
        <v>1.5</v>
      </c>
      <c r="AD91" s="6">
        <f>SUMIF(Sta!$A:$A,$A91,Sta!N:N)/$B91</f>
        <v>2</v>
      </c>
      <c r="AE91" s="14">
        <f>SUMIF(Sta!$B:$B,$A91,Sta!P:P)/$C91</f>
        <v>1</v>
      </c>
    </row>
    <row r="92" spans="1:31" x14ac:dyDescent="0.3">
      <c r="A92" t="s">
        <v>212</v>
      </c>
      <c r="B92" s="9">
        <f>COUNTIF(Sta!A:A,A92)</f>
        <v>1</v>
      </c>
      <c r="C92" s="4">
        <f>COUNTIF(Sta!B:B,A92)</f>
        <v>1</v>
      </c>
      <c r="D92" s="4">
        <f t="shared" si="3"/>
        <v>2</v>
      </c>
      <c r="E92" s="10">
        <f>(SUMIF(Sta!$A:$A,$A92,Sta!F:F) +SUMIF(Sta!$B:$B,$A92,Sta!F:F))/$D92</f>
        <v>1</v>
      </c>
      <c r="F92" s="6">
        <f>SUMIF(Sta!$A:$A,$A92,Sta!F:F)/$B92</f>
        <v>0</v>
      </c>
      <c r="G92" s="6">
        <f>SUMIF(Sta!$B:$B,$A92,Sta!F:F)/$C92</f>
        <v>2</v>
      </c>
      <c r="H92" s="10">
        <f>(SUMIF(Sta!$A:$A,$A92,Sta!D:D) +SUMIF(Sta!$B:$B,$A92,Sta!E:E))/$D92</f>
        <v>0</v>
      </c>
      <c r="I92" s="6">
        <f>SUMIF(Sta!$A:$A,$A92,Sta!D:D)/$B92</f>
        <v>0</v>
      </c>
      <c r="J92" s="6">
        <f>SUMIF(Sta!$B:$B,$A92,Sta!E:E)/$C92</f>
        <v>0</v>
      </c>
      <c r="K92" s="10">
        <f>(SUMIF(Sta!$A:$A,$A92,Sta!E:E) +SUMIF(Sta!$B:$B,$A92,Sta!D:D))/$D92</f>
        <v>1</v>
      </c>
      <c r="L92" s="6">
        <f>SUMIF(Sta!$A:$A,$A92,Sta!E:E)/$B92</f>
        <v>0</v>
      </c>
      <c r="M92" s="6">
        <f>SUMIF(Sta!$B:$B,$A92,Sta!D:D)/$C92</f>
        <v>2</v>
      </c>
      <c r="N92" s="10">
        <f>(SUMIF(Sta!$A:$A,$A92,Sta!L:L) +SUMIF(Sta!$B:$B,$A92,Sta!L:L))/$D92</f>
        <v>0.5</v>
      </c>
      <c r="O92" s="6">
        <f>SUMIF(Sta!$A:$A,$A92,Sta!L:L)/$B92</f>
        <v>0</v>
      </c>
      <c r="P92" s="6">
        <f>SUMIF(Sta!$B:$B,$A92,Sta!L:L)/$C92</f>
        <v>1</v>
      </c>
      <c r="Q92" s="10">
        <f>(SUMIF(Sta!$A:$A,$A92,Sta!H:H) +SUMIF(Sta!$B:$B,$A92,Sta!J:J))/$D92</f>
        <v>0</v>
      </c>
      <c r="R92" s="6">
        <f>SUMIF(Sta!$A:$A,$A92,Sta!H:H)/$B92</f>
        <v>0</v>
      </c>
      <c r="S92" s="6">
        <f>SUMIF(Sta!$B:$B,$A92,Sta!J:J)/$C92</f>
        <v>0</v>
      </c>
      <c r="T92" s="10">
        <f>(SUMIF(Sta!$A:$A,$A92,Sta!I:I) +SUMIF(Sta!$B:$B,$A92,Sta!K:K))/$D92</f>
        <v>0.5</v>
      </c>
      <c r="U92" s="6">
        <f>SUMIF(Sta!$A:$A,$A92,Sta!I:I)/$B92</f>
        <v>0</v>
      </c>
      <c r="V92" s="6">
        <f>SUMIF(Sta!$B:$B,$A92,Sta!K:K)/$C92</f>
        <v>1</v>
      </c>
      <c r="W92" s="10">
        <f>(SUMIF(Sta!$A:$A,$A92,Sta!Q:Q) +SUMIF(Sta!$B:$B,$A92,Sta!Q:Q))/$D92</f>
        <v>0.5</v>
      </c>
      <c r="X92" s="6">
        <f>SUMIF(Sta!$A:$A,$A92,Sta!Q:Q)/$B92</f>
        <v>0</v>
      </c>
      <c r="Y92" s="6">
        <f>SUMIF(Sta!$B:$B,$A92,Sta!Q:Q)/$C92</f>
        <v>1</v>
      </c>
      <c r="Z92" s="10">
        <f>(SUMIF(Sta!$A:$A,$A92,Sta!M:M) +SUMIF(Sta!$B:$B,$A92,Sta!O:O))/$D92</f>
        <v>0</v>
      </c>
      <c r="AA92" s="6">
        <f>SUMIF(Sta!$A:$A,$A92,Sta!M:M)/$B92</f>
        <v>0</v>
      </c>
      <c r="AB92" s="6">
        <f>SUMIF(Sta!$B:$B,$A92,Sta!O:O)/$C92</f>
        <v>0</v>
      </c>
      <c r="AC92" s="10">
        <f>(SUMIF(Sta!$A:$A,$A92,Sta!N:N) +SUMIF(Sta!$B:$B,$A92,Sta!P:P))/$D92</f>
        <v>0.5</v>
      </c>
      <c r="AD92" s="6">
        <f>SUMIF(Sta!$A:$A,$A92,Sta!N:N)/$B92</f>
        <v>0</v>
      </c>
      <c r="AE92" s="14">
        <f>SUMIF(Sta!$B:$B,$A92,Sta!P:P)/$C92</f>
        <v>1</v>
      </c>
    </row>
    <row r="93" spans="1:31" x14ac:dyDescent="0.3">
      <c r="A93" t="s">
        <v>518</v>
      </c>
      <c r="B93" s="9">
        <f>COUNTIF(Sta!A:A,A93)</f>
        <v>3</v>
      </c>
      <c r="C93" s="4">
        <f>COUNTIF(Sta!B:B,A93)</f>
        <v>1</v>
      </c>
      <c r="D93" s="4">
        <f t="shared" si="3"/>
        <v>4</v>
      </c>
      <c r="E93" s="10">
        <f>(SUMIF(Sta!$A:$A,$A93,Sta!F:F) +SUMIF(Sta!$B:$B,$A93,Sta!F:F))/$D93</f>
        <v>3.75</v>
      </c>
      <c r="F93" s="6">
        <f>SUMIF(Sta!$A:$A,$A93,Sta!F:F)/$B93</f>
        <v>3.6666666666666665</v>
      </c>
      <c r="G93" s="6">
        <f>SUMIF(Sta!$B:$B,$A93,Sta!F:F)/$C93</f>
        <v>4</v>
      </c>
      <c r="H93" s="10">
        <f>(SUMIF(Sta!$A:$A,$A93,Sta!D:D) +SUMIF(Sta!$B:$B,$A93,Sta!E:E))/$D93</f>
        <v>2.25</v>
      </c>
      <c r="I93" s="6">
        <f>SUMIF(Sta!$A:$A,$A93,Sta!D:D)/$B93</f>
        <v>2.3333333333333335</v>
      </c>
      <c r="J93" s="6">
        <f>SUMIF(Sta!$B:$B,$A93,Sta!E:E)/$C93</f>
        <v>2</v>
      </c>
      <c r="K93" s="10">
        <f>(SUMIF(Sta!$A:$A,$A93,Sta!E:E) +SUMIF(Sta!$B:$B,$A93,Sta!D:D))/$D93</f>
        <v>1.5</v>
      </c>
      <c r="L93" s="6">
        <f>SUMIF(Sta!$A:$A,$A93,Sta!E:E)/$B93</f>
        <v>1.3333333333333333</v>
      </c>
      <c r="M93" s="6">
        <f>SUMIF(Sta!$B:$B,$A93,Sta!D:D)/$C93</f>
        <v>2</v>
      </c>
      <c r="N93" s="10">
        <f>(SUMIF(Sta!$A:$A,$A93,Sta!L:L) +SUMIF(Sta!$B:$B,$A93,Sta!L:L))/$D93</f>
        <v>2</v>
      </c>
      <c r="O93" s="6">
        <f>SUMIF(Sta!$A:$A,$A93,Sta!L:L)/$B93</f>
        <v>2</v>
      </c>
      <c r="P93" s="6">
        <f>SUMIF(Sta!$B:$B,$A93,Sta!L:L)/$C93</f>
        <v>2</v>
      </c>
      <c r="Q93" s="10">
        <f>(SUMIF(Sta!$A:$A,$A93,Sta!H:H) +SUMIF(Sta!$B:$B,$A93,Sta!J:J))/$D93</f>
        <v>1.25</v>
      </c>
      <c r="R93" s="6">
        <f>SUMIF(Sta!$A:$A,$A93,Sta!H:H)/$B93</f>
        <v>1.3333333333333333</v>
      </c>
      <c r="S93" s="6">
        <f>SUMIF(Sta!$B:$B,$A93,Sta!J:J)/$C93</f>
        <v>1</v>
      </c>
      <c r="T93" s="10">
        <f>(SUMIF(Sta!$A:$A,$A93,Sta!I:I) +SUMIF(Sta!$B:$B,$A93,Sta!K:K))/$D93</f>
        <v>0.75</v>
      </c>
      <c r="U93" s="6">
        <f>SUMIF(Sta!$A:$A,$A93,Sta!I:I)/$B93</f>
        <v>0.66666666666666663</v>
      </c>
      <c r="V93" s="6">
        <f>SUMIF(Sta!$B:$B,$A93,Sta!K:K)/$C93</f>
        <v>1</v>
      </c>
      <c r="W93" s="10">
        <f>(SUMIF(Sta!$A:$A,$A93,Sta!Q:Q) +SUMIF(Sta!$B:$B,$A93,Sta!Q:Q))/$D93</f>
        <v>1.75</v>
      </c>
      <c r="X93" s="6">
        <f>SUMIF(Sta!$A:$A,$A93,Sta!Q:Q)/$B93</f>
        <v>1.6666666666666667</v>
      </c>
      <c r="Y93" s="6">
        <f>SUMIF(Sta!$B:$B,$A93,Sta!Q:Q)/$C93</f>
        <v>2</v>
      </c>
      <c r="Z93" s="10">
        <f>(SUMIF(Sta!$A:$A,$A93,Sta!M:M) +SUMIF(Sta!$B:$B,$A93,Sta!O:O))/$D93</f>
        <v>1</v>
      </c>
      <c r="AA93" s="6">
        <f>SUMIF(Sta!$A:$A,$A93,Sta!M:M)/$B93</f>
        <v>1</v>
      </c>
      <c r="AB93" s="6">
        <f>SUMIF(Sta!$B:$B,$A93,Sta!O:O)/$C93</f>
        <v>1</v>
      </c>
      <c r="AC93" s="10">
        <f>(SUMIF(Sta!$A:$A,$A93,Sta!N:N) +SUMIF(Sta!$B:$B,$A93,Sta!P:P))/$D93</f>
        <v>0.75</v>
      </c>
      <c r="AD93" s="6">
        <f>SUMIF(Sta!$A:$A,$A93,Sta!N:N)/$B93</f>
        <v>0.66666666666666663</v>
      </c>
      <c r="AE93" s="14">
        <f>SUMIF(Sta!$B:$B,$A93,Sta!P:P)/$C93</f>
        <v>1</v>
      </c>
    </row>
    <row r="94" spans="1:31" x14ac:dyDescent="0.3">
      <c r="A94" t="s">
        <v>18</v>
      </c>
      <c r="B94" s="9">
        <f>COUNTIF(Sta!A:A,A94)</f>
        <v>1</v>
      </c>
      <c r="C94" s="4">
        <f>COUNTIF(Sta!B:B,A94)</f>
        <v>0</v>
      </c>
      <c r="D94" s="4">
        <f t="shared" si="3"/>
        <v>1</v>
      </c>
      <c r="E94" s="10">
        <f>(SUMIF(Sta!$A:$A,$A94,Sta!F:F) +SUMIF(Sta!$B:$B,$A94,Sta!F:F))/$D94</f>
        <v>3</v>
      </c>
      <c r="F94" s="6">
        <f>SUMIF(Sta!$A:$A,$A94,Sta!F:F)/$B94</f>
        <v>3</v>
      </c>
      <c r="G94" s="6" t="e">
        <f>SUMIF(Sta!$B:$B,$A94,Sta!F:F)/$C94</f>
        <v>#DIV/0!</v>
      </c>
      <c r="H94" s="10">
        <f>(SUMIF(Sta!$A:$A,$A94,Sta!D:D) +SUMIF(Sta!$B:$B,$A94,Sta!E:E))/$D94</f>
        <v>3</v>
      </c>
      <c r="I94" s="6">
        <f>SUMIF(Sta!$A:$A,$A94,Sta!D:D)/$B94</f>
        <v>3</v>
      </c>
      <c r="J94" s="6" t="e">
        <f>SUMIF(Sta!$B:$B,$A94,Sta!E:E)/$C94</f>
        <v>#DIV/0!</v>
      </c>
      <c r="K94" s="10">
        <f>(SUMIF(Sta!$A:$A,$A94,Sta!E:E) +SUMIF(Sta!$B:$B,$A94,Sta!D:D))/$D94</f>
        <v>0</v>
      </c>
      <c r="L94" s="6">
        <f>SUMIF(Sta!$A:$A,$A94,Sta!E:E)/$B94</f>
        <v>0</v>
      </c>
      <c r="M94" s="6" t="e">
        <f>SUMIF(Sta!$B:$B,$A94,Sta!D:D)/$C94</f>
        <v>#DIV/0!</v>
      </c>
      <c r="N94" s="10">
        <f>(SUMIF(Sta!$A:$A,$A94,Sta!L:L) +SUMIF(Sta!$B:$B,$A94,Sta!L:L))/$D94</f>
        <v>0</v>
      </c>
      <c r="O94" s="6">
        <f>SUMIF(Sta!$A:$A,$A94,Sta!L:L)/$B94</f>
        <v>0</v>
      </c>
      <c r="P94" s="6" t="e">
        <f>SUMIF(Sta!$B:$B,$A94,Sta!L:L)/$C94</f>
        <v>#DIV/0!</v>
      </c>
      <c r="Q94" s="10">
        <f>(SUMIF(Sta!$A:$A,$A94,Sta!H:H) +SUMIF(Sta!$B:$B,$A94,Sta!J:J))/$D94</f>
        <v>0</v>
      </c>
      <c r="R94" s="6">
        <f>SUMIF(Sta!$A:$A,$A94,Sta!H:H)/$B94</f>
        <v>0</v>
      </c>
      <c r="S94" s="6" t="e">
        <f>SUMIF(Sta!$B:$B,$A94,Sta!J:J)/$C94</f>
        <v>#DIV/0!</v>
      </c>
      <c r="T94" s="10">
        <f>(SUMIF(Sta!$A:$A,$A94,Sta!I:I) +SUMIF(Sta!$B:$B,$A94,Sta!K:K))/$D94</f>
        <v>0</v>
      </c>
      <c r="U94" s="6">
        <f>SUMIF(Sta!$A:$A,$A94,Sta!I:I)/$B94</f>
        <v>0</v>
      </c>
      <c r="V94" s="6" t="e">
        <f>SUMIF(Sta!$B:$B,$A94,Sta!K:K)/$C94</f>
        <v>#DIV/0!</v>
      </c>
      <c r="W94" s="10">
        <f>(SUMIF(Sta!$A:$A,$A94,Sta!Q:Q) +SUMIF(Sta!$B:$B,$A94,Sta!Q:Q))/$D94</f>
        <v>3</v>
      </c>
      <c r="X94" s="6">
        <f>SUMIF(Sta!$A:$A,$A94,Sta!Q:Q)/$B94</f>
        <v>3</v>
      </c>
      <c r="Y94" s="6" t="e">
        <f>SUMIF(Sta!$B:$B,$A94,Sta!Q:Q)/$C94</f>
        <v>#DIV/0!</v>
      </c>
      <c r="Z94" s="10">
        <f>(SUMIF(Sta!$A:$A,$A94,Sta!M:M) +SUMIF(Sta!$B:$B,$A94,Sta!O:O))/$D94</f>
        <v>3</v>
      </c>
      <c r="AA94" s="6">
        <f>SUMIF(Sta!$A:$A,$A94,Sta!M:M)/$B94</f>
        <v>3</v>
      </c>
      <c r="AB94" s="6" t="e">
        <f>SUMIF(Sta!$B:$B,$A94,Sta!O:O)/$C94</f>
        <v>#DIV/0!</v>
      </c>
      <c r="AC94" s="10">
        <f>(SUMIF(Sta!$A:$A,$A94,Sta!N:N) +SUMIF(Sta!$B:$B,$A94,Sta!P:P))/$D94</f>
        <v>0</v>
      </c>
      <c r="AD94" s="6">
        <f>SUMIF(Sta!$A:$A,$A94,Sta!N:N)/$B94</f>
        <v>0</v>
      </c>
      <c r="AE94" s="14" t="e">
        <f>SUMIF(Sta!$B:$B,$A94,Sta!P:P)/$C94</f>
        <v>#DIV/0!</v>
      </c>
    </row>
    <row r="95" spans="1:31" x14ac:dyDescent="0.3">
      <c r="A95" t="s">
        <v>208</v>
      </c>
      <c r="B95" s="9">
        <f>COUNTIF(Sta!A:A,A95)</f>
        <v>1</v>
      </c>
      <c r="C95" s="4">
        <f>COUNTIF(Sta!B:B,A95)</f>
        <v>1</v>
      </c>
      <c r="D95" s="4">
        <f t="shared" si="3"/>
        <v>2</v>
      </c>
      <c r="E95" s="10">
        <f>(SUMIF(Sta!$A:$A,$A95,Sta!F:F) +SUMIF(Sta!$B:$B,$A95,Sta!F:F))/$D95</f>
        <v>2</v>
      </c>
      <c r="F95" s="6">
        <f>SUMIF(Sta!$A:$A,$A95,Sta!F:F)/$B95</f>
        <v>1</v>
      </c>
      <c r="G95" s="6">
        <f>SUMIF(Sta!$B:$B,$A95,Sta!F:F)/$C95</f>
        <v>3</v>
      </c>
      <c r="H95" s="10">
        <f>(SUMIF(Sta!$A:$A,$A95,Sta!D:D) +SUMIF(Sta!$B:$B,$A95,Sta!E:E))/$D95</f>
        <v>1</v>
      </c>
      <c r="I95" s="6">
        <f>SUMIF(Sta!$A:$A,$A95,Sta!D:D)/$B95</f>
        <v>0</v>
      </c>
      <c r="J95" s="6">
        <f>SUMIF(Sta!$B:$B,$A95,Sta!E:E)/$C95</f>
        <v>2</v>
      </c>
      <c r="K95" s="10">
        <f>(SUMIF(Sta!$A:$A,$A95,Sta!E:E) +SUMIF(Sta!$B:$B,$A95,Sta!D:D))/$D95</f>
        <v>1</v>
      </c>
      <c r="L95" s="6">
        <f>SUMIF(Sta!$A:$A,$A95,Sta!E:E)/$B95</f>
        <v>1</v>
      </c>
      <c r="M95" s="6">
        <f>SUMIF(Sta!$B:$B,$A95,Sta!D:D)/$C95</f>
        <v>1</v>
      </c>
      <c r="N95" s="10">
        <f>(SUMIF(Sta!$A:$A,$A95,Sta!L:L) +SUMIF(Sta!$B:$B,$A95,Sta!L:L))/$D95</f>
        <v>2</v>
      </c>
      <c r="O95" s="6">
        <f>SUMIF(Sta!$A:$A,$A95,Sta!L:L)/$B95</f>
        <v>1</v>
      </c>
      <c r="P95" s="6">
        <f>SUMIF(Sta!$B:$B,$A95,Sta!L:L)/$C95</f>
        <v>3</v>
      </c>
      <c r="Q95" s="10">
        <f>(SUMIF(Sta!$A:$A,$A95,Sta!H:H) +SUMIF(Sta!$B:$B,$A95,Sta!J:J))/$D95</f>
        <v>1</v>
      </c>
      <c r="R95" s="6">
        <f>SUMIF(Sta!$A:$A,$A95,Sta!H:H)/$B95</f>
        <v>0</v>
      </c>
      <c r="S95" s="6">
        <f>SUMIF(Sta!$B:$B,$A95,Sta!J:J)/$C95</f>
        <v>2</v>
      </c>
      <c r="T95" s="10">
        <f>(SUMIF(Sta!$A:$A,$A95,Sta!I:I) +SUMIF(Sta!$B:$B,$A95,Sta!K:K))/$D95</f>
        <v>1</v>
      </c>
      <c r="U95" s="6">
        <f>SUMIF(Sta!$A:$A,$A95,Sta!I:I)/$B95</f>
        <v>1</v>
      </c>
      <c r="V95" s="6">
        <f>SUMIF(Sta!$B:$B,$A95,Sta!K:K)/$C95</f>
        <v>1</v>
      </c>
      <c r="W95" s="10">
        <f>(SUMIF(Sta!$A:$A,$A95,Sta!Q:Q) +SUMIF(Sta!$B:$B,$A95,Sta!Q:Q))/$D95</f>
        <v>0</v>
      </c>
      <c r="X95" s="6">
        <f>SUMIF(Sta!$A:$A,$A95,Sta!Q:Q)/$B95</f>
        <v>0</v>
      </c>
      <c r="Y95" s="6">
        <f>SUMIF(Sta!$B:$B,$A95,Sta!Q:Q)/$C95</f>
        <v>0</v>
      </c>
      <c r="Z95" s="10">
        <f>(SUMIF(Sta!$A:$A,$A95,Sta!M:M) +SUMIF(Sta!$B:$B,$A95,Sta!O:O))/$D95</f>
        <v>0</v>
      </c>
      <c r="AA95" s="6">
        <f>SUMIF(Sta!$A:$A,$A95,Sta!M:M)/$B95</f>
        <v>0</v>
      </c>
      <c r="AB95" s="6">
        <f>SUMIF(Sta!$B:$B,$A95,Sta!O:O)/$C95</f>
        <v>0</v>
      </c>
      <c r="AC95" s="10">
        <f>(SUMIF(Sta!$A:$A,$A95,Sta!N:N) +SUMIF(Sta!$B:$B,$A95,Sta!P:P))/$D95</f>
        <v>0</v>
      </c>
      <c r="AD95" s="6">
        <f>SUMIF(Sta!$A:$A,$A95,Sta!N:N)/$B95</f>
        <v>0</v>
      </c>
      <c r="AE95" s="14">
        <f>SUMIF(Sta!$B:$B,$A95,Sta!P:P)/$C95</f>
        <v>0</v>
      </c>
    </row>
    <row r="96" spans="1:31" x14ac:dyDescent="0.3">
      <c r="A96" t="s">
        <v>222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0" t="e">
        <f>(SUMIF(Sta!$A:$A,$A96,Sta!F:F) +SUMIF(Sta!$B:$B,$A96,Sta!F:F))/$D96</f>
        <v>#DIV/0!</v>
      </c>
      <c r="F96" s="6" t="e">
        <f>SUMIF(Sta!$A:$A,$A96,Sta!F:F)/$B96</f>
        <v>#DIV/0!</v>
      </c>
      <c r="G96" s="6" t="e">
        <f>SUMIF(Sta!$B:$B,$A96,Sta!F:F)/$C96</f>
        <v>#DIV/0!</v>
      </c>
      <c r="H96" s="10" t="e">
        <f>(SUMIF(Sta!$A:$A,$A96,Sta!D:D) +SUMIF(Sta!$B:$B,$A96,Sta!E:E))/$D96</f>
        <v>#DIV/0!</v>
      </c>
      <c r="I96" s="6" t="e">
        <f>SUMIF(Sta!$A:$A,$A96,Sta!D:D)/$B96</f>
        <v>#DIV/0!</v>
      </c>
      <c r="J96" s="6" t="e">
        <f>SUMIF(Sta!$B:$B,$A96,Sta!E:E)/$C96</f>
        <v>#DIV/0!</v>
      </c>
      <c r="K96" s="10" t="e">
        <f>(SUMIF(Sta!$A:$A,$A96,Sta!E:E) +SUMIF(Sta!$B:$B,$A96,Sta!D:D))/$D96</f>
        <v>#DIV/0!</v>
      </c>
      <c r="L96" s="6" t="e">
        <f>SUMIF(Sta!$A:$A,$A96,Sta!E:E)/$B96</f>
        <v>#DIV/0!</v>
      </c>
      <c r="M96" s="6" t="e">
        <f>SUMIF(Sta!$B:$B,$A96,Sta!D:D)/$C96</f>
        <v>#DIV/0!</v>
      </c>
      <c r="N96" s="10" t="e">
        <f>(SUMIF(Sta!$A:$A,$A96,Sta!L:L) +SUMIF(Sta!$B:$B,$A96,Sta!L:L))/$D96</f>
        <v>#DIV/0!</v>
      </c>
      <c r="O96" s="6" t="e">
        <f>SUMIF(Sta!$A:$A,$A96,Sta!L:L)/$B96</f>
        <v>#DIV/0!</v>
      </c>
      <c r="P96" s="6" t="e">
        <f>SUMIF(Sta!$B:$B,$A96,Sta!L:L)/$C96</f>
        <v>#DIV/0!</v>
      </c>
      <c r="Q96" s="10" t="e">
        <f>(SUMIF(Sta!$A:$A,$A96,Sta!H:H) +SUMIF(Sta!$B:$B,$A96,Sta!J:J))/$D96</f>
        <v>#DIV/0!</v>
      </c>
      <c r="R96" s="6" t="e">
        <f>SUMIF(Sta!$A:$A,$A96,Sta!H:H)/$B96</f>
        <v>#DIV/0!</v>
      </c>
      <c r="S96" s="6" t="e">
        <f>SUMIF(Sta!$B:$B,$A96,Sta!J:J)/$C96</f>
        <v>#DIV/0!</v>
      </c>
      <c r="T96" s="10" t="e">
        <f>(SUMIF(Sta!$A:$A,$A96,Sta!I:I) +SUMIF(Sta!$B:$B,$A96,Sta!K:K))/$D96</f>
        <v>#DIV/0!</v>
      </c>
      <c r="U96" s="6" t="e">
        <f>SUMIF(Sta!$A:$A,$A96,Sta!I:I)/$B96</f>
        <v>#DIV/0!</v>
      </c>
      <c r="V96" s="6" t="e">
        <f>SUMIF(Sta!$B:$B,$A96,Sta!K:K)/$C96</f>
        <v>#DIV/0!</v>
      </c>
      <c r="W96" s="10" t="e">
        <f>(SUMIF(Sta!$A:$A,$A96,Sta!Q:Q) +SUMIF(Sta!$B:$B,$A96,Sta!Q:Q))/$D96</f>
        <v>#DIV/0!</v>
      </c>
      <c r="X96" s="6" t="e">
        <f>SUMIF(Sta!$A:$A,$A96,Sta!Q:Q)/$B96</f>
        <v>#DIV/0!</v>
      </c>
      <c r="Y96" s="6" t="e">
        <f>SUMIF(Sta!$B:$B,$A96,Sta!Q:Q)/$C96</f>
        <v>#DIV/0!</v>
      </c>
      <c r="Z96" s="10" t="e">
        <f>(SUMIF(Sta!$A:$A,$A96,Sta!M:M) +SUMIF(Sta!$B:$B,$A96,Sta!O:O))/$D96</f>
        <v>#DIV/0!</v>
      </c>
      <c r="AA96" s="6" t="e">
        <f>SUMIF(Sta!$A:$A,$A96,Sta!M:M)/$B96</f>
        <v>#DIV/0!</v>
      </c>
      <c r="AB96" s="6" t="e">
        <f>SUMIF(Sta!$B:$B,$A96,Sta!O:O)/$C96</f>
        <v>#DIV/0!</v>
      </c>
      <c r="AC96" s="10" t="e">
        <f>(SUMIF(Sta!$A:$A,$A96,Sta!N:N) +SUMIF(Sta!$B:$B,$A96,Sta!P:P))/$D96</f>
        <v>#DIV/0!</v>
      </c>
      <c r="AD96" s="6" t="e">
        <f>SUMIF(Sta!$A:$A,$A96,Sta!N:N)/$B96</f>
        <v>#DIV/0!</v>
      </c>
      <c r="AE96" s="14" t="e">
        <f>SUMIF(Sta!$B:$B,$A96,Sta!P:P)/$C96</f>
        <v>#DIV/0!</v>
      </c>
    </row>
    <row r="97" spans="1:31" x14ac:dyDescent="0.3">
      <c r="A97" t="s">
        <v>407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0" t="e">
        <f>(SUMIF(Sta!$A:$A,$A97,Sta!F:F) +SUMIF(Sta!$B:$B,$A97,Sta!F:F))/$D97</f>
        <v>#DIV/0!</v>
      </c>
      <c r="F97" s="6" t="e">
        <f>SUMIF(Sta!$A:$A,$A97,Sta!F:F)/$B97</f>
        <v>#DIV/0!</v>
      </c>
      <c r="G97" s="6" t="e">
        <f>SUMIF(Sta!$B:$B,$A97,Sta!F:F)/$C97</f>
        <v>#DIV/0!</v>
      </c>
      <c r="H97" s="10" t="e">
        <f>(SUMIF(Sta!$A:$A,$A97,Sta!D:D) +SUMIF(Sta!$B:$B,$A97,Sta!E:E))/$D97</f>
        <v>#DIV/0!</v>
      </c>
      <c r="I97" s="6" t="e">
        <f>SUMIF(Sta!$A:$A,$A97,Sta!D:D)/$B97</f>
        <v>#DIV/0!</v>
      </c>
      <c r="J97" s="6" t="e">
        <f>SUMIF(Sta!$B:$B,$A97,Sta!E:E)/$C97</f>
        <v>#DIV/0!</v>
      </c>
      <c r="K97" s="10" t="e">
        <f>(SUMIF(Sta!$A:$A,$A97,Sta!E:E) +SUMIF(Sta!$B:$B,$A97,Sta!D:D))/$D97</f>
        <v>#DIV/0!</v>
      </c>
      <c r="L97" s="6" t="e">
        <f>SUMIF(Sta!$A:$A,$A97,Sta!E:E)/$B97</f>
        <v>#DIV/0!</v>
      </c>
      <c r="M97" s="6" t="e">
        <f>SUMIF(Sta!$B:$B,$A97,Sta!D:D)/$C97</f>
        <v>#DIV/0!</v>
      </c>
      <c r="N97" s="10" t="e">
        <f>(SUMIF(Sta!$A:$A,$A97,Sta!L:L) +SUMIF(Sta!$B:$B,$A97,Sta!L:L))/$D97</f>
        <v>#DIV/0!</v>
      </c>
      <c r="O97" s="6" t="e">
        <f>SUMIF(Sta!$A:$A,$A97,Sta!L:L)/$B97</f>
        <v>#DIV/0!</v>
      </c>
      <c r="P97" s="6" t="e">
        <f>SUMIF(Sta!$B:$B,$A97,Sta!L:L)/$C97</f>
        <v>#DIV/0!</v>
      </c>
      <c r="Q97" s="10" t="e">
        <f>(SUMIF(Sta!$A:$A,$A97,Sta!H:H) +SUMIF(Sta!$B:$B,$A97,Sta!J:J))/$D97</f>
        <v>#DIV/0!</v>
      </c>
      <c r="R97" s="6" t="e">
        <f>SUMIF(Sta!$A:$A,$A97,Sta!H:H)/$B97</f>
        <v>#DIV/0!</v>
      </c>
      <c r="S97" s="6" t="e">
        <f>SUMIF(Sta!$B:$B,$A97,Sta!J:J)/$C97</f>
        <v>#DIV/0!</v>
      </c>
      <c r="T97" s="10" t="e">
        <f>(SUMIF(Sta!$A:$A,$A97,Sta!I:I) +SUMIF(Sta!$B:$B,$A97,Sta!K:K))/$D97</f>
        <v>#DIV/0!</v>
      </c>
      <c r="U97" s="6" t="e">
        <f>SUMIF(Sta!$A:$A,$A97,Sta!I:I)/$B97</f>
        <v>#DIV/0!</v>
      </c>
      <c r="V97" s="6" t="e">
        <f>SUMIF(Sta!$B:$B,$A97,Sta!K:K)/$C97</f>
        <v>#DIV/0!</v>
      </c>
      <c r="W97" s="10" t="e">
        <f>(SUMIF(Sta!$A:$A,$A97,Sta!Q:Q) +SUMIF(Sta!$B:$B,$A97,Sta!Q:Q))/$D97</f>
        <v>#DIV/0!</v>
      </c>
      <c r="X97" s="6" t="e">
        <f>SUMIF(Sta!$A:$A,$A97,Sta!Q:Q)/$B97</f>
        <v>#DIV/0!</v>
      </c>
      <c r="Y97" s="6" t="e">
        <f>SUMIF(Sta!$B:$B,$A97,Sta!Q:Q)/$C97</f>
        <v>#DIV/0!</v>
      </c>
      <c r="Z97" s="10" t="e">
        <f>(SUMIF(Sta!$A:$A,$A97,Sta!M:M) +SUMIF(Sta!$B:$B,$A97,Sta!O:O))/$D97</f>
        <v>#DIV/0!</v>
      </c>
      <c r="AA97" s="6" t="e">
        <f>SUMIF(Sta!$A:$A,$A97,Sta!M:M)/$B97</f>
        <v>#DIV/0!</v>
      </c>
      <c r="AB97" s="6" t="e">
        <f>SUMIF(Sta!$B:$B,$A97,Sta!O:O)/$C97</f>
        <v>#DIV/0!</v>
      </c>
      <c r="AC97" s="10" t="e">
        <f>(SUMIF(Sta!$A:$A,$A97,Sta!N:N) +SUMIF(Sta!$B:$B,$A97,Sta!P:P))/$D97</f>
        <v>#DIV/0!</v>
      </c>
      <c r="AD97" s="6" t="e">
        <f>SUMIF(Sta!$A:$A,$A97,Sta!N:N)/$B97</f>
        <v>#DIV/0!</v>
      </c>
      <c r="AE97" s="14" t="e">
        <f>SUMIF(Sta!$B:$B,$A97,Sta!P:P)/$C97</f>
        <v>#DIV/0!</v>
      </c>
    </row>
    <row r="98" spans="1:31" x14ac:dyDescent="0.3">
      <c r="A98" t="s">
        <v>282</v>
      </c>
      <c r="B98" s="9">
        <f>COUNTIF(Sta!A:A,A98)</f>
        <v>1</v>
      </c>
      <c r="C98" s="4">
        <f>COUNTIF(Sta!B:B,A98)</f>
        <v>2</v>
      </c>
      <c r="D98" s="4">
        <f t="shared" si="3"/>
        <v>3</v>
      </c>
      <c r="E98" s="10">
        <f>(SUMIF(Sta!$A:$A,$A98,Sta!F:F) +SUMIF(Sta!$B:$B,$A98,Sta!F:F))/$D98</f>
        <v>2</v>
      </c>
      <c r="F98" s="6">
        <f>SUMIF(Sta!$A:$A,$A98,Sta!F:F)/$B98</f>
        <v>3</v>
      </c>
      <c r="G98" s="6">
        <f>SUMIF(Sta!$B:$B,$A98,Sta!F:F)/$C98</f>
        <v>1.5</v>
      </c>
      <c r="H98" s="10">
        <f>(SUMIF(Sta!$A:$A,$A98,Sta!D:D) +SUMIF(Sta!$B:$B,$A98,Sta!E:E))/$D98</f>
        <v>1</v>
      </c>
      <c r="I98" s="6">
        <f>SUMIF(Sta!$A:$A,$A98,Sta!D:D)/$B98</f>
        <v>1</v>
      </c>
      <c r="J98" s="6">
        <f>SUMIF(Sta!$B:$B,$A98,Sta!E:E)/$C98</f>
        <v>1</v>
      </c>
      <c r="K98" s="10">
        <f>(SUMIF(Sta!$A:$A,$A98,Sta!E:E) +SUMIF(Sta!$B:$B,$A98,Sta!D:D))/$D98</f>
        <v>1</v>
      </c>
      <c r="L98" s="6">
        <f>SUMIF(Sta!$A:$A,$A98,Sta!E:E)/$B98</f>
        <v>2</v>
      </c>
      <c r="M98" s="6">
        <f>SUMIF(Sta!$B:$B,$A98,Sta!D:D)/$C98</f>
        <v>0.5</v>
      </c>
      <c r="N98" s="10">
        <f>(SUMIF(Sta!$A:$A,$A98,Sta!L:L) +SUMIF(Sta!$B:$B,$A98,Sta!L:L))/$D98</f>
        <v>1.3333333333333333</v>
      </c>
      <c r="O98" s="6">
        <f>SUMIF(Sta!$A:$A,$A98,Sta!L:L)/$B98</f>
        <v>2</v>
      </c>
      <c r="P98" s="6">
        <f>SUMIF(Sta!$B:$B,$A98,Sta!L:L)/$C98</f>
        <v>1</v>
      </c>
      <c r="Q98" s="10">
        <f>(SUMIF(Sta!$A:$A,$A98,Sta!H:H) +SUMIF(Sta!$B:$B,$A98,Sta!J:J))/$D98</f>
        <v>0.66666666666666663</v>
      </c>
      <c r="R98" s="6">
        <f>SUMIF(Sta!$A:$A,$A98,Sta!H:H)/$B98</f>
        <v>0</v>
      </c>
      <c r="S98" s="6">
        <f>SUMIF(Sta!$B:$B,$A98,Sta!J:J)/$C98</f>
        <v>1</v>
      </c>
      <c r="T98" s="10">
        <f>(SUMIF(Sta!$A:$A,$A98,Sta!I:I) +SUMIF(Sta!$B:$B,$A98,Sta!K:K))/$D98</f>
        <v>0.66666666666666663</v>
      </c>
      <c r="U98" s="6">
        <f>SUMIF(Sta!$A:$A,$A98,Sta!I:I)/$B98</f>
        <v>2</v>
      </c>
      <c r="V98" s="6">
        <f>SUMIF(Sta!$B:$B,$A98,Sta!K:K)/$C98</f>
        <v>0</v>
      </c>
      <c r="W98" s="10">
        <f>(SUMIF(Sta!$A:$A,$A98,Sta!Q:Q) +SUMIF(Sta!$B:$B,$A98,Sta!Q:Q))/$D98</f>
        <v>0.66666666666666663</v>
      </c>
      <c r="X98" s="6">
        <f>SUMIF(Sta!$A:$A,$A98,Sta!Q:Q)/$B98</f>
        <v>1</v>
      </c>
      <c r="Y98" s="6">
        <f>SUMIF(Sta!$B:$B,$A98,Sta!Q:Q)/$C98</f>
        <v>0.5</v>
      </c>
      <c r="Z98" s="10">
        <f>(SUMIF(Sta!$A:$A,$A98,Sta!M:M) +SUMIF(Sta!$B:$B,$A98,Sta!O:O))/$D98</f>
        <v>0.33333333333333331</v>
      </c>
      <c r="AA98" s="6">
        <f>SUMIF(Sta!$A:$A,$A98,Sta!M:M)/$B98</f>
        <v>1</v>
      </c>
      <c r="AB98" s="6">
        <f>SUMIF(Sta!$B:$B,$A98,Sta!O:O)/$C98</f>
        <v>0</v>
      </c>
      <c r="AC98" s="10">
        <f>(SUMIF(Sta!$A:$A,$A98,Sta!N:N) +SUMIF(Sta!$B:$B,$A98,Sta!P:P))/$D98</f>
        <v>0.33333333333333331</v>
      </c>
      <c r="AD98" s="6">
        <f>SUMIF(Sta!$A:$A,$A98,Sta!N:N)/$B98</f>
        <v>0</v>
      </c>
      <c r="AE98" s="14">
        <f>SUMIF(Sta!$B:$B,$A98,Sta!P:P)/$C98</f>
        <v>0.5</v>
      </c>
    </row>
    <row r="99" spans="1:31" x14ac:dyDescent="0.3">
      <c r="A99" t="s">
        <v>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0" t="e">
        <f>(SUMIF(Sta!$A:$A,$A99,Sta!F:F) +SUMIF(Sta!$B:$B,$A99,Sta!F:F))/$D99</f>
        <v>#DIV/0!</v>
      </c>
      <c r="F99" s="6" t="e">
        <f>SUMIF(Sta!$A:$A,$A99,Sta!F:F)/$B99</f>
        <v>#DIV/0!</v>
      </c>
      <c r="G99" s="6" t="e">
        <f>SUMIF(Sta!$B:$B,$A99,Sta!F:F)/$C99</f>
        <v>#DIV/0!</v>
      </c>
      <c r="H99" s="10" t="e">
        <f>(SUMIF(Sta!$A:$A,$A99,Sta!D:D) +SUMIF(Sta!$B:$B,$A99,Sta!E:E))/$D99</f>
        <v>#DIV/0!</v>
      </c>
      <c r="I99" s="6" t="e">
        <f>SUMIF(Sta!$A:$A,$A99,Sta!D:D)/$B99</f>
        <v>#DIV/0!</v>
      </c>
      <c r="J99" s="6" t="e">
        <f>SUMIF(Sta!$B:$B,$A99,Sta!E:E)/$C99</f>
        <v>#DIV/0!</v>
      </c>
      <c r="K99" s="10" t="e">
        <f>(SUMIF(Sta!$A:$A,$A99,Sta!E:E) +SUMIF(Sta!$B:$B,$A99,Sta!D:D))/$D99</f>
        <v>#DIV/0!</v>
      </c>
      <c r="L99" s="6" t="e">
        <f>SUMIF(Sta!$A:$A,$A99,Sta!E:E)/$B99</f>
        <v>#DIV/0!</v>
      </c>
      <c r="M99" s="6" t="e">
        <f>SUMIF(Sta!$B:$B,$A99,Sta!D:D)/$C99</f>
        <v>#DIV/0!</v>
      </c>
      <c r="N99" s="10" t="e">
        <f>(SUMIF(Sta!$A:$A,$A99,Sta!L:L) +SUMIF(Sta!$B:$B,$A99,Sta!L:L))/$D99</f>
        <v>#DIV/0!</v>
      </c>
      <c r="O99" s="6" t="e">
        <f>SUMIF(Sta!$A:$A,$A99,Sta!L:L)/$B99</f>
        <v>#DIV/0!</v>
      </c>
      <c r="P99" s="6" t="e">
        <f>SUMIF(Sta!$B:$B,$A99,Sta!L:L)/$C99</f>
        <v>#DIV/0!</v>
      </c>
      <c r="Q99" s="10" t="e">
        <f>(SUMIF(Sta!$A:$A,$A99,Sta!H:H) +SUMIF(Sta!$B:$B,$A99,Sta!J:J))/$D99</f>
        <v>#DIV/0!</v>
      </c>
      <c r="R99" s="6" t="e">
        <f>SUMIF(Sta!$A:$A,$A99,Sta!H:H)/$B99</f>
        <v>#DIV/0!</v>
      </c>
      <c r="S99" s="6" t="e">
        <f>SUMIF(Sta!$B:$B,$A99,Sta!J:J)/$C99</f>
        <v>#DIV/0!</v>
      </c>
      <c r="T99" s="10" t="e">
        <f>(SUMIF(Sta!$A:$A,$A99,Sta!I:I) +SUMIF(Sta!$B:$B,$A99,Sta!K:K))/$D99</f>
        <v>#DIV/0!</v>
      </c>
      <c r="U99" s="6" t="e">
        <f>SUMIF(Sta!$A:$A,$A99,Sta!I:I)/$B99</f>
        <v>#DIV/0!</v>
      </c>
      <c r="V99" s="6" t="e">
        <f>SUMIF(Sta!$B:$B,$A99,Sta!K:K)/$C99</f>
        <v>#DIV/0!</v>
      </c>
      <c r="W99" s="10" t="e">
        <f>(SUMIF(Sta!$A:$A,$A99,Sta!Q:Q) +SUMIF(Sta!$B:$B,$A99,Sta!Q:Q))/$D99</f>
        <v>#DIV/0!</v>
      </c>
      <c r="X99" s="6" t="e">
        <f>SUMIF(Sta!$A:$A,$A99,Sta!Q:Q)/$B99</f>
        <v>#DIV/0!</v>
      </c>
      <c r="Y99" s="6" t="e">
        <f>SUMIF(Sta!$B:$B,$A99,Sta!Q:Q)/$C99</f>
        <v>#DIV/0!</v>
      </c>
      <c r="Z99" s="10" t="e">
        <f>(SUMIF(Sta!$A:$A,$A99,Sta!M:M) +SUMIF(Sta!$B:$B,$A99,Sta!O:O))/$D99</f>
        <v>#DIV/0!</v>
      </c>
      <c r="AA99" s="6" t="e">
        <f>SUMIF(Sta!$A:$A,$A99,Sta!M:M)/$B99</f>
        <v>#DIV/0!</v>
      </c>
      <c r="AB99" s="6" t="e">
        <f>SUMIF(Sta!$B:$B,$A99,Sta!O:O)/$C99</f>
        <v>#DIV/0!</v>
      </c>
      <c r="AC99" s="10" t="e">
        <f>(SUMIF(Sta!$A:$A,$A99,Sta!N:N) +SUMIF(Sta!$B:$B,$A99,Sta!P:P))/$D99</f>
        <v>#DIV/0!</v>
      </c>
      <c r="AD99" s="6" t="e">
        <f>SUMIF(Sta!$A:$A,$A99,Sta!N:N)/$B99</f>
        <v>#DIV/0!</v>
      </c>
      <c r="AE99" s="14" t="e">
        <f>SUMIF(Sta!$B:$B,$A99,Sta!P:P)/$C99</f>
        <v>#DIV/0!</v>
      </c>
    </row>
    <row r="100" spans="1:31" x14ac:dyDescent="0.3">
      <c r="A100" t="s">
        <v>239</v>
      </c>
      <c r="B100" s="9">
        <f>COUNTIF(Sta!A:A,A100)</f>
        <v>1</v>
      </c>
      <c r="C100" s="4">
        <f>COUNTIF(Sta!B:B,A100)</f>
        <v>1</v>
      </c>
      <c r="D100" s="4">
        <f t="shared" si="3"/>
        <v>2</v>
      </c>
      <c r="E100" s="10">
        <f>(SUMIF(Sta!$A:$A,$A100,Sta!F:F) +SUMIF(Sta!$B:$B,$A100,Sta!F:F))/$D100</f>
        <v>0</v>
      </c>
      <c r="F100" s="6">
        <f>SUMIF(Sta!$A:$A,$A100,Sta!F:F)/$B100</f>
        <v>0</v>
      </c>
      <c r="G100" s="6">
        <f>SUMIF(Sta!$B:$B,$A100,Sta!F:F)/$C100</f>
        <v>0</v>
      </c>
      <c r="H100" s="10">
        <f>(SUMIF(Sta!$A:$A,$A100,Sta!D:D) +SUMIF(Sta!$B:$B,$A100,Sta!E:E))/$D100</f>
        <v>0</v>
      </c>
      <c r="I100" s="6">
        <f>SUMIF(Sta!$A:$A,$A100,Sta!D:D)/$B100</f>
        <v>0</v>
      </c>
      <c r="J100" s="6">
        <f>SUMIF(Sta!$B:$B,$A100,Sta!E:E)/$C100</f>
        <v>0</v>
      </c>
      <c r="K100" s="10">
        <f>(SUMIF(Sta!$A:$A,$A100,Sta!E:E) +SUMIF(Sta!$B:$B,$A100,Sta!D:D))/$D100</f>
        <v>0</v>
      </c>
      <c r="L100" s="6">
        <f>SUMIF(Sta!$A:$A,$A100,Sta!E:E)/$B100</f>
        <v>0</v>
      </c>
      <c r="M100" s="6">
        <f>SUMIF(Sta!$B:$B,$A100,Sta!D:D)/$C100</f>
        <v>0</v>
      </c>
      <c r="N100" s="10">
        <f>(SUMIF(Sta!$A:$A,$A100,Sta!L:L) +SUMIF(Sta!$B:$B,$A100,Sta!L:L))/$D100</f>
        <v>0</v>
      </c>
      <c r="O100" s="6">
        <f>SUMIF(Sta!$A:$A,$A100,Sta!L:L)/$B100</f>
        <v>0</v>
      </c>
      <c r="P100" s="6">
        <f>SUMIF(Sta!$B:$B,$A100,Sta!L:L)/$C100</f>
        <v>0</v>
      </c>
      <c r="Q100" s="10">
        <f>(SUMIF(Sta!$A:$A,$A100,Sta!H:H) +SUMIF(Sta!$B:$B,$A100,Sta!J:J))/$D100</f>
        <v>0</v>
      </c>
      <c r="R100" s="6">
        <f>SUMIF(Sta!$A:$A,$A100,Sta!H:H)/$B100</f>
        <v>0</v>
      </c>
      <c r="S100" s="6">
        <f>SUMIF(Sta!$B:$B,$A100,Sta!J:J)/$C100</f>
        <v>0</v>
      </c>
      <c r="T100" s="10">
        <f>(SUMIF(Sta!$A:$A,$A100,Sta!I:I) +SUMIF(Sta!$B:$B,$A100,Sta!K:K))/$D100</f>
        <v>0</v>
      </c>
      <c r="U100" s="6">
        <f>SUMIF(Sta!$A:$A,$A100,Sta!I:I)/$B100</f>
        <v>0</v>
      </c>
      <c r="V100" s="6">
        <f>SUMIF(Sta!$B:$B,$A100,Sta!K:K)/$C100</f>
        <v>0</v>
      </c>
      <c r="W100" s="10">
        <f>(SUMIF(Sta!$A:$A,$A100,Sta!Q:Q) +SUMIF(Sta!$B:$B,$A100,Sta!Q:Q))/$D100</f>
        <v>0</v>
      </c>
      <c r="X100" s="6">
        <f>SUMIF(Sta!$A:$A,$A100,Sta!Q:Q)/$B100</f>
        <v>0</v>
      </c>
      <c r="Y100" s="6">
        <f>SUMIF(Sta!$B:$B,$A100,Sta!Q:Q)/$C100</f>
        <v>0</v>
      </c>
      <c r="Z100" s="10">
        <f>(SUMIF(Sta!$A:$A,$A100,Sta!M:M) +SUMIF(Sta!$B:$B,$A100,Sta!O:O))/$D100</f>
        <v>0</v>
      </c>
      <c r="AA100" s="6">
        <f>SUMIF(Sta!$A:$A,$A100,Sta!M:M)/$B100</f>
        <v>0</v>
      </c>
      <c r="AB100" s="6">
        <f>SUMIF(Sta!$B:$B,$A100,Sta!O:O)/$C100</f>
        <v>0</v>
      </c>
      <c r="AC100" s="10">
        <f>(SUMIF(Sta!$A:$A,$A100,Sta!N:N) +SUMIF(Sta!$B:$B,$A100,Sta!P:P))/$D100</f>
        <v>0</v>
      </c>
      <c r="AD100" s="6">
        <f>SUMIF(Sta!$A:$A,$A100,Sta!N:N)/$B100</f>
        <v>0</v>
      </c>
      <c r="AE100" s="14">
        <f>SUMIF(Sta!$B:$B,$A100,Sta!P:P)/$C100</f>
        <v>0</v>
      </c>
    </row>
    <row r="101" spans="1:31" x14ac:dyDescent="0.3">
      <c r="A101" t="s">
        <v>141</v>
      </c>
      <c r="B101" s="9">
        <f>COUNTIF(Sta!A:A,A101)</f>
        <v>0</v>
      </c>
      <c r="C101" s="4">
        <f>COUNTIF(Sta!B:B,A101)</f>
        <v>1</v>
      </c>
      <c r="D101" s="4">
        <f t="shared" si="3"/>
        <v>1</v>
      </c>
      <c r="E101" s="10">
        <f>(SUMIF(Sta!$A:$A,$A101,Sta!F:F) +SUMIF(Sta!$B:$B,$A101,Sta!F:F))/$D101</f>
        <v>2</v>
      </c>
      <c r="F101" s="6" t="e">
        <f>SUMIF(Sta!$A:$A,$A101,Sta!F:F)/$B101</f>
        <v>#DIV/0!</v>
      </c>
      <c r="G101" s="6">
        <f>SUMIF(Sta!$B:$B,$A101,Sta!F:F)/$C101</f>
        <v>2</v>
      </c>
      <c r="H101" s="10">
        <f>(SUMIF(Sta!$A:$A,$A101,Sta!D:D) +SUMIF(Sta!$B:$B,$A101,Sta!E:E))/$D101</f>
        <v>0</v>
      </c>
      <c r="I101" s="6" t="e">
        <f>SUMIF(Sta!$A:$A,$A101,Sta!D:D)/$B101</f>
        <v>#DIV/0!</v>
      </c>
      <c r="J101" s="6">
        <f>SUMIF(Sta!$B:$B,$A101,Sta!E:E)/$C101</f>
        <v>0</v>
      </c>
      <c r="K101" s="10">
        <f>(SUMIF(Sta!$A:$A,$A101,Sta!E:E) +SUMIF(Sta!$B:$B,$A101,Sta!D:D))/$D101</f>
        <v>2</v>
      </c>
      <c r="L101" s="6" t="e">
        <f>SUMIF(Sta!$A:$A,$A101,Sta!E:E)/$B101</f>
        <v>#DIV/0!</v>
      </c>
      <c r="M101" s="6">
        <f>SUMIF(Sta!$B:$B,$A101,Sta!D:D)/$C101</f>
        <v>2</v>
      </c>
      <c r="N101" s="10">
        <f>(SUMIF(Sta!$A:$A,$A101,Sta!L:L) +SUMIF(Sta!$B:$B,$A101,Sta!L:L))/$D101</f>
        <v>1</v>
      </c>
      <c r="O101" s="6" t="e">
        <f>SUMIF(Sta!$A:$A,$A101,Sta!L:L)/$B101</f>
        <v>#DIV/0!</v>
      </c>
      <c r="P101" s="6">
        <f>SUMIF(Sta!$B:$B,$A101,Sta!L:L)/$C101</f>
        <v>1</v>
      </c>
      <c r="Q101" s="10">
        <f>(SUMIF(Sta!$A:$A,$A101,Sta!H:H) +SUMIF(Sta!$B:$B,$A101,Sta!J:J))/$D101</f>
        <v>0</v>
      </c>
      <c r="R101" s="6" t="e">
        <f>SUMIF(Sta!$A:$A,$A101,Sta!H:H)/$B101</f>
        <v>#DIV/0!</v>
      </c>
      <c r="S101" s="6">
        <f>SUMIF(Sta!$B:$B,$A101,Sta!J:J)/$C101</f>
        <v>0</v>
      </c>
      <c r="T101" s="10">
        <f>(SUMIF(Sta!$A:$A,$A101,Sta!I:I) +SUMIF(Sta!$B:$B,$A101,Sta!K:K))/$D101</f>
        <v>1</v>
      </c>
      <c r="U101" s="6" t="e">
        <f>SUMIF(Sta!$A:$A,$A101,Sta!I:I)/$B101</f>
        <v>#DIV/0!</v>
      </c>
      <c r="V101" s="6">
        <f>SUMIF(Sta!$B:$B,$A101,Sta!K:K)/$C101</f>
        <v>1</v>
      </c>
      <c r="W101" s="10">
        <f>(SUMIF(Sta!$A:$A,$A101,Sta!Q:Q) +SUMIF(Sta!$B:$B,$A101,Sta!Q:Q))/$D101</f>
        <v>1</v>
      </c>
      <c r="X101" s="6" t="e">
        <f>SUMIF(Sta!$A:$A,$A101,Sta!Q:Q)/$B101</f>
        <v>#DIV/0!</v>
      </c>
      <c r="Y101" s="6">
        <f>SUMIF(Sta!$B:$B,$A101,Sta!Q:Q)/$C101</f>
        <v>1</v>
      </c>
      <c r="Z101" s="10">
        <f>(SUMIF(Sta!$A:$A,$A101,Sta!M:M) +SUMIF(Sta!$B:$B,$A101,Sta!O:O))/$D101</f>
        <v>0</v>
      </c>
      <c r="AA101" s="6" t="e">
        <f>SUMIF(Sta!$A:$A,$A101,Sta!M:M)/$B101</f>
        <v>#DIV/0!</v>
      </c>
      <c r="AB101" s="6">
        <f>SUMIF(Sta!$B:$B,$A101,Sta!O:O)/$C101</f>
        <v>0</v>
      </c>
      <c r="AC101" s="10">
        <f>(SUMIF(Sta!$A:$A,$A101,Sta!N:N) +SUMIF(Sta!$B:$B,$A101,Sta!P:P))/$D101</f>
        <v>1</v>
      </c>
      <c r="AD101" s="6" t="e">
        <f>SUMIF(Sta!$A:$A,$A101,Sta!N:N)/$B101</f>
        <v>#DIV/0!</v>
      </c>
      <c r="AE101" s="14">
        <f>SUMIF(Sta!$B:$B,$A101,Sta!P:P)/$C101</f>
        <v>1</v>
      </c>
    </row>
    <row r="102" spans="1:31" x14ac:dyDescent="0.3">
      <c r="A102" t="s">
        <v>4</v>
      </c>
      <c r="B102" s="9">
        <f>COUNTIF(Sta!A:A,A102)</f>
        <v>1</v>
      </c>
      <c r="C102" s="4">
        <f>COUNTIF(Sta!B:B,A102)</f>
        <v>1</v>
      </c>
      <c r="D102" s="4">
        <f t="shared" si="3"/>
        <v>2</v>
      </c>
      <c r="E102" s="10">
        <f>(SUMIF(Sta!$A:$A,$A102,Sta!F:F) +SUMIF(Sta!$B:$B,$A102,Sta!F:F))/$D102</f>
        <v>4</v>
      </c>
      <c r="F102" s="6">
        <f>SUMIF(Sta!$A:$A,$A102,Sta!F:F)/$B102</f>
        <v>3</v>
      </c>
      <c r="G102" s="6">
        <f>SUMIF(Sta!$B:$B,$A102,Sta!F:F)/$C102</f>
        <v>5</v>
      </c>
      <c r="H102" s="10">
        <f>(SUMIF(Sta!$A:$A,$A102,Sta!D:D) +SUMIF(Sta!$B:$B,$A102,Sta!E:E))/$D102</f>
        <v>2</v>
      </c>
      <c r="I102" s="6">
        <f>SUMIF(Sta!$A:$A,$A102,Sta!D:D)/$B102</f>
        <v>2</v>
      </c>
      <c r="J102" s="6">
        <f>SUMIF(Sta!$B:$B,$A102,Sta!E:E)/$C102</f>
        <v>2</v>
      </c>
      <c r="K102" s="10">
        <f>(SUMIF(Sta!$A:$A,$A102,Sta!E:E) +SUMIF(Sta!$B:$B,$A102,Sta!D:D))/$D102</f>
        <v>2</v>
      </c>
      <c r="L102" s="6">
        <f>SUMIF(Sta!$A:$A,$A102,Sta!E:E)/$B102</f>
        <v>1</v>
      </c>
      <c r="M102" s="6">
        <f>SUMIF(Sta!$B:$B,$A102,Sta!D:D)/$C102</f>
        <v>3</v>
      </c>
      <c r="N102" s="10">
        <f>(SUMIF(Sta!$A:$A,$A102,Sta!L:L) +SUMIF(Sta!$B:$B,$A102,Sta!L:L))/$D102</f>
        <v>0.5</v>
      </c>
      <c r="O102" s="6">
        <f>SUMIF(Sta!$A:$A,$A102,Sta!L:L)/$B102</f>
        <v>0</v>
      </c>
      <c r="P102" s="6">
        <f>SUMIF(Sta!$B:$B,$A102,Sta!L:L)/$C102</f>
        <v>1</v>
      </c>
      <c r="Q102" s="10">
        <f>(SUMIF(Sta!$A:$A,$A102,Sta!H:H) +SUMIF(Sta!$B:$B,$A102,Sta!J:J))/$D102</f>
        <v>0.5</v>
      </c>
      <c r="R102" s="6">
        <f>SUMIF(Sta!$A:$A,$A102,Sta!H:H)/$B102</f>
        <v>0</v>
      </c>
      <c r="S102" s="6">
        <f>SUMIF(Sta!$B:$B,$A102,Sta!J:J)/$C102</f>
        <v>1</v>
      </c>
      <c r="T102" s="10">
        <f>(SUMIF(Sta!$A:$A,$A102,Sta!I:I) +SUMIF(Sta!$B:$B,$A102,Sta!K:K))/$D102</f>
        <v>0</v>
      </c>
      <c r="U102" s="6">
        <f>SUMIF(Sta!$A:$A,$A102,Sta!I:I)/$B102</f>
        <v>0</v>
      </c>
      <c r="V102" s="6">
        <f>SUMIF(Sta!$B:$B,$A102,Sta!K:K)/$C102</f>
        <v>0</v>
      </c>
      <c r="W102" s="10">
        <f>(SUMIF(Sta!$A:$A,$A102,Sta!Q:Q) +SUMIF(Sta!$B:$B,$A102,Sta!Q:Q))/$D102</f>
        <v>3.5</v>
      </c>
      <c r="X102" s="6">
        <f>SUMIF(Sta!$A:$A,$A102,Sta!Q:Q)/$B102</f>
        <v>3</v>
      </c>
      <c r="Y102" s="6">
        <f>SUMIF(Sta!$B:$B,$A102,Sta!Q:Q)/$C102</f>
        <v>4</v>
      </c>
      <c r="Z102" s="10">
        <f>(SUMIF(Sta!$A:$A,$A102,Sta!M:M) +SUMIF(Sta!$B:$B,$A102,Sta!O:O))/$D102</f>
        <v>1.5</v>
      </c>
      <c r="AA102" s="6">
        <f>SUMIF(Sta!$A:$A,$A102,Sta!M:M)/$B102</f>
        <v>2</v>
      </c>
      <c r="AB102" s="6">
        <f>SUMIF(Sta!$B:$B,$A102,Sta!O:O)/$C102</f>
        <v>1</v>
      </c>
      <c r="AC102" s="10">
        <f>(SUMIF(Sta!$A:$A,$A102,Sta!N:N) +SUMIF(Sta!$B:$B,$A102,Sta!P:P))/$D102</f>
        <v>2</v>
      </c>
      <c r="AD102" s="6">
        <f>SUMIF(Sta!$A:$A,$A102,Sta!N:N)/$B102</f>
        <v>1</v>
      </c>
      <c r="AE102" s="14">
        <f>SUMIF(Sta!$B:$B,$A102,Sta!P:P)/$C102</f>
        <v>3</v>
      </c>
    </row>
    <row r="103" spans="1:31" x14ac:dyDescent="0.3">
      <c r="A103" t="s">
        <v>225</v>
      </c>
      <c r="B103" s="9">
        <f>COUNTIF(Sta!A:A,A103)</f>
        <v>1</v>
      </c>
      <c r="C103" s="4">
        <f>COUNTIF(Sta!B:B,A103)</f>
        <v>1</v>
      </c>
      <c r="D103" s="4">
        <f t="shared" si="3"/>
        <v>2</v>
      </c>
      <c r="E103" s="10">
        <f>(SUMIF(Sta!$A:$A,$A103,Sta!F:F) +SUMIF(Sta!$B:$B,$A103,Sta!F:F))/$D103</f>
        <v>4</v>
      </c>
      <c r="F103" s="6">
        <f>SUMIF(Sta!$A:$A,$A103,Sta!F:F)/$B103</f>
        <v>3</v>
      </c>
      <c r="G103" s="6">
        <f>SUMIF(Sta!$B:$B,$A103,Sta!F:F)/$C103</f>
        <v>5</v>
      </c>
      <c r="H103" s="10">
        <f>(SUMIF(Sta!$A:$A,$A103,Sta!D:D) +SUMIF(Sta!$B:$B,$A103,Sta!E:E))/$D103</f>
        <v>2</v>
      </c>
      <c r="I103" s="6">
        <f>SUMIF(Sta!$A:$A,$A103,Sta!D:D)/$B103</f>
        <v>2</v>
      </c>
      <c r="J103" s="6">
        <f>SUMIF(Sta!$B:$B,$A103,Sta!E:E)/$C103</f>
        <v>2</v>
      </c>
      <c r="K103" s="10">
        <f>(SUMIF(Sta!$A:$A,$A103,Sta!E:E) +SUMIF(Sta!$B:$B,$A103,Sta!D:D))/$D103</f>
        <v>2</v>
      </c>
      <c r="L103" s="6">
        <f>SUMIF(Sta!$A:$A,$A103,Sta!E:E)/$B103</f>
        <v>1</v>
      </c>
      <c r="M103" s="6">
        <f>SUMIF(Sta!$B:$B,$A103,Sta!D:D)/$C103</f>
        <v>3</v>
      </c>
      <c r="N103" s="10">
        <f>(SUMIF(Sta!$A:$A,$A103,Sta!L:L) +SUMIF(Sta!$B:$B,$A103,Sta!L:L))/$D103</f>
        <v>1.5</v>
      </c>
      <c r="O103" s="6">
        <f>SUMIF(Sta!$A:$A,$A103,Sta!L:L)/$B103</f>
        <v>3</v>
      </c>
      <c r="P103" s="6">
        <f>SUMIF(Sta!$B:$B,$A103,Sta!L:L)/$C103</f>
        <v>0</v>
      </c>
      <c r="Q103" s="10">
        <f>(SUMIF(Sta!$A:$A,$A103,Sta!H:H) +SUMIF(Sta!$B:$B,$A103,Sta!J:J))/$D103</f>
        <v>1</v>
      </c>
      <c r="R103" s="6">
        <f>SUMIF(Sta!$A:$A,$A103,Sta!H:H)/$B103</f>
        <v>2</v>
      </c>
      <c r="S103" s="6">
        <f>SUMIF(Sta!$B:$B,$A103,Sta!J:J)/$C103</f>
        <v>0</v>
      </c>
      <c r="T103" s="10">
        <f>(SUMIF(Sta!$A:$A,$A103,Sta!I:I) +SUMIF(Sta!$B:$B,$A103,Sta!K:K))/$D103</f>
        <v>0.5</v>
      </c>
      <c r="U103" s="6">
        <f>SUMIF(Sta!$A:$A,$A103,Sta!I:I)/$B103</f>
        <v>1</v>
      </c>
      <c r="V103" s="6">
        <f>SUMIF(Sta!$B:$B,$A103,Sta!K:K)/$C103</f>
        <v>0</v>
      </c>
      <c r="W103" s="10">
        <f>(SUMIF(Sta!$A:$A,$A103,Sta!Q:Q) +SUMIF(Sta!$B:$B,$A103,Sta!Q:Q))/$D103</f>
        <v>2.5</v>
      </c>
      <c r="X103" s="6">
        <f>SUMIF(Sta!$A:$A,$A103,Sta!Q:Q)/$B103</f>
        <v>0</v>
      </c>
      <c r="Y103" s="6">
        <f>SUMIF(Sta!$B:$B,$A103,Sta!Q:Q)/$C103</f>
        <v>5</v>
      </c>
      <c r="Z103" s="10">
        <f>(SUMIF(Sta!$A:$A,$A103,Sta!M:M) +SUMIF(Sta!$B:$B,$A103,Sta!O:O))/$D103</f>
        <v>1</v>
      </c>
      <c r="AA103" s="6">
        <f>SUMIF(Sta!$A:$A,$A103,Sta!M:M)/$B103</f>
        <v>0</v>
      </c>
      <c r="AB103" s="6">
        <f>SUMIF(Sta!$B:$B,$A103,Sta!O:O)/$C103</f>
        <v>2</v>
      </c>
      <c r="AC103" s="10">
        <f>(SUMIF(Sta!$A:$A,$A103,Sta!N:N) +SUMIF(Sta!$B:$B,$A103,Sta!P:P))/$D103</f>
        <v>1.5</v>
      </c>
      <c r="AD103" s="6">
        <f>SUMIF(Sta!$A:$A,$A103,Sta!N:N)/$B103</f>
        <v>0</v>
      </c>
      <c r="AE103" s="14">
        <f>SUMIF(Sta!$B:$B,$A103,Sta!P:P)/$C103</f>
        <v>3</v>
      </c>
    </row>
    <row r="104" spans="1:31" x14ac:dyDescent="0.3">
      <c r="A104" t="s">
        <v>476</v>
      </c>
      <c r="B104" s="9">
        <f>COUNTIF(Sta!A:A,A104)</f>
        <v>0</v>
      </c>
      <c r="C104" s="4">
        <f>COUNTIF(Sta!B:B,A104)</f>
        <v>1</v>
      </c>
      <c r="D104" s="4">
        <f t="shared" si="3"/>
        <v>1</v>
      </c>
      <c r="E104" s="10">
        <f>(SUMIF(Sta!$A:$A,$A104,Sta!F:F) +SUMIF(Sta!$B:$B,$A104,Sta!F:F))/$D104</f>
        <v>4</v>
      </c>
      <c r="F104" s="6" t="e">
        <f>SUMIF(Sta!$A:$A,$A104,Sta!F:F)/$B104</f>
        <v>#DIV/0!</v>
      </c>
      <c r="G104" s="6">
        <f>SUMIF(Sta!$B:$B,$A104,Sta!F:F)/$C104</f>
        <v>4</v>
      </c>
      <c r="H104" s="10">
        <f>(SUMIF(Sta!$A:$A,$A104,Sta!D:D) +SUMIF(Sta!$B:$B,$A104,Sta!E:E))/$D104</f>
        <v>1</v>
      </c>
      <c r="I104" s="6" t="e">
        <f>SUMIF(Sta!$A:$A,$A104,Sta!D:D)/$B104</f>
        <v>#DIV/0!</v>
      </c>
      <c r="J104" s="6">
        <f>SUMIF(Sta!$B:$B,$A104,Sta!E:E)/$C104</f>
        <v>1</v>
      </c>
      <c r="K104" s="10">
        <f>(SUMIF(Sta!$A:$A,$A104,Sta!E:E) +SUMIF(Sta!$B:$B,$A104,Sta!D:D))/$D104</f>
        <v>3</v>
      </c>
      <c r="L104" s="6" t="e">
        <f>SUMIF(Sta!$A:$A,$A104,Sta!E:E)/$B104</f>
        <v>#DIV/0!</v>
      </c>
      <c r="M104" s="6">
        <f>SUMIF(Sta!$B:$B,$A104,Sta!D:D)/$C104</f>
        <v>3</v>
      </c>
      <c r="N104" s="10">
        <f>(SUMIF(Sta!$A:$A,$A104,Sta!L:L) +SUMIF(Sta!$B:$B,$A104,Sta!L:L))/$D104</f>
        <v>2</v>
      </c>
      <c r="O104" s="6" t="e">
        <f>SUMIF(Sta!$A:$A,$A104,Sta!L:L)/$B104</f>
        <v>#DIV/0!</v>
      </c>
      <c r="P104" s="6">
        <f>SUMIF(Sta!$B:$B,$A104,Sta!L:L)/$C104</f>
        <v>2</v>
      </c>
      <c r="Q104" s="10">
        <f>(SUMIF(Sta!$A:$A,$A104,Sta!H:H) +SUMIF(Sta!$B:$B,$A104,Sta!J:J))/$D104</f>
        <v>1</v>
      </c>
      <c r="R104" s="6" t="e">
        <f>SUMIF(Sta!$A:$A,$A104,Sta!H:H)/$B104</f>
        <v>#DIV/0!</v>
      </c>
      <c r="S104" s="6">
        <f>SUMIF(Sta!$B:$B,$A104,Sta!J:J)/$C104</f>
        <v>1</v>
      </c>
      <c r="T104" s="10">
        <f>(SUMIF(Sta!$A:$A,$A104,Sta!I:I) +SUMIF(Sta!$B:$B,$A104,Sta!K:K))/$D104</f>
        <v>1</v>
      </c>
      <c r="U104" s="6" t="e">
        <f>SUMIF(Sta!$A:$A,$A104,Sta!I:I)/$B104</f>
        <v>#DIV/0!</v>
      </c>
      <c r="V104" s="6">
        <f>SUMIF(Sta!$B:$B,$A104,Sta!K:K)/$C104</f>
        <v>1</v>
      </c>
      <c r="W104" s="10">
        <f>(SUMIF(Sta!$A:$A,$A104,Sta!Q:Q) +SUMIF(Sta!$B:$B,$A104,Sta!Q:Q))/$D104</f>
        <v>2</v>
      </c>
      <c r="X104" s="6" t="e">
        <f>SUMIF(Sta!$A:$A,$A104,Sta!Q:Q)/$B104</f>
        <v>#DIV/0!</v>
      </c>
      <c r="Y104" s="6">
        <f>SUMIF(Sta!$B:$B,$A104,Sta!Q:Q)/$C104</f>
        <v>2</v>
      </c>
      <c r="Z104" s="10">
        <f>(SUMIF(Sta!$A:$A,$A104,Sta!M:M) +SUMIF(Sta!$B:$B,$A104,Sta!O:O))/$D104</f>
        <v>0</v>
      </c>
      <c r="AA104" s="6" t="e">
        <f>SUMIF(Sta!$A:$A,$A104,Sta!M:M)/$B104</f>
        <v>#DIV/0!</v>
      </c>
      <c r="AB104" s="6">
        <f>SUMIF(Sta!$B:$B,$A104,Sta!O:O)/$C104</f>
        <v>0</v>
      </c>
      <c r="AC104" s="10">
        <f>(SUMIF(Sta!$A:$A,$A104,Sta!N:N) +SUMIF(Sta!$B:$B,$A104,Sta!P:P))/$D104</f>
        <v>2</v>
      </c>
      <c r="AD104" s="6" t="e">
        <f>SUMIF(Sta!$A:$A,$A104,Sta!N:N)/$B104</f>
        <v>#DIV/0!</v>
      </c>
      <c r="AE104" s="14">
        <f>SUMIF(Sta!$B:$B,$A104,Sta!P:P)/$C104</f>
        <v>2</v>
      </c>
    </row>
    <row r="105" spans="1:31" x14ac:dyDescent="0.3">
      <c r="A105" t="s">
        <v>482</v>
      </c>
      <c r="B105" s="9">
        <f>COUNTIF(Sta!A:A,A105)</f>
        <v>7</v>
      </c>
      <c r="C105" s="4">
        <f>COUNTIF(Sta!B:B,A105)</f>
        <v>6</v>
      </c>
      <c r="D105" s="4">
        <f t="shared" si="3"/>
        <v>13</v>
      </c>
      <c r="E105" s="10">
        <f>(SUMIF(Sta!$A:$A,$A105,Sta!F:F) +SUMIF(Sta!$B:$B,$A105,Sta!F:F))/$D105</f>
        <v>2.0769230769230771</v>
      </c>
      <c r="F105" s="6">
        <f>SUMIF(Sta!$A:$A,$A105,Sta!F:F)/$B105</f>
        <v>2.2857142857142856</v>
      </c>
      <c r="G105" s="6">
        <f>SUMIF(Sta!$B:$B,$A105,Sta!F:F)/$C105</f>
        <v>1.8333333333333333</v>
      </c>
      <c r="H105" s="10">
        <f>(SUMIF(Sta!$A:$A,$A105,Sta!D:D) +SUMIF(Sta!$B:$B,$A105,Sta!E:E))/$D105</f>
        <v>1.1538461538461537</v>
      </c>
      <c r="I105" s="6">
        <f>SUMIF(Sta!$A:$A,$A105,Sta!D:D)/$B105</f>
        <v>1.5714285714285714</v>
      </c>
      <c r="J105" s="6">
        <f>SUMIF(Sta!$B:$B,$A105,Sta!E:E)/$C105</f>
        <v>0.66666666666666663</v>
      </c>
      <c r="K105" s="10">
        <f>(SUMIF(Sta!$A:$A,$A105,Sta!E:E) +SUMIF(Sta!$B:$B,$A105,Sta!D:D))/$D105</f>
        <v>0.92307692307692313</v>
      </c>
      <c r="L105" s="6">
        <f>SUMIF(Sta!$A:$A,$A105,Sta!E:E)/$B105</f>
        <v>0.7142857142857143</v>
      </c>
      <c r="M105" s="6">
        <f>SUMIF(Sta!$B:$B,$A105,Sta!D:D)/$C105</f>
        <v>1.1666666666666667</v>
      </c>
      <c r="N105" s="10">
        <f>(SUMIF(Sta!$A:$A,$A105,Sta!L:L) +SUMIF(Sta!$B:$B,$A105,Sta!L:L))/$D105</f>
        <v>1.3076923076923077</v>
      </c>
      <c r="O105" s="6">
        <f>SUMIF(Sta!$A:$A,$A105,Sta!L:L)/$B105</f>
        <v>1.7142857142857142</v>
      </c>
      <c r="P105" s="6">
        <f>SUMIF(Sta!$B:$B,$A105,Sta!L:L)/$C105</f>
        <v>0.83333333333333337</v>
      </c>
      <c r="Q105" s="10">
        <f>(SUMIF(Sta!$A:$A,$A105,Sta!H:H) +SUMIF(Sta!$B:$B,$A105,Sta!J:J))/$D105</f>
        <v>0.76923076923076927</v>
      </c>
      <c r="R105" s="6">
        <f>SUMIF(Sta!$A:$A,$A105,Sta!H:H)/$B105</f>
        <v>1.2857142857142858</v>
      </c>
      <c r="S105" s="6">
        <f>SUMIF(Sta!$B:$B,$A105,Sta!J:J)/$C105</f>
        <v>0.16666666666666666</v>
      </c>
      <c r="T105" s="10">
        <f>(SUMIF(Sta!$A:$A,$A105,Sta!I:I) +SUMIF(Sta!$B:$B,$A105,Sta!K:K))/$D105</f>
        <v>0.53846153846153844</v>
      </c>
      <c r="U105" s="6">
        <f>SUMIF(Sta!$A:$A,$A105,Sta!I:I)/$B105</f>
        <v>0.42857142857142855</v>
      </c>
      <c r="V105" s="6">
        <f>SUMIF(Sta!$B:$B,$A105,Sta!K:K)/$C105</f>
        <v>0.66666666666666663</v>
      </c>
      <c r="W105" s="10">
        <f>(SUMIF(Sta!$A:$A,$A105,Sta!Q:Q) +SUMIF(Sta!$B:$B,$A105,Sta!Q:Q))/$D105</f>
        <v>0.76923076923076927</v>
      </c>
      <c r="X105" s="6">
        <f>SUMIF(Sta!$A:$A,$A105,Sta!Q:Q)/$B105</f>
        <v>0.5714285714285714</v>
      </c>
      <c r="Y105" s="6">
        <f>SUMIF(Sta!$B:$B,$A105,Sta!Q:Q)/$C105</f>
        <v>1</v>
      </c>
      <c r="Z105" s="10">
        <f>(SUMIF(Sta!$A:$A,$A105,Sta!M:M) +SUMIF(Sta!$B:$B,$A105,Sta!O:O))/$D105</f>
        <v>0.38461538461538464</v>
      </c>
      <c r="AA105" s="6">
        <f>SUMIF(Sta!$A:$A,$A105,Sta!M:M)/$B105</f>
        <v>0.2857142857142857</v>
      </c>
      <c r="AB105" s="6">
        <f>SUMIF(Sta!$B:$B,$A105,Sta!O:O)/$C105</f>
        <v>0.5</v>
      </c>
      <c r="AC105" s="10">
        <f>(SUMIF(Sta!$A:$A,$A105,Sta!N:N) +SUMIF(Sta!$B:$B,$A105,Sta!P:P))/$D105</f>
        <v>0.38461538461538464</v>
      </c>
      <c r="AD105" s="6">
        <f>SUMIF(Sta!$A:$A,$A105,Sta!N:N)/$B105</f>
        <v>0.2857142857142857</v>
      </c>
      <c r="AE105" s="14">
        <f>SUMIF(Sta!$B:$B,$A105,Sta!P:P)/$C105</f>
        <v>0.5</v>
      </c>
    </row>
    <row r="106" spans="1:31" x14ac:dyDescent="0.3">
      <c r="A106" t="s">
        <v>301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0" t="e">
        <f>(SUMIF(Sta!$A:$A,$A106,Sta!F:F) +SUMIF(Sta!$B:$B,$A106,Sta!F:F))/$D106</f>
        <v>#DIV/0!</v>
      </c>
      <c r="F106" s="6" t="e">
        <f>SUMIF(Sta!$A:$A,$A106,Sta!F:F)/$B106</f>
        <v>#DIV/0!</v>
      </c>
      <c r="G106" s="6" t="e">
        <f>SUMIF(Sta!$B:$B,$A106,Sta!F:F)/$C106</f>
        <v>#DIV/0!</v>
      </c>
      <c r="H106" s="10" t="e">
        <f>(SUMIF(Sta!$A:$A,$A106,Sta!D:D) +SUMIF(Sta!$B:$B,$A106,Sta!E:E))/$D106</f>
        <v>#DIV/0!</v>
      </c>
      <c r="I106" s="6" t="e">
        <f>SUMIF(Sta!$A:$A,$A106,Sta!D:D)/$B106</f>
        <v>#DIV/0!</v>
      </c>
      <c r="J106" s="6" t="e">
        <f>SUMIF(Sta!$B:$B,$A106,Sta!E:E)/$C106</f>
        <v>#DIV/0!</v>
      </c>
      <c r="K106" s="10" t="e">
        <f>(SUMIF(Sta!$A:$A,$A106,Sta!E:E) +SUMIF(Sta!$B:$B,$A106,Sta!D:D))/$D106</f>
        <v>#DIV/0!</v>
      </c>
      <c r="L106" s="6" t="e">
        <f>SUMIF(Sta!$A:$A,$A106,Sta!E:E)/$B106</f>
        <v>#DIV/0!</v>
      </c>
      <c r="M106" s="6" t="e">
        <f>SUMIF(Sta!$B:$B,$A106,Sta!D:D)/$C106</f>
        <v>#DIV/0!</v>
      </c>
      <c r="N106" s="10" t="e">
        <f>(SUMIF(Sta!$A:$A,$A106,Sta!L:L) +SUMIF(Sta!$B:$B,$A106,Sta!L:L))/$D106</f>
        <v>#DIV/0!</v>
      </c>
      <c r="O106" s="6" t="e">
        <f>SUMIF(Sta!$A:$A,$A106,Sta!L:L)/$B106</f>
        <v>#DIV/0!</v>
      </c>
      <c r="P106" s="6" t="e">
        <f>SUMIF(Sta!$B:$B,$A106,Sta!L:L)/$C106</f>
        <v>#DIV/0!</v>
      </c>
      <c r="Q106" s="10" t="e">
        <f>(SUMIF(Sta!$A:$A,$A106,Sta!H:H) +SUMIF(Sta!$B:$B,$A106,Sta!J:J))/$D106</f>
        <v>#DIV/0!</v>
      </c>
      <c r="R106" s="6" t="e">
        <f>SUMIF(Sta!$A:$A,$A106,Sta!H:H)/$B106</f>
        <v>#DIV/0!</v>
      </c>
      <c r="S106" s="6" t="e">
        <f>SUMIF(Sta!$B:$B,$A106,Sta!J:J)/$C106</f>
        <v>#DIV/0!</v>
      </c>
      <c r="T106" s="10" t="e">
        <f>(SUMIF(Sta!$A:$A,$A106,Sta!I:I) +SUMIF(Sta!$B:$B,$A106,Sta!K:K))/$D106</f>
        <v>#DIV/0!</v>
      </c>
      <c r="U106" s="6" t="e">
        <f>SUMIF(Sta!$A:$A,$A106,Sta!I:I)/$B106</f>
        <v>#DIV/0!</v>
      </c>
      <c r="V106" s="6" t="e">
        <f>SUMIF(Sta!$B:$B,$A106,Sta!K:K)/$C106</f>
        <v>#DIV/0!</v>
      </c>
      <c r="W106" s="10" t="e">
        <f>(SUMIF(Sta!$A:$A,$A106,Sta!Q:Q) +SUMIF(Sta!$B:$B,$A106,Sta!Q:Q))/$D106</f>
        <v>#DIV/0!</v>
      </c>
      <c r="X106" s="6" t="e">
        <f>SUMIF(Sta!$A:$A,$A106,Sta!Q:Q)/$B106</f>
        <v>#DIV/0!</v>
      </c>
      <c r="Y106" s="6" t="e">
        <f>SUMIF(Sta!$B:$B,$A106,Sta!Q:Q)/$C106</f>
        <v>#DIV/0!</v>
      </c>
      <c r="Z106" s="10" t="e">
        <f>(SUMIF(Sta!$A:$A,$A106,Sta!M:M) +SUMIF(Sta!$B:$B,$A106,Sta!O:O))/$D106</f>
        <v>#DIV/0!</v>
      </c>
      <c r="AA106" s="6" t="e">
        <f>SUMIF(Sta!$A:$A,$A106,Sta!M:M)/$B106</f>
        <v>#DIV/0!</v>
      </c>
      <c r="AB106" s="6" t="e">
        <f>SUMIF(Sta!$B:$B,$A106,Sta!O:O)/$C106</f>
        <v>#DIV/0!</v>
      </c>
      <c r="AC106" s="10" t="e">
        <f>(SUMIF(Sta!$A:$A,$A106,Sta!N:N) +SUMIF(Sta!$B:$B,$A106,Sta!P:P))/$D106</f>
        <v>#DIV/0!</v>
      </c>
      <c r="AD106" s="6" t="e">
        <f>SUMIF(Sta!$A:$A,$A106,Sta!N:N)/$B106</f>
        <v>#DIV/0!</v>
      </c>
      <c r="AE106" s="14" t="e">
        <f>SUMIF(Sta!$B:$B,$A106,Sta!P:P)/$C106</f>
        <v>#DIV/0!</v>
      </c>
    </row>
    <row r="107" spans="1:31" x14ac:dyDescent="0.3">
      <c r="A107" t="s">
        <v>414</v>
      </c>
      <c r="B107" s="9">
        <f>COUNTIF(Sta!A:A,A107)</f>
        <v>1</v>
      </c>
      <c r="C107" s="4">
        <f>COUNTIF(Sta!B:B,A107)</f>
        <v>1</v>
      </c>
      <c r="D107" s="4">
        <f t="shared" si="3"/>
        <v>2</v>
      </c>
      <c r="E107" s="10">
        <f>(SUMIF(Sta!$A:$A,$A107,Sta!F:F) +SUMIF(Sta!$B:$B,$A107,Sta!F:F))/$D107</f>
        <v>7</v>
      </c>
      <c r="F107" s="6">
        <f>SUMIF(Sta!$A:$A,$A107,Sta!F:F)/$B107</f>
        <v>7</v>
      </c>
      <c r="G107" s="6">
        <f>SUMIF(Sta!$B:$B,$A107,Sta!F:F)/$C107</f>
        <v>7</v>
      </c>
      <c r="H107" s="10">
        <f>(SUMIF(Sta!$A:$A,$A107,Sta!D:D) +SUMIF(Sta!$B:$B,$A107,Sta!E:E))/$D107</f>
        <v>6</v>
      </c>
      <c r="I107" s="6">
        <f>SUMIF(Sta!$A:$A,$A107,Sta!D:D)/$B107</f>
        <v>7</v>
      </c>
      <c r="J107" s="6">
        <f>SUMIF(Sta!$B:$B,$A107,Sta!E:E)/$C107</f>
        <v>5</v>
      </c>
      <c r="K107" s="10">
        <f>(SUMIF(Sta!$A:$A,$A107,Sta!E:E) +SUMIF(Sta!$B:$B,$A107,Sta!D:D))/$D107</f>
        <v>1</v>
      </c>
      <c r="L107" s="6">
        <f>SUMIF(Sta!$A:$A,$A107,Sta!E:E)/$B107</f>
        <v>0</v>
      </c>
      <c r="M107" s="6">
        <f>SUMIF(Sta!$B:$B,$A107,Sta!D:D)/$C107</f>
        <v>2</v>
      </c>
      <c r="N107" s="10">
        <f>(SUMIF(Sta!$A:$A,$A107,Sta!L:L) +SUMIF(Sta!$B:$B,$A107,Sta!L:L))/$D107</f>
        <v>3</v>
      </c>
      <c r="O107" s="6">
        <f>SUMIF(Sta!$A:$A,$A107,Sta!L:L)/$B107</f>
        <v>3</v>
      </c>
      <c r="P107" s="6">
        <f>SUMIF(Sta!$B:$B,$A107,Sta!L:L)/$C107</f>
        <v>3</v>
      </c>
      <c r="Q107" s="10">
        <f>(SUMIF(Sta!$A:$A,$A107,Sta!H:H) +SUMIF(Sta!$B:$B,$A107,Sta!J:J))/$D107</f>
        <v>2.5</v>
      </c>
      <c r="R107" s="6">
        <f>SUMIF(Sta!$A:$A,$A107,Sta!H:H)/$B107</f>
        <v>3</v>
      </c>
      <c r="S107" s="6">
        <f>SUMIF(Sta!$B:$B,$A107,Sta!J:J)/$C107</f>
        <v>2</v>
      </c>
      <c r="T107" s="10">
        <f>(SUMIF(Sta!$A:$A,$A107,Sta!I:I) +SUMIF(Sta!$B:$B,$A107,Sta!K:K))/$D107</f>
        <v>0.5</v>
      </c>
      <c r="U107" s="6">
        <f>SUMIF(Sta!$A:$A,$A107,Sta!I:I)/$B107</f>
        <v>0</v>
      </c>
      <c r="V107" s="6">
        <f>SUMIF(Sta!$B:$B,$A107,Sta!K:K)/$C107</f>
        <v>1</v>
      </c>
      <c r="W107" s="10">
        <f>(SUMIF(Sta!$A:$A,$A107,Sta!Q:Q) +SUMIF(Sta!$B:$B,$A107,Sta!Q:Q))/$D107</f>
        <v>4</v>
      </c>
      <c r="X107" s="6">
        <f>SUMIF(Sta!$A:$A,$A107,Sta!Q:Q)/$B107</f>
        <v>4</v>
      </c>
      <c r="Y107" s="6">
        <f>SUMIF(Sta!$B:$B,$A107,Sta!Q:Q)/$C107</f>
        <v>4</v>
      </c>
      <c r="Z107" s="10">
        <f>(SUMIF(Sta!$A:$A,$A107,Sta!M:M) +SUMIF(Sta!$B:$B,$A107,Sta!O:O))/$D107</f>
        <v>3.5</v>
      </c>
      <c r="AA107" s="6">
        <f>SUMIF(Sta!$A:$A,$A107,Sta!M:M)/$B107</f>
        <v>4</v>
      </c>
      <c r="AB107" s="6">
        <f>SUMIF(Sta!$B:$B,$A107,Sta!O:O)/$C107</f>
        <v>3</v>
      </c>
      <c r="AC107" s="10">
        <f>(SUMIF(Sta!$A:$A,$A107,Sta!N:N) +SUMIF(Sta!$B:$B,$A107,Sta!P:P))/$D107</f>
        <v>0.5</v>
      </c>
      <c r="AD107" s="6">
        <f>SUMIF(Sta!$A:$A,$A107,Sta!N:N)/$B107</f>
        <v>0</v>
      </c>
      <c r="AE107" s="14">
        <f>SUMIF(Sta!$B:$B,$A107,Sta!P:P)/$C107</f>
        <v>1</v>
      </c>
    </row>
    <row r="108" spans="1:31" x14ac:dyDescent="0.3">
      <c r="A108" t="s">
        <v>447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0" t="e">
        <f>(SUMIF(Sta!$A:$A,$A108,Sta!F:F) +SUMIF(Sta!$B:$B,$A108,Sta!F:F))/$D108</f>
        <v>#DIV/0!</v>
      </c>
      <c r="F108" s="6" t="e">
        <f>SUMIF(Sta!$A:$A,$A108,Sta!F:F)/$B108</f>
        <v>#DIV/0!</v>
      </c>
      <c r="G108" s="6" t="e">
        <f>SUMIF(Sta!$B:$B,$A108,Sta!F:F)/$C108</f>
        <v>#DIV/0!</v>
      </c>
      <c r="H108" s="10" t="e">
        <f>(SUMIF(Sta!$A:$A,$A108,Sta!D:D) +SUMIF(Sta!$B:$B,$A108,Sta!E:E))/$D108</f>
        <v>#DIV/0!</v>
      </c>
      <c r="I108" s="6" t="e">
        <f>SUMIF(Sta!$A:$A,$A108,Sta!D:D)/$B108</f>
        <v>#DIV/0!</v>
      </c>
      <c r="J108" s="6" t="e">
        <f>SUMIF(Sta!$B:$B,$A108,Sta!E:E)/$C108</f>
        <v>#DIV/0!</v>
      </c>
      <c r="K108" s="10" t="e">
        <f>(SUMIF(Sta!$A:$A,$A108,Sta!E:E) +SUMIF(Sta!$B:$B,$A108,Sta!D:D))/$D108</f>
        <v>#DIV/0!</v>
      </c>
      <c r="L108" s="6" t="e">
        <f>SUMIF(Sta!$A:$A,$A108,Sta!E:E)/$B108</f>
        <v>#DIV/0!</v>
      </c>
      <c r="M108" s="6" t="e">
        <f>SUMIF(Sta!$B:$B,$A108,Sta!D:D)/$C108</f>
        <v>#DIV/0!</v>
      </c>
      <c r="N108" s="10" t="e">
        <f>(SUMIF(Sta!$A:$A,$A108,Sta!L:L) +SUMIF(Sta!$B:$B,$A108,Sta!L:L))/$D108</f>
        <v>#DIV/0!</v>
      </c>
      <c r="O108" s="6" t="e">
        <f>SUMIF(Sta!$A:$A,$A108,Sta!L:L)/$B108</f>
        <v>#DIV/0!</v>
      </c>
      <c r="P108" s="6" t="e">
        <f>SUMIF(Sta!$B:$B,$A108,Sta!L:L)/$C108</f>
        <v>#DIV/0!</v>
      </c>
      <c r="Q108" s="10" t="e">
        <f>(SUMIF(Sta!$A:$A,$A108,Sta!H:H) +SUMIF(Sta!$B:$B,$A108,Sta!J:J))/$D108</f>
        <v>#DIV/0!</v>
      </c>
      <c r="R108" s="6" t="e">
        <f>SUMIF(Sta!$A:$A,$A108,Sta!H:H)/$B108</f>
        <v>#DIV/0!</v>
      </c>
      <c r="S108" s="6" t="e">
        <f>SUMIF(Sta!$B:$B,$A108,Sta!J:J)/$C108</f>
        <v>#DIV/0!</v>
      </c>
      <c r="T108" s="10" t="e">
        <f>(SUMIF(Sta!$A:$A,$A108,Sta!I:I) +SUMIF(Sta!$B:$B,$A108,Sta!K:K))/$D108</f>
        <v>#DIV/0!</v>
      </c>
      <c r="U108" s="6" t="e">
        <f>SUMIF(Sta!$A:$A,$A108,Sta!I:I)/$B108</f>
        <v>#DIV/0!</v>
      </c>
      <c r="V108" s="6" t="e">
        <f>SUMIF(Sta!$B:$B,$A108,Sta!K:K)/$C108</f>
        <v>#DIV/0!</v>
      </c>
      <c r="W108" s="10" t="e">
        <f>(SUMIF(Sta!$A:$A,$A108,Sta!Q:Q) +SUMIF(Sta!$B:$B,$A108,Sta!Q:Q))/$D108</f>
        <v>#DIV/0!</v>
      </c>
      <c r="X108" s="6" t="e">
        <f>SUMIF(Sta!$A:$A,$A108,Sta!Q:Q)/$B108</f>
        <v>#DIV/0!</v>
      </c>
      <c r="Y108" s="6" t="e">
        <f>SUMIF(Sta!$B:$B,$A108,Sta!Q:Q)/$C108</f>
        <v>#DIV/0!</v>
      </c>
      <c r="Z108" s="10" t="e">
        <f>(SUMIF(Sta!$A:$A,$A108,Sta!M:M) +SUMIF(Sta!$B:$B,$A108,Sta!O:O))/$D108</f>
        <v>#DIV/0!</v>
      </c>
      <c r="AA108" s="6" t="e">
        <f>SUMIF(Sta!$A:$A,$A108,Sta!M:M)/$B108</f>
        <v>#DIV/0!</v>
      </c>
      <c r="AB108" s="6" t="e">
        <f>SUMIF(Sta!$B:$B,$A108,Sta!O:O)/$C108</f>
        <v>#DIV/0!</v>
      </c>
      <c r="AC108" s="10" t="e">
        <f>(SUMIF(Sta!$A:$A,$A108,Sta!N:N) +SUMIF(Sta!$B:$B,$A108,Sta!P:P))/$D108</f>
        <v>#DIV/0!</v>
      </c>
      <c r="AD108" s="6" t="e">
        <f>SUMIF(Sta!$A:$A,$A108,Sta!N:N)/$B108</f>
        <v>#DIV/0!</v>
      </c>
      <c r="AE108" s="14" t="e">
        <f>SUMIF(Sta!$B:$B,$A108,Sta!P:P)/$C108</f>
        <v>#DIV/0!</v>
      </c>
    </row>
    <row r="109" spans="1:31" x14ac:dyDescent="0.3">
      <c r="A109" t="s">
        <v>637</v>
      </c>
      <c r="B109" s="9">
        <f>COUNTIF(Sta!A:A,A109)</f>
        <v>1</v>
      </c>
      <c r="C109" s="4">
        <f>COUNTIF(Sta!B:B,A109)</f>
        <v>1</v>
      </c>
      <c r="D109" s="4">
        <f t="shared" si="3"/>
        <v>2</v>
      </c>
      <c r="E109" s="10">
        <f>(SUMIF(Sta!$A:$A,$A109,Sta!F:F) +SUMIF(Sta!$B:$B,$A109,Sta!F:F))/$D109</f>
        <v>1.5</v>
      </c>
      <c r="F109" s="6">
        <f>SUMIF(Sta!$A:$A,$A109,Sta!F:F)/$B109</f>
        <v>1</v>
      </c>
      <c r="G109" s="6">
        <f>SUMIF(Sta!$B:$B,$A109,Sta!F:F)/$C109</f>
        <v>2</v>
      </c>
      <c r="H109" s="10">
        <f>(SUMIF(Sta!$A:$A,$A109,Sta!D:D) +SUMIF(Sta!$B:$B,$A109,Sta!E:E))/$D109</f>
        <v>0.5</v>
      </c>
      <c r="I109" s="6">
        <f>SUMIF(Sta!$A:$A,$A109,Sta!D:D)/$B109</f>
        <v>1</v>
      </c>
      <c r="J109" s="6">
        <f>SUMIF(Sta!$B:$B,$A109,Sta!E:E)/$C109</f>
        <v>0</v>
      </c>
      <c r="K109" s="10">
        <f>(SUMIF(Sta!$A:$A,$A109,Sta!E:E) +SUMIF(Sta!$B:$B,$A109,Sta!D:D))/$D109</f>
        <v>1</v>
      </c>
      <c r="L109" s="6">
        <f>SUMIF(Sta!$A:$A,$A109,Sta!E:E)/$B109</f>
        <v>0</v>
      </c>
      <c r="M109" s="6">
        <f>SUMIF(Sta!$B:$B,$A109,Sta!D:D)/$C109</f>
        <v>2</v>
      </c>
      <c r="N109" s="10">
        <f>(SUMIF(Sta!$A:$A,$A109,Sta!L:L) +SUMIF(Sta!$B:$B,$A109,Sta!L:L))/$D109</f>
        <v>1</v>
      </c>
      <c r="O109" s="6">
        <f>SUMIF(Sta!$A:$A,$A109,Sta!L:L)/$B109</f>
        <v>1</v>
      </c>
      <c r="P109" s="6">
        <f>SUMIF(Sta!$B:$B,$A109,Sta!L:L)/$C109</f>
        <v>1</v>
      </c>
      <c r="Q109" s="10">
        <f>(SUMIF(Sta!$A:$A,$A109,Sta!H:H) +SUMIF(Sta!$B:$B,$A109,Sta!J:J))/$D109</f>
        <v>0.5</v>
      </c>
      <c r="R109" s="6">
        <f>SUMIF(Sta!$A:$A,$A109,Sta!H:H)/$B109</f>
        <v>1</v>
      </c>
      <c r="S109" s="6">
        <f>SUMIF(Sta!$B:$B,$A109,Sta!J:J)/$C109</f>
        <v>0</v>
      </c>
      <c r="T109" s="10">
        <f>(SUMIF(Sta!$A:$A,$A109,Sta!I:I) +SUMIF(Sta!$B:$B,$A109,Sta!K:K))/$D109</f>
        <v>0.5</v>
      </c>
      <c r="U109" s="6">
        <f>SUMIF(Sta!$A:$A,$A109,Sta!I:I)/$B109</f>
        <v>0</v>
      </c>
      <c r="V109" s="6">
        <f>SUMIF(Sta!$B:$B,$A109,Sta!K:K)/$C109</f>
        <v>1</v>
      </c>
      <c r="W109" s="10">
        <f>(SUMIF(Sta!$A:$A,$A109,Sta!Q:Q) +SUMIF(Sta!$B:$B,$A109,Sta!Q:Q))/$D109</f>
        <v>0.5</v>
      </c>
      <c r="X109" s="6">
        <f>SUMIF(Sta!$A:$A,$A109,Sta!Q:Q)/$B109</f>
        <v>0</v>
      </c>
      <c r="Y109" s="6">
        <f>SUMIF(Sta!$B:$B,$A109,Sta!Q:Q)/$C109</f>
        <v>1</v>
      </c>
      <c r="Z109" s="10">
        <f>(SUMIF(Sta!$A:$A,$A109,Sta!M:M) +SUMIF(Sta!$B:$B,$A109,Sta!O:O))/$D109</f>
        <v>0</v>
      </c>
      <c r="AA109" s="6">
        <f>SUMIF(Sta!$A:$A,$A109,Sta!M:M)/$B109</f>
        <v>0</v>
      </c>
      <c r="AB109" s="6">
        <f>SUMIF(Sta!$B:$B,$A109,Sta!O:O)/$C109</f>
        <v>0</v>
      </c>
      <c r="AC109" s="10">
        <f>(SUMIF(Sta!$A:$A,$A109,Sta!N:N) +SUMIF(Sta!$B:$B,$A109,Sta!P:P))/$D109</f>
        <v>0.5</v>
      </c>
      <c r="AD109" s="6">
        <f>SUMIF(Sta!$A:$A,$A109,Sta!N:N)/$B109</f>
        <v>0</v>
      </c>
      <c r="AE109" s="14">
        <f>SUMIF(Sta!$B:$B,$A109,Sta!P:P)/$C109</f>
        <v>1</v>
      </c>
    </row>
    <row r="110" spans="1:31" x14ac:dyDescent="0.3">
      <c r="A110" t="s">
        <v>584</v>
      </c>
      <c r="B110" s="9">
        <f>COUNTIF(Sta!A:A,A110)</f>
        <v>2</v>
      </c>
      <c r="C110" s="4">
        <f>COUNTIF(Sta!B:B,A110)</f>
        <v>1</v>
      </c>
      <c r="D110" s="4">
        <f t="shared" si="3"/>
        <v>3</v>
      </c>
      <c r="E110" s="10">
        <f>(SUMIF(Sta!$A:$A,$A110,Sta!F:F) +SUMIF(Sta!$B:$B,$A110,Sta!F:F))/$D110</f>
        <v>3.3333333333333335</v>
      </c>
      <c r="F110" s="6">
        <f>SUMIF(Sta!$A:$A,$A110,Sta!F:F)/$B110</f>
        <v>3</v>
      </c>
      <c r="G110" s="6">
        <f>SUMIF(Sta!$B:$B,$A110,Sta!F:F)/$C110</f>
        <v>4</v>
      </c>
      <c r="H110" s="10">
        <f>(SUMIF(Sta!$A:$A,$A110,Sta!D:D) +SUMIF(Sta!$B:$B,$A110,Sta!E:E))/$D110</f>
        <v>0.66666666666666663</v>
      </c>
      <c r="I110" s="6">
        <f>SUMIF(Sta!$A:$A,$A110,Sta!D:D)/$B110</f>
        <v>0.5</v>
      </c>
      <c r="J110" s="6">
        <f>SUMIF(Sta!$B:$B,$A110,Sta!E:E)/$C110</f>
        <v>1</v>
      </c>
      <c r="K110" s="10">
        <f>(SUMIF(Sta!$A:$A,$A110,Sta!E:E) +SUMIF(Sta!$B:$B,$A110,Sta!D:D))/$D110</f>
        <v>2.6666666666666665</v>
      </c>
      <c r="L110" s="6">
        <f>SUMIF(Sta!$A:$A,$A110,Sta!E:E)/$B110</f>
        <v>2.5</v>
      </c>
      <c r="M110" s="6">
        <f>SUMIF(Sta!$B:$B,$A110,Sta!D:D)/$C110</f>
        <v>3</v>
      </c>
      <c r="N110" s="10">
        <f>(SUMIF(Sta!$A:$A,$A110,Sta!L:L) +SUMIF(Sta!$B:$B,$A110,Sta!L:L))/$D110</f>
        <v>1.3333333333333333</v>
      </c>
      <c r="O110" s="6">
        <f>SUMIF(Sta!$A:$A,$A110,Sta!L:L)/$B110</f>
        <v>0.5</v>
      </c>
      <c r="P110" s="6">
        <f>SUMIF(Sta!$B:$B,$A110,Sta!L:L)/$C110</f>
        <v>3</v>
      </c>
      <c r="Q110" s="10">
        <f>(SUMIF(Sta!$A:$A,$A110,Sta!H:H) +SUMIF(Sta!$B:$B,$A110,Sta!J:J))/$D110</f>
        <v>0.66666666666666663</v>
      </c>
      <c r="R110" s="6">
        <f>SUMIF(Sta!$A:$A,$A110,Sta!H:H)/$B110</f>
        <v>0.5</v>
      </c>
      <c r="S110" s="6">
        <f>SUMIF(Sta!$B:$B,$A110,Sta!J:J)/$C110</f>
        <v>1</v>
      </c>
      <c r="T110" s="10">
        <f>(SUMIF(Sta!$A:$A,$A110,Sta!I:I) +SUMIF(Sta!$B:$B,$A110,Sta!K:K))/$D110</f>
        <v>0.66666666666666663</v>
      </c>
      <c r="U110" s="6">
        <f>SUMIF(Sta!$A:$A,$A110,Sta!I:I)/$B110</f>
        <v>0</v>
      </c>
      <c r="V110" s="6">
        <f>SUMIF(Sta!$B:$B,$A110,Sta!K:K)/$C110</f>
        <v>2</v>
      </c>
      <c r="W110" s="10">
        <f>(SUMIF(Sta!$A:$A,$A110,Sta!Q:Q) +SUMIF(Sta!$B:$B,$A110,Sta!Q:Q))/$D110</f>
        <v>2</v>
      </c>
      <c r="X110" s="6">
        <f>SUMIF(Sta!$A:$A,$A110,Sta!Q:Q)/$B110</f>
        <v>2.5</v>
      </c>
      <c r="Y110" s="6">
        <f>SUMIF(Sta!$B:$B,$A110,Sta!Q:Q)/$C110</f>
        <v>1</v>
      </c>
      <c r="Z110" s="10">
        <f>(SUMIF(Sta!$A:$A,$A110,Sta!M:M) +SUMIF(Sta!$B:$B,$A110,Sta!O:O))/$D110</f>
        <v>0</v>
      </c>
      <c r="AA110" s="6">
        <f>SUMIF(Sta!$A:$A,$A110,Sta!M:M)/$B110</f>
        <v>0</v>
      </c>
      <c r="AB110" s="6">
        <f>SUMIF(Sta!$B:$B,$A110,Sta!O:O)/$C110</f>
        <v>0</v>
      </c>
      <c r="AC110" s="10">
        <f>(SUMIF(Sta!$A:$A,$A110,Sta!N:N) +SUMIF(Sta!$B:$B,$A110,Sta!P:P))/$D110</f>
        <v>2</v>
      </c>
      <c r="AD110" s="6">
        <f>SUMIF(Sta!$A:$A,$A110,Sta!N:N)/$B110</f>
        <v>2.5</v>
      </c>
      <c r="AE110" s="14">
        <f>SUMIF(Sta!$B:$B,$A110,Sta!P:P)/$C110</f>
        <v>1</v>
      </c>
    </row>
    <row r="111" spans="1:31" x14ac:dyDescent="0.3">
      <c r="A111" t="s">
        <v>450</v>
      </c>
      <c r="B111" s="9">
        <f>COUNTIF(Sta!A:A,A111)</f>
        <v>10</v>
      </c>
      <c r="C111" s="4">
        <f>COUNTIF(Sta!B:B,A111)</f>
        <v>11</v>
      </c>
      <c r="D111" s="4">
        <f t="shared" si="3"/>
        <v>21</v>
      </c>
      <c r="E111" s="10">
        <f>(SUMIF(Sta!$A:$A,$A111,Sta!F:F) +SUMIF(Sta!$B:$B,$A111,Sta!F:F))/$D111</f>
        <v>1.6666666666666667</v>
      </c>
      <c r="F111" s="6">
        <f>SUMIF(Sta!$A:$A,$A111,Sta!F:F)/$B111</f>
        <v>1.5</v>
      </c>
      <c r="G111" s="6">
        <f>SUMIF(Sta!$B:$B,$A111,Sta!F:F)/$C111</f>
        <v>1.8181818181818181</v>
      </c>
      <c r="H111" s="10">
        <f>(SUMIF(Sta!$A:$A,$A111,Sta!D:D) +SUMIF(Sta!$B:$B,$A111,Sta!E:E))/$D111</f>
        <v>0.95238095238095233</v>
      </c>
      <c r="I111" s="6">
        <f>SUMIF(Sta!$A:$A,$A111,Sta!D:D)/$B111</f>
        <v>1.1000000000000001</v>
      </c>
      <c r="J111" s="6">
        <f>SUMIF(Sta!$B:$B,$A111,Sta!E:E)/$C111</f>
        <v>0.81818181818181823</v>
      </c>
      <c r="K111" s="10">
        <f>(SUMIF(Sta!$A:$A,$A111,Sta!E:E) +SUMIF(Sta!$B:$B,$A111,Sta!D:D))/$D111</f>
        <v>0.7142857142857143</v>
      </c>
      <c r="L111" s="6">
        <f>SUMIF(Sta!$A:$A,$A111,Sta!E:E)/$B111</f>
        <v>0.4</v>
      </c>
      <c r="M111" s="6">
        <f>SUMIF(Sta!$B:$B,$A111,Sta!D:D)/$C111</f>
        <v>1</v>
      </c>
      <c r="N111" s="10">
        <f>(SUMIF(Sta!$A:$A,$A111,Sta!L:L) +SUMIF(Sta!$B:$B,$A111,Sta!L:L))/$D111</f>
        <v>0.42857142857142855</v>
      </c>
      <c r="O111" s="6">
        <f>SUMIF(Sta!$A:$A,$A111,Sta!L:L)/$B111</f>
        <v>0.4</v>
      </c>
      <c r="P111" s="6">
        <f>SUMIF(Sta!$B:$B,$A111,Sta!L:L)/$C111</f>
        <v>0.45454545454545453</v>
      </c>
      <c r="Q111" s="10">
        <f>(SUMIF(Sta!$A:$A,$A111,Sta!H:H) +SUMIF(Sta!$B:$B,$A111,Sta!J:J))/$D111</f>
        <v>0.38095238095238093</v>
      </c>
      <c r="R111" s="6">
        <f>SUMIF(Sta!$A:$A,$A111,Sta!H:H)/$B111</f>
        <v>0.3</v>
      </c>
      <c r="S111" s="6">
        <f>SUMIF(Sta!$B:$B,$A111,Sta!J:J)/$C111</f>
        <v>0.45454545454545453</v>
      </c>
      <c r="T111" s="10">
        <f>(SUMIF(Sta!$A:$A,$A111,Sta!I:I) +SUMIF(Sta!$B:$B,$A111,Sta!K:K))/$D111</f>
        <v>4.7619047619047616E-2</v>
      </c>
      <c r="U111" s="6">
        <f>SUMIF(Sta!$A:$A,$A111,Sta!I:I)/$B111</f>
        <v>0.1</v>
      </c>
      <c r="V111" s="6">
        <f>SUMIF(Sta!$B:$B,$A111,Sta!K:K)/$C111</f>
        <v>0</v>
      </c>
      <c r="W111" s="10">
        <f>(SUMIF(Sta!$A:$A,$A111,Sta!Q:Q) +SUMIF(Sta!$B:$B,$A111,Sta!Q:Q))/$D111</f>
        <v>1.2380952380952381</v>
      </c>
      <c r="X111" s="6">
        <f>SUMIF(Sta!$A:$A,$A111,Sta!Q:Q)/$B111</f>
        <v>1.1000000000000001</v>
      </c>
      <c r="Y111" s="6">
        <f>SUMIF(Sta!$B:$B,$A111,Sta!Q:Q)/$C111</f>
        <v>1.3636363636363635</v>
      </c>
      <c r="Z111" s="10">
        <f>(SUMIF(Sta!$A:$A,$A111,Sta!M:M) +SUMIF(Sta!$B:$B,$A111,Sta!O:O))/$D111</f>
        <v>0.5714285714285714</v>
      </c>
      <c r="AA111" s="6">
        <f>SUMIF(Sta!$A:$A,$A111,Sta!M:M)/$B111</f>
        <v>0.8</v>
      </c>
      <c r="AB111" s="6">
        <f>SUMIF(Sta!$B:$B,$A111,Sta!O:O)/$C111</f>
        <v>0.36363636363636365</v>
      </c>
      <c r="AC111" s="10">
        <f>(SUMIF(Sta!$A:$A,$A111,Sta!N:N) +SUMIF(Sta!$B:$B,$A111,Sta!P:P))/$D111</f>
        <v>0.66666666666666663</v>
      </c>
      <c r="AD111" s="6">
        <f>SUMIF(Sta!$A:$A,$A111,Sta!N:N)/$B111</f>
        <v>0.3</v>
      </c>
      <c r="AE111" s="14">
        <f>SUMIF(Sta!$B:$B,$A111,Sta!P:P)/$C111</f>
        <v>1</v>
      </c>
    </row>
    <row r="112" spans="1:31" x14ac:dyDescent="0.3">
      <c r="A112" t="s">
        <v>612</v>
      </c>
      <c r="B112" s="9">
        <f>COUNTIF(Sta!A:A,A112)</f>
        <v>3</v>
      </c>
      <c r="C112" s="4">
        <f>COUNTIF(Sta!B:B,A112)</f>
        <v>2</v>
      </c>
      <c r="D112" s="4">
        <f t="shared" si="3"/>
        <v>5</v>
      </c>
      <c r="E112" s="10">
        <f>(SUMIF(Sta!$A:$A,$A112,Sta!F:F) +SUMIF(Sta!$B:$B,$A112,Sta!F:F))/$D112</f>
        <v>2.2000000000000002</v>
      </c>
      <c r="F112" s="6">
        <f>SUMIF(Sta!$A:$A,$A112,Sta!F:F)/$B112</f>
        <v>2.3333333333333335</v>
      </c>
      <c r="G112" s="6">
        <f>SUMIF(Sta!$B:$B,$A112,Sta!F:F)/$C112</f>
        <v>2</v>
      </c>
      <c r="H112" s="10">
        <f>(SUMIF(Sta!$A:$A,$A112,Sta!D:D) +SUMIF(Sta!$B:$B,$A112,Sta!E:E))/$D112</f>
        <v>1</v>
      </c>
      <c r="I112" s="6">
        <f>SUMIF(Sta!$A:$A,$A112,Sta!D:D)/$B112</f>
        <v>1</v>
      </c>
      <c r="J112" s="6">
        <f>SUMIF(Sta!$B:$B,$A112,Sta!E:E)/$C112</f>
        <v>1</v>
      </c>
      <c r="K112" s="10">
        <f>(SUMIF(Sta!$A:$A,$A112,Sta!E:E) +SUMIF(Sta!$B:$B,$A112,Sta!D:D))/$D112</f>
        <v>1.2</v>
      </c>
      <c r="L112" s="6">
        <f>SUMIF(Sta!$A:$A,$A112,Sta!E:E)/$B112</f>
        <v>1.3333333333333333</v>
      </c>
      <c r="M112" s="6">
        <f>SUMIF(Sta!$B:$B,$A112,Sta!D:D)/$C112</f>
        <v>1</v>
      </c>
      <c r="N112" s="10">
        <f>(SUMIF(Sta!$A:$A,$A112,Sta!L:L) +SUMIF(Sta!$B:$B,$A112,Sta!L:L))/$D112</f>
        <v>1.4</v>
      </c>
      <c r="O112" s="6">
        <f>SUMIF(Sta!$A:$A,$A112,Sta!L:L)/$B112</f>
        <v>1.3333333333333333</v>
      </c>
      <c r="P112" s="6">
        <f>SUMIF(Sta!$B:$B,$A112,Sta!L:L)/$C112</f>
        <v>1.5</v>
      </c>
      <c r="Q112" s="10">
        <f>(SUMIF(Sta!$A:$A,$A112,Sta!H:H) +SUMIF(Sta!$B:$B,$A112,Sta!J:J))/$D112</f>
        <v>0.6</v>
      </c>
      <c r="R112" s="6">
        <f>SUMIF(Sta!$A:$A,$A112,Sta!H:H)/$B112</f>
        <v>0.66666666666666663</v>
      </c>
      <c r="S112" s="6">
        <f>SUMIF(Sta!$B:$B,$A112,Sta!J:J)/$C112</f>
        <v>0.5</v>
      </c>
      <c r="T112" s="10">
        <f>(SUMIF(Sta!$A:$A,$A112,Sta!I:I) +SUMIF(Sta!$B:$B,$A112,Sta!K:K))/$D112</f>
        <v>0.8</v>
      </c>
      <c r="U112" s="6">
        <f>SUMIF(Sta!$A:$A,$A112,Sta!I:I)/$B112</f>
        <v>0.66666666666666663</v>
      </c>
      <c r="V112" s="6">
        <f>SUMIF(Sta!$B:$B,$A112,Sta!K:K)/$C112</f>
        <v>1</v>
      </c>
      <c r="W112" s="10">
        <f>(SUMIF(Sta!$A:$A,$A112,Sta!Q:Q) +SUMIF(Sta!$B:$B,$A112,Sta!Q:Q))/$D112</f>
        <v>0.8</v>
      </c>
      <c r="X112" s="6">
        <f>SUMIF(Sta!$A:$A,$A112,Sta!Q:Q)/$B112</f>
        <v>1</v>
      </c>
      <c r="Y112" s="6">
        <f>SUMIF(Sta!$B:$B,$A112,Sta!Q:Q)/$C112</f>
        <v>0.5</v>
      </c>
      <c r="Z112" s="10">
        <f>(SUMIF(Sta!$A:$A,$A112,Sta!M:M) +SUMIF(Sta!$B:$B,$A112,Sta!O:O))/$D112</f>
        <v>0.4</v>
      </c>
      <c r="AA112" s="6">
        <f>SUMIF(Sta!$A:$A,$A112,Sta!M:M)/$B112</f>
        <v>0.33333333333333331</v>
      </c>
      <c r="AB112" s="6">
        <f>SUMIF(Sta!$B:$B,$A112,Sta!O:O)/$C112</f>
        <v>0.5</v>
      </c>
      <c r="AC112" s="10">
        <f>(SUMIF(Sta!$A:$A,$A112,Sta!N:N) +SUMIF(Sta!$B:$B,$A112,Sta!P:P))/$D112</f>
        <v>0.4</v>
      </c>
      <c r="AD112" s="6">
        <f>SUMIF(Sta!$A:$A,$A112,Sta!N:N)/$B112</f>
        <v>0.66666666666666663</v>
      </c>
      <c r="AE112" s="14">
        <f>SUMIF(Sta!$B:$B,$A112,Sta!P:P)/$C112</f>
        <v>0</v>
      </c>
    </row>
    <row r="113" spans="1:31" x14ac:dyDescent="0.3">
      <c r="A113" t="s">
        <v>474</v>
      </c>
      <c r="B113" s="9">
        <f>COUNTIF(Sta!A:A,A113)</f>
        <v>2</v>
      </c>
      <c r="C113" s="4">
        <f>COUNTIF(Sta!B:B,A113)</f>
        <v>1</v>
      </c>
      <c r="D113" s="4">
        <f t="shared" si="3"/>
        <v>3</v>
      </c>
      <c r="E113" s="10">
        <f>(SUMIF(Sta!$A:$A,$A113,Sta!F:F) +SUMIF(Sta!$B:$B,$A113,Sta!F:F))/$D113</f>
        <v>0.66666666666666663</v>
      </c>
      <c r="F113" s="6">
        <f>SUMIF(Sta!$A:$A,$A113,Sta!F:F)/$B113</f>
        <v>0.5</v>
      </c>
      <c r="G113" s="6">
        <f>SUMIF(Sta!$B:$B,$A113,Sta!F:F)/$C113</f>
        <v>1</v>
      </c>
      <c r="H113" s="10">
        <f>(SUMIF(Sta!$A:$A,$A113,Sta!D:D) +SUMIF(Sta!$B:$B,$A113,Sta!E:E))/$D113</f>
        <v>0.66666666666666663</v>
      </c>
      <c r="I113" s="6">
        <f>SUMIF(Sta!$A:$A,$A113,Sta!D:D)/$B113</f>
        <v>0.5</v>
      </c>
      <c r="J113" s="6">
        <f>SUMIF(Sta!$B:$B,$A113,Sta!E:E)/$C113</f>
        <v>1</v>
      </c>
      <c r="K113" s="10">
        <f>(SUMIF(Sta!$A:$A,$A113,Sta!E:E) +SUMIF(Sta!$B:$B,$A113,Sta!D:D))/$D113</f>
        <v>0</v>
      </c>
      <c r="L113" s="6">
        <f>SUMIF(Sta!$A:$A,$A113,Sta!E:E)/$B113</f>
        <v>0</v>
      </c>
      <c r="M113" s="6">
        <f>SUMIF(Sta!$B:$B,$A113,Sta!D:D)/$C113</f>
        <v>0</v>
      </c>
      <c r="N113" s="10">
        <f>(SUMIF(Sta!$A:$A,$A113,Sta!L:L) +SUMIF(Sta!$B:$B,$A113,Sta!L:L))/$D113</f>
        <v>0.33333333333333331</v>
      </c>
      <c r="O113" s="6">
        <f>SUMIF(Sta!$A:$A,$A113,Sta!L:L)/$B113</f>
        <v>0</v>
      </c>
      <c r="P113" s="6">
        <f>SUMIF(Sta!$B:$B,$A113,Sta!L:L)/$C113</f>
        <v>1</v>
      </c>
      <c r="Q113" s="10">
        <f>(SUMIF(Sta!$A:$A,$A113,Sta!H:H) +SUMIF(Sta!$B:$B,$A113,Sta!J:J))/$D113</f>
        <v>0.33333333333333331</v>
      </c>
      <c r="R113" s="6">
        <f>SUMIF(Sta!$A:$A,$A113,Sta!H:H)/$B113</f>
        <v>0</v>
      </c>
      <c r="S113" s="6">
        <f>SUMIF(Sta!$B:$B,$A113,Sta!J:J)/$C113</f>
        <v>1</v>
      </c>
      <c r="T113" s="10">
        <f>(SUMIF(Sta!$A:$A,$A113,Sta!I:I) +SUMIF(Sta!$B:$B,$A113,Sta!K:K))/$D113</f>
        <v>0</v>
      </c>
      <c r="U113" s="6">
        <f>SUMIF(Sta!$A:$A,$A113,Sta!I:I)/$B113</f>
        <v>0</v>
      </c>
      <c r="V113" s="6">
        <f>SUMIF(Sta!$B:$B,$A113,Sta!K:K)/$C113</f>
        <v>0</v>
      </c>
      <c r="W113" s="10">
        <f>(SUMIF(Sta!$A:$A,$A113,Sta!Q:Q) +SUMIF(Sta!$B:$B,$A113,Sta!Q:Q))/$D113</f>
        <v>0.33333333333333331</v>
      </c>
      <c r="X113" s="6">
        <f>SUMIF(Sta!$A:$A,$A113,Sta!Q:Q)/$B113</f>
        <v>0.5</v>
      </c>
      <c r="Y113" s="6">
        <f>SUMIF(Sta!$B:$B,$A113,Sta!Q:Q)/$C113</f>
        <v>0</v>
      </c>
      <c r="Z113" s="10">
        <f>(SUMIF(Sta!$A:$A,$A113,Sta!M:M) +SUMIF(Sta!$B:$B,$A113,Sta!O:O))/$D113</f>
        <v>0.33333333333333331</v>
      </c>
      <c r="AA113" s="6">
        <f>SUMIF(Sta!$A:$A,$A113,Sta!M:M)/$B113</f>
        <v>0.5</v>
      </c>
      <c r="AB113" s="6">
        <f>SUMIF(Sta!$B:$B,$A113,Sta!O:O)/$C113</f>
        <v>0</v>
      </c>
      <c r="AC113" s="10">
        <f>(SUMIF(Sta!$A:$A,$A113,Sta!N:N) +SUMIF(Sta!$B:$B,$A113,Sta!P:P))/$D113</f>
        <v>0</v>
      </c>
      <c r="AD113" s="6">
        <f>SUMIF(Sta!$A:$A,$A113,Sta!N:N)/$B113</f>
        <v>0</v>
      </c>
      <c r="AE113" s="14">
        <f>SUMIF(Sta!$B:$B,$A113,Sta!P:P)/$C113</f>
        <v>0</v>
      </c>
    </row>
    <row r="114" spans="1:31" x14ac:dyDescent="0.3">
      <c r="A114" t="s">
        <v>492</v>
      </c>
      <c r="B114" s="9">
        <f>COUNTIF(Sta!A:A,A114)</f>
        <v>7</v>
      </c>
      <c r="C114" s="4">
        <f>COUNTIF(Sta!B:B,A114)</f>
        <v>6</v>
      </c>
      <c r="D114" s="4">
        <f t="shared" si="3"/>
        <v>13</v>
      </c>
      <c r="E114" s="10">
        <f>(SUMIF(Sta!$A:$A,$A114,Sta!F:F) +SUMIF(Sta!$B:$B,$A114,Sta!F:F))/$D114</f>
        <v>2.8461538461538463</v>
      </c>
      <c r="F114" s="6">
        <f>SUMIF(Sta!$A:$A,$A114,Sta!F:F)/$B114</f>
        <v>2.2857142857142856</v>
      </c>
      <c r="G114" s="6">
        <f>SUMIF(Sta!$B:$B,$A114,Sta!F:F)/$C114</f>
        <v>3.5</v>
      </c>
      <c r="H114" s="10">
        <f>(SUMIF(Sta!$A:$A,$A114,Sta!D:D) +SUMIF(Sta!$B:$B,$A114,Sta!E:E))/$D114</f>
        <v>1.0769230769230769</v>
      </c>
      <c r="I114" s="6">
        <f>SUMIF(Sta!$A:$A,$A114,Sta!D:D)/$B114</f>
        <v>1</v>
      </c>
      <c r="J114" s="6">
        <f>SUMIF(Sta!$B:$B,$A114,Sta!E:E)/$C114</f>
        <v>1.1666666666666667</v>
      </c>
      <c r="K114" s="10">
        <f>(SUMIF(Sta!$A:$A,$A114,Sta!E:E) +SUMIF(Sta!$B:$B,$A114,Sta!D:D))/$D114</f>
        <v>1.7692307692307692</v>
      </c>
      <c r="L114" s="6">
        <f>SUMIF(Sta!$A:$A,$A114,Sta!E:E)/$B114</f>
        <v>1.2857142857142858</v>
      </c>
      <c r="M114" s="6">
        <f>SUMIF(Sta!$B:$B,$A114,Sta!D:D)/$C114</f>
        <v>2.3333333333333335</v>
      </c>
      <c r="N114" s="10">
        <f>(SUMIF(Sta!$A:$A,$A114,Sta!L:L) +SUMIF(Sta!$B:$B,$A114,Sta!L:L))/$D114</f>
        <v>1.6153846153846154</v>
      </c>
      <c r="O114" s="6">
        <f>SUMIF(Sta!$A:$A,$A114,Sta!L:L)/$B114</f>
        <v>1.5714285714285714</v>
      </c>
      <c r="P114" s="6">
        <f>SUMIF(Sta!$B:$B,$A114,Sta!L:L)/$C114</f>
        <v>1.6666666666666667</v>
      </c>
      <c r="Q114" s="10">
        <f>(SUMIF(Sta!$A:$A,$A114,Sta!H:H) +SUMIF(Sta!$B:$B,$A114,Sta!J:J))/$D114</f>
        <v>0.84615384615384615</v>
      </c>
      <c r="R114" s="6">
        <f>SUMIF(Sta!$A:$A,$A114,Sta!H:H)/$B114</f>
        <v>0.8571428571428571</v>
      </c>
      <c r="S114" s="6">
        <f>SUMIF(Sta!$B:$B,$A114,Sta!J:J)/$C114</f>
        <v>0.83333333333333337</v>
      </c>
      <c r="T114" s="10">
        <f>(SUMIF(Sta!$A:$A,$A114,Sta!I:I) +SUMIF(Sta!$B:$B,$A114,Sta!K:K))/$D114</f>
        <v>0.76923076923076927</v>
      </c>
      <c r="U114" s="6">
        <f>SUMIF(Sta!$A:$A,$A114,Sta!I:I)/$B114</f>
        <v>0.7142857142857143</v>
      </c>
      <c r="V114" s="6">
        <f>SUMIF(Sta!$B:$B,$A114,Sta!K:K)/$C114</f>
        <v>0.83333333333333337</v>
      </c>
      <c r="W114" s="10">
        <f>(SUMIF(Sta!$A:$A,$A114,Sta!Q:Q) +SUMIF(Sta!$B:$B,$A114,Sta!Q:Q))/$D114</f>
        <v>1.2307692307692308</v>
      </c>
      <c r="X114" s="6">
        <f>SUMIF(Sta!$A:$A,$A114,Sta!Q:Q)/$B114</f>
        <v>0.7142857142857143</v>
      </c>
      <c r="Y114" s="6">
        <f>SUMIF(Sta!$B:$B,$A114,Sta!Q:Q)/$C114</f>
        <v>1.8333333333333333</v>
      </c>
      <c r="Z114" s="10">
        <f>(SUMIF(Sta!$A:$A,$A114,Sta!M:M) +SUMIF(Sta!$B:$B,$A114,Sta!O:O))/$D114</f>
        <v>0.23076923076923078</v>
      </c>
      <c r="AA114" s="6">
        <f>SUMIF(Sta!$A:$A,$A114,Sta!M:M)/$B114</f>
        <v>0.14285714285714285</v>
      </c>
      <c r="AB114" s="6">
        <f>SUMIF(Sta!$B:$B,$A114,Sta!O:O)/$C114</f>
        <v>0.33333333333333331</v>
      </c>
      <c r="AC114" s="10">
        <f>(SUMIF(Sta!$A:$A,$A114,Sta!N:N) +SUMIF(Sta!$B:$B,$A114,Sta!P:P))/$D114</f>
        <v>1</v>
      </c>
      <c r="AD114" s="6">
        <f>SUMIF(Sta!$A:$A,$A114,Sta!N:N)/$B114</f>
        <v>0.5714285714285714</v>
      </c>
      <c r="AE114" s="14">
        <f>SUMIF(Sta!$B:$B,$A114,Sta!P:P)/$C114</f>
        <v>1.5</v>
      </c>
    </row>
    <row r="115" spans="1:31" x14ac:dyDescent="0.3">
      <c r="A115" t="s">
        <v>199</v>
      </c>
      <c r="B115" s="9">
        <f>COUNTIF(Sta!A:A,A115)</f>
        <v>1</v>
      </c>
      <c r="C115" s="4">
        <f>COUNTIF(Sta!B:B,A115)</f>
        <v>1</v>
      </c>
      <c r="D115" s="4">
        <f t="shared" si="3"/>
        <v>2</v>
      </c>
      <c r="E115" s="10">
        <f>(SUMIF(Sta!$A:$A,$A115,Sta!F:F) +SUMIF(Sta!$B:$B,$A115,Sta!F:F))/$D115</f>
        <v>3.5</v>
      </c>
      <c r="F115" s="6">
        <f>SUMIF(Sta!$A:$A,$A115,Sta!F:F)/$B115</f>
        <v>4</v>
      </c>
      <c r="G115" s="6">
        <f>SUMIF(Sta!$B:$B,$A115,Sta!F:F)/$C115</f>
        <v>3</v>
      </c>
      <c r="H115" s="10">
        <f>(SUMIF(Sta!$A:$A,$A115,Sta!D:D) +SUMIF(Sta!$B:$B,$A115,Sta!E:E))/$D115</f>
        <v>2.5</v>
      </c>
      <c r="I115" s="6">
        <f>SUMIF(Sta!$A:$A,$A115,Sta!D:D)/$B115</f>
        <v>3</v>
      </c>
      <c r="J115" s="6">
        <f>SUMIF(Sta!$B:$B,$A115,Sta!E:E)/$C115</f>
        <v>2</v>
      </c>
      <c r="K115" s="10">
        <f>(SUMIF(Sta!$A:$A,$A115,Sta!E:E) +SUMIF(Sta!$B:$B,$A115,Sta!D:D))/$D115</f>
        <v>1</v>
      </c>
      <c r="L115" s="6">
        <f>SUMIF(Sta!$A:$A,$A115,Sta!E:E)/$B115</f>
        <v>1</v>
      </c>
      <c r="M115" s="6">
        <f>SUMIF(Sta!$B:$B,$A115,Sta!D:D)/$C115</f>
        <v>1</v>
      </c>
      <c r="N115" s="10">
        <f>(SUMIF(Sta!$A:$A,$A115,Sta!L:L) +SUMIF(Sta!$B:$B,$A115,Sta!L:L))/$D115</f>
        <v>1.5</v>
      </c>
      <c r="O115" s="6">
        <f>SUMIF(Sta!$A:$A,$A115,Sta!L:L)/$B115</f>
        <v>2</v>
      </c>
      <c r="P115" s="6">
        <f>SUMIF(Sta!$B:$B,$A115,Sta!L:L)/$C115</f>
        <v>1</v>
      </c>
      <c r="Q115" s="10">
        <f>(SUMIF(Sta!$A:$A,$A115,Sta!H:H) +SUMIF(Sta!$B:$B,$A115,Sta!J:J))/$D115</f>
        <v>1</v>
      </c>
      <c r="R115" s="6">
        <f>SUMIF(Sta!$A:$A,$A115,Sta!H:H)/$B115</f>
        <v>1</v>
      </c>
      <c r="S115" s="6">
        <f>SUMIF(Sta!$B:$B,$A115,Sta!J:J)/$C115</f>
        <v>1</v>
      </c>
      <c r="T115" s="10">
        <f>(SUMIF(Sta!$A:$A,$A115,Sta!I:I) +SUMIF(Sta!$B:$B,$A115,Sta!K:K))/$D115</f>
        <v>0.5</v>
      </c>
      <c r="U115" s="6">
        <f>SUMIF(Sta!$A:$A,$A115,Sta!I:I)/$B115</f>
        <v>1</v>
      </c>
      <c r="V115" s="6">
        <f>SUMIF(Sta!$B:$B,$A115,Sta!K:K)/$C115</f>
        <v>0</v>
      </c>
      <c r="W115" s="10">
        <f>(SUMIF(Sta!$A:$A,$A115,Sta!Q:Q) +SUMIF(Sta!$B:$B,$A115,Sta!Q:Q))/$D115</f>
        <v>2</v>
      </c>
      <c r="X115" s="6">
        <f>SUMIF(Sta!$A:$A,$A115,Sta!Q:Q)/$B115</f>
        <v>2</v>
      </c>
      <c r="Y115" s="6">
        <f>SUMIF(Sta!$B:$B,$A115,Sta!Q:Q)/$C115</f>
        <v>2</v>
      </c>
      <c r="Z115" s="10">
        <f>(SUMIF(Sta!$A:$A,$A115,Sta!M:M) +SUMIF(Sta!$B:$B,$A115,Sta!O:O))/$D115</f>
        <v>1.5</v>
      </c>
      <c r="AA115" s="6">
        <f>SUMIF(Sta!$A:$A,$A115,Sta!M:M)/$B115</f>
        <v>2</v>
      </c>
      <c r="AB115" s="6">
        <f>SUMIF(Sta!$B:$B,$A115,Sta!O:O)/$C115</f>
        <v>1</v>
      </c>
      <c r="AC115" s="10">
        <f>(SUMIF(Sta!$A:$A,$A115,Sta!N:N) +SUMIF(Sta!$B:$B,$A115,Sta!P:P))/$D115</f>
        <v>0.5</v>
      </c>
      <c r="AD115" s="6">
        <f>SUMIF(Sta!$A:$A,$A115,Sta!N:N)/$B115</f>
        <v>0</v>
      </c>
      <c r="AE115" s="14">
        <f>SUMIF(Sta!$B:$B,$A115,Sta!P:P)/$C115</f>
        <v>1</v>
      </c>
    </row>
    <row r="116" spans="1:31" x14ac:dyDescent="0.3">
      <c r="A116" t="s">
        <v>361</v>
      </c>
      <c r="B116" s="9">
        <f>COUNTIF(Sta!A:A,A116)</f>
        <v>1</v>
      </c>
      <c r="C116" s="4">
        <f>COUNTIF(Sta!B:B,A116)</f>
        <v>2</v>
      </c>
      <c r="D116" s="4">
        <f t="shared" si="3"/>
        <v>3</v>
      </c>
      <c r="E116" s="10">
        <f>(SUMIF(Sta!$A:$A,$A116,Sta!F:F) +SUMIF(Sta!$B:$B,$A116,Sta!F:F))/$D116</f>
        <v>2</v>
      </c>
      <c r="F116" s="6">
        <f>SUMIF(Sta!$A:$A,$A116,Sta!F:F)/$B116</f>
        <v>0</v>
      </c>
      <c r="G116" s="6">
        <f>SUMIF(Sta!$B:$B,$A116,Sta!F:F)/$C116</f>
        <v>3</v>
      </c>
      <c r="H116" s="10">
        <f>(SUMIF(Sta!$A:$A,$A116,Sta!D:D) +SUMIF(Sta!$B:$B,$A116,Sta!E:E))/$D116</f>
        <v>0</v>
      </c>
      <c r="I116" s="6">
        <f>SUMIF(Sta!$A:$A,$A116,Sta!D:D)/$B116</f>
        <v>0</v>
      </c>
      <c r="J116" s="6">
        <f>SUMIF(Sta!$B:$B,$A116,Sta!E:E)/$C116</f>
        <v>0</v>
      </c>
      <c r="K116" s="10">
        <f>(SUMIF(Sta!$A:$A,$A116,Sta!E:E) +SUMIF(Sta!$B:$B,$A116,Sta!D:D))/$D116</f>
        <v>2</v>
      </c>
      <c r="L116" s="6">
        <f>SUMIF(Sta!$A:$A,$A116,Sta!E:E)/$B116</f>
        <v>0</v>
      </c>
      <c r="M116" s="6">
        <f>SUMIF(Sta!$B:$B,$A116,Sta!D:D)/$C116</f>
        <v>3</v>
      </c>
      <c r="N116" s="10">
        <f>(SUMIF(Sta!$A:$A,$A116,Sta!L:L) +SUMIF(Sta!$B:$B,$A116,Sta!L:L))/$D116</f>
        <v>0.66666666666666663</v>
      </c>
      <c r="O116" s="6">
        <f>SUMIF(Sta!$A:$A,$A116,Sta!L:L)/$B116</f>
        <v>0</v>
      </c>
      <c r="P116" s="6">
        <f>SUMIF(Sta!$B:$B,$A116,Sta!L:L)/$C116</f>
        <v>1</v>
      </c>
      <c r="Q116" s="10">
        <f>(SUMIF(Sta!$A:$A,$A116,Sta!H:H) +SUMIF(Sta!$B:$B,$A116,Sta!J:J))/$D116</f>
        <v>0</v>
      </c>
      <c r="R116" s="6">
        <f>SUMIF(Sta!$A:$A,$A116,Sta!H:H)/$B116</f>
        <v>0</v>
      </c>
      <c r="S116" s="6">
        <f>SUMIF(Sta!$B:$B,$A116,Sta!J:J)/$C116</f>
        <v>0</v>
      </c>
      <c r="T116" s="10">
        <f>(SUMIF(Sta!$A:$A,$A116,Sta!I:I) +SUMIF(Sta!$B:$B,$A116,Sta!K:K))/$D116</f>
        <v>0.66666666666666663</v>
      </c>
      <c r="U116" s="6">
        <f>SUMIF(Sta!$A:$A,$A116,Sta!I:I)/$B116</f>
        <v>0</v>
      </c>
      <c r="V116" s="6">
        <f>SUMIF(Sta!$B:$B,$A116,Sta!K:K)/$C116</f>
        <v>1</v>
      </c>
      <c r="W116" s="10">
        <f>(SUMIF(Sta!$A:$A,$A116,Sta!Q:Q) +SUMIF(Sta!$B:$B,$A116,Sta!Q:Q))/$D116</f>
        <v>1.3333333333333333</v>
      </c>
      <c r="X116" s="6">
        <f>SUMIF(Sta!$A:$A,$A116,Sta!Q:Q)/$B116</f>
        <v>0</v>
      </c>
      <c r="Y116" s="6">
        <f>SUMIF(Sta!$B:$B,$A116,Sta!Q:Q)/$C116</f>
        <v>2</v>
      </c>
      <c r="Z116" s="10">
        <f>(SUMIF(Sta!$A:$A,$A116,Sta!M:M) +SUMIF(Sta!$B:$B,$A116,Sta!O:O))/$D116</f>
        <v>0</v>
      </c>
      <c r="AA116" s="6">
        <f>SUMIF(Sta!$A:$A,$A116,Sta!M:M)/$B116</f>
        <v>0</v>
      </c>
      <c r="AB116" s="6">
        <f>SUMIF(Sta!$B:$B,$A116,Sta!O:O)/$C116</f>
        <v>0</v>
      </c>
      <c r="AC116" s="10">
        <f>(SUMIF(Sta!$A:$A,$A116,Sta!N:N) +SUMIF(Sta!$B:$B,$A116,Sta!P:P))/$D116</f>
        <v>1.3333333333333333</v>
      </c>
      <c r="AD116" s="6">
        <f>SUMIF(Sta!$A:$A,$A116,Sta!N:N)/$B116</f>
        <v>0</v>
      </c>
      <c r="AE116" s="14">
        <f>SUMIF(Sta!$B:$B,$A116,Sta!P:P)/$C116</f>
        <v>2</v>
      </c>
    </row>
    <row r="117" spans="1:31" x14ac:dyDescent="0.3">
      <c r="A117" t="s">
        <v>272</v>
      </c>
      <c r="B117" s="9">
        <f>COUNTIF(Sta!A:A,A117)</f>
        <v>0</v>
      </c>
      <c r="C117" s="4">
        <f>COUNTIF(Sta!B:B,A117)</f>
        <v>1</v>
      </c>
      <c r="D117" s="4">
        <f t="shared" si="3"/>
        <v>1</v>
      </c>
      <c r="E117" s="10">
        <f>(SUMIF(Sta!$A:$A,$A117,Sta!F:F) +SUMIF(Sta!$B:$B,$A117,Sta!F:F))/$D117</f>
        <v>3</v>
      </c>
      <c r="F117" s="6" t="e">
        <f>SUMIF(Sta!$A:$A,$A117,Sta!F:F)/$B117</f>
        <v>#DIV/0!</v>
      </c>
      <c r="G117" s="6">
        <f>SUMIF(Sta!$B:$B,$A117,Sta!F:F)/$C117</f>
        <v>3</v>
      </c>
      <c r="H117" s="10">
        <f>(SUMIF(Sta!$A:$A,$A117,Sta!D:D) +SUMIF(Sta!$B:$B,$A117,Sta!E:E))/$D117</f>
        <v>0</v>
      </c>
      <c r="I117" s="6" t="e">
        <f>SUMIF(Sta!$A:$A,$A117,Sta!D:D)/$B117</f>
        <v>#DIV/0!</v>
      </c>
      <c r="J117" s="6">
        <f>SUMIF(Sta!$B:$B,$A117,Sta!E:E)/$C117</f>
        <v>0</v>
      </c>
      <c r="K117" s="10">
        <f>(SUMIF(Sta!$A:$A,$A117,Sta!E:E) +SUMIF(Sta!$B:$B,$A117,Sta!D:D))/$D117</f>
        <v>3</v>
      </c>
      <c r="L117" s="6" t="e">
        <f>SUMIF(Sta!$A:$A,$A117,Sta!E:E)/$B117</f>
        <v>#DIV/0!</v>
      </c>
      <c r="M117" s="6">
        <f>SUMIF(Sta!$B:$B,$A117,Sta!D:D)/$C117</f>
        <v>3</v>
      </c>
      <c r="N117" s="10">
        <f>(SUMIF(Sta!$A:$A,$A117,Sta!L:L) +SUMIF(Sta!$B:$B,$A117,Sta!L:L))/$D117</f>
        <v>0</v>
      </c>
      <c r="O117" s="6" t="e">
        <f>SUMIF(Sta!$A:$A,$A117,Sta!L:L)/$B117</f>
        <v>#DIV/0!</v>
      </c>
      <c r="P117" s="6">
        <f>SUMIF(Sta!$B:$B,$A117,Sta!L:L)/$C117</f>
        <v>0</v>
      </c>
      <c r="Q117" s="10">
        <f>(SUMIF(Sta!$A:$A,$A117,Sta!H:H) +SUMIF(Sta!$B:$B,$A117,Sta!J:J))/$D117</f>
        <v>0</v>
      </c>
      <c r="R117" s="6" t="e">
        <f>SUMIF(Sta!$A:$A,$A117,Sta!H:H)/$B117</f>
        <v>#DIV/0!</v>
      </c>
      <c r="S117" s="6">
        <f>SUMIF(Sta!$B:$B,$A117,Sta!J:J)/$C117</f>
        <v>0</v>
      </c>
      <c r="T117" s="10">
        <f>(SUMIF(Sta!$A:$A,$A117,Sta!I:I) +SUMIF(Sta!$B:$B,$A117,Sta!K:K))/$D117</f>
        <v>0</v>
      </c>
      <c r="U117" s="6" t="e">
        <f>SUMIF(Sta!$A:$A,$A117,Sta!I:I)/$B117</f>
        <v>#DIV/0!</v>
      </c>
      <c r="V117" s="6">
        <f>SUMIF(Sta!$B:$B,$A117,Sta!K:K)/$C117</f>
        <v>0</v>
      </c>
      <c r="W117" s="10">
        <f>(SUMIF(Sta!$A:$A,$A117,Sta!Q:Q) +SUMIF(Sta!$B:$B,$A117,Sta!Q:Q))/$D117</f>
        <v>3</v>
      </c>
      <c r="X117" s="6" t="e">
        <f>SUMIF(Sta!$A:$A,$A117,Sta!Q:Q)/$B117</f>
        <v>#DIV/0!</v>
      </c>
      <c r="Y117" s="6">
        <f>SUMIF(Sta!$B:$B,$A117,Sta!Q:Q)/$C117</f>
        <v>3</v>
      </c>
      <c r="Z117" s="10">
        <f>(SUMIF(Sta!$A:$A,$A117,Sta!M:M) +SUMIF(Sta!$B:$B,$A117,Sta!O:O))/$D117</f>
        <v>0</v>
      </c>
      <c r="AA117" s="6" t="e">
        <f>SUMIF(Sta!$A:$A,$A117,Sta!M:M)/$B117</f>
        <v>#DIV/0!</v>
      </c>
      <c r="AB117" s="6">
        <f>SUMIF(Sta!$B:$B,$A117,Sta!O:O)/$C117</f>
        <v>0</v>
      </c>
      <c r="AC117" s="10">
        <f>(SUMIF(Sta!$A:$A,$A117,Sta!N:N) +SUMIF(Sta!$B:$B,$A117,Sta!P:P))/$D117</f>
        <v>3</v>
      </c>
      <c r="AD117" s="6" t="e">
        <f>SUMIF(Sta!$A:$A,$A117,Sta!N:N)/$B117</f>
        <v>#DIV/0!</v>
      </c>
      <c r="AE117" s="14">
        <f>SUMIF(Sta!$B:$B,$A117,Sta!P:P)/$C117</f>
        <v>3</v>
      </c>
    </row>
    <row r="118" spans="1:31" x14ac:dyDescent="0.3">
      <c r="A118" t="s">
        <v>10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0" t="e">
        <f>(SUMIF(Sta!$A:$A,$A118,Sta!F:F) +SUMIF(Sta!$B:$B,$A118,Sta!F:F))/$D118</f>
        <v>#DIV/0!</v>
      </c>
      <c r="F118" s="6" t="e">
        <f>SUMIF(Sta!$A:$A,$A118,Sta!F:F)/$B118</f>
        <v>#DIV/0!</v>
      </c>
      <c r="G118" s="6" t="e">
        <f>SUMIF(Sta!$B:$B,$A118,Sta!F:F)/$C118</f>
        <v>#DIV/0!</v>
      </c>
      <c r="H118" s="10" t="e">
        <f>(SUMIF(Sta!$A:$A,$A118,Sta!D:D) +SUMIF(Sta!$B:$B,$A118,Sta!E:E))/$D118</f>
        <v>#DIV/0!</v>
      </c>
      <c r="I118" s="6" t="e">
        <f>SUMIF(Sta!$A:$A,$A118,Sta!D:D)/$B118</f>
        <v>#DIV/0!</v>
      </c>
      <c r="J118" s="6" t="e">
        <f>SUMIF(Sta!$B:$B,$A118,Sta!E:E)/$C118</f>
        <v>#DIV/0!</v>
      </c>
      <c r="K118" s="10" t="e">
        <f>(SUMIF(Sta!$A:$A,$A118,Sta!E:E) +SUMIF(Sta!$B:$B,$A118,Sta!D:D))/$D118</f>
        <v>#DIV/0!</v>
      </c>
      <c r="L118" s="6" t="e">
        <f>SUMIF(Sta!$A:$A,$A118,Sta!E:E)/$B118</f>
        <v>#DIV/0!</v>
      </c>
      <c r="M118" s="6" t="e">
        <f>SUMIF(Sta!$B:$B,$A118,Sta!D:D)/$C118</f>
        <v>#DIV/0!</v>
      </c>
      <c r="N118" s="10" t="e">
        <f>(SUMIF(Sta!$A:$A,$A118,Sta!L:L) +SUMIF(Sta!$B:$B,$A118,Sta!L:L))/$D118</f>
        <v>#DIV/0!</v>
      </c>
      <c r="O118" s="6" t="e">
        <f>SUMIF(Sta!$A:$A,$A118,Sta!L:L)/$B118</f>
        <v>#DIV/0!</v>
      </c>
      <c r="P118" s="6" t="e">
        <f>SUMIF(Sta!$B:$B,$A118,Sta!L:L)/$C118</f>
        <v>#DIV/0!</v>
      </c>
      <c r="Q118" s="10" t="e">
        <f>(SUMIF(Sta!$A:$A,$A118,Sta!H:H) +SUMIF(Sta!$B:$B,$A118,Sta!J:J))/$D118</f>
        <v>#DIV/0!</v>
      </c>
      <c r="R118" s="6" t="e">
        <f>SUMIF(Sta!$A:$A,$A118,Sta!H:H)/$B118</f>
        <v>#DIV/0!</v>
      </c>
      <c r="S118" s="6" t="e">
        <f>SUMIF(Sta!$B:$B,$A118,Sta!J:J)/$C118</f>
        <v>#DIV/0!</v>
      </c>
      <c r="T118" s="10" t="e">
        <f>(SUMIF(Sta!$A:$A,$A118,Sta!I:I) +SUMIF(Sta!$B:$B,$A118,Sta!K:K))/$D118</f>
        <v>#DIV/0!</v>
      </c>
      <c r="U118" s="6" t="e">
        <f>SUMIF(Sta!$A:$A,$A118,Sta!I:I)/$B118</f>
        <v>#DIV/0!</v>
      </c>
      <c r="V118" s="6" t="e">
        <f>SUMIF(Sta!$B:$B,$A118,Sta!K:K)/$C118</f>
        <v>#DIV/0!</v>
      </c>
      <c r="W118" s="10" t="e">
        <f>(SUMIF(Sta!$A:$A,$A118,Sta!Q:Q) +SUMIF(Sta!$B:$B,$A118,Sta!Q:Q))/$D118</f>
        <v>#DIV/0!</v>
      </c>
      <c r="X118" s="6" t="e">
        <f>SUMIF(Sta!$A:$A,$A118,Sta!Q:Q)/$B118</f>
        <v>#DIV/0!</v>
      </c>
      <c r="Y118" s="6" t="e">
        <f>SUMIF(Sta!$B:$B,$A118,Sta!Q:Q)/$C118</f>
        <v>#DIV/0!</v>
      </c>
      <c r="Z118" s="10" t="e">
        <f>(SUMIF(Sta!$A:$A,$A118,Sta!M:M) +SUMIF(Sta!$B:$B,$A118,Sta!O:O))/$D118</f>
        <v>#DIV/0!</v>
      </c>
      <c r="AA118" s="6" t="e">
        <f>SUMIF(Sta!$A:$A,$A118,Sta!M:M)/$B118</f>
        <v>#DIV/0!</v>
      </c>
      <c r="AB118" s="6" t="e">
        <f>SUMIF(Sta!$B:$B,$A118,Sta!O:O)/$C118</f>
        <v>#DIV/0!</v>
      </c>
      <c r="AC118" s="10" t="e">
        <f>(SUMIF(Sta!$A:$A,$A118,Sta!N:N) +SUMIF(Sta!$B:$B,$A118,Sta!P:P))/$D118</f>
        <v>#DIV/0!</v>
      </c>
      <c r="AD118" s="6" t="e">
        <f>SUMIF(Sta!$A:$A,$A118,Sta!N:N)/$B118</f>
        <v>#DIV/0!</v>
      </c>
      <c r="AE118" s="14" t="e">
        <f>SUMIF(Sta!$B:$B,$A118,Sta!P:P)/$C118</f>
        <v>#DIV/0!</v>
      </c>
    </row>
    <row r="119" spans="1:31" x14ac:dyDescent="0.3">
      <c r="A119" t="s">
        <v>236</v>
      </c>
      <c r="B119" s="9">
        <f>COUNTIF(Sta!A:A,A119)</f>
        <v>1</v>
      </c>
      <c r="C119" s="4">
        <f>COUNTIF(Sta!B:B,A119)</f>
        <v>1</v>
      </c>
      <c r="D119" s="4">
        <f t="shared" si="3"/>
        <v>2</v>
      </c>
      <c r="E119" s="10">
        <f>(SUMIF(Sta!$A:$A,$A119,Sta!F:F) +SUMIF(Sta!$B:$B,$A119,Sta!F:F))/$D119</f>
        <v>3</v>
      </c>
      <c r="F119" s="6">
        <f>SUMIF(Sta!$A:$A,$A119,Sta!F:F)/$B119</f>
        <v>5</v>
      </c>
      <c r="G119" s="6">
        <f>SUMIF(Sta!$B:$B,$A119,Sta!F:F)/$C119</f>
        <v>1</v>
      </c>
      <c r="H119" s="10">
        <f>(SUMIF(Sta!$A:$A,$A119,Sta!D:D) +SUMIF(Sta!$B:$B,$A119,Sta!E:E))/$D119</f>
        <v>2</v>
      </c>
      <c r="I119" s="6">
        <f>SUMIF(Sta!$A:$A,$A119,Sta!D:D)/$B119</f>
        <v>4</v>
      </c>
      <c r="J119" s="6">
        <f>SUMIF(Sta!$B:$B,$A119,Sta!E:E)/$C119</f>
        <v>0</v>
      </c>
      <c r="K119" s="10">
        <f>(SUMIF(Sta!$A:$A,$A119,Sta!E:E) +SUMIF(Sta!$B:$B,$A119,Sta!D:D))/$D119</f>
        <v>1</v>
      </c>
      <c r="L119" s="6">
        <f>SUMIF(Sta!$A:$A,$A119,Sta!E:E)/$B119</f>
        <v>1</v>
      </c>
      <c r="M119" s="6">
        <f>SUMIF(Sta!$B:$B,$A119,Sta!D:D)/$C119</f>
        <v>1</v>
      </c>
      <c r="N119" s="10">
        <f>(SUMIF(Sta!$A:$A,$A119,Sta!L:L) +SUMIF(Sta!$B:$B,$A119,Sta!L:L))/$D119</f>
        <v>0</v>
      </c>
      <c r="O119" s="6">
        <f>SUMIF(Sta!$A:$A,$A119,Sta!L:L)/$B119</f>
        <v>0</v>
      </c>
      <c r="P119" s="6">
        <f>SUMIF(Sta!$B:$B,$A119,Sta!L:L)/$C119</f>
        <v>0</v>
      </c>
      <c r="Q119" s="10">
        <f>(SUMIF(Sta!$A:$A,$A119,Sta!H:H) +SUMIF(Sta!$B:$B,$A119,Sta!J:J))/$D119</f>
        <v>0</v>
      </c>
      <c r="R119" s="6">
        <f>SUMIF(Sta!$A:$A,$A119,Sta!H:H)/$B119</f>
        <v>0</v>
      </c>
      <c r="S119" s="6">
        <f>SUMIF(Sta!$B:$B,$A119,Sta!J:J)/$C119</f>
        <v>0</v>
      </c>
      <c r="T119" s="10">
        <f>(SUMIF(Sta!$A:$A,$A119,Sta!I:I) +SUMIF(Sta!$B:$B,$A119,Sta!K:K))/$D119</f>
        <v>0</v>
      </c>
      <c r="U119" s="6">
        <f>SUMIF(Sta!$A:$A,$A119,Sta!I:I)/$B119</f>
        <v>0</v>
      </c>
      <c r="V119" s="6">
        <f>SUMIF(Sta!$B:$B,$A119,Sta!K:K)/$C119</f>
        <v>0</v>
      </c>
      <c r="W119" s="10">
        <f>(SUMIF(Sta!$A:$A,$A119,Sta!Q:Q) +SUMIF(Sta!$B:$B,$A119,Sta!Q:Q))/$D119</f>
        <v>3</v>
      </c>
      <c r="X119" s="6">
        <f>SUMIF(Sta!$A:$A,$A119,Sta!Q:Q)/$B119</f>
        <v>5</v>
      </c>
      <c r="Y119" s="6">
        <f>SUMIF(Sta!$B:$B,$A119,Sta!Q:Q)/$C119</f>
        <v>1</v>
      </c>
      <c r="Z119" s="10">
        <f>(SUMIF(Sta!$A:$A,$A119,Sta!M:M) +SUMIF(Sta!$B:$B,$A119,Sta!O:O))/$D119</f>
        <v>2</v>
      </c>
      <c r="AA119" s="6">
        <f>SUMIF(Sta!$A:$A,$A119,Sta!M:M)/$B119</f>
        <v>4</v>
      </c>
      <c r="AB119" s="6">
        <f>SUMIF(Sta!$B:$B,$A119,Sta!O:O)/$C119</f>
        <v>0</v>
      </c>
      <c r="AC119" s="10">
        <f>(SUMIF(Sta!$A:$A,$A119,Sta!N:N) +SUMIF(Sta!$B:$B,$A119,Sta!P:P))/$D119</f>
        <v>1</v>
      </c>
      <c r="AD119" s="6">
        <f>SUMIF(Sta!$A:$A,$A119,Sta!N:N)/$B119</f>
        <v>1</v>
      </c>
      <c r="AE119" s="14">
        <f>SUMIF(Sta!$B:$B,$A119,Sta!P:P)/$C119</f>
        <v>1</v>
      </c>
    </row>
    <row r="120" spans="1:31" x14ac:dyDescent="0.3">
      <c r="A120" t="s">
        <v>105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0" t="e">
        <f>(SUMIF(Sta!$A:$A,$A120,Sta!F:F) +SUMIF(Sta!$B:$B,$A120,Sta!F:F))/$D120</f>
        <v>#DIV/0!</v>
      </c>
      <c r="F120" s="6" t="e">
        <f>SUMIF(Sta!$A:$A,$A120,Sta!F:F)/$B120</f>
        <v>#DIV/0!</v>
      </c>
      <c r="G120" s="6" t="e">
        <f>SUMIF(Sta!$B:$B,$A120,Sta!F:F)/$C120</f>
        <v>#DIV/0!</v>
      </c>
      <c r="H120" s="10" t="e">
        <f>(SUMIF(Sta!$A:$A,$A120,Sta!D:D) +SUMIF(Sta!$B:$B,$A120,Sta!E:E))/$D120</f>
        <v>#DIV/0!</v>
      </c>
      <c r="I120" s="6" t="e">
        <f>SUMIF(Sta!$A:$A,$A120,Sta!D:D)/$B120</f>
        <v>#DIV/0!</v>
      </c>
      <c r="J120" s="6" t="e">
        <f>SUMIF(Sta!$B:$B,$A120,Sta!E:E)/$C120</f>
        <v>#DIV/0!</v>
      </c>
      <c r="K120" s="10" t="e">
        <f>(SUMIF(Sta!$A:$A,$A120,Sta!E:E) +SUMIF(Sta!$B:$B,$A120,Sta!D:D))/$D120</f>
        <v>#DIV/0!</v>
      </c>
      <c r="L120" s="6" t="e">
        <f>SUMIF(Sta!$A:$A,$A120,Sta!E:E)/$B120</f>
        <v>#DIV/0!</v>
      </c>
      <c r="M120" s="6" t="e">
        <f>SUMIF(Sta!$B:$B,$A120,Sta!D:D)/$C120</f>
        <v>#DIV/0!</v>
      </c>
      <c r="N120" s="10" t="e">
        <f>(SUMIF(Sta!$A:$A,$A120,Sta!L:L) +SUMIF(Sta!$B:$B,$A120,Sta!L:L))/$D120</f>
        <v>#DIV/0!</v>
      </c>
      <c r="O120" s="6" t="e">
        <f>SUMIF(Sta!$A:$A,$A120,Sta!L:L)/$B120</f>
        <v>#DIV/0!</v>
      </c>
      <c r="P120" s="6" t="e">
        <f>SUMIF(Sta!$B:$B,$A120,Sta!L:L)/$C120</f>
        <v>#DIV/0!</v>
      </c>
      <c r="Q120" s="10" t="e">
        <f>(SUMIF(Sta!$A:$A,$A120,Sta!H:H) +SUMIF(Sta!$B:$B,$A120,Sta!J:J))/$D120</f>
        <v>#DIV/0!</v>
      </c>
      <c r="R120" s="6" t="e">
        <f>SUMIF(Sta!$A:$A,$A120,Sta!H:H)/$B120</f>
        <v>#DIV/0!</v>
      </c>
      <c r="S120" s="6" t="e">
        <f>SUMIF(Sta!$B:$B,$A120,Sta!J:J)/$C120</f>
        <v>#DIV/0!</v>
      </c>
      <c r="T120" s="10" t="e">
        <f>(SUMIF(Sta!$A:$A,$A120,Sta!I:I) +SUMIF(Sta!$B:$B,$A120,Sta!K:K))/$D120</f>
        <v>#DIV/0!</v>
      </c>
      <c r="U120" s="6" t="e">
        <f>SUMIF(Sta!$A:$A,$A120,Sta!I:I)/$B120</f>
        <v>#DIV/0!</v>
      </c>
      <c r="V120" s="6" t="e">
        <f>SUMIF(Sta!$B:$B,$A120,Sta!K:K)/$C120</f>
        <v>#DIV/0!</v>
      </c>
      <c r="W120" s="10" t="e">
        <f>(SUMIF(Sta!$A:$A,$A120,Sta!Q:Q) +SUMIF(Sta!$B:$B,$A120,Sta!Q:Q))/$D120</f>
        <v>#DIV/0!</v>
      </c>
      <c r="X120" s="6" t="e">
        <f>SUMIF(Sta!$A:$A,$A120,Sta!Q:Q)/$B120</f>
        <v>#DIV/0!</v>
      </c>
      <c r="Y120" s="6" t="e">
        <f>SUMIF(Sta!$B:$B,$A120,Sta!Q:Q)/$C120</f>
        <v>#DIV/0!</v>
      </c>
      <c r="Z120" s="10" t="e">
        <f>(SUMIF(Sta!$A:$A,$A120,Sta!M:M) +SUMIF(Sta!$B:$B,$A120,Sta!O:O))/$D120</f>
        <v>#DIV/0!</v>
      </c>
      <c r="AA120" s="6" t="e">
        <f>SUMIF(Sta!$A:$A,$A120,Sta!M:M)/$B120</f>
        <v>#DIV/0!</v>
      </c>
      <c r="AB120" s="6" t="e">
        <f>SUMIF(Sta!$B:$B,$A120,Sta!O:O)/$C120</f>
        <v>#DIV/0!</v>
      </c>
      <c r="AC120" s="10" t="e">
        <f>(SUMIF(Sta!$A:$A,$A120,Sta!N:N) +SUMIF(Sta!$B:$B,$A120,Sta!P:P))/$D120</f>
        <v>#DIV/0!</v>
      </c>
      <c r="AD120" s="6" t="e">
        <f>SUMIF(Sta!$A:$A,$A120,Sta!N:N)/$B120</f>
        <v>#DIV/0!</v>
      </c>
      <c r="AE120" s="14" t="e">
        <f>SUMIF(Sta!$B:$B,$A120,Sta!P:P)/$C120</f>
        <v>#DIV/0!</v>
      </c>
    </row>
    <row r="121" spans="1:31" x14ac:dyDescent="0.3">
      <c r="A121" t="s">
        <v>506</v>
      </c>
      <c r="B121" s="9">
        <f>COUNTIF(Sta!A:A,A121)</f>
        <v>11</v>
      </c>
      <c r="C121" s="4">
        <f>COUNTIF(Sta!B:B,A121)</f>
        <v>10</v>
      </c>
      <c r="D121" s="4">
        <f t="shared" si="3"/>
        <v>21</v>
      </c>
      <c r="E121" s="10">
        <f>(SUMIF(Sta!$A:$A,$A121,Sta!F:F) +SUMIF(Sta!$B:$B,$A121,Sta!F:F))/$D121</f>
        <v>3.0476190476190474</v>
      </c>
      <c r="F121" s="6">
        <f>SUMIF(Sta!$A:$A,$A121,Sta!F:F)/$B121</f>
        <v>2.3636363636363638</v>
      </c>
      <c r="G121" s="6">
        <f>SUMIF(Sta!$B:$B,$A121,Sta!F:F)/$C121</f>
        <v>3.8</v>
      </c>
      <c r="H121" s="10">
        <f>(SUMIF(Sta!$A:$A,$A121,Sta!D:D) +SUMIF(Sta!$B:$B,$A121,Sta!E:E))/$D121</f>
        <v>1.3333333333333333</v>
      </c>
      <c r="I121" s="6">
        <f>SUMIF(Sta!$A:$A,$A121,Sta!D:D)/$B121</f>
        <v>1.0909090909090908</v>
      </c>
      <c r="J121" s="6">
        <f>SUMIF(Sta!$B:$B,$A121,Sta!E:E)/$C121</f>
        <v>1.6</v>
      </c>
      <c r="K121" s="10">
        <f>(SUMIF(Sta!$A:$A,$A121,Sta!E:E) +SUMIF(Sta!$B:$B,$A121,Sta!D:D))/$D121</f>
        <v>1.7142857142857142</v>
      </c>
      <c r="L121" s="6">
        <f>SUMIF(Sta!$A:$A,$A121,Sta!E:E)/$B121</f>
        <v>1.2727272727272727</v>
      </c>
      <c r="M121" s="6">
        <f>SUMIF(Sta!$B:$B,$A121,Sta!D:D)/$C121</f>
        <v>2.2000000000000002</v>
      </c>
      <c r="N121" s="10">
        <f>(SUMIF(Sta!$A:$A,$A121,Sta!L:L) +SUMIF(Sta!$B:$B,$A121,Sta!L:L))/$D121</f>
        <v>0.90476190476190477</v>
      </c>
      <c r="O121" s="6">
        <f>SUMIF(Sta!$A:$A,$A121,Sta!L:L)/$B121</f>
        <v>0.81818181818181823</v>
      </c>
      <c r="P121" s="6">
        <f>SUMIF(Sta!$B:$B,$A121,Sta!L:L)/$C121</f>
        <v>1</v>
      </c>
      <c r="Q121" s="10">
        <f>(SUMIF(Sta!$A:$A,$A121,Sta!H:H) +SUMIF(Sta!$B:$B,$A121,Sta!J:J))/$D121</f>
        <v>0.52380952380952384</v>
      </c>
      <c r="R121" s="6">
        <f>SUMIF(Sta!$A:$A,$A121,Sta!H:H)/$B121</f>
        <v>0.36363636363636365</v>
      </c>
      <c r="S121" s="6">
        <f>SUMIF(Sta!$B:$B,$A121,Sta!J:J)/$C121</f>
        <v>0.7</v>
      </c>
      <c r="T121" s="10">
        <f>(SUMIF(Sta!$A:$A,$A121,Sta!I:I) +SUMIF(Sta!$B:$B,$A121,Sta!K:K))/$D121</f>
        <v>0.38095238095238093</v>
      </c>
      <c r="U121" s="6">
        <f>SUMIF(Sta!$A:$A,$A121,Sta!I:I)/$B121</f>
        <v>0.45454545454545453</v>
      </c>
      <c r="V121" s="6">
        <f>SUMIF(Sta!$B:$B,$A121,Sta!K:K)/$C121</f>
        <v>0.3</v>
      </c>
      <c r="W121" s="10">
        <f>(SUMIF(Sta!$A:$A,$A121,Sta!Q:Q) +SUMIF(Sta!$B:$B,$A121,Sta!Q:Q))/$D121</f>
        <v>2.1428571428571428</v>
      </c>
      <c r="X121" s="6">
        <f>SUMIF(Sta!$A:$A,$A121,Sta!Q:Q)/$B121</f>
        <v>1.5454545454545454</v>
      </c>
      <c r="Y121" s="6">
        <f>SUMIF(Sta!$B:$B,$A121,Sta!Q:Q)/$C121</f>
        <v>2.8</v>
      </c>
      <c r="Z121" s="10">
        <f>(SUMIF(Sta!$A:$A,$A121,Sta!M:M) +SUMIF(Sta!$B:$B,$A121,Sta!O:O))/$D121</f>
        <v>0.80952380952380953</v>
      </c>
      <c r="AA121" s="6">
        <f>SUMIF(Sta!$A:$A,$A121,Sta!M:M)/$B121</f>
        <v>0.72727272727272729</v>
      </c>
      <c r="AB121" s="6">
        <f>SUMIF(Sta!$B:$B,$A121,Sta!O:O)/$C121</f>
        <v>0.9</v>
      </c>
      <c r="AC121" s="10">
        <f>(SUMIF(Sta!$A:$A,$A121,Sta!N:N) +SUMIF(Sta!$B:$B,$A121,Sta!P:P))/$D121</f>
        <v>1.3333333333333333</v>
      </c>
      <c r="AD121" s="6">
        <f>SUMIF(Sta!$A:$A,$A121,Sta!N:N)/$B121</f>
        <v>0.81818181818181823</v>
      </c>
      <c r="AE121" s="14">
        <f>SUMIF(Sta!$B:$B,$A121,Sta!P:P)/$C121</f>
        <v>1.9</v>
      </c>
    </row>
    <row r="122" spans="1:31" x14ac:dyDescent="0.3">
      <c r="A122" t="s">
        <v>351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0" t="e">
        <f>(SUMIF(Sta!$A:$A,$A122,Sta!F:F) +SUMIF(Sta!$B:$B,$A122,Sta!F:F))/$D122</f>
        <v>#DIV/0!</v>
      </c>
      <c r="F122" s="6" t="e">
        <f>SUMIF(Sta!$A:$A,$A122,Sta!F:F)/$B122</f>
        <v>#DIV/0!</v>
      </c>
      <c r="G122" s="6" t="e">
        <f>SUMIF(Sta!$B:$B,$A122,Sta!F:F)/$C122</f>
        <v>#DIV/0!</v>
      </c>
      <c r="H122" s="10" t="e">
        <f>(SUMIF(Sta!$A:$A,$A122,Sta!D:D) +SUMIF(Sta!$B:$B,$A122,Sta!E:E))/$D122</f>
        <v>#DIV/0!</v>
      </c>
      <c r="I122" s="6" t="e">
        <f>SUMIF(Sta!$A:$A,$A122,Sta!D:D)/$B122</f>
        <v>#DIV/0!</v>
      </c>
      <c r="J122" s="6" t="e">
        <f>SUMIF(Sta!$B:$B,$A122,Sta!E:E)/$C122</f>
        <v>#DIV/0!</v>
      </c>
      <c r="K122" s="10" t="e">
        <f>(SUMIF(Sta!$A:$A,$A122,Sta!E:E) +SUMIF(Sta!$B:$B,$A122,Sta!D:D))/$D122</f>
        <v>#DIV/0!</v>
      </c>
      <c r="L122" s="6" t="e">
        <f>SUMIF(Sta!$A:$A,$A122,Sta!E:E)/$B122</f>
        <v>#DIV/0!</v>
      </c>
      <c r="M122" s="6" t="e">
        <f>SUMIF(Sta!$B:$B,$A122,Sta!D:D)/$C122</f>
        <v>#DIV/0!</v>
      </c>
      <c r="N122" s="10" t="e">
        <f>(SUMIF(Sta!$A:$A,$A122,Sta!L:L) +SUMIF(Sta!$B:$B,$A122,Sta!L:L))/$D122</f>
        <v>#DIV/0!</v>
      </c>
      <c r="O122" s="6" t="e">
        <f>SUMIF(Sta!$A:$A,$A122,Sta!L:L)/$B122</f>
        <v>#DIV/0!</v>
      </c>
      <c r="P122" s="6" t="e">
        <f>SUMIF(Sta!$B:$B,$A122,Sta!L:L)/$C122</f>
        <v>#DIV/0!</v>
      </c>
      <c r="Q122" s="10" t="e">
        <f>(SUMIF(Sta!$A:$A,$A122,Sta!H:H) +SUMIF(Sta!$B:$B,$A122,Sta!J:J))/$D122</f>
        <v>#DIV/0!</v>
      </c>
      <c r="R122" s="6" t="e">
        <f>SUMIF(Sta!$A:$A,$A122,Sta!H:H)/$B122</f>
        <v>#DIV/0!</v>
      </c>
      <c r="S122" s="6" t="e">
        <f>SUMIF(Sta!$B:$B,$A122,Sta!J:J)/$C122</f>
        <v>#DIV/0!</v>
      </c>
      <c r="T122" s="10" t="e">
        <f>(SUMIF(Sta!$A:$A,$A122,Sta!I:I) +SUMIF(Sta!$B:$B,$A122,Sta!K:K))/$D122</f>
        <v>#DIV/0!</v>
      </c>
      <c r="U122" s="6" t="e">
        <f>SUMIF(Sta!$A:$A,$A122,Sta!I:I)/$B122</f>
        <v>#DIV/0!</v>
      </c>
      <c r="V122" s="6" t="e">
        <f>SUMIF(Sta!$B:$B,$A122,Sta!K:K)/$C122</f>
        <v>#DIV/0!</v>
      </c>
      <c r="W122" s="10" t="e">
        <f>(SUMIF(Sta!$A:$A,$A122,Sta!Q:Q) +SUMIF(Sta!$B:$B,$A122,Sta!Q:Q))/$D122</f>
        <v>#DIV/0!</v>
      </c>
      <c r="X122" s="6" t="e">
        <f>SUMIF(Sta!$A:$A,$A122,Sta!Q:Q)/$B122</f>
        <v>#DIV/0!</v>
      </c>
      <c r="Y122" s="6" t="e">
        <f>SUMIF(Sta!$B:$B,$A122,Sta!Q:Q)/$C122</f>
        <v>#DIV/0!</v>
      </c>
      <c r="Z122" s="10" t="e">
        <f>(SUMIF(Sta!$A:$A,$A122,Sta!M:M) +SUMIF(Sta!$B:$B,$A122,Sta!O:O))/$D122</f>
        <v>#DIV/0!</v>
      </c>
      <c r="AA122" s="6" t="e">
        <f>SUMIF(Sta!$A:$A,$A122,Sta!M:M)/$B122</f>
        <v>#DIV/0!</v>
      </c>
      <c r="AB122" s="6" t="e">
        <f>SUMIF(Sta!$B:$B,$A122,Sta!O:O)/$C122</f>
        <v>#DIV/0!</v>
      </c>
      <c r="AC122" s="10" t="e">
        <f>(SUMIF(Sta!$A:$A,$A122,Sta!N:N) +SUMIF(Sta!$B:$B,$A122,Sta!P:P))/$D122</f>
        <v>#DIV/0!</v>
      </c>
      <c r="AD122" s="6" t="e">
        <f>SUMIF(Sta!$A:$A,$A122,Sta!N:N)/$B122</f>
        <v>#DIV/0!</v>
      </c>
      <c r="AE122" s="14" t="e">
        <f>SUMIF(Sta!$B:$B,$A122,Sta!P:P)/$C122</f>
        <v>#DIV/0!</v>
      </c>
    </row>
    <row r="123" spans="1:31" x14ac:dyDescent="0.3">
      <c r="A123" t="s">
        <v>362</v>
      </c>
      <c r="B123" s="9">
        <f>COUNTIF(Sta!A:A,A123)</f>
        <v>2</v>
      </c>
      <c r="C123" s="4">
        <f>COUNTIF(Sta!B:B,A123)</f>
        <v>1</v>
      </c>
      <c r="D123" s="4">
        <f t="shared" si="3"/>
        <v>3</v>
      </c>
      <c r="E123" s="10">
        <f>(SUMIF(Sta!$A:$A,$A123,Sta!F:F) +SUMIF(Sta!$B:$B,$A123,Sta!F:F))/$D123</f>
        <v>2.6666666666666665</v>
      </c>
      <c r="F123" s="6">
        <f>SUMIF(Sta!$A:$A,$A123,Sta!F:F)/$B123</f>
        <v>2.5</v>
      </c>
      <c r="G123" s="6">
        <f>SUMIF(Sta!$B:$B,$A123,Sta!F:F)/$C123</f>
        <v>3</v>
      </c>
      <c r="H123" s="10">
        <f>(SUMIF(Sta!$A:$A,$A123,Sta!D:D) +SUMIF(Sta!$B:$B,$A123,Sta!E:E))/$D123</f>
        <v>2</v>
      </c>
      <c r="I123" s="6">
        <f>SUMIF(Sta!$A:$A,$A123,Sta!D:D)/$B123</f>
        <v>2</v>
      </c>
      <c r="J123" s="6">
        <f>SUMIF(Sta!$B:$B,$A123,Sta!E:E)/$C123</f>
        <v>2</v>
      </c>
      <c r="K123" s="10">
        <f>(SUMIF(Sta!$A:$A,$A123,Sta!E:E) +SUMIF(Sta!$B:$B,$A123,Sta!D:D))/$D123</f>
        <v>0.66666666666666663</v>
      </c>
      <c r="L123" s="6">
        <f>SUMIF(Sta!$A:$A,$A123,Sta!E:E)/$B123</f>
        <v>0.5</v>
      </c>
      <c r="M123" s="6">
        <f>SUMIF(Sta!$B:$B,$A123,Sta!D:D)/$C123</f>
        <v>1</v>
      </c>
      <c r="N123" s="10">
        <f>(SUMIF(Sta!$A:$A,$A123,Sta!L:L) +SUMIF(Sta!$B:$B,$A123,Sta!L:L))/$D123</f>
        <v>0.66666666666666663</v>
      </c>
      <c r="O123" s="6">
        <f>SUMIF(Sta!$A:$A,$A123,Sta!L:L)/$B123</f>
        <v>0.5</v>
      </c>
      <c r="P123" s="6">
        <f>SUMIF(Sta!$B:$B,$A123,Sta!L:L)/$C123</f>
        <v>1</v>
      </c>
      <c r="Q123" s="10">
        <f>(SUMIF(Sta!$A:$A,$A123,Sta!H:H) +SUMIF(Sta!$B:$B,$A123,Sta!J:J))/$D123</f>
        <v>0.33333333333333331</v>
      </c>
      <c r="R123" s="6">
        <f>SUMIF(Sta!$A:$A,$A123,Sta!H:H)/$B123</f>
        <v>0.5</v>
      </c>
      <c r="S123" s="6">
        <f>SUMIF(Sta!$B:$B,$A123,Sta!J:J)/$C123</f>
        <v>0</v>
      </c>
      <c r="T123" s="10">
        <f>(SUMIF(Sta!$A:$A,$A123,Sta!I:I) +SUMIF(Sta!$B:$B,$A123,Sta!K:K))/$D123</f>
        <v>0.33333333333333331</v>
      </c>
      <c r="U123" s="6">
        <f>SUMIF(Sta!$A:$A,$A123,Sta!I:I)/$B123</f>
        <v>0</v>
      </c>
      <c r="V123" s="6">
        <f>SUMIF(Sta!$B:$B,$A123,Sta!K:K)/$C123</f>
        <v>1</v>
      </c>
      <c r="W123" s="10">
        <f>(SUMIF(Sta!$A:$A,$A123,Sta!Q:Q) +SUMIF(Sta!$B:$B,$A123,Sta!Q:Q))/$D123</f>
        <v>2</v>
      </c>
      <c r="X123" s="6">
        <f>SUMIF(Sta!$A:$A,$A123,Sta!Q:Q)/$B123</f>
        <v>2</v>
      </c>
      <c r="Y123" s="6">
        <f>SUMIF(Sta!$B:$B,$A123,Sta!Q:Q)/$C123</f>
        <v>2</v>
      </c>
      <c r="Z123" s="10">
        <f>(SUMIF(Sta!$A:$A,$A123,Sta!M:M) +SUMIF(Sta!$B:$B,$A123,Sta!O:O))/$D123</f>
        <v>1.6666666666666667</v>
      </c>
      <c r="AA123" s="6">
        <f>SUMIF(Sta!$A:$A,$A123,Sta!M:M)/$B123</f>
        <v>1.5</v>
      </c>
      <c r="AB123" s="6">
        <f>SUMIF(Sta!$B:$B,$A123,Sta!O:O)/$C123</f>
        <v>2</v>
      </c>
      <c r="AC123" s="10">
        <f>(SUMIF(Sta!$A:$A,$A123,Sta!N:N) +SUMIF(Sta!$B:$B,$A123,Sta!P:P))/$D123</f>
        <v>0.33333333333333331</v>
      </c>
      <c r="AD123" s="6">
        <f>SUMIF(Sta!$A:$A,$A123,Sta!N:N)/$B123</f>
        <v>0.5</v>
      </c>
      <c r="AE123" s="14">
        <f>SUMIF(Sta!$B:$B,$A123,Sta!P:P)/$C123</f>
        <v>0</v>
      </c>
    </row>
    <row r="124" spans="1:31" x14ac:dyDescent="0.3">
      <c r="A124" t="s">
        <v>589</v>
      </c>
      <c r="B124" s="9">
        <f>COUNTIF(Sta!A:A,A124)</f>
        <v>1</v>
      </c>
      <c r="C124" s="4">
        <f>COUNTIF(Sta!B:B,A124)</f>
        <v>2</v>
      </c>
      <c r="D124" s="4">
        <f t="shared" si="3"/>
        <v>3</v>
      </c>
      <c r="E124" s="10">
        <f>(SUMIF(Sta!$A:$A,$A124,Sta!F:F) +SUMIF(Sta!$B:$B,$A124,Sta!F:F))/$D124</f>
        <v>4</v>
      </c>
      <c r="F124" s="6">
        <f>SUMIF(Sta!$A:$A,$A124,Sta!F:F)/$B124</f>
        <v>6</v>
      </c>
      <c r="G124" s="6">
        <f>SUMIF(Sta!$B:$B,$A124,Sta!F:F)/$C124</f>
        <v>3</v>
      </c>
      <c r="H124" s="10">
        <f>(SUMIF(Sta!$A:$A,$A124,Sta!D:D) +SUMIF(Sta!$B:$B,$A124,Sta!E:E))/$D124</f>
        <v>3.6666666666666665</v>
      </c>
      <c r="I124" s="6">
        <f>SUMIF(Sta!$A:$A,$A124,Sta!D:D)/$B124</f>
        <v>6</v>
      </c>
      <c r="J124" s="6">
        <f>SUMIF(Sta!$B:$B,$A124,Sta!E:E)/$C124</f>
        <v>2.5</v>
      </c>
      <c r="K124" s="10">
        <f>(SUMIF(Sta!$A:$A,$A124,Sta!E:E) +SUMIF(Sta!$B:$B,$A124,Sta!D:D))/$D124</f>
        <v>0.33333333333333331</v>
      </c>
      <c r="L124" s="6">
        <f>SUMIF(Sta!$A:$A,$A124,Sta!E:E)/$B124</f>
        <v>0</v>
      </c>
      <c r="M124" s="6">
        <f>SUMIF(Sta!$B:$B,$A124,Sta!D:D)/$C124</f>
        <v>0.5</v>
      </c>
      <c r="N124" s="10">
        <f>(SUMIF(Sta!$A:$A,$A124,Sta!L:L) +SUMIF(Sta!$B:$B,$A124,Sta!L:L))/$D124</f>
        <v>2</v>
      </c>
      <c r="O124" s="6">
        <f>SUMIF(Sta!$A:$A,$A124,Sta!L:L)/$B124</f>
        <v>4</v>
      </c>
      <c r="P124" s="6">
        <f>SUMIF(Sta!$B:$B,$A124,Sta!L:L)/$C124</f>
        <v>1</v>
      </c>
      <c r="Q124" s="10">
        <f>(SUMIF(Sta!$A:$A,$A124,Sta!H:H) +SUMIF(Sta!$B:$B,$A124,Sta!J:J))/$D124</f>
        <v>1.6666666666666667</v>
      </c>
      <c r="R124" s="6">
        <f>SUMIF(Sta!$A:$A,$A124,Sta!H:H)/$B124</f>
        <v>4</v>
      </c>
      <c r="S124" s="6">
        <f>SUMIF(Sta!$B:$B,$A124,Sta!J:J)/$C124</f>
        <v>0.5</v>
      </c>
      <c r="T124" s="10">
        <f>(SUMIF(Sta!$A:$A,$A124,Sta!I:I) +SUMIF(Sta!$B:$B,$A124,Sta!K:K))/$D124</f>
        <v>0.33333333333333331</v>
      </c>
      <c r="U124" s="6">
        <f>SUMIF(Sta!$A:$A,$A124,Sta!I:I)/$B124</f>
        <v>0</v>
      </c>
      <c r="V124" s="6">
        <f>SUMIF(Sta!$B:$B,$A124,Sta!K:K)/$C124</f>
        <v>0.5</v>
      </c>
      <c r="W124" s="10">
        <f>(SUMIF(Sta!$A:$A,$A124,Sta!Q:Q) +SUMIF(Sta!$B:$B,$A124,Sta!Q:Q))/$D124</f>
        <v>2</v>
      </c>
      <c r="X124" s="6">
        <f>SUMIF(Sta!$A:$A,$A124,Sta!Q:Q)/$B124</f>
        <v>2</v>
      </c>
      <c r="Y124" s="6">
        <f>SUMIF(Sta!$B:$B,$A124,Sta!Q:Q)/$C124</f>
        <v>2</v>
      </c>
      <c r="Z124" s="10">
        <f>(SUMIF(Sta!$A:$A,$A124,Sta!M:M) +SUMIF(Sta!$B:$B,$A124,Sta!O:O))/$D124</f>
        <v>2</v>
      </c>
      <c r="AA124" s="6">
        <f>SUMIF(Sta!$A:$A,$A124,Sta!M:M)/$B124</f>
        <v>2</v>
      </c>
      <c r="AB124" s="6">
        <f>SUMIF(Sta!$B:$B,$A124,Sta!O:O)/$C124</f>
        <v>2</v>
      </c>
      <c r="AC124" s="10">
        <f>(SUMIF(Sta!$A:$A,$A124,Sta!N:N) +SUMIF(Sta!$B:$B,$A124,Sta!P:P))/$D124</f>
        <v>0</v>
      </c>
      <c r="AD124" s="6">
        <f>SUMIF(Sta!$A:$A,$A124,Sta!N:N)/$B124</f>
        <v>0</v>
      </c>
      <c r="AE124" s="14">
        <f>SUMIF(Sta!$B:$B,$A124,Sta!P:P)/$C124</f>
        <v>0</v>
      </c>
    </row>
    <row r="125" spans="1:31" x14ac:dyDescent="0.3">
      <c r="A125" t="s">
        <v>221</v>
      </c>
      <c r="B125" s="9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0">
        <f>(SUMIF(Sta!$A:$A,$A125,Sta!F:F) +SUMIF(Sta!$B:$B,$A125,Sta!F:F))/$D125</f>
        <v>1.5</v>
      </c>
      <c r="F125" s="6">
        <f>SUMIF(Sta!$A:$A,$A125,Sta!F:F)/$B125</f>
        <v>2</v>
      </c>
      <c r="G125" s="6">
        <f>SUMIF(Sta!$B:$B,$A125,Sta!F:F)/$C125</f>
        <v>1</v>
      </c>
      <c r="H125" s="10">
        <f>(SUMIF(Sta!$A:$A,$A125,Sta!D:D) +SUMIF(Sta!$B:$B,$A125,Sta!E:E))/$D125</f>
        <v>0.5</v>
      </c>
      <c r="I125" s="6">
        <f>SUMIF(Sta!$A:$A,$A125,Sta!D:D)/$B125</f>
        <v>1</v>
      </c>
      <c r="J125" s="6">
        <f>SUMIF(Sta!$B:$B,$A125,Sta!E:E)/$C125</f>
        <v>0</v>
      </c>
      <c r="K125" s="10">
        <f>(SUMIF(Sta!$A:$A,$A125,Sta!E:E) +SUMIF(Sta!$B:$B,$A125,Sta!D:D))/$D125</f>
        <v>1</v>
      </c>
      <c r="L125" s="6">
        <f>SUMIF(Sta!$A:$A,$A125,Sta!E:E)/$B125</f>
        <v>1</v>
      </c>
      <c r="M125" s="6">
        <f>SUMIF(Sta!$B:$B,$A125,Sta!D:D)/$C125</f>
        <v>1</v>
      </c>
      <c r="N125" s="10">
        <f>(SUMIF(Sta!$A:$A,$A125,Sta!L:L) +SUMIF(Sta!$B:$B,$A125,Sta!L:L))/$D125</f>
        <v>1</v>
      </c>
      <c r="O125" s="6">
        <f>SUMIF(Sta!$A:$A,$A125,Sta!L:L)/$B125</f>
        <v>2</v>
      </c>
      <c r="P125" s="6">
        <f>SUMIF(Sta!$B:$B,$A125,Sta!L:L)/$C125</f>
        <v>0</v>
      </c>
      <c r="Q125" s="10">
        <f>(SUMIF(Sta!$A:$A,$A125,Sta!H:H) +SUMIF(Sta!$B:$B,$A125,Sta!J:J))/$D125</f>
        <v>0.5</v>
      </c>
      <c r="R125" s="6">
        <f>SUMIF(Sta!$A:$A,$A125,Sta!H:H)/$B125</f>
        <v>1</v>
      </c>
      <c r="S125" s="6">
        <f>SUMIF(Sta!$B:$B,$A125,Sta!J:J)/$C125</f>
        <v>0</v>
      </c>
      <c r="T125" s="10">
        <f>(SUMIF(Sta!$A:$A,$A125,Sta!I:I) +SUMIF(Sta!$B:$B,$A125,Sta!K:K))/$D125</f>
        <v>0.5</v>
      </c>
      <c r="U125" s="6">
        <f>SUMIF(Sta!$A:$A,$A125,Sta!I:I)/$B125</f>
        <v>1</v>
      </c>
      <c r="V125" s="6">
        <f>SUMIF(Sta!$B:$B,$A125,Sta!K:K)/$C125</f>
        <v>0</v>
      </c>
      <c r="W125" s="10">
        <f>(SUMIF(Sta!$A:$A,$A125,Sta!Q:Q) +SUMIF(Sta!$B:$B,$A125,Sta!Q:Q))/$D125</f>
        <v>0.5</v>
      </c>
      <c r="X125" s="6">
        <f>SUMIF(Sta!$A:$A,$A125,Sta!Q:Q)/$B125</f>
        <v>0</v>
      </c>
      <c r="Y125" s="6">
        <f>SUMIF(Sta!$B:$B,$A125,Sta!Q:Q)/$C125</f>
        <v>1</v>
      </c>
      <c r="Z125" s="10">
        <f>(SUMIF(Sta!$A:$A,$A125,Sta!M:M) +SUMIF(Sta!$B:$B,$A125,Sta!O:O))/$D125</f>
        <v>0</v>
      </c>
      <c r="AA125" s="6">
        <f>SUMIF(Sta!$A:$A,$A125,Sta!M:M)/$B125</f>
        <v>0</v>
      </c>
      <c r="AB125" s="6">
        <f>SUMIF(Sta!$B:$B,$A125,Sta!O:O)/$C125</f>
        <v>0</v>
      </c>
      <c r="AC125" s="10">
        <f>(SUMIF(Sta!$A:$A,$A125,Sta!N:N) +SUMIF(Sta!$B:$B,$A125,Sta!P:P))/$D125</f>
        <v>0.5</v>
      </c>
      <c r="AD125" s="6">
        <f>SUMIF(Sta!$A:$A,$A125,Sta!N:N)/$B125</f>
        <v>0</v>
      </c>
      <c r="AE125" s="14">
        <f>SUMIF(Sta!$B:$B,$A125,Sta!P:P)/$C125</f>
        <v>1</v>
      </c>
    </row>
    <row r="126" spans="1:31" x14ac:dyDescent="0.3">
      <c r="A126" t="s">
        <v>626</v>
      </c>
      <c r="B126" s="9">
        <f>COUNTIF(Sta!A:A,A126)</f>
        <v>1</v>
      </c>
      <c r="C126" s="4">
        <f>COUNTIF(Sta!B:B,A126)</f>
        <v>1</v>
      </c>
      <c r="D126" s="4">
        <f t="shared" si="4"/>
        <v>2</v>
      </c>
      <c r="E126" s="10">
        <f>(SUMIF(Sta!$A:$A,$A126,Sta!F:F) +SUMIF(Sta!$B:$B,$A126,Sta!F:F))/$D126</f>
        <v>1.5</v>
      </c>
      <c r="F126" s="6">
        <f>SUMIF(Sta!$A:$A,$A126,Sta!F:F)/$B126</f>
        <v>1</v>
      </c>
      <c r="G126" s="6">
        <f>SUMIF(Sta!$B:$B,$A126,Sta!F:F)/$C126</f>
        <v>2</v>
      </c>
      <c r="H126" s="10">
        <f>(SUMIF(Sta!$A:$A,$A126,Sta!D:D) +SUMIF(Sta!$B:$B,$A126,Sta!E:E))/$D126</f>
        <v>0</v>
      </c>
      <c r="I126" s="6">
        <f>SUMIF(Sta!$A:$A,$A126,Sta!D:D)/$B126</f>
        <v>0</v>
      </c>
      <c r="J126" s="6">
        <f>SUMIF(Sta!$B:$B,$A126,Sta!E:E)/$C126</f>
        <v>0</v>
      </c>
      <c r="K126" s="10">
        <f>(SUMIF(Sta!$A:$A,$A126,Sta!E:E) +SUMIF(Sta!$B:$B,$A126,Sta!D:D))/$D126</f>
        <v>1.5</v>
      </c>
      <c r="L126" s="6">
        <f>SUMIF(Sta!$A:$A,$A126,Sta!E:E)/$B126</f>
        <v>1</v>
      </c>
      <c r="M126" s="6">
        <f>SUMIF(Sta!$B:$B,$A126,Sta!D:D)/$C126</f>
        <v>2</v>
      </c>
      <c r="N126" s="10">
        <f>(SUMIF(Sta!$A:$A,$A126,Sta!L:L) +SUMIF(Sta!$B:$B,$A126,Sta!L:L))/$D126</f>
        <v>0.5</v>
      </c>
      <c r="O126" s="6">
        <f>SUMIF(Sta!$A:$A,$A126,Sta!L:L)/$B126</f>
        <v>1</v>
      </c>
      <c r="P126" s="6">
        <f>SUMIF(Sta!$B:$B,$A126,Sta!L:L)/$C126</f>
        <v>0</v>
      </c>
      <c r="Q126" s="10">
        <f>(SUMIF(Sta!$A:$A,$A126,Sta!H:H) +SUMIF(Sta!$B:$B,$A126,Sta!J:J))/$D126</f>
        <v>0</v>
      </c>
      <c r="R126" s="6">
        <f>SUMIF(Sta!$A:$A,$A126,Sta!H:H)/$B126</f>
        <v>0</v>
      </c>
      <c r="S126" s="6">
        <f>SUMIF(Sta!$B:$B,$A126,Sta!J:J)/$C126</f>
        <v>0</v>
      </c>
      <c r="T126" s="10">
        <f>(SUMIF(Sta!$A:$A,$A126,Sta!I:I) +SUMIF(Sta!$B:$B,$A126,Sta!K:K))/$D126</f>
        <v>0.5</v>
      </c>
      <c r="U126" s="6">
        <f>SUMIF(Sta!$A:$A,$A126,Sta!I:I)/$B126</f>
        <v>1</v>
      </c>
      <c r="V126" s="6">
        <f>SUMIF(Sta!$B:$B,$A126,Sta!K:K)/$C126</f>
        <v>0</v>
      </c>
      <c r="W126" s="10">
        <f>(SUMIF(Sta!$A:$A,$A126,Sta!Q:Q) +SUMIF(Sta!$B:$B,$A126,Sta!Q:Q))/$D126</f>
        <v>1</v>
      </c>
      <c r="X126" s="6">
        <f>SUMIF(Sta!$A:$A,$A126,Sta!Q:Q)/$B126</f>
        <v>0</v>
      </c>
      <c r="Y126" s="6">
        <f>SUMIF(Sta!$B:$B,$A126,Sta!Q:Q)/$C126</f>
        <v>2</v>
      </c>
      <c r="Z126" s="10">
        <f>(SUMIF(Sta!$A:$A,$A126,Sta!M:M) +SUMIF(Sta!$B:$B,$A126,Sta!O:O))/$D126</f>
        <v>0</v>
      </c>
      <c r="AA126" s="6">
        <f>SUMIF(Sta!$A:$A,$A126,Sta!M:M)/$B126</f>
        <v>0</v>
      </c>
      <c r="AB126" s="6">
        <f>SUMIF(Sta!$B:$B,$A126,Sta!O:O)/$C126</f>
        <v>0</v>
      </c>
      <c r="AC126" s="10">
        <f>(SUMIF(Sta!$A:$A,$A126,Sta!N:N) +SUMIF(Sta!$B:$B,$A126,Sta!P:P))/$D126</f>
        <v>1</v>
      </c>
      <c r="AD126" s="6">
        <f>SUMIF(Sta!$A:$A,$A126,Sta!N:N)/$B126</f>
        <v>0</v>
      </c>
      <c r="AE126" s="14">
        <f>SUMIF(Sta!$B:$B,$A126,Sta!P:P)/$C126</f>
        <v>2</v>
      </c>
    </row>
    <row r="127" spans="1:31" x14ac:dyDescent="0.3">
      <c r="A127" t="s">
        <v>467</v>
      </c>
      <c r="B127" s="9">
        <f>COUNTIF(Sta!A:A,A127)</f>
        <v>11</v>
      </c>
      <c r="C127" s="4">
        <f>COUNTIF(Sta!B:B,A127)</f>
        <v>11</v>
      </c>
      <c r="D127" s="4">
        <f t="shared" si="4"/>
        <v>22</v>
      </c>
      <c r="E127" s="10">
        <f>(SUMIF(Sta!$A:$A,$A127,Sta!F:F) +SUMIF(Sta!$B:$B,$A127,Sta!F:F))/$D127</f>
        <v>2.6818181818181817</v>
      </c>
      <c r="F127" s="6">
        <f>SUMIF(Sta!$A:$A,$A127,Sta!F:F)/$B127</f>
        <v>3.2727272727272729</v>
      </c>
      <c r="G127" s="6">
        <f>SUMIF(Sta!$B:$B,$A127,Sta!F:F)/$C127</f>
        <v>2.0909090909090908</v>
      </c>
      <c r="H127" s="10">
        <f>(SUMIF(Sta!$A:$A,$A127,Sta!D:D) +SUMIF(Sta!$B:$B,$A127,Sta!E:E))/$D127</f>
        <v>1.4090909090909092</v>
      </c>
      <c r="I127" s="6">
        <f>SUMIF(Sta!$A:$A,$A127,Sta!D:D)/$B127</f>
        <v>2.0909090909090908</v>
      </c>
      <c r="J127" s="6">
        <f>SUMIF(Sta!$B:$B,$A127,Sta!E:E)/$C127</f>
        <v>0.72727272727272729</v>
      </c>
      <c r="K127" s="10">
        <f>(SUMIF(Sta!$A:$A,$A127,Sta!E:E) +SUMIF(Sta!$B:$B,$A127,Sta!D:D))/$D127</f>
        <v>1.2727272727272727</v>
      </c>
      <c r="L127" s="6">
        <f>SUMIF(Sta!$A:$A,$A127,Sta!E:E)/$B127</f>
        <v>1.1818181818181819</v>
      </c>
      <c r="M127" s="6">
        <f>SUMIF(Sta!$B:$B,$A127,Sta!D:D)/$C127</f>
        <v>1.3636363636363635</v>
      </c>
      <c r="N127" s="10">
        <f>(SUMIF(Sta!$A:$A,$A127,Sta!L:L) +SUMIF(Sta!$B:$B,$A127,Sta!L:L))/$D127</f>
        <v>1.3181818181818181</v>
      </c>
      <c r="O127" s="6">
        <f>SUMIF(Sta!$A:$A,$A127,Sta!L:L)/$B127</f>
        <v>1.5454545454545454</v>
      </c>
      <c r="P127" s="6">
        <f>SUMIF(Sta!$B:$B,$A127,Sta!L:L)/$C127</f>
        <v>1.0909090909090908</v>
      </c>
      <c r="Q127" s="10">
        <f>(SUMIF(Sta!$A:$A,$A127,Sta!H:H) +SUMIF(Sta!$B:$B,$A127,Sta!J:J))/$D127</f>
        <v>0.77272727272727271</v>
      </c>
      <c r="R127" s="6">
        <f>SUMIF(Sta!$A:$A,$A127,Sta!H:H)/$B127</f>
        <v>0.90909090909090906</v>
      </c>
      <c r="S127" s="6">
        <f>SUMIF(Sta!$B:$B,$A127,Sta!J:J)/$C127</f>
        <v>0.63636363636363635</v>
      </c>
      <c r="T127" s="10">
        <f>(SUMIF(Sta!$A:$A,$A127,Sta!I:I) +SUMIF(Sta!$B:$B,$A127,Sta!K:K))/$D127</f>
        <v>0.54545454545454541</v>
      </c>
      <c r="U127" s="6">
        <f>SUMIF(Sta!$A:$A,$A127,Sta!I:I)/$B127</f>
        <v>0.63636363636363635</v>
      </c>
      <c r="V127" s="6">
        <f>SUMIF(Sta!$B:$B,$A127,Sta!K:K)/$C127</f>
        <v>0.45454545454545453</v>
      </c>
      <c r="W127" s="10">
        <f>(SUMIF(Sta!$A:$A,$A127,Sta!Q:Q) +SUMIF(Sta!$B:$B,$A127,Sta!Q:Q))/$D127</f>
        <v>1.3636363636363635</v>
      </c>
      <c r="X127" s="6">
        <f>SUMIF(Sta!$A:$A,$A127,Sta!Q:Q)/$B127</f>
        <v>1.7272727272727273</v>
      </c>
      <c r="Y127" s="6">
        <f>SUMIF(Sta!$B:$B,$A127,Sta!Q:Q)/$C127</f>
        <v>1</v>
      </c>
      <c r="Z127" s="10">
        <f>(SUMIF(Sta!$A:$A,$A127,Sta!M:M) +SUMIF(Sta!$B:$B,$A127,Sta!O:O))/$D127</f>
        <v>0.63636363636363635</v>
      </c>
      <c r="AA127" s="6">
        <f>SUMIF(Sta!$A:$A,$A127,Sta!M:M)/$B127</f>
        <v>1.1818181818181819</v>
      </c>
      <c r="AB127" s="6">
        <f>SUMIF(Sta!$B:$B,$A127,Sta!O:O)/$C127</f>
        <v>9.0909090909090912E-2</v>
      </c>
      <c r="AC127" s="10">
        <f>(SUMIF(Sta!$A:$A,$A127,Sta!N:N) +SUMIF(Sta!$B:$B,$A127,Sta!P:P))/$D127</f>
        <v>0.72727272727272729</v>
      </c>
      <c r="AD127" s="6">
        <f>SUMIF(Sta!$A:$A,$A127,Sta!N:N)/$B127</f>
        <v>0.54545454545454541</v>
      </c>
      <c r="AE127" s="14">
        <f>SUMIF(Sta!$B:$B,$A127,Sta!P:P)/$C127</f>
        <v>0.90909090909090906</v>
      </c>
    </row>
    <row r="128" spans="1:31" x14ac:dyDescent="0.3">
      <c r="A128" t="s">
        <v>495</v>
      </c>
      <c r="B128" s="9">
        <f>COUNTIF(Sta!A:A,A128)</f>
        <v>7</v>
      </c>
      <c r="C128" s="4">
        <f>COUNTIF(Sta!B:B,A128)</f>
        <v>6</v>
      </c>
      <c r="D128" s="4">
        <f t="shared" si="4"/>
        <v>13</v>
      </c>
      <c r="E128" s="10">
        <f>(SUMIF(Sta!$A:$A,$A128,Sta!F:F) +SUMIF(Sta!$B:$B,$A128,Sta!F:F))/$D128</f>
        <v>1.7692307692307692</v>
      </c>
      <c r="F128" s="6">
        <f>SUMIF(Sta!$A:$A,$A128,Sta!F:F)/$B128</f>
        <v>1.2857142857142858</v>
      </c>
      <c r="G128" s="6">
        <f>SUMIF(Sta!$B:$B,$A128,Sta!F:F)/$C128</f>
        <v>2.3333333333333335</v>
      </c>
      <c r="H128" s="10">
        <f>(SUMIF(Sta!$A:$A,$A128,Sta!D:D) +SUMIF(Sta!$B:$B,$A128,Sta!E:E))/$D128</f>
        <v>1.1538461538461537</v>
      </c>
      <c r="I128" s="6">
        <f>SUMIF(Sta!$A:$A,$A128,Sta!D:D)/$B128</f>
        <v>1</v>
      </c>
      <c r="J128" s="6">
        <f>SUMIF(Sta!$B:$B,$A128,Sta!E:E)/$C128</f>
        <v>1.3333333333333333</v>
      </c>
      <c r="K128" s="10">
        <f>(SUMIF(Sta!$A:$A,$A128,Sta!E:E) +SUMIF(Sta!$B:$B,$A128,Sta!D:D))/$D128</f>
        <v>0.61538461538461542</v>
      </c>
      <c r="L128" s="6">
        <f>SUMIF(Sta!$A:$A,$A128,Sta!E:E)/$B128</f>
        <v>0.2857142857142857</v>
      </c>
      <c r="M128" s="6">
        <f>SUMIF(Sta!$B:$B,$A128,Sta!D:D)/$C128</f>
        <v>1</v>
      </c>
      <c r="N128" s="10">
        <f>(SUMIF(Sta!$A:$A,$A128,Sta!L:L) +SUMIF(Sta!$B:$B,$A128,Sta!L:L))/$D128</f>
        <v>1</v>
      </c>
      <c r="O128" s="6">
        <f>SUMIF(Sta!$A:$A,$A128,Sta!L:L)/$B128</f>
        <v>0.5714285714285714</v>
      </c>
      <c r="P128" s="6">
        <f>SUMIF(Sta!$B:$B,$A128,Sta!L:L)/$C128</f>
        <v>1.5</v>
      </c>
      <c r="Q128" s="10">
        <f>(SUMIF(Sta!$A:$A,$A128,Sta!H:H) +SUMIF(Sta!$B:$B,$A128,Sta!J:J))/$D128</f>
        <v>0.69230769230769229</v>
      </c>
      <c r="R128" s="6">
        <f>SUMIF(Sta!$A:$A,$A128,Sta!H:H)/$B128</f>
        <v>0.42857142857142855</v>
      </c>
      <c r="S128" s="6">
        <f>SUMIF(Sta!$B:$B,$A128,Sta!J:J)/$C128</f>
        <v>1</v>
      </c>
      <c r="T128" s="10">
        <f>(SUMIF(Sta!$A:$A,$A128,Sta!I:I) +SUMIF(Sta!$B:$B,$A128,Sta!K:K))/$D128</f>
        <v>0.30769230769230771</v>
      </c>
      <c r="U128" s="6">
        <f>SUMIF(Sta!$A:$A,$A128,Sta!I:I)/$B128</f>
        <v>0.14285714285714285</v>
      </c>
      <c r="V128" s="6">
        <f>SUMIF(Sta!$B:$B,$A128,Sta!K:K)/$C128</f>
        <v>0.5</v>
      </c>
      <c r="W128" s="10">
        <f>(SUMIF(Sta!$A:$A,$A128,Sta!Q:Q) +SUMIF(Sta!$B:$B,$A128,Sta!Q:Q))/$D128</f>
        <v>0.76923076923076927</v>
      </c>
      <c r="X128" s="6">
        <f>SUMIF(Sta!$A:$A,$A128,Sta!Q:Q)/$B128</f>
        <v>0.7142857142857143</v>
      </c>
      <c r="Y128" s="6">
        <f>SUMIF(Sta!$B:$B,$A128,Sta!Q:Q)/$C128</f>
        <v>0.83333333333333337</v>
      </c>
      <c r="Z128" s="10">
        <f>(SUMIF(Sta!$A:$A,$A128,Sta!M:M) +SUMIF(Sta!$B:$B,$A128,Sta!O:O))/$D128</f>
        <v>0.46153846153846156</v>
      </c>
      <c r="AA128" s="6">
        <f>SUMIF(Sta!$A:$A,$A128,Sta!M:M)/$B128</f>
        <v>0.5714285714285714</v>
      </c>
      <c r="AB128" s="6">
        <f>SUMIF(Sta!$B:$B,$A128,Sta!O:O)/$C128</f>
        <v>0.33333333333333331</v>
      </c>
      <c r="AC128" s="10">
        <f>(SUMIF(Sta!$A:$A,$A128,Sta!N:N) +SUMIF(Sta!$B:$B,$A128,Sta!P:P))/$D128</f>
        <v>0.30769230769230771</v>
      </c>
      <c r="AD128" s="6">
        <f>SUMIF(Sta!$A:$A,$A128,Sta!N:N)/$B128</f>
        <v>0.14285714285714285</v>
      </c>
      <c r="AE128" s="14">
        <f>SUMIF(Sta!$B:$B,$A128,Sta!P:P)/$C128</f>
        <v>0.5</v>
      </c>
    </row>
    <row r="129" spans="1:31" x14ac:dyDescent="0.3">
      <c r="A129" t="s">
        <v>567</v>
      </c>
      <c r="B129" s="9">
        <f>COUNTIF(Sta!A:A,A129)</f>
        <v>13</v>
      </c>
      <c r="C129" s="4">
        <f>COUNTIF(Sta!B:B,A129)</f>
        <v>13</v>
      </c>
      <c r="D129" s="4">
        <f t="shared" si="4"/>
        <v>26</v>
      </c>
      <c r="E129" s="10">
        <f>(SUMIF(Sta!$A:$A,$A129,Sta!F:F) +SUMIF(Sta!$B:$B,$A129,Sta!F:F))/$D129</f>
        <v>1.9615384615384615</v>
      </c>
      <c r="F129" s="6">
        <f>SUMIF(Sta!$A:$A,$A129,Sta!F:F)/$B129</f>
        <v>1.8461538461538463</v>
      </c>
      <c r="G129" s="6">
        <f>SUMIF(Sta!$B:$B,$A129,Sta!F:F)/$C129</f>
        <v>2.0769230769230771</v>
      </c>
      <c r="H129" s="10">
        <f>(SUMIF(Sta!$A:$A,$A129,Sta!D:D) +SUMIF(Sta!$B:$B,$A129,Sta!E:E))/$D129</f>
        <v>0.76923076923076927</v>
      </c>
      <c r="I129" s="6">
        <f>SUMIF(Sta!$A:$A,$A129,Sta!D:D)/$B129</f>
        <v>0.69230769230769229</v>
      </c>
      <c r="J129" s="6">
        <f>SUMIF(Sta!$B:$B,$A129,Sta!E:E)/$C129</f>
        <v>0.84615384615384615</v>
      </c>
      <c r="K129" s="10">
        <f>(SUMIF(Sta!$A:$A,$A129,Sta!E:E) +SUMIF(Sta!$B:$B,$A129,Sta!D:D))/$D129</f>
        <v>1.1923076923076923</v>
      </c>
      <c r="L129" s="6">
        <f>SUMIF(Sta!$A:$A,$A129,Sta!E:E)/$B129</f>
        <v>1.1538461538461537</v>
      </c>
      <c r="M129" s="6">
        <f>SUMIF(Sta!$B:$B,$A129,Sta!D:D)/$C129</f>
        <v>1.2307692307692308</v>
      </c>
      <c r="N129" s="10">
        <f>(SUMIF(Sta!$A:$A,$A129,Sta!L:L) +SUMIF(Sta!$B:$B,$A129,Sta!L:L))/$D129</f>
        <v>0.92307692307692313</v>
      </c>
      <c r="O129" s="6">
        <f>SUMIF(Sta!$A:$A,$A129,Sta!L:L)/$B129</f>
        <v>0.92307692307692313</v>
      </c>
      <c r="P129" s="6">
        <f>SUMIF(Sta!$B:$B,$A129,Sta!L:L)/$C129</f>
        <v>0.92307692307692313</v>
      </c>
      <c r="Q129" s="10">
        <f>(SUMIF(Sta!$A:$A,$A129,Sta!H:H) +SUMIF(Sta!$B:$B,$A129,Sta!J:J))/$D129</f>
        <v>0.42307692307692307</v>
      </c>
      <c r="R129" s="6">
        <f>SUMIF(Sta!$A:$A,$A129,Sta!H:H)/$B129</f>
        <v>0.38461538461538464</v>
      </c>
      <c r="S129" s="6">
        <f>SUMIF(Sta!$B:$B,$A129,Sta!J:J)/$C129</f>
        <v>0.46153846153846156</v>
      </c>
      <c r="T129" s="10">
        <f>(SUMIF(Sta!$A:$A,$A129,Sta!I:I) +SUMIF(Sta!$B:$B,$A129,Sta!K:K))/$D129</f>
        <v>0.5</v>
      </c>
      <c r="U129" s="6">
        <f>SUMIF(Sta!$A:$A,$A129,Sta!I:I)/$B129</f>
        <v>0.53846153846153844</v>
      </c>
      <c r="V129" s="6">
        <f>SUMIF(Sta!$B:$B,$A129,Sta!K:K)/$C129</f>
        <v>0.46153846153846156</v>
      </c>
      <c r="W129" s="10">
        <f>(SUMIF(Sta!$A:$A,$A129,Sta!Q:Q) +SUMIF(Sta!$B:$B,$A129,Sta!Q:Q))/$D129</f>
        <v>1.0384615384615385</v>
      </c>
      <c r="X129" s="6">
        <f>SUMIF(Sta!$A:$A,$A129,Sta!Q:Q)/$B129</f>
        <v>0.92307692307692313</v>
      </c>
      <c r="Y129" s="6">
        <f>SUMIF(Sta!$B:$B,$A129,Sta!Q:Q)/$C129</f>
        <v>1.1538461538461537</v>
      </c>
      <c r="Z129" s="10">
        <f>(SUMIF(Sta!$A:$A,$A129,Sta!M:M) +SUMIF(Sta!$B:$B,$A129,Sta!O:O))/$D129</f>
        <v>0.34615384615384615</v>
      </c>
      <c r="AA129" s="6">
        <f>SUMIF(Sta!$A:$A,$A129,Sta!M:M)/$B129</f>
        <v>0.30769230769230771</v>
      </c>
      <c r="AB129" s="6">
        <f>SUMIF(Sta!$B:$B,$A129,Sta!O:O)/$C129</f>
        <v>0.38461538461538464</v>
      </c>
      <c r="AC129" s="10">
        <f>(SUMIF(Sta!$A:$A,$A129,Sta!N:N) +SUMIF(Sta!$B:$B,$A129,Sta!P:P))/$D129</f>
        <v>0.69230769230769229</v>
      </c>
      <c r="AD129" s="6">
        <f>SUMIF(Sta!$A:$A,$A129,Sta!N:N)/$B129</f>
        <v>0.61538461538461542</v>
      </c>
      <c r="AE129" s="14">
        <f>SUMIF(Sta!$B:$B,$A129,Sta!P:P)/$C129</f>
        <v>0.76923076923076927</v>
      </c>
    </row>
    <row r="130" spans="1:31" x14ac:dyDescent="0.3">
      <c r="A130" t="s">
        <v>350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0" t="e">
        <f>(SUMIF(Sta!$A:$A,$A130,Sta!F:F) +SUMIF(Sta!$B:$B,$A130,Sta!F:F))/$D130</f>
        <v>#DIV/0!</v>
      </c>
      <c r="F130" s="6" t="e">
        <f>SUMIF(Sta!$A:$A,$A130,Sta!F:F)/$B130</f>
        <v>#DIV/0!</v>
      </c>
      <c r="G130" s="6" t="e">
        <f>SUMIF(Sta!$B:$B,$A130,Sta!F:F)/$C130</f>
        <v>#DIV/0!</v>
      </c>
      <c r="H130" s="10" t="e">
        <f>(SUMIF(Sta!$A:$A,$A130,Sta!D:D) +SUMIF(Sta!$B:$B,$A130,Sta!E:E))/$D130</f>
        <v>#DIV/0!</v>
      </c>
      <c r="I130" s="6" t="e">
        <f>SUMIF(Sta!$A:$A,$A130,Sta!D:D)/$B130</f>
        <v>#DIV/0!</v>
      </c>
      <c r="J130" s="6" t="e">
        <f>SUMIF(Sta!$B:$B,$A130,Sta!E:E)/$C130</f>
        <v>#DIV/0!</v>
      </c>
      <c r="K130" s="10" t="e">
        <f>(SUMIF(Sta!$A:$A,$A130,Sta!E:E) +SUMIF(Sta!$B:$B,$A130,Sta!D:D))/$D130</f>
        <v>#DIV/0!</v>
      </c>
      <c r="L130" s="6" t="e">
        <f>SUMIF(Sta!$A:$A,$A130,Sta!E:E)/$B130</f>
        <v>#DIV/0!</v>
      </c>
      <c r="M130" s="6" t="e">
        <f>SUMIF(Sta!$B:$B,$A130,Sta!D:D)/$C130</f>
        <v>#DIV/0!</v>
      </c>
      <c r="N130" s="10" t="e">
        <f>(SUMIF(Sta!$A:$A,$A130,Sta!L:L) +SUMIF(Sta!$B:$B,$A130,Sta!L:L))/$D130</f>
        <v>#DIV/0!</v>
      </c>
      <c r="O130" s="6" t="e">
        <f>SUMIF(Sta!$A:$A,$A130,Sta!L:L)/$B130</f>
        <v>#DIV/0!</v>
      </c>
      <c r="P130" s="6" t="e">
        <f>SUMIF(Sta!$B:$B,$A130,Sta!L:L)/$C130</f>
        <v>#DIV/0!</v>
      </c>
      <c r="Q130" s="10" t="e">
        <f>(SUMIF(Sta!$A:$A,$A130,Sta!H:H) +SUMIF(Sta!$B:$B,$A130,Sta!J:J))/$D130</f>
        <v>#DIV/0!</v>
      </c>
      <c r="R130" s="6" t="e">
        <f>SUMIF(Sta!$A:$A,$A130,Sta!H:H)/$B130</f>
        <v>#DIV/0!</v>
      </c>
      <c r="S130" s="6" t="e">
        <f>SUMIF(Sta!$B:$B,$A130,Sta!J:J)/$C130</f>
        <v>#DIV/0!</v>
      </c>
      <c r="T130" s="10" t="e">
        <f>(SUMIF(Sta!$A:$A,$A130,Sta!I:I) +SUMIF(Sta!$B:$B,$A130,Sta!K:K))/$D130</f>
        <v>#DIV/0!</v>
      </c>
      <c r="U130" s="6" t="e">
        <f>SUMIF(Sta!$A:$A,$A130,Sta!I:I)/$B130</f>
        <v>#DIV/0!</v>
      </c>
      <c r="V130" s="6" t="e">
        <f>SUMIF(Sta!$B:$B,$A130,Sta!K:K)/$C130</f>
        <v>#DIV/0!</v>
      </c>
      <c r="W130" s="10" t="e">
        <f>(SUMIF(Sta!$A:$A,$A130,Sta!Q:Q) +SUMIF(Sta!$B:$B,$A130,Sta!Q:Q))/$D130</f>
        <v>#DIV/0!</v>
      </c>
      <c r="X130" s="6" t="e">
        <f>SUMIF(Sta!$A:$A,$A130,Sta!Q:Q)/$B130</f>
        <v>#DIV/0!</v>
      </c>
      <c r="Y130" s="6" t="e">
        <f>SUMIF(Sta!$B:$B,$A130,Sta!Q:Q)/$C130</f>
        <v>#DIV/0!</v>
      </c>
      <c r="Z130" s="10" t="e">
        <f>(SUMIF(Sta!$A:$A,$A130,Sta!M:M) +SUMIF(Sta!$B:$B,$A130,Sta!O:O))/$D130</f>
        <v>#DIV/0!</v>
      </c>
      <c r="AA130" s="6" t="e">
        <f>SUMIF(Sta!$A:$A,$A130,Sta!M:M)/$B130</f>
        <v>#DIV/0!</v>
      </c>
      <c r="AB130" s="6" t="e">
        <f>SUMIF(Sta!$B:$B,$A130,Sta!O:O)/$C130</f>
        <v>#DIV/0!</v>
      </c>
      <c r="AC130" s="10" t="e">
        <f>(SUMIF(Sta!$A:$A,$A130,Sta!N:N) +SUMIF(Sta!$B:$B,$A130,Sta!P:P))/$D130</f>
        <v>#DIV/0!</v>
      </c>
      <c r="AD130" s="6" t="e">
        <f>SUMIF(Sta!$A:$A,$A130,Sta!N:N)/$B130</f>
        <v>#DIV/0!</v>
      </c>
      <c r="AE130" s="14" t="e">
        <f>SUMIF(Sta!$B:$B,$A130,Sta!P:P)/$C130</f>
        <v>#DIV/0!</v>
      </c>
    </row>
    <row r="131" spans="1:31" x14ac:dyDescent="0.3">
      <c r="A131" t="s">
        <v>382</v>
      </c>
      <c r="B131" s="9">
        <f>COUNTIF(Sta!A:A,A131)</f>
        <v>0</v>
      </c>
      <c r="C131" s="4">
        <f>COUNTIF(Sta!B:B,A131)</f>
        <v>1</v>
      </c>
      <c r="D131" s="4">
        <f t="shared" si="4"/>
        <v>1</v>
      </c>
      <c r="E131" s="10">
        <f>(SUMIF(Sta!$A:$A,$A131,Sta!F:F) +SUMIF(Sta!$B:$B,$A131,Sta!F:F))/$D131</f>
        <v>5</v>
      </c>
      <c r="F131" s="6" t="e">
        <f>SUMIF(Sta!$A:$A,$A131,Sta!F:F)/$B131</f>
        <v>#DIV/0!</v>
      </c>
      <c r="G131" s="6">
        <f>SUMIF(Sta!$B:$B,$A131,Sta!F:F)/$C131</f>
        <v>5</v>
      </c>
      <c r="H131" s="10">
        <f>(SUMIF(Sta!$A:$A,$A131,Sta!D:D) +SUMIF(Sta!$B:$B,$A131,Sta!E:E))/$D131</f>
        <v>2</v>
      </c>
      <c r="I131" s="6" t="e">
        <f>SUMIF(Sta!$A:$A,$A131,Sta!D:D)/$B131</f>
        <v>#DIV/0!</v>
      </c>
      <c r="J131" s="6">
        <f>SUMIF(Sta!$B:$B,$A131,Sta!E:E)/$C131</f>
        <v>2</v>
      </c>
      <c r="K131" s="10">
        <f>(SUMIF(Sta!$A:$A,$A131,Sta!E:E) +SUMIF(Sta!$B:$B,$A131,Sta!D:D))/$D131</f>
        <v>3</v>
      </c>
      <c r="L131" s="6" t="e">
        <f>SUMIF(Sta!$A:$A,$A131,Sta!E:E)/$B131</f>
        <v>#DIV/0!</v>
      </c>
      <c r="M131" s="6">
        <f>SUMIF(Sta!$B:$B,$A131,Sta!D:D)/$C131</f>
        <v>3</v>
      </c>
      <c r="N131" s="10">
        <f>(SUMIF(Sta!$A:$A,$A131,Sta!L:L) +SUMIF(Sta!$B:$B,$A131,Sta!L:L))/$D131</f>
        <v>2</v>
      </c>
      <c r="O131" s="6" t="e">
        <f>SUMIF(Sta!$A:$A,$A131,Sta!L:L)/$B131</f>
        <v>#DIV/0!</v>
      </c>
      <c r="P131" s="6">
        <f>SUMIF(Sta!$B:$B,$A131,Sta!L:L)/$C131</f>
        <v>2</v>
      </c>
      <c r="Q131" s="10">
        <f>(SUMIF(Sta!$A:$A,$A131,Sta!H:H) +SUMIF(Sta!$B:$B,$A131,Sta!J:J))/$D131</f>
        <v>0</v>
      </c>
      <c r="R131" s="6" t="e">
        <f>SUMIF(Sta!$A:$A,$A131,Sta!H:H)/$B131</f>
        <v>#DIV/0!</v>
      </c>
      <c r="S131" s="6">
        <f>SUMIF(Sta!$B:$B,$A131,Sta!J:J)/$C131</f>
        <v>0</v>
      </c>
      <c r="T131" s="10">
        <f>(SUMIF(Sta!$A:$A,$A131,Sta!I:I) +SUMIF(Sta!$B:$B,$A131,Sta!K:K))/$D131</f>
        <v>2</v>
      </c>
      <c r="U131" s="6" t="e">
        <f>SUMIF(Sta!$A:$A,$A131,Sta!I:I)/$B131</f>
        <v>#DIV/0!</v>
      </c>
      <c r="V131" s="6">
        <f>SUMIF(Sta!$B:$B,$A131,Sta!K:K)/$C131</f>
        <v>2</v>
      </c>
      <c r="W131" s="10">
        <f>(SUMIF(Sta!$A:$A,$A131,Sta!Q:Q) +SUMIF(Sta!$B:$B,$A131,Sta!Q:Q))/$D131</f>
        <v>3</v>
      </c>
      <c r="X131" s="6" t="e">
        <f>SUMIF(Sta!$A:$A,$A131,Sta!Q:Q)/$B131</f>
        <v>#DIV/0!</v>
      </c>
      <c r="Y131" s="6">
        <f>SUMIF(Sta!$B:$B,$A131,Sta!Q:Q)/$C131</f>
        <v>3</v>
      </c>
      <c r="Z131" s="10">
        <f>(SUMIF(Sta!$A:$A,$A131,Sta!M:M) +SUMIF(Sta!$B:$B,$A131,Sta!O:O))/$D131</f>
        <v>2</v>
      </c>
      <c r="AA131" s="6" t="e">
        <f>SUMIF(Sta!$A:$A,$A131,Sta!M:M)/$B131</f>
        <v>#DIV/0!</v>
      </c>
      <c r="AB131" s="6">
        <f>SUMIF(Sta!$B:$B,$A131,Sta!O:O)/$C131</f>
        <v>2</v>
      </c>
      <c r="AC131" s="10">
        <f>(SUMIF(Sta!$A:$A,$A131,Sta!N:N) +SUMIF(Sta!$B:$B,$A131,Sta!P:P))/$D131</f>
        <v>1</v>
      </c>
      <c r="AD131" s="6" t="e">
        <f>SUMIF(Sta!$A:$A,$A131,Sta!N:N)/$B131</f>
        <v>#DIV/0!</v>
      </c>
      <c r="AE131" s="14">
        <f>SUMIF(Sta!$B:$B,$A131,Sta!P:P)/$C131</f>
        <v>1</v>
      </c>
    </row>
    <row r="132" spans="1:31" x14ac:dyDescent="0.3">
      <c r="A132" t="s">
        <v>202</v>
      </c>
      <c r="B132" s="9">
        <f>COUNTIF(Sta!A:A,A132)</f>
        <v>1</v>
      </c>
      <c r="C132" s="4">
        <f>COUNTIF(Sta!B:B,A132)</f>
        <v>1</v>
      </c>
      <c r="D132" s="4">
        <f t="shared" si="4"/>
        <v>2</v>
      </c>
      <c r="E132" s="10">
        <f>(SUMIF(Sta!$A:$A,$A132,Sta!F:F) +SUMIF(Sta!$B:$B,$A132,Sta!F:F))/$D132</f>
        <v>0.5</v>
      </c>
      <c r="F132" s="6">
        <f>SUMIF(Sta!$A:$A,$A132,Sta!F:F)/$B132</f>
        <v>1</v>
      </c>
      <c r="G132" s="6">
        <f>SUMIF(Sta!$B:$B,$A132,Sta!F:F)/$C132</f>
        <v>0</v>
      </c>
      <c r="H132" s="10">
        <f>(SUMIF(Sta!$A:$A,$A132,Sta!D:D) +SUMIF(Sta!$B:$B,$A132,Sta!E:E))/$D132</f>
        <v>0.5</v>
      </c>
      <c r="I132" s="6">
        <f>SUMIF(Sta!$A:$A,$A132,Sta!D:D)/$B132</f>
        <v>1</v>
      </c>
      <c r="J132" s="6">
        <f>SUMIF(Sta!$B:$B,$A132,Sta!E:E)/$C132</f>
        <v>0</v>
      </c>
      <c r="K132" s="10">
        <f>(SUMIF(Sta!$A:$A,$A132,Sta!E:E) +SUMIF(Sta!$B:$B,$A132,Sta!D:D))/$D132</f>
        <v>0</v>
      </c>
      <c r="L132" s="6">
        <f>SUMIF(Sta!$A:$A,$A132,Sta!E:E)/$B132</f>
        <v>0</v>
      </c>
      <c r="M132" s="6">
        <f>SUMIF(Sta!$B:$B,$A132,Sta!D:D)/$C132</f>
        <v>0</v>
      </c>
      <c r="N132" s="10">
        <f>(SUMIF(Sta!$A:$A,$A132,Sta!L:L) +SUMIF(Sta!$B:$B,$A132,Sta!L:L))/$D132</f>
        <v>0</v>
      </c>
      <c r="O132" s="6">
        <f>SUMIF(Sta!$A:$A,$A132,Sta!L:L)/$B132</f>
        <v>0</v>
      </c>
      <c r="P132" s="6">
        <f>SUMIF(Sta!$B:$B,$A132,Sta!L:L)/$C132</f>
        <v>0</v>
      </c>
      <c r="Q132" s="10">
        <f>(SUMIF(Sta!$A:$A,$A132,Sta!H:H) +SUMIF(Sta!$B:$B,$A132,Sta!J:J))/$D132</f>
        <v>0</v>
      </c>
      <c r="R132" s="6">
        <f>SUMIF(Sta!$A:$A,$A132,Sta!H:H)/$B132</f>
        <v>0</v>
      </c>
      <c r="S132" s="6">
        <f>SUMIF(Sta!$B:$B,$A132,Sta!J:J)/$C132</f>
        <v>0</v>
      </c>
      <c r="T132" s="10">
        <f>(SUMIF(Sta!$A:$A,$A132,Sta!I:I) +SUMIF(Sta!$B:$B,$A132,Sta!K:K))/$D132</f>
        <v>0</v>
      </c>
      <c r="U132" s="6">
        <f>SUMIF(Sta!$A:$A,$A132,Sta!I:I)/$B132</f>
        <v>0</v>
      </c>
      <c r="V132" s="6">
        <f>SUMIF(Sta!$B:$B,$A132,Sta!K:K)/$C132</f>
        <v>0</v>
      </c>
      <c r="W132" s="10">
        <f>(SUMIF(Sta!$A:$A,$A132,Sta!Q:Q) +SUMIF(Sta!$B:$B,$A132,Sta!Q:Q))/$D132</f>
        <v>0.5</v>
      </c>
      <c r="X132" s="6">
        <f>SUMIF(Sta!$A:$A,$A132,Sta!Q:Q)/$B132</f>
        <v>1</v>
      </c>
      <c r="Y132" s="6">
        <f>SUMIF(Sta!$B:$B,$A132,Sta!Q:Q)/$C132</f>
        <v>0</v>
      </c>
      <c r="Z132" s="10">
        <f>(SUMIF(Sta!$A:$A,$A132,Sta!M:M) +SUMIF(Sta!$B:$B,$A132,Sta!O:O))/$D132</f>
        <v>0.5</v>
      </c>
      <c r="AA132" s="6">
        <f>SUMIF(Sta!$A:$A,$A132,Sta!M:M)/$B132</f>
        <v>1</v>
      </c>
      <c r="AB132" s="6">
        <f>SUMIF(Sta!$B:$B,$A132,Sta!O:O)/$C132</f>
        <v>0</v>
      </c>
      <c r="AC132" s="10">
        <f>(SUMIF(Sta!$A:$A,$A132,Sta!N:N) +SUMIF(Sta!$B:$B,$A132,Sta!P:P))/$D132</f>
        <v>0</v>
      </c>
      <c r="AD132" s="6">
        <f>SUMIF(Sta!$A:$A,$A132,Sta!N:N)/$B132</f>
        <v>0</v>
      </c>
      <c r="AE132" s="14">
        <f>SUMIF(Sta!$B:$B,$A132,Sta!P:P)/$C132</f>
        <v>0</v>
      </c>
    </row>
    <row r="133" spans="1:31" x14ac:dyDescent="0.3">
      <c r="A133" t="s">
        <v>235</v>
      </c>
      <c r="B133" s="9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0">
        <f>(SUMIF(Sta!$A:$A,$A133,Sta!F:F) +SUMIF(Sta!$B:$B,$A133,Sta!F:F))/$D133</f>
        <v>2.5</v>
      </c>
      <c r="F133" s="6">
        <f>SUMIF(Sta!$A:$A,$A133,Sta!F:F)/$B133</f>
        <v>2</v>
      </c>
      <c r="G133" s="6">
        <f>SUMIF(Sta!$B:$B,$A133,Sta!F:F)/$C133</f>
        <v>3</v>
      </c>
      <c r="H133" s="10">
        <f>(SUMIF(Sta!$A:$A,$A133,Sta!D:D) +SUMIF(Sta!$B:$B,$A133,Sta!E:E))/$D133</f>
        <v>1.5</v>
      </c>
      <c r="I133" s="6">
        <f>SUMIF(Sta!$A:$A,$A133,Sta!D:D)/$B133</f>
        <v>2</v>
      </c>
      <c r="J133" s="6">
        <f>SUMIF(Sta!$B:$B,$A133,Sta!E:E)/$C133</f>
        <v>1</v>
      </c>
      <c r="K133" s="10">
        <f>(SUMIF(Sta!$A:$A,$A133,Sta!E:E) +SUMIF(Sta!$B:$B,$A133,Sta!D:D))/$D133</f>
        <v>1</v>
      </c>
      <c r="L133" s="6">
        <f>SUMIF(Sta!$A:$A,$A133,Sta!E:E)/$B133</f>
        <v>0</v>
      </c>
      <c r="M133" s="6">
        <f>SUMIF(Sta!$B:$B,$A133,Sta!D:D)/$C133</f>
        <v>2</v>
      </c>
      <c r="N133" s="10">
        <f>(SUMIF(Sta!$A:$A,$A133,Sta!L:L) +SUMIF(Sta!$B:$B,$A133,Sta!L:L))/$D133</f>
        <v>2</v>
      </c>
      <c r="O133" s="6">
        <f>SUMIF(Sta!$A:$A,$A133,Sta!L:L)/$B133</f>
        <v>1</v>
      </c>
      <c r="P133" s="6">
        <f>SUMIF(Sta!$B:$B,$A133,Sta!L:L)/$C133</f>
        <v>3</v>
      </c>
      <c r="Q133" s="10">
        <f>(SUMIF(Sta!$A:$A,$A133,Sta!H:H) +SUMIF(Sta!$B:$B,$A133,Sta!J:J))/$D133</f>
        <v>1</v>
      </c>
      <c r="R133" s="6">
        <f>SUMIF(Sta!$A:$A,$A133,Sta!H:H)/$B133</f>
        <v>1</v>
      </c>
      <c r="S133" s="6">
        <f>SUMIF(Sta!$B:$B,$A133,Sta!J:J)/$C133</f>
        <v>1</v>
      </c>
      <c r="T133" s="10">
        <f>(SUMIF(Sta!$A:$A,$A133,Sta!I:I) +SUMIF(Sta!$B:$B,$A133,Sta!K:K))/$D133</f>
        <v>1</v>
      </c>
      <c r="U133" s="6">
        <f>SUMIF(Sta!$A:$A,$A133,Sta!I:I)/$B133</f>
        <v>0</v>
      </c>
      <c r="V133" s="6">
        <f>SUMIF(Sta!$B:$B,$A133,Sta!K:K)/$C133</f>
        <v>2</v>
      </c>
      <c r="W133" s="10">
        <f>(SUMIF(Sta!$A:$A,$A133,Sta!Q:Q) +SUMIF(Sta!$B:$B,$A133,Sta!Q:Q))/$D133</f>
        <v>0.5</v>
      </c>
      <c r="X133" s="6">
        <f>SUMIF(Sta!$A:$A,$A133,Sta!Q:Q)/$B133</f>
        <v>1</v>
      </c>
      <c r="Y133" s="6">
        <f>SUMIF(Sta!$B:$B,$A133,Sta!Q:Q)/$C133</f>
        <v>0</v>
      </c>
      <c r="Z133" s="10">
        <f>(SUMIF(Sta!$A:$A,$A133,Sta!M:M) +SUMIF(Sta!$B:$B,$A133,Sta!O:O))/$D133</f>
        <v>0.5</v>
      </c>
      <c r="AA133" s="6">
        <f>SUMIF(Sta!$A:$A,$A133,Sta!M:M)/$B133</f>
        <v>1</v>
      </c>
      <c r="AB133" s="6">
        <f>SUMIF(Sta!$B:$B,$A133,Sta!O:O)/$C133</f>
        <v>0</v>
      </c>
      <c r="AC133" s="10">
        <f>(SUMIF(Sta!$A:$A,$A133,Sta!N:N) +SUMIF(Sta!$B:$B,$A133,Sta!P:P))/$D133</f>
        <v>0</v>
      </c>
      <c r="AD133" s="6">
        <f>SUMIF(Sta!$A:$A,$A133,Sta!N:N)/$B133</f>
        <v>0</v>
      </c>
      <c r="AE133" s="14">
        <f>SUMIF(Sta!$B:$B,$A133,Sta!P:P)/$C133</f>
        <v>0</v>
      </c>
    </row>
    <row r="134" spans="1:31" x14ac:dyDescent="0.3">
      <c r="A134" t="s">
        <v>341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0" t="e">
        <f>(SUMIF(Sta!$A:$A,$A134,Sta!F:F) +SUMIF(Sta!$B:$B,$A134,Sta!F:F))/$D134</f>
        <v>#DIV/0!</v>
      </c>
      <c r="F134" s="6" t="e">
        <f>SUMIF(Sta!$A:$A,$A134,Sta!F:F)/$B134</f>
        <v>#DIV/0!</v>
      </c>
      <c r="G134" s="6" t="e">
        <f>SUMIF(Sta!$B:$B,$A134,Sta!F:F)/$C134</f>
        <v>#DIV/0!</v>
      </c>
      <c r="H134" s="10" t="e">
        <f>(SUMIF(Sta!$A:$A,$A134,Sta!D:D) +SUMIF(Sta!$B:$B,$A134,Sta!E:E))/$D134</f>
        <v>#DIV/0!</v>
      </c>
      <c r="I134" s="6" t="e">
        <f>SUMIF(Sta!$A:$A,$A134,Sta!D:D)/$B134</f>
        <v>#DIV/0!</v>
      </c>
      <c r="J134" s="6" t="e">
        <f>SUMIF(Sta!$B:$B,$A134,Sta!E:E)/$C134</f>
        <v>#DIV/0!</v>
      </c>
      <c r="K134" s="10" t="e">
        <f>(SUMIF(Sta!$A:$A,$A134,Sta!E:E) +SUMIF(Sta!$B:$B,$A134,Sta!D:D))/$D134</f>
        <v>#DIV/0!</v>
      </c>
      <c r="L134" s="6" t="e">
        <f>SUMIF(Sta!$A:$A,$A134,Sta!E:E)/$B134</f>
        <v>#DIV/0!</v>
      </c>
      <c r="M134" s="6" t="e">
        <f>SUMIF(Sta!$B:$B,$A134,Sta!D:D)/$C134</f>
        <v>#DIV/0!</v>
      </c>
      <c r="N134" s="10" t="e">
        <f>(SUMIF(Sta!$A:$A,$A134,Sta!L:L) +SUMIF(Sta!$B:$B,$A134,Sta!L:L))/$D134</f>
        <v>#DIV/0!</v>
      </c>
      <c r="O134" s="6" t="e">
        <f>SUMIF(Sta!$A:$A,$A134,Sta!L:L)/$B134</f>
        <v>#DIV/0!</v>
      </c>
      <c r="P134" s="6" t="e">
        <f>SUMIF(Sta!$B:$B,$A134,Sta!L:L)/$C134</f>
        <v>#DIV/0!</v>
      </c>
      <c r="Q134" s="10" t="e">
        <f>(SUMIF(Sta!$A:$A,$A134,Sta!H:H) +SUMIF(Sta!$B:$B,$A134,Sta!J:J))/$D134</f>
        <v>#DIV/0!</v>
      </c>
      <c r="R134" s="6" t="e">
        <f>SUMIF(Sta!$A:$A,$A134,Sta!H:H)/$B134</f>
        <v>#DIV/0!</v>
      </c>
      <c r="S134" s="6" t="e">
        <f>SUMIF(Sta!$B:$B,$A134,Sta!J:J)/$C134</f>
        <v>#DIV/0!</v>
      </c>
      <c r="T134" s="10" t="e">
        <f>(SUMIF(Sta!$A:$A,$A134,Sta!I:I) +SUMIF(Sta!$B:$B,$A134,Sta!K:K))/$D134</f>
        <v>#DIV/0!</v>
      </c>
      <c r="U134" s="6" t="e">
        <f>SUMIF(Sta!$A:$A,$A134,Sta!I:I)/$B134</f>
        <v>#DIV/0!</v>
      </c>
      <c r="V134" s="6" t="e">
        <f>SUMIF(Sta!$B:$B,$A134,Sta!K:K)/$C134</f>
        <v>#DIV/0!</v>
      </c>
      <c r="W134" s="10" t="e">
        <f>(SUMIF(Sta!$A:$A,$A134,Sta!Q:Q) +SUMIF(Sta!$B:$B,$A134,Sta!Q:Q))/$D134</f>
        <v>#DIV/0!</v>
      </c>
      <c r="X134" s="6" t="e">
        <f>SUMIF(Sta!$A:$A,$A134,Sta!Q:Q)/$B134</f>
        <v>#DIV/0!</v>
      </c>
      <c r="Y134" s="6" t="e">
        <f>SUMIF(Sta!$B:$B,$A134,Sta!Q:Q)/$C134</f>
        <v>#DIV/0!</v>
      </c>
      <c r="Z134" s="10" t="e">
        <f>(SUMIF(Sta!$A:$A,$A134,Sta!M:M) +SUMIF(Sta!$B:$B,$A134,Sta!O:O))/$D134</f>
        <v>#DIV/0!</v>
      </c>
      <c r="AA134" s="6" t="e">
        <f>SUMIF(Sta!$A:$A,$A134,Sta!M:M)/$B134</f>
        <v>#DIV/0!</v>
      </c>
      <c r="AB134" s="6" t="e">
        <f>SUMIF(Sta!$B:$B,$A134,Sta!O:O)/$C134</f>
        <v>#DIV/0!</v>
      </c>
      <c r="AC134" s="10" t="e">
        <f>(SUMIF(Sta!$A:$A,$A134,Sta!N:N) +SUMIF(Sta!$B:$B,$A134,Sta!P:P))/$D134</f>
        <v>#DIV/0!</v>
      </c>
      <c r="AD134" s="6" t="e">
        <f>SUMIF(Sta!$A:$A,$A134,Sta!N:N)/$B134</f>
        <v>#DIV/0!</v>
      </c>
      <c r="AE134" s="14" t="e">
        <f>SUMIF(Sta!$B:$B,$A134,Sta!P:P)/$C134</f>
        <v>#DIV/0!</v>
      </c>
    </row>
    <row r="135" spans="1:31" x14ac:dyDescent="0.3">
      <c r="A135" t="s">
        <v>232</v>
      </c>
      <c r="B135" s="9">
        <f>COUNTIF(Sta!A:A,A135)</f>
        <v>1</v>
      </c>
      <c r="C135" s="4">
        <f>COUNTIF(Sta!B:B,A135)</f>
        <v>1</v>
      </c>
      <c r="D135" s="4">
        <f t="shared" si="5"/>
        <v>2</v>
      </c>
      <c r="E135" s="10">
        <f>(SUMIF(Sta!$A:$A,$A135,Sta!F:F) +SUMIF(Sta!$B:$B,$A135,Sta!F:F))/$D135</f>
        <v>3</v>
      </c>
      <c r="F135" s="6">
        <f>SUMIF(Sta!$A:$A,$A135,Sta!F:F)/$B135</f>
        <v>3</v>
      </c>
      <c r="G135" s="6">
        <f>SUMIF(Sta!$B:$B,$A135,Sta!F:F)/$C135</f>
        <v>3</v>
      </c>
      <c r="H135" s="10">
        <f>(SUMIF(Sta!$A:$A,$A135,Sta!D:D) +SUMIF(Sta!$B:$B,$A135,Sta!E:E))/$D135</f>
        <v>1</v>
      </c>
      <c r="I135" s="6">
        <f>SUMIF(Sta!$A:$A,$A135,Sta!D:D)/$B135</f>
        <v>0</v>
      </c>
      <c r="J135" s="6">
        <f>SUMIF(Sta!$B:$B,$A135,Sta!E:E)/$C135</f>
        <v>2</v>
      </c>
      <c r="K135" s="10">
        <f>(SUMIF(Sta!$A:$A,$A135,Sta!E:E) +SUMIF(Sta!$B:$B,$A135,Sta!D:D))/$D135</f>
        <v>2</v>
      </c>
      <c r="L135" s="6">
        <f>SUMIF(Sta!$A:$A,$A135,Sta!E:E)/$B135</f>
        <v>3</v>
      </c>
      <c r="M135" s="6">
        <f>SUMIF(Sta!$B:$B,$A135,Sta!D:D)/$C135</f>
        <v>1</v>
      </c>
      <c r="N135" s="10">
        <f>(SUMIF(Sta!$A:$A,$A135,Sta!L:L) +SUMIF(Sta!$B:$B,$A135,Sta!L:L))/$D135</f>
        <v>2.5</v>
      </c>
      <c r="O135" s="6">
        <f>SUMIF(Sta!$A:$A,$A135,Sta!L:L)/$B135</f>
        <v>2</v>
      </c>
      <c r="P135" s="6">
        <f>SUMIF(Sta!$B:$B,$A135,Sta!L:L)/$C135</f>
        <v>3</v>
      </c>
      <c r="Q135" s="10">
        <f>(SUMIF(Sta!$A:$A,$A135,Sta!H:H) +SUMIF(Sta!$B:$B,$A135,Sta!J:J))/$D135</f>
        <v>1</v>
      </c>
      <c r="R135" s="6">
        <f>SUMIF(Sta!$A:$A,$A135,Sta!H:H)/$B135</f>
        <v>0</v>
      </c>
      <c r="S135" s="6">
        <f>SUMIF(Sta!$B:$B,$A135,Sta!J:J)/$C135</f>
        <v>2</v>
      </c>
      <c r="T135" s="10">
        <f>(SUMIF(Sta!$A:$A,$A135,Sta!I:I) +SUMIF(Sta!$B:$B,$A135,Sta!K:K))/$D135</f>
        <v>1.5</v>
      </c>
      <c r="U135" s="6">
        <f>SUMIF(Sta!$A:$A,$A135,Sta!I:I)/$B135</f>
        <v>2</v>
      </c>
      <c r="V135" s="6">
        <f>SUMIF(Sta!$B:$B,$A135,Sta!K:K)/$C135</f>
        <v>1</v>
      </c>
      <c r="W135" s="10">
        <f>(SUMIF(Sta!$A:$A,$A135,Sta!Q:Q) +SUMIF(Sta!$B:$B,$A135,Sta!Q:Q))/$D135</f>
        <v>0.5</v>
      </c>
      <c r="X135" s="6">
        <f>SUMIF(Sta!$A:$A,$A135,Sta!Q:Q)/$B135</f>
        <v>1</v>
      </c>
      <c r="Y135" s="6">
        <f>SUMIF(Sta!$B:$B,$A135,Sta!Q:Q)/$C135</f>
        <v>0</v>
      </c>
      <c r="Z135" s="10">
        <f>(SUMIF(Sta!$A:$A,$A135,Sta!M:M) +SUMIF(Sta!$B:$B,$A135,Sta!O:O))/$D135</f>
        <v>0</v>
      </c>
      <c r="AA135" s="6">
        <f>SUMIF(Sta!$A:$A,$A135,Sta!M:M)/$B135</f>
        <v>0</v>
      </c>
      <c r="AB135" s="6">
        <f>SUMIF(Sta!$B:$B,$A135,Sta!O:O)/$C135</f>
        <v>0</v>
      </c>
      <c r="AC135" s="10">
        <f>(SUMIF(Sta!$A:$A,$A135,Sta!N:N) +SUMIF(Sta!$B:$B,$A135,Sta!P:P))/$D135</f>
        <v>0.5</v>
      </c>
      <c r="AD135" s="6">
        <f>SUMIF(Sta!$A:$A,$A135,Sta!N:N)/$B135</f>
        <v>1</v>
      </c>
      <c r="AE135" s="14">
        <f>SUMIF(Sta!$B:$B,$A135,Sta!P:P)/$C135</f>
        <v>0</v>
      </c>
    </row>
    <row r="136" spans="1:31" x14ac:dyDescent="0.3">
      <c r="A136" t="s">
        <v>352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0" t="e">
        <f>(SUMIF(Sta!$A:$A,$A136,Sta!F:F) +SUMIF(Sta!$B:$B,$A136,Sta!F:F))/$D136</f>
        <v>#DIV/0!</v>
      </c>
      <c r="F136" s="6" t="e">
        <f>SUMIF(Sta!$A:$A,$A136,Sta!F:F)/$B136</f>
        <v>#DIV/0!</v>
      </c>
      <c r="G136" s="6" t="e">
        <f>SUMIF(Sta!$B:$B,$A136,Sta!F:F)/$C136</f>
        <v>#DIV/0!</v>
      </c>
      <c r="H136" s="10" t="e">
        <f>(SUMIF(Sta!$A:$A,$A136,Sta!D:D) +SUMIF(Sta!$B:$B,$A136,Sta!E:E))/$D136</f>
        <v>#DIV/0!</v>
      </c>
      <c r="I136" s="6" t="e">
        <f>SUMIF(Sta!$A:$A,$A136,Sta!D:D)/$B136</f>
        <v>#DIV/0!</v>
      </c>
      <c r="J136" s="6" t="e">
        <f>SUMIF(Sta!$B:$B,$A136,Sta!E:E)/$C136</f>
        <v>#DIV/0!</v>
      </c>
      <c r="K136" s="10" t="e">
        <f>(SUMIF(Sta!$A:$A,$A136,Sta!E:E) +SUMIF(Sta!$B:$B,$A136,Sta!D:D))/$D136</f>
        <v>#DIV/0!</v>
      </c>
      <c r="L136" s="6" t="e">
        <f>SUMIF(Sta!$A:$A,$A136,Sta!E:E)/$B136</f>
        <v>#DIV/0!</v>
      </c>
      <c r="M136" s="6" t="e">
        <f>SUMIF(Sta!$B:$B,$A136,Sta!D:D)/$C136</f>
        <v>#DIV/0!</v>
      </c>
      <c r="N136" s="10" t="e">
        <f>(SUMIF(Sta!$A:$A,$A136,Sta!L:L) +SUMIF(Sta!$B:$B,$A136,Sta!L:L))/$D136</f>
        <v>#DIV/0!</v>
      </c>
      <c r="O136" s="6" t="e">
        <f>SUMIF(Sta!$A:$A,$A136,Sta!L:L)/$B136</f>
        <v>#DIV/0!</v>
      </c>
      <c r="P136" s="6" t="e">
        <f>SUMIF(Sta!$B:$B,$A136,Sta!L:L)/$C136</f>
        <v>#DIV/0!</v>
      </c>
      <c r="Q136" s="10" t="e">
        <f>(SUMIF(Sta!$A:$A,$A136,Sta!H:H) +SUMIF(Sta!$B:$B,$A136,Sta!J:J))/$D136</f>
        <v>#DIV/0!</v>
      </c>
      <c r="R136" s="6" t="e">
        <f>SUMIF(Sta!$A:$A,$A136,Sta!H:H)/$B136</f>
        <v>#DIV/0!</v>
      </c>
      <c r="S136" s="6" t="e">
        <f>SUMIF(Sta!$B:$B,$A136,Sta!J:J)/$C136</f>
        <v>#DIV/0!</v>
      </c>
      <c r="T136" s="10" t="e">
        <f>(SUMIF(Sta!$A:$A,$A136,Sta!I:I) +SUMIF(Sta!$B:$B,$A136,Sta!K:K))/$D136</f>
        <v>#DIV/0!</v>
      </c>
      <c r="U136" s="6" t="e">
        <f>SUMIF(Sta!$A:$A,$A136,Sta!I:I)/$B136</f>
        <v>#DIV/0!</v>
      </c>
      <c r="V136" s="6" t="e">
        <f>SUMIF(Sta!$B:$B,$A136,Sta!K:K)/$C136</f>
        <v>#DIV/0!</v>
      </c>
      <c r="W136" s="10" t="e">
        <f>(SUMIF(Sta!$A:$A,$A136,Sta!Q:Q) +SUMIF(Sta!$B:$B,$A136,Sta!Q:Q))/$D136</f>
        <v>#DIV/0!</v>
      </c>
      <c r="X136" s="6" t="e">
        <f>SUMIF(Sta!$A:$A,$A136,Sta!Q:Q)/$B136</f>
        <v>#DIV/0!</v>
      </c>
      <c r="Y136" s="6" t="e">
        <f>SUMIF(Sta!$B:$B,$A136,Sta!Q:Q)/$C136</f>
        <v>#DIV/0!</v>
      </c>
      <c r="Z136" s="10" t="e">
        <f>(SUMIF(Sta!$A:$A,$A136,Sta!M:M) +SUMIF(Sta!$B:$B,$A136,Sta!O:O))/$D136</f>
        <v>#DIV/0!</v>
      </c>
      <c r="AA136" s="6" t="e">
        <f>SUMIF(Sta!$A:$A,$A136,Sta!M:M)/$B136</f>
        <v>#DIV/0!</v>
      </c>
      <c r="AB136" s="6" t="e">
        <f>SUMIF(Sta!$B:$B,$A136,Sta!O:O)/$C136</f>
        <v>#DIV/0!</v>
      </c>
      <c r="AC136" s="10" t="e">
        <f>(SUMIF(Sta!$A:$A,$A136,Sta!N:N) +SUMIF(Sta!$B:$B,$A136,Sta!P:P))/$D136</f>
        <v>#DIV/0!</v>
      </c>
      <c r="AD136" s="6" t="e">
        <f>SUMIF(Sta!$A:$A,$A136,Sta!N:N)/$B136</f>
        <v>#DIV/0!</v>
      </c>
      <c r="AE136" s="14" t="e">
        <f>SUMIF(Sta!$B:$B,$A136,Sta!P:P)/$C136</f>
        <v>#DIV/0!</v>
      </c>
    </row>
    <row r="137" spans="1:31" x14ac:dyDescent="0.3">
      <c r="A137" t="s">
        <v>489</v>
      </c>
      <c r="B137" s="9">
        <f>COUNTIF(Sta!A:A,A137)</f>
        <v>6</v>
      </c>
      <c r="C137" s="4">
        <f>COUNTIF(Sta!B:B,A137)</f>
        <v>7</v>
      </c>
      <c r="D137" s="4">
        <f t="shared" si="5"/>
        <v>13</v>
      </c>
      <c r="E137" s="10">
        <f>(SUMIF(Sta!$A:$A,$A137,Sta!F:F) +SUMIF(Sta!$B:$B,$A137,Sta!F:F))/$D137</f>
        <v>2.2307692307692308</v>
      </c>
      <c r="F137" s="6">
        <f>SUMIF(Sta!$A:$A,$A137,Sta!F:F)/$B137</f>
        <v>1.5</v>
      </c>
      <c r="G137" s="6">
        <f>SUMIF(Sta!$B:$B,$A137,Sta!F:F)/$C137</f>
        <v>2.8571428571428572</v>
      </c>
      <c r="H137" s="10">
        <f>(SUMIF(Sta!$A:$A,$A137,Sta!D:D) +SUMIF(Sta!$B:$B,$A137,Sta!E:E))/$D137</f>
        <v>0.69230769230769229</v>
      </c>
      <c r="I137" s="6">
        <f>SUMIF(Sta!$A:$A,$A137,Sta!D:D)/$B137</f>
        <v>0.66666666666666663</v>
      </c>
      <c r="J137" s="6">
        <f>SUMIF(Sta!$B:$B,$A137,Sta!E:E)/$C137</f>
        <v>0.7142857142857143</v>
      </c>
      <c r="K137" s="10">
        <f>(SUMIF(Sta!$A:$A,$A137,Sta!E:E) +SUMIF(Sta!$B:$B,$A137,Sta!D:D))/$D137</f>
        <v>1.5384615384615385</v>
      </c>
      <c r="L137" s="6">
        <f>SUMIF(Sta!$A:$A,$A137,Sta!E:E)/$B137</f>
        <v>0.83333333333333337</v>
      </c>
      <c r="M137" s="6">
        <f>SUMIF(Sta!$B:$B,$A137,Sta!D:D)/$C137</f>
        <v>2.1428571428571428</v>
      </c>
      <c r="N137" s="10">
        <f>(SUMIF(Sta!$A:$A,$A137,Sta!L:L) +SUMIF(Sta!$B:$B,$A137,Sta!L:L))/$D137</f>
        <v>1.2307692307692308</v>
      </c>
      <c r="O137" s="6">
        <f>SUMIF(Sta!$A:$A,$A137,Sta!L:L)/$B137</f>
        <v>0.83333333333333337</v>
      </c>
      <c r="P137" s="6">
        <f>SUMIF(Sta!$B:$B,$A137,Sta!L:L)/$C137</f>
        <v>1.5714285714285714</v>
      </c>
      <c r="Q137" s="10">
        <f>(SUMIF(Sta!$A:$A,$A137,Sta!H:H) +SUMIF(Sta!$B:$B,$A137,Sta!J:J))/$D137</f>
        <v>0.30769230769230771</v>
      </c>
      <c r="R137" s="6">
        <f>SUMIF(Sta!$A:$A,$A137,Sta!H:H)/$B137</f>
        <v>0.16666666666666666</v>
      </c>
      <c r="S137" s="6">
        <f>SUMIF(Sta!$B:$B,$A137,Sta!J:J)/$C137</f>
        <v>0.42857142857142855</v>
      </c>
      <c r="T137" s="10">
        <f>(SUMIF(Sta!$A:$A,$A137,Sta!I:I) +SUMIF(Sta!$B:$B,$A137,Sta!K:K))/$D137</f>
        <v>0.92307692307692313</v>
      </c>
      <c r="U137" s="6">
        <f>SUMIF(Sta!$A:$A,$A137,Sta!I:I)/$B137</f>
        <v>0.66666666666666663</v>
      </c>
      <c r="V137" s="6">
        <f>SUMIF(Sta!$B:$B,$A137,Sta!K:K)/$C137</f>
        <v>1.1428571428571428</v>
      </c>
      <c r="W137" s="10">
        <f>(SUMIF(Sta!$A:$A,$A137,Sta!Q:Q) +SUMIF(Sta!$B:$B,$A137,Sta!Q:Q))/$D137</f>
        <v>1</v>
      </c>
      <c r="X137" s="6">
        <f>SUMIF(Sta!$A:$A,$A137,Sta!Q:Q)/$B137</f>
        <v>0.66666666666666663</v>
      </c>
      <c r="Y137" s="6">
        <f>SUMIF(Sta!$B:$B,$A137,Sta!Q:Q)/$C137</f>
        <v>1.2857142857142858</v>
      </c>
      <c r="Z137" s="10">
        <f>(SUMIF(Sta!$A:$A,$A137,Sta!M:M) +SUMIF(Sta!$B:$B,$A137,Sta!O:O))/$D137</f>
        <v>0.38461538461538464</v>
      </c>
      <c r="AA137" s="6">
        <f>SUMIF(Sta!$A:$A,$A137,Sta!M:M)/$B137</f>
        <v>0.5</v>
      </c>
      <c r="AB137" s="6">
        <f>SUMIF(Sta!$B:$B,$A137,Sta!O:O)/$C137</f>
        <v>0.2857142857142857</v>
      </c>
      <c r="AC137" s="10">
        <f>(SUMIF(Sta!$A:$A,$A137,Sta!N:N) +SUMIF(Sta!$B:$B,$A137,Sta!P:P))/$D137</f>
        <v>0.61538461538461542</v>
      </c>
      <c r="AD137" s="6">
        <f>SUMIF(Sta!$A:$A,$A137,Sta!N:N)/$B137</f>
        <v>0.16666666666666666</v>
      </c>
      <c r="AE137" s="14">
        <f>SUMIF(Sta!$B:$B,$A137,Sta!P:P)/$C137</f>
        <v>1</v>
      </c>
    </row>
    <row r="138" spans="1:31" x14ac:dyDescent="0.3">
      <c r="A138" t="s">
        <v>8</v>
      </c>
      <c r="B138" s="9">
        <f>COUNTIF(Sta!A:A,A138)</f>
        <v>1</v>
      </c>
      <c r="C138" s="4">
        <f>COUNTIF(Sta!B:B,A138)</f>
        <v>0</v>
      </c>
      <c r="D138" s="4">
        <f t="shared" si="5"/>
        <v>1</v>
      </c>
      <c r="E138" s="10">
        <f>(SUMIF(Sta!$A:$A,$A138,Sta!F:F) +SUMIF(Sta!$B:$B,$A138,Sta!F:F))/$D138</f>
        <v>0</v>
      </c>
      <c r="F138" s="6">
        <f>SUMIF(Sta!$A:$A,$A138,Sta!F:F)/$B138</f>
        <v>0</v>
      </c>
      <c r="G138" s="6" t="e">
        <f>SUMIF(Sta!$B:$B,$A138,Sta!F:F)/$C138</f>
        <v>#DIV/0!</v>
      </c>
      <c r="H138" s="10">
        <f>(SUMIF(Sta!$A:$A,$A138,Sta!D:D) +SUMIF(Sta!$B:$B,$A138,Sta!E:E))/$D138</f>
        <v>0</v>
      </c>
      <c r="I138" s="6">
        <f>SUMIF(Sta!$A:$A,$A138,Sta!D:D)/$B138</f>
        <v>0</v>
      </c>
      <c r="J138" s="6" t="e">
        <f>SUMIF(Sta!$B:$B,$A138,Sta!E:E)/$C138</f>
        <v>#DIV/0!</v>
      </c>
      <c r="K138" s="10">
        <f>(SUMIF(Sta!$A:$A,$A138,Sta!E:E) +SUMIF(Sta!$B:$B,$A138,Sta!D:D))/$D138</f>
        <v>0</v>
      </c>
      <c r="L138" s="6">
        <f>SUMIF(Sta!$A:$A,$A138,Sta!E:E)/$B138</f>
        <v>0</v>
      </c>
      <c r="M138" s="6" t="e">
        <f>SUMIF(Sta!$B:$B,$A138,Sta!D:D)/$C138</f>
        <v>#DIV/0!</v>
      </c>
      <c r="N138" s="10">
        <f>(SUMIF(Sta!$A:$A,$A138,Sta!L:L) +SUMIF(Sta!$B:$B,$A138,Sta!L:L))/$D138</f>
        <v>0</v>
      </c>
      <c r="O138" s="6">
        <f>SUMIF(Sta!$A:$A,$A138,Sta!L:L)/$B138</f>
        <v>0</v>
      </c>
      <c r="P138" s="6" t="e">
        <f>SUMIF(Sta!$B:$B,$A138,Sta!L:L)/$C138</f>
        <v>#DIV/0!</v>
      </c>
      <c r="Q138" s="10">
        <f>(SUMIF(Sta!$A:$A,$A138,Sta!H:H) +SUMIF(Sta!$B:$B,$A138,Sta!J:J))/$D138</f>
        <v>0</v>
      </c>
      <c r="R138" s="6">
        <f>SUMIF(Sta!$A:$A,$A138,Sta!H:H)/$B138</f>
        <v>0</v>
      </c>
      <c r="S138" s="6" t="e">
        <f>SUMIF(Sta!$B:$B,$A138,Sta!J:J)/$C138</f>
        <v>#DIV/0!</v>
      </c>
      <c r="T138" s="10">
        <f>(SUMIF(Sta!$A:$A,$A138,Sta!I:I) +SUMIF(Sta!$B:$B,$A138,Sta!K:K))/$D138</f>
        <v>0</v>
      </c>
      <c r="U138" s="6">
        <f>SUMIF(Sta!$A:$A,$A138,Sta!I:I)/$B138</f>
        <v>0</v>
      </c>
      <c r="V138" s="6" t="e">
        <f>SUMIF(Sta!$B:$B,$A138,Sta!K:K)/$C138</f>
        <v>#DIV/0!</v>
      </c>
      <c r="W138" s="10">
        <f>(SUMIF(Sta!$A:$A,$A138,Sta!Q:Q) +SUMIF(Sta!$B:$B,$A138,Sta!Q:Q))/$D138</f>
        <v>0</v>
      </c>
      <c r="X138" s="6">
        <f>SUMIF(Sta!$A:$A,$A138,Sta!Q:Q)/$B138</f>
        <v>0</v>
      </c>
      <c r="Y138" s="6" t="e">
        <f>SUMIF(Sta!$B:$B,$A138,Sta!Q:Q)/$C138</f>
        <v>#DIV/0!</v>
      </c>
      <c r="Z138" s="10">
        <f>(SUMIF(Sta!$A:$A,$A138,Sta!M:M) +SUMIF(Sta!$B:$B,$A138,Sta!O:O))/$D138</f>
        <v>0</v>
      </c>
      <c r="AA138" s="6">
        <f>SUMIF(Sta!$A:$A,$A138,Sta!M:M)/$B138</f>
        <v>0</v>
      </c>
      <c r="AB138" s="6" t="e">
        <f>SUMIF(Sta!$B:$B,$A138,Sta!O:O)/$C138</f>
        <v>#DIV/0!</v>
      </c>
      <c r="AC138" s="10">
        <f>(SUMIF(Sta!$A:$A,$A138,Sta!N:N) +SUMIF(Sta!$B:$B,$A138,Sta!P:P))/$D138</f>
        <v>0</v>
      </c>
      <c r="AD138" s="6">
        <f>SUMIF(Sta!$A:$A,$A138,Sta!N:N)/$B138</f>
        <v>0</v>
      </c>
      <c r="AE138" s="14" t="e">
        <f>SUMIF(Sta!$B:$B,$A138,Sta!P:P)/$C138</f>
        <v>#DIV/0!</v>
      </c>
    </row>
    <row r="139" spans="1:31" x14ac:dyDescent="0.3">
      <c r="A139" t="s">
        <v>483</v>
      </c>
      <c r="B139" s="9">
        <f>COUNTIF(Sta!A:A,A139)</f>
        <v>7</v>
      </c>
      <c r="C139" s="4">
        <f>COUNTIF(Sta!B:B,A139)</f>
        <v>6</v>
      </c>
      <c r="D139" s="4">
        <f t="shared" si="5"/>
        <v>13</v>
      </c>
      <c r="E139" s="10">
        <f>(SUMIF(Sta!$A:$A,$A139,Sta!F:F) +SUMIF(Sta!$B:$B,$A139,Sta!F:F))/$D139</f>
        <v>1.7692307692307692</v>
      </c>
      <c r="F139" s="6">
        <f>SUMIF(Sta!$A:$A,$A139,Sta!F:F)/$B139</f>
        <v>1.7142857142857142</v>
      </c>
      <c r="G139" s="6">
        <f>SUMIF(Sta!$B:$B,$A139,Sta!F:F)/$C139</f>
        <v>1.8333333333333333</v>
      </c>
      <c r="H139" s="10">
        <f>(SUMIF(Sta!$A:$A,$A139,Sta!D:D) +SUMIF(Sta!$B:$B,$A139,Sta!E:E))/$D139</f>
        <v>0.23076923076923078</v>
      </c>
      <c r="I139" s="6">
        <f>SUMIF(Sta!$A:$A,$A139,Sta!D:D)/$B139</f>
        <v>0.42857142857142855</v>
      </c>
      <c r="J139" s="6">
        <f>SUMIF(Sta!$B:$B,$A139,Sta!E:E)/$C139</f>
        <v>0</v>
      </c>
      <c r="K139" s="10">
        <f>(SUMIF(Sta!$A:$A,$A139,Sta!E:E) +SUMIF(Sta!$B:$B,$A139,Sta!D:D))/$D139</f>
        <v>1.5384615384615385</v>
      </c>
      <c r="L139" s="6">
        <f>SUMIF(Sta!$A:$A,$A139,Sta!E:E)/$B139</f>
        <v>1.2857142857142858</v>
      </c>
      <c r="M139" s="6">
        <f>SUMIF(Sta!$B:$B,$A139,Sta!D:D)/$C139</f>
        <v>1.8333333333333333</v>
      </c>
      <c r="N139" s="10">
        <f>(SUMIF(Sta!$A:$A,$A139,Sta!L:L) +SUMIF(Sta!$B:$B,$A139,Sta!L:L))/$D139</f>
        <v>1.1538461538461537</v>
      </c>
      <c r="O139" s="6">
        <f>SUMIF(Sta!$A:$A,$A139,Sta!L:L)/$B139</f>
        <v>1.1428571428571428</v>
      </c>
      <c r="P139" s="6">
        <f>SUMIF(Sta!$B:$B,$A139,Sta!L:L)/$C139</f>
        <v>1.1666666666666667</v>
      </c>
      <c r="Q139" s="10">
        <f>(SUMIF(Sta!$A:$A,$A139,Sta!H:H) +SUMIF(Sta!$B:$B,$A139,Sta!J:J))/$D139</f>
        <v>7.6923076923076927E-2</v>
      </c>
      <c r="R139" s="6">
        <f>SUMIF(Sta!$A:$A,$A139,Sta!H:H)/$B139</f>
        <v>0.14285714285714285</v>
      </c>
      <c r="S139" s="6">
        <f>SUMIF(Sta!$B:$B,$A139,Sta!J:J)/$C139</f>
        <v>0</v>
      </c>
      <c r="T139" s="10">
        <f>(SUMIF(Sta!$A:$A,$A139,Sta!I:I) +SUMIF(Sta!$B:$B,$A139,Sta!K:K))/$D139</f>
        <v>1.0769230769230769</v>
      </c>
      <c r="U139" s="6">
        <f>SUMIF(Sta!$A:$A,$A139,Sta!I:I)/$B139</f>
        <v>1</v>
      </c>
      <c r="V139" s="6">
        <f>SUMIF(Sta!$B:$B,$A139,Sta!K:K)/$C139</f>
        <v>1.1666666666666667</v>
      </c>
      <c r="W139" s="10">
        <f>(SUMIF(Sta!$A:$A,$A139,Sta!Q:Q) +SUMIF(Sta!$B:$B,$A139,Sta!Q:Q))/$D139</f>
        <v>0.61538461538461542</v>
      </c>
      <c r="X139" s="6">
        <f>SUMIF(Sta!$A:$A,$A139,Sta!Q:Q)/$B139</f>
        <v>0.5714285714285714</v>
      </c>
      <c r="Y139" s="6">
        <f>SUMIF(Sta!$B:$B,$A139,Sta!Q:Q)/$C139</f>
        <v>0.66666666666666663</v>
      </c>
      <c r="Z139" s="10">
        <f>(SUMIF(Sta!$A:$A,$A139,Sta!M:M) +SUMIF(Sta!$B:$B,$A139,Sta!O:O))/$D139</f>
        <v>0.15384615384615385</v>
      </c>
      <c r="AA139" s="6">
        <f>SUMIF(Sta!$A:$A,$A139,Sta!M:M)/$B139</f>
        <v>0.2857142857142857</v>
      </c>
      <c r="AB139" s="6">
        <f>SUMIF(Sta!$B:$B,$A139,Sta!O:O)/$C139</f>
        <v>0</v>
      </c>
      <c r="AC139" s="10">
        <f>(SUMIF(Sta!$A:$A,$A139,Sta!N:N) +SUMIF(Sta!$B:$B,$A139,Sta!P:P))/$D139</f>
        <v>0.46153846153846156</v>
      </c>
      <c r="AD139" s="6">
        <f>SUMIF(Sta!$A:$A,$A139,Sta!N:N)/$B139</f>
        <v>0.2857142857142857</v>
      </c>
      <c r="AE139" s="14">
        <f>SUMIF(Sta!$B:$B,$A139,Sta!P:P)/$C139</f>
        <v>0.66666666666666663</v>
      </c>
    </row>
    <row r="140" spans="1:31" x14ac:dyDescent="0.3">
      <c r="A140" t="s">
        <v>557</v>
      </c>
      <c r="B140" s="9">
        <f>COUNTIF(Sta!A:A,A140)</f>
        <v>2</v>
      </c>
      <c r="C140" s="4">
        <f>COUNTIF(Sta!B:B,A140)</f>
        <v>2</v>
      </c>
      <c r="D140" s="4">
        <f t="shared" si="5"/>
        <v>4</v>
      </c>
      <c r="E140" s="10">
        <f>(SUMIF(Sta!$A:$A,$A140,Sta!F:F) +SUMIF(Sta!$B:$B,$A140,Sta!F:F))/$D140</f>
        <v>1.75</v>
      </c>
      <c r="F140" s="6">
        <f>SUMIF(Sta!$A:$A,$A140,Sta!F:F)/$B140</f>
        <v>2</v>
      </c>
      <c r="G140" s="6">
        <f>SUMIF(Sta!$B:$B,$A140,Sta!F:F)/$C140</f>
        <v>1.5</v>
      </c>
      <c r="H140" s="10">
        <f>(SUMIF(Sta!$A:$A,$A140,Sta!D:D) +SUMIF(Sta!$B:$B,$A140,Sta!E:E))/$D140</f>
        <v>1</v>
      </c>
      <c r="I140" s="6">
        <f>SUMIF(Sta!$A:$A,$A140,Sta!D:D)/$B140</f>
        <v>1.5</v>
      </c>
      <c r="J140" s="6">
        <f>SUMIF(Sta!$B:$B,$A140,Sta!E:E)/$C140</f>
        <v>0.5</v>
      </c>
      <c r="K140" s="10">
        <f>(SUMIF(Sta!$A:$A,$A140,Sta!E:E) +SUMIF(Sta!$B:$B,$A140,Sta!D:D))/$D140</f>
        <v>0.75</v>
      </c>
      <c r="L140" s="6">
        <f>SUMIF(Sta!$A:$A,$A140,Sta!E:E)/$B140</f>
        <v>0.5</v>
      </c>
      <c r="M140" s="6">
        <f>SUMIF(Sta!$B:$B,$A140,Sta!D:D)/$C140</f>
        <v>1</v>
      </c>
      <c r="N140" s="10">
        <f>(SUMIF(Sta!$A:$A,$A140,Sta!L:L) +SUMIF(Sta!$B:$B,$A140,Sta!L:L))/$D140</f>
        <v>1.25</v>
      </c>
      <c r="O140" s="6">
        <f>SUMIF(Sta!$A:$A,$A140,Sta!L:L)/$B140</f>
        <v>2</v>
      </c>
      <c r="P140" s="6">
        <f>SUMIF(Sta!$B:$B,$A140,Sta!L:L)/$C140</f>
        <v>0.5</v>
      </c>
      <c r="Q140" s="10">
        <f>(SUMIF(Sta!$A:$A,$A140,Sta!H:H) +SUMIF(Sta!$B:$B,$A140,Sta!J:J))/$D140</f>
        <v>1</v>
      </c>
      <c r="R140" s="6">
        <f>SUMIF(Sta!$A:$A,$A140,Sta!H:H)/$B140</f>
        <v>1.5</v>
      </c>
      <c r="S140" s="6">
        <f>SUMIF(Sta!$B:$B,$A140,Sta!J:J)/$C140</f>
        <v>0.5</v>
      </c>
      <c r="T140" s="10">
        <f>(SUMIF(Sta!$A:$A,$A140,Sta!I:I) +SUMIF(Sta!$B:$B,$A140,Sta!K:K))/$D140</f>
        <v>0.25</v>
      </c>
      <c r="U140" s="6">
        <f>SUMIF(Sta!$A:$A,$A140,Sta!I:I)/$B140</f>
        <v>0.5</v>
      </c>
      <c r="V140" s="6">
        <f>SUMIF(Sta!$B:$B,$A140,Sta!K:K)/$C140</f>
        <v>0</v>
      </c>
      <c r="W140" s="10">
        <f>(SUMIF(Sta!$A:$A,$A140,Sta!Q:Q) +SUMIF(Sta!$B:$B,$A140,Sta!Q:Q))/$D140</f>
        <v>0.5</v>
      </c>
      <c r="X140" s="6">
        <f>SUMIF(Sta!$A:$A,$A140,Sta!Q:Q)/$B140</f>
        <v>0</v>
      </c>
      <c r="Y140" s="6">
        <f>SUMIF(Sta!$B:$B,$A140,Sta!Q:Q)/$C140</f>
        <v>1</v>
      </c>
      <c r="Z140" s="10">
        <f>(SUMIF(Sta!$A:$A,$A140,Sta!M:M) +SUMIF(Sta!$B:$B,$A140,Sta!O:O))/$D140</f>
        <v>0</v>
      </c>
      <c r="AA140" s="6">
        <f>SUMIF(Sta!$A:$A,$A140,Sta!M:M)/$B140</f>
        <v>0</v>
      </c>
      <c r="AB140" s="6">
        <f>SUMIF(Sta!$B:$B,$A140,Sta!O:O)/$C140</f>
        <v>0</v>
      </c>
      <c r="AC140" s="10">
        <f>(SUMIF(Sta!$A:$A,$A140,Sta!N:N) +SUMIF(Sta!$B:$B,$A140,Sta!P:P))/$D140</f>
        <v>0.5</v>
      </c>
      <c r="AD140" s="6">
        <f>SUMIF(Sta!$A:$A,$A140,Sta!N:N)/$B140</f>
        <v>0</v>
      </c>
      <c r="AE140" s="14">
        <f>SUMIF(Sta!$B:$B,$A140,Sta!P:P)/$C140</f>
        <v>1</v>
      </c>
    </row>
    <row r="141" spans="1:31" x14ac:dyDescent="0.3">
      <c r="A141" t="s">
        <v>511</v>
      </c>
      <c r="B141" s="9">
        <f>COUNTIF(Sta!A:A,A141)</f>
        <v>11</v>
      </c>
      <c r="C141" s="4">
        <f>COUNTIF(Sta!B:B,A141)</f>
        <v>11</v>
      </c>
      <c r="D141" s="4">
        <f t="shared" si="5"/>
        <v>22</v>
      </c>
      <c r="E141" s="10">
        <f>(SUMIF(Sta!$A:$A,$A141,Sta!F:F) +SUMIF(Sta!$B:$B,$A141,Sta!F:F))/$D141</f>
        <v>3.1818181818181817</v>
      </c>
      <c r="F141" s="6">
        <f>SUMIF(Sta!$A:$A,$A141,Sta!F:F)/$B141</f>
        <v>2.8181818181818183</v>
      </c>
      <c r="G141" s="6">
        <f>SUMIF(Sta!$B:$B,$A141,Sta!F:F)/$C141</f>
        <v>3.5454545454545454</v>
      </c>
      <c r="H141" s="10">
        <f>(SUMIF(Sta!$A:$A,$A141,Sta!D:D) +SUMIF(Sta!$B:$B,$A141,Sta!E:E))/$D141</f>
        <v>1.5909090909090908</v>
      </c>
      <c r="I141" s="6">
        <f>SUMIF(Sta!$A:$A,$A141,Sta!D:D)/$B141</f>
        <v>1.4545454545454546</v>
      </c>
      <c r="J141" s="6">
        <f>SUMIF(Sta!$B:$B,$A141,Sta!E:E)/$C141</f>
        <v>1.7272727272727273</v>
      </c>
      <c r="K141" s="10">
        <f>(SUMIF(Sta!$A:$A,$A141,Sta!E:E) +SUMIF(Sta!$B:$B,$A141,Sta!D:D))/$D141</f>
        <v>1.5909090909090908</v>
      </c>
      <c r="L141" s="6">
        <f>SUMIF(Sta!$A:$A,$A141,Sta!E:E)/$B141</f>
        <v>1.3636363636363635</v>
      </c>
      <c r="M141" s="6">
        <f>SUMIF(Sta!$B:$B,$A141,Sta!D:D)/$C141</f>
        <v>1.8181818181818181</v>
      </c>
      <c r="N141" s="10">
        <f>(SUMIF(Sta!$A:$A,$A141,Sta!L:L) +SUMIF(Sta!$B:$B,$A141,Sta!L:L))/$D141</f>
        <v>1.4090909090909092</v>
      </c>
      <c r="O141" s="6">
        <f>SUMIF(Sta!$A:$A,$A141,Sta!L:L)/$B141</f>
        <v>1.3636363636363635</v>
      </c>
      <c r="P141" s="6">
        <f>SUMIF(Sta!$B:$B,$A141,Sta!L:L)/$C141</f>
        <v>1.4545454545454546</v>
      </c>
      <c r="Q141" s="10">
        <f>(SUMIF(Sta!$A:$A,$A141,Sta!H:H) +SUMIF(Sta!$B:$B,$A141,Sta!J:J))/$D141</f>
        <v>0.59090909090909094</v>
      </c>
      <c r="R141" s="6">
        <f>SUMIF(Sta!$A:$A,$A141,Sta!H:H)/$B141</f>
        <v>0.72727272727272729</v>
      </c>
      <c r="S141" s="6">
        <f>SUMIF(Sta!$B:$B,$A141,Sta!J:J)/$C141</f>
        <v>0.45454545454545453</v>
      </c>
      <c r="T141" s="10">
        <f>(SUMIF(Sta!$A:$A,$A141,Sta!I:I) +SUMIF(Sta!$B:$B,$A141,Sta!K:K))/$D141</f>
        <v>0.81818181818181823</v>
      </c>
      <c r="U141" s="6">
        <f>SUMIF(Sta!$A:$A,$A141,Sta!I:I)/$B141</f>
        <v>0.63636363636363635</v>
      </c>
      <c r="V141" s="6">
        <f>SUMIF(Sta!$B:$B,$A141,Sta!K:K)/$C141</f>
        <v>1</v>
      </c>
      <c r="W141" s="10">
        <f>(SUMIF(Sta!$A:$A,$A141,Sta!Q:Q) +SUMIF(Sta!$B:$B,$A141,Sta!Q:Q))/$D141</f>
        <v>1.7727272727272727</v>
      </c>
      <c r="X141" s="6">
        <f>SUMIF(Sta!$A:$A,$A141,Sta!Q:Q)/$B141</f>
        <v>1.4545454545454546</v>
      </c>
      <c r="Y141" s="6">
        <f>SUMIF(Sta!$B:$B,$A141,Sta!Q:Q)/$C141</f>
        <v>2.0909090909090908</v>
      </c>
      <c r="Z141" s="10">
        <f>(SUMIF(Sta!$A:$A,$A141,Sta!M:M) +SUMIF(Sta!$B:$B,$A141,Sta!O:O))/$D141</f>
        <v>1</v>
      </c>
      <c r="AA141" s="6">
        <f>SUMIF(Sta!$A:$A,$A141,Sta!M:M)/$B141</f>
        <v>0.72727272727272729</v>
      </c>
      <c r="AB141" s="6">
        <f>SUMIF(Sta!$B:$B,$A141,Sta!O:O)/$C141</f>
        <v>1.2727272727272727</v>
      </c>
      <c r="AC141" s="10">
        <f>(SUMIF(Sta!$A:$A,$A141,Sta!N:N) +SUMIF(Sta!$B:$B,$A141,Sta!P:P))/$D141</f>
        <v>0.77272727272727271</v>
      </c>
      <c r="AD141" s="6">
        <f>SUMIF(Sta!$A:$A,$A141,Sta!N:N)/$B141</f>
        <v>0.72727272727272729</v>
      </c>
      <c r="AE141" s="14">
        <f>SUMIF(Sta!$B:$B,$A141,Sta!P:P)/$C141</f>
        <v>0.81818181818181823</v>
      </c>
    </row>
    <row r="142" spans="1:31" x14ac:dyDescent="0.3">
      <c r="A142" t="s">
        <v>333</v>
      </c>
      <c r="B142" s="9">
        <f>COUNTIF(Sta!A:A,A142)</f>
        <v>1</v>
      </c>
      <c r="C142" s="4">
        <f>COUNTIF(Sta!B:B,A142)</f>
        <v>1</v>
      </c>
      <c r="D142" s="4">
        <f t="shared" si="5"/>
        <v>2</v>
      </c>
      <c r="E142" s="10">
        <f>(SUMIF(Sta!$A:$A,$A142,Sta!F:F) +SUMIF(Sta!$B:$B,$A142,Sta!F:F))/$D142</f>
        <v>2</v>
      </c>
      <c r="F142" s="6">
        <f>SUMIF(Sta!$A:$A,$A142,Sta!F:F)/$B142</f>
        <v>2</v>
      </c>
      <c r="G142" s="6">
        <f>SUMIF(Sta!$B:$B,$A142,Sta!F:F)/$C142</f>
        <v>2</v>
      </c>
      <c r="H142" s="10">
        <f>(SUMIF(Sta!$A:$A,$A142,Sta!D:D) +SUMIF(Sta!$B:$B,$A142,Sta!E:E))/$D142</f>
        <v>1.5</v>
      </c>
      <c r="I142" s="6">
        <f>SUMIF(Sta!$A:$A,$A142,Sta!D:D)/$B142</f>
        <v>2</v>
      </c>
      <c r="J142" s="6">
        <f>SUMIF(Sta!$B:$B,$A142,Sta!E:E)/$C142</f>
        <v>1</v>
      </c>
      <c r="K142" s="10">
        <f>(SUMIF(Sta!$A:$A,$A142,Sta!E:E) +SUMIF(Sta!$B:$B,$A142,Sta!D:D))/$D142</f>
        <v>0.5</v>
      </c>
      <c r="L142" s="6">
        <f>SUMIF(Sta!$A:$A,$A142,Sta!E:E)/$B142</f>
        <v>0</v>
      </c>
      <c r="M142" s="6">
        <f>SUMIF(Sta!$B:$B,$A142,Sta!D:D)/$C142</f>
        <v>1</v>
      </c>
      <c r="N142" s="10">
        <f>(SUMIF(Sta!$A:$A,$A142,Sta!L:L) +SUMIF(Sta!$B:$B,$A142,Sta!L:L))/$D142</f>
        <v>0.5</v>
      </c>
      <c r="O142" s="6">
        <f>SUMIF(Sta!$A:$A,$A142,Sta!L:L)/$B142</f>
        <v>1</v>
      </c>
      <c r="P142" s="6">
        <f>SUMIF(Sta!$B:$B,$A142,Sta!L:L)/$C142</f>
        <v>0</v>
      </c>
      <c r="Q142" s="10">
        <f>(SUMIF(Sta!$A:$A,$A142,Sta!H:H) +SUMIF(Sta!$B:$B,$A142,Sta!J:J))/$D142</f>
        <v>0.5</v>
      </c>
      <c r="R142" s="6">
        <f>SUMIF(Sta!$A:$A,$A142,Sta!H:H)/$B142</f>
        <v>1</v>
      </c>
      <c r="S142" s="6">
        <f>SUMIF(Sta!$B:$B,$A142,Sta!J:J)/$C142</f>
        <v>0</v>
      </c>
      <c r="T142" s="10">
        <f>(SUMIF(Sta!$A:$A,$A142,Sta!I:I) +SUMIF(Sta!$B:$B,$A142,Sta!K:K))/$D142</f>
        <v>0</v>
      </c>
      <c r="U142" s="6">
        <f>SUMIF(Sta!$A:$A,$A142,Sta!I:I)/$B142</f>
        <v>0</v>
      </c>
      <c r="V142" s="6">
        <f>SUMIF(Sta!$B:$B,$A142,Sta!K:K)/$C142</f>
        <v>0</v>
      </c>
      <c r="W142" s="10">
        <f>(SUMIF(Sta!$A:$A,$A142,Sta!Q:Q) +SUMIF(Sta!$B:$B,$A142,Sta!Q:Q))/$D142</f>
        <v>1.5</v>
      </c>
      <c r="X142" s="6">
        <f>SUMIF(Sta!$A:$A,$A142,Sta!Q:Q)/$B142</f>
        <v>1</v>
      </c>
      <c r="Y142" s="6">
        <f>SUMIF(Sta!$B:$B,$A142,Sta!Q:Q)/$C142</f>
        <v>2</v>
      </c>
      <c r="Z142" s="10">
        <f>(SUMIF(Sta!$A:$A,$A142,Sta!M:M) +SUMIF(Sta!$B:$B,$A142,Sta!O:O))/$D142</f>
        <v>1</v>
      </c>
      <c r="AA142" s="6">
        <f>SUMIF(Sta!$A:$A,$A142,Sta!M:M)/$B142</f>
        <v>1</v>
      </c>
      <c r="AB142" s="6">
        <f>SUMIF(Sta!$B:$B,$A142,Sta!O:O)/$C142</f>
        <v>1</v>
      </c>
      <c r="AC142" s="10">
        <f>(SUMIF(Sta!$A:$A,$A142,Sta!N:N) +SUMIF(Sta!$B:$B,$A142,Sta!P:P))/$D142</f>
        <v>0.5</v>
      </c>
      <c r="AD142" s="6">
        <f>SUMIF(Sta!$A:$A,$A142,Sta!N:N)/$B142</f>
        <v>0</v>
      </c>
      <c r="AE142" s="14">
        <f>SUMIF(Sta!$B:$B,$A142,Sta!P:P)/$C142</f>
        <v>1</v>
      </c>
    </row>
    <row r="143" spans="1:31" x14ac:dyDescent="0.3">
      <c r="A143" t="s">
        <v>168</v>
      </c>
      <c r="B143" s="9">
        <f>COUNTIF(Sta!A:A,A143)</f>
        <v>1</v>
      </c>
      <c r="C143" s="4">
        <f>COUNTIF(Sta!B:B,A143)</f>
        <v>0</v>
      </c>
      <c r="D143" s="4">
        <f t="shared" si="5"/>
        <v>1</v>
      </c>
      <c r="E143" s="10">
        <f>(SUMIF(Sta!$A:$A,$A143,Sta!F:F) +SUMIF(Sta!$B:$B,$A143,Sta!F:F))/$D143</f>
        <v>2</v>
      </c>
      <c r="F143" s="6">
        <f>SUMIF(Sta!$A:$A,$A143,Sta!F:F)/$B143</f>
        <v>2</v>
      </c>
      <c r="G143" s="6" t="e">
        <f>SUMIF(Sta!$B:$B,$A143,Sta!F:F)/$C143</f>
        <v>#DIV/0!</v>
      </c>
      <c r="H143" s="10">
        <f>(SUMIF(Sta!$A:$A,$A143,Sta!D:D) +SUMIF(Sta!$B:$B,$A143,Sta!E:E))/$D143</f>
        <v>2</v>
      </c>
      <c r="I143" s="6">
        <f>SUMIF(Sta!$A:$A,$A143,Sta!D:D)/$B143</f>
        <v>2</v>
      </c>
      <c r="J143" s="6" t="e">
        <f>SUMIF(Sta!$B:$B,$A143,Sta!E:E)/$C143</f>
        <v>#DIV/0!</v>
      </c>
      <c r="K143" s="10">
        <f>(SUMIF(Sta!$A:$A,$A143,Sta!E:E) +SUMIF(Sta!$B:$B,$A143,Sta!D:D))/$D143</f>
        <v>0</v>
      </c>
      <c r="L143" s="6">
        <f>SUMIF(Sta!$A:$A,$A143,Sta!E:E)/$B143</f>
        <v>0</v>
      </c>
      <c r="M143" s="6" t="e">
        <f>SUMIF(Sta!$B:$B,$A143,Sta!D:D)/$C143</f>
        <v>#DIV/0!</v>
      </c>
      <c r="N143" s="10">
        <f>(SUMIF(Sta!$A:$A,$A143,Sta!L:L) +SUMIF(Sta!$B:$B,$A143,Sta!L:L))/$D143</f>
        <v>1</v>
      </c>
      <c r="O143" s="6">
        <f>SUMIF(Sta!$A:$A,$A143,Sta!L:L)/$B143</f>
        <v>1</v>
      </c>
      <c r="P143" s="6" t="e">
        <f>SUMIF(Sta!$B:$B,$A143,Sta!L:L)/$C143</f>
        <v>#DIV/0!</v>
      </c>
      <c r="Q143" s="10">
        <f>(SUMIF(Sta!$A:$A,$A143,Sta!H:H) +SUMIF(Sta!$B:$B,$A143,Sta!J:J))/$D143</f>
        <v>1</v>
      </c>
      <c r="R143" s="6">
        <f>SUMIF(Sta!$A:$A,$A143,Sta!H:H)/$B143</f>
        <v>1</v>
      </c>
      <c r="S143" s="6" t="e">
        <f>SUMIF(Sta!$B:$B,$A143,Sta!J:J)/$C143</f>
        <v>#DIV/0!</v>
      </c>
      <c r="T143" s="10">
        <f>(SUMIF(Sta!$A:$A,$A143,Sta!I:I) +SUMIF(Sta!$B:$B,$A143,Sta!K:K))/$D143</f>
        <v>0</v>
      </c>
      <c r="U143" s="6">
        <f>SUMIF(Sta!$A:$A,$A143,Sta!I:I)/$B143</f>
        <v>0</v>
      </c>
      <c r="V143" s="6" t="e">
        <f>SUMIF(Sta!$B:$B,$A143,Sta!K:K)/$C143</f>
        <v>#DIV/0!</v>
      </c>
      <c r="W143" s="10">
        <f>(SUMIF(Sta!$A:$A,$A143,Sta!Q:Q) +SUMIF(Sta!$B:$B,$A143,Sta!Q:Q))/$D143</f>
        <v>1</v>
      </c>
      <c r="X143" s="6">
        <f>SUMIF(Sta!$A:$A,$A143,Sta!Q:Q)/$B143</f>
        <v>1</v>
      </c>
      <c r="Y143" s="6" t="e">
        <f>SUMIF(Sta!$B:$B,$A143,Sta!Q:Q)/$C143</f>
        <v>#DIV/0!</v>
      </c>
      <c r="Z143" s="10">
        <f>(SUMIF(Sta!$A:$A,$A143,Sta!M:M) +SUMIF(Sta!$B:$B,$A143,Sta!O:O))/$D143</f>
        <v>1</v>
      </c>
      <c r="AA143" s="6">
        <f>SUMIF(Sta!$A:$A,$A143,Sta!M:M)/$B143</f>
        <v>1</v>
      </c>
      <c r="AB143" s="6" t="e">
        <f>SUMIF(Sta!$B:$B,$A143,Sta!O:O)/$C143</f>
        <v>#DIV/0!</v>
      </c>
      <c r="AC143" s="10">
        <f>(SUMIF(Sta!$A:$A,$A143,Sta!N:N) +SUMIF(Sta!$B:$B,$A143,Sta!P:P))/$D143</f>
        <v>0</v>
      </c>
      <c r="AD143" s="6">
        <f>SUMIF(Sta!$A:$A,$A143,Sta!N:N)/$B143</f>
        <v>0</v>
      </c>
      <c r="AE143" s="14" t="e">
        <f>SUMIF(Sta!$B:$B,$A143,Sta!P:P)/$C143</f>
        <v>#DIV/0!</v>
      </c>
    </row>
    <row r="144" spans="1:31" x14ac:dyDescent="0.3">
      <c r="A144" t="s">
        <v>640</v>
      </c>
      <c r="B144" s="9">
        <f>COUNTIF(Sta!A:A,A144)</f>
        <v>1</v>
      </c>
      <c r="C144" s="4">
        <f>COUNTIF(Sta!B:B,A144)</f>
        <v>1</v>
      </c>
      <c r="D144" s="4">
        <f t="shared" si="5"/>
        <v>2</v>
      </c>
      <c r="E144" s="10">
        <f>(SUMIF(Sta!$A:$A,$A144,Sta!F:F) +SUMIF(Sta!$B:$B,$A144,Sta!F:F))/$D144</f>
        <v>2</v>
      </c>
      <c r="F144" s="6">
        <f>SUMIF(Sta!$A:$A,$A144,Sta!F:F)/$B144</f>
        <v>1</v>
      </c>
      <c r="G144" s="6">
        <f>SUMIF(Sta!$B:$B,$A144,Sta!F:F)/$C144</f>
        <v>3</v>
      </c>
      <c r="H144" s="10">
        <f>(SUMIF(Sta!$A:$A,$A144,Sta!D:D) +SUMIF(Sta!$B:$B,$A144,Sta!E:E))/$D144</f>
        <v>0.5</v>
      </c>
      <c r="I144" s="6">
        <f>SUMIF(Sta!$A:$A,$A144,Sta!D:D)/$B144</f>
        <v>0</v>
      </c>
      <c r="J144" s="6">
        <f>SUMIF(Sta!$B:$B,$A144,Sta!E:E)/$C144</f>
        <v>1</v>
      </c>
      <c r="K144" s="10">
        <f>(SUMIF(Sta!$A:$A,$A144,Sta!E:E) +SUMIF(Sta!$B:$B,$A144,Sta!D:D))/$D144</f>
        <v>1.5</v>
      </c>
      <c r="L144" s="6">
        <f>SUMIF(Sta!$A:$A,$A144,Sta!E:E)/$B144</f>
        <v>1</v>
      </c>
      <c r="M144" s="6">
        <f>SUMIF(Sta!$B:$B,$A144,Sta!D:D)/$C144</f>
        <v>2</v>
      </c>
      <c r="N144" s="10">
        <f>(SUMIF(Sta!$A:$A,$A144,Sta!L:L) +SUMIF(Sta!$B:$B,$A144,Sta!L:L))/$D144</f>
        <v>1</v>
      </c>
      <c r="O144" s="6">
        <f>SUMIF(Sta!$A:$A,$A144,Sta!L:L)/$B144</f>
        <v>1</v>
      </c>
      <c r="P144" s="6">
        <f>SUMIF(Sta!$B:$B,$A144,Sta!L:L)/$C144</f>
        <v>1</v>
      </c>
      <c r="Q144" s="10">
        <f>(SUMIF(Sta!$A:$A,$A144,Sta!H:H) +SUMIF(Sta!$B:$B,$A144,Sta!J:J))/$D144</f>
        <v>0</v>
      </c>
      <c r="R144" s="6">
        <f>SUMIF(Sta!$A:$A,$A144,Sta!H:H)/$B144</f>
        <v>0</v>
      </c>
      <c r="S144" s="6">
        <f>SUMIF(Sta!$B:$B,$A144,Sta!J:J)/$C144</f>
        <v>0</v>
      </c>
      <c r="T144" s="10">
        <f>(SUMIF(Sta!$A:$A,$A144,Sta!I:I) +SUMIF(Sta!$B:$B,$A144,Sta!K:K))/$D144</f>
        <v>1</v>
      </c>
      <c r="U144" s="6">
        <f>SUMIF(Sta!$A:$A,$A144,Sta!I:I)/$B144</f>
        <v>1</v>
      </c>
      <c r="V144" s="6">
        <f>SUMIF(Sta!$B:$B,$A144,Sta!K:K)/$C144</f>
        <v>1</v>
      </c>
      <c r="W144" s="10">
        <f>(SUMIF(Sta!$A:$A,$A144,Sta!Q:Q) +SUMIF(Sta!$B:$B,$A144,Sta!Q:Q))/$D144</f>
        <v>1</v>
      </c>
      <c r="X144" s="6">
        <f>SUMIF(Sta!$A:$A,$A144,Sta!Q:Q)/$B144</f>
        <v>0</v>
      </c>
      <c r="Y144" s="6">
        <f>SUMIF(Sta!$B:$B,$A144,Sta!Q:Q)/$C144</f>
        <v>2</v>
      </c>
      <c r="Z144" s="10">
        <f>(SUMIF(Sta!$A:$A,$A144,Sta!M:M) +SUMIF(Sta!$B:$B,$A144,Sta!O:O))/$D144</f>
        <v>0.5</v>
      </c>
      <c r="AA144" s="6">
        <f>SUMIF(Sta!$A:$A,$A144,Sta!M:M)/$B144</f>
        <v>0</v>
      </c>
      <c r="AB144" s="6">
        <f>SUMIF(Sta!$B:$B,$A144,Sta!O:O)/$C144</f>
        <v>1</v>
      </c>
      <c r="AC144" s="10">
        <f>(SUMIF(Sta!$A:$A,$A144,Sta!N:N) +SUMIF(Sta!$B:$B,$A144,Sta!P:P))/$D144</f>
        <v>0.5</v>
      </c>
      <c r="AD144" s="6">
        <f>SUMIF(Sta!$A:$A,$A144,Sta!N:N)/$B144</f>
        <v>0</v>
      </c>
      <c r="AE144" s="14">
        <f>SUMIF(Sta!$B:$B,$A144,Sta!P:P)/$C144</f>
        <v>1</v>
      </c>
    </row>
    <row r="145" spans="1:31" x14ac:dyDescent="0.3">
      <c r="A145" t="s">
        <v>132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0" t="e">
        <f>(SUMIF(Sta!$A:$A,$A145,Sta!F:F) +SUMIF(Sta!$B:$B,$A145,Sta!F:F))/$D145</f>
        <v>#DIV/0!</v>
      </c>
      <c r="F145" s="6" t="e">
        <f>SUMIF(Sta!$A:$A,$A145,Sta!F:F)/$B145</f>
        <v>#DIV/0!</v>
      </c>
      <c r="G145" s="6" t="e">
        <f>SUMIF(Sta!$B:$B,$A145,Sta!F:F)/$C145</f>
        <v>#DIV/0!</v>
      </c>
      <c r="H145" s="10" t="e">
        <f>(SUMIF(Sta!$A:$A,$A145,Sta!D:D) +SUMIF(Sta!$B:$B,$A145,Sta!E:E))/$D145</f>
        <v>#DIV/0!</v>
      </c>
      <c r="I145" s="6" t="e">
        <f>SUMIF(Sta!$A:$A,$A145,Sta!D:D)/$B145</f>
        <v>#DIV/0!</v>
      </c>
      <c r="J145" s="6" t="e">
        <f>SUMIF(Sta!$B:$B,$A145,Sta!E:E)/$C145</f>
        <v>#DIV/0!</v>
      </c>
      <c r="K145" s="10" t="e">
        <f>(SUMIF(Sta!$A:$A,$A145,Sta!E:E) +SUMIF(Sta!$B:$B,$A145,Sta!D:D))/$D145</f>
        <v>#DIV/0!</v>
      </c>
      <c r="L145" s="6" t="e">
        <f>SUMIF(Sta!$A:$A,$A145,Sta!E:E)/$B145</f>
        <v>#DIV/0!</v>
      </c>
      <c r="M145" s="6" t="e">
        <f>SUMIF(Sta!$B:$B,$A145,Sta!D:D)/$C145</f>
        <v>#DIV/0!</v>
      </c>
      <c r="N145" s="10" t="e">
        <f>(SUMIF(Sta!$A:$A,$A145,Sta!L:L) +SUMIF(Sta!$B:$B,$A145,Sta!L:L))/$D145</f>
        <v>#DIV/0!</v>
      </c>
      <c r="O145" s="6" t="e">
        <f>SUMIF(Sta!$A:$A,$A145,Sta!L:L)/$B145</f>
        <v>#DIV/0!</v>
      </c>
      <c r="P145" s="6" t="e">
        <f>SUMIF(Sta!$B:$B,$A145,Sta!L:L)/$C145</f>
        <v>#DIV/0!</v>
      </c>
      <c r="Q145" s="10" t="e">
        <f>(SUMIF(Sta!$A:$A,$A145,Sta!H:H) +SUMIF(Sta!$B:$B,$A145,Sta!J:J))/$D145</f>
        <v>#DIV/0!</v>
      </c>
      <c r="R145" s="6" t="e">
        <f>SUMIF(Sta!$A:$A,$A145,Sta!H:H)/$B145</f>
        <v>#DIV/0!</v>
      </c>
      <c r="S145" s="6" t="e">
        <f>SUMIF(Sta!$B:$B,$A145,Sta!J:J)/$C145</f>
        <v>#DIV/0!</v>
      </c>
      <c r="T145" s="10" t="e">
        <f>(SUMIF(Sta!$A:$A,$A145,Sta!I:I) +SUMIF(Sta!$B:$B,$A145,Sta!K:K))/$D145</f>
        <v>#DIV/0!</v>
      </c>
      <c r="U145" s="6" t="e">
        <f>SUMIF(Sta!$A:$A,$A145,Sta!I:I)/$B145</f>
        <v>#DIV/0!</v>
      </c>
      <c r="V145" s="6" t="e">
        <f>SUMIF(Sta!$B:$B,$A145,Sta!K:K)/$C145</f>
        <v>#DIV/0!</v>
      </c>
      <c r="W145" s="10" t="e">
        <f>(SUMIF(Sta!$A:$A,$A145,Sta!Q:Q) +SUMIF(Sta!$B:$B,$A145,Sta!Q:Q))/$D145</f>
        <v>#DIV/0!</v>
      </c>
      <c r="X145" s="6" t="e">
        <f>SUMIF(Sta!$A:$A,$A145,Sta!Q:Q)/$B145</f>
        <v>#DIV/0!</v>
      </c>
      <c r="Y145" s="6" t="e">
        <f>SUMIF(Sta!$B:$B,$A145,Sta!Q:Q)/$C145</f>
        <v>#DIV/0!</v>
      </c>
      <c r="Z145" s="10" t="e">
        <f>(SUMIF(Sta!$A:$A,$A145,Sta!M:M) +SUMIF(Sta!$B:$B,$A145,Sta!O:O))/$D145</f>
        <v>#DIV/0!</v>
      </c>
      <c r="AA145" s="6" t="e">
        <f>SUMIF(Sta!$A:$A,$A145,Sta!M:M)/$B145</f>
        <v>#DIV/0!</v>
      </c>
      <c r="AB145" s="6" t="e">
        <f>SUMIF(Sta!$B:$B,$A145,Sta!O:O)/$C145</f>
        <v>#DIV/0!</v>
      </c>
      <c r="AC145" s="10" t="e">
        <f>(SUMIF(Sta!$A:$A,$A145,Sta!N:N) +SUMIF(Sta!$B:$B,$A145,Sta!P:P))/$D145</f>
        <v>#DIV/0!</v>
      </c>
      <c r="AD145" s="6" t="e">
        <f>SUMIF(Sta!$A:$A,$A145,Sta!N:N)/$B145</f>
        <v>#DIV/0!</v>
      </c>
      <c r="AE145" s="14" t="e">
        <f>SUMIF(Sta!$B:$B,$A145,Sta!P:P)/$C145</f>
        <v>#DIV/0!</v>
      </c>
    </row>
    <row r="146" spans="1:31" x14ac:dyDescent="0.3">
      <c r="A146" t="s">
        <v>712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0" t="e">
        <f>(SUMIF(Sta!$A:$A,$A146,Sta!F:F) +SUMIF(Sta!$B:$B,$A146,Sta!F:F))/$D146</f>
        <v>#DIV/0!</v>
      </c>
      <c r="F146" s="6" t="e">
        <f>SUMIF(Sta!$A:$A,$A146,Sta!F:F)/$B146</f>
        <v>#DIV/0!</v>
      </c>
      <c r="G146" s="6" t="e">
        <f>SUMIF(Sta!$B:$B,$A146,Sta!F:F)/$C146</f>
        <v>#DIV/0!</v>
      </c>
      <c r="H146" s="10" t="e">
        <f>(SUMIF(Sta!$A:$A,$A146,Sta!D:D) +SUMIF(Sta!$B:$B,$A146,Sta!E:E))/$D146</f>
        <v>#DIV/0!</v>
      </c>
      <c r="I146" s="6" t="e">
        <f>SUMIF(Sta!$A:$A,$A146,Sta!D:D)/$B146</f>
        <v>#DIV/0!</v>
      </c>
      <c r="J146" s="6" t="e">
        <f>SUMIF(Sta!$B:$B,$A146,Sta!E:E)/$C146</f>
        <v>#DIV/0!</v>
      </c>
      <c r="K146" s="10" t="e">
        <f>(SUMIF(Sta!$A:$A,$A146,Sta!E:E) +SUMIF(Sta!$B:$B,$A146,Sta!D:D))/$D146</f>
        <v>#DIV/0!</v>
      </c>
      <c r="L146" s="6" t="e">
        <f>SUMIF(Sta!$A:$A,$A146,Sta!E:E)/$B146</f>
        <v>#DIV/0!</v>
      </c>
      <c r="M146" s="6" t="e">
        <f>SUMIF(Sta!$B:$B,$A146,Sta!D:D)/$C146</f>
        <v>#DIV/0!</v>
      </c>
      <c r="N146" s="10" t="e">
        <f>(SUMIF(Sta!$A:$A,$A146,Sta!L:L) +SUMIF(Sta!$B:$B,$A146,Sta!L:L))/$D146</f>
        <v>#DIV/0!</v>
      </c>
      <c r="O146" s="6" t="e">
        <f>SUMIF(Sta!$A:$A,$A146,Sta!L:L)/$B146</f>
        <v>#DIV/0!</v>
      </c>
      <c r="P146" s="6" t="e">
        <f>SUMIF(Sta!$B:$B,$A146,Sta!L:L)/$C146</f>
        <v>#DIV/0!</v>
      </c>
      <c r="Q146" s="10" t="e">
        <f>(SUMIF(Sta!$A:$A,$A146,Sta!H:H) +SUMIF(Sta!$B:$B,$A146,Sta!J:J))/$D146</f>
        <v>#DIV/0!</v>
      </c>
      <c r="R146" s="6" t="e">
        <f>SUMIF(Sta!$A:$A,$A146,Sta!H:H)/$B146</f>
        <v>#DIV/0!</v>
      </c>
      <c r="S146" s="6" t="e">
        <f>SUMIF(Sta!$B:$B,$A146,Sta!J:J)/$C146</f>
        <v>#DIV/0!</v>
      </c>
      <c r="T146" s="10" t="e">
        <f>(SUMIF(Sta!$A:$A,$A146,Sta!I:I) +SUMIF(Sta!$B:$B,$A146,Sta!K:K))/$D146</f>
        <v>#DIV/0!</v>
      </c>
      <c r="U146" s="6" t="e">
        <f>SUMIF(Sta!$A:$A,$A146,Sta!I:I)/$B146</f>
        <v>#DIV/0!</v>
      </c>
      <c r="V146" s="6" t="e">
        <f>SUMIF(Sta!$B:$B,$A146,Sta!K:K)/$C146</f>
        <v>#DIV/0!</v>
      </c>
      <c r="W146" s="10" t="e">
        <f>(SUMIF(Sta!$A:$A,$A146,Sta!Q:Q) +SUMIF(Sta!$B:$B,$A146,Sta!Q:Q))/$D146</f>
        <v>#DIV/0!</v>
      </c>
      <c r="X146" s="6" t="e">
        <f>SUMIF(Sta!$A:$A,$A146,Sta!Q:Q)/$B146</f>
        <v>#DIV/0!</v>
      </c>
      <c r="Y146" s="6" t="e">
        <f>SUMIF(Sta!$B:$B,$A146,Sta!Q:Q)/$C146</f>
        <v>#DIV/0!</v>
      </c>
      <c r="Z146" s="10" t="e">
        <f>(SUMIF(Sta!$A:$A,$A146,Sta!M:M) +SUMIF(Sta!$B:$B,$A146,Sta!O:O))/$D146</f>
        <v>#DIV/0!</v>
      </c>
      <c r="AA146" s="6" t="e">
        <f>SUMIF(Sta!$A:$A,$A146,Sta!M:M)/$B146</f>
        <v>#DIV/0!</v>
      </c>
      <c r="AB146" s="6" t="e">
        <f>SUMIF(Sta!$B:$B,$A146,Sta!O:O)/$C146</f>
        <v>#DIV/0!</v>
      </c>
      <c r="AC146" s="10" t="e">
        <f>(SUMIF(Sta!$A:$A,$A146,Sta!N:N) +SUMIF(Sta!$B:$B,$A146,Sta!P:P))/$D146</f>
        <v>#DIV/0!</v>
      </c>
      <c r="AD146" s="6" t="e">
        <f>SUMIF(Sta!$A:$A,$A146,Sta!N:N)/$B146</f>
        <v>#DIV/0!</v>
      </c>
      <c r="AE146" s="14" t="e">
        <f>SUMIF(Sta!$B:$B,$A146,Sta!P:P)/$C146</f>
        <v>#DIV/0!</v>
      </c>
    </row>
    <row r="147" spans="1:31" x14ac:dyDescent="0.3">
      <c r="A147" t="s">
        <v>313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0" t="e">
        <f>(SUMIF(Sta!$A:$A,$A147,Sta!F:F) +SUMIF(Sta!$B:$B,$A147,Sta!F:F))/$D147</f>
        <v>#DIV/0!</v>
      </c>
      <c r="F147" s="6" t="e">
        <f>SUMIF(Sta!$A:$A,$A147,Sta!F:F)/$B147</f>
        <v>#DIV/0!</v>
      </c>
      <c r="G147" s="6" t="e">
        <f>SUMIF(Sta!$B:$B,$A147,Sta!F:F)/$C147</f>
        <v>#DIV/0!</v>
      </c>
      <c r="H147" s="10" t="e">
        <f>(SUMIF(Sta!$A:$A,$A147,Sta!D:D) +SUMIF(Sta!$B:$B,$A147,Sta!E:E))/$D147</f>
        <v>#DIV/0!</v>
      </c>
      <c r="I147" s="6" t="e">
        <f>SUMIF(Sta!$A:$A,$A147,Sta!D:D)/$B147</f>
        <v>#DIV/0!</v>
      </c>
      <c r="J147" s="6" t="e">
        <f>SUMIF(Sta!$B:$B,$A147,Sta!E:E)/$C147</f>
        <v>#DIV/0!</v>
      </c>
      <c r="K147" s="10" t="e">
        <f>(SUMIF(Sta!$A:$A,$A147,Sta!E:E) +SUMIF(Sta!$B:$B,$A147,Sta!D:D))/$D147</f>
        <v>#DIV/0!</v>
      </c>
      <c r="L147" s="6" t="e">
        <f>SUMIF(Sta!$A:$A,$A147,Sta!E:E)/$B147</f>
        <v>#DIV/0!</v>
      </c>
      <c r="M147" s="6" t="e">
        <f>SUMIF(Sta!$B:$B,$A147,Sta!D:D)/$C147</f>
        <v>#DIV/0!</v>
      </c>
      <c r="N147" s="10" t="e">
        <f>(SUMIF(Sta!$A:$A,$A147,Sta!L:L) +SUMIF(Sta!$B:$B,$A147,Sta!L:L))/$D147</f>
        <v>#DIV/0!</v>
      </c>
      <c r="O147" s="6" t="e">
        <f>SUMIF(Sta!$A:$A,$A147,Sta!L:L)/$B147</f>
        <v>#DIV/0!</v>
      </c>
      <c r="P147" s="6" t="e">
        <f>SUMIF(Sta!$B:$B,$A147,Sta!L:L)/$C147</f>
        <v>#DIV/0!</v>
      </c>
      <c r="Q147" s="10" t="e">
        <f>(SUMIF(Sta!$A:$A,$A147,Sta!H:H) +SUMIF(Sta!$B:$B,$A147,Sta!J:J))/$D147</f>
        <v>#DIV/0!</v>
      </c>
      <c r="R147" s="6" t="e">
        <f>SUMIF(Sta!$A:$A,$A147,Sta!H:H)/$B147</f>
        <v>#DIV/0!</v>
      </c>
      <c r="S147" s="6" t="e">
        <f>SUMIF(Sta!$B:$B,$A147,Sta!J:J)/$C147</f>
        <v>#DIV/0!</v>
      </c>
      <c r="T147" s="10" t="e">
        <f>(SUMIF(Sta!$A:$A,$A147,Sta!I:I) +SUMIF(Sta!$B:$B,$A147,Sta!K:K))/$D147</f>
        <v>#DIV/0!</v>
      </c>
      <c r="U147" s="6" t="e">
        <f>SUMIF(Sta!$A:$A,$A147,Sta!I:I)/$B147</f>
        <v>#DIV/0!</v>
      </c>
      <c r="V147" s="6" t="e">
        <f>SUMIF(Sta!$B:$B,$A147,Sta!K:K)/$C147</f>
        <v>#DIV/0!</v>
      </c>
      <c r="W147" s="10" t="e">
        <f>(SUMIF(Sta!$A:$A,$A147,Sta!Q:Q) +SUMIF(Sta!$B:$B,$A147,Sta!Q:Q))/$D147</f>
        <v>#DIV/0!</v>
      </c>
      <c r="X147" s="6" t="e">
        <f>SUMIF(Sta!$A:$A,$A147,Sta!Q:Q)/$B147</f>
        <v>#DIV/0!</v>
      </c>
      <c r="Y147" s="6" t="e">
        <f>SUMIF(Sta!$B:$B,$A147,Sta!Q:Q)/$C147</f>
        <v>#DIV/0!</v>
      </c>
      <c r="Z147" s="10" t="e">
        <f>(SUMIF(Sta!$A:$A,$A147,Sta!M:M) +SUMIF(Sta!$B:$B,$A147,Sta!O:O))/$D147</f>
        <v>#DIV/0!</v>
      </c>
      <c r="AA147" s="6" t="e">
        <f>SUMIF(Sta!$A:$A,$A147,Sta!M:M)/$B147</f>
        <v>#DIV/0!</v>
      </c>
      <c r="AB147" s="6" t="e">
        <f>SUMIF(Sta!$B:$B,$A147,Sta!O:O)/$C147</f>
        <v>#DIV/0!</v>
      </c>
      <c r="AC147" s="10" t="e">
        <f>(SUMIF(Sta!$A:$A,$A147,Sta!N:N) +SUMIF(Sta!$B:$B,$A147,Sta!P:P))/$D147</f>
        <v>#DIV/0!</v>
      </c>
      <c r="AD147" s="6" t="e">
        <f>SUMIF(Sta!$A:$A,$A147,Sta!N:N)/$B147</f>
        <v>#DIV/0!</v>
      </c>
      <c r="AE147" s="14" t="e">
        <f>SUMIF(Sta!$B:$B,$A147,Sta!P:P)/$C147</f>
        <v>#DIV/0!</v>
      </c>
    </row>
    <row r="148" spans="1:31" x14ac:dyDescent="0.3">
      <c r="A148" t="s">
        <v>426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0" t="e">
        <f>(SUMIF(Sta!$A:$A,$A148,Sta!F:F) +SUMIF(Sta!$B:$B,$A148,Sta!F:F))/$D148</f>
        <v>#DIV/0!</v>
      </c>
      <c r="F148" s="6" t="e">
        <f>SUMIF(Sta!$A:$A,$A148,Sta!F:F)/$B148</f>
        <v>#DIV/0!</v>
      </c>
      <c r="G148" s="6" t="e">
        <f>SUMIF(Sta!$B:$B,$A148,Sta!F:F)/$C148</f>
        <v>#DIV/0!</v>
      </c>
      <c r="H148" s="10" t="e">
        <f>(SUMIF(Sta!$A:$A,$A148,Sta!D:D) +SUMIF(Sta!$B:$B,$A148,Sta!E:E))/$D148</f>
        <v>#DIV/0!</v>
      </c>
      <c r="I148" s="6" t="e">
        <f>SUMIF(Sta!$A:$A,$A148,Sta!D:D)/$B148</f>
        <v>#DIV/0!</v>
      </c>
      <c r="J148" s="6" t="e">
        <f>SUMIF(Sta!$B:$B,$A148,Sta!E:E)/$C148</f>
        <v>#DIV/0!</v>
      </c>
      <c r="K148" s="10" t="e">
        <f>(SUMIF(Sta!$A:$A,$A148,Sta!E:E) +SUMIF(Sta!$B:$B,$A148,Sta!D:D))/$D148</f>
        <v>#DIV/0!</v>
      </c>
      <c r="L148" s="6" t="e">
        <f>SUMIF(Sta!$A:$A,$A148,Sta!E:E)/$B148</f>
        <v>#DIV/0!</v>
      </c>
      <c r="M148" s="6" t="e">
        <f>SUMIF(Sta!$B:$B,$A148,Sta!D:D)/$C148</f>
        <v>#DIV/0!</v>
      </c>
      <c r="N148" s="10" t="e">
        <f>(SUMIF(Sta!$A:$A,$A148,Sta!L:L) +SUMIF(Sta!$B:$B,$A148,Sta!L:L))/$D148</f>
        <v>#DIV/0!</v>
      </c>
      <c r="O148" s="6" t="e">
        <f>SUMIF(Sta!$A:$A,$A148,Sta!L:L)/$B148</f>
        <v>#DIV/0!</v>
      </c>
      <c r="P148" s="6" t="e">
        <f>SUMIF(Sta!$B:$B,$A148,Sta!L:L)/$C148</f>
        <v>#DIV/0!</v>
      </c>
      <c r="Q148" s="10" t="e">
        <f>(SUMIF(Sta!$A:$A,$A148,Sta!H:H) +SUMIF(Sta!$B:$B,$A148,Sta!J:J))/$D148</f>
        <v>#DIV/0!</v>
      </c>
      <c r="R148" s="6" t="e">
        <f>SUMIF(Sta!$A:$A,$A148,Sta!H:H)/$B148</f>
        <v>#DIV/0!</v>
      </c>
      <c r="S148" s="6" t="e">
        <f>SUMIF(Sta!$B:$B,$A148,Sta!J:J)/$C148</f>
        <v>#DIV/0!</v>
      </c>
      <c r="T148" s="10" t="e">
        <f>(SUMIF(Sta!$A:$A,$A148,Sta!I:I) +SUMIF(Sta!$B:$B,$A148,Sta!K:K))/$D148</f>
        <v>#DIV/0!</v>
      </c>
      <c r="U148" s="6" t="e">
        <f>SUMIF(Sta!$A:$A,$A148,Sta!I:I)/$B148</f>
        <v>#DIV/0!</v>
      </c>
      <c r="V148" s="6" t="e">
        <f>SUMIF(Sta!$B:$B,$A148,Sta!K:K)/$C148</f>
        <v>#DIV/0!</v>
      </c>
      <c r="W148" s="10" t="e">
        <f>(SUMIF(Sta!$A:$A,$A148,Sta!Q:Q) +SUMIF(Sta!$B:$B,$A148,Sta!Q:Q))/$D148</f>
        <v>#DIV/0!</v>
      </c>
      <c r="X148" s="6" t="e">
        <f>SUMIF(Sta!$A:$A,$A148,Sta!Q:Q)/$B148</f>
        <v>#DIV/0!</v>
      </c>
      <c r="Y148" s="6" t="e">
        <f>SUMIF(Sta!$B:$B,$A148,Sta!Q:Q)/$C148</f>
        <v>#DIV/0!</v>
      </c>
      <c r="Z148" s="10" t="e">
        <f>(SUMIF(Sta!$A:$A,$A148,Sta!M:M) +SUMIF(Sta!$B:$B,$A148,Sta!O:O))/$D148</f>
        <v>#DIV/0!</v>
      </c>
      <c r="AA148" s="6" t="e">
        <f>SUMIF(Sta!$A:$A,$A148,Sta!M:M)/$B148</f>
        <v>#DIV/0!</v>
      </c>
      <c r="AB148" s="6" t="e">
        <f>SUMIF(Sta!$B:$B,$A148,Sta!O:O)/$C148</f>
        <v>#DIV/0!</v>
      </c>
      <c r="AC148" s="10" t="e">
        <f>(SUMIF(Sta!$A:$A,$A148,Sta!N:N) +SUMIF(Sta!$B:$B,$A148,Sta!P:P))/$D148</f>
        <v>#DIV/0!</v>
      </c>
      <c r="AD148" s="6" t="e">
        <f>SUMIF(Sta!$A:$A,$A148,Sta!N:N)/$B148</f>
        <v>#DIV/0!</v>
      </c>
      <c r="AE148" s="14" t="e">
        <f>SUMIF(Sta!$B:$B,$A148,Sta!P:P)/$C148</f>
        <v>#DIV/0!</v>
      </c>
    </row>
    <row r="149" spans="1:31" x14ac:dyDescent="0.3">
      <c r="A149" t="s">
        <v>175</v>
      </c>
      <c r="B149" s="9">
        <f>COUNTIF(Sta!A:A,A149)</f>
        <v>1</v>
      </c>
      <c r="C149" s="4">
        <f>COUNTIF(Sta!B:B,A149)</f>
        <v>1</v>
      </c>
      <c r="D149" s="4">
        <f t="shared" si="5"/>
        <v>2</v>
      </c>
      <c r="E149" s="10">
        <f>(SUMIF(Sta!$A:$A,$A149,Sta!F:F) +SUMIF(Sta!$B:$B,$A149,Sta!F:F))/$D149</f>
        <v>1.5</v>
      </c>
      <c r="F149" s="6">
        <f>SUMIF(Sta!$A:$A,$A149,Sta!F:F)/$B149</f>
        <v>0</v>
      </c>
      <c r="G149" s="6">
        <f>SUMIF(Sta!$B:$B,$A149,Sta!F:F)/$C149</f>
        <v>3</v>
      </c>
      <c r="H149" s="10">
        <f>(SUMIF(Sta!$A:$A,$A149,Sta!D:D) +SUMIF(Sta!$B:$B,$A149,Sta!E:E))/$D149</f>
        <v>1</v>
      </c>
      <c r="I149" s="6">
        <f>SUMIF(Sta!$A:$A,$A149,Sta!D:D)/$B149</f>
        <v>0</v>
      </c>
      <c r="J149" s="6">
        <f>SUMIF(Sta!$B:$B,$A149,Sta!E:E)/$C149</f>
        <v>2</v>
      </c>
      <c r="K149" s="10">
        <f>(SUMIF(Sta!$A:$A,$A149,Sta!E:E) +SUMIF(Sta!$B:$B,$A149,Sta!D:D))/$D149</f>
        <v>0.5</v>
      </c>
      <c r="L149" s="6">
        <f>SUMIF(Sta!$A:$A,$A149,Sta!E:E)/$B149</f>
        <v>0</v>
      </c>
      <c r="M149" s="6">
        <f>SUMIF(Sta!$B:$B,$A149,Sta!D:D)/$C149</f>
        <v>1</v>
      </c>
      <c r="N149" s="10">
        <f>(SUMIF(Sta!$A:$A,$A149,Sta!L:L) +SUMIF(Sta!$B:$B,$A149,Sta!L:L))/$D149</f>
        <v>1.5</v>
      </c>
      <c r="O149" s="6">
        <f>SUMIF(Sta!$A:$A,$A149,Sta!L:L)/$B149</f>
        <v>0</v>
      </c>
      <c r="P149" s="6">
        <f>SUMIF(Sta!$B:$B,$A149,Sta!L:L)/$C149</f>
        <v>3</v>
      </c>
      <c r="Q149" s="10">
        <f>(SUMIF(Sta!$A:$A,$A149,Sta!H:H) +SUMIF(Sta!$B:$B,$A149,Sta!J:J))/$D149</f>
        <v>1</v>
      </c>
      <c r="R149" s="6">
        <f>SUMIF(Sta!$A:$A,$A149,Sta!H:H)/$B149</f>
        <v>0</v>
      </c>
      <c r="S149" s="6">
        <f>SUMIF(Sta!$B:$B,$A149,Sta!J:J)/$C149</f>
        <v>2</v>
      </c>
      <c r="T149" s="10">
        <f>(SUMIF(Sta!$A:$A,$A149,Sta!I:I) +SUMIF(Sta!$B:$B,$A149,Sta!K:K))/$D149</f>
        <v>0.5</v>
      </c>
      <c r="U149" s="6">
        <f>SUMIF(Sta!$A:$A,$A149,Sta!I:I)/$B149</f>
        <v>0</v>
      </c>
      <c r="V149" s="6">
        <f>SUMIF(Sta!$B:$B,$A149,Sta!K:K)/$C149</f>
        <v>1</v>
      </c>
      <c r="W149" s="10">
        <f>(SUMIF(Sta!$A:$A,$A149,Sta!Q:Q) +SUMIF(Sta!$B:$B,$A149,Sta!Q:Q))/$D149</f>
        <v>0</v>
      </c>
      <c r="X149" s="6">
        <f>SUMIF(Sta!$A:$A,$A149,Sta!Q:Q)/$B149</f>
        <v>0</v>
      </c>
      <c r="Y149" s="6">
        <f>SUMIF(Sta!$B:$B,$A149,Sta!Q:Q)/$C149</f>
        <v>0</v>
      </c>
      <c r="Z149" s="10">
        <f>(SUMIF(Sta!$A:$A,$A149,Sta!M:M) +SUMIF(Sta!$B:$B,$A149,Sta!O:O))/$D149</f>
        <v>0</v>
      </c>
      <c r="AA149" s="6">
        <f>SUMIF(Sta!$A:$A,$A149,Sta!M:M)/$B149</f>
        <v>0</v>
      </c>
      <c r="AB149" s="6">
        <f>SUMIF(Sta!$B:$B,$A149,Sta!O:O)/$C149</f>
        <v>0</v>
      </c>
      <c r="AC149" s="10">
        <f>(SUMIF(Sta!$A:$A,$A149,Sta!N:N) +SUMIF(Sta!$B:$B,$A149,Sta!P:P))/$D149</f>
        <v>0</v>
      </c>
      <c r="AD149" s="6">
        <f>SUMIF(Sta!$A:$A,$A149,Sta!N:N)/$B149</f>
        <v>0</v>
      </c>
      <c r="AE149" s="14">
        <f>SUMIF(Sta!$B:$B,$A149,Sta!P:P)/$C149</f>
        <v>0</v>
      </c>
    </row>
    <row r="150" spans="1:31" x14ac:dyDescent="0.3">
      <c r="A150" t="s">
        <v>562</v>
      </c>
      <c r="B150" s="9">
        <f>COUNTIF(Sta!A:A,A150)</f>
        <v>12</v>
      </c>
      <c r="C150" s="4">
        <f>COUNTIF(Sta!B:B,A150)</f>
        <v>15</v>
      </c>
      <c r="D150" s="4">
        <f t="shared" si="5"/>
        <v>27</v>
      </c>
      <c r="E150" s="10">
        <f>(SUMIF(Sta!$A:$A,$A150,Sta!F:F) +SUMIF(Sta!$B:$B,$A150,Sta!F:F))/$D150</f>
        <v>2.5925925925925926</v>
      </c>
      <c r="F150" s="6">
        <f>SUMIF(Sta!$A:$A,$A150,Sta!F:F)/$B150</f>
        <v>2.6666666666666665</v>
      </c>
      <c r="G150" s="6">
        <f>SUMIF(Sta!$B:$B,$A150,Sta!F:F)/$C150</f>
        <v>2.5333333333333332</v>
      </c>
      <c r="H150" s="10">
        <f>(SUMIF(Sta!$A:$A,$A150,Sta!D:D) +SUMIF(Sta!$B:$B,$A150,Sta!E:E))/$D150</f>
        <v>1.6296296296296295</v>
      </c>
      <c r="I150" s="6">
        <f>SUMIF(Sta!$A:$A,$A150,Sta!D:D)/$B150</f>
        <v>1.8333333333333333</v>
      </c>
      <c r="J150" s="6">
        <f>SUMIF(Sta!$B:$B,$A150,Sta!E:E)/$C150</f>
        <v>1.4666666666666666</v>
      </c>
      <c r="K150" s="10">
        <f>(SUMIF(Sta!$A:$A,$A150,Sta!E:E) +SUMIF(Sta!$B:$B,$A150,Sta!D:D))/$D150</f>
        <v>0.96296296296296291</v>
      </c>
      <c r="L150" s="6">
        <f>SUMIF(Sta!$A:$A,$A150,Sta!E:E)/$B150</f>
        <v>0.83333333333333337</v>
      </c>
      <c r="M150" s="6">
        <f>SUMIF(Sta!$B:$B,$A150,Sta!D:D)/$C150</f>
        <v>1.0666666666666667</v>
      </c>
      <c r="N150" s="10">
        <f>(SUMIF(Sta!$A:$A,$A150,Sta!L:L) +SUMIF(Sta!$B:$B,$A150,Sta!L:L))/$D150</f>
        <v>0.96296296296296291</v>
      </c>
      <c r="O150" s="6">
        <f>SUMIF(Sta!$A:$A,$A150,Sta!L:L)/$B150</f>
        <v>1.0833333333333333</v>
      </c>
      <c r="P150" s="6">
        <f>SUMIF(Sta!$B:$B,$A150,Sta!L:L)/$C150</f>
        <v>0.8666666666666667</v>
      </c>
      <c r="Q150" s="10">
        <f>(SUMIF(Sta!$A:$A,$A150,Sta!H:H) +SUMIF(Sta!$B:$B,$A150,Sta!J:J))/$D150</f>
        <v>0.70370370370370372</v>
      </c>
      <c r="R150" s="6">
        <f>SUMIF(Sta!$A:$A,$A150,Sta!H:H)/$B150</f>
        <v>0.83333333333333337</v>
      </c>
      <c r="S150" s="6">
        <f>SUMIF(Sta!$B:$B,$A150,Sta!J:J)/$C150</f>
        <v>0.6</v>
      </c>
      <c r="T150" s="10">
        <f>(SUMIF(Sta!$A:$A,$A150,Sta!I:I) +SUMIF(Sta!$B:$B,$A150,Sta!K:K))/$D150</f>
        <v>0.25925925925925924</v>
      </c>
      <c r="U150" s="6">
        <f>SUMIF(Sta!$A:$A,$A150,Sta!I:I)/$B150</f>
        <v>0.25</v>
      </c>
      <c r="V150" s="6">
        <f>SUMIF(Sta!$B:$B,$A150,Sta!K:K)/$C150</f>
        <v>0.26666666666666666</v>
      </c>
      <c r="W150" s="10">
        <f>(SUMIF(Sta!$A:$A,$A150,Sta!Q:Q) +SUMIF(Sta!$B:$B,$A150,Sta!Q:Q))/$D150</f>
        <v>1.6296296296296295</v>
      </c>
      <c r="X150" s="6">
        <f>SUMIF(Sta!$A:$A,$A150,Sta!Q:Q)/$B150</f>
        <v>1.5833333333333333</v>
      </c>
      <c r="Y150" s="6">
        <f>SUMIF(Sta!$B:$B,$A150,Sta!Q:Q)/$C150</f>
        <v>1.6666666666666667</v>
      </c>
      <c r="Z150" s="10">
        <f>(SUMIF(Sta!$A:$A,$A150,Sta!M:M) +SUMIF(Sta!$B:$B,$A150,Sta!O:O))/$D150</f>
        <v>0.92592592592592593</v>
      </c>
      <c r="AA150" s="6">
        <f>SUMIF(Sta!$A:$A,$A150,Sta!M:M)/$B150</f>
        <v>1</v>
      </c>
      <c r="AB150" s="6">
        <f>SUMIF(Sta!$B:$B,$A150,Sta!O:O)/$C150</f>
        <v>0.8666666666666667</v>
      </c>
      <c r="AC150" s="10">
        <f>(SUMIF(Sta!$A:$A,$A150,Sta!N:N) +SUMIF(Sta!$B:$B,$A150,Sta!P:P))/$D150</f>
        <v>0.70370370370370372</v>
      </c>
      <c r="AD150" s="6">
        <f>SUMIF(Sta!$A:$A,$A150,Sta!N:N)/$B150</f>
        <v>0.58333333333333337</v>
      </c>
      <c r="AE150" s="14">
        <f>SUMIF(Sta!$B:$B,$A150,Sta!P:P)/$C150</f>
        <v>0.8</v>
      </c>
    </row>
    <row r="151" spans="1:31" x14ac:dyDescent="0.3">
      <c r="A151" t="s">
        <v>275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0" t="e">
        <f>(SUMIF(Sta!$A:$A,$A151,Sta!F:F) +SUMIF(Sta!$B:$B,$A151,Sta!F:F))/$D151</f>
        <v>#DIV/0!</v>
      </c>
      <c r="F151" s="6" t="e">
        <f>SUMIF(Sta!$A:$A,$A151,Sta!F:F)/$B151</f>
        <v>#DIV/0!</v>
      </c>
      <c r="G151" s="6" t="e">
        <f>SUMIF(Sta!$B:$B,$A151,Sta!F:F)/$C151</f>
        <v>#DIV/0!</v>
      </c>
      <c r="H151" s="10" t="e">
        <f>(SUMIF(Sta!$A:$A,$A151,Sta!D:D) +SUMIF(Sta!$B:$B,$A151,Sta!E:E))/$D151</f>
        <v>#DIV/0!</v>
      </c>
      <c r="I151" s="6" t="e">
        <f>SUMIF(Sta!$A:$A,$A151,Sta!D:D)/$B151</f>
        <v>#DIV/0!</v>
      </c>
      <c r="J151" s="6" t="e">
        <f>SUMIF(Sta!$B:$B,$A151,Sta!E:E)/$C151</f>
        <v>#DIV/0!</v>
      </c>
      <c r="K151" s="10" t="e">
        <f>(SUMIF(Sta!$A:$A,$A151,Sta!E:E) +SUMIF(Sta!$B:$B,$A151,Sta!D:D))/$D151</f>
        <v>#DIV/0!</v>
      </c>
      <c r="L151" s="6" t="e">
        <f>SUMIF(Sta!$A:$A,$A151,Sta!E:E)/$B151</f>
        <v>#DIV/0!</v>
      </c>
      <c r="M151" s="6" t="e">
        <f>SUMIF(Sta!$B:$B,$A151,Sta!D:D)/$C151</f>
        <v>#DIV/0!</v>
      </c>
      <c r="N151" s="10" t="e">
        <f>(SUMIF(Sta!$A:$A,$A151,Sta!L:L) +SUMIF(Sta!$B:$B,$A151,Sta!L:L))/$D151</f>
        <v>#DIV/0!</v>
      </c>
      <c r="O151" s="6" t="e">
        <f>SUMIF(Sta!$A:$A,$A151,Sta!L:L)/$B151</f>
        <v>#DIV/0!</v>
      </c>
      <c r="P151" s="6" t="e">
        <f>SUMIF(Sta!$B:$B,$A151,Sta!L:L)/$C151</f>
        <v>#DIV/0!</v>
      </c>
      <c r="Q151" s="10" t="e">
        <f>(SUMIF(Sta!$A:$A,$A151,Sta!H:H) +SUMIF(Sta!$B:$B,$A151,Sta!J:J))/$D151</f>
        <v>#DIV/0!</v>
      </c>
      <c r="R151" s="6" t="e">
        <f>SUMIF(Sta!$A:$A,$A151,Sta!H:H)/$B151</f>
        <v>#DIV/0!</v>
      </c>
      <c r="S151" s="6" t="e">
        <f>SUMIF(Sta!$B:$B,$A151,Sta!J:J)/$C151</f>
        <v>#DIV/0!</v>
      </c>
      <c r="T151" s="10" t="e">
        <f>(SUMIF(Sta!$A:$A,$A151,Sta!I:I) +SUMIF(Sta!$B:$B,$A151,Sta!K:K))/$D151</f>
        <v>#DIV/0!</v>
      </c>
      <c r="U151" s="6" t="e">
        <f>SUMIF(Sta!$A:$A,$A151,Sta!I:I)/$B151</f>
        <v>#DIV/0!</v>
      </c>
      <c r="V151" s="6" t="e">
        <f>SUMIF(Sta!$B:$B,$A151,Sta!K:K)/$C151</f>
        <v>#DIV/0!</v>
      </c>
      <c r="W151" s="10" t="e">
        <f>(SUMIF(Sta!$A:$A,$A151,Sta!Q:Q) +SUMIF(Sta!$B:$B,$A151,Sta!Q:Q))/$D151</f>
        <v>#DIV/0!</v>
      </c>
      <c r="X151" s="6" t="e">
        <f>SUMIF(Sta!$A:$A,$A151,Sta!Q:Q)/$B151</f>
        <v>#DIV/0!</v>
      </c>
      <c r="Y151" s="6" t="e">
        <f>SUMIF(Sta!$B:$B,$A151,Sta!Q:Q)/$C151</f>
        <v>#DIV/0!</v>
      </c>
      <c r="Z151" s="10" t="e">
        <f>(SUMIF(Sta!$A:$A,$A151,Sta!M:M) +SUMIF(Sta!$B:$B,$A151,Sta!O:O))/$D151</f>
        <v>#DIV/0!</v>
      </c>
      <c r="AA151" s="6" t="e">
        <f>SUMIF(Sta!$A:$A,$A151,Sta!M:M)/$B151</f>
        <v>#DIV/0!</v>
      </c>
      <c r="AB151" s="6" t="e">
        <f>SUMIF(Sta!$B:$B,$A151,Sta!O:O)/$C151</f>
        <v>#DIV/0!</v>
      </c>
      <c r="AC151" s="10" t="e">
        <f>(SUMIF(Sta!$A:$A,$A151,Sta!N:N) +SUMIF(Sta!$B:$B,$A151,Sta!P:P))/$D151</f>
        <v>#DIV/0!</v>
      </c>
      <c r="AD151" s="6" t="e">
        <f>SUMIF(Sta!$A:$A,$A151,Sta!N:N)/$B151</f>
        <v>#DIV/0!</v>
      </c>
      <c r="AE151" s="14" t="e">
        <f>SUMIF(Sta!$B:$B,$A151,Sta!P:P)/$C151</f>
        <v>#DIV/0!</v>
      </c>
    </row>
    <row r="152" spans="1:31" x14ac:dyDescent="0.3">
      <c r="A152" t="s">
        <v>293</v>
      </c>
      <c r="B152" s="9">
        <f>COUNTIF(Sta!A:A,A152)</f>
        <v>1</v>
      </c>
      <c r="C152" s="4">
        <f>COUNTIF(Sta!B:B,A152)</f>
        <v>0</v>
      </c>
      <c r="D152" s="4">
        <f t="shared" si="5"/>
        <v>1</v>
      </c>
      <c r="E152" s="10">
        <f>(SUMIF(Sta!$A:$A,$A152,Sta!F:F) +SUMIF(Sta!$B:$B,$A152,Sta!F:F))/$D152</f>
        <v>3</v>
      </c>
      <c r="F152" s="6">
        <f>SUMIF(Sta!$A:$A,$A152,Sta!F:F)/$B152</f>
        <v>3</v>
      </c>
      <c r="G152" s="6" t="e">
        <f>SUMIF(Sta!$B:$B,$A152,Sta!F:F)/$C152</f>
        <v>#DIV/0!</v>
      </c>
      <c r="H152" s="10">
        <f>(SUMIF(Sta!$A:$A,$A152,Sta!D:D) +SUMIF(Sta!$B:$B,$A152,Sta!E:E))/$D152</f>
        <v>1</v>
      </c>
      <c r="I152" s="6">
        <f>SUMIF(Sta!$A:$A,$A152,Sta!D:D)/$B152</f>
        <v>1</v>
      </c>
      <c r="J152" s="6" t="e">
        <f>SUMIF(Sta!$B:$B,$A152,Sta!E:E)/$C152</f>
        <v>#DIV/0!</v>
      </c>
      <c r="K152" s="10">
        <f>(SUMIF(Sta!$A:$A,$A152,Sta!E:E) +SUMIF(Sta!$B:$B,$A152,Sta!D:D))/$D152</f>
        <v>2</v>
      </c>
      <c r="L152" s="6">
        <f>SUMIF(Sta!$A:$A,$A152,Sta!E:E)/$B152</f>
        <v>2</v>
      </c>
      <c r="M152" s="6" t="e">
        <f>SUMIF(Sta!$B:$B,$A152,Sta!D:D)/$C152</f>
        <v>#DIV/0!</v>
      </c>
      <c r="N152" s="10">
        <f>(SUMIF(Sta!$A:$A,$A152,Sta!L:L) +SUMIF(Sta!$B:$B,$A152,Sta!L:L))/$D152</f>
        <v>3</v>
      </c>
      <c r="O152" s="6">
        <f>SUMIF(Sta!$A:$A,$A152,Sta!L:L)/$B152</f>
        <v>3</v>
      </c>
      <c r="P152" s="6" t="e">
        <f>SUMIF(Sta!$B:$B,$A152,Sta!L:L)/$C152</f>
        <v>#DIV/0!</v>
      </c>
      <c r="Q152" s="10">
        <f>(SUMIF(Sta!$A:$A,$A152,Sta!H:H) +SUMIF(Sta!$B:$B,$A152,Sta!J:J))/$D152</f>
        <v>1</v>
      </c>
      <c r="R152" s="6">
        <f>SUMIF(Sta!$A:$A,$A152,Sta!H:H)/$B152</f>
        <v>1</v>
      </c>
      <c r="S152" s="6" t="e">
        <f>SUMIF(Sta!$B:$B,$A152,Sta!J:J)/$C152</f>
        <v>#DIV/0!</v>
      </c>
      <c r="T152" s="10">
        <f>(SUMIF(Sta!$A:$A,$A152,Sta!I:I) +SUMIF(Sta!$B:$B,$A152,Sta!K:K))/$D152</f>
        <v>2</v>
      </c>
      <c r="U152" s="6">
        <f>SUMIF(Sta!$A:$A,$A152,Sta!I:I)/$B152</f>
        <v>2</v>
      </c>
      <c r="V152" s="6" t="e">
        <f>SUMIF(Sta!$B:$B,$A152,Sta!K:K)/$C152</f>
        <v>#DIV/0!</v>
      </c>
      <c r="W152" s="10">
        <f>(SUMIF(Sta!$A:$A,$A152,Sta!Q:Q) +SUMIF(Sta!$B:$B,$A152,Sta!Q:Q))/$D152</f>
        <v>0</v>
      </c>
      <c r="X152" s="6">
        <f>SUMIF(Sta!$A:$A,$A152,Sta!Q:Q)/$B152</f>
        <v>0</v>
      </c>
      <c r="Y152" s="6" t="e">
        <f>SUMIF(Sta!$B:$B,$A152,Sta!Q:Q)/$C152</f>
        <v>#DIV/0!</v>
      </c>
      <c r="Z152" s="10">
        <f>(SUMIF(Sta!$A:$A,$A152,Sta!M:M) +SUMIF(Sta!$B:$B,$A152,Sta!O:O))/$D152</f>
        <v>0</v>
      </c>
      <c r="AA152" s="6">
        <f>SUMIF(Sta!$A:$A,$A152,Sta!M:M)/$B152</f>
        <v>0</v>
      </c>
      <c r="AB152" s="6" t="e">
        <f>SUMIF(Sta!$B:$B,$A152,Sta!O:O)/$C152</f>
        <v>#DIV/0!</v>
      </c>
      <c r="AC152" s="10">
        <f>(SUMIF(Sta!$A:$A,$A152,Sta!N:N) +SUMIF(Sta!$B:$B,$A152,Sta!P:P))/$D152</f>
        <v>0</v>
      </c>
      <c r="AD152" s="6">
        <f>SUMIF(Sta!$A:$A,$A152,Sta!N:N)/$B152</f>
        <v>0</v>
      </c>
      <c r="AE152" s="14" t="e">
        <f>SUMIF(Sta!$B:$B,$A152,Sta!P:P)/$C152</f>
        <v>#DIV/0!</v>
      </c>
    </row>
    <row r="153" spans="1:31" x14ac:dyDescent="0.3">
      <c r="A153" t="s">
        <v>555</v>
      </c>
      <c r="B153" s="9">
        <f>COUNTIF(Sta!A:A,A153)</f>
        <v>3</v>
      </c>
      <c r="C153" s="4">
        <f>COUNTIF(Sta!B:B,A153)</f>
        <v>2</v>
      </c>
      <c r="D153" s="4">
        <f t="shared" si="5"/>
        <v>5</v>
      </c>
      <c r="E153" s="10">
        <f>(SUMIF(Sta!$A:$A,$A153,Sta!F:F) +SUMIF(Sta!$B:$B,$A153,Sta!F:F))/$D153</f>
        <v>1.4</v>
      </c>
      <c r="F153" s="6">
        <f>SUMIF(Sta!$A:$A,$A153,Sta!F:F)/$B153</f>
        <v>1.6666666666666667</v>
      </c>
      <c r="G153" s="6">
        <f>SUMIF(Sta!$B:$B,$A153,Sta!F:F)/$C153</f>
        <v>1</v>
      </c>
      <c r="H153" s="10">
        <f>(SUMIF(Sta!$A:$A,$A153,Sta!D:D) +SUMIF(Sta!$B:$B,$A153,Sta!E:E))/$D153</f>
        <v>0.6</v>
      </c>
      <c r="I153" s="6">
        <f>SUMIF(Sta!$A:$A,$A153,Sta!D:D)/$B153</f>
        <v>0.66666666666666663</v>
      </c>
      <c r="J153" s="6">
        <f>SUMIF(Sta!$B:$B,$A153,Sta!E:E)/$C153</f>
        <v>0.5</v>
      </c>
      <c r="K153" s="10">
        <f>(SUMIF(Sta!$A:$A,$A153,Sta!E:E) +SUMIF(Sta!$B:$B,$A153,Sta!D:D))/$D153</f>
        <v>0.8</v>
      </c>
      <c r="L153" s="6">
        <f>SUMIF(Sta!$A:$A,$A153,Sta!E:E)/$B153</f>
        <v>1</v>
      </c>
      <c r="M153" s="6">
        <f>SUMIF(Sta!$B:$B,$A153,Sta!D:D)/$C153</f>
        <v>0.5</v>
      </c>
      <c r="N153" s="10">
        <f>(SUMIF(Sta!$A:$A,$A153,Sta!L:L) +SUMIF(Sta!$B:$B,$A153,Sta!L:L))/$D153</f>
        <v>0.8</v>
      </c>
      <c r="O153" s="6">
        <f>SUMIF(Sta!$A:$A,$A153,Sta!L:L)/$B153</f>
        <v>1</v>
      </c>
      <c r="P153" s="6">
        <f>SUMIF(Sta!$B:$B,$A153,Sta!L:L)/$C153</f>
        <v>0.5</v>
      </c>
      <c r="Q153" s="10">
        <f>(SUMIF(Sta!$A:$A,$A153,Sta!H:H) +SUMIF(Sta!$B:$B,$A153,Sta!J:J))/$D153</f>
        <v>0.6</v>
      </c>
      <c r="R153" s="6">
        <f>SUMIF(Sta!$A:$A,$A153,Sta!H:H)/$B153</f>
        <v>0.66666666666666663</v>
      </c>
      <c r="S153" s="6">
        <f>SUMIF(Sta!$B:$B,$A153,Sta!J:J)/$C153</f>
        <v>0.5</v>
      </c>
      <c r="T153" s="10">
        <f>(SUMIF(Sta!$A:$A,$A153,Sta!I:I) +SUMIF(Sta!$B:$B,$A153,Sta!K:K))/$D153</f>
        <v>0.2</v>
      </c>
      <c r="U153" s="6">
        <f>SUMIF(Sta!$A:$A,$A153,Sta!I:I)/$B153</f>
        <v>0.33333333333333331</v>
      </c>
      <c r="V153" s="6">
        <f>SUMIF(Sta!$B:$B,$A153,Sta!K:K)/$C153</f>
        <v>0</v>
      </c>
      <c r="W153" s="10">
        <f>(SUMIF(Sta!$A:$A,$A153,Sta!Q:Q) +SUMIF(Sta!$B:$B,$A153,Sta!Q:Q))/$D153</f>
        <v>0.6</v>
      </c>
      <c r="X153" s="6">
        <f>SUMIF(Sta!$A:$A,$A153,Sta!Q:Q)/$B153</f>
        <v>0.66666666666666663</v>
      </c>
      <c r="Y153" s="6">
        <f>SUMIF(Sta!$B:$B,$A153,Sta!Q:Q)/$C153</f>
        <v>0.5</v>
      </c>
      <c r="Z153" s="10">
        <f>(SUMIF(Sta!$A:$A,$A153,Sta!M:M) +SUMIF(Sta!$B:$B,$A153,Sta!O:O))/$D153</f>
        <v>0</v>
      </c>
      <c r="AA153" s="6">
        <f>SUMIF(Sta!$A:$A,$A153,Sta!M:M)/$B153</f>
        <v>0</v>
      </c>
      <c r="AB153" s="6">
        <f>SUMIF(Sta!$B:$B,$A153,Sta!O:O)/$C153</f>
        <v>0</v>
      </c>
      <c r="AC153" s="10">
        <f>(SUMIF(Sta!$A:$A,$A153,Sta!N:N) +SUMIF(Sta!$B:$B,$A153,Sta!P:P))/$D153</f>
        <v>0.6</v>
      </c>
      <c r="AD153" s="6">
        <f>SUMIF(Sta!$A:$A,$A153,Sta!N:N)/$B153</f>
        <v>0.66666666666666663</v>
      </c>
      <c r="AE153" s="14">
        <f>SUMIF(Sta!$B:$B,$A153,Sta!P:P)/$C153</f>
        <v>0.5</v>
      </c>
    </row>
    <row r="154" spans="1:31" x14ac:dyDescent="0.3">
      <c r="A154" t="s">
        <v>618</v>
      </c>
      <c r="B154" s="9">
        <f>COUNTIF(Sta!A:A,A154)</f>
        <v>2</v>
      </c>
      <c r="C154" s="4">
        <f>COUNTIF(Sta!B:B,A154)</f>
        <v>2</v>
      </c>
      <c r="D154" s="4">
        <f t="shared" si="5"/>
        <v>4</v>
      </c>
      <c r="E154" s="10">
        <f>(SUMIF(Sta!$A:$A,$A154,Sta!F:F) +SUMIF(Sta!$B:$B,$A154,Sta!F:F))/$D154</f>
        <v>2.5</v>
      </c>
      <c r="F154" s="6">
        <f>SUMIF(Sta!$A:$A,$A154,Sta!F:F)/$B154</f>
        <v>3.5</v>
      </c>
      <c r="G154" s="6">
        <f>SUMIF(Sta!$B:$B,$A154,Sta!F:F)/$C154</f>
        <v>1.5</v>
      </c>
      <c r="H154" s="10">
        <f>(SUMIF(Sta!$A:$A,$A154,Sta!D:D) +SUMIF(Sta!$B:$B,$A154,Sta!E:E))/$D154</f>
        <v>2.25</v>
      </c>
      <c r="I154" s="6">
        <f>SUMIF(Sta!$A:$A,$A154,Sta!D:D)/$B154</f>
        <v>3</v>
      </c>
      <c r="J154" s="6">
        <f>SUMIF(Sta!$B:$B,$A154,Sta!E:E)/$C154</f>
        <v>1.5</v>
      </c>
      <c r="K154" s="10">
        <f>(SUMIF(Sta!$A:$A,$A154,Sta!E:E) +SUMIF(Sta!$B:$B,$A154,Sta!D:D))/$D154</f>
        <v>0.25</v>
      </c>
      <c r="L154" s="6">
        <f>SUMIF(Sta!$A:$A,$A154,Sta!E:E)/$B154</f>
        <v>0.5</v>
      </c>
      <c r="M154" s="6">
        <f>SUMIF(Sta!$B:$B,$A154,Sta!D:D)/$C154</f>
        <v>0</v>
      </c>
      <c r="N154" s="10">
        <f>(SUMIF(Sta!$A:$A,$A154,Sta!L:L) +SUMIF(Sta!$B:$B,$A154,Sta!L:L))/$D154</f>
        <v>1.25</v>
      </c>
      <c r="O154" s="6">
        <f>SUMIF(Sta!$A:$A,$A154,Sta!L:L)/$B154</f>
        <v>1.5</v>
      </c>
      <c r="P154" s="6">
        <f>SUMIF(Sta!$B:$B,$A154,Sta!L:L)/$C154</f>
        <v>1</v>
      </c>
      <c r="Q154" s="10">
        <f>(SUMIF(Sta!$A:$A,$A154,Sta!H:H) +SUMIF(Sta!$B:$B,$A154,Sta!J:J))/$D154</f>
        <v>1.25</v>
      </c>
      <c r="R154" s="6">
        <f>SUMIF(Sta!$A:$A,$A154,Sta!H:H)/$B154</f>
        <v>1.5</v>
      </c>
      <c r="S154" s="6">
        <f>SUMIF(Sta!$B:$B,$A154,Sta!J:J)/$C154</f>
        <v>1</v>
      </c>
      <c r="T154" s="10">
        <f>(SUMIF(Sta!$A:$A,$A154,Sta!I:I) +SUMIF(Sta!$B:$B,$A154,Sta!K:K))/$D154</f>
        <v>0</v>
      </c>
      <c r="U154" s="6">
        <f>SUMIF(Sta!$A:$A,$A154,Sta!I:I)/$B154</f>
        <v>0</v>
      </c>
      <c r="V154" s="6">
        <f>SUMIF(Sta!$B:$B,$A154,Sta!K:K)/$C154</f>
        <v>0</v>
      </c>
      <c r="W154" s="10">
        <f>(SUMIF(Sta!$A:$A,$A154,Sta!Q:Q) +SUMIF(Sta!$B:$B,$A154,Sta!Q:Q))/$D154</f>
        <v>1.25</v>
      </c>
      <c r="X154" s="6">
        <f>SUMIF(Sta!$A:$A,$A154,Sta!Q:Q)/$B154</f>
        <v>2</v>
      </c>
      <c r="Y154" s="6">
        <f>SUMIF(Sta!$B:$B,$A154,Sta!Q:Q)/$C154</f>
        <v>0.5</v>
      </c>
      <c r="Z154" s="10">
        <f>(SUMIF(Sta!$A:$A,$A154,Sta!M:M) +SUMIF(Sta!$B:$B,$A154,Sta!O:O))/$D154</f>
        <v>1</v>
      </c>
      <c r="AA154" s="6">
        <f>SUMIF(Sta!$A:$A,$A154,Sta!M:M)/$B154</f>
        <v>1.5</v>
      </c>
      <c r="AB154" s="6">
        <f>SUMIF(Sta!$B:$B,$A154,Sta!O:O)/$C154</f>
        <v>0.5</v>
      </c>
      <c r="AC154" s="10">
        <f>(SUMIF(Sta!$A:$A,$A154,Sta!N:N) +SUMIF(Sta!$B:$B,$A154,Sta!P:P))/$D154</f>
        <v>0.25</v>
      </c>
      <c r="AD154" s="6">
        <f>SUMIF(Sta!$A:$A,$A154,Sta!N:N)/$B154</f>
        <v>0.5</v>
      </c>
      <c r="AE154" s="14">
        <f>SUMIF(Sta!$B:$B,$A154,Sta!P:P)/$C154</f>
        <v>0</v>
      </c>
    </row>
    <row r="155" spans="1:31" x14ac:dyDescent="0.3">
      <c r="A155" t="s">
        <v>657</v>
      </c>
      <c r="B155" s="9">
        <f>COUNTIF(Sta!A:A,A155)</f>
        <v>10</v>
      </c>
      <c r="C155" s="4">
        <f>COUNTIF(Sta!B:B,A155)</f>
        <v>9</v>
      </c>
      <c r="D155" s="4">
        <f t="shared" si="5"/>
        <v>19</v>
      </c>
      <c r="E155" s="10">
        <f>(SUMIF(Sta!$A:$A,$A155,Sta!F:F) +SUMIF(Sta!$B:$B,$A155,Sta!F:F))/$D155</f>
        <v>2.3684210526315788</v>
      </c>
      <c r="F155" s="6">
        <f>SUMIF(Sta!$A:$A,$A155,Sta!F:F)/$B155</f>
        <v>2.7</v>
      </c>
      <c r="G155" s="6">
        <f>SUMIF(Sta!$B:$B,$A155,Sta!F:F)/$C155</f>
        <v>2</v>
      </c>
      <c r="H155" s="10">
        <f>(SUMIF(Sta!$A:$A,$A155,Sta!D:D) +SUMIF(Sta!$B:$B,$A155,Sta!E:E))/$D155</f>
        <v>1.736842105263158</v>
      </c>
      <c r="I155" s="6">
        <f>SUMIF(Sta!$A:$A,$A155,Sta!D:D)/$B155</f>
        <v>1.9</v>
      </c>
      <c r="J155" s="6">
        <f>SUMIF(Sta!$B:$B,$A155,Sta!E:E)/$C155</f>
        <v>1.5555555555555556</v>
      </c>
      <c r="K155" s="10">
        <f>(SUMIF(Sta!$A:$A,$A155,Sta!E:E) +SUMIF(Sta!$B:$B,$A155,Sta!D:D))/$D155</f>
        <v>0.63157894736842102</v>
      </c>
      <c r="L155" s="6">
        <f>SUMIF(Sta!$A:$A,$A155,Sta!E:E)/$B155</f>
        <v>0.8</v>
      </c>
      <c r="M155" s="6">
        <f>SUMIF(Sta!$B:$B,$A155,Sta!D:D)/$C155</f>
        <v>0.44444444444444442</v>
      </c>
      <c r="N155" s="10">
        <f>(SUMIF(Sta!$A:$A,$A155,Sta!L:L) +SUMIF(Sta!$B:$B,$A155,Sta!L:L))/$D155</f>
        <v>1.1052631578947369</v>
      </c>
      <c r="O155" s="6">
        <f>SUMIF(Sta!$A:$A,$A155,Sta!L:L)/$B155</f>
        <v>1.2</v>
      </c>
      <c r="P155" s="6">
        <f>SUMIF(Sta!$B:$B,$A155,Sta!L:L)/$C155</f>
        <v>1</v>
      </c>
      <c r="Q155" s="10">
        <f>(SUMIF(Sta!$A:$A,$A155,Sta!H:H) +SUMIF(Sta!$B:$B,$A155,Sta!J:J))/$D155</f>
        <v>0.84210526315789469</v>
      </c>
      <c r="R155" s="6">
        <f>SUMIF(Sta!$A:$A,$A155,Sta!H:H)/$B155</f>
        <v>0.9</v>
      </c>
      <c r="S155" s="6">
        <f>SUMIF(Sta!$B:$B,$A155,Sta!J:J)/$C155</f>
        <v>0.77777777777777779</v>
      </c>
      <c r="T155" s="10">
        <f>(SUMIF(Sta!$A:$A,$A155,Sta!I:I) +SUMIF(Sta!$B:$B,$A155,Sta!K:K))/$D155</f>
        <v>0.26315789473684209</v>
      </c>
      <c r="U155" s="6">
        <f>SUMIF(Sta!$A:$A,$A155,Sta!I:I)/$B155</f>
        <v>0.3</v>
      </c>
      <c r="V155" s="6">
        <f>SUMIF(Sta!$B:$B,$A155,Sta!K:K)/$C155</f>
        <v>0.22222222222222221</v>
      </c>
      <c r="W155" s="10">
        <f>(SUMIF(Sta!$A:$A,$A155,Sta!Q:Q) +SUMIF(Sta!$B:$B,$A155,Sta!Q:Q))/$D155</f>
        <v>1.263157894736842</v>
      </c>
      <c r="X155" s="6">
        <f>SUMIF(Sta!$A:$A,$A155,Sta!Q:Q)/$B155</f>
        <v>1.5</v>
      </c>
      <c r="Y155" s="6">
        <f>SUMIF(Sta!$B:$B,$A155,Sta!Q:Q)/$C155</f>
        <v>1</v>
      </c>
      <c r="Z155" s="10">
        <f>(SUMIF(Sta!$A:$A,$A155,Sta!M:M) +SUMIF(Sta!$B:$B,$A155,Sta!O:O))/$D155</f>
        <v>0.89473684210526316</v>
      </c>
      <c r="AA155" s="6">
        <f>SUMIF(Sta!$A:$A,$A155,Sta!M:M)/$B155</f>
        <v>1</v>
      </c>
      <c r="AB155" s="6">
        <f>SUMIF(Sta!$B:$B,$A155,Sta!O:O)/$C155</f>
        <v>0.77777777777777779</v>
      </c>
      <c r="AC155" s="10">
        <f>(SUMIF(Sta!$A:$A,$A155,Sta!N:N) +SUMIF(Sta!$B:$B,$A155,Sta!P:P))/$D155</f>
        <v>0.36842105263157893</v>
      </c>
      <c r="AD155" s="6">
        <f>SUMIF(Sta!$A:$A,$A155,Sta!N:N)/$B155</f>
        <v>0.5</v>
      </c>
      <c r="AE155" s="14">
        <f>SUMIF(Sta!$B:$B,$A155,Sta!P:P)/$C155</f>
        <v>0.22222222222222221</v>
      </c>
    </row>
    <row r="156" spans="1:31" x14ac:dyDescent="0.3">
      <c r="A156" t="s">
        <v>200</v>
      </c>
      <c r="B156" s="9">
        <f>COUNTIF(Sta!A:A,A156)</f>
        <v>1</v>
      </c>
      <c r="C156" s="4">
        <f>COUNTIF(Sta!B:B,A156)</f>
        <v>1</v>
      </c>
      <c r="D156" s="4">
        <f t="shared" si="5"/>
        <v>2</v>
      </c>
      <c r="E156" s="10">
        <f>(SUMIF(Sta!$A:$A,$A156,Sta!F:F) +SUMIF(Sta!$B:$B,$A156,Sta!F:F))/$D156</f>
        <v>2</v>
      </c>
      <c r="F156" s="6">
        <f>SUMIF(Sta!$A:$A,$A156,Sta!F:F)/$B156</f>
        <v>2</v>
      </c>
      <c r="G156" s="6">
        <f>SUMIF(Sta!$B:$B,$A156,Sta!F:F)/$C156</f>
        <v>2</v>
      </c>
      <c r="H156" s="10">
        <f>(SUMIF(Sta!$A:$A,$A156,Sta!D:D) +SUMIF(Sta!$B:$B,$A156,Sta!E:E))/$D156</f>
        <v>1</v>
      </c>
      <c r="I156" s="6">
        <f>SUMIF(Sta!$A:$A,$A156,Sta!D:D)/$B156</f>
        <v>1</v>
      </c>
      <c r="J156" s="6">
        <f>SUMIF(Sta!$B:$B,$A156,Sta!E:E)/$C156</f>
        <v>1</v>
      </c>
      <c r="K156" s="10">
        <f>(SUMIF(Sta!$A:$A,$A156,Sta!E:E) +SUMIF(Sta!$B:$B,$A156,Sta!D:D))/$D156</f>
        <v>1</v>
      </c>
      <c r="L156" s="6">
        <f>SUMIF(Sta!$A:$A,$A156,Sta!E:E)/$B156</f>
        <v>1</v>
      </c>
      <c r="M156" s="6">
        <f>SUMIF(Sta!$B:$B,$A156,Sta!D:D)/$C156</f>
        <v>1</v>
      </c>
      <c r="N156" s="10">
        <f>(SUMIF(Sta!$A:$A,$A156,Sta!L:L) +SUMIF(Sta!$B:$B,$A156,Sta!L:L))/$D156</f>
        <v>1</v>
      </c>
      <c r="O156" s="6">
        <f>SUMIF(Sta!$A:$A,$A156,Sta!L:L)/$B156</f>
        <v>2</v>
      </c>
      <c r="P156" s="6">
        <f>SUMIF(Sta!$B:$B,$A156,Sta!L:L)/$C156</f>
        <v>0</v>
      </c>
      <c r="Q156" s="10">
        <f>(SUMIF(Sta!$A:$A,$A156,Sta!H:H) +SUMIF(Sta!$B:$B,$A156,Sta!J:J))/$D156</f>
        <v>0.5</v>
      </c>
      <c r="R156" s="6">
        <f>SUMIF(Sta!$A:$A,$A156,Sta!H:H)/$B156</f>
        <v>1</v>
      </c>
      <c r="S156" s="6">
        <f>SUMIF(Sta!$B:$B,$A156,Sta!J:J)/$C156</f>
        <v>0</v>
      </c>
      <c r="T156" s="10">
        <f>(SUMIF(Sta!$A:$A,$A156,Sta!I:I) +SUMIF(Sta!$B:$B,$A156,Sta!K:K))/$D156</f>
        <v>0.5</v>
      </c>
      <c r="U156" s="6">
        <f>SUMIF(Sta!$A:$A,$A156,Sta!I:I)/$B156</f>
        <v>1</v>
      </c>
      <c r="V156" s="6">
        <f>SUMIF(Sta!$B:$B,$A156,Sta!K:K)/$C156</f>
        <v>0</v>
      </c>
      <c r="W156" s="10">
        <f>(SUMIF(Sta!$A:$A,$A156,Sta!Q:Q) +SUMIF(Sta!$B:$B,$A156,Sta!Q:Q))/$D156</f>
        <v>1</v>
      </c>
      <c r="X156" s="6">
        <f>SUMIF(Sta!$A:$A,$A156,Sta!Q:Q)/$B156</f>
        <v>0</v>
      </c>
      <c r="Y156" s="6">
        <f>SUMIF(Sta!$B:$B,$A156,Sta!Q:Q)/$C156</f>
        <v>2</v>
      </c>
      <c r="Z156" s="10">
        <f>(SUMIF(Sta!$A:$A,$A156,Sta!M:M) +SUMIF(Sta!$B:$B,$A156,Sta!O:O))/$D156</f>
        <v>0.5</v>
      </c>
      <c r="AA156" s="6">
        <f>SUMIF(Sta!$A:$A,$A156,Sta!M:M)/$B156</f>
        <v>0</v>
      </c>
      <c r="AB156" s="6">
        <f>SUMIF(Sta!$B:$B,$A156,Sta!O:O)/$C156</f>
        <v>1</v>
      </c>
      <c r="AC156" s="10">
        <f>(SUMIF(Sta!$A:$A,$A156,Sta!N:N) +SUMIF(Sta!$B:$B,$A156,Sta!P:P))/$D156</f>
        <v>0.5</v>
      </c>
      <c r="AD156" s="6">
        <f>SUMIF(Sta!$A:$A,$A156,Sta!N:N)/$B156</f>
        <v>0</v>
      </c>
      <c r="AE156" s="14">
        <f>SUMIF(Sta!$B:$B,$A156,Sta!P:P)/$C156</f>
        <v>1</v>
      </c>
    </row>
    <row r="157" spans="1:31" x14ac:dyDescent="0.3">
      <c r="A157" t="s">
        <v>151</v>
      </c>
      <c r="B157" s="9">
        <f>COUNTIF(Sta!A:A,A157)</f>
        <v>1</v>
      </c>
      <c r="C157" s="4">
        <f>COUNTIF(Sta!B:B,A157)</f>
        <v>0</v>
      </c>
      <c r="D157" s="4">
        <f t="shared" si="5"/>
        <v>1</v>
      </c>
      <c r="E157" s="10">
        <f>(SUMIF(Sta!$A:$A,$A157,Sta!F:F) +SUMIF(Sta!$B:$B,$A157,Sta!F:F))/$D157</f>
        <v>2</v>
      </c>
      <c r="F157" s="6">
        <f>SUMIF(Sta!$A:$A,$A157,Sta!F:F)/$B157</f>
        <v>2</v>
      </c>
      <c r="G157" s="6" t="e">
        <f>SUMIF(Sta!$B:$B,$A157,Sta!F:F)/$C157</f>
        <v>#DIV/0!</v>
      </c>
      <c r="H157" s="10">
        <f>(SUMIF(Sta!$A:$A,$A157,Sta!D:D) +SUMIF(Sta!$B:$B,$A157,Sta!E:E))/$D157</f>
        <v>0</v>
      </c>
      <c r="I157" s="6">
        <f>SUMIF(Sta!$A:$A,$A157,Sta!D:D)/$B157</f>
        <v>0</v>
      </c>
      <c r="J157" s="6" t="e">
        <f>SUMIF(Sta!$B:$B,$A157,Sta!E:E)/$C157</f>
        <v>#DIV/0!</v>
      </c>
      <c r="K157" s="10">
        <f>(SUMIF(Sta!$A:$A,$A157,Sta!E:E) +SUMIF(Sta!$B:$B,$A157,Sta!D:D))/$D157</f>
        <v>2</v>
      </c>
      <c r="L157" s="6">
        <f>SUMIF(Sta!$A:$A,$A157,Sta!E:E)/$B157</f>
        <v>2</v>
      </c>
      <c r="M157" s="6" t="e">
        <f>SUMIF(Sta!$B:$B,$A157,Sta!D:D)/$C157</f>
        <v>#DIV/0!</v>
      </c>
      <c r="N157" s="10">
        <f>(SUMIF(Sta!$A:$A,$A157,Sta!L:L) +SUMIF(Sta!$B:$B,$A157,Sta!L:L))/$D157</f>
        <v>1</v>
      </c>
      <c r="O157" s="6">
        <f>SUMIF(Sta!$A:$A,$A157,Sta!L:L)/$B157</f>
        <v>1</v>
      </c>
      <c r="P157" s="6" t="e">
        <f>SUMIF(Sta!$B:$B,$A157,Sta!L:L)/$C157</f>
        <v>#DIV/0!</v>
      </c>
      <c r="Q157" s="10">
        <f>(SUMIF(Sta!$A:$A,$A157,Sta!H:H) +SUMIF(Sta!$B:$B,$A157,Sta!J:J))/$D157</f>
        <v>0</v>
      </c>
      <c r="R157" s="6">
        <f>SUMIF(Sta!$A:$A,$A157,Sta!H:H)/$B157</f>
        <v>0</v>
      </c>
      <c r="S157" s="6" t="e">
        <f>SUMIF(Sta!$B:$B,$A157,Sta!J:J)/$C157</f>
        <v>#DIV/0!</v>
      </c>
      <c r="T157" s="10">
        <f>(SUMIF(Sta!$A:$A,$A157,Sta!I:I) +SUMIF(Sta!$B:$B,$A157,Sta!K:K))/$D157</f>
        <v>1</v>
      </c>
      <c r="U157" s="6">
        <f>SUMIF(Sta!$A:$A,$A157,Sta!I:I)/$B157</f>
        <v>1</v>
      </c>
      <c r="V157" s="6" t="e">
        <f>SUMIF(Sta!$B:$B,$A157,Sta!K:K)/$C157</f>
        <v>#DIV/0!</v>
      </c>
      <c r="W157" s="10">
        <f>(SUMIF(Sta!$A:$A,$A157,Sta!Q:Q) +SUMIF(Sta!$B:$B,$A157,Sta!Q:Q))/$D157</f>
        <v>1</v>
      </c>
      <c r="X157" s="6">
        <f>SUMIF(Sta!$A:$A,$A157,Sta!Q:Q)/$B157</f>
        <v>1</v>
      </c>
      <c r="Y157" s="6" t="e">
        <f>SUMIF(Sta!$B:$B,$A157,Sta!Q:Q)/$C157</f>
        <v>#DIV/0!</v>
      </c>
      <c r="Z157" s="10">
        <f>(SUMIF(Sta!$A:$A,$A157,Sta!M:M) +SUMIF(Sta!$B:$B,$A157,Sta!O:O))/$D157</f>
        <v>0</v>
      </c>
      <c r="AA157" s="6">
        <f>SUMIF(Sta!$A:$A,$A157,Sta!M:M)/$B157</f>
        <v>0</v>
      </c>
      <c r="AB157" s="6" t="e">
        <f>SUMIF(Sta!$B:$B,$A157,Sta!O:O)/$C157</f>
        <v>#DIV/0!</v>
      </c>
      <c r="AC157" s="10">
        <f>(SUMIF(Sta!$A:$A,$A157,Sta!N:N) +SUMIF(Sta!$B:$B,$A157,Sta!P:P))/$D157</f>
        <v>1</v>
      </c>
      <c r="AD157" s="6">
        <f>SUMIF(Sta!$A:$A,$A157,Sta!N:N)/$B157</f>
        <v>1</v>
      </c>
      <c r="AE157" s="14" t="e">
        <f>SUMIF(Sta!$B:$B,$A157,Sta!P:P)/$C157</f>
        <v>#DIV/0!</v>
      </c>
    </row>
    <row r="158" spans="1:31" x14ac:dyDescent="0.3">
      <c r="A158" t="s">
        <v>564</v>
      </c>
      <c r="B158" s="9">
        <f>COUNTIF(Sta!A:A,A158)</f>
        <v>12</v>
      </c>
      <c r="C158" s="4">
        <f>COUNTIF(Sta!B:B,A158)</f>
        <v>13</v>
      </c>
      <c r="D158" s="4">
        <f t="shared" si="5"/>
        <v>25</v>
      </c>
      <c r="E158" s="10">
        <f>(SUMIF(Sta!$A:$A,$A158,Sta!F:F) +SUMIF(Sta!$B:$B,$A158,Sta!F:F))/$D158</f>
        <v>2.4</v>
      </c>
      <c r="F158" s="6">
        <f>SUMIF(Sta!$A:$A,$A158,Sta!F:F)/$B158</f>
        <v>2.6666666666666665</v>
      </c>
      <c r="G158" s="6">
        <f>SUMIF(Sta!$B:$B,$A158,Sta!F:F)/$C158</f>
        <v>2.1538461538461537</v>
      </c>
      <c r="H158" s="10">
        <f>(SUMIF(Sta!$A:$A,$A158,Sta!D:D) +SUMIF(Sta!$B:$B,$A158,Sta!E:E))/$D158</f>
        <v>1.88</v>
      </c>
      <c r="I158" s="6">
        <f>SUMIF(Sta!$A:$A,$A158,Sta!D:D)/$B158</f>
        <v>2.1666666666666665</v>
      </c>
      <c r="J158" s="6">
        <f>SUMIF(Sta!$B:$B,$A158,Sta!E:E)/$C158</f>
        <v>1.6153846153846154</v>
      </c>
      <c r="K158" s="10">
        <f>(SUMIF(Sta!$A:$A,$A158,Sta!E:E) +SUMIF(Sta!$B:$B,$A158,Sta!D:D))/$D158</f>
        <v>0.52</v>
      </c>
      <c r="L158" s="6">
        <f>SUMIF(Sta!$A:$A,$A158,Sta!E:E)/$B158</f>
        <v>0.5</v>
      </c>
      <c r="M158" s="6">
        <f>SUMIF(Sta!$B:$B,$A158,Sta!D:D)/$C158</f>
        <v>0.53846153846153844</v>
      </c>
      <c r="N158" s="10">
        <f>(SUMIF(Sta!$A:$A,$A158,Sta!L:L) +SUMIF(Sta!$B:$B,$A158,Sta!L:L))/$D158</f>
        <v>1</v>
      </c>
      <c r="O158" s="6">
        <f>SUMIF(Sta!$A:$A,$A158,Sta!L:L)/$B158</f>
        <v>0.91666666666666663</v>
      </c>
      <c r="P158" s="6">
        <f>SUMIF(Sta!$B:$B,$A158,Sta!L:L)/$C158</f>
        <v>1.0769230769230769</v>
      </c>
      <c r="Q158" s="10">
        <f>(SUMIF(Sta!$A:$A,$A158,Sta!H:H) +SUMIF(Sta!$B:$B,$A158,Sta!J:J))/$D158</f>
        <v>0.64</v>
      </c>
      <c r="R158" s="6">
        <f>SUMIF(Sta!$A:$A,$A158,Sta!H:H)/$B158</f>
        <v>0.66666666666666663</v>
      </c>
      <c r="S158" s="6">
        <f>SUMIF(Sta!$B:$B,$A158,Sta!J:J)/$C158</f>
        <v>0.61538461538461542</v>
      </c>
      <c r="T158" s="10">
        <f>(SUMIF(Sta!$A:$A,$A158,Sta!I:I) +SUMIF(Sta!$B:$B,$A158,Sta!K:K))/$D158</f>
        <v>0.36</v>
      </c>
      <c r="U158" s="6">
        <f>SUMIF(Sta!$A:$A,$A158,Sta!I:I)/$B158</f>
        <v>0.25</v>
      </c>
      <c r="V158" s="6">
        <f>SUMIF(Sta!$B:$B,$A158,Sta!K:K)/$C158</f>
        <v>0.46153846153846156</v>
      </c>
      <c r="W158" s="10">
        <f>(SUMIF(Sta!$A:$A,$A158,Sta!Q:Q) +SUMIF(Sta!$B:$B,$A158,Sta!Q:Q))/$D158</f>
        <v>1.4</v>
      </c>
      <c r="X158" s="6">
        <f>SUMIF(Sta!$A:$A,$A158,Sta!Q:Q)/$B158</f>
        <v>1.75</v>
      </c>
      <c r="Y158" s="6">
        <f>SUMIF(Sta!$B:$B,$A158,Sta!Q:Q)/$C158</f>
        <v>1.0769230769230769</v>
      </c>
      <c r="Z158" s="10">
        <f>(SUMIF(Sta!$A:$A,$A158,Sta!M:M) +SUMIF(Sta!$B:$B,$A158,Sta!O:O))/$D158</f>
        <v>1.24</v>
      </c>
      <c r="AA158" s="6">
        <f>SUMIF(Sta!$A:$A,$A158,Sta!M:M)/$B158</f>
        <v>1.5</v>
      </c>
      <c r="AB158" s="6">
        <f>SUMIF(Sta!$B:$B,$A158,Sta!O:O)/$C158</f>
        <v>1</v>
      </c>
      <c r="AC158" s="10">
        <f>(SUMIF(Sta!$A:$A,$A158,Sta!N:N) +SUMIF(Sta!$B:$B,$A158,Sta!P:P))/$D158</f>
        <v>0.16</v>
      </c>
      <c r="AD158" s="6">
        <f>SUMIF(Sta!$A:$A,$A158,Sta!N:N)/$B158</f>
        <v>0.25</v>
      </c>
      <c r="AE158" s="14">
        <f>SUMIF(Sta!$B:$B,$A158,Sta!P:P)/$C158</f>
        <v>7.6923076923076927E-2</v>
      </c>
    </row>
    <row r="159" spans="1:31" x14ac:dyDescent="0.3">
      <c r="A159" t="s">
        <v>423</v>
      </c>
      <c r="B159" s="9">
        <f>COUNTIF(Sta!A:A,A159)</f>
        <v>1</v>
      </c>
      <c r="C159" s="4">
        <f>COUNTIF(Sta!B:B,A159)</f>
        <v>1</v>
      </c>
      <c r="D159" s="4">
        <f t="shared" si="5"/>
        <v>2</v>
      </c>
      <c r="E159" s="10">
        <f>(SUMIF(Sta!$A:$A,$A159,Sta!F:F) +SUMIF(Sta!$B:$B,$A159,Sta!F:F))/$D159</f>
        <v>2.5</v>
      </c>
      <c r="F159" s="6">
        <f>SUMIF(Sta!$A:$A,$A159,Sta!F:F)/$B159</f>
        <v>1</v>
      </c>
      <c r="G159" s="6">
        <f>SUMIF(Sta!$B:$B,$A159,Sta!F:F)/$C159</f>
        <v>4</v>
      </c>
      <c r="H159" s="10">
        <f>(SUMIF(Sta!$A:$A,$A159,Sta!D:D) +SUMIF(Sta!$B:$B,$A159,Sta!E:E))/$D159</f>
        <v>1.5</v>
      </c>
      <c r="I159" s="6">
        <f>SUMIF(Sta!$A:$A,$A159,Sta!D:D)/$B159</f>
        <v>1</v>
      </c>
      <c r="J159" s="6">
        <f>SUMIF(Sta!$B:$B,$A159,Sta!E:E)/$C159</f>
        <v>2</v>
      </c>
      <c r="K159" s="10">
        <f>(SUMIF(Sta!$A:$A,$A159,Sta!E:E) +SUMIF(Sta!$B:$B,$A159,Sta!D:D))/$D159</f>
        <v>1</v>
      </c>
      <c r="L159" s="6">
        <f>SUMIF(Sta!$A:$A,$A159,Sta!E:E)/$B159</f>
        <v>0</v>
      </c>
      <c r="M159" s="6">
        <f>SUMIF(Sta!$B:$B,$A159,Sta!D:D)/$C159</f>
        <v>2</v>
      </c>
      <c r="N159" s="10">
        <f>(SUMIF(Sta!$A:$A,$A159,Sta!L:L) +SUMIF(Sta!$B:$B,$A159,Sta!L:L))/$D159</f>
        <v>1.5</v>
      </c>
      <c r="O159" s="6">
        <f>SUMIF(Sta!$A:$A,$A159,Sta!L:L)/$B159</f>
        <v>0</v>
      </c>
      <c r="P159" s="6">
        <f>SUMIF(Sta!$B:$B,$A159,Sta!L:L)/$C159</f>
        <v>3</v>
      </c>
      <c r="Q159" s="10">
        <f>(SUMIF(Sta!$A:$A,$A159,Sta!H:H) +SUMIF(Sta!$B:$B,$A159,Sta!J:J))/$D159</f>
        <v>0.5</v>
      </c>
      <c r="R159" s="6">
        <f>SUMIF(Sta!$A:$A,$A159,Sta!H:H)/$B159</f>
        <v>0</v>
      </c>
      <c r="S159" s="6">
        <f>SUMIF(Sta!$B:$B,$A159,Sta!J:J)/$C159</f>
        <v>1</v>
      </c>
      <c r="T159" s="10">
        <f>(SUMIF(Sta!$A:$A,$A159,Sta!I:I) +SUMIF(Sta!$B:$B,$A159,Sta!K:K))/$D159</f>
        <v>1</v>
      </c>
      <c r="U159" s="6">
        <f>SUMIF(Sta!$A:$A,$A159,Sta!I:I)/$B159</f>
        <v>0</v>
      </c>
      <c r="V159" s="6">
        <f>SUMIF(Sta!$B:$B,$A159,Sta!K:K)/$C159</f>
        <v>2</v>
      </c>
      <c r="W159" s="10">
        <f>(SUMIF(Sta!$A:$A,$A159,Sta!Q:Q) +SUMIF(Sta!$B:$B,$A159,Sta!Q:Q))/$D159</f>
        <v>1</v>
      </c>
      <c r="X159" s="6">
        <f>SUMIF(Sta!$A:$A,$A159,Sta!Q:Q)/$B159</f>
        <v>1</v>
      </c>
      <c r="Y159" s="6">
        <f>SUMIF(Sta!$B:$B,$A159,Sta!Q:Q)/$C159</f>
        <v>1</v>
      </c>
      <c r="Z159" s="10">
        <f>(SUMIF(Sta!$A:$A,$A159,Sta!M:M) +SUMIF(Sta!$B:$B,$A159,Sta!O:O))/$D159</f>
        <v>1</v>
      </c>
      <c r="AA159" s="6">
        <f>SUMIF(Sta!$A:$A,$A159,Sta!M:M)/$B159</f>
        <v>1</v>
      </c>
      <c r="AB159" s="6">
        <f>SUMIF(Sta!$B:$B,$A159,Sta!O:O)/$C159</f>
        <v>1</v>
      </c>
      <c r="AC159" s="10">
        <f>(SUMIF(Sta!$A:$A,$A159,Sta!N:N) +SUMIF(Sta!$B:$B,$A159,Sta!P:P))/$D159</f>
        <v>0</v>
      </c>
      <c r="AD159" s="6">
        <f>SUMIF(Sta!$A:$A,$A159,Sta!N:N)/$B159</f>
        <v>0</v>
      </c>
      <c r="AE159" s="14">
        <f>SUMIF(Sta!$B:$B,$A159,Sta!P:P)/$C159</f>
        <v>0</v>
      </c>
    </row>
    <row r="160" spans="1:31" x14ac:dyDescent="0.3">
      <c r="A160" t="s">
        <v>431</v>
      </c>
      <c r="B160" s="9">
        <f>COUNTIF(Sta!A:A,A160)</f>
        <v>1</v>
      </c>
      <c r="C160" s="4">
        <f>COUNTIF(Sta!B:B,A160)</f>
        <v>1</v>
      </c>
      <c r="D160" s="4">
        <f t="shared" si="5"/>
        <v>2</v>
      </c>
      <c r="E160" s="10">
        <f>(SUMIF(Sta!$A:$A,$A160,Sta!F:F) +SUMIF(Sta!$B:$B,$A160,Sta!F:F))/$D160</f>
        <v>4</v>
      </c>
      <c r="F160" s="6">
        <f>SUMIF(Sta!$A:$A,$A160,Sta!F:F)/$B160</f>
        <v>5</v>
      </c>
      <c r="G160" s="6">
        <f>SUMIF(Sta!$B:$B,$A160,Sta!F:F)/$C160</f>
        <v>3</v>
      </c>
      <c r="H160" s="10">
        <f>(SUMIF(Sta!$A:$A,$A160,Sta!D:D) +SUMIF(Sta!$B:$B,$A160,Sta!E:E))/$D160</f>
        <v>3</v>
      </c>
      <c r="I160" s="6">
        <f>SUMIF(Sta!$A:$A,$A160,Sta!D:D)/$B160</f>
        <v>4</v>
      </c>
      <c r="J160" s="6">
        <f>SUMIF(Sta!$B:$B,$A160,Sta!E:E)/$C160</f>
        <v>2</v>
      </c>
      <c r="K160" s="10">
        <f>(SUMIF(Sta!$A:$A,$A160,Sta!E:E) +SUMIF(Sta!$B:$B,$A160,Sta!D:D))/$D160</f>
        <v>1</v>
      </c>
      <c r="L160" s="6">
        <f>SUMIF(Sta!$A:$A,$A160,Sta!E:E)/$B160</f>
        <v>1</v>
      </c>
      <c r="M160" s="6">
        <f>SUMIF(Sta!$B:$B,$A160,Sta!D:D)/$C160</f>
        <v>1</v>
      </c>
      <c r="N160" s="10">
        <f>(SUMIF(Sta!$A:$A,$A160,Sta!L:L) +SUMIF(Sta!$B:$B,$A160,Sta!L:L))/$D160</f>
        <v>2</v>
      </c>
      <c r="O160" s="6">
        <f>SUMIF(Sta!$A:$A,$A160,Sta!L:L)/$B160</f>
        <v>3</v>
      </c>
      <c r="P160" s="6">
        <f>SUMIF(Sta!$B:$B,$A160,Sta!L:L)/$C160</f>
        <v>1</v>
      </c>
      <c r="Q160" s="10">
        <f>(SUMIF(Sta!$A:$A,$A160,Sta!H:H) +SUMIF(Sta!$B:$B,$A160,Sta!J:J))/$D160</f>
        <v>1</v>
      </c>
      <c r="R160" s="6">
        <f>SUMIF(Sta!$A:$A,$A160,Sta!H:H)/$B160</f>
        <v>2</v>
      </c>
      <c r="S160" s="6">
        <f>SUMIF(Sta!$B:$B,$A160,Sta!J:J)/$C160</f>
        <v>0</v>
      </c>
      <c r="T160" s="10">
        <f>(SUMIF(Sta!$A:$A,$A160,Sta!I:I) +SUMIF(Sta!$B:$B,$A160,Sta!K:K))/$D160</f>
        <v>1</v>
      </c>
      <c r="U160" s="6">
        <f>SUMIF(Sta!$A:$A,$A160,Sta!I:I)/$B160</f>
        <v>1</v>
      </c>
      <c r="V160" s="6">
        <f>SUMIF(Sta!$B:$B,$A160,Sta!K:K)/$C160</f>
        <v>1</v>
      </c>
      <c r="W160" s="10">
        <f>(SUMIF(Sta!$A:$A,$A160,Sta!Q:Q) +SUMIF(Sta!$B:$B,$A160,Sta!Q:Q))/$D160</f>
        <v>2</v>
      </c>
      <c r="X160" s="6">
        <f>SUMIF(Sta!$A:$A,$A160,Sta!Q:Q)/$B160</f>
        <v>2</v>
      </c>
      <c r="Y160" s="6">
        <f>SUMIF(Sta!$B:$B,$A160,Sta!Q:Q)/$C160</f>
        <v>2</v>
      </c>
      <c r="Z160" s="10">
        <f>(SUMIF(Sta!$A:$A,$A160,Sta!M:M) +SUMIF(Sta!$B:$B,$A160,Sta!O:O))/$D160</f>
        <v>2</v>
      </c>
      <c r="AA160" s="6">
        <f>SUMIF(Sta!$A:$A,$A160,Sta!M:M)/$B160</f>
        <v>2</v>
      </c>
      <c r="AB160" s="6">
        <f>SUMIF(Sta!$B:$B,$A160,Sta!O:O)/$C160</f>
        <v>2</v>
      </c>
      <c r="AC160" s="10">
        <f>(SUMIF(Sta!$A:$A,$A160,Sta!N:N) +SUMIF(Sta!$B:$B,$A160,Sta!P:P))/$D160</f>
        <v>0</v>
      </c>
      <c r="AD160" s="6">
        <f>SUMIF(Sta!$A:$A,$A160,Sta!N:N)/$B160</f>
        <v>0</v>
      </c>
      <c r="AE160" s="14">
        <f>SUMIF(Sta!$B:$B,$A160,Sta!P:P)/$C160</f>
        <v>0</v>
      </c>
    </row>
    <row r="161" spans="1:31" x14ac:dyDescent="0.3">
      <c r="A161" t="s">
        <v>438</v>
      </c>
      <c r="B161" s="9">
        <f>COUNTIF(Sta!A:A,A161)</f>
        <v>1</v>
      </c>
      <c r="C161" s="4">
        <f>COUNTIF(Sta!B:B,A161)</f>
        <v>1</v>
      </c>
      <c r="D161" s="4">
        <f t="shared" si="5"/>
        <v>2</v>
      </c>
      <c r="E161" s="10">
        <f>(SUMIF(Sta!$A:$A,$A161,Sta!F:F) +SUMIF(Sta!$B:$B,$A161,Sta!F:F))/$D161</f>
        <v>3</v>
      </c>
      <c r="F161" s="6">
        <f>SUMIF(Sta!$A:$A,$A161,Sta!F:F)/$B161</f>
        <v>4</v>
      </c>
      <c r="G161" s="6">
        <f>SUMIF(Sta!$B:$B,$A161,Sta!F:F)/$C161</f>
        <v>2</v>
      </c>
      <c r="H161" s="10">
        <f>(SUMIF(Sta!$A:$A,$A161,Sta!D:D) +SUMIF(Sta!$B:$B,$A161,Sta!E:E))/$D161</f>
        <v>1.5</v>
      </c>
      <c r="I161" s="6">
        <f>SUMIF(Sta!$A:$A,$A161,Sta!D:D)/$B161</f>
        <v>2</v>
      </c>
      <c r="J161" s="6">
        <f>SUMIF(Sta!$B:$B,$A161,Sta!E:E)/$C161</f>
        <v>1</v>
      </c>
      <c r="K161" s="10">
        <f>(SUMIF(Sta!$A:$A,$A161,Sta!E:E) +SUMIF(Sta!$B:$B,$A161,Sta!D:D))/$D161</f>
        <v>1.5</v>
      </c>
      <c r="L161" s="6">
        <f>SUMIF(Sta!$A:$A,$A161,Sta!E:E)/$B161</f>
        <v>2</v>
      </c>
      <c r="M161" s="6">
        <f>SUMIF(Sta!$B:$B,$A161,Sta!D:D)/$C161</f>
        <v>1</v>
      </c>
      <c r="N161" s="10">
        <f>(SUMIF(Sta!$A:$A,$A161,Sta!L:L) +SUMIF(Sta!$B:$B,$A161,Sta!L:L))/$D161</f>
        <v>2</v>
      </c>
      <c r="O161" s="6">
        <f>SUMIF(Sta!$A:$A,$A161,Sta!L:L)/$B161</f>
        <v>3</v>
      </c>
      <c r="P161" s="6">
        <f>SUMIF(Sta!$B:$B,$A161,Sta!L:L)/$C161</f>
        <v>1</v>
      </c>
      <c r="Q161" s="10">
        <f>(SUMIF(Sta!$A:$A,$A161,Sta!H:H) +SUMIF(Sta!$B:$B,$A161,Sta!J:J))/$D161</f>
        <v>1.5</v>
      </c>
      <c r="R161" s="6">
        <f>SUMIF(Sta!$A:$A,$A161,Sta!H:H)/$B161</f>
        <v>2</v>
      </c>
      <c r="S161" s="6">
        <f>SUMIF(Sta!$B:$B,$A161,Sta!J:J)/$C161</f>
        <v>1</v>
      </c>
      <c r="T161" s="10">
        <f>(SUMIF(Sta!$A:$A,$A161,Sta!I:I) +SUMIF(Sta!$B:$B,$A161,Sta!K:K))/$D161</f>
        <v>0.5</v>
      </c>
      <c r="U161" s="6">
        <f>SUMIF(Sta!$A:$A,$A161,Sta!I:I)/$B161</f>
        <v>1</v>
      </c>
      <c r="V161" s="6">
        <f>SUMIF(Sta!$B:$B,$A161,Sta!K:K)/$C161</f>
        <v>0</v>
      </c>
      <c r="W161" s="10">
        <f>(SUMIF(Sta!$A:$A,$A161,Sta!Q:Q) +SUMIF(Sta!$B:$B,$A161,Sta!Q:Q))/$D161</f>
        <v>1</v>
      </c>
      <c r="X161" s="6">
        <f>SUMIF(Sta!$A:$A,$A161,Sta!Q:Q)/$B161</f>
        <v>1</v>
      </c>
      <c r="Y161" s="6">
        <f>SUMIF(Sta!$B:$B,$A161,Sta!Q:Q)/$C161</f>
        <v>1</v>
      </c>
      <c r="Z161" s="10">
        <f>(SUMIF(Sta!$A:$A,$A161,Sta!M:M) +SUMIF(Sta!$B:$B,$A161,Sta!O:O))/$D161</f>
        <v>0</v>
      </c>
      <c r="AA161" s="6">
        <f>SUMIF(Sta!$A:$A,$A161,Sta!M:M)/$B161</f>
        <v>0</v>
      </c>
      <c r="AB161" s="6">
        <f>SUMIF(Sta!$B:$B,$A161,Sta!O:O)/$C161</f>
        <v>0</v>
      </c>
      <c r="AC161" s="10">
        <f>(SUMIF(Sta!$A:$A,$A161,Sta!N:N) +SUMIF(Sta!$B:$B,$A161,Sta!P:P))/$D161</f>
        <v>1</v>
      </c>
      <c r="AD161" s="6">
        <f>SUMIF(Sta!$A:$A,$A161,Sta!N:N)/$B161</f>
        <v>1</v>
      </c>
      <c r="AE161" s="14">
        <f>SUMIF(Sta!$B:$B,$A161,Sta!P:P)/$C161</f>
        <v>1</v>
      </c>
    </row>
    <row r="162" spans="1:31" x14ac:dyDescent="0.3">
      <c r="A162" t="s">
        <v>330</v>
      </c>
      <c r="B162" s="9">
        <f>COUNTIF(Sta!A:A,A162)</f>
        <v>1</v>
      </c>
      <c r="C162" s="4">
        <f>COUNTIF(Sta!B:B,A162)</f>
        <v>1</v>
      </c>
      <c r="D162" s="4">
        <f t="shared" si="5"/>
        <v>2</v>
      </c>
      <c r="E162" s="10">
        <f>(SUMIF(Sta!$A:$A,$A162,Sta!F:F) +SUMIF(Sta!$B:$B,$A162,Sta!F:F))/$D162</f>
        <v>3.5</v>
      </c>
      <c r="F162" s="6">
        <f>SUMIF(Sta!$A:$A,$A162,Sta!F:F)/$B162</f>
        <v>1</v>
      </c>
      <c r="G162" s="6">
        <f>SUMIF(Sta!$B:$B,$A162,Sta!F:F)/$C162</f>
        <v>6</v>
      </c>
      <c r="H162" s="10">
        <f>(SUMIF(Sta!$A:$A,$A162,Sta!D:D) +SUMIF(Sta!$B:$B,$A162,Sta!E:E))/$D162</f>
        <v>1</v>
      </c>
      <c r="I162" s="6">
        <f>SUMIF(Sta!$A:$A,$A162,Sta!D:D)/$B162</f>
        <v>0</v>
      </c>
      <c r="J162" s="6">
        <f>SUMIF(Sta!$B:$B,$A162,Sta!E:E)/$C162</f>
        <v>2</v>
      </c>
      <c r="K162" s="10">
        <f>(SUMIF(Sta!$A:$A,$A162,Sta!E:E) +SUMIF(Sta!$B:$B,$A162,Sta!D:D))/$D162</f>
        <v>2.5</v>
      </c>
      <c r="L162" s="6">
        <f>SUMIF(Sta!$A:$A,$A162,Sta!E:E)/$B162</f>
        <v>1</v>
      </c>
      <c r="M162" s="6">
        <f>SUMIF(Sta!$B:$B,$A162,Sta!D:D)/$C162</f>
        <v>4</v>
      </c>
      <c r="N162" s="10">
        <f>(SUMIF(Sta!$A:$A,$A162,Sta!L:L) +SUMIF(Sta!$B:$B,$A162,Sta!L:L))/$D162</f>
        <v>1</v>
      </c>
      <c r="O162" s="6">
        <f>SUMIF(Sta!$A:$A,$A162,Sta!L:L)/$B162</f>
        <v>0</v>
      </c>
      <c r="P162" s="6">
        <f>SUMIF(Sta!$B:$B,$A162,Sta!L:L)/$C162</f>
        <v>2</v>
      </c>
      <c r="Q162" s="10">
        <f>(SUMIF(Sta!$A:$A,$A162,Sta!H:H) +SUMIF(Sta!$B:$B,$A162,Sta!J:J))/$D162</f>
        <v>0.5</v>
      </c>
      <c r="R162" s="6">
        <f>SUMIF(Sta!$A:$A,$A162,Sta!H:H)/$B162</f>
        <v>0</v>
      </c>
      <c r="S162" s="6">
        <f>SUMIF(Sta!$B:$B,$A162,Sta!J:J)/$C162</f>
        <v>1</v>
      </c>
      <c r="T162" s="10">
        <f>(SUMIF(Sta!$A:$A,$A162,Sta!I:I) +SUMIF(Sta!$B:$B,$A162,Sta!K:K))/$D162</f>
        <v>0.5</v>
      </c>
      <c r="U162" s="6">
        <f>SUMIF(Sta!$A:$A,$A162,Sta!I:I)/$B162</f>
        <v>0</v>
      </c>
      <c r="V162" s="6">
        <f>SUMIF(Sta!$B:$B,$A162,Sta!K:K)/$C162</f>
        <v>1</v>
      </c>
      <c r="W162" s="10">
        <f>(SUMIF(Sta!$A:$A,$A162,Sta!Q:Q) +SUMIF(Sta!$B:$B,$A162,Sta!Q:Q))/$D162</f>
        <v>2.5</v>
      </c>
      <c r="X162" s="6">
        <f>SUMIF(Sta!$A:$A,$A162,Sta!Q:Q)/$B162</f>
        <v>1</v>
      </c>
      <c r="Y162" s="6">
        <f>SUMIF(Sta!$B:$B,$A162,Sta!Q:Q)/$C162</f>
        <v>4</v>
      </c>
      <c r="Z162" s="10">
        <f>(SUMIF(Sta!$A:$A,$A162,Sta!M:M) +SUMIF(Sta!$B:$B,$A162,Sta!O:O))/$D162</f>
        <v>0.5</v>
      </c>
      <c r="AA162" s="6">
        <f>SUMIF(Sta!$A:$A,$A162,Sta!M:M)/$B162</f>
        <v>0</v>
      </c>
      <c r="AB162" s="6">
        <f>SUMIF(Sta!$B:$B,$A162,Sta!O:O)/$C162</f>
        <v>1</v>
      </c>
      <c r="AC162" s="10">
        <f>(SUMIF(Sta!$A:$A,$A162,Sta!N:N) +SUMIF(Sta!$B:$B,$A162,Sta!P:P))/$D162</f>
        <v>2</v>
      </c>
      <c r="AD162" s="6">
        <f>SUMIF(Sta!$A:$A,$A162,Sta!N:N)/$B162</f>
        <v>1</v>
      </c>
      <c r="AE162" s="14">
        <f>SUMIF(Sta!$B:$B,$A162,Sta!P:P)/$C162</f>
        <v>3</v>
      </c>
    </row>
    <row r="163" spans="1:31" x14ac:dyDescent="0.3">
      <c r="A163" t="s">
        <v>297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0" t="e">
        <f>(SUMIF(Sta!$A:$A,$A163,Sta!F:F) +SUMIF(Sta!$B:$B,$A163,Sta!F:F))/$D163</f>
        <v>#DIV/0!</v>
      </c>
      <c r="F163" s="6" t="e">
        <f>SUMIF(Sta!$A:$A,$A163,Sta!F:F)/$B163</f>
        <v>#DIV/0!</v>
      </c>
      <c r="G163" s="6" t="e">
        <f>SUMIF(Sta!$B:$B,$A163,Sta!F:F)/$C163</f>
        <v>#DIV/0!</v>
      </c>
      <c r="H163" s="10" t="e">
        <f>(SUMIF(Sta!$A:$A,$A163,Sta!D:D) +SUMIF(Sta!$B:$B,$A163,Sta!E:E))/$D163</f>
        <v>#DIV/0!</v>
      </c>
      <c r="I163" s="6" t="e">
        <f>SUMIF(Sta!$A:$A,$A163,Sta!D:D)/$B163</f>
        <v>#DIV/0!</v>
      </c>
      <c r="J163" s="6" t="e">
        <f>SUMIF(Sta!$B:$B,$A163,Sta!E:E)/$C163</f>
        <v>#DIV/0!</v>
      </c>
      <c r="K163" s="10" t="e">
        <f>(SUMIF(Sta!$A:$A,$A163,Sta!E:E) +SUMIF(Sta!$B:$B,$A163,Sta!D:D))/$D163</f>
        <v>#DIV/0!</v>
      </c>
      <c r="L163" s="6" t="e">
        <f>SUMIF(Sta!$A:$A,$A163,Sta!E:E)/$B163</f>
        <v>#DIV/0!</v>
      </c>
      <c r="M163" s="6" t="e">
        <f>SUMIF(Sta!$B:$B,$A163,Sta!D:D)/$C163</f>
        <v>#DIV/0!</v>
      </c>
      <c r="N163" s="10" t="e">
        <f>(SUMIF(Sta!$A:$A,$A163,Sta!L:L) +SUMIF(Sta!$B:$B,$A163,Sta!L:L))/$D163</f>
        <v>#DIV/0!</v>
      </c>
      <c r="O163" s="6" t="e">
        <f>SUMIF(Sta!$A:$A,$A163,Sta!L:L)/$B163</f>
        <v>#DIV/0!</v>
      </c>
      <c r="P163" s="6" t="e">
        <f>SUMIF(Sta!$B:$B,$A163,Sta!L:L)/$C163</f>
        <v>#DIV/0!</v>
      </c>
      <c r="Q163" s="10" t="e">
        <f>(SUMIF(Sta!$A:$A,$A163,Sta!H:H) +SUMIF(Sta!$B:$B,$A163,Sta!J:J))/$D163</f>
        <v>#DIV/0!</v>
      </c>
      <c r="R163" s="6" t="e">
        <f>SUMIF(Sta!$A:$A,$A163,Sta!H:H)/$B163</f>
        <v>#DIV/0!</v>
      </c>
      <c r="S163" s="6" t="e">
        <f>SUMIF(Sta!$B:$B,$A163,Sta!J:J)/$C163</f>
        <v>#DIV/0!</v>
      </c>
      <c r="T163" s="10" t="e">
        <f>(SUMIF(Sta!$A:$A,$A163,Sta!I:I) +SUMIF(Sta!$B:$B,$A163,Sta!K:K))/$D163</f>
        <v>#DIV/0!</v>
      </c>
      <c r="U163" s="6" t="e">
        <f>SUMIF(Sta!$A:$A,$A163,Sta!I:I)/$B163</f>
        <v>#DIV/0!</v>
      </c>
      <c r="V163" s="6" t="e">
        <f>SUMIF(Sta!$B:$B,$A163,Sta!K:K)/$C163</f>
        <v>#DIV/0!</v>
      </c>
      <c r="W163" s="10" t="e">
        <f>(SUMIF(Sta!$A:$A,$A163,Sta!Q:Q) +SUMIF(Sta!$B:$B,$A163,Sta!Q:Q))/$D163</f>
        <v>#DIV/0!</v>
      </c>
      <c r="X163" s="6" t="e">
        <f>SUMIF(Sta!$A:$A,$A163,Sta!Q:Q)/$B163</f>
        <v>#DIV/0!</v>
      </c>
      <c r="Y163" s="6" t="e">
        <f>SUMIF(Sta!$B:$B,$A163,Sta!Q:Q)/$C163</f>
        <v>#DIV/0!</v>
      </c>
      <c r="Z163" s="10" t="e">
        <f>(SUMIF(Sta!$A:$A,$A163,Sta!M:M) +SUMIF(Sta!$B:$B,$A163,Sta!O:O))/$D163</f>
        <v>#DIV/0!</v>
      </c>
      <c r="AA163" s="6" t="e">
        <f>SUMIF(Sta!$A:$A,$A163,Sta!M:M)/$B163</f>
        <v>#DIV/0!</v>
      </c>
      <c r="AB163" s="6" t="e">
        <f>SUMIF(Sta!$B:$B,$A163,Sta!O:O)/$C163</f>
        <v>#DIV/0!</v>
      </c>
      <c r="AC163" s="10" t="e">
        <f>(SUMIF(Sta!$A:$A,$A163,Sta!N:N) +SUMIF(Sta!$B:$B,$A163,Sta!P:P))/$D163</f>
        <v>#DIV/0!</v>
      </c>
      <c r="AD163" s="6" t="e">
        <f>SUMIF(Sta!$A:$A,$A163,Sta!N:N)/$B163</f>
        <v>#DIV/0!</v>
      </c>
      <c r="AE163" s="14" t="e">
        <f>SUMIF(Sta!$B:$B,$A163,Sta!P:P)/$C163</f>
        <v>#DIV/0!</v>
      </c>
    </row>
    <row r="164" spans="1:31" x14ac:dyDescent="0.3">
      <c r="A164" t="s">
        <v>147</v>
      </c>
      <c r="B164" s="9">
        <f>COUNTIF(Sta!A:A,A164)</f>
        <v>0</v>
      </c>
      <c r="C164" s="4">
        <f>COUNTIF(Sta!B:B,A164)</f>
        <v>1</v>
      </c>
      <c r="D164" s="4">
        <f t="shared" si="5"/>
        <v>1</v>
      </c>
      <c r="E164" s="10">
        <f>(SUMIF(Sta!$A:$A,$A164,Sta!F:F) +SUMIF(Sta!$B:$B,$A164,Sta!F:F))/$D164</f>
        <v>3</v>
      </c>
      <c r="F164" s="6" t="e">
        <f>SUMIF(Sta!$A:$A,$A164,Sta!F:F)/$B164</f>
        <v>#DIV/0!</v>
      </c>
      <c r="G164" s="6">
        <f>SUMIF(Sta!$B:$B,$A164,Sta!F:F)/$C164</f>
        <v>3</v>
      </c>
      <c r="H164" s="10">
        <f>(SUMIF(Sta!$A:$A,$A164,Sta!D:D) +SUMIF(Sta!$B:$B,$A164,Sta!E:E))/$D164</f>
        <v>2</v>
      </c>
      <c r="I164" s="6" t="e">
        <f>SUMIF(Sta!$A:$A,$A164,Sta!D:D)/$B164</f>
        <v>#DIV/0!</v>
      </c>
      <c r="J164" s="6">
        <f>SUMIF(Sta!$B:$B,$A164,Sta!E:E)/$C164</f>
        <v>2</v>
      </c>
      <c r="K164" s="10">
        <f>(SUMIF(Sta!$A:$A,$A164,Sta!E:E) +SUMIF(Sta!$B:$B,$A164,Sta!D:D))/$D164</f>
        <v>1</v>
      </c>
      <c r="L164" s="6" t="e">
        <f>SUMIF(Sta!$A:$A,$A164,Sta!E:E)/$B164</f>
        <v>#DIV/0!</v>
      </c>
      <c r="M164" s="6">
        <f>SUMIF(Sta!$B:$B,$A164,Sta!D:D)/$C164</f>
        <v>1</v>
      </c>
      <c r="N164" s="10">
        <f>(SUMIF(Sta!$A:$A,$A164,Sta!L:L) +SUMIF(Sta!$B:$B,$A164,Sta!L:L))/$D164</f>
        <v>2</v>
      </c>
      <c r="O164" s="6" t="e">
        <f>SUMIF(Sta!$A:$A,$A164,Sta!L:L)/$B164</f>
        <v>#DIV/0!</v>
      </c>
      <c r="P164" s="6">
        <f>SUMIF(Sta!$B:$B,$A164,Sta!L:L)/$C164</f>
        <v>2</v>
      </c>
      <c r="Q164" s="10">
        <f>(SUMIF(Sta!$A:$A,$A164,Sta!H:H) +SUMIF(Sta!$B:$B,$A164,Sta!J:J))/$D164</f>
        <v>1</v>
      </c>
      <c r="R164" s="6" t="e">
        <f>SUMIF(Sta!$A:$A,$A164,Sta!H:H)/$B164</f>
        <v>#DIV/0!</v>
      </c>
      <c r="S164" s="6">
        <f>SUMIF(Sta!$B:$B,$A164,Sta!J:J)/$C164</f>
        <v>1</v>
      </c>
      <c r="T164" s="10">
        <f>(SUMIF(Sta!$A:$A,$A164,Sta!I:I) +SUMIF(Sta!$B:$B,$A164,Sta!K:K))/$D164</f>
        <v>1</v>
      </c>
      <c r="U164" s="6" t="e">
        <f>SUMIF(Sta!$A:$A,$A164,Sta!I:I)/$B164</f>
        <v>#DIV/0!</v>
      </c>
      <c r="V164" s="6">
        <f>SUMIF(Sta!$B:$B,$A164,Sta!K:K)/$C164</f>
        <v>1</v>
      </c>
      <c r="W164" s="10">
        <f>(SUMIF(Sta!$A:$A,$A164,Sta!Q:Q) +SUMIF(Sta!$B:$B,$A164,Sta!Q:Q))/$D164</f>
        <v>1</v>
      </c>
      <c r="X164" s="6" t="e">
        <f>SUMIF(Sta!$A:$A,$A164,Sta!Q:Q)/$B164</f>
        <v>#DIV/0!</v>
      </c>
      <c r="Y164" s="6">
        <f>SUMIF(Sta!$B:$B,$A164,Sta!Q:Q)/$C164</f>
        <v>1</v>
      </c>
      <c r="Z164" s="10">
        <f>(SUMIF(Sta!$A:$A,$A164,Sta!M:M) +SUMIF(Sta!$B:$B,$A164,Sta!O:O))/$D164</f>
        <v>1</v>
      </c>
      <c r="AA164" s="6" t="e">
        <f>SUMIF(Sta!$A:$A,$A164,Sta!M:M)/$B164</f>
        <v>#DIV/0!</v>
      </c>
      <c r="AB164" s="6">
        <f>SUMIF(Sta!$B:$B,$A164,Sta!O:O)/$C164</f>
        <v>1</v>
      </c>
      <c r="AC164" s="10">
        <f>(SUMIF(Sta!$A:$A,$A164,Sta!N:N) +SUMIF(Sta!$B:$B,$A164,Sta!P:P))/$D164</f>
        <v>0</v>
      </c>
      <c r="AD164" s="6" t="e">
        <f>SUMIF(Sta!$A:$A,$A164,Sta!N:N)/$B164</f>
        <v>#DIV/0!</v>
      </c>
      <c r="AE164" s="14">
        <f>SUMIF(Sta!$B:$B,$A164,Sta!P:P)/$C164</f>
        <v>0</v>
      </c>
    </row>
    <row r="165" spans="1:31" x14ac:dyDescent="0.3">
      <c r="A165" t="s">
        <v>318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0" t="e">
        <f>(SUMIF(Sta!$A:$A,$A165,Sta!F:F) +SUMIF(Sta!$B:$B,$A165,Sta!F:F))/$D165</f>
        <v>#DIV/0!</v>
      </c>
      <c r="F165" s="6" t="e">
        <f>SUMIF(Sta!$A:$A,$A165,Sta!F:F)/$B165</f>
        <v>#DIV/0!</v>
      </c>
      <c r="G165" s="6" t="e">
        <f>SUMIF(Sta!$B:$B,$A165,Sta!F:F)/$C165</f>
        <v>#DIV/0!</v>
      </c>
      <c r="H165" s="10" t="e">
        <f>(SUMIF(Sta!$A:$A,$A165,Sta!D:D) +SUMIF(Sta!$B:$B,$A165,Sta!E:E))/$D165</f>
        <v>#DIV/0!</v>
      </c>
      <c r="I165" s="6" t="e">
        <f>SUMIF(Sta!$A:$A,$A165,Sta!D:D)/$B165</f>
        <v>#DIV/0!</v>
      </c>
      <c r="J165" s="6" t="e">
        <f>SUMIF(Sta!$B:$B,$A165,Sta!E:E)/$C165</f>
        <v>#DIV/0!</v>
      </c>
      <c r="K165" s="10" t="e">
        <f>(SUMIF(Sta!$A:$A,$A165,Sta!E:E) +SUMIF(Sta!$B:$B,$A165,Sta!D:D))/$D165</f>
        <v>#DIV/0!</v>
      </c>
      <c r="L165" s="6" t="e">
        <f>SUMIF(Sta!$A:$A,$A165,Sta!E:E)/$B165</f>
        <v>#DIV/0!</v>
      </c>
      <c r="M165" s="6" t="e">
        <f>SUMIF(Sta!$B:$B,$A165,Sta!D:D)/$C165</f>
        <v>#DIV/0!</v>
      </c>
      <c r="N165" s="10" t="e">
        <f>(SUMIF(Sta!$A:$A,$A165,Sta!L:L) +SUMIF(Sta!$B:$B,$A165,Sta!L:L))/$D165</f>
        <v>#DIV/0!</v>
      </c>
      <c r="O165" s="6" t="e">
        <f>SUMIF(Sta!$A:$A,$A165,Sta!L:L)/$B165</f>
        <v>#DIV/0!</v>
      </c>
      <c r="P165" s="6" t="e">
        <f>SUMIF(Sta!$B:$B,$A165,Sta!L:L)/$C165</f>
        <v>#DIV/0!</v>
      </c>
      <c r="Q165" s="10" t="e">
        <f>(SUMIF(Sta!$A:$A,$A165,Sta!H:H) +SUMIF(Sta!$B:$B,$A165,Sta!J:J))/$D165</f>
        <v>#DIV/0!</v>
      </c>
      <c r="R165" s="6" t="e">
        <f>SUMIF(Sta!$A:$A,$A165,Sta!H:H)/$B165</f>
        <v>#DIV/0!</v>
      </c>
      <c r="S165" s="6" t="e">
        <f>SUMIF(Sta!$B:$B,$A165,Sta!J:J)/$C165</f>
        <v>#DIV/0!</v>
      </c>
      <c r="T165" s="10" t="e">
        <f>(SUMIF(Sta!$A:$A,$A165,Sta!I:I) +SUMIF(Sta!$B:$B,$A165,Sta!K:K))/$D165</f>
        <v>#DIV/0!</v>
      </c>
      <c r="U165" s="6" t="e">
        <f>SUMIF(Sta!$A:$A,$A165,Sta!I:I)/$B165</f>
        <v>#DIV/0!</v>
      </c>
      <c r="V165" s="6" t="e">
        <f>SUMIF(Sta!$B:$B,$A165,Sta!K:K)/$C165</f>
        <v>#DIV/0!</v>
      </c>
      <c r="W165" s="10" t="e">
        <f>(SUMIF(Sta!$A:$A,$A165,Sta!Q:Q) +SUMIF(Sta!$B:$B,$A165,Sta!Q:Q))/$D165</f>
        <v>#DIV/0!</v>
      </c>
      <c r="X165" s="6" t="e">
        <f>SUMIF(Sta!$A:$A,$A165,Sta!Q:Q)/$B165</f>
        <v>#DIV/0!</v>
      </c>
      <c r="Y165" s="6" t="e">
        <f>SUMIF(Sta!$B:$B,$A165,Sta!Q:Q)/$C165</f>
        <v>#DIV/0!</v>
      </c>
      <c r="Z165" s="10" t="e">
        <f>(SUMIF(Sta!$A:$A,$A165,Sta!M:M) +SUMIF(Sta!$B:$B,$A165,Sta!O:O))/$D165</f>
        <v>#DIV/0!</v>
      </c>
      <c r="AA165" s="6" t="e">
        <f>SUMIF(Sta!$A:$A,$A165,Sta!M:M)/$B165</f>
        <v>#DIV/0!</v>
      </c>
      <c r="AB165" s="6" t="e">
        <f>SUMIF(Sta!$B:$B,$A165,Sta!O:O)/$C165</f>
        <v>#DIV/0!</v>
      </c>
      <c r="AC165" s="10" t="e">
        <f>(SUMIF(Sta!$A:$A,$A165,Sta!N:N) +SUMIF(Sta!$B:$B,$A165,Sta!P:P))/$D165</f>
        <v>#DIV/0!</v>
      </c>
      <c r="AD165" s="6" t="e">
        <f>SUMIF(Sta!$A:$A,$A165,Sta!N:N)/$B165</f>
        <v>#DIV/0!</v>
      </c>
      <c r="AE165" s="14" t="e">
        <f>SUMIF(Sta!$B:$B,$A165,Sta!P:P)/$C165</f>
        <v>#DIV/0!</v>
      </c>
    </row>
    <row r="166" spans="1:31" x14ac:dyDescent="0.3">
      <c r="A166" t="s">
        <v>410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0" t="e">
        <f>(SUMIF(Sta!$A:$A,$A166,Sta!F:F) +SUMIF(Sta!$B:$B,$A166,Sta!F:F))/$D166</f>
        <v>#DIV/0!</v>
      </c>
      <c r="F166" s="6" t="e">
        <f>SUMIF(Sta!$A:$A,$A166,Sta!F:F)/$B166</f>
        <v>#DIV/0!</v>
      </c>
      <c r="G166" s="6" t="e">
        <f>SUMIF(Sta!$B:$B,$A166,Sta!F:F)/$C166</f>
        <v>#DIV/0!</v>
      </c>
      <c r="H166" s="10" t="e">
        <f>(SUMIF(Sta!$A:$A,$A166,Sta!D:D) +SUMIF(Sta!$B:$B,$A166,Sta!E:E))/$D166</f>
        <v>#DIV/0!</v>
      </c>
      <c r="I166" s="6" t="e">
        <f>SUMIF(Sta!$A:$A,$A166,Sta!D:D)/$B166</f>
        <v>#DIV/0!</v>
      </c>
      <c r="J166" s="6" t="e">
        <f>SUMIF(Sta!$B:$B,$A166,Sta!E:E)/$C166</f>
        <v>#DIV/0!</v>
      </c>
      <c r="K166" s="10" t="e">
        <f>(SUMIF(Sta!$A:$A,$A166,Sta!E:E) +SUMIF(Sta!$B:$B,$A166,Sta!D:D))/$D166</f>
        <v>#DIV/0!</v>
      </c>
      <c r="L166" s="6" t="e">
        <f>SUMIF(Sta!$A:$A,$A166,Sta!E:E)/$B166</f>
        <v>#DIV/0!</v>
      </c>
      <c r="M166" s="6" t="e">
        <f>SUMIF(Sta!$B:$B,$A166,Sta!D:D)/$C166</f>
        <v>#DIV/0!</v>
      </c>
      <c r="N166" s="10" t="e">
        <f>(SUMIF(Sta!$A:$A,$A166,Sta!L:L) +SUMIF(Sta!$B:$B,$A166,Sta!L:L))/$D166</f>
        <v>#DIV/0!</v>
      </c>
      <c r="O166" s="6" t="e">
        <f>SUMIF(Sta!$A:$A,$A166,Sta!L:L)/$B166</f>
        <v>#DIV/0!</v>
      </c>
      <c r="P166" s="6" t="e">
        <f>SUMIF(Sta!$B:$B,$A166,Sta!L:L)/$C166</f>
        <v>#DIV/0!</v>
      </c>
      <c r="Q166" s="10" t="e">
        <f>(SUMIF(Sta!$A:$A,$A166,Sta!H:H) +SUMIF(Sta!$B:$B,$A166,Sta!J:J))/$D166</f>
        <v>#DIV/0!</v>
      </c>
      <c r="R166" s="6" t="e">
        <f>SUMIF(Sta!$A:$A,$A166,Sta!H:H)/$B166</f>
        <v>#DIV/0!</v>
      </c>
      <c r="S166" s="6" t="e">
        <f>SUMIF(Sta!$B:$B,$A166,Sta!J:J)/$C166</f>
        <v>#DIV/0!</v>
      </c>
      <c r="T166" s="10" t="e">
        <f>(SUMIF(Sta!$A:$A,$A166,Sta!I:I) +SUMIF(Sta!$B:$B,$A166,Sta!K:K))/$D166</f>
        <v>#DIV/0!</v>
      </c>
      <c r="U166" s="6" t="e">
        <f>SUMIF(Sta!$A:$A,$A166,Sta!I:I)/$B166</f>
        <v>#DIV/0!</v>
      </c>
      <c r="V166" s="6" t="e">
        <f>SUMIF(Sta!$B:$B,$A166,Sta!K:K)/$C166</f>
        <v>#DIV/0!</v>
      </c>
      <c r="W166" s="10" t="e">
        <f>(SUMIF(Sta!$A:$A,$A166,Sta!Q:Q) +SUMIF(Sta!$B:$B,$A166,Sta!Q:Q))/$D166</f>
        <v>#DIV/0!</v>
      </c>
      <c r="X166" s="6" t="e">
        <f>SUMIF(Sta!$A:$A,$A166,Sta!Q:Q)/$B166</f>
        <v>#DIV/0!</v>
      </c>
      <c r="Y166" s="6" t="e">
        <f>SUMIF(Sta!$B:$B,$A166,Sta!Q:Q)/$C166</f>
        <v>#DIV/0!</v>
      </c>
      <c r="Z166" s="10" t="e">
        <f>(SUMIF(Sta!$A:$A,$A166,Sta!M:M) +SUMIF(Sta!$B:$B,$A166,Sta!O:O))/$D166</f>
        <v>#DIV/0!</v>
      </c>
      <c r="AA166" s="6" t="e">
        <f>SUMIF(Sta!$A:$A,$A166,Sta!M:M)/$B166</f>
        <v>#DIV/0!</v>
      </c>
      <c r="AB166" s="6" t="e">
        <f>SUMIF(Sta!$B:$B,$A166,Sta!O:O)/$C166</f>
        <v>#DIV/0!</v>
      </c>
      <c r="AC166" s="10" t="e">
        <f>(SUMIF(Sta!$A:$A,$A166,Sta!N:N) +SUMIF(Sta!$B:$B,$A166,Sta!P:P))/$D166</f>
        <v>#DIV/0!</v>
      </c>
      <c r="AD166" s="6" t="e">
        <f>SUMIF(Sta!$A:$A,$A166,Sta!N:N)/$B166</f>
        <v>#DIV/0!</v>
      </c>
      <c r="AE166" s="14" t="e">
        <f>SUMIF(Sta!$B:$B,$A166,Sta!P:P)/$C166</f>
        <v>#DIV/0!</v>
      </c>
    </row>
    <row r="167" spans="1:31" x14ac:dyDescent="0.3">
      <c r="A167" t="s">
        <v>649</v>
      </c>
      <c r="B167" s="9">
        <f>COUNTIF(Sta!A:A,A167)</f>
        <v>9</v>
      </c>
      <c r="C167" s="4">
        <f>COUNTIF(Sta!B:B,A167)</f>
        <v>9</v>
      </c>
      <c r="D167" s="4">
        <f t="shared" si="5"/>
        <v>18</v>
      </c>
      <c r="E167" s="10">
        <f>(SUMIF(Sta!$A:$A,$A167,Sta!F:F) +SUMIF(Sta!$B:$B,$A167,Sta!F:F))/$D167</f>
        <v>2.8888888888888888</v>
      </c>
      <c r="F167" s="6">
        <f>SUMIF(Sta!$A:$A,$A167,Sta!F:F)/$B167</f>
        <v>2.1111111111111112</v>
      </c>
      <c r="G167" s="6">
        <f>SUMIF(Sta!$B:$B,$A167,Sta!F:F)/$C167</f>
        <v>3.6666666666666665</v>
      </c>
      <c r="H167" s="10">
        <f>(SUMIF(Sta!$A:$A,$A167,Sta!D:D) +SUMIF(Sta!$B:$B,$A167,Sta!E:E))/$D167</f>
        <v>1.2222222222222223</v>
      </c>
      <c r="I167" s="6">
        <f>SUMIF(Sta!$A:$A,$A167,Sta!D:D)/$B167</f>
        <v>1.3333333333333333</v>
      </c>
      <c r="J167" s="6">
        <f>SUMIF(Sta!$B:$B,$A167,Sta!E:E)/$C167</f>
        <v>1.1111111111111112</v>
      </c>
      <c r="K167" s="10">
        <f>(SUMIF(Sta!$A:$A,$A167,Sta!E:E) +SUMIF(Sta!$B:$B,$A167,Sta!D:D))/$D167</f>
        <v>1.6666666666666667</v>
      </c>
      <c r="L167" s="6">
        <f>SUMIF(Sta!$A:$A,$A167,Sta!E:E)/$B167</f>
        <v>0.77777777777777779</v>
      </c>
      <c r="M167" s="6">
        <f>SUMIF(Sta!$B:$B,$A167,Sta!D:D)/$C167</f>
        <v>2.5555555555555554</v>
      </c>
      <c r="N167" s="10">
        <f>(SUMIF(Sta!$A:$A,$A167,Sta!L:L) +SUMIF(Sta!$B:$B,$A167,Sta!L:L))/$D167</f>
        <v>1.5555555555555556</v>
      </c>
      <c r="O167" s="6">
        <f>SUMIF(Sta!$A:$A,$A167,Sta!L:L)/$B167</f>
        <v>0.88888888888888884</v>
      </c>
      <c r="P167" s="6">
        <f>SUMIF(Sta!$B:$B,$A167,Sta!L:L)/$C167</f>
        <v>2.2222222222222223</v>
      </c>
      <c r="Q167" s="10">
        <f>(SUMIF(Sta!$A:$A,$A167,Sta!H:H) +SUMIF(Sta!$B:$B,$A167,Sta!J:J))/$D167</f>
        <v>0.66666666666666663</v>
      </c>
      <c r="R167" s="6">
        <f>SUMIF(Sta!$A:$A,$A167,Sta!H:H)/$B167</f>
        <v>0.55555555555555558</v>
      </c>
      <c r="S167" s="6">
        <f>SUMIF(Sta!$B:$B,$A167,Sta!J:J)/$C167</f>
        <v>0.77777777777777779</v>
      </c>
      <c r="T167" s="10">
        <f>(SUMIF(Sta!$A:$A,$A167,Sta!I:I) +SUMIF(Sta!$B:$B,$A167,Sta!K:K))/$D167</f>
        <v>0.88888888888888884</v>
      </c>
      <c r="U167" s="6">
        <f>SUMIF(Sta!$A:$A,$A167,Sta!I:I)/$B167</f>
        <v>0.33333333333333331</v>
      </c>
      <c r="V167" s="6">
        <f>SUMIF(Sta!$B:$B,$A167,Sta!K:K)/$C167</f>
        <v>1.4444444444444444</v>
      </c>
      <c r="W167" s="10">
        <f>(SUMIF(Sta!$A:$A,$A167,Sta!Q:Q) +SUMIF(Sta!$B:$B,$A167,Sta!Q:Q))/$D167</f>
        <v>1.3333333333333333</v>
      </c>
      <c r="X167" s="6">
        <f>SUMIF(Sta!$A:$A,$A167,Sta!Q:Q)/$B167</f>
        <v>1.2222222222222223</v>
      </c>
      <c r="Y167" s="6">
        <f>SUMIF(Sta!$B:$B,$A167,Sta!Q:Q)/$C167</f>
        <v>1.4444444444444444</v>
      </c>
      <c r="Z167" s="10">
        <f>(SUMIF(Sta!$A:$A,$A167,Sta!M:M) +SUMIF(Sta!$B:$B,$A167,Sta!O:O))/$D167</f>
        <v>0.55555555555555558</v>
      </c>
      <c r="AA167" s="6">
        <f>SUMIF(Sta!$A:$A,$A167,Sta!M:M)/$B167</f>
        <v>0.77777777777777779</v>
      </c>
      <c r="AB167" s="6">
        <f>SUMIF(Sta!$B:$B,$A167,Sta!O:O)/$C167</f>
        <v>0.33333333333333331</v>
      </c>
      <c r="AC167" s="10">
        <f>(SUMIF(Sta!$A:$A,$A167,Sta!N:N) +SUMIF(Sta!$B:$B,$A167,Sta!P:P))/$D167</f>
        <v>0.77777777777777779</v>
      </c>
      <c r="AD167" s="6">
        <f>SUMIF(Sta!$A:$A,$A167,Sta!N:N)/$B167</f>
        <v>0.44444444444444442</v>
      </c>
      <c r="AE167" s="14">
        <f>SUMIF(Sta!$B:$B,$A167,Sta!P:P)/$C167</f>
        <v>1.1111111111111112</v>
      </c>
    </row>
    <row r="168" spans="1:31" x14ac:dyDescent="0.3">
      <c r="A168" t="s">
        <v>164</v>
      </c>
      <c r="B168" s="9">
        <f>COUNTIF(Sta!A:A,A168)</f>
        <v>1</v>
      </c>
      <c r="C168" s="4">
        <f>COUNTIF(Sta!B:B,A168)</f>
        <v>1</v>
      </c>
      <c r="D168" s="4">
        <f t="shared" si="5"/>
        <v>2</v>
      </c>
      <c r="E168" s="10">
        <f>(SUMIF(Sta!$A:$A,$A168,Sta!F:F) +SUMIF(Sta!$B:$B,$A168,Sta!F:F))/$D168</f>
        <v>3</v>
      </c>
      <c r="F168" s="6">
        <f>SUMIF(Sta!$A:$A,$A168,Sta!F:F)/$B168</f>
        <v>1</v>
      </c>
      <c r="G168" s="6">
        <f>SUMIF(Sta!$B:$B,$A168,Sta!F:F)/$C168</f>
        <v>5</v>
      </c>
      <c r="H168" s="10">
        <f>(SUMIF(Sta!$A:$A,$A168,Sta!D:D) +SUMIF(Sta!$B:$B,$A168,Sta!E:E))/$D168</f>
        <v>0</v>
      </c>
      <c r="I168" s="6">
        <f>SUMIF(Sta!$A:$A,$A168,Sta!D:D)/$B168</f>
        <v>0</v>
      </c>
      <c r="J168" s="6">
        <f>SUMIF(Sta!$B:$B,$A168,Sta!E:E)/$C168</f>
        <v>0</v>
      </c>
      <c r="K168" s="10">
        <f>(SUMIF(Sta!$A:$A,$A168,Sta!E:E) +SUMIF(Sta!$B:$B,$A168,Sta!D:D))/$D168</f>
        <v>3</v>
      </c>
      <c r="L168" s="6">
        <f>SUMIF(Sta!$A:$A,$A168,Sta!E:E)/$B168</f>
        <v>1</v>
      </c>
      <c r="M168" s="6">
        <f>SUMIF(Sta!$B:$B,$A168,Sta!D:D)/$C168</f>
        <v>5</v>
      </c>
      <c r="N168" s="10">
        <f>(SUMIF(Sta!$A:$A,$A168,Sta!L:L) +SUMIF(Sta!$B:$B,$A168,Sta!L:L))/$D168</f>
        <v>0.5</v>
      </c>
      <c r="O168" s="6">
        <f>SUMIF(Sta!$A:$A,$A168,Sta!L:L)/$B168</f>
        <v>0</v>
      </c>
      <c r="P168" s="6">
        <f>SUMIF(Sta!$B:$B,$A168,Sta!L:L)/$C168</f>
        <v>1</v>
      </c>
      <c r="Q168" s="10">
        <f>(SUMIF(Sta!$A:$A,$A168,Sta!H:H) +SUMIF(Sta!$B:$B,$A168,Sta!J:J))/$D168</f>
        <v>0</v>
      </c>
      <c r="R168" s="6">
        <f>SUMIF(Sta!$A:$A,$A168,Sta!H:H)/$B168</f>
        <v>0</v>
      </c>
      <c r="S168" s="6">
        <f>SUMIF(Sta!$B:$B,$A168,Sta!J:J)/$C168</f>
        <v>0</v>
      </c>
      <c r="T168" s="10">
        <f>(SUMIF(Sta!$A:$A,$A168,Sta!I:I) +SUMIF(Sta!$B:$B,$A168,Sta!K:K))/$D168</f>
        <v>0.5</v>
      </c>
      <c r="U168" s="6">
        <f>SUMIF(Sta!$A:$A,$A168,Sta!I:I)/$B168</f>
        <v>0</v>
      </c>
      <c r="V168" s="6">
        <f>SUMIF(Sta!$B:$B,$A168,Sta!K:K)/$C168</f>
        <v>1</v>
      </c>
      <c r="W168" s="10">
        <f>(SUMIF(Sta!$A:$A,$A168,Sta!Q:Q) +SUMIF(Sta!$B:$B,$A168,Sta!Q:Q))/$D168</f>
        <v>2.5</v>
      </c>
      <c r="X168" s="6">
        <f>SUMIF(Sta!$A:$A,$A168,Sta!Q:Q)/$B168</f>
        <v>1</v>
      </c>
      <c r="Y168" s="6">
        <f>SUMIF(Sta!$B:$B,$A168,Sta!Q:Q)/$C168</f>
        <v>4</v>
      </c>
      <c r="Z168" s="10">
        <f>(SUMIF(Sta!$A:$A,$A168,Sta!M:M) +SUMIF(Sta!$B:$B,$A168,Sta!O:O))/$D168</f>
        <v>0</v>
      </c>
      <c r="AA168" s="6">
        <f>SUMIF(Sta!$A:$A,$A168,Sta!M:M)/$B168</f>
        <v>0</v>
      </c>
      <c r="AB168" s="6">
        <f>SUMIF(Sta!$B:$B,$A168,Sta!O:O)/$C168</f>
        <v>0</v>
      </c>
      <c r="AC168" s="10">
        <f>(SUMIF(Sta!$A:$A,$A168,Sta!N:N) +SUMIF(Sta!$B:$B,$A168,Sta!P:P))/$D168</f>
        <v>2.5</v>
      </c>
      <c r="AD168" s="6">
        <f>SUMIF(Sta!$A:$A,$A168,Sta!N:N)/$B168</f>
        <v>1</v>
      </c>
      <c r="AE168" s="14">
        <f>SUMIF(Sta!$B:$B,$A168,Sta!P:P)/$C168</f>
        <v>4</v>
      </c>
    </row>
    <row r="169" spans="1:31" x14ac:dyDescent="0.3">
      <c r="A169" t="s">
        <v>101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0" t="e">
        <f>(SUMIF(Sta!$A:$A,$A169,Sta!F:F) +SUMIF(Sta!$B:$B,$A169,Sta!F:F))/$D169</f>
        <v>#DIV/0!</v>
      </c>
      <c r="F169" s="6" t="e">
        <f>SUMIF(Sta!$A:$A,$A169,Sta!F:F)/$B169</f>
        <v>#DIV/0!</v>
      </c>
      <c r="G169" s="6" t="e">
        <f>SUMIF(Sta!$B:$B,$A169,Sta!F:F)/$C169</f>
        <v>#DIV/0!</v>
      </c>
      <c r="H169" s="10" t="e">
        <f>(SUMIF(Sta!$A:$A,$A169,Sta!D:D) +SUMIF(Sta!$B:$B,$A169,Sta!E:E))/$D169</f>
        <v>#DIV/0!</v>
      </c>
      <c r="I169" s="6" t="e">
        <f>SUMIF(Sta!$A:$A,$A169,Sta!D:D)/$B169</f>
        <v>#DIV/0!</v>
      </c>
      <c r="J169" s="6" t="e">
        <f>SUMIF(Sta!$B:$B,$A169,Sta!E:E)/$C169</f>
        <v>#DIV/0!</v>
      </c>
      <c r="K169" s="10" t="e">
        <f>(SUMIF(Sta!$A:$A,$A169,Sta!E:E) +SUMIF(Sta!$B:$B,$A169,Sta!D:D))/$D169</f>
        <v>#DIV/0!</v>
      </c>
      <c r="L169" s="6" t="e">
        <f>SUMIF(Sta!$A:$A,$A169,Sta!E:E)/$B169</f>
        <v>#DIV/0!</v>
      </c>
      <c r="M169" s="6" t="e">
        <f>SUMIF(Sta!$B:$B,$A169,Sta!D:D)/$C169</f>
        <v>#DIV/0!</v>
      </c>
      <c r="N169" s="10" t="e">
        <f>(SUMIF(Sta!$A:$A,$A169,Sta!L:L) +SUMIF(Sta!$B:$B,$A169,Sta!L:L))/$D169</f>
        <v>#DIV/0!</v>
      </c>
      <c r="O169" s="6" t="e">
        <f>SUMIF(Sta!$A:$A,$A169,Sta!L:L)/$B169</f>
        <v>#DIV/0!</v>
      </c>
      <c r="P169" s="6" t="e">
        <f>SUMIF(Sta!$B:$B,$A169,Sta!L:L)/$C169</f>
        <v>#DIV/0!</v>
      </c>
      <c r="Q169" s="10" t="e">
        <f>(SUMIF(Sta!$A:$A,$A169,Sta!H:H) +SUMIF(Sta!$B:$B,$A169,Sta!J:J))/$D169</f>
        <v>#DIV/0!</v>
      </c>
      <c r="R169" s="6" t="e">
        <f>SUMIF(Sta!$A:$A,$A169,Sta!H:H)/$B169</f>
        <v>#DIV/0!</v>
      </c>
      <c r="S169" s="6" t="e">
        <f>SUMIF(Sta!$B:$B,$A169,Sta!J:J)/$C169</f>
        <v>#DIV/0!</v>
      </c>
      <c r="T169" s="10" t="e">
        <f>(SUMIF(Sta!$A:$A,$A169,Sta!I:I) +SUMIF(Sta!$B:$B,$A169,Sta!K:K))/$D169</f>
        <v>#DIV/0!</v>
      </c>
      <c r="U169" s="6" t="e">
        <f>SUMIF(Sta!$A:$A,$A169,Sta!I:I)/$B169</f>
        <v>#DIV/0!</v>
      </c>
      <c r="V169" s="6" t="e">
        <f>SUMIF(Sta!$B:$B,$A169,Sta!K:K)/$C169</f>
        <v>#DIV/0!</v>
      </c>
      <c r="W169" s="10" t="e">
        <f>(SUMIF(Sta!$A:$A,$A169,Sta!Q:Q) +SUMIF(Sta!$B:$B,$A169,Sta!Q:Q))/$D169</f>
        <v>#DIV/0!</v>
      </c>
      <c r="X169" s="6" t="e">
        <f>SUMIF(Sta!$A:$A,$A169,Sta!Q:Q)/$B169</f>
        <v>#DIV/0!</v>
      </c>
      <c r="Y169" s="6" t="e">
        <f>SUMIF(Sta!$B:$B,$A169,Sta!Q:Q)/$C169</f>
        <v>#DIV/0!</v>
      </c>
      <c r="Z169" s="10" t="e">
        <f>(SUMIF(Sta!$A:$A,$A169,Sta!M:M) +SUMIF(Sta!$B:$B,$A169,Sta!O:O))/$D169</f>
        <v>#DIV/0!</v>
      </c>
      <c r="AA169" s="6" t="e">
        <f>SUMIF(Sta!$A:$A,$A169,Sta!M:M)/$B169</f>
        <v>#DIV/0!</v>
      </c>
      <c r="AB169" s="6" t="e">
        <f>SUMIF(Sta!$B:$B,$A169,Sta!O:O)/$C169</f>
        <v>#DIV/0!</v>
      </c>
      <c r="AC169" s="10" t="e">
        <f>(SUMIF(Sta!$A:$A,$A169,Sta!N:N) +SUMIF(Sta!$B:$B,$A169,Sta!P:P))/$D169</f>
        <v>#DIV/0!</v>
      </c>
      <c r="AD169" s="6" t="e">
        <f>SUMIF(Sta!$A:$A,$A169,Sta!N:N)/$B169</f>
        <v>#DIV/0!</v>
      </c>
      <c r="AE169" s="14" t="e">
        <f>SUMIF(Sta!$B:$B,$A169,Sta!P:P)/$C169</f>
        <v>#DIV/0!</v>
      </c>
    </row>
    <row r="170" spans="1:31" x14ac:dyDescent="0.3">
      <c r="A170" t="s">
        <v>332</v>
      </c>
      <c r="B170" s="9">
        <f>COUNTIF(Sta!A:A,A170)</f>
        <v>1</v>
      </c>
      <c r="C170" s="4">
        <f>COUNTIF(Sta!B:B,A170)</f>
        <v>1</v>
      </c>
      <c r="D170" s="4">
        <f t="shared" si="5"/>
        <v>2</v>
      </c>
      <c r="E170" s="10">
        <f>(SUMIF(Sta!$A:$A,$A170,Sta!F:F) +SUMIF(Sta!$B:$B,$A170,Sta!F:F))/$D170</f>
        <v>3.5</v>
      </c>
      <c r="F170" s="6">
        <f>SUMIF(Sta!$A:$A,$A170,Sta!F:F)/$B170</f>
        <v>5</v>
      </c>
      <c r="G170" s="6">
        <f>SUMIF(Sta!$B:$B,$A170,Sta!F:F)/$C170</f>
        <v>2</v>
      </c>
      <c r="H170" s="10">
        <f>(SUMIF(Sta!$A:$A,$A170,Sta!D:D) +SUMIF(Sta!$B:$B,$A170,Sta!E:E))/$D170</f>
        <v>2.5</v>
      </c>
      <c r="I170" s="6">
        <f>SUMIF(Sta!$A:$A,$A170,Sta!D:D)/$B170</f>
        <v>3</v>
      </c>
      <c r="J170" s="6">
        <f>SUMIF(Sta!$B:$B,$A170,Sta!E:E)/$C170</f>
        <v>2</v>
      </c>
      <c r="K170" s="10">
        <f>(SUMIF(Sta!$A:$A,$A170,Sta!E:E) +SUMIF(Sta!$B:$B,$A170,Sta!D:D))/$D170</f>
        <v>1</v>
      </c>
      <c r="L170" s="6">
        <f>SUMIF(Sta!$A:$A,$A170,Sta!E:E)/$B170</f>
        <v>2</v>
      </c>
      <c r="M170" s="6">
        <f>SUMIF(Sta!$B:$B,$A170,Sta!D:D)/$C170</f>
        <v>0</v>
      </c>
      <c r="N170" s="10">
        <f>(SUMIF(Sta!$A:$A,$A170,Sta!L:L) +SUMIF(Sta!$B:$B,$A170,Sta!L:L))/$D170</f>
        <v>2</v>
      </c>
      <c r="O170" s="6">
        <f>SUMIF(Sta!$A:$A,$A170,Sta!L:L)/$B170</f>
        <v>3</v>
      </c>
      <c r="P170" s="6">
        <f>SUMIF(Sta!$B:$B,$A170,Sta!L:L)/$C170</f>
        <v>1</v>
      </c>
      <c r="Q170" s="10">
        <f>(SUMIF(Sta!$A:$A,$A170,Sta!H:H) +SUMIF(Sta!$B:$B,$A170,Sta!J:J))/$D170</f>
        <v>1.5</v>
      </c>
      <c r="R170" s="6">
        <f>SUMIF(Sta!$A:$A,$A170,Sta!H:H)/$B170</f>
        <v>2</v>
      </c>
      <c r="S170" s="6">
        <f>SUMIF(Sta!$B:$B,$A170,Sta!J:J)/$C170</f>
        <v>1</v>
      </c>
      <c r="T170" s="10">
        <f>(SUMIF(Sta!$A:$A,$A170,Sta!I:I) +SUMIF(Sta!$B:$B,$A170,Sta!K:K))/$D170</f>
        <v>0.5</v>
      </c>
      <c r="U170" s="6">
        <f>SUMIF(Sta!$A:$A,$A170,Sta!I:I)/$B170</f>
        <v>1</v>
      </c>
      <c r="V170" s="6">
        <f>SUMIF(Sta!$B:$B,$A170,Sta!K:K)/$C170</f>
        <v>0</v>
      </c>
      <c r="W170" s="10">
        <f>(SUMIF(Sta!$A:$A,$A170,Sta!Q:Q) +SUMIF(Sta!$B:$B,$A170,Sta!Q:Q))/$D170</f>
        <v>1.5</v>
      </c>
      <c r="X170" s="6">
        <f>SUMIF(Sta!$A:$A,$A170,Sta!Q:Q)/$B170</f>
        <v>2</v>
      </c>
      <c r="Y170" s="6">
        <f>SUMIF(Sta!$B:$B,$A170,Sta!Q:Q)/$C170</f>
        <v>1</v>
      </c>
      <c r="Z170" s="10">
        <f>(SUMIF(Sta!$A:$A,$A170,Sta!M:M) +SUMIF(Sta!$B:$B,$A170,Sta!O:O))/$D170</f>
        <v>1</v>
      </c>
      <c r="AA170" s="6">
        <f>SUMIF(Sta!$A:$A,$A170,Sta!M:M)/$B170</f>
        <v>1</v>
      </c>
      <c r="AB170" s="6">
        <f>SUMIF(Sta!$B:$B,$A170,Sta!O:O)/$C170</f>
        <v>1</v>
      </c>
      <c r="AC170" s="10">
        <f>(SUMIF(Sta!$A:$A,$A170,Sta!N:N) +SUMIF(Sta!$B:$B,$A170,Sta!P:P))/$D170</f>
        <v>0.5</v>
      </c>
      <c r="AD170" s="6">
        <f>SUMIF(Sta!$A:$A,$A170,Sta!N:N)/$B170</f>
        <v>1</v>
      </c>
      <c r="AE170" s="14">
        <f>SUMIF(Sta!$B:$B,$A170,Sta!P:P)/$C170</f>
        <v>0</v>
      </c>
    </row>
    <row r="171" spans="1:31" x14ac:dyDescent="0.3">
      <c r="A171" t="s">
        <v>517</v>
      </c>
      <c r="B171" s="9">
        <f>COUNTIF(Sta!A:A,A171)</f>
        <v>2</v>
      </c>
      <c r="C171" s="4">
        <f>COUNTIF(Sta!B:B,A171)</f>
        <v>2</v>
      </c>
      <c r="D171" s="4">
        <f t="shared" si="5"/>
        <v>4</v>
      </c>
      <c r="E171" s="10">
        <f>(SUMIF(Sta!$A:$A,$A171,Sta!F:F) +SUMIF(Sta!$B:$B,$A171,Sta!F:F))/$D171</f>
        <v>1.5</v>
      </c>
      <c r="F171" s="6">
        <f>SUMIF(Sta!$A:$A,$A171,Sta!F:F)/$B171</f>
        <v>1.5</v>
      </c>
      <c r="G171" s="6">
        <f>SUMIF(Sta!$B:$B,$A171,Sta!F:F)/$C171</f>
        <v>1.5</v>
      </c>
      <c r="H171" s="10">
        <f>(SUMIF(Sta!$A:$A,$A171,Sta!D:D) +SUMIF(Sta!$B:$B,$A171,Sta!E:E))/$D171</f>
        <v>0.25</v>
      </c>
      <c r="I171" s="6">
        <f>SUMIF(Sta!$A:$A,$A171,Sta!D:D)/$B171</f>
        <v>0.5</v>
      </c>
      <c r="J171" s="6">
        <f>SUMIF(Sta!$B:$B,$A171,Sta!E:E)/$C171</f>
        <v>0</v>
      </c>
      <c r="K171" s="10">
        <f>(SUMIF(Sta!$A:$A,$A171,Sta!E:E) +SUMIF(Sta!$B:$B,$A171,Sta!D:D))/$D171</f>
        <v>1.25</v>
      </c>
      <c r="L171" s="6">
        <f>SUMIF(Sta!$A:$A,$A171,Sta!E:E)/$B171</f>
        <v>1</v>
      </c>
      <c r="M171" s="6">
        <f>SUMIF(Sta!$B:$B,$A171,Sta!D:D)/$C171</f>
        <v>1.5</v>
      </c>
      <c r="N171" s="10">
        <f>(SUMIF(Sta!$A:$A,$A171,Sta!L:L) +SUMIF(Sta!$B:$B,$A171,Sta!L:L))/$D171</f>
        <v>0.25</v>
      </c>
      <c r="O171" s="6">
        <f>SUMIF(Sta!$A:$A,$A171,Sta!L:L)/$B171</f>
        <v>0.5</v>
      </c>
      <c r="P171" s="6">
        <f>SUMIF(Sta!$B:$B,$A171,Sta!L:L)/$C171</f>
        <v>0</v>
      </c>
      <c r="Q171" s="10">
        <f>(SUMIF(Sta!$A:$A,$A171,Sta!H:H) +SUMIF(Sta!$B:$B,$A171,Sta!J:J))/$D171</f>
        <v>0.25</v>
      </c>
      <c r="R171" s="6">
        <f>SUMIF(Sta!$A:$A,$A171,Sta!H:H)/$B171</f>
        <v>0.5</v>
      </c>
      <c r="S171" s="6">
        <f>SUMIF(Sta!$B:$B,$A171,Sta!J:J)/$C171</f>
        <v>0</v>
      </c>
      <c r="T171" s="10">
        <f>(SUMIF(Sta!$A:$A,$A171,Sta!I:I) +SUMIF(Sta!$B:$B,$A171,Sta!K:K))/$D171</f>
        <v>0</v>
      </c>
      <c r="U171" s="6">
        <f>SUMIF(Sta!$A:$A,$A171,Sta!I:I)/$B171</f>
        <v>0</v>
      </c>
      <c r="V171" s="6">
        <f>SUMIF(Sta!$B:$B,$A171,Sta!K:K)/$C171</f>
        <v>0</v>
      </c>
      <c r="W171" s="10">
        <f>(SUMIF(Sta!$A:$A,$A171,Sta!Q:Q) +SUMIF(Sta!$B:$B,$A171,Sta!Q:Q))/$D171</f>
        <v>1.25</v>
      </c>
      <c r="X171" s="6">
        <f>SUMIF(Sta!$A:$A,$A171,Sta!Q:Q)/$B171</f>
        <v>1</v>
      </c>
      <c r="Y171" s="6">
        <f>SUMIF(Sta!$B:$B,$A171,Sta!Q:Q)/$C171</f>
        <v>1.5</v>
      </c>
      <c r="Z171" s="10">
        <f>(SUMIF(Sta!$A:$A,$A171,Sta!M:M) +SUMIF(Sta!$B:$B,$A171,Sta!O:O))/$D171</f>
        <v>0</v>
      </c>
      <c r="AA171" s="6">
        <f>SUMIF(Sta!$A:$A,$A171,Sta!M:M)/$B171</f>
        <v>0</v>
      </c>
      <c r="AB171" s="6">
        <f>SUMIF(Sta!$B:$B,$A171,Sta!O:O)/$C171</f>
        <v>0</v>
      </c>
      <c r="AC171" s="10">
        <f>(SUMIF(Sta!$A:$A,$A171,Sta!N:N) +SUMIF(Sta!$B:$B,$A171,Sta!P:P))/$D171</f>
        <v>1.25</v>
      </c>
      <c r="AD171" s="6">
        <f>SUMIF(Sta!$A:$A,$A171,Sta!N:N)/$B171</f>
        <v>1</v>
      </c>
      <c r="AE171" s="14">
        <f>SUMIF(Sta!$B:$B,$A171,Sta!P:P)/$C171</f>
        <v>1.5</v>
      </c>
    </row>
    <row r="172" spans="1:31" x14ac:dyDescent="0.3">
      <c r="A172" t="s">
        <v>299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0" t="e">
        <f>(SUMIF(Sta!$A:$A,$A172,Sta!F:F) +SUMIF(Sta!$B:$B,$A172,Sta!F:F))/$D172</f>
        <v>#DIV/0!</v>
      </c>
      <c r="F172" s="6" t="e">
        <f>SUMIF(Sta!$A:$A,$A172,Sta!F:F)/$B172</f>
        <v>#DIV/0!</v>
      </c>
      <c r="G172" s="6" t="e">
        <f>SUMIF(Sta!$B:$B,$A172,Sta!F:F)/$C172</f>
        <v>#DIV/0!</v>
      </c>
      <c r="H172" s="10" t="e">
        <f>(SUMIF(Sta!$A:$A,$A172,Sta!D:D) +SUMIF(Sta!$B:$B,$A172,Sta!E:E))/$D172</f>
        <v>#DIV/0!</v>
      </c>
      <c r="I172" s="6" t="e">
        <f>SUMIF(Sta!$A:$A,$A172,Sta!D:D)/$B172</f>
        <v>#DIV/0!</v>
      </c>
      <c r="J172" s="6" t="e">
        <f>SUMIF(Sta!$B:$B,$A172,Sta!E:E)/$C172</f>
        <v>#DIV/0!</v>
      </c>
      <c r="K172" s="10" t="e">
        <f>(SUMIF(Sta!$A:$A,$A172,Sta!E:E) +SUMIF(Sta!$B:$B,$A172,Sta!D:D))/$D172</f>
        <v>#DIV/0!</v>
      </c>
      <c r="L172" s="6" t="e">
        <f>SUMIF(Sta!$A:$A,$A172,Sta!E:E)/$B172</f>
        <v>#DIV/0!</v>
      </c>
      <c r="M172" s="6" t="e">
        <f>SUMIF(Sta!$B:$B,$A172,Sta!D:D)/$C172</f>
        <v>#DIV/0!</v>
      </c>
      <c r="N172" s="10" t="e">
        <f>(SUMIF(Sta!$A:$A,$A172,Sta!L:L) +SUMIF(Sta!$B:$B,$A172,Sta!L:L))/$D172</f>
        <v>#DIV/0!</v>
      </c>
      <c r="O172" s="6" t="e">
        <f>SUMIF(Sta!$A:$A,$A172,Sta!L:L)/$B172</f>
        <v>#DIV/0!</v>
      </c>
      <c r="P172" s="6" t="e">
        <f>SUMIF(Sta!$B:$B,$A172,Sta!L:L)/$C172</f>
        <v>#DIV/0!</v>
      </c>
      <c r="Q172" s="10" t="e">
        <f>(SUMIF(Sta!$A:$A,$A172,Sta!H:H) +SUMIF(Sta!$B:$B,$A172,Sta!J:J))/$D172</f>
        <v>#DIV/0!</v>
      </c>
      <c r="R172" s="6" t="e">
        <f>SUMIF(Sta!$A:$A,$A172,Sta!H:H)/$B172</f>
        <v>#DIV/0!</v>
      </c>
      <c r="S172" s="6" t="e">
        <f>SUMIF(Sta!$B:$B,$A172,Sta!J:J)/$C172</f>
        <v>#DIV/0!</v>
      </c>
      <c r="T172" s="10" t="e">
        <f>(SUMIF(Sta!$A:$A,$A172,Sta!I:I) +SUMIF(Sta!$B:$B,$A172,Sta!K:K))/$D172</f>
        <v>#DIV/0!</v>
      </c>
      <c r="U172" s="6" t="e">
        <f>SUMIF(Sta!$A:$A,$A172,Sta!I:I)/$B172</f>
        <v>#DIV/0!</v>
      </c>
      <c r="V172" s="6" t="e">
        <f>SUMIF(Sta!$B:$B,$A172,Sta!K:K)/$C172</f>
        <v>#DIV/0!</v>
      </c>
      <c r="W172" s="10" t="e">
        <f>(SUMIF(Sta!$A:$A,$A172,Sta!Q:Q) +SUMIF(Sta!$B:$B,$A172,Sta!Q:Q))/$D172</f>
        <v>#DIV/0!</v>
      </c>
      <c r="X172" s="6" t="e">
        <f>SUMIF(Sta!$A:$A,$A172,Sta!Q:Q)/$B172</f>
        <v>#DIV/0!</v>
      </c>
      <c r="Y172" s="6" t="e">
        <f>SUMIF(Sta!$B:$B,$A172,Sta!Q:Q)/$C172</f>
        <v>#DIV/0!</v>
      </c>
      <c r="Z172" s="10" t="e">
        <f>(SUMIF(Sta!$A:$A,$A172,Sta!M:M) +SUMIF(Sta!$B:$B,$A172,Sta!O:O))/$D172</f>
        <v>#DIV/0!</v>
      </c>
      <c r="AA172" s="6" t="e">
        <f>SUMIF(Sta!$A:$A,$A172,Sta!M:M)/$B172</f>
        <v>#DIV/0!</v>
      </c>
      <c r="AB172" s="6" t="e">
        <f>SUMIF(Sta!$B:$B,$A172,Sta!O:O)/$C172</f>
        <v>#DIV/0!</v>
      </c>
      <c r="AC172" s="10" t="e">
        <f>(SUMIF(Sta!$A:$A,$A172,Sta!N:N) +SUMIF(Sta!$B:$B,$A172,Sta!P:P))/$D172</f>
        <v>#DIV/0!</v>
      </c>
      <c r="AD172" s="6" t="e">
        <f>SUMIF(Sta!$A:$A,$A172,Sta!N:N)/$B172</f>
        <v>#DIV/0!</v>
      </c>
      <c r="AE172" s="14" t="e">
        <f>SUMIF(Sta!$B:$B,$A172,Sta!P:P)/$C172</f>
        <v>#DIV/0!</v>
      </c>
    </row>
    <row r="173" spans="1:31" x14ac:dyDescent="0.3">
      <c r="A173" t="s">
        <v>377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0" t="e">
        <f>(SUMIF(Sta!$A:$A,$A173,Sta!F:F) +SUMIF(Sta!$B:$B,$A173,Sta!F:F))/$D173</f>
        <v>#DIV/0!</v>
      </c>
      <c r="F173" s="6" t="e">
        <f>SUMIF(Sta!$A:$A,$A173,Sta!F:F)/$B173</f>
        <v>#DIV/0!</v>
      </c>
      <c r="G173" s="6" t="e">
        <f>SUMIF(Sta!$B:$B,$A173,Sta!F:F)/$C173</f>
        <v>#DIV/0!</v>
      </c>
      <c r="H173" s="10" t="e">
        <f>(SUMIF(Sta!$A:$A,$A173,Sta!D:D) +SUMIF(Sta!$B:$B,$A173,Sta!E:E))/$D173</f>
        <v>#DIV/0!</v>
      </c>
      <c r="I173" s="6" t="e">
        <f>SUMIF(Sta!$A:$A,$A173,Sta!D:D)/$B173</f>
        <v>#DIV/0!</v>
      </c>
      <c r="J173" s="6" t="e">
        <f>SUMIF(Sta!$B:$B,$A173,Sta!E:E)/$C173</f>
        <v>#DIV/0!</v>
      </c>
      <c r="K173" s="10" t="e">
        <f>(SUMIF(Sta!$A:$A,$A173,Sta!E:E) +SUMIF(Sta!$B:$B,$A173,Sta!D:D))/$D173</f>
        <v>#DIV/0!</v>
      </c>
      <c r="L173" s="6" t="e">
        <f>SUMIF(Sta!$A:$A,$A173,Sta!E:E)/$B173</f>
        <v>#DIV/0!</v>
      </c>
      <c r="M173" s="6" t="e">
        <f>SUMIF(Sta!$B:$B,$A173,Sta!D:D)/$C173</f>
        <v>#DIV/0!</v>
      </c>
      <c r="N173" s="10" t="e">
        <f>(SUMIF(Sta!$A:$A,$A173,Sta!L:L) +SUMIF(Sta!$B:$B,$A173,Sta!L:L))/$D173</f>
        <v>#DIV/0!</v>
      </c>
      <c r="O173" s="6" t="e">
        <f>SUMIF(Sta!$A:$A,$A173,Sta!L:L)/$B173</f>
        <v>#DIV/0!</v>
      </c>
      <c r="P173" s="6" t="e">
        <f>SUMIF(Sta!$B:$B,$A173,Sta!L:L)/$C173</f>
        <v>#DIV/0!</v>
      </c>
      <c r="Q173" s="10" t="e">
        <f>(SUMIF(Sta!$A:$A,$A173,Sta!H:H) +SUMIF(Sta!$B:$B,$A173,Sta!J:J))/$D173</f>
        <v>#DIV/0!</v>
      </c>
      <c r="R173" s="6" t="e">
        <f>SUMIF(Sta!$A:$A,$A173,Sta!H:H)/$B173</f>
        <v>#DIV/0!</v>
      </c>
      <c r="S173" s="6" t="e">
        <f>SUMIF(Sta!$B:$B,$A173,Sta!J:J)/$C173</f>
        <v>#DIV/0!</v>
      </c>
      <c r="T173" s="10" t="e">
        <f>(SUMIF(Sta!$A:$A,$A173,Sta!I:I) +SUMIF(Sta!$B:$B,$A173,Sta!K:K))/$D173</f>
        <v>#DIV/0!</v>
      </c>
      <c r="U173" s="6" t="e">
        <f>SUMIF(Sta!$A:$A,$A173,Sta!I:I)/$B173</f>
        <v>#DIV/0!</v>
      </c>
      <c r="V173" s="6" t="e">
        <f>SUMIF(Sta!$B:$B,$A173,Sta!K:K)/$C173</f>
        <v>#DIV/0!</v>
      </c>
      <c r="W173" s="10" t="e">
        <f>(SUMIF(Sta!$A:$A,$A173,Sta!Q:Q) +SUMIF(Sta!$B:$B,$A173,Sta!Q:Q))/$D173</f>
        <v>#DIV/0!</v>
      </c>
      <c r="X173" s="6" t="e">
        <f>SUMIF(Sta!$A:$A,$A173,Sta!Q:Q)/$B173</f>
        <v>#DIV/0!</v>
      </c>
      <c r="Y173" s="6" t="e">
        <f>SUMIF(Sta!$B:$B,$A173,Sta!Q:Q)/$C173</f>
        <v>#DIV/0!</v>
      </c>
      <c r="Z173" s="10" t="e">
        <f>(SUMIF(Sta!$A:$A,$A173,Sta!M:M) +SUMIF(Sta!$B:$B,$A173,Sta!O:O))/$D173</f>
        <v>#DIV/0!</v>
      </c>
      <c r="AA173" s="6" t="e">
        <f>SUMIF(Sta!$A:$A,$A173,Sta!M:M)/$B173</f>
        <v>#DIV/0!</v>
      </c>
      <c r="AB173" s="6" t="e">
        <f>SUMIF(Sta!$B:$B,$A173,Sta!O:O)/$C173</f>
        <v>#DIV/0!</v>
      </c>
      <c r="AC173" s="10" t="e">
        <f>(SUMIF(Sta!$A:$A,$A173,Sta!N:N) +SUMIF(Sta!$B:$B,$A173,Sta!P:P))/$D173</f>
        <v>#DIV/0!</v>
      </c>
      <c r="AD173" s="6" t="e">
        <f>SUMIF(Sta!$A:$A,$A173,Sta!N:N)/$B173</f>
        <v>#DIV/0!</v>
      </c>
      <c r="AE173" s="14" t="e">
        <f>SUMIF(Sta!$B:$B,$A173,Sta!P:P)/$C173</f>
        <v>#DIV/0!</v>
      </c>
    </row>
    <row r="174" spans="1:31" x14ac:dyDescent="0.3">
      <c r="A174" t="s">
        <v>634</v>
      </c>
      <c r="B174" s="9">
        <f>COUNTIF(Sta!A:A,A174)</f>
        <v>1</v>
      </c>
      <c r="C174" s="4">
        <f>COUNTIF(Sta!B:B,A174)</f>
        <v>1</v>
      </c>
      <c r="D174" s="4">
        <f t="shared" si="5"/>
        <v>2</v>
      </c>
      <c r="E174" s="10">
        <f>(SUMIF(Sta!$A:$A,$A174,Sta!F:F) +SUMIF(Sta!$B:$B,$A174,Sta!F:F))/$D174</f>
        <v>1</v>
      </c>
      <c r="F174" s="6">
        <f>SUMIF(Sta!$A:$A,$A174,Sta!F:F)/$B174</f>
        <v>1</v>
      </c>
      <c r="G174" s="6">
        <f>SUMIF(Sta!$B:$B,$A174,Sta!F:F)/$C174</f>
        <v>1</v>
      </c>
      <c r="H174" s="10">
        <f>(SUMIF(Sta!$A:$A,$A174,Sta!D:D) +SUMIF(Sta!$B:$B,$A174,Sta!E:E))/$D174</f>
        <v>0.5</v>
      </c>
      <c r="I174" s="6">
        <f>SUMIF(Sta!$A:$A,$A174,Sta!D:D)/$B174</f>
        <v>1</v>
      </c>
      <c r="J174" s="6">
        <f>SUMIF(Sta!$B:$B,$A174,Sta!E:E)/$C174</f>
        <v>0</v>
      </c>
      <c r="K174" s="10">
        <f>(SUMIF(Sta!$A:$A,$A174,Sta!E:E) +SUMIF(Sta!$B:$B,$A174,Sta!D:D))/$D174</f>
        <v>0.5</v>
      </c>
      <c r="L174" s="6">
        <f>SUMIF(Sta!$A:$A,$A174,Sta!E:E)/$B174</f>
        <v>0</v>
      </c>
      <c r="M174" s="6">
        <f>SUMIF(Sta!$B:$B,$A174,Sta!D:D)/$C174</f>
        <v>1</v>
      </c>
      <c r="N174" s="10">
        <f>(SUMIF(Sta!$A:$A,$A174,Sta!L:L) +SUMIF(Sta!$B:$B,$A174,Sta!L:L))/$D174</f>
        <v>1</v>
      </c>
      <c r="O174" s="6">
        <f>SUMIF(Sta!$A:$A,$A174,Sta!L:L)/$B174</f>
        <v>1</v>
      </c>
      <c r="P174" s="6">
        <f>SUMIF(Sta!$B:$B,$A174,Sta!L:L)/$C174</f>
        <v>1</v>
      </c>
      <c r="Q174" s="10">
        <f>(SUMIF(Sta!$A:$A,$A174,Sta!H:H) +SUMIF(Sta!$B:$B,$A174,Sta!J:J))/$D174</f>
        <v>0.5</v>
      </c>
      <c r="R174" s="6">
        <f>SUMIF(Sta!$A:$A,$A174,Sta!H:H)/$B174</f>
        <v>1</v>
      </c>
      <c r="S174" s="6">
        <f>SUMIF(Sta!$B:$B,$A174,Sta!J:J)/$C174</f>
        <v>0</v>
      </c>
      <c r="T174" s="10">
        <f>(SUMIF(Sta!$A:$A,$A174,Sta!I:I) +SUMIF(Sta!$B:$B,$A174,Sta!K:K))/$D174</f>
        <v>0.5</v>
      </c>
      <c r="U174" s="6">
        <f>SUMIF(Sta!$A:$A,$A174,Sta!I:I)/$B174</f>
        <v>0</v>
      </c>
      <c r="V174" s="6">
        <f>SUMIF(Sta!$B:$B,$A174,Sta!K:K)/$C174</f>
        <v>1</v>
      </c>
      <c r="W174" s="10">
        <f>(SUMIF(Sta!$A:$A,$A174,Sta!Q:Q) +SUMIF(Sta!$B:$B,$A174,Sta!Q:Q))/$D174</f>
        <v>0</v>
      </c>
      <c r="X174" s="6">
        <f>SUMIF(Sta!$A:$A,$A174,Sta!Q:Q)/$B174</f>
        <v>0</v>
      </c>
      <c r="Y174" s="6">
        <f>SUMIF(Sta!$B:$B,$A174,Sta!Q:Q)/$C174</f>
        <v>0</v>
      </c>
      <c r="Z174" s="10">
        <f>(SUMIF(Sta!$A:$A,$A174,Sta!M:M) +SUMIF(Sta!$B:$B,$A174,Sta!O:O))/$D174</f>
        <v>0</v>
      </c>
      <c r="AA174" s="6">
        <f>SUMIF(Sta!$A:$A,$A174,Sta!M:M)/$B174</f>
        <v>0</v>
      </c>
      <c r="AB174" s="6">
        <f>SUMIF(Sta!$B:$B,$A174,Sta!O:O)/$C174</f>
        <v>0</v>
      </c>
      <c r="AC174" s="10">
        <f>(SUMIF(Sta!$A:$A,$A174,Sta!N:N) +SUMIF(Sta!$B:$B,$A174,Sta!P:P))/$D174</f>
        <v>0</v>
      </c>
      <c r="AD174" s="6">
        <f>SUMIF(Sta!$A:$A,$A174,Sta!N:N)/$B174</f>
        <v>0</v>
      </c>
      <c r="AE174" s="14">
        <f>SUMIF(Sta!$B:$B,$A174,Sta!P:P)/$C174</f>
        <v>0</v>
      </c>
    </row>
    <row r="175" spans="1:31" x14ac:dyDescent="0.3">
      <c r="A175" t="s">
        <v>22</v>
      </c>
      <c r="B175" s="9">
        <f>COUNTIF(Sta!A:A,A175)</f>
        <v>0</v>
      </c>
      <c r="C175" s="4">
        <f>COUNTIF(Sta!B:B,A175)</f>
        <v>1</v>
      </c>
      <c r="D175" s="4">
        <f t="shared" si="5"/>
        <v>1</v>
      </c>
      <c r="E175" s="10">
        <f>(SUMIF(Sta!$A:$A,$A175,Sta!F:F) +SUMIF(Sta!$B:$B,$A175,Sta!F:F))/$D175</f>
        <v>0</v>
      </c>
      <c r="F175" s="6" t="e">
        <f>SUMIF(Sta!$A:$A,$A175,Sta!F:F)/$B175</f>
        <v>#DIV/0!</v>
      </c>
      <c r="G175" s="6">
        <f>SUMIF(Sta!$B:$B,$A175,Sta!F:F)/$C175</f>
        <v>0</v>
      </c>
      <c r="H175" s="10">
        <f>(SUMIF(Sta!$A:$A,$A175,Sta!D:D) +SUMIF(Sta!$B:$B,$A175,Sta!E:E))/$D175</f>
        <v>0</v>
      </c>
      <c r="I175" s="6" t="e">
        <f>SUMIF(Sta!$A:$A,$A175,Sta!D:D)/$B175</f>
        <v>#DIV/0!</v>
      </c>
      <c r="J175" s="6">
        <f>SUMIF(Sta!$B:$B,$A175,Sta!E:E)/$C175</f>
        <v>0</v>
      </c>
      <c r="K175" s="10">
        <f>(SUMIF(Sta!$A:$A,$A175,Sta!E:E) +SUMIF(Sta!$B:$B,$A175,Sta!D:D))/$D175</f>
        <v>0</v>
      </c>
      <c r="L175" s="6" t="e">
        <f>SUMIF(Sta!$A:$A,$A175,Sta!E:E)/$B175</f>
        <v>#DIV/0!</v>
      </c>
      <c r="M175" s="6">
        <f>SUMIF(Sta!$B:$B,$A175,Sta!D:D)/$C175</f>
        <v>0</v>
      </c>
      <c r="N175" s="10">
        <f>(SUMIF(Sta!$A:$A,$A175,Sta!L:L) +SUMIF(Sta!$B:$B,$A175,Sta!L:L))/$D175</f>
        <v>0</v>
      </c>
      <c r="O175" s="6" t="e">
        <f>SUMIF(Sta!$A:$A,$A175,Sta!L:L)/$B175</f>
        <v>#DIV/0!</v>
      </c>
      <c r="P175" s="6">
        <f>SUMIF(Sta!$B:$B,$A175,Sta!L:L)/$C175</f>
        <v>0</v>
      </c>
      <c r="Q175" s="10">
        <f>(SUMIF(Sta!$A:$A,$A175,Sta!H:H) +SUMIF(Sta!$B:$B,$A175,Sta!J:J))/$D175</f>
        <v>0</v>
      </c>
      <c r="R175" s="6" t="e">
        <f>SUMIF(Sta!$A:$A,$A175,Sta!H:H)/$B175</f>
        <v>#DIV/0!</v>
      </c>
      <c r="S175" s="6">
        <f>SUMIF(Sta!$B:$B,$A175,Sta!J:J)/$C175</f>
        <v>0</v>
      </c>
      <c r="T175" s="10">
        <f>(SUMIF(Sta!$A:$A,$A175,Sta!I:I) +SUMIF(Sta!$B:$B,$A175,Sta!K:K))/$D175</f>
        <v>0</v>
      </c>
      <c r="U175" s="6" t="e">
        <f>SUMIF(Sta!$A:$A,$A175,Sta!I:I)/$B175</f>
        <v>#DIV/0!</v>
      </c>
      <c r="V175" s="6">
        <f>SUMIF(Sta!$B:$B,$A175,Sta!K:K)/$C175</f>
        <v>0</v>
      </c>
      <c r="W175" s="10">
        <f>(SUMIF(Sta!$A:$A,$A175,Sta!Q:Q) +SUMIF(Sta!$B:$B,$A175,Sta!Q:Q))/$D175</f>
        <v>0</v>
      </c>
      <c r="X175" s="6" t="e">
        <f>SUMIF(Sta!$A:$A,$A175,Sta!Q:Q)/$B175</f>
        <v>#DIV/0!</v>
      </c>
      <c r="Y175" s="6">
        <f>SUMIF(Sta!$B:$B,$A175,Sta!Q:Q)/$C175</f>
        <v>0</v>
      </c>
      <c r="Z175" s="10">
        <f>(SUMIF(Sta!$A:$A,$A175,Sta!M:M) +SUMIF(Sta!$B:$B,$A175,Sta!O:O))/$D175</f>
        <v>0</v>
      </c>
      <c r="AA175" s="6" t="e">
        <f>SUMIF(Sta!$A:$A,$A175,Sta!M:M)/$B175</f>
        <v>#DIV/0!</v>
      </c>
      <c r="AB175" s="6">
        <f>SUMIF(Sta!$B:$B,$A175,Sta!O:O)/$C175</f>
        <v>0</v>
      </c>
      <c r="AC175" s="10">
        <f>(SUMIF(Sta!$A:$A,$A175,Sta!N:N) +SUMIF(Sta!$B:$B,$A175,Sta!P:P))/$D175</f>
        <v>0</v>
      </c>
      <c r="AD175" s="6" t="e">
        <f>SUMIF(Sta!$A:$A,$A175,Sta!N:N)/$B175</f>
        <v>#DIV/0!</v>
      </c>
      <c r="AE175" s="14">
        <f>SUMIF(Sta!$B:$B,$A175,Sta!P:P)/$C175</f>
        <v>0</v>
      </c>
    </row>
    <row r="176" spans="1:31" x14ac:dyDescent="0.3">
      <c r="A176" t="s">
        <v>169</v>
      </c>
      <c r="B176" s="9">
        <f>COUNTIF(Sta!A:A,A176)</f>
        <v>1</v>
      </c>
      <c r="C176" s="4">
        <f>COUNTIF(Sta!B:B,A176)</f>
        <v>0</v>
      </c>
      <c r="D176" s="4">
        <f t="shared" si="5"/>
        <v>1</v>
      </c>
      <c r="E176" s="10">
        <f>(SUMIF(Sta!$A:$A,$A176,Sta!F:F) +SUMIF(Sta!$B:$B,$A176,Sta!F:F))/$D176</f>
        <v>2</v>
      </c>
      <c r="F176" s="6">
        <f>SUMIF(Sta!$A:$A,$A176,Sta!F:F)/$B176</f>
        <v>2</v>
      </c>
      <c r="G176" s="6" t="e">
        <f>SUMIF(Sta!$B:$B,$A176,Sta!F:F)/$C176</f>
        <v>#DIV/0!</v>
      </c>
      <c r="H176" s="10">
        <f>(SUMIF(Sta!$A:$A,$A176,Sta!D:D) +SUMIF(Sta!$B:$B,$A176,Sta!E:E))/$D176</f>
        <v>2</v>
      </c>
      <c r="I176" s="6">
        <f>SUMIF(Sta!$A:$A,$A176,Sta!D:D)/$B176</f>
        <v>2</v>
      </c>
      <c r="J176" s="6" t="e">
        <f>SUMIF(Sta!$B:$B,$A176,Sta!E:E)/$C176</f>
        <v>#DIV/0!</v>
      </c>
      <c r="K176" s="10">
        <f>(SUMIF(Sta!$A:$A,$A176,Sta!E:E) +SUMIF(Sta!$B:$B,$A176,Sta!D:D))/$D176</f>
        <v>0</v>
      </c>
      <c r="L176" s="6">
        <f>SUMIF(Sta!$A:$A,$A176,Sta!E:E)/$B176</f>
        <v>0</v>
      </c>
      <c r="M176" s="6" t="e">
        <f>SUMIF(Sta!$B:$B,$A176,Sta!D:D)/$C176</f>
        <v>#DIV/0!</v>
      </c>
      <c r="N176" s="10">
        <f>(SUMIF(Sta!$A:$A,$A176,Sta!L:L) +SUMIF(Sta!$B:$B,$A176,Sta!L:L))/$D176</f>
        <v>0</v>
      </c>
      <c r="O176" s="6">
        <f>SUMIF(Sta!$A:$A,$A176,Sta!L:L)/$B176</f>
        <v>0</v>
      </c>
      <c r="P176" s="6" t="e">
        <f>SUMIF(Sta!$B:$B,$A176,Sta!L:L)/$C176</f>
        <v>#DIV/0!</v>
      </c>
      <c r="Q176" s="10">
        <f>(SUMIF(Sta!$A:$A,$A176,Sta!H:H) +SUMIF(Sta!$B:$B,$A176,Sta!J:J))/$D176</f>
        <v>0</v>
      </c>
      <c r="R176" s="6">
        <f>SUMIF(Sta!$A:$A,$A176,Sta!H:H)/$B176</f>
        <v>0</v>
      </c>
      <c r="S176" s="6" t="e">
        <f>SUMIF(Sta!$B:$B,$A176,Sta!J:J)/$C176</f>
        <v>#DIV/0!</v>
      </c>
      <c r="T176" s="10">
        <f>(SUMIF(Sta!$A:$A,$A176,Sta!I:I) +SUMIF(Sta!$B:$B,$A176,Sta!K:K))/$D176</f>
        <v>0</v>
      </c>
      <c r="U176" s="6">
        <f>SUMIF(Sta!$A:$A,$A176,Sta!I:I)/$B176</f>
        <v>0</v>
      </c>
      <c r="V176" s="6" t="e">
        <f>SUMIF(Sta!$B:$B,$A176,Sta!K:K)/$C176</f>
        <v>#DIV/0!</v>
      </c>
      <c r="W176" s="10">
        <f>(SUMIF(Sta!$A:$A,$A176,Sta!Q:Q) +SUMIF(Sta!$B:$B,$A176,Sta!Q:Q))/$D176</f>
        <v>2</v>
      </c>
      <c r="X176" s="6">
        <f>SUMIF(Sta!$A:$A,$A176,Sta!Q:Q)/$B176</f>
        <v>2</v>
      </c>
      <c r="Y176" s="6" t="e">
        <f>SUMIF(Sta!$B:$B,$A176,Sta!Q:Q)/$C176</f>
        <v>#DIV/0!</v>
      </c>
      <c r="Z176" s="10">
        <f>(SUMIF(Sta!$A:$A,$A176,Sta!M:M) +SUMIF(Sta!$B:$B,$A176,Sta!O:O))/$D176</f>
        <v>2</v>
      </c>
      <c r="AA176" s="6">
        <f>SUMIF(Sta!$A:$A,$A176,Sta!M:M)/$B176</f>
        <v>2</v>
      </c>
      <c r="AB176" s="6" t="e">
        <f>SUMIF(Sta!$B:$B,$A176,Sta!O:O)/$C176</f>
        <v>#DIV/0!</v>
      </c>
      <c r="AC176" s="10">
        <f>(SUMIF(Sta!$A:$A,$A176,Sta!N:N) +SUMIF(Sta!$B:$B,$A176,Sta!P:P))/$D176</f>
        <v>0</v>
      </c>
      <c r="AD176" s="6">
        <f>SUMIF(Sta!$A:$A,$A176,Sta!N:N)/$B176</f>
        <v>0</v>
      </c>
      <c r="AE176" s="14" t="e">
        <f>SUMIF(Sta!$B:$B,$A176,Sta!P:P)/$C176</f>
        <v>#DIV/0!</v>
      </c>
    </row>
    <row r="177" spans="1:31" x14ac:dyDescent="0.3">
      <c r="A177" t="s">
        <v>224</v>
      </c>
      <c r="B177" s="9">
        <f>COUNTIF(Sta!A:A,A177)</f>
        <v>1</v>
      </c>
      <c r="C177" s="4">
        <f>COUNTIF(Sta!B:B,A177)</f>
        <v>1</v>
      </c>
      <c r="D177" s="4">
        <f t="shared" si="5"/>
        <v>2</v>
      </c>
      <c r="E177" s="10">
        <f>(SUMIF(Sta!$A:$A,$A177,Sta!F:F) +SUMIF(Sta!$B:$B,$A177,Sta!F:F))/$D177</f>
        <v>1</v>
      </c>
      <c r="F177" s="6">
        <f>SUMIF(Sta!$A:$A,$A177,Sta!F:F)/$B177</f>
        <v>1</v>
      </c>
      <c r="G177" s="6">
        <f>SUMIF(Sta!$B:$B,$A177,Sta!F:F)/$C177</f>
        <v>1</v>
      </c>
      <c r="H177" s="10">
        <f>(SUMIF(Sta!$A:$A,$A177,Sta!D:D) +SUMIF(Sta!$B:$B,$A177,Sta!E:E))/$D177</f>
        <v>1</v>
      </c>
      <c r="I177" s="6">
        <f>SUMIF(Sta!$A:$A,$A177,Sta!D:D)/$B177</f>
        <v>1</v>
      </c>
      <c r="J177" s="6">
        <f>SUMIF(Sta!$B:$B,$A177,Sta!E:E)/$C177</f>
        <v>1</v>
      </c>
      <c r="K177" s="10">
        <f>(SUMIF(Sta!$A:$A,$A177,Sta!E:E) +SUMIF(Sta!$B:$B,$A177,Sta!D:D))/$D177</f>
        <v>0</v>
      </c>
      <c r="L177" s="6">
        <f>SUMIF(Sta!$A:$A,$A177,Sta!E:E)/$B177</f>
        <v>0</v>
      </c>
      <c r="M177" s="6">
        <f>SUMIF(Sta!$B:$B,$A177,Sta!D:D)/$C177</f>
        <v>0</v>
      </c>
      <c r="N177" s="10">
        <f>(SUMIF(Sta!$A:$A,$A177,Sta!L:L) +SUMIF(Sta!$B:$B,$A177,Sta!L:L))/$D177</f>
        <v>0</v>
      </c>
      <c r="O177" s="6">
        <f>SUMIF(Sta!$A:$A,$A177,Sta!L:L)/$B177</f>
        <v>0</v>
      </c>
      <c r="P177" s="6">
        <f>SUMIF(Sta!$B:$B,$A177,Sta!L:L)/$C177</f>
        <v>0</v>
      </c>
      <c r="Q177" s="10">
        <f>(SUMIF(Sta!$A:$A,$A177,Sta!H:H) +SUMIF(Sta!$B:$B,$A177,Sta!J:J))/$D177</f>
        <v>0</v>
      </c>
      <c r="R177" s="6">
        <f>SUMIF(Sta!$A:$A,$A177,Sta!H:H)/$B177</f>
        <v>0</v>
      </c>
      <c r="S177" s="6">
        <f>SUMIF(Sta!$B:$B,$A177,Sta!J:J)/$C177</f>
        <v>0</v>
      </c>
      <c r="T177" s="10">
        <f>(SUMIF(Sta!$A:$A,$A177,Sta!I:I) +SUMIF(Sta!$B:$B,$A177,Sta!K:K))/$D177</f>
        <v>0</v>
      </c>
      <c r="U177" s="6">
        <f>SUMIF(Sta!$A:$A,$A177,Sta!I:I)/$B177</f>
        <v>0</v>
      </c>
      <c r="V177" s="6">
        <f>SUMIF(Sta!$B:$B,$A177,Sta!K:K)/$C177</f>
        <v>0</v>
      </c>
      <c r="W177" s="10">
        <f>(SUMIF(Sta!$A:$A,$A177,Sta!Q:Q) +SUMIF(Sta!$B:$B,$A177,Sta!Q:Q))/$D177</f>
        <v>1</v>
      </c>
      <c r="X177" s="6">
        <f>SUMIF(Sta!$A:$A,$A177,Sta!Q:Q)/$B177</f>
        <v>1</v>
      </c>
      <c r="Y177" s="6">
        <f>SUMIF(Sta!$B:$B,$A177,Sta!Q:Q)/$C177</f>
        <v>1</v>
      </c>
      <c r="Z177" s="10">
        <f>(SUMIF(Sta!$A:$A,$A177,Sta!M:M) +SUMIF(Sta!$B:$B,$A177,Sta!O:O))/$D177</f>
        <v>1</v>
      </c>
      <c r="AA177" s="6">
        <f>SUMIF(Sta!$A:$A,$A177,Sta!M:M)/$B177</f>
        <v>1</v>
      </c>
      <c r="AB177" s="6">
        <f>SUMIF(Sta!$B:$B,$A177,Sta!O:O)/$C177</f>
        <v>1</v>
      </c>
      <c r="AC177" s="10">
        <f>(SUMIF(Sta!$A:$A,$A177,Sta!N:N) +SUMIF(Sta!$B:$B,$A177,Sta!P:P))/$D177</f>
        <v>0</v>
      </c>
      <c r="AD177" s="6">
        <f>SUMIF(Sta!$A:$A,$A177,Sta!N:N)/$B177</f>
        <v>0</v>
      </c>
      <c r="AE177" s="14">
        <f>SUMIF(Sta!$B:$B,$A177,Sta!P:P)/$C177</f>
        <v>0</v>
      </c>
    </row>
    <row r="178" spans="1:31" x14ac:dyDescent="0.3">
      <c r="A178" t="s">
        <v>394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0" t="e">
        <f>(SUMIF(Sta!$A:$A,$A178,Sta!F:F) +SUMIF(Sta!$B:$B,$A178,Sta!F:F))/$D178</f>
        <v>#DIV/0!</v>
      </c>
      <c r="F178" s="6" t="e">
        <f>SUMIF(Sta!$A:$A,$A178,Sta!F:F)/$B178</f>
        <v>#DIV/0!</v>
      </c>
      <c r="G178" s="6" t="e">
        <f>SUMIF(Sta!$B:$B,$A178,Sta!F:F)/$C178</f>
        <v>#DIV/0!</v>
      </c>
      <c r="H178" s="10" t="e">
        <f>(SUMIF(Sta!$A:$A,$A178,Sta!D:D) +SUMIF(Sta!$B:$B,$A178,Sta!E:E))/$D178</f>
        <v>#DIV/0!</v>
      </c>
      <c r="I178" s="6" t="e">
        <f>SUMIF(Sta!$A:$A,$A178,Sta!D:D)/$B178</f>
        <v>#DIV/0!</v>
      </c>
      <c r="J178" s="6" t="e">
        <f>SUMIF(Sta!$B:$B,$A178,Sta!E:E)/$C178</f>
        <v>#DIV/0!</v>
      </c>
      <c r="K178" s="10" t="e">
        <f>(SUMIF(Sta!$A:$A,$A178,Sta!E:E) +SUMIF(Sta!$B:$B,$A178,Sta!D:D))/$D178</f>
        <v>#DIV/0!</v>
      </c>
      <c r="L178" s="6" t="e">
        <f>SUMIF(Sta!$A:$A,$A178,Sta!E:E)/$B178</f>
        <v>#DIV/0!</v>
      </c>
      <c r="M178" s="6" t="e">
        <f>SUMIF(Sta!$B:$B,$A178,Sta!D:D)/$C178</f>
        <v>#DIV/0!</v>
      </c>
      <c r="N178" s="10" t="e">
        <f>(SUMIF(Sta!$A:$A,$A178,Sta!L:L) +SUMIF(Sta!$B:$B,$A178,Sta!L:L))/$D178</f>
        <v>#DIV/0!</v>
      </c>
      <c r="O178" s="6" t="e">
        <f>SUMIF(Sta!$A:$A,$A178,Sta!L:L)/$B178</f>
        <v>#DIV/0!</v>
      </c>
      <c r="P178" s="6" t="e">
        <f>SUMIF(Sta!$B:$B,$A178,Sta!L:L)/$C178</f>
        <v>#DIV/0!</v>
      </c>
      <c r="Q178" s="10" t="e">
        <f>(SUMIF(Sta!$A:$A,$A178,Sta!H:H) +SUMIF(Sta!$B:$B,$A178,Sta!J:J))/$D178</f>
        <v>#DIV/0!</v>
      </c>
      <c r="R178" s="6" t="e">
        <f>SUMIF(Sta!$A:$A,$A178,Sta!H:H)/$B178</f>
        <v>#DIV/0!</v>
      </c>
      <c r="S178" s="6" t="e">
        <f>SUMIF(Sta!$B:$B,$A178,Sta!J:J)/$C178</f>
        <v>#DIV/0!</v>
      </c>
      <c r="T178" s="10" t="e">
        <f>(SUMIF(Sta!$A:$A,$A178,Sta!I:I) +SUMIF(Sta!$B:$B,$A178,Sta!K:K))/$D178</f>
        <v>#DIV/0!</v>
      </c>
      <c r="U178" s="6" t="e">
        <f>SUMIF(Sta!$A:$A,$A178,Sta!I:I)/$B178</f>
        <v>#DIV/0!</v>
      </c>
      <c r="V178" s="6" t="e">
        <f>SUMIF(Sta!$B:$B,$A178,Sta!K:K)/$C178</f>
        <v>#DIV/0!</v>
      </c>
      <c r="W178" s="10" t="e">
        <f>(SUMIF(Sta!$A:$A,$A178,Sta!Q:Q) +SUMIF(Sta!$B:$B,$A178,Sta!Q:Q))/$D178</f>
        <v>#DIV/0!</v>
      </c>
      <c r="X178" s="6" t="e">
        <f>SUMIF(Sta!$A:$A,$A178,Sta!Q:Q)/$B178</f>
        <v>#DIV/0!</v>
      </c>
      <c r="Y178" s="6" t="e">
        <f>SUMIF(Sta!$B:$B,$A178,Sta!Q:Q)/$C178</f>
        <v>#DIV/0!</v>
      </c>
      <c r="Z178" s="10" t="e">
        <f>(SUMIF(Sta!$A:$A,$A178,Sta!M:M) +SUMIF(Sta!$B:$B,$A178,Sta!O:O))/$D178</f>
        <v>#DIV/0!</v>
      </c>
      <c r="AA178" s="6" t="e">
        <f>SUMIF(Sta!$A:$A,$A178,Sta!M:M)/$B178</f>
        <v>#DIV/0!</v>
      </c>
      <c r="AB178" s="6" t="e">
        <f>SUMIF(Sta!$B:$B,$A178,Sta!O:O)/$C178</f>
        <v>#DIV/0!</v>
      </c>
      <c r="AC178" s="10" t="e">
        <f>(SUMIF(Sta!$A:$A,$A178,Sta!N:N) +SUMIF(Sta!$B:$B,$A178,Sta!P:P))/$D178</f>
        <v>#DIV/0!</v>
      </c>
      <c r="AD178" s="6" t="e">
        <f>SUMIF(Sta!$A:$A,$A178,Sta!N:N)/$B178</f>
        <v>#DIV/0!</v>
      </c>
      <c r="AE178" s="14" t="e">
        <f>SUMIF(Sta!$B:$B,$A178,Sta!P:P)/$C178</f>
        <v>#DIV/0!</v>
      </c>
    </row>
    <row r="179" spans="1:31" x14ac:dyDescent="0.3">
      <c r="A179" t="s">
        <v>651</v>
      </c>
      <c r="B179" s="9">
        <f>COUNTIF(Sta!A:A,A179)</f>
        <v>10</v>
      </c>
      <c r="C179" s="4">
        <f>COUNTIF(Sta!B:B,A179)</f>
        <v>8</v>
      </c>
      <c r="D179" s="4">
        <f t="shared" si="5"/>
        <v>18</v>
      </c>
      <c r="E179" s="10">
        <f>(SUMIF(Sta!$A:$A,$A179,Sta!F:F) +SUMIF(Sta!$B:$B,$A179,Sta!F:F))/$D179</f>
        <v>2.8333333333333335</v>
      </c>
      <c r="F179" s="6">
        <f>SUMIF(Sta!$A:$A,$A179,Sta!F:F)/$B179</f>
        <v>1.9</v>
      </c>
      <c r="G179" s="6">
        <f>SUMIF(Sta!$B:$B,$A179,Sta!F:F)/$C179</f>
        <v>4</v>
      </c>
      <c r="H179" s="10">
        <f>(SUMIF(Sta!$A:$A,$A179,Sta!D:D) +SUMIF(Sta!$B:$B,$A179,Sta!E:E))/$D179</f>
        <v>0.94444444444444442</v>
      </c>
      <c r="I179" s="6">
        <f>SUMIF(Sta!$A:$A,$A179,Sta!D:D)/$B179</f>
        <v>0.8</v>
      </c>
      <c r="J179" s="6">
        <f>SUMIF(Sta!$B:$B,$A179,Sta!E:E)/$C179</f>
        <v>1.125</v>
      </c>
      <c r="K179" s="10">
        <f>(SUMIF(Sta!$A:$A,$A179,Sta!E:E) +SUMIF(Sta!$B:$B,$A179,Sta!D:D))/$D179</f>
        <v>1.8888888888888888</v>
      </c>
      <c r="L179" s="6">
        <f>SUMIF(Sta!$A:$A,$A179,Sta!E:E)/$B179</f>
        <v>1.1000000000000001</v>
      </c>
      <c r="M179" s="6">
        <f>SUMIF(Sta!$B:$B,$A179,Sta!D:D)/$C179</f>
        <v>2.875</v>
      </c>
      <c r="N179" s="10">
        <f>(SUMIF(Sta!$A:$A,$A179,Sta!L:L) +SUMIF(Sta!$B:$B,$A179,Sta!L:L))/$D179</f>
        <v>1.3333333333333333</v>
      </c>
      <c r="O179" s="6">
        <f>SUMIF(Sta!$A:$A,$A179,Sta!L:L)/$B179</f>
        <v>1.1000000000000001</v>
      </c>
      <c r="P179" s="6">
        <f>SUMIF(Sta!$B:$B,$A179,Sta!L:L)/$C179</f>
        <v>1.625</v>
      </c>
      <c r="Q179" s="10">
        <f>(SUMIF(Sta!$A:$A,$A179,Sta!H:H) +SUMIF(Sta!$B:$B,$A179,Sta!J:J))/$D179</f>
        <v>0.44444444444444442</v>
      </c>
      <c r="R179" s="6">
        <f>SUMIF(Sta!$A:$A,$A179,Sta!H:H)/$B179</f>
        <v>0.5</v>
      </c>
      <c r="S179" s="6">
        <f>SUMIF(Sta!$B:$B,$A179,Sta!J:J)/$C179</f>
        <v>0.375</v>
      </c>
      <c r="T179" s="10">
        <f>(SUMIF(Sta!$A:$A,$A179,Sta!I:I) +SUMIF(Sta!$B:$B,$A179,Sta!K:K))/$D179</f>
        <v>0.88888888888888884</v>
      </c>
      <c r="U179" s="6">
        <f>SUMIF(Sta!$A:$A,$A179,Sta!I:I)/$B179</f>
        <v>0.6</v>
      </c>
      <c r="V179" s="6">
        <f>SUMIF(Sta!$B:$B,$A179,Sta!K:K)/$C179</f>
        <v>1.25</v>
      </c>
      <c r="W179" s="10">
        <f>(SUMIF(Sta!$A:$A,$A179,Sta!Q:Q) +SUMIF(Sta!$B:$B,$A179,Sta!Q:Q))/$D179</f>
        <v>1.5</v>
      </c>
      <c r="X179" s="6">
        <f>SUMIF(Sta!$A:$A,$A179,Sta!Q:Q)/$B179</f>
        <v>0.8</v>
      </c>
      <c r="Y179" s="6">
        <f>SUMIF(Sta!$B:$B,$A179,Sta!Q:Q)/$C179</f>
        <v>2.375</v>
      </c>
      <c r="Z179" s="10">
        <f>(SUMIF(Sta!$A:$A,$A179,Sta!M:M) +SUMIF(Sta!$B:$B,$A179,Sta!O:O))/$D179</f>
        <v>0.5</v>
      </c>
      <c r="AA179" s="6">
        <f>SUMIF(Sta!$A:$A,$A179,Sta!M:M)/$B179</f>
        <v>0.3</v>
      </c>
      <c r="AB179" s="6">
        <f>SUMIF(Sta!$B:$B,$A179,Sta!O:O)/$C179</f>
        <v>0.75</v>
      </c>
      <c r="AC179" s="10">
        <f>(SUMIF(Sta!$A:$A,$A179,Sta!N:N) +SUMIF(Sta!$B:$B,$A179,Sta!P:P))/$D179</f>
        <v>1</v>
      </c>
      <c r="AD179" s="6">
        <f>SUMIF(Sta!$A:$A,$A179,Sta!N:N)/$B179</f>
        <v>0.5</v>
      </c>
      <c r="AE179" s="14">
        <f>SUMIF(Sta!$B:$B,$A179,Sta!P:P)/$C179</f>
        <v>1.625</v>
      </c>
    </row>
    <row r="180" spans="1:31" x14ac:dyDescent="0.3">
      <c r="A180" t="s">
        <v>378</v>
      </c>
      <c r="B180" s="9">
        <f>COUNTIF(Sta!A:A,A180)</f>
        <v>0</v>
      </c>
      <c r="C180" s="4">
        <f>COUNTIF(Sta!B:B,A180)</f>
        <v>1</v>
      </c>
      <c r="D180" s="4">
        <f t="shared" si="5"/>
        <v>1</v>
      </c>
      <c r="E180" s="10">
        <f>(SUMIF(Sta!$A:$A,$A180,Sta!F:F) +SUMIF(Sta!$B:$B,$A180,Sta!F:F))/$D180</f>
        <v>2</v>
      </c>
      <c r="F180" s="6" t="e">
        <f>SUMIF(Sta!$A:$A,$A180,Sta!F:F)/$B180</f>
        <v>#DIV/0!</v>
      </c>
      <c r="G180" s="6">
        <f>SUMIF(Sta!$B:$B,$A180,Sta!F:F)/$C180</f>
        <v>2</v>
      </c>
      <c r="H180" s="10">
        <f>(SUMIF(Sta!$A:$A,$A180,Sta!D:D) +SUMIF(Sta!$B:$B,$A180,Sta!E:E))/$D180</f>
        <v>2</v>
      </c>
      <c r="I180" s="6" t="e">
        <f>SUMIF(Sta!$A:$A,$A180,Sta!D:D)/$B180</f>
        <v>#DIV/0!</v>
      </c>
      <c r="J180" s="6">
        <f>SUMIF(Sta!$B:$B,$A180,Sta!E:E)/$C180</f>
        <v>2</v>
      </c>
      <c r="K180" s="10">
        <f>(SUMIF(Sta!$A:$A,$A180,Sta!E:E) +SUMIF(Sta!$B:$B,$A180,Sta!D:D))/$D180</f>
        <v>0</v>
      </c>
      <c r="L180" s="6" t="e">
        <f>SUMIF(Sta!$A:$A,$A180,Sta!E:E)/$B180</f>
        <v>#DIV/0!</v>
      </c>
      <c r="M180" s="6">
        <f>SUMIF(Sta!$B:$B,$A180,Sta!D:D)/$C180</f>
        <v>0</v>
      </c>
      <c r="N180" s="10">
        <f>(SUMIF(Sta!$A:$A,$A180,Sta!L:L) +SUMIF(Sta!$B:$B,$A180,Sta!L:L))/$D180</f>
        <v>1</v>
      </c>
      <c r="O180" s="6" t="e">
        <f>SUMIF(Sta!$A:$A,$A180,Sta!L:L)/$B180</f>
        <v>#DIV/0!</v>
      </c>
      <c r="P180" s="6">
        <f>SUMIF(Sta!$B:$B,$A180,Sta!L:L)/$C180</f>
        <v>1</v>
      </c>
      <c r="Q180" s="10">
        <f>(SUMIF(Sta!$A:$A,$A180,Sta!H:H) +SUMIF(Sta!$B:$B,$A180,Sta!J:J))/$D180</f>
        <v>1</v>
      </c>
      <c r="R180" s="6" t="e">
        <f>SUMIF(Sta!$A:$A,$A180,Sta!H:H)/$B180</f>
        <v>#DIV/0!</v>
      </c>
      <c r="S180" s="6">
        <f>SUMIF(Sta!$B:$B,$A180,Sta!J:J)/$C180</f>
        <v>1</v>
      </c>
      <c r="T180" s="10">
        <f>(SUMIF(Sta!$A:$A,$A180,Sta!I:I) +SUMIF(Sta!$B:$B,$A180,Sta!K:K))/$D180</f>
        <v>0</v>
      </c>
      <c r="U180" s="6" t="e">
        <f>SUMIF(Sta!$A:$A,$A180,Sta!I:I)/$B180</f>
        <v>#DIV/0!</v>
      </c>
      <c r="V180" s="6">
        <f>SUMIF(Sta!$B:$B,$A180,Sta!K:K)/$C180</f>
        <v>0</v>
      </c>
      <c r="W180" s="10">
        <f>(SUMIF(Sta!$A:$A,$A180,Sta!Q:Q) +SUMIF(Sta!$B:$B,$A180,Sta!Q:Q))/$D180</f>
        <v>1</v>
      </c>
      <c r="X180" s="6" t="e">
        <f>SUMIF(Sta!$A:$A,$A180,Sta!Q:Q)/$B180</f>
        <v>#DIV/0!</v>
      </c>
      <c r="Y180" s="6">
        <f>SUMIF(Sta!$B:$B,$A180,Sta!Q:Q)/$C180</f>
        <v>1</v>
      </c>
      <c r="Z180" s="10">
        <f>(SUMIF(Sta!$A:$A,$A180,Sta!M:M) +SUMIF(Sta!$B:$B,$A180,Sta!O:O))/$D180</f>
        <v>1</v>
      </c>
      <c r="AA180" s="6" t="e">
        <f>SUMIF(Sta!$A:$A,$A180,Sta!M:M)/$B180</f>
        <v>#DIV/0!</v>
      </c>
      <c r="AB180" s="6">
        <f>SUMIF(Sta!$B:$B,$A180,Sta!O:O)/$C180</f>
        <v>1</v>
      </c>
      <c r="AC180" s="10">
        <f>(SUMIF(Sta!$A:$A,$A180,Sta!N:N) +SUMIF(Sta!$B:$B,$A180,Sta!P:P))/$D180</f>
        <v>0</v>
      </c>
      <c r="AD180" s="6" t="e">
        <f>SUMIF(Sta!$A:$A,$A180,Sta!N:N)/$B180</f>
        <v>#DIV/0!</v>
      </c>
      <c r="AE180" s="14">
        <f>SUMIF(Sta!$B:$B,$A180,Sta!P:P)/$C180</f>
        <v>0</v>
      </c>
    </row>
    <row r="181" spans="1:31" x14ac:dyDescent="0.3">
      <c r="A181" t="s">
        <v>379</v>
      </c>
      <c r="B181" s="9">
        <f>COUNTIF(Sta!A:A,A181)</f>
        <v>1</v>
      </c>
      <c r="C181" s="4">
        <f>COUNTIF(Sta!B:B,A181)</f>
        <v>0</v>
      </c>
      <c r="D181" s="4">
        <f t="shared" si="5"/>
        <v>1</v>
      </c>
      <c r="E181" s="10">
        <f>(SUMIF(Sta!$A:$A,$A181,Sta!F:F) +SUMIF(Sta!$B:$B,$A181,Sta!F:F))/$D181</f>
        <v>4</v>
      </c>
      <c r="F181" s="6">
        <f>SUMIF(Sta!$A:$A,$A181,Sta!F:F)/$B181</f>
        <v>4</v>
      </c>
      <c r="G181" s="6" t="e">
        <f>SUMIF(Sta!$B:$B,$A181,Sta!F:F)/$C181</f>
        <v>#DIV/0!</v>
      </c>
      <c r="H181" s="10">
        <f>(SUMIF(Sta!$A:$A,$A181,Sta!D:D) +SUMIF(Sta!$B:$B,$A181,Sta!E:E))/$D181</f>
        <v>3</v>
      </c>
      <c r="I181" s="6">
        <f>SUMIF(Sta!$A:$A,$A181,Sta!D:D)/$B181</f>
        <v>3</v>
      </c>
      <c r="J181" s="6" t="e">
        <f>SUMIF(Sta!$B:$B,$A181,Sta!E:E)/$C181</f>
        <v>#DIV/0!</v>
      </c>
      <c r="K181" s="10">
        <f>(SUMIF(Sta!$A:$A,$A181,Sta!E:E) +SUMIF(Sta!$B:$B,$A181,Sta!D:D))/$D181</f>
        <v>1</v>
      </c>
      <c r="L181" s="6">
        <f>SUMIF(Sta!$A:$A,$A181,Sta!E:E)/$B181</f>
        <v>1</v>
      </c>
      <c r="M181" s="6" t="e">
        <f>SUMIF(Sta!$B:$B,$A181,Sta!D:D)/$C181</f>
        <v>#DIV/0!</v>
      </c>
      <c r="N181" s="10">
        <f>(SUMIF(Sta!$A:$A,$A181,Sta!L:L) +SUMIF(Sta!$B:$B,$A181,Sta!L:L))/$D181</f>
        <v>2</v>
      </c>
      <c r="O181" s="6">
        <f>SUMIF(Sta!$A:$A,$A181,Sta!L:L)/$B181</f>
        <v>2</v>
      </c>
      <c r="P181" s="6" t="e">
        <f>SUMIF(Sta!$B:$B,$A181,Sta!L:L)/$C181</f>
        <v>#DIV/0!</v>
      </c>
      <c r="Q181" s="10">
        <f>(SUMIF(Sta!$A:$A,$A181,Sta!H:H) +SUMIF(Sta!$B:$B,$A181,Sta!J:J))/$D181</f>
        <v>1</v>
      </c>
      <c r="R181" s="6">
        <f>SUMIF(Sta!$A:$A,$A181,Sta!H:H)/$B181</f>
        <v>1</v>
      </c>
      <c r="S181" s="6" t="e">
        <f>SUMIF(Sta!$B:$B,$A181,Sta!J:J)/$C181</f>
        <v>#DIV/0!</v>
      </c>
      <c r="T181" s="10">
        <f>(SUMIF(Sta!$A:$A,$A181,Sta!I:I) +SUMIF(Sta!$B:$B,$A181,Sta!K:K))/$D181</f>
        <v>1</v>
      </c>
      <c r="U181" s="6">
        <f>SUMIF(Sta!$A:$A,$A181,Sta!I:I)/$B181</f>
        <v>1</v>
      </c>
      <c r="V181" s="6" t="e">
        <f>SUMIF(Sta!$B:$B,$A181,Sta!K:K)/$C181</f>
        <v>#DIV/0!</v>
      </c>
      <c r="W181" s="10">
        <f>(SUMIF(Sta!$A:$A,$A181,Sta!Q:Q) +SUMIF(Sta!$B:$B,$A181,Sta!Q:Q))/$D181</f>
        <v>2</v>
      </c>
      <c r="X181" s="6">
        <f>SUMIF(Sta!$A:$A,$A181,Sta!Q:Q)/$B181</f>
        <v>2</v>
      </c>
      <c r="Y181" s="6" t="e">
        <f>SUMIF(Sta!$B:$B,$A181,Sta!Q:Q)/$C181</f>
        <v>#DIV/0!</v>
      </c>
      <c r="Z181" s="10">
        <f>(SUMIF(Sta!$A:$A,$A181,Sta!M:M) +SUMIF(Sta!$B:$B,$A181,Sta!O:O))/$D181</f>
        <v>2</v>
      </c>
      <c r="AA181" s="6">
        <f>SUMIF(Sta!$A:$A,$A181,Sta!M:M)/$B181</f>
        <v>2</v>
      </c>
      <c r="AB181" s="6" t="e">
        <f>SUMIF(Sta!$B:$B,$A181,Sta!O:O)/$C181</f>
        <v>#DIV/0!</v>
      </c>
      <c r="AC181" s="10">
        <f>(SUMIF(Sta!$A:$A,$A181,Sta!N:N) +SUMIF(Sta!$B:$B,$A181,Sta!P:P))/$D181</f>
        <v>0</v>
      </c>
      <c r="AD181" s="6">
        <f>SUMIF(Sta!$A:$A,$A181,Sta!N:N)/$B181</f>
        <v>0</v>
      </c>
      <c r="AE181" s="14" t="e">
        <f>SUMIF(Sta!$B:$B,$A181,Sta!P:P)/$C181</f>
        <v>#DIV/0!</v>
      </c>
    </row>
    <row r="182" spans="1:31" x14ac:dyDescent="0.3">
      <c r="A182" t="s">
        <v>273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0" t="e">
        <f>(SUMIF(Sta!$A:$A,$A182,Sta!F:F) +SUMIF(Sta!$B:$B,$A182,Sta!F:F))/$D182</f>
        <v>#DIV/0!</v>
      </c>
      <c r="F182" s="6" t="e">
        <f>SUMIF(Sta!$A:$A,$A182,Sta!F:F)/$B182</f>
        <v>#DIV/0!</v>
      </c>
      <c r="G182" s="6" t="e">
        <f>SUMIF(Sta!$B:$B,$A182,Sta!F:F)/$C182</f>
        <v>#DIV/0!</v>
      </c>
      <c r="H182" s="10" t="e">
        <f>(SUMIF(Sta!$A:$A,$A182,Sta!D:D) +SUMIF(Sta!$B:$B,$A182,Sta!E:E))/$D182</f>
        <v>#DIV/0!</v>
      </c>
      <c r="I182" s="6" t="e">
        <f>SUMIF(Sta!$A:$A,$A182,Sta!D:D)/$B182</f>
        <v>#DIV/0!</v>
      </c>
      <c r="J182" s="6" t="e">
        <f>SUMIF(Sta!$B:$B,$A182,Sta!E:E)/$C182</f>
        <v>#DIV/0!</v>
      </c>
      <c r="K182" s="10" t="e">
        <f>(SUMIF(Sta!$A:$A,$A182,Sta!E:E) +SUMIF(Sta!$B:$B,$A182,Sta!D:D))/$D182</f>
        <v>#DIV/0!</v>
      </c>
      <c r="L182" s="6" t="e">
        <f>SUMIF(Sta!$A:$A,$A182,Sta!E:E)/$B182</f>
        <v>#DIV/0!</v>
      </c>
      <c r="M182" s="6" t="e">
        <f>SUMIF(Sta!$B:$B,$A182,Sta!D:D)/$C182</f>
        <v>#DIV/0!</v>
      </c>
      <c r="N182" s="10" t="e">
        <f>(SUMIF(Sta!$A:$A,$A182,Sta!L:L) +SUMIF(Sta!$B:$B,$A182,Sta!L:L))/$D182</f>
        <v>#DIV/0!</v>
      </c>
      <c r="O182" s="6" t="e">
        <f>SUMIF(Sta!$A:$A,$A182,Sta!L:L)/$B182</f>
        <v>#DIV/0!</v>
      </c>
      <c r="P182" s="6" t="e">
        <f>SUMIF(Sta!$B:$B,$A182,Sta!L:L)/$C182</f>
        <v>#DIV/0!</v>
      </c>
      <c r="Q182" s="10" t="e">
        <f>(SUMIF(Sta!$A:$A,$A182,Sta!H:H) +SUMIF(Sta!$B:$B,$A182,Sta!J:J))/$D182</f>
        <v>#DIV/0!</v>
      </c>
      <c r="R182" s="6" t="e">
        <f>SUMIF(Sta!$A:$A,$A182,Sta!H:H)/$B182</f>
        <v>#DIV/0!</v>
      </c>
      <c r="S182" s="6" t="e">
        <f>SUMIF(Sta!$B:$B,$A182,Sta!J:J)/$C182</f>
        <v>#DIV/0!</v>
      </c>
      <c r="T182" s="10" t="e">
        <f>(SUMIF(Sta!$A:$A,$A182,Sta!I:I) +SUMIF(Sta!$B:$B,$A182,Sta!K:K))/$D182</f>
        <v>#DIV/0!</v>
      </c>
      <c r="U182" s="6" t="e">
        <f>SUMIF(Sta!$A:$A,$A182,Sta!I:I)/$B182</f>
        <v>#DIV/0!</v>
      </c>
      <c r="V182" s="6" t="e">
        <f>SUMIF(Sta!$B:$B,$A182,Sta!K:K)/$C182</f>
        <v>#DIV/0!</v>
      </c>
      <c r="W182" s="10" t="e">
        <f>(SUMIF(Sta!$A:$A,$A182,Sta!Q:Q) +SUMIF(Sta!$B:$B,$A182,Sta!Q:Q))/$D182</f>
        <v>#DIV/0!</v>
      </c>
      <c r="X182" s="6" t="e">
        <f>SUMIF(Sta!$A:$A,$A182,Sta!Q:Q)/$B182</f>
        <v>#DIV/0!</v>
      </c>
      <c r="Y182" s="6" t="e">
        <f>SUMIF(Sta!$B:$B,$A182,Sta!Q:Q)/$C182</f>
        <v>#DIV/0!</v>
      </c>
      <c r="Z182" s="10" t="e">
        <f>(SUMIF(Sta!$A:$A,$A182,Sta!M:M) +SUMIF(Sta!$B:$B,$A182,Sta!O:O))/$D182</f>
        <v>#DIV/0!</v>
      </c>
      <c r="AA182" s="6" t="e">
        <f>SUMIF(Sta!$A:$A,$A182,Sta!M:M)/$B182</f>
        <v>#DIV/0!</v>
      </c>
      <c r="AB182" s="6" t="e">
        <f>SUMIF(Sta!$B:$B,$A182,Sta!O:O)/$C182</f>
        <v>#DIV/0!</v>
      </c>
      <c r="AC182" s="10" t="e">
        <f>(SUMIF(Sta!$A:$A,$A182,Sta!N:N) +SUMIF(Sta!$B:$B,$A182,Sta!P:P))/$D182</f>
        <v>#DIV/0!</v>
      </c>
      <c r="AD182" s="6" t="e">
        <f>SUMIF(Sta!$A:$A,$A182,Sta!N:N)/$B182</f>
        <v>#DIV/0!</v>
      </c>
      <c r="AE182" s="14" t="e">
        <f>SUMIF(Sta!$B:$B,$A182,Sta!P:P)/$C182</f>
        <v>#DIV/0!</v>
      </c>
    </row>
    <row r="183" spans="1:31" x14ac:dyDescent="0.3">
      <c r="A183" t="s">
        <v>700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0" t="e">
        <f>(SUMIF(Sta!$A:$A,$A183,Sta!F:F) +SUMIF(Sta!$B:$B,$A183,Sta!F:F))/$D183</f>
        <v>#DIV/0!</v>
      </c>
      <c r="F183" s="6" t="e">
        <f>SUMIF(Sta!$A:$A,$A183,Sta!F:F)/$B183</f>
        <v>#DIV/0!</v>
      </c>
      <c r="G183" s="6" t="e">
        <f>SUMIF(Sta!$B:$B,$A183,Sta!F:F)/$C183</f>
        <v>#DIV/0!</v>
      </c>
      <c r="H183" s="10" t="e">
        <f>(SUMIF(Sta!$A:$A,$A183,Sta!D:D) +SUMIF(Sta!$B:$B,$A183,Sta!E:E))/$D183</f>
        <v>#DIV/0!</v>
      </c>
      <c r="I183" s="6" t="e">
        <f>SUMIF(Sta!$A:$A,$A183,Sta!D:D)/$B183</f>
        <v>#DIV/0!</v>
      </c>
      <c r="J183" s="6" t="e">
        <f>SUMIF(Sta!$B:$B,$A183,Sta!E:E)/$C183</f>
        <v>#DIV/0!</v>
      </c>
      <c r="K183" s="10" t="e">
        <f>(SUMIF(Sta!$A:$A,$A183,Sta!E:E) +SUMIF(Sta!$B:$B,$A183,Sta!D:D))/$D183</f>
        <v>#DIV/0!</v>
      </c>
      <c r="L183" s="6" t="e">
        <f>SUMIF(Sta!$A:$A,$A183,Sta!E:E)/$B183</f>
        <v>#DIV/0!</v>
      </c>
      <c r="M183" s="6" t="e">
        <f>SUMIF(Sta!$B:$B,$A183,Sta!D:D)/$C183</f>
        <v>#DIV/0!</v>
      </c>
      <c r="N183" s="10" t="e">
        <f>(SUMIF(Sta!$A:$A,$A183,Sta!L:L) +SUMIF(Sta!$B:$B,$A183,Sta!L:L))/$D183</f>
        <v>#DIV/0!</v>
      </c>
      <c r="O183" s="6" t="e">
        <f>SUMIF(Sta!$A:$A,$A183,Sta!L:L)/$B183</f>
        <v>#DIV/0!</v>
      </c>
      <c r="P183" s="6" t="e">
        <f>SUMIF(Sta!$B:$B,$A183,Sta!L:L)/$C183</f>
        <v>#DIV/0!</v>
      </c>
      <c r="Q183" s="10" t="e">
        <f>(SUMIF(Sta!$A:$A,$A183,Sta!H:H) +SUMIF(Sta!$B:$B,$A183,Sta!J:J))/$D183</f>
        <v>#DIV/0!</v>
      </c>
      <c r="R183" s="6" t="e">
        <f>SUMIF(Sta!$A:$A,$A183,Sta!H:H)/$B183</f>
        <v>#DIV/0!</v>
      </c>
      <c r="S183" s="6" t="e">
        <f>SUMIF(Sta!$B:$B,$A183,Sta!J:J)/$C183</f>
        <v>#DIV/0!</v>
      </c>
      <c r="T183" s="10" t="e">
        <f>(SUMIF(Sta!$A:$A,$A183,Sta!I:I) +SUMIF(Sta!$B:$B,$A183,Sta!K:K))/$D183</f>
        <v>#DIV/0!</v>
      </c>
      <c r="U183" s="6" t="e">
        <f>SUMIF(Sta!$A:$A,$A183,Sta!I:I)/$B183</f>
        <v>#DIV/0!</v>
      </c>
      <c r="V183" s="6" t="e">
        <f>SUMIF(Sta!$B:$B,$A183,Sta!K:K)/$C183</f>
        <v>#DIV/0!</v>
      </c>
      <c r="W183" s="10" t="e">
        <f>(SUMIF(Sta!$A:$A,$A183,Sta!Q:Q) +SUMIF(Sta!$B:$B,$A183,Sta!Q:Q))/$D183</f>
        <v>#DIV/0!</v>
      </c>
      <c r="X183" s="6" t="e">
        <f>SUMIF(Sta!$A:$A,$A183,Sta!Q:Q)/$B183</f>
        <v>#DIV/0!</v>
      </c>
      <c r="Y183" s="6" t="e">
        <f>SUMIF(Sta!$B:$B,$A183,Sta!Q:Q)/$C183</f>
        <v>#DIV/0!</v>
      </c>
      <c r="Z183" s="10" t="e">
        <f>(SUMIF(Sta!$A:$A,$A183,Sta!M:M) +SUMIF(Sta!$B:$B,$A183,Sta!O:O))/$D183</f>
        <v>#DIV/0!</v>
      </c>
      <c r="AA183" s="6" t="e">
        <f>SUMIF(Sta!$A:$A,$A183,Sta!M:M)/$B183</f>
        <v>#DIV/0!</v>
      </c>
      <c r="AB183" s="6" t="e">
        <f>SUMIF(Sta!$B:$B,$A183,Sta!O:O)/$C183</f>
        <v>#DIV/0!</v>
      </c>
      <c r="AC183" s="10" t="e">
        <f>(SUMIF(Sta!$A:$A,$A183,Sta!N:N) +SUMIF(Sta!$B:$B,$A183,Sta!P:P))/$D183</f>
        <v>#DIV/0!</v>
      </c>
      <c r="AD183" s="6" t="e">
        <f>SUMIF(Sta!$A:$A,$A183,Sta!N:N)/$B183</f>
        <v>#DIV/0!</v>
      </c>
      <c r="AE183" s="14" t="e">
        <f>SUMIF(Sta!$B:$B,$A183,Sta!P:P)/$C183</f>
        <v>#DIV/0!</v>
      </c>
    </row>
    <row r="184" spans="1:31" x14ac:dyDescent="0.3">
      <c r="A184" t="s">
        <v>154</v>
      </c>
      <c r="B184" s="9">
        <f>COUNTIF(Sta!A:A,A184)</f>
        <v>1</v>
      </c>
      <c r="C184" s="4">
        <f>COUNTIF(Sta!B:B,A184)</f>
        <v>0</v>
      </c>
      <c r="D184" s="4">
        <f t="shared" si="5"/>
        <v>1</v>
      </c>
      <c r="E184" s="10">
        <f>(SUMIF(Sta!$A:$A,$A184,Sta!F:F) +SUMIF(Sta!$B:$B,$A184,Sta!F:F))/$D184</f>
        <v>4</v>
      </c>
      <c r="F184" s="6">
        <f>SUMIF(Sta!$A:$A,$A184,Sta!F:F)/$B184</f>
        <v>4</v>
      </c>
      <c r="G184" s="6" t="e">
        <f>SUMIF(Sta!$B:$B,$A184,Sta!F:F)/$C184</f>
        <v>#DIV/0!</v>
      </c>
      <c r="H184" s="10">
        <f>(SUMIF(Sta!$A:$A,$A184,Sta!D:D) +SUMIF(Sta!$B:$B,$A184,Sta!E:E))/$D184</f>
        <v>2</v>
      </c>
      <c r="I184" s="6">
        <f>SUMIF(Sta!$A:$A,$A184,Sta!D:D)/$B184</f>
        <v>2</v>
      </c>
      <c r="J184" s="6" t="e">
        <f>SUMIF(Sta!$B:$B,$A184,Sta!E:E)/$C184</f>
        <v>#DIV/0!</v>
      </c>
      <c r="K184" s="10">
        <f>(SUMIF(Sta!$A:$A,$A184,Sta!E:E) +SUMIF(Sta!$B:$B,$A184,Sta!D:D))/$D184</f>
        <v>2</v>
      </c>
      <c r="L184" s="6">
        <f>SUMIF(Sta!$A:$A,$A184,Sta!E:E)/$B184</f>
        <v>2</v>
      </c>
      <c r="M184" s="6" t="e">
        <f>SUMIF(Sta!$B:$B,$A184,Sta!D:D)/$C184</f>
        <v>#DIV/0!</v>
      </c>
      <c r="N184" s="10">
        <f>(SUMIF(Sta!$A:$A,$A184,Sta!L:L) +SUMIF(Sta!$B:$B,$A184,Sta!L:L))/$D184</f>
        <v>0</v>
      </c>
      <c r="O184" s="6">
        <f>SUMIF(Sta!$A:$A,$A184,Sta!L:L)/$B184</f>
        <v>0</v>
      </c>
      <c r="P184" s="6" t="e">
        <f>SUMIF(Sta!$B:$B,$A184,Sta!L:L)/$C184</f>
        <v>#DIV/0!</v>
      </c>
      <c r="Q184" s="10">
        <f>(SUMIF(Sta!$A:$A,$A184,Sta!H:H) +SUMIF(Sta!$B:$B,$A184,Sta!J:J))/$D184</f>
        <v>0</v>
      </c>
      <c r="R184" s="6">
        <f>SUMIF(Sta!$A:$A,$A184,Sta!H:H)/$B184</f>
        <v>0</v>
      </c>
      <c r="S184" s="6" t="e">
        <f>SUMIF(Sta!$B:$B,$A184,Sta!J:J)/$C184</f>
        <v>#DIV/0!</v>
      </c>
      <c r="T184" s="10">
        <f>(SUMIF(Sta!$A:$A,$A184,Sta!I:I) +SUMIF(Sta!$B:$B,$A184,Sta!K:K))/$D184</f>
        <v>0</v>
      </c>
      <c r="U184" s="6">
        <f>SUMIF(Sta!$A:$A,$A184,Sta!I:I)/$B184</f>
        <v>0</v>
      </c>
      <c r="V184" s="6" t="e">
        <f>SUMIF(Sta!$B:$B,$A184,Sta!K:K)/$C184</f>
        <v>#DIV/0!</v>
      </c>
      <c r="W184" s="10">
        <f>(SUMIF(Sta!$A:$A,$A184,Sta!Q:Q) +SUMIF(Sta!$B:$B,$A184,Sta!Q:Q))/$D184</f>
        <v>4</v>
      </c>
      <c r="X184" s="6">
        <f>SUMIF(Sta!$A:$A,$A184,Sta!Q:Q)/$B184</f>
        <v>4</v>
      </c>
      <c r="Y184" s="6" t="e">
        <f>SUMIF(Sta!$B:$B,$A184,Sta!Q:Q)/$C184</f>
        <v>#DIV/0!</v>
      </c>
      <c r="Z184" s="10">
        <f>(SUMIF(Sta!$A:$A,$A184,Sta!M:M) +SUMIF(Sta!$B:$B,$A184,Sta!O:O))/$D184</f>
        <v>2</v>
      </c>
      <c r="AA184" s="6">
        <f>SUMIF(Sta!$A:$A,$A184,Sta!M:M)/$B184</f>
        <v>2</v>
      </c>
      <c r="AB184" s="6" t="e">
        <f>SUMIF(Sta!$B:$B,$A184,Sta!O:O)/$C184</f>
        <v>#DIV/0!</v>
      </c>
      <c r="AC184" s="10">
        <f>(SUMIF(Sta!$A:$A,$A184,Sta!N:N) +SUMIF(Sta!$B:$B,$A184,Sta!P:P))/$D184</f>
        <v>2</v>
      </c>
      <c r="AD184" s="6">
        <f>SUMIF(Sta!$A:$A,$A184,Sta!N:N)/$B184</f>
        <v>2</v>
      </c>
      <c r="AE184" s="14" t="e">
        <f>SUMIF(Sta!$B:$B,$A184,Sta!P:P)/$C184</f>
        <v>#DIV/0!</v>
      </c>
    </row>
    <row r="185" spans="1:31" x14ac:dyDescent="0.3">
      <c r="A185" t="s">
        <v>561</v>
      </c>
      <c r="B185" s="9">
        <f>COUNTIF(Sta!A:A,A185)</f>
        <v>15</v>
      </c>
      <c r="C185" s="4">
        <f>COUNTIF(Sta!B:B,A185)</f>
        <v>13</v>
      </c>
      <c r="D185" s="4">
        <f t="shared" si="5"/>
        <v>28</v>
      </c>
      <c r="E185" s="10">
        <f>(SUMIF(Sta!$A:$A,$A185,Sta!F:F) +SUMIF(Sta!$B:$B,$A185,Sta!F:F))/$D185</f>
        <v>2.5714285714285716</v>
      </c>
      <c r="F185" s="6">
        <f>SUMIF(Sta!$A:$A,$A185,Sta!F:F)/$B185</f>
        <v>2.6</v>
      </c>
      <c r="G185" s="6">
        <f>SUMIF(Sta!$B:$B,$A185,Sta!F:F)/$C185</f>
        <v>2.5384615384615383</v>
      </c>
      <c r="H185" s="10">
        <f>(SUMIF(Sta!$A:$A,$A185,Sta!D:D) +SUMIF(Sta!$B:$B,$A185,Sta!E:E))/$D185</f>
        <v>0.8214285714285714</v>
      </c>
      <c r="I185" s="6">
        <f>SUMIF(Sta!$A:$A,$A185,Sta!D:D)/$B185</f>
        <v>1.1333333333333333</v>
      </c>
      <c r="J185" s="6">
        <f>SUMIF(Sta!$B:$B,$A185,Sta!E:E)/$C185</f>
        <v>0.46153846153846156</v>
      </c>
      <c r="K185" s="10">
        <f>(SUMIF(Sta!$A:$A,$A185,Sta!E:E) +SUMIF(Sta!$B:$B,$A185,Sta!D:D))/$D185</f>
        <v>1.75</v>
      </c>
      <c r="L185" s="6">
        <f>SUMIF(Sta!$A:$A,$A185,Sta!E:E)/$B185</f>
        <v>1.4666666666666666</v>
      </c>
      <c r="M185" s="6">
        <f>SUMIF(Sta!$B:$B,$A185,Sta!D:D)/$C185</f>
        <v>2.0769230769230771</v>
      </c>
      <c r="N185" s="10">
        <f>(SUMIF(Sta!$A:$A,$A185,Sta!L:L) +SUMIF(Sta!$B:$B,$A185,Sta!L:L))/$D185</f>
        <v>1.1428571428571428</v>
      </c>
      <c r="O185" s="6">
        <f>SUMIF(Sta!$A:$A,$A185,Sta!L:L)/$B185</f>
        <v>1.2666666666666666</v>
      </c>
      <c r="P185" s="6">
        <f>SUMIF(Sta!$B:$B,$A185,Sta!L:L)/$C185</f>
        <v>1</v>
      </c>
      <c r="Q185" s="10">
        <f>(SUMIF(Sta!$A:$A,$A185,Sta!H:H) +SUMIF(Sta!$B:$B,$A185,Sta!J:J))/$D185</f>
        <v>0.35714285714285715</v>
      </c>
      <c r="R185" s="6">
        <f>SUMIF(Sta!$A:$A,$A185,Sta!H:H)/$B185</f>
        <v>0.53333333333333333</v>
      </c>
      <c r="S185" s="6">
        <f>SUMIF(Sta!$B:$B,$A185,Sta!J:J)/$C185</f>
        <v>0.15384615384615385</v>
      </c>
      <c r="T185" s="10">
        <f>(SUMIF(Sta!$A:$A,$A185,Sta!I:I) +SUMIF(Sta!$B:$B,$A185,Sta!K:K))/$D185</f>
        <v>0.7857142857142857</v>
      </c>
      <c r="U185" s="6">
        <f>SUMIF(Sta!$A:$A,$A185,Sta!I:I)/$B185</f>
        <v>0.73333333333333328</v>
      </c>
      <c r="V185" s="6">
        <f>SUMIF(Sta!$B:$B,$A185,Sta!K:K)/$C185</f>
        <v>0.84615384615384615</v>
      </c>
      <c r="W185" s="10">
        <f>(SUMIF(Sta!$A:$A,$A185,Sta!Q:Q) +SUMIF(Sta!$B:$B,$A185,Sta!Q:Q))/$D185</f>
        <v>1.4285714285714286</v>
      </c>
      <c r="X185" s="6">
        <f>SUMIF(Sta!$A:$A,$A185,Sta!Q:Q)/$B185</f>
        <v>1.3333333333333333</v>
      </c>
      <c r="Y185" s="6">
        <f>SUMIF(Sta!$B:$B,$A185,Sta!Q:Q)/$C185</f>
        <v>1.5384615384615385</v>
      </c>
      <c r="Z185" s="10">
        <f>(SUMIF(Sta!$A:$A,$A185,Sta!M:M) +SUMIF(Sta!$B:$B,$A185,Sta!O:O))/$D185</f>
        <v>0.4642857142857143</v>
      </c>
      <c r="AA185" s="6">
        <f>SUMIF(Sta!$A:$A,$A185,Sta!M:M)/$B185</f>
        <v>0.6</v>
      </c>
      <c r="AB185" s="6">
        <f>SUMIF(Sta!$B:$B,$A185,Sta!O:O)/$C185</f>
        <v>0.30769230769230771</v>
      </c>
      <c r="AC185" s="10">
        <f>(SUMIF(Sta!$A:$A,$A185,Sta!N:N) +SUMIF(Sta!$B:$B,$A185,Sta!P:P))/$D185</f>
        <v>0.9642857142857143</v>
      </c>
      <c r="AD185" s="6">
        <f>SUMIF(Sta!$A:$A,$A185,Sta!N:N)/$B185</f>
        <v>0.73333333333333328</v>
      </c>
      <c r="AE185" s="14">
        <f>SUMIF(Sta!$B:$B,$A185,Sta!P:P)/$C185</f>
        <v>1.2307692307692308</v>
      </c>
    </row>
    <row r="186" spans="1:31" x14ac:dyDescent="0.3">
      <c r="A186" t="s">
        <v>95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0" t="e">
        <f>(SUMIF(Sta!$A:$A,$A186,Sta!F:F) +SUMIF(Sta!$B:$B,$A186,Sta!F:F))/$D186</f>
        <v>#DIV/0!</v>
      </c>
      <c r="F186" s="6" t="e">
        <f>SUMIF(Sta!$A:$A,$A186,Sta!F:F)/$B186</f>
        <v>#DIV/0!</v>
      </c>
      <c r="G186" s="6" t="e">
        <f>SUMIF(Sta!$B:$B,$A186,Sta!F:F)/$C186</f>
        <v>#DIV/0!</v>
      </c>
      <c r="H186" s="10" t="e">
        <f>(SUMIF(Sta!$A:$A,$A186,Sta!D:D) +SUMIF(Sta!$B:$B,$A186,Sta!E:E))/$D186</f>
        <v>#DIV/0!</v>
      </c>
      <c r="I186" s="6" t="e">
        <f>SUMIF(Sta!$A:$A,$A186,Sta!D:D)/$B186</f>
        <v>#DIV/0!</v>
      </c>
      <c r="J186" s="6" t="e">
        <f>SUMIF(Sta!$B:$B,$A186,Sta!E:E)/$C186</f>
        <v>#DIV/0!</v>
      </c>
      <c r="K186" s="10" t="e">
        <f>(SUMIF(Sta!$A:$A,$A186,Sta!E:E) +SUMIF(Sta!$B:$B,$A186,Sta!D:D))/$D186</f>
        <v>#DIV/0!</v>
      </c>
      <c r="L186" s="6" t="e">
        <f>SUMIF(Sta!$A:$A,$A186,Sta!E:E)/$B186</f>
        <v>#DIV/0!</v>
      </c>
      <c r="M186" s="6" t="e">
        <f>SUMIF(Sta!$B:$B,$A186,Sta!D:D)/$C186</f>
        <v>#DIV/0!</v>
      </c>
      <c r="N186" s="10" t="e">
        <f>(SUMIF(Sta!$A:$A,$A186,Sta!L:L) +SUMIF(Sta!$B:$B,$A186,Sta!L:L))/$D186</f>
        <v>#DIV/0!</v>
      </c>
      <c r="O186" s="6" t="e">
        <f>SUMIF(Sta!$A:$A,$A186,Sta!L:L)/$B186</f>
        <v>#DIV/0!</v>
      </c>
      <c r="P186" s="6" t="e">
        <f>SUMIF(Sta!$B:$B,$A186,Sta!L:L)/$C186</f>
        <v>#DIV/0!</v>
      </c>
      <c r="Q186" s="10" t="e">
        <f>(SUMIF(Sta!$A:$A,$A186,Sta!H:H) +SUMIF(Sta!$B:$B,$A186,Sta!J:J))/$D186</f>
        <v>#DIV/0!</v>
      </c>
      <c r="R186" s="6" t="e">
        <f>SUMIF(Sta!$A:$A,$A186,Sta!H:H)/$B186</f>
        <v>#DIV/0!</v>
      </c>
      <c r="S186" s="6" t="e">
        <f>SUMIF(Sta!$B:$B,$A186,Sta!J:J)/$C186</f>
        <v>#DIV/0!</v>
      </c>
      <c r="T186" s="10" t="e">
        <f>(SUMIF(Sta!$A:$A,$A186,Sta!I:I) +SUMIF(Sta!$B:$B,$A186,Sta!K:K))/$D186</f>
        <v>#DIV/0!</v>
      </c>
      <c r="U186" s="6" t="e">
        <f>SUMIF(Sta!$A:$A,$A186,Sta!I:I)/$B186</f>
        <v>#DIV/0!</v>
      </c>
      <c r="V186" s="6" t="e">
        <f>SUMIF(Sta!$B:$B,$A186,Sta!K:K)/$C186</f>
        <v>#DIV/0!</v>
      </c>
      <c r="W186" s="10" t="e">
        <f>(SUMIF(Sta!$A:$A,$A186,Sta!Q:Q) +SUMIF(Sta!$B:$B,$A186,Sta!Q:Q))/$D186</f>
        <v>#DIV/0!</v>
      </c>
      <c r="X186" s="6" t="e">
        <f>SUMIF(Sta!$A:$A,$A186,Sta!Q:Q)/$B186</f>
        <v>#DIV/0!</v>
      </c>
      <c r="Y186" s="6" t="e">
        <f>SUMIF(Sta!$B:$B,$A186,Sta!Q:Q)/$C186</f>
        <v>#DIV/0!</v>
      </c>
      <c r="Z186" s="10" t="e">
        <f>(SUMIF(Sta!$A:$A,$A186,Sta!M:M) +SUMIF(Sta!$B:$B,$A186,Sta!O:O))/$D186</f>
        <v>#DIV/0!</v>
      </c>
      <c r="AA186" s="6" t="e">
        <f>SUMIF(Sta!$A:$A,$A186,Sta!M:M)/$B186</f>
        <v>#DIV/0!</v>
      </c>
      <c r="AB186" s="6" t="e">
        <f>SUMIF(Sta!$B:$B,$A186,Sta!O:O)/$C186</f>
        <v>#DIV/0!</v>
      </c>
      <c r="AC186" s="10" t="e">
        <f>(SUMIF(Sta!$A:$A,$A186,Sta!N:N) +SUMIF(Sta!$B:$B,$A186,Sta!P:P))/$D186</f>
        <v>#DIV/0!</v>
      </c>
      <c r="AD186" s="6" t="e">
        <f>SUMIF(Sta!$A:$A,$A186,Sta!N:N)/$B186</f>
        <v>#DIV/0!</v>
      </c>
      <c r="AE186" s="14" t="e">
        <f>SUMIF(Sta!$B:$B,$A186,Sta!P:P)/$C186</f>
        <v>#DIV/0!</v>
      </c>
    </row>
    <row r="187" spans="1:31" x14ac:dyDescent="0.3">
      <c r="A187" t="s">
        <v>488</v>
      </c>
      <c r="B187" s="9">
        <f>COUNTIF(Sta!A:A,A187)</f>
        <v>6</v>
      </c>
      <c r="C187" s="4">
        <f>COUNTIF(Sta!B:B,A187)</f>
        <v>7</v>
      </c>
      <c r="D187" s="4">
        <f t="shared" si="5"/>
        <v>13</v>
      </c>
      <c r="E187" s="10">
        <f>(SUMIF(Sta!$A:$A,$A187,Sta!F:F) +SUMIF(Sta!$B:$B,$A187,Sta!F:F))/$D187</f>
        <v>3.1538461538461537</v>
      </c>
      <c r="F187" s="6">
        <f>SUMIF(Sta!$A:$A,$A187,Sta!F:F)/$B187</f>
        <v>4.333333333333333</v>
      </c>
      <c r="G187" s="6">
        <f>SUMIF(Sta!$B:$B,$A187,Sta!F:F)/$C187</f>
        <v>2.1428571428571428</v>
      </c>
      <c r="H187" s="10">
        <f>(SUMIF(Sta!$A:$A,$A187,Sta!D:D) +SUMIF(Sta!$B:$B,$A187,Sta!E:E))/$D187</f>
        <v>1.9230769230769231</v>
      </c>
      <c r="I187" s="6">
        <f>SUMIF(Sta!$A:$A,$A187,Sta!D:D)/$B187</f>
        <v>3.1666666666666665</v>
      </c>
      <c r="J187" s="6">
        <f>SUMIF(Sta!$B:$B,$A187,Sta!E:E)/$C187</f>
        <v>0.8571428571428571</v>
      </c>
      <c r="K187" s="10">
        <f>(SUMIF(Sta!$A:$A,$A187,Sta!E:E) +SUMIF(Sta!$B:$B,$A187,Sta!D:D))/$D187</f>
        <v>1.2307692307692308</v>
      </c>
      <c r="L187" s="6">
        <f>SUMIF(Sta!$A:$A,$A187,Sta!E:E)/$B187</f>
        <v>1.1666666666666667</v>
      </c>
      <c r="M187" s="6">
        <f>SUMIF(Sta!$B:$B,$A187,Sta!D:D)/$C187</f>
        <v>1.2857142857142858</v>
      </c>
      <c r="N187" s="10">
        <f>(SUMIF(Sta!$A:$A,$A187,Sta!L:L) +SUMIF(Sta!$B:$B,$A187,Sta!L:L))/$D187</f>
        <v>1.5384615384615385</v>
      </c>
      <c r="O187" s="6">
        <f>SUMIF(Sta!$A:$A,$A187,Sta!L:L)/$B187</f>
        <v>2</v>
      </c>
      <c r="P187" s="6">
        <f>SUMIF(Sta!$B:$B,$A187,Sta!L:L)/$C187</f>
        <v>1.1428571428571428</v>
      </c>
      <c r="Q187" s="10">
        <f>(SUMIF(Sta!$A:$A,$A187,Sta!H:H) +SUMIF(Sta!$B:$B,$A187,Sta!J:J))/$D187</f>
        <v>0.84615384615384615</v>
      </c>
      <c r="R187" s="6">
        <f>SUMIF(Sta!$A:$A,$A187,Sta!H:H)/$B187</f>
        <v>1.5</v>
      </c>
      <c r="S187" s="6">
        <f>SUMIF(Sta!$B:$B,$A187,Sta!J:J)/$C187</f>
        <v>0.2857142857142857</v>
      </c>
      <c r="T187" s="10">
        <f>(SUMIF(Sta!$A:$A,$A187,Sta!I:I) +SUMIF(Sta!$B:$B,$A187,Sta!K:K))/$D187</f>
        <v>0.69230769230769229</v>
      </c>
      <c r="U187" s="6">
        <f>SUMIF(Sta!$A:$A,$A187,Sta!I:I)/$B187</f>
        <v>0.5</v>
      </c>
      <c r="V187" s="6">
        <f>SUMIF(Sta!$B:$B,$A187,Sta!K:K)/$C187</f>
        <v>0.8571428571428571</v>
      </c>
      <c r="W187" s="10">
        <f>(SUMIF(Sta!$A:$A,$A187,Sta!Q:Q) +SUMIF(Sta!$B:$B,$A187,Sta!Q:Q))/$D187</f>
        <v>1.6153846153846154</v>
      </c>
      <c r="X187" s="6">
        <f>SUMIF(Sta!$A:$A,$A187,Sta!Q:Q)/$B187</f>
        <v>2.3333333333333335</v>
      </c>
      <c r="Y187" s="6">
        <f>SUMIF(Sta!$B:$B,$A187,Sta!Q:Q)/$C187</f>
        <v>1</v>
      </c>
      <c r="Z187" s="10">
        <f>(SUMIF(Sta!$A:$A,$A187,Sta!M:M) +SUMIF(Sta!$B:$B,$A187,Sta!O:O))/$D187</f>
        <v>1.0769230769230769</v>
      </c>
      <c r="AA187" s="6">
        <f>SUMIF(Sta!$A:$A,$A187,Sta!M:M)/$B187</f>
        <v>1.6666666666666667</v>
      </c>
      <c r="AB187" s="6">
        <f>SUMIF(Sta!$B:$B,$A187,Sta!O:O)/$C187</f>
        <v>0.5714285714285714</v>
      </c>
      <c r="AC187" s="10">
        <f>(SUMIF(Sta!$A:$A,$A187,Sta!N:N) +SUMIF(Sta!$B:$B,$A187,Sta!P:P))/$D187</f>
        <v>0.53846153846153844</v>
      </c>
      <c r="AD187" s="6">
        <f>SUMIF(Sta!$A:$A,$A187,Sta!N:N)/$B187</f>
        <v>0.66666666666666663</v>
      </c>
      <c r="AE187" s="14">
        <f>SUMIF(Sta!$B:$B,$A187,Sta!P:P)/$C187</f>
        <v>0.42857142857142855</v>
      </c>
    </row>
    <row r="188" spans="1:31" x14ac:dyDescent="0.3">
      <c r="A188" t="s">
        <v>204</v>
      </c>
      <c r="B188" s="9">
        <f>COUNTIF(Sta!A:A,A188)</f>
        <v>1</v>
      </c>
      <c r="C188" s="4">
        <f>COUNTIF(Sta!B:B,A188)</f>
        <v>1</v>
      </c>
      <c r="D188" s="4">
        <f t="shared" si="5"/>
        <v>2</v>
      </c>
      <c r="E188" s="10">
        <f>(SUMIF(Sta!$A:$A,$A188,Sta!F:F) +SUMIF(Sta!$B:$B,$A188,Sta!F:F))/$D188</f>
        <v>3.5</v>
      </c>
      <c r="F188" s="6">
        <f>SUMIF(Sta!$A:$A,$A188,Sta!F:F)/$B188</f>
        <v>3</v>
      </c>
      <c r="G188" s="6">
        <f>SUMIF(Sta!$B:$B,$A188,Sta!F:F)/$C188</f>
        <v>4</v>
      </c>
      <c r="H188" s="10">
        <f>(SUMIF(Sta!$A:$A,$A188,Sta!D:D) +SUMIF(Sta!$B:$B,$A188,Sta!E:E))/$D188</f>
        <v>2.5</v>
      </c>
      <c r="I188" s="6">
        <f>SUMIF(Sta!$A:$A,$A188,Sta!D:D)/$B188</f>
        <v>2</v>
      </c>
      <c r="J188" s="6">
        <f>SUMIF(Sta!$B:$B,$A188,Sta!E:E)/$C188</f>
        <v>3</v>
      </c>
      <c r="K188" s="10">
        <f>(SUMIF(Sta!$A:$A,$A188,Sta!E:E) +SUMIF(Sta!$B:$B,$A188,Sta!D:D))/$D188</f>
        <v>1</v>
      </c>
      <c r="L188" s="6">
        <f>SUMIF(Sta!$A:$A,$A188,Sta!E:E)/$B188</f>
        <v>1</v>
      </c>
      <c r="M188" s="6">
        <f>SUMIF(Sta!$B:$B,$A188,Sta!D:D)/$C188</f>
        <v>1</v>
      </c>
      <c r="N188" s="10">
        <f>(SUMIF(Sta!$A:$A,$A188,Sta!L:L) +SUMIF(Sta!$B:$B,$A188,Sta!L:L))/$D188</f>
        <v>1.5</v>
      </c>
      <c r="O188" s="6">
        <f>SUMIF(Sta!$A:$A,$A188,Sta!L:L)/$B188</f>
        <v>1</v>
      </c>
      <c r="P188" s="6">
        <f>SUMIF(Sta!$B:$B,$A188,Sta!L:L)/$C188</f>
        <v>2</v>
      </c>
      <c r="Q188" s="10">
        <f>(SUMIF(Sta!$A:$A,$A188,Sta!H:H) +SUMIF(Sta!$B:$B,$A188,Sta!J:J))/$D188</f>
        <v>1</v>
      </c>
      <c r="R188" s="6">
        <f>SUMIF(Sta!$A:$A,$A188,Sta!H:H)/$B188</f>
        <v>0</v>
      </c>
      <c r="S188" s="6">
        <f>SUMIF(Sta!$B:$B,$A188,Sta!J:J)/$C188</f>
        <v>2</v>
      </c>
      <c r="T188" s="10">
        <f>(SUMIF(Sta!$A:$A,$A188,Sta!I:I) +SUMIF(Sta!$B:$B,$A188,Sta!K:K))/$D188</f>
        <v>0.5</v>
      </c>
      <c r="U188" s="6">
        <f>SUMIF(Sta!$A:$A,$A188,Sta!I:I)/$B188</f>
        <v>1</v>
      </c>
      <c r="V188" s="6">
        <f>SUMIF(Sta!$B:$B,$A188,Sta!K:K)/$C188</f>
        <v>0</v>
      </c>
      <c r="W188" s="10">
        <f>(SUMIF(Sta!$A:$A,$A188,Sta!Q:Q) +SUMIF(Sta!$B:$B,$A188,Sta!Q:Q))/$D188</f>
        <v>2</v>
      </c>
      <c r="X188" s="6">
        <f>SUMIF(Sta!$A:$A,$A188,Sta!Q:Q)/$B188</f>
        <v>2</v>
      </c>
      <c r="Y188" s="6">
        <f>SUMIF(Sta!$B:$B,$A188,Sta!Q:Q)/$C188</f>
        <v>2</v>
      </c>
      <c r="Z188" s="10">
        <f>(SUMIF(Sta!$A:$A,$A188,Sta!M:M) +SUMIF(Sta!$B:$B,$A188,Sta!O:O))/$D188</f>
        <v>1.5</v>
      </c>
      <c r="AA188" s="6">
        <f>SUMIF(Sta!$A:$A,$A188,Sta!M:M)/$B188</f>
        <v>2</v>
      </c>
      <c r="AB188" s="6">
        <f>SUMIF(Sta!$B:$B,$A188,Sta!O:O)/$C188</f>
        <v>1</v>
      </c>
      <c r="AC188" s="10">
        <f>(SUMIF(Sta!$A:$A,$A188,Sta!N:N) +SUMIF(Sta!$B:$B,$A188,Sta!P:P))/$D188</f>
        <v>0.5</v>
      </c>
      <c r="AD188" s="6">
        <f>SUMIF(Sta!$A:$A,$A188,Sta!N:N)/$B188</f>
        <v>0</v>
      </c>
      <c r="AE188" s="14">
        <f>SUMIF(Sta!$B:$B,$A188,Sta!P:P)/$C188</f>
        <v>1</v>
      </c>
    </row>
    <row r="189" spans="1:31" x14ac:dyDescent="0.3">
      <c r="A189" t="s">
        <v>490</v>
      </c>
      <c r="B189" s="9">
        <f>COUNTIF(Sta!A:A,A189)</f>
        <v>7</v>
      </c>
      <c r="C189" s="4">
        <f>COUNTIF(Sta!B:B,A189)</f>
        <v>6</v>
      </c>
      <c r="D189" s="4">
        <f t="shared" si="5"/>
        <v>13</v>
      </c>
      <c r="E189" s="10">
        <f>(SUMIF(Sta!$A:$A,$A189,Sta!F:F) +SUMIF(Sta!$B:$B,$A189,Sta!F:F))/$D189</f>
        <v>3.0769230769230771</v>
      </c>
      <c r="F189" s="6">
        <f>SUMIF(Sta!$A:$A,$A189,Sta!F:F)/$B189</f>
        <v>2.1428571428571428</v>
      </c>
      <c r="G189" s="6">
        <f>SUMIF(Sta!$B:$B,$A189,Sta!F:F)/$C189</f>
        <v>4.166666666666667</v>
      </c>
      <c r="H189" s="10">
        <f>(SUMIF(Sta!$A:$A,$A189,Sta!D:D) +SUMIF(Sta!$B:$B,$A189,Sta!E:E))/$D189</f>
        <v>1.3846153846153846</v>
      </c>
      <c r="I189" s="6">
        <f>SUMIF(Sta!$A:$A,$A189,Sta!D:D)/$B189</f>
        <v>1.1428571428571428</v>
      </c>
      <c r="J189" s="6">
        <f>SUMIF(Sta!$B:$B,$A189,Sta!E:E)/$C189</f>
        <v>1.6666666666666667</v>
      </c>
      <c r="K189" s="10">
        <f>(SUMIF(Sta!$A:$A,$A189,Sta!E:E) +SUMIF(Sta!$B:$B,$A189,Sta!D:D))/$D189</f>
        <v>1.6923076923076923</v>
      </c>
      <c r="L189" s="6">
        <f>SUMIF(Sta!$A:$A,$A189,Sta!E:E)/$B189</f>
        <v>1</v>
      </c>
      <c r="M189" s="6">
        <f>SUMIF(Sta!$B:$B,$A189,Sta!D:D)/$C189</f>
        <v>2.5</v>
      </c>
      <c r="N189" s="10">
        <f>(SUMIF(Sta!$A:$A,$A189,Sta!L:L) +SUMIF(Sta!$B:$B,$A189,Sta!L:L))/$D189</f>
        <v>2.1538461538461537</v>
      </c>
      <c r="O189" s="6">
        <f>SUMIF(Sta!$A:$A,$A189,Sta!L:L)/$B189</f>
        <v>1.4285714285714286</v>
      </c>
      <c r="P189" s="6">
        <f>SUMIF(Sta!$B:$B,$A189,Sta!L:L)/$C189</f>
        <v>3</v>
      </c>
      <c r="Q189" s="10">
        <f>(SUMIF(Sta!$A:$A,$A189,Sta!H:H) +SUMIF(Sta!$B:$B,$A189,Sta!J:J))/$D189</f>
        <v>1</v>
      </c>
      <c r="R189" s="6">
        <f>SUMIF(Sta!$A:$A,$A189,Sta!H:H)/$B189</f>
        <v>0.7142857142857143</v>
      </c>
      <c r="S189" s="6">
        <f>SUMIF(Sta!$B:$B,$A189,Sta!J:J)/$C189</f>
        <v>1.3333333333333333</v>
      </c>
      <c r="T189" s="10">
        <f>(SUMIF(Sta!$A:$A,$A189,Sta!I:I) +SUMIF(Sta!$B:$B,$A189,Sta!K:K))/$D189</f>
        <v>1.1538461538461537</v>
      </c>
      <c r="U189" s="6">
        <f>SUMIF(Sta!$A:$A,$A189,Sta!I:I)/$B189</f>
        <v>0.7142857142857143</v>
      </c>
      <c r="V189" s="6">
        <f>SUMIF(Sta!$B:$B,$A189,Sta!K:K)/$C189</f>
        <v>1.6666666666666667</v>
      </c>
      <c r="W189" s="10">
        <f>(SUMIF(Sta!$A:$A,$A189,Sta!Q:Q) +SUMIF(Sta!$B:$B,$A189,Sta!Q:Q))/$D189</f>
        <v>0.92307692307692313</v>
      </c>
      <c r="X189" s="6">
        <f>SUMIF(Sta!$A:$A,$A189,Sta!Q:Q)/$B189</f>
        <v>0.7142857142857143</v>
      </c>
      <c r="Y189" s="6">
        <f>SUMIF(Sta!$B:$B,$A189,Sta!Q:Q)/$C189</f>
        <v>1.1666666666666667</v>
      </c>
      <c r="Z189" s="10">
        <f>(SUMIF(Sta!$A:$A,$A189,Sta!M:M) +SUMIF(Sta!$B:$B,$A189,Sta!O:O))/$D189</f>
        <v>0.38461538461538464</v>
      </c>
      <c r="AA189" s="6">
        <f>SUMIF(Sta!$A:$A,$A189,Sta!M:M)/$B189</f>
        <v>0.42857142857142855</v>
      </c>
      <c r="AB189" s="6">
        <f>SUMIF(Sta!$B:$B,$A189,Sta!O:O)/$C189</f>
        <v>0.33333333333333331</v>
      </c>
      <c r="AC189" s="10">
        <f>(SUMIF(Sta!$A:$A,$A189,Sta!N:N) +SUMIF(Sta!$B:$B,$A189,Sta!P:P))/$D189</f>
        <v>0.53846153846153844</v>
      </c>
      <c r="AD189" s="6">
        <f>SUMIF(Sta!$A:$A,$A189,Sta!N:N)/$B189</f>
        <v>0.2857142857142857</v>
      </c>
      <c r="AE189" s="14">
        <f>SUMIF(Sta!$B:$B,$A189,Sta!P:P)/$C189</f>
        <v>0.83333333333333337</v>
      </c>
    </row>
    <row r="190" spans="1:31" x14ac:dyDescent="0.3">
      <c r="A190" t="s">
        <v>223</v>
      </c>
      <c r="B190" s="9">
        <f>COUNTIF(Sta!A:A,A190)</f>
        <v>1</v>
      </c>
      <c r="C190" s="4">
        <f>COUNTIF(Sta!B:B,A190)</f>
        <v>1</v>
      </c>
      <c r="D190" s="4">
        <f t="shared" si="5"/>
        <v>2</v>
      </c>
      <c r="E190" s="10">
        <f>(SUMIF(Sta!$A:$A,$A190,Sta!F:F) +SUMIF(Sta!$B:$B,$A190,Sta!F:F))/$D190</f>
        <v>1.5</v>
      </c>
      <c r="F190" s="6">
        <f>SUMIF(Sta!$A:$A,$A190,Sta!F:F)/$B190</f>
        <v>1</v>
      </c>
      <c r="G190" s="6">
        <f>SUMIF(Sta!$B:$B,$A190,Sta!F:F)/$C190</f>
        <v>2</v>
      </c>
      <c r="H190" s="10">
        <f>(SUMIF(Sta!$A:$A,$A190,Sta!D:D) +SUMIF(Sta!$B:$B,$A190,Sta!E:E))/$D190</f>
        <v>1</v>
      </c>
      <c r="I190" s="6">
        <f>SUMIF(Sta!$A:$A,$A190,Sta!D:D)/$B190</f>
        <v>1</v>
      </c>
      <c r="J190" s="6">
        <f>SUMIF(Sta!$B:$B,$A190,Sta!E:E)/$C190</f>
        <v>1</v>
      </c>
      <c r="K190" s="10">
        <f>(SUMIF(Sta!$A:$A,$A190,Sta!E:E) +SUMIF(Sta!$B:$B,$A190,Sta!D:D))/$D190</f>
        <v>0.5</v>
      </c>
      <c r="L190" s="6">
        <f>SUMIF(Sta!$A:$A,$A190,Sta!E:E)/$B190</f>
        <v>0</v>
      </c>
      <c r="M190" s="6">
        <f>SUMIF(Sta!$B:$B,$A190,Sta!D:D)/$C190</f>
        <v>1</v>
      </c>
      <c r="N190" s="10">
        <f>(SUMIF(Sta!$A:$A,$A190,Sta!L:L) +SUMIF(Sta!$B:$B,$A190,Sta!L:L))/$D190</f>
        <v>0.5</v>
      </c>
      <c r="O190" s="6">
        <f>SUMIF(Sta!$A:$A,$A190,Sta!L:L)/$B190</f>
        <v>0</v>
      </c>
      <c r="P190" s="6">
        <f>SUMIF(Sta!$B:$B,$A190,Sta!L:L)/$C190</f>
        <v>1</v>
      </c>
      <c r="Q190" s="10">
        <f>(SUMIF(Sta!$A:$A,$A190,Sta!H:H) +SUMIF(Sta!$B:$B,$A190,Sta!J:J))/$D190</f>
        <v>0.5</v>
      </c>
      <c r="R190" s="6">
        <f>SUMIF(Sta!$A:$A,$A190,Sta!H:H)/$B190</f>
        <v>0</v>
      </c>
      <c r="S190" s="6">
        <f>SUMIF(Sta!$B:$B,$A190,Sta!J:J)/$C190</f>
        <v>1</v>
      </c>
      <c r="T190" s="10">
        <f>(SUMIF(Sta!$A:$A,$A190,Sta!I:I) +SUMIF(Sta!$B:$B,$A190,Sta!K:K))/$D190</f>
        <v>0</v>
      </c>
      <c r="U190" s="6">
        <f>SUMIF(Sta!$A:$A,$A190,Sta!I:I)/$B190</f>
        <v>0</v>
      </c>
      <c r="V190" s="6">
        <f>SUMIF(Sta!$B:$B,$A190,Sta!K:K)/$C190</f>
        <v>0</v>
      </c>
      <c r="W190" s="10">
        <f>(SUMIF(Sta!$A:$A,$A190,Sta!Q:Q) +SUMIF(Sta!$B:$B,$A190,Sta!Q:Q))/$D190</f>
        <v>1</v>
      </c>
      <c r="X190" s="6">
        <f>SUMIF(Sta!$A:$A,$A190,Sta!Q:Q)/$B190</f>
        <v>1</v>
      </c>
      <c r="Y190" s="6">
        <f>SUMIF(Sta!$B:$B,$A190,Sta!Q:Q)/$C190</f>
        <v>1</v>
      </c>
      <c r="Z190" s="10">
        <f>(SUMIF(Sta!$A:$A,$A190,Sta!M:M) +SUMIF(Sta!$B:$B,$A190,Sta!O:O))/$D190</f>
        <v>0.5</v>
      </c>
      <c r="AA190" s="6">
        <f>SUMIF(Sta!$A:$A,$A190,Sta!M:M)/$B190</f>
        <v>1</v>
      </c>
      <c r="AB190" s="6">
        <f>SUMIF(Sta!$B:$B,$A190,Sta!O:O)/$C190</f>
        <v>0</v>
      </c>
      <c r="AC190" s="10">
        <f>(SUMIF(Sta!$A:$A,$A190,Sta!N:N) +SUMIF(Sta!$B:$B,$A190,Sta!P:P))/$D190</f>
        <v>0.5</v>
      </c>
      <c r="AD190" s="6">
        <f>SUMIF(Sta!$A:$A,$A190,Sta!N:N)/$B190</f>
        <v>0</v>
      </c>
      <c r="AE190" s="14">
        <f>SUMIF(Sta!$B:$B,$A190,Sta!P:P)/$C190</f>
        <v>1</v>
      </c>
    </row>
    <row r="191" spans="1:31" x14ac:dyDescent="0.3">
      <c r="A191" t="s">
        <v>485</v>
      </c>
      <c r="B191" s="9">
        <f>COUNTIF(Sta!A:A,A191)</f>
        <v>6</v>
      </c>
      <c r="C191" s="4">
        <f>COUNTIF(Sta!B:B,A191)</f>
        <v>7</v>
      </c>
      <c r="D191" s="4">
        <f t="shared" si="5"/>
        <v>13</v>
      </c>
      <c r="E191" s="10">
        <f>(SUMIF(Sta!$A:$A,$A191,Sta!F:F) +SUMIF(Sta!$B:$B,$A191,Sta!F:F))/$D191</f>
        <v>2.6153846153846154</v>
      </c>
      <c r="F191" s="6">
        <f>SUMIF(Sta!$A:$A,$A191,Sta!F:F)/$B191</f>
        <v>2.5</v>
      </c>
      <c r="G191" s="6">
        <f>SUMIF(Sta!$B:$B,$A191,Sta!F:F)/$C191</f>
        <v>2.7142857142857144</v>
      </c>
      <c r="H191" s="10">
        <f>(SUMIF(Sta!$A:$A,$A191,Sta!D:D) +SUMIF(Sta!$B:$B,$A191,Sta!E:E))/$D191</f>
        <v>1.0769230769230769</v>
      </c>
      <c r="I191" s="6">
        <f>SUMIF(Sta!$A:$A,$A191,Sta!D:D)/$B191</f>
        <v>1.3333333333333333</v>
      </c>
      <c r="J191" s="6">
        <f>SUMIF(Sta!$B:$B,$A191,Sta!E:E)/$C191</f>
        <v>0.8571428571428571</v>
      </c>
      <c r="K191" s="10">
        <f>(SUMIF(Sta!$A:$A,$A191,Sta!E:E) +SUMIF(Sta!$B:$B,$A191,Sta!D:D))/$D191</f>
        <v>1.5384615384615385</v>
      </c>
      <c r="L191" s="6">
        <f>SUMIF(Sta!$A:$A,$A191,Sta!E:E)/$B191</f>
        <v>1.1666666666666667</v>
      </c>
      <c r="M191" s="6">
        <f>SUMIF(Sta!$B:$B,$A191,Sta!D:D)/$C191</f>
        <v>1.8571428571428572</v>
      </c>
      <c r="N191" s="10">
        <f>(SUMIF(Sta!$A:$A,$A191,Sta!L:L) +SUMIF(Sta!$B:$B,$A191,Sta!L:L))/$D191</f>
        <v>2</v>
      </c>
      <c r="O191" s="6">
        <f>SUMIF(Sta!$A:$A,$A191,Sta!L:L)/$B191</f>
        <v>2.1666666666666665</v>
      </c>
      <c r="P191" s="6">
        <f>SUMIF(Sta!$B:$B,$A191,Sta!L:L)/$C191</f>
        <v>1.8571428571428572</v>
      </c>
      <c r="Q191" s="10">
        <f>(SUMIF(Sta!$A:$A,$A191,Sta!H:H) +SUMIF(Sta!$B:$B,$A191,Sta!J:J))/$D191</f>
        <v>0.61538461538461542</v>
      </c>
      <c r="R191" s="6">
        <f>SUMIF(Sta!$A:$A,$A191,Sta!H:H)/$B191</f>
        <v>1</v>
      </c>
      <c r="S191" s="6">
        <f>SUMIF(Sta!$B:$B,$A191,Sta!J:J)/$C191</f>
        <v>0.2857142857142857</v>
      </c>
      <c r="T191" s="10">
        <f>(SUMIF(Sta!$A:$A,$A191,Sta!I:I) +SUMIF(Sta!$B:$B,$A191,Sta!K:K))/$D191</f>
        <v>1.3846153846153846</v>
      </c>
      <c r="U191" s="6">
        <f>SUMIF(Sta!$A:$A,$A191,Sta!I:I)/$B191</f>
        <v>1.1666666666666667</v>
      </c>
      <c r="V191" s="6">
        <f>SUMIF(Sta!$B:$B,$A191,Sta!K:K)/$C191</f>
        <v>1.5714285714285714</v>
      </c>
      <c r="W191" s="10">
        <f>(SUMIF(Sta!$A:$A,$A191,Sta!Q:Q) +SUMIF(Sta!$B:$B,$A191,Sta!Q:Q))/$D191</f>
        <v>0.61538461538461542</v>
      </c>
      <c r="X191" s="6">
        <f>SUMIF(Sta!$A:$A,$A191,Sta!Q:Q)/$B191</f>
        <v>0.33333333333333331</v>
      </c>
      <c r="Y191" s="6">
        <f>SUMIF(Sta!$B:$B,$A191,Sta!Q:Q)/$C191</f>
        <v>0.8571428571428571</v>
      </c>
      <c r="Z191" s="10">
        <f>(SUMIF(Sta!$A:$A,$A191,Sta!M:M) +SUMIF(Sta!$B:$B,$A191,Sta!O:O))/$D191</f>
        <v>0.46153846153846156</v>
      </c>
      <c r="AA191" s="6">
        <f>SUMIF(Sta!$A:$A,$A191,Sta!M:M)/$B191</f>
        <v>0.33333333333333331</v>
      </c>
      <c r="AB191" s="6">
        <f>SUMIF(Sta!$B:$B,$A191,Sta!O:O)/$C191</f>
        <v>0.5714285714285714</v>
      </c>
      <c r="AC191" s="10">
        <f>(SUMIF(Sta!$A:$A,$A191,Sta!N:N) +SUMIF(Sta!$B:$B,$A191,Sta!P:P))/$D191</f>
        <v>0.15384615384615385</v>
      </c>
      <c r="AD191" s="6">
        <f>SUMIF(Sta!$A:$A,$A191,Sta!N:N)/$B191</f>
        <v>0</v>
      </c>
      <c r="AE191" s="14">
        <f>SUMIF(Sta!$B:$B,$A191,Sta!P:P)/$C191</f>
        <v>0.2857142857142857</v>
      </c>
    </row>
    <row r="192" spans="1:31" x14ac:dyDescent="0.3">
      <c r="A192" t="s">
        <v>254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0" t="e">
        <f>(SUMIF(Sta!$A:$A,$A192,Sta!F:F) +SUMIF(Sta!$B:$B,$A192,Sta!F:F))/$D192</f>
        <v>#DIV/0!</v>
      </c>
      <c r="F192" s="6" t="e">
        <f>SUMIF(Sta!$A:$A,$A192,Sta!F:F)/$B192</f>
        <v>#DIV/0!</v>
      </c>
      <c r="G192" s="6" t="e">
        <f>SUMIF(Sta!$B:$B,$A192,Sta!F:F)/$C192</f>
        <v>#DIV/0!</v>
      </c>
      <c r="H192" s="10" t="e">
        <f>(SUMIF(Sta!$A:$A,$A192,Sta!D:D) +SUMIF(Sta!$B:$B,$A192,Sta!E:E))/$D192</f>
        <v>#DIV/0!</v>
      </c>
      <c r="I192" s="6" t="e">
        <f>SUMIF(Sta!$A:$A,$A192,Sta!D:D)/$B192</f>
        <v>#DIV/0!</v>
      </c>
      <c r="J192" s="6" t="e">
        <f>SUMIF(Sta!$B:$B,$A192,Sta!E:E)/$C192</f>
        <v>#DIV/0!</v>
      </c>
      <c r="K192" s="10" t="e">
        <f>(SUMIF(Sta!$A:$A,$A192,Sta!E:E) +SUMIF(Sta!$B:$B,$A192,Sta!D:D))/$D192</f>
        <v>#DIV/0!</v>
      </c>
      <c r="L192" s="6" t="e">
        <f>SUMIF(Sta!$A:$A,$A192,Sta!E:E)/$B192</f>
        <v>#DIV/0!</v>
      </c>
      <c r="M192" s="6" t="e">
        <f>SUMIF(Sta!$B:$B,$A192,Sta!D:D)/$C192</f>
        <v>#DIV/0!</v>
      </c>
      <c r="N192" s="10" t="e">
        <f>(SUMIF(Sta!$A:$A,$A192,Sta!L:L) +SUMIF(Sta!$B:$B,$A192,Sta!L:L))/$D192</f>
        <v>#DIV/0!</v>
      </c>
      <c r="O192" s="6" t="e">
        <f>SUMIF(Sta!$A:$A,$A192,Sta!L:L)/$B192</f>
        <v>#DIV/0!</v>
      </c>
      <c r="P192" s="6" t="e">
        <f>SUMIF(Sta!$B:$B,$A192,Sta!L:L)/$C192</f>
        <v>#DIV/0!</v>
      </c>
      <c r="Q192" s="10" t="e">
        <f>(SUMIF(Sta!$A:$A,$A192,Sta!H:H) +SUMIF(Sta!$B:$B,$A192,Sta!J:J))/$D192</f>
        <v>#DIV/0!</v>
      </c>
      <c r="R192" s="6" t="e">
        <f>SUMIF(Sta!$A:$A,$A192,Sta!H:H)/$B192</f>
        <v>#DIV/0!</v>
      </c>
      <c r="S192" s="6" t="e">
        <f>SUMIF(Sta!$B:$B,$A192,Sta!J:J)/$C192</f>
        <v>#DIV/0!</v>
      </c>
      <c r="T192" s="10" t="e">
        <f>(SUMIF(Sta!$A:$A,$A192,Sta!I:I) +SUMIF(Sta!$B:$B,$A192,Sta!K:K))/$D192</f>
        <v>#DIV/0!</v>
      </c>
      <c r="U192" s="6" t="e">
        <f>SUMIF(Sta!$A:$A,$A192,Sta!I:I)/$B192</f>
        <v>#DIV/0!</v>
      </c>
      <c r="V192" s="6" t="e">
        <f>SUMIF(Sta!$B:$B,$A192,Sta!K:K)/$C192</f>
        <v>#DIV/0!</v>
      </c>
      <c r="W192" s="10" t="e">
        <f>(SUMIF(Sta!$A:$A,$A192,Sta!Q:Q) +SUMIF(Sta!$B:$B,$A192,Sta!Q:Q))/$D192</f>
        <v>#DIV/0!</v>
      </c>
      <c r="X192" s="6" t="e">
        <f>SUMIF(Sta!$A:$A,$A192,Sta!Q:Q)/$B192</f>
        <v>#DIV/0!</v>
      </c>
      <c r="Y192" s="6" t="e">
        <f>SUMIF(Sta!$B:$B,$A192,Sta!Q:Q)/$C192</f>
        <v>#DIV/0!</v>
      </c>
      <c r="Z192" s="10" t="e">
        <f>(SUMIF(Sta!$A:$A,$A192,Sta!M:M) +SUMIF(Sta!$B:$B,$A192,Sta!O:O))/$D192</f>
        <v>#DIV/0!</v>
      </c>
      <c r="AA192" s="6" t="e">
        <f>SUMIF(Sta!$A:$A,$A192,Sta!M:M)/$B192</f>
        <v>#DIV/0!</v>
      </c>
      <c r="AB192" s="6" t="e">
        <f>SUMIF(Sta!$B:$B,$A192,Sta!O:O)/$C192</f>
        <v>#DIV/0!</v>
      </c>
      <c r="AC192" s="10" t="e">
        <f>(SUMIF(Sta!$A:$A,$A192,Sta!N:N) +SUMIF(Sta!$B:$B,$A192,Sta!P:P))/$D192</f>
        <v>#DIV/0!</v>
      </c>
      <c r="AD192" s="6" t="e">
        <f>SUMIF(Sta!$A:$A,$A192,Sta!N:N)/$B192</f>
        <v>#DIV/0!</v>
      </c>
      <c r="AE192" s="14" t="e">
        <f>SUMIF(Sta!$B:$B,$A192,Sta!P:P)/$C192</f>
        <v>#DIV/0!</v>
      </c>
    </row>
    <row r="193" spans="1:31" x14ac:dyDescent="0.3">
      <c r="A193" t="s">
        <v>160</v>
      </c>
      <c r="B193" s="9">
        <f>COUNTIF(Sta!A:A,A193)</f>
        <v>0</v>
      </c>
      <c r="C193" s="4">
        <f>COUNTIF(Sta!B:B,A193)</f>
        <v>1</v>
      </c>
      <c r="D193" s="4">
        <f>B193+C193</f>
        <v>1</v>
      </c>
      <c r="E193" s="10">
        <f>(SUMIF(Sta!$A:$A,$A193,Sta!F:F) +SUMIF(Sta!$B:$B,$A193,Sta!F:F))/$D193</f>
        <v>4</v>
      </c>
      <c r="F193" s="6" t="e">
        <f>SUMIF(Sta!$A:$A,$A193,Sta!F:F)/$B193</f>
        <v>#DIV/0!</v>
      </c>
      <c r="G193" s="6">
        <f>SUMIF(Sta!$B:$B,$A193,Sta!F:F)/$C193</f>
        <v>4</v>
      </c>
      <c r="H193" s="10">
        <f>(SUMIF(Sta!$A:$A,$A193,Sta!D:D) +SUMIF(Sta!$B:$B,$A193,Sta!E:E))/$D193</f>
        <v>0</v>
      </c>
      <c r="I193" s="6" t="e">
        <f>SUMIF(Sta!$A:$A,$A193,Sta!D:D)/$B193</f>
        <v>#DIV/0!</v>
      </c>
      <c r="J193" s="6">
        <f>SUMIF(Sta!$B:$B,$A193,Sta!E:E)/$C193</f>
        <v>0</v>
      </c>
      <c r="K193" s="10">
        <f>(SUMIF(Sta!$A:$A,$A193,Sta!E:E) +SUMIF(Sta!$B:$B,$A193,Sta!D:D))/$D193</f>
        <v>4</v>
      </c>
      <c r="L193" s="6" t="e">
        <f>SUMIF(Sta!$A:$A,$A193,Sta!E:E)/$B193</f>
        <v>#DIV/0!</v>
      </c>
      <c r="M193" s="6">
        <f>SUMIF(Sta!$B:$B,$A193,Sta!D:D)/$C193</f>
        <v>4</v>
      </c>
      <c r="N193" s="10">
        <f>(SUMIF(Sta!$A:$A,$A193,Sta!L:L) +SUMIF(Sta!$B:$B,$A193,Sta!L:L))/$D193</f>
        <v>0</v>
      </c>
      <c r="O193" s="6" t="e">
        <f>SUMIF(Sta!$A:$A,$A193,Sta!L:L)/$B193</f>
        <v>#DIV/0!</v>
      </c>
      <c r="P193" s="6">
        <f>SUMIF(Sta!$B:$B,$A193,Sta!L:L)/$C193</f>
        <v>0</v>
      </c>
      <c r="Q193" s="10">
        <f>(SUMIF(Sta!$A:$A,$A193,Sta!H:H) +SUMIF(Sta!$B:$B,$A193,Sta!J:J))/$D193</f>
        <v>0</v>
      </c>
      <c r="R193" s="6" t="e">
        <f>SUMIF(Sta!$A:$A,$A193,Sta!H:H)/$B193</f>
        <v>#DIV/0!</v>
      </c>
      <c r="S193" s="6">
        <f>SUMIF(Sta!$B:$B,$A193,Sta!J:J)/$C193</f>
        <v>0</v>
      </c>
      <c r="T193" s="10">
        <f>(SUMIF(Sta!$A:$A,$A193,Sta!I:I) +SUMIF(Sta!$B:$B,$A193,Sta!K:K))/$D193</f>
        <v>0</v>
      </c>
      <c r="U193" s="6" t="e">
        <f>SUMIF(Sta!$A:$A,$A193,Sta!I:I)/$B193</f>
        <v>#DIV/0!</v>
      </c>
      <c r="V193" s="6">
        <f>SUMIF(Sta!$B:$B,$A193,Sta!K:K)/$C193</f>
        <v>0</v>
      </c>
      <c r="W193" s="10">
        <f>(SUMIF(Sta!$A:$A,$A193,Sta!Q:Q) +SUMIF(Sta!$B:$B,$A193,Sta!Q:Q))/$D193</f>
        <v>4</v>
      </c>
      <c r="X193" s="6" t="e">
        <f>SUMIF(Sta!$A:$A,$A193,Sta!Q:Q)/$B193</f>
        <v>#DIV/0!</v>
      </c>
      <c r="Y193" s="6">
        <f>SUMIF(Sta!$B:$B,$A193,Sta!Q:Q)/$C193</f>
        <v>4</v>
      </c>
      <c r="Z193" s="10">
        <f>(SUMIF(Sta!$A:$A,$A193,Sta!M:M) +SUMIF(Sta!$B:$B,$A193,Sta!O:O))/$D193</f>
        <v>0</v>
      </c>
      <c r="AA193" s="6" t="e">
        <f>SUMIF(Sta!$A:$A,$A193,Sta!M:M)/$B193</f>
        <v>#DIV/0!</v>
      </c>
      <c r="AB193" s="6">
        <f>SUMIF(Sta!$B:$B,$A193,Sta!O:O)/$C193</f>
        <v>0</v>
      </c>
      <c r="AC193" s="10">
        <f>(SUMIF(Sta!$A:$A,$A193,Sta!N:N) +SUMIF(Sta!$B:$B,$A193,Sta!P:P))/$D193</f>
        <v>4</v>
      </c>
      <c r="AD193" s="6" t="e">
        <f>SUMIF(Sta!$A:$A,$A193,Sta!N:N)/$B193</f>
        <v>#DIV/0!</v>
      </c>
      <c r="AE193" s="14">
        <f>SUMIF(Sta!$B:$B,$A193,Sta!P:P)/$C193</f>
        <v>4</v>
      </c>
    </row>
    <row r="194" spans="1:31" x14ac:dyDescent="0.3">
      <c r="A194" t="s">
        <v>249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0" t="e">
        <f>(SUMIF(Sta!$A:$A,$A194,Sta!F:F) +SUMIF(Sta!$B:$B,$A194,Sta!F:F))/$D194</f>
        <v>#DIV/0!</v>
      </c>
      <c r="F194" s="6" t="e">
        <f>SUMIF(Sta!$A:$A,$A194,Sta!F:F)/$B194</f>
        <v>#DIV/0!</v>
      </c>
      <c r="G194" s="6" t="e">
        <f>SUMIF(Sta!$B:$B,$A194,Sta!F:F)/$C194</f>
        <v>#DIV/0!</v>
      </c>
      <c r="H194" s="10" t="e">
        <f>(SUMIF(Sta!$A:$A,$A194,Sta!D:D) +SUMIF(Sta!$B:$B,$A194,Sta!E:E))/$D194</f>
        <v>#DIV/0!</v>
      </c>
      <c r="I194" s="6" t="e">
        <f>SUMIF(Sta!$A:$A,$A194,Sta!D:D)/$B194</f>
        <v>#DIV/0!</v>
      </c>
      <c r="J194" s="6" t="e">
        <f>SUMIF(Sta!$B:$B,$A194,Sta!E:E)/$C194</f>
        <v>#DIV/0!</v>
      </c>
      <c r="K194" s="10" t="e">
        <f>(SUMIF(Sta!$A:$A,$A194,Sta!E:E) +SUMIF(Sta!$B:$B,$A194,Sta!D:D))/$D194</f>
        <v>#DIV/0!</v>
      </c>
      <c r="L194" s="6" t="e">
        <f>SUMIF(Sta!$A:$A,$A194,Sta!E:E)/$B194</f>
        <v>#DIV/0!</v>
      </c>
      <c r="M194" s="6" t="e">
        <f>SUMIF(Sta!$B:$B,$A194,Sta!D:D)/$C194</f>
        <v>#DIV/0!</v>
      </c>
      <c r="N194" s="10" t="e">
        <f>(SUMIF(Sta!$A:$A,$A194,Sta!L:L) +SUMIF(Sta!$B:$B,$A194,Sta!L:L))/$D194</f>
        <v>#DIV/0!</v>
      </c>
      <c r="O194" s="6" t="e">
        <f>SUMIF(Sta!$A:$A,$A194,Sta!L:L)/$B194</f>
        <v>#DIV/0!</v>
      </c>
      <c r="P194" s="6" t="e">
        <f>SUMIF(Sta!$B:$B,$A194,Sta!L:L)/$C194</f>
        <v>#DIV/0!</v>
      </c>
      <c r="Q194" s="10" t="e">
        <f>(SUMIF(Sta!$A:$A,$A194,Sta!H:H) +SUMIF(Sta!$B:$B,$A194,Sta!J:J))/$D194</f>
        <v>#DIV/0!</v>
      </c>
      <c r="R194" s="6" t="e">
        <f>SUMIF(Sta!$A:$A,$A194,Sta!H:H)/$B194</f>
        <v>#DIV/0!</v>
      </c>
      <c r="S194" s="6" t="e">
        <f>SUMIF(Sta!$B:$B,$A194,Sta!J:J)/$C194</f>
        <v>#DIV/0!</v>
      </c>
      <c r="T194" s="10" t="e">
        <f>(SUMIF(Sta!$A:$A,$A194,Sta!I:I) +SUMIF(Sta!$B:$B,$A194,Sta!K:K))/$D194</f>
        <v>#DIV/0!</v>
      </c>
      <c r="U194" s="6" t="e">
        <f>SUMIF(Sta!$A:$A,$A194,Sta!I:I)/$B194</f>
        <v>#DIV/0!</v>
      </c>
      <c r="V194" s="6" t="e">
        <f>SUMIF(Sta!$B:$B,$A194,Sta!K:K)/$C194</f>
        <v>#DIV/0!</v>
      </c>
      <c r="W194" s="10" t="e">
        <f>(SUMIF(Sta!$A:$A,$A194,Sta!Q:Q) +SUMIF(Sta!$B:$B,$A194,Sta!Q:Q))/$D194</f>
        <v>#DIV/0!</v>
      </c>
      <c r="X194" s="6" t="e">
        <f>SUMIF(Sta!$A:$A,$A194,Sta!Q:Q)/$B194</f>
        <v>#DIV/0!</v>
      </c>
      <c r="Y194" s="6" t="e">
        <f>SUMIF(Sta!$B:$B,$A194,Sta!Q:Q)/$C194</f>
        <v>#DIV/0!</v>
      </c>
      <c r="Z194" s="10" t="e">
        <f>(SUMIF(Sta!$A:$A,$A194,Sta!M:M) +SUMIF(Sta!$B:$B,$A194,Sta!O:O))/$D194</f>
        <v>#DIV/0!</v>
      </c>
      <c r="AA194" s="6" t="e">
        <f>SUMIF(Sta!$A:$A,$A194,Sta!M:M)/$B194</f>
        <v>#DIV/0!</v>
      </c>
      <c r="AB194" s="6" t="e">
        <f>SUMIF(Sta!$B:$B,$A194,Sta!O:O)/$C194</f>
        <v>#DIV/0!</v>
      </c>
      <c r="AC194" s="10" t="e">
        <f>(SUMIF(Sta!$A:$A,$A194,Sta!N:N) +SUMIF(Sta!$B:$B,$A194,Sta!P:P))/$D194</f>
        <v>#DIV/0!</v>
      </c>
      <c r="AD194" s="6" t="e">
        <f>SUMIF(Sta!$A:$A,$A194,Sta!N:N)/$B194</f>
        <v>#DIV/0!</v>
      </c>
      <c r="AE194" s="14" t="e">
        <f>SUMIF(Sta!$B:$B,$A194,Sta!P:P)/$C194</f>
        <v>#DIV/0!</v>
      </c>
    </row>
    <row r="195" spans="1:31" x14ac:dyDescent="0.3">
      <c r="A195" t="s">
        <v>104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0" t="e">
        <f>(SUMIF(Sta!$A:$A,$A195,Sta!F:F) +SUMIF(Sta!$B:$B,$A195,Sta!F:F))/$D195</f>
        <v>#DIV/0!</v>
      </c>
      <c r="F195" s="6" t="e">
        <f>SUMIF(Sta!$A:$A,$A195,Sta!F:F)/$B195</f>
        <v>#DIV/0!</v>
      </c>
      <c r="G195" s="6" t="e">
        <f>SUMIF(Sta!$B:$B,$A195,Sta!F:F)/$C195</f>
        <v>#DIV/0!</v>
      </c>
      <c r="H195" s="10" t="e">
        <f>(SUMIF(Sta!$A:$A,$A195,Sta!D:D) +SUMIF(Sta!$B:$B,$A195,Sta!E:E))/$D195</f>
        <v>#DIV/0!</v>
      </c>
      <c r="I195" s="6" t="e">
        <f>SUMIF(Sta!$A:$A,$A195,Sta!D:D)/$B195</f>
        <v>#DIV/0!</v>
      </c>
      <c r="J195" s="6" t="e">
        <f>SUMIF(Sta!$B:$B,$A195,Sta!E:E)/$C195</f>
        <v>#DIV/0!</v>
      </c>
      <c r="K195" s="10" t="e">
        <f>(SUMIF(Sta!$A:$A,$A195,Sta!E:E) +SUMIF(Sta!$B:$B,$A195,Sta!D:D))/$D195</f>
        <v>#DIV/0!</v>
      </c>
      <c r="L195" s="6" t="e">
        <f>SUMIF(Sta!$A:$A,$A195,Sta!E:E)/$B195</f>
        <v>#DIV/0!</v>
      </c>
      <c r="M195" s="6" t="e">
        <f>SUMIF(Sta!$B:$B,$A195,Sta!D:D)/$C195</f>
        <v>#DIV/0!</v>
      </c>
      <c r="N195" s="10" t="e">
        <f>(SUMIF(Sta!$A:$A,$A195,Sta!L:L) +SUMIF(Sta!$B:$B,$A195,Sta!L:L))/$D195</f>
        <v>#DIV/0!</v>
      </c>
      <c r="O195" s="6" t="e">
        <f>SUMIF(Sta!$A:$A,$A195,Sta!L:L)/$B195</f>
        <v>#DIV/0!</v>
      </c>
      <c r="P195" s="6" t="e">
        <f>SUMIF(Sta!$B:$B,$A195,Sta!L:L)/$C195</f>
        <v>#DIV/0!</v>
      </c>
      <c r="Q195" s="10" t="e">
        <f>(SUMIF(Sta!$A:$A,$A195,Sta!H:H) +SUMIF(Sta!$B:$B,$A195,Sta!J:J))/$D195</f>
        <v>#DIV/0!</v>
      </c>
      <c r="R195" s="6" t="e">
        <f>SUMIF(Sta!$A:$A,$A195,Sta!H:H)/$B195</f>
        <v>#DIV/0!</v>
      </c>
      <c r="S195" s="6" t="e">
        <f>SUMIF(Sta!$B:$B,$A195,Sta!J:J)/$C195</f>
        <v>#DIV/0!</v>
      </c>
      <c r="T195" s="10" t="e">
        <f>(SUMIF(Sta!$A:$A,$A195,Sta!I:I) +SUMIF(Sta!$B:$B,$A195,Sta!K:K))/$D195</f>
        <v>#DIV/0!</v>
      </c>
      <c r="U195" s="6" t="e">
        <f>SUMIF(Sta!$A:$A,$A195,Sta!I:I)/$B195</f>
        <v>#DIV/0!</v>
      </c>
      <c r="V195" s="6" t="e">
        <f>SUMIF(Sta!$B:$B,$A195,Sta!K:K)/$C195</f>
        <v>#DIV/0!</v>
      </c>
      <c r="W195" s="10" t="e">
        <f>(SUMIF(Sta!$A:$A,$A195,Sta!Q:Q) +SUMIF(Sta!$B:$B,$A195,Sta!Q:Q))/$D195</f>
        <v>#DIV/0!</v>
      </c>
      <c r="X195" s="6" t="e">
        <f>SUMIF(Sta!$A:$A,$A195,Sta!Q:Q)/$B195</f>
        <v>#DIV/0!</v>
      </c>
      <c r="Y195" s="6" t="e">
        <f>SUMIF(Sta!$B:$B,$A195,Sta!Q:Q)/$C195</f>
        <v>#DIV/0!</v>
      </c>
      <c r="Z195" s="10" t="e">
        <f>(SUMIF(Sta!$A:$A,$A195,Sta!M:M) +SUMIF(Sta!$B:$B,$A195,Sta!O:O))/$D195</f>
        <v>#DIV/0!</v>
      </c>
      <c r="AA195" s="6" t="e">
        <f>SUMIF(Sta!$A:$A,$A195,Sta!M:M)/$B195</f>
        <v>#DIV/0!</v>
      </c>
      <c r="AB195" s="6" t="e">
        <f>SUMIF(Sta!$B:$B,$A195,Sta!O:O)/$C195</f>
        <v>#DIV/0!</v>
      </c>
      <c r="AC195" s="10" t="e">
        <f>(SUMIF(Sta!$A:$A,$A195,Sta!N:N) +SUMIF(Sta!$B:$B,$A195,Sta!P:P))/$D195</f>
        <v>#DIV/0!</v>
      </c>
      <c r="AD195" s="6" t="e">
        <f>SUMIF(Sta!$A:$A,$A195,Sta!N:N)/$B195</f>
        <v>#DIV/0!</v>
      </c>
      <c r="AE195" s="14" t="e">
        <f>SUMIF(Sta!$B:$B,$A195,Sta!P:P)/$C195</f>
        <v>#DIV/0!</v>
      </c>
    </row>
    <row r="196" spans="1:31" x14ac:dyDescent="0.3">
      <c r="A196" t="s">
        <v>693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0" t="e">
        <f>(SUMIF(Sta!$A:$A,$A196,Sta!F:F) +SUMIF(Sta!$B:$B,$A196,Sta!F:F))/$D196</f>
        <v>#DIV/0!</v>
      </c>
      <c r="F196" s="6" t="e">
        <f>SUMIF(Sta!$A:$A,$A196,Sta!F:F)/$B196</f>
        <v>#DIV/0!</v>
      </c>
      <c r="G196" s="6" t="e">
        <f>SUMIF(Sta!$B:$B,$A196,Sta!F:F)/$C196</f>
        <v>#DIV/0!</v>
      </c>
      <c r="H196" s="10" t="e">
        <f>(SUMIF(Sta!$A:$A,$A196,Sta!D:D) +SUMIF(Sta!$B:$B,$A196,Sta!E:E))/$D196</f>
        <v>#DIV/0!</v>
      </c>
      <c r="I196" s="6" t="e">
        <f>SUMIF(Sta!$A:$A,$A196,Sta!D:D)/$B196</f>
        <v>#DIV/0!</v>
      </c>
      <c r="J196" s="6" t="e">
        <f>SUMIF(Sta!$B:$B,$A196,Sta!E:E)/$C196</f>
        <v>#DIV/0!</v>
      </c>
      <c r="K196" s="10" t="e">
        <f>(SUMIF(Sta!$A:$A,$A196,Sta!E:E) +SUMIF(Sta!$B:$B,$A196,Sta!D:D))/$D196</f>
        <v>#DIV/0!</v>
      </c>
      <c r="L196" s="6" t="e">
        <f>SUMIF(Sta!$A:$A,$A196,Sta!E:E)/$B196</f>
        <v>#DIV/0!</v>
      </c>
      <c r="M196" s="6" t="e">
        <f>SUMIF(Sta!$B:$B,$A196,Sta!D:D)/$C196</f>
        <v>#DIV/0!</v>
      </c>
      <c r="N196" s="10" t="e">
        <f>(SUMIF(Sta!$A:$A,$A196,Sta!L:L) +SUMIF(Sta!$B:$B,$A196,Sta!L:L))/$D196</f>
        <v>#DIV/0!</v>
      </c>
      <c r="O196" s="6" t="e">
        <f>SUMIF(Sta!$A:$A,$A196,Sta!L:L)/$B196</f>
        <v>#DIV/0!</v>
      </c>
      <c r="P196" s="6" t="e">
        <f>SUMIF(Sta!$B:$B,$A196,Sta!L:L)/$C196</f>
        <v>#DIV/0!</v>
      </c>
      <c r="Q196" s="10" t="e">
        <f>(SUMIF(Sta!$A:$A,$A196,Sta!H:H) +SUMIF(Sta!$B:$B,$A196,Sta!J:J))/$D196</f>
        <v>#DIV/0!</v>
      </c>
      <c r="R196" s="6" t="e">
        <f>SUMIF(Sta!$A:$A,$A196,Sta!H:H)/$B196</f>
        <v>#DIV/0!</v>
      </c>
      <c r="S196" s="6" t="e">
        <f>SUMIF(Sta!$B:$B,$A196,Sta!J:J)/$C196</f>
        <v>#DIV/0!</v>
      </c>
      <c r="T196" s="10" t="e">
        <f>(SUMIF(Sta!$A:$A,$A196,Sta!I:I) +SUMIF(Sta!$B:$B,$A196,Sta!K:K))/$D196</f>
        <v>#DIV/0!</v>
      </c>
      <c r="U196" s="6" t="e">
        <f>SUMIF(Sta!$A:$A,$A196,Sta!I:I)/$B196</f>
        <v>#DIV/0!</v>
      </c>
      <c r="V196" s="6" t="e">
        <f>SUMIF(Sta!$B:$B,$A196,Sta!K:K)/$C196</f>
        <v>#DIV/0!</v>
      </c>
      <c r="W196" s="10" t="e">
        <f>(SUMIF(Sta!$A:$A,$A196,Sta!Q:Q) +SUMIF(Sta!$B:$B,$A196,Sta!Q:Q))/$D196</f>
        <v>#DIV/0!</v>
      </c>
      <c r="X196" s="6" t="e">
        <f>SUMIF(Sta!$A:$A,$A196,Sta!Q:Q)/$B196</f>
        <v>#DIV/0!</v>
      </c>
      <c r="Y196" s="6" t="e">
        <f>SUMIF(Sta!$B:$B,$A196,Sta!Q:Q)/$C196</f>
        <v>#DIV/0!</v>
      </c>
      <c r="Z196" s="10" t="e">
        <f>(SUMIF(Sta!$A:$A,$A196,Sta!M:M) +SUMIF(Sta!$B:$B,$A196,Sta!O:O))/$D196</f>
        <v>#DIV/0!</v>
      </c>
      <c r="AA196" s="6" t="e">
        <f>SUMIF(Sta!$A:$A,$A196,Sta!M:M)/$B196</f>
        <v>#DIV/0!</v>
      </c>
      <c r="AB196" s="6" t="e">
        <f>SUMIF(Sta!$B:$B,$A196,Sta!O:O)/$C196</f>
        <v>#DIV/0!</v>
      </c>
      <c r="AC196" s="10" t="e">
        <f>(SUMIF(Sta!$A:$A,$A196,Sta!N:N) +SUMIF(Sta!$B:$B,$A196,Sta!P:P))/$D196</f>
        <v>#DIV/0!</v>
      </c>
      <c r="AD196" s="6" t="e">
        <f>SUMIF(Sta!$A:$A,$A196,Sta!N:N)/$B196</f>
        <v>#DIV/0!</v>
      </c>
      <c r="AE196" s="14" t="e">
        <f>SUMIF(Sta!$B:$B,$A196,Sta!P:P)/$C196</f>
        <v>#DIV/0!</v>
      </c>
    </row>
    <row r="197" spans="1:31" x14ac:dyDescent="0.3">
      <c r="A197" t="s">
        <v>7</v>
      </c>
      <c r="B197" s="9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0">
        <f>(SUMIF(Sta!$A:$A,$A197,Sta!F:F) +SUMIF(Sta!$B:$B,$A197,Sta!F:F))/$D197</f>
        <v>1.5</v>
      </c>
      <c r="F197" s="6">
        <f>SUMIF(Sta!$A:$A,$A197,Sta!F:F)/$B197</f>
        <v>2</v>
      </c>
      <c r="G197" s="6">
        <f>SUMIF(Sta!$B:$B,$A197,Sta!F:F)/$C197</f>
        <v>1</v>
      </c>
      <c r="H197" s="10">
        <f>(SUMIF(Sta!$A:$A,$A197,Sta!D:D) +SUMIF(Sta!$B:$B,$A197,Sta!E:E))/$D197</f>
        <v>1</v>
      </c>
      <c r="I197" s="6">
        <f>SUMIF(Sta!$A:$A,$A197,Sta!D:D)/$B197</f>
        <v>2</v>
      </c>
      <c r="J197" s="6">
        <f>SUMIF(Sta!$B:$B,$A197,Sta!E:E)/$C197</f>
        <v>0</v>
      </c>
      <c r="K197" s="10">
        <f>(SUMIF(Sta!$A:$A,$A197,Sta!E:E) +SUMIF(Sta!$B:$B,$A197,Sta!D:D))/$D197</f>
        <v>0.5</v>
      </c>
      <c r="L197" s="6">
        <f>SUMIF(Sta!$A:$A,$A197,Sta!E:E)/$B197</f>
        <v>0</v>
      </c>
      <c r="M197" s="6">
        <f>SUMIF(Sta!$B:$B,$A197,Sta!D:D)/$C197</f>
        <v>1</v>
      </c>
      <c r="N197" s="10">
        <f>(SUMIF(Sta!$A:$A,$A197,Sta!L:L) +SUMIF(Sta!$B:$B,$A197,Sta!L:L))/$D197</f>
        <v>1</v>
      </c>
      <c r="O197" s="6">
        <f>SUMIF(Sta!$A:$A,$A197,Sta!L:L)/$B197</f>
        <v>1</v>
      </c>
      <c r="P197" s="6">
        <f>SUMIF(Sta!$B:$B,$A197,Sta!L:L)/$C197</f>
        <v>1</v>
      </c>
      <c r="Q197" s="10">
        <f>(SUMIF(Sta!$A:$A,$A197,Sta!H:H) +SUMIF(Sta!$B:$B,$A197,Sta!J:J))/$D197</f>
        <v>0.5</v>
      </c>
      <c r="R197" s="6">
        <f>SUMIF(Sta!$A:$A,$A197,Sta!H:H)/$B197</f>
        <v>1</v>
      </c>
      <c r="S197" s="6">
        <f>SUMIF(Sta!$B:$B,$A197,Sta!J:J)/$C197</f>
        <v>0</v>
      </c>
      <c r="T197" s="10">
        <f>(SUMIF(Sta!$A:$A,$A197,Sta!I:I) +SUMIF(Sta!$B:$B,$A197,Sta!K:K))/$D197</f>
        <v>0.5</v>
      </c>
      <c r="U197" s="6">
        <f>SUMIF(Sta!$A:$A,$A197,Sta!I:I)/$B197</f>
        <v>0</v>
      </c>
      <c r="V197" s="6">
        <f>SUMIF(Sta!$B:$B,$A197,Sta!K:K)/$C197</f>
        <v>1</v>
      </c>
      <c r="W197" s="10">
        <f>(SUMIF(Sta!$A:$A,$A197,Sta!Q:Q) +SUMIF(Sta!$B:$B,$A197,Sta!Q:Q))/$D197</f>
        <v>0.5</v>
      </c>
      <c r="X197" s="6">
        <f>SUMIF(Sta!$A:$A,$A197,Sta!Q:Q)/$B197</f>
        <v>1</v>
      </c>
      <c r="Y197" s="6">
        <f>SUMIF(Sta!$B:$B,$A197,Sta!Q:Q)/$C197</f>
        <v>0</v>
      </c>
      <c r="Z197" s="10">
        <f>(SUMIF(Sta!$A:$A,$A197,Sta!M:M) +SUMIF(Sta!$B:$B,$A197,Sta!O:O))/$D197</f>
        <v>0.5</v>
      </c>
      <c r="AA197" s="6">
        <f>SUMIF(Sta!$A:$A,$A197,Sta!M:M)/$B197</f>
        <v>1</v>
      </c>
      <c r="AB197" s="6">
        <f>SUMIF(Sta!$B:$B,$A197,Sta!O:O)/$C197</f>
        <v>0</v>
      </c>
      <c r="AC197" s="10">
        <f>(SUMIF(Sta!$A:$A,$A197,Sta!N:N) +SUMIF(Sta!$B:$B,$A197,Sta!P:P))/$D197</f>
        <v>0</v>
      </c>
      <c r="AD197" s="6">
        <f>SUMIF(Sta!$A:$A,$A197,Sta!N:N)/$B197</f>
        <v>0</v>
      </c>
      <c r="AE197" s="14">
        <f>SUMIF(Sta!$B:$B,$A197,Sta!P:P)/$C197</f>
        <v>0</v>
      </c>
    </row>
    <row r="198" spans="1:31" x14ac:dyDescent="0.3">
      <c r="A198" t="s">
        <v>713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0" t="e">
        <f>(SUMIF(Sta!$A:$A,$A198,Sta!F:F) +SUMIF(Sta!$B:$B,$A198,Sta!F:F))/$D198</f>
        <v>#DIV/0!</v>
      </c>
      <c r="F198" s="6" t="e">
        <f>SUMIF(Sta!$A:$A,$A198,Sta!F:F)/$B198</f>
        <v>#DIV/0!</v>
      </c>
      <c r="G198" s="6" t="e">
        <f>SUMIF(Sta!$B:$B,$A198,Sta!F:F)/$C198</f>
        <v>#DIV/0!</v>
      </c>
      <c r="H198" s="10" t="e">
        <f>(SUMIF(Sta!$A:$A,$A198,Sta!D:D) +SUMIF(Sta!$B:$B,$A198,Sta!E:E))/$D198</f>
        <v>#DIV/0!</v>
      </c>
      <c r="I198" s="6" t="e">
        <f>SUMIF(Sta!$A:$A,$A198,Sta!D:D)/$B198</f>
        <v>#DIV/0!</v>
      </c>
      <c r="J198" s="6" t="e">
        <f>SUMIF(Sta!$B:$B,$A198,Sta!E:E)/$C198</f>
        <v>#DIV/0!</v>
      </c>
      <c r="K198" s="10" t="e">
        <f>(SUMIF(Sta!$A:$A,$A198,Sta!E:E) +SUMIF(Sta!$B:$B,$A198,Sta!D:D))/$D198</f>
        <v>#DIV/0!</v>
      </c>
      <c r="L198" s="6" t="e">
        <f>SUMIF(Sta!$A:$A,$A198,Sta!E:E)/$B198</f>
        <v>#DIV/0!</v>
      </c>
      <c r="M198" s="6" t="e">
        <f>SUMIF(Sta!$B:$B,$A198,Sta!D:D)/$C198</f>
        <v>#DIV/0!</v>
      </c>
      <c r="N198" s="10" t="e">
        <f>(SUMIF(Sta!$A:$A,$A198,Sta!L:L) +SUMIF(Sta!$B:$B,$A198,Sta!L:L))/$D198</f>
        <v>#DIV/0!</v>
      </c>
      <c r="O198" s="6" t="e">
        <f>SUMIF(Sta!$A:$A,$A198,Sta!L:L)/$B198</f>
        <v>#DIV/0!</v>
      </c>
      <c r="P198" s="6" t="e">
        <f>SUMIF(Sta!$B:$B,$A198,Sta!L:L)/$C198</f>
        <v>#DIV/0!</v>
      </c>
      <c r="Q198" s="10" t="e">
        <f>(SUMIF(Sta!$A:$A,$A198,Sta!H:H) +SUMIF(Sta!$B:$B,$A198,Sta!J:J))/$D198</f>
        <v>#DIV/0!</v>
      </c>
      <c r="R198" s="6" t="e">
        <f>SUMIF(Sta!$A:$A,$A198,Sta!H:H)/$B198</f>
        <v>#DIV/0!</v>
      </c>
      <c r="S198" s="6" t="e">
        <f>SUMIF(Sta!$B:$B,$A198,Sta!J:J)/$C198</f>
        <v>#DIV/0!</v>
      </c>
      <c r="T198" s="10" t="e">
        <f>(SUMIF(Sta!$A:$A,$A198,Sta!I:I) +SUMIF(Sta!$B:$B,$A198,Sta!K:K))/$D198</f>
        <v>#DIV/0!</v>
      </c>
      <c r="U198" s="6" t="e">
        <f>SUMIF(Sta!$A:$A,$A198,Sta!I:I)/$B198</f>
        <v>#DIV/0!</v>
      </c>
      <c r="V198" s="6" t="e">
        <f>SUMIF(Sta!$B:$B,$A198,Sta!K:K)/$C198</f>
        <v>#DIV/0!</v>
      </c>
      <c r="W198" s="10" t="e">
        <f>(SUMIF(Sta!$A:$A,$A198,Sta!Q:Q) +SUMIF(Sta!$B:$B,$A198,Sta!Q:Q))/$D198</f>
        <v>#DIV/0!</v>
      </c>
      <c r="X198" s="6" t="e">
        <f>SUMIF(Sta!$A:$A,$A198,Sta!Q:Q)/$B198</f>
        <v>#DIV/0!</v>
      </c>
      <c r="Y198" s="6" t="e">
        <f>SUMIF(Sta!$B:$B,$A198,Sta!Q:Q)/$C198</f>
        <v>#DIV/0!</v>
      </c>
      <c r="Z198" s="10" t="e">
        <f>(SUMIF(Sta!$A:$A,$A198,Sta!M:M) +SUMIF(Sta!$B:$B,$A198,Sta!O:O))/$D198</f>
        <v>#DIV/0!</v>
      </c>
      <c r="AA198" s="6" t="e">
        <f>SUMIF(Sta!$A:$A,$A198,Sta!M:M)/$B198</f>
        <v>#DIV/0!</v>
      </c>
      <c r="AB198" s="6" t="e">
        <f>SUMIF(Sta!$B:$B,$A198,Sta!O:O)/$C198</f>
        <v>#DIV/0!</v>
      </c>
      <c r="AC198" s="10" t="e">
        <f>(SUMIF(Sta!$A:$A,$A198,Sta!N:N) +SUMIF(Sta!$B:$B,$A198,Sta!P:P))/$D198</f>
        <v>#DIV/0!</v>
      </c>
      <c r="AD198" s="6" t="e">
        <f>SUMIF(Sta!$A:$A,$A198,Sta!N:N)/$B198</f>
        <v>#DIV/0!</v>
      </c>
      <c r="AE198" s="14" t="e">
        <f>SUMIF(Sta!$B:$B,$A198,Sta!P:P)/$C198</f>
        <v>#DIV/0!</v>
      </c>
    </row>
    <row r="199" spans="1:31" x14ac:dyDescent="0.3">
      <c r="A199" t="s">
        <v>464</v>
      </c>
      <c r="B199" s="9">
        <f>COUNTIF(Sta!A:A,A199)</f>
        <v>11</v>
      </c>
      <c r="C199" s="4">
        <f>COUNTIF(Sta!B:B,A199)</f>
        <v>11</v>
      </c>
      <c r="D199" s="4">
        <f t="shared" si="6"/>
        <v>22</v>
      </c>
      <c r="E199" s="10">
        <f>(SUMIF(Sta!$A:$A,$A199,Sta!F:F) +SUMIF(Sta!$B:$B,$A199,Sta!F:F))/$D199</f>
        <v>2.7272727272727271</v>
      </c>
      <c r="F199" s="6">
        <f>SUMIF(Sta!$A:$A,$A199,Sta!F:F)/$B199</f>
        <v>2.4545454545454546</v>
      </c>
      <c r="G199" s="6">
        <f>SUMIF(Sta!$B:$B,$A199,Sta!F:F)/$C199</f>
        <v>3</v>
      </c>
      <c r="H199" s="10">
        <f>(SUMIF(Sta!$A:$A,$A199,Sta!D:D) +SUMIF(Sta!$B:$B,$A199,Sta!E:E))/$D199</f>
        <v>1.2727272727272727</v>
      </c>
      <c r="I199" s="6">
        <f>SUMIF(Sta!$A:$A,$A199,Sta!D:D)/$B199</f>
        <v>1.1818181818181819</v>
      </c>
      <c r="J199" s="6">
        <f>SUMIF(Sta!$B:$B,$A199,Sta!E:E)/$C199</f>
        <v>1.3636363636363635</v>
      </c>
      <c r="K199" s="10">
        <f>(SUMIF(Sta!$A:$A,$A199,Sta!E:E) +SUMIF(Sta!$B:$B,$A199,Sta!D:D))/$D199</f>
        <v>1.4545454545454546</v>
      </c>
      <c r="L199" s="6">
        <f>SUMIF(Sta!$A:$A,$A199,Sta!E:E)/$B199</f>
        <v>1.2727272727272727</v>
      </c>
      <c r="M199" s="6">
        <f>SUMIF(Sta!$B:$B,$A199,Sta!D:D)/$C199</f>
        <v>1.6363636363636365</v>
      </c>
      <c r="N199" s="10">
        <f>(SUMIF(Sta!$A:$A,$A199,Sta!L:L) +SUMIF(Sta!$B:$B,$A199,Sta!L:L))/$D199</f>
        <v>1.2727272727272727</v>
      </c>
      <c r="O199" s="6">
        <f>SUMIF(Sta!$A:$A,$A199,Sta!L:L)/$B199</f>
        <v>1.1818181818181819</v>
      </c>
      <c r="P199" s="6">
        <f>SUMIF(Sta!$B:$B,$A199,Sta!L:L)/$C199</f>
        <v>1.3636363636363635</v>
      </c>
      <c r="Q199" s="10">
        <f>(SUMIF(Sta!$A:$A,$A199,Sta!H:H) +SUMIF(Sta!$B:$B,$A199,Sta!J:J))/$D199</f>
        <v>0.5</v>
      </c>
      <c r="R199" s="6">
        <f>SUMIF(Sta!$A:$A,$A199,Sta!H:H)/$B199</f>
        <v>0.45454545454545453</v>
      </c>
      <c r="S199" s="6">
        <f>SUMIF(Sta!$B:$B,$A199,Sta!J:J)/$C199</f>
        <v>0.54545454545454541</v>
      </c>
      <c r="T199" s="10">
        <f>(SUMIF(Sta!$A:$A,$A199,Sta!I:I) +SUMIF(Sta!$B:$B,$A199,Sta!K:K))/$D199</f>
        <v>0.77272727272727271</v>
      </c>
      <c r="U199" s="6">
        <f>SUMIF(Sta!$A:$A,$A199,Sta!I:I)/$B199</f>
        <v>0.72727272727272729</v>
      </c>
      <c r="V199" s="6">
        <f>SUMIF(Sta!$B:$B,$A199,Sta!K:K)/$C199</f>
        <v>0.81818181818181823</v>
      </c>
      <c r="W199" s="10">
        <f>(SUMIF(Sta!$A:$A,$A199,Sta!Q:Q) +SUMIF(Sta!$B:$B,$A199,Sta!Q:Q))/$D199</f>
        <v>1.4545454545454546</v>
      </c>
      <c r="X199" s="6">
        <f>SUMIF(Sta!$A:$A,$A199,Sta!Q:Q)/$B199</f>
        <v>1.2727272727272727</v>
      </c>
      <c r="Y199" s="6">
        <f>SUMIF(Sta!$B:$B,$A199,Sta!Q:Q)/$C199</f>
        <v>1.6363636363636365</v>
      </c>
      <c r="Z199" s="10">
        <f>(SUMIF(Sta!$A:$A,$A199,Sta!M:M) +SUMIF(Sta!$B:$B,$A199,Sta!O:O))/$D199</f>
        <v>0.77272727272727271</v>
      </c>
      <c r="AA199" s="6">
        <f>SUMIF(Sta!$A:$A,$A199,Sta!M:M)/$B199</f>
        <v>0.72727272727272729</v>
      </c>
      <c r="AB199" s="6">
        <f>SUMIF(Sta!$B:$B,$A199,Sta!O:O)/$C199</f>
        <v>0.81818181818181823</v>
      </c>
      <c r="AC199" s="10">
        <f>(SUMIF(Sta!$A:$A,$A199,Sta!N:N) +SUMIF(Sta!$B:$B,$A199,Sta!P:P))/$D199</f>
        <v>0.68181818181818177</v>
      </c>
      <c r="AD199" s="6">
        <f>SUMIF(Sta!$A:$A,$A199,Sta!N:N)/$B199</f>
        <v>0.54545454545454541</v>
      </c>
      <c r="AE199" s="14">
        <f>SUMIF(Sta!$B:$B,$A199,Sta!P:P)/$C199</f>
        <v>0.81818181818181823</v>
      </c>
    </row>
    <row r="200" spans="1:31" x14ac:dyDescent="0.3">
      <c r="A200" t="s">
        <v>701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0" t="e">
        <f>(SUMIF(Sta!$A:$A,$A200,Sta!F:F) +SUMIF(Sta!$B:$B,$A200,Sta!F:F))/$D200</f>
        <v>#DIV/0!</v>
      </c>
      <c r="F200" s="6" t="e">
        <f>SUMIF(Sta!$A:$A,$A200,Sta!F:F)/$B200</f>
        <v>#DIV/0!</v>
      </c>
      <c r="G200" s="6" t="e">
        <f>SUMIF(Sta!$B:$B,$A200,Sta!F:F)/$C200</f>
        <v>#DIV/0!</v>
      </c>
      <c r="H200" s="10" t="e">
        <f>(SUMIF(Sta!$A:$A,$A200,Sta!D:D) +SUMIF(Sta!$B:$B,$A200,Sta!E:E))/$D200</f>
        <v>#DIV/0!</v>
      </c>
      <c r="I200" s="6" t="e">
        <f>SUMIF(Sta!$A:$A,$A200,Sta!D:D)/$B200</f>
        <v>#DIV/0!</v>
      </c>
      <c r="J200" s="6" t="e">
        <f>SUMIF(Sta!$B:$B,$A200,Sta!E:E)/$C200</f>
        <v>#DIV/0!</v>
      </c>
      <c r="K200" s="10" t="e">
        <f>(SUMIF(Sta!$A:$A,$A200,Sta!E:E) +SUMIF(Sta!$B:$B,$A200,Sta!D:D))/$D200</f>
        <v>#DIV/0!</v>
      </c>
      <c r="L200" s="6" t="e">
        <f>SUMIF(Sta!$A:$A,$A200,Sta!E:E)/$B200</f>
        <v>#DIV/0!</v>
      </c>
      <c r="M200" s="6" t="e">
        <f>SUMIF(Sta!$B:$B,$A200,Sta!D:D)/$C200</f>
        <v>#DIV/0!</v>
      </c>
      <c r="N200" s="10" t="e">
        <f>(SUMIF(Sta!$A:$A,$A200,Sta!L:L) +SUMIF(Sta!$B:$B,$A200,Sta!L:L))/$D200</f>
        <v>#DIV/0!</v>
      </c>
      <c r="O200" s="6" t="e">
        <f>SUMIF(Sta!$A:$A,$A200,Sta!L:L)/$B200</f>
        <v>#DIV/0!</v>
      </c>
      <c r="P200" s="6" t="e">
        <f>SUMIF(Sta!$B:$B,$A200,Sta!L:L)/$C200</f>
        <v>#DIV/0!</v>
      </c>
      <c r="Q200" s="10" t="e">
        <f>(SUMIF(Sta!$A:$A,$A200,Sta!H:H) +SUMIF(Sta!$B:$B,$A200,Sta!J:J))/$D200</f>
        <v>#DIV/0!</v>
      </c>
      <c r="R200" s="6" t="e">
        <f>SUMIF(Sta!$A:$A,$A200,Sta!H:H)/$B200</f>
        <v>#DIV/0!</v>
      </c>
      <c r="S200" s="6" t="e">
        <f>SUMIF(Sta!$B:$B,$A200,Sta!J:J)/$C200</f>
        <v>#DIV/0!</v>
      </c>
      <c r="T200" s="10" t="e">
        <f>(SUMIF(Sta!$A:$A,$A200,Sta!I:I) +SUMIF(Sta!$B:$B,$A200,Sta!K:K))/$D200</f>
        <v>#DIV/0!</v>
      </c>
      <c r="U200" s="6" t="e">
        <f>SUMIF(Sta!$A:$A,$A200,Sta!I:I)/$B200</f>
        <v>#DIV/0!</v>
      </c>
      <c r="V200" s="6" t="e">
        <f>SUMIF(Sta!$B:$B,$A200,Sta!K:K)/$C200</f>
        <v>#DIV/0!</v>
      </c>
      <c r="W200" s="10" t="e">
        <f>(SUMIF(Sta!$A:$A,$A200,Sta!Q:Q) +SUMIF(Sta!$B:$B,$A200,Sta!Q:Q))/$D200</f>
        <v>#DIV/0!</v>
      </c>
      <c r="X200" s="6" t="e">
        <f>SUMIF(Sta!$A:$A,$A200,Sta!Q:Q)/$B200</f>
        <v>#DIV/0!</v>
      </c>
      <c r="Y200" s="6" t="e">
        <f>SUMIF(Sta!$B:$B,$A200,Sta!Q:Q)/$C200</f>
        <v>#DIV/0!</v>
      </c>
      <c r="Z200" s="10" t="e">
        <f>(SUMIF(Sta!$A:$A,$A200,Sta!M:M) +SUMIF(Sta!$B:$B,$A200,Sta!O:O))/$D200</f>
        <v>#DIV/0!</v>
      </c>
      <c r="AA200" s="6" t="e">
        <f>SUMIF(Sta!$A:$A,$A200,Sta!M:M)/$B200</f>
        <v>#DIV/0!</v>
      </c>
      <c r="AB200" s="6" t="e">
        <f>SUMIF(Sta!$B:$B,$A200,Sta!O:O)/$C200</f>
        <v>#DIV/0!</v>
      </c>
      <c r="AC200" s="10" t="e">
        <f>(SUMIF(Sta!$A:$A,$A200,Sta!N:N) +SUMIF(Sta!$B:$B,$A200,Sta!P:P))/$D200</f>
        <v>#DIV/0!</v>
      </c>
      <c r="AD200" s="6" t="e">
        <f>SUMIF(Sta!$A:$A,$A200,Sta!N:N)/$B200</f>
        <v>#DIV/0!</v>
      </c>
      <c r="AE200" s="14" t="e">
        <f>SUMIF(Sta!$B:$B,$A200,Sta!P:P)/$C200</f>
        <v>#DIV/0!</v>
      </c>
    </row>
    <row r="201" spans="1:31" x14ac:dyDescent="0.3">
      <c r="A201" t="s">
        <v>704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0" t="e">
        <f>(SUMIF(Sta!$A:$A,$A201,Sta!F:F) +SUMIF(Sta!$B:$B,$A201,Sta!F:F))/$D201</f>
        <v>#DIV/0!</v>
      </c>
      <c r="F201" s="6" t="e">
        <f>SUMIF(Sta!$A:$A,$A201,Sta!F:F)/$B201</f>
        <v>#DIV/0!</v>
      </c>
      <c r="G201" s="6" t="e">
        <f>SUMIF(Sta!$B:$B,$A201,Sta!F:F)/$C201</f>
        <v>#DIV/0!</v>
      </c>
      <c r="H201" s="10" t="e">
        <f>(SUMIF(Sta!$A:$A,$A201,Sta!D:D) +SUMIF(Sta!$B:$B,$A201,Sta!E:E))/$D201</f>
        <v>#DIV/0!</v>
      </c>
      <c r="I201" s="6" t="e">
        <f>SUMIF(Sta!$A:$A,$A201,Sta!D:D)/$B201</f>
        <v>#DIV/0!</v>
      </c>
      <c r="J201" s="6" t="e">
        <f>SUMIF(Sta!$B:$B,$A201,Sta!E:E)/$C201</f>
        <v>#DIV/0!</v>
      </c>
      <c r="K201" s="10" t="e">
        <f>(SUMIF(Sta!$A:$A,$A201,Sta!E:E) +SUMIF(Sta!$B:$B,$A201,Sta!D:D))/$D201</f>
        <v>#DIV/0!</v>
      </c>
      <c r="L201" s="6" t="e">
        <f>SUMIF(Sta!$A:$A,$A201,Sta!E:E)/$B201</f>
        <v>#DIV/0!</v>
      </c>
      <c r="M201" s="6" t="e">
        <f>SUMIF(Sta!$B:$B,$A201,Sta!D:D)/$C201</f>
        <v>#DIV/0!</v>
      </c>
      <c r="N201" s="10" t="e">
        <f>(SUMIF(Sta!$A:$A,$A201,Sta!L:L) +SUMIF(Sta!$B:$B,$A201,Sta!L:L))/$D201</f>
        <v>#DIV/0!</v>
      </c>
      <c r="O201" s="6" t="e">
        <f>SUMIF(Sta!$A:$A,$A201,Sta!L:L)/$B201</f>
        <v>#DIV/0!</v>
      </c>
      <c r="P201" s="6" t="e">
        <f>SUMIF(Sta!$B:$B,$A201,Sta!L:L)/$C201</f>
        <v>#DIV/0!</v>
      </c>
      <c r="Q201" s="10" t="e">
        <f>(SUMIF(Sta!$A:$A,$A201,Sta!H:H) +SUMIF(Sta!$B:$B,$A201,Sta!J:J))/$D201</f>
        <v>#DIV/0!</v>
      </c>
      <c r="R201" s="6" t="e">
        <f>SUMIF(Sta!$A:$A,$A201,Sta!H:H)/$B201</f>
        <v>#DIV/0!</v>
      </c>
      <c r="S201" s="6" t="e">
        <f>SUMIF(Sta!$B:$B,$A201,Sta!J:J)/$C201</f>
        <v>#DIV/0!</v>
      </c>
      <c r="T201" s="10" t="e">
        <f>(SUMIF(Sta!$A:$A,$A201,Sta!I:I) +SUMIF(Sta!$B:$B,$A201,Sta!K:K))/$D201</f>
        <v>#DIV/0!</v>
      </c>
      <c r="U201" s="6" t="e">
        <f>SUMIF(Sta!$A:$A,$A201,Sta!I:I)/$B201</f>
        <v>#DIV/0!</v>
      </c>
      <c r="V201" s="6" t="e">
        <f>SUMIF(Sta!$B:$B,$A201,Sta!K:K)/$C201</f>
        <v>#DIV/0!</v>
      </c>
      <c r="W201" s="10" t="e">
        <f>(SUMIF(Sta!$A:$A,$A201,Sta!Q:Q) +SUMIF(Sta!$B:$B,$A201,Sta!Q:Q))/$D201</f>
        <v>#DIV/0!</v>
      </c>
      <c r="X201" s="6" t="e">
        <f>SUMIF(Sta!$A:$A,$A201,Sta!Q:Q)/$B201</f>
        <v>#DIV/0!</v>
      </c>
      <c r="Y201" s="6" t="e">
        <f>SUMIF(Sta!$B:$B,$A201,Sta!Q:Q)/$C201</f>
        <v>#DIV/0!</v>
      </c>
      <c r="Z201" s="10" t="e">
        <f>(SUMIF(Sta!$A:$A,$A201,Sta!M:M) +SUMIF(Sta!$B:$B,$A201,Sta!O:O))/$D201</f>
        <v>#DIV/0!</v>
      </c>
      <c r="AA201" s="6" t="e">
        <f>SUMIF(Sta!$A:$A,$A201,Sta!M:M)/$B201</f>
        <v>#DIV/0!</v>
      </c>
      <c r="AB201" s="6" t="e">
        <f>SUMIF(Sta!$B:$B,$A201,Sta!O:O)/$C201</f>
        <v>#DIV/0!</v>
      </c>
      <c r="AC201" s="10" t="e">
        <f>(SUMIF(Sta!$A:$A,$A201,Sta!N:N) +SUMIF(Sta!$B:$B,$A201,Sta!P:P))/$D201</f>
        <v>#DIV/0!</v>
      </c>
      <c r="AD201" s="6" t="e">
        <f>SUMIF(Sta!$A:$A,$A201,Sta!N:N)/$B201</f>
        <v>#DIV/0!</v>
      </c>
      <c r="AE201" s="14" t="e">
        <f>SUMIF(Sta!$B:$B,$A201,Sta!P:P)/$C201</f>
        <v>#DIV/0!</v>
      </c>
    </row>
    <row r="202" spans="1:31" x14ac:dyDescent="0.3">
      <c r="A202" t="s">
        <v>582</v>
      </c>
      <c r="B202" s="9">
        <f>COUNTIF(Sta!A:A,A202)</f>
        <v>2</v>
      </c>
      <c r="C202" s="4">
        <f>COUNTIF(Sta!B:B,A202)</f>
        <v>1</v>
      </c>
      <c r="D202" s="4">
        <f t="shared" si="6"/>
        <v>3</v>
      </c>
      <c r="E202" s="10">
        <f>(SUMIF(Sta!$A:$A,$A202,Sta!F:F) +SUMIF(Sta!$B:$B,$A202,Sta!F:F))/$D202</f>
        <v>3</v>
      </c>
      <c r="F202" s="6">
        <f>SUMIF(Sta!$A:$A,$A202,Sta!F:F)/$B202</f>
        <v>2.5</v>
      </c>
      <c r="G202" s="6">
        <f>SUMIF(Sta!$B:$B,$A202,Sta!F:F)/$C202</f>
        <v>4</v>
      </c>
      <c r="H202" s="10">
        <f>(SUMIF(Sta!$A:$A,$A202,Sta!D:D) +SUMIF(Sta!$B:$B,$A202,Sta!E:E))/$D202</f>
        <v>1</v>
      </c>
      <c r="I202" s="6">
        <f>SUMIF(Sta!$A:$A,$A202,Sta!D:D)/$B202</f>
        <v>1</v>
      </c>
      <c r="J202" s="6">
        <f>SUMIF(Sta!$B:$B,$A202,Sta!E:E)/$C202</f>
        <v>1</v>
      </c>
      <c r="K202" s="10">
        <f>(SUMIF(Sta!$A:$A,$A202,Sta!E:E) +SUMIF(Sta!$B:$B,$A202,Sta!D:D))/$D202</f>
        <v>2</v>
      </c>
      <c r="L202" s="6">
        <f>SUMIF(Sta!$A:$A,$A202,Sta!E:E)/$B202</f>
        <v>1.5</v>
      </c>
      <c r="M202" s="6">
        <f>SUMIF(Sta!$B:$B,$A202,Sta!D:D)/$C202</f>
        <v>3</v>
      </c>
      <c r="N202" s="10">
        <f>(SUMIF(Sta!$A:$A,$A202,Sta!L:L) +SUMIF(Sta!$B:$B,$A202,Sta!L:L))/$D202</f>
        <v>1.3333333333333333</v>
      </c>
      <c r="O202" s="6">
        <f>SUMIF(Sta!$A:$A,$A202,Sta!L:L)/$B202</f>
        <v>1</v>
      </c>
      <c r="P202" s="6">
        <f>SUMIF(Sta!$B:$B,$A202,Sta!L:L)/$C202</f>
        <v>2</v>
      </c>
      <c r="Q202" s="10">
        <f>(SUMIF(Sta!$A:$A,$A202,Sta!H:H) +SUMIF(Sta!$B:$B,$A202,Sta!J:J))/$D202</f>
        <v>0.33333333333333331</v>
      </c>
      <c r="R202" s="6">
        <f>SUMIF(Sta!$A:$A,$A202,Sta!H:H)/$B202</f>
        <v>0</v>
      </c>
      <c r="S202" s="6">
        <f>SUMIF(Sta!$B:$B,$A202,Sta!J:J)/$C202</f>
        <v>1</v>
      </c>
      <c r="T202" s="10">
        <f>(SUMIF(Sta!$A:$A,$A202,Sta!I:I) +SUMIF(Sta!$B:$B,$A202,Sta!K:K))/$D202</f>
        <v>1</v>
      </c>
      <c r="U202" s="6">
        <f>SUMIF(Sta!$A:$A,$A202,Sta!I:I)/$B202</f>
        <v>1</v>
      </c>
      <c r="V202" s="6">
        <f>SUMIF(Sta!$B:$B,$A202,Sta!K:K)/$C202</f>
        <v>1</v>
      </c>
      <c r="W202" s="10">
        <f>(SUMIF(Sta!$A:$A,$A202,Sta!Q:Q) +SUMIF(Sta!$B:$B,$A202,Sta!Q:Q))/$D202</f>
        <v>1.6666666666666667</v>
      </c>
      <c r="X202" s="6">
        <f>SUMIF(Sta!$A:$A,$A202,Sta!Q:Q)/$B202</f>
        <v>1.5</v>
      </c>
      <c r="Y202" s="6">
        <f>SUMIF(Sta!$B:$B,$A202,Sta!Q:Q)/$C202</f>
        <v>2</v>
      </c>
      <c r="Z202" s="10">
        <f>(SUMIF(Sta!$A:$A,$A202,Sta!M:M) +SUMIF(Sta!$B:$B,$A202,Sta!O:O))/$D202</f>
        <v>0.66666666666666663</v>
      </c>
      <c r="AA202" s="6">
        <f>SUMIF(Sta!$A:$A,$A202,Sta!M:M)/$B202</f>
        <v>1</v>
      </c>
      <c r="AB202" s="6">
        <f>SUMIF(Sta!$B:$B,$A202,Sta!O:O)/$C202</f>
        <v>0</v>
      </c>
      <c r="AC202" s="10">
        <f>(SUMIF(Sta!$A:$A,$A202,Sta!N:N) +SUMIF(Sta!$B:$B,$A202,Sta!P:P))/$D202</f>
        <v>1</v>
      </c>
      <c r="AD202" s="6">
        <f>SUMIF(Sta!$A:$A,$A202,Sta!N:N)/$B202</f>
        <v>0.5</v>
      </c>
      <c r="AE202" s="14">
        <f>SUMIF(Sta!$B:$B,$A202,Sta!P:P)/$C202</f>
        <v>2</v>
      </c>
    </row>
    <row r="203" spans="1:31" x14ac:dyDescent="0.3">
      <c r="A203" t="s">
        <v>99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0" t="e">
        <f>(SUMIF(Sta!$A:$A,$A203,Sta!F:F) +SUMIF(Sta!$B:$B,$A203,Sta!F:F))/$D203</f>
        <v>#DIV/0!</v>
      </c>
      <c r="F203" s="6" t="e">
        <f>SUMIF(Sta!$A:$A,$A203,Sta!F:F)/$B203</f>
        <v>#DIV/0!</v>
      </c>
      <c r="G203" s="6" t="e">
        <f>SUMIF(Sta!$B:$B,$A203,Sta!F:F)/$C203</f>
        <v>#DIV/0!</v>
      </c>
      <c r="H203" s="10" t="e">
        <f>(SUMIF(Sta!$A:$A,$A203,Sta!D:D) +SUMIF(Sta!$B:$B,$A203,Sta!E:E))/$D203</f>
        <v>#DIV/0!</v>
      </c>
      <c r="I203" s="6" t="e">
        <f>SUMIF(Sta!$A:$A,$A203,Sta!D:D)/$B203</f>
        <v>#DIV/0!</v>
      </c>
      <c r="J203" s="6" t="e">
        <f>SUMIF(Sta!$B:$B,$A203,Sta!E:E)/$C203</f>
        <v>#DIV/0!</v>
      </c>
      <c r="K203" s="10" t="e">
        <f>(SUMIF(Sta!$A:$A,$A203,Sta!E:E) +SUMIF(Sta!$B:$B,$A203,Sta!D:D))/$D203</f>
        <v>#DIV/0!</v>
      </c>
      <c r="L203" s="6" t="e">
        <f>SUMIF(Sta!$A:$A,$A203,Sta!E:E)/$B203</f>
        <v>#DIV/0!</v>
      </c>
      <c r="M203" s="6" t="e">
        <f>SUMIF(Sta!$B:$B,$A203,Sta!D:D)/$C203</f>
        <v>#DIV/0!</v>
      </c>
      <c r="N203" s="10" t="e">
        <f>(SUMIF(Sta!$A:$A,$A203,Sta!L:L) +SUMIF(Sta!$B:$B,$A203,Sta!L:L))/$D203</f>
        <v>#DIV/0!</v>
      </c>
      <c r="O203" s="6" t="e">
        <f>SUMIF(Sta!$A:$A,$A203,Sta!L:L)/$B203</f>
        <v>#DIV/0!</v>
      </c>
      <c r="P203" s="6" t="e">
        <f>SUMIF(Sta!$B:$B,$A203,Sta!L:L)/$C203</f>
        <v>#DIV/0!</v>
      </c>
      <c r="Q203" s="10" t="e">
        <f>(SUMIF(Sta!$A:$A,$A203,Sta!H:H) +SUMIF(Sta!$B:$B,$A203,Sta!J:J))/$D203</f>
        <v>#DIV/0!</v>
      </c>
      <c r="R203" s="6" t="e">
        <f>SUMIF(Sta!$A:$A,$A203,Sta!H:H)/$B203</f>
        <v>#DIV/0!</v>
      </c>
      <c r="S203" s="6" t="e">
        <f>SUMIF(Sta!$B:$B,$A203,Sta!J:J)/$C203</f>
        <v>#DIV/0!</v>
      </c>
      <c r="T203" s="10" t="e">
        <f>(SUMIF(Sta!$A:$A,$A203,Sta!I:I) +SUMIF(Sta!$B:$B,$A203,Sta!K:K))/$D203</f>
        <v>#DIV/0!</v>
      </c>
      <c r="U203" s="6" t="e">
        <f>SUMIF(Sta!$A:$A,$A203,Sta!I:I)/$B203</f>
        <v>#DIV/0!</v>
      </c>
      <c r="V203" s="6" t="e">
        <f>SUMIF(Sta!$B:$B,$A203,Sta!K:K)/$C203</f>
        <v>#DIV/0!</v>
      </c>
      <c r="W203" s="10" t="e">
        <f>(SUMIF(Sta!$A:$A,$A203,Sta!Q:Q) +SUMIF(Sta!$B:$B,$A203,Sta!Q:Q))/$D203</f>
        <v>#DIV/0!</v>
      </c>
      <c r="X203" s="6" t="e">
        <f>SUMIF(Sta!$A:$A,$A203,Sta!Q:Q)/$B203</f>
        <v>#DIV/0!</v>
      </c>
      <c r="Y203" s="6" t="e">
        <f>SUMIF(Sta!$B:$B,$A203,Sta!Q:Q)/$C203</f>
        <v>#DIV/0!</v>
      </c>
      <c r="Z203" s="10" t="e">
        <f>(SUMIF(Sta!$A:$A,$A203,Sta!M:M) +SUMIF(Sta!$B:$B,$A203,Sta!O:O))/$D203</f>
        <v>#DIV/0!</v>
      </c>
      <c r="AA203" s="6" t="e">
        <f>SUMIF(Sta!$A:$A,$A203,Sta!M:M)/$B203</f>
        <v>#DIV/0!</v>
      </c>
      <c r="AB203" s="6" t="e">
        <f>SUMIF(Sta!$B:$B,$A203,Sta!O:O)/$C203</f>
        <v>#DIV/0!</v>
      </c>
      <c r="AC203" s="10" t="e">
        <f>(SUMIF(Sta!$A:$A,$A203,Sta!N:N) +SUMIF(Sta!$B:$B,$A203,Sta!P:P))/$D203</f>
        <v>#DIV/0!</v>
      </c>
      <c r="AD203" s="6" t="e">
        <f>SUMIF(Sta!$A:$A,$A203,Sta!N:N)/$B203</f>
        <v>#DIV/0!</v>
      </c>
      <c r="AE203" s="14" t="e">
        <f>SUMIF(Sta!$B:$B,$A203,Sta!P:P)/$C203</f>
        <v>#DIV/0!</v>
      </c>
    </row>
    <row r="204" spans="1:31" x14ac:dyDescent="0.3">
      <c r="A204" t="s">
        <v>595</v>
      </c>
      <c r="B204" s="9">
        <f>COUNTIF(Sta!A:A,A204)</f>
        <v>1</v>
      </c>
      <c r="C204" s="4">
        <f>COUNTIF(Sta!B:B,A204)</f>
        <v>1</v>
      </c>
      <c r="D204" s="4">
        <f>B204+C204</f>
        <v>2</v>
      </c>
      <c r="E204" s="10">
        <f>(SUMIF(Sta!$A:$A,$A204,Sta!F:F) +SUMIF(Sta!$B:$B,$A204,Sta!F:F))/$D204</f>
        <v>4.5</v>
      </c>
      <c r="F204" s="6">
        <f>SUMIF(Sta!$A:$A,$A204,Sta!F:F)/$B204</f>
        <v>7</v>
      </c>
      <c r="G204" s="6">
        <f>SUMIF(Sta!$B:$B,$A204,Sta!F:F)/$C204</f>
        <v>2</v>
      </c>
      <c r="H204" s="10">
        <f>(SUMIF(Sta!$A:$A,$A204,Sta!D:D) +SUMIF(Sta!$B:$B,$A204,Sta!E:E))/$D204</f>
        <v>3.5</v>
      </c>
      <c r="I204" s="6">
        <f>SUMIF(Sta!$A:$A,$A204,Sta!D:D)/$B204</f>
        <v>6</v>
      </c>
      <c r="J204" s="6">
        <f>SUMIF(Sta!$B:$B,$A204,Sta!E:E)/$C204</f>
        <v>1</v>
      </c>
      <c r="K204" s="10">
        <f>(SUMIF(Sta!$A:$A,$A204,Sta!E:E) +SUMIF(Sta!$B:$B,$A204,Sta!D:D))/$D204</f>
        <v>1</v>
      </c>
      <c r="L204" s="6">
        <f>SUMIF(Sta!$A:$A,$A204,Sta!E:E)/$B204</f>
        <v>1</v>
      </c>
      <c r="M204" s="6">
        <f>SUMIF(Sta!$B:$B,$A204,Sta!D:D)/$C204</f>
        <v>1</v>
      </c>
      <c r="N204" s="10">
        <f>(SUMIF(Sta!$A:$A,$A204,Sta!L:L) +SUMIF(Sta!$B:$B,$A204,Sta!L:L))/$D204</f>
        <v>2</v>
      </c>
      <c r="O204" s="6">
        <f>SUMIF(Sta!$A:$A,$A204,Sta!L:L)/$B204</f>
        <v>4</v>
      </c>
      <c r="P204" s="6">
        <f>SUMIF(Sta!$B:$B,$A204,Sta!L:L)/$C204</f>
        <v>0</v>
      </c>
      <c r="Q204" s="10">
        <f>(SUMIF(Sta!$A:$A,$A204,Sta!H:H) +SUMIF(Sta!$B:$B,$A204,Sta!J:J))/$D204</f>
        <v>2</v>
      </c>
      <c r="R204" s="6">
        <f>SUMIF(Sta!$A:$A,$A204,Sta!H:H)/$B204</f>
        <v>4</v>
      </c>
      <c r="S204" s="6">
        <f>SUMIF(Sta!$B:$B,$A204,Sta!J:J)/$C204</f>
        <v>0</v>
      </c>
      <c r="T204" s="10">
        <f>(SUMIF(Sta!$A:$A,$A204,Sta!I:I) +SUMIF(Sta!$B:$B,$A204,Sta!K:K))/$D204</f>
        <v>0</v>
      </c>
      <c r="U204" s="6">
        <f>SUMIF(Sta!$A:$A,$A204,Sta!I:I)/$B204</f>
        <v>0</v>
      </c>
      <c r="V204" s="6">
        <f>SUMIF(Sta!$B:$B,$A204,Sta!K:K)/$C204</f>
        <v>0</v>
      </c>
      <c r="W204" s="10">
        <f>(SUMIF(Sta!$A:$A,$A204,Sta!Q:Q) +SUMIF(Sta!$B:$B,$A204,Sta!Q:Q))/$D204</f>
        <v>2.5</v>
      </c>
      <c r="X204" s="6">
        <f>SUMIF(Sta!$A:$A,$A204,Sta!Q:Q)/$B204</f>
        <v>3</v>
      </c>
      <c r="Y204" s="6">
        <f>SUMIF(Sta!$B:$B,$A204,Sta!Q:Q)/$C204</f>
        <v>2</v>
      </c>
      <c r="Z204" s="10">
        <f>(SUMIF(Sta!$A:$A,$A204,Sta!M:M) +SUMIF(Sta!$B:$B,$A204,Sta!O:O))/$D204</f>
        <v>1.5</v>
      </c>
      <c r="AA204" s="6">
        <f>SUMIF(Sta!$A:$A,$A204,Sta!M:M)/$B204</f>
        <v>2</v>
      </c>
      <c r="AB204" s="6">
        <f>SUMIF(Sta!$B:$B,$A204,Sta!O:O)/$C204</f>
        <v>1</v>
      </c>
      <c r="AC204" s="10">
        <f>(SUMIF(Sta!$A:$A,$A204,Sta!N:N) +SUMIF(Sta!$B:$B,$A204,Sta!P:P))/$D204</f>
        <v>1</v>
      </c>
      <c r="AD204" s="6">
        <f>SUMIF(Sta!$A:$A,$A204,Sta!N:N)/$B204</f>
        <v>1</v>
      </c>
      <c r="AE204" s="14">
        <f>SUMIF(Sta!$B:$B,$A204,Sta!P:P)/$C204</f>
        <v>1</v>
      </c>
    </row>
    <row r="205" spans="1:31" x14ac:dyDescent="0.3">
      <c r="A205" t="s">
        <v>314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0" t="e">
        <f>(SUMIF(Sta!$A:$A,$A205,Sta!F:F) +SUMIF(Sta!$B:$B,$A205,Sta!F:F))/$D205</f>
        <v>#DIV/0!</v>
      </c>
      <c r="F205" s="6" t="e">
        <f>SUMIF(Sta!$A:$A,$A205,Sta!F:F)/$B205</f>
        <v>#DIV/0!</v>
      </c>
      <c r="G205" s="6" t="e">
        <f>SUMIF(Sta!$B:$B,$A205,Sta!F:F)/$C205</f>
        <v>#DIV/0!</v>
      </c>
      <c r="H205" s="10" t="e">
        <f>(SUMIF(Sta!$A:$A,$A205,Sta!D:D) +SUMIF(Sta!$B:$B,$A205,Sta!E:E))/$D205</f>
        <v>#DIV/0!</v>
      </c>
      <c r="I205" s="6" t="e">
        <f>SUMIF(Sta!$A:$A,$A205,Sta!D:D)/$B205</f>
        <v>#DIV/0!</v>
      </c>
      <c r="J205" s="6" t="e">
        <f>SUMIF(Sta!$B:$B,$A205,Sta!E:E)/$C205</f>
        <v>#DIV/0!</v>
      </c>
      <c r="K205" s="10" t="e">
        <f>(SUMIF(Sta!$A:$A,$A205,Sta!E:E) +SUMIF(Sta!$B:$B,$A205,Sta!D:D))/$D205</f>
        <v>#DIV/0!</v>
      </c>
      <c r="L205" s="6" t="e">
        <f>SUMIF(Sta!$A:$A,$A205,Sta!E:E)/$B205</f>
        <v>#DIV/0!</v>
      </c>
      <c r="M205" s="6" t="e">
        <f>SUMIF(Sta!$B:$B,$A205,Sta!D:D)/$C205</f>
        <v>#DIV/0!</v>
      </c>
      <c r="N205" s="10" t="e">
        <f>(SUMIF(Sta!$A:$A,$A205,Sta!L:L) +SUMIF(Sta!$B:$B,$A205,Sta!L:L))/$D205</f>
        <v>#DIV/0!</v>
      </c>
      <c r="O205" s="6" t="e">
        <f>SUMIF(Sta!$A:$A,$A205,Sta!L:L)/$B205</f>
        <v>#DIV/0!</v>
      </c>
      <c r="P205" s="6" t="e">
        <f>SUMIF(Sta!$B:$B,$A205,Sta!L:L)/$C205</f>
        <v>#DIV/0!</v>
      </c>
      <c r="Q205" s="10" t="e">
        <f>(SUMIF(Sta!$A:$A,$A205,Sta!H:H) +SUMIF(Sta!$B:$B,$A205,Sta!J:J))/$D205</f>
        <v>#DIV/0!</v>
      </c>
      <c r="R205" s="6" t="e">
        <f>SUMIF(Sta!$A:$A,$A205,Sta!H:H)/$B205</f>
        <v>#DIV/0!</v>
      </c>
      <c r="S205" s="6" t="e">
        <f>SUMIF(Sta!$B:$B,$A205,Sta!J:J)/$C205</f>
        <v>#DIV/0!</v>
      </c>
      <c r="T205" s="10" t="e">
        <f>(SUMIF(Sta!$A:$A,$A205,Sta!I:I) +SUMIF(Sta!$B:$B,$A205,Sta!K:K))/$D205</f>
        <v>#DIV/0!</v>
      </c>
      <c r="U205" s="6" t="e">
        <f>SUMIF(Sta!$A:$A,$A205,Sta!I:I)/$B205</f>
        <v>#DIV/0!</v>
      </c>
      <c r="V205" s="6" t="e">
        <f>SUMIF(Sta!$B:$B,$A205,Sta!K:K)/$C205</f>
        <v>#DIV/0!</v>
      </c>
      <c r="W205" s="10" t="e">
        <f>(SUMIF(Sta!$A:$A,$A205,Sta!Q:Q) +SUMIF(Sta!$B:$B,$A205,Sta!Q:Q))/$D205</f>
        <v>#DIV/0!</v>
      </c>
      <c r="X205" s="6" t="e">
        <f>SUMIF(Sta!$A:$A,$A205,Sta!Q:Q)/$B205</f>
        <v>#DIV/0!</v>
      </c>
      <c r="Y205" s="6" t="e">
        <f>SUMIF(Sta!$B:$B,$A205,Sta!Q:Q)/$C205</f>
        <v>#DIV/0!</v>
      </c>
      <c r="Z205" s="10" t="e">
        <f>(SUMIF(Sta!$A:$A,$A205,Sta!M:M) +SUMIF(Sta!$B:$B,$A205,Sta!O:O))/$D205</f>
        <v>#DIV/0!</v>
      </c>
      <c r="AA205" s="6" t="e">
        <f>SUMIF(Sta!$A:$A,$A205,Sta!M:M)/$B205</f>
        <v>#DIV/0!</v>
      </c>
      <c r="AB205" s="6" t="e">
        <f>SUMIF(Sta!$B:$B,$A205,Sta!O:O)/$C205</f>
        <v>#DIV/0!</v>
      </c>
      <c r="AC205" s="10" t="e">
        <f>(SUMIF(Sta!$A:$A,$A205,Sta!N:N) +SUMIF(Sta!$B:$B,$A205,Sta!P:P))/$D205</f>
        <v>#DIV/0!</v>
      </c>
      <c r="AD205" s="6" t="e">
        <f>SUMIF(Sta!$A:$A,$A205,Sta!N:N)/$B205</f>
        <v>#DIV/0!</v>
      </c>
      <c r="AE205" s="14" t="e">
        <f>SUMIF(Sta!$B:$B,$A205,Sta!P:P)/$C205</f>
        <v>#DIV/0!</v>
      </c>
    </row>
    <row r="206" spans="1:31" x14ac:dyDescent="0.3">
      <c r="A206" t="s">
        <v>658</v>
      </c>
      <c r="B206" s="9">
        <f>COUNTIF(Sta!A:A,A206)</f>
        <v>9</v>
      </c>
      <c r="C206" s="4">
        <f>COUNTIF(Sta!B:B,A206)</f>
        <v>10</v>
      </c>
      <c r="D206" s="4">
        <f t="shared" si="6"/>
        <v>19</v>
      </c>
      <c r="E206" s="10">
        <f>(SUMIF(Sta!$A:$A,$A206,Sta!F:F) +SUMIF(Sta!$B:$B,$A206,Sta!F:F))/$D206</f>
        <v>2.5263157894736841</v>
      </c>
      <c r="F206" s="6">
        <f>SUMIF(Sta!$A:$A,$A206,Sta!F:F)/$B206</f>
        <v>2.6666666666666665</v>
      </c>
      <c r="G206" s="6">
        <f>SUMIF(Sta!$B:$B,$A206,Sta!F:F)/$C206</f>
        <v>2.4</v>
      </c>
      <c r="H206" s="10">
        <f>(SUMIF(Sta!$A:$A,$A206,Sta!D:D) +SUMIF(Sta!$B:$B,$A206,Sta!E:E))/$D206</f>
        <v>1</v>
      </c>
      <c r="I206" s="6">
        <f>SUMIF(Sta!$A:$A,$A206,Sta!D:D)/$B206</f>
        <v>1.3333333333333333</v>
      </c>
      <c r="J206" s="6">
        <f>SUMIF(Sta!$B:$B,$A206,Sta!E:E)/$C206</f>
        <v>0.7</v>
      </c>
      <c r="K206" s="10">
        <f>(SUMIF(Sta!$A:$A,$A206,Sta!E:E) +SUMIF(Sta!$B:$B,$A206,Sta!D:D))/$D206</f>
        <v>1.5263157894736843</v>
      </c>
      <c r="L206" s="6">
        <f>SUMIF(Sta!$A:$A,$A206,Sta!E:E)/$B206</f>
        <v>1.3333333333333333</v>
      </c>
      <c r="M206" s="6">
        <f>SUMIF(Sta!$B:$B,$A206,Sta!D:D)/$C206</f>
        <v>1.7</v>
      </c>
      <c r="N206" s="10">
        <f>(SUMIF(Sta!$A:$A,$A206,Sta!L:L) +SUMIF(Sta!$B:$B,$A206,Sta!L:L))/$D206</f>
        <v>1.3157894736842106</v>
      </c>
      <c r="O206" s="6">
        <f>SUMIF(Sta!$A:$A,$A206,Sta!L:L)/$B206</f>
        <v>1.1111111111111112</v>
      </c>
      <c r="P206" s="6">
        <f>SUMIF(Sta!$B:$B,$A206,Sta!L:L)/$C206</f>
        <v>1.5</v>
      </c>
      <c r="Q206" s="10">
        <f>(SUMIF(Sta!$A:$A,$A206,Sta!H:H) +SUMIF(Sta!$B:$B,$A206,Sta!J:J))/$D206</f>
        <v>0.47368421052631576</v>
      </c>
      <c r="R206" s="6">
        <f>SUMIF(Sta!$A:$A,$A206,Sta!H:H)/$B206</f>
        <v>0.55555555555555558</v>
      </c>
      <c r="S206" s="6">
        <f>SUMIF(Sta!$B:$B,$A206,Sta!J:J)/$C206</f>
        <v>0.4</v>
      </c>
      <c r="T206" s="10">
        <f>(SUMIF(Sta!$A:$A,$A206,Sta!I:I) +SUMIF(Sta!$B:$B,$A206,Sta!K:K))/$D206</f>
        <v>0.84210526315789469</v>
      </c>
      <c r="U206" s="6">
        <f>SUMIF(Sta!$A:$A,$A206,Sta!I:I)/$B206</f>
        <v>0.55555555555555558</v>
      </c>
      <c r="V206" s="6">
        <f>SUMIF(Sta!$B:$B,$A206,Sta!K:K)/$C206</f>
        <v>1.1000000000000001</v>
      </c>
      <c r="W206" s="10">
        <f>(SUMIF(Sta!$A:$A,$A206,Sta!Q:Q) +SUMIF(Sta!$B:$B,$A206,Sta!Q:Q))/$D206</f>
        <v>1.2105263157894737</v>
      </c>
      <c r="X206" s="6">
        <f>SUMIF(Sta!$A:$A,$A206,Sta!Q:Q)/$B206</f>
        <v>1.5555555555555556</v>
      </c>
      <c r="Y206" s="6">
        <f>SUMIF(Sta!$B:$B,$A206,Sta!Q:Q)/$C206</f>
        <v>0.9</v>
      </c>
      <c r="Z206" s="10">
        <f>(SUMIF(Sta!$A:$A,$A206,Sta!M:M) +SUMIF(Sta!$B:$B,$A206,Sta!O:O))/$D206</f>
        <v>0.52631578947368418</v>
      </c>
      <c r="AA206" s="6">
        <f>SUMIF(Sta!$A:$A,$A206,Sta!M:M)/$B206</f>
        <v>0.77777777777777779</v>
      </c>
      <c r="AB206" s="6">
        <f>SUMIF(Sta!$B:$B,$A206,Sta!O:O)/$C206</f>
        <v>0.3</v>
      </c>
      <c r="AC206" s="10">
        <f>(SUMIF(Sta!$A:$A,$A206,Sta!N:N) +SUMIF(Sta!$B:$B,$A206,Sta!P:P))/$D206</f>
        <v>0.68421052631578949</v>
      </c>
      <c r="AD206" s="6">
        <f>SUMIF(Sta!$A:$A,$A206,Sta!N:N)/$B206</f>
        <v>0.77777777777777779</v>
      </c>
      <c r="AE206" s="14">
        <f>SUMIF(Sta!$B:$B,$A206,Sta!P:P)/$C206</f>
        <v>0.6</v>
      </c>
    </row>
    <row r="207" spans="1:31" x14ac:dyDescent="0.3">
      <c r="A207" t="s">
        <v>685</v>
      </c>
      <c r="B207" s="9">
        <f>COUNTIF(Sta!A:A,A207)</f>
        <v>1</v>
      </c>
      <c r="C207" s="4">
        <f>COUNTIF(Sta!B:B,A207)</f>
        <v>0</v>
      </c>
      <c r="D207" s="4">
        <f t="shared" si="6"/>
        <v>1</v>
      </c>
      <c r="E207" s="10">
        <f>(SUMIF(Sta!$A:$A,$A207,Sta!F:F) +SUMIF(Sta!$B:$B,$A207,Sta!F:F))/$D207</f>
        <v>3</v>
      </c>
      <c r="F207" s="6">
        <f>SUMIF(Sta!$A:$A,$A207,Sta!F:F)/$B207</f>
        <v>3</v>
      </c>
      <c r="G207" s="6" t="e">
        <f>SUMIF(Sta!$B:$B,$A207,Sta!F:F)/$C207</f>
        <v>#DIV/0!</v>
      </c>
      <c r="H207" s="10">
        <f>(SUMIF(Sta!$A:$A,$A207,Sta!D:D) +SUMIF(Sta!$B:$B,$A207,Sta!E:E))/$D207</f>
        <v>2</v>
      </c>
      <c r="I207" s="6">
        <f>SUMIF(Sta!$A:$A,$A207,Sta!D:D)/$B207</f>
        <v>2</v>
      </c>
      <c r="J207" s="6" t="e">
        <f>SUMIF(Sta!$B:$B,$A207,Sta!E:E)/$C207</f>
        <v>#DIV/0!</v>
      </c>
      <c r="K207" s="10">
        <f>(SUMIF(Sta!$A:$A,$A207,Sta!E:E) +SUMIF(Sta!$B:$B,$A207,Sta!D:D))/$D207</f>
        <v>1</v>
      </c>
      <c r="L207" s="6">
        <f>SUMIF(Sta!$A:$A,$A207,Sta!E:E)/$B207</f>
        <v>1</v>
      </c>
      <c r="M207" s="6" t="e">
        <f>SUMIF(Sta!$B:$B,$A207,Sta!D:D)/$C207</f>
        <v>#DIV/0!</v>
      </c>
      <c r="N207" s="10">
        <f>(SUMIF(Sta!$A:$A,$A207,Sta!L:L) +SUMIF(Sta!$B:$B,$A207,Sta!L:L))/$D207</f>
        <v>0</v>
      </c>
      <c r="O207" s="6">
        <f>SUMIF(Sta!$A:$A,$A207,Sta!L:L)/$B207</f>
        <v>0</v>
      </c>
      <c r="P207" s="6" t="e">
        <f>SUMIF(Sta!$B:$B,$A207,Sta!L:L)/$C207</f>
        <v>#DIV/0!</v>
      </c>
      <c r="Q207" s="10">
        <f>(SUMIF(Sta!$A:$A,$A207,Sta!H:H) +SUMIF(Sta!$B:$B,$A207,Sta!J:J))/$D207</f>
        <v>0</v>
      </c>
      <c r="R207" s="6">
        <f>SUMIF(Sta!$A:$A,$A207,Sta!H:H)/$B207</f>
        <v>0</v>
      </c>
      <c r="S207" s="6" t="e">
        <f>SUMIF(Sta!$B:$B,$A207,Sta!J:J)/$C207</f>
        <v>#DIV/0!</v>
      </c>
      <c r="T207" s="10">
        <f>(SUMIF(Sta!$A:$A,$A207,Sta!I:I) +SUMIF(Sta!$B:$B,$A207,Sta!K:K))/$D207</f>
        <v>0</v>
      </c>
      <c r="U207" s="6">
        <f>SUMIF(Sta!$A:$A,$A207,Sta!I:I)/$B207</f>
        <v>0</v>
      </c>
      <c r="V207" s="6" t="e">
        <f>SUMIF(Sta!$B:$B,$A207,Sta!K:K)/$C207</f>
        <v>#DIV/0!</v>
      </c>
      <c r="W207" s="10">
        <f>(SUMIF(Sta!$A:$A,$A207,Sta!Q:Q) +SUMIF(Sta!$B:$B,$A207,Sta!Q:Q))/$D207</f>
        <v>3</v>
      </c>
      <c r="X207" s="6">
        <f>SUMIF(Sta!$A:$A,$A207,Sta!Q:Q)/$B207</f>
        <v>3</v>
      </c>
      <c r="Y207" s="6" t="e">
        <f>SUMIF(Sta!$B:$B,$A207,Sta!Q:Q)/$C207</f>
        <v>#DIV/0!</v>
      </c>
      <c r="Z207" s="10">
        <f>(SUMIF(Sta!$A:$A,$A207,Sta!M:M) +SUMIF(Sta!$B:$B,$A207,Sta!O:O))/$D207</f>
        <v>2</v>
      </c>
      <c r="AA207" s="6">
        <f>SUMIF(Sta!$A:$A,$A207,Sta!M:M)/$B207</f>
        <v>2</v>
      </c>
      <c r="AB207" s="6" t="e">
        <f>SUMIF(Sta!$B:$B,$A207,Sta!O:O)/$C207</f>
        <v>#DIV/0!</v>
      </c>
      <c r="AC207" s="10">
        <f>(SUMIF(Sta!$A:$A,$A207,Sta!N:N) +SUMIF(Sta!$B:$B,$A207,Sta!P:P))/$D207</f>
        <v>1</v>
      </c>
      <c r="AD207" s="6">
        <f>SUMIF(Sta!$A:$A,$A207,Sta!N:N)/$B207</f>
        <v>1</v>
      </c>
      <c r="AE207" s="14" t="e">
        <f>SUMIF(Sta!$B:$B,$A207,Sta!P:P)/$C207</f>
        <v>#DIV/0!</v>
      </c>
    </row>
    <row r="208" spans="1:31" x14ac:dyDescent="0.3">
      <c r="A208" t="s">
        <v>211</v>
      </c>
      <c r="B208" s="9">
        <f>COUNTIF(Sta!A:A,A208)</f>
        <v>1</v>
      </c>
      <c r="C208" s="4">
        <f>COUNTIF(Sta!B:B,A208)</f>
        <v>1</v>
      </c>
      <c r="D208" s="4">
        <f t="shared" si="6"/>
        <v>2</v>
      </c>
      <c r="E208" s="10">
        <f>(SUMIF(Sta!$A:$A,$A208,Sta!F:F) +SUMIF(Sta!$B:$B,$A208,Sta!F:F))/$D208</f>
        <v>2.5</v>
      </c>
      <c r="F208" s="6">
        <f>SUMIF(Sta!$A:$A,$A208,Sta!F:F)/$B208</f>
        <v>3</v>
      </c>
      <c r="G208" s="6">
        <f>SUMIF(Sta!$B:$B,$A208,Sta!F:F)/$C208</f>
        <v>2</v>
      </c>
      <c r="H208" s="10">
        <f>(SUMIF(Sta!$A:$A,$A208,Sta!D:D) +SUMIF(Sta!$B:$B,$A208,Sta!E:E))/$D208</f>
        <v>1</v>
      </c>
      <c r="I208" s="6">
        <f>SUMIF(Sta!$A:$A,$A208,Sta!D:D)/$B208</f>
        <v>1</v>
      </c>
      <c r="J208" s="6">
        <f>SUMIF(Sta!$B:$B,$A208,Sta!E:E)/$C208</f>
        <v>1</v>
      </c>
      <c r="K208" s="10">
        <f>(SUMIF(Sta!$A:$A,$A208,Sta!E:E) +SUMIF(Sta!$B:$B,$A208,Sta!D:D))/$D208</f>
        <v>1.5</v>
      </c>
      <c r="L208" s="6">
        <f>SUMIF(Sta!$A:$A,$A208,Sta!E:E)/$B208</f>
        <v>2</v>
      </c>
      <c r="M208" s="6">
        <f>SUMIF(Sta!$B:$B,$A208,Sta!D:D)/$C208</f>
        <v>1</v>
      </c>
      <c r="N208" s="10">
        <f>(SUMIF(Sta!$A:$A,$A208,Sta!L:L) +SUMIF(Sta!$B:$B,$A208,Sta!L:L))/$D208</f>
        <v>2.5</v>
      </c>
      <c r="O208" s="6">
        <f>SUMIF(Sta!$A:$A,$A208,Sta!L:L)/$B208</f>
        <v>3</v>
      </c>
      <c r="P208" s="6">
        <f>SUMIF(Sta!$B:$B,$A208,Sta!L:L)/$C208</f>
        <v>2</v>
      </c>
      <c r="Q208" s="10">
        <f>(SUMIF(Sta!$A:$A,$A208,Sta!H:H) +SUMIF(Sta!$B:$B,$A208,Sta!J:J))/$D208</f>
        <v>1</v>
      </c>
      <c r="R208" s="6">
        <f>SUMIF(Sta!$A:$A,$A208,Sta!H:H)/$B208</f>
        <v>1</v>
      </c>
      <c r="S208" s="6">
        <f>SUMIF(Sta!$B:$B,$A208,Sta!J:J)/$C208</f>
        <v>1</v>
      </c>
      <c r="T208" s="10">
        <f>(SUMIF(Sta!$A:$A,$A208,Sta!I:I) +SUMIF(Sta!$B:$B,$A208,Sta!K:K))/$D208</f>
        <v>1.5</v>
      </c>
      <c r="U208" s="6">
        <f>SUMIF(Sta!$A:$A,$A208,Sta!I:I)/$B208</f>
        <v>2</v>
      </c>
      <c r="V208" s="6">
        <f>SUMIF(Sta!$B:$B,$A208,Sta!K:K)/$C208</f>
        <v>1</v>
      </c>
      <c r="W208" s="10">
        <f>(SUMIF(Sta!$A:$A,$A208,Sta!Q:Q) +SUMIF(Sta!$B:$B,$A208,Sta!Q:Q))/$D208</f>
        <v>0</v>
      </c>
      <c r="X208" s="6">
        <f>SUMIF(Sta!$A:$A,$A208,Sta!Q:Q)/$B208</f>
        <v>0</v>
      </c>
      <c r="Y208" s="6">
        <f>SUMIF(Sta!$B:$B,$A208,Sta!Q:Q)/$C208</f>
        <v>0</v>
      </c>
      <c r="Z208" s="10">
        <f>(SUMIF(Sta!$A:$A,$A208,Sta!M:M) +SUMIF(Sta!$B:$B,$A208,Sta!O:O))/$D208</f>
        <v>0</v>
      </c>
      <c r="AA208" s="6">
        <f>SUMIF(Sta!$A:$A,$A208,Sta!M:M)/$B208</f>
        <v>0</v>
      </c>
      <c r="AB208" s="6">
        <f>SUMIF(Sta!$B:$B,$A208,Sta!O:O)/$C208</f>
        <v>0</v>
      </c>
      <c r="AC208" s="10">
        <f>(SUMIF(Sta!$A:$A,$A208,Sta!N:N) +SUMIF(Sta!$B:$B,$A208,Sta!P:P))/$D208</f>
        <v>0</v>
      </c>
      <c r="AD208" s="6">
        <f>SUMIF(Sta!$A:$A,$A208,Sta!N:N)/$B208</f>
        <v>0</v>
      </c>
      <c r="AE208" s="14">
        <f>SUMIF(Sta!$B:$B,$A208,Sta!P:P)/$C208</f>
        <v>0</v>
      </c>
    </row>
    <row r="209" spans="1:31" x14ac:dyDescent="0.3">
      <c r="A209" t="s">
        <v>631</v>
      </c>
      <c r="B209" s="9">
        <f>COUNTIF(Sta!A:A,A209)</f>
        <v>1</v>
      </c>
      <c r="C209" s="4">
        <f>COUNTIF(Sta!B:B,A209)</f>
        <v>1</v>
      </c>
      <c r="D209" s="4">
        <f t="shared" ref="D209:D232" si="7">B209+C209</f>
        <v>2</v>
      </c>
      <c r="E209" s="10">
        <f>(SUMIF(Sta!$A:$A,$A209,Sta!F:F) +SUMIF(Sta!$B:$B,$A209,Sta!F:F))/$D209</f>
        <v>1.5</v>
      </c>
      <c r="F209" s="6">
        <f>SUMIF(Sta!$A:$A,$A209,Sta!F:F)/$B209</f>
        <v>1</v>
      </c>
      <c r="G209" s="6">
        <f>SUMIF(Sta!$B:$B,$A209,Sta!F:F)/$C209</f>
        <v>2</v>
      </c>
      <c r="H209" s="10">
        <f>(SUMIF(Sta!$A:$A,$A209,Sta!D:D) +SUMIF(Sta!$B:$B,$A209,Sta!E:E))/$D209</f>
        <v>0.5</v>
      </c>
      <c r="I209" s="6">
        <f>SUMIF(Sta!$A:$A,$A209,Sta!D:D)/$B209</f>
        <v>0</v>
      </c>
      <c r="J209" s="6">
        <f>SUMIF(Sta!$B:$B,$A209,Sta!E:E)/$C209</f>
        <v>1</v>
      </c>
      <c r="K209" s="10">
        <f>(SUMIF(Sta!$A:$A,$A209,Sta!E:E) +SUMIF(Sta!$B:$B,$A209,Sta!D:D))/$D209</f>
        <v>1</v>
      </c>
      <c r="L209" s="6">
        <f>SUMIF(Sta!$A:$A,$A209,Sta!E:E)/$B209</f>
        <v>1</v>
      </c>
      <c r="M209" s="6">
        <f>SUMIF(Sta!$B:$B,$A209,Sta!D:D)/$C209</f>
        <v>1</v>
      </c>
      <c r="N209" s="10">
        <f>(SUMIF(Sta!$A:$A,$A209,Sta!L:L) +SUMIF(Sta!$B:$B,$A209,Sta!L:L))/$D209</f>
        <v>0.5</v>
      </c>
      <c r="O209" s="6">
        <f>SUMIF(Sta!$A:$A,$A209,Sta!L:L)/$B209</f>
        <v>0</v>
      </c>
      <c r="P209" s="6">
        <f>SUMIF(Sta!$B:$B,$A209,Sta!L:L)/$C209</f>
        <v>1</v>
      </c>
      <c r="Q209" s="10">
        <f>(SUMIF(Sta!$A:$A,$A209,Sta!H:H) +SUMIF(Sta!$B:$B,$A209,Sta!J:J))/$D209</f>
        <v>0</v>
      </c>
      <c r="R209" s="6">
        <f>SUMIF(Sta!$A:$A,$A209,Sta!H:H)/$B209</f>
        <v>0</v>
      </c>
      <c r="S209" s="6">
        <f>SUMIF(Sta!$B:$B,$A209,Sta!J:J)/$C209</f>
        <v>0</v>
      </c>
      <c r="T209" s="10">
        <f>(SUMIF(Sta!$A:$A,$A209,Sta!I:I) +SUMIF(Sta!$B:$B,$A209,Sta!K:K))/$D209</f>
        <v>0.5</v>
      </c>
      <c r="U209" s="6">
        <f>SUMIF(Sta!$A:$A,$A209,Sta!I:I)/$B209</f>
        <v>0</v>
      </c>
      <c r="V209" s="6">
        <f>SUMIF(Sta!$B:$B,$A209,Sta!K:K)/$C209</f>
        <v>1</v>
      </c>
      <c r="W209" s="10">
        <f>(SUMIF(Sta!$A:$A,$A209,Sta!Q:Q) +SUMIF(Sta!$B:$B,$A209,Sta!Q:Q))/$D209</f>
        <v>1</v>
      </c>
      <c r="X209" s="6">
        <f>SUMIF(Sta!$A:$A,$A209,Sta!Q:Q)/$B209</f>
        <v>1</v>
      </c>
      <c r="Y209" s="6">
        <f>SUMIF(Sta!$B:$B,$A209,Sta!Q:Q)/$C209</f>
        <v>1</v>
      </c>
      <c r="Z209" s="10">
        <f>(SUMIF(Sta!$A:$A,$A209,Sta!M:M) +SUMIF(Sta!$B:$B,$A209,Sta!O:O))/$D209</f>
        <v>0.5</v>
      </c>
      <c r="AA209" s="6">
        <f>SUMIF(Sta!$A:$A,$A209,Sta!M:M)/$B209</f>
        <v>0</v>
      </c>
      <c r="AB209" s="6">
        <f>SUMIF(Sta!$B:$B,$A209,Sta!O:O)/$C209</f>
        <v>1</v>
      </c>
      <c r="AC209" s="10">
        <f>(SUMIF(Sta!$A:$A,$A209,Sta!N:N) +SUMIF(Sta!$B:$B,$A209,Sta!P:P))/$D209</f>
        <v>0.5</v>
      </c>
      <c r="AD209" s="6">
        <f>SUMIF(Sta!$A:$A,$A209,Sta!N:N)/$B209</f>
        <v>1</v>
      </c>
      <c r="AE209" s="14">
        <f>SUMIF(Sta!$B:$B,$A209,Sta!P:P)/$C209</f>
        <v>0</v>
      </c>
    </row>
    <row r="210" spans="1:31" x14ac:dyDescent="0.3">
      <c r="A210" t="s">
        <v>312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0" t="e">
        <f>(SUMIF(Sta!$A:$A,$A210,Sta!F:F) +SUMIF(Sta!$B:$B,$A210,Sta!F:F))/$D210</f>
        <v>#DIV/0!</v>
      </c>
      <c r="F210" s="6" t="e">
        <f>SUMIF(Sta!$A:$A,$A210,Sta!F:F)/$B210</f>
        <v>#DIV/0!</v>
      </c>
      <c r="G210" s="6" t="e">
        <f>SUMIF(Sta!$B:$B,$A210,Sta!F:F)/$C210</f>
        <v>#DIV/0!</v>
      </c>
      <c r="H210" s="10" t="e">
        <f>(SUMIF(Sta!$A:$A,$A210,Sta!D:D) +SUMIF(Sta!$B:$B,$A210,Sta!E:E))/$D210</f>
        <v>#DIV/0!</v>
      </c>
      <c r="I210" s="6" t="e">
        <f>SUMIF(Sta!$A:$A,$A210,Sta!D:D)/$B210</f>
        <v>#DIV/0!</v>
      </c>
      <c r="J210" s="6" t="e">
        <f>SUMIF(Sta!$B:$B,$A210,Sta!E:E)/$C210</f>
        <v>#DIV/0!</v>
      </c>
      <c r="K210" s="10" t="e">
        <f>(SUMIF(Sta!$A:$A,$A210,Sta!E:E) +SUMIF(Sta!$B:$B,$A210,Sta!D:D))/$D210</f>
        <v>#DIV/0!</v>
      </c>
      <c r="L210" s="6" t="e">
        <f>SUMIF(Sta!$A:$A,$A210,Sta!E:E)/$B210</f>
        <v>#DIV/0!</v>
      </c>
      <c r="M210" s="6" t="e">
        <f>SUMIF(Sta!$B:$B,$A210,Sta!D:D)/$C210</f>
        <v>#DIV/0!</v>
      </c>
      <c r="N210" s="10" t="e">
        <f>(SUMIF(Sta!$A:$A,$A210,Sta!L:L) +SUMIF(Sta!$B:$B,$A210,Sta!L:L))/$D210</f>
        <v>#DIV/0!</v>
      </c>
      <c r="O210" s="6" t="e">
        <f>SUMIF(Sta!$A:$A,$A210,Sta!L:L)/$B210</f>
        <v>#DIV/0!</v>
      </c>
      <c r="P210" s="6" t="e">
        <f>SUMIF(Sta!$B:$B,$A210,Sta!L:L)/$C210</f>
        <v>#DIV/0!</v>
      </c>
      <c r="Q210" s="10" t="e">
        <f>(SUMIF(Sta!$A:$A,$A210,Sta!H:H) +SUMIF(Sta!$B:$B,$A210,Sta!J:J))/$D210</f>
        <v>#DIV/0!</v>
      </c>
      <c r="R210" s="6" t="e">
        <f>SUMIF(Sta!$A:$A,$A210,Sta!H:H)/$B210</f>
        <v>#DIV/0!</v>
      </c>
      <c r="S210" s="6" t="e">
        <f>SUMIF(Sta!$B:$B,$A210,Sta!J:J)/$C210</f>
        <v>#DIV/0!</v>
      </c>
      <c r="T210" s="10" t="e">
        <f>(SUMIF(Sta!$A:$A,$A210,Sta!I:I) +SUMIF(Sta!$B:$B,$A210,Sta!K:K))/$D210</f>
        <v>#DIV/0!</v>
      </c>
      <c r="U210" s="6" t="e">
        <f>SUMIF(Sta!$A:$A,$A210,Sta!I:I)/$B210</f>
        <v>#DIV/0!</v>
      </c>
      <c r="V210" s="6" t="e">
        <f>SUMIF(Sta!$B:$B,$A210,Sta!K:K)/$C210</f>
        <v>#DIV/0!</v>
      </c>
      <c r="W210" s="10" t="e">
        <f>(SUMIF(Sta!$A:$A,$A210,Sta!Q:Q) +SUMIF(Sta!$B:$B,$A210,Sta!Q:Q))/$D210</f>
        <v>#DIV/0!</v>
      </c>
      <c r="X210" s="6" t="e">
        <f>SUMIF(Sta!$A:$A,$A210,Sta!Q:Q)/$B210</f>
        <v>#DIV/0!</v>
      </c>
      <c r="Y210" s="6" t="e">
        <f>SUMIF(Sta!$B:$B,$A210,Sta!Q:Q)/$C210</f>
        <v>#DIV/0!</v>
      </c>
      <c r="Z210" s="10" t="e">
        <f>(SUMIF(Sta!$A:$A,$A210,Sta!M:M) +SUMIF(Sta!$B:$B,$A210,Sta!O:O))/$D210</f>
        <v>#DIV/0!</v>
      </c>
      <c r="AA210" s="6" t="e">
        <f>SUMIF(Sta!$A:$A,$A210,Sta!M:M)/$B210</f>
        <v>#DIV/0!</v>
      </c>
      <c r="AB210" s="6" t="e">
        <f>SUMIF(Sta!$B:$B,$A210,Sta!O:O)/$C210</f>
        <v>#DIV/0!</v>
      </c>
      <c r="AC210" s="10" t="e">
        <f>(SUMIF(Sta!$A:$A,$A210,Sta!N:N) +SUMIF(Sta!$B:$B,$A210,Sta!P:P))/$D210</f>
        <v>#DIV/0!</v>
      </c>
      <c r="AD210" s="6" t="e">
        <f>SUMIF(Sta!$A:$A,$A210,Sta!N:N)/$B210</f>
        <v>#DIV/0!</v>
      </c>
      <c r="AE210" s="14" t="e">
        <f>SUMIF(Sta!$B:$B,$A210,Sta!P:P)/$C210</f>
        <v>#DIV/0!</v>
      </c>
    </row>
    <row r="211" spans="1:31" x14ac:dyDescent="0.3">
      <c r="A211" t="s">
        <v>133</v>
      </c>
      <c r="B211" s="9">
        <f>COUNTIF(Sta!A:A,A211)</f>
        <v>1</v>
      </c>
      <c r="C211" s="4">
        <f>COUNTIF(Sta!B:B,A211)</f>
        <v>0</v>
      </c>
      <c r="D211" s="4">
        <f t="shared" si="7"/>
        <v>1</v>
      </c>
      <c r="E211" s="10">
        <f>(SUMIF(Sta!$A:$A,$A211,Sta!F:F) +SUMIF(Sta!$B:$B,$A211,Sta!F:F))/$D211</f>
        <v>5</v>
      </c>
      <c r="F211" s="6">
        <f>SUMIF(Sta!$A:$A,$A211,Sta!F:F)/$B211</f>
        <v>5</v>
      </c>
      <c r="G211" s="6" t="e">
        <f>SUMIF(Sta!$B:$B,$A211,Sta!F:F)/$C211</f>
        <v>#DIV/0!</v>
      </c>
      <c r="H211" s="10">
        <f>(SUMIF(Sta!$A:$A,$A211,Sta!D:D) +SUMIF(Sta!$B:$B,$A211,Sta!E:E))/$D211</f>
        <v>3</v>
      </c>
      <c r="I211" s="6">
        <f>SUMIF(Sta!$A:$A,$A211,Sta!D:D)/$B211</f>
        <v>3</v>
      </c>
      <c r="J211" s="6" t="e">
        <f>SUMIF(Sta!$B:$B,$A211,Sta!E:E)/$C211</f>
        <v>#DIV/0!</v>
      </c>
      <c r="K211" s="10">
        <f>(SUMIF(Sta!$A:$A,$A211,Sta!E:E) +SUMIF(Sta!$B:$B,$A211,Sta!D:D))/$D211</f>
        <v>2</v>
      </c>
      <c r="L211" s="6">
        <f>SUMIF(Sta!$A:$A,$A211,Sta!E:E)/$B211</f>
        <v>2</v>
      </c>
      <c r="M211" s="6" t="e">
        <f>SUMIF(Sta!$B:$B,$A211,Sta!D:D)/$C211</f>
        <v>#DIV/0!</v>
      </c>
      <c r="N211" s="10">
        <f>(SUMIF(Sta!$A:$A,$A211,Sta!L:L) +SUMIF(Sta!$B:$B,$A211,Sta!L:L))/$D211</f>
        <v>3</v>
      </c>
      <c r="O211" s="6">
        <f>SUMIF(Sta!$A:$A,$A211,Sta!L:L)/$B211</f>
        <v>3</v>
      </c>
      <c r="P211" s="6" t="e">
        <f>SUMIF(Sta!$B:$B,$A211,Sta!L:L)/$C211</f>
        <v>#DIV/0!</v>
      </c>
      <c r="Q211" s="10">
        <f>(SUMIF(Sta!$A:$A,$A211,Sta!H:H) +SUMIF(Sta!$B:$B,$A211,Sta!J:J))/$D211</f>
        <v>2</v>
      </c>
      <c r="R211" s="6">
        <f>SUMIF(Sta!$A:$A,$A211,Sta!H:H)/$B211</f>
        <v>2</v>
      </c>
      <c r="S211" s="6" t="e">
        <f>SUMIF(Sta!$B:$B,$A211,Sta!J:J)/$C211</f>
        <v>#DIV/0!</v>
      </c>
      <c r="T211" s="10">
        <f>(SUMIF(Sta!$A:$A,$A211,Sta!I:I) +SUMIF(Sta!$B:$B,$A211,Sta!K:K))/$D211</f>
        <v>1</v>
      </c>
      <c r="U211" s="6">
        <f>SUMIF(Sta!$A:$A,$A211,Sta!I:I)/$B211</f>
        <v>1</v>
      </c>
      <c r="V211" s="6" t="e">
        <f>SUMIF(Sta!$B:$B,$A211,Sta!K:K)/$C211</f>
        <v>#DIV/0!</v>
      </c>
      <c r="W211" s="10">
        <f>(SUMIF(Sta!$A:$A,$A211,Sta!Q:Q) +SUMIF(Sta!$B:$B,$A211,Sta!Q:Q))/$D211</f>
        <v>2</v>
      </c>
      <c r="X211" s="6">
        <f>SUMIF(Sta!$A:$A,$A211,Sta!Q:Q)/$B211</f>
        <v>2</v>
      </c>
      <c r="Y211" s="6" t="e">
        <f>SUMIF(Sta!$B:$B,$A211,Sta!Q:Q)/$C211</f>
        <v>#DIV/0!</v>
      </c>
      <c r="Z211" s="10">
        <f>(SUMIF(Sta!$A:$A,$A211,Sta!M:M) +SUMIF(Sta!$B:$B,$A211,Sta!O:O))/$D211</f>
        <v>1</v>
      </c>
      <c r="AA211" s="6">
        <f>SUMIF(Sta!$A:$A,$A211,Sta!M:M)/$B211</f>
        <v>1</v>
      </c>
      <c r="AB211" s="6" t="e">
        <f>SUMIF(Sta!$B:$B,$A211,Sta!O:O)/$C211</f>
        <v>#DIV/0!</v>
      </c>
      <c r="AC211" s="10">
        <f>(SUMIF(Sta!$A:$A,$A211,Sta!N:N) +SUMIF(Sta!$B:$B,$A211,Sta!P:P))/$D211</f>
        <v>1</v>
      </c>
      <c r="AD211" s="6">
        <f>SUMIF(Sta!$A:$A,$A211,Sta!N:N)/$B211</f>
        <v>1</v>
      </c>
      <c r="AE211" s="14" t="e">
        <f>SUMIF(Sta!$B:$B,$A211,Sta!P:P)/$C211</f>
        <v>#DIV/0!</v>
      </c>
    </row>
    <row r="212" spans="1:31" x14ac:dyDescent="0.3">
      <c r="A212" t="s">
        <v>629</v>
      </c>
      <c r="B212" s="9">
        <f>COUNTIF(Sta!A:A,A212)</f>
        <v>1</v>
      </c>
      <c r="C212" s="4">
        <f>COUNTIF(Sta!B:B,A212)</f>
        <v>1</v>
      </c>
      <c r="D212" s="4">
        <f t="shared" si="7"/>
        <v>2</v>
      </c>
      <c r="E212" s="10">
        <f>(SUMIF(Sta!$A:$A,$A212,Sta!F:F) +SUMIF(Sta!$B:$B,$A212,Sta!F:F))/$D212</f>
        <v>3.5</v>
      </c>
      <c r="F212" s="6">
        <f>SUMIF(Sta!$A:$A,$A212,Sta!F:F)/$B212</f>
        <v>2</v>
      </c>
      <c r="G212" s="6">
        <f>SUMIF(Sta!$B:$B,$A212,Sta!F:F)/$C212</f>
        <v>5</v>
      </c>
      <c r="H212" s="10">
        <f>(SUMIF(Sta!$A:$A,$A212,Sta!D:D) +SUMIF(Sta!$B:$B,$A212,Sta!E:E))/$D212</f>
        <v>1</v>
      </c>
      <c r="I212" s="6">
        <f>SUMIF(Sta!$A:$A,$A212,Sta!D:D)/$B212</f>
        <v>0</v>
      </c>
      <c r="J212" s="6">
        <f>SUMIF(Sta!$B:$B,$A212,Sta!E:E)/$C212</f>
        <v>2</v>
      </c>
      <c r="K212" s="10">
        <f>(SUMIF(Sta!$A:$A,$A212,Sta!E:E) +SUMIF(Sta!$B:$B,$A212,Sta!D:D))/$D212</f>
        <v>2.5</v>
      </c>
      <c r="L212" s="6">
        <f>SUMIF(Sta!$A:$A,$A212,Sta!E:E)/$B212</f>
        <v>2</v>
      </c>
      <c r="M212" s="6">
        <f>SUMIF(Sta!$B:$B,$A212,Sta!D:D)/$C212</f>
        <v>3</v>
      </c>
      <c r="N212" s="10">
        <f>(SUMIF(Sta!$A:$A,$A212,Sta!L:L) +SUMIF(Sta!$B:$B,$A212,Sta!L:L))/$D212</f>
        <v>1</v>
      </c>
      <c r="O212" s="6">
        <f>SUMIF(Sta!$A:$A,$A212,Sta!L:L)/$B212</f>
        <v>1</v>
      </c>
      <c r="P212" s="6">
        <f>SUMIF(Sta!$B:$B,$A212,Sta!L:L)/$C212</f>
        <v>1</v>
      </c>
      <c r="Q212" s="10">
        <f>(SUMIF(Sta!$A:$A,$A212,Sta!H:H) +SUMIF(Sta!$B:$B,$A212,Sta!J:J))/$D212</f>
        <v>0</v>
      </c>
      <c r="R212" s="6">
        <f>SUMIF(Sta!$A:$A,$A212,Sta!H:H)/$B212</f>
        <v>0</v>
      </c>
      <c r="S212" s="6">
        <f>SUMIF(Sta!$B:$B,$A212,Sta!J:J)/$C212</f>
        <v>0</v>
      </c>
      <c r="T212" s="10">
        <f>(SUMIF(Sta!$A:$A,$A212,Sta!I:I) +SUMIF(Sta!$B:$B,$A212,Sta!K:K))/$D212</f>
        <v>1</v>
      </c>
      <c r="U212" s="6">
        <f>SUMIF(Sta!$A:$A,$A212,Sta!I:I)/$B212</f>
        <v>1</v>
      </c>
      <c r="V212" s="6">
        <f>SUMIF(Sta!$B:$B,$A212,Sta!K:K)/$C212</f>
        <v>1</v>
      </c>
      <c r="W212" s="10">
        <f>(SUMIF(Sta!$A:$A,$A212,Sta!Q:Q) +SUMIF(Sta!$B:$B,$A212,Sta!Q:Q))/$D212</f>
        <v>2.5</v>
      </c>
      <c r="X212" s="6">
        <f>SUMIF(Sta!$A:$A,$A212,Sta!Q:Q)/$B212</f>
        <v>1</v>
      </c>
      <c r="Y212" s="6">
        <f>SUMIF(Sta!$B:$B,$A212,Sta!Q:Q)/$C212</f>
        <v>4</v>
      </c>
      <c r="Z212" s="10">
        <f>(SUMIF(Sta!$A:$A,$A212,Sta!M:M) +SUMIF(Sta!$B:$B,$A212,Sta!O:O))/$D212</f>
        <v>1</v>
      </c>
      <c r="AA212" s="6">
        <f>SUMIF(Sta!$A:$A,$A212,Sta!M:M)/$B212</f>
        <v>0</v>
      </c>
      <c r="AB212" s="6">
        <f>SUMIF(Sta!$B:$B,$A212,Sta!O:O)/$C212</f>
        <v>2</v>
      </c>
      <c r="AC212" s="10">
        <f>(SUMIF(Sta!$A:$A,$A212,Sta!N:N) +SUMIF(Sta!$B:$B,$A212,Sta!P:P))/$D212</f>
        <v>1.5</v>
      </c>
      <c r="AD212" s="6">
        <f>SUMIF(Sta!$A:$A,$A212,Sta!N:N)/$B212</f>
        <v>1</v>
      </c>
      <c r="AE212" s="14">
        <f>SUMIF(Sta!$B:$B,$A212,Sta!P:P)/$C212</f>
        <v>2</v>
      </c>
    </row>
    <row r="213" spans="1:31" x14ac:dyDescent="0.3">
      <c r="A213" t="s">
        <v>491</v>
      </c>
      <c r="B213" s="9">
        <f>COUNTIF(Sta!A:A,A213)</f>
        <v>6</v>
      </c>
      <c r="C213" s="4">
        <f>COUNTIF(Sta!B:B,A213)</f>
        <v>7</v>
      </c>
      <c r="D213" s="4">
        <f t="shared" si="7"/>
        <v>13</v>
      </c>
      <c r="E213" s="10">
        <f>(SUMIF(Sta!$A:$A,$A213,Sta!F:F) +SUMIF(Sta!$B:$B,$A213,Sta!F:F))/$D213</f>
        <v>2.6923076923076925</v>
      </c>
      <c r="F213" s="6">
        <f>SUMIF(Sta!$A:$A,$A213,Sta!F:F)/$B213</f>
        <v>2.3333333333333335</v>
      </c>
      <c r="G213" s="6">
        <f>SUMIF(Sta!$B:$B,$A213,Sta!F:F)/$C213</f>
        <v>3</v>
      </c>
      <c r="H213" s="10">
        <f>(SUMIF(Sta!$A:$A,$A213,Sta!D:D) +SUMIF(Sta!$B:$B,$A213,Sta!E:E))/$D213</f>
        <v>1</v>
      </c>
      <c r="I213" s="6">
        <f>SUMIF(Sta!$A:$A,$A213,Sta!D:D)/$B213</f>
        <v>1.5</v>
      </c>
      <c r="J213" s="6">
        <f>SUMIF(Sta!$B:$B,$A213,Sta!E:E)/$C213</f>
        <v>0.5714285714285714</v>
      </c>
      <c r="K213" s="10">
        <f>(SUMIF(Sta!$A:$A,$A213,Sta!E:E) +SUMIF(Sta!$B:$B,$A213,Sta!D:D))/$D213</f>
        <v>1.6923076923076923</v>
      </c>
      <c r="L213" s="6">
        <f>SUMIF(Sta!$A:$A,$A213,Sta!E:E)/$B213</f>
        <v>0.83333333333333337</v>
      </c>
      <c r="M213" s="6">
        <f>SUMIF(Sta!$B:$B,$A213,Sta!D:D)/$C213</f>
        <v>2.4285714285714284</v>
      </c>
      <c r="N213" s="10">
        <f>(SUMIF(Sta!$A:$A,$A213,Sta!L:L) +SUMIF(Sta!$B:$B,$A213,Sta!L:L))/$D213</f>
        <v>1.3846153846153846</v>
      </c>
      <c r="O213" s="6">
        <f>SUMIF(Sta!$A:$A,$A213,Sta!L:L)/$B213</f>
        <v>1.3333333333333333</v>
      </c>
      <c r="P213" s="6">
        <f>SUMIF(Sta!$B:$B,$A213,Sta!L:L)/$C213</f>
        <v>1.4285714285714286</v>
      </c>
      <c r="Q213" s="10">
        <f>(SUMIF(Sta!$A:$A,$A213,Sta!H:H) +SUMIF(Sta!$B:$B,$A213,Sta!J:J))/$D213</f>
        <v>0.53846153846153844</v>
      </c>
      <c r="R213" s="6">
        <f>SUMIF(Sta!$A:$A,$A213,Sta!H:H)/$B213</f>
        <v>0.83333333333333337</v>
      </c>
      <c r="S213" s="6">
        <f>SUMIF(Sta!$B:$B,$A213,Sta!J:J)/$C213</f>
        <v>0.2857142857142857</v>
      </c>
      <c r="T213" s="10">
        <f>(SUMIF(Sta!$A:$A,$A213,Sta!I:I) +SUMIF(Sta!$B:$B,$A213,Sta!K:K))/$D213</f>
        <v>0.84615384615384615</v>
      </c>
      <c r="U213" s="6">
        <f>SUMIF(Sta!$A:$A,$A213,Sta!I:I)/$B213</f>
        <v>0.5</v>
      </c>
      <c r="V213" s="6">
        <f>SUMIF(Sta!$B:$B,$A213,Sta!K:K)/$C213</f>
        <v>1.1428571428571428</v>
      </c>
      <c r="W213" s="10">
        <f>(SUMIF(Sta!$A:$A,$A213,Sta!Q:Q) +SUMIF(Sta!$B:$B,$A213,Sta!Q:Q))/$D213</f>
        <v>1.3076923076923077</v>
      </c>
      <c r="X213" s="6">
        <f>SUMIF(Sta!$A:$A,$A213,Sta!Q:Q)/$B213</f>
        <v>1</v>
      </c>
      <c r="Y213" s="6">
        <f>SUMIF(Sta!$B:$B,$A213,Sta!Q:Q)/$C213</f>
        <v>1.5714285714285714</v>
      </c>
      <c r="Z213" s="10">
        <f>(SUMIF(Sta!$A:$A,$A213,Sta!M:M) +SUMIF(Sta!$B:$B,$A213,Sta!O:O))/$D213</f>
        <v>0.46153846153846156</v>
      </c>
      <c r="AA213" s="6">
        <f>SUMIF(Sta!$A:$A,$A213,Sta!M:M)/$B213</f>
        <v>0.66666666666666663</v>
      </c>
      <c r="AB213" s="6">
        <f>SUMIF(Sta!$B:$B,$A213,Sta!O:O)/$C213</f>
        <v>0.2857142857142857</v>
      </c>
      <c r="AC213" s="10">
        <f>(SUMIF(Sta!$A:$A,$A213,Sta!N:N) +SUMIF(Sta!$B:$B,$A213,Sta!P:P))/$D213</f>
        <v>0.84615384615384615</v>
      </c>
      <c r="AD213" s="6">
        <f>SUMIF(Sta!$A:$A,$A213,Sta!N:N)/$B213</f>
        <v>0.33333333333333331</v>
      </c>
      <c r="AE213" s="14">
        <f>SUMIF(Sta!$B:$B,$A213,Sta!P:P)/$C213</f>
        <v>1.2857142857142858</v>
      </c>
    </row>
    <row r="214" spans="1:31" x14ac:dyDescent="0.3">
      <c r="A214" t="s">
        <v>614</v>
      </c>
      <c r="B214" s="9">
        <f>COUNTIF(Sta!A:A,A214)</f>
        <v>2</v>
      </c>
      <c r="C214" s="4">
        <f>COUNTIF(Sta!B:B,A214)</f>
        <v>1</v>
      </c>
      <c r="D214" s="4">
        <f t="shared" si="7"/>
        <v>3</v>
      </c>
      <c r="E214" s="10">
        <f>(SUMIF(Sta!$A:$A,$A214,Sta!F:F) +SUMIF(Sta!$B:$B,$A214,Sta!F:F))/$D214</f>
        <v>3.3333333333333335</v>
      </c>
      <c r="F214" s="6">
        <f>SUMIF(Sta!$A:$A,$A214,Sta!F:F)/$B214</f>
        <v>3</v>
      </c>
      <c r="G214" s="6">
        <f>SUMIF(Sta!$B:$B,$A214,Sta!F:F)/$C214</f>
        <v>4</v>
      </c>
      <c r="H214" s="10">
        <f>(SUMIF(Sta!$A:$A,$A214,Sta!D:D) +SUMIF(Sta!$B:$B,$A214,Sta!E:E))/$D214</f>
        <v>1.6666666666666667</v>
      </c>
      <c r="I214" s="6">
        <f>SUMIF(Sta!$A:$A,$A214,Sta!D:D)/$B214</f>
        <v>2</v>
      </c>
      <c r="J214" s="6">
        <f>SUMIF(Sta!$B:$B,$A214,Sta!E:E)/$C214</f>
        <v>1</v>
      </c>
      <c r="K214" s="10">
        <f>(SUMIF(Sta!$A:$A,$A214,Sta!E:E) +SUMIF(Sta!$B:$B,$A214,Sta!D:D))/$D214</f>
        <v>1.6666666666666667</v>
      </c>
      <c r="L214" s="6">
        <f>SUMIF(Sta!$A:$A,$A214,Sta!E:E)/$B214</f>
        <v>1</v>
      </c>
      <c r="M214" s="6">
        <f>SUMIF(Sta!$B:$B,$A214,Sta!D:D)/$C214</f>
        <v>3</v>
      </c>
      <c r="N214" s="10">
        <f>(SUMIF(Sta!$A:$A,$A214,Sta!L:L) +SUMIF(Sta!$B:$B,$A214,Sta!L:L))/$D214</f>
        <v>1</v>
      </c>
      <c r="O214" s="6">
        <f>SUMIF(Sta!$A:$A,$A214,Sta!L:L)/$B214</f>
        <v>1</v>
      </c>
      <c r="P214" s="6">
        <f>SUMIF(Sta!$B:$B,$A214,Sta!L:L)/$C214</f>
        <v>1</v>
      </c>
      <c r="Q214" s="10">
        <f>(SUMIF(Sta!$A:$A,$A214,Sta!H:H) +SUMIF(Sta!$B:$B,$A214,Sta!J:J))/$D214</f>
        <v>0.66666666666666663</v>
      </c>
      <c r="R214" s="6">
        <f>SUMIF(Sta!$A:$A,$A214,Sta!H:H)/$B214</f>
        <v>1</v>
      </c>
      <c r="S214" s="6">
        <f>SUMIF(Sta!$B:$B,$A214,Sta!J:J)/$C214</f>
        <v>0</v>
      </c>
      <c r="T214" s="10">
        <f>(SUMIF(Sta!$A:$A,$A214,Sta!I:I) +SUMIF(Sta!$B:$B,$A214,Sta!K:K))/$D214</f>
        <v>0.33333333333333331</v>
      </c>
      <c r="U214" s="6">
        <f>SUMIF(Sta!$A:$A,$A214,Sta!I:I)/$B214</f>
        <v>0</v>
      </c>
      <c r="V214" s="6">
        <f>SUMIF(Sta!$B:$B,$A214,Sta!K:K)/$C214</f>
        <v>1</v>
      </c>
      <c r="W214" s="10">
        <f>(SUMIF(Sta!$A:$A,$A214,Sta!Q:Q) +SUMIF(Sta!$B:$B,$A214,Sta!Q:Q))/$D214</f>
        <v>2.3333333333333335</v>
      </c>
      <c r="X214" s="6">
        <f>SUMIF(Sta!$A:$A,$A214,Sta!Q:Q)/$B214</f>
        <v>2</v>
      </c>
      <c r="Y214" s="6">
        <f>SUMIF(Sta!$B:$B,$A214,Sta!Q:Q)/$C214</f>
        <v>3</v>
      </c>
      <c r="Z214" s="10">
        <f>(SUMIF(Sta!$A:$A,$A214,Sta!M:M) +SUMIF(Sta!$B:$B,$A214,Sta!O:O))/$D214</f>
        <v>1</v>
      </c>
      <c r="AA214" s="6">
        <f>SUMIF(Sta!$A:$A,$A214,Sta!M:M)/$B214</f>
        <v>1</v>
      </c>
      <c r="AB214" s="6">
        <f>SUMIF(Sta!$B:$B,$A214,Sta!O:O)/$C214</f>
        <v>1</v>
      </c>
      <c r="AC214" s="10">
        <f>(SUMIF(Sta!$A:$A,$A214,Sta!N:N) +SUMIF(Sta!$B:$B,$A214,Sta!P:P))/$D214</f>
        <v>1.3333333333333333</v>
      </c>
      <c r="AD214" s="6">
        <f>SUMIF(Sta!$A:$A,$A214,Sta!N:N)/$B214</f>
        <v>1</v>
      </c>
      <c r="AE214" s="14">
        <f>SUMIF(Sta!$B:$B,$A214,Sta!P:P)/$C214</f>
        <v>2</v>
      </c>
    </row>
    <row r="215" spans="1:31" x14ac:dyDescent="0.3">
      <c r="A215" t="s">
        <v>714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0" t="e">
        <f>(SUMIF(Sta!$A:$A,$A215,Sta!F:F) +SUMIF(Sta!$B:$B,$A215,Sta!F:F))/$D215</f>
        <v>#DIV/0!</v>
      </c>
      <c r="F215" s="6" t="e">
        <f>SUMIF(Sta!$A:$A,$A215,Sta!F:F)/$B215</f>
        <v>#DIV/0!</v>
      </c>
      <c r="G215" s="6" t="e">
        <f>SUMIF(Sta!$B:$B,$A215,Sta!F:F)/$C215</f>
        <v>#DIV/0!</v>
      </c>
      <c r="H215" s="10" t="e">
        <f>(SUMIF(Sta!$A:$A,$A215,Sta!D:D) +SUMIF(Sta!$B:$B,$A215,Sta!E:E))/$D215</f>
        <v>#DIV/0!</v>
      </c>
      <c r="I215" s="6" t="e">
        <f>SUMIF(Sta!$A:$A,$A215,Sta!D:D)/$B215</f>
        <v>#DIV/0!</v>
      </c>
      <c r="J215" s="6" t="e">
        <f>SUMIF(Sta!$B:$B,$A215,Sta!E:E)/$C215</f>
        <v>#DIV/0!</v>
      </c>
      <c r="K215" s="10" t="e">
        <f>(SUMIF(Sta!$A:$A,$A215,Sta!E:E) +SUMIF(Sta!$B:$B,$A215,Sta!D:D))/$D215</f>
        <v>#DIV/0!</v>
      </c>
      <c r="L215" s="6" t="e">
        <f>SUMIF(Sta!$A:$A,$A215,Sta!E:E)/$B215</f>
        <v>#DIV/0!</v>
      </c>
      <c r="M215" s="6" t="e">
        <f>SUMIF(Sta!$B:$B,$A215,Sta!D:D)/$C215</f>
        <v>#DIV/0!</v>
      </c>
      <c r="N215" s="10" t="e">
        <f>(SUMIF(Sta!$A:$A,$A215,Sta!L:L) +SUMIF(Sta!$B:$B,$A215,Sta!L:L))/$D215</f>
        <v>#DIV/0!</v>
      </c>
      <c r="O215" s="6" t="e">
        <f>SUMIF(Sta!$A:$A,$A215,Sta!L:L)/$B215</f>
        <v>#DIV/0!</v>
      </c>
      <c r="P215" s="6" t="e">
        <f>SUMIF(Sta!$B:$B,$A215,Sta!L:L)/$C215</f>
        <v>#DIV/0!</v>
      </c>
      <c r="Q215" s="10" t="e">
        <f>(SUMIF(Sta!$A:$A,$A215,Sta!H:H) +SUMIF(Sta!$B:$B,$A215,Sta!J:J))/$D215</f>
        <v>#DIV/0!</v>
      </c>
      <c r="R215" s="6" t="e">
        <f>SUMIF(Sta!$A:$A,$A215,Sta!H:H)/$B215</f>
        <v>#DIV/0!</v>
      </c>
      <c r="S215" s="6" t="e">
        <f>SUMIF(Sta!$B:$B,$A215,Sta!J:J)/$C215</f>
        <v>#DIV/0!</v>
      </c>
      <c r="T215" s="10" t="e">
        <f>(SUMIF(Sta!$A:$A,$A215,Sta!I:I) +SUMIF(Sta!$B:$B,$A215,Sta!K:K))/$D215</f>
        <v>#DIV/0!</v>
      </c>
      <c r="U215" s="6" t="e">
        <f>SUMIF(Sta!$A:$A,$A215,Sta!I:I)/$B215</f>
        <v>#DIV/0!</v>
      </c>
      <c r="V215" s="6" t="e">
        <f>SUMIF(Sta!$B:$B,$A215,Sta!K:K)/$C215</f>
        <v>#DIV/0!</v>
      </c>
      <c r="W215" s="10" t="e">
        <f>(SUMIF(Sta!$A:$A,$A215,Sta!Q:Q) +SUMIF(Sta!$B:$B,$A215,Sta!Q:Q))/$D215</f>
        <v>#DIV/0!</v>
      </c>
      <c r="X215" s="6" t="e">
        <f>SUMIF(Sta!$A:$A,$A215,Sta!Q:Q)/$B215</f>
        <v>#DIV/0!</v>
      </c>
      <c r="Y215" s="6" t="e">
        <f>SUMIF(Sta!$B:$B,$A215,Sta!Q:Q)/$C215</f>
        <v>#DIV/0!</v>
      </c>
      <c r="Z215" s="10" t="e">
        <f>(SUMIF(Sta!$A:$A,$A215,Sta!M:M) +SUMIF(Sta!$B:$B,$A215,Sta!O:O))/$D215</f>
        <v>#DIV/0!</v>
      </c>
      <c r="AA215" s="6" t="e">
        <f>SUMIF(Sta!$A:$A,$A215,Sta!M:M)/$B215</f>
        <v>#DIV/0!</v>
      </c>
      <c r="AB215" s="6" t="e">
        <f>SUMIF(Sta!$B:$B,$A215,Sta!O:O)/$C215</f>
        <v>#DIV/0!</v>
      </c>
      <c r="AC215" s="10" t="e">
        <f>(SUMIF(Sta!$A:$A,$A215,Sta!N:N) +SUMIF(Sta!$B:$B,$A215,Sta!P:P))/$D215</f>
        <v>#DIV/0!</v>
      </c>
      <c r="AD215" s="6" t="e">
        <f>SUMIF(Sta!$A:$A,$A215,Sta!N:N)/$B215</f>
        <v>#DIV/0!</v>
      </c>
      <c r="AE215" s="14" t="e">
        <f>SUMIF(Sta!$B:$B,$A215,Sta!P:P)/$C215</f>
        <v>#DIV/0!</v>
      </c>
    </row>
    <row r="216" spans="1:31" x14ac:dyDescent="0.3">
      <c r="A216" t="s">
        <v>404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0" t="e">
        <f>(SUMIF(Sta!$A:$A,$A216,Sta!F:F) +SUMIF(Sta!$B:$B,$A216,Sta!F:F))/$D216</f>
        <v>#DIV/0!</v>
      </c>
      <c r="F216" s="6" t="e">
        <f>SUMIF(Sta!$A:$A,$A216,Sta!F:F)/$B216</f>
        <v>#DIV/0!</v>
      </c>
      <c r="G216" s="6" t="e">
        <f>SUMIF(Sta!$B:$B,$A216,Sta!F:F)/$C216</f>
        <v>#DIV/0!</v>
      </c>
      <c r="H216" s="10" t="e">
        <f>(SUMIF(Sta!$A:$A,$A216,Sta!D:D) +SUMIF(Sta!$B:$B,$A216,Sta!E:E))/$D216</f>
        <v>#DIV/0!</v>
      </c>
      <c r="I216" s="6" t="e">
        <f>SUMIF(Sta!$A:$A,$A216,Sta!D:D)/$B216</f>
        <v>#DIV/0!</v>
      </c>
      <c r="J216" s="6" t="e">
        <f>SUMIF(Sta!$B:$B,$A216,Sta!E:E)/$C216</f>
        <v>#DIV/0!</v>
      </c>
      <c r="K216" s="10" t="e">
        <f>(SUMIF(Sta!$A:$A,$A216,Sta!E:E) +SUMIF(Sta!$B:$B,$A216,Sta!D:D))/$D216</f>
        <v>#DIV/0!</v>
      </c>
      <c r="L216" s="6" t="e">
        <f>SUMIF(Sta!$A:$A,$A216,Sta!E:E)/$B216</f>
        <v>#DIV/0!</v>
      </c>
      <c r="M216" s="6" t="e">
        <f>SUMIF(Sta!$B:$B,$A216,Sta!D:D)/$C216</f>
        <v>#DIV/0!</v>
      </c>
      <c r="N216" s="10" t="e">
        <f>(SUMIF(Sta!$A:$A,$A216,Sta!L:L) +SUMIF(Sta!$B:$B,$A216,Sta!L:L))/$D216</f>
        <v>#DIV/0!</v>
      </c>
      <c r="O216" s="6" t="e">
        <f>SUMIF(Sta!$A:$A,$A216,Sta!L:L)/$B216</f>
        <v>#DIV/0!</v>
      </c>
      <c r="P216" s="6" t="e">
        <f>SUMIF(Sta!$B:$B,$A216,Sta!L:L)/$C216</f>
        <v>#DIV/0!</v>
      </c>
      <c r="Q216" s="10" t="e">
        <f>(SUMIF(Sta!$A:$A,$A216,Sta!H:H) +SUMIF(Sta!$B:$B,$A216,Sta!J:J))/$D216</f>
        <v>#DIV/0!</v>
      </c>
      <c r="R216" s="6" t="e">
        <f>SUMIF(Sta!$A:$A,$A216,Sta!H:H)/$B216</f>
        <v>#DIV/0!</v>
      </c>
      <c r="S216" s="6" t="e">
        <f>SUMIF(Sta!$B:$B,$A216,Sta!J:J)/$C216</f>
        <v>#DIV/0!</v>
      </c>
      <c r="T216" s="10" t="e">
        <f>(SUMIF(Sta!$A:$A,$A216,Sta!I:I) +SUMIF(Sta!$B:$B,$A216,Sta!K:K))/$D216</f>
        <v>#DIV/0!</v>
      </c>
      <c r="U216" s="6" t="e">
        <f>SUMIF(Sta!$A:$A,$A216,Sta!I:I)/$B216</f>
        <v>#DIV/0!</v>
      </c>
      <c r="V216" s="6" t="e">
        <f>SUMIF(Sta!$B:$B,$A216,Sta!K:K)/$C216</f>
        <v>#DIV/0!</v>
      </c>
      <c r="W216" s="10" t="e">
        <f>(SUMIF(Sta!$A:$A,$A216,Sta!Q:Q) +SUMIF(Sta!$B:$B,$A216,Sta!Q:Q))/$D216</f>
        <v>#DIV/0!</v>
      </c>
      <c r="X216" s="6" t="e">
        <f>SUMIF(Sta!$A:$A,$A216,Sta!Q:Q)/$B216</f>
        <v>#DIV/0!</v>
      </c>
      <c r="Y216" s="6" t="e">
        <f>SUMIF(Sta!$B:$B,$A216,Sta!Q:Q)/$C216</f>
        <v>#DIV/0!</v>
      </c>
      <c r="Z216" s="10" t="e">
        <f>(SUMIF(Sta!$A:$A,$A216,Sta!M:M) +SUMIF(Sta!$B:$B,$A216,Sta!O:O))/$D216</f>
        <v>#DIV/0!</v>
      </c>
      <c r="AA216" s="6" t="e">
        <f>SUMIF(Sta!$A:$A,$A216,Sta!M:M)/$B216</f>
        <v>#DIV/0!</v>
      </c>
      <c r="AB216" s="6" t="e">
        <f>SUMIF(Sta!$B:$B,$A216,Sta!O:O)/$C216</f>
        <v>#DIV/0!</v>
      </c>
      <c r="AC216" s="10" t="e">
        <f>(SUMIF(Sta!$A:$A,$A216,Sta!N:N) +SUMIF(Sta!$B:$B,$A216,Sta!P:P))/$D216</f>
        <v>#DIV/0!</v>
      </c>
      <c r="AD216" s="6" t="e">
        <f>SUMIF(Sta!$A:$A,$A216,Sta!N:N)/$B216</f>
        <v>#DIV/0!</v>
      </c>
      <c r="AE216" s="14" t="e">
        <f>SUMIF(Sta!$B:$B,$A216,Sta!P:P)/$C216</f>
        <v>#DIV/0!</v>
      </c>
    </row>
    <row r="217" spans="1:31" x14ac:dyDescent="0.3">
      <c r="A217" t="s">
        <v>429</v>
      </c>
      <c r="B217" s="9">
        <f>COUNTIF(Sta!A:A,A217)</f>
        <v>1</v>
      </c>
      <c r="C217" s="4">
        <f>COUNTIF(Sta!B:B,A217)</f>
        <v>1</v>
      </c>
      <c r="D217" s="4">
        <f t="shared" si="7"/>
        <v>2</v>
      </c>
      <c r="E217" s="10">
        <f>(SUMIF(Sta!$A:$A,$A217,Sta!F:F) +SUMIF(Sta!$B:$B,$A217,Sta!F:F))/$D217</f>
        <v>5.5</v>
      </c>
      <c r="F217" s="6">
        <f>SUMIF(Sta!$A:$A,$A217,Sta!F:F)/$B217</f>
        <v>5</v>
      </c>
      <c r="G217" s="6">
        <f>SUMIF(Sta!$B:$B,$A217,Sta!F:F)/$C217</f>
        <v>6</v>
      </c>
      <c r="H217" s="10">
        <f>(SUMIF(Sta!$A:$A,$A217,Sta!D:D) +SUMIF(Sta!$B:$B,$A217,Sta!E:E))/$D217</f>
        <v>3</v>
      </c>
      <c r="I217" s="6">
        <f>SUMIF(Sta!$A:$A,$A217,Sta!D:D)/$B217</f>
        <v>4</v>
      </c>
      <c r="J217" s="6">
        <f>SUMIF(Sta!$B:$B,$A217,Sta!E:E)/$C217</f>
        <v>2</v>
      </c>
      <c r="K217" s="10">
        <f>(SUMIF(Sta!$A:$A,$A217,Sta!E:E) +SUMIF(Sta!$B:$B,$A217,Sta!D:D))/$D217</f>
        <v>2.5</v>
      </c>
      <c r="L217" s="6">
        <f>SUMIF(Sta!$A:$A,$A217,Sta!E:E)/$B217</f>
        <v>1</v>
      </c>
      <c r="M217" s="6">
        <f>SUMIF(Sta!$B:$B,$A217,Sta!D:D)/$C217</f>
        <v>4</v>
      </c>
      <c r="N217" s="10">
        <f>(SUMIF(Sta!$A:$A,$A217,Sta!L:L) +SUMIF(Sta!$B:$B,$A217,Sta!L:L))/$D217</f>
        <v>1.5</v>
      </c>
      <c r="O217" s="6">
        <f>SUMIF(Sta!$A:$A,$A217,Sta!L:L)/$B217</f>
        <v>2</v>
      </c>
      <c r="P217" s="6">
        <f>SUMIF(Sta!$B:$B,$A217,Sta!L:L)/$C217</f>
        <v>1</v>
      </c>
      <c r="Q217" s="10">
        <f>(SUMIF(Sta!$A:$A,$A217,Sta!H:H) +SUMIF(Sta!$B:$B,$A217,Sta!J:J))/$D217</f>
        <v>0.5</v>
      </c>
      <c r="R217" s="6">
        <f>SUMIF(Sta!$A:$A,$A217,Sta!H:H)/$B217</f>
        <v>1</v>
      </c>
      <c r="S217" s="6">
        <f>SUMIF(Sta!$B:$B,$A217,Sta!J:J)/$C217</f>
        <v>0</v>
      </c>
      <c r="T217" s="10">
        <f>(SUMIF(Sta!$A:$A,$A217,Sta!I:I) +SUMIF(Sta!$B:$B,$A217,Sta!K:K))/$D217</f>
        <v>1</v>
      </c>
      <c r="U217" s="6">
        <f>SUMIF(Sta!$A:$A,$A217,Sta!I:I)/$B217</f>
        <v>1</v>
      </c>
      <c r="V217" s="6">
        <f>SUMIF(Sta!$B:$B,$A217,Sta!K:K)/$C217</f>
        <v>1</v>
      </c>
      <c r="W217" s="10">
        <f>(SUMIF(Sta!$A:$A,$A217,Sta!Q:Q) +SUMIF(Sta!$B:$B,$A217,Sta!Q:Q))/$D217</f>
        <v>4</v>
      </c>
      <c r="X217" s="6">
        <f>SUMIF(Sta!$A:$A,$A217,Sta!Q:Q)/$B217</f>
        <v>3</v>
      </c>
      <c r="Y217" s="6">
        <f>SUMIF(Sta!$B:$B,$A217,Sta!Q:Q)/$C217</f>
        <v>5</v>
      </c>
      <c r="Z217" s="10">
        <f>(SUMIF(Sta!$A:$A,$A217,Sta!M:M) +SUMIF(Sta!$B:$B,$A217,Sta!O:O))/$D217</f>
        <v>2.5</v>
      </c>
      <c r="AA217" s="6">
        <f>SUMIF(Sta!$A:$A,$A217,Sta!M:M)/$B217</f>
        <v>3</v>
      </c>
      <c r="AB217" s="6">
        <f>SUMIF(Sta!$B:$B,$A217,Sta!O:O)/$C217</f>
        <v>2</v>
      </c>
      <c r="AC217" s="10">
        <f>(SUMIF(Sta!$A:$A,$A217,Sta!N:N) +SUMIF(Sta!$B:$B,$A217,Sta!P:P))/$D217</f>
        <v>1.5</v>
      </c>
      <c r="AD217" s="6">
        <f>SUMIF(Sta!$A:$A,$A217,Sta!N:N)/$B217</f>
        <v>0</v>
      </c>
      <c r="AE217" s="14">
        <f>SUMIF(Sta!$B:$B,$A217,Sta!P:P)/$C217</f>
        <v>3</v>
      </c>
    </row>
    <row r="218" spans="1:31" x14ac:dyDescent="0.3">
      <c r="A218" t="s">
        <v>478</v>
      </c>
      <c r="B218" s="9">
        <f>COUNTIF(Sta!A:A,A218)</f>
        <v>6</v>
      </c>
      <c r="C218" s="4">
        <f>COUNTIF(Sta!B:B,A218)</f>
        <v>7</v>
      </c>
      <c r="D218" s="4">
        <f t="shared" si="7"/>
        <v>13</v>
      </c>
      <c r="E218" s="10">
        <f>(SUMIF(Sta!$A:$A,$A218,Sta!F:F) +SUMIF(Sta!$B:$B,$A218,Sta!F:F))/$D218</f>
        <v>2.4615384615384617</v>
      </c>
      <c r="F218" s="6">
        <f>SUMIF(Sta!$A:$A,$A218,Sta!F:F)/$B218</f>
        <v>3.8333333333333335</v>
      </c>
      <c r="G218" s="6">
        <f>SUMIF(Sta!$B:$B,$A218,Sta!F:F)/$C218</f>
        <v>1.2857142857142858</v>
      </c>
      <c r="H218" s="10">
        <f>(SUMIF(Sta!$A:$A,$A218,Sta!D:D) +SUMIF(Sta!$B:$B,$A218,Sta!E:E))/$D218</f>
        <v>1.2307692307692308</v>
      </c>
      <c r="I218" s="6">
        <f>SUMIF(Sta!$A:$A,$A218,Sta!D:D)/$B218</f>
        <v>2</v>
      </c>
      <c r="J218" s="6">
        <f>SUMIF(Sta!$B:$B,$A218,Sta!E:E)/$C218</f>
        <v>0.5714285714285714</v>
      </c>
      <c r="K218" s="10">
        <f>(SUMIF(Sta!$A:$A,$A218,Sta!E:E) +SUMIF(Sta!$B:$B,$A218,Sta!D:D))/$D218</f>
        <v>1.2307692307692308</v>
      </c>
      <c r="L218" s="6">
        <f>SUMIF(Sta!$A:$A,$A218,Sta!E:E)/$B218</f>
        <v>1.8333333333333333</v>
      </c>
      <c r="M218" s="6">
        <f>SUMIF(Sta!$B:$B,$A218,Sta!D:D)/$C218</f>
        <v>0.7142857142857143</v>
      </c>
      <c r="N218" s="10">
        <f>(SUMIF(Sta!$A:$A,$A218,Sta!L:L) +SUMIF(Sta!$B:$B,$A218,Sta!L:L))/$D218</f>
        <v>1.9230769230769231</v>
      </c>
      <c r="O218" s="6">
        <f>SUMIF(Sta!$A:$A,$A218,Sta!L:L)/$B218</f>
        <v>3</v>
      </c>
      <c r="P218" s="6">
        <f>SUMIF(Sta!$B:$B,$A218,Sta!L:L)/$C218</f>
        <v>1</v>
      </c>
      <c r="Q218" s="10">
        <f>(SUMIF(Sta!$A:$A,$A218,Sta!H:H) +SUMIF(Sta!$B:$B,$A218,Sta!J:J))/$D218</f>
        <v>0.84615384615384615</v>
      </c>
      <c r="R218" s="6">
        <f>SUMIF(Sta!$A:$A,$A218,Sta!H:H)/$B218</f>
        <v>1.3333333333333333</v>
      </c>
      <c r="S218" s="6">
        <f>SUMIF(Sta!$B:$B,$A218,Sta!J:J)/$C218</f>
        <v>0.42857142857142855</v>
      </c>
      <c r="T218" s="10">
        <f>(SUMIF(Sta!$A:$A,$A218,Sta!I:I) +SUMIF(Sta!$B:$B,$A218,Sta!K:K))/$D218</f>
        <v>1.0769230769230769</v>
      </c>
      <c r="U218" s="6">
        <f>SUMIF(Sta!$A:$A,$A218,Sta!I:I)/$B218</f>
        <v>1.6666666666666667</v>
      </c>
      <c r="V218" s="6">
        <f>SUMIF(Sta!$B:$B,$A218,Sta!K:K)/$C218</f>
        <v>0.5714285714285714</v>
      </c>
      <c r="W218" s="10">
        <f>(SUMIF(Sta!$A:$A,$A218,Sta!Q:Q) +SUMIF(Sta!$B:$B,$A218,Sta!Q:Q))/$D218</f>
        <v>0.53846153846153844</v>
      </c>
      <c r="X218" s="6">
        <f>SUMIF(Sta!$A:$A,$A218,Sta!Q:Q)/$B218</f>
        <v>0.83333333333333337</v>
      </c>
      <c r="Y218" s="6">
        <f>SUMIF(Sta!$B:$B,$A218,Sta!Q:Q)/$C218</f>
        <v>0.2857142857142857</v>
      </c>
      <c r="Z218" s="10">
        <f>(SUMIF(Sta!$A:$A,$A218,Sta!M:M) +SUMIF(Sta!$B:$B,$A218,Sta!O:O))/$D218</f>
        <v>0.38461538461538464</v>
      </c>
      <c r="AA218" s="6">
        <f>SUMIF(Sta!$A:$A,$A218,Sta!M:M)/$B218</f>
        <v>0.66666666666666663</v>
      </c>
      <c r="AB218" s="6">
        <f>SUMIF(Sta!$B:$B,$A218,Sta!O:O)/$C218</f>
        <v>0.14285714285714285</v>
      </c>
      <c r="AC218" s="10">
        <f>(SUMIF(Sta!$A:$A,$A218,Sta!N:N) +SUMIF(Sta!$B:$B,$A218,Sta!P:P))/$D218</f>
        <v>0.15384615384615385</v>
      </c>
      <c r="AD218" s="6">
        <f>SUMIF(Sta!$A:$A,$A218,Sta!N:N)/$B218</f>
        <v>0.16666666666666666</v>
      </c>
      <c r="AE218" s="14">
        <f>SUMIF(Sta!$B:$B,$A218,Sta!P:P)/$C218</f>
        <v>0.14285714285714285</v>
      </c>
    </row>
    <row r="219" spans="1:31" x14ac:dyDescent="0.3">
      <c r="A219" t="s">
        <v>374</v>
      </c>
      <c r="B219" s="9">
        <f>COUNTIF(Sta!A:A,A219)</f>
        <v>1</v>
      </c>
      <c r="C219" s="4">
        <f>COUNTIF(Sta!B:B,A219)</f>
        <v>2</v>
      </c>
      <c r="D219" s="4">
        <f t="shared" si="7"/>
        <v>3</v>
      </c>
      <c r="E219" s="10">
        <f>(SUMIF(Sta!$A:$A,$A219,Sta!F:F) +SUMIF(Sta!$B:$B,$A219,Sta!F:F))/$D219</f>
        <v>2.3333333333333335</v>
      </c>
      <c r="F219" s="6">
        <f>SUMIF(Sta!$A:$A,$A219,Sta!F:F)/$B219</f>
        <v>1</v>
      </c>
      <c r="G219" s="6">
        <f>SUMIF(Sta!$B:$B,$A219,Sta!F:F)/$C219</f>
        <v>3</v>
      </c>
      <c r="H219" s="10">
        <f>(SUMIF(Sta!$A:$A,$A219,Sta!D:D) +SUMIF(Sta!$B:$B,$A219,Sta!E:E))/$D219</f>
        <v>1</v>
      </c>
      <c r="I219" s="6">
        <f>SUMIF(Sta!$A:$A,$A219,Sta!D:D)/$B219</f>
        <v>0</v>
      </c>
      <c r="J219" s="6">
        <f>SUMIF(Sta!$B:$B,$A219,Sta!E:E)/$C219</f>
        <v>1.5</v>
      </c>
      <c r="K219" s="10">
        <f>(SUMIF(Sta!$A:$A,$A219,Sta!E:E) +SUMIF(Sta!$B:$B,$A219,Sta!D:D))/$D219</f>
        <v>1.3333333333333333</v>
      </c>
      <c r="L219" s="6">
        <f>SUMIF(Sta!$A:$A,$A219,Sta!E:E)/$B219</f>
        <v>1</v>
      </c>
      <c r="M219" s="6">
        <f>SUMIF(Sta!$B:$B,$A219,Sta!D:D)/$C219</f>
        <v>1.5</v>
      </c>
      <c r="N219" s="10">
        <f>(SUMIF(Sta!$A:$A,$A219,Sta!L:L) +SUMIF(Sta!$B:$B,$A219,Sta!L:L))/$D219</f>
        <v>0.66666666666666663</v>
      </c>
      <c r="O219" s="6">
        <f>SUMIF(Sta!$A:$A,$A219,Sta!L:L)/$B219</f>
        <v>0</v>
      </c>
      <c r="P219" s="6">
        <f>SUMIF(Sta!$B:$B,$A219,Sta!L:L)/$C219</f>
        <v>1</v>
      </c>
      <c r="Q219" s="10">
        <f>(SUMIF(Sta!$A:$A,$A219,Sta!H:H) +SUMIF(Sta!$B:$B,$A219,Sta!J:J))/$D219</f>
        <v>0</v>
      </c>
      <c r="R219" s="6">
        <f>SUMIF(Sta!$A:$A,$A219,Sta!H:H)/$B219</f>
        <v>0</v>
      </c>
      <c r="S219" s="6">
        <f>SUMIF(Sta!$B:$B,$A219,Sta!J:J)/$C219</f>
        <v>0</v>
      </c>
      <c r="T219" s="10">
        <f>(SUMIF(Sta!$A:$A,$A219,Sta!I:I) +SUMIF(Sta!$B:$B,$A219,Sta!K:K))/$D219</f>
        <v>0.66666666666666663</v>
      </c>
      <c r="U219" s="6">
        <f>SUMIF(Sta!$A:$A,$A219,Sta!I:I)/$B219</f>
        <v>0</v>
      </c>
      <c r="V219" s="6">
        <f>SUMIF(Sta!$B:$B,$A219,Sta!K:K)/$C219</f>
        <v>1</v>
      </c>
      <c r="W219" s="10">
        <f>(SUMIF(Sta!$A:$A,$A219,Sta!Q:Q) +SUMIF(Sta!$B:$B,$A219,Sta!Q:Q))/$D219</f>
        <v>1.6666666666666667</v>
      </c>
      <c r="X219" s="6">
        <f>SUMIF(Sta!$A:$A,$A219,Sta!Q:Q)/$B219</f>
        <v>1</v>
      </c>
      <c r="Y219" s="6">
        <f>SUMIF(Sta!$B:$B,$A219,Sta!Q:Q)/$C219</f>
        <v>2</v>
      </c>
      <c r="Z219" s="10">
        <f>(SUMIF(Sta!$A:$A,$A219,Sta!M:M) +SUMIF(Sta!$B:$B,$A219,Sta!O:O))/$D219</f>
        <v>1</v>
      </c>
      <c r="AA219" s="6">
        <f>SUMIF(Sta!$A:$A,$A219,Sta!M:M)/$B219</f>
        <v>0</v>
      </c>
      <c r="AB219" s="6">
        <f>SUMIF(Sta!$B:$B,$A219,Sta!O:O)/$C219</f>
        <v>1.5</v>
      </c>
      <c r="AC219" s="10">
        <f>(SUMIF(Sta!$A:$A,$A219,Sta!N:N) +SUMIF(Sta!$B:$B,$A219,Sta!P:P))/$D219</f>
        <v>0.66666666666666663</v>
      </c>
      <c r="AD219" s="6">
        <f>SUMIF(Sta!$A:$A,$A219,Sta!N:N)/$B219</f>
        <v>1</v>
      </c>
      <c r="AE219" s="14">
        <f>SUMIF(Sta!$B:$B,$A219,Sta!P:P)/$C219</f>
        <v>0.5</v>
      </c>
    </row>
    <row r="220" spans="1:31" x14ac:dyDescent="0.3">
      <c r="A220" t="s">
        <v>331</v>
      </c>
      <c r="B220" s="9">
        <f>COUNTIF(Sta!A:A,A220)</f>
        <v>1</v>
      </c>
      <c r="C220" s="4">
        <f>COUNTIF(Sta!B:B,A220)</f>
        <v>1</v>
      </c>
      <c r="D220" s="4">
        <f t="shared" si="7"/>
        <v>2</v>
      </c>
      <c r="E220" s="10">
        <f>(SUMIF(Sta!$A:$A,$A220,Sta!F:F) +SUMIF(Sta!$B:$B,$A220,Sta!F:F))/$D220</f>
        <v>3</v>
      </c>
      <c r="F220" s="6">
        <f>SUMIF(Sta!$A:$A,$A220,Sta!F:F)/$B220</f>
        <v>2</v>
      </c>
      <c r="G220" s="6">
        <f>SUMIF(Sta!$B:$B,$A220,Sta!F:F)/$C220</f>
        <v>4</v>
      </c>
      <c r="H220" s="10">
        <f>(SUMIF(Sta!$A:$A,$A220,Sta!D:D) +SUMIF(Sta!$B:$B,$A220,Sta!E:E))/$D220</f>
        <v>1.5</v>
      </c>
      <c r="I220" s="6">
        <f>SUMIF(Sta!$A:$A,$A220,Sta!D:D)/$B220</f>
        <v>0</v>
      </c>
      <c r="J220" s="6">
        <f>SUMIF(Sta!$B:$B,$A220,Sta!E:E)/$C220</f>
        <v>3</v>
      </c>
      <c r="K220" s="10">
        <f>(SUMIF(Sta!$A:$A,$A220,Sta!E:E) +SUMIF(Sta!$B:$B,$A220,Sta!D:D))/$D220</f>
        <v>1.5</v>
      </c>
      <c r="L220" s="6">
        <f>SUMIF(Sta!$A:$A,$A220,Sta!E:E)/$B220</f>
        <v>2</v>
      </c>
      <c r="M220" s="6">
        <f>SUMIF(Sta!$B:$B,$A220,Sta!D:D)/$C220</f>
        <v>1</v>
      </c>
      <c r="N220" s="10">
        <f>(SUMIF(Sta!$A:$A,$A220,Sta!L:L) +SUMIF(Sta!$B:$B,$A220,Sta!L:L))/$D220</f>
        <v>2</v>
      </c>
      <c r="O220" s="6">
        <f>SUMIF(Sta!$A:$A,$A220,Sta!L:L)/$B220</f>
        <v>1</v>
      </c>
      <c r="P220" s="6">
        <f>SUMIF(Sta!$B:$B,$A220,Sta!L:L)/$C220</f>
        <v>3</v>
      </c>
      <c r="Q220" s="10">
        <f>(SUMIF(Sta!$A:$A,$A220,Sta!H:H) +SUMIF(Sta!$B:$B,$A220,Sta!J:J))/$D220</f>
        <v>1</v>
      </c>
      <c r="R220" s="6">
        <f>SUMIF(Sta!$A:$A,$A220,Sta!H:H)/$B220</f>
        <v>0</v>
      </c>
      <c r="S220" s="6">
        <f>SUMIF(Sta!$B:$B,$A220,Sta!J:J)/$C220</f>
        <v>2</v>
      </c>
      <c r="T220" s="10">
        <f>(SUMIF(Sta!$A:$A,$A220,Sta!I:I) +SUMIF(Sta!$B:$B,$A220,Sta!K:K))/$D220</f>
        <v>1</v>
      </c>
      <c r="U220" s="6">
        <f>SUMIF(Sta!$A:$A,$A220,Sta!I:I)/$B220</f>
        <v>1</v>
      </c>
      <c r="V220" s="6">
        <f>SUMIF(Sta!$B:$B,$A220,Sta!K:K)/$C220</f>
        <v>1</v>
      </c>
      <c r="W220" s="10">
        <f>(SUMIF(Sta!$A:$A,$A220,Sta!Q:Q) +SUMIF(Sta!$B:$B,$A220,Sta!Q:Q))/$D220</f>
        <v>1</v>
      </c>
      <c r="X220" s="6">
        <f>SUMIF(Sta!$A:$A,$A220,Sta!Q:Q)/$B220</f>
        <v>1</v>
      </c>
      <c r="Y220" s="6">
        <f>SUMIF(Sta!$B:$B,$A220,Sta!Q:Q)/$C220</f>
        <v>1</v>
      </c>
      <c r="Z220" s="10">
        <f>(SUMIF(Sta!$A:$A,$A220,Sta!M:M) +SUMIF(Sta!$B:$B,$A220,Sta!O:O))/$D220</f>
        <v>0.5</v>
      </c>
      <c r="AA220" s="6">
        <f>SUMIF(Sta!$A:$A,$A220,Sta!M:M)/$B220</f>
        <v>0</v>
      </c>
      <c r="AB220" s="6">
        <f>SUMIF(Sta!$B:$B,$A220,Sta!O:O)/$C220</f>
        <v>1</v>
      </c>
      <c r="AC220" s="10">
        <f>(SUMIF(Sta!$A:$A,$A220,Sta!N:N) +SUMIF(Sta!$B:$B,$A220,Sta!P:P))/$D220</f>
        <v>0.5</v>
      </c>
      <c r="AD220" s="6">
        <f>SUMIF(Sta!$A:$A,$A220,Sta!N:N)/$B220</f>
        <v>1</v>
      </c>
      <c r="AE220" s="14">
        <f>SUMIF(Sta!$B:$B,$A220,Sta!P:P)/$C220</f>
        <v>0</v>
      </c>
    </row>
    <row r="221" spans="1:31" x14ac:dyDescent="0.3">
      <c r="A221" t="s">
        <v>230</v>
      </c>
      <c r="B221" s="9">
        <f>COUNTIF(Sta!A:A,A221)</f>
        <v>1</v>
      </c>
      <c r="C221" s="4">
        <f>COUNTIF(Sta!B:B,A221)</f>
        <v>1</v>
      </c>
      <c r="D221" s="4">
        <f t="shared" si="7"/>
        <v>2</v>
      </c>
      <c r="E221" s="10">
        <f>(SUMIF(Sta!$A:$A,$A221,Sta!F:F) +SUMIF(Sta!$B:$B,$A221,Sta!F:F))/$D221</f>
        <v>2</v>
      </c>
      <c r="F221" s="6">
        <f>SUMIF(Sta!$A:$A,$A221,Sta!F:F)/$B221</f>
        <v>2</v>
      </c>
      <c r="G221" s="6">
        <f>SUMIF(Sta!$B:$B,$A221,Sta!F:F)/$C221</f>
        <v>2</v>
      </c>
      <c r="H221" s="10">
        <f>(SUMIF(Sta!$A:$A,$A221,Sta!D:D) +SUMIF(Sta!$B:$B,$A221,Sta!E:E))/$D221</f>
        <v>1.5</v>
      </c>
      <c r="I221" s="6">
        <f>SUMIF(Sta!$A:$A,$A221,Sta!D:D)/$B221</f>
        <v>1</v>
      </c>
      <c r="J221" s="6">
        <f>SUMIF(Sta!$B:$B,$A221,Sta!E:E)/$C221</f>
        <v>2</v>
      </c>
      <c r="K221" s="10">
        <f>(SUMIF(Sta!$A:$A,$A221,Sta!E:E) +SUMIF(Sta!$B:$B,$A221,Sta!D:D))/$D221</f>
        <v>0.5</v>
      </c>
      <c r="L221" s="6">
        <f>SUMIF(Sta!$A:$A,$A221,Sta!E:E)/$B221</f>
        <v>1</v>
      </c>
      <c r="M221" s="6">
        <f>SUMIF(Sta!$B:$B,$A221,Sta!D:D)/$C221</f>
        <v>0</v>
      </c>
      <c r="N221" s="10">
        <f>(SUMIF(Sta!$A:$A,$A221,Sta!L:L) +SUMIF(Sta!$B:$B,$A221,Sta!L:L))/$D221</f>
        <v>0</v>
      </c>
      <c r="O221" s="6">
        <f>SUMIF(Sta!$A:$A,$A221,Sta!L:L)/$B221</f>
        <v>0</v>
      </c>
      <c r="P221" s="6">
        <f>SUMIF(Sta!$B:$B,$A221,Sta!L:L)/$C221</f>
        <v>0</v>
      </c>
      <c r="Q221" s="10">
        <f>(SUMIF(Sta!$A:$A,$A221,Sta!H:H) +SUMIF(Sta!$B:$B,$A221,Sta!J:J))/$D221</f>
        <v>0</v>
      </c>
      <c r="R221" s="6">
        <f>SUMIF(Sta!$A:$A,$A221,Sta!H:H)/$B221</f>
        <v>0</v>
      </c>
      <c r="S221" s="6">
        <f>SUMIF(Sta!$B:$B,$A221,Sta!J:J)/$C221</f>
        <v>0</v>
      </c>
      <c r="T221" s="10">
        <f>(SUMIF(Sta!$A:$A,$A221,Sta!I:I) +SUMIF(Sta!$B:$B,$A221,Sta!K:K))/$D221</f>
        <v>0</v>
      </c>
      <c r="U221" s="6">
        <f>SUMIF(Sta!$A:$A,$A221,Sta!I:I)/$B221</f>
        <v>0</v>
      </c>
      <c r="V221" s="6">
        <f>SUMIF(Sta!$B:$B,$A221,Sta!K:K)/$C221</f>
        <v>0</v>
      </c>
      <c r="W221" s="10">
        <f>(SUMIF(Sta!$A:$A,$A221,Sta!Q:Q) +SUMIF(Sta!$B:$B,$A221,Sta!Q:Q))/$D221</f>
        <v>2</v>
      </c>
      <c r="X221" s="6">
        <f>SUMIF(Sta!$A:$A,$A221,Sta!Q:Q)/$B221</f>
        <v>2</v>
      </c>
      <c r="Y221" s="6">
        <f>SUMIF(Sta!$B:$B,$A221,Sta!Q:Q)/$C221</f>
        <v>2</v>
      </c>
      <c r="Z221" s="10">
        <f>(SUMIF(Sta!$A:$A,$A221,Sta!M:M) +SUMIF(Sta!$B:$B,$A221,Sta!O:O))/$D221</f>
        <v>1.5</v>
      </c>
      <c r="AA221" s="6">
        <f>SUMIF(Sta!$A:$A,$A221,Sta!M:M)/$B221</f>
        <v>1</v>
      </c>
      <c r="AB221" s="6">
        <f>SUMIF(Sta!$B:$B,$A221,Sta!O:O)/$C221</f>
        <v>2</v>
      </c>
      <c r="AC221" s="10">
        <f>(SUMIF(Sta!$A:$A,$A221,Sta!N:N) +SUMIF(Sta!$B:$B,$A221,Sta!P:P))/$D221</f>
        <v>0.5</v>
      </c>
      <c r="AD221" s="6">
        <f>SUMIF(Sta!$A:$A,$A221,Sta!N:N)/$B221</f>
        <v>1</v>
      </c>
      <c r="AE221" s="14">
        <f>SUMIF(Sta!$B:$B,$A221,Sta!P:P)/$C221</f>
        <v>0</v>
      </c>
    </row>
    <row r="222" spans="1:31" x14ac:dyDescent="0.3">
      <c r="A222" t="s">
        <v>165</v>
      </c>
      <c r="B222" s="9">
        <f>COUNTIF(Sta!A:A,A222)</f>
        <v>1</v>
      </c>
      <c r="C222" s="4">
        <f>COUNTIF(Sta!B:B,A222)</f>
        <v>1</v>
      </c>
      <c r="D222" s="4">
        <f t="shared" si="7"/>
        <v>2</v>
      </c>
      <c r="E222" s="10">
        <f>(SUMIF(Sta!$A:$A,$A222,Sta!F:F) +SUMIF(Sta!$B:$B,$A222,Sta!F:F))/$D222</f>
        <v>2.5</v>
      </c>
      <c r="F222" s="6">
        <f>SUMIF(Sta!$A:$A,$A222,Sta!F:F)/$B222</f>
        <v>4</v>
      </c>
      <c r="G222" s="6">
        <f>SUMIF(Sta!$B:$B,$A222,Sta!F:F)/$C222</f>
        <v>1</v>
      </c>
      <c r="H222" s="10">
        <f>(SUMIF(Sta!$A:$A,$A222,Sta!D:D) +SUMIF(Sta!$B:$B,$A222,Sta!E:E))/$D222</f>
        <v>1</v>
      </c>
      <c r="I222" s="6">
        <f>SUMIF(Sta!$A:$A,$A222,Sta!D:D)/$B222</f>
        <v>1</v>
      </c>
      <c r="J222" s="6">
        <f>SUMIF(Sta!$B:$B,$A222,Sta!E:E)/$C222</f>
        <v>1</v>
      </c>
      <c r="K222" s="10">
        <f>(SUMIF(Sta!$A:$A,$A222,Sta!E:E) +SUMIF(Sta!$B:$B,$A222,Sta!D:D))/$D222</f>
        <v>1.5</v>
      </c>
      <c r="L222" s="6">
        <f>SUMIF(Sta!$A:$A,$A222,Sta!E:E)/$B222</f>
        <v>3</v>
      </c>
      <c r="M222" s="6">
        <f>SUMIF(Sta!$B:$B,$A222,Sta!D:D)/$C222</f>
        <v>0</v>
      </c>
      <c r="N222" s="10">
        <f>(SUMIF(Sta!$A:$A,$A222,Sta!L:L) +SUMIF(Sta!$B:$B,$A222,Sta!L:L))/$D222</f>
        <v>0</v>
      </c>
      <c r="O222" s="6">
        <f>SUMIF(Sta!$A:$A,$A222,Sta!L:L)/$B222</f>
        <v>0</v>
      </c>
      <c r="P222" s="6">
        <f>SUMIF(Sta!$B:$B,$A222,Sta!L:L)/$C222</f>
        <v>0</v>
      </c>
      <c r="Q222" s="10">
        <f>(SUMIF(Sta!$A:$A,$A222,Sta!H:H) +SUMIF(Sta!$B:$B,$A222,Sta!J:J))/$D222</f>
        <v>0</v>
      </c>
      <c r="R222" s="6">
        <f>SUMIF(Sta!$A:$A,$A222,Sta!H:H)/$B222</f>
        <v>0</v>
      </c>
      <c r="S222" s="6">
        <f>SUMIF(Sta!$B:$B,$A222,Sta!J:J)/$C222</f>
        <v>0</v>
      </c>
      <c r="T222" s="10">
        <f>(SUMIF(Sta!$A:$A,$A222,Sta!I:I) +SUMIF(Sta!$B:$B,$A222,Sta!K:K))/$D222</f>
        <v>0</v>
      </c>
      <c r="U222" s="6">
        <f>SUMIF(Sta!$A:$A,$A222,Sta!I:I)/$B222</f>
        <v>0</v>
      </c>
      <c r="V222" s="6">
        <f>SUMIF(Sta!$B:$B,$A222,Sta!K:K)/$C222</f>
        <v>0</v>
      </c>
      <c r="W222" s="10">
        <f>(SUMIF(Sta!$A:$A,$A222,Sta!Q:Q) +SUMIF(Sta!$B:$B,$A222,Sta!Q:Q))/$D222</f>
        <v>2.5</v>
      </c>
      <c r="X222" s="6">
        <f>SUMIF(Sta!$A:$A,$A222,Sta!Q:Q)/$B222</f>
        <v>4</v>
      </c>
      <c r="Y222" s="6">
        <f>SUMIF(Sta!$B:$B,$A222,Sta!Q:Q)/$C222</f>
        <v>1</v>
      </c>
      <c r="Z222" s="10">
        <f>(SUMIF(Sta!$A:$A,$A222,Sta!M:M) +SUMIF(Sta!$B:$B,$A222,Sta!O:O))/$D222</f>
        <v>1</v>
      </c>
      <c r="AA222" s="6">
        <f>SUMIF(Sta!$A:$A,$A222,Sta!M:M)/$B222</f>
        <v>1</v>
      </c>
      <c r="AB222" s="6">
        <f>SUMIF(Sta!$B:$B,$A222,Sta!O:O)/$C222</f>
        <v>1</v>
      </c>
      <c r="AC222" s="10">
        <f>(SUMIF(Sta!$A:$A,$A222,Sta!N:N) +SUMIF(Sta!$B:$B,$A222,Sta!P:P))/$D222</f>
        <v>1.5</v>
      </c>
      <c r="AD222" s="6">
        <f>SUMIF(Sta!$A:$A,$A222,Sta!N:N)/$B222</f>
        <v>3</v>
      </c>
      <c r="AE222" s="14">
        <f>SUMIF(Sta!$B:$B,$A222,Sta!P:P)/$C222</f>
        <v>0</v>
      </c>
    </row>
    <row r="223" spans="1:31" x14ac:dyDescent="0.3">
      <c r="A223" t="s">
        <v>500</v>
      </c>
      <c r="B223" s="9">
        <f>COUNTIF(Sta!A:A,A223)</f>
        <v>10</v>
      </c>
      <c r="C223" s="4">
        <f>COUNTIF(Sta!B:B,A223)</f>
        <v>11</v>
      </c>
      <c r="D223" s="4">
        <f t="shared" si="7"/>
        <v>21</v>
      </c>
      <c r="E223" s="10">
        <f>(SUMIF(Sta!$A:$A,$A223,Sta!F:F) +SUMIF(Sta!$B:$B,$A223,Sta!F:F))/$D223</f>
        <v>3</v>
      </c>
      <c r="F223" s="6">
        <f>SUMIF(Sta!$A:$A,$A223,Sta!F:F)/$B223</f>
        <v>2.6</v>
      </c>
      <c r="G223" s="6">
        <f>SUMIF(Sta!$B:$B,$A223,Sta!F:F)/$C223</f>
        <v>3.3636363636363638</v>
      </c>
      <c r="H223" s="10">
        <f>(SUMIF(Sta!$A:$A,$A223,Sta!D:D) +SUMIF(Sta!$B:$B,$A223,Sta!E:E))/$D223</f>
        <v>2.3809523809523809</v>
      </c>
      <c r="I223" s="6">
        <f>SUMIF(Sta!$A:$A,$A223,Sta!D:D)/$B223</f>
        <v>2</v>
      </c>
      <c r="J223" s="6">
        <f>SUMIF(Sta!$B:$B,$A223,Sta!E:E)/$C223</f>
        <v>2.7272727272727271</v>
      </c>
      <c r="K223" s="10">
        <f>(SUMIF(Sta!$A:$A,$A223,Sta!E:E) +SUMIF(Sta!$B:$B,$A223,Sta!D:D))/$D223</f>
        <v>0.61904761904761907</v>
      </c>
      <c r="L223" s="6">
        <f>SUMIF(Sta!$A:$A,$A223,Sta!E:E)/$B223</f>
        <v>0.6</v>
      </c>
      <c r="M223" s="6">
        <f>SUMIF(Sta!$B:$B,$A223,Sta!D:D)/$C223</f>
        <v>0.63636363636363635</v>
      </c>
      <c r="N223" s="10">
        <f>(SUMIF(Sta!$A:$A,$A223,Sta!L:L) +SUMIF(Sta!$B:$B,$A223,Sta!L:L))/$D223</f>
        <v>1.2380952380952381</v>
      </c>
      <c r="O223" s="6">
        <f>SUMIF(Sta!$A:$A,$A223,Sta!L:L)/$B223</f>
        <v>1.2</v>
      </c>
      <c r="P223" s="6">
        <f>SUMIF(Sta!$B:$B,$A223,Sta!L:L)/$C223</f>
        <v>1.2727272727272727</v>
      </c>
      <c r="Q223" s="10">
        <f>(SUMIF(Sta!$A:$A,$A223,Sta!H:H) +SUMIF(Sta!$B:$B,$A223,Sta!J:J))/$D223</f>
        <v>1</v>
      </c>
      <c r="R223" s="6">
        <f>SUMIF(Sta!$A:$A,$A223,Sta!H:H)/$B223</f>
        <v>1</v>
      </c>
      <c r="S223" s="6">
        <f>SUMIF(Sta!$B:$B,$A223,Sta!J:J)/$C223</f>
        <v>1</v>
      </c>
      <c r="T223" s="10">
        <f>(SUMIF(Sta!$A:$A,$A223,Sta!I:I) +SUMIF(Sta!$B:$B,$A223,Sta!K:K))/$D223</f>
        <v>0.23809523809523808</v>
      </c>
      <c r="U223" s="6">
        <f>SUMIF(Sta!$A:$A,$A223,Sta!I:I)/$B223</f>
        <v>0.2</v>
      </c>
      <c r="V223" s="6">
        <f>SUMIF(Sta!$B:$B,$A223,Sta!K:K)/$C223</f>
        <v>0.27272727272727271</v>
      </c>
      <c r="W223" s="10">
        <f>(SUMIF(Sta!$A:$A,$A223,Sta!Q:Q) +SUMIF(Sta!$B:$B,$A223,Sta!Q:Q))/$D223</f>
        <v>1.7619047619047619</v>
      </c>
      <c r="X223" s="6">
        <f>SUMIF(Sta!$A:$A,$A223,Sta!Q:Q)/$B223</f>
        <v>1.4</v>
      </c>
      <c r="Y223" s="6">
        <f>SUMIF(Sta!$B:$B,$A223,Sta!Q:Q)/$C223</f>
        <v>2.0909090909090908</v>
      </c>
      <c r="Z223" s="10">
        <f>(SUMIF(Sta!$A:$A,$A223,Sta!M:M) +SUMIF(Sta!$B:$B,$A223,Sta!O:O))/$D223</f>
        <v>1.3809523809523809</v>
      </c>
      <c r="AA223" s="6">
        <f>SUMIF(Sta!$A:$A,$A223,Sta!M:M)/$B223</f>
        <v>1</v>
      </c>
      <c r="AB223" s="6">
        <f>SUMIF(Sta!$B:$B,$A223,Sta!O:O)/$C223</f>
        <v>1.7272727272727273</v>
      </c>
      <c r="AC223" s="10">
        <f>(SUMIF(Sta!$A:$A,$A223,Sta!N:N) +SUMIF(Sta!$B:$B,$A223,Sta!P:P))/$D223</f>
        <v>0.38095238095238093</v>
      </c>
      <c r="AD223" s="6">
        <f>SUMIF(Sta!$A:$A,$A223,Sta!N:N)/$B223</f>
        <v>0.4</v>
      </c>
      <c r="AE223" s="14">
        <f>SUMIF(Sta!$B:$B,$A223,Sta!P:P)/$C223</f>
        <v>0.36363636363636365</v>
      </c>
    </row>
    <row r="224" spans="1:31" x14ac:dyDescent="0.3">
      <c r="A224" t="s">
        <v>507</v>
      </c>
      <c r="B224" s="9">
        <f>COUNTIF(Sta!A:A,A224)</f>
        <v>12</v>
      </c>
      <c r="C224" s="4">
        <f>COUNTIF(Sta!B:B,A224)</f>
        <v>10</v>
      </c>
      <c r="D224" s="4">
        <f t="shared" si="7"/>
        <v>22</v>
      </c>
      <c r="E224" s="10">
        <f>(SUMIF(Sta!$A:$A,$A224,Sta!F:F) +SUMIF(Sta!$B:$B,$A224,Sta!F:F))/$D224</f>
        <v>4.4545454545454541</v>
      </c>
      <c r="F224" s="6">
        <f>SUMIF(Sta!$A:$A,$A224,Sta!F:F)/$B224</f>
        <v>4.333333333333333</v>
      </c>
      <c r="G224" s="6">
        <f>SUMIF(Sta!$B:$B,$A224,Sta!F:F)/$C224</f>
        <v>4.5999999999999996</v>
      </c>
      <c r="H224" s="10">
        <f>(SUMIF(Sta!$A:$A,$A224,Sta!D:D) +SUMIF(Sta!$B:$B,$A224,Sta!E:E))/$D224</f>
        <v>2</v>
      </c>
      <c r="I224" s="6">
        <f>SUMIF(Sta!$A:$A,$A224,Sta!D:D)/$B224</f>
        <v>2.3333333333333335</v>
      </c>
      <c r="J224" s="6">
        <f>SUMIF(Sta!$B:$B,$A224,Sta!E:E)/$C224</f>
        <v>1.6</v>
      </c>
      <c r="K224" s="10">
        <f>(SUMIF(Sta!$A:$A,$A224,Sta!E:E) +SUMIF(Sta!$B:$B,$A224,Sta!D:D))/$D224</f>
        <v>2.4545454545454546</v>
      </c>
      <c r="L224" s="6">
        <f>SUMIF(Sta!$A:$A,$A224,Sta!E:E)/$B224</f>
        <v>2</v>
      </c>
      <c r="M224" s="6">
        <f>SUMIF(Sta!$B:$B,$A224,Sta!D:D)/$C224</f>
        <v>3</v>
      </c>
      <c r="N224" s="10">
        <f>(SUMIF(Sta!$A:$A,$A224,Sta!L:L) +SUMIF(Sta!$B:$B,$A224,Sta!L:L))/$D224</f>
        <v>1.8636363636363635</v>
      </c>
      <c r="O224" s="6">
        <f>SUMIF(Sta!$A:$A,$A224,Sta!L:L)/$B224</f>
        <v>1.75</v>
      </c>
      <c r="P224" s="6">
        <f>SUMIF(Sta!$B:$B,$A224,Sta!L:L)/$C224</f>
        <v>2</v>
      </c>
      <c r="Q224" s="10">
        <f>(SUMIF(Sta!$A:$A,$A224,Sta!H:H) +SUMIF(Sta!$B:$B,$A224,Sta!J:J))/$D224</f>
        <v>0.86363636363636365</v>
      </c>
      <c r="R224" s="6">
        <f>SUMIF(Sta!$A:$A,$A224,Sta!H:H)/$B224</f>
        <v>0.91666666666666663</v>
      </c>
      <c r="S224" s="6">
        <f>SUMIF(Sta!$B:$B,$A224,Sta!J:J)/$C224</f>
        <v>0.8</v>
      </c>
      <c r="T224" s="10">
        <f>(SUMIF(Sta!$A:$A,$A224,Sta!I:I) +SUMIF(Sta!$B:$B,$A224,Sta!K:K))/$D224</f>
        <v>1</v>
      </c>
      <c r="U224" s="6">
        <f>SUMIF(Sta!$A:$A,$A224,Sta!I:I)/$B224</f>
        <v>0.83333333333333337</v>
      </c>
      <c r="V224" s="6">
        <f>SUMIF(Sta!$B:$B,$A224,Sta!K:K)/$C224</f>
        <v>1.2</v>
      </c>
      <c r="W224" s="10">
        <f>(SUMIF(Sta!$A:$A,$A224,Sta!Q:Q) +SUMIF(Sta!$B:$B,$A224,Sta!Q:Q))/$D224</f>
        <v>2.5909090909090908</v>
      </c>
      <c r="X224" s="6">
        <f>SUMIF(Sta!$A:$A,$A224,Sta!Q:Q)/$B224</f>
        <v>2.5833333333333335</v>
      </c>
      <c r="Y224" s="6">
        <f>SUMIF(Sta!$B:$B,$A224,Sta!Q:Q)/$C224</f>
        <v>2.6</v>
      </c>
      <c r="Z224" s="10">
        <f>(SUMIF(Sta!$A:$A,$A224,Sta!M:M) +SUMIF(Sta!$B:$B,$A224,Sta!O:O))/$D224</f>
        <v>1.1363636363636365</v>
      </c>
      <c r="AA224" s="6">
        <f>SUMIF(Sta!$A:$A,$A224,Sta!M:M)/$B224</f>
        <v>1.4166666666666667</v>
      </c>
      <c r="AB224" s="6">
        <f>SUMIF(Sta!$B:$B,$A224,Sta!O:O)/$C224</f>
        <v>0.8</v>
      </c>
      <c r="AC224" s="10">
        <f>(SUMIF(Sta!$A:$A,$A224,Sta!N:N) +SUMIF(Sta!$B:$B,$A224,Sta!P:P))/$D224</f>
        <v>1.4545454545454546</v>
      </c>
      <c r="AD224" s="6">
        <f>SUMIF(Sta!$A:$A,$A224,Sta!N:N)/$B224</f>
        <v>1.1666666666666667</v>
      </c>
      <c r="AE224" s="14">
        <f>SUMIF(Sta!$B:$B,$A224,Sta!P:P)/$C224</f>
        <v>1.8</v>
      </c>
    </row>
    <row r="225" spans="1:31" x14ac:dyDescent="0.3">
      <c r="A225" t="s">
        <v>291</v>
      </c>
      <c r="B225" s="9">
        <f>COUNTIF(Sta!A:A,A225)</f>
        <v>2</v>
      </c>
      <c r="C225" s="4">
        <f>COUNTIF(Sta!B:B,A225)</f>
        <v>1</v>
      </c>
      <c r="D225" s="4">
        <f t="shared" si="7"/>
        <v>3</v>
      </c>
      <c r="E225" s="10">
        <f>(SUMIF(Sta!$A:$A,$A225,Sta!F:F) +SUMIF(Sta!$B:$B,$A225,Sta!F:F))/$D225</f>
        <v>3</v>
      </c>
      <c r="F225" s="6">
        <f>SUMIF(Sta!$A:$A,$A225,Sta!F:F)/$B225</f>
        <v>3.5</v>
      </c>
      <c r="G225" s="6">
        <f>SUMIF(Sta!$B:$B,$A225,Sta!F:F)/$C225</f>
        <v>2</v>
      </c>
      <c r="H225" s="10">
        <f>(SUMIF(Sta!$A:$A,$A225,Sta!D:D) +SUMIF(Sta!$B:$B,$A225,Sta!E:E))/$D225</f>
        <v>1.3333333333333333</v>
      </c>
      <c r="I225" s="6">
        <f>SUMIF(Sta!$A:$A,$A225,Sta!D:D)/$B225</f>
        <v>2</v>
      </c>
      <c r="J225" s="6">
        <f>SUMIF(Sta!$B:$B,$A225,Sta!E:E)/$C225</f>
        <v>0</v>
      </c>
      <c r="K225" s="10">
        <f>(SUMIF(Sta!$A:$A,$A225,Sta!E:E) +SUMIF(Sta!$B:$B,$A225,Sta!D:D))/$D225</f>
        <v>1.6666666666666667</v>
      </c>
      <c r="L225" s="6">
        <f>SUMIF(Sta!$A:$A,$A225,Sta!E:E)/$B225</f>
        <v>1.5</v>
      </c>
      <c r="M225" s="6">
        <f>SUMIF(Sta!$B:$B,$A225,Sta!D:D)/$C225</f>
        <v>2</v>
      </c>
      <c r="N225" s="10">
        <f>(SUMIF(Sta!$A:$A,$A225,Sta!L:L) +SUMIF(Sta!$B:$B,$A225,Sta!L:L))/$D225</f>
        <v>1</v>
      </c>
      <c r="O225" s="6">
        <f>SUMIF(Sta!$A:$A,$A225,Sta!L:L)/$B225</f>
        <v>1.5</v>
      </c>
      <c r="P225" s="6">
        <f>SUMIF(Sta!$B:$B,$A225,Sta!L:L)/$C225</f>
        <v>0</v>
      </c>
      <c r="Q225" s="10">
        <f>(SUMIF(Sta!$A:$A,$A225,Sta!H:H) +SUMIF(Sta!$B:$B,$A225,Sta!J:J))/$D225</f>
        <v>1</v>
      </c>
      <c r="R225" s="6">
        <f>SUMIF(Sta!$A:$A,$A225,Sta!H:H)/$B225</f>
        <v>1.5</v>
      </c>
      <c r="S225" s="6">
        <f>SUMIF(Sta!$B:$B,$A225,Sta!J:J)/$C225</f>
        <v>0</v>
      </c>
      <c r="T225" s="10">
        <f>(SUMIF(Sta!$A:$A,$A225,Sta!I:I) +SUMIF(Sta!$B:$B,$A225,Sta!K:K))/$D225</f>
        <v>0</v>
      </c>
      <c r="U225" s="6">
        <f>SUMIF(Sta!$A:$A,$A225,Sta!I:I)/$B225</f>
        <v>0</v>
      </c>
      <c r="V225" s="6">
        <f>SUMIF(Sta!$B:$B,$A225,Sta!K:K)/$C225</f>
        <v>0</v>
      </c>
      <c r="W225" s="10">
        <f>(SUMIF(Sta!$A:$A,$A225,Sta!Q:Q) +SUMIF(Sta!$B:$B,$A225,Sta!Q:Q))/$D225</f>
        <v>2</v>
      </c>
      <c r="X225" s="6">
        <f>SUMIF(Sta!$A:$A,$A225,Sta!Q:Q)/$B225</f>
        <v>2</v>
      </c>
      <c r="Y225" s="6">
        <f>SUMIF(Sta!$B:$B,$A225,Sta!Q:Q)/$C225</f>
        <v>2</v>
      </c>
      <c r="Z225" s="10">
        <f>(SUMIF(Sta!$A:$A,$A225,Sta!M:M) +SUMIF(Sta!$B:$B,$A225,Sta!O:O))/$D225</f>
        <v>0.33333333333333331</v>
      </c>
      <c r="AA225" s="6">
        <f>SUMIF(Sta!$A:$A,$A225,Sta!M:M)/$B225</f>
        <v>0.5</v>
      </c>
      <c r="AB225" s="6">
        <f>SUMIF(Sta!$B:$B,$A225,Sta!O:O)/$C225</f>
        <v>0</v>
      </c>
      <c r="AC225" s="10">
        <f>(SUMIF(Sta!$A:$A,$A225,Sta!N:N) +SUMIF(Sta!$B:$B,$A225,Sta!P:P))/$D225</f>
        <v>1.6666666666666667</v>
      </c>
      <c r="AD225" s="6">
        <f>SUMIF(Sta!$A:$A,$A225,Sta!N:N)/$B225</f>
        <v>1.5</v>
      </c>
      <c r="AE225" s="14">
        <f>SUMIF(Sta!$B:$B,$A225,Sta!P:P)/$C225</f>
        <v>2</v>
      </c>
    </row>
    <row r="226" spans="1:31" x14ac:dyDescent="0.3">
      <c r="A226" t="s">
        <v>656</v>
      </c>
      <c r="B226" s="9">
        <f>COUNTIF(Sta!A:A,A226)</f>
        <v>9</v>
      </c>
      <c r="C226" s="4">
        <f>COUNTIF(Sta!B:B,A226)</f>
        <v>9</v>
      </c>
      <c r="D226" s="4">
        <f t="shared" si="7"/>
        <v>18</v>
      </c>
      <c r="E226" s="10">
        <f>(SUMIF(Sta!$A:$A,$A226,Sta!F:F) +SUMIF(Sta!$B:$B,$A226,Sta!F:F))/$D226</f>
        <v>2.3888888888888888</v>
      </c>
      <c r="F226" s="6">
        <f>SUMIF(Sta!$A:$A,$A226,Sta!F:F)/$B226</f>
        <v>2.4444444444444446</v>
      </c>
      <c r="G226" s="6">
        <f>SUMIF(Sta!$B:$B,$A226,Sta!F:F)/$C226</f>
        <v>2.3333333333333335</v>
      </c>
      <c r="H226" s="10">
        <f>(SUMIF(Sta!$A:$A,$A226,Sta!D:D) +SUMIF(Sta!$B:$B,$A226,Sta!E:E))/$D226</f>
        <v>1.5555555555555556</v>
      </c>
      <c r="I226" s="6">
        <f>SUMIF(Sta!$A:$A,$A226,Sta!D:D)/$B226</f>
        <v>1.8888888888888888</v>
      </c>
      <c r="J226" s="6">
        <f>SUMIF(Sta!$B:$B,$A226,Sta!E:E)/$C226</f>
        <v>1.2222222222222223</v>
      </c>
      <c r="K226" s="10">
        <f>(SUMIF(Sta!$A:$A,$A226,Sta!E:E) +SUMIF(Sta!$B:$B,$A226,Sta!D:D))/$D226</f>
        <v>0.83333333333333337</v>
      </c>
      <c r="L226" s="6">
        <f>SUMIF(Sta!$A:$A,$A226,Sta!E:E)/$B226</f>
        <v>0.55555555555555558</v>
      </c>
      <c r="M226" s="6">
        <f>SUMIF(Sta!$B:$B,$A226,Sta!D:D)/$C226</f>
        <v>1.1111111111111112</v>
      </c>
      <c r="N226" s="10">
        <f>(SUMIF(Sta!$A:$A,$A226,Sta!L:L) +SUMIF(Sta!$B:$B,$A226,Sta!L:L))/$D226</f>
        <v>0.72222222222222221</v>
      </c>
      <c r="O226" s="6">
        <f>SUMIF(Sta!$A:$A,$A226,Sta!L:L)/$B226</f>
        <v>0.77777777777777779</v>
      </c>
      <c r="P226" s="6">
        <f>SUMIF(Sta!$B:$B,$A226,Sta!L:L)/$C226</f>
        <v>0.66666666666666663</v>
      </c>
      <c r="Q226" s="10">
        <f>(SUMIF(Sta!$A:$A,$A226,Sta!H:H) +SUMIF(Sta!$B:$B,$A226,Sta!J:J))/$D226</f>
        <v>0.44444444444444442</v>
      </c>
      <c r="R226" s="6">
        <f>SUMIF(Sta!$A:$A,$A226,Sta!H:H)/$B226</f>
        <v>0.55555555555555558</v>
      </c>
      <c r="S226" s="6">
        <f>SUMIF(Sta!$B:$B,$A226,Sta!J:J)/$C226</f>
        <v>0.33333333333333331</v>
      </c>
      <c r="T226" s="10">
        <f>(SUMIF(Sta!$A:$A,$A226,Sta!I:I) +SUMIF(Sta!$B:$B,$A226,Sta!K:K))/$D226</f>
        <v>0.27777777777777779</v>
      </c>
      <c r="U226" s="6">
        <f>SUMIF(Sta!$A:$A,$A226,Sta!I:I)/$B226</f>
        <v>0.22222222222222221</v>
      </c>
      <c r="V226" s="6">
        <f>SUMIF(Sta!$B:$B,$A226,Sta!K:K)/$C226</f>
        <v>0.33333333333333331</v>
      </c>
      <c r="W226" s="10">
        <f>(SUMIF(Sta!$A:$A,$A226,Sta!Q:Q) +SUMIF(Sta!$B:$B,$A226,Sta!Q:Q))/$D226</f>
        <v>1.6666666666666667</v>
      </c>
      <c r="X226" s="6">
        <f>SUMIF(Sta!$A:$A,$A226,Sta!Q:Q)/$B226</f>
        <v>1.6666666666666667</v>
      </c>
      <c r="Y226" s="6">
        <f>SUMIF(Sta!$B:$B,$A226,Sta!Q:Q)/$C226</f>
        <v>1.6666666666666667</v>
      </c>
      <c r="Z226" s="10">
        <f>(SUMIF(Sta!$A:$A,$A226,Sta!M:M) +SUMIF(Sta!$B:$B,$A226,Sta!O:O))/$D226</f>
        <v>1.1111111111111112</v>
      </c>
      <c r="AA226" s="6">
        <f>SUMIF(Sta!$A:$A,$A226,Sta!M:M)/$B226</f>
        <v>1.3333333333333333</v>
      </c>
      <c r="AB226" s="6">
        <f>SUMIF(Sta!$B:$B,$A226,Sta!O:O)/$C226</f>
        <v>0.88888888888888884</v>
      </c>
      <c r="AC226" s="10">
        <f>(SUMIF(Sta!$A:$A,$A226,Sta!N:N) +SUMIF(Sta!$B:$B,$A226,Sta!P:P))/$D226</f>
        <v>0.55555555555555558</v>
      </c>
      <c r="AD226" s="6">
        <f>SUMIF(Sta!$A:$A,$A226,Sta!N:N)/$B226</f>
        <v>0.33333333333333331</v>
      </c>
      <c r="AE226" s="14">
        <f>SUMIF(Sta!$B:$B,$A226,Sta!P:P)/$C226</f>
        <v>0.77777777777777779</v>
      </c>
    </row>
    <row r="227" spans="1:31" x14ac:dyDescent="0.3">
      <c r="A227" t="s">
        <v>622</v>
      </c>
      <c r="B227" s="9">
        <f>COUNTIF(Sta!A:A,A227)</f>
        <v>2</v>
      </c>
      <c r="C227" s="4">
        <f>COUNTIF(Sta!B:B,A227)</f>
        <v>1</v>
      </c>
      <c r="D227" s="4">
        <f t="shared" si="7"/>
        <v>3</v>
      </c>
      <c r="E227" s="10">
        <f>(SUMIF(Sta!$A:$A,$A227,Sta!F:F) +SUMIF(Sta!$B:$B,$A227,Sta!F:F))/$D227</f>
        <v>2.6666666666666665</v>
      </c>
      <c r="F227" s="6">
        <f>SUMIF(Sta!$A:$A,$A227,Sta!F:F)/$B227</f>
        <v>2.5</v>
      </c>
      <c r="G227" s="6">
        <f>SUMIF(Sta!$B:$B,$A227,Sta!F:F)/$C227</f>
        <v>3</v>
      </c>
      <c r="H227" s="10">
        <f>(SUMIF(Sta!$A:$A,$A227,Sta!D:D) +SUMIF(Sta!$B:$B,$A227,Sta!E:E))/$D227</f>
        <v>2.6666666666666665</v>
      </c>
      <c r="I227" s="6">
        <f>SUMIF(Sta!$A:$A,$A227,Sta!D:D)/$B227</f>
        <v>2.5</v>
      </c>
      <c r="J227" s="6">
        <f>SUMIF(Sta!$B:$B,$A227,Sta!E:E)/$C227</f>
        <v>3</v>
      </c>
      <c r="K227" s="10">
        <f>(SUMIF(Sta!$A:$A,$A227,Sta!E:E) +SUMIF(Sta!$B:$B,$A227,Sta!D:D))/$D227</f>
        <v>0</v>
      </c>
      <c r="L227" s="6">
        <f>SUMIF(Sta!$A:$A,$A227,Sta!E:E)/$B227</f>
        <v>0</v>
      </c>
      <c r="M227" s="6">
        <f>SUMIF(Sta!$B:$B,$A227,Sta!D:D)/$C227</f>
        <v>0</v>
      </c>
      <c r="N227" s="10">
        <f>(SUMIF(Sta!$A:$A,$A227,Sta!L:L) +SUMIF(Sta!$B:$B,$A227,Sta!L:L))/$D227</f>
        <v>1</v>
      </c>
      <c r="O227" s="6">
        <f>SUMIF(Sta!$A:$A,$A227,Sta!L:L)/$B227</f>
        <v>1.5</v>
      </c>
      <c r="P227" s="6">
        <f>SUMIF(Sta!$B:$B,$A227,Sta!L:L)/$C227</f>
        <v>0</v>
      </c>
      <c r="Q227" s="10">
        <f>(SUMIF(Sta!$A:$A,$A227,Sta!H:H) +SUMIF(Sta!$B:$B,$A227,Sta!J:J))/$D227</f>
        <v>1</v>
      </c>
      <c r="R227" s="6">
        <f>SUMIF(Sta!$A:$A,$A227,Sta!H:H)/$B227</f>
        <v>1.5</v>
      </c>
      <c r="S227" s="6">
        <f>SUMIF(Sta!$B:$B,$A227,Sta!J:J)/$C227</f>
        <v>0</v>
      </c>
      <c r="T227" s="10">
        <f>(SUMIF(Sta!$A:$A,$A227,Sta!I:I) +SUMIF(Sta!$B:$B,$A227,Sta!K:K))/$D227</f>
        <v>0</v>
      </c>
      <c r="U227" s="6">
        <f>SUMIF(Sta!$A:$A,$A227,Sta!I:I)/$B227</f>
        <v>0</v>
      </c>
      <c r="V227" s="6">
        <f>SUMIF(Sta!$B:$B,$A227,Sta!K:K)/$C227</f>
        <v>0</v>
      </c>
      <c r="W227" s="10">
        <f>(SUMIF(Sta!$A:$A,$A227,Sta!Q:Q) +SUMIF(Sta!$B:$B,$A227,Sta!Q:Q))/$D227</f>
        <v>1.6666666666666667</v>
      </c>
      <c r="X227" s="6">
        <f>SUMIF(Sta!$A:$A,$A227,Sta!Q:Q)/$B227</f>
        <v>1</v>
      </c>
      <c r="Y227" s="6">
        <f>SUMIF(Sta!$B:$B,$A227,Sta!Q:Q)/$C227</f>
        <v>3</v>
      </c>
      <c r="Z227" s="10">
        <f>(SUMIF(Sta!$A:$A,$A227,Sta!M:M) +SUMIF(Sta!$B:$B,$A227,Sta!O:O))/$D227</f>
        <v>1.6666666666666667</v>
      </c>
      <c r="AA227" s="6">
        <f>SUMIF(Sta!$A:$A,$A227,Sta!M:M)/$B227</f>
        <v>1</v>
      </c>
      <c r="AB227" s="6">
        <f>SUMIF(Sta!$B:$B,$A227,Sta!O:O)/$C227</f>
        <v>3</v>
      </c>
      <c r="AC227" s="10">
        <f>(SUMIF(Sta!$A:$A,$A227,Sta!N:N) +SUMIF(Sta!$B:$B,$A227,Sta!P:P))/$D227</f>
        <v>0</v>
      </c>
      <c r="AD227" s="6">
        <f>SUMIF(Sta!$A:$A,$A227,Sta!N:N)/$B227</f>
        <v>0</v>
      </c>
      <c r="AE227" s="14">
        <f>SUMIF(Sta!$B:$B,$A227,Sta!P:P)/$C227</f>
        <v>0</v>
      </c>
    </row>
    <row r="228" spans="1:31" x14ac:dyDescent="0.3">
      <c r="A228" t="s">
        <v>321</v>
      </c>
      <c r="B228" s="9">
        <f>COUNTIF(Sta!A:A,A228)</f>
        <v>1</v>
      </c>
      <c r="C228" s="4">
        <f>COUNTIF(Sta!B:B,A228)</f>
        <v>1</v>
      </c>
      <c r="D228" s="4">
        <f t="shared" si="7"/>
        <v>2</v>
      </c>
      <c r="E228" s="10">
        <f>(SUMIF(Sta!$A:$A,$A228,Sta!F:F) +SUMIF(Sta!$B:$B,$A228,Sta!F:F))/$D228</f>
        <v>3</v>
      </c>
      <c r="F228" s="6">
        <f>SUMIF(Sta!$A:$A,$A228,Sta!F:F)/$B228</f>
        <v>2</v>
      </c>
      <c r="G228" s="6">
        <f>SUMIF(Sta!$B:$B,$A228,Sta!F:F)/$C228</f>
        <v>4</v>
      </c>
      <c r="H228" s="10">
        <f>(SUMIF(Sta!$A:$A,$A228,Sta!D:D) +SUMIF(Sta!$B:$B,$A228,Sta!E:E))/$D228</f>
        <v>2.5</v>
      </c>
      <c r="I228" s="6">
        <f>SUMIF(Sta!$A:$A,$A228,Sta!D:D)/$B228</f>
        <v>1</v>
      </c>
      <c r="J228" s="6">
        <f>SUMIF(Sta!$B:$B,$A228,Sta!E:E)/$C228</f>
        <v>4</v>
      </c>
      <c r="K228" s="10">
        <f>(SUMIF(Sta!$A:$A,$A228,Sta!E:E) +SUMIF(Sta!$B:$B,$A228,Sta!D:D))/$D228</f>
        <v>0.5</v>
      </c>
      <c r="L228" s="6">
        <f>SUMIF(Sta!$A:$A,$A228,Sta!E:E)/$B228</f>
        <v>1</v>
      </c>
      <c r="M228" s="6">
        <f>SUMIF(Sta!$B:$B,$A228,Sta!D:D)/$C228</f>
        <v>0</v>
      </c>
      <c r="N228" s="10">
        <f>(SUMIF(Sta!$A:$A,$A228,Sta!L:L) +SUMIF(Sta!$B:$B,$A228,Sta!L:L))/$D228</f>
        <v>1</v>
      </c>
      <c r="O228" s="6">
        <f>SUMIF(Sta!$A:$A,$A228,Sta!L:L)/$B228</f>
        <v>0</v>
      </c>
      <c r="P228" s="6">
        <f>SUMIF(Sta!$B:$B,$A228,Sta!L:L)/$C228</f>
        <v>2</v>
      </c>
      <c r="Q228" s="10">
        <f>(SUMIF(Sta!$A:$A,$A228,Sta!H:H) +SUMIF(Sta!$B:$B,$A228,Sta!J:J))/$D228</f>
        <v>1</v>
      </c>
      <c r="R228" s="6">
        <f>SUMIF(Sta!$A:$A,$A228,Sta!H:H)/$B228</f>
        <v>0</v>
      </c>
      <c r="S228" s="6">
        <f>SUMIF(Sta!$B:$B,$A228,Sta!J:J)/$C228</f>
        <v>2</v>
      </c>
      <c r="T228" s="10">
        <f>(SUMIF(Sta!$A:$A,$A228,Sta!I:I) +SUMIF(Sta!$B:$B,$A228,Sta!K:K))/$D228</f>
        <v>0</v>
      </c>
      <c r="U228" s="6">
        <f>SUMIF(Sta!$A:$A,$A228,Sta!I:I)/$B228</f>
        <v>0</v>
      </c>
      <c r="V228" s="6">
        <f>SUMIF(Sta!$B:$B,$A228,Sta!K:K)/$C228</f>
        <v>0</v>
      </c>
      <c r="W228" s="10">
        <f>(SUMIF(Sta!$A:$A,$A228,Sta!Q:Q) +SUMIF(Sta!$B:$B,$A228,Sta!Q:Q))/$D228</f>
        <v>2</v>
      </c>
      <c r="X228" s="6">
        <f>SUMIF(Sta!$A:$A,$A228,Sta!Q:Q)/$B228</f>
        <v>2</v>
      </c>
      <c r="Y228" s="6">
        <f>SUMIF(Sta!$B:$B,$A228,Sta!Q:Q)/$C228</f>
        <v>2</v>
      </c>
      <c r="Z228" s="10">
        <f>(SUMIF(Sta!$A:$A,$A228,Sta!M:M) +SUMIF(Sta!$B:$B,$A228,Sta!O:O))/$D228</f>
        <v>1.5</v>
      </c>
      <c r="AA228" s="6">
        <f>SUMIF(Sta!$A:$A,$A228,Sta!M:M)/$B228</f>
        <v>1</v>
      </c>
      <c r="AB228" s="6">
        <f>SUMIF(Sta!$B:$B,$A228,Sta!O:O)/$C228</f>
        <v>2</v>
      </c>
      <c r="AC228" s="10">
        <f>(SUMIF(Sta!$A:$A,$A228,Sta!N:N) +SUMIF(Sta!$B:$B,$A228,Sta!P:P))/$D228</f>
        <v>0.5</v>
      </c>
      <c r="AD228" s="6">
        <f>SUMIF(Sta!$A:$A,$A228,Sta!N:N)/$B228</f>
        <v>1</v>
      </c>
      <c r="AE228" s="14">
        <f>SUMIF(Sta!$B:$B,$A228,Sta!P:P)/$C228</f>
        <v>0</v>
      </c>
    </row>
    <row r="229" spans="1:31" x14ac:dyDescent="0.3">
      <c r="A229" t="s">
        <v>428</v>
      </c>
      <c r="B229" s="9">
        <f>COUNTIF(Sta!A:A,A229)</f>
        <v>1</v>
      </c>
      <c r="C229" s="4">
        <f>COUNTIF(Sta!B:B,A229)</f>
        <v>1</v>
      </c>
      <c r="D229" s="4">
        <f t="shared" si="7"/>
        <v>2</v>
      </c>
      <c r="E229" s="10">
        <f>(SUMIF(Sta!$A:$A,$A229,Sta!F:F) +SUMIF(Sta!$B:$B,$A229,Sta!F:F))/$D229</f>
        <v>2.5</v>
      </c>
      <c r="F229" s="6">
        <f>SUMIF(Sta!$A:$A,$A229,Sta!F:F)/$B229</f>
        <v>2</v>
      </c>
      <c r="G229" s="6">
        <f>SUMIF(Sta!$B:$B,$A229,Sta!F:F)/$C229</f>
        <v>3</v>
      </c>
      <c r="H229" s="10">
        <f>(SUMIF(Sta!$A:$A,$A229,Sta!D:D) +SUMIF(Sta!$B:$B,$A229,Sta!E:E))/$D229</f>
        <v>1</v>
      </c>
      <c r="I229" s="6">
        <f>SUMIF(Sta!$A:$A,$A229,Sta!D:D)/$B229</f>
        <v>2</v>
      </c>
      <c r="J229" s="6">
        <f>SUMIF(Sta!$B:$B,$A229,Sta!E:E)/$C229</f>
        <v>0</v>
      </c>
      <c r="K229" s="10">
        <f>(SUMIF(Sta!$A:$A,$A229,Sta!E:E) +SUMIF(Sta!$B:$B,$A229,Sta!D:D))/$D229</f>
        <v>1.5</v>
      </c>
      <c r="L229" s="6">
        <f>SUMIF(Sta!$A:$A,$A229,Sta!E:E)/$B229</f>
        <v>0</v>
      </c>
      <c r="M229" s="6">
        <f>SUMIF(Sta!$B:$B,$A229,Sta!D:D)/$C229</f>
        <v>3</v>
      </c>
      <c r="N229" s="10">
        <f>(SUMIF(Sta!$A:$A,$A229,Sta!L:L) +SUMIF(Sta!$B:$B,$A229,Sta!L:L))/$D229</f>
        <v>1.5</v>
      </c>
      <c r="O229" s="6">
        <f>SUMIF(Sta!$A:$A,$A229,Sta!L:L)/$B229</f>
        <v>1</v>
      </c>
      <c r="P229" s="6">
        <f>SUMIF(Sta!$B:$B,$A229,Sta!L:L)/$C229</f>
        <v>2</v>
      </c>
      <c r="Q229" s="10">
        <f>(SUMIF(Sta!$A:$A,$A229,Sta!H:H) +SUMIF(Sta!$B:$B,$A229,Sta!J:J))/$D229</f>
        <v>0.5</v>
      </c>
      <c r="R229" s="6">
        <f>SUMIF(Sta!$A:$A,$A229,Sta!H:H)/$B229</f>
        <v>1</v>
      </c>
      <c r="S229" s="6">
        <f>SUMIF(Sta!$B:$B,$A229,Sta!J:J)/$C229</f>
        <v>0</v>
      </c>
      <c r="T229" s="10">
        <f>(SUMIF(Sta!$A:$A,$A229,Sta!I:I) +SUMIF(Sta!$B:$B,$A229,Sta!K:K))/$D229</f>
        <v>1</v>
      </c>
      <c r="U229" s="6">
        <f>SUMIF(Sta!$A:$A,$A229,Sta!I:I)/$B229</f>
        <v>0</v>
      </c>
      <c r="V229" s="6">
        <f>SUMIF(Sta!$B:$B,$A229,Sta!K:K)/$C229</f>
        <v>2</v>
      </c>
      <c r="W229" s="10">
        <f>(SUMIF(Sta!$A:$A,$A229,Sta!Q:Q) +SUMIF(Sta!$B:$B,$A229,Sta!Q:Q))/$D229</f>
        <v>1</v>
      </c>
      <c r="X229" s="6">
        <f>SUMIF(Sta!$A:$A,$A229,Sta!Q:Q)/$B229</f>
        <v>1</v>
      </c>
      <c r="Y229" s="6">
        <f>SUMIF(Sta!$B:$B,$A229,Sta!Q:Q)/$C229</f>
        <v>1</v>
      </c>
      <c r="Z229" s="10">
        <f>(SUMIF(Sta!$A:$A,$A229,Sta!M:M) +SUMIF(Sta!$B:$B,$A229,Sta!O:O))/$D229</f>
        <v>0.5</v>
      </c>
      <c r="AA229" s="6">
        <f>SUMIF(Sta!$A:$A,$A229,Sta!M:M)/$B229</f>
        <v>1</v>
      </c>
      <c r="AB229" s="6">
        <f>SUMIF(Sta!$B:$B,$A229,Sta!O:O)/$C229</f>
        <v>0</v>
      </c>
      <c r="AC229" s="10">
        <f>(SUMIF(Sta!$A:$A,$A229,Sta!N:N) +SUMIF(Sta!$B:$B,$A229,Sta!P:P))/$D229</f>
        <v>0.5</v>
      </c>
      <c r="AD229" s="6">
        <f>SUMIF(Sta!$A:$A,$A229,Sta!N:N)/$B229</f>
        <v>0</v>
      </c>
      <c r="AE229" s="14">
        <f>SUMIF(Sta!$B:$B,$A229,Sta!P:P)/$C229</f>
        <v>1</v>
      </c>
    </row>
    <row r="230" spans="1:31" x14ac:dyDescent="0.3">
      <c r="A230" t="s">
        <v>650</v>
      </c>
      <c r="B230" s="9">
        <f>COUNTIF(Sta!A:A,A230)</f>
        <v>8</v>
      </c>
      <c r="C230" s="4">
        <f>COUNTIF(Sta!B:B,A230)</f>
        <v>10</v>
      </c>
      <c r="D230" s="4">
        <f t="shared" si="7"/>
        <v>18</v>
      </c>
      <c r="E230" s="10">
        <f>(SUMIF(Sta!$A:$A,$A230,Sta!F:F) +SUMIF(Sta!$B:$B,$A230,Sta!F:F))/$D230</f>
        <v>3.8333333333333335</v>
      </c>
      <c r="F230" s="6">
        <f>SUMIF(Sta!$A:$A,$A230,Sta!F:F)/$B230</f>
        <v>4.25</v>
      </c>
      <c r="G230" s="6">
        <f>SUMIF(Sta!$B:$B,$A230,Sta!F:F)/$C230</f>
        <v>3.5</v>
      </c>
      <c r="H230" s="10">
        <f>(SUMIF(Sta!$A:$A,$A230,Sta!D:D) +SUMIF(Sta!$B:$B,$A230,Sta!E:E))/$D230</f>
        <v>2.3333333333333335</v>
      </c>
      <c r="I230" s="6">
        <f>SUMIF(Sta!$A:$A,$A230,Sta!D:D)/$B230</f>
        <v>3.125</v>
      </c>
      <c r="J230" s="6">
        <f>SUMIF(Sta!$B:$B,$A230,Sta!E:E)/$C230</f>
        <v>1.7</v>
      </c>
      <c r="K230" s="10">
        <f>(SUMIF(Sta!$A:$A,$A230,Sta!E:E) +SUMIF(Sta!$B:$B,$A230,Sta!D:D))/$D230</f>
        <v>1.5</v>
      </c>
      <c r="L230" s="6">
        <f>SUMIF(Sta!$A:$A,$A230,Sta!E:E)/$B230</f>
        <v>1.125</v>
      </c>
      <c r="M230" s="6">
        <f>SUMIF(Sta!$B:$B,$A230,Sta!D:D)/$C230</f>
        <v>1.8</v>
      </c>
      <c r="N230" s="10">
        <f>(SUMIF(Sta!$A:$A,$A230,Sta!L:L) +SUMIF(Sta!$B:$B,$A230,Sta!L:L))/$D230</f>
        <v>2.1666666666666665</v>
      </c>
      <c r="O230" s="6">
        <f>SUMIF(Sta!$A:$A,$A230,Sta!L:L)/$B230</f>
        <v>2.75</v>
      </c>
      <c r="P230" s="6">
        <f>SUMIF(Sta!$B:$B,$A230,Sta!L:L)/$C230</f>
        <v>1.7</v>
      </c>
      <c r="Q230" s="10">
        <f>(SUMIF(Sta!$A:$A,$A230,Sta!H:H) +SUMIF(Sta!$B:$B,$A230,Sta!J:J))/$D230</f>
        <v>1.5</v>
      </c>
      <c r="R230" s="6">
        <f>SUMIF(Sta!$A:$A,$A230,Sta!H:H)/$B230</f>
        <v>2.125</v>
      </c>
      <c r="S230" s="6">
        <f>SUMIF(Sta!$B:$B,$A230,Sta!J:J)/$C230</f>
        <v>1</v>
      </c>
      <c r="T230" s="10">
        <f>(SUMIF(Sta!$A:$A,$A230,Sta!I:I) +SUMIF(Sta!$B:$B,$A230,Sta!K:K))/$D230</f>
        <v>0.66666666666666663</v>
      </c>
      <c r="U230" s="6">
        <f>SUMIF(Sta!$A:$A,$A230,Sta!I:I)/$B230</f>
        <v>0.625</v>
      </c>
      <c r="V230" s="6">
        <f>SUMIF(Sta!$B:$B,$A230,Sta!K:K)/$C230</f>
        <v>0.7</v>
      </c>
      <c r="W230" s="10">
        <f>(SUMIF(Sta!$A:$A,$A230,Sta!Q:Q) +SUMIF(Sta!$B:$B,$A230,Sta!Q:Q))/$D230</f>
        <v>1.6666666666666667</v>
      </c>
      <c r="X230" s="6">
        <f>SUMIF(Sta!$A:$A,$A230,Sta!Q:Q)/$B230</f>
        <v>1.5</v>
      </c>
      <c r="Y230" s="6">
        <f>SUMIF(Sta!$B:$B,$A230,Sta!Q:Q)/$C230</f>
        <v>1.8</v>
      </c>
      <c r="Z230" s="10">
        <f>(SUMIF(Sta!$A:$A,$A230,Sta!M:M) +SUMIF(Sta!$B:$B,$A230,Sta!O:O))/$D230</f>
        <v>0.83333333333333337</v>
      </c>
      <c r="AA230" s="6">
        <f>SUMIF(Sta!$A:$A,$A230,Sta!M:M)/$B230</f>
        <v>1</v>
      </c>
      <c r="AB230" s="6">
        <f>SUMIF(Sta!$B:$B,$A230,Sta!O:O)/$C230</f>
        <v>0.7</v>
      </c>
      <c r="AC230" s="10">
        <f>(SUMIF(Sta!$A:$A,$A230,Sta!N:N) +SUMIF(Sta!$B:$B,$A230,Sta!P:P))/$D230</f>
        <v>0.83333333333333337</v>
      </c>
      <c r="AD230" s="6">
        <f>SUMIF(Sta!$A:$A,$A230,Sta!N:N)/$B230</f>
        <v>0.5</v>
      </c>
      <c r="AE230" s="14">
        <f>SUMIF(Sta!$B:$B,$A230,Sta!P:P)/$C230</f>
        <v>1.1000000000000001</v>
      </c>
    </row>
    <row r="231" spans="1:31" x14ac:dyDescent="0.3">
      <c r="A231" t="s">
        <v>253</v>
      </c>
      <c r="B231" s="9">
        <f>COUNTIF(Sta!A:A,A231)</f>
        <v>1</v>
      </c>
      <c r="C231" s="4">
        <f>COUNTIF(Sta!B:B,A231)</f>
        <v>1</v>
      </c>
      <c r="D231" s="4">
        <f t="shared" si="7"/>
        <v>2</v>
      </c>
      <c r="E231" s="10">
        <f>(SUMIF(Sta!$A:$A,$A231,Sta!F:F) +SUMIF(Sta!$B:$B,$A231,Sta!F:F))/$D231</f>
        <v>2.5</v>
      </c>
      <c r="F231" s="6">
        <f>SUMIF(Sta!$A:$A,$A231,Sta!F:F)/$B231</f>
        <v>2</v>
      </c>
      <c r="G231" s="6">
        <f>SUMIF(Sta!$B:$B,$A231,Sta!F:F)/$C231</f>
        <v>3</v>
      </c>
      <c r="H231" s="10">
        <f>(SUMIF(Sta!$A:$A,$A231,Sta!D:D) +SUMIF(Sta!$B:$B,$A231,Sta!E:E))/$D231</f>
        <v>1</v>
      </c>
      <c r="I231" s="6">
        <f>SUMIF(Sta!$A:$A,$A231,Sta!D:D)/$B231</f>
        <v>1</v>
      </c>
      <c r="J231" s="6">
        <f>SUMIF(Sta!$B:$B,$A231,Sta!E:E)/$C231</f>
        <v>1</v>
      </c>
      <c r="K231" s="10">
        <f>(SUMIF(Sta!$A:$A,$A231,Sta!E:E) +SUMIF(Sta!$B:$B,$A231,Sta!D:D))/$D231</f>
        <v>1.5</v>
      </c>
      <c r="L231" s="6">
        <f>SUMIF(Sta!$A:$A,$A231,Sta!E:E)/$B231</f>
        <v>1</v>
      </c>
      <c r="M231" s="6">
        <f>SUMIF(Sta!$B:$B,$A231,Sta!D:D)/$C231</f>
        <v>2</v>
      </c>
      <c r="N231" s="10">
        <f>(SUMIF(Sta!$A:$A,$A231,Sta!L:L) +SUMIF(Sta!$B:$B,$A231,Sta!L:L))/$D231</f>
        <v>1.5</v>
      </c>
      <c r="O231" s="6">
        <f>SUMIF(Sta!$A:$A,$A231,Sta!L:L)/$B231</f>
        <v>0</v>
      </c>
      <c r="P231" s="6">
        <f>SUMIF(Sta!$B:$B,$A231,Sta!L:L)/$C231</f>
        <v>3</v>
      </c>
      <c r="Q231" s="10">
        <f>(SUMIF(Sta!$A:$A,$A231,Sta!H:H) +SUMIF(Sta!$B:$B,$A231,Sta!J:J))/$D231</f>
        <v>0.5</v>
      </c>
      <c r="R231" s="6">
        <f>SUMIF(Sta!$A:$A,$A231,Sta!H:H)/$B231</f>
        <v>0</v>
      </c>
      <c r="S231" s="6">
        <f>SUMIF(Sta!$B:$B,$A231,Sta!J:J)/$C231</f>
        <v>1</v>
      </c>
      <c r="T231" s="10">
        <f>(SUMIF(Sta!$A:$A,$A231,Sta!I:I) +SUMIF(Sta!$B:$B,$A231,Sta!K:K))/$D231</f>
        <v>1</v>
      </c>
      <c r="U231" s="6">
        <f>SUMIF(Sta!$A:$A,$A231,Sta!I:I)/$B231</f>
        <v>0</v>
      </c>
      <c r="V231" s="6">
        <f>SUMIF(Sta!$B:$B,$A231,Sta!K:K)/$C231</f>
        <v>2</v>
      </c>
      <c r="W231" s="10">
        <f>(SUMIF(Sta!$A:$A,$A231,Sta!Q:Q) +SUMIF(Sta!$B:$B,$A231,Sta!Q:Q))/$D231</f>
        <v>1</v>
      </c>
      <c r="X231" s="6">
        <f>SUMIF(Sta!$A:$A,$A231,Sta!Q:Q)/$B231</f>
        <v>2</v>
      </c>
      <c r="Y231" s="6">
        <f>SUMIF(Sta!$B:$B,$A231,Sta!Q:Q)/$C231</f>
        <v>0</v>
      </c>
      <c r="Z231" s="10">
        <f>(SUMIF(Sta!$A:$A,$A231,Sta!M:M) +SUMIF(Sta!$B:$B,$A231,Sta!O:O))/$D231</f>
        <v>0.5</v>
      </c>
      <c r="AA231" s="6">
        <f>SUMIF(Sta!$A:$A,$A231,Sta!M:M)/$B231</f>
        <v>1</v>
      </c>
      <c r="AB231" s="6">
        <f>SUMIF(Sta!$B:$B,$A231,Sta!O:O)/$C231</f>
        <v>0</v>
      </c>
      <c r="AC231" s="10">
        <f>(SUMIF(Sta!$A:$A,$A231,Sta!N:N) +SUMIF(Sta!$B:$B,$A231,Sta!P:P))/$D231</f>
        <v>0.5</v>
      </c>
      <c r="AD231" s="6">
        <f>SUMIF(Sta!$A:$A,$A231,Sta!N:N)/$B231</f>
        <v>1</v>
      </c>
      <c r="AE231" s="14">
        <f>SUMIF(Sta!$B:$B,$A231,Sta!P:P)/$C231</f>
        <v>0</v>
      </c>
    </row>
    <row r="232" spans="1:31" x14ac:dyDescent="0.3">
      <c r="A232" t="s">
        <v>577</v>
      </c>
      <c r="B232" s="9">
        <f>COUNTIF(Sta!A:A,A232)</f>
        <v>1</v>
      </c>
      <c r="C232" s="4">
        <f>COUNTIF(Sta!B:B,A232)</f>
        <v>1</v>
      </c>
      <c r="D232" s="4">
        <f t="shared" si="7"/>
        <v>2</v>
      </c>
      <c r="E232" s="10">
        <f>(SUMIF(Sta!$A:$A,$A232,Sta!F:F) +SUMIF(Sta!$B:$B,$A232,Sta!F:F))/$D232</f>
        <v>4</v>
      </c>
      <c r="F232" s="6">
        <f>SUMIF(Sta!$A:$A,$A232,Sta!F:F)/$B232</f>
        <v>5</v>
      </c>
      <c r="G232" s="6">
        <f>SUMIF(Sta!$B:$B,$A232,Sta!F:F)/$C232</f>
        <v>3</v>
      </c>
      <c r="H232" s="10">
        <f>(SUMIF(Sta!$A:$A,$A232,Sta!D:D) +SUMIF(Sta!$B:$B,$A232,Sta!E:E))/$D232</f>
        <v>2.5</v>
      </c>
      <c r="I232" s="6">
        <f>SUMIF(Sta!$A:$A,$A232,Sta!D:D)/$B232</f>
        <v>4</v>
      </c>
      <c r="J232" s="6">
        <f>SUMIF(Sta!$B:$B,$A232,Sta!E:E)/$C232</f>
        <v>1</v>
      </c>
      <c r="K232" s="10">
        <f>(SUMIF(Sta!$A:$A,$A232,Sta!E:E) +SUMIF(Sta!$B:$B,$A232,Sta!D:D))/$D232</f>
        <v>1.5</v>
      </c>
      <c r="L232" s="6">
        <f>SUMIF(Sta!$A:$A,$A232,Sta!E:E)/$B232</f>
        <v>1</v>
      </c>
      <c r="M232" s="6">
        <f>SUMIF(Sta!$B:$B,$A232,Sta!D:D)/$C232</f>
        <v>2</v>
      </c>
      <c r="N232" s="10">
        <f>(SUMIF(Sta!$A:$A,$A232,Sta!L:L) +SUMIF(Sta!$B:$B,$A232,Sta!L:L))/$D232</f>
        <v>1.5</v>
      </c>
      <c r="O232" s="6">
        <f>SUMIF(Sta!$A:$A,$A232,Sta!L:L)/$B232</f>
        <v>2</v>
      </c>
      <c r="P232" s="6">
        <f>SUMIF(Sta!$B:$B,$A232,Sta!L:L)/$C232</f>
        <v>1</v>
      </c>
      <c r="Q232" s="10">
        <f>(SUMIF(Sta!$A:$A,$A232,Sta!H:H) +SUMIF(Sta!$B:$B,$A232,Sta!J:J))/$D232</f>
        <v>1</v>
      </c>
      <c r="R232" s="6">
        <f>SUMIF(Sta!$A:$A,$A232,Sta!H:H)/$B232</f>
        <v>2</v>
      </c>
      <c r="S232" s="6">
        <f>SUMIF(Sta!$B:$B,$A232,Sta!J:J)/$C232</f>
        <v>0</v>
      </c>
      <c r="T232" s="10">
        <f>(SUMIF(Sta!$A:$A,$A232,Sta!I:I) +SUMIF(Sta!$B:$B,$A232,Sta!K:K))/$D232</f>
        <v>0.5</v>
      </c>
      <c r="U232" s="6">
        <f>SUMIF(Sta!$A:$A,$A232,Sta!I:I)/$B232</f>
        <v>0</v>
      </c>
      <c r="V232" s="6">
        <f>SUMIF(Sta!$B:$B,$A232,Sta!K:K)/$C232</f>
        <v>1</v>
      </c>
      <c r="W232" s="10">
        <f>(SUMIF(Sta!$A:$A,$A232,Sta!Q:Q) +SUMIF(Sta!$B:$B,$A232,Sta!Q:Q))/$D232</f>
        <v>2.5</v>
      </c>
      <c r="X232" s="6">
        <f>SUMIF(Sta!$A:$A,$A232,Sta!Q:Q)/$B232</f>
        <v>3</v>
      </c>
      <c r="Y232" s="6">
        <f>SUMIF(Sta!$B:$B,$A232,Sta!Q:Q)/$C232</f>
        <v>2</v>
      </c>
      <c r="Z232" s="10">
        <f>(SUMIF(Sta!$A:$A,$A232,Sta!M:M) +SUMIF(Sta!$B:$B,$A232,Sta!O:O))/$D232</f>
        <v>1.5</v>
      </c>
      <c r="AA232" s="6">
        <f>SUMIF(Sta!$A:$A,$A232,Sta!M:M)/$B232</f>
        <v>2</v>
      </c>
      <c r="AB232" s="6">
        <f>SUMIF(Sta!$B:$B,$A232,Sta!O:O)/$C232</f>
        <v>1</v>
      </c>
      <c r="AC232" s="10">
        <f>(SUMIF(Sta!$A:$A,$A232,Sta!N:N) +SUMIF(Sta!$B:$B,$A232,Sta!P:P))/$D232</f>
        <v>1</v>
      </c>
      <c r="AD232" s="6">
        <f>SUMIF(Sta!$A:$A,$A232,Sta!N:N)/$B232</f>
        <v>1</v>
      </c>
      <c r="AE232" s="14">
        <f>SUMIF(Sta!$B:$B,$A232,Sta!P:P)/$C232</f>
        <v>1</v>
      </c>
    </row>
    <row r="233" spans="1:31" x14ac:dyDescent="0.3">
      <c r="A233" t="s">
        <v>537</v>
      </c>
      <c r="B233" s="9">
        <f>COUNTIF(Sta!A:A,A233)</f>
        <v>8</v>
      </c>
      <c r="C233" s="4">
        <f>COUNTIF(Sta!B:B,A233)</f>
        <v>8</v>
      </c>
      <c r="D233" s="4">
        <f t="shared" ref="D233:D252" si="8">B233+C233</f>
        <v>16</v>
      </c>
      <c r="E233" s="10">
        <f>(SUMIF(Sta!$A:$A,$A233,Sta!F:F) +SUMIF(Sta!$B:$B,$A233,Sta!F:F))/$D233</f>
        <v>2.75</v>
      </c>
      <c r="F233" s="6">
        <f>SUMIF(Sta!$A:$A,$A233,Sta!F:F)/$B233</f>
        <v>2.875</v>
      </c>
      <c r="G233" s="6">
        <f>SUMIF(Sta!$B:$B,$A233,Sta!F:F)/$C233</f>
        <v>2.625</v>
      </c>
      <c r="H233" s="10">
        <f>(SUMIF(Sta!$A:$A,$A233,Sta!D:D) +SUMIF(Sta!$B:$B,$A233,Sta!E:E))/$D233</f>
        <v>1.5625</v>
      </c>
      <c r="I233" s="6">
        <f>SUMIF(Sta!$A:$A,$A233,Sta!D:D)/$B233</f>
        <v>1.625</v>
      </c>
      <c r="J233" s="6">
        <f>SUMIF(Sta!$B:$B,$A233,Sta!E:E)/$C233</f>
        <v>1.5</v>
      </c>
      <c r="K233" s="10">
        <f>(SUMIF(Sta!$A:$A,$A233,Sta!E:E) +SUMIF(Sta!$B:$B,$A233,Sta!D:D))/$D233</f>
        <v>1.1875</v>
      </c>
      <c r="L233" s="6">
        <f>SUMIF(Sta!$A:$A,$A233,Sta!E:E)/$B233</f>
        <v>1.25</v>
      </c>
      <c r="M233" s="6">
        <f>SUMIF(Sta!$B:$B,$A233,Sta!D:D)/$C233</f>
        <v>1.125</v>
      </c>
      <c r="N233" s="10">
        <f>(SUMIF(Sta!$A:$A,$A233,Sta!L:L) +SUMIF(Sta!$B:$B,$A233,Sta!L:L))/$D233</f>
        <v>1.1875</v>
      </c>
      <c r="O233" s="6">
        <f>SUMIF(Sta!$A:$A,$A233,Sta!L:L)/$B233</f>
        <v>1.375</v>
      </c>
      <c r="P233" s="6">
        <f>SUMIF(Sta!$B:$B,$A233,Sta!L:L)/$C233</f>
        <v>1</v>
      </c>
      <c r="Q233" s="10">
        <f>(SUMIF(Sta!$A:$A,$A233,Sta!H:H) +SUMIF(Sta!$B:$B,$A233,Sta!J:J))/$D233</f>
        <v>0.625</v>
      </c>
      <c r="R233" s="6">
        <f>SUMIF(Sta!$A:$A,$A233,Sta!H:H)/$B233</f>
        <v>0.625</v>
      </c>
      <c r="S233" s="6">
        <f>SUMIF(Sta!$B:$B,$A233,Sta!J:J)/$C233</f>
        <v>0.625</v>
      </c>
      <c r="T233" s="10">
        <f>(SUMIF(Sta!$A:$A,$A233,Sta!I:I) +SUMIF(Sta!$B:$B,$A233,Sta!K:K))/$D233</f>
        <v>0.5625</v>
      </c>
      <c r="U233" s="6">
        <f>SUMIF(Sta!$A:$A,$A233,Sta!I:I)/$B233</f>
        <v>0.75</v>
      </c>
      <c r="V233" s="6">
        <f>SUMIF(Sta!$B:$B,$A233,Sta!K:K)/$C233</f>
        <v>0.375</v>
      </c>
      <c r="W233" s="10">
        <f>(SUMIF(Sta!$A:$A,$A233,Sta!Q:Q) +SUMIF(Sta!$B:$B,$A233,Sta!Q:Q))/$D233</f>
        <v>1.5625</v>
      </c>
      <c r="X233" s="6">
        <f>SUMIF(Sta!$A:$A,$A233,Sta!Q:Q)/$B233</f>
        <v>1.5</v>
      </c>
      <c r="Y233" s="6">
        <f>SUMIF(Sta!$B:$B,$A233,Sta!Q:Q)/$C233</f>
        <v>1.625</v>
      </c>
      <c r="Z233" s="10">
        <f>(SUMIF(Sta!$A:$A,$A233,Sta!M:M) +SUMIF(Sta!$B:$B,$A233,Sta!O:O))/$D233</f>
        <v>0.9375</v>
      </c>
      <c r="AA233" s="6">
        <f>SUMIF(Sta!$A:$A,$A233,Sta!M:M)/$B233</f>
        <v>1</v>
      </c>
      <c r="AB233" s="6">
        <f>SUMIF(Sta!$B:$B,$A233,Sta!O:O)/$C233</f>
        <v>0.875</v>
      </c>
      <c r="AC233" s="10">
        <f>(SUMIF(Sta!$A:$A,$A233,Sta!N:N) +SUMIF(Sta!$B:$B,$A233,Sta!P:P))/$D233</f>
        <v>0.625</v>
      </c>
      <c r="AD233" s="6">
        <f>SUMIF(Sta!$A:$A,$A233,Sta!N:N)/$B233</f>
        <v>0.5</v>
      </c>
      <c r="AE233" s="14">
        <f>SUMIF(Sta!$B:$B,$A233,Sta!P:P)/$C233</f>
        <v>0.75</v>
      </c>
    </row>
    <row r="234" spans="1:31" x14ac:dyDescent="0.3">
      <c r="A234" t="s">
        <v>416</v>
      </c>
      <c r="B234" s="9">
        <f>COUNTIF(Sta!A:A,A234)</f>
        <v>1</v>
      </c>
      <c r="C234" s="4">
        <f>COUNTIF(Sta!B:B,A234)</f>
        <v>1</v>
      </c>
      <c r="D234" s="4">
        <f t="shared" si="8"/>
        <v>2</v>
      </c>
      <c r="E234" s="10">
        <f>(SUMIF(Sta!$A:$A,$A234,Sta!F:F) +SUMIF(Sta!$B:$B,$A234,Sta!F:F))/$D234</f>
        <v>2.5</v>
      </c>
      <c r="F234" s="6">
        <f>SUMIF(Sta!$A:$A,$A234,Sta!F:F)/$B234</f>
        <v>0</v>
      </c>
      <c r="G234" s="6">
        <f>SUMIF(Sta!$B:$B,$A234,Sta!F:F)/$C234</f>
        <v>5</v>
      </c>
      <c r="H234" s="10">
        <f>(SUMIF(Sta!$A:$A,$A234,Sta!D:D) +SUMIF(Sta!$B:$B,$A234,Sta!E:E))/$D234</f>
        <v>1</v>
      </c>
      <c r="I234" s="6">
        <f>SUMIF(Sta!$A:$A,$A234,Sta!D:D)/$B234</f>
        <v>0</v>
      </c>
      <c r="J234" s="6">
        <f>SUMIF(Sta!$B:$B,$A234,Sta!E:E)/$C234</f>
        <v>2</v>
      </c>
      <c r="K234" s="10">
        <f>(SUMIF(Sta!$A:$A,$A234,Sta!E:E) +SUMIF(Sta!$B:$B,$A234,Sta!D:D))/$D234</f>
        <v>1.5</v>
      </c>
      <c r="L234" s="6">
        <f>SUMIF(Sta!$A:$A,$A234,Sta!E:E)/$B234</f>
        <v>0</v>
      </c>
      <c r="M234" s="6">
        <f>SUMIF(Sta!$B:$B,$A234,Sta!D:D)/$C234</f>
        <v>3</v>
      </c>
      <c r="N234" s="10">
        <f>(SUMIF(Sta!$A:$A,$A234,Sta!L:L) +SUMIF(Sta!$B:$B,$A234,Sta!L:L))/$D234</f>
        <v>0.5</v>
      </c>
      <c r="O234" s="6">
        <f>SUMIF(Sta!$A:$A,$A234,Sta!L:L)/$B234</f>
        <v>0</v>
      </c>
      <c r="P234" s="6">
        <f>SUMIF(Sta!$B:$B,$A234,Sta!L:L)/$C234</f>
        <v>1</v>
      </c>
      <c r="Q234" s="10">
        <f>(SUMIF(Sta!$A:$A,$A234,Sta!H:H) +SUMIF(Sta!$B:$B,$A234,Sta!J:J))/$D234</f>
        <v>0</v>
      </c>
      <c r="R234" s="6">
        <f>SUMIF(Sta!$A:$A,$A234,Sta!H:H)/$B234</f>
        <v>0</v>
      </c>
      <c r="S234" s="6">
        <f>SUMIF(Sta!$B:$B,$A234,Sta!J:J)/$C234</f>
        <v>0</v>
      </c>
      <c r="T234" s="10">
        <f>(SUMIF(Sta!$A:$A,$A234,Sta!I:I) +SUMIF(Sta!$B:$B,$A234,Sta!K:K))/$D234</f>
        <v>0.5</v>
      </c>
      <c r="U234" s="6">
        <f>SUMIF(Sta!$A:$A,$A234,Sta!I:I)/$B234</f>
        <v>0</v>
      </c>
      <c r="V234" s="6">
        <f>SUMIF(Sta!$B:$B,$A234,Sta!K:K)/$C234</f>
        <v>1</v>
      </c>
      <c r="W234" s="10">
        <f>(SUMIF(Sta!$A:$A,$A234,Sta!Q:Q) +SUMIF(Sta!$B:$B,$A234,Sta!Q:Q))/$D234</f>
        <v>2</v>
      </c>
      <c r="X234" s="6">
        <f>SUMIF(Sta!$A:$A,$A234,Sta!Q:Q)/$B234</f>
        <v>0</v>
      </c>
      <c r="Y234" s="6">
        <f>SUMIF(Sta!$B:$B,$A234,Sta!Q:Q)/$C234</f>
        <v>4</v>
      </c>
      <c r="Z234" s="10">
        <f>(SUMIF(Sta!$A:$A,$A234,Sta!M:M) +SUMIF(Sta!$B:$B,$A234,Sta!O:O))/$D234</f>
        <v>1</v>
      </c>
      <c r="AA234" s="6">
        <f>SUMIF(Sta!$A:$A,$A234,Sta!M:M)/$B234</f>
        <v>0</v>
      </c>
      <c r="AB234" s="6">
        <f>SUMIF(Sta!$B:$B,$A234,Sta!O:O)/$C234</f>
        <v>2</v>
      </c>
      <c r="AC234" s="10">
        <f>(SUMIF(Sta!$A:$A,$A234,Sta!N:N) +SUMIF(Sta!$B:$B,$A234,Sta!P:P))/$D234</f>
        <v>1</v>
      </c>
      <c r="AD234" s="6">
        <f>SUMIF(Sta!$A:$A,$A234,Sta!N:N)/$B234</f>
        <v>0</v>
      </c>
      <c r="AE234" s="14">
        <f>SUMIF(Sta!$B:$B,$A234,Sta!P:P)/$C234</f>
        <v>2</v>
      </c>
    </row>
    <row r="235" spans="1:31" x14ac:dyDescent="0.3">
      <c r="A235" t="s">
        <v>509</v>
      </c>
      <c r="B235" s="9">
        <f>COUNTIF(Sta!A:A,A235)</f>
        <v>12</v>
      </c>
      <c r="C235" s="4">
        <f>COUNTIF(Sta!B:B,A235)</f>
        <v>10</v>
      </c>
      <c r="D235" s="4">
        <f t="shared" si="8"/>
        <v>22</v>
      </c>
      <c r="E235" s="10">
        <f>(SUMIF(Sta!$A:$A,$A235,Sta!F:F) +SUMIF(Sta!$B:$B,$A235,Sta!F:F))/$D235</f>
        <v>2.7272727272727271</v>
      </c>
      <c r="F235" s="6">
        <f>SUMIF(Sta!$A:$A,$A235,Sta!F:F)/$B235</f>
        <v>2.8333333333333335</v>
      </c>
      <c r="G235" s="6">
        <f>SUMIF(Sta!$B:$B,$A235,Sta!F:F)/$C235</f>
        <v>2.6</v>
      </c>
      <c r="H235" s="10">
        <f>(SUMIF(Sta!$A:$A,$A235,Sta!D:D) +SUMIF(Sta!$B:$B,$A235,Sta!E:E))/$D235</f>
        <v>1.0454545454545454</v>
      </c>
      <c r="I235" s="6">
        <f>SUMIF(Sta!$A:$A,$A235,Sta!D:D)/$B235</f>
        <v>1.3333333333333333</v>
      </c>
      <c r="J235" s="6">
        <f>SUMIF(Sta!$B:$B,$A235,Sta!E:E)/$C235</f>
        <v>0.7</v>
      </c>
      <c r="K235" s="10">
        <f>(SUMIF(Sta!$A:$A,$A235,Sta!E:E) +SUMIF(Sta!$B:$B,$A235,Sta!D:D))/$D235</f>
        <v>1.6818181818181819</v>
      </c>
      <c r="L235" s="6">
        <f>SUMIF(Sta!$A:$A,$A235,Sta!E:E)/$B235</f>
        <v>1.5</v>
      </c>
      <c r="M235" s="6">
        <f>SUMIF(Sta!$B:$B,$A235,Sta!D:D)/$C235</f>
        <v>1.9</v>
      </c>
      <c r="N235" s="10">
        <f>(SUMIF(Sta!$A:$A,$A235,Sta!L:L) +SUMIF(Sta!$B:$B,$A235,Sta!L:L))/$D235</f>
        <v>1</v>
      </c>
      <c r="O235" s="6">
        <f>SUMIF(Sta!$A:$A,$A235,Sta!L:L)/$B235</f>
        <v>1.0833333333333333</v>
      </c>
      <c r="P235" s="6">
        <f>SUMIF(Sta!$B:$B,$A235,Sta!L:L)/$C235</f>
        <v>0.9</v>
      </c>
      <c r="Q235" s="10">
        <f>(SUMIF(Sta!$A:$A,$A235,Sta!H:H) +SUMIF(Sta!$B:$B,$A235,Sta!J:J))/$D235</f>
        <v>0.40909090909090912</v>
      </c>
      <c r="R235" s="6">
        <f>SUMIF(Sta!$A:$A,$A235,Sta!H:H)/$B235</f>
        <v>0.5</v>
      </c>
      <c r="S235" s="6">
        <f>SUMIF(Sta!$B:$B,$A235,Sta!J:J)/$C235</f>
        <v>0.3</v>
      </c>
      <c r="T235" s="10">
        <f>(SUMIF(Sta!$A:$A,$A235,Sta!I:I) +SUMIF(Sta!$B:$B,$A235,Sta!K:K))/$D235</f>
        <v>0.59090909090909094</v>
      </c>
      <c r="U235" s="6">
        <f>SUMIF(Sta!$A:$A,$A235,Sta!I:I)/$B235</f>
        <v>0.58333333333333337</v>
      </c>
      <c r="V235" s="6">
        <f>SUMIF(Sta!$B:$B,$A235,Sta!K:K)/$C235</f>
        <v>0.6</v>
      </c>
      <c r="W235" s="10">
        <f>(SUMIF(Sta!$A:$A,$A235,Sta!Q:Q) +SUMIF(Sta!$B:$B,$A235,Sta!Q:Q))/$D235</f>
        <v>1.7272727272727273</v>
      </c>
      <c r="X235" s="6">
        <f>SUMIF(Sta!$A:$A,$A235,Sta!Q:Q)/$B235</f>
        <v>1.75</v>
      </c>
      <c r="Y235" s="6">
        <f>SUMIF(Sta!$B:$B,$A235,Sta!Q:Q)/$C235</f>
        <v>1.7</v>
      </c>
      <c r="Z235" s="10">
        <f>(SUMIF(Sta!$A:$A,$A235,Sta!M:M) +SUMIF(Sta!$B:$B,$A235,Sta!O:O))/$D235</f>
        <v>0.63636363636363635</v>
      </c>
      <c r="AA235" s="6">
        <f>SUMIF(Sta!$A:$A,$A235,Sta!M:M)/$B235</f>
        <v>0.83333333333333337</v>
      </c>
      <c r="AB235" s="6">
        <f>SUMIF(Sta!$B:$B,$A235,Sta!O:O)/$C235</f>
        <v>0.4</v>
      </c>
      <c r="AC235" s="10">
        <f>(SUMIF(Sta!$A:$A,$A235,Sta!N:N) +SUMIF(Sta!$B:$B,$A235,Sta!P:P))/$D235</f>
        <v>1.0909090909090908</v>
      </c>
      <c r="AD235" s="6">
        <f>SUMIF(Sta!$A:$A,$A235,Sta!N:N)/$B235</f>
        <v>0.91666666666666663</v>
      </c>
      <c r="AE235" s="14">
        <f>SUMIF(Sta!$B:$B,$A235,Sta!P:P)/$C235</f>
        <v>1.3</v>
      </c>
    </row>
    <row r="236" spans="1:31" x14ac:dyDescent="0.3">
      <c r="A236" t="s">
        <v>161</v>
      </c>
      <c r="B236" s="9">
        <f>COUNTIF(Sta!A:A,A236)</f>
        <v>0</v>
      </c>
      <c r="C236" s="4">
        <f>COUNTIF(Sta!B:B,A236)</f>
        <v>1</v>
      </c>
      <c r="D236" s="4">
        <f t="shared" si="8"/>
        <v>1</v>
      </c>
      <c r="E236" s="10">
        <f>(SUMIF(Sta!$A:$A,$A236,Sta!F:F) +SUMIF(Sta!$B:$B,$A236,Sta!F:F))/$D236</f>
        <v>4</v>
      </c>
      <c r="F236" s="6" t="e">
        <f>SUMIF(Sta!$A:$A,$A236,Sta!F:F)/$B236</f>
        <v>#DIV/0!</v>
      </c>
      <c r="G236" s="6">
        <f>SUMIF(Sta!$B:$B,$A236,Sta!F:F)/$C236</f>
        <v>4</v>
      </c>
      <c r="H236" s="10">
        <f>(SUMIF(Sta!$A:$A,$A236,Sta!D:D) +SUMIF(Sta!$B:$B,$A236,Sta!E:E))/$D236</f>
        <v>4</v>
      </c>
      <c r="I236" s="6" t="e">
        <f>SUMIF(Sta!$A:$A,$A236,Sta!D:D)/$B236</f>
        <v>#DIV/0!</v>
      </c>
      <c r="J236" s="6">
        <f>SUMIF(Sta!$B:$B,$A236,Sta!E:E)/$C236</f>
        <v>4</v>
      </c>
      <c r="K236" s="10">
        <f>(SUMIF(Sta!$A:$A,$A236,Sta!E:E) +SUMIF(Sta!$B:$B,$A236,Sta!D:D))/$D236</f>
        <v>0</v>
      </c>
      <c r="L236" s="6" t="e">
        <f>SUMIF(Sta!$A:$A,$A236,Sta!E:E)/$B236</f>
        <v>#DIV/0!</v>
      </c>
      <c r="M236" s="6">
        <f>SUMIF(Sta!$B:$B,$A236,Sta!D:D)/$C236</f>
        <v>0</v>
      </c>
      <c r="N236" s="10">
        <f>(SUMIF(Sta!$A:$A,$A236,Sta!L:L) +SUMIF(Sta!$B:$B,$A236,Sta!L:L))/$D236</f>
        <v>3</v>
      </c>
      <c r="O236" s="6" t="e">
        <f>SUMIF(Sta!$A:$A,$A236,Sta!L:L)/$B236</f>
        <v>#DIV/0!</v>
      </c>
      <c r="P236" s="6">
        <f>SUMIF(Sta!$B:$B,$A236,Sta!L:L)/$C236</f>
        <v>3</v>
      </c>
      <c r="Q236" s="10">
        <f>(SUMIF(Sta!$A:$A,$A236,Sta!H:H) +SUMIF(Sta!$B:$B,$A236,Sta!J:J))/$D236</f>
        <v>3</v>
      </c>
      <c r="R236" s="6" t="e">
        <f>SUMIF(Sta!$A:$A,$A236,Sta!H:H)/$B236</f>
        <v>#DIV/0!</v>
      </c>
      <c r="S236" s="6">
        <f>SUMIF(Sta!$B:$B,$A236,Sta!J:J)/$C236</f>
        <v>3</v>
      </c>
      <c r="T236" s="10">
        <f>(SUMIF(Sta!$A:$A,$A236,Sta!I:I) +SUMIF(Sta!$B:$B,$A236,Sta!K:K))/$D236</f>
        <v>0</v>
      </c>
      <c r="U236" s="6" t="e">
        <f>SUMIF(Sta!$A:$A,$A236,Sta!I:I)/$B236</f>
        <v>#DIV/0!</v>
      </c>
      <c r="V236" s="6">
        <f>SUMIF(Sta!$B:$B,$A236,Sta!K:K)/$C236</f>
        <v>0</v>
      </c>
      <c r="W236" s="10">
        <f>(SUMIF(Sta!$A:$A,$A236,Sta!Q:Q) +SUMIF(Sta!$B:$B,$A236,Sta!Q:Q))/$D236</f>
        <v>1</v>
      </c>
      <c r="X236" s="6" t="e">
        <f>SUMIF(Sta!$A:$A,$A236,Sta!Q:Q)/$B236</f>
        <v>#DIV/0!</v>
      </c>
      <c r="Y236" s="6">
        <f>SUMIF(Sta!$B:$B,$A236,Sta!Q:Q)/$C236</f>
        <v>1</v>
      </c>
      <c r="Z236" s="10">
        <f>(SUMIF(Sta!$A:$A,$A236,Sta!M:M) +SUMIF(Sta!$B:$B,$A236,Sta!O:O))/$D236</f>
        <v>1</v>
      </c>
      <c r="AA236" s="6" t="e">
        <f>SUMIF(Sta!$A:$A,$A236,Sta!M:M)/$B236</f>
        <v>#DIV/0!</v>
      </c>
      <c r="AB236" s="6">
        <f>SUMIF(Sta!$B:$B,$A236,Sta!O:O)/$C236</f>
        <v>1</v>
      </c>
      <c r="AC236" s="10">
        <f>(SUMIF(Sta!$A:$A,$A236,Sta!N:N) +SUMIF(Sta!$B:$B,$A236,Sta!P:P))/$D236</f>
        <v>0</v>
      </c>
      <c r="AD236" s="6" t="e">
        <f>SUMIF(Sta!$A:$A,$A236,Sta!N:N)/$B236</f>
        <v>#DIV/0!</v>
      </c>
      <c r="AE236" s="14">
        <f>SUMIF(Sta!$B:$B,$A236,Sta!P:P)/$C236</f>
        <v>0</v>
      </c>
    </row>
    <row r="237" spans="1:31" x14ac:dyDescent="0.3">
      <c r="A237" t="s">
        <v>326</v>
      </c>
      <c r="B237" s="9">
        <f>COUNTIF(Sta!A:A,A237)</f>
        <v>1</v>
      </c>
      <c r="C237" s="4">
        <f>COUNTIF(Sta!B:B,A237)</f>
        <v>1</v>
      </c>
      <c r="D237" s="4">
        <f t="shared" si="8"/>
        <v>2</v>
      </c>
      <c r="E237" s="10">
        <f>(SUMIF(Sta!$A:$A,$A237,Sta!F:F) +SUMIF(Sta!$B:$B,$A237,Sta!F:F))/$D237</f>
        <v>4</v>
      </c>
      <c r="F237" s="6">
        <f>SUMIF(Sta!$A:$A,$A237,Sta!F:F)/$B237</f>
        <v>4</v>
      </c>
      <c r="G237" s="6">
        <f>SUMIF(Sta!$B:$B,$A237,Sta!F:F)/$C237</f>
        <v>4</v>
      </c>
      <c r="H237" s="10">
        <f>(SUMIF(Sta!$A:$A,$A237,Sta!D:D) +SUMIF(Sta!$B:$B,$A237,Sta!E:E))/$D237</f>
        <v>2.5</v>
      </c>
      <c r="I237" s="6">
        <f>SUMIF(Sta!$A:$A,$A237,Sta!D:D)/$B237</f>
        <v>2</v>
      </c>
      <c r="J237" s="6">
        <f>SUMIF(Sta!$B:$B,$A237,Sta!E:E)/$C237</f>
        <v>3</v>
      </c>
      <c r="K237" s="10">
        <f>(SUMIF(Sta!$A:$A,$A237,Sta!E:E) +SUMIF(Sta!$B:$B,$A237,Sta!D:D))/$D237</f>
        <v>1.5</v>
      </c>
      <c r="L237" s="6">
        <f>SUMIF(Sta!$A:$A,$A237,Sta!E:E)/$B237</f>
        <v>2</v>
      </c>
      <c r="M237" s="6">
        <f>SUMIF(Sta!$B:$B,$A237,Sta!D:D)/$C237</f>
        <v>1</v>
      </c>
      <c r="N237" s="10">
        <f>(SUMIF(Sta!$A:$A,$A237,Sta!L:L) +SUMIF(Sta!$B:$B,$A237,Sta!L:L))/$D237</f>
        <v>0</v>
      </c>
      <c r="O237" s="6">
        <f>SUMIF(Sta!$A:$A,$A237,Sta!L:L)/$B237</f>
        <v>0</v>
      </c>
      <c r="P237" s="6">
        <f>SUMIF(Sta!$B:$B,$A237,Sta!L:L)/$C237</f>
        <v>0</v>
      </c>
      <c r="Q237" s="10">
        <f>(SUMIF(Sta!$A:$A,$A237,Sta!H:H) +SUMIF(Sta!$B:$B,$A237,Sta!J:J))/$D237</f>
        <v>0</v>
      </c>
      <c r="R237" s="6">
        <f>SUMIF(Sta!$A:$A,$A237,Sta!H:H)/$B237</f>
        <v>0</v>
      </c>
      <c r="S237" s="6">
        <f>SUMIF(Sta!$B:$B,$A237,Sta!J:J)/$C237</f>
        <v>0</v>
      </c>
      <c r="T237" s="10">
        <f>(SUMIF(Sta!$A:$A,$A237,Sta!I:I) +SUMIF(Sta!$B:$B,$A237,Sta!K:K))/$D237</f>
        <v>0</v>
      </c>
      <c r="U237" s="6">
        <f>SUMIF(Sta!$A:$A,$A237,Sta!I:I)/$B237</f>
        <v>0</v>
      </c>
      <c r="V237" s="6">
        <f>SUMIF(Sta!$B:$B,$A237,Sta!K:K)/$C237</f>
        <v>0</v>
      </c>
      <c r="W237" s="10">
        <f>(SUMIF(Sta!$A:$A,$A237,Sta!Q:Q) +SUMIF(Sta!$B:$B,$A237,Sta!Q:Q))/$D237</f>
        <v>4</v>
      </c>
      <c r="X237" s="6">
        <f>SUMIF(Sta!$A:$A,$A237,Sta!Q:Q)/$B237</f>
        <v>4</v>
      </c>
      <c r="Y237" s="6">
        <f>SUMIF(Sta!$B:$B,$A237,Sta!Q:Q)/$C237</f>
        <v>4</v>
      </c>
      <c r="Z237" s="10">
        <f>(SUMIF(Sta!$A:$A,$A237,Sta!M:M) +SUMIF(Sta!$B:$B,$A237,Sta!O:O))/$D237</f>
        <v>2.5</v>
      </c>
      <c r="AA237" s="6">
        <f>SUMIF(Sta!$A:$A,$A237,Sta!M:M)/$B237</f>
        <v>2</v>
      </c>
      <c r="AB237" s="6">
        <f>SUMIF(Sta!$B:$B,$A237,Sta!O:O)/$C237</f>
        <v>3</v>
      </c>
      <c r="AC237" s="10">
        <f>(SUMIF(Sta!$A:$A,$A237,Sta!N:N) +SUMIF(Sta!$B:$B,$A237,Sta!P:P))/$D237</f>
        <v>1.5</v>
      </c>
      <c r="AD237" s="6">
        <f>SUMIF(Sta!$A:$A,$A237,Sta!N:N)/$B237</f>
        <v>2</v>
      </c>
      <c r="AE237" s="14">
        <f>SUMIF(Sta!$B:$B,$A237,Sta!P:P)/$C237</f>
        <v>1</v>
      </c>
    </row>
    <row r="238" spans="1:31" x14ac:dyDescent="0.3">
      <c r="A238" t="s">
        <v>347</v>
      </c>
      <c r="B238" s="9">
        <f>COUNTIF(Sta!A:A,A238)</f>
        <v>0</v>
      </c>
      <c r="C238" s="4">
        <f>COUNTIF(Sta!B:B,A238)</f>
        <v>0</v>
      </c>
      <c r="D238" s="4">
        <f t="shared" si="8"/>
        <v>0</v>
      </c>
      <c r="E238" s="10" t="e">
        <f>(SUMIF(Sta!$A:$A,$A238,Sta!F:F) +SUMIF(Sta!$B:$B,$A238,Sta!F:F))/$D238</f>
        <v>#DIV/0!</v>
      </c>
      <c r="F238" s="6" t="e">
        <f>SUMIF(Sta!$A:$A,$A238,Sta!F:F)/$B238</f>
        <v>#DIV/0!</v>
      </c>
      <c r="G238" s="6" t="e">
        <f>SUMIF(Sta!$B:$B,$A238,Sta!F:F)/$C238</f>
        <v>#DIV/0!</v>
      </c>
      <c r="H238" s="10" t="e">
        <f>(SUMIF(Sta!$A:$A,$A238,Sta!D:D) +SUMIF(Sta!$B:$B,$A238,Sta!E:E))/$D238</f>
        <v>#DIV/0!</v>
      </c>
      <c r="I238" s="6" t="e">
        <f>SUMIF(Sta!$A:$A,$A238,Sta!D:D)/$B238</f>
        <v>#DIV/0!</v>
      </c>
      <c r="J238" s="6" t="e">
        <f>SUMIF(Sta!$B:$B,$A238,Sta!E:E)/$C238</f>
        <v>#DIV/0!</v>
      </c>
      <c r="K238" s="10" t="e">
        <f>(SUMIF(Sta!$A:$A,$A238,Sta!E:E) +SUMIF(Sta!$B:$B,$A238,Sta!D:D))/$D238</f>
        <v>#DIV/0!</v>
      </c>
      <c r="L238" s="6" t="e">
        <f>SUMIF(Sta!$A:$A,$A238,Sta!E:E)/$B238</f>
        <v>#DIV/0!</v>
      </c>
      <c r="M238" s="6" t="e">
        <f>SUMIF(Sta!$B:$B,$A238,Sta!D:D)/$C238</f>
        <v>#DIV/0!</v>
      </c>
      <c r="N238" s="10" t="e">
        <f>(SUMIF(Sta!$A:$A,$A238,Sta!L:L) +SUMIF(Sta!$B:$B,$A238,Sta!L:L))/$D238</f>
        <v>#DIV/0!</v>
      </c>
      <c r="O238" s="6" t="e">
        <f>SUMIF(Sta!$A:$A,$A238,Sta!L:L)/$B238</f>
        <v>#DIV/0!</v>
      </c>
      <c r="P238" s="6" t="e">
        <f>SUMIF(Sta!$B:$B,$A238,Sta!L:L)/$C238</f>
        <v>#DIV/0!</v>
      </c>
      <c r="Q238" s="10" t="e">
        <f>(SUMIF(Sta!$A:$A,$A238,Sta!H:H) +SUMIF(Sta!$B:$B,$A238,Sta!J:J))/$D238</f>
        <v>#DIV/0!</v>
      </c>
      <c r="R238" s="6" t="e">
        <f>SUMIF(Sta!$A:$A,$A238,Sta!H:H)/$B238</f>
        <v>#DIV/0!</v>
      </c>
      <c r="S238" s="6" t="e">
        <f>SUMIF(Sta!$B:$B,$A238,Sta!J:J)/$C238</f>
        <v>#DIV/0!</v>
      </c>
      <c r="T238" s="10" t="e">
        <f>(SUMIF(Sta!$A:$A,$A238,Sta!I:I) +SUMIF(Sta!$B:$B,$A238,Sta!K:K))/$D238</f>
        <v>#DIV/0!</v>
      </c>
      <c r="U238" s="6" t="e">
        <f>SUMIF(Sta!$A:$A,$A238,Sta!I:I)/$B238</f>
        <v>#DIV/0!</v>
      </c>
      <c r="V238" s="6" t="e">
        <f>SUMIF(Sta!$B:$B,$A238,Sta!K:K)/$C238</f>
        <v>#DIV/0!</v>
      </c>
      <c r="W238" s="10" t="e">
        <f>(SUMIF(Sta!$A:$A,$A238,Sta!Q:Q) +SUMIF(Sta!$B:$B,$A238,Sta!Q:Q))/$D238</f>
        <v>#DIV/0!</v>
      </c>
      <c r="X238" s="6" t="e">
        <f>SUMIF(Sta!$A:$A,$A238,Sta!Q:Q)/$B238</f>
        <v>#DIV/0!</v>
      </c>
      <c r="Y238" s="6" t="e">
        <f>SUMIF(Sta!$B:$B,$A238,Sta!Q:Q)/$C238</f>
        <v>#DIV/0!</v>
      </c>
      <c r="Z238" s="10" t="e">
        <f>(SUMIF(Sta!$A:$A,$A238,Sta!M:M) +SUMIF(Sta!$B:$B,$A238,Sta!O:O))/$D238</f>
        <v>#DIV/0!</v>
      </c>
      <c r="AA238" s="6" t="e">
        <f>SUMIF(Sta!$A:$A,$A238,Sta!M:M)/$B238</f>
        <v>#DIV/0!</v>
      </c>
      <c r="AB238" s="6" t="e">
        <f>SUMIF(Sta!$B:$B,$A238,Sta!O:O)/$C238</f>
        <v>#DIV/0!</v>
      </c>
      <c r="AC238" s="10" t="e">
        <f>(SUMIF(Sta!$A:$A,$A238,Sta!N:N) +SUMIF(Sta!$B:$B,$A238,Sta!P:P))/$D238</f>
        <v>#DIV/0!</v>
      </c>
      <c r="AD238" s="6" t="e">
        <f>SUMIF(Sta!$A:$A,$A238,Sta!N:N)/$B238</f>
        <v>#DIV/0!</v>
      </c>
      <c r="AE238" s="14" t="e">
        <f>SUMIF(Sta!$B:$B,$A238,Sta!P:P)/$C238</f>
        <v>#DIV/0!</v>
      </c>
    </row>
    <row r="239" spans="1:31" x14ac:dyDescent="0.3">
      <c r="A239" t="s">
        <v>150</v>
      </c>
      <c r="B239" s="9">
        <f>COUNTIF(Sta!A:A,A239)</f>
        <v>1</v>
      </c>
      <c r="C239" s="4">
        <f>COUNTIF(Sta!B:B,A239)</f>
        <v>0</v>
      </c>
      <c r="D239" s="4">
        <f t="shared" si="8"/>
        <v>1</v>
      </c>
      <c r="E239" s="10">
        <f>(SUMIF(Sta!$A:$A,$A239,Sta!F:F) +SUMIF(Sta!$B:$B,$A239,Sta!F:F))/$D239</f>
        <v>2</v>
      </c>
      <c r="F239" s="6">
        <f>SUMIF(Sta!$A:$A,$A239,Sta!F:F)/$B239</f>
        <v>2</v>
      </c>
      <c r="G239" s="6" t="e">
        <f>SUMIF(Sta!$B:$B,$A239,Sta!F:F)/$C239</f>
        <v>#DIV/0!</v>
      </c>
      <c r="H239" s="10">
        <f>(SUMIF(Sta!$A:$A,$A239,Sta!D:D) +SUMIF(Sta!$B:$B,$A239,Sta!E:E))/$D239</f>
        <v>1</v>
      </c>
      <c r="I239" s="6">
        <f>SUMIF(Sta!$A:$A,$A239,Sta!D:D)/$B239</f>
        <v>1</v>
      </c>
      <c r="J239" s="6" t="e">
        <f>SUMIF(Sta!$B:$B,$A239,Sta!E:E)/$C239</f>
        <v>#DIV/0!</v>
      </c>
      <c r="K239" s="10">
        <f>(SUMIF(Sta!$A:$A,$A239,Sta!E:E) +SUMIF(Sta!$B:$B,$A239,Sta!D:D))/$D239</f>
        <v>1</v>
      </c>
      <c r="L239" s="6">
        <f>SUMIF(Sta!$A:$A,$A239,Sta!E:E)/$B239</f>
        <v>1</v>
      </c>
      <c r="M239" s="6" t="e">
        <f>SUMIF(Sta!$B:$B,$A239,Sta!D:D)/$C239</f>
        <v>#DIV/0!</v>
      </c>
      <c r="N239" s="10">
        <f>(SUMIF(Sta!$A:$A,$A239,Sta!L:L) +SUMIF(Sta!$B:$B,$A239,Sta!L:L))/$D239</f>
        <v>0</v>
      </c>
      <c r="O239" s="6">
        <f>SUMIF(Sta!$A:$A,$A239,Sta!L:L)/$B239</f>
        <v>0</v>
      </c>
      <c r="P239" s="6" t="e">
        <f>SUMIF(Sta!$B:$B,$A239,Sta!L:L)/$C239</f>
        <v>#DIV/0!</v>
      </c>
      <c r="Q239" s="10">
        <f>(SUMIF(Sta!$A:$A,$A239,Sta!H:H) +SUMIF(Sta!$B:$B,$A239,Sta!J:J))/$D239</f>
        <v>0</v>
      </c>
      <c r="R239" s="6">
        <f>SUMIF(Sta!$A:$A,$A239,Sta!H:H)/$B239</f>
        <v>0</v>
      </c>
      <c r="S239" s="6" t="e">
        <f>SUMIF(Sta!$B:$B,$A239,Sta!J:J)/$C239</f>
        <v>#DIV/0!</v>
      </c>
      <c r="T239" s="10">
        <f>(SUMIF(Sta!$A:$A,$A239,Sta!I:I) +SUMIF(Sta!$B:$B,$A239,Sta!K:K))/$D239</f>
        <v>0</v>
      </c>
      <c r="U239" s="6">
        <f>SUMIF(Sta!$A:$A,$A239,Sta!I:I)/$B239</f>
        <v>0</v>
      </c>
      <c r="V239" s="6" t="e">
        <f>SUMIF(Sta!$B:$B,$A239,Sta!K:K)/$C239</f>
        <v>#DIV/0!</v>
      </c>
      <c r="W239" s="10">
        <f>(SUMIF(Sta!$A:$A,$A239,Sta!Q:Q) +SUMIF(Sta!$B:$B,$A239,Sta!Q:Q))/$D239</f>
        <v>2</v>
      </c>
      <c r="X239" s="6">
        <f>SUMIF(Sta!$A:$A,$A239,Sta!Q:Q)/$B239</f>
        <v>2</v>
      </c>
      <c r="Y239" s="6" t="e">
        <f>SUMIF(Sta!$B:$B,$A239,Sta!Q:Q)/$C239</f>
        <v>#DIV/0!</v>
      </c>
      <c r="Z239" s="10">
        <f>(SUMIF(Sta!$A:$A,$A239,Sta!M:M) +SUMIF(Sta!$B:$B,$A239,Sta!O:O))/$D239</f>
        <v>1</v>
      </c>
      <c r="AA239" s="6">
        <f>SUMIF(Sta!$A:$A,$A239,Sta!M:M)/$B239</f>
        <v>1</v>
      </c>
      <c r="AB239" s="6" t="e">
        <f>SUMIF(Sta!$B:$B,$A239,Sta!O:O)/$C239</f>
        <v>#DIV/0!</v>
      </c>
      <c r="AC239" s="10">
        <f>(SUMIF(Sta!$A:$A,$A239,Sta!N:N) +SUMIF(Sta!$B:$B,$A239,Sta!P:P))/$D239</f>
        <v>1</v>
      </c>
      <c r="AD239" s="6">
        <f>SUMIF(Sta!$A:$A,$A239,Sta!N:N)/$B239</f>
        <v>1</v>
      </c>
      <c r="AE239" s="14" t="e">
        <f>SUMIF(Sta!$B:$B,$A239,Sta!P:P)/$C239</f>
        <v>#DIV/0!</v>
      </c>
    </row>
    <row r="240" spans="1:31" x14ac:dyDescent="0.3">
      <c r="A240" t="s">
        <v>647</v>
      </c>
      <c r="B240" s="9">
        <f>COUNTIF(Sta!A:A,A240)</f>
        <v>9</v>
      </c>
      <c r="C240" s="4">
        <f>COUNTIF(Sta!B:B,A240)</f>
        <v>9</v>
      </c>
      <c r="D240" s="4">
        <f t="shared" si="8"/>
        <v>18</v>
      </c>
      <c r="E240" s="10">
        <f>(SUMIF(Sta!$A:$A,$A240,Sta!F:F) +SUMIF(Sta!$B:$B,$A240,Sta!F:F))/$D240</f>
        <v>2.4444444444444446</v>
      </c>
      <c r="F240" s="6">
        <f>SUMIF(Sta!$A:$A,$A240,Sta!F:F)/$B240</f>
        <v>2.6666666666666665</v>
      </c>
      <c r="G240" s="6">
        <f>SUMIF(Sta!$B:$B,$A240,Sta!F:F)/$C240</f>
        <v>2.2222222222222223</v>
      </c>
      <c r="H240" s="10">
        <f>(SUMIF(Sta!$A:$A,$A240,Sta!D:D) +SUMIF(Sta!$B:$B,$A240,Sta!E:E))/$D240</f>
        <v>0.94444444444444442</v>
      </c>
      <c r="I240" s="6">
        <f>SUMIF(Sta!$A:$A,$A240,Sta!D:D)/$B240</f>
        <v>1.2222222222222223</v>
      </c>
      <c r="J240" s="6">
        <f>SUMIF(Sta!$B:$B,$A240,Sta!E:E)/$C240</f>
        <v>0.66666666666666663</v>
      </c>
      <c r="K240" s="10">
        <f>(SUMIF(Sta!$A:$A,$A240,Sta!E:E) +SUMIF(Sta!$B:$B,$A240,Sta!D:D))/$D240</f>
        <v>1.5</v>
      </c>
      <c r="L240" s="6">
        <f>SUMIF(Sta!$A:$A,$A240,Sta!E:E)/$B240</f>
        <v>1.4444444444444444</v>
      </c>
      <c r="M240" s="6">
        <f>SUMIF(Sta!$B:$B,$A240,Sta!D:D)/$C240</f>
        <v>1.5555555555555556</v>
      </c>
      <c r="N240" s="10">
        <f>(SUMIF(Sta!$A:$A,$A240,Sta!L:L) +SUMIF(Sta!$B:$B,$A240,Sta!L:L))/$D240</f>
        <v>1.2777777777777777</v>
      </c>
      <c r="O240" s="6">
        <f>SUMIF(Sta!$A:$A,$A240,Sta!L:L)/$B240</f>
        <v>1.6666666666666667</v>
      </c>
      <c r="P240" s="6">
        <f>SUMIF(Sta!$B:$B,$A240,Sta!L:L)/$C240</f>
        <v>0.88888888888888884</v>
      </c>
      <c r="Q240" s="10">
        <f>(SUMIF(Sta!$A:$A,$A240,Sta!H:H) +SUMIF(Sta!$B:$B,$A240,Sta!J:J))/$D240</f>
        <v>0.33333333333333331</v>
      </c>
      <c r="R240" s="6">
        <f>SUMIF(Sta!$A:$A,$A240,Sta!H:H)/$B240</f>
        <v>0.55555555555555558</v>
      </c>
      <c r="S240" s="6">
        <f>SUMIF(Sta!$B:$B,$A240,Sta!J:J)/$C240</f>
        <v>0.1111111111111111</v>
      </c>
      <c r="T240" s="10">
        <f>(SUMIF(Sta!$A:$A,$A240,Sta!I:I) +SUMIF(Sta!$B:$B,$A240,Sta!K:K))/$D240</f>
        <v>0.94444444444444442</v>
      </c>
      <c r="U240" s="6">
        <f>SUMIF(Sta!$A:$A,$A240,Sta!I:I)/$B240</f>
        <v>1.1111111111111112</v>
      </c>
      <c r="V240" s="6">
        <f>SUMIF(Sta!$B:$B,$A240,Sta!K:K)/$C240</f>
        <v>0.77777777777777779</v>
      </c>
      <c r="W240" s="10">
        <f>(SUMIF(Sta!$A:$A,$A240,Sta!Q:Q) +SUMIF(Sta!$B:$B,$A240,Sta!Q:Q))/$D240</f>
        <v>1.1666666666666667</v>
      </c>
      <c r="X240" s="6">
        <f>SUMIF(Sta!$A:$A,$A240,Sta!Q:Q)/$B240</f>
        <v>1</v>
      </c>
      <c r="Y240" s="6">
        <f>SUMIF(Sta!$B:$B,$A240,Sta!Q:Q)/$C240</f>
        <v>1.3333333333333333</v>
      </c>
      <c r="Z240" s="10">
        <f>(SUMIF(Sta!$A:$A,$A240,Sta!M:M) +SUMIF(Sta!$B:$B,$A240,Sta!O:O))/$D240</f>
        <v>0.61111111111111116</v>
      </c>
      <c r="AA240" s="6">
        <f>SUMIF(Sta!$A:$A,$A240,Sta!M:M)/$B240</f>
        <v>0.66666666666666663</v>
      </c>
      <c r="AB240" s="6">
        <f>SUMIF(Sta!$B:$B,$A240,Sta!O:O)/$C240</f>
        <v>0.55555555555555558</v>
      </c>
      <c r="AC240" s="10">
        <f>(SUMIF(Sta!$A:$A,$A240,Sta!N:N) +SUMIF(Sta!$B:$B,$A240,Sta!P:P))/$D240</f>
        <v>0.55555555555555558</v>
      </c>
      <c r="AD240" s="6">
        <f>SUMIF(Sta!$A:$A,$A240,Sta!N:N)/$B240</f>
        <v>0.33333333333333331</v>
      </c>
      <c r="AE240" s="14">
        <f>SUMIF(Sta!$B:$B,$A240,Sta!P:P)/$C240</f>
        <v>0.77777777777777779</v>
      </c>
    </row>
    <row r="241" spans="1:31" x14ac:dyDescent="0.3">
      <c r="A241" t="s">
        <v>510</v>
      </c>
      <c r="B241" s="9">
        <f>COUNTIF(Sta!A:A,A241)</f>
        <v>11</v>
      </c>
      <c r="C241" s="4">
        <f>COUNTIF(Sta!B:B,A241)</f>
        <v>11</v>
      </c>
      <c r="D241" s="4">
        <f t="shared" si="8"/>
        <v>22</v>
      </c>
      <c r="E241" s="10">
        <f>(SUMIF(Sta!$A:$A,$A241,Sta!F:F) +SUMIF(Sta!$B:$B,$A241,Sta!F:F))/$D241</f>
        <v>2.7727272727272729</v>
      </c>
      <c r="F241" s="6">
        <f>SUMIF(Sta!$A:$A,$A241,Sta!F:F)/$B241</f>
        <v>2.8181818181818183</v>
      </c>
      <c r="G241" s="6">
        <f>SUMIF(Sta!$B:$B,$A241,Sta!F:F)/$C241</f>
        <v>2.7272727272727271</v>
      </c>
      <c r="H241" s="10">
        <f>(SUMIF(Sta!$A:$A,$A241,Sta!D:D) +SUMIF(Sta!$B:$B,$A241,Sta!E:E))/$D241</f>
        <v>1.2272727272727273</v>
      </c>
      <c r="I241" s="6">
        <f>SUMIF(Sta!$A:$A,$A241,Sta!D:D)/$B241</f>
        <v>1.3636363636363635</v>
      </c>
      <c r="J241" s="6">
        <f>SUMIF(Sta!$B:$B,$A241,Sta!E:E)/$C241</f>
        <v>1.0909090909090908</v>
      </c>
      <c r="K241" s="10">
        <f>(SUMIF(Sta!$A:$A,$A241,Sta!E:E) +SUMIF(Sta!$B:$B,$A241,Sta!D:D))/$D241</f>
        <v>1.5454545454545454</v>
      </c>
      <c r="L241" s="6">
        <f>SUMIF(Sta!$A:$A,$A241,Sta!E:E)/$B241</f>
        <v>1.4545454545454546</v>
      </c>
      <c r="M241" s="6">
        <f>SUMIF(Sta!$B:$B,$A241,Sta!D:D)/$C241</f>
        <v>1.6363636363636365</v>
      </c>
      <c r="N241" s="10">
        <f>(SUMIF(Sta!$A:$A,$A241,Sta!L:L) +SUMIF(Sta!$B:$B,$A241,Sta!L:L))/$D241</f>
        <v>1.2272727272727273</v>
      </c>
      <c r="O241" s="6">
        <f>SUMIF(Sta!$A:$A,$A241,Sta!L:L)/$B241</f>
        <v>1</v>
      </c>
      <c r="P241" s="6">
        <f>SUMIF(Sta!$B:$B,$A241,Sta!L:L)/$C241</f>
        <v>1.4545454545454546</v>
      </c>
      <c r="Q241" s="10">
        <f>(SUMIF(Sta!$A:$A,$A241,Sta!H:H) +SUMIF(Sta!$B:$B,$A241,Sta!J:J))/$D241</f>
        <v>0.54545454545454541</v>
      </c>
      <c r="R241" s="6">
        <f>SUMIF(Sta!$A:$A,$A241,Sta!H:H)/$B241</f>
        <v>0.54545454545454541</v>
      </c>
      <c r="S241" s="6">
        <f>SUMIF(Sta!$B:$B,$A241,Sta!J:J)/$C241</f>
        <v>0.54545454545454541</v>
      </c>
      <c r="T241" s="10">
        <f>(SUMIF(Sta!$A:$A,$A241,Sta!I:I) +SUMIF(Sta!$B:$B,$A241,Sta!K:K))/$D241</f>
        <v>0.68181818181818177</v>
      </c>
      <c r="U241" s="6">
        <f>SUMIF(Sta!$A:$A,$A241,Sta!I:I)/$B241</f>
        <v>0.45454545454545453</v>
      </c>
      <c r="V241" s="6">
        <f>SUMIF(Sta!$B:$B,$A241,Sta!K:K)/$C241</f>
        <v>0.90909090909090906</v>
      </c>
      <c r="W241" s="10">
        <f>(SUMIF(Sta!$A:$A,$A241,Sta!Q:Q) +SUMIF(Sta!$B:$B,$A241,Sta!Q:Q))/$D241</f>
        <v>1.5454545454545454</v>
      </c>
      <c r="X241" s="6">
        <f>SUMIF(Sta!$A:$A,$A241,Sta!Q:Q)/$B241</f>
        <v>1.8181818181818181</v>
      </c>
      <c r="Y241" s="6">
        <f>SUMIF(Sta!$B:$B,$A241,Sta!Q:Q)/$C241</f>
        <v>1.2727272727272727</v>
      </c>
      <c r="Z241" s="10">
        <f>(SUMIF(Sta!$A:$A,$A241,Sta!M:M) +SUMIF(Sta!$B:$B,$A241,Sta!O:O))/$D241</f>
        <v>0.68181818181818177</v>
      </c>
      <c r="AA241" s="6">
        <f>SUMIF(Sta!$A:$A,$A241,Sta!M:M)/$B241</f>
        <v>0.81818181818181823</v>
      </c>
      <c r="AB241" s="6">
        <f>SUMIF(Sta!$B:$B,$A241,Sta!O:O)/$C241</f>
        <v>0.54545454545454541</v>
      </c>
      <c r="AC241" s="10">
        <f>(SUMIF(Sta!$A:$A,$A241,Sta!N:N) +SUMIF(Sta!$B:$B,$A241,Sta!P:P))/$D241</f>
        <v>0.86363636363636365</v>
      </c>
      <c r="AD241" s="6">
        <f>SUMIF(Sta!$A:$A,$A241,Sta!N:N)/$B241</f>
        <v>1</v>
      </c>
      <c r="AE241" s="14">
        <f>SUMIF(Sta!$B:$B,$A241,Sta!P:P)/$C241</f>
        <v>0.72727272727272729</v>
      </c>
    </row>
    <row r="242" spans="1:31" x14ac:dyDescent="0.3">
      <c r="A242" t="s">
        <v>157</v>
      </c>
      <c r="B242" s="9">
        <f>COUNTIF(Sta!A:A,A242)</f>
        <v>1</v>
      </c>
      <c r="C242" s="4">
        <f>COUNTIF(Sta!B:B,A242)</f>
        <v>0</v>
      </c>
      <c r="D242" s="4">
        <f t="shared" si="8"/>
        <v>1</v>
      </c>
      <c r="E242" s="10">
        <f>(SUMIF(Sta!$A:$A,$A242,Sta!F:F) +SUMIF(Sta!$B:$B,$A242,Sta!F:F))/$D242</f>
        <v>4</v>
      </c>
      <c r="F242" s="6">
        <f>SUMIF(Sta!$A:$A,$A242,Sta!F:F)/$B242</f>
        <v>4</v>
      </c>
      <c r="G242" s="6" t="e">
        <f>SUMIF(Sta!$B:$B,$A242,Sta!F:F)/$C242</f>
        <v>#DIV/0!</v>
      </c>
      <c r="H242" s="10">
        <f>(SUMIF(Sta!$A:$A,$A242,Sta!D:D) +SUMIF(Sta!$B:$B,$A242,Sta!E:E))/$D242</f>
        <v>0</v>
      </c>
      <c r="I242" s="6">
        <f>SUMIF(Sta!$A:$A,$A242,Sta!D:D)/$B242</f>
        <v>0</v>
      </c>
      <c r="J242" s="6" t="e">
        <f>SUMIF(Sta!$B:$B,$A242,Sta!E:E)/$C242</f>
        <v>#DIV/0!</v>
      </c>
      <c r="K242" s="10">
        <f>(SUMIF(Sta!$A:$A,$A242,Sta!E:E) +SUMIF(Sta!$B:$B,$A242,Sta!D:D))/$D242</f>
        <v>4</v>
      </c>
      <c r="L242" s="6">
        <f>SUMIF(Sta!$A:$A,$A242,Sta!E:E)/$B242</f>
        <v>4</v>
      </c>
      <c r="M242" s="6" t="e">
        <f>SUMIF(Sta!$B:$B,$A242,Sta!D:D)/$C242</f>
        <v>#DIV/0!</v>
      </c>
      <c r="N242" s="10">
        <f>(SUMIF(Sta!$A:$A,$A242,Sta!L:L) +SUMIF(Sta!$B:$B,$A242,Sta!L:L))/$D242</f>
        <v>3</v>
      </c>
      <c r="O242" s="6">
        <f>SUMIF(Sta!$A:$A,$A242,Sta!L:L)/$B242</f>
        <v>3</v>
      </c>
      <c r="P242" s="6" t="e">
        <f>SUMIF(Sta!$B:$B,$A242,Sta!L:L)/$C242</f>
        <v>#DIV/0!</v>
      </c>
      <c r="Q242" s="10">
        <f>(SUMIF(Sta!$A:$A,$A242,Sta!H:H) +SUMIF(Sta!$B:$B,$A242,Sta!J:J))/$D242</f>
        <v>0</v>
      </c>
      <c r="R242" s="6">
        <f>SUMIF(Sta!$A:$A,$A242,Sta!H:H)/$B242</f>
        <v>0</v>
      </c>
      <c r="S242" s="6" t="e">
        <f>SUMIF(Sta!$B:$B,$A242,Sta!J:J)/$C242</f>
        <v>#DIV/0!</v>
      </c>
      <c r="T242" s="10">
        <f>(SUMIF(Sta!$A:$A,$A242,Sta!I:I) +SUMIF(Sta!$B:$B,$A242,Sta!K:K))/$D242</f>
        <v>3</v>
      </c>
      <c r="U242" s="6">
        <f>SUMIF(Sta!$A:$A,$A242,Sta!I:I)/$B242</f>
        <v>3</v>
      </c>
      <c r="V242" s="6" t="e">
        <f>SUMIF(Sta!$B:$B,$A242,Sta!K:K)/$C242</f>
        <v>#DIV/0!</v>
      </c>
      <c r="W242" s="10">
        <f>(SUMIF(Sta!$A:$A,$A242,Sta!Q:Q) +SUMIF(Sta!$B:$B,$A242,Sta!Q:Q))/$D242</f>
        <v>1</v>
      </c>
      <c r="X242" s="6">
        <f>SUMIF(Sta!$A:$A,$A242,Sta!Q:Q)/$B242</f>
        <v>1</v>
      </c>
      <c r="Y242" s="6" t="e">
        <f>SUMIF(Sta!$B:$B,$A242,Sta!Q:Q)/$C242</f>
        <v>#DIV/0!</v>
      </c>
      <c r="Z242" s="10">
        <f>(SUMIF(Sta!$A:$A,$A242,Sta!M:M) +SUMIF(Sta!$B:$B,$A242,Sta!O:O))/$D242</f>
        <v>0</v>
      </c>
      <c r="AA242" s="6">
        <f>SUMIF(Sta!$A:$A,$A242,Sta!M:M)/$B242</f>
        <v>0</v>
      </c>
      <c r="AB242" s="6" t="e">
        <f>SUMIF(Sta!$B:$B,$A242,Sta!O:O)/$C242</f>
        <v>#DIV/0!</v>
      </c>
      <c r="AC242" s="10">
        <f>(SUMIF(Sta!$A:$A,$A242,Sta!N:N) +SUMIF(Sta!$B:$B,$A242,Sta!P:P))/$D242</f>
        <v>1</v>
      </c>
      <c r="AD242" s="6">
        <f>SUMIF(Sta!$A:$A,$A242,Sta!N:N)/$B242</f>
        <v>1</v>
      </c>
      <c r="AE242" s="14" t="e">
        <f>SUMIF(Sta!$B:$B,$A242,Sta!P:P)/$C242</f>
        <v>#DIV/0!</v>
      </c>
    </row>
    <row r="243" spans="1:31" x14ac:dyDescent="0.3">
      <c r="A243" t="s">
        <v>247</v>
      </c>
      <c r="B243" s="9">
        <f>COUNTIF(Sta!A:A,A243)</f>
        <v>0</v>
      </c>
      <c r="C243" s="4">
        <f>COUNTIF(Sta!B:B,A243)</f>
        <v>0</v>
      </c>
      <c r="D243" s="4">
        <f t="shared" si="8"/>
        <v>0</v>
      </c>
      <c r="E243" s="10" t="e">
        <f>(SUMIF(Sta!$A:$A,$A243,Sta!F:F) +SUMIF(Sta!$B:$B,$A243,Sta!F:F))/$D243</f>
        <v>#DIV/0!</v>
      </c>
      <c r="F243" s="6" t="e">
        <f>SUMIF(Sta!$A:$A,$A243,Sta!F:F)/$B243</f>
        <v>#DIV/0!</v>
      </c>
      <c r="G243" s="6" t="e">
        <f>SUMIF(Sta!$B:$B,$A243,Sta!F:F)/$C243</f>
        <v>#DIV/0!</v>
      </c>
      <c r="H243" s="10" t="e">
        <f>(SUMIF(Sta!$A:$A,$A243,Sta!D:D) +SUMIF(Sta!$B:$B,$A243,Sta!E:E))/$D243</f>
        <v>#DIV/0!</v>
      </c>
      <c r="I243" s="6" t="e">
        <f>SUMIF(Sta!$A:$A,$A243,Sta!D:D)/$B243</f>
        <v>#DIV/0!</v>
      </c>
      <c r="J243" s="6" t="e">
        <f>SUMIF(Sta!$B:$B,$A243,Sta!E:E)/$C243</f>
        <v>#DIV/0!</v>
      </c>
      <c r="K243" s="10" t="e">
        <f>(SUMIF(Sta!$A:$A,$A243,Sta!E:E) +SUMIF(Sta!$B:$B,$A243,Sta!D:D))/$D243</f>
        <v>#DIV/0!</v>
      </c>
      <c r="L243" s="6" t="e">
        <f>SUMIF(Sta!$A:$A,$A243,Sta!E:E)/$B243</f>
        <v>#DIV/0!</v>
      </c>
      <c r="M243" s="6" t="e">
        <f>SUMIF(Sta!$B:$B,$A243,Sta!D:D)/$C243</f>
        <v>#DIV/0!</v>
      </c>
      <c r="N243" s="10" t="e">
        <f>(SUMIF(Sta!$A:$A,$A243,Sta!L:L) +SUMIF(Sta!$B:$B,$A243,Sta!L:L))/$D243</f>
        <v>#DIV/0!</v>
      </c>
      <c r="O243" s="6" t="e">
        <f>SUMIF(Sta!$A:$A,$A243,Sta!L:L)/$B243</f>
        <v>#DIV/0!</v>
      </c>
      <c r="P243" s="6" t="e">
        <f>SUMIF(Sta!$B:$B,$A243,Sta!L:L)/$C243</f>
        <v>#DIV/0!</v>
      </c>
      <c r="Q243" s="10" t="e">
        <f>(SUMIF(Sta!$A:$A,$A243,Sta!H:H) +SUMIF(Sta!$B:$B,$A243,Sta!J:J))/$D243</f>
        <v>#DIV/0!</v>
      </c>
      <c r="R243" s="6" t="e">
        <f>SUMIF(Sta!$A:$A,$A243,Sta!H:H)/$B243</f>
        <v>#DIV/0!</v>
      </c>
      <c r="S243" s="6" t="e">
        <f>SUMIF(Sta!$B:$B,$A243,Sta!J:J)/$C243</f>
        <v>#DIV/0!</v>
      </c>
      <c r="T243" s="10" t="e">
        <f>(SUMIF(Sta!$A:$A,$A243,Sta!I:I) +SUMIF(Sta!$B:$B,$A243,Sta!K:K))/$D243</f>
        <v>#DIV/0!</v>
      </c>
      <c r="U243" s="6" t="e">
        <f>SUMIF(Sta!$A:$A,$A243,Sta!I:I)/$B243</f>
        <v>#DIV/0!</v>
      </c>
      <c r="V243" s="6" t="e">
        <f>SUMIF(Sta!$B:$B,$A243,Sta!K:K)/$C243</f>
        <v>#DIV/0!</v>
      </c>
      <c r="W243" s="10" t="e">
        <f>(SUMIF(Sta!$A:$A,$A243,Sta!Q:Q) +SUMIF(Sta!$B:$B,$A243,Sta!Q:Q))/$D243</f>
        <v>#DIV/0!</v>
      </c>
      <c r="X243" s="6" t="e">
        <f>SUMIF(Sta!$A:$A,$A243,Sta!Q:Q)/$B243</f>
        <v>#DIV/0!</v>
      </c>
      <c r="Y243" s="6" t="e">
        <f>SUMIF(Sta!$B:$B,$A243,Sta!Q:Q)/$C243</f>
        <v>#DIV/0!</v>
      </c>
      <c r="Z243" s="10" t="e">
        <f>(SUMIF(Sta!$A:$A,$A243,Sta!M:M) +SUMIF(Sta!$B:$B,$A243,Sta!O:O))/$D243</f>
        <v>#DIV/0!</v>
      </c>
      <c r="AA243" s="6" t="e">
        <f>SUMIF(Sta!$A:$A,$A243,Sta!M:M)/$B243</f>
        <v>#DIV/0!</v>
      </c>
      <c r="AB243" s="6" t="e">
        <f>SUMIF(Sta!$B:$B,$A243,Sta!O:O)/$C243</f>
        <v>#DIV/0!</v>
      </c>
      <c r="AC243" s="10" t="e">
        <f>(SUMIF(Sta!$A:$A,$A243,Sta!N:N) +SUMIF(Sta!$B:$B,$A243,Sta!P:P))/$D243</f>
        <v>#DIV/0!</v>
      </c>
      <c r="AD243" s="6" t="e">
        <f>SUMIF(Sta!$A:$A,$A243,Sta!N:N)/$B243</f>
        <v>#DIV/0!</v>
      </c>
      <c r="AE243" s="14" t="e">
        <f>SUMIF(Sta!$B:$B,$A243,Sta!P:P)/$C243</f>
        <v>#DIV/0!</v>
      </c>
    </row>
    <row r="244" spans="1:31" x14ac:dyDescent="0.3">
      <c r="A244" t="s">
        <v>417</v>
      </c>
      <c r="B244" s="9">
        <f>COUNTIF(Sta!A:A,A244)</f>
        <v>1</v>
      </c>
      <c r="C244" s="4">
        <f>COUNTIF(Sta!B:B,A244)</f>
        <v>0</v>
      </c>
      <c r="D244" s="4">
        <f t="shared" si="8"/>
        <v>1</v>
      </c>
      <c r="E244" s="10">
        <f>(SUMIF(Sta!$A:$A,$A244,Sta!F:F) +SUMIF(Sta!$B:$B,$A244,Sta!F:F))/$D244</f>
        <v>1</v>
      </c>
      <c r="F244" s="6">
        <f>SUMIF(Sta!$A:$A,$A244,Sta!F:F)/$B244</f>
        <v>1</v>
      </c>
      <c r="G244" s="6" t="e">
        <f>SUMIF(Sta!$B:$B,$A244,Sta!F:F)/$C244</f>
        <v>#DIV/0!</v>
      </c>
      <c r="H244" s="10">
        <f>(SUMIF(Sta!$A:$A,$A244,Sta!D:D) +SUMIF(Sta!$B:$B,$A244,Sta!E:E))/$D244</f>
        <v>1</v>
      </c>
      <c r="I244" s="6">
        <f>SUMIF(Sta!$A:$A,$A244,Sta!D:D)/$B244</f>
        <v>1</v>
      </c>
      <c r="J244" s="6" t="e">
        <f>SUMIF(Sta!$B:$B,$A244,Sta!E:E)/$C244</f>
        <v>#DIV/0!</v>
      </c>
      <c r="K244" s="10">
        <f>(SUMIF(Sta!$A:$A,$A244,Sta!E:E) +SUMIF(Sta!$B:$B,$A244,Sta!D:D))/$D244</f>
        <v>0</v>
      </c>
      <c r="L244" s="6">
        <f>SUMIF(Sta!$A:$A,$A244,Sta!E:E)/$B244</f>
        <v>0</v>
      </c>
      <c r="M244" s="6" t="e">
        <f>SUMIF(Sta!$B:$B,$A244,Sta!D:D)/$C244</f>
        <v>#DIV/0!</v>
      </c>
      <c r="N244" s="10">
        <f>(SUMIF(Sta!$A:$A,$A244,Sta!L:L) +SUMIF(Sta!$B:$B,$A244,Sta!L:L))/$D244</f>
        <v>0</v>
      </c>
      <c r="O244" s="6">
        <f>SUMIF(Sta!$A:$A,$A244,Sta!L:L)/$B244</f>
        <v>0</v>
      </c>
      <c r="P244" s="6" t="e">
        <f>SUMIF(Sta!$B:$B,$A244,Sta!L:L)/$C244</f>
        <v>#DIV/0!</v>
      </c>
      <c r="Q244" s="10">
        <f>(SUMIF(Sta!$A:$A,$A244,Sta!H:H) +SUMIF(Sta!$B:$B,$A244,Sta!J:J))/$D244</f>
        <v>0</v>
      </c>
      <c r="R244" s="6">
        <f>SUMIF(Sta!$A:$A,$A244,Sta!H:H)/$B244</f>
        <v>0</v>
      </c>
      <c r="S244" s="6" t="e">
        <f>SUMIF(Sta!$B:$B,$A244,Sta!J:J)/$C244</f>
        <v>#DIV/0!</v>
      </c>
      <c r="T244" s="10">
        <f>(SUMIF(Sta!$A:$A,$A244,Sta!I:I) +SUMIF(Sta!$B:$B,$A244,Sta!K:K))/$D244</f>
        <v>0</v>
      </c>
      <c r="U244" s="6">
        <f>SUMIF(Sta!$A:$A,$A244,Sta!I:I)/$B244</f>
        <v>0</v>
      </c>
      <c r="V244" s="6" t="e">
        <f>SUMIF(Sta!$B:$B,$A244,Sta!K:K)/$C244</f>
        <v>#DIV/0!</v>
      </c>
      <c r="W244" s="10">
        <f>(SUMIF(Sta!$A:$A,$A244,Sta!Q:Q) +SUMIF(Sta!$B:$B,$A244,Sta!Q:Q))/$D244</f>
        <v>1</v>
      </c>
      <c r="X244" s="6">
        <f>SUMIF(Sta!$A:$A,$A244,Sta!Q:Q)/$B244</f>
        <v>1</v>
      </c>
      <c r="Y244" s="6" t="e">
        <f>SUMIF(Sta!$B:$B,$A244,Sta!Q:Q)/$C244</f>
        <v>#DIV/0!</v>
      </c>
      <c r="Z244" s="10">
        <f>(SUMIF(Sta!$A:$A,$A244,Sta!M:M) +SUMIF(Sta!$B:$B,$A244,Sta!O:O))/$D244</f>
        <v>1</v>
      </c>
      <c r="AA244" s="6">
        <f>SUMIF(Sta!$A:$A,$A244,Sta!M:M)/$B244</f>
        <v>1</v>
      </c>
      <c r="AB244" s="6" t="e">
        <f>SUMIF(Sta!$B:$B,$A244,Sta!O:O)/$C244</f>
        <v>#DIV/0!</v>
      </c>
      <c r="AC244" s="10">
        <f>(SUMIF(Sta!$A:$A,$A244,Sta!N:N) +SUMIF(Sta!$B:$B,$A244,Sta!P:P))/$D244</f>
        <v>0</v>
      </c>
      <c r="AD244" s="6">
        <f>SUMIF(Sta!$A:$A,$A244,Sta!N:N)/$B244</f>
        <v>0</v>
      </c>
      <c r="AE244" s="14" t="e">
        <f>SUMIF(Sta!$B:$B,$A244,Sta!P:P)/$C244</f>
        <v>#DIV/0!</v>
      </c>
    </row>
    <row r="245" spans="1:31" x14ac:dyDescent="0.3">
      <c r="A245" t="s">
        <v>678</v>
      </c>
      <c r="B245" s="9">
        <f>COUNTIF(Sta!A:A,A245)</f>
        <v>10</v>
      </c>
      <c r="C245" s="4">
        <f>COUNTIF(Sta!B:B,A245)</f>
        <v>8</v>
      </c>
      <c r="D245" s="4">
        <f t="shared" si="8"/>
        <v>18</v>
      </c>
      <c r="E245" s="10">
        <f>(SUMIF(Sta!$A:$A,$A245,Sta!F:F) +SUMIF(Sta!$B:$B,$A245,Sta!F:F))/$D245</f>
        <v>2</v>
      </c>
      <c r="F245" s="6">
        <f>SUMIF(Sta!$A:$A,$A245,Sta!F:F)/$B245</f>
        <v>2.1</v>
      </c>
      <c r="G245" s="6">
        <f>SUMIF(Sta!$B:$B,$A245,Sta!F:F)/$C245</f>
        <v>1.875</v>
      </c>
      <c r="H245" s="10">
        <f>(SUMIF(Sta!$A:$A,$A245,Sta!D:D) +SUMIF(Sta!$B:$B,$A245,Sta!E:E))/$D245</f>
        <v>1</v>
      </c>
      <c r="I245" s="6">
        <f>SUMIF(Sta!$A:$A,$A245,Sta!D:D)/$B245</f>
        <v>1.2</v>
      </c>
      <c r="J245" s="6">
        <f>SUMIF(Sta!$B:$B,$A245,Sta!E:E)/$C245</f>
        <v>0.75</v>
      </c>
      <c r="K245" s="10">
        <f>(SUMIF(Sta!$A:$A,$A245,Sta!E:E) +SUMIF(Sta!$B:$B,$A245,Sta!D:D))/$D245</f>
        <v>1</v>
      </c>
      <c r="L245" s="6">
        <f>SUMIF(Sta!$A:$A,$A245,Sta!E:E)/$B245</f>
        <v>0.9</v>
      </c>
      <c r="M245" s="6">
        <f>SUMIF(Sta!$B:$B,$A245,Sta!D:D)/$C245</f>
        <v>1.125</v>
      </c>
      <c r="N245" s="10">
        <f>(SUMIF(Sta!$A:$A,$A245,Sta!L:L) +SUMIF(Sta!$B:$B,$A245,Sta!L:L))/$D245</f>
        <v>0.94444444444444442</v>
      </c>
      <c r="O245" s="6">
        <f>SUMIF(Sta!$A:$A,$A245,Sta!L:L)/$B245</f>
        <v>1.1000000000000001</v>
      </c>
      <c r="P245" s="6">
        <f>SUMIF(Sta!$B:$B,$A245,Sta!L:L)/$C245</f>
        <v>0.75</v>
      </c>
      <c r="Q245" s="10">
        <f>(SUMIF(Sta!$A:$A,$A245,Sta!H:H) +SUMIF(Sta!$B:$B,$A245,Sta!J:J))/$D245</f>
        <v>0.5</v>
      </c>
      <c r="R245" s="6">
        <f>SUMIF(Sta!$A:$A,$A245,Sta!H:H)/$B245</f>
        <v>0.6</v>
      </c>
      <c r="S245" s="6">
        <f>SUMIF(Sta!$B:$B,$A245,Sta!J:J)/$C245</f>
        <v>0.375</v>
      </c>
      <c r="T245" s="10">
        <f>(SUMIF(Sta!$A:$A,$A245,Sta!I:I) +SUMIF(Sta!$B:$B,$A245,Sta!K:K))/$D245</f>
        <v>0.44444444444444442</v>
      </c>
      <c r="U245" s="6">
        <f>SUMIF(Sta!$A:$A,$A245,Sta!I:I)/$B245</f>
        <v>0.5</v>
      </c>
      <c r="V245" s="6">
        <f>SUMIF(Sta!$B:$B,$A245,Sta!K:K)/$C245</f>
        <v>0.375</v>
      </c>
      <c r="W245" s="10">
        <f>(SUMIF(Sta!$A:$A,$A245,Sta!Q:Q) +SUMIF(Sta!$B:$B,$A245,Sta!Q:Q))/$D245</f>
        <v>1.0555555555555556</v>
      </c>
      <c r="X245" s="6">
        <f>SUMIF(Sta!$A:$A,$A245,Sta!Q:Q)/$B245</f>
        <v>1</v>
      </c>
      <c r="Y245" s="6">
        <f>SUMIF(Sta!$B:$B,$A245,Sta!Q:Q)/$C245</f>
        <v>1.125</v>
      </c>
      <c r="Z245" s="10">
        <f>(SUMIF(Sta!$A:$A,$A245,Sta!M:M) +SUMIF(Sta!$B:$B,$A245,Sta!O:O))/$D245</f>
        <v>0.5</v>
      </c>
      <c r="AA245" s="6">
        <f>SUMIF(Sta!$A:$A,$A245,Sta!M:M)/$B245</f>
        <v>0.6</v>
      </c>
      <c r="AB245" s="6">
        <f>SUMIF(Sta!$B:$B,$A245,Sta!O:O)/$C245</f>
        <v>0.375</v>
      </c>
      <c r="AC245" s="10">
        <f>(SUMIF(Sta!$A:$A,$A245,Sta!N:N) +SUMIF(Sta!$B:$B,$A245,Sta!P:P))/$D245</f>
        <v>0.55555555555555558</v>
      </c>
      <c r="AD245" s="6">
        <f>SUMIF(Sta!$A:$A,$A245,Sta!N:N)/$B245</f>
        <v>0.4</v>
      </c>
      <c r="AE245" s="14">
        <f>SUMIF(Sta!$B:$B,$A245,Sta!P:P)/$C245</f>
        <v>0.75</v>
      </c>
    </row>
    <row r="246" spans="1:31" x14ac:dyDescent="0.3">
      <c r="A246" t="s">
        <v>675</v>
      </c>
      <c r="B246" s="9">
        <f>COUNTIF(Sta!A:A,A246)</f>
        <v>10</v>
      </c>
      <c r="C246" s="4">
        <f>COUNTIF(Sta!B:B,A246)</f>
        <v>9</v>
      </c>
      <c r="D246" s="4">
        <f t="shared" si="8"/>
        <v>19</v>
      </c>
      <c r="E246" s="10">
        <f>(SUMIF(Sta!$A:$A,$A246,Sta!F:F) +SUMIF(Sta!$B:$B,$A246,Sta!F:F))/$D246</f>
        <v>2.2105263157894739</v>
      </c>
      <c r="F246" s="6">
        <f>SUMIF(Sta!$A:$A,$A246,Sta!F:F)/$B246</f>
        <v>2.5</v>
      </c>
      <c r="G246" s="6">
        <f>SUMIF(Sta!$B:$B,$A246,Sta!F:F)/$C246</f>
        <v>1.8888888888888888</v>
      </c>
      <c r="H246" s="10">
        <f>(SUMIF(Sta!$A:$A,$A246,Sta!D:D) +SUMIF(Sta!$B:$B,$A246,Sta!E:E))/$D246</f>
        <v>1.263157894736842</v>
      </c>
      <c r="I246" s="6">
        <f>SUMIF(Sta!$A:$A,$A246,Sta!D:D)/$B246</f>
        <v>1.6</v>
      </c>
      <c r="J246" s="6">
        <f>SUMIF(Sta!$B:$B,$A246,Sta!E:E)/$C246</f>
        <v>0.88888888888888884</v>
      </c>
      <c r="K246" s="10">
        <f>(SUMIF(Sta!$A:$A,$A246,Sta!E:E) +SUMIF(Sta!$B:$B,$A246,Sta!D:D))/$D246</f>
        <v>0.94736842105263153</v>
      </c>
      <c r="L246" s="6">
        <f>SUMIF(Sta!$A:$A,$A246,Sta!E:E)/$B246</f>
        <v>0.9</v>
      </c>
      <c r="M246" s="6">
        <f>SUMIF(Sta!$B:$B,$A246,Sta!D:D)/$C246</f>
        <v>1</v>
      </c>
      <c r="N246" s="10">
        <f>(SUMIF(Sta!$A:$A,$A246,Sta!L:L) +SUMIF(Sta!$B:$B,$A246,Sta!L:L))/$D246</f>
        <v>0.78947368421052633</v>
      </c>
      <c r="O246" s="6">
        <f>SUMIF(Sta!$A:$A,$A246,Sta!L:L)/$B246</f>
        <v>0.7</v>
      </c>
      <c r="P246" s="6">
        <f>SUMIF(Sta!$B:$B,$A246,Sta!L:L)/$C246</f>
        <v>0.88888888888888884</v>
      </c>
      <c r="Q246" s="10">
        <f>(SUMIF(Sta!$A:$A,$A246,Sta!H:H) +SUMIF(Sta!$B:$B,$A246,Sta!J:J))/$D246</f>
        <v>0.52631578947368418</v>
      </c>
      <c r="R246" s="6">
        <f>SUMIF(Sta!$A:$A,$A246,Sta!H:H)/$B246</f>
        <v>0.6</v>
      </c>
      <c r="S246" s="6">
        <f>SUMIF(Sta!$B:$B,$A246,Sta!J:J)/$C246</f>
        <v>0.44444444444444442</v>
      </c>
      <c r="T246" s="10">
        <f>(SUMIF(Sta!$A:$A,$A246,Sta!I:I) +SUMIF(Sta!$B:$B,$A246,Sta!K:K))/$D246</f>
        <v>0.26315789473684209</v>
      </c>
      <c r="U246" s="6">
        <f>SUMIF(Sta!$A:$A,$A246,Sta!I:I)/$B246</f>
        <v>0.1</v>
      </c>
      <c r="V246" s="6">
        <f>SUMIF(Sta!$B:$B,$A246,Sta!K:K)/$C246</f>
        <v>0.44444444444444442</v>
      </c>
      <c r="W246" s="10">
        <f>(SUMIF(Sta!$A:$A,$A246,Sta!Q:Q) +SUMIF(Sta!$B:$B,$A246,Sta!Q:Q))/$D246</f>
        <v>1.4210526315789473</v>
      </c>
      <c r="X246" s="6">
        <f>SUMIF(Sta!$A:$A,$A246,Sta!Q:Q)/$B246</f>
        <v>1.8</v>
      </c>
      <c r="Y246" s="6">
        <f>SUMIF(Sta!$B:$B,$A246,Sta!Q:Q)/$C246</f>
        <v>1</v>
      </c>
      <c r="Z246" s="10">
        <f>(SUMIF(Sta!$A:$A,$A246,Sta!M:M) +SUMIF(Sta!$B:$B,$A246,Sta!O:O))/$D246</f>
        <v>0.73684210526315785</v>
      </c>
      <c r="AA246" s="6">
        <f>SUMIF(Sta!$A:$A,$A246,Sta!M:M)/$B246</f>
        <v>1</v>
      </c>
      <c r="AB246" s="6">
        <f>SUMIF(Sta!$B:$B,$A246,Sta!O:O)/$C246</f>
        <v>0.44444444444444442</v>
      </c>
      <c r="AC246" s="10">
        <f>(SUMIF(Sta!$A:$A,$A246,Sta!N:N) +SUMIF(Sta!$B:$B,$A246,Sta!P:P))/$D246</f>
        <v>0.68421052631578949</v>
      </c>
      <c r="AD246" s="6">
        <f>SUMIF(Sta!$A:$A,$A246,Sta!N:N)/$B246</f>
        <v>0.8</v>
      </c>
      <c r="AE246" s="14">
        <f>SUMIF(Sta!$B:$B,$A246,Sta!P:P)/$C246</f>
        <v>0.55555555555555558</v>
      </c>
    </row>
    <row r="247" spans="1:31" x14ac:dyDescent="0.3">
      <c r="A247" t="s">
        <v>524</v>
      </c>
      <c r="B247" s="9">
        <f>COUNTIF(Sta!A:A,A247)</f>
        <v>2</v>
      </c>
      <c r="C247" s="4">
        <f>COUNTIF(Sta!B:B,A247)</f>
        <v>2</v>
      </c>
      <c r="D247" s="4">
        <f t="shared" si="8"/>
        <v>4</v>
      </c>
      <c r="E247" s="10">
        <f>(SUMIF(Sta!$A:$A,$A247,Sta!F:F) +SUMIF(Sta!$B:$B,$A247,Sta!F:F))/$D247</f>
        <v>3.25</v>
      </c>
      <c r="F247" s="6">
        <f>SUMIF(Sta!$A:$A,$A247,Sta!F:F)/$B247</f>
        <v>3</v>
      </c>
      <c r="G247" s="6">
        <f>SUMIF(Sta!$B:$B,$A247,Sta!F:F)/$C247</f>
        <v>3.5</v>
      </c>
      <c r="H247" s="10">
        <f>(SUMIF(Sta!$A:$A,$A247,Sta!D:D) +SUMIF(Sta!$B:$B,$A247,Sta!E:E))/$D247</f>
        <v>1.75</v>
      </c>
      <c r="I247" s="6">
        <f>SUMIF(Sta!$A:$A,$A247,Sta!D:D)/$B247</f>
        <v>1.5</v>
      </c>
      <c r="J247" s="6">
        <f>SUMIF(Sta!$B:$B,$A247,Sta!E:E)/$C247</f>
        <v>2</v>
      </c>
      <c r="K247" s="10">
        <f>(SUMIF(Sta!$A:$A,$A247,Sta!E:E) +SUMIF(Sta!$B:$B,$A247,Sta!D:D))/$D247</f>
        <v>1.5</v>
      </c>
      <c r="L247" s="6">
        <f>SUMIF(Sta!$A:$A,$A247,Sta!E:E)/$B247</f>
        <v>1.5</v>
      </c>
      <c r="M247" s="6">
        <f>SUMIF(Sta!$B:$B,$A247,Sta!D:D)/$C247</f>
        <v>1.5</v>
      </c>
      <c r="N247" s="10">
        <f>(SUMIF(Sta!$A:$A,$A247,Sta!L:L) +SUMIF(Sta!$B:$B,$A247,Sta!L:L))/$D247</f>
        <v>1.25</v>
      </c>
      <c r="O247" s="6">
        <f>SUMIF(Sta!$A:$A,$A247,Sta!L:L)/$B247</f>
        <v>1</v>
      </c>
      <c r="P247" s="6">
        <f>SUMIF(Sta!$B:$B,$A247,Sta!L:L)/$C247</f>
        <v>1.5</v>
      </c>
      <c r="Q247" s="10">
        <f>(SUMIF(Sta!$A:$A,$A247,Sta!H:H) +SUMIF(Sta!$B:$B,$A247,Sta!J:J))/$D247</f>
        <v>0.5</v>
      </c>
      <c r="R247" s="6">
        <f>SUMIF(Sta!$A:$A,$A247,Sta!H:H)/$B247</f>
        <v>0.5</v>
      </c>
      <c r="S247" s="6">
        <f>SUMIF(Sta!$B:$B,$A247,Sta!J:J)/$C247</f>
        <v>0.5</v>
      </c>
      <c r="T247" s="10">
        <f>(SUMIF(Sta!$A:$A,$A247,Sta!I:I) +SUMIF(Sta!$B:$B,$A247,Sta!K:K))/$D247</f>
        <v>0.75</v>
      </c>
      <c r="U247" s="6">
        <f>SUMIF(Sta!$A:$A,$A247,Sta!I:I)/$B247</f>
        <v>0.5</v>
      </c>
      <c r="V247" s="6">
        <f>SUMIF(Sta!$B:$B,$A247,Sta!K:K)/$C247</f>
        <v>1</v>
      </c>
      <c r="W247" s="10">
        <f>(SUMIF(Sta!$A:$A,$A247,Sta!Q:Q) +SUMIF(Sta!$B:$B,$A247,Sta!Q:Q))/$D247</f>
        <v>2</v>
      </c>
      <c r="X247" s="6">
        <f>SUMIF(Sta!$A:$A,$A247,Sta!Q:Q)/$B247</f>
        <v>2</v>
      </c>
      <c r="Y247" s="6">
        <f>SUMIF(Sta!$B:$B,$A247,Sta!Q:Q)/$C247</f>
        <v>2</v>
      </c>
      <c r="Z247" s="10">
        <f>(SUMIF(Sta!$A:$A,$A247,Sta!M:M) +SUMIF(Sta!$B:$B,$A247,Sta!O:O))/$D247</f>
        <v>1.25</v>
      </c>
      <c r="AA247" s="6">
        <f>SUMIF(Sta!$A:$A,$A247,Sta!M:M)/$B247</f>
        <v>1</v>
      </c>
      <c r="AB247" s="6">
        <f>SUMIF(Sta!$B:$B,$A247,Sta!O:O)/$C247</f>
        <v>1.5</v>
      </c>
      <c r="AC247" s="10">
        <f>(SUMIF(Sta!$A:$A,$A247,Sta!N:N) +SUMIF(Sta!$B:$B,$A247,Sta!P:P))/$D247</f>
        <v>0.75</v>
      </c>
      <c r="AD247" s="6">
        <f>SUMIF(Sta!$A:$A,$A247,Sta!N:N)/$B247</f>
        <v>1</v>
      </c>
      <c r="AE247" s="14">
        <f>SUMIF(Sta!$B:$B,$A247,Sta!P:P)/$C247</f>
        <v>0.5</v>
      </c>
    </row>
    <row r="248" spans="1:31" x14ac:dyDescent="0.3">
      <c r="A248" t="s">
        <v>244</v>
      </c>
      <c r="B248" s="9">
        <f>COUNTIF(Sta!A:A,A248)</f>
        <v>0</v>
      </c>
      <c r="C248" s="4">
        <f>COUNTIF(Sta!B:B,A248)</f>
        <v>0</v>
      </c>
      <c r="D248" s="4">
        <f t="shared" si="8"/>
        <v>0</v>
      </c>
      <c r="E248" s="10" t="e">
        <f>(SUMIF(Sta!$A:$A,$A248,Sta!F:F) +SUMIF(Sta!$B:$B,$A248,Sta!F:F))/$D248</f>
        <v>#DIV/0!</v>
      </c>
      <c r="F248" s="6" t="e">
        <f>SUMIF(Sta!$A:$A,$A248,Sta!F:F)/$B248</f>
        <v>#DIV/0!</v>
      </c>
      <c r="G248" s="6" t="e">
        <f>SUMIF(Sta!$B:$B,$A248,Sta!F:F)/$C248</f>
        <v>#DIV/0!</v>
      </c>
      <c r="H248" s="10" t="e">
        <f>(SUMIF(Sta!$A:$A,$A248,Sta!D:D) +SUMIF(Sta!$B:$B,$A248,Sta!E:E))/$D248</f>
        <v>#DIV/0!</v>
      </c>
      <c r="I248" s="6" t="e">
        <f>SUMIF(Sta!$A:$A,$A248,Sta!D:D)/$B248</f>
        <v>#DIV/0!</v>
      </c>
      <c r="J248" s="6" t="e">
        <f>SUMIF(Sta!$B:$B,$A248,Sta!E:E)/$C248</f>
        <v>#DIV/0!</v>
      </c>
      <c r="K248" s="10" t="e">
        <f>(SUMIF(Sta!$A:$A,$A248,Sta!E:E) +SUMIF(Sta!$B:$B,$A248,Sta!D:D))/$D248</f>
        <v>#DIV/0!</v>
      </c>
      <c r="L248" s="6" t="e">
        <f>SUMIF(Sta!$A:$A,$A248,Sta!E:E)/$B248</f>
        <v>#DIV/0!</v>
      </c>
      <c r="M248" s="6" t="e">
        <f>SUMIF(Sta!$B:$B,$A248,Sta!D:D)/$C248</f>
        <v>#DIV/0!</v>
      </c>
      <c r="N248" s="10" t="e">
        <f>(SUMIF(Sta!$A:$A,$A248,Sta!L:L) +SUMIF(Sta!$B:$B,$A248,Sta!L:L))/$D248</f>
        <v>#DIV/0!</v>
      </c>
      <c r="O248" s="6" t="e">
        <f>SUMIF(Sta!$A:$A,$A248,Sta!L:L)/$B248</f>
        <v>#DIV/0!</v>
      </c>
      <c r="P248" s="6" t="e">
        <f>SUMIF(Sta!$B:$B,$A248,Sta!L:L)/$C248</f>
        <v>#DIV/0!</v>
      </c>
      <c r="Q248" s="10" t="e">
        <f>(SUMIF(Sta!$A:$A,$A248,Sta!H:H) +SUMIF(Sta!$B:$B,$A248,Sta!J:J))/$D248</f>
        <v>#DIV/0!</v>
      </c>
      <c r="R248" s="6" t="e">
        <f>SUMIF(Sta!$A:$A,$A248,Sta!H:H)/$B248</f>
        <v>#DIV/0!</v>
      </c>
      <c r="S248" s="6" t="e">
        <f>SUMIF(Sta!$B:$B,$A248,Sta!J:J)/$C248</f>
        <v>#DIV/0!</v>
      </c>
      <c r="T248" s="10" t="e">
        <f>(SUMIF(Sta!$A:$A,$A248,Sta!I:I) +SUMIF(Sta!$B:$B,$A248,Sta!K:K))/$D248</f>
        <v>#DIV/0!</v>
      </c>
      <c r="U248" s="6" t="e">
        <f>SUMIF(Sta!$A:$A,$A248,Sta!I:I)/$B248</f>
        <v>#DIV/0!</v>
      </c>
      <c r="V248" s="6" t="e">
        <f>SUMIF(Sta!$B:$B,$A248,Sta!K:K)/$C248</f>
        <v>#DIV/0!</v>
      </c>
      <c r="W248" s="10" t="e">
        <f>(SUMIF(Sta!$A:$A,$A248,Sta!Q:Q) +SUMIF(Sta!$B:$B,$A248,Sta!Q:Q))/$D248</f>
        <v>#DIV/0!</v>
      </c>
      <c r="X248" s="6" t="e">
        <f>SUMIF(Sta!$A:$A,$A248,Sta!Q:Q)/$B248</f>
        <v>#DIV/0!</v>
      </c>
      <c r="Y248" s="6" t="e">
        <f>SUMIF(Sta!$B:$B,$A248,Sta!Q:Q)/$C248</f>
        <v>#DIV/0!</v>
      </c>
      <c r="Z248" s="10" t="e">
        <f>(SUMIF(Sta!$A:$A,$A248,Sta!M:M) +SUMIF(Sta!$B:$B,$A248,Sta!O:O))/$D248</f>
        <v>#DIV/0!</v>
      </c>
      <c r="AA248" s="6" t="e">
        <f>SUMIF(Sta!$A:$A,$A248,Sta!M:M)/$B248</f>
        <v>#DIV/0!</v>
      </c>
      <c r="AB248" s="6" t="e">
        <f>SUMIF(Sta!$B:$B,$A248,Sta!O:O)/$C248</f>
        <v>#DIV/0!</v>
      </c>
      <c r="AC248" s="10" t="e">
        <f>(SUMIF(Sta!$A:$A,$A248,Sta!N:N) +SUMIF(Sta!$B:$B,$A248,Sta!P:P))/$D248</f>
        <v>#DIV/0!</v>
      </c>
      <c r="AD248" s="6" t="e">
        <f>SUMIF(Sta!$A:$A,$A248,Sta!N:N)/$B248</f>
        <v>#DIV/0!</v>
      </c>
      <c r="AE248" s="14" t="e">
        <f>SUMIF(Sta!$B:$B,$A248,Sta!P:P)/$C248</f>
        <v>#DIV/0!</v>
      </c>
    </row>
    <row r="249" spans="1:31" x14ac:dyDescent="0.3">
      <c r="A249" t="s">
        <v>325</v>
      </c>
      <c r="B249" s="9">
        <f>COUNTIF(Sta!A:A,A249)</f>
        <v>1</v>
      </c>
      <c r="C249" s="4">
        <f>COUNTIF(Sta!B:B,A249)</f>
        <v>1</v>
      </c>
      <c r="D249" s="4">
        <f t="shared" si="8"/>
        <v>2</v>
      </c>
      <c r="E249" s="10">
        <f>(SUMIF(Sta!$A:$A,$A249,Sta!F:F) +SUMIF(Sta!$B:$B,$A249,Sta!F:F))/$D249</f>
        <v>2</v>
      </c>
      <c r="F249" s="6">
        <f>SUMIF(Sta!$A:$A,$A249,Sta!F:F)/$B249</f>
        <v>2</v>
      </c>
      <c r="G249" s="6">
        <f>SUMIF(Sta!$B:$B,$A249,Sta!F:F)/$C249</f>
        <v>2</v>
      </c>
      <c r="H249" s="10">
        <f>(SUMIF(Sta!$A:$A,$A249,Sta!D:D) +SUMIF(Sta!$B:$B,$A249,Sta!E:E))/$D249</f>
        <v>0.5</v>
      </c>
      <c r="I249" s="6">
        <f>SUMIF(Sta!$A:$A,$A249,Sta!D:D)/$B249</f>
        <v>1</v>
      </c>
      <c r="J249" s="6">
        <f>SUMIF(Sta!$B:$B,$A249,Sta!E:E)/$C249</f>
        <v>0</v>
      </c>
      <c r="K249" s="10">
        <f>(SUMIF(Sta!$A:$A,$A249,Sta!E:E) +SUMIF(Sta!$B:$B,$A249,Sta!D:D))/$D249</f>
        <v>1.5</v>
      </c>
      <c r="L249" s="6">
        <f>SUMIF(Sta!$A:$A,$A249,Sta!E:E)/$B249</f>
        <v>1</v>
      </c>
      <c r="M249" s="6">
        <f>SUMIF(Sta!$B:$B,$A249,Sta!D:D)/$C249</f>
        <v>2</v>
      </c>
      <c r="N249" s="10">
        <f>(SUMIF(Sta!$A:$A,$A249,Sta!L:L) +SUMIF(Sta!$B:$B,$A249,Sta!L:L))/$D249</f>
        <v>1</v>
      </c>
      <c r="O249" s="6">
        <f>SUMIF(Sta!$A:$A,$A249,Sta!L:L)/$B249</f>
        <v>1</v>
      </c>
      <c r="P249" s="6">
        <f>SUMIF(Sta!$B:$B,$A249,Sta!L:L)/$C249</f>
        <v>1</v>
      </c>
      <c r="Q249" s="10">
        <f>(SUMIF(Sta!$A:$A,$A249,Sta!H:H) +SUMIF(Sta!$B:$B,$A249,Sta!J:J))/$D249</f>
        <v>0</v>
      </c>
      <c r="R249" s="6">
        <f>SUMIF(Sta!$A:$A,$A249,Sta!H:H)/$B249</f>
        <v>0</v>
      </c>
      <c r="S249" s="6">
        <f>SUMIF(Sta!$B:$B,$A249,Sta!J:J)/$C249</f>
        <v>0</v>
      </c>
      <c r="T249" s="10">
        <f>(SUMIF(Sta!$A:$A,$A249,Sta!I:I) +SUMIF(Sta!$B:$B,$A249,Sta!K:K))/$D249</f>
        <v>1</v>
      </c>
      <c r="U249" s="6">
        <f>SUMIF(Sta!$A:$A,$A249,Sta!I:I)/$B249</f>
        <v>1</v>
      </c>
      <c r="V249" s="6">
        <f>SUMIF(Sta!$B:$B,$A249,Sta!K:K)/$C249</f>
        <v>1</v>
      </c>
      <c r="W249" s="10">
        <f>(SUMIF(Sta!$A:$A,$A249,Sta!Q:Q) +SUMIF(Sta!$B:$B,$A249,Sta!Q:Q))/$D249</f>
        <v>1</v>
      </c>
      <c r="X249" s="6">
        <f>SUMIF(Sta!$A:$A,$A249,Sta!Q:Q)/$B249</f>
        <v>1</v>
      </c>
      <c r="Y249" s="6">
        <f>SUMIF(Sta!$B:$B,$A249,Sta!Q:Q)/$C249</f>
        <v>1</v>
      </c>
      <c r="Z249" s="10">
        <f>(SUMIF(Sta!$A:$A,$A249,Sta!M:M) +SUMIF(Sta!$B:$B,$A249,Sta!O:O))/$D249</f>
        <v>0.5</v>
      </c>
      <c r="AA249" s="6">
        <f>SUMIF(Sta!$A:$A,$A249,Sta!M:M)/$B249</f>
        <v>1</v>
      </c>
      <c r="AB249" s="6">
        <f>SUMIF(Sta!$B:$B,$A249,Sta!O:O)/$C249</f>
        <v>0</v>
      </c>
      <c r="AC249" s="10">
        <f>(SUMIF(Sta!$A:$A,$A249,Sta!N:N) +SUMIF(Sta!$B:$B,$A249,Sta!P:P))/$D249</f>
        <v>0.5</v>
      </c>
      <c r="AD249" s="6">
        <f>SUMIF(Sta!$A:$A,$A249,Sta!N:N)/$B249</f>
        <v>0</v>
      </c>
      <c r="AE249" s="14">
        <f>SUMIF(Sta!$B:$B,$A249,Sta!P:P)/$C249</f>
        <v>1</v>
      </c>
    </row>
    <row r="250" spans="1:31" x14ac:dyDescent="0.3">
      <c r="A250" t="s">
        <v>679</v>
      </c>
      <c r="B250" s="9">
        <f>COUNTIF(Sta!A:A,A250)</f>
        <v>10</v>
      </c>
      <c r="C250" s="4">
        <f>COUNTIF(Sta!B:B,A250)</f>
        <v>9</v>
      </c>
      <c r="D250" s="4">
        <f t="shared" si="8"/>
        <v>19</v>
      </c>
      <c r="E250" s="10">
        <f>(SUMIF(Sta!$A:$A,$A250,Sta!F:F) +SUMIF(Sta!$B:$B,$A250,Sta!F:F))/$D250</f>
        <v>2.6842105263157894</v>
      </c>
      <c r="F250" s="6">
        <f>SUMIF(Sta!$A:$A,$A250,Sta!F:F)/$B250</f>
        <v>2.4</v>
      </c>
      <c r="G250" s="6">
        <f>SUMIF(Sta!$B:$B,$A250,Sta!F:F)/$C250</f>
        <v>3</v>
      </c>
      <c r="H250" s="10">
        <f>(SUMIF(Sta!$A:$A,$A250,Sta!D:D) +SUMIF(Sta!$B:$B,$A250,Sta!E:E))/$D250</f>
        <v>1.4736842105263157</v>
      </c>
      <c r="I250" s="6">
        <f>SUMIF(Sta!$A:$A,$A250,Sta!D:D)/$B250</f>
        <v>1.3</v>
      </c>
      <c r="J250" s="6">
        <f>SUMIF(Sta!$B:$B,$A250,Sta!E:E)/$C250</f>
        <v>1.6666666666666667</v>
      </c>
      <c r="K250" s="10">
        <f>(SUMIF(Sta!$A:$A,$A250,Sta!E:E) +SUMIF(Sta!$B:$B,$A250,Sta!D:D))/$D250</f>
        <v>1.2105263157894737</v>
      </c>
      <c r="L250" s="6">
        <f>SUMIF(Sta!$A:$A,$A250,Sta!E:E)/$B250</f>
        <v>1.1000000000000001</v>
      </c>
      <c r="M250" s="6">
        <f>SUMIF(Sta!$B:$B,$A250,Sta!D:D)/$C250</f>
        <v>1.3333333333333333</v>
      </c>
      <c r="N250" s="10">
        <f>(SUMIF(Sta!$A:$A,$A250,Sta!L:L) +SUMIF(Sta!$B:$B,$A250,Sta!L:L))/$D250</f>
        <v>0.89473684210526316</v>
      </c>
      <c r="O250" s="6">
        <f>SUMIF(Sta!$A:$A,$A250,Sta!L:L)/$B250</f>
        <v>1.1000000000000001</v>
      </c>
      <c r="P250" s="6">
        <f>SUMIF(Sta!$B:$B,$A250,Sta!L:L)/$C250</f>
        <v>0.66666666666666663</v>
      </c>
      <c r="Q250" s="10">
        <f>(SUMIF(Sta!$A:$A,$A250,Sta!H:H) +SUMIF(Sta!$B:$B,$A250,Sta!J:J))/$D250</f>
        <v>0.47368421052631576</v>
      </c>
      <c r="R250" s="6">
        <f>SUMIF(Sta!$A:$A,$A250,Sta!H:H)/$B250</f>
        <v>0.6</v>
      </c>
      <c r="S250" s="6">
        <f>SUMIF(Sta!$B:$B,$A250,Sta!J:J)/$C250</f>
        <v>0.33333333333333331</v>
      </c>
      <c r="T250" s="10">
        <f>(SUMIF(Sta!$A:$A,$A250,Sta!I:I) +SUMIF(Sta!$B:$B,$A250,Sta!K:K))/$D250</f>
        <v>0.42105263157894735</v>
      </c>
      <c r="U250" s="6">
        <f>SUMIF(Sta!$A:$A,$A250,Sta!I:I)/$B250</f>
        <v>0.5</v>
      </c>
      <c r="V250" s="6">
        <f>SUMIF(Sta!$B:$B,$A250,Sta!K:K)/$C250</f>
        <v>0.33333333333333331</v>
      </c>
      <c r="W250" s="10">
        <f>(SUMIF(Sta!$A:$A,$A250,Sta!Q:Q) +SUMIF(Sta!$B:$B,$A250,Sta!Q:Q))/$D250</f>
        <v>1.7894736842105263</v>
      </c>
      <c r="X250" s="6">
        <f>SUMIF(Sta!$A:$A,$A250,Sta!Q:Q)/$B250</f>
        <v>1.3</v>
      </c>
      <c r="Y250" s="6">
        <f>SUMIF(Sta!$B:$B,$A250,Sta!Q:Q)/$C250</f>
        <v>2.3333333333333335</v>
      </c>
      <c r="Z250" s="10">
        <f>(SUMIF(Sta!$A:$A,$A250,Sta!M:M) +SUMIF(Sta!$B:$B,$A250,Sta!O:O))/$D250</f>
        <v>1</v>
      </c>
      <c r="AA250" s="6">
        <f>SUMIF(Sta!$A:$A,$A250,Sta!M:M)/$B250</f>
        <v>0.7</v>
      </c>
      <c r="AB250" s="6">
        <f>SUMIF(Sta!$B:$B,$A250,Sta!O:O)/$C250</f>
        <v>1.3333333333333333</v>
      </c>
      <c r="AC250" s="10">
        <f>(SUMIF(Sta!$A:$A,$A250,Sta!N:N) +SUMIF(Sta!$B:$B,$A250,Sta!P:P))/$D250</f>
        <v>0.78947368421052633</v>
      </c>
      <c r="AD250" s="6">
        <f>SUMIF(Sta!$A:$A,$A250,Sta!N:N)/$B250</f>
        <v>0.6</v>
      </c>
      <c r="AE250" s="14">
        <f>SUMIF(Sta!$B:$B,$A250,Sta!P:P)/$C250</f>
        <v>1</v>
      </c>
    </row>
    <row r="251" spans="1:31" x14ac:dyDescent="0.3">
      <c r="A251" t="s">
        <v>522</v>
      </c>
      <c r="B251" s="9">
        <f>COUNTIF(Sta!A:A,A251)</f>
        <v>2</v>
      </c>
      <c r="C251" s="4">
        <f>COUNTIF(Sta!B:B,A251)</f>
        <v>2</v>
      </c>
      <c r="D251" s="4">
        <f t="shared" si="8"/>
        <v>4</v>
      </c>
      <c r="E251" s="10">
        <f>(SUMIF(Sta!$A:$A,$A251,Sta!F:F) +SUMIF(Sta!$B:$B,$A251,Sta!F:F))/$D251</f>
        <v>2.75</v>
      </c>
      <c r="F251" s="6">
        <f>SUMIF(Sta!$A:$A,$A251,Sta!F:F)/$B251</f>
        <v>2.5</v>
      </c>
      <c r="G251" s="6">
        <f>SUMIF(Sta!$B:$B,$A251,Sta!F:F)/$C251</f>
        <v>3</v>
      </c>
      <c r="H251" s="10">
        <f>(SUMIF(Sta!$A:$A,$A251,Sta!D:D) +SUMIF(Sta!$B:$B,$A251,Sta!E:E))/$D251</f>
        <v>1.25</v>
      </c>
      <c r="I251" s="6">
        <f>SUMIF(Sta!$A:$A,$A251,Sta!D:D)/$B251</f>
        <v>0</v>
      </c>
      <c r="J251" s="6">
        <f>SUMIF(Sta!$B:$B,$A251,Sta!E:E)/$C251</f>
        <v>2.5</v>
      </c>
      <c r="K251" s="10">
        <f>(SUMIF(Sta!$A:$A,$A251,Sta!E:E) +SUMIF(Sta!$B:$B,$A251,Sta!D:D))/$D251</f>
        <v>1.5</v>
      </c>
      <c r="L251" s="6">
        <f>SUMIF(Sta!$A:$A,$A251,Sta!E:E)/$B251</f>
        <v>2.5</v>
      </c>
      <c r="M251" s="6">
        <f>SUMIF(Sta!$B:$B,$A251,Sta!D:D)/$C251</f>
        <v>0.5</v>
      </c>
      <c r="N251" s="10">
        <f>(SUMIF(Sta!$A:$A,$A251,Sta!L:L) +SUMIF(Sta!$B:$B,$A251,Sta!L:L))/$D251</f>
        <v>1.25</v>
      </c>
      <c r="O251" s="6">
        <f>SUMIF(Sta!$A:$A,$A251,Sta!L:L)/$B251</f>
        <v>0.5</v>
      </c>
      <c r="P251" s="6">
        <f>SUMIF(Sta!$B:$B,$A251,Sta!L:L)/$C251</f>
        <v>2</v>
      </c>
      <c r="Q251" s="10">
        <f>(SUMIF(Sta!$A:$A,$A251,Sta!H:H) +SUMIF(Sta!$B:$B,$A251,Sta!J:J))/$D251</f>
        <v>0.75</v>
      </c>
      <c r="R251" s="6">
        <f>SUMIF(Sta!$A:$A,$A251,Sta!H:H)/$B251</f>
        <v>0</v>
      </c>
      <c r="S251" s="6">
        <f>SUMIF(Sta!$B:$B,$A251,Sta!J:J)/$C251</f>
        <v>1.5</v>
      </c>
      <c r="T251" s="10">
        <f>(SUMIF(Sta!$A:$A,$A251,Sta!I:I) +SUMIF(Sta!$B:$B,$A251,Sta!K:K))/$D251</f>
        <v>0.5</v>
      </c>
      <c r="U251" s="6">
        <f>SUMIF(Sta!$A:$A,$A251,Sta!I:I)/$B251</f>
        <v>0.5</v>
      </c>
      <c r="V251" s="6">
        <f>SUMIF(Sta!$B:$B,$A251,Sta!K:K)/$C251</f>
        <v>0.5</v>
      </c>
      <c r="W251" s="10">
        <f>(SUMIF(Sta!$A:$A,$A251,Sta!Q:Q) +SUMIF(Sta!$B:$B,$A251,Sta!Q:Q))/$D251</f>
        <v>1.5</v>
      </c>
      <c r="X251" s="6">
        <f>SUMIF(Sta!$A:$A,$A251,Sta!Q:Q)/$B251</f>
        <v>2</v>
      </c>
      <c r="Y251" s="6">
        <f>SUMIF(Sta!$B:$B,$A251,Sta!Q:Q)/$C251</f>
        <v>1</v>
      </c>
      <c r="Z251" s="10">
        <f>(SUMIF(Sta!$A:$A,$A251,Sta!M:M) +SUMIF(Sta!$B:$B,$A251,Sta!O:O))/$D251</f>
        <v>0.5</v>
      </c>
      <c r="AA251" s="6">
        <f>SUMIF(Sta!$A:$A,$A251,Sta!M:M)/$B251</f>
        <v>0</v>
      </c>
      <c r="AB251" s="6">
        <f>SUMIF(Sta!$B:$B,$A251,Sta!O:O)/$C251</f>
        <v>1</v>
      </c>
      <c r="AC251" s="10">
        <f>(SUMIF(Sta!$A:$A,$A251,Sta!N:N) +SUMIF(Sta!$B:$B,$A251,Sta!P:P))/$D251</f>
        <v>1</v>
      </c>
      <c r="AD251" s="6">
        <f>SUMIF(Sta!$A:$A,$A251,Sta!N:N)/$B251</f>
        <v>2</v>
      </c>
      <c r="AE251" s="14">
        <f>SUMIF(Sta!$B:$B,$A251,Sta!P:P)/$C251</f>
        <v>0</v>
      </c>
    </row>
    <row r="252" spans="1:31" x14ac:dyDescent="0.3">
      <c r="A252" t="s">
        <v>9</v>
      </c>
      <c r="B252" s="9">
        <f>COUNTIF(Sta!A:A,A252)</f>
        <v>1</v>
      </c>
      <c r="C252" s="4">
        <f>COUNTIF(Sta!B:B,A252)</f>
        <v>1</v>
      </c>
      <c r="D252" s="4">
        <f t="shared" si="8"/>
        <v>2</v>
      </c>
      <c r="E252" s="10">
        <f>(SUMIF(Sta!$A:$A,$A252,Sta!F:F) +SUMIF(Sta!$B:$B,$A252,Sta!F:F))/$D252</f>
        <v>2.5</v>
      </c>
      <c r="F252" s="6">
        <f>SUMIF(Sta!$A:$A,$A252,Sta!F:F)/$B252</f>
        <v>3</v>
      </c>
      <c r="G252" s="6">
        <f>SUMIF(Sta!$B:$B,$A252,Sta!F:F)/$C252</f>
        <v>2</v>
      </c>
      <c r="H252" s="10">
        <f>(SUMIF(Sta!$A:$A,$A252,Sta!D:D) +SUMIF(Sta!$B:$B,$A252,Sta!E:E))/$D252</f>
        <v>1</v>
      </c>
      <c r="I252" s="6">
        <f>SUMIF(Sta!$A:$A,$A252,Sta!D:D)/$B252</f>
        <v>1</v>
      </c>
      <c r="J252" s="6">
        <f>SUMIF(Sta!$B:$B,$A252,Sta!E:E)/$C252</f>
        <v>1</v>
      </c>
      <c r="K252" s="10">
        <f>(SUMIF(Sta!$A:$A,$A252,Sta!E:E) +SUMIF(Sta!$B:$B,$A252,Sta!D:D))/$D252</f>
        <v>1.5</v>
      </c>
      <c r="L252" s="6">
        <f>SUMIF(Sta!$A:$A,$A252,Sta!E:E)/$B252</f>
        <v>2</v>
      </c>
      <c r="M252" s="6">
        <f>SUMIF(Sta!$B:$B,$A252,Sta!D:D)/$C252</f>
        <v>1</v>
      </c>
      <c r="N252" s="10">
        <f>(SUMIF(Sta!$A:$A,$A252,Sta!L:L) +SUMIF(Sta!$B:$B,$A252,Sta!L:L))/$D252</f>
        <v>1.5</v>
      </c>
      <c r="O252" s="6">
        <f>SUMIF(Sta!$A:$A,$A252,Sta!L:L)/$B252</f>
        <v>3</v>
      </c>
      <c r="P252" s="6">
        <f>SUMIF(Sta!$B:$B,$A252,Sta!L:L)/$C252</f>
        <v>0</v>
      </c>
      <c r="Q252" s="10">
        <f>(SUMIF(Sta!$A:$A,$A252,Sta!H:H) +SUMIF(Sta!$B:$B,$A252,Sta!J:J))/$D252</f>
        <v>0.5</v>
      </c>
      <c r="R252" s="6">
        <f>SUMIF(Sta!$A:$A,$A252,Sta!H:H)/$B252</f>
        <v>1</v>
      </c>
      <c r="S252" s="6">
        <f>SUMIF(Sta!$B:$B,$A252,Sta!J:J)/$C252</f>
        <v>0</v>
      </c>
      <c r="T252" s="10">
        <f>(SUMIF(Sta!$A:$A,$A252,Sta!I:I) +SUMIF(Sta!$B:$B,$A252,Sta!K:K))/$D252</f>
        <v>1</v>
      </c>
      <c r="U252" s="6">
        <f>SUMIF(Sta!$A:$A,$A252,Sta!I:I)/$B252</f>
        <v>2</v>
      </c>
      <c r="V252" s="6">
        <f>SUMIF(Sta!$B:$B,$A252,Sta!K:K)/$C252</f>
        <v>0</v>
      </c>
      <c r="W252" s="10">
        <f>(SUMIF(Sta!$A:$A,$A252,Sta!Q:Q) +SUMIF(Sta!$B:$B,$A252,Sta!Q:Q))/$D252</f>
        <v>1</v>
      </c>
      <c r="X252" s="6">
        <f>SUMIF(Sta!$A:$A,$A252,Sta!Q:Q)/$B252</f>
        <v>0</v>
      </c>
      <c r="Y252" s="6">
        <f>SUMIF(Sta!$B:$B,$A252,Sta!Q:Q)/$C252</f>
        <v>2</v>
      </c>
      <c r="Z252" s="10">
        <f>(SUMIF(Sta!$A:$A,$A252,Sta!M:M) +SUMIF(Sta!$B:$B,$A252,Sta!O:O))/$D252</f>
        <v>0.5</v>
      </c>
      <c r="AA252" s="6">
        <f>SUMIF(Sta!$A:$A,$A252,Sta!M:M)/$B252</f>
        <v>0</v>
      </c>
      <c r="AB252" s="6">
        <f>SUMIF(Sta!$B:$B,$A252,Sta!O:O)/$C252</f>
        <v>1</v>
      </c>
      <c r="AC252" s="10">
        <f>(SUMIF(Sta!$A:$A,$A252,Sta!N:N) +SUMIF(Sta!$B:$B,$A252,Sta!P:P))/$D252</f>
        <v>0.5</v>
      </c>
      <c r="AD252" s="6">
        <f>SUMIF(Sta!$A:$A,$A252,Sta!N:N)/$B252</f>
        <v>0</v>
      </c>
      <c r="AE252" s="14">
        <f>SUMIF(Sta!$B:$B,$A252,Sta!P:P)/$C252</f>
        <v>1</v>
      </c>
    </row>
    <row r="253" spans="1:31" x14ac:dyDescent="0.3">
      <c r="A253" t="s">
        <v>305</v>
      </c>
      <c r="B253" s="9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0" t="e">
        <f>(SUMIF(Sta!$A:$A,$A253,Sta!F:F) +SUMIF(Sta!$B:$B,$A253,Sta!F:F))/$D253</f>
        <v>#DIV/0!</v>
      </c>
      <c r="F253" s="6" t="e">
        <f>SUMIF(Sta!$A:$A,$A253,Sta!F:F)/$B253</f>
        <v>#DIV/0!</v>
      </c>
      <c r="G253" s="6" t="e">
        <f>SUMIF(Sta!$B:$B,$A253,Sta!F:F)/$C253</f>
        <v>#DIV/0!</v>
      </c>
      <c r="H253" s="10" t="e">
        <f>(SUMIF(Sta!$A:$A,$A253,Sta!D:D) +SUMIF(Sta!$B:$B,$A253,Sta!E:E))/$D253</f>
        <v>#DIV/0!</v>
      </c>
      <c r="I253" s="6" t="e">
        <f>SUMIF(Sta!$A:$A,$A253,Sta!D:D)/$B253</f>
        <v>#DIV/0!</v>
      </c>
      <c r="J253" s="6" t="e">
        <f>SUMIF(Sta!$B:$B,$A253,Sta!E:E)/$C253</f>
        <v>#DIV/0!</v>
      </c>
      <c r="K253" s="10" t="e">
        <f>(SUMIF(Sta!$A:$A,$A253,Sta!E:E) +SUMIF(Sta!$B:$B,$A253,Sta!D:D))/$D253</f>
        <v>#DIV/0!</v>
      </c>
      <c r="L253" s="6" t="e">
        <f>SUMIF(Sta!$A:$A,$A253,Sta!E:E)/$B253</f>
        <v>#DIV/0!</v>
      </c>
      <c r="M253" s="6" t="e">
        <f>SUMIF(Sta!$B:$B,$A253,Sta!D:D)/$C253</f>
        <v>#DIV/0!</v>
      </c>
      <c r="N253" s="10" t="e">
        <f>(SUMIF(Sta!$A:$A,$A253,Sta!L:L) +SUMIF(Sta!$B:$B,$A253,Sta!L:L))/$D253</f>
        <v>#DIV/0!</v>
      </c>
      <c r="O253" s="6" t="e">
        <f>SUMIF(Sta!$A:$A,$A253,Sta!L:L)/$B253</f>
        <v>#DIV/0!</v>
      </c>
      <c r="P253" s="6" t="e">
        <f>SUMIF(Sta!$B:$B,$A253,Sta!L:L)/$C253</f>
        <v>#DIV/0!</v>
      </c>
      <c r="Q253" s="10" t="e">
        <f>(SUMIF(Sta!$A:$A,$A253,Sta!H:H) +SUMIF(Sta!$B:$B,$A253,Sta!J:J))/$D253</f>
        <v>#DIV/0!</v>
      </c>
      <c r="R253" s="6" t="e">
        <f>SUMIF(Sta!$A:$A,$A253,Sta!H:H)/$B253</f>
        <v>#DIV/0!</v>
      </c>
      <c r="S253" s="6" t="e">
        <f>SUMIF(Sta!$B:$B,$A253,Sta!J:J)/$C253</f>
        <v>#DIV/0!</v>
      </c>
      <c r="T253" s="10" t="e">
        <f>(SUMIF(Sta!$A:$A,$A253,Sta!I:I) +SUMIF(Sta!$B:$B,$A253,Sta!K:K))/$D253</f>
        <v>#DIV/0!</v>
      </c>
      <c r="U253" s="6" t="e">
        <f>SUMIF(Sta!$A:$A,$A253,Sta!I:I)/$B253</f>
        <v>#DIV/0!</v>
      </c>
      <c r="V253" s="6" t="e">
        <f>SUMIF(Sta!$B:$B,$A253,Sta!K:K)/$C253</f>
        <v>#DIV/0!</v>
      </c>
      <c r="W253" s="10" t="e">
        <f>(SUMIF(Sta!$A:$A,$A253,Sta!Q:Q) +SUMIF(Sta!$B:$B,$A253,Sta!Q:Q))/$D253</f>
        <v>#DIV/0!</v>
      </c>
      <c r="X253" s="6" t="e">
        <f>SUMIF(Sta!$A:$A,$A253,Sta!Q:Q)/$B253</f>
        <v>#DIV/0!</v>
      </c>
      <c r="Y253" s="6" t="e">
        <f>SUMIF(Sta!$B:$B,$A253,Sta!Q:Q)/$C253</f>
        <v>#DIV/0!</v>
      </c>
      <c r="Z253" s="10" t="e">
        <f>(SUMIF(Sta!$A:$A,$A253,Sta!M:M) +SUMIF(Sta!$B:$B,$A253,Sta!O:O))/$D253</f>
        <v>#DIV/0!</v>
      </c>
      <c r="AA253" s="6" t="e">
        <f>SUMIF(Sta!$A:$A,$A253,Sta!M:M)/$B253</f>
        <v>#DIV/0!</v>
      </c>
      <c r="AB253" s="6" t="e">
        <f>SUMIF(Sta!$B:$B,$A253,Sta!O:O)/$C253</f>
        <v>#DIV/0!</v>
      </c>
      <c r="AC253" s="10" t="e">
        <f>(SUMIF(Sta!$A:$A,$A253,Sta!N:N) +SUMIF(Sta!$B:$B,$A253,Sta!P:P))/$D253</f>
        <v>#DIV/0!</v>
      </c>
      <c r="AD253" s="6" t="e">
        <f>SUMIF(Sta!$A:$A,$A253,Sta!N:N)/$B253</f>
        <v>#DIV/0!</v>
      </c>
      <c r="AE253" s="14" t="e">
        <f>SUMIF(Sta!$B:$B,$A253,Sta!P:P)/$C253</f>
        <v>#DIV/0!</v>
      </c>
    </row>
    <row r="254" spans="1:31" x14ac:dyDescent="0.3">
      <c r="A254" t="s">
        <v>183</v>
      </c>
      <c r="B254" s="9">
        <f>COUNTIF(Sta!A:A,A254)</f>
        <v>1</v>
      </c>
      <c r="C254" s="4">
        <f>COUNTIF(Sta!B:B,A254)</f>
        <v>1</v>
      </c>
      <c r="D254" s="4">
        <f t="shared" si="9"/>
        <v>2</v>
      </c>
      <c r="E254" s="10">
        <f>(SUMIF(Sta!$A:$A,$A254,Sta!F:F) +SUMIF(Sta!$B:$B,$A254,Sta!F:F))/$D254</f>
        <v>3</v>
      </c>
      <c r="F254" s="6">
        <f>SUMIF(Sta!$A:$A,$A254,Sta!F:F)/$B254</f>
        <v>3</v>
      </c>
      <c r="G254" s="6">
        <f>SUMIF(Sta!$B:$B,$A254,Sta!F:F)/$C254</f>
        <v>3</v>
      </c>
      <c r="H254" s="10">
        <f>(SUMIF(Sta!$A:$A,$A254,Sta!D:D) +SUMIF(Sta!$B:$B,$A254,Sta!E:E))/$D254</f>
        <v>1.5</v>
      </c>
      <c r="I254" s="6">
        <f>SUMIF(Sta!$A:$A,$A254,Sta!D:D)/$B254</f>
        <v>2</v>
      </c>
      <c r="J254" s="6">
        <f>SUMIF(Sta!$B:$B,$A254,Sta!E:E)/$C254</f>
        <v>1</v>
      </c>
      <c r="K254" s="10">
        <f>(SUMIF(Sta!$A:$A,$A254,Sta!E:E) +SUMIF(Sta!$B:$B,$A254,Sta!D:D))/$D254</f>
        <v>1.5</v>
      </c>
      <c r="L254" s="6">
        <f>SUMIF(Sta!$A:$A,$A254,Sta!E:E)/$B254</f>
        <v>1</v>
      </c>
      <c r="M254" s="6">
        <f>SUMIF(Sta!$B:$B,$A254,Sta!D:D)/$C254</f>
        <v>2</v>
      </c>
      <c r="N254" s="10">
        <f>(SUMIF(Sta!$A:$A,$A254,Sta!L:L) +SUMIF(Sta!$B:$B,$A254,Sta!L:L))/$D254</f>
        <v>1.5</v>
      </c>
      <c r="O254" s="6">
        <f>SUMIF(Sta!$A:$A,$A254,Sta!L:L)/$B254</f>
        <v>2</v>
      </c>
      <c r="P254" s="6">
        <f>SUMIF(Sta!$B:$B,$A254,Sta!L:L)/$C254</f>
        <v>1</v>
      </c>
      <c r="Q254" s="10">
        <f>(SUMIF(Sta!$A:$A,$A254,Sta!H:H) +SUMIF(Sta!$B:$B,$A254,Sta!J:J))/$D254</f>
        <v>1.5</v>
      </c>
      <c r="R254" s="6">
        <f>SUMIF(Sta!$A:$A,$A254,Sta!H:H)/$B254</f>
        <v>2</v>
      </c>
      <c r="S254" s="6">
        <f>SUMIF(Sta!$B:$B,$A254,Sta!J:J)/$C254</f>
        <v>1</v>
      </c>
      <c r="T254" s="10">
        <f>(SUMIF(Sta!$A:$A,$A254,Sta!I:I) +SUMIF(Sta!$B:$B,$A254,Sta!K:K))/$D254</f>
        <v>0</v>
      </c>
      <c r="U254" s="6">
        <f>SUMIF(Sta!$A:$A,$A254,Sta!I:I)/$B254</f>
        <v>0</v>
      </c>
      <c r="V254" s="6">
        <f>SUMIF(Sta!$B:$B,$A254,Sta!K:K)/$C254</f>
        <v>0</v>
      </c>
      <c r="W254" s="10">
        <f>(SUMIF(Sta!$A:$A,$A254,Sta!Q:Q) +SUMIF(Sta!$B:$B,$A254,Sta!Q:Q))/$D254</f>
        <v>1.5</v>
      </c>
      <c r="X254" s="6">
        <f>SUMIF(Sta!$A:$A,$A254,Sta!Q:Q)/$B254</f>
        <v>1</v>
      </c>
      <c r="Y254" s="6">
        <f>SUMIF(Sta!$B:$B,$A254,Sta!Q:Q)/$C254</f>
        <v>2</v>
      </c>
      <c r="Z254" s="10">
        <f>(SUMIF(Sta!$A:$A,$A254,Sta!M:M) +SUMIF(Sta!$B:$B,$A254,Sta!O:O))/$D254</f>
        <v>0</v>
      </c>
      <c r="AA254" s="6">
        <f>SUMIF(Sta!$A:$A,$A254,Sta!M:M)/$B254</f>
        <v>0</v>
      </c>
      <c r="AB254" s="6">
        <f>SUMIF(Sta!$B:$B,$A254,Sta!O:O)/$C254</f>
        <v>0</v>
      </c>
      <c r="AC254" s="10">
        <f>(SUMIF(Sta!$A:$A,$A254,Sta!N:N) +SUMIF(Sta!$B:$B,$A254,Sta!P:P))/$D254</f>
        <v>1.5</v>
      </c>
      <c r="AD254" s="6">
        <f>SUMIF(Sta!$A:$A,$A254,Sta!N:N)/$B254</f>
        <v>1</v>
      </c>
      <c r="AE254" s="14">
        <f>SUMIF(Sta!$B:$B,$A254,Sta!P:P)/$C254</f>
        <v>2</v>
      </c>
    </row>
    <row r="255" spans="1:31" x14ac:dyDescent="0.3">
      <c r="A255" t="s">
        <v>643</v>
      </c>
      <c r="B255" s="9">
        <f>COUNTIF(Sta!A:A,A255)</f>
        <v>1</v>
      </c>
      <c r="C255" s="4">
        <f>COUNTIF(Sta!B:B,A255)</f>
        <v>1</v>
      </c>
      <c r="D255" s="4">
        <f t="shared" si="9"/>
        <v>2</v>
      </c>
      <c r="E255" s="10">
        <f>(SUMIF(Sta!$A:$A,$A255,Sta!F:F) +SUMIF(Sta!$B:$B,$A255,Sta!F:F))/$D255</f>
        <v>1</v>
      </c>
      <c r="F255" s="6">
        <f>SUMIF(Sta!$A:$A,$A255,Sta!F:F)/$B255</f>
        <v>2</v>
      </c>
      <c r="G255" s="6">
        <f>SUMIF(Sta!$B:$B,$A255,Sta!F:F)/$C255</f>
        <v>0</v>
      </c>
      <c r="H255" s="10">
        <f>(SUMIF(Sta!$A:$A,$A255,Sta!D:D) +SUMIF(Sta!$B:$B,$A255,Sta!E:E))/$D255</f>
        <v>1</v>
      </c>
      <c r="I255" s="6">
        <f>SUMIF(Sta!$A:$A,$A255,Sta!D:D)/$B255</f>
        <v>2</v>
      </c>
      <c r="J255" s="6">
        <f>SUMIF(Sta!$B:$B,$A255,Sta!E:E)/$C255</f>
        <v>0</v>
      </c>
      <c r="K255" s="10">
        <f>(SUMIF(Sta!$A:$A,$A255,Sta!E:E) +SUMIF(Sta!$B:$B,$A255,Sta!D:D))/$D255</f>
        <v>0</v>
      </c>
      <c r="L255" s="6">
        <f>SUMIF(Sta!$A:$A,$A255,Sta!E:E)/$B255</f>
        <v>0</v>
      </c>
      <c r="M255" s="6">
        <f>SUMIF(Sta!$B:$B,$A255,Sta!D:D)/$C255</f>
        <v>0</v>
      </c>
      <c r="N255" s="10">
        <f>(SUMIF(Sta!$A:$A,$A255,Sta!L:L) +SUMIF(Sta!$B:$B,$A255,Sta!L:L))/$D255</f>
        <v>0</v>
      </c>
      <c r="O255" s="6">
        <f>SUMIF(Sta!$A:$A,$A255,Sta!L:L)/$B255</f>
        <v>0</v>
      </c>
      <c r="P255" s="6">
        <f>SUMIF(Sta!$B:$B,$A255,Sta!L:L)/$C255</f>
        <v>0</v>
      </c>
      <c r="Q255" s="10">
        <f>(SUMIF(Sta!$A:$A,$A255,Sta!H:H) +SUMIF(Sta!$B:$B,$A255,Sta!J:J))/$D255</f>
        <v>0</v>
      </c>
      <c r="R255" s="6">
        <f>SUMIF(Sta!$A:$A,$A255,Sta!H:H)/$B255</f>
        <v>0</v>
      </c>
      <c r="S255" s="6">
        <f>SUMIF(Sta!$B:$B,$A255,Sta!J:J)/$C255</f>
        <v>0</v>
      </c>
      <c r="T255" s="10">
        <f>(SUMIF(Sta!$A:$A,$A255,Sta!I:I) +SUMIF(Sta!$B:$B,$A255,Sta!K:K))/$D255</f>
        <v>0</v>
      </c>
      <c r="U255" s="6">
        <f>SUMIF(Sta!$A:$A,$A255,Sta!I:I)/$B255</f>
        <v>0</v>
      </c>
      <c r="V255" s="6">
        <f>SUMIF(Sta!$B:$B,$A255,Sta!K:K)/$C255</f>
        <v>0</v>
      </c>
      <c r="W255" s="10">
        <f>(SUMIF(Sta!$A:$A,$A255,Sta!Q:Q) +SUMIF(Sta!$B:$B,$A255,Sta!Q:Q))/$D255</f>
        <v>1</v>
      </c>
      <c r="X255" s="6">
        <f>SUMIF(Sta!$A:$A,$A255,Sta!Q:Q)/$B255</f>
        <v>2</v>
      </c>
      <c r="Y255" s="6">
        <f>SUMIF(Sta!$B:$B,$A255,Sta!Q:Q)/$C255</f>
        <v>0</v>
      </c>
      <c r="Z255" s="10">
        <f>(SUMIF(Sta!$A:$A,$A255,Sta!M:M) +SUMIF(Sta!$B:$B,$A255,Sta!O:O))/$D255</f>
        <v>1</v>
      </c>
      <c r="AA255" s="6">
        <f>SUMIF(Sta!$A:$A,$A255,Sta!M:M)/$B255</f>
        <v>2</v>
      </c>
      <c r="AB255" s="6">
        <f>SUMIF(Sta!$B:$B,$A255,Sta!O:O)/$C255</f>
        <v>0</v>
      </c>
      <c r="AC255" s="10">
        <f>(SUMIF(Sta!$A:$A,$A255,Sta!N:N) +SUMIF(Sta!$B:$B,$A255,Sta!P:P))/$D255</f>
        <v>0</v>
      </c>
      <c r="AD255" s="6">
        <f>SUMIF(Sta!$A:$A,$A255,Sta!N:N)/$B255</f>
        <v>0</v>
      </c>
      <c r="AE255" s="14">
        <f>SUMIF(Sta!$B:$B,$A255,Sta!P:P)/$C255</f>
        <v>0</v>
      </c>
    </row>
    <row r="256" spans="1:31" x14ac:dyDescent="0.3">
      <c r="A256" t="s">
        <v>662</v>
      </c>
      <c r="B256" s="9">
        <f>COUNTIF(Sta!A:A,A256)</f>
        <v>9</v>
      </c>
      <c r="C256" s="4">
        <f>COUNTIF(Sta!B:B,A256)</f>
        <v>9</v>
      </c>
      <c r="D256" s="4">
        <f t="shared" si="9"/>
        <v>18</v>
      </c>
      <c r="E256" s="10">
        <f>(SUMIF(Sta!$A:$A,$A256,Sta!F:F) +SUMIF(Sta!$B:$B,$A256,Sta!F:F))/$D256</f>
        <v>2.3333333333333335</v>
      </c>
      <c r="F256" s="6">
        <f>SUMIF(Sta!$A:$A,$A256,Sta!F:F)/$B256</f>
        <v>1.6666666666666667</v>
      </c>
      <c r="G256" s="6">
        <f>SUMIF(Sta!$B:$B,$A256,Sta!F:F)/$C256</f>
        <v>3</v>
      </c>
      <c r="H256" s="10">
        <f>(SUMIF(Sta!$A:$A,$A256,Sta!D:D) +SUMIF(Sta!$B:$B,$A256,Sta!E:E))/$D256</f>
        <v>1.4444444444444444</v>
      </c>
      <c r="I256" s="6">
        <f>SUMIF(Sta!$A:$A,$A256,Sta!D:D)/$B256</f>
        <v>1.3333333333333333</v>
      </c>
      <c r="J256" s="6">
        <f>SUMIF(Sta!$B:$B,$A256,Sta!E:E)/$C256</f>
        <v>1.5555555555555556</v>
      </c>
      <c r="K256" s="10">
        <f>(SUMIF(Sta!$A:$A,$A256,Sta!E:E) +SUMIF(Sta!$B:$B,$A256,Sta!D:D))/$D256</f>
        <v>0.88888888888888884</v>
      </c>
      <c r="L256" s="6">
        <f>SUMIF(Sta!$A:$A,$A256,Sta!E:E)/$B256</f>
        <v>0.33333333333333331</v>
      </c>
      <c r="M256" s="6">
        <f>SUMIF(Sta!$B:$B,$A256,Sta!D:D)/$C256</f>
        <v>1.4444444444444444</v>
      </c>
      <c r="N256" s="10">
        <f>(SUMIF(Sta!$A:$A,$A256,Sta!L:L) +SUMIF(Sta!$B:$B,$A256,Sta!L:L))/$D256</f>
        <v>0.94444444444444442</v>
      </c>
      <c r="O256" s="6">
        <f>SUMIF(Sta!$A:$A,$A256,Sta!L:L)/$B256</f>
        <v>1</v>
      </c>
      <c r="P256" s="6">
        <f>SUMIF(Sta!$B:$B,$A256,Sta!L:L)/$C256</f>
        <v>0.88888888888888884</v>
      </c>
      <c r="Q256" s="10">
        <f>(SUMIF(Sta!$A:$A,$A256,Sta!H:H) +SUMIF(Sta!$B:$B,$A256,Sta!J:J))/$D256</f>
        <v>0.66666666666666663</v>
      </c>
      <c r="R256" s="6">
        <f>SUMIF(Sta!$A:$A,$A256,Sta!H:H)/$B256</f>
        <v>0.88888888888888884</v>
      </c>
      <c r="S256" s="6">
        <f>SUMIF(Sta!$B:$B,$A256,Sta!J:J)/$C256</f>
        <v>0.44444444444444442</v>
      </c>
      <c r="T256" s="10">
        <f>(SUMIF(Sta!$A:$A,$A256,Sta!I:I) +SUMIF(Sta!$B:$B,$A256,Sta!K:K))/$D256</f>
        <v>0.27777777777777779</v>
      </c>
      <c r="U256" s="6">
        <f>SUMIF(Sta!$A:$A,$A256,Sta!I:I)/$B256</f>
        <v>0.1111111111111111</v>
      </c>
      <c r="V256" s="6">
        <f>SUMIF(Sta!$B:$B,$A256,Sta!K:K)/$C256</f>
        <v>0.44444444444444442</v>
      </c>
      <c r="W256" s="10">
        <f>(SUMIF(Sta!$A:$A,$A256,Sta!Q:Q) +SUMIF(Sta!$B:$B,$A256,Sta!Q:Q))/$D256</f>
        <v>1.3888888888888888</v>
      </c>
      <c r="X256" s="6">
        <f>SUMIF(Sta!$A:$A,$A256,Sta!Q:Q)/$B256</f>
        <v>0.66666666666666663</v>
      </c>
      <c r="Y256" s="6">
        <f>SUMIF(Sta!$B:$B,$A256,Sta!Q:Q)/$C256</f>
        <v>2.1111111111111112</v>
      </c>
      <c r="Z256" s="10">
        <f>(SUMIF(Sta!$A:$A,$A256,Sta!M:M) +SUMIF(Sta!$B:$B,$A256,Sta!O:O))/$D256</f>
        <v>0.77777777777777779</v>
      </c>
      <c r="AA256" s="6">
        <f>SUMIF(Sta!$A:$A,$A256,Sta!M:M)/$B256</f>
        <v>0.44444444444444442</v>
      </c>
      <c r="AB256" s="6">
        <f>SUMIF(Sta!$B:$B,$A256,Sta!O:O)/$C256</f>
        <v>1.1111111111111112</v>
      </c>
      <c r="AC256" s="10">
        <f>(SUMIF(Sta!$A:$A,$A256,Sta!N:N) +SUMIF(Sta!$B:$B,$A256,Sta!P:P))/$D256</f>
        <v>0.61111111111111116</v>
      </c>
      <c r="AD256" s="6">
        <f>SUMIF(Sta!$A:$A,$A256,Sta!N:N)/$B256</f>
        <v>0.22222222222222221</v>
      </c>
      <c r="AE256" s="14">
        <f>SUMIF(Sta!$B:$B,$A256,Sta!P:P)/$C256</f>
        <v>1</v>
      </c>
    </row>
    <row r="257" spans="1:31" x14ac:dyDescent="0.3">
      <c r="A257" t="s">
        <v>681</v>
      </c>
      <c r="B257" s="9">
        <f>COUNTIF(Sta!A:A,A257)</f>
        <v>8</v>
      </c>
      <c r="C257" s="4">
        <f>COUNTIF(Sta!B:B,A257)</f>
        <v>9</v>
      </c>
      <c r="D257" s="4">
        <f t="shared" si="9"/>
        <v>17</v>
      </c>
      <c r="E257" s="10">
        <f>(SUMIF(Sta!$A:$A,$A257,Sta!F:F) +SUMIF(Sta!$B:$B,$A257,Sta!F:F))/$D257</f>
        <v>2.0588235294117645</v>
      </c>
      <c r="F257" s="6">
        <f>SUMIF(Sta!$A:$A,$A257,Sta!F:F)/$B257</f>
        <v>2.25</v>
      </c>
      <c r="G257" s="6">
        <f>SUMIF(Sta!$B:$B,$A257,Sta!F:F)/$C257</f>
        <v>1.8888888888888888</v>
      </c>
      <c r="H257" s="10">
        <f>(SUMIF(Sta!$A:$A,$A257,Sta!D:D) +SUMIF(Sta!$B:$B,$A257,Sta!E:E))/$D257</f>
        <v>1.3529411764705883</v>
      </c>
      <c r="I257" s="6">
        <f>SUMIF(Sta!$A:$A,$A257,Sta!D:D)/$B257</f>
        <v>1.5</v>
      </c>
      <c r="J257" s="6">
        <f>SUMIF(Sta!$B:$B,$A257,Sta!E:E)/$C257</f>
        <v>1.2222222222222223</v>
      </c>
      <c r="K257" s="10">
        <f>(SUMIF(Sta!$A:$A,$A257,Sta!E:E) +SUMIF(Sta!$B:$B,$A257,Sta!D:D))/$D257</f>
        <v>0.70588235294117652</v>
      </c>
      <c r="L257" s="6">
        <f>SUMIF(Sta!$A:$A,$A257,Sta!E:E)/$B257</f>
        <v>0.75</v>
      </c>
      <c r="M257" s="6">
        <f>SUMIF(Sta!$B:$B,$A257,Sta!D:D)/$C257</f>
        <v>0.66666666666666663</v>
      </c>
      <c r="N257" s="10">
        <f>(SUMIF(Sta!$A:$A,$A257,Sta!L:L) +SUMIF(Sta!$B:$B,$A257,Sta!L:L))/$D257</f>
        <v>1</v>
      </c>
      <c r="O257" s="6">
        <f>SUMIF(Sta!$A:$A,$A257,Sta!L:L)/$B257</f>
        <v>0.75</v>
      </c>
      <c r="P257" s="6">
        <f>SUMIF(Sta!$B:$B,$A257,Sta!L:L)/$C257</f>
        <v>1.2222222222222223</v>
      </c>
      <c r="Q257" s="10">
        <f>(SUMIF(Sta!$A:$A,$A257,Sta!H:H) +SUMIF(Sta!$B:$B,$A257,Sta!J:J))/$D257</f>
        <v>0.58823529411764708</v>
      </c>
      <c r="R257" s="6">
        <f>SUMIF(Sta!$A:$A,$A257,Sta!H:H)/$B257</f>
        <v>0.5</v>
      </c>
      <c r="S257" s="6">
        <f>SUMIF(Sta!$B:$B,$A257,Sta!J:J)/$C257</f>
        <v>0.66666666666666663</v>
      </c>
      <c r="T257" s="10">
        <f>(SUMIF(Sta!$A:$A,$A257,Sta!I:I) +SUMIF(Sta!$B:$B,$A257,Sta!K:K))/$D257</f>
        <v>0.41176470588235292</v>
      </c>
      <c r="U257" s="6">
        <f>SUMIF(Sta!$A:$A,$A257,Sta!I:I)/$B257</f>
        <v>0.25</v>
      </c>
      <c r="V257" s="6">
        <f>SUMIF(Sta!$B:$B,$A257,Sta!K:K)/$C257</f>
        <v>0.55555555555555558</v>
      </c>
      <c r="W257" s="10">
        <f>(SUMIF(Sta!$A:$A,$A257,Sta!Q:Q) +SUMIF(Sta!$B:$B,$A257,Sta!Q:Q))/$D257</f>
        <v>1.0588235294117647</v>
      </c>
      <c r="X257" s="6">
        <f>SUMIF(Sta!$A:$A,$A257,Sta!Q:Q)/$B257</f>
        <v>1.5</v>
      </c>
      <c r="Y257" s="6">
        <f>SUMIF(Sta!$B:$B,$A257,Sta!Q:Q)/$C257</f>
        <v>0.66666666666666663</v>
      </c>
      <c r="Z257" s="10">
        <f>(SUMIF(Sta!$A:$A,$A257,Sta!M:M) +SUMIF(Sta!$B:$B,$A257,Sta!O:O))/$D257</f>
        <v>0.76470588235294112</v>
      </c>
      <c r="AA257" s="6">
        <f>SUMIF(Sta!$A:$A,$A257,Sta!M:M)/$B257</f>
        <v>1</v>
      </c>
      <c r="AB257" s="6">
        <f>SUMIF(Sta!$B:$B,$A257,Sta!O:O)/$C257</f>
        <v>0.55555555555555558</v>
      </c>
      <c r="AC257" s="10">
        <f>(SUMIF(Sta!$A:$A,$A257,Sta!N:N) +SUMIF(Sta!$B:$B,$A257,Sta!P:P))/$D257</f>
        <v>0.29411764705882354</v>
      </c>
      <c r="AD257" s="6">
        <f>SUMIF(Sta!$A:$A,$A257,Sta!N:N)/$B257</f>
        <v>0.5</v>
      </c>
      <c r="AE257" s="14">
        <f>SUMIF(Sta!$B:$B,$A257,Sta!P:P)/$C257</f>
        <v>0.1111111111111111</v>
      </c>
    </row>
    <row r="258" spans="1:31" x14ac:dyDescent="0.3">
      <c r="A258" t="s">
        <v>641</v>
      </c>
      <c r="B258" s="9">
        <f>COUNTIF(Sta!A:A,A258)</f>
        <v>0</v>
      </c>
      <c r="C258" s="4">
        <f>COUNTIF(Sta!B:B,A258)</f>
        <v>1</v>
      </c>
      <c r="D258" s="4">
        <f t="shared" si="9"/>
        <v>1</v>
      </c>
      <c r="E258" s="10">
        <f>(SUMIF(Sta!$A:$A,$A258,Sta!F:F) +SUMIF(Sta!$B:$B,$A258,Sta!F:F))/$D258</f>
        <v>1</v>
      </c>
      <c r="F258" s="6" t="e">
        <f>SUMIF(Sta!$A:$A,$A258,Sta!F:F)/$B258</f>
        <v>#DIV/0!</v>
      </c>
      <c r="G258" s="6">
        <f>SUMIF(Sta!$B:$B,$A258,Sta!F:F)/$C258</f>
        <v>1</v>
      </c>
      <c r="H258" s="10">
        <f>(SUMIF(Sta!$A:$A,$A258,Sta!D:D) +SUMIF(Sta!$B:$B,$A258,Sta!E:E))/$D258</f>
        <v>1</v>
      </c>
      <c r="I258" s="6" t="e">
        <f>SUMIF(Sta!$A:$A,$A258,Sta!D:D)/$B258</f>
        <v>#DIV/0!</v>
      </c>
      <c r="J258" s="6">
        <f>SUMIF(Sta!$B:$B,$A258,Sta!E:E)/$C258</f>
        <v>1</v>
      </c>
      <c r="K258" s="10">
        <f>(SUMIF(Sta!$A:$A,$A258,Sta!E:E) +SUMIF(Sta!$B:$B,$A258,Sta!D:D))/$D258</f>
        <v>0</v>
      </c>
      <c r="L258" s="6" t="e">
        <f>SUMIF(Sta!$A:$A,$A258,Sta!E:E)/$B258</f>
        <v>#DIV/0!</v>
      </c>
      <c r="M258" s="6">
        <f>SUMIF(Sta!$B:$B,$A258,Sta!D:D)/$C258</f>
        <v>0</v>
      </c>
      <c r="N258" s="10">
        <f>(SUMIF(Sta!$A:$A,$A258,Sta!L:L) +SUMIF(Sta!$B:$B,$A258,Sta!L:L))/$D258</f>
        <v>1</v>
      </c>
      <c r="O258" s="6" t="e">
        <f>SUMIF(Sta!$A:$A,$A258,Sta!L:L)/$B258</f>
        <v>#DIV/0!</v>
      </c>
      <c r="P258" s="6">
        <f>SUMIF(Sta!$B:$B,$A258,Sta!L:L)/$C258</f>
        <v>1</v>
      </c>
      <c r="Q258" s="10">
        <f>(SUMIF(Sta!$A:$A,$A258,Sta!H:H) +SUMIF(Sta!$B:$B,$A258,Sta!J:J))/$D258</f>
        <v>1</v>
      </c>
      <c r="R258" s="6" t="e">
        <f>SUMIF(Sta!$A:$A,$A258,Sta!H:H)/$B258</f>
        <v>#DIV/0!</v>
      </c>
      <c r="S258" s="6">
        <f>SUMIF(Sta!$B:$B,$A258,Sta!J:J)/$C258</f>
        <v>1</v>
      </c>
      <c r="T258" s="10">
        <f>(SUMIF(Sta!$A:$A,$A258,Sta!I:I) +SUMIF(Sta!$B:$B,$A258,Sta!K:K))/$D258</f>
        <v>0</v>
      </c>
      <c r="U258" s="6" t="e">
        <f>SUMIF(Sta!$A:$A,$A258,Sta!I:I)/$B258</f>
        <v>#DIV/0!</v>
      </c>
      <c r="V258" s="6">
        <f>SUMIF(Sta!$B:$B,$A258,Sta!K:K)/$C258</f>
        <v>0</v>
      </c>
      <c r="W258" s="10">
        <f>(SUMIF(Sta!$A:$A,$A258,Sta!Q:Q) +SUMIF(Sta!$B:$B,$A258,Sta!Q:Q))/$D258</f>
        <v>0</v>
      </c>
      <c r="X258" s="6" t="e">
        <f>SUMIF(Sta!$A:$A,$A258,Sta!Q:Q)/$B258</f>
        <v>#DIV/0!</v>
      </c>
      <c r="Y258" s="6">
        <f>SUMIF(Sta!$B:$B,$A258,Sta!Q:Q)/$C258</f>
        <v>0</v>
      </c>
      <c r="Z258" s="10">
        <f>(SUMIF(Sta!$A:$A,$A258,Sta!M:M) +SUMIF(Sta!$B:$B,$A258,Sta!O:O))/$D258</f>
        <v>0</v>
      </c>
      <c r="AA258" s="6" t="e">
        <f>SUMIF(Sta!$A:$A,$A258,Sta!M:M)/$B258</f>
        <v>#DIV/0!</v>
      </c>
      <c r="AB258" s="6">
        <f>SUMIF(Sta!$B:$B,$A258,Sta!O:O)/$C258</f>
        <v>0</v>
      </c>
      <c r="AC258" s="10">
        <f>(SUMIF(Sta!$A:$A,$A258,Sta!N:N) +SUMIF(Sta!$B:$B,$A258,Sta!P:P))/$D258</f>
        <v>0</v>
      </c>
      <c r="AD258" s="6" t="e">
        <f>SUMIF(Sta!$A:$A,$A258,Sta!N:N)/$B258</f>
        <v>#DIV/0!</v>
      </c>
      <c r="AE258" s="14">
        <f>SUMIF(Sta!$B:$B,$A258,Sta!P:P)/$C258</f>
        <v>0</v>
      </c>
    </row>
    <row r="259" spans="1:31" x14ac:dyDescent="0.3">
      <c r="A259" t="s">
        <v>676</v>
      </c>
      <c r="B259" s="9">
        <f>COUNTIF(Sta!A:A,A259)</f>
        <v>9</v>
      </c>
      <c r="C259" s="4">
        <f>COUNTIF(Sta!B:B,A259)</f>
        <v>10</v>
      </c>
      <c r="D259" s="4">
        <f t="shared" si="9"/>
        <v>19</v>
      </c>
      <c r="E259" s="10">
        <f>(SUMIF(Sta!$A:$A,$A259,Sta!F:F) +SUMIF(Sta!$B:$B,$A259,Sta!F:F))/$D259</f>
        <v>2.8947368421052633</v>
      </c>
      <c r="F259" s="6">
        <f>SUMIF(Sta!$A:$A,$A259,Sta!F:F)/$B259</f>
        <v>2.8888888888888888</v>
      </c>
      <c r="G259" s="6">
        <f>SUMIF(Sta!$B:$B,$A259,Sta!F:F)/$C259</f>
        <v>2.9</v>
      </c>
      <c r="H259" s="10">
        <f>(SUMIF(Sta!$A:$A,$A259,Sta!D:D) +SUMIF(Sta!$B:$B,$A259,Sta!E:E))/$D259</f>
        <v>1.736842105263158</v>
      </c>
      <c r="I259" s="6">
        <f>SUMIF(Sta!$A:$A,$A259,Sta!D:D)/$B259</f>
        <v>2</v>
      </c>
      <c r="J259" s="6">
        <f>SUMIF(Sta!$B:$B,$A259,Sta!E:E)/$C259</f>
        <v>1.5</v>
      </c>
      <c r="K259" s="10">
        <f>(SUMIF(Sta!$A:$A,$A259,Sta!E:E) +SUMIF(Sta!$B:$B,$A259,Sta!D:D))/$D259</f>
        <v>1.1578947368421053</v>
      </c>
      <c r="L259" s="6">
        <f>SUMIF(Sta!$A:$A,$A259,Sta!E:E)/$B259</f>
        <v>0.88888888888888884</v>
      </c>
      <c r="M259" s="6">
        <f>SUMIF(Sta!$B:$B,$A259,Sta!D:D)/$C259</f>
        <v>1.4</v>
      </c>
      <c r="N259" s="10">
        <f>(SUMIF(Sta!$A:$A,$A259,Sta!L:L) +SUMIF(Sta!$B:$B,$A259,Sta!L:L))/$D259</f>
        <v>1.4210526315789473</v>
      </c>
      <c r="O259" s="6">
        <f>SUMIF(Sta!$A:$A,$A259,Sta!L:L)/$B259</f>
        <v>1.8888888888888888</v>
      </c>
      <c r="P259" s="6">
        <f>SUMIF(Sta!$B:$B,$A259,Sta!L:L)/$C259</f>
        <v>1</v>
      </c>
      <c r="Q259" s="10">
        <f>(SUMIF(Sta!$A:$A,$A259,Sta!H:H) +SUMIF(Sta!$B:$B,$A259,Sta!J:J))/$D259</f>
        <v>1</v>
      </c>
      <c r="R259" s="6">
        <f>SUMIF(Sta!$A:$A,$A259,Sta!H:H)/$B259</f>
        <v>1.3333333333333333</v>
      </c>
      <c r="S259" s="6">
        <f>SUMIF(Sta!$B:$B,$A259,Sta!J:J)/$C259</f>
        <v>0.7</v>
      </c>
      <c r="T259" s="10">
        <f>(SUMIF(Sta!$A:$A,$A259,Sta!I:I) +SUMIF(Sta!$B:$B,$A259,Sta!K:K))/$D259</f>
        <v>0.42105263157894735</v>
      </c>
      <c r="U259" s="6">
        <f>SUMIF(Sta!$A:$A,$A259,Sta!I:I)/$B259</f>
        <v>0.55555555555555558</v>
      </c>
      <c r="V259" s="6">
        <f>SUMIF(Sta!$B:$B,$A259,Sta!K:K)/$C259</f>
        <v>0.3</v>
      </c>
      <c r="W259" s="10">
        <f>(SUMIF(Sta!$A:$A,$A259,Sta!Q:Q) +SUMIF(Sta!$B:$B,$A259,Sta!Q:Q))/$D259</f>
        <v>1.4736842105263157</v>
      </c>
      <c r="X259" s="6">
        <f>SUMIF(Sta!$A:$A,$A259,Sta!Q:Q)/$B259</f>
        <v>1</v>
      </c>
      <c r="Y259" s="6">
        <f>SUMIF(Sta!$B:$B,$A259,Sta!Q:Q)/$C259</f>
        <v>1.9</v>
      </c>
      <c r="Z259" s="10">
        <f>(SUMIF(Sta!$A:$A,$A259,Sta!M:M) +SUMIF(Sta!$B:$B,$A259,Sta!O:O))/$D259</f>
        <v>0.73684210526315785</v>
      </c>
      <c r="AA259" s="6">
        <f>SUMIF(Sta!$A:$A,$A259,Sta!M:M)/$B259</f>
        <v>0.66666666666666663</v>
      </c>
      <c r="AB259" s="6">
        <f>SUMIF(Sta!$B:$B,$A259,Sta!O:O)/$C259</f>
        <v>0.8</v>
      </c>
      <c r="AC259" s="10">
        <f>(SUMIF(Sta!$A:$A,$A259,Sta!N:N) +SUMIF(Sta!$B:$B,$A259,Sta!P:P))/$D259</f>
        <v>0.73684210526315785</v>
      </c>
      <c r="AD259" s="6">
        <f>SUMIF(Sta!$A:$A,$A259,Sta!N:N)/$B259</f>
        <v>0.33333333333333331</v>
      </c>
      <c r="AE259" s="14">
        <f>SUMIF(Sta!$B:$B,$A259,Sta!P:P)/$C259</f>
        <v>1.1000000000000001</v>
      </c>
    </row>
    <row r="260" spans="1:31" x14ac:dyDescent="0.3">
      <c r="A260" t="s">
        <v>615</v>
      </c>
      <c r="B260" s="9">
        <f>COUNTIF(Sta!A:A,A260)</f>
        <v>1</v>
      </c>
      <c r="C260" s="4">
        <f>COUNTIF(Sta!B:B,A260)</f>
        <v>2</v>
      </c>
      <c r="D260" s="4">
        <f t="shared" si="9"/>
        <v>3</v>
      </c>
      <c r="E260" s="10">
        <f>(SUMIF(Sta!$A:$A,$A260,Sta!F:F) +SUMIF(Sta!$B:$B,$A260,Sta!F:F))/$D260</f>
        <v>2.6666666666666665</v>
      </c>
      <c r="F260" s="6">
        <f>SUMIF(Sta!$A:$A,$A260,Sta!F:F)/$B260</f>
        <v>2</v>
      </c>
      <c r="G260" s="6">
        <f>SUMIF(Sta!$B:$B,$A260,Sta!F:F)/$C260</f>
        <v>3</v>
      </c>
      <c r="H260" s="10">
        <f>(SUMIF(Sta!$A:$A,$A260,Sta!D:D) +SUMIF(Sta!$B:$B,$A260,Sta!E:E))/$D260</f>
        <v>0.66666666666666663</v>
      </c>
      <c r="I260" s="6">
        <f>SUMIF(Sta!$A:$A,$A260,Sta!D:D)/$B260</f>
        <v>0</v>
      </c>
      <c r="J260" s="6">
        <f>SUMIF(Sta!$B:$B,$A260,Sta!E:E)/$C260</f>
        <v>1</v>
      </c>
      <c r="K260" s="10">
        <f>(SUMIF(Sta!$A:$A,$A260,Sta!E:E) +SUMIF(Sta!$B:$B,$A260,Sta!D:D))/$D260</f>
        <v>2</v>
      </c>
      <c r="L260" s="6">
        <f>SUMIF(Sta!$A:$A,$A260,Sta!E:E)/$B260</f>
        <v>2</v>
      </c>
      <c r="M260" s="6">
        <f>SUMIF(Sta!$B:$B,$A260,Sta!D:D)/$C260</f>
        <v>2</v>
      </c>
      <c r="N260" s="10">
        <f>(SUMIF(Sta!$A:$A,$A260,Sta!L:L) +SUMIF(Sta!$B:$B,$A260,Sta!L:L))/$D260</f>
        <v>0.66666666666666663</v>
      </c>
      <c r="O260" s="6">
        <f>SUMIF(Sta!$A:$A,$A260,Sta!L:L)/$B260</f>
        <v>0</v>
      </c>
      <c r="P260" s="6">
        <f>SUMIF(Sta!$B:$B,$A260,Sta!L:L)/$C260</f>
        <v>1</v>
      </c>
      <c r="Q260" s="10">
        <f>(SUMIF(Sta!$A:$A,$A260,Sta!H:H) +SUMIF(Sta!$B:$B,$A260,Sta!J:J))/$D260</f>
        <v>0.33333333333333331</v>
      </c>
      <c r="R260" s="6">
        <f>SUMIF(Sta!$A:$A,$A260,Sta!H:H)/$B260</f>
        <v>0</v>
      </c>
      <c r="S260" s="6">
        <f>SUMIF(Sta!$B:$B,$A260,Sta!J:J)/$C260</f>
        <v>0.5</v>
      </c>
      <c r="T260" s="10">
        <f>(SUMIF(Sta!$A:$A,$A260,Sta!I:I) +SUMIF(Sta!$B:$B,$A260,Sta!K:K))/$D260</f>
        <v>0.33333333333333331</v>
      </c>
      <c r="U260" s="6">
        <f>SUMIF(Sta!$A:$A,$A260,Sta!I:I)/$B260</f>
        <v>0</v>
      </c>
      <c r="V260" s="6">
        <f>SUMIF(Sta!$B:$B,$A260,Sta!K:K)/$C260</f>
        <v>0.5</v>
      </c>
      <c r="W260" s="10">
        <f>(SUMIF(Sta!$A:$A,$A260,Sta!Q:Q) +SUMIF(Sta!$B:$B,$A260,Sta!Q:Q))/$D260</f>
        <v>2</v>
      </c>
      <c r="X260" s="6">
        <f>SUMIF(Sta!$A:$A,$A260,Sta!Q:Q)/$B260</f>
        <v>2</v>
      </c>
      <c r="Y260" s="6">
        <f>SUMIF(Sta!$B:$B,$A260,Sta!Q:Q)/$C260</f>
        <v>2</v>
      </c>
      <c r="Z260" s="10">
        <f>(SUMIF(Sta!$A:$A,$A260,Sta!M:M) +SUMIF(Sta!$B:$B,$A260,Sta!O:O))/$D260</f>
        <v>0.33333333333333331</v>
      </c>
      <c r="AA260" s="6">
        <f>SUMIF(Sta!$A:$A,$A260,Sta!M:M)/$B260</f>
        <v>0</v>
      </c>
      <c r="AB260" s="6">
        <f>SUMIF(Sta!$B:$B,$A260,Sta!O:O)/$C260</f>
        <v>0.5</v>
      </c>
      <c r="AC260" s="10">
        <f>(SUMIF(Sta!$A:$A,$A260,Sta!N:N) +SUMIF(Sta!$B:$B,$A260,Sta!P:P))/$D260</f>
        <v>1.6666666666666667</v>
      </c>
      <c r="AD260" s="6">
        <f>SUMIF(Sta!$A:$A,$A260,Sta!N:N)/$B260</f>
        <v>2</v>
      </c>
      <c r="AE260" s="14">
        <f>SUMIF(Sta!$B:$B,$A260,Sta!P:P)/$C260</f>
        <v>1.5</v>
      </c>
    </row>
    <row r="261" spans="1:31" x14ac:dyDescent="0.3">
      <c r="A261" t="s">
        <v>493</v>
      </c>
      <c r="B261" s="9">
        <f>COUNTIF(Sta!A:A,A261)</f>
        <v>7</v>
      </c>
      <c r="C261" s="4">
        <f>COUNTIF(Sta!B:B,A261)</f>
        <v>6</v>
      </c>
      <c r="D261" s="4">
        <f t="shared" si="9"/>
        <v>13</v>
      </c>
      <c r="E261" s="10">
        <f>(SUMIF(Sta!$A:$A,$A261,Sta!F:F) +SUMIF(Sta!$B:$B,$A261,Sta!F:F))/$D261</f>
        <v>2.1538461538461537</v>
      </c>
      <c r="F261" s="6">
        <f>SUMIF(Sta!$A:$A,$A261,Sta!F:F)/$B261</f>
        <v>2.5714285714285716</v>
      </c>
      <c r="G261" s="6">
        <f>SUMIF(Sta!$B:$B,$A261,Sta!F:F)/$C261</f>
        <v>1.6666666666666667</v>
      </c>
      <c r="H261" s="10">
        <f>(SUMIF(Sta!$A:$A,$A261,Sta!D:D) +SUMIF(Sta!$B:$B,$A261,Sta!E:E))/$D261</f>
        <v>1.2307692307692308</v>
      </c>
      <c r="I261" s="6">
        <f>SUMIF(Sta!$A:$A,$A261,Sta!D:D)/$B261</f>
        <v>2</v>
      </c>
      <c r="J261" s="6">
        <f>SUMIF(Sta!$B:$B,$A261,Sta!E:E)/$C261</f>
        <v>0.33333333333333331</v>
      </c>
      <c r="K261" s="10">
        <f>(SUMIF(Sta!$A:$A,$A261,Sta!E:E) +SUMIF(Sta!$B:$B,$A261,Sta!D:D))/$D261</f>
        <v>0.92307692307692313</v>
      </c>
      <c r="L261" s="6">
        <f>SUMIF(Sta!$A:$A,$A261,Sta!E:E)/$B261</f>
        <v>0.5714285714285714</v>
      </c>
      <c r="M261" s="6">
        <f>SUMIF(Sta!$B:$B,$A261,Sta!D:D)/$C261</f>
        <v>1.3333333333333333</v>
      </c>
      <c r="N261" s="10">
        <f>(SUMIF(Sta!$A:$A,$A261,Sta!L:L) +SUMIF(Sta!$B:$B,$A261,Sta!L:L))/$D261</f>
        <v>1.3846153846153846</v>
      </c>
      <c r="O261" s="6">
        <f>SUMIF(Sta!$A:$A,$A261,Sta!L:L)/$B261</f>
        <v>1.4285714285714286</v>
      </c>
      <c r="P261" s="6">
        <f>SUMIF(Sta!$B:$B,$A261,Sta!L:L)/$C261</f>
        <v>1.3333333333333333</v>
      </c>
      <c r="Q261" s="10">
        <f>(SUMIF(Sta!$A:$A,$A261,Sta!H:H) +SUMIF(Sta!$B:$B,$A261,Sta!J:J))/$D261</f>
        <v>0.69230769230769229</v>
      </c>
      <c r="R261" s="6">
        <f>SUMIF(Sta!$A:$A,$A261,Sta!H:H)/$B261</f>
        <v>1.1428571428571428</v>
      </c>
      <c r="S261" s="6">
        <f>SUMIF(Sta!$B:$B,$A261,Sta!J:J)/$C261</f>
        <v>0.16666666666666666</v>
      </c>
      <c r="T261" s="10">
        <f>(SUMIF(Sta!$A:$A,$A261,Sta!I:I) +SUMIF(Sta!$B:$B,$A261,Sta!K:K))/$D261</f>
        <v>0.69230769230769229</v>
      </c>
      <c r="U261" s="6">
        <f>SUMIF(Sta!$A:$A,$A261,Sta!I:I)/$B261</f>
        <v>0.2857142857142857</v>
      </c>
      <c r="V261" s="6">
        <f>SUMIF(Sta!$B:$B,$A261,Sta!K:K)/$C261</f>
        <v>1.1666666666666667</v>
      </c>
      <c r="W261" s="10">
        <f>(SUMIF(Sta!$A:$A,$A261,Sta!Q:Q) +SUMIF(Sta!$B:$B,$A261,Sta!Q:Q))/$D261</f>
        <v>0.76923076923076927</v>
      </c>
      <c r="X261" s="6">
        <f>SUMIF(Sta!$A:$A,$A261,Sta!Q:Q)/$B261</f>
        <v>1.1428571428571428</v>
      </c>
      <c r="Y261" s="6">
        <f>SUMIF(Sta!$B:$B,$A261,Sta!Q:Q)/$C261</f>
        <v>0.33333333333333331</v>
      </c>
      <c r="Z261" s="10">
        <f>(SUMIF(Sta!$A:$A,$A261,Sta!M:M) +SUMIF(Sta!$B:$B,$A261,Sta!O:O))/$D261</f>
        <v>0.53846153846153844</v>
      </c>
      <c r="AA261" s="6">
        <f>SUMIF(Sta!$A:$A,$A261,Sta!M:M)/$B261</f>
        <v>0.8571428571428571</v>
      </c>
      <c r="AB261" s="6">
        <f>SUMIF(Sta!$B:$B,$A261,Sta!O:O)/$C261</f>
        <v>0.16666666666666666</v>
      </c>
      <c r="AC261" s="10">
        <f>(SUMIF(Sta!$A:$A,$A261,Sta!N:N) +SUMIF(Sta!$B:$B,$A261,Sta!P:P))/$D261</f>
        <v>0.23076923076923078</v>
      </c>
      <c r="AD261" s="6">
        <f>SUMIF(Sta!$A:$A,$A261,Sta!N:N)/$B261</f>
        <v>0.2857142857142857</v>
      </c>
      <c r="AE261" s="14">
        <f>SUMIF(Sta!$B:$B,$A261,Sta!P:P)/$C261</f>
        <v>0.16666666666666666</v>
      </c>
    </row>
    <row r="262" spans="1:31" x14ac:dyDescent="0.3">
      <c r="A262" t="s">
        <v>88</v>
      </c>
      <c r="B262" s="9">
        <f>COUNTIF(Sta!A:A,A262)</f>
        <v>0</v>
      </c>
      <c r="C262" s="4">
        <f>COUNTIF(Sta!B:B,A262)</f>
        <v>0</v>
      </c>
      <c r="D262" s="4">
        <f t="shared" si="9"/>
        <v>0</v>
      </c>
      <c r="E262" s="10" t="e">
        <f>(SUMIF(Sta!$A:$A,$A262,Sta!F:F) +SUMIF(Sta!$B:$B,$A262,Sta!F:F))/$D262</f>
        <v>#DIV/0!</v>
      </c>
      <c r="F262" s="6" t="e">
        <f>SUMIF(Sta!$A:$A,$A262,Sta!F:F)/$B262</f>
        <v>#DIV/0!</v>
      </c>
      <c r="G262" s="6" t="e">
        <f>SUMIF(Sta!$B:$B,$A262,Sta!F:F)/$C262</f>
        <v>#DIV/0!</v>
      </c>
      <c r="H262" s="10" t="e">
        <f>(SUMIF(Sta!$A:$A,$A262,Sta!D:D) +SUMIF(Sta!$B:$B,$A262,Sta!E:E))/$D262</f>
        <v>#DIV/0!</v>
      </c>
      <c r="I262" s="6" t="e">
        <f>SUMIF(Sta!$A:$A,$A262,Sta!D:D)/$B262</f>
        <v>#DIV/0!</v>
      </c>
      <c r="J262" s="6" t="e">
        <f>SUMIF(Sta!$B:$B,$A262,Sta!E:E)/$C262</f>
        <v>#DIV/0!</v>
      </c>
      <c r="K262" s="10" t="e">
        <f>(SUMIF(Sta!$A:$A,$A262,Sta!E:E) +SUMIF(Sta!$B:$B,$A262,Sta!D:D))/$D262</f>
        <v>#DIV/0!</v>
      </c>
      <c r="L262" s="6" t="e">
        <f>SUMIF(Sta!$A:$A,$A262,Sta!E:E)/$B262</f>
        <v>#DIV/0!</v>
      </c>
      <c r="M262" s="6" t="e">
        <f>SUMIF(Sta!$B:$B,$A262,Sta!D:D)/$C262</f>
        <v>#DIV/0!</v>
      </c>
      <c r="N262" s="10" t="e">
        <f>(SUMIF(Sta!$A:$A,$A262,Sta!L:L) +SUMIF(Sta!$B:$B,$A262,Sta!L:L))/$D262</f>
        <v>#DIV/0!</v>
      </c>
      <c r="O262" s="6" t="e">
        <f>SUMIF(Sta!$A:$A,$A262,Sta!L:L)/$B262</f>
        <v>#DIV/0!</v>
      </c>
      <c r="P262" s="6" t="e">
        <f>SUMIF(Sta!$B:$B,$A262,Sta!L:L)/$C262</f>
        <v>#DIV/0!</v>
      </c>
      <c r="Q262" s="10" t="e">
        <f>(SUMIF(Sta!$A:$A,$A262,Sta!H:H) +SUMIF(Sta!$B:$B,$A262,Sta!J:J))/$D262</f>
        <v>#DIV/0!</v>
      </c>
      <c r="R262" s="6" t="e">
        <f>SUMIF(Sta!$A:$A,$A262,Sta!H:H)/$B262</f>
        <v>#DIV/0!</v>
      </c>
      <c r="S262" s="6" t="e">
        <f>SUMIF(Sta!$B:$B,$A262,Sta!J:J)/$C262</f>
        <v>#DIV/0!</v>
      </c>
      <c r="T262" s="10" t="e">
        <f>(SUMIF(Sta!$A:$A,$A262,Sta!I:I) +SUMIF(Sta!$B:$B,$A262,Sta!K:K))/$D262</f>
        <v>#DIV/0!</v>
      </c>
      <c r="U262" s="6" t="e">
        <f>SUMIF(Sta!$A:$A,$A262,Sta!I:I)/$B262</f>
        <v>#DIV/0!</v>
      </c>
      <c r="V262" s="6" t="e">
        <f>SUMIF(Sta!$B:$B,$A262,Sta!K:K)/$C262</f>
        <v>#DIV/0!</v>
      </c>
      <c r="W262" s="10" t="e">
        <f>(SUMIF(Sta!$A:$A,$A262,Sta!Q:Q) +SUMIF(Sta!$B:$B,$A262,Sta!Q:Q))/$D262</f>
        <v>#DIV/0!</v>
      </c>
      <c r="X262" s="6" t="e">
        <f>SUMIF(Sta!$A:$A,$A262,Sta!Q:Q)/$B262</f>
        <v>#DIV/0!</v>
      </c>
      <c r="Y262" s="6" t="e">
        <f>SUMIF(Sta!$B:$B,$A262,Sta!Q:Q)/$C262</f>
        <v>#DIV/0!</v>
      </c>
      <c r="Z262" s="10" t="e">
        <f>(SUMIF(Sta!$A:$A,$A262,Sta!M:M) +SUMIF(Sta!$B:$B,$A262,Sta!O:O))/$D262</f>
        <v>#DIV/0!</v>
      </c>
      <c r="AA262" s="6" t="e">
        <f>SUMIF(Sta!$A:$A,$A262,Sta!M:M)/$B262</f>
        <v>#DIV/0!</v>
      </c>
      <c r="AB262" s="6" t="e">
        <f>SUMIF(Sta!$B:$B,$A262,Sta!O:O)/$C262</f>
        <v>#DIV/0!</v>
      </c>
      <c r="AC262" s="10" t="e">
        <f>(SUMIF(Sta!$A:$A,$A262,Sta!N:N) +SUMIF(Sta!$B:$B,$A262,Sta!P:P))/$D262</f>
        <v>#DIV/0!</v>
      </c>
      <c r="AD262" s="6" t="e">
        <f>SUMIF(Sta!$A:$A,$A262,Sta!N:N)/$B262</f>
        <v>#DIV/0!</v>
      </c>
      <c r="AE262" s="14" t="e">
        <f>SUMIF(Sta!$B:$B,$A262,Sta!P:P)/$C262</f>
        <v>#DIV/0!</v>
      </c>
    </row>
    <row r="263" spans="1:31" x14ac:dyDescent="0.3">
      <c r="A263" t="s">
        <v>437</v>
      </c>
      <c r="B263" s="9">
        <f>COUNTIF(Sta!A:A,A263)</f>
        <v>1</v>
      </c>
      <c r="C263" s="4">
        <f>COUNTIF(Sta!B:B,A263)</f>
        <v>1</v>
      </c>
      <c r="D263" s="4">
        <f t="shared" si="9"/>
        <v>2</v>
      </c>
      <c r="E263" s="10">
        <f>(SUMIF(Sta!$A:$A,$A263,Sta!F:F) +SUMIF(Sta!$B:$B,$A263,Sta!F:F))/$D263</f>
        <v>4</v>
      </c>
      <c r="F263" s="6">
        <f>SUMIF(Sta!$A:$A,$A263,Sta!F:F)/$B263</f>
        <v>3</v>
      </c>
      <c r="G263" s="6">
        <f>SUMIF(Sta!$B:$B,$A263,Sta!F:F)/$C263</f>
        <v>5</v>
      </c>
      <c r="H263" s="10">
        <f>(SUMIF(Sta!$A:$A,$A263,Sta!D:D) +SUMIF(Sta!$B:$B,$A263,Sta!E:E))/$D263</f>
        <v>1.5</v>
      </c>
      <c r="I263" s="6">
        <f>SUMIF(Sta!$A:$A,$A263,Sta!D:D)/$B263</f>
        <v>2</v>
      </c>
      <c r="J263" s="6">
        <f>SUMIF(Sta!$B:$B,$A263,Sta!E:E)/$C263</f>
        <v>1</v>
      </c>
      <c r="K263" s="10">
        <f>(SUMIF(Sta!$A:$A,$A263,Sta!E:E) +SUMIF(Sta!$B:$B,$A263,Sta!D:D))/$D263</f>
        <v>2.5</v>
      </c>
      <c r="L263" s="6">
        <f>SUMIF(Sta!$A:$A,$A263,Sta!E:E)/$B263</f>
        <v>1</v>
      </c>
      <c r="M263" s="6">
        <f>SUMIF(Sta!$B:$B,$A263,Sta!D:D)/$C263</f>
        <v>4</v>
      </c>
      <c r="N263" s="10">
        <f>(SUMIF(Sta!$A:$A,$A263,Sta!L:L) +SUMIF(Sta!$B:$B,$A263,Sta!L:L))/$D263</f>
        <v>2.5</v>
      </c>
      <c r="O263" s="6">
        <f>SUMIF(Sta!$A:$A,$A263,Sta!L:L)/$B263</f>
        <v>2</v>
      </c>
      <c r="P263" s="6">
        <f>SUMIF(Sta!$B:$B,$A263,Sta!L:L)/$C263</f>
        <v>3</v>
      </c>
      <c r="Q263" s="10">
        <f>(SUMIF(Sta!$A:$A,$A263,Sta!H:H) +SUMIF(Sta!$B:$B,$A263,Sta!J:J))/$D263</f>
        <v>1</v>
      </c>
      <c r="R263" s="6">
        <f>SUMIF(Sta!$A:$A,$A263,Sta!H:H)/$B263</f>
        <v>1</v>
      </c>
      <c r="S263" s="6">
        <f>SUMIF(Sta!$B:$B,$A263,Sta!J:J)/$C263</f>
        <v>1</v>
      </c>
      <c r="T263" s="10">
        <f>(SUMIF(Sta!$A:$A,$A263,Sta!I:I) +SUMIF(Sta!$B:$B,$A263,Sta!K:K))/$D263</f>
        <v>1.5</v>
      </c>
      <c r="U263" s="6">
        <f>SUMIF(Sta!$A:$A,$A263,Sta!I:I)/$B263</f>
        <v>1</v>
      </c>
      <c r="V263" s="6">
        <f>SUMIF(Sta!$B:$B,$A263,Sta!K:K)/$C263</f>
        <v>2</v>
      </c>
      <c r="W263" s="10">
        <f>(SUMIF(Sta!$A:$A,$A263,Sta!Q:Q) +SUMIF(Sta!$B:$B,$A263,Sta!Q:Q))/$D263</f>
        <v>1.5</v>
      </c>
      <c r="X263" s="6">
        <f>SUMIF(Sta!$A:$A,$A263,Sta!Q:Q)/$B263</f>
        <v>1</v>
      </c>
      <c r="Y263" s="6">
        <f>SUMIF(Sta!$B:$B,$A263,Sta!Q:Q)/$C263</f>
        <v>2</v>
      </c>
      <c r="Z263" s="10">
        <f>(SUMIF(Sta!$A:$A,$A263,Sta!M:M) +SUMIF(Sta!$B:$B,$A263,Sta!O:O))/$D263</f>
        <v>0.5</v>
      </c>
      <c r="AA263" s="6">
        <f>SUMIF(Sta!$A:$A,$A263,Sta!M:M)/$B263</f>
        <v>1</v>
      </c>
      <c r="AB263" s="6">
        <f>SUMIF(Sta!$B:$B,$A263,Sta!O:O)/$C263</f>
        <v>0</v>
      </c>
      <c r="AC263" s="10">
        <f>(SUMIF(Sta!$A:$A,$A263,Sta!N:N) +SUMIF(Sta!$B:$B,$A263,Sta!P:P))/$D263</f>
        <v>1</v>
      </c>
      <c r="AD263" s="6">
        <f>SUMIF(Sta!$A:$A,$A263,Sta!N:N)/$B263</f>
        <v>0</v>
      </c>
      <c r="AE263" s="14">
        <f>SUMIF(Sta!$B:$B,$A263,Sta!P:P)/$C263</f>
        <v>2</v>
      </c>
    </row>
    <row r="264" spans="1:31" x14ac:dyDescent="0.3">
      <c r="A264" t="s">
        <v>193</v>
      </c>
      <c r="B264" s="9">
        <f>COUNTIF(Sta!A:A,A264)</f>
        <v>1</v>
      </c>
      <c r="C264" s="4">
        <f>COUNTIF(Sta!B:B,A264)</f>
        <v>1</v>
      </c>
      <c r="D264" s="4">
        <f t="shared" si="9"/>
        <v>2</v>
      </c>
      <c r="E264" s="10">
        <f>(SUMIF(Sta!$A:$A,$A264,Sta!F:F) +SUMIF(Sta!$B:$B,$A264,Sta!F:F))/$D264</f>
        <v>1.5</v>
      </c>
      <c r="F264" s="6">
        <f>SUMIF(Sta!$A:$A,$A264,Sta!F:F)/$B264</f>
        <v>2</v>
      </c>
      <c r="G264" s="6">
        <f>SUMIF(Sta!$B:$B,$A264,Sta!F:F)/$C264</f>
        <v>1</v>
      </c>
      <c r="H264" s="10">
        <f>(SUMIF(Sta!$A:$A,$A264,Sta!D:D) +SUMIF(Sta!$B:$B,$A264,Sta!E:E))/$D264</f>
        <v>1</v>
      </c>
      <c r="I264" s="6">
        <f>SUMIF(Sta!$A:$A,$A264,Sta!D:D)/$B264</f>
        <v>1</v>
      </c>
      <c r="J264" s="6">
        <f>SUMIF(Sta!$B:$B,$A264,Sta!E:E)/$C264</f>
        <v>1</v>
      </c>
      <c r="K264" s="10">
        <f>(SUMIF(Sta!$A:$A,$A264,Sta!E:E) +SUMIF(Sta!$B:$B,$A264,Sta!D:D))/$D264</f>
        <v>0.5</v>
      </c>
      <c r="L264" s="6">
        <f>SUMIF(Sta!$A:$A,$A264,Sta!E:E)/$B264</f>
        <v>1</v>
      </c>
      <c r="M264" s="6">
        <f>SUMIF(Sta!$B:$B,$A264,Sta!D:D)/$C264</f>
        <v>0</v>
      </c>
      <c r="N264" s="10">
        <f>(SUMIF(Sta!$A:$A,$A264,Sta!L:L) +SUMIF(Sta!$B:$B,$A264,Sta!L:L))/$D264</f>
        <v>1</v>
      </c>
      <c r="O264" s="6">
        <f>SUMIF(Sta!$A:$A,$A264,Sta!L:L)/$B264</f>
        <v>1</v>
      </c>
      <c r="P264" s="6">
        <f>SUMIF(Sta!$B:$B,$A264,Sta!L:L)/$C264</f>
        <v>1</v>
      </c>
      <c r="Q264" s="10">
        <f>(SUMIF(Sta!$A:$A,$A264,Sta!H:H) +SUMIF(Sta!$B:$B,$A264,Sta!J:J))/$D264</f>
        <v>1</v>
      </c>
      <c r="R264" s="6">
        <f>SUMIF(Sta!$A:$A,$A264,Sta!H:H)/$B264</f>
        <v>1</v>
      </c>
      <c r="S264" s="6">
        <f>SUMIF(Sta!$B:$B,$A264,Sta!J:J)/$C264</f>
        <v>1</v>
      </c>
      <c r="T264" s="10">
        <f>(SUMIF(Sta!$A:$A,$A264,Sta!I:I) +SUMIF(Sta!$B:$B,$A264,Sta!K:K))/$D264</f>
        <v>0</v>
      </c>
      <c r="U264" s="6">
        <f>SUMIF(Sta!$A:$A,$A264,Sta!I:I)/$B264</f>
        <v>0</v>
      </c>
      <c r="V264" s="6">
        <f>SUMIF(Sta!$B:$B,$A264,Sta!K:K)/$C264</f>
        <v>0</v>
      </c>
      <c r="W264" s="10">
        <f>(SUMIF(Sta!$A:$A,$A264,Sta!Q:Q) +SUMIF(Sta!$B:$B,$A264,Sta!Q:Q))/$D264</f>
        <v>0.5</v>
      </c>
      <c r="X264" s="6">
        <f>SUMIF(Sta!$A:$A,$A264,Sta!Q:Q)/$B264</f>
        <v>1</v>
      </c>
      <c r="Y264" s="6">
        <f>SUMIF(Sta!$B:$B,$A264,Sta!Q:Q)/$C264</f>
        <v>0</v>
      </c>
      <c r="Z264" s="10">
        <f>(SUMIF(Sta!$A:$A,$A264,Sta!M:M) +SUMIF(Sta!$B:$B,$A264,Sta!O:O))/$D264</f>
        <v>0</v>
      </c>
      <c r="AA264" s="6">
        <f>SUMIF(Sta!$A:$A,$A264,Sta!M:M)/$B264</f>
        <v>0</v>
      </c>
      <c r="AB264" s="6">
        <f>SUMIF(Sta!$B:$B,$A264,Sta!O:O)/$C264</f>
        <v>0</v>
      </c>
      <c r="AC264" s="10">
        <f>(SUMIF(Sta!$A:$A,$A264,Sta!N:N) +SUMIF(Sta!$B:$B,$A264,Sta!P:P))/$D264</f>
        <v>0.5</v>
      </c>
      <c r="AD264" s="6">
        <f>SUMIF(Sta!$A:$A,$A264,Sta!N:N)/$B264</f>
        <v>1</v>
      </c>
      <c r="AE264" s="14">
        <f>SUMIF(Sta!$B:$B,$A264,Sta!P:P)/$C264</f>
        <v>0</v>
      </c>
    </row>
    <row r="265" spans="1:31" x14ac:dyDescent="0.3">
      <c r="A265" t="s">
        <v>703</v>
      </c>
      <c r="B265" s="9">
        <f>COUNTIF(Sta!A:A,A265)</f>
        <v>0</v>
      </c>
      <c r="C265" s="4">
        <f>COUNTIF(Sta!B:B,A265)</f>
        <v>0</v>
      </c>
      <c r="D265" s="4">
        <f t="shared" si="9"/>
        <v>0</v>
      </c>
      <c r="E265" s="10" t="e">
        <f>(SUMIF(Sta!$A:$A,$A265,Sta!F:F) +SUMIF(Sta!$B:$B,$A265,Sta!F:F))/$D265</f>
        <v>#DIV/0!</v>
      </c>
      <c r="F265" s="6" t="e">
        <f>SUMIF(Sta!$A:$A,$A265,Sta!F:F)/$B265</f>
        <v>#DIV/0!</v>
      </c>
      <c r="G265" s="6" t="e">
        <f>SUMIF(Sta!$B:$B,$A265,Sta!F:F)/$C265</f>
        <v>#DIV/0!</v>
      </c>
      <c r="H265" s="10" t="e">
        <f>(SUMIF(Sta!$A:$A,$A265,Sta!D:D) +SUMIF(Sta!$B:$B,$A265,Sta!E:E))/$D265</f>
        <v>#DIV/0!</v>
      </c>
      <c r="I265" s="6" t="e">
        <f>SUMIF(Sta!$A:$A,$A265,Sta!D:D)/$B265</f>
        <v>#DIV/0!</v>
      </c>
      <c r="J265" s="6" t="e">
        <f>SUMIF(Sta!$B:$B,$A265,Sta!E:E)/$C265</f>
        <v>#DIV/0!</v>
      </c>
      <c r="K265" s="10" t="e">
        <f>(SUMIF(Sta!$A:$A,$A265,Sta!E:E) +SUMIF(Sta!$B:$B,$A265,Sta!D:D))/$D265</f>
        <v>#DIV/0!</v>
      </c>
      <c r="L265" s="6" t="e">
        <f>SUMIF(Sta!$A:$A,$A265,Sta!E:E)/$B265</f>
        <v>#DIV/0!</v>
      </c>
      <c r="M265" s="6" t="e">
        <f>SUMIF(Sta!$B:$B,$A265,Sta!D:D)/$C265</f>
        <v>#DIV/0!</v>
      </c>
      <c r="N265" s="10" t="e">
        <f>(SUMIF(Sta!$A:$A,$A265,Sta!L:L) +SUMIF(Sta!$B:$B,$A265,Sta!L:L))/$D265</f>
        <v>#DIV/0!</v>
      </c>
      <c r="O265" s="6" t="e">
        <f>SUMIF(Sta!$A:$A,$A265,Sta!L:L)/$B265</f>
        <v>#DIV/0!</v>
      </c>
      <c r="P265" s="6" t="e">
        <f>SUMIF(Sta!$B:$B,$A265,Sta!L:L)/$C265</f>
        <v>#DIV/0!</v>
      </c>
      <c r="Q265" s="10" t="e">
        <f>(SUMIF(Sta!$A:$A,$A265,Sta!H:H) +SUMIF(Sta!$B:$B,$A265,Sta!J:J))/$D265</f>
        <v>#DIV/0!</v>
      </c>
      <c r="R265" s="6" t="e">
        <f>SUMIF(Sta!$A:$A,$A265,Sta!H:H)/$B265</f>
        <v>#DIV/0!</v>
      </c>
      <c r="S265" s="6" t="e">
        <f>SUMIF(Sta!$B:$B,$A265,Sta!J:J)/$C265</f>
        <v>#DIV/0!</v>
      </c>
      <c r="T265" s="10" t="e">
        <f>(SUMIF(Sta!$A:$A,$A265,Sta!I:I) +SUMIF(Sta!$B:$B,$A265,Sta!K:K))/$D265</f>
        <v>#DIV/0!</v>
      </c>
      <c r="U265" s="6" t="e">
        <f>SUMIF(Sta!$A:$A,$A265,Sta!I:I)/$B265</f>
        <v>#DIV/0!</v>
      </c>
      <c r="V265" s="6" t="e">
        <f>SUMIF(Sta!$B:$B,$A265,Sta!K:K)/$C265</f>
        <v>#DIV/0!</v>
      </c>
      <c r="W265" s="10" t="e">
        <f>(SUMIF(Sta!$A:$A,$A265,Sta!Q:Q) +SUMIF(Sta!$B:$B,$A265,Sta!Q:Q))/$D265</f>
        <v>#DIV/0!</v>
      </c>
      <c r="X265" s="6" t="e">
        <f>SUMIF(Sta!$A:$A,$A265,Sta!Q:Q)/$B265</f>
        <v>#DIV/0!</v>
      </c>
      <c r="Y265" s="6" t="e">
        <f>SUMIF(Sta!$B:$B,$A265,Sta!Q:Q)/$C265</f>
        <v>#DIV/0!</v>
      </c>
      <c r="Z265" s="10" t="e">
        <f>(SUMIF(Sta!$A:$A,$A265,Sta!M:M) +SUMIF(Sta!$B:$B,$A265,Sta!O:O))/$D265</f>
        <v>#DIV/0!</v>
      </c>
      <c r="AA265" s="6" t="e">
        <f>SUMIF(Sta!$A:$A,$A265,Sta!M:M)/$B265</f>
        <v>#DIV/0!</v>
      </c>
      <c r="AB265" s="6" t="e">
        <f>SUMIF(Sta!$B:$B,$A265,Sta!O:O)/$C265</f>
        <v>#DIV/0!</v>
      </c>
      <c r="AC265" s="10" t="e">
        <f>(SUMIF(Sta!$A:$A,$A265,Sta!N:N) +SUMIF(Sta!$B:$B,$A265,Sta!P:P))/$D265</f>
        <v>#DIV/0!</v>
      </c>
      <c r="AD265" s="6" t="e">
        <f>SUMIF(Sta!$A:$A,$A265,Sta!N:N)/$B265</f>
        <v>#DIV/0!</v>
      </c>
      <c r="AE265" s="14" t="e">
        <f>SUMIF(Sta!$B:$B,$A265,Sta!P:P)/$C265</f>
        <v>#DIV/0!</v>
      </c>
    </row>
    <row r="266" spans="1:31" x14ac:dyDescent="0.3">
      <c r="A266" t="s">
        <v>623</v>
      </c>
      <c r="B266" s="9">
        <f>COUNTIF(Sta!A:A,A266)</f>
        <v>1</v>
      </c>
      <c r="C266" s="4">
        <f>COUNTIF(Sta!B:B,A266)</f>
        <v>2</v>
      </c>
      <c r="D266" s="4">
        <f t="shared" si="9"/>
        <v>3</v>
      </c>
      <c r="E266" s="10">
        <f>(SUMIF(Sta!$A:$A,$A266,Sta!F:F) +SUMIF(Sta!$B:$B,$A266,Sta!F:F))/$D266</f>
        <v>2.6666666666666665</v>
      </c>
      <c r="F266" s="6">
        <f>SUMIF(Sta!$A:$A,$A266,Sta!F:F)/$B266</f>
        <v>4</v>
      </c>
      <c r="G266" s="6">
        <f>SUMIF(Sta!$B:$B,$A266,Sta!F:F)/$C266</f>
        <v>2</v>
      </c>
      <c r="H266" s="10">
        <f>(SUMIF(Sta!$A:$A,$A266,Sta!D:D) +SUMIF(Sta!$B:$B,$A266,Sta!E:E))/$D266</f>
        <v>1.6666666666666667</v>
      </c>
      <c r="I266" s="6">
        <f>SUMIF(Sta!$A:$A,$A266,Sta!D:D)/$B266</f>
        <v>3</v>
      </c>
      <c r="J266" s="6">
        <f>SUMIF(Sta!$B:$B,$A266,Sta!E:E)/$C266</f>
        <v>1</v>
      </c>
      <c r="K266" s="10">
        <f>(SUMIF(Sta!$A:$A,$A266,Sta!E:E) +SUMIF(Sta!$B:$B,$A266,Sta!D:D))/$D266</f>
        <v>1</v>
      </c>
      <c r="L266" s="6">
        <f>SUMIF(Sta!$A:$A,$A266,Sta!E:E)/$B266</f>
        <v>1</v>
      </c>
      <c r="M266" s="6">
        <f>SUMIF(Sta!$B:$B,$A266,Sta!D:D)/$C266</f>
        <v>1</v>
      </c>
      <c r="N266" s="10">
        <f>(SUMIF(Sta!$A:$A,$A266,Sta!L:L) +SUMIF(Sta!$B:$B,$A266,Sta!L:L))/$D266</f>
        <v>0.66666666666666663</v>
      </c>
      <c r="O266" s="6">
        <f>SUMIF(Sta!$A:$A,$A266,Sta!L:L)/$B266</f>
        <v>1</v>
      </c>
      <c r="P266" s="6">
        <f>SUMIF(Sta!$B:$B,$A266,Sta!L:L)/$C266</f>
        <v>0.5</v>
      </c>
      <c r="Q266" s="10">
        <f>(SUMIF(Sta!$A:$A,$A266,Sta!H:H) +SUMIF(Sta!$B:$B,$A266,Sta!J:J))/$D266</f>
        <v>0.33333333333333331</v>
      </c>
      <c r="R266" s="6">
        <f>SUMIF(Sta!$A:$A,$A266,Sta!H:H)/$B266</f>
        <v>1</v>
      </c>
      <c r="S266" s="6">
        <f>SUMIF(Sta!$B:$B,$A266,Sta!J:J)/$C266</f>
        <v>0</v>
      </c>
      <c r="T266" s="10">
        <f>(SUMIF(Sta!$A:$A,$A266,Sta!I:I) +SUMIF(Sta!$B:$B,$A266,Sta!K:K))/$D266</f>
        <v>0.33333333333333331</v>
      </c>
      <c r="U266" s="6">
        <f>SUMIF(Sta!$A:$A,$A266,Sta!I:I)/$B266</f>
        <v>0</v>
      </c>
      <c r="V266" s="6">
        <f>SUMIF(Sta!$B:$B,$A266,Sta!K:K)/$C266</f>
        <v>0.5</v>
      </c>
      <c r="W266" s="10">
        <f>(SUMIF(Sta!$A:$A,$A266,Sta!Q:Q) +SUMIF(Sta!$B:$B,$A266,Sta!Q:Q))/$D266</f>
        <v>2</v>
      </c>
      <c r="X266" s="6">
        <f>SUMIF(Sta!$A:$A,$A266,Sta!Q:Q)/$B266</f>
        <v>3</v>
      </c>
      <c r="Y266" s="6">
        <f>SUMIF(Sta!$B:$B,$A266,Sta!Q:Q)/$C266</f>
        <v>1.5</v>
      </c>
      <c r="Z266" s="10">
        <f>(SUMIF(Sta!$A:$A,$A266,Sta!M:M) +SUMIF(Sta!$B:$B,$A266,Sta!O:O))/$D266</f>
        <v>1.3333333333333333</v>
      </c>
      <c r="AA266" s="6">
        <f>SUMIF(Sta!$A:$A,$A266,Sta!M:M)/$B266</f>
        <v>2</v>
      </c>
      <c r="AB266" s="6">
        <f>SUMIF(Sta!$B:$B,$A266,Sta!O:O)/$C266</f>
        <v>1</v>
      </c>
      <c r="AC266" s="10">
        <f>(SUMIF(Sta!$A:$A,$A266,Sta!N:N) +SUMIF(Sta!$B:$B,$A266,Sta!P:P))/$D266</f>
        <v>0.66666666666666663</v>
      </c>
      <c r="AD266" s="6">
        <f>SUMIF(Sta!$A:$A,$A266,Sta!N:N)/$B266</f>
        <v>1</v>
      </c>
      <c r="AE266" s="14">
        <f>SUMIF(Sta!$B:$B,$A266,Sta!P:P)/$C266</f>
        <v>0.5</v>
      </c>
    </row>
    <row r="267" spans="1:31" x14ac:dyDescent="0.3">
      <c r="A267" t="s">
        <v>610</v>
      </c>
      <c r="B267" s="9">
        <f>COUNTIF(Sta!A:A,A267)</f>
        <v>2</v>
      </c>
      <c r="C267" s="4">
        <f>COUNTIF(Sta!B:B,A267)</f>
        <v>2</v>
      </c>
      <c r="D267" s="4">
        <f t="shared" si="9"/>
        <v>4</v>
      </c>
      <c r="E267" s="10">
        <f>(SUMIF(Sta!$A:$A,$A267,Sta!F:F) +SUMIF(Sta!$B:$B,$A267,Sta!F:F))/$D267</f>
        <v>3</v>
      </c>
      <c r="F267" s="6">
        <f>SUMIF(Sta!$A:$A,$A267,Sta!F:F)/$B267</f>
        <v>4</v>
      </c>
      <c r="G267" s="6">
        <f>SUMIF(Sta!$B:$B,$A267,Sta!F:F)/$C267</f>
        <v>2</v>
      </c>
      <c r="H267" s="10">
        <f>(SUMIF(Sta!$A:$A,$A267,Sta!D:D) +SUMIF(Sta!$B:$B,$A267,Sta!E:E))/$D267</f>
        <v>2.25</v>
      </c>
      <c r="I267" s="6">
        <f>SUMIF(Sta!$A:$A,$A267,Sta!D:D)/$B267</f>
        <v>4</v>
      </c>
      <c r="J267" s="6">
        <f>SUMIF(Sta!$B:$B,$A267,Sta!E:E)/$C267</f>
        <v>0.5</v>
      </c>
      <c r="K267" s="10">
        <f>(SUMIF(Sta!$A:$A,$A267,Sta!E:E) +SUMIF(Sta!$B:$B,$A267,Sta!D:D))/$D267</f>
        <v>0.75</v>
      </c>
      <c r="L267" s="6">
        <f>SUMIF(Sta!$A:$A,$A267,Sta!E:E)/$B267</f>
        <v>0</v>
      </c>
      <c r="M267" s="6">
        <f>SUMIF(Sta!$B:$B,$A267,Sta!D:D)/$C267</f>
        <v>1.5</v>
      </c>
      <c r="N267" s="10">
        <f>(SUMIF(Sta!$A:$A,$A267,Sta!L:L) +SUMIF(Sta!$B:$B,$A267,Sta!L:L))/$D267</f>
        <v>0.75</v>
      </c>
      <c r="O267" s="6">
        <f>SUMIF(Sta!$A:$A,$A267,Sta!L:L)/$B267</f>
        <v>1</v>
      </c>
      <c r="P267" s="6">
        <f>SUMIF(Sta!$B:$B,$A267,Sta!L:L)/$C267</f>
        <v>0.5</v>
      </c>
      <c r="Q267" s="10">
        <f>(SUMIF(Sta!$A:$A,$A267,Sta!H:H) +SUMIF(Sta!$B:$B,$A267,Sta!J:J))/$D267</f>
        <v>0.75</v>
      </c>
      <c r="R267" s="6">
        <f>SUMIF(Sta!$A:$A,$A267,Sta!H:H)/$B267</f>
        <v>1</v>
      </c>
      <c r="S267" s="6">
        <f>SUMIF(Sta!$B:$B,$A267,Sta!J:J)/$C267</f>
        <v>0.5</v>
      </c>
      <c r="T267" s="10">
        <f>(SUMIF(Sta!$A:$A,$A267,Sta!I:I) +SUMIF(Sta!$B:$B,$A267,Sta!K:K))/$D267</f>
        <v>0</v>
      </c>
      <c r="U267" s="6">
        <f>SUMIF(Sta!$A:$A,$A267,Sta!I:I)/$B267</f>
        <v>0</v>
      </c>
      <c r="V267" s="6">
        <f>SUMIF(Sta!$B:$B,$A267,Sta!K:K)/$C267</f>
        <v>0</v>
      </c>
      <c r="W267" s="10">
        <f>(SUMIF(Sta!$A:$A,$A267,Sta!Q:Q) +SUMIF(Sta!$B:$B,$A267,Sta!Q:Q))/$D267</f>
        <v>2.25</v>
      </c>
      <c r="X267" s="6">
        <f>SUMIF(Sta!$A:$A,$A267,Sta!Q:Q)/$B267</f>
        <v>3</v>
      </c>
      <c r="Y267" s="6">
        <f>SUMIF(Sta!$B:$B,$A267,Sta!Q:Q)/$C267</f>
        <v>1.5</v>
      </c>
      <c r="Z267" s="10">
        <f>(SUMIF(Sta!$A:$A,$A267,Sta!M:M) +SUMIF(Sta!$B:$B,$A267,Sta!O:O))/$D267</f>
        <v>1.5</v>
      </c>
      <c r="AA267" s="6">
        <f>SUMIF(Sta!$A:$A,$A267,Sta!M:M)/$B267</f>
        <v>3</v>
      </c>
      <c r="AB267" s="6">
        <f>SUMIF(Sta!$B:$B,$A267,Sta!O:O)/$C267</f>
        <v>0</v>
      </c>
      <c r="AC267" s="10">
        <f>(SUMIF(Sta!$A:$A,$A267,Sta!N:N) +SUMIF(Sta!$B:$B,$A267,Sta!P:P))/$D267</f>
        <v>0.75</v>
      </c>
      <c r="AD267" s="6">
        <f>SUMIF(Sta!$A:$A,$A267,Sta!N:N)/$B267</f>
        <v>0</v>
      </c>
      <c r="AE267" s="14">
        <f>SUMIF(Sta!$B:$B,$A267,Sta!P:P)/$C267</f>
        <v>1.5</v>
      </c>
    </row>
    <row r="268" spans="1:31" x14ac:dyDescent="0.3">
      <c r="A268" t="s">
        <v>329</v>
      </c>
      <c r="B268" s="9">
        <f>COUNTIF(Sta!A:A,A268)</f>
        <v>1</v>
      </c>
      <c r="C268" s="4">
        <f>COUNTIF(Sta!B:B,A268)</f>
        <v>1</v>
      </c>
      <c r="D268" s="4">
        <f t="shared" si="9"/>
        <v>2</v>
      </c>
      <c r="E268" s="10">
        <f>(SUMIF(Sta!$A:$A,$A268,Sta!F:F) +SUMIF(Sta!$B:$B,$A268,Sta!F:F))/$D268</f>
        <v>3</v>
      </c>
      <c r="F268" s="6">
        <f>SUMIF(Sta!$A:$A,$A268,Sta!F:F)/$B268</f>
        <v>4</v>
      </c>
      <c r="G268" s="6">
        <f>SUMIF(Sta!$B:$B,$A268,Sta!F:F)/$C268</f>
        <v>2</v>
      </c>
      <c r="H268" s="10">
        <f>(SUMIF(Sta!$A:$A,$A268,Sta!D:D) +SUMIF(Sta!$B:$B,$A268,Sta!E:E))/$D268</f>
        <v>2</v>
      </c>
      <c r="I268" s="6">
        <f>SUMIF(Sta!$A:$A,$A268,Sta!D:D)/$B268</f>
        <v>3</v>
      </c>
      <c r="J268" s="6">
        <f>SUMIF(Sta!$B:$B,$A268,Sta!E:E)/$C268</f>
        <v>1</v>
      </c>
      <c r="K268" s="10">
        <f>(SUMIF(Sta!$A:$A,$A268,Sta!E:E) +SUMIF(Sta!$B:$B,$A268,Sta!D:D))/$D268</f>
        <v>1</v>
      </c>
      <c r="L268" s="6">
        <f>SUMIF(Sta!$A:$A,$A268,Sta!E:E)/$B268</f>
        <v>1</v>
      </c>
      <c r="M268" s="6">
        <f>SUMIF(Sta!$B:$B,$A268,Sta!D:D)/$C268</f>
        <v>1</v>
      </c>
      <c r="N268" s="10">
        <f>(SUMIF(Sta!$A:$A,$A268,Sta!L:L) +SUMIF(Sta!$B:$B,$A268,Sta!L:L))/$D268</f>
        <v>0.5</v>
      </c>
      <c r="O268" s="6">
        <f>SUMIF(Sta!$A:$A,$A268,Sta!L:L)/$B268</f>
        <v>1</v>
      </c>
      <c r="P268" s="6">
        <f>SUMIF(Sta!$B:$B,$A268,Sta!L:L)/$C268</f>
        <v>0</v>
      </c>
      <c r="Q268" s="10">
        <f>(SUMIF(Sta!$A:$A,$A268,Sta!H:H) +SUMIF(Sta!$B:$B,$A268,Sta!J:J))/$D268</f>
        <v>0.5</v>
      </c>
      <c r="R268" s="6">
        <f>SUMIF(Sta!$A:$A,$A268,Sta!H:H)/$B268</f>
        <v>1</v>
      </c>
      <c r="S268" s="6">
        <f>SUMIF(Sta!$B:$B,$A268,Sta!J:J)/$C268</f>
        <v>0</v>
      </c>
      <c r="T268" s="10">
        <f>(SUMIF(Sta!$A:$A,$A268,Sta!I:I) +SUMIF(Sta!$B:$B,$A268,Sta!K:K))/$D268</f>
        <v>0</v>
      </c>
      <c r="U268" s="6">
        <f>SUMIF(Sta!$A:$A,$A268,Sta!I:I)/$B268</f>
        <v>0</v>
      </c>
      <c r="V268" s="6">
        <f>SUMIF(Sta!$B:$B,$A268,Sta!K:K)/$C268</f>
        <v>0</v>
      </c>
      <c r="W268" s="10">
        <f>(SUMIF(Sta!$A:$A,$A268,Sta!Q:Q) +SUMIF(Sta!$B:$B,$A268,Sta!Q:Q))/$D268</f>
        <v>2.5</v>
      </c>
      <c r="X268" s="6">
        <f>SUMIF(Sta!$A:$A,$A268,Sta!Q:Q)/$B268</f>
        <v>3</v>
      </c>
      <c r="Y268" s="6">
        <f>SUMIF(Sta!$B:$B,$A268,Sta!Q:Q)/$C268</f>
        <v>2</v>
      </c>
      <c r="Z268" s="10">
        <f>(SUMIF(Sta!$A:$A,$A268,Sta!M:M) +SUMIF(Sta!$B:$B,$A268,Sta!O:O))/$D268</f>
        <v>1.5</v>
      </c>
      <c r="AA268" s="6">
        <f>SUMIF(Sta!$A:$A,$A268,Sta!M:M)/$B268</f>
        <v>2</v>
      </c>
      <c r="AB268" s="6">
        <f>SUMIF(Sta!$B:$B,$A268,Sta!O:O)/$C268</f>
        <v>1</v>
      </c>
      <c r="AC268" s="10">
        <f>(SUMIF(Sta!$A:$A,$A268,Sta!N:N) +SUMIF(Sta!$B:$B,$A268,Sta!P:P))/$D268</f>
        <v>1</v>
      </c>
      <c r="AD268" s="6">
        <f>SUMIF(Sta!$A:$A,$A268,Sta!N:N)/$B268</f>
        <v>1</v>
      </c>
      <c r="AE268" s="14">
        <f>SUMIF(Sta!$B:$B,$A268,Sta!P:P)/$C268</f>
        <v>1</v>
      </c>
    </row>
    <row r="269" spans="1:31" x14ac:dyDescent="0.3">
      <c r="A269" t="s">
        <v>512</v>
      </c>
      <c r="B269" s="9">
        <f>COUNTIF(Sta!A:A,A269)</f>
        <v>10</v>
      </c>
      <c r="C269" s="4">
        <f>COUNTIF(Sta!B:B,A269)</f>
        <v>12</v>
      </c>
      <c r="D269" s="4">
        <f t="shared" si="9"/>
        <v>22</v>
      </c>
      <c r="E269" s="10">
        <f>(SUMIF(Sta!$A:$A,$A269,Sta!F:F) +SUMIF(Sta!$B:$B,$A269,Sta!F:F))/$D269</f>
        <v>3.3181818181818183</v>
      </c>
      <c r="F269" s="6">
        <f>SUMIF(Sta!$A:$A,$A269,Sta!F:F)/$B269</f>
        <v>3.2</v>
      </c>
      <c r="G269" s="6">
        <f>SUMIF(Sta!$B:$B,$A269,Sta!F:F)/$C269</f>
        <v>3.4166666666666665</v>
      </c>
      <c r="H269" s="10">
        <f>(SUMIF(Sta!$A:$A,$A269,Sta!D:D) +SUMIF(Sta!$B:$B,$A269,Sta!E:E))/$D269</f>
        <v>1.7727272727272727</v>
      </c>
      <c r="I269" s="6">
        <f>SUMIF(Sta!$A:$A,$A269,Sta!D:D)/$B269</f>
        <v>2.1</v>
      </c>
      <c r="J269" s="6">
        <f>SUMIF(Sta!$B:$B,$A269,Sta!E:E)/$C269</f>
        <v>1.5</v>
      </c>
      <c r="K269" s="10">
        <f>(SUMIF(Sta!$A:$A,$A269,Sta!E:E) +SUMIF(Sta!$B:$B,$A269,Sta!D:D))/$D269</f>
        <v>1.5454545454545454</v>
      </c>
      <c r="L269" s="6">
        <f>SUMIF(Sta!$A:$A,$A269,Sta!E:E)/$B269</f>
        <v>1.1000000000000001</v>
      </c>
      <c r="M269" s="6">
        <f>SUMIF(Sta!$B:$B,$A269,Sta!D:D)/$C269</f>
        <v>1.9166666666666667</v>
      </c>
      <c r="N269" s="10">
        <f>(SUMIF(Sta!$A:$A,$A269,Sta!L:L) +SUMIF(Sta!$B:$B,$A269,Sta!L:L))/$D269</f>
        <v>1.4545454545454546</v>
      </c>
      <c r="O269" s="6">
        <f>SUMIF(Sta!$A:$A,$A269,Sta!L:L)/$B269</f>
        <v>1.1000000000000001</v>
      </c>
      <c r="P269" s="6">
        <f>SUMIF(Sta!$B:$B,$A269,Sta!L:L)/$C269</f>
        <v>1.75</v>
      </c>
      <c r="Q269" s="10">
        <f>(SUMIF(Sta!$A:$A,$A269,Sta!H:H) +SUMIF(Sta!$B:$B,$A269,Sta!J:J))/$D269</f>
        <v>0.68181818181818177</v>
      </c>
      <c r="R269" s="6">
        <f>SUMIF(Sta!$A:$A,$A269,Sta!H:H)/$B269</f>
        <v>0.7</v>
      </c>
      <c r="S269" s="6">
        <f>SUMIF(Sta!$B:$B,$A269,Sta!J:J)/$C269</f>
        <v>0.66666666666666663</v>
      </c>
      <c r="T269" s="10">
        <f>(SUMIF(Sta!$A:$A,$A269,Sta!I:I) +SUMIF(Sta!$B:$B,$A269,Sta!K:K))/$D269</f>
        <v>0.77272727272727271</v>
      </c>
      <c r="U269" s="6">
        <f>SUMIF(Sta!$A:$A,$A269,Sta!I:I)/$B269</f>
        <v>0.4</v>
      </c>
      <c r="V269" s="6">
        <f>SUMIF(Sta!$B:$B,$A269,Sta!K:K)/$C269</f>
        <v>1.0833333333333333</v>
      </c>
      <c r="W269" s="10">
        <f>(SUMIF(Sta!$A:$A,$A269,Sta!Q:Q) +SUMIF(Sta!$B:$B,$A269,Sta!Q:Q))/$D269</f>
        <v>1.8636363636363635</v>
      </c>
      <c r="X269" s="6">
        <f>SUMIF(Sta!$A:$A,$A269,Sta!Q:Q)/$B269</f>
        <v>2.1</v>
      </c>
      <c r="Y269" s="6">
        <f>SUMIF(Sta!$B:$B,$A269,Sta!Q:Q)/$C269</f>
        <v>1.6666666666666667</v>
      </c>
      <c r="Z269" s="10">
        <f>(SUMIF(Sta!$A:$A,$A269,Sta!M:M) +SUMIF(Sta!$B:$B,$A269,Sta!O:O))/$D269</f>
        <v>1.0909090909090908</v>
      </c>
      <c r="AA269" s="6">
        <f>SUMIF(Sta!$A:$A,$A269,Sta!M:M)/$B269</f>
        <v>1.4</v>
      </c>
      <c r="AB269" s="6">
        <f>SUMIF(Sta!$B:$B,$A269,Sta!O:O)/$C269</f>
        <v>0.83333333333333337</v>
      </c>
      <c r="AC269" s="10">
        <f>(SUMIF(Sta!$A:$A,$A269,Sta!N:N) +SUMIF(Sta!$B:$B,$A269,Sta!P:P))/$D269</f>
        <v>0.77272727272727271</v>
      </c>
      <c r="AD269" s="6">
        <f>SUMIF(Sta!$A:$A,$A269,Sta!N:N)/$B269</f>
        <v>0.7</v>
      </c>
      <c r="AE269" s="14">
        <f>SUMIF(Sta!$B:$B,$A269,Sta!P:P)/$C269</f>
        <v>0.83333333333333337</v>
      </c>
    </row>
    <row r="270" spans="1:31" x14ac:dyDescent="0.3">
      <c r="A270" t="s">
        <v>462</v>
      </c>
      <c r="B270" s="9">
        <f>COUNTIF(Sta!A:A,A270)</f>
        <v>10</v>
      </c>
      <c r="C270" s="4">
        <f>COUNTIF(Sta!B:B,A270)</f>
        <v>11</v>
      </c>
      <c r="D270" s="4">
        <f t="shared" si="9"/>
        <v>21</v>
      </c>
      <c r="E270" s="10">
        <f>(SUMIF(Sta!$A:$A,$A270,Sta!F:F) +SUMIF(Sta!$B:$B,$A270,Sta!F:F))/$D270</f>
        <v>2.0476190476190474</v>
      </c>
      <c r="F270" s="6">
        <f>SUMIF(Sta!$A:$A,$A270,Sta!F:F)/$B270</f>
        <v>2.5</v>
      </c>
      <c r="G270" s="6">
        <f>SUMIF(Sta!$B:$B,$A270,Sta!F:F)/$C270</f>
        <v>1.6363636363636365</v>
      </c>
      <c r="H270" s="10">
        <f>(SUMIF(Sta!$A:$A,$A270,Sta!D:D) +SUMIF(Sta!$B:$B,$A270,Sta!E:E))/$D270</f>
        <v>0.7142857142857143</v>
      </c>
      <c r="I270" s="6">
        <f>SUMIF(Sta!$A:$A,$A270,Sta!D:D)/$B270</f>
        <v>1</v>
      </c>
      <c r="J270" s="6">
        <f>SUMIF(Sta!$B:$B,$A270,Sta!E:E)/$C270</f>
        <v>0.45454545454545453</v>
      </c>
      <c r="K270" s="10">
        <f>(SUMIF(Sta!$A:$A,$A270,Sta!E:E) +SUMIF(Sta!$B:$B,$A270,Sta!D:D))/$D270</f>
        <v>1.3333333333333333</v>
      </c>
      <c r="L270" s="6">
        <f>SUMIF(Sta!$A:$A,$A270,Sta!E:E)/$B270</f>
        <v>1.5</v>
      </c>
      <c r="M270" s="6">
        <f>SUMIF(Sta!$B:$B,$A270,Sta!D:D)/$C270</f>
        <v>1.1818181818181819</v>
      </c>
      <c r="N270" s="10">
        <f>(SUMIF(Sta!$A:$A,$A270,Sta!L:L) +SUMIF(Sta!$B:$B,$A270,Sta!L:L))/$D270</f>
        <v>0.95238095238095233</v>
      </c>
      <c r="O270" s="6">
        <f>SUMIF(Sta!$A:$A,$A270,Sta!L:L)/$B270</f>
        <v>1.3</v>
      </c>
      <c r="P270" s="6">
        <f>SUMIF(Sta!$B:$B,$A270,Sta!L:L)/$C270</f>
        <v>0.63636363636363635</v>
      </c>
      <c r="Q270" s="10">
        <f>(SUMIF(Sta!$A:$A,$A270,Sta!H:H) +SUMIF(Sta!$B:$B,$A270,Sta!J:J))/$D270</f>
        <v>0.19047619047619047</v>
      </c>
      <c r="R270" s="6">
        <f>SUMIF(Sta!$A:$A,$A270,Sta!H:H)/$B270</f>
        <v>0.3</v>
      </c>
      <c r="S270" s="6">
        <f>SUMIF(Sta!$B:$B,$A270,Sta!J:J)/$C270</f>
        <v>9.0909090909090912E-2</v>
      </c>
      <c r="T270" s="10">
        <f>(SUMIF(Sta!$A:$A,$A270,Sta!I:I) +SUMIF(Sta!$B:$B,$A270,Sta!K:K))/$D270</f>
        <v>0.76190476190476186</v>
      </c>
      <c r="U270" s="6">
        <f>SUMIF(Sta!$A:$A,$A270,Sta!I:I)/$B270</f>
        <v>1</v>
      </c>
      <c r="V270" s="6">
        <f>SUMIF(Sta!$B:$B,$A270,Sta!K:K)/$C270</f>
        <v>0.54545454545454541</v>
      </c>
      <c r="W270" s="10">
        <f>(SUMIF(Sta!$A:$A,$A270,Sta!Q:Q) +SUMIF(Sta!$B:$B,$A270,Sta!Q:Q))/$D270</f>
        <v>1.0952380952380953</v>
      </c>
      <c r="X270" s="6">
        <f>SUMIF(Sta!$A:$A,$A270,Sta!Q:Q)/$B270</f>
        <v>1.2</v>
      </c>
      <c r="Y270" s="6">
        <f>SUMIF(Sta!$B:$B,$A270,Sta!Q:Q)/$C270</f>
        <v>1</v>
      </c>
      <c r="Z270" s="10">
        <f>(SUMIF(Sta!$A:$A,$A270,Sta!M:M) +SUMIF(Sta!$B:$B,$A270,Sta!O:O))/$D270</f>
        <v>0.52380952380952384</v>
      </c>
      <c r="AA270" s="6">
        <f>SUMIF(Sta!$A:$A,$A270,Sta!M:M)/$B270</f>
        <v>0.7</v>
      </c>
      <c r="AB270" s="6">
        <f>SUMIF(Sta!$B:$B,$A270,Sta!O:O)/$C270</f>
        <v>0.36363636363636365</v>
      </c>
      <c r="AC270" s="10">
        <f>(SUMIF(Sta!$A:$A,$A270,Sta!N:N) +SUMIF(Sta!$B:$B,$A270,Sta!P:P))/$D270</f>
        <v>0.5714285714285714</v>
      </c>
      <c r="AD270" s="6">
        <f>SUMIF(Sta!$A:$A,$A270,Sta!N:N)/$B270</f>
        <v>0.5</v>
      </c>
      <c r="AE270" s="14">
        <f>SUMIF(Sta!$B:$B,$A270,Sta!P:P)/$C270</f>
        <v>0.63636363636363635</v>
      </c>
    </row>
    <row r="271" spans="1:31" x14ac:dyDescent="0.3">
      <c r="A271" t="s">
        <v>687</v>
      </c>
      <c r="B271" s="9">
        <f>COUNTIF(Sta!A:A,A271)</f>
        <v>0</v>
      </c>
      <c r="C271" s="4">
        <f>COUNTIF(Sta!B:B,A271)</f>
        <v>0</v>
      </c>
      <c r="D271" s="4">
        <f t="shared" si="9"/>
        <v>0</v>
      </c>
      <c r="E271" s="10" t="e">
        <f>(SUMIF(Sta!$A:$A,$A271,Sta!F:F) +SUMIF(Sta!$B:$B,$A271,Sta!F:F))/$D271</f>
        <v>#DIV/0!</v>
      </c>
      <c r="F271" s="6" t="e">
        <f>SUMIF(Sta!$A:$A,$A271,Sta!F:F)/$B271</f>
        <v>#DIV/0!</v>
      </c>
      <c r="G271" s="6" t="e">
        <f>SUMIF(Sta!$B:$B,$A271,Sta!F:F)/$C271</f>
        <v>#DIV/0!</v>
      </c>
      <c r="H271" s="10" t="e">
        <f>(SUMIF(Sta!$A:$A,$A271,Sta!D:D) +SUMIF(Sta!$B:$B,$A271,Sta!E:E))/$D271</f>
        <v>#DIV/0!</v>
      </c>
      <c r="I271" s="6" t="e">
        <f>SUMIF(Sta!$A:$A,$A271,Sta!D:D)/$B271</f>
        <v>#DIV/0!</v>
      </c>
      <c r="J271" s="6" t="e">
        <f>SUMIF(Sta!$B:$B,$A271,Sta!E:E)/$C271</f>
        <v>#DIV/0!</v>
      </c>
      <c r="K271" s="10" t="e">
        <f>(SUMIF(Sta!$A:$A,$A271,Sta!E:E) +SUMIF(Sta!$B:$B,$A271,Sta!D:D))/$D271</f>
        <v>#DIV/0!</v>
      </c>
      <c r="L271" s="6" t="e">
        <f>SUMIF(Sta!$A:$A,$A271,Sta!E:E)/$B271</f>
        <v>#DIV/0!</v>
      </c>
      <c r="M271" s="6" t="e">
        <f>SUMIF(Sta!$B:$B,$A271,Sta!D:D)/$C271</f>
        <v>#DIV/0!</v>
      </c>
      <c r="N271" s="10" t="e">
        <f>(SUMIF(Sta!$A:$A,$A271,Sta!L:L) +SUMIF(Sta!$B:$B,$A271,Sta!L:L))/$D271</f>
        <v>#DIV/0!</v>
      </c>
      <c r="O271" s="6" t="e">
        <f>SUMIF(Sta!$A:$A,$A271,Sta!L:L)/$B271</f>
        <v>#DIV/0!</v>
      </c>
      <c r="P271" s="6" t="e">
        <f>SUMIF(Sta!$B:$B,$A271,Sta!L:L)/$C271</f>
        <v>#DIV/0!</v>
      </c>
      <c r="Q271" s="10" t="e">
        <f>(SUMIF(Sta!$A:$A,$A271,Sta!H:H) +SUMIF(Sta!$B:$B,$A271,Sta!J:J))/$D271</f>
        <v>#DIV/0!</v>
      </c>
      <c r="R271" s="6" t="e">
        <f>SUMIF(Sta!$A:$A,$A271,Sta!H:H)/$B271</f>
        <v>#DIV/0!</v>
      </c>
      <c r="S271" s="6" t="e">
        <f>SUMIF(Sta!$B:$B,$A271,Sta!J:J)/$C271</f>
        <v>#DIV/0!</v>
      </c>
      <c r="T271" s="10" t="e">
        <f>(SUMIF(Sta!$A:$A,$A271,Sta!I:I) +SUMIF(Sta!$B:$B,$A271,Sta!K:K))/$D271</f>
        <v>#DIV/0!</v>
      </c>
      <c r="U271" s="6" t="e">
        <f>SUMIF(Sta!$A:$A,$A271,Sta!I:I)/$B271</f>
        <v>#DIV/0!</v>
      </c>
      <c r="V271" s="6" t="e">
        <f>SUMIF(Sta!$B:$B,$A271,Sta!K:K)/$C271</f>
        <v>#DIV/0!</v>
      </c>
      <c r="W271" s="10" t="e">
        <f>(SUMIF(Sta!$A:$A,$A271,Sta!Q:Q) +SUMIF(Sta!$B:$B,$A271,Sta!Q:Q))/$D271</f>
        <v>#DIV/0!</v>
      </c>
      <c r="X271" s="6" t="e">
        <f>SUMIF(Sta!$A:$A,$A271,Sta!Q:Q)/$B271</f>
        <v>#DIV/0!</v>
      </c>
      <c r="Y271" s="6" t="e">
        <f>SUMIF(Sta!$B:$B,$A271,Sta!Q:Q)/$C271</f>
        <v>#DIV/0!</v>
      </c>
      <c r="Z271" s="10" t="e">
        <f>(SUMIF(Sta!$A:$A,$A271,Sta!M:M) +SUMIF(Sta!$B:$B,$A271,Sta!O:O))/$D271</f>
        <v>#DIV/0!</v>
      </c>
      <c r="AA271" s="6" t="e">
        <f>SUMIF(Sta!$A:$A,$A271,Sta!M:M)/$B271</f>
        <v>#DIV/0!</v>
      </c>
      <c r="AB271" s="6" t="e">
        <f>SUMIF(Sta!$B:$B,$A271,Sta!O:O)/$C271</f>
        <v>#DIV/0!</v>
      </c>
      <c r="AC271" s="10" t="e">
        <f>(SUMIF(Sta!$A:$A,$A271,Sta!N:N) +SUMIF(Sta!$B:$B,$A271,Sta!P:P))/$D271</f>
        <v>#DIV/0!</v>
      </c>
      <c r="AD271" s="6" t="e">
        <f>SUMIF(Sta!$A:$A,$A271,Sta!N:N)/$B271</f>
        <v>#DIV/0!</v>
      </c>
      <c r="AE271" s="14" t="e">
        <f>SUMIF(Sta!$B:$B,$A271,Sta!P:P)/$C271</f>
        <v>#DIV/0!</v>
      </c>
    </row>
    <row r="272" spans="1:31" x14ac:dyDescent="0.3">
      <c r="A272" t="s">
        <v>86</v>
      </c>
      <c r="B272" s="9">
        <f>COUNTIF(Sta!A:A,A272)</f>
        <v>0</v>
      </c>
      <c r="C272" s="4">
        <f>COUNTIF(Sta!B:B,A272)</f>
        <v>0</v>
      </c>
      <c r="D272" s="4">
        <f t="shared" si="9"/>
        <v>0</v>
      </c>
      <c r="E272" s="10" t="e">
        <f>(SUMIF(Sta!$A:$A,$A272,Sta!F:F) +SUMIF(Sta!$B:$B,$A272,Sta!F:F))/$D272</f>
        <v>#DIV/0!</v>
      </c>
      <c r="F272" s="6" t="e">
        <f>SUMIF(Sta!$A:$A,$A272,Sta!F:F)/$B272</f>
        <v>#DIV/0!</v>
      </c>
      <c r="G272" s="6" t="e">
        <f>SUMIF(Sta!$B:$B,$A272,Sta!F:F)/$C272</f>
        <v>#DIV/0!</v>
      </c>
      <c r="H272" s="10" t="e">
        <f>(SUMIF(Sta!$A:$A,$A272,Sta!D:D) +SUMIF(Sta!$B:$B,$A272,Sta!E:E))/$D272</f>
        <v>#DIV/0!</v>
      </c>
      <c r="I272" s="6" t="e">
        <f>SUMIF(Sta!$A:$A,$A272,Sta!D:D)/$B272</f>
        <v>#DIV/0!</v>
      </c>
      <c r="J272" s="6" t="e">
        <f>SUMIF(Sta!$B:$B,$A272,Sta!E:E)/$C272</f>
        <v>#DIV/0!</v>
      </c>
      <c r="K272" s="10" t="e">
        <f>(SUMIF(Sta!$A:$A,$A272,Sta!E:E) +SUMIF(Sta!$B:$B,$A272,Sta!D:D))/$D272</f>
        <v>#DIV/0!</v>
      </c>
      <c r="L272" s="6" t="e">
        <f>SUMIF(Sta!$A:$A,$A272,Sta!E:E)/$B272</f>
        <v>#DIV/0!</v>
      </c>
      <c r="M272" s="6" t="e">
        <f>SUMIF(Sta!$B:$B,$A272,Sta!D:D)/$C272</f>
        <v>#DIV/0!</v>
      </c>
      <c r="N272" s="10" t="e">
        <f>(SUMIF(Sta!$A:$A,$A272,Sta!L:L) +SUMIF(Sta!$B:$B,$A272,Sta!L:L))/$D272</f>
        <v>#DIV/0!</v>
      </c>
      <c r="O272" s="6" t="e">
        <f>SUMIF(Sta!$A:$A,$A272,Sta!L:L)/$B272</f>
        <v>#DIV/0!</v>
      </c>
      <c r="P272" s="6" t="e">
        <f>SUMIF(Sta!$B:$B,$A272,Sta!L:L)/$C272</f>
        <v>#DIV/0!</v>
      </c>
      <c r="Q272" s="10" t="e">
        <f>(SUMIF(Sta!$A:$A,$A272,Sta!H:H) +SUMIF(Sta!$B:$B,$A272,Sta!J:J))/$D272</f>
        <v>#DIV/0!</v>
      </c>
      <c r="R272" s="6" t="e">
        <f>SUMIF(Sta!$A:$A,$A272,Sta!H:H)/$B272</f>
        <v>#DIV/0!</v>
      </c>
      <c r="S272" s="6" t="e">
        <f>SUMIF(Sta!$B:$B,$A272,Sta!J:J)/$C272</f>
        <v>#DIV/0!</v>
      </c>
      <c r="T272" s="10" t="e">
        <f>(SUMIF(Sta!$A:$A,$A272,Sta!I:I) +SUMIF(Sta!$B:$B,$A272,Sta!K:K))/$D272</f>
        <v>#DIV/0!</v>
      </c>
      <c r="U272" s="6" t="e">
        <f>SUMIF(Sta!$A:$A,$A272,Sta!I:I)/$B272</f>
        <v>#DIV/0!</v>
      </c>
      <c r="V272" s="6" t="e">
        <f>SUMIF(Sta!$B:$B,$A272,Sta!K:K)/$C272</f>
        <v>#DIV/0!</v>
      </c>
      <c r="W272" s="10" t="e">
        <f>(SUMIF(Sta!$A:$A,$A272,Sta!Q:Q) +SUMIF(Sta!$B:$B,$A272,Sta!Q:Q))/$D272</f>
        <v>#DIV/0!</v>
      </c>
      <c r="X272" s="6" t="e">
        <f>SUMIF(Sta!$A:$A,$A272,Sta!Q:Q)/$B272</f>
        <v>#DIV/0!</v>
      </c>
      <c r="Y272" s="6" t="e">
        <f>SUMIF(Sta!$B:$B,$A272,Sta!Q:Q)/$C272</f>
        <v>#DIV/0!</v>
      </c>
      <c r="Z272" s="10" t="e">
        <f>(SUMIF(Sta!$A:$A,$A272,Sta!M:M) +SUMIF(Sta!$B:$B,$A272,Sta!O:O))/$D272</f>
        <v>#DIV/0!</v>
      </c>
      <c r="AA272" s="6" t="e">
        <f>SUMIF(Sta!$A:$A,$A272,Sta!M:M)/$B272</f>
        <v>#DIV/0!</v>
      </c>
      <c r="AB272" s="6" t="e">
        <f>SUMIF(Sta!$B:$B,$A272,Sta!O:O)/$C272</f>
        <v>#DIV/0!</v>
      </c>
      <c r="AC272" s="10" t="e">
        <f>(SUMIF(Sta!$A:$A,$A272,Sta!N:N) +SUMIF(Sta!$B:$B,$A272,Sta!P:P))/$D272</f>
        <v>#DIV/0!</v>
      </c>
      <c r="AD272" s="6" t="e">
        <f>SUMIF(Sta!$A:$A,$A272,Sta!N:N)/$B272</f>
        <v>#DIV/0!</v>
      </c>
      <c r="AE272" s="14" t="e">
        <f>SUMIF(Sta!$B:$B,$A272,Sta!P:P)/$C272</f>
        <v>#DIV/0!</v>
      </c>
    </row>
    <row r="273" spans="1:31" x14ac:dyDescent="0.3">
      <c r="A273" t="s">
        <v>653</v>
      </c>
      <c r="B273" s="9">
        <f>COUNTIF(Sta!A:A,A273)</f>
        <v>9</v>
      </c>
      <c r="C273" s="4">
        <f>COUNTIF(Sta!B:B,A273)</f>
        <v>9</v>
      </c>
      <c r="D273" s="4">
        <f t="shared" si="9"/>
        <v>18</v>
      </c>
      <c r="E273" s="10">
        <f>(SUMIF(Sta!$A:$A,$A273,Sta!F:F) +SUMIF(Sta!$B:$B,$A273,Sta!F:F))/$D273</f>
        <v>2.0555555555555554</v>
      </c>
      <c r="F273" s="6">
        <f>SUMIF(Sta!$A:$A,$A273,Sta!F:F)/$B273</f>
        <v>2.1111111111111112</v>
      </c>
      <c r="G273" s="6">
        <f>SUMIF(Sta!$B:$B,$A273,Sta!F:F)/$C273</f>
        <v>2</v>
      </c>
      <c r="H273" s="10">
        <f>(SUMIF(Sta!$A:$A,$A273,Sta!D:D) +SUMIF(Sta!$B:$B,$A273,Sta!E:E))/$D273</f>
        <v>0.77777777777777779</v>
      </c>
      <c r="I273" s="6">
        <f>SUMIF(Sta!$A:$A,$A273,Sta!D:D)/$B273</f>
        <v>0.88888888888888884</v>
      </c>
      <c r="J273" s="6">
        <f>SUMIF(Sta!$B:$B,$A273,Sta!E:E)/$C273</f>
        <v>0.66666666666666663</v>
      </c>
      <c r="K273" s="10">
        <f>(SUMIF(Sta!$A:$A,$A273,Sta!E:E) +SUMIF(Sta!$B:$B,$A273,Sta!D:D))/$D273</f>
        <v>1.2777777777777777</v>
      </c>
      <c r="L273" s="6">
        <f>SUMIF(Sta!$A:$A,$A273,Sta!E:E)/$B273</f>
        <v>1.2222222222222223</v>
      </c>
      <c r="M273" s="6">
        <f>SUMIF(Sta!$B:$B,$A273,Sta!D:D)/$C273</f>
        <v>1.3333333333333333</v>
      </c>
      <c r="N273" s="10">
        <f>(SUMIF(Sta!$A:$A,$A273,Sta!L:L) +SUMIF(Sta!$B:$B,$A273,Sta!L:L))/$D273</f>
        <v>0.55555555555555558</v>
      </c>
      <c r="O273" s="6">
        <f>SUMIF(Sta!$A:$A,$A273,Sta!L:L)/$B273</f>
        <v>0.33333333333333331</v>
      </c>
      <c r="P273" s="6">
        <f>SUMIF(Sta!$B:$B,$A273,Sta!L:L)/$C273</f>
        <v>0.77777777777777779</v>
      </c>
      <c r="Q273" s="10">
        <f>(SUMIF(Sta!$A:$A,$A273,Sta!H:H) +SUMIF(Sta!$B:$B,$A273,Sta!J:J))/$D273</f>
        <v>0.22222222222222221</v>
      </c>
      <c r="R273" s="6">
        <f>SUMIF(Sta!$A:$A,$A273,Sta!H:H)/$B273</f>
        <v>0</v>
      </c>
      <c r="S273" s="6">
        <f>SUMIF(Sta!$B:$B,$A273,Sta!J:J)/$C273</f>
        <v>0.44444444444444442</v>
      </c>
      <c r="T273" s="10">
        <f>(SUMIF(Sta!$A:$A,$A273,Sta!I:I) +SUMIF(Sta!$B:$B,$A273,Sta!K:K))/$D273</f>
        <v>0.33333333333333331</v>
      </c>
      <c r="U273" s="6">
        <f>SUMIF(Sta!$A:$A,$A273,Sta!I:I)/$B273</f>
        <v>0.33333333333333331</v>
      </c>
      <c r="V273" s="6">
        <f>SUMIF(Sta!$B:$B,$A273,Sta!K:K)/$C273</f>
        <v>0.33333333333333331</v>
      </c>
      <c r="W273" s="10">
        <f>(SUMIF(Sta!$A:$A,$A273,Sta!Q:Q) +SUMIF(Sta!$B:$B,$A273,Sta!Q:Q))/$D273</f>
        <v>1.5</v>
      </c>
      <c r="X273" s="6">
        <f>SUMIF(Sta!$A:$A,$A273,Sta!Q:Q)/$B273</f>
        <v>1.7777777777777777</v>
      </c>
      <c r="Y273" s="6">
        <f>SUMIF(Sta!$B:$B,$A273,Sta!Q:Q)/$C273</f>
        <v>1.2222222222222223</v>
      </c>
      <c r="Z273" s="10">
        <f>(SUMIF(Sta!$A:$A,$A273,Sta!M:M) +SUMIF(Sta!$B:$B,$A273,Sta!O:O))/$D273</f>
        <v>0.55555555555555558</v>
      </c>
      <c r="AA273" s="6">
        <f>SUMIF(Sta!$A:$A,$A273,Sta!M:M)/$B273</f>
        <v>0.88888888888888884</v>
      </c>
      <c r="AB273" s="6">
        <f>SUMIF(Sta!$B:$B,$A273,Sta!O:O)/$C273</f>
        <v>0.22222222222222221</v>
      </c>
      <c r="AC273" s="10">
        <f>(SUMIF(Sta!$A:$A,$A273,Sta!N:N) +SUMIF(Sta!$B:$B,$A273,Sta!P:P))/$D273</f>
        <v>0.94444444444444442</v>
      </c>
      <c r="AD273" s="6">
        <f>SUMIF(Sta!$A:$A,$A273,Sta!N:N)/$B273</f>
        <v>0.88888888888888884</v>
      </c>
      <c r="AE273" s="14">
        <f>SUMIF(Sta!$B:$B,$A273,Sta!P:P)/$C273</f>
        <v>1</v>
      </c>
    </row>
    <row r="274" spans="1:31" x14ac:dyDescent="0.3">
      <c r="A274" t="s">
        <v>472</v>
      </c>
      <c r="B274" s="9">
        <f>COUNTIF(Sta!A:A,A274)</f>
        <v>1</v>
      </c>
      <c r="C274" s="4">
        <f>COUNTIF(Sta!B:B,A274)</f>
        <v>1</v>
      </c>
      <c r="D274" s="4">
        <f t="shared" si="9"/>
        <v>2</v>
      </c>
      <c r="E274" s="10">
        <f>(SUMIF(Sta!$A:$A,$A274,Sta!F:F) +SUMIF(Sta!$B:$B,$A274,Sta!F:F))/$D274</f>
        <v>4.5</v>
      </c>
      <c r="F274" s="6">
        <f>SUMIF(Sta!$A:$A,$A274,Sta!F:F)/$B274</f>
        <v>6</v>
      </c>
      <c r="G274" s="6">
        <f>SUMIF(Sta!$B:$B,$A274,Sta!F:F)/$C274</f>
        <v>3</v>
      </c>
      <c r="H274" s="10">
        <f>(SUMIF(Sta!$A:$A,$A274,Sta!D:D) +SUMIF(Sta!$B:$B,$A274,Sta!E:E))/$D274</f>
        <v>3</v>
      </c>
      <c r="I274" s="6">
        <f>SUMIF(Sta!$A:$A,$A274,Sta!D:D)/$B274</f>
        <v>4</v>
      </c>
      <c r="J274" s="6">
        <f>SUMIF(Sta!$B:$B,$A274,Sta!E:E)/$C274</f>
        <v>2</v>
      </c>
      <c r="K274" s="10">
        <f>(SUMIF(Sta!$A:$A,$A274,Sta!E:E) +SUMIF(Sta!$B:$B,$A274,Sta!D:D))/$D274</f>
        <v>1.5</v>
      </c>
      <c r="L274" s="6">
        <f>SUMIF(Sta!$A:$A,$A274,Sta!E:E)/$B274</f>
        <v>2</v>
      </c>
      <c r="M274" s="6">
        <f>SUMIF(Sta!$B:$B,$A274,Sta!D:D)/$C274</f>
        <v>1</v>
      </c>
      <c r="N274" s="10">
        <f>(SUMIF(Sta!$A:$A,$A274,Sta!L:L) +SUMIF(Sta!$B:$B,$A274,Sta!L:L))/$D274</f>
        <v>1.5</v>
      </c>
      <c r="O274" s="6">
        <f>SUMIF(Sta!$A:$A,$A274,Sta!L:L)/$B274</f>
        <v>2</v>
      </c>
      <c r="P274" s="6">
        <f>SUMIF(Sta!$B:$B,$A274,Sta!L:L)/$C274</f>
        <v>1</v>
      </c>
      <c r="Q274" s="10">
        <f>(SUMIF(Sta!$A:$A,$A274,Sta!H:H) +SUMIF(Sta!$B:$B,$A274,Sta!J:J))/$D274</f>
        <v>1</v>
      </c>
      <c r="R274" s="6">
        <f>SUMIF(Sta!$A:$A,$A274,Sta!H:H)/$B274</f>
        <v>1</v>
      </c>
      <c r="S274" s="6">
        <f>SUMIF(Sta!$B:$B,$A274,Sta!J:J)/$C274</f>
        <v>1</v>
      </c>
      <c r="T274" s="10">
        <f>(SUMIF(Sta!$A:$A,$A274,Sta!I:I) +SUMIF(Sta!$B:$B,$A274,Sta!K:K))/$D274</f>
        <v>0.5</v>
      </c>
      <c r="U274" s="6">
        <f>SUMIF(Sta!$A:$A,$A274,Sta!I:I)/$B274</f>
        <v>1</v>
      </c>
      <c r="V274" s="6">
        <f>SUMIF(Sta!$B:$B,$A274,Sta!K:K)/$C274</f>
        <v>0</v>
      </c>
      <c r="W274" s="10">
        <f>(SUMIF(Sta!$A:$A,$A274,Sta!Q:Q) +SUMIF(Sta!$B:$B,$A274,Sta!Q:Q))/$D274</f>
        <v>3</v>
      </c>
      <c r="X274" s="6">
        <f>SUMIF(Sta!$A:$A,$A274,Sta!Q:Q)/$B274</f>
        <v>4</v>
      </c>
      <c r="Y274" s="6">
        <f>SUMIF(Sta!$B:$B,$A274,Sta!Q:Q)/$C274</f>
        <v>2</v>
      </c>
      <c r="Z274" s="10">
        <f>(SUMIF(Sta!$A:$A,$A274,Sta!M:M) +SUMIF(Sta!$B:$B,$A274,Sta!O:O))/$D274</f>
        <v>2</v>
      </c>
      <c r="AA274" s="6">
        <f>SUMIF(Sta!$A:$A,$A274,Sta!M:M)/$B274</f>
        <v>3</v>
      </c>
      <c r="AB274" s="6">
        <f>SUMIF(Sta!$B:$B,$A274,Sta!O:O)/$C274</f>
        <v>1</v>
      </c>
      <c r="AC274" s="10">
        <f>(SUMIF(Sta!$A:$A,$A274,Sta!N:N) +SUMIF(Sta!$B:$B,$A274,Sta!P:P))/$D274</f>
        <v>1</v>
      </c>
      <c r="AD274" s="6">
        <f>SUMIF(Sta!$A:$A,$A274,Sta!N:N)/$B274</f>
        <v>1</v>
      </c>
      <c r="AE274" s="14">
        <f>SUMIF(Sta!$B:$B,$A274,Sta!P:P)/$C274</f>
        <v>1</v>
      </c>
    </row>
    <row r="275" spans="1:31" x14ac:dyDescent="0.3">
      <c r="A275" t="s">
        <v>607</v>
      </c>
      <c r="B275" s="9">
        <f>COUNTIF(Sta!A:A,A275)</f>
        <v>2</v>
      </c>
      <c r="C275" s="4">
        <f>COUNTIF(Sta!B:B,A275)</f>
        <v>3</v>
      </c>
      <c r="D275" s="4">
        <f t="shared" si="9"/>
        <v>5</v>
      </c>
      <c r="E275" s="10">
        <f>(SUMIF(Sta!$A:$A,$A275,Sta!F:F) +SUMIF(Sta!$B:$B,$A275,Sta!F:F))/$D275</f>
        <v>2.2000000000000002</v>
      </c>
      <c r="F275" s="6">
        <f>SUMIF(Sta!$A:$A,$A275,Sta!F:F)/$B275</f>
        <v>1.5</v>
      </c>
      <c r="G275" s="6">
        <f>SUMIF(Sta!$B:$B,$A275,Sta!F:F)/$C275</f>
        <v>2.6666666666666665</v>
      </c>
      <c r="H275" s="10">
        <f>(SUMIF(Sta!$A:$A,$A275,Sta!D:D) +SUMIF(Sta!$B:$B,$A275,Sta!E:E))/$D275</f>
        <v>0.8</v>
      </c>
      <c r="I275" s="6">
        <f>SUMIF(Sta!$A:$A,$A275,Sta!D:D)/$B275</f>
        <v>0.5</v>
      </c>
      <c r="J275" s="6">
        <f>SUMIF(Sta!$B:$B,$A275,Sta!E:E)/$C275</f>
        <v>1</v>
      </c>
      <c r="K275" s="10">
        <f>(SUMIF(Sta!$A:$A,$A275,Sta!E:E) +SUMIF(Sta!$B:$B,$A275,Sta!D:D))/$D275</f>
        <v>1.4</v>
      </c>
      <c r="L275" s="6">
        <f>SUMIF(Sta!$A:$A,$A275,Sta!E:E)/$B275</f>
        <v>1</v>
      </c>
      <c r="M275" s="6">
        <f>SUMIF(Sta!$B:$B,$A275,Sta!D:D)/$C275</f>
        <v>1.6666666666666667</v>
      </c>
      <c r="N275" s="10">
        <f>(SUMIF(Sta!$A:$A,$A275,Sta!L:L) +SUMIF(Sta!$B:$B,$A275,Sta!L:L))/$D275</f>
        <v>0.6</v>
      </c>
      <c r="O275" s="6">
        <f>SUMIF(Sta!$A:$A,$A275,Sta!L:L)/$B275</f>
        <v>0.5</v>
      </c>
      <c r="P275" s="6">
        <f>SUMIF(Sta!$B:$B,$A275,Sta!L:L)/$C275</f>
        <v>0.66666666666666663</v>
      </c>
      <c r="Q275" s="10">
        <f>(SUMIF(Sta!$A:$A,$A275,Sta!H:H) +SUMIF(Sta!$B:$B,$A275,Sta!J:J))/$D275</f>
        <v>0</v>
      </c>
      <c r="R275" s="6">
        <f>SUMIF(Sta!$A:$A,$A275,Sta!H:H)/$B275</f>
        <v>0</v>
      </c>
      <c r="S275" s="6">
        <f>SUMIF(Sta!$B:$B,$A275,Sta!J:J)/$C275</f>
        <v>0</v>
      </c>
      <c r="T275" s="10">
        <f>(SUMIF(Sta!$A:$A,$A275,Sta!I:I) +SUMIF(Sta!$B:$B,$A275,Sta!K:K))/$D275</f>
        <v>0.6</v>
      </c>
      <c r="U275" s="6">
        <f>SUMIF(Sta!$A:$A,$A275,Sta!I:I)/$B275</f>
        <v>0.5</v>
      </c>
      <c r="V275" s="6">
        <f>SUMIF(Sta!$B:$B,$A275,Sta!K:K)/$C275</f>
        <v>0.66666666666666663</v>
      </c>
      <c r="W275" s="10">
        <f>(SUMIF(Sta!$A:$A,$A275,Sta!Q:Q) +SUMIF(Sta!$B:$B,$A275,Sta!Q:Q))/$D275</f>
        <v>1.6</v>
      </c>
      <c r="X275" s="6">
        <f>SUMIF(Sta!$A:$A,$A275,Sta!Q:Q)/$B275</f>
        <v>1</v>
      </c>
      <c r="Y275" s="6">
        <f>SUMIF(Sta!$B:$B,$A275,Sta!Q:Q)/$C275</f>
        <v>2</v>
      </c>
      <c r="Z275" s="10">
        <f>(SUMIF(Sta!$A:$A,$A275,Sta!M:M) +SUMIF(Sta!$B:$B,$A275,Sta!O:O))/$D275</f>
        <v>0.8</v>
      </c>
      <c r="AA275" s="6">
        <f>SUMIF(Sta!$A:$A,$A275,Sta!M:M)/$B275</f>
        <v>0.5</v>
      </c>
      <c r="AB275" s="6">
        <f>SUMIF(Sta!$B:$B,$A275,Sta!O:O)/$C275</f>
        <v>1</v>
      </c>
      <c r="AC275" s="10">
        <f>(SUMIF(Sta!$A:$A,$A275,Sta!N:N) +SUMIF(Sta!$B:$B,$A275,Sta!P:P))/$D275</f>
        <v>0.8</v>
      </c>
      <c r="AD275" s="6">
        <f>SUMIF(Sta!$A:$A,$A275,Sta!N:N)/$B275</f>
        <v>0.5</v>
      </c>
      <c r="AE275" s="14">
        <f>SUMIF(Sta!$B:$B,$A275,Sta!P:P)/$C275</f>
        <v>1</v>
      </c>
    </row>
    <row r="276" spans="1:31" x14ac:dyDescent="0.3">
      <c r="A276" t="s">
        <v>460</v>
      </c>
      <c r="B276" s="9">
        <f>COUNTIF(Sta!A:A,A276)</f>
        <v>11</v>
      </c>
      <c r="C276" s="4">
        <f>COUNTIF(Sta!B:B,A276)</f>
        <v>10</v>
      </c>
      <c r="D276" s="4">
        <f t="shared" si="9"/>
        <v>21</v>
      </c>
      <c r="E276" s="10">
        <f>(SUMIF(Sta!$A:$A,$A276,Sta!F:F) +SUMIF(Sta!$B:$B,$A276,Sta!F:F))/$D276</f>
        <v>2.7619047619047619</v>
      </c>
      <c r="F276" s="6">
        <f>SUMIF(Sta!$A:$A,$A276,Sta!F:F)/$B276</f>
        <v>2.7272727272727271</v>
      </c>
      <c r="G276" s="6">
        <f>SUMIF(Sta!$B:$B,$A276,Sta!F:F)/$C276</f>
        <v>2.8</v>
      </c>
      <c r="H276" s="10">
        <f>(SUMIF(Sta!$A:$A,$A276,Sta!D:D) +SUMIF(Sta!$B:$B,$A276,Sta!E:E))/$D276</f>
        <v>1.8095238095238095</v>
      </c>
      <c r="I276" s="6">
        <f>SUMIF(Sta!$A:$A,$A276,Sta!D:D)/$B276</f>
        <v>2.0909090909090908</v>
      </c>
      <c r="J276" s="6">
        <f>SUMIF(Sta!$B:$B,$A276,Sta!E:E)/$C276</f>
        <v>1.5</v>
      </c>
      <c r="K276" s="10">
        <f>(SUMIF(Sta!$A:$A,$A276,Sta!E:E) +SUMIF(Sta!$B:$B,$A276,Sta!D:D))/$D276</f>
        <v>0.95238095238095233</v>
      </c>
      <c r="L276" s="6">
        <f>SUMIF(Sta!$A:$A,$A276,Sta!E:E)/$B276</f>
        <v>0.63636363636363635</v>
      </c>
      <c r="M276" s="6">
        <f>SUMIF(Sta!$B:$B,$A276,Sta!D:D)/$C276</f>
        <v>1.3</v>
      </c>
      <c r="N276" s="10">
        <f>(SUMIF(Sta!$A:$A,$A276,Sta!L:L) +SUMIF(Sta!$B:$B,$A276,Sta!L:L))/$D276</f>
        <v>1.1428571428571428</v>
      </c>
      <c r="O276" s="6">
        <f>SUMIF(Sta!$A:$A,$A276,Sta!L:L)/$B276</f>
        <v>1</v>
      </c>
      <c r="P276" s="6">
        <f>SUMIF(Sta!$B:$B,$A276,Sta!L:L)/$C276</f>
        <v>1.3</v>
      </c>
      <c r="Q276" s="10">
        <f>(SUMIF(Sta!$A:$A,$A276,Sta!H:H) +SUMIF(Sta!$B:$B,$A276,Sta!J:J))/$D276</f>
        <v>0.76190476190476186</v>
      </c>
      <c r="R276" s="6">
        <f>SUMIF(Sta!$A:$A,$A276,Sta!H:H)/$B276</f>
        <v>0.72727272727272729</v>
      </c>
      <c r="S276" s="6">
        <f>SUMIF(Sta!$B:$B,$A276,Sta!J:J)/$C276</f>
        <v>0.8</v>
      </c>
      <c r="T276" s="10">
        <f>(SUMIF(Sta!$A:$A,$A276,Sta!I:I) +SUMIF(Sta!$B:$B,$A276,Sta!K:K))/$D276</f>
        <v>0.38095238095238093</v>
      </c>
      <c r="U276" s="6">
        <f>SUMIF(Sta!$A:$A,$A276,Sta!I:I)/$B276</f>
        <v>0.27272727272727271</v>
      </c>
      <c r="V276" s="6">
        <f>SUMIF(Sta!$B:$B,$A276,Sta!K:K)/$C276</f>
        <v>0.5</v>
      </c>
      <c r="W276" s="10">
        <f>(SUMIF(Sta!$A:$A,$A276,Sta!Q:Q) +SUMIF(Sta!$B:$B,$A276,Sta!Q:Q))/$D276</f>
        <v>1.6190476190476191</v>
      </c>
      <c r="X276" s="6">
        <f>SUMIF(Sta!$A:$A,$A276,Sta!Q:Q)/$B276</f>
        <v>1.7272727272727273</v>
      </c>
      <c r="Y276" s="6">
        <f>SUMIF(Sta!$B:$B,$A276,Sta!Q:Q)/$C276</f>
        <v>1.5</v>
      </c>
      <c r="Z276" s="10">
        <f>(SUMIF(Sta!$A:$A,$A276,Sta!M:M) +SUMIF(Sta!$B:$B,$A276,Sta!O:O))/$D276</f>
        <v>1.0476190476190477</v>
      </c>
      <c r="AA276" s="6">
        <f>SUMIF(Sta!$A:$A,$A276,Sta!M:M)/$B276</f>
        <v>1.3636363636363635</v>
      </c>
      <c r="AB276" s="6">
        <f>SUMIF(Sta!$B:$B,$A276,Sta!O:O)/$C276</f>
        <v>0.7</v>
      </c>
      <c r="AC276" s="10">
        <f>(SUMIF(Sta!$A:$A,$A276,Sta!N:N) +SUMIF(Sta!$B:$B,$A276,Sta!P:P))/$D276</f>
        <v>0.5714285714285714</v>
      </c>
      <c r="AD276" s="6">
        <f>SUMIF(Sta!$A:$A,$A276,Sta!N:N)/$B276</f>
        <v>0.36363636363636365</v>
      </c>
      <c r="AE276" s="14">
        <f>SUMIF(Sta!$B:$B,$A276,Sta!P:P)/$C276</f>
        <v>0.8</v>
      </c>
    </row>
    <row r="277" spans="1:31" x14ac:dyDescent="0.3">
      <c r="A277" t="s">
        <v>706</v>
      </c>
      <c r="B277" s="9">
        <f>COUNTIF(Sta!A:A,A277)</f>
        <v>0</v>
      </c>
      <c r="C277" s="4">
        <f>COUNTIF(Sta!B:B,A277)</f>
        <v>0</v>
      </c>
      <c r="D277" s="4">
        <f t="shared" si="9"/>
        <v>0</v>
      </c>
      <c r="E277" s="10" t="e">
        <f>(SUMIF(Sta!$A:$A,$A277,Sta!F:F) +SUMIF(Sta!$B:$B,$A277,Sta!F:F))/$D277</f>
        <v>#DIV/0!</v>
      </c>
      <c r="F277" s="6" t="e">
        <f>SUMIF(Sta!$A:$A,$A277,Sta!F:F)/$B277</f>
        <v>#DIV/0!</v>
      </c>
      <c r="G277" s="6" t="e">
        <f>SUMIF(Sta!$B:$B,$A277,Sta!F:F)/$C277</f>
        <v>#DIV/0!</v>
      </c>
      <c r="H277" s="10" t="e">
        <f>(SUMIF(Sta!$A:$A,$A277,Sta!D:D) +SUMIF(Sta!$B:$B,$A277,Sta!E:E))/$D277</f>
        <v>#DIV/0!</v>
      </c>
      <c r="I277" s="6" t="e">
        <f>SUMIF(Sta!$A:$A,$A277,Sta!D:D)/$B277</f>
        <v>#DIV/0!</v>
      </c>
      <c r="J277" s="6" t="e">
        <f>SUMIF(Sta!$B:$B,$A277,Sta!E:E)/$C277</f>
        <v>#DIV/0!</v>
      </c>
      <c r="K277" s="10" t="e">
        <f>(SUMIF(Sta!$A:$A,$A277,Sta!E:E) +SUMIF(Sta!$B:$B,$A277,Sta!D:D))/$D277</f>
        <v>#DIV/0!</v>
      </c>
      <c r="L277" s="6" t="e">
        <f>SUMIF(Sta!$A:$A,$A277,Sta!E:E)/$B277</f>
        <v>#DIV/0!</v>
      </c>
      <c r="M277" s="6" t="e">
        <f>SUMIF(Sta!$B:$B,$A277,Sta!D:D)/$C277</f>
        <v>#DIV/0!</v>
      </c>
      <c r="N277" s="10" t="e">
        <f>(SUMIF(Sta!$A:$A,$A277,Sta!L:L) +SUMIF(Sta!$B:$B,$A277,Sta!L:L))/$D277</f>
        <v>#DIV/0!</v>
      </c>
      <c r="O277" s="6" t="e">
        <f>SUMIF(Sta!$A:$A,$A277,Sta!L:L)/$B277</f>
        <v>#DIV/0!</v>
      </c>
      <c r="P277" s="6" t="e">
        <f>SUMIF(Sta!$B:$B,$A277,Sta!L:L)/$C277</f>
        <v>#DIV/0!</v>
      </c>
      <c r="Q277" s="10" t="e">
        <f>(SUMIF(Sta!$A:$A,$A277,Sta!H:H) +SUMIF(Sta!$B:$B,$A277,Sta!J:J))/$D277</f>
        <v>#DIV/0!</v>
      </c>
      <c r="R277" s="6" t="e">
        <f>SUMIF(Sta!$A:$A,$A277,Sta!H:H)/$B277</f>
        <v>#DIV/0!</v>
      </c>
      <c r="S277" s="6" t="e">
        <f>SUMIF(Sta!$B:$B,$A277,Sta!J:J)/$C277</f>
        <v>#DIV/0!</v>
      </c>
      <c r="T277" s="10" t="e">
        <f>(SUMIF(Sta!$A:$A,$A277,Sta!I:I) +SUMIF(Sta!$B:$B,$A277,Sta!K:K))/$D277</f>
        <v>#DIV/0!</v>
      </c>
      <c r="U277" s="6" t="e">
        <f>SUMIF(Sta!$A:$A,$A277,Sta!I:I)/$B277</f>
        <v>#DIV/0!</v>
      </c>
      <c r="V277" s="6" t="e">
        <f>SUMIF(Sta!$B:$B,$A277,Sta!K:K)/$C277</f>
        <v>#DIV/0!</v>
      </c>
      <c r="W277" s="10" t="e">
        <f>(SUMIF(Sta!$A:$A,$A277,Sta!Q:Q) +SUMIF(Sta!$B:$B,$A277,Sta!Q:Q))/$D277</f>
        <v>#DIV/0!</v>
      </c>
      <c r="X277" s="6" t="e">
        <f>SUMIF(Sta!$A:$A,$A277,Sta!Q:Q)/$B277</f>
        <v>#DIV/0!</v>
      </c>
      <c r="Y277" s="6" t="e">
        <f>SUMIF(Sta!$B:$B,$A277,Sta!Q:Q)/$C277</f>
        <v>#DIV/0!</v>
      </c>
      <c r="Z277" s="10" t="e">
        <f>(SUMIF(Sta!$A:$A,$A277,Sta!M:M) +SUMIF(Sta!$B:$B,$A277,Sta!O:O))/$D277</f>
        <v>#DIV/0!</v>
      </c>
      <c r="AA277" s="6" t="e">
        <f>SUMIF(Sta!$A:$A,$A277,Sta!M:M)/$B277</f>
        <v>#DIV/0!</v>
      </c>
      <c r="AB277" s="6" t="e">
        <f>SUMIF(Sta!$B:$B,$A277,Sta!O:O)/$C277</f>
        <v>#DIV/0!</v>
      </c>
      <c r="AC277" s="10" t="e">
        <f>(SUMIF(Sta!$A:$A,$A277,Sta!N:N) +SUMIF(Sta!$B:$B,$A277,Sta!P:P))/$D277</f>
        <v>#DIV/0!</v>
      </c>
      <c r="AD277" s="6" t="e">
        <f>SUMIF(Sta!$A:$A,$A277,Sta!N:N)/$B277</f>
        <v>#DIV/0!</v>
      </c>
      <c r="AE277" s="14" t="e">
        <f>SUMIF(Sta!$B:$B,$A277,Sta!P:P)/$C277</f>
        <v>#DIV/0!</v>
      </c>
    </row>
    <row r="278" spans="1:31" x14ac:dyDescent="0.3">
      <c r="A278" t="s">
        <v>454</v>
      </c>
      <c r="B278" s="9">
        <f>COUNTIF(Sta!A:A,A278)</f>
        <v>12</v>
      </c>
      <c r="C278" s="4">
        <f>COUNTIF(Sta!B:B,A278)</f>
        <v>8</v>
      </c>
      <c r="D278" s="4">
        <f t="shared" si="9"/>
        <v>20</v>
      </c>
      <c r="E278" s="10">
        <f>(SUMIF(Sta!$A:$A,$A278,Sta!F:F) +SUMIF(Sta!$B:$B,$A278,Sta!F:F))/$D278</f>
        <v>2.15</v>
      </c>
      <c r="F278" s="6">
        <f>SUMIF(Sta!$A:$A,$A278,Sta!F:F)/$B278</f>
        <v>1.75</v>
      </c>
      <c r="G278" s="6">
        <f>SUMIF(Sta!$B:$B,$A278,Sta!F:F)/$C278</f>
        <v>2.75</v>
      </c>
      <c r="H278" s="10">
        <f>(SUMIF(Sta!$A:$A,$A278,Sta!D:D) +SUMIF(Sta!$B:$B,$A278,Sta!E:E))/$D278</f>
        <v>1.55</v>
      </c>
      <c r="I278" s="6">
        <f>SUMIF(Sta!$A:$A,$A278,Sta!D:D)/$B278</f>
        <v>1.0833333333333333</v>
      </c>
      <c r="J278" s="6">
        <f>SUMIF(Sta!$B:$B,$A278,Sta!E:E)/$C278</f>
        <v>2.25</v>
      </c>
      <c r="K278" s="10">
        <f>(SUMIF(Sta!$A:$A,$A278,Sta!E:E) +SUMIF(Sta!$B:$B,$A278,Sta!D:D))/$D278</f>
        <v>0.6</v>
      </c>
      <c r="L278" s="6">
        <f>SUMIF(Sta!$A:$A,$A278,Sta!E:E)/$B278</f>
        <v>0.66666666666666663</v>
      </c>
      <c r="M278" s="6">
        <f>SUMIF(Sta!$B:$B,$A278,Sta!D:D)/$C278</f>
        <v>0.5</v>
      </c>
      <c r="N278" s="10">
        <f>(SUMIF(Sta!$A:$A,$A278,Sta!L:L) +SUMIF(Sta!$B:$B,$A278,Sta!L:L))/$D278</f>
        <v>0.95</v>
      </c>
      <c r="O278" s="6">
        <f>SUMIF(Sta!$A:$A,$A278,Sta!L:L)/$B278</f>
        <v>0.75</v>
      </c>
      <c r="P278" s="6">
        <f>SUMIF(Sta!$B:$B,$A278,Sta!L:L)/$C278</f>
        <v>1.25</v>
      </c>
      <c r="Q278" s="10">
        <f>(SUMIF(Sta!$A:$A,$A278,Sta!H:H) +SUMIF(Sta!$B:$B,$A278,Sta!J:J))/$D278</f>
        <v>0.7</v>
      </c>
      <c r="R278" s="6">
        <f>SUMIF(Sta!$A:$A,$A278,Sta!H:H)/$B278</f>
        <v>0.41666666666666669</v>
      </c>
      <c r="S278" s="6">
        <f>SUMIF(Sta!$B:$B,$A278,Sta!J:J)/$C278</f>
        <v>1.125</v>
      </c>
      <c r="T278" s="10">
        <f>(SUMIF(Sta!$A:$A,$A278,Sta!I:I) +SUMIF(Sta!$B:$B,$A278,Sta!K:K))/$D278</f>
        <v>0.25</v>
      </c>
      <c r="U278" s="6">
        <f>SUMIF(Sta!$A:$A,$A278,Sta!I:I)/$B278</f>
        <v>0.33333333333333331</v>
      </c>
      <c r="V278" s="6">
        <f>SUMIF(Sta!$B:$B,$A278,Sta!K:K)/$C278</f>
        <v>0.125</v>
      </c>
      <c r="W278" s="10">
        <f>(SUMIF(Sta!$A:$A,$A278,Sta!Q:Q) +SUMIF(Sta!$B:$B,$A278,Sta!Q:Q))/$D278</f>
        <v>1.2</v>
      </c>
      <c r="X278" s="6">
        <f>SUMIF(Sta!$A:$A,$A278,Sta!Q:Q)/$B278</f>
        <v>1</v>
      </c>
      <c r="Y278" s="6">
        <f>SUMIF(Sta!$B:$B,$A278,Sta!Q:Q)/$C278</f>
        <v>1.5</v>
      </c>
      <c r="Z278" s="10">
        <f>(SUMIF(Sta!$A:$A,$A278,Sta!M:M) +SUMIF(Sta!$B:$B,$A278,Sta!O:O))/$D278</f>
        <v>0.85</v>
      </c>
      <c r="AA278" s="6">
        <f>SUMIF(Sta!$A:$A,$A278,Sta!M:M)/$B278</f>
        <v>0.66666666666666663</v>
      </c>
      <c r="AB278" s="6">
        <f>SUMIF(Sta!$B:$B,$A278,Sta!O:O)/$C278</f>
        <v>1.125</v>
      </c>
      <c r="AC278" s="10">
        <f>(SUMIF(Sta!$A:$A,$A278,Sta!N:N) +SUMIF(Sta!$B:$B,$A278,Sta!P:P))/$D278</f>
        <v>0.35</v>
      </c>
      <c r="AD278" s="6">
        <f>SUMIF(Sta!$A:$A,$A278,Sta!N:N)/$B278</f>
        <v>0.33333333333333331</v>
      </c>
      <c r="AE278" s="14">
        <f>SUMIF(Sta!$B:$B,$A278,Sta!P:P)/$C278</f>
        <v>0.375</v>
      </c>
    </row>
    <row r="279" spans="1:31" x14ac:dyDescent="0.3">
      <c r="A279" t="s">
        <v>708</v>
      </c>
      <c r="B279" s="9">
        <f>COUNTIF(Sta!A:A,A279)</f>
        <v>0</v>
      </c>
      <c r="C279" s="4">
        <f>COUNTIF(Sta!B:B,A279)</f>
        <v>0</v>
      </c>
      <c r="D279" s="4">
        <f t="shared" si="9"/>
        <v>0</v>
      </c>
      <c r="E279" s="10" t="e">
        <f>(SUMIF(Sta!$A:$A,$A279,Sta!F:F) +SUMIF(Sta!$B:$B,$A279,Sta!F:F))/$D279</f>
        <v>#DIV/0!</v>
      </c>
      <c r="F279" s="6" t="e">
        <f>SUMIF(Sta!$A:$A,$A279,Sta!F:F)/$B279</f>
        <v>#DIV/0!</v>
      </c>
      <c r="G279" s="6" t="e">
        <f>SUMIF(Sta!$B:$B,$A279,Sta!F:F)/$C279</f>
        <v>#DIV/0!</v>
      </c>
      <c r="H279" s="10" t="e">
        <f>(SUMIF(Sta!$A:$A,$A279,Sta!D:D) +SUMIF(Sta!$B:$B,$A279,Sta!E:E))/$D279</f>
        <v>#DIV/0!</v>
      </c>
      <c r="I279" s="6" t="e">
        <f>SUMIF(Sta!$A:$A,$A279,Sta!D:D)/$B279</f>
        <v>#DIV/0!</v>
      </c>
      <c r="J279" s="6" t="e">
        <f>SUMIF(Sta!$B:$B,$A279,Sta!E:E)/$C279</f>
        <v>#DIV/0!</v>
      </c>
      <c r="K279" s="10" t="e">
        <f>(SUMIF(Sta!$A:$A,$A279,Sta!E:E) +SUMIF(Sta!$B:$B,$A279,Sta!D:D))/$D279</f>
        <v>#DIV/0!</v>
      </c>
      <c r="L279" s="6" t="e">
        <f>SUMIF(Sta!$A:$A,$A279,Sta!E:E)/$B279</f>
        <v>#DIV/0!</v>
      </c>
      <c r="M279" s="6" t="e">
        <f>SUMIF(Sta!$B:$B,$A279,Sta!D:D)/$C279</f>
        <v>#DIV/0!</v>
      </c>
      <c r="N279" s="10" t="e">
        <f>(SUMIF(Sta!$A:$A,$A279,Sta!L:L) +SUMIF(Sta!$B:$B,$A279,Sta!L:L))/$D279</f>
        <v>#DIV/0!</v>
      </c>
      <c r="O279" s="6" t="e">
        <f>SUMIF(Sta!$A:$A,$A279,Sta!L:L)/$B279</f>
        <v>#DIV/0!</v>
      </c>
      <c r="P279" s="6" t="e">
        <f>SUMIF(Sta!$B:$B,$A279,Sta!L:L)/$C279</f>
        <v>#DIV/0!</v>
      </c>
      <c r="Q279" s="10" t="e">
        <f>(SUMIF(Sta!$A:$A,$A279,Sta!H:H) +SUMIF(Sta!$B:$B,$A279,Sta!J:J))/$D279</f>
        <v>#DIV/0!</v>
      </c>
      <c r="R279" s="6" t="e">
        <f>SUMIF(Sta!$A:$A,$A279,Sta!H:H)/$B279</f>
        <v>#DIV/0!</v>
      </c>
      <c r="S279" s="6" t="e">
        <f>SUMIF(Sta!$B:$B,$A279,Sta!J:J)/$C279</f>
        <v>#DIV/0!</v>
      </c>
      <c r="T279" s="10" t="e">
        <f>(SUMIF(Sta!$A:$A,$A279,Sta!I:I) +SUMIF(Sta!$B:$B,$A279,Sta!K:K))/$D279</f>
        <v>#DIV/0!</v>
      </c>
      <c r="U279" s="6" t="e">
        <f>SUMIF(Sta!$A:$A,$A279,Sta!I:I)/$B279</f>
        <v>#DIV/0!</v>
      </c>
      <c r="V279" s="6" t="e">
        <f>SUMIF(Sta!$B:$B,$A279,Sta!K:K)/$C279</f>
        <v>#DIV/0!</v>
      </c>
      <c r="W279" s="10" t="e">
        <f>(SUMIF(Sta!$A:$A,$A279,Sta!Q:Q) +SUMIF(Sta!$B:$B,$A279,Sta!Q:Q))/$D279</f>
        <v>#DIV/0!</v>
      </c>
      <c r="X279" s="6" t="e">
        <f>SUMIF(Sta!$A:$A,$A279,Sta!Q:Q)/$B279</f>
        <v>#DIV/0!</v>
      </c>
      <c r="Y279" s="6" t="e">
        <f>SUMIF(Sta!$B:$B,$A279,Sta!Q:Q)/$C279</f>
        <v>#DIV/0!</v>
      </c>
      <c r="Z279" s="10" t="e">
        <f>(SUMIF(Sta!$A:$A,$A279,Sta!M:M) +SUMIF(Sta!$B:$B,$A279,Sta!O:O))/$D279</f>
        <v>#DIV/0!</v>
      </c>
      <c r="AA279" s="6" t="e">
        <f>SUMIF(Sta!$A:$A,$A279,Sta!M:M)/$B279</f>
        <v>#DIV/0!</v>
      </c>
      <c r="AB279" s="6" t="e">
        <f>SUMIF(Sta!$B:$B,$A279,Sta!O:O)/$C279</f>
        <v>#DIV/0!</v>
      </c>
      <c r="AC279" s="10" t="e">
        <f>(SUMIF(Sta!$A:$A,$A279,Sta!N:N) +SUMIF(Sta!$B:$B,$A279,Sta!P:P))/$D279</f>
        <v>#DIV/0!</v>
      </c>
      <c r="AD279" s="6" t="e">
        <f>SUMIF(Sta!$A:$A,$A279,Sta!N:N)/$B279</f>
        <v>#DIV/0!</v>
      </c>
      <c r="AE279" s="14" t="e">
        <f>SUMIF(Sta!$B:$B,$A279,Sta!P:P)/$C279</f>
        <v>#DIV/0!</v>
      </c>
    </row>
    <row r="280" spans="1:31" x14ac:dyDescent="0.3">
      <c r="A280" t="s">
        <v>421</v>
      </c>
      <c r="B280" s="9">
        <f>COUNTIF(Sta!A:A,A280)</f>
        <v>1</v>
      </c>
      <c r="C280" s="4">
        <f>COUNTIF(Sta!B:B,A280)</f>
        <v>1</v>
      </c>
      <c r="D280" s="4">
        <f t="shared" si="9"/>
        <v>2</v>
      </c>
      <c r="E280" s="10">
        <f>(SUMIF(Sta!$A:$A,$A280,Sta!F:F) +SUMIF(Sta!$B:$B,$A280,Sta!F:F))/$D280</f>
        <v>2.5</v>
      </c>
      <c r="F280" s="6">
        <f>SUMIF(Sta!$A:$A,$A280,Sta!F:F)/$B280</f>
        <v>3</v>
      </c>
      <c r="G280" s="6">
        <f>SUMIF(Sta!$B:$B,$A280,Sta!F:F)/$C280</f>
        <v>2</v>
      </c>
      <c r="H280" s="10">
        <f>(SUMIF(Sta!$A:$A,$A280,Sta!D:D) +SUMIF(Sta!$B:$B,$A280,Sta!E:E))/$D280</f>
        <v>0.5</v>
      </c>
      <c r="I280" s="6">
        <f>SUMIF(Sta!$A:$A,$A280,Sta!D:D)/$B280</f>
        <v>1</v>
      </c>
      <c r="J280" s="6">
        <f>SUMIF(Sta!$B:$B,$A280,Sta!E:E)/$C280</f>
        <v>0</v>
      </c>
      <c r="K280" s="10">
        <f>(SUMIF(Sta!$A:$A,$A280,Sta!E:E) +SUMIF(Sta!$B:$B,$A280,Sta!D:D))/$D280</f>
        <v>2</v>
      </c>
      <c r="L280" s="6">
        <f>SUMIF(Sta!$A:$A,$A280,Sta!E:E)/$B280</f>
        <v>2</v>
      </c>
      <c r="M280" s="6">
        <f>SUMIF(Sta!$B:$B,$A280,Sta!D:D)/$C280</f>
        <v>2</v>
      </c>
      <c r="N280" s="10">
        <f>(SUMIF(Sta!$A:$A,$A280,Sta!L:L) +SUMIF(Sta!$B:$B,$A280,Sta!L:L))/$D280</f>
        <v>1</v>
      </c>
      <c r="O280" s="6">
        <f>SUMIF(Sta!$A:$A,$A280,Sta!L:L)/$B280</f>
        <v>1</v>
      </c>
      <c r="P280" s="6">
        <f>SUMIF(Sta!$B:$B,$A280,Sta!L:L)/$C280</f>
        <v>1</v>
      </c>
      <c r="Q280" s="10">
        <f>(SUMIF(Sta!$A:$A,$A280,Sta!H:H) +SUMIF(Sta!$B:$B,$A280,Sta!J:J))/$D280</f>
        <v>0</v>
      </c>
      <c r="R280" s="6">
        <f>SUMIF(Sta!$A:$A,$A280,Sta!H:H)/$B280</f>
        <v>0</v>
      </c>
      <c r="S280" s="6">
        <f>SUMIF(Sta!$B:$B,$A280,Sta!J:J)/$C280</f>
        <v>0</v>
      </c>
      <c r="T280" s="10">
        <f>(SUMIF(Sta!$A:$A,$A280,Sta!I:I) +SUMIF(Sta!$B:$B,$A280,Sta!K:K))/$D280</f>
        <v>1</v>
      </c>
      <c r="U280" s="6">
        <f>SUMIF(Sta!$A:$A,$A280,Sta!I:I)/$B280</f>
        <v>1</v>
      </c>
      <c r="V280" s="6">
        <f>SUMIF(Sta!$B:$B,$A280,Sta!K:K)/$C280</f>
        <v>1</v>
      </c>
      <c r="W280" s="10">
        <f>(SUMIF(Sta!$A:$A,$A280,Sta!Q:Q) +SUMIF(Sta!$B:$B,$A280,Sta!Q:Q))/$D280</f>
        <v>1.5</v>
      </c>
      <c r="X280" s="6">
        <f>SUMIF(Sta!$A:$A,$A280,Sta!Q:Q)/$B280</f>
        <v>2</v>
      </c>
      <c r="Y280" s="6">
        <f>SUMIF(Sta!$B:$B,$A280,Sta!Q:Q)/$C280</f>
        <v>1</v>
      </c>
      <c r="Z280" s="10">
        <f>(SUMIF(Sta!$A:$A,$A280,Sta!M:M) +SUMIF(Sta!$B:$B,$A280,Sta!O:O))/$D280</f>
        <v>0.5</v>
      </c>
      <c r="AA280" s="6">
        <f>SUMIF(Sta!$A:$A,$A280,Sta!M:M)/$B280</f>
        <v>1</v>
      </c>
      <c r="AB280" s="6">
        <f>SUMIF(Sta!$B:$B,$A280,Sta!O:O)/$C280</f>
        <v>0</v>
      </c>
      <c r="AC280" s="10">
        <f>(SUMIF(Sta!$A:$A,$A280,Sta!N:N) +SUMIF(Sta!$B:$B,$A280,Sta!P:P))/$D280</f>
        <v>1</v>
      </c>
      <c r="AD280" s="6">
        <f>SUMIF(Sta!$A:$A,$A280,Sta!N:N)/$B280</f>
        <v>1</v>
      </c>
      <c r="AE280" s="14">
        <f>SUMIF(Sta!$B:$B,$A280,Sta!P:P)/$C280</f>
        <v>1</v>
      </c>
    </row>
    <row r="281" spans="1:31" x14ac:dyDescent="0.3">
      <c r="A281" t="s">
        <v>521</v>
      </c>
      <c r="B281" s="9">
        <f>COUNTIF(Sta!A:A,A281)</f>
        <v>2</v>
      </c>
      <c r="C281" s="4">
        <f>COUNTIF(Sta!B:B,A281)</f>
        <v>3</v>
      </c>
      <c r="D281" s="4">
        <f t="shared" si="9"/>
        <v>5</v>
      </c>
      <c r="E281" s="10">
        <f>(SUMIF(Sta!$A:$A,$A281,Sta!F:F) +SUMIF(Sta!$B:$B,$A281,Sta!F:F))/$D281</f>
        <v>3</v>
      </c>
      <c r="F281" s="6">
        <f>SUMIF(Sta!$A:$A,$A281,Sta!F:F)/$B281</f>
        <v>2.5</v>
      </c>
      <c r="G281" s="6">
        <f>SUMIF(Sta!$B:$B,$A281,Sta!F:F)/$C281</f>
        <v>3.3333333333333335</v>
      </c>
      <c r="H281" s="10">
        <f>(SUMIF(Sta!$A:$A,$A281,Sta!D:D) +SUMIF(Sta!$B:$B,$A281,Sta!E:E))/$D281</f>
        <v>2.2000000000000002</v>
      </c>
      <c r="I281" s="6">
        <f>SUMIF(Sta!$A:$A,$A281,Sta!D:D)/$B281</f>
        <v>2</v>
      </c>
      <c r="J281" s="6">
        <f>SUMIF(Sta!$B:$B,$A281,Sta!E:E)/$C281</f>
        <v>2.3333333333333335</v>
      </c>
      <c r="K281" s="10">
        <f>(SUMIF(Sta!$A:$A,$A281,Sta!E:E) +SUMIF(Sta!$B:$B,$A281,Sta!D:D))/$D281</f>
        <v>0.8</v>
      </c>
      <c r="L281" s="6">
        <f>SUMIF(Sta!$A:$A,$A281,Sta!E:E)/$B281</f>
        <v>0.5</v>
      </c>
      <c r="M281" s="6">
        <f>SUMIF(Sta!$B:$B,$A281,Sta!D:D)/$C281</f>
        <v>1</v>
      </c>
      <c r="N281" s="10">
        <f>(SUMIF(Sta!$A:$A,$A281,Sta!L:L) +SUMIF(Sta!$B:$B,$A281,Sta!L:L))/$D281</f>
        <v>1</v>
      </c>
      <c r="O281" s="6">
        <f>SUMIF(Sta!$A:$A,$A281,Sta!L:L)/$B281</f>
        <v>0.5</v>
      </c>
      <c r="P281" s="6">
        <f>SUMIF(Sta!$B:$B,$A281,Sta!L:L)/$C281</f>
        <v>1.3333333333333333</v>
      </c>
      <c r="Q281" s="10">
        <f>(SUMIF(Sta!$A:$A,$A281,Sta!H:H) +SUMIF(Sta!$B:$B,$A281,Sta!J:J))/$D281</f>
        <v>0.6</v>
      </c>
      <c r="R281" s="6">
        <f>SUMIF(Sta!$A:$A,$A281,Sta!H:H)/$B281</f>
        <v>0.5</v>
      </c>
      <c r="S281" s="6">
        <f>SUMIF(Sta!$B:$B,$A281,Sta!J:J)/$C281</f>
        <v>0.66666666666666663</v>
      </c>
      <c r="T281" s="10">
        <f>(SUMIF(Sta!$A:$A,$A281,Sta!I:I) +SUMIF(Sta!$B:$B,$A281,Sta!K:K))/$D281</f>
        <v>0.4</v>
      </c>
      <c r="U281" s="6">
        <f>SUMIF(Sta!$A:$A,$A281,Sta!I:I)/$B281</f>
        <v>0</v>
      </c>
      <c r="V281" s="6">
        <f>SUMIF(Sta!$B:$B,$A281,Sta!K:K)/$C281</f>
        <v>0.66666666666666663</v>
      </c>
      <c r="W281" s="10">
        <f>(SUMIF(Sta!$A:$A,$A281,Sta!Q:Q) +SUMIF(Sta!$B:$B,$A281,Sta!Q:Q))/$D281</f>
        <v>2</v>
      </c>
      <c r="X281" s="6">
        <f>SUMIF(Sta!$A:$A,$A281,Sta!Q:Q)/$B281</f>
        <v>2</v>
      </c>
      <c r="Y281" s="6">
        <f>SUMIF(Sta!$B:$B,$A281,Sta!Q:Q)/$C281</f>
        <v>2</v>
      </c>
      <c r="Z281" s="10">
        <f>(SUMIF(Sta!$A:$A,$A281,Sta!M:M) +SUMIF(Sta!$B:$B,$A281,Sta!O:O))/$D281</f>
        <v>1.6</v>
      </c>
      <c r="AA281" s="6">
        <f>SUMIF(Sta!$A:$A,$A281,Sta!M:M)/$B281</f>
        <v>1.5</v>
      </c>
      <c r="AB281" s="6">
        <f>SUMIF(Sta!$B:$B,$A281,Sta!O:O)/$C281</f>
        <v>1.6666666666666667</v>
      </c>
      <c r="AC281" s="10">
        <f>(SUMIF(Sta!$A:$A,$A281,Sta!N:N) +SUMIF(Sta!$B:$B,$A281,Sta!P:P))/$D281</f>
        <v>0.4</v>
      </c>
      <c r="AD281" s="6">
        <f>SUMIF(Sta!$A:$A,$A281,Sta!N:N)/$B281</f>
        <v>0.5</v>
      </c>
      <c r="AE281" s="14">
        <f>SUMIF(Sta!$B:$B,$A281,Sta!P:P)/$C281</f>
        <v>0.33333333333333331</v>
      </c>
    </row>
    <row r="282" spans="1:31" x14ac:dyDescent="0.3">
      <c r="A282" t="s">
        <v>322</v>
      </c>
      <c r="B282" s="9">
        <f>COUNTIF(Sta!A:A,A282)</f>
        <v>0</v>
      </c>
      <c r="C282" s="4">
        <f>COUNTIF(Sta!B:B,A282)</f>
        <v>0</v>
      </c>
      <c r="D282" s="4">
        <f t="shared" si="9"/>
        <v>0</v>
      </c>
      <c r="E282" s="10" t="e">
        <f>(SUMIF(Sta!$A:$A,$A282,Sta!F:F) +SUMIF(Sta!$B:$B,$A282,Sta!F:F))/$D282</f>
        <v>#DIV/0!</v>
      </c>
      <c r="F282" s="6" t="e">
        <f>SUMIF(Sta!$A:$A,$A282,Sta!F:F)/$B282</f>
        <v>#DIV/0!</v>
      </c>
      <c r="G282" s="6" t="e">
        <f>SUMIF(Sta!$B:$B,$A282,Sta!F:F)/$C282</f>
        <v>#DIV/0!</v>
      </c>
      <c r="H282" s="10" t="e">
        <f>(SUMIF(Sta!$A:$A,$A282,Sta!D:D) +SUMIF(Sta!$B:$B,$A282,Sta!E:E))/$D282</f>
        <v>#DIV/0!</v>
      </c>
      <c r="I282" s="6" t="e">
        <f>SUMIF(Sta!$A:$A,$A282,Sta!D:D)/$B282</f>
        <v>#DIV/0!</v>
      </c>
      <c r="J282" s="6" t="e">
        <f>SUMIF(Sta!$B:$B,$A282,Sta!E:E)/$C282</f>
        <v>#DIV/0!</v>
      </c>
      <c r="K282" s="10" t="e">
        <f>(SUMIF(Sta!$A:$A,$A282,Sta!E:E) +SUMIF(Sta!$B:$B,$A282,Sta!D:D))/$D282</f>
        <v>#DIV/0!</v>
      </c>
      <c r="L282" s="6" t="e">
        <f>SUMIF(Sta!$A:$A,$A282,Sta!E:E)/$B282</f>
        <v>#DIV/0!</v>
      </c>
      <c r="M282" s="6" t="e">
        <f>SUMIF(Sta!$B:$B,$A282,Sta!D:D)/$C282</f>
        <v>#DIV/0!</v>
      </c>
      <c r="N282" s="10" t="e">
        <f>(SUMIF(Sta!$A:$A,$A282,Sta!L:L) +SUMIF(Sta!$B:$B,$A282,Sta!L:L))/$D282</f>
        <v>#DIV/0!</v>
      </c>
      <c r="O282" s="6" t="e">
        <f>SUMIF(Sta!$A:$A,$A282,Sta!L:L)/$B282</f>
        <v>#DIV/0!</v>
      </c>
      <c r="P282" s="6" t="e">
        <f>SUMIF(Sta!$B:$B,$A282,Sta!L:L)/$C282</f>
        <v>#DIV/0!</v>
      </c>
      <c r="Q282" s="10" t="e">
        <f>(SUMIF(Sta!$A:$A,$A282,Sta!H:H) +SUMIF(Sta!$B:$B,$A282,Sta!J:J))/$D282</f>
        <v>#DIV/0!</v>
      </c>
      <c r="R282" s="6" t="e">
        <f>SUMIF(Sta!$A:$A,$A282,Sta!H:H)/$B282</f>
        <v>#DIV/0!</v>
      </c>
      <c r="S282" s="6" t="e">
        <f>SUMIF(Sta!$B:$B,$A282,Sta!J:J)/$C282</f>
        <v>#DIV/0!</v>
      </c>
      <c r="T282" s="10" t="e">
        <f>(SUMIF(Sta!$A:$A,$A282,Sta!I:I) +SUMIF(Sta!$B:$B,$A282,Sta!K:K))/$D282</f>
        <v>#DIV/0!</v>
      </c>
      <c r="U282" s="6" t="e">
        <f>SUMIF(Sta!$A:$A,$A282,Sta!I:I)/$B282</f>
        <v>#DIV/0!</v>
      </c>
      <c r="V282" s="6" t="e">
        <f>SUMIF(Sta!$B:$B,$A282,Sta!K:K)/$C282</f>
        <v>#DIV/0!</v>
      </c>
      <c r="W282" s="10" t="e">
        <f>(SUMIF(Sta!$A:$A,$A282,Sta!Q:Q) +SUMIF(Sta!$B:$B,$A282,Sta!Q:Q))/$D282</f>
        <v>#DIV/0!</v>
      </c>
      <c r="X282" s="6" t="e">
        <f>SUMIF(Sta!$A:$A,$A282,Sta!Q:Q)/$B282</f>
        <v>#DIV/0!</v>
      </c>
      <c r="Y282" s="6" t="e">
        <f>SUMIF(Sta!$B:$B,$A282,Sta!Q:Q)/$C282</f>
        <v>#DIV/0!</v>
      </c>
      <c r="Z282" s="10" t="e">
        <f>(SUMIF(Sta!$A:$A,$A282,Sta!M:M) +SUMIF(Sta!$B:$B,$A282,Sta!O:O))/$D282</f>
        <v>#DIV/0!</v>
      </c>
      <c r="AA282" s="6" t="e">
        <f>SUMIF(Sta!$A:$A,$A282,Sta!M:M)/$B282</f>
        <v>#DIV/0!</v>
      </c>
      <c r="AB282" s="6" t="e">
        <f>SUMIF(Sta!$B:$B,$A282,Sta!O:O)/$C282</f>
        <v>#DIV/0!</v>
      </c>
      <c r="AC282" s="10" t="e">
        <f>(SUMIF(Sta!$A:$A,$A282,Sta!N:N) +SUMIF(Sta!$B:$B,$A282,Sta!P:P))/$D282</f>
        <v>#DIV/0!</v>
      </c>
      <c r="AD282" s="6" t="e">
        <f>SUMIF(Sta!$A:$A,$A282,Sta!N:N)/$B282</f>
        <v>#DIV/0!</v>
      </c>
      <c r="AE282" s="14" t="e">
        <f>SUMIF(Sta!$B:$B,$A282,Sta!P:P)/$C282</f>
        <v>#DIV/0!</v>
      </c>
    </row>
    <row r="283" spans="1:31" x14ac:dyDescent="0.3">
      <c r="A283" t="s">
        <v>710</v>
      </c>
      <c r="B283" s="9">
        <f>COUNTIF(Sta!A:A,A283)</f>
        <v>0</v>
      </c>
      <c r="C283" s="4">
        <f>COUNTIF(Sta!B:B,A283)</f>
        <v>0</v>
      </c>
      <c r="D283" s="4">
        <f t="shared" si="9"/>
        <v>0</v>
      </c>
      <c r="E283" s="10" t="e">
        <f>(SUMIF(Sta!$A:$A,$A283,Sta!F:F) +SUMIF(Sta!$B:$B,$A283,Sta!F:F))/$D283</f>
        <v>#DIV/0!</v>
      </c>
      <c r="F283" s="6" t="e">
        <f>SUMIF(Sta!$A:$A,$A283,Sta!F:F)/$B283</f>
        <v>#DIV/0!</v>
      </c>
      <c r="G283" s="6" t="e">
        <f>SUMIF(Sta!$B:$B,$A283,Sta!F:F)/$C283</f>
        <v>#DIV/0!</v>
      </c>
      <c r="H283" s="10" t="e">
        <f>(SUMIF(Sta!$A:$A,$A283,Sta!D:D) +SUMIF(Sta!$B:$B,$A283,Sta!E:E))/$D283</f>
        <v>#DIV/0!</v>
      </c>
      <c r="I283" s="6" t="e">
        <f>SUMIF(Sta!$A:$A,$A283,Sta!D:D)/$B283</f>
        <v>#DIV/0!</v>
      </c>
      <c r="J283" s="6" t="e">
        <f>SUMIF(Sta!$B:$B,$A283,Sta!E:E)/$C283</f>
        <v>#DIV/0!</v>
      </c>
      <c r="K283" s="10" t="e">
        <f>(SUMIF(Sta!$A:$A,$A283,Sta!E:E) +SUMIF(Sta!$B:$B,$A283,Sta!D:D))/$D283</f>
        <v>#DIV/0!</v>
      </c>
      <c r="L283" s="6" t="e">
        <f>SUMIF(Sta!$A:$A,$A283,Sta!E:E)/$B283</f>
        <v>#DIV/0!</v>
      </c>
      <c r="M283" s="6" t="e">
        <f>SUMIF(Sta!$B:$B,$A283,Sta!D:D)/$C283</f>
        <v>#DIV/0!</v>
      </c>
      <c r="N283" s="10" t="e">
        <f>(SUMIF(Sta!$A:$A,$A283,Sta!L:L) +SUMIF(Sta!$B:$B,$A283,Sta!L:L))/$D283</f>
        <v>#DIV/0!</v>
      </c>
      <c r="O283" s="6" t="e">
        <f>SUMIF(Sta!$A:$A,$A283,Sta!L:L)/$B283</f>
        <v>#DIV/0!</v>
      </c>
      <c r="P283" s="6" t="e">
        <f>SUMIF(Sta!$B:$B,$A283,Sta!L:L)/$C283</f>
        <v>#DIV/0!</v>
      </c>
      <c r="Q283" s="10" t="e">
        <f>(SUMIF(Sta!$A:$A,$A283,Sta!H:H) +SUMIF(Sta!$B:$B,$A283,Sta!J:J))/$D283</f>
        <v>#DIV/0!</v>
      </c>
      <c r="R283" s="6" t="e">
        <f>SUMIF(Sta!$A:$A,$A283,Sta!H:H)/$B283</f>
        <v>#DIV/0!</v>
      </c>
      <c r="S283" s="6" t="e">
        <f>SUMIF(Sta!$B:$B,$A283,Sta!J:J)/$C283</f>
        <v>#DIV/0!</v>
      </c>
      <c r="T283" s="10" t="e">
        <f>(SUMIF(Sta!$A:$A,$A283,Sta!I:I) +SUMIF(Sta!$B:$B,$A283,Sta!K:K))/$D283</f>
        <v>#DIV/0!</v>
      </c>
      <c r="U283" s="6" t="e">
        <f>SUMIF(Sta!$A:$A,$A283,Sta!I:I)/$B283</f>
        <v>#DIV/0!</v>
      </c>
      <c r="V283" s="6" t="e">
        <f>SUMIF(Sta!$B:$B,$A283,Sta!K:K)/$C283</f>
        <v>#DIV/0!</v>
      </c>
      <c r="W283" s="10" t="e">
        <f>(SUMIF(Sta!$A:$A,$A283,Sta!Q:Q) +SUMIF(Sta!$B:$B,$A283,Sta!Q:Q))/$D283</f>
        <v>#DIV/0!</v>
      </c>
      <c r="X283" s="6" t="e">
        <f>SUMIF(Sta!$A:$A,$A283,Sta!Q:Q)/$B283</f>
        <v>#DIV/0!</v>
      </c>
      <c r="Y283" s="6" t="e">
        <f>SUMIF(Sta!$B:$B,$A283,Sta!Q:Q)/$C283</f>
        <v>#DIV/0!</v>
      </c>
      <c r="Z283" s="10" t="e">
        <f>(SUMIF(Sta!$A:$A,$A283,Sta!M:M) +SUMIF(Sta!$B:$B,$A283,Sta!O:O))/$D283</f>
        <v>#DIV/0!</v>
      </c>
      <c r="AA283" s="6" t="e">
        <f>SUMIF(Sta!$A:$A,$A283,Sta!M:M)/$B283</f>
        <v>#DIV/0!</v>
      </c>
      <c r="AB283" s="6" t="e">
        <f>SUMIF(Sta!$B:$B,$A283,Sta!O:O)/$C283</f>
        <v>#DIV/0!</v>
      </c>
      <c r="AC283" s="10" t="e">
        <f>(SUMIF(Sta!$A:$A,$A283,Sta!N:N) +SUMIF(Sta!$B:$B,$A283,Sta!P:P))/$D283</f>
        <v>#DIV/0!</v>
      </c>
      <c r="AD283" s="6" t="e">
        <f>SUMIF(Sta!$A:$A,$A283,Sta!N:N)/$B283</f>
        <v>#DIV/0!</v>
      </c>
      <c r="AE283" s="14" t="e">
        <f>SUMIF(Sta!$B:$B,$A283,Sta!P:P)/$C283</f>
        <v>#DIV/0!</v>
      </c>
    </row>
    <row r="284" spans="1:31" x14ac:dyDescent="0.3">
      <c r="A284" t="s">
        <v>583</v>
      </c>
      <c r="B284" s="9">
        <f>COUNTIF(Sta!A:A,A284)</f>
        <v>1</v>
      </c>
      <c r="C284" s="4">
        <f>COUNTIF(Sta!B:B,A284)</f>
        <v>2</v>
      </c>
      <c r="D284" s="4">
        <f t="shared" si="9"/>
        <v>3</v>
      </c>
      <c r="E284" s="10">
        <f>(SUMIF(Sta!$A:$A,$A284,Sta!F:F) +SUMIF(Sta!$B:$B,$A284,Sta!F:F))/$D284</f>
        <v>3</v>
      </c>
      <c r="F284" s="6">
        <f>SUMIF(Sta!$A:$A,$A284,Sta!F:F)/$B284</f>
        <v>2</v>
      </c>
      <c r="G284" s="6">
        <f>SUMIF(Sta!$B:$B,$A284,Sta!F:F)/$C284</f>
        <v>3.5</v>
      </c>
      <c r="H284" s="10">
        <f>(SUMIF(Sta!$A:$A,$A284,Sta!D:D) +SUMIF(Sta!$B:$B,$A284,Sta!E:E))/$D284</f>
        <v>1.6666666666666667</v>
      </c>
      <c r="I284" s="6">
        <f>SUMIF(Sta!$A:$A,$A284,Sta!D:D)/$B284</f>
        <v>1</v>
      </c>
      <c r="J284" s="6">
        <f>SUMIF(Sta!$B:$B,$A284,Sta!E:E)/$C284</f>
        <v>2</v>
      </c>
      <c r="K284" s="10">
        <f>(SUMIF(Sta!$A:$A,$A284,Sta!E:E) +SUMIF(Sta!$B:$B,$A284,Sta!D:D))/$D284</f>
        <v>1.3333333333333333</v>
      </c>
      <c r="L284" s="6">
        <f>SUMIF(Sta!$A:$A,$A284,Sta!E:E)/$B284</f>
        <v>1</v>
      </c>
      <c r="M284" s="6">
        <f>SUMIF(Sta!$B:$B,$A284,Sta!D:D)/$C284</f>
        <v>1.5</v>
      </c>
      <c r="N284" s="10">
        <f>(SUMIF(Sta!$A:$A,$A284,Sta!L:L) +SUMIF(Sta!$B:$B,$A284,Sta!L:L))/$D284</f>
        <v>1</v>
      </c>
      <c r="O284" s="6">
        <f>SUMIF(Sta!$A:$A,$A284,Sta!L:L)/$B284</f>
        <v>1</v>
      </c>
      <c r="P284" s="6">
        <f>SUMIF(Sta!$B:$B,$A284,Sta!L:L)/$C284</f>
        <v>1</v>
      </c>
      <c r="Q284" s="10">
        <f>(SUMIF(Sta!$A:$A,$A284,Sta!H:H) +SUMIF(Sta!$B:$B,$A284,Sta!J:J))/$D284</f>
        <v>0.33333333333333331</v>
      </c>
      <c r="R284" s="6">
        <f>SUMIF(Sta!$A:$A,$A284,Sta!H:H)/$B284</f>
        <v>0</v>
      </c>
      <c r="S284" s="6">
        <f>SUMIF(Sta!$B:$B,$A284,Sta!J:J)/$C284</f>
        <v>0.5</v>
      </c>
      <c r="T284" s="10">
        <f>(SUMIF(Sta!$A:$A,$A284,Sta!I:I) +SUMIF(Sta!$B:$B,$A284,Sta!K:K))/$D284</f>
        <v>0.66666666666666663</v>
      </c>
      <c r="U284" s="6">
        <f>SUMIF(Sta!$A:$A,$A284,Sta!I:I)/$B284</f>
        <v>1</v>
      </c>
      <c r="V284" s="6">
        <f>SUMIF(Sta!$B:$B,$A284,Sta!K:K)/$C284</f>
        <v>0.5</v>
      </c>
      <c r="W284" s="10">
        <f>(SUMIF(Sta!$A:$A,$A284,Sta!Q:Q) +SUMIF(Sta!$B:$B,$A284,Sta!Q:Q))/$D284</f>
        <v>2</v>
      </c>
      <c r="X284" s="6">
        <f>SUMIF(Sta!$A:$A,$A284,Sta!Q:Q)/$B284</f>
        <v>1</v>
      </c>
      <c r="Y284" s="6">
        <f>SUMIF(Sta!$B:$B,$A284,Sta!Q:Q)/$C284</f>
        <v>2.5</v>
      </c>
      <c r="Z284" s="10">
        <f>(SUMIF(Sta!$A:$A,$A284,Sta!M:M) +SUMIF(Sta!$B:$B,$A284,Sta!O:O))/$D284</f>
        <v>1.3333333333333333</v>
      </c>
      <c r="AA284" s="6">
        <f>SUMIF(Sta!$A:$A,$A284,Sta!M:M)/$B284</f>
        <v>1</v>
      </c>
      <c r="AB284" s="6">
        <f>SUMIF(Sta!$B:$B,$A284,Sta!O:O)/$C284</f>
        <v>1.5</v>
      </c>
      <c r="AC284" s="10">
        <f>(SUMIF(Sta!$A:$A,$A284,Sta!N:N) +SUMIF(Sta!$B:$B,$A284,Sta!P:P))/$D284</f>
        <v>0.66666666666666663</v>
      </c>
      <c r="AD284" s="6">
        <f>SUMIF(Sta!$A:$A,$A284,Sta!N:N)/$B284</f>
        <v>0</v>
      </c>
      <c r="AE284" s="14">
        <f>SUMIF(Sta!$B:$B,$A284,Sta!P:P)/$C284</f>
        <v>1</v>
      </c>
    </row>
    <row r="285" spans="1:31" x14ac:dyDescent="0.3">
      <c r="A285" t="s">
        <v>680</v>
      </c>
      <c r="B285" s="9">
        <f>COUNTIF(Sta!A:A,A285)</f>
        <v>9</v>
      </c>
      <c r="C285" s="4">
        <f>COUNTIF(Sta!B:B,A285)</f>
        <v>10</v>
      </c>
      <c r="D285" s="4">
        <f t="shared" si="9"/>
        <v>19</v>
      </c>
      <c r="E285" s="10">
        <f>(SUMIF(Sta!$A:$A,$A285,Sta!F:F) +SUMIF(Sta!$B:$B,$A285,Sta!F:F))/$D285</f>
        <v>2.6842105263157894</v>
      </c>
      <c r="F285" s="6">
        <f>SUMIF(Sta!$A:$A,$A285,Sta!F:F)/$B285</f>
        <v>2.4444444444444446</v>
      </c>
      <c r="G285" s="6">
        <f>SUMIF(Sta!$B:$B,$A285,Sta!F:F)/$C285</f>
        <v>2.9</v>
      </c>
      <c r="H285" s="10">
        <f>(SUMIF(Sta!$A:$A,$A285,Sta!D:D) +SUMIF(Sta!$B:$B,$A285,Sta!E:E))/$D285</f>
        <v>0.84210526315789469</v>
      </c>
      <c r="I285" s="6">
        <f>SUMIF(Sta!$A:$A,$A285,Sta!D:D)/$B285</f>
        <v>0.77777777777777779</v>
      </c>
      <c r="J285" s="6">
        <f>SUMIF(Sta!$B:$B,$A285,Sta!E:E)/$C285</f>
        <v>0.9</v>
      </c>
      <c r="K285" s="10">
        <f>(SUMIF(Sta!$A:$A,$A285,Sta!E:E) +SUMIF(Sta!$B:$B,$A285,Sta!D:D))/$D285</f>
        <v>1.8421052631578947</v>
      </c>
      <c r="L285" s="6">
        <f>SUMIF(Sta!$A:$A,$A285,Sta!E:E)/$B285</f>
        <v>1.6666666666666667</v>
      </c>
      <c r="M285" s="6">
        <f>SUMIF(Sta!$B:$B,$A285,Sta!D:D)/$C285</f>
        <v>2</v>
      </c>
      <c r="N285" s="10">
        <f>(SUMIF(Sta!$A:$A,$A285,Sta!L:L) +SUMIF(Sta!$B:$B,$A285,Sta!L:L))/$D285</f>
        <v>0.94736842105263153</v>
      </c>
      <c r="O285" s="6">
        <f>SUMIF(Sta!$A:$A,$A285,Sta!L:L)/$B285</f>
        <v>0.88888888888888884</v>
      </c>
      <c r="P285" s="6">
        <f>SUMIF(Sta!$B:$B,$A285,Sta!L:L)/$C285</f>
        <v>1</v>
      </c>
      <c r="Q285" s="10">
        <f>(SUMIF(Sta!$A:$A,$A285,Sta!H:H) +SUMIF(Sta!$B:$B,$A285,Sta!J:J))/$D285</f>
        <v>0.36842105263157893</v>
      </c>
      <c r="R285" s="6">
        <f>SUMIF(Sta!$A:$A,$A285,Sta!H:H)/$B285</f>
        <v>0.22222222222222221</v>
      </c>
      <c r="S285" s="6">
        <f>SUMIF(Sta!$B:$B,$A285,Sta!J:J)/$C285</f>
        <v>0.5</v>
      </c>
      <c r="T285" s="10">
        <f>(SUMIF(Sta!$A:$A,$A285,Sta!I:I) +SUMIF(Sta!$B:$B,$A285,Sta!K:K))/$D285</f>
        <v>0.57894736842105265</v>
      </c>
      <c r="U285" s="6">
        <f>SUMIF(Sta!$A:$A,$A285,Sta!I:I)/$B285</f>
        <v>0.66666666666666663</v>
      </c>
      <c r="V285" s="6">
        <f>SUMIF(Sta!$B:$B,$A285,Sta!K:K)/$C285</f>
        <v>0.5</v>
      </c>
      <c r="W285" s="10">
        <f>(SUMIF(Sta!$A:$A,$A285,Sta!Q:Q) +SUMIF(Sta!$B:$B,$A285,Sta!Q:Q))/$D285</f>
        <v>1.736842105263158</v>
      </c>
      <c r="X285" s="6">
        <f>SUMIF(Sta!$A:$A,$A285,Sta!Q:Q)/$B285</f>
        <v>1.5555555555555556</v>
      </c>
      <c r="Y285" s="6">
        <f>SUMIF(Sta!$B:$B,$A285,Sta!Q:Q)/$C285</f>
        <v>1.9</v>
      </c>
      <c r="Z285" s="10">
        <f>(SUMIF(Sta!$A:$A,$A285,Sta!M:M) +SUMIF(Sta!$B:$B,$A285,Sta!O:O))/$D285</f>
        <v>0.47368421052631576</v>
      </c>
      <c r="AA285" s="6">
        <f>SUMIF(Sta!$A:$A,$A285,Sta!M:M)/$B285</f>
        <v>0.55555555555555558</v>
      </c>
      <c r="AB285" s="6">
        <f>SUMIF(Sta!$B:$B,$A285,Sta!O:O)/$C285</f>
        <v>0.4</v>
      </c>
      <c r="AC285" s="10">
        <f>(SUMIF(Sta!$A:$A,$A285,Sta!N:N) +SUMIF(Sta!$B:$B,$A285,Sta!P:P))/$D285</f>
        <v>1.263157894736842</v>
      </c>
      <c r="AD285" s="6">
        <f>SUMIF(Sta!$A:$A,$A285,Sta!N:N)/$B285</f>
        <v>1</v>
      </c>
      <c r="AE285" s="14">
        <f>SUMIF(Sta!$B:$B,$A285,Sta!P:P)/$C285</f>
        <v>1.5</v>
      </c>
    </row>
    <row r="286" spans="1:31" x14ac:dyDescent="0.3">
      <c r="A286" t="s">
        <v>553</v>
      </c>
      <c r="B286" s="9">
        <f>COUNTIF(Sta!A:A,A286)</f>
        <v>2</v>
      </c>
      <c r="C286" s="4">
        <f>COUNTIF(Sta!B:B,A286)</f>
        <v>3</v>
      </c>
      <c r="D286" s="4">
        <f t="shared" si="9"/>
        <v>5</v>
      </c>
      <c r="E286" s="10">
        <f>(SUMIF(Sta!$A:$A,$A286,Sta!F:F) +SUMIF(Sta!$B:$B,$A286,Sta!F:F))/$D286</f>
        <v>2.4</v>
      </c>
      <c r="F286" s="6">
        <f>SUMIF(Sta!$A:$A,$A286,Sta!F:F)/$B286</f>
        <v>2</v>
      </c>
      <c r="G286" s="6">
        <f>SUMIF(Sta!$B:$B,$A286,Sta!F:F)/$C286</f>
        <v>2.6666666666666665</v>
      </c>
      <c r="H286" s="10">
        <f>(SUMIF(Sta!$A:$A,$A286,Sta!D:D) +SUMIF(Sta!$B:$B,$A286,Sta!E:E))/$D286</f>
        <v>1.6</v>
      </c>
      <c r="I286" s="6">
        <f>SUMIF(Sta!$A:$A,$A286,Sta!D:D)/$B286</f>
        <v>2</v>
      </c>
      <c r="J286" s="6">
        <f>SUMIF(Sta!$B:$B,$A286,Sta!E:E)/$C286</f>
        <v>1.3333333333333333</v>
      </c>
      <c r="K286" s="10">
        <f>(SUMIF(Sta!$A:$A,$A286,Sta!E:E) +SUMIF(Sta!$B:$B,$A286,Sta!D:D))/$D286</f>
        <v>0.8</v>
      </c>
      <c r="L286" s="6">
        <f>SUMIF(Sta!$A:$A,$A286,Sta!E:E)/$B286</f>
        <v>0</v>
      </c>
      <c r="M286" s="6">
        <f>SUMIF(Sta!$B:$B,$A286,Sta!D:D)/$C286</f>
        <v>1.3333333333333333</v>
      </c>
      <c r="N286" s="10">
        <f>(SUMIF(Sta!$A:$A,$A286,Sta!L:L) +SUMIF(Sta!$B:$B,$A286,Sta!L:L))/$D286</f>
        <v>1.2</v>
      </c>
      <c r="O286" s="6">
        <f>SUMIF(Sta!$A:$A,$A286,Sta!L:L)/$B286</f>
        <v>1.5</v>
      </c>
      <c r="P286" s="6">
        <f>SUMIF(Sta!$B:$B,$A286,Sta!L:L)/$C286</f>
        <v>1</v>
      </c>
      <c r="Q286" s="10">
        <f>(SUMIF(Sta!$A:$A,$A286,Sta!H:H) +SUMIF(Sta!$B:$B,$A286,Sta!J:J))/$D286</f>
        <v>0.6</v>
      </c>
      <c r="R286" s="6">
        <f>SUMIF(Sta!$A:$A,$A286,Sta!H:H)/$B286</f>
        <v>1.5</v>
      </c>
      <c r="S286" s="6">
        <f>SUMIF(Sta!$B:$B,$A286,Sta!J:J)/$C286</f>
        <v>0</v>
      </c>
      <c r="T286" s="10">
        <f>(SUMIF(Sta!$A:$A,$A286,Sta!I:I) +SUMIF(Sta!$B:$B,$A286,Sta!K:K))/$D286</f>
        <v>0.6</v>
      </c>
      <c r="U286" s="6">
        <f>SUMIF(Sta!$A:$A,$A286,Sta!I:I)/$B286</f>
        <v>0</v>
      </c>
      <c r="V286" s="6">
        <f>SUMIF(Sta!$B:$B,$A286,Sta!K:K)/$C286</f>
        <v>1</v>
      </c>
      <c r="W286" s="10">
        <f>(SUMIF(Sta!$A:$A,$A286,Sta!Q:Q) +SUMIF(Sta!$B:$B,$A286,Sta!Q:Q))/$D286</f>
        <v>1.2</v>
      </c>
      <c r="X286" s="6">
        <f>SUMIF(Sta!$A:$A,$A286,Sta!Q:Q)/$B286</f>
        <v>0.5</v>
      </c>
      <c r="Y286" s="6">
        <f>SUMIF(Sta!$B:$B,$A286,Sta!Q:Q)/$C286</f>
        <v>1.6666666666666667</v>
      </c>
      <c r="Z286" s="10">
        <f>(SUMIF(Sta!$A:$A,$A286,Sta!M:M) +SUMIF(Sta!$B:$B,$A286,Sta!O:O))/$D286</f>
        <v>1</v>
      </c>
      <c r="AA286" s="6">
        <f>SUMIF(Sta!$A:$A,$A286,Sta!M:M)/$B286</f>
        <v>0.5</v>
      </c>
      <c r="AB286" s="6">
        <f>SUMIF(Sta!$B:$B,$A286,Sta!O:O)/$C286</f>
        <v>1.3333333333333333</v>
      </c>
      <c r="AC286" s="10">
        <f>(SUMIF(Sta!$A:$A,$A286,Sta!N:N) +SUMIF(Sta!$B:$B,$A286,Sta!P:P))/$D286</f>
        <v>0.2</v>
      </c>
      <c r="AD286" s="6">
        <f>SUMIF(Sta!$A:$A,$A286,Sta!N:N)/$B286</f>
        <v>0</v>
      </c>
      <c r="AE286" s="14">
        <f>SUMIF(Sta!$B:$B,$A286,Sta!P:P)/$C286</f>
        <v>0.33333333333333331</v>
      </c>
    </row>
    <row r="287" spans="1:31" x14ac:dyDescent="0.3">
      <c r="A287" t="s">
        <v>539</v>
      </c>
      <c r="B287" s="9">
        <f>COUNTIF(Sta!A:A,A287)</f>
        <v>6</v>
      </c>
      <c r="C287" s="4">
        <f>COUNTIF(Sta!B:B,A287)</f>
        <v>9</v>
      </c>
      <c r="D287" s="4">
        <f t="shared" si="9"/>
        <v>15</v>
      </c>
      <c r="E287" s="10">
        <f>(SUMIF(Sta!$A:$A,$A287,Sta!F:F) +SUMIF(Sta!$B:$B,$A287,Sta!F:F))/$D287</f>
        <v>2.2666666666666666</v>
      </c>
      <c r="F287" s="6">
        <f>SUMIF(Sta!$A:$A,$A287,Sta!F:F)/$B287</f>
        <v>2.6666666666666665</v>
      </c>
      <c r="G287" s="6">
        <f>SUMIF(Sta!$B:$B,$A287,Sta!F:F)/$C287</f>
        <v>2</v>
      </c>
      <c r="H287" s="10">
        <f>(SUMIF(Sta!$A:$A,$A287,Sta!D:D) +SUMIF(Sta!$B:$B,$A287,Sta!E:E))/$D287</f>
        <v>1.2</v>
      </c>
      <c r="I287" s="6">
        <f>SUMIF(Sta!$A:$A,$A287,Sta!D:D)/$B287</f>
        <v>1.8333333333333333</v>
      </c>
      <c r="J287" s="6">
        <f>SUMIF(Sta!$B:$B,$A287,Sta!E:E)/$C287</f>
        <v>0.77777777777777779</v>
      </c>
      <c r="K287" s="10">
        <f>(SUMIF(Sta!$A:$A,$A287,Sta!E:E) +SUMIF(Sta!$B:$B,$A287,Sta!D:D))/$D287</f>
        <v>1.0666666666666667</v>
      </c>
      <c r="L287" s="6">
        <f>SUMIF(Sta!$A:$A,$A287,Sta!E:E)/$B287</f>
        <v>0.83333333333333337</v>
      </c>
      <c r="M287" s="6">
        <f>SUMIF(Sta!$B:$B,$A287,Sta!D:D)/$C287</f>
        <v>1.2222222222222223</v>
      </c>
      <c r="N287" s="10">
        <f>(SUMIF(Sta!$A:$A,$A287,Sta!L:L) +SUMIF(Sta!$B:$B,$A287,Sta!L:L))/$D287</f>
        <v>1.1333333333333333</v>
      </c>
      <c r="O287" s="6">
        <f>SUMIF(Sta!$A:$A,$A287,Sta!L:L)/$B287</f>
        <v>1.5</v>
      </c>
      <c r="P287" s="6">
        <f>SUMIF(Sta!$B:$B,$A287,Sta!L:L)/$C287</f>
        <v>0.88888888888888884</v>
      </c>
      <c r="Q287" s="10">
        <f>(SUMIF(Sta!$A:$A,$A287,Sta!H:H) +SUMIF(Sta!$B:$B,$A287,Sta!J:J))/$D287</f>
        <v>0.6</v>
      </c>
      <c r="R287" s="6">
        <f>SUMIF(Sta!$A:$A,$A287,Sta!H:H)/$B287</f>
        <v>1</v>
      </c>
      <c r="S287" s="6">
        <f>SUMIF(Sta!$B:$B,$A287,Sta!J:J)/$C287</f>
        <v>0.33333333333333331</v>
      </c>
      <c r="T287" s="10">
        <f>(SUMIF(Sta!$A:$A,$A287,Sta!I:I) +SUMIF(Sta!$B:$B,$A287,Sta!K:K))/$D287</f>
        <v>0.53333333333333333</v>
      </c>
      <c r="U287" s="6">
        <f>SUMIF(Sta!$A:$A,$A287,Sta!I:I)/$B287</f>
        <v>0.5</v>
      </c>
      <c r="V287" s="6">
        <f>SUMIF(Sta!$B:$B,$A287,Sta!K:K)/$C287</f>
        <v>0.55555555555555558</v>
      </c>
      <c r="W287" s="10">
        <f>(SUMIF(Sta!$A:$A,$A287,Sta!Q:Q) +SUMIF(Sta!$B:$B,$A287,Sta!Q:Q))/$D287</f>
        <v>1.1333333333333333</v>
      </c>
      <c r="X287" s="6">
        <f>SUMIF(Sta!$A:$A,$A287,Sta!Q:Q)/$B287</f>
        <v>1.1666666666666667</v>
      </c>
      <c r="Y287" s="6">
        <f>SUMIF(Sta!$B:$B,$A287,Sta!Q:Q)/$C287</f>
        <v>1.1111111111111112</v>
      </c>
      <c r="Z287" s="10">
        <f>(SUMIF(Sta!$A:$A,$A287,Sta!M:M) +SUMIF(Sta!$B:$B,$A287,Sta!O:O))/$D287</f>
        <v>0.6</v>
      </c>
      <c r="AA287" s="6">
        <f>SUMIF(Sta!$A:$A,$A287,Sta!M:M)/$B287</f>
        <v>0.83333333333333337</v>
      </c>
      <c r="AB287" s="6">
        <f>SUMIF(Sta!$B:$B,$A287,Sta!O:O)/$C287</f>
        <v>0.44444444444444442</v>
      </c>
      <c r="AC287" s="10">
        <f>(SUMIF(Sta!$A:$A,$A287,Sta!N:N) +SUMIF(Sta!$B:$B,$A287,Sta!P:P))/$D287</f>
        <v>0.53333333333333333</v>
      </c>
      <c r="AD287" s="6">
        <f>SUMIF(Sta!$A:$A,$A287,Sta!N:N)/$B287</f>
        <v>0.33333333333333331</v>
      </c>
      <c r="AE287" s="14">
        <f>SUMIF(Sta!$B:$B,$A287,Sta!P:P)/$C287</f>
        <v>0.66666666666666663</v>
      </c>
    </row>
    <row r="288" spans="1:31" x14ac:dyDescent="0.3">
      <c r="A288" t="s">
        <v>556</v>
      </c>
      <c r="B288" s="9">
        <f>COUNTIF(Sta!A:A,A288)</f>
        <v>3</v>
      </c>
      <c r="C288" s="4">
        <f>COUNTIF(Sta!B:B,A288)</f>
        <v>1</v>
      </c>
      <c r="D288" s="4">
        <f t="shared" si="9"/>
        <v>4</v>
      </c>
      <c r="E288" s="10">
        <f>(SUMIF(Sta!$A:$A,$A288,Sta!F:F) +SUMIF(Sta!$B:$B,$A288,Sta!F:F))/$D288</f>
        <v>3.25</v>
      </c>
      <c r="F288" s="6">
        <f>SUMIF(Sta!$A:$A,$A288,Sta!F:F)/$B288</f>
        <v>3.3333333333333335</v>
      </c>
      <c r="G288" s="6">
        <f>SUMIF(Sta!$B:$B,$A288,Sta!F:F)/$C288</f>
        <v>3</v>
      </c>
      <c r="H288" s="10">
        <f>(SUMIF(Sta!$A:$A,$A288,Sta!D:D) +SUMIF(Sta!$B:$B,$A288,Sta!E:E))/$D288</f>
        <v>1.5</v>
      </c>
      <c r="I288" s="6">
        <f>SUMIF(Sta!$A:$A,$A288,Sta!D:D)/$B288</f>
        <v>1.6666666666666667</v>
      </c>
      <c r="J288" s="6">
        <f>SUMIF(Sta!$B:$B,$A288,Sta!E:E)/$C288</f>
        <v>1</v>
      </c>
      <c r="K288" s="10">
        <f>(SUMIF(Sta!$A:$A,$A288,Sta!E:E) +SUMIF(Sta!$B:$B,$A288,Sta!D:D))/$D288</f>
        <v>1.75</v>
      </c>
      <c r="L288" s="6">
        <f>SUMIF(Sta!$A:$A,$A288,Sta!E:E)/$B288</f>
        <v>1.6666666666666667</v>
      </c>
      <c r="M288" s="6">
        <f>SUMIF(Sta!$B:$B,$A288,Sta!D:D)/$C288</f>
        <v>2</v>
      </c>
      <c r="N288" s="10">
        <f>(SUMIF(Sta!$A:$A,$A288,Sta!L:L) +SUMIF(Sta!$B:$B,$A288,Sta!L:L))/$D288</f>
        <v>1.75</v>
      </c>
      <c r="O288" s="6">
        <f>SUMIF(Sta!$A:$A,$A288,Sta!L:L)/$B288</f>
        <v>1.3333333333333333</v>
      </c>
      <c r="P288" s="6">
        <f>SUMIF(Sta!$B:$B,$A288,Sta!L:L)/$C288</f>
        <v>3</v>
      </c>
      <c r="Q288" s="10">
        <f>(SUMIF(Sta!$A:$A,$A288,Sta!H:H) +SUMIF(Sta!$B:$B,$A288,Sta!J:J))/$D288</f>
        <v>0.5</v>
      </c>
      <c r="R288" s="6">
        <f>SUMIF(Sta!$A:$A,$A288,Sta!H:H)/$B288</f>
        <v>0.33333333333333331</v>
      </c>
      <c r="S288" s="6">
        <f>SUMIF(Sta!$B:$B,$A288,Sta!J:J)/$C288</f>
        <v>1</v>
      </c>
      <c r="T288" s="10">
        <f>(SUMIF(Sta!$A:$A,$A288,Sta!I:I) +SUMIF(Sta!$B:$B,$A288,Sta!K:K))/$D288</f>
        <v>1.25</v>
      </c>
      <c r="U288" s="6">
        <f>SUMIF(Sta!$A:$A,$A288,Sta!I:I)/$B288</f>
        <v>1</v>
      </c>
      <c r="V288" s="6">
        <f>SUMIF(Sta!$B:$B,$A288,Sta!K:K)/$C288</f>
        <v>2</v>
      </c>
      <c r="W288" s="10">
        <f>(SUMIF(Sta!$A:$A,$A288,Sta!Q:Q) +SUMIF(Sta!$B:$B,$A288,Sta!Q:Q))/$D288</f>
        <v>1.5</v>
      </c>
      <c r="X288" s="6">
        <f>SUMIF(Sta!$A:$A,$A288,Sta!Q:Q)/$B288</f>
        <v>2</v>
      </c>
      <c r="Y288" s="6">
        <f>SUMIF(Sta!$B:$B,$A288,Sta!Q:Q)/$C288</f>
        <v>0</v>
      </c>
      <c r="Z288" s="10">
        <f>(SUMIF(Sta!$A:$A,$A288,Sta!M:M) +SUMIF(Sta!$B:$B,$A288,Sta!O:O))/$D288</f>
        <v>1</v>
      </c>
      <c r="AA288" s="6">
        <f>SUMIF(Sta!$A:$A,$A288,Sta!M:M)/$B288</f>
        <v>1.3333333333333333</v>
      </c>
      <c r="AB288" s="6">
        <f>SUMIF(Sta!$B:$B,$A288,Sta!O:O)/$C288</f>
        <v>0</v>
      </c>
      <c r="AC288" s="10">
        <f>(SUMIF(Sta!$A:$A,$A288,Sta!N:N) +SUMIF(Sta!$B:$B,$A288,Sta!P:P))/$D288</f>
        <v>0.5</v>
      </c>
      <c r="AD288" s="6">
        <f>SUMIF(Sta!$A:$A,$A288,Sta!N:N)/$B288</f>
        <v>0.66666666666666663</v>
      </c>
      <c r="AE288" s="14">
        <f>SUMIF(Sta!$B:$B,$A288,Sta!P:P)/$C288</f>
        <v>0</v>
      </c>
    </row>
    <row r="289" spans="1:31" x14ac:dyDescent="0.3">
      <c r="A289" t="s">
        <v>673</v>
      </c>
      <c r="B289" s="9">
        <f>COUNTIF(Sta!A:A,A289)</f>
        <v>10</v>
      </c>
      <c r="C289" s="4">
        <f>COUNTIF(Sta!B:B,A289)</f>
        <v>9</v>
      </c>
      <c r="D289" s="4">
        <f t="shared" si="9"/>
        <v>19</v>
      </c>
      <c r="E289" s="10">
        <f>(SUMIF(Sta!$A:$A,$A289,Sta!F:F) +SUMIF(Sta!$B:$B,$A289,Sta!F:F))/$D289</f>
        <v>2.6842105263157894</v>
      </c>
      <c r="F289" s="6">
        <f>SUMIF(Sta!$A:$A,$A289,Sta!F:F)/$B289</f>
        <v>2.2999999999999998</v>
      </c>
      <c r="G289" s="6">
        <f>SUMIF(Sta!$B:$B,$A289,Sta!F:F)/$C289</f>
        <v>3.1111111111111112</v>
      </c>
      <c r="H289" s="10">
        <f>(SUMIF(Sta!$A:$A,$A289,Sta!D:D) +SUMIF(Sta!$B:$B,$A289,Sta!E:E))/$D289</f>
        <v>1.5263157894736843</v>
      </c>
      <c r="I289" s="6">
        <f>SUMIF(Sta!$A:$A,$A289,Sta!D:D)/$B289</f>
        <v>1.4</v>
      </c>
      <c r="J289" s="6">
        <f>SUMIF(Sta!$B:$B,$A289,Sta!E:E)/$C289</f>
        <v>1.6666666666666667</v>
      </c>
      <c r="K289" s="10">
        <f>(SUMIF(Sta!$A:$A,$A289,Sta!E:E) +SUMIF(Sta!$B:$B,$A289,Sta!D:D))/$D289</f>
        <v>1.1578947368421053</v>
      </c>
      <c r="L289" s="6">
        <f>SUMIF(Sta!$A:$A,$A289,Sta!E:E)/$B289</f>
        <v>0.9</v>
      </c>
      <c r="M289" s="6">
        <f>SUMIF(Sta!$B:$B,$A289,Sta!D:D)/$C289</f>
        <v>1.4444444444444444</v>
      </c>
      <c r="N289" s="10">
        <f>(SUMIF(Sta!$A:$A,$A289,Sta!L:L) +SUMIF(Sta!$B:$B,$A289,Sta!L:L))/$D289</f>
        <v>0.94736842105263153</v>
      </c>
      <c r="O289" s="6">
        <f>SUMIF(Sta!$A:$A,$A289,Sta!L:L)/$B289</f>
        <v>0.6</v>
      </c>
      <c r="P289" s="6">
        <f>SUMIF(Sta!$B:$B,$A289,Sta!L:L)/$C289</f>
        <v>1.3333333333333333</v>
      </c>
      <c r="Q289" s="10">
        <f>(SUMIF(Sta!$A:$A,$A289,Sta!H:H) +SUMIF(Sta!$B:$B,$A289,Sta!J:J))/$D289</f>
        <v>0.42105263157894735</v>
      </c>
      <c r="R289" s="6">
        <f>SUMIF(Sta!$A:$A,$A289,Sta!H:H)/$B289</f>
        <v>0.1</v>
      </c>
      <c r="S289" s="6">
        <f>SUMIF(Sta!$B:$B,$A289,Sta!J:J)/$C289</f>
        <v>0.77777777777777779</v>
      </c>
      <c r="T289" s="10">
        <f>(SUMIF(Sta!$A:$A,$A289,Sta!I:I) +SUMIF(Sta!$B:$B,$A289,Sta!K:K))/$D289</f>
        <v>0.52631578947368418</v>
      </c>
      <c r="U289" s="6">
        <f>SUMIF(Sta!$A:$A,$A289,Sta!I:I)/$B289</f>
        <v>0.5</v>
      </c>
      <c r="V289" s="6">
        <f>SUMIF(Sta!$B:$B,$A289,Sta!K:K)/$C289</f>
        <v>0.55555555555555558</v>
      </c>
      <c r="W289" s="10">
        <f>(SUMIF(Sta!$A:$A,$A289,Sta!Q:Q) +SUMIF(Sta!$B:$B,$A289,Sta!Q:Q))/$D289</f>
        <v>1.736842105263158</v>
      </c>
      <c r="X289" s="6">
        <f>SUMIF(Sta!$A:$A,$A289,Sta!Q:Q)/$B289</f>
        <v>1.7</v>
      </c>
      <c r="Y289" s="6">
        <f>SUMIF(Sta!$B:$B,$A289,Sta!Q:Q)/$C289</f>
        <v>1.7777777777777777</v>
      </c>
      <c r="Z289" s="10">
        <f>(SUMIF(Sta!$A:$A,$A289,Sta!M:M) +SUMIF(Sta!$B:$B,$A289,Sta!O:O))/$D289</f>
        <v>1.1052631578947369</v>
      </c>
      <c r="AA289" s="6">
        <f>SUMIF(Sta!$A:$A,$A289,Sta!M:M)/$B289</f>
        <v>1.3</v>
      </c>
      <c r="AB289" s="6">
        <f>SUMIF(Sta!$B:$B,$A289,Sta!O:O)/$C289</f>
        <v>0.88888888888888884</v>
      </c>
      <c r="AC289" s="10">
        <f>(SUMIF(Sta!$A:$A,$A289,Sta!N:N) +SUMIF(Sta!$B:$B,$A289,Sta!P:P))/$D289</f>
        <v>0.63157894736842102</v>
      </c>
      <c r="AD289" s="6">
        <f>SUMIF(Sta!$A:$A,$A289,Sta!N:N)/$B289</f>
        <v>0.4</v>
      </c>
      <c r="AE289" s="14">
        <f>SUMIF(Sta!$B:$B,$A289,Sta!P:P)/$C289</f>
        <v>0.88888888888888884</v>
      </c>
    </row>
    <row r="290" spans="1:31" x14ac:dyDescent="0.3">
      <c r="A290" t="s">
        <v>591</v>
      </c>
      <c r="B290" s="9">
        <f>COUNTIF(Sta!A:A,A290)</f>
        <v>2</v>
      </c>
      <c r="C290" s="4">
        <f>COUNTIF(Sta!B:B,A290)</f>
        <v>1</v>
      </c>
      <c r="D290" s="4">
        <f t="shared" si="9"/>
        <v>3</v>
      </c>
      <c r="E290" s="10">
        <f>(SUMIF(Sta!$A:$A,$A290,Sta!F:F) +SUMIF(Sta!$B:$B,$A290,Sta!F:F))/$D290</f>
        <v>3</v>
      </c>
      <c r="F290" s="6">
        <f>SUMIF(Sta!$A:$A,$A290,Sta!F:F)/$B290</f>
        <v>3</v>
      </c>
      <c r="G290" s="6">
        <f>SUMIF(Sta!$B:$B,$A290,Sta!F:F)/$C290</f>
        <v>3</v>
      </c>
      <c r="H290" s="10">
        <f>(SUMIF(Sta!$A:$A,$A290,Sta!D:D) +SUMIF(Sta!$B:$B,$A290,Sta!E:E))/$D290</f>
        <v>1.6666666666666667</v>
      </c>
      <c r="I290" s="6">
        <f>SUMIF(Sta!$A:$A,$A290,Sta!D:D)/$B290</f>
        <v>1.5</v>
      </c>
      <c r="J290" s="6">
        <f>SUMIF(Sta!$B:$B,$A290,Sta!E:E)/$C290</f>
        <v>2</v>
      </c>
      <c r="K290" s="10">
        <f>(SUMIF(Sta!$A:$A,$A290,Sta!E:E) +SUMIF(Sta!$B:$B,$A290,Sta!D:D))/$D290</f>
        <v>1.3333333333333333</v>
      </c>
      <c r="L290" s="6">
        <f>SUMIF(Sta!$A:$A,$A290,Sta!E:E)/$B290</f>
        <v>1.5</v>
      </c>
      <c r="M290" s="6">
        <f>SUMIF(Sta!$B:$B,$A290,Sta!D:D)/$C290</f>
        <v>1</v>
      </c>
      <c r="N290" s="10">
        <f>(SUMIF(Sta!$A:$A,$A290,Sta!L:L) +SUMIF(Sta!$B:$B,$A290,Sta!L:L))/$D290</f>
        <v>1.6666666666666667</v>
      </c>
      <c r="O290" s="6">
        <f>SUMIF(Sta!$A:$A,$A290,Sta!L:L)/$B290</f>
        <v>1.5</v>
      </c>
      <c r="P290" s="6">
        <f>SUMIF(Sta!$B:$B,$A290,Sta!L:L)/$C290</f>
        <v>2</v>
      </c>
      <c r="Q290" s="10">
        <f>(SUMIF(Sta!$A:$A,$A290,Sta!H:H) +SUMIF(Sta!$B:$B,$A290,Sta!J:J))/$D290</f>
        <v>1</v>
      </c>
      <c r="R290" s="6">
        <f>SUMIF(Sta!$A:$A,$A290,Sta!H:H)/$B290</f>
        <v>1</v>
      </c>
      <c r="S290" s="6">
        <f>SUMIF(Sta!$B:$B,$A290,Sta!J:J)/$C290</f>
        <v>1</v>
      </c>
      <c r="T290" s="10">
        <f>(SUMIF(Sta!$A:$A,$A290,Sta!I:I) +SUMIF(Sta!$B:$B,$A290,Sta!K:K))/$D290</f>
        <v>0.66666666666666663</v>
      </c>
      <c r="U290" s="6">
        <f>SUMIF(Sta!$A:$A,$A290,Sta!I:I)/$B290</f>
        <v>0.5</v>
      </c>
      <c r="V290" s="6">
        <f>SUMIF(Sta!$B:$B,$A290,Sta!K:K)/$C290</f>
        <v>1</v>
      </c>
      <c r="W290" s="10">
        <f>(SUMIF(Sta!$A:$A,$A290,Sta!Q:Q) +SUMIF(Sta!$B:$B,$A290,Sta!Q:Q))/$D290</f>
        <v>1.3333333333333333</v>
      </c>
      <c r="X290" s="6">
        <f>SUMIF(Sta!$A:$A,$A290,Sta!Q:Q)/$B290</f>
        <v>1.5</v>
      </c>
      <c r="Y290" s="6">
        <f>SUMIF(Sta!$B:$B,$A290,Sta!Q:Q)/$C290</f>
        <v>1</v>
      </c>
      <c r="Z290" s="10">
        <f>(SUMIF(Sta!$A:$A,$A290,Sta!M:M) +SUMIF(Sta!$B:$B,$A290,Sta!O:O))/$D290</f>
        <v>0.66666666666666663</v>
      </c>
      <c r="AA290" s="6">
        <f>SUMIF(Sta!$A:$A,$A290,Sta!M:M)/$B290</f>
        <v>0.5</v>
      </c>
      <c r="AB290" s="6">
        <f>SUMIF(Sta!$B:$B,$A290,Sta!O:O)/$C290</f>
        <v>1</v>
      </c>
      <c r="AC290" s="10">
        <f>(SUMIF(Sta!$A:$A,$A290,Sta!N:N) +SUMIF(Sta!$B:$B,$A290,Sta!P:P))/$D290</f>
        <v>0.66666666666666663</v>
      </c>
      <c r="AD290" s="6">
        <f>SUMIF(Sta!$A:$A,$A290,Sta!N:N)/$B290</f>
        <v>1</v>
      </c>
      <c r="AE290" s="14">
        <f>SUMIF(Sta!$B:$B,$A290,Sta!P:P)/$C290</f>
        <v>0</v>
      </c>
    </row>
    <row r="291" spans="1:31" x14ac:dyDescent="0.3">
      <c r="A291" t="s">
        <v>682</v>
      </c>
      <c r="B291" s="9">
        <f>COUNTIF(Sta!A:A,A291)</f>
        <v>9</v>
      </c>
      <c r="C291" s="4">
        <f>COUNTIF(Sta!B:B,A291)</f>
        <v>10</v>
      </c>
      <c r="D291" s="4">
        <f t="shared" si="9"/>
        <v>19</v>
      </c>
      <c r="E291" s="10">
        <f>(SUMIF(Sta!$A:$A,$A291,Sta!F:F) +SUMIF(Sta!$B:$B,$A291,Sta!F:F))/$D291</f>
        <v>2.1578947368421053</v>
      </c>
      <c r="F291" s="6">
        <f>SUMIF(Sta!$A:$A,$A291,Sta!F:F)/$B291</f>
        <v>2.2222222222222223</v>
      </c>
      <c r="G291" s="6">
        <f>SUMIF(Sta!$B:$B,$A291,Sta!F:F)/$C291</f>
        <v>2.1</v>
      </c>
      <c r="H291" s="10">
        <f>(SUMIF(Sta!$A:$A,$A291,Sta!D:D) +SUMIF(Sta!$B:$B,$A291,Sta!E:E))/$D291</f>
        <v>0.94736842105263153</v>
      </c>
      <c r="I291" s="6">
        <f>SUMIF(Sta!$A:$A,$A291,Sta!D:D)/$B291</f>
        <v>1.3333333333333333</v>
      </c>
      <c r="J291" s="6">
        <f>SUMIF(Sta!$B:$B,$A291,Sta!E:E)/$C291</f>
        <v>0.6</v>
      </c>
      <c r="K291" s="10">
        <f>(SUMIF(Sta!$A:$A,$A291,Sta!E:E) +SUMIF(Sta!$B:$B,$A291,Sta!D:D))/$D291</f>
        <v>1.2105263157894737</v>
      </c>
      <c r="L291" s="6">
        <f>SUMIF(Sta!$A:$A,$A291,Sta!E:E)/$B291</f>
        <v>0.88888888888888884</v>
      </c>
      <c r="M291" s="6">
        <f>SUMIF(Sta!$B:$B,$A291,Sta!D:D)/$C291</f>
        <v>1.5</v>
      </c>
      <c r="N291" s="10">
        <f>(SUMIF(Sta!$A:$A,$A291,Sta!L:L) +SUMIF(Sta!$B:$B,$A291,Sta!L:L))/$D291</f>
        <v>1</v>
      </c>
      <c r="O291" s="6">
        <f>SUMIF(Sta!$A:$A,$A291,Sta!L:L)/$B291</f>
        <v>1</v>
      </c>
      <c r="P291" s="6">
        <f>SUMIF(Sta!$B:$B,$A291,Sta!L:L)/$C291</f>
        <v>1</v>
      </c>
      <c r="Q291" s="10">
        <f>(SUMIF(Sta!$A:$A,$A291,Sta!H:H) +SUMIF(Sta!$B:$B,$A291,Sta!J:J))/$D291</f>
        <v>0.21052631578947367</v>
      </c>
      <c r="R291" s="6">
        <f>SUMIF(Sta!$A:$A,$A291,Sta!H:H)/$B291</f>
        <v>0.33333333333333331</v>
      </c>
      <c r="S291" s="6">
        <f>SUMIF(Sta!$B:$B,$A291,Sta!J:J)/$C291</f>
        <v>0.1</v>
      </c>
      <c r="T291" s="10">
        <f>(SUMIF(Sta!$A:$A,$A291,Sta!I:I) +SUMIF(Sta!$B:$B,$A291,Sta!K:K))/$D291</f>
        <v>0.78947368421052633</v>
      </c>
      <c r="U291" s="6">
        <f>SUMIF(Sta!$A:$A,$A291,Sta!I:I)/$B291</f>
        <v>0.66666666666666663</v>
      </c>
      <c r="V291" s="6">
        <f>SUMIF(Sta!$B:$B,$A291,Sta!K:K)/$C291</f>
        <v>0.9</v>
      </c>
      <c r="W291" s="10">
        <f>(SUMIF(Sta!$A:$A,$A291,Sta!Q:Q) +SUMIF(Sta!$B:$B,$A291,Sta!Q:Q))/$D291</f>
        <v>1.1578947368421053</v>
      </c>
      <c r="X291" s="6">
        <f>SUMIF(Sta!$A:$A,$A291,Sta!Q:Q)/$B291</f>
        <v>1.2222222222222223</v>
      </c>
      <c r="Y291" s="6">
        <f>SUMIF(Sta!$B:$B,$A291,Sta!Q:Q)/$C291</f>
        <v>1.1000000000000001</v>
      </c>
      <c r="Z291" s="10">
        <f>(SUMIF(Sta!$A:$A,$A291,Sta!M:M) +SUMIF(Sta!$B:$B,$A291,Sta!O:O))/$D291</f>
        <v>0.73684210526315785</v>
      </c>
      <c r="AA291" s="6">
        <f>SUMIF(Sta!$A:$A,$A291,Sta!M:M)/$B291</f>
        <v>1</v>
      </c>
      <c r="AB291" s="6">
        <f>SUMIF(Sta!$B:$B,$A291,Sta!O:O)/$C291</f>
        <v>0.5</v>
      </c>
      <c r="AC291" s="10">
        <f>(SUMIF(Sta!$A:$A,$A291,Sta!N:N) +SUMIF(Sta!$B:$B,$A291,Sta!P:P))/$D291</f>
        <v>0.42105263157894735</v>
      </c>
      <c r="AD291" s="6">
        <f>SUMIF(Sta!$A:$A,$A291,Sta!N:N)/$B291</f>
        <v>0.22222222222222221</v>
      </c>
      <c r="AE291" s="14">
        <f>SUMIF(Sta!$B:$B,$A291,Sta!P:P)/$C291</f>
        <v>0.6</v>
      </c>
    </row>
    <row r="292" spans="1:31" x14ac:dyDescent="0.3">
      <c r="A292" t="s">
        <v>630</v>
      </c>
      <c r="B292" s="9">
        <f>COUNTIF(Sta!A:A,A292)</f>
        <v>1</v>
      </c>
      <c r="C292" s="4">
        <f>COUNTIF(Sta!B:B,A292)</f>
        <v>1</v>
      </c>
      <c r="D292" s="4">
        <f t="shared" si="9"/>
        <v>2</v>
      </c>
      <c r="E292" s="10">
        <f>(SUMIF(Sta!$A:$A,$A292,Sta!F:F) +SUMIF(Sta!$B:$B,$A292,Sta!F:F))/$D292</f>
        <v>2.5</v>
      </c>
      <c r="F292" s="6">
        <f>SUMIF(Sta!$A:$A,$A292,Sta!F:F)/$B292</f>
        <v>2</v>
      </c>
      <c r="G292" s="6">
        <f>SUMIF(Sta!$B:$B,$A292,Sta!F:F)/$C292</f>
        <v>3</v>
      </c>
      <c r="H292" s="10">
        <f>(SUMIF(Sta!$A:$A,$A292,Sta!D:D) +SUMIF(Sta!$B:$B,$A292,Sta!E:E))/$D292</f>
        <v>0.5</v>
      </c>
      <c r="I292" s="6">
        <f>SUMIF(Sta!$A:$A,$A292,Sta!D:D)/$B292</f>
        <v>1</v>
      </c>
      <c r="J292" s="6">
        <f>SUMIF(Sta!$B:$B,$A292,Sta!E:E)/$C292</f>
        <v>0</v>
      </c>
      <c r="K292" s="10">
        <f>(SUMIF(Sta!$A:$A,$A292,Sta!E:E) +SUMIF(Sta!$B:$B,$A292,Sta!D:D))/$D292</f>
        <v>2</v>
      </c>
      <c r="L292" s="6">
        <f>SUMIF(Sta!$A:$A,$A292,Sta!E:E)/$B292</f>
        <v>1</v>
      </c>
      <c r="M292" s="6">
        <f>SUMIF(Sta!$B:$B,$A292,Sta!D:D)/$C292</f>
        <v>3</v>
      </c>
      <c r="N292" s="10">
        <f>(SUMIF(Sta!$A:$A,$A292,Sta!L:L) +SUMIF(Sta!$B:$B,$A292,Sta!L:L))/$D292</f>
        <v>1.5</v>
      </c>
      <c r="O292" s="6">
        <f>SUMIF(Sta!$A:$A,$A292,Sta!L:L)/$B292</f>
        <v>1</v>
      </c>
      <c r="P292" s="6">
        <f>SUMIF(Sta!$B:$B,$A292,Sta!L:L)/$C292</f>
        <v>2</v>
      </c>
      <c r="Q292" s="10">
        <f>(SUMIF(Sta!$A:$A,$A292,Sta!H:H) +SUMIF(Sta!$B:$B,$A292,Sta!J:J))/$D292</f>
        <v>0.5</v>
      </c>
      <c r="R292" s="6">
        <f>SUMIF(Sta!$A:$A,$A292,Sta!H:H)/$B292</f>
        <v>1</v>
      </c>
      <c r="S292" s="6">
        <f>SUMIF(Sta!$B:$B,$A292,Sta!J:J)/$C292</f>
        <v>0</v>
      </c>
      <c r="T292" s="10">
        <f>(SUMIF(Sta!$A:$A,$A292,Sta!I:I) +SUMIF(Sta!$B:$B,$A292,Sta!K:K))/$D292</f>
        <v>1</v>
      </c>
      <c r="U292" s="6">
        <f>SUMIF(Sta!$A:$A,$A292,Sta!I:I)/$B292</f>
        <v>0</v>
      </c>
      <c r="V292" s="6">
        <f>SUMIF(Sta!$B:$B,$A292,Sta!K:K)/$C292</f>
        <v>2</v>
      </c>
      <c r="W292" s="10">
        <f>(SUMIF(Sta!$A:$A,$A292,Sta!Q:Q) +SUMIF(Sta!$B:$B,$A292,Sta!Q:Q))/$D292</f>
        <v>1</v>
      </c>
      <c r="X292" s="6">
        <f>SUMIF(Sta!$A:$A,$A292,Sta!Q:Q)/$B292</f>
        <v>1</v>
      </c>
      <c r="Y292" s="6">
        <f>SUMIF(Sta!$B:$B,$A292,Sta!Q:Q)/$C292</f>
        <v>1</v>
      </c>
      <c r="Z292" s="10">
        <f>(SUMIF(Sta!$A:$A,$A292,Sta!M:M) +SUMIF(Sta!$B:$B,$A292,Sta!O:O))/$D292</f>
        <v>0</v>
      </c>
      <c r="AA292" s="6">
        <f>SUMIF(Sta!$A:$A,$A292,Sta!M:M)/$B292</f>
        <v>0</v>
      </c>
      <c r="AB292" s="6">
        <f>SUMIF(Sta!$B:$B,$A292,Sta!O:O)/$C292</f>
        <v>0</v>
      </c>
      <c r="AC292" s="10">
        <f>(SUMIF(Sta!$A:$A,$A292,Sta!N:N) +SUMIF(Sta!$B:$B,$A292,Sta!P:P))/$D292</f>
        <v>1</v>
      </c>
      <c r="AD292" s="6">
        <f>SUMIF(Sta!$A:$A,$A292,Sta!N:N)/$B292</f>
        <v>1</v>
      </c>
      <c r="AE292" s="14">
        <f>SUMIF(Sta!$B:$B,$A292,Sta!P:P)/$C292</f>
        <v>1</v>
      </c>
    </row>
    <row r="293" spans="1:31" x14ac:dyDescent="0.3">
      <c r="A293" t="s">
        <v>412</v>
      </c>
      <c r="B293" s="9">
        <f>COUNTIF(Sta!A:A,A293)</f>
        <v>0</v>
      </c>
      <c r="C293" s="4">
        <f>COUNTIF(Sta!B:B,A293)</f>
        <v>0</v>
      </c>
      <c r="D293" s="4">
        <f t="shared" si="9"/>
        <v>0</v>
      </c>
      <c r="E293" s="10" t="e">
        <f>(SUMIF(Sta!$A:$A,$A293,Sta!F:F) +SUMIF(Sta!$B:$B,$A293,Sta!F:F))/$D293</f>
        <v>#DIV/0!</v>
      </c>
      <c r="F293" s="6" t="e">
        <f>SUMIF(Sta!$A:$A,$A293,Sta!F:F)/$B293</f>
        <v>#DIV/0!</v>
      </c>
      <c r="G293" s="6" t="e">
        <f>SUMIF(Sta!$B:$B,$A293,Sta!F:F)/$C293</f>
        <v>#DIV/0!</v>
      </c>
      <c r="H293" s="10" t="e">
        <f>(SUMIF(Sta!$A:$A,$A293,Sta!D:D) +SUMIF(Sta!$B:$B,$A293,Sta!E:E))/$D293</f>
        <v>#DIV/0!</v>
      </c>
      <c r="I293" s="6" t="e">
        <f>SUMIF(Sta!$A:$A,$A293,Sta!D:D)/$B293</f>
        <v>#DIV/0!</v>
      </c>
      <c r="J293" s="6" t="e">
        <f>SUMIF(Sta!$B:$B,$A293,Sta!E:E)/$C293</f>
        <v>#DIV/0!</v>
      </c>
      <c r="K293" s="10" t="e">
        <f>(SUMIF(Sta!$A:$A,$A293,Sta!E:E) +SUMIF(Sta!$B:$B,$A293,Sta!D:D))/$D293</f>
        <v>#DIV/0!</v>
      </c>
      <c r="L293" s="6" t="e">
        <f>SUMIF(Sta!$A:$A,$A293,Sta!E:E)/$B293</f>
        <v>#DIV/0!</v>
      </c>
      <c r="M293" s="6" t="e">
        <f>SUMIF(Sta!$B:$B,$A293,Sta!D:D)/$C293</f>
        <v>#DIV/0!</v>
      </c>
      <c r="N293" s="10" t="e">
        <f>(SUMIF(Sta!$A:$A,$A293,Sta!L:L) +SUMIF(Sta!$B:$B,$A293,Sta!L:L))/$D293</f>
        <v>#DIV/0!</v>
      </c>
      <c r="O293" s="6" t="e">
        <f>SUMIF(Sta!$A:$A,$A293,Sta!L:L)/$B293</f>
        <v>#DIV/0!</v>
      </c>
      <c r="P293" s="6" t="e">
        <f>SUMIF(Sta!$B:$B,$A293,Sta!L:L)/$C293</f>
        <v>#DIV/0!</v>
      </c>
      <c r="Q293" s="10" t="e">
        <f>(SUMIF(Sta!$A:$A,$A293,Sta!H:H) +SUMIF(Sta!$B:$B,$A293,Sta!J:J))/$D293</f>
        <v>#DIV/0!</v>
      </c>
      <c r="R293" s="6" t="e">
        <f>SUMIF(Sta!$A:$A,$A293,Sta!H:H)/$B293</f>
        <v>#DIV/0!</v>
      </c>
      <c r="S293" s="6" t="e">
        <f>SUMIF(Sta!$B:$B,$A293,Sta!J:J)/$C293</f>
        <v>#DIV/0!</v>
      </c>
      <c r="T293" s="10" t="e">
        <f>(SUMIF(Sta!$A:$A,$A293,Sta!I:I) +SUMIF(Sta!$B:$B,$A293,Sta!K:K))/$D293</f>
        <v>#DIV/0!</v>
      </c>
      <c r="U293" s="6" t="e">
        <f>SUMIF(Sta!$A:$A,$A293,Sta!I:I)/$B293</f>
        <v>#DIV/0!</v>
      </c>
      <c r="V293" s="6" t="e">
        <f>SUMIF(Sta!$B:$B,$A293,Sta!K:K)/$C293</f>
        <v>#DIV/0!</v>
      </c>
      <c r="W293" s="10" t="e">
        <f>(SUMIF(Sta!$A:$A,$A293,Sta!Q:Q) +SUMIF(Sta!$B:$B,$A293,Sta!Q:Q))/$D293</f>
        <v>#DIV/0!</v>
      </c>
      <c r="X293" s="6" t="e">
        <f>SUMIF(Sta!$A:$A,$A293,Sta!Q:Q)/$B293</f>
        <v>#DIV/0!</v>
      </c>
      <c r="Y293" s="6" t="e">
        <f>SUMIF(Sta!$B:$B,$A293,Sta!Q:Q)/$C293</f>
        <v>#DIV/0!</v>
      </c>
      <c r="Z293" s="10" t="e">
        <f>(SUMIF(Sta!$A:$A,$A293,Sta!M:M) +SUMIF(Sta!$B:$B,$A293,Sta!O:O))/$D293</f>
        <v>#DIV/0!</v>
      </c>
      <c r="AA293" s="6" t="e">
        <f>SUMIF(Sta!$A:$A,$A293,Sta!M:M)/$B293</f>
        <v>#DIV/0!</v>
      </c>
      <c r="AB293" s="6" t="e">
        <f>SUMIF(Sta!$B:$B,$A293,Sta!O:O)/$C293</f>
        <v>#DIV/0!</v>
      </c>
      <c r="AC293" s="10" t="e">
        <f>(SUMIF(Sta!$A:$A,$A293,Sta!N:N) +SUMIF(Sta!$B:$B,$A293,Sta!P:P))/$D293</f>
        <v>#DIV/0!</v>
      </c>
      <c r="AD293" s="6" t="e">
        <f>SUMIF(Sta!$A:$A,$A293,Sta!N:N)/$B293</f>
        <v>#DIV/0!</v>
      </c>
      <c r="AE293" s="14" t="e">
        <f>SUMIF(Sta!$B:$B,$A293,Sta!P:P)/$C293</f>
        <v>#DIV/0!</v>
      </c>
    </row>
    <row r="294" spans="1:31" x14ac:dyDescent="0.3">
      <c r="A294" t="s">
        <v>580</v>
      </c>
      <c r="B294" s="9">
        <f>COUNTIF(Sta!A:A,A294)</f>
        <v>1</v>
      </c>
      <c r="C294" s="4">
        <f>COUNTIF(Sta!B:B,A294)</f>
        <v>2</v>
      </c>
      <c r="D294" s="4">
        <f t="shared" si="9"/>
        <v>3</v>
      </c>
      <c r="E294" s="10">
        <f>(SUMIF(Sta!$A:$A,$A294,Sta!F:F) +SUMIF(Sta!$B:$B,$A294,Sta!F:F))/$D294</f>
        <v>2</v>
      </c>
      <c r="F294" s="6">
        <f>SUMIF(Sta!$A:$A,$A294,Sta!F:F)/$B294</f>
        <v>2</v>
      </c>
      <c r="G294" s="6">
        <f>SUMIF(Sta!$B:$B,$A294,Sta!F:F)/$C294</f>
        <v>2</v>
      </c>
      <c r="H294" s="10">
        <f>(SUMIF(Sta!$A:$A,$A294,Sta!D:D) +SUMIF(Sta!$B:$B,$A294,Sta!E:E))/$D294</f>
        <v>2</v>
      </c>
      <c r="I294" s="6">
        <f>SUMIF(Sta!$A:$A,$A294,Sta!D:D)/$B294</f>
        <v>2</v>
      </c>
      <c r="J294" s="6">
        <f>SUMIF(Sta!$B:$B,$A294,Sta!E:E)/$C294</f>
        <v>2</v>
      </c>
      <c r="K294" s="10">
        <f>(SUMIF(Sta!$A:$A,$A294,Sta!E:E) +SUMIF(Sta!$B:$B,$A294,Sta!D:D))/$D294</f>
        <v>0</v>
      </c>
      <c r="L294" s="6">
        <f>SUMIF(Sta!$A:$A,$A294,Sta!E:E)/$B294</f>
        <v>0</v>
      </c>
      <c r="M294" s="6">
        <f>SUMIF(Sta!$B:$B,$A294,Sta!D:D)/$C294</f>
        <v>0</v>
      </c>
      <c r="N294" s="10">
        <f>(SUMIF(Sta!$A:$A,$A294,Sta!L:L) +SUMIF(Sta!$B:$B,$A294,Sta!L:L))/$D294</f>
        <v>1</v>
      </c>
      <c r="O294" s="6">
        <f>SUMIF(Sta!$A:$A,$A294,Sta!L:L)/$B294</f>
        <v>1</v>
      </c>
      <c r="P294" s="6">
        <f>SUMIF(Sta!$B:$B,$A294,Sta!L:L)/$C294</f>
        <v>1</v>
      </c>
      <c r="Q294" s="10">
        <f>(SUMIF(Sta!$A:$A,$A294,Sta!H:H) +SUMIF(Sta!$B:$B,$A294,Sta!J:J))/$D294</f>
        <v>1</v>
      </c>
      <c r="R294" s="6">
        <f>SUMIF(Sta!$A:$A,$A294,Sta!H:H)/$B294</f>
        <v>1</v>
      </c>
      <c r="S294" s="6">
        <f>SUMIF(Sta!$B:$B,$A294,Sta!J:J)/$C294</f>
        <v>1</v>
      </c>
      <c r="T294" s="10">
        <f>(SUMIF(Sta!$A:$A,$A294,Sta!I:I) +SUMIF(Sta!$B:$B,$A294,Sta!K:K))/$D294</f>
        <v>0</v>
      </c>
      <c r="U294" s="6">
        <f>SUMIF(Sta!$A:$A,$A294,Sta!I:I)/$B294</f>
        <v>0</v>
      </c>
      <c r="V294" s="6">
        <f>SUMIF(Sta!$B:$B,$A294,Sta!K:K)/$C294</f>
        <v>0</v>
      </c>
      <c r="W294" s="10">
        <f>(SUMIF(Sta!$A:$A,$A294,Sta!Q:Q) +SUMIF(Sta!$B:$B,$A294,Sta!Q:Q))/$D294</f>
        <v>1</v>
      </c>
      <c r="X294" s="6">
        <f>SUMIF(Sta!$A:$A,$A294,Sta!Q:Q)/$B294</f>
        <v>1</v>
      </c>
      <c r="Y294" s="6">
        <f>SUMIF(Sta!$B:$B,$A294,Sta!Q:Q)/$C294</f>
        <v>1</v>
      </c>
      <c r="Z294" s="10">
        <f>(SUMIF(Sta!$A:$A,$A294,Sta!M:M) +SUMIF(Sta!$B:$B,$A294,Sta!O:O))/$D294</f>
        <v>1</v>
      </c>
      <c r="AA294" s="6">
        <f>SUMIF(Sta!$A:$A,$A294,Sta!M:M)/$B294</f>
        <v>1</v>
      </c>
      <c r="AB294" s="6">
        <f>SUMIF(Sta!$B:$B,$A294,Sta!O:O)/$C294</f>
        <v>1</v>
      </c>
      <c r="AC294" s="10">
        <f>(SUMIF(Sta!$A:$A,$A294,Sta!N:N) +SUMIF(Sta!$B:$B,$A294,Sta!P:P))/$D294</f>
        <v>0</v>
      </c>
      <c r="AD294" s="6">
        <f>SUMIF(Sta!$A:$A,$A294,Sta!N:N)/$B294</f>
        <v>0</v>
      </c>
      <c r="AE294" s="14">
        <f>SUMIF(Sta!$B:$B,$A294,Sta!P:P)/$C294</f>
        <v>0</v>
      </c>
    </row>
    <row r="295" spans="1:31" x14ac:dyDescent="0.3">
      <c r="A295" t="s">
        <v>89</v>
      </c>
      <c r="B295" s="9">
        <f>COUNTIF(Sta!A:A,A295)</f>
        <v>0</v>
      </c>
      <c r="C295" s="4">
        <f>COUNTIF(Sta!B:B,A295)</f>
        <v>0</v>
      </c>
      <c r="D295" s="4">
        <f t="shared" si="9"/>
        <v>0</v>
      </c>
      <c r="E295" s="10" t="e">
        <f>(SUMIF(Sta!$A:$A,$A295,Sta!F:F) +SUMIF(Sta!$B:$B,$A295,Sta!F:F))/$D295</f>
        <v>#DIV/0!</v>
      </c>
      <c r="F295" s="6" t="e">
        <f>SUMIF(Sta!$A:$A,$A295,Sta!F:F)/$B295</f>
        <v>#DIV/0!</v>
      </c>
      <c r="G295" s="6" t="e">
        <f>SUMIF(Sta!$B:$B,$A295,Sta!F:F)/$C295</f>
        <v>#DIV/0!</v>
      </c>
      <c r="H295" s="10" t="e">
        <f>(SUMIF(Sta!$A:$A,$A295,Sta!D:D) +SUMIF(Sta!$B:$B,$A295,Sta!E:E))/$D295</f>
        <v>#DIV/0!</v>
      </c>
      <c r="I295" s="6" t="e">
        <f>SUMIF(Sta!$A:$A,$A295,Sta!D:D)/$B295</f>
        <v>#DIV/0!</v>
      </c>
      <c r="J295" s="6" t="e">
        <f>SUMIF(Sta!$B:$B,$A295,Sta!E:E)/$C295</f>
        <v>#DIV/0!</v>
      </c>
      <c r="K295" s="10" t="e">
        <f>(SUMIF(Sta!$A:$A,$A295,Sta!E:E) +SUMIF(Sta!$B:$B,$A295,Sta!D:D))/$D295</f>
        <v>#DIV/0!</v>
      </c>
      <c r="L295" s="6" t="e">
        <f>SUMIF(Sta!$A:$A,$A295,Sta!E:E)/$B295</f>
        <v>#DIV/0!</v>
      </c>
      <c r="M295" s="6" t="e">
        <f>SUMIF(Sta!$B:$B,$A295,Sta!D:D)/$C295</f>
        <v>#DIV/0!</v>
      </c>
      <c r="N295" s="10" t="e">
        <f>(SUMIF(Sta!$A:$A,$A295,Sta!L:L) +SUMIF(Sta!$B:$B,$A295,Sta!L:L))/$D295</f>
        <v>#DIV/0!</v>
      </c>
      <c r="O295" s="6" t="e">
        <f>SUMIF(Sta!$A:$A,$A295,Sta!L:L)/$B295</f>
        <v>#DIV/0!</v>
      </c>
      <c r="P295" s="6" t="e">
        <f>SUMIF(Sta!$B:$B,$A295,Sta!L:L)/$C295</f>
        <v>#DIV/0!</v>
      </c>
      <c r="Q295" s="10" t="e">
        <f>(SUMIF(Sta!$A:$A,$A295,Sta!H:H) +SUMIF(Sta!$B:$B,$A295,Sta!J:J))/$D295</f>
        <v>#DIV/0!</v>
      </c>
      <c r="R295" s="6" t="e">
        <f>SUMIF(Sta!$A:$A,$A295,Sta!H:H)/$B295</f>
        <v>#DIV/0!</v>
      </c>
      <c r="S295" s="6" t="e">
        <f>SUMIF(Sta!$B:$B,$A295,Sta!J:J)/$C295</f>
        <v>#DIV/0!</v>
      </c>
      <c r="T295" s="10" t="e">
        <f>(SUMIF(Sta!$A:$A,$A295,Sta!I:I) +SUMIF(Sta!$B:$B,$A295,Sta!K:K))/$D295</f>
        <v>#DIV/0!</v>
      </c>
      <c r="U295" s="6" t="e">
        <f>SUMIF(Sta!$A:$A,$A295,Sta!I:I)/$B295</f>
        <v>#DIV/0!</v>
      </c>
      <c r="V295" s="6" t="e">
        <f>SUMIF(Sta!$B:$B,$A295,Sta!K:K)/$C295</f>
        <v>#DIV/0!</v>
      </c>
      <c r="W295" s="10" t="e">
        <f>(SUMIF(Sta!$A:$A,$A295,Sta!Q:Q) +SUMIF(Sta!$B:$B,$A295,Sta!Q:Q))/$D295</f>
        <v>#DIV/0!</v>
      </c>
      <c r="X295" s="6" t="e">
        <f>SUMIF(Sta!$A:$A,$A295,Sta!Q:Q)/$B295</f>
        <v>#DIV/0!</v>
      </c>
      <c r="Y295" s="6" t="e">
        <f>SUMIF(Sta!$B:$B,$A295,Sta!Q:Q)/$C295</f>
        <v>#DIV/0!</v>
      </c>
      <c r="Z295" s="10" t="e">
        <f>(SUMIF(Sta!$A:$A,$A295,Sta!M:M) +SUMIF(Sta!$B:$B,$A295,Sta!O:O))/$D295</f>
        <v>#DIV/0!</v>
      </c>
      <c r="AA295" s="6" t="e">
        <f>SUMIF(Sta!$A:$A,$A295,Sta!M:M)/$B295</f>
        <v>#DIV/0!</v>
      </c>
      <c r="AB295" s="6" t="e">
        <f>SUMIF(Sta!$B:$B,$A295,Sta!O:O)/$C295</f>
        <v>#DIV/0!</v>
      </c>
      <c r="AC295" s="10" t="e">
        <f>(SUMIF(Sta!$A:$A,$A295,Sta!N:N) +SUMIF(Sta!$B:$B,$A295,Sta!P:P))/$D295</f>
        <v>#DIV/0!</v>
      </c>
      <c r="AD295" s="6" t="e">
        <f>SUMIF(Sta!$A:$A,$A295,Sta!N:N)/$B295</f>
        <v>#DIV/0!</v>
      </c>
      <c r="AE295" s="14" t="e">
        <f>SUMIF(Sta!$B:$B,$A295,Sta!P:P)/$C295</f>
        <v>#DIV/0!</v>
      </c>
    </row>
    <row r="296" spans="1:31" x14ac:dyDescent="0.3">
      <c r="A296" t="s">
        <v>363</v>
      </c>
      <c r="B296" s="9">
        <f>COUNTIF(Sta!A:A,A296)</f>
        <v>1</v>
      </c>
      <c r="C296" s="4">
        <f>COUNTIF(Sta!B:B,A296)</f>
        <v>2</v>
      </c>
      <c r="D296" s="4">
        <f t="shared" si="9"/>
        <v>3</v>
      </c>
      <c r="E296" s="10">
        <f>(SUMIF(Sta!$A:$A,$A296,Sta!F:F) +SUMIF(Sta!$B:$B,$A296,Sta!F:F))/$D296</f>
        <v>3</v>
      </c>
      <c r="F296" s="6">
        <f>SUMIF(Sta!$A:$A,$A296,Sta!F:F)/$B296</f>
        <v>2</v>
      </c>
      <c r="G296" s="6">
        <f>SUMIF(Sta!$B:$B,$A296,Sta!F:F)/$C296</f>
        <v>3.5</v>
      </c>
      <c r="H296" s="10">
        <f>(SUMIF(Sta!$A:$A,$A296,Sta!D:D) +SUMIF(Sta!$B:$B,$A296,Sta!E:E))/$D296</f>
        <v>1.6666666666666667</v>
      </c>
      <c r="I296" s="6">
        <f>SUMIF(Sta!$A:$A,$A296,Sta!D:D)/$B296</f>
        <v>1</v>
      </c>
      <c r="J296" s="6">
        <f>SUMIF(Sta!$B:$B,$A296,Sta!E:E)/$C296</f>
        <v>2</v>
      </c>
      <c r="K296" s="10">
        <f>(SUMIF(Sta!$A:$A,$A296,Sta!E:E) +SUMIF(Sta!$B:$B,$A296,Sta!D:D))/$D296</f>
        <v>1.3333333333333333</v>
      </c>
      <c r="L296" s="6">
        <f>SUMIF(Sta!$A:$A,$A296,Sta!E:E)/$B296</f>
        <v>1</v>
      </c>
      <c r="M296" s="6">
        <f>SUMIF(Sta!$B:$B,$A296,Sta!D:D)/$C296</f>
        <v>1.5</v>
      </c>
      <c r="N296" s="10">
        <f>(SUMIF(Sta!$A:$A,$A296,Sta!L:L) +SUMIF(Sta!$B:$B,$A296,Sta!L:L))/$D296</f>
        <v>1</v>
      </c>
      <c r="O296" s="6">
        <f>SUMIF(Sta!$A:$A,$A296,Sta!L:L)/$B296</f>
        <v>1</v>
      </c>
      <c r="P296" s="6">
        <f>SUMIF(Sta!$B:$B,$A296,Sta!L:L)/$C296</f>
        <v>1</v>
      </c>
      <c r="Q296" s="10">
        <f>(SUMIF(Sta!$A:$A,$A296,Sta!H:H) +SUMIF(Sta!$B:$B,$A296,Sta!J:J))/$D296</f>
        <v>0.33333333333333331</v>
      </c>
      <c r="R296" s="6">
        <f>SUMIF(Sta!$A:$A,$A296,Sta!H:H)/$B296</f>
        <v>0</v>
      </c>
      <c r="S296" s="6">
        <f>SUMIF(Sta!$B:$B,$A296,Sta!J:J)/$C296</f>
        <v>0.5</v>
      </c>
      <c r="T296" s="10">
        <f>(SUMIF(Sta!$A:$A,$A296,Sta!I:I) +SUMIF(Sta!$B:$B,$A296,Sta!K:K))/$D296</f>
        <v>0.66666666666666663</v>
      </c>
      <c r="U296" s="6">
        <f>SUMIF(Sta!$A:$A,$A296,Sta!I:I)/$B296</f>
        <v>1</v>
      </c>
      <c r="V296" s="6">
        <f>SUMIF(Sta!$B:$B,$A296,Sta!K:K)/$C296</f>
        <v>0.5</v>
      </c>
      <c r="W296" s="10">
        <f>(SUMIF(Sta!$A:$A,$A296,Sta!Q:Q) +SUMIF(Sta!$B:$B,$A296,Sta!Q:Q))/$D296</f>
        <v>2</v>
      </c>
      <c r="X296" s="6">
        <f>SUMIF(Sta!$A:$A,$A296,Sta!Q:Q)/$B296</f>
        <v>1</v>
      </c>
      <c r="Y296" s="6">
        <f>SUMIF(Sta!$B:$B,$A296,Sta!Q:Q)/$C296</f>
        <v>2.5</v>
      </c>
      <c r="Z296" s="10">
        <f>(SUMIF(Sta!$A:$A,$A296,Sta!M:M) +SUMIF(Sta!$B:$B,$A296,Sta!O:O))/$D296</f>
        <v>1.3333333333333333</v>
      </c>
      <c r="AA296" s="6">
        <f>SUMIF(Sta!$A:$A,$A296,Sta!M:M)/$B296</f>
        <v>1</v>
      </c>
      <c r="AB296" s="6">
        <f>SUMIF(Sta!$B:$B,$A296,Sta!O:O)/$C296</f>
        <v>1.5</v>
      </c>
      <c r="AC296" s="10">
        <f>(SUMIF(Sta!$A:$A,$A296,Sta!N:N) +SUMIF(Sta!$B:$B,$A296,Sta!P:P))/$D296</f>
        <v>0.66666666666666663</v>
      </c>
      <c r="AD296" s="6">
        <f>SUMIF(Sta!$A:$A,$A296,Sta!N:N)/$B296</f>
        <v>0</v>
      </c>
      <c r="AE296" s="14">
        <f>SUMIF(Sta!$B:$B,$A296,Sta!P:P)/$C296</f>
        <v>1</v>
      </c>
    </row>
    <row r="297" spans="1:31" x14ac:dyDescent="0.3">
      <c r="A297" t="s">
        <v>473</v>
      </c>
      <c r="B297" s="9">
        <f>COUNTIF(Sta!A:A,A297)</f>
        <v>2</v>
      </c>
      <c r="C297" s="4">
        <f>COUNTIF(Sta!B:B,A297)</f>
        <v>1</v>
      </c>
      <c r="D297" s="4">
        <f t="shared" si="9"/>
        <v>3</v>
      </c>
      <c r="E297" s="10">
        <f>(SUMIF(Sta!$A:$A,$A297,Sta!F:F) +SUMIF(Sta!$B:$B,$A297,Sta!F:F))/$D297</f>
        <v>2.6666666666666665</v>
      </c>
      <c r="F297" s="6">
        <f>SUMIF(Sta!$A:$A,$A297,Sta!F:F)/$B297</f>
        <v>3</v>
      </c>
      <c r="G297" s="6">
        <f>SUMIF(Sta!$B:$B,$A297,Sta!F:F)/$C297</f>
        <v>2</v>
      </c>
      <c r="H297" s="10">
        <f>(SUMIF(Sta!$A:$A,$A297,Sta!D:D) +SUMIF(Sta!$B:$B,$A297,Sta!E:E))/$D297</f>
        <v>0.66666666666666663</v>
      </c>
      <c r="I297" s="6">
        <f>SUMIF(Sta!$A:$A,$A297,Sta!D:D)/$B297</f>
        <v>1</v>
      </c>
      <c r="J297" s="6">
        <f>SUMIF(Sta!$B:$B,$A297,Sta!E:E)/$C297</f>
        <v>0</v>
      </c>
      <c r="K297" s="10">
        <f>(SUMIF(Sta!$A:$A,$A297,Sta!E:E) +SUMIF(Sta!$B:$B,$A297,Sta!D:D))/$D297</f>
        <v>2</v>
      </c>
      <c r="L297" s="6">
        <f>SUMIF(Sta!$A:$A,$A297,Sta!E:E)/$B297</f>
        <v>2</v>
      </c>
      <c r="M297" s="6">
        <f>SUMIF(Sta!$B:$B,$A297,Sta!D:D)/$C297</f>
        <v>2</v>
      </c>
      <c r="N297" s="10">
        <f>(SUMIF(Sta!$A:$A,$A297,Sta!L:L) +SUMIF(Sta!$B:$B,$A297,Sta!L:L))/$D297</f>
        <v>0.33333333333333331</v>
      </c>
      <c r="O297" s="6">
        <f>SUMIF(Sta!$A:$A,$A297,Sta!L:L)/$B297</f>
        <v>0.5</v>
      </c>
      <c r="P297" s="6">
        <f>SUMIF(Sta!$B:$B,$A297,Sta!L:L)/$C297</f>
        <v>0</v>
      </c>
      <c r="Q297" s="10">
        <f>(SUMIF(Sta!$A:$A,$A297,Sta!H:H) +SUMIF(Sta!$B:$B,$A297,Sta!J:J))/$D297</f>
        <v>0.33333333333333331</v>
      </c>
      <c r="R297" s="6">
        <f>SUMIF(Sta!$A:$A,$A297,Sta!H:H)/$B297</f>
        <v>0.5</v>
      </c>
      <c r="S297" s="6">
        <f>SUMIF(Sta!$B:$B,$A297,Sta!J:J)/$C297</f>
        <v>0</v>
      </c>
      <c r="T297" s="10">
        <f>(SUMIF(Sta!$A:$A,$A297,Sta!I:I) +SUMIF(Sta!$B:$B,$A297,Sta!K:K))/$D297</f>
        <v>0</v>
      </c>
      <c r="U297" s="6">
        <f>SUMIF(Sta!$A:$A,$A297,Sta!I:I)/$B297</f>
        <v>0</v>
      </c>
      <c r="V297" s="6">
        <f>SUMIF(Sta!$B:$B,$A297,Sta!K:K)/$C297</f>
        <v>0</v>
      </c>
      <c r="W297" s="10">
        <f>(SUMIF(Sta!$A:$A,$A297,Sta!Q:Q) +SUMIF(Sta!$B:$B,$A297,Sta!Q:Q))/$D297</f>
        <v>2.3333333333333335</v>
      </c>
      <c r="X297" s="6">
        <f>SUMIF(Sta!$A:$A,$A297,Sta!Q:Q)/$B297</f>
        <v>2.5</v>
      </c>
      <c r="Y297" s="6">
        <f>SUMIF(Sta!$B:$B,$A297,Sta!Q:Q)/$C297</f>
        <v>2</v>
      </c>
      <c r="Z297" s="10">
        <f>(SUMIF(Sta!$A:$A,$A297,Sta!M:M) +SUMIF(Sta!$B:$B,$A297,Sta!O:O))/$D297</f>
        <v>0.33333333333333331</v>
      </c>
      <c r="AA297" s="6">
        <f>SUMIF(Sta!$A:$A,$A297,Sta!M:M)/$B297</f>
        <v>0.5</v>
      </c>
      <c r="AB297" s="6">
        <f>SUMIF(Sta!$B:$B,$A297,Sta!O:O)/$C297</f>
        <v>0</v>
      </c>
      <c r="AC297" s="10">
        <f>(SUMIF(Sta!$A:$A,$A297,Sta!N:N) +SUMIF(Sta!$B:$B,$A297,Sta!P:P))/$D297</f>
        <v>2</v>
      </c>
      <c r="AD297" s="6">
        <f>SUMIF(Sta!$A:$A,$A297,Sta!N:N)/$B297</f>
        <v>2</v>
      </c>
      <c r="AE297" s="14">
        <f>SUMIF(Sta!$B:$B,$A297,Sta!P:P)/$C297</f>
        <v>2</v>
      </c>
    </row>
    <row r="298" spans="1:31" x14ac:dyDescent="0.3">
      <c r="A298" t="s">
        <v>356</v>
      </c>
      <c r="B298" s="9">
        <f>COUNTIF(Sta!A:A,A298)</f>
        <v>0</v>
      </c>
      <c r="C298" s="4">
        <f>COUNTIF(Sta!B:B,A298)</f>
        <v>0</v>
      </c>
      <c r="D298" s="4">
        <f t="shared" si="9"/>
        <v>0</v>
      </c>
      <c r="E298" s="10" t="e">
        <f>(SUMIF(Sta!$A:$A,$A298,Sta!F:F) +SUMIF(Sta!$B:$B,$A298,Sta!F:F))/$D298</f>
        <v>#DIV/0!</v>
      </c>
      <c r="F298" s="6" t="e">
        <f>SUMIF(Sta!$A:$A,$A298,Sta!F:F)/$B298</f>
        <v>#DIV/0!</v>
      </c>
      <c r="G298" s="6" t="e">
        <f>SUMIF(Sta!$B:$B,$A298,Sta!F:F)/$C298</f>
        <v>#DIV/0!</v>
      </c>
      <c r="H298" s="10" t="e">
        <f>(SUMIF(Sta!$A:$A,$A298,Sta!D:D) +SUMIF(Sta!$B:$B,$A298,Sta!E:E))/$D298</f>
        <v>#DIV/0!</v>
      </c>
      <c r="I298" s="6" t="e">
        <f>SUMIF(Sta!$A:$A,$A298,Sta!D:D)/$B298</f>
        <v>#DIV/0!</v>
      </c>
      <c r="J298" s="6" t="e">
        <f>SUMIF(Sta!$B:$B,$A298,Sta!E:E)/$C298</f>
        <v>#DIV/0!</v>
      </c>
      <c r="K298" s="10" t="e">
        <f>(SUMIF(Sta!$A:$A,$A298,Sta!E:E) +SUMIF(Sta!$B:$B,$A298,Sta!D:D))/$D298</f>
        <v>#DIV/0!</v>
      </c>
      <c r="L298" s="6" t="e">
        <f>SUMIF(Sta!$A:$A,$A298,Sta!E:E)/$B298</f>
        <v>#DIV/0!</v>
      </c>
      <c r="M298" s="6" t="e">
        <f>SUMIF(Sta!$B:$B,$A298,Sta!D:D)/$C298</f>
        <v>#DIV/0!</v>
      </c>
      <c r="N298" s="10" t="e">
        <f>(SUMIF(Sta!$A:$A,$A298,Sta!L:L) +SUMIF(Sta!$B:$B,$A298,Sta!L:L))/$D298</f>
        <v>#DIV/0!</v>
      </c>
      <c r="O298" s="6" t="e">
        <f>SUMIF(Sta!$A:$A,$A298,Sta!L:L)/$B298</f>
        <v>#DIV/0!</v>
      </c>
      <c r="P298" s="6" t="e">
        <f>SUMIF(Sta!$B:$B,$A298,Sta!L:L)/$C298</f>
        <v>#DIV/0!</v>
      </c>
      <c r="Q298" s="10" t="e">
        <f>(SUMIF(Sta!$A:$A,$A298,Sta!H:H) +SUMIF(Sta!$B:$B,$A298,Sta!J:J))/$D298</f>
        <v>#DIV/0!</v>
      </c>
      <c r="R298" s="6" t="e">
        <f>SUMIF(Sta!$A:$A,$A298,Sta!H:H)/$B298</f>
        <v>#DIV/0!</v>
      </c>
      <c r="S298" s="6" t="e">
        <f>SUMIF(Sta!$B:$B,$A298,Sta!J:J)/$C298</f>
        <v>#DIV/0!</v>
      </c>
      <c r="T298" s="10" t="e">
        <f>(SUMIF(Sta!$A:$A,$A298,Sta!I:I) +SUMIF(Sta!$B:$B,$A298,Sta!K:K))/$D298</f>
        <v>#DIV/0!</v>
      </c>
      <c r="U298" s="6" t="e">
        <f>SUMIF(Sta!$A:$A,$A298,Sta!I:I)/$B298</f>
        <v>#DIV/0!</v>
      </c>
      <c r="V298" s="6" t="e">
        <f>SUMIF(Sta!$B:$B,$A298,Sta!K:K)/$C298</f>
        <v>#DIV/0!</v>
      </c>
      <c r="W298" s="10" t="e">
        <f>(SUMIF(Sta!$A:$A,$A298,Sta!Q:Q) +SUMIF(Sta!$B:$B,$A298,Sta!Q:Q))/$D298</f>
        <v>#DIV/0!</v>
      </c>
      <c r="X298" s="6" t="e">
        <f>SUMIF(Sta!$A:$A,$A298,Sta!Q:Q)/$B298</f>
        <v>#DIV/0!</v>
      </c>
      <c r="Y298" s="6" t="e">
        <f>SUMIF(Sta!$B:$B,$A298,Sta!Q:Q)/$C298</f>
        <v>#DIV/0!</v>
      </c>
      <c r="Z298" s="10" t="e">
        <f>(SUMIF(Sta!$A:$A,$A298,Sta!M:M) +SUMIF(Sta!$B:$B,$A298,Sta!O:O))/$D298</f>
        <v>#DIV/0!</v>
      </c>
      <c r="AA298" s="6" t="e">
        <f>SUMIF(Sta!$A:$A,$A298,Sta!M:M)/$B298</f>
        <v>#DIV/0!</v>
      </c>
      <c r="AB298" s="6" t="e">
        <f>SUMIF(Sta!$B:$B,$A298,Sta!O:O)/$C298</f>
        <v>#DIV/0!</v>
      </c>
      <c r="AC298" s="10" t="e">
        <f>(SUMIF(Sta!$A:$A,$A298,Sta!N:N) +SUMIF(Sta!$B:$B,$A298,Sta!P:P))/$D298</f>
        <v>#DIV/0!</v>
      </c>
      <c r="AD298" s="6" t="e">
        <f>SUMIF(Sta!$A:$A,$A298,Sta!N:N)/$B298</f>
        <v>#DIV/0!</v>
      </c>
      <c r="AE298" s="14" t="e">
        <f>SUMIF(Sta!$B:$B,$A298,Sta!P:P)/$C298</f>
        <v>#DIV/0!</v>
      </c>
    </row>
    <row r="299" spans="1:31" x14ac:dyDescent="0.3">
      <c r="A299" t="s">
        <v>170</v>
      </c>
      <c r="B299" s="9">
        <f>COUNTIF(Sta!A:A,A299)</f>
        <v>1</v>
      </c>
      <c r="C299" s="4">
        <f>COUNTIF(Sta!B:B,A299)</f>
        <v>1</v>
      </c>
      <c r="D299" s="4">
        <f t="shared" si="9"/>
        <v>2</v>
      </c>
      <c r="E299" s="10">
        <f>(SUMIF(Sta!$A:$A,$A299,Sta!F:F) +SUMIF(Sta!$B:$B,$A299,Sta!F:F))/$D299</f>
        <v>3</v>
      </c>
      <c r="F299" s="6">
        <f>SUMIF(Sta!$A:$A,$A299,Sta!F:F)/$B299</f>
        <v>2</v>
      </c>
      <c r="G299" s="6">
        <f>SUMIF(Sta!$B:$B,$A299,Sta!F:F)/$C299</f>
        <v>4</v>
      </c>
      <c r="H299" s="10">
        <f>(SUMIF(Sta!$A:$A,$A299,Sta!D:D) +SUMIF(Sta!$B:$B,$A299,Sta!E:E))/$D299</f>
        <v>2</v>
      </c>
      <c r="I299" s="6">
        <f>SUMIF(Sta!$A:$A,$A299,Sta!D:D)/$B299</f>
        <v>1</v>
      </c>
      <c r="J299" s="6">
        <f>SUMIF(Sta!$B:$B,$A299,Sta!E:E)/$C299</f>
        <v>3</v>
      </c>
      <c r="K299" s="10">
        <f>(SUMIF(Sta!$A:$A,$A299,Sta!E:E) +SUMIF(Sta!$B:$B,$A299,Sta!D:D))/$D299</f>
        <v>1</v>
      </c>
      <c r="L299" s="6">
        <f>SUMIF(Sta!$A:$A,$A299,Sta!E:E)/$B299</f>
        <v>1</v>
      </c>
      <c r="M299" s="6">
        <f>SUMIF(Sta!$B:$B,$A299,Sta!D:D)/$C299</f>
        <v>1</v>
      </c>
      <c r="N299" s="10">
        <f>(SUMIF(Sta!$A:$A,$A299,Sta!L:L) +SUMIF(Sta!$B:$B,$A299,Sta!L:L))/$D299</f>
        <v>0.5</v>
      </c>
      <c r="O299" s="6">
        <f>SUMIF(Sta!$A:$A,$A299,Sta!L:L)/$B299</f>
        <v>0</v>
      </c>
      <c r="P299" s="6">
        <f>SUMIF(Sta!$B:$B,$A299,Sta!L:L)/$C299</f>
        <v>1</v>
      </c>
      <c r="Q299" s="10">
        <f>(SUMIF(Sta!$A:$A,$A299,Sta!H:H) +SUMIF(Sta!$B:$B,$A299,Sta!J:J))/$D299</f>
        <v>0.5</v>
      </c>
      <c r="R299" s="6">
        <f>SUMIF(Sta!$A:$A,$A299,Sta!H:H)/$B299</f>
        <v>0</v>
      </c>
      <c r="S299" s="6">
        <f>SUMIF(Sta!$B:$B,$A299,Sta!J:J)/$C299</f>
        <v>1</v>
      </c>
      <c r="T299" s="10">
        <f>(SUMIF(Sta!$A:$A,$A299,Sta!I:I) +SUMIF(Sta!$B:$B,$A299,Sta!K:K))/$D299</f>
        <v>0</v>
      </c>
      <c r="U299" s="6">
        <f>SUMIF(Sta!$A:$A,$A299,Sta!I:I)/$B299</f>
        <v>0</v>
      </c>
      <c r="V299" s="6">
        <f>SUMIF(Sta!$B:$B,$A299,Sta!K:K)/$C299</f>
        <v>0</v>
      </c>
      <c r="W299" s="10">
        <f>(SUMIF(Sta!$A:$A,$A299,Sta!Q:Q) +SUMIF(Sta!$B:$B,$A299,Sta!Q:Q))/$D299</f>
        <v>2.5</v>
      </c>
      <c r="X299" s="6">
        <f>SUMIF(Sta!$A:$A,$A299,Sta!Q:Q)/$B299</f>
        <v>2</v>
      </c>
      <c r="Y299" s="6">
        <f>SUMIF(Sta!$B:$B,$A299,Sta!Q:Q)/$C299</f>
        <v>3</v>
      </c>
      <c r="Z299" s="10">
        <f>(SUMIF(Sta!$A:$A,$A299,Sta!M:M) +SUMIF(Sta!$B:$B,$A299,Sta!O:O))/$D299</f>
        <v>1.5</v>
      </c>
      <c r="AA299" s="6">
        <f>SUMIF(Sta!$A:$A,$A299,Sta!M:M)/$B299</f>
        <v>1</v>
      </c>
      <c r="AB299" s="6">
        <f>SUMIF(Sta!$B:$B,$A299,Sta!O:O)/$C299</f>
        <v>2</v>
      </c>
      <c r="AC299" s="10">
        <f>(SUMIF(Sta!$A:$A,$A299,Sta!N:N) +SUMIF(Sta!$B:$B,$A299,Sta!P:P))/$D299</f>
        <v>1</v>
      </c>
      <c r="AD299" s="6">
        <f>SUMIF(Sta!$A:$A,$A299,Sta!N:N)/$B299</f>
        <v>1</v>
      </c>
      <c r="AE299" s="14">
        <f>SUMIF(Sta!$B:$B,$A299,Sta!P:P)/$C299</f>
        <v>1</v>
      </c>
    </row>
    <row r="300" spans="1:31" x14ac:dyDescent="0.3">
      <c r="A300" t="s">
        <v>306</v>
      </c>
      <c r="B300" s="9">
        <f>COUNTIF(Sta!A:A,A300)</f>
        <v>0</v>
      </c>
      <c r="C300" s="4">
        <f>COUNTIF(Sta!B:B,A300)</f>
        <v>0</v>
      </c>
      <c r="D300" s="4">
        <f t="shared" si="9"/>
        <v>0</v>
      </c>
      <c r="E300" s="10" t="e">
        <f>(SUMIF(Sta!$A:$A,$A300,Sta!F:F) +SUMIF(Sta!$B:$B,$A300,Sta!F:F))/$D300</f>
        <v>#DIV/0!</v>
      </c>
      <c r="F300" s="6" t="e">
        <f>SUMIF(Sta!$A:$A,$A300,Sta!F:F)/$B300</f>
        <v>#DIV/0!</v>
      </c>
      <c r="G300" s="6" t="e">
        <f>SUMIF(Sta!$B:$B,$A300,Sta!F:F)/$C300</f>
        <v>#DIV/0!</v>
      </c>
      <c r="H300" s="10" t="e">
        <f>(SUMIF(Sta!$A:$A,$A300,Sta!D:D) +SUMIF(Sta!$B:$B,$A300,Sta!E:E))/$D300</f>
        <v>#DIV/0!</v>
      </c>
      <c r="I300" s="6" t="e">
        <f>SUMIF(Sta!$A:$A,$A300,Sta!D:D)/$B300</f>
        <v>#DIV/0!</v>
      </c>
      <c r="J300" s="6" t="e">
        <f>SUMIF(Sta!$B:$B,$A300,Sta!E:E)/$C300</f>
        <v>#DIV/0!</v>
      </c>
      <c r="K300" s="10" t="e">
        <f>(SUMIF(Sta!$A:$A,$A300,Sta!E:E) +SUMIF(Sta!$B:$B,$A300,Sta!D:D))/$D300</f>
        <v>#DIV/0!</v>
      </c>
      <c r="L300" s="6" t="e">
        <f>SUMIF(Sta!$A:$A,$A300,Sta!E:E)/$B300</f>
        <v>#DIV/0!</v>
      </c>
      <c r="M300" s="6" t="e">
        <f>SUMIF(Sta!$B:$B,$A300,Sta!D:D)/$C300</f>
        <v>#DIV/0!</v>
      </c>
      <c r="N300" s="10" t="e">
        <f>(SUMIF(Sta!$A:$A,$A300,Sta!L:L) +SUMIF(Sta!$B:$B,$A300,Sta!L:L))/$D300</f>
        <v>#DIV/0!</v>
      </c>
      <c r="O300" s="6" t="e">
        <f>SUMIF(Sta!$A:$A,$A300,Sta!L:L)/$B300</f>
        <v>#DIV/0!</v>
      </c>
      <c r="P300" s="6" t="e">
        <f>SUMIF(Sta!$B:$B,$A300,Sta!L:L)/$C300</f>
        <v>#DIV/0!</v>
      </c>
      <c r="Q300" s="10" t="e">
        <f>(SUMIF(Sta!$A:$A,$A300,Sta!H:H) +SUMIF(Sta!$B:$B,$A300,Sta!J:J))/$D300</f>
        <v>#DIV/0!</v>
      </c>
      <c r="R300" s="6" t="e">
        <f>SUMIF(Sta!$A:$A,$A300,Sta!H:H)/$B300</f>
        <v>#DIV/0!</v>
      </c>
      <c r="S300" s="6" t="e">
        <f>SUMIF(Sta!$B:$B,$A300,Sta!J:J)/$C300</f>
        <v>#DIV/0!</v>
      </c>
      <c r="T300" s="10" t="e">
        <f>(SUMIF(Sta!$A:$A,$A300,Sta!I:I) +SUMIF(Sta!$B:$B,$A300,Sta!K:K))/$D300</f>
        <v>#DIV/0!</v>
      </c>
      <c r="U300" s="6" t="e">
        <f>SUMIF(Sta!$A:$A,$A300,Sta!I:I)/$B300</f>
        <v>#DIV/0!</v>
      </c>
      <c r="V300" s="6" t="e">
        <f>SUMIF(Sta!$B:$B,$A300,Sta!K:K)/$C300</f>
        <v>#DIV/0!</v>
      </c>
      <c r="W300" s="10" t="e">
        <f>(SUMIF(Sta!$A:$A,$A300,Sta!Q:Q) +SUMIF(Sta!$B:$B,$A300,Sta!Q:Q))/$D300</f>
        <v>#DIV/0!</v>
      </c>
      <c r="X300" s="6" t="e">
        <f>SUMIF(Sta!$A:$A,$A300,Sta!Q:Q)/$B300</f>
        <v>#DIV/0!</v>
      </c>
      <c r="Y300" s="6" t="e">
        <f>SUMIF(Sta!$B:$B,$A300,Sta!Q:Q)/$C300</f>
        <v>#DIV/0!</v>
      </c>
      <c r="Z300" s="10" t="e">
        <f>(SUMIF(Sta!$A:$A,$A300,Sta!M:M) +SUMIF(Sta!$B:$B,$A300,Sta!O:O))/$D300</f>
        <v>#DIV/0!</v>
      </c>
      <c r="AA300" s="6" t="e">
        <f>SUMIF(Sta!$A:$A,$A300,Sta!M:M)/$B300</f>
        <v>#DIV/0!</v>
      </c>
      <c r="AB300" s="6" t="e">
        <f>SUMIF(Sta!$B:$B,$A300,Sta!O:O)/$C300</f>
        <v>#DIV/0!</v>
      </c>
      <c r="AC300" s="10" t="e">
        <f>(SUMIF(Sta!$A:$A,$A300,Sta!N:N) +SUMIF(Sta!$B:$B,$A300,Sta!P:P))/$D300</f>
        <v>#DIV/0!</v>
      </c>
      <c r="AD300" s="6" t="e">
        <f>SUMIF(Sta!$A:$A,$A300,Sta!N:N)/$B300</f>
        <v>#DIV/0!</v>
      </c>
      <c r="AE300" s="14" t="e">
        <f>SUMIF(Sta!$B:$B,$A300,Sta!P:P)/$C300</f>
        <v>#DIV/0!</v>
      </c>
    </row>
    <row r="301" spans="1:31" x14ac:dyDescent="0.3">
      <c r="A301" t="s">
        <v>14</v>
      </c>
      <c r="B301" s="9">
        <f>COUNTIF(Sta!A:A,A301)</f>
        <v>0</v>
      </c>
      <c r="C301" s="4">
        <f>COUNTIF(Sta!B:B,A301)</f>
        <v>0</v>
      </c>
      <c r="D301" s="4">
        <f t="shared" si="9"/>
        <v>0</v>
      </c>
      <c r="E301" s="10" t="e">
        <f>(SUMIF(Sta!$A:$A,$A301,Sta!F:F) +SUMIF(Sta!$B:$B,$A301,Sta!F:F))/$D301</f>
        <v>#DIV/0!</v>
      </c>
      <c r="F301" s="6" t="e">
        <f>SUMIF(Sta!$A:$A,$A301,Sta!F:F)/$B301</f>
        <v>#DIV/0!</v>
      </c>
      <c r="G301" s="6" t="e">
        <f>SUMIF(Sta!$B:$B,$A301,Sta!F:F)/$C301</f>
        <v>#DIV/0!</v>
      </c>
      <c r="H301" s="10" t="e">
        <f>(SUMIF(Sta!$A:$A,$A301,Sta!D:D) +SUMIF(Sta!$B:$B,$A301,Sta!E:E))/$D301</f>
        <v>#DIV/0!</v>
      </c>
      <c r="I301" s="6" t="e">
        <f>SUMIF(Sta!$A:$A,$A301,Sta!D:D)/$B301</f>
        <v>#DIV/0!</v>
      </c>
      <c r="J301" s="6" t="e">
        <f>SUMIF(Sta!$B:$B,$A301,Sta!E:E)/$C301</f>
        <v>#DIV/0!</v>
      </c>
      <c r="K301" s="10" t="e">
        <f>(SUMIF(Sta!$A:$A,$A301,Sta!E:E) +SUMIF(Sta!$B:$B,$A301,Sta!D:D))/$D301</f>
        <v>#DIV/0!</v>
      </c>
      <c r="L301" s="6" t="e">
        <f>SUMIF(Sta!$A:$A,$A301,Sta!E:E)/$B301</f>
        <v>#DIV/0!</v>
      </c>
      <c r="M301" s="6" t="e">
        <f>SUMIF(Sta!$B:$B,$A301,Sta!D:D)/$C301</f>
        <v>#DIV/0!</v>
      </c>
      <c r="N301" s="10" t="e">
        <f>(SUMIF(Sta!$A:$A,$A301,Sta!L:L) +SUMIF(Sta!$B:$B,$A301,Sta!L:L))/$D301</f>
        <v>#DIV/0!</v>
      </c>
      <c r="O301" s="6" t="e">
        <f>SUMIF(Sta!$A:$A,$A301,Sta!L:L)/$B301</f>
        <v>#DIV/0!</v>
      </c>
      <c r="P301" s="6" t="e">
        <f>SUMIF(Sta!$B:$B,$A301,Sta!L:L)/$C301</f>
        <v>#DIV/0!</v>
      </c>
      <c r="Q301" s="10" t="e">
        <f>(SUMIF(Sta!$A:$A,$A301,Sta!H:H) +SUMIF(Sta!$B:$B,$A301,Sta!J:J))/$D301</f>
        <v>#DIV/0!</v>
      </c>
      <c r="R301" s="6" t="e">
        <f>SUMIF(Sta!$A:$A,$A301,Sta!H:H)/$B301</f>
        <v>#DIV/0!</v>
      </c>
      <c r="S301" s="6" t="e">
        <f>SUMIF(Sta!$B:$B,$A301,Sta!J:J)/$C301</f>
        <v>#DIV/0!</v>
      </c>
      <c r="T301" s="10" t="e">
        <f>(SUMIF(Sta!$A:$A,$A301,Sta!I:I) +SUMIF(Sta!$B:$B,$A301,Sta!K:K))/$D301</f>
        <v>#DIV/0!</v>
      </c>
      <c r="U301" s="6" t="e">
        <f>SUMIF(Sta!$A:$A,$A301,Sta!I:I)/$B301</f>
        <v>#DIV/0!</v>
      </c>
      <c r="V301" s="6" t="e">
        <f>SUMIF(Sta!$B:$B,$A301,Sta!K:K)/$C301</f>
        <v>#DIV/0!</v>
      </c>
      <c r="W301" s="10" t="e">
        <f>(SUMIF(Sta!$A:$A,$A301,Sta!Q:Q) +SUMIF(Sta!$B:$B,$A301,Sta!Q:Q))/$D301</f>
        <v>#DIV/0!</v>
      </c>
      <c r="X301" s="6" t="e">
        <f>SUMIF(Sta!$A:$A,$A301,Sta!Q:Q)/$B301</f>
        <v>#DIV/0!</v>
      </c>
      <c r="Y301" s="6" t="e">
        <f>SUMIF(Sta!$B:$B,$A301,Sta!Q:Q)/$C301</f>
        <v>#DIV/0!</v>
      </c>
      <c r="Z301" s="10" t="e">
        <f>(SUMIF(Sta!$A:$A,$A301,Sta!M:M) +SUMIF(Sta!$B:$B,$A301,Sta!O:O))/$D301</f>
        <v>#DIV/0!</v>
      </c>
      <c r="AA301" s="6" t="e">
        <f>SUMIF(Sta!$A:$A,$A301,Sta!M:M)/$B301</f>
        <v>#DIV/0!</v>
      </c>
      <c r="AB301" s="6" t="e">
        <f>SUMIF(Sta!$B:$B,$A301,Sta!O:O)/$C301</f>
        <v>#DIV/0!</v>
      </c>
      <c r="AC301" s="10" t="e">
        <f>(SUMIF(Sta!$A:$A,$A301,Sta!N:N) +SUMIF(Sta!$B:$B,$A301,Sta!P:P))/$D301</f>
        <v>#DIV/0!</v>
      </c>
      <c r="AD301" s="6" t="e">
        <f>SUMIF(Sta!$A:$A,$A301,Sta!N:N)/$B301</f>
        <v>#DIV/0!</v>
      </c>
      <c r="AE301" s="14" t="e">
        <f>SUMIF(Sta!$B:$B,$A301,Sta!P:P)/$C301</f>
        <v>#DIV/0!</v>
      </c>
    </row>
    <row r="302" spans="1:31" x14ac:dyDescent="0.3">
      <c r="A302" t="s">
        <v>391</v>
      </c>
      <c r="B302" s="9">
        <f>COUNTIF(Sta!A:A,A302)</f>
        <v>0</v>
      </c>
      <c r="C302" s="4">
        <f>COUNTIF(Sta!B:B,A302)</f>
        <v>0</v>
      </c>
      <c r="D302" s="4">
        <f t="shared" si="9"/>
        <v>0</v>
      </c>
      <c r="E302" s="10" t="e">
        <f>(SUMIF(Sta!$A:$A,$A302,Sta!F:F) +SUMIF(Sta!$B:$B,$A302,Sta!F:F))/$D302</f>
        <v>#DIV/0!</v>
      </c>
      <c r="F302" s="6" t="e">
        <f>SUMIF(Sta!$A:$A,$A302,Sta!F:F)/$B302</f>
        <v>#DIV/0!</v>
      </c>
      <c r="G302" s="6" t="e">
        <f>SUMIF(Sta!$B:$B,$A302,Sta!F:F)/$C302</f>
        <v>#DIV/0!</v>
      </c>
      <c r="H302" s="10" t="e">
        <f>(SUMIF(Sta!$A:$A,$A302,Sta!D:D) +SUMIF(Sta!$B:$B,$A302,Sta!E:E))/$D302</f>
        <v>#DIV/0!</v>
      </c>
      <c r="I302" s="6" t="e">
        <f>SUMIF(Sta!$A:$A,$A302,Sta!D:D)/$B302</f>
        <v>#DIV/0!</v>
      </c>
      <c r="J302" s="6" t="e">
        <f>SUMIF(Sta!$B:$B,$A302,Sta!E:E)/$C302</f>
        <v>#DIV/0!</v>
      </c>
      <c r="K302" s="10" t="e">
        <f>(SUMIF(Sta!$A:$A,$A302,Sta!E:E) +SUMIF(Sta!$B:$B,$A302,Sta!D:D))/$D302</f>
        <v>#DIV/0!</v>
      </c>
      <c r="L302" s="6" t="e">
        <f>SUMIF(Sta!$A:$A,$A302,Sta!E:E)/$B302</f>
        <v>#DIV/0!</v>
      </c>
      <c r="M302" s="6" t="e">
        <f>SUMIF(Sta!$B:$B,$A302,Sta!D:D)/$C302</f>
        <v>#DIV/0!</v>
      </c>
      <c r="N302" s="10" t="e">
        <f>(SUMIF(Sta!$A:$A,$A302,Sta!L:L) +SUMIF(Sta!$B:$B,$A302,Sta!L:L))/$D302</f>
        <v>#DIV/0!</v>
      </c>
      <c r="O302" s="6" t="e">
        <f>SUMIF(Sta!$A:$A,$A302,Sta!L:L)/$B302</f>
        <v>#DIV/0!</v>
      </c>
      <c r="P302" s="6" t="e">
        <f>SUMIF(Sta!$B:$B,$A302,Sta!L:L)/$C302</f>
        <v>#DIV/0!</v>
      </c>
      <c r="Q302" s="10" t="e">
        <f>(SUMIF(Sta!$A:$A,$A302,Sta!H:H) +SUMIF(Sta!$B:$B,$A302,Sta!J:J))/$D302</f>
        <v>#DIV/0!</v>
      </c>
      <c r="R302" s="6" t="e">
        <f>SUMIF(Sta!$A:$A,$A302,Sta!H:H)/$B302</f>
        <v>#DIV/0!</v>
      </c>
      <c r="S302" s="6" t="e">
        <f>SUMIF(Sta!$B:$B,$A302,Sta!J:J)/$C302</f>
        <v>#DIV/0!</v>
      </c>
      <c r="T302" s="10" t="e">
        <f>(SUMIF(Sta!$A:$A,$A302,Sta!I:I) +SUMIF(Sta!$B:$B,$A302,Sta!K:K))/$D302</f>
        <v>#DIV/0!</v>
      </c>
      <c r="U302" s="6" t="e">
        <f>SUMIF(Sta!$A:$A,$A302,Sta!I:I)/$B302</f>
        <v>#DIV/0!</v>
      </c>
      <c r="V302" s="6" t="e">
        <f>SUMIF(Sta!$B:$B,$A302,Sta!K:K)/$C302</f>
        <v>#DIV/0!</v>
      </c>
      <c r="W302" s="10" t="e">
        <f>(SUMIF(Sta!$A:$A,$A302,Sta!Q:Q) +SUMIF(Sta!$B:$B,$A302,Sta!Q:Q))/$D302</f>
        <v>#DIV/0!</v>
      </c>
      <c r="X302" s="6" t="e">
        <f>SUMIF(Sta!$A:$A,$A302,Sta!Q:Q)/$B302</f>
        <v>#DIV/0!</v>
      </c>
      <c r="Y302" s="6" t="e">
        <f>SUMIF(Sta!$B:$B,$A302,Sta!Q:Q)/$C302</f>
        <v>#DIV/0!</v>
      </c>
      <c r="Z302" s="10" t="e">
        <f>(SUMIF(Sta!$A:$A,$A302,Sta!M:M) +SUMIF(Sta!$B:$B,$A302,Sta!O:O))/$D302</f>
        <v>#DIV/0!</v>
      </c>
      <c r="AA302" s="6" t="e">
        <f>SUMIF(Sta!$A:$A,$A302,Sta!M:M)/$B302</f>
        <v>#DIV/0!</v>
      </c>
      <c r="AB302" s="6" t="e">
        <f>SUMIF(Sta!$B:$B,$A302,Sta!O:O)/$C302</f>
        <v>#DIV/0!</v>
      </c>
      <c r="AC302" s="10" t="e">
        <f>(SUMIF(Sta!$A:$A,$A302,Sta!N:N) +SUMIF(Sta!$B:$B,$A302,Sta!P:P))/$D302</f>
        <v>#DIV/0!</v>
      </c>
      <c r="AD302" s="6" t="e">
        <f>SUMIF(Sta!$A:$A,$A302,Sta!N:N)/$B302</f>
        <v>#DIV/0!</v>
      </c>
      <c r="AE302" s="14" t="e">
        <f>SUMIF(Sta!$B:$B,$A302,Sta!P:P)/$C302</f>
        <v>#DIV/0!</v>
      </c>
    </row>
    <row r="303" spans="1:31" x14ac:dyDescent="0.3">
      <c r="A303" t="s">
        <v>365</v>
      </c>
      <c r="B303" s="9">
        <f>COUNTIF(Sta!A:A,A303)</f>
        <v>1</v>
      </c>
      <c r="C303" s="4">
        <f>COUNTIF(Sta!B:B,A303)</f>
        <v>2</v>
      </c>
      <c r="D303" s="4">
        <f t="shared" si="9"/>
        <v>3</v>
      </c>
      <c r="E303" s="10">
        <f>(SUMIF(Sta!$A:$A,$A303,Sta!F:F) +SUMIF(Sta!$B:$B,$A303,Sta!F:F))/$D303</f>
        <v>2.3333333333333335</v>
      </c>
      <c r="F303" s="6">
        <f>SUMIF(Sta!$A:$A,$A303,Sta!F:F)/$B303</f>
        <v>2</v>
      </c>
      <c r="G303" s="6">
        <f>SUMIF(Sta!$B:$B,$A303,Sta!F:F)/$C303</f>
        <v>2.5</v>
      </c>
      <c r="H303" s="10">
        <f>(SUMIF(Sta!$A:$A,$A303,Sta!D:D) +SUMIF(Sta!$B:$B,$A303,Sta!E:E))/$D303</f>
        <v>1.6666666666666667</v>
      </c>
      <c r="I303" s="6">
        <f>SUMIF(Sta!$A:$A,$A303,Sta!D:D)/$B303</f>
        <v>2</v>
      </c>
      <c r="J303" s="6">
        <f>SUMIF(Sta!$B:$B,$A303,Sta!E:E)/$C303</f>
        <v>1.5</v>
      </c>
      <c r="K303" s="10">
        <f>(SUMIF(Sta!$A:$A,$A303,Sta!E:E) +SUMIF(Sta!$B:$B,$A303,Sta!D:D))/$D303</f>
        <v>0.66666666666666663</v>
      </c>
      <c r="L303" s="6">
        <f>SUMIF(Sta!$A:$A,$A303,Sta!E:E)/$B303</f>
        <v>0</v>
      </c>
      <c r="M303" s="6">
        <f>SUMIF(Sta!$B:$B,$A303,Sta!D:D)/$C303</f>
        <v>1</v>
      </c>
      <c r="N303" s="10">
        <f>(SUMIF(Sta!$A:$A,$A303,Sta!L:L) +SUMIF(Sta!$B:$B,$A303,Sta!L:L))/$D303</f>
        <v>0.33333333333333331</v>
      </c>
      <c r="O303" s="6">
        <f>SUMIF(Sta!$A:$A,$A303,Sta!L:L)/$B303</f>
        <v>0</v>
      </c>
      <c r="P303" s="6">
        <f>SUMIF(Sta!$B:$B,$A303,Sta!L:L)/$C303</f>
        <v>0.5</v>
      </c>
      <c r="Q303" s="10">
        <f>(SUMIF(Sta!$A:$A,$A303,Sta!H:H) +SUMIF(Sta!$B:$B,$A303,Sta!J:J))/$D303</f>
        <v>0</v>
      </c>
      <c r="R303" s="6">
        <f>SUMIF(Sta!$A:$A,$A303,Sta!H:H)/$B303</f>
        <v>0</v>
      </c>
      <c r="S303" s="6">
        <f>SUMIF(Sta!$B:$B,$A303,Sta!J:J)/$C303</f>
        <v>0</v>
      </c>
      <c r="T303" s="10">
        <f>(SUMIF(Sta!$A:$A,$A303,Sta!I:I) +SUMIF(Sta!$B:$B,$A303,Sta!K:K))/$D303</f>
        <v>0.33333333333333331</v>
      </c>
      <c r="U303" s="6">
        <f>SUMIF(Sta!$A:$A,$A303,Sta!I:I)/$B303</f>
        <v>0</v>
      </c>
      <c r="V303" s="6">
        <f>SUMIF(Sta!$B:$B,$A303,Sta!K:K)/$C303</f>
        <v>0.5</v>
      </c>
      <c r="W303" s="10">
        <f>(SUMIF(Sta!$A:$A,$A303,Sta!Q:Q) +SUMIF(Sta!$B:$B,$A303,Sta!Q:Q))/$D303</f>
        <v>2</v>
      </c>
      <c r="X303" s="6">
        <f>SUMIF(Sta!$A:$A,$A303,Sta!Q:Q)/$B303</f>
        <v>2</v>
      </c>
      <c r="Y303" s="6">
        <f>SUMIF(Sta!$B:$B,$A303,Sta!Q:Q)/$C303</f>
        <v>2</v>
      </c>
      <c r="Z303" s="10">
        <f>(SUMIF(Sta!$A:$A,$A303,Sta!M:M) +SUMIF(Sta!$B:$B,$A303,Sta!O:O))/$D303</f>
        <v>1.6666666666666667</v>
      </c>
      <c r="AA303" s="6">
        <f>SUMIF(Sta!$A:$A,$A303,Sta!M:M)/$B303</f>
        <v>2</v>
      </c>
      <c r="AB303" s="6">
        <f>SUMIF(Sta!$B:$B,$A303,Sta!O:O)/$C303</f>
        <v>1.5</v>
      </c>
      <c r="AC303" s="10">
        <f>(SUMIF(Sta!$A:$A,$A303,Sta!N:N) +SUMIF(Sta!$B:$B,$A303,Sta!P:P))/$D303</f>
        <v>0.33333333333333331</v>
      </c>
      <c r="AD303" s="6">
        <f>SUMIF(Sta!$A:$A,$A303,Sta!N:N)/$B303</f>
        <v>0</v>
      </c>
      <c r="AE303" s="14">
        <f>SUMIF(Sta!$B:$B,$A303,Sta!P:P)/$C303</f>
        <v>0.5</v>
      </c>
    </row>
    <row r="304" spans="1:31" x14ac:dyDescent="0.3">
      <c r="A304" t="s">
        <v>309</v>
      </c>
      <c r="B304" s="9">
        <f>COUNTIF(Sta!A:A,A304)</f>
        <v>0</v>
      </c>
      <c r="C304" s="4">
        <f>COUNTIF(Sta!B:B,A304)</f>
        <v>0</v>
      </c>
      <c r="D304" s="4">
        <f t="shared" si="9"/>
        <v>0</v>
      </c>
      <c r="E304" s="10" t="e">
        <f>(SUMIF(Sta!$A:$A,$A304,Sta!F:F) +SUMIF(Sta!$B:$B,$A304,Sta!F:F))/$D304</f>
        <v>#DIV/0!</v>
      </c>
      <c r="F304" s="6" t="e">
        <f>SUMIF(Sta!$A:$A,$A304,Sta!F:F)/$B304</f>
        <v>#DIV/0!</v>
      </c>
      <c r="G304" s="6" t="e">
        <f>SUMIF(Sta!$B:$B,$A304,Sta!F:F)/$C304</f>
        <v>#DIV/0!</v>
      </c>
      <c r="H304" s="10" t="e">
        <f>(SUMIF(Sta!$A:$A,$A304,Sta!D:D) +SUMIF(Sta!$B:$B,$A304,Sta!E:E))/$D304</f>
        <v>#DIV/0!</v>
      </c>
      <c r="I304" s="6" t="e">
        <f>SUMIF(Sta!$A:$A,$A304,Sta!D:D)/$B304</f>
        <v>#DIV/0!</v>
      </c>
      <c r="J304" s="6" t="e">
        <f>SUMIF(Sta!$B:$B,$A304,Sta!E:E)/$C304</f>
        <v>#DIV/0!</v>
      </c>
      <c r="K304" s="10" t="e">
        <f>(SUMIF(Sta!$A:$A,$A304,Sta!E:E) +SUMIF(Sta!$B:$B,$A304,Sta!D:D))/$D304</f>
        <v>#DIV/0!</v>
      </c>
      <c r="L304" s="6" t="e">
        <f>SUMIF(Sta!$A:$A,$A304,Sta!E:E)/$B304</f>
        <v>#DIV/0!</v>
      </c>
      <c r="M304" s="6" t="e">
        <f>SUMIF(Sta!$B:$B,$A304,Sta!D:D)/$C304</f>
        <v>#DIV/0!</v>
      </c>
      <c r="N304" s="10" t="e">
        <f>(SUMIF(Sta!$A:$A,$A304,Sta!L:L) +SUMIF(Sta!$B:$B,$A304,Sta!L:L))/$D304</f>
        <v>#DIV/0!</v>
      </c>
      <c r="O304" s="6" t="e">
        <f>SUMIF(Sta!$A:$A,$A304,Sta!L:L)/$B304</f>
        <v>#DIV/0!</v>
      </c>
      <c r="P304" s="6" t="e">
        <f>SUMIF(Sta!$B:$B,$A304,Sta!L:L)/$C304</f>
        <v>#DIV/0!</v>
      </c>
      <c r="Q304" s="10" t="e">
        <f>(SUMIF(Sta!$A:$A,$A304,Sta!H:H) +SUMIF(Sta!$B:$B,$A304,Sta!J:J))/$D304</f>
        <v>#DIV/0!</v>
      </c>
      <c r="R304" s="6" t="e">
        <f>SUMIF(Sta!$A:$A,$A304,Sta!H:H)/$B304</f>
        <v>#DIV/0!</v>
      </c>
      <c r="S304" s="6" t="e">
        <f>SUMIF(Sta!$B:$B,$A304,Sta!J:J)/$C304</f>
        <v>#DIV/0!</v>
      </c>
      <c r="T304" s="10" t="e">
        <f>(SUMIF(Sta!$A:$A,$A304,Sta!I:I) +SUMIF(Sta!$B:$B,$A304,Sta!K:K))/$D304</f>
        <v>#DIV/0!</v>
      </c>
      <c r="U304" s="6" t="e">
        <f>SUMIF(Sta!$A:$A,$A304,Sta!I:I)/$B304</f>
        <v>#DIV/0!</v>
      </c>
      <c r="V304" s="6" t="e">
        <f>SUMIF(Sta!$B:$B,$A304,Sta!K:K)/$C304</f>
        <v>#DIV/0!</v>
      </c>
      <c r="W304" s="10" t="e">
        <f>(SUMIF(Sta!$A:$A,$A304,Sta!Q:Q) +SUMIF(Sta!$B:$B,$A304,Sta!Q:Q))/$D304</f>
        <v>#DIV/0!</v>
      </c>
      <c r="X304" s="6" t="e">
        <f>SUMIF(Sta!$A:$A,$A304,Sta!Q:Q)/$B304</f>
        <v>#DIV/0!</v>
      </c>
      <c r="Y304" s="6" t="e">
        <f>SUMIF(Sta!$B:$B,$A304,Sta!Q:Q)/$C304</f>
        <v>#DIV/0!</v>
      </c>
      <c r="Z304" s="10" t="e">
        <f>(SUMIF(Sta!$A:$A,$A304,Sta!M:M) +SUMIF(Sta!$B:$B,$A304,Sta!O:O))/$D304</f>
        <v>#DIV/0!</v>
      </c>
      <c r="AA304" s="6" t="e">
        <f>SUMIF(Sta!$A:$A,$A304,Sta!M:M)/$B304</f>
        <v>#DIV/0!</v>
      </c>
      <c r="AB304" s="6" t="e">
        <f>SUMIF(Sta!$B:$B,$A304,Sta!O:O)/$C304</f>
        <v>#DIV/0!</v>
      </c>
      <c r="AC304" s="10" t="e">
        <f>(SUMIF(Sta!$A:$A,$A304,Sta!N:N) +SUMIF(Sta!$B:$B,$A304,Sta!P:P))/$D304</f>
        <v>#DIV/0!</v>
      </c>
      <c r="AD304" s="6" t="e">
        <f>SUMIF(Sta!$A:$A,$A304,Sta!N:N)/$B304</f>
        <v>#DIV/0!</v>
      </c>
      <c r="AE304" s="14" t="e">
        <f>SUMIF(Sta!$B:$B,$A304,Sta!P:P)/$C304</f>
        <v>#DIV/0!</v>
      </c>
    </row>
    <row r="305" spans="1:31" x14ac:dyDescent="0.3">
      <c r="A305" t="s">
        <v>319</v>
      </c>
      <c r="B305" s="9">
        <f>COUNTIF(Sta!A:A,A305)</f>
        <v>1</v>
      </c>
      <c r="C305" s="4">
        <f>COUNTIF(Sta!B:B,A305)</f>
        <v>1</v>
      </c>
      <c r="D305" s="4">
        <f t="shared" si="9"/>
        <v>2</v>
      </c>
      <c r="E305" s="10">
        <f>(SUMIF(Sta!$A:$A,$A305,Sta!F:F) +SUMIF(Sta!$B:$B,$A305,Sta!F:F))/$D305</f>
        <v>2</v>
      </c>
      <c r="F305" s="6">
        <f>SUMIF(Sta!$A:$A,$A305,Sta!F:F)/$B305</f>
        <v>1</v>
      </c>
      <c r="G305" s="6">
        <f>SUMIF(Sta!$B:$B,$A305,Sta!F:F)/$C305</f>
        <v>3</v>
      </c>
      <c r="H305" s="10">
        <f>(SUMIF(Sta!$A:$A,$A305,Sta!D:D) +SUMIF(Sta!$B:$B,$A305,Sta!E:E))/$D305</f>
        <v>0.5</v>
      </c>
      <c r="I305" s="6">
        <f>SUMIF(Sta!$A:$A,$A305,Sta!D:D)/$B305</f>
        <v>1</v>
      </c>
      <c r="J305" s="6">
        <f>SUMIF(Sta!$B:$B,$A305,Sta!E:E)/$C305</f>
        <v>0</v>
      </c>
      <c r="K305" s="10">
        <f>(SUMIF(Sta!$A:$A,$A305,Sta!E:E) +SUMIF(Sta!$B:$B,$A305,Sta!D:D))/$D305</f>
        <v>1.5</v>
      </c>
      <c r="L305" s="6">
        <f>SUMIF(Sta!$A:$A,$A305,Sta!E:E)/$B305</f>
        <v>0</v>
      </c>
      <c r="M305" s="6">
        <f>SUMIF(Sta!$B:$B,$A305,Sta!D:D)/$C305</f>
        <v>3</v>
      </c>
      <c r="N305" s="10">
        <f>(SUMIF(Sta!$A:$A,$A305,Sta!L:L) +SUMIF(Sta!$B:$B,$A305,Sta!L:L))/$D305</f>
        <v>0.5</v>
      </c>
      <c r="O305" s="6">
        <f>SUMIF(Sta!$A:$A,$A305,Sta!L:L)/$B305</f>
        <v>0</v>
      </c>
      <c r="P305" s="6">
        <f>SUMIF(Sta!$B:$B,$A305,Sta!L:L)/$C305</f>
        <v>1</v>
      </c>
      <c r="Q305" s="10">
        <f>(SUMIF(Sta!$A:$A,$A305,Sta!H:H) +SUMIF(Sta!$B:$B,$A305,Sta!J:J))/$D305</f>
        <v>0</v>
      </c>
      <c r="R305" s="6">
        <f>SUMIF(Sta!$A:$A,$A305,Sta!H:H)/$B305</f>
        <v>0</v>
      </c>
      <c r="S305" s="6">
        <f>SUMIF(Sta!$B:$B,$A305,Sta!J:J)/$C305</f>
        <v>0</v>
      </c>
      <c r="T305" s="10">
        <f>(SUMIF(Sta!$A:$A,$A305,Sta!I:I) +SUMIF(Sta!$B:$B,$A305,Sta!K:K))/$D305</f>
        <v>0.5</v>
      </c>
      <c r="U305" s="6">
        <f>SUMIF(Sta!$A:$A,$A305,Sta!I:I)/$B305</f>
        <v>0</v>
      </c>
      <c r="V305" s="6">
        <f>SUMIF(Sta!$B:$B,$A305,Sta!K:K)/$C305</f>
        <v>1</v>
      </c>
      <c r="W305" s="10">
        <f>(SUMIF(Sta!$A:$A,$A305,Sta!Q:Q) +SUMIF(Sta!$B:$B,$A305,Sta!Q:Q))/$D305</f>
        <v>1.5</v>
      </c>
      <c r="X305" s="6">
        <f>SUMIF(Sta!$A:$A,$A305,Sta!Q:Q)/$B305</f>
        <v>1</v>
      </c>
      <c r="Y305" s="6">
        <f>SUMIF(Sta!$B:$B,$A305,Sta!Q:Q)/$C305</f>
        <v>2</v>
      </c>
      <c r="Z305" s="10">
        <f>(SUMIF(Sta!$A:$A,$A305,Sta!M:M) +SUMIF(Sta!$B:$B,$A305,Sta!O:O))/$D305</f>
        <v>0.5</v>
      </c>
      <c r="AA305" s="6">
        <f>SUMIF(Sta!$A:$A,$A305,Sta!M:M)/$B305</f>
        <v>1</v>
      </c>
      <c r="AB305" s="6">
        <f>SUMIF(Sta!$B:$B,$A305,Sta!O:O)/$C305</f>
        <v>0</v>
      </c>
      <c r="AC305" s="10">
        <f>(SUMIF(Sta!$A:$A,$A305,Sta!N:N) +SUMIF(Sta!$B:$B,$A305,Sta!P:P))/$D305</f>
        <v>1</v>
      </c>
      <c r="AD305" s="6">
        <f>SUMIF(Sta!$A:$A,$A305,Sta!N:N)/$B305</f>
        <v>0</v>
      </c>
      <c r="AE305" s="14">
        <f>SUMIF(Sta!$B:$B,$A305,Sta!P:P)/$C305</f>
        <v>2</v>
      </c>
    </row>
    <row r="306" spans="1:31" x14ac:dyDescent="0.3">
      <c r="A306" t="s">
        <v>279</v>
      </c>
      <c r="B306" s="9">
        <f>COUNTIF(Sta!A:A,A306)</f>
        <v>0</v>
      </c>
      <c r="C306" s="4">
        <f>COUNTIF(Sta!B:B,A306)</f>
        <v>0</v>
      </c>
      <c r="D306" s="4">
        <f t="shared" si="9"/>
        <v>0</v>
      </c>
      <c r="E306" s="10" t="e">
        <f>(SUMIF(Sta!$A:$A,$A306,Sta!F:F) +SUMIF(Sta!$B:$B,$A306,Sta!F:F))/$D306</f>
        <v>#DIV/0!</v>
      </c>
      <c r="F306" s="6" t="e">
        <f>SUMIF(Sta!$A:$A,$A306,Sta!F:F)/$B306</f>
        <v>#DIV/0!</v>
      </c>
      <c r="G306" s="6" t="e">
        <f>SUMIF(Sta!$B:$B,$A306,Sta!F:F)/$C306</f>
        <v>#DIV/0!</v>
      </c>
      <c r="H306" s="10" t="e">
        <f>(SUMIF(Sta!$A:$A,$A306,Sta!D:D) +SUMIF(Sta!$B:$B,$A306,Sta!E:E))/$D306</f>
        <v>#DIV/0!</v>
      </c>
      <c r="I306" s="6" t="e">
        <f>SUMIF(Sta!$A:$A,$A306,Sta!D:D)/$B306</f>
        <v>#DIV/0!</v>
      </c>
      <c r="J306" s="6" t="e">
        <f>SUMIF(Sta!$B:$B,$A306,Sta!E:E)/$C306</f>
        <v>#DIV/0!</v>
      </c>
      <c r="K306" s="10" t="e">
        <f>(SUMIF(Sta!$A:$A,$A306,Sta!E:E) +SUMIF(Sta!$B:$B,$A306,Sta!D:D))/$D306</f>
        <v>#DIV/0!</v>
      </c>
      <c r="L306" s="6" t="e">
        <f>SUMIF(Sta!$A:$A,$A306,Sta!E:E)/$B306</f>
        <v>#DIV/0!</v>
      </c>
      <c r="M306" s="6" t="e">
        <f>SUMIF(Sta!$B:$B,$A306,Sta!D:D)/$C306</f>
        <v>#DIV/0!</v>
      </c>
      <c r="N306" s="10" t="e">
        <f>(SUMIF(Sta!$A:$A,$A306,Sta!L:L) +SUMIF(Sta!$B:$B,$A306,Sta!L:L))/$D306</f>
        <v>#DIV/0!</v>
      </c>
      <c r="O306" s="6" t="e">
        <f>SUMIF(Sta!$A:$A,$A306,Sta!L:L)/$B306</f>
        <v>#DIV/0!</v>
      </c>
      <c r="P306" s="6" t="e">
        <f>SUMIF(Sta!$B:$B,$A306,Sta!L:L)/$C306</f>
        <v>#DIV/0!</v>
      </c>
      <c r="Q306" s="10" t="e">
        <f>(SUMIF(Sta!$A:$A,$A306,Sta!H:H) +SUMIF(Sta!$B:$B,$A306,Sta!J:J))/$D306</f>
        <v>#DIV/0!</v>
      </c>
      <c r="R306" s="6" t="e">
        <f>SUMIF(Sta!$A:$A,$A306,Sta!H:H)/$B306</f>
        <v>#DIV/0!</v>
      </c>
      <c r="S306" s="6" t="e">
        <f>SUMIF(Sta!$B:$B,$A306,Sta!J:J)/$C306</f>
        <v>#DIV/0!</v>
      </c>
      <c r="T306" s="10" t="e">
        <f>(SUMIF(Sta!$A:$A,$A306,Sta!I:I) +SUMIF(Sta!$B:$B,$A306,Sta!K:K))/$D306</f>
        <v>#DIV/0!</v>
      </c>
      <c r="U306" s="6" t="e">
        <f>SUMIF(Sta!$A:$A,$A306,Sta!I:I)/$B306</f>
        <v>#DIV/0!</v>
      </c>
      <c r="V306" s="6" t="e">
        <f>SUMIF(Sta!$B:$B,$A306,Sta!K:K)/$C306</f>
        <v>#DIV/0!</v>
      </c>
      <c r="W306" s="10" t="e">
        <f>(SUMIF(Sta!$A:$A,$A306,Sta!Q:Q) +SUMIF(Sta!$B:$B,$A306,Sta!Q:Q))/$D306</f>
        <v>#DIV/0!</v>
      </c>
      <c r="X306" s="6" t="e">
        <f>SUMIF(Sta!$A:$A,$A306,Sta!Q:Q)/$B306</f>
        <v>#DIV/0!</v>
      </c>
      <c r="Y306" s="6" t="e">
        <f>SUMIF(Sta!$B:$B,$A306,Sta!Q:Q)/$C306</f>
        <v>#DIV/0!</v>
      </c>
      <c r="Z306" s="10" t="e">
        <f>(SUMIF(Sta!$A:$A,$A306,Sta!M:M) +SUMIF(Sta!$B:$B,$A306,Sta!O:O))/$D306</f>
        <v>#DIV/0!</v>
      </c>
      <c r="AA306" s="6" t="e">
        <f>SUMIF(Sta!$A:$A,$A306,Sta!M:M)/$B306</f>
        <v>#DIV/0!</v>
      </c>
      <c r="AB306" s="6" t="e">
        <f>SUMIF(Sta!$B:$B,$A306,Sta!O:O)/$C306</f>
        <v>#DIV/0!</v>
      </c>
      <c r="AC306" s="10" t="e">
        <f>(SUMIF(Sta!$A:$A,$A306,Sta!N:N) +SUMIF(Sta!$B:$B,$A306,Sta!P:P))/$D306</f>
        <v>#DIV/0!</v>
      </c>
      <c r="AD306" s="6" t="e">
        <f>SUMIF(Sta!$A:$A,$A306,Sta!N:N)/$B306</f>
        <v>#DIV/0!</v>
      </c>
      <c r="AE306" s="14" t="e">
        <f>SUMIF(Sta!$B:$B,$A306,Sta!P:P)/$C306</f>
        <v>#DIV/0!</v>
      </c>
    </row>
    <row r="307" spans="1:31" x14ac:dyDescent="0.3">
      <c r="A307" t="s">
        <v>543</v>
      </c>
      <c r="B307" s="9">
        <f>COUNTIF(Sta!A:A,A307)</f>
        <v>8</v>
      </c>
      <c r="C307" s="4">
        <f>COUNTIF(Sta!B:B,A307)</f>
        <v>8</v>
      </c>
      <c r="D307" s="4">
        <f t="shared" si="9"/>
        <v>16</v>
      </c>
      <c r="E307" s="10">
        <f>(SUMIF(Sta!$A:$A,$A307,Sta!F:F) +SUMIF(Sta!$B:$B,$A307,Sta!F:F))/$D307</f>
        <v>2.8125</v>
      </c>
      <c r="F307" s="6">
        <f>SUMIF(Sta!$A:$A,$A307,Sta!F:F)/$B307</f>
        <v>2.5</v>
      </c>
      <c r="G307" s="6">
        <f>SUMIF(Sta!$B:$B,$A307,Sta!F:F)/$C307</f>
        <v>3.125</v>
      </c>
      <c r="H307" s="10">
        <f>(SUMIF(Sta!$A:$A,$A307,Sta!D:D) +SUMIF(Sta!$B:$B,$A307,Sta!E:E))/$D307</f>
        <v>1.1875</v>
      </c>
      <c r="I307" s="6">
        <f>SUMIF(Sta!$A:$A,$A307,Sta!D:D)/$B307</f>
        <v>1.25</v>
      </c>
      <c r="J307" s="6">
        <f>SUMIF(Sta!$B:$B,$A307,Sta!E:E)/$C307</f>
        <v>1.125</v>
      </c>
      <c r="K307" s="10">
        <f>(SUMIF(Sta!$A:$A,$A307,Sta!E:E) +SUMIF(Sta!$B:$B,$A307,Sta!D:D))/$D307</f>
        <v>1.625</v>
      </c>
      <c r="L307" s="6">
        <f>SUMIF(Sta!$A:$A,$A307,Sta!E:E)/$B307</f>
        <v>1.25</v>
      </c>
      <c r="M307" s="6">
        <f>SUMIF(Sta!$B:$B,$A307,Sta!D:D)/$C307</f>
        <v>2</v>
      </c>
      <c r="N307" s="10">
        <f>(SUMIF(Sta!$A:$A,$A307,Sta!L:L) +SUMIF(Sta!$B:$B,$A307,Sta!L:L))/$D307</f>
        <v>1.3125</v>
      </c>
      <c r="O307" s="6">
        <f>SUMIF(Sta!$A:$A,$A307,Sta!L:L)/$B307</f>
        <v>1</v>
      </c>
      <c r="P307" s="6">
        <f>SUMIF(Sta!$B:$B,$A307,Sta!L:L)/$C307</f>
        <v>1.625</v>
      </c>
      <c r="Q307" s="10">
        <f>(SUMIF(Sta!$A:$A,$A307,Sta!H:H) +SUMIF(Sta!$B:$B,$A307,Sta!J:J))/$D307</f>
        <v>0.5625</v>
      </c>
      <c r="R307" s="6">
        <f>SUMIF(Sta!$A:$A,$A307,Sta!H:H)/$B307</f>
        <v>0.75</v>
      </c>
      <c r="S307" s="6">
        <f>SUMIF(Sta!$B:$B,$A307,Sta!J:J)/$C307</f>
        <v>0.375</v>
      </c>
      <c r="T307" s="10">
        <f>(SUMIF(Sta!$A:$A,$A307,Sta!I:I) +SUMIF(Sta!$B:$B,$A307,Sta!K:K))/$D307</f>
        <v>0.75</v>
      </c>
      <c r="U307" s="6">
        <f>SUMIF(Sta!$A:$A,$A307,Sta!I:I)/$B307</f>
        <v>0.25</v>
      </c>
      <c r="V307" s="6">
        <f>SUMIF(Sta!$B:$B,$A307,Sta!K:K)/$C307</f>
        <v>1.25</v>
      </c>
      <c r="W307" s="10">
        <f>(SUMIF(Sta!$A:$A,$A307,Sta!Q:Q) +SUMIF(Sta!$B:$B,$A307,Sta!Q:Q))/$D307</f>
        <v>1.5</v>
      </c>
      <c r="X307" s="6">
        <f>SUMIF(Sta!$A:$A,$A307,Sta!Q:Q)/$B307</f>
        <v>1.5</v>
      </c>
      <c r="Y307" s="6">
        <f>SUMIF(Sta!$B:$B,$A307,Sta!Q:Q)/$C307</f>
        <v>1.5</v>
      </c>
      <c r="Z307" s="10">
        <f>(SUMIF(Sta!$A:$A,$A307,Sta!M:M) +SUMIF(Sta!$B:$B,$A307,Sta!O:O))/$D307</f>
        <v>0.625</v>
      </c>
      <c r="AA307" s="6">
        <f>SUMIF(Sta!$A:$A,$A307,Sta!M:M)/$B307</f>
        <v>0.5</v>
      </c>
      <c r="AB307" s="6">
        <f>SUMIF(Sta!$B:$B,$A307,Sta!O:O)/$C307</f>
        <v>0.75</v>
      </c>
      <c r="AC307" s="10">
        <f>(SUMIF(Sta!$A:$A,$A307,Sta!N:N) +SUMIF(Sta!$B:$B,$A307,Sta!P:P))/$D307</f>
        <v>0.875</v>
      </c>
      <c r="AD307" s="6">
        <f>SUMIF(Sta!$A:$A,$A307,Sta!N:N)/$B307</f>
        <v>1</v>
      </c>
      <c r="AE307" s="14">
        <f>SUMIF(Sta!$B:$B,$A307,Sta!P:P)/$C307</f>
        <v>0.75</v>
      </c>
    </row>
    <row r="308" spans="1:31" x14ac:dyDescent="0.3">
      <c r="A308" t="s">
        <v>218</v>
      </c>
      <c r="B308" s="9">
        <f>COUNTIF(Sta!A:A,A308)</f>
        <v>1</v>
      </c>
      <c r="C308" s="4">
        <f>COUNTIF(Sta!B:B,A308)</f>
        <v>1</v>
      </c>
      <c r="D308" s="4">
        <f t="shared" si="9"/>
        <v>2</v>
      </c>
      <c r="E308" s="10">
        <f>(SUMIF(Sta!$A:$A,$A308,Sta!F:F) +SUMIF(Sta!$B:$B,$A308,Sta!F:F))/$D308</f>
        <v>2</v>
      </c>
      <c r="F308" s="6">
        <f>SUMIF(Sta!$A:$A,$A308,Sta!F:F)/$B308</f>
        <v>2</v>
      </c>
      <c r="G308" s="6">
        <f>SUMIF(Sta!$B:$B,$A308,Sta!F:F)/$C308</f>
        <v>2</v>
      </c>
      <c r="H308" s="10">
        <f>(SUMIF(Sta!$A:$A,$A308,Sta!D:D) +SUMIF(Sta!$B:$B,$A308,Sta!E:E))/$D308</f>
        <v>2</v>
      </c>
      <c r="I308" s="6">
        <f>SUMIF(Sta!$A:$A,$A308,Sta!D:D)/$B308</f>
        <v>2</v>
      </c>
      <c r="J308" s="6">
        <f>SUMIF(Sta!$B:$B,$A308,Sta!E:E)/$C308</f>
        <v>2</v>
      </c>
      <c r="K308" s="10">
        <f>(SUMIF(Sta!$A:$A,$A308,Sta!E:E) +SUMIF(Sta!$B:$B,$A308,Sta!D:D))/$D308</f>
        <v>0</v>
      </c>
      <c r="L308" s="6">
        <f>SUMIF(Sta!$A:$A,$A308,Sta!E:E)/$B308</f>
        <v>0</v>
      </c>
      <c r="M308" s="6">
        <f>SUMIF(Sta!$B:$B,$A308,Sta!D:D)/$C308</f>
        <v>0</v>
      </c>
      <c r="N308" s="10">
        <f>(SUMIF(Sta!$A:$A,$A308,Sta!L:L) +SUMIF(Sta!$B:$B,$A308,Sta!L:L))/$D308</f>
        <v>1</v>
      </c>
      <c r="O308" s="6">
        <f>SUMIF(Sta!$A:$A,$A308,Sta!L:L)/$B308</f>
        <v>1</v>
      </c>
      <c r="P308" s="6">
        <f>SUMIF(Sta!$B:$B,$A308,Sta!L:L)/$C308</f>
        <v>1</v>
      </c>
      <c r="Q308" s="10">
        <f>(SUMIF(Sta!$A:$A,$A308,Sta!H:H) +SUMIF(Sta!$B:$B,$A308,Sta!J:J))/$D308</f>
        <v>1</v>
      </c>
      <c r="R308" s="6">
        <f>SUMIF(Sta!$A:$A,$A308,Sta!H:H)/$B308</f>
        <v>1</v>
      </c>
      <c r="S308" s="6">
        <f>SUMIF(Sta!$B:$B,$A308,Sta!J:J)/$C308</f>
        <v>1</v>
      </c>
      <c r="T308" s="10">
        <f>(SUMIF(Sta!$A:$A,$A308,Sta!I:I) +SUMIF(Sta!$B:$B,$A308,Sta!K:K))/$D308</f>
        <v>0</v>
      </c>
      <c r="U308" s="6">
        <f>SUMIF(Sta!$A:$A,$A308,Sta!I:I)/$B308</f>
        <v>0</v>
      </c>
      <c r="V308" s="6">
        <f>SUMIF(Sta!$B:$B,$A308,Sta!K:K)/$C308</f>
        <v>0</v>
      </c>
      <c r="W308" s="10">
        <f>(SUMIF(Sta!$A:$A,$A308,Sta!Q:Q) +SUMIF(Sta!$B:$B,$A308,Sta!Q:Q))/$D308</f>
        <v>1</v>
      </c>
      <c r="X308" s="6">
        <f>SUMIF(Sta!$A:$A,$A308,Sta!Q:Q)/$B308</f>
        <v>1</v>
      </c>
      <c r="Y308" s="6">
        <f>SUMIF(Sta!$B:$B,$A308,Sta!Q:Q)/$C308</f>
        <v>1</v>
      </c>
      <c r="Z308" s="10">
        <f>(SUMIF(Sta!$A:$A,$A308,Sta!M:M) +SUMIF(Sta!$B:$B,$A308,Sta!O:O))/$D308</f>
        <v>1</v>
      </c>
      <c r="AA308" s="6">
        <f>SUMIF(Sta!$A:$A,$A308,Sta!M:M)/$B308</f>
        <v>1</v>
      </c>
      <c r="AB308" s="6">
        <f>SUMIF(Sta!$B:$B,$A308,Sta!O:O)/$C308</f>
        <v>1</v>
      </c>
      <c r="AC308" s="10">
        <f>(SUMIF(Sta!$A:$A,$A308,Sta!N:N) +SUMIF(Sta!$B:$B,$A308,Sta!P:P))/$D308</f>
        <v>0</v>
      </c>
      <c r="AD308" s="6">
        <f>SUMIF(Sta!$A:$A,$A308,Sta!N:N)/$B308</f>
        <v>0</v>
      </c>
      <c r="AE308" s="14">
        <f>SUMIF(Sta!$B:$B,$A308,Sta!P:P)/$C308</f>
        <v>0</v>
      </c>
    </row>
    <row r="309" spans="1:31" x14ac:dyDescent="0.3">
      <c r="A309" t="s">
        <v>11</v>
      </c>
      <c r="B309" s="9">
        <f>COUNTIF(Sta!A:A,A309)</f>
        <v>1</v>
      </c>
      <c r="C309" s="4">
        <f>COUNTIF(Sta!B:B,A309)</f>
        <v>0</v>
      </c>
      <c r="D309" s="4">
        <f t="shared" si="9"/>
        <v>1</v>
      </c>
      <c r="E309" s="10">
        <f>(SUMIF(Sta!$A:$A,$A309,Sta!F:F) +SUMIF(Sta!$B:$B,$A309,Sta!F:F))/$D309</f>
        <v>5</v>
      </c>
      <c r="F309" s="6">
        <f>SUMIF(Sta!$A:$A,$A309,Sta!F:F)/$B309</f>
        <v>5</v>
      </c>
      <c r="G309" s="6" t="e">
        <f>SUMIF(Sta!$B:$B,$A309,Sta!F:F)/$C309</f>
        <v>#DIV/0!</v>
      </c>
      <c r="H309" s="10">
        <f>(SUMIF(Sta!$A:$A,$A309,Sta!D:D) +SUMIF(Sta!$B:$B,$A309,Sta!E:E))/$D309</f>
        <v>4</v>
      </c>
      <c r="I309" s="6">
        <f>SUMIF(Sta!$A:$A,$A309,Sta!D:D)/$B309</f>
        <v>4</v>
      </c>
      <c r="J309" s="6" t="e">
        <f>SUMIF(Sta!$B:$B,$A309,Sta!E:E)/$C309</f>
        <v>#DIV/0!</v>
      </c>
      <c r="K309" s="10">
        <f>(SUMIF(Sta!$A:$A,$A309,Sta!E:E) +SUMIF(Sta!$B:$B,$A309,Sta!D:D))/$D309</f>
        <v>1</v>
      </c>
      <c r="L309" s="6">
        <f>SUMIF(Sta!$A:$A,$A309,Sta!E:E)/$B309</f>
        <v>1</v>
      </c>
      <c r="M309" s="6" t="e">
        <f>SUMIF(Sta!$B:$B,$A309,Sta!D:D)/$C309</f>
        <v>#DIV/0!</v>
      </c>
      <c r="N309" s="10">
        <f>(SUMIF(Sta!$A:$A,$A309,Sta!L:L) +SUMIF(Sta!$B:$B,$A309,Sta!L:L))/$D309</f>
        <v>4</v>
      </c>
      <c r="O309" s="6">
        <f>SUMIF(Sta!$A:$A,$A309,Sta!L:L)/$B309</f>
        <v>4</v>
      </c>
      <c r="P309" s="6" t="e">
        <f>SUMIF(Sta!$B:$B,$A309,Sta!L:L)/$C309</f>
        <v>#DIV/0!</v>
      </c>
      <c r="Q309" s="10">
        <f>(SUMIF(Sta!$A:$A,$A309,Sta!H:H) +SUMIF(Sta!$B:$B,$A309,Sta!J:J))/$D309</f>
        <v>4</v>
      </c>
      <c r="R309" s="6">
        <f>SUMIF(Sta!$A:$A,$A309,Sta!H:H)/$B309</f>
        <v>4</v>
      </c>
      <c r="S309" s="6" t="e">
        <f>SUMIF(Sta!$B:$B,$A309,Sta!J:J)/$C309</f>
        <v>#DIV/0!</v>
      </c>
      <c r="T309" s="10">
        <f>(SUMIF(Sta!$A:$A,$A309,Sta!I:I) +SUMIF(Sta!$B:$B,$A309,Sta!K:K))/$D309</f>
        <v>0</v>
      </c>
      <c r="U309" s="6">
        <f>SUMIF(Sta!$A:$A,$A309,Sta!I:I)/$B309</f>
        <v>0</v>
      </c>
      <c r="V309" s="6" t="e">
        <f>SUMIF(Sta!$B:$B,$A309,Sta!K:K)/$C309</f>
        <v>#DIV/0!</v>
      </c>
      <c r="W309" s="10">
        <f>(SUMIF(Sta!$A:$A,$A309,Sta!Q:Q) +SUMIF(Sta!$B:$B,$A309,Sta!Q:Q))/$D309</f>
        <v>1</v>
      </c>
      <c r="X309" s="6">
        <f>SUMIF(Sta!$A:$A,$A309,Sta!Q:Q)/$B309</f>
        <v>1</v>
      </c>
      <c r="Y309" s="6" t="e">
        <f>SUMIF(Sta!$B:$B,$A309,Sta!Q:Q)/$C309</f>
        <v>#DIV/0!</v>
      </c>
      <c r="Z309" s="10">
        <f>(SUMIF(Sta!$A:$A,$A309,Sta!M:M) +SUMIF(Sta!$B:$B,$A309,Sta!O:O))/$D309</f>
        <v>0</v>
      </c>
      <c r="AA309" s="6">
        <f>SUMIF(Sta!$A:$A,$A309,Sta!M:M)/$B309</f>
        <v>0</v>
      </c>
      <c r="AB309" s="6" t="e">
        <f>SUMIF(Sta!$B:$B,$A309,Sta!O:O)/$C309</f>
        <v>#DIV/0!</v>
      </c>
      <c r="AC309" s="10">
        <f>(SUMIF(Sta!$A:$A,$A309,Sta!N:N) +SUMIF(Sta!$B:$B,$A309,Sta!P:P))/$D309</f>
        <v>1</v>
      </c>
      <c r="AD309" s="6">
        <f>SUMIF(Sta!$A:$A,$A309,Sta!N:N)/$B309</f>
        <v>1</v>
      </c>
      <c r="AE309" s="14" t="e">
        <f>SUMIF(Sta!$B:$B,$A309,Sta!P:P)/$C309</f>
        <v>#DIV/0!</v>
      </c>
    </row>
    <row r="310" spans="1:31" x14ac:dyDescent="0.3">
      <c r="A310" t="s">
        <v>415</v>
      </c>
      <c r="B310" s="9">
        <f>COUNTIF(Sta!A:A,A310)</f>
        <v>1</v>
      </c>
      <c r="C310" s="4">
        <f>COUNTIF(Sta!B:B,A310)</f>
        <v>1</v>
      </c>
      <c r="D310" s="4">
        <f t="shared" si="9"/>
        <v>2</v>
      </c>
      <c r="E310" s="10">
        <f>(SUMIF(Sta!$A:$A,$A310,Sta!F:F) +SUMIF(Sta!$B:$B,$A310,Sta!F:F))/$D310</f>
        <v>2</v>
      </c>
      <c r="F310" s="6">
        <f>SUMIF(Sta!$A:$A,$A310,Sta!F:F)/$B310</f>
        <v>0</v>
      </c>
      <c r="G310" s="6">
        <f>SUMIF(Sta!$B:$B,$A310,Sta!F:F)/$C310</f>
        <v>4</v>
      </c>
      <c r="H310" s="10">
        <f>(SUMIF(Sta!$A:$A,$A310,Sta!D:D) +SUMIF(Sta!$B:$B,$A310,Sta!E:E))/$D310</f>
        <v>1</v>
      </c>
      <c r="I310" s="6">
        <f>SUMIF(Sta!$A:$A,$A310,Sta!D:D)/$B310</f>
        <v>0</v>
      </c>
      <c r="J310" s="6">
        <f>SUMIF(Sta!$B:$B,$A310,Sta!E:E)/$C310</f>
        <v>2</v>
      </c>
      <c r="K310" s="10">
        <f>(SUMIF(Sta!$A:$A,$A310,Sta!E:E) +SUMIF(Sta!$B:$B,$A310,Sta!D:D))/$D310</f>
        <v>1</v>
      </c>
      <c r="L310" s="6">
        <f>SUMIF(Sta!$A:$A,$A310,Sta!E:E)/$B310</f>
        <v>0</v>
      </c>
      <c r="M310" s="6">
        <f>SUMIF(Sta!$B:$B,$A310,Sta!D:D)/$C310</f>
        <v>2</v>
      </c>
      <c r="N310" s="10">
        <f>(SUMIF(Sta!$A:$A,$A310,Sta!L:L) +SUMIF(Sta!$B:$B,$A310,Sta!L:L))/$D310</f>
        <v>1</v>
      </c>
      <c r="O310" s="6">
        <f>SUMIF(Sta!$A:$A,$A310,Sta!L:L)/$B310</f>
        <v>0</v>
      </c>
      <c r="P310" s="6">
        <f>SUMIF(Sta!$B:$B,$A310,Sta!L:L)/$C310</f>
        <v>2</v>
      </c>
      <c r="Q310" s="10">
        <f>(SUMIF(Sta!$A:$A,$A310,Sta!H:H) +SUMIF(Sta!$B:$B,$A310,Sta!J:J))/$D310</f>
        <v>1</v>
      </c>
      <c r="R310" s="6">
        <f>SUMIF(Sta!$A:$A,$A310,Sta!H:H)/$B310</f>
        <v>0</v>
      </c>
      <c r="S310" s="6">
        <f>SUMIF(Sta!$B:$B,$A310,Sta!J:J)/$C310</f>
        <v>2</v>
      </c>
      <c r="T310" s="10">
        <f>(SUMIF(Sta!$A:$A,$A310,Sta!I:I) +SUMIF(Sta!$B:$B,$A310,Sta!K:K))/$D310</f>
        <v>0</v>
      </c>
      <c r="U310" s="6">
        <f>SUMIF(Sta!$A:$A,$A310,Sta!I:I)/$B310</f>
        <v>0</v>
      </c>
      <c r="V310" s="6">
        <f>SUMIF(Sta!$B:$B,$A310,Sta!K:K)/$C310</f>
        <v>0</v>
      </c>
      <c r="W310" s="10">
        <f>(SUMIF(Sta!$A:$A,$A310,Sta!Q:Q) +SUMIF(Sta!$B:$B,$A310,Sta!Q:Q))/$D310</f>
        <v>1</v>
      </c>
      <c r="X310" s="6">
        <f>SUMIF(Sta!$A:$A,$A310,Sta!Q:Q)/$B310</f>
        <v>0</v>
      </c>
      <c r="Y310" s="6">
        <f>SUMIF(Sta!$B:$B,$A310,Sta!Q:Q)/$C310</f>
        <v>2</v>
      </c>
      <c r="Z310" s="10">
        <f>(SUMIF(Sta!$A:$A,$A310,Sta!M:M) +SUMIF(Sta!$B:$B,$A310,Sta!O:O))/$D310</f>
        <v>0</v>
      </c>
      <c r="AA310" s="6">
        <f>SUMIF(Sta!$A:$A,$A310,Sta!M:M)/$B310</f>
        <v>0</v>
      </c>
      <c r="AB310" s="6">
        <f>SUMIF(Sta!$B:$B,$A310,Sta!O:O)/$C310</f>
        <v>0</v>
      </c>
      <c r="AC310" s="10">
        <f>(SUMIF(Sta!$A:$A,$A310,Sta!N:N) +SUMIF(Sta!$B:$B,$A310,Sta!P:P))/$D310</f>
        <v>1</v>
      </c>
      <c r="AD310" s="6">
        <f>SUMIF(Sta!$A:$A,$A310,Sta!N:N)/$B310</f>
        <v>0</v>
      </c>
      <c r="AE310" s="14">
        <f>SUMIF(Sta!$B:$B,$A310,Sta!P:P)/$C310</f>
        <v>2</v>
      </c>
    </row>
    <row r="311" spans="1:31" x14ac:dyDescent="0.3">
      <c r="A311" t="s">
        <v>691</v>
      </c>
      <c r="B311" s="9">
        <f>COUNTIF(Sta!A:A,A311)</f>
        <v>0</v>
      </c>
      <c r="C311" s="4">
        <f>COUNTIF(Sta!B:B,A311)</f>
        <v>0</v>
      </c>
      <c r="D311" s="4">
        <f t="shared" si="9"/>
        <v>0</v>
      </c>
      <c r="E311" s="10" t="e">
        <f>(SUMIF(Sta!$A:$A,$A311,Sta!F:F) +SUMIF(Sta!$B:$B,$A311,Sta!F:F))/$D311</f>
        <v>#DIV/0!</v>
      </c>
      <c r="F311" s="6" t="e">
        <f>SUMIF(Sta!$A:$A,$A311,Sta!F:F)/$B311</f>
        <v>#DIV/0!</v>
      </c>
      <c r="G311" s="6" t="e">
        <f>SUMIF(Sta!$B:$B,$A311,Sta!F:F)/$C311</f>
        <v>#DIV/0!</v>
      </c>
      <c r="H311" s="10" t="e">
        <f>(SUMIF(Sta!$A:$A,$A311,Sta!D:D) +SUMIF(Sta!$B:$B,$A311,Sta!E:E))/$D311</f>
        <v>#DIV/0!</v>
      </c>
      <c r="I311" s="6" t="e">
        <f>SUMIF(Sta!$A:$A,$A311,Sta!D:D)/$B311</f>
        <v>#DIV/0!</v>
      </c>
      <c r="J311" s="6" t="e">
        <f>SUMIF(Sta!$B:$B,$A311,Sta!E:E)/$C311</f>
        <v>#DIV/0!</v>
      </c>
      <c r="K311" s="10" t="e">
        <f>(SUMIF(Sta!$A:$A,$A311,Sta!E:E) +SUMIF(Sta!$B:$B,$A311,Sta!D:D))/$D311</f>
        <v>#DIV/0!</v>
      </c>
      <c r="L311" s="6" t="e">
        <f>SUMIF(Sta!$A:$A,$A311,Sta!E:E)/$B311</f>
        <v>#DIV/0!</v>
      </c>
      <c r="M311" s="6" t="e">
        <f>SUMIF(Sta!$B:$B,$A311,Sta!D:D)/$C311</f>
        <v>#DIV/0!</v>
      </c>
      <c r="N311" s="10" t="e">
        <f>(SUMIF(Sta!$A:$A,$A311,Sta!L:L) +SUMIF(Sta!$B:$B,$A311,Sta!L:L))/$D311</f>
        <v>#DIV/0!</v>
      </c>
      <c r="O311" s="6" t="e">
        <f>SUMIF(Sta!$A:$A,$A311,Sta!L:L)/$B311</f>
        <v>#DIV/0!</v>
      </c>
      <c r="P311" s="6" t="e">
        <f>SUMIF(Sta!$B:$B,$A311,Sta!L:L)/$C311</f>
        <v>#DIV/0!</v>
      </c>
      <c r="Q311" s="10" t="e">
        <f>(SUMIF(Sta!$A:$A,$A311,Sta!H:H) +SUMIF(Sta!$B:$B,$A311,Sta!J:J))/$D311</f>
        <v>#DIV/0!</v>
      </c>
      <c r="R311" s="6" t="e">
        <f>SUMIF(Sta!$A:$A,$A311,Sta!H:H)/$B311</f>
        <v>#DIV/0!</v>
      </c>
      <c r="S311" s="6" t="e">
        <f>SUMIF(Sta!$B:$B,$A311,Sta!J:J)/$C311</f>
        <v>#DIV/0!</v>
      </c>
      <c r="T311" s="10" t="e">
        <f>(SUMIF(Sta!$A:$A,$A311,Sta!I:I) +SUMIF(Sta!$B:$B,$A311,Sta!K:K))/$D311</f>
        <v>#DIV/0!</v>
      </c>
      <c r="U311" s="6" t="e">
        <f>SUMIF(Sta!$A:$A,$A311,Sta!I:I)/$B311</f>
        <v>#DIV/0!</v>
      </c>
      <c r="V311" s="6" t="e">
        <f>SUMIF(Sta!$B:$B,$A311,Sta!K:K)/$C311</f>
        <v>#DIV/0!</v>
      </c>
      <c r="W311" s="10" t="e">
        <f>(SUMIF(Sta!$A:$A,$A311,Sta!Q:Q) +SUMIF(Sta!$B:$B,$A311,Sta!Q:Q))/$D311</f>
        <v>#DIV/0!</v>
      </c>
      <c r="X311" s="6" t="e">
        <f>SUMIF(Sta!$A:$A,$A311,Sta!Q:Q)/$B311</f>
        <v>#DIV/0!</v>
      </c>
      <c r="Y311" s="6" t="e">
        <f>SUMIF(Sta!$B:$B,$A311,Sta!Q:Q)/$C311</f>
        <v>#DIV/0!</v>
      </c>
      <c r="Z311" s="10" t="e">
        <f>(SUMIF(Sta!$A:$A,$A311,Sta!M:M) +SUMIF(Sta!$B:$B,$A311,Sta!O:O))/$D311</f>
        <v>#DIV/0!</v>
      </c>
      <c r="AA311" s="6" t="e">
        <f>SUMIF(Sta!$A:$A,$A311,Sta!M:M)/$B311</f>
        <v>#DIV/0!</v>
      </c>
      <c r="AB311" s="6" t="e">
        <f>SUMIF(Sta!$B:$B,$A311,Sta!O:O)/$C311</f>
        <v>#DIV/0!</v>
      </c>
      <c r="AC311" s="10" t="e">
        <f>(SUMIF(Sta!$A:$A,$A311,Sta!N:N) +SUMIF(Sta!$B:$B,$A311,Sta!P:P))/$D311</f>
        <v>#DIV/0!</v>
      </c>
      <c r="AD311" s="6" t="e">
        <f>SUMIF(Sta!$A:$A,$A311,Sta!N:N)/$B311</f>
        <v>#DIV/0!</v>
      </c>
      <c r="AE311" s="14" t="e">
        <f>SUMIF(Sta!$B:$B,$A311,Sta!P:P)/$C311</f>
        <v>#DIV/0!</v>
      </c>
    </row>
    <row r="312" spans="1:31" x14ac:dyDescent="0.3">
      <c r="A312" t="s">
        <v>550</v>
      </c>
      <c r="B312" s="9">
        <f>COUNTIF(Sta!A:A,A312)</f>
        <v>2</v>
      </c>
      <c r="C312" s="4">
        <f>COUNTIF(Sta!B:B,A312)</f>
        <v>2</v>
      </c>
      <c r="D312" s="4">
        <f t="shared" si="9"/>
        <v>4</v>
      </c>
      <c r="E312" s="10">
        <f>(SUMIF(Sta!$A:$A,$A312,Sta!F:F) +SUMIF(Sta!$B:$B,$A312,Sta!F:F))/$D312</f>
        <v>2.25</v>
      </c>
      <c r="F312" s="6">
        <f>SUMIF(Sta!$A:$A,$A312,Sta!F:F)/$B312</f>
        <v>2.5</v>
      </c>
      <c r="G312" s="6">
        <f>SUMIF(Sta!$B:$B,$A312,Sta!F:F)/$C312</f>
        <v>2</v>
      </c>
      <c r="H312" s="10">
        <f>(SUMIF(Sta!$A:$A,$A312,Sta!D:D) +SUMIF(Sta!$B:$B,$A312,Sta!E:E))/$D312</f>
        <v>1.25</v>
      </c>
      <c r="I312" s="6">
        <f>SUMIF(Sta!$A:$A,$A312,Sta!D:D)/$B312</f>
        <v>1.5</v>
      </c>
      <c r="J312" s="6">
        <f>SUMIF(Sta!$B:$B,$A312,Sta!E:E)/$C312</f>
        <v>1</v>
      </c>
      <c r="K312" s="10">
        <f>(SUMIF(Sta!$A:$A,$A312,Sta!E:E) +SUMIF(Sta!$B:$B,$A312,Sta!D:D))/$D312</f>
        <v>1</v>
      </c>
      <c r="L312" s="6">
        <f>SUMIF(Sta!$A:$A,$A312,Sta!E:E)/$B312</f>
        <v>1</v>
      </c>
      <c r="M312" s="6">
        <f>SUMIF(Sta!$B:$B,$A312,Sta!D:D)/$C312</f>
        <v>1</v>
      </c>
      <c r="N312" s="10">
        <f>(SUMIF(Sta!$A:$A,$A312,Sta!L:L) +SUMIF(Sta!$B:$B,$A312,Sta!L:L))/$D312</f>
        <v>1.25</v>
      </c>
      <c r="O312" s="6">
        <f>SUMIF(Sta!$A:$A,$A312,Sta!L:L)/$B312</f>
        <v>1.5</v>
      </c>
      <c r="P312" s="6">
        <f>SUMIF(Sta!$B:$B,$A312,Sta!L:L)/$C312</f>
        <v>1</v>
      </c>
      <c r="Q312" s="10">
        <f>(SUMIF(Sta!$A:$A,$A312,Sta!H:H) +SUMIF(Sta!$B:$B,$A312,Sta!J:J))/$D312</f>
        <v>0.75</v>
      </c>
      <c r="R312" s="6">
        <f>SUMIF(Sta!$A:$A,$A312,Sta!H:H)/$B312</f>
        <v>1</v>
      </c>
      <c r="S312" s="6">
        <f>SUMIF(Sta!$B:$B,$A312,Sta!J:J)/$C312</f>
        <v>0.5</v>
      </c>
      <c r="T312" s="10">
        <f>(SUMIF(Sta!$A:$A,$A312,Sta!I:I) +SUMIF(Sta!$B:$B,$A312,Sta!K:K))/$D312</f>
        <v>0.5</v>
      </c>
      <c r="U312" s="6">
        <f>SUMIF(Sta!$A:$A,$A312,Sta!I:I)/$B312</f>
        <v>0.5</v>
      </c>
      <c r="V312" s="6">
        <f>SUMIF(Sta!$B:$B,$A312,Sta!K:K)/$C312</f>
        <v>0.5</v>
      </c>
      <c r="W312" s="10">
        <f>(SUMIF(Sta!$A:$A,$A312,Sta!Q:Q) +SUMIF(Sta!$B:$B,$A312,Sta!Q:Q))/$D312</f>
        <v>1</v>
      </c>
      <c r="X312" s="6">
        <f>SUMIF(Sta!$A:$A,$A312,Sta!Q:Q)/$B312</f>
        <v>1</v>
      </c>
      <c r="Y312" s="6">
        <f>SUMIF(Sta!$B:$B,$A312,Sta!Q:Q)/$C312</f>
        <v>1</v>
      </c>
      <c r="Z312" s="10">
        <f>(SUMIF(Sta!$A:$A,$A312,Sta!M:M) +SUMIF(Sta!$B:$B,$A312,Sta!O:O))/$D312</f>
        <v>0.5</v>
      </c>
      <c r="AA312" s="6">
        <f>SUMIF(Sta!$A:$A,$A312,Sta!M:M)/$B312</f>
        <v>0.5</v>
      </c>
      <c r="AB312" s="6">
        <f>SUMIF(Sta!$B:$B,$A312,Sta!O:O)/$C312</f>
        <v>0.5</v>
      </c>
      <c r="AC312" s="10">
        <f>(SUMIF(Sta!$A:$A,$A312,Sta!N:N) +SUMIF(Sta!$B:$B,$A312,Sta!P:P))/$D312</f>
        <v>0.5</v>
      </c>
      <c r="AD312" s="6">
        <f>SUMIF(Sta!$A:$A,$A312,Sta!N:N)/$B312</f>
        <v>0.5</v>
      </c>
      <c r="AE312" s="14">
        <f>SUMIF(Sta!$B:$B,$A312,Sta!P:P)/$C312</f>
        <v>0.5</v>
      </c>
    </row>
    <row r="313" spans="1:31" x14ac:dyDescent="0.3">
      <c r="A313" t="s">
        <v>619</v>
      </c>
      <c r="B313" s="9">
        <f>COUNTIF(Sta!A:A,A313)</f>
        <v>1</v>
      </c>
      <c r="C313" s="4">
        <f>COUNTIF(Sta!B:B,A313)</f>
        <v>2</v>
      </c>
      <c r="D313" s="4">
        <f t="shared" si="9"/>
        <v>3</v>
      </c>
      <c r="E313" s="10">
        <f>(SUMIF(Sta!$A:$A,$A313,Sta!F:F) +SUMIF(Sta!$B:$B,$A313,Sta!F:F))/$D313</f>
        <v>2.3333333333333335</v>
      </c>
      <c r="F313" s="6">
        <f>SUMIF(Sta!$A:$A,$A313,Sta!F:F)/$B313</f>
        <v>1</v>
      </c>
      <c r="G313" s="6">
        <f>SUMIF(Sta!$B:$B,$A313,Sta!F:F)/$C313</f>
        <v>3</v>
      </c>
      <c r="H313" s="10">
        <f>(SUMIF(Sta!$A:$A,$A313,Sta!D:D) +SUMIF(Sta!$B:$B,$A313,Sta!E:E))/$D313</f>
        <v>0</v>
      </c>
      <c r="I313" s="6">
        <f>SUMIF(Sta!$A:$A,$A313,Sta!D:D)/$B313</f>
        <v>0</v>
      </c>
      <c r="J313" s="6">
        <f>SUMIF(Sta!$B:$B,$A313,Sta!E:E)/$C313</f>
        <v>0</v>
      </c>
      <c r="K313" s="10">
        <f>(SUMIF(Sta!$A:$A,$A313,Sta!E:E) +SUMIF(Sta!$B:$B,$A313,Sta!D:D))/$D313</f>
        <v>2.3333333333333335</v>
      </c>
      <c r="L313" s="6">
        <f>SUMIF(Sta!$A:$A,$A313,Sta!E:E)/$B313</f>
        <v>1</v>
      </c>
      <c r="M313" s="6">
        <f>SUMIF(Sta!$B:$B,$A313,Sta!D:D)/$C313</f>
        <v>3</v>
      </c>
      <c r="N313" s="10">
        <f>(SUMIF(Sta!$A:$A,$A313,Sta!L:L) +SUMIF(Sta!$B:$B,$A313,Sta!L:L))/$D313</f>
        <v>1.3333333333333333</v>
      </c>
      <c r="O313" s="6">
        <f>SUMIF(Sta!$A:$A,$A313,Sta!L:L)/$B313</f>
        <v>0</v>
      </c>
      <c r="P313" s="6">
        <f>SUMIF(Sta!$B:$B,$A313,Sta!L:L)/$C313</f>
        <v>2</v>
      </c>
      <c r="Q313" s="10">
        <f>(SUMIF(Sta!$A:$A,$A313,Sta!H:H) +SUMIF(Sta!$B:$B,$A313,Sta!J:J))/$D313</f>
        <v>0</v>
      </c>
      <c r="R313" s="6">
        <f>SUMIF(Sta!$A:$A,$A313,Sta!H:H)/$B313</f>
        <v>0</v>
      </c>
      <c r="S313" s="6">
        <f>SUMIF(Sta!$B:$B,$A313,Sta!J:J)/$C313</f>
        <v>0</v>
      </c>
      <c r="T313" s="10">
        <f>(SUMIF(Sta!$A:$A,$A313,Sta!I:I) +SUMIF(Sta!$B:$B,$A313,Sta!K:K))/$D313</f>
        <v>1.3333333333333333</v>
      </c>
      <c r="U313" s="6">
        <f>SUMIF(Sta!$A:$A,$A313,Sta!I:I)/$B313</f>
        <v>0</v>
      </c>
      <c r="V313" s="6">
        <f>SUMIF(Sta!$B:$B,$A313,Sta!K:K)/$C313</f>
        <v>2</v>
      </c>
      <c r="W313" s="10">
        <f>(SUMIF(Sta!$A:$A,$A313,Sta!Q:Q) +SUMIF(Sta!$B:$B,$A313,Sta!Q:Q))/$D313</f>
        <v>1</v>
      </c>
      <c r="X313" s="6">
        <f>SUMIF(Sta!$A:$A,$A313,Sta!Q:Q)/$B313</f>
        <v>1</v>
      </c>
      <c r="Y313" s="6">
        <f>SUMIF(Sta!$B:$B,$A313,Sta!Q:Q)/$C313</f>
        <v>1</v>
      </c>
      <c r="Z313" s="10">
        <f>(SUMIF(Sta!$A:$A,$A313,Sta!M:M) +SUMIF(Sta!$B:$B,$A313,Sta!O:O))/$D313</f>
        <v>0</v>
      </c>
      <c r="AA313" s="6">
        <f>SUMIF(Sta!$A:$A,$A313,Sta!M:M)/$B313</f>
        <v>0</v>
      </c>
      <c r="AB313" s="6">
        <f>SUMIF(Sta!$B:$B,$A313,Sta!O:O)/$C313</f>
        <v>0</v>
      </c>
      <c r="AC313" s="10">
        <f>(SUMIF(Sta!$A:$A,$A313,Sta!N:N) +SUMIF(Sta!$B:$B,$A313,Sta!P:P))/$D313</f>
        <v>1</v>
      </c>
      <c r="AD313" s="6">
        <f>SUMIF(Sta!$A:$A,$A313,Sta!N:N)/$B313</f>
        <v>1</v>
      </c>
      <c r="AE313" s="14">
        <f>SUMIF(Sta!$B:$B,$A313,Sta!P:P)/$C313</f>
        <v>1</v>
      </c>
    </row>
    <row r="314" spans="1:31" x14ac:dyDescent="0.3">
      <c r="A314" t="s">
        <v>364</v>
      </c>
      <c r="B314" s="9">
        <f>COUNTIF(Sta!A:A,A314)</f>
        <v>1</v>
      </c>
      <c r="C314" s="4">
        <f>COUNTIF(Sta!B:B,A314)</f>
        <v>2</v>
      </c>
      <c r="D314" s="4">
        <f t="shared" si="9"/>
        <v>3</v>
      </c>
      <c r="E314" s="10">
        <f>(SUMIF(Sta!$A:$A,$A314,Sta!F:F) +SUMIF(Sta!$B:$B,$A314,Sta!F:F))/$D314</f>
        <v>2.6666666666666665</v>
      </c>
      <c r="F314" s="6">
        <f>SUMIF(Sta!$A:$A,$A314,Sta!F:F)/$B314</f>
        <v>3</v>
      </c>
      <c r="G314" s="6">
        <f>SUMIF(Sta!$B:$B,$A314,Sta!F:F)/$C314</f>
        <v>2.5</v>
      </c>
      <c r="H314" s="10">
        <f>(SUMIF(Sta!$A:$A,$A314,Sta!D:D) +SUMIF(Sta!$B:$B,$A314,Sta!E:E))/$D314</f>
        <v>2</v>
      </c>
      <c r="I314" s="6">
        <f>SUMIF(Sta!$A:$A,$A314,Sta!D:D)/$B314</f>
        <v>3</v>
      </c>
      <c r="J314" s="6">
        <f>SUMIF(Sta!$B:$B,$A314,Sta!E:E)/$C314</f>
        <v>1.5</v>
      </c>
      <c r="K314" s="10">
        <f>(SUMIF(Sta!$A:$A,$A314,Sta!E:E) +SUMIF(Sta!$B:$B,$A314,Sta!D:D))/$D314</f>
        <v>0.66666666666666663</v>
      </c>
      <c r="L314" s="6">
        <f>SUMIF(Sta!$A:$A,$A314,Sta!E:E)/$B314</f>
        <v>0</v>
      </c>
      <c r="M314" s="6">
        <f>SUMIF(Sta!$B:$B,$A314,Sta!D:D)/$C314</f>
        <v>1</v>
      </c>
      <c r="N314" s="10">
        <f>(SUMIF(Sta!$A:$A,$A314,Sta!L:L) +SUMIF(Sta!$B:$B,$A314,Sta!L:L))/$D314</f>
        <v>1</v>
      </c>
      <c r="O314" s="6">
        <f>SUMIF(Sta!$A:$A,$A314,Sta!L:L)/$B314</f>
        <v>1</v>
      </c>
      <c r="P314" s="6">
        <f>SUMIF(Sta!$B:$B,$A314,Sta!L:L)/$C314</f>
        <v>1</v>
      </c>
      <c r="Q314" s="10">
        <f>(SUMIF(Sta!$A:$A,$A314,Sta!H:H) +SUMIF(Sta!$B:$B,$A314,Sta!J:J))/$D314</f>
        <v>1</v>
      </c>
      <c r="R314" s="6">
        <f>SUMIF(Sta!$A:$A,$A314,Sta!H:H)/$B314</f>
        <v>1</v>
      </c>
      <c r="S314" s="6">
        <f>SUMIF(Sta!$B:$B,$A314,Sta!J:J)/$C314</f>
        <v>1</v>
      </c>
      <c r="T314" s="10">
        <f>(SUMIF(Sta!$A:$A,$A314,Sta!I:I) +SUMIF(Sta!$B:$B,$A314,Sta!K:K))/$D314</f>
        <v>0</v>
      </c>
      <c r="U314" s="6">
        <f>SUMIF(Sta!$A:$A,$A314,Sta!I:I)/$B314</f>
        <v>0</v>
      </c>
      <c r="V314" s="6">
        <f>SUMIF(Sta!$B:$B,$A314,Sta!K:K)/$C314</f>
        <v>0</v>
      </c>
      <c r="W314" s="10">
        <f>(SUMIF(Sta!$A:$A,$A314,Sta!Q:Q) +SUMIF(Sta!$B:$B,$A314,Sta!Q:Q))/$D314</f>
        <v>1.6666666666666667</v>
      </c>
      <c r="X314" s="6">
        <f>SUMIF(Sta!$A:$A,$A314,Sta!Q:Q)/$B314</f>
        <v>2</v>
      </c>
      <c r="Y314" s="6">
        <f>SUMIF(Sta!$B:$B,$A314,Sta!Q:Q)/$C314</f>
        <v>1.5</v>
      </c>
      <c r="Z314" s="10">
        <f>(SUMIF(Sta!$A:$A,$A314,Sta!M:M) +SUMIF(Sta!$B:$B,$A314,Sta!O:O))/$D314</f>
        <v>1</v>
      </c>
      <c r="AA314" s="6">
        <f>SUMIF(Sta!$A:$A,$A314,Sta!M:M)/$B314</f>
        <v>2</v>
      </c>
      <c r="AB314" s="6">
        <f>SUMIF(Sta!$B:$B,$A314,Sta!O:O)/$C314</f>
        <v>0.5</v>
      </c>
      <c r="AC314" s="10">
        <f>(SUMIF(Sta!$A:$A,$A314,Sta!N:N) +SUMIF(Sta!$B:$B,$A314,Sta!P:P))/$D314</f>
        <v>0.66666666666666663</v>
      </c>
      <c r="AD314" s="6">
        <f>SUMIF(Sta!$A:$A,$A314,Sta!N:N)/$B314</f>
        <v>0</v>
      </c>
      <c r="AE314" s="14">
        <f>SUMIF(Sta!$B:$B,$A314,Sta!P:P)/$C314</f>
        <v>1</v>
      </c>
    </row>
    <row r="315" spans="1:31" x14ac:dyDescent="0.3">
      <c r="A315" t="s">
        <v>672</v>
      </c>
      <c r="B315" s="9">
        <f>COUNTIF(Sta!A:A,A315)</f>
        <v>1</v>
      </c>
      <c r="C315" s="4">
        <f>COUNTIF(Sta!B:B,A315)</f>
        <v>2</v>
      </c>
      <c r="D315" s="4">
        <f t="shared" si="9"/>
        <v>3</v>
      </c>
      <c r="E315" s="10">
        <f>(SUMIF(Sta!$A:$A,$A315,Sta!F:F) +SUMIF(Sta!$B:$B,$A315,Sta!F:F))/$D315</f>
        <v>2</v>
      </c>
      <c r="F315" s="6">
        <f>SUMIF(Sta!$A:$A,$A315,Sta!F:F)/$B315</f>
        <v>0</v>
      </c>
      <c r="G315" s="6">
        <f>SUMIF(Sta!$B:$B,$A315,Sta!F:F)/$C315</f>
        <v>3</v>
      </c>
      <c r="H315" s="10">
        <f>(SUMIF(Sta!$A:$A,$A315,Sta!D:D) +SUMIF(Sta!$B:$B,$A315,Sta!E:E))/$D315</f>
        <v>1.3333333333333333</v>
      </c>
      <c r="I315" s="6">
        <f>SUMIF(Sta!$A:$A,$A315,Sta!D:D)/$B315</f>
        <v>0</v>
      </c>
      <c r="J315" s="6">
        <f>SUMIF(Sta!$B:$B,$A315,Sta!E:E)/$C315</f>
        <v>2</v>
      </c>
      <c r="K315" s="10">
        <f>(SUMIF(Sta!$A:$A,$A315,Sta!E:E) +SUMIF(Sta!$B:$B,$A315,Sta!D:D))/$D315</f>
        <v>0.66666666666666663</v>
      </c>
      <c r="L315" s="6">
        <f>SUMIF(Sta!$A:$A,$A315,Sta!E:E)/$B315</f>
        <v>0</v>
      </c>
      <c r="M315" s="6">
        <f>SUMIF(Sta!$B:$B,$A315,Sta!D:D)/$C315</f>
        <v>1</v>
      </c>
      <c r="N315" s="10">
        <f>(SUMIF(Sta!$A:$A,$A315,Sta!L:L) +SUMIF(Sta!$B:$B,$A315,Sta!L:L))/$D315</f>
        <v>1.3333333333333333</v>
      </c>
      <c r="O315" s="6">
        <f>SUMIF(Sta!$A:$A,$A315,Sta!L:L)/$B315</f>
        <v>0</v>
      </c>
      <c r="P315" s="6">
        <f>SUMIF(Sta!$B:$B,$A315,Sta!L:L)/$C315</f>
        <v>2</v>
      </c>
      <c r="Q315" s="10">
        <f>(SUMIF(Sta!$A:$A,$A315,Sta!H:H) +SUMIF(Sta!$B:$B,$A315,Sta!J:J))/$D315</f>
        <v>1</v>
      </c>
      <c r="R315" s="6">
        <f>SUMIF(Sta!$A:$A,$A315,Sta!H:H)/$B315</f>
        <v>0</v>
      </c>
      <c r="S315" s="6">
        <f>SUMIF(Sta!$B:$B,$A315,Sta!J:J)/$C315</f>
        <v>1.5</v>
      </c>
      <c r="T315" s="10">
        <f>(SUMIF(Sta!$A:$A,$A315,Sta!I:I) +SUMIF(Sta!$B:$B,$A315,Sta!K:K))/$D315</f>
        <v>0.33333333333333331</v>
      </c>
      <c r="U315" s="6">
        <f>SUMIF(Sta!$A:$A,$A315,Sta!I:I)/$B315</f>
        <v>0</v>
      </c>
      <c r="V315" s="6">
        <f>SUMIF(Sta!$B:$B,$A315,Sta!K:K)/$C315</f>
        <v>0.5</v>
      </c>
      <c r="W315" s="10">
        <f>(SUMIF(Sta!$A:$A,$A315,Sta!Q:Q) +SUMIF(Sta!$B:$B,$A315,Sta!Q:Q))/$D315</f>
        <v>0.66666666666666663</v>
      </c>
      <c r="X315" s="6">
        <f>SUMIF(Sta!$A:$A,$A315,Sta!Q:Q)/$B315</f>
        <v>0</v>
      </c>
      <c r="Y315" s="6">
        <f>SUMIF(Sta!$B:$B,$A315,Sta!Q:Q)/$C315</f>
        <v>1</v>
      </c>
      <c r="Z315" s="10">
        <f>(SUMIF(Sta!$A:$A,$A315,Sta!M:M) +SUMIF(Sta!$B:$B,$A315,Sta!O:O))/$D315</f>
        <v>0.33333333333333331</v>
      </c>
      <c r="AA315" s="6">
        <f>SUMIF(Sta!$A:$A,$A315,Sta!M:M)/$B315</f>
        <v>0</v>
      </c>
      <c r="AB315" s="6">
        <f>SUMIF(Sta!$B:$B,$A315,Sta!O:O)/$C315</f>
        <v>0.5</v>
      </c>
      <c r="AC315" s="10">
        <f>(SUMIF(Sta!$A:$A,$A315,Sta!N:N) +SUMIF(Sta!$B:$B,$A315,Sta!P:P))/$D315</f>
        <v>0.33333333333333331</v>
      </c>
      <c r="AD315" s="6">
        <f>SUMIF(Sta!$A:$A,$A315,Sta!N:N)/$B315</f>
        <v>0</v>
      </c>
      <c r="AE315" s="14">
        <f>SUMIF(Sta!$B:$B,$A315,Sta!P:P)/$C315</f>
        <v>0.5</v>
      </c>
    </row>
    <row r="316" spans="1:31" x14ac:dyDescent="0.3">
      <c r="A316" t="s">
        <v>413</v>
      </c>
      <c r="B316" s="9">
        <f>COUNTIF(Sta!A:A,A316)</f>
        <v>0</v>
      </c>
      <c r="C316" s="4">
        <f>COUNTIF(Sta!B:B,A316)</f>
        <v>0</v>
      </c>
      <c r="D316" s="4">
        <f t="shared" si="9"/>
        <v>0</v>
      </c>
      <c r="E316" s="10" t="e">
        <f>(SUMIF(Sta!$A:$A,$A316,Sta!F:F) +SUMIF(Sta!$B:$B,$A316,Sta!F:F))/$D316</f>
        <v>#DIV/0!</v>
      </c>
      <c r="F316" s="6" t="e">
        <f>SUMIF(Sta!$A:$A,$A316,Sta!F:F)/$B316</f>
        <v>#DIV/0!</v>
      </c>
      <c r="G316" s="6" t="e">
        <f>SUMIF(Sta!$B:$B,$A316,Sta!F:F)/$C316</f>
        <v>#DIV/0!</v>
      </c>
      <c r="H316" s="10" t="e">
        <f>(SUMIF(Sta!$A:$A,$A316,Sta!D:D) +SUMIF(Sta!$B:$B,$A316,Sta!E:E))/$D316</f>
        <v>#DIV/0!</v>
      </c>
      <c r="I316" s="6" t="e">
        <f>SUMIF(Sta!$A:$A,$A316,Sta!D:D)/$B316</f>
        <v>#DIV/0!</v>
      </c>
      <c r="J316" s="6" t="e">
        <f>SUMIF(Sta!$B:$B,$A316,Sta!E:E)/$C316</f>
        <v>#DIV/0!</v>
      </c>
      <c r="K316" s="10" t="e">
        <f>(SUMIF(Sta!$A:$A,$A316,Sta!E:E) +SUMIF(Sta!$B:$B,$A316,Sta!D:D))/$D316</f>
        <v>#DIV/0!</v>
      </c>
      <c r="L316" s="6" t="e">
        <f>SUMIF(Sta!$A:$A,$A316,Sta!E:E)/$B316</f>
        <v>#DIV/0!</v>
      </c>
      <c r="M316" s="6" t="e">
        <f>SUMIF(Sta!$B:$B,$A316,Sta!D:D)/$C316</f>
        <v>#DIV/0!</v>
      </c>
      <c r="N316" s="10" t="e">
        <f>(SUMIF(Sta!$A:$A,$A316,Sta!L:L) +SUMIF(Sta!$B:$B,$A316,Sta!L:L))/$D316</f>
        <v>#DIV/0!</v>
      </c>
      <c r="O316" s="6" t="e">
        <f>SUMIF(Sta!$A:$A,$A316,Sta!L:L)/$B316</f>
        <v>#DIV/0!</v>
      </c>
      <c r="P316" s="6" t="e">
        <f>SUMIF(Sta!$B:$B,$A316,Sta!L:L)/$C316</f>
        <v>#DIV/0!</v>
      </c>
      <c r="Q316" s="10" t="e">
        <f>(SUMIF(Sta!$A:$A,$A316,Sta!H:H) +SUMIF(Sta!$B:$B,$A316,Sta!J:J))/$D316</f>
        <v>#DIV/0!</v>
      </c>
      <c r="R316" s="6" t="e">
        <f>SUMIF(Sta!$A:$A,$A316,Sta!H:H)/$B316</f>
        <v>#DIV/0!</v>
      </c>
      <c r="S316" s="6" t="e">
        <f>SUMIF(Sta!$B:$B,$A316,Sta!J:J)/$C316</f>
        <v>#DIV/0!</v>
      </c>
      <c r="T316" s="10" t="e">
        <f>(SUMIF(Sta!$A:$A,$A316,Sta!I:I) +SUMIF(Sta!$B:$B,$A316,Sta!K:K))/$D316</f>
        <v>#DIV/0!</v>
      </c>
      <c r="U316" s="6" t="e">
        <f>SUMIF(Sta!$A:$A,$A316,Sta!I:I)/$B316</f>
        <v>#DIV/0!</v>
      </c>
      <c r="V316" s="6" t="e">
        <f>SUMIF(Sta!$B:$B,$A316,Sta!K:K)/$C316</f>
        <v>#DIV/0!</v>
      </c>
      <c r="W316" s="10" t="e">
        <f>(SUMIF(Sta!$A:$A,$A316,Sta!Q:Q) +SUMIF(Sta!$B:$B,$A316,Sta!Q:Q))/$D316</f>
        <v>#DIV/0!</v>
      </c>
      <c r="X316" s="6" t="e">
        <f>SUMIF(Sta!$A:$A,$A316,Sta!Q:Q)/$B316</f>
        <v>#DIV/0!</v>
      </c>
      <c r="Y316" s="6" t="e">
        <f>SUMIF(Sta!$B:$B,$A316,Sta!Q:Q)/$C316</f>
        <v>#DIV/0!</v>
      </c>
      <c r="Z316" s="10" t="e">
        <f>(SUMIF(Sta!$A:$A,$A316,Sta!M:M) +SUMIF(Sta!$B:$B,$A316,Sta!O:O))/$D316</f>
        <v>#DIV/0!</v>
      </c>
      <c r="AA316" s="6" t="e">
        <f>SUMIF(Sta!$A:$A,$A316,Sta!M:M)/$B316</f>
        <v>#DIV/0!</v>
      </c>
      <c r="AB316" s="6" t="e">
        <f>SUMIF(Sta!$B:$B,$A316,Sta!O:O)/$C316</f>
        <v>#DIV/0!</v>
      </c>
      <c r="AC316" s="10" t="e">
        <f>(SUMIF(Sta!$A:$A,$A316,Sta!N:N) +SUMIF(Sta!$B:$B,$A316,Sta!P:P))/$D316</f>
        <v>#DIV/0!</v>
      </c>
      <c r="AD316" s="6" t="e">
        <f>SUMIF(Sta!$A:$A,$A316,Sta!N:N)/$B316</f>
        <v>#DIV/0!</v>
      </c>
      <c r="AE316" s="14" t="e">
        <f>SUMIF(Sta!$B:$B,$A316,Sta!P:P)/$C316</f>
        <v>#DIV/0!</v>
      </c>
    </row>
    <row r="317" spans="1:31" x14ac:dyDescent="0.3">
      <c r="A317" t="s">
        <v>195</v>
      </c>
      <c r="B317" s="9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0">
        <f>(SUMIF(Sta!$A:$A,$A317,Sta!F:F) +SUMIF(Sta!$B:$B,$A317,Sta!F:F))/$D317</f>
        <v>4.5</v>
      </c>
      <c r="F317" s="6">
        <f>SUMIF(Sta!$A:$A,$A317,Sta!F:F)/$B317</f>
        <v>6</v>
      </c>
      <c r="G317" s="6">
        <f>SUMIF(Sta!$B:$B,$A317,Sta!F:F)/$C317</f>
        <v>3</v>
      </c>
      <c r="H317" s="10">
        <f>(SUMIF(Sta!$A:$A,$A317,Sta!D:D) +SUMIF(Sta!$B:$B,$A317,Sta!E:E))/$D317</f>
        <v>2</v>
      </c>
      <c r="I317" s="6">
        <f>SUMIF(Sta!$A:$A,$A317,Sta!D:D)/$B317</f>
        <v>3</v>
      </c>
      <c r="J317" s="6">
        <f>SUMIF(Sta!$B:$B,$A317,Sta!E:E)/$C317</f>
        <v>1</v>
      </c>
      <c r="K317" s="10">
        <f>(SUMIF(Sta!$A:$A,$A317,Sta!E:E) +SUMIF(Sta!$B:$B,$A317,Sta!D:D))/$D317</f>
        <v>2.5</v>
      </c>
      <c r="L317" s="6">
        <f>SUMIF(Sta!$A:$A,$A317,Sta!E:E)/$B317</f>
        <v>3</v>
      </c>
      <c r="M317" s="6">
        <f>SUMIF(Sta!$B:$B,$A317,Sta!D:D)/$C317</f>
        <v>2</v>
      </c>
      <c r="N317" s="10">
        <f>(SUMIF(Sta!$A:$A,$A317,Sta!L:L) +SUMIF(Sta!$B:$B,$A317,Sta!L:L))/$D317</f>
        <v>2</v>
      </c>
      <c r="O317" s="6">
        <f>SUMIF(Sta!$A:$A,$A317,Sta!L:L)/$B317</f>
        <v>4</v>
      </c>
      <c r="P317" s="6">
        <f>SUMIF(Sta!$B:$B,$A317,Sta!L:L)/$C317</f>
        <v>0</v>
      </c>
      <c r="Q317" s="10">
        <f>(SUMIF(Sta!$A:$A,$A317,Sta!H:H) +SUMIF(Sta!$B:$B,$A317,Sta!J:J))/$D317</f>
        <v>1</v>
      </c>
      <c r="R317" s="6">
        <f>SUMIF(Sta!$A:$A,$A317,Sta!H:H)/$B317</f>
        <v>2</v>
      </c>
      <c r="S317" s="6">
        <f>SUMIF(Sta!$B:$B,$A317,Sta!J:J)/$C317</f>
        <v>0</v>
      </c>
      <c r="T317" s="10">
        <f>(SUMIF(Sta!$A:$A,$A317,Sta!I:I) +SUMIF(Sta!$B:$B,$A317,Sta!K:K))/$D317</f>
        <v>1</v>
      </c>
      <c r="U317" s="6">
        <f>SUMIF(Sta!$A:$A,$A317,Sta!I:I)/$B317</f>
        <v>2</v>
      </c>
      <c r="V317" s="6">
        <f>SUMIF(Sta!$B:$B,$A317,Sta!K:K)/$C317</f>
        <v>0</v>
      </c>
      <c r="W317" s="10">
        <f>(SUMIF(Sta!$A:$A,$A317,Sta!Q:Q) +SUMIF(Sta!$B:$B,$A317,Sta!Q:Q))/$D317</f>
        <v>2.5</v>
      </c>
      <c r="X317" s="6">
        <f>SUMIF(Sta!$A:$A,$A317,Sta!Q:Q)/$B317</f>
        <v>2</v>
      </c>
      <c r="Y317" s="6">
        <f>SUMIF(Sta!$B:$B,$A317,Sta!Q:Q)/$C317</f>
        <v>3</v>
      </c>
      <c r="Z317" s="10">
        <f>(SUMIF(Sta!$A:$A,$A317,Sta!M:M) +SUMIF(Sta!$B:$B,$A317,Sta!O:O))/$D317</f>
        <v>1</v>
      </c>
      <c r="AA317" s="6">
        <f>SUMIF(Sta!$A:$A,$A317,Sta!M:M)/$B317</f>
        <v>1</v>
      </c>
      <c r="AB317" s="6">
        <f>SUMIF(Sta!$B:$B,$A317,Sta!O:O)/$C317</f>
        <v>1</v>
      </c>
      <c r="AC317" s="10">
        <f>(SUMIF(Sta!$A:$A,$A317,Sta!N:N) +SUMIF(Sta!$B:$B,$A317,Sta!P:P))/$D317</f>
        <v>1.5</v>
      </c>
      <c r="AD317" s="6">
        <f>SUMIF(Sta!$A:$A,$A317,Sta!N:N)/$B317</f>
        <v>1</v>
      </c>
      <c r="AE317" s="14">
        <f>SUMIF(Sta!$B:$B,$A317,Sta!P:P)/$C317</f>
        <v>2</v>
      </c>
    </row>
    <row r="318" spans="1:31" x14ac:dyDescent="0.3">
      <c r="A318" t="s">
        <v>668</v>
      </c>
      <c r="B318" s="9">
        <f>COUNTIF(Sta!A:A,A318)</f>
        <v>1</v>
      </c>
      <c r="C318" s="4">
        <f>COUNTIF(Sta!B:B,A318)</f>
        <v>2</v>
      </c>
      <c r="D318" s="4">
        <f t="shared" si="10"/>
        <v>3</v>
      </c>
      <c r="E318" s="10">
        <f>(SUMIF(Sta!$A:$A,$A318,Sta!F:F) +SUMIF(Sta!$B:$B,$A318,Sta!F:F))/$D318</f>
        <v>1</v>
      </c>
      <c r="F318" s="6">
        <f>SUMIF(Sta!$A:$A,$A318,Sta!F:F)/$B318</f>
        <v>0</v>
      </c>
      <c r="G318" s="6">
        <f>SUMIF(Sta!$B:$B,$A318,Sta!F:F)/$C318</f>
        <v>1.5</v>
      </c>
      <c r="H318" s="10">
        <f>(SUMIF(Sta!$A:$A,$A318,Sta!D:D) +SUMIF(Sta!$B:$B,$A318,Sta!E:E))/$D318</f>
        <v>0.66666666666666663</v>
      </c>
      <c r="I318" s="6">
        <f>SUMIF(Sta!$A:$A,$A318,Sta!D:D)/$B318</f>
        <v>0</v>
      </c>
      <c r="J318" s="6">
        <f>SUMIF(Sta!$B:$B,$A318,Sta!E:E)/$C318</f>
        <v>1</v>
      </c>
      <c r="K318" s="10">
        <f>(SUMIF(Sta!$A:$A,$A318,Sta!E:E) +SUMIF(Sta!$B:$B,$A318,Sta!D:D))/$D318</f>
        <v>0.33333333333333331</v>
      </c>
      <c r="L318" s="6">
        <f>SUMIF(Sta!$A:$A,$A318,Sta!E:E)/$B318</f>
        <v>0</v>
      </c>
      <c r="M318" s="6">
        <f>SUMIF(Sta!$B:$B,$A318,Sta!D:D)/$C318</f>
        <v>0.5</v>
      </c>
      <c r="N318" s="10">
        <f>(SUMIF(Sta!$A:$A,$A318,Sta!L:L) +SUMIF(Sta!$B:$B,$A318,Sta!L:L))/$D318</f>
        <v>0</v>
      </c>
      <c r="O318" s="6">
        <f>SUMIF(Sta!$A:$A,$A318,Sta!L:L)/$B318</f>
        <v>0</v>
      </c>
      <c r="P318" s="6">
        <f>SUMIF(Sta!$B:$B,$A318,Sta!L:L)/$C318</f>
        <v>0</v>
      </c>
      <c r="Q318" s="10">
        <f>(SUMIF(Sta!$A:$A,$A318,Sta!H:H) +SUMIF(Sta!$B:$B,$A318,Sta!J:J))/$D318</f>
        <v>0</v>
      </c>
      <c r="R318" s="6">
        <f>SUMIF(Sta!$A:$A,$A318,Sta!H:H)/$B318</f>
        <v>0</v>
      </c>
      <c r="S318" s="6">
        <f>SUMIF(Sta!$B:$B,$A318,Sta!J:J)/$C318</f>
        <v>0</v>
      </c>
      <c r="T318" s="10">
        <f>(SUMIF(Sta!$A:$A,$A318,Sta!I:I) +SUMIF(Sta!$B:$B,$A318,Sta!K:K))/$D318</f>
        <v>0</v>
      </c>
      <c r="U318" s="6">
        <f>SUMIF(Sta!$A:$A,$A318,Sta!I:I)/$B318</f>
        <v>0</v>
      </c>
      <c r="V318" s="6">
        <f>SUMIF(Sta!$B:$B,$A318,Sta!K:K)/$C318</f>
        <v>0</v>
      </c>
      <c r="W318" s="10">
        <f>(SUMIF(Sta!$A:$A,$A318,Sta!Q:Q) +SUMIF(Sta!$B:$B,$A318,Sta!Q:Q))/$D318</f>
        <v>1</v>
      </c>
      <c r="X318" s="6">
        <f>SUMIF(Sta!$A:$A,$A318,Sta!Q:Q)/$B318</f>
        <v>0</v>
      </c>
      <c r="Y318" s="6">
        <f>SUMIF(Sta!$B:$B,$A318,Sta!Q:Q)/$C318</f>
        <v>1.5</v>
      </c>
      <c r="Z318" s="10">
        <f>(SUMIF(Sta!$A:$A,$A318,Sta!M:M) +SUMIF(Sta!$B:$B,$A318,Sta!O:O))/$D318</f>
        <v>0.66666666666666663</v>
      </c>
      <c r="AA318" s="6">
        <f>SUMIF(Sta!$A:$A,$A318,Sta!M:M)/$B318</f>
        <v>0</v>
      </c>
      <c r="AB318" s="6">
        <f>SUMIF(Sta!$B:$B,$A318,Sta!O:O)/$C318</f>
        <v>1</v>
      </c>
      <c r="AC318" s="10">
        <f>(SUMIF(Sta!$A:$A,$A318,Sta!N:N) +SUMIF(Sta!$B:$B,$A318,Sta!P:P))/$D318</f>
        <v>0.33333333333333331</v>
      </c>
      <c r="AD318" s="6">
        <f>SUMIF(Sta!$A:$A,$A318,Sta!N:N)/$B318</f>
        <v>0</v>
      </c>
      <c r="AE318" s="14">
        <f>SUMIF(Sta!$B:$B,$A318,Sta!P:P)/$C318</f>
        <v>0.5</v>
      </c>
    </row>
    <row r="319" spans="1:31" x14ac:dyDescent="0.3">
      <c r="A319" t="s">
        <v>526</v>
      </c>
      <c r="B319" s="9">
        <f>COUNTIF(Sta!A:A,A319)</f>
        <v>3</v>
      </c>
      <c r="C319" s="4">
        <f>COUNTIF(Sta!B:B,A319)</f>
        <v>2</v>
      </c>
      <c r="D319" s="4">
        <f t="shared" si="10"/>
        <v>5</v>
      </c>
      <c r="E319" s="10">
        <f>(SUMIF(Sta!$A:$A,$A319,Sta!F:F) +SUMIF(Sta!$B:$B,$A319,Sta!F:F))/$D319</f>
        <v>3</v>
      </c>
      <c r="F319" s="6">
        <f>SUMIF(Sta!$A:$A,$A319,Sta!F:F)/$B319</f>
        <v>2.6666666666666665</v>
      </c>
      <c r="G319" s="6">
        <f>SUMIF(Sta!$B:$B,$A319,Sta!F:F)/$C319</f>
        <v>3.5</v>
      </c>
      <c r="H319" s="10">
        <f>(SUMIF(Sta!$A:$A,$A319,Sta!D:D) +SUMIF(Sta!$B:$B,$A319,Sta!E:E))/$D319</f>
        <v>1</v>
      </c>
      <c r="I319" s="6">
        <f>SUMIF(Sta!$A:$A,$A319,Sta!D:D)/$B319</f>
        <v>1.3333333333333333</v>
      </c>
      <c r="J319" s="6">
        <f>SUMIF(Sta!$B:$B,$A319,Sta!E:E)/$C319</f>
        <v>0.5</v>
      </c>
      <c r="K319" s="10">
        <f>(SUMIF(Sta!$A:$A,$A319,Sta!E:E) +SUMIF(Sta!$B:$B,$A319,Sta!D:D))/$D319</f>
        <v>2</v>
      </c>
      <c r="L319" s="6">
        <f>SUMIF(Sta!$A:$A,$A319,Sta!E:E)/$B319</f>
        <v>1.3333333333333333</v>
      </c>
      <c r="M319" s="6">
        <f>SUMIF(Sta!$B:$B,$A319,Sta!D:D)/$C319</f>
        <v>3</v>
      </c>
      <c r="N319" s="10">
        <f>(SUMIF(Sta!$A:$A,$A319,Sta!L:L) +SUMIF(Sta!$B:$B,$A319,Sta!L:L))/$D319</f>
        <v>0.8</v>
      </c>
      <c r="O319" s="6">
        <f>SUMIF(Sta!$A:$A,$A319,Sta!L:L)/$B319</f>
        <v>0.66666666666666663</v>
      </c>
      <c r="P319" s="6">
        <f>SUMIF(Sta!$B:$B,$A319,Sta!L:L)/$C319</f>
        <v>1</v>
      </c>
      <c r="Q319" s="10">
        <f>(SUMIF(Sta!$A:$A,$A319,Sta!H:H) +SUMIF(Sta!$B:$B,$A319,Sta!J:J))/$D319</f>
        <v>0.4</v>
      </c>
      <c r="R319" s="6">
        <f>SUMIF(Sta!$A:$A,$A319,Sta!H:H)/$B319</f>
        <v>0.33333333333333331</v>
      </c>
      <c r="S319" s="6">
        <f>SUMIF(Sta!$B:$B,$A319,Sta!J:J)/$C319</f>
        <v>0.5</v>
      </c>
      <c r="T319" s="10">
        <f>(SUMIF(Sta!$A:$A,$A319,Sta!I:I) +SUMIF(Sta!$B:$B,$A319,Sta!K:K))/$D319</f>
        <v>0.4</v>
      </c>
      <c r="U319" s="6">
        <f>SUMIF(Sta!$A:$A,$A319,Sta!I:I)/$B319</f>
        <v>0.33333333333333331</v>
      </c>
      <c r="V319" s="6">
        <f>SUMIF(Sta!$B:$B,$A319,Sta!K:K)/$C319</f>
        <v>0.5</v>
      </c>
      <c r="W319" s="10">
        <f>(SUMIF(Sta!$A:$A,$A319,Sta!Q:Q) +SUMIF(Sta!$B:$B,$A319,Sta!Q:Q))/$D319</f>
        <v>2.2000000000000002</v>
      </c>
      <c r="X319" s="6">
        <f>SUMIF(Sta!$A:$A,$A319,Sta!Q:Q)/$B319</f>
        <v>2</v>
      </c>
      <c r="Y319" s="6">
        <f>SUMIF(Sta!$B:$B,$A319,Sta!Q:Q)/$C319</f>
        <v>2.5</v>
      </c>
      <c r="Z319" s="10">
        <f>(SUMIF(Sta!$A:$A,$A319,Sta!M:M) +SUMIF(Sta!$B:$B,$A319,Sta!O:O))/$D319</f>
        <v>0.6</v>
      </c>
      <c r="AA319" s="6">
        <f>SUMIF(Sta!$A:$A,$A319,Sta!M:M)/$B319</f>
        <v>1</v>
      </c>
      <c r="AB319" s="6">
        <f>SUMIF(Sta!$B:$B,$A319,Sta!O:O)/$C319</f>
        <v>0</v>
      </c>
      <c r="AC319" s="10">
        <f>(SUMIF(Sta!$A:$A,$A319,Sta!N:N) +SUMIF(Sta!$B:$B,$A319,Sta!P:P))/$D319</f>
        <v>1.6</v>
      </c>
      <c r="AD319" s="6">
        <f>SUMIF(Sta!$A:$A,$A319,Sta!N:N)/$B319</f>
        <v>1</v>
      </c>
      <c r="AE319" s="14">
        <f>SUMIF(Sta!$B:$B,$A319,Sta!P:P)/$C319</f>
        <v>2.5</v>
      </c>
    </row>
    <row r="320" spans="1:31" x14ac:dyDescent="0.3">
      <c r="A320" t="s">
        <v>240</v>
      </c>
      <c r="B320" s="9">
        <f>COUNTIF(Sta!A:A,A320)</f>
        <v>1</v>
      </c>
      <c r="C320" s="4">
        <f>COUNTIF(Sta!B:B,A320)</f>
        <v>1</v>
      </c>
      <c r="D320" s="4">
        <f t="shared" si="10"/>
        <v>2</v>
      </c>
      <c r="E320" s="10">
        <f>(SUMIF(Sta!$A:$A,$A320,Sta!F:F) +SUMIF(Sta!$B:$B,$A320,Sta!F:F))/$D320</f>
        <v>2</v>
      </c>
      <c r="F320" s="6">
        <f>SUMIF(Sta!$A:$A,$A320,Sta!F:F)/$B320</f>
        <v>3</v>
      </c>
      <c r="G320" s="6">
        <f>SUMIF(Sta!$B:$B,$A320,Sta!F:F)/$C320</f>
        <v>1</v>
      </c>
      <c r="H320" s="10">
        <f>(SUMIF(Sta!$A:$A,$A320,Sta!D:D) +SUMIF(Sta!$B:$B,$A320,Sta!E:E))/$D320</f>
        <v>1.5</v>
      </c>
      <c r="I320" s="6">
        <f>SUMIF(Sta!$A:$A,$A320,Sta!D:D)/$B320</f>
        <v>3</v>
      </c>
      <c r="J320" s="6">
        <f>SUMIF(Sta!$B:$B,$A320,Sta!E:E)/$C320</f>
        <v>0</v>
      </c>
      <c r="K320" s="10">
        <f>(SUMIF(Sta!$A:$A,$A320,Sta!E:E) +SUMIF(Sta!$B:$B,$A320,Sta!D:D))/$D320</f>
        <v>0.5</v>
      </c>
      <c r="L320" s="6">
        <f>SUMIF(Sta!$A:$A,$A320,Sta!E:E)/$B320</f>
        <v>0</v>
      </c>
      <c r="M320" s="6">
        <f>SUMIF(Sta!$B:$B,$A320,Sta!D:D)/$C320</f>
        <v>1</v>
      </c>
      <c r="N320" s="10">
        <f>(SUMIF(Sta!$A:$A,$A320,Sta!L:L) +SUMIF(Sta!$B:$B,$A320,Sta!L:L))/$D320</f>
        <v>0.5</v>
      </c>
      <c r="O320" s="6">
        <f>SUMIF(Sta!$A:$A,$A320,Sta!L:L)/$B320</f>
        <v>1</v>
      </c>
      <c r="P320" s="6">
        <f>SUMIF(Sta!$B:$B,$A320,Sta!L:L)/$C320</f>
        <v>0</v>
      </c>
      <c r="Q320" s="10">
        <f>(SUMIF(Sta!$A:$A,$A320,Sta!H:H) +SUMIF(Sta!$B:$B,$A320,Sta!J:J))/$D320</f>
        <v>0.5</v>
      </c>
      <c r="R320" s="6">
        <f>SUMIF(Sta!$A:$A,$A320,Sta!H:H)/$B320</f>
        <v>1</v>
      </c>
      <c r="S320" s="6">
        <f>SUMIF(Sta!$B:$B,$A320,Sta!J:J)/$C320</f>
        <v>0</v>
      </c>
      <c r="T320" s="10">
        <f>(SUMIF(Sta!$A:$A,$A320,Sta!I:I) +SUMIF(Sta!$B:$B,$A320,Sta!K:K))/$D320</f>
        <v>0</v>
      </c>
      <c r="U320" s="6">
        <f>SUMIF(Sta!$A:$A,$A320,Sta!I:I)/$B320</f>
        <v>0</v>
      </c>
      <c r="V320" s="6">
        <f>SUMIF(Sta!$B:$B,$A320,Sta!K:K)/$C320</f>
        <v>0</v>
      </c>
      <c r="W320" s="10">
        <f>(SUMIF(Sta!$A:$A,$A320,Sta!Q:Q) +SUMIF(Sta!$B:$B,$A320,Sta!Q:Q))/$D320</f>
        <v>1.5</v>
      </c>
      <c r="X320" s="6">
        <f>SUMIF(Sta!$A:$A,$A320,Sta!Q:Q)/$B320</f>
        <v>2</v>
      </c>
      <c r="Y320" s="6">
        <f>SUMIF(Sta!$B:$B,$A320,Sta!Q:Q)/$C320</f>
        <v>1</v>
      </c>
      <c r="Z320" s="10">
        <f>(SUMIF(Sta!$A:$A,$A320,Sta!M:M) +SUMIF(Sta!$B:$B,$A320,Sta!O:O))/$D320</f>
        <v>1</v>
      </c>
      <c r="AA320" s="6">
        <f>SUMIF(Sta!$A:$A,$A320,Sta!M:M)/$B320</f>
        <v>2</v>
      </c>
      <c r="AB320" s="6">
        <f>SUMIF(Sta!$B:$B,$A320,Sta!O:O)/$C320</f>
        <v>0</v>
      </c>
      <c r="AC320" s="10">
        <f>(SUMIF(Sta!$A:$A,$A320,Sta!N:N) +SUMIF(Sta!$B:$B,$A320,Sta!P:P))/$D320</f>
        <v>0.5</v>
      </c>
      <c r="AD320" s="6">
        <f>SUMIF(Sta!$A:$A,$A320,Sta!N:N)/$B320</f>
        <v>0</v>
      </c>
      <c r="AE320" s="14">
        <f>SUMIF(Sta!$B:$B,$A320,Sta!P:P)/$C320</f>
        <v>1</v>
      </c>
    </row>
    <row r="321" spans="1:31" x14ac:dyDescent="0.3">
      <c r="A321" t="s">
        <v>384</v>
      </c>
      <c r="B321" s="9">
        <f>COUNTIF(Sta!A:A,A321)</f>
        <v>1</v>
      </c>
      <c r="C321" s="4">
        <f>COUNTIF(Sta!B:B,A321)</f>
        <v>0</v>
      </c>
      <c r="D321" s="4">
        <f t="shared" si="10"/>
        <v>1</v>
      </c>
      <c r="E321" s="10">
        <f>(SUMIF(Sta!$A:$A,$A321,Sta!F:F) +SUMIF(Sta!$B:$B,$A321,Sta!F:F))/$D321</f>
        <v>5</v>
      </c>
      <c r="F321" s="6">
        <f>SUMIF(Sta!$A:$A,$A321,Sta!F:F)/$B321</f>
        <v>5</v>
      </c>
      <c r="G321" s="6" t="e">
        <f>SUMIF(Sta!$B:$B,$A321,Sta!F:F)/$C321</f>
        <v>#DIV/0!</v>
      </c>
      <c r="H321" s="10">
        <f>(SUMIF(Sta!$A:$A,$A321,Sta!D:D) +SUMIF(Sta!$B:$B,$A321,Sta!E:E))/$D321</f>
        <v>3</v>
      </c>
      <c r="I321" s="6">
        <f>SUMIF(Sta!$A:$A,$A321,Sta!D:D)/$B321</f>
        <v>3</v>
      </c>
      <c r="J321" s="6" t="e">
        <f>SUMIF(Sta!$B:$B,$A321,Sta!E:E)/$C321</f>
        <v>#DIV/0!</v>
      </c>
      <c r="K321" s="10">
        <f>(SUMIF(Sta!$A:$A,$A321,Sta!E:E) +SUMIF(Sta!$B:$B,$A321,Sta!D:D))/$D321</f>
        <v>2</v>
      </c>
      <c r="L321" s="6">
        <f>SUMIF(Sta!$A:$A,$A321,Sta!E:E)/$B321</f>
        <v>2</v>
      </c>
      <c r="M321" s="6" t="e">
        <f>SUMIF(Sta!$B:$B,$A321,Sta!D:D)/$C321</f>
        <v>#DIV/0!</v>
      </c>
      <c r="N321" s="10">
        <f>(SUMIF(Sta!$A:$A,$A321,Sta!L:L) +SUMIF(Sta!$B:$B,$A321,Sta!L:L))/$D321</f>
        <v>2</v>
      </c>
      <c r="O321" s="6">
        <f>SUMIF(Sta!$A:$A,$A321,Sta!L:L)/$B321</f>
        <v>2</v>
      </c>
      <c r="P321" s="6" t="e">
        <f>SUMIF(Sta!$B:$B,$A321,Sta!L:L)/$C321</f>
        <v>#DIV/0!</v>
      </c>
      <c r="Q321" s="10">
        <f>(SUMIF(Sta!$A:$A,$A321,Sta!H:H) +SUMIF(Sta!$B:$B,$A321,Sta!J:J))/$D321</f>
        <v>2</v>
      </c>
      <c r="R321" s="6">
        <f>SUMIF(Sta!$A:$A,$A321,Sta!H:H)/$B321</f>
        <v>2</v>
      </c>
      <c r="S321" s="6" t="e">
        <f>SUMIF(Sta!$B:$B,$A321,Sta!J:J)/$C321</f>
        <v>#DIV/0!</v>
      </c>
      <c r="T321" s="10">
        <f>(SUMIF(Sta!$A:$A,$A321,Sta!I:I) +SUMIF(Sta!$B:$B,$A321,Sta!K:K))/$D321</f>
        <v>0</v>
      </c>
      <c r="U321" s="6">
        <f>SUMIF(Sta!$A:$A,$A321,Sta!I:I)/$B321</f>
        <v>0</v>
      </c>
      <c r="V321" s="6" t="e">
        <f>SUMIF(Sta!$B:$B,$A321,Sta!K:K)/$C321</f>
        <v>#DIV/0!</v>
      </c>
      <c r="W321" s="10">
        <f>(SUMIF(Sta!$A:$A,$A321,Sta!Q:Q) +SUMIF(Sta!$B:$B,$A321,Sta!Q:Q))/$D321</f>
        <v>3</v>
      </c>
      <c r="X321" s="6">
        <f>SUMIF(Sta!$A:$A,$A321,Sta!Q:Q)/$B321</f>
        <v>3</v>
      </c>
      <c r="Y321" s="6" t="e">
        <f>SUMIF(Sta!$B:$B,$A321,Sta!Q:Q)/$C321</f>
        <v>#DIV/0!</v>
      </c>
      <c r="Z321" s="10">
        <f>(SUMIF(Sta!$A:$A,$A321,Sta!M:M) +SUMIF(Sta!$B:$B,$A321,Sta!O:O))/$D321</f>
        <v>1</v>
      </c>
      <c r="AA321" s="6">
        <f>SUMIF(Sta!$A:$A,$A321,Sta!M:M)/$B321</f>
        <v>1</v>
      </c>
      <c r="AB321" s="6" t="e">
        <f>SUMIF(Sta!$B:$B,$A321,Sta!O:O)/$C321</f>
        <v>#DIV/0!</v>
      </c>
      <c r="AC321" s="10">
        <f>(SUMIF(Sta!$A:$A,$A321,Sta!N:N) +SUMIF(Sta!$B:$B,$A321,Sta!P:P))/$D321</f>
        <v>2</v>
      </c>
      <c r="AD321" s="6">
        <f>SUMIF(Sta!$A:$A,$A321,Sta!N:N)/$B321</f>
        <v>2</v>
      </c>
      <c r="AE321" s="14" t="e">
        <f>SUMIF(Sta!$B:$B,$A321,Sta!P:P)/$C321</f>
        <v>#DIV/0!</v>
      </c>
    </row>
    <row r="322" spans="1:31" x14ac:dyDescent="0.3">
      <c r="A322" t="s">
        <v>258</v>
      </c>
      <c r="B322" s="9">
        <f>COUNTIF(Sta!A:A,A322)</f>
        <v>0</v>
      </c>
      <c r="C322" s="4">
        <f>COUNTIF(Sta!B:B,A322)</f>
        <v>0</v>
      </c>
      <c r="D322" s="4">
        <f t="shared" si="10"/>
        <v>0</v>
      </c>
      <c r="E322" s="10" t="e">
        <f>(SUMIF(Sta!$A:$A,$A322,Sta!F:F) +SUMIF(Sta!$B:$B,$A322,Sta!F:F))/$D322</f>
        <v>#DIV/0!</v>
      </c>
      <c r="F322" s="6" t="e">
        <f>SUMIF(Sta!$A:$A,$A322,Sta!F:F)/$B322</f>
        <v>#DIV/0!</v>
      </c>
      <c r="G322" s="6" t="e">
        <f>SUMIF(Sta!$B:$B,$A322,Sta!F:F)/$C322</f>
        <v>#DIV/0!</v>
      </c>
      <c r="H322" s="10" t="e">
        <f>(SUMIF(Sta!$A:$A,$A322,Sta!D:D) +SUMIF(Sta!$B:$B,$A322,Sta!E:E))/$D322</f>
        <v>#DIV/0!</v>
      </c>
      <c r="I322" s="6" t="e">
        <f>SUMIF(Sta!$A:$A,$A322,Sta!D:D)/$B322</f>
        <v>#DIV/0!</v>
      </c>
      <c r="J322" s="6" t="e">
        <f>SUMIF(Sta!$B:$B,$A322,Sta!E:E)/$C322</f>
        <v>#DIV/0!</v>
      </c>
      <c r="K322" s="10" t="e">
        <f>(SUMIF(Sta!$A:$A,$A322,Sta!E:E) +SUMIF(Sta!$B:$B,$A322,Sta!D:D))/$D322</f>
        <v>#DIV/0!</v>
      </c>
      <c r="L322" s="6" t="e">
        <f>SUMIF(Sta!$A:$A,$A322,Sta!E:E)/$B322</f>
        <v>#DIV/0!</v>
      </c>
      <c r="M322" s="6" t="e">
        <f>SUMIF(Sta!$B:$B,$A322,Sta!D:D)/$C322</f>
        <v>#DIV/0!</v>
      </c>
      <c r="N322" s="10" t="e">
        <f>(SUMIF(Sta!$A:$A,$A322,Sta!L:L) +SUMIF(Sta!$B:$B,$A322,Sta!L:L))/$D322</f>
        <v>#DIV/0!</v>
      </c>
      <c r="O322" s="6" t="e">
        <f>SUMIF(Sta!$A:$A,$A322,Sta!L:L)/$B322</f>
        <v>#DIV/0!</v>
      </c>
      <c r="P322" s="6" t="e">
        <f>SUMIF(Sta!$B:$B,$A322,Sta!L:L)/$C322</f>
        <v>#DIV/0!</v>
      </c>
      <c r="Q322" s="10" t="e">
        <f>(SUMIF(Sta!$A:$A,$A322,Sta!H:H) +SUMIF(Sta!$B:$B,$A322,Sta!J:J))/$D322</f>
        <v>#DIV/0!</v>
      </c>
      <c r="R322" s="6" t="e">
        <f>SUMIF(Sta!$A:$A,$A322,Sta!H:H)/$B322</f>
        <v>#DIV/0!</v>
      </c>
      <c r="S322" s="6" t="e">
        <f>SUMIF(Sta!$B:$B,$A322,Sta!J:J)/$C322</f>
        <v>#DIV/0!</v>
      </c>
      <c r="T322" s="10" t="e">
        <f>(SUMIF(Sta!$A:$A,$A322,Sta!I:I) +SUMIF(Sta!$B:$B,$A322,Sta!K:K))/$D322</f>
        <v>#DIV/0!</v>
      </c>
      <c r="U322" s="6" t="e">
        <f>SUMIF(Sta!$A:$A,$A322,Sta!I:I)/$B322</f>
        <v>#DIV/0!</v>
      </c>
      <c r="V322" s="6" t="e">
        <f>SUMIF(Sta!$B:$B,$A322,Sta!K:K)/$C322</f>
        <v>#DIV/0!</v>
      </c>
      <c r="W322" s="10" t="e">
        <f>(SUMIF(Sta!$A:$A,$A322,Sta!Q:Q) +SUMIF(Sta!$B:$B,$A322,Sta!Q:Q))/$D322</f>
        <v>#DIV/0!</v>
      </c>
      <c r="X322" s="6" t="e">
        <f>SUMIF(Sta!$A:$A,$A322,Sta!Q:Q)/$B322</f>
        <v>#DIV/0!</v>
      </c>
      <c r="Y322" s="6" t="e">
        <f>SUMIF(Sta!$B:$B,$A322,Sta!Q:Q)/$C322</f>
        <v>#DIV/0!</v>
      </c>
      <c r="Z322" s="10" t="e">
        <f>(SUMIF(Sta!$A:$A,$A322,Sta!M:M) +SUMIF(Sta!$B:$B,$A322,Sta!O:O))/$D322</f>
        <v>#DIV/0!</v>
      </c>
      <c r="AA322" s="6" t="e">
        <f>SUMIF(Sta!$A:$A,$A322,Sta!M:M)/$B322</f>
        <v>#DIV/0!</v>
      </c>
      <c r="AB322" s="6" t="e">
        <f>SUMIF(Sta!$B:$B,$A322,Sta!O:O)/$C322</f>
        <v>#DIV/0!</v>
      </c>
      <c r="AC322" s="10" t="e">
        <f>(SUMIF(Sta!$A:$A,$A322,Sta!N:N) +SUMIF(Sta!$B:$B,$A322,Sta!P:P))/$D322</f>
        <v>#DIV/0!</v>
      </c>
      <c r="AD322" s="6" t="e">
        <f>SUMIF(Sta!$A:$A,$A322,Sta!N:N)/$B322</f>
        <v>#DIV/0!</v>
      </c>
      <c r="AE322" s="14" t="e">
        <f>SUMIF(Sta!$B:$B,$A322,Sta!P:P)/$C322</f>
        <v>#DIV/0!</v>
      </c>
    </row>
    <row r="323" spans="1:31" x14ac:dyDescent="0.3">
      <c r="A323" t="s">
        <v>409</v>
      </c>
      <c r="B323" s="9">
        <f>COUNTIF(Sta!A:A,A323)</f>
        <v>0</v>
      </c>
      <c r="C323" s="4">
        <f>COUNTIF(Sta!B:B,A323)</f>
        <v>0</v>
      </c>
      <c r="D323" s="4">
        <f t="shared" si="10"/>
        <v>0</v>
      </c>
      <c r="E323" s="10" t="e">
        <f>(SUMIF(Sta!$A:$A,$A323,Sta!F:F) +SUMIF(Sta!$B:$B,$A323,Sta!F:F))/$D323</f>
        <v>#DIV/0!</v>
      </c>
      <c r="F323" s="6" t="e">
        <f>SUMIF(Sta!$A:$A,$A323,Sta!F:F)/$B323</f>
        <v>#DIV/0!</v>
      </c>
      <c r="G323" s="6" t="e">
        <f>SUMIF(Sta!$B:$B,$A323,Sta!F:F)/$C323</f>
        <v>#DIV/0!</v>
      </c>
      <c r="H323" s="10" t="e">
        <f>(SUMIF(Sta!$A:$A,$A323,Sta!D:D) +SUMIF(Sta!$B:$B,$A323,Sta!E:E))/$D323</f>
        <v>#DIV/0!</v>
      </c>
      <c r="I323" s="6" t="e">
        <f>SUMIF(Sta!$A:$A,$A323,Sta!D:D)/$B323</f>
        <v>#DIV/0!</v>
      </c>
      <c r="J323" s="6" t="e">
        <f>SUMIF(Sta!$B:$B,$A323,Sta!E:E)/$C323</f>
        <v>#DIV/0!</v>
      </c>
      <c r="K323" s="10" t="e">
        <f>(SUMIF(Sta!$A:$A,$A323,Sta!E:E) +SUMIF(Sta!$B:$B,$A323,Sta!D:D))/$D323</f>
        <v>#DIV/0!</v>
      </c>
      <c r="L323" s="6" t="e">
        <f>SUMIF(Sta!$A:$A,$A323,Sta!E:E)/$B323</f>
        <v>#DIV/0!</v>
      </c>
      <c r="M323" s="6" t="e">
        <f>SUMIF(Sta!$B:$B,$A323,Sta!D:D)/$C323</f>
        <v>#DIV/0!</v>
      </c>
      <c r="N323" s="10" t="e">
        <f>(SUMIF(Sta!$A:$A,$A323,Sta!L:L) +SUMIF(Sta!$B:$B,$A323,Sta!L:L))/$D323</f>
        <v>#DIV/0!</v>
      </c>
      <c r="O323" s="6" t="e">
        <f>SUMIF(Sta!$A:$A,$A323,Sta!L:L)/$B323</f>
        <v>#DIV/0!</v>
      </c>
      <c r="P323" s="6" t="e">
        <f>SUMIF(Sta!$B:$B,$A323,Sta!L:L)/$C323</f>
        <v>#DIV/0!</v>
      </c>
      <c r="Q323" s="10" t="e">
        <f>(SUMIF(Sta!$A:$A,$A323,Sta!H:H) +SUMIF(Sta!$B:$B,$A323,Sta!J:J))/$D323</f>
        <v>#DIV/0!</v>
      </c>
      <c r="R323" s="6" t="e">
        <f>SUMIF(Sta!$A:$A,$A323,Sta!H:H)/$B323</f>
        <v>#DIV/0!</v>
      </c>
      <c r="S323" s="6" t="e">
        <f>SUMIF(Sta!$B:$B,$A323,Sta!J:J)/$C323</f>
        <v>#DIV/0!</v>
      </c>
      <c r="T323" s="10" t="e">
        <f>(SUMIF(Sta!$A:$A,$A323,Sta!I:I) +SUMIF(Sta!$B:$B,$A323,Sta!K:K))/$D323</f>
        <v>#DIV/0!</v>
      </c>
      <c r="U323" s="6" t="e">
        <f>SUMIF(Sta!$A:$A,$A323,Sta!I:I)/$B323</f>
        <v>#DIV/0!</v>
      </c>
      <c r="V323" s="6" t="e">
        <f>SUMIF(Sta!$B:$B,$A323,Sta!K:K)/$C323</f>
        <v>#DIV/0!</v>
      </c>
      <c r="W323" s="10" t="e">
        <f>(SUMIF(Sta!$A:$A,$A323,Sta!Q:Q) +SUMIF(Sta!$B:$B,$A323,Sta!Q:Q))/$D323</f>
        <v>#DIV/0!</v>
      </c>
      <c r="X323" s="6" t="e">
        <f>SUMIF(Sta!$A:$A,$A323,Sta!Q:Q)/$B323</f>
        <v>#DIV/0!</v>
      </c>
      <c r="Y323" s="6" t="e">
        <f>SUMIF(Sta!$B:$B,$A323,Sta!Q:Q)/$C323</f>
        <v>#DIV/0!</v>
      </c>
      <c r="Z323" s="10" t="e">
        <f>(SUMIF(Sta!$A:$A,$A323,Sta!M:M) +SUMIF(Sta!$B:$B,$A323,Sta!O:O))/$D323</f>
        <v>#DIV/0!</v>
      </c>
      <c r="AA323" s="6" t="e">
        <f>SUMIF(Sta!$A:$A,$A323,Sta!M:M)/$B323</f>
        <v>#DIV/0!</v>
      </c>
      <c r="AB323" s="6" t="e">
        <f>SUMIF(Sta!$B:$B,$A323,Sta!O:O)/$C323</f>
        <v>#DIV/0!</v>
      </c>
      <c r="AC323" s="10" t="e">
        <f>(SUMIF(Sta!$A:$A,$A323,Sta!N:N) +SUMIF(Sta!$B:$B,$A323,Sta!P:P))/$D323</f>
        <v>#DIV/0!</v>
      </c>
      <c r="AD323" s="6" t="e">
        <f>SUMIF(Sta!$A:$A,$A323,Sta!N:N)/$B323</f>
        <v>#DIV/0!</v>
      </c>
      <c r="AE323" s="14" t="e">
        <f>SUMIF(Sta!$B:$B,$A323,Sta!P:P)/$C323</f>
        <v>#DIV/0!</v>
      </c>
    </row>
    <row r="324" spans="1:31" x14ac:dyDescent="0.3">
      <c r="A324" t="s">
        <v>395</v>
      </c>
      <c r="B324" s="9">
        <f>COUNTIF(Sta!A:A,A324)</f>
        <v>0</v>
      </c>
      <c r="C324" s="4">
        <f>COUNTIF(Sta!B:B,A324)</f>
        <v>0</v>
      </c>
      <c r="D324" s="4">
        <f t="shared" si="10"/>
        <v>0</v>
      </c>
      <c r="E324" s="10" t="e">
        <f>(SUMIF(Sta!$A:$A,$A324,Sta!F:F) +SUMIF(Sta!$B:$B,$A324,Sta!F:F))/$D324</f>
        <v>#DIV/0!</v>
      </c>
      <c r="F324" s="6" t="e">
        <f>SUMIF(Sta!$A:$A,$A324,Sta!F:F)/$B324</f>
        <v>#DIV/0!</v>
      </c>
      <c r="G324" s="6" t="e">
        <f>SUMIF(Sta!$B:$B,$A324,Sta!F:F)/$C324</f>
        <v>#DIV/0!</v>
      </c>
      <c r="H324" s="10" t="e">
        <f>(SUMIF(Sta!$A:$A,$A324,Sta!D:D) +SUMIF(Sta!$B:$B,$A324,Sta!E:E))/$D324</f>
        <v>#DIV/0!</v>
      </c>
      <c r="I324" s="6" t="e">
        <f>SUMIF(Sta!$A:$A,$A324,Sta!D:D)/$B324</f>
        <v>#DIV/0!</v>
      </c>
      <c r="J324" s="6" t="e">
        <f>SUMIF(Sta!$B:$B,$A324,Sta!E:E)/$C324</f>
        <v>#DIV/0!</v>
      </c>
      <c r="K324" s="10" t="e">
        <f>(SUMIF(Sta!$A:$A,$A324,Sta!E:E) +SUMIF(Sta!$B:$B,$A324,Sta!D:D))/$D324</f>
        <v>#DIV/0!</v>
      </c>
      <c r="L324" s="6" t="e">
        <f>SUMIF(Sta!$A:$A,$A324,Sta!E:E)/$B324</f>
        <v>#DIV/0!</v>
      </c>
      <c r="M324" s="6" t="e">
        <f>SUMIF(Sta!$B:$B,$A324,Sta!D:D)/$C324</f>
        <v>#DIV/0!</v>
      </c>
      <c r="N324" s="10" t="e">
        <f>(SUMIF(Sta!$A:$A,$A324,Sta!L:L) +SUMIF(Sta!$B:$B,$A324,Sta!L:L))/$D324</f>
        <v>#DIV/0!</v>
      </c>
      <c r="O324" s="6" t="e">
        <f>SUMIF(Sta!$A:$A,$A324,Sta!L:L)/$B324</f>
        <v>#DIV/0!</v>
      </c>
      <c r="P324" s="6" t="e">
        <f>SUMIF(Sta!$B:$B,$A324,Sta!L:L)/$C324</f>
        <v>#DIV/0!</v>
      </c>
      <c r="Q324" s="10" t="e">
        <f>(SUMIF(Sta!$A:$A,$A324,Sta!H:H) +SUMIF(Sta!$B:$B,$A324,Sta!J:J))/$D324</f>
        <v>#DIV/0!</v>
      </c>
      <c r="R324" s="6" t="e">
        <f>SUMIF(Sta!$A:$A,$A324,Sta!H:H)/$B324</f>
        <v>#DIV/0!</v>
      </c>
      <c r="S324" s="6" t="e">
        <f>SUMIF(Sta!$B:$B,$A324,Sta!J:J)/$C324</f>
        <v>#DIV/0!</v>
      </c>
      <c r="T324" s="10" t="e">
        <f>(SUMIF(Sta!$A:$A,$A324,Sta!I:I) +SUMIF(Sta!$B:$B,$A324,Sta!K:K))/$D324</f>
        <v>#DIV/0!</v>
      </c>
      <c r="U324" s="6" t="e">
        <f>SUMIF(Sta!$A:$A,$A324,Sta!I:I)/$B324</f>
        <v>#DIV/0!</v>
      </c>
      <c r="V324" s="6" t="e">
        <f>SUMIF(Sta!$B:$B,$A324,Sta!K:K)/$C324</f>
        <v>#DIV/0!</v>
      </c>
      <c r="W324" s="10" t="e">
        <f>(SUMIF(Sta!$A:$A,$A324,Sta!Q:Q) +SUMIF(Sta!$B:$B,$A324,Sta!Q:Q))/$D324</f>
        <v>#DIV/0!</v>
      </c>
      <c r="X324" s="6" t="e">
        <f>SUMIF(Sta!$A:$A,$A324,Sta!Q:Q)/$B324</f>
        <v>#DIV/0!</v>
      </c>
      <c r="Y324" s="6" t="e">
        <f>SUMIF(Sta!$B:$B,$A324,Sta!Q:Q)/$C324</f>
        <v>#DIV/0!</v>
      </c>
      <c r="Z324" s="10" t="e">
        <f>(SUMIF(Sta!$A:$A,$A324,Sta!M:M) +SUMIF(Sta!$B:$B,$A324,Sta!O:O))/$D324</f>
        <v>#DIV/0!</v>
      </c>
      <c r="AA324" s="6" t="e">
        <f>SUMIF(Sta!$A:$A,$A324,Sta!M:M)/$B324</f>
        <v>#DIV/0!</v>
      </c>
      <c r="AB324" s="6" t="e">
        <f>SUMIF(Sta!$B:$B,$A324,Sta!O:O)/$C324</f>
        <v>#DIV/0!</v>
      </c>
      <c r="AC324" s="10" t="e">
        <f>(SUMIF(Sta!$A:$A,$A324,Sta!N:N) +SUMIF(Sta!$B:$B,$A324,Sta!P:P))/$D324</f>
        <v>#DIV/0!</v>
      </c>
      <c r="AD324" s="6" t="e">
        <f>SUMIF(Sta!$A:$A,$A324,Sta!N:N)/$B324</f>
        <v>#DIV/0!</v>
      </c>
      <c r="AE324" s="14" t="e">
        <f>SUMIF(Sta!$B:$B,$A324,Sta!P:P)/$C324</f>
        <v>#DIV/0!</v>
      </c>
    </row>
    <row r="325" spans="1:31" x14ac:dyDescent="0.3">
      <c r="A325" t="s">
        <v>655</v>
      </c>
      <c r="B325" s="9">
        <f>COUNTIF(Sta!A:A,A325)</f>
        <v>9</v>
      </c>
      <c r="C325" s="4">
        <f>COUNTIF(Sta!B:B,A325)</f>
        <v>9</v>
      </c>
      <c r="D325" s="4">
        <f t="shared" si="10"/>
        <v>18</v>
      </c>
      <c r="E325" s="10">
        <f>(SUMIF(Sta!$A:$A,$A325,Sta!F:F) +SUMIF(Sta!$B:$B,$A325,Sta!F:F))/$D325</f>
        <v>2.2777777777777777</v>
      </c>
      <c r="F325" s="6">
        <f>SUMIF(Sta!$A:$A,$A325,Sta!F:F)/$B325</f>
        <v>3.1111111111111112</v>
      </c>
      <c r="G325" s="6">
        <f>SUMIF(Sta!$B:$B,$A325,Sta!F:F)/$C325</f>
        <v>1.4444444444444444</v>
      </c>
      <c r="H325" s="10">
        <f>(SUMIF(Sta!$A:$A,$A325,Sta!D:D) +SUMIF(Sta!$B:$B,$A325,Sta!E:E))/$D325</f>
        <v>1.6111111111111112</v>
      </c>
      <c r="I325" s="6">
        <f>SUMIF(Sta!$A:$A,$A325,Sta!D:D)/$B325</f>
        <v>2.4444444444444446</v>
      </c>
      <c r="J325" s="6">
        <f>SUMIF(Sta!$B:$B,$A325,Sta!E:E)/$C325</f>
        <v>0.77777777777777779</v>
      </c>
      <c r="K325" s="10">
        <f>(SUMIF(Sta!$A:$A,$A325,Sta!E:E) +SUMIF(Sta!$B:$B,$A325,Sta!D:D))/$D325</f>
        <v>0.66666666666666663</v>
      </c>
      <c r="L325" s="6">
        <f>SUMIF(Sta!$A:$A,$A325,Sta!E:E)/$B325</f>
        <v>0.66666666666666663</v>
      </c>
      <c r="M325" s="6">
        <f>SUMIF(Sta!$B:$B,$A325,Sta!D:D)/$C325</f>
        <v>0.66666666666666663</v>
      </c>
      <c r="N325" s="10">
        <f>(SUMIF(Sta!$A:$A,$A325,Sta!L:L) +SUMIF(Sta!$B:$B,$A325,Sta!L:L))/$D325</f>
        <v>0.88888888888888884</v>
      </c>
      <c r="O325" s="6">
        <f>SUMIF(Sta!$A:$A,$A325,Sta!L:L)/$B325</f>
        <v>1.1111111111111112</v>
      </c>
      <c r="P325" s="6">
        <f>SUMIF(Sta!$B:$B,$A325,Sta!L:L)/$C325</f>
        <v>0.66666666666666663</v>
      </c>
      <c r="Q325" s="10">
        <f>(SUMIF(Sta!$A:$A,$A325,Sta!H:H) +SUMIF(Sta!$B:$B,$A325,Sta!J:J))/$D325</f>
        <v>0.55555555555555558</v>
      </c>
      <c r="R325" s="6">
        <f>SUMIF(Sta!$A:$A,$A325,Sta!H:H)/$B325</f>
        <v>0.66666666666666663</v>
      </c>
      <c r="S325" s="6">
        <f>SUMIF(Sta!$B:$B,$A325,Sta!J:J)/$C325</f>
        <v>0.44444444444444442</v>
      </c>
      <c r="T325" s="10">
        <f>(SUMIF(Sta!$A:$A,$A325,Sta!I:I) +SUMIF(Sta!$B:$B,$A325,Sta!K:K))/$D325</f>
        <v>0.33333333333333331</v>
      </c>
      <c r="U325" s="6">
        <f>SUMIF(Sta!$A:$A,$A325,Sta!I:I)/$B325</f>
        <v>0.44444444444444442</v>
      </c>
      <c r="V325" s="6">
        <f>SUMIF(Sta!$B:$B,$A325,Sta!K:K)/$C325</f>
        <v>0.22222222222222221</v>
      </c>
      <c r="W325" s="10">
        <f>(SUMIF(Sta!$A:$A,$A325,Sta!Q:Q) +SUMIF(Sta!$B:$B,$A325,Sta!Q:Q))/$D325</f>
        <v>1.3888888888888888</v>
      </c>
      <c r="X325" s="6">
        <f>SUMIF(Sta!$A:$A,$A325,Sta!Q:Q)/$B325</f>
        <v>2</v>
      </c>
      <c r="Y325" s="6">
        <f>SUMIF(Sta!$B:$B,$A325,Sta!Q:Q)/$C325</f>
        <v>0.77777777777777779</v>
      </c>
      <c r="Z325" s="10">
        <f>(SUMIF(Sta!$A:$A,$A325,Sta!M:M) +SUMIF(Sta!$B:$B,$A325,Sta!O:O))/$D325</f>
        <v>1.0555555555555556</v>
      </c>
      <c r="AA325" s="6">
        <f>SUMIF(Sta!$A:$A,$A325,Sta!M:M)/$B325</f>
        <v>1.7777777777777777</v>
      </c>
      <c r="AB325" s="6">
        <f>SUMIF(Sta!$B:$B,$A325,Sta!O:O)/$C325</f>
        <v>0.33333333333333331</v>
      </c>
      <c r="AC325" s="10">
        <f>(SUMIF(Sta!$A:$A,$A325,Sta!N:N) +SUMIF(Sta!$B:$B,$A325,Sta!P:P))/$D325</f>
        <v>0.33333333333333331</v>
      </c>
      <c r="AD325" s="6">
        <f>SUMIF(Sta!$A:$A,$A325,Sta!N:N)/$B325</f>
        <v>0.22222222222222221</v>
      </c>
      <c r="AE325" s="14">
        <f>SUMIF(Sta!$B:$B,$A325,Sta!P:P)/$C325</f>
        <v>0.44444444444444442</v>
      </c>
    </row>
    <row r="326" spans="1:31" x14ac:dyDescent="0.3">
      <c r="A326" t="s">
        <v>6</v>
      </c>
      <c r="B326" s="9">
        <f>COUNTIF(Sta!A:A,A326)</f>
        <v>0</v>
      </c>
      <c r="C326" s="4">
        <f>COUNTIF(Sta!B:B,A326)</f>
        <v>1</v>
      </c>
      <c r="D326" s="4">
        <f t="shared" si="10"/>
        <v>1</v>
      </c>
      <c r="E326" s="10">
        <f>(SUMIF(Sta!$A:$A,$A326,Sta!F:F) +SUMIF(Sta!$B:$B,$A326,Sta!F:F))/$D326</f>
        <v>5</v>
      </c>
      <c r="F326" s="6" t="e">
        <f>SUMIF(Sta!$A:$A,$A326,Sta!F:F)/$B326</f>
        <v>#DIV/0!</v>
      </c>
      <c r="G326" s="6">
        <f>SUMIF(Sta!$B:$B,$A326,Sta!F:F)/$C326</f>
        <v>5</v>
      </c>
      <c r="H326" s="10">
        <f>(SUMIF(Sta!$A:$A,$A326,Sta!D:D) +SUMIF(Sta!$B:$B,$A326,Sta!E:E))/$D326</f>
        <v>5</v>
      </c>
      <c r="I326" s="6" t="e">
        <f>SUMIF(Sta!$A:$A,$A326,Sta!D:D)/$B326</f>
        <v>#DIV/0!</v>
      </c>
      <c r="J326" s="6">
        <f>SUMIF(Sta!$B:$B,$A326,Sta!E:E)/$C326</f>
        <v>5</v>
      </c>
      <c r="K326" s="10">
        <f>(SUMIF(Sta!$A:$A,$A326,Sta!E:E) +SUMIF(Sta!$B:$B,$A326,Sta!D:D))/$D326</f>
        <v>0</v>
      </c>
      <c r="L326" s="6" t="e">
        <f>SUMIF(Sta!$A:$A,$A326,Sta!E:E)/$B326</f>
        <v>#DIV/0!</v>
      </c>
      <c r="M326" s="6">
        <f>SUMIF(Sta!$B:$B,$A326,Sta!D:D)/$C326</f>
        <v>0</v>
      </c>
      <c r="N326" s="10">
        <f>(SUMIF(Sta!$A:$A,$A326,Sta!L:L) +SUMIF(Sta!$B:$B,$A326,Sta!L:L))/$D326</f>
        <v>1</v>
      </c>
      <c r="O326" s="6" t="e">
        <f>SUMIF(Sta!$A:$A,$A326,Sta!L:L)/$B326</f>
        <v>#DIV/0!</v>
      </c>
      <c r="P326" s="6">
        <f>SUMIF(Sta!$B:$B,$A326,Sta!L:L)/$C326</f>
        <v>1</v>
      </c>
      <c r="Q326" s="10">
        <f>(SUMIF(Sta!$A:$A,$A326,Sta!H:H) +SUMIF(Sta!$B:$B,$A326,Sta!J:J))/$D326</f>
        <v>1</v>
      </c>
      <c r="R326" s="6" t="e">
        <f>SUMIF(Sta!$A:$A,$A326,Sta!H:H)/$B326</f>
        <v>#DIV/0!</v>
      </c>
      <c r="S326" s="6">
        <f>SUMIF(Sta!$B:$B,$A326,Sta!J:J)/$C326</f>
        <v>1</v>
      </c>
      <c r="T326" s="10">
        <f>(SUMIF(Sta!$A:$A,$A326,Sta!I:I) +SUMIF(Sta!$B:$B,$A326,Sta!K:K))/$D326</f>
        <v>0</v>
      </c>
      <c r="U326" s="6" t="e">
        <f>SUMIF(Sta!$A:$A,$A326,Sta!I:I)/$B326</f>
        <v>#DIV/0!</v>
      </c>
      <c r="V326" s="6">
        <f>SUMIF(Sta!$B:$B,$A326,Sta!K:K)/$C326</f>
        <v>0</v>
      </c>
      <c r="W326" s="10">
        <f>(SUMIF(Sta!$A:$A,$A326,Sta!Q:Q) +SUMIF(Sta!$B:$B,$A326,Sta!Q:Q))/$D326</f>
        <v>4</v>
      </c>
      <c r="X326" s="6" t="e">
        <f>SUMIF(Sta!$A:$A,$A326,Sta!Q:Q)/$B326</f>
        <v>#DIV/0!</v>
      </c>
      <c r="Y326" s="6">
        <f>SUMIF(Sta!$B:$B,$A326,Sta!Q:Q)/$C326</f>
        <v>4</v>
      </c>
      <c r="Z326" s="10">
        <f>(SUMIF(Sta!$A:$A,$A326,Sta!M:M) +SUMIF(Sta!$B:$B,$A326,Sta!O:O))/$D326</f>
        <v>4</v>
      </c>
      <c r="AA326" s="6" t="e">
        <f>SUMIF(Sta!$A:$A,$A326,Sta!M:M)/$B326</f>
        <v>#DIV/0!</v>
      </c>
      <c r="AB326" s="6">
        <f>SUMIF(Sta!$B:$B,$A326,Sta!O:O)/$C326</f>
        <v>4</v>
      </c>
      <c r="AC326" s="10">
        <f>(SUMIF(Sta!$A:$A,$A326,Sta!N:N) +SUMIF(Sta!$B:$B,$A326,Sta!P:P))/$D326</f>
        <v>0</v>
      </c>
      <c r="AD326" s="6" t="e">
        <f>SUMIF(Sta!$A:$A,$A326,Sta!N:N)/$B326</f>
        <v>#DIV/0!</v>
      </c>
      <c r="AE326" s="14">
        <f>SUMIF(Sta!$B:$B,$A326,Sta!P:P)/$C326</f>
        <v>0</v>
      </c>
    </row>
    <row r="327" spans="1:31" x14ac:dyDescent="0.3">
      <c r="A327" t="s">
        <v>13</v>
      </c>
      <c r="B327" s="9">
        <f>COUNTIF(Sta!A:A,A327)</f>
        <v>0</v>
      </c>
      <c r="C327" s="4">
        <f>COUNTIF(Sta!B:B,A327)</f>
        <v>0</v>
      </c>
      <c r="D327" s="4">
        <f t="shared" si="10"/>
        <v>0</v>
      </c>
      <c r="E327" s="10" t="e">
        <f>(SUMIF(Sta!$A:$A,$A327,Sta!F:F) +SUMIF(Sta!$B:$B,$A327,Sta!F:F))/$D327</f>
        <v>#DIV/0!</v>
      </c>
      <c r="F327" s="6" t="e">
        <f>SUMIF(Sta!$A:$A,$A327,Sta!F:F)/$B327</f>
        <v>#DIV/0!</v>
      </c>
      <c r="G327" s="6" t="e">
        <f>SUMIF(Sta!$B:$B,$A327,Sta!F:F)/$C327</f>
        <v>#DIV/0!</v>
      </c>
      <c r="H327" s="10" t="e">
        <f>(SUMIF(Sta!$A:$A,$A327,Sta!D:D) +SUMIF(Sta!$B:$B,$A327,Sta!E:E))/$D327</f>
        <v>#DIV/0!</v>
      </c>
      <c r="I327" s="6" t="e">
        <f>SUMIF(Sta!$A:$A,$A327,Sta!D:D)/$B327</f>
        <v>#DIV/0!</v>
      </c>
      <c r="J327" s="6" t="e">
        <f>SUMIF(Sta!$B:$B,$A327,Sta!E:E)/$C327</f>
        <v>#DIV/0!</v>
      </c>
      <c r="K327" s="10" t="e">
        <f>(SUMIF(Sta!$A:$A,$A327,Sta!E:E) +SUMIF(Sta!$B:$B,$A327,Sta!D:D))/$D327</f>
        <v>#DIV/0!</v>
      </c>
      <c r="L327" s="6" t="e">
        <f>SUMIF(Sta!$A:$A,$A327,Sta!E:E)/$B327</f>
        <v>#DIV/0!</v>
      </c>
      <c r="M327" s="6" t="e">
        <f>SUMIF(Sta!$B:$B,$A327,Sta!D:D)/$C327</f>
        <v>#DIV/0!</v>
      </c>
      <c r="N327" s="10" t="e">
        <f>(SUMIF(Sta!$A:$A,$A327,Sta!L:L) +SUMIF(Sta!$B:$B,$A327,Sta!L:L))/$D327</f>
        <v>#DIV/0!</v>
      </c>
      <c r="O327" s="6" t="e">
        <f>SUMIF(Sta!$A:$A,$A327,Sta!L:L)/$B327</f>
        <v>#DIV/0!</v>
      </c>
      <c r="P327" s="6" t="e">
        <f>SUMIF(Sta!$B:$B,$A327,Sta!L:L)/$C327</f>
        <v>#DIV/0!</v>
      </c>
      <c r="Q327" s="10" t="e">
        <f>(SUMIF(Sta!$A:$A,$A327,Sta!H:H) +SUMIF(Sta!$B:$B,$A327,Sta!J:J))/$D327</f>
        <v>#DIV/0!</v>
      </c>
      <c r="R327" s="6" t="e">
        <f>SUMIF(Sta!$A:$A,$A327,Sta!H:H)/$B327</f>
        <v>#DIV/0!</v>
      </c>
      <c r="S327" s="6" t="e">
        <f>SUMIF(Sta!$B:$B,$A327,Sta!J:J)/$C327</f>
        <v>#DIV/0!</v>
      </c>
      <c r="T327" s="10" t="e">
        <f>(SUMIF(Sta!$A:$A,$A327,Sta!I:I) +SUMIF(Sta!$B:$B,$A327,Sta!K:K))/$D327</f>
        <v>#DIV/0!</v>
      </c>
      <c r="U327" s="6" t="e">
        <f>SUMIF(Sta!$A:$A,$A327,Sta!I:I)/$B327</f>
        <v>#DIV/0!</v>
      </c>
      <c r="V327" s="6" t="e">
        <f>SUMIF(Sta!$B:$B,$A327,Sta!K:K)/$C327</f>
        <v>#DIV/0!</v>
      </c>
      <c r="W327" s="10" t="e">
        <f>(SUMIF(Sta!$A:$A,$A327,Sta!Q:Q) +SUMIF(Sta!$B:$B,$A327,Sta!Q:Q))/$D327</f>
        <v>#DIV/0!</v>
      </c>
      <c r="X327" s="6" t="e">
        <f>SUMIF(Sta!$A:$A,$A327,Sta!Q:Q)/$B327</f>
        <v>#DIV/0!</v>
      </c>
      <c r="Y327" s="6" t="e">
        <f>SUMIF(Sta!$B:$B,$A327,Sta!Q:Q)/$C327</f>
        <v>#DIV/0!</v>
      </c>
      <c r="Z327" s="10" t="e">
        <f>(SUMIF(Sta!$A:$A,$A327,Sta!M:M) +SUMIF(Sta!$B:$B,$A327,Sta!O:O))/$D327</f>
        <v>#DIV/0!</v>
      </c>
      <c r="AA327" s="6" t="e">
        <f>SUMIF(Sta!$A:$A,$A327,Sta!M:M)/$B327</f>
        <v>#DIV/0!</v>
      </c>
      <c r="AB327" s="6" t="e">
        <f>SUMIF(Sta!$B:$B,$A327,Sta!O:O)/$C327</f>
        <v>#DIV/0!</v>
      </c>
      <c r="AC327" s="10" t="e">
        <f>(SUMIF(Sta!$A:$A,$A327,Sta!N:N) +SUMIF(Sta!$B:$B,$A327,Sta!P:P))/$D327</f>
        <v>#DIV/0!</v>
      </c>
      <c r="AD327" s="6" t="e">
        <f>SUMIF(Sta!$A:$A,$A327,Sta!N:N)/$B327</f>
        <v>#DIV/0!</v>
      </c>
      <c r="AE327" s="14" t="e">
        <f>SUMIF(Sta!$B:$B,$A327,Sta!P:P)/$C327</f>
        <v>#DIV/0!</v>
      </c>
    </row>
    <row r="328" spans="1:31" x14ac:dyDescent="0.3">
      <c r="A328" t="s">
        <v>220</v>
      </c>
      <c r="B328" s="9">
        <f>COUNTIF(Sta!A:A,A328)</f>
        <v>1</v>
      </c>
      <c r="C328" s="4">
        <f>COUNTIF(Sta!B:B,A328)</f>
        <v>1</v>
      </c>
      <c r="D328" s="4">
        <f t="shared" si="10"/>
        <v>2</v>
      </c>
      <c r="E328" s="10">
        <f>(SUMIF(Sta!$A:$A,$A328,Sta!F:F) +SUMIF(Sta!$B:$B,$A328,Sta!F:F))/$D328</f>
        <v>4</v>
      </c>
      <c r="F328" s="6">
        <f>SUMIF(Sta!$A:$A,$A328,Sta!F:F)/$B328</f>
        <v>4</v>
      </c>
      <c r="G328" s="6">
        <f>SUMIF(Sta!$B:$B,$A328,Sta!F:F)/$C328</f>
        <v>4</v>
      </c>
      <c r="H328" s="10">
        <f>(SUMIF(Sta!$A:$A,$A328,Sta!D:D) +SUMIF(Sta!$B:$B,$A328,Sta!E:E))/$D328</f>
        <v>2</v>
      </c>
      <c r="I328" s="6">
        <f>SUMIF(Sta!$A:$A,$A328,Sta!D:D)/$B328</f>
        <v>2</v>
      </c>
      <c r="J328" s="6">
        <f>SUMIF(Sta!$B:$B,$A328,Sta!E:E)/$C328</f>
        <v>2</v>
      </c>
      <c r="K328" s="10">
        <f>(SUMIF(Sta!$A:$A,$A328,Sta!E:E) +SUMIF(Sta!$B:$B,$A328,Sta!D:D))/$D328</f>
        <v>2</v>
      </c>
      <c r="L328" s="6">
        <f>SUMIF(Sta!$A:$A,$A328,Sta!E:E)/$B328</f>
        <v>2</v>
      </c>
      <c r="M328" s="6">
        <f>SUMIF(Sta!$B:$B,$A328,Sta!D:D)/$C328</f>
        <v>2</v>
      </c>
      <c r="N328" s="10">
        <f>(SUMIF(Sta!$A:$A,$A328,Sta!L:L) +SUMIF(Sta!$B:$B,$A328,Sta!L:L))/$D328</f>
        <v>2.5</v>
      </c>
      <c r="O328" s="6">
        <f>SUMIF(Sta!$A:$A,$A328,Sta!L:L)/$B328</f>
        <v>3</v>
      </c>
      <c r="P328" s="6">
        <f>SUMIF(Sta!$B:$B,$A328,Sta!L:L)/$C328</f>
        <v>2</v>
      </c>
      <c r="Q328" s="10">
        <f>(SUMIF(Sta!$A:$A,$A328,Sta!H:H) +SUMIF(Sta!$B:$B,$A328,Sta!J:J))/$D328</f>
        <v>0.5</v>
      </c>
      <c r="R328" s="6">
        <f>SUMIF(Sta!$A:$A,$A328,Sta!H:H)/$B328</f>
        <v>1</v>
      </c>
      <c r="S328" s="6">
        <f>SUMIF(Sta!$B:$B,$A328,Sta!J:J)/$C328</f>
        <v>0</v>
      </c>
      <c r="T328" s="10">
        <f>(SUMIF(Sta!$A:$A,$A328,Sta!I:I) +SUMIF(Sta!$B:$B,$A328,Sta!K:K))/$D328</f>
        <v>2</v>
      </c>
      <c r="U328" s="6">
        <f>SUMIF(Sta!$A:$A,$A328,Sta!I:I)/$B328</f>
        <v>2</v>
      </c>
      <c r="V328" s="6">
        <f>SUMIF(Sta!$B:$B,$A328,Sta!K:K)/$C328</f>
        <v>2</v>
      </c>
      <c r="W328" s="10">
        <f>(SUMIF(Sta!$A:$A,$A328,Sta!Q:Q) +SUMIF(Sta!$B:$B,$A328,Sta!Q:Q))/$D328</f>
        <v>1.5</v>
      </c>
      <c r="X328" s="6">
        <f>SUMIF(Sta!$A:$A,$A328,Sta!Q:Q)/$B328</f>
        <v>1</v>
      </c>
      <c r="Y328" s="6">
        <f>SUMIF(Sta!$B:$B,$A328,Sta!Q:Q)/$C328</f>
        <v>2</v>
      </c>
      <c r="Z328" s="10">
        <f>(SUMIF(Sta!$A:$A,$A328,Sta!M:M) +SUMIF(Sta!$B:$B,$A328,Sta!O:O))/$D328</f>
        <v>1.5</v>
      </c>
      <c r="AA328" s="6">
        <f>SUMIF(Sta!$A:$A,$A328,Sta!M:M)/$B328</f>
        <v>1</v>
      </c>
      <c r="AB328" s="6">
        <f>SUMIF(Sta!$B:$B,$A328,Sta!O:O)/$C328</f>
        <v>2</v>
      </c>
      <c r="AC328" s="10">
        <f>(SUMIF(Sta!$A:$A,$A328,Sta!N:N) +SUMIF(Sta!$B:$B,$A328,Sta!P:P))/$D328</f>
        <v>0</v>
      </c>
      <c r="AD328" s="6">
        <f>SUMIF(Sta!$A:$A,$A328,Sta!N:N)/$B328</f>
        <v>0</v>
      </c>
      <c r="AE328" s="14">
        <f>SUMIF(Sta!$B:$B,$A328,Sta!P:P)/$C328</f>
        <v>0</v>
      </c>
    </row>
    <row r="329" spans="1:31" x14ac:dyDescent="0.3">
      <c r="A329" t="s">
        <v>683</v>
      </c>
      <c r="B329" s="9">
        <f>COUNTIF(Sta!A:A,A329)</f>
        <v>9</v>
      </c>
      <c r="C329" s="4">
        <f>COUNTIF(Sta!B:B,A329)</f>
        <v>8</v>
      </c>
      <c r="D329" s="4">
        <f t="shared" si="10"/>
        <v>17</v>
      </c>
      <c r="E329" s="10">
        <f>(SUMIF(Sta!$A:$A,$A329,Sta!F:F) +SUMIF(Sta!$B:$B,$A329,Sta!F:F))/$D329</f>
        <v>2.5882352941176472</v>
      </c>
      <c r="F329" s="6">
        <f>SUMIF(Sta!$A:$A,$A329,Sta!F:F)/$B329</f>
        <v>3</v>
      </c>
      <c r="G329" s="6">
        <f>SUMIF(Sta!$B:$B,$A329,Sta!F:F)/$C329</f>
        <v>2.125</v>
      </c>
      <c r="H329" s="10">
        <f>(SUMIF(Sta!$A:$A,$A329,Sta!D:D) +SUMIF(Sta!$B:$B,$A329,Sta!E:E))/$D329</f>
        <v>1.411764705882353</v>
      </c>
      <c r="I329" s="6">
        <f>SUMIF(Sta!$A:$A,$A329,Sta!D:D)/$B329</f>
        <v>1.4444444444444444</v>
      </c>
      <c r="J329" s="6">
        <f>SUMIF(Sta!$B:$B,$A329,Sta!E:E)/$C329</f>
        <v>1.375</v>
      </c>
      <c r="K329" s="10">
        <f>(SUMIF(Sta!$A:$A,$A329,Sta!E:E) +SUMIF(Sta!$B:$B,$A329,Sta!D:D))/$D329</f>
        <v>1.1764705882352942</v>
      </c>
      <c r="L329" s="6">
        <f>SUMIF(Sta!$A:$A,$A329,Sta!E:E)/$B329</f>
        <v>1.5555555555555556</v>
      </c>
      <c r="M329" s="6">
        <f>SUMIF(Sta!$B:$B,$A329,Sta!D:D)/$C329</f>
        <v>0.75</v>
      </c>
      <c r="N329" s="10">
        <f>(SUMIF(Sta!$A:$A,$A329,Sta!L:L) +SUMIF(Sta!$B:$B,$A329,Sta!L:L))/$D329</f>
        <v>1.1764705882352942</v>
      </c>
      <c r="O329" s="6">
        <f>SUMIF(Sta!$A:$A,$A329,Sta!L:L)/$B329</f>
        <v>1.4444444444444444</v>
      </c>
      <c r="P329" s="6">
        <f>SUMIF(Sta!$B:$B,$A329,Sta!L:L)/$C329</f>
        <v>0.875</v>
      </c>
      <c r="Q329" s="10">
        <f>(SUMIF(Sta!$A:$A,$A329,Sta!H:H) +SUMIF(Sta!$B:$B,$A329,Sta!J:J))/$D329</f>
        <v>0.70588235294117652</v>
      </c>
      <c r="R329" s="6">
        <f>SUMIF(Sta!$A:$A,$A329,Sta!H:H)/$B329</f>
        <v>0.77777777777777779</v>
      </c>
      <c r="S329" s="6">
        <f>SUMIF(Sta!$B:$B,$A329,Sta!J:J)/$C329</f>
        <v>0.625</v>
      </c>
      <c r="T329" s="10">
        <f>(SUMIF(Sta!$A:$A,$A329,Sta!I:I) +SUMIF(Sta!$B:$B,$A329,Sta!K:K))/$D329</f>
        <v>0.47058823529411764</v>
      </c>
      <c r="U329" s="6">
        <f>SUMIF(Sta!$A:$A,$A329,Sta!I:I)/$B329</f>
        <v>0.66666666666666663</v>
      </c>
      <c r="V329" s="6">
        <f>SUMIF(Sta!$B:$B,$A329,Sta!K:K)/$C329</f>
        <v>0.25</v>
      </c>
      <c r="W329" s="10">
        <f>(SUMIF(Sta!$A:$A,$A329,Sta!Q:Q) +SUMIF(Sta!$B:$B,$A329,Sta!Q:Q))/$D329</f>
        <v>1.411764705882353</v>
      </c>
      <c r="X329" s="6">
        <f>SUMIF(Sta!$A:$A,$A329,Sta!Q:Q)/$B329</f>
        <v>1.5555555555555556</v>
      </c>
      <c r="Y329" s="6">
        <f>SUMIF(Sta!$B:$B,$A329,Sta!Q:Q)/$C329</f>
        <v>1.25</v>
      </c>
      <c r="Z329" s="10">
        <f>(SUMIF(Sta!$A:$A,$A329,Sta!M:M) +SUMIF(Sta!$B:$B,$A329,Sta!O:O))/$D329</f>
        <v>0.70588235294117652</v>
      </c>
      <c r="AA329" s="6">
        <f>SUMIF(Sta!$A:$A,$A329,Sta!M:M)/$B329</f>
        <v>0.66666666666666663</v>
      </c>
      <c r="AB329" s="6">
        <f>SUMIF(Sta!$B:$B,$A329,Sta!O:O)/$C329</f>
        <v>0.75</v>
      </c>
      <c r="AC329" s="10">
        <f>(SUMIF(Sta!$A:$A,$A329,Sta!N:N) +SUMIF(Sta!$B:$B,$A329,Sta!P:P))/$D329</f>
        <v>0.70588235294117652</v>
      </c>
      <c r="AD329" s="6">
        <f>SUMIF(Sta!$A:$A,$A329,Sta!N:N)/$B329</f>
        <v>0.88888888888888884</v>
      </c>
      <c r="AE329" s="14">
        <f>SUMIF(Sta!$B:$B,$A329,Sta!P:P)/$C329</f>
        <v>0.5</v>
      </c>
    </row>
    <row r="330" spans="1:31" x14ac:dyDescent="0.3">
      <c r="A330" t="s">
        <v>267</v>
      </c>
      <c r="B330" s="9">
        <f>COUNTIF(Sta!A:A,A330)</f>
        <v>0</v>
      </c>
      <c r="C330" s="4">
        <f>COUNTIF(Sta!B:B,A330)</f>
        <v>0</v>
      </c>
      <c r="D330" s="4">
        <f t="shared" si="10"/>
        <v>0</v>
      </c>
      <c r="E330" s="10" t="e">
        <f>(SUMIF(Sta!$A:$A,$A330,Sta!F:F) +SUMIF(Sta!$B:$B,$A330,Sta!F:F))/$D330</f>
        <v>#DIV/0!</v>
      </c>
      <c r="F330" s="6" t="e">
        <f>SUMIF(Sta!$A:$A,$A330,Sta!F:F)/$B330</f>
        <v>#DIV/0!</v>
      </c>
      <c r="G330" s="6" t="e">
        <f>SUMIF(Sta!$B:$B,$A330,Sta!F:F)/$C330</f>
        <v>#DIV/0!</v>
      </c>
      <c r="H330" s="10" t="e">
        <f>(SUMIF(Sta!$A:$A,$A330,Sta!D:D) +SUMIF(Sta!$B:$B,$A330,Sta!E:E))/$D330</f>
        <v>#DIV/0!</v>
      </c>
      <c r="I330" s="6" t="e">
        <f>SUMIF(Sta!$A:$A,$A330,Sta!D:D)/$B330</f>
        <v>#DIV/0!</v>
      </c>
      <c r="J330" s="6" t="e">
        <f>SUMIF(Sta!$B:$B,$A330,Sta!E:E)/$C330</f>
        <v>#DIV/0!</v>
      </c>
      <c r="K330" s="10" t="e">
        <f>(SUMIF(Sta!$A:$A,$A330,Sta!E:E) +SUMIF(Sta!$B:$B,$A330,Sta!D:D))/$D330</f>
        <v>#DIV/0!</v>
      </c>
      <c r="L330" s="6" t="e">
        <f>SUMIF(Sta!$A:$A,$A330,Sta!E:E)/$B330</f>
        <v>#DIV/0!</v>
      </c>
      <c r="M330" s="6" t="e">
        <f>SUMIF(Sta!$B:$B,$A330,Sta!D:D)/$C330</f>
        <v>#DIV/0!</v>
      </c>
      <c r="N330" s="10" t="e">
        <f>(SUMIF(Sta!$A:$A,$A330,Sta!L:L) +SUMIF(Sta!$B:$B,$A330,Sta!L:L))/$D330</f>
        <v>#DIV/0!</v>
      </c>
      <c r="O330" s="6" t="e">
        <f>SUMIF(Sta!$A:$A,$A330,Sta!L:L)/$B330</f>
        <v>#DIV/0!</v>
      </c>
      <c r="P330" s="6" t="e">
        <f>SUMIF(Sta!$B:$B,$A330,Sta!L:L)/$C330</f>
        <v>#DIV/0!</v>
      </c>
      <c r="Q330" s="10" t="e">
        <f>(SUMIF(Sta!$A:$A,$A330,Sta!H:H) +SUMIF(Sta!$B:$B,$A330,Sta!J:J))/$D330</f>
        <v>#DIV/0!</v>
      </c>
      <c r="R330" s="6" t="e">
        <f>SUMIF(Sta!$A:$A,$A330,Sta!H:H)/$B330</f>
        <v>#DIV/0!</v>
      </c>
      <c r="S330" s="6" t="e">
        <f>SUMIF(Sta!$B:$B,$A330,Sta!J:J)/$C330</f>
        <v>#DIV/0!</v>
      </c>
      <c r="T330" s="10" t="e">
        <f>(SUMIF(Sta!$A:$A,$A330,Sta!I:I) +SUMIF(Sta!$B:$B,$A330,Sta!K:K))/$D330</f>
        <v>#DIV/0!</v>
      </c>
      <c r="U330" s="6" t="e">
        <f>SUMIF(Sta!$A:$A,$A330,Sta!I:I)/$B330</f>
        <v>#DIV/0!</v>
      </c>
      <c r="V330" s="6" t="e">
        <f>SUMIF(Sta!$B:$B,$A330,Sta!K:K)/$C330</f>
        <v>#DIV/0!</v>
      </c>
      <c r="W330" s="10" t="e">
        <f>(SUMIF(Sta!$A:$A,$A330,Sta!Q:Q) +SUMIF(Sta!$B:$B,$A330,Sta!Q:Q))/$D330</f>
        <v>#DIV/0!</v>
      </c>
      <c r="X330" s="6" t="e">
        <f>SUMIF(Sta!$A:$A,$A330,Sta!Q:Q)/$B330</f>
        <v>#DIV/0!</v>
      </c>
      <c r="Y330" s="6" t="e">
        <f>SUMIF(Sta!$B:$B,$A330,Sta!Q:Q)/$C330</f>
        <v>#DIV/0!</v>
      </c>
      <c r="Z330" s="10" t="e">
        <f>(SUMIF(Sta!$A:$A,$A330,Sta!M:M) +SUMIF(Sta!$B:$B,$A330,Sta!O:O))/$D330</f>
        <v>#DIV/0!</v>
      </c>
      <c r="AA330" s="6" t="e">
        <f>SUMIF(Sta!$A:$A,$A330,Sta!M:M)/$B330</f>
        <v>#DIV/0!</v>
      </c>
      <c r="AB330" s="6" t="e">
        <f>SUMIF(Sta!$B:$B,$A330,Sta!O:O)/$C330</f>
        <v>#DIV/0!</v>
      </c>
      <c r="AC330" s="10" t="e">
        <f>(SUMIF(Sta!$A:$A,$A330,Sta!N:N) +SUMIF(Sta!$B:$B,$A330,Sta!P:P))/$D330</f>
        <v>#DIV/0!</v>
      </c>
      <c r="AD330" s="6" t="e">
        <f>SUMIF(Sta!$A:$A,$A330,Sta!N:N)/$B330</f>
        <v>#DIV/0!</v>
      </c>
      <c r="AE330" s="14" t="e">
        <f>SUMIF(Sta!$B:$B,$A330,Sta!P:P)/$C330</f>
        <v>#DIV/0!</v>
      </c>
    </row>
    <row r="331" spans="1:31" x14ac:dyDescent="0.3">
      <c r="A331" t="s">
        <v>463</v>
      </c>
      <c r="B331" s="9">
        <f>COUNTIF(Sta!A:A,A331)</f>
        <v>11</v>
      </c>
      <c r="C331" s="4">
        <f>COUNTIF(Sta!B:B,A331)</f>
        <v>11</v>
      </c>
      <c r="D331" s="4">
        <f t="shared" si="10"/>
        <v>22</v>
      </c>
      <c r="E331" s="10">
        <f>(SUMIF(Sta!$A:$A,$A331,Sta!F:F) +SUMIF(Sta!$B:$B,$A331,Sta!F:F))/$D331</f>
        <v>1.7727272727272727</v>
      </c>
      <c r="F331" s="6">
        <f>SUMIF(Sta!$A:$A,$A331,Sta!F:F)/$B331</f>
        <v>1.9090909090909092</v>
      </c>
      <c r="G331" s="6">
        <f>SUMIF(Sta!$B:$B,$A331,Sta!F:F)/$C331</f>
        <v>1.6363636363636365</v>
      </c>
      <c r="H331" s="10">
        <f>(SUMIF(Sta!$A:$A,$A331,Sta!D:D) +SUMIF(Sta!$B:$B,$A331,Sta!E:E))/$D331</f>
        <v>0.54545454545454541</v>
      </c>
      <c r="I331" s="6">
        <f>SUMIF(Sta!$A:$A,$A331,Sta!D:D)/$B331</f>
        <v>0.63636363636363635</v>
      </c>
      <c r="J331" s="6">
        <f>SUMIF(Sta!$B:$B,$A331,Sta!E:E)/$C331</f>
        <v>0.45454545454545453</v>
      </c>
      <c r="K331" s="10">
        <f>(SUMIF(Sta!$A:$A,$A331,Sta!E:E) +SUMIF(Sta!$B:$B,$A331,Sta!D:D))/$D331</f>
        <v>1.2272727272727273</v>
      </c>
      <c r="L331" s="6">
        <f>SUMIF(Sta!$A:$A,$A331,Sta!E:E)/$B331</f>
        <v>1.2727272727272727</v>
      </c>
      <c r="M331" s="6">
        <f>SUMIF(Sta!$B:$B,$A331,Sta!D:D)/$C331</f>
        <v>1.1818181818181819</v>
      </c>
      <c r="N331" s="10">
        <f>(SUMIF(Sta!$A:$A,$A331,Sta!L:L) +SUMIF(Sta!$B:$B,$A331,Sta!L:L))/$D331</f>
        <v>0.63636363636363635</v>
      </c>
      <c r="O331" s="6">
        <f>SUMIF(Sta!$A:$A,$A331,Sta!L:L)/$B331</f>
        <v>0.63636363636363635</v>
      </c>
      <c r="P331" s="6">
        <f>SUMIF(Sta!$B:$B,$A331,Sta!L:L)/$C331</f>
        <v>0.63636363636363635</v>
      </c>
      <c r="Q331" s="10">
        <f>(SUMIF(Sta!$A:$A,$A331,Sta!H:H) +SUMIF(Sta!$B:$B,$A331,Sta!J:J))/$D331</f>
        <v>0.27272727272727271</v>
      </c>
      <c r="R331" s="6">
        <f>SUMIF(Sta!$A:$A,$A331,Sta!H:H)/$B331</f>
        <v>0.27272727272727271</v>
      </c>
      <c r="S331" s="6">
        <f>SUMIF(Sta!$B:$B,$A331,Sta!J:J)/$C331</f>
        <v>0.27272727272727271</v>
      </c>
      <c r="T331" s="10">
        <f>(SUMIF(Sta!$A:$A,$A331,Sta!I:I) +SUMIF(Sta!$B:$B,$A331,Sta!K:K))/$D331</f>
        <v>0.36363636363636365</v>
      </c>
      <c r="U331" s="6">
        <f>SUMIF(Sta!$A:$A,$A331,Sta!I:I)/$B331</f>
        <v>0.36363636363636365</v>
      </c>
      <c r="V331" s="6">
        <f>SUMIF(Sta!$B:$B,$A331,Sta!K:K)/$C331</f>
        <v>0.36363636363636365</v>
      </c>
      <c r="W331" s="10">
        <f>(SUMIF(Sta!$A:$A,$A331,Sta!Q:Q) +SUMIF(Sta!$B:$B,$A331,Sta!Q:Q))/$D331</f>
        <v>1.1363636363636365</v>
      </c>
      <c r="X331" s="6">
        <f>SUMIF(Sta!$A:$A,$A331,Sta!Q:Q)/$B331</f>
        <v>1.2727272727272727</v>
      </c>
      <c r="Y331" s="6">
        <f>SUMIF(Sta!$B:$B,$A331,Sta!Q:Q)/$C331</f>
        <v>1</v>
      </c>
      <c r="Z331" s="10">
        <f>(SUMIF(Sta!$A:$A,$A331,Sta!M:M) +SUMIF(Sta!$B:$B,$A331,Sta!O:O))/$D331</f>
        <v>0.27272727272727271</v>
      </c>
      <c r="AA331" s="6">
        <f>SUMIF(Sta!$A:$A,$A331,Sta!M:M)/$B331</f>
        <v>0.36363636363636365</v>
      </c>
      <c r="AB331" s="6">
        <f>SUMIF(Sta!$B:$B,$A331,Sta!O:O)/$C331</f>
        <v>0.18181818181818182</v>
      </c>
      <c r="AC331" s="10">
        <f>(SUMIF(Sta!$A:$A,$A331,Sta!N:N) +SUMIF(Sta!$B:$B,$A331,Sta!P:P))/$D331</f>
        <v>0.86363636363636365</v>
      </c>
      <c r="AD331" s="6">
        <f>SUMIF(Sta!$A:$A,$A331,Sta!N:N)/$B331</f>
        <v>0.90909090909090906</v>
      </c>
      <c r="AE331" s="14">
        <f>SUMIF(Sta!$B:$B,$A331,Sta!P:P)/$C331</f>
        <v>0.81818181818181823</v>
      </c>
    </row>
    <row r="332" spans="1:31" x14ac:dyDescent="0.3">
      <c r="A332" t="s">
        <v>576</v>
      </c>
      <c r="B332" s="9">
        <f>COUNTIF(Sta!A:A,A332)</f>
        <v>1</v>
      </c>
      <c r="C332" s="4">
        <f>COUNTIF(Sta!B:B,A332)</f>
        <v>1</v>
      </c>
      <c r="D332" s="4">
        <f t="shared" si="10"/>
        <v>2</v>
      </c>
      <c r="E332" s="10">
        <f>(SUMIF(Sta!$A:$A,$A332,Sta!F:F) +SUMIF(Sta!$B:$B,$A332,Sta!F:F))/$D332</f>
        <v>4</v>
      </c>
      <c r="F332" s="6">
        <f>SUMIF(Sta!$A:$A,$A332,Sta!F:F)/$B332</f>
        <v>3</v>
      </c>
      <c r="G332" s="6">
        <f>SUMIF(Sta!$B:$B,$A332,Sta!F:F)/$C332</f>
        <v>5</v>
      </c>
      <c r="H332" s="10">
        <f>(SUMIF(Sta!$A:$A,$A332,Sta!D:D) +SUMIF(Sta!$B:$B,$A332,Sta!E:E))/$D332</f>
        <v>1.5</v>
      </c>
      <c r="I332" s="6">
        <f>SUMIF(Sta!$A:$A,$A332,Sta!D:D)/$B332</f>
        <v>2</v>
      </c>
      <c r="J332" s="6">
        <f>SUMIF(Sta!$B:$B,$A332,Sta!E:E)/$C332</f>
        <v>1</v>
      </c>
      <c r="K332" s="10">
        <f>(SUMIF(Sta!$A:$A,$A332,Sta!E:E) +SUMIF(Sta!$B:$B,$A332,Sta!D:D))/$D332</f>
        <v>2.5</v>
      </c>
      <c r="L332" s="6">
        <f>SUMIF(Sta!$A:$A,$A332,Sta!E:E)/$B332</f>
        <v>1</v>
      </c>
      <c r="M332" s="6">
        <f>SUMIF(Sta!$B:$B,$A332,Sta!D:D)/$C332</f>
        <v>4</v>
      </c>
      <c r="N332" s="10">
        <f>(SUMIF(Sta!$A:$A,$A332,Sta!L:L) +SUMIF(Sta!$B:$B,$A332,Sta!L:L))/$D332</f>
        <v>2</v>
      </c>
      <c r="O332" s="6">
        <f>SUMIF(Sta!$A:$A,$A332,Sta!L:L)/$B332</f>
        <v>1</v>
      </c>
      <c r="P332" s="6">
        <f>SUMIF(Sta!$B:$B,$A332,Sta!L:L)/$C332</f>
        <v>3</v>
      </c>
      <c r="Q332" s="10">
        <f>(SUMIF(Sta!$A:$A,$A332,Sta!H:H) +SUMIF(Sta!$B:$B,$A332,Sta!J:J))/$D332</f>
        <v>0.5</v>
      </c>
      <c r="R332" s="6">
        <f>SUMIF(Sta!$A:$A,$A332,Sta!H:H)/$B332</f>
        <v>1</v>
      </c>
      <c r="S332" s="6">
        <f>SUMIF(Sta!$B:$B,$A332,Sta!J:J)/$C332</f>
        <v>0</v>
      </c>
      <c r="T332" s="10">
        <f>(SUMIF(Sta!$A:$A,$A332,Sta!I:I) +SUMIF(Sta!$B:$B,$A332,Sta!K:K))/$D332</f>
        <v>1.5</v>
      </c>
      <c r="U332" s="6">
        <f>SUMIF(Sta!$A:$A,$A332,Sta!I:I)/$B332</f>
        <v>0</v>
      </c>
      <c r="V332" s="6">
        <f>SUMIF(Sta!$B:$B,$A332,Sta!K:K)/$C332</f>
        <v>3</v>
      </c>
      <c r="W332" s="10">
        <f>(SUMIF(Sta!$A:$A,$A332,Sta!Q:Q) +SUMIF(Sta!$B:$B,$A332,Sta!Q:Q))/$D332</f>
        <v>2</v>
      </c>
      <c r="X332" s="6">
        <f>SUMIF(Sta!$A:$A,$A332,Sta!Q:Q)/$B332</f>
        <v>2</v>
      </c>
      <c r="Y332" s="6">
        <f>SUMIF(Sta!$B:$B,$A332,Sta!Q:Q)/$C332</f>
        <v>2</v>
      </c>
      <c r="Z332" s="10">
        <f>(SUMIF(Sta!$A:$A,$A332,Sta!M:M) +SUMIF(Sta!$B:$B,$A332,Sta!O:O))/$D332</f>
        <v>1</v>
      </c>
      <c r="AA332" s="6">
        <f>SUMIF(Sta!$A:$A,$A332,Sta!M:M)/$B332</f>
        <v>1</v>
      </c>
      <c r="AB332" s="6">
        <f>SUMIF(Sta!$B:$B,$A332,Sta!O:O)/$C332</f>
        <v>1</v>
      </c>
      <c r="AC332" s="10">
        <f>(SUMIF(Sta!$A:$A,$A332,Sta!N:N) +SUMIF(Sta!$B:$B,$A332,Sta!P:P))/$D332</f>
        <v>1</v>
      </c>
      <c r="AD332" s="6">
        <f>SUMIF(Sta!$A:$A,$A332,Sta!N:N)/$B332</f>
        <v>1</v>
      </c>
      <c r="AE332" s="14">
        <f>SUMIF(Sta!$B:$B,$A332,Sta!P:P)/$C332</f>
        <v>1</v>
      </c>
    </row>
    <row r="333" spans="1:31" x14ac:dyDescent="0.3">
      <c r="A333" t="s">
        <v>593</v>
      </c>
      <c r="B333" s="9">
        <f>COUNTIF(Sta!A:A,A333)</f>
        <v>1</v>
      </c>
      <c r="C333" s="4">
        <f>COUNTIF(Sta!B:B,A333)</f>
        <v>2</v>
      </c>
      <c r="D333" s="4">
        <f t="shared" si="10"/>
        <v>3</v>
      </c>
      <c r="E333" s="10">
        <f>(SUMIF(Sta!$A:$A,$A333,Sta!F:F) +SUMIF(Sta!$B:$B,$A333,Sta!F:F))/$D333</f>
        <v>2</v>
      </c>
      <c r="F333" s="6">
        <f>SUMIF(Sta!$A:$A,$A333,Sta!F:F)/$B333</f>
        <v>4</v>
      </c>
      <c r="G333" s="6">
        <f>SUMIF(Sta!$B:$B,$A333,Sta!F:F)/$C333</f>
        <v>1</v>
      </c>
      <c r="H333" s="10">
        <f>(SUMIF(Sta!$A:$A,$A333,Sta!D:D) +SUMIF(Sta!$B:$B,$A333,Sta!E:E))/$D333</f>
        <v>1.6666666666666667</v>
      </c>
      <c r="I333" s="6">
        <f>SUMIF(Sta!$A:$A,$A333,Sta!D:D)/$B333</f>
        <v>3</v>
      </c>
      <c r="J333" s="6">
        <f>SUMIF(Sta!$B:$B,$A333,Sta!E:E)/$C333</f>
        <v>1</v>
      </c>
      <c r="K333" s="10">
        <f>(SUMIF(Sta!$A:$A,$A333,Sta!E:E) +SUMIF(Sta!$B:$B,$A333,Sta!D:D))/$D333</f>
        <v>0.33333333333333331</v>
      </c>
      <c r="L333" s="6">
        <f>SUMIF(Sta!$A:$A,$A333,Sta!E:E)/$B333</f>
        <v>1</v>
      </c>
      <c r="M333" s="6">
        <f>SUMIF(Sta!$B:$B,$A333,Sta!D:D)/$C333</f>
        <v>0</v>
      </c>
      <c r="N333" s="10">
        <f>(SUMIF(Sta!$A:$A,$A333,Sta!L:L) +SUMIF(Sta!$B:$B,$A333,Sta!L:L))/$D333</f>
        <v>1</v>
      </c>
      <c r="O333" s="6">
        <f>SUMIF(Sta!$A:$A,$A333,Sta!L:L)/$B333</f>
        <v>2</v>
      </c>
      <c r="P333" s="6">
        <f>SUMIF(Sta!$B:$B,$A333,Sta!L:L)/$C333</f>
        <v>0.5</v>
      </c>
      <c r="Q333" s="10">
        <f>(SUMIF(Sta!$A:$A,$A333,Sta!H:H) +SUMIF(Sta!$B:$B,$A333,Sta!J:J))/$D333</f>
        <v>0.66666666666666663</v>
      </c>
      <c r="R333" s="6">
        <f>SUMIF(Sta!$A:$A,$A333,Sta!H:H)/$B333</f>
        <v>1</v>
      </c>
      <c r="S333" s="6">
        <f>SUMIF(Sta!$B:$B,$A333,Sta!J:J)/$C333</f>
        <v>0.5</v>
      </c>
      <c r="T333" s="10">
        <f>(SUMIF(Sta!$A:$A,$A333,Sta!I:I) +SUMIF(Sta!$B:$B,$A333,Sta!K:K))/$D333</f>
        <v>0.33333333333333331</v>
      </c>
      <c r="U333" s="6">
        <f>SUMIF(Sta!$A:$A,$A333,Sta!I:I)/$B333</f>
        <v>1</v>
      </c>
      <c r="V333" s="6">
        <f>SUMIF(Sta!$B:$B,$A333,Sta!K:K)/$C333</f>
        <v>0</v>
      </c>
      <c r="W333" s="10">
        <f>(SUMIF(Sta!$A:$A,$A333,Sta!Q:Q) +SUMIF(Sta!$B:$B,$A333,Sta!Q:Q))/$D333</f>
        <v>1</v>
      </c>
      <c r="X333" s="6">
        <f>SUMIF(Sta!$A:$A,$A333,Sta!Q:Q)/$B333</f>
        <v>2</v>
      </c>
      <c r="Y333" s="6">
        <f>SUMIF(Sta!$B:$B,$A333,Sta!Q:Q)/$C333</f>
        <v>0.5</v>
      </c>
      <c r="Z333" s="10">
        <f>(SUMIF(Sta!$A:$A,$A333,Sta!M:M) +SUMIF(Sta!$B:$B,$A333,Sta!O:O))/$D333</f>
        <v>1</v>
      </c>
      <c r="AA333" s="6">
        <f>SUMIF(Sta!$A:$A,$A333,Sta!M:M)/$B333</f>
        <v>2</v>
      </c>
      <c r="AB333" s="6">
        <f>SUMIF(Sta!$B:$B,$A333,Sta!O:O)/$C333</f>
        <v>0.5</v>
      </c>
      <c r="AC333" s="10">
        <f>(SUMIF(Sta!$A:$A,$A333,Sta!N:N) +SUMIF(Sta!$B:$B,$A333,Sta!P:P))/$D333</f>
        <v>0</v>
      </c>
      <c r="AD333" s="6">
        <f>SUMIF(Sta!$A:$A,$A333,Sta!N:N)/$B333</f>
        <v>0</v>
      </c>
      <c r="AE333" s="14">
        <f>SUMIF(Sta!$B:$B,$A333,Sta!P:P)/$C333</f>
        <v>0</v>
      </c>
    </row>
    <row r="334" spans="1:31" x14ac:dyDescent="0.3">
      <c r="A334" t="s">
        <v>442</v>
      </c>
      <c r="B334" s="9">
        <f>COUNTIF(Sta!A:A,A334)</f>
        <v>0</v>
      </c>
      <c r="C334" s="4">
        <f>COUNTIF(Sta!B:B,A334)</f>
        <v>0</v>
      </c>
      <c r="D334" s="4">
        <f t="shared" si="10"/>
        <v>0</v>
      </c>
      <c r="E334" s="10" t="e">
        <f>(SUMIF(Sta!$A:$A,$A334,Sta!F:F) +SUMIF(Sta!$B:$B,$A334,Sta!F:F))/$D334</f>
        <v>#DIV/0!</v>
      </c>
      <c r="F334" s="6" t="e">
        <f>SUMIF(Sta!$A:$A,$A334,Sta!F:F)/$B334</f>
        <v>#DIV/0!</v>
      </c>
      <c r="G334" s="6" t="e">
        <f>SUMIF(Sta!$B:$B,$A334,Sta!F:F)/$C334</f>
        <v>#DIV/0!</v>
      </c>
      <c r="H334" s="10" t="e">
        <f>(SUMIF(Sta!$A:$A,$A334,Sta!D:D) +SUMIF(Sta!$B:$B,$A334,Sta!E:E))/$D334</f>
        <v>#DIV/0!</v>
      </c>
      <c r="I334" s="6" t="e">
        <f>SUMIF(Sta!$A:$A,$A334,Sta!D:D)/$B334</f>
        <v>#DIV/0!</v>
      </c>
      <c r="J334" s="6" t="e">
        <f>SUMIF(Sta!$B:$B,$A334,Sta!E:E)/$C334</f>
        <v>#DIV/0!</v>
      </c>
      <c r="K334" s="10" t="e">
        <f>(SUMIF(Sta!$A:$A,$A334,Sta!E:E) +SUMIF(Sta!$B:$B,$A334,Sta!D:D))/$D334</f>
        <v>#DIV/0!</v>
      </c>
      <c r="L334" s="6" t="e">
        <f>SUMIF(Sta!$A:$A,$A334,Sta!E:E)/$B334</f>
        <v>#DIV/0!</v>
      </c>
      <c r="M334" s="6" t="e">
        <f>SUMIF(Sta!$B:$B,$A334,Sta!D:D)/$C334</f>
        <v>#DIV/0!</v>
      </c>
      <c r="N334" s="10" t="e">
        <f>(SUMIF(Sta!$A:$A,$A334,Sta!L:L) +SUMIF(Sta!$B:$B,$A334,Sta!L:L))/$D334</f>
        <v>#DIV/0!</v>
      </c>
      <c r="O334" s="6" t="e">
        <f>SUMIF(Sta!$A:$A,$A334,Sta!L:L)/$B334</f>
        <v>#DIV/0!</v>
      </c>
      <c r="P334" s="6" t="e">
        <f>SUMIF(Sta!$B:$B,$A334,Sta!L:L)/$C334</f>
        <v>#DIV/0!</v>
      </c>
      <c r="Q334" s="10" t="e">
        <f>(SUMIF(Sta!$A:$A,$A334,Sta!H:H) +SUMIF(Sta!$B:$B,$A334,Sta!J:J))/$D334</f>
        <v>#DIV/0!</v>
      </c>
      <c r="R334" s="6" t="e">
        <f>SUMIF(Sta!$A:$A,$A334,Sta!H:H)/$B334</f>
        <v>#DIV/0!</v>
      </c>
      <c r="S334" s="6" t="e">
        <f>SUMIF(Sta!$B:$B,$A334,Sta!J:J)/$C334</f>
        <v>#DIV/0!</v>
      </c>
      <c r="T334" s="10" t="e">
        <f>(SUMIF(Sta!$A:$A,$A334,Sta!I:I) +SUMIF(Sta!$B:$B,$A334,Sta!K:K))/$D334</f>
        <v>#DIV/0!</v>
      </c>
      <c r="U334" s="6" t="e">
        <f>SUMIF(Sta!$A:$A,$A334,Sta!I:I)/$B334</f>
        <v>#DIV/0!</v>
      </c>
      <c r="V334" s="6" t="e">
        <f>SUMIF(Sta!$B:$B,$A334,Sta!K:K)/$C334</f>
        <v>#DIV/0!</v>
      </c>
      <c r="W334" s="10" t="e">
        <f>(SUMIF(Sta!$A:$A,$A334,Sta!Q:Q) +SUMIF(Sta!$B:$B,$A334,Sta!Q:Q))/$D334</f>
        <v>#DIV/0!</v>
      </c>
      <c r="X334" s="6" t="e">
        <f>SUMIF(Sta!$A:$A,$A334,Sta!Q:Q)/$B334</f>
        <v>#DIV/0!</v>
      </c>
      <c r="Y334" s="6" t="e">
        <f>SUMIF(Sta!$B:$B,$A334,Sta!Q:Q)/$C334</f>
        <v>#DIV/0!</v>
      </c>
      <c r="Z334" s="10" t="e">
        <f>(SUMIF(Sta!$A:$A,$A334,Sta!M:M) +SUMIF(Sta!$B:$B,$A334,Sta!O:O))/$D334</f>
        <v>#DIV/0!</v>
      </c>
      <c r="AA334" s="6" t="e">
        <f>SUMIF(Sta!$A:$A,$A334,Sta!M:M)/$B334</f>
        <v>#DIV/0!</v>
      </c>
      <c r="AB334" s="6" t="e">
        <f>SUMIF(Sta!$B:$B,$A334,Sta!O:O)/$C334</f>
        <v>#DIV/0!</v>
      </c>
      <c r="AC334" s="10" t="e">
        <f>(SUMIF(Sta!$A:$A,$A334,Sta!N:N) +SUMIF(Sta!$B:$B,$A334,Sta!P:P))/$D334</f>
        <v>#DIV/0!</v>
      </c>
      <c r="AD334" s="6" t="e">
        <f>SUMIF(Sta!$A:$A,$A334,Sta!N:N)/$B334</f>
        <v>#DIV/0!</v>
      </c>
      <c r="AE334" s="14" t="e">
        <f>SUMIF(Sta!$B:$B,$A334,Sta!P:P)/$C334</f>
        <v>#DIV/0!</v>
      </c>
    </row>
    <row r="335" spans="1:31" x14ac:dyDescent="0.3">
      <c r="A335" t="s">
        <v>444</v>
      </c>
      <c r="B335" s="9">
        <f>COUNTIF(Sta!A:A,A335)</f>
        <v>0</v>
      </c>
      <c r="C335" s="4">
        <f>COUNTIF(Sta!B:B,A335)</f>
        <v>0</v>
      </c>
      <c r="D335" s="4">
        <f t="shared" si="10"/>
        <v>0</v>
      </c>
      <c r="E335" s="10" t="e">
        <f>(SUMIF(Sta!$A:$A,$A335,Sta!F:F) +SUMIF(Sta!$B:$B,$A335,Sta!F:F))/$D335</f>
        <v>#DIV/0!</v>
      </c>
      <c r="F335" s="6" t="e">
        <f>SUMIF(Sta!$A:$A,$A335,Sta!F:F)/$B335</f>
        <v>#DIV/0!</v>
      </c>
      <c r="G335" s="6" t="e">
        <f>SUMIF(Sta!$B:$B,$A335,Sta!F:F)/$C335</f>
        <v>#DIV/0!</v>
      </c>
      <c r="H335" s="10" t="e">
        <f>(SUMIF(Sta!$A:$A,$A335,Sta!D:D) +SUMIF(Sta!$B:$B,$A335,Sta!E:E))/$D335</f>
        <v>#DIV/0!</v>
      </c>
      <c r="I335" s="6" t="e">
        <f>SUMIF(Sta!$A:$A,$A335,Sta!D:D)/$B335</f>
        <v>#DIV/0!</v>
      </c>
      <c r="J335" s="6" t="e">
        <f>SUMIF(Sta!$B:$B,$A335,Sta!E:E)/$C335</f>
        <v>#DIV/0!</v>
      </c>
      <c r="K335" s="10" t="e">
        <f>(SUMIF(Sta!$A:$A,$A335,Sta!E:E) +SUMIF(Sta!$B:$B,$A335,Sta!D:D))/$D335</f>
        <v>#DIV/0!</v>
      </c>
      <c r="L335" s="6" t="e">
        <f>SUMIF(Sta!$A:$A,$A335,Sta!E:E)/$B335</f>
        <v>#DIV/0!</v>
      </c>
      <c r="M335" s="6" t="e">
        <f>SUMIF(Sta!$B:$B,$A335,Sta!D:D)/$C335</f>
        <v>#DIV/0!</v>
      </c>
      <c r="N335" s="10" t="e">
        <f>(SUMIF(Sta!$A:$A,$A335,Sta!L:L) +SUMIF(Sta!$B:$B,$A335,Sta!L:L))/$D335</f>
        <v>#DIV/0!</v>
      </c>
      <c r="O335" s="6" t="e">
        <f>SUMIF(Sta!$A:$A,$A335,Sta!L:L)/$B335</f>
        <v>#DIV/0!</v>
      </c>
      <c r="P335" s="6" t="e">
        <f>SUMIF(Sta!$B:$B,$A335,Sta!L:L)/$C335</f>
        <v>#DIV/0!</v>
      </c>
      <c r="Q335" s="10" t="e">
        <f>(SUMIF(Sta!$A:$A,$A335,Sta!H:H) +SUMIF(Sta!$B:$B,$A335,Sta!J:J))/$D335</f>
        <v>#DIV/0!</v>
      </c>
      <c r="R335" s="6" t="e">
        <f>SUMIF(Sta!$A:$A,$A335,Sta!H:H)/$B335</f>
        <v>#DIV/0!</v>
      </c>
      <c r="S335" s="6" t="e">
        <f>SUMIF(Sta!$B:$B,$A335,Sta!J:J)/$C335</f>
        <v>#DIV/0!</v>
      </c>
      <c r="T335" s="10" t="e">
        <f>(SUMIF(Sta!$A:$A,$A335,Sta!I:I) +SUMIF(Sta!$B:$B,$A335,Sta!K:K))/$D335</f>
        <v>#DIV/0!</v>
      </c>
      <c r="U335" s="6" t="e">
        <f>SUMIF(Sta!$A:$A,$A335,Sta!I:I)/$B335</f>
        <v>#DIV/0!</v>
      </c>
      <c r="V335" s="6" t="e">
        <f>SUMIF(Sta!$B:$B,$A335,Sta!K:K)/$C335</f>
        <v>#DIV/0!</v>
      </c>
      <c r="W335" s="10" t="e">
        <f>(SUMIF(Sta!$A:$A,$A335,Sta!Q:Q) +SUMIF(Sta!$B:$B,$A335,Sta!Q:Q))/$D335</f>
        <v>#DIV/0!</v>
      </c>
      <c r="X335" s="6" t="e">
        <f>SUMIF(Sta!$A:$A,$A335,Sta!Q:Q)/$B335</f>
        <v>#DIV/0!</v>
      </c>
      <c r="Y335" s="6" t="e">
        <f>SUMIF(Sta!$B:$B,$A335,Sta!Q:Q)/$C335</f>
        <v>#DIV/0!</v>
      </c>
      <c r="Z335" s="10" t="e">
        <f>(SUMIF(Sta!$A:$A,$A335,Sta!M:M) +SUMIF(Sta!$B:$B,$A335,Sta!O:O))/$D335</f>
        <v>#DIV/0!</v>
      </c>
      <c r="AA335" s="6" t="e">
        <f>SUMIF(Sta!$A:$A,$A335,Sta!M:M)/$B335</f>
        <v>#DIV/0!</v>
      </c>
      <c r="AB335" s="6" t="e">
        <f>SUMIF(Sta!$B:$B,$A335,Sta!O:O)/$C335</f>
        <v>#DIV/0!</v>
      </c>
      <c r="AC335" s="10" t="e">
        <f>(SUMIF(Sta!$A:$A,$A335,Sta!N:N) +SUMIF(Sta!$B:$B,$A335,Sta!P:P))/$D335</f>
        <v>#DIV/0!</v>
      </c>
      <c r="AD335" s="6" t="e">
        <f>SUMIF(Sta!$A:$A,$A335,Sta!N:N)/$B335</f>
        <v>#DIV/0!</v>
      </c>
      <c r="AE335" s="14" t="e">
        <f>SUMIF(Sta!$B:$B,$A335,Sta!P:P)/$C335</f>
        <v>#DIV/0!</v>
      </c>
    </row>
    <row r="336" spans="1:31" x14ac:dyDescent="0.3">
      <c r="A336" t="s">
        <v>367</v>
      </c>
      <c r="B336" s="9">
        <f>COUNTIF(Sta!A:A,A336)</f>
        <v>0</v>
      </c>
      <c r="C336" s="4">
        <f>COUNTIF(Sta!B:B,A336)</f>
        <v>0</v>
      </c>
      <c r="D336" s="4">
        <f t="shared" si="10"/>
        <v>0</v>
      </c>
      <c r="E336" s="10" t="e">
        <f>(SUMIF(Sta!$A:$A,$A336,Sta!F:F) +SUMIF(Sta!$B:$B,$A336,Sta!F:F))/$D336</f>
        <v>#DIV/0!</v>
      </c>
      <c r="F336" s="6" t="e">
        <f>SUMIF(Sta!$A:$A,$A336,Sta!F:F)/$B336</f>
        <v>#DIV/0!</v>
      </c>
      <c r="G336" s="6" t="e">
        <f>SUMIF(Sta!$B:$B,$A336,Sta!F:F)/$C336</f>
        <v>#DIV/0!</v>
      </c>
      <c r="H336" s="10" t="e">
        <f>(SUMIF(Sta!$A:$A,$A336,Sta!D:D) +SUMIF(Sta!$B:$B,$A336,Sta!E:E))/$D336</f>
        <v>#DIV/0!</v>
      </c>
      <c r="I336" s="6" t="e">
        <f>SUMIF(Sta!$A:$A,$A336,Sta!D:D)/$B336</f>
        <v>#DIV/0!</v>
      </c>
      <c r="J336" s="6" t="e">
        <f>SUMIF(Sta!$B:$B,$A336,Sta!E:E)/$C336</f>
        <v>#DIV/0!</v>
      </c>
      <c r="K336" s="10" t="e">
        <f>(SUMIF(Sta!$A:$A,$A336,Sta!E:E) +SUMIF(Sta!$B:$B,$A336,Sta!D:D))/$D336</f>
        <v>#DIV/0!</v>
      </c>
      <c r="L336" s="6" t="e">
        <f>SUMIF(Sta!$A:$A,$A336,Sta!E:E)/$B336</f>
        <v>#DIV/0!</v>
      </c>
      <c r="M336" s="6" t="e">
        <f>SUMIF(Sta!$B:$B,$A336,Sta!D:D)/$C336</f>
        <v>#DIV/0!</v>
      </c>
      <c r="N336" s="10" t="e">
        <f>(SUMIF(Sta!$A:$A,$A336,Sta!L:L) +SUMIF(Sta!$B:$B,$A336,Sta!L:L))/$D336</f>
        <v>#DIV/0!</v>
      </c>
      <c r="O336" s="6" t="e">
        <f>SUMIF(Sta!$A:$A,$A336,Sta!L:L)/$B336</f>
        <v>#DIV/0!</v>
      </c>
      <c r="P336" s="6" t="e">
        <f>SUMIF(Sta!$B:$B,$A336,Sta!L:L)/$C336</f>
        <v>#DIV/0!</v>
      </c>
      <c r="Q336" s="10" t="e">
        <f>(SUMIF(Sta!$A:$A,$A336,Sta!H:H) +SUMIF(Sta!$B:$B,$A336,Sta!J:J))/$D336</f>
        <v>#DIV/0!</v>
      </c>
      <c r="R336" s="6" t="e">
        <f>SUMIF(Sta!$A:$A,$A336,Sta!H:H)/$B336</f>
        <v>#DIV/0!</v>
      </c>
      <c r="S336" s="6" t="e">
        <f>SUMIF(Sta!$B:$B,$A336,Sta!J:J)/$C336</f>
        <v>#DIV/0!</v>
      </c>
      <c r="T336" s="10" t="e">
        <f>(SUMIF(Sta!$A:$A,$A336,Sta!I:I) +SUMIF(Sta!$B:$B,$A336,Sta!K:K))/$D336</f>
        <v>#DIV/0!</v>
      </c>
      <c r="U336" s="6" t="e">
        <f>SUMIF(Sta!$A:$A,$A336,Sta!I:I)/$B336</f>
        <v>#DIV/0!</v>
      </c>
      <c r="V336" s="6" t="e">
        <f>SUMIF(Sta!$B:$B,$A336,Sta!K:K)/$C336</f>
        <v>#DIV/0!</v>
      </c>
      <c r="W336" s="10" t="e">
        <f>(SUMIF(Sta!$A:$A,$A336,Sta!Q:Q) +SUMIF(Sta!$B:$B,$A336,Sta!Q:Q))/$D336</f>
        <v>#DIV/0!</v>
      </c>
      <c r="X336" s="6" t="e">
        <f>SUMIF(Sta!$A:$A,$A336,Sta!Q:Q)/$B336</f>
        <v>#DIV/0!</v>
      </c>
      <c r="Y336" s="6" t="e">
        <f>SUMIF(Sta!$B:$B,$A336,Sta!Q:Q)/$C336</f>
        <v>#DIV/0!</v>
      </c>
      <c r="Z336" s="10" t="e">
        <f>(SUMIF(Sta!$A:$A,$A336,Sta!M:M) +SUMIF(Sta!$B:$B,$A336,Sta!O:O))/$D336</f>
        <v>#DIV/0!</v>
      </c>
      <c r="AA336" s="6" t="e">
        <f>SUMIF(Sta!$A:$A,$A336,Sta!M:M)/$B336</f>
        <v>#DIV/0!</v>
      </c>
      <c r="AB336" s="6" t="e">
        <f>SUMIF(Sta!$B:$B,$A336,Sta!O:O)/$C336</f>
        <v>#DIV/0!</v>
      </c>
      <c r="AC336" s="10" t="e">
        <f>(SUMIF(Sta!$A:$A,$A336,Sta!N:N) +SUMIF(Sta!$B:$B,$A336,Sta!P:P))/$D336</f>
        <v>#DIV/0!</v>
      </c>
      <c r="AD336" s="6" t="e">
        <f>SUMIF(Sta!$A:$A,$A336,Sta!N:N)/$B336</f>
        <v>#DIV/0!</v>
      </c>
      <c r="AE336" s="14" t="e">
        <f>SUMIF(Sta!$B:$B,$A336,Sta!P:P)/$C336</f>
        <v>#DIV/0!</v>
      </c>
    </row>
    <row r="337" spans="1:31" x14ac:dyDescent="0.3">
      <c r="A337" t="s">
        <v>174</v>
      </c>
      <c r="B337" s="9">
        <f>COUNTIF(Sta!A:A,A337)</f>
        <v>1</v>
      </c>
      <c r="C337" s="4">
        <f>COUNTIF(Sta!B:B,A337)</f>
        <v>1</v>
      </c>
      <c r="D337" s="4">
        <f t="shared" si="10"/>
        <v>2</v>
      </c>
      <c r="E337" s="10">
        <f>(SUMIF(Sta!$A:$A,$A337,Sta!F:F) +SUMIF(Sta!$B:$B,$A337,Sta!F:F))/$D337</f>
        <v>3.5</v>
      </c>
      <c r="F337" s="6">
        <f>SUMIF(Sta!$A:$A,$A337,Sta!F:F)/$B337</f>
        <v>1</v>
      </c>
      <c r="G337" s="6">
        <f>SUMIF(Sta!$B:$B,$A337,Sta!F:F)/$C337</f>
        <v>6</v>
      </c>
      <c r="H337" s="10">
        <f>(SUMIF(Sta!$A:$A,$A337,Sta!D:D) +SUMIF(Sta!$B:$B,$A337,Sta!E:E))/$D337</f>
        <v>1.5</v>
      </c>
      <c r="I337" s="6">
        <f>SUMIF(Sta!$A:$A,$A337,Sta!D:D)/$B337</f>
        <v>0</v>
      </c>
      <c r="J337" s="6">
        <f>SUMIF(Sta!$B:$B,$A337,Sta!E:E)/$C337</f>
        <v>3</v>
      </c>
      <c r="K337" s="10">
        <f>(SUMIF(Sta!$A:$A,$A337,Sta!E:E) +SUMIF(Sta!$B:$B,$A337,Sta!D:D))/$D337</f>
        <v>2</v>
      </c>
      <c r="L337" s="6">
        <f>SUMIF(Sta!$A:$A,$A337,Sta!E:E)/$B337</f>
        <v>1</v>
      </c>
      <c r="M337" s="6">
        <f>SUMIF(Sta!$B:$B,$A337,Sta!D:D)/$C337</f>
        <v>3</v>
      </c>
      <c r="N337" s="10">
        <f>(SUMIF(Sta!$A:$A,$A337,Sta!L:L) +SUMIF(Sta!$B:$B,$A337,Sta!L:L))/$D337</f>
        <v>2</v>
      </c>
      <c r="O337" s="6">
        <f>SUMIF(Sta!$A:$A,$A337,Sta!L:L)/$B337</f>
        <v>0</v>
      </c>
      <c r="P337" s="6">
        <f>SUMIF(Sta!$B:$B,$A337,Sta!L:L)/$C337</f>
        <v>4</v>
      </c>
      <c r="Q337" s="10">
        <f>(SUMIF(Sta!$A:$A,$A337,Sta!H:H) +SUMIF(Sta!$B:$B,$A337,Sta!J:J))/$D337</f>
        <v>1</v>
      </c>
      <c r="R337" s="6">
        <f>SUMIF(Sta!$A:$A,$A337,Sta!H:H)/$B337</f>
        <v>0</v>
      </c>
      <c r="S337" s="6">
        <f>SUMIF(Sta!$B:$B,$A337,Sta!J:J)/$C337</f>
        <v>2</v>
      </c>
      <c r="T337" s="10">
        <f>(SUMIF(Sta!$A:$A,$A337,Sta!I:I) +SUMIF(Sta!$B:$B,$A337,Sta!K:K))/$D337</f>
        <v>1</v>
      </c>
      <c r="U337" s="6">
        <f>SUMIF(Sta!$A:$A,$A337,Sta!I:I)/$B337</f>
        <v>0</v>
      </c>
      <c r="V337" s="6">
        <f>SUMIF(Sta!$B:$B,$A337,Sta!K:K)/$C337</f>
        <v>2</v>
      </c>
      <c r="W337" s="10">
        <f>(SUMIF(Sta!$A:$A,$A337,Sta!Q:Q) +SUMIF(Sta!$B:$B,$A337,Sta!Q:Q))/$D337</f>
        <v>1.5</v>
      </c>
      <c r="X337" s="6">
        <f>SUMIF(Sta!$A:$A,$A337,Sta!Q:Q)/$B337</f>
        <v>1</v>
      </c>
      <c r="Y337" s="6">
        <f>SUMIF(Sta!$B:$B,$A337,Sta!Q:Q)/$C337</f>
        <v>2</v>
      </c>
      <c r="Z337" s="10">
        <f>(SUMIF(Sta!$A:$A,$A337,Sta!M:M) +SUMIF(Sta!$B:$B,$A337,Sta!O:O))/$D337</f>
        <v>0.5</v>
      </c>
      <c r="AA337" s="6">
        <f>SUMIF(Sta!$A:$A,$A337,Sta!M:M)/$B337</f>
        <v>0</v>
      </c>
      <c r="AB337" s="6">
        <f>SUMIF(Sta!$B:$B,$A337,Sta!O:O)/$C337</f>
        <v>1</v>
      </c>
      <c r="AC337" s="10">
        <f>(SUMIF(Sta!$A:$A,$A337,Sta!N:N) +SUMIF(Sta!$B:$B,$A337,Sta!P:P))/$D337</f>
        <v>1</v>
      </c>
      <c r="AD337" s="6">
        <f>SUMIF(Sta!$A:$A,$A337,Sta!N:N)/$B337</f>
        <v>1</v>
      </c>
      <c r="AE337" s="14">
        <f>SUMIF(Sta!$B:$B,$A337,Sta!P:P)/$C337</f>
        <v>1</v>
      </c>
    </row>
    <row r="338" spans="1:31" x14ac:dyDescent="0.3">
      <c r="A338" t="s">
        <v>516</v>
      </c>
      <c r="B338" s="9">
        <f>COUNTIF(Sta!A:A,A338)</f>
        <v>3</v>
      </c>
      <c r="C338" s="4">
        <f>COUNTIF(Sta!B:B,A338)</f>
        <v>1</v>
      </c>
      <c r="D338" s="4">
        <f t="shared" si="10"/>
        <v>4</v>
      </c>
      <c r="E338" s="10">
        <f>(SUMIF(Sta!$A:$A,$A338,Sta!F:F) +SUMIF(Sta!$B:$B,$A338,Sta!F:F))/$D338</f>
        <v>1.5</v>
      </c>
      <c r="F338" s="6">
        <f>SUMIF(Sta!$A:$A,$A338,Sta!F:F)/$B338</f>
        <v>1.6666666666666667</v>
      </c>
      <c r="G338" s="6">
        <f>SUMIF(Sta!$B:$B,$A338,Sta!F:F)/$C338</f>
        <v>1</v>
      </c>
      <c r="H338" s="10">
        <f>(SUMIF(Sta!$A:$A,$A338,Sta!D:D) +SUMIF(Sta!$B:$B,$A338,Sta!E:E))/$D338</f>
        <v>1.25</v>
      </c>
      <c r="I338" s="6">
        <f>SUMIF(Sta!$A:$A,$A338,Sta!D:D)/$B338</f>
        <v>1.3333333333333333</v>
      </c>
      <c r="J338" s="6">
        <f>SUMIF(Sta!$B:$B,$A338,Sta!E:E)/$C338</f>
        <v>1</v>
      </c>
      <c r="K338" s="10">
        <f>(SUMIF(Sta!$A:$A,$A338,Sta!E:E) +SUMIF(Sta!$B:$B,$A338,Sta!D:D))/$D338</f>
        <v>0.25</v>
      </c>
      <c r="L338" s="6">
        <f>SUMIF(Sta!$A:$A,$A338,Sta!E:E)/$B338</f>
        <v>0.33333333333333331</v>
      </c>
      <c r="M338" s="6">
        <f>SUMIF(Sta!$B:$B,$A338,Sta!D:D)/$C338</f>
        <v>0</v>
      </c>
      <c r="N338" s="10">
        <f>(SUMIF(Sta!$A:$A,$A338,Sta!L:L) +SUMIF(Sta!$B:$B,$A338,Sta!L:L))/$D338</f>
        <v>0.5</v>
      </c>
      <c r="O338" s="6">
        <f>SUMIF(Sta!$A:$A,$A338,Sta!L:L)/$B338</f>
        <v>0.66666666666666663</v>
      </c>
      <c r="P338" s="6">
        <f>SUMIF(Sta!$B:$B,$A338,Sta!L:L)/$C338</f>
        <v>0</v>
      </c>
      <c r="Q338" s="10">
        <f>(SUMIF(Sta!$A:$A,$A338,Sta!H:H) +SUMIF(Sta!$B:$B,$A338,Sta!J:J))/$D338</f>
        <v>0.25</v>
      </c>
      <c r="R338" s="6">
        <f>SUMIF(Sta!$A:$A,$A338,Sta!H:H)/$B338</f>
        <v>0.33333333333333331</v>
      </c>
      <c r="S338" s="6">
        <f>SUMIF(Sta!$B:$B,$A338,Sta!J:J)/$C338</f>
        <v>0</v>
      </c>
      <c r="T338" s="10">
        <f>(SUMIF(Sta!$A:$A,$A338,Sta!I:I) +SUMIF(Sta!$B:$B,$A338,Sta!K:K))/$D338</f>
        <v>0.25</v>
      </c>
      <c r="U338" s="6">
        <f>SUMIF(Sta!$A:$A,$A338,Sta!I:I)/$B338</f>
        <v>0.33333333333333331</v>
      </c>
      <c r="V338" s="6">
        <f>SUMIF(Sta!$B:$B,$A338,Sta!K:K)/$C338</f>
        <v>0</v>
      </c>
      <c r="W338" s="10">
        <f>(SUMIF(Sta!$A:$A,$A338,Sta!Q:Q) +SUMIF(Sta!$B:$B,$A338,Sta!Q:Q))/$D338</f>
        <v>1</v>
      </c>
      <c r="X338" s="6">
        <f>SUMIF(Sta!$A:$A,$A338,Sta!Q:Q)/$B338</f>
        <v>1</v>
      </c>
      <c r="Y338" s="6">
        <f>SUMIF(Sta!$B:$B,$A338,Sta!Q:Q)/$C338</f>
        <v>1</v>
      </c>
      <c r="Z338" s="10">
        <f>(SUMIF(Sta!$A:$A,$A338,Sta!M:M) +SUMIF(Sta!$B:$B,$A338,Sta!O:O))/$D338</f>
        <v>1</v>
      </c>
      <c r="AA338" s="6">
        <f>SUMIF(Sta!$A:$A,$A338,Sta!M:M)/$B338</f>
        <v>1</v>
      </c>
      <c r="AB338" s="6">
        <f>SUMIF(Sta!$B:$B,$A338,Sta!O:O)/$C338</f>
        <v>1</v>
      </c>
      <c r="AC338" s="10">
        <f>(SUMIF(Sta!$A:$A,$A338,Sta!N:N) +SUMIF(Sta!$B:$B,$A338,Sta!P:P))/$D338</f>
        <v>0</v>
      </c>
      <c r="AD338" s="6">
        <f>SUMIF(Sta!$A:$A,$A338,Sta!N:N)/$B338</f>
        <v>0</v>
      </c>
      <c r="AE338" s="14">
        <f>SUMIF(Sta!$B:$B,$A338,Sta!P:P)/$C338</f>
        <v>0</v>
      </c>
    </row>
    <row r="339" spans="1:31" x14ac:dyDescent="0.3">
      <c r="A339" t="s">
        <v>91</v>
      </c>
      <c r="B339" s="9">
        <f>COUNTIF(Sta!A:A,A339)</f>
        <v>0</v>
      </c>
      <c r="C339" s="4">
        <f>COUNTIF(Sta!B:B,A339)</f>
        <v>0</v>
      </c>
      <c r="D339" s="4">
        <f t="shared" si="10"/>
        <v>0</v>
      </c>
      <c r="E339" s="10" t="e">
        <f>(SUMIF(Sta!$A:$A,$A339,Sta!F:F) +SUMIF(Sta!$B:$B,$A339,Sta!F:F))/$D339</f>
        <v>#DIV/0!</v>
      </c>
      <c r="F339" s="6" t="e">
        <f>SUMIF(Sta!$A:$A,$A339,Sta!F:F)/$B339</f>
        <v>#DIV/0!</v>
      </c>
      <c r="G339" s="6" t="e">
        <f>SUMIF(Sta!$B:$B,$A339,Sta!F:F)/$C339</f>
        <v>#DIV/0!</v>
      </c>
      <c r="H339" s="10" t="e">
        <f>(SUMIF(Sta!$A:$A,$A339,Sta!D:D) +SUMIF(Sta!$B:$B,$A339,Sta!E:E))/$D339</f>
        <v>#DIV/0!</v>
      </c>
      <c r="I339" s="6" t="e">
        <f>SUMIF(Sta!$A:$A,$A339,Sta!D:D)/$B339</f>
        <v>#DIV/0!</v>
      </c>
      <c r="J339" s="6" t="e">
        <f>SUMIF(Sta!$B:$B,$A339,Sta!E:E)/$C339</f>
        <v>#DIV/0!</v>
      </c>
      <c r="K339" s="10" t="e">
        <f>(SUMIF(Sta!$A:$A,$A339,Sta!E:E) +SUMIF(Sta!$B:$B,$A339,Sta!D:D))/$D339</f>
        <v>#DIV/0!</v>
      </c>
      <c r="L339" s="6" t="e">
        <f>SUMIF(Sta!$A:$A,$A339,Sta!E:E)/$B339</f>
        <v>#DIV/0!</v>
      </c>
      <c r="M339" s="6" t="e">
        <f>SUMIF(Sta!$B:$B,$A339,Sta!D:D)/$C339</f>
        <v>#DIV/0!</v>
      </c>
      <c r="N339" s="10" t="e">
        <f>(SUMIF(Sta!$A:$A,$A339,Sta!L:L) +SUMIF(Sta!$B:$B,$A339,Sta!L:L))/$D339</f>
        <v>#DIV/0!</v>
      </c>
      <c r="O339" s="6" t="e">
        <f>SUMIF(Sta!$A:$A,$A339,Sta!L:L)/$B339</f>
        <v>#DIV/0!</v>
      </c>
      <c r="P339" s="6" t="e">
        <f>SUMIF(Sta!$B:$B,$A339,Sta!L:L)/$C339</f>
        <v>#DIV/0!</v>
      </c>
      <c r="Q339" s="10" t="e">
        <f>(SUMIF(Sta!$A:$A,$A339,Sta!H:H) +SUMIF(Sta!$B:$B,$A339,Sta!J:J))/$D339</f>
        <v>#DIV/0!</v>
      </c>
      <c r="R339" s="6" t="e">
        <f>SUMIF(Sta!$A:$A,$A339,Sta!H:H)/$B339</f>
        <v>#DIV/0!</v>
      </c>
      <c r="S339" s="6" t="e">
        <f>SUMIF(Sta!$B:$B,$A339,Sta!J:J)/$C339</f>
        <v>#DIV/0!</v>
      </c>
      <c r="T339" s="10" t="e">
        <f>(SUMIF(Sta!$A:$A,$A339,Sta!I:I) +SUMIF(Sta!$B:$B,$A339,Sta!K:K))/$D339</f>
        <v>#DIV/0!</v>
      </c>
      <c r="U339" s="6" t="e">
        <f>SUMIF(Sta!$A:$A,$A339,Sta!I:I)/$B339</f>
        <v>#DIV/0!</v>
      </c>
      <c r="V339" s="6" t="e">
        <f>SUMIF(Sta!$B:$B,$A339,Sta!K:K)/$C339</f>
        <v>#DIV/0!</v>
      </c>
      <c r="W339" s="10" t="e">
        <f>(SUMIF(Sta!$A:$A,$A339,Sta!Q:Q) +SUMIF(Sta!$B:$B,$A339,Sta!Q:Q))/$D339</f>
        <v>#DIV/0!</v>
      </c>
      <c r="X339" s="6" t="e">
        <f>SUMIF(Sta!$A:$A,$A339,Sta!Q:Q)/$B339</f>
        <v>#DIV/0!</v>
      </c>
      <c r="Y339" s="6" t="e">
        <f>SUMIF(Sta!$B:$B,$A339,Sta!Q:Q)/$C339</f>
        <v>#DIV/0!</v>
      </c>
      <c r="Z339" s="10" t="e">
        <f>(SUMIF(Sta!$A:$A,$A339,Sta!M:M) +SUMIF(Sta!$B:$B,$A339,Sta!O:O))/$D339</f>
        <v>#DIV/0!</v>
      </c>
      <c r="AA339" s="6" t="e">
        <f>SUMIF(Sta!$A:$A,$A339,Sta!M:M)/$B339</f>
        <v>#DIV/0!</v>
      </c>
      <c r="AB339" s="6" t="e">
        <f>SUMIF(Sta!$B:$B,$A339,Sta!O:O)/$C339</f>
        <v>#DIV/0!</v>
      </c>
      <c r="AC339" s="10" t="e">
        <f>(SUMIF(Sta!$A:$A,$A339,Sta!N:N) +SUMIF(Sta!$B:$B,$A339,Sta!P:P))/$D339</f>
        <v>#DIV/0!</v>
      </c>
      <c r="AD339" s="6" t="e">
        <f>SUMIF(Sta!$A:$A,$A339,Sta!N:N)/$B339</f>
        <v>#DIV/0!</v>
      </c>
      <c r="AE339" s="14" t="e">
        <f>SUMIF(Sta!$B:$B,$A339,Sta!P:P)/$C339</f>
        <v>#DIV/0!</v>
      </c>
    </row>
    <row r="340" spans="1:31" x14ac:dyDescent="0.3">
      <c r="A340" t="s">
        <v>189</v>
      </c>
      <c r="B340" s="9">
        <f>COUNTIF(Sta!A:A,A340)</f>
        <v>1</v>
      </c>
      <c r="C340" s="4">
        <f>COUNTIF(Sta!B:B,A340)</f>
        <v>1</v>
      </c>
      <c r="D340" s="4">
        <f t="shared" si="10"/>
        <v>2</v>
      </c>
      <c r="E340" s="10">
        <f>(SUMIF(Sta!$A:$A,$A340,Sta!F:F) +SUMIF(Sta!$B:$B,$A340,Sta!F:F))/$D340</f>
        <v>1.5</v>
      </c>
      <c r="F340" s="6">
        <f>SUMIF(Sta!$A:$A,$A340,Sta!F:F)/$B340</f>
        <v>1</v>
      </c>
      <c r="G340" s="6">
        <f>SUMIF(Sta!$B:$B,$A340,Sta!F:F)/$C340</f>
        <v>2</v>
      </c>
      <c r="H340" s="10">
        <f>(SUMIF(Sta!$A:$A,$A340,Sta!D:D) +SUMIF(Sta!$B:$B,$A340,Sta!E:E))/$D340</f>
        <v>1</v>
      </c>
      <c r="I340" s="6">
        <f>SUMIF(Sta!$A:$A,$A340,Sta!D:D)/$B340</f>
        <v>1</v>
      </c>
      <c r="J340" s="6">
        <f>SUMIF(Sta!$B:$B,$A340,Sta!E:E)/$C340</f>
        <v>1</v>
      </c>
      <c r="K340" s="10">
        <f>(SUMIF(Sta!$A:$A,$A340,Sta!E:E) +SUMIF(Sta!$B:$B,$A340,Sta!D:D))/$D340</f>
        <v>0.5</v>
      </c>
      <c r="L340" s="6">
        <f>SUMIF(Sta!$A:$A,$A340,Sta!E:E)/$B340</f>
        <v>0</v>
      </c>
      <c r="M340" s="6">
        <f>SUMIF(Sta!$B:$B,$A340,Sta!D:D)/$C340</f>
        <v>1</v>
      </c>
      <c r="N340" s="10">
        <f>(SUMIF(Sta!$A:$A,$A340,Sta!L:L) +SUMIF(Sta!$B:$B,$A340,Sta!L:L))/$D340</f>
        <v>0.5</v>
      </c>
      <c r="O340" s="6">
        <f>SUMIF(Sta!$A:$A,$A340,Sta!L:L)/$B340</f>
        <v>1</v>
      </c>
      <c r="P340" s="6">
        <f>SUMIF(Sta!$B:$B,$A340,Sta!L:L)/$C340</f>
        <v>0</v>
      </c>
      <c r="Q340" s="10">
        <f>(SUMIF(Sta!$A:$A,$A340,Sta!H:H) +SUMIF(Sta!$B:$B,$A340,Sta!J:J))/$D340</f>
        <v>0.5</v>
      </c>
      <c r="R340" s="6">
        <f>SUMIF(Sta!$A:$A,$A340,Sta!H:H)/$B340</f>
        <v>1</v>
      </c>
      <c r="S340" s="6">
        <f>SUMIF(Sta!$B:$B,$A340,Sta!J:J)/$C340</f>
        <v>0</v>
      </c>
      <c r="T340" s="10">
        <f>(SUMIF(Sta!$A:$A,$A340,Sta!I:I) +SUMIF(Sta!$B:$B,$A340,Sta!K:K))/$D340</f>
        <v>0</v>
      </c>
      <c r="U340" s="6">
        <f>SUMIF(Sta!$A:$A,$A340,Sta!I:I)/$B340</f>
        <v>0</v>
      </c>
      <c r="V340" s="6">
        <f>SUMIF(Sta!$B:$B,$A340,Sta!K:K)/$C340</f>
        <v>0</v>
      </c>
      <c r="W340" s="10">
        <f>(SUMIF(Sta!$A:$A,$A340,Sta!Q:Q) +SUMIF(Sta!$B:$B,$A340,Sta!Q:Q))/$D340</f>
        <v>1</v>
      </c>
      <c r="X340" s="6">
        <f>SUMIF(Sta!$A:$A,$A340,Sta!Q:Q)/$B340</f>
        <v>0</v>
      </c>
      <c r="Y340" s="6">
        <f>SUMIF(Sta!$B:$B,$A340,Sta!Q:Q)/$C340</f>
        <v>2</v>
      </c>
      <c r="Z340" s="10">
        <f>(SUMIF(Sta!$A:$A,$A340,Sta!M:M) +SUMIF(Sta!$B:$B,$A340,Sta!O:O))/$D340</f>
        <v>0.5</v>
      </c>
      <c r="AA340" s="6">
        <f>SUMIF(Sta!$A:$A,$A340,Sta!M:M)/$B340</f>
        <v>0</v>
      </c>
      <c r="AB340" s="6">
        <f>SUMIF(Sta!$B:$B,$A340,Sta!O:O)/$C340</f>
        <v>1</v>
      </c>
      <c r="AC340" s="10">
        <f>(SUMIF(Sta!$A:$A,$A340,Sta!N:N) +SUMIF(Sta!$B:$B,$A340,Sta!P:P))/$D340</f>
        <v>0.5</v>
      </c>
      <c r="AD340" s="6">
        <f>SUMIF(Sta!$A:$A,$A340,Sta!N:N)/$B340</f>
        <v>0</v>
      </c>
      <c r="AE340" s="14">
        <f>SUMIF(Sta!$B:$B,$A340,Sta!P:P)/$C340</f>
        <v>1</v>
      </c>
    </row>
    <row r="341" spans="1:31" x14ac:dyDescent="0.3">
      <c r="A341" t="s">
        <v>219</v>
      </c>
      <c r="B341" s="9">
        <f>COUNTIF(Sta!A:A,A341)</f>
        <v>1</v>
      </c>
      <c r="C341" s="4">
        <f>COUNTIF(Sta!B:B,A341)</f>
        <v>0</v>
      </c>
      <c r="D341" s="4">
        <f t="shared" si="10"/>
        <v>1</v>
      </c>
      <c r="E341" s="10">
        <f>(SUMIF(Sta!$A:$A,$A341,Sta!F:F) +SUMIF(Sta!$B:$B,$A341,Sta!F:F))/$D341</f>
        <v>1</v>
      </c>
      <c r="F341" s="6">
        <f>SUMIF(Sta!$A:$A,$A341,Sta!F:F)/$B341</f>
        <v>1</v>
      </c>
      <c r="G341" s="6" t="e">
        <f>SUMIF(Sta!$B:$B,$A341,Sta!F:F)/$C341</f>
        <v>#DIV/0!</v>
      </c>
      <c r="H341" s="10">
        <f>(SUMIF(Sta!$A:$A,$A341,Sta!D:D) +SUMIF(Sta!$B:$B,$A341,Sta!E:E))/$D341</f>
        <v>1</v>
      </c>
      <c r="I341" s="6">
        <f>SUMIF(Sta!$A:$A,$A341,Sta!D:D)/$B341</f>
        <v>1</v>
      </c>
      <c r="J341" s="6" t="e">
        <f>SUMIF(Sta!$B:$B,$A341,Sta!E:E)/$C341</f>
        <v>#DIV/0!</v>
      </c>
      <c r="K341" s="10">
        <f>(SUMIF(Sta!$A:$A,$A341,Sta!E:E) +SUMIF(Sta!$B:$B,$A341,Sta!D:D))/$D341</f>
        <v>0</v>
      </c>
      <c r="L341" s="6">
        <f>SUMIF(Sta!$A:$A,$A341,Sta!E:E)/$B341</f>
        <v>0</v>
      </c>
      <c r="M341" s="6" t="e">
        <f>SUMIF(Sta!$B:$B,$A341,Sta!D:D)/$C341</f>
        <v>#DIV/0!</v>
      </c>
      <c r="N341" s="10">
        <f>(SUMIF(Sta!$A:$A,$A341,Sta!L:L) +SUMIF(Sta!$B:$B,$A341,Sta!L:L))/$D341</f>
        <v>0</v>
      </c>
      <c r="O341" s="6">
        <f>SUMIF(Sta!$A:$A,$A341,Sta!L:L)/$B341</f>
        <v>0</v>
      </c>
      <c r="P341" s="6" t="e">
        <f>SUMIF(Sta!$B:$B,$A341,Sta!L:L)/$C341</f>
        <v>#DIV/0!</v>
      </c>
      <c r="Q341" s="10">
        <f>(SUMIF(Sta!$A:$A,$A341,Sta!H:H) +SUMIF(Sta!$B:$B,$A341,Sta!J:J))/$D341</f>
        <v>0</v>
      </c>
      <c r="R341" s="6">
        <f>SUMIF(Sta!$A:$A,$A341,Sta!H:H)/$B341</f>
        <v>0</v>
      </c>
      <c r="S341" s="6" t="e">
        <f>SUMIF(Sta!$B:$B,$A341,Sta!J:J)/$C341</f>
        <v>#DIV/0!</v>
      </c>
      <c r="T341" s="10">
        <f>(SUMIF(Sta!$A:$A,$A341,Sta!I:I) +SUMIF(Sta!$B:$B,$A341,Sta!K:K))/$D341</f>
        <v>0</v>
      </c>
      <c r="U341" s="6">
        <f>SUMIF(Sta!$A:$A,$A341,Sta!I:I)/$B341</f>
        <v>0</v>
      </c>
      <c r="V341" s="6" t="e">
        <f>SUMIF(Sta!$B:$B,$A341,Sta!K:K)/$C341</f>
        <v>#DIV/0!</v>
      </c>
      <c r="W341" s="10">
        <f>(SUMIF(Sta!$A:$A,$A341,Sta!Q:Q) +SUMIF(Sta!$B:$B,$A341,Sta!Q:Q))/$D341</f>
        <v>1</v>
      </c>
      <c r="X341" s="6">
        <f>SUMIF(Sta!$A:$A,$A341,Sta!Q:Q)/$B341</f>
        <v>1</v>
      </c>
      <c r="Y341" s="6" t="e">
        <f>SUMIF(Sta!$B:$B,$A341,Sta!Q:Q)/$C341</f>
        <v>#DIV/0!</v>
      </c>
      <c r="Z341" s="10">
        <f>(SUMIF(Sta!$A:$A,$A341,Sta!M:M) +SUMIF(Sta!$B:$B,$A341,Sta!O:O))/$D341</f>
        <v>1</v>
      </c>
      <c r="AA341" s="6">
        <f>SUMIF(Sta!$A:$A,$A341,Sta!M:M)/$B341</f>
        <v>1</v>
      </c>
      <c r="AB341" s="6" t="e">
        <f>SUMIF(Sta!$B:$B,$A341,Sta!O:O)/$C341</f>
        <v>#DIV/0!</v>
      </c>
      <c r="AC341" s="10">
        <f>(SUMIF(Sta!$A:$A,$A341,Sta!N:N) +SUMIF(Sta!$B:$B,$A341,Sta!P:P))/$D341</f>
        <v>0</v>
      </c>
      <c r="AD341" s="6">
        <f>SUMIF(Sta!$A:$A,$A341,Sta!N:N)/$B341</f>
        <v>0</v>
      </c>
      <c r="AE341" s="14" t="e">
        <f>SUMIF(Sta!$B:$B,$A341,Sta!P:P)/$C341</f>
        <v>#DIV/0!</v>
      </c>
    </row>
    <row r="342" spans="1:31" x14ac:dyDescent="0.3">
      <c r="A342" t="s">
        <v>695</v>
      </c>
      <c r="B342" s="9">
        <f>COUNTIF(Sta!A:A,A342)</f>
        <v>0</v>
      </c>
      <c r="C342" s="4">
        <f>COUNTIF(Sta!B:B,A342)</f>
        <v>0</v>
      </c>
      <c r="D342" s="4">
        <f t="shared" si="10"/>
        <v>0</v>
      </c>
      <c r="E342" s="10" t="e">
        <f>(SUMIF(Sta!$A:$A,$A342,Sta!F:F) +SUMIF(Sta!$B:$B,$A342,Sta!F:F))/$D342</f>
        <v>#DIV/0!</v>
      </c>
      <c r="F342" s="6" t="e">
        <f>SUMIF(Sta!$A:$A,$A342,Sta!F:F)/$B342</f>
        <v>#DIV/0!</v>
      </c>
      <c r="G342" s="6" t="e">
        <f>SUMIF(Sta!$B:$B,$A342,Sta!F:F)/$C342</f>
        <v>#DIV/0!</v>
      </c>
      <c r="H342" s="10" t="e">
        <f>(SUMIF(Sta!$A:$A,$A342,Sta!D:D) +SUMIF(Sta!$B:$B,$A342,Sta!E:E))/$D342</f>
        <v>#DIV/0!</v>
      </c>
      <c r="I342" s="6" t="e">
        <f>SUMIF(Sta!$A:$A,$A342,Sta!D:D)/$B342</f>
        <v>#DIV/0!</v>
      </c>
      <c r="J342" s="6" t="e">
        <f>SUMIF(Sta!$B:$B,$A342,Sta!E:E)/$C342</f>
        <v>#DIV/0!</v>
      </c>
      <c r="K342" s="10" t="e">
        <f>(SUMIF(Sta!$A:$A,$A342,Sta!E:E) +SUMIF(Sta!$B:$B,$A342,Sta!D:D))/$D342</f>
        <v>#DIV/0!</v>
      </c>
      <c r="L342" s="6" t="e">
        <f>SUMIF(Sta!$A:$A,$A342,Sta!E:E)/$B342</f>
        <v>#DIV/0!</v>
      </c>
      <c r="M342" s="6" t="e">
        <f>SUMIF(Sta!$B:$B,$A342,Sta!D:D)/$C342</f>
        <v>#DIV/0!</v>
      </c>
      <c r="N342" s="10" t="e">
        <f>(SUMIF(Sta!$A:$A,$A342,Sta!L:L) +SUMIF(Sta!$B:$B,$A342,Sta!L:L))/$D342</f>
        <v>#DIV/0!</v>
      </c>
      <c r="O342" s="6" t="e">
        <f>SUMIF(Sta!$A:$A,$A342,Sta!L:L)/$B342</f>
        <v>#DIV/0!</v>
      </c>
      <c r="P342" s="6" t="e">
        <f>SUMIF(Sta!$B:$B,$A342,Sta!L:L)/$C342</f>
        <v>#DIV/0!</v>
      </c>
      <c r="Q342" s="10" t="e">
        <f>(SUMIF(Sta!$A:$A,$A342,Sta!H:H) +SUMIF(Sta!$B:$B,$A342,Sta!J:J))/$D342</f>
        <v>#DIV/0!</v>
      </c>
      <c r="R342" s="6" t="e">
        <f>SUMIF(Sta!$A:$A,$A342,Sta!H:H)/$B342</f>
        <v>#DIV/0!</v>
      </c>
      <c r="S342" s="6" t="e">
        <f>SUMIF(Sta!$B:$B,$A342,Sta!J:J)/$C342</f>
        <v>#DIV/0!</v>
      </c>
      <c r="T342" s="10" t="e">
        <f>(SUMIF(Sta!$A:$A,$A342,Sta!I:I) +SUMIF(Sta!$B:$B,$A342,Sta!K:K))/$D342</f>
        <v>#DIV/0!</v>
      </c>
      <c r="U342" s="6" t="e">
        <f>SUMIF(Sta!$A:$A,$A342,Sta!I:I)/$B342</f>
        <v>#DIV/0!</v>
      </c>
      <c r="V342" s="6" t="e">
        <f>SUMIF(Sta!$B:$B,$A342,Sta!K:K)/$C342</f>
        <v>#DIV/0!</v>
      </c>
      <c r="W342" s="10" t="e">
        <f>(SUMIF(Sta!$A:$A,$A342,Sta!Q:Q) +SUMIF(Sta!$B:$B,$A342,Sta!Q:Q))/$D342</f>
        <v>#DIV/0!</v>
      </c>
      <c r="X342" s="6" t="e">
        <f>SUMIF(Sta!$A:$A,$A342,Sta!Q:Q)/$B342</f>
        <v>#DIV/0!</v>
      </c>
      <c r="Y342" s="6" t="e">
        <f>SUMIF(Sta!$B:$B,$A342,Sta!Q:Q)/$C342</f>
        <v>#DIV/0!</v>
      </c>
      <c r="Z342" s="10" t="e">
        <f>(SUMIF(Sta!$A:$A,$A342,Sta!M:M) +SUMIF(Sta!$B:$B,$A342,Sta!O:O))/$D342</f>
        <v>#DIV/0!</v>
      </c>
      <c r="AA342" s="6" t="e">
        <f>SUMIF(Sta!$A:$A,$A342,Sta!M:M)/$B342</f>
        <v>#DIV/0!</v>
      </c>
      <c r="AB342" s="6" t="e">
        <f>SUMIF(Sta!$B:$B,$A342,Sta!O:O)/$C342</f>
        <v>#DIV/0!</v>
      </c>
      <c r="AC342" s="10" t="e">
        <f>(SUMIF(Sta!$A:$A,$A342,Sta!N:N) +SUMIF(Sta!$B:$B,$A342,Sta!P:P))/$D342</f>
        <v>#DIV/0!</v>
      </c>
      <c r="AD342" s="6" t="e">
        <f>SUMIF(Sta!$A:$A,$A342,Sta!N:N)/$B342</f>
        <v>#DIV/0!</v>
      </c>
      <c r="AE342" s="14" t="e">
        <f>SUMIF(Sta!$B:$B,$A342,Sta!P:P)/$C342</f>
        <v>#DIV/0!</v>
      </c>
    </row>
    <row r="343" spans="1:31" x14ac:dyDescent="0.3">
      <c r="A343" t="s">
        <v>531</v>
      </c>
      <c r="B343" s="9">
        <f>COUNTIF(Sta!A:A,A343)</f>
        <v>8</v>
      </c>
      <c r="C343" s="4">
        <f>COUNTIF(Sta!B:B,A343)</f>
        <v>8</v>
      </c>
      <c r="D343" s="4">
        <f t="shared" si="10"/>
        <v>16</v>
      </c>
      <c r="E343" s="10">
        <f>(SUMIF(Sta!$A:$A,$A343,Sta!F:F) +SUMIF(Sta!$B:$B,$A343,Sta!F:F))/$D343</f>
        <v>3</v>
      </c>
      <c r="F343" s="6">
        <f>SUMIF(Sta!$A:$A,$A343,Sta!F:F)/$B343</f>
        <v>3.375</v>
      </c>
      <c r="G343" s="6">
        <f>SUMIF(Sta!$B:$B,$A343,Sta!F:F)/$C343</f>
        <v>2.625</v>
      </c>
      <c r="H343" s="10">
        <f>(SUMIF(Sta!$A:$A,$A343,Sta!D:D) +SUMIF(Sta!$B:$B,$A343,Sta!E:E))/$D343</f>
        <v>1.375</v>
      </c>
      <c r="I343" s="6">
        <f>SUMIF(Sta!$A:$A,$A343,Sta!D:D)/$B343</f>
        <v>1.625</v>
      </c>
      <c r="J343" s="6">
        <f>SUMIF(Sta!$B:$B,$A343,Sta!E:E)/$C343</f>
        <v>1.125</v>
      </c>
      <c r="K343" s="10">
        <f>(SUMIF(Sta!$A:$A,$A343,Sta!E:E) +SUMIF(Sta!$B:$B,$A343,Sta!D:D))/$D343</f>
        <v>1.625</v>
      </c>
      <c r="L343" s="6">
        <f>SUMIF(Sta!$A:$A,$A343,Sta!E:E)/$B343</f>
        <v>1.75</v>
      </c>
      <c r="M343" s="6">
        <f>SUMIF(Sta!$B:$B,$A343,Sta!D:D)/$C343</f>
        <v>1.5</v>
      </c>
      <c r="N343" s="10">
        <f>(SUMIF(Sta!$A:$A,$A343,Sta!L:L) +SUMIF(Sta!$B:$B,$A343,Sta!L:L))/$D343</f>
        <v>1.375</v>
      </c>
      <c r="O343" s="6">
        <f>SUMIF(Sta!$A:$A,$A343,Sta!L:L)/$B343</f>
        <v>1.25</v>
      </c>
      <c r="P343" s="6">
        <f>SUMIF(Sta!$B:$B,$A343,Sta!L:L)/$C343</f>
        <v>1.5</v>
      </c>
      <c r="Q343" s="10">
        <f>(SUMIF(Sta!$A:$A,$A343,Sta!H:H) +SUMIF(Sta!$B:$B,$A343,Sta!J:J))/$D343</f>
        <v>0.6875</v>
      </c>
      <c r="R343" s="6">
        <f>SUMIF(Sta!$A:$A,$A343,Sta!H:H)/$B343</f>
        <v>0.625</v>
      </c>
      <c r="S343" s="6">
        <f>SUMIF(Sta!$B:$B,$A343,Sta!J:J)/$C343</f>
        <v>0.75</v>
      </c>
      <c r="T343" s="10">
        <f>(SUMIF(Sta!$A:$A,$A343,Sta!I:I) +SUMIF(Sta!$B:$B,$A343,Sta!K:K))/$D343</f>
        <v>0.6875</v>
      </c>
      <c r="U343" s="6">
        <f>SUMIF(Sta!$A:$A,$A343,Sta!I:I)/$B343</f>
        <v>0.625</v>
      </c>
      <c r="V343" s="6">
        <f>SUMIF(Sta!$B:$B,$A343,Sta!K:K)/$C343</f>
        <v>0.75</v>
      </c>
      <c r="W343" s="10">
        <f>(SUMIF(Sta!$A:$A,$A343,Sta!Q:Q) +SUMIF(Sta!$B:$B,$A343,Sta!Q:Q))/$D343</f>
        <v>1.625</v>
      </c>
      <c r="X343" s="6">
        <f>SUMIF(Sta!$A:$A,$A343,Sta!Q:Q)/$B343</f>
        <v>2.125</v>
      </c>
      <c r="Y343" s="6">
        <f>SUMIF(Sta!$B:$B,$A343,Sta!Q:Q)/$C343</f>
        <v>1.125</v>
      </c>
      <c r="Z343" s="10">
        <f>(SUMIF(Sta!$A:$A,$A343,Sta!M:M) +SUMIF(Sta!$B:$B,$A343,Sta!O:O))/$D343</f>
        <v>0.6875</v>
      </c>
      <c r="AA343" s="6">
        <f>SUMIF(Sta!$A:$A,$A343,Sta!M:M)/$B343</f>
        <v>1</v>
      </c>
      <c r="AB343" s="6">
        <f>SUMIF(Sta!$B:$B,$A343,Sta!O:O)/$C343</f>
        <v>0.375</v>
      </c>
      <c r="AC343" s="10">
        <f>(SUMIF(Sta!$A:$A,$A343,Sta!N:N) +SUMIF(Sta!$B:$B,$A343,Sta!P:P))/$D343</f>
        <v>0.9375</v>
      </c>
      <c r="AD343" s="6">
        <f>SUMIF(Sta!$A:$A,$A343,Sta!N:N)/$B343</f>
        <v>1.125</v>
      </c>
      <c r="AE343" s="14">
        <f>SUMIF(Sta!$B:$B,$A343,Sta!P:P)/$C343</f>
        <v>0.75</v>
      </c>
    </row>
    <row r="344" spans="1:31" x14ac:dyDescent="0.3">
      <c r="A344" t="s">
        <v>606</v>
      </c>
      <c r="B344" s="9">
        <f>COUNTIF(Sta!A:A,A344)</f>
        <v>2</v>
      </c>
      <c r="C344" s="4">
        <f>COUNTIF(Sta!B:B,A344)</f>
        <v>1</v>
      </c>
      <c r="D344" s="4">
        <f t="shared" si="10"/>
        <v>3</v>
      </c>
      <c r="E344" s="10">
        <f>(SUMIF(Sta!$A:$A,$A344,Sta!F:F) +SUMIF(Sta!$B:$B,$A344,Sta!F:F))/$D344</f>
        <v>3</v>
      </c>
      <c r="F344" s="6">
        <f>SUMIF(Sta!$A:$A,$A344,Sta!F:F)/$B344</f>
        <v>3</v>
      </c>
      <c r="G344" s="6">
        <f>SUMIF(Sta!$B:$B,$A344,Sta!F:F)/$C344</f>
        <v>3</v>
      </c>
      <c r="H344" s="10">
        <f>(SUMIF(Sta!$A:$A,$A344,Sta!D:D) +SUMIF(Sta!$B:$B,$A344,Sta!E:E))/$D344</f>
        <v>1.6666666666666667</v>
      </c>
      <c r="I344" s="6">
        <f>SUMIF(Sta!$A:$A,$A344,Sta!D:D)/$B344</f>
        <v>2.5</v>
      </c>
      <c r="J344" s="6">
        <f>SUMIF(Sta!$B:$B,$A344,Sta!E:E)/$C344</f>
        <v>0</v>
      </c>
      <c r="K344" s="10">
        <f>(SUMIF(Sta!$A:$A,$A344,Sta!E:E) +SUMIF(Sta!$B:$B,$A344,Sta!D:D))/$D344</f>
        <v>1.3333333333333333</v>
      </c>
      <c r="L344" s="6">
        <f>SUMIF(Sta!$A:$A,$A344,Sta!E:E)/$B344</f>
        <v>0.5</v>
      </c>
      <c r="M344" s="6">
        <f>SUMIF(Sta!$B:$B,$A344,Sta!D:D)/$C344</f>
        <v>3</v>
      </c>
      <c r="N344" s="10">
        <f>(SUMIF(Sta!$A:$A,$A344,Sta!L:L) +SUMIF(Sta!$B:$B,$A344,Sta!L:L))/$D344</f>
        <v>2</v>
      </c>
      <c r="O344" s="6">
        <f>SUMIF(Sta!$A:$A,$A344,Sta!L:L)/$B344</f>
        <v>1.5</v>
      </c>
      <c r="P344" s="6">
        <f>SUMIF(Sta!$B:$B,$A344,Sta!L:L)/$C344</f>
        <v>3</v>
      </c>
      <c r="Q344" s="10">
        <f>(SUMIF(Sta!$A:$A,$A344,Sta!H:H) +SUMIF(Sta!$B:$B,$A344,Sta!J:J))/$D344</f>
        <v>0.66666666666666663</v>
      </c>
      <c r="R344" s="6">
        <f>SUMIF(Sta!$A:$A,$A344,Sta!H:H)/$B344</f>
        <v>1</v>
      </c>
      <c r="S344" s="6">
        <f>SUMIF(Sta!$B:$B,$A344,Sta!J:J)/$C344</f>
        <v>0</v>
      </c>
      <c r="T344" s="10">
        <f>(SUMIF(Sta!$A:$A,$A344,Sta!I:I) +SUMIF(Sta!$B:$B,$A344,Sta!K:K))/$D344</f>
        <v>1.3333333333333333</v>
      </c>
      <c r="U344" s="6">
        <f>SUMIF(Sta!$A:$A,$A344,Sta!I:I)/$B344</f>
        <v>0.5</v>
      </c>
      <c r="V344" s="6">
        <f>SUMIF(Sta!$B:$B,$A344,Sta!K:K)/$C344</f>
        <v>3</v>
      </c>
      <c r="W344" s="10">
        <f>(SUMIF(Sta!$A:$A,$A344,Sta!Q:Q) +SUMIF(Sta!$B:$B,$A344,Sta!Q:Q))/$D344</f>
        <v>1</v>
      </c>
      <c r="X344" s="6">
        <f>SUMIF(Sta!$A:$A,$A344,Sta!Q:Q)/$B344</f>
        <v>1.5</v>
      </c>
      <c r="Y344" s="6">
        <f>SUMIF(Sta!$B:$B,$A344,Sta!Q:Q)/$C344</f>
        <v>0</v>
      </c>
      <c r="Z344" s="10">
        <f>(SUMIF(Sta!$A:$A,$A344,Sta!M:M) +SUMIF(Sta!$B:$B,$A344,Sta!O:O))/$D344</f>
        <v>1</v>
      </c>
      <c r="AA344" s="6">
        <f>SUMIF(Sta!$A:$A,$A344,Sta!M:M)/$B344</f>
        <v>1.5</v>
      </c>
      <c r="AB344" s="6">
        <f>SUMIF(Sta!$B:$B,$A344,Sta!O:O)/$C344</f>
        <v>0</v>
      </c>
      <c r="AC344" s="10">
        <f>(SUMIF(Sta!$A:$A,$A344,Sta!N:N) +SUMIF(Sta!$B:$B,$A344,Sta!P:P))/$D344</f>
        <v>0</v>
      </c>
      <c r="AD344" s="6">
        <f>SUMIF(Sta!$A:$A,$A344,Sta!N:N)/$B344</f>
        <v>0</v>
      </c>
      <c r="AE344" s="14">
        <f>SUMIF(Sta!$B:$B,$A344,Sta!P:P)/$C344</f>
        <v>0</v>
      </c>
    </row>
    <row r="345" spans="1:31" x14ac:dyDescent="0.3">
      <c r="A345" t="s">
        <v>535</v>
      </c>
      <c r="B345" s="9">
        <f>COUNTIF(Sta!A:A,A345)</f>
        <v>8</v>
      </c>
      <c r="C345" s="4">
        <f>COUNTIF(Sta!B:B,A345)</f>
        <v>9</v>
      </c>
      <c r="D345" s="4">
        <f t="shared" si="10"/>
        <v>17</v>
      </c>
      <c r="E345" s="10">
        <f>(SUMIF(Sta!$A:$A,$A345,Sta!F:F) +SUMIF(Sta!$B:$B,$A345,Sta!F:F))/$D345</f>
        <v>3.2352941176470589</v>
      </c>
      <c r="F345" s="6">
        <f>SUMIF(Sta!$A:$A,$A345,Sta!F:F)/$B345</f>
        <v>3.125</v>
      </c>
      <c r="G345" s="6">
        <f>SUMIF(Sta!$B:$B,$A345,Sta!F:F)/$C345</f>
        <v>3.3333333333333335</v>
      </c>
      <c r="H345" s="10">
        <f>(SUMIF(Sta!$A:$A,$A345,Sta!D:D) +SUMIF(Sta!$B:$B,$A345,Sta!E:E))/$D345</f>
        <v>2.2941176470588234</v>
      </c>
      <c r="I345" s="6">
        <f>SUMIF(Sta!$A:$A,$A345,Sta!D:D)/$B345</f>
        <v>2.625</v>
      </c>
      <c r="J345" s="6">
        <f>SUMIF(Sta!$B:$B,$A345,Sta!E:E)/$C345</f>
        <v>2</v>
      </c>
      <c r="K345" s="10">
        <f>(SUMIF(Sta!$A:$A,$A345,Sta!E:E) +SUMIF(Sta!$B:$B,$A345,Sta!D:D))/$D345</f>
        <v>0.94117647058823528</v>
      </c>
      <c r="L345" s="6">
        <f>SUMIF(Sta!$A:$A,$A345,Sta!E:E)/$B345</f>
        <v>0.5</v>
      </c>
      <c r="M345" s="6">
        <f>SUMIF(Sta!$B:$B,$A345,Sta!D:D)/$C345</f>
        <v>1.3333333333333333</v>
      </c>
      <c r="N345" s="10">
        <f>(SUMIF(Sta!$A:$A,$A345,Sta!L:L) +SUMIF(Sta!$B:$B,$A345,Sta!L:L))/$D345</f>
        <v>1.4705882352941178</v>
      </c>
      <c r="O345" s="6">
        <f>SUMIF(Sta!$A:$A,$A345,Sta!L:L)/$B345</f>
        <v>1.375</v>
      </c>
      <c r="P345" s="6">
        <f>SUMIF(Sta!$B:$B,$A345,Sta!L:L)/$C345</f>
        <v>1.5555555555555556</v>
      </c>
      <c r="Q345" s="10">
        <f>(SUMIF(Sta!$A:$A,$A345,Sta!H:H) +SUMIF(Sta!$B:$B,$A345,Sta!J:J))/$D345</f>
        <v>1.1176470588235294</v>
      </c>
      <c r="R345" s="6">
        <f>SUMIF(Sta!$A:$A,$A345,Sta!H:H)/$B345</f>
        <v>1.25</v>
      </c>
      <c r="S345" s="6">
        <f>SUMIF(Sta!$B:$B,$A345,Sta!J:J)/$C345</f>
        <v>1</v>
      </c>
      <c r="T345" s="10">
        <f>(SUMIF(Sta!$A:$A,$A345,Sta!I:I) +SUMIF(Sta!$B:$B,$A345,Sta!K:K))/$D345</f>
        <v>0.35294117647058826</v>
      </c>
      <c r="U345" s="6">
        <f>SUMIF(Sta!$A:$A,$A345,Sta!I:I)/$B345</f>
        <v>0.125</v>
      </c>
      <c r="V345" s="6">
        <f>SUMIF(Sta!$B:$B,$A345,Sta!K:K)/$C345</f>
        <v>0.55555555555555558</v>
      </c>
      <c r="W345" s="10">
        <f>(SUMIF(Sta!$A:$A,$A345,Sta!Q:Q) +SUMIF(Sta!$B:$B,$A345,Sta!Q:Q))/$D345</f>
        <v>1.7647058823529411</v>
      </c>
      <c r="X345" s="6">
        <f>SUMIF(Sta!$A:$A,$A345,Sta!Q:Q)/$B345</f>
        <v>1.75</v>
      </c>
      <c r="Y345" s="6">
        <f>SUMIF(Sta!$B:$B,$A345,Sta!Q:Q)/$C345</f>
        <v>1.7777777777777777</v>
      </c>
      <c r="Z345" s="10">
        <f>(SUMIF(Sta!$A:$A,$A345,Sta!M:M) +SUMIF(Sta!$B:$B,$A345,Sta!O:O))/$D345</f>
        <v>1.1764705882352942</v>
      </c>
      <c r="AA345" s="6">
        <f>SUMIF(Sta!$A:$A,$A345,Sta!M:M)/$B345</f>
        <v>1.375</v>
      </c>
      <c r="AB345" s="6">
        <f>SUMIF(Sta!$B:$B,$A345,Sta!O:O)/$C345</f>
        <v>1</v>
      </c>
      <c r="AC345" s="10">
        <f>(SUMIF(Sta!$A:$A,$A345,Sta!N:N) +SUMIF(Sta!$B:$B,$A345,Sta!P:P))/$D345</f>
        <v>0.58823529411764708</v>
      </c>
      <c r="AD345" s="6">
        <f>SUMIF(Sta!$A:$A,$A345,Sta!N:N)/$B345</f>
        <v>0.375</v>
      </c>
      <c r="AE345" s="14">
        <f>SUMIF(Sta!$B:$B,$A345,Sta!P:P)/$C345</f>
        <v>0.77777777777777779</v>
      </c>
    </row>
    <row r="346" spans="1:31" x14ac:dyDescent="0.3">
      <c r="A346" t="s">
        <v>290</v>
      </c>
      <c r="B346" s="9">
        <f>COUNTIF(Sta!A:A,A346)</f>
        <v>1</v>
      </c>
      <c r="C346" s="4">
        <f>COUNTIF(Sta!B:B,A346)</f>
        <v>0</v>
      </c>
      <c r="D346" s="4">
        <f t="shared" si="10"/>
        <v>1</v>
      </c>
      <c r="E346" s="10">
        <f>(SUMIF(Sta!$A:$A,$A346,Sta!F:F) +SUMIF(Sta!$B:$B,$A346,Sta!F:F))/$D346</f>
        <v>3</v>
      </c>
      <c r="F346" s="6">
        <f>SUMIF(Sta!$A:$A,$A346,Sta!F:F)/$B346</f>
        <v>3</v>
      </c>
      <c r="G346" s="6" t="e">
        <f>SUMIF(Sta!$B:$B,$A346,Sta!F:F)/$C346</f>
        <v>#DIV/0!</v>
      </c>
      <c r="H346" s="10">
        <f>(SUMIF(Sta!$A:$A,$A346,Sta!D:D) +SUMIF(Sta!$B:$B,$A346,Sta!E:E))/$D346</f>
        <v>0</v>
      </c>
      <c r="I346" s="6">
        <f>SUMIF(Sta!$A:$A,$A346,Sta!D:D)/$B346</f>
        <v>0</v>
      </c>
      <c r="J346" s="6" t="e">
        <f>SUMIF(Sta!$B:$B,$A346,Sta!E:E)/$C346</f>
        <v>#DIV/0!</v>
      </c>
      <c r="K346" s="10">
        <f>(SUMIF(Sta!$A:$A,$A346,Sta!E:E) +SUMIF(Sta!$B:$B,$A346,Sta!D:D))/$D346</f>
        <v>3</v>
      </c>
      <c r="L346" s="6">
        <f>SUMIF(Sta!$A:$A,$A346,Sta!E:E)/$B346</f>
        <v>3</v>
      </c>
      <c r="M346" s="6" t="e">
        <f>SUMIF(Sta!$B:$B,$A346,Sta!D:D)/$C346</f>
        <v>#DIV/0!</v>
      </c>
      <c r="N346" s="10">
        <f>(SUMIF(Sta!$A:$A,$A346,Sta!L:L) +SUMIF(Sta!$B:$B,$A346,Sta!L:L))/$D346</f>
        <v>2</v>
      </c>
      <c r="O346" s="6">
        <f>SUMIF(Sta!$A:$A,$A346,Sta!L:L)/$B346</f>
        <v>2</v>
      </c>
      <c r="P346" s="6" t="e">
        <f>SUMIF(Sta!$B:$B,$A346,Sta!L:L)/$C346</f>
        <v>#DIV/0!</v>
      </c>
      <c r="Q346" s="10">
        <f>(SUMIF(Sta!$A:$A,$A346,Sta!H:H) +SUMIF(Sta!$B:$B,$A346,Sta!J:J))/$D346</f>
        <v>0</v>
      </c>
      <c r="R346" s="6">
        <f>SUMIF(Sta!$A:$A,$A346,Sta!H:H)/$B346</f>
        <v>0</v>
      </c>
      <c r="S346" s="6" t="e">
        <f>SUMIF(Sta!$B:$B,$A346,Sta!J:J)/$C346</f>
        <v>#DIV/0!</v>
      </c>
      <c r="T346" s="10">
        <f>(SUMIF(Sta!$A:$A,$A346,Sta!I:I) +SUMIF(Sta!$B:$B,$A346,Sta!K:K))/$D346</f>
        <v>2</v>
      </c>
      <c r="U346" s="6">
        <f>SUMIF(Sta!$A:$A,$A346,Sta!I:I)/$B346</f>
        <v>2</v>
      </c>
      <c r="V346" s="6" t="e">
        <f>SUMIF(Sta!$B:$B,$A346,Sta!K:K)/$C346</f>
        <v>#DIV/0!</v>
      </c>
      <c r="W346" s="10">
        <f>(SUMIF(Sta!$A:$A,$A346,Sta!Q:Q) +SUMIF(Sta!$B:$B,$A346,Sta!Q:Q))/$D346</f>
        <v>1</v>
      </c>
      <c r="X346" s="6">
        <f>SUMIF(Sta!$A:$A,$A346,Sta!Q:Q)/$B346</f>
        <v>1</v>
      </c>
      <c r="Y346" s="6" t="e">
        <f>SUMIF(Sta!$B:$B,$A346,Sta!Q:Q)/$C346</f>
        <v>#DIV/0!</v>
      </c>
      <c r="Z346" s="10">
        <f>(SUMIF(Sta!$A:$A,$A346,Sta!M:M) +SUMIF(Sta!$B:$B,$A346,Sta!O:O))/$D346</f>
        <v>0</v>
      </c>
      <c r="AA346" s="6">
        <f>SUMIF(Sta!$A:$A,$A346,Sta!M:M)/$B346</f>
        <v>0</v>
      </c>
      <c r="AB346" s="6" t="e">
        <f>SUMIF(Sta!$B:$B,$A346,Sta!O:O)/$C346</f>
        <v>#DIV/0!</v>
      </c>
      <c r="AC346" s="10">
        <f>(SUMIF(Sta!$A:$A,$A346,Sta!N:N) +SUMIF(Sta!$B:$B,$A346,Sta!P:P))/$D346</f>
        <v>1</v>
      </c>
      <c r="AD346" s="6">
        <f>SUMIF(Sta!$A:$A,$A346,Sta!N:N)/$B346</f>
        <v>1</v>
      </c>
      <c r="AE346" s="14" t="e">
        <f>SUMIF(Sta!$B:$B,$A346,Sta!P:P)/$C346</f>
        <v>#DIV/0!</v>
      </c>
    </row>
    <row r="347" spans="1:31" x14ac:dyDescent="0.3">
      <c r="A347" t="s">
        <v>286</v>
      </c>
      <c r="B347" s="9">
        <f>COUNTIF(Sta!A:A,A347)</f>
        <v>1</v>
      </c>
      <c r="C347" s="4">
        <f>COUNTIF(Sta!B:B,A347)</f>
        <v>0</v>
      </c>
      <c r="D347" s="4">
        <f t="shared" si="10"/>
        <v>1</v>
      </c>
      <c r="E347" s="10">
        <f>(SUMIF(Sta!$A:$A,$A347,Sta!F:F) +SUMIF(Sta!$B:$B,$A347,Sta!F:F))/$D347</f>
        <v>1</v>
      </c>
      <c r="F347" s="6">
        <f>SUMIF(Sta!$A:$A,$A347,Sta!F:F)/$B347</f>
        <v>1</v>
      </c>
      <c r="G347" s="6" t="e">
        <f>SUMIF(Sta!$B:$B,$A347,Sta!F:F)/$C347</f>
        <v>#DIV/0!</v>
      </c>
      <c r="H347" s="10">
        <f>(SUMIF(Sta!$A:$A,$A347,Sta!D:D) +SUMIF(Sta!$B:$B,$A347,Sta!E:E))/$D347</f>
        <v>0</v>
      </c>
      <c r="I347" s="6">
        <f>SUMIF(Sta!$A:$A,$A347,Sta!D:D)/$B347</f>
        <v>0</v>
      </c>
      <c r="J347" s="6" t="e">
        <f>SUMIF(Sta!$B:$B,$A347,Sta!E:E)/$C347</f>
        <v>#DIV/0!</v>
      </c>
      <c r="K347" s="10">
        <f>(SUMIF(Sta!$A:$A,$A347,Sta!E:E) +SUMIF(Sta!$B:$B,$A347,Sta!D:D))/$D347</f>
        <v>1</v>
      </c>
      <c r="L347" s="6">
        <f>SUMIF(Sta!$A:$A,$A347,Sta!E:E)/$B347</f>
        <v>1</v>
      </c>
      <c r="M347" s="6" t="e">
        <f>SUMIF(Sta!$B:$B,$A347,Sta!D:D)/$C347</f>
        <v>#DIV/0!</v>
      </c>
      <c r="N347" s="10">
        <f>(SUMIF(Sta!$A:$A,$A347,Sta!L:L) +SUMIF(Sta!$B:$B,$A347,Sta!L:L))/$D347</f>
        <v>1</v>
      </c>
      <c r="O347" s="6">
        <f>SUMIF(Sta!$A:$A,$A347,Sta!L:L)/$B347</f>
        <v>1</v>
      </c>
      <c r="P347" s="6" t="e">
        <f>SUMIF(Sta!$B:$B,$A347,Sta!L:L)/$C347</f>
        <v>#DIV/0!</v>
      </c>
      <c r="Q347" s="10">
        <f>(SUMIF(Sta!$A:$A,$A347,Sta!H:H) +SUMIF(Sta!$B:$B,$A347,Sta!J:J))/$D347</f>
        <v>0</v>
      </c>
      <c r="R347" s="6">
        <f>SUMIF(Sta!$A:$A,$A347,Sta!H:H)/$B347</f>
        <v>0</v>
      </c>
      <c r="S347" s="6" t="e">
        <f>SUMIF(Sta!$B:$B,$A347,Sta!J:J)/$C347</f>
        <v>#DIV/0!</v>
      </c>
      <c r="T347" s="10">
        <f>(SUMIF(Sta!$A:$A,$A347,Sta!I:I) +SUMIF(Sta!$B:$B,$A347,Sta!K:K))/$D347</f>
        <v>1</v>
      </c>
      <c r="U347" s="6">
        <f>SUMIF(Sta!$A:$A,$A347,Sta!I:I)/$B347</f>
        <v>1</v>
      </c>
      <c r="V347" s="6" t="e">
        <f>SUMIF(Sta!$B:$B,$A347,Sta!K:K)/$C347</f>
        <v>#DIV/0!</v>
      </c>
      <c r="W347" s="10">
        <f>(SUMIF(Sta!$A:$A,$A347,Sta!Q:Q) +SUMIF(Sta!$B:$B,$A347,Sta!Q:Q))/$D347</f>
        <v>0</v>
      </c>
      <c r="X347" s="6">
        <f>SUMIF(Sta!$A:$A,$A347,Sta!Q:Q)/$B347</f>
        <v>0</v>
      </c>
      <c r="Y347" s="6" t="e">
        <f>SUMIF(Sta!$B:$B,$A347,Sta!Q:Q)/$C347</f>
        <v>#DIV/0!</v>
      </c>
      <c r="Z347" s="10">
        <f>(SUMIF(Sta!$A:$A,$A347,Sta!M:M) +SUMIF(Sta!$B:$B,$A347,Sta!O:O))/$D347</f>
        <v>0</v>
      </c>
      <c r="AA347" s="6">
        <f>SUMIF(Sta!$A:$A,$A347,Sta!M:M)/$B347</f>
        <v>0</v>
      </c>
      <c r="AB347" s="6" t="e">
        <f>SUMIF(Sta!$B:$B,$A347,Sta!O:O)/$C347</f>
        <v>#DIV/0!</v>
      </c>
      <c r="AC347" s="10">
        <f>(SUMIF(Sta!$A:$A,$A347,Sta!N:N) +SUMIF(Sta!$B:$B,$A347,Sta!P:P))/$D347</f>
        <v>0</v>
      </c>
      <c r="AD347" s="6">
        <f>SUMIF(Sta!$A:$A,$A347,Sta!N:N)/$B347</f>
        <v>0</v>
      </c>
      <c r="AE347" s="14" t="e">
        <f>SUMIF(Sta!$B:$B,$A347,Sta!P:P)/$C347</f>
        <v>#DIV/0!</v>
      </c>
    </row>
    <row r="348" spans="1:31" x14ac:dyDescent="0.3">
      <c r="A348" t="s">
        <v>237</v>
      </c>
      <c r="B348" s="9">
        <f>COUNTIF(Sta!A:A,A348)</f>
        <v>1</v>
      </c>
      <c r="C348" s="4">
        <f>COUNTIF(Sta!B:B,A348)</f>
        <v>1</v>
      </c>
      <c r="D348" s="4">
        <f t="shared" si="10"/>
        <v>2</v>
      </c>
      <c r="E348" s="10">
        <f>(SUMIF(Sta!$A:$A,$A348,Sta!F:F) +SUMIF(Sta!$B:$B,$A348,Sta!F:F))/$D348</f>
        <v>3</v>
      </c>
      <c r="F348" s="6">
        <f>SUMIF(Sta!$A:$A,$A348,Sta!F:F)/$B348</f>
        <v>2</v>
      </c>
      <c r="G348" s="6">
        <f>SUMIF(Sta!$B:$B,$A348,Sta!F:F)/$C348</f>
        <v>4</v>
      </c>
      <c r="H348" s="10">
        <f>(SUMIF(Sta!$A:$A,$A348,Sta!D:D) +SUMIF(Sta!$B:$B,$A348,Sta!E:E))/$D348</f>
        <v>1</v>
      </c>
      <c r="I348" s="6">
        <f>SUMIF(Sta!$A:$A,$A348,Sta!D:D)/$B348</f>
        <v>0</v>
      </c>
      <c r="J348" s="6">
        <f>SUMIF(Sta!$B:$B,$A348,Sta!E:E)/$C348</f>
        <v>2</v>
      </c>
      <c r="K348" s="10">
        <f>(SUMIF(Sta!$A:$A,$A348,Sta!E:E) +SUMIF(Sta!$B:$B,$A348,Sta!D:D))/$D348</f>
        <v>2</v>
      </c>
      <c r="L348" s="6">
        <f>SUMIF(Sta!$A:$A,$A348,Sta!E:E)/$B348</f>
        <v>2</v>
      </c>
      <c r="M348" s="6">
        <f>SUMIF(Sta!$B:$B,$A348,Sta!D:D)/$C348</f>
        <v>2</v>
      </c>
      <c r="N348" s="10">
        <f>(SUMIF(Sta!$A:$A,$A348,Sta!L:L) +SUMIF(Sta!$B:$B,$A348,Sta!L:L))/$D348</f>
        <v>1.5</v>
      </c>
      <c r="O348" s="6">
        <f>SUMIF(Sta!$A:$A,$A348,Sta!L:L)/$B348</f>
        <v>0</v>
      </c>
      <c r="P348" s="6">
        <f>SUMIF(Sta!$B:$B,$A348,Sta!L:L)/$C348</f>
        <v>3</v>
      </c>
      <c r="Q348" s="10">
        <f>(SUMIF(Sta!$A:$A,$A348,Sta!H:H) +SUMIF(Sta!$B:$B,$A348,Sta!J:J))/$D348</f>
        <v>1</v>
      </c>
      <c r="R348" s="6">
        <f>SUMIF(Sta!$A:$A,$A348,Sta!H:H)/$B348</f>
        <v>0</v>
      </c>
      <c r="S348" s="6">
        <f>SUMIF(Sta!$B:$B,$A348,Sta!J:J)/$C348</f>
        <v>2</v>
      </c>
      <c r="T348" s="10">
        <f>(SUMIF(Sta!$A:$A,$A348,Sta!I:I) +SUMIF(Sta!$B:$B,$A348,Sta!K:K))/$D348</f>
        <v>0.5</v>
      </c>
      <c r="U348" s="6">
        <f>SUMIF(Sta!$A:$A,$A348,Sta!I:I)/$B348</f>
        <v>0</v>
      </c>
      <c r="V348" s="6">
        <f>SUMIF(Sta!$B:$B,$A348,Sta!K:K)/$C348</f>
        <v>1</v>
      </c>
      <c r="W348" s="10">
        <f>(SUMIF(Sta!$A:$A,$A348,Sta!Q:Q) +SUMIF(Sta!$B:$B,$A348,Sta!Q:Q))/$D348</f>
        <v>1.5</v>
      </c>
      <c r="X348" s="6">
        <f>SUMIF(Sta!$A:$A,$A348,Sta!Q:Q)/$B348</f>
        <v>2</v>
      </c>
      <c r="Y348" s="6">
        <f>SUMIF(Sta!$B:$B,$A348,Sta!Q:Q)/$C348</f>
        <v>1</v>
      </c>
      <c r="Z348" s="10">
        <f>(SUMIF(Sta!$A:$A,$A348,Sta!M:M) +SUMIF(Sta!$B:$B,$A348,Sta!O:O))/$D348</f>
        <v>0</v>
      </c>
      <c r="AA348" s="6">
        <f>SUMIF(Sta!$A:$A,$A348,Sta!M:M)/$B348</f>
        <v>0</v>
      </c>
      <c r="AB348" s="6">
        <f>SUMIF(Sta!$B:$B,$A348,Sta!O:O)/$C348</f>
        <v>0</v>
      </c>
      <c r="AC348" s="10">
        <f>(SUMIF(Sta!$A:$A,$A348,Sta!N:N) +SUMIF(Sta!$B:$B,$A348,Sta!P:P))/$D348</f>
        <v>1.5</v>
      </c>
      <c r="AD348" s="6">
        <f>SUMIF(Sta!$A:$A,$A348,Sta!N:N)/$B348</f>
        <v>2</v>
      </c>
      <c r="AE348" s="14">
        <f>SUMIF(Sta!$B:$B,$A348,Sta!P:P)/$C348</f>
        <v>1</v>
      </c>
    </row>
    <row r="349" spans="1:31" x14ac:dyDescent="0.3">
      <c r="A349" t="s">
        <v>271</v>
      </c>
      <c r="B349" s="9">
        <f>COUNTIF(Sta!A:A,A349)</f>
        <v>0</v>
      </c>
      <c r="C349" s="4">
        <f>COUNTIF(Sta!B:B,A349)</f>
        <v>0</v>
      </c>
      <c r="D349" s="4">
        <f t="shared" si="10"/>
        <v>0</v>
      </c>
      <c r="E349" s="10" t="e">
        <f>(SUMIF(Sta!$A:$A,$A349,Sta!F:F) +SUMIF(Sta!$B:$B,$A349,Sta!F:F))/$D349</f>
        <v>#DIV/0!</v>
      </c>
      <c r="F349" s="6" t="e">
        <f>SUMIF(Sta!$A:$A,$A349,Sta!F:F)/$B349</f>
        <v>#DIV/0!</v>
      </c>
      <c r="G349" s="6" t="e">
        <f>SUMIF(Sta!$B:$B,$A349,Sta!F:F)/$C349</f>
        <v>#DIV/0!</v>
      </c>
      <c r="H349" s="10" t="e">
        <f>(SUMIF(Sta!$A:$A,$A349,Sta!D:D) +SUMIF(Sta!$B:$B,$A349,Sta!E:E))/$D349</f>
        <v>#DIV/0!</v>
      </c>
      <c r="I349" s="6" t="e">
        <f>SUMIF(Sta!$A:$A,$A349,Sta!D:D)/$B349</f>
        <v>#DIV/0!</v>
      </c>
      <c r="J349" s="6" t="e">
        <f>SUMIF(Sta!$B:$B,$A349,Sta!E:E)/$C349</f>
        <v>#DIV/0!</v>
      </c>
      <c r="K349" s="10" t="e">
        <f>(SUMIF(Sta!$A:$A,$A349,Sta!E:E) +SUMIF(Sta!$B:$B,$A349,Sta!D:D))/$D349</f>
        <v>#DIV/0!</v>
      </c>
      <c r="L349" s="6" t="e">
        <f>SUMIF(Sta!$A:$A,$A349,Sta!E:E)/$B349</f>
        <v>#DIV/0!</v>
      </c>
      <c r="M349" s="6" t="e">
        <f>SUMIF(Sta!$B:$B,$A349,Sta!D:D)/$C349</f>
        <v>#DIV/0!</v>
      </c>
      <c r="N349" s="10" t="e">
        <f>(SUMIF(Sta!$A:$A,$A349,Sta!L:L) +SUMIF(Sta!$B:$B,$A349,Sta!L:L))/$D349</f>
        <v>#DIV/0!</v>
      </c>
      <c r="O349" s="6" t="e">
        <f>SUMIF(Sta!$A:$A,$A349,Sta!L:L)/$B349</f>
        <v>#DIV/0!</v>
      </c>
      <c r="P349" s="6" t="e">
        <f>SUMIF(Sta!$B:$B,$A349,Sta!L:L)/$C349</f>
        <v>#DIV/0!</v>
      </c>
      <c r="Q349" s="10" t="e">
        <f>(SUMIF(Sta!$A:$A,$A349,Sta!H:H) +SUMIF(Sta!$B:$B,$A349,Sta!J:J))/$D349</f>
        <v>#DIV/0!</v>
      </c>
      <c r="R349" s="6" t="e">
        <f>SUMIF(Sta!$A:$A,$A349,Sta!H:H)/$B349</f>
        <v>#DIV/0!</v>
      </c>
      <c r="S349" s="6" t="e">
        <f>SUMIF(Sta!$B:$B,$A349,Sta!J:J)/$C349</f>
        <v>#DIV/0!</v>
      </c>
      <c r="T349" s="10" t="e">
        <f>(SUMIF(Sta!$A:$A,$A349,Sta!I:I) +SUMIF(Sta!$B:$B,$A349,Sta!K:K))/$D349</f>
        <v>#DIV/0!</v>
      </c>
      <c r="U349" s="6" t="e">
        <f>SUMIF(Sta!$A:$A,$A349,Sta!I:I)/$B349</f>
        <v>#DIV/0!</v>
      </c>
      <c r="V349" s="6" t="e">
        <f>SUMIF(Sta!$B:$B,$A349,Sta!K:K)/$C349</f>
        <v>#DIV/0!</v>
      </c>
      <c r="W349" s="10" t="e">
        <f>(SUMIF(Sta!$A:$A,$A349,Sta!Q:Q) +SUMIF(Sta!$B:$B,$A349,Sta!Q:Q))/$D349</f>
        <v>#DIV/0!</v>
      </c>
      <c r="X349" s="6" t="e">
        <f>SUMIF(Sta!$A:$A,$A349,Sta!Q:Q)/$B349</f>
        <v>#DIV/0!</v>
      </c>
      <c r="Y349" s="6" t="e">
        <f>SUMIF(Sta!$B:$B,$A349,Sta!Q:Q)/$C349</f>
        <v>#DIV/0!</v>
      </c>
      <c r="Z349" s="10" t="e">
        <f>(SUMIF(Sta!$A:$A,$A349,Sta!M:M) +SUMIF(Sta!$B:$B,$A349,Sta!O:O))/$D349</f>
        <v>#DIV/0!</v>
      </c>
      <c r="AA349" s="6" t="e">
        <f>SUMIF(Sta!$A:$A,$A349,Sta!M:M)/$B349</f>
        <v>#DIV/0!</v>
      </c>
      <c r="AB349" s="6" t="e">
        <f>SUMIF(Sta!$B:$B,$A349,Sta!O:O)/$C349</f>
        <v>#DIV/0!</v>
      </c>
      <c r="AC349" s="10" t="e">
        <f>(SUMIF(Sta!$A:$A,$A349,Sta!N:N) +SUMIF(Sta!$B:$B,$A349,Sta!P:P))/$D349</f>
        <v>#DIV/0!</v>
      </c>
      <c r="AD349" s="6" t="e">
        <f>SUMIF(Sta!$A:$A,$A349,Sta!N:N)/$B349</f>
        <v>#DIV/0!</v>
      </c>
      <c r="AE349" s="14" t="e">
        <f>SUMIF(Sta!$B:$B,$A349,Sta!P:P)/$C349</f>
        <v>#DIV/0!</v>
      </c>
    </row>
    <row r="350" spans="1:31" x14ac:dyDescent="0.3">
      <c r="A350" t="s">
        <v>418</v>
      </c>
      <c r="B350" s="9">
        <f>COUNTIF(Sta!A:A,A350)</f>
        <v>1</v>
      </c>
      <c r="C350" s="4">
        <f>COUNTIF(Sta!B:B,A350)</f>
        <v>1</v>
      </c>
      <c r="D350" s="4">
        <f t="shared" si="10"/>
        <v>2</v>
      </c>
      <c r="E350" s="10">
        <f>(SUMIF(Sta!$A:$A,$A350,Sta!F:F) +SUMIF(Sta!$B:$B,$A350,Sta!F:F))/$D350</f>
        <v>3.5</v>
      </c>
      <c r="F350" s="6">
        <f>SUMIF(Sta!$A:$A,$A350,Sta!F:F)/$B350</f>
        <v>7</v>
      </c>
      <c r="G350" s="6">
        <f>SUMIF(Sta!$B:$B,$A350,Sta!F:F)/$C350</f>
        <v>0</v>
      </c>
      <c r="H350" s="10">
        <f>(SUMIF(Sta!$A:$A,$A350,Sta!D:D) +SUMIF(Sta!$B:$B,$A350,Sta!E:E))/$D350</f>
        <v>1</v>
      </c>
      <c r="I350" s="6">
        <f>SUMIF(Sta!$A:$A,$A350,Sta!D:D)/$B350</f>
        <v>2</v>
      </c>
      <c r="J350" s="6">
        <f>SUMIF(Sta!$B:$B,$A350,Sta!E:E)/$C350</f>
        <v>0</v>
      </c>
      <c r="K350" s="10">
        <f>(SUMIF(Sta!$A:$A,$A350,Sta!E:E) +SUMIF(Sta!$B:$B,$A350,Sta!D:D))/$D350</f>
        <v>2.5</v>
      </c>
      <c r="L350" s="6">
        <f>SUMIF(Sta!$A:$A,$A350,Sta!E:E)/$B350</f>
        <v>5</v>
      </c>
      <c r="M350" s="6">
        <f>SUMIF(Sta!$B:$B,$A350,Sta!D:D)/$C350</f>
        <v>0</v>
      </c>
      <c r="N350" s="10">
        <f>(SUMIF(Sta!$A:$A,$A350,Sta!L:L) +SUMIF(Sta!$B:$B,$A350,Sta!L:L))/$D350</f>
        <v>1.5</v>
      </c>
      <c r="O350" s="6">
        <f>SUMIF(Sta!$A:$A,$A350,Sta!L:L)/$B350</f>
        <v>3</v>
      </c>
      <c r="P350" s="6">
        <f>SUMIF(Sta!$B:$B,$A350,Sta!L:L)/$C350</f>
        <v>0</v>
      </c>
      <c r="Q350" s="10">
        <f>(SUMIF(Sta!$A:$A,$A350,Sta!H:H) +SUMIF(Sta!$B:$B,$A350,Sta!J:J))/$D350</f>
        <v>0.5</v>
      </c>
      <c r="R350" s="6">
        <f>SUMIF(Sta!$A:$A,$A350,Sta!H:H)/$B350</f>
        <v>1</v>
      </c>
      <c r="S350" s="6">
        <f>SUMIF(Sta!$B:$B,$A350,Sta!J:J)/$C350</f>
        <v>0</v>
      </c>
      <c r="T350" s="10">
        <f>(SUMIF(Sta!$A:$A,$A350,Sta!I:I) +SUMIF(Sta!$B:$B,$A350,Sta!K:K))/$D350</f>
        <v>1</v>
      </c>
      <c r="U350" s="6">
        <f>SUMIF(Sta!$A:$A,$A350,Sta!I:I)/$B350</f>
        <v>2</v>
      </c>
      <c r="V350" s="6">
        <f>SUMIF(Sta!$B:$B,$A350,Sta!K:K)/$C350</f>
        <v>0</v>
      </c>
      <c r="W350" s="10">
        <f>(SUMIF(Sta!$A:$A,$A350,Sta!Q:Q) +SUMIF(Sta!$B:$B,$A350,Sta!Q:Q))/$D350</f>
        <v>2</v>
      </c>
      <c r="X350" s="6">
        <f>SUMIF(Sta!$A:$A,$A350,Sta!Q:Q)/$B350</f>
        <v>4</v>
      </c>
      <c r="Y350" s="6">
        <f>SUMIF(Sta!$B:$B,$A350,Sta!Q:Q)/$C350</f>
        <v>0</v>
      </c>
      <c r="Z350" s="10">
        <f>(SUMIF(Sta!$A:$A,$A350,Sta!M:M) +SUMIF(Sta!$B:$B,$A350,Sta!O:O))/$D350</f>
        <v>0.5</v>
      </c>
      <c r="AA350" s="6">
        <f>SUMIF(Sta!$A:$A,$A350,Sta!M:M)/$B350</f>
        <v>1</v>
      </c>
      <c r="AB350" s="6">
        <f>SUMIF(Sta!$B:$B,$A350,Sta!O:O)/$C350</f>
        <v>0</v>
      </c>
      <c r="AC350" s="10">
        <f>(SUMIF(Sta!$A:$A,$A350,Sta!N:N) +SUMIF(Sta!$B:$B,$A350,Sta!P:P))/$D350</f>
        <v>1.5</v>
      </c>
      <c r="AD350" s="6">
        <f>SUMIF(Sta!$A:$A,$A350,Sta!N:N)/$B350</f>
        <v>3</v>
      </c>
      <c r="AE350" s="14">
        <f>SUMIF(Sta!$B:$B,$A350,Sta!P:P)/$C350</f>
        <v>0</v>
      </c>
    </row>
    <row r="351" spans="1:31" x14ac:dyDescent="0.3">
      <c r="A351" t="s">
        <v>143</v>
      </c>
      <c r="B351" s="9">
        <f>COUNTIF(Sta!A:A,A351)</f>
        <v>0</v>
      </c>
      <c r="C351" s="4">
        <f>COUNTIF(Sta!B:B,A351)</f>
        <v>1</v>
      </c>
      <c r="D351" s="4">
        <f t="shared" si="10"/>
        <v>1</v>
      </c>
      <c r="E351" s="10">
        <f>(SUMIF(Sta!$A:$A,$A351,Sta!F:F) +SUMIF(Sta!$B:$B,$A351,Sta!F:F))/$D351</f>
        <v>5</v>
      </c>
      <c r="F351" s="6" t="e">
        <f>SUMIF(Sta!$A:$A,$A351,Sta!F:F)/$B351</f>
        <v>#DIV/0!</v>
      </c>
      <c r="G351" s="6">
        <f>SUMIF(Sta!$B:$B,$A351,Sta!F:F)/$C351</f>
        <v>5</v>
      </c>
      <c r="H351" s="10">
        <f>(SUMIF(Sta!$A:$A,$A351,Sta!D:D) +SUMIF(Sta!$B:$B,$A351,Sta!E:E))/$D351</f>
        <v>2</v>
      </c>
      <c r="I351" s="6" t="e">
        <f>SUMIF(Sta!$A:$A,$A351,Sta!D:D)/$B351</f>
        <v>#DIV/0!</v>
      </c>
      <c r="J351" s="6">
        <f>SUMIF(Sta!$B:$B,$A351,Sta!E:E)/$C351</f>
        <v>2</v>
      </c>
      <c r="K351" s="10">
        <f>(SUMIF(Sta!$A:$A,$A351,Sta!E:E) +SUMIF(Sta!$B:$B,$A351,Sta!D:D))/$D351</f>
        <v>3</v>
      </c>
      <c r="L351" s="6" t="e">
        <f>SUMIF(Sta!$A:$A,$A351,Sta!E:E)/$B351</f>
        <v>#DIV/0!</v>
      </c>
      <c r="M351" s="6">
        <f>SUMIF(Sta!$B:$B,$A351,Sta!D:D)/$C351</f>
        <v>3</v>
      </c>
      <c r="N351" s="10">
        <f>(SUMIF(Sta!$A:$A,$A351,Sta!L:L) +SUMIF(Sta!$B:$B,$A351,Sta!L:L))/$D351</f>
        <v>3</v>
      </c>
      <c r="O351" s="6" t="e">
        <f>SUMIF(Sta!$A:$A,$A351,Sta!L:L)/$B351</f>
        <v>#DIV/0!</v>
      </c>
      <c r="P351" s="6">
        <f>SUMIF(Sta!$B:$B,$A351,Sta!L:L)/$C351</f>
        <v>3</v>
      </c>
      <c r="Q351" s="10">
        <f>(SUMIF(Sta!$A:$A,$A351,Sta!H:H) +SUMIF(Sta!$B:$B,$A351,Sta!J:J))/$D351</f>
        <v>1</v>
      </c>
      <c r="R351" s="6" t="e">
        <f>SUMIF(Sta!$A:$A,$A351,Sta!H:H)/$B351</f>
        <v>#DIV/0!</v>
      </c>
      <c r="S351" s="6">
        <f>SUMIF(Sta!$B:$B,$A351,Sta!J:J)/$C351</f>
        <v>1</v>
      </c>
      <c r="T351" s="10">
        <f>(SUMIF(Sta!$A:$A,$A351,Sta!I:I) +SUMIF(Sta!$B:$B,$A351,Sta!K:K))/$D351</f>
        <v>2</v>
      </c>
      <c r="U351" s="6" t="e">
        <f>SUMIF(Sta!$A:$A,$A351,Sta!I:I)/$B351</f>
        <v>#DIV/0!</v>
      </c>
      <c r="V351" s="6">
        <f>SUMIF(Sta!$B:$B,$A351,Sta!K:K)/$C351</f>
        <v>2</v>
      </c>
      <c r="W351" s="10">
        <f>(SUMIF(Sta!$A:$A,$A351,Sta!Q:Q) +SUMIF(Sta!$B:$B,$A351,Sta!Q:Q))/$D351</f>
        <v>2</v>
      </c>
      <c r="X351" s="6" t="e">
        <f>SUMIF(Sta!$A:$A,$A351,Sta!Q:Q)/$B351</f>
        <v>#DIV/0!</v>
      </c>
      <c r="Y351" s="6">
        <f>SUMIF(Sta!$B:$B,$A351,Sta!Q:Q)/$C351</f>
        <v>2</v>
      </c>
      <c r="Z351" s="10">
        <f>(SUMIF(Sta!$A:$A,$A351,Sta!M:M) +SUMIF(Sta!$B:$B,$A351,Sta!O:O))/$D351</f>
        <v>1</v>
      </c>
      <c r="AA351" s="6" t="e">
        <f>SUMIF(Sta!$A:$A,$A351,Sta!M:M)/$B351</f>
        <v>#DIV/0!</v>
      </c>
      <c r="AB351" s="6">
        <f>SUMIF(Sta!$B:$B,$A351,Sta!O:O)/$C351</f>
        <v>1</v>
      </c>
      <c r="AC351" s="10">
        <f>(SUMIF(Sta!$A:$A,$A351,Sta!N:N) +SUMIF(Sta!$B:$B,$A351,Sta!P:P))/$D351</f>
        <v>1</v>
      </c>
      <c r="AD351" s="6" t="e">
        <f>SUMIF(Sta!$A:$A,$A351,Sta!N:N)/$B351</f>
        <v>#DIV/0!</v>
      </c>
      <c r="AE351" s="14">
        <f>SUMIF(Sta!$B:$B,$A351,Sta!P:P)/$C351</f>
        <v>1</v>
      </c>
    </row>
    <row r="352" spans="1:31" x14ac:dyDescent="0.3">
      <c r="A352" t="s">
        <v>167</v>
      </c>
      <c r="B352" s="9">
        <f>COUNTIF(Sta!A:A,A352)</f>
        <v>0</v>
      </c>
      <c r="C352" s="4">
        <f>COUNTIF(Sta!B:B,A352)</f>
        <v>1</v>
      </c>
      <c r="D352" s="4">
        <f t="shared" si="10"/>
        <v>1</v>
      </c>
      <c r="E352" s="10">
        <f>(SUMIF(Sta!$A:$A,$A352,Sta!F:F) +SUMIF(Sta!$B:$B,$A352,Sta!F:F))/$D352</f>
        <v>2</v>
      </c>
      <c r="F352" s="6" t="e">
        <f>SUMIF(Sta!$A:$A,$A352,Sta!F:F)/$B352</f>
        <v>#DIV/0!</v>
      </c>
      <c r="G352" s="6">
        <f>SUMIF(Sta!$B:$B,$A352,Sta!F:F)/$C352</f>
        <v>2</v>
      </c>
      <c r="H352" s="10">
        <f>(SUMIF(Sta!$A:$A,$A352,Sta!D:D) +SUMIF(Sta!$B:$B,$A352,Sta!E:E))/$D352</f>
        <v>2</v>
      </c>
      <c r="I352" s="6" t="e">
        <f>SUMIF(Sta!$A:$A,$A352,Sta!D:D)/$B352</f>
        <v>#DIV/0!</v>
      </c>
      <c r="J352" s="6">
        <f>SUMIF(Sta!$B:$B,$A352,Sta!E:E)/$C352</f>
        <v>2</v>
      </c>
      <c r="K352" s="10">
        <f>(SUMIF(Sta!$A:$A,$A352,Sta!E:E) +SUMIF(Sta!$B:$B,$A352,Sta!D:D))/$D352</f>
        <v>0</v>
      </c>
      <c r="L352" s="6" t="e">
        <f>SUMIF(Sta!$A:$A,$A352,Sta!E:E)/$B352</f>
        <v>#DIV/0!</v>
      </c>
      <c r="M352" s="6">
        <f>SUMIF(Sta!$B:$B,$A352,Sta!D:D)/$C352</f>
        <v>0</v>
      </c>
      <c r="N352" s="10">
        <f>(SUMIF(Sta!$A:$A,$A352,Sta!L:L) +SUMIF(Sta!$B:$B,$A352,Sta!L:L))/$D352</f>
        <v>1</v>
      </c>
      <c r="O352" s="6" t="e">
        <f>SUMIF(Sta!$A:$A,$A352,Sta!L:L)/$B352</f>
        <v>#DIV/0!</v>
      </c>
      <c r="P352" s="6">
        <f>SUMIF(Sta!$B:$B,$A352,Sta!L:L)/$C352</f>
        <v>1</v>
      </c>
      <c r="Q352" s="10">
        <f>(SUMIF(Sta!$A:$A,$A352,Sta!H:H) +SUMIF(Sta!$B:$B,$A352,Sta!J:J))/$D352</f>
        <v>1</v>
      </c>
      <c r="R352" s="6" t="e">
        <f>SUMIF(Sta!$A:$A,$A352,Sta!H:H)/$B352</f>
        <v>#DIV/0!</v>
      </c>
      <c r="S352" s="6">
        <f>SUMIF(Sta!$B:$B,$A352,Sta!J:J)/$C352</f>
        <v>1</v>
      </c>
      <c r="T352" s="10">
        <f>(SUMIF(Sta!$A:$A,$A352,Sta!I:I) +SUMIF(Sta!$B:$B,$A352,Sta!K:K))/$D352</f>
        <v>0</v>
      </c>
      <c r="U352" s="6" t="e">
        <f>SUMIF(Sta!$A:$A,$A352,Sta!I:I)/$B352</f>
        <v>#DIV/0!</v>
      </c>
      <c r="V352" s="6">
        <f>SUMIF(Sta!$B:$B,$A352,Sta!K:K)/$C352</f>
        <v>0</v>
      </c>
      <c r="W352" s="10">
        <f>(SUMIF(Sta!$A:$A,$A352,Sta!Q:Q) +SUMIF(Sta!$B:$B,$A352,Sta!Q:Q))/$D352</f>
        <v>1</v>
      </c>
      <c r="X352" s="6" t="e">
        <f>SUMIF(Sta!$A:$A,$A352,Sta!Q:Q)/$B352</f>
        <v>#DIV/0!</v>
      </c>
      <c r="Y352" s="6">
        <f>SUMIF(Sta!$B:$B,$A352,Sta!Q:Q)/$C352</f>
        <v>1</v>
      </c>
      <c r="Z352" s="10">
        <f>(SUMIF(Sta!$A:$A,$A352,Sta!M:M) +SUMIF(Sta!$B:$B,$A352,Sta!O:O))/$D352</f>
        <v>1</v>
      </c>
      <c r="AA352" s="6" t="e">
        <f>SUMIF(Sta!$A:$A,$A352,Sta!M:M)/$B352</f>
        <v>#DIV/0!</v>
      </c>
      <c r="AB352" s="6">
        <f>SUMIF(Sta!$B:$B,$A352,Sta!O:O)/$C352</f>
        <v>1</v>
      </c>
      <c r="AC352" s="10">
        <f>(SUMIF(Sta!$A:$A,$A352,Sta!N:N) +SUMIF(Sta!$B:$B,$A352,Sta!P:P))/$D352</f>
        <v>0</v>
      </c>
      <c r="AD352" s="6" t="e">
        <f>SUMIF(Sta!$A:$A,$A352,Sta!N:N)/$B352</f>
        <v>#DIV/0!</v>
      </c>
      <c r="AE352" s="14">
        <f>SUMIF(Sta!$B:$B,$A352,Sta!P:P)/$C352</f>
        <v>0</v>
      </c>
    </row>
    <row r="353" spans="1:31" x14ac:dyDescent="0.3">
      <c r="A353" t="s">
        <v>263</v>
      </c>
      <c r="B353" s="9">
        <f>COUNTIF(Sta!A:A,A353)</f>
        <v>1</v>
      </c>
      <c r="C353" s="4">
        <f>COUNTIF(Sta!B:B,A353)</f>
        <v>0</v>
      </c>
      <c r="D353" s="4">
        <f t="shared" si="10"/>
        <v>1</v>
      </c>
      <c r="E353" s="10">
        <f>(SUMIF(Sta!$A:$A,$A353,Sta!F:F) +SUMIF(Sta!$B:$B,$A353,Sta!F:F))/$D353</f>
        <v>3</v>
      </c>
      <c r="F353" s="6">
        <f>SUMIF(Sta!$A:$A,$A353,Sta!F:F)/$B353</f>
        <v>3</v>
      </c>
      <c r="G353" s="6" t="e">
        <f>SUMIF(Sta!$B:$B,$A353,Sta!F:F)/$C353</f>
        <v>#DIV/0!</v>
      </c>
      <c r="H353" s="10">
        <f>(SUMIF(Sta!$A:$A,$A353,Sta!D:D) +SUMIF(Sta!$B:$B,$A353,Sta!E:E))/$D353</f>
        <v>3</v>
      </c>
      <c r="I353" s="6">
        <f>SUMIF(Sta!$A:$A,$A353,Sta!D:D)/$B353</f>
        <v>3</v>
      </c>
      <c r="J353" s="6" t="e">
        <f>SUMIF(Sta!$B:$B,$A353,Sta!E:E)/$C353</f>
        <v>#DIV/0!</v>
      </c>
      <c r="K353" s="10">
        <f>(SUMIF(Sta!$A:$A,$A353,Sta!E:E) +SUMIF(Sta!$B:$B,$A353,Sta!D:D))/$D353</f>
        <v>0</v>
      </c>
      <c r="L353" s="6">
        <f>SUMIF(Sta!$A:$A,$A353,Sta!E:E)/$B353</f>
        <v>0</v>
      </c>
      <c r="M353" s="6" t="e">
        <f>SUMIF(Sta!$B:$B,$A353,Sta!D:D)/$C353</f>
        <v>#DIV/0!</v>
      </c>
      <c r="N353" s="10">
        <f>(SUMIF(Sta!$A:$A,$A353,Sta!L:L) +SUMIF(Sta!$B:$B,$A353,Sta!L:L))/$D353</f>
        <v>0</v>
      </c>
      <c r="O353" s="6">
        <f>SUMIF(Sta!$A:$A,$A353,Sta!L:L)/$B353</f>
        <v>0</v>
      </c>
      <c r="P353" s="6" t="e">
        <f>SUMIF(Sta!$B:$B,$A353,Sta!L:L)/$C353</f>
        <v>#DIV/0!</v>
      </c>
      <c r="Q353" s="10">
        <f>(SUMIF(Sta!$A:$A,$A353,Sta!H:H) +SUMIF(Sta!$B:$B,$A353,Sta!J:J))/$D353</f>
        <v>0</v>
      </c>
      <c r="R353" s="6">
        <f>SUMIF(Sta!$A:$A,$A353,Sta!H:H)/$B353</f>
        <v>0</v>
      </c>
      <c r="S353" s="6" t="e">
        <f>SUMIF(Sta!$B:$B,$A353,Sta!J:J)/$C353</f>
        <v>#DIV/0!</v>
      </c>
      <c r="T353" s="10">
        <f>(SUMIF(Sta!$A:$A,$A353,Sta!I:I) +SUMIF(Sta!$B:$B,$A353,Sta!K:K))/$D353</f>
        <v>0</v>
      </c>
      <c r="U353" s="6">
        <f>SUMIF(Sta!$A:$A,$A353,Sta!I:I)/$B353</f>
        <v>0</v>
      </c>
      <c r="V353" s="6" t="e">
        <f>SUMIF(Sta!$B:$B,$A353,Sta!K:K)/$C353</f>
        <v>#DIV/0!</v>
      </c>
      <c r="W353" s="10">
        <f>(SUMIF(Sta!$A:$A,$A353,Sta!Q:Q) +SUMIF(Sta!$B:$B,$A353,Sta!Q:Q))/$D353</f>
        <v>3</v>
      </c>
      <c r="X353" s="6">
        <f>SUMIF(Sta!$A:$A,$A353,Sta!Q:Q)/$B353</f>
        <v>3</v>
      </c>
      <c r="Y353" s="6" t="e">
        <f>SUMIF(Sta!$B:$B,$A353,Sta!Q:Q)/$C353</f>
        <v>#DIV/0!</v>
      </c>
      <c r="Z353" s="10">
        <f>(SUMIF(Sta!$A:$A,$A353,Sta!M:M) +SUMIF(Sta!$B:$B,$A353,Sta!O:O))/$D353</f>
        <v>3</v>
      </c>
      <c r="AA353" s="6">
        <f>SUMIF(Sta!$A:$A,$A353,Sta!M:M)/$B353</f>
        <v>3</v>
      </c>
      <c r="AB353" s="6" t="e">
        <f>SUMIF(Sta!$B:$B,$A353,Sta!O:O)/$C353</f>
        <v>#DIV/0!</v>
      </c>
      <c r="AC353" s="10">
        <f>(SUMIF(Sta!$A:$A,$A353,Sta!N:N) +SUMIF(Sta!$B:$B,$A353,Sta!P:P))/$D353</f>
        <v>0</v>
      </c>
      <c r="AD353" s="6">
        <f>SUMIF(Sta!$A:$A,$A353,Sta!N:N)/$B353</f>
        <v>0</v>
      </c>
      <c r="AE353" s="14" t="e">
        <f>SUMIF(Sta!$B:$B,$A353,Sta!P:P)/$C353</f>
        <v>#DIV/0!</v>
      </c>
    </row>
    <row r="354" spans="1:31" x14ac:dyDescent="0.3">
      <c r="A354" t="s">
        <v>459</v>
      </c>
      <c r="B354" s="9">
        <f>COUNTIF(Sta!A:A,A354)</f>
        <v>9</v>
      </c>
      <c r="C354" s="4">
        <f>COUNTIF(Sta!B:B,A354)</f>
        <v>12</v>
      </c>
      <c r="D354" s="4">
        <f t="shared" si="10"/>
        <v>21</v>
      </c>
      <c r="E354" s="10">
        <f>(SUMIF(Sta!$A:$A,$A354,Sta!F:F) +SUMIF(Sta!$B:$B,$A354,Sta!F:F))/$D354</f>
        <v>2.8571428571428572</v>
      </c>
      <c r="F354" s="6">
        <f>SUMIF(Sta!$A:$A,$A354,Sta!F:F)/$B354</f>
        <v>2.2222222222222223</v>
      </c>
      <c r="G354" s="6">
        <f>SUMIF(Sta!$B:$B,$A354,Sta!F:F)/$C354</f>
        <v>3.3333333333333335</v>
      </c>
      <c r="H354" s="10">
        <f>(SUMIF(Sta!$A:$A,$A354,Sta!D:D) +SUMIF(Sta!$B:$B,$A354,Sta!E:E))/$D354</f>
        <v>1.4761904761904763</v>
      </c>
      <c r="I354" s="6">
        <f>SUMIF(Sta!$A:$A,$A354,Sta!D:D)/$B354</f>
        <v>1.4444444444444444</v>
      </c>
      <c r="J354" s="6">
        <f>SUMIF(Sta!$B:$B,$A354,Sta!E:E)/$C354</f>
        <v>1.5</v>
      </c>
      <c r="K354" s="10">
        <f>(SUMIF(Sta!$A:$A,$A354,Sta!E:E) +SUMIF(Sta!$B:$B,$A354,Sta!D:D))/$D354</f>
        <v>1.3809523809523809</v>
      </c>
      <c r="L354" s="6">
        <f>SUMIF(Sta!$A:$A,$A354,Sta!E:E)/$B354</f>
        <v>0.77777777777777779</v>
      </c>
      <c r="M354" s="6">
        <f>SUMIF(Sta!$B:$B,$A354,Sta!D:D)/$C354</f>
        <v>1.8333333333333333</v>
      </c>
      <c r="N354" s="10">
        <f>(SUMIF(Sta!$A:$A,$A354,Sta!L:L) +SUMIF(Sta!$B:$B,$A354,Sta!L:L))/$D354</f>
        <v>1.2380952380952381</v>
      </c>
      <c r="O354" s="6">
        <f>SUMIF(Sta!$A:$A,$A354,Sta!L:L)/$B354</f>
        <v>1.2222222222222223</v>
      </c>
      <c r="P354" s="6">
        <f>SUMIF(Sta!$B:$B,$A354,Sta!L:L)/$C354</f>
        <v>1.25</v>
      </c>
      <c r="Q354" s="10">
        <f>(SUMIF(Sta!$A:$A,$A354,Sta!H:H) +SUMIF(Sta!$B:$B,$A354,Sta!J:J))/$D354</f>
        <v>0.7142857142857143</v>
      </c>
      <c r="R354" s="6">
        <f>SUMIF(Sta!$A:$A,$A354,Sta!H:H)/$B354</f>
        <v>0.88888888888888884</v>
      </c>
      <c r="S354" s="6">
        <f>SUMIF(Sta!$B:$B,$A354,Sta!J:J)/$C354</f>
        <v>0.58333333333333337</v>
      </c>
      <c r="T354" s="10">
        <f>(SUMIF(Sta!$A:$A,$A354,Sta!I:I) +SUMIF(Sta!$B:$B,$A354,Sta!K:K))/$D354</f>
        <v>0.52380952380952384</v>
      </c>
      <c r="U354" s="6">
        <f>SUMIF(Sta!$A:$A,$A354,Sta!I:I)/$B354</f>
        <v>0.33333333333333331</v>
      </c>
      <c r="V354" s="6">
        <f>SUMIF(Sta!$B:$B,$A354,Sta!K:K)/$C354</f>
        <v>0.66666666666666663</v>
      </c>
      <c r="W354" s="10">
        <f>(SUMIF(Sta!$A:$A,$A354,Sta!Q:Q) +SUMIF(Sta!$B:$B,$A354,Sta!Q:Q))/$D354</f>
        <v>1.6190476190476191</v>
      </c>
      <c r="X354" s="6">
        <f>SUMIF(Sta!$A:$A,$A354,Sta!Q:Q)/$B354</f>
        <v>1</v>
      </c>
      <c r="Y354" s="6">
        <f>SUMIF(Sta!$B:$B,$A354,Sta!Q:Q)/$C354</f>
        <v>2.0833333333333335</v>
      </c>
      <c r="Z354" s="10">
        <f>(SUMIF(Sta!$A:$A,$A354,Sta!M:M) +SUMIF(Sta!$B:$B,$A354,Sta!O:O))/$D354</f>
        <v>0.76190476190476186</v>
      </c>
      <c r="AA354" s="6">
        <f>SUMIF(Sta!$A:$A,$A354,Sta!M:M)/$B354</f>
        <v>0.55555555555555558</v>
      </c>
      <c r="AB354" s="6">
        <f>SUMIF(Sta!$B:$B,$A354,Sta!O:O)/$C354</f>
        <v>0.91666666666666663</v>
      </c>
      <c r="AC354" s="10">
        <f>(SUMIF(Sta!$A:$A,$A354,Sta!N:N) +SUMIF(Sta!$B:$B,$A354,Sta!P:P))/$D354</f>
        <v>0.8571428571428571</v>
      </c>
      <c r="AD354" s="6">
        <f>SUMIF(Sta!$A:$A,$A354,Sta!N:N)/$B354</f>
        <v>0.44444444444444442</v>
      </c>
      <c r="AE354" s="14">
        <f>SUMIF(Sta!$B:$B,$A354,Sta!P:P)/$C354</f>
        <v>1.1666666666666667</v>
      </c>
    </row>
    <row r="355" spans="1:31" x14ac:dyDescent="0.3">
      <c r="A355" t="s">
        <v>360</v>
      </c>
      <c r="B355" s="9">
        <f>COUNTIF(Sta!A:A,A355)</f>
        <v>2</v>
      </c>
      <c r="C355" s="4">
        <f>COUNTIF(Sta!B:B,A355)</f>
        <v>1</v>
      </c>
      <c r="D355" s="4">
        <f t="shared" si="10"/>
        <v>3</v>
      </c>
      <c r="E355" s="10">
        <f>(SUMIF(Sta!$A:$A,$A355,Sta!F:F) +SUMIF(Sta!$B:$B,$A355,Sta!F:F))/$D355</f>
        <v>1.3333333333333333</v>
      </c>
      <c r="F355" s="6">
        <f>SUMIF(Sta!$A:$A,$A355,Sta!F:F)/$B355</f>
        <v>1</v>
      </c>
      <c r="G355" s="6">
        <f>SUMIF(Sta!$B:$B,$A355,Sta!F:F)/$C355</f>
        <v>2</v>
      </c>
      <c r="H355" s="10">
        <f>(SUMIF(Sta!$A:$A,$A355,Sta!D:D) +SUMIF(Sta!$B:$B,$A355,Sta!E:E))/$D355</f>
        <v>0.66666666666666663</v>
      </c>
      <c r="I355" s="6">
        <f>SUMIF(Sta!$A:$A,$A355,Sta!D:D)/$B355</f>
        <v>0.5</v>
      </c>
      <c r="J355" s="6">
        <f>SUMIF(Sta!$B:$B,$A355,Sta!E:E)/$C355</f>
        <v>1</v>
      </c>
      <c r="K355" s="10">
        <f>(SUMIF(Sta!$A:$A,$A355,Sta!E:E) +SUMIF(Sta!$B:$B,$A355,Sta!D:D))/$D355</f>
        <v>0.66666666666666663</v>
      </c>
      <c r="L355" s="6">
        <f>SUMIF(Sta!$A:$A,$A355,Sta!E:E)/$B355</f>
        <v>0.5</v>
      </c>
      <c r="M355" s="6">
        <f>SUMIF(Sta!$B:$B,$A355,Sta!D:D)/$C355</f>
        <v>1</v>
      </c>
      <c r="N355" s="10">
        <f>(SUMIF(Sta!$A:$A,$A355,Sta!L:L) +SUMIF(Sta!$B:$B,$A355,Sta!L:L))/$D355</f>
        <v>0.33333333333333331</v>
      </c>
      <c r="O355" s="6">
        <f>SUMIF(Sta!$A:$A,$A355,Sta!L:L)/$B355</f>
        <v>0</v>
      </c>
      <c r="P355" s="6">
        <f>SUMIF(Sta!$B:$B,$A355,Sta!L:L)/$C355</f>
        <v>1</v>
      </c>
      <c r="Q355" s="10">
        <f>(SUMIF(Sta!$A:$A,$A355,Sta!H:H) +SUMIF(Sta!$B:$B,$A355,Sta!J:J))/$D355</f>
        <v>0</v>
      </c>
      <c r="R355" s="6">
        <f>SUMIF(Sta!$A:$A,$A355,Sta!H:H)/$B355</f>
        <v>0</v>
      </c>
      <c r="S355" s="6">
        <f>SUMIF(Sta!$B:$B,$A355,Sta!J:J)/$C355</f>
        <v>0</v>
      </c>
      <c r="T355" s="10">
        <f>(SUMIF(Sta!$A:$A,$A355,Sta!I:I) +SUMIF(Sta!$B:$B,$A355,Sta!K:K))/$D355</f>
        <v>0.33333333333333331</v>
      </c>
      <c r="U355" s="6">
        <f>SUMIF(Sta!$A:$A,$A355,Sta!I:I)/$B355</f>
        <v>0</v>
      </c>
      <c r="V355" s="6">
        <f>SUMIF(Sta!$B:$B,$A355,Sta!K:K)/$C355</f>
        <v>1</v>
      </c>
      <c r="W355" s="10">
        <f>(SUMIF(Sta!$A:$A,$A355,Sta!Q:Q) +SUMIF(Sta!$B:$B,$A355,Sta!Q:Q))/$D355</f>
        <v>1</v>
      </c>
      <c r="X355" s="6">
        <f>SUMIF(Sta!$A:$A,$A355,Sta!Q:Q)/$B355</f>
        <v>1</v>
      </c>
      <c r="Y355" s="6">
        <f>SUMIF(Sta!$B:$B,$A355,Sta!Q:Q)/$C355</f>
        <v>1</v>
      </c>
      <c r="Z355" s="10">
        <f>(SUMIF(Sta!$A:$A,$A355,Sta!M:M) +SUMIF(Sta!$B:$B,$A355,Sta!O:O))/$D355</f>
        <v>0.66666666666666663</v>
      </c>
      <c r="AA355" s="6">
        <f>SUMIF(Sta!$A:$A,$A355,Sta!M:M)/$B355</f>
        <v>0.5</v>
      </c>
      <c r="AB355" s="6">
        <f>SUMIF(Sta!$B:$B,$A355,Sta!O:O)/$C355</f>
        <v>1</v>
      </c>
      <c r="AC355" s="10">
        <f>(SUMIF(Sta!$A:$A,$A355,Sta!N:N) +SUMIF(Sta!$B:$B,$A355,Sta!P:P))/$D355</f>
        <v>0.33333333333333331</v>
      </c>
      <c r="AD355" s="6">
        <f>SUMIF(Sta!$A:$A,$A355,Sta!N:N)/$B355</f>
        <v>0.5</v>
      </c>
      <c r="AE355" s="14">
        <f>SUMIF(Sta!$B:$B,$A355,Sta!P:P)/$C355</f>
        <v>0</v>
      </c>
    </row>
    <row r="356" spans="1:31" x14ac:dyDescent="0.3">
      <c r="A356" t="s">
        <v>278</v>
      </c>
      <c r="B356" s="9">
        <f>COUNTIF(Sta!A:A,A356)</f>
        <v>0</v>
      </c>
      <c r="C356" s="4">
        <f>COUNTIF(Sta!B:B,A356)</f>
        <v>0</v>
      </c>
      <c r="D356" s="4">
        <f t="shared" si="10"/>
        <v>0</v>
      </c>
      <c r="E356" s="10" t="e">
        <f>(SUMIF(Sta!$A:$A,$A356,Sta!F:F) +SUMIF(Sta!$B:$B,$A356,Sta!F:F))/$D356</f>
        <v>#DIV/0!</v>
      </c>
      <c r="F356" s="6" t="e">
        <f>SUMIF(Sta!$A:$A,$A356,Sta!F:F)/$B356</f>
        <v>#DIV/0!</v>
      </c>
      <c r="G356" s="6" t="e">
        <f>SUMIF(Sta!$B:$B,$A356,Sta!F:F)/$C356</f>
        <v>#DIV/0!</v>
      </c>
      <c r="H356" s="10" t="e">
        <f>(SUMIF(Sta!$A:$A,$A356,Sta!D:D) +SUMIF(Sta!$B:$B,$A356,Sta!E:E))/$D356</f>
        <v>#DIV/0!</v>
      </c>
      <c r="I356" s="6" t="e">
        <f>SUMIF(Sta!$A:$A,$A356,Sta!D:D)/$B356</f>
        <v>#DIV/0!</v>
      </c>
      <c r="J356" s="6" t="e">
        <f>SUMIF(Sta!$B:$B,$A356,Sta!E:E)/$C356</f>
        <v>#DIV/0!</v>
      </c>
      <c r="K356" s="10" t="e">
        <f>(SUMIF(Sta!$A:$A,$A356,Sta!E:E) +SUMIF(Sta!$B:$B,$A356,Sta!D:D))/$D356</f>
        <v>#DIV/0!</v>
      </c>
      <c r="L356" s="6" t="e">
        <f>SUMIF(Sta!$A:$A,$A356,Sta!E:E)/$B356</f>
        <v>#DIV/0!</v>
      </c>
      <c r="M356" s="6" t="e">
        <f>SUMIF(Sta!$B:$B,$A356,Sta!D:D)/$C356</f>
        <v>#DIV/0!</v>
      </c>
      <c r="N356" s="10" t="e">
        <f>(SUMIF(Sta!$A:$A,$A356,Sta!L:L) +SUMIF(Sta!$B:$B,$A356,Sta!L:L))/$D356</f>
        <v>#DIV/0!</v>
      </c>
      <c r="O356" s="6" t="e">
        <f>SUMIF(Sta!$A:$A,$A356,Sta!L:L)/$B356</f>
        <v>#DIV/0!</v>
      </c>
      <c r="P356" s="6" t="e">
        <f>SUMIF(Sta!$B:$B,$A356,Sta!L:L)/$C356</f>
        <v>#DIV/0!</v>
      </c>
      <c r="Q356" s="10" t="e">
        <f>(SUMIF(Sta!$A:$A,$A356,Sta!H:H) +SUMIF(Sta!$B:$B,$A356,Sta!J:J))/$D356</f>
        <v>#DIV/0!</v>
      </c>
      <c r="R356" s="6" t="e">
        <f>SUMIF(Sta!$A:$A,$A356,Sta!H:H)/$B356</f>
        <v>#DIV/0!</v>
      </c>
      <c r="S356" s="6" t="e">
        <f>SUMIF(Sta!$B:$B,$A356,Sta!J:J)/$C356</f>
        <v>#DIV/0!</v>
      </c>
      <c r="T356" s="10" t="e">
        <f>(SUMIF(Sta!$A:$A,$A356,Sta!I:I) +SUMIF(Sta!$B:$B,$A356,Sta!K:K))/$D356</f>
        <v>#DIV/0!</v>
      </c>
      <c r="U356" s="6" t="e">
        <f>SUMIF(Sta!$A:$A,$A356,Sta!I:I)/$B356</f>
        <v>#DIV/0!</v>
      </c>
      <c r="V356" s="6" t="e">
        <f>SUMIF(Sta!$B:$B,$A356,Sta!K:K)/$C356</f>
        <v>#DIV/0!</v>
      </c>
      <c r="W356" s="10" t="e">
        <f>(SUMIF(Sta!$A:$A,$A356,Sta!Q:Q) +SUMIF(Sta!$B:$B,$A356,Sta!Q:Q))/$D356</f>
        <v>#DIV/0!</v>
      </c>
      <c r="X356" s="6" t="e">
        <f>SUMIF(Sta!$A:$A,$A356,Sta!Q:Q)/$B356</f>
        <v>#DIV/0!</v>
      </c>
      <c r="Y356" s="6" t="e">
        <f>SUMIF(Sta!$B:$B,$A356,Sta!Q:Q)/$C356</f>
        <v>#DIV/0!</v>
      </c>
      <c r="Z356" s="10" t="e">
        <f>(SUMIF(Sta!$A:$A,$A356,Sta!M:M) +SUMIF(Sta!$B:$B,$A356,Sta!O:O))/$D356</f>
        <v>#DIV/0!</v>
      </c>
      <c r="AA356" s="6" t="e">
        <f>SUMIF(Sta!$A:$A,$A356,Sta!M:M)/$B356</f>
        <v>#DIV/0!</v>
      </c>
      <c r="AB356" s="6" t="e">
        <f>SUMIF(Sta!$B:$B,$A356,Sta!O:O)/$C356</f>
        <v>#DIV/0!</v>
      </c>
      <c r="AC356" s="10" t="e">
        <f>(SUMIF(Sta!$A:$A,$A356,Sta!N:N) +SUMIF(Sta!$B:$B,$A356,Sta!P:P))/$D356</f>
        <v>#DIV/0!</v>
      </c>
      <c r="AD356" s="6" t="e">
        <f>SUMIF(Sta!$A:$A,$A356,Sta!N:N)/$B356</f>
        <v>#DIV/0!</v>
      </c>
      <c r="AE356" s="14" t="e">
        <f>SUMIF(Sta!$B:$B,$A356,Sta!P:P)/$C356</f>
        <v>#DIV/0!</v>
      </c>
    </row>
    <row r="357" spans="1:31" x14ac:dyDescent="0.3">
      <c r="A357" t="s">
        <v>87</v>
      </c>
      <c r="B357" s="9">
        <f>COUNTIF(Sta!A:A,A357)</f>
        <v>0</v>
      </c>
      <c r="C357" s="4">
        <f>COUNTIF(Sta!B:B,A357)</f>
        <v>0</v>
      </c>
      <c r="D357" s="4">
        <f t="shared" si="10"/>
        <v>0</v>
      </c>
      <c r="E357" s="10" t="e">
        <f>(SUMIF(Sta!$A:$A,$A357,Sta!F:F) +SUMIF(Sta!$B:$B,$A357,Sta!F:F))/$D357</f>
        <v>#DIV/0!</v>
      </c>
      <c r="F357" s="6" t="e">
        <f>SUMIF(Sta!$A:$A,$A357,Sta!F:F)/$B357</f>
        <v>#DIV/0!</v>
      </c>
      <c r="G357" s="6" t="e">
        <f>SUMIF(Sta!$B:$B,$A357,Sta!F:F)/$C357</f>
        <v>#DIV/0!</v>
      </c>
      <c r="H357" s="10" t="e">
        <f>(SUMIF(Sta!$A:$A,$A357,Sta!D:D) +SUMIF(Sta!$B:$B,$A357,Sta!E:E))/$D357</f>
        <v>#DIV/0!</v>
      </c>
      <c r="I357" s="6" t="e">
        <f>SUMIF(Sta!$A:$A,$A357,Sta!D:D)/$B357</f>
        <v>#DIV/0!</v>
      </c>
      <c r="J357" s="6" t="e">
        <f>SUMIF(Sta!$B:$B,$A357,Sta!E:E)/$C357</f>
        <v>#DIV/0!</v>
      </c>
      <c r="K357" s="10" t="e">
        <f>(SUMIF(Sta!$A:$A,$A357,Sta!E:E) +SUMIF(Sta!$B:$B,$A357,Sta!D:D))/$D357</f>
        <v>#DIV/0!</v>
      </c>
      <c r="L357" s="6" t="e">
        <f>SUMIF(Sta!$A:$A,$A357,Sta!E:E)/$B357</f>
        <v>#DIV/0!</v>
      </c>
      <c r="M357" s="6" t="e">
        <f>SUMIF(Sta!$B:$B,$A357,Sta!D:D)/$C357</f>
        <v>#DIV/0!</v>
      </c>
      <c r="N357" s="10" t="e">
        <f>(SUMIF(Sta!$A:$A,$A357,Sta!L:L) +SUMIF(Sta!$B:$B,$A357,Sta!L:L))/$D357</f>
        <v>#DIV/0!</v>
      </c>
      <c r="O357" s="6" t="e">
        <f>SUMIF(Sta!$A:$A,$A357,Sta!L:L)/$B357</f>
        <v>#DIV/0!</v>
      </c>
      <c r="P357" s="6" t="e">
        <f>SUMIF(Sta!$B:$B,$A357,Sta!L:L)/$C357</f>
        <v>#DIV/0!</v>
      </c>
      <c r="Q357" s="10" t="e">
        <f>(SUMIF(Sta!$A:$A,$A357,Sta!H:H) +SUMIF(Sta!$B:$B,$A357,Sta!J:J))/$D357</f>
        <v>#DIV/0!</v>
      </c>
      <c r="R357" s="6" t="e">
        <f>SUMIF(Sta!$A:$A,$A357,Sta!H:H)/$B357</f>
        <v>#DIV/0!</v>
      </c>
      <c r="S357" s="6" t="e">
        <f>SUMIF(Sta!$B:$B,$A357,Sta!J:J)/$C357</f>
        <v>#DIV/0!</v>
      </c>
      <c r="T357" s="10" t="e">
        <f>(SUMIF(Sta!$A:$A,$A357,Sta!I:I) +SUMIF(Sta!$B:$B,$A357,Sta!K:K))/$D357</f>
        <v>#DIV/0!</v>
      </c>
      <c r="U357" s="6" t="e">
        <f>SUMIF(Sta!$A:$A,$A357,Sta!I:I)/$B357</f>
        <v>#DIV/0!</v>
      </c>
      <c r="V357" s="6" t="e">
        <f>SUMIF(Sta!$B:$B,$A357,Sta!K:K)/$C357</f>
        <v>#DIV/0!</v>
      </c>
      <c r="W357" s="10" t="e">
        <f>(SUMIF(Sta!$A:$A,$A357,Sta!Q:Q) +SUMIF(Sta!$B:$B,$A357,Sta!Q:Q))/$D357</f>
        <v>#DIV/0!</v>
      </c>
      <c r="X357" s="6" t="e">
        <f>SUMIF(Sta!$A:$A,$A357,Sta!Q:Q)/$B357</f>
        <v>#DIV/0!</v>
      </c>
      <c r="Y357" s="6" t="e">
        <f>SUMIF(Sta!$B:$B,$A357,Sta!Q:Q)/$C357</f>
        <v>#DIV/0!</v>
      </c>
      <c r="Z357" s="10" t="e">
        <f>(SUMIF(Sta!$A:$A,$A357,Sta!M:M) +SUMIF(Sta!$B:$B,$A357,Sta!O:O))/$D357</f>
        <v>#DIV/0!</v>
      </c>
      <c r="AA357" s="6" t="e">
        <f>SUMIF(Sta!$A:$A,$A357,Sta!M:M)/$B357</f>
        <v>#DIV/0!</v>
      </c>
      <c r="AB357" s="6" t="e">
        <f>SUMIF(Sta!$B:$B,$A357,Sta!O:O)/$C357</f>
        <v>#DIV/0!</v>
      </c>
      <c r="AC357" s="10" t="e">
        <f>(SUMIF(Sta!$A:$A,$A357,Sta!N:N) +SUMIF(Sta!$B:$B,$A357,Sta!P:P))/$D357</f>
        <v>#DIV/0!</v>
      </c>
      <c r="AD357" s="6" t="e">
        <f>SUMIF(Sta!$A:$A,$A357,Sta!N:N)/$B357</f>
        <v>#DIV/0!</v>
      </c>
      <c r="AE357" s="14" t="e">
        <f>SUMIF(Sta!$B:$B,$A357,Sta!P:P)/$C357</f>
        <v>#DIV/0!</v>
      </c>
    </row>
    <row r="358" spans="1:31" x14ac:dyDescent="0.3">
      <c r="A358" t="s">
        <v>144</v>
      </c>
      <c r="B358" s="9">
        <f>COUNTIF(Sta!A:A,A358)</f>
        <v>1</v>
      </c>
      <c r="C358" s="4">
        <f>COUNTIF(Sta!B:B,A358)</f>
        <v>0</v>
      </c>
      <c r="D358" s="4">
        <f t="shared" si="10"/>
        <v>1</v>
      </c>
      <c r="E358" s="10">
        <f>(SUMIF(Sta!$A:$A,$A358,Sta!F:F) +SUMIF(Sta!$B:$B,$A358,Sta!F:F))/$D358</f>
        <v>3</v>
      </c>
      <c r="F358" s="6">
        <f>SUMIF(Sta!$A:$A,$A358,Sta!F:F)/$B358</f>
        <v>3</v>
      </c>
      <c r="G358" s="6" t="e">
        <f>SUMIF(Sta!$B:$B,$A358,Sta!F:F)/$C358</f>
        <v>#DIV/0!</v>
      </c>
      <c r="H358" s="10">
        <f>(SUMIF(Sta!$A:$A,$A358,Sta!D:D) +SUMIF(Sta!$B:$B,$A358,Sta!E:E))/$D358</f>
        <v>1</v>
      </c>
      <c r="I358" s="6">
        <f>SUMIF(Sta!$A:$A,$A358,Sta!D:D)/$B358</f>
        <v>1</v>
      </c>
      <c r="J358" s="6" t="e">
        <f>SUMIF(Sta!$B:$B,$A358,Sta!E:E)/$C358</f>
        <v>#DIV/0!</v>
      </c>
      <c r="K358" s="10">
        <f>(SUMIF(Sta!$A:$A,$A358,Sta!E:E) +SUMIF(Sta!$B:$B,$A358,Sta!D:D))/$D358</f>
        <v>2</v>
      </c>
      <c r="L358" s="6">
        <f>SUMIF(Sta!$A:$A,$A358,Sta!E:E)/$B358</f>
        <v>2</v>
      </c>
      <c r="M358" s="6" t="e">
        <f>SUMIF(Sta!$B:$B,$A358,Sta!D:D)/$C358</f>
        <v>#DIV/0!</v>
      </c>
      <c r="N358" s="10">
        <f>(SUMIF(Sta!$A:$A,$A358,Sta!L:L) +SUMIF(Sta!$B:$B,$A358,Sta!L:L))/$D358</f>
        <v>2</v>
      </c>
      <c r="O358" s="6">
        <f>SUMIF(Sta!$A:$A,$A358,Sta!L:L)/$B358</f>
        <v>2</v>
      </c>
      <c r="P358" s="6" t="e">
        <f>SUMIF(Sta!$B:$B,$A358,Sta!L:L)/$C358</f>
        <v>#DIV/0!</v>
      </c>
      <c r="Q358" s="10">
        <f>(SUMIF(Sta!$A:$A,$A358,Sta!H:H) +SUMIF(Sta!$B:$B,$A358,Sta!J:J))/$D358</f>
        <v>1</v>
      </c>
      <c r="R358" s="6">
        <f>SUMIF(Sta!$A:$A,$A358,Sta!H:H)/$B358</f>
        <v>1</v>
      </c>
      <c r="S358" s="6" t="e">
        <f>SUMIF(Sta!$B:$B,$A358,Sta!J:J)/$C358</f>
        <v>#DIV/0!</v>
      </c>
      <c r="T358" s="10">
        <f>(SUMIF(Sta!$A:$A,$A358,Sta!I:I) +SUMIF(Sta!$B:$B,$A358,Sta!K:K))/$D358</f>
        <v>1</v>
      </c>
      <c r="U358" s="6">
        <f>SUMIF(Sta!$A:$A,$A358,Sta!I:I)/$B358</f>
        <v>1</v>
      </c>
      <c r="V358" s="6" t="e">
        <f>SUMIF(Sta!$B:$B,$A358,Sta!K:K)/$C358</f>
        <v>#DIV/0!</v>
      </c>
      <c r="W358" s="10">
        <f>(SUMIF(Sta!$A:$A,$A358,Sta!Q:Q) +SUMIF(Sta!$B:$B,$A358,Sta!Q:Q))/$D358</f>
        <v>1</v>
      </c>
      <c r="X358" s="6">
        <f>SUMIF(Sta!$A:$A,$A358,Sta!Q:Q)/$B358</f>
        <v>1</v>
      </c>
      <c r="Y358" s="6" t="e">
        <f>SUMIF(Sta!$B:$B,$A358,Sta!Q:Q)/$C358</f>
        <v>#DIV/0!</v>
      </c>
      <c r="Z358" s="10">
        <f>(SUMIF(Sta!$A:$A,$A358,Sta!M:M) +SUMIF(Sta!$B:$B,$A358,Sta!O:O))/$D358</f>
        <v>0</v>
      </c>
      <c r="AA358" s="6">
        <f>SUMIF(Sta!$A:$A,$A358,Sta!M:M)/$B358</f>
        <v>0</v>
      </c>
      <c r="AB358" s="6" t="e">
        <f>SUMIF(Sta!$B:$B,$A358,Sta!O:O)/$C358</f>
        <v>#DIV/0!</v>
      </c>
      <c r="AC358" s="10">
        <f>(SUMIF(Sta!$A:$A,$A358,Sta!N:N) +SUMIF(Sta!$B:$B,$A358,Sta!P:P))/$D358</f>
        <v>1</v>
      </c>
      <c r="AD358" s="6">
        <f>SUMIF(Sta!$A:$A,$A358,Sta!N:N)/$B358</f>
        <v>1</v>
      </c>
      <c r="AE358" s="14" t="e">
        <f>SUMIF(Sta!$B:$B,$A358,Sta!P:P)/$C358</f>
        <v>#DIV/0!</v>
      </c>
    </row>
    <row r="359" spans="1:31" x14ac:dyDescent="0.3">
      <c r="A359" t="s">
        <v>666</v>
      </c>
      <c r="B359" s="9">
        <f>COUNTIF(Sta!A:A,A359)</f>
        <v>2</v>
      </c>
      <c r="C359" s="4">
        <f>COUNTIF(Sta!B:B,A359)</f>
        <v>1</v>
      </c>
      <c r="D359" s="4">
        <f t="shared" si="10"/>
        <v>3</v>
      </c>
      <c r="E359" s="10">
        <f>(SUMIF(Sta!$A:$A,$A359,Sta!F:F) +SUMIF(Sta!$B:$B,$A359,Sta!F:F))/$D359</f>
        <v>2.3333333333333335</v>
      </c>
      <c r="F359" s="6">
        <f>SUMIF(Sta!$A:$A,$A359,Sta!F:F)/$B359</f>
        <v>1.5</v>
      </c>
      <c r="G359" s="6">
        <f>SUMIF(Sta!$B:$B,$A359,Sta!F:F)/$C359</f>
        <v>4</v>
      </c>
      <c r="H359" s="10">
        <f>(SUMIF(Sta!$A:$A,$A359,Sta!D:D) +SUMIF(Sta!$B:$B,$A359,Sta!E:E))/$D359</f>
        <v>1</v>
      </c>
      <c r="I359" s="6">
        <f>SUMIF(Sta!$A:$A,$A359,Sta!D:D)/$B359</f>
        <v>0.5</v>
      </c>
      <c r="J359" s="6">
        <f>SUMIF(Sta!$B:$B,$A359,Sta!E:E)/$C359</f>
        <v>2</v>
      </c>
      <c r="K359" s="10">
        <f>(SUMIF(Sta!$A:$A,$A359,Sta!E:E) +SUMIF(Sta!$B:$B,$A359,Sta!D:D))/$D359</f>
        <v>1.3333333333333333</v>
      </c>
      <c r="L359" s="6">
        <f>SUMIF(Sta!$A:$A,$A359,Sta!E:E)/$B359</f>
        <v>1</v>
      </c>
      <c r="M359" s="6">
        <f>SUMIF(Sta!$B:$B,$A359,Sta!D:D)/$C359</f>
        <v>2</v>
      </c>
      <c r="N359" s="10">
        <f>(SUMIF(Sta!$A:$A,$A359,Sta!L:L) +SUMIF(Sta!$B:$B,$A359,Sta!L:L))/$D359</f>
        <v>0.66666666666666663</v>
      </c>
      <c r="O359" s="6">
        <f>SUMIF(Sta!$A:$A,$A359,Sta!L:L)/$B359</f>
        <v>0.5</v>
      </c>
      <c r="P359" s="6">
        <f>SUMIF(Sta!$B:$B,$A359,Sta!L:L)/$C359</f>
        <v>1</v>
      </c>
      <c r="Q359" s="10">
        <f>(SUMIF(Sta!$A:$A,$A359,Sta!H:H) +SUMIF(Sta!$B:$B,$A359,Sta!J:J))/$D359</f>
        <v>0.33333333333333331</v>
      </c>
      <c r="R359" s="6">
        <f>SUMIF(Sta!$A:$A,$A359,Sta!H:H)/$B359</f>
        <v>0</v>
      </c>
      <c r="S359" s="6">
        <f>SUMIF(Sta!$B:$B,$A359,Sta!J:J)/$C359</f>
        <v>1</v>
      </c>
      <c r="T359" s="10">
        <f>(SUMIF(Sta!$A:$A,$A359,Sta!I:I) +SUMIF(Sta!$B:$B,$A359,Sta!K:K))/$D359</f>
        <v>0.33333333333333331</v>
      </c>
      <c r="U359" s="6">
        <f>SUMIF(Sta!$A:$A,$A359,Sta!I:I)/$B359</f>
        <v>0.5</v>
      </c>
      <c r="V359" s="6">
        <f>SUMIF(Sta!$B:$B,$A359,Sta!K:K)/$C359</f>
        <v>0</v>
      </c>
      <c r="W359" s="10">
        <f>(SUMIF(Sta!$A:$A,$A359,Sta!Q:Q) +SUMIF(Sta!$B:$B,$A359,Sta!Q:Q))/$D359</f>
        <v>1.6666666666666667</v>
      </c>
      <c r="X359" s="6">
        <f>SUMIF(Sta!$A:$A,$A359,Sta!Q:Q)/$B359</f>
        <v>1</v>
      </c>
      <c r="Y359" s="6">
        <f>SUMIF(Sta!$B:$B,$A359,Sta!Q:Q)/$C359</f>
        <v>3</v>
      </c>
      <c r="Z359" s="10">
        <f>(SUMIF(Sta!$A:$A,$A359,Sta!M:M) +SUMIF(Sta!$B:$B,$A359,Sta!O:O))/$D359</f>
        <v>0.66666666666666663</v>
      </c>
      <c r="AA359" s="6">
        <f>SUMIF(Sta!$A:$A,$A359,Sta!M:M)/$B359</f>
        <v>0.5</v>
      </c>
      <c r="AB359" s="6">
        <f>SUMIF(Sta!$B:$B,$A359,Sta!O:O)/$C359</f>
        <v>1</v>
      </c>
      <c r="AC359" s="10">
        <f>(SUMIF(Sta!$A:$A,$A359,Sta!N:N) +SUMIF(Sta!$B:$B,$A359,Sta!P:P))/$D359</f>
        <v>1</v>
      </c>
      <c r="AD359" s="6">
        <f>SUMIF(Sta!$A:$A,$A359,Sta!N:N)/$B359</f>
        <v>0.5</v>
      </c>
      <c r="AE359" s="14">
        <f>SUMIF(Sta!$B:$B,$A359,Sta!P:P)/$C359</f>
        <v>2</v>
      </c>
    </row>
    <row r="360" spans="1:31" x14ac:dyDescent="0.3">
      <c r="A360" t="s">
        <v>441</v>
      </c>
      <c r="B360" s="9">
        <f>COUNTIF(Sta!A:A,A360)</f>
        <v>0</v>
      </c>
      <c r="C360" s="4">
        <f>COUNTIF(Sta!B:B,A360)</f>
        <v>0</v>
      </c>
      <c r="D360" s="4">
        <f t="shared" si="10"/>
        <v>0</v>
      </c>
      <c r="E360" s="10" t="e">
        <f>(SUMIF(Sta!$A:$A,$A360,Sta!F:F) +SUMIF(Sta!$B:$B,$A360,Sta!F:F))/$D360</f>
        <v>#DIV/0!</v>
      </c>
      <c r="F360" s="6" t="e">
        <f>SUMIF(Sta!$A:$A,$A360,Sta!F:F)/$B360</f>
        <v>#DIV/0!</v>
      </c>
      <c r="G360" s="6" t="e">
        <f>SUMIF(Sta!$B:$B,$A360,Sta!F:F)/$C360</f>
        <v>#DIV/0!</v>
      </c>
      <c r="H360" s="10" t="e">
        <f>(SUMIF(Sta!$A:$A,$A360,Sta!D:D) +SUMIF(Sta!$B:$B,$A360,Sta!E:E))/$D360</f>
        <v>#DIV/0!</v>
      </c>
      <c r="I360" s="6" t="e">
        <f>SUMIF(Sta!$A:$A,$A360,Sta!D:D)/$B360</f>
        <v>#DIV/0!</v>
      </c>
      <c r="J360" s="6" t="e">
        <f>SUMIF(Sta!$B:$B,$A360,Sta!E:E)/$C360</f>
        <v>#DIV/0!</v>
      </c>
      <c r="K360" s="10" t="e">
        <f>(SUMIF(Sta!$A:$A,$A360,Sta!E:E) +SUMIF(Sta!$B:$B,$A360,Sta!D:D))/$D360</f>
        <v>#DIV/0!</v>
      </c>
      <c r="L360" s="6" t="e">
        <f>SUMIF(Sta!$A:$A,$A360,Sta!E:E)/$B360</f>
        <v>#DIV/0!</v>
      </c>
      <c r="M360" s="6" t="e">
        <f>SUMIF(Sta!$B:$B,$A360,Sta!D:D)/$C360</f>
        <v>#DIV/0!</v>
      </c>
      <c r="N360" s="10" t="e">
        <f>(SUMIF(Sta!$A:$A,$A360,Sta!L:L) +SUMIF(Sta!$B:$B,$A360,Sta!L:L))/$D360</f>
        <v>#DIV/0!</v>
      </c>
      <c r="O360" s="6" t="e">
        <f>SUMIF(Sta!$A:$A,$A360,Sta!L:L)/$B360</f>
        <v>#DIV/0!</v>
      </c>
      <c r="P360" s="6" t="e">
        <f>SUMIF(Sta!$B:$B,$A360,Sta!L:L)/$C360</f>
        <v>#DIV/0!</v>
      </c>
      <c r="Q360" s="10" t="e">
        <f>(SUMIF(Sta!$A:$A,$A360,Sta!H:H) +SUMIF(Sta!$B:$B,$A360,Sta!J:J))/$D360</f>
        <v>#DIV/0!</v>
      </c>
      <c r="R360" s="6" t="e">
        <f>SUMIF(Sta!$A:$A,$A360,Sta!H:H)/$B360</f>
        <v>#DIV/0!</v>
      </c>
      <c r="S360" s="6" t="e">
        <f>SUMIF(Sta!$B:$B,$A360,Sta!J:J)/$C360</f>
        <v>#DIV/0!</v>
      </c>
      <c r="T360" s="10" t="e">
        <f>(SUMIF(Sta!$A:$A,$A360,Sta!I:I) +SUMIF(Sta!$B:$B,$A360,Sta!K:K))/$D360</f>
        <v>#DIV/0!</v>
      </c>
      <c r="U360" s="6" t="e">
        <f>SUMIF(Sta!$A:$A,$A360,Sta!I:I)/$B360</f>
        <v>#DIV/0!</v>
      </c>
      <c r="V360" s="6" t="e">
        <f>SUMIF(Sta!$B:$B,$A360,Sta!K:K)/$C360</f>
        <v>#DIV/0!</v>
      </c>
      <c r="W360" s="10" t="e">
        <f>(SUMIF(Sta!$A:$A,$A360,Sta!Q:Q) +SUMIF(Sta!$B:$B,$A360,Sta!Q:Q))/$D360</f>
        <v>#DIV/0!</v>
      </c>
      <c r="X360" s="6" t="e">
        <f>SUMIF(Sta!$A:$A,$A360,Sta!Q:Q)/$B360</f>
        <v>#DIV/0!</v>
      </c>
      <c r="Y360" s="6" t="e">
        <f>SUMIF(Sta!$B:$B,$A360,Sta!Q:Q)/$C360</f>
        <v>#DIV/0!</v>
      </c>
      <c r="Z360" s="10" t="e">
        <f>(SUMIF(Sta!$A:$A,$A360,Sta!M:M) +SUMIF(Sta!$B:$B,$A360,Sta!O:O))/$D360</f>
        <v>#DIV/0!</v>
      </c>
      <c r="AA360" s="6" t="e">
        <f>SUMIF(Sta!$A:$A,$A360,Sta!M:M)/$B360</f>
        <v>#DIV/0!</v>
      </c>
      <c r="AB360" s="6" t="e">
        <f>SUMIF(Sta!$B:$B,$A360,Sta!O:O)/$C360</f>
        <v>#DIV/0!</v>
      </c>
      <c r="AC360" s="10" t="e">
        <f>(SUMIF(Sta!$A:$A,$A360,Sta!N:N) +SUMIF(Sta!$B:$B,$A360,Sta!P:P))/$D360</f>
        <v>#DIV/0!</v>
      </c>
      <c r="AD360" s="6" t="e">
        <f>SUMIF(Sta!$A:$A,$A360,Sta!N:N)/$B360</f>
        <v>#DIV/0!</v>
      </c>
      <c r="AE360" s="14" t="e">
        <f>SUMIF(Sta!$B:$B,$A360,Sta!P:P)/$C360</f>
        <v>#DIV/0!</v>
      </c>
    </row>
    <row r="361" spans="1:31" x14ac:dyDescent="0.3">
      <c r="A361" t="s">
        <v>15</v>
      </c>
      <c r="B361" s="9">
        <f>COUNTIF(Sta!A:A,A361)</f>
        <v>0</v>
      </c>
      <c r="C361" s="4">
        <f>COUNTIF(Sta!B:B,A361)</f>
        <v>0</v>
      </c>
      <c r="D361" s="4">
        <f t="shared" si="10"/>
        <v>0</v>
      </c>
      <c r="E361" s="10" t="e">
        <f>(SUMIF(Sta!$A:$A,$A361,Sta!F:F) +SUMIF(Sta!$B:$B,$A361,Sta!F:F))/$D361</f>
        <v>#DIV/0!</v>
      </c>
      <c r="F361" s="6" t="e">
        <f>SUMIF(Sta!$A:$A,$A361,Sta!F:F)/$B361</f>
        <v>#DIV/0!</v>
      </c>
      <c r="G361" s="6" t="e">
        <f>SUMIF(Sta!$B:$B,$A361,Sta!F:F)/$C361</f>
        <v>#DIV/0!</v>
      </c>
      <c r="H361" s="10" t="e">
        <f>(SUMIF(Sta!$A:$A,$A361,Sta!D:D) +SUMIF(Sta!$B:$B,$A361,Sta!E:E))/$D361</f>
        <v>#DIV/0!</v>
      </c>
      <c r="I361" s="6" t="e">
        <f>SUMIF(Sta!$A:$A,$A361,Sta!D:D)/$B361</f>
        <v>#DIV/0!</v>
      </c>
      <c r="J361" s="6" t="e">
        <f>SUMIF(Sta!$B:$B,$A361,Sta!E:E)/$C361</f>
        <v>#DIV/0!</v>
      </c>
      <c r="K361" s="10" t="e">
        <f>(SUMIF(Sta!$A:$A,$A361,Sta!E:E) +SUMIF(Sta!$B:$B,$A361,Sta!D:D))/$D361</f>
        <v>#DIV/0!</v>
      </c>
      <c r="L361" s="6" t="e">
        <f>SUMIF(Sta!$A:$A,$A361,Sta!E:E)/$B361</f>
        <v>#DIV/0!</v>
      </c>
      <c r="M361" s="6" t="e">
        <f>SUMIF(Sta!$B:$B,$A361,Sta!D:D)/$C361</f>
        <v>#DIV/0!</v>
      </c>
      <c r="N361" s="10" t="e">
        <f>(SUMIF(Sta!$A:$A,$A361,Sta!L:L) +SUMIF(Sta!$B:$B,$A361,Sta!L:L))/$D361</f>
        <v>#DIV/0!</v>
      </c>
      <c r="O361" s="6" t="e">
        <f>SUMIF(Sta!$A:$A,$A361,Sta!L:L)/$B361</f>
        <v>#DIV/0!</v>
      </c>
      <c r="P361" s="6" t="e">
        <f>SUMIF(Sta!$B:$B,$A361,Sta!L:L)/$C361</f>
        <v>#DIV/0!</v>
      </c>
      <c r="Q361" s="10" t="e">
        <f>(SUMIF(Sta!$A:$A,$A361,Sta!H:H) +SUMIF(Sta!$B:$B,$A361,Sta!J:J))/$D361</f>
        <v>#DIV/0!</v>
      </c>
      <c r="R361" s="6" t="e">
        <f>SUMIF(Sta!$A:$A,$A361,Sta!H:H)/$B361</f>
        <v>#DIV/0!</v>
      </c>
      <c r="S361" s="6" t="e">
        <f>SUMIF(Sta!$B:$B,$A361,Sta!J:J)/$C361</f>
        <v>#DIV/0!</v>
      </c>
      <c r="T361" s="10" t="e">
        <f>(SUMIF(Sta!$A:$A,$A361,Sta!I:I) +SUMIF(Sta!$B:$B,$A361,Sta!K:K))/$D361</f>
        <v>#DIV/0!</v>
      </c>
      <c r="U361" s="6" t="e">
        <f>SUMIF(Sta!$A:$A,$A361,Sta!I:I)/$B361</f>
        <v>#DIV/0!</v>
      </c>
      <c r="V361" s="6" t="e">
        <f>SUMIF(Sta!$B:$B,$A361,Sta!K:K)/$C361</f>
        <v>#DIV/0!</v>
      </c>
      <c r="W361" s="10" t="e">
        <f>(SUMIF(Sta!$A:$A,$A361,Sta!Q:Q) +SUMIF(Sta!$B:$B,$A361,Sta!Q:Q))/$D361</f>
        <v>#DIV/0!</v>
      </c>
      <c r="X361" s="6" t="e">
        <f>SUMIF(Sta!$A:$A,$A361,Sta!Q:Q)/$B361</f>
        <v>#DIV/0!</v>
      </c>
      <c r="Y361" s="6" t="e">
        <f>SUMIF(Sta!$B:$B,$A361,Sta!Q:Q)/$C361</f>
        <v>#DIV/0!</v>
      </c>
      <c r="Z361" s="10" t="e">
        <f>(SUMIF(Sta!$A:$A,$A361,Sta!M:M) +SUMIF(Sta!$B:$B,$A361,Sta!O:O))/$D361</f>
        <v>#DIV/0!</v>
      </c>
      <c r="AA361" s="6" t="e">
        <f>SUMIF(Sta!$A:$A,$A361,Sta!M:M)/$B361</f>
        <v>#DIV/0!</v>
      </c>
      <c r="AB361" s="6" t="e">
        <f>SUMIF(Sta!$B:$B,$A361,Sta!O:O)/$C361</f>
        <v>#DIV/0!</v>
      </c>
      <c r="AC361" s="10" t="e">
        <f>(SUMIF(Sta!$A:$A,$A361,Sta!N:N) +SUMIF(Sta!$B:$B,$A361,Sta!P:P))/$D361</f>
        <v>#DIV/0!</v>
      </c>
      <c r="AD361" s="6" t="e">
        <f>SUMIF(Sta!$A:$A,$A361,Sta!N:N)/$B361</f>
        <v>#DIV/0!</v>
      </c>
      <c r="AE361" s="14" t="e">
        <f>SUMIF(Sta!$B:$B,$A361,Sta!P:P)/$C361</f>
        <v>#DIV/0!</v>
      </c>
    </row>
    <row r="362" spans="1:31" x14ac:dyDescent="0.3">
      <c r="A362" t="s">
        <v>636</v>
      </c>
      <c r="B362" s="9">
        <f>COUNTIF(Sta!A:A,A362)</f>
        <v>1</v>
      </c>
      <c r="C362" s="4">
        <f>COUNTIF(Sta!B:B,A362)</f>
        <v>0</v>
      </c>
      <c r="D362" s="4">
        <f t="shared" si="10"/>
        <v>1</v>
      </c>
      <c r="E362" s="10">
        <f>(SUMIF(Sta!$A:$A,$A362,Sta!F:F) +SUMIF(Sta!$B:$B,$A362,Sta!F:F))/$D362</f>
        <v>2</v>
      </c>
      <c r="F362" s="6">
        <f>SUMIF(Sta!$A:$A,$A362,Sta!F:F)/$B362</f>
        <v>2</v>
      </c>
      <c r="G362" s="6" t="e">
        <f>SUMIF(Sta!$B:$B,$A362,Sta!F:F)/$C362</f>
        <v>#DIV/0!</v>
      </c>
      <c r="H362" s="10">
        <f>(SUMIF(Sta!$A:$A,$A362,Sta!D:D) +SUMIF(Sta!$B:$B,$A362,Sta!E:E))/$D362</f>
        <v>2</v>
      </c>
      <c r="I362" s="6">
        <f>SUMIF(Sta!$A:$A,$A362,Sta!D:D)/$B362</f>
        <v>2</v>
      </c>
      <c r="J362" s="6" t="e">
        <f>SUMIF(Sta!$B:$B,$A362,Sta!E:E)/$C362</f>
        <v>#DIV/0!</v>
      </c>
      <c r="K362" s="10">
        <f>(SUMIF(Sta!$A:$A,$A362,Sta!E:E) +SUMIF(Sta!$B:$B,$A362,Sta!D:D))/$D362</f>
        <v>0</v>
      </c>
      <c r="L362" s="6">
        <f>SUMIF(Sta!$A:$A,$A362,Sta!E:E)/$B362</f>
        <v>0</v>
      </c>
      <c r="M362" s="6" t="e">
        <f>SUMIF(Sta!$B:$B,$A362,Sta!D:D)/$C362</f>
        <v>#DIV/0!</v>
      </c>
      <c r="N362" s="10">
        <f>(SUMIF(Sta!$A:$A,$A362,Sta!L:L) +SUMIF(Sta!$B:$B,$A362,Sta!L:L))/$D362</f>
        <v>1</v>
      </c>
      <c r="O362" s="6">
        <f>SUMIF(Sta!$A:$A,$A362,Sta!L:L)/$B362</f>
        <v>1</v>
      </c>
      <c r="P362" s="6" t="e">
        <f>SUMIF(Sta!$B:$B,$A362,Sta!L:L)/$C362</f>
        <v>#DIV/0!</v>
      </c>
      <c r="Q362" s="10">
        <f>(SUMIF(Sta!$A:$A,$A362,Sta!H:H) +SUMIF(Sta!$B:$B,$A362,Sta!J:J))/$D362</f>
        <v>1</v>
      </c>
      <c r="R362" s="6">
        <f>SUMIF(Sta!$A:$A,$A362,Sta!H:H)/$B362</f>
        <v>1</v>
      </c>
      <c r="S362" s="6" t="e">
        <f>SUMIF(Sta!$B:$B,$A362,Sta!J:J)/$C362</f>
        <v>#DIV/0!</v>
      </c>
      <c r="T362" s="10">
        <f>(SUMIF(Sta!$A:$A,$A362,Sta!I:I) +SUMIF(Sta!$B:$B,$A362,Sta!K:K))/$D362</f>
        <v>0</v>
      </c>
      <c r="U362" s="6">
        <f>SUMIF(Sta!$A:$A,$A362,Sta!I:I)/$B362</f>
        <v>0</v>
      </c>
      <c r="V362" s="6" t="e">
        <f>SUMIF(Sta!$B:$B,$A362,Sta!K:K)/$C362</f>
        <v>#DIV/0!</v>
      </c>
      <c r="W362" s="10">
        <f>(SUMIF(Sta!$A:$A,$A362,Sta!Q:Q) +SUMIF(Sta!$B:$B,$A362,Sta!Q:Q))/$D362</f>
        <v>1</v>
      </c>
      <c r="X362" s="6">
        <f>SUMIF(Sta!$A:$A,$A362,Sta!Q:Q)/$B362</f>
        <v>1</v>
      </c>
      <c r="Y362" s="6" t="e">
        <f>SUMIF(Sta!$B:$B,$A362,Sta!Q:Q)/$C362</f>
        <v>#DIV/0!</v>
      </c>
      <c r="Z362" s="10">
        <f>(SUMIF(Sta!$A:$A,$A362,Sta!M:M) +SUMIF(Sta!$B:$B,$A362,Sta!O:O))/$D362</f>
        <v>1</v>
      </c>
      <c r="AA362" s="6">
        <f>SUMIF(Sta!$A:$A,$A362,Sta!M:M)/$B362</f>
        <v>1</v>
      </c>
      <c r="AB362" s="6" t="e">
        <f>SUMIF(Sta!$B:$B,$A362,Sta!O:O)/$C362</f>
        <v>#DIV/0!</v>
      </c>
      <c r="AC362" s="10">
        <f>(SUMIF(Sta!$A:$A,$A362,Sta!N:N) +SUMIF(Sta!$B:$B,$A362,Sta!P:P))/$D362</f>
        <v>0</v>
      </c>
      <c r="AD362" s="6">
        <f>SUMIF(Sta!$A:$A,$A362,Sta!N:N)/$B362</f>
        <v>0</v>
      </c>
      <c r="AE362" s="14" t="e">
        <f>SUMIF(Sta!$B:$B,$A362,Sta!P:P)/$C362</f>
        <v>#DIV/0!</v>
      </c>
    </row>
    <row r="363" spans="1:31" x14ac:dyDescent="0.3">
      <c r="A363" t="s">
        <v>227</v>
      </c>
      <c r="B363" s="9">
        <f>COUNTIF(Sta!A:A,A363)</f>
        <v>1</v>
      </c>
      <c r="C363" s="4">
        <f>COUNTIF(Sta!B:B,A363)</f>
        <v>1</v>
      </c>
      <c r="D363" s="4">
        <f t="shared" si="10"/>
        <v>2</v>
      </c>
      <c r="E363" s="10">
        <f>(SUMIF(Sta!$A:$A,$A363,Sta!F:F) +SUMIF(Sta!$B:$B,$A363,Sta!F:F))/$D363</f>
        <v>2</v>
      </c>
      <c r="F363" s="6">
        <f>SUMIF(Sta!$A:$A,$A363,Sta!F:F)/$B363</f>
        <v>4</v>
      </c>
      <c r="G363" s="6">
        <f>SUMIF(Sta!$B:$B,$A363,Sta!F:F)/$C363</f>
        <v>0</v>
      </c>
      <c r="H363" s="10">
        <f>(SUMIF(Sta!$A:$A,$A363,Sta!D:D) +SUMIF(Sta!$B:$B,$A363,Sta!E:E))/$D363</f>
        <v>1</v>
      </c>
      <c r="I363" s="6">
        <f>SUMIF(Sta!$A:$A,$A363,Sta!D:D)/$B363</f>
        <v>2</v>
      </c>
      <c r="J363" s="6">
        <f>SUMIF(Sta!$B:$B,$A363,Sta!E:E)/$C363</f>
        <v>0</v>
      </c>
      <c r="K363" s="10">
        <f>(SUMIF(Sta!$A:$A,$A363,Sta!E:E) +SUMIF(Sta!$B:$B,$A363,Sta!D:D))/$D363</f>
        <v>1</v>
      </c>
      <c r="L363" s="6">
        <f>SUMIF(Sta!$A:$A,$A363,Sta!E:E)/$B363</f>
        <v>2</v>
      </c>
      <c r="M363" s="6">
        <f>SUMIF(Sta!$B:$B,$A363,Sta!D:D)/$C363</f>
        <v>0</v>
      </c>
      <c r="N363" s="10">
        <f>(SUMIF(Sta!$A:$A,$A363,Sta!L:L) +SUMIF(Sta!$B:$B,$A363,Sta!L:L))/$D363</f>
        <v>1</v>
      </c>
      <c r="O363" s="6">
        <f>SUMIF(Sta!$A:$A,$A363,Sta!L:L)/$B363</f>
        <v>2</v>
      </c>
      <c r="P363" s="6">
        <f>SUMIF(Sta!$B:$B,$A363,Sta!L:L)/$C363</f>
        <v>0</v>
      </c>
      <c r="Q363" s="10">
        <f>(SUMIF(Sta!$A:$A,$A363,Sta!H:H) +SUMIF(Sta!$B:$B,$A363,Sta!J:J))/$D363</f>
        <v>1</v>
      </c>
      <c r="R363" s="6">
        <f>SUMIF(Sta!$A:$A,$A363,Sta!H:H)/$B363</f>
        <v>2</v>
      </c>
      <c r="S363" s="6">
        <f>SUMIF(Sta!$B:$B,$A363,Sta!J:J)/$C363</f>
        <v>0</v>
      </c>
      <c r="T363" s="10">
        <f>(SUMIF(Sta!$A:$A,$A363,Sta!I:I) +SUMIF(Sta!$B:$B,$A363,Sta!K:K))/$D363</f>
        <v>0</v>
      </c>
      <c r="U363" s="6">
        <f>SUMIF(Sta!$A:$A,$A363,Sta!I:I)/$B363</f>
        <v>0</v>
      </c>
      <c r="V363" s="6">
        <f>SUMIF(Sta!$B:$B,$A363,Sta!K:K)/$C363</f>
        <v>0</v>
      </c>
      <c r="W363" s="10">
        <f>(SUMIF(Sta!$A:$A,$A363,Sta!Q:Q) +SUMIF(Sta!$B:$B,$A363,Sta!Q:Q))/$D363</f>
        <v>1</v>
      </c>
      <c r="X363" s="6">
        <f>SUMIF(Sta!$A:$A,$A363,Sta!Q:Q)/$B363</f>
        <v>2</v>
      </c>
      <c r="Y363" s="6">
        <f>SUMIF(Sta!$B:$B,$A363,Sta!Q:Q)/$C363</f>
        <v>0</v>
      </c>
      <c r="Z363" s="10">
        <f>(SUMIF(Sta!$A:$A,$A363,Sta!M:M) +SUMIF(Sta!$B:$B,$A363,Sta!O:O))/$D363</f>
        <v>0</v>
      </c>
      <c r="AA363" s="6">
        <f>SUMIF(Sta!$A:$A,$A363,Sta!M:M)/$B363</f>
        <v>0</v>
      </c>
      <c r="AB363" s="6">
        <f>SUMIF(Sta!$B:$B,$A363,Sta!O:O)/$C363</f>
        <v>0</v>
      </c>
      <c r="AC363" s="10">
        <f>(SUMIF(Sta!$A:$A,$A363,Sta!N:N) +SUMIF(Sta!$B:$B,$A363,Sta!P:P))/$D363</f>
        <v>1</v>
      </c>
      <c r="AD363" s="6">
        <f>SUMIF(Sta!$A:$A,$A363,Sta!N:N)/$B363</f>
        <v>2</v>
      </c>
      <c r="AE363" s="14">
        <f>SUMIF(Sta!$B:$B,$A363,Sta!P:P)/$C363</f>
        <v>0</v>
      </c>
    </row>
    <row r="364" spans="1:31" x14ac:dyDescent="0.3">
      <c r="A364" t="s">
        <v>284</v>
      </c>
      <c r="B364" s="9">
        <f>COUNTIF(Sta!A:A,A364)</f>
        <v>1</v>
      </c>
      <c r="C364" s="4">
        <f>COUNTIF(Sta!B:B,A364)</f>
        <v>0</v>
      </c>
      <c r="D364" s="4">
        <f t="shared" si="10"/>
        <v>1</v>
      </c>
      <c r="E364" s="10">
        <f>(SUMIF(Sta!$A:$A,$A364,Sta!F:F) +SUMIF(Sta!$B:$B,$A364,Sta!F:F))/$D364</f>
        <v>3</v>
      </c>
      <c r="F364" s="6">
        <f>SUMIF(Sta!$A:$A,$A364,Sta!F:F)/$B364</f>
        <v>3</v>
      </c>
      <c r="G364" s="6" t="e">
        <f>SUMIF(Sta!$B:$B,$A364,Sta!F:F)/$C364</f>
        <v>#DIV/0!</v>
      </c>
      <c r="H364" s="10">
        <f>(SUMIF(Sta!$A:$A,$A364,Sta!D:D) +SUMIF(Sta!$B:$B,$A364,Sta!E:E))/$D364</f>
        <v>2</v>
      </c>
      <c r="I364" s="6">
        <f>SUMIF(Sta!$A:$A,$A364,Sta!D:D)/$B364</f>
        <v>2</v>
      </c>
      <c r="J364" s="6" t="e">
        <f>SUMIF(Sta!$B:$B,$A364,Sta!E:E)/$C364</f>
        <v>#DIV/0!</v>
      </c>
      <c r="K364" s="10">
        <f>(SUMIF(Sta!$A:$A,$A364,Sta!E:E) +SUMIF(Sta!$B:$B,$A364,Sta!D:D))/$D364</f>
        <v>1</v>
      </c>
      <c r="L364" s="6">
        <f>SUMIF(Sta!$A:$A,$A364,Sta!E:E)/$B364</f>
        <v>1</v>
      </c>
      <c r="M364" s="6" t="e">
        <f>SUMIF(Sta!$B:$B,$A364,Sta!D:D)/$C364</f>
        <v>#DIV/0!</v>
      </c>
      <c r="N364" s="10">
        <f>(SUMIF(Sta!$A:$A,$A364,Sta!L:L) +SUMIF(Sta!$B:$B,$A364,Sta!L:L))/$D364</f>
        <v>1</v>
      </c>
      <c r="O364" s="6">
        <f>SUMIF(Sta!$A:$A,$A364,Sta!L:L)/$B364</f>
        <v>1</v>
      </c>
      <c r="P364" s="6" t="e">
        <f>SUMIF(Sta!$B:$B,$A364,Sta!L:L)/$C364</f>
        <v>#DIV/0!</v>
      </c>
      <c r="Q364" s="10">
        <f>(SUMIF(Sta!$A:$A,$A364,Sta!H:H) +SUMIF(Sta!$B:$B,$A364,Sta!J:J))/$D364</f>
        <v>1</v>
      </c>
      <c r="R364" s="6">
        <f>SUMIF(Sta!$A:$A,$A364,Sta!H:H)/$B364</f>
        <v>1</v>
      </c>
      <c r="S364" s="6" t="e">
        <f>SUMIF(Sta!$B:$B,$A364,Sta!J:J)/$C364</f>
        <v>#DIV/0!</v>
      </c>
      <c r="T364" s="10">
        <f>(SUMIF(Sta!$A:$A,$A364,Sta!I:I) +SUMIF(Sta!$B:$B,$A364,Sta!K:K))/$D364</f>
        <v>0</v>
      </c>
      <c r="U364" s="6">
        <f>SUMIF(Sta!$A:$A,$A364,Sta!I:I)/$B364</f>
        <v>0</v>
      </c>
      <c r="V364" s="6" t="e">
        <f>SUMIF(Sta!$B:$B,$A364,Sta!K:K)/$C364</f>
        <v>#DIV/0!</v>
      </c>
      <c r="W364" s="10">
        <f>(SUMIF(Sta!$A:$A,$A364,Sta!Q:Q) +SUMIF(Sta!$B:$B,$A364,Sta!Q:Q))/$D364</f>
        <v>2</v>
      </c>
      <c r="X364" s="6">
        <f>SUMIF(Sta!$A:$A,$A364,Sta!Q:Q)/$B364</f>
        <v>2</v>
      </c>
      <c r="Y364" s="6" t="e">
        <f>SUMIF(Sta!$B:$B,$A364,Sta!Q:Q)/$C364</f>
        <v>#DIV/0!</v>
      </c>
      <c r="Z364" s="10">
        <f>(SUMIF(Sta!$A:$A,$A364,Sta!M:M) +SUMIF(Sta!$B:$B,$A364,Sta!O:O))/$D364</f>
        <v>1</v>
      </c>
      <c r="AA364" s="6">
        <f>SUMIF(Sta!$A:$A,$A364,Sta!M:M)/$B364</f>
        <v>1</v>
      </c>
      <c r="AB364" s="6" t="e">
        <f>SUMIF(Sta!$B:$B,$A364,Sta!O:O)/$C364</f>
        <v>#DIV/0!</v>
      </c>
      <c r="AC364" s="10">
        <f>(SUMIF(Sta!$A:$A,$A364,Sta!N:N) +SUMIF(Sta!$B:$B,$A364,Sta!P:P))/$D364</f>
        <v>1</v>
      </c>
      <c r="AD364" s="6">
        <f>SUMIF(Sta!$A:$A,$A364,Sta!N:N)/$B364</f>
        <v>1</v>
      </c>
      <c r="AE364" s="14" t="e">
        <f>SUMIF(Sta!$B:$B,$A364,Sta!P:P)/$C364</f>
        <v>#DIV/0!</v>
      </c>
    </row>
    <row r="365" spans="1:31" x14ac:dyDescent="0.3">
      <c r="A365" t="s">
        <v>289</v>
      </c>
      <c r="B365" s="9">
        <f>COUNTIF(Sta!A:A,A365)</f>
        <v>0</v>
      </c>
      <c r="C365" s="4">
        <f>COUNTIF(Sta!B:B,A365)</f>
        <v>0</v>
      </c>
      <c r="D365" s="4">
        <f t="shared" si="10"/>
        <v>0</v>
      </c>
      <c r="E365" s="10" t="e">
        <f>(SUMIF(Sta!$A:$A,$A365,Sta!F:F) +SUMIF(Sta!$B:$B,$A365,Sta!F:F))/$D365</f>
        <v>#DIV/0!</v>
      </c>
      <c r="F365" s="6" t="e">
        <f>SUMIF(Sta!$A:$A,$A365,Sta!F:F)/$B365</f>
        <v>#DIV/0!</v>
      </c>
      <c r="G365" s="6" t="e">
        <f>SUMIF(Sta!$B:$B,$A365,Sta!F:F)/$C365</f>
        <v>#DIV/0!</v>
      </c>
      <c r="H365" s="10" t="e">
        <f>(SUMIF(Sta!$A:$A,$A365,Sta!D:D) +SUMIF(Sta!$B:$B,$A365,Sta!E:E))/$D365</f>
        <v>#DIV/0!</v>
      </c>
      <c r="I365" s="6" t="e">
        <f>SUMIF(Sta!$A:$A,$A365,Sta!D:D)/$B365</f>
        <v>#DIV/0!</v>
      </c>
      <c r="J365" s="6" t="e">
        <f>SUMIF(Sta!$B:$B,$A365,Sta!E:E)/$C365</f>
        <v>#DIV/0!</v>
      </c>
      <c r="K365" s="10" t="e">
        <f>(SUMIF(Sta!$A:$A,$A365,Sta!E:E) +SUMIF(Sta!$B:$B,$A365,Sta!D:D))/$D365</f>
        <v>#DIV/0!</v>
      </c>
      <c r="L365" s="6" t="e">
        <f>SUMIF(Sta!$A:$A,$A365,Sta!E:E)/$B365</f>
        <v>#DIV/0!</v>
      </c>
      <c r="M365" s="6" t="e">
        <f>SUMIF(Sta!$B:$B,$A365,Sta!D:D)/$C365</f>
        <v>#DIV/0!</v>
      </c>
      <c r="N365" s="10" t="e">
        <f>(SUMIF(Sta!$A:$A,$A365,Sta!L:L) +SUMIF(Sta!$B:$B,$A365,Sta!L:L))/$D365</f>
        <v>#DIV/0!</v>
      </c>
      <c r="O365" s="6" t="e">
        <f>SUMIF(Sta!$A:$A,$A365,Sta!L:L)/$B365</f>
        <v>#DIV/0!</v>
      </c>
      <c r="P365" s="6" t="e">
        <f>SUMIF(Sta!$B:$B,$A365,Sta!L:L)/$C365</f>
        <v>#DIV/0!</v>
      </c>
      <c r="Q365" s="10" t="e">
        <f>(SUMIF(Sta!$A:$A,$A365,Sta!H:H) +SUMIF(Sta!$B:$B,$A365,Sta!J:J))/$D365</f>
        <v>#DIV/0!</v>
      </c>
      <c r="R365" s="6" t="e">
        <f>SUMIF(Sta!$A:$A,$A365,Sta!H:H)/$B365</f>
        <v>#DIV/0!</v>
      </c>
      <c r="S365" s="6" t="e">
        <f>SUMIF(Sta!$B:$B,$A365,Sta!J:J)/$C365</f>
        <v>#DIV/0!</v>
      </c>
      <c r="T365" s="10" t="e">
        <f>(SUMIF(Sta!$A:$A,$A365,Sta!I:I) +SUMIF(Sta!$B:$B,$A365,Sta!K:K))/$D365</f>
        <v>#DIV/0!</v>
      </c>
      <c r="U365" s="6" t="e">
        <f>SUMIF(Sta!$A:$A,$A365,Sta!I:I)/$B365</f>
        <v>#DIV/0!</v>
      </c>
      <c r="V365" s="6" t="e">
        <f>SUMIF(Sta!$B:$B,$A365,Sta!K:K)/$C365</f>
        <v>#DIV/0!</v>
      </c>
      <c r="W365" s="10" t="e">
        <f>(SUMIF(Sta!$A:$A,$A365,Sta!Q:Q) +SUMIF(Sta!$B:$B,$A365,Sta!Q:Q))/$D365</f>
        <v>#DIV/0!</v>
      </c>
      <c r="X365" s="6" t="e">
        <f>SUMIF(Sta!$A:$A,$A365,Sta!Q:Q)/$B365</f>
        <v>#DIV/0!</v>
      </c>
      <c r="Y365" s="6" t="e">
        <f>SUMIF(Sta!$B:$B,$A365,Sta!Q:Q)/$C365</f>
        <v>#DIV/0!</v>
      </c>
      <c r="Z365" s="10" t="e">
        <f>(SUMIF(Sta!$A:$A,$A365,Sta!M:M) +SUMIF(Sta!$B:$B,$A365,Sta!O:O))/$D365</f>
        <v>#DIV/0!</v>
      </c>
      <c r="AA365" s="6" t="e">
        <f>SUMIF(Sta!$A:$A,$A365,Sta!M:M)/$B365</f>
        <v>#DIV/0!</v>
      </c>
      <c r="AB365" s="6" t="e">
        <f>SUMIF(Sta!$B:$B,$A365,Sta!O:O)/$C365</f>
        <v>#DIV/0!</v>
      </c>
      <c r="AC365" s="10" t="e">
        <f>(SUMIF(Sta!$A:$A,$A365,Sta!N:N) +SUMIF(Sta!$B:$B,$A365,Sta!P:P))/$D365</f>
        <v>#DIV/0!</v>
      </c>
      <c r="AD365" s="6" t="e">
        <f>SUMIF(Sta!$A:$A,$A365,Sta!N:N)/$B365</f>
        <v>#DIV/0!</v>
      </c>
      <c r="AE365" s="14" t="e">
        <f>SUMIF(Sta!$B:$B,$A365,Sta!P:P)/$C365</f>
        <v>#DIV/0!</v>
      </c>
    </row>
    <row r="366" spans="1:31" x14ac:dyDescent="0.3">
      <c r="A366" t="s">
        <v>369</v>
      </c>
      <c r="B366" s="9">
        <f>COUNTIF(Sta!A:A,A366)</f>
        <v>2</v>
      </c>
      <c r="C366" s="4">
        <f>COUNTIF(Sta!B:B,A366)</f>
        <v>1</v>
      </c>
      <c r="D366" s="4">
        <f t="shared" si="10"/>
        <v>3</v>
      </c>
      <c r="E366" s="10">
        <f>(SUMIF(Sta!$A:$A,$A366,Sta!F:F) +SUMIF(Sta!$B:$B,$A366,Sta!F:F))/$D366</f>
        <v>2.3333333333333335</v>
      </c>
      <c r="F366" s="6">
        <f>SUMIF(Sta!$A:$A,$A366,Sta!F:F)/$B366</f>
        <v>2.5</v>
      </c>
      <c r="G366" s="6">
        <f>SUMIF(Sta!$B:$B,$A366,Sta!F:F)/$C366</f>
        <v>2</v>
      </c>
      <c r="H366" s="10">
        <f>(SUMIF(Sta!$A:$A,$A366,Sta!D:D) +SUMIF(Sta!$B:$B,$A366,Sta!E:E))/$D366</f>
        <v>1.3333333333333333</v>
      </c>
      <c r="I366" s="6">
        <f>SUMIF(Sta!$A:$A,$A366,Sta!D:D)/$B366</f>
        <v>1.5</v>
      </c>
      <c r="J366" s="6">
        <f>SUMIF(Sta!$B:$B,$A366,Sta!E:E)/$C366</f>
        <v>1</v>
      </c>
      <c r="K366" s="10">
        <f>(SUMIF(Sta!$A:$A,$A366,Sta!E:E) +SUMIF(Sta!$B:$B,$A366,Sta!D:D))/$D366</f>
        <v>1</v>
      </c>
      <c r="L366" s="6">
        <f>SUMIF(Sta!$A:$A,$A366,Sta!E:E)/$B366</f>
        <v>1</v>
      </c>
      <c r="M366" s="6">
        <f>SUMIF(Sta!$B:$B,$A366,Sta!D:D)/$C366</f>
        <v>1</v>
      </c>
      <c r="N366" s="10">
        <f>(SUMIF(Sta!$A:$A,$A366,Sta!L:L) +SUMIF(Sta!$B:$B,$A366,Sta!L:L))/$D366</f>
        <v>1</v>
      </c>
      <c r="O366" s="6">
        <f>SUMIF(Sta!$A:$A,$A366,Sta!L:L)/$B366</f>
        <v>1</v>
      </c>
      <c r="P366" s="6">
        <f>SUMIF(Sta!$B:$B,$A366,Sta!L:L)/$C366</f>
        <v>1</v>
      </c>
      <c r="Q366" s="10">
        <f>(SUMIF(Sta!$A:$A,$A366,Sta!H:H) +SUMIF(Sta!$B:$B,$A366,Sta!J:J))/$D366</f>
        <v>0.66666666666666663</v>
      </c>
      <c r="R366" s="6">
        <f>SUMIF(Sta!$A:$A,$A366,Sta!H:H)/$B366</f>
        <v>0.5</v>
      </c>
      <c r="S366" s="6">
        <f>SUMIF(Sta!$B:$B,$A366,Sta!J:J)/$C366</f>
        <v>1</v>
      </c>
      <c r="T366" s="10">
        <f>(SUMIF(Sta!$A:$A,$A366,Sta!I:I) +SUMIF(Sta!$B:$B,$A366,Sta!K:K))/$D366</f>
        <v>0.33333333333333331</v>
      </c>
      <c r="U366" s="6">
        <f>SUMIF(Sta!$A:$A,$A366,Sta!I:I)/$B366</f>
        <v>0.5</v>
      </c>
      <c r="V366" s="6">
        <f>SUMIF(Sta!$B:$B,$A366,Sta!K:K)/$C366</f>
        <v>0</v>
      </c>
      <c r="W366" s="10">
        <f>(SUMIF(Sta!$A:$A,$A366,Sta!Q:Q) +SUMIF(Sta!$B:$B,$A366,Sta!Q:Q))/$D366</f>
        <v>1.3333333333333333</v>
      </c>
      <c r="X366" s="6">
        <f>SUMIF(Sta!$A:$A,$A366,Sta!Q:Q)/$B366</f>
        <v>1.5</v>
      </c>
      <c r="Y366" s="6">
        <f>SUMIF(Sta!$B:$B,$A366,Sta!Q:Q)/$C366</f>
        <v>1</v>
      </c>
      <c r="Z366" s="10">
        <f>(SUMIF(Sta!$A:$A,$A366,Sta!M:M) +SUMIF(Sta!$B:$B,$A366,Sta!O:O))/$D366</f>
        <v>0.66666666666666663</v>
      </c>
      <c r="AA366" s="6">
        <f>SUMIF(Sta!$A:$A,$A366,Sta!M:M)/$B366</f>
        <v>1</v>
      </c>
      <c r="AB366" s="6">
        <f>SUMIF(Sta!$B:$B,$A366,Sta!O:O)/$C366</f>
        <v>0</v>
      </c>
      <c r="AC366" s="10">
        <f>(SUMIF(Sta!$A:$A,$A366,Sta!N:N) +SUMIF(Sta!$B:$B,$A366,Sta!P:P))/$D366</f>
        <v>0.66666666666666663</v>
      </c>
      <c r="AD366" s="6">
        <f>SUMIF(Sta!$A:$A,$A366,Sta!N:N)/$B366</f>
        <v>0.5</v>
      </c>
      <c r="AE366" s="14">
        <f>SUMIF(Sta!$B:$B,$A366,Sta!P:P)/$C366</f>
        <v>1</v>
      </c>
    </row>
    <row r="367" spans="1:31" x14ac:dyDescent="0.3">
      <c r="A367" t="s">
        <v>523</v>
      </c>
      <c r="B367" s="9">
        <f>COUNTIF(Sta!A:A,A367)</f>
        <v>1</v>
      </c>
      <c r="C367" s="4">
        <f>COUNTIF(Sta!B:B,A367)</f>
        <v>3</v>
      </c>
      <c r="D367" s="4">
        <f t="shared" si="10"/>
        <v>4</v>
      </c>
      <c r="E367" s="10">
        <f>(SUMIF(Sta!$A:$A,$A367,Sta!F:F) +SUMIF(Sta!$B:$B,$A367,Sta!F:F))/$D367</f>
        <v>3</v>
      </c>
      <c r="F367" s="6">
        <f>SUMIF(Sta!$A:$A,$A367,Sta!F:F)/$B367</f>
        <v>2</v>
      </c>
      <c r="G367" s="6">
        <f>SUMIF(Sta!$B:$B,$A367,Sta!F:F)/$C367</f>
        <v>3.3333333333333335</v>
      </c>
      <c r="H367" s="10">
        <f>(SUMIF(Sta!$A:$A,$A367,Sta!D:D) +SUMIF(Sta!$B:$B,$A367,Sta!E:E))/$D367</f>
        <v>1.75</v>
      </c>
      <c r="I367" s="6">
        <f>SUMIF(Sta!$A:$A,$A367,Sta!D:D)/$B367</f>
        <v>2</v>
      </c>
      <c r="J367" s="6">
        <f>SUMIF(Sta!$B:$B,$A367,Sta!E:E)/$C367</f>
        <v>1.6666666666666667</v>
      </c>
      <c r="K367" s="10">
        <f>(SUMIF(Sta!$A:$A,$A367,Sta!E:E) +SUMIF(Sta!$B:$B,$A367,Sta!D:D))/$D367</f>
        <v>1.25</v>
      </c>
      <c r="L367" s="6">
        <f>SUMIF(Sta!$A:$A,$A367,Sta!E:E)/$B367</f>
        <v>0</v>
      </c>
      <c r="M367" s="6">
        <f>SUMIF(Sta!$B:$B,$A367,Sta!D:D)/$C367</f>
        <v>1.6666666666666667</v>
      </c>
      <c r="N367" s="10">
        <f>(SUMIF(Sta!$A:$A,$A367,Sta!L:L) +SUMIF(Sta!$B:$B,$A367,Sta!L:L))/$D367</f>
        <v>1.5</v>
      </c>
      <c r="O367" s="6">
        <f>SUMIF(Sta!$A:$A,$A367,Sta!L:L)/$B367</f>
        <v>0</v>
      </c>
      <c r="P367" s="6">
        <f>SUMIF(Sta!$B:$B,$A367,Sta!L:L)/$C367</f>
        <v>2</v>
      </c>
      <c r="Q367" s="10">
        <f>(SUMIF(Sta!$A:$A,$A367,Sta!H:H) +SUMIF(Sta!$B:$B,$A367,Sta!J:J))/$D367</f>
        <v>0.5</v>
      </c>
      <c r="R367" s="6">
        <f>SUMIF(Sta!$A:$A,$A367,Sta!H:H)/$B367</f>
        <v>0</v>
      </c>
      <c r="S367" s="6">
        <f>SUMIF(Sta!$B:$B,$A367,Sta!J:J)/$C367</f>
        <v>0.66666666666666663</v>
      </c>
      <c r="T367" s="10">
        <f>(SUMIF(Sta!$A:$A,$A367,Sta!I:I) +SUMIF(Sta!$B:$B,$A367,Sta!K:K))/$D367</f>
        <v>1</v>
      </c>
      <c r="U367" s="6">
        <f>SUMIF(Sta!$A:$A,$A367,Sta!I:I)/$B367</f>
        <v>0</v>
      </c>
      <c r="V367" s="6">
        <f>SUMIF(Sta!$B:$B,$A367,Sta!K:K)/$C367</f>
        <v>1.3333333333333333</v>
      </c>
      <c r="W367" s="10">
        <f>(SUMIF(Sta!$A:$A,$A367,Sta!Q:Q) +SUMIF(Sta!$B:$B,$A367,Sta!Q:Q))/$D367</f>
        <v>1.5</v>
      </c>
      <c r="X367" s="6">
        <f>SUMIF(Sta!$A:$A,$A367,Sta!Q:Q)/$B367</f>
        <v>2</v>
      </c>
      <c r="Y367" s="6">
        <f>SUMIF(Sta!$B:$B,$A367,Sta!Q:Q)/$C367</f>
        <v>1.3333333333333333</v>
      </c>
      <c r="Z367" s="10">
        <f>(SUMIF(Sta!$A:$A,$A367,Sta!M:M) +SUMIF(Sta!$B:$B,$A367,Sta!O:O))/$D367</f>
        <v>1.25</v>
      </c>
      <c r="AA367" s="6">
        <f>SUMIF(Sta!$A:$A,$A367,Sta!M:M)/$B367</f>
        <v>2</v>
      </c>
      <c r="AB367" s="6">
        <f>SUMIF(Sta!$B:$B,$A367,Sta!O:O)/$C367</f>
        <v>1</v>
      </c>
      <c r="AC367" s="10">
        <f>(SUMIF(Sta!$A:$A,$A367,Sta!N:N) +SUMIF(Sta!$B:$B,$A367,Sta!P:P))/$D367</f>
        <v>0.25</v>
      </c>
      <c r="AD367" s="6">
        <f>SUMIF(Sta!$A:$A,$A367,Sta!N:N)/$B367</f>
        <v>0</v>
      </c>
      <c r="AE367" s="14">
        <f>SUMIF(Sta!$B:$B,$A367,Sta!P:P)/$C367</f>
        <v>0.33333333333333331</v>
      </c>
    </row>
    <row r="368" spans="1:31" x14ac:dyDescent="0.3">
      <c r="A368" t="s">
        <v>648</v>
      </c>
      <c r="B368" s="9">
        <f>COUNTIF(Sta!A:A,A368)</f>
        <v>8</v>
      </c>
      <c r="C368" s="4">
        <f>COUNTIF(Sta!B:B,A368)</f>
        <v>10</v>
      </c>
      <c r="D368" s="4">
        <f t="shared" si="10"/>
        <v>18</v>
      </c>
      <c r="E368" s="10">
        <f>(SUMIF(Sta!$A:$A,$A368,Sta!F:F) +SUMIF(Sta!$B:$B,$A368,Sta!F:F))/$D368</f>
        <v>2.5</v>
      </c>
      <c r="F368" s="6">
        <f>SUMIF(Sta!$A:$A,$A368,Sta!F:F)/$B368</f>
        <v>2.625</v>
      </c>
      <c r="G368" s="6">
        <f>SUMIF(Sta!$B:$B,$A368,Sta!F:F)/$C368</f>
        <v>2.4</v>
      </c>
      <c r="H368" s="10">
        <f>(SUMIF(Sta!$A:$A,$A368,Sta!D:D) +SUMIF(Sta!$B:$B,$A368,Sta!E:E))/$D368</f>
        <v>1.4444444444444444</v>
      </c>
      <c r="I368" s="6">
        <f>SUMIF(Sta!$A:$A,$A368,Sta!D:D)/$B368</f>
        <v>1.625</v>
      </c>
      <c r="J368" s="6">
        <f>SUMIF(Sta!$B:$B,$A368,Sta!E:E)/$C368</f>
        <v>1.3</v>
      </c>
      <c r="K368" s="10">
        <f>(SUMIF(Sta!$A:$A,$A368,Sta!E:E) +SUMIF(Sta!$B:$B,$A368,Sta!D:D))/$D368</f>
        <v>1.0555555555555556</v>
      </c>
      <c r="L368" s="6">
        <f>SUMIF(Sta!$A:$A,$A368,Sta!E:E)/$B368</f>
        <v>1</v>
      </c>
      <c r="M368" s="6">
        <f>SUMIF(Sta!$B:$B,$A368,Sta!D:D)/$C368</f>
        <v>1.1000000000000001</v>
      </c>
      <c r="N368" s="10">
        <f>(SUMIF(Sta!$A:$A,$A368,Sta!L:L) +SUMIF(Sta!$B:$B,$A368,Sta!L:L))/$D368</f>
        <v>1.2222222222222223</v>
      </c>
      <c r="O368" s="6">
        <f>SUMIF(Sta!$A:$A,$A368,Sta!L:L)/$B368</f>
        <v>1.5</v>
      </c>
      <c r="P368" s="6">
        <f>SUMIF(Sta!$B:$B,$A368,Sta!L:L)/$C368</f>
        <v>1</v>
      </c>
      <c r="Q368" s="10">
        <f>(SUMIF(Sta!$A:$A,$A368,Sta!H:H) +SUMIF(Sta!$B:$B,$A368,Sta!J:J))/$D368</f>
        <v>0.88888888888888884</v>
      </c>
      <c r="R368" s="6">
        <f>SUMIF(Sta!$A:$A,$A368,Sta!H:H)/$B368</f>
        <v>1.125</v>
      </c>
      <c r="S368" s="6">
        <f>SUMIF(Sta!$B:$B,$A368,Sta!J:J)/$C368</f>
        <v>0.7</v>
      </c>
      <c r="T368" s="10">
        <f>(SUMIF(Sta!$A:$A,$A368,Sta!I:I) +SUMIF(Sta!$B:$B,$A368,Sta!K:K))/$D368</f>
        <v>0.33333333333333331</v>
      </c>
      <c r="U368" s="6">
        <f>SUMIF(Sta!$A:$A,$A368,Sta!I:I)/$B368</f>
        <v>0.375</v>
      </c>
      <c r="V368" s="6">
        <f>SUMIF(Sta!$B:$B,$A368,Sta!K:K)/$C368</f>
        <v>0.3</v>
      </c>
      <c r="W368" s="10">
        <f>(SUMIF(Sta!$A:$A,$A368,Sta!Q:Q) +SUMIF(Sta!$B:$B,$A368,Sta!Q:Q))/$D368</f>
        <v>1.2777777777777777</v>
      </c>
      <c r="X368" s="6">
        <f>SUMIF(Sta!$A:$A,$A368,Sta!Q:Q)/$B368</f>
        <v>1.125</v>
      </c>
      <c r="Y368" s="6">
        <f>SUMIF(Sta!$B:$B,$A368,Sta!Q:Q)/$C368</f>
        <v>1.4</v>
      </c>
      <c r="Z368" s="10">
        <f>(SUMIF(Sta!$A:$A,$A368,Sta!M:M) +SUMIF(Sta!$B:$B,$A368,Sta!O:O))/$D368</f>
        <v>0.55555555555555558</v>
      </c>
      <c r="AA368" s="6">
        <f>SUMIF(Sta!$A:$A,$A368,Sta!M:M)/$B368</f>
        <v>0.5</v>
      </c>
      <c r="AB368" s="6">
        <f>SUMIF(Sta!$B:$B,$A368,Sta!O:O)/$C368</f>
        <v>0.6</v>
      </c>
      <c r="AC368" s="10">
        <f>(SUMIF(Sta!$A:$A,$A368,Sta!N:N) +SUMIF(Sta!$B:$B,$A368,Sta!P:P))/$D368</f>
        <v>0.72222222222222221</v>
      </c>
      <c r="AD368" s="6">
        <f>SUMIF(Sta!$A:$A,$A368,Sta!N:N)/$B368</f>
        <v>0.625</v>
      </c>
      <c r="AE368" s="14">
        <f>SUMIF(Sta!$B:$B,$A368,Sta!P:P)/$C368</f>
        <v>0.8</v>
      </c>
    </row>
    <row r="369" spans="1:31" x14ac:dyDescent="0.3">
      <c r="A369" t="s">
        <v>233</v>
      </c>
      <c r="B369" s="9">
        <f>COUNTIF(Sta!A:A,A369)</f>
        <v>1</v>
      </c>
      <c r="C369" s="4">
        <f>COUNTIF(Sta!B:B,A369)</f>
        <v>1</v>
      </c>
      <c r="D369" s="4">
        <f t="shared" si="10"/>
        <v>2</v>
      </c>
      <c r="E369" s="10">
        <f>(SUMIF(Sta!$A:$A,$A369,Sta!F:F) +SUMIF(Sta!$B:$B,$A369,Sta!F:F))/$D369</f>
        <v>1.5</v>
      </c>
      <c r="F369" s="6">
        <f>SUMIF(Sta!$A:$A,$A369,Sta!F:F)/$B369</f>
        <v>1</v>
      </c>
      <c r="G369" s="6">
        <f>SUMIF(Sta!$B:$B,$A369,Sta!F:F)/$C369</f>
        <v>2</v>
      </c>
      <c r="H369" s="10">
        <f>(SUMIF(Sta!$A:$A,$A369,Sta!D:D) +SUMIF(Sta!$B:$B,$A369,Sta!E:E))/$D369</f>
        <v>0.5</v>
      </c>
      <c r="I369" s="6">
        <f>SUMIF(Sta!$A:$A,$A369,Sta!D:D)/$B369</f>
        <v>0</v>
      </c>
      <c r="J369" s="6">
        <f>SUMIF(Sta!$B:$B,$A369,Sta!E:E)/$C369</f>
        <v>1</v>
      </c>
      <c r="K369" s="10">
        <f>(SUMIF(Sta!$A:$A,$A369,Sta!E:E) +SUMIF(Sta!$B:$B,$A369,Sta!D:D))/$D369</f>
        <v>1</v>
      </c>
      <c r="L369" s="6">
        <f>SUMIF(Sta!$A:$A,$A369,Sta!E:E)/$B369</f>
        <v>1</v>
      </c>
      <c r="M369" s="6">
        <f>SUMIF(Sta!$B:$B,$A369,Sta!D:D)/$C369</f>
        <v>1</v>
      </c>
      <c r="N369" s="10">
        <f>(SUMIF(Sta!$A:$A,$A369,Sta!L:L) +SUMIF(Sta!$B:$B,$A369,Sta!L:L))/$D369</f>
        <v>1.5</v>
      </c>
      <c r="O369" s="6">
        <f>SUMIF(Sta!$A:$A,$A369,Sta!L:L)/$B369</f>
        <v>1</v>
      </c>
      <c r="P369" s="6">
        <f>SUMIF(Sta!$B:$B,$A369,Sta!L:L)/$C369</f>
        <v>2</v>
      </c>
      <c r="Q369" s="10">
        <f>(SUMIF(Sta!$A:$A,$A369,Sta!H:H) +SUMIF(Sta!$B:$B,$A369,Sta!J:J))/$D369</f>
        <v>0.5</v>
      </c>
      <c r="R369" s="6">
        <f>SUMIF(Sta!$A:$A,$A369,Sta!H:H)/$B369</f>
        <v>0</v>
      </c>
      <c r="S369" s="6">
        <f>SUMIF(Sta!$B:$B,$A369,Sta!J:J)/$C369</f>
        <v>1</v>
      </c>
      <c r="T369" s="10">
        <f>(SUMIF(Sta!$A:$A,$A369,Sta!I:I) +SUMIF(Sta!$B:$B,$A369,Sta!K:K))/$D369</f>
        <v>1</v>
      </c>
      <c r="U369" s="6">
        <f>SUMIF(Sta!$A:$A,$A369,Sta!I:I)/$B369</f>
        <v>1</v>
      </c>
      <c r="V369" s="6">
        <f>SUMIF(Sta!$B:$B,$A369,Sta!K:K)/$C369</f>
        <v>1</v>
      </c>
      <c r="W369" s="10">
        <f>(SUMIF(Sta!$A:$A,$A369,Sta!Q:Q) +SUMIF(Sta!$B:$B,$A369,Sta!Q:Q))/$D369</f>
        <v>0</v>
      </c>
      <c r="X369" s="6">
        <f>SUMIF(Sta!$A:$A,$A369,Sta!Q:Q)/$B369</f>
        <v>0</v>
      </c>
      <c r="Y369" s="6">
        <f>SUMIF(Sta!$B:$B,$A369,Sta!Q:Q)/$C369</f>
        <v>0</v>
      </c>
      <c r="Z369" s="10">
        <f>(SUMIF(Sta!$A:$A,$A369,Sta!M:M) +SUMIF(Sta!$B:$B,$A369,Sta!O:O))/$D369</f>
        <v>0</v>
      </c>
      <c r="AA369" s="6">
        <f>SUMIF(Sta!$A:$A,$A369,Sta!M:M)/$B369</f>
        <v>0</v>
      </c>
      <c r="AB369" s="6">
        <f>SUMIF(Sta!$B:$B,$A369,Sta!O:O)/$C369</f>
        <v>0</v>
      </c>
      <c r="AC369" s="10">
        <f>(SUMIF(Sta!$A:$A,$A369,Sta!N:N) +SUMIF(Sta!$B:$B,$A369,Sta!P:P))/$D369</f>
        <v>0</v>
      </c>
      <c r="AD369" s="6">
        <f>SUMIF(Sta!$A:$A,$A369,Sta!N:N)/$B369</f>
        <v>0</v>
      </c>
      <c r="AE369" s="14">
        <f>SUMIF(Sta!$B:$B,$A369,Sta!P:P)/$C369</f>
        <v>0</v>
      </c>
    </row>
    <row r="370" spans="1:31" x14ac:dyDescent="0.3">
      <c r="A370" t="s">
        <v>171</v>
      </c>
      <c r="B370" s="9">
        <f>COUNTIF(Sta!A:A,A370)</f>
        <v>0</v>
      </c>
      <c r="C370" s="4">
        <f>COUNTIF(Sta!B:B,A370)</f>
        <v>1</v>
      </c>
      <c r="D370" s="4">
        <f t="shared" si="10"/>
        <v>1</v>
      </c>
      <c r="E370" s="10">
        <f>(SUMIF(Sta!$A:$A,$A370,Sta!F:F) +SUMIF(Sta!$B:$B,$A370,Sta!F:F))/$D370</f>
        <v>5</v>
      </c>
      <c r="F370" s="6" t="e">
        <f>SUMIF(Sta!$A:$A,$A370,Sta!F:F)/$B370</f>
        <v>#DIV/0!</v>
      </c>
      <c r="G370" s="6">
        <f>SUMIF(Sta!$B:$B,$A370,Sta!F:F)/$C370</f>
        <v>5</v>
      </c>
      <c r="H370" s="10">
        <f>(SUMIF(Sta!$A:$A,$A370,Sta!D:D) +SUMIF(Sta!$B:$B,$A370,Sta!E:E))/$D370</f>
        <v>1</v>
      </c>
      <c r="I370" s="6" t="e">
        <f>SUMIF(Sta!$A:$A,$A370,Sta!D:D)/$B370</f>
        <v>#DIV/0!</v>
      </c>
      <c r="J370" s="6">
        <f>SUMIF(Sta!$B:$B,$A370,Sta!E:E)/$C370</f>
        <v>1</v>
      </c>
      <c r="K370" s="10">
        <f>(SUMIF(Sta!$A:$A,$A370,Sta!E:E) +SUMIF(Sta!$B:$B,$A370,Sta!D:D))/$D370</f>
        <v>4</v>
      </c>
      <c r="L370" s="6" t="e">
        <f>SUMIF(Sta!$A:$A,$A370,Sta!E:E)/$B370</f>
        <v>#DIV/0!</v>
      </c>
      <c r="M370" s="6">
        <f>SUMIF(Sta!$B:$B,$A370,Sta!D:D)/$C370</f>
        <v>4</v>
      </c>
      <c r="N370" s="10">
        <f>(SUMIF(Sta!$A:$A,$A370,Sta!L:L) +SUMIF(Sta!$B:$B,$A370,Sta!L:L))/$D370</f>
        <v>4</v>
      </c>
      <c r="O370" s="6" t="e">
        <f>SUMIF(Sta!$A:$A,$A370,Sta!L:L)/$B370</f>
        <v>#DIV/0!</v>
      </c>
      <c r="P370" s="6">
        <f>SUMIF(Sta!$B:$B,$A370,Sta!L:L)/$C370</f>
        <v>4</v>
      </c>
      <c r="Q370" s="10">
        <f>(SUMIF(Sta!$A:$A,$A370,Sta!H:H) +SUMIF(Sta!$B:$B,$A370,Sta!J:J))/$D370</f>
        <v>0</v>
      </c>
      <c r="R370" s="6" t="e">
        <f>SUMIF(Sta!$A:$A,$A370,Sta!H:H)/$B370</f>
        <v>#DIV/0!</v>
      </c>
      <c r="S370" s="6">
        <f>SUMIF(Sta!$B:$B,$A370,Sta!J:J)/$C370</f>
        <v>0</v>
      </c>
      <c r="T370" s="10">
        <f>(SUMIF(Sta!$A:$A,$A370,Sta!I:I) +SUMIF(Sta!$B:$B,$A370,Sta!K:K))/$D370</f>
        <v>4</v>
      </c>
      <c r="U370" s="6" t="e">
        <f>SUMIF(Sta!$A:$A,$A370,Sta!I:I)/$B370</f>
        <v>#DIV/0!</v>
      </c>
      <c r="V370" s="6">
        <f>SUMIF(Sta!$B:$B,$A370,Sta!K:K)/$C370</f>
        <v>4</v>
      </c>
      <c r="W370" s="10">
        <f>(SUMIF(Sta!$A:$A,$A370,Sta!Q:Q) +SUMIF(Sta!$B:$B,$A370,Sta!Q:Q))/$D370</f>
        <v>1</v>
      </c>
      <c r="X370" s="6" t="e">
        <f>SUMIF(Sta!$A:$A,$A370,Sta!Q:Q)/$B370</f>
        <v>#DIV/0!</v>
      </c>
      <c r="Y370" s="6">
        <f>SUMIF(Sta!$B:$B,$A370,Sta!Q:Q)/$C370</f>
        <v>1</v>
      </c>
      <c r="Z370" s="10">
        <f>(SUMIF(Sta!$A:$A,$A370,Sta!M:M) +SUMIF(Sta!$B:$B,$A370,Sta!O:O))/$D370</f>
        <v>1</v>
      </c>
      <c r="AA370" s="6" t="e">
        <f>SUMIF(Sta!$A:$A,$A370,Sta!M:M)/$B370</f>
        <v>#DIV/0!</v>
      </c>
      <c r="AB370" s="6">
        <f>SUMIF(Sta!$B:$B,$A370,Sta!O:O)/$C370</f>
        <v>1</v>
      </c>
      <c r="AC370" s="10">
        <f>(SUMIF(Sta!$A:$A,$A370,Sta!N:N) +SUMIF(Sta!$B:$B,$A370,Sta!P:P))/$D370</f>
        <v>0</v>
      </c>
      <c r="AD370" s="6" t="e">
        <f>SUMIF(Sta!$A:$A,$A370,Sta!N:N)/$B370</f>
        <v>#DIV/0!</v>
      </c>
      <c r="AE370" s="14">
        <f>SUMIF(Sta!$B:$B,$A370,Sta!P:P)/$C370</f>
        <v>0</v>
      </c>
    </row>
    <row r="371" spans="1:31" x14ac:dyDescent="0.3">
      <c r="A371" t="s">
        <v>179</v>
      </c>
      <c r="B371" s="9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0">
        <f>(SUMIF(Sta!$A:$A,$A371,Sta!F:F) +SUMIF(Sta!$B:$B,$A371,Sta!F:F))/$D371</f>
        <v>2.5</v>
      </c>
      <c r="F371" s="6">
        <f>SUMIF(Sta!$A:$A,$A371,Sta!F:F)/$B371</f>
        <v>3</v>
      </c>
      <c r="G371" s="6">
        <f>SUMIF(Sta!$B:$B,$A371,Sta!F:F)/$C371</f>
        <v>2</v>
      </c>
      <c r="H371" s="10">
        <f>(SUMIF(Sta!$A:$A,$A371,Sta!D:D) +SUMIF(Sta!$B:$B,$A371,Sta!E:E))/$D371</f>
        <v>1</v>
      </c>
      <c r="I371" s="6">
        <f>SUMIF(Sta!$A:$A,$A371,Sta!D:D)/$B371</f>
        <v>1</v>
      </c>
      <c r="J371" s="6">
        <f>SUMIF(Sta!$B:$B,$A371,Sta!E:E)/$C371</f>
        <v>1</v>
      </c>
      <c r="K371" s="10">
        <f>(SUMIF(Sta!$A:$A,$A371,Sta!E:E) +SUMIF(Sta!$B:$B,$A371,Sta!D:D))/$D371</f>
        <v>1.5</v>
      </c>
      <c r="L371" s="6">
        <f>SUMIF(Sta!$A:$A,$A371,Sta!E:E)/$B371</f>
        <v>2</v>
      </c>
      <c r="M371" s="6">
        <f>SUMIF(Sta!$B:$B,$A371,Sta!D:D)/$C371</f>
        <v>1</v>
      </c>
      <c r="N371" s="10">
        <f>(SUMIF(Sta!$A:$A,$A371,Sta!L:L) +SUMIF(Sta!$B:$B,$A371,Sta!L:L))/$D371</f>
        <v>1.5</v>
      </c>
      <c r="O371" s="6">
        <f>SUMIF(Sta!$A:$A,$A371,Sta!L:L)/$B371</f>
        <v>3</v>
      </c>
      <c r="P371" s="6">
        <f>SUMIF(Sta!$B:$B,$A371,Sta!L:L)/$C371</f>
        <v>0</v>
      </c>
      <c r="Q371" s="10">
        <f>(SUMIF(Sta!$A:$A,$A371,Sta!H:H) +SUMIF(Sta!$B:$B,$A371,Sta!J:J))/$D371</f>
        <v>0.5</v>
      </c>
      <c r="R371" s="6">
        <f>SUMIF(Sta!$A:$A,$A371,Sta!H:H)/$B371</f>
        <v>1</v>
      </c>
      <c r="S371" s="6">
        <f>SUMIF(Sta!$B:$B,$A371,Sta!J:J)/$C371</f>
        <v>0</v>
      </c>
      <c r="T371" s="10">
        <f>(SUMIF(Sta!$A:$A,$A371,Sta!I:I) +SUMIF(Sta!$B:$B,$A371,Sta!K:K))/$D371</f>
        <v>1</v>
      </c>
      <c r="U371" s="6">
        <f>SUMIF(Sta!$A:$A,$A371,Sta!I:I)/$B371</f>
        <v>2</v>
      </c>
      <c r="V371" s="6">
        <f>SUMIF(Sta!$B:$B,$A371,Sta!K:K)/$C371</f>
        <v>0</v>
      </c>
      <c r="W371" s="10">
        <f>(SUMIF(Sta!$A:$A,$A371,Sta!Q:Q) +SUMIF(Sta!$B:$B,$A371,Sta!Q:Q))/$D371</f>
        <v>1</v>
      </c>
      <c r="X371" s="6">
        <f>SUMIF(Sta!$A:$A,$A371,Sta!Q:Q)/$B371</f>
        <v>0</v>
      </c>
      <c r="Y371" s="6">
        <f>SUMIF(Sta!$B:$B,$A371,Sta!Q:Q)/$C371</f>
        <v>2</v>
      </c>
      <c r="Z371" s="10">
        <f>(SUMIF(Sta!$A:$A,$A371,Sta!M:M) +SUMIF(Sta!$B:$B,$A371,Sta!O:O))/$D371</f>
        <v>0.5</v>
      </c>
      <c r="AA371" s="6">
        <f>SUMIF(Sta!$A:$A,$A371,Sta!M:M)/$B371</f>
        <v>0</v>
      </c>
      <c r="AB371" s="6">
        <f>SUMIF(Sta!$B:$B,$A371,Sta!O:O)/$C371</f>
        <v>1</v>
      </c>
      <c r="AC371" s="10">
        <f>(SUMIF(Sta!$A:$A,$A371,Sta!N:N) +SUMIF(Sta!$B:$B,$A371,Sta!P:P))/$D371</f>
        <v>0.5</v>
      </c>
      <c r="AD371" s="6">
        <f>SUMIF(Sta!$A:$A,$A371,Sta!N:N)/$B371</f>
        <v>0</v>
      </c>
      <c r="AE371" s="14">
        <f>SUMIF(Sta!$B:$B,$A371,Sta!P:P)/$C371</f>
        <v>1</v>
      </c>
    </row>
    <row r="372" spans="1:31" x14ac:dyDescent="0.3">
      <c r="A372" t="s">
        <v>411</v>
      </c>
      <c r="B372" s="9">
        <f>COUNTIF(Sta!A:A,A372)</f>
        <v>0</v>
      </c>
      <c r="C372" s="4">
        <f>COUNTIF(Sta!B:B,A372)</f>
        <v>0</v>
      </c>
      <c r="D372" s="4">
        <f t="shared" si="11"/>
        <v>0</v>
      </c>
      <c r="E372" s="10" t="e">
        <f>(SUMIF(Sta!$A:$A,$A372,Sta!F:F) +SUMIF(Sta!$B:$B,$A372,Sta!F:F))/$D372</f>
        <v>#DIV/0!</v>
      </c>
      <c r="F372" s="6" t="e">
        <f>SUMIF(Sta!$A:$A,$A372,Sta!F:F)/$B372</f>
        <v>#DIV/0!</v>
      </c>
      <c r="G372" s="6" t="e">
        <f>SUMIF(Sta!$B:$B,$A372,Sta!F:F)/$C372</f>
        <v>#DIV/0!</v>
      </c>
      <c r="H372" s="10" t="e">
        <f>(SUMIF(Sta!$A:$A,$A372,Sta!D:D) +SUMIF(Sta!$B:$B,$A372,Sta!E:E))/$D372</f>
        <v>#DIV/0!</v>
      </c>
      <c r="I372" s="6" t="e">
        <f>SUMIF(Sta!$A:$A,$A372,Sta!D:D)/$B372</f>
        <v>#DIV/0!</v>
      </c>
      <c r="J372" s="6" t="e">
        <f>SUMIF(Sta!$B:$B,$A372,Sta!E:E)/$C372</f>
        <v>#DIV/0!</v>
      </c>
      <c r="K372" s="10" t="e">
        <f>(SUMIF(Sta!$A:$A,$A372,Sta!E:E) +SUMIF(Sta!$B:$B,$A372,Sta!D:D))/$D372</f>
        <v>#DIV/0!</v>
      </c>
      <c r="L372" s="6" t="e">
        <f>SUMIF(Sta!$A:$A,$A372,Sta!E:E)/$B372</f>
        <v>#DIV/0!</v>
      </c>
      <c r="M372" s="6" t="e">
        <f>SUMIF(Sta!$B:$B,$A372,Sta!D:D)/$C372</f>
        <v>#DIV/0!</v>
      </c>
      <c r="N372" s="10" t="e">
        <f>(SUMIF(Sta!$A:$A,$A372,Sta!L:L) +SUMIF(Sta!$B:$B,$A372,Sta!L:L))/$D372</f>
        <v>#DIV/0!</v>
      </c>
      <c r="O372" s="6" t="e">
        <f>SUMIF(Sta!$A:$A,$A372,Sta!L:L)/$B372</f>
        <v>#DIV/0!</v>
      </c>
      <c r="P372" s="6" t="e">
        <f>SUMIF(Sta!$B:$B,$A372,Sta!L:L)/$C372</f>
        <v>#DIV/0!</v>
      </c>
      <c r="Q372" s="10" t="e">
        <f>(SUMIF(Sta!$A:$A,$A372,Sta!H:H) +SUMIF(Sta!$B:$B,$A372,Sta!J:J))/$D372</f>
        <v>#DIV/0!</v>
      </c>
      <c r="R372" s="6" t="e">
        <f>SUMIF(Sta!$A:$A,$A372,Sta!H:H)/$B372</f>
        <v>#DIV/0!</v>
      </c>
      <c r="S372" s="6" t="e">
        <f>SUMIF(Sta!$B:$B,$A372,Sta!J:J)/$C372</f>
        <v>#DIV/0!</v>
      </c>
      <c r="T372" s="10" t="e">
        <f>(SUMIF(Sta!$A:$A,$A372,Sta!I:I) +SUMIF(Sta!$B:$B,$A372,Sta!K:K))/$D372</f>
        <v>#DIV/0!</v>
      </c>
      <c r="U372" s="6" t="e">
        <f>SUMIF(Sta!$A:$A,$A372,Sta!I:I)/$B372</f>
        <v>#DIV/0!</v>
      </c>
      <c r="V372" s="6" t="e">
        <f>SUMIF(Sta!$B:$B,$A372,Sta!K:K)/$C372</f>
        <v>#DIV/0!</v>
      </c>
      <c r="W372" s="10" t="e">
        <f>(SUMIF(Sta!$A:$A,$A372,Sta!Q:Q) +SUMIF(Sta!$B:$B,$A372,Sta!Q:Q))/$D372</f>
        <v>#DIV/0!</v>
      </c>
      <c r="X372" s="6" t="e">
        <f>SUMIF(Sta!$A:$A,$A372,Sta!Q:Q)/$B372</f>
        <v>#DIV/0!</v>
      </c>
      <c r="Y372" s="6" t="e">
        <f>SUMIF(Sta!$B:$B,$A372,Sta!Q:Q)/$C372</f>
        <v>#DIV/0!</v>
      </c>
      <c r="Z372" s="10" t="e">
        <f>(SUMIF(Sta!$A:$A,$A372,Sta!M:M) +SUMIF(Sta!$B:$B,$A372,Sta!O:O))/$D372</f>
        <v>#DIV/0!</v>
      </c>
      <c r="AA372" s="6" t="e">
        <f>SUMIF(Sta!$A:$A,$A372,Sta!M:M)/$B372</f>
        <v>#DIV/0!</v>
      </c>
      <c r="AB372" s="6" t="e">
        <f>SUMIF(Sta!$B:$B,$A372,Sta!O:O)/$C372</f>
        <v>#DIV/0!</v>
      </c>
      <c r="AC372" s="10" t="e">
        <f>(SUMIF(Sta!$A:$A,$A372,Sta!N:N) +SUMIF(Sta!$B:$B,$A372,Sta!P:P))/$D372</f>
        <v>#DIV/0!</v>
      </c>
      <c r="AD372" s="6" t="e">
        <f>SUMIF(Sta!$A:$A,$A372,Sta!N:N)/$B372</f>
        <v>#DIV/0!</v>
      </c>
      <c r="AE372" s="14" t="e">
        <f>SUMIF(Sta!$B:$B,$A372,Sta!P:P)/$C372</f>
        <v>#DIV/0!</v>
      </c>
    </row>
    <row r="373" spans="1:31" x14ac:dyDescent="0.3">
      <c r="A373" t="s">
        <v>248</v>
      </c>
      <c r="B373" s="9">
        <f>COUNTIF(Sta!A:A,A373)</f>
        <v>1</v>
      </c>
      <c r="C373" s="4">
        <f>COUNTIF(Sta!B:B,A373)</f>
        <v>1</v>
      </c>
      <c r="D373" s="4">
        <f t="shared" si="11"/>
        <v>2</v>
      </c>
      <c r="E373" s="10">
        <f>(SUMIF(Sta!$A:$A,$A373,Sta!F:F) +SUMIF(Sta!$B:$B,$A373,Sta!F:F))/$D373</f>
        <v>2.5</v>
      </c>
      <c r="F373" s="6">
        <f>SUMIF(Sta!$A:$A,$A373,Sta!F:F)/$B373</f>
        <v>4</v>
      </c>
      <c r="G373" s="6">
        <f>SUMIF(Sta!$B:$B,$A373,Sta!F:F)/$C373</f>
        <v>1</v>
      </c>
      <c r="H373" s="10">
        <f>(SUMIF(Sta!$A:$A,$A373,Sta!D:D) +SUMIF(Sta!$B:$B,$A373,Sta!E:E))/$D373</f>
        <v>0.5</v>
      </c>
      <c r="I373" s="6">
        <f>SUMIF(Sta!$A:$A,$A373,Sta!D:D)/$B373</f>
        <v>0</v>
      </c>
      <c r="J373" s="6">
        <f>SUMIF(Sta!$B:$B,$A373,Sta!E:E)/$C373</f>
        <v>1</v>
      </c>
      <c r="K373" s="10">
        <f>(SUMIF(Sta!$A:$A,$A373,Sta!E:E) +SUMIF(Sta!$B:$B,$A373,Sta!D:D))/$D373</f>
        <v>2</v>
      </c>
      <c r="L373" s="6">
        <f>SUMIF(Sta!$A:$A,$A373,Sta!E:E)/$B373</f>
        <v>4</v>
      </c>
      <c r="M373" s="6">
        <f>SUMIF(Sta!$B:$B,$A373,Sta!D:D)/$C373</f>
        <v>0</v>
      </c>
      <c r="N373" s="10">
        <f>(SUMIF(Sta!$A:$A,$A373,Sta!L:L) +SUMIF(Sta!$B:$B,$A373,Sta!L:L))/$D373</f>
        <v>1</v>
      </c>
      <c r="O373" s="6">
        <f>SUMIF(Sta!$A:$A,$A373,Sta!L:L)/$B373</f>
        <v>2</v>
      </c>
      <c r="P373" s="6">
        <f>SUMIF(Sta!$B:$B,$A373,Sta!L:L)/$C373</f>
        <v>0</v>
      </c>
      <c r="Q373" s="10">
        <f>(SUMIF(Sta!$A:$A,$A373,Sta!H:H) +SUMIF(Sta!$B:$B,$A373,Sta!J:J))/$D373</f>
        <v>0</v>
      </c>
      <c r="R373" s="6">
        <f>SUMIF(Sta!$A:$A,$A373,Sta!H:H)/$B373</f>
        <v>0</v>
      </c>
      <c r="S373" s="6">
        <f>SUMIF(Sta!$B:$B,$A373,Sta!J:J)/$C373</f>
        <v>0</v>
      </c>
      <c r="T373" s="10">
        <f>(SUMIF(Sta!$A:$A,$A373,Sta!I:I) +SUMIF(Sta!$B:$B,$A373,Sta!K:K))/$D373</f>
        <v>1</v>
      </c>
      <c r="U373" s="6">
        <f>SUMIF(Sta!$A:$A,$A373,Sta!I:I)/$B373</f>
        <v>2</v>
      </c>
      <c r="V373" s="6">
        <f>SUMIF(Sta!$B:$B,$A373,Sta!K:K)/$C373</f>
        <v>0</v>
      </c>
      <c r="W373" s="10">
        <f>(SUMIF(Sta!$A:$A,$A373,Sta!Q:Q) +SUMIF(Sta!$B:$B,$A373,Sta!Q:Q))/$D373</f>
        <v>1.5</v>
      </c>
      <c r="X373" s="6">
        <f>SUMIF(Sta!$A:$A,$A373,Sta!Q:Q)/$B373</f>
        <v>2</v>
      </c>
      <c r="Y373" s="6">
        <f>SUMIF(Sta!$B:$B,$A373,Sta!Q:Q)/$C373</f>
        <v>1</v>
      </c>
      <c r="Z373" s="10">
        <f>(SUMIF(Sta!$A:$A,$A373,Sta!M:M) +SUMIF(Sta!$B:$B,$A373,Sta!O:O))/$D373</f>
        <v>0.5</v>
      </c>
      <c r="AA373" s="6">
        <f>SUMIF(Sta!$A:$A,$A373,Sta!M:M)/$B373</f>
        <v>0</v>
      </c>
      <c r="AB373" s="6">
        <f>SUMIF(Sta!$B:$B,$A373,Sta!O:O)/$C373</f>
        <v>1</v>
      </c>
      <c r="AC373" s="10">
        <f>(SUMIF(Sta!$A:$A,$A373,Sta!N:N) +SUMIF(Sta!$B:$B,$A373,Sta!P:P))/$D373</f>
        <v>1</v>
      </c>
      <c r="AD373" s="6">
        <f>SUMIF(Sta!$A:$A,$A373,Sta!N:N)/$B373</f>
        <v>2</v>
      </c>
      <c r="AE373" s="14">
        <f>SUMIF(Sta!$B:$B,$A373,Sta!P:P)/$C373</f>
        <v>0</v>
      </c>
    </row>
    <row r="374" spans="1:31" x14ac:dyDescent="0.3">
      <c r="A374" t="s">
        <v>520</v>
      </c>
      <c r="B374" s="9">
        <f>COUNTIF(Sta!A:A,A374)</f>
        <v>3</v>
      </c>
      <c r="C374" s="4">
        <f>COUNTIF(Sta!B:B,A374)</f>
        <v>2</v>
      </c>
      <c r="D374" s="4">
        <f t="shared" si="11"/>
        <v>5</v>
      </c>
      <c r="E374" s="10">
        <f>(SUMIF(Sta!$A:$A,$A374,Sta!F:F) +SUMIF(Sta!$B:$B,$A374,Sta!F:F))/$D374</f>
        <v>3.4</v>
      </c>
      <c r="F374" s="6">
        <f>SUMIF(Sta!$A:$A,$A374,Sta!F:F)/$B374</f>
        <v>3.6666666666666665</v>
      </c>
      <c r="G374" s="6">
        <f>SUMIF(Sta!$B:$B,$A374,Sta!F:F)/$C374</f>
        <v>3</v>
      </c>
      <c r="H374" s="10">
        <f>(SUMIF(Sta!$A:$A,$A374,Sta!D:D) +SUMIF(Sta!$B:$B,$A374,Sta!E:E))/$D374</f>
        <v>2</v>
      </c>
      <c r="I374" s="6">
        <f>SUMIF(Sta!$A:$A,$A374,Sta!D:D)/$B374</f>
        <v>2.3333333333333335</v>
      </c>
      <c r="J374" s="6">
        <f>SUMIF(Sta!$B:$B,$A374,Sta!E:E)/$C374</f>
        <v>1.5</v>
      </c>
      <c r="K374" s="10">
        <f>(SUMIF(Sta!$A:$A,$A374,Sta!E:E) +SUMIF(Sta!$B:$B,$A374,Sta!D:D))/$D374</f>
        <v>1.4</v>
      </c>
      <c r="L374" s="6">
        <f>SUMIF(Sta!$A:$A,$A374,Sta!E:E)/$B374</f>
        <v>1.3333333333333333</v>
      </c>
      <c r="M374" s="6">
        <f>SUMIF(Sta!$B:$B,$A374,Sta!D:D)/$C374</f>
        <v>1.5</v>
      </c>
      <c r="N374" s="10">
        <f>(SUMIF(Sta!$A:$A,$A374,Sta!L:L) +SUMIF(Sta!$B:$B,$A374,Sta!L:L))/$D374</f>
        <v>1.4</v>
      </c>
      <c r="O374" s="6">
        <f>SUMIF(Sta!$A:$A,$A374,Sta!L:L)/$B374</f>
        <v>1.6666666666666667</v>
      </c>
      <c r="P374" s="6">
        <f>SUMIF(Sta!$B:$B,$A374,Sta!L:L)/$C374</f>
        <v>1</v>
      </c>
      <c r="Q374" s="10">
        <f>(SUMIF(Sta!$A:$A,$A374,Sta!H:H) +SUMIF(Sta!$B:$B,$A374,Sta!J:J))/$D374</f>
        <v>0.8</v>
      </c>
      <c r="R374" s="6">
        <f>SUMIF(Sta!$A:$A,$A374,Sta!H:H)/$B374</f>
        <v>1</v>
      </c>
      <c r="S374" s="6">
        <f>SUMIF(Sta!$B:$B,$A374,Sta!J:J)/$C374</f>
        <v>0.5</v>
      </c>
      <c r="T374" s="10">
        <f>(SUMIF(Sta!$A:$A,$A374,Sta!I:I) +SUMIF(Sta!$B:$B,$A374,Sta!K:K))/$D374</f>
        <v>0.6</v>
      </c>
      <c r="U374" s="6">
        <f>SUMIF(Sta!$A:$A,$A374,Sta!I:I)/$B374</f>
        <v>0.66666666666666663</v>
      </c>
      <c r="V374" s="6">
        <f>SUMIF(Sta!$B:$B,$A374,Sta!K:K)/$C374</f>
        <v>0.5</v>
      </c>
      <c r="W374" s="10">
        <f>(SUMIF(Sta!$A:$A,$A374,Sta!Q:Q) +SUMIF(Sta!$B:$B,$A374,Sta!Q:Q))/$D374</f>
        <v>2</v>
      </c>
      <c r="X374" s="6">
        <f>SUMIF(Sta!$A:$A,$A374,Sta!Q:Q)/$B374</f>
        <v>2</v>
      </c>
      <c r="Y374" s="6">
        <f>SUMIF(Sta!$B:$B,$A374,Sta!Q:Q)/$C374</f>
        <v>2</v>
      </c>
      <c r="Z374" s="10">
        <f>(SUMIF(Sta!$A:$A,$A374,Sta!M:M) +SUMIF(Sta!$B:$B,$A374,Sta!O:O))/$D374</f>
        <v>1.2</v>
      </c>
      <c r="AA374" s="6">
        <f>SUMIF(Sta!$A:$A,$A374,Sta!M:M)/$B374</f>
        <v>1.3333333333333333</v>
      </c>
      <c r="AB374" s="6">
        <f>SUMIF(Sta!$B:$B,$A374,Sta!O:O)/$C374</f>
        <v>1</v>
      </c>
      <c r="AC374" s="10">
        <f>(SUMIF(Sta!$A:$A,$A374,Sta!N:N) +SUMIF(Sta!$B:$B,$A374,Sta!P:P))/$D374</f>
        <v>0.8</v>
      </c>
      <c r="AD374" s="6">
        <f>SUMIF(Sta!$A:$A,$A374,Sta!N:N)/$B374</f>
        <v>0.66666666666666663</v>
      </c>
      <c r="AE374" s="14">
        <f>SUMIF(Sta!$B:$B,$A374,Sta!P:P)/$C374</f>
        <v>1</v>
      </c>
    </row>
    <row r="375" spans="1:31" x14ac:dyDescent="0.3">
      <c r="A375" t="s">
        <v>528</v>
      </c>
      <c r="B375" s="9">
        <f>COUNTIF(Sta!A:A,A375)</f>
        <v>9</v>
      </c>
      <c r="C375" s="4">
        <f>COUNTIF(Sta!B:B,A375)</f>
        <v>7</v>
      </c>
      <c r="D375" s="4">
        <f t="shared" si="11"/>
        <v>16</v>
      </c>
      <c r="E375" s="10">
        <f>(SUMIF(Sta!$A:$A,$A375,Sta!F:F) +SUMIF(Sta!$B:$B,$A375,Sta!F:F))/$D375</f>
        <v>2.625</v>
      </c>
      <c r="F375" s="6">
        <f>SUMIF(Sta!$A:$A,$A375,Sta!F:F)/$B375</f>
        <v>2.8888888888888888</v>
      </c>
      <c r="G375" s="6">
        <f>SUMIF(Sta!$B:$B,$A375,Sta!F:F)/$C375</f>
        <v>2.2857142857142856</v>
      </c>
      <c r="H375" s="10">
        <f>(SUMIF(Sta!$A:$A,$A375,Sta!D:D) +SUMIF(Sta!$B:$B,$A375,Sta!E:E))/$D375</f>
        <v>1.5</v>
      </c>
      <c r="I375" s="6">
        <f>SUMIF(Sta!$A:$A,$A375,Sta!D:D)/$B375</f>
        <v>2</v>
      </c>
      <c r="J375" s="6">
        <f>SUMIF(Sta!$B:$B,$A375,Sta!E:E)/$C375</f>
        <v>0.8571428571428571</v>
      </c>
      <c r="K375" s="10">
        <f>(SUMIF(Sta!$A:$A,$A375,Sta!E:E) +SUMIF(Sta!$B:$B,$A375,Sta!D:D))/$D375</f>
        <v>1.125</v>
      </c>
      <c r="L375" s="6">
        <f>SUMIF(Sta!$A:$A,$A375,Sta!E:E)/$B375</f>
        <v>0.88888888888888884</v>
      </c>
      <c r="M375" s="6">
        <f>SUMIF(Sta!$B:$B,$A375,Sta!D:D)/$C375</f>
        <v>1.4285714285714286</v>
      </c>
      <c r="N375" s="10">
        <f>(SUMIF(Sta!$A:$A,$A375,Sta!L:L) +SUMIF(Sta!$B:$B,$A375,Sta!L:L))/$D375</f>
        <v>0.875</v>
      </c>
      <c r="O375" s="6">
        <f>SUMIF(Sta!$A:$A,$A375,Sta!L:L)/$B375</f>
        <v>1</v>
      </c>
      <c r="P375" s="6">
        <f>SUMIF(Sta!$B:$B,$A375,Sta!L:L)/$C375</f>
        <v>0.7142857142857143</v>
      </c>
      <c r="Q375" s="10">
        <f>(SUMIF(Sta!$A:$A,$A375,Sta!H:H) +SUMIF(Sta!$B:$B,$A375,Sta!J:J))/$D375</f>
        <v>0.375</v>
      </c>
      <c r="R375" s="6">
        <f>SUMIF(Sta!$A:$A,$A375,Sta!H:H)/$B375</f>
        <v>0.55555555555555558</v>
      </c>
      <c r="S375" s="6">
        <f>SUMIF(Sta!$B:$B,$A375,Sta!J:J)/$C375</f>
        <v>0.14285714285714285</v>
      </c>
      <c r="T375" s="10">
        <f>(SUMIF(Sta!$A:$A,$A375,Sta!I:I) +SUMIF(Sta!$B:$B,$A375,Sta!K:K))/$D375</f>
        <v>0.5</v>
      </c>
      <c r="U375" s="6">
        <f>SUMIF(Sta!$A:$A,$A375,Sta!I:I)/$B375</f>
        <v>0.44444444444444442</v>
      </c>
      <c r="V375" s="6">
        <f>SUMIF(Sta!$B:$B,$A375,Sta!K:K)/$C375</f>
        <v>0.5714285714285714</v>
      </c>
      <c r="W375" s="10">
        <f>(SUMIF(Sta!$A:$A,$A375,Sta!Q:Q) +SUMIF(Sta!$B:$B,$A375,Sta!Q:Q))/$D375</f>
        <v>1.75</v>
      </c>
      <c r="X375" s="6">
        <f>SUMIF(Sta!$A:$A,$A375,Sta!Q:Q)/$B375</f>
        <v>1.8888888888888888</v>
      </c>
      <c r="Y375" s="6">
        <f>SUMIF(Sta!$B:$B,$A375,Sta!Q:Q)/$C375</f>
        <v>1.5714285714285714</v>
      </c>
      <c r="Z375" s="10">
        <f>(SUMIF(Sta!$A:$A,$A375,Sta!M:M) +SUMIF(Sta!$B:$B,$A375,Sta!O:O))/$D375</f>
        <v>1.125</v>
      </c>
      <c r="AA375" s="6">
        <f>SUMIF(Sta!$A:$A,$A375,Sta!M:M)/$B375</f>
        <v>1.4444444444444444</v>
      </c>
      <c r="AB375" s="6">
        <f>SUMIF(Sta!$B:$B,$A375,Sta!O:O)/$C375</f>
        <v>0.7142857142857143</v>
      </c>
      <c r="AC375" s="10">
        <f>(SUMIF(Sta!$A:$A,$A375,Sta!N:N) +SUMIF(Sta!$B:$B,$A375,Sta!P:P))/$D375</f>
        <v>0.625</v>
      </c>
      <c r="AD375" s="6">
        <f>SUMIF(Sta!$A:$A,$A375,Sta!N:N)/$B375</f>
        <v>0.44444444444444442</v>
      </c>
      <c r="AE375" s="14">
        <f>SUMIF(Sta!$B:$B,$A375,Sta!P:P)/$C375</f>
        <v>0.8571428571428571</v>
      </c>
    </row>
    <row r="376" spans="1:31" x14ac:dyDescent="0.3">
      <c r="A376" t="s">
        <v>461</v>
      </c>
      <c r="B376" s="9">
        <f>COUNTIF(Sta!A:A,A376)</f>
        <v>11</v>
      </c>
      <c r="C376" s="4">
        <f>COUNTIF(Sta!B:B,A376)</f>
        <v>11</v>
      </c>
      <c r="D376" s="4">
        <f t="shared" si="11"/>
        <v>22</v>
      </c>
      <c r="E376" s="10">
        <f>(SUMIF(Sta!$A:$A,$A376,Sta!F:F) +SUMIF(Sta!$B:$B,$A376,Sta!F:F))/$D376</f>
        <v>2.2272727272727271</v>
      </c>
      <c r="F376" s="6">
        <f>SUMIF(Sta!$A:$A,$A376,Sta!F:F)/$B376</f>
        <v>1.8181818181818181</v>
      </c>
      <c r="G376" s="6">
        <f>SUMIF(Sta!$B:$B,$A376,Sta!F:F)/$C376</f>
        <v>2.6363636363636362</v>
      </c>
      <c r="H376" s="10">
        <f>(SUMIF(Sta!$A:$A,$A376,Sta!D:D) +SUMIF(Sta!$B:$B,$A376,Sta!E:E))/$D376</f>
        <v>1.2272727272727273</v>
      </c>
      <c r="I376" s="6">
        <f>SUMIF(Sta!$A:$A,$A376,Sta!D:D)/$B376</f>
        <v>1.1818181818181819</v>
      </c>
      <c r="J376" s="6">
        <f>SUMIF(Sta!$B:$B,$A376,Sta!E:E)/$C376</f>
        <v>1.2727272727272727</v>
      </c>
      <c r="K376" s="10">
        <f>(SUMIF(Sta!$A:$A,$A376,Sta!E:E) +SUMIF(Sta!$B:$B,$A376,Sta!D:D))/$D376</f>
        <v>1</v>
      </c>
      <c r="L376" s="6">
        <f>SUMIF(Sta!$A:$A,$A376,Sta!E:E)/$B376</f>
        <v>0.63636363636363635</v>
      </c>
      <c r="M376" s="6">
        <f>SUMIF(Sta!$B:$B,$A376,Sta!D:D)/$C376</f>
        <v>1.3636363636363635</v>
      </c>
      <c r="N376" s="10">
        <f>(SUMIF(Sta!$A:$A,$A376,Sta!L:L) +SUMIF(Sta!$B:$B,$A376,Sta!L:L))/$D376</f>
        <v>0.77272727272727271</v>
      </c>
      <c r="O376" s="6">
        <f>SUMIF(Sta!$A:$A,$A376,Sta!L:L)/$B376</f>
        <v>0.54545454545454541</v>
      </c>
      <c r="P376" s="6">
        <f>SUMIF(Sta!$B:$B,$A376,Sta!L:L)/$C376</f>
        <v>1</v>
      </c>
      <c r="Q376" s="10">
        <f>(SUMIF(Sta!$A:$A,$A376,Sta!H:H) +SUMIF(Sta!$B:$B,$A376,Sta!J:J))/$D376</f>
        <v>0.36363636363636365</v>
      </c>
      <c r="R376" s="6">
        <f>SUMIF(Sta!$A:$A,$A376,Sta!H:H)/$B376</f>
        <v>0.18181818181818182</v>
      </c>
      <c r="S376" s="6">
        <f>SUMIF(Sta!$B:$B,$A376,Sta!J:J)/$C376</f>
        <v>0.54545454545454541</v>
      </c>
      <c r="T376" s="10">
        <f>(SUMIF(Sta!$A:$A,$A376,Sta!I:I) +SUMIF(Sta!$B:$B,$A376,Sta!K:K))/$D376</f>
        <v>0.40909090909090912</v>
      </c>
      <c r="U376" s="6">
        <f>SUMIF(Sta!$A:$A,$A376,Sta!I:I)/$B376</f>
        <v>0.36363636363636365</v>
      </c>
      <c r="V376" s="6">
        <f>SUMIF(Sta!$B:$B,$A376,Sta!K:K)/$C376</f>
        <v>0.45454545454545453</v>
      </c>
      <c r="W376" s="10">
        <f>(SUMIF(Sta!$A:$A,$A376,Sta!Q:Q) +SUMIF(Sta!$B:$B,$A376,Sta!Q:Q))/$D376</f>
        <v>1.4545454545454546</v>
      </c>
      <c r="X376" s="6">
        <f>SUMIF(Sta!$A:$A,$A376,Sta!Q:Q)/$B376</f>
        <v>1.2727272727272727</v>
      </c>
      <c r="Y376" s="6">
        <f>SUMIF(Sta!$B:$B,$A376,Sta!Q:Q)/$C376</f>
        <v>1.6363636363636365</v>
      </c>
      <c r="Z376" s="10">
        <f>(SUMIF(Sta!$A:$A,$A376,Sta!M:M) +SUMIF(Sta!$B:$B,$A376,Sta!O:O))/$D376</f>
        <v>0.86363636363636365</v>
      </c>
      <c r="AA376" s="6">
        <f>SUMIF(Sta!$A:$A,$A376,Sta!M:M)/$B376</f>
        <v>1</v>
      </c>
      <c r="AB376" s="6">
        <f>SUMIF(Sta!$B:$B,$A376,Sta!O:O)/$C376</f>
        <v>0.72727272727272729</v>
      </c>
      <c r="AC376" s="10">
        <f>(SUMIF(Sta!$A:$A,$A376,Sta!N:N) +SUMIF(Sta!$B:$B,$A376,Sta!P:P))/$D376</f>
        <v>0.59090909090909094</v>
      </c>
      <c r="AD376" s="6">
        <f>SUMIF(Sta!$A:$A,$A376,Sta!N:N)/$B376</f>
        <v>0.27272727272727271</v>
      </c>
      <c r="AE376" s="14">
        <f>SUMIF(Sta!$B:$B,$A376,Sta!P:P)/$C376</f>
        <v>0.90909090909090906</v>
      </c>
    </row>
    <row r="377" spans="1:31" x14ac:dyDescent="0.3">
      <c r="A377" t="s">
        <v>228</v>
      </c>
      <c r="B377" s="9">
        <f>COUNTIF(Sta!A:A,A377)</f>
        <v>1</v>
      </c>
      <c r="C377" s="4">
        <f>COUNTIF(Sta!B:B,A377)</f>
        <v>1</v>
      </c>
      <c r="D377" s="4">
        <f t="shared" si="11"/>
        <v>2</v>
      </c>
      <c r="E377" s="10">
        <f>(SUMIF(Sta!$A:$A,$A377,Sta!F:F) +SUMIF(Sta!$B:$B,$A377,Sta!F:F))/$D377</f>
        <v>2</v>
      </c>
      <c r="F377" s="6">
        <f>SUMIF(Sta!$A:$A,$A377,Sta!F:F)/$B377</f>
        <v>3</v>
      </c>
      <c r="G377" s="6">
        <f>SUMIF(Sta!$B:$B,$A377,Sta!F:F)/$C377</f>
        <v>1</v>
      </c>
      <c r="H377" s="10">
        <f>(SUMIF(Sta!$A:$A,$A377,Sta!D:D) +SUMIF(Sta!$B:$B,$A377,Sta!E:E))/$D377</f>
        <v>0.5</v>
      </c>
      <c r="I377" s="6">
        <f>SUMIF(Sta!$A:$A,$A377,Sta!D:D)/$B377</f>
        <v>1</v>
      </c>
      <c r="J377" s="6">
        <f>SUMIF(Sta!$B:$B,$A377,Sta!E:E)/$C377</f>
        <v>0</v>
      </c>
      <c r="K377" s="10">
        <f>(SUMIF(Sta!$A:$A,$A377,Sta!E:E) +SUMIF(Sta!$B:$B,$A377,Sta!D:D))/$D377</f>
        <v>1.5</v>
      </c>
      <c r="L377" s="6">
        <f>SUMIF(Sta!$A:$A,$A377,Sta!E:E)/$B377</f>
        <v>2</v>
      </c>
      <c r="M377" s="6">
        <f>SUMIF(Sta!$B:$B,$A377,Sta!D:D)/$C377</f>
        <v>1</v>
      </c>
      <c r="N377" s="10">
        <f>(SUMIF(Sta!$A:$A,$A377,Sta!L:L) +SUMIF(Sta!$B:$B,$A377,Sta!L:L))/$D377</f>
        <v>1.5</v>
      </c>
      <c r="O377" s="6">
        <f>SUMIF(Sta!$A:$A,$A377,Sta!L:L)/$B377</f>
        <v>3</v>
      </c>
      <c r="P377" s="6">
        <f>SUMIF(Sta!$B:$B,$A377,Sta!L:L)/$C377</f>
        <v>0</v>
      </c>
      <c r="Q377" s="10">
        <f>(SUMIF(Sta!$A:$A,$A377,Sta!H:H) +SUMIF(Sta!$B:$B,$A377,Sta!J:J))/$D377</f>
        <v>0.5</v>
      </c>
      <c r="R377" s="6">
        <f>SUMIF(Sta!$A:$A,$A377,Sta!H:H)/$B377</f>
        <v>1</v>
      </c>
      <c r="S377" s="6">
        <f>SUMIF(Sta!$B:$B,$A377,Sta!J:J)/$C377</f>
        <v>0</v>
      </c>
      <c r="T377" s="10">
        <f>(SUMIF(Sta!$A:$A,$A377,Sta!I:I) +SUMIF(Sta!$B:$B,$A377,Sta!K:K))/$D377</f>
        <v>1</v>
      </c>
      <c r="U377" s="6">
        <f>SUMIF(Sta!$A:$A,$A377,Sta!I:I)/$B377</f>
        <v>2</v>
      </c>
      <c r="V377" s="6">
        <f>SUMIF(Sta!$B:$B,$A377,Sta!K:K)/$C377</f>
        <v>0</v>
      </c>
      <c r="W377" s="10">
        <f>(SUMIF(Sta!$A:$A,$A377,Sta!Q:Q) +SUMIF(Sta!$B:$B,$A377,Sta!Q:Q))/$D377</f>
        <v>0.5</v>
      </c>
      <c r="X377" s="6">
        <f>SUMIF(Sta!$A:$A,$A377,Sta!Q:Q)/$B377</f>
        <v>0</v>
      </c>
      <c r="Y377" s="6">
        <f>SUMIF(Sta!$B:$B,$A377,Sta!Q:Q)/$C377</f>
        <v>1</v>
      </c>
      <c r="Z377" s="10">
        <f>(SUMIF(Sta!$A:$A,$A377,Sta!M:M) +SUMIF(Sta!$B:$B,$A377,Sta!O:O))/$D377</f>
        <v>0</v>
      </c>
      <c r="AA377" s="6">
        <f>SUMIF(Sta!$A:$A,$A377,Sta!M:M)/$B377</f>
        <v>0</v>
      </c>
      <c r="AB377" s="6">
        <f>SUMIF(Sta!$B:$B,$A377,Sta!O:O)/$C377</f>
        <v>0</v>
      </c>
      <c r="AC377" s="10">
        <f>(SUMIF(Sta!$A:$A,$A377,Sta!N:N) +SUMIF(Sta!$B:$B,$A377,Sta!P:P))/$D377</f>
        <v>0.5</v>
      </c>
      <c r="AD377" s="6">
        <f>SUMIF(Sta!$A:$A,$A377,Sta!N:N)/$B377</f>
        <v>0</v>
      </c>
      <c r="AE377" s="14">
        <f>SUMIF(Sta!$B:$B,$A377,Sta!P:P)/$C377</f>
        <v>1</v>
      </c>
    </row>
    <row r="378" spans="1:31" x14ac:dyDescent="0.3">
      <c r="A378" t="s">
        <v>287</v>
      </c>
      <c r="B378" s="9">
        <f>COUNTIF(Sta!A:A,A378)</f>
        <v>0</v>
      </c>
      <c r="C378" s="4">
        <f>COUNTIF(Sta!B:B,A378)</f>
        <v>1</v>
      </c>
      <c r="D378" s="4">
        <f t="shared" si="11"/>
        <v>1</v>
      </c>
      <c r="E378" s="10">
        <f>(SUMIF(Sta!$A:$A,$A378,Sta!F:F) +SUMIF(Sta!$B:$B,$A378,Sta!F:F))/$D378</f>
        <v>3</v>
      </c>
      <c r="F378" s="6" t="e">
        <f>SUMIF(Sta!$A:$A,$A378,Sta!F:F)/$B378</f>
        <v>#DIV/0!</v>
      </c>
      <c r="G378" s="6">
        <f>SUMIF(Sta!$B:$B,$A378,Sta!F:F)/$C378</f>
        <v>3</v>
      </c>
      <c r="H378" s="10">
        <f>(SUMIF(Sta!$A:$A,$A378,Sta!D:D) +SUMIF(Sta!$B:$B,$A378,Sta!E:E))/$D378</f>
        <v>3</v>
      </c>
      <c r="I378" s="6" t="e">
        <f>SUMIF(Sta!$A:$A,$A378,Sta!D:D)/$B378</f>
        <v>#DIV/0!</v>
      </c>
      <c r="J378" s="6">
        <f>SUMIF(Sta!$B:$B,$A378,Sta!E:E)/$C378</f>
        <v>3</v>
      </c>
      <c r="K378" s="10">
        <f>(SUMIF(Sta!$A:$A,$A378,Sta!E:E) +SUMIF(Sta!$B:$B,$A378,Sta!D:D))/$D378</f>
        <v>0</v>
      </c>
      <c r="L378" s="6" t="e">
        <f>SUMIF(Sta!$A:$A,$A378,Sta!E:E)/$B378</f>
        <v>#DIV/0!</v>
      </c>
      <c r="M378" s="6">
        <f>SUMIF(Sta!$B:$B,$A378,Sta!D:D)/$C378</f>
        <v>0</v>
      </c>
      <c r="N378" s="10">
        <f>(SUMIF(Sta!$A:$A,$A378,Sta!L:L) +SUMIF(Sta!$B:$B,$A378,Sta!L:L))/$D378</f>
        <v>2</v>
      </c>
      <c r="O378" s="6" t="e">
        <f>SUMIF(Sta!$A:$A,$A378,Sta!L:L)/$B378</f>
        <v>#DIV/0!</v>
      </c>
      <c r="P378" s="6">
        <f>SUMIF(Sta!$B:$B,$A378,Sta!L:L)/$C378</f>
        <v>2</v>
      </c>
      <c r="Q378" s="10">
        <f>(SUMIF(Sta!$A:$A,$A378,Sta!H:H) +SUMIF(Sta!$B:$B,$A378,Sta!J:J))/$D378</f>
        <v>2</v>
      </c>
      <c r="R378" s="6" t="e">
        <f>SUMIF(Sta!$A:$A,$A378,Sta!H:H)/$B378</f>
        <v>#DIV/0!</v>
      </c>
      <c r="S378" s="6">
        <f>SUMIF(Sta!$B:$B,$A378,Sta!J:J)/$C378</f>
        <v>2</v>
      </c>
      <c r="T378" s="10">
        <f>(SUMIF(Sta!$A:$A,$A378,Sta!I:I) +SUMIF(Sta!$B:$B,$A378,Sta!K:K))/$D378</f>
        <v>0</v>
      </c>
      <c r="U378" s="6" t="e">
        <f>SUMIF(Sta!$A:$A,$A378,Sta!I:I)/$B378</f>
        <v>#DIV/0!</v>
      </c>
      <c r="V378" s="6">
        <f>SUMIF(Sta!$B:$B,$A378,Sta!K:K)/$C378</f>
        <v>0</v>
      </c>
      <c r="W378" s="10">
        <f>(SUMIF(Sta!$A:$A,$A378,Sta!Q:Q) +SUMIF(Sta!$B:$B,$A378,Sta!Q:Q))/$D378</f>
        <v>1</v>
      </c>
      <c r="X378" s="6" t="e">
        <f>SUMIF(Sta!$A:$A,$A378,Sta!Q:Q)/$B378</f>
        <v>#DIV/0!</v>
      </c>
      <c r="Y378" s="6">
        <f>SUMIF(Sta!$B:$B,$A378,Sta!Q:Q)/$C378</f>
        <v>1</v>
      </c>
      <c r="Z378" s="10">
        <f>(SUMIF(Sta!$A:$A,$A378,Sta!M:M) +SUMIF(Sta!$B:$B,$A378,Sta!O:O))/$D378</f>
        <v>1</v>
      </c>
      <c r="AA378" s="6" t="e">
        <f>SUMIF(Sta!$A:$A,$A378,Sta!M:M)/$B378</f>
        <v>#DIV/0!</v>
      </c>
      <c r="AB378" s="6">
        <f>SUMIF(Sta!$B:$B,$A378,Sta!O:O)/$C378</f>
        <v>1</v>
      </c>
      <c r="AC378" s="10">
        <f>(SUMIF(Sta!$A:$A,$A378,Sta!N:N) +SUMIF(Sta!$B:$B,$A378,Sta!P:P))/$D378</f>
        <v>0</v>
      </c>
      <c r="AD378" s="6" t="e">
        <f>SUMIF(Sta!$A:$A,$A378,Sta!N:N)/$B378</f>
        <v>#DIV/0!</v>
      </c>
      <c r="AE378" s="14">
        <f>SUMIF(Sta!$B:$B,$A378,Sta!P:P)/$C378</f>
        <v>0</v>
      </c>
    </row>
    <row r="379" spans="1:31" x14ac:dyDescent="0.3">
      <c r="A379" t="s">
        <v>316</v>
      </c>
      <c r="B379" s="9">
        <f>COUNTIF(Sta!A:A,A379)</f>
        <v>1</v>
      </c>
      <c r="C379" s="4">
        <f>COUNTIF(Sta!B:B,A379)</f>
        <v>0</v>
      </c>
      <c r="D379" s="4">
        <f t="shared" si="11"/>
        <v>1</v>
      </c>
      <c r="E379" s="10">
        <f>(SUMIF(Sta!$A:$A,$A379,Sta!F:F) +SUMIF(Sta!$B:$B,$A379,Sta!F:F))/$D379</f>
        <v>2</v>
      </c>
      <c r="F379" s="6">
        <f>SUMIF(Sta!$A:$A,$A379,Sta!F:F)/$B379</f>
        <v>2</v>
      </c>
      <c r="G379" s="6" t="e">
        <f>SUMIF(Sta!$B:$B,$A379,Sta!F:F)/$C379</f>
        <v>#DIV/0!</v>
      </c>
      <c r="H379" s="10">
        <f>(SUMIF(Sta!$A:$A,$A379,Sta!D:D) +SUMIF(Sta!$B:$B,$A379,Sta!E:E))/$D379</f>
        <v>0</v>
      </c>
      <c r="I379" s="6">
        <f>SUMIF(Sta!$A:$A,$A379,Sta!D:D)/$B379</f>
        <v>0</v>
      </c>
      <c r="J379" s="6" t="e">
        <f>SUMIF(Sta!$B:$B,$A379,Sta!E:E)/$C379</f>
        <v>#DIV/0!</v>
      </c>
      <c r="K379" s="10">
        <f>(SUMIF(Sta!$A:$A,$A379,Sta!E:E) +SUMIF(Sta!$B:$B,$A379,Sta!D:D))/$D379</f>
        <v>2</v>
      </c>
      <c r="L379" s="6">
        <f>SUMIF(Sta!$A:$A,$A379,Sta!E:E)/$B379</f>
        <v>2</v>
      </c>
      <c r="M379" s="6" t="e">
        <f>SUMIF(Sta!$B:$B,$A379,Sta!D:D)/$C379</f>
        <v>#DIV/0!</v>
      </c>
      <c r="N379" s="10">
        <f>(SUMIF(Sta!$A:$A,$A379,Sta!L:L) +SUMIF(Sta!$B:$B,$A379,Sta!L:L))/$D379</f>
        <v>0</v>
      </c>
      <c r="O379" s="6">
        <f>SUMIF(Sta!$A:$A,$A379,Sta!L:L)/$B379</f>
        <v>0</v>
      </c>
      <c r="P379" s="6" t="e">
        <f>SUMIF(Sta!$B:$B,$A379,Sta!L:L)/$C379</f>
        <v>#DIV/0!</v>
      </c>
      <c r="Q379" s="10">
        <f>(SUMIF(Sta!$A:$A,$A379,Sta!H:H) +SUMIF(Sta!$B:$B,$A379,Sta!J:J))/$D379</f>
        <v>0</v>
      </c>
      <c r="R379" s="6">
        <f>SUMIF(Sta!$A:$A,$A379,Sta!H:H)/$B379</f>
        <v>0</v>
      </c>
      <c r="S379" s="6" t="e">
        <f>SUMIF(Sta!$B:$B,$A379,Sta!J:J)/$C379</f>
        <v>#DIV/0!</v>
      </c>
      <c r="T379" s="10">
        <f>(SUMIF(Sta!$A:$A,$A379,Sta!I:I) +SUMIF(Sta!$B:$B,$A379,Sta!K:K))/$D379</f>
        <v>0</v>
      </c>
      <c r="U379" s="6">
        <f>SUMIF(Sta!$A:$A,$A379,Sta!I:I)/$B379</f>
        <v>0</v>
      </c>
      <c r="V379" s="6" t="e">
        <f>SUMIF(Sta!$B:$B,$A379,Sta!K:K)/$C379</f>
        <v>#DIV/0!</v>
      </c>
      <c r="W379" s="10">
        <f>(SUMIF(Sta!$A:$A,$A379,Sta!Q:Q) +SUMIF(Sta!$B:$B,$A379,Sta!Q:Q))/$D379</f>
        <v>2</v>
      </c>
      <c r="X379" s="6">
        <f>SUMIF(Sta!$A:$A,$A379,Sta!Q:Q)/$B379</f>
        <v>2</v>
      </c>
      <c r="Y379" s="6" t="e">
        <f>SUMIF(Sta!$B:$B,$A379,Sta!Q:Q)/$C379</f>
        <v>#DIV/0!</v>
      </c>
      <c r="Z379" s="10">
        <f>(SUMIF(Sta!$A:$A,$A379,Sta!M:M) +SUMIF(Sta!$B:$B,$A379,Sta!O:O))/$D379</f>
        <v>0</v>
      </c>
      <c r="AA379" s="6">
        <f>SUMIF(Sta!$A:$A,$A379,Sta!M:M)/$B379</f>
        <v>0</v>
      </c>
      <c r="AB379" s="6" t="e">
        <f>SUMIF(Sta!$B:$B,$A379,Sta!O:O)/$C379</f>
        <v>#DIV/0!</v>
      </c>
      <c r="AC379" s="10">
        <f>(SUMIF(Sta!$A:$A,$A379,Sta!N:N) +SUMIF(Sta!$B:$B,$A379,Sta!P:P))/$D379</f>
        <v>2</v>
      </c>
      <c r="AD379" s="6">
        <f>SUMIF(Sta!$A:$A,$A379,Sta!N:N)/$B379</f>
        <v>2</v>
      </c>
      <c r="AE379" s="14" t="e">
        <f>SUMIF(Sta!$B:$B,$A379,Sta!P:P)/$C379</f>
        <v>#DIV/0!</v>
      </c>
    </row>
    <row r="380" spans="1:31" x14ac:dyDescent="0.3">
      <c r="A380" t="s">
        <v>613</v>
      </c>
      <c r="B380" s="9">
        <f>COUNTIF(Sta!A:A,A380)</f>
        <v>2</v>
      </c>
      <c r="C380" s="4">
        <f>COUNTIF(Sta!B:B,A380)</f>
        <v>2</v>
      </c>
      <c r="D380" s="4">
        <f t="shared" si="11"/>
        <v>4</v>
      </c>
      <c r="E380" s="10">
        <f>(SUMIF(Sta!$A:$A,$A380,Sta!F:F) +SUMIF(Sta!$B:$B,$A380,Sta!F:F))/$D380</f>
        <v>2.25</v>
      </c>
      <c r="F380" s="6">
        <f>SUMIF(Sta!$A:$A,$A380,Sta!F:F)/$B380</f>
        <v>1.5</v>
      </c>
      <c r="G380" s="6">
        <f>SUMIF(Sta!$B:$B,$A380,Sta!F:F)/$C380</f>
        <v>3</v>
      </c>
      <c r="H380" s="10">
        <f>(SUMIF(Sta!$A:$A,$A380,Sta!D:D) +SUMIF(Sta!$B:$B,$A380,Sta!E:E))/$D380</f>
        <v>0.75</v>
      </c>
      <c r="I380" s="6">
        <f>SUMIF(Sta!$A:$A,$A380,Sta!D:D)/$B380</f>
        <v>0.5</v>
      </c>
      <c r="J380" s="6">
        <f>SUMIF(Sta!$B:$B,$A380,Sta!E:E)/$C380</f>
        <v>1</v>
      </c>
      <c r="K380" s="10">
        <f>(SUMIF(Sta!$A:$A,$A380,Sta!E:E) +SUMIF(Sta!$B:$B,$A380,Sta!D:D))/$D380</f>
        <v>1.5</v>
      </c>
      <c r="L380" s="6">
        <f>SUMIF(Sta!$A:$A,$A380,Sta!E:E)/$B380</f>
        <v>1</v>
      </c>
      <c r="M380" s="6">
        <f>SUMIF(Sta!$B:$B,$A380,Sta!D:D)/$C380</f>
        <v>2</v>
      </c>
      <c r="N380" s="10">
        <f>(SUMIF(Sta!$A:$A,$A380,Sta!L:L) +SUMIF(Sta!$B:$B,$A380,Sta!L:L))/$D380</f>
        <v>1.25</v>
      </c>
      <c r="O380" s="6">
        <f>SUMIF(Sta!$A:$A,$A380,Sta!L:L)/$B380</f>
        <v>0.5</v>
      </c>
      <c r="P380" s="6">
        <f>SUMIF(Sta!$B:$B,$A380,Sta!L:L)/$C380</f>
        <v>2</v>
      </c>
      <c r="Q380" s="10">
        <f>(SUMIF(Sta!$A:$A,$A380,Sta!H:H) +SUMIF(Sta!$B:$B,$A380,Sta!J:J))/$D380</f>
        <v>0.5</v>
      </c>
      <c r="R380" s="6">
        <f>SUMIF(Sta!$A:$A,$A380,Sta!H:H)/$B380</f>
        <v>0</v>
      </c>
      <c r="S380" s="6">
        <f>SUMIF(Sta!$B:$B,$A380,Sta!J:J)/$C380</f>
        <v>1</v>
      </c>
      <c r="T380" s="10">
        <f>(SUMIF(Sta!$A:$A,$A380,Sta!I:I) +SUMIF(Sta!$B:$B,$A380,Sta!K:K))/$D380</f>
        <v>0.75</v>
      </c>
      <c r="U380" s="6">
        <f>SUMIF(Sta!$A:$A,$A380,Sta!I:I)/$B380</f>
        <v>0.5</v>
      </c>
      <c r="V380" s="6">
        <f>SUMIF(Sta!$B:$B,$A380,Sta!K:K)/$C380</f>
        <v>1</v>
      </c>
      <c r="W380" s="10">
        <f>(SUMIF(Sta!$A:$A,$A380,Sta!Q:Q) +SUMIF(Sta!$B:$B,$A380,Sta!Q:Q))/$D380</f>
        <v>1</v>
      </c>
      <c r="X380" s="6">
        <f>SUMIF(Sta!$A:$A,$A380,Sta!Q:Q)/$B380</f>
        <v>1</v>
      </c>
      <c r="Y380" s="6">
        <f>SUMIF(Sta!$B:$B,$A380,Sta!Q:Q)/$C380</f>
        <v>1</v>
      </c>
      <c r="Z380" s="10">
        <f>(SUMIF(Sta!$A:$A,$A380,Sta!M:M) +SUMIF(Sta!$B:$B,$A380,Sta!O:O))/$D380</f>
        <v>0.25</v>
      </c>
      <c r="AA380" s="6">
        <f>SUMIF(Sta!$A:$A,$A380,Sta!M:M)/$B380</f>
        <v>0.5</v>
      </c>
      <c r="AB380" s="6">
        <f>SUMIF(Sta!$B:$B,$A380,Sta!O:O)/$C380</f>
        <v>0</v>
      </c>
      <c r="AC380" s="10">
        <f>(SUMIF(Sta!$A:$A,$A380,Sta!N:N) +SUMIF(Sta!$B:$B,$A380,Sta!P:P))/$D380</f>
        <v>0.75</v>
      </c>
      <c r="AD380" s="6">
        <f>SUMIF(Sta!$A:$A,$A380,Sta!N:N)/$B380</f>
        <v>0.5</v>
      </c>
      <c r="AE380" s="14">
        <f>SUMIF(Sta!$B:$B,$A380,Sta!P:P)/$C380</f>
        <v>1</v>
      </c>
    </row>
    <row r="381" spans="1:31" x14ac:dyDescent="0.3">
      <c r="A381" t="s">
        <v>652</v>
      </c>
      <c r="B381" s="9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0">
        <f>(SUMIF(Sta!$A:$A,$A381,Sta!F:F) +SUMIF(Sta!$B:$B,$A381,Sta!F:F))/$D381</f>
        <v>3.0555555555555554</v>
      </c>
      <c r="F381" s="6">
        <f>SUMIF(Sta!$A:$A,$A381,Sta!F:F)/$B381</f>
        <v>3</v>
      </c>
      <c r="G381" s="6">
        <f>SUMIF(Sta!$B:$B,$A381,Sta!F:F)/$C381</f>
        <v>3.1111111111111112</v>
      </c>
      <c r="H381" s="10">
        <f>(SUMIF(Sta!$A:$A,$A381,Sta!D:D) +SUMIF(Sta!$B:$B,$A381,Sta!E:E))/$D381</f>
        <v>1.4444444444444444</v>
      </c>
      <c r="I381" s="6">
        <f>SUMIF(Sta!$A:$A,$A381,Sta!D:D)/$B381</f>
        <v>1.3333333333333333</v>
      </c>
      <c r="J381" s="6">
        <f>SUMIF(Sta!$B:$B,$A381,Sta!E:E)/$C381</f>
        <v>1.5555555555555556</v>
      </c>
      <c r="K381" s="10">
        <f>(SUMIF(Sta!$A:$A,$A381,Sta!E:E) +SUMIF(Sta!$B:$B,$A381,Sta!D:D))/$D381</f>
        <v>1.6111111111111112</v>
      </c>
      <c r="L381" s="6">
        <f>SUMIF(Sta!$A:$A,$A381,Sta!E:E)/$B381</f>
        <v>1.6666666666666667</v>
      </c>
      <c r="M381" s="6">
        <f>SUMIF(Sta!$B:$B,$A381,Sta!D:D)/$C381</f>
        <v>1.5555555555555556</v>
      </c>
      <c r="N381" s="10">
        <f>(SUMIF(Sta!$A:$A,$A381,Sta!L:L) +SUMIF(Sta!$B:$B,$A381,Sta!L:L))/$D381</f>
        <v>1.1666666666666667</v>
      </c>
      <c r="O381" s="6">
        <f>SUMIF(Sta!$A:$A,$A381,Sta!L:L)/$B381</f>
        <v>1</v>
      </c>
      <c r="P381" s="6">
        <f>SUMIF(Sta!$B:$B,$A381,Sta!L:L)/$C381</f>
        <v>1.3333333333333333</v>
      </c>
      <c r="Q381" s="10">
        <f>(SUMIF(Sta!$A:$A,$A381,Sta!H:H) +SUMIF(Sta!$B:$B,$A381,Sta!J:J))/$D381</f>
        <v>0.55555555555555558</v>
      </c>
      <c r="R381" s="6">
        <f>SUMIF(Sta!$A:$A,$A381,Sta!H:H)/$B381</f>
        <v>0.33333333333333331</v>
      </c>
      <c r="S381" s="6">
        <f>SUMIF(Sta!$B:$B,$A381,Sta!J:J)/$C381</f>
        <v>0.77777777777777779</v>
      </c>
      <c r="T381" s="10">
        <f>(SUMIF(Sta!$A:$A,$A381,Sta!I:I) +SUMIF(Sta!$B:$B,$A381,Sta!K:K))/$D381</f>
        <v>0.61111111111111116</v>
      </c>
      <c r="U381" s="6">
        <f>SUMIF(Sta!$A:$A,$A381,Sta!I:I)/$B381</f>
        <v>0.66666666666666663</v>
      </c>
      <c r="V381" s="6">
        <f>SUMIF(Sta!$B:$B,$A381,Sta!K:K)/$C381</f>
        <v>0.55555555555555558</v>
      </c>
      <c r="W381" s="10">
        <f>(SUMIF(Sta!$A:$A,$A381,Sta!Q:Q) +SUMIF(Sta!$B:$B,$A381,Sta!Q:Q))/$D381</f>
        <v>1.8888888888888888</v>
      </c>
      <c r="X381" s="6">
        <f>SUMIF(Sta!$A:$A,$A381,Sta!Q:Q)/$B381</f>
        <v>2</v>
      </c>
      <c r="Y381" s="6">
        <f>SUMIF(Sta!$B:$B,$A381,Sta!Q:Q)/$C381</f>
        <v>1.7777777777777777</v>
      </c>
      <c r="Z381" s="10">
        <f>(SUMIF(Sta!$A:$A,$A381,Sta!M:M) +SUMIF(Sta!$B:$B,$A381,Sta!O:O))/$D381</f>
        <v>0.88888888888888884</v>
      </c>
      <c r="AA381" s="6">
        <f>SUMIF(Sta!$A:$A,$A381,Sta!M:M)/$B381</f>
        <v>1</v>
      </c>
      <c r="AB381" s="6">
        <f>SUMIF(Sta!$B:$B,$A381,Sta!O:O)/$C381</f>
        <v>0.77777777777777779</v>
      </c>
      <c r="AC381" s="10">
        <f>(SUMIF(Sta!$A:$A,$A381,Sta!N:N) +SUMIF(Sta!$B:$B,$A381,Sta!P:P))/$D381</f>
        <v>1</v>
      </c>
      <c r="AD381" s="6">
        <f>SUMIF(Sta!$A:$A,$A381,Sta!N:N)/$B381</f>
        <v>1</v>
      </c>
      <c r="AE381" s="14">
        <f>SUMIF(Sta!$B:$B,$A381,Sta!P:P)/$C381</f>
        <v>1</v>
      </c>
    </row>
    <row r="382" spans="1:31" x14ac:dyDescent="0.3">
      <c r="A382" t="s">
        <v>549</v>
      </c>
      <c r="B382" s="9">
        <f>COUNTIF(Sta!A:A,A382)</f>
        <v>2</v>
      </c>
      <c r="C382" s="4">
        <f>COUNTIF(Sta!B:B,A382)</f>
        <v>3</v>
      </c>
      <c r="D382" s="4">
        <f t="shared" si="12"/>
        <v>5</v>
      </c>
      <c r="E382" s="10">
        <f>(SUMIF(Sta!$A:$A,$A382,Sta!F:F) +SUMIF(Sta!$B:$B,$A382,Sta!F:F))/$D382</f>
        <v>3</v>
      </c>
      <c r="F382" s="6">
        <f>SUMIF(Sta!$A:$A,$A382,Sta!F:F)/$B382</f>
        <v>3</v>
      </c>
      <c r="G382" s="6">
        <f>SUMIF(Sta!$B:$B,$A382,Sta!F:F)/$C382</f>
        <v>3</v>
      </c>
      <c r="H382" s="10">
        <f>(SUMIF(Sta!$A:$A,$A382,Sta!D:D) +SUMIF(Sta!$B:$B,$A382,Sta!E:E))/$D382</f>
        <v>1</v>
      </c>
      <c r="I382" s="6">
        <f>SUMIF(Sta!$A:$A,$A382,Sta!D:D)/$B382</f>
        <v>1</v>
      </c>
      <c r="J382" s="6">
        <f>SUMIF(Sta!$B:$B,$A382,Sta!E:E)/$C382</f>
        <v>1</v>
      </c>
      <c r="K382" s="10">
        <f>(SUMIF(Sta!$A:$A,$A382,Sta!E:E) +SUMIF(Sta!$B:$B,$A382,Sta!D:D))/$D382</f>
        <v>2</v>
      </c>
      <c r="L382" s="6">
        <f>SUMIF(Sta!$A:$A,$A382,Sta!E:E)/$B382</f>
        <v>2</v>
      </c>
      <c r="M382" s="6">
        <f>SUMIF(Sta!$B:$B,$A382,Sta!D:D)/$C382</f>
        <v>2</v>
      </c>
      <c r="N382" s="10">
        <f>(SUMIF(Sta!$A:$A,$A382,Sta!L:L) +SUMIF(Sta!$B:$B,$A382,Sta!L:L))/$D382</f>
        <v>1.4</v>
      </c>
      <c r="O382" s="6">
        <f>SUMIF(Sta!$A:$A,$A382,Sta!L:L)/$B382</f>
        <v>1</v>
      </c>
      <c r="P382" s="6">
        <f>SUMIF(Sta!$B:$B,$A382,Sta!L:L)/$C382</f>
        <v>1.6666666666666667</v>
      </c>
      <c r="Q382" s="10">
        <f>(SUMIF(Sta!$A:$A,$A382,Sta!H:H) +SUMIF(Sta!$B:$B,$A382,Sta!J:J))/$D382</f>
        <v>0.2</v>
      </c>
      <c r="R382" s="6">
        <f>SUMIF(Sta!$A:$A,$A382,Sta!H:H)/$B382</f>
        <v>0</v>
      </c>
      <c r="S382" s="6">
        <f>SUMIF(Sta!$B:$B,$A382,Sta!J:J)/$C382</f>
        <v>0.33333333333333331</v>
      </c>
      <c r="T382" s="10">
        <f>(SUMIF(Sta!$A:$A,$A382,Sta!I:I) +SUMIF(Sta!$B:$B,$A382,Sta!K:K))/$D382</f>
        <v>1.2</v>
      </c>
      <c r="U382" s="6">
        <f>SUMIF(Sta!$A:$A,$A382,Sta!I:I)/$B382</f>
        <v>1</v>
      </c>
      <c r="V382" s="6">
        <f>SUMIF(Sta!$B:$B,$A382,Sta!K:K)/$C382</f>
        <v>1.3333333333333333</v>
      </c>
      <c r="W382" s="10">
        <f>(SUMIF(Sta!$A:$A,$A382,Sta!Q:Q) +SUMIF(Sta!$B:$B,$A382,Sta!Q:Q))/$D382</f>
        <v>1.6</v>
      </c>
      <c r="X382" s="6">
        <f>SUMIF(Sta!$A:$A,$A382,Sta!Q:Q)/$B382</f>
        <v>2</v>
      </c>
      <c r="Y382" s="6">
        <f>SUMIF(Sta!$B:$B,$A382,Sta!Q:Q)/$C382</f>
        <v>1.3333333333333333</v>
      </c>
      <c r="Z382" s="10">
        <f>(SUMIF(Sta!$A:$A,$A382,Sta!M:M) +SUMIF(Sta!$B:$B,$A382,Sta!O:O))/$D382</f>
        <v>0.8</v>
      </c>
      <c r="AA382" s="6">
        <f>SUMIF(Sta!$A:$A,$A382,Sta!M:M)/$B382</f>
        <v>1</v>
      </c>
      <c r="AB382" s="6">
        <f>SUMIF(Sta!$B:$B,$A382,Sta!O:O)/$C382</f>
        <v>0.66666666666666663</v>
      </c>
      <c r="AC382" s="10">
        <f>(SUMIF(Sta!$A:$A,$A382,Sta!N:N) +SUMIF(Sta!$B:$B,$A382,Sta!P:P))/$D382</f>
        <v>0.8</v>
      </c>
      <c r="AD382" s="6">
        <f>SUMIF(Sta!$A:$A,$A382,Sta!N:N)/$B382</f>
        <v>1</v>
      </c>
      <c r="AE382" s="14">
        <f>SUMIF(Sta!$B:$B,$A382,Sta!P:P)/$C382</f>
        <v>0.66666666666666663</v>
      </c>
    </row>
    <row r="383" spans="1:31" x14ac:dyDescent="0.3">
      <c r="A383" t="s">
        <v>366</v>
      </c>
      <c r="B383" s="9">
        <f>COUNTIF(Sta!A:A,A383)</f>
        <v>1</v>
      </c>
      <c r="C383" s="4">
        <f>COUNTIF(Sta!B:B,A383)</f>
        <v>2</v>
      </c>
      <c r="D383" s="4">
        <f t="shared" si="12"/>
        <v>3</v>
      </c>
      <c r="E383" s="10">
        <f>(SUMIF(Sta!$A:$A,$A383,Sta!F:F) +SUMIF(Sta!$B:$B,$A383,Sta!F:F))/$D383</f>
        <v>0.66666666666666663</v>
      </c>
      <c r="F383" s="6">
        <f>SUMIF(Sta!$A:$A,$A383,Sta!F:F)/$B383</f>
        <v>1</v>
      </c>
      <c r="G383" s="6">
        <f>SUMIF(Sta!$B:$B,$A383,Sta!F:F)/$C383</f>
        <v>0.5</v>
      </c>
      <c r="H383" s="10">
        <f>(SUMIF(Sta!$A:$A,$A383,Sta!D:D) +SUMIF(Sta!$B:$B,$A383,Sta!E:E))/$D383</f>
        <v>0</v>
      </c>
      <c r="I383" s="6">
        <f>SUMIF(Sta!$A:$A,$A383,Sta!D:D)/$B383</f>
        <v>0</v>
      </c>
      <c r="J383" s="6">
        <f>SUMIF(Sta!$B:$B,$A383,Sta!E:E)/$C383</f>
        <v>0</v>
      </c>
      <c r="K383" s="10">
        <f>(SUMIF(Sta!$A:$A,$A383,Sta!E:E) +SUMIF(Sta!$B:$B,$A383,Sta!D:D))/$D383</f>
        <v>0.66666666666666663</v>
      </c>
      <c r="L383" s="6">
        <f>SUMIF(Sta!$A:$A,$A383,Sta!E:E)/$B383</f>
        <v>1</v>
      </c>
      <c r="M383" s="6">
        <f>SUMIF(Sta!$B:$B,$A383,Sta!D:D)/$C383</f>
        <v>0.5</v>
      </c>
      <c r="N383" s="10">
        <f>(SUMIF(Sta!$A:$A,$A383,Sta!L:L) +SUMIF(Sta!$B:$B,$A383,Sta!L:L))/$D383</f>
        <v>0.66666666666666663</v>
      </c>
      <c r="O383" s="6">
        <f>SUMIF(Sta!$A:$A,$A383,Sta!L:L)/$B383</f>
        <v>1</v>
      </c>
      <c r="P383" s="6">
        <f>SUMIF(Sta!$B:$B,$A383,Sta!L:L)/$C383</f>
        <v>0.5</v>
      </c>
      <c r="Q383" s="10">
        <f>(SUMIF(Sta!$A:$A,$A383,Sta!H:H) +SUMIF(Sta!$B:$B,$A383,Sta!J:J))/$D383</f>
        <v>0</v>
      </c>
      <c r="R383" s="6">
        <f>SUMIF(Sta!$A:$A,$A383,Sta!H:H)/$B383</f>
        <v>0</v>
      </c>
      <c r="S383" s="6">
        <f>SUMIF(Sta!$B:$B,$A383,Sta!J:J)/$C383</f>
        <v>0</v>
      </c>
      <c r="T383" s="10">
        <f>(SUMIF(Sta!$A:$A,$A383,Sta!I:I) +SUMIF(Sta!$B:$B,$A383,Sta!K:K))/$D383</f>
        <v>0.66666666666666663</v>
      </c>
      <c r="U383" s="6">
        <f>SUMIF(Sta!$A:$A,$A383,Sta!I:I)/$B383</f>
        <v>1</v>
      </c>
      <c r="V383" s="6">
        <f>SUMIF(Sta!$B:$B,$A383,Sta!K:K)/$C383</f>
        <v>0.5</v>
      </c>
      <c r="W383" s="10">
        <f>(SUMIF(Sta!$A:$A,$A383,Sta!Q:Q) +SUMIF(Sta!$B:$B,$A383,Sta!Q:Q))/$D383</f>
        <v>0</v>
      </c>
      <c r="X383" s="6">
        <f>SUMIF(Sta!$A:$A,$A383,Sta!Q:Q)/$B383</f>
        <v>0</v>
      </c>
      <c r="Y383" s="6">
        <f>SUMIF(Sta!$B:$B,$A383,Sta!Q:Q)/$C383</f>
        <v>0</v>
      </c>
      <c r="Z383" s="10">
        <f>(SUMIF(Sta!$A:$A,$A383,Sta!M:M) +SUMIF(Sta!$B:$B,$A383,Sta!O:O))/$D383</f>
        <v>0</v>
      </c>
      <c r="AA383" s="6">
        <f>SUMIF(Sta!$A:$A,$A383,Sta!M:M)/$B383</f>
        <v>0</v>
      </c>
      <c r="AB383" s="6">
        <f>SUMIF(Sta!$B:$B,$A383,Sta!O:O)/$C383</f>
        <v>0</v>
      </c>
      <c r="AC383" s="10">
        <f>(SUMIF(Sta!$A:$A,$A383,Sta!N:N) +SUMIF(Sta!$B:$B,$A383,Sta!P:P))/$D383</f>
        <v>0</v>
      </c>
      <c r="AD383" s="6">
        <f>SUMIF(Sta!$A:$A,$A383,Sta!N:N)/$B383</f>
        <v>0</v>
      </c>
      <c r="AE383" s="14">
        <f>SUMIF(Sta!$B:$B,$A383,Sta!P:P)/$C383</f>
        <v>0</v>
      </c>
    </row>
    <row r="384" spans="1:31" x14ac:dyDescent="0.3">
      <c r="A384" t="s">
        <v>398</v>
      </c>
      <c r="B384" s="9">
        <f>COUNTIF(Sta!A:A,A384)</f>
        <v>0</v>
      </c>
      <c r="C384" s="4">
        <f>COUNTIF(Sta!B:B,A384)</f>
        <v>0</v>
      </c>
      <c r="D384" s="4">
        <f t="shared" si="12"/>
        <v>0</v>
      </c>
      <c r="E384" s="10" t="e">
        <f>(SUMIF(Sta!$A:$A,$A384,Sta!F:F) +SUMIF(Sta!$B:$B,$A384,Sta!F:F))/$D384</f>
        <v>#DIV/0!</v>
      </c>
      <c r="F384" s="6" t="e">
        <f>SUMIF(Sta!$A:$A,$A384,Sta!F:F)/$B384</f>
        <v>#DIV/0!</v>
      </c>
      <c r="G384" s="6" t="e">
        <f>SUMIF(Sta!$B:$B,$A384,Sta!F:F)/$C384</f>
        <v>#DIV/0!</v>
      </c>
      <c r="H384" s="10" t="e">
        <f>(SUMIF(Sta!$A:$A,$A384,Sta!D:D) +SUMIF(Sta!$B:$B,$A384,Sta!E:E))/$D384</f>
        <v>#DIV/0!</v>
      </c>
      <c r="I384" s="6" t="e">
        <f>SUMIF(Sta!$A:$A,$A384,Sta!D:D)/$B384</f>
        <v>#DIV/0!</v>
      </c>
      <c r="J384" s="6" t="e">
        <f>SUMIF(Sta!$B:$B,$A384,Sta!E:E)/$C384</f>
        <v>#DIV/0!</v>
      </c>
      <c r="K384" s="10" t="e">
        <f>(SUMIF(Sta!$A:$A,$A384,Sta!E:E) +SUMIF(Sta!$B:$B,$A384,Sta!D:D))/$D384</f>
        <v>#DIV/0!</v>
      </c>
      <c r="L384" s="6" t="e">
        <f>SUMIF(Sta!$A:$A,$A384,Sta!E:E)/$B384</f>
        <v>#DIV/0!</v>
      </c>
      <c r="M384" s="6" t="e">
        <f>SUMIF(Sta!$B:$B,$A384,Sta!D:D)/$C384</f>
        <v>#DIV/0!</v>
      </c>
      <c r="N384" s="10" t="e">
        <f>(SUMIF(Sta!$A:$A,$A384,Sta!L:L) +SUMIF(Sta!$B:$B,$A384,Sta!L:L))/$D384</f>
        <v>#DIV/0!</v>
      </c>
      <c r="O384" s="6" t="e">
        <f>SUMIF(Sta!$A:$A,$A384,Sta!L:L)/$B384</f>
        <v>#DIV/0!</v>
      </c>
      <c r="P384" s="6" t="e">
        <f>SUMIF(Sta!$B:$B,$A384,Sta!L:L)/$C384</f>
        <v>#DIV/0!</v>
      </c>
      <c r="Q384" s="10" t="e">
        <f>(SUMIF(Sta!$A:$A,$A384,Sta!H:H) +SUMIF(Sta!$B:$B,$A384,Sta!J:J))/$D384</f>
        <v>#DIV/0!</v>
      </c>
      <c r="R384" s="6" t="e">
        <f>SUMIF(Sta!$A:$A,$A384,Sta!H:H)/$B384</f>
        <v>#DIV/0!</v>
      </c>
      <c r="S384" s="6" t="e">
        <f>SUMIF(Sta!$B:$B,$A384,Sta!J:J)/$C384</f>
        <v>#DIV/0!</v>
      </c>
      <c r="T384" s="10" t="e">
        <f>(SUMIF(Sta!$A:$A,$A384,Sta!I:I) +SUMIF(Sta!$B:$B,$A384,Sta!K:K))/$D384</f>
        <v>#DIV/0!</v>
      </c>
      <c r="U384" s="6" t="e">
        <f>SUMIF(Sta!$A:$A,$A384,Sta!I:I)/$B384</f>
        <v>#DIV/0!</v>
      </c>
      <c r="V384" s="6" t="e">
        <f>SUMIF(Sta!$B:$B,$A384,Sta!K:K)/$C384</f>
        <v>#DIV/0!</v>
      </c>
      <c r="W384" s="10" t="e">
        <f>(SUMIF(Sta!$A:$A,$A384,Sta!Q:Q) +SUMIF(Sta!$B:$B,$A384,Sta!Q:Q))/$D384</f>
        <v>#DIV/0!</v>
      </c>
      <c r="X384" s="6" t="e">
        <f>SUMIF(Sta!$A:$A,$A384,Sta!Q:Q)/$B384</f>
        <v>#DIV/0!</v>
      </c>
      <c r="Y384" s="6" t="e">
        <f>SUMIF(Sta!$B:$B,$A384,Sta!Q:Q)/$C384</f>
        <v>#DIV/0!</v>
      </c>
      <c r="Z384" s="10" t="e">
        <f>(SUMIF(Sta!$A:$A,$A384,Sta!M:M) +SUMIF(Sta!$B:$B,$A384,Sta!O:O))/$D384</f>
        <v>#DIV/0!</v>
      </c>
      <c r="AA384" s="6" t="e">
        <f>SUMIF(Sta!$A:$A,$A384,Sta!M:M)/$B384</f>
        <v>#DIV/0!</v>
      </c>
      <c r="AB384" s="6" t="e">
        <f>SUMIF(Sta!$B:$B,$A384,Sta!O:O)/$C384</f>
        <v>#DIV/0!</v>
      </c>
      <c r="AC384" s="10" t="e">
        <f>(SUMIF(Sta!$A:$A,$A384,Sta!N:N) +SUMIF(Sta!$B:$B,$A384,Sta!P:P))/$D384</f>
        <v>#DIV/0!</v>
      </c>
      <c r="AD384" s="6" t="e">
        <f>SUMIF(Sta!$A:$A,$A384,Sta!N:N)/$B384</f>
        <v>#DIV/0!</v>
      </c>
      <c r="AE384" s="14" t="e">
        <f>SUMIF(Sta!$B:$B,$A384,Sta!P:P)/$C384</f>
        <v>#DIV/0!</v>
      </c>
    </row>
    <row r="385" spans="1:31" x14ac:dyDescent="0.3">
      <c r="A385" t="s">
        <v>616</v>
      </c>
      <c r="B385" s="9">
        <f>COUNTIF(Sta!A:A,A385)</f>
        <v>3</v>
      </c>
      <c r="C385" s="4">
        <f>COUNTIF(Sta!B:B,A385)</f>
        <v>1</v>
      </c>
      <c r="D385" s="4">
        <f t="shared" si="12"/>
        <v>4</v>
      </c>
      <c r="E385" s="10">
        <f>(SUMIF(Sta!$A:$A,$A385,Sta!F:F) +SUMIF(Sta!$B:$B,$A385,Sta!F:F))/$D385</f>
        <v>2.5</v>
      </c>
      <c r="F385" s="6">
        <f>SUMIF(Sta!$A:$A,$A385,Sta!F:F)/$B385</f>
        <v>2</v>
      </c>
      <c r="G385" s="6">
        <f>SUMIF(Sta!$B:$B,$A385,Sta!F:F)/$C385</f>
        <v>4</v>
      </c>
      <c r="H385" s="10">
        <f>(SUMIF(Sta!$A:$A,$A385,Sta!D:D) +SUMIF(Sta!$B:$B,$A385,Sta!E:E))/$D385</f>
        <v>1.5</v>
      </c>
      <c r="I385" s="6">
        <f>SUMIF(Sta!$A:$A,$A385,Sta!D:D)/$B385</f>
        <v>1.6666666666666667</v>
      </c>
      <c r="J385" s="6">
        <f>SUMIF(Sta!$B:$B,$A385,Sta!E:E)/$C385</f>
        <v>1</v>
      </c>
      <c r="K385" s="10">
        <f>(SUMIF(Sta!$A:$A,$A385,Sta!E:E) +SUMIF(Sta!$B:$B,$A385,Sta!D:D))/$D385</f>
        <v>1</v>
      </c>
      <c r="L385" s="6">
        <f>SUMIF(Sta!$A:$A,$A385,Sta!E:E)/$B385</f>
        <v>0.33333333333333331</v>
      </c>
      <c r="M385" s="6">
        <f>SUMIF(Sta!$B:$B,$A385,Sta!D:D)/$C385</f>
        <v>3</v>
      </c>
      <c r="N385" s="10">
        <f>(SUMIF(Sta!$A:$A,$A385,Sta!L:L) +SUMIF(Sta!$B:$B,$A385,Sta!L:L))/$D385</f>
        <v>0.75</v>
      </c>
      <c r="O385" s="6">
        <f>SUMIF(Sta!$A:$A,$A385,Sta!L:L)/$B385</f>
        <v>0.66666666666666663</v>
      </c>
      <c r="P385" s="6">
        <f>SUMIF(Sta!$B:$B,$A385,Sta!L:L)/$C385</f>
        <v>1</v>
      </c>
      <c r="Q385" s="10">
        <f>(SUMIF(Sta!$A:$A,$A385,Sta!H:H) +SUMIF(Sta!$B:$B,$A385,Sta!J:J))/$D385</f>
        <v>0.25</v>
      </c>
      <c r="R385" s="6">
        <f>SUMIF(Sta!$A:$A,$A385,Sta!H:H)/$B385</f>
        <v>0.33333333333333331</v>
      </c>
      <c r="S385" s="6">
        <f>SUMIF(Sta!$B:$B,$A385,Sta!J:J)/$C385</f>
        <v>0</v>
      </c>
      <c r="T385" s="10">
        <f>(SUMIF(Sta!$A:$A,$A385,Sta!I:I) +SUMIF(Sta!$B:$B,$A385,Sta!K:K))/$D385</f>
        <v>0.5</v>
      </c>
      <c r="U385" s="6">
        <f>SUMIF(Sta!$A:$A,$A385,Sta!I:I)/$B385</f>
        <v>0.33333333333333331</v>
      </c>
      <c r="V385" s="6">
        <f>SUMIF(Sta!$B:$B,$A385,Sta!K:K)/$C385</f>
        <v>1</v>
      </c>
      <c r="W385" s="10">
        <f>(SUMIF(Sta!$A:$A,$A385,Sta!Q:Q) +SUMIF(Sta!$B:$B,$A385,Sta!Q:Q))/$D385</f>
        <v>1.75</v>
      </c>
      <c r="X385" s="6">
        <f>SUMIF(Sta!$A:$A,$A385,Sta!Q:Q)/$B385</f>
        <v>1.3333333333333333</v>
      </c>
      <c r="Y385" s="6">
        <f>SUMIF(Sta!$B:$B,$A385,Sta!Q:Q)/$C385</f>
        <v>3</v>
      </c>
      <c r="Z385" s="10">
        <f>(SUMIF(Sta!$A:$A,$A385,Sta!M:M) +SUMIF(Sta!$B:$B,$A385,Sta!O:O))/$D385</f>
        <v>1.25</v>
      </c>
      <c r="AA385" s="6">
        <f>SUMIF(Sta!$A:$A,$A385,Sta!M:M)/$B385</f>
        <v>1.3333333333333333</v>
      </c>
      <c r="AB385" s="6">
        <f>SUMIF(Sta!$B:$B,$A385,Sta!O:O)/$C385</f>
        <v>1</v>
      </c>
      <c r="AC385" s="10">
        <f>(SUMIF(Sta!$A:$A,$A385,Sta!N:N) +SUMIF(Sta!$B:$B,$A385,Sta!P:P))/$D385</f>
        <v>0.5</v>
      </c>
      <c r="AD385" s="6">
        <f>SUMIF(Sta!$A:$A,$A385,Sta!N:N)/$B385</f>
        <v>0</v>
      </c>
      <c r="AE385" s="14">
        <f>SUMIF(Sta!$B:$B,$A385,Sta!P:P)/$C385</f>
        <v>2</v>
      </c>
    </row>
    <row r="386" spans="1:31" x14ac:dyDescent="0.3">
      <c r="A386" t="s">
        <v>470</v>
      </c>
      <c r="B386" s="9">
        <f>COUNTIF(Sta!A:A,A386)</f>
        <v>1</v>
      </c>
      <c r="C386" s="4">
        <f>COUNTIF(Sta!B:B,A386)</f>
        <v>1</v>
      </c>
      <c r="D386" s="4">
        <f t="shared" si="12"/>
        <v>2</v>
      </c>
      <c r="E386" s="10">
        <f>(SUMIF(Sta!$A:$A,$A386,Sta!F:F) +SUMIF(Sta!$B:$B,$A386,Sta!F:F))/$D386</f>
        <v>2.5</v>
      </c>
      <c r="F386" s="6">
        <f>SUMIF(Sta!$A:$A,$A386,Sta!F:F)/$B386</f>
        <v>4</v>
      </c>
      <c r="G386" s="6">
        <f>SUMIF(Sta!$B:$B,$A386,Sta!F:F)/$C386</f>
        <v>1</v>
      </c>
      <c r="H386" s="10">
        <f>(SUMIF(Sta!$A:$A,$A386,Sta!D:D) +SUMIF(Sta!$B:$B,$A386,Sta!E:E))/$D386</f>
        <v>1</v>
      </c>
      <c r="I386" s="6">
        <f>SUMIF(Sta!$A:$A,$A386,Sta!D:D)/$B386</f>
        <v>1</v>
      </c>
      <c r="J386" s="6">
        <f>SUMIF(Sta!$B:$B,$A386,Sta!E:E)/$C386</f>
        <v>1</v>
      </c>
      <c r="K386" s="10">
        <f>(SUMIF(Sta!$A:$A,$A386,Sta!E:E) +SUMIF(Sta!$B:$B,$A386,Sta!D:D))/$D386</f>
        <v>1.5</v>
      </c>
      <c r="L386" s="6">
        <f>SUMIF(Sta!$A:$A,$A386,Sta!E:E)/$B386</f>
        <v>3</v>
      </c>
      <c r="M386" s="6">
        <f>SUMIF(Sta!$B:$B,$A386,Sta!D:D)/$C386</f>
        <v>0</v>
      </c>
      <c r="N386" s="10">
        <f>(SUMIF(Sta!$A:$A,$A386,Sta!L:L) +SUMIF(Sta!$B:$B,$A386,Sta!L:L))/$D386</f>
        <v>0</v>
      </c>
      <c r="O386" s="6">
        <f>SUMIF(Sta!$A:$A,$A386,Sta!L:L)/$B386</f>
        <v>0</v>
      </c>
      <c r="P386" s="6">
        <f>SUMIF(Sta!$B:$B,$A386,Sta!L:L)/$C386</f>
        <v>0</v>
      </c>
      <c r="Q386" s="10">
        <f>(SUMIF(Sta!$A:$A,$A386,Sta!H:H) +SUMIF(Sta!$B:$B,$A386,Sta!J:J))/$D386</f>
        <v>0</v>
      </c>
      <c r="R386" s="6">
        <f>SUMIF(Sta!$A:$A,$A386,Sta!H:H)/$B386</f>
        <v>0</v>
      </c>
      <c r="S386" s="6">
        <f>SUMIF(Sta!$B:$B,$A386,Sta!J:J)/$C386</f>
        <v>0</v>
      </c>
      <c r="T386" s="10">
        <f>(SUMIF(Sta!$A:$A,$A386,Sta!I:I) +SUMIF(Sta!$B:$B,$A386,Sta!K:K))/$D386</f>
        <v>0</v>
      </c>
      <c r="U386" s="6">
        <f>SUMIF(Sta!$A:$A,$A386,Sta!I:I)/$B386</f>
        <v>0</v>
      </c>
      <c r="V386" s="6">
        <f>SUMIF(Sta!$B:$B,$A386,Sta!K:K)/$C386</f>
        <v>0</v>
      </c>
      <c r="W386" s="10">
        <f>(SUMIF(Sta!$A:$A,$A386,Sta!Q:Q) +SUMIF(Sta!$B:$B,$A386,Sta!Q:Q))/$D386</f>
        <v>2.5</v>
      </c>
      <c r="X386" s="6">
        <f>SUMIF(Sta!$A:$A,$A386,Sta!Q:Q)/$B386</f>
        <v>4</v>
      </c>
      <c r="Y386" s="6">
        <f>SUMIF(Sta!$B:$B,$A386,Sta!Q:Q)/$C386</f>
        <v>1</v>
      </c>
      <c r="Z386" s="10">
        <f>(SUMIF(Sta!$A:$A,$A386,Sta!M:M) +SUMIF(Sta!$B:$B,$A386,Sta!O:O))/$D386</f>
        <v>1</v>
      </c>
      <c r="AA386" s="6">
        <f>SUMIF(Sta!$A:$A,$A386,Sta!M:M)/$B386</f>
        <v>1</v>
      </c>
      <c r="AB386" s="6">
        <f>SUMIF(Sta!$B:$B,$A386,Sta!O:O)/$C386</f>
        <v>1</v>
      </c>
      <c r="AC386" s="10">
        <f>(SUMIF(Sta!$A:$A,$A386,Sta!N:N) +SUMIF(Sta!$B:$B,$A386,Sta!P:P))/$D386</f>
        <v>1.5</v>
      </c>
      <c r="AD386" s="6">
        <f>SUMIF(Sta!$A:$A,$A386,Sta!N:N)/$B386</f>
        <v>3</v>
      </c>
      <c r="AE386" s="14">
        <f>SUMIF(Sta!$B:$B,$A386,Sta!P:P)/$C386</f>
        <v>0</v>
      </c>
    </row>
    <row r="387" spans="1:31" x14ac:dyDescent="0.3">
      <c r="A387" t="s">
        <v>660</v>
      </c>
      <c r="B387" s="9">
        <f>COUNTIF(Sta!A:A,A387)</f>
        <v>10</v>
      </c>
      <c r="C387" s="4">
        <f>COUNTIF(Sta!B:B,A387)</f>
        <v>9</v>
      </c>
      <c r="D387" s="4">
        <f t="shared" si="12"/>
        <v>19</v>
      </c>
      <c r="E387" s="10">
        <f>(SUMIF(Sta!$A:$A,$A387,Sta!F:F) +SUMIF(Sta!$B:$B,$A387,Sta!F:F))/$D387</f>
        <v>2.3157894736842106</v>
      </c>
      <c r="F387" s="6">
        <f>SUMIF(Sta!$A:$A,$A387,Sta!F:F)/$B387</f>
        <v>2.4</v>
      </c>
      <c r="G387" s="6">
        <f>SUMIF(Sta!$B:$B,$A387,Sta!F:F)/$C387</f>
        <v>2.2222222222222223</v>
      </c>
      <c r="H387" s="10">
        <f>(SUMIF(Sta!$A:$A,$A387,Sta!D:D) +SUMIF(Sta!$B:$B,$A387,Sta!E:E))/$D387</f>
        <v>0.94736842105263153</v>
      </c>
      <c r="I387" s="6">
        <f>SUMIF(Sta!$A:$A,$A387,Sta!D:D)/$B387</f>
        <v>1.3</v>
      </c>
      <c r="J387" s="6">
        <f>SUMIF(Sta!$B:$B,$A387,Sta!E:E)/$C387</f>
        <v>0.55555555555555558</v>
      </c>
      <c r="K387" s="10">
        <f>(SUMIF(Sta!$A:$A,$A387,Sta!E:E) +SUMIF(Sta!$B:$B,$A387,Sta!D:D))/$D387</f>
        <v>1.368421052631579</v>
      </c>
      <c r="L387" s="6">
        <f>SUMIF(Sta!$A:$A,$A387,Sta!E:E)/$B387</f>
        <v>1.1000000000000001</v>
      </c>
      <c r="M387" s="6">
        <f>SUMIF(Sta!$B:$B,$A387,Sta!D:D)/$C387</f>
        <v>1.6666666666666667</v>
      </c>
      <c r="N387" s="10">
        <f>(SUMIF(Sta!$A:$A,$A387,Sta!L:L) +SUMIF(Sta!$B:$B,$A387,Sta!L:L))/$D387</f>
        <v>1.263157894736842</v>
      </c>
      <c r="O387" s="6">
        <f>SUMIF(Sta!$A:$A,$A387,Sta!L:L)/$B387</f>
        <v>1.2</v>
      </c>
      <c r="P387" s="6">
        <f>SUMIF(Sta!$B:$B,$A387,Sta!L:L)/$C387</f>
        <v>1.3333333333333333</v>
      </c>
      <c r="Q387" s="10">
        <f>(SUMIF(Sta!$A:$A,$A387,Sta!H:H) +SUMIF(Sta!$B:$B,$A387,Sta!J:J))/$D387</f>
        <v>0.42105263157894735</v>
      </c>
      <c r="R387" s="6">
        <f>SUMIF(Sta!$A:$A,$A387,Sta!H:H)/$B387</f>
        <v>0.5</v>
      </c>
      <c r="S387" s="6">
        <f>SUMIF(Sta!$B:$B,$A387,Sta!J:J)/$C387</f>
        <v>0.33333333333333331</v>
      </c>
      <c r="T387" s="10">
        <f>(SUMIF(Sta!$A:$A,$A387,Sta!I:I) +SUMIF(Sta!$B:$B,$A387,Sta!K:K))/$D387</f>
        <v>0.84210526315789469</v>
      </c>
      <c r="U387" s="6">
        <f>SUMIF(Sta!$A:$A,$A387,Sta!I:I)/$B387</f>
        <v>0.7</v>
      </c>
      <c r="V387" s="6">
        <f>SUMIF(Sta!$B:$B,$A387,Sta!K:K)/$C387</f>
        <v>1</v>
      </c>
      <c r="W387" s="10">
        <f>(SUMIF(Sta!$A:$A,$A387,Sta!Q:Q) +SUMIF(Sta!$B:$B,$A387,Sta!Q:Q))/$D387</f>
        <v>1.0526315789473684</v>
      </c>
      <c r="X387" s="6">
        <f>SUMIF(Sta!$A:$A,$A387,Sta!Q:Q)/$B387</f>
        <v>1.2</v>
      </c>
      <c r="Y387" s="6">
        <f>SUMIF(Sta!$B:$B,$A387,Sta!Q:Q)/$C387</f>
        <v>0.88888888888888884</v>
      </c>
      <c r="Z387" s="10">
        <f>(SUMIF(Sta!$A:$A,$A387,Sta!M:M) +SUMIF(Sta!$B:$B,$A387,Sta!O:O))/$D387</f>
        <v>0.52631578947368418</v>
      </c>
      <c r="AA387" s="6">
        <f>SUMIF(Sta!$A:$A,$A387,Sta!M:M)/$B387</f>
        <v>0.8</v>
      </c>
      <c r="AB387" s="6">
        <f>SUMIF(Sta!$B:$B,$A387,Sta!O:O)/$C387</f>
        <v>0.22222222222222221</v>
      </c>
      <c r="AC387" s="10">
        <f>(SUMIF(Sta!$A:$A,$A387,Sta!N:N) +SUMIF(Sta!$B:$B,$A387,Sta!P:P))/$D387</f>
        <v>0.52631578947368418</v>
      </c>
      <c r="AD387" s="6">
        <f>SUMIF(Sta!$A:$A,$A387,Sta!N:N)/$B387</f>
        <v>0.4</v>
      </c>
      <c r="AE387" s="14">
        <f>SUMIF(Sta!$B:$B,$A387,Sta!P:P)/$C387</f>
        <v>0.66666666666666663</v>
      </c>
    </row>
    <row r="388" spans="1:31" x14ac:dyDescent="0.3">
      <c r="A388" t="s">
        <v>213</v>
      </c>
      <c r="B388" s="9">
        <f>COUNTIF(Sta!A:A,A388)</f>
        <v>1</v>
      </c>
      <c r="C388" s="4">
        <f>COUNTIF(Sta!B:B,A388)</f>
        <v>1</v>
      </c>
      <c r="D388" s="4">
        <f t="shared" si="12"/>
        <v>2</v>
      </c>
      <c r="E388" s="10">
        <f>(SUMIF(Sta!$A:$A,$A388,Sta!F:F) +SUMIF(Sta!$B:$B,$A388,Sta!F:F))/$D388</f>
        <v>1.5</v>
      </c>
      <c r="F388" s="6">
        <f>SUMIF(Sta!$A:$A,$A388,Sta!F:F)/$B388</f>
        <v>1</v>
      </c>
      <c r="G388" s="6">
        <f>SUMIF(Sta!$B:$B,$A388,Sta!F:F)/$C388</f>
        <v>2</v>
      </c>
      <c r="H388" s="10">
        <f>(SUMIF(Sta!$A:$A,$A388,Sta!D:D) +SUMIF(Sta!$B:$B,$A388,Sta!E:E))/$D388</f>
        <v>1</v>
      </c>
      <c r="I388" s="6">
        <f>SUMIF(Sta!$A:$A,$A388,Sta!D:D)/$B388</f>
        <v>1</v>
      </c>
      <c r="J388" s="6">
        <f>SUMIF(Sta!$B:$B,$A388,Sta!E:E)/$C388</f>
        <v>1</v>
      </c>
      <c r="K388" s="10">
        <f>(SUMIF(Sta!$A:$A,$A388,Sta!E:E) +SUMIF(Sta!$B:$B,$A388,Sta!D:D))/$D388</f>
        <v>0.5</v>
      </c>
      <c r="L388" s="6">
        <f>SUMIF(Sta!$A:$A,$A388,Sta!E:E)/$B388</f>
        <v>0</v>
      </c>
      <c r="M388" s="6">
        <f>SUMIF(Sta!$B:$B,$A388,Sta!D:D)/$C388</f>
        <v>1</v>
      </c>
      <c r="N388" s="10">
        <f>(SUMIF(Sta!$A:$A,$A388,Sta!L:L) +SUMIF(Sta!$B:$B,$A388,Sta!L:L))/$D388</f>
        <v>1</v>
      </c>
      <c r="O388" s="6">
        <f>SUMIF(Sta!$A:$A,$A388,Sta!L:L)/$B388</f>
        <v>1</v>
      </c>
      <c r="P388" s="6">
        <f>SUMIF(Sta!$B:$B,$A388,Sta!L:L)/$C388</f>
        <v>1</v>
      </c>
      <c r="Q388" s="10">
        <f>(SUMIF(Sta!$A:$A,$A388,Sta!H:H) +SUMIF(Sta!$B:$B,$A388,Sta!J:J))/$D388</f>
        <v>1</v>
      </c>
      <c r="R388" s="6">
        <f>SUMIF(Sta!$A:$A,$A388,Sta!H:H)/$B388</f>
        <v>1</v>
      </c>
      <c r="S388" s="6">
        <f>SUMIF(Sta!$B:$B,$A388,Sta!J:J)/$C388</f>
        <v>1</v>
      </c>
      <c r="T388" s="10">
        <f>(SUMIF(Sta!$A:$A,$A388,Sta!I:I) +SUMIF(Sta!$B:$B,$A388,Sta!K:K))/$D388</f>
        <v>0</v>
      </c>
      <c r="U388" s="6">
        <f>SUMIF(Sta!$A:$A,$A388,Sta!I:I)/$B388</f>
        <v>0</v>
      </c>
      <c r="V388" s="6">
        <f>SUMIF(Sta!$B:$B,$A388,Sta!K:K)/$C388</f>
        <v>0</v>
      </c>
      <c r="W388" s="10">
        <f>(SUMIF(Sta!$A:$A,$A388,Sta!Q:Q) +SUMIF(Sta!$B:$B,$A388,Sta!Q:Q))/$D388</f>
        <v>0.5</v>
      </c>
      <c r="X388" s="6">
        <f>SUMIF(Sta!$A:$A,$A388,Sta!Q:Q)/$B388</f>
        <v>0</v>
      </c>
      <c r="Y388" s="6">
        <f>SUMIF(Sta!$B:$B,$A388,Sta!Q:Q)/$C388</f>
        <v>1</v>
      </c>
      <c r="Z388" s="10">
        <f>(SUMIF(Sta!$A:$A,$A388,Sta!M:M) +SUMIF(Sta!$B:$B,$A388,Sta!O:O))/$D388</f>
        <v>0</v>
      </c>
      <c r="AA388" s="6">
        <f>SUMIF(Sta!$A:$A,$A388,Sta!M:M)/$B388</f>
        <v>0</v>
      </c>
      <c r="AB388" s="6">
        <f>SUMIF(Sta!$B:$B,$A388,Sta!O:O)/$C388</f>
        <v>0</v>
      </c>
      <c r="AC388" s="10">
        <f>(SUMIF(Sta!$A:$A,$A388,Sta!N:N) +SUMIF(Sta!$B:$B,$A388,Sta!P:P))/$D388</f>
        <v>0.5</v>
      </c>
      <c r="AD388" s="6">
        <f>SUMIF(Sta!$A:$A,$A388,Sta!N:N)/$B388</f>
        <v>0</v>
      </c>
      <c r="AE388" s="14">
        <f>SUMIF(Sta!$B:$B,$A388,Sta!P:P)/$C388</f>
        <v>1</v>
      </c>
    </row>
    <row r="389" spans="1:31" x14ac:dyDescent="0.3">
      <c r="A389" t="s">
        <v>381</v>
      </c>
      <c r="B389" s="9">
        <f>COUNTIF(Sta!A:A,A389)</f>
        <v>0</v>
      </c>
      <c r="C389" s="4">
        <f>COUNTIF(Sta!B:B,A389)</f>
        <v>0</v>
      </c>
      <c r="D389" s="4">
        <f t="shared" si="12"/>
        <v>0</v>
      </c>
      <c r="E389" s="10" t="e">
        <f>(SUMIF(Sta!$A:$A,$A389,Sta!F:F) +SUMIF(Sta!$B:$B,$A389,Sta!F:F))/$D389</f>
        <v>#DIV/0!</v>
      </c>
      <c r="F389" s="6" t="e">
        <f>SUMIF(Sta!$A:$A,$A389,Sta!F:F)/$B389</f>
        <v>#DIV/0!</v>
      </c>
      <c r="G389" s="6" t="e">
        <f>SUMIF(Sta!$B:$B,$A389,Sta!F:F)/$C389</f>
        <v>#DIV/0!</v>
      </c>
      <c r="H389" s="10" t="e">
        <f>(SUMIF(Sta!$A:$A,$A389,Sta!D:D) +SUMIF(Sta!$B:$B,$A389,Sta!E:E))/$D389</f>
        <v>#DIV/0!</v>
      </c>
      <c r="I389" s="6" t="e">
        <f>SUMIF(Sta!$A:$A,$A389,Sta!D:D)/$B389</f>
        <v>#DIV/0!</v>
      </c>
      <c r="J389" s="6" t="e">
        <f>SUMIF(Sta!$B:$B,$A389,Sta!E:E)/$C389</f>
        <v>#DIV/0!</v>
      </c>
      <c r="K389" s="10" t="e">
        <f>(SUMIF(Sta!$A:$A,$A389,Sta!E:E) +SUMIF(Sta!$B:$B,$A389,Sta!D:D))/$D389</f>
        <v>#DIV/0!</v>
      </c>
      <c r="L389" s="6" t="e">
        <f>SUMIF(Sta!$A:$A,$A389,Sta!E:E)/$B389</f>
        <v>#DIV/0!</v>
      </c>
      <c r="M389" s="6" t="e">
        <f>SUMIF(Sta!$B:$B,$A389,Sta!D:D)/$C389</f>
        <v>#DIV/0!</v>
      </c>
      <c r="N389" s="10" t="e">
        <f>(SUMIF(Sta!$A:$A,$A389,Sta!L:L) +SUMIF(Sta!$B:$B,$A389,Sta!L:L))/$D389</f>
        <v>#DIV/0!</v>
      </c>
      <c r="O389" s="6" t="e">
        <f>SUMIF(Sta!$A:$A,$A389,Sta!L:L)/$B389</f>
        <v>#DIV/0!</v>
      </c>
      <c r="P389" s="6" t="e">
        <f>SUMIF(Sta!$B:$B,$A389,Sta!L:L)/$C389</f>
        <v>#DIV/0!</v>
      </c>
      <c r="Q389" s="10" t="e">
        <f>(SUMIF(Sta!$A:$A,$A389,Sta!H:H) +SUMIF(Sta!$B:$B,$A389,Sta!J:J))/$D389</f>
        <v>#DIV/0!</v>
      </c>
      <c r="R389" s="6" t="e">
        <f>SUMIF(Sta!$A:$A,$A389,Sta!H:H)/$B389</f>
        <v>#DIV/0!</v>
      </c>
      <c r="S389" s="6" t="e">
        <f>SUMIF(Sta!$B:$B,$A389,Sta!J:J)/$C389</f>
        <v>#DIV/0!</v>
      </c>
      <c r="T389" s="10" t="e">
        <f>(SUMIF(Sta!$A:$A,$A389,Sta!I:I) +SUMIF(Sta!$B:$B,$A389,Sta!K:K))/$D389</f>
        <v>#DIV/0!</v>
      </c>
      <c r="U389" s="6" t="e">
        <f>SUMIF(Sta!$A:$A,$A389,Sta!I:I)/$B389</f>
        <v>#DIV/0!</v>
      </c>
      <c r="V389" s="6" t="e">
        <f>SUMIF(Sta!$B:$B,$A389,Sta!K:K)/$C389</f>
        <v>#DIV/0!</v>
      </c>
      <c r="W389" s="10" t="e">
        <f>(SUMIF(Sta!$A:$A,$A389,Sta!Q:Q) +SUMIF(Sta!$B:$B,$A389,Sta!Q:Q))/$D389</f>
        <v>#DIV/0!</v>
      </c>
      <c r="X389" s="6" t="e">
        <f>SUMIF(Sta!$A:$A,$A389,Sta!Q:Q)/$B389</f>
        <v>#DIV/0!</v>
      </c>
      <c r="Y389" s="6" t="e">
        <f>SUMIF(Sta!$B:$B,$A389,Sta!Q:Q)/$C389</f>
        <v>#DIV/0!</v>
      </c>
      <c r="Z389" s="10" t="e">
        <f>(SUMIF(Sta!$A:$A,$A389,Sta!M:M) +SUMIF(Sta!$B:$B,$A389,Sta!O:O))/$D389</f>
        <v>#DIV/0!</v>
      </c>
      <c r="AA389" s="6" t="e">
        <f>SUMIF(Sta!$A:$A,$A389,Sta!M:M)/$B389</f>
        <v>#DIV/0!</v>
      </c>
      <c r="AB389" s="6" t="e">
        <f>SUMIF(Sta!$B:$B,$A389,Sta!O:O)/$C389</f>
        <v>#DIV/0!</v>
      </c>
      <c r="AC389" s="10" t="e">
        <f>(SUMIF(Sta!$A:$A,$A389,Sta!N:N) +SUMIF(Sta!$B:$B,$A389,Sta!P:P))/$D389</f>
        <v>#DIV/0!</v>
      </c>
      <c r="AD389" s="6" t="e">
        <f>SUMIF(Sta!$A:$A,$A389,Sta!N:N)/$B389</f>
        <v>#DIV/0!</v>
      </c>
      <c r="AE389" s="14" t="e">
        <f>SUMIF(Sta!$B:$B,$A389,Sta!P:P)/$C389</f>
        <v>#DIV/0!</v>
      </c>
    </row>
    <row r="390" spans="1:31" x14ac:dyDescent="0.3">
      <c r="A390" t="s">
        <v>327</v>
      </c>
      <c r="B390" s="9">
        <f>COUNTIF(Sta!A:A,A390)</f>
        <v>0</v>
      </c>
      <c r="C390" s="4">
        <f>COUNTIF(Sta!B:B,A390)</f>
        <v>0</v>
      </c>
      <c r="D390" s="4">
        <f t="shared" si="12"/>
        <v>0</v>
      </c>
      <c r="E390" s="10" t="e">
        <f>(SUMIF(Sta!$A:$A,$A390,Sta!F:F) +SUMIF(Sta!$B:$B,$A390,Sta!F:F))/$D390</f>
        <v>#DIV/0!</v>
      </c>
      <c r="F390" s="6" t="e">
        <f>SUMIF(Sta!$A:$A,$A390,Sta!F:F)/$B390</f>
        <v>#DIV/0!</v>
      </c>
      <c r="G390" s="6" t="e">
        <f>SUMIF(Sta!$B:$B,$A390,Sta!F:F)/$C390</f>
        <v>#DIV/0!</v>
      </c>
      <c r="H390" s="10" t="e">
        <f>(SUMIF(Sta!$A:$A,$A390,Sta!D:D) +SUMIF(Sta!$B:$B,$A390,Sta!E:E))/$D390</f>
        <v>#DIV/0!</v>
      </c>
      <c r="I390" s="6" t="e">
        <f>SUMIF(Sta!$A:$A,$A390,Sta!D:D)/$B390</f>
        <v>#DIV/0!</v>
      </c>
      <c r="J390" s="6" t="e">
        <f>SUMIF(Sta!$B:$B,$A390,Sta!E:E)/$C390</f>
        <v>#DIV/0!</v>
      </c>
      <c r="K390" s="10" t="e">
        <f>(SUMIF(Sta!$A:$A,$A390,Sta!E:E) +SUMIF(Sta!$B:$B,$A390,Sta!D:D))/$D390</f>
        <v>#DIV/0!</v>
      </c>
      <c r="L390" s="6" t="e">
        <f>SUMIF(Sta!$A:$A,$A390,Sta!E:E)/$B390</f>
        <v>#DIV/0!</v>
      </c>
      <c r="M390" s="6" t="e">
        <f>SUMIF(Sta!$B:$B,$A390,Sta!D:D)/$C390</f>
        <v>#DIV/0!</v>
      </c>
      <c r="N390" s="10" t="e">
        <f>(SUMIF(Sta!$A:$A,$A390,Sta!L:L) +SUMIF(Sta!$B:$B,$A390,Sta!L:L))/$D390</f>
        <v>#DIV/0!</v>
      </c>
      <c r="O390" s="6" t="e">
        <f>SUMIF(Sta!$A:$A,$A390,Sta!L:L)/$B390</f>
        <v>#DIV/0!</v>
      </c>
      <c r="P390" s="6" t="e">
        <f>SUMIF(Sta!$B:$B,$A390,Sta!L:L)/$C390</f>
        <v>#DIV/0!</v>
      </c>
      <c r="Q390" s="10" t="e">
        <f>(SUMIF(Sta!$A:$A,$A390,Sta!H:H) +SUMIF(Sta!$B:$B,$A390,Sta!J:J))/$D390</f>
        <v>#DIV/0!</v>
      </c>
      <c r="R390" s="6" t="e">
        <f>SUMIF(Sta!$A:$A,$A390,Sta!H:H)/$B390</f>
        <v>#DIV/0!</v>
      </c>
      <c r="S390" s="6" t="e">
        <f>SUMIF(Sta!$B:$B,$A390,Sta!J:J)/$C390</f>
        <v>#DIV/0!</v>
      </c>
      <c r="T390" s="10" t="e">
        <f>(SUMIF(Sta!$A:$A,$A390,Sta!I:I) +SUMIF(Sta!$B:$B,$A390,Sta!K:K))/$D390</f>
        <v>#DIV/0!</v>
      </c>
      <c r="U390" s="6" t="e">
        <f>SUMIF(Sta!$A:$A,$A390,Sta!I:I)/$B390</f>
        <v>#DIV/0!</v>
      </c>
      <c r="V390" s="6" t="e">
        <f>SUMIF(Sta!$B:$B,$A390,Sta!K:K)/$C390</f>
        <v>#DIV/0!</v>
      </c>
      <c r="W390" s="10" t="e">
        <f>(SUMIF(Sta!$A:$A,$A390,Sta!Q:Q) +SUMIF(Sta!$B:$B,$A390,Sta!Q:Q))/$D390</f>
        <v>#DIV/0!</v>
      </c>
      <c r="X390" s="6" t="e">
        <f>SUMIF(Sta!$A:$A,$A390,Sta!Q:Q)/$B390</f>
        <v>#DIV/0!</v>
      </c>
      <c r="Y390" s="6" t="e">
        <f>SUMIF(Sta!$B:$B,$A390,Sta!Q:Q)/$C390</f>
        <v>#DIV/0!</v>
      </c>
      <c r="Z390" s="10" t="e">
        <f>(SUMIF(Sta!$A:$A,$A390,Sta!M:M) +SUMIF(Sta!$B:$B,$A390,Sta!O:O))/$D390</f>
        <v>#DIV/0!</v>
      </c>
      <c r="AA390" s="6" t="e">
        <f>SUMIF(Sta!$A:$A,$A390,Sta!M:M)/$B390</f>
        <v>#DIV/0!</v>
      </c>
      <c r="AB390" s="6" t="e">
        <f>SUMIF(Sta!$B:$B,$A390,Sta!O:O)/$C390</f>
        <v>#DIV/0!</v>
      </c>
      <c r="AC390" s="10" t="e">
        <f>(SUMIF(Sta!$A:$A,$A390,Sta!N:N) +SUMIF(Sta!$B:$B,$A390,Sta!P:P))/$D390</f>
        <v>#DIV/0!</v>
      </c>
      <c r="AD390" s="6" t="e">
        <f>SUMIF(Sta!$A:$A,$A390,Sta!N:N)/$B390</f>
        <v>#DIV/0!</v>
      </c>
      <c r="AE390" s="14" t="e">
        <f>SUMIF(Sta!$B:$B,$A390,Sta!P:P)/$C390</f>
        <v>#DIV/0!</v>
      </c>
    </row>
    <row r="391" spans="1:31" x14ac:dyDescent="0.3">
      <c r="A391" t="s">
        <v>484</v>
      </c>
      <c r="B391" s="9">
        <f>COUNTIF(Sta!A:A,A391)</f>
        <v>6</v>
      </c>
      <c r="C391" s="4">
        <f>COUNTIF(Sta!B:B,A391)</f>
        <v>7</v>
      </c>
      <c r="D391" s="4">
        <f t="shared" si="12"/>
        <v>13</v>
      </c>
      <c r="E391" s="10">
        <f>(SUMIF(Sta!$A:$A,$A391,Sta!F:F) +SUMIF(Sta!$B:$B,$A391,Sta!F:F))/$D391</f>
        <v>2.1538461538461537</v>
      </c>
      <c r="F391" s="6">
        <f>SUMIF(Sta!$A:$A,$A391,Sta!F:F)/$B391</f>
        <v>2.3333333333333335</v>
      </c>
      <c r="G391" s="6">
        <f>SUMIF(Sta!$B:$B,$A391,Sta!F:F)/$C391</f>
        <v>2</v>
      </c>
      <c r="H391" s="10">
        <f>(SUMIF(Sta!$A:$A,$A391,Sta!D:D) +SUMIF(Sta!$B:$B,$A391,Sta!E:E))/$D391</f>
        <v>1.6153846153846154</v>
      </c>
      <c r="I391" s="6">
        <f>SUMIF(Sta!$A:$A,$A391,Sta!D:D)/$B391</f>
        <v>2.1666666666666665</v>
      </c>
      <c r="J391" s="6">
        <f>SUMIF(Sta!$B:$B,$A391,Sta!E:E)/$C391</f>
        <v>1.1428571428571428</v>
      </c>
      <c r="K391" s="10">
        <f>(SUMIF(Sta!$A:$A,$A391,Sta!E:E) +SUMIF(Sta!$B:$B,$A391,Sta!D:D))/$D391</f>
        <v>0.53846153846153844</v>
      </c>
      <c r="L391" s="6">
        <f>SUMIF(Sta!$A:$A,$A391,Sta!E:E)/$B391</f>
        <v>0.16666666666666666</v>
      </c>
      <c r="M391" s="6">
        <f>SUMIF(Sta!$B:$B,$A391,Sta!D:D)/$C391</f>
        <v>0.8571428571428571</v>
      </c>
      <c r="N391" s="10">
        <f>(SUMIF(Sta!$A:$A,$A391,Sta!L:L) +SUMIF(Sta!$B:$B,$A391,Sta!L:L))/$D391</f>
        <v>1.7692307692307692</v>
      </c>
      <c r="O391" s="6">
        <f>SUMIF(Sta!$A:$A,$A391,Sta!L:L)/$B391</f>
        <v>2</v>
      </c>
      <c r="P391" s="6">
        <f>SUMIF(Sta!$B:$B,$A391,Sta!L:L)/$C391</f>
        <v>1.5714285714285714</v>
      </c>
      <c r="Q391" s="10">
        <f>(SUMIF(Sta!$A:$A,$A391,Sta!H:H) +SUMIF(Sta!$B:$B,$A391,Sta!J:J))/$D391</f>
        <v>1.3076923076923077</v>
      </c>
      <c r="R391" s="6">
        <f>SUMIF(Sta!$A:$A,$A391,Sta!H:H)/$B391</f>
        <v>1.8333333333333333</v>
      </c>
      <c r="S391" s="6">
        <f>SUMIF(Sta!$B:$B,$A391,Sta!J:J)/$C391</f>
        <v>0.8571428571428571</v>
      </c>
      <c r="T391" s="10">
        <f>(SUMIF(Sta!$A:$A,$A391,Sta!I:I) +SUMIF(Sta!$B:$B,$A391,Sta!K:K))/$D391</f>
        <v>0.46153846153846156</v>
      </c>
      <c r="U391" s="6">
        <f>SUMIF(Sta!$A:$A,$A391,Sta!I:I)/$B391</f>
        <v>0.16666666666666666</v>
      </c>
      <c r="V391" s="6">
        <f>SUMIF(Sta!$B:$B,$A391,Sta!K:K)/$C391</f>
        <v>0.7142857142857143</v>
      </c>
      <c r="W391" s="10">
        <f>(SUMIF(Sta!$A:$A,$A391,Sta!Q:Q) +SUMIF(Sta!$B:$B,$A391,Sta!Q:Q))/$D391</f>
        <v>0.38461538461538464</v>
      </c>
      <c r="X391" s="6">
        <f>SUMIF(Sta!$A:$A,$A391,Sta!Q:Q)/$B391</f>
        <v>0.33333333333333331</v>
      </c>
      <c r="Y391" s="6">
        <f>SUMIF(Sta!$B:$B,$A391,Sta!Q:Q)/$C391</f>
        <v>0.42857142857142855</v>
      </c>
      <c r="Z391" s="10">
        <f>(SUMIF(Sta!$A:$A,$A391,Sta!M:M) +SUMIF(Sta!$B:$B,$A391,Sta!O:O))/$D391</f>
        <v>0.30769230769230771</v>
      </c>
      <c r="AA391" s="6">
        <f>SUMIF(Sta!$A:$A,$A391,Sta!M:M)/$B391</f>
        <v>0.33333333333333331</v>
      </c>
      <c r="AB391" s="6">
        <f>SUMIF(Sta!$B:$B,$A391,Sta!O:O)/$C391</f>
        <v>0.2857142857142857</v>
      </c>
      <c r="AC391" s="10">
        <f>(SUMIF(Sta!$A:$A,$A391,Sta!N:N) +SUMIF(Sta!$B:$B,$A391,Sta!P:P))/$D391</f>
        <v>7.6923076923076927E-2</v>
      </c>
      <c r="AD391" s="6">
        <f>SUMIF(Sta!$A:$A,$A391,Sta!N:N)/$B391</f>
        <v>0</v>
      </c>
      <c r="AE391" s="14">
        <f>SUMIF(Sta!$B:$B,$A391,Sta!P:P)/$C391</f>
        <v>0.14285714285714285</v>
      </c>
    </row>
    <row r="392" spans="1:31" x14ac:dyDescent="0.3">
      <c r="A392" t="s">
        <v>371</v>
      </c>
      <c r="B392" s="9">
        <f>COUNTIF(Sta!A:A,A392)</f>
        <v>1</v>
      </c>
      <c r="C392" s="4">
        <f>COUNTIF(Sta!B:B,A392)</f>
        <v>2</v>
      </c>
      <c r="D392" s="4">
        <f t="shared" si="12"/>
        <v>3</v>
      </c>
      <c r="E392" s="10">
        <f>(SUMIF(Sta!$A:$A,$A392,Sta!F:F) +SUMIF(Sta!$B:$B,$A392,Sta!F:F))/$D392</f>
        <v>2.6666666666666665</v>
      </c>
      <c r="F392" s="6">
        <f>SUMIF(Sta!$A:$A,$A392,Sta!F:F)/$B392</f>
        <v>2</v>
      </c>
      <c r="G392" s="6">
        <f>SUMIF(Sta!$B:$B,$A392,Sta!F:F)/$C392</f>
        <v>3</v>
      </c>
      <c r="H392" s="10">
        <f>(SUMIF(Sta!$A:$A,$A392,Sta!D:D) +SUMIF(Sta!$B:$B,$A392,Sta!E:E))/$D392</f>
        <v>0.66666666666666663</v>
      </c>
      <c r="I392" s="6">
        <f>SUMIF(Sta!$A:$A,$A392,Sta!D:D)/$B392</f>
        <v>1</v>
      </c>
      <c r="J392" s="6">
        <f>SUMIF(Sta!$B:$B,$A392,Sta!E:E)/$C392</f>
        <v>0.5</v>
      </c>
      <c r="K392" s="10">
        <f>(SUMIF(Sta!$A:$A,$A392,Sta!E:E) +SUMIF(Sta!$B:$B,$A392,Sta!D:D))/$D392</f>
        <v>2</v>
      </c>
      <c r="L392" s="6">
        <f>SUMIF(Sta!$A:$A,$A392,Sta!E:E)/$B392</f>
        <v>1</v>
      </c>
      <c r="M392" s="6">
        <f>SUMIF(Sta!$B:$B,$A392,Sta!D:D)/$C392</f>
        <v>2.5</v>
      </c>
      <c r="N392" s="10">
        <f>(SUMIF(Sta!$A:$A,$A392,Sta!L:L) +SUMIF(Sta!$B:$B,$A392,Sta!L:L))/$D392</f>
        <v>1.3333333333333333</v>
      </c>
      <c r="O392" s="6">
        <f>SUMIF(Sta!$A:$A,$A392,Sta!L:L)/$B392</f>
        <v>1</v>
      </c>
      <c r="P392" s="6">
        <f>SUMIF(Sta!$B:$B,$A392,Sta!L:L)/$C392</f>
        <v>1.5</v>
      </c>
      <c r="Q392" s="10">
        <f>(SUMIF(Sta!$A:$A,$A392,Sta!H:H) +SUMIF(Sta!$B:$B,$A392,Sta!J:J))/$D392</f>
        <v>0.66666666666666663</v>
      </c>
      <c r="R392" s="6">
        <f>SUMIF(Sta!$A:$A,$A392,Sta!H:H)/$B392</f>
        <v>1</v>
      </c>
      <c r="S392" s="6">
        <f>SUMIF(Sta!$B:$B,$A392,Sta!J:J)/$C392</f>
        <v>0.5</v>
      </c>
      <c r="T392" s="10">
        <f>(SUMIF(Sta!$A:$A,$A392,Sta!I:I) +SUMIF(Sta!$B:$B,$A392,Sta!K:K))/$D392</f>
        <v>0.66666666666666663</v>
      </c>
      <c r="U392" s="6">
        <f>SUMIF(Sta!$A:$A,$A392,Sta!I:I)/$B392</f>
        <v>0</v>
      </c>
      <c r="V392" s="6">
        <f>SUMIF(Sta!$B:$B,$A392,Sta!K:K)/$C392</f>
        <v>1</v>
      </c>
      <c r="W392" s="10">
        <f>(SUMIF(Sta!$A:$A,$A392,Sta!Q:Q) +SUMIF(Sta!$B:$B,$A392,Sta!Q:Q))/$D392</f>
        <v>1.3333333333333333</v>
      </c>
      <c r="X392" s="6">
        <f>SUMIF(Sta!$A:$A,$A392,Sta!Q:Q)/$B392</f>
        <v>1</v>
      </c>
      <c r="Y392" s="6">
        <f>SUMIF(Sta!$B:$B,$A392,Sta!Q:Q)/$C392</f>
        <v>1.5</v>
      </c>
      <c r="Z392" s="10">
        <f>(SUMIF(Sta!$A:$A,$A392,Sta!M:M) +SUMIF(Sta!$B:$B,$A392,Sta!O:O))/$D392</f>
        <v>0</v>
      </c>
      <c r="AA392" s="6">
        <f>SUMIF(Sta!$A:$A,$A392,Sta!M:M)/$B392</f>
        <v>0</v>
      </c>
      <c r="AB392" s="6">
        <f>SUMIF(Sta!$B:$B,$A392,Sta!O:O)/$C392</f>
        <v>0</v>
      </c>
      <c r="AC392" s="10">
        <f>(SUMIF(Sta!$A:$A,$A392,Sta!N:N) +SUMIF(Sta!$B:$B,$A392,Sta!P:P))/$D392</f>
        <v>1.3333333333333333</v>
      </c>
      <c r="AD392" s="6">
        <f>SUMIF(Sta!$A:$A,$A392,Sta!N:N)/$B392</f>
        <v>1</v>
      </c>
      <c r="AE392" s="14">
        <f>SUMIF(Sta!$B:$B,$A392,Sta!P:P)/$C392</f>
        <v>1.5</v>
      </c>
    </row>
    <row r="393" spans="1:31" x14ac:dyDescent="0.3">
      <c r="A393" t="s">
        <v>97</v>
      </c>
      <c r="B393" s="9">
        <f>COUNTIF(Sta!A:A,A393)</f>
        <v>0</v>
      </c>
      <c r="C393" s="4">
        <f>COUNTIF(Sta!B:B,A393)</f>
        <v>0</v>
      </c>
      <c r="D393" s="4">
        <f t="shared" si="12"/>
        <v>0</v>
      </c>
      <c r="E393" s="10" t="e">
        <f>(SUMIF(Sta!$A:$A,$A393,Sta!F:F) +SUMIF(Sta!$B:$B,$A393,Sta!F:F))/$D393</f>
        <v>#DIV/0!</v>
      </c>
      <c r="F393" s="6" t="e">
        <f>SUMIF(Sta!$A:$A,$A393,Sta!F:F)/$B393</f>
        <v>#DIV/0!</v>
      </c>
      <c r="G393" s="6" t="e">
        <f>SUMIF(Sta!$B:$B,$A393,Sta!F:F)/$C393</f>
        <v>#DIV/0!</v>
      </c>
      <c r="H393" s="10" t="e">
        <f>(SUMIF(Sta!$A:$A,$A393,Sta!D:D) +SUMIF(Sta!$B:$B,$A393,Sta!E:E))/$D393</f>
        <v>#DIV/0!</v>
      </c>
      <c r="I393" s="6" t="e">
        <f>SUMIF(Sta!$A:$A,$A393,Sta!D:D)/$B393</f>
        <v>#DIV/0!</v>
      </c>
      <c r="J393" s="6" t="e">
        <f>SUMIF(Sta!$B:$B,$A393,Sta!E:E)/$C393</f>
        <v>#DIV/0!</v>
      </c>
      <c r="K393" s="10" t="e">
        <f>(SUMIF(Sta!$A:$A,$A393,Sta!E:E) +SUMIF(Sta!$B:$B,$A393,Sta!D:D))/$D393</f>
        <v>#DIV/0!</v>
      </c>
      <c r="L393" s="6" t="e">
        <f>SUMIF(Sta!$A:$A,$A393,Sta!E:E)/$B393</f>
        <v>#DIV/0!</v>
      </c>
      <c r="M393" s="6" t="e">
        <f>SUMIF(Sta!$B:$B,$A393,Sta!D:D)/$C393</f>
        <v>#DIV/0!</v>
      </c>
      <c r="N393" s="10" t="e">
        <f>(SUMIF(Sta!$A:$A,$A393,Sta!L:L) +SUMIF(Sta!$B:$B,$A393,Sta!L:L))/$D393</f>
        <v>#DIV/0!</v>
      </c>
      <c r="O393" s="6" t="e">
        <f>SUMIF(Sta!$A:$A,$A393,Sta!L:L)/$B393</f>
        <v>#DIV/0!</v>
      </c>
      <c r="P393" s="6" t="e">
        <f>SUMIF(Sta!$B:$B,$A393,Sta!L:L)/$C393</f>
        <v>#DIV/0!</v>
      </c>
      <c r="Q393" s="10" t="e">
        <f>(SUMIF(Sta!$A:$A,$A393,Sta!H:H) +SUMIF(Sta!$B:$B,$A393,Sta!J:J))/$D393</f>
        <v>#DIV/0!</v>
      </c>
      <c r="R393" s="6" t="e">
        <f>SUMIF(Sta!$A:$A,$A393,Sta!H:H)/$B393</f>
        <v>#DIV/0!</v>
      </c>
      <c r="S393" s="6" t="e">
        <f>SUMIF(Sta!$B:$B,$A393,Sta!J:J)/$C393</f>
        <v>#DIV/0!</v>
      </c>
      <c r="T393" s="10" t="e">
        <f>(SUMIF(Sta!$A:$A,$A393,Sta!I:I) +SUMIF(Sta!$B:$B,$A393,Sta!K:K))/$D393</f>
        <v>#DIV/0!</v>
      </c>
      <c r="U393" s="6" t="e">
        <f>SUMIF(Sta!$A:$A,$A393,Sta!I:I)/$B393</f>
        <v>#DIV/0!</v>
      </c>
      <c r="V393" s="6" t="e">
        <f>SUMIF(Sta!$B:$B,$A393,Sta!K:K)/$C393</f>
        <v>#DIV/0!</v>
      </c>
      <c r="W393" s="10" t="e">
        <f>(SUMIF(Sta!$A:$A,$A393,Sta!Q:Q) +SUMIF(Sta!$B:$B,$A393,Sta!Q:Q))/$D393</f>
        <v>#DIV/0!</v>
      </c>
      <c r="X393" s="6" t="e">
        <f>SUMIF(Sta!$A:$A,$A393,Sta!Q:Q)/$B393</f>
        <v>#DIV/0!</v>
      </c>
      <c r="Y393" s="6" t="e">
        <f>SUMIF(Sta!$B:$B,$A393,Sta!Q:Q)/$C393</f>
        <v>#DIV/0!</v>
      </c>
      <c r="Z393" s="10" t="e">
        <f>(SUMIF(Sta!$A:$A,$A393,Sta!M:M) +SUMIF(Sta!$B:$B,$A393,Sta!O:O))/$D393</f>
        <v>#DIV/0!</v>
      </c>
      <c r="AA393" s="6" t="e">
        <f>SUMIF(Sta!$A:$A,$A393,Sta!M:M)/$B393</f>
        <v>#DIV/0!</v>
      </c>
      <c r="AB393" s="6" t="e">
        <f>SUMIF(Sta!$B:$B,$A393,Sta!O:O)/$C393</f>
        <v>#DIV/0!</v>
      </c>
      <c r="AC393" s="10" t="e">
        <f>(SUMIF(Sta!$A:$A,$A393,Sta!N:N) +SUMIF(Sta!$B:$B,$A393,Sta!P:P))/$D393</f>
        <v>#DIV/0!</v>
      </c>
      <c r="AD393" s="6" t="e">
        <f>SUMIF(Sta!$A:$A,$A393,Sta!N:N)/$B393</f>
        <v>#DIV/0!</v>
      </c>
      <c r="AE393" s="14" t="e">
        <f>SUMIF(Sta!$B:$B,$A393,Sta!P:P)/$C393</f>
        <v>#DIV/0!</v>
      </c>
    </row>
    <row r="394" spans="1:31" x14ac:dyDescent="0.3">
      <c r="A394" t="s">
        <v>433</v>
      </c>
      <c r="B394" s="9">
        <f>COUNTIF(Sta!A:A,A394)</f>
        <v>1</v>
      </c>
      <c r="C394" s="4">
        <f>COUNTIF(Sta!B:B,A394)</f>
        <v>1</v>
      </c>
      <c r="D394" s="4">
        <f t="shared" si="12"/>
        <v>2</v>
      </c>
      <c r="E394" s="10">
        <f>(SUMIF(Sta!$A:$A,$A394,Sta!F:F) +SUMIF(Sta!$B:$B,$A394,Sta!F:F))/$D394</f>
        <v>2.5</v>
      </c>
      <c r="F394" s="6">
        <f>SUMIF(Sta!$A:$A,$A394,Sta!F:F)/$B394</f>
        <v>3</v>
      </c>
      <c r="G394" s="6">
        <f>SUMIF(Sta!$B:$B,$A394,Sta!F:F)/$C394</f>
        <v>2</v>
      </c>
      <c r="H394" s="10">
        <f>(SUMIF(Sta!$A:$A,$A394,Sta!D:D) +SUMIF(Sta!$B:$B,$A394,Sta!E:E))/$D394</f>
        <v>1</v>
      </c>
      <c r="I394" s="6">
        <f>SUMIF(Sta!$A:$A,$A394,Sta!D:D)/$B394</f>
        <v>1</v>
      </c>
      <c r="J394" s="6">
        <f>SUMIF(Sta!$B:$B,$A394,Sta!E:E)/$C394</f>
        <v>1</v>
      </c>
      <c r="K394" s="10">
        <f>(SUMIF(Sta!$A:$A,$A394,Sta!E:E) +SUMIF(Sta!$B:$B,$A394,Sta!D:D))/$D394</f>
        <v>1.5</v>
      </c>
      <c r="L394" s="6">
        <f>SUMIF(Sta!$A:$A,$A394,Sta!E:E)/$B394</f>
        <v>2</v>
      </c>
      <c r="M394" s="6">
        <f>SUMIF(Sta!$B:$B,$A394,Sta!D:D)/$C394</f>
        <v>1</v>
      </c>
      <c r="N394" s="10">
        <f>(SUMIF(Sta!$A:$A,$A394,Sta!L:L) +SUMIF(Sta!$B:$B,$A394,Sta!L:L))/$D394</f>
        <v>1</v>
      </c>
      <c r="O394" s="6">
        <f>SUMIF(Sta!$A:$A,$A394,Sta!L:L)/$B394</f>
        <v>1</v>
      </c>
      <c r="P394" s="6">
        <f>SUMIF(Sta!$B:$B,$A394,Sta!L:L)/$C394</f>
        <v>1</v>
      </c>
      <c r="Q394" s="10">
        <f>(SUMIF(Sta!$A:$A,$A394,Sta!H:H) +SUMIF(Sta!$B:$B,$A394,Sta!J:J))/$D394</f>
        <v>0.5</v>
      </c>
      <c r="R394" s="6">
        <f>SUMIF(Sta!$A:$A,$A394,Sta!H:H)/$B394</f>
        <v>1</v>
      </c>
      <c r="S394" s="6">
        <f>SUMIF(Sta!$B:$B,$A394,Sta!J:J)/$C394</f>
        <v>0</v>
      </c>
      <c r="T394" s="10">
        <f>(SUMIF(Sta!$A:$A,$A394,Sta!I:I) +SUMIF(Sta!$B:$B,$A394,Sta!K:K))/$D394</f>
        <v>0.5</v>
      </c>
      <c r="U394" s="6">
        <f>SUMIF(Sta!$A:$A,$A394,Sta!I:I)/$B394</f>
        <v>0</v>
      </c>
      <c r="V394" s="6">
        <f>SUMIF(Sta!$B:$B,$A394,Sta!K:K)/$C394</f>
        <v>1</v>
      </c>
      <c r="W394" s="10">
        <f>(SUMIF(Sta!$A:$A,$A394,Sta!Q:Q) +SUMIF(Sta!$B:$B,$A394,Sta!Q:Q))/$D394</f>
        <v>1.5</v>
      </c>
      <c r="X394" s="6">
        <f>SUMIF(Sta!$A:$A,$A394,Sta!Q:Q)/$B394</f>
        <v>2</v>
      </c>
      <c r="Y394" s="6">
        <f>SUMIF(Sta!$B:$B,$A394,Sta!Q:Q)/$C394</f>
        <v>1</v>
      </c>
      <c r="Z394" s="10">
        <f>(SUMIF(Sta!$A:$A,$A394,Sta!M:M) +SUMIF(Sta!$B:$B,$A394,Sta!O:O))/$D394</f>
        <v>0.5</v>
      </c>
      <c r="AA394" s="6">
        <f>SUMIF(Sta!$A:$A,$A394,Sta!M:M)/$B394</f>
        <v>0</v>
      </c>
      <c r="AB394" s="6">
        <f>SUMIF(Sta!$B:$B,$A394,Sta!O:O)/$C394</f>
        <v>1</v>
      </c>
      <c r="AC394" s="10">
        <f>(SUMIF(Sta!$A:$A,$A394,Sta!N:N) +SUMIF(Sta!$B:$B,$A394,Sta!P:P))/$D394</f>
        <v>1</v>
      </c>
      <c r="AD394" s="6">
        <f>SUMIF(Sta!$A:$A,$A394,Sta!N:N)/$B394</f>
        <v>2</v>
      </c>
      <c r="AE394" s="14">
        <f>SUMIF(Sta!$B:$B,$A394,Sta!P:P)/$C394</f>
        <v>0</v>
      </c>
    </row>
    <row r="395" spans="1:31" x14ac:dyDescent="0.3">
      <c r="A395" t="s">
        <v>627</v>
      </c>
      <c r="B395" s="9">
        <f>COUNTIF(Sta!A:A,A395)</f>
        <v>1</v>
      </c>
      <c r="C395" s="4">
        <f>COUNTIF(Sta!B:B,A395)</f>
        <v>1</v>
      </c>
      <c r="D395" s="4">
        <f t="shared" si="12"/>
        <v>2</v>
      </c>
      <c r="E395" s="10">
        <f>(SUMIF(Sta!$A:$A,$A395,Sta!F:F) +SUMIF(Sta!$B:$B,$A395,Sta!F:F))/$D395</f>
        <v>1.5</v>
      </c>
      <c r="F395" s="6">
        <f>SUMIF(Sta!$A:$A,$A395,Sta!F:F)/$B395</f>
        <v>2</v>
      </c>
      <c r="G395" s="6">
        <f>SUMIF(Sta!$B:$B,$A395,Sta!F:F)/$C395</f>
        <v>1</v>
      </c>
      <c r="H395" s="10">
        <f>(SUMIF(Sta!$A:$A,$A395,Sta!D:D) +SUMIF(Sta!$B:$B,$A395,Sta!E:E))/$D395</f>
        <v>0.5</v>
      </c>
      <c r="I395" s="6">
        <f>SUMIF(Sta!$A:$A,$A395,Sta!D:D)/$B395</f>
        <v>0</v>
      </c>
      <c r="J395" s="6">
        <f>SUMIF(Sta!$B:$B,$A395,Sta!E:E)/$C395</f>
        <v>1</v>
      </c>
      <c r="K395" s="10">
        <f>(SUMIF(Sta!$A:$A,$A395,Sta!E:E) +SUMIF(Sta!$B:$B,$A395,Sta!D:D))/$D395</f>
        <v>1</v>
      </c>
      <c r="L395" s="6">
        <f>SUMIF(Sta!$A:$A,$A395,Sta!E:E)/$B395</f>
        <v>2</v>
      </c>
      <c r="M395" s="6">
        <f>SUMIF(Sta!$B:$B,$A395,Sta!D:D)/$C395</f>
        <v>0</v>
      </c>
      <c r="N395" s="10">
        <f>(SUMIF(Sta!$A:$A,$A395,Sta!L:L) +SUMIF(Sta!$B:$B,$A395,Sta!L:L))/$D395</f>
        <v>1.5</v>
      </c>
      <c r="O395" s="6">
        <f>SUMIF(Sta!$A:$A,$A395,Sta!L:L)/$B395</f>
        <v>2</v>
      </c>
      <c r="P395" s="6">
        <f>SUMIF(Sta!$B:$B,$A395,Sta!L:L)/$C395</f>
        <v>1</v>
      </c>
      <c r="Q395" s="10">
        <f>(SUMIF(Sta!$A:$A,$A395,Sta!H:H) +SUMIF(Sta!$B:$B,$A395,Sta!J:J))/$D395</f>
        <v>0.5</v>
      </c>
      <c r="R395" s="6">
        <f>SUMIF(Sta!$A:$A,$A395,Sta!H:H)/$B395</f>
        <v>0</v>
      </c>
      <c r="S395" s="6">
        <f>SUMIF(Sta!$B:$B,$A395,Sta!J:J)/$C395</f>
        <v>1</v>
      </c>
      <c r="T395" s="10">
        <f>(SUMIF(Sta!$A:$A,$A395,Sta!I:I) +SUMIF(Sta!$B:$B,$A395,Sta!K:K))/$D395</f>
        <v>1</v>
      </c>
      <c r="U395" s="6">
        <f>SUMIF(Sta!$A:$A,$A395,Sta!I:I)/$B395</f>
        <v>2</v>
      </c>
      <c r="V395" s="6">
        <f>SUMIF(Sta!$B:$B,$A395,Sta!K:K)/$C395</f>
        <v>0</v>
      </c>
      <c r="W395" s="10">
        <f>(SUMIF(Sta!$A:$A,$A395,Sta!Q:Q) +SUMIF(Sta!$B:$B,$A395,Sta!Q:Q))/$D395</f>
        <v>0</v>
      </c>
      <c r="X395" s="6">
        <f>SUMIF(Sta!$A:$A,$A395,Sta!Q:Q)/$B395</f>
        <v>0</v>
      </c>
      <c r="Y395" s="6">
        <f>SUMIF(Sta!$B:$B,$A395,Sta!Q:Q)/$C395</f>
        <v>0</v>
      </c>
      <c r="Z395" s="10">
        <f>(SUMIF(Sta!$A:$A,$A395,Sta!M:M) +SUMIF(Sta!$B:$B,$A395,Sta!O:O))/$D395</f>
        <v>0</v>
      </c>
      <c r="AA395" s="6">
        <f>SUMIF(Sta!$A:$A,$A395,Sta!M:M)/$B395</f>
        <v>0</v>
      </c>
      <c r="AB395" s="6">
        <f>SUMIF(Sta!$B:$B,$A395,Sta!O:O)/$C395</f>
        <v>0</v>
      </c>
      <c r="AC395" s="10">
        <f>(SUMIF(Sta!$A:$A,$A395,Sta!N:N) +SUMIF(Sta!$B:$B,$A395,Sta!P:P))/$D395</f>
        <v>0</v>
      </c>
      <c r="AD395" s="6">
        <f>SUMIF(Sta!$A:$A,$A395,Sta!N:N)/$B395</f>
        <v>0</v>
      </c>
      <c r="AE395" s="14">
        <f>SUMIF(Sta!$B:$B,$A395,Sta!P:P)/$C395</f>
        <v>0</v>
      </c>
    </row>
    <row r="396" spans="1:31" x14ac:dyDescent="0.3">
      <c r="A396" t="s">
        <v>166</v>
      </c>
      <c r="B396" s="9">
        <f>COUNTIF(Sta!A:A,A396)</f>
        <v>1</v>
      </c>
      <c r="C396" s="4">
        <f>COUNTIF(Sta!B:B,A396)</f>
        <v>0</v>
      </c>
      <c r="D396" s="4">
        <f t="shared" si="12"/>
        <v>1</v>
      </c>
      <c r="E396" s="10">
        <f>(SUMIF(Sta!$A:$A,$A396,Sta!F:F) +SUMIF(Sta!$B:$B,$A396,Sta!F:F))/$D396</f>
        <v>4</v>
      </c>
      <c r="F396" s="6">
        <f>SUMIF(Sta!$A:$A,$A396,Sta!F:F)/$B396</f>
        <v>4</v>
      </c>
      <c r="G396" s="6" t="e">
        <f>SUMIF(Sta!$B:$B,$A396,Sta!F:F)/$C396</f>
        <v>#DIV/0!</v>
      </c>
      <c r="H396" s="10">
        <f>(SUMIF(Sta!$A:$A,$A396,Sta!D:D) +SUMIF(Sta!$B:$B,$A396,Sta!E:E))/$D396</f>
        <v>1</v>
      </c>
      <c r="I396" s="6">
        <f>SUMIF(Sta!$A:$A,$A396,Sta!D:D)/$B396</f>
        <v>1</v>
      </c>
      <c r="J396" s="6" t="e">
        <f>SUMIF(Sta!$B:$B,$A396,Sta!E:E)/$C396</f>
        <v>#DIV/0!</v>
      </c>
      <c r="K396" s="10">
        <f>(SUMIF(Sta!$A:$A,$A396,Sta!E:E) +SUMIF(Sta!$B:$B,$A396,Sta!D:D))/$D396</f>
        <v>3</v>
      </c>
      <c r="L396" s="6">
        <f>SUMIF(Sta!$A:$A,$A396,Sta!E:E)/$B396</f>
        <v>3</v>
      </c>
      <c r="M396" s="6" t="e">
        <f>SUMIF(Sta!$B:$B,$A396,Sta!D:D)/$C396</f>
        <v>#DIV/0!</v>
      </c>
      <c r="N396" s="10">
        <f>(SUMIF(Sta!$A:$A,$A396,Sta!L:L) +SUMIF(Sta!$B:$B,$A396,Sta!L:L))/$D396</f>
        <v>2</v>
      </c>
      <c r="O396" s="6">
        <f>SUMIF(Sta!$A:$A,$A396,Sta!L:L)/$B396</f>
        <v>2</v>
      </c>
      <c r="P396" s="6" t="e">
        <f>SUMIF(Sta!$B:$B,$A396,Sta!L:L)/$C396</f>
        <v>#DIV/0!</v>
      </c>
      <c r="Q396" s="10">
        <f>(SUMIF(Sta!$A:$A,$A396,Sta!H:H) +SUMIF(Sta!$B:$B,$A396,Sta!J:J))/$D396</f>
        <v>1</v>
      </c>
      <c r="R396" s="6">
        <f>SUMIF(Sta!$A:$A,$A396,Sta!H:H)/$B396</f>
        <v>1</v>
      </c>
      <c r="S396" s="6" t="e">
        <f>SUMIF(Sta!$B:$B,$A396,Sta!J:J)/$C396</f>
        <v>#DIV/0!</v>
      </c>
      <c r="T396" s="10">
        <f>(SUMIF(Sta!$A:$A,$A396,Sta!I:I) +SUMIF(Sta!$B:$B,$A396,Sta!K:K))/$D396</f>
        <v>1</v>
      </c>
      <c r="U396" s="6">
        <f>SUMIF(Sta!$A:$A,$A396,Sta!I:I)/$B396</f>
        <v>1</v>
      </c>
      <c r="V396" s="6" t="e">
        <f>SUMIF(Sta!$B:$B,$A396,Sta!K:K)/$C396</f>
        <v>#DIV/0!</v>
      </c>
      <c r="W396" s="10">
        <f>(SUMIF(Sta!$A:$A,$A396,Sta!Q:Q) +SUMIF(Sta!$B:$B,$A396,Sta!Q:Q))/$D396</f>
        <v>2</v>
      </c>
      <c r="X396" s="6">
        <f>SUMIF(Sta!$A:$A,$A396,Sta!Q:Q)/$B396</f>
        <v>2</v>
      </c>
      <c r="Y396" s="6" t="e">
        <f>SUMIF(Sta!$B:$B,$A396,Sta!Q:Q)/$C396</f>
        <v>#DIV/0!</v>
      </c>
      <c r="Z396" s="10">
        <f>(SUMIF(Sta!$A:$A,$A396,Sta!M:M) +SUMIF(Sta!$B:$B,$A396,Sta!O:O))/$D396</f>
        <v>0</v>
      </c>
      <c r="AA396" s="6">
        <f>SUMIF(Sta!$A:$A,$A396,Sta!M:M)/$B396</f>
        <v>0</v>
      </c>
      <c r="AB396" s="6" t="e">
        <f>SUMIF(Sta!$B:$B,$A396,Sta!O:O)/$C396</f>
        <v>#DIV/0!</v>
      </c>
      <c r="AC396" s="10">
        <f>(SUMIF(Sta!$A:$A,$A396,Sta!N:N) +SUMIF(Sta!$B:$B,$A396,Sta!P:P))/$D396</f>
        <v>2</v>
      </c>
      <c r="AD396" s="6">
        <f>SUMIF(Sta!$A:$A,$A396,Sta!N:N)/$B396</f>
        <v>2</v>
      </c>
      <c r="AE396" s="14" t="e">
        <f>SUMIF(Sta!$B:$B,$A396,Sta!P:P)/$C396</f>
        <v>#DIV/0!</v>
      </c>
    </row>
    <row r="397" spans="1:31" x14ac:dyDescent="0.3">
      <c r="A397" t="s">
        <v>390</v>
      </c>
      <c r="B397" s="9">
        <f>COUNTIF(Sta!A:A,A397)</f>
        <v>0</v>
      </c>
      <c r="C397" s="4">
        <f>COUNTIF(Sta!B:B,A397)</f>
        <v>0</v>
      </c>
      <c r="D397" s="4">
        <f t="shared" si="12"/>
        <v>0</v>
      </c>
      <c r="E397" s="10" t="e">
        <f>(SUMIF(Sta!$A:$A,$A397,Sta!F:F) +SUMIF(Sta!$B:$B,$A397,Sta!F:F))/$D397</f>
        <v>#DIV/0!</v>
      </c>
      <c r="F397" s="6" t="e">
        <f>SUMIF(Sta!$A:$A,$A397,Sta!F:F)/$B397</f>
        <v>#DIV/0!</v>
      </c>
      <c r="G397" s="6" t="e">
        <f>SUMIF(Sta!$B:$B,$A397,Sta!F:F)/$C397</f>
        <v>#DIV/0!</v>
      </c>
      <c r="H397" s="10" t="e">
        <f>(SUMIF(Sta!$A:$A,$A397,Sta!D:D) +SUMIF(Sta!$B:$B,$A397,Sta!E:E))/$D397</f>
        <v>#DIV/0!</v>
      </c>
      <c r="I397" s="6" t="e">
        <f>SUMIF(Sta!$A:$A,$A397,Sta!D:D)/$B397</f>
        <v>#DIV/0!</v>
      </c>
      <c r="J397" s="6" t="e">
        <f>SUMIF(Sta!$B:$B,$A397,Sta!E:E)/$C397</f>
        <v>#DIV/0!</v>
      </c>
      <c r="K397" s="10" t="e">
        <f>(SUMIF(Sta!$A:$A,$A397,Sta!E:E) +SUMIF(Sta!$B:$B,$A397,Sta!D:D))/$D397</f>
        <v>#DIV/0!</v>
      </c>
      <c r="L397" s="6" t="e">
        <f>SUMIF(Sta!$A:$A,$A397,Sta!E:E)/$B397</f>
        <v>#DIV/0!</v>
      </c>
      <c r="M397" s="6" t="e">
        <f>SUMIF(Sta!$B:$B,$A397,Sta!D:D)/$C397</f>
        <v>#DIV/0!</v>
      </c>
      <c r="N397" s="10" t="e">
        <f>(SUMIF(Sta!$A:$A,$A397,Sta!L:L) +SUMIF(Sta!$B:$B,$A397,Sta!L:L))/$D397</f>
        <v>#DIV/0!</v>
      </c>
      <c r="O397" s="6" t="e">
        <f>SUMIF(Sta!$A:$A,$A397,Sta!L:L)/$B397</f>
        <v>#DIV/0!</v>
      </c>
      <c r="P397" s="6" t="e">
        <f>SUMIF(Sta!$B:$B,$A397,Sta!L:L)/$C397</f>
        <v>#DIV/0!</v>
      </c>
      <c r="Q397" s="10" t="e">
        <f>(SUMIF(Sta!$A:$A,$A397,Sta!H:H) +SUMIF(Sta!$B:$B,$A397,Sta!J:J))/$D397</f>
        <v>#DIV/0!</v>
      </c>
      <c r="R397" s="6" t="e">
        <f>SUMIF(Sta!$A:$A,$A397,Sta!H:H)/$B397</f>
        <v>#DIV/0!</v>
      </c>
      <c r="S397" s="6" t="e">
        <f>SUMIF(Sta!$B:$B,$A397,Sta!J:J)/$C397</f>
        <v>#DIV/0!</v>
      </c>
      <c r="T397" s="10" t="e">
        <f>(SUMIF(Sta!$A:$A,$A397,Sta!I:I) +SUMIF(Sta!$B:$B,$A397,Sta!K:K))/$D397</f>
        <v>#DIV/0!</v>
      </c>
      <c r="U397" s="6" t="e">
        <f>SUMIF(Sta!$A:$A,$A397,Sta!I:I)/$B397</f>
        <v>#DIV/0!</v>
      </c>
      <c r="V397" s="6" t="e">
        <f>SUMIF(Sta!$B:$B,$A397,Sta!K:K)/$C397</f>
        <v>#DIV/0!</v>
      </c>
      <c r="W397" s="10" t="e">
        <f>(SUMIF(Sta!$A:$A,$A397,Sta!Q:Q) +SUMIF(Sta!$B:$B,$A397,Sta!Q:Q))/$D397</f>
        <v>#DIV/0!</v>
      </c>
      <c r="X397" s="6" t="e">
        <f>SUMIF(Sta!$A:$A,$A397,Sta!Q:Q)/$B397</f>
        <v>#DIV/0!</v>
      </c>
      <c r="Y397" s="6" t="e">
        <f>SUMIF(Sta!$B:$B,$A397,Sta!Q:Q)/$C397</f>
        <v>#DIV/0!</v>
      </c>
      <c r="Z397" s="10" t="e">
        <f>(SUMIF(Sta!$A:$A,$A397,Sta!M:M) +SUMIF(Sta!$B:$B,$A397,Sta!O:O))/$D397</f>
        <v>#DIV/0!</v>
      </c>
      <c r="AA397" s="6" t="e">
        <f>SUMIF(Sta!$A:$A,$A397,Sta!M:M)/$B397</f>
        <v>#DIV/0!</v>
      </c>
      <c r="AB397" s="6" t="e">
        <f>SUMIF(Sta!$B:$B,$A397,Sta!O:O)/$C397</f>
        <v>#DIV/0!</v>
      </c>
      <c r="AC397" s="10" t="e">
        <f>(SUMIF(Sta!$A:$A,$A397,Sta!N:N) +SUMIF(Sta!$B:$B,$A397,Sta!P:P))/$D397</f>
        <v>#DIV/0!</v>
      </c>
      <c r="AD397" s="6" t="e">
        <f>SUMIF(Sta!$A:$A,$A397,Sta!N:N)/$B397</f>
        <v>#DIV/0!</v>
      </c>
      <c r="AE397" s="14" t="e">
        <f>SUMIF(Sta!$B:$B,$A397,Sta!P:P)/$C397</f>
        <v>#DIV/0!</v>
      </c>
    </row>
    <row r="398" spans="1:31" x14ac:dyDescent="0.3">
      <c r="A398" t="s">
        <v>443</v>
      </c>
      <c r="B398" s="9">
        <f>COUNTIF(Sta!A:A,A398)</f>
        <v>0</v>
      </c>
      <c r="C398" s="4">
        <f>COUNTIF(Sta!B:B,A398)</f>
        <v>0</v>
      </c>
      <c r="D398" s="4">
        <f t="shared" si="12"/>
        <v>0</v>
      </c>
      <c r="E398" s="10" t="e">
        <f>(SUMIF(Sta!$A:$A,$A398,Sta!F:F) +SUMIF(Sta!$B:$B,$A398,Sta!F:F))/$D398</f>
        <v>#DIV/0!</v>
      </c>
      <c r="F398" s="6" t="e">
        <f>SUMIF(Sta!$A:$A,$A398,Sta!F:F)/$B398</f>
        <v>#DIV/0!</v>
      </c>
      <c r="G398" s="6" t="e">
        <f>SUMIF(Sta!$B:$B,$A398,Sta!F:F)/$C398</f>
        <v>#DIV/0!</v>
      </c>
      <c r="H398" s="10" t="e">
        <f>(SUMIF(Sta!$A:$A,$A398,Sta!D:D) +SUMIF(Sta!$B:$B,$A398,Sta!E:E))/$D398</f>
        <v>#DIV/0!</v>
      </c>
      <c r="I398" s="6" t="e">
        <f>SUMIF(Sta!$A:$A,$A398,Sta!D:D)/$B398</f>
        <v>#DIV/0!</v>
      </c>
      <c r="J398" s="6" t="e">
        <f>SUMIF(Sta!$B:$B,$A398,Sta!E:E)/$C398</f>
        <v>#DIV/0!</v>
      </c>
      <c r="K398" s="10" t="e">
        <f>(SUMIF(Sta!$A:$A,$A398,Sta!E:E) +SUMIF(Sta!$B:$B,$A398,Sta!D:D))/$D398</f>
        <v>#DIV/0!</v>
      </c>
      <c r="L398" s="6" t="e">
        <f>SUMIF(Sta!$A:$A,$A398,Sta!E:E)/$B398</f>
        <v>#DIV/0!</v>
      </c>
      <c r="M398" s="6" t="e">
        <f>SUMIF(Sta!$B:$B,$A398,Sta!D:D)/$C398</f>
        <v>#DIV/0!</v>
      </c>
      <c r="N398" s="10" t="e">
        <f>(SUMIF(Sta!$A:$A,$A398,Sta!L:L) +SUMIF(Sta!$B:$B,$A398,Sta!L:L))/$D398</f>
        <v>#DIV/0!</v>
      </c>
      <c r="O398" s="6" t="e">
        <f>SUMIF(Sta!$A:$A,$A398,Sta!L:L)/$B398</f>
        <v>#DIV/0!</v>
      </c>
      <c r="P398" s="6" t="e">
        <f>SUMIF(Sta!$B:$B,$A398,Sta!L:L)/$C398</f>
        <v>#DIV/0!</v>
      </c>
      <c r="Q398" s="10" t="e">
        <f>(SUMIF(Sta!$A:$A,$A398,Sta!H:H) +SUMIF(Sta!$B:$B,$A398,Sta!J:J))/$D398</f>
        <v>#DIV/0!</v>
      </c>
      <c r="R398" s="6" t="e">
        <f>SUMIF(Sta!$A:$A,$A398,Sta!H:H)/$B398</f>
        <v>#DIV/0!</v>
      </c>
      <c r="S398" s="6" t="e">
        <f>SUMIF(Sta!$B:$B,$A398,Sta!J:J)/$C398</f>
        <v>#DIV/0!</v>
      </c>
      <c r="T398" s="10" t="e">
        <f>(SUMIF(Sta!$A:$A,$A398,Sta!I:I) +SUMIF(Sta!$B:$B,$A398,Sta!K:K))/$D398</f>
        <v>#DIV/0!</v>
      </c>
      <c r="U398" s="6" t="e">
        <f>SUMIF(Sta!$A:$A,$A398,Sta!I:I)/$B398</f>
        <v>#DIV/0!</v>
      </c>
      <c r="V398" s="6" t="e">
        <f>SUMIF(Sta!$B:$B,$A398,Sta!K:K)/$C398</f>
        <v>#DIV/0!</v>
      </c>
      <c r="W398" s="10" t="e">
        <f>(SUMIF(Sta!$A:$A,$A398,Sta!Q:Q) +SUMIF(Sta!$B:$B,$A398,Sta!Q:Q))/$D398</f>
        <v>#DIV/0!</v>
      </c>
      <c r="X398" s="6" t="e">
        <f>SUMIF(Sta!$A:$A,$A398,Sta!Q:Q)/$B398</f>
        <v>#DIV/0!</v>
      </c>
      <c r="Y398" s="6" t="e">
        <f>SUMIF(Sta!$B:$B,$A398,Sta!Q:Q)/$C398</f>
        <v>#DIV/0!</v>
      </c>
      <c r="Z398" s="10" t="e">
        <f>(SUMIF(Sta!$A:$A,$A398,Sta!M:M) +SUMIF(Sta!$B:$B,$A398,Sta!O:O))/$D398</f>
        <v>#DIV/0!</v>
      </c>
      <c r="AA398" s="6" t="e">
        <f>SUMIF(Sta!$A:$A,$A398,Sta!M:M)/$B398</f>
        <v>#DIV/0!</v>
      </c>
      <c r="AB398" s="6" t="e">
        <f>SUMIF(Sta!$B:$B,$A398,Sta!O:O)/$C398</f>
        <v>#DIV/0!</v>
      </c>
      <c r="AC398" s="10" t="e">
        <f>(SUMIF(Sta!$A:$A,$A398,Sta!N:N) +SUMIF(Sta!$B:$B,$A398,Sta!P:P))/$D398</f>
        <v>#DIV/0!</v>
      </c>
      <c r="AD398" s="6" t="e">
        <f>SUMIF(Sta!$A:$A,$A398,Sta!N:N)/$B398</f>
        <v>#DIV/0!</v>
      </c>
      <c r="AE398" s="14" t="e">
        <f>SUMIF(Sta!$B:$B,$A398,Sta!P:P)/$C398</f>
        <v>#DIV/0!</v>
      </c>
    </row>
    <row r="399" spans="1:31" x14ac:dyDescent="0.3">
      <c r="A399" t="s">
        <v>340</v>
      </c>
      <c r="B399" s="9">
        <f>COUNTIF(Sta!A:A,A399)</f>
        <v>0</v>
      </c>
      <c r="C399" s="4">
        <f>COUNTIF(Sta!B:B,A399)</f>
        <v>0</v>
      </c>
      <c r="D399" s="4">
        <f t="shared" si="12"/>
        <v>0</v>
      </c>
      <c r="E399" s="10" t="e">
        <f>(SUMIF(Sta!$A:$A,$A399,Sta!F:F) +SUMIF(Sta!$B:$B,$A399,Sta!F:F))/$D399</f>
        <v>#DIV/0!</v>
      </c>
      <c r="F399" s="6" t="e">
        <f>SUMIF(Sta!$A:$A,$A399,Sta!F:F)/$B399</f>
        <v>#DIV/0!</v>
      </c>
      <c r="G399" s="6" t="e">
        <f>SUMIF(Sta!$B:$B,$A399,Sta!F:F)/$C399</f>
        <v>#DIV/0!</v>
      </c>
      <c r="H399" s="10" t="e">
        <f>(SUMIF(Sta!$A:$A,$A399,Sta!D:D) +SUMIF(Sta!$B:$B,$A399,Sta!E:E))/$D399</f>
        <v>#DIV/0!</v>
      </c>
      <c r="I399" s="6" t="e">
        <f>SUMIF(Sta!$A:$A,$A399,Sta!D:D)/$B399</f>
        <v>#DIV/0!</v>
      </c>
      <c r="J399" s="6" t="e">
        <f>SUMIF(Sta!$B:$B,$A399,Sta!E:E)/$C399</f>
        <v>#DIV/0!</v>
      </c>
      <c r="K399" s="10" t="e">
        <f>(SUMIF(Sta!$A:$A,$A399,Sta!E:E) +SUMIF(Sta!$B:$B,$A399,Sta!D:D))/$D399</f>
        <v>#DIV/0!</v>
      </c>
      <c r="L399" s="6" t="e">
        <f>SUMIF(Sta!$A:$A,$A399,Sta!E:E)/$B399</f>
        <v>#DIV/0!</v>
      </c>
      <c r="M399" s="6" t="e">
        <f>SUMIF(Sta!$B:$B,$A399,Sta!D:D)/$C399</f>
        <v>#DIV/0!</v>
      </c>
      <c r="N399" s="10" t="e">
        <f>(SUMIF(Sta!$A:$A,$A399,Sta!L:L) +SUMIF(Sta!$B:$B,$A399,Sta!L:L))/$D399</f>
        <v>#DIV/0!</v>
      </c>
      <c r="O399" s="6" t="e">
        <f>SUMIF(Sta!$A:$A,$A399,Sta!L:L)/$B399</f>
        <v>#DIV/0!</v>
      </c>
      <c r="P399" s="6" t="e">
        <f>SUMIF(Sta!$B:$B,$A399,Sta!L:L)/$C399</f>
        <v>#DIV/0!</v>
      </c>
      <c r="Q399" s="10" t="e">
        <f>(SUMIF(Sta!$A:$A,$A399,Sta!H:H) +SUMIF(Sta!$B:$B,$A399,Sta!J:J))/$D399</f>
        <v>#DIV/0!</v>
      </c>
      <c r="R399" s="6" t="e">
        <f>SUMIF(Sta!$A:$A,$A399,Sta!H:H)/$B399</f>
        <v>#DIV/0!</v>
      </c>
      <c r="S399" s="6" t="e">
        <f>SUMIF(Sta!$B:$B,$A399,Sta!J:J)/$C399</f>
        <v>#DIV/0!</v>
      </c>
      <c r="T399" s="10" t="e">
        <f>(SUMIF(Sta!$A:$A,$A399,Sta!I:I) +SUMIF(Sta!$B:$B,$A399,Sta!K:K))/$D399</f>
        <v>#DIV/0!</v>
      </c>
      <c r="U399" s="6" t="e">
        <f>SUMIF(Sta!$A:$A,$A399,Sta!I:I)/$B399</f>
        <v>#DIV/0!</v>
      </c>
      <c r="V399" s="6" t="e">
        <f>SUMIF(Sta!$B:$B,$A399,Sta!K:K)/$C399</f>
        <v>#DIV/0!</v>
      </c>
      <c r="W399" s="10" t="e">
        <f>(SUMIF(Sta!$A:$A,$A399,Sta!Q:Q) +SUMIF(Sta!$B:$B,$A399,Sta!Q:Q))/$D399</f>
        <v>#DIV/0!</v>
      </c>
      <c r="X399" s="6" t="e">
        <f>SUMIF(Sta!$A:$A,$A399,Sta!Q:Q)/$B399</f>
        <v>#DIV/0!</v>
      </c>
      <c r="Y399" s="6" t="e">
        <f>SUMIF(Sta!$B:$B,$A399,Sta!Q:Q)/$C399</f>
        <v>#DIV/0!</v>
      </c>
      <c r="Z399" s="10" t="e">
        <f>(SUMIF(Sta!$A:$A,$A399,Sta!M:M) +SUMIF(Sta!$B:$B,$A399,Sta!O:O))/$D399</f>
        <v>#DIV/0!</v>
      </c>
      <c r="AA399" s="6" t="e">
        <f>SUMIF(Sta!$A:$A,$A399,Sta!M:M)/$B399</f>
        <v>#DIV/0!</v>
      </c>
      <c r="AB399" s="6" t="e">
        <f>SUMIF(Sta!$B:$B,$A399,Sta!O:O)/$C399</f>
        <v>#DIV/0!</v>
      </c>
      <c r="AC399" s="10" t="e">
        <f>(SUMIF(Sta!$A:$A,$A399,Sta!N:N) +SUMIF(Sta!$B:$B,$A399,Sta!P:P))/$D399</f>
        <v>#DIV/0!</v>
      </c>
      <c r="AD399" s="6" t="e">
        <f>SUMIF(Sta!$A:$A,$A399,Sta!N:N)/$B399</f>
        <v>#DIV/0!</v>
      </c>
      <c r="AE399" s="14" t="e">
        <f>SUMIF(Sta!$B:$B,$A399,Sta!P:P)/$C399</f>
        <v>#DIV/0!</v>
      </c>
    </row>
    <row r="400" spans="1:31" x14ac:dyDescent="0.3">
      <c r="A400" t="s">
        <v>342</v>
      </c>
      <c r="B400" s="9">
        <f>COUNTIF(Sta!A:A,A400)</f>
        <v>0</v>
      </c>
      <c r="C400" s="4">
        <f>COUNTIF(Sta!B:B,A400)</f>
        <v>0</v>
      </c>
      <c r="D400" s="4">
        <f t="shared" si="12"/>
        <v>0</v>
      </c>
      <c r="E400" s="10" t="e">
        <f>(SUMIF(Sta!$A:$A,$A400,Sta!F:F) +SUMIF(Sta!$B:$B,$A400,Sta!F:F))/$D400</f>
        <v>#DIV/0!</v>
      </c>
      <c r="F400" s="6" t="e">
        <f>SUMIF(Sta!$A:$A,$A400,Sta!F:F)/$B400</f>
        <v>#DIV/0!</v>
      </c>
      <c r="G400" s="6" t="e">
        <f>SUMIF(Sta!$B:$B,$A400,Sta!F:F)/$C400</f>
        <v>#DIV/0!</v>
      </c>
      <c r="H400" s="10" t="e">
        <f>(SUMIF(Sta!$A:$A,$A400,Sta!D:D) +SUMIF(Sta!$B:$B,$A400,Sta!E:E))/$D400</f>
        <v>#DIV/0!</v>
      </c>
      <c r="I400" s="6" t="e">
        <f>SUMIF(Sta!$A:$A,$A400,Sta!D:D)/$B400</f>
        <v>#DIV/0!</v>
      </c>
      <c r="J400" s="6" t="e">
        <f>SUMIF(Sta!$B:$B,$A400,Sta!E:E)/$C400</f>
        <v>#DIV/0!</v>
      </c>
      <c r="K400" s="10" t="e">
        <f>(SUMIF(Sta!$A:$A,$A400,Sta!E:E) +SUMIF(Sta!$B:$B,$A400,Sta!D:D))/$D400</f>
        <v>#DIV/0!</v>
      </c>
      <c r="L400" s="6" t="e">
        <f>SUMIF(Sta!$A:$A,$A400,Sta!E:E)/$B400</f>
        <v>#DIV/0!</v>
      </c>
      <c r="M400" s="6" t="e">
        <f>SUMIF(Sta!$B:$B,$A400,Sta!D:D)/$C400</f>
        <v>#DIV/0!</v>
      </c>
      <c r="N400" s="10" t="e">
        <f>(SUMIF(Sta!$A:$A,$A400,Sta!L:L) +SUMIF(Sta!$B:$B,$A400,Sta!L:L))/$D400</f>
        <v>#DIV/0!</v>
      </c>
      <c r="O400" s="6" t="e">
        <f>SUMIF(Sta!$A:$A,$A400,Sta!L:L)/$B400</f>
        <v>#DIV/0!</v>
      </c>
      <c r="P400" s="6" t="e">
        <f>SUMIF(Sta!$B:$B,$A400,Sta!L:L)/$C400</f>
        <v>#DIV/0!</v>
      </c>
      <c r="Q400" s="10" t="e">
        <f>(SUMIF(Sta!$A:$A,$A400,Sta!H:H) +SUMIF(Sta!$B:$B,$A400,Sta!J:J))/$D400</f>
        <v>#DIV/0!</v>
      </c>
      <c r="R400" s="6" t="e">
        <f>SUMIF(Sta!$A:$A,$A400,Sta!H:H)/$B400</f>
        <v>#DIV/0!</v>
      </c>
      <c r="S400" s="6" t="e">
        <f>SUMIF(Sta!$B:$B,$A400,Sta!J:J)/$C400</f>
        <v>#DIV/0!</v>
      </c>
      <c r="T400" s="10" t="e">
        <f>(SUMIF(Sta!$A:$A,$A400,Sta!I:I) +SUMIF(Sta!$B:$B,$A400,Sta!K:K))/$D400</f>
        <v>#DIV/0!</v>
      </c>
      <c r="U400" s="6" t="e">
        <f>SUMIF(Sta!$A:$A,$A400,Sta!I:I)/$B400</f>
        <v>#DIV/0!</v>
      </c>
      <c r="V400" s="6" t="e">
        <f>SUMIF(Sta!$B:$B,$A400,Sta!K:K)/$C400</f>
        <v>#DIV/0!</v>
      </c>
      <c r="W400" s="10" t="e">
        <f>(SUMIF(Sta!$A:$A,$A400,Sta!Q:Q) +SUMIF(Sta!$B:$B,$A400,Sta!Q:Q))/$D400</f>
        <v>#DIV/0!</v>
      </c>
      <c r="X400" s="6" t="e">
        <f>SUMIF(Sta!$A:$A,$A400,Sta!Q:Q)/$B400</f>
        <v>#DIV/0!</v>
      </c>
      <c r="Y400" s="6" t="e">
        <f>SUMIF(Sta!$B:$B,$A400,Sta!Q:Q)/$C400</f>
        <v>#DIV/0!</v>
      </c>
      <c r="Z400" s="10" t="e">
        <f>(SUMIF(Sta!$A:$A,$A400,Sta!M:M) +SUMIF(Sta!$B:$B,$A400,Sta!O:O))/$D400</f>
        <v>#DIV/0!</v>
      </c>
      <c r="AA400" s="6" t="e">
        <f>SUMIF(Sta!$A:$A,$A400,Sta!M:M)/$B400</f>
        <v>#DIV/0!</v>
      </c>
      <c r="AB400" s="6" t="e">
        <f>SUMIF(Sta!$B:$B,$A400,Sta!O:O)/$C400</f>
        <v>#DIV/0!</v>
      </c>
      <c r="AC400" s="10" t="e">
        <f>(SUMIF(Sta!$A:$A,$A400,Sta!N:N) +SUMIF(Sta!$B:$B,$A400,Sta!P:P))/$D400</f>
        <v>#DIV/0!</v>
      </c>
      <c r="AD400" s="6" t="e">
        <f>SUMIF(Sta!$A:$A,$A400,Sta!N:N)/$B400</f>
        <v>#DIV/0!</v>
      </c>
      <c r="AE400" s="14" t="e">
        <f>SUMIF(Sta!$B:$B,$A400,Sta!P:P)/$C400</f>
        <v>#DIV/0!</v>
      </c>
    </row>
    <row r="401" spans="1:31" x14ac:dyDescent="0.3">
      <c r="A401" t="s">
        <v>198</v>
      </c>
      <c r="B401" s="9">
        <f>COUNTIF(Sta!A:A,A401)</f>
        <v>1</v>
      </c>
      <c r="C401" s="4">
        <f>COUNTIF(Sta!B:B,A401)</f>
        <v>1</v>
      </c>
      <c r="D401" s="4">
        <f t="shared" si="12"/>
        <v>2</v>
      </c>
      <c r="E401" s="10">
        <f>(SUMIF(Sta!$A:$A,$A401,Sta!F:F) +SUMIF(Sta!$B:$B,$A401,Sta!F:F))/$D401</f>
        <v>2.5</v>
      </c>
      <c r="F401" s="6">
        <f>SUMIF(Sta!$A:$A,$A401,Sta!F:F)/$B401</f>
        <v>4</v>
      </c>
      <c r="G401" s="6">
        <f>SUMIF(Sta!$B:$B,$A401,Sta!F:F)/$C401</f>
        <v>1</v>
      </c>
      <c r="H401" s="10">
        <f>(SUMIF(Sta!$A:$A,$A401,Sta!D:D) +SUMIF(Sta!$B:$B,$A401,Sta!E:E))/$D401</f>
        <v>0.5</v>
      </c>
      <c r="I401" s="6">
        <f>SUMIF(Sta!$A:$A,$A401,Sta!D:D)/$B401</f>
        <v>1</v>
      </c>
      <c r="J401" s="6">
        <f>SUMIF(Sta!$B:$B,$A401,Sta!E:E)/$C401</f>
        <v>0</v>
      </c>
      <c r="K401" s="10">
        <f>(SUMIF(Sta!$A:$A,$A401,Sta!E:E) +SUMIF(Sta!$B:$B,$A401,Sta!D:D))/$D401</f>
        <v>2</v>
      </c>
      <c r="L401" s="6">
        <f>SUMIF(Sta!$A:$A,$A401,Sta!E:E)/$B401</f>
        <v>3</v>
      </c>
      <c r="M401" s="6">
        <f>SUMIF(Sta!$B:$B,$A401,Sta!D:D)/$C401</f>
        <v>1</v>
      </c>
      <c r="N401" s="10">
        <f>(SUMIF(Sta!$A:$A,$A401,Sta!L:L) +SUMIF(Sta!$B:$B,$A401,Sta!L:L))/$D401</f>
        <v>1.5</v>
      </c>
      <c r="O401" s="6">
        <f>SUMIF(Sta!$A:$A,$A401,Sta!L:L)/$B401</f>
        <v>2</v>
      </c>
      <c r="P401" s="6">
        <f>SUMIF(Sta!$B:$B,$A401,Sta!L:L)/$C401</f>
        <v>1</v>
      </c>
      <c r="Q401" s="10">
        <f>(SUMIF(Sta!$A:$A,$A401,Sta!H:H) +SUMIF(Sta!$B:$B,$A401,Sta!J:J))/$D401</f>
        <v>0</v>
      </c>
      <c r="R401" s="6">
        <f>SUMIF(Sta!$A:$A,$A401,Sta!H:H)/$B401</f>
        <v>0</v>
      </c>
      <c r="S401" s="6">
        <f>SUMIF(Sta!$B:$B,$A401,Sta!J:J)/$C401</f>
        <v>0</v>
      </c>
      <c r="T401" s="10">
        <f>(SUMIF(Sta!$A:$A,$A401,Sta!I:I) +SUMIF(Sta!$B:$B,$A401,Sta!K:K))/$D401</f>
        <v>1.5</v>
      </c>
      <c r="U401" s="6">
        <f>SUMIF(Sta!$A:$A,$A401,Sta!I:I)/$B401</f>
        <v>2</v>
      </c>
      <c r="V401" s="6">
        <f>SUMIF(Sta!$B:$B,$A401,Sta!K:K)/$C401</f>
        <v>1</v>
      </c>
      <c r="W401" s="10">
        <f>(SUMIF(Sta!$A:$A,$A401,Sta!Q:Q) +SUMIF(Sta!$B:$B,$A401,Sta!Q:Q))/$D401</f>
        <v>1</v>
      </c>
      <c r="X401" s="6">
        <f>SUMIF(Sta!$A:$A,$A401,Sta!Q:Q)/$B401</f>
        <v>2</v>
      </c>
      <c r="Y401" s="6">
        <f>SUMIF(Sta!$B:$B,$A401,Sta!Q:Q)/$C401</f>
        <v>0</v>
      </c>
      <c r="Z401" s="10">
        <f>(SUMIF(Sta!$A:$A,$A401,Sta!M:M) +SUMIF(Sta!$B:$B,$A401,Sta!O:O))/$D401</f>
        <v>0.5</v>
      </c>
      <c r="AA401" s="6">
        <f>SUMIF(Sta!$A:$A,$A401,Sta!M:M)/$B401</f>
        <v>1</v>
      </c>
      <c r="AB401" s="6">
        <f>SUMIF(Sta!$B:$B,$A401,Sta!O:O)/$C401</f>
        <v>0</v>
      </c>
      <c r="AC401" s="10">
        <f>(SUMIF(Sta!$A:$A,$A401,Sta!N:N) +SUMIF(Sta!$B:$B,$A401,Sta!P:P))/$D401</f>
        <v>0.5</v>
      </c>
      <c r="AD401" s="6">
        <f>SUMIF(Sta!$A:$A,$A401,Sta!N:N)/$B401</f>
        <v>1</v>
      </c>
      <c r="AE401" s="14">
        <f>SUMIF(Sta!$B:$B,$A401,Sta!P:P)/$C401</f>
        <v>0</v>
      </c>
    </row>
    <row r="402" spans="1:31" x14ac:dyDescent="0.3">
      <c r="A402" t="s">
        <v>688</v>
      </c>
      <c r="B402" s="9">
        <f>COUNTIF(Sta!A:A,A402)</f>
        <v>0</v>
      </c>
      <c r="C402" s="4">
        <f>COUNTIF(Sta!B:B,A402)</f>
        <v>0</v>
      </c>
      <c r="D402" s="4">
        <f t="shared" si="12"/>
        <v>0</v>
      </c>
      <c r="E402" s="10" t="e">
        <f>(SUMIF(Sta!$A:$A,$A402,Sta!F:F) +SUMIF(Sta!$B:$B,$A402,Sta!F:F))/$D402</f>
        <v>#DIV/0!</v>
      </c>
      <c r="F402" s="6" t="e">
        <f>SUMIF(Sta!$A:$A,$A402,Sta!F:F)/$B402</f>
        <v>#DIV/0!</v>
      </c>
      <c r="G402" s="6" t="e">
        <f>SUMIF(Sta!$B:$B,$A402,Sta!F:F)/$C402</f>
        <v>#DIV/0!</v>
      </c>
      <c r="H402" s="10" t="e">
        <f>(SUMIF(Sta!$A:$A,$A402,Sta!D:D) +SUMIF(Sta!$B:$B,$A402,Sta!E:E))/$D402</f>
        <v>#DIV/0!</v>
      </c>
      <c r="I402" s="6" t="e">
        <f>SUMIF(Sta!$A:$A,$A402,Sta!D:D)/$B402</f>
        <v>#DIV/0!</v>
      </c>
      <c r="J402" s="6" t="e">
        <f>SUMIF(Sta!$B:$B,$A402,Sta!E:E)/$C402</f>
        <v>#DIV/0!</v>
      </c>
      <c r="K402" s="10" t="e">
        <f>(SUMIF(Sta!$A:$A,$A402,Sta!E:E) +SUMIF(Sta!$B:$B,$A402,Sta!D:D))/$D402</f>
        <v>#DIV/0!</v>
      </c>
      <c r="L402" s="6" t="e">
        <f>SUMIF(Sta!$A:$A,$A402,Sta!E:E)/$B402</f>
        <v>#DIV/0!</v>
      </c>
      <c r="M402" s="6" t="e">
        <f>SUMIF(Sta!$B:$B,$A402,Sta!D:D)/$C402</f>
        <v>#DIV/0!</v>
      </c>
      <c r="N402" s="10" t="e">
        <f>(SUMIF(Sta!$A:$A,$A402,Sta!L:L) +SUMIF(Sta!$B:$B,$A402,Sta!L:L))/$D402</f>
        <v>#DIV/0!</v>
      </c>
      <c r="O402" s="6" t="e">
        <f>SUMIF(Sta!$A:$A,$A402,Sta!L:L)/$B402</f>
        <v>#DIV/0!</v>
      </c>
      <c r="P402" s="6" t="e">
        <f>SUMIF(Sta!$B:$B,$A402,Sta!L:L)/$C402</f>
        <v>#DIV/0!</v>
      </c>
      <c r="Q402" s="10" t="e">
        <f>(SUMIF(Sta!$A:$A,$A402,Sta!H:H) +SUMIF(Sta!$B:$B,$A402,Sta!J:J))/$D402</f>
        <v>#DIV/0!</v>
      </c>
      <c r="R402" s="6" t="e">
        <f>SUMIF(Sta!$A:$A,$A402,Sta!H:H)/$B402</f>
        <v>#DIV/0!</v>
      </c>
      <c r="S402" s="6" t="e">
        <f>SUMIF(Sta!$B:$B,$A402,Sta!J:J)/$C402</f>
        <v>#DIV/0!</v>
      </c>
      <c r="T402" s="10" t="e">
        <f>(SUMIF(Sta!$A:$A,$A402,Sta!I:I) +SUMIF(Sta!$B:$B,$A402,Sta!K:K))/$D402</f>
        <v>#DIV/0!</v>
      </c>
      <c r="U402" s="6" t="e">
        <f>SUMIF(Sta!$A:$A,$A402,Sta!I:I)/$B402</f>
        <v>#DIV/0!</v>
      </c>
      <c r="V402" s="6" t="e">
        <f>SUMIF(Sta!$B:$B,$A402,Sta!K:K)/$C402</f>
        <v>#DIV/0!</v>
      </c>
      <c r="W402" s="10" t="e">
        <f>(SUMIF(Sta!$A:$A,$A402,Sta!Q:Q) +SUMIF(Sta!$B:$B,$A402,Sta!Q:Q))/$D402</f>
        <v>#DIV/0!</v>
      </c>
      <c r="X402" s="6" t="e">
        <f>SUMIF(Sta!$A:$A,$A402,Sta!Q:Q)/$B402</f>
        <v>#DIV/0!</v>
      </c>
      <c r="Y402" s="6" t="e">
        <f>SUMIF(Sta!$B:$B,$A402,Sta!Q:Q)/$C402</f>
        <v>#DIV/0!</v>
      </c>
      <c r="Z402" s="10" t="e">
        <f>(SUMIF(Sta!$A:$A,$A402,Sta!M:M) +SUMIF(Sta!$B:$B,$A402,Sta!O:O))/$D402</f>
        <v>#DIV/0!</v>
      </c>
      <c r="AA402" s="6" t="e">
        <f>SUMIF(Sta!$A:$A,$A402,Sta!M:M)/$B402</f>
        <v>#DIV/0!</v>
      </c>
      <c r="AB402" s="6" t="e">
        <f>SUMIF(Sta!$B:$B,$A402,Sta!O:O)/$C402</f>
        <v>#DIV/0!</v>
      </c>
      <c r="AC402" s="10" t="e">
        <f>(SUMIF(Sta!$A:$A,$A402,Sta!N:N) +SUMIF(Sta!$B:$B,$A402,Sta!P:P))/$D402</f>
        <v>#DIV/0!</v>
      </c>
      <c r="AD402" s="6" t="e">
        <f>SUMIF(Sta!$A:$A,$A402,Sta!N:N)/$B402</f>
        <v>#DIV/0!</v>
      </c>
      <c r="AE402" s="14" t="e">
        <f>SUMIF(Sta!$B:$B,$A402,Sta!P:P)/$C402</f>
        <v>#DIV/0!</v>
      </c>
    </row>
    <row r="403" spans="1:31" x14ac:dyDescent="0.3">
      <c r="A403" t="s">
        <v>217</v>
      </c>
      <c r="B403" s="9">
        <f>COUNTIF(Sta!A:A,A403)</f>
        <v>1</v>
      </c>
      <c r="C403" s="4">
        <f>COUNTIF(Sta!B:B,A403)</f>
        <v>1</v>
      </c>
      <c r="D403" s="4">
        <f t="shared" si="12"/>
        <v>2</v>
      </c>
      <c r="E403" s="10">
        <f>(SUMIF(Sta!$A:$A,$A403,Sta!F:F) +SUMIF(Sta!$B:$B,$A403,Sta!F:F))/$D403</f>
        <v>2</v>
      </c>
      <c r="F403" s="6">
        <f>SUMIF(Sta!$A:$A,$A403,Sta!F:F)/$B403</f>
        <v>1</v>
      </c>
      <c r="G403" s="6">
        <f>SUMIF(Sta!$B:$B,$A403,Sta!F:F)/$C403</f>
        <v>3</v>
      </c>
      <c r="H403" s="10">
        <f>(SUMIF(Sta!$A:$A,$A403,Sta!D:D) +SUMIF(Sta!$B:$B,$A403,Sta!E:E))/$D403</f>
        <v>2</v>
      </c>
      <c r="I403" s="6">
        <f>SUMIF(Sta!$A:$A,$A403,Sta!D:D)/$B403</f>
        <v>1</v>
      </c>
      <c r="J403" s="6">
        <f>SUMIF(Sta!$B:$B,$A403,Sta!E:E)/$C403</f>
        <v>3</v>
      </c>
      <c r="K403" s="10">
        <f>(SUMIF(Sta!$A:$A,$A403,Sta!E:E) +SUMIF(Sta!$B:$B,$A403,Sta!D:D))/$D403</f>
        <v>0</v>
      </c>
      <c r="L403" s="6">
        <f>SUMIF(Sta!$A:$A,$A403,Sta!E:E)/$B403</f>
        <v>0</v>
      </c>
      <c r="M403" s="6">
        <f>SUMIF(Sta!$B:$B,$A403,Sta!D:D)/$C403</f>
        <v>0</v>
      </c>
      <c r="N403" s="10">
        <f>(SUMIF(Sta!$A:$A,$A403,Sta!L:L) +SUMIF(Sta!$B:$B,$A403,Sta!L:L))/$D403</f>
        <v>1</v>
      </c>
      <c r="O403" s="6">
        <f>SUMIF(Sta!$A:$A,$A403,Sta!L:L)/$B403</f>
        <v>0</v>
      </c>
      <c r="P403" s="6">
        <f>SUMIF(Sta!$B:$B,$A403,Sta!L:L)/$C403</f>
        <v>2</v>
      </c>
      <c r="Q403" s="10">
        <f>(SUMIF(Sta!$A:$A,$A403,Sta!H:H) +SUMIF(Sta!$B:$B,$A403,Sta!J:J))/$D403</f>
        <v>1</v>
      </c>
      <c r="R403" s="6">
        <f>SUMIF(Sta!$A:$A,$A403,Sta!H:H)/$B403</f>
        <v>0</v>
      </c>
      <c r="S403" s="6">
        <f>SUMIF(Sta!$B:$B,$A403,Sta!J:J)/$C403</f>
        <v>2</v>
      </c>
      <c r="T403" s="10">
        <f>(SUMIF(Sta!$A:$A,$A403,Sta!I:I) +SUMIF(Sta!$B:$B,$A403,Sta!K:K))/$D403</f>
        <v>0</v>
      </c>
      <c r="U403" s="6">
        <f>SUMIF(Sta!$A:$A,$A403,Sta!I:I)/$B403</f>
        <v>0</v>
      </c>
      <c r="V403" s="6">
        <f>SUMIF(Sta!$B:$B,$A403,Sta!K:K)/$C403</f>
        <v>0</v>
      </c>
      <c r="W403" s="10">
        <f>(SUMIF(Sta!$A:$A,$A403,Sta!Q:Q) +SUMIF(Sta!$B:$B,$A403,Sta!Q:Q))/$D403</f>
        <v>1</v>
      </c>
      <c r="X403" s="6">
        <f>SUMIF(Sta!$A:$A,$A403,Sta!Q:Q)/$B403</f>
        <v>1</v>
      </c>
      <c r="Y403" s="6">
        <f>SUMIF(Sta!$B:$B,$A403,Sta!Q:Q)/$C403</f>
        <v>1</v>
      </c>
      <c r="Z403" s="10">
        <f>(SUMIF(Sta!$A:$A,$A403,Sta!M:M) +SUMIF(Sta!$B:$B,$A403,Sta!O:O))/$D403</f>
        <v>1</v>
      </c>
      <c r="AA403" s="6">
        <f>SUMIF(Sta!$A:$A,$A403,Sta!M:M)/$B403</f>
        <v>1</v>
      </c>
      <c r="AB403" s="6">
        <f>SUMIF(Sta!$B:$B,$A403,Sta!O:O)/$C403</f>
        <v>1</v>
      </c>
      <c r="AC403" s="10">
        <f>(SUMIF(Sta!$A:$A,$A403,Sta!N:N) +SUMIF(Sta!$B:$B,$A403,Sta!P:P))/$D403</f>
        <v>0</v>
      </c>
      <c r="AD403" s="6">
        <f>SUMIF(Sta!$A:$A,$A403,Sta!N:N)/$B403</f>
        <v>0</v>
      </c>
      <c r="AE403" s="14">
        <f>SUMIF(Sta!$B:$B,$A403,Sta!P:P)/$C403</f>
        <v>0</v>
      </c>
    </row>
    <row r="404" spans="1:31" x14ac:dyDescent="0.3">
      <c r="A404" t="s">
        <v>692</v>
      </c>
      <c r="B404" s="9">
        <f>COUNTIF(Sta!A:A,A404)</f>
        <v>0</v>
      </c>
      <c r="C404" s="4">
        <f>COUNTIF(Sta!B:B,A404)</f>
        <v>0</v>
      </c>
      <c r="D404" s="4">
        <f t="shared" si="12"/>
        <v>0</v>
      </c>
      <c r="E404" s="10" t="e">
        <f>(SUMIF(Sta!$A:$A,$A404,Sta!F:F) +SUMIF(Sta!$B:$B,$A404,Sta!F:F))/$D404</f>
        <v>#DIV/0!</v>
      </c>
      <c r="F404" s="6" t="e">
        <f>SUMIF(Sta!$A:$A,$A404,Sta!F:F)/$B404</f>
        <v>#DIV/0!</v>
      </c>
      <c r="G404" s="6" t="e">
        <f>SUMIF(Sta!$B:$B,$A404,Sta!F:F)/$C404</f>
        <v>#DIV/0!</v>
      </c>
      <c r="H404" s="10" t="e">
        <f>(SUMIF(Sta!$A:$A,$A404,Sta!D:D) +SUMIF(Sta!$B:$B,$A404,Sta!E:E))/$D404</f>
        <v>#DIV/0!</v>
      </c>
      <c r="I404" s="6" t="e">
        <f>SUMIF(Sta!$A:$A,$A404,Sta!D:D)/$B404</f>
        <v>#DIV/0!</v>
      </c>
      <c r="J404" s="6" t="e">
        <f>SUMIF(Sta!$B:$B,$A404,Sta!E:E)/$C404</f>
        <v>#DIV/0!</v>
      </c>
      <c r="K404" s="10" t="e">
        <f>(SUMIF(Sta!$A:$A,$A404,Sta!E:E) +SUMIF(Sta!$B:$B,$A404,Sta!D:D))/$D404</f>
        <v>#DIV/0!</v>
      </c>
      <c r="L404" s="6" t="e">
        <f>SUMIF(Sta!$A:$A,$A404,Sta!E:E)/$B404</f>
        <v>#DIV/0!</v>
      </c>
      <c r="M404" s="6" t="e">
        <f>SUMIF(Sta!$B:$B,$A404,Sta!D:D)/$C404</f>
        <v>#DIV/0!</v>
      </c>
      <c r="N404" s="10" t="e">
        <f>(SUMIF(Sta!$A:$A,$A404,Sta!L:L) +SUMIF(Sta!$B:$B,$A404,Sta!L:L))/$D404</f>
        <v>#DIV/0!</v>
      </c>
      <c r="O404" s="6" t="e">
        <f>SUMIF(Sta!$A:$A,$A404,Sta!L:L)/$B404</f>
        <v>#DIV/0!</v>
      </c>
      <c r="P404" s="6" t="e">
        <f>SUMIF(Sta!$B:$B,$A404,Sta!L:L)/$C404</f>
        <v>#DIV/0!</v>
      </c>
      <c r="Q404" s="10" t="e">
        <f>(SUMIF(Sta!$A:$A,$A404,Sta!H:H) +SUMIF(Sta!$B:$B,$A404,Sta!J:J))/$D404</f>
        <v>#DIV/0!</v>
      </c>
      <c r="R404" s="6" t="e">
        <f>SUMIF(Sta!$A:$A,$A404,Sta!H:H)/$B404</f>
        <v>#DIV/0!</v>
      </c>
      <c r="S404" s="6" t="e">
        <f>SUMIF(Sta!$B:$B,$A404,Sta!J:J)/$C404</f>
        <v>#DIV/0!</v>
      </c>
      <c r="T404" s="10" t="e">
        <f>(SUMIF(Sta!$A:$A,$A404,Sta!I:I) +SUMIF(Sta!$B:$B,$A404,Sta!K:K))/$D404</f>
        <v>#DIV/0!</v>
      </c>
      <c r="U404" s="6" t="e">
        <f>SUMIF(Sta!$A:$A,$A404,Sta!I:I)/$B404</f>
        <v>#DIV/0!</v>
      </c>
      <c r="V404" s="6" t="e">
        <f>SUMIF(Sta!$B:$B,$A404,Sta!K:K)/$C404</f>
        <v>#DIV/0!</v>
      </c>
      <c r="W404" s="10" t="e">
        <f>(SUMIF(Sta!$A:$A,$A404,Sta!Q:Q) +SUMIF(Sta!$B:$B,$A404,Sta!Q:Q))/$D404</f>
        <v>#DIV/0!</v>
      </c>
      <c r="X404" s="6" t="e">
        <f>SUMIF(Sta!$A:$A,$A404,Sta!Q:Q)/$B404</f>
        <v>#DIV/0!</v>
      </c>
      <c r="Y404" s="6" t="e">
        <f>SUMIF(Sta!$B:$B,$A404,Sta!Q:Q)/$C404</f>
        <v>#DIV/0!</v>
      </c>
      <c r="Z404" s="10" t="e">
        <f>(SUMIF(Sta!$A:$A,$A404,Sta!M:M) +SUMIF(Sta!$B:$B,$A404,Sta!O:O))/$D404</f>
        <v>#DIV/0!</v>
      </c>
      <c r="AA404" s="6" t="e">
        <f>SUMIF(Sta!$A:$A,$A404,Sta!M:M)/$B404</f>
        <v>#DIV/0!</v>
      </c>
      <c r="AB404" s="6" t="e">
        <f>SUMIF(Sta!$B:$B,$A404,Sta!O:O)/$C404</f>
        <v>#DIV/0!</v>
      </c>
      <c r="AC404" s="10" t="e">
        <f>(SUMIF(Sta!$A:$A,$A404,Sta!N:N) +SUMIF(Sta!$B:$B,$A404,Sta!P:P))/$D404</f>
        <v>#DIV/0!</v>
      </c>
      <c r="AD404" s="6" t="e">
        <f>SUMIF(Sta!$A:$A,$A404,Sta!N:N)/$B404</f>
        <v>#DIV/0!</v>
      </c>
      <c r="AE404" s="14" t="e">
        <f>SUMIF(Sta!$B:$B,$A404,Sta!P:P)/$C404</f>
        <v>#DIV/0!</v>
      </c>
    </row>
    <row r="405" spans="1:31" x14ac:dyDescent="0.3">
      <c r="A405" t="s">
        <v>689</v>
      </c>
      <c r="B405" s="9">
        <f>COUNTIF(Sta!A:A,A405)</f>
        <v>0</v>
      </c>
      <c r="C405" s="4">
        <f>COUNTIF(Sta!B:B,A405)</f>
        <v>0</v>
      </c>
      <c r="D405" s="4">
        <f t="shared" si="12"/>
        <v>0</v>
      </c>
      <c r="E405" s="10" t="e">
        <f>(SUMIF(Sta!$A:$A,$A405,Sta!F:F) +SUMIF(Sta!$B:$B,$A405,Sta!F:F))/$D405</f>
        <v>#DIV/0!</v>
      </c>
      <c r="F405" s="6" t="e">
        <f>SUMIF(Sta!$A:$A,$A405,Sta!F:F)/$B405</f>
        <v>#DIV/0!</v>
      </c>
      <c r="G405" s="6" t="e">
        <f>SUMIF(Sta!$B:$B,$A405,Sta!F:F)/$C405</f>
        <v>#DIV/0!</v>
      </c>
      <c r="H405" s="10" t="e">
        <f>(SUMIF(Sta!$A:$A,$A405,Sta!D:D) +SUMIF(Sta!$B:$B,$A405,Sta!E:E))/$D405</f>
        <v>#DIV/0!</v>
      </c>
      <c r="I405" s="6" t="e">
        <f>SUMIF(Sta!$A:$A,$A405,Sta!D:D)/$B405</f>
        <v>#DIV/0!</v>
      </c>
      <c r="J405" s="6" t="e">
        <f>SUMIF(Sta!$B:$B,$A405,Sta!E:E)/$C405</f>
        <v>#DIV/0!</v>
      </c>
      <c r="K405" s="10" t="e">
        <f>(SUMIF(Sta!$A:$A,$A405,Sta!E:E) +SUMIF(Sta!$B:$B,$A405,Sta!D:D))/$D405</f>
        <v>#DIV/0!</v>
      </c>
      <c r="L405" s="6" t="e">
        <f>SUMIF(Sta!$A:$A,$A405,Sta!E:E)/$B405</f>
        <v>#DIV/0!</v>
      </c>
      <c r="M405" s="6" t="e">
        <f>SUMIF(Sta!$B:$B,$A405,Sta!D:D)/$C405</f>
        <v>#DIV/0!</v>
      </c>
      <c r="N405" s="10" t="e">
        <f>(SUMIF(Sta!$A:$A,$A405,Sta!L:L) +SUMIF(Sta!$B:$B,$A405,Sta!L:L))/$D405</f>
        <v>#DIV/0!</v>
      </c>
      <c r="O405" s="6" t="e">
        <f>SUMIF(Sta!$A:$A,$A405,Sta!L:L)/$B405</f>
        <v>#DIV/0!</v>
      </c>
      <c r="P405" s="6" t="e">
        <f>SUMIF(Sta!$B:$B,$A405,Sta!L:L)/$C405</f>
        <v>#DIV/0!</v>
      </c>
      <c r="Q405" s="10" t="e">
        <f>(SUMIF(Sta!$A:$A,$A405,Sta!H:H) +SUMIF(Sta!$B:$B,$A405,Sta!J:J))/$D405</f>
        <v>#DIV/0!</v>
      </c>
      <c r="R405" s="6" t="e">
        <f>SUMIF(Sta!$A:$A,$A405,Sta!H:H)/$B405</f>
        <v>#DIV/0!</v>
      </c>
      <c r="S405" s="6" t="e">
        <f>SUMIF(Sta!$B:$B,$A405,Sta!J:J)/$C405</f>
        <v>#DIV/0!</v>
      </c>
      <c r="T405" s="10" t="e">
        <f>(SUMIF(Sta!$A:$A,$A405,Sta!I:I) +SUMIF(Sta!$B:$B,$A405,Sta!K:K))/$D405</f>
        <v>#DIV/0!</v>
      </c>
      <c r="U405" s="6" t="e">
        <f>SUMIF(Sta!$A:$A,$A405,Sta!I:I)/$B405</f>
        <v>#DIV/0!</v>
      </c>
      <c r="V405" s="6" t="e">
        <f>SUMIF(Sta!$B:$B,$A405,Sta!K:K)/$C405</f>
        <v>#DIV/0!</v>
      </c>
      <c r="W405" s="10" t="e">
        <f>(SUMIF(Sta!$A:$A,$A405,Sta!Q:Q) +SUMIF(Sta!$B:$B,$A405,Sta!Q:Q))/$D405</f>
        <v>#DIV/0!</v>
      </c>
      <c r="X405" s="6" t="e">
        <f>SUMIF(Sta!$A:$A,$A405,Sta!Q:Q)/$B405</f>
        <v>#DIV/0!</v>
      </c>
      <c r="Y405" s="6" t="e">
        <f>SUMIF(Sta!$B:$B,$A405,Sta!Q:Q)/$C405</f>
        <v>#DIV/0!</v>
      </c>
      <c r="Z405" s="10" t="e">
        <f>(SUMIF(Sta!$A:$A,$A405,Sta!M:M) +SUMIF(Sta!$B:$B,$A405,Sta!O:O))/$D405</f>
        <v>#DIV/0!</v>
      </c>
      <c r="AA405" s="6" t="e">
        <f>SUMIF(Sta!$A:$A,$A405,Sta!M:M)/$B405</f>
        <v>#DIV/0!</v>
      </c>
      <c r="AB405" s="6" t="e">
        <f>SUMIF(Sta!$B:$B,$A405,Sta!O:O)/$C405</f>
        <v>#DIV/0!</v>
      </c>
      <c r="AC405" s="10" t="e">
        <f>(SUMIF(Sta!$A:$A,$A405,Sta!N:N) +SUMIF(Sta!$B:$B,$A405,Sta!P:P))/$D405</f>
        <v>#DIV/0!</v>
      </c>
      <c r="AD405" s="6" t="e">
        <f>SUMIF(Sta!$A:$A,$A405,Sta!N:N)/$B405</f>
        <v>#DIV/0!</v>
      </c>
      <c r="AE405" s="14" t="e">
        <f>SUMIF(Sta!$B:$B,$A405,Sta!P:P)/$C405</f>
        <v>#DIV/0!</v>
      </c>
    </row>
    <row r="406" spans="1:31" x14ac:dyDescent="0.3">
      <c r="A406" t="s">
        <v>234</v>
      </c>
      <c r="B406" s="9">
        <f>COUNTIF(Sta!A:A,A406)</f>
        <v>1</v>
      </c>
      <c r="C406" s="4">
        <f>COUNTIF(Sta!B:B,A406)</f>
        <v>1</v>
      </c>
      <c r="D406" s="4">
        <f t="shared" si="12"/>
        <v>2</v>
      </c>
      <c r="E406" s="10">
        <f>(SUMIF(Sta!$A:$A,$A406,Sta!F:F) +SUMIF(Sta!$B:$B,$A406,Sta!F:F))/$D406</f>
        <v>2</v>
      </c>
      <c r="F406" s="6">
        <f>SUMIF(Sta!$A:$A,$A406,Sta!F:F)/$B406</f>
        <v>2</v>
      </c>
      <c r="G406" s="6">
        <f>SUMIF(Sta!$B:$B,$A406,Sta!F:F)/$C406</f>
        <v>2</v>
      </c>
      <c r="H406" s="10">
        <f>(SUMIF(Sta!$A:$A,$A406,Sta!D:D) +SUMIF(Sta!$B:$B,$A406,Sta!E:E))/$D406</f>
        <v>1</v>
      </c>
      <c r="I406" s="6">
        <f>SUMIF(Sta!$A:$A,$A406,Sta!D:D)/$B406</f>
        <v>1</v>
      </c>
      <c r="J406" s="6">
        <f>SUMIF(Sta!$B:$B,$A406,Sta!E:E)/$C406</f>
        <v>1</v>
      </c>
      <c r="K406" s="10">
        <f>(SUMIF(Sta!$A:$A,$A406,Sta!E:E) +SUMIF(Sta!$B:$B,$A406,Sta!D:D))/$D406</f>
        <v>1</v>
      </c>
      <c r="L406" s="6">
        <f>SUMIF(Sta!$A:$A,$A406,Sta!E:E)/$B406</f>
        <v>1</v>
      </c>
      <c r="M406" s="6">
        <f>SUMIF(Sta!$B:$B,$A406,Sta!D:D)/$C406</f>
        <v>1</v>
      </c>
      <c r="N406" s="10">
        <f>(SUMIF(Sta!$A:$A,$A406,Sta!L:L) +SUMIF(Sta!$B:$B,$A406,Sta!L:L))/$D406</f>
        <v>2</v>
      </c>
      <c r="O406" s="6">
        <f>SUMIF(Sta!$A:$A,$A406,Sta!L:L)/$B406</f>
        <v>2</v>
      </c>
      <c r="P406" s="6">
        <f>SUMIF(Sta!$B:$B,$A406,Sta!L:L)/$C406</f>
        <v>2</v>
      </c>
      <c r="Q406" s="10">
        <f>(SUMIF(Sta!$A:$A,$A406,Sta!H:H) +SUMIF(Sta!$B:$B,$A406,Sta!J:J))/$D406</f>
        <v>1</v>
      </c>
      <c r="R406" s="6">
        <f>SUMIF(Sta!$A:$A,$A406,Sta!H:H)/$B406</f>
        <v>1</v>
      </c>
      <c r="S406" s="6">
        <f>SUMIF(Sta!$B:$B,$A406,Sta!J:J)/$C406</f>
        <v>1</v>
      </c>
      <c r="T406" s="10">
        <f>(SUMIF(Sta!$A:$A,$A406,Sta!I:I) +SUMIF(Sta!$B:$B,$A406,Sta!K:K))/$D406</f>
        <v>1</v>
      </c>
      <c r="U406" s="6">
        <f>SUMIF(Sta!$A:$A,$A406,Sta!I:I)/$B406</f>
        <v>1</v>
      </c>
      <c r="V406" s="6">
        <f>SUMIF(Sta!$B:$B,$A406,Sta!K:K)/$C406</f>
        <v>1</v>
      </c>
      <c r="W406" s="10">
        <f>(SUMIF(Sta!$A:$A,$A406,Sta!Q:Q) +SUMIF(Sta!$B:$B,$A406,Sta!Q:Q))/$D406</f>
        <v>0</v>
      </c>
      <c r="X406" s="6">
        <f>SUMIF(Sta!$A:$A,$A406,Sta!Q:Q)/$B406</f>
        <v>0</v>
      </c>
      <c r="Y406" s="6">
        <f>SUMIF(Sta!$B:$B,$A406,Sta!Q:Q)/$C406</f>
        <v>0</v>
      </c>
      <c r="Z406" s="10">
        <f>(SUMIF(Sta!$A:$A,$A406,Sta!M:M) +SUMIF(Sta!$B:$B,$A406,Sta!O:O))/$D406</f>
        <v>0</v>
      </c>
      <c r="AA406" s="6">
        <f>SUMIF(Sta!$A:$A,$A406,Sta!M:M)/$B406</f>
        <v>0</v>
      </c>
      <c r="AB406" s="6">
        <f>SUMIF(Sta!$B:$B,$A406,Sta!O:O)/$C406</f>
        <v>0</v>
      </c>
      <c r="AC406" s="10">
        <f>(SUMIF(Sta!$A:$A,$A406,Sta!N:N) +SUMIF(Sta!$B:$B,$A406,Sta!P:P))/$D406</f>
        <v>0</v>
      </c>
      <c r="AD406" s="6">
        <f>SUMIF(Sta!$A:$A,$A406,Sta!N:N)/$B406</f>
        <v>0</v>
      </c>
      <c r="AE406" s="14">
        <f>SUMIF(Sta!$B:$B,$A406,Sta!P:P)/$C406</f>
        <v>0</v>
      </c>
    </row>
    <row r="407" spans="1:31" x14ac:dyDescent="0.3">
      <c r="A407" t="s">
        <v>268</v>
      </c>
      <c r="B407" s="9">
        <f>COUNTIF(Sta!A:A,A407)</f>
        <v>1</v>
      </c>
      <c r="C407" s="4">
        <f>COUNTIF(Sta!B:B,A407)</f>
        <v>0</v>
      </c>
      <c r="D407" s="4">
        <f t="shared" si="12"/>
        <v>1</v>
      </c>
      <c r="E407" s="10">
        <f>(SUMIF(Sta!$A:$A,$A407,Sta!F:F) +SUMIF(Sta!$B:$B,$A407,Sta!F:F))/$D407</f>
        <v>0</v>
      </c>
      <c r="F407" s="6">
        <f>SUMIF(Sta!$A:$A,$A407,Sta!F:F)/$B407</f>
        <v>0</v>
      </c>
      <c r="G407" s="6" t="e">
        <f>SUMIF(Sta!$B:$B,$A407,Sta!F:F)/$C407</f>
        <v>#DIV/0!</v>
      </c>
      <c r="H407" s="10">
        <f>(SUMIF(Sta!$A:$A,$A407,Sta!D:D) +SUMIF(Sta!$B:$B,$A407,Sta!E:E))/$D407</f>
        <v>0</v>
      </c>
      <c r="I407" s="6">
        <f>SUMIF(Sta!$A:$A,$A407,Sta!D:D)/$B407</f>
        <v>0</v>
      </c>
      <c r="J407" s="6" t="e">
        <f>SUMIF(Sta!$B:$B,$A407,Sta!E:E)/$C407</f>
        <v>#DIV/0!</v>
      </c>
      <c r="K407" s="10">
        <f>(SUMIF(Sta!$A:$A,$A407,Sta!E:E) +SUMIF(Sta!$B:$B,$A407,Sta!D:D))/$D407</f>
        <v>0</v>
      </c>
      <c r="L407" s="6">
        <f>SUMIF(Sta!$A:$A,$A407,Sta!E:E)/$B407</f>
        <v>0</v>
      </c>
      <c r="M407" s="6" t="e">
        <f>SUMIF(Sta!$B:$B,$A407,Sta!D:D)/$C407</f>
        <v>#DIV/0!</v>
      </c>
      <c r="N407" s="10">
        <f>(SUMIF(Sta!$A:$A,$A407,Sta!L:L) +SUMIF(Sta!$B:$B,$A407,Sta!L:L))/$D407</f>
        <v>0</v>
      </c>
      <c r="O407" s="6">
        <f>SUMIF(Sta!$A:$A,$A407,Sta!L:L)/$B407</f>
        <v>0</v>
      </c>
      <c r="P407" s="6" t="e">
        <f>SUMIF(Sta!$B:$B,$A407,Sta!L:L)/$C407</f>
        <v>#DIV/0!</v>
      </c>
      <c r="Q407" s="10">
        <f>(SUMIF(Sta!$A:$A,$A407,Sta!H:H) +SUMIF(Sta!$B:$B,$A407,Sta!J:J))/$D407</f>
        <v>0</v>
      </c>
      <c r="R407" s="6">
        <f>SUMIF(Sta!$A:$A,$A407,Sta!H:H)/$B407</f>
        <v>0</v>
      </c>
      <c r="S407" s="6" t="e">
        <f>SUMIF(Sta!$B:$B,$A407,Sta!J:J)/$C407</f>
        <v>#DIV/0!</v>
      </c>
      <c r="T407" s="10">
        <f>(SUMIF(Sta!$A:$A,$A407,Sta!I:I) +SUMIF(Sta!$B:$B,$A407,Sta!K:K))/$D407</f>
        <v>0</v>
      </c>
      <c r="U407" s="6">
        <f>SUMIF(Sta!$A:$A,$A407,Sta!I:I)/$B407</f>
        <v>0</v>
      </c>
      <c r="V407" s="6" t="e">
        <f>SUMIF(Sta!$B:$B,$A407,Sta!K:K)/$C407</f>
        <v>#DIV/0!</v>
      </c>
      <c r="W407" s="10">
        <f>(SUMIF(Sta!$A:$A,$A407,Sta!Q:Q) +SUMIF(Sta!$B:$B,$A407,Sta!Q:Q))/$D407</f>
        <v>0</v>
      </c>
      <c r="X407" s="6">
        <f>SUMIF(Sta!$A:$A,$A407,Sta!Q:Q)/$B407</f>
        <v>0</v>
      </c>
      <c r="Y407" s="6" t="e">
        <f>SUMIF(Sta!$B:$B,$A407,Sta!Q:Q)/$C407</f>
        <v>#DIV/0!</v>
      </c>
      <c r="Z407" s="10">
        <f>(SUMIF(Sta!$A:$A,$A407,Sta!M:M) +SUMIF(Sta!$B:$B,$A407,Sta!O:O))/$D407</f>
        <v>0</v>
      </c>
      <c r="AA407" s="6">
        <f>SUMIF(Sta!$A:$A,$A407,Sta!M:M)/$B407</f>
        <v>0</v>
      </c>
      <c r="AB407" s="6" t="e">
        <f>SUMIF(Sta!$B:$B,$A407,Sta!O:O)/$C407</f>
        <v>#DIV/0!</v>
      </c>
      <c r="AC407" s="10">
        <f>(SUMIF(Sta!$A:$A,$A407,Sta!N:N) +SUMIF(Sta!$B:$B,$A407,Sta!P:P))/$D407</f>
        <v>0</v>
      </c>
      <c r="AD407" s="6">
        <f>SUMIF(Sta!$A:$A,$A407,Sta!N:N)/$B407</f>
        <v>0</v>
      </c>
      <c r="AE407" s="14" t="e">
        <f>SUMIF(Sta!$B:$B,$A407,Sta!P:P)/$C407</f>
        <v>#DIV/0!</v>
      </c>
    </row>
    <row r="408" spans="1:31" x14ac:dyDescent="0.3">
      <c r="A408" t="s">
        <v>276</v>
      </c>
      <c r="B408" s="9">
        <f>COUNTIF(Sta!A:A,A408)</f>
        <v>0</v>
      </c>
      <c r="C408" s="4">
        <f>COUNTIF(Sta!B:B,A408)</f>
        <v>1</v>
      </c>
      <c r="D408" s="4">
        <f t="shared" si="12"/>
        <v>1</v>
      </c>
      <c r="E408" s="10">
        <f>(SUMIF(Sta!$A:$A,$A408,Sta!F:F) +SUMIF(Sta!$B:$B,$A408,Sta!F:F))/$D408</f>
        <v>3</v>
      </c>
      <c r="F408" s="6" t="e">
        <f>SUMIF(Sta!$A:$A,$A408,Sta!F:F)/$B408</f>
        <v>#DIV/0!</v>
      </c>
      <c r="G408" s="6">
        <f>SUMIF(Sta!$B:$B,$A408,Sta!F:F)/$C408</f>
        <v>3</v>
      </c>
      <c r="H408" s="10">
        <f>(SUMIF(Sta!$A:$A,$A408,Sta!D:D) +SUMIF(Sta!$B:$B,$A408,Sta!E:E))/$D408</f>
        <v>1</v>
      </c>
      <c r="I408" s="6" t="e">
        <f>SUMIF(Sta!$A:$A,$A408,Sta!D:D)/$B408</f>
        <v>#DIV/0!</v>
      </c>
      <c r="J408" s="6">
        <f>SUMIF(Sta!$B:$B,$A408,Sta!E:E)/$C408</f>
        <v>1</v>
      </c>
      <c r="K408" s="10">
        <f>(SUMIF(Sta!$A:$A,$A408,Sta!E:E) +SUMIF(Sta!$B:$B,$A408,Sta!D:D))/$D408</f>
        <v>2</v>
      </c>
      <c r="L408" s="6" t="e">
        <f>SUMIF(Sta!$A:$A,$A408,Sta!E:E)/$B408</f>
        <v>#DIV/0!</v>
      </c>
      <c r="M408" s="6">
        <f>SUMIF(Sta!$B:$B,$A408,Sta!D:D)/$C408</f>
        <v>2</v>
      </c>
      <c r="N408" s="10">
        <f>(SUMIF(Sta!$A:$A,$A408,Sta!L:L) +SUMIF(Sta!$B:$B,$A408,Sta!L:L))/$D408</f>
        <v>0</v>
      </c>
      <c r="O408" s="6" t="e">
        <f>SUMIF(Sta!$A:$A,$A408,Sta!L:L)/$B408</f>
        <v>#DIV/0!</v>
      </c>
      <c r="P408" s="6">
        <f>SUMIF(Sta!$B:$B,$A408,Sta!L:L)/$C408</f>
        <v>0</v>
      </c>
      <c r="Q408" s="10">
        <f>(SUMIF(Sta!$A:$A,$A408,Sta!H:H) +SUMIF(Sta!$B:$B,$A408,Sta!J:J))/$D408</f>
        <v>0</v>
      </c>
      <c r="R408" s="6" t="e">
        <f>SUMIF(Sta!$A:$A,$A408,Sta!H:H)/$B408</f>
        <v>#DIV/0!</v>
      </c>
      <c r="S408" s="6">
        <f>SUMIF(Sta!$B:$B,$A408,Sta!J:J)/$C408</f>
        <v>0</v>
      </c>
      <c r="T408" s="10">
        <f>(SUMIF(Sta!$A:$A,$A408,Sta!I:I) +SUMIF(Sta!$B:$B,$A408,Sta!K:K))/$D408</f>
        <v>0</v>
      </c>
      <c r="U408" s="6" t="e">
        <f>SUMIF(Sta!$A:$A,$A408,Sta!I:I)/$B408</f>
        <v>#DIV/0!</v>
      </c>
      <c r="V408" s="6">
        <f>SUMIF(Sta!$B:$B,$A408,Sta!K:K)/$C408</f>
        <v>0</v>
      </c>
      <c r="W408" s="10">
        <f>(SUMIF(Sta!$A:$A,$A408,Sta!Q:Q) +SUMIF(Sta!$B:$B,$A408,Sta!Q:Q))/$D408</f>
        <v>3</v>
      </c>
      <c r="X408" s="6" t="e">
        <f>SUMIF(Sta!$A:$A,$A408,Sta!Q:Q)/$B408</f>
        <v>#DIV/0!</v>
      </c>
      <c r="Y408" s="6">
        <f>SUMIF(Sta!$B:$B,$A408,Sta!Q:Q)/$C408</f>
        <v>3</v>
      </c>
      <c r="Z408" s="10">
        <f>(SUMIF(Sta!$A:$A,$A408,Sta!M:M) +SUMIF(Sta!$B:$B,$A408,Sta!O:O))/$D408</f>
        <v>1</v>
      </c>
      <c r="AA408" s="6" t="e">
        <f>SUMIF(Sta!$A:$A,$A408,Sta!M:M)/$B408</f>
        <v>#DIV/0!</v>
      </c>
      <c r="AB408" s="6">
        <f>SUMIF(Sta!$B:$B,$A408,Sta!O:O)/$C408</f>
        <v>1</v>
      </c>
      <c r="AC408" s="10">
        <f>(SUMIF(Sta!$A:$A,$A408,Sta!N:N) +SUMIF(Sta!$B:$B,$A408,Sta!P:P))/$D408</f>
        <v>2</v>
      </c>
      <c r="AD408" s="6" t="e">
        <f>SUMIF(Sta!$A:$A,$A408,Sta!N:N)/$B408</f>
        <v>#DIV/0!</v>
      </c>
      <c r="AE408" s="14">
        <f>SUMIF(Sta!$B:$B,$A408,Sta!P:P)/$C408</f>
        <v>2</v>
      </c>
    </row>
    <row r="409" spans="1:31" x14ac:dyDescent="0.3">
      <c r="A409" t="s">
        <v>385</v>
      </c>
      <c r="B409" s="9">
        <f>COUNTIF(Sta!A:A,A409)</f>
        <v>0</v>
      </c>
      <c r="C409" s="4">
        <f>COUNTIF(Sta!B:B,A409)</f>
        <v>0</v>
      </c>
      <c r="D409" s="4">
        <f t="shared" si="12"/>
        <v>0</v>
      </c>
      <c r="E409" s="10" t="e">
        <f>(SUMIF(Sta!$A:$A,$A409,Sta!F:F) +SUMIF(Sta!$B:$B,$A409,Sta!F:F))/$D409</f>
        <v>#DIV/0!</v>
      </c>
      <c r="F409" s="6" t="e">
        <f>SUMIF(Sta!$A:$A,$A409,Sta!F:F)/$B409</f>
        <v>#DIV/0!</v>
      </c>
      <c r="G409" s="6" t="e">
        <f>SUMIF(Sta!$B:$B,$A409,Sta!F:F)/$C409</f>
        <v>#DIV/0!</v>
      </c>
      <c r="H409" s="10" t="e">
        <f>(SUMIF(Sta!$A:$A,$A409,Sta!D:D) +SUMIF(Sta!$B:$B,$A409,Sta!E:E))/$D409</f>
        <v>#DIV/0!</v>
      </c>
      <c r="I409" s="6" t="e">
        <f>SUMIF(Sta!$A:$A,$A409,Sta!D:D)/$B409</f>
        <v>#DIV/0!</v>
      </c>
      <c r="J409" s="6" t="e">
        <f>SUMIF(Sta!$B:$B,$A409,Sta!E:E)/$C409</f>
        <v>#DIV/0!</v>
      </c>
      <c r="K409" s="10" t="e">
        <f>(SUMIF(Sta!$A:$A,$A409,Sta!E:E) +SUMIF(Sta!$B:$B,$A409,Sta!D:D))/$D409</f>
        <v>#DIV/0!</v>
      </c>
      <c r="L409" s="6" t="e">
        <f>SUMIF(Sta!$A:$A,$A409,Sta!E:E)/$B409</f>
        <v>#DIV/0!</v>
      </c>
      <c r="M409" s="6" t="e">
        <f>SUMIF(Sta!$B:$B,$A409,Sta!D:D)/$C409</f>
        <v>#DIV/0!</v>
      </c>
      <c r="N409" s="10" t="e">
        <f>(SUMIF(Sta!$A:$A,$A409,Sta!L:L) +SUMIF(Sta!$B:$B,$A409,Sta!L:L))/$D409</f>
        <v>#DIV/0!</v>
      </c>
      <c r="O409" s="6" t="e">
        <f>SUMIF(Sta!$A:$A,$A409,Sta!L:L)/$B409</f>
        <v>#DIV/0!</v>
      </c>
      <c r="P409" s="6" t="e">
        <f>SUMIF(Sta!$B:$B,$A409,Sta!L:L)/$C409</f>
        <v>#DIV/0!</v>
      </c>
      <c r="Q409" s="10" t="e">
        <f>(SUMIF(Sta!$A:$A,$A409,Sta!H:H) +SUMIF(Sta!$B:$B,$A409,Sta!J:J))/$D409</f>
        <v>#DIV/0!</v>
      </c>
      <c r="R409" s="6" t="e">
        <f>SUMIF(Sta!$A:$A,$A409,Sta!H:H)/$B409</f>
        <v>#DIV/0!</v>
      </c>
      <c r="S409" s="6" t="e">
        <f>SUMIF(Sta!$B:$B,$A409,Sta!J:J)/$C409</f>
        <v>#DIV/0!</v>
      </c>
      <c r="T409" s="10" t="e">
        <f>(SUMIF(Sta!$A:$A,$A409,Sta!I:I) +SUMIF(Sta!$B:$B,$A409,Sta!K:K))/$D409</f>
        <v>#DIV/0!</v>
      </c>
      <c r="U409" s="6" t="e">
        <f>SUMIF(Sta!$A:$A,$A409,Sta!I:I)/$B409</f>
        <v>#DIV/0!</v>
      </c>
      <c r="V409" s="6" t="e">
        <f>SUMIF(Sta!$B:$B,$A409,Sta!K:K)/$C409</f>
        <v>#DIV/0!</v>
      </c>
      <c r="W409" s="10" t="e">
        <f>(SUMIF(Sta!$A:$A,$A409,Sta!Q:Q) +SUMIF(Sta!$B:$B,$A409,Sta!Q:Q))/$D409</f>
        <v>#DIV/0!</v>
      </c>
      <c r="X409" s="6" t="e">
        <f>SUMIF(Sta!$A:$A,$A409,Sta!Q:Q)/$B409</f>
        <v>#DIV/0!</v>
      </c>
      <c r="Y409" s="6" t="e">
        <f>SUMIF(Sta!$B:$B,$A409,Sta!Q:Q)/$C409</f>
        <v>#DIV/0!</v>
      </c>
      <c r="Z409" s="10" t="e">
        <f>(SUMIF(Sta!$A:$A,$A409,Sta!M:M) +SUMIF(Sta!$B:$B,$A409,Sta!O:O))/$D409</f>
        <v>#DIV/0!</v>
      </c>
      <c r="AA409" s="6" t="e">
        <f>SUMIF(Sta!$A:$A,$A409,Sta!M:M)/$B409</f>
        <v>#DIV/0!</v>
      </c>
      <c r="AB409" s="6" t="e">
        <f>SUMIF(Sta!$B:$B,$A409,Sta!O:O)/$C409</f>
        <v>#DIV/0!</v>
      </c>
      <c r="AC409" s="10" t="e">
        <f>(SUMIF(Sta!$A:$A,$A409,Sta!N:N) +SUMIF(Sta!$B:$B,$A409,Sta!P:P))/$D409</f>
        <v>#DIV/0!</v>
      </c>
      <c r="AD409" s="6" t="e">
        <f>SUMIF(Sta!$A:$A,$A409,Sta!N:N)/$B409</f>
        <v>#DIV/0!</v>
      </c>
      <c r="AE409" s="14" t="e">
        <f>SUMIF(Sta!$B:$B,$A409,Sta!P:P)/$C409</f>
        <v>#DIV/0!</v>
      </c>
    </row>
    <row r="410" spans="1:31" x14ac:dyDescent="0.3">
      <c r="A410" t="s">
        <v>194</v>
      </c>
      <c r="B410" s="9">
        <f>COUNTIF(Sta!A:A,A410)</f>
        <v>1</v>
      </c>
      <c r="C410" s="4">
        <f>COUNTIF(Sta!B:B,A410)</f>
        <v>1</v>
      </c>
      <c r="D410" s="4">
        <f t="shared" si="12"/>
        <v>2</v>
      </c>
      <c r="E410" s="10">
        <f>(SUMIF(Sta!$A:$A,$A410,Sta!F:F) +SUMIF(Sta!$B:$B,$A410,Sta!F:F))/$D410</f>
        <v>1.5</v>
      </c>
      <c r="F410" s="6">
        <f>SUMIF(Sta!$A:$A,$A410,Sta!F:F)/$B410</f>
        <v>2</v>
      </c>
      <c r="G410" s="6">
        <f>SUMIF(Sta!$B:$B,$A410,Sta!F:F)/$C410</f>
        <v>1</v>
      </c>
      <c r="H410" s="10">
        <f>(SUMIF(Sta!$A:$A,$A410,Sta!D:D) +SUMIF(Sta!$B:$B,$A410,Sta!E:E))/$D410</f>
        <v>1</v>
      </c>
      <c r="I410" s="6">
        <f>SUMIF(Sta!$A:$A,$A410,Sta!D:D)/$B410</f>
        <v>2</v>
      </c>
      <c r="J410" s="6">
        <f>SUMIF(Sta!$B:$B,$A410,Sta!E:E)/$C410</f>
        <v>0</v>
      </c>
      <c r="K410" s="10">
        <f>(SUMIF(Sta!$A:$A,$A410,Sta!E:E) +SUMIF(Sta!$B:$B,$A410,Sta!D:D))/$D410</f>
        <v>0.5</v>
      </c>
      <c r="L410" s="6">
        <f>SUMIF(Sta!$A:$A,$A410,Sta!E:E)/$B410</f>
        <v>0</v>
      </c>
      <c r="M410" s="6">
        <f>SUMIF(Sta!$B:$B,$A410,Sta!D:D)/$C410</f>
        <v>1</v>
      </c>
      <c r="N410" s="10">
        <f>(SUMIF(Sta!$A:$A,$A410,Sta!L:L) +SUMIF(Sta!$B:$B,$A410,Sta!L:L))/$D410</f>
        <v>0.5</v>
      </c>
      <c r="O410" s="6">
        <f>SUMIF(Sta!$A:$A,$A410,Sta!L:L)/$B410</f>
        <v>1</v>
      </c>
      <c r="P410" s="6">
        <f>SUMIF(Sta!$B:$B,$A410,Sta!L:L)/$C410</f>
        <v>0</v>
      </c>
      <c r="Q410" s="10">
        <f>(SUMIF(Sta!$A:$A,$A410,Sta!H:H) +SUMIF(Sta!$B:$B,$A410,Sta!J:J))/$D410</f>
        <v>0.5</v>
      </c>
      <c r="R410" s="6">
        <f>SUMIF(Sta!$A:$A,$A410,Sta!H:H)/$B410</f>
        <v>1</v>
      </c>
      <c r="S410" s="6">
        <f>SUMIF(Sta!$B:$B,$A410,Sta!J:J)/$C410</f>
        <v>0</v>
      </c>
      <c r="T410" s="10">
        <f>(SUMIF(Sta!$A:$A,$A410,Sta!I:I) +SUMIF(Sta!$B:$B,$A410,Sta!K:K))/$D410</f>
        <v>0</v>
      </c>
      <c r="U410" s="6">
        <f>SUMIF(Sta!$A:$A,$A410,Sta!I:I)/$B410</f>
        <v>0</v>
      </c>
      <c r="V410" s="6">
        <f>SUMIF(Sta!$B:$B,$A410,Sta!K:K)/$C410</f>
        <v>0</v>
      </c>
      <c r="W410" s="10">
        <f>(SUMIF(Sta!$A:$A,$A410,Sta!Q:Q) +SUMIF(Sta!$B:$B,$A410,Sta!Q:Q))/$D410</f>
        <v>1</v>
      </c>
      <c r="X410" s="6">
        <f>SUMIF(Sta!$A:$A,$A410,Sta!Q:Q)/$B410</f>
        <v>1</v>
      </c>
      <c r="Y410" s="6">
        <f>SUMIF(Sta!$B:$B,$A410,Sta!Q:Q)/$C410</f>
        <v>1</v>
      </c>
      <c r="Z410" s="10">
        <f>(SUMIF(Sta!$A:$A,$A410,Sta!M:M) +SUMIF(Sta!$B:$B,$A410,Sta!O:O))/$D410</f>
        <v>0.5</v>
      </c>
      <c r="AA410" s="6">
        <f>SUMIF(Sta!$A:$A,$A410,Sta!M:M)/$B410</f>
        <v>1</v>
      </c>
      <c r="AB410" s="6">
        <f>SUMIF(Sta!$B:$B,$A410,Sta!O:O)/$C410</f>
        <v>0</v>
      </c>
      <c r="AC410" s="10">
        <f>(SUMIF(Sta!$A:$A,$A410,Sta!N:N) +SUMIF(Sta!$B:$B,$A410,Sta!P:P))/$D410</f>
        <v>0.5</v>
      </c>
      <c r="AD410" s="6">
        <f>SUMIF(Sta!$A:$A,$A410,Sta!N:N)/$B410</f>
        <v>0</v>
      </c>
      <c r="AE410" s="14">
        <f>SUMIF(Sta!$B:$B,$A410,Sta!P:P)/$C410</f>
        <v>1</v>
      </c>
    </row>
    <row r="411" spans="1:31" x14ac:dyDescent="0.3">
      <c r="A411" t="s">
        <v>186</v>
      </c>
      <c r="B411" s="9">
        <f>COUNTIF(Sta!A:A,A411)</f>
        <v>1</v>
      </c>
      <c r="C411" s="4">
        <f>COUNTIF(Sta!B:B,A411)</f>
        <v>1</v>
      </c>
      <c r="D411" s="4">
        <f t="shared" si="12"/>
        <v>2</v>
      </c>
      <c r="E411" s="10">
        <f>(SUMIF(Sta!$A:$A,$A411,Sta!F:F) +SUMIF(Sta!$B:$B,$A411,Sta!F:F))/$D411</f>
        <v>2</v>
      </c>
      <c r="F411" s="6">
        <f>SUMIF(Sta!$A:$A,$A411,Sta!F:F)/$B411</f>
        <v>3</v>
      </c>
      <c r="G411" s="6">
        <f>SUMIF(Sta!$B:$B,$A411,Sta!F:F)/$C411</f>
        <v>1</v>
      </c>
      <c r="H411" s="10">
        <f>(SUMIF(Sta!$A:$A,$A411,Sta!D:D) +SUMIF(Sta!$B:$B,$A411,Sta!E:E))/$D411</f>
        <v>1.5</v>
      </c>
      <c r="I411" s="6">
        <f>SUMIF(Sta!$A:$A,$A411,Sta!D:D)/$B411</f>
        <v>3</v>
      </c>
      <c r="J411" s="6">
        <f>SUMIF(Sta!$B:$B,$A411,Sta!E:E)/$C411</f>
        <v>0</v>
      </c>
      <c r="K411" s="10">
        <f>(SUMIF(Sta!$A:$A,$A411,Sta!E:E) +SUMIF(Sta!$B:$B,$A411,Sta!D:D))/$D411</f>
        <v>0.5</v>
      </c>
      <c r="L411" s="6">
        <f>SUMIF(Sta!$A:$A,$A411,Sta!E:E)/$B411</f>
        <v>0</v>
      </c>
      <c r="M411" s="6">
        <f>SUMIF(Sta!$B:$B,$A411,Sta!D:D)/$C411</f>
        <v>1</v>
      </c>
      <c r="N411" s="10">
        <f>(SUMIF(Sta!$A:$A,$A411,Sta!L:L) +SUMIF(Sta!$B:$B,$A411,Sta!L:L))/$D411</f>
        <v>1.5</v>
      </c>
      <c r="O411" s="6">
        <f>SUMIF(Sta!$A:$A,$A411,Sta!L:L)/$B411</f>
        <v>2</v>
      </c>
      <c r="P411" s="6">
        <f>SUMIF(Sta!$B:$B,$A411,Sta!L:L)/$C411</f>
        <v>1</v>
      </c>
      <c r="Q411" s="10">
        <f>(SUMIF(Sta!$A:$A,$A411,Sta!H:H) +SUMIF(Sta!$B:$B,$A411,Sta!J:J))/$D411</f>
        <v>1</v>
      </c>
      <c r="R411" s="6">
        <f>SUMIF(Sta!$A:$A,$A411,Sta!H:H)/$B411</f>
        <v>2</v>
      </c>
      <c r="S411" s="6">
        <f>SUMIF(Sta!$B:$B,$A411,Sta!J:J)/$C411</f>
        <v>0</v>
      </c>
      <c r="T411" s="10">
        <f>(SUMIF(Sta!$A:$A,$A411,Sta!I:I) +SUMIF(Sta!$B:$B,$A411,Sta!K:K))/$D411</f>
        <v>0.5</v>
      </c>
      <c r="U411" s="6">
        <f>SUMIF(Sta!$A:$A,$A411,Sta!I:I)/$B411</f>
        <v>0</v>
      </c>
      <c r="V411" s="6">
        <f>SUMIF(Sta!$B:$B,$A411,Sta!K:K)/$C411</f>
        <v>1</v>
      </c>
      <c r="W411" s="10">
        <f>(SUMIF(Sta!$A:$A,$A411,Sta!Q:Q) +SUMIF(Sta!$B:$B,$A411,Sta!Q:Q))/$D411</f>
        <v>0.5</v>
      </c>
      <c r="X411" s="6">
        <f>SUMIF(Sta!$A:$A,$A411,Sta!Q:Q)/$B411</f>
        <v>1</v>
      </c>
      <c r="Y411" s="6">
        <f>SUMIF(Sta!$B:$B,$A411,Sta!Q:Q)/$C411</f>
        <v>0</v>
      </c>
      <c r="Z411" s="10">
        <f>(SUMIF(Sta!$A:$A,$A411,Sta!M:M) +SUMIF(Sta!$B:$B,$A411,Sta!O:O))/$D411</f>
        <v>0.5</v>
      </c>
      <c r="AA411" s="6">
        <f>SUMIF(Sta!$A:$A,$A411,Sta!M:M)/$B411</f>
        <v>1</v>
      </c>
      <c r="AB411" s="6">
        <f>SUMIF(Sta!$B:$B,$A411,Sta!O:O)/$C411</f>
        <v>0</v>
      </c>
      <c r="AC411" s="10">
        <f>(SUMIF(Sta!$A:$A,$A411,Sta!N:N) +SUMIF(Sta!$B:$B,$A411,Sta!P:P))/$D411</f>
        <v>0</v>
      </c>
      <c r="AD411" s="6">
        <f>SUMIF(Sta!$A:$A,$A411,Sta!N:N)/$B411</f>
        <v>0</v>
      </c>
      <c r="AE411" s="14">
        <f>SUMIF(Sta!$B:$B,$A411,Sta!P:P)/$C411</f>
        <v>0</v>
      </c>
    </row>
    <row r="412" spans="1:31" x14ac:dyDescent="0.3">
      <c r="A412" t="s">
        <v>608</v>
      </c>
      <c r="B412" s="9">
        <f>COUNTIF(Sta!A:A,A412)</f>
        <v>3</v>
      </c>
      <c r="C412" s="4">
        <f>COUNTIF(Sta!B:B,A412)</f>
        <v>2</v>
      </c>
      <c r="D412" s="4">
        <f t="shared" si="12"/>
        <v>5</v>
      </c>
      <c r="E412" s="10">
        <f>(SUMIF(Sta!$A:$A,$A412,Sta!F:F) +SUMIF(Sta!$B:$B,$A412,Sta!F:F))/$D412</f>
        <v>2.6</v>
      </c>
      <c r="F412" s="6">
        <f>SUMIF(Sta!$A:$A,$A412,Sta!F:F)/$B412</f>
        <v>3</v>
      </c>
      <c r="G412" s="6">
        <f>SUMIF(Sta!$B:$B,$A412,Sta!F:F)/$C412</f>
        <v>2</v>
      </c>
      <c r="H412" s="10">
        <f>(SUMIF(Sta!$A:$A,$A412,Sta!D:D) +SUMIF(Sta!$B:$B,$A412,Sta!E:E))/$D412</f>
        <v>1.2</v>
      </c>
      <c r="I412" s="6">
        <f>SUMIF(Sta!$A:$A,$A412,Sta!D:D)/$B412</f>
        <v>2</v>
      </c>
      <c r="J412" s="6">
        <f>SUMIF(Sta!$B:$B,$A412,Sta!E:E)/$C412</f>
        <v>0</v>
      </c>
      <c r="K412" s="10">
        <f>(SUMIF(Sta!$A:$A,$A412,Sta!E:E) +SUMIF(Sta!$B:$B,$A412,Sta!D:D))/$D412</f>
        <v>1.4</v>
      </c>
      <c r="L412" s="6">
        <f>SUMIF(Sta!$A:$A,$A412,Sta!E:E)/$B412</f>
        <v>1</v>
      </c>
      <c r="M412" s="6">
        <f>SUMIF(Sta!$B:$B,$A412,Sta!D:D)/$C412</f>
        <v>2</v>
      </c>
      <c r="N412" s="10">
        <f>(SUMIF(Sta!$A:$A,$A412,Sta!L:L) +SUMIF(Sta!$B:$B,$A412,Sta!L:L))/$D412</f>
        <v>1.2</v>
      </c>
      <c r="O412" s="6">
        <f>SUMIF(Sta!$A:$A,$A412,Sta!L:L)/$B412</f>
        <v>1.3333333333333333</v>
      </c>
      <c r="P412" s="6">
        <f>SUMIF(Sta!$B:$B,$A412,Sta!L:L)/$C412</f>
        <v>1</v>
      </c>
      <c r="Q412" s="10">
        <f>(SUMIF(Sta!$A:$A,$A412,Sta!H:H) +SUMIF(Sta!$B:$B,$A412,Sta!J:J))/$D412</f>
        <v>0.8</v>
      </c>
      <c r="R412" s="6">
        <f>SUMIF(Sta!$A:$A,$A412,Sta!H:H)/$B412</f>
        <v>1.3333333333333333</v>
      </c>
      <c r="S412" s="6">
        <f>SUMIF(Sta!$B:$B,$A412,Sta!J:J)/$C412</f>
        <v>0</v>
      </c>
      <c r="T412" s="10">
        <f>(SUMIF(Sta!$A:$A,$A412,Sta!I:I) +SUMIF(Sta!$B:$B,$A412,Sta!K:K))/$D412</f>
        <v>0.4</v>
      </c>
      <c r="U412" s="6">
        <f>SUMIF(Sta!$A:$A,$A412,Sta!I:I)/$B412</f>
        <v>0</v>
      </c>
      <c r="V412" s="6">
        <f>SUMIF(Sta!$B:$B,$A412,Sta!K:K)/$C412</f>
        <v>1</v>
      </c>
      <c r="W412" s="10">
        <f>(SUMIF(Sta!$A:$A,$A412,Sta!Q:Q) +SUMIF(Sta!$B:$B,$A412,Sta!Q:Q))/$D412</f>
        <v>1.4</v>
      </c>
      <c r="X412" s="6">
        <f>SUMIF(Sta!$A:$A,$A412,Sta!Q:Q)/$B412</f>
        <v>1.6666666666666667</v>
      </c>
      <c r="Y412" s="6">
        <f>SUMIF(Sta!$B:$B,$A412,Sta!Q:Q)/$C412</f>
        <v>1</v>
      </c>
      <c r="Z412" s="10">
        <f>(SUMIF(Sta!$A:$A,$A412,Sta!M:M) +SUMIF(Sta!$B:$B,$A412,Sta!O:O))/$D412</f>
        <v>0.4</v>
      </c>
      <c r="AA412" s="6">
        <f>SUMIF(Sta!$A:$A,$A412,Sta!M:M)/$B412</f>
        <v>0.66666666666666663</v>
      </c>
      <c r="AB412" s="6">
        <f>SUMIF(Sta!$B:$B,$A412,Sta!O:O)/$C412</f>
        <v>0</v>
      </c>
      <c r="AC412" s="10">
        <f>(SUMIF(Sta!$A:$A,$A412,Sta!N:N) +SUMIF(Sta!$B:$B,$A412,Sta!P:P))/$D412</f>
        <v>1</v>
      </c>
      <c r="AD412" s="6">
        <f>SUMIF(Sta!$A:$A,$A412,Sta!N:N)/$B412</f>
        <v>1</v>
      </c>
      <c r="AE412" s="14">
        <f>SUMIF(Sta!$B:$B,$A412,Sta!P:P)/$C412</f>
        <v>1</v>
      </c>
    </row>
    <row r="413" spans="1:31" x14ac:dyDescent="0.3">
      <c r="A413" t="s">
        <v>277</v>
      </c>
      <c r="B413" s="9">
        <f>COUNTIF(Sta!A:A,A413)</f>
        <v>0</v>
      </c>
      <c r="C413" s="4">
        <f>COUNTIF(Sta!B:B,A413)</f>
        <v>0</v>
      </c>
      <c r="D413" s="4">
        <f t="shared" si="12"/>
        <v>0</v>
      </c>
      <c r="E413" s="10" t="e">
        <f>(SUMIF(Sta!$A:$A,$A413,Sta!F:F) +SUMIF(Sta!$B:$B,$A413,Sta!F:F))/$D413</f>
        <v>#DIV/0!</v>
      </c>
      <c r="F413" s="6" t="e">
        <f>SUMIF(Sta!$A:$A,$A413,Sta!F:F)/$B413</f>
        <v>#DIV/0!</v>
      </c>
      <c r="G413" s="6" t="e">
        <f>SUMIF(Sta!$B:$B,$A413,Sta!F:F)/$C413</f>
        <v>#DIV/0!</v>
      </c>
      <c r="H413" s="10" t="e">
        <f>(SUMIF(Sta!$A:$A,$A413,Sta!D:D) +SUMIF(Sta!$B:$B,$A413,Sta!E:E))/$D413</f>
        <v>#DIV/0!</v>
      </c>
      <c r="I413" s="6" t="e">
        <f>SUMIF(Sta!$A:$A,$A413,Sta!D:D)/$B413</f>
        <v>#DIV/0!</v>
      </c>
      <c r="J413" s="6" t="e">
        <f>SUMIF(Sta!$B:$B,$A413,Sta!E:E)/$C413</f>
        <v>#DIV/0!</v>
      </c>
      <c r="K413" s="10" t="e">
        <f>(SUMIF(Sta!$A:$A,$A413,Sta!E:E) +SUMIF(Sta!$B:$B,$A413,Sta!D:D))/$D413</f>
        <v>#DIV/0!</v>
      </c>
      <c r="L413" s="6" t="e">
        <f>SUMIF(Sta!$A:$A,$A413,Sta!E:E)/$B413</f>
        <v>#DIV/0!</v>
      </c>
      <c r="M413" s="6" t="e">
        <f>SUMIF(Sta!$B:$B,$A413,Sta!D:D)/$C413</f>
        <v>#DIV/0!</v>
      </c>
      <c r="N413" s="10" t="e">
        <f>(SUMIF(Sta!$A:$A,$A413,Sta!L:L) +SUMIF(Sta!$B:$B,$A413,Sta!L:L))/$D413</f>
        <v>#DIV/0!</v>
      </c>
      <c r="O413" s="6" t="e">
        <f>SUMIF(Sta!$A:$A,$A413,Sta!L:L)/$B413</f>
        <v>#DIV/0!</v>
      </c>
      <c r="P413" s="6" t="e">
        <f>SUMIF(Sta!$B:$B,$A413,Sta!L:L)/$C413</f>
        <v>#DIV/0!</v>
      </c>
      <c r="Q413" s="10" t="e">
        <f>(SUMIF(Sta!$A:$A,$A413,Sta!H:H) +SUMIF(Sta!$B:$B,$A413,Sta!J:J))/$D413</f>
        <v>#DIV/0!</v>
      </c>
      <c r="R413" s="6" t="e">
        <f>SUMIF(Sta!$A:$A,$A413,Sta!H:H)/$B413</f>
        <v>#DIV/0!</v>
      </c>
      <c r="S413" s="6" t="e">
        <f>SUMIF(Sta!$B:$B,$A413,Sta!J:J)/$C413</f>
        <v>#DIV/0!</v>
      </c>
      <c r="T413" s="10" t="e">
        <f>(SUMIF(Sta!$A:$A,$A413,Sta!I:I) +SUMIF(Sta!$B:$B,$A413,Sta!K:K))/$D413</f>
        <v>#DIV/0!</v>
      </c>
      <c r="U413" s="6" t="e">
        <f>SUMIF(Sta!$A:$A,$A413,Sta!I:I)/$B413</f>
        <v>#DIV/0!</v>
      </c>
      <c r="V413" s="6" t="e">
        <f>SUMIF(Sta!$B:$B,$A413,Sta!K:K)/$C413</f>
        <v>#DIV/0!</v>
      </c>
      <c r="W413" s="10" t="e">
        <f>(SUMIF(Sta!$A:$A,$A413,Sta!Q:Q) +SUMIF(Sta!$B:$B,$A413,Sta!Q:Q))/$D413</f>
        <v>#DIV/0!</v>
      </c>
      <c r="X413" s="6" t="e">
        <f>SUMIF(Sta!$A:$A,$A413,Sta!Q:Q)/$B413</f>
        <v>#DIV/0!</v>
      </c>
      <c r="Y413" s="6" t="e">
        <f>SUMIF(Sta!$B:$B,$A413,Sta!Q:Q)/$C413</f>
        <v>#DIV/0!</v>
      </c>
      <c r="Z413" s="10" t="e">
        <f>(SUMIF(Sta!$A:$A,$A413,Sta!M:M) +SUMIF(Sta!$B:$B,$A413,Sta!O:O))/$D413</f>
        <v>#DIV/0!</v>
      </c>
      <c r="AA413" s="6" t="e">
        <f>SUMIF(Sta!$A:$A,$A413,Sta!M:M)/$B413</f>
        <v>#DIV/0!</v>
      </c>
      <c r="AB413" s="6" t="e">
        <f>SUMIF(Sta!$B:$B,$A413,Sta!O:O)/$C413</f>
        <v>#DIV/0!</v>
      </c>
      <c r="AC413" s="10" t="e">
        <f>(SUMIF(Sta!$A:$A,$A413,Sta!N:N) +SUMIF(Sta!$B:$B,$A413,Sta!P:P))/$D413</f>
        <v>#DIV/0!</v>
      </c>
      <c r="AD413" s="6" t="e">
        <f>SUMIF(Sta!$A:$A,$A413,Sta!N:N)/$B413</f>
        <v>#DIV/0!</v>
      </c>
      <c r="AE413" s="14" t="e">
        <f>SUMIF(Sta!$B:$B,$A413,Sta!P:P)/$C413</f>
        <v>#DIV/0!</v>
      </c>
    </row>
    <row r="414" spans="1:31" x14ac:dyDescent="0.3">
      <c r="A414" t="s">
        <v>153</v>
      </c>
      <c r="B414" s="9">
        <f>COUNTIF(Sta!A:A,A414)</f>
        <v>0</v>
      </c>
      <c r="C414" s="4">
        <f>COUNTIF(Sta!B:B,A414)</f>
        <v>1</v>
      </c>
      <c r="D414" s="4">
        <f t="shared" si="12"/>
        <v>1</v>
      </c>
      <c r="E414" s="10">
        <f>(SUMIF(Sta!$A:$A,$A414,Sta!F:F) +SUMIF(Sta!$B:$B,$A414,Sta!F:F))/$D414</f>
        <v>2</v>
      </c>
      <c r="F414" s="6" t="e">
        <f>SUMIF(Sta!$A:$A,$A414,Sta!F:F)/$B414</f>
        <v>#DIV/0!</v>
      </c>
      <c r="G414" s="6">
        <f>SUMIF(Sta!$B:$B,$A414,Sta!F:F)/$C414</f>
        <v>2</v>
      </c>
      <c r="H414" s="10">
        <f>(SUMIF(Sta!$A:$A,$A414,Sta!D:D) +SUMIF(Sta!$B:$B,$A414,Sta!E:E))/$D414</f>
        <v>1</v>
      </c>
      <c r="I414" s="6" t="e">
        <f>SUMIF(Sta!$A:$A,$A414,Sta!D:D)/$B414</f>
        <v>#DIV/0!</v>
      </c>
      <c r="J414" s="6">
        <f>SUMIF(Sta!$B:$B,$A414,Sta!E:E)/$C414</f>
        <v>1</v>
      </c>
      <c r="K414" s="10">
        <f>(SUMIF(Sta!$A:$A,$A414,Sta!E:E) +SUMIF(Sta!$B:$B,$A414,Sta!D:D))/$D414</f>
        <v>1</v>
      </c>
      <c r="L414" s="6" t="e">
        <f>SUMIF(Sta!$A:$A,$A414,Sta!E:E)/$B414</f>
        <v>#DIV/0!</v>
      </c>
      <c r="M414" s="6">
        <f>SUMIF(Sta!$B:$B,$A414,Sta!D:D)/$C414</f>
        <v>1</v>
      </c>
      <c r="N414" s="10">
        <f>(SUMIF(Sta!$A:$A,$A414,Sta!L:L) +SUMIF(Sta!$B:$B,$A414,Sta!L:L))/$D414</f>
        <v>1</v>
      </c>
      <c r="O414" s="6" t="e">
        <f>SUMIF(Sta!$A:$A,$A414,Sta!L:L)/$B414</f>
        <v>#DIV/0!</v>
      </c>
      <c r="P414" s="6">
        <f>SUMIF(Sta!$B:$B,$A414,Sta!L:L)/$C414</f>
        <v>1</v>
      </c>
      <c r="Q414" s="10">
        <f>(SUMIF(Sta!$A:$A,$A414,Sta!H:H) +SUMIF(Sta!$B:$B,$A414,Sta!J:J))/$D414</f>
        <v>0</v>
      </c>
      <c r="R414" s="6" t="e">
        <f>SUMIF(Sta!$A:$A,$A414,Sta!H:H)/$B414</f>
        <v>#DIV/0!</v>
      </c>
      <c r="S414" s="6">
        <f>SUMIF(Sta!$B:$B,$A414,Sta!J:J)/$C414</f>
        <v>0</v>
      </c>
      <c r="T414" s="10">
        <f>(SUMIF(Sta!$A:$A,$A414,Sta!I:I) +SUMIF(Sta!$B:$B,$A414,Sta!K:K))/$D414</f>
        <v>1</v>
      </c>
      <c r="U414" s="6" t="e">
        <f>SUMIF(Sta!$A:$A,$A414,Sta!I:I)/$B414</f>
        <v>#DIV/0!</v>
      </c>
      <c r="V414" s="6">
        <f>SUMIF(Sta!$B:$B,$A414,Sta!K:K)/$C414</f>
        <v>1</v>
      </c>
      <c r="W414" s="10">
        <f>(SUMIF(Sta!$A:$A,$A414,Sta!Q:Q) +SUMIF(Sta!$B:$B,$A414,Sta!Q:Q))/$D414</f>
        <v>1</v>
      </c>
      <c r="X414" s="6" t="e">
        <f>SUMIF(Sta!$A:$A,$A414,Sta!Q:Q)/$B414</f>
        <v>#DIV/0!</v>
      </c>
      <c r="Y414" s="6">
        <f>SUMIF(Sta!$B:$B,$A414,Sta!Q:Q)/$C414</f>
        <v>1</v>
      </c>
      <c r="Z414" s="10">
        <f>(SUMIF(Sta!$A:$A,$A414,Sta!M:M) +SUMIF(Sta!$B:$B,$A414,Sta!O:O))/$D414</f>
        <v>1</v>
      </c>
      <c r="AA414" s="6" t="e">
        <f>SUMIF(Sta!$A:$A,$A414,Sta!M:M)/$B414</f>
        <v>#DIV/0!</v>
      </c>
      <c r="AB414" s="6">
        <f>SUMIF(Sta!$B:$B,$A414,Sta!O:O)/$C414</f>
        <v>1</v>
      </c>
      <c r="AC414" s="10">
        <f>(SUMIF(Sta!$A:$A,$A414,Sta!N:N) +SUMIF(Sta!$B:$B,$A414,Sta!P:P))/$D414</f>
        <v>0</v>
      </c>
      <c r="AD414" s="6" t="e">
        <f>SUMIF(Sta!$A:$A,$A414,Sta!N:N)/$B414</f>
        <v>#DIV/0!</v>
      </c>
      <c r="AE414" s="14">
        <f>SUMIF(Sta!$B:$B,$A414,Sta!P:P)/$C414</f>
        <v>0</v>
      </c>
    </row>
    <row r="415" spans="1:31" x14ac:dyDescent="0.3">
      <c r="A415" t="s">
        <v>137</v>
      </c>
      <c r="B415" s="9">
        <f>COUNTIF(Sta!A:A,A415)</f>
        <v>0</v>
      </c>
      <c r="C415" s="4">
        <f>COUNTIF(Sta!B:B,A415)</f>
        <v>0</v>
      </c>
      <c r="D415" s="4">
        <f t="shared" si="12"/>
        <v>0</v>
      </c>
      <c r="E415" s="10" t="e">
        <f>(SUMIF(Sta!$A:$A,$A415,Sta!F:F) +SUMIF(Sta!$B:$B,$A415,Sta!F:F))/$D415</f>
        <v>#DIV/0!</v>
      </c>
      <c r="F415" s="6" t="e">
        <f>SUMIF(Sta!$A:$A,$A415,Sta!F:F)/$B415</f>
        <v>#DIV/0!</v>
      </c>
      <c r="G415" s="6" t="e">
        <f>SUMIF(Sta!$B:$B,$A415,Sta!F:F)/$C415</f>
        <v>#DIV/0!</v>
      </c>
      <c r="H415" s="10" t="e">
        <f>(SUMIF(Sta!$A:$A,$A415,Sta!D:D) +SUMIF(Sta!$B:$B,$A415,Sta!E:E))/$D415</f>
        <v>#DIV/0!</v>
      </c>
      <c r="I415" s="6" t="e">
        <f>SUMIF(Sta!$A:$A,$A415,Sta!D:D)/$B415</f>
        <v>#DIV/0!</v>
      </c>
      <c r="J415" s="6" t="e">
        <f>SUMIF(Sta!$B:$B,$A415,Sta!E:E)/$C415</f>
        <v>#DIV/0!</v>
      </c>
      <c r="K415" s="10" t="e">
        <f>(SUMIF(Sta!$A:$A,$A415,Sta!E:E) +SUMIF(Sta!$B:$B,$A415,Sta!D:D))/$D415</f>
        <v>#DIV/0!</v>
      </c>
      <c r="L415" s="6" t="e">
        <f>SUMIF(Sta!$A:$A,$A415,Sta!E:E)/$B415</f>
        <v>#DIV/0!</v>
      </c>
      <c r="M415" s="6" t="e">
        <f>SUMIF(Sta!$B:$B,$A415,Sta!D:D)/$C415</f>
        <v>#DIV/0!</v>
      </c>
      <c r="N415" s="10" t="e">
        <f>(SUMIF(Sta!$A:$A,$A415,Sta!L:L) +SUMIF(Sta!$B:$B,$A415,Sta!L:L))/$D415</f>
        <v>#DIV/0!</v>
      </c>
      <c r="O415" s="6" t="e">
        <f>SUMIF(Sta!$A:$A,$A415,Sta!L:L)/$B415</f>
        <v>#DIV/0!</v>
      </c>
      <c r="P415" s="6" t="e">
        <f>SUMIF(Sta!$B:$B,$A415,Sta!L:L)/$C415</f>
        <v>#DIV/0!</v>
      </c>
      <c r="Q415" s="10" t="e">
        <f>(SUMIF(Sta!$A:$A,$A415,Sta!H:H) +SUMIF(Sta!$B:$B,$A415,Sta!J:J))/$D415</f>
        <v>#DIV/0!</v>
      </c>
      <c r="R415" s="6" t="e">
        <f>SUMIF(Sta!$A:$A,$A415,Sta!H:H)/$B415</f>
        <v>#DIV/0!</v>
      </c>
      <c r="S415" s="6" t="e">
        <f>SUMIF(Sta!$B:$B,$A415,Sta!J:J)/$C415</f>
        <v>#DIV/0!</v>
      </c>
      <c r="T415" s="10" t="e">
        <f>(SUMIF(Sta!$A:$A,$A415,Sta!I:I) +SUMIF(Sta!$B:$B,$A415,Sta!K:K))/$D415</f>
        <v>#DIV/0!</v>
      </c>
      <c r="U415" s="6" t="e">
        <f>SUMIF(Sta!$A:$A,$A415,Sta!I:I)/$B415</f>
        <v>#DIV/0!</v>
      </c>
      <c r="V415" s="6" t="e">
        <f>SUMIF(Sta!$B:$B,$A415,Sta!K:K)/$C415</f>
        <v>#DIV/0!</v>
      </c>
      <c r="W415" s="10" t="e">
        <f>(SUMIF(Sta!$A:$A,$A415,Sta!Q:Q) +SUMIF(Sta!$B:$B,$A415,Sta!Q:Q))/$D415</f>
        <v>#DIV/0!</v>
      </c>
      <c r="X415" s="6" t="e">
        <f>SUMIF(Sta!$A:$A,$A415,Sta!Q:Q)/$B415</f>
        <v>#DIV/0!</v>
      </c>
      <c r="Y415" s="6" t="e">
        <f>SUMIF(Sta!$B:$B,$A415,Sta!Q:Q)/$C415</f>
        <v>#DIV/0!</v>
      </c>
      <c r="Z415" s="10" t="e">
        <f>(SUMIF(Sta!$A:$A,$A415,Sta!M:M) +SUMIF(Sta!$B:$B,$A415,Sta!O:O))/$D415</f>
        <v>#DIV/0!</v>
      </c>
      <c r="AA415" s="6" t="e">
        <f>SUMIF(Sta!$A:$A,$A415,Sta!M:M)/$B415</f>
        <v>#DIV/0!</v>
      </c>
      <c r="AB415" s="6" t="e">
        <f>SUMIF(Sta!$B:$B,$A415,Sta!O:O)/$C415</f>
        <v>#DIV/0!</v>
      </c>
      <c r="AC415" s="10" t="e">
        <f>(SUMIF(Sta!$A:$A,$A415,Sta!N:N) +SUMIF(Sta!$B:$B,$A415,Sta!P:P))/$D415</f>
        <v>#DIV/0!</v>
      </c>
      <c r="AD415" s="6" t="e">
        <f>SUMIF(Sta!$A:$A,$A415,Sta!N:N)/$B415</f>
        <v>#DIV/0!</v>
      </c>
      <c r="AE415" s="14" t="e">
        <f>SUMIF(Sta!$B:$B,$A415,Sta!P:P)/$C415</f>
        <v>#DIV/0!</v>
      </c>
    </row>
    <row r="416" spans="1:31" x14ac:dyDescent="0.3">
      <c r="A416" t="s">
        <v>430</v>
      </c>
      <c r="B416" s="9">
        <f>COUNTIF(Sta!A:A,A416)</f>
        <v>1</v>
      </c>
      <c r="C416" s="4">
        <f>COUNTIF(Sta!B:B,A416)</f>
        <v>1</v>
      </c>
      <c r="D416" s="4">
        <f t="shared" si="12"/>
        <v>2</v>
      </c>
      <c r="E416" s="10">
        <f>(SUMIF(Sta!$A:$A,$A416,Sta!F:F) +SUMIF(Sta!$B:$B,$A416,Sta!F:F))/$D416</f>
        <v>1</v>
      </c>
      <c r="F416" s="6">
        <f>SUMIF(Sta!$A:$A,$A416,Sta!F:F)/$B416</f>
        <v>2</v>
      </c>
      <c r="G416" s="6">
        <f>SUMIF(Sta!$B:$B,$A416,Sta!F:F)/$C416</f>
        <v>0</v>
      </c>
      <c r="H416" s="10">
        <f>(SUMIF(Sta!$A:$A,$A416,Sta!D:D) +SUMIF(Sta!$B:$B,$A416,Sta!E:E))/$D416</f>
        <v>0.5</v>
      </c>
      <c r="I416" s="6">
        <f>SUMIF(Sta!$A:$A,$A416,Sta!D:D)/$B416</f>
        <v>1</v>
      </c>
      <c r="J416" s="6">
        <f>SUMIF(Sta!$B:$B,$A416,Sta!E:E)/$C416</f>
        <v>0</v>
      </c>
      <c r="K416" s="10">
        <f>(SUMIF(Sta!$A:$A,$A416,Sta!E:E) +SUMIF(Sta!$B:$B,$A416,Sta!D:D))/$D416</f>
        <v>0.5</v>
      </c>
      <c r="L416" s="6">
        <f>SUMIF(Sta!$A:$A,$A416,Sta!E:E)/$B416</f>
        <v>1</v>
      </c>
      <c r="M416" s="6">
        <f>SUMIF(Sta!$B:$B,$A416,Sta!D:D)/$C416</f>
        <v>0</v>
      </c>
      <c r="N416" s="10">
        <f>(SUMIF(Sta!$A:$A,$A416,Sta!L:L) +SUMIF(Sta!$B:$B,$A416,Sta!L:L))/$D416</f>
        <v>0.5</v>
      </c>
      <c r="O416" s="6">
        <f>SUMIF(Sta!$A:$A,$A416,Sta!L:L)/$B416</f>
        <v>1</v>
      </c>
      <c r="P416" s="6">
        <f>SUMIF(Sta!$B:$B,$A416,Sta!L:L)/$C416</f>
        <v>0</v>
      </c>
      <c r="Q416" s="10">
        <f>(SUMIF(Sta!$A:$A,$A416,Sta!H:H) +SUMIF(Sta!$B:$B,$A416,Sta!J:J))/$D416</f>
        <v>0</v>
      </c>
      <c r="R416" s="6">
        <f>SUMIF(Sta!$A:$A,$A416,Sta!H:H)/$B416</f>
        <v>0</v>
      </c>
      <c r="S416" s="6">
        <f>SUMIF(Sta!$B:$B,$A416,Sta!J:J)/$C416</f>
        <v>0</v>
      </c>
      <c r="T416" s="10">
        <f>(SUMIF(Sta!$A:$A,$A416,Sta!I:I) +SUMIF(Sta!$B:$B,$A416,Sta!K:K))/$D416</f>
        <v>0.5</v>
      </c>
      <c r="U416" s="6">
        <f>SUMIF(Sta!$A:$A,$A416,Sta!I:I)/$B416</f>
        <v>1</v>
      </c>
      <c r="V416" s="6">
        <f>SUMIF(Sta!$B:$B,$A416,Sta!K:K)/$C416</f>
        <v>0</v>
      </c>
      <c r="W416" s="10">
        <f>(SUMIF(Sta!$A:$A,$A416,Sta!Q:Q) +SUMIF(Sta!$B:$B,$A416,Sta!Q:Q))/$D416</f>
        <v>0.5</v>
      </c>
      <c r="X416" s="6">
        <f>SUMIF(Sta!$A:$A,$A416,Sta!Q:Q)/$B416</f>
        <v>1</v>
      </c>
      <c r="Y416" s="6">
        <f>SUMIF(Sta!$B:$B,$A416,Sta!Q:Q)/$C416</f>
        <v>0</v>
      </c>
      <c r="Z416" s="10">
        <f>(SUMIF(Sta!$A:$A,$A416,Sta!M:M) +SUMIF(Sta!$B:$B,$A416,Sta!O:O))/$D416</f>
        <v>0.5</v>
      </c>
      <c r="AA416" s="6">
        <f>SUMIF(Sta!$A:$A,$A416,Sta!M:M)/$B416</f>
        <v>1</v>
      </c>
      <c r="AB416" s="6">
        <f>SUMIF(Sta!$B:$B,$A416,Sta!O:O)/$C416</f>
        <v>0</v>
      </c>
      <c r="AC416" s="10">
        <f>(SUMIF(Sta!$A:$A,$A416,Sta!N:N) +SUMIF(Sta!$B:$B,$A416,Sta!P:P))/$D416</f>
        <v>0</v>
      </c>
      <c r="AD416" s="6">
        <f>SUMIF(Sta!$A:$A,$A416,Sta!N:N)/$B416</f>
        <v>0</v>
      </c>
      <c r="AE416" s="14">
        <f>SUMIF(Sta!$B:$B,$A416,Sta!P:P)/$C416</f>
        <v>0</v>
      </c>
    </row>
    <row r="417" spans="1:31" x14ac:dyDescent="0.3">
      <c r="A417" t="s">
        <v>177</v>
      </c>
      <c r="B417" s="9">
        <f>COUNTIF(Sta!A:A,A417)</f>
        <v>1</v>
      </c>
      <c r="C417" s="4">
        <f>COUNTIF(Sta!B:B,A417)</f>
        <v>1</v>
      </c>
      <c r="D417" s="4">
        <f t="shared" si="12"/>
        <v>2</v>
      </c>
      <c r="E417" s="10">
        <f>(SUMIF(Sta!$A:$A,$A417,Sta!F:F) +SUMIF(Sta!$B:$B,$A417,Sta!F:F))/$D417</f>
        <v>2.5</v>
      </c>
      <c r="F417" s="6">
        <f>SUMIF(Sta!$A:$A,$A417,Sta!F:F)/$B417</f>
        <v>2</v>
      </c>
      <c r="G417" s="6">
        <f>SUMIF(Sta!$B:$B,$A417,Sta!F:F)/$C417</f>
        <v>3</v>
      </c>
      <c r="H417" s="10">
        <f>(SUMIF(Sta!$A:$A,$A417,Sta!D:D) +SUMIF(Sta!$B:$B,$A417,Sta!E:E))/$D417</f>
        <v>1.5</v>
      </c>
      <c r="I417" s="6">
        <f>SUMIF(Sta!$A:$A,$A417,Sta!D:D)/$B417</f>
        <v>1</v>
      </c>
      <c r="J417" s="6">
        <f>SUMIF(Sta!$B:$B,$A417,Sta!E:E)/$C417</f>
        <v>2</v>
      </c>
      <c r="K417" s="10">
        <f>(SUMIF(Sta!$A:$A,$A417,Sta!E:E) +SUMIF(Sta!$B:$B,$A417,Sta!D:D))/$D417</f>
        <v>1</v>
      </c>
      <c r="L417" s="6">
        <f>SUMIF(Sta!$A:$A,$A417,Sta!E:E)/$B417</f>
        <v>1</v>
      </c>
      <c r="M417" s="6">
        <f>SUMIF(Sta!$B:$B,$A417,Sta!D:D)/$C417</f>
        <v>1</v>
      </c>
      <c r="N417" s="10">
        <f>(SUMIF(Sta!$A:$A,$A417,Sta!L:L) +SUMIF(Sta!$B:$B,$A417,Sta!L:L))/$D417</f>
        <v>0.5</v>
      </c>
      <c r="O417" s="6">
        <f>SUMIF(Sta!$A:$A,$A417,Sta!L:L)/$B417</f>
        <v>0</v>
      </c>
      <c r="P417" s="6">
        <f>SUMIF(Sta!$B:$B,$A417,Sta!L:L)/$C417</f>
        <v>1</v>
      </c>
      <c r="Q417" s="10">
        <f>(SUMIF(Sta!$A:$A,$A417,Sta!H:H) +SUMIF(Sta!$B:$B,$A417,Sta!J:J))/$D417</f>
        <v>0.5</v>
      </c>
      <c r="R417" s="6">
        <f>SUMIF(Sta!$A:$A,$A417,Sta!H:H)/$B417</f>
        <v>0</v>
      </c>
      <c r="S417" s="6">
        <f>SUMIF(Sta!$B:$B,$A417,Sta!J:J)/$C417</f>
        <v>1</v>
      </c>
      <c r="T417" s="10">
        <f>(SUMIF(Sta!$A:$A,$A417,Sta!I:I) +SUMIF(Sta!$B:$B,$A417,Sta!K:K))/$D417</f>
        <v>0</v>
      </c>
      <c r="U417" s="6">
        <f>SUMIF(Sta!$A:$A,$A417,Sta!I:I)/$B417</f>
        <v>0</v>
      </c>
      <c r="V417" s="6">
        <f>SUMIF(Sta!$B:$B,$A417,Sta!K:K)/$C417</f>
        <v>0</v>
      </c>
      <c r="W417" s="10">
        <f>(SUMIF(Sta!$A:$A,$A417,Sta!Q:Q) +SUMIF(Sta!$B:$B,$A417,Sta!Q:Q))/$D417</f>
        <v>2</v>
      </c>
      <c r="X417" s="6">
        <f>SUMIF(Sta!$A:$A,$A417,Sta!Q:Q)/$B417</f>
        <v>2</v>
      </c>
      <c r="Y417" s="6">
        <f>SUMIF(Sta!$B:$B,$A417,Sta!Q:Q)/$C417</f>
        <v>2</v>
      </c>
      <c r="Z417" s="10">
        <f>(SUMIF(Sta!$A:$A,$A417,Sta!M:M) +SUMIF(Sta!$B:$B,$A417,Sta!O:O))/$D417</f>
        <v>1</v>
      </c>
      <c r="AA417" s="6">
        <f>SUMIF(Sta!$A:$A,$A417,Sta!M:M)/$B417</f>
        <v>1</v>
      </c>
      <c r="AB417" s="6">
        <f>SUMIF(Sta!$B:$B,$A417,Sta!O:O)/$C417</f>
        <v>1</v>
      </c>
      <c r="AC417" s="10">
        <f>(SUMIF(Sta!$A:$A,$A417,Sta!N:N) +SUMIF(Sta!$B:$B,$A417,Sta!P:P))/$D417</f>
        <v>1</v>
      </c>
      <c r="AD417" s="6">
        <f>SUMIF(Sta!$A:$A,$A417,Sta!N:N)/$B417</f>
        <v>1</v>
      </c>
      <c r="AE417" s="14">
        <f>SUMIF(Sta!$B:$B,$A417,Sta!P:P)/$C417</f>
        <v>1</v>
      </c>
    </row>
    <row r="418" spans="1:31" x14ac:dyDescent="0.3">
      <c r="A418" t="s">
        <v>624</v>
      </c>
      <c r="B418" s="9">
        <f>COUNTIF(Sta!A:A,A418)</f>
        <v>1</v>
      </c>
      <c r="C418" s="4">
        <f>COUNTIF(Sta!B:B,A418)</f>
        <v>1</v>
      </c>
      <c r="D418" s="4">
        <f t="shared" si="12"/>
        <v>2</v>
      </c>
      <c r="E418" s="10">
        <f>(SUMIF(Sta!$A:$A,$A418,Sta!F:F) +SUMIF(Sta!$B:$B,$A418,Sta!F:F))/$D418</f>
        <v>2</v>
      </c>
      <c r="F418" s="6">
        <f>SUMIF(Sta!$A:$A,$A418,Sta!F:F)/$B418</f>
        <v>0</v>
      </c>
      <c r="G418" s="6">
        <f>SUMIF(Sta!$B:$B,$A418,Sta!F:F)/$C418</f>
        <v>4</v>
      </c>
      <c r="H418" s="10">
        <f>(SUMIF(Sta!$A:$A,$A418,Sta!D:D) +SUMIF(Sta!$B:$B,$A418,Sta!E:E))/$D418</f>
        <v>1</v>
      </c>
      <c r="I418" s="6">
        <f>SUMIF(Sta!$A:$A,$A418,Sta!D:D)/$B418</f>
        <v>0</v>
      </c>
      <c r="J418" s="6">
        <f>SUMIF(Sta!$B:$B,$A418,Sta!E:E)/$C418</f>
        <v>2</v>
      </c>
      <c r="K418" s="10">
        <f>(SUMIF(Sta!$A:$A,$A418,Sta!E:E) +SUMIF(Sta!$B:$B,$A418,Sta!D:D))/$D418</f>
        <v>1</v>
      </c>
      <c r="L418" s="6">
        <f>SUMIF(Sta!$A:$A,$A418,Sta!E:E)/$B418</f>
        <v>0</v>
      </c>
      <c r="M418" s="6">
        <f>SUMIF(Sta!$B:$B,$A418,Sta!D:D)/$C418</f>
        <v>2</v>
      </c>
      <c r="N418" s="10">
        <f>(SUMIF(Sta!$A:$A,$A418,Sta!L:L) +SUMIF(Sta!$B:$B,$A418,Sta!L:L))/$D418</f>
        <v>1</v>
      </c>
      <c r="O418" s="6">
        <f>SUMIF(Sta!$A:$A,$A418,Sta!L:L)/$B418</f>
        <v>0</v>
      </c>
      <c r="P418" s="6">
        <f>SUMIF(Sta!$B:$B,$A418,Sta!L:L)/$C418</f>
        <v>2</v>
      </c>
      <c r="Q418" s="10">
        <f>(SUMIF(Sta!$A:$A,$A418,Sta!H:H) +SUMIF(Sta!$B:$B,$A418,Sta!J:J))/$D418</f>
        <v>0</v>
      </c>
      <c r="R418" s="6">
        <f>SUMIF(Sta!$A:$A,$A418,Sta!H:H)/$B418</f>
        <v>0</v>
      </c>
      <c r="S418" s="6">
        <f>SUMIF(Sta!$B:$B,$A418,Sta!J:J)/$C418</f>
        <v>0</v>
      </c>
      <c r="T418" s="10">
        <f>(SUMIF(Sta!$A:$A,$A418,Sta!I:I) +SUMIF(Sta!$B:$B,$A418,Sta!K:K))/$D418</f>
        <v>1</v>
      </c>
      <c r="U418" s="6">
        <f>SUMIF(Sta!$A:$A,$A418,Sta!I:I)/$B418</f>
        <v>0</v>
      </c>
      <c r="V418" s="6">
        <f>SUMIF(Sta!$B:$B,$A418,Sta!K:K)/$C418</f>
        <v>2</v>
      </c>
      <c r="W418" s="10">
        <f>(SUMIF(Sta!$A:$A,$A418,Sta!Q:Q) +SUMIF(Sta!$B:$B,$A418,Sta!Q:Q))/$D418</f>
        <v>1</v>
      </c>
      <c r="X418" s="6">
        <f>SUMIF(Sta!$A:$A,$A418,Sta!Q:Q)/$B418</f>
        <v>0</v>
      </c>
      <c r="Y418" s="6">
        <f>SUMIF(Sta!$B:$B,$A418,Sta!Q:Q)/$C418</f>
        <v>2</v>
      </c>
      <c r="Z418" s="10">
        <f>(SUMIF(Sta!$A:$A,$A418,Sta!M:M) +SUMIF(Sta!$B:$B,$A418,Sta!O:O))/$D418</f>
        <v>1</v>
      </c>
      <c r="AA418" s="6">
        <f>SUMIF(Sta!$A:$A,$A418,Sta!M:M)/$B418</f>
        <v>0</v>
      </c>
      <c r="AB418" s="6">
        <f>SUMIF(Sta!$B:$B,$A418,Sta!O:O)/$C418</f>
        <v>2</v>
      </c>
      <c r="AC418" s="10">
        <f>(SUMIF(Sta!$A:$A,$A418,Sta!N:N) +SUMIF(Sta!$B:$B,$A418,Sta!P:P))/$D418</f>
        <v>0</v>
      </c>
      <c r="AD418" s="6">
        <f>SUMIF(Sta!$A:$A,$A418,Sta!N:N)/$B418</f>
        <v>0</v>
      </c>
      <c r="AE418" s="14">
        <f>SUMIF(Sta!$B:$B,$A418,Sta!P:P)/$C418</f>
        <v>0</v>
      </c>
    </row>
    <row r="419" spans="1:31" x14ac:dyDescent="0.3">
      <c r="A419" t="s">
        <v>694</v>
      </c>
      <c r="B419" s="9">
        <f>COUNTIF(Sta!A:A,A419)</f>
        <v>0</v>
      </c>
      <c r="C419" s="4">
        <f>COUNTIF(Sta!B:B,A419)</f>
        <v>0</v>
      </c>
      <c r="D419" s="4">
        <f t="shared" si="12"/>
        <v>0</v>
      </c>
      <c r="E419" s="10" t="e">
        <f>(SUMIF(Sta!$A:$A,$A419,Sta!F:F) +SUMIF(Sta!$B:$B,$A419,Sta!F:F))/$D419</f>
        <v>#DIV/0!</v>
      </c>
      <c r="F419" s="6" t="e">
        <f>SUMIF(Sta!$A:$A,$A419,Sta!F:F)/$B419</f>
        <v>#DIV/0!</v>
      </c>
      <c r="G419" s="6" t="e">
        <f>SUMIF(Sta!$B:$B,$A419,Sta!F:F)/$C419</f>
        <v>#DIV/0!</v>
      </c>
      <c r="H419" s="10" t="e">
        <f>(SUMIF(Sta!$A:$A,$A419,Sta!D:D) +SUMIF(Sta!$B:$B,$A419,Sta!E:E))/$D419</f>
        <v>#DIV/0!</v>
      </c>
      <c r="I419" s="6" t="e">
        <f>SUMIF(Sta!$A:$A,$A419,Sta!D:D)/$B419</f>
        <v>#DIV/0!</v>
      </c>
      <c r="J419" s="6" t="e">
        <f>SUMIF(Sta!$B:$B,$A419,Sta!E:E)/$C419</f>
        <v>#DIV/0!</v>
      </c>
      <c r="K419" s="10" t="e">
        <f>(SUMIF(Sta!$A:$A,$A419,Sta!E:E) +SUMIF(Sta!$B:$B,$A419,Sta!D:D))/$D419</f>
        <v>#DIV/0!</v>
      </c>
      <c r="L419" s="6" t="e">
        <f>SUMIF(Sta!$A:$A,$A419,Sta!E:E)/$B419</f>
        <v>#DIV/0!</v>
      </c>
      <c r="M419" s="6" t="e">
        <f>SUMIF(Sta!$B:$B,$A419,Sta!D:D)/$C419</f>
        <v>#DIV/0!</v>
      </c>
      <c r="N419" s="10" t="e">
        <f>(SUMIF(Sta!$A:$A,$A419,Sta!L:L) +SUMIF(Sta!$B:$B,$A419,Sta!L:L))/$D419</f>
        <v>#DIV/0!</v>
      </c>
      <c r="O419" s="6" t="e">
        <f>SUMIF(Sta!$A:$A,$A419,Sta!L:L)/$B419</f>
        <v>#DIV/0!</v>
      </c>
      <c r="P419" s="6" t="e">
        <f>SUMIF(Sta!$B:$B,$A419,Sta!L:L)/$C419</f>
        <v>#DIV/0!</v>
      </c>
      <c r="Q419" s="10" t="e">
        <f>(SUMIF(Sta!$A:$A,$A419,Sta!H:H) +SUMIF(Sta!$B:$B,$A419,Sta!J:J))/$D419</f>
        <v>#DIV/0!</v>
      </c>
      <c r="R419" s="6" t="e">
        <f>SUMIF(Sta!$A:$A,$A419,Sta!H:H)/$B419</f>
        <v>#DIV/0!</v>
      </c>
      <c r="S419" s="6" t="e">
        <f>SUMIF(Sta!$B:$B,$A419,Sta!J:J)/$C419</f>
        <v>#DIV/0!</v>
      </c>
      <c r="T419" s="10" t="e">
        <f>(SUMIF(Sta!$A:$A,$A419,Sta!I:I) +SUMIF(Sta!$B:$B,$A419,Sta!K:K))/$D419</f>
        <v>#DIV/0!</v>
      </c>
      <c r="U419" s="6" t="e">
        <f>SUMIF(Sta!$A:$A,$A419,Sta!I:I)/$B419</f>
        <v>#DIV/0!</v>
      </c>
      <c r="V419" s="6" t="e">
        <f>SUMIF(Sta!$B:$B,$A419,Sta!K:K)/$C419</f>
        <v>#DIV/0!</v>
      </c>
      <c r="W419" s="10" t="e">
        <f>(SUMIF(Sta!$A:$A,$A419,Sta!Q:Q) +SUMIF(Sta!$B:$B,$A419,Sta!Q:Q))/$D419</f>
        <v>#DIV/0!</v>
      </c>
      <c r="X419" s="6" t="e">
        <f>SUMIF(Sta!$A:$A,$A419,Sta!Q:Q)/$B419</f>
        <v>#DIV/0!</v>
      </c>
      <c r="Y419" s="6" t="e">
        <f>SUMIF(Sta!$B:$B,$A419,Sta!Q:Q)/$C419</f>
        <v>#DIV/0!</v>
      </c>
      <c r="Z419" s="10" t="e">
        <f>(SUMIF(Sta!$A:$A,$A419,Sta!M:M) +SUMIF(Sta!$B:$B,$A419,Sta!O:O))/$D419</f>
        <v>#DIV/0!</v>
      </c>
      <c r="AA419" s="6" t="e">
        <f>SUMIF(Sta!$A:$A,$A419,Sta!M:M)/$B419</f>
        <v>#DIV/0!</v>
      </c>
      <c r="AB419" s="6" t="e">
        <f>SUMIF(Sta!$B:$B,$A419,Sta!O:O)/$C419</f>
        <v>#DIV/0!</v>
      </c>
      <c r="AC419" s="10" t="e">
        <f>(SUMIF(Sta!$A:$A,$A419,Sta!N:N) +SUMIF(Sta!$B:$B,$A419,Sta!P:P))/$D419</f>
        <v>#DIV/0!</v>
      </c>
      <c r="AD419" s="6" t="e">
        <f>SUMIF(Sta!$A:$A,$A419,Sta!N:N)/$B419</f>
        <v>#DIV/0!</v>
      </c>
      <c r="AE419" s="14" t="e">
        <f>SUMIF(Sta!$B:$B,$A419,Sta!P:P)/$C419</f>
        <v>#DIV/0!</v>
      </c>
    </row>
    <row r="420" spans="1:31" x14ac:dyDescent="0.3">
      <c r="A420" t="s">
        <v>515</v>
      </c>
      <c r="B420" s="9">
        <f>COUNTIF(Sta!A:A,A420)</f>
        <v>2</v>
      </c>
      <c r="C420" s="4">
        <f>COUNTIF(Sta!B:B,A420)</f>
        <v>3</v>
      </c>
      <c r="D420" s="4">
        <f t="shared" si="12"/>
        <v>5</v>
      </c>
      <c r="E420" s="10">
        <f>(SUMIF(Sta!$A:$A,$A420,Sta!F:F) +SUMIF(Sta!$B:$B,$A420,Sta!F:F))/$D420</f>
        <v>3.2</v>
      </c>
      <c r="F420" s="6">
        <f>SUMIF(Sta!$A:$A,$A420,Sta!F:F)/$B420</f>
        <v>4</v>
      </c>
      <c r="G420" s="6">
        <f>SUMIF(Sta!$B:$B,$A420,Sta!F:F)/$C420</f>
        <v>2.6666666666666665</v>
      </c>
      <c r="H420" s="10">
        <f>(SUMIF(Sta!$A:$A,$A420,Sta!D:D) +SUMIF(Sta!$B:$B,$A420,Sta!E:E))/$D420</f>
        <v>1.6</v>
      </c>
      <c r="I420" s="6">
        <f>SUMIF(Sta!$A:$A,$A420,Sta!D:D)/$B420</f>
        <v>2.5</v>
      </c>
      <c r="J420" s="6">
        <f>SUMIF(Sta!$B:$B,$A420,Sta!E:E)/$C420</f>
        <v>1</v>
      </c>
      <c r="K420" s="10">
        <f>(SUMIF(Sta!$A:$A,$A420,Sta!E:E) +SUMIF(Sta!$B:$B,$A420,Sta!D:D))/$D420</f>
        <v>1.6</v>
      </c>
      <c r="L420" s="6">
        <f>SUMIF(Sta!$A:$A,$A420,Sta!E:E)/$B420</f>
        <v>1.5</v>
      </c>
      <c r="M420" s="6">
        <f>SUMIF(Sta!$B:$B,$A420,Sta!D:D)/$C420</f>
        <v>1.6666666666666667</v>
      </c>
      <c r="N420" s="10">
        <f>(SUMIF(Sta!$A:$A,$A420,Sta!L:L) +SUMIF(Sta!$B:$B,$A420,Sta!L:L))/$D420</f>
        <v>1.6</v>
      </c>
      <c r="O420" s="6">
        <f>SUMIF(Sta!$A:$A,$A420,Sta!L:L)/$B420</f>
        <v>2.5</v>
      </c>
      <c r="P420" s="6">
        <f>SUMIF(Sta!$B:$B,$A420,Sta!L:L)/$C420</f>
        <v>1</v>
      </c>
      <c r="Q420" s="10">
        <f>(SUMIF(Sta!$A:$A,$A420,Sta!H:H) +SUMIF(Sta!$B:$B,$A420,Sta!J:J))/$D420</f>
        <v>1</v>
      </c>
      <c r="R420" s="6">
        <f>SUMIF(Sta!$A:$A,$A420,Sta!H:H)/$B420</f>
        <v>2</v>
      </c>
      <c r="S420" s="6">
        <f>SUMIF(Sta!$B:$B,$A420,Sta!J:J)/$C420</f>
        <v>0.33333333333333331</v>
      </c>
      <c r="T420" s="10">
        <f>(SUMIF(Sta!$A:$A,$A420,Sta!I:I) +SUMIF(Sta!$B:$B,$A420,Sta!K:K))/$D420</f>
        <v>0.6</v>
      </c>
      <c r="U420" s="6">
        <f>SUMIF(Sta!$A:$A,$A420,Sta!I:I)/$B420</f>
        <v>0.5</v>
      </c>
      <c r="V420" s="6">
        <f>SUMIF(Sta!$B:$B,$A420,Sta!K:K)/$C420</f>
        <v>0.66666666666666663</v>
      </c>
      <c r="W420" s="10">
        <f>(SUMIF(Sta!$A:$A,$A420,Sta!Q:Q) +SUMIF(Sta!$B:$B,$A420,Sta!Q:Q))/$D420</f>
        <v>1.6</v>
      </c>
      <c r="X420" s="6">
        <f>SUMIF(Sta!$A:$A,$A420,Sta!Q:Q)/$B420</f>
        <v>1.5</v>
      </c>
      <c r="Y420" s="6">
        <f>SUMIF(Sta!$B:$B,$A420,Sta!Q:Q)/$C420</f>
        <v>1.6666666666666667</v>
      </c>
      <c r="Z420" s="10">
        <f>(SUMIF(Sta!$A:$A,$A420,Sta!M:M) +SUMIF(Sta!$B:$B,$A420,Sta!O:O))/$D420</f>
        <v>0.6</v>
      </c>
      <c r="AA420" s="6">
        <f>SUMIF(Sta!$A:$A,$A420,Sta!M:M)/$B420</f>
        <v>0.5</v>
      </c>
      <c r="AB420" s="6">
        <f>SUMIF(Sta!$B:$B,$A420,Sta!O:O)/$C420</f>
        <v>0.66666666666666663</v>
      </c>
      <c r="AC420" s="10">
        <f>(SUMIF(Sta!$A:$A,$A420,Sta!N:N) +SUMIF(Sta!$B:$B,$A420,Sta!P:P))/$D420</f>
        <v>1</v>
      </c>
      <c r="AD420" s="6">
        <f>SUMIF(Sta!$A:$A,$A420,Sta!N:N)/$B420</f>
        <v>1</v>
      </c>
      <c r="AE420" s="14">
        <f>SUMIF(Sta!$B:$B,$A420,Sta!P:P)/$C420</f>
        <v>1</v>
      </c>
    </row>
    <row r="421" spans="1:31" x14ac:dyDescent="0.3">
      <c r="A421" t="s">
        <v>419</v>
      </c>
      <c r="B421" s="9">
        <f>COUNTIF(Sta!A:A,A421)</f>
        <v>0</v>
      </c>
      <c r="C421" s="4">
        <f>COUNTIF(Sta!B:B,A421)</f>
        <v>1</v>
      </c>
      <c r="D421" s="4">
        <f t="shared" si="12"/>
        <v>1</v>
      </c>
      <c r="E421" s="10">
        <f>(SUMIF(Sta!$A:$A,$A421,Sta!F:F) +SUMIF(Sta!$B:$B,$A421,Sta!F:F))/$D421</f>
        <v>3</v>
      </c>
      <c r="F421" s="6" t="e">
        <f>SUMIF(Sta!$A:$A,$A421,Sta!F:F)/$B421</f>
        <v>#DIV/0!</v>
      </c>
      <c r="G421" s="6">
        <f>SUMIF(Sta!$B:$B,$A421,Sta!F:F)/$C421</f>
        <v>3</v>
      </c>
      <c r="H421" s="10">
        <f>(SUMIF(Sta!$A:$A,$A421,Sta!D:D) +SUMIF(Sta!$B:$B,$A421,Sta!E:E))/$D421</f>
        <v>2</v>
      </c>
      <c r="I421" s="6" t="e">
        <f>SUMIF(Sta!$A:$A,$A421,Sta!D:D)/$B421</f>
        <v>#DIV/0!</v>
      </c>
      <c r="J421" s="6">
        <f>SUMIF(Sta!$B:$B,$A421,Sta!E:E)/$C421</f>
        <v>2</v>
      </c>
      <c r="K421" s="10">
        <f>(SUMIF(Sta!$A:$A,$A421,Sta!E:E) +SUMIF(Sta!$B:$B,$A421,Sta!D:D))/$D421</f>
        <v>1</v>
      </c>
      <c r="L421" s="6" t="e">
        <f>SUMIF(Sta!$A:$A,$A421,Sta!E:E)/$B421</f>
        <v>#DIV/0!</v>
      </c>
      <c r="M421" s="6">
        <f>SUMIF(Sta!$B:$B,$A421,Sta!D:D)/$C421</f>
        <v>1</v>
      </c>
      <c r="N421" s="10">
        <f>(SUMIF(Sta!$A:$A,$A421,Sta!L:L) +SUMIF(Sta!$B:$B,$A421,Sta!L:L))/$D421</f>
        <v>1</v>
      </c>
      <c r="O421" s="6" t="e">
        <f>SUMIF(Sta!$A:$A,$A421,Sta!L:L)/$B421</f>
        <v>#DIV/0!</v>
      </c>
      <c r="P421" s="6">
        <f>SUMIF(Sta!$B:$B,$A421,Sta!L:L)/$C421</f>
        <v>1</v>
      </c>
      <c r="Q421" s="10">
        <f>(SUMIF(Sta!$A:$A,$A421,Sta!H:H) +SUMIF(Sta!$B:$B,$A421,Sta!J:J))/$D421</f>
        <v>1</v>
      </c>
      <c r="R421" s="6" t="e">
        <f>SUMIF(Sta!$A:$A,$A421,Sta!H:H)/$B421</f>
        <v>#DIV/0!</v>
      </c>
      <c r="S421" s="6">
        <f>SUMIF(Sta!$B:$B,$A421,Sta!J:J)/$C421</f>
        <v>1</v>
      </c>
      <c r="T421" s="10">
        <f>(SUMIF(Sta!$A:$A,$A421,Sta!I:I) +SUMIF(Sta!$B:$B,$A421,Sta!K:K))/$D421</f>
        <v>0</v>
      </c>
      <c r="U421" s="6" t="e">
        <f>SUMIF(Sta!$A:$A,$A421,Sta!I:I)/$B421</f>
        <v>#DIV/0!</v>
      </c>
      <c r="V421" s="6">
        <f>SUMIF(Sta!$B:$B,$A421,Sta!K:K)/$C421</f>
        <v>0</v>
      </c>
      <c r="W421" s="10">
        <f>(SUMIF(Sta!$A:$A,$A421,Sta!Q:Q) +SUMIF(Sta!$B:$B,$A421,Sta!Q:Q))/$D421</f>
        <v>2</v>
      </c>
      <c r="X421" s="6" t="e">
        <f>SUMIF(Sta!$A:$A,$A421,Sta!Q:Q)/$B421</f>
        <v>#DIV/0!</v>
      </c>
      <c r="Y421" s="6">
        <f>SUMIF(Sta!$B:$B,$A421,Sta!Q:Q)/$C421</f>
        <v>2</v>
      </c>
      <c r="Z421" s="10">
        <f>(SUMIF(Sta!$A:$A,$A421,Sta!M:M) +SUMIF(Sta!$B:$B,$A421,Sta!O:O))/$D421</f>
        <v>1</v>
      </c>
      <c r="AA421" s="6" t="e">
        <f>SUMIF(Sta!$A:$A,$A421,Sta!M:M)/$B421</f>
        <v>#DIV/0!</v>
      </c>
      <c r="AB421" s="6">
        <f>SUMIF(Sta!$B:$B,$A421,Sta!O:O)/$C421</f>
        <v>1</v>
      </c>
      <c r="AC421" s="10">
        <f>(SUMIF(Sta!$A:$A,$A421,Sta!N:N) +SUMIF(Sta!$B:$B,$A421,Sta!P:P))/$D421</f>
        <v>1</v>
      </c>
      <c r="AD421" s="6" t="e">
        <f>SUMIF(Sta!$A:$A,$A421,Sta!N:N)/$B421</f>
        <v>#DIV/0!</v>
      </c>
      <c r="AE421" s="14">
        <f>SUMIF(Sta!$B:$B,$A421,Sta!P:P)/$C421</f>
        <v>1</v>
      </c>
    </row>
    <row r="422" spans="1:31" x14ac:dyDescent="0.3">
      <c r="A422" t="s">
        <v>532</v>
      </c>
      <c r="B422" s="9">
        <f>COUNTIF(Sta!A:A,A422)</f>
        <v>8</v>
      </c>
      <c r="C422" s="4">
        <f>COUNTIF(Sta!B:B,A422)</f>
        <v>8</v>
      </c>
      <c r="D422" s="4">
        <f t="shared" si="12"/>
        <v>16</v>
      </c>
      <c r="E422" s="10">
        <f>(SUMIF(Sta!$A:$A,$A422,Sta!F:F) +SUMIF(Sta!$B:$B,$A422,Sta!F:F))/$D422</f>
        <v>2.875</v>
      </c>
      <c r="F422" s="6">
        <f>SUMIF(Sta!$A:$A,$A422,Sta!F:F)/$B422</f>
        <v>3.625</v>
      </c>
      <c r="G422" s="6">
        <f>SUMIF(Sta!$B:$B,$A422,Sta!F:F)/$C422</f>
        <v>2.125</v>
      </c>
      <c r="H422" s="10">
        <f>(SUMIF(Sta!$A:$A,$A422,Sta!D:D) +SUMIF(Sta!$B:$B,$A422,Sta!E:E))/$D422</f>
        <v>1.0625</v>
      </c>
      <c r="I422" s="6">
        <f>SUMIF(Sta!$A:$A,$A422,Sta!D:D)/$B422</f>
        <v>1.375</v>
      </c>
      <c r="J422" s="6">
        <f>SUMIF(Sta!$B:$B,$A422,Sta!E:E)/$C422</f>
        <v>0.75</v>
      </c>
      <c r="K422" s="10">
        <f>(SUMIF(Sta!$A:$A,$A422,Sta!E:E) +SUMIF(Sta!$B:$B,$A422,Sta!D:D))/$D422</f>
        <v>1.8125</v>
      </c>
      <c r="L422" s="6">
        <f>SUMIF(Sta!$A:$A,$A422,Sta!E:E)/$B422</f>
        <v>2.25</v>
      </c>
      <c r="M422" s="6">
        <f>SUMIF(Sta!$B:$B,$A422,Sta!D:D)/$C422</f>
        <v>1.375</v>
      </c>
      <c r="N422" s="10">
        <f>(SUMIF(Sta!$A:$A,$A422,Sta!L:L) +SUMIF(Sta!$B:$B,$A422,Sta!L:L))/$D422</f>
        <v>0.8125</v>
      </c>
      <c r="O422" s="6">
        <f>SUMIF(Sta!$A:$A,$A422,Sta!L:L)/$B422</f>
        <v>1.125</v>
      </c>
      <c r="P422" s="6">
        <f>SUMIF(Sta!$B:$B,$A422,Sta!L:L)/$C422</f>
        <v>0.5</v>
      </c>
      <c r="Q422" s="10">
        <f>(SUMIF(Sta!$A:$A,$A422,Sta!H:H) +SUMIF(Sta!$B:$B,$A422,Sta!J:J))/$D422</f>
        <v>0.375</v>
      </c>
      <c r="R422" s="6">
        <f>SUMIF(Sta!$A:$A,$A422,Sta!H:H)/$B422</f>
        <v>0.625</v>
      </c>
      <c r="S422" s="6">
        <f>SUMIF(Sta!$B:$B,$A422,Sta!J:J)/$C422</f>
        <v>0.125</v>
      </c>
      <c r="T422" s="10">
        <f>(SUMIF(Sta!$A:$A,$A422,Sta!I:I) +SUMIF(Sta!$B:$B,$A422,Sta!K:K))/$D422</f>
        <v>0.4375</v>
      </c>
      <c r="U422" s="6">
        <f>SUMIF(Sta!$A:$A,$A422,Sta!I:I)/$B422</f>
        <v>0.5</v>
      </c>
      <c r="V422" s="6">
        <f>SUMIF(Sta!$B:$B,$A422,Sta!K:K)/$C422</f>
        <v>0.375</v>
      </c>
      <c r="W422" s="10">
        <f>(SUMIF(Sta!$A:$A,$A422,Sta!Q:Q) +SUMIF(Sta!$B:$B,$A422,Sta!Q:Q))/$D422</f>
        <v>2.0625</v>
      </c>
      <c r="X422" s="6">
        <f>SUMIF(Sta!$A:$A,$A422,Sta!Q:Q)/$B422</f>
        <v>2.5</v>
      </c>
      <c r="Y422" s="6">
        <f>SUMIF(Sta!$B:$B,$A422,Sta!Q:Q)/$C422</f>
        <v>1.625</v>
      </c>
      <c r="Z422" s="10">
        <f>(SUMIF(Sta!$A:$A,$A422,Sta!M:M) +SUMIF(Sta!$B:$B,$A422,Sta!O:O))/$D422</f>
        <v>0.6875</v>
      </c>
      <c r="AA422" s="6">
        <f>SUMIF(Sta!$A:$A,$A422,Sta!M:M)/$B422</f>
        <v>0.75</v>
      </c>
      <c r="AB422" s="6">
        <f>SUMIF(Sta!$B:$B,$A422,Sta!O:O)/$C422</f>
        <v>0.625</v>
      </c>
      <c r="AC422" s="10">
        <f>(SUMIF(Sta!$A:$A,$A422,Sta!N:N) +SUMIF(Sta!$B:$B,$A422,Sta!P:P))/$D422</f>
        <v>1.375</v>
      </c>
      <c r="AD422" s="6">
        <f>SUMIF(Sta!$A:$A,$A422,Sta!N:N)/$B422</f>
        <v>1.75</v>
      </c>
      <c r="AE422" s="14">
        <f>SUMIF(Sta!$B:$B,$A422,Sta!P:P)/$C422</f>
        <v>1</v>
      </c>
    </row>
    <row r="423" spans="1:31" x14ac:dyDescent="0.3">
      <c r="A423" t="s">
        <v>570</v>
      </c>
      <c r="B423" s="9">
        <f>COUNTIF(Sta!A:A,A423)</f>
        <v>2</v>
      </c>
      <c r="C423" s="4">
        <f>COUNTIF(Sta!B:B,A423)</f>
        <v>1</v>
      </c>
      <c r="D423" s="4">
        <f t="shared" si="12"/>
        <v>3</v>
      </c>
      <c r="E423" s="10">
        <f>(SUMIF(Sta!$A:$A,$A423,Sta!F:F) +SUMIF(Sta!$B:$B,$A423,Sta!F:F))/$D423</f>
        <v>3</v>
      </c>
      <c r="F423" s="6">
        <f>SUMIF(Sta!$A:$A,$A423,Sta!F:F)/$B423</f>
        <v>2.5</v>
      </c>
      <c r="G423" s="6">
        <f>SUMIF(Sta!$B:$B,$A423,Sta!F:F)/$C423</f>
        <v>4</v>
      </c>
      <c r="H423" s="10">
        <f>(SUMIF(Sta!$A:$A,$A423,Sta!D:D) +SUMIF(Sta!$B:$B,$A423,Sta!E:E))/$D423</f>
        <v>1.3333333333333333</v>
      </c>
      <c r="I423" s="6">
        <f>SUMIF(Sta!$A:$A,$A423,Sta!D:D)/$B423</f>
        <v>1</v>
      </c>
      <c r="J423" s="6">
        <f>SUMIF(Sta!$B:$B,$A423,Sta!E:E)/$C423</f>
        <v>2</v>
      </c>
      <c r="K423" s="10">
        <f>(SUMIF(Sta!$A:$A,$A423,Sta!E:E) +SUMIF(Sta!$B:$B,$A423,Sta!D:D))/$D423</f>
        <v>1.6666666666666667</v>
      </c>
      <c r="L423" s="6">
        <f>SUMIF(Sta!$A:$A,$A423,Sta!E:E)/$B423</f>
        <v>1.5</v>
      </c>
      <c r="M423" s="6">
        <f>SUMIF(Sta!$B:$B,$A423,Sta!D:D)/$C423</f>
        <v>2</v>
      </c>
      <c r="N423" s="10">
        <f>(SUMIF(Sta!$A:$A,$A423,Sta!L:L) +SUMIF(Sta!$B:$B,$A423,Sta!L:L))/$D423</f>
        <v>2</v>
      </c>
      <c r="O423" s="6">
        <f>SUMIF(Sta!$A:$A,$A423,Sta!L:L)/$B423</f>
        <v>2</v>
      </c>
      <c r="P423" s="6">
        <f>SUMIF(Sta!$B:$B,$A423,Sta!L:L)/$C423</f>
        <v>2</v>
      </c>
      <c r="Q423" s="10">
        <f>(SUMIF(Sta!$A:$A,$A423,Sta!H:H) +SUMIF(Sta!$B:$B,$A423,Sta!J:J))/$D423</f>
        <v>1</v>
      </c>
      <c r="R423" s="6">
        <f>SUMIF(Sta!$A:$A,$A423,Sta!H:H)/$B423</f>
        <v>1</v>
      </c>
      <c r="S423" s="6">
        <f>SUMIF(Sta!$B:$B,$A423,Sta!J:J)/$C423</f>
        <v>1</v>
      </c>
      <c r="T423" s="10">
        <f>(SUMIF(Sta!$A:$A,$A423,Sta!I:I) +SUMIF(Sta!$B:$B,$A423,Sta!K:K))/$D423</f>
        <v>1</v>
      </c>
      <c r="U423" s="6">
        <f>SUMIF(Sta!$A:$A,$A423,Sta!I:I)/$B423</f>
        <v>1</v>
      </c>
      <c r="V423" s="6">
        <f>SUMIF(Sta!$B:$B,$A423,Sta!K:K)/$C423</f>
        <v>1</v>
      </c>
      <c r="W423" s="10">
        <f>(SUMIF(Sta!$A:$A,$A423,Sta!Q:Q) +SUMIF(Sta!$B:$B,$A423,Sta!Q:Q))/$D423</f>
        <v>1</v>
      </c>
      <c r="X423" s="6">
        <f>SUMIF(Sta!$A:$A,$A423,Sta!Q:Q)/$B423</f>
        <v>0.5</v>
      </c>
      <c r="Y423" s="6">
        <f>SUMIF(Sta!$B:$B,$A423,Sta!Q:Q)/$C423</f>
        <v>2</v>
      </c>
      <c r="Z423" s="10">
        <f>(SUMIF(Sta!$A:$A,$A423,Sta!M:M) +SUMIF(Sta!$B:$B,$A423,Sta!O:O))/$D423</f>
        <v>0.33333333333333331</v>
      </c>
      <c r="AA423" s="6">
        <f>SUMIF(Sta!$A:$A,$A423,Sta!M:M)/$B423</f>
        <v>0</v>
      </c>
      <c r="AB423" s="6">
        <f>SUMIF(Sta!$B:$B,$A423,Sta!O:O)/$C423</f>
        <v>1</v>
      </c>
      <c r="AC423" s="10">
        <f>(SUMIF(Sta!$A:$A,$A423,Sta!N:N) +SUMIF(Sta!$B:$B,$A423,Sta!P:P))/$D423</f>
        <v>0.66666666666666663</v>
      </c>
      <c r="AD423" s="6">
        <f>SUMIF(Sta!$A:$A,$A423,Sta!N:N)/$B423</f>
        <v>0.5</v>
      </c>
      <c r="AE423" s="14">
        <f>SUMIF(Sta!$B:$B,$A423,Sta!P:P)/$C423</f>
        <v>1</v>
      </c>
    </row>
    <row r="424" spans="1:31" x14ac:dyDescent="0.3">
      <c r="A424" t="s">
        <v>308</v>
      </c>
      <c r="B424" s="9">
        <f>COUNTIF(Sta!A:A,A424)</f>
        <v>0</v>
      </c>
      <c r="C424" s="4">
        <f>COUNTIF(Sta!B:B,A424)</f>
        <v>0</v>
      </c>
      <c r="D424" s="4">
        <f t="shared" si="12"/>
        <v>0</v>
      </c>
      <c r="E424" s="10" t="e">
        <f>(SUMIF(Sta!$A:$A,$A424,Sta!F:F) +SUMIF(Sta!$B:$B,$A424,Sta!F:F))/$D424</f>
        <v>#DIV/0!</v>
      </c>
      <c r="F424" s="6" t="e">
        <f>SUMIF(Sta!$A:$A,$A424,Sta!F:F)/$B424</f>
        <v>#DIV/0!</v>
      </c>
      <c r="G424" s="6" t="e">
        <f>SUMIF(Sta!$B:$B,$A424,Sta!F:F)/$C424</f>
        <v>#DIV/0!</v>
      </c>
      <c r="H424" s="10" t="e">
        <f>(SUMIF(Sta!$A:$A,$A424,Sta!D:D) +SUMIF(Sta!$B:$B,$A424,Sta!E:E))/$D424</f>
        <v>#DIV/0!</v>
      </c>
      <c r="I424" s="6" t="e">
        <f>SUMIF(Sta!$A:$A,$A424,Sta!D:D)/$B424</f>
        <v>#DIV/0!</v>
      </c>
      <c r="J424" s="6" t="e">
        <f>SUMIF(Sta!$B:$B,$A424,Sta!E:E)/$C424</f>
        <v>#DIV/0!</v>
      </c>
      <c r="K424" s="10" t="e">
        <f>(SUMIF(Sta!$A:$A,$A424,Sta!E:E) +SUMIF(Sta!$B:$B,$A424,Sta!D:D))/$D424</f>
        <v>#DIV/0!</v>
      </c>
      <c r="L424" s="6" t="e">
        <f>SUMIF(Sta!$A:$A,$A424,Sta!E:E)/$B424</f>
        <v>#DIV/0!</v>
      </c>
      <c r="M424" s="6" t="e">
        <f>SUMIF(Sta!$B:$B,$A424,Sta!D:D)/$C424</f>
        <v>#DIV/0!</v>
      </c>
      <c r="N424" s="10" t="e">
        <f>(SUMIF(Sta!$A:$A,$A424,Sta!L:L) +SUMIF(Sta!$B:$B,$A424,Sta!L:L))/$D424</f>
        <v>#DIV/0!</v>
      </c>
      <c r="O424" s="6" t="e">
        <f>SUMIF(Sta!$A:$A,$A424,Sta!L:L)/$B424</f>
        <v>#DIV/0!</v>
      </c>
      <c r="P424" s="6" t="e">
        <f>SUMIF(Sta!$B:$B,$A424,Sta!L:L)/$C424</f>
        <v>#DIV/0!</v>
      </c>
      <c r="Q424" s="10" t="e">
        <f>(SUMIF(Sta!$A:$A,$A424,Sta!H:H) +SUMIF(Sta!$B:$B,$A424,Sta!J:J))/$D424</f>
        <v>#DIV/0!</v>
      </c>
      <c r="R424" s="6" t="e">
        <f>SUMIF(Sta!$A:$A,$A424,Sta!H:H)/$B424</f>
        <v>#DIV/0!</v>
      </c>
      <c r="S424" s="6" t="e">
        <f>SUMIF(Sta!$B:$B,$A424,Sta!J:J)/$C424</f>
        <v>#DIV/0!</v>
      </c>
      <c r="T424" s="10" t="e">
        <f>(SUMIF(Sta!$A:$A,$A424,Sta!I:I) +SUMIF(Sta!$B:$B,$A424,Sta!K:K))/$D424</f>
        <v>#DIV/0!</v>
      </c>
      <c r="U424" s="6" t="e">
        <f>SUMIF(Sta!$A:$A,$A424,Sta!I:I)/$B424</f>
        <v>#DIV/0!</v>
      </c>
      <c r="V424" s="6" t="e">
        <f>SUMIF(Sta!$B:$B,$A424,Sta!K:K)/$C424</f>
        <v>#DIV/0!</v>
      </c>
      <c r="W424" s="10" t="e">
        <f>(SUMIF(Sta!$A:$A,$A424,Sta!Q:Q) +SUMIF(Sta!$B:$B,$A424,Sta!Q:Q))/$D424</f>
        <v>#DIV/0!</v>
      </c>
      <c r="X424" s="6" t="e">
        <f>SUMIF(Sta!$A:$A,$A424,Sta!Q:Q)/$B424</f>
        <v>#DIV/0!</v>
      </c>
      <c r="Y424" s="6" t="e">
        <f>SUMIF(Sta!$B:$B,$A424,Sta!Q:Q)/$C424</f>
        <v>#DIV/0!</v>
      </c>
      <c r="Z424" s="10" t="e">
        <f>(SUMIF(Sta!$A:$A,$A424,Sta!M:M) +SUMIF(Sta!$B:$B,$A424,Sta!O:O))/$D424</f>
        <v>#DIV/0!</v>
      </c>
      <c r="AA424" s="6" t="e">
        <f>SUMIF(Sta!$A:$A,$A424,Sta!M:M)/$B424</f>
        <v>#DIV/0!</v>
      </c>
      <c r="AB424" s="6" t="e">
        <f>SUMIF(Sta!$B:$B,$A424,Sta!O:O)/$C424</f>
        <v>#DIV/0!</v>
      </c>
      <c r="AC424" s="10" t="e">
        <f>(SUMIF(Sta!$A:$A,$A424,Sta!N:N) +SUMIF(Sta!$B:$B,$A424,Sta!P:P))/$D424</f>
        <v>#DIV/0!</v>
      </c>
      <c r="AD424" s="6" t="e">
        <f>SUMIF(Sta!$A:$A,$A424,Sta!N:N)/$B424</f>
        <v>#DIV/0!</v>
      </c>
      <c r="AE424" s="14" t="e">
        <f>SUMIF(Sta!$B:$B,$A424,Sta!P:P)/$C424</f>
        <v>#DIV/0!</v>
      </c>
    </row>
    <row r="425" spans="1:31" x14ac:dyDescent="0.3">
      <c r="A425" t="s">
        <v>250</v>
      </c>
      <c r="B425" s="9">
        <f>COUNTIF(Sta!A:A,A425)</f>
        <v>0</v>
      </c>
      <c r="C425" s="4">
        <f>COUNTIF(Sta!B:B,A425)</f>
        <v>0</v>
      </c>
      <c r="D425" s="4">
        <f t="shared" si="12"/>
        <v>0</v>
      </c>
      <c r="E425" s="10" t="e">
        <f>(SUMIF(Sta!$A:$A,$A425,Sta!F:F) +SUMIF(Sta!$B:$B,$A425,Sta!F:F))/$D425</f>
        <v>#DIV/0!</v>
      </c>
      <c r="F425" s="6" t="e">
        <f>SUMIF(Sta!$A:$A,$A425,Sta!F:F)/$B425</f>
        <v>#DIV/0!</v>
      </c>
      <c r="G425" s="6" t="e">
        <f>SUMIF(Sta!$B:$B,$A425,Sta!F:F)/$C425</f>
        <v>#DIV/0!</v>
      </c>
      <c r="H425" s="10" t="e">
        <f>(SUMIF(Sta!$A:$A,$A425,Sta!D:D) +SUMIF(Sta!$B:$B,$A425,Sta!E:E))/$D425</f>
        <v>#DIV/0!</v>
      </c>
      <c r="I425" s="6" t="e">
        <f>SUMIF(Sta!$A:$A,$A425,Sta!D:D)/$B425</f>
        <v>#DIV/0!</v>
      </c>
      <c r="J425" s="6" t="e">
        <f>SUMIF(Sta!$B:$B,$A425,Sta!E:E)/$C425</f>
        <v>#DIV/0!</v>
      </c>
      <c r="K425" s="10" t="e">
        <f>(SUMIF(Sta!$A:$A,$A425,Sta!E:E) +SUMIF(Sta!$B:$B,$A425,Sta!D:D))/$D425</f>
        <v>#DIV/0!</v>
      </c>
      <c r="L425" s="6" t="e">
        <f>SUMIF(Sta!$A:$A,$A425,Sta!E:E)/$B425</f>
        <v>#DIV/0!</v>
      </c>
      <c r="M425" s="6" t="e">
        <f>SUMIF(Sta!$B:$B,$A425,Sta!D:D)/$C425</f>
        <v>#DIV/0!</v>
      </c>
      <c r="N425" s="10" t="e">
        <f>(SUMIF(Sta!$A:$A,$A425,Sta!L:L) +SUMIF(Sta!$B:$B,$A425,Sta!L:L))/$D425</f>
        <v>#DIV/0!</v>
      </c>
      <c r="O425" s="6" t="e">
        <f>SUMIF(Sta!$A:$A,$A425,Sta!L:L)/$B425</f>
        <v>#DIV/0!</v>
      </c>
      <c r="P425" s="6" t="e">
        <f>SUMIF(Sta!$B:$B,$A425,Sta!L:L)/$C425</f>
        <v>#DIV/0!</v>
      </c>
      <c r="Q425" s="10" t="e">
        <f>(SUMIF(Sta!$A:$A,$A425,Sta!H:H) +SUMIF(Sta!$B:$B,$A425,Sta!J:J))/$D425</f>
        <v>#DIV/0!</v>
      </c>
      <c r="R425" s="6" t="e">
        <f>SUMIF(Sta!$A:$A,$A425,Sta!H:H)/$B425</f>
        <v>#DIV/0!</v>
      </c>
      <c r="S425" s="6" t="e">
        <f>SUMIF(Sta!$B:$B,$A425,Sta!J:J)/$C425</f>
        <v>#DIV/0!</v>
      </c>
      <c r="T425" s="10" t="e">
        <f>(SUMIF(Sta!$A:$A,$A425,Sta!I:I) +SUMIF(Sta!$B:$B,$A425,Sta!K:K))/$D425</f>
        <v>#DIV/0!</v>
      </c>
      <c r="U425" s="6" t="e">
        <f>SUMIF(Sta!$A:$A,$A425,Sta!I:I)/$B425</f>
        <v>#DIV/0!</v>
      </c>
      <c r="V425" s="6" t="e">
        <f>SUMIF(Sta!$B:$B,$A425,Sta!K:K)/$C425</f>
        <v>#DIV/0!</v>
      </c>
      <c r="W425" s="10" t="e">
        <f>(SUMIF(Sta!$A:$A,$A425,Sta!Q:Q) +SUMIF(Sta!$B:$B,$A425,Sta!Q:Q))/$D425</f>
        <v>#DIV/0!</v>
      </c>
      <c r="X425" s="6" t="e">
        <f>SUMIF(Sta!$A:$A,$A425,Sta!Q:Q)/$B425</f>
        <v>#DIV/0!</v>
      </c>
      <c r="Y425" s="6" t="e">
        <f>SUMIF(Sta!$B:$B,$A425,Sta!Q:Q)/$C425</f>
        <v>#DIV/0!</v>
      </c>
      <c r="Z425" s="10" t="e">
        <f>(SUMIF(Sta!$A:$A,$A425,Sta!M:M) +SUMIF(Sta!$B:$B,$A425,Sta!O:O))/$D425</f>
        <v>#DIV/0!</v>
      </c>
      <c r="AA425" s="6" t="e">
        <f>SUMIF(Sta!$A:$A,$A425,Sta!M:M)/$B425</f>
        <v>#DIV/0!</v>
      </c>
      <c r="AB425" s="6" t="e">
        <f>SUMIF(Sta!$B:$B,$A425,Sta!O:O)/$C425</f>
        <v>#DIV/0!</v>
      </c>
      <c r="AC425" s="10" t="e">
        <f>(SUMIF(Sta!$A:$A,$A425,Sta!N:N) +SUMIF(Sta!$B:$B,$A425,Sta!P:P))/$D425</f>
        <v>#DIV/0!</v>
      </c>
      <c r="AD425" s="6" t="e">
        <f>SUMIF(Sta!$A:$A,$A425,Sta!N:N)/$B425</f>
        <v>#DIV/0!</v>
      </c>
      <c r="AE425" s="14" t="e">
        <f>SUMIF(Sta!$B:$B,$A425,Sta!P:P)/$C425</f>
        <v>#DIV/0!</v>
      </c>
    </row>
    <row r="426" spans="1:31" x14ac:dyDescent="0.3">
      <c r="A426" t="s">
        <v>192</v>
      </c>
      <c r="B426" s="9">
        <f>COUNTIF(Sta!A:A,A426)</f>
        <v>1</v>
      </c>
      <c r="C426" s="4">
        <f>COUNTIF(Sta!B:B,A426)</f>
        <v>1</v>
      </c>
      <c r="D426" s="4">
        <f t="shared" si="12"/>
        <v>2</v>
      </c>
      <c r="E426" s="10">
        <f>(SUMIF(Sta!$A:$A,$A426,Sta!F:F) +SUMIF(Sta!$B:$B,$A426,Sta!F:F))/$D426</f>
        <v>3.5</v>
      </c>
      <c r="F426" s="6">
        <f>SUMIF(Sta!$A:$A,$A426,Sta!F:F)/$B426</f>
        <v>4</v>
      </c>
      <c r="G426" s="6">
        <f>SUMIF(Sta!$B:$B,$A426,Sta!F:F)/$C426</f>
        <v>3</v>
      </c>
      <c r="H426" s="10">
        <f>(SUMIF(Sta!$A:$A,$A426,Sta!D:D) +SUMIF(Sta!$B:$B,$A426,Sta!E:E))/$D426</f>
        <v>1</v>
      </c>
      <c r="I426" s="6">
        <f>SUMIF(Sta!$A:$A,$A426,Sta!D:D)/$B426</f>
        <v>1</v>
      </c>
      <c r="J426" s="6">
        <f>SUMIF(Sta!$B:$B,$A426,Sta!E:E)/$C426</f>
        <v>1</v>
      </c>
      <c r="K426" s="10">
        <f>(SUMIF(Sta!$A:$A,$A426,Sta!E:E) +SUMIF(Sta!$B:$B,$A426,Sta!D:D))/$D426</f>
        <v>2.5</v>
      </c>
      <c r="L426" s="6">
        <f>SUMIF(Sta!$A:$A,$A426,Sta!E:E)/$B426</f>
        <v>3</v>
      </c>
      <c r="M426" s="6">
        <f>SUMIF(Sta!$B:$B,$A426,Sta!D:D)/$C426</f>
        <v>2</v>
      </c>
      <c r="N426" s="10">
        <f>(SUMIF(Sta!$A:$A,$A426,Sta!L:L) +SUMIF(Sta!$B:$B,$A426,Sta!L:L))/$D426</f>
        <v>1.5</v>
      </c>
      <c r="O426" s="6">
        <f>SUMIF(Sta!$A:$A,$A426,Sta!L:L)/$B426</f>
        <v>1</v>
      </c>
      <c r="P426" s="6">
        <f>SUMIF(Sta!$B:$B,$A426,Sta!L:L)/$C426</f>
        <v>2</v>
      </c>
      <c r="Q426" s="10">
        <f>(SUMIF(Sta!$A:$A,$A426,Sta!H:H) +SUMIF(Sta!$B:$B,$A426,Sta!J:J))/$D426</f>
        <v>0</v>
      </c>
      <c r="R426" s="6">
        <f>SUMIF(Sta!$A:$A,$A426,Sta!H:H)/$B426</f>
        <v>0</v>
      </c>
      <c r="S426" s="6">
        <f>SUMIF(Sta!$B:$B,$A426,Sta!J:J)/$C426</f>
        <v>0</v>
      </c>
      <c r="T426" s="10">
        <f>(SUMIF(Sta!$A:$A,$A426,Sta!I:I) +SUMIF(Sta!$B:$B,$A426,Sta!K:K))/$D426</f>
        <v>1.5</v>
      </c>
      <c r="U426" s="6">
        <f>SUMIF(Sta!$A:$A,$A426,Sta!I:I)/$B426</f>
        <v>1</v>
      </c>
      <c r="V426" s="6">
        <f>SUMIF(Sta!$B:$B,$A426,Sta!K:K)/$C426</f>
        <v>2</v>
      </c>
      <c r="W426" s="10">
        <f>(SUMIF(Sta!$A:$A,$A426,Sta!Q:Q) +SUMIF(Sta!$B:$B,$A426,Sta!Q:Q))/$D426</f>
        <v>2</v>
      </c>
      <c r="X426" s="6">
        <f>SUMIF(Sta!$A:$A,$A426,Sta!Q:Q)/$B426</f>
        <v>3</v>
      </c>
      <c r="Y426" s="6">
        <f>SUMIF(Sta!$B:$B,$A426,Sta!Q:Q)/$C426</f>
        <v>1</v>
      </c>
      <c r="Z426" s="10">
        <f>(SUMIF(Sta!$A:$A,$A426,Sta!M:M) +SUMIF(Sta!$B:$B,$A426,Sta!O:O))/$D426</f>
        <v>1</v>
      </c>
      <c r="AA426" s="6">
        <f>SUMIF(Sta!$A:$A,$A426,Sta!M:M)/$B426</f>
        <v>1</v>
      </c>
      <c r="AB426" s="6">
        <f>SUMIF(Sta!$B:$B,$A426,Sta!O:O)/$C426</f>
        <v>1</v>
      </c>
      <c r="AC426" s="10">
        <f>(SUMIF(Sta!$A:$A,$A426,Sta!N:N) +SUMIF(Sta!$B:$B,$A426,Sta!P:P))/$D426</f>
        <v>1</v>
      </c>
      <c r="AD426" s="6">
        <f>SUMIF(Sta!$A:$A,$A426,Sta!N:N)/$B426</f>
        <v>2</v>
      </c>
      <c r="AE426" s="14">
        <f>SUMIF(Sta!$B:$B,$A426,Sta!P:P)/$C426</f>
        <v>0</v>
      </c>
    </row>
    <row r="427" spans="1:31" x14ac:dyDescent="0.3">
      <c r="A427" t="s">
        <v>296</v>
      </c>
      <c r="B427" s="9">
        <f>COUNTIF(Sta!A:A,A427)</f>
        <v>0</v>
      </c>
      <c r="C427" s="4">
        <f>COUNTIF(Sta!B:B,A427)</f>
        <v>0</v>
      </c>
      <c r="D427" s="4">
        <f t="shared" si="12"/>
        <v>0</v>
      </c>
      <c r="E427" s="10" t="e">
        <f>(SUMIF(Sta!$A:$A,$A427,Sta!F:F) +SUMIF(Sta!$B:$B,$A427,Sta!F:F))/$D427</f>
        <v>#DIV/0!</v>
      </c>
      <c r="F427" s="6" t="e">
        <f>SUMIF(Sta!$A:$A,$A427,Sta!F:F)/$B427</f>
        <v>#DIV/0!</v>
      </c>
      <c r="G427" s="6" t="e">
        <f>SUMIF(Sta!$B:$B,$A427,Sta!F:F)/$C427</f>
        <v>#DIV/0!</v>
      </c>
      <c r="H427" s="10" t="e">
        <f>(SUMIF(Sta!$A:$A,$A427,Sta!D:D) +SUMIF(Sta!$B:$B,$A427,Sta!E:E))/$D427</f>
        <v>#DIV/0!</v>
      </c>
      <c r="I427" s="6" t="e">
        <f>SUMIF(Sta!$A:$A,$A427,Sta!D:D)/$B427</f>
        <v>#DIV/0!</v>
      </c>
      <c r="J427" s="6" t="e">
        <f>SUMIF(Sta!$B:$B,$A427,Sta!E:E)/$C427</f>
        <v>#DIV/0!</v>
      </c>
      <c r="K427" s="10" t="e">
        <f>(SUMIF(Sta!$A:$A,$A427,Sta!E:E) +SUMIF(Sta!$B:$B,$A427,Sta!D:D))/$D427</f>
        <v>#DIV/0!</v>
      </c>
      <c r="L427" s="6" t="e">
        <f>SUMIF(Sta!$A:$A,$A427,Sta!E:E)/$B427</f>
        <v>#DIV/0!</v>
      </c>
      <c r="M427" s="6" t="e">
        <f>SUMIF(Sta!$B:$B,$A427,Sta!D:D)/$C427</f>
        <v>#DIV/0!</v>
      </c>
      <c r="N427" s="10" t="e">
        <f>(SUMIF(Sta!$A:$A,$A427,Sta!L:L) +SUMIF(Sta!$B:$B,$A427,Sta!L:L))/$D427</f>
        <v>#DIV/0!</v>
      </c>
      <c r="O427" s="6" t="e">
        <f>SUMIF(Sta!$A:$A,$A427,Sta!L:L)/$B427</f>
        <v>#DIV/0!</v>
      </c>
      <c r="P427" s="6" t="e">
        <f>SUMIF(Sta!$B:$B,$A427,Sta!L:L)/$C427</f>
        <v>#DIV/0!</v>
      </c>
      <c r="Q427" s="10" t="e">
        <f>(SUMIF(Sta!$A:$A,$A427,Sta!H:H) +SUMIF(Sta!$B:$B,$A427,Sta!J:J))/$D427</f>
        <v>#DIV/0!</v>
      </c>
      <c r="R427" s="6" t="e">
        <f>SUMIF(Sta!$A:$A,$A427,Sta!H:H)/$B427</f>
        <v>#DIV/0!</v>
      </c>
      <c r="S427" s="6" t="e">
        <f>SUMIF(Sta!$B:$B,$A427,Sta!J:J)/$C427</f>
        <v>#DIV/0!</v>
      </c>
      <c r="T427" s="10" t="e">
        <f>(SUMIF(Sta!$A:$A,$A427,Sta!I:I) +SUMIF(Sta!$B:$B,$A427,Sta!K:K))/$D427</f>
        <v>#DIV/0!</v>
      </c>
      <c r="U427" s="6" t="e">
        <f>SUMIF(Sta!$A:$A,$A427,Sta!I:I)/$B427</f>
        <v>#DIV/0!</v>
      </c>
      <c r="V427" s="6" t="e">
        <f>SUMIF(Sta!$B:$B,$A427,Sta!K:K)/$C427</f>
        <v>#DIV/0!</v>
      </c>
      <c r="W427" s="10" t="e">
        <f>(SUMIF(Sta!$A:$A,$A427,Sta!Q:Q) +SUMIF(Sta!$B:$B,$A427,Sta!Q:Q))/$D427</f>
        <v>#DIV/0!</v>
      </c>
      <c r="X427" s="6" t="e">
        <f>SUMIF(Sta!$A:$A,$A427,Sta!Q:Q)/$B427</f>
        <v>#DIV/0!</v>
      </c>
      <c r="Y427" s="6" t="e">
        <f>SUMIF(Sta!$B:$B,$A427,Sta!Q:Q)/$C427</f>
        <v>#DIV/0!</v>
      </c>
      <c r="Z427" s="10" t="e">
        <f>(SUMIF(Sta!$A:$A,$A427,Sta!M:M) +SUMIF(Sta!$B:$B,$A427,Sta!O:O))/$D427</f>
        <v>#DIV/0!</v>
      </c>
      <c r="AA427" s="6" t="e">
        <f>SUMIF(Sta!$A:$A,$A427,Sta!M:M)/$B427</f>
        <v>#DIV/0!</v>
      </c>
      <c r="AB427" s="6" t="e">
        <f>SUMIF(Sta!$B:$B,$A427,Sta!O:O)/$C427</f>
        <v>#DIV/0!</v>
      </c>
      <c r="AC427" s="10" t="e">
        <f>(SUMIF(Sta!$A:$A,$A427,Sta!N:N) +SUMIF(Sta!$B:$B,$A427,Sta!P:P))/$D427</f>
        <v>#DIV/0!</v>
      </c>
      <c r="AD427" s="6" t="e">
        <f>SUMIF(Sta!$A:$A,$A427,Sta!N:N)/$B427</f>
        <v>#DIV/0!</v>
      </c>
      <c r="AE427" s="14" t="e">
        <f>SUMIF(Sta!$B:$B,$A427,Sta!P:P)/$C427</f>
        <v>#DIV/0!</v>
      </c>
    </row>
    <row r="428" spans="1:31" x14ac:dyDescent="0.3">
      <c r="A428" t="s">
        <v>311</v>
      </c>
      <c r="B428" s="9">
        <f>COUNTIF(Sta!A:A,A428)</f>
        <v>0</v>
      </c>
      <c r="C428" s="4">
        <f>COUNTIF(Sta!B:B,A428)</f>
        <v>0</v>
      </c>
      <c r="D428" s="4">
        <f t="shared" si="12"/>
        <v>0</v>
      </c>
      <c r="E428" s="10" t="e">
        <f>(SUMIF(Sta!$A:$A,$A428,Sta!F:F) +SUMIF(Sta!$B:$B,$A428,Sta!F:F))/$D428</f>
        <v>#DIV/0!</v>
      </c>
      <c r="F428" s="6" t="e">
        <f>SUMIF(Sta!$A:$A,$A428,Sta!F:F)/$B428</f>
        <v>#DIV/0!</v>
      </c>
      <c r="G428" s="6" t="e">
        <f>SUMIF(Sta!$B:$B,$A428,Sta!F:F)/$C428</f>
        <v>#DIV/0!</v>
      </c>
      <c r="H428" s="10" t="e">
        <f>(SUMIF(Sta!$A:$A,$A428,Sta!D:D) +SUMIF(Sta!$B:$B,$A428,Sta!E:E))/$D428</f>
        <v>#DIV/0!</v>
      </c>
      <c r="I428" s="6" t="e">
        <f>SUMIF(Sta!$A:$A,$A428,Sta!D:D)/$B428</f>
        <v>#DIV/0!</v>
      </c>
      <c r="J428" s="6" t="e">
        <f>SUMIF(Sta!$B:$B,$A428,Sta!E:E)/$C428</f>
        <v>#DIV/0!</v>
      </c>
      <c r="K428" s="10" t="e">
        <f>(SUMIF(Sta!$A:$A,$A428,Sta!E:E) +SUMIF(Sta!$B:$B,$A428,Sta!D:D))/$D428</f>
        <v>#DIV/0!</v>
      </c>
      <c r="L428" s="6" t="e">
        <f>SUMIF(Sta!$A:$A,$A428,Sta!E:E)/$B428</f>
        <v>#DIV/0!</v>
      </c>
      <c r="M428" s="6" t="e">
        <f>SUMIF(Sta!$B:$B,$A428,Sta!D:D)/$C428</f>
        <v>#DIV/0!</v>
      </c>
      <c r="N428" s="10" t="e">
        <f>(SUMIF(Sta!$A:$A,$A428,Sta!L:L) +SUMIF(Sta!$B:$B,$A428,Sta!L:L))/$D428</f>
        <v>#DIV/0!</v>
      </c>
      <c r="O428" s="6" t="e">
        <f>SUMIF(Sta!$A:$A,$A428,Sta!L:L)/$B428</f>
        <v>#DIV/0!</v>
      </c>
      <c r="P428" s="6" t="e">
        <f>SUMIF(Sta!$B:$B,$A428,Sta!L:L)/$C428</f>
        <v>#DIV/0!</v>
      </c>
      <c r="Q428" s="10" t="e">
        <f>(SUMIF(Sta!$A:$A,$A428,Sta!H:H) +SUMIF(Sta!$B:$B,$A428,Sta!J:J))/$D428</f>
        <v>#DIV/0!</v>
      </c>
      <c r="R428" s="6" t="e">
        <f>SUMIF(Sta!$A:$A,$A428,Sta!H:H)/$B428</f>
        <v>#DIV/0!</v>
      </c>
      <c r="S428" s="6" t="e">
        <f>SUMIF(Sta!$B:$B,$A428,Sta!J:J)/$C428</f>
        <v>#DIV/0!</v>
      </c>
      <c r="T428" s="10" t="e">
        <f>(SUMIF(Sta!$A:$A,$A428,Sta!I:I) +SUMIF(Sta!$B:$B,$A428,Sta!K:K))/$D428</f>
        <v>#DIV/0!</v>
      </c>
      <c r="U428" s="6" t="e">
        <f>SUMIF(Sta!$A:$A,$A428,Sta!I:I)/$B428</f>
        <v>#DIV/0!</v>
      </c>
      <c r="V428" s="6" t="e">
        <f>SUMIF(Sta!$B:$B,$A428,Sta!K:K)/$C428</f>
        <v>#DIV/0!</v>
      </c>
      <c r="W428" s="10" t="e">
        <f>(SUMIF(Sta!$A:$A,$A428,Sta!Q:Q) +SUMIF(Sta!$B:$B,$A428,Sta!Q:Q))/$D428</f>
        <v>#DIV/0!</v>
      </c>
      <c r="X428" s="6" t="e">
        <f>SUMIF(Sta!$A:$A,$A428,Sta!Q:Q)/$B428</f>
        <v>#DIV/0!</v>
      </c>
      <c r="Y428" s="6" t="e">
        <f>SUMIF(Sta!$B:$B,$A428,Sta!Q:Q)/$C428</f>
        <v>#DIV/0!</v>
      </c>
      <c r="Z428" s="10" t="e">
        <f>(SUMIF(Sta!$A:$A,$A428,Sta!M:M) +SUMIF(Sta!$B:$B,$A428,Sta!O:O))/$D428</f>
        <v>#DIV/0!</v>
      </c>
      <c r="AA428" s="6" t="e">
        <f>SUMIF(Sta!$A:$A,$A428,Sta!M:M)/$B428</f>
        <v>#DIV/0!</v>
      </c>
      <c r="AB428" s="6" t="e">
        <f>SUMIF(Sta!$B:$B,$A428,Sta!O:O)/$C428</f>
        <v>#DIV/0!</v>
      </c>
      <c r="AC428" s="10" t="e">
        <f>(SUMIF(Sta!$A:$A,$A428,Sta!N:N) +SUMIF(Sta!$B:$B,$A428,Sta!P:P))/$D428</f>
        <v>#DIV/0!</v>
      </c>
      <c r="AD428" s="6" t="e">
        <f>SUMIF(Sta!$A:$A,$A428,Sta!N:N)/$B428</f>
        <v>#DIV/0!</v>
      </c>
      <c r="AE428" s="14" t="e">
        <f>SUMIF(Sta!$B:$B,$A428,Sta!P:P)/$C428</f>
        <v>#DIV/0!</v>
      </c>
    </row>
    <row r="429" spans="1:31" x14ac:dyDescent="0.3">
      <c r="A429" t="s">
        <v>399</v>
      </c>
      <c r="B429" s="9">
        <f>COUNTIF(Sta!A:A,A429)</f>
        <v>0</v>
      </c>
      <c r="C429" s="4">
        <f>COUNTIF(Sta!B:B,A429)</f>
        <v>0</v>
      </c>
      <c r="D429" s="4">
        <f t="shared" si="12"/>
        <v>0</v>
      </c>
      <c r="E429" s="10" t="e">
        <f>(SUMIF(Sta!$A:$A,$A429,Sta!F:F) +SUMIF(Sta!$B:$B,$A429,Sta!F:F))/$D429</f>
        <v>#DIV/0!</v>
      </c>
      <c r="F429" s="6" t="e">
        <f>SUMIF(Sta!$A:$A,$A429,Sta!F:F)/$B429</f>
        <v>#DIV/0!</v>
      </c>
      <c r="G429" s="6" t="e">
        <f>SUMIF(Sta!$B:$B,$A429,Sta!F:F)/$C429</f>
        <v>#DIV/0!</v>
      </c>
      <c r="H429" s="10" t="e">
        <f>(SUMIF(Sta!$A:$A,$A429,Sta!D:D) +SUMIF(Sta!$B:$B,$A429,Sta!E:E))/$D429</f>
        <v>#DIV/0!</v>
      </c>
      <c r="I429" s="6" t="e">
        <f>SUMIF(Sta!$A:$A,$A429,Sta!D:D)/$B429</f>
        <v>#DIV/0!</v>
      </c>
      <c r="J429" s="6" t="e">
        <f>SUMIF(Sta!$B:$B,$A429,Sta!E:E)/$C429</f>
        <v>#DIV/0!</v>
      </c>
      <c r="K429" s="10" t="e">
        <f>(SUMIF(Sta!$A:$A,$A429,Sta!E:E) +SUMIF(Sta!$B:$B,$A429,Sta!D:D))/$D429</f>
        <v>#DIV/0!</v>
      </c>
      <c r="L429" s="6" t="e">
        <f>SUMIF(Sta!$A:$A,$A429,Sta!E:E)/$B429</f>
        <v>#DIV/0!</v>
      </c>
      <c r="M429" s="6" t="e">
        <f>SUMIF(Sta!$B:$B,$A429,Sta!D:D)/$C429</f>
        <v>#DIV/0!</v>
      </c>
      <c r="N429" s="10" t="e">
        <f>(SUMIF(Sta!$A:$A,$A429,Sta!L:L) +SUMIF(Sta!$B:$B,$A429,Sta!L:L))/$D429</f>
        <v>#DIV/0!</v>
      </c>
      <c r="O429" s="6" t="e">
        <f>SUMIF(Sta!$A:$A,$A429,Sta!L:L)/$B429</f>
        <v>#DIV/0!</v>
      </c>
      <c r="P429" s="6" t="e">
        <f>SUMIF(Sta!$B:$B,$A429,Sta!L:L)/$C429</f>
        <v>#DIV/0!</v>
      </c>
      <c r="Q429" s="10" t="e">
        <f>(SUMIF(Sta!$A:$A,$A429,Sta!H:H) +SUMIF(Sta!$B:$B,$A429,Sta!J:J))/$D429</f>
        <v>#DIV/0!</v>
      </c>
      <c r="R429" s="6" t="e">
        <f>SUMIF(Sta!$A:$A,$A429,Sta!H:H)/$B429</f>
        <v>#DIV/0!</v>
      </c>
      <c r="S429" s="6" t="e">
        <f>SUMIF(Sta!$B:$B,$A429,Sta!J:J)/$C429</f>
        <v>#DIV/0!</v>
      </c>
      <c r="T429" s="10" t="e">
        <f>(SUMIF(Sta!$A:$A,$A429,Sta!I:I) +SUMIF(Sta!$B:$B,$A429,Sta!K:K))/$D429</f>
        <v>#DIV/0!</v>
      </c>
      <c r="U429" s="6" t="e">
        <f>SUMIF(Sta!$A:$A,$A429,Sta!I:I)/$B429</f>
        <v>#DIV/0!</v>
      </c>
      <c r="V429" s="6" t="e">
        <f>SUMIF(Sta!$B:$B,$A429,Sta!K:K)/$C429</f>
        <v>#DIV/0!</v>
      </c>
      <c r="W429" s="10" t="e">
        <f>(SUMIF(Sta!$A:$A,$A429,Sta!Q:Q) +SUMIF(Sta!$B:$B,$A429,Sta!Q:Q))/$D429</f>
        <v>#DIV/0!</v>
      </c>
      <c r="X429" s="6" t="e">
        <f>SUMIF(Sta!$A:$A,$A429,Sta!Q:Q)/$B429</f>
        <v>#DIV/0!</v>
      </c>
      <c r="Y429" s="6" t="e">
        <f>SUMIF(Sta!$B:$B,$A429,Sta!Q:Q)/$C429</f>
        <v>#DIV/0!</v>
      </c>
      <c r="Z429" s="10" t="e">
        <f>(SUMIF(Sta!$A:$A,$A429,Sta!M:M) +SUMIF(Sta!$B:$B,$A429,Sta!O:O))/$D429</f>
        <v>#DIV/0!</v>
      </c>
      <c r="AA429" s="6" t="e">
        <f>SUMIF(Sta!$A:$A,$A429,Sta!M:M)/$B429</f>
        <v>#DIV/0!</v>
      </c>
      <c r="AB429" s="6" t="e">
        <f>SUMIF(Sta!$B:$B,$A429,Sta!O:O)/$C429</f>
        <v>#DIV/0!</v>
      </c>
      <c r="AC429" s="10" t="e">
        <f>(SUMIF(Sta!$A:$A,$A429,Sta!N:N) +SUMIF(Sta!$B:$B,$A429,Sta!P:P))/$D429</f>
        <v>#DIV/0!</v>
      </c>
      <c r="AD429" s="6" t="e">
        <f>SUMIF(Sta!$A:$A,$A429,Sta!N:N)/$B429</f>
        <v>#DIV/0!</v>
      </c>
      <c r="AE429" s="14" t="e">
        <f>SUMIF(Sta!$B:$B,$A429,Sta!P:P)/$C429</f>
        <v>#DIV/0!</v>
      </c>
    </row>
    <row r="430" spans="1:31" x14ac:dyDescent="0.3">
      <c r="A430" t="s">
        <v>315</v>
      </c>
      <c r="B430" s="9">
        <f>COUNTIF(Sta!A:A,A430)</f>
        <v>0</v>
      </c>
      <c r="C430" s="4">
        <f>COUNTIF(Sta!B:B,A430)</f>
        <v>0</v>
      </c>
      <c r="D430" s="4">
        <f t="shared" si="12"/>
        <v>0</v>
      </c>
      <c r="E430" s="10" t="e">
        <f>(SUMIF(Sta!$A:$A,$A430,Sta!F:F) +SUMIF(Sta!$B:$B,$A430,Sta!F:F))/$D430</f>
        <v>#DIV/0!</v>
      </c>
      <c r="F430" s="6" t="e">
        <f>SUMIF(Sta!$A:$A,$A430,Sta!F:F)/$B430</f>
        <v>#DIV/0!</v>
      </c>
      <c r="G430" s="6" t="e">
        <f>SUMIF(Sta!$B:$B,$A430,Sta!F:F)/$C430</f>
        <v>#DIV/0!</v>
      </c>
      <c r="H430" s="10" t="e">
        <f>(SUMIF(Sta!$A:$A,$A430,Sta!D:D) +SUMIF(Sta!$B:$B,$A430,Sta!E:E))/$D430</f>
        <v>#DIV/0!</v>
      </c>
      <c r="I430" s="6" t="e">
        <f>SUMIF(Sta!$A:$A,$A430,Sta!D:D)/$B430</f>
        <v>#DIV/0!</v>
      </c>
      <c r="J430" s="6" t="e">
        <f>SUMIF(Sta!$B:$B,$A430,Sta!E:E)/$C430</f>
        <v>#DIV/0!</v>
      </c>
      <c r="K430" s="10" t="e">
        <f>(SUMIF(Sta!$A:$A,$A430,Sta!E:E) +SUMIF(Sta!$B:$B,$A430,Sta!D:D))/$D430</f>
        <v>#DIV/0!</v>
      </c>
      <c r="L430" s="6" t="e">
        <f>SUMIF(Sta!$A:$A,$A430,Sta!E:E)/$B430</f>
        <v>#DIV/0!</v>
      </c>
      <c r="M430" s="6" t="e">
        <f>SUMIF(Sta!$B:$B,$A430,Sta!D:D)/$C430</f>
        <v>#DIV/0!</v>
      </c>
      <c r="N430" s="10" t="e">
        <f>(SUMIF(Sta!$A:$A,$A430,Sta!L:L) +SUMIF(Sta!$B:$B,$A430,Sta!L:L))/$D430</f>
        <v>#DIV/0!</v>
      </c>
      <c r="O430" s="6" t="e">
        <f>SUMIF(Sta!$A:$A,$A430,Sta!L:L)/$B430</f>
        <v>#DIV/0!</v>
      </c>
      <c r="P430" s="6" t="e">
        <f>SUMIF(Sta!$B:$B,$A430,Sta!L:L)/$C430</f>
        <v>#DIV/0!</v>
      </c>
      <c r="Q430" s="10" t="e">
        <f>(SUMIF(Sta!$A:$A,$A430,Sta!H:H) +SUMIF(Sta!$B:$B,$A430,Sta!J:J))/$D430</f>
        <v>#DIV/0!</v>
      </c>
      <c r="R430" s="6" t="e">
        <f>SUMIF(Sta!$A:$A,$A430,Sta!H:H)/$B430</f>
        <v>#DIV/0!</v>
      </c>
      <c r="S430" s="6" t="e">
        <f>SUMIF(Sta!$B:$B,$A430,Sta!J:J)/$C430</f>
        <v>#DIV/0!</v>
      </c>
      <c r="T430" s="10" t="e">
        <f>(SUMIF(Sta!$A:$A,$A430,Sta!I:I) +SUMIF(Sta!$B:$B,$A430,Sta!K:K))/$D430</f>
        <v>#DIV/0!</v>
      </c>
      <c r="U430" s="6" t="e">
        <f>SUMIF(Sta!$A:$A,$A430,Sta!I:I)/$B430</f>
        <v>#DIV/0!</v>
      </c>
      <c r="V430" s="6" t="e">
        <f>SUMIF(Sta!$B:$B,$A430,Sta!K:K)/$C430</f>
        <v>#DIV/0!</v>
      </c>
      <c r="W430" s="10" t="e">
        <f>(SUMIF(Sta!$A:$A,$A430,Sta!Q:Q) +SUMIF(Sta!$B:$B,$A430,Sta!Q:Q))/$D430</f>
        <v>#DIV/0!</v>
      </c>
      <c r="X430" s="6" t="e">
        <f>SUMIF(Sta!$A:$A,$A430,Sta!Q:Q)/$B430</f>
        <v>#DIV/0!</v>
      </c>
      <c r="Y430" s="6" t="e">
        <f>SUMIF(Sta!$B:$B,$A430,Sta!Q:Q)/$C430</f>
        <v>#DIV/0!</v>
      </c>
      <c r="Z430" s="10" t="e">
        <f>(SUMIF(Sta!$A:$A,$A430,Sta!M:M) +SUMIF(Sta!$B:$B,$A430,Sta!O:O))/$D430</f>
        <v>#DIV/0!</v>
      </c>
      <c r="AA430" s="6" t="e">
        <f>SUMIF(Sta!$A:$A,$A430,Sta!M:M)/$B430</f>
        <v>#DIV/0!</v>
      </c>
      <c r="AB430" s="6" t="e">
        <f>SUMIF(Sta!$B:$B,$A430,Sta!O:O)/$C430</f>
        <v>#DIV/0!</v>
      </c>
      <c r="AC430" s="10" t="e">
        <f>(SUMIF(Sta!$A:$A,$A430,Sta!N:N) +SUMIF(Sta!$B:$B,$A430,Sta!P:P))/$D430</f>
        <v>#DIV/0!</v>
      </c>
      <c r="AD430" s="6" t="e">
        <f>SUMIF(Sta!$A:$A,$A430,Sta!N:N)/$B430</f>
        <v>#DIV/0!</v>
      </c>
      <c r="AE430" s="14" t="e">
        <f>SUMIF(Sta!$B:$B,$A430,Sta!P:P)/$C430</f>
        <v>#DIV/0!</v>
      </c>
    </row>
    <row r="431" spans="1:31" x14ac:dyDescent="0.3">
      <c r="A431" t="s">
        <v>303</v>
      </c>
      <c r="B431" s="9">
        <f>COUNTIF(Sta!A:A,A431)</f>
        <v>0</v>
      </c>
      <c r="C431" s="4">
        <f>COUNTIF(Sta!B:B,A431)</f>
        <v>0</v>
      </c>
      <c r="D431" s="4">
        <f t="shared" si="12"/>
        <v>0</v>
      </c>
      <c r="E431" s="10" t="e">
        <f>(SUMIF(Sta!$A:$A,$A431,Sta!F:F) +SUMIF(Sta!$B:$B,$A431,Sta!F:F))/$D431</f>
        <v>#DIV/0!</v>
      </c>
      <c r="F431" s="6" t="e">
        <f>SUMIF(Sta!$A:$A,$A431,Sta!F:F)/$B431</f>
        <v>#DIV/0!</v>
      </c>
      <c r="G431" s="6" t="e">
        <f>SUMIF(Sta!$B:$B,$A431,Sta!F:F)/$C431</f>
        <v>#DIV/0!</v>
      </c>
      <c r="H431" s="10" t="e">
        <f>(SUMIF(Sta!$A:$A,$A431,Sta!D:D) +SUMIF(Sta!$B:$B,$A431,Sta!E:E))/$D431</f>
        <v>#DIV/0!</v>
      </c>
      <c r="I431" s="6" t="e">
        <f>SUMIF(Sta!$A:$A,$A431,Sta!D:D)/$B431</f>
        <v>#DIV/0!</v>
      </c>
      <c r="J431" s="6" t="e">
        <f>SUMIF(Sta!$B:$B,$A431,Sta!E:E)/$C431</f>
        <v>#DIV/0!</v>
      </c>
      <c r="K431" s="10" t="e">
        <f>(SUMIF(Sta!$A:$A,$A431,Sta!E:E) +SUMIF(Sta!$B:$B,$A431,Sta!D:D))/$D431</f>
        <v>#DIV/0!</v>
      </c>
      <c r="L431" s="6" t="e">
        <f>SUMIF(Sta!$A:$A,$A431,Sta!E:E)/$B431</f>
        <v>#DIV/0!</v>
      </c>
      <c r="M431" s="6" t="e">
        <f>SUMIF(Sta!$B:$B,$A431,Sta!D:D)/$C431</f>
        <v>#DIV/0!</v>
      </c>
      <c r="N431" s="10" t="e">
        <f>(SUMIF(Sta!$A:$A,$A431,Sta!L:L) +SUMIF(Sta!$B:$B,$A431,Sta!L:L))/$D431</f>
        <v>#DIV/0!</v>
      </c>
      <c r="O431" s="6" t="e">
        <f>SUMIF(Sta!$A:$A,$A431,Sta!L:L)/$B431</f>
        <v>#DIV/0!</v>
      </c>
      <c r="P431" s="6" t="e">
        <f>SUMIF(Sta!$B:$B,$A431,Sta!L:L)/$C431</f>
        <v>#DIV/0!</v>
      </c>
      <c r="Q431" s="10" t="e">
        <f>(SUMIF(Sta!$A:$A,$A431,Sta!H:H) +SUMIF(Sta!$B:$B,$A431,Sta!J:J))/$D431</f>
        <v>#DIV/0!</v>
      </c>
      <c r="R431" s="6" t="e">
        <f>SUMIF(Sta!$A:$A,$A431,Sta!H:H)/$B431</f>
        <v>#DIV/0!</v>
      </c>
      <c r="S431" s="6" t="e">
        <f>SUMIF(Sta!$B:$B,$A431,Sta!J:J)/$C431</f>
        <v>#DIV/0!</v>
      </c>
      <c r="T431" s="10" t="e">
        <f>(SUMIF(Sta!$A:$A,$A431,Sta!I:I) +SUMIF(Sta!$B:$B,$A431,Sta!K:K))/$D431</f>
        <v>#DIV/0!</v>
      </c>
      <c r="U431" s="6" t="e">
        <f>SUMIF(Sta!$A:$A,$A431,Sta!I:I)/$B431</f>
        <v>#DIV/0!</v>
      </c>
      <c r="V431" s="6" t="e">
        <f>SUMIF(Sta!$B:$B,$A431,Sta!K:K)/$C431</f>
        <v>#DIV/0!</v>
      </c>
      <c r="W431" s="10" t="e">
        <f>(SUMIF(Sta!$A:$A,$A431,Sta!Q:Q) +SUMIF(Sta!$B:$B,$A431,Sta!Q:Q))/$D431</f>
        <v>#DIV/0!</v>
      </c>
      <c r="X431" s="6" t="e">
        <f>SUMIF(Sta!$A:$A,$A431,Sta!Q:Q)/$B431</f>
        <v>#DIV/0!</v>
      </c>
      <c r="Y431" s="6" t="e">
        <f>SUMIF(Sta!$B:$B,$A431,Sta!Q:Q)/$C431</f>
        <v>#DIV/0!</v>
      </c>
      <c r="Z431" s="10" t="e">
        <f>(SUMIF(Sta!$A:$A,$A431,Sta!M:M) +SUMIF(Sta!$B:$B,$A431,Sta!O:O))/$D431</f>
        <v>#DIV/0!</v>
      </c>
      <c r="AA431" s="6" t="e">
        <f>SUMIF(Sta!$A:$A,$A431,Sta!M:M)/$B431</f>
        <v>#DIV/0!</v>
      </c>
      <c r="AB431" s="6" t="e">
        <f>SUMIF(Sta!$B:$B,$A431,Sta!O:O)/$C431</f>
        <v>#DIV/0!</v>
      </c>
      <c r="AC431" s="10" t="e">
        <f>(SUMIF(Sta!$A:$A,$A431,Sta!N:N) +SUMIF(Sta!$B:$B,$A431,Sta!P:P))/$D431</f>
        <v>#DIV/0!</v>
      </c>
      <c r="AD431" s="6" t="e">
        <f>SUMIF(Sta!$A:$A,$A431,Sta!N:N)/$B431</f>
        <v>#DIV/0!</v>
      </c>
      <c r="AE431" s="14" t="e">
        <f>SUMIF(Sta!$B:$B,$A431,Sta!P:P)/$C431</f>
        <v>#DIV/0!</v>
      </c>
    </row>
    <row r="432" spans="1:31" x14ac:dyDescent="0.3">
      <c r="A432" t="s">
        <v>401</v>
      </c>
      <c r="B432" s="9">
        <f>COUNTIF(Sta!A:A,A432)</f>
        <v>0</v>
      </c>
      <c r="C432" s="4">
        <f>COUNTIF(Sta!B:B,A432)</f>
        <v>0</v>
      </c>
      <c r="D432" s="4">
        <f t="shared" si="12"/>
        <v>0</v>
      </c>
      <c r="E432" s="10" t="e">
        <f>(SUMIF(Sta!$A:$A,$A432,Sta!F:F) +SUMIF(Sta!$B:$B,$A432,Sta!F:F))/$D432</f>
        <v>#DIV/0!</v>
      </c>
      <c r="F432" s="6" t="e">
        <f>SUMIF(Sta!$A:$A,$A432,Sta!F:F)/$B432</f>
        <v>#DIV/0!</v>
      </c>
      <c r="G432" s="6" t="e">
        <f>SUMIF(Sta!$B:$B,$A432,Sta!F:F)/$C432</f>
        <v>#DIV/0!</v>
      </c>
      <c r="H432" s="10" t="e">
        <f>(SUMIF(Sta!$A:$A,$A432,Sta!D:D) +SUMIF(Sta!$B:$B,$A432,Sta!E:E))/$D432</f>
        <v>#DIV/0!</v>
      </c>
      <c r="I432" s="6" t="e">
        <f>SUMIF(Sta!$A:$A,$A432,Sta!D:D)/$B432</f>
        <v>#DIV/0!</v>
      </c>
      <c r="J432" s="6" t="e">
        <f>SUMIF(Sta!$B:$B,$A432,Sta!E:E)/$C432</f>
        <v>#DIV/0!</v>
      </c>
      <c r="K432" s="10" t="e">
        <f>(SUMIF(Sta!$A:$A,$A432,Sta!E:E) +SUMIF(Sta!$B:$B,$A432,Sta!D:D))/$D432</f>
        <v>#DIV/0!</v>
      </c>
      <c r="L432" s="6" t="e">
        <f>SUMIF(Sta!$A:$A,$A432,Sta!E:E)/$B432</f>
        <v>#DIV/0!</v>
      </c>
      <c r="M432" s="6" t="e">
        <f>SUMIF(Sta!$B:$B,$A432,Sta!D:D)/$C432</f>
        <v>#DIV/0!</v>
      </c>
      <c r="N432" s="10" t="e">
        <f>(SUMIF(Sta!$A:$A,$A432,Sta!L:L) +SUMIF(Sta!$B:$B,$A432,Sta!L:L))/$D432</f>
        <v>#DIV/0!</v>
      </c>
      <c r="O432" s="6" t="e">
        <f>SUMIF(Sta!$A:$A,$A432,Sta!L:L)/$B432</f>
        <v>#DIV/0!</v>
      </c>
      <c r="P432" s="6" t="e">
        <f>SUMIF(Sta!$B:$B,$A432,Sta!L:L)/$C432</f>
        <v>#DIV/0!</v>
      </c>
      <c r="Q432" s="10" t="e">
        <f>(SUMIF(Sta!$A:$A,$A432,Sta!H:H) +SUMIF(Sta!$B:$B,$A432,Sta!J:J))/$D432</f>
        <v>#DIV/0!</v>
      </c>
      <c r="R432" s="6" t="e">
        <f>SUMIF(Sta!$A:$A,$A432,Sta!H:H)/$B432</f>
        <v>#DIV/0!</v>
      </c>
      <c r="S432" s="6" t="e">
        <f>SUMIF(Sta!$B:$B,$A432,Sta!J:J)/$C432</f>
        <v>#DIV/0!</v>
      </c>
      <c r="T432" s="10" t="e">
        <f>(SUMIF(Sta!$A:$A,$A432,Sta!I:I) +SUMIF(Sta!$B:$B,$A432,Sta!K:K))/$D432</f>
        <v>#DIV/0!</v>
      </c>
      <c r="U432" s="6" t="e">
        <f>SUMIF(Sta!$A:$A,$A432,Sta!I:I)/$B432</f>
        <v>#DIV/0!</v>
      </c>
      <c r="V432" s="6" t="e">
        <f>SUMIF(Sta!$B:$B,$A432,Sta!K:K)/$C432</f>
        <v>#DIV/0!</v>
      </c>
      <c r="W432" s="10" t="e">
        <f>(SUMIF(Sta!$A:$A,$A432,Sta!Q:Q) +SUMIF(Sta!$B:$B,$A432,Sta!Q:Q))/$D432</f>
        <v>#DIV/0!</v>
      </c>
      <c r="X432" s="6" t="e">
        <f>SUMIF(Sta!$A:$A,$A432,Sta!Q:Q)/$B432</f>
        <v>#DIV/0!</v>
      </c>
      <c r="Y432" s="6" t="e">
        <f>SUMIF(Sta!$B:$B,$A432,Sta!Q:Q)/$C432</f>
        <v>#DIV/0!</v>
      </c>
      <c r="Z432" s="10" t="e">
        <f>(SUMIF(Sta!$A:$A,$A432,Sta!M:M) +SUMIF(Sta!$B:$B,$A432,Sta!O:O))/$D432</f>
        <v>#DIV/0!</v>
      </c>
      <c r="AA432" s="6" t="e">
        <f>SUMIF(Sta!$A:$A,$A432,Sta!M:M)/$B432</f>
        <v>#DIV/0!</v>
      </c>
      <c r="AB432" s="6" t="e">
        <f>SUMIF(Sta!$B:$B,$A432,Sta!O:O)/$C432</f>
        <v>#DIV/0!</v>
      </c>
      <c r="AC432" s="10" t="e">
        <f>(SUMIF(Sta!$A:$A,$A432,Sta!N:N) +SUMIF(Sta!$B:$B,$A432,Sta!P:P))/$D432</f>
        <v>#DIV/0!</v>
      </c>
      <c r="AD432" s="6" t="e">
        <f>SUMIF(Sta!$A:$A,$A432,Sta!N:N)/$B432</f>
        <v>#DIV/0!</v>
      </c>
      <c r="AE432" s="14" t="e">
        <f>SUMIF(Sta!$B:$B,$A432,Sta!P:P)/$C432</f>
        <v>#DIV/0!</v>
      </c>
    </row>
    <row r="433" spans="1:31" x14ac:dyDescent="0.3">
      <c r="A433" t="s">
        <v>281</v>
      </c>
      <c r="B433" s="9">
        <f>COUNTIF(Sta!A:A,A433)</f>
        <v>0</v>
      </c>
      <c r="C433" s="4">
        <f>COUNTIF(Sta!B:B,A433)</f>
        <v>1</v>
      </c>
      <c r="D433" s="4">
        <f t="shared" si="12"/>
        <v>1</v>
      </c>
      <c r="E433" s="10">
        <f>(SUMIF(Sta!$A:$A,$A433,Sta!F:F) +SUMIF(Sta!$B:$B,$A433,Sta!F:F))/$D433</f>
        <v>2</v>
      </c>
      <c r="F433" s="6" t="e">
        <f>SUMIF(Sta!$A:$A,$A433,Sta!F:F)/$B433</f>
        <v>#DIV/0!</v>
      </c>
      <c r="G433" s="6">
        <f>SUMIF(Sta!$B:$B,$A433,Sta!F:F)/$C433</f>
        <v>2</v>
      </c>
      <c r="H433" s="10">
        <f>(SUMIF(Sta!$A:$A,$A433,Sta!D:D) +SUMIF(Sta!$B:$B,$A433,Sta!E:E))/$D433</f>
        <v>2</v>
      </c>
      <c r="I433" s="6" t="e">
        <f>SUMIF(Sta!$A:$A,$A433,Sta!D:D)/$B433</f>
        <v>#DIV/0!</v>
      </c>
      <c r="J433" s="6">
        <f>SUMIF(Sta!$B:$B,$A433,Sta!E:E)/$C433</f>
        <v>2</v>
      </c>
      <c r="K433" s="10">
        <f>(SUMIF(Sta!$A:$A,$A433,Sta!E:E) +SUMIF(Sta!$B:$B,$A433,Sta!D:D))/$D433</f>
        <v>0</v>
      </c>
      <c r="L433" s="6" t="e">
        <f>SUMIF(Sta!$A:$A,$A433,Sta!E:E)/$B433</f>
        <v>#DIV/0!</v>
      </c>
      <c r="M433" s="6">
        <f>SUMIF(Sta!$B:$B,$A433,Sta!D:D)/$C433</f>
        <v>0</v>
      </c>
      <c r="N433" s="10">
        <f>(SUMIF(Sta!$A:$A,$A433,Sta!L:L) +SUMIF(Sta!$B:$B,$A433,Sta!L:L))/$D433</f>
        <v>0</v>
      </c>
      <c r="O433" s="6" t="e">
        <f>SUMIF(Sta!$A:$A,$A433,Sta!L:L)/$B433</f>
        <v>#DIV/0!</v>
      </c>
      <c r="P433" s="6">
        <f>SUMIF(Sta!$B:$B,$A433,Sta!L:L)/$C433</f>
        <v>0</v>
      </c>
      <c r="Q433" s="10">
        <f>(SUMIF(Sta!$A:$A,$A433,Sta!H:H) +SUMIF(Sta!$B:$B,$A433,Sta!J:J))/$D433</f>
        <v>0</v>
      </c>
      <c r="R433" s="6" t="e">
        <f>SUMIF(Sta!$A:$A,$A433,Sta!H:H)/$B433</f>
        <v>#DIV/0!</v>
      </c>
      <c r="S433" s="6">
        <f>SUMIF(Sta!$B:$B,$A433,Sta!J:J)/$C433</f>
        <v>0</v>
      </c>
      <c r="T433" s="10">
        <f>(SUMIF(Sta!$A:$A,$A433,Sta!I:I) +SUMIF(Sta!$B:$B,$A433,Sta!K:K))/$D433</f>
        <v>0</v>
      </c>
      <c r="U433" s="6" t="e">
        <f>SUMIF(Sta!$A:$A,$A433,Sta!I:I)/$B433</f>
        <v>#DIV/0!</v>
      </c>
      <c r="V433" s="6">
        <f>SUMIF(Sta!$B:$B,$A433,Sta!K:K)/$C433</f>
        <v>0</v>
      </c>
      <c r="W433" s="10">
        <f>(SUMIF(Sta!$A:$A,$A433,Sta!Q:Q) +SUMIF(Sta!$B:$B,$A433,Sta!Q:Q))/$D433</f>
        <v>2</v>
      </c>
      <c r="X433" s="6" t="e">
        <f>SUMIF(Sta!$A:$A,$A433,Sta!Q:Q)/$B433</f>
        <v>#DIV/0!</v>
      </c>
      <c r="Y433" s="6">
        <f>SUMIF(Sta!$B:$B,$A433,Sta!Q:Q)/$C433</f>
        <v>2</v>
      </c>
      <c r="Z433" s="10">
        <f>(SUMIF(Sta!$A:$A,$A433,Sta!M:M) +SUMIF(Sta!$B:$B,$A433,Sta!O:O))/$D433</f>
        <v>2</v>
      </c>
      <c r="AA433" s="6" t="e">
        <f>SUMIF(Sta!$A:$A,$A433,Sta!M:M)/$B433</f>
        <v>#DIV/0!</v>
      </c>
      <c r="AB433" s="6">
        <f>SUMIF(Sta!$B:$B,$A433,Sta!O:O)/$C433</f>
        <v>2</v>
      </c>
      <c r="AC433" s="10">
        <f>(SUMIF(Sta!$A:$A,$A433,Sta!N:N) +SUMIF(Sta!$B:$B,$A433,Sta!P:P))/$D433</f>
        <v>0</v>
      </c>
      <c r="AD433" s="6" t="e">
        <f>SUMIF(Sta!$A:$A,$A433,Sta!N:N)/$B433</f>
        <v>#DIV/0!</v>
      </c>
      <c r="AE433" s="14">
        <f>SUMIF(Sta!$B:$B,$A433,Sta!P:P)/$C433</f>
        <v>0</v>
      </c>
    </row>
    <row r="434" spans="1:31" x14ac:dyDescent="0.3">
      <c r="A434" t="s">
        <v>288</v>
      </c>
      <c r="B434" s="9">
        <f>COUNTIF(Sta!A:A,A434)</f>
        <v>0</v>
      </c>
      <c r="C434" s="4">
        <f>COUNTIF(Sta!B:B,A434)</f>
        <v>1</v>
      </c>
      <c r="D434" s="4">
        <f t="shared" si="12"/>
        <v>1</v>
      </c>
      <c r="E434" s="10">
        <f>(SUMIF(Sta!$A:$A,$A434,Sta!F:F) +SUMIF(Sta!$B:$B,$A434,Sta!F:F))/$D434</f>
        <v>1</v>
      </c>
      <c r="F434" s="6" t="e">
        <f>SUMIF(Sta!$A:$A,$A434,Sta!F:F)/$B434</f>
        <v>#DIV/0!</v>
      </c>
      <c r="G434" s="6">
        <f>SUMIF(Sta!$B:$B,$A434,Sta!F:F)/$C434</f>
        <v>1</v>
      </c>
      <c r="H434" s="10">
        <f>(SUMIF(Sta!$A:$A,$A434,Sta!D:D) +SUMIF(Sta!$B:$B,$A434,Sta!E:E))/$D434</f>
        <v>1</v>
      </c>
      <c r="I434" s="6" t="e">
        <f>SUMIF(Sta!$A:$A,$A434,Sta!D:D)/$B434</f>
        <v>#DIV/0!</v>
      </c>
      <c r="J434" s="6">
        <f>SUMIF(Sta!$B:$B,$A434,Sta!E:E)/$C434</f>
        <v>1</v>
      </c>
      <c r="K434" s="10">
        <f>(SUMIF(Sta!$A:$A,$A434,Sta!E:E) +SUMIF(Sta!$B:$B,$A434,Sta!D:D))/$D434</f>
        <v>0</v>
      </c>
      <c r="L434" s="6" t="e">
        <f>SUMIF(Sta!$A:$A,$A434,Sta!E:E)/$B434</f>
        <v>#DIV/0!</v>
      </c>
      <c r="M434" s="6">
        <f>SUMIF(Sta!$B:$B,$A434,Sta!D:D)/$C434</f>
        <v>0</v>
      </c>
      <c r="N434" s="10">
        <f>(SUMIF(Sta!$A:$A,$A434,Sta!L:L) +SUMIF(Sta!$B:$B,$A434,Sta!L:L))/$D434</f>
        <v>1</v>
      </c>
      <c r="O434" s="6" t="e">
        <f>SUMIF(Sta!$A:$A,$A434,Sta!L:L)/$B434</f>
        <v>#DIV/0!</v>
      </c>
      <c r="P434" s="6">
        <f>SUMIF(Sta!$B:$B,$A434,Sta!L:L)/$C434</f>
        <v>1</v>
      </c>
      <c r="Q434" s="10">
        <f>(SUMIF(Sta!$A:$A,$A434,Sta!H:H) +SUMIF(Sta!$B:$B,$A434,Sta!J:J))/$D434</f>
        <v>1</v>
      </c>
      <c r="R434" s="6" t="e">
        <f>SUMIF(Sta!$A:$A,$A434,Sta!H:H)/$B434</f>
        <v>#DIV/0!</v>
      </c>
      <c r="S434" s="6">
        <f>SUMIF(Sta!$B:$B,$A434,Sta!J:J)/$C434</f>
        <v>1</v>
      </c>
      <c r="T434" s="10">
        <f>(SUMIF(Sta!$A:$A,$A434,Sta!I:I) +SUMIF(Sta!$B:$B,$A434,Sta!K:K))/$D434</f>
        <v>0</v>
      </c>
      <c r="U434" s="6" t="e">
        <f>SUMIF(Sta!$A:$A,$A434,Sta!I:I)/$B434</f>
        <v>#DIV/0!</v>
      </c>
      <c r="V434" s="6">
        <f>SUMIF(Sta!$B:$B,$A434,Sta!K:K)/$C434</f>
        <v>0</v>
      </c>
      <c r="W434" s="10">
        <f>(SUMIF(Sta!$A:$A,$A434,Sta!Q:Q) +SUMIF(Sta!$B:$B,$A434,Sta!Q:Q))/$D434</f>
        <v>0</v>
      </c>
      <c r="X434" s="6" t="e">
        <f>SUMIF(Sta!$A:$A,$A434,Sta!Q:Q)/$B434</f>
        <v>#DIV/0!</v>
      </c>
      <c r="Y434" s="6">
        <f>SUMIF(Sta!$B:$B,$A434,Sta!Q:Q)/$C434</f>
        <v>0</v>
      </c>
      <c r="Z434" s="10">
        <f>(SUMIF(Sta!$A:$A,$A434,Sta!M:M) +SUMIF(Sta!$B:$B,$A434,Sta!O:O))/$D434</f>
        <v>0</v>
      </c>
      <c r="AA434" s="6" t="e">
        <f>SUMIF(Sta!$A:$A,$A434,Sta!M:M)/$B434</f>
        <v>#DIV/0!</v>
      </c>
      <c r="AB434" s="6">
        <f>SUMIF(Sta!$B:$B,$A434,Sta!O:O)/$C434</f>
        <v>0</v>
      </c>
      <c r="AC434" s="10">
        <f>(SUMIF(Sta!$A:$A,$A434,Sta!N:N) +SUMIF(Sta!$B:$B,$A434,Sta!P:P))/$D434</f>
        <v>0</v>
      </c>
      <c r="AD434" s="6" t="e">
        <f>SUMIF(Sta!$A:$A,$A434,Sta!N:N)/$B434</f>
        <v>#DIV/0!</v>
      </c>
      <c r="AE434" s="14">
        <f>SUMIF(Sta!$B:$B,$A434,Sta!P:P)/$C434</f>
        <v>0</v>
      </c>
    </row>
    <row r="435" spans="1:31" x14ac:dyDescent="0.3">
      <c r="A435" t="s">
        <v>581</v>
      </c>
      <c r="B435" s="9">
        <f>COUNTIF(Sta!A:A,A435)</f>
        <v>1</v>
      </c>
      <c r="C435" s="4">
        <f>COUNTIF(Sta!B:B,A435)</f>
        <v>2</v>
      </c>
      <c r="D435" s="4">
        <f t="shared" si="12"/>
        <v>3</v>
      </c>
      <c r="E435" s="10">
        <f>(SUMIF(Sta!$A:$A,$A435,Sta!F:F) +SUMIF(Sta!$B:$B,$A435,Sta!F:F))/$D435</f>
        <v>3.3333333333333335</v>
      </c>
      <c r="F435" s="6">
        <f>SUMIF(Sta!$A:$A,$A435,Sta!F:F)/$B435</f>
        <v>5</v>
      </c>
      <c r="G435" s="6">
        <f>SUMIF(Sta!$B:$B,$A435,Sta!F:F)/$C435</f>
        <v>2.5</v>
      </c>
      <c r="H435" s="10">
        <f>(SUMIF(Sta!$A:$A,$A435,Sta!D:D) +SUMIF(Sta!$B:$B,$A435,Sta!E:E))/$D435</f>
        <v>1.3333333333333333</v>
      </c>
      <c r="I435" s="6">
        <f>SUMIF(Sta!$A:$A,$A435,Sta!D:D)/$B435</f>
        <v>3</v>
      </c>
      <c r="J435" s="6">
        <f>SUMIF(Sta!$B:$B,$A435,Sta!E:E)/$C435</f>
        <v>0.5</v>
      </c>
      <c r="K435" s="10">
        <f>(SUMIF(Sta!$A:$A,$A435,Sta!E:E) +SUMIF(Sta!$B:$B,$A435,Sta!D:D))/$D435</f>
        <v>2</v>
      </c>
      <c r="L435" s="6">
        <f>SUMIF(Sta!$A:$A,$A435,Sta!E:E)/$B435</f>
        <v>2</v>
      </c>
      <c r="M435" s="6">
        <f>SUMIF(Sta!$B:$B,$A435,Sta!D:D)/$C435</f>
        <v>2</v>
      </c>
      <c r="N435" s="10">
        <f>(SUMIF(Sta!$A:$A,$A435,Sta!L:L) +SUMIF(Sta!$B:$B,$A435,Sta!L:L))/$D435</f>
        <v>2.6666666666666665</v>
      </c>
      <c r="O435" s="6">
        <f>SUMIF(Sta!$A:$A,$A435,Sta!L:L)/$B435</f>
        <v>4</v>
      </c>
      <c r="P435" s="6">
        <f>SUMIF(Sta!$B:$B,$A435,Sta!L:L)/$C435</f>
        <v>2</v>
      </c>
      <c r="Q435" s="10">
        <f>(SUMIF(Sta!$A:$A,$A435,Sta!H:H) +SUMIF(Sta!$B:$B,$A435,Sta!J:J))/$D435</f>
        <v>1</v>
      </c>
      <c r="R435" s="6">
        <f>SUMIF(Sta!$A:$A,$A435,Sta!H:H)/$B435</f>
        <v>2</v>
      </c>
      <c r="S435" s="6">
        <f>SUMIF(Sta!$B:$B,$A435,Sta!J:J)/$C435</f>
        <v>0.5</v>
      </c>
      <c r="T435" s="10">
        <f>(SUMIF(Sta!$A:$A,$A435,Sta!I:I) +SUMIF(Sta!$B:$B,$A435,Sta!K:K))/$D435</f>
        <v>1.6666666666666667</v>
      </c>
      <c r="U435" s="6">
        <f>SUMIF(Sta!$A:$A,$A435,Sta!I:I)/$B435</f>
        <v>2</v>
      </c>
      <c r="V435" s="6">
        <f>SUMIF(Sta!$B:$B,$A435,Sta!K:K)/$C435</f>
        <v>1.5</v>
      </c>
      <c r="W435" s="10">
        <f>(SUMIF(Sta!$A:$A,$A435,Sta!Q:Q) +SUMIF(Sta!$B:$B,$A435,Sta!Q:Q))/$D435</f>
        <v>0.66666666666666663</v>
      </c>
      <c r="X435" s="6">
        <f>SUMIF(Sta!$A:$A,$A435,Sta!Q:Q)/$B435</f>
        <v>1</v>
      </c>
      <c r="Y435" s="6">
        <f>SUMIF(Sta!$B:$B,$A435,Sta!Q:Q)/$C435</f>
        <v>0.5</v>
      </c>
      <c r="Z435" s="10">
        <f>(SUMIF(Sta!$A:$A,$A435,Sta!M:M) +SUMIF(Sta!$B:$B,$A435,Sta!O:O))/$D435</f>
        <v>0.33333333333333331</v>
      </c>
      <c r="AA435" s="6">
        <f>SUMIF(Sta!$A:$A,$A435,Sta!M:M)/$B435</f>
        <v>1</v>
      </c>
      <c r="AB435" s="6">
        <f>SUMIF(Sta!$B:$B,$A435,Sta!O:O)/$C435</f>
        <v>0</v>
      </c>
      <c r="AC435" s="10">
        <f>(SUMIF(Sta!$A:$A,$A435,Sta!N:N) +SUMIF(Sta!$B:$B,$A435,Sta!P:P))/$D435</f>
        <v>0.33333333333333331</v>
      </c>
      <c r="AD435" s="6">
        <f>SUMIF(Sta!$A:$A,$A435,Sta!N:N)/$B435</f>
        <v>0</v>
      </c>
      <c r="AE435" s="14">
        <f>SUMIF(Sta!$B:$B,$A435,Sta!P:P)/$C435</f>
        <v>0.5</v>
      </c>
    </row>
    <row r="436" spans="1:31" x14ac:dyDescent="0.3">
      <c r="A436" t="s">
        <v>620</v>
      </c>
      <c r="B436" s="9">
        <f>COUNTIF(Sta!A:A,A436)</f>
        <v>2</v>
      </c>
      <c r="C436" s="4">
        <f>COUNTIF(Sta!B:B,A436)</f>
        <v>1</v>
      </c>
      <c r="D436" s="4">
        <f t="shared" si="12"/>
        <v>3</v>
      </c>
      <c r="E436" s="10">
        <f>(SUMIF(Sta!$A:$A,$A436,Sta!F:F) +SUMIF(Sta!$B:$B,$A436,Sta!F:F))/$D436</f>
        <v>2.6666666666666665</v>
      </c>
      <c r="F436" s="6">
        <f>SUMIF(Sta!$A:$A,$A436,Sta!F:F)/$B436</f>
        <v>3.5</v>
      </c>
      <c r="G436" s="6">
        <f>SUMIF(Sta!$B:$B,$A436,Sta!F:F)/$C436</f>
        <v>1</v>
      </c>
      <c r="H436" s="10">
        <f>(SUMIF(Sta!$A:$A,$A436,Sta!D:D) +SUMIF(Sta!$B:$B,$A436,Sta!E:E))/$D436</f>
        <v>2</v>
      </c>
      <c r="I436" s="6">
        <f>SUMIF(Sta!$A:$A,$A436,Sta!D:D)/$B436</f>
        <v>2.5</v>
      </c>
      <c r="J436" s="6">
        <f>SUMIF(Sta!$B:$B,$A436,Sta!E:E)/$C436</f>
        <v>1</v>
      </c>
      <c r="K436" s="10">
        <f>(SUMIF(Sta!$A:$A,$A436,Sta!E:E) +SUMIF(Sta!$B:$B,$A436,Sta!D:D))/$D436</f>
        <v>0.66666666666666663</v>
      </c>
      <c r="L436" s="6">
        <f>SUMIF(Sta!$A:$A,$A436,Sta!E:E)/$B436</f>
        <v>1</v>
      </c>
      <c r="M436" s="6">
        <f>SUMIF(Sta!$B:$B,$A436,Sta!D:D)/$C436</f>
        <v>0</v>
      </c>
      <c r="N436" s="10">
        <f>(SUMIF(Sta!$A:$A,$A436,Sta!L:L) +SUMIF(Sta!$B:$B,$A436,Sta!L:L))/$D436</f>
        <v>1.3333333333333333</v>
      </c>
      <c r="O436" s="6">
        <f>SUMIF(Sta!$A:$A,$A436,Sta!L:L)/$B436</f>
        <v>2</v>
      </c>
      <c r="P436" s="6">
        <f>SUMIF(Sta!$B:$B,$A436,Sta!L:L)/$C436</f>
        <v>0</v>
      </c>
      <c r="Q436" s="10">
        <f>(SUMIF(Sta!$A:$A,$A436,Sta!H:H) +SUMIF(Sta!$B:$B,$A436,Sta!J:J))/$D436</f>
        <v>1</v>
      </c>
      <c r="R436" s="6">
        <f>SUMIF(Sta!$A:$A,$A436,Sta!H:H)/$B436</f>
        <v>1.5</v>
      </c>
      <c r="S436" s="6">
        <f>SUMIF(Sta!$B:$B,$A436,Sta!J:J)/$C436</f>
        <v>0</v>
      </c>
      <c r="T436" s="10">
        <f>(SUMIF(Sta!$A:$A,$A436,Sta!I:I) +SUMIF(Sta!$B:$B,$A436,Sta!K:K))/$D436</f>
        <v>0.33333333333333331</v>
      </c>
      <c r="U436" s="6">
        <f>SUMIF(Sta!$A:$A,$A436,Sta!I:I)/$B436</f>
        <v>0.5</v>
      </c>
      <c r="V436" s="6">
        <f>SUMIF(Sta!$B:$B,$A436,Sta!K:K)/$C436</f>
        <v>0</v>
      </c>
      <c r="W436" s="10">
        <f>(SUMIF(Sta!$A:$A,$A436,Sta!Q:Q) +SUMIF(Sta!$B:$B,$A436,Sta!Q:Q))/$D436</f>
        <v>1.3333333333333333</v>
      </c>
      <c r="X436" s="6">
        <f>SUMIF(Sta!$A:$A,$A436,Sta!Q:Q)/$B436</f>
        <v>1.5</v>
      </c>
      <c r="Y436" s="6">
        <f>SUMIF(Sta!$B:$B,$A436,Sta!Q:Q)/$C436</f>
        <v>1</v>
      </c>
      <c r="Z436" s="10">
        <f>(SUMIF(Sta!$A:$A,$A436,Sta!M:M) +SUMIF(Sta!$B:$B,$A436,Sta!O:O))/$D436</f>
        <v>1</v>
      </c>
      <c r="AA436" s="6">
        <f>SUMIF(Sta!$A:$A,$A436,Sta!M:M)/$B436</f>
        <v>1</v>
      </c>
      <c r="AB436" s="6">
        <f>SUMIF(Sta!$B:$B,$A436,Sta!O:O)/$C436</f>
        <v>1</v>
      </c>
      <c r="AC436" s="10">
        <f>(SUMIF(Sta!$A:$A,$A436,Sta!N:N) +SUMIF(Sta!$B:$B,$A436,Sta!P:P))/$D436</f>
        <v>0.33333333333333331</v>
      </c>
      <c r="AD436" s="6">
        <f>SUMIF(Sta!$A:$A,$A436,Sta!N:N)/$B436</f>
        <v>0.5</v>
      </c>
      <c r="AE436" s="14">
        <f>SUMIF(Sta!$B:$B,$A436,Sta!P:P)/$C436</f>
        <v>0</v>
      </c>
    </row>
    <row r="437" spans="1:31" x14ac:dyDescent="0.3">
      <c r="A437" t="s">
        <v>270</v>
      </c>
      <c r="B437" s="9">
        <f>COUNTIF(Sta!A:A,A437)</f>
        <v>0</v>
      </c>
      <c r="C437" s="4">
        <f>COUNTIF(Sta!B:B,A437)</f>
        <v>0</v>
      </c>
      <c r="D437" s="4">
        <f t="shared" si="12"/>
        <v>0</v>
      </c>
      <c r="E437" s="10" t="e">
        <f>(SUMIF(Sta!$A:$A,$A437,Sta!F:F) +SUMIF(Sta!$B:$B,$A437,Sta!F:F))/$D437</f>
        <v>#DIV/0!</v>
      </c>
      <c r="F437" s="6" t="e">
        <f>SUMIF(Sta!$A:$A,$A437,Sta!F:F)/$B437</f>
        <v>#DIV/0!</v>
      </c>
      <c r="G437" s="6" t="e">
        <f>SUMIF(Sta!$B:$B,$A437,Sta!F:F)/$C437</f>
        <v>#DIV/0!</v>
      </c>
      <c r="H437" s="10" t="e">
        <f>(SUMIF(Sta!$A:$A,$A437,Sta!D:D) +SUMIF(Sta!$B:$B,$A437,Sta!E:E))/$D437</f>
        <v>#DIV/0!</v>
      </c>
      <c r="I437" s="6" t="e">
        <f>SUMIF(Sta!$A:$A,$A437,Sta!D:D)/$B437</f>
        <v>#DIV/0!</v>
      </c>
      <c r="J437" s="6" t="e">
        <f>SUMIF(Sta!$B:$B,$A437,Sta!E:E)/$C437</f>
        <v>#DIV/0!</v>
      </c>
      <c r="K437" s="10" t="e">
        <f>(SUMIF(Sta!$A:$A,$A437,Sta!E:E) +SUMIF(Sta!$B:$B,$A437,Sta!D:D))/$D437</f>
        <v>#DIV/0!</v>
      </c>
      <c r="L437" s="6" t="e">
        <f>SUMIF(Sta!$A:$A,$A437,Sta!E:E)/$B437</f>
        <v>#DIV/0!</v>
      </c>
      <c r="M437" s="6" t="e">
        <f>SUMIF(Sta!$B:$B,$A437,Sta!D:D)/$C437</f>
        <v>#DIV/0!</v>
      </c>
      <c r="N437" s="10" t="e">
        <f>(SUMIF(Sta!$A:$A,$A437,Sta!L:L) +SUMIF(Sta!$B:$B,$A437,Sta!L:L))/$D437</f>
        <v>#DIV/0!</v>
      </c>
      <c r="O437" s="6" t="e">
        <f>SUMIF(Sta!$A:$A,$A437,Sta!L:L)/$B437</f>
        <v>#DIV/0!</v>
      </c>
      <c r="P437" s="6" t="e">
        <f>SUMIF(Sta!$B:$B,$A437,Sta!L:L)/$C437</f>
        <v>#DIV/0!</v>
      </c>
      <c r="Q437" s="10" t="e">
        <f>(SUMIF(Sta!$A:$A,$A437,Sta!H:H) +SUMIF(Sta!$B:$B,$A437,Sta!J:J))/$D437</f>
        <v>#DIV/0!</v>
      </c>
      <c r="R437" s="6" t="e">
        <f>SUMIF(Sta!$A:$A,$A437,Sta!H:H)/$B437</f>
        <v>#DIV/0!</v>
      </c>
      <c r="S437" s="6" t="e">
        <f>SUMIF(Sta!$B:$B,$A437,Sta!J:J)/$C437</f>
        <v>#DIV/0!</v>
      </c>
      <c r="T437" s="10" t="e">
        <f>(SUMIF(Sta!$A:$A,$A437,Sta!I:I) +SUMIF(Sta!$B:$B,$A437,Sta!K:K))/$D437</f>
        <v>#DIV/0!</v>
      </c>
      <c r="U437" s="6" t="e">
        <f>SUMIF(Sta!$A:$A,$A437,Sta!I:I)/$B437</f>
        <v>#DIV/0!</v>
      </c>
      <c r="V437" s="6" t="e">
        <f>SUMIF(Sta!$B:$B,$A437,Sta!K:K)/$C437</f>
        <v>#DIV/0!</v>
      </c>
      <c r="W437" s="10" t="e">
        <f>(SUMIF(Sta!$A:$A,$A437,Sta!Q:Q) +SUMIF(Sta!$B:$B,$A437,Sta!Q:Q))/$D437</f>
        <v>#DIV/0!</v>
      </c>
      <c r="X437" s="6" t="e">
        <f>SUMIF(Sta!$A:$A,$A437,Sta!Q:Q)/$B437</f>
        <v>#DIV/0!</v>
      </c>
      <c r="Y437" s="6" t="e">
        <f>SUMIF(Sta!$B:$B,$A437,Sta!Q:Q)/$C437</f>
        <v>#DIV/0!</v>
      </c>
      <c r="Z437" s="10" t="e">
        <f>(SUMIF(Sta!$A:$A,$A437,Sta!M:M) +SUMIF(Sta!$B:$B,$A437,Sta!O:O))/$D437</f>
        <v>#DIV/0!</v>
      </c>
      <c r="AA437" s="6" t="e">
        <f>SUMIF(Sta!$A:$A,$A437,Sta!M:M)/$B437</f>
        <v>#DIV/0!</v>
      </c>
      <c r="AB437" s="6" t="e">
        <f>SUMIF(Sta!$B:$B,$A437,Sta!O:O)/$C437</f>
        <v>#DIV/0!</v>
      </c>
      <c r="AC437" s="10" t="e">
        <f>(SUMIF(Sta!$A:$A,$A437,Sta!N:N) +SUMIF(Sta!$B:$B,$A437,Sta!P:P))/$D437</f>
        <v>#DIV/0!</v>
      </c>
      <c r="AD437" s="6" t="e">
        <f>SUMIF(Sta!$A:$A,$A437,Sta!N:N)/$B437</f>
        <v>#DIV/0!</v>
      </c>
      <c r="AE437" s="14" t="e">
        <f>SUMIF(Sta!$B:$B,$A437,Sta!P:P)/$C437</f>
        <v>#DIV/0!</v>
      </c>
    </row>
    <row r="438" spans="1:31" x14ac:dyDescent="0.3">
      <c r="A438" t="s">
        <v>633</v>
      </c>
      <c r="B438" s="9">
        <f>COUNTIF(Sta!A:A,A438)</f>
        <v>1</v>
      </c>
      <c r="C438" s="4">
        <f>COUNTIF(Sta!B:B,A438)</f>
        <v>1</v>
      </c>
      <c r="D438" s="4">
        <f t="shared" si="12"/>
        <v>2</v>
      </c>
      <c r="E438" s="10">
        <f>(SUMIF(Sta!$A:$A,$A438,Sta!F:F) +SUMIF(Sta!$B:$B,$A438,Sta!F:F))/$D438</f>
        <v>2.5</v>
      </c>
      <c r="F438" s="6">
        <f>SUMIF(Sta!$A:$A,$A438,Sta!F:F)/$B438</f>
        <v>3</v>
      </c>
      <c r="G438" s="6">
        <f>SUMIF(Sta!$B:$B,$A438,Sta!F:F)/$C438</f>
        <v>2</v>
      </c>
      <c r="H438" s="10">
        <f>(SUMIF(Sta!$A:$A,$A438,Sta!D:D) +SUMIF(Sta!$B:$B,$A438,Sta!E:E))/$D438</f>
        <v>2</v>
      </c>
      <c r="I438" s="6">
        <f>SUMIF(Sta!$A:$A,$A438,Sta!D:D)/$B438</f>
        <v>3</v>
      </c>
      <c r="J438" s="6">
        <f>SUMIF(Sta!$B:$B,$A438,Sta!E:E)/$C438</f>
        <v>1</v>
      </c>
      <c r="K438" s="10">
        <f>(SUMIF(Sta!$A:$A,$A438,Sta!E:E) +SUMIF(Sta!$B:$B,$A438,Sta!D:D))/$D438</f>
        <v>0.5</v>
      </c>
      <c r="L438" s="6">
        <f>SUMIF(Sta!$A:$A,$A438,Sta!E:E)/$B438</f>
        <v>0</v>
      </c>
      <c r="M438" s="6">
        <f>SUMIF(Sta!$B:$B,$A438,Sta!D:D)/$C438</f>
        <v>1</v>
      </c>
      <c r="N438" s="10">
        <f>(SUMIF(Sta!$A:$A,$A438,Sta!L:L) +SUMIF(Sta!$B:$B,$A438,Sta!L:L))/$D438</f>
        <v>1.5</v>
      </c>
      <c r="O438" s="6">
        <f>SUMIF(Sta!$A:$A,$A438,Sta!L:L)/$B438</f>
        <v>2</v>
      </c>
      <c r="P438" s="6">
        <f>SUMIF(Sta!$B:$B,$A438,Sta!L:L)/$C438</f>
        <v>1</v>
      </c>
      <c r="Q438" s="10">
        <f>(SUMIF(Sta!$A:$A,$A438,Sta!H:H) +SUMIF(Sta!$B:$B,$A438,Sta!J:J))/$D438</f>
        <v>1</v>
      </c>
      <c r="R438" s="6">
        <f>SUMIF(Sta!$A:$A,$A438,Sta!H:H)/$B438</f>
        <v>2</v>
      </c>
      <c r="S438" s="6">
        <f>SUMIF(Sta!$B:$B,$A438,Sta!J:J)/$C438</f>
        <v>0</v>
      </c>
      <c r="T438" s="10">
        <f>(SUMIF(Sta!$A:$A,$A438,Sta!I:I) +SUMIF(Sta!$B:$B,$A438,Sta!K:K))/$D438</f>
        <v>0.5</v>
      </c>
      <c r="U438" s="6">
        <f>SUMIF(Sta!$A:$A,$A438,Sta!I:I)/$B438</f>
        <v>0</v>
      </c>
      <c r="V438" s="6">
        <f>SUMIF(Sta!$B:$B,$A438,Sta!K:K)/$C438</f>
        <v>1</v>
      </c>
      <c r="W438" s="10">
        <f>(SUMIF(Sta!$A:$A,$A438,Sta!Q:Q) +SUMIF(Sta!$B:$B,$A438,Sta!Q:Q))/$D438</f>
        <v>1</v>
      </c>
      <c r="X438" s="6">
        <f>SUMIF(Sta!$A:$A,$A438,Sta!Q:Q)/$B438</f>
        <v>1</v>
      </c>
      <c r="Y438" s="6">
        <f>SUMIF(Sta!$B:$B,$A438,Sta!Q:Q)/$C438</f>
        <v>1</v>
      </c>
      <c r="Z438" s="10">
        <f>(SUMIF(Sta!$A:$A,$A438,Sta!M:M) +SUMIF(Sta!$B:$B,$A438,Sta!O:O))/$D438</f>
        <v>1</v>
      </c>
      <c r="AA438" s="6">
        <f>SUMIF(Sta!$A:$A,$A438,Sta!M:M)/$B438</f>
        <v>1</v>
      </c>
      <c r="AB438" s="6">
        <f>SUMIF(Sta!$B:$B,$A438,Sta!O:O)/$C438</f>
        <v>1</v>
      </c>
      <c r="AC438" s="10">
        <f>(SUMIF(Sta!$A:$A,$A438,Sta!N:N) +SUMIF(Sta!$B:$B,$A438,Sta!P:P))/$D438</f>
        <v>0</v>
      </c>
      <c r="AD438" s="6">
        <f>SUMIF(Sta!$A:$A,$A438,Sta!N:N)/$B438</f>
        <v>0</v>
      </c>
      <c r="AE438" s="14">
        <f>SUMIF(Sta!$B:$B,$A438,Sta!P:P)/$C438</f>
        <v>0</v>
      </c>
    </row>
    <row r="439" spans="1:31" x14ac:dyDescent="0.3">
      <c r="A439" t="s">
        <v>705</v>
      </c>
      <c r="B439" s="9">
        <f>COUNTIF(Sta!A:A,A439)</f>
        <v>0</v>
      </c>
      <c r="C439" s="4">
        <f>COUNTIF(Sta!B:B,A439)</f>
        <v>0</v>
      </c>
      <c r="D439" s="4">
        <f t="shared" si="12"/>
        <v>0</v>
      </c>
      <c r="E439" s="10" t="e">
        <f>(SUMIF(Sta!$A:$A,$A439,Sta!F:F) +SUMIF(Sta!$B:$B,$A439,Sta!F:F))/$D439</f>
        <v>#DIV/0!</v>
      </c>
      <c r="F439" s="6" t="e">
        <f>SUMIF(Sta!$A:$A,$A439,Sta!F:F)/$B439</f>
        <v>#DIV/0!</v>
      </c>
      <c r="G439" s="6" t="e">
        <f>SUMIF(Sta!$B:$B,$A439,Sta!F:F)/$C439</f>
        <v>#DIV/0!</v>
      </c>
      <c r="H439" s="10" t="e">
        <f>(SUMIF(Sta!$A:$A,$A439,Sta!D:D) +SUMIF(Sta!$B:$B,$A439,Sta!E:E))/$D439</f>
        <v>#DIV/0!</v>
      </c>
      <c r="I439" s="6" t="e">
        <f>SUMIF(Sta!$A:$A,$A439,Sta!D:D)/$B439</f>
        <v>#DIV/0!</v>
      </c>
      <c r="J439" s="6" t="e">
        <f>SUMIF(Sta!$B:$B,$A439,Sta!E:E)/$C439</f>
        <v>#DIV/0!</v>
      </c>
      <c r="K439" s="10" t="e">
        <f>(SUMIF(Sta!$A:$A,$A439,Sta!E:E) +SUMIF(Sta!$B:$B,$A439,Sta!D:D))/$D439</f>
        <v>#DIV/0!</v>
      </c>
      <c r="L439" s="6" t="e">
        <f>SUMIF(Sta!$A:$A,$A439,Sta!E:E)/$B439</f>
        <v>#DIV/0!</v>
      </c>
      <c r="M439" s="6" t="e">
        <f>SUMIF(Sta!$B:$B,$A439,Sta!D:D)/$C439</f>
        <v>#DIV/0!</v>
      </c>
      <c r="N439" s="10" t="e">
        <f>(SUMIF(Sta!$A:$A,$A439,Sta!L:L) +SUMIF(Sta!$B:$B,$A439,Sta!L:L))/$D439</f>
        <v>#DIV/0!</v>
      </c>
      <c r="O439" s="6" t="e">
        <f>SUMIF(Sta!$A:$A,$A439,Sta!L:L)/$B439</f>
        <v>#DIV/0!</v>
      </c>
      <c r="P439" s="6" t="e">
        <f>SUMIF(Sta!$B:$B,$A439,Sta!L:L)/$C439</f>
        <v>#DIV/0!</v>
      </c>
      <c r="Q439" s="10" t="e">
        <f>(SUMIF(Sta!$A:$A,$A439,Sta!H:H) +SUMIF(Sta!$B:$B,$A439,Sta!J:J))/$D439</f>
        <v>#DIV/0!</v>
      </c>
      <c r="R439" s="6" t="e">
        <f>SUMIF(Sta!$A:$A,$A439,Sta!H:H)/$B439</f>
        <v>#DIV/0!</v>
      </c>
      <c r="S439" s="6" t="e">
        <f>SUMIF(Sta!$B:$B,$A439,Sta!J:J)/$C439</f>
        <v>#DIV/0!</v>
      </c>
      <c r="T439" s="10" t="e">
        <f>(SUMIF(Sta!$A:$A,$A439,Sta!I:I) +SUMIF(Sta!$B:$B,$A439,Sta!K:K))/$D439</f>
        <v>#DIV/0!</v>
      </c>
      <c r="U439" s="6" t="e">
        <f>SUMIF(Sta!$A:$A,$A439,Sta!I:I)/$B439</f>
        <v>#DIV/0!</v>
      </c>
      <c r="V439" s="6" t="e">
        <f>SUMIF(Sta!$B:$B,$A439,Sta!K:K)/$C439</f>
        <v>#DIV/0!</v>
      </c>
      <c r="W439" s="10" t="e">
        <f>(SUMIF(Sta!$A:$A,$A439,Sta!Q:Q) +SUMIF(Sta!$B:$B,$A439,Sta!Q:Q))/$D439</f>
        <v>#DIV/0!</v>
      </c>
      <c r="X439" s="6" t="e">
        <f>SUMIF(Sta!$A:$A,$A439,Sta!Q:Q)/$B439</f>
        <v>#DIV/0!</v>
      </c>
      <c r="Y439" s="6" t="e">
        <f>SUMIF(Sta!$B:$B,$A439,Sta!Q:Q)/$C439</f>
        <v>#DIV/0!</v>
      </c>
      <c r="Z439" s="10" t="e">
        <f>(SUMIF(Sta!$A:$A,$A439,Sta!M:M) +SUMIF(Sta!$B:$B,$A439,Sta!O:O))/$D439</f>
        <v>#DIV/0!</v>
      </c>
      <c r="AA439" s="6" t="e">
        <f>SUMIF(Sta!$A:$A,$A439,Sta!M:M)/$B439</f>
        <v>#DIV/0!</v>
      </c>
      <c r="AB439" s="6" t="e">
        <f>SUMIF(Sta!$B:$B,$A439,Sta!O:O)/$C439</f>
        <v>#DIV/0!</v>
      </c>
      <c r="AC439" s="10" t="e">
        <f>(SUMIF(Sta!$A:$A,$A439,Sta!N:N) +SUMIF(Sta!$B:$B,$A439,Sta!P:P))/$D439</f>
        <v>#DIV/0!</v>
      </c>
      <c r="AD439" s="6" t="e">
        <f>SUMIF(Sta!$A:$A,$A439,Sta!N:N)/$B439</f>
        <v>#DIV/0!</v>
      </c>
      <c r="AE439" s="14" t="e">
        <f>SUMIF(Sta!$B:$B,$A439,Sta!P:P)/$C439</f>
        <v>#DIV/0!</v>
      </c>
    </row>
    <row r="440" spans="1:31" x14ac:dyDescent="0.3">
      <c r="A440" t="s">
        <v>146</v>
      </c>
      <c r="B440" s="9">
        <f>COUNTIF(Sta!A:A,A440)</f>
        <v>0</v>
      </c>
      <c r="C440" s="4">
        <f>COUNTIF(Sta!B:B,A440)</f>
        <v>1</v>
      </c>
      <c r="D440" s="4">
        <f t="shared" si="12"/>
        <v>1</v>
      </c>
      <c r="E440" s="10">
        <f>(SUMIF(Sta!$A:$A,$A440,Sta!F:F) +SUMIF(Sta!$B:$B,$A440,Sta!F:F))/$D440</f>
        <v>4</v>
      </c>
      <c r="F440" s="6" t="e">
        <f>SUMIF(Sta!$A:$A,$A440,Sta!F:F)/$B440</f>
        <v>#DIV/0!</v>
      </c>
      <c r="G440" s="6">
        <f>SUMIF(Sta!$B:$B,$A440,Sta!F:F)/$C440</f>
        <v>4</v>
      </c>
      <c r="H440" s="10">
        <f>(SUMIF(Sta!$A:$A,$A440,Sta!D:D) +SUMIF(Sta!$B:$B,$A440,Sta!E:E))/$D440</f>
        <v>1</v>
      </c>
      <c r="I440" s="6" t="e">
        <f>SUMIF(Sta!$A:$A,$A440,Sta!D:D)/$B440</f>
        <v>#DIV/0!</v>
      </c>
      <c r="J440" s="6">
        <f>SUMIF(Sta!$B:$B,$A440,Sta!E:E)/$C440</f>
        <v>1</v>
      </c>
      <c r="K440" s="10">
        <f>(SUMIF(Sta!$A:$A,$A440,Sta!E:E) +SUMIF(Sta!$B:$B,$A440,Sta!D:D))/$D440</f>
        <v>3</v>
      </c>
      <c r="L440" s="6" t="e">
        <f>SUMIF(Sta!$A:$A,$A440,Sta!E:E)/$B440</f>
        <v>#DIV/0!</v>
      </c>
      <c r="M440" s="6">
        <f>SUMIF(Sta!$B:$B,$A440,Sta!D:D)/$C440</f>
        <v>3</v>
      </c>
      <c r="N440" s="10">
        <f>(SUMIF(Sta!$A:$A,$A440,Sta!L:L) +SUMIF(Sta!$B:$B,$A440,Sta!L:L))/$D440</f>
        <v>1</v>
      </c>
      <c r="O440" s="6" t="e">
        <f>SUMIF(Sta!$A:$A,$A440,Sta!L:L)/$B440</f>
        <v>#DIV/0!</v>
      </c>
      <c r="P440" s="6">
        <f>SUMIF(Sta!$B:$B,$A440,Sta!L:L)/$C440</f>
        <v>1</v>
      </c>
      <c r="Q440" s="10">
        <f>(SUMIF(Sta!$A:$A,$A440,Sta!H:H) +SUMIF(Sta!$B:$B,$A440,Sta!J:J))/$D440</f>
        <v>1</v>
      </c>
      <c r="R440" s="6" t="e">
        <f>SUMIF(Sta!$A:$A,$A440,Sta!H:H)/$B440</f>
        <v>#DIV/0!</v>
      </c>
      <c r="S440" s="6">
        <f>SUMIF(Sta!$B:$B,$A440,Sta!J:J)/$C440</f>
        <v>1</v>
      </c>
      <c r="T440" s="10">
        <f>(SUMIF(Sta!$A:$A,$A440,Sta!I:I) +SUMIF(Sta!$B:$B,$A440,Sta!K:K))/$D440</f>
        <v>0</v>
      </c>
      <c r="U440" s="6" t="e">
        <f>SUMIF(Sta!$A:$A,$A440,Sta!I:I)/$B440</f>
        <v>#DIV/0!</v>
      </c>
      <c r="V440" s="6">
        <f>SUMIF(Sta!$B:$B,$A440,Sta!K:K)/$C440</f>
        <v>0</v>
      </c>
      <c r="W440" s="10">
        <f>(SUMIF(Sta!$A:$A,$A440,Sta!Q:Q) +SUMIF(Sta!$B:$B,$A440,Sta!Q:Q))/$D440</f>
        <v>3</v>
      </c>
      <c r="X440" s="6" t="e">
        <f>SUMIF(Sta!$A:$A,$A440,Sta!Q:Q)/$B440</f>
        <v>#DIV/0!</v>
      </c>
      <c r="Y440" s="6">
        <f>SUMIF(Sta!$B:$B,$A440,Sta!Q:Q)/$C440</f>
        <v>3</v>
      </c>
      <c r="Z440" s="10">
        <f>(SUMIF(Sta!$A:$A,$A440,Sta!M:M) +SUMIF(Sta!$B:$B,$A440,Sta!O:O))/$D440</f>
        <v>0</v>
      </c>
      <c r="AA440" s="6" t="e">
        <f>SUMIF(Sta!$A:$A,$A440,Sta!M:M)/$B440</f>
        <v>#DIV/0!</v>
      </c>
      <c r="AB440" s="6">
        <f>SUMIF(Sta!$B:$B,$A440,Sta!O:O)/$C440</f>
        <v>0</v>
      </c>
      <c r="AC440" s="10">
        <f>(SUMIF(Sta!$A:$A,$A440,Sta!N:N) +SUMIF(Sta!$B:$B,$A440,Sta!P:P))/$D440</f>
        <v>3</v>
      </c>
      <c r="AD440" s="6" t="e">
        <f>SUMIF(Sta!$A:$A,$A440,Sta!N:N)/$B440</f>
        <v>#DIV/0!</v>
      </c>
      <c r="AE440" s="14">
        <f>SUMIF(Sta!$B:$B,$A440,Sta!P:P)/$C440</f>
        <v>3</v>
      </c>
    </row>
    <row r="441" spans="1:31" x14ac:dyDescent="0.3">
      <c r="A441" t="s">
        <v>209</v>
      </c>
      <c r="B441" s="9">
        <f>COUNTIF(Sta!A:A,A441)</f>
        <v>1</v>
      </c>
      <c r="C441" s="4">
        <f>COUNTIF(Sta!B:B,A441)</f>
        <v>1</v>
      </c>
      <c r="D441" s="4">
        <f t="shared" si="12"/>
        <v>2</v>
      </c>
      <c r="E441" s="10">
        <f>(SUMIF(Sta!$A:$A,$A441,Sta!F:F) +SUMIF(Sta!$B:$B,$A441,Sta!F:F))/$D441</f>
        <v>3.5</v>
      </c>
      <c r="F441" s="6">
        <f>SUMIF(Sta!$A:$A,$A441,Sta!F:F)/$B441</f>
        <v>2</v>
      </c>
      <c r="G441" s="6">
        <f>SUMIF(Sta!$B:$B,$A441,Sta!F:F)/$C441</f>
        <v>5</v>
      </c>
      <c r="H441" s="10">
        <f>(SUMIF(Sta!$A:$A,$A441,Sta!D:D) +SUMIF(Sta!$B:$B,$A441,Sta!E:E))/$D441</f>
        <v>2</v>
      </c>
      <c r="I441" s="6">
        <f>SUMIF(Sta!$A:$A,$A441,Sta!D:D)/$B441</f>
        <v>1</v>
      </c>
      <c r="J441" s="6">
        <f>SUMIF(Sta!$B:$B,$A441,Sta!E:E)/$C441</f>
        <v>3</v>
      </c>
      <c r="K441" s="10">
        <f>(SUMIF(Sta!$A:$A,$A441,Sta!E:E) +SUMIF(Sta!$B:$B,$A441,Sta!D:D))/$D441</f>
        <v>1.5</v>
      </c>
      <c r="L441" s="6">
        <f>SUMIF(Sta!$A:$A,$A441,Sta!E:E)/$B441</f>
        <v>1</v>
      </c>
      <c r="M441" s="6">
        <f>SUMIF(Sta!$B:$B,$A441,Sta!D:D)/$C441</f>
        <v>2</v>
      </c>
      <c r="N441" s="10">
        <f>(SUMIF(Sta!$A:$A,$A441,Sta!L:L) +SUMIF(Sta!$B:$B,$A441,Sta!L:L))/$D441</f>
        <v>0.5</v>
      </c>
      <c r="O441" s="6">
        <f>SUMIF(Sta!$A:$A,$A441,Sta!L:L)/$B441</f>
        <v>0</v>
      </c>
      <c r="P441" s="6">
        <f>SUMIF(Sta!$B:$B,$A441,Sta!L:L)/$C441</f>
        <v>1</v>
      </c>
      <c r="Q441" s="10">
        <f>(SUMIF(Sta!$A:$A,$A441,Sta!H:H) +SUMIF(Sta!$B:$B,$A441,Sta!J:J))/$D441</f>
        <v>0.5</v>
      </c>
      <c r="R441" s="6">
        <f>SUMIF(Sta!$A:$A,$A441,Sta!H:H)/$B441</f>
        <v>0</v>
      </c>
      <c r="S441" s="6">
        <f>SUMIF(Sta!$B:$B,$A441,Sta!J:J)/$C441</f>
        <v>1</v>
      </c>
      <c r="T441" s="10">
        <f>(SUMIF(Sta!$A:$A,$A441,Sta!I:I) +SUMIF(Sta!$B:$B,$A441,Sta!K:K))/$D441</f>
        <v>0</v>
      </c>
      <c r="U441" s="6">
        <f>SUMIF(Sta!$A:$A,$A441,Sta!I:I)/$B441</f>
        <v>0</v>
      </c>
      <c r="V441" s="6">
        <f>SUMIF(Sta!$B:$B,$A441,Sta!K:K)/$C441</f>
        <v>0</v>
      </c>
      <c r="W441" s="10">
        <f>(SUMIF(Sta!$A:$A,$A441,Sta!Q:Q) +SUMIF(Sta!$B:$B,$A441,Sta!Q:Q))/$D441</f>
        <v>3</v>
      </c>
      <c r="X441" s="6">
        <f>SUMIF(Sta!$A:$A,$A441,Sta!Q:Q)/$B441</f>
        <v>2</v>
      </c>
      <c r="Y441" s="6">
        <f>SUMIF(Sta!$B:$B,$A441,Sta!Q:Q)/$C441</f>
        <v>4</v>
      </c>
      <c r="Z441" s="10">
        <f>(SUMIF(Sta!$A:$A,$A441,Sta!M:M) +SUMIF(Sta!$B:$B,$A441,Sta!O:O))/$D441</f>
        <v>1.5</v>
      </c>
      <c r="AA441" s="6">
        <f>SUMIF(Sta!$A:$A,$A441,Sta!M:M)/$B441</f>
        <v>1</v>
      </c>
      <c r="AB441" s="6">
        <f>SUMIF(Sta!$B:$B,$A441,Sta!O:O)/$C441</f>
        <v>2</v>
      </c>
      <c r="AC441" s="10">
        <f>(SUMIF(Sta!$A:$A,$A441,Sta!N:N) +SUMIF(Sta!$B:$B,$A441,Sta!P:P))/$D441</f>
        <v>1.5</v>
      </c>
      <c r="AD441" s="6">
        <f>SUMIF(Sta!$A:$A,$A441,Sta!N:N)/$B441</f>
        <v>1</v>
      </c>
      <c r="AE441" s="14">
        <f>SUMIF(Sta!$B:$B,$A441,Sta!P:P)/$C441</f>
        <v>2</v>
      </c>
    </row>
    <row r="442" spans="1:31" x14ac:dyDescent="0.3">
      <c r="A442" t="s">
        <v>140</v>
      </c>
      <c r="B442" s="9">
        <f>COUNTIF(Sta!A:A,A442)</f>
        <v>1</v>
      </c>
      <c r="C442" s="4">
        <f>COUNTIF(Sta!B:B,A442)</f>
        <v>0</v>
      </c>
      <c r="D442" s="4">
        <f t="shared" si="12"/>
        <v>1</v>
      </c>
      <c r="E442" s="10">
        <f>(SUMIF(Sta!$A:$A,$A442,Sta!F:F) +SUMIF(Sta!$B:$B,$A442,Sta!F:F))/$D442</f>
        <v>2</v>
      </c>
      <c r="F442" s="6">
        <f>SUMIF(Sta!$A:$A,$A442,Sta!F:F)/$B442</f>
        <v>2</v>
      </c>
      <c r="G442" s="6" t="e">
        <f>SUMIF(Sta!$B:$B,$A442,Sta!F:F)/$C442</f>
        <v>#DIV/0!</v>
      </c>
      <c r="H442" s="10">
        <f>(SUMIF(Sta!$A:$A,$A442,Sta!D:D) +SUMIF(Sta!$B:$B,$A442,Sta!E:E))/$D442</f>
        <v>1</v>
      </c>
      <c r="I442" s="6">
        <f>SUMIF(Sta!$A:$A,$A442,Sta!D:D)/$B442</f>
        <v>1</v>
      </c>
      <c r="J442" s="6" t="e">
        <f>SUMIF(Sta!$B:$B,$A442,Sta!E:E)/$C442</f>
        <v>#DIV/0!</v>
      </c>
      <c r="K442" s="10">
        <f>(SUMIF(Sta!$A:$A,$A442,Sta!E:E) +SUMIF(Sta!$B:$B,$A442,Sta!D:D))/$D442</f>
        <v>1</v>
      </c>
      <c r="L442" s="6">
        <f>SUMIF(Sta!$A:$A,$A442,Sta!E:E)/$B442</f>
        <v>1</v>
      </c>
      <c r="M442" s="6" t="e">
        <f>SUMIF(Sta!$B:$B,$A442,Sta!D:D)/$C442</f>
        <v>#DIV/0!</v>
      </c>
      <c r="N442" s="10">
        <f>(SUMIF(Sta!$A:$A,$A442,Sta!L:L) +SUMIF(Sta!$B:$B,$A442,Sta!L:L))/$D442</f>
        <v>1</v>
      </c>
      <c r="O442" s="6">
        <f>SUMIF(Sta!$A:$A,$A442,Sta!L:L)/$B442</f>
        <v>1</v>
      </c>
      <c r="P442" s="6" t="e">
        <f>SUMIF(Sta!$B:$B,$A442,Sta!L:L)/$C442</f>
        <v>#DIV/0!</v>
      </c>
      <c r="Q442" s="10">
        <f>(SUMIF(Sta!$A:$A,$A442,Sta!H:H) +SUMIF(Sta!$B:$B,$A442,Sta!J:J))/$D442</f>
        <v>0</v>
      </c>
      <c r="R442" s="6">
        <f>SUMIF(Sta!$A:$A,$A442,Sta!H:H)/$B442</f>
        <v>0</v>
      </c>
      <c r="S442" s="6" t="e">
        <f>SUMIF(Sta!$B:$B,$A442,Sta!J:J)/$C442</f>
        <v>#DIV/0!</v>
      </c>
      <c r="T442" s="10">
        <f>(SUMIF(Sta!$A:$A,$A442,Sta!I:I) +SUMIF(Sta!$B:$B,$A442,Sta!K:K))/$D442</f>
        <v>1</v>
      </c>
      <c r="U442" s="6">
        <f>SUMIF(Sta!$A:$A,$A442,Sta!I:I)/$B442</f>
        <v>1</v>
      </c>
      <c r="V442" s="6" t="e">
        <f>SUMIF(Sta!$B:$B,$A442,Sta!K:K)/$C442</f>
        <v>#DIV/0!</v>
      </c>
      <c r="W442" s="10">
        <f>(SUMIF(Sta!$A:$A,$A442,Sta!Q:Q) +SUMIF(Sta!$B:$B,$A442,Sta!Q:Q))/$D442</f>
        <v>1</v>
      </c>
      <c r="X442" s="6">
        <f>SUMIF(Sta!$A:$A,$A442,Sta!Q:Q)/$B442</f>
        <v>1</v>
      </c>
      <c r="Y442" s="6" t="e">
        <f>SUMIF(Sta!$B:$B,$A442,Sta!Q:Q)/$C442</f>
        <v>#DIV/0!</v>
      </c>
      <c r="Z442" s="10">
        <f>(SUMIF(Sta!$A:$A,$A442,Sta!M:M) +SUMIF(Sta!$B:$B,$A442,Sta!O:O))/$D442</f>
        <v>1</v>
      </c>
      <c r="AA442" s="6">
        <f>SUMIF(Sta!$A:$A,$A442,Sta!M:M)/$B442</f>
        <v>1</v>
      </c>
      <c r="AB442" s="6" t="e">
        <f>SUMIF(Sta!$B:$B,$A442,Sta!O:O)/$C442</f>
        <v>#DIV/0!</v>
      </c>
      <c r="AC442" s="10">
        <f>(SUMIF(Sta!$A:$A,$A442,Sta!N:N) +SUMIF(Sta!$B:$B,$A442,Sta!P:P))/$D442</f>
        <v>0</v>
      </c>
      <c r="AD442" s="6">
        <f>SUMIF(Sta!$A:$A,$A442,Sta!N:N)/$B442</f>
        <v>0</v>
      </c>
      <c r="AE442" s="14" t="e">
        <f>SUMIF(Sta!$B:$B,$A442,Sta!P:P)/$C442</f>
        <v>#DIV/0!</v>
      </c>
    </row>
    <row r="443" spans="1:31" x14ac:dyDescent="0.3">
      <c r="A443" t="s">
        <v>475</v>
      </c>
      <c r="B443" s="9">
        <f>COUNTIF(Sta!A:A,A443)</f>
        <v>2</v>
      </c>
      <c r="C443" s="4">
        <f>COUNTIF(Sta!B:B,A443)</f>
        <v>1</v>
      </c>
      <c r="D443" s="4">
        <f t="shared" si="12"/>
        <v>3</v>
      </c>
      <c r="E443" s="10">
        <f>(SUMIF(Sta!$A:$A,$A443,Sta!F:F) +SUMIF(Sta!$B:$B,$A443,Sta!F:F))/$D443</f>
        <v>1.6666666666666667</v>
      </c>
      <c r="F443" s="6">
        <f>SUMIF(Sta!$A:$A,$A443,Sta!F:F)/$B443</f>
        <v>2.5</v>
      </c>
      <c r="G443" s="6">
        <f>SUMIF(Sta!$B:$B,$A443,Sta!F:F)/$C443</f>
        <v>0</v>
      </c>
      <c r="H443" s="10">
        <f>(SUMIF(Sta!$A:$A,$A443,Sta!D:D) +SUMIF(Sta!$B:$B,$A443,Sta!E:E))/$D443</f>
        <v>1.3333333333333333</v>
      </c>
      <c r="I443" s="6">
        <f>SUMIF(Sta!$A:$A,$A443,Sta!D:D)/$B443</f>
        <v>2</v>
      </c>
      <c r="J443" s="6">
        <f>SUMIF(Sta!$B:$B,$A443,Sta!E:E)/$C443</f>
        <v>0</v>
      </c>
      <c r="K443" s="10">
        <f>(SUMIF(Sta!$A:$A,$A443,Sta!E:E) +SUMIF(Sta!$B:$B,$A443,Sta!D:D))/$D443</f>
        <v>0.33333333333333331</v>
      </c>
      <c r="L443" s="6">
        <f>SUMIF(Sta!$A:$A,$A443,Sta!E:E)/$B443</f>
        <v>0.5</v>
      </c>
      <c r="M443" s="6">
        <f>SUMIF(Sta!$B:$B,$A443,Sta!D:D)/$C443</f>
        <v>0</v>
      </c>
      <c r="N443" s="10">
        <f>(SUMIF(Sta!$A:$A,$A443,Sta!L:L) +SUMIF(Sta!$B:$B,$A443,Sta!L:L))/$D443</f>
        <v>1.3333333333333333</v>
      </c>
      <c r="O443" s="6">
        <f>SUMIF(Sta!$A:$A,$A443,Sta!L:L)/$B443</f>
        <v>2</v>
      </c>
      <c r="P443" s="6">
        <f>SUMIF(Sta!$B:$B,$A443,Sta!L:L)/$C443</f>
        <v>0</v>
      </c>
      <c r="Q443" s="10">
        <f>(SUMIF(Sta!$A:$A,$A443,Sta!H:H) +SUMIF(Sta!$B:$B,$A443,Sta!J:J))/$D443</f>
        <v>1</v>
      </c>
      <c r="R443" s="6">
        <f>SUMIF(Sta!$A:$A,$A443,Sta!H:H)/$B443</f>
        <v>1.5</v>
      </c>
      <c r="S443" s="6">
        <f>SUMIF(Sta!$B:$B,$A443,Sta!J:J)/$C443</f>
        <v>0</v>
      </c>
      <c r="T443" s="10">
        <f>(SUMIF(Sta!$A:$A,$A443,Sta!I:I) +SUMIF(Sta!$B:$B,$A443,Sta!K:K))/$D443</f>
        <v>0.33333333333333331</v>
      </c>
      <c r="U443" s="6">
        <f>SUMIF(Sta!$A:$A,$A443,Sta!I:I)/$B443</f>
        <v>0.5</v>
      </c>
      <c r="V443" s="6">
        <f>SUMIF(Sta!$B:$B,$A443,Sta!K:K)/$C443</f>
        <v>0</v>
      </c>
      <c r="W443" s="10">
        <f>(SUMIF(Sta!$A:$A,$A443,Sta!Q:Q) +SUMIF(Sta!$B:$B,$A443,Sta!Q:Q))/$D443</f>
        <v>0.33333333333333331</v>
      </c>
      <c r="X443" s="6">
        <f>SUMIF(Sta!$A:$A,$A443,Sta!Q:Q)/$B443</f>
        <v>0.5</v>
      </c>
      <c r="Y443" s="6">
        <f>SUMIF(Sta!$B:$B,$A443,Sta!Q:Q)/$C443</f>
        <v>0</v>
      </c>
      <c r="Z443" s="10">
        <f>(SUMIF(Sta!$A:$A,$A443,Sta!M:M) +SUMIF(Sta!$B:$B,$A443,Sta!O:O))/$D443</f>
        <v>0.33333333333333331</v>
      </c>
      <c r="AA443" s="6">
        <f>SUMIF(Sta!$A:$A,$A443,Sta!M:M)/$B443</f>
        <v>0.5</v>
      </c>
      <c r="AB443" s="6">
        <f>SUMIF(Sta!$B:$B,$A443,Sta!O:O)/$C443</f>
        <v>0</v>
      </c>
      <c r="AC443" s="10">
        <f>(SUMIF(Sta!$A:$A,$A443,Sta!N:N) +SUMIF(Sta!$B:$B,$A443,Sta!P:P))/$D443</f>
        <v>0</v>
      </c>
      <c r="AD443" s="6">
        <f>SUMIF(Sta!$A:$A,$A443,Sta!N:N)/$B443</f>
        <v>0</v>
      </c>
      <c r="AE443" s="14">
        <f>SUMIF(Sta!$B:$B,$A443,Sta!P:P)/$C443</f>
        <v>0</v>
      </c>
    </row>
    <row r="444" spans="1:31" x14ac:dyDescent="0.3">
      <c r="A444" t="s">
        <v>92</v>
      </c>
      <c r="B444" s="9">
        <f>COUNTIF(Sta!A:A,A444)</f>
        <v>0</v>
      </c>
      <c r="C444" s="4">
        <f>COUNTIF(Sta!B:B,A444)</f>
        <v>0</v>
      </c>
      <c r="D444" s="4">
        <f t="shared" si="12"/>
        <v>0</v>
      </c>
      <c r="E444" s="10" t="e">
        <f>(SUMIF(Sta!$A:$A,$A444,Sta!F:F) +SUMIF(Sta!$B:$B,$A444,Sta!F:F))/$D444</f>
        <v>#DIV/0!</v>
      </c>
      <c r="F444" s="6" t="e">
        <f>SUMIF(Sta!$A:$A,$A444,Sta!F:F)/$B444</f>
        <v>#DIV/0!</v>
      </c>
      <c r="G444" s="6" t="e">
        <f>SUMIF(Sta!$B:$B,$A444,Sta!F:F)/$C444</f>
        <v>#DIV/0!</v>
      </c>
      <c r="H444" s="10" t="e">
        <f>(SUMIF(Sta!$A:$A,$A444,Sta!D:D) +SUMIF(Sta!$B:$B,$A444,Sta!E:E))/$D444</f>
        <v>#DIV/0!</v>
      </c>
      <c r="I444" s="6" t="e">
        <f>SUMIF(Sta!$A:$A,$A444,Sta!D:D)/$B444</f>
        <v>#DIV/0!</v>
      </c>
      <c r="J444" s="6" t="e">
        <f>SUMIF(Sta!$B:$B,$A444,Sta!E:E)/$C444</f>
        <v>#DIV/0!</v>
      </c>
      <c r="K444" s="10" t="e">
        <f>(SUMIF(Sta!$A:$A,$A444,Sta!E:E) +SUMIF(Sta!$B:$B,$A444,Sta!D:D))/$D444</f>
        <v>#DIV/0!</v>
      </c>
      <c r="L444" s="6" t="e">
        <f>SUMIF(Sta!$A:$A,$A444,Sta!E:E)/$B444</f>
        <v>#DIV/0!</v>
      </c>
      <c r="M444" s="6" t="e">
        <f>SUMIF(Sta!$B:$B,$A444,Sta!D:D)/$C444</f>
        <v>#DIV/0!</v>
      </c>
      <c r="N444" s="10" t="e">
        <f>(SUMIF(Sta!$A:$A,$A444,Sta!L:L) +SUMIF(Sta!$B:$B,$A444,Sta!L:L))/$D444</f>
        <v>#DIV/0!</v>
      </c>
      <c r="O444" s="6" t="e">
        <f>SUMIF(Sta!$A:$A,$A444,Sta!L:L)/$B444</f>
        <v>#DIV/0!</v>
      </c>
      <c r="P444" s="6" t="e">
        <f>SUMIF(Sta!$B:$B,$A444,Sta!L:L)/$C444</f>
        <v>#DIV/0!</v>
      </c>
      <c r="Q444" s="10" t="e">
        <f>(SUMIF(Sta!$A:$A,$A444,Sta!H:H) +SUMIF(Sta!$B:$B,$A444,Sta!J:J))/$D444</f>
        <v>#DIV/0!</v>
      </c>
      <c r="R444" s="6" t="e">
        <f>SUMIF(Sta!$A:$A,$A444,Sta!H:H)/$B444</f>
        <v>#DIV/0!</v>
      </c>
      <c r="S444" s="6" t="e">
        <f>SUMIF(Sta!$B:$B,$A444,Sta!J:J)/$C444</f>
        <v>#DIV/0!</v>
      </c>
      <c r="T444" s="10" t="e">
        <f>(SUMIF(Sta!$A:$A,$A444,Sta!I:I) +SUMIF(Sta!$B:$B,$A444,Sta!K:K))/$D444</f>
        <v>#DIV/0!</v>
      </c>
      <c r="U444" s="6" t="e">
        <f>SUMIF(Sta!$A:$A,$A444,Sta!I:I)/$B444</f>
        <v>#DIV/0!</v>
      </c>
      <c r="V444" s="6" t="e">
        <f>SUMIF(Sta!$B:$B,$A444,Sta!K:K)/$C444</f>
        <v>#DIV/0!</v>
      </c>
      <c r="W444" s="10" t="e">
        <f>(SUMIF(Sta!$A:$A,$A444,Sta!Q:Q) +SUMIF(Sta!$B:$B,$A444,Sta!Q:Q))/$D444</f>
        <v>#DIV/0!</v>
      </c>
      <c r="X444" s="6" t="e">
        <f>SUMIF(Sta!$A:$A,$A444,Sta!Q:Q)/$B444</f>
        <v>#DIV/0!</v>
      </c>
      <c r="Y444" s="6" t="e">
        <f>SUMIF(Sta!$B:$B,$A444,Sta!Q:Q)/$C444</f>
        <v>#DIV/0!</v>
      </c>
      <c r="Z444" s="10" t="e">
        <f>(SUMIF(Sta!$A:$A,$A444,Sta!M:M) +SUMIF(Sta!$B:$B,$A444,Sta!O:O))/$D444</f>
        <v>#DIV/0!</v>
      </c>
      <c r="AA444" s="6" t="e">
        <f>SUMIF(Sta!$A:$A,$A444,Sta!M:M)/$B444</f>
        <v>#DIV/0!</v>
      </c>
      <c r="AB444" s="6" t="e">
        <f>SUMIF(Sta!$B:$B,$A444,Sta!O:O)/$C444</f>
        <v>#DIV/0!</v>
      </c>
      <c r="AC444" s="10" t="e">
        <f>(SUMIF(Sta!$A:$A,$A444,Sta!N:N) +SUMIF(Sta!$B:$B,$A444,Sta!P:P))/$D444</f>
        <v>#DIV/0!</v>
      </c>
      <c r="AD444" s="6" t="e">
        <f>SUMIF(Sta!$A:$A,$A444,Sta!N:N)/$B444</f>
        <v>#DIV/0!</v>
      </c>
      <c r="AE444" s="14" t="e">
        <f>SUMIF(Sta!$B:$B,$A444,Sta!P:P)/$C444</f>
        <v>#DIV/0!</v>
      </c>
    </row>
    <row r="445" spans="1:31" x14ac:dyDescent="0.3">
      <c r="A445" t="s">
        <v>674</v>
      </c>
      <c r="B445" s="9">
        <f>COUNTIF(Sta!A:A,A445)</f>
        <v>9</v>
      </c>
      <c r="C445" s="4">
        <f>COUNTIF(Sta!B:B,A445)</f>
        <v>9</v>
      </c>
      <c r="D445" s="4">
        <f t="shared" ref="D445:D508" si="13">B445+C445</f>
        <v>18</v>
      </c>
      <c r="E445" s="10">
        <f>(SUMIF(Sta!$A:$A,$A445,Sta!F:F) +SUMIF(Sta!$B:$B,$A445,Sta!F:F))/$D445</f>
        <v>1.8888888888888888</v>
      </c>
      <c r="F445" s="6">
        <f>SUMIF(Sta!$A:$A,$A445,Sta!F:F)/$B445</f>
        <v>1.5555555555555556</v>
      </c>
      <c r="G445" s="6">
        <f>SUMIF(Sta!$B:$B,$A445,Sta!F:F)/$C445</f>
        <v>2.2222222222222223</v>
      </c>
      <c r="H445" s="10">
        <f>(SUMIF(Sta!$A:$A,$A445,Sta!D:D) +SUMIF(Sta!$B:$B,$A445,Sta!E:E))/$D445</f>
        <v>0.66666666666666663</v>
      </c>
      <c r="I445" s="6">
        <f>SUMIF(Sta!$A:$A,$A445,Sta!D:D)/$B445</f>
        <v>0.44444444444444442</v>
      </c>
      <c r="J445" s="6">
        <f>SUMIF(Sta!$B:$B,$A445,Sta!E:E)/$C445</f>
        <v>0.88888888888888884</v>
      </c>
      <c r="K445" s="10">
        <f>(SUMIF(Sta!$A:$A,$A445,Sta!E:E) +SUMIF(Sta!$B:$B,$A445,Sta!D:D))/$D445</f>
        <v>1.2222222222222223</v>
      </c>
      <c r="L445" s="6">
        <f>SUMIF(Sta!$A:$A,$A445,Sta!E:E)/$B445</f>
        <v>1.1111111111111112</v>
      </c>
      <c r="M445" s="6">
        <f>SUMIF(Sta!$B:$B,$A445,Sta!D:D)/$C445</f>
        <v>1.3333333333333333</v>
      </c>
      <c r="N445" s="10">
        <f>(SUMIF(Sta!$A:$A,$A445,Sta!L:L) +SUMIF(Sta!$B:$B,$A445,Sta!L:L))/$D445</f>
        <v>0.77777777777777779</v>
      </c>
      <c r="O445" s="6">
        <f>SUMIF(Sta!$A:$A,$A445,Sta!L:L)/$B445</f>
        <v>0.66666666666666663</v>
      </c>
      <c r="P445" s="6">
        <f>SUMIF(Sta!$B:$B,$A445,Sta!L:L)/$C445</f>
        <v>0.88888888888888884</v>
      </c>
      <c r="Q445" s="10">
        <f>(SUMIF(Sta!$A:$A,$A445,Sta!H:H) +SUMIF(Sta!$B:$B,$A445,Sta!J:J))/$D445</f>
        <v>0.22222222222222221</v>
      </c>
      <c r="R445" s="6">
        <f>SUMIF(Sta!$A:$A,$A445,Sta!H:H)/$B445</f>
        <v>0.1111111111111111</v>
      </c>
      <c r="S445" s="6">
        <f>SUMIF(Sta!$B:$B,$A445,Sta!J:J)/$C445</f>
        <v>0.33333333333333331</v>
      </c>
      <c r="T445" s="10">
        <f>(SUMIF(Sta!$A:$A,$A445,Sta!I:I) +SUMIF(Sta!$B:$B,$A445,Sta!K:K))/$D445</f>
        <v>0.55555555555555558</v>
      </c>
      <c r="U445" s="6">
        <f>SUMIF(Sta!$A:$A,$A445,Sta!I:I)/$B445</f>
        <v>0.55555555555555558</v>
      </c>
      <c r="V445" s="6">
        <f>SUMIF(Sta!$B:$B,$A445,Sta!K:K)/$C445</f>
        <v>0.55555555555555558</v>
      </c>
      <c r="W445" s="10">
        <f>(SUMIF(Sta!$A:$A,$A445,Sta!Q:Q) +SUMIF(Sta!$B:$B,$A445,Sta!Q:Q))/$D445</f>
        <v>1.1111111111111112</v>
      </c>
      <c r="X445" s="6">
        <f>SUMIF(Sta!$A:$A,$A445,Sta!Q:Q)/$B445</f>
        <v>0.88888888888888884</v>
      </c>
      <c r="Y445" s="6">
        <f>SUMIF(Sta!$B:$B,$A445,Sta!Q:Q)/$C445</f>
        <v>1.3333333333333333</v>
      </c>
      <c r="Z445" s="10">
        <f>(SUMIF(Sta!$A:$A,$A445,Sta!M:M) +SUMIF(Sta!$B:$B,$A445,Sta!O:O))/$D445</f>
        <v>0.44444444444444442</v>
      </c>
      <c r="AA445" s="6">
        <f>SUMIF(Sta!$A:$A,$A445,Sta!M:M)/$B445</f>
        <v>0.33333333333333331</v>
      </c>
      <c r="AB445" s="6">
        <f>SUMIF(Sta!$B:$B,$A445,Sta!O:O)/$C445</f>
        <v>0.55555555555555558</v>
      </c>
      <c r="AC445" s="10">
        <f>(SUMIF(Sta!$A:$A,$A445,Sta!N:N) +SUMIF(Sta!$B:$B,$A445,Sta!P:P))/$D445</f>
        <v>0.66666666666666663</v>
      </c>
      <c r="AD445" s="6">
        <f>SUMIF(Sta!$A:$A,$A445,Sta!N:N)/$B445</f>
        <v>0.55555555555555558</v>
      </c>
      <c r="AE445" s="14">
        <f>SUMIF(Sta!$B:$B,$A445,Sta!P:P)/$C445</f>
        <v>0.77777777777777779</v>
      </c>
    </row>
    <row r="446" spans="1:31" x14ac:dyDescent="0.3">
      <c r="A446" t="s">
        <v>646</v>
      </c>
      <c r="B446" s="9">
        <f>COUNTIF(Sta!A:A,A446)</f>
        <v>1</v>
      </c>
      <c r="C446" s="4">
        <f>COUNTIF(Sta!B:B,A446)</f>
        <v>1</v>
      </c>
      <c r="D446" s="4">
        <f t="shared" si="13"/>
        <v>2</v>
      </c>
      <c r="E446" s="10">
        <f>(SUMIF(Sta!$A:$A,$A446,Sta!F:F) +SUMIF(Sta!$B:$B,$A446,Sta!F:F))/$D446</f>
        <v>2</v>
      </c>
      <c r="F446" s="6">
        <f>SUMIF(Sta!$A:$A,$A446,Sta!F:F)/$B446</f>
        <v>1</v>
      </c>
      <c r="G446" s="6">
        <f>SUMIF(Sta!$B:$B,$A446,Sta!F:F)/$C446</f>
        <v>3</v>
      </c>
      <c r="H446" s="10">
        <f>(SUMIF(Sta!$A:$A,$A446,Sta!D:D) +SUMIF(Sta!$B:$B,$A446,Sta!E:E))/$D446</f>
        <v>1.5</v>
      </c>
      <c r="I446" s="6">
        <f>SUMIF(Sta!$A:$A,$A446,Sta!D:D)/$B446</f>
        <v>1</v>
      </c>
      <c r="J446" s="6">
        <f>SUMIF(Sta!$B:$B,$A446,Sta!E:E)/$C446</f>
        <v>2</v>
      </c>
      <c r="K446" s="10">
        <f>(SUMIF(Sta!$A:$A,$A446,Sta!E:E) +SUMIF(Sta!$B:$B,$A446,Sta!D:D))/$D446</f>
        <v>0.5</v>
      </c>
      <c r="L446" s="6">
        <f>SUMIF(Sta!$A:$A,$A446,Sta!E:E)/$B446</f>
        <v>0</v>
      </c>
      <c r="M446" s="6">
        <f>SUMIF(Sta!$B:$B,$A446,Sta!D:D)/$C446</f>
        <v>1</v>
      </c>
      <c r="N446" s="10">
        <f>(SUMIF(Sta!$A:$A,$A446,Sta!L:L) +SUMIF(Sta!$B:$B,$A446,Sta!L:L))/$D446</f>
        <v>0.5</v>
      </c>
      <c r="O446" s="6">
        <f>SUMIF(Sta!$A:$A,$A446,Sta!L:L)/$B446</f>
        <v>0</v>
      </c>
      <c r="P446" s="6">
        <f>SUMIF(Sta!$B:$B,$A446,Sta!L:L)/$C446</f>
        <v>1</v>
      </c>
      <c r="Q446" s="10">
        <f>(SUMIF(Sta!$A:$A,$A446,Sta!H:H) +SUMIF(Sta!$B:$B,$A446,Sta!J:J))/$D446</f>
        <v>0.5</v>
      </c>
      <c r="R446" s="6">
        <f>SUMIF(Sta!$A:$A,$A446,Sta!H:H)/$B446</f>
        <v>0</v>
      </c>
      <c r="S446" s="6">
        <f>SUMIF(Sta!$B:$B,$A446,Sta!J:J)/$C446</f>
        <v>1</v>
      </c>
      <c r="T446" s="10">
        <f>(SUMIF(Sta!$A:$A,$A446,Sta!I:I) +SUMIF(Sta!$B:$B,$A446,Sta!K:K))/$D446</f>
        <v>0</v>
      </c>
      <c r="U446" s="6">
        <f>SUMIF(Sta!$A:$A,$A446,Sta!I:I)/$B446</f>
        <v>0</v>
      </c>
      <c r="V446" s="6">
        <f>SUMIF(Sta!$B:$B,$A446,Sta!K:K)/$C446</f>
        <v>0</v>
      </c>
      <c r="W446" s="10">
        <f>(SUMIF(Sta!$A:$A,$A446,Sta!Q:Q) +SUMIF(Sta!$B:$B,$A446,Sta!Q:Q))/$D446</f>
        <v>1.5</v>
      </c>
      <c r="X446" s="6">
        <f>SUMIF(Sta!$A:$A,$A446,Sta!Q:Q)/$B446</f>
        <v>1</v>
      </c>
      <c r="Y446" s="6">
        <f>SUMIF(Sta!$B:$B,$A446,Sta!Q:Q)/$C446</f>
        <v>2</v>
      </c>
      <c r="Z446" s="10">
        <f>(SUMIF(Sta!$A:$A,$A446,Sta!M:M) +SUMIF(Sta!$B:$B,$A446,Sta!O:O))/$D446</f>
        <v>1</v>
      </c>
      <c r="AA446" s="6">
        <f>SUMIF(Sta!$A:$A,$A446,Sta!M:M)/$B446</f>
        <v>1</v>
      </c>
      <c r="AB446" s="6">
        <f>SUMIF(Sta!$B:$B,$A446,Sta!O:O)/$C446</f>
        <v>1</v>
      </c>
      <c r="AC446" s="10">
        <f>(SUMIF(Sta!$A:$A,$A446,Sta!N:N) +SUMIF(Sta!$B:$B,$A446,Sta!P:P))/$D446</f>
        <v>0.5</v>
      </c>
      <c r="AD446" s="6">
        <f>SUMIF(Sta!$A:$A,$A446,Sta!N:N)/$B446</f>
        <v>0</v>
      </c>
      <c r="AE446" s="14">
        <f>SUMIF(Sta!$B:$B,$A446,Sta!P:P)/$C446</f>
        <v>1</v>
      </c>
    </row>
    <row r="447" spans="1:31" x14ac:dyDescent="0.3">
      <c r="A447" t="s">
        <v>541</v>
      </c>
      <c r="B447" s="9">
        <f>COUNTIF(Sta!A:A,A447)</f>
        <v>9</v>
      </c>
      <c r="C447" s="4">
        <f>COUNTIF(Sta!B:B,A447)</f>
        <v>8</v>
      </c>
      <c r="D447" s="4">
        <f t="shared" si="13"/>
        <v>17</v>
      </c>
      <c r="E447" s="10">
        <f>(SUMIF(Sta!$A:$A,$A447,Sta!F:F) +SUMIF(Sta!$B:$B,$A447,Sta!F:F))/$D447</f>
        <v>2.7647058823529411</v>
      </c>
      <c r="F447" s="6">
        <f>SUMIF(Sta!$A:$A,$A447,Sta!F:F)/$B447</f>
        <v>3</v>
      </c>
      <c r="G447" s="6">
        <f>SUMIF(Sta!$B:$B,$A447,Sta!F:F)/$C447</f>
        <v>2.5</v>
      </c>
      <c r="H447" s="10">
        <f>(SUMIF(Sta!$A:$A,$A447,Sta!D:D) +SUMIF(Sta!$B:$B,$A447,Sta!E:E))/$D447</f>
        <v>1.5294117647058822</v>
      </c>
      <c r="I447" s="6">
        <f>SUMIF(Sta!$A:$A,$A447,Sta!D:D)/$B447</f>
        <v>2.1111111111111112</v>
      </c>
      <c r="J447" s="6">
        <f>SUMIF(Sta!$B:$B,$A447,Sta!E:E)/$C447</f>
        <v>0.875</v>
      </c>
      <c r="K447" s="10">
        <f>(SUMIF(Sta!$A:$A,$A447,Sta!E:E) +SUMIF(Sta!$B:$B,$A447,Sta!D:D))/$D447</f>
        <v>1.2352941176470589</v>
      </c>
      <c r="L447" s="6">
        <f>SUMIF(Sta!$A:$A,$A447,Sta!E:E)/$B447</f>
        <v>0.88888888888888884</v>
      </c>
      <c r="M447" s="6">
        <f>SUMIF(Sta!$B:$B,$A447,Sta!D:D)/$C447</f>
        <v>1.625</v>
      </c>
      <c r="N447" s="10">
        <f>(SUMIF(Sta!$A:$A,$A447,Sta!L:L) +SUMIF(Sta!$B:$B,$A447,Sta!L:L))/$D447</f>
        <v>1.5294117647058822</v>
      </c>
      <c r="O447" s="6">
        <f>SUMIF(Sta!$A:$A,$A447,Sta!L:L)/$B447</f>
        <v>1.6666666666666667</v>
      </c>
      <c r="P447" s="6">
        <f>SUMIF(Sta!$B:$B,$A447,Sta!L:L)/$C447</f>
        <v>1.375</v>
      </c>
      <c r="Q447" s="10">
        <f>(SUMIF(Sta!$A:$A,$A447,Sta!H:H) +SUMIF(Sta!$B:$B,$A447,Sta!J:J))/$D447</f>
        <v>0.82352941176470584</v>
      </c>
      <c r="R447" s="6">
        <f>SUMIF(Sta!$A:$A,$A447,Sta!H:H)/$B447</f>
        <v>1.2222222222222223</v>
      </c>
      <c r="S447" s="6">
        <f>SUMIF(Sta!$B:$B,$A447,Sta!J:J)/$C447</f>
        <v>0.375</v>
      </c>
      <c r="T447" s="10">
        <f>(SUMIF(Sta!$A:$A,$A447,Sta!I:I) +SUMIF(Sta!$B:$B,$A447,Sta!K:K))/$D447</f>
        <v>0.70588235294117652</v>
      </c>
      <c r="U447" s="6">
        <f>SUMIF(Sta!$A:$A,$A447,Sta!I:I)/$B447</f>
        <v>0.44444444444444442</v>
      </c>
      <c r="V447" s="6">
        <f>SUMIF(Sta!$B:$B,$A447,Sta!K:K)/$C447</f>
        <v>1</v>
      </c>
      <c r="W447" s="10">
        <f>(SUMIF(Sta!$A:$A,$A447,Sta!Q:Q) +SUMIF(Sta!$B:$B,$A447,Sta!Q:Q))/$D447</f>
        <v>1.2352941176470589</v>
      </c>
      <c r="X447" s="6">
        <f>SUMIF(Sta!$A:$A,$A447,Sta!Q:Q)/$B447</f>
        <v>1.3333333333333333</v>
      </c>
      <c r="Y447" s="6">
        <f>SUMIF(Sta!$B:$B,$A447,Sta!Q:Q)/$C447</f>
        <v>1.125</v>
      </c>
      <c r="Z447" s="10">
        <f>(SUMIF(Sta!$A:$A,$A447,Sta!M:M) +SUMIF(Sta!$B:$B,$A447,Sta!O:O))/$D447</f>
        <v>0.70588235294117652</v>
      </c>
      <c r="AA447" s="6">
        <f>SUMIF(Sta!$A:$A,$A447,Sta!M:M)/$B447</f>
        <v>0.88888888888888884</v>
      </c>
      <c r="AB447" s="6">
        <f>SUMIF(Sta!$B:$B,$A447,Sta!O:O)/$C447</f>
        <v>0.5</v>
      </c>
      <c r="AC447" s="10">
        <f>(SUMIF(Sta!$A:$A,$A447,Sta!N:N) +SUMIF(Sta!$B:$B,$A447,Sta!P:P))/$D447</f>
        <v>0.52941176470588236</v>
      </c>
      <c r="AD447" s="6">
        <f>SUMIF(Sta!$A:$A,$A447,Sta!N:N)/$B447</f>
        <v>0.44444444444444442</v>
      </c>
      <c r="AE447" s="14">
        <f>SUMIF(Sta!$B:$B,$A447,Sta!P:P)/$C447</f>
        <v>0.625</v>
      </c>
    </row>
    <row r="448" spans="1:31" x14ac:dyDescent="0.3">
      <c r="A448" t="s">
        <v>434</v>
      </c>
      <c r="B448" s="9">
        <f>COUNTIF(Sta!A:A,A448)</f>
        <v>1</v>
      </c>
      <c r="C448" s="4">
        <f>COUNTIF(Sta!B:B,A448)</f>
        <v>1</v>
      </c>
      <c r="D448" s="4">
        <f t="shared" si="13"/>
        <v>2</v>
      </c>
      <c r="E448" s="10">
        <f>(SUMIF(Sta!$A:$A,$A448,Sta!F:F) +SUMIF(Sta!$B:$B,$A448,Sta!F:F))/$D448</f>
        <v>1.5</v>
      </c>
      <c r="F448" s="6">
        <f>SUMIF(Sta!$A:$A,$A448,Sta!F:F)/$B448</f>
        <v>3</v>
      </c>
      <c r="G448" s="6">
        <f>SUMIF(Sta!$B:$B,$A448,Sta!F:F)/$C448</f>
        <v>0</v>
      </c>
      <c r="H448" s="10">
        <f>(SUMIF(Sta!$A:$A,$A448,Sta!D:D) +SUMIF(Sta!$B:$B,$A448,Sta!E:E))/$D448</f>
        <v>1.5</v>
      </c>
      <c r="I448" s="6">
        <f>SUMIF(Sta!$A:$A,$A448,Sta!D:D)/$B448</f>
        <v>3</v>
      </c>
      <c r="J448" s="6">
        <f>SUMIF(Sta!$B:$B,$A448,Sta!E:E)/$C448</f>
        <v>0</v>
      </c>
      <c r="K448" s="10">
        <f>(SUMIF(Sta!$A:$A,$A448,Sta!E:E) +SUMIF(Sta!$B:$B,$A448,Sta!D:D))/$D448</f>
        <v>0</v>
      </c>
      <c r="L448" s="6">
        <f>SUMIF(Sta!$A:$A,$A448,Sta!E:E)/$B448</f>
        <v>0</v>
      </c>
      <c r="M448" s="6">
        <f>SUMIF(Sta!$B:$B,$A448,Sta!D:D)/$C448</f>
        <v>0</v>
      </c>
      <c r="N448" s="10">
        <f>(SUMIF(Sta!$A:$A,$A448,Sta!L:L) +SUMIF(Sta!$B:$B,$A448,Sta!L:L))/$D448</f>
        <v>1</v>
      </c>
      <c r="O448" s="6">
        <f>SUMIF(Sta!$A:$A,$A448,Sta!L:L)/$B448</f>
        <v>2</v>
      </c>
      <c r="P448" s="6">
        <f>SUMIF(Sta!$B:$B,$A448,Sta!L:L)/$C448</f>
        <v>0</v>
      </c>
      <c r="Q448" s="10">
        <f>(SUMIF(Sta!$A:$A,$A448,Sta!H:H) +SUMIF(Sta!$B:$B,$A448,Sta!J:J))/$D448</f>
        <v>1</v>
      </c>
      <c r="R448" s="6">
        <f>SUMIF(Sta!$A:$A,$A448,Sta!H:H)/$B448</f>
        <v>2</v>
      </c>
      <c r="S448" s="6">
        <f>SUMIF(Sta!$B:$B,$A448,Sta!J:J)/$C448</f>
        <v>0</v>
      </c>
      <c r="T448" s="10">
        <f>(SUMIF(Sta!$A:$A,$A448,Sta!I:I) +SUMIF(Sta!$B:$B,$A448,Sta!K:K))/$D448</f>
        <v>0</v>
      </c>
      <c r="U448" s="6">
        <f>SUMIF(Sta!$A:$A,$A448,Sta!I:I)/$B448</f>
        <v>0</v>
      </c>
      <c r="V448" s="6">
        <f>SUMIF(Sta!$B:$B,$A448,Sta!K:K)/$C448</f>
        <v>0</v>
      </c>
      <c r="W448" s="10">
        <f>(SUMIF(Sta!$A:$A,$A448,Sta!Q:Q) +SUMIF(Sta!$B:$B,$A448,Sta!Q:Q))/$D448</f>
        <v>0.5</v>
      </c>
      <c r="X448" s="6">
        <f>SUMIF(Sta!$A:$A,$A448,Sta!Q:Q)/$B448</f>
        <v>1</v>
      </c>
      <c r="Y448" s="6">
        <f>SUMIF(Sta!$B:$B,$A448,Sta!Q:Q)/$C448</f>
        <v>0</v>
      </c>
      <c r="Z448" s="10">
        <f>(SUMIF(Sta!$A:$A,$A448,Sta!M:M) +SUMIF(Sta!$B:$B,$A448,Sta!O:O))/$D448</f>
        <v>0.5</v>
      </c>
      <c r="AA448" s="6">
        <f>SUMIF(Sta!$A:$A,$A448,Sta!M:M)/$B448</f>
        <v>1</v>
      </c>
      <c r="AB448" s="6">
        <f>SUMIF(Sta!$B:$B,$A448,Sta!O:O)/$C448</f>
        <v>0</v>
      </c>
      <c r="AC448" s="10">
        <f>(SUMIF(Sta!$A:$A,$A448,Sta!N:N) +SUMIF(Sta!$B:$B,$A448,Sta!P:P))/$D448</f>
        <v>0</v>
      </c>
      <c r="AD448" s="6">
        <f>SUMIF(Sta!$A:$A,$A448,Sta!N:N)/$B448</f>
        <v>0</v>
      </c>
      <c r="AE448" s="14">
        <f>SUMIF(Sta!$B:$B,$A448,Sta!P:P)/$C448</f>
        <v>0</v>
      </c>
    </row>
    <row r="449" spans="1:31" x14ac:dyDescent="0.3">
      <c r="A449" t="s">
        <v>548</v>
      </c>
      <c r="B449" s="9">
        <f>COUNTIF(Sta!A:A,A449)</f>
        <v>2</v>
      </c>
      <c r="C449" s="4">
        <f>COUNTIF(Sta!B:B,A449)</f>
        <v>2</v>
      </c>
      <c r="D449" s="4">
        <f t="shared" si="13"/>
        <v>4</v>
      </c>
      <c r="E449" s="10">
        <f>(SUMIF(Sta!$A:$A,$A449,Sta!F:F) +SUMIF(Sta!$B:$B,$A449,Sta!F:F))/$D449</f>
        <v>4</v>
      </c>
      <c r="F449" s="6">
        <f>SUMIF(Sta!$A:$A,$A449,Sta!F:F)/$B449</f>
        <v>3.5</v>
      </c>
      <c r="G449" s="6">
        <f>SUMIF(Sta!$B:$B,$A449,Sta!F:F)/$C449</f>
        <v>4.5</v>
      </c>
      <c r="H449" s="10">
        <f>(SUMIF(Sta!$A:$A,$A449,Sta!D:D) +SUMIF(Sta!$B:$B,$A449,Sta!E:E))/$D449</f>
        <v>2.25</v>
      </c>
      <c r="I449" s="6">
        <f>SUMIF(Sta!$A:$A,$A449,Sta!D:D)/$B449</f>
        <v>2</v>
      </c>
      <c r="J449" s="6">
        <f>SUMIF(Sta!$B:$B,$A449,Sta!E:E)/$C449</f>
        <v>2.5</v>
      </c>
      <c r="K449" s="10">
        <f>(SUMIF(Sta!$A:$A,$A449,Sta!E:E) +SUMIF(Sta!$B:$B,$A449,Sta!D:D))/$D449</f>
        <v>1.75</v>
      </c>
      <c r="L449" s="6">
        <f>SUMIF(Sta!$A:$A,$A449,Sta!E:E)/$B449</f>
        <v>1.5</v>
      </c>
      <c r="M449" s="6">
        <f>SUMIF(Sta!$B:$B,$A449,Sta!D:D)/$C449</f>
        <v>2</v>
      </c>
      <c r="N449" s="10">
        <f>(SUMIF(Sta!$A:$A,$A449,Sta!L:L) +SUMIF(Sta!$B:$B,$A449,Sta!L:L))/$D449</f>
        <v>1.5</v>
      </c>
      <c r="O449" s="6">
        <f>SUMIF(Sta!$A:$A,$A449,Sta!L:L)/$B449</f>
        <v>2</v>
      </c>
      <c r="P449" s="6">
        <f>SUMIF(Sta!$B:$B,$A449,Sta!L:L)/$C449</f>
        <v>1</v>
      </c>
      <c r="Q449" s="10">
        <f>(SUMIF(Sta!$A:$A,$A449,Sta!H:H) +SUMIF(Sta!$B:$B,$A449,Sta!J:J))/$D449</f>
        <v>1</v>
      </c>
      <c r="R449" s="6">
        <f>SUMIF(Sta!$A:$A,$A449,Sta!H:H)/$B449</f>
        <v>1.5</v>
      </c>
      <c r="S449" s="6">
        <f>SUMIF(Sta!$B:$B,$A449,Sta!J:J)/$C449</f>
        <v>0.5</v>
      </c>
      <c r="T449" s="10">
        <f>(SUMIF(Sta!$A:$A,$A449,Sta!I:I) +SUMIF(Sta!$B:$B,$A449,Sta!K:K))/$D449</f>
        <v>0.5</v>
      </c>
      <c r="U449" s="6">
        <f>SUMIF(Sta!$A:$A,$A449,Sta!I:I)/$B449</f>
        <v>0.5</v>
      </c>
      <c r="V449" s="6">
        <f>SUMIF(Sta!$B:$B,$A449,Sta!K:K)/$C449</f>
        <v>0.5</v>
      </c>
      <c r="W449" s="10">
        <f>(SUMIF(Sta!$A:$A,$A449,Sta!Q:Q) +SUMIF(Sta!$B:$B,$A449,Sta!Q:Q))/$D449</f>
        <v>2.5</v>
      </c>
      <c r="X449" s="6">
        <f>SUMIF(Sta!$A:$A,$A449,Sta!Q:Q)/$B449</f>
        <v>1.5</v>
      </c>
      <c r="Y449" s="6">
        <f>SUMIF(Sta!$B:$B,$A449,Sta!Q:Q)/$C449</f>
        <v>3.5</v>
      </c>
      <c r="Z449" s="10">
        <f>(SUMIF(Sta!$A:$A,$A449,Sta!M:M) +SUMIF(Sta!$B:$B,$A449,Sta!O:O))/$D449</f>
        <v>1.25</v>
      </c>
      <c r="AA449" s="6">
        <f>SUMIF(Sta!$A:$A,$A449,Sta!M:M)/$B449</f>
        <v>0.5</v>
      </c>
      <c r="AB449" s="6">
        <f>SUMIF(Sta!$B:$B,$A449,Sta!O:O)/$C449</f>
        <v>2</v>
      </c>
      <c r="AC449" s="10">
        <f>(SUMIF(Sta!$A:$A,$A449,Sta!N:N) +SUMIF(Sta!$B:$B,$A449,Sta!P:P))/$D449</f>
        <v>1.25</v>
      </c>
      <c r="AD449" s="6">
        <f>SUMIF(Sta!$A:$A,$A449,Sta!N:N)/$B449</f>
        <v>1</v>
      </c>
      <c r="AE449" s="14">
        <f>SUMIF(Sta!$B:$B,$A449,Sta!P:P)/$C449</f>
        <v>1.5</v>
      </c>
    </row>
    <row r="450" spans="1:31" x14ac:dyDescent="0.3">
      <c r="A450" t="s">
        <v>191</v>
      </c>
      <c r="B450" s="9">
        <f>COUNTIF(Sta!A:A,A450)</f>
        <v>1</v>
      </c>
      <c r="C450" s="4">
        <f>COUNTIF(Sta!B:B,A450)</f>
        <v>1</v>
      </c>
      <c r="D450" s="4">
        <f t="shared" si="13"/>
        <v>2</v>
      </c>
      <c r="E450" s="10">
        <f>(SUMIF(Sta!$A:$A,$A450,Sta!F:F) +SUMIF(Sta!$B:$B,$A450,Sta!F:F))/$D450</f>
        <v>2.5</v>
      </c>
      <c r="F450" s="6">
        <f>SUMIF(Sta!$A:$A,$A450,Sta!F:F)/$B450</f>
        <v>2</v>
      </c>
      <c r="G450" s="6">
        <f>SUMIF(Sta!$B:$B,$A450,Sta!F:F)/$C450</f>
        <v>3</v>
      </c>
      <c r="H450" s="10">
        <f>(SUMIF(Sta!$A:$A,$A450,Sta!D:D) +SUMIF(Sta!$B:$B,$A450,Sta!E:E))/$D450</f>
        <v>1</v>
      </c>
      <c r="I450" s="6">
        <f>SUMIF(Sta!$A:$A,$A450,Sta!D:D)/$B450</f>
        <v>0</v>
      </c>
      <c r="J450" s="6">
        <f>SUMIF(Sta!$B:$B,$A450,Sta!E:E)/$C450</f>
        <v>2</v>
      </c>
      <c r="K450" s="10">
        <f>(SUMIF(Sta!$A:$A,$A450,Sta!E:E) +SUMIF(Sta!$B:$B,$A450,Sta!D:D))/$D450</f>
        <v>1.5</v>
      </c>
      <c r="L450" s="6">
        <f>SUMIF(Sta!$A:$A,$A450,Sta!E:E)/$B450</f>
        <v>2</v>
      </c>
      <c r="M450" s="6">
        <f>SUMIF(Sta!$B:$B,$A450,Sta!D:D)/$C450</f>
        <v>1</v>
      </c>
      <c r="N450" s="10">
        <f>(SUMIF(Sta!$A:$A,$A450,Sta!L:L) +SUMIF(Sta!$B:$B,$A450,Sta!L:L))/$D450</f>
        <v>1</v>
      </c>
      <c r="O450" s="6">
        <f>SUMIF(Sta!$A:$A,$A450,Sta!L:L)/$B450</f>
        <v>1</v>
      </c>
      <c r="P450" s="6">
        <f>SUMIF(Sta!$B:$B,$A450,Sta!L:L)/$C450</f>
        <v>1</v>
      </c>
      <c r="Q450" s="10">
        <f>(SUMIF(Sta!$A:$A,$A450,Sta!H:H) +SUMIF(Sta!$B:$B,$A450,Sta!J:J))/$D450</f>
        <v>0.5</v>
      </c>
      <c r="R450" s="6">
        <f>SUMIF(Sta!$A:$A,$A450,Sta!H:H)/$B450</f>
        <v>0</v>
      </c>
      <c r="S450" s="6">
        <f>SUMIF(Sta!$B:$B,$A450,Sta!J:J)/$C450</f>
        <v>1</v>
      </c>
      <c r="T450" s="10">
        <f>(SUMIF(Sta!$A:$A,$A450,Sta!I:I) +SUMIF(Sta!$B:$B,$A450,Sta!K:K))/$D450</f>
        <v>0.5</v>
      </c>
      <c r="U450" s="6">
        <f>SUMIF(Sta!$A:$A,$A450,Sta!I:I)/$B450</f>
        <v>1</v>
      </c>
      <c r="V450" s="6">
        <f>SUMIF(Sta!$B:$B,$A450,Sta!K:K)/$C450</f>
        <v>0</v>
      </c>
      <c r="W450" s="10">
        <f>(SUMIF(Sta!$A:$A,$A450,Sta!Q:Q) +SUMIF(Sta!$B:$B,$A450,Sta!Q:Q))/$D450</f>
        <v>1.5</v>
      </c>
      <c r="X450" s="6">
        <f>SUMIF(Sta!$A:$A,$A450,Sta!Q:Q)/$B450</f>
        <v>1</v>
      </c>
      <c r="Y450" s="6">
        <f>SUMIF(Sta!$B:$B,$A450,Sta!Q:Q)/$C450</f>
        <v>2</v>
      </c>
      <c r="Z450" s="10">
        <f>(SUMIF(Sta!$A:$A,$A450,Sta!M:M) +SUMIF(Sta!$B:$B,$A450,Sta!O:O))/$D450</f>
        <v>0.5</v>
      </c>
      <c r="AA450" s="6">
        <f>SUMIF(Sta!$A:$A,$A450,Sta!M:M)/$B450</f>
        <v>0</v>
      </c>
      <c r="AB450" s="6">
        <f>SUMIF(Sta!$B:$B,$A450,Sta!O:O)/$C450</f>
        <v>1</v>
      </c>
      <c r="AC450" s="10">
        <f>(SUMIF(Sta!$A:$A,$A450,Sta!N:N) +SUMIF(Sta!$B:$B,$A450,Sta!P:P))/$D450</f>
        <v>1</v>
      </c>
      <c r="AD450" s="6">
        <f>SUMIF(Sta!$A:$A,$A450,Sta!N:N)/$B450</f>
        <v>1</v>
      </c>
      <c r="AE450" s="14">
        <f>SUMIF(Sta!$B:$B,$A450,Sta!P:P)/$C450</f>
        <v>1</v>
      </c>
    </row>
    <row r="451" spans="1:31" x14ac:dyDescent="0.3">
      <c r="A451" t="s">
        <v>587</v>
      </c>
      <c r="B451" s="9">
        <f>COUNTIF(Sta!A:A,A451)</f>
        <v>1</v>
      </c>
      <c r="C451" s="4">
        <f>COUNTIF(Sta!B:B,A451)</f>
        <v>1</v>
      </c>
      <c r="D451" s="4">
        <f t="shared" si="13"/>
        <v>2</v>
      </c>
      <c r="E451" s="10">
        <f>(SUMIF(Sta!$A:$A,$A451,Sta!F:F) +SUMIF(Sta!$B:$B,$A451,Sta!F:F))/$D451</f>
        <v>0.5</v>
      </c>
      <c r="F451" s="6">
        <f>SUMIF(Sta!$A:$A,$A451,Sta!F:F)/$B451</f>
        <v>0</v>
      </c>
      <c r="G451" s="6">
        <f>SUMIF(Sta!$B:$B,$A451,Sta!F:F)/$C451</f>
        <v>1</v>
      </c>
      <c r="H451" s="10">
        <f>(SUMIF(Sta!$A:$A,$A451,Sta!D:D) +SUMIF(Sta!$B:$B,$A451,Sta!E:E))/$D451</f>
        <v>0.5</v>
      </c>
      <c r="I451" s="6">
        <f>SUMIF(Sta!$A:$A,$A451,Sta!D:D)/$B451</f>
        <v>0</v>
      </c>
      <c r="J451" s="6">
        <f>SUMIF(Sta!$B:$B,$A451,Sta!E:E)/$C451</f>
        <v>1</v>
      </c>
      <c r="K451" s="10">
        <f>(SUMIF(Sta!$A:$A,$A451,Sta!E:E) +SUMIF(Sta!$B:$B,$A451,Sta!D:D))/$D451</f>
        <v>0</v>
      </c>
      <c r="L451" s="6">
        <f>SUMIF(Sta!$A:$A,$A451,Sta!E:E)/$B451</f>
        <v>0</v>
      </c>
      <c r="M451" s="6">
        <f>SUMIF(Sta!$B:$B,$A451,Sta!D:D)/$C451</f>
        <v>0</v>
      </c>
      <c r="N451" s="10">
        <f>(SUMIF(Sta!$A:$A,$A451,Sta!L:L) +SUMIF(Sta!$B:$B,$A451,Sta!L:L))/$D451</f>
        <v>0.5</v>
      </c>
      <c r="O451" s="6">
        <f>SUMIF(Sta!$A:$A,$A451,Sta!L:L)/$B451</f>
        <v>0</v>
      </c>
      <c r="P451" s="6">
        <f>SUMIF(Sta!$B:$B,$A451,Sta!L:L)/$C451</f>
        <v>1</v>
      </c>
      <c r="Q451" s="10">
        <f>(SUMIF(Sta!$A:$A,$A451,Sta!H:H) +SUMIF(Sta!$B:$B,$A451,Sta!J:J))/$D451</f>
        <v>0.5</v>
      </c>
      <c r="R451" s="6">
        <f>SUMIF(Sta!$A:$A,$A451,Sta!H:H)/$B451</f>
        <v>0</v>
      </c>
      <c r="S451" s="6">
        <f>SUMIF(Sta!$B:$B,$A451,Sta!J:J)/$C451</f>
        <v>1</v>
      </c>
      <c r="T451" s="10">
        <f>(SUMIF(Sta!$A:$A,$A451,Sta!I:I) +SUMIF(Sta!$B:$B,$A451,Sta!K:K))/$D451</f>
        <v>0</v>
      </c>
      <c r="U451" s="6">
        <f>SUMIF(Sta!$A:$A,$A451,Sta!I:I)/$B451</f>
        <v>0</v>
      </c>
      <c r="V451" s="6">
        <f>SUMIF(Sta!$B:$B,$A451,Sta!K:K)/$C451</f>
        <v>0</v>
      </c>
      <c r="W451" s="10">
        <f>(SUMIF(Sta!$A:$A,$A451,Sta!Q:Q) +SUMIF(Sta!$B:$B,$A451,Sta!Q:Q))/$D451</f>
        <v>0</v>
      </c>
      <c r="X451" s="6">
        <f>SUMIF(Sta!$A:$A,$A451,Sta!Q:Q)/$B451</f>
        <v>0</v>
      </c>
      <c r="Y451" s="6">
        <f>SUMIF(Sta!$B:$B,$A451,Sta!Q:Q)/$C451</f>
        <v>0</v>
      </c>
      <c r="Z451" s="10">
        <f>(SUMIF(Sta!$A:$A,$A451,Sta!M:M) +SUMIF(Sta!$B:$B,$A451,Sta!O:O))/$D451</f>
        <v>0</v>
      </c>
      <c r="AA451" s="6">
        <f>SUMIF(Sta!$A:$A,$A451,Sta!M:M)/$B451</f>
        <v>0</v>
      </c>
      <c r="AB451" s="6">
        <f>SUMIF(Sta!$B:$B,$A451,Sta!O:O)/$C451</f>
        <v>0</v>
      </c>
      <c r="AC451" s="10">
        <f>(SUMIF(Sta!$A:$A,$A451,Sta!N:N) +SUMIF(Sta!$B:$B,$A451,Sta!P:P))/$D451</f>
        <v>0</v>
      </c>
      <c r="AD451" s="6">
        <f>SUMIF(Sta!$A:$A,$A451,Sta!N:N)/$B451</f>
        <v>0</v>
      </c>
      <c r="AE451" s="14">
        <f>SUMIF(Sta!$B:$B,$A451,Sta!P:P)/$C451</f>
        <v>0</v>
      </c>
    </row>
    <row r="452" spans="1:31" x14ac:dyDescent="0.3">
      <c r="A452" t="s">
        <v>551</v>
      </c>
      <c r="B452" s="9">
        <f>COUNTIF(Sta!A:A,A452)</f>
        <v>2</v>
      </c>
      <c r="C452" s="4">
        <f>COUNTIF(Sta!B:B,A452)</f>
        <v>3</v>
      </c>
      <c r="D452" s="4">
        <f t="shared" si="13"/>
        <v>5</v>
      </c>
      <c r="E452" s="10">
        <f>(SUMIF(Sta!$A:$A,$A452,Sta!F:F) +SUMIF(Sta!$B:$B,$A452,Sta!F:F))/$D452</f>
        <v>1.2</v>
      </c>
      <c r="F452" s="6">
        <f>SUMIF(Sta!$A:$A,$A452,Sta!F:F)/$B452</f>
        <v>1</v>
      </c>
      <c r="G452" s="6">
        <f>SUMIF(Sta!$B:$B,$A452,Sta!F:F)/$C452</f>
        <v>1.3333333333333333</v>
      </c>
      <c r="H452" s="10">
        <f>(SUMIF(Sta!$A:$A,$A452,Sta!D:D) +SUMIF(Sta!$B:$B,$A452,Sta!E:E))/$D452</f>
        <v>0.6</v>
      </c>
      <c r="I452" s="6">
        <f>SUMIF(Sta!$A:$A,$A452,Sta!D:D)/$B452</f>
        <v>0.5</v>
      </c>
      <c r="J452" s="6">
        <f>SUMIF(Sta!$B:$B,$A452,Sta!E:E)/$C452</f>
        <v>0.66666666666666663</v>
      </c>
      <c r="K452" s="10">
        <f>(SUMIF(Sta!$A:$A,$A452,Sta!E:E) +SUMIF(Sta!$B:$B,$A452,Sta!D:D))/$D452</f>
        <v>0.6</v>
      </c>
      <c r="L452" s="6">
        <f>SUMIF(Sta!$A:$A,$A452,Sta!E:E)/$B452</f>
        <v>0.5</v>
      </c>
      <c r="M452" s="6">
        <f>SUMIF(Sta!$B:$B,$A452,Sta!D:D)/$C452</f>
        <v>0.66666666666666663</v>
      </c>
      <c r="N452" s="10">
        <f>(SUMIF(Sta!$A:$A,$A452,Sta!L:L) +SUMIF(Sta!$B:$B,$A452,Sta!L:L))/$D452</f>
        <v>0.4</v>
      </c>
      <c r="O452" s="6">
        <f>SUMIF(Sta!$A:$A,$A452,Sta!L:L)/$B452</f>
        <v>0.5</v>
      </c>
      <c r="P452" s="6">
        <f>SUMIF(Sta!$B:$B,$A452,Sta!L:L)/$C452</f>
        <v>0.33333333333333331</v>
      </c>
      <c r="Q452" s="10">
        <f>(SUMIF(Sta!$A:$A,$A452,Sta!H:H) +SUMIF(Sta!$B:$B,$A452,Sta!J:J))/$D452</f>
        <v>0</v>
      </c>
      <c r="R452" s="6">
        <f>SUMIF(Sta!$A:$A,$A452,Sta!H:H)/$B452</f>
        <v>0</v>
      </c>
      <c r="S452" s="6">
        <f>SUMIF(Sta!$B:$B,$A452,Sta!J:J)/$C452</f>
        <v>0</v>
      </c>
      <c r="T452" s="10">
        <f>(SUMIF(Sta!$A:$A,$A452,Sta!I:I) +SUMIF(Sta!$B:$B,$A452,Sta!K:K))/$D452</f>
        <v>0.4</v>
      </c>
      <c r="U452" s="6">
        <f>SUMIF(Sta!$A:$A,$A452,Sta!I:I)/$B452</f>
        <v>0.5</v>
      </c>
      <c r="V452" s="6">
        <f>SUMIF(Sta!$B:$B,$A452,Sta!K:K)/$C452</f>
        <v>0.33333333333333331</v>
      </c>
      <c r="W452" s="10">
        <f>(SUMIF(Sta!$A:$A,$A452,Sta!Q:Q) +SUMIF(Sta!$B:$B,$A452,Sta!Q:Q))/$D452</f>
        <v>0.8</v>
      </c>
      <c r="X452" s="6">
        <f>SUMIF(Sta!$A:$A,$A452,Sta!Q:Q)/$B452</f>
        <v>0.5</v>
      </c>
      <c r="Y452" s="6">
        <f>SUMIF(Sta!$B:$B,$A452,Sta!Q:Q)/$C452</f>
        <v>1</v>
      </c>
      <c r="Z452" s="10">
        <f>(SUMIF(Sta!$A:$A,$A452,Sta!M:M) +SUMIF(Sta!$B:$B,$A452,Sta!O:O))/$D452</f>
        <v>0.6</v>
      </c>
      <c r="AA452" s="6">
        <f>SUMIF(Sta!$A:$A,$A452,Sta!M:M)/$B452</f>
        <v>0.5</v>
      </c>
      <c r="AB452" s="6">
        <f>SUMIF(Sta!$B:$B,$A452,Sta!O:O)/$C452</f>
        <v>0.66666666666666663</v>
      </c>
      <c r="AC452" s="10">
        <f>(SUMIF(Sta!$A:$A,$A452,Sta!N:N) +SUMIF(Sta!$B:$B,$A452,Sta!P:P))/$D452</f>
        <v>0.2</v>
      </c>
      <c r="AD452" s="6">
        <f>SUMIF(Sta!$A:$A,$A452,Sta!N:N)/$B452</f>
        <v>0</v>
      </c>
      <c r="AE452" s="14">
        <f>SUMIF(Sta!$B:$B,$A452,Sta!P:P)/$C452</f>
        <v>0.33333333333333331</v>
      </c>
    </row>
    <row r="453" spans="1:31" x14ac:dyDescent="0.3">
      <c r="A453" t="s">
        <v>458</v>
      </c>
      <c r="B453" s="9">
        <f>COUNTIF(Sta!A:A,A453)</f>
        <v>10</v>
      </c>
      <c r="C453" s="4">
        <f>COUNTIF(Sta!B:B,A453)</f>
        <v>11</v>
      </c>
      <c r="D453" s="4">
        <f t="shared" si="13"/>
        <v>21</v>
      </c>
      <c r="E453" s="10">
        <f>(SUMIF(Sta!$A:$A,$A453,Sta!F:F) +SUMIF(Sta!$B:$B,$A453,Sta!F:F))/$D453</f>
        <v>2.1904761904761907</v>
      </c>
      <c r="F453" s="6">
        <f>SUMIF(Sta!$A:$A,$A453,Sta!F:F)/$B453</f>
        <v>2.6</v>
      </c>
      <c r="G453" s="6">
        <f>SUMIF(Sta!$B:$B,$A453,Sta!F:F)/$C453</f>
        <v>1.8181818181818181</v>
      </c>
      <c r="H453" s="10">
        <f>(SUMIF(Sta!$A:$A,$A453,Sta!D:D) +SUMIF(Sta!$B:$B,$A453,Sta!E:E))/$D453</f>
        <v>0.7142857142857143</v>
      </c>
      <c r="I453" s="6">
        <f>SUMIF(Sta!$A:$A,$A453,Sta!D:D)/$B453</f>
        <v>1.1000000000000001</v>
      </c>
      <c r="J453" s="6">
        <f>SUMIF(Sta!$B:$B,$A453,Sta!E:E)/$C453</f>
        <v>0.36363636363636365</v>
      </c>
      <c r="K453" s="10">
        <f>(SUMIF(Sta!$A:$A,$A453,Sta!E:E) +SUMIF(Sta!$B:$B,$A453,Sta!D:D))/$D453</f>
        <v>1.4761904761904763</v>
      </c>
      <c r="L453" s="6">
        <f>SUMIF(Sta!$A:$A,$A453,Sta!E:E)/$B453</f>
        <v>1.5</v>
      </c>
      <c r="M453" s="6">
        <f>SUMIF(Sta!$B:$B,$A453,Sta!D:D)/$C453</f>
        <v>1.4545454545454546</v>
      </c>
      <c r="N453" s="10">
        <f>(SUMIF(Sta!$A:$A,$A453,Sta!L:L) +SUMIF(Sta!$B:$B,$A453,Sta!L:L))/$D453</f>
        <v>0.76190476190476186</v>
      </c>
      <c r="O453" s="6">
        <f>SUMIF(Sta!$A:$A,$A453,Sta!L:L)/$B453</f>
        <v>0.7</v>
      </c>
      <c r="P453" s="6">
        <f>SUMIF(Sta!$B:$B,$A453,Sta!L:L)/$C453</f>
        <v>0.81818181818181823</v>
      </c>
      <c r="Q453" s="10">
        <f>(SUMIF(Sta!$A:$A,$A453,Sta!H:H) +SUMIF(Sta!$B:$B,$A453,Sta!J:J))/$D453</f>
        <v>0.2857142857142857</v>
      </c>
      <c r="R453" s="6">
        <f>SUMIF(Sta!$A:$A,$A453,Sta!H:H)/$B453</f>
        <v>0.4</v>
      </c>
      <c r="S453" s="6">
        <f>SUMIF(Sta!$B:$B,$A453,Sta!J:J)/$C453</f>
        <v>0.18181818181818182</v>
      </c>
      <c r="T453" s="10">
        <f>(SUMIF(Sta!$A:$A,$A453,Sta!I:I) +SUMIF(Sta!$B:$B,$A453,Sta!K:K))/$D453</f>
        <v>0.47619047619047616</v>
      </c>
      <c r="U453" s="6">
        <f>SUMIF(Sta!$A:$A,$A453,Sta!I:I)/$B453</f>
        <v>0.3</v>
      </c>
      <c r="V453" s="6">
        <f>SUMIF(Sta!$B:$B,$A453,Sta!K:K)/$C453</f>
        <v>0.63636363636363635</v>
      </c>
      <c r="W453" s="10">
        <f>(SUMIF(Sta!$A:$A,$A453,Sta!Q:Q) +SUMIF(Sta!$B:$B,$A453,Sta!Q:Q))/$D453</f>
        <v>1.4285714285714286</v>
      </c>
      <c r="X453" s="6">
        <f>SUMIF(Sta!$A:$A,$A453,Sta!Q:Q)/$B453</f>
        <v>1.9</v>
      </c>
      <c r="Y453" s="6">
        <f>SUMIF(Sta!$B:$B,$A453,Sta!Q:Q)/$C453</f>
        <v>1</v>
      </c>
      <c r="Z453" s="10">
        <f>(SUMIF(Sta!$A:$A,$A453,Sta!M:M) +SUMIF(Sta!$B:$B,$A453,Sta!O:O))/$D453</f>
        <v>0.42857142857142855</v>
      </c>
      <c r="AA453" s="6">
        <f>SUMIF(Sta!$A:$A,$A453,Sta!M:M)/$B453</f>
        <v>0.7</v>
      </c>
      <c r="AB453" s="6">
        <f>SUMIF(Sta!$B:$B,$A453,Sta!O:O)/$C453</f>
        <v>0.18181818181818182</v>
      </c>
      <c r="AC453" s="10">
        <f>(SUMIF(Sta!$A:$A,$A453,Sta!N:N) +SUMIF(Sta!$B:$B,$A453,Sta!P:P))/$D453</f>
        <v>1</v>
      </c>
      <c r="AD453" s="6">
        <f>SUMIF(Sta!$A:$A,$A453,Sta!N:N)/$B453</f>
        <v>1.2</v>
      </c>
      <c r="AE453" s="14">
        <f>SUMIF(Sta!$B:$B,$A453,Sta!P:P)/$C453</f>
        <v>0.81818181818181823</v>
      </c>
    </row>
    <row r="454" spans="1:31" x14ac:dyDescent="0.3">
      <c r="A454" t="s">
        <v>292</v>
      </c>
      <c r="B454" s="9">
        <f>COUNTIF(Sta!A:A,A454)</f>
        <v>0</v>
      </c>
      <c r="C454" s="4">
        <f>COUNTIF(Sta!B:B,A454)</f>
        <v>1</v>
      </c>
      <c r="D454" s="4">
        <f t="shared" si="13"/>
        <v>1</v>
      </c>
      <c r="E454" s="10">
        <f>(SUMIF(Sta!$A:$A,$A454,Sta!F:F) +SUMIF(Sta!$B:$B,$A454,Sta!F:F))/$D454</f>
        <v>3</v>
      </c>
      <c r="F454" s="6" t="e">
        <f>SUMIF(Sta!$A:$A,$A454,Sta!F:F)/$B454</f>
        <v>#DIV/0!</v>
      </c>
      <c r="G454" s="6">
        <f>SUMIF(Sta!$B:$B,$A454,Sta!F:F)/$C454</f>
        <v>3</v>
      </c>
      <c r="H454" s="10">
        <f>(SUMIF(Sta!$A:$A,$A454,Sta!D:D) +SUMIF(Sta!$B:$B,$A454,Sta!E:E))/$D454</f>
        <v>2</v>
      </c>
      <c r="I454" s="6" t="e">
        <f>SUMIF(Sta!$A:$A,$A454,Sta!D:D)/$B454</f>
        <v>#DIV/0!</v>
      </c>
      <c r="J454" s="6">
        <f>SUMIF(Sta!$B:$B,$A454,Sta!E:E)/$C454</f>
        <v>2</v>
      </c>
      <c r="K454" s="10">
        <f>(SUMIF(Sta!$A:$A,$A454,Sta!E:E) +SUMIF(Sta!$B:$B,$A454,Sta!D:D))/$D454</f>
        <v>1</v>
      </c>
      <c r="L454" s="6" t="e">
        <f>SUMIF(Sta!$A:$A,$A454,Sta!E:E)/$B454</f>
        <v>#DIV/0!</v>
      </c>
      <c r="M454" s="6">
        <f>SUMIF(Sta!$B:$B,$A454,Sta!D:D)/$C454</f>
        <v>1</v>
      </c>
      <c r="N454" s="10">
        <f>(SUMIF(Sta!$A:$A,$A454,Sta!L:L) +SUMIF(Sta!$B:$B,$A454,Sta!L:L))/$D454</f>
        <v>3</v>
      </c>
      <c r="O454" s="6" t="e">
        <f>SUMIF(Sta!$A:$A,$A454,Sta!L:L)/$B454</f>
        <v>#DIV/0!</v>
      </c>
      <c r="P454" s="6">
        <f>SUMIF(Sta!$B:$B,$A454,Sta!L:L)/$C454</f>
        <v>3</v>
      </c>
      <c r="Q454" s="10">
        <f>(SUMIF(Sta!$A:$A,$A454,Sta!H:H) +SUMIF(Sta!$B:$B,$A454,Sta!J:J))/$D454</f>
        <v>2</v>
      </c>
      <c r="R454" s="6" t="e">
        <f>SUMIF(Sta!$A:$A,$A454,Sta!H:H)/$B454</f>
        <v>#DIV/0!</v>
      </c>
      <c r="S454" s="6">
        <f>SUMIF(Sta!$B:$B,$A454,Sta!J:J)/$C454</f>
        <v>2</v>
      </c>
      <c r="T454" s="10">
        <f>(SUMIF(Sta!$A:$A,$A454,Sta!I:I) +SUMIF(Sta!$B:$B,$A454,Sta!K:K))/$D454</f>
        <v>1</v>
      </c>
      <c r="U454" s="6" t="e">
        <f>SUMIF(Sta!$A:$A,$A454,Sta!I:I)/$B454</f>
        <v>#DIV/0!</v>
      </c>
      <c r="V454" s="6">
        <f>SUMIF(Sta!$B:$B,$A454,Sta!K:K)/$C454</f>
        <v>1</v>
      </c>
      <c r="W454" s="10">
        <f>(SUMIF(Sta!$A:$A,$A454,Sta!Q:Q) +SUMIF(Sta!$B:$B,$A454,Sta!Q:Q))/$D454</f>
        <v>0</v>
      </c>
      <c r="X454" s="6" t="e">
        <f>SUMIF(Sta!$A:$A,$A454,Sta!Q:Q)/$B454</f>
        <v>#DIV/0!</v>
      </c>
      <c r="Y454" s="6">
        <f>SUMIF(Sta!$B:$B,$A454,Sta!Q:Q)/$C454</f>
        <v>0</v>
      </c>
      <c r="Z454" s="10">
        <f>(SUMIF(Sta!$A:$A,$A454,Sta!M:M) +SUMIF(Sta!$B:$B,$A454,Sta!O:O))/$D454</f>
        <v>0</v>
      </c>
      <c r="AA454" s="6" t="e">
        <f>SUMIF(Sta!$A:$A,$A454,Sta!M:M)/$B454</f>
        <v>#DIV/0!</v>
      </c>
      <c r="AB454" s="6">
        <f>SUMIF(Sta!$B:$B,$A454,Sta!O:O)/$C454</f>
        <v>0</v>
      </c>
      <c r="AC454" s="10">
        <f>(SUMIF(Sta!$A:$A,$A454,Sta!N:N) +SUMIF(Sta!$B:$B,$A454,Sta!P:P))/$D454</f>
        <v>0</v>
      </c>
      <c r="AD454" s="6" t="e">
        <f>SUMIF(Sta!$A:$A,$A454,Sta!N:N)/$B454</f>
        <v>#DIV/0!</v>
      </c>
      <c r="AE454" s="14">
        <f>SUMIF(Sta!$B:$B,$A454,Sta!P:P)/$C454</f>
        <v>0</v>
      </c>
    </row>
    <row r="455" spans="1:31" x14ac:dyDescent="0.3">
      <c r="A455" t="s">
        <v>343</v>
      </c>
      <c r="B455" s="9">
        <f>COUNTIF(Sta!A:A,A455)</f>
        <v>0</v>
      </c>
      <c r="C455" s="4">
        <f>COUNTIF(Sta!B:B,A455)</f>
        <v>0</v>
      </c>
      <c r="D455" s="4">
        <f t="shared" si="13"/>
        <v>0</v>
      </c>
      <c r="E455" s="10" t="e">
        <f>(SUMIF(Sta!$A:$A,$A455,Sta!F:F) +SUMIF(Sta!$B:$B,$A455,Sta!F:F))/$D455</f>
        <v>#DIV/0!</v>
      </c>
      <c r="F455" s="6" t="e">
        <f>SUMIF(Sta!$A:$A,$A455,Sta!F:F)/$B455</f>
        <v>#DIV/0!</v>
      </c>
      <c r="G455" s="6" t="e">
        <f>SUMIF(Sta!$B:$B,$A455,Sta!F:F)/$C455</f>
        <v>#DIV/0!</v>
      </c>
      <c r="H455" s="10" t="e">
        <f>(SUMIF(Sta!$A:$A,$A455,Sta!D:D) +SUMIF(Sta!$B:$B,$A455,Sta!E:E))/$D455</f>
        <v>#DIV/0!</v>
      </c>
      <c r="I455" s="6" t="e">
        <f>SUMIF(Sta!$A:$A,$A455,Sta!D:D)/$B455</f>
        <v>#DIV/0!</v>
      </c>
      <c r="J455" s="6" t="e">
        <f>SUMIF(Sta!$B:$B,$A455,Sta!E:E)/$C455</f>
        <v>#DIV/0!</v>
      </c>
      <c r="K455" s="10" t="e">
        <f>(SUMIF(Sta!$A:$A,$A455,Sta!E:E) +SUMIF(Sta!$B:$B,$A455,Sta!D:D))/$D455</f>
        <v>#DIV/0!</v>
      </c>
      <c r="L455" s="6" t="e">
        <f>SUMIF(Sta!$A:$A,$A455,Sta!E:E)/$B455</f>
        <v>#DIV/0!</v>
      </c>
      <c r="M455" s="6" t="e">
        <f>SUMIF(Sta!$B:$B,$A455,Sta!D:D)/$C455</f>
        <v>#DIV/0!</v>
      </c>
      <c r="N455" s="10" t="e">
        <f>(SUMIF(Sta!$A:$A,$A455,Sta!L:L) +SUMIF(Sta!$B:$B,$A455,Sta!L:L))/$D455</f>
        <v>#DIV/0!</v>
      </c>
      <c r="O455" s="6" t="e">
        <f>SUMIF(Sta!$A:$A,$A455,Sta!L:L)/$B455</f>
        <v>#DIV/0!</v>
      </c>
      <c r="P455" s="6" t="e">
        <f>SUMIF(Sta!$B:$B,$A455,Sta!L:L)/$C455</f>
        <v>#DIV/0!</v>
      </c>
      <c r="Q455" s="10" t="e">
        <f>(SUMIF(Sta!$A:$A,$A455,Sta!H:H) +SUMIF(Sta!$B:$B,$A455,Sta!J:J))/$D455</f>
        <v>#DIV/0!</v>
      </c>
      <c r="R455" s="6" t="e">
        <f>SUMIF(Sta!$A:$A,$A455,Sta!H:H)/$B455</f>
        <v>#DIV/0!</v>
      </c>
      <c r="S455" s="6" t="e">
        <f>SUMIF(Sta!$B:$B,$A455,Sta!J:J)/$C455</f>
        <v>#DIV/0!</v>
      </c>
      <c r="T455" s="10" t="e">
        <f>(SUMIF(Sta!$A:$A,$A455,Sta!I:I) +SUMIF(Sta!$B:$B,$A455,Sta!K:K))/$D455</f>
        <v>#DIV/0!</v>
      </c>
      <c r="U455" s="6" t="e">
        <f>SUMIF(Sta!$A:$A,$A455,Sta!I:I)/$B455</f>
        <v>#DIV/0!</v>
      </c>
      <c r="V455" s="6" t="e">
        <f>SUMIF(Sta!$B:$B,$A455,Sta!K:K)/$C455</f>
        <v>#DIV/0!</v>
      </c>
      <c r="W455" s="10" t="e">
        <f>(SUMIF(Sta!$A:$A,$A455,Sta!Q:Q) +SUMIF(Sta!$B:$B,$A455,Sta!Q:Q))/$D455</f>
        <v>#DIV/0!</v>
      </c>
      <c r="X455" s="6" t="e">
        <f>SUMIF(Sta!$A:$A,$A455,Sta!Q:Q)/$B455</f>
        <v>#DIV/0!</v>
      </c>
      <c r="Y455" s="6" t="e">
        <f>SUMIF(Sta!$B:$B,$A455,Sta!Q:Q)/$C455</f>
        <v>#DIV/0!</v>
      </c>
      <c r="Z455" s="10" t="e">
        <f>(SUMIF(Sta!$A:$A,$A455,Sta!M:M) +SUMIF(Sta!$B:$B,$A455,Sta!O:O))/$D455</f>
        <v>#DIV/0!</v>
      </c>
      <c r="AA455" s="6" t="e">
        <f>SUMIF(Sta!$A:$A,$A455,Sta!M:M)/$B455</f>
        <v>#DIV/0!</v>
      </c>
      <c r="AB455" s="6" t="e">
        <f>SUMIF(Sta!$B:$B,$A455,Sta!O:O)/$C455</f>
        <v>#DIV/0!</v>
      </c>
      <c r="AC455" s="10" t="e">
        <f>(SUMIF(Sta!$A:$A,$A455,Sta!N:N) +SUMIF(Sta!$B:$B,$A455,Sta!P:P))/$D455</f>
        <v>#DIV/0!</v>
      </c>
      <c r="AD455" s="6" t="e">
        <f>SUMIF(Sta!$A:$A,$A455,Sta!N:N)/$B455</f>
        <v>#DIV/0!</v>
      </c>
      <c r="AE455" s="14" t="e">
        <f>SUMIF(Sta!$B:$B,$A455,Sta!P:P)/$C455</f>
        <v>#DIV/0!</v>
      </c>
    </row>
    <row r="456" spans="1:31" x14ac:dyDescent="0.3">
      <c r="A456" t="s">
        <v>320</v>
      </c>
      <c r="B456" s="9">
        <f>COUNTIF(Sta!A:A,A456)</f>
        <v>1</v>
      </c>
      <c r="C456" s="4">
        <f>COUNTIF(Sta!B:B,A456)</f>
        <v>1</v>
      </c>
      <c r="D456" s="4">
        <f t="shared" si="13"/>
        <v>2</v>
      </c>
      <c r="E456" s="10">
        <f>(SUMIF(Sta!$A:$A,$A456,Sta!F:F) +SUMIF(Sta!$B:$B,$A456,Sta!F:F))/$D456</f>
        <v>2</v>
      </c>
      <c r="F456" s="6">
        <f>SUMIF(Sta!$A:$A,$A456,Sta!F:F)/$B456</f>
        <v>2</v>
      </c>
      <c r="G456" s="6">
        <f>SUMIF(Sta!$B:$B,$A456,Sta!F:F)/$C456</f>
        <v>2</v>
      </c>
      <c r="H456" s="10">
        <f>(SUMIF(Sta!$A:$A,$A456,Sta!D:D) +SUMIF(Sta!$B:$B,$A456,Sta!E:E))/$D456</f>
        <v>1</v>
      </c>
      <c r="I456" s="6">
        <f>SUMIF(Sta!$A:$A,$A456,Sta!D:D)/$B456</f>
        <v>2</v>
      </c>
      <c r="J456" s="6">
        <f>SUMIF(Sta!$B:$B,$A456,Sta!E:E)/$C456</f>
        <v>0</v>
      </c>
      <c r="K456" s="10">
        <f>(SUMIF(Sta!$A:$A,$A456,Sta!E:E) +SUMIF(Sta!$B:$B,$A456,Sta!D:D))/$D456</f>
        <v>1</v>
      </c>
      <c r="L456" s="6">
        <f>SUMIF(Sta!$A:$A,$A456,Sta!E:E)/$B456</f>
        <v>0</v>
      </c>
      <c r="M456" s="6">
        <f>SUMIF(Sta!$B:$B,$A456,Sta!D:D)/$C456</f>
        <v>2</v>
      </c>
      <c r="N456" s="10">
        <f>(SUMIF(Sta!$A:$A,$A456,Sta!L:L) +SUMIF(Sta!$B:$B,$A456,Sta!L:L))/$D456</f>
        <v>1</v>
      </c>
      <c r="O456" s="6">
        <f>SUMIF(Sta!$A:$A,$A456,Sta!L:L)/$B456</f>
        <v>1</v>
      </c>
      <c r="P456" s="6">
        <f>SUMIF(Sta!$B:$B,$A456,Sta!L:L)/$C456</f>
        <v>1</v>
      </c>
      <c r="Q456" s="10">
        <f>(SUMIF(Sta!$A:$A,$A456,Sta!H:H) +SUMIF(Sta!$B:$B,$A456,Sta!J:J))/$D456</f>
        <v>0.5</v>
      </c>
      <c r="R456" s="6">
        <f>SUMIF(Sta!$A:$A,$A456,Sta!H:H)/$B456</f>
        <v>1</v>
      </c>
      <c r="S456" s="6">
        <f>SUMIF(Sta!$B:$B,$A456,Sta!J:J)/$C456</f>
        <v>0</v>
      </c>
      <c r="T456" s="10">
        <f>(SUMIF(Sta!$A:$A,$A456,Sta!I:I) +SUMIF(Sta!$B:$B,$A456,Sta!K:K))/$D456</f>
        <v>0.5</v>
      </c>
      <c r="U456" s="6">
        <f>SUMIF(Sta!$A:$A,$A456,Sta!I:I)/$B456</f>
        <v>0</v>
      </c>
      <c r="V456" s="6">
        <f>SUMIF(Sta!$B:$B,$A456,Sta!K:K)/$C456</f>
        <v>1</v>
      </c>
      <c r="W456" s="10">
        <f>(SUMIF(Sta!$A:$A,$A456,Sta!Q:Q) +SUMIF(Sta!$B:$B,$A456,Sta!Q:Q))/$D456</f>
        <v>1</v>
      </c>
      <c r="X456" s="6">
        <f>SUMIF(Sta!$A:$A,$A456,Sta!Q:Q)/$B456</f>
        <v>1</v>
      </c>
      <c r="Y456" s="6">
        <f>SUMIF(Sta!$B:$B,$A456,Sta!Q:Q)/$C456</f>
        <v>1</v>
      </c>
      <c r="Z456" s="10">
        <f>(SUMIF(Sta!$A:$A,$A456,Sta!M:M) +SUMIF(Sta!$B:$B,$A456,Sta!O:O))/$D456</f>
        <v>0.5</v>
      </c>
      <c r="AA456" s="6">
        <f>SUMIF(Sta!$A:$A,$A456,Sta!M:M)/$B456</f>
        <v>1</v>
      </c>
      <c r="AB456" s="6">
        <f>SUMIF(Sta!$B:$B,$A456,Sta!O:O)/$C456</f>
        <v>0</v>
      </c>
      <c r="AC456" s="10">
        <f>(SUMIF(Sta!$A:$A,$A456,Sta!N:N) +SUMIF(Sta!$B:$B,$A456,Sta!P:P))/$D456</f>
        <v>0.5</v>
      </c>
      <c r="AD456" s="6">
        <f>SUMIF(Sta!$A:$A,$A456,Sta!N:N)/$B456</f>
        <v>0</v>
      </c>
      <c r="AE456" s="14">
        <f>SUMIF(Sta!$B:$B,$A456,Sta!P:P)/$C456</f>
        <v>1</v>
      </c>
    </row>
    <row r="457" spans="1:31" x14ac:dyDescent="0.3">
      <c r="A457" t="s">
        <v>571</v>
      </c>
      <c r="B457" s="9">
        <f>COUNTIF(Sta!A:A,A457)</f>
        <v>2</v>
      </c>
      <c r="C457" s="4">
        <f>COUNTIF(Sta!B:B,A457)</f>
        <v>1</v>
      </c>
      <c r="D457" s="4">
        <f t="shared" si="13"/>
        <v>3</v>
      </c>
      <c r="E457" s="10">
        <f>(SUMIF(Sta!$A:$A,$A457,Sta!F:F) +SUMIF(Sta!$B:$B,$A457,Sta!F:F))/$D457</f>
        <v>4.666666666666667</v>
      </c>
      <c r="F457" s="6">
        <f>SUMIF(Sta!$A:$A,$A457,Sta!F:F)/$B457</f>
        <v>6</v>
      </c>
      <c r="G457" s="6">
        <f>SUMIF(Sta!$B:$B,$A457,Sta!F:F)/$C457</f>
        <v>2</v>
      </c>
      <c r="H457" s="10">
        <f>(SUMIF(Sta!$A:$A,$A457,Sta!D:D) +SUMIF(Sta!$B:$B,$A457,Sta!E:E))/$D457</f>
        <v>3.6666666666666665</v>
      </c>
      <c r="I457" s="6">
        <f>SUMIF(Sta!$A:$A,$A457,Sta!D:D)/$B457</f>
        <v>4.5</v>
      </c>
      <c r="J457" s="6">
        <f>SUMIF(Sta!$B:$B,$A457,Sta!E:E)/$C457</f>
        <v>2</v>
      </c>
      <c r="K457" s="10">
        <f>(SUMIF(Sta!$A:$A,$A457,Sta!E:E) +SUMIF(Sta!$B:$B,$A457,Sta!D:D))/$D457</f>
        <v>1</v>
      </c>
      <c r="L457" s="6">
        <f>SUMIF(Sta!$A:$A,$A457,Sta!E:E)/$B457</f>
        <v>1.5</v>
      </c>
      <c r="M457" s="6">
        <f>SUMIF(Sta!$B:$B,$A457,Sta!D:D)/$C457</f>
        <v>0</v>
      </c>
      <c r="N457" s="10">
        <f>(SUMIF(Sta!$A:$A,$A457,Sta!L:L) +SUMIF(Sta!$B:$B,$A457,Sta!L:L))/$D457</f>
        <v>2.3333333333333335</v>
      </c>
      <c r="O457" s="6">
        <f>SUMIF(Sta!$A:$A,$A457,Sta!L:L)/$B457</f>
        <v>3</v>
      </c>
      <c r="P457" s="6">
        <f>SUMIF(Sta!$B:$B,$A457,Sta!L:L)/$C457</f>
        <v>1</v>
      </c>
      <c r="Q457" s="10">
        <f>(SUMIF(Sta!$A:$A,$A457,Sta!H:H) +SUMIF(Sta!$B:$B,$A457,Sta!J:J))/$D457</f>
        <v>2</v>
      </c>
      <c r="R457" s="6">
        <f>SUMIF(Sta!$A:$A,$A457,Sta!H:H)/$B457</f>
        <v>2.5</v>
      </c>
      <c r="S457" s="6">
        <f>SUMIF(Sta!$B:$B,$A457,Sta!J:J)/$C457</f>
        <v>1</v>
      </c>
      <c r="T457" s="10">
        <f>(SUMIF(Sta!$A:$A,$A457,Sta!I:I) +SUMIF(Sta!$B:$B,$A457,Sta!K:K))/$D457</f>
        <v>0.33333333333333331</v>
      </c>
      <c r="U457" s="6">
        <f>SUMIF(Sta!$A:$A,$A457,Sta!I:I)/$B457</f>
        <v>0.5</v>
      </c>
      <c r="V457" s="6">
        <f>SUMIF(Sta!$B:$B,$A457,Sta!K:K)/$C457</f>
        <v>0</v>
      </c>
      <c r="W457" s="10">
        <f>(SUMIF(Sta!$A:$A,$A457,Sta!Q:Q) +SUMIF(Sta!$B:$B,$A457,Sta!Q:Q))/$D457</f>
        <v>2.3333333333333335</v>
      </c>
      <c r="X457" s="6">
        <f>SUMIF(Sta!$A:$A,$A457,Sta!Q:Q)/$B457</f>
        <v>3</v>
      </c>
      <c r="Y457" s="6">
        <f>SUMIF(Sta!$B:$B,$A457,Sta!Q:Q)/$C457</f>
        <v>1</v>
      </c>
      <c r="Z457" s="10">
        <f>(SUMIF(Sta!$A:$A,$A457,Sta!M:M) +SUMIF(Sta!$B:$B,$A457,Sta!O:O))/$D457</f>
        <v>1.6666666666666667</v>
      </c>
      <c r="AA457" s="6">
        <f>SUMIF(Sta!$A:$A,$A457,Sta!M:M)/$B457</f>
        <v>2</v>
      </c>
      <c r="AB457" s="6">
        <f>SUMIF(Sta!$B:$B,$A457,Sta!O:O)/$C457</f>
        <v>1</v>
      </c>
      <c r="AC457" s="10">
        <f>(SUMIF(Sta!$A:$A,$A457,Sta!N:N) +SUMIF(Sta!$B:$B,$A457,Sta!P:P))/$D457</f>
        <v>0.66666666666666663</v>
      </c>
      <c r="AD457" s="6">
        <f>SUMIF(Sta!$A:$A,$A457,Sta!N:N)/$B457</f>
        <v>1</v>
      </c>
      <c r="AE457" s="14">
        <f>SUMIF(Sta!$B:$B,$A457,Sta!P:P)/$C457</f>
        <v>0</v>
      </c>
    </row>
    <row r="458" spans="1:31" x14ac:dyDescent="0.3">
      <c r="A458" t="s">
        <v>90</v>
      </c>
      <c r="B458" s="9">
        <f>COUNTIF(Sta!A:A,A458)</f>
        <v>0</v>
      </c>
      <c r="C458" s="4">
        <f>COUNTIF(Sta!B:B,A458)</f>
        <v>0</v>
      </c>
      <c r="D458" s="4">
        <f t="shared" si="13"/>
        <v>0</v>
      </c>
      <c r="E458" s="10" t="e">
        <f>(SUMIF(Sta!$A:$A,$A458,Sta!F:F) +SUMIF(Sta!$B:$B,$A458,Sta!F:F))/$D458</f>
        <v>#DIV/0!</v>
      </c>
      <c r="F458" s="6" t="e">
        <f>SUMIF(Sta!$A:$A,$A458,Sta!F:F)/$B458</f>
        <v>#DIV/0!</v>
      </c>
      <c r="G458" s="6" t="e">
        <f>SUMIF(Sta!$B:$B,$A458,Sta!F:F)/$C458</f>
        <v>#DIV/0!</v>
      </c>
      <c r="H458" s="10" t="e">
        <f>(SUMIF(Sta!$A:$A,$A458,Sta!D:D) +SUMIF(Sta!$B:$B,$A458,Sta!E:E))/$D458</f>
        <v>#DIV/0!</v>
      </c>
      <c r="I458" s="6" t="e">
        <f>SUMIF(Sta!$A:$A,$A458,Sta!D:D)/$B458</f>
        <v>#DIV/0!</v>
      </c>
      <c r="J458" s="6" t="e">
        <f>SUMIF(Sta!$B:$B,$A458,Sta!E:E)/$C458</f>
        <v>#DIV/0!</v>
      </c>
      <c r="K458" s="10" t="e">
        <f>(SUMIF(Sta!$A:$A,$A458,Sta!E:E) +SUMIF(Sta!$B:$B,$A458,Sta!D:D))/$D458</f>
        <v>#DIV/0!</v>
      </c>
      <c r="L458" s="6" t="e">
        <f>SUMIF(Sta!$A:$A,$A458,Sta!E:E)/$B458</f>
        <v>#DIV/0!</v>
      </c>
      <c r="M458" s="6" t="e">
        <f>SUMIF(Sta!$B:$B,$A458,Sta!D:D)/$C458</f>
        <v>#DIV/0!</v>
      </c>
      <c r="N458" s="10" t="e">
        <f>(SUMIF(Sta!$A:$A,$A458,Sta!L:L) +SUMIF(Sta!$B:$B,$A458,Sta!L:L))/$D458</f>
        <v>#DIV/0!</v>
      </c>
      <c r="O458" s="6" t="e">
        <f>SUMIF(Sta!$A:$A,$A458,Sta!L:L)/$B458</f>
        <v>#DIV/0!</v>
      </c>
      <c r="P458" s="6" t="e">
        <f>SUMIF(Sta!$B:$B,$A458,Sta!L:L)/$C458</f>
        <v>#DIV/0!</v>
      </c>
      <c r="Q458" s="10" t="e">
        <f>(SUMIF(Sta!$A:$A,$A458,Sta!H:H) +SUMIF(Sta!$B:$B,$A458,Sta!J:J))/$D458</f>
        <v>#DIV/0!</v>
      </c>
      <c r="R458" s="6" t="e">
        <f>SUMIF(Sta!$A:$A,$A458,Sta!H:H)/$B458</f>
        <v>#DIV/0!</v>
      </c>
      <c r="S458" s="6" t="e">
        <f>SUMIF(Sta!$B:$B,$A458,Sta!J:J)/$C458</f>
        <v>#DIV/0!</v>
      </c>
      <c r="T458" s="10" t="e">
        <f>(SUMIF(Sta!$A:$A,$A458,Sta!I:I) +SUMIF(Sta!$B:$B,$A458,Sta!K:K))/$D458</f>
        <v>#DIV/0!</v>
      </c>
      <c r="U458" s="6" t="e">
        <f>SUMIF(Sta!$A:$A,$A458,Sta!I:I)/$B458</f>
        <v>#DIV/0!</v>
      </c>
      <c r="V458" s="6" t="e">
        <f>SUMIF(Sta!$B:$B,$A458,Sta!K:K)/$C458</f>
        <v>#DIV/0!</v>
      </c>
      <c r="W458" s="10" t="e">
        <f>(SUMIF(Sta!$A:$A,$A458,Sta!Q:Q) +SUMIF(Sta!$B:$B,$A458,Sta!Q:Q))/$D458</f>
        <v>#DIV/0!</v>
      </c>
      <c r="X458" s="6" t="e">
        <f>SUMIF(Sta!$A:$A,$A458,Sta!Q:Q)/$B458</f>
        <v>#DIV/0!</v>
      </c>
      <c r="Y458" s="6" t="e">
        <f>SUMIF(Sta!$B:$B,$A458,Sta!Q:Q)/$C458</f>
        <v>#DIV/0!</v>
      </c>
      <c r="Z458" s="10" t="e">
        <f>(SUMIF(Sta!$A:$A,$A458,Sta!M:M) +SUMIF(Sta!$B:$B,$A458,Sta!O:O))/$D458</f>
        <v>#DIV/0!</v>
      </c>
      <c r="AA458" s="6" t="e">
        <f>SUMIF(Sta!$A:$A,$A458,Sta!M:M)/$B458</f>
        <v>#DIV/0!</v>
      </c>
      <c r="AB458" s="6" t="e">
        <f>SUMIF(Sta!$B:$B,$A458,Sta!O:O)/$C458</f>
        <v>#DIV/0!</v>
      </c>
      <c r="AC458" s="10" t="e">
        <f>(SUMIF(Sta!$A:$A,$A458,Sta!N:N) +SUMIF(Sta!$B:$B,$A458,Sta!P:P))/$D458</f>
        <v>#DIV/0!</v>
      </c>
      <c r="AD458" s="6" t="e">
        <f>SUMIF(Sta!$A:$A,$A458,Sta!N:N)/$B458</f>
        <v>#DIV/0!</v>
      </c>
      <c r="AE458" s="14" t="e">
        <f>SUMIF(Sta!$B:$B,$A458,Sta!P:P)/$C458</f>
        <v>#DIV/0!</v>
      </c>
    </row>
    <row r="459" spans="1:31" x14ac:dyDescent="0.3">
      <c r="A459" t="s">
        <v>628</v>
      </c>
      <c r="B459" s="9">
        <f>COUNTIF(Sta!A:A,A459)</f>
        <v>1</v>
      </c>
      <c r="C459" s="4">
        <f>COUNTIF(Sta!B:B,A459)</f>
        <v>1</v>
      </c>
      <c r="D459" s="4">
        <f t="shared" si="13"/>
        <v>2</v>
      </c>
      <c r="E459" s="10">
        <f>(SUMIF(Sta!$A:$A,$A459,Sta!F:F) +SUMIF(Sta!$B:$B,$A459,Sta!F:F))/$D459</f>
        <v>3</v>
      </c>
      <c r="F459" s="6">
        <f>SUMIF(Sta!$A:$A,$A459,Sta!F:F)/$B459</f>
        <v>5</v>
      </c>
      <c r="G459" s="6">
        <f>SUMIF(Sta!$B:$B,$A459,Sta!F:F)/$C459</f>
        <v>1</v>
      </c>
      <c r="H459" s="10">
        <f>(SUMIF(Sta!$A:$A,$A459,Sta!D:D) +SUMIF(Sta!$B:$B,$A459,Sta!E:E))/$D459</f>
        <v>2</v>
      </c>
      <c r="I459" s="6">
        <f>SUMIF(Sta!$A:$A,$A459,Sta!D:D)/$B459</f>
        <v>3</v>
      </c>
      <c r="J459" s="6">
        <f>SUMIF(Sta!$B:$B,$A459,Sta!E:E)/$C459</f>
        <v>1</v>
      </c>
      <c r="K459" s="10">
        <f>(SUMIF(Sta!$A:$A,$A459,Sta!E:E) +SUMIF(Sta!$B:$B,$A459,Sta!D:D))/$D459</f>
        <v>1</v>
      </c>
      <c r="L459" s="6">
        <f>SUMIF(Sta!$A:$A,$A459,Sta!E:E)/$B459</f>
        <v>2</v>
      </c>
      <c r="M459" s="6">
        <f>SUMIF(Sta!$B:$B,$A459,Sta!D:D)/$C459</f>
        <v>0</v>
      </c>
      <c r="N459" s="10">
        <f>(SUMIF(Sta!$A:$A,$A459,Sta!L:L) +SUMIF(Sta!$B:$B,$A459,Sta!L:L))/$D459</f>
        <v>0.5</v>
      </c>
      <c r="O459" s="6">
        <f>SUMIF(Sta!$A:$A,$A459,Sta!L:L)/$B459</f>
        <v>1</v>
      </c>
      <c r="P459" s="6">
        <f>SUMIF(Sta!$B:$B,$A459,Sta!L:L)/$C459</f>
        <v>0</v>
      </c>
      <c r="Q459" s="10">
        <f>(SUMIF(Sta!$A:$A,$A459,Sta!H:H) +SUMIF(Sta!$B:$B,$A459,Sta!J:J))/$D459</f>
        <v>0.5</v>
      </c>
      <c r="R459" s="6">
        <f>SUMIF(Sta!$A:$A,$A459,Sta!H:H)/$B459</f>
        <v>1</v>
      </c>
      <c r="S459" s="6">
        <f>SUMIF(Sta!$B:$B,$A459,Sta!J:J)/$C459</f>
        <v>0</v>
      </c>
      <c r="T459" s="10">
        <f>(SUMIF(Sta!$A:$A,$A459,Sta!I:I) +SUMIF(Sta!$B:$B,$A459,Sta!K:K))/$D459</f>
        <v>0</v>
      </c>
      <c r="U459" s="6">
        <f>SUMIF(Sta!$A:$A,$A459,Sta!I:I)/$B459</f>
        <v>0</v>
      </c>
      <c r="V459" s="6">
        <f>SUMIF(Sta!$B:$B,$A459,Sta!K:K)/$C459</f>
        <v>0</v>
      </c>
      <c r="W459" s="10">
        <f>(SUMIF(Sta!$A:$A,$A459,Sta!Q:Q) +SUMIF(Sta!$B:$B,$A459,Sta!Q:Q))/$D459</f>
        <v>2.5</v>
      </c>
      <c r="X459" s="6">
        <f>SUMIF(Sta!$A:$A,$A459,Sta!Q:Q)/$B459</f>
        <v>4</v>
      </c>
      <c r="Y459" s="6">
        <f>SUMIF(Sta!$B:$B,$A459,Sta!Q:Q)/$C459</f>
        <v>1</v>
      </c>
      <c r="Z459" s="10">
        <f>(SUMIF(Sta!$A:$A,$A459,Sta!M:M) +SUMIF(Sta!$B:$B,$A459,Sta!O:O))/$D459</f>
        <v>1.5</v>
      </c>
      <c r="AA459" s="6">
        <f>SUMIF(Sta!$A:$A,$A459,Sta!M:M)/$B459</f>
        <v>2</v>
      </c>
      <c r="AB459" s="6">
        <f>SUMIF(Sta!$B:$B,$A459,Sta!O:O)/$C459</f>
        <v>1</v>
      </c>
      <c r="AC459" s="10">
        <f>(SUMIF(Sta!$A:$A,$A459,Sta!N:N) +SUMIF(Sta!$B:$B,$A459,Sta!P:P))/$D459</f>
        <v>1</v>
      </c>
      <c r="AD459" s="6">
        <f>SUMIF(Sta!$A:$A,$A459,Sta!N:N)/$B459</f>
        <v>2</v>
      </c>
      <c r="AE459" s="14">
        <f>SUMIF(Sta!$B:$B,$A459,Sta!P:P)/$C459</f>
        <v>0</v>
      </c>
    </row>
    <row r="460" spans="1:31" x14ac:dyDescent="0.3">
      <c r="A460" t="s">
        <v>335</v>
      </c>
      <c r="B460" s="9">
        <f>COUNTIF(Sta!A:A,A460)</f>
        <v>1</v>
      </c>
      <c r="C460" s="4">
        <f>COUNTIF(Sta!B:B,A460)</f>
        <v>1</v>
      </c>
      <c r="D460" s="4">
        <f t="shared" si="13"/>
        <v>2</v>
      </c>
      <c r="E460" s="10">
        <f>(SUMIF(Sta!$A:$A,$A460,Sta!F:F) +SUMIF(Sta!$B:$B,$A460,Sta!F:F))/$D460</f>
        <v>1.5</v>
      </c>
      <c r="F460" s="6">
        <f>SUMIF(Sta!$A:$A,$A460,Sta!F:F)/$B460</f>
        <v>1</v>
      </c>
      <c r="G460" s="6">
        <f>SUMIF(Sta!$B:$B,$A460,Sta!F:F)/$C460</f>
        <v>2</v>
      </c>
      <c r="H460" s="10">
        <f>(SUMIF(Sta!$A:$A,$A460,Sta!D:D) +SUMIF(Sta!$B:$B,$A460,Sta!E:E))/$D460</f>
        <v>0.5</v>
      </c>
      <c r="I460" s="6">
        <f>SUMIF(Sta!$A:$A,$A460,Sta!D:D)/$B460</f>
        <v>0</v>
      </c>
      <c r="J460" s="6">
        <f>SUMIF(Sta!$B:$B,$A460,Sta!E:E)/$C460</f>
        <v>1</v>
      </c>
      <c r="K460" s="10">
        <f>(SUMIF(Sta!$A:$A,$A460,Sta!E:E) +SUMIF(Sta!$B:$B,$A460,Sta!D:D))/$D460</f>
        <v>1</v>
      </c>
      <c r="L460" s="6">
        <f>SUMIF(Sta!$A:$A,$A460,Sta!E:E)/$B460</f>
        <v>1</v>
      </c>
      <c r="M460" s="6">
        <f>SUMIF(Sta!$B:$B,$A460,Sta!D:D)/$C460</f>
        <v>1</v>
      </c>
      <c r="N460" s="10">
        <f>(SUMIF(Sta!$A:$A,$A460,Sta!L:L) +SUMIF(Sta!$B:$B,$A460,Sta!L:L))/$D460</f>
        <v>0.5</v>
      </c>
      <c r="O460" s="6">
        <f>SUMIF(Sta!$A:$A,$A460,Sta!L:L)/$B460</f>
        <v>0</v>
      </c>
      <c r="P460" s="6">
        <f>SUMIF(Sta!$B:$B,$A460,Sta!L:L)/$C460</f>
        <v>1</v>
      </c>
      <c r="Q460" s="10">
        <f>(SUMIF(Sta!$A:$A,$A460,Sta!H:H) +SUMIF(Sta!$B:$B,$A460,Sta!J:J))/$D460</f>
        <v>0.5</v>
      </c>
      <c r="R460" s="6">
        <f>SUMIF(Sta!$A:$A,$A460,Sta!H:H)/$B460</f>
        <v>0</v>
      </c>
      <c r="S460" s="6">
        <f>SUMIF(Sta!$B:$B,$A460,Sta!J:J)/$C460</f>
        <v>1</v>
      </c>
      <c r="T460" s="10">
        <f>(SUMIF(Sta!$A:$A,$A460,Sta!I:I) +SUMIF(Sta!$B:$B,$A460,Sta!K:K))/$D460</f>
        <v>0</v>
      </c>
      <c r="U460" s="6">
        <f>SUMIF(Sta!$A:$A,$A460,Sta!I:I)/$B460</f>
        <v>0</v>
      </c>
      <c r="V460" s="6">
        <f>SUMIF(Sta!$B:$B,$A460,Sta!K:K)/$C460</f>
        <v>0</v>
      </c>
      <c r="W460" s="10">
        <f>(SUMIF(Sta!$A:$A,$A460,Sta!Q:Q) +SUMIF(Sta!$B:$B,$A460,Sta!Q:Q))/$D460</f>
        <v>1</v>
      </c>
      <c r="X460" s="6">
        <f>SUMIF(Sta!$A:$A,$A460,Sta!Q:Q)/$B460</f>
        <v>1</v>
      </c>
      <c r="Y460" s="6">
        <f>SUMIF(Sta!$B:$B,$A460,Sta!Q:Q)/$C460</f>
        <v>1</v>
      </c>
      <c r="Z460" s="10">
        <f>(SUMIF(Sta!$A:$A,$A460,Sta!M:M) +SUMIF(Sta!$B:$B,$A460,Sta!O:O))/$D460</f>
        <v>0</v>
      </c>
      <c r="AA460" s="6">
        <f>SUMIF(Sta!$A:$A,$A460,Sta!M:M)/$B460</f>
        <v>0</v>
      </c>
      <c r="AB460" s="6">
        <f>SUMIF(Sta!$B:$B,$A460,Sta!O:O)/$C460</f>
        <v>0</v>
      </c>
      <c r="AC460" s="10">
        <f>(SUMIF(Sta!$A:$A,$A460,Sta!N:N) +SUMIF(Sta!$B:$B,$A460,Sta!P:P))/$D460</f>
        <v>1</v>
      </c>
      <c r="AD460" s="6">
        <f>SUMIF(Sta!$A:$A,$A460,Sta!N:N)/$B460</f>
        <v>1</v>
      </c>
      <c r="AE460" s="14">
        <f>SUMIF(Sta!$B:$B,$A460,Sta!P:P)/$C460</f>
        <v>1</v>
      </c>
    </row>
    <row r="461" spans="1:31" x14ac:dyDescent="0.3">
      <c r="A461" t="s">
        <v>456</v>
      </c>
      <c r="B461" s="9">
        <f>COUNTIF(Sta!A:A,A461)</f>
        <v>10</v>
      </c>
      <c r="C461" s="4">
        <f>COUNTIF(Sta!B:B,A461)</f>
        <v>11</v>
      </c>
      <c r="D461" s="4">
        <f t="shared" si="13"/>
        <v>21</v>
      </c>
      <c r="E461" s="10">
        <f>(SUMIF(Sta!$A:$A,$A461,Sta!F:F) +SUMIF(Sta!$B:$B,$A461,Sta!F:F))/$D461</f>
        <v>2.0476190476190474</v>
      </c>
      <c r="F461" s="6">
        <f>SUMIF(Sta!$A:$A,$A461,Sta!F:F)/$B461</f>
        <v>1.4</v>
      </c>
      <c r="G461" s="6">
        <f>SUMIF(Sta!$B:$B,$A461,Sta!F:F)/$C461</f>
        <v>2.6363636363636362</v>
      </c>
      <c r="H461" s="10">
        <f>(SUMIF(Sta!$A:$A,$A461,Sta!D:D) +SUMIF(Sta!$B:$B,$A461,Sta!E:E))/$D461</f>
        <v>1.2857142857142858</v>
      </c>
      <c r="I461" s="6">
        <f>SUMIF(Sta!$A:$A,$A461,Sta!D:D)/$B461</f>
        <v>0.9</v>
      </c>
      <c r="J461" s="6">
        <f>SUMIF(Sta!$B:$B,$A461,Sta!E:E)/$C461</f>
        <v>1.6363636363636365</v>
      </c>
      <c r="K461" s="10">
        <f>(SUMIF(Sta!$A:$A,$A461,Sta!E:E) +SUMIF(Sta!$B:$B,$A461,Sta!D:D))/$D461</f>
        <v>0.76190476190476186</v>
      </c>
      <c r="L461" s="6">
        <f>SUMIF(Sta!$A:$A,$A461,Sta!E:E)/$B461</f>
        <v>0.5</v>
      </c>
      <c r="M461" s="6">
        <f>SUMIF(Sta!$B:$B,$A461,Sta!D:D)/$C461</f>
        <v>1</v>
      </c>
      <c r="N461" s="10">
        <f>(SUMIF(Sta!$A:$A,$A461,Sta!L:L) +SUMIF(Sta!$B:$B,$A461,Sta!L:L))/$D461</f>
        <v>0.7142857142857143</v>
      </c>
      <c r="O461" s="6">
        <f>SUMIF(Sta!$A:$A,$A461,Sta!L:L)/$B461</f>
        <v>0.5</v>
      </c>
      <c r="P461" s="6">
        <f>SUMIF(Sta!$B:$B,$A461,Sta!L:L)/$C461</f>
        <v>0.90909090909090906</v>
      </c>
      <c r="Q461" s="10">
        <f>(SUMIF(Sta!$A:$A,$A461,Sta!H:H) +SUMIF(Sta!$B:$B,$A461,Sta!J:J))/$D461</f>
        <v>0.38095238095238093</v>
      </c>
      <c r="R461" s="6">
        <f>SUMIF(Sta!$A:$A,$A461,Sta!H:H)/$B461</f>
        <v>0.2</v>
      </c>
      <c r="S461" s="6">
        <f>SUMIF(Sta!$B:$B,$A461,Sta!J:J)/$C461</f>
        <v>0.54545454545454541</v>
      </c>
      <c r="T461" s="10">
        <f>(SUMIF(Sta!$A:$A,$A461,Sta!I:I) +SUMIF(Sta!$B:$B,$A461,Sta!K:K))/$D461</f>
        <v>0.33333333333333331</v>
      </c>
      <c r="U461" s="6">
        <f>SUMIF(Sta!$A:$A,$A461,Sta!I:I)/$B461</f>
        <v>0.3</v>
      </c>
      <c r="V461" s="6">
        <f>SUMIF(Sta!$B:$B,$A461,Sta!K:K)/$C461</f>
        <v>0.36363636363636365</v>
      </c>
      <c r="W461" s="10">
        <f>(SUMIF(Sta!$A:$A,$A461,Sta!Q:Q) +SUMIF(Sta!$B:$B,$A461,Sta!Q:Q))/$D461</f>
        <v>1.3333333333333333</v>
      </c>
      <c r="X461" s="6">
        <f>SUMIF(Sta!$A:$A,$A461,Sta!Q:Q)/$B461</f>
        <v>0.9</v>
      </c>
      <c r="Y461" s="6">
        <f>SUMIF(Sta!$B:$B,$A461,Sta!Q:Q)/$C461</f>
        <v>1.7272727272727273</v>
      </c>
      <c r="Z461" s="10">
        <f>(SUMIF(Sta!$A:$A,$A461,Sta!M:M) +SUMIF(Sta!$B:$B,$A461,Sta!O:O))/$D461</f>
        <v>0.90476190476190477</v>
      </c>
      <c r="AA461" s="6">
        <f>SUMIF(Sta!$A:$A,$A461,Sta!M:M)/$B461</f>
        <v>0.7</v>
      </c>
      <c r="AB461" s="6">
        <f>SUMIF(Sta!$B:$B,$A461,Sta!O:O)/$C461</f>
        <v>1.0909090909090908</v>
      </c>
      <c r="AC461" s="10">
        <f>(SUMIF(Sta!$A:$A,$A461,Sta!N:N) +SUMIF(Sta!$B:$B,$A461,Sta!P:P))/$D461</f>
        <v>0.42857142857142855</v>
      </c>
      <c r="AD461" s="6">
        <f>SUMIF(Sta!$A:$A,$A461,Sta!N:N)/$B461</f>
        <v>0.2</v>
      </c>
      <c r="AE461" s="14">
        <f>SUMIF(Sta!$B:$B,$A461,Sta!P:P)/$C461</f>
        <v>0.63636363636363635</v>
      </c>
    </row>
    <row r="462" spans="1:31" x14ac:dyDescent="0.3">
      <c r="A462" t="s">
        <v>261</v>
      </c>
      <c r="B462" s="9">
        <f>COUNTIF(Sta!A:A,A462)</f>
        <v>1</v>
      </c>
      <c r="C462" s="4">
        <f>COUNTIF(Sta!B:B,A462)</f>
        <v>0</v>
      </c>
      <c r="D462" s="4">
        <f t="shared" si="13"/>
        <v>1</v>
      </c>
      <c r="E462" s="10">
        <f>(SUMIF(Sta!$A:$A,$A462,Sta!F:F) +SUMIF(Sta!$B:$B,$A462,Sta!F:F))/$D462</f>
        <v>2</v>
      </c>
      <c r="F462" s="6">
        <f>SUMIF(Sta!$A:$A,$A462,Sta!F:F)/$B462</f>
        <v>2</v>
      </c>
      <c r="G462" s="6" t="e">
        <f>SUMIF(Sta!$B:$B,$A462,Sta!F:F)/$C462</f>
        <v>#DIV/0!</v>
      </c>
      <c r="H462" s="10">
        <f>(SUMIF(Sta!$A:$A,$A462,Sta!D:D) +SUMIF(Sta!$B:$B,$A462,Sta!E:E))/$D462</f>
        <v>0</v>
      </c>
      <c r="I462" s="6">
        <f>SUMIF(Sta!$A:$A,$A462,Sta!D:D)/$B462</f>
        <v>0</v>
      </c>
      <c r="J462" s="6" t="e">
        <f>SUMIF(Sta!$B:$B,$A462,Sta!E:E)/$C462</f>
        <v>#DIV/0!</v>
      </c>
      <c r="K462" s="10">
        <f>(SUMIF(Sta!$A:$A,$A462,Sta!E:E) +SUMIF(Sta!$B:$B,$A462,Sta!D:D))/$D462</f>
        <v>2</v>
      </c>
      <c r="L462" s="6">
        <f>SUMIF(Sta!$A:$A,$A462,Sta!E:E)/$B462</f>
        <v>2</v>
      </c>
      <c r="M462" s="6" t="e">
        <f>SUMIF(Sta!$B:$B,$A462,Sta!D:D)/$C462</f>
        <v>#DIV/0!</v>
      </c>
      <c r="N462" s="10">
        <f>(SUMIF(Sta!$A:$A,$A462,Sta!L:L) +SUMIF(Sta!$B:$B,$A462,Sta!L:L))/$D462</f>
        <v>1</v>
      </c>
      <c r="O462" s="6">
        <f>SUMIF(Sta!$A:$A,$A462,Sta!L:L)/$B462</f>
        <v>1</v>
      </c>
      <c r="P462" s="6" t="e">
        <f>SUMIF(Sta!$B:$B,$A462,Sta!L:L)/$C462</f>
        <v>#DIV/0!</v>
      </c>
      <c r="Q462" s="10">
        <f>(SUMIF(Sta!$A:$A,$A462,Sta!H:H) +SUMIF(Sta!$B:$B,$A462,Sta!J:J))/$D462</f>
        <v>0</v>
      </c>
      <c r="R462" s="6">
        <f>SUMIF(Sta!$A:$A,$A462,Sta!H:H)/$B462</f>
        <v>0</v>
      </c>
      <c r="S462" s="6" t="e">
        <f>SUMIF(Sta!$B:$B,$A462,Sta!J:J)/$C462</f>
        <v>#DIV/0!</v>
      </c>
      <c r="T462" s="10">
        <f>(SUMIF(Sta!$A:$A,$A462,Sta!I:I) +SUMIF(Sta!$B:$B,$A462,Sta!K:K))/$D462</f>
        <v>1</v>
      </c>
      <c r="U462" s="6">
        <f>SUMIF(Sta!$A:$A,$A462,Sta!I:I)/$B462</f>
        <v>1</v>
      </c>
      <c r="V462" s="6" t="e">
        <f>SUMIF(Sta!$B:$B,$A462,Sta!K:K)/$C462</f>
        <v>#DIV/0!</v>
      </c>
      <c r="W462" s="10">
        <f>(SUMIF(Sta!$A:$A,$A462,Sta!Q:Q) +SUMIF(Sta!$B:$B,$A462,Sta!Q:Q))/$D462</f>
        <v>1</v>
      </c>
      <c r="X462" s="6">
        <f>SUMIF(Sta!$A:$A,$A462,Sta!Q:Q)/$B462</f>
        <v>1</v>
      </c>
      <c r="Y462" s="6" t="e">
        <f>SUMIF(Sta!$B:$B,$A462,Sta!Q:Q)/$C462</f>
        <v>#DIV/0!</v>
      </c>
      <c r="Z462" s="10">
        <f>(SUMIF(Sta!$A:$A,$A462,Sta!M:M) +SUMIF(Sta!$B:$B,$A462,Sta!O:O))/$D462</f>
        <v>0</v>
      </c>
      <c r="AA462" s="6">
        <f>SUMIF(Sta!$A:$A,$A462,Sta!M:M)/$B462</f>
        <v>0</v>
      </c>
      <c r="AB462" s="6" t="e">
        <f>SUMIF(Sta!$B:$B,$A462,Sta!O:O)/$C462</f>
        <v>#DIV/0!</v>
      </c>
      <c r="AC462" s="10">
        <f>(SUMIF(Sta!$A:$A,$A462,Sta!N:N) +SUMIF(Sta!$B:$B,$A462,Sta!P:P))/$D462</f>
        <v>1</v>
      </c>
      <c r="AD462" s="6">
        <f>SUMIF(Sta!$A:$A,$A462,Sta!N:N)/$B462</f>
        <v>1</v>
      </c>
      <c r="AE462" s="14" t="e">
        <f>SUMIF(Sta!$B:$B,$A462,Sta!P:P)/$C462</f>
        <v>#DIV/0!</v>
      </c>
    </row>
    <row r="463" spans="1:31" x14ac:dyDescent="0.3">
      <c r="A463" t="s">
        <v>479</v>
      </c>
      <c r="B463" s="9">
        <f>COUNTIF(Sta!A:A,A463)</f>
        <v>7</v>
      </c>
      <c r="C463" s="4">
        <f>COUNTIF(Sta!B:B,A463)</f>
        <v>6</v>
      </c>
      <c r="D463" s="4">
        <f t="shared" si="13"/>
        <v>13</v>
      </c>
      <c r="E463" s="10">
        <f>(SUMIF(Sta!$A:$A,$A463,Sta!F:F) +SUMIF(Sta!$B:$B,$A463,Sta!F:F))/$D463</f>
        <v>2.4615384615384617</v>
      </c>
      <c r="F463" s="6">
        <f>SUMIF(Sta!$A:$A,$A463,Sta!F:F)/$B463</f>
        <v>3.1428571428571428</v>
      </c>
      <c r="G463" s="6">
        <f>SUMIF(Sta!$B:$B,$A463,Sta!F:F)/$C463</f>
        <v>1.6666666666666667</v>
      </c>
      <c r="H463" s="10">
        <f>(SUMIF(Sta!$A:$A,$A463,Sta!D:D) +SUMIF(Sta!$B:$B,$A463,Sta!E:E))/$D463</f>
        <v>1.7692307692307692</v>
      </c>
      <c r="I463" s="6">
        <f>SUMIF(Sta!$A:$A,$A463,Sta!D:D)/$B463</f>
        <v>2.5714285714285716</v>
      </c>
      <c r="J463" s="6">
        <f>SUMIF(Sta!$B:$B,$A463,Sta!E:E)/$C463</f>
        <v>0.83333333333333337</v>
      </c>
      <c r="K463" s="10">
        <f>(SUMIF(Sta!$A:$A,$A463,Sta!E:E) +SUMIF(Sta!$B:$B,$A463,Sta!D:D))/$D463</f>
        <v>0.69230769230769229</v>
      </c>
      <c r="L463" s="6">
        <f>SUMIF(Sta!$A:$A,$A463,Sta!E:E)/$B463</f>
        <v>0.5714285714285714</v>
      </c>
      <c r="M463" s="6">
        <f>SUMIF(Sta!$B:$B,$A463,Sta!D:D)/$C463</f>
        <v>0.83333333333333337</v>
      </c>
      <c r="N463" s="10">
        <f>(SUMIF(Sta!$A:$A,$A463,Sta!L:L) +SUMIF(Sta!$B:$B,$A463,Sta!L:L))/$D463</f>
        <v>1.4615384615384615</v>
      </c>
      <c r="O463" s="6">
        <f>SUMIF(Sta!$A:$A,$A463,Sta!L:L)/$B463</f>
        <v>1.7142857142857142</v>
      </c>
      <c r="P463" s="6">
        <f>SUMIF(Sta!$B:$B,$A463,Sta!L:L)/$C463</f>
        <v>1.1666666666666667</v>
      </c>
      <c r="Q463" s="10">
        <f>(SUMIF(Sta!$A:$A,$A463,Sta!H:H) +SUMIF(Sta!$B:$B,$A463,Sta!J:J))/$D463</f>
        <v>1</v>
      </c>
      <c r="R463" s="6">
        <f>SUMIF(Sta!$A:$A,$A463,Sta!H:H)/$B463</f>
        <v>1.4285714285714286</v>
      </c>
      <c r="S463" s="6">
        <f>SUMIF(Sta!$B:$B,$A463,Sta!J:J)/$C463</f>
        <v>0.5</v>
      </c>
      <c r="T463" s="10">
        <f>(SUMIF(Sta!$A:$A,$A463,Sta!I:I) +SUMIF(Sta!$B:$B,$A463,Sta!K:K))/$D463</f>
        <v>0.46153846153846156</v>
      </c>
      <c r="U463" s="6">
        <f>SUMIF(Sta!$A:$A,$A463,Sta!I:I)/$B463</f>
        <v>0.2857142857142857</v>
      </c>
      <c r="V463" s="6">
        <f>SUMIF(Sta!$B:$B,$A463,Sta!K:K)/$C463</f>
        <v>0.66666666666666663</v>
      </c>
      <c r="W463" s="10">
        <f>(SUMIF(Sta!$A:$A,$A463,Sta!Q:Q) +SUMIF(Sta!$B:$B,$A463,Sta!Q:Q))/$D463</f>
        <v>1</v>
      </c>
      <c r="X463" s="6">
        <f>SUMIF(Sta!$A:$A,$A463,Sta!Q:Q)/$B463</f>
        <v>1.4285714285714286</v>
      </c>
      <c r="Y463" s="6">
        <f>SUMIF(Sta!$B:$B,$A463,Sta!Q:Q)/$C463</f>
        <v>0.5</v>
      </c>
      <c r="Z463" s="10">
        <f>(SUMIF(Sta!$A:$A,$A463,Sta!M:M) +SUMIF(Sta!$B:$B,$A463,Sta!O:O))/$D463</f>
        <v>0.76923076923076927</v>
      </c>
      <c r="AA463" s="6">
        <f>SUMIF(Sta!$A:$A,$A463,Sta!M:M)/$B463</f>
        <v>1.1428571428571428</v>
      </c>
      <c r="AB463" s="6">
        <f>SUMIF(Sta!$B:$B,$A463,Sta!O:O)/$C463</f>
        <v>0.33333333333333331</v>
      </c>
      <c r="AC463" s="10">
        <f>(SUMIF(Sta!$A:$A,$A463,Sta!N:N) +SUMIF(Sta!$B:$B,$A463,Sta!P:P))/$D463</f>
        <v>0.23076923076923078</v>
      </c>
      <c r="AD463" s="6">
        <f>SUMIF(Sta!$A:$A,$A463,Sta!N:N)/$B463</f>
        <v>0.2857142857142857</v>
      </c>
      <c r="AE463" s="14">
        <f>SUMIF(Sta!$B:$B,$A463,Sta!P:P)/$C463</f>
        <v>0.16666666666666666</v>
      </c>
    </row>
    <row r="464" spans="1:31" x14ac:dyDescent="0.3">
      <c r="A464" t="s">
        <v>486</v>
      </c>
      <c r="B464" s="9">
        <f>COUNTIF(Sta!A:A,A464)</f>
        <v>6</v>
      </c>
      <c r="C464" s="4">
        <f>COUNTIF(Sta!B:B,A464)</f>
        <v>6</v>
      </c>
      <c r="D464" s="4">
        <f t="shared" si="13"/>
        <v>12</v>
      </c>
      <c r="E464" s="10">
        <f>(SUMIF(Sta!$A:$A,$A464,Sta!F:F) +SUMIF(Sta!$B:$B,$A464,Sta!F:F))/$D464</f>
        <v>1.8333333333333333</v>
      </c>
      <c r="F464" s="6">
        <f>SUMIF(Sta!$A:$A,$A464,Sta!F:F)/$B464</f>
        <v>2</v>
      </c>
      <c r="G464" s="6">
        <f>SUMIF(Sta!$B:$B,$A464,Sta!F:F)/$C464</f>
        <v>1.6666666666666667</v>
      </c>
      <c r="H464" s="10">
        <f>(SUMIF(Sta!$A:$A,$A464,Sta!D:D) +SUMIF(Sta!$B:$B,$A464,Sta!E:E))/$D464</f>
        <v>1.25</v>
      </c>
      <c r="I464" s="6">
        <f>SUMIF(Sta!$A:$A,$A464,Sta!D:D)/$B464</f>
        <v>1.5</v>
      </c>
      <c r="J464" s="6">
        <f>SUMIF(Sta!$B:$B,$A464,Sta!E:E)/$C464</f>
        <v>1</v>
      </c>
      <c r="K464" s="10">
        <f>(SUMIF(Sta!$A:$A,$A464,Sta!E:E) +SUMIF(Sta!$B:$B,$A464,Sta!D:D))/$D464</f>
        <v>0.58333333333333337</v>
      </c>
      <c r="L464" s="6">
        <f>SUMIF(Sta!$A:$A,$A464,Sta!E:E)/$B464</f>
        <v>0.5</v>
      </c>
      <c r="M464" s="6">
        <f>SUMIF(Sta!$B:$B,$A464,Sta!D:D)/$C464</f>
        <v>0.66666666666666663</v>
      </c>
      <c r="N464" s="10">
        <f>(SUMIF(Sta!$A:$A,$A464,Sta!L:L) +SUMIF(Sta!$B:$B,$A464,Sta!L:L))/$D464</f>
        <v>1.1666666666666667</v>
      </c>
      <c r="O464" s="6">
        <f>SUMIF(Sta!$A:$A,$A464,Sta!L:L)/$B464</f>
        <v>0.83333333333333337</v>
      </c>
      <c r="P464" s="6">
        <f>SUMIF(Sta!$B:$B,$A464,Sta!L:L)/$C464</f>
        <v>1.5</v>
      </c>
      <c r="Q464" s="10">
        <f>(SUMIF(Sta!$A:$A,$A464,Sta!H:H) +SUMIF(Sta!$B:$B,$A464,Sta!J:J))/$D464</f>
        <v>0.66666666666666663</v>
      </c>
      <c r="R464" s="6">
        <f>SUMIF(Sta!$A:$A,$A464,Sta!H:H)/$B464</f>
        <v>0.5</v>
      </c>
      <c r="S464" s="6">
        <f>SUMIF(Sta!$B:$B,$A464,Sta!J:J)/$C464</f>
        <v>0.83333333333333337</v>
      </c>
      <c r="T464" s="10">
        <f>(SUMIF(Sta!$A:$A,$A464,Sta!I:I) +SUMIF(Sta!$B:$B,$A464,Sta!K:K))/$D464</f>
        <v>0.5</v>
      </c>
      <c r="U464" s="6">
        <f>SUMIF(Sta!$A:$A,$A464,Sta!I:I)/$B464</f>
        <v>0.33333333333333331</v>
      </c>
      <c r="V464" s="6">
        <f>SUMIF(Sta!$B:$B,$A464,Sta!K:K)/$C464</f>
        <v>0.66666666666666663</v>
      </c>
      <c r="W464" s="10">
        <f>(SUMIF(Sta!$A:$A,$A464,Sta!Q:Q) +SUMIF(Sta!$B:$B,$A464,Sta!Q:Q))/$D464</f>
        <v>0.66666666666666663</v>
      </c>
      <c r="X464" s="6">
        <f>SUMIF(Sta!$A:$A,$A464,Sta!Q:Q)/$B464</f>
        <v>1.1666666666666667</v>
      </c>
      <c r="Y464" s="6">
        <f>SUMIF(Sta!$B:$B,$A464,Sta!Q:Q)/$C464</f>
        <v>0.16666666666666666</v>
      </c>
      <c r="Z464" s="10">
        <f>(SUMIF(Sta!$A:$A,$A464,Sta!M:M) +SUMIF(Sta!$B:$B,$A464,Sta!O:O))/$D464</f>
        <v>0.58333333333333337</v>
      </c>
      <c r="AA464" s="6">
        <f>SUMIF(Sta!$A:$A,$A464,Sta!M:M)/$B464</f>
        <v>1</v>
      </c>
      <c r="AB464" s="6">
        <f>SUMIF(Sta!$B:$B,$A464,Sta!O:O)/$C464</f>
        <v>0.16666666666666666</v>
      </c>
      <c r="AC464" s="10">
        <f>(SUMIF(Sta!$A:$A,$A464,Sta!N:N) +SUMIF(Sta!$B:$B,$A464,Sta!P:P))/$D464</f>
        <v>8.3333333333333329E-2</v>
      </c>
      <c r="AD464" s="6">
        <f>SUMIF(Sta!$A:$A,$A464,Sta!N:N)/$B464</f>
        <v>0.16666666666666666</v>
      </c>
      <c r="AE464" s="14">
        <f>SUMIF(Sta!$B:$B,$A464,Sta!P:P)/$C464</f>
        <v>0</v>
      </c>
    </row>
    <row r="465" spans="1:31" x14ac:dyDescent="0.3">
      <c r="A465" t="s">
        <v>534</v>
      </c>
      <c r="B465" s="9">
        <f>COUNTIF(Sta!A:A,A465)</f>
        <v>8</v>
      </c>
      <c r="C465" s="4">
        <f>COUNTIF(Sta!B:B,A465)</f>
        <v>8</v>
      </c>
      <c r="D465" s="4">
        <f t="shared" si="13"/>
        <v>16</v>
      </c>
      <c r="E465" s="10">
        <f>(SUMIF(Sta!$A:$A,$A465,Sta!F:F) +SUMIF(Sta!$B:$B,$A465,Sta!F:F))/$D465</f>
        <v>2.4375</v>
      </c>
      <c r="F465" s="6">
        <f>SUMIF(Sta!$A:$A,$A465,Sta!F:F)/$B465</f>
        <v>2.25</v>
      </c>
      <c r="G465" s="6">
        <f>SUMIF(Sta!$B:$B,$A465,Sta!F:F)/$C465</f>
        <v>2.625</v>
      </c>
      <c r="H465" s="10">
        <f>(SUMIF(Sta!$A:$A,$A465,Sta!D:D) +SUMIF(Sta!$B:$B,$A465,Sta!E:E))/$D465</f>
        <v>1.0625</v>
      </c>
      <c r="I465" s="6">
        <f>SUMIF(Sta!$A:$A,$A465,Sta!D:D)/$B465</f>
        <v>1.125</v>
      </c>
      <c r="J465" s="6">
        <f>SUMIF(Sta!$B:$B,$A465,Sta!E:E)/$C465</f>
        <v>1</v>
      </c>
      <c r="K465" s="10">
        <f>(SUMIF(Sta!$A:$A,$A465,Sta!E:E) +SUMIF(Sta!$B:$B,$A465,Sta!D:D))/$D465</f>
        <v>1.375</v>
      </c>
      <c r="L465" s="6">
        <f>SUMIF(Sta!$A:$A,$A465,Sta!E:E)/$B465</f>
        <v>1.125</v>
      </c>
      <c r="M465" s="6">
        <f>SUMIF(Sta!$B:$B,$A465,Sta!D:D)/$C465</f>
        <v>1.625</v>
      </c>
      <c r="N465" s="10">
        <f>(SUMIF(Sta!$A:$A,$A465,Sta!L:L) +SUMIF(Sta!$B:$B,$A465,Sta!L:L))/$D465</f>
        <v>1.1875</v>
      </c>
      <c r="O465" s="6">
        <f>SUMIF(Sta!$A:$A,$A465,Sta!L:L)/$B465</f>
        <v>0.875</v>
      </c>
      <c r="P465" s="6">
        <f>SUMIF(Sta!$B:$B,$A465,Sta!L:L)/$C465</f>
        <v>1.5</v>
      </c>
      <c r="Q465" s="10">
        <f>(SUMIF(Sta!$A:$A,$A465,Sta!H:H) +SUMIF(Sta!$B:$B,$A465,Sta!J:J))/$D465</f>
        <v>0.375</v>
      </c>
      <c r="R465" s="6">
        <f>SUMIF(Sta!$A:$A,$A465,Sta!H:H)/$B465</f>
        <v>0.375</v>
      </c>
      <c r="S465" s="6">
        <f>SUMIF(Sta!$B:$B,$A465,Sta!J:J)/$C465</f>
        <v>0.375</v>
      </c>
      <c r="T465" s="10">
        <f>(SUMIF(Sta!$A:$A,$A465,Sta!I:I) +SUMIF(Sta!$B:$B,$A465,Sta!K:K))/$D465</f>
        <v>0.8125</v>
      </c>
      <c r="U465" s="6">
        <f>SUMIF(Sta!$A:$A,$A465,Sta!I:I)/$B465</f>
        <v>0.5</v>
      </c>
      <c r="V465" s="6">
        <f>SUMIF(Sta!$B:$B,$A465,Sta!K:K)/$C465</f>
        <v>1.125</v>
      </c>
      <c r="W465" s="10">
        <f>(SUMIF(Sta!$A:$A,$A465,Sta!Q:Q) +SUMIF(Sta!$B:$B,$A465,Sta!Q:Q))/$D465</f>
        <v>1.25</v>
      </c>
      <c r="X465" s="6">
        <f>SUMIF(Sta!$A:$A,$A465,Sta!Q:Q)/$B465</f>
        <v>1.375</v>
      </c>
      <c r="Y465" s="6">
        <f>SUMIF(Sta!$B:$B,$A465,Sta!Q:Q)/$C465</f>
        <v>1.125</v>
      </c>
      <c r="Z465" s="10">
        <f>(SUMIF(Sta!$A:$A,$A465,Sta!M:M) +SUMIF(Sta!$B:$B,$A465,Sta!O:O))/$D465</f>
        <v>0.6875</v>
      </c>
      <c r="AA465" s="6">
        <f>SUMIF(Sta!$A:$A,$A465,Sta!M:M)/$B465</f>
        <v>0.75</v>
      </c>
      <c r="AB465" s="6">
        <f>SUMIF(Sta!$B:$B,$A465,Sta!O:O)/$C465</f>
        <v>0.625</v>
      </c>
      <c r="AC465" s="10">
        <f>(SUMIF(Sta!$A:$A,$A465,Sta!N:N) +SUMIF(Sta!$B:$B,$A465,Sta!P:P))/$D465</f>
        <v>0.5625</v>
      </c>
      <c r="AD465" s="6">
        <f>SUMIF(Sta!$A:$A,$A465,Sta!N:N)/$B465</f>
        <v>0.625</v>
      </c>
      <c r="AE465" s="14">
        <f>SUMIF(Sta!$B:$B,$A465,Sta!P:P)/$C465</f>
        <v>0.5</v>
      </c>
    </row>
    <row r="466" spans="1:31" x14ac:dyDescent="0.3">
      <c r="A466" t="s">
        <v>96</v>
      </c>
      <c r="B466" s="9">
        <f>COUNTIF(Sta!A:A,A466)</f>
        <v>0</v>
      </c>
      <c r="C466" s="4">
        <f>COUNTIF(Sta!B:B,A466)</f>
        <v>0</v>
      </c>
      <c r="D466" s="4">
        <f t="shared" si="13"/>
        <v>0</v>
      </c>
      <c r="E466" s="10" t="e">
        <f>(SUMIF(Sta!$A:$A,$A466,Sta!F:F) +SUMIF(Sta!$B:$B,$A466,Sta!F:F))/$D466</f>
        <v>#DIV/0!</v>
      </c>
      <c r="F466" s="6" t="e">
        <f>SUMIF(Sta!$A:$A,$A466,Sta!F:F)/$B466</f>
        <v>#DIV/0!</v>
      </c>
      <c r="G466" s="6" t="e">
        <f>SUMIF(Sta!$B:$B,$A466,Sta!F:F)/$C466</f>
        <v>#DIV/0!</v>
      </c>
      <c r="H466" s="10" t="e">
        <f>(SUMIF(Sta!$A:$A,$A466,Sta!D:D) +SUMIF(Sta!$B:$B,$A466,Sta!E:E))/$D466</f>
        <v>#DIV/0!</v>
      </c>
      <c r="I466" s="6" t="e">
        <f>SUMIF(Sta!$A:$A,$A466,Sta!D:D)/$B466</f>
        <v>#DIV/0!</v>
      </c>
      <c r="J466" s="6" t="e">
        <f>SUMIF(Sta!$B:$B,$A466,Sta!E:E)/$C466</f>
        <v>#DIV/0!</v>
      </c>
      <c r="K466" s="10" t="e">
        <f>(SUMIF(Sta!$A:$A,$A466,Sta!E:E) +SUMIF(Sta!$B:$B,$A466,Sta!D:D))/$D466</f>
        <v>#DIV/0!</v>
      </c>
      <c r="L466" s="6" t="e">
        <f>SUMIF(Sta!$A:$A,$A466,Sta!E:E)/$B466</f>
        <v>#DIV/0!</v>
      </c>
      <c r="M466" s="6" t="e">
        <f>SUMIF(Sta!$B:$B,$A466,Sta!D:D)/$C466</f>
        <v>#DIV/0!</v>
      </c>
      <c r="N466" s="10" t="e">
        <f>(SUMIF(Sta!$A:$A,$A466,Sta!L:L) +SUMIF(Sta!$B:$B,$A466,Sta!L:L))/$D466</f>
        <v>#DIV/0!</v>
      </c>
      <c r="O466" s="6" t="e">
        <f>SUMIF(Sta!$A:$A,$A466,Sta!L:L)/$B466</f>
        <v>#DIV/0!</v>
      </c>
      <c r="P466" s="6" t="e">
        <f>SUMIF(Sta!$B:$B,$A466,Sta!L:L)/$C466</f>
        <v>#DIV/0!</v>
      </c>
      <c r="Q466" s="10" t="e">
        <f>(SUMIF(Sta!$A:$A,$A466,Sta!H:H) +SUMIF(Sta!$B:$B,$A466,Sta!J:J))/$D466</f>
        <v>#DIV/0!</v>
      </c>
      <c r="R466" s="6" t="e">
        <f>SUMIF(Sta!$A:$A,$A466,Sta!H:H)/$B466</f>
        <v>#DIV/0!</v>
      </c>
      <c r="S466" s="6" t="e">
        <f>SUMIF(Sta!$B:$B,$A466,Sta!J:J)/$C466</f>
        <v>#DIV/0!</v>
      </c>
      <c r="T466" s="10" t="e">
        <f>(SUMIF(Sta!$A:$A,$A466,Sta!I:I) +SUMIF(Sta!$B:$B,$A466,Sta!K:K))/$D466</f>
        <v>#DIV/0!</v>
      </c>
      <c r="U466" s="6" t="e">
        <f>SUMIF(Sta!$A:$A,$A466,Sta!I:I)/$B466</f>
        <v>#DIV/0!</v>
      </c>
      <c r="V466" s="6" t="e">
        <f>SUMIF(Sta!$B:$B,$A466,Sta!K:K)/$C466</f>
        <v>#DIV/0!</v>
      </c>
      <c r="W466" s="10" t="e">
        <f>(SUMIF(Sta!$A:$A,$A466,Sta!Q:Q) +SUMIF(Sta!$B:$B,$A466,Sta!Q:Q))/$D466</f>
        <v>#DIV/0!</v>
      </c>
      <c r="X466" s="6" t="e">
        <f>SUMIF(Sta!$A:$A,$A466,Sta!Q:Q)/$B466</f>
        <v>#DIV/0!</v>
      </c>
      <c r="Y466" s="6" t="e">
        <f>SUMIF(Sta!$B:$B,$A466,Sta!Q:Q)/$C466</f>
        <v>#DIV/0!</v>
      </c>
      <c r="Z466" s="10" t="e">
        <f>(SUMIF(Sta!$A:$A,$A466,Sta!M:M) +SUMIF(Sta!$B:$B,$A466,Sta!O:O))/$D466</f>
        <v>#DIV/0!</v>
      </c>
      <c r="AA466" s="6" t="e">
        <f>SUMIF(Sta!$A:$A,$A466,Sta!M:M)/$B466</f>
        <v>#DIV/0!</v>
      </c>
      <c r="AB466" s="6" t="e">
        <f>SUMIF(Sta!$B:$B,$A466,Sta!O:O)/$C466</f>
        <v>#DIV/0!</v>
      </c>
      <c r="AC466" s="10" t="e">
        <f>(SUMIF(Sta!$A:$A,$A466,Sta!N:N) +SUMIF(Sta!$B:$B,$A466,Sta!P:P))/$D466</f>
        <v>#DIV/0!</v>
      </c>
      <c r="AD466" s="6" t="e">
        <f>SUMIF(Sta!$A:$A,$A466,Sta!N:N)/$B466</f>
        <v>#DIV/0!</v>
      </c>
      <c r="AE466" s="14" t="e">
        <f>SUMIF(Sta!$B:$B,$A466,Sta!P:P)/$C466</f>
        <v>#DIV/0!</v>
      </c>
    </row>
    <row r="467" spans="1:31" x14ac:dyDescent="0.3">
      <c r="A467" t="s">
        <v>252</v>
      </c>
      <c r="B467" s="9">
        <f>COUNTIF(Sta!A:A,A467)</f>
        <v>0</v>
      </c>
      <c r="C467" s="4">
        <f>COUNTIF(Sta!B:B,A467)</f>
        <v>0</v>
      </c>
      <c r="D467" s="4">
        <f t="shared" si="13"/>
        <v>0</v>
      </c>
      <c r="E467" s="10" t="e">
        <f>(SUMIF(Sta!$A:$A,$A467,Sta!F:F) +SUMIF(Sta!$B:$B,$A467,Sta!F:F))/$D467</f>
        <v>#DIV/0!</v>
      </c>
      <c r="F467" s="6" t="e">
        <f>SUMIF(Sta!$A:$A,$A467,Sta!F:F)/$B467</f>
        <v>#DIV/0!</v>
      </c>
      <c r="G467" s="6" t="e">
        <f>SUMIF(Sta!$B:$B,$A467,Sta!F:F)/$C467</f>
        <v>#DIV/0!</v>
      </c>
      <c r="H467" s="10" t="e">
        <f>(SUMIF(Sta!$A:$A,$A467,Sta!D:D) +SUMIF(Sta!$B:$B,$A467,Sta!E:E))/$D467</f>
        <v>#DIV/0!</v>
      </c>
      <c r="I467" s="6" t="e">
        <f>SUMIF(Sta!$A:$A,$A467,Sta!D:D)/$B467</f>
        <v>#DIV/0!</v>
      </c>
      <c r="J467" s="6" t="e">
        <f>SUMIF(Sta!$B:$B,$A467,Sta!E:E)/$C467</f>
        <v>#DIV/0!</v>
      </c>
      <c r="K467" s="10" t="e">
        <f>(SUMIF(Sta!$A:$A,$A467,Sta!E:E) +SUMIF(Sta!$B:$B,$A467,Sta!D:D))/$D467</f>
        <v>#DIV/0!</v>
      </c>
      <c r="L467" s="6" t="e">
        <f>SUMIF(Sta!$A:$A,$A467,Sta!E:E)/$B467</f>
        <v>#DIV/0!</v>
      </c>
      <c r="M467" s="6" t="e">
        <f>SUMIF(Sta!$B:$B,$A467,Sta!D:D)/$C467</f>
        <v>#DIV/0!</v>
      </c>
      <c r="N467" s="10" t="e">
        <f>(SUMIF(Sta!$A:$A,$A467,Sta!L:L) +SUMIF(Sta!$B:$B,$A467,Sta!L:L))/$D467</f>
        <v>#DIV/0!</v>
      </c>
      <c r="O467" s="6" t="e">
        <f>SUMIF(Sta!$A:$A,$A467,Sta!L:L)/$B467</f>
        <v>#DIV/0!</v>
      </c>
      <c r="P467" s="6" t="e">
        <f>SUMIF(Sta!$B:$B,$A467,Sta!L:L)/$C467</f>
        <v>#DIV/0!</v>
      </c>
      <c r="Q467" s="10" t="e">
        <f>(SUMIF(Sta!$A:$A,$A467,Sta!H:H) +SUMIF(Sta!$B:$B,$A467,Sta!J:J))/$D467</f>
        <v>#DIV/0!</v>
      </c>
      <c r="R467" s="6" t="e">
        <f>SUMIF(Sta!$A:$A,$A467,Sta!H:H)/$B467</f>
        <v>#DIV/0!</v>
      </c>
      <c r="S467" s="6" t="e">
        <f>SUMIF(Sta!$B:$B,$A467,Sta!J:J)/$C467</f>
        <v>#DIV/0!</v>
      </c>
      <c r="T467" s="10" t="e">
        <f>(SUMIF(Sta!$A:$A,$A467,Sta!I:I) +SUMIF(Sta!$B:$B,$A467,Sta!K:K))/$D467</f>
        <v>#DIV/0!</v>
      </c>
      <c r="U467" s="6" t="e">
        <f>SUMIF(Sta!$A:$A,$A467,Sta!I:I)/$B467</f>
        <v>#DIV/0!</v>
      </c>
      <c r="V467" s="6" t="e">
        <f>SUMIF(Sta!$B:$B,$A467,Sta!K:K)/$C467</f>
        <v>#DIV/0!</v>
      </c>
      <c r="W467" s="10" t="e">
        <f>(SUMIF(Sta!$A:$A,$A467,Sta!Q:Q) +SUMIF(Sta!$B:$B,$A467,Sta!Q:Q))/$D467</f>
        <v>#DIV/0!</v>
      </c>
      <c r="X467" s="6" t="e">
        <f>SUMIF(Sta!$A:$A,$A467,Sta!Q:Q)/$B467</f>
        <v>#DIV/0!</v>
      </c>
      <c r="Y467" s="6" t="e">
        <f>SUMIF(Sta!$B:$B,$A467,Sta!Q:Q)/$C467</f>
        <v>#DIV/0!</v>
      </c>
      <c r="Z467" s="10" t="e">
        <f>(SUMIF(Sta!$A:$A,$A467,Sta!M:M) +SUMIF(Sta!$B:$B,$A467,Sta!O:O))/$D467</f>
        <v>#DIV/0!</v>
      </c>
      <c r="AA467" s="6" t="e">
        <f>SUMIF(Sta!$A:$A,$A467,Sta!M:M)/$B467</f>
        <v>#DIV/0!</v>
      </c>
      <c r="AB467" s="6" t="e">
        <f>SUMIF(Sta!$B:$B,$A467,Sta!O:O)/$C467</f>
        <v>#DIV/0!</v>
      </c>
      <c r="AC467" s="10" t="e">
        <f>(SUMIF(Sta!$A:$A,$A467,Sta!N:N) +SUMIF(Sta!$B:$B,$A467,Sta!P:P))/$D467</f>
        <v>#DIV/0!</v>
      </c>
      <c r="AD467" s="6" t="e">
        <f>SUMIF(Sta!$A:$A,$A467,Sta!N:N)/$B467</f>
        <v>#DIV/0!</v>
      </c>
      <c r="AE467" s="14" t="e">
        <f>SUMIF(Sta!$B:$B,$A467,Sta!P:P)/$C467</f>
        <v>#DIV/0!</v>
      </c>
    </row>
    <row r="468" spans="1:31" x14ac:dyDescent="0.3">
      <c r="A468" t="s">
        <v>215</v>
      </c>
      <c r="B468" s="9">
        <f>COUNTIF(Sta!A:A,A468)</f>
        <v>1</v>
      </c>
      <c r="C468" s="4">
        <f>COUNTIF(Sta!B:B,A468)</f>
        <v>1</v>
      </c>
      <c r="D468" s="4">
        <f t="shared" si="13"/>
        <v>2</v>
      </c>
      <c r="E468" s="10">
        <f>(SUMIF(Sta!$A:$A,$A468,Sta!F:F) +SUMIF(Sta!$B:$B,$A468,Sta!F:F))/$D468</f>
        <v>3.5</v>
      </c>
      <c r="F468" s="6">
        <f>SUMIF(Sta!$A:$A,$A468,Sta!F:F)/$B468</f>
        <v>2</v>
      </c>
      <c r="G468" s="6">
        <f>SUMIF(Sta!$B:$B,$A468,Sta!F:F)/$C468</f>
        <v>5</v>
      </c>
      <c r="H468" s="10">
        <f>(SUMIF(Sta!$A:$A,$A468,Sta!D:D) +SUMIF(Sta!$B:$B,$A468,Sta!E:E))/$D468</f>
        <v>0.5</v>
      </c>
      <c r="I468" s="6">
        <f>SUMIF(Sta!$A:$A,$A468,Sta!D:D)/$B468</f>
        <v>0</v>
      </c>
      <c r="J468" s="6">
        <f>SUMIF(Sta!$B:$B,$A468,Sta!E:E)/$C468</f>
        <v>1</v>
      </c>
      <c r="K468" s="10">
        <f>(SUMIF(Sta!$A:$A,$A468,Sta!E:E) +SUMIF(Sta!$B:$B,$A468,Sta!D:D))/$D468</f>
        <v>3</v>
      </c>
      <c r="L468" s="6">
        <f>SUMIF(Sta!$A:$A,$A468,Sta!E:E)/$B468</f>
        <v>2</v>
      </c>
      <c r="M468" s="6">
        <f>SUMIF(Sta!$B:$B,$A468,Sta!D:D)/$C468</f>
        <v>4</v>
      </c>
      <c r="N468" s="10">
        <f>(SUMIF(Sta!$A:$A,$A468,Sta!L:L) +SUMIF(Sta!$B:$B,$A468,Sta!L:L))/$D468</f>
        <v>0</v>
      </c>
      <c r="O468" s="6">
        <f>SUMIF(Sta!$A:$A,$A468,Sta!L:L)/$B468</f>
        <v>0</v>
      </c>
      <c r="P468" s="6">
        <f>SUMIF(Sta!$B:$B,$A468,Sta!L:L)/$C468</f>
        <v>0</v>
      </c>
      <c r="Q468" s="10">
        <f>(SUMIF(Sta!$A:$A,$A468,Sta!H:H) +SUMIF(Sta!$B:$B,$A468,Sta!J:J))/$D468</f>
        <v>0</v>
      </c>
      <c r="R468" s="6">
        <f>SUMIF(Sta!$A:$A,$A468,Sta!H:H)/$B468</f>
        <v>0</v>
      </c>
      <c r="S468" s="6">
        <f>SUMIF(Sta!$B:$B,$A468,Sta!J:J)/$C468</f>
        <v>0</v>
      </c>
      <c r="T468" s="10">
        <f>(SUMIF(Sta!$A:$A,$A468,Sta!I:I) +SUMIF(Sta!$B:$B,$A468,Sta!K:K))/$D468</f>
        <v>0</v>
      </c>
      <c r="U468" s="6">
        <f>SUMIF(Sta!$A:$A,$A468,Sta!I:I)/$B468</f>
        <v>0</v>
      </c>
      <c r="V468" s="6">
        <f>SUMIF(Sta!$B:$B,$A468,Sta!K:K)/$C468</f>
        <v>0</v>
      </c>
      <c r="W468" s="10">
        <f>(SUMIF(Sta!$A:$A,$A468,Sta!Q:Q) +SUMIF(Sta!$B:$B,$A468,Sta!Q:Q))/$D468</f>
        <v>3.5</v>
      </c>
      <c r="X468" s="6">
        <f>SUMIF(Sta!$A:$A,$A468,Sta!Q:Q)/$B468</f>
        <v>2</v>
      </c>
      <c r="Y468" s="6">
        <f>SUMIF(Sta!$B:$B,$A468,Sta!Q:Q)/$C468</f>
        <v>5</v>
      </c>
      <c r="Z468" s="10">
        <f>(SUMIF(Sta!$A:$A,$A468,Sta!M:M) +SUMIF(Sta!$B:$B,$A468,Sta!O:O))/$D468</f>
        <v>0.5</v>
      </c>
      <c r="AA468" s="6">
        <f>SUMIF(Sta!$A:$A,$A468,Sta!M:M)/$B468</f>
        <v>0</v>
      </c>
      <c r="AB468" s="6">
        <f>SUMIF(Sta!$B:$B,$A468,Sta!O:O)/$C468</f>
        <v>1</v>
      </c>
      <c r="AC468" s="10">
        <f>(SUMIF(Sta!$A:$A,$A468,Sta!N:N) +SUMIF(Sta!$B:$B,$A468,Sta!P:P))/$D468</f>
        <v>3</v>
      </c>
      <c r="AD468" s="6">
        <f>SUMIF(Sta!$A:$A,$A468,Sta!N:N)/$B468</f>
        <v>2</v>
      </c>
      <c r="AE468" s="14">
        <f>SUMIF(Sta!$B:$B,$A468,Sta!P:P)/$C468</f>
        <v>4</v>
      </c>
    </row>
    <row r="469" spans="1:31" x14ac:dyDescent="0.3">
      <c r="A469" t="s">
        <v>670</v>
      </c>
      <c r="B469" s="9">
        <f>COUNTIF(Sta!A:A,A469)</f>
        <v>2</v>
      </c>
      <c r="C469" s="4">
        <f>COUNTIF(Sta!B:B,A469)</f>
        <v>2</v>
      </c>
      <c r="D469" s="4">
        <f t="shared" si="13"/>
        <v>4</v>
      </c>
      <c r="E469" s="10">
        <f>(SUMIF(Sta!$A:$A,$A469,Sta!F:F) +SUMIF(Sta!$B:$B,$A469,Sta!F:F))/$D469</f>
        <v>1.75</v>
      </c>
      <c r="F469" s="6">
        <f>SUMIF(Sta!$A:$A,$A469,Sta!F:F)/$B469</f>
        <v>0.5</v>
      </c>
      <c r="G469" s="6">
        <f>SUMIF(Sta!$B:$B,$A469,Sta!F:F)/$C469</f>
        <v>3</v>
      </c>
      <c r="H469" s="10">
        <f>(SUMIF(Sta!$A:$A,$A469,Sta!D:D) +SUMIF(Sta!$B:$B,$A469,Sta!E:E))/$D469</f>
        <v>0.75</v>
      </c>
      <c r="I469" s="6">
        <f>SUMIF(Sta!$A:$A,$A469,Sta!D:D)/$B469</f>
        <v>0.5</v>
      </c>
      <c r="J469" s="6">
        <f>SUMIF(Sta!$B:$B,$A469,Sta!E:E)/$C469</f>
        <v>1</v>
      </c>
      <c r="K469" s="10">
        <f>(SUMIF(Sta!$A:$A,$A469,Sta!E:E) +SUMIF(Sta!$B:$B,$A469,Sta!D:D))/$D469</f>
        <v>1</v>
      </c>
      <c r="L469" s="6">
        <f>SUMIF(Sta!$A:$A,$A469,Sta!E:E)/$B469</f>
        <v>0</v>
      </c>
      <c r="M469" s="6">
        <f>SUMIF(Sta!$B:$B,$A469,Sta!D:D)/$C469</f>
        <v>2</v>
      </c>
      <c r="N469" s="10">
        <f>(SUMIF(Sta!$A:$A,$A469,Sta!L:L) +SUMIF(Sta!$B:$B,$A469,Sta!L:L))/$D469</f>
        <v>1.25</v>
      </c>
      <c r="O469" s="6">
        <f>SUMIF(Sta!$A:$A,$A469,Sta!L:L)/$B469</f>
        <v>0</v>
      </c>
      <c r="P469" s="6">
        <f>SUMIF(Sta!$B:$B,$A469,Sta!L:L)/$C469</f>
        <v>2.5</v>
      </c>
      <c r="Q469" s="10">
        <f>(SUMIF(Sta!$A:$A,$A469,Sta!H:H) +SUMIF(Sta!$B:$B,$A469,Sta!J:J))/$D469</f>
        <v>0.5</v>
      </c>
      <c r="R469" s="6">
        <f>SUMIF(Sta!$A:$A,$A469,Sta!H:H)/$B469</f>
        <v>0</v>
      </c>
      <c r="S469" s="6">
        <f>SUMIF(Sta!$B:$B,$A469,Sta!J:J)/$C469</f>
        <v>1</v>
      </c>
      <c r="T469" s="10">
        <f>(SUMIF(Sta!$A:$A,$A469,Sta!I:I) +SUMIF(Sta!$B:$B,$A469,Sta!K:K))/$D469</f>
        <v>0.75</v>
      </c>
      <c r="U469" s="6">
        <f>SUMIF(Sta!$A:$A,$A469,Sta!I:I)/$B469</f>
        <v>0</v>
      </c>
      <c r="V469" s="6">
        <f>SUMIF(Sta!$B:$B,$A469,Sta!K:K)/$C469</f>
        <v>1.5</v>
      </c>
      <c r="W469" s="10">
        <f>(SUMIF(Sta!$A:$A,$A469,Sta!Q:Q) +SUMIF(Sta!$B:$B,$A469,Sta!Q:Q))/$D469</f>
        <v>0.5</v>
      </c>
      <c r="X469" s="6">
        <f>SUMIF(Sta!$A:$A,$A469,Sta!Q:Q)/$B469</f>
        <v>0.5</v>
      </c>
      <c r="Y469" s="6">
        <f>SUMIF(Sta!$B:$B,$A469,Sta!Q:Q)/$C469</f>
        <v>0.5</v>
      </c>
      <c r="Z469" s="10">
        <f>(SUMIF(Sta!$A:$A,$A469,Sta!M:M) +SUMIF(Sta!$B:$B,$A469,Sta!O:O))/$D469</f>
        <v>0.25</v>
      </c>
      <c r="AA469" s="6">
        <f>SUMIF(Sta!$A:$A,$A469,Sta!M:M)/$B469</f>
        <v>0.5</v>
      </c>
      <c r="AB469" s="6">
        <f>SUMIF(Sta!$B:$B,$A469,Sta!O:O)/$C469</f>
        <v>0</v>
      </c>
      <c r="AC469" s="10">
        <f>(SUMIF(Sta!$A:$A,$A469,Sta!N:N) +SUMIF(Sta!$B:$B,$A469,Sta!P:P))/$D469</f>
        <v>0.25</v>
      </c>
      <c r="AD469" s="6">
        <f>SUMIF(Sta!$A:$A,$A469,Sta!N:N)/$B469</f>
        <v>0</v>
      </c>
      <c r="AE469" s="14">
        <f>SUMIF(Sta!$B:$B,$A469,Sta!P:P)/$C469</f>
        <v>0.5</v>
      </c>
    </row>
    <row r="470" spans="1:31" x14ac:dyDescent="0.3">
      <c r="A470" t="s">
        <v>307</v>
      </c>
      <c r="B470" s="9">
        <f>COUNTIF(Sta!A:A,A470)</f>
        <v>0</v>
      </c>
      <c r="C470" s="4">
        <f>COUNTIF(Sta!B:B,A470)</f>
        <v>0</v>
      </c>
      <c r="D470" s="4">
        <f t="shared" si="13"/>
        <v>0</v>
      </c>
      <c r="E470" s="10" t="e">
        <f>(SUMIF(Sta!$A:$A,$A470,Sta!F:F) +SUMIF(Sta!$B:$B,$A470,Sta!F:F))/$D470</f>
        <v>#DIV/0!</v>
      </c>
      <c r="F470" s="6" t="e">
        <f>SUMIF(Sta!$A:$A,$A470,Sta!F:F)/$B470</f>
        <v>#DIV/0!</v>
      </c>
      <c r="G470" s="6" t="e">
        <f>SUMIF(Sta!$B:$B,$A470,Sta!F:F)/$C470</f>
        <v>#DIV/0!</v>
      </c>
      <c r="H470" s="10" t="e">
        <f>(SUMIF(Sta!$A:$A,$A470,Sta!D:D) +SUMIF(Sta!$B:$B,$A470,Sta!E:E))/$D470</f>
        <v>#DIV/0!</v>
      </c>
      <c r="I470" s="6" t="e">
        <f>SUMIF(Sta!$A:$A,$A470,Sta!D:D)/$B470</f>
        <v>#DIV/0!</v>
      </c>
      <c r="J470" s="6" t="e">
        <f>SUMIF(Sta!$B:$B,$A470,Sta!E:E)/$C470</f>
        <v>#DIV/0!</v>
      </c>
      <c r="K470" s="10" t="e">
        <f>(SUMIF(Sta!$A:$A,$A470,Sta!E:E) +SUMIF(Sta!$B:$B,$A470,Sta!D:D))/$D470</f>
        <v>#DIV/0!</v>
      </c>
      <c r="L470" s="6" t="e">
        <f>SUMIF(Sta!$A:$A,$A470,Sta!E:E)/$B470</f>
        <v>#DIV/0!</v>
      </c>
      <c r="M470" s="6" t="e">
        <f>SUMIF(Sta!$B:$B,$A470,Sta!D:D)/$C470</f>
        <v>#DIV/0!</v>
      </c>
      <c r="N470" s="10" t="e">
        <f>(SUMIF(Sta!$A:$A,$A470,Sta!L:L) +SUMIF(Sta!$B:$B,$A470,Sta!L:L))/$D470</f>
        <v>#DIV/0!</v>
      </c>
      <c r="O470" s="6" t="e">
        <f>SUMIF(Sta!$A:$A,$A470,Sta!L:L)/$B470</f>
        <v>#DIV/0!</v>
      </c>
      <c r="P470" s="6" t="e">
        <f>SUMIF(Sta!$B:$B,$A470,Sta!L:L)/$C470</f>
        <v>#DIV/0!</v>
      </c>
      <c r="Q470" s="10" t="e">
        <f>(SUMIF(Sta!$A:$A,$A470,Sta!H:H) +SUMIF(Sta!$B:$B,$A470,Sta!J:J))/$D470</f>
        <v>#DIV/0!</v>
      </c>
      <c r="R470" s="6" t="e">
        <f>SUMIF(Sta!$A:$A,$A470,Sta!H:H)/$B470</f>
        <v>#DIV/0!</v>
      </c>
      <c r="S470" s="6" t="e">
        <f>SUMIF(Sta!$B:$B,$A470,Sta!J:J)/$C470</f>
        <v>#DIV/0!</v>
      </c>
      <c r="T470" s="10" t="e">
        <f>(SUMIF(Sta!$A:$A,$A470,Sta!I:I) +SUMIF(Sta!$B:$B,$A470,Sta!K:K))/$D470</f>
        <v>#DIV/0!</v>
      </c>
      <c r="U470" s="6" t="e">
        <f>SUMIF(Sta!$A:$A,$A470,Sta!I:I)/$B470</f>
        <v>#DIV/0!</v>
      </c>
      <c r="V470" s="6" t="e">
        <f>SUMIF(Sta!$B:$B,$A470,Sta!K:K)/$C470</f>
        <v>#DIV/0!</v>
      </c>
      <c r="W470" s="10" t="e">
        <f>(SUMIF(Sta!$A:$A,$A470,Sta!Q:Q) +SUMIF(Sta!$B:$B,$A470,Sta!Q:Q))/$D470</f>
        <v>#DIV/0!</v>
      </c>
      <c r="X470" s="6" t="e">
        <f>SUMIF(Sta!$A:$A,$A470,Sta!Q:Q)/$B470</f>
        <v>#DIV/0!</v>
      </c>
      <c r="Y470" s="6" t="e">
        <f>SUMIF(Sta!$B:$B,$A470,Sta!Q:Q)/$C470</f>
        <v>#DIV/0!</v>
      </c>
      <c r="Z470" s="10" t="e">
        <f>(SUMIF(Sta!$A:$A,$A470,Sta!M:M) +SUMIF(Sta!$B:$B,$A470,Sta!O:O))/$D470</f>
        <v>#DIV/0!</v>
      </c>
      <c r="AA470" s="6" t="e">
        <f>SUMIF(Sta!$A:$A,$A470,Sta!M:M)/$B470</f>
        <v>#DIV/0!</v>
      </c>
      <c r="AB470" s="6" t="e">
        <f>SUMIF(Sta!$B:$B,$A470,Sta!O:O)/$C470</f>
        <v>#DIV/0!</v>
      </c>
      <c r="AC470" s="10" t="e">
        <f>(SUMIF(Sta!$A:$A,$A470,Sta!N:N) +SUMIF(Sta!$B:$B,$A470,Sta!P:P))/$D470</f>
        <v>#DIV/0!</v>
      </c>
      <c r="AD470" s="6" t="e">
        <f>SUMIF(Sta!$A:$A,$A470,Sta!N:N)/$B470</f>
        <v>#DIV/0!</v>
      </c>
      <c r="AE470" s="14" t="e">
        <f>SUMIF(Sta!$B:$B,$A470,Sta!P:P)/$C470</f>
        <v>#DIV/0!</v>
      </c>
    </row>
    <row r="471" spans="1:31" x14ac:dyDescent="0.3">
      <c r="A471" t="s">
        <v>569</v>
      </c>
      <c r="B471" s="9">
        <f>COUNTIF(Sta!A:A,A471)</f>
        <v>13</v>
      </c>
      <c r="C471" s="4">
        <f>COUNTIF(Sta!B:B,A471)</f>
        <v>13</v>
      </c>
      <c r="D471" s="4">
        <f t="shared" si="13"/>
        <v>26</v>
      </c>
      <c r="E471" s="10">
        <f>(SUMIF(Sta!$A:$A,$A471,Sta!F:F) +SUMIF(Sta!$B:$B,$A471,Sta!F:F))/$D471</f>
        <v>2.2692307692307692</v>
      </c>
      <c r="F471" s="6">
        <f>SUMIF(Sta!$A:$A,$A471,Sta!F:F)/$B471</f>
        <v>2.3846153846153846</v>
      </c>
      <c r="G471" s="6">
        <f>SUMIF(Sta!$B:$B,$A471,Sta!F:F)/$C471</f>
        <v>2.1538461538461537</v>
      </c>
      <c r="H471" s="10">
        <f>(SUMIF(Sta!$A:$A,$A471,Sta!D:D) +SUMIF(Sta!$B:$B,$A471,Sta!E:E))/$D471</f>
        <v>1.6538461538461537</v>
      </c>
      <c r="I471" s="6">
        <f>SUMIF(Sta!$A:$A,$A471,Sta!D:D)/$B471</f>
        <v>1.9230769230769231</v>
      </c>
      <c r="J471" s="6">
        <f>SUMIF(Sta!$B:$B,$A471,Sta!E:E)/$C471</f>
        <v>1.3846153846153846</v>
      </c>
      <c r="K471" s="10">
        <f>(SUMIF(Sta!$A:$A,$A471,Sta!E:E) +SUMIF(Sta!$B:$B,$A471,Sta!D:D))/$D471</f>
        <v>0.61538461538461542</v>
      </c>
      <c r="L471" s="6">
        <f>SUMIF(Sta!$A:$A,$A471,Sta!E:E)/$B471</f>
        <v>0.46153846153846156</v>
      </c>
      <c r="M471" s="6">
        <f>SUMIF(Sta!$B:$B,$A471,Sta!D:D)/$C471</f>
        <v>0.76923076923076927</v>
      </c>
      <c r="N471" s="10">
        <f>(SUMIF(Sta!$A:$A,$A471,Sta!L:L) +SUMIF(Sta!$B:$B,$A471,Sta!L:L))/$D471</f>
        <v>1</v>
      </c>
      <c r="O471" s="6">
        <f>SUMIF(Sta!$A:$A,$A471,Sta!L:L)/$B471</f>
        <v>1</v>
      </c>
      <c r="P471" s="6">
        <f>SUMIF(Sta!$B:$B,$A471,Sta!L:L)/$C471</f>
        <v>1</v>
      </c>
      <c r="Q471" s="10">
        <f>(SUMIF(Sta!$A:$A,$A471,Sta!H:H) +SUMIF(Sta!$B:$B,$A471,Sta!J:J))/$D471</f>
        <v>0.73076923076923073</v>
      </c>
      <c r="R471" s="6">
        <f>SUMIF(Sta!$A:$A,$A471,Sta!H:H)/$B471</f>
        <v>0.84615384615384615</v>
      </c>
      <c r="S471" s="6">
        <f>SUMIF(Sta!$B:$B,$A471,Sta!J:J)/$C471</f>
        <v>0.61538461538461542</v>
      </c>
      <c r="T471" s="10">
        <f>(SUMIF(Sta!$A:$A,$A471,Sta!I:I) +SUMIF(Sta!$B:$B,$A471,Sta!K:K))/$D471</f>
        <v>0.26923076923076922</v>
      </c>
      <c r="U471" s="6">
        <f>SUMIF(Sta!$A:$A,$A471,Sta!I:I)/$B471</f>
        <v>0.15384615384615385</v>
      </c>
      <c r="V471" s="6">
        <f>SUMIF(Sta!$B:$B,$A471,Sta!K:K)/$C471</f>
        <v>0.38461538461538464</v>
      </c>
      <c r="W471" s="10">
        <f>(SUMIF(Sta!$A:$A,$A471,Sta!Q:Q) +SUMIF(Sta!$B:$B,$A471,Sta!Q:Q))/$D471</f>
        <v>1.2692307692307692</v>
      </c>
      <c r="X471" s="6">
        <f>SUMIF(Sta!$A:$A,$A471,Sta!Q:Q)/$B471</f>
        <v>1.3846153846153846</v>
      </c>
      <c r="Y471" s="6">
        <f>SUMIF(Sta!$B:$B,$A471,Sta!Q:Q)/$C471</f>
        <v>1.1538461538461537</v>
      </c>
      <c r="Z471" s="10">
        <f>(SUMIF(Sta!$A:$A,$A471,Sta!M:M) +SUMIF(Sta!$B:$B,$A471,Sta!O:O))/$D471</f>
        <v>0.92307692307692313</v>
      </c>
      <c r="AA471" s="6">
        <f>SUMIF(Sta!$A:$A,$A471,Sta!M:M)/$B471</f>
        <v>1.0769230769230769</v>
      </c>
      <c r="AB471" s="6">
        <f>SUMIF(Sta!$B:$B,$A471,Sta!O:O)/$C471</f>
        <v>0.76923076923076927</v>
      </c>
      <c r="AC471" s="10">
        <f>(SUMIF(Sta!$A:$A,$A471,Sta!N:N) +SUMIF(Sta!$B:$B,$A471,Sta!P:P))/$D471</f>
        <v>0.34615384615384615</v>
      </c>
      <c r="AD471" s="6">
        <f>SUMIF(Sta!$A:$A,$A471,Sta!N:N)/$B471</f>
        <v>0.30769230769230771</v>
      </c>
      <c r="AE471" s="14">
        <f>SUMIF(Sta!$B:$B,$A471,Sta!P:P)/$C471</f>
        <v>0.38461538461538464</v>
      </c>
    </row>
    <row r="472" spans="1:31" x14ac:dyDescent="0.3">
      <c r="A472" t="s">
        <v>498</v>
      </c>
      <c r="B472" s="9">
        <f>COUNTIF(Sta!A:A,A472)</f>
        <v>11</v>
      </c>
      <c r="C472" s="4">
        <f>COUNTIF(Sta!B:B,A472)</f>
        <v>11</v>
      </c>
      <c r="D472" s="4">
        <f t="shared" si="13"/>
        <v>22</v>
      </c>
      <c r="E472" s="10">
        <f>(SUMIF(Sta!$A:$A,$A472,Sta!F:F) +SUMIF(Sta!$B:$B,$A472,Sta!F:F))/$D472</f>
        <v>2.8181818181818183</v>
      </c>
      <c r="F472" s="6">
        <f>SUMIF(Sta!$A:$A,$A472,Sta!F:F)/$B472</f>
        <v>2.5454545454545454</v>
      </c>
      <c r="G472" s="6">
        <f>SUMIF(Sta!$B:$B,$A472,Sta!F:F)/$C472</f>
        <v>3.0909090909090908</v>
      </c>
      <c r="H472" s="10">
        <f>(SUMIF(Sta!$A:$A,$A472,Sta!D:D) +SUMIF(Sta!$B:$B,$A472,Sta!E:E))/$D472</f>
        <v>1.7272727272727273</v>
      </c>
      <c r="I472" s="6">
        <f>SUMIF(Sta!$A:$A,$A472,Sta!D:D)/$B472</f>
        <v>1.7272727272727273</v>
      </c>
      <c r="J472" s="6">
        <f>SUMIF(Sta!$B:$B,$A472,Sta!E:E)/$C472</f>
        <v>1.7272727272727273</v>
      </c>
      <c r="K472" s="10">
        <f>(SUMIF(Sta!$A:$A,$A472,Sta!E:E) +SUMIF(Sta!$B:$B,$A472,Sta!D:D))/$D472</f>
        <v>1.0909090909090908</v>
      </c>
      <c r="L472" s="6">
        <f>SUMIF(Sta!$A:$A,$A472,Sta!E:E)/$B472</f>
        <v>0.81818181818181823</v>
      </c>
      <c r="M472" s="6">
        <f>SUMIF(Sta!$B:$B,$A472,Sta!D:D)/$C472</f>
        <v>1.3636363636363635</v>
      </c>
      <c r="N472" s="10">
        <f>(SUMIF(Sta!$A:$A,$A472,Sta!L:L) +SUMIF(Sta!$B:$B,$A472,Sta!L:L))/$D472</f>
        <v>1.1363636363636365</v>
      </c>
      <c r="O472" s="6">
        <f>SUMIF(Sta!$A:$A,$A472,Sta!L:L)/$B472</f>
        <v>1.2727272727272727</v>
      </c>
      <c r="P472" s="6">
        <f>SUMIF(Sta!$B:$B,$A472,Sta!L:L)/$C472</f>
        <v>1</v>
      </c>
      <c r="Q472" s="10">
        <f>(SUMIF(Sta!$A:$A,$A472,Sta!H:H) +SUMIF(Sta!$B:$B,$A472,Sta!J:J))/$D472</f>
        <v>0.72727272727272729</v>
      </c>
      <c r="R472" s="6">
        <f>SUMIF(Sta!$A:$A,$A472,Sta!H:H)/$B472</f>
        <v>1.0909090909090908</v>
      </c>
      <c r="S472" s="6">
        <f>SUMIF(Sta!$B:$B,$A472,Sta!J:J)/$C472</f>
        <v>0.36363636363636365</v>
      </c>
      <c r="T472" s="10">
        <f>(SUMIF(Sta!$A:$A,$A472,Sta!I:I) +SUMIF(Sta!$B:$B,$A472,Sta!K:K))/$D472</f>
        <v>0.40909090909090912</v>
      </c>
      <c r="U472" s="6">
        <f>SUMIF(Sta!$A:$A,$A472,Sta!I:I)/$B472</f>
        <v>0.18181818181818182</v>
      </c>
      <c r="V472" s="6">
        <f>SUMIF(Sta!$B:$B,$A472,Sta!K:K)/$C472</f>
        <v>0.63636363636363635</v>
      </c>
      <c r="W472" s="10">
        <f>(SUMIF(Sta!$A:$A,$A472,Sta!Q:Q) +SUMIF(Sta!$B:$B,$A472,Sta!Q:Q))/$D472</f>
        <v>1.6818181818181819</v>
      </c>
      <c r="X472" s="6">
        <f>SUMIF(Sta!$A:$A,$A472,Sta!Q:Q)/$B472</f>
        <v>1.2727272727272727</v>
      </c>
      <c r="Y472" s="6">
        <f>SUMIF(Sta!$B:$B,$A472,Sta!Q:Q)/$C472</f>
        <v>2.0909090909090908</v>
      </c>
      <c r="Z472" s="10">
        <f>(SUMIF(Sta!$A:$A,$A472,Sta!M:M) +SUMIF(Sta!$B:$B,$A472,Sta!O:O))/$D472</f>
        <v>1</v>
      </c>
      <c r="AA472" s="6">
        <f>SUMIF(Sta!$A:$A,$A472,Sta!M:M)/$B472</f>
        <v>0.63636363636363635</v>
      </c>
      <c r="AB472" s="6">
        <f>SUMIF(Sta!$B:$B,$A472,Sta!O:O)/$C472</f>
        <v>1.3636363636363635</v>
      </c>
      <c r="AC472" s="10">
        <f>(SUMIF(Sta!$A:$A,$A472,Sta!N:N) +SUMIF(Sta!$B:$B,$A472,Sta!P:P))/$D472</f>
        <v>0.68181818181818177</v>
      </c>
      <c r="AD472" s="6">
        <f>SUMIF(Sta!$A:$A,$A472,Sta!N:N)/$B472</f>
        <v>0.63636363636363635</v>
      </c>
      <c r="AE472" s="14">
        <f>SUMIF(Sta!$B:$B,$A472,Sta!P:P)/$C472</f>
        <v>0.72727272727272729</v>
      </c>
    </row>
    <row r="473" spans="1:31" x14ac:dyDescent="0.3">
      <c r="A473" t="s">
        <v>502</v>
      </c>
      <c r="B473" s="9">
        <f>COUNTIF(Sta!A:A,A473)</f>
        <v>10</v>
      </c>
      <c r="C473" s="4">
        <f>COUNTIF(Sta!B:B,A473)</f>
        <v>11</v>
      </c>
      <c r="D473" s="4">
        <f t="shared" si="13"/>
        <v>21</v>
      </c>
      <c r="E473" s="10">
        <f>(SUMIF(Sta!$A:$A,$A473,Sta!F:F) +SUMIF(Sta!$B:$B,$A473,Sta!F:F))/$D473</f>
        <v>3.4285714285714284</v>
      </c>
      <c r="F473" s="6">
        <f>SUMIF(Sta!$A:$A,$A473,Sta!F:F)/$B473</f>
        <v>4.2</v>
      </c>
      <c r="G473" s="6">
        <f>SUMIF(Sta!$B:$B,$A473,Sta!F:F)/$C473</f>
        <v>2.7272727272727271</v>
      </c>
      <c r="H473" s="10">
        <f>(SUMIF(Sta!$A:$A,$A473,Sta!D:D) +SUMIF(Sta!$B:$B,$A473,Sta!E:E))/$D473</f>
        <v>1.5714285714285714</v>
      </c>
      <c r="I473" s="6">
        <f>SUMIF(Sta!$A:$A,$A473,Sta!D:D)/$B473</f>
        <v>1.9</v>
      </c>
      <c r="J473" s="6">
        <f>SUMIF(Sta!$B:$B,$A473,Sta!E:E)/$C473</f>
        <v>1.2727272727272727</v>
      </c>
      <c r="K473" s="10">
        <f>(SUMIF(Sta!$A:$A,$A473,Sta!E:E) +SUMIF(Sta!$B:$B,$A473,Sta!D:D))/$D473</f>
        <v>1.8571428571428572</v>
      </c>
      <c r="L473" s="6">
        <f>SUMIF(Sta!$A:$A,$A473,Sta!E:E)/$B473</f>
        <v>2.2999999999999998</v>
      </c>
      <c r="M473" s="6">
        <f>SUMIF(Sta!$B:$B,$A473,Sta!D:D)/$C473</f>
        <v>1.4545454545454546</v>
      </c>
      <c r="N473" s="10">
        <f>(SUMIF(Sta!$A:$A,$A473,Sta!L:L) +SUMIF(Sta!$B:$B,$A473,Sta!L:L))/$D473</f>
        <v>1.5238095238095237</v>
      </c>
      <c r="O473" s="6">
        <f>SUMIF(Sta!$A:$A,$A473,Sta!L:L)/$B473</f>
        <v>2.2000000000000002</v>
      </c>
      <c r="P473" s="6">
        <f>SUMIF(Sta!$B:$B,$A473,Sta!L:L)/$C473</f>
        <v>0.90909090909090906</v>
      </c>
      <c r="Q473" s="10">
        <f>(SUMIF(Sta!$A:$A,$A473,Sta!H:H) +SUMIF(Sta!$B:$B,$A473,Sta!J:J))/$D473</f>
        <v>0.76190476190476186</v>
      </c>
      <c r="R473" s="6">
        <f>SUMIF(Sta!$A:$A,$A473,Sta!H:H)/$B473</f>
        <v>1.1000000000000001</v>
      </c>
      <c r="S473" s="6">
        <f>SUMIF(Sta!$B:$B,$A473,Sta!J:J)/$C473</f>
        <v>0.45454545454545453</v>
      </c>
      <c r="T473" s="10">
        <f>(SUMIF(Sta!$A:$A,$A473,Sta!I:I) +SUMIF(Sta!$B:$B,$A473,Sta!K:K))/$D473</f>
        <v>0.76190476190476186</v>
      </c>
      <c r="U473" s="6">
        <f>SUMIF(Sta!$A:$A,$A473,Sta!I:I)/$B473</f>
        <v>1.1000000000000001</v>
      </c>
      <c r="V473" s="6">
        <f>SUMIF(Sta!$B:$B,$A473,Sta!K:K)/$C473</f>
        <v>0.45454545454545453</v>
      </c>
      <c r="W473" s="10">
        <f>(SUMIF(Sta!$A:$A,$A473,Sta!Q:Q) +SUMIF(Sta!$B:$B,$A473,Sta!Q:Q))/$D473</f>
        <v>1.9047619047619047</v>
      </c>
      <c r="X473" s="6">
        <f>SUMIF(Sta!$A:$A,$A473,Sta!Q:Q)/$B473</f>
        <v>2</v>
      </c>
      <c r="Y473" s="6">
        <f>SUMIF(Sta!$B:$B,$A473,Sta!Q:Q)/$C473</f>
        <v>1.8181818181818181</v>
      </c>
      <c r="Z473" s="10">
        <f>(SUMIF(Sta!$A:$A,$A473,Sta!M:M) +SUMIF(Sta!$B:$B,$A473,Sta!O:O))/$D473</f>
        <v>0.80952380952380953</v>
      </c>
      <c r="AA473" s="6">
        <f>SUMIF(Sta!$A:$A,$A473,Sta!M:M)/$B473</f>
        <v>0.8</v>
      </c>
      <c r="AB473" s="6">
        <f>SUMIF(Sta!$B:$B,$A473,Sta!O:O)/$C473</f>
        <v>0.81818181818181823</v>
      </c>
      <c r="AC473" s="10">
        <f>(SUMIF(Sta!$A:$A,$A473,Sta!N:N) +SUMIF(Sta!$B:$B,$A473,Sta!P:P))/$D473</f>
        <v>1.0952380952380953</v>
      </c>
      <c r="AD473" s="6">
        <f>SUMIF(Sta!$A:$A,$A473,Sta!N:N)/$B473</f>
        <v>1.2</v>
      </c>
      <c r="AE473" s="14">
        <f>SUMIF(Sta!$B:$B,$A473,Sta!P:P)/$C473</f>
        <v>1</v>
      </c>
    </row>
    <row r="474" spans="1:31" x14ac:dyDescent="0.3">
      <c r="A474" t="s">
        <v>503</v>
      </c>
      <c r="B474" s="9">
        <f>COUNTIF(Sta!A:A,A474)</f>
        <v>11</v>
      </c>
      <c r="C474" s="4">
        <f>COUNTIF(Sta!B:B,A474)</f>
        <v>11</v>
      </c>
      <c r="D474" s="4">
        <f t="shared" si="13"/>
        <v>22</v>
      </c>
      <c r="E474" s="10">
        <f>(SUMIF(Sta!$A:$A,$A474,Sta!F:F) +SUMIF(Sta!$B:$B,$A474,Sta!F:F))/$D474</f>
        <v>2.7272727272727271</v>
      </c>
      <c r="F474" s="6">
        <f>SUMIF(Sta!$A:$A,$A474,Sta!F:F)/$B474</f>
        <v>3</v>
      </c>
      <c r="G474" s="6">
        <f>SUMIF(Sta!$B:$B,$A474,Sta!F:F)/$C474</f>
        <v>2.4545454545454546</v>
      </c>
      <c r="H474" s="10">
        <f>(SUMIF(Sta!$A:$A,$A474,Sta!D:D) +SUMIF(Sta!$B:$B,$A474,Sta!E:E))/$D474</f>
        <v>1.9090909090909092</v>
      </c>
      <c r="I474" s="6">
        <f>SUMIF(Sta!$A:$A,$A474,Sta!D:D)/$B474</f>
        <v>2</v>
      </c>
      <c r="J474" s="6">
        <f>SUMIF(Sta!$B:$B,$A474,Sta!E:E)/$C474</f>
        <v>1.8181818181818181</v>
      </c>
      <c r="K474" s="10">
        <f>(SUMIF(Sta!$A:$A,$A474,Sta!E:E) +SUMIF(Sta!$B:$B,$A474,Sta!D:D))/$D474</f>
        <v>0.81818181818181823</v>
      </c>
      <c r="L474" s="6">
        <f>SUMIF(Sta!$A:$A,$A474,Sta!E:E)/$B474</f>
        <v>1</v>
      </c>
      <c r="M474" s="6">
        <f>SUMIF(Sta!$B:$B,$A474,Sta!D:D)/$C474</f>
        <v>0.63636363636363635</v>
      </c>
      <c r="N474" s="10">
        <f>(SUMIF(Sta!$A:$A,$A474,Sta!L:L) +SUMIF(Sta!$B:$B,$A474,Sta!L:L))/$D474</f>
        <v>0.90909090909090906</v>
      </c>
      <c r="O474" s="6">
        <f>SUMIF(Sta!$A:$A,$A474,Sta!L:L)/$B474</f>
        <v>0.81818181818181823</v>
      </c>
      <c r="P474" s="6">
        <f>SUMIF(Sta!$B:$B,$A474,Sta!L:L)/$C474</f>
        <v>1</v>
      </c>
      <c r="Q474" s="10">
        <f>(SUMIF(Sta!$A:$A,$A474,Sta!H:H) +SUMIF(Sta!$B:$B,$A474,Sta!J:J))/$D474</f>
        <v>0.63636363636363635</v>
      </c>
      <c r="R474" s="6">
        <f>SUMIF(Sta!$A:$A,$A474,Sta!H:H)/$B474</f>
        <v>0.45454545454545453</v>
      </c>
      <c r="S474" s="6">
        <f>SUMIF(Sta!$B:$B,$A474,Sta!J:J)/$C474</f>
        <v>0.81818181818181823</v>
      </c>
      <c r="T474" s="10">
        <f>(SUMIF(Sta!$A:$A,$A474,Sta!I:I) +SUMIF(Sta!$B:$B,$A474,Sta!K:K))/$D474</f>
        <v>0.27272727272727271</v>
      </c>
      <c r="U474" s="6">
        <f>SUMIF(Sta!$A:$A,$A474,Sta!I:I)/$B474</f>
        <v>0.36363636363636365</v>
      </c>
      <c r="V474" s="6">
        <f>SUMIF(Sta!$B:$B,$A474,Sta!K:K)/$C474</f>
        <v>0.18181818181818182</v>
      </c>
      <c r="W474" s="10">
        <f>(SUMIF(Sta!$A:$A,$A474,Sta!Q:Q) +SUMIF(Sta!$B:$B,$A474,Sta!Q:Q))/$D474</f>
        <v>1.8181818181818181</v>
      </c>
      <c r="X474" s="6">
        <f>SUMIF(Sta!$A:$A,$A474,Sta!Q:Q)/$B474</f>
        <v>2.1818181818181817</v>
      </c>
      <c r="Y474" s="6">
        <f>SUMIF(Sta!$B:$B,$A474,Sta!Q:Q)/$C474</f>
        <v>1.4545454545454546</v>
      </c>
      <c r="Z474" s="10">
        <f>(SUMIF(Sta!$A:$A,$A474,Sta!M:M) +SUMIF(Sta!$B:$B,$A474,Sta!O:O))/$D474</f>
        <v>1.2727272727272727</v>
      </c>
      <c r="AA474" s="6">
        <f>SUMIF(Sta!$A:$A,$A474,Sta!M:M)/$B474</f>
        <v>1.5454545454545454</v>
      </c>
      <c r="AB474" s="6">
        <f>SUMIF(Sta!$B:$B,$A474,Sta!O:O)/$C474</f>
        <v>1</v>
      </c>
      <c r="AC474" s="10">
        <f>(SUMIF(Sta!$A:$A,$A474,Sta!N:N) +SUMIF(Sta!$B:$B,$A474,Sta!P:P))/$D474</f>
        <v>0.54545454545454541</v>
      </c>
      <c r="AD474" s="6">
        <f>SUMIF(Sta!$A:$A,$A474,Sta!N:N)/$B474</f>
        <v>0.63636363636363635</v>
      </c>
      <c r="AE474" s="14">
        <f>SUMIF(Sta!$B:$B,$A474,Sta!P:P)/$C474</f>
        <v>0.45454545454545453</v>
      </c>
    </row>
    <row r="475" spans="1:31" x14ac:dyDescent="0.3">
      <c r="A475" t="s">
        <v>173</v>
      </c>
      <c r="B475" s="9">
        <f>COUNTIF(Sta!A:A,A475)</f>
        <v>0</v>
      </c>
      <c r="C475" s="4">
        <f>COUNTIF(Sta!B:B,A475)</f>
        <v>1</v>
      </c>
      <c r="D475" s="4">
        <f t="shared" si="13"/>
        <v>1</v>
      </c>
      <c r="E475" s="10">
        <f>(SUMIF(Sta!$A:$A,$A475,Sta!F:F) +SUMIF(Sta!$B:$B,$A475,Sta!F:F))/$D475</f>
        <v>2</v>
      </c>
      <c r="F475" s="6" t="e">
        <f>SUMIF(Sta!$A:$A,$A475,Sta!F:F)/$B475</f>
        <v>#DIV/0!</v>
      </c>
      <c r="G475" s="6">
        <f>SUMIF(Sta!$B:$B,$A475,Sta!F:F)/$C475</f>
        <v>2</v>
      </c>
      <c r="H475" s="10">
        <f>(SUMIF(Sta!$A:$A,$A475,Sta!D:D) +SUMIF(Sta!$B:$B,$A475,Sta!E:E))/$D475</f>
        <v>1</v>
      </c>
      <c r="I475" s="6" t="e">
        <f>SUMIF(Sta!$A:$A,$A475,Sta!D:D)/$B475</f>
        <v>#DIV/0!</v>
      </c>
      <c r="J475" s="6">
        <f>SUMIF(Sta!$B:$B,$A475,Sta!E:E)/$C475</f>
        <v>1</v>
      </c>
      <c r="K475" s="10">
        <f>(SUMIF(Sta!$A:$A,$A475,Sta!E:E) +SUMIF(Sta!$B:$B,$A475,Sta!D:D))/$D475</f>
        <v>1</v>
      </c>
      <c r="L475" s="6" t="e">
        <f>SUMIF(Sta!$A:$A,$A475,Sta!E:E)/$B475</f>
        <v>#DIV/0!</v>
      </c>
      <c r="M475" s="6">
        <f>SUMIF(Sta!$B:$B,$A475,Sta!D:D)/$C475</f>
        <v>1</v>
      </c>
      <c r="N475" s="10">
        <f>(SUMIF(Sta!$A:$A,$A475,Sta!L:L) +SUMIF(Sta!$B:$B,$A475,Sta!L:L))/$D475</f>
        <v>0</v>
      </c>
      <c r="O475" s="6" t="e">
        <f>SUMIF(Sta!$A:$A,$A475,Sta!L:L)/$B475</f>
        <v>#DIV/0!</v>
      </c>
      <c r="P475" s="6">
        <f>SUMIF(Sta!$B:$B,$A475,Sta!L:L)/$C475</f>
        <v>0</v>
      </c>
      <c r="Q475" s="10">
        <f>(SUMIF(Sta!$A:$A,$A475,Sta!H:H) +SUMIF(Sta!$B:$B,$A475,Sta!J:J))/$D475</f>
        <v>0</v>
      </c>
      <c r="R475" s="6" t="e">
        <f>SUMIF(Sta!$A:$A,$A475,Sta!H:H)/$B475</f>
        <v>#DIV/0!</v>
      </c>
      <c r="S475" s="6">
        <f>SUMIF(Sta!$B:$B,$A475,Sta!J:J)/$C475</f>
        <v>0</v>
      </c>
      <c r="T475" s="10">
        <f>(SUMIF(Sta!$A:$A,$A475,Sta!I:I) +SUMIF(Sta!$B:$B,$A475,Sta!K:K))/$D475</f>
        <v>0</v>
      </c>
      <c r="U475" s="6" t="e">
        <f>SUMIF(Sta!$A:$A,$A475,Sta!I:I)/$B475</f>
        <v>#DIV/0!</v>
      </c>
      <c r="V475" s="6">
        <f>SUMIF(Sta!$B:$B,$A475,Sta!K:K)/$C475</f>
        <v>0</v>
      </c>
      <c r="W475" s="10">
        <f>(SUMIF(Sta!$A:$A,$A475,Sta!Q:Q) +SUMIF(Sta!$B:$B,$A475,Sta!Q:Q))/$D475</f>
        <v>2</v>
      </c>
      <c r="X475" s="6" t="e">
        <f>SUMIF(Sta!$A:$A,$A475,Sta!Q:Q)/$B475</f>
        <v>#DIV/0!</v>
      </c>
      <c r="Y475" s="6">
        <f>SUMIF(Sta!$B:$B,$A475,Sta!Q:Q)/$C475</f>
        <v>2</v>
      </c>
      <c r="Z475" s="10">
        <f>(SUMIF(Sta!$A:$A,$A475,Sta!M:M) +SUMIF(Sta!$B:$B,$A475,Sta!O:O))/$D475</f>
        <v>1</v>
      </c>
      <c r="AA475" s="6" t="e">
        <f>SUMIF(Sta!$A:$A,$A475,Sta!M:M)/$B475</f>
        <v>#DIV/0!</v>
      </c>
      <c r="AB475" s="6">
        <f>SUMIF(Sta!$B:$B,$A475,Sta!O:O)/$C475</f>
        <v>1</v>
      </c>
      <c r="AC475" s="10">
        <f>(SUMIF(Sta!$A:$A,$A475,Sta!N:N) +SUMIF(Sta!$B:$B,$A475,Sta!P:P))/$D475</f>
        <v>1</v>
      </c>
      <c r="AD475" s="6" t="e">
        <f>SUMIF(Sta!$A:$A,$A475,Sta!N:N)/$B475</f>
        <v>#DIV/0!</v>
      </c>
      <c r="AE475" s="14">
        <f>SUMIF(Sta!$B:$B,$A475,Sta!P:P)/$C475</f>
        <v>1</v>
      </c>
    </row>
    <row r="476" spans="1:31" x14ac:dyDescent="0.3">
      <c r="A476" t="s">
        <v>185</v>
      </c>
      <c r="B476" s="9">
        <f>COUNTIF(Sta!A:A,A476)</f>
        <v>1</v>
      </c>
      <c r="C476" s="4">
        <f>COUNTIF(Sta!B:B,A476)</f>
        <v>1</v>
      </c>
      <c r="D476" s="4">
        <f t="shared" si="13"/>
        <v>2</v>
      </c>
      <c r="E476" s="10">
        <f>(SUMIF(Sta!$A:$A,$A476,Sta!F:F) +SUMIF(Sta!$B:$B,$A476,Sta!F:F))/$D476</f>
        <v>3</v>
      </c>
      <c r="F476" s="6">
        <f>SUMIF(Sta!$A:$A,$A476,Sta!F:F)/$B476</f>
        <v>2</v>
      </c>
      <c r="G476" s="6">
        <f>SUMIF(Sta!$B:$B,$A476,Sta!F:F)/$C476</f>
        <v>4</v>
      </c>
      <c r="H476" s="10">
        <f>(SUMIF(Sta!$A:$A,$A476,Sta!D:D) +SUMIF(Sta!$B:$B,$A476,Sta!E:E))/$D476</f>
        <v>2.5</v>
      </c>
      <c r="I476" s="6">
        <f>SUMIF(Sta!$A:$A,$A476,Sta!D:D)/$B476</f>
        <v>2</v>
      </c>
      <c r="J476" s="6">
        <f>SUMIF(Sta!$B:$B,$A476,Sta!E:E)/$C476</f>
        <v>3</v>
      </c>
      <c r="K476" s="10">
        <f>(SUMIF(Sta!$A:$A,$A476,Sta!E:E) +SUMIF(Sta!$B:$B,$A476,Sta!D:D))/$D476</f>
        <v>0.5</v>
      </c>
      <c r="L476" s="6">
        <f>SUMIF(Sta!$A:$A,$A476,Sta!E:E)/$B476</f>
        <v>0</v>
      </c>
      <c r="M476" s="6">
        <f>SUMIF(Sta!$B:$B,$A476,Sta!D:D)/$C476</f>
        <v>1</v>
      </c>
      <c r="N476" s="10">
        <f>(SUMIF(Sta!$A:$A,$A476,Sta!L:L) +SUMIF(Sta!$B:$B,$A476,Sta!L:L))/$D476</f>
        <v>1</v>
      </c>
      <c r="O476" s="6">
        <f>SUMIF(Sta!$A:$A,$A476,Sta!L:L)/$B476</f>
        <v>1</v>
      </c>
      <c r="P476" s="6">
        <f>SUMIF(Sta!$B:$B,$A476,Sta!L:L)/$C476</f>
        <v>1</v>
      </c>
      <c r="Q476" s="10">
        <f>(SUMIF(Sta!$A:$A,$A476,Sta!H:H) +SUMIF(Sta!$B:$B,$A476,Sta!J:J))/$D476</f>
        <v>1</v>
      </c>
      <c r="R476" s="6">
        <f>SUMIF(Sta!$A:$A,$A476,Sta!H:H)/$B476</f>
        <v>1</v>
      </c>
      <c r="S476" s="6">
        <f>SUMIF(Sta!$B:$B,$A476,Sta!J:J)/$C476</f>
        <v>1</v>
      </c>
      <c r="T476" s="10">
        <f>(SUMIF(Sta!$A:$A,$A476,Sta!I:I) +SUMIF(Sta!$B:$B,$A476,Sta!K:K))/$D476</f>
        <v>0</v>
      </c>
      <c r="U476" s="6">
        <f>SUMIF(Sta!$A:$A,$A476,Sta!I:I)/$B476</f>
        <v>0</v>
      </c>
      <c r="V476" s="6">
        <f>SUMIF(Sta!$B:$B,$A476,Sta!K:K)/$C476</f>
        <v>0</v>
      </c>
      <c r="W476" s="10">
        <f>(SUMIF(Sta!$A:$A,$A476,Sta!Q:Q) +SUMIF(Sta!$B:$B,$A476,Sta!Q:Q))/$D476</f>
        <v>2</v>
      </c>
      <c r="X476" s="6">
        <f>SUMIF(Sta!$A:$A,$A476,Sta!Q:Q)/$B476</f>
        <v>1</v>
      </c>
      <c r="Y476" s="6">
        <f>SUMIF(Sta!$B:$B,$A476,Sta!Q:Q)/$C476</f>
        <v>3</v>
      </c>
      <c r="Z476" s="10">
        <f>(SUMIF(Sta!$A:$A,$A476,Sta!M:M) +SUMIF(Sta!$B:$B,$A476,Sta!O:O))/$D476</f>
        <v>1.5</v>
      </c>
      <c r="AA476" s="6">
        <f>SUMIF(Sta!$A:$A,$A476,Sta!M:M)/$B476</f>
        <v>1</v>
      </c>
      <c r="AB476" s="6">
        <f>SUMIF(Sta!$B:$B,$A476,Sta!O:O)/$C476</f>
        <v>2</v>
      </c>
      <c r="AC476" s="10">
        <f>(SUMIF(Sta!$A:$A,$A476,Sta!N:N) +SUMIF(Sta!$B:$B,$A476,Sta!P:P))/$D476</f>
        <v>0.5</v>
      </c>
      <c r="AD476" s="6">
        <f>SUMIF(Sta!$A:$A,$A476,Sta!N:N)/$B476</f>
        <v>0</v>
      </c>
      <c r="AE476" s="14">
        <f>SUMIF(Sta!$B:$B,$A476,Sta!P:P)/$C476</f>
        <v>1</v>
      </c>
    </row>
    <row r="477" spans="1:31" x14ac:dyDescent="0.3">
      <c r="A477" t="s">
        <v>508</v>
      </c>
      <c r="B477" s="9">
        <f>COUNTIF(Sta!A:A,A477)</f>
        <v>10</v>
      </c>
      <c r="C477" s="4">
        <f>COUNTIF(Sta!B:B,A477)</f>
        <v>11</v>
      </c>
      <c r="D477" s="4">
        <f t="shared" si="13"/>
        <v>21</v>
      </c>
      <c r="E477" s="10">
        <f>(SUMIF(Sta!$A:$A,$A477,Sta!F:F) +SUMIF(Sta!$B:$B,$A477,Sta!F:F))/$D477</f>
        <v>2.3333333333333335</v>
      </c>
      <c r="F477" s="6">
        <f>SUMIF(Sta!$A:$A,$A477,Sta!F:F)/$B477</f>
        <v>2.2000000000000002</v>
      </c>
      <c r="G477" s="6">
        <f>SUMIF(Sta!$B:$B,$A477,Sta!F:F)/$C477</f>
        <v>2.4545454545454546</v>
      </c>
      <c r="H477" s="10">
        <f>(SUMIF(Sta!$A:$A,$A477,Sta!D:D) +SUMIF(Sta!$B:$B,$A477,Sta!E:E))/$D477</f>
        <v>0.76190476190476186</v>
      </c>
      <c r="I477" s="6">
        <f>SUMIF(Sta!$A:$A,$A477,Sta!D:D)/$B477</f>
        <v>1</v>
      </c>
      <c r="J477" s="6">
        <f>SUMIF(Sta!$B:$B,$A477,Sta!E:E)/$C477</f>
        <v>0.54545454545454541</v>
      </c>
      <c r="K477" s="10">
        <f>(SUMIF(Sta!$A:$A,$A477,Sta!E:E) +SUMIF(Sta!$B:$B,$A477,Sta!D:D))/$D477</f>
        <v>1.5714285714285714</v>
      </c>
      <c r="L477" s="6">
        <f>SUMIF(Sta!$A:$A,$A477,Sta!E:E)/$B477</f>
        <v>1.2</v>
      </c>
      <c r="M477" s="6">
        <f>SUMIF(Sta!$B:$B,$A477,Sta!D:D)/$C477</f>
        <v>1.9090909090909092</v>
      </c>
      <c r="N477" s="10">
        <f>(SUMIF(Sta!$A:$A,$A477,Sta!L:L) +SUMIF(Sta!$B:$B,$A477,Sta!L:L))/$D477</f>
        <v>1</v>
      </c>
      <c r="O477" s="6">
        <f>SUMIF(Sta!$A:$A,$A477,Sta!L:L)/$B477</f>
        <v>0.8</v>
      </c>
      <c r="P477" s="6">
        <f>SUMIF(Sta!$B:$B,$A477,Sta!L:L)/$C477</f>
        <v>1.1818181818181819</v>
      </c>
      <c r="Q477" s="10">
        <f>(SUMIF(Sta!$A:$A,$A477,Sta!H:H) +SUMIF(Sta!$B:$B,$A477,Sta!J:J))/$D477</f>
        <v>0.2857142857142857</v>
      </c>
      <c r="R477" s="6">
        <f>SUMIF(Sta!$A:$A,$A477,Sta!H:H)/$B477</f>
        <v>0.3</v>
      </c>
      <c r="S477" s="6">
        <f>SUMIF(Sta!$B:$B,$A477,Sta!J:J)/$C477</f>
        <v>0.27272727272727271</v>
      </c>
      <c r="T477" s="10">
        <f>(SUMIF(Sta!$A:$A,$A477,Sta!I:I) +SUMIF(Sta!$B:$B,$A477,Sta!K:K))/$D477</f>
        <v>0.7142857142857143</v>
      </c>
      <c r="U477" s="6">
        <f>SUMIF(Sta!$A:$A,$A477,Sta!I:I)/$B477</f>
        <v>0.5</v>
      </c>
      <c r="V477" s="6">
        <f>SUMIF(Sta!$B:$B,$A477,Sta!K:K)/$C477</f>
        <v>0.90909090909090906</v>
      </c>
      <c r="W477" s="10">
        <f>(SUMIF(Sta!$A:$A,$A477,Sta!Q:Q) +SUMIF(Sta!$B:$B,$A477,Sta!Q:Q))/$D477</f>
        <v>1.3333333333333333</v>
      </c>
      <c r="X477" s="6">
        <f>SUMIF(Sta!$A:$A,$A477,Sta!Q:Q)/$B477</f>
        <v>1.4</v>
      </c>
      <c r="Y477" s="6">
        <f>SUMIF(Sta!$B:$B,$A477,Sta!Q:Q)/$C477</f>
        <v>1.2727272727272727</v>
      </c>
      <c r="Z477" s="10">
        <f>(SUMIF(Sta!$A:$A,$A477,Sta!M:M) +SUMIF(Sta!$B:$B,$A477,Sta!O:O))/$D477</f>
        <v>0.47619047619047616</v>
      </c>
      <c r="AA477" s="6">
        <f>SUMIF(Sta!$A:$A,$A477,Sta!M:M)/$B477</f>
        <v>0.7</v>
      </c>
      <c r="AB477" s="6">
        <f>SUMIF(Sta!$B:$B,$A477,Sta!O:O)/$C477</f>
        <v>0.27272727272727271</v>
      </c>
      <c r="AC477" s="10">
        <f>(SUMIF(Sta!$A:$A,$A477,Sta!N:N) +SUMIF(Sta!$B:$B,$A477,Sta!P:P))/$D477</f>
        <v>0.8571428571428571</v>
      </c>
      <c r="AD477" s="6">
        <f>SUMIF(Sta!$A:$A,$A477,Sta!N:N)/$B477</f>
        <v>0.7</v>
      </c>
      <c r="AE477" s="14">
        <f>SUMIF(Sta!$B:$B,$A477,Sta!P:P)/$C477</f>
        <v>1</v>
      </c>
    </row>
    <row r="478" spans="1:31" x14ac:dyDescent="0.3">
      <c r="A478" t="s">
        <v>457</v>
      </c>
      <c r="B478" s="9">
        <f>COUNTIF(Sta!A:A,A478)</f>
        <v>10</v>
      </c>
      <c r="C478" s="4">
        <f>COUNTIF(Sta!B:B,A478)</f>
        <v>12</v>
      </c>
      <c r="D478" s="4">
        <f t="shared" si="13"/>
        <v>22</v>
      </c>
      <c r="E478" s="10">
        <f>(SUMIF(Sta!$A:$A,$A478,Sta!F:F) +SUMIF(Sta!$B:$B,$A478,Sta!F:F))/$D478</f>
        <v>3.1818181818181817</v>
      </c>
      <c r="F478" s="6">
        <f>SUMIF(Sta!$A:$A,$A478,Sta!F:F)/$B478</f>
        <v>3.5</v>
      </c>
      <c r="G478" s="6">
        <f>SUMIF(Sta!$B:$B,$A478,Sta!F:F)/$C478</f>
        <v>2.9166666666666665</v>
      </c>
      <c r="H478" s="10">
        <f>(SUMIF(Sta!$A:$A,$A478,Sta!D:D) +SUMIF(Sta!$B:$B,$A478,Sta!E:E))/$D478</f>
        <v>1.2727272727272727</v>
      </c>
      <c r="I478" s="6">
        <f>SUMIF(Sta!$A:$A,$A478,Sta!D:D)/$B478</f>
        <v>1.4</v>
      </c>
      <c r="J478" s="6">
        <f>SUMIF(Sta!$B:$B,$A478,Sta!E:E)/$C478</f>
        <v>1.1666666666666667</v>
      </c>
      <c r="K478" s="10">
        <f>(SUMIF(Sta!$A:$A,$A478,Sta!E:E) +SUMIF(Sta!$B:$B,$A478,Sta!D:D))/$D478</f>
        <v>1.9090909090909092</v>
      </c>
      <c r="L478" s="6">
        <f>SUMIF(Sta!$A:$A,$A478,Sta!E:E)/$B478</f>
        <v>2.1</v>
      </c>
      <c r="M478" s="6">
        <f>SUMIF(Sta!$B:$B,$A478,Sta!D:D)/$C478</f>
        <v>1.75</v>
      </c>
      <c r="N478" s="10">
        <f>(SUMIF(Sta!$A:$A,$A478,Sta!L:L) +SUMIF(Sta!$B:$B,$A478,Sta!L:L))/$D478</f>
        <v>1.3636363636363635</v>
      </c>
      <c r="O478" s="6">
        <f>SUMIF(Sta!$A:$A,$A478,Sta!L:L)/$B478</f>
        <v>1.8</v>
      </c>
      <c r="P478" s="6">
        <f>SUMIF(Sta!$B:$B,$A478,Sta!L:L)/$C478</f>
        <v>1</v>
      </c>
      <c r="Q478" s="10">
        <f>(SUMIF(Sta!$A:$A,$A478,Sta!H:H) +SUMIF(Sta!$B:$B,$A478,Sta!J:J))/$D478</f>
        <v>0.59090909090909094</v>
      </c>
      <c r="R478" s="6">
        <f>SUMIF(Sta!$A:$A,$A478,Sta!H:H)/$B478</f>
        <v>0.7</v>
      </c>
      <c r="S478" s="6">
        <f>SUMIF(Sta!$B:$B,$A478,Sta!J:J)/$C478</f>
        <v>0.5</v>
      </c>
      <c r="T478" s="10">
        <f>(SUMIF(Sta!$A:$A,$A478,Sta!I:I) +SUMIF(Sta!$B:$B,$A478,Sta!K:K))/$D478</f>
        <v>0.77272727272727271</v>
      </c>
      <c r="U478" s="6">
        <f>SUMIF(Sta!$A:$A,$A478,Sta!I:I)/$B478</f>
        <v>1.1000000000000001</v>
      </c>
      <c r="V478" s="6">
        <f>SUMIF(Sta!$B:$B,$A478,Sta!K:K)/$C478</f>
        <v>0.5</v>
      </c>
      <c r="W478" s="10">
        <f>(SUMIF(Sta!$A:$A,$A478,Sta!Q:Q) +SUMIF(Sta!$B:$B,$A478,Sta!Q:Q))/$D478</f>
        <v>1.8181818181818181</v>
      </c>
      <c r="X478" s="6">
        <f>SUMIF(Sta!$A:$A,$A478,Sta!Q:Q)/$B478</f>
        <v>1.7</v>
      </c>
      <c r="Y478" s="6">
        <f>SUMIF(Sta!$B:$B,$A478,Sta!Q:Q)/$C478</f>
        <v>1.9166666666666667</v>
      </c>
      <c r="Z478" s="10">
        <f>(SUMIF(Sta!$A:$A,$A478,Sta!M:M) +SUMIF(Sta!$B:$B,$A478,Sta!O:O))/$D478</f>
        <v>0.68181818181818177</v>
      </c>
      <c r="AA478" s="6">
        <f>SUMIF(Sta!$A:$A,$A478,Sta!M:M)/$B478</f>
        <v>0.7</v>
      </c>
      <c r="AB478" s="6">
        <f>SUMIF(Sta!$B:$B,$A478,Sta!O:O)/$C478</f>
        <v>0.66666666666666663</v>
      </c>
      <c r="AC478" s="10">
        <f>(SUMIF(Sta!$A:$A,$A478,Sta!N:N) +SUMIF(Sta!$B:$B,$A478,Sta!P:P))/$D478</f>
        <v>1.1363636363636365</v>
      </c>
      <c r="AD478" s="6">
        <f>SUMIF(Sta!$A:$A,$A478,Sta!N:N)/$B478</f>
        <v>1</v>
      </c>
      <c r="AE478" s="14">
        <f>SUMIF(Sta!$B:$B,$A478,Sta!P:P)/$C478</f>
        <v>1.25</v>
      </c>
    </row>
    <row r="479" spans="1:31" x14ac:dyDescent="0.3">
      <c r="A479" t="s">
        <v>466</v>
      </c>
      <c r="B479" s="9">
        <f>COUNTIF(Sta!A:A,A479)</f>
        <v>11</v>
      </c>
      <c r="C479" s="4">
        <f>COUNTIF(Sta!B:B,A479)</f>
        <v>10</v>
      </c>
      <c r="D479" s="4">
        <f t="shared" si="13"/>
        <v>21</v>
      </c>
      <c r="E479" s="10">
        <f>(SUMIF(Sta!$A:$A,$A479,Sta!F:F) +SUMIF(Sta!$B:$B,$A479,Sta!F:F))/$D479</f>
        <v>2.9523809523809526</v>
      </c>
      <c r="F479" s="6">
        <f>SUMIF(Sta!$A:$A,$A479,Sta!F:F)/$B479</f>
        <v>2.8181818181818183</v>
      </c>
      <c r="G479" s="6">
        <f>SUMIF(Sta!$B:$B,$A479,Sta!F:F)/$C479</f>
        <v>3.1</v>
      </c>
      <c r="H479" s="10">
        <f>(SUMIF(Sta!$A:$A,$A479,Sta!D:D) +SUMIF(Sta!$B:$B,$A479,Sta!E:E))/$D479</f>
        <v>1.3333333333333333</v>
      </c>
      <c r="I479" s="6">
        <f>SUMIF(Sta!$A:$A,$A479,Sta!D:D)/$B479</f>
        <v>1.3636363636363635</v>
      </c>
      <c r="J479" s="6">
        <f>SUMIF(Sta!$B:$B,$A479,Sta!E:E)/$C479</f>
        <v>1.3</v>
      </c>
      <c r="K479" s="10">
        <f>(SUMIF(Sta!$A:$A,$A479,Sta!E:E) +SUMIF(Sta!$B:$B,$A479,Sta!D:D))/$D479</f>
        <v>1.6190476190476191</v>
      </c>
      <c r="L479" s="6">
        <f>SUMIF(Sta!$A:$A,$A479,Sta!E:E)/$B479</f>
        <v>1.4545454545454546</v>
      </c>
      <c r="M479" s="6">
        <f>SUMIF(Sta!$B:$B,$A479,Sta!D:D)/$C479</f>
        <v>1.8</v>
      </c>
      <c r="N479" s="10">
        <f>(SUMIF(Sta!$A:$A,$A479,Sta!L:L) +SUMIF(Sta!$B:$B,$A479,Sta!L:L))/$D479</f>
        <v>0.90476190476190477</v>
      </c>
      <c r="O479" s="6">
        <f>SUMIF(Sta!$A:$A,$A479,Sta!L:L)/$B479</f>
        <v>0.72727272727272729</v>
      </c>
      <c r="P479" s="6">
        <f>SUMIF(Sta!$B:$B,$A479,Sta!L:L)/$C479</f>
        <v>1.1000000000000001</v>
      </c>
      <c r="Q479" s="10">
        <f>(SUMIF(Sta!$A:$A,$A479,Sta!H:H) +SUMIF(Sta!$B:$B,$A479,Sta!J:J))/$D479</f>
        <v>0.38095238095238093</v>
      </c>
      <c r="R479" s="6">
        <f>SUMIF(Sta!$A:$A,$A479,Sta!H:H)/$B479</f>
        <v>0.36363636363636365</v>
      </c>
      <c r="S479" s="6">
        <f>SUMIF(Sta!$B:$B,$A479,Sta!J:J)/$C479</f>
        <v>0.4</v>
      </c>
      <c r="T479" s="10">
        <f>(SUMIF(Sta!$A:$A,$A479,Sta!I:I) +SUMIF(Sta!$B:$B,$A479,Sta!K:K))/$D479</f>
        <v>0.52380952380952384</v>
      </c>
      <c r="U479" s="6">
        <f>SUMIF(Sta!$A:$A,$A479,Sta!I:I)/$B479</f>
        <v>0.36363636363636365</v>
      </c>
      <c r="V479" s="6">
        <f>SUMIF(Sta!$B:$B,$A479,Sta!K:K)/$C479</f>
        <v>0.7</v>
      </c>
      <c r="W479" s="10">
        <f>(SUMIF(Sta!$A:$A,$A479,Sta!Q:Q) +SUMIF(Sta!$B:$B,$A479,Sta!Q:Q))/$D479</f>
        <v>2.0476190476190474</v>
      </c>
      <c r="X479" s="6">
        <f>SUMIF(Sta!$A:$A,$A479,Sta!Q:Q)/$B479</f>
        <v>2.0909090909090908</v>
      </c>
      <c r="Y479" s="6">
        <f>SUMIF(Sta!$B:$B,$A479,Sta!Q:Q)/$C479</f>
        <v>2</v>
      </c>
      <c r="Z479" s="10">
        <f>(SUMIF(Sta!$A:$A,$A479,Sta!M:M) +SUMIF(Sta!$B:$B,$A479,Sta!O:O))/$D479</f>
        <v>0.95238095238095233</v>
      </c>
      <c r="AA479" s="6">
        <f>SUMIF(Sta!$A:$A,$A479,Sta!M:M)/$B479</f>
        <v>1</v>
      </c>
      <c r="AB479" s="6">
        <f>SUMIF(Sta!$B:$B,$A479,Sta!O:O)/$C479</f>
        <v>0.9</v>
      </c>
      <c r="AC479" s="10">
        <f>(SUMIF(Sta!$A:$A,$A479,Sta!N:N) +SUMIF(Sta!$B:$B,$A479,Sta!P:P))/$D479</f>
        <v>1.0952380952380953</v>
      </c>
      <c r="AD479" s="6">
        <f>SUMIF(Sta!$A:$A,$A479,Sta!N:N)/$B479</f>
        <v>1.0909090909090908</v>
      </c>
      <c r="AE479" s="14">
        <f>SUMIF(Sta!$B:$B,$A479,Sta!P:P)/$C479</f>
        <v>1.1000000000000001</v>
      </c>
    </row>
    <row r="480" spans="1:31" x14ac:dyDescent="0.3">
      <c r="A480" t="s">
        <v>210</v>
      </c>
      <c r="B480" s="9">
        <f>COUNTIF(Sta!A:A,A480)</f>
        <v>1</v>
      </c>
      <c r="C480" s="4">
        <f>COUNTIF(Sta!B:B,A480)</f>
        <v>1</v>
      </c>
      <c r="D480" s="4">
        <f t="shared" si="13"/>
        <v>2</v>
      </c>
      <c r="E480" s="10">
        <f>(SUMIF(Sta!$A:$A,$A480,Sta!F:F) +SUMIF(Sta!$B:$B,$A480,Sta!F:F))/$D480</f>
        <v>1</v>
      </c>
      <c r="F480" s="6">
        <f>SUMIF(Sta!$A:$A,$A480,Sta!F:F)/$B480</f>
        <v>1</v>
      </c>
      <c r="G480" s="6">
        <f>SUMIF(Sta!$B:$B,$A480,Sta!F:F)/$C480</f>
        <v>1</v>
      </c>
      <c r="H480" s="10">
        <f>(SUMIF(Sta!$A:$A,$A480,Sta!D:D) +SUMIF(Sta!$B:$B,$A480,Sta!E:E))/$D480</f>
        <v>0.5</v>
      </c>
      <c r="I480" s="6">
        <f>SUMIF(Sta!$A:$A,$A480,Sta!D:D)/$B480</f>
        <v>1</v>
      </c>
      <c r="J480" s="6">
        <f>SUMIF(Sta!$B:$B,$A480,Sta!E:E)/$C480</f>
        <v>0</v>
      </c>
      <c r="K480" s="10">
        <f>(SUMIF(Sta!$A:$A,$A480,Sta!E:E) +SUMIF(Sta!$B:$B,$A480,Sta!D:D))/$D480</f>
        <v>0.5</v>
      </c>
      <c r="L480" s="6">
        <f>SUMIF(Sta!$A:$A,$A480,Sta!E:E)/$B480</f>
        <v>0</v>
      </c>
      <c r="M480" s="6">
        <f>SUMIF(Sta!$B:$B,$A480,Sta!D:D)/$C480</f>
        <v>1</v>
      </c>
      <c r="N480" s="10">
        <f>(SUMIF(Sta!$A:$A,$A480,Sta!L:L) +SUMIF(Sta!$B:$B,$A480,Sta!L:L))/$D480</f>
        <v>0</v>
      </c>
      <c r="O480" s="6">
        <f>SUMIF(Sta!$A:$A,$A480,Sta!L:L)/$B480</f>
        <v>0</v>
      </c>
      <c r="P480" s="6">
        <f>SUMIF(Sta!$B:$B,$A480,Sta!L:L)/$C480</f>
        <v>0</v>
      </c>
      <c r="Q480" s="10">
        <f>(SUMIF(Sta!$A:$A,$A480,Sta!H:H) +SUMIF(Sta!$B:$B,$A480,Sta!J:J))/$D480</f>
        <v>0</v>
      </c>
      <c r="R480" s="6">
        <f>SUMIF(Sta!$A:$A,$A480,Sta!H:H)/$B480</f>
        <v>0</v>
      </c>
      <c r="S480" s="6">
        <f>SUMIF(Sta!$B:$B,$A480,Sta!J:J)/$C480</f>
        <v>0</v>
      </c>
      <c r="T480" s="10">
        <f>(SUMIF(Sta!$A:$A,$A480,Sta!I:I) +SUMIF(Sta!$B:$B,$A480,Sta!K:K))/$D480</f>
        <v>0</v>
      </c>
      <c r="U480" s="6">
        <f>SUMIF(Sta!$A:$A,$A480,Sta!I:I)/$B480</f>
        <v>0</v>
      </c>
      <c r="V480" s="6">
        <f>SUMIF(Sta!$B:$B,$A480,Sta!K:K)/$C480</f>
        <v>0</v>
      </c>
      <c r="W480" s="10">
        <f>(SUMIF(Sta!$A:$A,$A480,Sta!Q:Q) +SUMIF(Sta!$B:$B,$A480,Sta!Q:Q))/$D480</f>
        <v>1</v>
      </c>
      <c r="X480" s="6">
        <f>SUMIF(Sta!$A:$A,$A480,Sta!Q:Q)/$B480</f>
        <v>1</v>
      </c>
      <c r="Y480" s="6">
        <f>SUMIF(Sta!$B:$B,$A480,Sta!Q:Q)/$C480</f>
        <v>1</v>
      </c>
      <c r="Z480" s="10">
        <f>(SUMIF(Sta!$A:$A,$A480,Sta!M:M) +SUMIF(Sta!$B:$B,$A480,Sta!O:O))/$D480</f>
        <v>0.5</v>
      </c>
      <c r="AA480" s="6">
        <f>SUMIF(Sta!$A:$A,$A480,Sta!M:M)/$B480</f>
        <v>1</v>
      </c>
      <c r="AB480" s="6">
        <f>SUMIF(Sta!$B:$B,$A480,Sta!O:O)/$C480</f>
        <v>0</v>
      </c>
      <c r="AC480" s="10">
        <f>(SUMIF(Sta!$A:$A,$A480,Sta!N:N) +SUMIF(Sta!$B:$B,$A480,Sta!P:P))/$D480</f>
        <v>0.5</v>
      </c>
      <c r="AD480" s="6">
        <f>SUMIF(Sta!$A:$A,$A480,Sta!N:N)/$B480</f>
        <v>0</v>
      </c>
      <c r="AE480" s="14">
        <f>SUMIF(Sta!$B:$B,$A480,Sta!P:P)/$C480</f>
        <v>1</v>
      </c>
    </row>
    <row r="481" spans="1:31" x14ac:dyDescent="0.3">
      <c r="A481" t="s">
        <v>603</v>
      </c>
      <c r="B481" s="9">
        <f>COUNTIF(Sta!A:A,A481)</f>
        <v>2</v>
      </c>
      <c r="C481" s="4">
        <f>COUNTIF(Sta!B:B,A481)</f>
        <v>3</v>
      </c>
      <c r="D481" s="4">
        <f t="shared" si="13"/>
        <v>5</v>
      </c>
      <c r="E481" s="10">
        <f>(SUMIF(Sta!$A:$A,$A481,Sta!F:F) +SUMIF(Sta!$B:$B,$A481,Sta!F:F))/$D481</f>
        <v>1.8</v>
      </c>
      <c r="F481" s="6">
        <f>SUMIF(Sta!$A:$A,$A481,Sta!F:F)/$B481</f>
        <v>1.5</v>
      </c>
      <c r="G481" s="6">
        <f>SUMIF(Sta!$B:$B,$A481,Sta!F:F)/$C481</f>
        <v>2</v>
      </c>
      <c r="H481" s="10">
        <f>(SUMIF(Sta!$A:$A,$A481,Sta!D:D) +SUMIF(Sta!$B:$B,$A481,Sta!E:E))/$D481</f>
        <v>0.8</v>
      </c>
      <c r="I481" s="6">
        <f>SUMIF(Sta!$A:$A,$A481,Sta!D:D)/$B481</f>
        <v>1</v>
      </c>
      <c r="J481" s="6">
        <f>SUMIF(Sta!$B:$B,$A481,Sta!E:E)/$C481</f>
        <v>0.66666666666666663</v>
      </c>
      <c r="K481" s="10">
        <f>(SUMIF(Sta!$A:$A,$A481,Sta!E:E) +SUMIF(Sta!$B:$B,$A481,Sta!D:D))/$D481</f>
        <v>1</v>
      </c>
      <c r="L481" s="6">
        <f>SUMIF(Sta!$A:$A,$A481,Sta!E:E)/$B481</f>
        <v>0.5</v>
      </c>
      <c r="M481" s="6">
        <f>SUMIF(Sta!$B:$B,$A481,Sta!D:D)/$C481</f>
        <v>1.3333333333333333</v>
      </c>
      <c r="N481" s="10">
        <f>(SUMIF(Sta!$A:$A,$A481,Sta!L:L) +SUMIF(Sta!$B:$B,$A481,Sta!L:L))/$D481</f>
        <v>1</v>
      </c>
      <c r="O481" s="6">
        <f>SUMIF(Sta!$A:$A,$A481,Sta!L:L)/$B481</f>
        <v>0.5</v>
      </c>
      <c r="P481" s="6">
        <f>SUMIF(Sta!$B:$B,$A481,Sta!L:L)/$C481</f>
        <v>1.3333333333333333</v>
      </c>
      <c r="Q481" s="10">
        <f>(SUMIF(Sta!$A:$A,$A481,Sta!H:H) +SUMIF(Sta!$B:$B,$A481,Sta!J:J))/$D481</f>
        <v>0.6</v>
      </c>
      <c r="R481" s="6">
        <f>SUMIF(Sta!$A:$A,$A481,Sta!H:H)/$B481</f>
        <v>0.5</v>
      </c>
      <c r="S481" s="6">
        <f>SUMIF(Sta!$B:$B,$A481,Sta!J:J)/$C481</f>
        <v>0.66666666666666663</v>
      </c>
      <c r="T481" s="10">
        <f>(SUMIF(Sta!$A:$A,$A481,Sta!I:I) +SUMIF(Sta!$B:$B,$A481,Sta!K:K))/$D481</f>
        <v>0.4</v>
      </c>
      <c r="U481" s="6">
        <f>SUMIF(Sta!$A:$A,$A481,Sta!I:I)/$B481</f>
        <v>0</v>
      </c>
      <c r="V481" s="6">
        <f>SUMIF(Sta!$B:$B,$A481,Sta!K:K)/$C481</f>
        <v>0.66666666666666663</v>
      </c>
      <c r="W481" s="10">
        <f>(SUMIF(Sta!$A:$A,$A481,Sta!Q:Q) +SUMIF(Sta!$B:$B,$A481,Sta!Q:Q))/$D481</f>
        <v>0.8</v>
      </c>
      <c r="X481" s="6">
        <f>SUMIF(Sta!$A:$A,$A481,Sta!Q:Q)/$B481</f>
        <v>1</v>
      </c>
      <c r="Y481" s="6">
        <f>SUMIF(Sta!$B:$B,$A481,Sta!Q:Q)/$C481</f>
        <v>0.66666666666666663</v>
      </c>
      <c r="Z481" s="10">
        <f>(SUMIF(Sta!$A:$A,$A481,Sta!M:M) +SUMIF(Sta!$B:$B,$A481,Sta!O:O))/$D481</f>
        <v>0.2</v>
      </c>
      <c r="AA481" s="6">
        <f>SUMIF(Sta!$A:$A,$A481,Sta!M:M)/$B481</f>
        <v>0.5</v>
      </c>
      <c r="AB481" s="6">
        <f>SUMIF(Sta!$B:$B,$A481,Sta!O:O)/$C481</f>
        <v>0</v>
      </c>
      <c r="AC481" s="10">
        <f>(SUMIF(Sta!$A:$A,$A481,Sta!N:N) +SUMIF(Sta!$B:$B,$A481,Sta!P:P))/$D481</f>
        <v>0.6</v>
      </c>
      <c r="AD481" s="6">
        <f>SUMIF(Sta!$A:$A,$A481,Sta!N:N)/$B481</f>
        <v>0.5</v>
      </c>
      <c r="AE481" s="14">
        <f>SUMIF(Sta!$B:$B,$A481,Sta!P:P)/$C481</f>
        <v>0.66666666666666663</v>
      </c>
    </row>
    <row r="482" spans="1:31" x14ac:dyDescent="0.3">
      <c r="A482" t="s">
        <v>519</v>
      </c>
      <c r="B482" s="9">
        <f>COUNTIF(Sta!A:A,A482)</f>
        <v>2</v>
      </c>
      <c r="C482" s="4">
        <f>COUNTIF(Sta!B:B,A482)</f>
        <v>2</v>
      </c>
      <c r="D482" s="4">
        <f t="shared" si="13"/>
        <v>4</v>
      </c>
      <c r="E482" s="10">
        <f>(SUMIF(Sta!$A:$A,$A482,Sta!F:F) +SUMIF(Sta!$B:$B,$A482,Sta!F:F))/$D482</f>
        <v>3.75</v>
      </c>
      <c r="F482" s="6">
        <f>SUMIF(Sta!$A:$A,$A482,Sta!F:F)/$B482</f>
        <v>4</v>
      </c>
      <c r="G482" s="6">
        <f>SUMIF(Sta!$B:$B,$A482,Sta!F:F)/$C482</f>
        <v>3.5</v>
      </c>
      <c r="H482" s="10">
        <f>(SUMIF(Sta!$A:$A,$A482,Sta!D:D) +SUMIF(Sta!$B:$B,$A482,Sta!E:E))/$D482</f>
        <v>0.75</v>
      </c>
      <c r="I482" s="6">
        <f>SUMIF(Sta!$A:$A,$A482,Sta!D:D)/$B482</f>
        <v>1</v>
      </c>
      <c r="J482" s="6">
        <f>SUMIF(Sta!$B:$B,$A482,Sta!E:E)/$C482</f>
        <v>0.5</v>
      </c>
      <c r="K482" s="10">
        <f>(SUMIF(Sta!$A:$A,$A482,Sta!E:E) +SUMIF(Sta!$B:$B,$A482,Sta!D:D))/$D482</f>
        <v>3</v>
      </c>
      <c r="L482" s="6">
        <f>SUMIF(Sta!$A:$A,$A482,Sta!E:E)/$B482</f>
        <v>3</v>
      </c>
      <c r="M482" s="6">
        <f>SUMIF(Sta!$B:$B,$A482,Sta!D:D)/$C482</f>
        <v>3</v>
      </c>
      <c r="N482" s="10">
        <f>(SUMIF(Sta!$A:$A,$A482,Sta!L:L) +SUMIF(Sta!$B:$B,$A482,Sta!L:L))/$D482</f>
        <v>2.25</v>
      </c>
      <c r="O482" s="6">
        <f>SUMIF(Sta!$A:$A,$A482,Sta!L:L)/$B482</f>
        <v>2</v>
      </c>
      <c r="P482" s="6">
        <f>SUMIF(Sta!$B:$B,$A482,Sta!L:L)/$C482</f>
        <v>2.5</v>
      </c>
      <c r="Q482" s="10">
        <f>(SUMIF(Sta!$A:$A,$A482,Sta!H:H) +SUMIF(Sta!$B:$B,$A482,Sta!J:J))/$D482</f>
        <v>0.25</v>
      </c>
      <c r="R482" s="6">
        <f>SUMIF(Sta!$A:$A,$A482,Sta!H:H)/$B482</f>
        <v>0.5</v>
      </c>
      <c r="S482" s="6">
        <f>SUMIF(Sta!$B:$B,$A482,Sta!J:J)/$C482</f>
        <v>0</v>
      </c>
      <c r="T482" s="10">
        <f>(SUMIF(Sta!$A:$A,$A482,Sta!I:I) +SUMIF(Sta!$B:$B,$A482,Sta!K:K))/$D482</f>
        <v>2</v>
      </c>
      <c r="U482" s="6">
        <f>SUMIF(Sta!$A:$A,$A482,Sta!I:I)/$B482</f>
        <v>1.5</v>
      </c>
      <c r="V482" s="6">
        <f>SUMIF(Sta!$B:$B,$A482,Sta!K:K)/$C482</f>
        <v>2.5</v>
      </c>
      <c r="W482" s="10">
        <f>(SUMIF(Sta!$A:$A,$A482,Sta!Q:Q) +SUMIF(Sta!$B:$B,$A482,Sta!Q:Q))/$D482</f>
        <v>1.5</v>
      </c>
      <c r="X482" s="6">
        <f>SUMIF(Sta!$A:$A,$A482,Sta!Q:Q)/$B482</f>
        <v>2</v>
      </c>
      <c r="Y482" s="6">
        <f>SUMIF(Sta!$B:$B,$A482,Sta!Q:Q)/$C482</f>
        <v>1</v>
      </c>
      <c r="Z482" s="10">
        <f>(SUMIF(Sta!$A:$A,$A482,Sta!M:M) +SUMIF(Sta!$B:$B,$A482,Sta!O:O))/$D482</f>
        <v>0.5</v>
      </c>
      <c r="AA482" s="6">
        <f>SUMIF(Sta!$A:$A,$A482,Sta!M:M)/$B482</f>
        <v>0.5</v>
      </c>
      <c r="AB482" s="6">
        <f>SUMIF(Sta!$B:$B,$A482,Sta!O:O)/$C482</f>
        <v>0.5</v>
      </c>
      <c r="AC482" s="10">
        <f>(SUMIF(Sta!$A:$A,$A482,Sta!N:N) +SUMIF(Sta!$B:$B,$A482,Sta!P:P))/$D482</f>
        <v>1</v>
      </c>
      <c r="AD482" s="6">
        <f>SUMIF(Sta!$A:$A,$A482,Sta!N:N)/$B482</f>
        <v>1.5</v>
      </c>
      <c r="AE482" s="14">
        <f>SUMIF(Sta!$B:$B,$A482,Sta!P:P)/$C482</f>
        <v>0.5</v>
      </c>
    </row>
    <row r="483" spans="1:31" x14ac:dyDescent="0.3">
      <c r="A483" t="s">
        <v>586</v>
      </c>
      <c r="B483" s="9">
        <f>COUNTIF(Sta!A:A,A483)</f>
        <v>1</v>
      </c>
      <c r="C483" s="4">
        <f>COUNTIF(Sta!B:B,A483)</f>
        <v>1</v>
      </c>
      <c r="D483" s="4">
        <f t="shared" si="13"/>
        <v>2</v>
      </c>
      <c r="E483" s="10">
        <f>(SUMIF(Sta!$A:$A,$A483,Sta!F:F) +SUMIF(Sta!$B:$B,$A483,Sta!F:F))/$D483</f>
        <v>3.5</v>
      </c>
      <c r="F483" s="6">
        <f>SUMIF(Sta!$A:$A,$A483,Sta!F:F)/$B483</f>
        <v>1</v>
      </c>
      <c r="G483" s="6">
        <f>SUMIF(Sta!$B:$B,$A483,Sta!F:F)/$C483</f>
        <v>6</v>
      </c>
      <c r="H483" s="10">
        <f>(SUMIF(Sta!$A:$A,$A483,Sta!D:D) +SUMIF(Sta!$B:$B,$A483,Sta!E:E))/$D483</f>
        <v>0</v>
      </c>
      <c r="I483" s="6">
        <f>SUMIF(Sta!$A:$A,$A483,Sta!D:D)/$B483</f>
        <v>0</v>
      </c>
      <c r="J483" s="6">
        <f>SUMIF(Sta!$B:$B,$A483,Sta!E:E)/$C483</f>
        <v>0</v>
      </c>
      <c r="K483" s="10">
        <f>(SUMIF(Sta!$A:$A,$A483,Sta!E:E) +SUMIF(Sta!$B:$B,$A483,Sta!D:D))/$D483</f>
        <v>3.5</v>
      </c>
      <c r="L483" s="6">
        <f>SUMIF(Sta!$A:$A,$A483,Sta!E:E)/$B483</f>
        <v>1</v>
      </c>
      <c r="M483" s="6">
        <f>SUMIF(Sta!$B:$B,$A483,Sta!D:D)/$C483</f>
        <v>6</v>
      </c>
      <c r="N483" s="10">
        <f>(SUMIF(Sta!$A:$A,$A483,Sta!L:L) +SUMIF(Sta!$B:$B,$A483,Sta!L:L))/$D483</f>
        <v>2.5</v>
      </c>
      <c r="O483" s="6">
        <f>SUMIF(Sta!$A:$A,$A483,Sta!L:L)/$B483</f>
        <v>1</v>
      </c>
      <c r="P483" s="6">
        <f>SUMIF(Sta!$B:$B,$A483,Sta!L:L)/$C483</f>
        <v>4</v>
      </c>
      <c r="Q483" s="10">
        <f>(SUMIF(Sta!$A:$A,$A483,Sta!H:H) +SUMIF(Sta!$B:$B,$A483,Sta!J:J))/$D483</f>
        <v>0</v>
      </c>
      <c r="R483" s="6">
        <f>SUMIF(Sta!$A:$A,$A483,Sta!H:H)/$B483</f>
        <v>0</v>
      </c>
      <c r="S483" s="6">
        <f>SUMIF(Sta!$B:$B,$A483,Sta!J:J)/$C483</f>
        <v>0</v>
      </c>
      <c r="T483" s="10">
        <f>(SUMIF(Sta!$A:$A,$A483,Sta!I:I) +SUMIF(Sta!$B:$B,$A483,Sta!K:K))/$D483</f>
        <v>2.5</v>
      </c>
      <c r="U483" s="6">
        <f>SUMIF(Sta!$A:$A,$A483,Sta!I:I)/$B483</f>
        <v>1</v>
      </c>
      <c r="V483" s="6">
        <f>SUMIF(Sta!$B:$B,$A483,Sta!K:K)/$C483</f>
        <v>4</v>
      </c>
      <c r="W483" s="10">
        <f>(SUMIF(Sta!$A:$A,$A483,Sta!Q:Q) +SUMIF(Sta!$B:$B,$A483,Sta!Q:Q))/$D483</f>
        <v>1</v>
      </c>
      <c r="X483" s="6">
        <f>SUMIF(Sta!$A:$A,$A483,Sta!Q:Q)/$B483</f>
        <v>0</v>
      </c>
      <c r="Y483" s="6">
        <f>SUMIF(Sta!$B:$B,$A483,Sta!Q:Q)/$C483</f>
        <v>2</v>
      </c>
      <c r="Z483" s="10">
        <f>(SUMIF(Sta!$A:$A,$A483,Sta!M:M) +SUMIF(Sta!$B:$B,$A483,Sta!O:O))/$D483</f>
        <v>0</v>
      </c>
      <c r="AA483" s="6">
        <f>SUMIF(Sta!$A:$A,$A483,Sta!M:M)/$B483</f>
        <v>0</v>
      </c>
      <c r="AB483" s="6">
        <f>SUMIF(Sta!$B:$B,$A483,Sta!O:O)/$C483</f>
        <v>0</v>
      </c>
      <c r="AC483" s="10">
        <f>(SUMIF(Sta!$A:$A,$A483,Sta!N:N) +SUMIF(Sta!$B:$B,$A483,Sta!P:P))/$D483</f>
        <v>1</v>
      </c>
      <c r="AD483" s="6">
        <f>SUMIF(Sta!$A:$A,$A483,Sta!N:N)/$B483</f>
        <v>0</v>
      </c>
      <c r="AE483" s="14">
        <f>SUMIF(Sta!$B:$B,$A483,Sta!P:P)/$C483</f>
        <v>2</v>
      </c>
    </row>
    <row r="484" spans="1:31" x14ac:dyDescent="0.3">
      <c r="A484" t="s">
        <v>663</v>
      </c>
      <c r="B484" s="9">
        <f>COUNTIF(Sta!A:A,A484)</f>
        <v>2</v>
      </c>
      <c r="C484" s="4">
        <f>COUNTIF(Sta!B:B,A484)</f>
        <v>1</v>
      </c>
      <c r="D484" s="4">
        <f t="shared" si="13"/>
        <v>3</v>
      </c>
      <c r="E484" s="10">
        <f>(SUMIF(Sta!$A:$A,$A484,Sta!F:F) +SUMIF(Sta!$B:$B,$A484,Sta!F:F))/$D484</f>
        <v>3</v>
      </c>
      <c r="F484" s="6">
        <f>SUMIF(Sta!$A:$A,$A484,Sta!F:F)/$B484</f>
        <v>4.5</v>
      </c>
      <c r="G484" s="6">
        <f>SUMIF(Sta!$B:$B,$A484,Sta!F:F)/$C484</f>
        <v>0</v>
      </c>
      <c r="H484" s="10">
        <f>(SUMIF(Sta!$A:$A,$A484,Sta!D:D) +SUMIF(Sta!$B:$B,$A484,Sta!E:E))/$D484</f>
        <v>1.3333333333333333</v>
      </c>
      <c r="I484" s="6">
        <f>SUMIF(Sta!$A:$A,$A484,Sta!D:D)/$B484</f>
        <v>2</v>
      </c>
      <c r="J484" s="6">
        <f>SUMIF(Sta!$B:$B,$A484,Sta!E:E)/$C484</f>
        <v>0</v>
      </c>
      <c r="K484" s="10">
        <f>(SUMIF(Sta!$A:$A,$A484,Sta!E:E) +SUMIF(Sta!$B:$B,$A484,Sta!D:D))/$D484</f>
        <v>1.6666666666666667</v>
      </c>
      <c r="L484" s="6">
        <f>SUMIF(Sta!$A:$A,$A484,Sta!E:E)/$B484</f>
        <v>2.5</v>
      </c>
      <c r="M484" s="6">
        <f>SUMIF(Sta!$B:$B,$A484,Sta!D:D)/$C484</f>
        <v>0</v>
      </c>
      <c r="N484" s="10">
        <f>(SUMIF(Sta!$A:$A,$A484,Sta!L:L) +SUMIF(Sta!$B:$B,$A484,Sta!L:L))/$D484</f>
        <v>1.3333333333333333</v>
      </c>
      <c r="O484" s="6">
        <f>SUMIF(Sta!$A:$A,$A484,Sta!L:L)/$B484</f>
        <v>2</v>
      </c>
      <c r="P484" s="6">
        <f>SUMIF(Sta!$B:$B,$A484,Sta!L:L)/$C484</f>
        <v>0</v>
      </c>
      <c r="Q484" s="10">
        <f>(SUMIF(Sta!$A:$A,$A484,Sta!H:H) +SUMIF(Sta!$B:$B,$A484,Sta!J:J))/$D484</f>
        <v>0.66666666666666663</v>
      </c>
      <c r="R484" s="6">
        <f>SUMIF(Sta!$A:$A,$A484,Sta!H:H)/$B484</f>
        <v>1</v>
      </c>
      <c r="S484" s="6">
        <f>SUMIF(Sta!$B:$B,$A484,Sta!J:J)/$C484</f>
        <v>0</v>
      </c>
      <c r="T484" s="10">
        <f>(SUMIF(Sta!$A:$A,$A484,Sta!I:I) +SUMIF(Sta!$B:$B,$A484,Sta!K:K))/$D484</f>
        <v>0.66666666666666663</v>
      </c>
      <c r="U484" s="6">
        <f>SUMIF(Sta!$A:$A,$A484,Sta!I:I)/$B484</f>
        <v>1</v>
      </c>
      <c r="V484" s="6">
        <f>SUMIF(Sta!$B:$B,$A484,Sta!K:K)/$C484</f>
        <v>0</v>
      </c>
      <c r="W484" s="10">
        <f>(SUMIF(Sta!$A:$A,$A484,Sta!Q:Q) +SUMIF(Sta!$B:$B,$A484,Sta!Q:Q))/$D484</f>
        <v>1.6666666666666667</v>
      </c>
      <c r="X484" s="6">
        <f>SUMIF(Sta!$A:$A,$A484,Sta!Q:Q)/$B484</f>
        <v>2.5</v>
      </c>
      <c r="Y484" s="6">
        <f>SUMIF(Sta!$B:$B,$A484,Sta!Q:Q)/$C484</f>
        <v>0</v>
      </c>
      <c r="Z484" s="10">
        <f>(SUMIF(Sta!$A:$A,$A484,Sta!M:M) +SUMIF(Sta!$B:$B,$A484,Sta!O:O))/$D484</f>
        <v>0.66666666666666663</v>
      </c>
      <c r="AA484" s="6">
        <f>SUMIF(Sta!$A:$A,$A484,Sta!M:M)/$B484</f>
        <v>1</v>
      </c>
      <c r="AB484" s="6">
        <f>SUMIF(Sta!$B:$B,$A484,Sta!O:O)/$C484</f>
        <v>0</v>
      </c>
      <c r="AC484" s="10">
        <f>(SUMIF(Sta!$A:$A,$A484,Sta!N:N) +SUMIF(Sta!$B:$B,$A484,Sta!P:P))/$D484</f>
        <v>1</v>
      </c>
      <c r="AD484" s="6">
        <f>SUMIF(Sta!$A:$A,$A484,Sta!N:N)/$B484</f>
        <v>1.5</v>
      </c>
      <c r="AE484" s="14">
        <f>SUMIF(Sta!$B:$B,$A484,Sta!P:P)/$C484</f>
        <v>0</v>
      </c>
    </row>
    <row r="485" spans="1:31" x14ac:dyDescent="0.3">
      <c r="A485" t="s">
        <v>654</v>
      </c>
      <c r="B485" s="9">
        <f>COUNTIF(Sta!A:A,A485)</f>
        <v>9</v>
      </c>
      <c r="C485" s="4">
        <f>COUNTIF(Sta!B:B,A485)</f>
        <v>10</v>
      </c>
      <c r="D485" s="4">
        <f t="shared" si="13"/>
        <v>19</v>
      </c>
      <c r="E485" s="10">
        <f>(SUMIF(Sta!$A:$A,$A485,Sta!F:F) +SUMIF(Sta!$B:$B,$A485,Sta!F:F))/$D485</f>
        <v>2.8421052631578947</v>
      </c>
      <c r="F485" s="6">
        <f>SUMIF(Sta!$A:$A,$A485,Sta!F:F)/$B485</f>
        <v>3.5555555555555554</v>
      </c>
      <c r="G485" s="6">
        <f>SUMIF(Sta!$B:$B,$A485,Sta!F:F)/$C485</f>
        <v>2.2000000000000002</v>
      </c>
      <c r="H485" s="10">
        <f>(SUMIF(Sta!$A:$A,$A485,Sta!D:D) +SUMIF(Sta!$B:$B,$A485,Sta!E:E))/$D485</f>
        <v>1.0526315789473684</v>
      </c>
      <c r="I485" s="6">
        <f>SUMIF(Sta!$A:$A,$A485,Sta!D:D)/$B485</f>
        <v>1.3333333333333333</v>
      </c>
      <c r="J485" s="6">
        <f>SUMIF(Sta!$B:$B,$A485,Sta!E:E)/$C485</f>
        <v>0.8</v>
      </c>
      <c r="K485" s="10">
        <f>(SUMIF(Sta!$A:$A,$A485,Sta!E:E) +SUMIF(Sta!$B:$B,$A485,Sta!D:D))/$D485</f>
        <v>1.7894736842105263</v>
      </c>
      <c r="L485" s="6">
        <f>SUMIF(Sta!$A:$A,$A485,Sta!E:E)/$B485</f>
        <v>2.2222222222222223</v>
      </c>
      <c r="M485" s="6">
        <f>SUMIF(Sta!$B:$B,$A485,Sta!D:D)/$C485</f>
        <v>1.4</v>
      </c>
      <c r="N485" s="10">
        <f>(SUMIF(Sta!$A:$A,$A485,Sta!L:L) +SUMIF(Sta!$B:$B,$A485,Sta!L:L))/$D485</f>
        <v>1.631578947368421</v>
      </c>
      <c r="O485" s="6">
        <f>SUMIF(Sta!$A:$A,$A485,Sta!L:L)/$B485</f>
        <v>1.8888888888888888</v>
      </c>
      <c r="P485" s="6">
        <f>SUMIF(Sta!$B:$B,$A485,Sta!L:L)/$C485</f>
        <v>1.4</v>
      </c>
      <c r="Q485" s="10">
        <f>(SUMIF(Sta!$A:$A,$A485,Sta!H:H) +SUMIF(Sta!$B:$B,$A485,Sta!J:J))/$D485</f>
        <v>0.68421052631578949</v>
      </c>
      <c r="R485" s="6">
        <f>SUMIF(Sta!$A:$A,$A485,Sta!H:H)/$B485</f>
        <v>0.88888888888888884</v>
      </c>
      <c r="S485" s="6">
        <f>SUMIF(Sta!$B:$B,$A485,Sta!J:J)/$C485</f>
        <v>0.5</v>
      </c>
      <c r="T485" s="10">
        <f>(SUMIF(Sta!$A:$A,$A485,Sta!I:I) +SUMIF(Sta!$B:$B,$A485,Sta!K:K))/$D485</f>
        <v>0.94736842105263153</v>
      </c>
      <c r="U485" s="6">
        <f>SUMIF(Sta!$A:$A,$A485,Sta!I:I)/$B485</f>
        <v>1</v>
      </c>
      <c r="V485" s="6">
        <f>SUMIF(Sta!$B:$B,$A485,Sta!K:K)/$C485</f>
        <v>0.9</v>
      </c>
      <c r="W485" s="10">
        <f>(SUMIF(Sta!$A:$A,$A485,Sta!Q:Q) +SUMIF(Sta!$B:$B,$A485,Sta!Q:Q))/$D485</f>
        <v>1.2105263157894737</v>
      </c>
      <c r="X485" s="6">
        <f>SUMIF(Sta!$A:$A,$A485,Sta!Q:Q)/$B485</f>
        <v>1.6666666666666667</v>
      </c>
      <c r="Y485" s="6">
        <f>SUMIF(Sta!$B:$B,$A485,Sta!Q:Q)/$C485</f>
        <v>0.8</v>
      </c>
      <c r="Z485" s="10">
        <f>(SUMIF(Sta!$A:$A,$A485,Sta!M:M) +SUMIF(Sta!$B:$B,$A485,Sta!O:O))/$D485</f>
        <v>0.36842105263157893</v>
      </c>
      <c r="AA485" s="6">
        <f>SUMIF(Sta!$A:$A,$A485,Sta!M:M)/$B485</f>
        <v>0.44444444444444442</v>
      </c>
      <c r="AB485" s="6">
        <f>SUMIF(Sta!$B:$B,$A485,Sta!O:O)/$C485</f>
        <v>0.3</v>
      </c>
      <c r="AC485" s="10">
        <f>(SUMIF(Sta!$A:$A,$A485,Sta!N:N) +SUMIF(Sta!$B:$B,$A485,Sta!P:P))/$D485</f>
        <v>0.84210526315789469</v>
      </c>
      <c r="AD485" s="6">
        <f>SUMIF(Sta!$A:$A,$A485,Sta!N:N)/$B485</f>
        <v>1.2222222222222223</v>
      </c>
      <c r="AE485" s="14">
        <f>SUMIF(Sta!$B:$B,$A485,Sta!P:P)/$C485</f>
        <v>0.5</v>
      </c>
    </row>
    <row r="486" spans="1:31" x14ac:dyDescent="0.3">
      <c r="A486" t="s">
        <v>698</v>
      </c>
      <c r="B486" s="9">
        <f>COUNTIF(Sta!A:A,A486)</f>
        <v>0</v>
      </c>
      <c r="C486" s="4">
        <f>COUNTIF(Sta!B:B,A486)</f>
        <v>0</v>
      </c>
      <c r="D486" s="4">
        <f t="shared" si="13"/>
        <v>0</v>
      </c>
      <c r="E486" s="10" t="e">
        <f>(SUMIF(Sta!$A:$A,$A486,Sta!F:F) +SUMIF(Sta!$B:$B,$A486,Sta!F:F))/$D486</f>
        <v>#DIV/0!</v>
      </c>
      <c r="F486" s="6" t="e">
        <f>SUMIF(Sta!$A:$A,$A486,Sta!F:F)/$B486</f>
        <v>#DIV/0!</v>
      </c>
      <c r="G486" s="6" t="e">
        <f>SUMIF(Sta!$B:$B,$A486,Sta!F:F)/$C486</f>
        <v>#DIV/0!</v>
      </c>
      <c r="H486" s="10" t="e">
        <f>(SUMIF(Sta!$A:$A,$A486,Sta!D:D) +SUMIF(Sta!$B:$B,$A486,Sta!E:E))/$D486</f>
        <v>#DIV/0!</v>
      </c>
      <c r="I486" s="6" t="e">
        <f>SUMIF(Sta!$A:$A,$A486,Sta!D:D)/$B486</f>
        <v>#DIV/0!</v>
      </c>
      <c r="J486" s="6" t="e">
        <f>SUMIF(Sta!$B:$B,$A486,Sta!E:E)/$C486</f>
        <v>#DIV/0!</v>
      </c>
      <c r="K486" s="10" t="e">
        <f>(SUMIF(Sta!$A:$A,$A486,Sta!E:E) +SUMIF(Sta!$B:$B,$A486,Sta!D:D))/$D486</f>
        <v>#DIV/0!</v>
      </c>
      <c r="L486" s="6" t="e">
        <f>SUMIF(Sta!$A:$A,$A486,Sta!E:E)/$B486</f>
        <v>#DIV/0!</v>
      </c>
      <c r="M486" s="6" t="e">
        <f>SUMIF(Sta!$B:$B,$A486,Sta!D:D)/$C486</f>
        <v>#DIV/0!</v>
      </c>
      <c r="N486" s="10" t="e">
        <f>(SUMIF(Sta!$A:$A,$A486,Sta!L:L) +SUMIF(Sta!$B:$B,$A486,Sta!L:L))/$D486</f>
        <v>#DIV/0!</v>
      </c>
      <c r="O486" s="6" t="e">
        <f>SUMIF(Sta!$A:$A,$A486,Sta!L:L)/$B486</f>
        <v>#DIV/0!</v>
      </c>
      <c r="P486" s="6" t="e">
        <f>SUMIF(Sta!$B:$B,$A486,Sta!L:L)/$C486</f>
        <v>#DIV/0!</v>
      </c>
      <c r="Q486" s="10" t="e">
        <f>(SUMIF(Sta!$A:$A,$A486,Sta!H:H) +SUMIF(Sta!$B:$B,$A486,Sta!J:J))/$D486</f>
        <v>#DIV/0!</v>
      </c>
      <c r="R486" s="6" t="e">
        <f>SUMIF(Sta!$A:$A,$A486,Sta!H:H)/$B486</f>
        <v>#DIV/0!</v>
      </c>
      <c r="S486" s="6" t="e">
        <f>SUMIF(Sta!$B:$B,$A486,Sta!J:J)/$C486</f>
        <v>#DIV/0!</v>
      </c>
      <c r="T486" s="10" t="e">
        <f>(SUMIF(Sta!$A:$A,$A486,Sta!I:I) +SUMIF(Sta!$B:$B,$A486,Sta!K:K))/$D486</f>
        <v>#DIV/0!</v>
      </c>
      <c r="U486" s="6" t="e">
        <f>SUMIF(Sta!$A:$A,$A486,Sta!I:I)/$B486</f>
        <v>#DIV/0!</v>
      </c>
      <c r="V486" s="6" t="e">
        <f>SUMIF(Sta!$B:$B,$A486,Sta!K:K)/$C486</f>
        <v>#DIV/0!</v>
      </c>
      <c r="W486" s="10" t="e">
        <f>(SUMIF(Sta!$A:$A,$A486,Sta!Q:Q) +SUMIF(Sta!$B:$B,$A486,Sta!Q:Q))/$D486</f>
        <v>#DIV/0!</v>
      </c>
      <c r="X486" s="6" t="e">
        <f>SUMIF(Sta!$A:$A,$A486,Sta!Q:Q)/$B486</f>
        <v>#DIV/0!</v>
      </c>
      <c r="Y486" s="6" t="e">
        <f>SUMIF(Sta!$B:$B,$A486,Sta!Q:Q)/$C486</f>
        <v>#DIV/0!</v>
      </c>
      <c r="Z486" s="10" t="e">
        <f>(SUMIF(Sta!$A:$A,$A486,Sta!M:M) +SUMIF(Sta!$B:$B,$A486,Sta!O:O))/$D486</f>
        <v>#DIV/0!</v>
      </c>
      <c r="AA486" s="6" t="e">
        <f>SUMIF(Sta!$A:$A,$A486,Sta!M:M)/$B486</f>
        <v>#DIV/0!</v>
      </c>
      <c r="AB486" s="6" t="e">
        <f>SUMIF(Sta!$B:$B,$A486,Sta!O:O)/$C486</f>
        <v>#DIV/0!</v>
      </c>
      <c r="AC486" s="10" t="e">
        <f>(SUMIF(Sta!$A:$A,$A486,Sta!N:N) +SUMIF(Sta!$B:$B,$A486,Sta!P:P))/$D486</f>
        <v>#DIV/0!</v>
      </c>
      <c r="AD486" s="6" t="e">
        <f>SUMIF(Sta!$A:$A,$A486,Sta!N:N)/$B486</f>
        <v>#DIV/0!</v>
      </c>
      <c r="AE486" s="14" t="e">
        <f>SUMIF(Sta!$B:$B,$A486,Sta!P:P)/$C486</f>
        <v>#DIV/0!</v>
      </c>
    </row>
    <row r="487" spans="1:31" x14ac:dyDescent="0.3">
      <c r="A487" t="s">
        <v>677</v>
      </c>
      <c r="B487" s="9">
        <f>COUNTIF(Sta!A:A,A487)</f>
        <v>8</v>
      </c>
      <c r="C487" s="4">
        <f>COUNTIF(Sta!B:B,A487)</f>
        <v>10</v>
      </c>
      <c r="D487" s="4">
        <f t="shared" si="13"/>
        <v>18</v>
      </c>
      <c r="E487" s="10">
        <f>(SUMIF(Sta!$A:$A,$A487,Sta!F:F) +SUMIF(Sta!$B:$B,$A487,Sta!F:F))/$D487</f>
        <v>1.8333333333333333</v>
      </c>
      <c r="F487" s="6">
        <f>SUMIF(Sta!$A:$A,$A487,Sta!F:F)/$B487</f>
        <v>1.5</v>
      </c>
      <c r="G487" s="6">
        <f>SUMIF(Sta!$B:$B,$A487,Sta!F:F)/$C487</f>
        <v>2.1</v>
      </c>
      <c r="H487" s="10">
        <f>(SUMIF(Sta!$A:$A,$A487,Sta!D:D) +SUMIF(Sta!$B:$B,$A487,Sta!E:E))/$D487</f>
        <v>0.88888888888888884</v>
      </c>
      <c r="I487" s="6">
        <f>SUMIF(Sta!$A:$A,$A487,Sta!D:D)/$B487</f>
        <v>0.75</v>
      </c>
      <c r="J487" s="6">
        <f>SUMIF(Sta!$B:$B,$A487,Sta!E:E)/$C487</f>
        <v>1</v>
      </c>
      <c r="K487" s="10">
        <f>(SUMIF(Sta!$A:$A,$A487,Sta!E:E) +SUMIF(Sta!$B:$B,$A487,Sta!D:D))/$D487</f>
        <v>0.94444444444444442</v>
      </c>
      <c r="L487" s="6">
        <f>SUMIF(Sta!$A:$A,$A487,Sta!E:E)/$B487</f>
        <v>0.75</v>
      </c>
      <c r="M487" s="6">
        <f>SUMIF(Sta!$B:$B,$A487,Sta!D:D)/$C487</f>
        <v>1.1000000000000001</v>
      </c>
      <c r="N487" s="10">
        <f>(SUMIF(Sta!$A:$A,$A487,Sta!L:L) +SUMIF(Sta!$B:$B,$A487,Sta!L:L))/$D487</f>
        <v>0.61111111111111116</v>
      </c>
      <c r="O487" s="6">
        <f>SUMIF(Sta!$A:$A,$A487,Sta!L:L)/$B487</f>
        <v>0.125</v>
      </c>
      <c r="P487" s="6">
        <f>SUMIF(Sta!$B:$B,$A487,Sta!L:L)/$C487</f>
        <v>1</v>
      </c>
      <c r="Q487" s="10">
        <f>(SUMIF(Sta!$A:$A,$A487,Sta!H:H) +SUMIF(Sta!$B:$B,$A487,Sta!J:J))/$D487</f>
        <v>0.33333333333333331</v>
      </c>
      <c r="R487" s="6">
        <f>SUMIF(Sta!$A:$A,$A487,Sta!H:H)/$B487</f>
        <v>0.125</v>
      </c>
      <c r="S487" s="6">
        <f>SUMIF(Sta!$B:$B,$A487,Sta!J:J)/$C487</f>
        <v>0.5</v>
      </c>
      <c r="T487" s="10">
        <f>(SUMIF(Sta!$A:$A,$A487,Sta!I:I) +SUMIF(Sta!$B:$B,$A487,Sta!K:K))/$D487</f>
        <v>0.27777777777777779</v>
      </c>
      <c r="U487" s="6">
        <f>SUMIF(Sta!$A:$A,$A487,Sta!I:I)/$B487</f>
        <v>0</v>
      </c>
      <c r="V487" s="6">
        <f>SUMIF(Sta!$B:$B,$A487,Sta!K:K)/$C487</f>
        <v>0.5</v>
      </c>
      <c r="W487" s="10">
        <f>(SUMIF(Sta!$A:$A,$A487,Sta!Q:Q) +SUMIF(Sta!$B:$B,$A487,Sta!Q:Q))/$D487</f>
        <v>1.2222222222222223</v>
      </c>
      <c r="X487" s="6">
        <f>SUMIF(Sta!$A:$A,$A487,Sta!Q:Q)/$B487</f>
        <v>1.375</v>
      </c>
      <c r="Y487" s="6">
        <f>SUMIF(Sta!$B:$B,$A487,Sta!Q:Q)/$C487</f>
        <v>1.1000000000000001</v>
      </c>
      <c r="Z487" s="10">
        <f>(SUMIF(Sta!$A:$A,$A487,Sta!M:M) +SUMIF(Sta!$B:$B,$A487,Sta!O:O))/$D487</f>
        <v>0.55555555555555558</v>
      </c>
      <c r="AA487" s="6">
        <f>SUMIF(Sta!$A:$A,$A487,Sta!M:M)/$B487</f>
        <v>0.625</v>
      </c>
      <c r="AB487" s="6">
        <f>SUMIF(Sta!$B:$B,$A487,Sta!O:O)/$C487</f>
        <v>0.5</v>
      </c>
      <c r="AC487" s="10">
        <f>(SUMIF(Sta!$A:$A,$A487,Sta!N:N) +SUMIF(Sta!$B:$B,$A487,Sta!P:P))/$D487</f>
        <v>0.66666666666666663</v>
      </c>
      <c r="AD487" s="6">
        <f>SUMIF(Sta!$A:$A,$A487,Sta!N:N)/$B487</f>
        <v>0.75</v>
      </c>
      <c r="AE487" s="14">
        <f>SUMIF(Sta!$B:$B,$A487,Sta!P:P)/$C487</f>
        <v>0.6</v>
      </c>
    </row>
    <row r="488" spans="1:31" x14ac:dyDescent="0.3">
      <c r="A488" t="s">
        <v>617</v>
      </c>
      <c r="B488" s="9">
        <f>COUNTIF(Sta!A:A,A488)</f>
        <v>1</v>
      </c>
      <c r="C488" s="4">
        <f>COUNTIF(Sta!B:B,A488)</f>
        <v>2</v>
      </c>
      <c r="D488" s="4">
        <f t="shared" si="13"/>
        <v>3</v>
      </c>
      <c r="E488" s="10">
        <f>(SUMIF(Sta!$A:$A,$A488,Sta!F:F) +SUMIF(Sta!$B:$B,$A488,Sta!F:F))/$D488</f>
        <v>3</v>
      </c>
      <c r="F488" s="6">
        <f>SUMIF(Sta!$A:$A,$A488,Sta!F:F)/$B488</f>
        <v>3</v>
      </c>
      <c r="G488" s="6">
        <f>SUMIF(Sta!$B:$B,$A488,Sta!F:F)/$C488</f>
        <v>3</v>
      </c>
      <c r="H488" s="10">
        <f>(SUMIF(Sta!$A:$A,$A488,Sta!D:D) +SUMIF(Sta!$B:$B,$A488,Sta!E:E))/$D488</f>
        <v>0.33333333333333331</v>
      </c>
      <c r="I488" s="6">
        <f>SUMIF(Sta!$A:$A,$A488,Sta!D:D)/$B488</f>
        <v>0</v>
      </c>
      <c r="J488" s="6">
        <f>SUMIF(Sta!$B:$B,$A488,Sta!E:E)/$C488</f>
        <v>0.5</v>
      </c>
      <c r="K488" s="10">
        <f>(SUMIF(Sta!$A:$A,$A488,Sta!E:E) +SUMIF(Sta!$B:$B,$A488,Sta!D:D))/$D488</f>
        <v>2.6666666666666665</v>
      </c>
      <c r="L488" s="6">
        <f>SUMIF(Sta!$A:$A,$A488,Sta!E:E)/$B488</f>
        <v>3</v>
      </c>
      <c r="M488" s="6">
        <f>SUMIF(Sta!$B:$B,$A488,Sta!D:D)/$C488</f>
        <v>2.5</v>
      </c>
      <c r="N488" s="10">
        <f>(SUMIF(Sta!$A:$A,$A488,Sta!L:L) +SUMIF(Sta!$B:$B,$A488,Sta!L:L))/$D488</f>
        <v>1.6666666666666667</v>
      </c>
      <c r="O488" s="6">
        <f>SUMIF(Sta!$A:$A,$A488,Sta!L:L)/$B488</f>
        <v>2</v>
      </c>
      <c r="P488" s="6">
        <f>SUMIF(Sta!$B:$B,$A488,Sta!L:L)/$C488</f>
        <v>1.5</v>
      </c>
      <c r="Q488" s="10">
        <f>(SUMIF(Sta!$A:$A,$A488,Sta!H:H) +SUMIF(Sta!$B:$B,$A488,Sta!J:J))/$D488</f>
        <v>0</v>
      </c>
      <c r="R488" s="6">
        <f>SUMIF(Sta!$A:$A,$A488,Sta!H:H)/$B488</f>
        <v>0</v>
      </c>
      <c r="S488" s="6">
        <f>SUMIF(Sta!$B:$B,$A488,Sta!J:J)/$C488</f>
        <v>0</v>
      </c>
      <c r="T488" s="10">
        <f>(SUMIF(Sta!$A:$A,$A488,Sta!I:I) +SUMIF(Sta!$B:$B,$A488,Sta!K:K))/$D488</f>
        <v>1.6666666666666667</v>
      </c>
      <c r="U488" s="6">
        <f>SUMIF(Sta!$A:$A,$A488,Sta!I:I)/$B488</f>
        <v>2</v>
      </c>
      <c r="V488" s="6">
        <f>SUMIF(Sta!$B:$B,$A488,Sta!K:K)/$C488</f>
        <v>1.5</v>
      </c>
      <c r="W488" s="10">
        <f>(SUMIF(Sta!$A:$A,$A488,Sta!Q:Q) +SUMIF(Sta!$B:$B,$A488,Sta!Q:Q))/$D488</f>
        <v>1.3333333333333333</v>
      </c>
      <c r="X488" s="6">
        <f>SUMIF(Sta!$A:$A,$A488,Sta!Q:Q)/$B488</f>
        <v>1</v>
      </c>
      <c r="Y488" s="6">
        <f>SUMIF(Sta!$B:$B,$A488,Sta!Q:Q)/$C488</f>
        <v>1.5</v>
      </c>
      <c r="Z488" s="10">
        <f>(SUMIF(Sta!$A:$A,$A488,Sta!M:M) +SUMIF(Sta!$B:$B,$A488,Sta!O:O))/$D488</f>
        <v>0.33333333333333331</v>
      </c>
      <c r="AA488" s="6">
        <f>SUMIF(Sta!$A:$A,$A488,Sta!M:M)/$B488</f>
        <v>0</v>
      </c>
      <c r="AB488" s="6">
        <f>SUMIF(Sta!$B:$B,$A488,Sta!O:O)/$C488</f>
        <v>0.5</v>
      </c>
      <c r="AC488" s="10">
        <f>(SUMIF(Sta!$A:$A,$A488,Sta!N:N) +SUMIF(Sta!$B:$B,$A488,Sta!P:P))/$D488</f>
        <v>1</v>
      </c>
      <c r="AD488" s="6">
        <f>SUMIF(Sta!$A:$A,$A488,Sta!N:N)/$B488</f>
        <v>1</v>
      </c>
      <c r="AE488" s="14">
        <f>SUMIF(Sta!$B:$B,$A488,Sta!P:P)/$C488</f>
        <v>1</v>
      </c>
    </row>
    <row r="489" spans="1:31" x14ac:dyDescent="0.3">
      <c r="A489" t="s">
        <v>601</v>
      </c>
      <c r="B489" s="9">
        <f>COUNTIF(Sta!A:A,A489)</f>
        <v>1</v>
      </c>
      <c r="C489" s="4">
        <f>COUNTIF(Sta!B:B,A489)</f>
        <v>3</v>
      </c>
      <c r="D489" s="4">
        <f t="shared" si="13"/>
        <v>4</v>
      </c>
      <c r="E489" s="10">
        <f>(SUMIF(Sta!$A:$A,$A489,Sta!F:F) +SUMIF(Sta!$B:$B,$A489,Sta!F:F))/$D489</f>
        <v>2</v>
      </c>
      <c r="F489" s="6">
        <f>SUMIF(Sta!$A:$A,$A489,Sta!F:F)/$B489</f>
        <v>1</v>
      </c>
      <c r="G489" s="6">
        <f>SUMIF(Sta!$B:$B,$A489,Sta!F:F)/$C489</f>
        <v>2.3333333333333335</v>
      </c>
      <c r="H489" s="10">
        <f>(SUMIF(Sta!$A:$A,$A489,Sta!D:D) +SUMIF(Sta!$B:$B,$A489,Sta!E:E))/$D489</f>
        <v>1.75</v>
      </c>
      <c r="I489" s="6">
        <f>SUMIF(Sta!$A:$A,$A489,Sta!D:D)/$B489</f>
        <v>1</v>
      </c>
      <c r="J489" s="6">
        <f>SUMIF(Sta!$B:$B,$A489,Sta!E:E)/$C489</f>
        <v>2</v>
      </c>
      <c r="K489" s="10">
        <f>(SUMIF(Sta!$A:$A,$A489,Sta!E:E) +SUMIF(Sta!$B:$B,$A489,Sta!D:D))/$D489</f>
        <v>0.25</v>
      </c>
      <c r="L489" s="6">
        <f>SUMIF(Sta!$A:$A,$A489,Sta!E:E)/$B489</f>
        <v>0</v>
      </c>
      <c r="M489" s="6">
        <f>SUMIF(Sta!$B:$B,$A489,Sta!D:D)/$C489</f>
        <v>0.33333333333333331</v>
      </c>
      <c r="N489" s="10">
        <f>(SUMIF(Sta!$A:$A,$A489,Sta!L:L) +SUMIF(Sta!$B:$B,$A489,Sta!L:L))/$D489</f>
        <v>1</v>
      </c>
      <c r="O489" s="6">
        <f>SUMIF(Sta!$A:$A,$A489,Sta!L:L)/$B489</f>
        <v>1</v>
      </c>
      <c r="P489" s="6">
        <f>SUMIF(Sta!$B:$B,$A489,Sta!L:L)/$C489</f>
        <v>1</v>
      </c>
      <c r="Q489" s="10">
        <f>(SUMIF(Sta!$A:$A,$A489,Sta!H:H) +SUMIF(Sta!$B:$B,$A489,Sta!J:J))/$D489</f>
        <v>1</v>
      </c>
      <c r="R489" s="6">
        <f>SUMIF(Sta!$A:$A,$A489,Sta!H:H)/$B489</f>
        <v>1</v>
      </c>
      <c r="S489" s="6">
        <f>SUMIF(Sta!$B:$B,$A489,Sta!J:J)/$C489</f>
        <v>1</v>
      </c>
      <c r="T489" s="10">
        <f>(SUMIF(Sta!$A:$A,$A489,Sta!I:I) +SUMIF(Sta!$B:$B,$A489,Sta!K:K))/$D489</f>
        <v>0</v>
      </c>
      <c r="U489" s="6">
        <f>SUMIF(Sta!$A:$A,$A489,Sta!I:I)/$B489</f>
        <v>0</v>
      </c>
      <c r="V489" s="6">
        <f>SUMIF(Sta!$B:$B,$A489,Sta!K:K)/$C489</f>
        <v>0</v>
      </c>
      <c r="W489" s="10">
        <f>(SUMIF(Sta!$A:$A,$A489,Sta!Q:Q) +SUMIF(Sta!$B:$B,$A489,Sta!Q:Q))/$D489</f>
        <v>1</v>
      </c>
      <c r="X489" s="6">
        <f>SUMIF(Sta!$A:$A,$A489,Sta!Q:Q)/$B489</f>
        <v>0</v>
      </c>
      <c r="Y489" s="6">
        <f>SUMIF(Sta!$B:$B,$A489,Sta!Q:Q)/$C489</f>
        <v>1.3333333333333333</v>
      </c>
      <c r="Z489" s="10">
        <f>(SUMIF(Sta!$A:$A,$A489,Sta!M:M) +SUMIF(Sta!$B:$B,$A489,Sta!O:O))/$D489</f>
        <v>0.75</v>
      </c>
      <c r="AA489" s="6">
        <f>SUMIF(Sta!$A:$A,$A489,Sta!M:M)/$B489</f>
        <v>0</v>
      </c>
      <c r="AB489" s="6">
        <f>SUMIF(Sta!$B:$B,$A489,Sta!O:O)/$C489</f>
        <v>1</v>
      </c>
      <c r="AC489" s="10">
        <f>(SUMIF(Sta!$A:$A,$A489,Sta!N:N) +SUMIF(Sta!$B:$B,$A489,Sta!P:P))/$D489</f>
        <v>0.25</v>
      </c>
      <c r="AD489" s="6">
        <f>SUMIF(Sta!$A:$A,$A489,Sta!N:N)/$B489</f>
        <v>0</v>
      </c>
      <c r="AE489" s="14">
        <f>SUMIF(Sta!$B:$B,$A489,Sta!P:P)/$C489</f>
        <v>0.33333333333333331</v>
      </c>
    </row>
    <row r="490" spans="1:31" x14ac:dyDescent="0.3">
      <c r="A490" t="s">
        <v>565</v>
      </c>
      <c r="B490" s="9">
        <f>COUNTIF(Sta!A:A,A490)</f>
        <v>14</v>
      </c>
      <c r="C490" s="4">
        <f>COUNTIF(Sta!B:B,A490)</f>
        <v>13</v>
      </c>
      <c r="D490" s="4">
        <f t="shared" si="13"/>
        <v>27</v>
      </c>
      <c r="E490" s="10">
        <f>(SUMIF(Sta!$A:$A,$A490,Sta!F:F) +SUMIF(Sta!$B:$B,$A490,Sta!F:F))/$D490</f>
        <v>2.2222222222222223</v>
      </c>
      <c r="F490" s="6">
        <f>SUMIF(Sta!$A:$A,$A490,Sta!F:F)/$B490</f>
        <v>1.9285714285714286</v>
      </c>
      <c r="G490" s="6">
        <f>SUMIF(Sta!$B:$B,$A490,Sta!F:F)/$C490</f>
        <v>2.5384615384615383</v>
      </c>
      <c r="H490" s="10">
        <f>(SUMIF(Sta!$A:$A,$A490,Sta!D:D) +SUMIF(Sta!$B:$B,$A490,Sta!E:E))/$D490</f>
        <v>0.96296296296296291</v>
      </c>
      <c r="I490" s="6">
        <f>SUMIF(Sta!$A:$A,$A490,Sta!D:D)/$B490</f>
        <v>1.0714285714285714</v>
      </c>
      <c r="J490" s="6">
        <f>SUMIF(Sta!$B:$B,$A490,Sta!E:E)/$C490</f>
        <v>0.84615384615384615</v>
      </c>
      <c r="K490" s="10">
        <f>(SUMIF(Sta!$A:$A,$A490,Sta!E:E) +SUMIF(Sta!$B:$B,$A490,Sta!D:D))/$D490</f>
        <v>1.2592592592592593</v>
      </c>
      <c r="L490" s="6">
        <f>SUMIF(Sta!$A:$A,$A490,Sta!E:E)/$B490</f>
        <v>0.8571428571428571</v>
      </c>
      <c r="M490" s="6">
        <f>SUMIF(Sta!$B:$B,$A490,Sta!D:D)/$C490</f>
        <v>1.6923076923076923</v>
      </c>
      <c r="N490" s="10">
        <f>(SUMIF(Sta!$A:$A,$A490,Sta!L:L) +SUMIF(Sta!$B:$B,$A490,Sta!L:L))/$D490</f>
        <v>0.92592592592592593</v>
      </c>
      <c r="O490" s="6">
        <f>SUMIF(Sta!$A:$A,$A490,Sta!L:L)/$B490</f>
        <v>1</v>
      </c>
      <c r="P490" s="6">
        <f>SUMIF(Sta!$B:$B,$A490,Sta!L:L)/$C490</f>
        <v>0.84615384615384615</v>
      </c>
      <c r="Q490" s="10">
        <f>(SUMIF(Sta!$A:$A,$A490,Sta!H:H) +SUMIF(Sta!$B:$B,$A490,Sta!J:J))/$D490</f>
        <v>0.40740740740740738</v>
      </c>
      <c r="R490" s="6">
        <f>SUMIF(Sta!$A:$A,$A490,Sta!H:H)/$B490</f>
        <v>0.5714285714285714</v>
      </c>
      <c r="S490" s="6">
        <f>SUMIF(Sta!$B:$B,$A490,Sta!J:J)/$C490</f>
        <v>0.23076923076923078</v>
      </c>
      <c r="T490" s="10">
        <f>(SUMIF(Sta!$A:$A,$A490,Sta!I:I) +SUMIF(Sta!$B:$B,$A490,Sta!K:K))/$D490</f>
        <v>0.51851851851851849</v>
      </c>
      <c r="U490" s="6">
        <f>SUMIF(Sta!$A:$A,$A490,Sta!I:I)/$B490</f>
        <v>0.42857142857142855</v>
      </c>
      <c r="V490" s="6">
        <f>SUMIF(Sta!$B:$B,$A490,Sta!K:K)/$C490</f>
        <v>0.61538461538461542</v>
      </c>
      <c r="W490" s="10">
        <f>(SUMIF(Sta!$A:$A,$A490,Sta!Q:Q) +SUMIF(Sta!$B:$B,$A490,Sta!Q:Q))/$D490</f>
        <v>1.2962962962962963</v>
      </c>
      <c r="X490" s="6">
        <f>SUMIF(Sta!$A:$A,$A490,Sta!Q:Q)/$B490</f>
        <v>0.9285714285714286</v>
      </c>
      <c r="Y490" s="6">
        <f>SUMIF(Sta!$B:$B,$A490,Sta!Q:Q)/$C490</f>
        <v>1.6923076923076923</v>
      </c>
      <c r="Z490" s="10">
        <f>(SUMIF(Sta!$A:$A,$A490,Sta!M:M) +SUMIF(Sta!$B:$B,$A490,Sta!O:O))/$D490</f>
        <v>0.55555555555555558</v>
      </c>
      <c r="AA490" s="6">
        <f>SUMIF(Sta!$A:$A,$A490,Sta!M:M)/$B490</f>
        <v>0.5</v>
      </c>
      <c r="AB490" s="6">
        <f>SUMIF(Sta!$B:$B,$A490,Sta!O:O)/$C490</f>
        <v>0.61538461538461542</v>
      </c>
      <c r="AC490" s="10">
        <f>(SUMIF(Sta!$A:$A,$A490,Sta!N:N) +SUMIF(Sta!$B:$B,$A490,Sta!P:P))/$D490</f>
        <v>0.7407407407407407</v>
      </c>
      <c r="AD490" s="6">
        <f>SUMIF(Sta!$A:$A,$A490,Sta!N:N)/$B490</f>
        <v>0.42857142857142855</v>
      </c>
      <c r="AE490" s="14">
        <f>SUMIF(Sta!$B:$B,$A490,Sta!P:P)/$C490</f>
        <v>1.0769230769230769</v>
      </c>
    </row>
    <row r="491" spans="1:31" x14ac:dyDescent="0.3">
      <c r="A491" t="s">
        <v>599</v>
      </c>
      <c r="B491" s="9">
        <f>COUNTIF(Sta!A:A,A491)</f>
        <v>2</v>
      </c>
      <c r="C491" s="4">
        <f>COUNTIF(Sta!B:B,A491)</f>
        <v>2</v>
      </c>
      <c r="D491" s="4">
        <f t="shared" si="13"/>
        <v>4</v>
      </c>
      <c r="E491" s="10">
        <f>(SUMIF(Sta!$A:$A,$A491,Sta!F:F) +SUMIF(Sta!$B:$B,$A491,Sta!F:F))/$D491</f>
        <v>2.75</v>
      </c>
      <c r="F491" s="6">
        <f>SUMIF(Sta!$A:$A,$A491,Sta!F:F)/$B491</f>
        <v>1.5</v>
      </c>
      <c r="G491" s="6">
        <f>SUMIF(Sta!$B:$B,$A491,Sta!F:F)/$C491</f>
        <v>4</v>
      </c>
      <c r="H491" s="10">
        <f>(SUMIF(Sta!$A:$A,$A491,Sta!D:D) +SUMIF(Sta!$B:$B,$A491,Sta!E:E))/$D491</f>
        <v>0.75</v>
      </c>
      <c r="I491" s="6">
        <f>SUMIF(Sta!$A:$A,$A491,Sta!D:D)/$B491</f>
        <v>0.5</v>
      </c>
      <c r="J491" s="6">
        <f>SUMIF(Sta!$B:$B,$A491,Sta!E:E)/$C491</f>
        <v>1</v>
      </c>
      <c r="K491" s="10">
        <f>(SUMIF(Sta!$A:$A,$A491,Sta!E:E) +SUMIF(Sta!$B:$B,$A491,Sta!D:D))/$D491</f>
        <v>2</v>
      </c>
      <c r="L491" s="6">
        <f>SUMIF(Sta!$A:$A,$A491,Sta!E:E)/$B491</f>
        <v>1</v>
      </c>
      <c r="M491" s="6">
        <f>SUMIF(Sta!$B:$B,$A491,Sta!D:D)/$C491</f>
        <v>3</v>
      </c>
      <c r="N491" s="10">
        <f>(SUMIF(Sta!$A:$A,$A491,Sta!L:L) +SUMIF(Sta!$B:$B,$A491,Sta!L:L))/$D491</f>
        <v>1.25</v>
      </c>
      <c r="O491" s="6">
        <f>SUMIF(Sta!$A:$A,$A491,Sta!L:L)/$B491</f>
        <v>1</v>
      </c>
      <c r="P491" s="6">
        <f>SUMIF(Sta!$B:$B,$A491,Sta!L:L)/$C491</f>
        <v>1.5</v>
      </c>
      <c r="Q491" s="10">
        <f>(SUMIF(Sta!$A:$A,$A491,Sta!H:H) +SUMIF(Sta!$B:$B,$A491,Sta!J:J))/$D491</f>
        <v>0.75</v>
      </c>
      <c r="R491" s="6">
        <f>SUMIF(Sta!$A:$A,$A491,Sta!H:H)/$B491</f>
        <v>0.5</v>
      </c>
      <c r="S491" s="6">
        <f>SUMIF(Sta!$B:$B,$A491,Sta!J:J)/$C491</f>
        <v>1</v>
      </c>
      <c r="T491" s="10">
        <f>(SUMIF(Sta!$A:$A,$A491,Sta!I:I) +SUMIF(Sta!$B:$B,$A491,Sta!K:K))/$D491</f>
        <v>0.5</v>
      </c>
      <c r="U491" s="6">
        <f>SUMIF(Sta!$A:$A,$A491,Sta!I:I)/$B491</f>
        <v>0.5</v>
      </c>
      <c r="V491" s="6">
        <f>SUMIF(Sta!$B:$B,$A491,Sta!K:K)/$C491</f>
        <v>0.5</v>
      </c>
      <c r="W491" s="10">
        <f>(SUMIF(Sta!$A:$A,$A491,Sta!Q:Q) +SUMIF(Sta!$B:$B,$A491,Sta!Q:Q))/$D491</f>
        <v>1.5</v>
      </c>
      <c r="X491" s="6">
        <f>SUMIF(Sta!$A:$A,$A491,Sta!Q:Q)/$B491</f>
        <v>0.5</v>
      </c>
      <c r="Y491" s="6">
        <f>SUMIF(Sta!$B:$B,$A491,Sta!Q:Q)/$C491</f>
        <v>2.5</v>
      </c>
      <c r="Z491" s="10">
        <f>(SUMIF(Sta!$A:$A,$A491,Sta!M:M) +SUMIF(Sta!$B:$B,$A491,Sta!O:O))/$D491</f>
        <v>0</v>
      </c>
      <c r="AA491" s="6">
        <f>SUMIF(Sta!$A:$A,$A491,Sta!M:M)/$B491</f>
        <v>0</v>
      </c>
      <c r="AB491" s="6">
        <f>SUMIF(Sta!$B:$B,$A491,Sta!O:O)/$C491</f>
        <v>0</v>
      </c>
      <c r="AC491" s="10">
        <f>(SUMIF(Sta!$A:$A,$A491,Sta!N:N) +SUMIF(Sta!$B:$B,$A491,Sta!P:P))/$D491</f>
        <v>1.5</v>
      </c>
      <c r="AD491" s="6">
        <f>SUMIF(Sta!$A:$A,$A491,Sta!N:N)/$B491</f>
        <v>0.5</v>
      </c>
      <c r="AE491" s="14">
        <f>SUMIF(Sta!$B:$B,$A491,Sta!P:P)/$C491</f>
        <v>2.5</v>
      </c>
    </row>
    <row r="492" spans="1:31" x14ac:dyDescent="0.3">
      <c r="A492" t="s">
        <v>605</v>
      </c>
      <c r="B492" s="9">
        <f>COUNTIF(Sta!A:A,A492)</f>
        <v>2</v>
      </c>
      <c r="C492" s="4">
        <f>COUNTIF(Sta!B:B,A492)</f>
        <v>2</v>
      </c>
      <c r="D492" s="4">
        <f t="shared" si="13"/>
        <v>4</v>
      </c>
      <c r="E492" s="10">
        <f>(SUMIF(Sta!$A:$A,$A492,Sta!F:F) +SUMIF(Sta!$B:$B,$A492,Sta!F:F))/$D492</f>
        <v>2.5</v>
      </c>
      <c r="F492" s="6">
        <f>SUMIF(Sta!$A:$A,$A492,Sta!F:F)/$B492</f>
        <v>2</v>
      </c>
      <c r="G492" s="6">
        <f>SUMIF(Sta!$B:$B,$A492,Sta!F:F)/$C492</f>
        <v>3</v>
      </c>
      <c r="H492" s="10">
        <f>(SUMIF(Sta!$A:$A,$A492,Sta!D:D) +SUMIF(Sta!$B:$B,$A492,Sta!E:E))/$D492</f>
        <v>1</v>
      </c>
      <c r="I492" s="6">
        <f>SUMIF(Sta!$A:$A,$A492,Sta!D:D)/$B492</f>
        <v>0.5</v>
      </c>
      <c r="J492" s="6">
        <f>SUMIF(Sta!$B:$B,$A492,Sta!E:E)/$C492</f>
        <v>1.5</v>
      </c>
      <c r="K492" s="10">
        <f>(SUMIF(Sta!$A:$A,$A492,Sta!E:E) +SUMIF(Sta!$B:$B,$A492,Sta!D:D))/$D492</f>
        <v>1.5</v>
      </c>
      <c r="L492" s="6">
        <f>SUMIF(Sta!$A:$A,$A492,Sta!E:E)/$B492</f>
        <v>1.5</v>
      </c>
      <c r="M492" s="6">
        <f>SUMIF(Sta!$B:$B,$A492,Sta!D:D)/$C492</f>
        <v>1.5</v>
      </c>
      <c r="N492" s="10">
        <f>(SUMIF(Sta!$A:$A,$A492,Sta!L:L) +SUMIF(Sta!$B:$B,$A492,Sta!L:L))/$D492</f>
        <v>0.75</v>
      </c>
      <c r="O492" s="6">
        <f>SUMIF(Sta!$A:$A,$A492,Sta!L:L)/$B492</f>
        <v>0.5</v>
      </c>
      <c r="P492" s="6">
        <f>SUMIF(Sta!$B:$B,$A492,Sta!L:L)/$C492</f>
        <v>1</v>
      </c>
      <c r="Q492" s="10">
        <f>(SUMIF(Sta!$A:$A,$A492,Sta!H:H) +SUMIF(Sta!$B:$B,$A492,Sta!J:J))/$D492</f>
        <v>0</v>
      </c>
      <c r="R492" s="6">
        <f>SUMIF(Sta!$A:$A,$A492,Sta!H:H)/$B492</f>
        <v>0</v>
      </c>
      <c r="S492" s="6">
        <f>SUMIF(Sta!$B:$B,$A492,Sta!J:J)/$C492</f>
        <v>0</v>
      </c>
      <c r="T492" s="10">
        <f>(SUMIF(Sta!$A:$A,$A492,Sta!I:I) +SUMIF(Sta!$B:$B,$A492,Sta!K:K))/$D492</f>
        <v>0.75</v>
      </c>
      <c r="U492" s="6">
        <f>SUMIF(Sta!$A:$A,$A492,Sta!I:I)/$B492</f>
        <v>0.5</v>
      </c>
      <c r="V492" s="6">
        <f>SUMIF(Sta!$B:$B,$A492,Sta!K:K)/$C492</f>
        <v>1</v>
      </c>
      <c r="W492" s="10">
        <f>(SUMIF(Sta!$A:$A,$A492,Sta!Q:Q) +SUMIF(Sta!$B:$B,$A492,Sta!Q:Q))/$D492</f>
        <v>1.75</v>
      </c>
      <c r="X492" s="6">
        <f>SUMIF(Sta!$A:$A,$A492,Sta!Q:Q)/$B492</f>
        <v>1.5</v>
      </c>
      <c r="Y492" s="6">
        <f>SUMIF(Sta!$B:$B,$A492,Sta!Q:Q)/$C492</f>
        <v>2</v>
      </c>
      <c r="Z492" s="10">
        <f>(SUMIF(Sta!$A:$A,$A492,Sta!M:M) +SUMIF(Sta!$B:$B,$A492,Sta!O:O))/$D492</f>
        <v>1</v>
      </c>
      <c r="AA492" s="6">
        <f>SUMIF(Sta!$A:$A,$A492,Sta!M:M)/$B492</f>
        <v>0.5</v>
      </c>
      <c r="AB492" s="6">
        <f>SUMIF(Sta!$B:$B,$A492,Sta!O:O)/$C492</f>
        <v>1.5</v>
      </c>
      <c r="AC492" s="10">
        <f>(SUMIF(Sta!$A:$A,$A492,Sta!N:N) +SUMIF(Sta!$B:$B,$A492,Sta!P:P))/$D492</f>
        <v>0.75</v>
      </c>
      <c r="AD492" s="6">
        <f>SUMIF(Sta!$A:$A,$A492,Sta!N:N)/$B492</f>
        <v>1</v>
      </c>
      <c r="AE492" s="14">
        <f>SUMIF(Sta!$B:$B,$A492,Sta!P:P)/$C492</f>
        <v>0.5</v>
      </c>
    </row>
    <row r="493" spans="1:31" x14ac:dyDescent="0.3">
      <c r="A493" t="s">
        <v>373</v>
      </c>
      <c r="B493" s="9">
        <f>COUNTIF(Sta!A:A,A493)</f>
        <v>2</v>
      </c>
      <c r="C493" s="4">
        <f>COUNTIF(Sta!B:B,A493)</f>
        <v>1</v>
      </c>
      <c r="D493" s="4">
        <f t="shared" si="13"/>
        <v>3</v>
      </c>
      <c r="E493" s="10">
        <f>(SUMIF(Sta!$A:$A,$A493,Sta!F:F) +SUMIF(Sta!$B:$B,$A493,Sta!F:F))/$D493</f>
        <v>1</v>
      </c>
      <c r="F493" s="6">
        <f>SUMIF(Sta!$A:$A,$A493,Sta!F:F)/$B493</f>
        <v>0.5</v>
      </c>
      <c r="G493" s="6">
        <f>SUMIF(Sta!$B:$B,$A493,Sta!F:F)/$C493</f>
        <v>2</v>
      </c>
      <c r="H493" s="10">
        <f>(SUMIF(Sta!$A:$A,$A493,Sta!D:D) +SUMIF(Sta!$B:$B,$A493,Sta!E:E))/$D493</f>
        <v>0.66666666666666663</v>
      </c>
      <c r="I493" s="6">
        <f>SUMIF(Sta!$A:$A,$A493,Sta!D:D)/$B493</f>
        <v>0.5</v>
      </c>
      <c r="J493" s="6">
        <f>SUMIF(Sta!$B:$B,$A493,Sta!E:E)/$C493</f>
        <v>1</v>
      </c>
      <c r="K493" s="10">
        <f>(SUMIF(Sta!$A:$A,$A493,Sta!E:E) +SUMIF(Sta!$B:$B,$A493,Sta!D:D))/$D493</f>
        <v>0.33333333333333331</v>
      </c>
      <c r="L493" s="6">
        <f>SUMIF(Sta!$A:$A,$A493,Sta!E:E)/$B493</f>
        <v>0</v>
      </c>
      <c r="M493" s="6">
        <f>SUMIF(Sta!$B:$B,$A493,Sta!D:D)/$C493</f>
        <v>1</v>
      </c>
      <c r="N493" s="10">
        <f>(SUMIF(Sta!$A:$A,$A493,Sta!L:L) +SUMIF(Sta!$B:$B,$A493,Sta!L:L))/$D493</f>
        <v>0.33333333333333331</v>
      </c>
      <c r="O493" s="6">
        <f>SUMIF(Sta!$A:$A,$A493,Sta!L:L)/$B493</f>
        <v>0</v>
      </c>
      <c r="P493" s="6">
        <f>SUMIF(Sta!$B:$B,$A493,Sta!L:L)/$C493</f>
        <v>1</v>
      </c>
      <c r="Q493" s="10">
        <f>(SUMIF(Sta!$A:$A,$A493,Sta!H:H) +SUMIF(Sta!$B:$B,$A493,Sta!J:J))/$D493</f>
        <v>0</v>
      </c>
      <c r="R493" s="6">
        <f>SUMIF(Sta!$A:$A,$A493,Sta!H:H)/$B493</f>
        <v>0</v>
      </c>
      <c r="S493" s="6">
        <f>SUMIF(Sta!$B:$B,$A493,Sta!J:J)/$C493</f>
        <v>0</v>
      </c>
      <c r="T493" s="10">
        <f>(SUMIF(Sta!$A:$A,$A493,Sta!I:I) +SUMIF(Sta!$B:$B,$A493,Sta!K:K))/$D493</f>
        <v>0.33333333333333331</v>
      </c>
      <c r="U493" s="6">
        <f>SUMIF(Sta!$A:$A,$A493,Sta!I:I)/$B493</f>
        <v>0</v>
      </c>
      <c r="V493" s="6">
        <f>SUMIF(Sta!$B:$B,$A493,Sta!K:K)/$C493</f>
        <v>1</v>
      </c>
      <c r="W493" s="10">
        <f>(SUMIF(Sta!$A:$A,$A493,Sta!Q:Q) +SUMIF(Sta!$B:$B,$A493,Sta!Q:Q))/$D493</f>
        <v>0.66666666666666663</v>
      </c>
      <c r="X493" s="6">
        <f>SUMIF(Sta!$A:$A,$A493,Sta!Q:Q)/$B493</f>
        <v>0.5</v>
      </c>
      <c r="Y493" s="6">
        <f>SUMIF(Sta!$B:$B,$A493,Sta!Q:Q)/$C493</f>
        <v>1</v>
      </c>
      <c r="Z493" s="10">
        <f>(SUMIF(Sta!$A:$A,$A493,Sta!M:M) +SUMIF(Sta!$B:$B,$A493,Sta!O:O))/$D493</f>
        <v>0.66666666666666663</v>
      </c>
      <c r="AA493" s="6">
        <f>SUMIF(Sta!$A:$A,$A493,Sta!M:M)/$B493</f>
        <v>0.5</v>
      </c>
      <c r="AB493" s="6">
        <f>SUMIF(Sta!$B:$B,$A493,Sta!O:O)/$C493</f>
        <v>1</v>
      </c>
      <c r="AC493" s="10">
        <f>(SUMIF(Sta!$A:$A,$A493,Sta!N:N) +SUMIF(Sta!$B:$B,$A493,Sta!P:P))/$D493</f>
        <v>0</v>
      </c>
      <c r="AD493" s="6">
        <f>SUMIF(Sta!$A:$A,$A493,Sta!N:N)/$B493</f>
        <v>0</v>
      </c>
      <c r="AE493" s="14">
        <f>SUMIF(Sta!$B:$B,$A493,Sta!P:P)/$C493</f>
        <v>0</v>
      </c>
    </row>
    <row r="494" spans="1:31" x14ac:dyDescent="0.3">
      <c r="A494" t="s">
        <v>547</v>
      </c>
      <c r="B494" s="9">
        <f>COUNTIF(Sta!A:A,A494)</f>
        <v>2</v>
      </c>
      <c r="C494" s="4">
        <f>COUNTIF(Sta!B:B,A494)</f>
        <v>2</v>
      </c>
      <c r="D494" s="4">
        <f t="shared" si="13"/>
        <v>4</v>
      </c>
      <c r="E494" s="10">
        <f>(SUMIF(Sta!$A:$A,$A494,Sta!F:F) +SUMIF(Sta!$B:$B,$A494,Sta!F:F))/$D494</f>
        <v>1.5</v>
      </c>
      <c r="F494" s="6">
        <f>SUMIF(Sta!$A:$A,$A494,Sta!F:F)/$B494</f>
        <v>1</v>
      </c>
      <c r="G494" s="6">
        <f>SUMIF(Sta!$B:$B,$A494,Sta!F:F)/$C494</f>
        <v>2</v>
      </c>
      <c r="H494" s="10">
        <f>(SUMIF(Sta!$A:$A,$A494,Sta!D:D) +SUMIF(Sta!$B:$B,$A494,Sta!E:E))/$D494</f>
        <v>0</v>
      </c>
      <c r="I494" s="6">
        <f>SUMIF(Sta!$A:$A,$A494,Sta!D:D)/$B494</f>
        <v>0</v>
      </c>
      <c r="J494" s="6">
        <f>SUMIF(Sta!$B:$B,$A494,Sta!E:E)/$C494</f>
        <v>0</v>
      </c>
      <c r="K494" s="10">
        <f>(SUMIF(Sta!$A:$A,$A494,Sta!E:E) +SUMIF(Sta!$B:$B,$A494,Sta!D:D))/$D494</f>
        <v>1.5</v>
      </c>
      <c r="L494" s="6">
        <f>SUMIF(Sta!$A:$A,$A494,Sta!E:E)/$B494</f>
        <v>1</v>
      </c>
      <c r="M494" s="6">
        <f>SUMIF(Sta!$B:$B,$A494,Sta!D:D)/$C494</f>
        <v>2</v>
      </c>
      <c r="N494" s="10">
        <f>(SUMIF(Sta!$A:$A,$A494,Sta!L:L) +SUMIF(Sta!$B:$B,$A494,Sta!L:L))/$D494</f>
        <v>0.75</v>
      </c>
      <c r="O494" s="6">
        <f>SUMIF(Sta!$A:$A,$A494,Sta!L:L)/$B494</f>
        <v>0.5</v>
      </c>
      <c r="P494" s="6">
        <f>SUMIF(Sta!$B:$B,$A494,Sta!L:L)/$C494</f>
        <v>1</v>
      </c>
      <c r="Q494" s="10">
        <f>(SUMIF(Sta!$A:$A,$A494,Sta!H:H) +SUMIF(Sta!$B:$B,$A494,Sta!J:J))/$D494</f>
        <v>0</v>
      </c>
      <c r="R494" s="6">
        <f>SUMIF(Sta!$A:$A,$A494,Sta!H:H)/$B494</f>
        <v>0</v>
      </c>
      <c r="S494" s="6">
        <f>SUMIF(Sta!$B:$B,$A494,Sta!J:J)/$C494</f>
        <v>0</v>
      </c>
      <c r="T494" s="10">
        <f>(SUMIF(Sta!$A:$A,$A494,Sta!I:I) +SUMIF(Sta!$B:$B,$A494,Sta!K:K))/$D494</f>
        <v>0.75</v>
      </c>
      <c r="U494" s="6">
        <f>SUMIF(Sta!$A:$A,$A494,Sta!I:I)/$B494</f>
        <v>0.5</v>
      </c>
      <c r="V494" s="6">
        <f>SUMIF(Sta!$B:$B,$A494,Sta!K:K)/$C494</f>
        <v>1</v>
      </c>
      <c r="W494" s="10">
        <f>(SUMIF(Sta!$A:$A,$A494,Sta!Q:Q) +SUMIF(Sta!$B:$B,$A494,Sta!Q:Q))/$D494</f>
        <v>0.75</v>
      </c>
      <c r="X494" s="6">
        <f>SUMIF(Sta!$A:$A,$A494,Sta!Q:Q)/$B494</f>
        <v>0.5</v>
      </c>
      <c r="Y494" s="6">
        <f>SUMIF(Sta!$B:$B,$A494,Sta!Q:Q)/$C494</f>
        <v>1</v>
      </c>
      <c r="Z494" s="10">
        <f>(SUMIF(Sta!$A:$A,$A494,Sta!M:M) +SUMIF(Sta!$B:$B,$A494,Sta!O:O))/$D494</f>
        <v>0</v>
      </c>
      <c r="AA494" s="6">
        <f>SUMIF(Sta!$A:$A,$A494,Sta!M:M)/$B494</f>
        <v>0</v>
      </c>
      <c r="AB494" s="6">
        <f>SUMIF(Sta!$B:$B,$A494,Sta!O:O)/$C494</f>
        <v>0</v>
      </c>
      <c r="AC494" s="10">
        <f>(SUMIF(Sta!$A:$A,$A494,Sta!N:N) +SUMIF(Sta!$B:$B,$A494,Sta!P:P))/$D494</f>
        <v>0.75</v>
      </c>
      <c r="AD494" s="6">
        <f>SUMIF(Sta!$A:$A,$A494,Sta!N:N)/$B494</f>
        <v>0.5</v>
      </c>
      <c r="AE494" s="14">
        <f>SUMIF(Sta!$B:$B,$A494,Sta!P:P)/$C494</f>
        <v>1</v>
      </c>
    </row>
    <row r="495" spans="1:31" x14ac:dyDescent="0.3">
      <c r="A495" t="s">
        <v>514</v>
      </c>
      <c r="B495" s="9">
        <f>COUNTIF(Sta!A:A,A495)</f>
        <v>2</v>
      </c>
      <c r="C495" s="4">
        <f>COUNTIF(Sta!B:B,A495)</f>
        <v>2</v>
      </c>
      <c r="D495" s="4">
        <f t="shared" si="13"/>
        <v>4</v>
      </c>
      <c r="E495" s="10">
        <f>(SUMIF(Sta!$A:$A,$A495,Sta!F:F) +SUMIF(Sta!$B:$B,$A495,Sta!F:F))/$D495</f>
        <v>2.75</v>
      </c>
      <c r="F495" s="6">
        <f>SUMIF(Sta!$A:$A,$A495,Sta!F:F)/$B495</f>
        <v>3</v>
      </c>
      <c r="G495" s="6">
        <f>SUMIF(Sta!$B:$B,$A495,Sta!F:F)/$C495</f>
        <v>2.5</v>
      </c>
      <c r="H495" s="10">
        <f>(SUMIF(Sta!$A:$A,$A495,Sta!D:D) +SUMIF(Sta!$B:$B,$A495,Sta!E:E))/$D495</f>
        <v>1.75</v>
      </c>
      <c r="I495" s="6">
        <f>SUMIF(Sta!$A:$A,$A495,Sta!D:D)/$B495</f>
        <v>1.5</v>
      </c>
      <c r="J495" s="6">
        <f>SUMIF(Sta!$B:$B,$A495,Sta!E:E)/$C495</f>
        <v>2</v>
      </c>
      <c r="K495" s="10">
        <f>(SUMIF(Sta!$A:$A,$A495,Sta!E:E) +SUMIF(Sta!$B:$B,$A495,Sta!D:D))/$D495</f>
        <v>1</v>
      </c>
      <c r="L495" s="6">
        <f>SUMIF(Sta!$A:$A,$A495,Sta!E:E)/$B495</f>
        <v>1.5</v>
      </c>
      <c r="M495" s="6">
        <f>SUMIF(Sta!$B:$B,$A495,Sta!D:D)/$C495</f>
        <v>0.5</v>
      </c>
      <c r="N495" s="10">
        <f>(SUMIF(Sta!$A:$A,$A495,Sta!L:L) +SUMIF(Sta!$B:$B,$A495,Sta!L:L))/$D495</f>
        <v>0.5</v>
      </c>
      <c r="O495" s="6">
        <f>SUMIF(Sta!$A:$A,$A495,Sta!L:L)/$B495</f>
        <v>1</v>
      </c>
      <c r="P495" s="6">
        <f>SUMIF(Sta!$B:$B,$A495,Sta!L:L)/$C495</f>
        <v>0</v>
      </c>
      <c r="Q495" s="10">
        <f>(SUMIF(Sta!$A:$A,$A495,Sta!H:H) +SUMIF(Sta!$B:$B,$A495,Sta!J:J))/$D495</f>
        <v>0.25</v>
      </c>
      <c r="R495" s="6">
        <f>SUMIF(Sta!$A:$A,$A495,Sta!H:H)/$B495</f>
        <v>0.5</v>
      </c>
      <c r="S495" s="6">
        <f>SUMIF(Sta!$B:$B,$A495,Sta!J:J)/$C495</f>
        <v>0</v>
      </c>
      <c r="T495" s="10">
        <f>(SUMIF(Sta!$A:$A,$A495,Sta!I:I) +SUMIF(Sta!$B:$B,$A495,Sta!K:K))/$D495</f>
        <v>0.25</v>
      </c>
      <c r="U495" s="6">
        <f>SUMIF(Sta!$A:$A,$A495,Sta!I:I)/$B495</f>
        <v>0.5</v>
      </c>
      <c r="V495" s="6">
        <f>SUMIF(Sta!$B:$B,$A495,Sta!K:K)/$C495</f>
        <v>0</v>
      </c>
      <c r="W495" s="10">
        <f>(SUMIF(Sta!$A:$A,$A495,Sta!Q:Q) +SUMIF(Sta!$B:$B,$A495,Sta!Q:Q))/$D495</f>
        <v>2.25</v>
      </c>
      <c r="X495" s="6">
        <f>SUMIF(Sta!$A:$A,$A495,Sta!Q:Q)/$B495</f>
        <v>2</v>
      </c>
      <c r="Y495" s="6">
        <f>SUMIF(Sta!$B:$B,$A495,Sta!Q:Q)/$C495</f>
        <v>2.5</v>
      </c>
      <c r="Z495" s="10">
        <f>(SUMIF(Sta!$A:$A,$A495,Sta!M:M) +SUMIF(Sta!$B:$B,$A495,Sta!O:O))/$D495</f>
        <v>1.5</v>
      </c>
      <c r="AA495" s="6">
        <f>SUMIF(Sta!$A:$A,$A495,Sta!M:M)/$B495</f>
        <v>1</v>
      </c>
      <c r="AB495" s="6">
        <f>SUMIF(Sta!$B:$B,$A495,Sta!O:O)/$C495</f>
        <v>2</v>
      </c>
      <c r="AC495" s="10">
        <f>(SUMIF(Sta!$A:$A,$A495,Sta!N:N) +SUMIF(Sta!$B:$B,$A495,Sta!P:P))/$D495</f>
        <v>0.75</v>
      </c>
      <c r="AD495" s="6">
        <f>SUMIF(Sta!$A:$A,$A495,Sta!N:N)/$B495</f>
        <v>1</v>
      </c>
      <c r="AE495" s="14">
        <f>SUMIF(Sta!$B:$B,$A495,Sta!P:P)/$C495</f>
        <v>0.5</v>
      </c>
    </row>
    <row r="496" spans="1:31" x14ac:dyDescent="0.3">
      <c r="A496" t="s">
        <v>17</v>
      </c>
      <c r="B496" s="9">
        <f>COUNTIF(Sta!A:A,A496)</f>
        <v>0</v>
      </c>
      <c r="C496" s="4">
        <f>COUNTIF(Sta!B:B,A496)</f>
        <v>1</v>
      </c>
      <c r="D496" s="4">
        <f t="shared" si="13"/>
        <v>1</v>
      </c>
      <c r="E496" s="10">
        <f>(SUMIF(Sta!$A:$A,$A496,Sta!F:F) +SUMIF(Sta!$B:$B,$A496,Sta!F:F))/$D496</f>
        <v>3</v>
      </c>
      <c r="F496" s="6" t="e">
        <f>SUMIF(Sta!$A:$A,$A496,Sta!F:F)/$B496</f>
        <v>#DIV/0!</v>
      </c>
      <c r="G496" s="6">
        <f>SUMIF(Sta!$B:$B,$A496,Sta!F:F)/$C496</f>
        <v>3</v>
      </c>
      <c r="H496" s="10">
        <f>(SUMIF(Sta!$A:$A,$A496,Sta!D:D) +SUMIF(Sta!$B:$B,$A496,Sta!E:E))/$D496</f>
        <v>0</v>
      </c>
      <c r="I496" s="6" t="e">
        <f>SUMIF(Sta!$A:$A,$A496,Sta!D:D)/$B496</f>
        <v>#DIV/0!</v>
      </c>
      <c r="J496" s="6">
        <f>SUMIF(Sta!$B:$B,$A496,Sta!E:E)/$C496</f>
        <v>0</v>
      </c>
      <c r="K496" s="10">
        <f>(SUMIF(Sta!$A:$A,$A496,Sta!E:E) +SUMIF(Sta!$B:$B,$A496,Sta!D:D))/$D496</f>
        <v>3</v>
      </c>
      <c r="L496" s="6" t="e">
        <f>SUMIF(Sta!$A:$A,$A496,Sta!E:E)/$B496</f>
        <v>#DIV/0!</v>
      </c>
      <c r="M496" s="6">
        <f>SUMIF(Sta!$B:$B,$A496,Sta!D:D)/$C496</f>
        <v>3</v>
      </c>
      <c r="N496" s="10">
        <f>(SUMIF(Sta!$A:$A,$A496,Sta!L:L) +SUMIF(Sta!$B:$B,$A496,Sta!L:L))/$D496</f>
        <v>0</v>
      </c>
      <c r="O496" s="6" t="e">
        <f>SUMIF(Sta!$A:$A,$A496,Sta!L:L)/$B496</f>
        <v>#DIV/0!</v>
      </c>
      <c r="P496" s="6">
        <f>SUMIF(Sta!$B:$B,$A496,Sta!L:L)/$C496</f>
        <v>0</v>
      </c>
      <c r="Q496" s="10">
        <f>(SUMIF(Sta!$A:$A,$A496,Sta!H:H) +SUMIF(Sta!$B:$B,$A496,Sta!J:J))/$D496</f>
        <v>0</v>
      </c>
      <c r="R496" s="6" t="e">
        <f>SUMIF(Sta!$A:$A,$A496,Sta!H:H)/$B496</f>
        <v>#DIV/0!</v>
      </c>
      <c r="S496" s="6">
        <f>SUMIF(Sta!$B:$B,$A496,Sta!J:J)/$C496</f>
        <v>0</v>
      </c>
      <c r="T496" s="10">
        <f>(SUMIF(Sta!$A:$A,$A496,Sta!I:I) +SUMIF(Sta!$B:$B,$A496,Sta!K:K))/$D496</f>
        <v>0</v>
      </c>
      <c r="U496" s="6" t="e">
        <f>SUMIF(Sta!$A:$A,$A496,Sta!I:I)/$B496</f>
        <v>#DIV/0!</v>
      </c>
      <c r="V496" s="6">
        <f>SUMIF(Sta!$B:$B,$A496,Sta!K:K)/$C496</f>
        <v>0</v>
      </c>
      <c r="W496" s="10">
        <f>(SUMIF(Sta!$A:$A,$A496,Sta!Q:Q) +SUMIF(Sta!$B:$B,$A496,Sta!Q:Q))/$D496</f>
        <v>3</v>
      </c>
      <c r="X496" s="6" t="e">
        <f>SUMIF(Sta!$A:$A,$A496,Sta!Q:Q)/$B496</f>
        <v>#DIV/0!</v>
      </c>
      <c r="Y496" s="6">
        <f>SUMIF(Sta!$B:$B,$A496,Sta!Q:Q)/$C496</f>
        <v>3</v>
      </c>
      <c r="Z496" s="10">
        <f>(SUMIF(Sta!$A:$A,$A496,Sta!M:M) +SUMIF(Sta!$B:$B,$A496,Sta!O:O))/$D496</f>
        <v>0</v>
      </c>
      <c r="AA496" s="6" t="e">
        <f>SUMIF(Sta!$A:$A,$A496,Sta!M:M)/$B496</f>
        <v>#DIV/0!</v>
      </c>
      <c r="AB496" s="6">
        <f>SUMIF(Sta!$B:$B,$A496,Sta!O:O)/$C496</f>
        <v>0</v>
      </c>
      <c r="AC496" s="10">
        <f>(SUMIF(Sta!$A:$A,$A496,Sta!N:N) +SUMIF(Sta!$B:$B,$A496,Sta!P:P))/$D496</f>
        <v>3</v>
      </c>
      <c r="AD496" s="6" t="e">
        <f>SUMIF(Sta!$A:$A,$A496,Sta!N:N)/$B496</f>
        <v>#DIV/0!</v>
      </c>
      <c r="AE496" s="14">
        <f>SUMIF(Sta!$B:$B,$A496,Sta!P:P)/$C496</f>
        <v>3</v>
      </c>
    </row>
    <row r="497" spans="1:31" x14ac:dyDescent="0.3">
      <c r="A497" t="s">
        <v>205</v>
      </c>
      <c r="B497" s="9">
        <f>COUNTIF(Sta!A:A,A497)</f>
        <v>1</v>
      </c>
      <c r="C497" s="4">
        <f>COUNTIF(Sta!B:B,A497)</f>
        <v>1</v>
      </c>
      <c r="D497" s="4">
        <f t="shared" si="13"/>
        <v>2</v>
      </c>
      <c r="E497" s="10">
        <f>(SUMIF(Sta!$A:$A,$A497,Sta!F:F) +SUMIF(Sta!$B:$B,$A497,Sta!F:F))/$D497</f>
        <v>2.5</v>
      </c>
      <c r="F497" s="6">
        <f>SUMIF(Sta!$A:$A,$A497,Sta!F:F)/$B497</f>
        <v>4</v>
      </c>
      <c r="G497" s="6">
        <f>SUMIF(Sta!$B:$B,$A497,Sta!F:F)/$C497</f>
        <v>1</v>
      </c>
      <c r="H497" s="10">
        <f>(SUMIF(Sta!$A:$A,$A497,Sta!D:D) +SUMIF(Sta!$B:$B,$A497,Sta!E:E))/$D497</f>
        <v>0.5</v>
      </c>
      <c r="I497" s="6">
        <f>SUMIF(Sta!$A:$A,$A497,Sta!D:D)/$B497</f>
        <v>1</v>
      </c>
      <c r="J497" s="6">
        <f>SUMIF(Sta!$B:$B,$A497,Sta!E:E)/$C497</f>
        <v>0</v>
      </c>
      <c r="K497" s="10">
        <f>(SUMIF(Sta!$A:$A,$A497,Sta!E:E) +SUMIF(Sta!$B:$B,$A497,Sta!D:D))/$D497</f>
        <v>2</v>
      </c>
      <c r="L497" s="6">
        <f>SUMIF(Sta!$A:$A,$A497,Sta!E:E)/$B497</f>
        <v>3</v>
      </c>
      <c r="M497" s="6">
        <f>SUMIF(Sta!$B:$B,$A497,Sta!D:D)/$C497</f>
        <v>1</v>
      </c>
      <c r="N497" s="10">
        <f>(SUMIF(Sta!$A:$A,$A497,Sta!L:L) +SUMIF(Sta!$B:$B,$A497,Sta!L:L))/$D497</f>
        <v>1.5</v>
      </c>
      <c r="O497" s="6">
        <f>SUMIF(Sta!$A:$A,$A497,Sta!L:L)/$B497</f>
        <v>3</v>
      </c>
      <c r="P497" s="6">
        <f>SUMIF(Sta!$B:$B,$A497,Sta!L:L)/$C497</f>
        <v>0</v>
      </c>
      <c r="Q497" s="10">
        <f>(SUMIF(Sta!$A:$A,$A497,Sta!H:H) +SUMIF(Sta!$B:$B,$A497,Sta!J:J))/$D497</f>
        <v>0</v>
      </c>
      <c r="R497" s="6">
        <f>SUMIF(Sta!$A:$A,$A497,Sta!H:H)/$B497</f>
        <v>0</v>
      </c>
      <c r="S497" s="6">
        <f>SUMIF(Sta!$B:$B,$A497,Sta!J:J)/$C497</f>
        <v>0</v>
      </c>
      <c r="T497" s="10">
        <f>(SUMIF(Sta!$A:$A,$A497,Sta!I:I) +SUMIF(Sta!$B:$B,$A497,Sta!K:K))/$D497</f>
        <v>1.5</v>
      </c>
      <c r="U497" s="6">
        <f>SUMIF(Sta!$A:$A,$A497,Sta!I:I)/$B497</f>
        <v>3</v>
      </c>
      <c r="V497" s="6">
        <f>SUMIF(Sta!$B:$B,$A497,Sta!K:K)/$C497</f>
        <v>0</v>
      </c>
      <c r="W497" s="10">
        <f>(SUMIF(Sta!$A:$A,$A497,Sta!Q:Q) +SUMIF(Sta!$B:$B,$A497,Sta!Q:Q))/$D497</f>
        <v>1</v>
      </c>
      <c r="X497" s="6">
        <f>SUMIF(Sta!$A:$A,$A497,Sta!Q:Q)/$B497</f>
        <v>1</v>
      </c>
      <c r="Y497" s="6">
        <f>SUMIF(Sta!$B:$B,$A497,Sta!Q:Q)/$C497</f>
        <v>1</v>
      </c>
      <c r="Z497" s="10">
        <f>(SUMIF(Sta!$A:$A,$A497,Sta!M:M) +SUMIF(Sta!$B:$B,$A497,Sta!O:O))/$D497</f>
        <v>0.5</v>
      </c>
      <c r="AA497" s="6">
        <f>SUMIF(Sta!$A:$A,$A497,Sta!M:M)/$B497</f>
        <v>1</v>
      </c>
      <c r="AB497" s="6">
        <f>SUMIF(Sta!$B:$B,$A497,Sta!O:O)/$C497</f>
        <v>0</v>
      </c>
      <c r="AC497" s="10">
        <f>(SUMIF(Sta!$A:$A,$A497,Sta!N:N) +SUMIF(Sta!$B:$B,$A497,Sta!P:P))/$D497</f>
        <v>0.5</v>
      </c>
      <c r="AD497" s="6">
        <f>SUMIF(Sta!$A:$A,$A497,Sta!N:N)/$B497</f>
        <v>0</v>
      </c>
      <c r="AE497" s="14">
        <f>SUMIF(Sta!$B:$B,$A497,Sta!P:P)/$C497</f>
        <v>1</v>
      </c>
    </row>
    <row r="498" spans="1:31" x14ac:dyDescent="0.3">
      <c r="A498" t="s">
        <v>100</v>
      </c>
      <c r="B498" s="9">
        <f>COUNTIF(Sta!A:A,A498)</f>
        <v>0</v>
      </c>
      <c r="C498" s="4">
        <f>COUNTIF(Sta!B:B,A498)</f>
        <v>0</v>
      </c>
      <c r="D498" s="4">
        <f t="shared" si="13"/>
        <v>0</v>
      </c>
      <c r="E498" s="10" t="e">
        <f>(SUMIF(Sta!$A:$A,$A498,Sta!F:F) +SUMIF(Sta!$B:$B,$A498,Sta!F:F))/$D498</f>
        <v>#DIV/0!</v>
      </c>
      <c r="F498" s="6" t="e">
        <f>SUMIF(Sta!$A:$A,$A498,Sta!F:F)/$B498</f>
        <v>#DIV/0!</v>
      </c>
      <c r="G498" s="6" t="e">
        <f>SUMIF(Sta!$B:$B,$A498,Sta!F:F)/$C498</f>
        <v>#DIV/0!</v>
      </c>
      <c r="H498" s="10" t="e">
        <f>(SUMIF(Sta!$A:$A,$A498,Sta!D:D) +SUMIF(Sta!$B:$B,$A498,Sta!E:E))/$D498</f>
        <v>#DIV/0!</v>
      </c>
      <c r="I498" s="6" t="e">
        <f>SUMIF(Sta!$A:$A,$A498,Sta!D:D)/$B498</f>
        <v>#DIV/0!</v>
      </c>
      <c r="J498" s="6" t="e">
        <f>SUMIF(Sta!$B:$B,$A498,Sta!E:E)/$C498</f>
        <v>#DIV/0!</v>
      </c>
      <c r="K498" s="10" t="e">
        <f>(SUMIF(Sta!$A:$A,$A498,Sta!E:E) +SUMIF(Sta!$B:$B,$A498,Sta!D:D))/$D498</f>
        <v>#DIV/0!</v>
      </c>
      <c r="L498" s="6" t="e">
        <f>SUMIF(Sta!$A:$A,$A498,Sta!E:E)/$B498</f>
        <v>#DIV/0!</v>
      </c>
      <c r="M498" s="6" t="e">
        <f>SUMIF(Sta!$B:$B,$A498,Sta!D:D)/$C498</f>
        <v>#DIV/0!</v>
      </c>
      <c r="N498" s="10" t="e">
        <f>(SUMIF(Sta!$A:$A,$A498,Sta!L:L) +SUMIF(Sta!$B:$B,$A498,Sta!L:L))/$D498</f>
        <v>#DIV/0!</v>
      </c>
      <c r="O498" s="6" t="e">
        <f>SUMIF(Sta!$A:$A,$A498,Sta!L:L)/$B498</f>
        <v>#DIV/0!</v>
      </c>
      <c r="P498" s="6" t="e">
        <f>SUMIF(Sta!$B:$B,$A498,Sta!L:L)/$C498</f>
        <v>#DIV/0!</v>
      </c>
      <c r="Q498" s="10" t="e">
        <f>(SUMIF(Sta!$A:$A,$A498,Sta!H:H) +SUMIF(Sta!$B:$B,$A498,Sta!J:J))/$D498</f>
        <v>#DIV/0!</v>
      </c>
      <c r="R498" s="6" t="e">
        <f>SUMIF(Sta!$A:$A,$A498,Sta!H:H)/$B498</f>
        <v>#DIV/0!</v>
      </c>
      <c r="S498" s="6" t="e">
        <f>SUMIF(Sta!$B:$B,$A498,Sta!J:J)/$C498</f>
        <v>#DIV/0!</v>
      </c>
      <c r="T498" s="10" t="e">
        <f>(SUMIF(Sta!$A:$A,$A498,Sta!I:I) +SUMIF(Sta!$B:$B,$A498,Sta!K:K))/$D498</f>
        <v>#DIV/0!</v>
      </c>
      <c r="U498" s="6" t="e">
        <f>SUMIF(Sta!$A:$A,$A498,Sta!I:I)/$B498</f>
        <v>#DIV/0!</v>
      </c>
      <c r="V498" s="6" t="e">
        <f>SUMIF(Sta!$B:$B,$A498,Sta!K:K)/$C498</f>
        <v>#DIV/0!</v>
      </c>
      <c r="W498" s="10" t="e">
        <f>(SUMIF(Sta!$A:$A,$A498,Sta!Q:Q) +SUMIF(Sta!$B:$B,$A498,Sta!Q:Q))/$D498</f>
        <v>#DIV/0!</v>
      </c>
      <c r="X498" s="6" t="e">
        <f>SUMIF(Sta!$A:$A,$A498,Sta!Q:Q)/$B498</f>
        <v>#DIV/0!</v>
      </c>
      <c r="Y498" s="6" t="e">
        <f>SUMIF(Sta!$B:$B,$A498,Sta!Q:Q)/$C498</f>
        <v>#DIV/0!</v>
      </c>
      <c r="Z498" s="10" t="e">
        <f>(SUMIF(Sta!$A:$A,$A498,Sta!M:M) +SUMIF(Sta!$B:$B,$A498,Sta!O:O))/$D498</f>
        <v>#DIV/0!</v>
      </c>
      <c r="AA498" s="6" t="e">
        <f>SUMIF(Sta!$A:$A,$A498,Sta!M:M)/$B498</f>
        <v>#DIV/0!</v>
      </c>
      <c r="AB498" s="6" t="e">
        <f>SUMIF(Sta!$B:$B,$A498,Sta!O:O)/$C498</f>
        <v>#DIV/0!</v>
      </c>
      <c r="AC498" s="10" t="e">
        <f>(SUMIF(Sta!$A:$A,$A498,Sta!N:N) +SUMIF(Sta!$B:$B,$A498,Sta!P:P))/$D498</f>
        <v>#DIV/0!</v>
      </c>
      <c r="AD498" s="6" t="e">
        <f>SUMIF(Sta!$A:$A,$A498,Sta!N:N)/$B498</f>
        <v>#DIV/0!</v>
      </c>
      <c r="AE498" s="14" t="e">
        <f>SUMIF(Sta!$B:$B,$A498,Sta!P:P)/$C498</f>
        <v>#DIV/0!</v>
      </c>
    </row>
    <row r="499" spans="1:31" x14ac:dyDescent="0.3">
      <c r="A499" t="s">
        <v>598</v>
      </c>
      <c r="B499" s="9">
        <f>COUNTIF(Sta!A:A,A499)</f>
        <v>3</v>
      </c>
      <c r="C499" s="4">
        <f>COUNTIF(Sta!B:B,A499)</f>
        <v>1</v>
      </c>
      <c r="D499" s="4">
        <f t="shared" si="13"/>
        <v>4</v>
      </c>
      <c r="E499" s="10">
        <f>(SUMIF(Sta!$A:$A,$A499,Sta!F:F) +SUMIF(Sta!$B:$B,$A499,Sta!F:F))/$D499</f>
        <v>2.75</v>
      </c>
      <c r="F499" s="6">
        <f>SUMIF(Sta!$A:$A,$A499,Sta!F:F)/$B499</f>
        <v>2.3333333333333335</v>
      </c>
      <c r="G499" s="6">
        <f>SUMIF(Sta!$B:$B,$A499,Sta!F:F)/$C499</f>
        <v>4</v>
      </c>
      <c r="H499" s="10">
        <f>(SUMIF(Sta!$A:$A,$A499,Sta!D:D) +SUMIF(Sta!$B:$B,$A499,Sta!E:E))/$D499</f>
        <v>1.75</v>
      </c>
      <c r="I499" s="6">
        <f>SUMIF(Sta!$A:$A,$A499,Sta!D:D)/$B499</f>
        <v>1.6666666666666667</v>
      </c>
      <c r="J499" s="6">
        <f>SUMIF(Sta!$B:$B,$A499,Sta!E:E)/$C499</f>
        <v>2</v>
      </c>
      <c r="K499" s="10">
        <f>(SUMIF(Sta!$A:$A,$A499,Sta!E:E) +SUMIF(Sta!$B:$B,$A499,Sta!D:D))/$D499</f>
        <v>1</v>
      </c>
      <c r="L499" s="6">
        <f>SUMIF(Sta!$A:$A,$A499,Sta!E:E)/$B499</f>
        <v>0.66666666666666663</v>
      </c>
      <c r="M499" s="6">
        <f>SUMIF(Sta!$B:$B,$A499,Sta!D:D)/$C499</f>
        <v>2</v>
      </c>
      <c r="N499" s="10">
        <f>(SUMIF(Sta!$A:$A,$A499,Sta!L:L) +SUMIF(Sta!$B:$B,$A499,Sta!L:L))/$D499</f>
        <v>1.5</v>
      </c>
      <c r="O499" s="6">
        <f>SUMIF(Sta!$A:$A,$A499,Sta!L:L)/$B499</f>
        <v>1.3333333333333333</v>
      </c>
      <c r="P499" s="6">
        <f>SUMIF(Sta!$B:$B,$A499,Sta!L:L)/$C499</f>
        <v>2</v>
      </c>
      <c r="Q499" s="10">
        <f>(SUMIF(Sta!$A:$A,$A499,Sta!H:H) +SUMIF(Sta!$B:$B,$A499,Sta!J:J))/$D499</f>
        <v>0.5</v>
      </c>
      <c r="R499" s="6">
        <f>SUMIF(Sta!$A:$A,$A499,Sta!H:H)/$B499</f>
        <v>0.66666666666666663</v>
      </c>
      <c r="S499" s="6">
        <f>SUMIF(Sta!$B:$B,$A499,Sta!J:J)/$C499</f>
        <v>0</v>
      </c>
      <c r="T499" s="10">
        <f>(SUMIF(Sta!$A:$A,$A499,Sta!I:I) +SUMIF(Sta!$B:$B,$A499,Sta!K:K))/$D499</f>
        <v>1</v>
      </c>
      <c r="U499" s="6">
        <f>SUMIF(Sta!$A:$A,$A499,Sta!I:I)/$B499</f>
        <v>0.66666666666666663</v>
      </c>
      <c r="V499" s="6">
        <f>SUMIF(Sta!$B:$B,$A499,Sta!K:K)/$C499</f>
        <v>2</v>
      </c>
      <c r="W499" s="10">
        <f>(SUMIF(Sta!$A:$A,$A499,Sta!Q:Q) +SUMIF(Sta!$B:$B,$A499,Sta!Q:Q))/$D499</f>
        <v>1.25</v>
      </c>
      <c r="X499" s="6">
        <f>SUMIF(Sta!$A:$A,$A499,Sta!Q:Q)/$B499</f>
        <v>1</v>
      </c>
      <c r="Y499" s="6">
        <f>SUMIF(Sta!$B:$B,$A499,Sta!Q:Q)/$C499</f>
        <v>2</v>
      </c>
      <c r="Z499" s="10">
        <f>(SUMIF(Sta!$A:$A,$A499,Sta!M:M) +SUMIF(Sta!$B:$B,$A499,Sta!O:O))/$D499</f>
        <v>1.25</v>
      </c>
      <c r="AA499" s="6">
        <f>SUMIF(Sta!$A:$A,$A499,Sta!M:M)/$B499</f>
        <v>1</v>
      </c>
      <c r="AB499" s="6">
        <f>SUMIF(Sta!$B:$B,$A499,Sta!O:O)/$C499</f>
        <v>2</v>
      </c>
      <c r="AC499" s="10">
        <f>(SUMIF(Sta!$A:$A,$A499,Sta!N:N) +SUMIF(Sta!$B:$B,$A499,Sta!P:P))/$D499</f>
        <v>0</v>
      </c>
      <c r="AD499" s="6">
        <f>SUMIF(Sta!$A:$A,$A499,Sta!N:N)/$B499</f>
        <v>0</v>
      </c>
      <c r="AE499" s="14">
        <f>SUMIF(Sta!$B:$B,$A499,Sta!P:P)/$C499</f>
        <v>0</v>
      </c>
    </row>
    <row r="500" spans="1:31" x14ac:dyDescent="0.3">
      <c r="A500" t="s">
        <v>134</v>
      </c>
      <c r="B500" s="9">
        <f>COUNTIF(Sta!A:A,A500)</f>
        <v>1</v>
      </c>
      <c r="C500" s="4">
        <f>COUNTIF(Sta!B:B,A500)</f>
        <v>1</v>
      </c>
      <c r="D500" s="4">
        <f t="shared" si="13"/>
        <v>2</v>
      </c>
      <c r="E500" s="10">
        <f>(SUMIF(Sta!$A:$A,$A500,Sta!F:F) +SUMIF(Sta!$B:$B,$A500,Sta!F:F))/$D500</f>
        <v>4.5</v>
      </c>
      <c r="F500" s="6">
        <f>SUMIF(Sta!$A:$A,$A500,Sta!F:F)/$B500</f>
        <v>5</v>
      </c>
      <c r="G500" s="6">
        <f>SUMIF(Sta!$B:$B,$A500,Sta!F:F)/$C500</f>
        <v>4</v>
      </c>
      <c r="H500" s="10">
        <f>(SUMIF(Sta!$A:$A,$A500,Sta!D:D) +SUMIF(Sta!$B:$B,$A500,Sta!E:E))/$D500</f>
        <v>3</v>
      </c>
      <c r="I500" s="6">
        <f>SUMIF(Sta!$A:$A,$A500,Sta!D:D)/$B500</f>
        <v>4</v>
      </c>
      <c r="J500" s="6">
        <f>SUMIF(Sta!$B:$B,$A500,Sta!E:E)/$C500</f>
        <v>2</v>
      </c>
      <c r="K500" s="10">
        <f>(SUMIF(Sta!$A:$A,$A500,Sta!E:E) +SUMIF(Sta!$B:$B,$A500,Sta!D:D))/$D500</f>
        <v>1.5</v>
      </c>
      <c r="L500" s="6">
        <f>SUMIF(Sta!$A:$A,$A500,Sta!E:E)/$B500</f>
        <v>1</v>
      </c>
      <c r="M500" s="6">
        <f>SUMIF(Sta!$B:$B,$A500,Sta!D:D)/$C500</f>
        <v>2</v>
      </c>
      <c r="N500" s="10">
        <f>(SUMIF(Sta!$A:$A,$A500,Sta!L:L) +SUMIF(Sta!$B:$B,$A500,Sta!L:L))/$D500</f>
        <v>0.5</v>
      </c>
      <c r="O500" s="6">
        <f>SUMIF(Sta!$A:$A,$A500,Sta!L:L)/$B500</f>
        <v>1</v>
      </c>
      <c r="P500" s="6">
        <f>SUMIF(Sta!$B:$B,$A500,Sta!L:L)/$C500</f>
        <v>0</v>
      </c>
      <c r="Q500" s="10">
        <f>(SUMIF(Sta!$A:$A,$A500,Sta!H:H) +SUMIF(Sta!$B:$B,$A500,Sta!J:J))/$D500</f>
        <v>0</v>
      </c>
      <c r="R500" s="6">
        <f>SUMIF(Sta!$A:$A,$A500,Sta!H:H)/$B500</f>
        <v>0</v>
      </c>
      <c r="S500" s="6">
        <f>SUMIF(Sta!$B:$B,$A500,Sta!J:J)/$C500</f>
        <v>0</v>
      </c>
      <c r="T500" s="10">
        <f>(SUMIF(Sta!$A:$A,$A500,Sta!I:I) +SUMIF(Sta!$B:$B,$A500,Sta!K:K))/$D500</f>
        <v>0.5</v>
      </c>
      <c r="U500" s="6">
        <f>SUMIF(Sta!$A:$A,$A500,Sta!I:I)/$B500</f>
        <v>1</v>
      </c>
      <c r="V500" s="6">
        <f>SUMIF(Sta!$B:$B,$A500,Sta!K:K)/$C500</f>
        <v>0</v>
      </c>
      <c r="W500" s="10">
        <f>(SUMIF(Sta!$A:$A,$A500,Sta!Q:Q) +SUMIF(Sta!$B:$B,$A500,Sta!Q:Q))/$D500</f>
        <v>4</v>
      </c>
      <c r="X500" s="6">
        <f>SUMIF(Sta!$A:$A,$A500,Sta!Q:Q)/$B500</f>
        <v>4</v>
      </c>
      <c r="Y500" s="6">
        <f>SUMIF(Sta!$B:$B,$A500,Sta!Q:Q)/$C500</f>
        <v>4</v>
      </c>
      <c r="Z500" s="10">
        <f>(SUMIF(Sta!$A:$A,$A500,Sta!M:M) +SUMIF(Sta!$B:$B,$A500,Sta!O:O))/$D500</f>
        <v>3</v>
      </c>
      <c r="AA500" s="6">
        <f>SUMIF(Sta!$A:$A,$A500,Sta!M:M)/$B500</f>
        <v>4</v>
      </c>
      <c r="AB500" s="6">
        <f>SUMIF(Sta!$B:$B,$A500,Sta!O:O)/$C500</f>
        <v>2</v>
      </c>
      <c r="AC500" s="10">
        <f>(SUMIF(Sta!$A:$A,$A500,Sta!N:N) +SUMIF(Sta!$B:$B,$A500,Sta!P:P))/$D500</f>
        <v>1</v>
      </c>
      <c r="AD500" s="6">
        <f>SUMIF(Sta!$A:$A,$A500,Sta!N:N)/$B500</f>
        <v>0</v>
      </c>
      <c r="AE500" s="14">
        <f>SUMIF(Sta!$B:$B,$A500,Sta!P:P)/$C500</f>
        <v>2</v>
      </c>
    </row>
    <row r="501" spans="1:31" x14ac:dyDescent="0.3">
      <c r="A501" t="s">
        <v>546</v>
      </c>
      <c r="B501" s="9">
        <f>COUNTIF(Sta!A:A,A501)</f>
        <v>2</v>
      </c>
      <c r="C501" s="4">
        <f>COUNTIF(Sta!B:B,A501)</f>
        <v>2</v>
      </c>
      <c r="D501" s="4">
        <f t="shared" si="13"/>
        <v>4</v>
      </c>
      <c r="E501" s="10">
        <f>(SUMIF(Sta!$A:$A,$A501,Sta!F:F) +SUMIF(Sta!$B:$B,$A501,Sta!F:F))/$D501</f>
        <v>1.75</v>
      </c>
      <c r="F501" s="6">
        <f>SUMIF(Sta!$A:$A,$A501,Sta!F:F)/$B501</f>
        <v>0.5</v>
      </c>
      <c r="G501" s="6">
        <f>SUMIF(Sta!$B:$B,$A501,Sta!F:F)/$C501</f>
        <v>3</v>
      </c>
      <c r="H501" s="10">
        <f>(SUMIF(Sta!$A:$A,$A501,Sta!D:D) +SUMIF(Sta!$B:$B,$A501,Sta!E:E))/$D501</f>
        <v>0.75</v>
      </c>
      <c r="I501" s="6">
        <f>SUMIF(Sta!$A:$A,$A501,Sta!D:D)/$B501</f>
        <v>0.5</v>
      </c>
      <c r="J501" s="6">
        <f>SUMIF(Sta!$B:$B,$A501,Sta!E:E)/$C501</f>
        <v>1</v>
      </c>
      <c r="K501" s="10">
        <f>(SUMIF(Sta!$A:$A,$A501,Sta!E:E) +SUMIF(Sta!$B:$B,$A501,Sta!D:D))/$D501</f>
        <v>1</v>
      </c>
      <c r="L501" s="6">
        <f>SUMIF(Sta!$A:$A,$A501,Sta!E:E)/$B501</f>
        <v>0</v>
      </c>
      <c r="M501" s="6">
        <f>SUMIF(Sta!$B:$B,$A501,Sta!D:D)/$C501</f>
        <v>2</v>
      </c>
      <c r="N501" s="10">
        <f>(SUMIF(Sta!$A:$A,$A501,Sta!L:L) +SUMIF(Sta!$B:$B,$A501,Sta!L:L))/$D501</f>
        <v>0.75</v>
      </c>
      <c r="O501" s="6">
        <f>SUMIF(Sta!$A:$A,$A501,Sta!L:L)/$B501</f>
        <v>0</v>
      </c>
      <c r="P501" s="6">
        <f>SUMIF(Sta!$B:$B,$A501,Sta!L:L)/$C501</f>
        <v>1.5</v>
      </c>
      <c r="Q501" s="10">
        <f>(SUMIF(Sta!$A:$A,$A501,Sta!H:H) +SUMIF(Sta!$B:$B,$A501,Sta!J:J))/$D501</f>
        <v>0.25</v>
      </c>
      <c r="R501" s="6">
        <f>SUMIF(Sta!$A:$A,$A501,Sta!H:H)/$B501</f>
        <v>0</v>
      </c>
      <c r="S501" s="6">
        <f>SUMIF(Sta!$B:$B,$A501,Sta!J:J)/$C501</f>
        <v>0.5</v>
      </c>
      <c r="T501" s="10">
        <f>(SUMIF(Sta!$A:$A,$A501,Sta!I:I) +SUMIF(Sta!$B:$B,$A501,Sta!K:K))/$D501</f>
        <v>0.5</v>
      </c>
      <c r="U501" s="6">
        <f>SUMIF(Sta!$A:$A,$A501,Sta!I:I)/$B501</f>
        <v>0</v>
      </c>
      <c r="V501" s="6">
        <f>SUMIF(Sta!$B:$B,$A501,Sta!K:K)/$C501</f>
        <v>1</v>
      </c>
      <c r="W501" s="10">
        <f>(SUMIF(Sta!$A:$A,$A501,Sta!Q:Q) +SUMIF(Sta!$B:$B,$A501,Sta!Q:Q))/$D501</f>
        <v>1</v>
      </c>
      <c r="X501" s="6">
        <f>SUMIF(Sta!$A:$A,$A501,Sta!Q:Q)/$B501</f>
        <v>0.5</v>
      </c>
      <c r="Y501" s="6">
        <f>SUMIF(Sta!$B:$B,$A501,Sta!Q:Q)/$C501</f>
        <v>1.5</v>
      </c>
      <c r="Z501" s="10">
        <f>(SUMIF(Sta!$A:$A,$A501,Sta!M:M) +SUMIF(Sta!$B:$B,$A501,Sta!O:O))/$D501</f>
        <v>0.5</v>
      </c>
      <c r="AA501" s="6">
        <f>SUMIF(Sta!$A:$A,$A501,Sta!M:M)/$B501</f>
        <v>0.5</v>
      </c>
      <c r="AB501" s="6">
        <f>SUMIF(Sta!$B:$B,$A501,Sta!O:O)/$C501</f>
        <v>0.5</v>
      </c>
      <c r="AC501" s="10">
        <f>(SUMIF(Sta!$A:$A,$A501,Sta!N:N) +SUMIF(Sta!$B:$B,$A501,Sta!P:P))/$D501</f>
        <v>0.5</v>
      </c>
      <c r="AD501" s="6">
        <f>SUMIF(Sta!$A:$A,$A501,Sta!N:N)/$B501</f>
        <v>0</v>
      </c>
      <c r="AE501" s="14">
        <f>SUMIF(Sta!$B:$B,$A501,Sta!P:P)/$C501</f>
        <v>1</v>
      </c>
    </row>
    <row r="502" spans="1:31" x14ac:dyDescent="0.3">
      <c r="A502" t="s">
        <v>346</v>
      </c>
      <c r="B502" s="9">
        <f>COUNTIF(Sta!A:A,A502)</f>
        <v>0</v>
      </c>
      <c r="C502" s="4">
        <f>COUNTIF(Sta!B:B,A502)</f>
        <v>0</v>
      </c>
      <c r="D502" s="4">
        <f t="shared" si="13"/>
        <v>0</v>
      </c>
      <c r="E502" s="10" t="e">
        <f>(SUMIF(Sta!$A:$A,$A502,Sta!F:F) +SUMIF(Sta!$B:$B,$A502,Sta!F:F))/$D502</f>
        <v>#DIV/0!</v>
      </c>
      <c r="F502" s="6" t="e">
        <f>SUMIF(Sta!$A:$A,$A502,Sta!F:F)/$B502</f>
        <v>#DIV/0!</v>
      </c>
      <c r="G502" s="6" t="e">
        <f>SUMIF(Sta!$B:$B,$A502,Sta!F:F)/$C502</f>
        <v>#DIV/0!</v>
      </c>
      <c r="H502" s="10" t="e">
        <f>(SUMIF(Sta!$A:$A,$A502,Sta!D:D) +SUMIF(Sta!$B:$B,$A502,Sta!E:E))/$D502</f>
        <v>#DIV/0!</v>
      </c>
      <c r="I502" s="6" t="e">
        <f>SUMIF(Sta!$A:$A,$A502,Sta!D:D)/$B502</f>
        <v>#DIV/0!</v>
      </c>
      <c r="J502" s="6" t="e">
        <f>SUMIF(Sta!$B:$B,$A502,Sta!E:E)/$C502</f>
        <v>#DIV/0!</v>
      </c>
      <c r="K502" s="10" t="e">
        <f>(SUMIF(Sta!$A:$A,$A502,Sta!E:E) +SUMIF(Sta!$B:$B,$A502,Sta!D:D))/$D502</f>
        <v>#DIV/0!</v>
      </c>
      <c r="L502" s="6" t="e">
        <f>SUMIF(Sta!$A:$A,$A502,Sta!E:E)/$B502</f>
        <v>#DIV/0!</v>
      </c>
      <c r="M502" s="6" t="e">
        <f>SUMIF(Sta!$B:$B,$A502,Sta!D:D)/$C502</f>
        <v>#DIV/0!</v>
      </c>
      <c r="N502" s="10" t="e">
        <f>(SUMIF(Sta!$A:$A,$A502,Sta!L:L) +SUMIF(Sta!$B:$B,$A502,Sta!L:L))/$D502</f>
        <v>#DIV/0!</v>
      </c>
      <c r="O502" s="6" t="e">
        <f>SUMIF(Sta!$A:$A,$A502,Sta!L:L)/$B502</f>
        <v>#DIV/0!</v>
      </c>
      <c r="P502" s="6" t="e">
        <f>SUMIF(Sta!$B:$B,$A502,Sta!L:L)/$C502</f>
        <v>#DIV/0!</v>
      </c>
      <c r="Q502" s="10" t="e">
        <f>(SUMIF(Sta!$A:$A,$A502,Sta!H:H) +SUMIF(Sta!$B:$B,$A502,Sta!J:J))/$D502</f>
        <v>#DIV/0!</v>
      </c>
      <c r="R502" s="6" t="e">
        <f>SUMIF(Sta!$A:$A,$A502,Sta!H:H)/$B502</f>
        <v>#DIV/0!</v>
      </c>
      <c r="S502" s="6" t="e">
        <f>SUMIF(Sta!$B:$B,$A502,Sta!J:J)/$C502</f>
        <v>#DIV/0!</v>
      </c>
      <c r="T502" s="10" t="e">
        <f>(SUMIF(Sta!$A:$A,$A502,Sta!I:I) +SUMIF(Sta!$B:$B,$A502,Sta!K:K))/$D502</f>
        <v>#DIV/0!</v>
      </c>
      <c r="U502" s="6" t="e">
        <f>SUMIF(Sta!$A:$A,$A502,Sta!I:I)/$B502</f>
        <v>#DIV/0!</v>
      </c>
      <c r="V502" s="6" t="e">
        <f>SUMIF(Sta!$B:$B,$A502,Sta!K:K)/$C502</f>
        <v>#DIV/0!</v>
      </c>
      <c r="W502" s="10" t="e">
        <f>(SUMIF(Sta!$A:$A,$A502,Sta!Q:Q) +SUMIF(Sta!$B:$B,$A502,Sta!Q:Q))/$D502</f>
        <v>#DIV/0!</v>
      </c>
      <c r="X502" s="6" t="e">
        <f>SUMIF(Sta!$A:$A,$A502,Sta!Q:Q)/$B502</f>
        <v>#DIV/0!</v>
      </c>
      <c r="Y502" s="6" t="e">
        <f>SUMIF(Sta!$B:$B,$A502,Sta!Q:Q)/$C502</f>
        <v>#DIV/0!</v>
      </c>
      <c r="Z502" s="10" t="e">
        <f>(SUMIF(Sta!$A:$A,$A502,Sta!M:M) +SUMIF(Sta!$B:$B,$A502,Sta!O:O))/$D502</f>
        <v>#DIV/0!</v>
      </c>
      <c r="AA502" s="6" t="e">
        <f>SUMIF(Sta!$A:$A,$A502,Sta!M:M)/$B502</f>
        <v>#DIV/0!</v>
      </c>
      <c r="AB502" s="6" t="e">
        <f>SUMIF(Sta!$B:$B,$A502,Sta!O:O)/$C502</f>
        <v>#DIV/0!</v>
      </c>
      <c r="AC502" s="10" t="e">
        <f>(SUMIF(Sta!$A:$A,$A502,Sta!N:N) +SUMIF(Sta!$B:$B,$A502,Sta!P:P))/$D502</f>
        <v>#DIV/0!</v>
      </c>
      <c r="AD502" s="6" t="e">
        <f>SUMIF(Sta!$A:$A,$A502,Sta!N:N)/$B502</f>
        <v>#DIV/0!</v>
      </c>
      <c r="AE502" s="14" t="e">
        <f>SUMIF(Sta!$B:$B,$A502,Sta!P:P)/$C502</f>
        <v>#DIV/0!</v>
      </c>
    </row>
    <row r="503" spans="1:31" x14ac:dyDescent="0.3">
      <c r="A503" t="s">
        <v>266</v>
      </c>
      <c r="B503" s="9">
        <f>COUNTIF(Sta!A:A,A503)</f>
        <v>0</v>
      </c>
      <c r="C503" s="4">
        <f>COUNTIF(Sta!B:B,A503)</f>
        <v>0</v>
      </c>
      <c r="D503" s="4">
        <f t="shared" si="13"/>
        <v>0</v>
      </c>
      <c r="E503" s="10" t="e">
        <f>(SUMIF(Sta!$A:$A,$A503,Sta!F:F) +SUMIF(Sta!$B:$B,$A503,Sta!F:F))/$D503</f>
        <v>#DIV/0!</v>
      </c>
      <c r="F503" s="6" t="e">
        <f>SUMIF(Sta!$A:$A,$A503,Sta!F:F)/$B503</f>
        <v>#DIV/0!</v>
      </c>
      <c r="G503" s="6" t="e">
        <f>SUMIF(Sta!$B:$B,$A503,Sta!F:F)/$C503</f>
        <v>#DIV/0!</v>
      </c>
      <c r="H503" s="10" t="e">
        <f>(SUMIF(Sta!$A:$A,$A503,Sta!D:D) +SUMIF(Sta!$B:$B,$A503,Sta!E:E))/$D503</f>
        <v>#DIV/0!</v>
      </c>
      <c r="I503" s="6" t="e">
        <f>SUMIF(Sta!$A:$A,$A503,Sta!D:D)/$B503</f>
        <v>#DIV/0!</v>
      </c>
      <c r="J503" s="6" t="e">
        <f>SUMIF(Sta!$B:$B,$A503,Sta!E:E)/$C503</f>
        <v>#DIV/0!</v>
      </c>
      <c r="K503" s="10" t="e">
        <f>(SUMIF(Sta!$A:$A,$A503,Sta!E:E) +SUMIF(Sta!$B:$B,$A503,Sta!D:D))/$D503</f>
        <v>#DIV/0!</v>
      </c>
      <c r="L503" s="6" t="e">
        <f>SUMIF(Sta!$A:$A,$A503,Sta!E:E)/$B503</f>
        <v>#DIV/0!</v>
      </c>
      <c r="M503" s="6" t="e">
        <f>SUMIF(Sta!$B:$B,$A503,Sta!D:D)/$C503</f>
        <v>#DIV/0!</v>
      </c>
      <c r="N503" s="10" t="e">
        <f>(SUMIF(Sta!$A:$A,$A503,Sta!L:L) +SUMIF(Sta!$B:$B,$A503,Sta!L:L))/$D503</f>
        <v>#DIV/0!</v>
      </c>
      <c r="O503" s="6" t="e">
        <f>SUMIF(Sta!$A:$A,$A503,Sta!L:L)/$B503</f>
        <v>#DIV/0!</v>
      </c>
      <c r="P503" s="6" t="e">
        <f>SUMIF(Sta!$B:$B,$A503,Sta!L:L)/$C503</f>
        <v>#DIV/0!</v>
      </c>
      <c r="Q503" s="10" t="e">
        <f>(SUMIF(Sta!$A:$A,$A503,Sta!H:H) +SUMIF(Sta!$B:$B,$A503,Sta!J:J))/$D503</f>
        <v>#DIV/0!</v>
      </c>
      <c r="R503" s="6" t="e">
        <f>SUMIF(Sta!$A:$A,$A503,Sta!H:H)/$B503</f>
        <v>#DIV/0!</v>
      </c>
      <c r="S503" s="6" t="e">
        <f>SUMIF(Sta!$B:$B,$A503,Sta!J:J)/$C503</f>
        <v>#DIV/0!</v>
      </c>
      <c r="T503" s="10" t="e">
        <f>(SUMIF(Sta!$A:$A,$A503,Sta!I:I) +SUMIF(Sta!$B:$B,$A503,Sta!K:K))/$D503</f>
        <v>#DIV/0!</v>
      </c>
      <c r="U503" s="6" t="e">
        <f>SUMIF(Sta!$A:$A,$A503,Sta!I:I)/$B503</f>
        <v>#DIV/0!</v>
      </c>
      <c r="V503" s="6" t="e">
        <f>SUMIF(Sta!$B:$B,$A503,Sta!K:K)/$C503</f>
        <v>#DIV/0!</v>
      </c>
      <c r="W503" s="10" t="e">
        <f>(SUMIF(Sta!$A:$A,$A503,Sta!Q:Q) +SUMIF(Sta!$B:$B,$A503,Sta!Q:Q))/$D503</f>
        <v>#DIV/0!</v>
      </c>
      <c r="X503" s="6" t="e">
        <f>SUMIF(Sta!$A:$A,$A503,Sta!Q:Q)/$B503</f>
        <v>#DIV/0!</v>
      </c>
      <c r="Y503" s="6" t="e">
        <f>SUMIF(Sta!$B:$B,$A503,Sta!Q:Q)/$C503</f>
        <v>#DIV/0!</v>
      </c>
      <c r="Z503" s="10" t="e">
        <f>(SUMIF(Sta!$A:$A,$A503,Sta!M:M) +SUMIF(Sta!$B:$B,$A503,Sta!O:O))/$D503</f>
        <v>#DIV/0!</v>
      </c>
      <c r="AA503" s="6" t="e">
        <f>SUMIF(Sta!$A:$A,$A503,Sta!M:M)/$B503</f>
        <v>#DIV/0!</v>
      </c>
      <c r="AB503" s="6" t="e">
        <f>SUMIF(Sta!$B:$B,$A503,Sta!O:O)/$C503</f>
        <v>#DIV/0!</v>
      </c>
      <c r="AC503" s="10" t="e">
        <f>(SUMIF(Sta!$A:$A,$A503,Sta!N:N) +SUMIF(Sta!$B:$B,$A503,Sta!P:P))/$D503</f>
        <v>#DIV/0!</v>
      </c>
      <c r="AD503" s="6" t="e">
        <f>SUMIF(Sta!$A:$A,$A503,Sta!N:N)/$B503</f>
        <v>#DIV/0!</v>
      </c>
      <c r="AE503" s="14" t="e">
        <f>SUMIF(Sta!$B:$B,$A503,Sta!P:P)/$C503</f>
        <v>#DIV/0!</v>
      </c>
    </row>
    <row r="504" spans="1:31" x14ac:dyDescent="0.3">
      <c r="A504" t="s">
        <v>594</v>
      </c>
      <c r="B504" s="9">
        <f>COUNTIF(Sta!A:A,A504)</f>
        <v>1</v>
      </c>
      <c r="C504" s="4">
        <f>COUNTIF(Sta!B:B,A504)</f>
        <v>1</v>
      </c>
      <c r="D504" s="4">
        <f t="shared" si="13"/>
        <v>2</v>
      </c>
      <c r="E504" s="10">
        <f>(SUMIF(Sta!$A:$A,$A504,Sta!F:F) +SUMIF(Sta!$B:$B,$A504,Sta!F:F))/$D504</f>
        <v>2</v>
      </c>
      <c r="F504" s="6">
        <f>SUMIF(Sta!$A:$A,$A504,Sta!F:F)/$B504</f>
        <v>2</v>
      </c>
      <c r="G504" s="6">
        <f>SUMIF(Sta!$B:$B,$A504,Sta!F:F)/$C504</f>
        <v>2</v>
      </c>
      <c r="H504" s="10">
        <f>(SUMIF(Sta!$A:$A,$A504,Sta!D:D) +SUMIF(Sta!$B:$B,$A504,Sta!E:E))/$D504</f>
        <v>1</v>
      </c>
      <c r="I504" s="6">
        <f>SUMIF(Sta!$A:$A,$A504,Sta!D:D)/$B504</f>
        <v>1</v>
      </c>
      <c r="J504" s="6">
        <f>SUMIF(Sta!$B:$B,$A504,Sta!E:E)/$C504</f>
        <v>1</v>
      </c>
      <c r="K504" s="10">
        <f>(SUMIF(Sta!$A:$A,$A504,Sta!E:E) +SUMIF(Sta!$B:$B,$A504,Sta!D:D))/$D504</f>
        <v>1</v>
      </c>
      <c r="L504" s="6">
        <f>SUMIF(Sta!$A:$A,$A504,Sta!E:E)/$B504</f>
        <v>1</v>
      </c>
      <c r="M504" s="6">
        <f>SUMIF(Sta!$B:$B,$A504,Sta!D:D)/$C504</f>
        <v>1</v>
      </c>
      <c r="N504" s="10">
        <f>(SUMIF(Sta!$A:$A,$A504,Sta!L:L) +SUMIF(Sta!$B:$B,$A504,Sta!L:L))/$D504</f>
        <v>0.5</v>
      </c>
      <c r="O504" s="6">
        <f>SUMIF(Sta!$A:$A,$A504,Sta!L:L)/$B504</f>
        <v>0</v>
      </c>
      <c r="P504" s="6">
        <f>SUMIF(Sta!$B:$B,$A504,Sta!L:L)/$C504</f>
        <v>1</v>
      </c>
      <c r="Q504" s="10">
        <f>(SUMIF(Sta!$A:$A,$A504,Sta!H:H) +SUMIF(Sta!$B:$B,$A504,Sta!J:J))/$D504</f>
        <v>0.5</v>
      </c>
      <c r="R504" s="6">
        <f>SUMIF(Sta!$A:$A,$A504,Sta!H:H)/$B504</f>
        <v>0</v>
      </c>
      <c r="S504" s="6">
        <f>SUMIF(Sta!$B:$B,$A504,Sta!J:J)/$C504</f>
        <v>1</v>
      </c>
      <c r="T504" s="10">
        <f>(SUMIF(Sta!$A:$A,$A504,Sta!I:I) +SUMIF(Sta!$B:$B,$A504,Sta!K:K))/$D504</f>
        <v>0</v>
      </c>
      <c r="U504" s="6">
        <f>SUMIF(Sta!$A:$A,$A504,Sta!I:I)/$B504</f>
        <v>0</v>
      </c>
      <c r="V504" s="6">
        <f>SUMIF(Sta!$B:$B,$A504,Sta!K:K)/$C504</f>
        <v>0</v>
      </c>
      <c r="W504" s="10">
        <f>(SUMIF(Sta!$A:$A,$A504,Sta!Q:Q) +SUMIF(Sta!$B:$B,$A504,Sta!Q:Q))/$D504</f>
        <v>1.5</v>
      </c>
      <c r="X504" s="6">
        <f>SUMIF(Sta!$A:$A,$A504,Sta!Q:Q)/$B504</f>
        <v>2</v>
      </c>
      <c r="Y504" s="6">
        <f>SUMIF(Sta!$B:$B,$A504,Sta!Q:Q)/$C504</f>
        <v>1</v>
      </c>
      <c r="Z504" s="10">
        <f>(SUMIF(Sta!$A:$A,$A504,Sta!M:M) +SUMIF(Sta!$B:$B,$A504,Sta!O:O))/$D504</f>
        <v>0.5</v>
      </c>
      <c r="AA504" s="6">
        <f>SUMIF(Sta!$A:$A,$A504,Sta!M:M)/$B504</f>
        <v>1</v>
      </c>
      <c r="AB504" s="6">
        <f>SUMIF(Sta!$B:$B,$A504,Sta!O:O)/$C504</f>
        <v>0</v>
      </c>
      <c r="AC504" s="10">
        <f>(SUMIF(Sta!$A:$A,$A504,Sta!N:N) +SUMIF(Sta!$B:$B,$A504,Sta!P:P))/$D504</f>
        <v>1</v>
      </c>
      <c r="AD504" s="6">
        <f>SUMIF(Sta!$A:$A,$A504,Sta!N:N)/$B504</f>
        <v>1</v>
      </c>
      <c r="AE504" s="14">
        <f>SUMIF(Sta!$B:$B,$A504,Sta!P:P)/$C504</f>
        <v>1</v>
      </c>
    </row>
    <row r="505" spans="1:31" x14ac:dyDescent="0.3">
      <c r="A505" t="s">
        <v>383</v>
      </c>
      <c r="B505" s="9">
        <f>COUNTIF(Sta!A:A,A505)</f>
        <v>0</v>
      </c>
      <c r="C505" s="4">
        <f>COUNTIF(Sta!B:B,A505)</f>
        <v>0</v>
      </c>
      <c r="D505" s="4">
        <f t="shared" si="13"/>
        <v>0</v>
      </c>
      <c r="E505" s="10" t="e">
        <f>(SUMIF(Sta!$A:$A,$A505,Sta!F:F) +SUMIF(Sta!$B:$B,$A505,Sta!F:F))/$D505</f>
        <v>#DIV/0!</v>
      </c>
      <c r="F505" s="6" t="e">
        <f>SUMIF(Sta!$A:$A,$A505,Sta!F:F)/$B505</f>
        <v>#DIV/0!</v>
      </c>
      <c r="G505" s="6" t="e">
        <f>SUMIF(Sta!$B:$B,$A505,Sta!F:F)/$C505</f>
        <v>#DIV/0!</v>
      </c>
      <c r="H505" s="10" t="e">
        <f>(SUMIF(Sta!$A:$A,$A505,Sta!D:D) +SUMIF(Sta!$B:$B,$A505,Sta!E:E))/$D505</f>
        <v>#DIV/0!</v>
      </c>
      <c r="I505" s="6" t="e">
        <f>SUMIF(Sta!$A:$A,$A505,Sta!D:D)/$B505</f>
        <v>#DIV/0!</v>
      </c>
      <c r="J505" s="6" t="e">
        <f>SUMIF(Sta!$B:$B,$A505,Sta!E:E)/$C505</f>
        <v>#DIV/0!</v>
      </c>
      <c r="K505" s="10" t="e">
        <f>(SUMIF(Sta!$A:$A,$A505,Sta!E:E) +SUMIF(Sta!$B:$B,$A505,Sta!D:D))/$D505</f>
        <v>#DIV/0!</v>
      </c>
      <c r="L505" s="6" t="e">
        <f>SUMIF(Sta!$A:$A,$A505,Sta!E:E)/$B505</f>
        <v>#DIV/0!</v>
      </c>
      <c r="M505" s="6" t="e">
        <f>SUMIF(Sta!$B:$B,$A505,Sta!D:D)/$C505</f>
        <v>#DIV/0!</v>
      </c>
      <c r="N505" s="10" t="e">
        <f>(SUMIF(Sta!$A:$A,$A505,Sta!L:L) +SUMIF(Sta!$B:$B,$A505,Sta!L:L))/$D505</f>
        <v>#DIV/0!</v>
      </c>
      <c r="O505" s="6" t="e">
        <f>SUMIF(Sta!$A:$A,$A505,Sta!L:L)/$B505</f>
        <v>#DIV/0!</v>
      </c>
      <c r="P505" s="6" t="e">
        <f>SUMIF(Sta!$B:$B,$A505,Sta!L:L)/$C505</f>
        <v>#DIV/0!</v>
      </c>
      <c r="Q505" s="10" t="e">
        <f>(SUMIF(Sta!$A:$A,$A505,Sta!H:H) +SUMIF(Sta!$B:$B,$A505,Sta!J:J))/$D505</f>
        <v>#DIV/0!</v>
      </c>
      <c r="R505" s="6" t="e">
        <f>SUMIF(Sta!$A:$A,$A505,Sta!H:H)/$B505</f>
        <v>#DIV/0!</v>
      </c>
      <c r="S505" s="6" t="e">
        <f>SUMIF(Sta!$B:$B,$A505,Sta!J:J)/$C505</f>
        <v>#DIV/0!</v>
      </c>
      <c r="T505" s="10" t="e">
        <f>(SUMIF(Sta!$A:$A,$A505,Sta!I:I) +SUMIF(Sta!$B:$B,$A505,Sta!K:K))/$D505</f>
        <v>#DIV/0!</v>
      </c>
      <c r="U505" s="6" t="e">
        <f>SUMIF(Sta!$A:$A,$A505,Sta!I:I)/$B505</f>
        <v>#DIV/0!</v>
      </c>
      <c r="V505" s="6" t="e">
        <f>SUMIF(Sta!$B:$B,$A505,Sta!K:K)/$C505</f>
        <v>#DIV/0!</v>
      </c>
      <c r="W505" s="10" t="e">
        <f>(SUMIF(Sta!$A:$A,$A505,Sta!Q:Q) +SUMIF(Sta!$B:$B,$A505,Sta!Q:Q))/$D505</f>
        <v>#DIV/0!</v>
      </c>
      <c r="X505" s="6" t="e">
        <f>SUMIF(Sta!$A:$A,$A505,Sta!Q:Q)/$B505</f>
        <v>#DIV/0!</v>
      </c>
      <c r="Y505" s="6" t="e">
        <f>SUMIF(Sta!$B:$B,$A505,Sta!Q:Q)/$C505</f>
        <v>#DIV/0!</v>
      </c>
      <c r="Z505" s="10" t="e">
        <f>(SUMIF(Sta!$A:$A,$A505,Sta!M:M) +SUMIF(Sta!$B:$B,$A505,Sta!O:O))/$D505</f>
        <v>#DIV/0!</v>
      </c>
      <c r="AA505" s="6" t="e">
        <f>SUMIF(Sta!$A:$A,$A505,Sta!M:M)/$B505</f>
        <v>#DIV/0!</v>
      </c>
      <c r="AB505" s="6" t="e">
        <f>SUMIF(Sta!$B:$B,$A505,Sta!O:O)/$C505</f>
        <v>#DIV/0!</v>
      </c>
      <c r="AC505" s="10" t="e">
        <f>(SUMIF(Sta!$A:$A,$A505,Sta!N:N) +SUMIF(Sta!$B:$B,$A505,Sta!P:P))/$D505</f>
        <v>#DIV/0!</v>
      </c>
      <c r="AD505" s="6" t="e">
        <f>SUMIF(Sta!$A:$A,$A505,Sta!N:N)/$B505</f>
        <v>#DIV/0!</v>
      </c>
      <c r="AE505" s="14" t="e">
        <f>SUMIF(Sta!$B:$B,$A505,Sta!P:P)/$C505</f>
        <v>#DIV/0!</v>
      </c>
    </row>
    <row r="506" spans="1:31" x14ac:dyDescent="0.3">
      <c r="A506" t="s">
        <v>260</v>
      </c>
      <c r="B506" s="9">
        <f>COUNTIF(Sta!A:A,A506)</f>
        <v>0</v>
      </c>
      <c r="C506" s="4">
        <f>COUNTIF(Sta!B:B,A506)</f>
        <v>0</v>
      </c>
      <c r="D506" s="4">
        <f t="shared" si="13"/>
        <v>0</v>
      </c>
      <c r="E506" s="10" t="e">
        <f>(SUMIF(Sta!$A:$A,$A506,Sta!F:F) +SUMIF(Sta!$B:$B,$A506,Sta!F:F))/$D506</f>
        <v>#DIV/0!</v>
      </c>
      <c r="F506" s="6" t="e">
        <f>SUMIF(Sta!$A:$A,$A506,Sta!F:F)/$B506</f>
        <v>#DIV/0!</v>
      </c>
      <c r="G506" s="6" t="e">
        <f>SUMIF(Sta!$B:$B,$A506,Sta!F:F)/$C506</f>
        <v>#DIV/0!</v>
      </c>
      <c r="H506" s="10" t="e">
        <f>(SUMIF(Sta!$A:$A,$A506,Sta!D:D) +SUMIF(Sta!$B:$B,$A506,Sta!E:E))/$D506</f>
        <v>#DIV/0!</v>
      </c>
      <c r="I506" s="6" t="e">
        <f>SUMIF(Sta!$A:$A,$A506,Sta!D:D)/$B506</f>
        <v>#DIV/0!</v>
      </c>
      <c r="J506" s="6" t="e">
        <f>SUMIF(Sta!$B:$B,$A506,Sta!E:E)/$C506</f>
        <v>#DIV/0!</v>
      </c>
      <c r="K506" s="10" t="e">
        <f>(SUMIF(Sta!$A:$A,$A506,Sta!E:E) +SUMIF(Sta!$B:$B,$A506,Sta!D:D))/$D506</f>
        <v>#DIV/0!</v>
      </c>
      <c r="L506" s="6" t="e">
        <f>SUMIF(Sta!$A:$A,$A506,Sta!E:E)/$B506</f>
        <v>#DIV/0!</v>
      </c>
      <c r="M506" s="6" t="e">
        <f>SUMIF(Sta!$B:$B,$A506,Sta!D:D)/$C506</f>
        <v>#DIV/0!</v>
      </c>
      <c r="N506" s="10" t="e">
        <f>(SUMIF(Sta!$A:$A,$A506,Sta!L:L) +SUMIF(Sta!$B:$B,$A506,Sta!L:L))/$D506</f>
        <v>#DIV/0!</v>
      </c>
      <c r="O506" s="6" t="e">
        <f>SUMIF(Sta!$A:$A,$A506,Sta!L:L)/$B506</f>
        <v>#DIV/0!</v>
      </c>
      <c r="P506" s="6" t="e">
        <f>SUMIF(Sta!$B:$B,$A506,Sta!L:L)/$C506</f>
        <v>#DIV/0!</v>
      </c>
      <c r="Q506" s="10" t="e">
        <f>(SUMIF(Sta!$A:$A,$A506,Sta!H:H) +SUMIF(Sta!$B:$B,$A506,Sta!J:J))/$D506</f>
        <v>#DIV/0!</v>
      </c>
      <c r="R506" s="6" t="e">
        <f>SUMIF(Sta!$A:$A,$A506,Sta!H:H)/$B506</f>
        <v>#DIV/0!</v>
      </c>
      <c r="S506" s="6" t="e">
        <f>SUMIF(Sta!$B:$B,$A506,Sta!J:J)/$C506</f>
        <v>#DIV/0!</v>
      </c>
      <c r="T506" s="10" t="e">
        <f>(SUMIF(Sta!$A:$A,$A506,Sta!I:I) +SUMIF(Sta!$B:$B,$A506,Sta!K:K))/$D506</f>
        <v>#DIV/0!</v>
      </c>
      <c r="U506" s="6" t="e">
        <f>SUMIF(Sta!$A:$A,$A506,Sta!I:I)/$B506</f>
        <v>#DIV/0!</v>
      </c>
      <c r="V506" s="6" t="e">
        <f>SUMIF(Sta!$B:$B,$A506,Sta!K:K)/$C506</f>
        <v>#DIV/0!</v>
      </c>
      <c r="W506" s="10" t="e">
        <f>(SUMIF(Sta!$A:$A,$A506,Sta!Q:Q) +SUMIF(Sta!$B:$B,$A506,Sta!Q:Q))/$D506</f>
        <v>#DIV/0!</v>
      </c>
      <c r="X506" s="6" t="e">
        <f>SUMIF(Sta!$A:$A,$A506,Sta!Q:Q)/$B506</f>
        <v>#DIV/0!</v>
      </c>
      <c r="Y506" s="6" t="e">
        <f>SUMIF(Sta!$B:$B,$A506,Sta!Q:Q)/$C506</f>
        <v>#DIV/0!</v>
      </c>
      <c r="Z506" s="10" t="e">
        <f>(SUMIF(Sta!$A:$A,$A506,Sta!M:M) +SUMIF(Sta!$B:$B,$A506,Sta!O:O))/$D506</f>
        <v>#DIV/0!</v>
      </c>
      <c r="AA506" s="6" t="e">
        <f>SUMIF(Sta!$A:$A,$A506,Sta!M:M)/$B506</f>
        <v>#DIV/0!</v>
      </c>
      <c r="AB506" s="6" t="e">
        <f>SUMIF(Sta!$B:$B,$A506,Sta!O:O)/$C506</f>
        <v>#DIV/0!</v>
      </c>
      <c r="AC506" s="10" t="e">
        <f>(SUMIF(Sta!$A:$A,$A506,Sta!N:N) +SUMIF(Sta!$B:$B,$A506,Sta!P:P))/$D506</f>
        <v>#DIV/0!</v>
      </c>
      <c r="AD506" s="6" t="e">
        <f>SUMIF(Sta!$A:$A,$A506,Sta!N:N)/$B506</f>
        <v>#DIV/0!</v>
      </c>
      <c r="AE506" s="14" t="e">
        <f>SUMIF(Sta!$B:$B,$A506,Sta!P:P)/$C506</f>
        <v>#DIV/0!</v>
      </c>
    </row>
    <row r="507" spans="1:31" x14ac:dyDescent="0.3">
      <c r="A507" t="s">
        <v>406</v>
      </c>
      <c r="B507" s="9">
        <f>COUNTIF(Sta!A:A,A507)</f>
        <v>0</v>
      </c>
      <c r="C507" s="4">
        <f>COUNTIF(Sta!B:B,A507)</f>
        <v>0</v>
      </c>
      <c r="D507" s="4">
        <f t="shared" si="13"/>
        <v>0</v>
      </c>
      <c r="E507" s="10" t="e">
        <f>(SUMIF(Sta!$A:$A,$A507,Sta!F:F) +SUMIF(Sta!$B:$B,$A507,Sta!F:F))/$D507</f>
        <v>#DIV/0!</v>
      </c>
      <c r="F507" s="6" t="e">
        <f>SUMIF(Sta!$A:$A,$A507,Sta!F:F)/$B507</f>
        <v>#DIV/0!</v>
      </c>
      <c r="G507" s="6" t="e">
        <f>SUMIF(Sta!$B:$B,$A507,Sta!F:F)/$C507</f>
        <v>#DIV/0!</v>
      </c>
      <c r="H507" s="10" t="e">
        <f>(SUMIF(Sta!$A:$A,$A507,Sta!D:D) +SUMIF(Sta!$B:$B,$A507,Sta!E:E))/$D507</f>
        <v>#DIV/0!</v>
      </c>
      <c r="I507" s="6" t="e">
        <f>SUMIF(Sta!$A:$A,$A507,Sta!D:D)/$B507</f>
        <v>#DIV/0!</v>
      </c>
      <c r="J507" s="6" t="e">
        <f>SUMIF(Sta!$B:$B,$A507,Sta!E:E)/$C507</f>
        <v>#DIV/0!</v>
      </c>
      <c r="K507" s="10" t="e">
        <f>(SUMIF(Sta!$A:$A,$A507,Sta!E:E) +SUMIF(Sta!$B:$B,$A507,Sta!D:D))/$D507</f>
        <v>#DIV/0!</v>
      </c>
      <c r="L507" s="6" t="e">
        <f>SUMIF(Sta!$A:$A,$A507,Sta!E:E)/$B507</f>
        <v>#DIV/0!</v>
      </c>
      <c r="M507" s="6" t="e">
        <f>SUMIF(Sta!$B:$B,$A507,Sta!D:D)/$C507</f>
        <v>#DIV/0!</v>
      </c>
      <c r="N507" s="10" t="e">
        <f>(SUMIF(Sta!$A:$A,$A507,Sta!L:L) +SUMIF(Sta!$B:$B,$A507,Sta!L:L))/$D507</f>
        <v>#DIV/0!</v>
      </c>
      <c r="O507" s="6" t="e">
        <f>SUMIF(Sta!$A:$A,$A507,Sta!L:L)/$B507</f>
        <v>#DIV/0!</v>
      </c>
      <c r="P507" s="6" t="e">
        <f>SUMIF(Sta!$B:$B,$A507,Sta!L:L)/$C507</f>
        <v>#DIV/0!</v>
      </c>
      <c r="Q507" s="10" t="e">
        <f>(SUMIF(Sta!$A:$A,$A507,Sta!H:H) +SUMIF(Sta!$B:$B,$A507,Sta!J:J))/$D507</f>
        <v>#DIV/0!</v>
      </c>
      <c r="R507" s="6" t="e">
        <f>SUMIF(Sta!$A:$A,$A507,Sta!H:H)/$B507</f>
        <v>#DIV/0!</v>
      </c>
      <c r="S507" s="6" t="e">
        <f>SUMIF(Sta!$B:$B,$A507,Sta!J:J)/$C507</f>
        <v>#DIV/0!</v>
      </c>
      <c r="T507" s="10" t="e">
        <f>(SUMIF(Sta!$A:$A,$A507,Sta!I:I) +SUMIF(Sta!$B:$B,$A507,Sta!K:K))/$D507</f>
        <v>#DIV/0!</v>
      </c>
      <c r="U507" s="6" t="e">
        <f>SUMIF(Sta!$A:$A,$A507,Sta!I:I)/$B507</f>
        <v>#DIV/0!</v>
      </c>
      <c r="V507" s="6" t="e">
        <f>SUMIF(Sta!$B:$B,$A507,Sta!K:K)/$C507</f>
        <v>#DIV/0!</v>
      </c>
      <c r="W507" s="10" t="e">
        <f>(SUMIF(Sta!$A:$A,$A507,Sta!Q:Q) +SUMIF(Sta!$B:$B,$A507,Sta!Q:Q))/$D507</f>
        <v>#DIV/0!</v>
      </c>
      <c r="X507" s="6" t="e">
        <f>SUMIF(Sta!$A:$A,$A507,Sta!Q:Q)/$B507</f>
        <v>#DIV/0!</v>
      </c>
      <c r="Y507" s="6" t="e">
        <f>SUMIF(Sta!$B:$B,$A507,Sta!Q:Q)/$C507</f>
        <v>#DIV/0!</v>
      </c>
      <c r="Z507" s="10" t="e">
        <f>(SUMIF(Sta!$A:$A,$A507,Sta!M:M) +SUMIF(Sta!$B:$B,$A507,Sta!O:O))/$D507</f>
        <v>#DIV/0!</v>
      </c>
      <c r="AA507" s="6" t="e">
        <f>SUMIF(Sta!$A:$A,$A507,Sta!M:M)/$B507</f>
        <v>#DIV/0!</v>
      </c>
      <c r="AB507" s="6" t="e">
        <f>SUMIF(Sta!$B:$B,$A507,Sta!O:O)/$C507</f>
        <v>#DIV/0!</v>
      </c>
      <c r="AC507" s="10" t="e">
        <f>(SUMIF(Sta!$A:$A,$A507,Sta!N:N) +SUMIF(Sta!$B:$B,$A507,Sta!P:P))/$D507</f>
        <v>#DIV/0!</v>
      </c>
      <c r="AD507" s="6" t="e">
        <f>SUMIF(Sta!$A:$A,$A507,Sta!N:N)/$B507</f>
        <v>#DIV/0!</v>
      </c>
      <c r="AE507" s="14" t="e">
        <f>SUMIF(Sta!$B:$B,$A507,Sta!P:P)/$C507</f>
        <v>#DIV/0!</v>
      </c>
    </row>
    <row r="508" spans="1:31" x14ac:dyDescent="0.3">
      <c r="A508" t="s">
        <v>566</v>
      </c>
      <c r="B508" s="9">
        <f>COUNTIF(Sta!A:A,A508)</f>
        <v>14</v>
      </c>
      <c r="C508" s="4">
        <f>COUNTIF(Sta!B:B,A508)</f>
        <v>14</v>
      </c>
      <c r="D508" s="4">
        <f t="shared" si="13"/>
        <v>28</v>
      </c>
      <c r="E508" s="10">
        <f>(SUMIF(Sta!$A:$A,$A508,Sta!F:F) +SUMIF(Sta!$B:$B,$A508,Sta!F:F))/$D508</f>
        <v>1.7142857142857142</v>
      </c>
      <c r="F508" s="6">
        <f>SUMIF(Sta!$A:$A,$A508,Sta!F:F)/$B508</f>
        <v>1.7142857142857142</v>
      </c>
      <c r="G508" s="6">
        <f>SUMIF(Sta!$B:$B,$A508,Sta!F:F)/$C508</f>
        <v>1.7142857142857142</v>
      </c>
      <c r="H508" s="10">
        <f>(SUMIF(Sta!$A:$A,$A508,Sta!D:D) +SUMIF(Sta!$B:$B,$A508,Sta!E:E))/$D508</f>
        <v>0.7857142857142857</v>
      </c>
      <c r="I508" s="6">
        <f>SUMIF(Sta!$A:$A,$A508,Sta!D:D)/$B508</f>
        <v>0.7857142857142857</v>
      </c>
      <c r="J508" s="6">
        <f>SUMIF(Sta!$B:$B,$A508,Sta!E:E)/$C508</f>
        <v>0.7857142857142857</v>
      </c>
      <c r="K508" s="10">
        <f>(SUMIF(Sta!$A:$A,$A508,Sta!E:E) +SUMIF(Sta!$B:$B,$A508,Sta!D:D))/$D508</f>
        <v>0.9285714285714286</v>
      </c>
      <c r="L508" s="6">
        <f>SUMIF(Sta!$A:$A,$A508,Sta!E:E)/$B508</f>
        <v>0.9285714285714286</v>
      </c>
      <c r="M508" s="6">
        <f>SUMIF(Sta!$B:$B,$A508,Sta!D:D)/$C508</f>
        <v>0.9285714285714286</v>
      </c>
      <c r="N508" s="10">
        <f>(SUMIF(Sta!$A:$A,$A508,Sta!L:L) +SUMIF(Sta!$B:$B,$A508,Sta!L:L))/$D508</f>
        <v>0.8928571428571429</v>
      </c>
      <c r="O508" s="6">
        <f>SUMIF(Sta!$A:$A,$A508,Sta!L:L)/$B508</f>
        <v>0.8571428571428571</v>
      </c>
      <c r="P508" s="6">
        <f>SUMIF(Sta!$B:$B,$A508,Sta!L:L)/$C508</f>
        <v>0.9285714285714286</v>
      </c>
      <c r="Q508" s="10">
        <f>(SUMIF(Sta!$A:$A,$A508,Sta!H:H) +SUMIF(Sta!$B:$B,$A508,Sta!J:J))/$D508</f>
        <v>0.4642857142857143</v>
      </c>
      <c r="R508" s="6">
        <f>SUMIF(Sta!$A:$A,$A508,Sta!H:H)/$B508</f>
        <v>0.5</v>
      </c>
      <c r="S508" s="6">
        <f>SUMIF(Sta!$B:$B,$A508,Sta!J:J)/$C508</f>
        <v>0.42857142857142855</v>
      </c>
      <c r="T508" s="10">
        <f>(SUMIF(Sta!$A:$A,$A508,Sta!I:I) +SUMIF(Sta!$B:$B,$A508,Sta!K:K))/$D508</f>
        <v>0.42857142857142855</v>
      </c>
      <c r="U508" s="6">
        <f>SUMIF(Sta!$A:$A,$A508,Sta!I:I)/$B508</f>
        <v>0.35714285714285715</v>
      </c>
      <c r="V508" s="6">
        <f>SUMIF(Sta!$B:$B,$A508,Sta!K:K)/$C508</f>
        <v>0.5</v>
      </c>
      <c r="W508" s="10">
        <f>(SUMIF(Sta!$A:$A,$A508,Sta!Q:Q) +SUMIF(Sta!$B:$B,$A508,Sta!Q:Q))/$D508</f>
        <v>0.8214285714285714</v>
      </c>
      <c r="X508" s="6">
        <f>SUMIF(Sta!$A:$A,$A508,Sta!Q:Q)/$B508</f>
        <v>0.8571428571428571</v>
      </c>
      <c r="Y508" s="6">
        <f>SUMIF(Sta!$B:$B,$A508,Sta!Q:Q)/$C508</f>
        <v>0.7857142857142857</v>
      </c>
      <c r="Z508" s="10">
        <f>(SUMIF(Sta!$A:$A,$A508,Sta!M:M) +SUMIF(Sta!$B:$B,$A508,Sta!O:O))/$D508</f>
        <v>0.32142857142857145</v>
      </c>
      <c r="AA508" s="6">
        <f>SUMIF(Sta!$A:$A,$A508,Sta!M:M)/$B508</f>
        <v>0.2857142857142857</v>
      </c>
      <c r="AB508" s="6">
        <f>SUMIF(Sta!$B:$B,$A508,Sta!O:O)/$C508</f>
        <v>0.35714285714285715</v>
      </c>
      <c r="AC508" s="10">
        <f>(SUMIF(Sta!$A:$A,$A508,Sta!N:N) +SUMIF(Sta!$B:$B,$A508,Sta!P:P))/$D508</f>
        <v>0.5</v>
      </c>
      <c r="AD508" s="6">
        <f>SUMIF(Sta!$A:$A,$A508,Sta!N:N)/$B508</f>
        <v>0.5714285714285714</v>
      </c>
      <c r="AE508" s="14">
        <f>SUMIF(Sta!$B:$B,$A508,Sta!P:P)/$C508</f>
        <v>0.42857142857142855</v>
      </c>
    </row>
    <row r="509" spans="1:31" x14ac:dyDescent="0.3">
      <c r="A509" t="s">
        <v>667</v>
      </c>
      <c r="B509" s="9">
        <f>COUNTIF(Sta!A:A,A509)</f>
        <v>2</v>
      </c>
      <c r="C509" s="4">
        <f>COUNTIF(Sta!B:B,A509)</f>
        <v>2</v>
      </c>
      <c r="D509" s="4">
        <f t="shared" ref="D509:D572" si="14">B509+C509</f>
        <v>4</v>
      </c>
      <c r="E509" s="10">
        <f>(SUMIF(Sta!$A:$A,$A509,Sta!F:F) +SUMIF(Sta!$B:$B,$A509,Sta!F:F))/$D509</f>
        <v>3</v>
      </c>
      <c r="F509" s="6">
        <f>SUMIF(Sta!$A:$A,$A509,Sta!F:F)/$B509</f>
        <v>3.5</v>
      </c>
      <c r="G509" s="6">
        <f>SUMIF(Sta!$B:$B,$A509,Sta!F:F)/$C509</f>
        <v>2.5</v>
      </c>
      <c r="H509" s="10">
        <f>(SUMIF(Sta!$A:$A,$A509,Sta!D:D) +SUMIF(Sta!$B:$B,$A509,Sta!E:E))/$D509</f>
        <v>1.25</v>
      </c>
      <c r="I509" s="6">
        <f>SUMIF(Sta!$A:$A,$A509,Sta!D:D)/$B509</f>
        <v>1</v>
      </c>
      <c r="J509" s="6">
        <f>SUMIF(Sta!$B:$B,$A509,Sta!E:E)/$C509</f>
        <v>1.5</v>
      </c>
      <c r="K509" s="10">
        <f>(SUMIF(Sta!$A:$A,$A509,Sta!E:E) +SUMIF(Sta!$B:$B,$A509,Sta!D:D))/$D509</f>
        <v>1.75</v>
      </c>
      <c r="L509" s="6">
        <f>SUMIF(Sta!$A:$A,$A509,Sta!E:E)/$B509</f>
        <v>2.5</v>
      </c>
      <c r="M509" s="6">
        <f>SUMIF(Sta!$B:$B,$A509,Sta!D:D)/$C509</f>
        <v>1</v>
      </c>
      <c r="N509" s="10">
        <f>(SUMIF(Sta!$A:$A,$A509,Sta!L:L) +SUMIF(Sta!$B:$B,$A509,Sta!L:L))/$D509</f>
        <v>1.25</v>
      </c>
      <c r="O509" s="6">
        <f>SUMIF(Sta!$A:$A,$A509,Sta!L:L)/$B509</f>
        <v>1.5</v>
      </c>
      <c r="P509" s="6">
        <f>SUMIF(Sta!$B:$B,$A509,Sta!L:L)/$C509</f>
        <v>1</v>
      </c>
      <c r="Q509" s="10">
        <f>(SUMIF(Sta!$A:$A,$A509,Sta!H:H) +SUMIF(Sta!$B:$B,$A509,Sta!J:J))/$D509</f>
        <v>0.75</v>
      </c>
      <c r="R509" s="6">
        <f>SUMIF(Sta!$A:$A,$A509,Sta!H:H)/$B509</f>
        <v>0.5</v>
      </c>
      <c r="S509" s="6">
        <f>SUMIF(Sta!$B:$B,$A509,Sta!J:J)/$C509</f>
        <v>1</v>
      </c>
      <c r="T509" s="10">
        <f>(SUMIF(Sta!$A:$A,$A509,Sta!I:I) +SUMIF(Sta!$B:$B,$A509,Sta!K:K))/$D509</f>
        <v>0.5</v>
      </c>
      <c r="U509" s="6">
        <f>SUMIF(Sta!$A:$A,$A509,Sta!I:I)/$B509</f>
        <v>1</v>
      </c>
      <c r="V509" s="6">
        <f>SUMIF(Sta!$B:$B,$A509,Sta!K:K)/$C509</f>
        <v>0</v>
      </c>
      <c r="W509" s="10">
        <f>(SUMIF(Sta!$A:$A,$A509,Sta!Q:Q) +SUMIF(Sta!$B:$B,$A509,Sta!Q:Q))/$D509</f>
        <v>1.75</v>
      </c>
      <c r="X509" s="6">
        <f>SUMIF(Sta!$A:$A,$A509,Sta!Q:Q)/$B509</f>
        <v>2</v>
      </c>
      <c r="Y509" s="6">
        <f>SUMIF(Sta!$B:$B,$A509,Sta!Q:Q)/$C509</f>
        <v>1.5</v>
      </c>
      <c r="Z509" s="10">
        <f>(SUMIF(Sta!$A:$A,$A509,Sta!M:M) +SUMIF(Sta!$B:$B,$A509,Sta!O:O))/$D509</f>
        <v>0.5</v>
      </c>
      <c r="AA509" s="6">
        <f>SUMIF(Sta!$A:$A,$A509,Sta!M:M)/$B509</f>
        <v>0.5</v>
      </c>
      <c r="AB509" s="6">
        <f>SUMIF(Sta!$B:$B,$A509,Sta!O:O)/$C509</f>
        <v>0.5</v>
      </c>
      <c r="AC509" s="10">
        <f>(SUMIF(Sta!$A:$A,$A509,Sta!N:N) +SUMIF(Sta!$B:$B,$A509,Sta!P:P))/$D509</f>
        <v>1.25</v>
      </c>
      <c r="AD509" s="6">
        <f>SUMIF(Sta!$A:$A,$A509,Sta!N:N)/$B509</f>
        <v>1.5</v>
      </c>
      <c r="AE509" s="14">
        <f>SUMIF(Sta!$B:$B,$A509,Sta!P:P)/$C509</f>
        <v>1</v>
      </c>
    </row>
    <row r="510" spans="1:31" x14ac:dyDescent="0.3">
      <c r="A510" t="s">
        <v>422</v>
      </c>
      <c r="B510" s="9">
        <f>COUNTIF(Sta!A:A,A510)</f>
        <v>1</v>
      </c>
      <c r="C510" s="4">
        <f>COUNTIF(Sta!B:B,A510)</f>
        <v>1</v>
      </c>
      <c r="D510" s="4">
        <f t="shared" si="14"/>
        <v>2</v>
      </c>
      <c r="E510" s="10">
        <f>(SUMIF(Sta!$A:$A,$A510,Sta!F:F) +SUMIF(Sta!$B:$B,$A510,Sta!F:F))/$D510</f>
        <v>5.5</v>
      </c>
      <c r="F510" s="6">
        <f>SUMIF(Sta!$A:$A,$A510,Sta!F:F)/$B510</f>
        <v>4</v>
      </c>
      <c r="G510" s="6">
        <f>SUMIF(Sta!$B:$B,$A510,Sta!F:F)/$C510</f>
        <v>7</v>
      </c>
      <c r="H510" s="10">
        <f>(SUMIF(Sta!$A:$A,$A510,Sta!D:D) +SUMIF(Sta!$B:$B,$A510,Sta!E:E))/$D510</f>
        <v>1</v>
      </c>
      <c r="I510" s="6">
        <f>SUMIF(Sta!$A:$A,$A510,Sta!D:D)/$B510</f>
        <v>2</v>
      </c>
      <c r="J510" s="6">
        <f>SUMIF(Sta!$B:$B,$A510,Sta!E:E)/$C510</f>
        <v>0</v>
      </c>
      <c r="K510" s="10">
        <f>(SUMIF(Sta!$A:$A,$A510,Sta!E:E) +SUMIF(Sta!$B:$B,$A510,Sta!D:D))/$D510</f>
        <v>4.5</v>
      </c>
      <c r="L510" s="6">
        <f>SUMIF(Sta!$A:$A,$A510,Sta!E:E)/$B510</f>
        <v>2</v>
      </c>
      <c r="M510" s="6">
        <f>SUMIF(Sta!$B:$B,$A510,Sta!D:D)/$C510</f>
        <v>7</v>
      </c>
      <c r="N510" s="10">
        <f>(SUMIF(Sta!$A:$A,$A510,Sta!L:L) +SUMIF(Sta!$B:$B,$A510,Sta!L:L))/$D510</f>
        <v>2.5</v>
      </c>
      <c r="O510" s="6">
        <f>SUMIF(Sta!$A:$A,$A510,Sta!L:L)/$B510</f>
        <v>2</v>
      </c>
      <c r="P510" s="6">
        <f>SUMIF(Sta!$B:$B,$A510,Sta!L:L)/$C510</f>
        <v>3</v>
      </c>
      <c r="Q510" s="10">
        <f>(SUMIF(Sta!$A:$A,$A510,Sta!H:H) +SUMIF(Sta!$B:$B,$A510,Sta!J:J))/$D510</f>
        <v>0</v>
      </c>
      <c r="R510" s="6">
        <f>SUMIF(Sta!$A:$A,$A510,Sta!H:H)/$B510</f>
        <v>0</v>
      </c>
      <c r="S510" s="6">
        <f>SUMIF(Sta!$B:$B,$A510,Sta!J:J)/$C510</f>
        <v>0</v>
      </c>
      <c r="T510" s="10">
        <f>(SUMIF(Sta!$A:$A,$A510,Sta!I:I) +SUMIF(Sta!$B:$B,$A510,Sta!K:K))/$D510</f>
        <v>2.5</v>
      </c>
      <c r="U510" s="6">
        <f>SUMIF(Sta!$A:$A,$A510,Sta!I:I)/$B510</f>
        <v>2</v>
      </c>
      <c r="V510" s="6">
        <f>SUMIF(Sta!$B:$B,$A510,Sta!K:K)/$C510</f>
        <v>3</v>
      </c>
      <c r="W510" s="10">
        <f>(SUMIF(Sta!$A:$A,$A510,Sta!Q:Q) +SUMIF(Sta!$B:$B,$A510,Sta!Q:Q))/$D510</f>
        <v>3</v>
      </c>
      <c r="X510" s="6">
        <f>SUMIF(Sta!$A:$A,$A510,Sta!Q:Q)/$B510</f>
        <v>2</v>
      </c>
      <c r="Y510" s="6">
        <f>SUMIF(Sta!$B:$B,$A510,Sta!Q:Q)/$C510</f>
        <v>4</v>
      </c>
      <c r="Z510" s="10">
        <f>(SUMIF(Sta!$A:$A,$A510,Sta!M:M) +SUMIF(Sta!$B:$B,$A510,Sta!O:O))/$D510</f>
        <v>1</v>
      </c>
      <c r="AA510" s="6">
        <f>SUMIF(Sta!$A:$A,$A510,Sta!M:M)/$B510</f>
        <v>2</v>
      </c>
      <c r="AB510" s="6">
        <f>SUMIF(Sta!$B:$B,$A510,Sta!O:O)/$C510</f>
        <v>0</v>
      </c>
      <c r="AC510" s="10">
        <f>(SUMIF(Sta!$A:$A,$A510,Sta!N:N) +SUMIF(Sta!$B:$B,$A510,Sta!P:P))/$D510</f>
        <v>2</v>
      </c>
      <c r="AD510" s="6">
        <f>SUMIF(Sta!$A:$A,$A510,Sta!N:N)/$B510</f>
        <v>0</v>
      </c>
      <c r="AE510" s="14">
        <f>SUMIF(Sta!$B:$B,$A510,Sta!P:P)/$C510</f>
        <v>4</v>
      </c>
    </row>
    <row r="511" spans="1:31" x14ac:dyDescent="0.3">
      <c r="A511" t="s">
        <v>420</v>
      </c>
      <c r="B511" s="9">
        <f>COUNTIF(Sta!A:A,A511)</f>
        <v>0</v>
      </c>
      <c r="C511" s="4">
        <f>COUNTIF(Sta!B:B,A511)</f>
        <v>1</v>
      </c>
      <c r="D511" s="4">
        <f t="shared" si="14"/>
        <v>1</v>
      </c>
      <c r="E511" s="10">
        <f>(SUMIF(Sta!$A:$A,$A511,Sta!F:F) +SUMIF(Sta!$B:$B,$A511,Sta!F:F))/$D511</f>
        <v>1</v>
      </c>
      <c r="F511" s="6" t="e">
        <f>SUMIF(Sta!$A:$A,$A511,Sta!F:F)/$B511</f>
        <v>#DIV/0!</v>
      </c>
      <c r="G511" s="6">
        <f>SUMIF(Sta!$B:$B,$A511,Sta!F:F)/$C511</f>
        <v>1</v>
      </c>
      <c r="H511" s="10">
        <f>(SUMIF(Sta!$A:$A,$A511,Sta!D:D) +SUMIF(Sta!$B:$B,$A511,Sta!E:E))/$D511</f>
        <v>0</v>
      </c>
      <c r="I511" s="6" t="e">
        <f>SUMIF(Sta!$A:$A,$A511,Sta!D:D)/$B511</f>
        <v>#DIV/0!</v>
      </c>
      <c r="J511" s="6">
        <f>SUMIF(Sta!$B:$B,$A511,Sta!E:E)/$C511</f>
        <v>0</v>
      </c>
      <c r="K511" s="10">
        <f>(SUMIF(Sta!$A:$A,$A511,Sta!E:E) +SUMIF(Sta!$B:$B,$A511,Sta!D:D))/$D511</f>
        <v>1</v>
      </c>
      <c r="L511" s="6" t="e">
        <f>SUMIF(Sta!$A:$A,$A511,Sta!E:E)/$B511</f>
        <v>#DIV/0!</v>
      </c>
      <c r="M511" s="6">
        <f>SUMIF(Sta!$B:$B,$A511,Sta!D:D)/$C511</f>
        <v>1</v>
      </c>
      <c r="N511" s="10">
        <f>(SUMIF(Sta!$A:$A,$A511,Sta!L:L) +SUMIF(Sta!$B:$B,$A511,Sta!L:L))/$D511</f>
        <v>0</v>
      </c>
      <c r="O511" s="6" t="e">
        <f>SUMIF(Sta!$A:$A,$A511,Sta!L:L)/$B511</f>
        <v>#DIV/0!</v>
      </c>
      <c r="P511" s="6">
        <f>SUMIF(Sta!$B:$B,$A511,Sta!L:L)/$C511</f>
        <v>0</v>
      </c>
      <c r="Q511" s="10">
        <f>(SUMIF(Sta!$A:$A,$A511,Sta!H:H) +SUMIF(Sta!$B:$B,$A511,Sta!J:J))/$D511</f>
        <v>0</v>
      </c>
      <c r="R511" s="6" t="e">
        <f>SUMIF(Sta!$A:$A,$A511,Sta!H:H)/$B511</f>
        <v>#DIV/0!</v>
      </c>
      <c r="S511" s="6">
        <f>SUMIF(Sta!$B:$B,$A511,Sta!J:J)/$C511</f>
        <v>0</v>
      </c>
      <c r="T511" s="10">
        <f>(SUMIF(Sta!$A:$A,$A511,Sta!I:I) +SUMIF(Sta!$B:$B,$A511,Sta!K:K))/$D511</f>
        <v>0</v>
      </c>
      <c r="U511" s="6" t="e">
        <f>SUMIF(Sta!$A:$A,$A511,Sta!I:I)/$B511</f>
        <v>#DIV/0!</v>
      </c>
      <c r="V511" s="6">
        <f>SUMIF(Sta!$B:$B,$A511,Sta!K:K)/$C511</f>
        <v>0</v>
      </c>
      <c r="W511" s="10">
        <f>(SUMIF(Sta!$A:$A,$A511,Sta!Q:Q) +SUMIF(Sta!$B:$B,$A511,Sta!Q:Q))/$D511</f>
        <v>1</v>
      </c>
      <c r="X511" s="6" t="e">
        <f>SUMIF(Sta!$A:$A,$A511,Sta!Q:Q)/$B511</f>
        <v>#DIV/0!</v>
      </c>
      <c r="Y511" s="6">
        <f>SUMIF(Sta!$B:$B,$A511,Sta!Q:Q)/$C511</f>
        <v>1</v>
      </c>
      <c r="Z511" s="10">
        <f>(SUMIF(Sta!$A:$A,$A511,Sta!M:M) +SUMIF(Sta!$B:$B,$A511,Sta!O:O))/$D511</f>
        <v>0</v>
      </c>
      <c r="AA511" s="6" t="e">
        <f>SUMIF(Sta!$A:$A,$A511,Sta!M:M)/$B511</f>
        <v>#DIV/0!</v>
      </c>
      <c r="AB511" s="6">
        <f>SUMIF(Sta!$B:$B,$A511,Sta!O:O)/$C511</f>
        <v>0</v>
      </c>
      <c r="AC511" s="10">
        <f>(SUMIF(Sta!$A:$A,$A511,Sta!N:N) +SUMIF(Sta!$B:$B,$A511,Sta!P:P))/$D511</f>
        <v>1</v>
      </c>
      <c r="AD511" s="6" t="e">
        <f>SUMIF(Sta!$A:$A,$A511,Sta!N:N)/$B511</f>
        <v>#DIV/0!</v>
      </c>
      <c r="AE511" s="14">
        <f>SUMIF(Sta!$B:$B,$A511,Sta!P:P)/$C511</f>
        <v>1</v>
      </c>
    </row>
    <row r="512" spans="1:31" x14ac:dyDescent="0.3">
      <c r="A512" t="s">
        <v>323</v>
      </c>
      <c r="B512" s="9">
        <f>COUNTIF(Sta!A:A,A512)</f>
        <v>1</v>
      </c>
      <c r="C512" s="4">
        <f>COUNTIF(Sta!B:B,A512)</f>
        <v>1</v>
      </c>
      <c r="D512" s="4">
        <f t="shared" si="14"/>
        <v>2</v>
      </c>
      <c r="E512" s="10">
        <f>(SUMIF(Sta!$A:$A,$A512,Sta!F:F) +SUMIF(Sta!$B:$B,$A512,Sta!F:F))/$D512</f>
        <v>3</v>
      </c>
      <c r="F512" s="6">
        <f>SUMIF(Sta!$A:$A,$A512,Sta!F:F)/$B512</f>
        <v>4</v>
      </c>
      <c r="G512" s="6">
        <f>SUMIF(Sta!$B:$B,$A512,Sta!F:F)/$C512</f>
        <v>2</v>
      </c>
      <c r="H512" s="10">
        <f>(SUMIF(Sta!$A:$A,$A512,Sta!D:D) +SUMIF(Sta!$B:$B,$A512,Sta!E:E))/$D512</f>
        <v>1</v>
      </c>
      <c r="I512" s="6">
        <f>SUMIF(Sta!$A:$A,$A512,Sta!D:D)/$B512</f>
        <v>1</v>
      </c>
      <c r="J512" s="6">
        <f>SUMIF(Sta!$B:$B,$A512,Sta!E:E)/$C512</f>
        <v>1</v>
      </c>
      <c r="K512" s="10">
        <f>(SUMIF(Sta!$A:$A,$A512,Sta!E:E) +SUMIF(Sta!$B:$B,$A512,Sta!D:D))/$D512</f>
        <v>2</v>
      </c>
      <c r="L512" s="6">
        <f>SUMIF(Sta!$A:$A,$A512,Sta!E:E)/$B512</f>
        <v>3</v>
      </c>
      <c r="M512" s="6">
        <f>SUMIF(Sta!$B:$B,$A512,Sta!D:D)/$C512</f>
        <v>1</v>
      </c>
      <c r="N512" s="10">
        <f>(SUMIF(Sta!$A:$A,$A512,Sta!L:L) +SUMIF(Sta!$B:$B,$A512,Sta!L:L))/$D512</f>
        <v>2</v>
      </c>
      <c r="O512" s="6">
        <f>SUMIF(Sta!$A:$A,$A512,Sta!L:L)/$B512</f>
        <v>3</v>
      </c>
      <c r="P512" s="6">
        <f>SUMIF(Sta!$B:$B,$A512,Sta!L:L)/$C512</f>
        <v>1</v>
      </c>
      <c r="Q512" s="10">
        <f>(SUMIF(Sta!$A:$A,$A512,Sta!H:H) +SUMIF(Sta!$B:$B,$A512,Sta!J:J))/$D512</f>
        <v>1</v>
      </c>
      <c r="R512" s="6">
        <f>SUMIF(Sta!$A:$A,$A512,Sta!H:H)/$B512</f>
        <v>1</v>
      </c>
      <c r="S512" s="6">
        <f>SUMIF(Sta!$B:$B,$A512,Sta!J:J)/$C512</f>
        <v>1</v>
      </c>
      <c r="T512" s="10">
        <f>(SUMIF(Sta!$A:$A,$A512,Sta!I:I) +SUMIF(Sta!$B:$B,$A512,Sta!K:K))/$D512</f>
        <v>1</v>
      </c>
      <c r="U512" s="6">
        <f>SUMIF(Sta!$A:$A,$A512,Sta!I:I)/$B512</f>
        <v>2</v>
      </c>
      <c r="V512" s="6">
        <f>SUMIF(Sta!$B:$B,$A512,Sta!K:K)/$C512</f>
        <v>0</v>
      </c>
      <c r="W512" s="10">
        <f>(SUMIF(Sta!$A:$A,$A512,Sta!Q:Q) +SUMIF(Sta!$B:$B,$A512,Sta!Q:Q))/$D512</f>
        <v>1</v>
      </c>
      <c r="X512" s="6">
        <f>SUMIF(Sta!$A:$A,$A512,Sta!Q:Q)/$B512</f>
        <v>1</v>
      </c>
      <c r="Y512" s="6">
        <f>SUMIF(Sta!$B:$B,$A512,Sta!Q:Q)/$C512</f>
        <v>1</v>
      </c>
      <c r="Z512" s="10">
        <f>(SUMIF(Sta!$A:$A,$A512,Sta!M:M) +SUMIF(Sta!$B:$B,$A512,Sta!O:O))/$D512</f>
        <v>0</v>
      </c>
      <c r="AA512" s="6">
        <f>SUMIF(Sta!$A:$A,$A512,Sta!M:M)/$B512</f>
        <v>0</v>
      </c>
      <c r="AB512" s="6">
        <f>SUMIF(Sta!$B:$B,$A512,Sta!O:O)/$C512</f>
        <v>0</v>
      </c>
      <c r="AC512" s="10">
        <f>(SUMIF(Sta!$A:$A,$A512,Sta!N:N) +SUMIF(Sta!$B:$B,$A512,Sta!P:P))/$D512</f>
        <v>1</v>
      </c>
      <c r="AD512" s="6">
        <f>SUMIF(Sta!$A:$A,$A512,Sta!N:N)/$B512</f>
        <v>1</v>
      </c>
      <c r="AE512" s="14">
        <f>SUMIF(Sta!$B:$B,$A512,Sta!P:P)/$C512</f>
        <v>1</v>
      </c>
    </row>
    <row r="513" spans="1:31" x14ac:dyDescent="0.3">
      <c r="A513" t="s">
        <v>579</v>
      </c>
      <c r="B513" s="9">
        <f>COUNTIF(Sta!A:A,A513)</f>
        <v>1</v>
      </c>
      <c r="C513" s="4">
        <f>COUNTIF(Sta!B:B,A513)</f>
        <v>1</v>
      </c>
      <c r="D513" s="4">
        <f t="shared" si="14"/>
        <v>2</v>
      </c>
      <c r="E513" s="10">
        <f>(SUMIF(Sta!$A:$A,$A513,Sta!F:F) +SUMIF(Sta!$B:$B,$A513,Sta!F:F))/$D513</f>
        <v>3.5</v>
      </c>
      <c r="F513" s="6">
        <f>SUMIF(Sta!$A:$A,$A513,Sta!F:F)/$B513</f>
        <v>4</v>
      </c>
      <c r="G513" s="6">
        <f>SUMIF(Sta!$B:$B,$A513,Sta!F:F)/$C513</f>
        <v>3</v>
      </c>
      <c r="H513" s="10">
        <f>(SUMIF(Sta!$A:$A,$A513,Sta!D:D) +SUMIF(Sta!$B:$B,$A513,Sta!E:E))/$D513</f>
        <v>1</v>
      </c>
      <c r="I513" s="6">
        <f>SUMIF(Sta!$A:$A,$A513,Sta!D:D)/$B513</f>
        <v>2</v>
      </c>
      <c r="J513" s="6">
        <f>SUMIF(Sta!$B:$B,$A513,Sta!E:E)/$C513</f>
        <v>0</v>
      </c>
      <c r="K513" s="10">
        <f>(SUMIF(Sta!$A:$A,$A513,Sta!E:E) +SUMIF(Sta!$B:$B,$A513,Sta!D:D))/$D513</f>
        <v>2.5</v>
      </c>
      <c r="L513" s="6">
        <f>SUMIF(Sta!$A:$A,$A513,Sta!E:E)/$B513</f>
        <v>2</v>
      </c>
      <c r="M513" s="6">
        <f>SUMIF(Sta!$B:$B,$A513,Sta!D:D)/$C513</f>
        <v>3</v>
      </c>
      <c r="N513" s="10">
        <f>(SUMIF(Sta!$A:$A,$A513,Sta!L:L) +SUMIF(Sta!$B:$B,$A513,Sta!L:L))/$D513</f>
        <v>2</v>
      </c>
      <c r="O513" s="6">
        <f>SUMIF(Sta!$A:$A,$A513,Sta!L:L)/$B513</f>
        <v>2</v>
      </c>
      <c r="P513" s="6">
        <f>SUMIF(Sta!$B:$B,$A513,Sta!L:L)/$C513</f>
        <v>2</v>
      </c>
      <c r="Q513" s="10">
        <f>(SUMIF(Sta!$A:$A,$A513,Sta!H:H) +SUMIF(Sta!$B:$B,$A513,Sta!J:J))/$D513</f>
        <v>0.5</v>
      </c>
      <c r="R513" s="6">
        <f>SUMIF(Sta!$A:$A,$A513,Sta!H:H)/$B513</f>
        <v>1</v>
      </c>
      <c r="S513" s="6">
        <f>SUMIF(Sta!$B:$B,$A513,Sta!J:J)/$C513</f>
        <v>0</v>
      </c>
      <c r="T513" s="10">
        <f>(SUMIF(Sta!$A:$A,$A513,Sta!I:I) +SUMIF(Sta!$B:$B,$A513,Sta!K:K))/$D513</f>
        <v>1.5</v>
      </c>
      <c r="U513" s="6">
        <f>SUMIF(Sta!$A:$A,$A513,Sta!I:I)/$B513</f>
        <v>1</v>
      </c>
      <c r="V513" s="6">
        <f>SUMIF(Sta!$B:$B,$A513,Sta!K:K)/$C513</f>
        <v>2</v>
      </c>
      <c r="W513" s="10">
        <f>(SUMIF(Sta!$A:$A,$A513,Sta!Q:Q) +SUMIF(Sta!$B:$B,$A513,Sta!Q:Q))/$D513</f>
        <v>1.5</v>
      </c>
      <c r="X513" s="6">
        <f>SUMIF(Sta!$A:$A,$A513,Sta!Q:Q)/$B513</f>
        <v>2</v>
      </c>
      <c r="Y513" s="6">
        <f>SUMIF(Sta!$B:$B,$A513,Sta!Q:Q)/$C513</f>
        <v>1</v>
      </c>
      <c r="Z513" s="10">
        <f>(SUMIF(Sta!$A:$A,$A513,Sta!M:M) +SUMIF(Sta!$B:$B,$A513,Sta!O:O))/$D513</f>
        <v>0.5</v>
      </c>
      <c r="AA513" s="6">
        <f>SUMIF(Sta!$A:$A,$A513,Sta!M:M)/$B513</f>
        <v>1</v>
      </c>
      <c r="AB513" s="6">
        <f>SUMIF(Sta!$B:$B,$A513,Sta!O:O)/$C513</f>
        <v>0</v>
      </c>
      <c r="AC513" s="10">
        <f>(SUMIF(Sta!$A:$A,$A513,Sta!N:N) +SUMIF(Sta!$B:$B,$A513,Sta!P:P))/$D513</f>
        <v>1</v>
      </c>
      <c r="AD513" s="6">
        <f>SUMIF(Sta!$A:$A,$A513,Sta!N:N)/$B513</f>
        <v>1</v>
      </c>
      <c r="AE513" s="14">
        <f>SUMIF(Sta!$B:$B,$A513,Sta!P:P)/$C513</f>
        <v>1</v>
      </c>
    </row>
    <row r="514" spans="1:31" x14ac:dyDescent="0.3">
      <c r="A514" t="s">
        <v>542</v>
      </c>
      <c r="B514" s="9">
        <f>COUNTIF(Sta!A:A,A514)</f>
        <v>8</v>
      </c>
      <c r="C514" s="4">
        <f>COUNTIF(Sta!B:B,A514)</f>
        <v>8</v>
      </c>
      <c r="D514" s="4">
        <f t="shared" si="14"/>
        <v>16</v>
      </c>
      <c r="E514" s="10">
        <f>(SUMIF(Sta!$A:$A,$A514,Sta!F:F) +SUMIF(Sta!$B:$B,$A514,Sta!F:F))/$D514</f>
        <v>2.3125</v>
      </c>
      <c r="F514" s="6">
        <f>SUMIF(Sta!$A:$A,$A514,Sta!F:F)/$B514</f>
        <v>2.25</v>
      </c>
      <c r="G514" s="6">
        <f>SUMIF(Sta!$B:$B,$A514,Sta!F:F)/$C514</f>
        <v>2.375</v>
      </c>
      <c r="H514" s="10">
        <f>(SUMIF(Sta!$A:$A,$A514,Sta!D:D) +SUMIF(Sta!$B:$B,$A514,Sta!E:E))/$D514</f>
        <v>0.9375</v>
      </c>
      <c r="I514" s="6">
        <f>SUMIF(Sta!$A:$A,$A514,Sta!D:D)/$B514</f>
        <v>1.25</v>
      </c>
      <c r="J514" s="6">
        <f>SUMIF(Sta!$B:$B,$A514,Sta!E:E)/$C514</f>
        <v>0.625</v>
      </c>
      <c r="K514" s="10">
        <f>(SUMIF(Sta!$A:$A,$A514,Sta!E:E) +SUMIF(Sta!$B:$B,$A514,Sta!D:D))/$D514</f>
        <v>1.375</v>
      </c>
      <c r="L514" s="6">
        <f>SUMIF(Sta!$A:$A,$A514,Sta!E:E)/$B514</f>
        <v>1</v>
      </c>
      <c r="M514" s="6">
        <f>SUMIF(Sta!$B:$B,$A514,Sta!D:D)/$C514</f>
        <v>1.75</v>
      </c>
      <c r="N514" s="10">
        <f>(SUMIF(Sta!$A:$A,$A514,Sta!L:L) +SUMIF(Sta!$B:$B,$A514,Sta!L:L))/$D514</f>
        <v>1</v>
      </c>
      <c r="O514" s="6">
        <f>SUMIF(Sta!$A:$A,$A514,Sta!L:L)/$B514</f>
        <v>1.25</v>
      </c>
      <c r="P514" s="6">
        <f>SUMIF(Sta!$B:$B,$A514,Sta!L:L)/$C514</f>
        <v>0.75</v>
      </c>
      <c r="Q514" s="10">
        <f>(SUMIF(Sta!$A:$A,$A514,Sta!H:H) +SUMIF(Sta!$B:$B,$A514,Sta!J:J))/$D514</f>
        <v>0.4375</v>
      </c>
      <c r="R514" s="6">
        <f>SUMIF(Sta!$A:$A,$A514,Sta!H:H)/$B514</f>
        <v>0.625</v>
      </c>
      <c r="S514" s="6">
        <f>SUMIF(Sta!$B:$B,$A514,Sta!J:J)/$C514</f>
        <v>0.25</v>
      </c>
      <c r="T514" s="10">
        <f>(SUMIF(Sta!$A:$A,$A514,Sta!I:I) +SUMIF(Sta!$B:$B,$A514,Sta!K:K))/$D514</f>
        <v>0.5625</v>
      </c>
      <c r="U514" s="6">
        <f>SUMIF(Sta!$A:$A,$A514,Sta!I:I)/$B514</f>
        <v>0.625</v>
      </c>
      <c r="V514" s="6">
        <f>SUMIF(Sta!$B:$B,$A514,Sta!K:K)/$C514</f>
        <v>0.5</v>
      </c>
      <c r="W514" s="10">
        <f>(SUMIF(Sta!$A:$A,$A514,Sta!Q:Q) +SUMIF(Sta!$B:$B,$A514,Sta!Q:Q))/$D514</f>
        <v>1.3125</v>
      </c>
      <c r="X514" s="6">
        <f>SUMIF(Sta!$A:$A,$A514,Sta!Q:Q)/$B514</f>
        <v>1</v>
      </c>
      <c r="Y514" s="6">
        <f>SUMIF(Sta!$B:$B,$A514,Sta!Q:Q)/$C514</f>
        <v>1.625</v>
      </c>
      <c r="Z514" s="10">
        <f>(SUMIF(Sta!$A:$A,$A514,Sta!M:M) +SUMIF(Sta!$B:$B,$A514,Sta!O:O))/$D514</f>
        <v>0.5</v>
      </c>
      <c r="AA514" s="6">
        <f>SUMIF(Sta!$A:$A,$A514,Sta!M:M)/$B514</f>
        <v>0.625</v>
      </c>
      <c r="AB514" s="6">
        <f>SUMIF(Sta!$B:$B,$A514,Sta!O:O)/$C514</f>
        <v>0.375</v>
      </c>
      <c r="AC514" s="10">
        <f>(SUMIF(Sta!$A:$A,$A514,Sta!N:N) +SUMIF(Sta!$B:$B,$A514,Sta!P:P))/$D514</f>
        <v>0.8125</v>
      </c>
      <c r="AD514" s="6">
        <f>SUMIF(Sta!$A:$A,$A514,Sta!N:N)/$B514</f>
        <v>0.375</v>
      </c>
      <c r="AE514" s="14">
        <f>SUMIF(Sta!$B:$B,$A514,Sta!P:P)/$C514</f>
        <v>1.25</v>
      </c>
    </row>
    <row r="515" spans="1:31" x14ac:dyDescent="0.3">
      <c r="A515" t="s">
        <v>585</v>
      </c>
      <c r="B515" s="9">
        <f>COUNTIF(Sta!A:A,A515)</f>
        <v>1</v>
      </c>
      <c r="C515" s="4">
        <f>COUNTIF(Sta!B:B,A515)</f>
        <v>1</v>
      </c>
      <c r="D515" s="4">
        <f t="shared" si="14"/>
        <v>2</v>
      </c>
      <c r="E515" s="10">
        <f>(SUMIF(Sta!$A:$A,$A515,Sta!F:F) +SUMIF(Sta!$B:$B,$A515,Sta!F:F))/$D515</f>
        <v>3</v>
      </c>
      <c r="F515" s="6">
        <f>SUMIF(Sta!$A:$A,$A515,Sta!F:F)/$B515</f>
        <v>4</v>
      </c>
      <c r="G515" s="6">
        <f>SUMIF(Sta!$B:$B,$A515,Sta!F:F)/$C515</f>
        <v>2</v>
      </c>
      <c r="H515" s="10">
        <f>(SUMIF(Sta!$A:$A,$A515,Sta!D:D) +SUMIF(Sta!$B:$B,$A515,Sta!E:E))/$D515</f>
        <v>3</v>
      </c>
      <c r="I515" s="6">
        <f>SUMIF(Sta!$A:$A,$A515,Sta!D:D)/$B515</f>
        <v>4</v>
      </c>
      <c r="J515" s="6">
        <f>SUMIF(Sta!$B:$B,$A515,Sta!E:E)/$C515</f>
        <v>2</v>
      </c>
      <c r="K515" s="10">
        <f>(SUMIF(Sta!$A:$A,$A515,Sta!E:E) +SUMIF(Sta!$B:$B,$A515,Sta!D:D))/$D515</f>
        <v>0</v>
      </c>
      <c r="L515" s="6">
        <f>SUMIF(Sta!$A:$A,$A515,Sta!E:E)/$B515</f>
        <v>0</v>
      </c>
      <c r="M515" s="6">
        <f>SUMIF(Sta!$B:$B,$A515,Sta!D:D)/$C515</f>
        <v>0</v>
      </c>
      <c r="N515" s="10">
        <f>(SUMIF(Sta!$A:$A,$A515,Sta!L:L) +SUMIF(Sta!$B:$B,$A515,Sta!L:L))/$D515</f>
        <v>1</v>
      </c>
      <c r="O515" s="6">
        <f>SUMIF(Sta!$A:$A,$A515,Sta!L:L)/$B515</f>
        <v>2</v>
      </c>
      <c r="P515" s="6">
        <f>SUMIF(Sta!$B:$B,$A515,Sta!L:L)/$C515</f>
        <v>0</v>
      </c>
      <c r="Q515" s="10">
        <f>(SUMIF(Sta!$A:$A,$A515,Sta!H:H) +SUMIF(Sta!$B:$B,$A515,Sta!J:J))/$D515</f>
        <v>1</v>
      </c>
      <c r="R515" s="6">
        <f>SUMIF(Sta!$A:$A,$A515,Sta!H:H)/$B515</f>
        <v>2</v>
      </c>
      <c r="S515" s="6">
        <f>SUMIF(Sta!$B:$B,$A515,Sta!J:J)/$C515</f>
        <v>0</v>
      </c>
      <c r="T515" s="10">
        <f>(SUMIF(Sta!$A:$A,$A515,Sta!I:I) +SUMIF(Sta!$B:$B,$A515,Sta!K:K))/$D515</f>
        <v>0</v>
      </c>
      <c r="U515" s="6">
        <f>SUMIF(Sta!$A:$A,$A515,Sta!I:I)/$B515</f>
        <v>0</v>
      </c>
      <c r="V515" s="6">
        <f>SUMIF(Sta!$B:$B,$A515,Sta!K:K)/$C515</f>
        <v>0</v>
      </c>
      <c r="W515" s="10">
        <f>(SUMIF(Sta!$A:$A,$A515,Sta!Q:Q) +SUMIF(Sta!$B:$B,$A515,Sta!Q:Q))/$D515</f>
        <v>2</v>
      </c>
      <c r="X515" s="6">
        <f>SUMIF(Sta!$A:$A,$A515,Sta!Q:Q)/$B515</f>
        <v>2</v>
      </c>
      <c r="Y515" s="6">
        <f>SUMIF(Sta!$B:$B,$A515,Sta!Q:Q)/$C515</f>
        <v>2</v>
      </c>
      <c r="Z515" s="10">
        <f>(SUMIF(Sta!$A:$A,$A515,Sta!M:M) +SUMIF(Sta!$B:$B,$A515,Sta!O:O))/$D515</f>
        <v>2</v>
      </c>
      <c r="AA515" s="6">
        <f>SUMIF(Sta!$A:$A,$A515,Sta!M:M)/$B515</f>
        <v>2</v>
      </c>
      <c r="AB515" s="6">
        <f>SUMIF(Sta!$B:$B,$A515,Sta!O:O)/$C515</f>
        <v>2</v>
      </c>
      <c r="AC515" s="10">
        <f>(SUMIF(Sta!$A:$A,$A515,Sta!N:N) +SUMIF(Sta!$B:$B,$A515,Sta!P:P))/$D515</f>
        <v>0</v>
      </c>
      <c r="AD515" s="6">
        <f>SUMIF(Sta!$A:$A,$A515,Sta!N:N)/$B515</f>
        <v>0</v>
      </c>
      <c r="AE515" s="14">
        <f>SUMIF(Sta!$B:$B,$A515,Sta!P:P)/$C515</f>
        <v>0</v>
      </c>
    </row>
    <row r="516" spans="1:31" x14ac:dyDescent="0.3">
      <c r="A516" t="s">
        <v>229</v>
      </c>
      <c r="B516" s="9">
        <f>COUNTIF(Sta!A:A,A516)</f>
        <v>1</v>
      </c>
      <c r="C516" s="4">
        <f>COUNTIF(Sta!B:B,A516)</f>
        <v>1</v>
      </c>
      <c r="D516" s="4">
        <f t="shared" si="14"/>
        <v>2</v>
      </c>
      <c r="E516" s="10">
        <f>(SUMIF(Sta!$A:$A,$A516,Sta!F:F) +SUMIF(Sta!$B:$B,$A516,Sta!F:F))/$D516</f>
        <v>1.5</v>
      </c>
      <c r="F516" s="6">
        <f>SUMIF(Sta!$A:$A,$A516,Sta!F:F)/$B516</f>
        <v>1</v>
      </c>
      <c r="G516" s="6">
        <f>SUMIF(Sta!$B:$B,$A516,Sta!F:F)/$C516</f>
        <v>2</v>
      </c>
      <c r="H516" s="10">
        <f>(SUMIF(Sta!$A:$A,$A516,Sta!D:D) +SUMIF(Sta!$B:$B,$A516,Sta!E:E))/$D516</f>
        <v>0</v>
      </c>
      <c r="I516" s="6">
        <f>SUMIF(Sta!$A:$A,$A516,Sta!D:D)/$B516</f>
        <v>0</v>
      </c>
      <c r="J516" s="6">
        <f>SUMIF(Sta!$B:$B,$A516,Sta!E:E)/$C516</f>
        <v>0</v>
      </c>
      <c r="K516" s="10">
        <f>(SUMIF(Sta!$A:$A,$A516,Sta!E:E) +SUMIF(Sta!$B:$B,$A516,Sta!D:D))/$D516</f>
        <v>1.5</v>
      </c>
      <c r="L516" s="6">
        <f>SUMIF(Sta!$A:$A,$A516,Sta!E:E)/$B516</f>
        <v>1</v>
      </c>
      <c r="M516" s="6">
        <f>SUMIF(Sta!$B:$B,$A516,Sta!D:D)/$C516</f>
        <v>2</v>
      </c>
      <c r="N516" s="10">
        <f>(SUMIF(Sta!$A:$A,$A516,Sta!L:L) +SUMIF(Sta!$B:$B,$A516,Sta!L:L))/$D516</f>
        <v>0.5</v>
      </c>
      <c r="O516" s="6">
        <f>SUMIF(Sta!$A:$A,$A516,Sta!L:L)/$B516</f>
        <v>0</v>
      </c>
      <c r="P516" s="6">
        <f>SUMIF(Sta!$B:$B,$A516,Sta!L:L)/$C516</f>
        <v>1</v>
      </c>
      <c r="Q516" s="10">
        <f>(SUMIF(Sta!$A:$A,$A516,Sta!H:H) +SUMIF(Sta!$B:$B,$A516,Sta!J:J))/$D516</f>
        <v>0</v>
      </c>
      <c r="R516" s="6">
        <f>SUMIF(Sta!$A:$A,$A516,Sta!H:H)/$B516</f>
        <v>0</v>
      </c>
      <c r="S516" s="6">
        <f>SUMIF(Sta!$B:$B,$A516,Sta!J:J)/$C516</f>
        <v>0</v>
      </c>
      <c r="T516" s="10">
        <f>(SUMIF(Sta!$A:$A,$A516,Sta!I:I) +SUMIF(Sta!$B:$B,$A516,Sta!K:K))/$D516</f>
        <v>0.5</v>
      </c>
      <c r="U516" s="6">
        <f>SUMIF(Sta!$A:$A,$A516,Sta!I:I)/$B516</f>
        <v>0</v>
      </c>
      <c r="V516" s="6">
        <f>SUMIF(Sta!$B:$B,$A516,Sta!K:K)/$C516</f>
        <v>1</v>
      </c>
      <c r="W516" s="10">
        <f>(SUMIF(Sta!$A:$A,$A516,Sta!Q:Q) +SUMIF(Sta!$B:$B,$A516,Sta!Q:Q))/$D516</f>
        <v>1</v>
      </c>
      <c r="X516" s="6">
        <f>SUMIF(Sta!$A:$A,$A516,Sta!Q:Q)/$B516</f>
        <v>1</v>
      </c>
      <c r="Y516" s="6">
        <f>SUMIF(Sta!$B:$B,$A516,Sta!Q:Q)/$C516</f>
        <v>1</v>
      </c>
      <c r="Z516" s="10">
        <f>(SUMIF(Sta!$A:$A,$A516,Sta!M:M) +SUMIF(Sta!$B:$B,$A516,Sta!O:O))/$D516</f>
        <v>0</v>
      </c>
      <c r="AA516" s="6">
        <f>SUMIF(Sta!$A:$A,$A516,Sta!M:M)/$B516</f>
        <v>0</v>
      </c>
      <c r="AB516" s="6">
        <f>SUMIF(Sta!$B:$B,$A516,Sta!O:O)/$C516</f>
        <v>0</v>
      </c>
      <c r="AC516" s="10">
        <f>(SUMIF(Sta!$A:$A,$A516,Sta!N:N) +SUMIF(Sta!$B:$B,$A516,Sta!P:P))/$D516</f>
        <v>1</v>
      </c>
      <c r="AD516" s="6">
        <f>SUMIF(Sta!$A:$A,$A516,Sta!N:N)/$B516</f>
        <v>1</v>
      </c>
      <c r="AE516" s="14">
        <f>SUMIF(Sta!$B:$B,$A516,Sta!P:P)/$C516</f>
        <v>1</v>
      </c>
    </row>
    <row r="517" spans="1:31" x14ac:dyDescent="0.3">
      <c r="A517" t="s">
        <v>181</v>
      </c>
      <c r="B517" s="9">
        <f>COUNTIF(Sta!A:A,A517)</f>
        <v>1</v>
      </c>
      <c r="C517" s="4">
        <f>COUNTIF(Sta!B:B,A517)</f>
        <v>1</v>
      </c>
      <c r="D517" s="4">
        <f t="shared" si="14"/>
        <v>2</v>
      </c>
      <c r="E517" s="10">
        <f>(SUMIF(Sta!$A:$A,$A517,Sta!F:F) +SUMIF(Sta!$B:$B,$A517,Sta!F:F))/$D517</f>
        <v>3.5</v>
      </c>
      <c r="F517" s="6">
        <f>SUMIF(Sta!$A:$A,$A517,Sta!F:F)/$B517</f>
        <v>3</v>
      </c>
      <c r="G517" s="6">
        <f>SUMIF(Sta!$B:$B,$A517,Sta!F:F)/$C517</f>
        <v>4</v>
      </c>
      <c r="H517" s="10">
        <f>(SUMIF(Sta!$A:$A,$A517,Sta!D:D) +SUMIF(Sta!$B:$B,$A517,Sta!E:E))/$D517</f>
        <v>1</v>
      </c>
      <c r="I517" s="6">
        <f>SUMIF(Sta!$A:$A,$A517,Sta!D:D)/$B517</f>
        <v>1</v>
      </c>
      <c r="J517" s="6">
        <f>SUMIF(Sta!$B:$B,$A517,Sta!E:E)/$C517</f>
        <v>1</v>
      </c>
      <c r="K517" s="10">
        <f>(SUMIF(Sta!$A:$A,$A517,Sta!E:E) +SUMIF(Sta!$B:$B,$A517,Sta!D:D))/$D517</f>
        <v>2.5</v>
      </c>
      <c r="L517" s="6">
        <f>SUMIF(Sta!$A:$A,$A517,Sta!E:E)/$B517</f>
        <v>2</v>
      </c>
      <c r="M517" s="6">
        <f>SUMIF(Sta!$B:$B,$A517,Sta!D:D)/$C517</f>
        <v>3</v>
      </c>
      <c r="N517" s="10">
        <f>(SUMIF(Sta!$A:$A,$A517,Sta!L:L) +SUMIF(Sta!$B:$B,$A517,Sta!L:L))/$D517</f>
        <v>1.5</v>
      </c>
      <c r="O517" s="6">
        <f>SUMIF(Sta!$A:$A,$A517,Sta!L:L)/$B517</f>
        <v>1</v>
      </c>
      <c r="P517" s="6">
        <f>SUMIF(Sta!$B:$B,$A517,Sta!L:L)/$C517</f>
        <v>2</v>
      </c>
      <c r="Q517" s="10">
        <f>(SUMIF(Sta!$A:$A,$A517,Sta!H:H) +SUMIF(Sta!$B:$B,$A517,Sta!J:J))/$D517</f>
        <v>0.5</v>
      </c>
      <c r="R517" s="6">
        <f>SUMIF(Sta!$A:$A,$A517,Sta!H:H)/$B517</f>
        <v>0</v>
      </c>
      <c r="S517" s="6">
        <f>SUMIF(Sta!$B:$B,$A517,Sta!J:J)/$C517</f>
        <v>1</v>
      </c>
      <c r="T517" s="10">
        <f>(SUMIF(Sta!$A:$A,$A517,Sta!I:I) +SUMIF(Sta!$B:$B,$A517,Sta!K:K))/$D517</f>
        <v>1</v>
      </c>
      <c r="U517" s="6">
        <f>SUMIF(Sta!$A:$A,$A517,Sta!I:I)/$B517</f>
        <v>1</v>
      </c>
      <c r="V517" s="6">
        <f>SUMIF(Sta!$B:$B,$A517,Sta!K:K)/$C517</f>
        <v>1</v>
      </c>
      <c r="W517" s="10">
        <f>(SUMIF(Sta!$A:$A,$A517,Sta!Q:Q) +SUMIF(Sta!$B:$B,$A517,Sta!Q:Q))/$D517</f>
        <v>2</v>
      </c>
      <c r="X517" s="6">
        <f>SUMIF(Sta!$A:$A,$A517,Sta!Q:Q)/$B517</f>
        <v>2</v>
      </c>
      <c r="Y517" s="6">
        <f>SUMIF(Sta!$B:$B,$A517,Sta!Q:Q)/$C517</f>
        <v>2</v>
      </c>
      <c r="Z517" s="10">
        <f>(SUMIF(Sta!$A:$A,$A517,Sta!M:M) +SUMIF(Sta!$B:$B,$A517,Sta!O:O))/$D517</f>
        <v>0.5</v>
      </c>
      <c r="AA517" s="6">
        <f>SUMIF(Sta!$A:$A,$A517,Sta!M:M)/$B517</f>
        <v>1</v>
      </c>
      <c r="AB517" s="6">
        <f>SUMIF(Sta!$B:$B,$A517,Sta!O:O)/$C517</f>
        <v>0</v>
      </c>
      <c r="AC517" s="10">
        <f>(SUMIF(Sta!$A:$A,$A517,Sta!N:N) +SUMIF(Sta!$B:$B,$A517,Sta!P:P))/$D517</f>
        <v>1.5</v>
      </c>
      <c r="AD517" s="6">
        <f>SUMIF(Sta!$A:$A,$A517,Sta!N:N)/$B517</f>
        <v>1</v>
      </c>
      <c r="AE517" s="14">
        <f>SUMIF(Sta!$B:$B,$A517,Sta!P:P)/$C517</f>
        <v>2</v>
      </c>
    </row>
    <row r="518" spans="1:31" x14ac:dyDescent="0.3">
      <c r="A518" t="s">
        <v>283</v>
      </c>
      <c r="B518" s="9">
        <f>COUNTIF(Sta!A:A,A518)</f>
        <v>0</v>
      </c>
      <c r="C518" s="4">
        <f>COUNTIF(Sta!B:B,A518)</f>
        <v>0</v>
      </c>
      <c r="D518" s="4">
        <f t="shared" si="14"/>
        <v>0</v>
      </c>
      <c r="E518" s="10" t="e">
        <f>(SUMIF(Sta!$A:$A,$A518,Sta!F:F) +SUMIF(Sta!$B:$B,$A518,Sta!F:F))/$D518</f>
        <v>#DIV/0!</v>
      </c>
      <c r="F518" s="6" t="e">
        <f>SUMIF(Sta!$A:$A,$A518,Sta!F:F)/$B518</f>
        <v>#DIV/0!</v>
      </c>
      <c r="G518" s="6" t="e">
        <f>SUMIF(Sta!$B:$B,$A518,Sta!F:F)/$C518</f>
        <v>#DIV/0!</v>
      </c>
      <c r="H518" s="10" t="e">
        <f>(SUMIF(Sta!$A:$A,$A518,Sta!D:D) +SUMIF(Sta!$B:$B,$A518,Sta!E:E))/$D518</f>
        <v>#DIV/0!</v>
      </c>
      <c r="I518" s="6" t="e">
        <f>SUMIF(Sta!$A:$A,$A518,Sta!D:D)/$B518</f>
        <v>#DIV/0!</v>
      </c>
      <c r="J518" s="6" t="e">
        <f>SUMIF(Sta!$B:$B,$A518,Sta!E:E)/$C518</f>
        <v>#DIV/0!</v>
      </c>
      <c r="K518" s="10" t="e">
        <f>(SUMIF(Sta!$A:$A,$A518,Sta!E:E) +SUMIF(Sta!$B:$B,$A518,Sta!D:D))/$D518</f>
        <v>#DIV/0!</v>
      </c>
      <c r="L518" s="6" t="e">
        <f>SUMIF(Sta!$A:$A,$A518,Sta!E:E)/$B518</f>
        <v>#DIV/0!</v>
      </c>
      <c r="M518" s="6" t="e">
        <f>SUMIF(Sta!$B:$B,$A518,Sta!D:D)/$C518</f>
        <v>#DIV/0!</v>
      </c>
      <c r="N518" s="10" t="e">
        <f>(SUMIF(Sta!$A:$A,$A518,Sta!L:L) +SUMIF(Sta!$B:$B,$A518,Sta!L:L))/$D518</f>
        <v>#DIV/0!</v>
      </c>
      <c r="O518" s="6" t="e">
        <f>SUMIF(Sta!$A:$A,$A518,Sta!L:L)/$B518</f>
        <v>#DIV/0!</v>
      </c>
      <c r="P518" s="6" t="e">
        <f>SUMIF(Sta!$B:$B,$A518,Sta!L:L)/$C518</f>
        <v>#DIV/0!</v>
      </c>
      <c r="Q518" s="10" t="e">
        <f>(SUMIF(Sta!$A:$A,$A518,Sta!H:H) +SUMIF(Sta!$B:$B,$A518,Sta!J:J))/$D518</f>
        <v>#DIV/0!</v>
      </c>
      <c r="R518" s="6" t="e">
        <f>SUMIF(Sta!$A:$A,$A518,Sta!H:H)/$B518</f>
        <v>#DIV/0!</v>
      </c>
      <c r="S518" s="6" t="e">
        <f>SUMIF(Sta!$B:$B,$A518,Sta!J:J)/$C518</f>
        <v>#DIV/0!</v>
      </c>
      <c r="T518" s="10" t="e">
        <f>(SUMIF(Sta!$A:$A,$A518,Sta!I:I) +SUMIF(Sta!$B:$B,$A518,Sta!K:K))/$D518</f>
        <v>#DIV/0!</v>
      </c>
      <c r="U518" s="6" t="e">
        <f>SUMIF(Sta!$A:$A,$A518,Sta!I:I)/$B518</f>
        <v>#DIV/0!</v>
      </c>
      <c r="V518" s="6" t="e">
        <f>SUMIF(Sta!$B:$B,$A518,Sta!K:K)/$C518</f>
        <v>#DIV/0!</v>
      </c>
      <c r="W518" s="10" t="e">
        <f>(SUMIF(Sta!$A:$A,$A518,Sta!Q:Q) +SUMIF(Sta!$B:$B,$A518,Sta!Q:Q))/$D518</f>
        <v>#DIV/0!</v>
      </c>
      <c r="X518" s="6" t="e">
        <f>SUMIF(Sta!$A:$A,$A518,Sta!Q:Q)/$B518</f>
        <v>#DIV/0!</v>
      </c>
      <c r="Y518" s="6" t="e">
        <f>SUMIF(Sta!$B:$B,$A518,Sta!Q:Q)/$C518</f>
        <v>#DIV/0!</v>
      </c>
      <c r="Z518" s="10" t="e">
        <f>(SUMIF(Sta!$A:$A,$A518,Sta!M:M) +SUMIF(Sta!$B:$B,$A518,Sta!O:O))/$D518</f>
        <v>#DIV/0!</v>
      </c>
      <c r="AA518" s="6" t="e">
        <f>SUMIF(Sta!$A:$A,$A518,Sta!M:M)/$B518</f>
        <v>#DIV/0!</v>
      </c>
      <c r="AB518" s="6" t="e">
        <f>SUMIF(Sta!$B:$B,$A518,Sta!O:O)/$C518</f>
        <v>#DIV/0!</v>
      </c>
      <c r="AC518" s="10" t="e">
        <f>(SUMIF(Sta!$A:$A,$A518,Sta!N:N) +SUMIF(Sta!$B:$B,$A518,Sta!P:P))/$D518</f>
        <v>#DIV/0!</v>
      </c>
      <c r="AD518" s="6" t="e">
        <f>SUMIF(Sta!$A:$A,$A518,Sta!N:N)/$B518</f>
        <v>#DIV/0!</v>
      </c>
      <c r="AE518" s="14" t="e">
        <f>SUMIF(Sta!$B:$B,$A518,Sta!P:P)/$C518</f>
        <v>#DIV/0!</v>
      </c>
    </row>
    <row r="519" spans="1:31" x14ac:dyDescent="0.3">
      <c r="A519" t="s">
        <v>536</v>
      </c>
      <c r="B519" s="9">
        <f>COUNTIF(Sta!A:A,A519)</f>
        <v>8</v>
      </c>
      <c r="C519" s="4">
        <f>COUNTIF(Sta!B:B,A519)</f>
        <v>8</v>
      </c>
      <c r="D519" s="4">
        <f t="shared" si="14"/>
        <v>16</v>
      </c>
      <c r="E519" s="10">
        <f>(SUMIF(Sta!$A:$A,$A519,Sta!F:F) +SUMIF(Sta!$B:$B,$A519,Sta!F:F))/$D519</f>
        <v>2.875</v>
      </c>
      <c r="F519" s="6">
        <f>SUMIF(Sta!$A:$A,$A519,Sta!F:F)/$B519</f>
        <v>3.625</v>
      </c>
      <c r="G519" s="6">
        <f>SUMIF(Sta!$B:$B,$A519,Sta!F:F)/$C519</f>
        <v>2.125</v>
      </c>
      <c r="H519" s="10">
        <f>(SUMIF(Sta!$A:$A,$A519,Sta!D:D) +SUMIF(Sta!$B:$B,$A519,Sta!E:E))/$D519</f>
        <v>1</v>
      </c>
      <c r="I519" s="6">
        <f>SUMIF(Sta!$A:$A,$A519,Sta!D:D)/$B519</f>
        <v>1.375</v>
      </c>
      <c r="J519" s="6">
        <f>SUMIF(Sta!$B:$B,$A519,Sta!E:E)/$C519</f>
        <v>0.625</v>
      </c>
      <c r="K519" s="10">
        <f>(SUMIF(Sta!$A:$A,$A519,Sta!E:E) +SUMIF(Sta!$B:$B,$A519,Sta!D:D))/$D519</f>
        <v>1.875</v>
      </c>
      <c r="L519" s="6">
        <f>SUMIF(Sta!$A:$A,$A519,Sta!E:E)/$B519</f>
        <v>2.25</v>
      </c>
      <c r="M519" s="6">
        <f>SUMIF(Sta!$B:$B,$A519,Sta!D:D)/$C519</f>
        <v>1.5</v>
      </c>
      <c r="N519" s="10">
        <f>(SUMIF(Sta!$A:$A,$A519,Sta!L:L) +SUMIF(Sta!$B:$B,$A519,Sta!L:L))/$D519</f>
        <v>1.5625</v>
      </c>
      <c r="O519" s="6">
        <f>SUMIF(Sta!$A:$A,$A519,Sta!L:L)/$B519</f>
        <v>2.25</v>
      </c>
      <c r="P519" s="6">
        <f>SUMIF(Sta!$B:$B,$A519,Sta!L:L)/$C519</f>
        <v>0.875</v>
      </c>
      <c r="Q519" s="10">
        <f>(SUMIF(Sta!$A:$A,$A519,Sta!H:H) +SUMIF(Sta!$B:$B,$A519,Sta!J:J))/$D519</f>
        <v>0.375</v>
      </c>
      <c r="R519" s="6">
        <f>SUMIF(Sta!$A:$A,$A519,Sta!H:H)/$B519</f>
        <v>0.5</v>
      </c>
      <c r="S519" s="6">
        <f>SUMIF(Sta!$B:$B,$A519,Sta!J:J)/$C519</f>
        <v>0.25</v>
      </c>
      <c r="T519" s="10">
        <f>(SUMIF(Sta!$A:$A,$A519,Sta!I:I) +SUMIF(Sta!$B:$B,$A519,Sta!K:K))/$D519</f>
        <v>1.1875</v>
      </c>
      <c r="U519" s="6">
        <f>SUMIF(Sta!$A:$A,$A519,Sta!I:I)/$B519</f>
        <v>1.75</v>
      </c>
      <c r="V519" s="6">
        <f>SUMIF(Sta!$B:$B,$A519,Sta!K:K)/$C519</f>
        <v>0.625</v>
      </c>
      <c r="W519" s="10">
        <f>(SUMIF(Sta!$A:$A,$A519,Sta!Q:Q) +SUMIF(Sta!$B:$B,$A519,Sta!Q:Q))/$D519</f>
        <v>1.3125</v>
      </c>
      <c r="X519" s="6">
        <f>SUMIF(Sta!$A:$A,$A519,Sta!Q:Q)/$B519</f>
        <v>1.375</v>
      </c>
      <c r="Y519" s="6">
        <f>SUMIF(Sta!$B:$B,$A519,Sta!Q:Q)/$C519</f>
        <v>1.25</v>
      </c>
      <c r="Z519" s="10">
        <f>(SUMIF(Sta!$A:$A,$A519,Sta!M:M) +SUMIF(Sta!$B:$B,$A519,Sta!O:O))/$D519</f>
        <v>0.625</v>
      </c>
      <c r="AA519" s="6">
        <f>SUMIF(Sta!$A:$A,$A519,Sta!M:M)/$B519</f>
        <v>0.875</v>
      </c>
      <c r="AB519" s="6">
        <f>SUMIF(Sta!$B:$B,$A519,Sta!O:O)/$C519</f>
        <v>0.375</v>
      </c>
      <c r="AC519" s="10">
        <f>(SUMIF(Sta!$A:$A,$A519,Sta!N:N) +SUMIF(Sta!$B:$B,$A519,Sta!P:P))/$D519</f>
        <v>0.6875</v>
      </c>
      <c r="AD519" s="6">
        <f>SUMIF(Sta!$A:$A,$A519,Sta!N:N)/$B519</f>
        <v>0.5</v>
      </c>
      <c r="AE519" s="14">
        <f>SUMIF(Sta!$B:$B,$A519,Sta!P:P)/$C519</f>
        <v>0.875</v>
      </c>
    </row>
    <row r="520" spans="1:31" x14ac:dyDescent="0.3">
      <c r="A520" t="s">
        <v>578</v>
      </c>
      <c r="B520" s="9">
        <f>COUNTIF(Sta!A:A,A520)</f>
        <v>1</v>
      </c>
      <c r="C520" s="4">
        <f>COUNTIF(Sta!B:B,A520)</f>
        <v>1</v>
      </c>
      <c r="D520" s="4">
        <f t="shared" si="14"/>
        <v>2</v>
      </c>
      <c r="E520" s="10">
        <f>(SUMIF(Sta!$A:$A,$A520,Sta!F:F) +SUMIF(Sta!$B:$B,$A520,Sta!F:F))/$D520</f>
        <v>2</v>
      </c>
      <c r="F520" s="6">
        <f>SUMIF(Sta!$A:$A,$A520,Sta!F:F)/$B520</f>
        <v>3</v>
      </c>
      <c r="G520" s="6">
        <f>SUMIF(Sta!$B:$B,$A520,Sta!F:F)/$C520</f>
        <v>1</v>
      </c>
      <c r="H520" s="10">
        <f>(SUMIF(Sta!$A:$A,$A520,Sta!D:D) +SUMIF(Sta!$B:$B,$A520,Sta!E:E))/$D520</f>
        <v>2</v>
      </c>
      <c r="I520" s="6">
        <f>SUMIF(Sta!$A:$A,$A520,Sta!D:D)/$B520</f>
        <v>3</v>
      </c>
      <c r="J520" s="6">
        <f>SUMIF(Sta!$B:$B,$A520,Sta!E:E)/$C520</f>
        <v>1</v>
      </c>
      <c r="K520" s="10">
        <f>(SUMIF(Sta!$A:$A,$A520,Sta!E:E) +SUMIF(Sta!$B:$B,$A520,Sta!D:D))/$D520</f>
        <v>0</v>
      </c>
      <c r="L520" s="6">
        <f>SUMIF(Sta!$A:$A,$A520,Sta!E:E)/$B520</f>
        <v>0</v>
      </c>
      <c r="M520" s="6">
        <f>SUMIF(Sta!$B:$B,$A520,Sta!D:D)/$C520</f>
        <v>0</v>
      </c>
      <c r="N520" s="10">
        <f>(SUMIF(Sta!$A:$A,$A520,Sta!L:L) +SUMIF(Sta!$B:$B,$A520,Sta!L:L))/$D520</f>
        <v>1.5</v>
      </c>
      <c r="O520" s="6">
        <f>SUMIF(Sta!$A:$A,$A520,Sta!L:L)/$B520</f>
        <v>2</v>
      </c>
      <c r="P520" s="6">
        <f>SUMIF(Sta!$B:$B,$A520,Sta!L:L)/$C520</f>
        <v>1</v>
      </c>
      <c r="Q520" s="10">
        <f>(SUMIF(Sta!$A:$A,$A520,Sta!H:H) +SUMIF(Sta!$B:$B,$A520,Sta!J:J))/$D520</f>
        <v>1.5</v>
      </c>
      <c r="R520" s="6">
        <f>SUMIF(Sta!$A:$A,$A520,Sta!H:H)/$B520</f>
        <v>2</v>
      </c>
      <c r="S520" s="6">
        <f>SUMIF(Sta!$B:$B,$A520,Sta!J:J)/$C520</f>
        <v>1</v>
      </c>
      <c r="T520" s="10">
        <f>(SUMIF(Sta!$A:$A,$A520,Sta!I:I) +SUMIF(Sta!$B:$B,$A520,Sta!K:K))/$D520</f>
        <v>0</v>
      </c>
      <c r="U520" s="6">
        <f>SUMIF(Sta!$A:$A,$A520,Sta!I:I)/$B520</f>
        <v>0</v>
      </c>
      <c r="V520" s="6">
        <f>SUMIF(Sta!$B:$B,$A520,Sta!K:K)/$C520</f>
        <v>0</v>
      </c>
      <c r="W520" s="10">
        <f>(SUMIF(Sta!$A:$A,$A520,Sta!Q:Q) +SUMIF(Sta!$B:$B,$A520,Sta!Q:Q))/$D520</f>
        <v>0.5</v>
      </c>
      <c r="X520" s="6">
        <f>SUMIF(Sta!$A:$A,$A520,Sta!Q:Q)/$B520</f>
        <v>1</v>
      </c>
      <c r="Y520" s="6">
        <f>SUMIF(Sta!$B:$B,$A520,Sta!Q:Q)/$C520</f>
        <v>0</v>
      </c>
      <c r="Z520" s="10">
        <f>(SUMIF(Sta!$A:$A,$A520,Sta!M:M) +SUMIF(Sta!$B:$B,$A520,Sta!O:O))/$D520</f>
        <v>0.5</v>
      </c>
      <c r="AA520" s="6">
        <f>SUMIF(Sta!$A:$A,$A520,Sta!M:M)/$B520</f>
        <v>1</v>
      </c>
      <c r="AB520" s="6">
        <f>SUMIF(Sta!$B:$B,$A520,Sta!O:O)/$C520</f>
        <v>0</v>
      </c>
      <c r="AC520" s="10">
        <f>(SUMIF(Sta!$A:$A,$A520,Sta!N:N) +SUMIF(Sta!$B:$B,$A520,Sta!P:P))/$D520</f>
        <v>0</v>
      </c>
      <c r="AD520" s="6">
        <f>SUMIF(Sta!$A:$A,$A520,Sta!N:N)/$B520</f>
        <v>0</v>
      </c>
      <c r="AE520" s="14">
        <f>SUMIF(Sta!$B:$B,$A520,Sta!P:P)/$C520</f>
        <v>0</v>
      </c>
    </row>
    <row r="521" spans="1:31" x14ac:dyDescent="0.3">
      <c r="A521" t="s">
        <v>251</v>
      </c>
      <c r="B521" s="9">
        <f>COUNTIF(Sta!A:A,A521)</f>
        <v>1</v>
      </c>
      <c r="C521" s="4">
        <f>COUNTIF(Sta!B:B,A521)</f>
        <v>1</v>
      </c>
      <c r="D521" s="4">
        <f t="shared" si="14"/>
        <v>2</v>
      </c>
      <c r="E521" s="10">
        <f>(SUMIF(Sta!$A:$A,$A521,Sta!F:F) +SUMIF(Sta!$B:$B,$A521,Sta!F:F))/$D521</f>
        <v>3.5</v>
      </c>
      <c r="F521" s="6">
        <f>SUMIF(Sta!$A:$A,$A521,Sta!F:F)/$B521</f>
        <v>3</v>
      </c>
      <c r="G521" s="6">
        <f>SUMIF(Sta!$B:$B,$A521,Sta!F:F)/$C521</f>
        <v>4</v>
      </c>
      <c r="H521" s="10">
        <f>(SUMIF(Sta!$A:$A,$A521,Sta!D:D) +SUMIF(Sta!$B:$B,$A521,Sta!E:E))/$D521</f>
        <v>2</v>
      </c>
      <c r="I521" s="6">
        <f>SUMIF(Sta!$A:$A,$A521,Sta!D:D)/$B521</f>
        <v>2</v>
      </c>
      <c r="J521" s="6">
        <f>SUMIF(Sta!$B:$B,$A521,Sta!E:E)/$C521</f>
        <v>2</v>
      </c>
      <c r="K521" s="10">
        <f>(SUMIF(Sta!$A:$A,$A521,Sta!E:E) +SUMIF(Sta!$B:$B,$A521,Sta!D:D))/$D521</f>
        <v>1.5</v>
      </c>
      <c r="L521" s="6">
        <f>SUMIF(Sta!$A:$A,$A521,Sta!E:E)/$B521</f>
        <v>1</v>
      </c>
      <c r="M521" s="6">
        <f>SUMIF(Sta!$B:$B,$A521,Sta!D:D)/$C521</f>
        <v>2</v>
      </c>
      <c r="N521" s="10">
        <f>(SUMIF(Sta!$A:$A,$A521,Sta!L:L) +SUMIF(Sta!$B:$B,$A521,Sta!L:L))/$D521</f>
        <v>1.5</v>
      </c>
      <c r="O521" s="6">
        <f>SUMIF(Sta!$A:$A,$A521,Sta!L:L)/$B521</f>
        <v>3</v>
      </c>
      <c r="P521" s="6">
        <f>SUMIF(Sta!$B:$B,$A521,Sta!L:L)/$C521</f>
        <v>0</v>
      </c>
      <c r="Q521" s="10">
        <f>(SUMIF(Sta!$A:$A,$A521,Sta!H:H) +SUMIF(Sta!$B:$B,$A521,Sta!J:J))/$D521</f>
        <v>1</v>
      </c>
      <c r="R521" s="6">
        <f>SUMIF(Sta!$A:$A,$A521,Sta!H:H)/$B521</f>
        <v>2</v>
      </c>
      <c r="S521" s="6">
        <f>SUMIF(Sta!$B:$B,$A521,Sta!J:J)/$C521</f>
        <v>0</v>
      </c>
      <c r="T521" s="10">
        <f>(SUMIF(Sta!$A:$A,$A521,Sta!I:I) +SUMIF(Sta!$B:$B,$A521,Sta!K:K))/$D521</f>
        <v>0.5</v>
      </c>
      <c r="U521" s="6">
        <f>SUMIF(Sta!$A:$A,$A521,Sta!I:I)/$B521</f>
        <v>1</v>
      </c>
      <c r="V521" s="6">
        <f>SUMIF(Sta!$B:$B,$A521,Sta!K:K)/$C521</f>
        <v>0</v>
      </c>
      <c r="W521" s="10">
        <f>(SUMIF(Sta!$A:$A,$A521,Sta!Q:Q) +SUMIF(Sta!$B:$B,$A521,Sta!Q:Q))/$D521</f>
        <v>2</v>
      </c>
      <c r="X521" s="6">
        <f>SUMIF(Sta!$A:$A,$A521,Sta!Q:Q)/$B521</f>
        <v>0</v>
      </c>
      <c r="Y521" s="6">
        <f>SUMIF(Sta!$B:$B,$A521,Sta!Q:Q)/$C521</f>
        <v>4</v>
      </c>
      <c r="Z521" s="10">
        <f>(SUMIF(Sta!$A:$A,$A521,Sta!M:M) +SUMIF(Sta!$B:$B,$A521,Sta!O:O))/$D521</f>
        <v>1</v>
      </c>
      <c r="AA521" s="6">
        <f>SUMIF(Sta!$A:$A,$A521,Sta!M:M)/$B521</f>
        <v>0</v>
      </c>
      <c r="AB521" s="6">
        <f>SUMIF(Sta!$B:$B,$A521,Sta!O:O)/$C521</f>
        <v>2</v>
      </c>
      <c r="AC521" s="10">
        <f>(SUMIF(Sta!$A:$A,$A521,Sta!N:N) +SUMIF(Sta!$B:$B,$A521,Sta!P:P))/$D521</f>
        <v>1</v>
      </c>
      <c r="AD521" s="6">
        <f>SUMIF(Sta!$A:$A,$A521,Sta!N:N)/$B521</f>
        <v>0</v>
      </c>
      <c r="AE521" s="14">
        <f>SUMIF(Sta!$B:$B,$A521,Sta!P:P)/$C521</f>
        <v>2</v>
      </c>
    </row>
    <row r="522" spans="1:31" x14ac:dyDescent="0.3">
      <c r="A522" t="s">
        <v>196</v>
      </c>
      <c r="B522" s="9">
        <f>COUNTIF(Sta!A:A,A522)</f>
        <v>1</v>
      </c>
      <c r="C522" s="4">
        <f>COUNTIF(Sta!B:B,A522)</f>
        <v>1</v>
      </c>
      <c r="D522" s="4">
        <f t="shared" si="14"/>
        <v>2</v>
      </c>
      <c r="E522" s="10">
        <f>(SUMIF(Sta!$A:$A,$A522,Sta!F:F) +SUMIF(Sta!$B:$B,$A522,Sta!F:F))/$D522</f>
        <v>2</v>
      </c>
      <c r="F522" s="6">
        <f>SUMIF(Sta!$A:$A,$A522,Sta!F:F)/$B522</f>
        <v>2</v>
      </c>
      <c r="G522" s="6">
        <f>SUMIF(Sta!$B:$B,$A522,Sta!F:F)/$C522</f>
        <v>2</v>
      </c>
      <c r="H522" s="10">
        <f>(SUMIF(Sta!$A:$A,$A522,Sta!D:D) +SUMIF(Sta!$B:$B,$A522,Sta!E:E))/$D522</f>
        <v>1</v>
      </c>
      <c r="I522" s="6">
        <f>SUMIF(Sta!$A:$A,$A522,Sta!D:D)/$B522</f>
        <v>1</v>
      </c>
      <c r="J522" s="6">
        <f>SUMIF(Sta!$B:$B,$A522,Sta!E:E)/$C522</f>
        <v>1</v>
      </c>
      <c r="K522" s="10">
        <f>(SUMIF(Sta!$A:$A,$A522,Sta!E:E) +SUMIF(Sta!$B:$B,$A522,Sta!D:D))/$D522</f>
        <v>1</v>
      </c>
      <c r="L522" s="6">
        <f>SUMIF(Sta!$A:$A,$A522,Sta!E:E)/$B522</f>
        <v>1</v>
      </c>
      <c r="M522" s="6">
        <f>SUMIF(Sta!$B:$B,$A522,Sta!D:D)/$C522</f>
        <v>1</v>
      </c>
      <c r="N522" s="10">
        <f>(SUMIF(Sta!$A:$A,$A522,Sta!L:L) +SUMIF(Sta!$B:$B,$A522,Sta!L:L))/$D522</f>
        <v>1</v>
      </c>
      <c r="O522" s="6">
        <f>SUMIF(Sta!$A:$A,$A522,Sta!L:L)/$B522</f>
        <v>1</v>
      </c>
      <c r="P522" s="6">
        <f>SUMIF(Sta!$B:$B,$A522,Sta!L:L)/$C522</f>
        <v>1</v>
      </c>
      <c r="Q522" s="10">
        <f>(SUMIF(Sta!$A:$A,$A522,Sta!H:H) +SUMIF(Sta!$B:$B,$A522,Sta!J:J))/$D522</f>
        <v>0</v>
      </c>
      <c r="R522" s="6">
        <f>SUMIF(Sta!$A:$A,$A522,Sta!H:H)/$B522</f>
        <v>0</v>
      </c>
      <c r="S522" s="6">
        <f>SUMIF(Sta!$B:$B,$A522,Sta!J:J)/$C522</f>
        <v>0</v>
      </c>
      <c r="T522" s="10">
        <f>(SUMIF(Sta!$A:$A,$A522,Sta!I:I) +SUMIF(Sta!$B:$B,$A522,Sta!K:K))/$D522</f>
        <v>1</v>
      </c>
      <c r="U522" s="6">
        <f>SUMIF(Sta!$A:$A,$A522,Sta!I:I)/$B522</f>
        <v>1</v>
      </c>
      <c r="V522" s="6">
        <f>SUMIF(Sta!$B:$B,$A522,Sta!K:K)/$C522</f>
        <v>1</v>
      </c>
      <c r="W522" s="10">
        <f>(SUMIF(Sta!$A:$A,$A522,Sta!Q:Q) +SUMIF(Sta!$B:$B,$A522,Sta!Q:Q))/$D522</f>
        <v>1</v>
      </c>
      <c r="X522" s="6">
        <f>SUMIF(Sta!$A:$A,$A522,Sta!Q:Q)/$B522</f>
        <v>1</v>
      </c>
      <c r="Y522" s="6">
        <f>SUMIF(Sta!$B:$B,$A522,Sta!Q:Q)/$C522</f>
        <v>1</v>
      </c>
      <c r="Z522" s="10">
        <f>(SUMIF(Sta!$A:$A,$A522,Sta!M:M) +SUMIF(Sta!$B:$B,$A522,Sta!O:O))/$D522</f>
        <v>1</v>
      </c>
      <c r="AA522" s="6">
        <f>SUMIF(Sta!$A:$A,$A522,Sta!M:M)/$B522</f>
        <v>1</v>
      </c>
      <c r="AB522" s="6">
        <f>SUMIF(Sta!$B:$B,$A522,Sta!O:O)/$C522</f>
        <v>1</v>
      </c>
      <c r="AC522" s="10">
        <f>(SUMIF(Sta!$A:$A,$A522,Sta!N:N) +SUMIF(Sta!$B:$B,$A522,Sta!P:P))/$D522</f>
        <v>0</v>
      </c>
      <c r="AD522" s="6">
        <f>SUMIF(Sta!$A:$A,$A522,Sta!N:N)/$B522</f>
        <v>0</v>
      </c>
      <c r="AE522" s="14">
        <f>SUMIF(Sta!$B:$B,$A522,Sta!P:P)/$C522</f>
        <v>0</v>
      </c>
    </row>
    <row r="523" spans="1:31" x14ac:dyDescent="0.3">
      <c r="A523" t="s">
        <v>182</v>
      </c>
      <c r="B523" s="9">
        <f>COUNTIF(Sta!A:A,A523)</f>
        <v>1</v>
      </c>
      <c r="C523" s="4">
        <f>COUNTIF(Sta!B:B,A523)</f>
        <v>1</v>
      </c>
      <c r="D523" s="4">
        <f t="shared" si="14"/>
        <v>2</v>
      </c>
      <c r="E523" s="10">
        <f>(SUMIF(Sta!$A:$A,$A523,Sta!F:F) +SUMIF(Sta!$B:$B,$A523,Sta!F:F))/$D523</f>
        <v>1.5</v>
      </c>
      <c r="F523" s="6">
        <f>SUMIF(Sta!$A:$A,$A523,Sta!F:F)/$B523</f>
        <v>3</v>
      </c>
      <c r="G523" s="6">
        <f>SUMIF(Sta!$B:$B,$A523,Sta!F:F)/$C523</f>
        <v>0</v>
      </c>
      <c r="H523" s="10">
        <f>(SUMIF(Sta!$A:$A,$A523,Sta!D:D) +SUMIF(Sta!$B:$B,$A523,Sta!E:E))/$D523</f>
        <v>1</v>
      </c>
      <c r="I523" s="6">
        <f>SUMIF(Sta!$A:$A,$A523,Sta!D:D)/$B523</f>
        <v>2</v>
      </c>
      <c r="J523" s="6">
        <f>SUMIF(Sta!$B:$B,$A523,Sta!E:E)/$C523</f>
        <v>0</v>
      </c>
      <c r="K523" s="10">
        <f>(SUMIF(Sta!$A:$A,$A523,Sta!E:E) +SUMIF(Sta!$B:$B,$A523,Sta!D:D))/$D523</f>
        <v>0.5</v>
      </c>
      <c r="L523" s="6">
        <f>SUMIF(Sta!$A:$A,$A523,Sta!E:E)/$B523</f>
        <v>1</v>
      </c>
      <c r="M523" s="6">
        <f>SUMIF(Sta!$B:$B,$A523,Sta!D:D)/$C523</f>
        <v>0</v>
      </c>
      <c r="N523" s="10">
        <f>(SUMIF(Sta!$A:$A,$A523,Sta!L:L) +SUMIF(Sta!$B:$B,$A523,Sta!L:L))/$D523</f>
        <v>0.5</v>
      </c>
      <c r="O523" s="6">
        <f>SUMIF(Sta!$A:$A,$A523,Sta!L:L)/$B523</f>
        <v>1</v>
      </c>
      <c r="P523" s="6">
        <f>SUMIF(Sta!$B:$B,$A523,Sta!L:L)/$C523</f>
        <v>0</v>
      </c>
      <c r="Q523" s="10">
        <f>(SUMIF(Sta!$A:$A,$A523,Sta!H:H) +SUMIF(Sta!$B:$B,$A523,Sta!J:J))/$D523</f>
        <v>0</v>
      </c>
      <c r="R523" s="6">
        <f>SUMIF(Sta!$A:$A,$A523,Sta!H:H)/$B523</f>
        <v>0</v>
      </c>
      <c r="S523" s="6">
        <f>SUMIF(Sta!$B:$B,$A523,Sta!J:J)/$C523</f>
        <v>0</v>
      </c>
      <c r="T523" s="10">
        <f>(SUMIF(Sta!$A:$A,$A523,Sta!I:I) +SUMIF(Sta!$B:$B,$A523,Sta!K:K))/$D523</f>
        <v>0.5</v>
      </c>
      <c r="U523" s="6">
        <f>SUMIF(Sta!$A:$A,$A523,Sta!I:I)/$B523</f>
        <v>1</v>
      </c>
      <c r="V523" s="6">
        <f>SUMIF(Sta!$B:$B,$A523,Sta!K:K)/$C523</f>
        <v>0</v>
      </c>
      <c r="W523" s="10">
        <f>(SUMIF(Sta!$A:$A,$A523,Sta!Q:Q) +SUMIF(Sta!$B:$B,$A523,Sta!Q:Q))/$D523</f>
        <v>1</v>
      </c>
      <c r="X523" s="6">
        <f>SUMIF(Sta!$A:$A,$A523,Sta!Q:Q)/$B523</f>
        <v>2</v>
      </c>
      <c r="Y523" s="6">
        <f>SUMIF(Sta!$B:$B,$A523,Sta!Q:Q)/$C523</f>
        <v>0</v>
      </c>
      <c r="Z523" s="10">
        <f>(SUMIF(Sta!$A:$A,$A523,Sta!M:M) +SUMIF(Sta!$B:$B,$A523,Sta!O:O))/$D523</f>
        <v>1</v>
      </c>
      <c r="AA523" s="6">
        <f>SUMIF(Sta!$A:$A,$A523,Sta!M:M)/$B523</f>
        <v>2</v>
      </c>
      <c r="AB523" s="6">
        <f>SUMIF(Sta!$B:$B,$A523,Sta!O:O)/$C523</f>
        <v>0</v>
      </c>
      <c r="AC523" s="10">
        <f>(SUMIF(Sta!$A:$A,$A523,Sta!N:N) +SUMIF(Sta!$B:$B,$A523,Sta!P:P))/$D523</f>
        <v>0</v>
      </c>
      <c r="AD523" s="6">
        <f>SUMIF(Sta!$A:$A,$A523,Sta!N:N)/$B523</f>
        <v>0</v>
      </c>
      <c r="AE523" s="14">
        <f>SUMIF(Sta!$B:$B,$A523,Sta!P:P)/$C523</f>
        <v>0</v>
      </c>
    </row>
    <row r="524" spans="1:31" x14ac:dyDescent="0.3">
      <c r="A524" t="s">
        <v>574</v>
      </c>
      <c r="B524" s="9">
        <f>COUNTIF(Sta!A:A,A524)</f>
        <v>1</v>
      </c>
      <c r="C524" s="4">
        <f>COUNTIF(Sta!B:B,A524)</f>
        <v>1</v>
      </c>
      <c r="D524" s="4">
        <f t="shared" si="14"/>
        <v>2</v>
      </c>
      <c r="E524" s="10">
        <f>(SUMIF(Sta!$A:$A,$A524,Sta!F:F) +SUMIF(Sta!$B:$B,$A524,Sta!F:F))/$D524</f>
        <v>4.5</v>
      </c>
      <c r="F524" s="6">
        <f>SUMIF(Sta!$A:$A,$A524,Sta!F:F)/$B524</f>
        <v>4</v>
      </c>
      <c r="G524" s="6">
        <f>SUMIF(Sta!$B:$B,$A524,Sta!F:F)/$C524</f>
        <v>5</v>
      </c>
      <c r="H524" s="10">
        <f>(SUMIF(Sta!$A:$A,$A524,Sta!D:D) +SUMIF(Sta!$B:$B,$A524,Sta!E:E))/$D524</f>
        <v>2.5</v>
      </c>
      <c r="I524" s="6">
        <f>SUMIF(Sta!$A:$A,$A524,Sta!D:D)/$B524</f>
        <v>3</v>
      </c>
      <c r="J524" s="6">
        <f>SUMIF(Sta!$B:$B,$A524,Sta!E:E)/$C524</f>
        <v>2</v>
      </c>
      <c r="K524" s="10">
        <f>(SUMIF(Sta!$A:$A,$A524,Sta!E:E) +SUMIF(Sta!$B:$B,$A524,Sta!D:D))/$D524</f>
        <v>2</v>
      </c>
      <c r="L524" s="6">
        <f>SUMIF(Sta!$A:$A,$A524,Sta!E:E)/$B524</f>
        <v>1</v>
      </c>
      <c r="M524" s="6">
        <f>SUMIF(Sta!$B:$B,$A524,Sta!D:D)/$C524</f>
        <v>3</v>
      </c>
      <c r="N524" s="10">
        <f>(SUMIF(Sta!$A:$A,$A524,Sta!L:L) +SUMIF(Sta!$B:$B,$A524,Sta!L:L))/$D524</f>
        <v>2.5</v>
      </c>
      <c r="O524" s="6">
        <f>SUMIF(Sta!$A:$A,$A524,Sta!L:L)/$B524</f>
        <v>1</v>
      </c>
      <c r="P524" s="6">
        <f>SUMIF(Sta!$B:$B,$A524,Sta!L:L)/$C524</f>
        <v>4</v>
      </c>
      <c r="Q524" s="10">
        <f>(SUMIF(Sta!$A:$A,$A524,Sta!H:H) +SUMIF(Sta!$B:$B,$A524,Sta!J:J))/$D524</f>
        <v>1.5</v>
      </c>
      <c r="R524" s="6">
        <f>SUMIF(Sta!$A:$A,$A524,Sta!H:H)/$B524</f>
        <v>1</v>
      </c>
      <c r="S524" s="6">
        <f>SUMIF(Sta!$B:$B,$A524,Sta!J:J)/$C524</f>
        <v>2</v>
      </c>
      <c r="T524" s="10">
        <f>(SUMIF(Sta!$A:$A,$A524,Sta!I:I) +SUMIF(Sta!$B:$B,$A524,Sta!K:K))/$D524</f>
        <v>1</v>
      </c>
      <c r="U524" s="6">
        <f>SUMIF(Sta!$A:$A,$A524,Sta!I:I)/$B524</f>
        <v>0</v>
      </c>
      <c r="V524" s="6">
        <f>SUMIF(Sta!$B:$B,$A524,Sta!K:K)/$C524</f>
        <v>2</v>
      </c>
      <c r="W524" s="10">
        <f>(SUMIF(Sta!$A:$A,$A524,Sta!Q:Q) +SUMIF(Sta!$B:$B,$A524,Sta!Q:Q))/$D524</f>
        <v>2</v>
      </c>
      <c r="X524" s="6">
        <f>SUMIF(Sta!$A:$A,$A524,Sta!Q:Q)/$B524</f>
        <v>3</v>
      </c>
      <c r="Y524" s="6">
        <f>SUMIF(Sta!$B:$B,$A524,Sta!Q:Q)/$C524</f>
        <v>1</v>
      </c>
      <c r="Z524" s="10">
        <f>(SUMIF(Sta!$A:$A,$A524,Sta!M:M) +SUMIF(Sta!$B:$B,$A524,Sta!O:O))/$D524</f>
        <v>1</v>
      </c>
      <c r="AA524" s="6">
        <f>SUMIF(Sta!$A:$A,$A524,Sta!M:M)/$B524</f>
        <v>2</v>
      </c>
      <c r="AB524" s="6">
        <f>SUMIF(Sta!$B:$B,$A524,Sta!O:O)/$C524</f>
        <v>0</v>
      </c>
      <c r="AC524" s="10">
        <f>(SUMIF(Sta!$A:$A,$A524,Sta!N:N) +SUMIF(Sta!$B:$B,$A524,Sta!P:P))/$D524</f>
        <v>1</v>
      </c>
      <c r="AD524" s="6">
        <f>SUMIF(Sta!$A:$A,$A524,Sta!N:N)/$B524</f>
        <v>1</v>
      </c>
      <c r="AE524" s="14">
        <f>SUMIF(Sta!$B:$B,$A524,Sta!P:P)/$C524</f>
        <v>1</v>
      </c>
    </row>
    <row r="525" spans="1:31" x14ac:dyDescent="0.3">
      <c r="A525" t="s">
        <v>231</v>
      </c>
      <c r="B525" s="9">
        <f>COUNTIF(Sta!A:A,A525)</f>
        <v>1</v>
      </c>
      <c r="C525" s="4">
        <f>COUNTIF(Sta!B:B,A525)</f>
        <v>1</v>
      </c>
      <c r="D525" s="4">
        <f t="shared" si="14"/>
        <v>2</v>
      </c>
      <c r="E525" s="10">
        <f>(SUMIF(Sta!$A:$A,$A525,Sta!F:F) +SUMIF(Sta!$B:$B,$A525,Sta!F:F))/$D525</f>
        <v>3.5</v>
      </c>
      <c r="F525" s="6">
        <f>SUMIF(Sta!$A:$A,$A525,Sta!F:F)/$B525</f>
        <v>5</v>
      </c>
      <c r="G525" s="6">
        <f>SUMIF(Sta!$B:$B,$A525,Sta!F:F)/$C525</f>
        <v>2</v>
      </c>
      <c r="H525" s="10">
        <f>(SUMIF(Sta!$A:$A,$A525,Sta!D:D) +SUMIF(Sta!$B:$B,$A525,Sta!E:E))/$D525</f>
        <v>2.5</v>
      </c>
      <c r="I525" s="6">
        <f>SUMIF(Sta!$A:$A,$A525,Sta!D:D)/$B525</f>
        <v>3</v>
      </c>
      <c r="J525" s="6">
        <f>SUMIF(Sta!$B:$B,$A525,Sta!E:E)/$C525</f>
        <v>2</v>
      </c>
      <c r="K525" s="10">
        <f>(SUMIF(Sta!$A:$A,$A525,Sta!E:E) +SUMIF(Sta!$B:$B,$A525,Sta!D:D))/$D525</f>
        <v>1</v>
      </c>
      <c r="L525" s="6">
        <f>SUMIF(Sta!$A:$A,$A525,Sta!E:E)/$B525</f>
        <v>2</v>
      </c>
      <c r="M525" s="6">
        <f>SUMIF(Sta!$B:$B,$A525,Sta!D:D)/$C525</f>
        <v>0</v>
      </c>
      <c r="N525" s="10">
        <f>(SUMIF(Sta!$A:$A,$A525,Sta!L:L) +SUMIF(Sta!$B:$B,$A525,Sta!L:L))/$D525</f>
        <v>0</v>
      </c>
      <c r="O525" s="6">
        <f>SUMIF(Sta!$A:$A,$A525,Sta!L:L)/$B525</f>
        <v>0</v>
      </c>
      <c r="P525" s="6">
        <f>SUMIF(Sta!$B:$B,$A525,Sta!L:L)/$C525</f>
        <v>0</v>
      </c>
      <c r="Q525" s="10">
        <f>(SUMIF(Sta!$A:$A,$A525,Sta!H:H) +SUMIF(Sta!$B:$B,$A525,Sta!J:J))/$D525</f>
        <v>0</v>
      </c>
      <c r="R525" s="6">
        <f>SUMIF(Sta!$A:$A,$A525,Sta!H:H)/$B525</f>
        <v>0</v>
      </c>
      <c r="S525" s="6">
        <f>SUMIF(Sta!$B:$B,$A525,Sta!J:J)/$C525</f>
        <v>0</v>
      </c>
      <c r="T525" s="10">
        <f>(SUMIF(Sta!$A:$A,$A525,Sta!I:I) +SUMIF(Sta!$B:$B,$A525,Sta!K:K))/$D525</f>
        <v>0</v>
      </c>
      <c r="U525" s="6">
        <f>SUMIF(Sta!$A:$A,$A525,Sta!I:I)/$B525</f>
        <v>0</v>
      </c>
      <c r="V525" s="6">
        <f>SUMIF(Sta!$B:$B,$A525,Sta!K:K)/$C525</f>
        <v>0</v>
      </c>
      <c r="W525" s="10">
        <f>(SUMIF(Sta!$A:$A,$A525,Sta!Q:Q) +SUMIF(Sta!$B:$B,$A525,Sta!Q:Q))/$D525</f>
        <v>3.5</v>
      </c>
      <c r="X525" s="6">
        <f>SUMIF(Sta!$A:$A,$A525,Sta!Q:Q)/$B525</f>
        <v>5</v>
      </c>
      <c r="Y525" s="6">
        <f>SUMIF(Sta!$B:$B,$A525,Sta!Q:Q)/$C525</f>
        <v>2</v>
      </c>
      <c r="Z525" s="10">
        <f>(SUMIF(Sta!$A:$A,$A525,Sta!M:M) +SUMIF(Sta!$B:$B,$A525,Sta!O:O))/$D525</f>
        <v>2.5</v>
      </c>
      <c r="AA525" s="6">
        <f>SUMIF(Sta!$A:$A,$A525,Sta!M:M)/$B525</f>
        <v>3</v>
      </c>
      <c r="AB525" s="6">
        <f>SUMIF(Sta!$B:$B,$A525,Sta!O:O)/$C525</f>
        <v>2</v>
      </c>
      <c r="AC525" s="10">
        <f>(SUMIF(Sta!$A:$A,$A525,Sta!N:N) +SUMIF(Sta!$B:$B,$A525,Sta!P:P))/$D525</f>
        <v>1</v>
      </c>
      <c r="AD525" s="6">
        <f>SUMIF(Sta!$A:$A,$A525,Sta!N:N)/$B525</f>
        <v>2</v>
      </c>
      <c r="AE525" s="14">
        <f>SUMIF(Sta!$B:$B,$A525,Sta!P:P)/$C525</f>
        <v>0</v>
      </c>
    </row>
    <row r="526" spans="1:31" x14ac:dyDescent="0.3">
      <c r="A526" t="s">
        <v>440</v>
      </c>
      <c r="B526" s="9">
        <f>COUNTIF(Sta!A:A,A526)</f>
        <v>0</v>
      </c>
      <c r="C526" s="4">
        <f>COUNTIF(Sta!B:B,A526)</f>
        <v>0</v>
      </c>
      <c r="D526" s="4">
        <f t="shared" si="14"/>
        <v>0</v>
      </c>
      <c r="E526" s="10" t="e">
        <f>(SUMIF(Sta!$A:$A,$A526,Sta!F:F) +SUMIF(Sta!$B:$B,$A526,Sta!F:F))/$D526</f>
        <v>#DIV/0!</v>
      </c>
      <c r="F526" s="6" t="e">
        <f>SUMIF(Sta!$A:$A,$A526,Sta!F:F)/$B526</f>
        <v>#DIV/0!</v>
      </c>
      <c r="G526" s="6" t="e">
        <f>SUMIF(Sta!$B:$B,$A526,Sta!F:F)/$C526</f>
        <v>#DIV/0!</v>
      </c>
      <c r="H526" s="10" t="e">
        <f>(SUMIF(Sta!$A:$A,$A526,Sta!D:D) +SUMIF(Sta!$B:$B,$A526,Sta!E:E))/$D526</f>
        <v>#DIV/0!</v>
      </c>
      <c r="I526" s="6" t="e">
        <f>SUMIF(Sta!$A:$A,$A526,Sta!D:D)/$B526</f>
        <v>#DIV/0!</v>
      </c>
      <c r="J526" s="6" t="e">
        <f>SUMIF(Sta!$B:$B,$A526,Sta!E:E)/$C526</f>
        <v>#DIV/0!</v>
      </c>
      <c r="K526" s="10" t="e">
        <f>(SUMIF(Sta!$A:$A,$A526,Sta!E:E) +SUMIF(Sta!$B:$B,$A526,Sta!D:D))/$D526</f>
        <v>#DIV/0!</v>
      </c>
      <c r="L526" s="6" t="e">
        <f>SUMIF(Sta!$A:$A,$A526,Sta!E:E)/$B526</f>
        <v>#DIV/0!</v>
      </c>
      <c r="M526" s="6" t="e">
        <f>SUMIF(Sta!$B:$B,$A526,Sta!D:D)/$C526</f>
        <v>#DIV/0!</v>
      </c>
      <c r="N526" s="10" t="e">
        <f>(SUMIF(Sta!$A:$A,$A526,Sta!L:L) +SUMIF(Sta!$B:$B,$A526,Sta!L:L))/$D526</f>
        <v>#DIV/0!</v>
      </c>
      <c r="O526" s="6" t="e">
        <f>SUMIF(Sta!$A:$A,$A526,Sta!L:L)/$B526</f>
        <v>#DIV/0!</v>
      </c>
      <c r="P526" s="6" t="e">
        <f>SUMIF(Sta!$B:$B,$A526,Sta!L:L)/$C526</f>
        <v>#DIV/0!</v>
      </c>
      <c r="Q526" s="10" t="e">
        <f>(SUMIF(Sta!$A:$A,$A526,Sta!H:H) +SUMIF(Sta!$B:$B,$A526,Sta!J:J))/$D526</f>
        <v>#DIV/0!</v>
      </c>
      <c r="R526" s="6" t="e">
        <f>SUMIF(Sta!$A:$A,$A526,Sta!H:H)/$B526</f>
        <v>#DIV/0!</v>
      </c>
      <c r="S526" s="6" t="e">
        <f>SUMIF(Sta!$B:$B,$A526,Sta!J:J)/$C526</f>
        <v>#DIV/0!</v>
      </c>
      <c r="T526" s="10" t="e">
        <f>(SUMIF(Sta!$A:$A,$A526,Sta!I:I) +SUMIF(Sta!$B:$B,$A526,Sta!K:K))/$D526</f>
        <v>#DIV/0!</v>
      </c>
      <c r="U526" s="6" t="e">
        <f>SUMIF(Sta!$A:$A,$A526,Sta!I:I)/$B526</f>
        <v>#DIV/0!</v>
      </c>
      <c r="V526" s="6" t="e">
        <f>SUMIF(Sta!$B:$B,$A526,Sta!K:K)/$C526</f>
        <v>#DIV/0!</v>
      </c>
      <c r="W526" s="10" t="e">
        <f>(SUMIF(Sta!$A:$A,$A526,Sta!Q:Q) +SUMIF(Sta!$B:$B,$A526,Sta!Q:Q))/$D526</f>
        <v>#DIV/0!</v>
      </c>
      <c r="X526" s="6" t="e">
        <f>SUMIF(Sta!$A:$A,$A526,Sta!Q:Q)/$B526</f>
        <v>#DIV/0!</v>
      </c>
      <c r="Y526" s="6" t="e">
        <f>SUMIF(Sta!$B:$B,$A526,Sta!Q:Q)/$C526</f>
        <v>#DIV/0!</v>
      </c>
      <c r="Z526" s="10" t="e">
        <f>(SUMIF(Sta!$A:$A,$A526,Sta!M:M) +SUMIF(Sta!$B:$B,$A526,Sta!O:O))/$D526</f>
        <v>#DIV/0!</v>
      </c>
      <c r="AA526" s="6" t="e">
        <f>SUMIF(Sta!$A:$A,$A526,Sta!M:M)/$B526</f>
        <v>#DIV/0!</v>
      </c>
      <c r="AB526" s="6" t="e">
        <f>SUMIF(Sta!$B:$B,$A526,Sta!O:O)/$C526</f>
        <v>#DIV/0!</v>
      </c>
      <c r="AC526" s="10" t="e">
        <f>(SUMIF(Sta!$A:$A,$A526,Sta!N:N) +SUMIF(Sta!$B:$B,$A526,Sta!P:P))/$D526</f>
        <v>#DIV/0!</v>
      </c>
      <c r="AD526" s="6" t="e">
        <f>SUMIF(Sta!$A:$A,$A526,Sta!N:N)/$B526</f>
        <v>#DIV/0!</v>
      </c>
      <c r="AE526" s="14" t="e">
        <f>SUMIF(Sta!$B:$B,$A526,Sta!P:P)/$C526</f>
        <v>#DIV/0!</v>
      </c>
    </row>
    <row r="527" spans="1:31" x14ac:dyDescent="0.3">
      <c r="A527" t="s">
        <v>638</v>
      </c>
      <c r="B527" s="9">
        <f>COUNTIF(Sta!A:A,A527)</f>
        <v>1</v>
      </c>
      <c r="C527" s="4">
        <f>COUNTIF(Sta!B:B,A527)</f>
        <v>1</v>
      </c>
      <c r="D527" s="4">
        <f t="shared" si="14"/>
        <v>2</v>
      </c>
      <c r="E527" s="10">
        <f>(SUMIF(Sta!$A:$A,$A527,Sta!F:F) +SUMIF(Sta!$B:$B,$A527,Sta!F:F))/$D527</f>
        <v>1</v>
      </c>
      <c r="F527" s="6">
        <f>SUMIF(Sta!$A:$A,$A527,Sta!F:F)/$B527</f>
        <v>1</v>
      </c>
      <c r="G527" s="6">
        <f>SUMIF(Sta!$B:$B,$A527,Sta!F:F)/$C527</f>
        <v>1</v>
      </c>
      <c r="H527" s="10">
        <f>(SUMIF(Sta!$A:$A,$A527,Sta!D:D) +SUMIF(Sta!$B:$B,$A527,Sta!E:E))/$D527</f>
        <v>0.5</v>
      </c>
      <c r="I527" s="6">
        <f>SUMIF(Sta!$A:$A,$A527,Sta!D:D)/$B527</f>
        <v>1</v>
      </c>
      <c r="J527" s="6">
        <f>SUMIF(Sta!$B:$B,$A527,Sta!E:E)/$C527</f>
        <v>0</v>
      </c>
      <c r="K527" s="10">
        <f>(SUMIF(Sta!$A:$A,$A527,Sta!E:E) +SUMIF(Sta!$B:$B,$A527,Sta!D:D))/$D527</f>
        <v>0.5</v>
      </c>
      <c r="L527" s="6">
        <f>SUMIF(Sta!$A:$A,$A527,Sta!E:E)/$B527</f>
        <v>0</v>
      </c>
      <c r="M527" s="6">
        <f>SUMIF(Sta!$B:$B,$A527,Sta!D:D)/$C527</f>
        <v>1</v>
      </c>
      <c r="N527" s="10">
        <f>(SUMIF(Sta!$A:$A,$A527,Sta!L:L) +SUMIF(Sta!$B:$B,$A527,Sta!L:L))/$D527</f>
        <v>0</v>
      </c>
      <c r="O527" s="6">
        <f>SUMIF(Sta!$A:$A,$A527,Sta!L:L)/$B527</f>
        <v>0</v>
      </c>
      <c r="P527" s="6">
        <f>SUMIF(Sta!$B:$B,$A527,Sta!L:L)/$C527</f>
        <v>0</v>
      </c>
      <c r="Q527" s="10">
        <f>(SUMIF(Sta!$A:$A,$A527,Sta!H:H) +SUMIF(Sta!$B:$B,$A527,Sta!J:J))/$D527</f>
        <v>0</v>
      </c>
      <c r="R527" s="6">
        <f>SUMIF(Sta!$A:$A,$A527,Sta!H:H)/$B527</f>
        <v>0</v>
      </c>
      <c r="S527" s="6">
        <f>SUMIF(Sta!$B:$B,$A527,Sta!J:J)/$C527</f>
        <v>0</v>
      </c>
      <c r="T527" s="10">
        <f>(SUMIF(Sta!$A:$A,$A527,Sta!I:I) +SUMIF(Sta!$B:$B,$A527,Sta!K:K))/$D527</f>
        <v>0</v>
      </c>
      <c r="U527" s="6">
        <f>SUMIF(Sta!$A:$A,$A527,Sta!I:I)/$B527</f>
        <v>0</v>
      </c>
      <c r="V527" s="6">
        <f>SUMIF(Sta!$B:$B,$A527,Sta!K:K)/$C527</f>
        <v>0</v>
      </c>
      <c r="W527" s="10">
        <f>(SUMIF(Sta!$A:$A,$A527,Sta!Q:Q) +SUMIF(Sta!$B:$B,$A527,Sta!Q:Q))/$D527</f>
        <v>1</v>
      </c>
      <c r="X527" s="6">
        <f>SUMIF(Sta!$A:$A,$A527,Sta!Q:Q)/$B527</f>
        <v>1</v>
      </c>
      <c r="Y527" s="6">
        <f>SUMIF(Sta!$B:$B,$A527,Sta!Q:Q)/$C527</f>
        <v>1</v>
      </c>
      <c r="Z527" s="10">
        <f>(SUMIF(Sta!$A:$A,$A527,Sta!M:M) +SUMIF(Sta!$B:$B,$A527,Sta!O:O))/$D527</f>
        <v>0.5</v>
      </c>
      <c r="AA527" s="6">
        <f>SUMIF(Sta!$A:$A,$A527,Sta!M:M)/$B527</f>
        <v>1</v>
      </c>
      <c r="AB527" s="6">
        <f>SUMIF(Sta!$B:$B,$A527,Sta!O:O)/$C527</f>
        <v>0</v>
      </c>
      <c r="AC527" s="10">
        <f>(SUMIF(Sta!$A:$A,$A527,Sta!N:N) +SUMIF(Sta!$B:$B,$A527,Sta!P:P))/$D527</f>
        <v>0.5</v>
      </c>
      <c r="AD527" s="6">
        <f>SUMIF(Sta!$A:$A,$A527,Sta!N:N)/$B527</f>
        <v>0</v>
      </c>
      <c r="AE527" s="14">
        <f>SUMIF(Sta!$B:$B,$A527,Sta!P:P)/$C527</f>
        <v>1</v>
      </c>
    </row>
    <row r="528" spans="1:31" x14ac:dyDescent="0.3">
      <c r="A528" t="s">
        <v>545</v>
      </c>
      <c r="B528" s="9">
        <f>COUNTIF(Sta!A:A,A528)</f>
        <v>2</v>
      </c>
      <c r="C528" s="4">
        <f>COUNTIF(Sta!B:B,A528)</f>
        <v>3</v>
      </c>
      <c r="D528" s="4">
        <f t="shared" si="14"/>
        <v>5</v>
      </c>
      <c r="E528" s="10">
        <f>(SUMIF(Sta!$A:$A,$A528,Sta!F:F) +SUMIF(Sta!$B:$B,$A528,Sta!F:F))/$D528</f>
        <v>2.6</v>
      </c>
      <c r="F528" s="6">
        <f>SUMIF(Sta!$A:$A,$A528,Sta!F:F)/$B528</f>
        <v>1.5</v>
      </c>
      <c r="G528" s="6">
        <f>SUMIF(Sta!$B:$B,$A528,Sta!F:F)/$C528</f>
        <v>3.3333333333333335</v>
      </c>
      <c r="H528" s="10">
        <f>(SUMIF(Sta!$A:$A,$A528,Sta!D:D) +SUMIF(Sta!$B:$B,$A528,Sta!E:E))/$D528</f>
        <v>1.2</v>
      </c>
      <c r="I528" s="6">
        <f>SUMIF(Sta!$A:$A,$A528,Sta!D:D)/$B528</f>
        <v>1</v>
      </c>
      <c r="J528" s="6">
        <f>SUMIF(Sta!$B:$B,$A528,Sta!E:E)/$C528</f>
        <v>1.3333333333333333</v>
      </c>
      <c r="K528" s="10">
        <f>(SUMIF(Sta!$A:$A,$A528,Sta!E:E) +SUMIF(Sta!$B:$B,$A528,Sta!D:D))/$D528</f>
        <v>1.4</v>
      </c>
      <c r="L528" s="6">
        <f>SUMIF(Sta!$A:$A,$A528,Sta!E:E)/$B528</f>
        <v>0.5</v>
      </c>
      <c r="M528" s="6">
        <f>SUMIF(Sta!$B:$B,$A528,Sta!D:D)/$C528</f>
        <v>2</v>
      </c>
      <c r="N528" s="10">
        <f>(SUMIF(Sta!$A:$A,$A528,Sta!L:L) +SUMIF(Sta!$B:$B,$A528,Sta!L:L))/$D528</f>
        <v>1.2</v>
      </c>
      <c r="O528" s="6">
        <f>SUMIF(Sta!$A:$A,$A528,Sta!L:L)/$B528</f>
        <v>1</v>
      </c>
      <c r="P528" s="6">
        <f>SUMIF(Sta!$B:$B,$A528,Sta!L:L)/$C528</f>
        <v>1.3333333333333333</v>
      </c>
      <c r="Q528" s="10">
        <f>(SUMIF(Sta!$A:$A,$A528,Sta!H:H) +SUMIF(Sta!$B:$B,$A528,Sta!J:J))/$D528</f>
        <v>0.6</v>
      </c>
      <c r="R528" s="6">
        <f>SUMIF(Sta!$A:$A,$A528,Sta!H:H)/$B528</f>
        <v>0.5</v>
      </c>
      <c r="S528" s="6">
        <f>SUMIF(Sta!$B:$B,$A528,Sta!J:J)/$C528</f>
        <v>0.66666666666666663</v>
      </c>
      <c r="T528" s="10">
        <f>(SUMIF(Sta!$A:$A,$A528,Sta!I:I) +SUMIF(Sta!$B:$B,$A528,Sta!K:K))/$D528</f>
        <v>0.6</v>
      </c>
      <c r="U528" s="6">
        <f>SUMIF(Sta!$A:$A,$A528,Sta!I:I)/$B528</f>
        <v>0.5</v>
      </c>
      <c r="V528" s="6">
        <f>SUMIF(Sta!$B:$B,$A528,Sta!K:K)/$C528</f>
        <v>0.66666666666666663</v>
      </c>
      <c r="W528" s="10">
        <f>(SUMIF(Sta!$A:$A,$A528,Sta!Q:Q) +SUMIF(Sta!$B:$B,$A528,Sta!Q:Q))/$D528</f>
        <v>1.4</v>
      </c>
      <c r="X528" s="6">
        <f>SUMIF(Sta!$A:$A,$A528,Sta!Q:Q)/$B528</f>
        <v>0.5</v>
      </c>
      <c r="Y528" s="6">
        <f>SUMIF(Sta!$B:$B,$A528,Sta!Q:Q)/$C528</f>
        <v>2</v>
      </c>
      <c r="Z528" s="10">
        <f>(SUMIF(Sta!$A:$A,$A528,Sta!M:M) +SUMIF(Sta!$B:$B,$A528,Sta!O:O))/$D528</f>
        <v>0.6</v>
      </c>
      <c r="AA528" s="6">
        <f>SUMIF(Sta!$A:$A,$A528,Sta!M:M)/$B528</f>
        <v>0.5</v>
      </c>
      <c r="AB528" s="6">
        <f>SUMIF(Sta!$B:$B,$A528,Sta!O:O)/$C528</f>
        <v>0.66666666666666663</v>
      </c>
      <c r="AC528" s="10">
        <f>(SUMIF(Sta!$A:$A,$A528,Sta!N:N) +SUMIF(Sta!$B:$B,$A528,Sta!P:P))/$D528</f>
        <v>0.8</v>
      </c>
      <c r="AD528" s="6">
        <f>SUMIF(Sta!$A:$A,$A528,Sta!N:N)/$B528</f>
        <v>0</v>
      </c>
      <c r="AE528" s="14">
        <f>SUMIF(Sta!$B:$B,$A528,Sta!P:P)/$C528</f>
        <v>1.3333333333333333</v>
      </c>
    </row>
    <row r="529" spans="1:31" x14ac:dyDescent="0.3">
      <c r="A529" t="s">
        <v>148</v>
      </c>
      <c r="B529" s="9">
        <f>COUNTIF(Sta!A:A,A529)</f>
        <v>0</v>
      </c>
      <c r="C529" s="4">
        <f>COUNTIF(Sta!B:B,A529)</f>
        <v>0</v>
      </c>
      <c r="D529" s="4">
        <f t="shared" si="14"/>
        <v>0</v>
      </c>
      <c r="E529" s="10" t="e">
        <f>(SUMIF(Sta!$A:$A,$A529,Sta!F:F) +SUMIF(Sta!$B:$B,$A529,Sta!F:F))/$D529</f>
        <v>#DIV/0!</v>
      </c>
      <c r="F529" s="6" t="e">
        <f>SUMIF(Sta!$A:$A,$A529,Sta!F:F)/$B529</f>
        <v>#DIV/0!</v>
      </c>
      <c r="G529" s="6" t="e">
        <f>SUMIF(Sta!$B:$B,$A529,Sta!F:F)/$C529</f>
        <v>#DIV/0!</v>
      </c>
      <c r="H529" s="10" t="e">
        <f>(SUMIF(Sta!$A:$A,$A529,Sta!D:D) +SUMIF(Sta!$B:$B,$A529,Sta!E:E))/$D529</f>
        <v>#DIV/0!</v>
      </c>
      <c r="I529" s="6" t="e">
        <f>SUMIF(Sta!$A:$A,$A529,Sta!D:D)/$B529</f>
        <v>#DIV/0!</v>
      </c>
      <c r="J529" s="6" t="e">
        <f>SUMIF(Sta!$B:$B,$A529,Sta!E:E)/$C529</f>
        <v>#DIV/0!</v>
      </c>
      <c r="K529" s="10" t="e">
        <f>(SUMIF(Sta!$A:$A,$A529,Sta!E:E) +SUMIF(Sta!$B:$B,$A529,Sta!D:D))/$D529</f>
        <v>#DIV/0!</v>
      </c>
      <c r="L529" s="6" t="e">
        <f>SUMIF(Sta!$A:$A,$A529,Sta!E:E)/$B529</f>
        <v>#DIV/0!</v>
      </c>
      <c r="M529" s="6" t="e">
        <f>SUMIF(Sta!$B:$B,$A529,Sta!D:D)/$C529</f>
        <v>#DIV/0!</v>
      </c>
      <c r="N529" s="10" t="e">
        <f>(SUMIF(Sta!$A:$A,$A529,Sta!L:L) +SUMIF(Sta!$B:$B,$A529,Sta!L:L))/$D529</f>
        <v>#DIV/0!</v>
      </c>
      <c r="O529" s="6" t="e">
        <f>SUMIF(Sta!$A:$A,$A529,Sta!L:L)/$B529</f>
        <v>#DIV/0!</v>
      </c>
      <c r="P529" s="6" t="e">
        <f>SUMIF(Sta!$B:$B,$A529,Sta!L:L)/$C529</f>
        <v>#DIV/0!</v>
      </c>
      <c r="Q529" s="10" t="e">
        <f>(SUMIF(Sta!$A:$A,$A529,Sta!H:H) +SUMIF(Sta!$B:$B,$A529,Sta!J:J))/$D529</f>
        <v>#DIV/0!</v>
      </c>
      <c r="R529" s="6" t="e">
        <f>SUMIF(Sta!$A:$A,$A529,Sta!H:H)/$B529</f>
        <v>#DIV/0!</v>
      </c>
      <c r="S529" s="6" t="e">
        <f>SUMIF(Sta!$B:$B,$A529,Sta!J:J)/$C529</f>
        <v>#DIV/0!</v>
      </c>
      <c r="T529" s="10" t="e">
        <f>(SUMIF(Sta!$A:$A,$A529,Sta!I:I) +SUMIF(Sta!$B:$B,$A529,Sta!K:K))/$D529</f>
        <v>#DIV/0!</v>
      </c>
      <c r="U529" s="6" t="e">
        <f>SUMIF(Sta!$A:$A,$A529,Sta!I:I)/$B529</f>
        <v>#DIV/0!</v>
      </c>
      <c r="V529" s="6" t="e">
        <f>SUMIF(Sta!$B:$B,$A529,Sta!K:K)/$C529</f>
        <v>#DIV/0!</v>
      </c>
      <c r="W529" s="10" t="e">
        <f>(SUMIF(Sta!$A:$A,$A529,Sta!Q:Q) +SUMIF(Sta!$B:$B,$A529,Sta!Q:Q))/$D529</f>
        <v>#DIV/0!</v>
      </c>
      <c r="X529" s="6" t="e">
        <f>SUMIF(Sta!$A:$A,$A529,Sta!Q:Q)/$B529</f>
        <v>#DIV/0!</v>
      </c>
      <c r="Y529" s="6" t="e">
        <f>SUMIF(Sta!$B:$B,$A529,Sta!Q:Q)/$C529</f>
        <v>#DIV/0!</v>
      </c>
      <c r="Z529" s="10" t="e">
        <f>(SUMIF(Sta!$A:$A,$A529,Sta!M:M) +SUMIF(Sta!$B:$B,$A529,Sta!O:O))/$D529</f>
        <v>#DIV/0!</v>
      </c>
      <c r="AA529" s="6" t="e">
        <f>SUMIF(Sta!$A:$A,$A529,Sta!M:M)/$B529</f>
        <v>#DIV/0!</v>
      </c>
      <c r="AB529" s="6" t="e">
        <f>SUMIF(Sta!$B:$B,$A529,Sta!O:O)/$C529</f>
        <v>#DIV/0!</v>
      </c>
      <c r="AC529" s="10" t="e">
        <f>(SUMIF(Sta!$A:$A,$A529,Sta!N:N) +SUMIF(Sta!$B:$B,$A529,Sta!P:P))/$D529</f>
        <v>#DIV/0!</v>
      </c>
      <c r="AD529" s="6" t="e">
        <f>SUMIF(Sta!$A:$A,$A529,Sta!N:N)/$B529</f>
        <v>#DIV/0!</v>
      </c>
      <c r="AE529" s="14" t="e">
        <f>SUMIF(Sta!$B:$B,$A529,Sta!P:P)/$C529</f>
        <v>#DIV/0!</v>
      </c>
    </row>
    <row r="530" spans="1:31" x14ac:dyDescent="0.3">
      <c r="A530" t="s">
        <v>400</v>
      </c>
      <c r="B530" s="9">
        <f>COUNTIF(Sta!A:A,A530)</f>
        <v>0</v>
      </c>
      <c r="C530" s="4">
        <f>COUNTIF(Sta!B:B,A530)</f>
        <v>0</v>
      </c>
      <c r="D530" s="4">
        <f t="shared" si="14"/>
        <v>0</v>
      </c>
      <c r="E530" s="10" t="e">
        <f>(SUMIF(Sta!$A:$A,$A530,Sta!F:F) +SUMIF(Sta!$B:$B,$A530,Sta!F:F))/$D530</f>
        <v>#DIV/0!</v>
      </c>
      <c r="F530" s="6" t="e">
        <f>SUMIF(Sta!$A:$A,$A530,Sta!F:F)/$B530</f>
        <v>#DIV/0!</v>
      </c>
      <c r="G530" s="6" t="e">
        <f>SUMIF(Sta!$B:$B,$A530,Sta!F:F)/$C530</f>
        <v>#DIV/0!</v>
      </c>
      <c r="H530" s="10" t="e">
        <f>(SUMIF(Sta!$A:$A,$A530,Sta!D:D) +SUMIF(Sta!$B:$B,$A530,Sta!E:E))/$D530</f>
        <v>#DIV/0!</v>
      </c>
      <c r="I530" s="6" t="e">
        <f>SUMIF(Sta!$A:$A,$A530,Sta!D:D)/$B530</f>
        <v>#DIV/0!</v>
      </c>
      <c r="J530" s="6" t="e">
        <f>SUMIF(Sta!$B:$B,$A530,Sta!E:E)/$C530</f>
        <v>#DIV/0!</v>
      </c>
      <c r="K530" s="10" t="e">
        <f>(SUMIF(Sta!$A:$A,$A530,Sta!E:E) +SUMIF(Sta!$B:$B,$A530,Sta!D:D))/$D530</f>
        <v>#DIV/0!</v>
      </c>
      <c r="L530" s="6" t="e">
        <f>SUMIF(Sta!$A:$A,$A530,Sta!E:E)/$B530</f>
        <v>#DIV/0!</v>
      </c>
      <c r="M530" s="6" t="e">
        <f>SUMIF(Sta!$B:$B,$A530,Sta!D:D)/$C530</f>
        <v>#DIV/0!</v>
      </c>
      <c r="N530" s="10" t="e">
        <f>(SUMIF(Sta!$A:$A,$A530,Sta!L:L) +SUMIF(Sta!$B:$B,$A530,Sta!L:L))/$D530</f>
        <v>#DIV/0!</v>
      </c>
      <c r="O530" s="6" t="e">
        <f>SUMIF(Sta!$A:$A,$A530,Sta!L:L)/$B530</f>
        <v>#DIV/0!</v>
      </c>
      <c r="P530" s="6" t="e">
        <f>SUMIF(Sta!$B:$B,$A530,Sta!L:L)/$C530</f>
        <v>#DIV/0!</v>
      </c>
      <c r="Q530" s="10" t="e">
        <f>(SUMIF(Sta!$A:$A,$A530,Sta!H:H) +SUMIF(Sta!$B:$B,$A530,Sta!J:J))/$D530</f>
        <v>#DIV/0!</v>
      </c>
      <c r="R530" s="6" t="e">
        <f>SUMIF(Sta!$A:$A,$A530,Sta!H:H)/$B530</f>
        <v>#DIV/0!</v>
      </c>
      <c r="S530" s="6" t="e">
        <f>SUMIF(Sta!$B:$B,$A530,Sta!J:J)/$C530</f>
        <v>#DIV/0!</v>
      </c>
      <c r="T530" s="10" t="e">
        <f>(SUMIF(Sta!$A:$A,$A530,Sta!I:I) +SUMIF(Sta!$B:$B,$A530,Sta!K:K))/$D530</f>
        <v>#DIV/0!</v>
      </c>
      <c r="U530" s="6" t="e">
        <f>SUMIF(Sta!$A:$A,$A530,Sta!I:I)/$B530</f>
        <v>#DIV/0!</v>
      </c>
      <c r="V530" s="6" t="e">
        <f>SUMIF(Sta!$B:$B,$A530,Sta!K:K)/$C530</f>
        <v>#DIV/0!</v>
      </c>
      <c r="W530" s="10" t="e">
        <f>(SUMIF(Sta!$A:$A,$A530,Sta!Q:Q) +SUMIF(Sta!$B:$B,$A530,Sta!Q:Q))/$D530</f>
        <v>#DIV/0!</v>
      </c>
      <c r="X530" s="6" t="e">
        <f>SUMIF(Sta!$A:$A,$A530,Sta!Q:Q)/$B530</f>
        <v>#DIV/0!</v>
      </c>
      <c r="Y530" s="6" t="e">
        <f>SUMIF(Sta!$B:$B,$A530,Sta!Q:Q)/$C530</f>
        <v>#DIV/0!</v>
      </c>
      <c r="Z530" s="10" t="e">
        <f>(SUMIF(Sta!$A:$A,$A530,Sta!M:M) +SUMIF(Sta!$B:$B,$A530,Sta!O:O))/$D530</f>
        <v>#DIV/0!</v>
      </c>
      <c r="AA530" s="6" t="e">
        <f>SUMIF(Sta!$A:$A,$A530,Sta!M:M)/$B530</f>
        <v>#DIV/0!</v>
      </c>
      <c r="AB530" s="6" t="e">
        <f>SUMIF(Sta!$B:$B,$A530,Sta!O:O)/$C530</f>
        <v>#DIV/0!</v>
      </c>
      <c r="AC530" s="10" t="e">
        <f>(SUMIF(Sta!$A:$A,$A530,Sta!N:N) +SUMIF(Sta!$B:$B,$A530,Sta!P:P))/$D530</f>
        <v>#DIV/0!</v>
      </c>
      <c r="AD530" s="6" t="e">
        <f>SUMIF(Sta!$A:$A,$A530,Sta!N:N)/$B530</f>
        <v>#DIV/0!</v>
      </c>
      <c r="AE530" s="14" t="e">
        <f>SUMIF(Sta!$B:$B,$A530,Sta!P:P)/$C530</f>
        <v>#DIV/0!</v>
      </c>
    </row>
    <row r="531" spans="1:31" x14ac:dyDescent="0.3">
      <c r="A531" t="s">
        <v>609</v>
      </c>
      <c r="B531" s="9">
        <f>COUNTIF(Sta!A:A,A531)</f>
        <v>1</v>
      </c>
      <c r="C531" s="4">
        <f>COUNTIF(Sta!B:B,A531)</f>
        <v>3</v>
      </c>
      <c r="D531" s="4">
        <f t="shared" si="14"/>
        <v>4</v>
      </c>
      <c r="E531" s="10">
        <f>(SUMIF(Sta!$A:$A,$A531,Sta!F:F) +SUMIF(Sta!$B:$B,$A531,Sta!F:F))/$D531</f>
        <v>2.5</v>
      </c>
      <c r="F531" s="6">
        <f>SUMIF(Sta!$A:$A,$A531,Sta!F:F)/$B531</f>
        <v>6</v>
      </c>
      <c r="G531" s="6">
        <f>SUMIF(Sta!$B:$B,$A531,Sta!F:F)/$C531</f>
        <v>1.3333333333333333</v>
      </c>
      <c r="H531" s="10">
        <f>(SUMIF(Sta!$A:$A,$A531,Sta!D:D) +SUMIF(Sta!$B:$B,$A531,Sta!E:E))/$D531</f>
        <v>0.75</v>
      </c>
      <c r="I531" s="6">
        <f>SUMIF(Sta!$A:$A,$A531,Sta!D:D)/$B531</f>
        <v>1</v>
      </c>
      <c r="J531" s="6">
        <f>SUMIF(Sta!$B:$B,$A531,Sta!E:E)/$C531</f>
        <v>0.66666666666666663</v>
      </c>
      <c r="K531" s="10">
        <f>(SUMIF(Sta!$A:$A,$A531,Sta!E:E) +SUMIF(Sta!$B:$B,$A531,Sta!D:D))/$D531</f>
        <v>1.75</v>
      </c>
      <c r="L531" s="6">
        <f>SUMIF(Sta!$A:$A,$A531,Sta!E:E)/$B531</f>
        <v>5</v>
      </c>
      <c r="M531" s="6">
        <f>SUMIF(Sta!$B:$B,$A531,Sta!D:D)/$C531</f>
        <v>0.66666666666666663</v>
      </c>
      <c r="N531" s="10">
        <f>(SUMIF(Sta!$A:$A,$A531,Sta!L:L) +SUMIF(Sta!$B:$B,$A531,Sta!L:L))/$D531</f>
        <v>1.25</v>
      </c>
      <c r="O531" s="6">
        <f>SUMIF(Sta!$A:$A,$A531,Sta!L:L)/$B531</f>
        <v>3</v>
      </c>
      <c r="P531" s="6">
        <f>SUMIF(Sta!$B:$B,$A531,Sta!L:L)/$C531</f>
        <v>0.66666666666666663</v>
      </c>
      <c r="Q531" s="10">
        <f>(SUMIF(Sta!$A:$A,$A531,Sta!H:H) +SUMIF(Sta!$B:$B,$A531,Sta!J:J))/$D531</f>
        <v>0.25</v>
      </c>
      <c r="R531" s="6">
        <f>SUMIF(Sta!$A:$A,$A531,Sta!H:H)/$B531</f>
        <v>0</v>
      </c>
      <c r="S531" s="6">
        <f>SUMIF(Sta!$B:$B,$A531,Sta!J:J)/$C531</f>
        <v>0.33333333333333331</v>
      </c>
      <c r="T531" s="10">
        <f>(SUMIF(Sta!$A:$A,$A531,Sta!I:I) +SUMIF(Sta!$B:$B,$A531,Sta!K:K))/$D531</f>
        <v>1</v>
      </c>
      <c r="U531" s="6">
        <f>SUMIF(Sta!$A:$A,$A531,Sta!I:I)/$B531</f>
        <v>3</v>
      </c>
      <c r="V531" s="6">
        <f>SUMIF(Sta!$B:$B,$A531,Sta!K:K)/$C531</f>
        <v>0.33333333333333331</v>
      </c>
      <c r="W531" s="10">
        <f>(SUMIF(Sta!$A:$A,$A531,Sta!Q:Q) +SUMIF(Sta!$B:$B,$A531,Sta!Q:Q))/$D531</f>
        <v>1.25</v>
      </c>
      <c r="X531" s="6">
        <f>SUMIF(Sta!$A:$A,$A531,Sta!Q:Q)/$B531</f>
        <v>3</v>
      </c>
      <c r="Y531" s="6">
        <f>SUMIF(Sta!$B:$B,$A531,Sta!Q:Q)/$C531</f>
        <v>0.66666666666666663</v>
      </c>
      <c r="Z531" s="10">
        <f>(SUMIF(Sta!$A:$A,$A531,Sta!M:M) +SUMIF(Sta!$B:$B,$A531,Sta!O:O))/$D531</f>
        <v>0.5</v>
      </c>
      <c r="AA531" s="6">
        <f>SUMIF(Sta!$A:$A,$A531,Sta!M:M)/$B531</f>
        <v>1</v>
      </c>
      <c r="AB531" s="6">
        <f>SUMIF(Sta!$B:$B,$A531,Sta!O:O)/$C531</f>
        <v>0.33333333333333331</v>
      </c>
      <c r="AC531" s="10">
        <f>(SUMIF(Sta!$A:$A,$A531,Sta!N:N) +SUMIF(Sta!$B:$B,$A531,Sta!P:P))/$D531</f>
        <v>0.75</v>
      </c>
      <c r="AD531" s="6">
        <f>SUMIF(Sta!$A:$A,$A531,Sta!N:N)/$B531</f>
        <v>2</v>
      </c>
      <c r="AE531" s="14">
        <f>SUMIF(Sta!$B:$B,$A531,Sta!P:P)/$C531</f>
        <v>0.33333333333333331</v>
      </c>
    </row>
    <row r="532" spans="1:31" x14ac:dyDescent="0.3">
      <c r="A532" t="s">
        <v>665</v>
      </c>
      <c r="B532" s="9">
        <f>COUNTIF(Sta!A:A,A532)</f>
        <v>2</v>
      </c>
      <c r="C532" s="4">
        <f>COUNTIF(Sta!B:B,A532)</f>
        <v>1</v>
      </c>
      <c r="D532" s="4">
        <f t="shared" si="14"/>
        <v>3</v>
      </c>
      <c r="E532" s="10">
        <f>(SUMIF(Sta!$A:$A,$A532,Sta!F:F) +SUMIF(Sta!$B:$B,$A532,Sta!F:F))/$D532</f>
        <v>3</v>
      </c>
      <c r="F532" s="6">
        <f>SUMIF(Sta!$A:$A,$A532,Sta!F:F)/$B532</f>
        <v>4.5</v>
      </c>
      <c r="G532" s="6">
        <f>SUMIF(Sta!$B:$B,$A532,Sta!F:F)/$C532</f>
        <v>0</v>
      </c>
      <c r="H532" s="10">
        <f>(SUMIF(Sta!$A:$A,$A532,Sta!D:D) +SUMIF(Sta!$B:$B,$A532,Sta!E:E))/$D532</f>
        <v>1.3333333333333333</v>
      </c>
      <c r="I532" s="6">
        <f>SUMIF(Sta!$A:$A,$A532,Sta!D:D)/$B532</f>
        <v>2</v>
      </c>
      <c r="J532" s="6">
        <f>SUMIF(Sta!$B:$B,$A532,Sta!E:E)/$C532</f>
        <v>0</v>
      </c>
      <c r="K532" s="10">
        <f>(SUMIF(Sta!$A:$A,$A532,Sta!E:E) +SUMIF(Sta!$B:$B,$A532,Sta!D:D))/$D532</f>
        <v>1.6666666666666667</v>
      </c>
      <c r="L532" s="6">
        <f>SUMIF(Sta!$A:$A,$A532,Sta!E:E)/$B532</f>
        <v>2.5</v>
      </c>
      <c r="M532" s="6">
        <f>SUMIF(Sta!$B:$B,$A532,Sta!D:D)/$C532</f>
        <v>0</v>
      </c>
      <c r="N532" s="10">
        <f>(SUMIF(Sta!$A:$A,$A532,Sta!L:L) +SUMIF(Sta!$B:$B,$A532,Sta!L:L))/$D532</f>
        <v>1</v>
      </c>
      <c r="O532" s="6">
        <f>SUMIF(Sta!$A:$A,$A532,Sta!L:L)/$B532</f>
        <v>1.5</v>
      </c>
      <c r="P532" s="6">
        <f>SUMIF(Sta!$B:$B,$A532,Sta!L:L)/$C532</f>
        <v>0</v>
      </c>
      <c r="Q532" s="10">
        <f>(SUMIF(Sta!$A:$A,$A532,Sta!H:H) +SUMIF(Sta!$B:$B,$A532,Sta!J:J))/$D532</f>
        <v>0.33333333333333331</v>
      </c>
      <c r="R532" s="6">
        <f>SUMIF(Sta!$A:$A,$A532,Sta!H:H)/$B532</f>
        <v>0.5</v>
      </c>
      <c r="S532" s="6">
        <f>SUMIF(Sta!$B:$B,$A532,Sta!J:J)/$C532</f>
        <v>0</v>
      </c>
      <c r="T532" s="10">
        <f>(SUMIF(Sta!$A:$A,$A532,Sta!I:I) +SUMIF(Sta!$B:$B,$A532,Sta!K:K))/$D532</f>
        <v>0.66666666666666663</v>
      </c>
      <c r="U532" s="6">
        <f>SUMIF(Sta!$A:$A,$A532,Sta!I:I)/$B532</f>
        <v>1</v>
      </c>
      <c r="V532" s="6">
        <f>SUMIF(Sta!$B:$B,$A532,Sta!K:K)/$C532</f>
        <v>0</v>
      </c>
      <c r="W532" s="10">
        <f>(SUMIF(Sta!$A:$A,$A532,Sta!Q:Q) +SUMIF(Sta!$B:$B,$A532,Sta!Q:Q))/$D532</f>
        <v>2</v>
      </c>
      <c r="X532" s="6">
        <f>SUMIF(Sta!$A:$A,$A532,Sta!Q:Q)/$B532</f>
        <v>3</v>
      </c>
      <c r="Y532" s="6">
        <f>SUMIF(Sta!$B:$B,$A532,Sta!Q:Q)/$C532</f>
        <v>0</v>
      </c>
      <c r="Z532" s="10">
        <f>(SUMIF(Sta!$A:$A,$A532,Sta!M:M) +SUMIF(Sta!$B:$B,$A532,Sta!O:O))/$D532</f>
        <v>1</v>
      </c>
      <c r="AA532" s="6">
        <f>SUMIF(Sta!$A:$A,$A532,Sta!M:M)/$B532</f>
        <v>1.5</v>
      </c>
      <c r="AB532" s="6">
        <f>SUMIF(Sta!$B:$B,$A532,Sta!O:O)/$C532</f>
        <v>0</v>
      </c>
      <c r="AC532" s="10">
        <f>(SUMIF(Sta!$A:$A,$A532,Sta!N:N) +SUMIF(Sta!$B:$B,$A532,Sta!P:P))/$D532</f>
        <v>1</v>
      </c>
      <c r="AD532" s="6">
        <f>SUMIF(Sta!$A:$A,$A532,Sta!N:N)/$B532</f>
        <v>1.5</v>
      </c>
      <c r="AE532" s="14">
        <f>SUMIF(Sta!$B:$B,$A532,Sta!P:P)/$C532</f>
        <v>0</v>
      </c>
    </row>
    <row r="533" spans="1:31" x14ac:dyDescent="0.3">
      <c r="A533" t="s">
        <v>513</v>
      </c>
      <c r="B533" s="9">
        <f>COUNTIF(Sta!A:A,A533)</f>
        <v>12</v>
      </c>
      <c r="C533" s="4">
        <f>COUNTIF(Sta!B:B,A533)</f>
        <v>10</v>
      </c>
      <c r="D533" s="4">
        <f t="shared" si="14"/>
        <v>22</v>
      </c>
      <c r="E533" s="10">
        <f>(SUMIF(Sta!$A:$A,$A533,Sta!F:F) +SUMIF(Sta!$B:$B,$A533,Sta!F:F))/$D533</f>
        <v>2.8181818181818183</v>
      </c>
      <c r="F533" s="6">
        <f>SUMIF(Sta!$A:$A,$A533,Sta!F:F)/$B533</f>
        <v>3.1666666666666665</v>
      </c>
      <c r="G533" s="6">
        <f>SUMIF(Sta!$B:$B,$A533,Sta!F:F)/$C533</f>
        <v>2.4</v>
      </c>
      <c r="H533" s="10">
        <f>(SUMIF(Sta!$A:$A,$A533,Sta!D:D) +SUMIF(Sta!$B:$B,$A533,Sta!E:E))/$D533</f>
        <v>1.3636363636363635</v>
      </c>
      <c r="I533" s="6">
        <f>SUMIF(Sta!$A:$A,$A533,Sta!D:D)/$B533</f>
        <v>1.6666666666666667</v>
      </c>
      <c r="J533" s="6">
        <f>SUMIF(Sta!$B:$B,$A533,Sta!E:E)/$C533</f>
        <v>1</v>
      </c>
      <c r="K533" s="10">
        <f>(SUMIF(Sta!$A:$A,$A533,Sta!E:E) +SUMIF(Sta!$B:$B,$A533,Sta!D:D))/$D533</f>
        <v>1.4545454545454546</v>
      </c>
      <c r="L533" s="6">
        <f>SUMIF(Sta!$A:$A,$A533,Sta!E:E)/$B533</f>
        <v>1.5</v>
      </c>
      <c r="M533" s="6">
        <f>SUMIF(Sta!$B:$B,$A533,Sta!D:D)/$C533</f>
        <v>1.4</v>
      </c>
      <c r="N533" s="10">
        <f>(SUMIF(Sta!$A:$A,$A533,Sta!L:L) +SUMIF(Sta!$B:$B,$A533,Sta!L:L))/$D533</f>
        <v>1.0909090909090908</v>
      </c>
      <c r="O533" s="6">
        <f>SUMIF(Sta!$A:$A,$A533,Sta!L:L)/$B533</f>
        <v>1.1666666666666667</v>
      </c>
      <c r="P533" s="6">
        <f>SUMIF(Sta!$B:$B,$A533,Sta!L:L)/$C533</f>
        <v>1</v>
      </c>
      <c r="Q533" s="10">
        <f>(SUMIF(Sta!$A:$A,$A533,Sta!H:H) +SUMIF(Sta!$B:$B,$A533,Sta!J:J))/$D533</f>
        <v>0.59090909090909094</v>
      </c>
      <c r="R533" s="6">
        <f>SUMIF(Sta!$A:$A,$A533,Sta!H:H)/$B533</f>
        <v>0.66666666666666663</v>
      </c>
      <c r="S533" s="6">
        <f>SUMIF(Sta!$B:$B,$A533,Sta!J:J)/$C533</f>
        <v>0.5</v>
      </c>
      <c r="T533" s="10">
        <f>(SUMIF(Sta!$A:$A,$A533,Sta!I:I) +SUMIF(Sta!$B:$B,$A533,Sta!K:K))/$D533</f>
        <v>0.5</v>
      </c>
      <c r="U533" s="6">
        <f>SUMIF(Sta!$A:$A,$A533,Sta!I:I)/$B533</f>
        <v>0.5</v>
      </c>
      <c r="V533" s="6">
        <f>SUMIF(Sta!$B:$B,$A533,Sta!K:K)/$C533</f>
        <v>0.5</v>
      </c>
      <c r="W533" s="10">
        <f>(SUMIF(Sta!$A:$A,$A533,Sta!Q:Q) +SUMIF(Sta!$B:$B,$A533,Sta!Q:Q))/$D533</f>
        <v>1.7272727272727273</v>
      </c>
      <c r="X533" s="6">
        <f>SUMIF(Sta!$A:$A,$A533,Sta!Q:Q)/$B533</f>
        <v>2</v>
      </c>
      <c r="Y533" s="6">
        <f>SUMIF(Sta!$B:$B,$A533,Sta!Q:Q)/$C533</f>
        <v>1.4</v>
      </c>
      <c r="Z533" s="10">
        <f>(SUMIF(Sta!$A:$A,$A533,Sta!M:M) +SUMIF(Sta!$B:$B,$A533,Sta!O:O))/$D533</f>
        <v>0.77272727272727271</v>
      </c>
      <c r="AA533" s="6">
        <f>SUMIF(Sta!$A:$A,$A533,Sta!M:M)/$B533</f>
        <v>1</v>
      </c>
      <c r="AB533" s="6">
        <f>SUMIF(Sta!$B:$B,$A533,Sta!O:O)/$C533</f>
        <v>0.5</v>
      </c>
      <c r="AC533" s="10">
        <f>(SUMIF(Sta!$A:$A,$A533,Sta!N:N) +SUMIF(Sta!$B:$B,$A533,Sta!P:P))/$D533</f>
        <v>0.95454545454545459</v>
      </c>
      <c r="AD533" s="6">
        <f>SUMIF(Sta!$A:$A,$A533,Sta!N:N)/$B533</f>
        <v>1</v>
      </c>
      <c r="AE533" s="14">
        <f>SUMIF(Sta!$B:$B,$A533,Sta!P:P)/$C533</f>
        <v>0.9</v>
      </c>
    </row>
    <row r="534" spans="1:31" x14ac:dyDescent="0.3">
      <c r="A534" t="s">
        <v>501</v>
      </c>
      <c r="B534" s="9">
        <f>COUNTIF(Sta!A:A,A534)</f>
        <v>10</v>
      </c>
      <c r="C534" s="4">
        <f>COUNTIF(Sta!B:B,A534)</f>
        <v>11</v>
      </c>
      <c r="D534" s="4">
        <f t="shared" si="14"/>
        <v>21</v>
      </c>
      <c r="E534" s="10">
        <f>(SUMIF(Sta!$A:$A,$A534,Sta!F:F) +SUMIF(Sta!$B:$B,$A534,Sta!F:F))/$D534</f>
        <v>2.9523809523809526</v>
      </c>
      <c r="F534" s="6">
        <f>SUMIF(Sta!$A:$A,$A534,Sta!F:F)/$B534</f>
        <v>3</v>
      </c>
      <c r="G534" s="6">
        <f>SUMIF(Sta!$B:$B,$A534,Sta!F:F)/$C534</f>
        <v>2.9090909090909092</v>
      </c>
      <c r="H534" s="10">
        <f>(SUMIF(Sta!$A:$A,$A534,Sta!D:D) +SUMIF(Sta!$B:$B,$A534,Sta!E:E))/$D534</f>
        <v>1.1904761904761905</v>
      </c>
      <c r="I534" s="6">
        <f>SUMIF(Sta!$A:$A,$A534,Sta!D:D)/$B534</f>
        <v>1.3</v>
      </c>
      <c r="J534" s="6">
        <f>SUMIF(Sta!$B:$B,$A534,Sta!E:E)/$C534</f>
        <v>1.0909090909090908</v>
      </c>
      <c r="K534" s="10">
        <f>(SUMIF(Sta!$A:$A,$A534,Sta!E:E) +SUMIF(Sta!$B:$B,$A534,Sta!D:D))/$D534</f>
        <v>1.7619047619047619</v>
      </c>
      <c r="L534" s="6">
        <f>SUMIF(Sta!$A:$A,$A534,Sta!E:E)/$B534</f>
        <v>1.7</v>
      </c>
      <c r="M534" s="6">
        <f>SUMIF(Sta!$B:$B,$A534,Sta!D:D)/$C534</f>
        <v>1.8181818181818181</v>
      </c>
      <c r="N534" s="10">
        <f>(SUMIF(Sta!$A:$A,$A534,Sta!L:L) +SUMIF(Sta!$B:$B,$A534,Sta!L:L))/$D534</f>
        <v>1.1428571428571428</v>
      </c>
      <c r="O534" s="6">
        <f>SUMIF(Sta!$A:$A,$A534,Sta!L:L)/$B534</f>
        <v>1.1000000000000001</v>
      </c>
      <c r="P534" s="6">
        <f>SUMIF(Sta!$B:$B,$A534,Sta!L:L)/$C534</f>
        <v>1.1818181818181819</v>
      </c>
      <c r="Q534" s="10">
        <f>(SUMIF(Sta!$A:$A,$A534,Sta!H:H) +SUMIF(Sta!$B:$B,$A534,Sta!J:J))/$D534</f>
        <v>0.42857142857142855</v>
      </c>
      <c r="R534" s="6">
        <f>SUMIF(Sta!$A:$A,$A534,Sta!H:H)/$B534</f>
        <v>0.5</v>
      </c>
      <c r="S534" s="6">
        <f>SUMIF(Sta!$B:$B,$A534,Sta!J:J)/$C534</f>
        <v>0.36363636363636365</v>
      </c>
      <c r="T534" s="10">
        <f>(SUMIF(Sta!$A:$A,$A534,Sta!I:I) +SUMIF(Sta!$B:$B,$A534,Sta!K:K))/$D534</f>
        <v>0.7142857142857143</v>
      </c>
      <c r="U534" s="6">
        <f>SUMIF(Sta!$A:$A,$A534,Sta!I:I)/$B534</f>
        <v>0.6</v>
      </c>
      <c r="V534" s="6">
        <f>SUMIF(Sta!$B:$B,$A534,Sta!K:K)/$C534</f>
        <v>0.81818181818181823</v>
      </c>
      <c r="W534" s="10">
        <f>(SUMIF(Sta!$A:$A,$A534,Sta!Q:Q) +SUMIF(Sta!$B:$B,$A534,Sta!Q:Q))/$D534</f>
        <v>1.8095238095238095</v>
      </c>
      <c r="X534" s="6">
        <f>SUMIF(Sta!$A:$A,$A534,Sta!Q:Q)/$B534</f>
        <v>1.9</v>
      </c>
      <c r="Y534" s="6">
        <f>SUMIF(Sta!$B:$B,$A534,Sta!Q:Q)/$C534</f>
        <v>1.7272727272727273</v>
      </c>
      <c r="Z534" s="10">
        <f>(SUMIF(Sta!$A:$A,$A534,Sta!M:M) +SUMIF(Sta!$B:$B,$A534,Sta!O:O))/$D534</f>
        <v>0.76190476190476186</v>
      </c>
      <c r="AA534" s="6">
        <f>SUMIF(Sta!$A:$A,$A534,Sta!M:M)/$B534</f>
        <v>0.8</v>
      </c>
      <c r="AB534" s="6">
        <f>SUMIF(Sta!$B:$B,$A534,Sta!O:O)/$C534</f>
        <v>0.72727272727272729</v>
      </c>
      <c r="AC534" s="10">
        <f>(SUMIF(Sta!$A:$A,$A534,Sta!N:N) +SUMIF(Sta!$B:$B,$A534,Sta!P:P))/$D534</f>
        <v>1.0476190476190477</v>
      </c>
      <c r="AD534" s="6">
        <f>SUMIF(Sta!$A:$A,$A534,Sta!N:N)/$B534</f>
        <v>1.1000000000000001</v>
      </c>
      <c r="AE534" s="14">
        <f>SUMIF(Sta!$B:$B,$A534,Sta!P:P)/$C534</f>
        <v>1</v>
      </c>
    </row>
    <row r="535" spans="1:31" x14ac:dyDescent="0.3">
      <c r="A535" t="s">
        <v>455</v>
      </c>
      <c r="B535" s="9">
        <f>COUNTIF(Sta!A:A,A535)</f>
        <v>14</v>
      </c>
      <c r="C535" s="4">
        <f>COUNTIF(Sta!B:B,A535)</f>
        <v>8</v>
      </c>
      <c r="D535" s="4">
        <f t="shared" si="14"/>
        <v>22</v>
      </c>
      <c r="E535" s="10">
        <f>(SUMIF(Sta!$A:$A,$A535,Sta!F:F) +SUMIF(Sta!$B:$B,$A535,Sta!F:F))/$D535</f>
        <v>2.2727272727272729</v>
      </c>
      <c r="F535" s="6">
        <f>SUMIF(Sta!$A:$A,$A535,Sta!F:F)/$B535</f>
        <v>2.6428571428571428</v>
      </c>
      <c r="G535" s="6">
        <f>SUMIF(Sta!$B:$B,$A535,Sta!F:F)/$C535</f>
        <v>1.625</v>
      </c>
      <c r="H535" s="10">
        <f>(SUMIF(Sta!$A:$A,$A535,Sta!D:D) +SUMIF(Sta!$B:$B,$A535,Sta!E:E))/$D535</f>
        <v>1.5454545454545454</v>
      </c>
      <c r="I535" s="6">
        <f>SUMIF(Sta!$A:$A,$A535,Sta!D:D)/$B535</f>
        <v>1.9285714285714286</v>
      </c>
      <c r="J535" s="6">
        <f>SUMIF(Sta!$B:$B,$A535,Sta!E:E)/$C535</f>
        <v>0.875</v>
      </c>
      <c r="K535" s="10">
        <f>(SUMIF(Sta!$A:$A,$A535,Sta!E:E) +SUMIF(Sta!$B:$B,$A535,Sta!D:D))/$D535</f>
        <v>0.72727272727272729</v>
      </c>
      <c r="L535" s="6">
        <f>SUMIF(Sta!$A:$A,$A535,Sta!E:E)/$B535</f>
        <v>0.7142857142857143</v>
      </c>
      <c r="M535" s="6">
        <f>SUMIF(Sta!$B:$B,$A535,Sta!D:D)/$C535</f>
        <v>0.75</v>
      </c>
      <c r="N535" s="10">
        <f>(SUMIF(Sta!$A:$A,$A535,Sta!L:L) +SUMIF(Sta!$B:$B,$A535,Sta!L:L))/$D535</f>
        <v>0.81818181818181823</v>
      </c>
      <c r="O535" s="6">
        <f>SUMIF(Sta!$A:$A,$A535,Sta!L:L)/$B535</f>
        <v>0.9285714285714286</v>
      </c>
      <c r="P535" s="6">
        <f>SUMIF(Sta!$B:$B,$A535,Sta!L:L)/$C535</f>
        <v>0.625</v>
      </c>
      <c r="Q535" s="10">
        <f>(SUMIF(Sta!$A:$A,$A535,Sta!H:H) +SUMIF(Sta!$B:$B,$A535,Sta!J:J))/$D535</f>
        <v>0.63636363636363635</v>
      </c>
      <c r="R535" s="6">
        <f>SUMIF(Sta!$A:$A,$A535,Sta!H:H)/$B535</f>
        <v>0.7142857142857143</v>
      </c>
      <c r="S535" s="6">
        <f>SUMIF(Sta!$B:$B,$A535,Sta!J:J)/$C535</f>
        <v>0.5</v>
      </c>
      <c r="T535" s="10">
        <f>(SUMIF(Sta!$A:$A,$A535,Sta!I:I) +SUMIF(Sta!$B:$B,$A535,Sta!K:K))/$D535</f>
        <v>0.18181818181818182</v>
      </c>
      <c r="U535" s="6">
        <f>SUMIF(Sta!$A:$A,$A535,Sta!I:I)/$B535</f>
        <v>0.21428571428571427</v>
      </c>
      <c r="V535" s="6">
        <f>SUMIF(Sta!$B:$B,$A535,Sta!K:K)/$C535</f>
        <v>0.125</v>
      </c>
      <c r="W535" s="10">
        <f>(SUMIF(Sta!$A:$A,$A535,Sta!Q:Q) +SUMIF(Sta!$B:$B,$A535,Sta!Q:Q))/$D535</f>
        <v>1.4545454545454546</v>
      </c>
      <c r="X535" s="6">
        <f>SUMIF(Sta!$A:$A,$A535,Sta!Q:Q)/$B535</f>
        <v>1.7142857142857142</v>
      </c>
      <c r="Y535" s="6">
        <f>SUMIF(Sta!$B:$B,$A535,Sta!Q:Q)/$C535</f>
        <v>1</v>
      </c>
      <c r="Z535" s="10">
        <f>(SUMIF(Sta!$A:$A,$A535,Sta!M:M) +SUMIF(Sta!$B:$B,$A535,Sta!O:O))/$D535</f>
        <v>0.90909090909090906</v>
      </c>
      <c r="AA535" s="6">
        <f>SUMIF(Sta!$A:$A,$A535,Sta!M:M)/$B535</f>
        <v>1.2142857142857142</v>
      </c>
      <c r="AB535" s="6">
        <f>SUMIF(Sta!$B:$B,$A535,Sta!O:O)/$C535</f>
        <v>0.375</v>
      </c>
      <c r="AC535" s="10">
        <f>(SUMIF(Sta!$A:$A,$A535,Sta!N:N) +SUMIF(Sta!$B:$B,$A535,Sta!P:P))/$D535</f>
        <v>0.54545454545454541</v>
      </c>
      <c r="AD535" s="6">
        <f>SUMIF(Sta!$A:$A,$A535,Sta!N:N)/$B535</f>
        <v>0.5</v>
      </c>
      <c r="AE535" s="14">
        <f>SUMIF(Sta!$B:$B,$A535,Sta!P:P)/$C535</f>
        <v>0.625</v>
      </c>
    </row>
    <row r="536" spans="1:31" x14ac:dyDescent="0.3">
      <c r="A536" t="s">
        <v>262</v>
      </c>
      <c r="B536" s="9">
        <f>COUNTIF(Sta!A:A,A536)</f>
        <v>0</v>
      </c>
      <c r="C536" s="4">
        <f>COUNTIF(Sta!B:B,A536)</f>
        <v>0</v>
      </c>
      <c r="D536" s="4">
        <f t="shared" si="14"/>
        <v>0</v>
      </c>
      <c r="E536" s="10" t="e">
        <f>(SUMIF(Sta!$A:$A,$A536,Sta!F:F) +SUMIF(Sta!$B:$B,$A536,Sta!F:F))/$D536</f>
        <v>#DIV/0!</v>
      </c>
      <c r="F536" s="6" t="e">
        <f>SUMIF(Sta!$A:$A,$A536,Sta!F:F)/$B536</f>
        <v>#DIV/0!</v>
      </c>
      <c r="G536" s="6" t="e">
        <f>SUMIF(Sta!$B:$B,$A536,Sta!F:F)/$C536</f>
        <v>#DIV/0!</v>
      </c>
      <c r="H536" s="10" t="e">
        <f>(SUMIF(Sta!$A:$A,$A536,Sta!D:D) +SUMIF(Sta!$B:$B,$A536,Sta!E:E))/$D536</f>
        <v>#DIV/0!</v>
      </c>
      <c r="I536" s="6" t="e">
        <f>SUMIF(Sta!$A:$A,$A536,Sta!D:D)/$B536</f>
        <v>#DIV/0!</v>
      </c>
      <c r="J536" s="6" t="e">
        <f>SUMIF(Sta!$B:$B,$A536,Sta!E:E)/$C536</f>
        <v>#DIV/0!</v>
      </c>
      <c r="K536" s="10" t="e">
        <f>(SUMIF(Sta!$A:$A,$A536,Sta!E:E) +SUMIF(Sta!$B:$B,$A536,Sta!D:D))/$D536</f>
        <v>#DIV/0!</v>
      </c>
      <c r="L536" s="6" t="e">
        <f>SUMIF(Sta!$A:$A,$A536,Sta!E:E)/$B536</f>
        <v>#DIV/0!</v>
      </c>
      <c r="M536" s="6" t="e">
        <f>SUMIF(Sta!$B:$B,$A536,Sta!D:D)/$C536</f>
        <v>#DIV/0!</v>
      </c>
      <c r="N536" s="10" t="e">
        <f>(SUMIF(Sta!$A:$A,$A536,Sta!L:L) +SUMIF(Sta!$B:$B,$A536,Sta!L:L))/$D536</f>
        <v>#DIV/0!</v>
      </c>
      <c r="O536" s="6" t="e">
        <f>SUMIF(Sta!$A:$A,$A536,Sta!L:L)/$B536</f>
        <v>#DIV/0!</v>
      </c>
      <c r="P536" s="6" t="e">
        <f>SUMIF(Sta!$B:$B,$A536,Sta!L:L)/$C536</f>
        <v>#DIV/0!</v>
      </c>
      <c r="Q536" s="10" t="e">
        <f>(SUMIF(Sta!$A:$A,$A536,Sta!H:H) +SUMIF(Sta!$B:$B,$A536,Sta!J:J))/$D536</f>
        <v>#DIV/0!</v>
      </c>
      <c r="R536" s="6" t="e">
        <f>SUMIF(Sta!$A:$A,$A536,Sta!H:H)/$B536</f>
        <v>#DIV/0!</v>
      </c>
      <c r="S536" s="6" t="e">
        <f>SUMIF(Sta!$B:$B,$A536,Sta!J:J)/$C536</f>
        <v>#DIV/0!</v>
      </c>
      <c r="T536" s="10" t="e">
        <f>(SUMIF(Sta!$A:$A,$A536,Sta!I:I) +SUMIF(Sta!$B:$B,$A536,Sta!K:K))/$D536</f>
        <v>#DIV/0!</v>
      </c>
      <c r="U536" s="6" t="e">
        <f>SUMIF(Sta!$A:$A,$A536,Sta!I:I)/$B536</f>
        <v>#DIV/0!</v>
      </c>
      <c r="V536" s="6" t="e">
        <f>SUMIF(Sta!$B:$B,$A536,Sta!K:K)/$C536</f>
        <v>#DIV/0!</v>
      </c>
      <c r="W536" s="10" t="e">
        <f>(SUMIF(Sta!$A:$A,$A536,Sta!Q:Q) +SUMIF(Sta!$B:$B,$A536,Sta!Q:Q))/$D536</f>
        <v>#DIV/0!</v>
      </c>
      <c r="X536" s="6" t="e">
        <f>SUMIF(Sta!$A:$A,$A536,Sta!Q:Q)/$B536</f>
        <v>#DIV/0!</v>
      </c>
      <c r="Y536" s="6" t="e">
        <f>SUMIF(Sta!$B:$B,$A536,Sta!Q:Q)/$C536</f>
        <v>#DIV/0!</v>
      </c>
      <c r="Z536" s="10" t="e">
        <f>(SUMIF(Sta!$A:$A,$A536,Sta!M:M) +SUMIF(Sta!$B:$B,$A536,Sta!O:O))/$D536</f>
        <v>#DIV/0!</v>
      </c>
      <c r="AA536" s="6" t="e">
        <f>SUMIF(Sta!$A:$A,$A536,Sta!M:M)/$B536</f>
        <v>#DIV/0!</v>
      </c>
      <c r="AB536" s="6" t="e">
        <f>SUMIF(Sta!$B:$B,$A536,Sta!O:O)/$C536</f>
        <v>#DIV/0!</v>
      </c>
      <c r="AC536" s="10" t="e">
        <f>(SUMIF(Sta!$A:$A,$A536,Sta!N:N) +SUMIF(Sta!$B:$B,$A536,Sta!P:P))/$D536</f>
        <v>#DIV/0!</v>
      </c>
      <c r="AD536" s="6" t="e">
        <f>SUMIF(Sta!$A:$A,$A536,Sta!N:N)/$B536</f>
        <v>#DIV/0!</v>
      </c>
      <c r="AE536" s="14" t="e">
        <f>SUMIF(Sta!$B:$B,$A536,Sta!P:P)/$C536</f>
        <v>#DIV/0!</v>
      </c>
    </row>
    <row r="537" spans="1:31" x14ac:dyDescent="0.3">
      <c r="A537" t="s">
        <v>136</v>
      </c>
      <c r="B537" s="9">
        <f>COUNTIF(Sta!A:A,A537)</f>
        <v>1</v>
      </c>
      <c r="C537" s="4">
        <f>COUNTIF(Sta!B:B,A537)</f>
        <v>0</v>
      </c>
      <c r="D537" s="4">
        <f t="shared" si="14"/>
        <v>1</v>
      </c>
      <c r="E537" s="10">
        <f>(SUMIF(Sta!$A:$A,$A537,Sta!F:F) +SUMIF(Sta!$B:$B,$A537,Sta!F:F))/$D537</f>
        <v>3</v>
      </c>
      <c r="F537" s="6">
        <f>SUMIF(Sta!$A:$A,$A537,Sta!F:F)/$B537</f>
        <v>3</v>
      </c>
      <c r="G537" s="6" t="e">
        <f>SUMIF(Sta!$B:$B,$A537,Sta!F:F)/$C537</f>
        <v>#DIV/0!</v>
      </c>
      <c r="H537" s="10">
        <f>(SUMIF(Sta!$A:$A,$A537,Sta!D:D) +SUMIF(Sta!$B:$B,$A537,Sta!E:E))/$D537</f>
        <v>2</v>
      </c>
      <c r="I537" s="6">
        <f>SUMIF(Sta!$A:$A,$A537,Sta!D:D)/$B537</f>
        <v>2</v>
      </c>
      <c r="J537" s="6" t="e">
        <f>SUMIF(Sta!$B:$B,$A537,Sta!E:E)/$C537</f>
        <v>#DIV/0!</v>
      </c>
      <c r="K537" s="10">
        <f>(SUMIF(Sta!$A:$A,$A537,Sta!E:E) +SUMIF(Sta!$B:$B,$A537,Sta!D:D))/$D537</f>
        <v>1</v>
      </c>
      <c r="L537" s="6">
        <f>SUMIF(Sta!$A:$A,$A537,Sta!E:E)/$B537</f>
        <v>1</v>
      </c>
      <c r="M537" s="6" t="e">
        <f>SUMIF(Sta!$B:$B,$A537,Sta!D:D)/$C537</f>
        <v>#DIV/0!</v>
      </c>
      <c r="N537" s="10">
        <f>(SUMIF(Sta!$A:$A,$A537,Sta!L:L) +SUMIF(Sta!$B:$B,$A537,Sta!L:L))/$D537</f>
        <v>1</v>
      </c>
      <c r="O537" s="6">
        <f>SUMIF(Sta!$A:$A,$A537,Sta!L:L)/$B537</f>
        <v>1</v>
      </c>
      <c r="P537" s="6" t="e">
        <f>SUMIF(Sta!$B:$B,$A537,Sta!L:L)/$C537</f>
        <v>#DIV/0!</v>
      </c>
      <c r="Q537" s="10">
        <f>(SUMIF(Sta!$A:$A,$A537,Sta!H:H) +SUMIF(Sta!$B:$B,$A537,Sta!J:J))/$D537</f>
        <v>1</v>
      </c>
      <c r="R537" s="6">
        <f>SUMIF(Sta!$A:$A,$A537,Sta!H:H)/$B537</f>
        <v>1</v>
      </c>
      <c r="S537" s="6" t="e">
        <f>SUMIF(Sta!$B:$B,$A537,Sta!J:J)/$C537</f>
        <v>#DIV/0!</v>
      </c>
      <c r="T537" s="10">
        <f>(SUMIF(Sta!$A:$A,$A537,Sta!I:I) +SUMIF(Sta!$B:$B,$A537,Sta!K:K))/$D537</f>
        <v>0</v>
      </c>
      <c r="U537" s="6">
        <f>SUMIF(Sta!$A:$A,$A537,Sta!I:I)/$B537</f>
        <v>0</v>
      </c>
      <c r="V537" s="6" t="e">
        <f>SUMIF(Sta!$B:$B,$A537,Sta!K:K)/$C537</f>
        <v>#DIV/0!</v>
      </c>
      <c r="W537" s="10">
        <f>(SUMIF(Sta!$A:$A,$A537,Sta!Q:Q) +SUMIF(Sta!$B:$B,$A537,Sta!Q:Q))/$D537</f>
        <v>2</v>
      </c>
      <c r="X537" s="6">
        <f>SUMIF(Sta!$A:$A,$A537,Sta!Q:Q)/$B537</f>
        <v>2</v>
      </c>
      <c r="Y537" s="6" t="e">
        <f>SUMIF(Sta!$B:$B,$A537,Sta!Q:Q)/$C537</f>
        <v>#DIV/0!</v>
      </c>
      <c r="Z537" s="10">
        <f>(SUMIF(Sta!$A:$A,$A537,Sta!M:M) +SUMIF(Sta!$B:$B,$A537,Sta!O:O))/$D537</f>
        <v>1</v>
      </c>
      <c r="AA537" s="6">
        <f>SUMIF(Sta!$A:$A,$A537,Sta!M:M)/$B537</f>
        <v>1</v>
      </c>
      <c r="AB537" s="6" t="e">
        <f>SUMIF(Sta!$B:$B,$A537,Sta!O:O)/$C537</f>
        <v>#DIV/0!</v>
      </c>
      <c r="AC537" s="10">
        <f>(SUMIF(Sta!$A:$A,$A537,Sta!N:N) +SUMIF(Sta!$B:$B,$A537,Sta!P:P))/$D537</f>
        <v>1</v>
      </c>
      <c r="AD537" s="6">
        <f>SUMIF(Sta!$A:$A,$A537,Sta!N:N)/$B537</f>
        <v>1</v>
      </c>
      <c r="AE537" s="14" t="e">
        <f>SUMIF(Sta!$B:$B,$A537,Sta!P:P)/$C537</f>
        <v>#DIV/0!</v>
      </c>
    </row>
    <row r="538" spans="1:31" x14ac:dyDescent="0.3">
      <c r="A538" t="s">
        <v>93</v>
      </c>
      <c r="B538" s="9">
        <f>COUNTIF(Sta!A:A,A538)</f>
        <v>0</v>
      </c>
      <c r="C538" s="4">
        <f>COUNTIF(Sta!B:B,A538)</f>
        <v>0</v>
      </c>
      <c r="D538" s="4">
        <f t="shared" si="14"/>
        <v>0</v>
      </c>
      <c r="E538" s="10" t="e">
        <f>(SUMIF(Sta!$A:$A,$A538,Sta!F:F) +SUMIF(Sta!$B:$B,$A538,Sta!F:F))/$D538</f>
        <v>#DIV/0!</v>
      </c>
      <c r="F538" s="6" t="e">
        <f>SUMIF(Sta!$A:$A,$A538,Sta!F:F)/$B538</f>
        <v>#DIV/0!</v>
      </c>
      <c r="G538" s="6" t="e">
        <f>SUMIF(Sta!$B:$B,$A538,Sta!F:F)/$C538</f>
        <v>#DIV/0!</v>
      </c>
      <c r="H538" s="10" t="e">
        <f>(SUMIF(Sta!$A:$A,$A538,Sta!D:D) +SUMIF(Sta!$B:$B,$A538,Sta!E:E))/$D538</f>
        <v>#DIV/0!</v>
      </c>
      <c r="I538" s="6" t="e">
        <f>SUMIF(Sta!$A:$A,$A538,Sta!D:D)/$B538</f>
        <v>#DIV/0!</v>
      </c>
      <c r="J538" s="6" t="e">
        <f>SUMIF(Sta!$B:$B,$A538,Sta!E:E)/$C538</f>
        <v>#DIV/0!</v>
      </c>
      <c r="K538" s="10" t="e">
        <f>(SUMIF(Sta!$A:$A,$A538,Sta!E:E) +SUMIF(Sta!$B:$B,$A538,Sta!D:D))/$D538</f>
        <v>#DIV/0!</v>
      </c>
      <c r="L538" s="6" t="e">
        <f>SUMIF(Sta!$A:$A,$A538,Sta!E:E)/$B538</f>
        <v>#DIV/0!</v>
      </c>
      <c r="M538" s="6" t="e">
        <f>SUMIF(Sta!$B:$B,$A538,Sta!D:D)/$C538</f>
        <v>#DIV/0!</v>
      </c>
      <c r="N538" s="10" t="e">
        <f>(SUMIF(Sta!$A:$A,$A538,Sta!L:L) +SUMIF(Sta!$B:$B,$A538,Sta!L:L))/$D538</f>
        <v>#DIV/0!</v>
      </c>
      <c r="O538" s="6" t="e">
        <f>SUMIF(Sta!$A:$A,$A538,Sta!L:L)/$B538</f>
        <v>#DIV/0!</v>
      </c>
      <c r="P538" s="6" t="e">
        <f>SUMIF(Sta!$B:$B,$A538,Sta!L:L)/$C538</f>
        <v>#DIV/0!</v>
      </c>
      <c r="Q538" s="10" t="e">
        <f>(SUMIF(Sta!$A:$A,$A538,Sta!H:H) +SUMIF(Sta!$B:$B,$A538,Sta!J:J))/$D538</f>
        <v>#DIV/0!</v>
      </c>
      <c r="R538" s="6" t="e">
        <f>SUMIF(Sta!$A:$A,$A538,Sta!H:H)/$B538</f>
        <v>#DIV/0!</v>
      </c>
      <c r="S538" s="6" t="e">
        <f>SUMIF(Sta!$B:$B,$A538,Sta!J:J)/$C538</f>
        <v>#DIV/0!</v>
      </c>
      <c r="T538" s="10" t="e">
        <f>(SUMIF(Sta!$A:$A,$A538,Sta!I:I) +SUMIF(Sta!$B:$B,$A538,Sta!K:K))/$D538</f>
        <v>#DIV/0!</v>
      </c>
      <c r="U538" s="6" t="e">
        <f>SUMIF(Sta!$A:$A,$A538,Sta!I:I)/$B538</f>
        <v>#DIV/0!</v>
      </c>
      <c r="V538" s="6" t="e">
        <f>SUMIF(Sta!$B:$B,$A538,Sta!K:K)/$C538</f>
        <v>#DIV/0!</v>
      </c>
      <c r="W538" s="10" t="e">
        <f>(SUMIF(Sta!$A:$A,$A538,Sta!Q:Q) +SUMIF(Sta!$B:$B,$A538,Sta!Q:Q))/$D538</f>
        <v>#DIV/0!</v>
      </c>
      <c r="X538" s="6" t="e">
        <f>SUMIF(Sta!$A:$A,$A538,Sta!Q:Q)/$B538</f>
        <v>#DIV/0!</v>
      </c>
      <c r="Y538" s="6" t="e">
        <f>SUMIF(Sta!$B:$B,$A538,Sta!Q:Q)/$C538</f>
        <v>#DIV/0!</v>
      </c>
      <c r="Z538" s="10" t="e">
        <f>(SUMIF(Sta!$A:$A,$A538,Sta!M:M) +SUMIF(Sta!$B:$B,$A538,Sta!O:O))/$D538</f>
        <v>#DIV/0!</v>
      </c>
      <c r="AA538" s="6" t="e">
        <f>SUMIF(Sta!$A:$A,$A538,Sta!M:M)/$B538</f>
        <v>#DIV/0!</v>
      </c>
      <c r="AB538" s="6" t="e">
        <f>SUMIF(Sta!$B:$B,$A538,Sta!O:O)/$C538</f>
        <v>#DIV/0!</v>
      </c>
      <c r="AC538" s="10" t="e">
        <f>(SUMIF(Sta!$A:$A,$A538,Sta!N:N) +SUMIF(Sta!$B:$B,$A538,Sta!P:P))/$D538</f>
        <v>#DIV/0!</v>
      </c>
      <c r="AD538" s="6" t="e">
        <f>SUMIF(Sta!$A:$A,$A538,Sta!N:N)/$B538</f>
        <v>#DIV/0!</v>
      </c>
      <c r="AE538" s="14" t="e">
        <f>SUMIF(Sta!$B:$B,$A538,Sta!P:P)/$C538</f>
        <v>#DIV/0!</v>
      </c>
    </row>
    <row r="539" spans="1:31" x14ac:dyDescent="0.3">
      <c r="A539" t="s">
        <v>16</v>
      </c>
      <c r="B539" s="9">
        <f>COUNTIF(Sta!A:A,A539)</f>
        <v>1</v>
      </c>
      <c r="C539" s="4">
        <f>COUNTIF(Sta!B:B,A539)</f>
        <v>0</v>
      </c>
      <c r="D539" s="4">
        <f t="shared" si="14"/>
        <v>1</v>
      </c>
      <c r="E539" s="10">
        <f>(SUMIF(Sta!$A:$A,$A539,Sta!F:F) +SUMIF(Sta!$B:$B,$A539,Sta!F:F))/$D539</f>
        <v>4</v>
      </c>
      <c r="F539" s="6">
        <f>SUMIF(Sta!$A:$A,$A539,Sta!F:F)/$B539</f>
        <v>4</v>
      </c>
      <c r="G539" s="6" t="e">
        <f>SUMIF(Sta!$B:$B,$A539,Sta!F:F)/$C539</f>
        <v>#DIV/0!</v>
      </c>
      <c r="H539" s="10">
        <f>(SUMIF(Sta!$A:$A,$A539,Sta!D:D) +SUMIF(Sta!$B:$B,$A539,Sta!E:E))/$D539</f>
        <v>3</v>
      </c>
      <c r="I539" s="6">
        <f>SUMIF(Sta!$A:$A,$A539,Sta!D:D)/$B539</f>
        <v>3</v>
      </c>
      <c r="J539" s="6" t="e">
        <f>SUMIF(Sta!$B:$B,$A539,Sta!E:E)/$C539</f>
        <v>#DIV/0!</v>
      </c>
      <c r="K539" s="10">
        <f>(SUMIF(Sta!$A:$A,$A539,Sta!E:E) +SUMIF(Sta!$B:$B,$A539,Sta!D:D))/$D539</f>
        <v>1</v>
      </c>
      <c r="L539" s="6">
        <f>SUMIF(Sta!$A:$A,$A539,Sta!E:E)/$B539</f>
        <v>1</v>
      </c>
      <c r="M539" s="6" t="e">
        <f>SUMIF(Sta!$B:$B,$A539,Sta!D:D)/$C539</f>
        <v>#DIV/0!</v>
      </c>
      <c r="N539" s="10">
        <f>(SUMIF(Sta!$A:$A,$A539,Sta!L:L) +SUMIF(Sta!$B:$B,$A539,Sta!L:L))/$D539</f>
        <v>1</v>
      </c>
      <c r="O539" s="6">
        <f>SUMIF(Sta!$A:$A,$A539,Sta!L:L)/$B539</f>
        <v>1</v>
      </c>
      <c r="P539" s="6" t="e">
        <f>SUMIF(Sta!$B:$B,$A539,Sta!L:L)/$C539</f>
        <v>#DIV/0!</v>
      </c>
      <c r="Q539" s="10">
        <f>(SUMIF(Sta!$A:$A,$A539,Sta!H:H) +SUMIF(Sta!$B:$B,$A539,Sta!J:J))/$D539</f>
        <v>0</v>
      </c>
      <c r="R539" s="6">
        <f>SUMIF(Sta!$A:$A,$A539,Sta!H:H)/$B539</f>
        <v>0</v>
      </c>
      <c r="S539" s="6" t="e">
        <f>SUMIF(Sta!$B:$B,$A539,Sta!J:J)/$C539</f>
        <v>#DIV/0!</v>
      </c>
      <c r="T539" s="10">
        <f>(SUMIF(Sta!$A:$A,$A539,Sta!I:I) +SUMIF(Sta!$B:$B,$A539,Sta!K:K))/$D539</f>
        <v>1</v>
      </c>
      <c r="U539" s="6">
        <f>SUMIF(Sta!$A:$A,$A539,Sta!I:I)/$B539</f>
        <v>1</v>
      </c>
      <c r="V539" s="6" t="e">
        <f>SUMIF(Sta!$B:$B,$A539,Sta!K:K)/$C539</f>
        <v>#DIV/0!</v>
      </c>
      <c r="W539" s="10">
        <f>(SUMIF(Sta!$A:$A,$A539,Sta!Q:Q) +SUMIF(Sta!$B:$B,$A539,Sta!Q:Q))/$D539</f>
        <v>3</v>
      </c>
      <c r="X539" s="6">
        <f>SUMIF(Sta!$A:$A,$A539,Sta!Q:Q)/$B539</f>
        <v>3</v>
      </c>
      <c r="Y539" s="6" t="e">
        <f>SUMIF(Sta!$B:$B,$A539,Sta!Q:Q)/$C539</f>
        <v>#DIV/0!</v>
      </c>
      <c r="Z539" s="10">
        <f>(SUMIF(Sta!$A:$A,$A539,Sta!M:M) +SUMIF(Sta!$B:$B,$A539,Sta!O:O))/$D539</f>
        <v>3</v>
      </c>
      <c r="AA539" s="6">
        <f>SUMIF(Sta!$A:$A,$A539,Sta!M:M)/$B539</f>
        <v>3</v>
      </c>
      <c r="AB539" s="6" t="e">
        <f>SUMIF(Sta!$B:$B,$A539,Sta!O:O)/$C539</f>
        <v>#DIV/0!</v>
      </c>
      <c r="AC539" s="10">
        <f>(SUMIF(Sta!$A:$A,$A539,Sta!N:N) +SUMIF(Sta!$B:$B,$A539,Sta!P:P))/$D539</f>
        <v>0</v>
      </c>
      <c r="AD539" s="6">
        <f>SUMIF(Sta!$A:$A,$A539,Sta!N:N)/$B539</f>
        <v>0</v>
      </c>
      <c r="AE539" s="14" t="e">
        <f>SUMIF(Sta!$B:$B,$A539,Sta!P:P)/$C539</f>
        <v>#DIV/0!</v>
      </c>
    </row>
    <row r="540" spans="1:31" x14ac:dyDescent="0.3">
      <c r="A540" t="s">
        <v>280</v>
      </c>
      <c r="B540" s="9">
        <f>COUNTIF(Sta!A:A,A540)</f>
        <v>0</v>
      </c>
      <c r="C540" s="4">
        <f>COUNTIF(Sta!B:B,A540)</f>
        <v>1</v>
      </c>
      <c r="D540" s="4">
        <f t="shared" si="14"/>
        <v>1</v>
      </c>
      <c r="E540" s="10">
        <f>(SUMIF(Sta!$A:$A,$A540,Sta!F:F) +SUMIF(Sta!$B:$B,$A540,Sta!F:F))/$D540</f>
        <v>2</v>
      </c>
      <c r="F540" s="6" t="e">
        <f>SUMIF(Sta!$A:$A,$A540,Sta!F:F)/$B540</f>
        <v>#DIV/0!</v>
      </c>
      <c r="G540" s="6">
        <f>SUMIF(Sta!$B:$B,$A540,Sta!F:F)/$C540</f>
        <v>2</v>
      </c>
      <c r="H540" s="10">
        <f>(SUMIF(Sta!$A:$A,$A540,Sta!D:D) +SUMIF(Sta!$B:$B,$A540,Sta!E:E))/$D540</f>
        <v>1</v>
      </c>
      <c r="I540" s="6" t="e">
        <f>SUMIF(Sta!$A:$A,$A540,Sta!D:D)/$B540</f>
        <v>#DIV/0!</v>
      </c>
      <c r="J540" s="6">
        <f>SUMIF(Sta!$B:$B,$A540,Sta!E:E)/$C540</f>
        <v>1</v>
      </c>
      <c r="K540" s="10">
        <f>(SUMIF(Sta!$A:$A,$A540,Sta!E:E) +SUMIF(Sta!$B:$B,$A540,Sta!D:D))/$D540</f>
        <v>1</v>
      </c>
      <c r="L540" s="6" t="e">
        <f>SUMIF(Sta!$A:$A,$A540,Sta!E:E)/$B540</f>
        <v>#DIV/0!</v>
      </c>
      <c r="M540" s="6">
        <f>SUMIF(Sta!$B:$B,$A540,Sta!D:D)/$C540</f>
        <v>1</v>
      </c>
      <c r="N540" s="10">
        <f>(SUMIF(Sta!$A:$A,$A540,Sta!L:L) +SUMIF(Sta!$B:$B,$A540,Sta!L:L))/$D540</f>
        <v>1</v>
      </c>
      <c r="O540" s="6" t="e">
        <f>SUMIF(Sta!$A:$A,$A540,Sta!L:L)/$B540</f>
        <v>#DIV/0!</v>
      </c>
      <c r="P540" s="6">
        <f>SUMIF(Sta!$B:$B,$A540,Sta!L:L)/$C540</f>
        <v>1</v>
      </c>
      <c r="Q540" s="10">
        <f>(SUMIF(Sta!$A:$A,$A540,Sta!H:H) +SUMIF(Sta!$B:$B,$A540,Sta!J:J))/$D540</f>
        <v>0</v>
      </c>
      <c r="R540" s="6" t="e">
        <f>SUMIF(Sta!$A:$A,$A540,Sta!H:H)/$B540</f>
        <v>#DIV/0!</v>
      </c>
      <c r="S540" s="6">
        <f>SUMIF(Sta!$B:$B,$A540,Sta!J:J)/$C540</f>
        <v>0</v>
      </c>
      <c r="T540" s="10">
        <f>(SUMIF(Sta!$A:$A,$A540,Sta!I:I) +SUMIF(Sta!$B:$B,$A540,Sta!K:K))/$D540</f>
        <v>1</v>
      </c>
      <c r="U540" s="6" t="e">
        <f>SUMIF(Sta!$A:$A,$A540,Sta!I:I)/$B540</f>
        <v>#DIV/0!</v>
      </c>
      <c r="V540" s="6">
        <f>SUMIF(Sta!$B:$B,$A540,Sta!K:K)/$C540</f>
        <v>1</v>
      </c>
      <c r="W540" s="10">
        <f>(SUMIF(Sta!$A:$A,$A540,Sta!Q:Q) +SUMIF(Sta!$B:$B,$A540,Sta!Q:Q))/$D540</f>
        <v>1</v>
      </c>
      <c r="X540" s="6" t="e">
        <f>SUMIF(Sta!$A:$A,$A540,Sta!Q:Q)/$B540</f>
        <v>#DIV/0!</v>
      </c>
      <c r="Y540" s="6">
        <f>SUMIF(Sta!$B:$B,$A540,Sta!Q:Q)/$C540</f>
        <v>1</v>
      </c>
      <c r="Z540" s="10">
        <f>(SUMIF(Sta!$A:$A,$A540,Sta!M:M) +SUMIF(Sta!$B:$B,$A540,Sta!O:O))/$D540</f>
        <v>1</v>
      </c>
      <c r="AA540" s="6" t="e">
        <f>SUMIF(Sta!$A:$A,$A540,Sta!M:M)/$B540</f>
        <v>#DIV/0!</v>
      </c>
      <c r="AB540" s="6">
        <f>SUMIF(Sta!$B:$B,$A540,Sta!O:O)/$C540</f>
        <v>1</v>
      </c>
      <c r="AC540" s="10">
        <f>(SUMIF(Sta!$A:$A,$A540,Sta!N:N) +SUMIF(Sta!$B:$B,$A540,Sta!P:P))/$D540</f>
        <v>0</v>
      </c>
      <c r="AD540" s="6" t="e">
        <f>SUMIF(Sta!$A:$A,$A540,Sta!N:N)/$B540</f>
        <v>#DIV/0!</v>
      </c>
      <c r="AE540" s="14">
        <f>SUMIF(Sta!$B:$B,$A540,Sta!P:P)/$C540</f>
        <v>0</v>
      </c>
    </row>
    <row r="541" spans="1:31" x14ac:dyDescent="0.3">
      <c r="A541" t="s">
        <v>707</v>
      </c>
      <c r="B541" s="9">
        <f>COUNTIF(Sta!A:A,A541)</f>
        <v>0</v>
      </c>
      <c r="C541" s="4">
        <f>COUNTIF(Sta!B:B,A541)</f>
        <v>0</v>
      </c>
      <c r="D541" s="4">
        <f t="shared" si="14"/>
        <v>0</v>
      </c>
      <c r="E541" s="10" t="e">
        <f>(SUMIF(Sta!$A:$A,$A541,Sta!F:F) +SUMIF(Sta!$B:$B,$A541,Sta!F:F))/$D541</f>
        <v>#DIV/0!</v>
      </c>
      <c r="F541" s="6" t="e">
        <f>SUMIF(Sta!$A:$A,$A541,Sta!F:F)/$B541</f>
        <v>#DIV/0!</v>
      </c>
      <c r="G541" s="6" t="e">
        <f>SUMIF(Sta!$B:$B,$A541,Sta!F:F)/$C541</f>
        <v>#DIV/0!</v>
      </c>
      <c r="H541" s="10" t="e">
        <f>(SUMIF(Sta!$A:$A,$A541,Sta!D:D) +SUMIF(Sta!$B:$B,$A541,Sta!E:E))/$D541</f>
        <v>#DIV/0!</v>
      </c>
      <c r="I541" s="6" t="e">
        <f>SUMIF(Sta!$A:$A,$A541,Sta!D:D)/$B541</f>
        <v>#DIV/0!</v>
      </c>
      <c r="J541" s="6" t="e">
        <f>SUMIF(Sta!$B:$B,$A541,Sta!E:E)/$C541</f>
        <v>#DIV/0!</v>
      </c>
      <c r="K541" s="10" t="e">
        <f>(SUMIF(Sta!$A:$A,$A541,Sta!E:E) +SUMIF(Sta!$B:$B,$A541,Sta!D:D))/$D541</f>
        <v>#DIV/0!</v>
      </c>
      <c r="L541" s="6" t="e">
        <f>SUMIF(Sta!$A:$A,$A541,Sta!E:E)/$B541</f>
        <v>#DIV/0!</v>
      </c>
      <c r="M541" s="6" t="e">
        <f>SUMIF(Sta!$B:$B,$A541,Sta!D:D)/$C541</f>
        <v>#DIV/0!</v>
      </c>
      <c r="N541" s="10" t="e">
        <f>(SUMIF(Sta!$A:$A,$A541,Sta!L:L) +SUMIF(Sta!$B:$B,$A541,Sta!L:L))/$D541</f>
        <v>#DIV/0!</v>
      </c>
      <c r="O541" s="6" t="e">
        <f>SUMIF(Sta!$A:$A,$A541,Sta!L:L)/$B541</f>
        <v>#DIV/0!</v>
      </c>
      <c r="P541" s="6" t="e">
        <f>SUMIF(Sta!$B:$B,$A541,Sta!L:L)/$C541</f>
        <v>#DIV/0!</v>
      </c>
      <c r="Q541" s="10" t="e">
        <f>(SUMIF(Sta!$A:$A,$A541,Sta!H:H) +SUMIF(Sta!$B:$B,$A541,Sta!J:J))/$D541</f>
        <v>#DIV/0!</v>
      </c>
      <c r="R541" s="6" t="e">
        <f>SUMIF(Sta!$A:$A,$A541,Sta!H:H)/$B541</f>
        <v>#DIV/0!</v>
      </c>
      <c r="S541" s="6" t="e">
        <f>SUMIF(Sta!$B:$B,$A541,Sta!J:J)/$C541</f>
        <v>#DIV/0!</v>
      </c>
      <c r="T541" s="10" t="e">
        <f>(SUMIF(Sta!$A:$A,$A541,Sta!I:I) +SUMIF(Sta!$B:$B,$A541,Sta!K:K))/$D541</f>
        <v>#DIV/0!</v>
      </c>
      <c r="U541" s="6" t="e">
        <f>SUMIF(Sta!$A:$A,$A541,Sta!I:I)/$B541</f>
        <v>#DIV/0!</v>
      </c>
      <c r="V541" s="6" t="e">
        <f>SUMIF(Sta!$B:$B,$A541,Sta!K:K)/$C541</f>
        <v>#DIV/0!</v>
      </c>
      <c r="W541" s="10" t="e">
        <f>(SUMIF(Sta!$A:$A,$A541,Sta!Q:Q) +SUMIF(Sta!$B:$B,$A541,Sta!Q:Q))/$D541</f>
        <v>#DIV/0!</v>
      </c>
      <c r="X541" s="6" t="e">
        <f>SUMIF(Sta!$A:$A,$A541,Sta!Q:Q)/$B541</f>
        <v>#DIV/0!</v>
      </c>
      <c r="Y541" s="6" t="e">
        <f>SUMIF(Sta!$B:$B,$A541,Sta!Q:Q)/$C541</f>
        <v>#DIV/0!</v>
      </c>
      <c r="Z541" s="10" t="e">
        <f>(SUMIF(Sta!$A:$A,$A541,Sta!M:M) +SUMIF(Sta!$B:$B,$A541,Sta!O:O))/$D541</f>
        <v>#DIV/0!</v>
      </c>
      <c r="AA541" s="6" t="e">
        <f>SUMIF(Sta!$A:$A,$A541,Sta!M:M)/$B541</f>
        <v>#DIV/0!</v>
      </c>
      <c r="AB541" s="6" t="e">
        <f>SUMIF(Sta!$B:$B,$A541,Sta!O:O)/$C541</f>
        <v>#DIV/0!</v>
      </c>
      <c r="AC541" s="10" t="e">
        <f>(SUMIF(Sta!$A:$A,$A541,Sta!N:N) +SUMIF(Sta!$B:$B,$A541,Sta!P:P))/$D541</f>
        <v>#DIV/0!</v>
      </c>
      <c r="AD541" s="6" t="e">
        <f>SUMIF(Sta!$A:$A,$A541,Sta!N:N)/$B541</f>
        <v>#DIV/0!</v>
      </c>
      <c r="AE541" s="14" t="e">
        <f>SUMIF(Sta!$B:$B,$A541,Sta!P:P)/$C541</f>
        <v>#DIV/0!</v>
      </c>
    </row>
    <row r="542" spans="1:31" x14ac:dyDescent="0.3">
      <c r="A542" t="s">
        <v>226</v>
      </c>
      <c r="B542" s="9">
        <f>COUNTIF(Sta!A:A,A542)</f>
        <v>1</v>
      </c>
      <c r="C542" s="4">
        <f>COUNTIF(Sta!B:B,A542)</f>
        <v>1</v>
      </c>
      <c r="D542" s="4">
        <f t="shared" si="14"/>
        <v>2</v>
      </c>
      <c r="E542" s="10">
        <f>(SUMIF(Sta!$A:$A,$A542,Sta!F:F) +SUMIF(Sta!$B:$B,$A542,Sta!F:F))/$D542</f>
        <v>3.5</v>
      </c>
      <c r="F542" s="6">
        <f>SUMIF(Sta!$A:$A,$A542,Sta!F:F)/$B542</f>
        <v>5</v>
      </c>
      <c r="G542" s="6">
        <f>SUMIF(Sta!$B:$B,$A542,Sta!F:F)/$C542</f>
        <v>2</v>
      </c>
      <c r="H542" s="10">
        <f>(SUMIF(Sta!$A:$A,$A542,Sta!D:D) +SUMIF(Sta!$B:$B,$A542,Sta!E:E))/$D542</f>
        <v>1</v>
      </c>
      <c r="I542" s="6">
        <f>SUMIF(Sta!$A:$A,$A542,Sta!D:D)/$B542</f>
        <v>2</v>
      </c>
      <c r="J542" s="6">
        <f>SUMIF(Sta!$B:$B,$A542,Sta!E:E)/$C542</f>
        <v>0</v>
      </c>
      <c r="K542" s="10">
        <f>(SUMIF(Sta!$A:$A,$A542,Sta!E:E) +SUMIF(Sta!$B:$B,$A542,Sta!D:D))/$D542</f>
        <v>2.5</v>
      </c>
      <c r="L542" s="6">
        <f>SUMIF(Sta!$A:$A,$A542,Sta!E:E)/$B542</f>
        <v>3</v>
      </c>
      <c r="M542" s="6">
        <f>SUMIF(Sta!$B:$B,$A542,Sta!D:D)/$C542</f>
        <v>2</v>
      </c>
      <c r="N542" s="10">
        <f>(SUMIF(Sta!$A:$A,$A542,Sta!L:L) +SUMIF(Sta!$B:$B,$A542,Sta!L:L))/$D542</f>
        <v>1</v>
      </c>
      <c r="O542" s="6">
        <f>SUMIF(Sta!$A:$A,$A542,Sta!L:L)/$B542</f>
        <v>1</v>
      </c>
      <c r="P542" s="6">
        <f>SUMIF(Sta!$B:$B,$A542,Sta!L:L)/$C542</f>
        <v>1</v>
      </c>
      <c r="Q542" s="10">
        <f>(SUMIF(Sta!$A:$A,$A542,Sta!H:H) +SUMIF(Sta!$B:$B,$A542,Sta!J:J))/$D542</f>
        <v>0</v>
      </c>
      <c r="R542" s="6">
        <f>SUMIF(Sta!$A:$A,$A542,Sta!H:H)/$B542</f>
        <v>0</v>
      </c>
      <c r="S542" s="6">
        <f>SUMIF(Sta!$B:$B,$A542,Sta!J:J)/$C542</f>
        <v>0</v>
      </c>
      <c r="T542" s="10">
        <f>(SUMIF(Sta!$A:$A,$A542,Sta!I:I) +SUMIF(Sta!$B:$B,$A542,Sta!K:K))/$D542</f>
        <v>1</v>
      </c>
      <c r="U542" s="6">
        <f>SUMIF(Sta!$A:$A,$A542,Sta!I:I)/$B542</f>
        <v>1</v>
      </c>
      <c r="V542" s="6">
        <f>SUMIF(Sta!$B:$B,$A542,Sta!K:K)/$C542</f>
        <v>1</v>
      </c>
      <c r="W542" s="10">
        <f>(SUMIF(Sta!$A:$A,$A542,Sta!Q:Q) +SUMIF(Sta!$B:$B,$A542,Sta!Q:Q))/$D542</f>
        <v>2.5</v>
      </c>
      <c r="X542" s="6">
        <f>SUMIF(Sta!$A:$A,$A542,Sta!Q:Q)/$B542</f>
        <v>4</v>
      </c>
      <c r="Y542" s="6">
        <f>SUMIF(Sta!$B:$B,$A542,Sta!Q:Q)/$C542</f>
        <v>1</v>
      </c>
      <c r="Z542" s="10">
        <f>(SUMIF(Sta!$A:$A,$A542,Sta!M:M) +SUMIF(Sta!$B:$B,$A542,Sta!O:O))/$D542</f>
        <v>1</v>
      </c>
      <c r="AA542" s="6">
        <f>SUMIF(Sta!$A:$A,$A542,Sta!M:M)/$B542</f>
        <v>2</v>
      </c>
      <c r="AB542" s="6">
        <f>SUMIF(Sta!$B:$B,$A542,Sta!O:O)/$C542</f>
        <v>0</v>
      </c>
      <c r="AC542" s="10">
        <f>(SUMIF(Sta!$A:$A,$A542,Sta!N:N) +SUMIF(Sta!$B:$B,$A542,Sta!P:P))/$D542</f>
        <v>1.5</v>
      </c>
      <c r="AD542" s="6">
        <f>SUMIF(Sta!$A:$A,$A542,Sta!N:N)/$B542</f>
        <v>2</v>
      </c>
      <c r="AE542" s="14">
        <f>SUMIF(Sta!$B:$B,$A542,Sta!P:P)/$C542</f>
        <v>1</v>
      </c>
    </row>
    <row r="543" spans="1:31" x14ac:dyDescent="0.3">
      <c r="A543" t="s">
        <v>686</v>
      </c>
      <c r="B543" s="9">
        <f>COUNTIF(Sta!A:A,A543)</f>
        <v>0</v>
      </c>
      <c r="C543" s="4">
        <f>COUNTIF(Sta!B:B,A543)</f>
        <v>0</v>
      </c>
      <c r="D543" s="4">
        <f t="shared" si="14"/>
        <v>0</v>
      </c>
      <c r="E543" s="10" t="e">
        <f>(SUMIF(Sta!$A:$A,$A543,Sta!F:F) +SUMIF(Sta!$B:$B,$A543,Sta!F:F))/$D543</f>
        <v>#DIV/0!</v>
      </c>
      <c r="F543" s="6" t="e">
        <f>SUMIF(Sta!$A:$A,$A543,Sta!F:F)/$B543</f>
        <v>#DIV/0!</v>
      </c>
      <c r="G543" s="6" t="e">
        <f>SUMIF(Sta!$B:$B,$A543,Sta!F:F)/$C543</f>
        <v>#DIV/0!</v>
      </c>
      <c r="H543" s="10" t="e">
        <f>(SUMIF(Sta!$A:$A,$A543,Sta!D:D) +SUMIF(Sta!$B:$B,$A543,Sta!E:E))/$D543</f>
        <v>#DIV/0!</v>
      </c>
      <c r="I543" s="6" t="e">
        <f>SUMIF(Sta!$A:$A,$A543,Sta!D:D)/$B543</f>
        <v>#DIV/0!</v>
      </c>
      <c r="J543" s="6" t="e">
        <f>SUMIF(Sta!$B:$B,$A543,Sta!E:E)/$C543</f>
        <v>#DIV/0!</v>
      </c>
      <c r="K543" s="10" t="e">
        <f>(SUMIF(Sta!$A:$A,$A543,Sta!E:E) +SUMIF(Sta!$B:$B,$A543,Sta!D:D))/$D543</f>
        <v>#DIV/0!</v>
      </c>
      <c r="L543" s="6" t="e">
        <f>SUMIF(Sta!$A:$A,$A543,Sta!E:E)/$B543</f>
        <v>#DIV/0!</v>
      </c>
      <c r="M543" s="6" t="e">
        <f>SUMIF(Sta!$B:$B,$A543,Sta!D:D)/$C543</f>
        <v>#DIV/0!</v>
      </c>
      <c r="N543" s="10" t="e">
        <f>(SUMIF(Sta!$A:$A,$A543,Sta!L:L) +SUMIF(Sta!$B:$B,$A543,Sta!L:L))/$D543</f>
        <v>#DIV/0!</v>
      </c>
      <c r="O543" s="6" t="e">
        <f>SUMIF(Sta!$A:$A,$A543,Sta!L:L)/$B543</f>
        <v>#DIV/0!</v>
      </c>
      <c r="P543" s="6" t="e">
        <f>SUMIF(Sta!$B:$B,$A543,Sta!L:L)/$C543</f>
        <v>#DIV/0!</v>
      </c>
      <c r="Q543" s="10" t="e">
        <f>(SUMIF(Sta!$A:$A,$A543,Sta!H:H) +SUMIF(Sta!$B:$B,$A543,Sta!J:J))/$D543</f>
        <v>#DIV/0!</v>
      </c>
      <c r="R543" s="6" t="e">
        <f>SUMIF(Sta!$A:$A,$A543,Sta!H:H)/$B543</f>
        <v>#DIV/0!</v>
      </c>
      <c r="S543" s="6" t="e">
        <f>SUMIF(Sta!$B:$B,$A543,Sta!J:J)/$C543</f>
        <v>#DIV/0!</v>
      </c>
      <c r="T543" s="10" t="e">
        <f>(SUMIF(Sta!$A:$A,$A543,Sta!I:I) +SUMIF(Sta!$B:$B,$A543,Sta!K:K))/$D543</f>
        <v>#DIV/0!</v>
      </c>
      <c r="U543" s="6" t="e">
        <f>SUMIF(Sta!$A:$A,$A543,Sta!I:I)/$B543</f>
        <v>#DIV/0!</v>
      </c>
      <c r="V543" s="6" t="e">
        <f>SUMIF(Sta!$B:$B,$A543,Sta!K:K)/$C543</f>
        <v>#DIV/0!</v>
      </c>
      <c r="W543" s="10" t="e">
        <f>(SUMIF(Sta!$A:$A,$A543,Sta!Q:Q) +SUMIF(Sta!$B:$B,$A543,Sta!Q:Q))/$D543</f>
        <v>#DIV/0!</v>
      </c>
      <c r="X543" s="6" t="e">
        <f>SUMIF(Sta!$A:$A,$A543,Sta!Q:Q)/$B543</f>
        <v>#DIV/0!</v>
      </c>
      <c r="Y543" s="6" t="e">
        <f>SUMIF(Sta!$B:$B,$A543,Sta!Q:Q)/$C543</f>
        <v>#DIV/0!</v>
      </c>
      <c r="Z543" s="10" t="e">
        <f>(SUMIF(Sta!$A:$A,$A543,Sta!M:M) +SUMIF(Sta!$B:$B,$A543,Sta!O:O))/$D543</f>
        <v>#DIV/0!</v>
      </c>
      <c r="AA543" s="6" t="e">
        <f>SUMIF(Sta!$A:$A,$A543,Sta!M:M)/$B543</f>
        <v>#DIV/0!</v>
      </c>
      <c r="AB543" s="6" t="e">
        <f>SUMIF(Sta!$B:$B,$A543,Sta!O:O)/$C543</f>
        <v>#DIV/0!</v>
      </c>
      <c r="AC543" s="10" t="e">
        <f>(SUMIF(Sta!$A:$A,$A543,Sta!N:N) +SUMIF(Sta!$B:$B,$A543,Sta!P:P))/$D543</f>
        <v>#DIV/0!</v>
      </c>
      <c r="AD543" s="6" t="e">
        <f>SUMIF(Sta!$A:$A,$A543,Sta!N:N)/$B543</f>
        <v>#DIV/0!</v>
      </c>
      <c r="AE543" s="14" t="e">
        <f>SUMIF(Sta!$B:$B,$A543,Sta!P:P)/$C543</f>
        <v>#DIV/0!</v>
      </c>
    </row>
    <row r="544" spans="1:31" x14ac:dyDescent="0.3">
      <c r="A544" t="s">
        <v>533</v>
      </c>
      <c r="B544" s="9">
        <f>COUNTIF(Sta!A:A,A544)</f>
        <v>8</v>
      </c>
      <c r="C544" s="4">
        <f>COUNTIF(Sta!B:B,A544)</f>
        <v>9</v>
      </c>
      <c r="D544" s="4">
        <f t="shared" si="14"/>
        <v>17</v>
      </c>
      <c r="E544" s="10">
        <f>(SUMIF(Sta!$A:$A,$A544,Sta!F:F) +SUMIF(Sta!$B:$B,$A544,Sta!F:F))/$D544</f>
        <v>3.1764705882352939</v>
      </c>
      <c r="F544" s="6">
        <f>SUMIF(Sta!$A:$A,$A544,Sta!F:F)/$B544</f>
        <v>2.625</v>
      </c>
      <c r="G544" s="6">
        <f>SUMIF(Sta!$B:$B,$A544,Sta!F:F)/$C544</f>
        <v>3.6666666666666665</v>
      </c>
      <c r="H544" s="10">
        <f>(SUMIF(Sta!$A:$A,$A544,Sta!D:D) +SUMIF(Sta!$B:$B,$A544,Sta!E:E))/$D544</f>
        <v>1.1176470588235294</v>
      </c>
      <c r="I544" s="6">
        <f>SUMIF(Sta!$A:$A,$A544,Sta!D:D)/$B544</f>
        <v>1.25</v>
      </c>
      <c r="J544" s="6">
        <f>SUMIF(Sta!$B:$B,$A544,Sta!E:E)/$C544</f>
        <v>1</v>
      </c>
      <c r="K544" s="10">
        <f>(SUMIF(Sta!$A:$A,$A544,Sta!E:E) +SUMIF(Sta!$B:$B,$A544,Sta!D:D))/$D544</f>
        <v>2.0588235294117645</v>
      </c>
      <c r="L544" s="6">
        <f>SUMIF(Sta!$A:$A,$A544,Sta!E:E)/$B544</f>
        <v>1.375</v>
      </c>
      <c r="M544" s="6">
        <f>SUMIF(Sta!$B:$B,$A544,Sta!D:D)/$C544</f>
        <v>2.6666666666666665</v>
      </c>
      <c r="N544" s="10">
        <f>(SUMIF(Sta!$A:$A,$A544,Sta!L:L) +SUMIF(Sta!$B:$B,$A544,Sta!L:L))/$D544</f>
        <v>1.2941176470588236</v>
      </c>
      <c r="O544" s="6">
        <f>SUMIF(Sta!$A:$A,$A544,Sta!L:L)/$B544</f>
        <v>0.75</v>
      </c>
      <c r="P544" s="6">
        <f>SUMIF(Sta!$B:$B,$A544,Sta!L:L)/$C544</f>
        <v>1.7777777777777777</v>
      </c>
      <c r="Q544" s="10">
        <f>(SUMIF(Sta!$A:$A,$A544,Sta!H:H) +SUMIF(Sta!$B:$B,$A544,Sta!J:J))/$D544</f>
        <v>0.47058823529411764</v>
      </c>
      <c r="R544" s="6">
        <f>SUMIF(Sta!$A:$A,$A544,Sta!H:H)/$B544</f>
        <v>0.625</v>
      </c>
      <c r="S544" s="6">
        <f>SUMIF(Sta!$B:$B,$A544,Sta!J:J)/$C544</f>
        <v>0.33333333333333331</v>
      </c>
      <c r="T544" s="10">
        <f>(SUMIF(Sta!$A:$A,$A544,Sta!I:I) +SUMIF(Sta!$B:$B,$A544,Sta!K:K))/$D544</f>
        <v>0.82352941176470584</v>
      </c>
      <c r="U544" s="6">
        <f>SUMIF(Sta!$A:$A,$A544,Sta!I:I)/$B544</f>
        <v>0.125</v>
      </c>
      <c r="V544" s="6">
        <f>SUMIF(Sta!$B:$B,$A544,Sta!K:K)/$C544</f>
        <v>1.4444444444444444</v>
      </c>
      <c r="W544" s="10">
        <f>(SUMIF(Sta!$A:$A,$A544,Sta!Q:Q) +SUMIF(Sta!$B:$B,$A544,Sta!Q:Q))/$D544</f>
        <v>1.8823529411764706</v>
      </c>
      <c r="X544" s="6">
        <f>SUMIF(Sta!$A:$A,$A544,Sta!Q:Q)/$B544</f>
        <v>1.875</v>
      </c>
      <c r="Y544" s="6">
        <f>SUMIF(Sta!$B:$B,$A544,Sta!Q:Q)/$C544</f>
        <v>1.8888888888888888</v>
      </c>
      <c r="Z544" s="10">
        <f>(SUMIF(Sta!$A:$A,$A544,Sta!M:M) +SUMIF(Sta!$B:$B,$A544,Sta!O:O))/$D544</f>
        <v>0.6470588235294118</v>
      </c>
      <c r="AA544" s="6">
        <f>SUMIF(Sta!$A:$A,$A544,Sta!M:M)/$B544</f>
        <v>0.625</v>
      </c>
      <c r="AB544" s="6">
        <f>SUMIF(Sta!$B:$B,$A544,Sta!O:O)/$C544</f>
        <v>0.66666666666666663</v>
      </c>
      <c r="AC544" s="10">
        <f>(SUMIF(Sta!$A:$A,$A544,Sta!N:N) +SUMIF(Sta!$B:$B,$A544,Sta!P:P))/$D544</f>
        <v>1.2352941176470589</v>
      </c>
      <c r="AD544" s="6">
        <f>SUMIF(Sta!$A:$A,$A544,Sta!N:N)/$B544</f>
        <v>1.25</v>
      </c>
      <c r="AE544" s="14">
        <f>SUMIF(Sta!$B:$B,$A544,Sta!P:P)/$C544</f>
        <v>1.2222222222222223</v>
      </c>
    </row>
    <row r="545" spans="1:31" x14ac:dyDescent="0.3">
      <c r="A545" t="s">
        <v>375</v>
      </c>
      <c r="B545" s="9">
        <f>COUNTIF(Sta!A:A,A545)</f>
        <v>2</v>
      </c>
      <c r="C545" s="4">
        <f>COUNTIF(Sta!B:B,A545)</f>
        <v>1</v>
      </c>
      <c r="D545" s="4">
        <f t="shared" si="14"/>
        <v>3</v>
      </c>
      <c r="E545" s="10">
        <f>(SUMIF(Sta!$A:$A,$A545,Sta!F:F) +SUMIF(Sta!$B:$B,$A545,Sta!F:F))/$D545</f>
        <v>2.6666666666666665</v>
      </c>
      <c r="F545" s="6">
        <f>SUMIF(Sta!$A:$A,$A545,Sta!F:F)/$B545</f>
        <v>3</v>
      </c>
      <c r="G545" s="6">
        <f>SUMIF(Sta!$B:$B,$A545,Sta!F:F)/$C545</f>
        <v>2</v>
      </c>
      <c r="H545" s="10">
        <f>(SUMIF(Sta!$A:$A,$A545,Sta!D:D) +SUMIF(Sta!$B:$B,$A545,Sta!E:E))/$D545</f>
        <v>1.3333333333333333</v>
      </c>
      <c r="I545" s="6">
        <f>SUMIF(Sta!$A:$A,$A545,Sta!D:D)/$B545</f>
        <v>1</v>
      </c>
      <c r="J545" s="6">
        <f>SUMIF(Sta!$B:$B,$A545,Sta!E:E)/$C545</f>
        <v>2</v>
      </c>
      <c r="K545" s="10">
        <f>(SUMIF(Sta!$A:$A,$A545,Sta!E:E) +SUMIF(Sta!$B:$B,$A545,Sta!D:D))/$D545</f>
        <v>1.3333333333333333</v>
      </c>
      <c r="L545" s="6">
        <f>SUMIF(Sta!$A:$A,$A545,Sta!E:E)/$B545</f>
        <v>2</v>
      </c>
      <c r="M545" s="6">
        <f>SUMIF(Sta!$B:$B,$A545,Sta!D:D)/$C545</f>
        <v>0</v>
      </c>
      <c r="N545" s="10">
        <f>(SUMIF(Sta!$A:$A,$A545,Sta!L:L) +SUMIF(Sta!$B:$B,$A545,Sta!L:L))/$D545</f>
        <v>1</v>
      </c>
      <c r="O545" s="6">
        <f>SUMIF(Sta!$A:$A,$A545,Sta!L:L)/$B545</f>
        <v>1</v>
      </c>
      <c r="P545" s="6">
        <f>SUMIF(Sta!$B:$B,$A545,Sta!L:L)/$C545</f>
        <v>1</v>
      </c>
      <c r="Q545" s="10">
        <f>(SUMIF(Sta!$A:$A,$A545,Sta!H:H) +SUMIF(Sta!$B:$B,$A545,Sta!J:J))/$D545</f>
        <v>0.66666666666666663</v>
      </c>
      <c r="R545" s="6">
        <f>SUMIF(Sta!$A:$A,$A545,Sta!H:H)/$B545</f>
        <v>0.5</v>
      </c>
      <c r="S545" s="6">
        <f>SUMIF(Sta!$B:$B,$A545,Sta!J:J)/$C545</f>
        <v>1</v>
      </c>
      <c r="T545" s="10">
        <f>(SUMIF(Sta!$A:$A,$A545,Sta!I:I) +SUMIF(Sta!$B:$B,$A545,Sta!K:K))/$D545</f>
        <v>0.33333333333333331</v>
      </c>
      <c r="U545" s="6">
        <f>SUMIF(Sta!$A:$A,$A545,Sta!I:I)/$B545</f>
        <v>0.5</v>
      </c>
      <c r="V545" s="6">
        <f>SUMIF(Sta!$B:$B,$A545,Sta!K:K)/$C545</f>
        <v>0</v>
      </c>
      <c r="W545" s="10">
        <f>(SUMIF(Sta!$A:$A,$A545,Sta!Q:Q) +SUMIF(Sta!$B:$B,$A545,Sta!Q:Q))/$D545</f>
        <v>1.6666666666666667</v>
      </c>
      <c r="X545" s="6">
        <f>SUMIF(Sta!$A:$A,$A545,Sta!Q:Q)/$B545</f>
        <v>2</v>
      </c>
      <c r="Y545" s="6">
        <f>SUMIF(Sta!$B:$B,$A545,Sta!Q:Q)/$C545</f>
        <v>1</v>
      </c>
      <c r="Z545" s="10">
        <f>(SUMIF(Sta!$A:$A,$A545,Sta!M:M) +SUMIF(Sta!$B:$B,$A545,Sta!O:O))/$D545</f>
        <v>0.66666666666666663</v>
      </c>
      <c r="AA545" s="6">
        <f>SUMIF(Sta!$A:$A,$A545,Sta!M:M)/$B545</f>
        <v>0.5</v>
      </c>
      <c r="AB545" s="6">
        <f>SUMIF(Sta!$B:$B,$A545,Sta!O:O)/$C545</f>
        <v>1</v>
      </c>
      <c r="AC545" s="10">
        <f>(SUMIF(Sta!$A:$A,$A545,Sta!N:N) +SUMIF(Sta!$B:$B,$A545,Sta!P:P))/$D545</f>
        <v>1</v>
      </c>
      <c r="AD545" s="6">
        <f>SUMIF(Sta!$A:$A,$A545,Sta!N:N)/$B545</f>
        <v>1.5</v>
      </c>
      <c r="AE545" s="14">
        <f>SUMIF(Sta!$B:$B,$A545,Sta!P:P)/$C545</f>
        <v>0</v>
      </c>
    </row>
    <row r="546" spans="1:31" x14ac:dyDescent="0.3">
      <c r="A546" t="s">
        <v>135</v>
      </c>
      <c r="B546" s="9">
        <f>COUNTIF(Sta!A:A,A546)</f>
        <v>1</v>
      </c>
      <c r="C546" s="4">
        <f>COUNTIF(Sta!B:B,A546)</f>
        <v>1</v>
      </c>
      <c r="D546" s="4">
        <f t="shared" si="14"/>
        <v>2</v>
      </c>
      <c r="E546" s="10">
        <f>(SUMIF(Sta!$A:$A,$A546,Sta!F:F) +SUMIF(Sta!$B:$B,$A546,Sta!F:F))/$D546</f>
        <v>3</v>
      </c>
      <c r="F546" s="6">
        <f>SUMIF(Sta!$A:$A,$A546,Sta!F:F)/$B546</f>
        <v>2</v>
      </c>
      <c r="G546" s="6">
        <f>SUMIF(Sta!$B:$B,$A546,Sta!F:F)/$C546</f>
        <v>4</v>
      </c>
      <c r="H546" s="10">
        <f>(SUMIF(Sta!$A:$A,$A546,Sta!D:D) +SUMIF(Sta!$B:$B,$A546,Sta!E:E))/$D546</f>
        <v>2</v>
      </c>
      <c r="I546" s="6">
        <f>SUMIF(Sta!$A:$A,$A546,Sta!D:D)/$B546</f>
        <v>1</v>
      </c>
      <c r="J546" s="6">
        <f>SUMIF(Sta!$B:$B,$A546,Sta!E:E)/$C546</f>
        <v>3</v>
      </c>
      <c r="K546" s="10">
        <f>(SUMIF(Sta!$A:$A,$A546,Sta!E:E) +SUMIF(Sta!$B:$B,$A546,Sta!D:D))/$D546</f>
        <v>1</v>
      </c>
      <c r="L546" s="6">
        <f>SUMIF(Sta!$A:$A,$A546,Sta!E:E)/$B546</f>
        <v>1</v>
      </c>
      <c r="M546" s="6">
        <f>SUMIF(Sta!$B:$B,$A546,Sta!D:D)/$C546</f>
        <v>1</v>
      </c>
      <c r="N546" s="10">
        <f>(SUMIF(Sta!$A:$A,$A546,Sta!L:L) +SUMIF(Sta!$B:$B,$A546,Sta!L:L))/$D546</f>
        <v>0.5</v>
      </c>
      <c r="O546" s="6">
        <f>SUMIF(Sta!$A:$A,$A546,Sta!L:L)/$B546</f>
        <v>1</v>
      </c>
      <c r="P546" s="6">
        <f>SUMIF(Sta!$B:$B,$A546,Sta!L:L)/$C546</f>
        <v>0</v>
      </c>
      <c r="Q546" s="10">
        <f>(SUMIF(Sta!$A:$A,$A546,Sta!H:H) +SUMIF(Sta!$B:$B,$A546,Sta!J:J))/$D546</f>
        <v>0.5</v>
      </c>
      <c r="R546" s="6">
        <f>SUMIF(Sta!$A:$A,$A546,Sta!H:H)/$B546</f>
        <v>1</v>
      </c>
      <c r="S546" s="6">
        <f>SUMIF(Sta!$B:$B,$A546,Sta!J:J)/$C546</f>
        <v>0</v>
      </c>
      <c r="T546" s="10">
        <f>(SUMIF(Sta!$A:$A,$A546,Sta!I:I) +SUMIF(Sta!$B:$B,$A546,Sta!K:K))/$D546</f>
        <v>0</v>
      </c>
      <c r="U546" s="6">
        <f>SUMIF(Sta!$A:$A,$A546,Sta!I:I)/$B546</f>
        <v>0</v>
      </c>
      <c r="V546" s="6">
        <f>SUMIF(Sta!$B:$B,$A546,Sta!K:K)/$C546</f>
        <v>0</v>
      </c>
      <c r="W546" s="10">
        <f>(SUMIF(Sta!$A:$A,$A546,Sta!Q:Q) +SUMIF(Sta!$B:$B,$A546,Sta!Q:Q))/$D546</f>
        <v>2.5</v>
      </c>
      <c r="X546" s="6">
        <f>SUMIF(Sta!$A:$A,$A546,Sta!Q:Q)/$B546</f>
        <v>1</v>
      </c>
      <c r="Y546" s="6">
        <f>SUMIF(Sta!$B:$B,$A546,Sta!Q:Q)/$C546</f>
        <v>4</v>
      </c>
      <c r="Z546" s="10">
        <f>(SUMIF(Sta!$A:$A,$A546,Sta!M:M) +SUMIF(Sta!$B:$B,$A546,Sta!O:O))/$D546</f>
        <v>1.5</v>
      </c>
      <c r="AA546" s="6">
        <f>SUMIF(Sta!$A:$A,$A546,Sta!M:M)/$B546</f>
        <v>0</v>
      </c>
      <c r="AB546" s="6">
        <f>SUMIF(Sta!$B:$B,$A546,Sta!O:O)/$C546</f>
        <v>3</v>
      </c>
      <c r="AC546" s="10">
        <f>(SUMIF(Sta!$A:$A,$A546,Sta!N:N) +SUMIF(Sta!$B:$B,$A546,Sta!P:P))/$D546</f>
        <v>1</v>
      </c>
      <c r="AD546" s="6">
        <f>SUMIF(Sta!$A:$A,$A546,Sta!N:N)/$B546</f>
        <v>1</v>
      </c>
      <c r="AE546" s="14">
        <f>SUMIF(Sta!$B:$B,$A546,Sta!P:P)/$C546</f>
        <v>1</v>
      </c>
    </row>
    <row r="547" spans="1:31" x14ac:dyDescent="0.3">
      <c r="A547" t="s">
        <v>563</v>
      </c>
      <c r="B547" s="9">
        <f>COUNTIF(Sta!A:A,A547)</f>
        <v>15</v>
      </c>
      <c r="C547" s="4">
        <f>COUNTIF(Sta!B:B,A547)</f>
        <v>11</v>
      </c>
      <c r="D547" s="4">
        <f t="shared" si="14"/>
        <v>26</v>
      </c>
      <c r="E547" s="10">
        <f>(SUMIF(Sta!$A:$A,$A547,Sta!F:F) +SUMIF(Sta!$B:$B,$A547,Sta!F:F))/$D547</f>
        <v>2.7692307692307692</v>
      </c>
      <c r="F547" s="6">
        <f>SUMIF(Sta!$A:$A,$A547,Sta!F:F)/$B547</f>
        <v>2.4666666666666668</v>
      </c>
      <c r="G547" s="6">
        <f>SUMIF(Sta!$B:$B,$A547,Sta!F:F)/$C547</f>
        <v>3.1818181818181817</v>
      </c>
      <c r="H547" s="10">
        <f>(SUMIF(Sta!$A:$A,$A547,Sta!D:D) +SUMIF(Sta!$B:$B,$A547,Sta!E:E))/$D547</f>
        <v>0.76923076923076927</v>
      </c>
      <c r="I547" s="6">
        <f>SUMIF(Sta!$A:$A,$A547,Sta!D:D)/$B547</f>
        <v>1.1333333333333333</v>
      </c>
      <c r="J547" s="6">
        <f>SUMIF(Sta!$B:$B,$A547,Sta!E:E)/$C547</f>
        <v>0.27272727272727271</v>
      </c>
      <c r="K547" s="10">
        <f>(SUMIF(Sta!$A:$A,$A547,Sta!E:E) +SUMIF(Sta!$B:$B,$A547,Sta!D:D))/$D547</f>
        <v>2</v>
      </c>
      <c r="L547" s="6">
        <f>SUMIF(Sta!$A:$A,$A547,Sta!E:E)/$B547</f>
        <v>1.3333333333333333</v>
      </c>
      <c r="M547" s="6">
        <f>SUMIF(Sta!$B:$B,$A547,Sta!D:D)/$C547</f>
        <v>2.9090909090909092</v>
      </c>
      <c r="N547" s="10">
        <f>(SUMIF(Sta!$A:$A,$A547,Sta!L:L) +SUMIF(Sta!$B:$B,$A547,Sta!L:L))/$D547</f>
        <v>1.3846153846153846</v>
      </c>
      <c r="O547" s="6">
        <f>SUMIF(Sta!$A:$A,$A547,Sta!L:L)/$B547</f>
        <v>1.2666666666666666</v>
      </c>
      <c r="P547" s="6">
        <f>SUMIF(Sta!$B:$B,$A547,Sta!L:L)/$C547</f>
        <v>1.5454545454545454</v>
      </c>
      <c r="Q547" s="10">
        <f>(SUMIF(Sta!$A:$A,$A547,Sta!H:H) +SUMIF(Sta!$B:$B,$A547,Sta!J:J))/$D547</f>
        <v>0.42307692307692307</v>
      </c>
      <c r="R547" s="6">
        <f>SUMIF(Sta!$A:$A,$A547,Sta!H:H)/$B547</f>
        <v>0.53333333333333333</v>
      </c>
      <c r="S547" s="6">
        <f>SUMIF(Sta!$B:$B,$A547,Sta!J:J)/$C547</f>
        <v>0.27272727272727271</v>
      </c>
      <c r="T547" s="10">
        <f>(SUMIF(Sta!$A:$A,$A547,Sta!I:I) +SUMIF(Sta!$B:$B,$A547,Sta!K:K))/$D547</f>
        <v>0.96153846153846156</v>
      </c>
      <c r="U547" s="6">
        <f>SUMIF(Sta!$A:$A,$A547,Sta!I:I)/$B547</f>
        <v>0.73333333333333328</v>
      </c>
      <c r="V547" s="6">
        <f>SUMIF(Sta!$B:$B,$A547,Sta!K:K)/$C547</f>
        <v>1.2727272727272727</v>
      </c>
      <c r="W547" s="10">
        <f>(SUMIF(Sta!$A:$A,$A547,Sta!Q:Q) +SUMIF(Sta!$B:$B,$A547,Sta!Q:Q))/$D547</f>
        <v>1.3846153846153846</v>
      </c>
      <c r="X547" s="6">
        <f>SUMIF(Sta!$A:$A,$A547,Sta!Q:Q)/$B547</f>
        <v>1.2</v>
      </c>
      <c r="Y547" s="6">
        <f>SUMIF(Sta!$B:$B,$A547,Sta!Q:Q)/$C547</f>
        <v>1.6363636363636365</v>
      </c>
      <c r="Z547" s="10">
        <f>(SUMIF(Sta!$A:$A,$A547,Sta!M:M) +SUMIF(Sta!$B:$B,$A547,Sta!O:O))/$D547</f>
        <v>0.34615384615384615</v>
      </c>
      <c r="AA547" s="6">
        <f>SUMIF(Sta!$A:$A,$A547,Sta!M:M)/$B547</f>
        <v>0.6</v>
      </c>
      <c r="AB547" s="6">
        <f>SUMIF(Sta!$B:$B,$A547,Sta!O:O)/$C547</f>
        <v>0</v>
      </c>
      <c r="AC547" s="10">
        <f>(SUMIF(Sta!$A:$A,$A547,Sta!N:N) +SUMIF(Sta!$B:$B,$A547,Sta!P:P))/$D547</f>
        <v>1.0384615384615385</v>
      </c>
      <c r="AD547" s="6">
        <f>SUMIF(Sta!$A:$A,$A547,Sta!N:N)/$B547</f>
        <v>0.6</v>
      </c>
      <c r="AE547" s="14">
        <f>SUMIF(Sta!$B:$B,$A547,Sta!P:P)/$C547</f>
        <v>1.6363636363636365</v>
      </c>
    </row>
    <row r="548" spans="1:31" x14ac:dyDescent="0.3">
      <c r="A548" t="s">
        <v>388</v>
      </c>
      <c r="B548" s="9">
        <f>COUNTIF(Sta!A:A,A548)</f>
        <v>0</v>
      </c>
      <c r="C548" s="4">
        <f>COUNTIF(Sta!B:B,A548)</f>
        <v>1</v>
      </c>
      <c r="D548" s="4">
        <f t="shared" si="14"/>
        <v>1</v>
      </c>
      <c r="E548" s="10">
        <f>(SUMIF(Sta!$A:$A,$A548,Sta!F:F) +SUMIF(Sta!$B:$B,$A548,Sta!F:F))/$D548</f>
        <v>0</v>
      </c>
      <c r="F548" s="6" t="e">
        <f>SUMIF(Sta!$A:$A,$A548,Sta!F:F)/$B548</f>
        <v>#DIV/0!</v>
      </c>
      <c r="G548" s="6">
        <f>SUMIF(Sta!$B:$B,$A548,Sta!F:F)/$C548</f>
        <v>0</v>
      </c>
      <c r="H548" s="10">
        <f>(SUMIF(Sta!$A:$A,$A548,Sta!D:D) +SUMIF(Sta!$B:$B,$A548,Sta!E:E))/$D548</f>
        <v>0</v>
      </c>
      <c r="I548" s="6" t="e">
        <f>SUMIF(Sta!$A:$A,$A548,Sta!D:D)/$B548</f>
        <v>#DIV/0!</v>
      </c>
      <c r="J548" s="6">
        <f>SUMIF(Sta!$B:$B,$A548,Sta!E:E)/$C548</f>
        <v>0</v>
      </c>
      <c r="K548" s="10">
        <f>(SUMIF(Sta!$A:$A,$A548,Sta!E:E) +SUMIF(Sta!$B:$B,$A548,Sta!D:D))/$D548</f>
        <v>0</v>
      </c>
      <c r="L548" s="6" t="e">
        <f>SUMIF(Sta!$A:$A,$A548,Sta!E:E)/$B548</f>
        <v>#DIV/0!</v>
      </c>
      <c r="M548" s="6">
        <f>SUMIF(Sta!$B:$B,$A548,Sta!D:D)/$C548</f>
        <v>0</v>
      </c>
      <c r="N548" s="10">
        <f>(SUMIF(Sta!$A:$A,$A548,Sta!L:L) +SUMIF(Sta!$B:$B,$A548,Sta!L:L))/$D548</f>
        <v>0</v>
      </c>
      <c r="O548" s="6" t="e">
        <f>SUMIF(Sta!$A:$A,$A548,Sta!L:L)/$B548</f>
        <v>#DIV/0!</v>
      </c>
      <c r="P548" s="6">
        <f>SUMIF(Sta!$B:$B,$A548,Sta!L:L)/$C548</f>
        <v>0</v>
      </c>
      <c r="Q548" s="10">
        <f>(SUMIF(Sta!$A:$A,$A548,Sta!H:H) +SUMIF(Sta!$B:$B,$A548,Sta!J:J))/$D548</f>
        <v>0</v>
      </c>
      <c r="R548" s="6" t="e">
        <f>SUMIF(Sta!$A:$A,$A548,Sta!H:H)/$B548</f>
        <v>#DIV/0!</v>
      </c>
      <c r="S548" s="6">
        <f>SUMIF(Sta!$B:$B,$A548,Sta!J:J)/$C548</f>
        <v>0</v>
      </c>
      <c r="T548" s="10">
        <f>(SUMIF(Sta!$A:$A,$A548,Sta!I:I) +SUMIF(Sta!$B:$B,$A548,Sta!K:K))/$D548</f>
        <v>0</v>
      </c>
      <c r="U548" s="6" t="e">
        <f>SUMIF(Sta!$A:$A,$A548,Sta!I:I)/$B548</f>
        <v>#DIV/0!</v>
      </c>
      <c r="V548" s="6">
        <f>SUMIF(Sta!$B:$B,$A548,Sta!K:K)/$C548</f>
        <v>0</v>
      </c>
      <c r="W548" s="10">
        <f>(SUMIF(Sta!$A:$A,$A548,Sta!Q:Q) +SUMIF(Sta!$B:$B,$A548,Sta!Q:Q))/$D548</f>
        <v>0</v>
      </c>
      <c r="X548" s="6" t="e">
        <f>SUMIF(Sta!$A:$A,$A548,Sta!Q:Q)/$B548</f>
        <v>#DIV/0!</v>
      </c>
      <c r="Y548" s="6">
        <f>SUMIF(Sta!$B:$B,$A548,Sta!Q:Q)/$C548</f>
        <v>0</v>
      </c>
      <c r="Z548" s="10">
        <f>(SUMIF(Sta!$A:$A,$A548,Sta!M:M) +SUMIF(Sta!$B:$B,$A548,Sta!O:O))/$D548</f>
        <v>0</v>
      </c>
      <c r="AA548" s="6" t="e">
        <f>SUMIF(Sta!$A:$A,$A548,Sta!M:M)/$B548</f>
        <v>#DIV/0!</v>
      </c>
      <c r="AB548" s="6">
        <f>SUMIF(Sta!$B:$B,$A548,Sta!O:O)/$C548</f>
        <v>0</v>
      </c>
      <c r="AC548" s="10">
        <f>(SUMIF(Sta!$A:$A,$A548,Sta!N:N) +SUMIF(Sta!$B:$B,$A548,Sta!P:P))/$D548</f>
        <v>0</v>
      </c>
      <c r="AD548" s="6" t="e">
        <f>SUMIF(Sta!$A:$A,$A548,Sta!N:N)/$B548</f>
        <v>#DIV/0!</v>
      </c>
      <c r="AE548" s="14">
        <f>SUMIF(Sta!$B:$B,$A548,Sta!P:P)/$C548</f>
        <v>0</v>
      </c>
    </row>
    <row r="549" spans="1:31" x14ac:dyDescent="0.3">
      <c r="A549" t="s">
        <v>102</v>
      </c>
      <c r="B549" s="9">
        <f>COUNTIF(Sta!A:A,A549)</f>
        <v>0</v>
      </c>
      <c r="C549" s="4">
        <f>COUNTIF(Sta!B:B,A549)</f>
        <v>0</v>
      </c>
      <c r="D549" s="4">
        <f t="shared" si="14"/>
        <v>0</v>
      </c>
      <c r="E549" s="10" t="e">
        <f>(SUMIF(Sta!$A:$A,$A549,Sta!F:F) +SUMIF(Sta!$B:$B,$A549,Sta!F:F))/$D549</f>
        <v>#DIV/0!</v>
      </c>
      <c r="F549" s="6" t="e">
        <f>SUMIF(Sta!$A:$A,$A549,Sta!F:F)/$B549</f>
        <v>#DIV/0!</v>
      </c>
      <c r="G549" s="6" t="e">
        <f>SUMIF(Sta!$B:$B,$A549,Sta!F:F)/$C549</f>
        <v>#DIV/0!</v>
      </c>
      <c r="H549" s="10" t="e">
        <f>(SUMIF(Sta!$A:$A,$A549,Sta!D:D) +SUMIF(Sta!$B:$B,$A549,Sta!E:E))/$D549</f>
        <v>#DIV/0!</v>
      </c>
      <c r="I549" s="6" t="e">
        <f>SUMIF(Sta!$A:$A,$A549,Sta!D:D)/$B549</f>
        <v>#DIV/0!</v>
      </c>
      <c r="J549" s="6" t="e">
        <f>SUMIF(Sta!$B:$B,$A549,Sta!E:E)/$C549</f>
        <v>#DIV/0!</v>
      </c>
      <c r="K549" s="10" t="e">
        <f>(SUMIF(Sta!$A:$A,$A549,Sta!E:E) +SUMIF(Sta!$B:$B,$A549,Sta!D:D))/$D549</f>
        <v>#DIV/0!</v>
      </c>
      <c r="L549" s="6" t="e">
        <f>SUMIF(Sta!$A:$A,$A549,Sta!E:E)/$B549</f>
        <v>#DIV/0!</v>
      </c>
      <c r="M549" s="6" t="e">
        <f>SUMIF(Sta!$B:$B,$A549,Sta!D:D)/$C549</f>
        <v>#DIV/0!</v>
      </c>
      <c r="N549" s="10" t="e">
        <f>(SUMIF(Sta!$A:$A,$A549,Sta!L:L) +SUMIF(Sta!$B:$B,$A549,Sta!L:L))/$D549</f>
        <v>#DIV/0!</v>
      </c>
      <c r="O549" s="6" t="e">
        <f>SUMIF(Sta!$A:$A,$A549,Sta!L:L)/$B549</f>
        <v>#DIV/0!</v>
      </c>
      <c r="P549" s="6" t="e">
        <f>SUMIF(Sta!$B:$B,$A549,Sta!L:L)/$C549</f>
        <v>#DIV/0!</v>
      </c>
      <c r="Q549" s="10" t="e">
        <f>(SUMIF(Sta!$A:$A,$A549,Sta!H:H) +SUMIF(Sta!$B:$B,$A549,Sta!J:J))/$D549</f>
        <v>#DIV/0!</v>
      </c>
      <c r="R549" s="6" t="e">
        <f>SUMIF(Sta!$A:$A,$A549,Sta!H:H)/$B549</f>
        <v>#DIV/0!</v>
      </c>
      <c r="S549" s="6" t="e">
        <f>SUMIF(Sta!$B:$B,$A549,Sta!J:J)/$C549</f>
        <v>#DIV/0!</v>
      </c>
      <c r="T549" s="10" t="e">
        <f>(SUMIF(Sta!$A:$A,$A549,Sta!I:I) +SUMIF(Sta!$B:$B,$A549,Sta!K:K))/$D549</f>
        <v>#DIV/0!</v>
      </c>
      <c r="U549" s="6" t="e">
        <f>SUMIF(Sta!$A:$A,$A549,Sta!I:I)/$B549</f>
        <v>#DIV/0!</v>
      </c>
      <c r="V549" s="6" t="e">
        <f>SUMIF(Sta!$B:$B,$A549,Sta!K:K)/$C549</f>
        <v>#DIV/0!</v>
      </c>
      <c r="W549" s="10" t="e">
        <f>(SUMIF(Sta!$A:$A,$A549,Sta!Q:Q) +SUMIF(Sta!$B:$B,$A549,Sta!Q:Q))/$D549</f>
        <v>#DIV/0!</v>
      </c>
      <c r="X549" s="6" t="e">
        <f>SUMIF(Sta!$A:$A,$A549,Sta!Q:Q)/$B549</f>
        <v>#DIV/0!</v>
      </c>
      <c r="Y549" s="6" t="e">
        <f>SUMIF(Sta!$B:$B,$A549,Sta!Q:Q)/$C549</f>
        <v>#DIV/0!</v>
      </c>
      <c r="Z549" s="10" t="e">
        <f>(SUMIF(Sta!$A:$A,$A549,Sta!M:M) +SUMIF(Sta!$B:$B,$A549,Sta!O:O))/$D549</f>
        <v>#DIV/0!</v>
      </c>
      <c r="AA549" s="6" t="e">
        <f>SUMIF(Sta!$A:$A,$A549,Sta!M:M)/$B549</f>
        <v>#DIV/0!</v>
      </c>
      <c r="AB549" s="6" t="e">
        <f>SUMIF(Sta!$B:$B,$A549,Sta!O:O)/$C549</f>
        <v>#DIV/0!</v>
      </c>
      <c r="AC549" s="10" t="e">
        <f>(SUMIF(Sta!$A:$A,$A549,Sta!N:N) +SUMIF(Sta!$B:$B,$A549,Sta!P:P))/$D549</f>
        <v>#DIV/0!</v>
      </c>
      <c r="AD549" s="6" t="e">
        <f>SUMIF(Sta!$A:$A,$A549,Sta!N:N)/$B549</f>
        <v>#DIV/0!</v>
      </c>
      <c r="AE549" s="14" t="e">
        <f>SUMIF(Sta!$B:$B,$A549,Sta!P:P)/$C549</f>
        <v>#DIV/0!</v>
      </c>
    </row>
    <row r="550" spans="1:31" x14ac:dyDescent="0.3">
      <c r="A550" t="s">
        <v>559</v>
      </c>
      <c r="B550" s="9">
        <f>COUNTIF(Sta!A:A,A550)</f>
        <v>2</v>
      </c>
      <c r="C550" s="4">
        <f>COUNTIF(Sta!B:B,A550)</f>
        <v>2</v>
      </c>
      <c r="D550" s="4">
        <f t="shared" si="14"/>
        <v>4</v>
      </c>
      <c r="E550" s="10">
        <f>(SUMIF(Sta!$A:$A,$A550,Sta!F:F) +SUMIF(Sta!$B:$B,$A550,Sta!F:F))/$D550</f>
        <v>3.25</v>
      </c>
      <c r="F550" s="6">
        <f>SUMIF(Sta!$A:$A,$A550,Sta!F:F)/$B550</f>
        <v>4</v>
      </c>
      <c r="G550" s="6">
        <f>SUMIF(Sta!$B:$B,$A550,Sta!F:F)/$C550</f>
        <v>2.5</v>
      </c>
      <c r="H550" s="10">
        <f>(SUMIF(Sta!$A:$A,$A550,Sta!D:D) +SUMIF(Sta!$B:$B,$A550,Sta!E:E))/$D550</f>
        <v>1.5</v>
      </c>
      <c r="I550" s="6">
        <f>SUMIF(Sta!$A:$A,$A550,Sta!D:D)/$B550</f>
        <v>2</v>
      </c>
      <c r="J550" s="6">
        <f>SUMIF(Sta!$B:$B,$A550,Sta!E:E)/$C550</f>
        <v>1</v>
      </c>
      <c r="K550" s="10">
        <f>(SUMIF(Sta!$A:$A,$A550,Sta!E:E) +SUMIF(Sta!$B:$B,$A550,Sta!D:D))/$D550</f>
        <v>1.75</v>
      </c>
      <c r="L550" s="6">
        <f>SUMIF(Sta!$A:$A,$A550,Sta!E:E)/$B550</f>
        <v>2</v>
      </c>
      <c r="M550" s="6">
        <f>SUMIF(Sta!$B:$B,$A550,Sta!D:D)/$C550</f>
        <v>1.5</v>
      </c>
      <c r="N550" s="10">
        <f>(SUMIF(Sta!$A:$A,$A550,Sta!L:L) +SUMIF(Sta!$B:$B,$A550,Sta!L:L))/$D550</f>
        <v>1.5</v>
      </c>
      <c r="O550" s="6">
        <f>SUMIF(Sta!$A:$A,$A550,Sta!L:L)/$B550</f>
        <v>2.5</v>
      </c>
      <c r="P550" s="6">
        <f>SUMIF(Sta!$B:$B,$A550,Sta!L:L)/$C550</f>
        <v>0.5</v>
      </c>
      <c r="Q550" s="10">
        <f>(SUMIF(Sta!$A:$A,$A550,Sta!H:H) +SUMIF(Sta!$B:$B,$A550,Sta!J:J))/$D550</f>
        <v>1</v>
      </c>
      <c r="R550" s="6">
        <f>SUMIF(Sta!$A:$A,$A550,Sta!H:H)/$B550</f>
        <v>2</v>
      </c>
      <c r="S550" s="6">
        <f>SUMIF(Sta!$B:$B,$A550,Sta!J:J)/$C550</f>
        <v>0</v>
      </c>
      <c r="T550" s="10">
        <f>(SUMIF(Sta!$A:$A,$A550,Sta!I:I) +SUMIF(Sta!$B:$B,$A550,Sta!K:K))/$D550</f>
        <v>0.5</v>
      </c>
      <c r="U550" s="6">
        <f>SUMIF(Sta!$A:$A,$A550,Sta!I:I)/$B550</f>
        <v>0.5</v>
      </c>
      <c r="V550" s="6">
        <f>SUMIF(Sta!$B:$B,$A550,Sta!K:K)/$C550</f>
        <v>0.5</v>
      </c>
      <c r="W550" s="10">
        <f>(SUMIF(Sta!$A:$A,$A550,Sta!Q:Q) +SUMIF(Sta!$B:$B,$A550,Sta!Q:Q))/$D550</f>
        <v>1.75</v>
      </c>
      <c r="X550" s="6">
        <f>SUMIF(Sta!$A:$A,$A550,Sta!Q:Q)/$B550</f>
        <v>1.5</v>
      </c>
      <c r="Y550" s="6">
        <f>SUMIF(Sta!$B:$B,$A550,Sta!Q:Q)/$C550</f>
        <v>2</v>
      </c>
      <c r="Z550" s="10">
        <f>(SUMIF(Sta!$A:$A,$A550,Sta!M:M) +SUMIF(Sta!$B:$B,$A550,Sta!O:O))/$D550</f>
        <v>0.5</v>
      </c>
      <c r="AA550" s="6">
        <f>SUMIF(Sta!$A:$A,$A550,Sta!M:M)/$B550</f>
        <v>0</v>
      </c>
      <c r="AB550" s="6">
        <f>SUMIF(Sta!$B:$B,$A550,Sta!O:O)/$C550</f>
        <v>1</v>
      </c>
      <c r="AC550" s="10">
        <f>(SUMIF(Sta!$A:$A,$A550,Sta!N:N) +SUMIF(Sta!$B:$B,$A550,Sta!P:P))/$D550</f>
        <v>1.25</v>
      </c>
      <c r="AD550" s="6">
        <f>SUMIF(Sta!$A:$A,$A550,Sta!N:N)/$B550</f>
        <v>1.5</v>
      </c>
      <c r="AE550" s="14">
        <f>SUMIF(Sta!$B:$B,$A550,Sta!P:P)/$C550</f>
        <v>1</v>
      </c>
    </row>
    <row r="551" spans="1:31" x14ac:dyDescent="0.3">
      <c r="A551" t="s">
        <v>625</v>
      </c>
      <c r="B551" s="9">
        <f>COUNTIF(Sta!A:A,A551)</f>
        <v>1</v>
      </c>
      <c r="C551" s="4">
        <f>COUNTIF(Sta!B:B,A551)</f>
        <v>1</v>
      </c>
      <c r="D551" s="4">
        <f t="shared" si="14"/>
        <v>2</v>
      </c>
      <c r="E551" s="10">
        <f>(SUMIF(Sta!$A:$A,$A551,Sta!F:F) +SUMIF(Sta!$B:$B,$A551,Sta!F:F))/$D551</f>
        <v>1.5</v>
      </c>
      <c r="F551" s="6">
        <f>SUMIF(Sta!$A:$A,$A551,Sta!F:F)/$B551</f>
        <v>3</v>
      </c>
      <c r="G551" s="6">
        <f>SUMIF(Sta!$B:$B,$A551,Sta!F:F)/$C551</f>
        <v>0</v>
      </c>
      <c r="H551" s="10">
        <f>(SUMIF(Sta!$A:$A,$A551,Sta!D:D) +SUMIF(Sta!$B:$B,$A551,Sta!E:E))/$D551</f>
        <v>1</v>
      </c>
      <c r="I551" s="6">
        <f>SUMIF(Sta!$A:$A,$A551,Sta!D:D)/$B551</f>
        <v>2</v>
      </c>
      <c r="J551" s="6">
        <f>SUMIF(Sta!$B:$B,$A551,Sta!E:E)/$C551</f>
        <v>0</v>
      </c>
      <c r="K551" s="10">
        <f>(SUMIF(Sta!$A:$A,$A551,Sta!E:E) +SUMIF(Sta!$B:$B,$A551,Sta!D:D))/$D551</f>
        <v>0.5</v>
      </c>
      <c r="L551" s="6">
        <f>SUMIF(Sta!$A:$A,$A551,Sta!E:E)/$B551</f>
        <v>1</v>
      </c>
      <c r="M551" s="6">
        <f>SUMIF(Sta!$B:$B,$A551,Sta!D:D)/$C551</f>
        <v>0</v>
      </c>
      <c r="N551" s="10">
        <f>(SUMIF(Sta!$A:$A,$A551,Sta!L:L) +SUMIF(Sta!$B:$B,$A551,Sta!L:L))/$D551</f>
        <v>0.5</v>
      </c>
      <c r="O551" s="6">
        <f>SUMIF(Sta!$A:$A,$A551,Sta!L:L)/$B551</f>
        <v>1</v>
      </c>
      <c r="P551" s="6">
        <f>SUMIF(Sta!$B:$B,$A551,Sta!L:L)/$C551</f>
        <v>0</v>
      </c>
      <c r="Q551" s="10">
        <f>(SUMIF(Sta!$A:$A,$A551,Sta!H:H) +SUMIF(Sta!$B:$B,$A551,Sta!J:J))/$D551</f>
        <v>0.5</v>
      </c>
      <c r="R551" s="6">
        <f>SUMIF(Sta!$A:$A,$A551,Sta!H:H)/$B551</f>
        <v>1</v>
      </c>
      <c r="S551" s="6">
        <f>SUMIF(Sta!$B:$B,$A551,Sta!J:J)/$C551</f>
        <v>0</v>
      </c>
      <c r="T551" s="10">
        <f>(SUMIF(Sta!$A:$A,$A551,Sta!I:I) +SUMIF(Sta!$B:$B,$A551,Sta!K:K))/$D551</f>
        <v>0</v>
      </c>
      <c r="U551" s="6">
        <f>SUMIF(Sta!$A:$A,$A551,Sta!I:I)/$B551</f>
        <v>0</v>
      </c>
      <c r="V551" s="6">
        <f>SUMIF(Sta!$B:$B,$A551,Sta!K:K)/$C551</f>
        <v>0</v>
      </c>
      <c r="W551" s="10">
        <f>(SUMIF(Sta!$A:$A,$A551,Sta!Q:Q) +SUMIF(Sta!$B:$B,$A551,Sta!Q:Q))/$D551</f>
        <v>1</v>
      </c>
      <c r="X551" s="6">
        <f>SUMIF(Sta!$A:$A,$A551,Sta!Q:Q)/$B551</f>
        <v>2</v>
      </c>
      <c r="Y551" s="6">
        <f>SUMIF(Sta!$B:$B,$A551,Sta!Q:Q)/$C551</f>
        <v>0</v>
      </c>
      <c r="Z551" s="10">
        <f>(SUMIF(Sta!$A:$A,$A551,Sta!M:M) +SUMIF(Sta!$B:$B,$A551,Sta!O:O))/$D551</f>
        <v>0.5</v>
      </c>
      <c r="AA551" s="6">
        <f>SUMIF(Sta!$A:$A,$A551,Sta!M:M)/$B551</f>
        <v>1</v>
      </c>
      <c r="AB551" s="6">
        <f>SUMIF(Sta!$B:$B,$A551,Sta!O:O)/$C551</f>
        <v>0</v>
      </c>
      <c r="AC551" s="10">
        <f>(SUMIF(Sta!$A:$A,$A551,Sta!N:N) +SUMIF(Sta!$B:$B,$A551,Sta!P:P))/$D551</f>
        <v>0.5</v>
      </c>
      <c r="AD551" s="6">
        <f>SUMIF(Sta!$A:$A,$A551,Sta!N:N)/$B551</f>
        <v>1</v>
      </c>
      <c r="AE551" s="14">
        <f>SUMIF(Sta!$B:$B,$A551,Sta!P:P)/$C551</f>
        <v>0</v>
      </c>
    </row>
    <row r="552" spans="1:31" x14ac:dyDescent="0.3">
      <c r="A552" t="s">
        <v>324</v>
      </c>
      <c r="B552" s="9">
        <f>COUNTIF(Sta!A:A,A552)</f>
        <v>0</v>
      </c>
      <c r="C552" s="4">
        <f>COUNTIF(Sta!B:B,A552)</f>
        <v>0</v>
      </c>
      <c r="D552" s="4">
        <f t="shared" si="14"/>
        <v>0</v>
      </c>
      <c r="E552" s="10" t="e">
        <f>(SUMIF(Sta!$A:$A,$A552,Sta!F:F) +SUMIF(Sta!$B:$B,$A552,Sta!F:F))/$D552</f>
        <v>#DIV/0!</v>
      </c>
      <c r="F552" s="6" t="e">
        <f>SUMIF(Sta!$A:$A,$A552,Sta!F:F)/$B552</f>
        <v>#DIV/0!</v>
      </c>
      <c r="G552" s="6" t="e">
        <f>SUMIF(Sta!$B:$B,$A552,Sta!F:F)/$C552</f>
        <v>#DIV/0!</v>
      </c>
      <c r="H552" s="10" t="e">
        <f>(SUMIF(Sta!$A:$A,$A552,Sta!D:D) +SUMIF(Sta!$B:$B,$A552,Sta!E:E))/$D552</f>
        <v>#DIV/0!</v>
      </c>
      <c r="I552" s="6" t="e">
        <f>SUMIF(Sta!$A:$A,$A552,Sta!D:D)/$B552</f>
        <v>#DIV/0!</v>
      </c>
      <c r="J552" s="6" t="e">
        <f>SUMIF(Sta!$B:$B,$A552,Sta!E:E)/$C552</f>
        <v>#DIV/0!</v>
      </c>
      <c r="K552" s="10" t="e">
        <f>(SUMIF(Sta!$A:$A,$A552,Sta!E:E) +SUMIF(Sta!$B:$B,$A552,Sta!D:D))/$D552</f>
        <v>#DIV/0!</v>
      </c>
      <c r="L552" s="6" t="e">
        <f>SUMIF(Sta!$A:$A,$A552,Sta!E:E)/$B552</f>
        <v>#DIV/0!</v>
      </c>
      <c r="M552" s="6" t="e">
        <f>SUMIF(Sta!$B:$B,$A552,Sta!D:D)/$C552</f>
        <v>#DIV/0!</v>
      </c>
      <c r="N552" s="10" t="e">
        <f>(SUMIF(Sta!$A:$A,$A552,Sta!L:L) +SUMIF(Sta!$B:$B,$A552,Sta!L:L))/$D552</f>
        <v>#DIV/0!</v>
      </c>
      <c r="O552" s="6" t="e">
        <f>SUMIF(Sta!$A:$A,$A552,Sta!L:L)/$B552</f>
        <v>#DIV/0!</v>
      </c>
      <c r="P552" s="6" t="e">
        <f>SUMIF(Sta!$B:$B,$A552,Sta!L:L)/$C552</f>
        <v>#DIV/0!</v>
      </c>
      <c r="Q552" s="10" t="e">
        <f>(SUMIF(Sta!$A:$A,$A552,Sta!H:H) +SUMIF(Sta!$B:$B,$A552,Sta!J:J))/$D552</f>
        <v>#DIV/0!</v>
      </c>
      <c r="R552" s="6" t="e">
        <f>SUMIF(Sta!$A:$A,$A552,Sta!H:H)/$B552</f>
        <v>#DIV/0!</v>
      </c>
      <c r="S552" s="6" t="e">
        <f>SUMIF(Sta!$B:$B,$A552,Sta!J:J)/$C552</f>
        <v>#DIV/0!</v>
      </c>
      <c r="T552" s="10" t="e">
        <f>(SUMIF(Sta!$A:$A,$A552,Sta!I:I) +SUMIF(Sta!$B:$B,$A552,Sta!K:K))/$D552</f>
        <v>#DIV/0!</v>
      </c>
      <c r="U552" s="6" t="e">
        <f>SUMIF(Sta!$A:$A,$A552,Sta!I:I)/$B552</f>
        <v>#DIV/0!</v>
      </c>
      <c r="V552" s="6" t="e">
        <f>SUMIF(Sta!$B:$B,$A552,Sta!K:K)/$C552</f>
        <v>#DIV/0!</v>
      </c>
      <c r="W552" s="10" t="e">
        <f>(SUMIF(Sta!$A:$A,$A552,Sta!Q:Q) +SUMIF(Sta!$B:$B,$A552,Sta!Q:Q))/$D552</f>
        <v>#DIV/0!</v>
      </c>
      <c r="X552" s="6" t="e">
        <f>SUMIF(Sta!$A:$A,$A552,Sta!Q:Q)/$B552</f>
        <v>#DIV/0!</v>
      </c>
      <c r="Y552" s="6" t="e">
        <f>SUMIF(Sta!$B:$B,$A552,Sta!Q:Q)/$C552</f>
        <v>#DIV/0!</v>
      </c>
      <c r="Z552" s="10" t="e">
        <f>(SUMIF(Sta!$A:$A,$A552,Sta!M:M) +SUMIF(Sta!$B:$B,$A552,Sta!O:O))/$D552</f>
        <v>#DIV/0!</v>
      </c>
      <c r="AA552" s="6" t="e">
        <f>SUMIF(Sta!$A:$A,$A552,Sta!M:M)/$B552</f>
        <v>#DIV/0!</v>
      </c>
      <c r="AB552" s="6" t="e">
        <f>SUMIF(Sta!$B:$B,$A552,Sta!O:O)/$C552</f>
        <v>#DIV/0!</v>
      </c>
      <c r="AC552" s="10" t="e">
        <f>(SUMIF(Sta!$A:$A,$A552,Sta!N:N) +SUMIF(Sta!$B:$B,$A552,Sta!P:P))/$D552</f>
        <v>#DIV/0!</v>
      </c>
      <c r="AD552" s="6" t="e">
        <f>SUMIF(Sta!$A:$A,$A552,Sta!N:N)/$B552</f>
        <v>#DIV/0!</v>
      </c>
      <c r="AE552" s="14" t="e">
        <f>SUMIF(Sta!$B:$B,$A552,Sta!P:P)/$C552</f>
        <v>#DIV/0!</v>
      </c>
    </row>
    <row r="553" spans="1:31" x14ac:dyDescent="0.3">
      <c r="A553" t="s">
        <v>558</v>
      </c>
      <c r="B553" s="9">
        <f>COUNTIF(Sta!A:A,A553)</f>
        <v>3</v>
      </c>
      <c r="C553" s="4">
        <f>COUNTIF(Sta!B:B,A553)</f>
        <v>1</v>
      </c>
      <c r="D553" s="4">
        <f t="shared" si="14"/>
        <v>4</v>
      </c>
      <c r="E553" s="10">
        <f>(SUMIF(Sta!$A:$A,$A553,Sta!F:F) +SUMIF(Sta!$B:$B,$A553,Sta!F:F))/$D553</f>
        <v>3.5</v>
      </c>
      <c r="F553" s="6">
        <f>SUMIF(Sta!$A:$A,$A553,Sta!F:F)/$B553</f>
        <v>4</v>
      </c>
      <c r="G553" s="6">
        <f>SUMIF(Sta!$B:$B,$A553,Sta!F:F)/$C553</f>
        <v>2</v>
      </c>
      <c r="H553" s="10">
        <f>(SUMIF(Sta!$A:$A,$A553,Sta!D:D) +SUMIF(Sta!$B:$B,$A553,Sta!E:E))/$D553</f>
        <v>2</v>
      </c>
      <c r="I553" s="6">
        <f>SUMIF(Sta!$A:$A,$A553,Sta!D:D)/$B553</f>
        <v>2.6666666666666665</v>
      </c>
      <c r="J553" s="6">
        <f>SUMIF(Sta!$B:$B,$A553,Sta!E:E)/$C553</f>
        <v>0</v>
      </c>
      <c r="K553" s="10">
        <f>(SUMIF(Sta!$A:$A,$A553,Sta!E:E) +SUMIF(Sta!$B:$B,$A553,Sta!D:D))/$D553</f>
        <v>1.5</v>
      </c>
      <c r="L553" s="6">
        <f>SUMIF(Sta!$A:$A,$A553,Sta!E:E)/$B553</f>
        <v>1.3333333333333333</v>
      </c>
      <c r="M553" s="6">
        <f>SUMIF(Sta!$B:$B,$A553,Sta!D:D)/$C553</f>
        <v>2</v>
      </c>
      <c r="N553" s="10">
        <f>(SUMIF(Sta!$A:$A,$A553,Sta!L:L) +SUMIF(Sta!$B:$B,$A553,Sta!L:L))/$D553</f>
        <v>1.25</v>
      </c>
      <c r="O553" s="6">
        <f>SUMIF(Sta!$A:$A,$A553,Sta!L:L)/$B553</f>
        <v>1</v>
      </c>
      <c r="P553" s="6">
        <f>SUMIF(Sta!$B:$B,$A553,Sta!L:L)/$C553</f>
        <v>2</v>
      </c>
      <c r="Q553" s="10">
        <f>(SUMIF(Sta!$A:$A,$A553,Sta!H:H) +SUMIF(Sta!$B:$B,$A553,Sta!J:J))/$D553</f>
        <v>0.75</v>
      </c>
      <c r="R553" s="6">
        <f>SUMIF(Sta!$A:$A,$A553,Sta!H:H)/$B553</f>
        <v>1</v>
      </c>
      <c r="S553" s="6">
        <f>SUMIF(Sta!$B:$B,$A553,Sta!J:J)/$C553</f>
        <v>0</v>
      </c>
      <c r="T553" s="10">
        <f>(SUMIF(Sta!$A:$A,$A553,Sta!I:I) +SUMIF(Sta!$B:$B,$A553,Sta!K:K))/$D553</f>
        <v>0.5</v>
      </c>
      <c r="U553" s="6">
        <f>SUMIF(Sta!$A:$A,$A553,Sta!I:I)/$B553</f>
        <v>0</v>
      </c>
      <c r="V553" s="6">
        <f>SUMIF(Sta!$B:$B,$A553,Sta!K:K)/$C553</f>
        <v>2</v>
      </c>
      <c r="W553" s="10">
        <f>(SUMIF(Sta!$A:$A,$A553,Sta!Q:Q) +SUMIF(Sta!$B:$B,$A553,Sta!Q:Q))/$D553</f>
        <v>2.25</v>
      </c>
      <c r="X553" s="6">
        <f>SUMIF(Sta!$A:$A,$A553,Sta!Q:Q)/$B553</f>
        <v>3</v>
      </c>
      <c r="Y553" s="6">
        <f>SUMIF(Sta!$B:$B,$A553,Sta!Q:Q)/$C553</f>
        <v>0</v>
      </c>
      <c r="Z553" s="10">
        <f>(SUMIF(Sta!$A:$A,$A553,Sta!M:M) +SUMIF(Sta!$B:$B,$A553,Sta!O:O))/$D553</f>
        <v>1.25</v>
      </c>
      <c r="AA553" s="6">
        <f>SUMIF(Sta!$A:$A,$A553,Sta!M:M)/$B553</f>
        <v>1.6666666666666667</v>
      </c>
      <c r="AB553" s="6">
        <f>SUMIF(Sta!$B:$B,$A553,Sta!O:O)/$C553</f>
        <v>0</v>
      </c>
      <c r="AC553" s="10">
        <f>(SUMIF(Sta!$A:$A,$A553,Sta!N:N) +SUMIF(Sta!$B:$B,$A553,Sta!P:P))/$D553</f>
        <v>1</v>
      </c>
      <c r="AD553" s="6">
        <f>SUMIF(Sta!$A:$A,$A553,Sta!N:N)/$B553</f>
        <v>1.3333333333333333</v>
      </c>
      <c r="AE553" s="14">
        <f>SUMIF(Sta!$B:$B,$A553,Sta!P:P)/$C553</f>
        <v>0</v>
      </c>
    </row>
    <row r="554" spans="1:31" x14ac:dyDescent="0.3">
      <c r="A554" t="s">
        <v>453</v>
      </c>
      <c r="B554" s="9">
        <f>COUNTIF(Sta!A:A,A554)</f>
        <v>10</v>
      </c>
      <c r="C554" s="4">
        <f>COUNTIF(Sta!B:B,A554)</f>
        <v>11</v>
      </c>
      <c r="D554" s="4">
        <f t="shared" si="14"/>
        <v>21</v>
      </c>
      <c r="E554" s="10">
        <f>(SUMIF(Sta!$A:$A,$A554,Sta!F:F) +SUMIF(Sta!$B:$B,$A554,Sta!F:F))/$D554</f>
        <v>2.3333333333333335</v>
      </c>
      <c r="F554" s="6">
        <f>SUMIF(Sta!$A:$A,$A554,Sta!F:F)/$B554</f>
        <v>2.6</v>
      </c>
      <c r="G554" s="6">
        <f>SUMIF(Sta!$B:$B,$A554,Sta!F:F)/$C554</f>
        <v>2.0909090909090908</v>
      </c>
      <c r="H554" s="10">
        <f>(SUMIF(Sta!$A:$A,$A554,Sta!D:D) +SUMIF(Sta!$B:$B,$A554,Sta!E:E))/$D554</f>
        <v>1</v>
      </c>
      <c r="I554" s="6">
        <f>SUMIF(Sta!$A:$A,$A554,Sta!D:D)/$B554</f>
        <v>0.9</v>
      </c>
      <c r="J554" s="6">
        <f>SUMIF(Sta!$B:$B,$A554,Sta!E:E)/$C554</f>
        <v>1.0909090909090908</v>
      </c>
      <c r="K554" s="10">
        <f>(SUMIF(Sta!$A:$A,$A554,Sta!E:E) +SUMIF(Sta!$B:$B,$A554,Sta!D:D))/$D554</f>
        <v>1.3333333333333333</v>
      </c>
      <c r="L554" s="6">
        <f>SUMIF(Sta!$A:$A,$A554,Sta!E:E)/$B554</f>
        <v>1.7</v>
      </c>
      <c r="M554" s="6">
        <f>SUMIF(Sta!$B:$B,$A554,Sta!D:D)/$C554</f>
        <v>1</v>
      </c>
      <c r="N554" s="10">
        <f>(SUMIF(Sta!$A:$A,$A554,Sta!L:L) +SUMIF(Sta!$B:$B,$A554,Sta!L:L))/$D554</f>
        <v>0.95238095238095233</v>
      </c>
      <c r="O554" s="6">
        <f>SUMIF(Sta!$A:$A,$A554,Sta!L:L)/$B554</f>
        <v>1.4</v>
      </c>
      <c r="P554" s="6">
        <f>SUMIF(Sta!$B:$B,$A554,Sta!L:L)/$C554</f>
        <v>0.54545454545454541</v>
      </c>
      <c r="Q554" s="10">
        <f>(SUMIF(Sta!$A:$A,$A554,Sta!H:H) +SUMIF(Sta!$B:$B,$A554,Sta!J:J))/$D554</f>
        <v>0.42857142857142855</v>
      </c>
      <c r="R554" s="6">
        <f>SUMIF(Sta!$A:$A,$A554,Sta!H:H)/$B554</f>
        <v>0.6</v>
      </c>
      <c r="S554" s="6">
        <f>SUMIF(Sta!$B:$B,$A554,Sta!J:J)/$C554</f>
        <v>0.27272727272727271</v>
      </c>
      <c r="T554" s="10">
        <f>(SUMIF(Sta!$A:$A,$A554,Sta!I:I) +SUMIF(Sta!$B:$B,$A554,Sta!K:K))/$D554</f>
        <v>0.52380952380952384</v>
      </c>
      <c r="U554" s="6">
        <f>SUMIF(Sta!$A:$A,$A554,Sta!I:I)/$B554</f>
        <v>0.8</v>
      </c>
      <c r="V554" s="6">
        <f>SUMIF(Sta!$B:$B,$A554,Sta!K:K)/$C554</f>
        <v>0.27272727272727271</v>
      </c>
      <c r="W554" s="10">
        <f>(SUMIF(Sta!$A:$A,$A554,Sta!Q:Q) +SUMIF(Sta!$B:$B,$A554,Sta!Q:Q))/$D554</f>
        <v>1.3809523809523809</v>
      </c>
      <c r="X554" s="6">
        <f>SUMIF(Sta!$A:$A,$A554,Sta!Q:Q)/$B554</f>
        <v>1.2</v>
      </c>
      <c r="Y554" s="6">
        <f>SUMIF(Sta!$B:$B,$A554,Sta!Q:Q)/$C554</f>
        <v>1.5454545454545454</v>
      </c>
      <c r="Z554" s="10">
        <f>(SUMIF(Sta!$A:$A,$A554,Sta!M:M) +SUMIF(Sta!$B:$B,$A554,Sta!O:O))/$D554</f>
        <v>0.5714285714285714</v>
      </c>
      <c r="AA554" s="6">
        <f>SUMIF(Sta!$A:$A,$A554,Sta!M:M)/$B554</f>
        <v>0.3</v>
      </c>
      <c r="AB554" s="6">
        <f>SUMIF(Sta!$B:$B,$A554,Sta!O:O)/$C554</f>
        <v>0.81818181818181823</v>
      </c>
      <c r="AC554" s="10">
        <f>(SUMIF(Sta!$A:$A,$A554,Sta!N:N) +SUMIF(Sta!$B:$B,$A554,Sta!P:P))/$D554</f>
        <v>0.80952380952380953</v>
      </c>
      <c r="AD554" s="6">
        <f>SUMIF(Sta!$A:$A,$A554,Sta!N:N)/$B554</f>
        <v>0.9</v>
      </c>
      <c r="AE554" s="14">
        <f>SUMIF(Sta!$B:$B,$A554,Sta!P:P)/$C554</f>
        <v>0.72727272727272729</v>
      </c>
    </row>
    <row r="555" spans="1:31" x14ac:dyDescent="0.3">
      <c r="A555" t="s">
        <v>155</v>
      </c>
      <c r="B555" s="9">
        <f>COUNTIF(Sta!A:A,A555)</f>
        <v>0</v>
      </c>
      <c r="C555" s="4">
        <f>COUNTIF(Sta!B:B,A555)</f>
        <v>1</v>
      </c>
      <c r="D555" s="4">
        <f t="shared" si="14"/>
        <v>1</v>
      </c>
      <c r="E555" s="10">
        <f>(SUMIF(Sta!$A:$A,$A555,Sta!F:F) +SUMIF(Sta!$B:$B,$A555,Sta!F:F))/$D555</f>
        <v>6</v>
      </c>
      <c r="F555" s="6" t="e">
        <f>SUMIF(Sta!$A:$A,$A555,Sta!F:F)/$B555</f>
        <v>#DIV/0!</v>
      </c>
      <c r="G555" s="6">
        <f>SUMIF(Sta!$B:$B,$A555,Sta!F:F)/$C555</f>
        <v>6</v>
      </c>
      <c r="H555" s="10">
        <f>(SUMIF(Sta!$A:$A,$A555,Sta!D:D) +SUMIF(Sta!$B:$B,$A555,Sta!E:E))/$D555</f>
        <v>4</v>
      </c>
      <c r="I555" s="6" t="e">
        <f>SUMIF(Sta!$A:$A,$A555,Sta!D:D)/$B555</f>
        <v>#DIV/0!</v>
      </c>
      <c r="J555" s="6">
        <f>SUMIF(Sta!$B:$B,$A555,Sta!E:E)/$C555</f>
        <v>4</v>
      </c>
      <c r="K555" s="10">
        <f>(SUMIF(Sta!$A:$A,$A555,Sta!E:E) +SUMIF(Sta!$B:$B,$A555,Sta!D:D))/$D555</f>
        <v>2</v>
      </c>
      <c r="L555" s="6" t="e">
        <f>SUMIF(Sta!$A:$A,$A555,Sta!E:E)/$B555</f>
        <v>#DIV/0!</v>
      </c>
      <c r="M555" s="6">
        <f>SUMIF(Sta!$B:$B,$A555,Sta!D:D)/$C555</f>
        <v>2</v>
      </c>
      <c r="N555" s="10">
        <f>(SUMIF(Sta!$A:$A,$A555,Sta!L:L) +SUMIF(Sta!$B:$B,$A555,Sta!L:L))/$D555</f>
        <v>4</v>
      </c>
      <c r="O555" s="6" t="e">
        <f>SUMIF(Sta!$A:$A,$A555,Sta!L:L)/$B555</f>
        <v>#DIV/0!</v>
      </c>
      <c r="P555" s="6">
        <f>SUMIF(Sta!$B:$B,$A555,Sta!L:L)/$C555</f>
        <v>4</v>
      </c>
      <c r="Q555" s="10">
        <f>(SUMIF(Sta!$A:$A,$A555,Sta!H:H) +SUMIF(Sta!$B:$B,$A555,Sta!J:J))/$D555</f>
        <v>2</v>
      </c>
      <c r="R555" s="6" t="e">
        <f>SUMIF(Sta!$A:$A,$A555,Sta!H:H)/$B555</f>
        <v>#DIV/0!</v>
      </c>
      <c r="S555" s="6">
        <f>SUMIF(Sta!$B:$B,$A555,Sta!J:J)/$C555</f>
        <v>2</v>
      </c>
      <c r="T555" s="10">
        <f>(SUMIF(Sta!$A:$A,$A555,Sta!I:I) +SUMIF(Sta!$B:$B,$A555,Sta!K:K))/$D555</f>
        <v>2</v>
      </c>
      <c r="U555" s="6" t="e">
        <f>SUMIF(Sta!$A:$A,$A555,Sta!I:I)/$B555</f>
        <v>#DIV/0!</v>
      </c>
      <c r="V555" s="6">
        <f>SUMIF(Sta!$B:$B,$A555,Sta!K:K)/$C555</f>
        <v>2</v>
      </c>
      <c r="W555" s="10">
        <f>(SUMIF(Sta!$A:$A,$A555,Sta!Q:Q) +SUMIF(Sta!$B:$B,$A555,Sta!Q:Q))/$D555</f>
        <v>2</v>
      </c>
      <c r="X555" s="6" t="e">
        <f>SUMIF(Sta!$A:$A,$A555,Sta!Q:Q)/$B555</f>
        <v>#DIV/0!</v>
      </c>
      <c r="Y555" s="6">
        <f>SUMIF(Sta!$B:$B,$A555,Sta!Q:Q)/$C555</f>
        <v>2</v>
      </c>
      <c r="Z555" s="10">
        <f>(SUMIF(Sta!$A:$A,$A555,Sta!M:M) +SUMIF(Sta!$B:$B,$A555,Sta!O:O))/$D555</f>
        <v>2</v>
      </c>
      <c r="AA555" s="6" t="e">
        <f>SUMIF(Sta!$A:$A,$A555,Sta!M:M)/$B555</f>
        <v>#DIV/0!</v>
      </c>
      <c r="AB555" s="6">
        <f>SUMIF(Sta!$B:$B,$A555,Sta!O:O)/$C555</f>
        <v>2</v>
      </c>
      <c r="AC555" s="10">
        <f>(SUMIF(Sta!$A:$A,$A555,Sta!N:N) +SUMIF(Sta!$B:$B,$A555,Sta!P:P))/$D555</f>
        <v>0</v>
      </c>
      <c r="AD555" s="6" t="e">
        <f>SUMIF(Sta!$A:$A,$A555,Sta!N:N)/$B555</f>
        <v>#DIV/0!</v>
      </c>
      <c r="AE555" s="14">
        <f>SUMIF(Sta!$B:$B,$A555,Sta!P:P)/$C555</f>
        <v>0</v>
      </c>
    </row>
    <row r="556" spans="1:31" x14ac:dyDescent="0.3">
      <c r="A556" t="s">
        <v>149</v>
      </c>
      <c r="B556" s="9">
        <f>COUNTIF(Sta!A:A,A556)</f>
        <v>0</v>
      </c>
      <c r="C556" s="4">
        <f>COUNTIF(Sta!B:B,A556)</f>
        <v>1</v>
      </c>
      <c r="D556" s="4">
        <f t="shared" si="14"/>
        <v>1</v>
      </c>
      <c r="E556" s="10">
        <f>(SUMIF(Sta!$A:$A,$A556,Sta!F:F) +SUMIF(Sta!$B:$B,$A556,Sta!F:F))/$D556</f>
        <v>2</v>
      </c>
      <c r="F556" s="6" t="e">
        <f>SUMIF(Sta!$A:$A,$A556,Sta!F:F)/$B556</f>
        <v>#DIV/0!</v>
      </c>
      <c r="G556" s="6">
        <f>SUMIF(Sta!$B:$B,$A556,Sta!F:F)/$C556</f>
        <v>2</v>
      </c>
      <c r="H556" s="10">
        <f>(SUMIF(Sta!$A:$A,$A556,Sta!D:D) +SUMIF(Sta!$B:$B,$A556,Sta!E:E))/$D556</f>
        <v>0</v>
      </c>
      <c r="I556" s="6" t="e">
        <f>SUMIF(Sta!$A:$A,$A556,Sta!D:D)/$B556</f>
        <v>#DIV/0!</v>
      </c>
      <c r="J556" s="6">
        <f>SUMIF(Sta!$B:$B,$A556,Sta!E:E)/$C556</f>
        <v>0</v>
      </c>
      <c r="K556" s="10">
        <f>(SUMIF(Sta!$A:$A,$A556,Sta!E:E) +SUMIF(Sta!$B:$B,$A556,Sta!D:D))/$D556</f>
        <v>2</v>
      </c>
      <c r="L556" s="6" t="e">
        <f>SUMIF(Sta!$A:$A,$A556,Sta!E:E)/$B556</f>
        <v>#DIV/0!</v>
      </c>
      <c r="M556" s="6">
        <f>SUMIF(Sta!$B:$B,$A556,Sta!D:D)/$C556</f>
        <v>2</v>
      </c>
      <c r="N556" s="10">
        <f>(SUMIF(Sta!$A:$A,$A556,Sta!L:L) +SUMIF(Sta!$B:$B,$A556,Sta!L:L))/$D556</f>
        <v>0</v>
      </c>
      <c r="O556" s="6" t="e">
        <f>SUMIF(Sta!$A:$A,$A556,Sta!L:L)/$B556</f>
        <v>#DIV/0!</v>
      </c>
      <c r="P556" s="6">
        <f>SUMIF(Sta!$B:$B,$A556,Sta!L:L)/$C556</f>
        <v>0</v>
      </c>
      <c r="Q556" s="10">
        <f>(SUMIF(Sta!$A:$A,$A556,Sta!H:H) +SUMIF(Sta!$B:$B,$A556,Sta!J:J))/$D556</f>
        <v>0</v>
      </c>
      <c r="R556" s="6" t="e">
        <f>SUMIF(Sta!$A:$A,$A556,Sta!H:H)/$B556</f>
        <v>#DIV/0!</v>
      </c>
      <c r="S556" s="6">
        <f>SUMIF(Sta!$B:$B,$A556,Sta!J:J)/$C556</f>
        <v>0</v>
      </c>
      <c r="T556" s="10">
        <f>(SUMIF(Sta!$A:$A,$A556,Sta!I:I) +SUMIF(Sta!$B:$B,$A556,Sta!K:K))/$D556</f>
        <v>0</v>
      </c>
      <c r="U556" s="6" t="e">
        <f>SUMIF(Sta!$A:$A,$A556,Sta!I:I)/$B556</f>
        <v>#DIV/0!</v>
      </c>
      <c r="V556" s="6">
        <f>SUMIF(Sta!$B:$B,$A556,Sta!K:K)/$C556</f>
        <v>0</v>
      </c>
      <c r="W556" s="10">
        <f>(SUMIF(Sta!$A:$A,$A556,Sta!Q:Q) +SUMIF(Sta!$B:$B,$A556,Sta!Q:Q))/$D556</f>
        <v>2</v>
      </c>
      <c r="X556" s="6" t="e">
        <f>SUMIF(Sta!$A:$A,$A556,Sta!Q:Q)/$B556</f>
        <v>#DIV/0!</v>
      </c>
      <c r="Y556" s="6">
        <f>SUMIF(Sta!$B:$B,$A556,Sta!Q:Q)/$C556</f>
        <v>2</v>
      </c>
      <c r="Z556" s="10">
        <f>(SUMIF(Sta!$A:$A,$A556,Sta!M:M) +SUMIF(Sta!$B:$B,$A556,Sta!O:O))/$D556</f>
        <v>0</v>
      </c>
      <c r="AA556" s="6" t="e">
        <f>SUMIF(Sta!$A:$A,$A556,Sta!M:M)/$B556</f>
        <v>#DIV/0!</v>
      </c>
      <c r="AB556" s="6">
        <f>SUMIF(Sta!$B:$B,$A556,Sta!O:O)/$C556</f>
        <v>0</v>
      </c>
      <c r="AC556" s="10">
        <f>(SUMIF(Sta!$A:$A,$A556,Sta!N:N) +SUMIF(Sta!$B:$B,$A556,Sta!P:P))/$D556</f>
        <v>2</v>
      </c>
      <c r="AD556" s="6" t="e">
        <f>SUMIF(Sta!$A:$A,$A556,Sta!N:N)/$B556</f>
        <v>#DIV/0!</v>
      </c>
      <c r="AE556" s="14">
        <f>SUMIF(Sta!$B:$B,$A556,Sta!P:P)/$C556</f>
        <v>2</v>
      </c>
    </row>
    <row r="557" spans="1:31" x14ac:dyDescent="0.3">
      <c r="A557" t="s">
        <v>304</v>
      </c>
      <c r="B557" s="9">
        <f>COUNTIF(Sta!A:A,A557)</f>
        <v>0</v>
      </c>
      <c r="C557" s="4">
        <f>COUNTIF(Sta!B:B,A557)</f>
        <v>0</v>
      </c>
      <c r="D557" s="4">
        <f t="shared" si="14"/>
        <v>0</v>
      </c>
      <c r="E557" s="10" t="e">
        <f>(SUMIF(Sta!$A:$A,$A557,Sta!F:F) +SUMIF(Sta!$B:$B,$A557,Sta!F:F))/$D557</f>
        <v>#DIV/0!</v>
      </c>
      <c r="F557" s="6" t="e">
        <f>SUMIF(Sta!$A:$A,$A557,Sta!F:F)/$B557</f>
        <v>#DIV/0!</v>
      </c>
      <c r="G557" s="6" t="e">
        <f>SUMIF(Sta!$B:$B,$A557,Sta!F:F)/$C557</f>
        <v>#DIV/0!</v>
      </c>
      <c r="H557" s="10" t="e">
        <f>(SUMIF(Sta!$A:$A,$A557,Sta!D:D) +SUMIF(Sta!$B:$B,$A557,Sta!E:E))/$D557</f>
        <v>#DIV/0!</v>
      </c>
      <c r="I557" s="6" t="e">
        <f>SUMIF(Sta!$A:$A,$A557,Sta!D:D)/$B557</f>
        <v>#DIV/0!</v>
      </c>
      <c r="J557" s="6" t="e">
        <f>SUMIF(Sta!$B:$B,$A557,Sta!E:E)/$C557</f>
        <v>#DIV/0!</v>
      </c>
      <c r="K557" s="10" t="e">
        <f>(SUMIF(Sta!$A:$A,$A557,Sta!E:E) +SUMIF(Sta!$B:$B,$A557,Sta!D:D))/$D557</f>
        <v>#DIV/0!</v>
      </c>
      <c r="L557" s="6" t="e">
        <f>SUMIF(Sta!$A:$A,$A557,Sta!E:E)/$B557</f>
        <v>#DIV/0!</v>
      </c>
      <c r="M557" s="6" t="e">
        <f>SUMIF(Sta!$B:$B,$A557,Sta!D:D)/$C557</f>
        <v>#DIV/0!</v>
      </c>
      <c r="N557" s="10" t="e">
        <f>(SUMIF(Sta!$A:$A,$A557,Sta!L:L) +SUMIF(Sta!$B:$B,$A557,Sta!L:L))/$D557</f>
        <v>#DIV/0!</v>
      </c>
      <c r="O557" s="6" t="e">
        <f>SUMIF(Sta!$A:$A,$A557,Sta!L:L)/$B557</f>
        <v>#DIV/0!</v>
      </c>
      <c r="P557" s="6" t="e">
        <f>SUMIF(Sta!$B:$B,$A557,Sta!L:L)/$C557</f>
        <v>#DIV/0!</v>
      </c>
      <c r="Q557" s="10" t="e">
        <f>(SUMIF(Sta!$A:$A,$A557,Sta!H:H) +SUMIF(Sta!$B:$B,$A557,Sta!J:J))/$D557</f>
        <v>#DIV/0!</v>
      </c>
      <c r="R557" s="6" t="e">
        <f>SUMIF(Sta!$A:$A,$A557,Sta!H:H)/$B557</f>
        <v>#DIV/0!</v>
      </c>
      <c r="S557" s="6" t="e">
        <f>SUMIF(Sta!$B:$B,$A557,Sta!J:J)/$C557</f>
        <v>#DIV/0!</v>
      </c>
      <c r="T557" s="10" t="e">
        <f>(SUMIF(Sta!$A:$A,$A557,Sta!I:I) +SUMIF(Sta!$B:$B,$A557,Sta!K:K))/$D557</f>
        <v>#DIV/0!</v>
      </c>
      <c r="U557" s="6" t="e">
        <f>SUMIF(Sta!$A:$A,$A557,Sta!I:I)/$B557</f>
        <v>#DIV/0!</v>
      </c>
      <c r="V557" s="6" t="e">
        <f>SUMIF(Sta!$B:$B,$A557,Sta!K:K)/$C557</f>
        <v>#DIV/0!</v>
      </c>
      <c r="W557" s="10" t="e">
        <f>(SUMIF(Sta!$A:$A,$A557,Sta!Q:Q) +SUMIF(Sta!$B:$B,$A557,Sta!Q:Q))/$D557</f>
        <v>#DIV/0!</v>
      </c>
      <c r="X557" s="6" t="e">
        <f>SUMIF(Sta!$A:$A,$A557,Sta!Q:Q)/$B557</f>
        <v>#DIV/0!</v>
      </c>
      <c r="Y557" s="6" t="e">
        <f>SUMIF(Sta!$B:$B,$A557,Sta!Q:Q)/$C557</f>
        <v>#DIV/0!</v>
      </c>
      <c r="Z557" s="10" t="e">
        <f>(SUMIF(Sta!$A:$A,$A557,Sta!M:M) +SUMIF(Sta!$B:$B,$A557,Sta!O:O))/$D557</f>
        <v>#DIV/0!</v>
      </c>
      <c r="AA557" s="6" t="e">
        <f>SUMIF(Sta!$A:$A,$A557,Sta!M:M)/$B557</f>
        <v>#DIV/0!</v>
      </c>
      <c r="AB557" s="6" t="e">
        <f>SUMIF(Sta!$B:$B,$A557,Sta!O:O)/$C557</f>
        <v>#DIV/0!</v>
      </c>
      <c r="AC557" s="10" t="e">
        <f>(SUMIF(Sta!$A:$A,$A557,Sta!N:N) +SUMIF(Sta!$B:$B,$A557,Sta!P:P))/$D557</f>
        <v>#DIV/0!</v>
      </c>
      <c r="AD557" s="6" t="e">
        <f>SUMIF(Sta!$A:$A,$A557,Sta!N:N)/$B557</f>
        <v>#DIV/0!</v>
      </c>
      <c r="AE557" s="14" t="e">
        <f>SUMIF(Sta!$B:$B,$A557,Sta!P:P)/$C557</f>
        <v>#DIV/0!</v>
      </c>
    </row>
    <row r="558" spans="1:31" x14ac:dyDescent="0.3">
      <c r="A558" t="s">
        <v>358</v>
      </c>
      <c r="B558" s="9">
        <f>COUNTIF(Sta!A:A,A558)</f>
        <v>1</v>
      </c>
      <c r="C558" s="4">
        <f>COUNTIF(Sta!B:B,A558)</f>
        <v>2</v>
      </c>
      <c r="D558" s="4">
        <f t="shared" si="14"/>
        <v>3</v>
      </c>
      <c r="E558" s="10">
        <f>(SUMIF(Sta!$A:$A,$A558,Sta!F:F) +SUMIF(Sta!$B:$B,$A558,Sta!F:F))/$D558</f>
        <v>2</v>
      </c>
      <c r="F558" s="6">
        <f>SUMIF(Sta!$A:$A,$A558,Sta!F:F)/$B558</f>
        <v>2</v>
      </c>
      <c r="G558" s="6">
        <f>SUMIF(Sta!$B:$B,$A558,Sta!F:F)/$C558</f>
        <v>2</v>
      </c>
      <c r="H558" s="10">
        <f>(SUMIF(Sta!$A:$A,$A558,Sta!D:D) +SUMIF(Sta!$B:$B,$A558,Sta!E:E))/$D558</f>
        <v>1</v>
      </c>
      <c r="I558" s="6">
        <f>SUMIF(Sta!$A:$A,$A558,Sta!D:D)/$B558</f>
        <v>1</v>
      </c>
      <c r="J558" s="6">
        <f>SUMIF(Sta!$B:$B,$A558,Sta!E:E)/$C558</f>
        <v>1</v>
      </c>
      <c r="K558" s="10">
        <f>(SUMIF(Sta!$A:$A,$A558,Sta!E:E) +SUMIF(Sta!$B:$B,$A558,Sta!D:D))/$D558</f>
        <v>1</v>
      </c>
      <c r="L558" s="6">
        <f>SUMIF(Sta!$A:$A,$A558,Sta!E:E)/$B558</f>
        <v>1</v>
      </c>
      <c r="M558" s="6">
        <f>SUMIF(Sta!$B:$B,$A558,Sta!D:D)/$C558</f>
        <v>1</v>
      </c>
      <c r="N558" s="10">
        <f>(SUMIF(Sta!$A:$A,$A558,Sta!L:L) +SUMIF(Sta!$B:$B,$A558,Sta!L:L))/$D558</f>
        <v>0.33333333333333331</v>
      </c>
      <c r="O558" s="6">
        <f>SUMIF(Sta!$A:$A,$A558,Sta!L:L)/$B558</f>
        <v>1</v>
      </c>
      <c r="P558" s="6">
        <f>SUMIF(Sta!$B:$B,$A558,Sta!L:L)/$C558</f>
        <v>0</v>
      </c>
      <c r="Q558" s="10">
        <f>(SUMIF(Sta!$A:$A,$A558,Sta!H:H) +SUMIF(Sta!$B:$B,$A558,Sta!J:J))/$D558</f>
        <v>0.33333333333333331</v>
      </c>
      <c r="R558" s="6">
        <f>SUMIF(Sta!$A:$A,$A558,Sta!H:H)/$B558</f>
        <v>1</v>
      </c>
      <c r="S558" s="6">
        <f>SUMIF(Sta!$B:$B,$A558,Sta!J:J)/$C558</f>
        <v>0</v>
      </c>
      <c r="T558" s="10">
        <f>(SUMIF(Sta!$A:$A,$A558,Sta!I:I) +SUMIF(Sta!$B:$B,$A558,Sta!K:K))/$D558</f>
        <v>0</v>
      </c>
      <c r="U558" s="6">
        <f>SUMIF(Sta!$A:$A,$A558,Sta!I:I)/$B558</f>
        <v>0</v>
      </c>
      <c r="V558" s="6">
        <f>SUMIF(Sta!$B:$B,$A558,Sta!K:K)/$C558</f>
        <v>0</v>
      </c>
      <c r="W558" s="10">
        <f>(SUMIF(Sta!$A:$A,$A558,Sta!Q:Q) +SUMIF(Sta!$B:$B,$A558,Sta!Q:Q))/$D558</f>
        <v>1.6666666666666667</v>
      </c>
      <c r="X558" s="6">
        <f>SUMIF(Sta!$A:$A,$A558,Sta!Q:Q)/$B558</f>
        <v>1</v>
      </c>
      <c r="Y558" s="6">
        <f>SUMIF(Sta!$B:$B,$A558,Sta!Q:Q)/$C558</f>
        <v>2</v>
      </c>
      <c r="Z558" s="10">
        <f>(SUMIF(Sta!$A:$A,$A558,Sta!M:M) +SUMIF(Sta!$B:$B,$A558,Sta!O:O))/$D558</f>
        <v>0.66666666666666663</v>
      </c>
      <c r="AA558" s="6">
        <f>SUMIF(Sta!$A:$A,$A558,Sta!M:M)/$B558</f>
        <v>0</v>
      </c>
      <c r="AB558" s="6">
        <f>SUMIF(Sta!$B:$B,$A558,Sta!O:O)/$C558</f>
        <v>1</v>
      </c>
      <c r="AC558" s="10">
        <f>(SUMIF(Sta!$A:$A,$A558,Sta!N:N) +SUMIF(Sta!$B:$B,$A558,Sta!P:P))/$D558</f>
        <v>1</v>
      </c>
      <c r="AD558" s="6">
        <f>SUMIF(Sta!$A:$A,$A558,Sta!N:N)/$B558</f>
        <v>1</v>
      </c>
      <c r="AE558" s="14">
        <f>SUMIF(Sta!$B:$B,$A558,Sta!P:P)/$C558</f>
        <v>1</v>
      </c>
    </row>
    <row r="559" spans="1:31" x14ac:dyDescent="0.3">
      <c r="A559" t="s">
        <v>530</v>
      </c>
      <c r="B559" s="9">
        <f>COUNTIF(Sta!A:A,A559)</f>
        <v>8</v>
      </c>
      <c r="C559" s="4">
        <f>COUNTIF(Sta!B:B,A559)</f>
        <v>7</v>
      </c>
      <c r="D559" s="4">
        <f t="shared" si="14"/>
        <v>15</v>
      </c>
      <c r="E559" s="10">
        <f>(SUMIF(Sta!$A:$A,$A559,Sta!F:F) +SUMIF(Sta!$B:$B,$A559,Sta!F:F))/$D559</f>
        <v>3.2</v>
      </c>
      <c r="F559" s="6">
        <f>SUMIF(Sta!$A:$A,$A559,Sta!F:F)/$B559</f>
        <v>2.875</v>
      </c>
      <c r="G559" s="6">
        <f>SUMIF(Sta!$B:$B,$A559,Sta!F:F)/$C559</f>
        <v>3.5714285714285716</v>
      </c>
      <c r="H559" s="10">
        <f>(SUMIF(Sta!$A:$A,$A559,Sta!D:D) +SUMIF(Sta!$B:$B,$A559,Sta!E:E))/$D559</f>
        <v>1.9333333333333333</v>
      </c>
      <c r="I559" s="6">
        <f>SUMIF(Sta!$A:$A,$A559,Sta!D:D)/$B559</f>
        <v>2.125</v>
      </c>
      <c r="J559" s="6">
        <f>SUMIF(Sta!$B:$B,$A559,Sta!E:E)/$C559</f>
        <v>1.7142857142857142</v>
      </c>
      <c r="K559" s="10">
        <f>(SUMIF(Sta!$A:$A,$A559,Sta!E:E) +SUMIF(Sta!$B:$B,$A559,Sta!D:D))/$D559</f>
        <v>1.2666666666666666</v>
      </c>
      <c r="L559" s="6">
        <f>SUMIF(Sta!$A:$A,$A559,Sta!E:E)/$B559</f>
        <v>0.75</v>
      </c>
      <c r="M559" s="6">
        <f>SUMIF(Sta!$B:$B,$A559,Sta!D:D)/$C559</f>
        <v>1.8571428571428572</v>
      </c>
      <c r="N559" s="10">
        <f>(SUMIF(Sta!$A:$A,$A559,Sta!L:L) +SUMIF(Sta!$B:$B,$A559,Sta!L:L))/$D559</f>
        <v>1.3333333333333333</v>
      </c>
      <c r="O559" s="6">
        <f>SUMIF(Sta!$A:$A,$A559,Sta!L:L)/$B559</f>
        <v>1.5</v>
      </c>
      <c r="P559" s="6">
        <f>SUMIF(Sta!$B:$B,$A559,Sta!L:L)/$C559</f>
        <v>1.1428571428571428</v>
      </c>
      <c r="Q559" s="10">
        <f>(SUMIF(Sta!$A:$A,$A559,Sta!H:H) +SUMIF(Sta!$B:$B,$A559,Sta!J:J))/$D559</f>
        <v>0.8666666666666667</v>
      </c>
      <c r="R559" s="6">
        <f>SUMIF(Sta!$A:$A,$A559,Sta!H:H)/$B559</f>
        <v>1.125</v>
      </c>
      <c r="S559" s="6">
        <f>SUMIF(Sta!$B:$B,$A559,Sta!J:J)/$C559</f>
        <v>0.5714285714285714</v>
      </c>
      <c r="T559" s="10">
        <f>(SUMIF(Sta!$A:$A,$A559,Sta!I:I) +SUMIF(Sta!$B:$B,$A559,Sta!K:K))/$D559</f>
        <v>0.46666666666666667</v>
      </c>
      <c r="U559" s="6">
        <f>SUMIF(Sta!$A:$A,$A559,Sta!I:I)/$B559</f>
        <v>0.375</v>
      </c>
      <c r="V559" s="6">
        <f>SUMIF(Sta!$B:$B,$A559,Sta!K:K)/$C559</f>
        <v>0.5714285714285714</v>
      </c>
      <c r="W559" s="10">
        <f>(SUMIF(Sta!$A:$A,$A559,Sta!Q:Q) +SUMIF(Sta!$B:$B,$A559,Sta!Q:Q))/$D559</f>
        <v>1.8666666666666667</v>
      </c>
      <c r="X559" s="6">
        <f>SUMIF(Sta!$A:$A,$A559,Sta!Q:Q)/$B559</f>
        <v>1.375</v>
      </c>
      <c r="Y559" s="6">
        <f>SUMIF(Sta!$B:$B,$A559,Sta!Q:Q)/$C559</f>
        <v>2.4285714285714284</v>
      </c>
      <c r="Z559" s="10">
        <f>(SUMIF(Sta!$A:$A,$A559,Sta!M:M) +SUMIF(Sta!$B:$B,$A559,Sta!O:O))/$D559</f>
        <v>1.0666666666666667</v>
      </c>
      <c r="AA559" s="6">
        <f>SUMIF(Sta!$A:$A,$A559,Sta!M:M)/$B559</f>
        <v>1</v>
      </c>
      <c r="AB559" s="6">
        <f>SUMIF(Sta!$B:$B,$A559,Sta!O:O)/$C559</f>
        <v>1.1428571428571428</v>
      </c>
      <c r="AC559" s="10">
        <f>(SUMIF(Sta!$A:$A,$A559,Sta!N:N) +SUMIF(Sta!$B:$B,$A559,Sta!P:P))/$D559</f>
        <v>0.8</v>
      </c>
      <c r="AD559" s="6">
        <f>SUMIF(Sta!$A:$A,$A559,Sta!N:N)/$B559</f>
        <v>0.375</v>
      </c>
      <c r="AE559" s="14">
        <f>SUMIF(Sta!$B:$B,$A559,Sta!P:P)/$C559</f>
        <v>1.2857142857142858</v>
      </c>
    </row>
    <row r="560" spans="1:31" x14ac:dyDescent="0.3">
      <c r="A560" t="s">
        <v>621</v>
      </c>
      <c r="B560" s="9">
        <f>COUNTIF(Sta!A:A,A560)</f>
        <v>1</v>
      </c>
      <c r="C560" s="4">
        <f>COUNTIF(Sta!B:B,A560)</f>
        <v>2</v>
      </c>
      <c r="D560" s="4">
        <f t="shared" si="14"/>
        <v>3</v>
      </c>
      <c r="E560" s="10">
        <f>(SUMIF(Sta!$A:$A,$A560,Sta!F:F) +SUMIF(Sta!$B:$B,$A560,Sta!F:F))/$D560</f>
        <v>3.3333333333333335</v>
      </c>
      <c r="F560" s="6">
        <f>SUMIF(Sta!$A:$A,$A560,Sta!F:F)/$B560</f>
        <v>3</v>
      </c>
      <c r="G560" s="6">
        <f>SUMIF(Sta!$B:$B,$A560,Sta!F:F)/$C560</f>
        <v>3.5</v>
      </c>
      <c r="H560" s="10">
        <f>(SUMIF(Sta!$A:$A,$A560,Sta!D:D) +SUMIF(Sta!$B:$B,$A560,Sta!E:E))/$D560</f>
        <v>0.66666666666666663</v>
      </c>
      <c r="I560" s="6">
        <f>SUMIF(Sta!$A:$A,$A560,Sta!D:D)/$B560</f>
        <v>0</v>
      </c>
      <c r="J560" s="6">
        <f>SUMIF(Sta!$B:$B,$A560,Sta!E:E)/$C560</f>
        <v>1</v>
      </c>
      <c r="K560" s="10">
        <f>(SUMIF(Sta!$A:$A,$A560,Sta!E:E) +SUMIF(Sta!$B:$B,$A560,Sta!D:D))/$D560</f>
        <v>2.6666666666666665</v>
      </c>
      <c r="L560" s="6">
        <f>SUMIF(Sta!$A:$A,$A560,Sta!E:E)/$B560</f>
        <v>3</v>
      </c>
      <c r="M560" s="6">
        <f>SUMIF(Sta!$B:$B,$A560,Sta!D:D)/$C560</f>
        <v>2.5</v>
      </c>
      <c r="N560" s="10">
        <f>(SUMIF(Sta!$A:$A,$A560,Sta!L:L) +SUMIF(Sta!$B:$B,$A560,Sta!L:L))/$D560</f>
        <v>1</v>
      </c>
      <c r="O560" s="6">
        <f>SUMIF(Sta!$A:$A,$A560,Sta!L:L)/$B560</f>
        <v>0</v>
      </c>
      <c r="P560" s="6">
        <f>SUMIF(Sta!$B:$B,$A560,Sta!L:L)/$C560</f>
        <v>1.5</v>
      </c>
      <c r="Q560" s="10">
        <f>(SUMIF(Sta!$A:$A,$A560,Sta!H:H) +SUMIF(Sta!$B:$B,$A560,Sta!J:J))/$D560</f>
        <v>0.33333333333333331</v>
      </c>
      <c r="R560" s="6">
        <f>SUMIF(Sta!$A:$A,$A560,Sta!H:H)/$B560</f>
        <v>0</v>
      </c>
      <c r="S560" s="6">
        <f>SUMIF(Sta!$B:$B,$A560,Sta!J:J)/$C560</f>
        <v>0.5</v>
      </c>
      <c r="T560" s="10">
        <f>(SUMIF(Sta!$A:$A,$A560,Sta!I:I) +SUMIF(Sta!$B:$B,$A560,Sta!K:K))/$D560</f>
        <v>0.66666666666666663</v>
      </c>
      <c r="U560" s="6">
        <f>SUMIF(Sta!$A:$A,$A560,Sta!I:I)/$B560</f>
        <v>0</v>
      </c>
      <c r="V560" s="6">
        <f>SUMIF(Sta!$B:$B,$A560,Sta!K:K)/$C560</f>
        <v>1</v>
      </c>
      <c r="W560" s="10">
        <f>(SUMIF(Sta!$A:$A,$A560,Sta!Q:Q) +SUMIF(Sta!$B:$B,$A560,Sta!Q:Q))/$D560</f>
        <v>2.3333333333333335</v>
      </c>
      <c r="X560" s="6">
        <f>SUMIF(Sta!$A:$A,$A560,Sta!Q:Q)/$B560</f>
        <v>3</v>
      </c>
      <c r="Y560" s="6">
        <f>SUMIF(Sta!$B:$B,$A560,Sta!Q:Q)/$C560</f>
        <v>2</v>
      </c>
      <c r="Z560" s="10">
        <f>(SUMIF(Sta!$A:$A,$A560,Sta!M:M) +SUMIF(Sta!$B:$B,$A560,Sta!O:O))/$D560</f>
        <v>0.33333333333333331</v>
      </c>
      <c r="AA560" s="6">
        <f>SUMIF(Sta!$A:$A,$A560,Sta!M:M)/$B560</f>
        <v>0</v>
      </c>
      <c r="AB560" s="6">
        <f>SUMIF(Sta!$B:$B,$A560,Sta!O:O)/$C560</f>
        <v>0.5</v>
      </c>
      <c r="AC560" s="10">
        <f>(SUMIF(Sta!$A:$A,$A560,Sta!N:N) +SUMIF(Sta!$B:$B,$A560,Sta!P:P))/$D560</f>
        <v>2</v>
      </c>
      <c r="AD560" s="6">
        <f>SUMIF(Sta!$A:$A,$A560,Sta!N:N)/$B560</f>
        <v>3</v>
      </c>
      <c r="AE560" s="14">
        <f>SUMIF(Sta!$B:$B,$A560,Sta!P:P)/$C560</f>
        <v>1.5</v>
      </c>
    </row>
    <row r="561" spans="1:31" x14ac:dyDescent="0.3">
      <c r="A561" t="s">
        <v>386</v>
      </c>
      <c r="B561" s="9">
        <f>COUNTIF(Sta!A:A,A561)</f>
        <v>1</v>
      </c>
      <c r="C561" s="4">
        <f>COUNTIF(Sta!B:B,A561)</f>
        <v>0</v>
      </c>
      <c r="D561" s="4">
        <f t="shared" si="14"/>
        <v>1</v>
      </c>
      <c r="E561" s="10">
        <f>(SUMIF(Sta!$A:$A,$A561,Sta!F:F) +SUMIF(Sta!$B:$B,$A561,Sta!F:F))/$D561</f>
        <v>0</v>
      </c>
      <c r="F561" s="6">
        <f>SUMIF(Sta!$A:$A,$A561,Sta!F:F)/$B561</f>
        <v>0</v>
      </c>
      <c r="G561" s="6" t="e">
        <f>SUMIF(Sta!$B:$B,$A561,Sta!F:F)/$C561</f>
        <v>#DIV/0!</v>
      </c>
      <c r="H561" s="10">
        <f>(SUMIF(Sta!$A:$A,$A561,Sta!D:D) +SUMIF(Sta!$B:$B,$A561,Sta!E:E))/$D561</f>
        <v>0</v>
      </c>
      <c r="I561" s="6">
        <f>SUMIF(Sta!$A:$A,$A561,Sta!D:D)/$B561</f>
        <v>0</v>
      </c>
      <c r="J561" s="6" t="e">
        <f>SUMIF(Sta!$B:$B,$A561,Sta!E:E)/$C561</f>
        <v>#DIV/0!</v>
      </c>
      <c r="K561" s="10">
        <f>(SUMIF(Sta!$A:$A,$A561,Sta!E:E) +SUMIF(Sta!$B:$B,$A561,Sta!D:D))/$D561</f>
        <v>0</v>
      </c>
      <c r="L561" s="6">
        <f>SUMIF(Sta!$A:$A,$A561,Sta!E:E)/$B561</f>
        <v>0</v>
      </c>
      <c r="M561" s="6" t="e">
        <f>SUMIF(Sta!$B:$B,$A561,Sta!D:D)/$C561</f>
        <v>#DIV/0!</v>
      </c>
      <c r="N561" s="10">
        <f>(SUMIF(Sta!$A:$A,$A561,Sta!L:L) +SUMIF(Sta!$B:$B,$A561,Sta!L:L))/$D561</f>
        <v>0</v>
      </c>
      <c r="O561" s="6">
        <f>SUMIF(Sta!$A:$A,$A561,Sta!L:L)/$B561</f>
        <v>0</v>
      </c>
      <c r="P561" s="6" t="e">
        <f>SUMIF(Sta!$B:$B,$A561,Sta!L:L)/$C561</f>
        <v>#DIV/0!</v>
      </c>
      <c r="Q561" s="10">
        <f>(SUMIF(Sta!$A:$A,$A561,Sta!H:H) +SUMIF(Sta!$B:$B,$A561,Sta!J:J))/$D561</f>
        <v>0</v>
      </c>
      <c r="R561" s="6">
        <f>SUMIF(Sta!$A:$A,$A561,Sta!H:H)/$B561</f>
        <v>0</v>
      </c>
      <c r="S561" s="6" t="e">
        <f>SUMIF(Sta!$B:$B,$A561,Sta!J:J)/$C561</f>
        <v>#DIV/0!</v>
      </c>
      <c r="T561" s="10">
        <f>(SUMIF(Sta!$A:$A,$A561,Sta!I:I) +SUMIF(Sta!$B:$B,$A561,Sta!K:K))/$D561</f>
        <v>0</v>
      </c>
      <c r="U561" s="6">
        <f>SUMIF(Sta!$A:$A,$A561,Sta!I:I)/$B561</f>
        <v>0</v>
      </c>
      <c r="V561" s="6" t="e">
        <f>SUMIF(Sta!$B:$B,$A561,Sta!K:K)/$C561</f>
        <v>#DIV/0!</v>
      </c>
      <c r="W561" s="10">
        <f>(SUMIF(Sta!$A:$A,$A561,Sta!Q:Q) +SUMIF(Sta!$B:$B,$A561,Sta!Q:Q))/$D561</f>
        <v>0</v>
      </c>
      <c r="X561" s="6">
        <f>SUMIF(Sta!$A:$A,$A561,Sta!Q:Q)/$B561</f>
        <v>0</v>
      </c>
      <c r="Y561" s="6" t="e">
        <f>SUMIF(Sta!$B:$B,$A561,Sta!Q:Q)/$C561</f>
        <v>#DIV/0!</v>
      </c>
      <c r="Z561" s="10">
        <f>(SUMIF(Sta!$A:$A,$A561,Sta!M:M) +SUMIF(Sta!$B:$B,$A561,Sta!O:O))/$D561</f>
        <v>0</v>
      </c>
      <c r="AA561" s="6">
        <f>SUMIF(Sta!$A:$A,$A561,Sta!M:M)/$B561</f>
        <v>0</v>
      </c>
      <c r="AB561" s="6" t="e">
        <f>SUMIF(Sta!$B:$B,$A561,Sta!O:O)/$C561</f>
        <v>#DIV/0!</v>
      </c>
      <c r="AC561" s="10">
        <f>(SUMIF(Sta!$A:$A,$A561,Sta!N:N) +SUMIF(Sta!$B:$B,$A561,Sta!P:P))/$D561</f>
        <v>0</v>
      </c>
      <c r="AD561" s="6">
        <f>SUMIF(Sta!$A:$A,$A561,Sta!N:N)/$B561</f>
        <v>0</v>
      </c>
      <c r="AE561" s="14" t="e">
        <f>SUMIF(Sta!$B:$B,$A561,Sta!P:P)/$C561</f>
        <v>#DIV/0!</v>
      </c>
    </row>
    <row r="562" spans="1:31" x14ac:dyDescent="0.3">
      <c r="A562" t="s">
        <v>497</v>
      </c>
      <c r="B562" s="9">
        <f>COUNTIF(Sta!A:A,A562)</f>
        <v>7</v>
      </c>
      <c r="C562" s="4">
        <f>COUNTIF(Sta!B:B,A562)</f>
        <v>6</v>
      </c>
      <c r="D562" s="4">
        <f t="shared" si="14"/>
        <v>13</v>
      </c>
      <c r="E562" s="10">
        <f>(SUMIF(Sta!$A:$A,$A562,Sta!F:F) +SUMIF(Sta!$B:$B,$A562,Sta!F:F))/$D562</f>
        <v>2.3076923076923075</v>
      </c>
      <c r="F562" s="6">
        <f>SUMIF(Sta!$A:$A,$A562,Sta!F:F)/$B562</f>
        <v>2</v>
      </c>
      <c r="G562" s="6">
        <f>SUMIF(Sta!$B:$B,$A562,Sta!F:F)/$C562</f>
        <v>2.6666666666666665</v>
      </c>
      <c r="H562" s="10">
        <f>(SUMIF(Sta!$A:$A,$A562,Sta!D:D) +SUMIF(Sta!$B:$B,$A562,Sta!E:E))/$D562</f>
        <v>0.92307692307692313</v>
      </c>
      <c r="I562" s="6">
        <f>SUMIF(Sta!$A:$A,$A562,Sta!D:D)/$B562</f>
        <v>1.1428571428571428</v>
      </c>
      <c r="J562" s="6">
        <f>SUMIF(Sta!$B:$B,$A562,Sta!E:E)/$C562</f>
        <v>0.66666666666666663</v>
      </c>
      <c r="K562" s="10">
        <f>(SUMIF(Sta!$A:$A,$A562,Sta!E:E) +SUMIF(Sta!$B:$B,$A562,Sta!D:D))/$D562</f>
        <v>1.3846153846153846</v>
      </c>
      <c r="L562" s="6">
        <f>SUMIF(Sta!$A:$A,$A562,Sta!E:E)/$B562</f>
        <v>0.8571428571428571</v>
      </c>
      <c r="M562" s="6">
        <f>SUMIF(Sta!$B:$B,$A562,Sta!D:D)/$C562</f>
        <v>2</v>
      </c>
      <c r="N562" s="10">
        <f>(SUMIF(Sta!$A:$A,$A562,Sta!L:L) +SUMIF(Sta!$B:$B,$A562,Sta!L:L))/$D562</f>
        <v>1.2307692307692308</v>
      </c>
      <c r="O562" s="6">
        <f>SUMIF(Sta!$A:$A,$A562,Sta!L:L)/$B562</f>
        <v>1</v>
      </c>
      <c r="P562" s="6">
        <f>SUMIF(Sta!$B:$B,$A562,Sta!L:L)/$C562</f>
        <v>1.5</v>
      </c>
      <c r="Q562" s="10">
        <f>(SUMIF(Sta!$A:$A,$A562,Sta!H:H) +SUMIF(Sta!$B:$B,$A562,Sta!J:J))/$D562</f>
        <v>0.53846153846153844</v>
      </c>
      <c r="R562" s="6">
        <f>SUMIF(Sta!$A:$A,$A562,Sta!H:H)/$B562</f>
        <v>0.5714285714285714</v>
      </c>
      <c r="S562" s="6">
        <f>SUMIF(Sta!$B:$B,$A562,Sta!J:J)/$C562</f>
        <v>0.5</v>
      </c>
      <c r="T562" s="10">
        <f>(SUMIF(Sta!$A:$A,$A562,Sta!I:I) +SUMIF(Sta!$B:$B,$A562,Sta!K:K))/$D562</f>
        <v>0.69230769230769229</v>
      </c>
      <c r="U562" s="6">
        <f>SUMIF(Sta!$A:$A,$A562,Sta!I:I)/$B562</f>
        <v>0.42857142857142855</v>
      </c>
      <c r="V562" s="6">
        <f>SUMIF(Sta!$B:$B,$A562,Sta!K:K)/$C562</f>
        <v>1</v>
      </c>
      <c r="W562" s="10">
        <f>(SUMIF(Sta!$A:$A,$A562,Sta!Q:Q) +SUMIF(Sta!$B:$B,$A562,Sta!Q:Q))/$D562</f>
        <v>1.0769230769230769</v>
      </c>
      <c r="X562" s="6">
        <f>SUMIF(Sta!$A:$A,$A562,Sta!Q:Q)/$B562</f>
        <v>1</v>
      </c>
      <c r="Y562" s="6">
        <f>SUMIF(Sta!$B:$B,$A562,Sta!Q:Q)/$C562</f>
        <v>1.1666666666666667</v>
      </c>
      <c r="Z562" s="10">
        <f>(SUMIF(Sta!$A:$A,$A562,Sta!M:M) +SUMIF(Sta!$B:$B,$A562,Sta!O:O))/$D562</f>
        <v>0.38461538461538464</v>
      </c>
      <c r="AA562" s="6">
        <f>SUMIF(Sta!$A:$A,$A562,Sta!M:M)/$B562</f>
        <v>0.5714285714285714</v>
      </c>
      <c r="AB562" s="6">
        <f>SUMIF(Sta!$B:$B,$A562,Sta!O:O)/$C562</f>
        <v>0.16666666666666666</v>
      </c>
      <c r="AC562" s="10">
        <f>(SUMIF(Sta!$A:$A,$A562,Sta!N:N) +SUMIF(Sta!$B:$B,$A562,Sta!P:P))/$D562</f>
        <v>0.69230769230769229</v>
      </c>
      <c r="AD562" s="6">
        <f>SUMIF(Sta!$A:$A,$A562,Sta!N:N)/$B562</f>
        <v>0.42857142857142855</v>
      </c>
      <c r="AE562" s="14">
        <f>SUMIF(Sta!$B:$B,$A562,Sta!P:P)/$C562</f>
        <v>1</v>
      </c>
    </row>
    <row r="563" spans="1:31" x14ac:dyDescent="0.3">
      <c r="A563" t="s">
        <v>452</v>
      </c>
      <c r="B563" s="9">
        <f>COUNTIF(Sta!A:A,A563)</f>
        <v>11</v>
      </c>
      <c r="C563" s="4">
        <f>COUNTIF(Sta!B:B,A563)</f>
        <v>11</v>
      </c>
      <c r="D563" s="4">
        <f t="shared" si="14"/>
        <v>22</v>
      </c>
      <c r="E563" s="10">
        <f>(SUMIF(Sta!$A:$A,$A563,Sta!F:F) +SUMIF(Sta!$B:$B,$A563,Sta!F:F))/$D563</f>
        <v>2.5454545454545454</v>
      </c>
      <c r="F563" s="6">
        <f>SUMIF(Sta!$A:$A,$A563,Sta!F:F)/$B563</f>
        <v>2.8181818181818183</v>
      </c>
      <c r="G563" s="6">
        <f>SUMIF(Sta!$B:$B,$A563,Sta!F:F)/$C563</f>
        <v>2.2727272727272729</v>
      </c>
      <c r="H563" s="10">
        <f>(SUMIF(Sta!$A:$A,$A563,Sta!D:D) +SUMIF(Sta!$B:$B,$A563,Sta!E:E))/$D563</f>
        <v>1.0909090909090908</v>
      </c>
      <c r="I563" s="6">
        <f>SUMIF(Sta!$A:$A,$A563,Sta!D:D)/$B563</f>
        <v>1.5454545454545454</v>
      </c>
      <c r="J563" s="6">
        <f>SUMIF(Sta!$B:$B,$A563,Sta!E:E)/$C563</f>
        <v>0.63636363636363635</v>
      </c>
      <c r="K563" s="10">
        <f>(SUMIF(Sta!$A:$A,$A563,Sta!E:E) +SUMIF(Sta!$B:$B,$A563,Sta!D:D))/$D563</f>
        <v>1.4545454545454546</v>
      </c>
      <c r="L563" s="6">
        <f>SUMIF(Sta!$A:$A,$A563,Sta!E:E)/$B563</f>
        <v>1.2727272727272727</v>
      </c>
      <c r="M563" s="6">
        <f>SUMIF(Sta!$B:$B,$A563,Sta!D:D)/$C563</f>
        <v>1.6363636363636365</v>
      </c>
      <c r="N563" s="10">
        <f>(SUMIF(Sta!$A:$A,$A563,Sta!L:L) +SUMIF(Sta!$B:$B,$A563,Sta!L:L))/$D563</f>
        <v>1.3636363636363635</v>
      </c>
      <c r="O563" s="6">
        <f>SUMIF(Sta!$A:$A,$A563,Sta!L:L)/$B563</f>
        <v>1.4545454545454546</v>
      </c>
      <c r="P563" s="6">
        <f>SUMIF(Sta!$B:$B,$A563,Sta!L:L)/$C563</f>
        <v>1.2727272727272727</v>
      </c>
      <c r="Q563" s="10">
        <f>(SUMIF(Sta!$A:$A,$A563,Sta!H:H) +SUMIF(Sta!$B:$B,$A563,Sta!J:J))/$D563</f>
        <v>0.45454545454545453</v>
      </c>
      <c r="R563" s="6">
        <f>SUMIF(Sta!$A:$A,$A563,Sta!H:H)/$B563</f>
        <v>0.63636363636363635</v>
      </c>
      <c r="S563" s="6">
        <f>SUMIF(Sta!$B:$B,$A563,Sta!J:J)/$C563</f>
        <v>0.27272727272727271</v>
      </c>
      <c r="T563" s="10">
        <f>(SUMIF(Sta!$A:$A,$A563,Sta!I:I) +SUMIF(Sta!$B:$B,$A563,Sta!K:K))/$D563</f>
        <v>0.90909090909090906</v>
      </c>
      <c r="U563" s="6">
        <f>SUMIF(Sta!$A:$A,$A563,Sta!I:I)/$B563</f>
        <v>0.81818181818181823</v>
      </c>
      <c r="V563" s="6">
        <f>SUMIF(Sta!$B:$B,$A563,Sta!K:K)/$C563</f>
        <v>1</v>
      </c>
      <c r="W563" s="10">
        <f>(SUMIF(Sta!$A:$A,$A563,Sta!Q:Q) +SUMIF(Sta!$B:$B,$A563,Sta!Q:Q))/$D563</f>
        <v>1.1818181818181819</v>
      </c>
      <c r="X563" s="6">
        <f>SUMIF(Sta!$A:$A,$A563,Sta!Q:Q)/$B563</f>
        <v>1.3636363636363635</v>
      </c>
      <c r="Y563" s="6">
        <f>SUMIF(Sta!$B:$B,$A563,Sta!Q:Q)/$C563</f>
        <v>1</v>
      </c>
      <c r="Z563" s="10">
        <f>(SUMIF(Sta!$A:$A,$A563,Sta!M:M) +SUMIF(Sta!$B:$B,$A563,Sta!O:O))/$D563</f>
        <v>0.63636363636363635</v>
      </c>
      <c r="AA563" s="6">
        <f>SUMIF(Sta!$A:$A,$A563,Sta!M:M)/$B563</f>
        <v>0.90909090909090906</v>
      </c>
      <c r="AB563" s="6">
        <f>SUMIF(Sta!$B:$B,$A563,Sta!O:O)/$C563</f>
        <v>0.36363636363636365</v>
      </c>
      <c r="AC563" s="10">
        <f>(SUMIF(Sta!$A:$A,$A563,Sta!N:N) +SUMIF(Sta!$B:$B,$A563,Sta!P:P))/$D563</f>
        <v>0.54545454545454541</v>
      </c>
      <c r="AD563" s="6">
        <f>SUMIF(Sta!$A:$A,$A563,Sta!N:N)/$B563</f>
        <v>0.45454545454545453</v>
      </c>
      <c r="AE563" s="14">
        <f>SUMIF(Sta!$B:$B,$A563,Sta!P:P)/$C563</f>
        <v>0.63636363636363635</v>
      </c>
    </row>
    <row r="564" spans="1:31" x14ac:dyDescent="0.3">
      <c r="A564" t="s">
        <v>639</v>
      </c>
      <c r="B564" s="9">
        <f>COUNTIF(Sta!A:A,A564)</f>
        <v>1</v>
      </c>
      <c r="C564" s="4">
        <f>COUNTIF(Sta!B:B,A564)</f>
        <v>1</v>
      </c>
      <c r="D564" s="4">
        <f t="shared" si="14"/>
        <v>2</v>
      </c>
      <c r="E564" s="10">
        <f>(SUMIF(Sta!$A:$A,$A564,Sta!F:F) +SUMIF(Sta!$B:$B,$A564,Sta!F:F))/$D564</f>
        <v>2.5</v>
      </c>
      <c r="F564" s="6">
        <f>SUMIF(Sta!$A:$A,$A564,Sta!F:F)/$B564</f>
        <v>4</v>
      </c>
      <c r="G564" s="6">
        <f>SUMIF(Sta!$B:$B,$A564,Sta!F:F)/$C564</f>
        <v>1</v>
      </c>
      <c r="H564" s="10">
        <f>(SUMIF(Sta!$A:$A,$A564,Sta!D:D) +SUMIF(Sta!$B:$B,$A564,Sta!E:E))/$D564</f>
        <v>1</v>
      </c>
      <c r="I564" s="6">
        <f>SUMIF(Sta!$A:$A,$A564,Sta!D:D)/$B564</f>
        <v>2</v>
      </c>
      <c r="J564" s="6">
        <f>SUMIF(Sta!$B:$B,$A564,Sta!E:E)/$C564</f>
        <v>0</v>
      </c>
      <c r="K564" s="10">
        <f>(SUMIF(Sta!$A:$A,$A564,Sta!E:E) +SUMIF(Sta!$B:$B,$A564,Sta!D:D))/$D564</f>
        <v>1.5</v>
      </c>
      <c r="L564" s="6">
        <f>SUMIF(Sta!$A:$A,$A564,Sta!E:E)/$B564</f>
        <v>2</v>
      </c>
      <c r="M564" s="6">
        <f>SUMIF(Sta!$B:$B,$A564,Sta!D:D)/$C564</f>
        <v>1</v>
      </c>
      <c r="N564" s="10">
        <f>(SUMIF(Sta!$A:$A,$A564,Sta!L:L) +SUMIF(Sta!$B:$B,$A564,Sta!L:L))/$D564</f>
        <v>1</v>
      </c>
      <c r="O564" s="6">
        <f>SUMIF(Sta!$A:$A,$A564,Sta!L:L)/$B564</f>
        <v>2</v>
      </c>
      <c r="P564" s="6">
        <f>SUMIF(Sta!$B:$B,$A564,Sta!L:L)/$C564</f>
        <v>0</v>
      </c>
      <c r="Q564" s="10">
        <f>(SUMIF(Sta!$A:$A,$A564,Sta!H:H) +SUMIF(Sta!$B:$B,$A564,Sta!J:J))/$D564</f>
        <v>1</v>
      </c>
      <c r="R564" s="6">
        <f>SUMIF(Sta!$A:$A,$A564,Sta!H:H)/$B564</f>
        <v>2</v>
      </c>
      <c r="S564" s="6">
        <f>SUMIF(Sta!$B:$B,$A564,Sta!J:J)/$C564</f>
        <v>0</v>
      </c>
      <c r="T564" s="10">
        <f>(SUMIF(Sta!$A:$A,$A564,Sta!I:I) +SUMIF(Sta!$B:$B,$A564,Sta!K:K))/$D564</f>
        <v>0</v>
      </c>
      <c r="U564" s="6">
        <f>SUMIF(Sta!$A:$A,$A564,Sta!I:I)/$B564</f>
        <v>0</v>
      </c>
      <c r="V564" s="6">
        <f>SUMIF(Sta!$B:$B,$A564,Sta!K:K)/$C564</f>
        <v>0</v>
      </c>
      <c r="W564" s="10">
        <f>(SUMIF(Sta!$A:$A,$A564,Sta!Q:Q) +SUMIF(Sta!$B:$B,$A564,Sta!Q:Q))/$D564</f>
        <v>1.5</v>
      </c>
      <c r="X564" s="6">
        <f>SUMIF(Sta!$A:$A,$A564,Sta!Q:Q)/$B564</f>
        <v>2</v>
      </c>
      <c r="Y564" s="6">
        <f>SUMIF(Sta!$B:$B,$A564,Sta!Q:Q)/$C564</f>
        <v>1</v>
      </c>
      <c r="Z564" s="10">
        <f>(SUMIF(Sta!$A:$A,$A564,Sta!M:M) +SUMIF(Sta!$B:$B,$A564,Sta!O:O))/$D564</f>
        <v>0</v>
      </c>
      <c r="AA564" s="6">
        <f>SUMIF(Sta!$A:$A,$A564,Sta!M:M)/$B564</f>
        <v>0</v>
      </c>
      <c r="AB564" s="6">
        <f>SUMIF(Sta!$B:$B,$A564,Sta!O:O)/$C564</f>
        <v>0</v>
      </c>
      <c r="AC564" s="10">
        <f>(SUMIF(Sta!$A:$A,$A564,Sta!N:N) +SUMIF(Sta!$B:$B,$A564,Sta!P:P))/$D564</f>
        <v>1.5</v>
      </c>
      <c r="AD564" s="6">
        <f>SUMIF(Sta!$A:$A,$A564,Sta!N:N)/$B564</f>
        <v>2</v>
      </c>
      <c r="AE564" s="14">
        <f>SUMIF(Sta!$B:$B,$A564,Sta!P:P)/$C564</f>
        <v>1</v>
      </c>
    </row>
    <row r="565" spans="1:31" x14ac:dyDescent="0.3">
      <c r="A565" t="s">
        <v>345</v>
      </c>
      <c r="B565" s="9">
        <f>COUNTIF(Sta!A:A,A565)</f>
        <v>0</v>
      </c>
      <c r="C565" s="4">
        <f>COUNTIF(Sta!B:B,A565)</f>
        <v>0</v>
      </c>
      <c r="D565" s="4">
        <f t="shared" si="14"/>
        <v>0</v>
      </c>
      <c r="E565" s="10" t="e">
        <f>(SUMIF(Sta!$A:$A,$A565,Sta!F:F) +SUMIF(Sta!$B:$B,$A565,Sta!F:F))/$D565</f>
        <v>#DIV/0!</v>
      </c>
      <c r="F565" s="6" t="e">
        <f>SUMIF(Sta!$A:$A,$A565,Sta!F:F)/$B565</f>
        <v>#DIV/0!</v>
      </c>
      <c r="G565" s="6" t="e">
        <f>SUMIF(Sta!$B:$B,$A565,Sta!F:F)/$C565</f>
        <v>#DIV/0!</v>
      </c>
      <c r="H565" s="10" t="e">
        <f>(SUMIF(Sta!$A:$A,$A565,Sta!D:D) +SUMIF(Sta!$B:$B,$A565,Sta!E:E))/$D565</f>
        <v>#DIV/0!</v>
      </c>
      <c r="I565" s="6" t="e">
        <f>SUMIF(Sta!$A:$A,$A565,Sta!D:D)/$B565</f>
        <v>#DIV/0!</v>
      </c>
      <c r="J565" s="6" t="e">
        <f>SUMIF(Sta!$B:$B,$A565,Sta!E:E)/$C565</f>
        <v>#DIV/0!</v>
      </c>
      <c r="K565" s="10" t="e">
        <f>(SUMIF(Sta!$A:$A,$A565,Sta!E:E) +SUMIF(Sta!$B:$B,$A565,Sta!D:D))/$D565</f>
        <v>#DIV/0!</v>
      </c>
      <c r="L565" s="6" t="e">
        <f>SUMIF(Sta!$A:$A,$A565,Sta!E:E)/$B565</f>
        <v>#DIV/0!</v>
      </c>
      <c r="M565" s="6" t="e">
        <f>SUMIF(Sta!$B:$B,$A565,Sta!D:D)/$C565</f>
        <v>#DIV/0!</v>
      </c>
      <c r="N565" s="10" t="e">
        <f>(SUMIF(Sta!$A:$A,$A565,Sta!L:L) +SUMIF(Sta!$B:$B,$A565,Sta!L:L))/$D565</f>
        <v>#DIV/0!</v>
      </c>
      <c r="O565" s="6" t="e">
        <f>SUMIF(Sta!$A:$A,$A565,Sta!L:L)/$B565</f>
        <v>#DIV/0!</v>
      </c>
      <c r="P565" s="6" t="e">
        <f>SUMIF(Sta!$B:$B,$A565,Sta!L:L)/$C565</f>
        <v>#DIV/0!</v>
      </c>
      <c r="Q565" s="10" t="e">
        <f>(SUMIF(Sta!$A:$A,$A565,Sta!H:H) +SUMIF(Sta!$B:$B,$A565,Sta!J:J))/$D565</f>
        <v>#DIV/0!</v>
      </c>
      <c r="R565" s="6" t="e">
        <f>SUMIF(Sta!$A:$A,$A565,Sta!H:H)/$B565</f>
        <v>#DIV/0!</v>
      </c>
      <c r="S565" s="6" t="e">
        <f>SUMIF(Sta!$B:$B,$A565,Sta!J:J)/$C565</f>
        <v>#DIV/0!</v>
      </c>
      <c r="T565" s="10" t="e">
        <f>(SUMIF(Sta!$A:$A,$A565,Sta!I:I) +SUMIF(Sta!$B:$B,$A565,Sta!K:K))/$D565</f>
        <v>#DIV/0!</v>
      </c>
      <c r="U565" s="6" t="e">
        <f>SUMIF(Sta!$A:$A,$A565,Sta!I:I)/$B565</f>
        <v>#DIV/0!</v>
      </c>
      <c r="V565" s="6" t="e">
        <f>SUMIF(Sta!$B:$B,$A565,Sta!K:K)/$C565</f>
        <v>#DIV/0!</v>
      </c>
      <c r="W565" s="10" t="e">
        <f>(SUMIF(Sta!$A:$A,$A565,Sta!Q:Q) +SUMIF(Sta!$B:$B,$A565,Sta!Q:Q))/$D565</f>
        <v>#DIV/0!</v>
      </c>
      <c r="X565" s="6" t="e">
        <f>SUMIF(Sta!$A:$A,$A565,Sta!Q:Q)/$B565</f>
        <v>#DIV/0!</v>
      </c>
      <c r="Y565" s="6" t="e">
        <f>SUMIF(Sta!$B:$B,$A565,Sta!Q:Q)/$C565</f>
        <v>#DIV/0!</v>
      </c>
      <c r="Z565" s="10" t="e">
        <f>(SUMIF(Sta!$A:$A,$A565,Sta!M:M) +SUMIF(Sta!$B:$B,$A565,Sta!O:O))/$D565</f>
        <v>#DIV/0!</v>
      </c>
      <c r="AA565" s="6" t="e">
        <f>SUMIF(Sta!$A:$A,$A565,Sta!M:M)/$B565</f>
        <v>#DIV/0!</v>
      </c>
      <c r="AB565" s="6" t="e">
        <f>SUMIF(Sta!$B:$B,$A565,Sta!O:O)/$C565</f>
        <v>#DIV/0!</v>
      </c>
      <c r="AC565" s="10" t="e">
        <f>(SUMIF(Sta!$A:$A,$A565,Sta!N:N) +SUMIF(Sta!$B:$B,$A565,Sta!P:P))/$D565</f>
        <v>#DIV/0!</v>
      </c>
      <c r="AD565" s="6" t="e">
        <f>SUMIF(Sta!$A:$A,$A565,Sta!N:N)/$B565</f>
        <v>#DIV/0!</v>
      </c>
      <c r="AE565" s="14" t="e">
        <f>SUMIF(Sta!$B:$B,$A565,Sta!P:P)/$C565</f>
        <v>#DIV/0!</v>
      </c>
    </row>
    <row r="566" spans="1:31" x14ac:dyDescent="0.3">
      <c r="A566" t="s">
        <v>538</v>
      </c>
      <c r="B566" s="9">
        <f>COUNTIF(Sta!A:A,A566)</f>
        <v>7</v>
      </c>
      <c r="C566" s="4">
        <f>COUNTIF(Sta!B:B,A566)</f>
        <v>8</v>
      </c>
      <c r="D566" s="4">
        <f t="shared" si="14"/>
        <v>15</v>
      </c>
      <c r="E566" s="10">
        <f>(SUMIF(Sta!$A:$A,$A566,Sta!F:F) +SUMIF(Sta!$B:$B,$A566,Sta!F:F))/$D566</f>
        <v>3</v>
      </c>
      <c r="F566" s="6">
        <f>SUMIF(Sta!$A:$A,$A566,Sta!F:F)/$B566</f>
        <v>2.7142857142857144</v>
      </c>
      <c r="G566" s="6">
        <f>SUMIF(Sta!$B:$B,$A566,Sta!F:F)/$C566</f>
        <v>3.25</v>
      </c>
      <c r="H566" s="10">
        <f>(SUMIF(Sta!$A:$A,$A566,Sta!D:D) +SUMIF(Sta!$B:$B,$A566,Sta!E:E))/$D566</f>
        <v>1.3333333333333333</v>
      </c>
      <c r="I566" s="6">
        <f>SUMIF(Sta!$A:$A,$A566,Sta!D:D)/$B566</f>
        <v>1.5714285714285714</v>
      </c>
      <c r="J566" s="6">
        <f>SUMIF(Sta!$B:$B,$A566,Sta!E:E)/$C566</f>
        <v>1.125</v>
      </c>
      <c r="K566" s="10">
        <f>(SUMIF(Sta!$A:$A,$A566,Sta!E:E) +SUMIF(Sta!$B:$B,$A566,Sta!D:D))/$D566</f>
        <v>1.6666666666666667</v>
      </c>
      <c r="L566" s="6">
        <f>SUMIF(Sta!$A:$A,$A566,Sta!E:E)/$B566</f>
        <v>1.1428571428571428</v>
      </c>
      <c r="M566" s="6">
        <f>SUMIF(Sta!$B:$B,$A566,Sta!D:D)/$C566</f>
        <v>2.125</v>
      </c>
      <c r="N566" s="10">
        <f>(SUMIF(Sta!$A:$A,$A566,Sta!L:L) +SUMIF(Sta!$B:$B,$A566,Sta!L:L))/$D566</f>
        <v>0.93333333333333335</v>
      </c>
      <c r="O566" s="6">
        <f>SUMIF(Sta!$A:$A,$A566,Sta!L:L)/$B566</f>
        <v>0.5714285714285714</v>
      </c>
      <c r="P566" s="6">
        <f>SUMIF(Sta!$B:$B,$A566,Sta!L:L)/$C566</f>
        <v>1.25</v>
      </c>
      <c r="Q566" s="10">
        <f>(SUMIF(Sta!$A:$A,$A566,Sta!H:H) +SUMIF(Sta!$B:$B,$A566,Sta!J:J))/$D566</f>
        <v>0.46666666666666667</v>
      </c>
      <c r="R566" s="6">
        <f>SUMIF(Sta!$A:$A,$A566,Sta!H:H)/$B566</f>
        <v>0.2857142857142857</v>
      </c>
      <c r="S566" s="6">
        <f>SUMIF(Sta!$B:$B,$A566,Sta!J:J)/$C566</f>
        <v>0.625</v>
      </c>
      <c r="T566" s="10">
        <f>(SUMIF(Sta!$A:$A,$A566,Sta!I:I) +SUMIF(Sta!$B:$B,$A566,Sta!K:K))/$D566</f>
        <v>0.46666666666666667</v>
      </c>
      <c r="U566" s="6">
        <f>SUMIF(Sta!$A:$A,$A566,Sta!I:I)/$B566</f>
        <v>0.2857142857142857</v>
      </c>
      <c r="V566" s="6">
        <f>SUMIF(Sta!$B:$B,$A566,Sta!K:K)/$C566</f>
        <v>0.625</v>
      </c>
      <c r="W566" s="10">
        <f>(SUMIF(Sta!$A:$A,$A566,Sta!Q:Q) +SUMIF(Sta!$B:$B,$A566,Sta!Q:Q))/$D566</f>
        <v>2.0666666666666669</v>
      </c>
      <c r="X566" s="6">
        <f>SUMIF(Sta!$A:$A,$A566,Sta!Q:Q)/$B566</f>
        <v>2.1428571428571428</v>
      </c>
      <c r="Y566" s="6">
        <f>SUMIF(Sta!$B:$B,$A566,Sta!Q:Q)/$C566</f>
        <v>2</v>
      </c>
      <c r="Z566" s="10">
        <f>(SUMIF(Sta!$A:$A,$A566,Sta!M:M) +SUMIF(Sta!$B:$B,$A566,Sta!O:O))/$D566</f>
        <v>0.8666666666666667</v>
      </c>
      <c r="AA566" s="6">
        <f>SUMIF(Sta!$A:$A,$A566,Sta!M:M)/$B566</f>
        <v>1.2857142857142858</v>
      </c>
      <c r="AB566" s="6">
        <f>SUMIF(Sta!$B:$B,$A566,Sta!O:O)/$C566</f>
        <v>0.5</v>
      </c>
      <c r="AC566" s="10">
        <f>(SUMIF(Sta!$A:$A,$A566,Sta!N:N) +SUMIF(Sta!$B:$B,$A566,Sta!P:P))/$D566</f>
        <v>1.2</v>
      </c>
      <c r="AD566" s="6">
        <f>SUMIF(Sta!$A:$A,$A566,Sta!N:N)/$B566</f>
        <v>0.8571428571428571</v>
      </c>
      <c r="AE566" s="14">
        <f>SUMIF(Sta!$B:$B,$A566,Sta!P:P)/$C566</f>
        <v>1.5</v>
      </c>
    </row>
    <row r="567" spans="1:31" x14ac:dyDescent="0.3">
      <c r="A567" t="s">
        <v>602</v>
      </c>
      <c r="B567" s="9">
        <f>COUNTIF(Sta!A:A,A567)</f>
        <v>2</v>
      </c>
      <c r="C567" s="4">
        <f>COUNTIF(Sta!B:B,A567)</f>
        <v>2</v>
      </c>
      <c r="D567" s="4">
        <f t="shared" si="14"/>
        <v>4</v>
      </c>
      <c r="E567" s="10">
        <f>(SUMIF(Sta!$A:$A,$A567,Sta!F:F) +SUMIF(Sta!$B:$B,$A567,Sta!F:F))/$D567</f>
        <v>3</v>
      </c>
      <c r="F567" s="6">
        <f>SUMIF(Sta!$A:$A,$A567,Sta!F:F)/$B567</f>
        <v>4.5</v>
      </c>
      <c r="G567" s="6">
        <f>SUMIF(Sta!$B:$B,$A567,Sta!F:F)/$C567</f>
        <v>1.5</v>
      </c>
      <c r="H567" s="10">
        <f>(SUMIF(Sta!$A:$A,$A567,Sta!D:D) +SUMIF(Sta!$B:$B,$A567,Sta!E:E))/$D567</f>
        <v>2</v>
      </c>
      <c r="I567" s="6">
        <f>SUMIF(Sta!$A:$A,$A567,Sta!D:D)/$B567</f>
        <v>3</v>
      </c>
      <c r="J567" s="6">
        <f>SUMIF(Sta!$B:$B,$A567,Sta!E:E)/$C567</f>
        <v>1</v>
      </c>
      <c r="K567" s="10">
        <f>(SUMIF(Sta!$A:$A,$A567,Sta!E:E) +SUMIF(Sta!$B:$B,$A567,Sta!D:D))/$D567</f>
        <v>1</v>
      </c>
      <c r="L567" s="6">
        <f>SUMIF(Sta!$A:$A,$A567,Sta!E:E)/$B567</f>
        <v>1.5</v>
      </c>
      <c r="M567" s="6">
        <f>SUMIF(Sta!$B:$B,$A567,Sta!D:D)/$C567</f>
        <v>0.5</v>
      </c>
      <c r="N567" s="10">
        <f>(SUMIF(Sta!$A:$A,$A567,Sta!L:L) +SUMIF(Sta!$B:$B,$A567,Sta!L:L))/$D567</f>
        <v>0.75</v>
      </c>
      <c r="O567" s="6">
        <f>SUMIF(Sta!$A:$A,$A567,Sta!L:L)/$B567</f>
        <v>1.5</v>
      </c>
      <c r="P567" s="6">
        <f>SUMIF(Sta!$B:$B,$A567,Sta!L:L)/$C567</f>
        <v>0</v>
      </c>
      <c r="Q567" s="10">
        <f>(SUMIF(Sta!$A:$A,$A567,Sta!H:H) +SUMIF(Sta!$B:$B,$A567,Sta!J:J))/$D567</f>
        <v>0.5</v>
      </c>
      <c r="R567" s="6">
        <f>SUMIF(Sta!$A:$A,$A567,Sta!H:H)/$B567</f>
        <v>1</v>
      </c>
      <c r="S567" s="6">
        <f>SUMIF(Sta!$B:$B,$A567,Sta!J:J)/$C567</f>
        <v>0</v>
      </c>
      <c r="T567" s="10">
        <f>(SUMIF(Sta!$A:$A,$A567,Sta!I:I) +SUMIF(Sta!$B:$B,$A567,Sta!K:K))/$D567</f>
        <v>0.25</v>
      </c>
      <c r="U567" s="6">
        <f>SUMIF(Sta!$A:$A,$A567,Sta!I:I)/$B567</f>
        <v>0.5</v>
      </c>
      <c r="V567" s="6">
        <f>SUMIF(Sta!$B:$B,$A567,Sta!K:K)/$C567</f>
        <v>0</v>
      </c>
      <c r="W567" s="10">
        <f>(SUMIF(Sta!$A:$A,$A567,Sta!Q:Q) +SUMIF(Sta!$B:$B,$A567,Sta!Q:Q))/$D567</f>
        <v>2.25</v>
      </c>
      <c r="X567" s="6">
        <f>SUMIF(Sta!$A:$A,$A567,Sta!Q:Q)/$B567</f>
        <v>3</v>
      </c>
      <c r="Y567" s="6">
        <f>SUMIF(Sta!$B:$B,$A567,Sta!Q:Q)/$C567</f>
        <v>1.5</v>
      </c>
      <c r="Z567" s="10">
        <f>(SUMIF(Sta!$A:$A,$A567,Sta!M:M) +SUMIF(Sta!$B:$B,$A567,Sta!O:O))/$D567</f>
        <v>1.5</v>
      </c>
      <c r="AA567" s="6">
        <f>SUMIF(Sta!$A:$A,$A567,Sta!M:M)/$B567</f>
        <v>2</v>
      </c>
      <c r="AB567" s="6">
        <f>SUMIF(Sta!$B:$B,$A567,Sta!O:O)/$C567</f>
        <v>1</v>
      </c>
      <c r="AC567" s="10">
        <f>(SUMIF(Sta!$A:$A,$A567,Sta!N:N) +SUMIF(Sta!$B:$B,$A567,Sta!P:P))/$D567</f>
        <v>0.75</v>
      </c>
      <c r="AD567" s="6">
        <f>SUMIF(Sta!$A:$A,$A567,Sta!N:N)/$B567</f>
        <v>1</v>
      </c>
      <c r="AE567" s="14">
        <f>SUMIF(Sta!$B:$B,$A567,Sta!P:P)/$C567</f>
        <v>0.5</v>
      </c>
    </row>
    <row r="568" spans="1:31" x14ac:dyDescent="0.3">
      <c r="A568" t="s">
        <v>696</v>
      </c>
      <c r="B568" s="9">
        <f>COUNTIF(Sta!A:A,A568)</f>
        <v>0</v>
      </c>
      <c r="C568" s="4">
        <f>COUNTIF(Sta!B:B,A568)</f>
        <v>0</v>
      </c>
      <c r="D568" s="4">
        <f t="shared" si="14"/>
        <v>0</v>
      </c>
      <c r="E568" s="10" t="e">
        <f>(SUMIF(Sta!$A:$A,$A568,Sta!F:F) +SUMIF(Sta!$B:$B,$A568,Sta!F:F))/$D568</f>
        <v>#DIV/0!</v>
      </c>
      <c r="F568" s="6" t="e">
        <f>SUMIF(Sta!$A:$A,$A568,Sta!F:F)/$B568</f>
        <v>#DIV/0!</v>
      </c>
      <c r="G568" s="6" t="e">
        <f>SUMIF(Sta!$B:$B,$A568,Sta!F:F)/$C568</f>
        <v>#DIV/0!</v>
      </c>
      <c r="H568" s="10" t="e">
        <f>(SUMIF(Sta!$A:$A,$A568,Sta!D:D) +SUMIF(Sta!$B:$B,$A568,Sta!E:E))/$D568</f>
        <v>#DIV/0!</v>
      </c>
      <c r="I568" s="6" t="e">
        <f>SUMIF(Sta!$A:$A,$A568,Sta!D:D)/$B568</f>
        <v>#DIV/0!</v>
      </c>
      <c r="J568" s="6" t="e">
        <f>SUMIF(Sta!$B:$B,$A568,Sta!E:E)/$C568</f>
        <v>#DIV/0!</v>
      </c>
      <c r="K568" s="10" t="e">
        <f>(SUMIF(Sta!$A:$A,$A568,Sta!E:E) +SUMIF(Sta!$B:$B,$A568,Sta!D:D))/$D568</f>
        <v>#DIV/0!</v>
      </c>
      <c r="L568" s="6" t="e">
        <f>SUMIF(Sta!$A:$A,$A568,Sta!E:E)/$B568</f>
        <v>#DIV/0!</v>
      </c>
      <c r="M568" s="6" t="e">
        <f>SUMIF(Sta!$B:$B,$A568,Sta!D:D)/$C568</f>
        <v>#DIV/0!</v>
      </c>
      <c r="N568" s="10" t="e">
        <f>(SUMIF(Sta!$A:$A,$A568,Sta!L:L) +SUMIF(Sta!$B:$B,$A568,Sta!L:L))/$D568</f>
        <v>#DIV/0!</v>
      </c>
      <c r="O568" s="6" t="e">
        <f>SUMIF(Sta!$A:$A,$A568,Sta!L:L)/$B568</f>
        <v>#DIV/0!</v>
      </c>
      <c r="P568" s="6" t="e">
        <f>SUMIF(Sta!$B:$B,$A568,Sta!L:L)/$C568</f>
        <v>#DIV/0!</v>
      </c>
      <c r="Q568" s="10" t="e">
        <f>(SUMIF(Sta!$A:$A,$A568,Sta!H:H) +SUMIF(Sta!$B:$B,$A568,Sta!J:J))/$D568</f>
        <v>#DIV/0!</v>
      </c>
      <c r="R568" s="6" t="e">
        <f>SUMIF(Sta!$A:$A,$A568,Sta!H:H)/$B568</f>
        <v>#DIV/0!</v>
      </c>
      <c r="S568" s="6" t="e">
        <f>SUMIF(Sta!$B:$B,$A568,Sta!J:J)/$C568</f>
        <v>#DIV/0!</v>
      </c>
      <c r="T568" s="10" t="e">
        <f>(SUMIF(Sta!$A:$A,$A568,Sta!I:I) +SUMIF(Sta!$B:$B,$A568,Sta!K:K))/$D568</f>
        <v>#DIV/0!</v>
      </c>
      <c r="U568" s="6" t="e">
        <f>SUMIF(Sta!$A:$A,$A568,Sta!I:I)/$B568</f>
        <v>#DIV/0!</v>
      </c>
      <c r="V568" s="6" t="e">
        <f>SUMIF(Sta!$B:$B,$A568,Sta!K:K)/$C568</f>
        <v>#DIV/0!</v>
      </c>
      <c r="W568" s="10" t="e">
        <f>(SUMIF(Sta!$A:$A,$A568,Sta!Q:Q) +SUMIF(Sta!$B:$B,$A568,Sta!Q:Q))/$D568</f>
        <v>#DIV/0!</v>
      </c>
      <c r="X568" s="6" t="e">
        <f>SUMIF(Sta!$A:$A,$A568,Sta!Q:Q)/$B568</f>
        <v>#DIV/0!</v>
      </c>
      <c r="Y568" s="6" t="e">
        <f>SUMIF(Sta!$B:$B,$A568,Sta!Q:Q)/$C568</f>
        <v>#DIV/0!</v>
      </c>
      <c r="Z568" s="10" t="e">
        <f>(SUMIF(Sta!$A:$A,$A568,Sta!M:M) +SUMIF(Sta!$B:$B,$A568,Sta!O:O))/$D568</f>
        <v>#DIV/0!</v>
      </c>
      <c r="AA568" s="6" t="e">
        <f>SUMIF(Sta!$A:$A,$A568,Sta!M:M)/$B568</f>
        <v>#DIV/0!</v>
      </c>
      <c r="AB568" s="6" t="e">
        <f>SUMIF(Sta!$B:$B,$A568,Sta!O:O)/$C568</f>
        <v>#DIV/0!</v>
      </c>
      <c r="AC568" s="10" t="e">
        <f>(SUMIF(Sta!$A:$A,$A568,Sta!N:N) +SUMIF(Sta!$B:$B,$A568,Sta!P:P))/$D568</f>
        <v>#DIV/0!</v>
      </c>
      <c r="AD568" s="6" t="e">
        <f>SUMIF(Sta!$A:$A,$A568,Sta!N:N)/$B568</f>
        <v>#DIV/0!</v>
      </c>
      <c r="AE568" s="14" t="e">
        <f>SUMIF(Sta!$B:$B,$A568,Sta!P:P)/$C568</f>
        <v>#DIV/0!</v>
      </c>
    </row>
    <row r="569" spans="1:31" x14ac:dyDescent="0.3">
      <c r="A569" t="s">
        <v>310</v>
      </c>
      <c r="B569" s="9">
        <f>COUNTIF(Sta!A:A,A569)</f>
        <v>0</v>
      </c>
      <c r="C569" s="4">
        <f>COUNTIF(Sta!B:B,A569)</f>
        <v>0</v>
      </c>
      <c r="D569" s="4">
        <f t="shared" si="14"/>
        <v>0</v>
      </c>
      <c r="E569" s="10" t="e">
        <f>(SUMIF(Sta!$A:$A,$A569,Sta!F:F) +SUMIF(Sta!$B:$B,$A569,Sta!F:F))/$D569</f>
        <v>#DIV/0!</v>
      </c>
      <c r="F569" s="6" t="e">
        <f>SUMIF(Sta!$A:$A,$A569,Sta!F:F)/$B569</f>
        <v>#DIV/0!</v>
      </c>
      <c r="G569" s="6" t="e">
        <f>SUMIF(Sta!$B:$B,$A569,Sta!F:F)/$C569</f>
        <v>#DIV/0!</v>
      </c>
      <c r="H569" s="10" t="e">
        <f>(SUMIF(Sta!$A:$A,$A569,Sta!D:D) +SUMIF(Sta!$B:$B,$A569,Sta!E:E))/$D569</f>
        <v>#DIV/0!</v>
      </c>
      <c r="I569" s="6" t="e">
        <f>SUMIF(Sta!$A:$A,$A569,Sta!D:D)/$B569</f>
        <v>#DIV/0!</v>
      </c>
      <c r="J569" s="6" t="e">
        <f>SUMIF(Sta!$B:$B,$A569,Sta!E:E)/$C569</f>
        <v>#DIV/0!</v>
      </c>
      <c r="K569" s="10" t="e">
        <f>(SUMIF(Sta!$A:$A,$A569,Sta!E:E) +SUMIF(Sta!$B:$B,$A569,Sta!D:D))/$D569</f>
        <v>#DIV/0!</v>
      </c>
      <c r="L569" s="6" t="e">
        <f>SUMIF(Sta!$A:$A,$A569,Sta!E:E)/$B569</f>
        <v>#DIV/0!</v>
      </c>
      <c r="M569" s="6" t="e">
        <f>SUMIF(Sta!$B:$B,$A569,Sta!D:D)/$C569</f>
        <v>#DIV/0!</v>
      </c>
      <c r="N569" s="10" t="e">
        <f>(SUMIF(Sta!$A:$A,$A569,Sta!L:L) +SUMIF(Sta!$B:$B,$A569,Sta!L:L))/$D569</f>
        <v>#DIV/0!</v>
      </c>
      <c r="O569" s="6" t="e">
        <f>SUMIF(Sta!$A:$A,$A569,Sta!L:L)/$B569</f>
        <v>#DIV/0!</v>
      </c>
      <c r="P569" s="6" t="e">
        <f>SUMIF(Sta!$B:$B,$A569,Sta!L:L)/$C569</f>
        <v>#DIV/0!</v>
      </c>
      <c r="Q569" s="10" t="e">
        <f>(SUMIF(Sta!$A:$A,$A569,Sta!H:H) +SUMIF(Sta!$B:$B,$A569,Sta!J:J))/$D569</f>
        <v>#DIV/0!</v>
      </c>
      <c r="R569" s="6" t="e">
        <f>SUMIF(Sta!$A:$A,$A569,Sta!H:H)/$B569</f>
        <v>#DIV/0!</v>
      </c>
      <c r="S569" s="6" t="e">
        <f>SUMIF(Sta!$B:$B,$A569,Sta!J:J)/$C569</f>
        <v>#DIV/0!</v>
      </c>
      <c r="T569" s="10" t="e">
        <f>(SUMIF(Sta!$A:$A,$A569,Sta!I:I) +SUMIF(Sta!$B:$B,$A569,Sta!K:K))/$D569</f>
        <v>#DIV/0!</v>
      </c>
      <c r="U569" s="6" t="e">
        <f>SUMIF(Sta!$A:$A,$A569,Sta!I:I)/$B569</f>
        <v>#DIV/0!</v>
      </c>
      <c r="V569" s="6" t="e">
        <f>SUMIF(Sta!$B:$B,$A569,Sta!K:K)/$C569</f>
        <v>#DIV/0!</v>
      </c>
      <c r="W569" s="10" t="e">
        <f>(SUMIF(Sta!$A:$A,$A569,Sta!Q:Q) +SUMIF(Sta!$B:$B,$A569,Sta!Q:Q))/$D569</f>
        <v>#DIV/0!</v>
      </c>
      <c r="X569" s="6" t="e">
        <f>SUMIF(Sta!$A:$A,$A569,Sta!Q:Q)/$B569</f>
        <v>#DIV/0!</v>
      </c>
      <c r="Y569" s="6" t="e">
        <f>SUMIF(Sta!$B:$B,$A569,Sta!Q:Q)/$C569</f>
        <v>#DIV/0!</v>
      </c>
      <c r="Z569" s="10" t="e">
        <f>(SUMIF(Sta!$A:$A,$A569,Sta!M:M) +SUMIF(Sta!$B:$B,$A569,Sta!O:O))/$D569</f>
        <v>#DIV/0!</v>
      </c>
      <c r="AA569" s="6" t="e">
        <f>SUMIF(Sta!$A:$A,$A569,Sta!M:M)/$B569</f>
        <v>#DIV/0!</v>
      </c>
      <c r="AB569" s="6" t="e">
        <f>SUMIF(Sta!$B:$B,$A569,Sta!O:O)/$C569</f>
        <v>#DIV/0!</v>
      </c>
      <c r="AC569" s="10" t="e">
        <f>(SUMIF(Sta!$A:$A,$A569,Sta!N:N) +SUMIF(Sta!$B:$B,$A569,Sta!P:P))/$D569</f>
        <v>#DIV/0!</v>
      </c>
      <c r="AD569" s="6" t="e">
        <f>SUMIF(Sta!$A:$A,$A569,Sta!N:N)/$B569</f>
        <v>#DIV/0!</v>
      </c>
      <c r="AE569" s="14" t="e">
        <f>SUMIF(Sta!$B:$B,$A569,Sta!P:P)/$C569</f>
        <v>#DIV/0!</v>
      </c>
    </row>
    <row r="570" spans="1:31" x14ac:dyDescent="0.3">
      <c r="A570" t="s">
        <v>690</v>
      </c>
      <c r="B570" s="9">
        <f>COUNTIF(Sta!A:A,A570)</f>
        <v>0</v>
      </c>
      <c r="C570" s="4">
        <f>COUNTIF(Sta!B:B,A570)</f>
        <v>0</v>
      </c>
      <c r="D570" s="4">
        <f t="shared" si="14"/>
        <v>0</v>
      </c>
      <c r="E570" s="10" t="e">
        <f>(SUMIF(Sta!$A:$A,$A570,Sta!F:F) +SUMIF(Sta!$B:$B,$A570,Sta!F:F))/$D570</f>
        <v>#DIV/0!</v>
      </c>
      <c r="F570" s="6" t="e">
        <f>SUMIF(Sta!$A:$A,$A570,Sta!F:F)/$B570</f>
        <v>#DIV/0!</v>
      </c>
      <c r="G570" s="6" t="e">
        <f>SUMIF(Sta!$B:$B,$A570,Sta!F:F)/$C570</f>
        <v>#DIV/0!</v>
      </c>
      <c r="H570" s="10" t="e">
        <f>(SUMIF(Sta!$A:$A,$A570,Sta!D:D) +SUMIF(Sta!$B:$B,$A570,Sta!E:E))/$D570</f>
        <v>#DIV/0!</v>
      </c>
      <c r="I570" s="6" t="e">
        <f>SUMIF(Sta!$A:$A,$A570,Sta!D:D)/$B570</f>
        <v>#DIV/0!</v>
      </c>
      <c r="J570" s="6" t="e">
        <f>SUMIF(Sta!$B:$B,$A570,Sta!E:E)/$C570</f>
        <v>#DIV/0!</v>
      </c>
      <c r="K570" s="10" t="e">
        <f>(SUMIF(Sta!$A:$A,$A570,Sta!E:E) +SUMIF(Sta!$B:$B,$A570,Sta!D:D))/$D570</f>
        <v>#DIV/0!</v>
      </c>
      <c r="L570" s="6" t="e">
        <f>SUMIF(Sta!$A:$A,$A570,Sta!E:E)/$B570</f>
        <v>#DIV/0!</v>
      </c>
      <c r="M570" s="6" t="e">
        <f>SUMIF(Sta!$B:$B,$A570,Sta!D:D)/$C570</f>
        <v>#DIV/0!</v>
      </c>
      <c r="N570" s="10" t="e">
        <f>(SUMIF(Sta!$A:$A,$A570,Sta!L:L) +SUMIF(Sta!$B:$B,$A570,Sta!L:L))/$D570</f>
        <v>#DIV/0!</v>
      </c>
      <c r="O570" s="6" t="e">
        <f>SUMIF(Sta!$A:$A,$A570,Sta!L:L)/$B570</f>
        <v>#DIV/0!</v>
      </c>
      <c r="P570" s="6" t="e">
        <f>SUMIF(Sta!$B:$B,$A570,Sta!L:L)/$C570</f>
        <v>#DIV/0!</v>
      </c>
      <c r="Q570" s="10" t="e">
        <f>(SUMIF(Sta!$A:$A,$A570,Sta!H:H) +SUMIF(Sta!$B:$B,$A570,Sta!J:J))/$D570</f>
        <v>#DIV/0!</v>
      </c>
      <c r="R570" s="6" t="e">
        <f>SUMIF(Sta!$A:$A,$A570,Sta!H:H)/$B570</f>
        <v>#DIV/0!</v>
      </c>
      <c r="S570" s="6" t="e">
        <f>SUMIF(Sta!$B:$B,$A570,Sta!J:J)/$C570</f>
        <v>#DIV/0!</v>
      </c>
      <c r="T570" s="10" t="e">
        <f>(SUMIF(Sta!$A:$A,$A570,Sta!I:I) +SUMIF(Sta!$B:$B,$A570,Sta!K:K))/$D570</f>
        <v>#DIV/0!</v>
      </c>
      <c r="U570" s="6" t="e">
        <f>SUMIF(Sta!$A:$A,$A570,Sta!I:I)/$B570</f>
        <v>#DIV/0!</v>
      </c>
      <c r="V570" s="6" t="e">
        <f>SUMIF(Sta!$B:$B,$A570,Sta!K:K)/$C570</f>
        <v>#DIV/0!</v>
      </c>
      <c r="W570" s="10" t="e">
        <f>(SUMIF(Sta!$A:$A,$A570,Sta!Q:Q) +SUMIF(Sta!$B:$B,$A570,Sta!Q:Q))/$D570</f>
        <v>#DIV/0!</v>
      </c>
      <c r="X570" s="6" t="e">
        <f>SUMIF(Sta!$A:$A,$A570,Sta!Q:Q)/$B570</f>
        <v>#DIV/0!</v>
      </c>
      <c r="Y570" s="6" t="e">
        <f>SUMIF(Sta!$B:$B,$A570,Sta!Q:Q)/$C570</f>
        <v>#DIV/0!</v>
      </c>
      <c r="Z570" s="10" t="e">
        <f>(SUMIF(Sta!$A:$A,$A570,Sta!M:M) +SUMIF(Sta!$B:$B,$A570,Sta!O:O))/$D570</f>
        <v>#DIV/0!</v>
      </c>
      <c r="AA570" s="6" t="e">
        <f>SUMIF(Sta!$A:$A,$A570,Sta!M:M)/$B570</f>
        <v>#DIV/0!</v>
      </c>
      <c r="AB570" s="6" t="e">
        <f>SUMIF(Sta!$B:$B,$A570,Sta!O:O)/$C570</f>
        <v>#DIV/0!</v>
      </c>
      <c r="AC570" s="10" t="e">
        <f>(SUMIF(Sta!$A:$A,$A570,Sta!N:N) +SUMIF(Sta!$B:$B,$A570,Sta!P:P))/$D570</f>
        <v>#DIV/0!</v>
      </c>
      <c r="AD570" s="6" t="e">
        <f>SUMIF(Sta!$A:$A,$A570,Sta!N:N)/$B570</f>
        <v>#DIV/0!</v>
      </c>
      <c r="AE570" s="14" t="e">
        <f>SUMIF(Sta!$B:$B,$A570,Sta!P:P)/$C570</f>
        <v>#DIV/0!</v>
      </c>
    </row>
    <row r="571" spans="1:31" x14ac:dyDescent="0.3">
      <c r="A571" t="s">
        <v>451</v>
      </c>
      <c r="B571" s="9">
        <f>COUNTIF(Sta!A:A,A571)</f>
        <v>10</v>
      </c>
      <c r="C571" s="4">
        <f>COUNTIF(Sta!B:B,A571)</f>
        <v>12</v>
      </c>
      <c r="D571" s="4">
        <f t="shared" si="14"/>
        <v>22</v>
      </c>
      <c r="E571" s="10">
        <f>(SUMIF(Sta!$A:$A,$A571,Sta!F:F) +SUMIF(Sta!$B:$B,$A571,Sta!F:F))/$D571</f>
        <v>3.2727272727272729</v>
      </c>
      <c r="F571" s="6">
        <f>SUMIF(Sta!$A:$A,$A571,Sta!F:F)/$B571</f>
        <v>3.6</v>
      </c>
      <c r="G571" s="6">
        <f>SUMIF(Sta!$B:$B,$A571,Sta!F:F)/$C571</f>
        <v>3</v>
      </c>
      <c r="H571" s="10">
        <f>(SUMIF(Sta!$A:$A,$A571,Sta!D:D) +SUMIF(Sta!$B:$B,$A571,Sta!E:E))/$D571</f>
        <v>1.5</v>
      </c>
      <c r="I571" s="6">
        <f>SUMIF(Sta!$A:$A,$A571,Sta!D:D)/$B571</f>
        <v>1.8</v>
      </c>
      <c r="J571" s="6">
        <f>SUMIF(Sta!$B:$B,$A571,Sta!E:E)/$C571</f>
        <v>1.25</v>
      </c>
      <c r="K571" s="10">
        <f>(SUMIF(Sta!$A:$A,$A571,Sta!E:E) +SUMIF(Sta!$B:$B,$A571,Sta!D:D))/$D571</f>
        <v>1.7727272727272727</v>
      </c>
      <c r="L571" s="6">
        <f>SUMIF(Sta!$A:$A,$A571,Sta!E:E)/$B571</f>
        <v>1.8</v>
      </c>
      <c r="M571" s="6">
        <f>SUMIF(Sta!$B:$B,$A571,Sta!D:D)/$C571</f>
        <v>1.75</v>
      </c>
      <c r="N571" s="10">
        <f>(SUMIF(Sta!$A:$A,$A571,Sta!L:L) +SUMIF(Sta!$B:$B,$A571,Sta!L:L))/$D571</f>
        <v>1.1818181818181819</v>
      </c>
      <c r="O571" s="6">
        <f>SUMIF(Sta!$A:$A,$A571,Sta!L:L)/$B571</f>
        <v>1.2</v>
      </c>
      <c r="P571" s="6">
        <f>SUMIF(Sta!$B:$B,$A571,Sta!L:L)/$C571</f>
        <v>1.1666666666666667</v>
      </c>
      <c r="Q571" s="10">
        <f>(SUMIF(Sta!$A:$A,$A571,Sta!H:H) +SUMIF(Sta!$B:$B,$A571,Sta!J:J))/$D571</f>
        <v>0.5</v>
      </c>
      <c r="R571" s="6">
        <f>SUMIF(Sta!$A:$A,$A571,Sta!H:H)/$B571</f>
        <v>0.5</v>
      </c>
      <c r="S571" s="6">
        <f>SUMIF(Sta!$B:$B,$A571,Sta!J:J)/$C571</f>
        <v>0.5</v>
      </c>
      <c r="T571" s="10">
        <f>(SUMIF(Sta!$A:$A,$A571,Sta!I:I) +SUMIF(Sta!$B:$B,$A571,Sta!K:K))/$D571</f>
        <v>0.68181818181818177</v>
      </c>
      <c r="U571" s="6">
        <f>SUMIF(Sta!$A:$A,$A571,Sta!I:I)/$B571</f>
        <v>0.7</v>
      </c>
      <c r="V571" s="6">
        <f>SUMIF(Sta!$B:$B,$A571,Sta!K:K)/$C571</f>
        <v>0.66666666666666663</v>
      </c>
      <c r="W571" s="10">
        <f>(SUMIF(Sta!$A:$A,$A571,Sta!Q:Q) +SUMIF(Sta!$B:$B,$A571,Sta!Q:Q))/$D571</f>
        <v>2.0909090909090908</v>
      </c>
      <c r="X571" s="6">
        <f>SUMIF(Sta!$A:$A,$A571,Sta!Q:Q)/$B571</f>
        <v>2.4</v>
      </c>
      <c r="Y571" s="6">
        <f>SUMIF(Sta!$B:$B,$A571,Sta!Q:Q)/$C571</f>
        <v>1.8333333333333333</v>
      </c>
      <c r="Z571" s="10">
        <f>(SUMIF(Sta!$A:$A,$A571,Sta!M:M) +SUMIF(Sta!$B:$B,$A571,Sta!O:O))/$D571</f>
        <v>1</v>
      </c>
      <c r="AA571" s="6">
        <f>SUMIF(Sta!$A:$A,$A571,Sta!M:M)/$B571</f>
        <v>1.3</v>
      </c>
      <c r="AB571" s="6">
        <f>SUMIF(Sta!$B:$B,$A571,Sta!O:O)/$C571</f>
        <v>0.75</v>
      </c>
      <c r="AC571" s="10">
        <f>(SUMIF(Sta!$A:$A,$A571,Sta!N:N) +SUMIF(Sta!$B:$B,$A571,Sta!P:P))/$D571</f>
        <v>1.0909090909090908</v>
      </c>
      <c r="AD571" s="6">
        <f>SUMIF(Sta!$A:$A,$A571,Sta!N:N)/$B571</f>
        <v>1.1000000000000001</v>
      </c>
      <c r="AE571" s="14">
        <f>SUMIF(Sta!$B:$B,$A571,Sta!P:P)/$C571</f>
        <v>1.0833333333333333</v>
      </c>
    </row>
    <row r="572" spans="1:31" x14ac:dyDescent="0.3">
      <c r="A572" t="s">
        <v>156</v>
      </c>
      <c r="B572" s="9">
        <f>COUNTIF(Sta!A:A,A572)</f>
        <v>1</v>
      </c>
      <c r="C572" s="4">
        <f>COUNTIF(Sta!B:B,A572)</f>
        <v>1</v>
      </c>
      <c r="D572" s="4">
        <f t="shared" si="14"/>
        <v>2</v>
      </c>
      <c r="E572" s="10">
        <f>(SUMIF(Sta!$A:$A,$A572,Sta!F:F) +SUMIF(Sta!$B:$B,$A572,Sta!F:F))/$D572</f>
        <v>3</v>
      </c>
      <c r="F572" s="6">
        <f>SUMIF(Sta!$A:$A,$A572,Sta!F:F)/$B572</f>
        <v>4</v>
      </c>
      <c r="G572" s="6">
        <f>SUMIF(Sta!$B:$B,$A572,Sta!F:F)/$C572</f>
        <v>2</v>
      </c>
      <c r="H572" s="10">
        <f>(SUMIF(Sta!$A:$A,$A572,Sta!D:D) +SUMIF(Sta!$B:$B,$A572,Sta!E:E))/$D572</f>
        <v>2</v>
      </c>
      <c r="I572" s="6">
        <f>SUMIF(Sta!$A:$A,$A572,Sta!D:D)/$B572</f>
        <v>2</v>
      </c>
      <c r="J572" s="6">
        <f>SUMIF(Sta!$B:$B,$A572,Sta!E:E)/$C572</f>
        <v>2</v>
      </c>
      <c r="K572" s="10">
        <f>(SUMIF(Sta!$A:$A,$A572,Sta!E:E) +SUMIF(Sta!$B:$B,$A572,Sta!D:D))/$D572</f>
        <v>1</v>
      </c>
      <c r="L572" s="6">
        <f>SUMIF(Sta!$A:$A,$A572,Sta!E:E)/$B572</f>
        <v>2</v>
      </c>
      <c r="M572" s="6">
        <f>SUMIF(Sta!$B:$B,$A572,Sta!D:D)/$C572</f>
        <v>0</v>
      </c>
      <c r="N572" s="10">
        <f>(SUMIF(Sta!$A:$A,$A572,Sta!L:L) +SUMIF(Sta!$B:$B,$A572,Sta!L:L))/$D572</f>
        <v>1</v>
      </c>
      <c r="O572" s="6">
        <f>SUMIF(Sta!$A:$A,$A572,Sta!L:L)/$B572</f>
        <v>2</v>
      </c>
      <c r="P572" s="6">
        <f>SUMIF(Sta!$B:$B,$A572,Sta!L:L)/$C572</f>
        <v>0</v>
      </c>
      <c r="Q572" s="10">
        <f>(SUMIF(Sta!$A:$A,$A572,Sta!H:H) +SUMIF(Sta!$B:$B,$A572,Sta!J:J))/$D572</f>
        <v>0.5</v>
      </c>
      <c r="R572" s="6">
        <f>SUMIF(Sta!$A:$A,$A572,Sta!H:H)/$B572</f>
        <v>1</v>
      </c>
      <c r="S572" s="6">
        <f>SUMIF(Sta!$B:$B,$A572,Sta!J:J)/$C572</f>
        <v>0</v>
      </c>
      <c r="T572" s="10">
        <f>(SUMIF(Sta!$A:$A,$A572,Sta!I:I) +SUMIF(Sta!$B:$B,$A572,Sta!K:K))/$D572</f>
        <v>0.5</v>
      </c>
      <c r="U572" s="6">
        <f>SUMIF(Sta!$A:$A,$A572,Sta!I:I)/$B572</f>
        <v>1</v>
      </c>
      <c r="V572" s="6">
        <f>SUMIF(Sta!$B:$B,$A572,Sta!K:K)/$C572</f>
        <v>0</v>
      </c>
      <c r="W572" s="10">
        <f>(SUMIF(Sta!$A:$A,$A572,Sta!Q:Q) +SUMIF(Sta!$B:$B,$A572,Sta!Q:Q))/$D572</f>
        <v>2</v>
      </c>
      <c r="X572" s="6">
        <f>SUMIF(Sta!$A:$A,$A572,Sta!Q:Q)/$B572</f>
        <v>2</v>
      </c>
      <c r="Y572" s="6">
        <f>SUMIF(Sta!$B:$B,$A572,Sta!Q:Q)/$C572</f>
        <v>2</v>
      </c>
      <c r="Z572" s="10">
        <f>(SUMIF(Sta!$A:$A,$A572,Sta!M:M) +SUMIF(Sta!$B:$B,$A572,Sta!O:O))/$D572</f>
        <v>1.5</v>
      </c>
      <c r="AA572" s="6">
        <f>SUMIF(Sta!$A:$A,$A572,Sta!M:M)/$B572</f>
        <v>1</v>
      </c>
      <c r="AB572" s="6">
        <f>SUMIF(Sta!$B:$B,$A572,Sta!O:O)/$C572</f>
        <v>2</v>
      </c>
      <c r="AC572" s="10">
        <f>(SUMIF(Sta!$A:$A,$A572,Sta!N:N) +SUMIF(Sta!$B:$B,$A572,Sta!P:P))/$D572</f>
        <v>0.5</v>
      </c>
      <c r="AD572" s="6">
        <f>SUMIF(Sta!$A:$A,$A572,Sta!N:N)/$B572</f>
        <v>1</v>
      </c>
      <c r="AE572" s="14">
        <f>SUMIF(Sta!$B:$B,$A572,Sta!P:P)/$C572</f>
        <v>0</v>
      </c>
    </row>
    <row r="573" spans="1:31" x14ac:dyDescent="0.3">
      <c r="A573" t="s">
        <v>259</v>
      </c>
      <c r="B573" s="9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0" t="e">
        <f>(SUMIF(Sta!$A:$A,$A573,Sta!F:F) +SUMIF(Sta!$B:$B,$A573,Sta!F:F))/$D573</f>
        <v>#DIV/0!</v>
      </c>
      <c r="F573" s="6" t="e">
        <f>SUMIF(Sta!$A:$A,$A573,Sta!F:F)/$B573</f>
        <v>#DIV/0!</v>
      </c>
      <c r="G573" s="6" t="e">
        <f>SUMIF(Sta!$B:$B,$A573,Sta!F:F)/$C573</f>
        <v>#DIV/0!</v>
      </c>
      <c r="H573" s="10" t="e">
        <f>(SUMIF(Sta!$A:$A,$A573,Sta!D:D) +SUMIF(Sta!$B:$B,$A573,Sta!E:E))/$D573</f>
        <v>#DIV/0!</v>
      </c>
      <c r="I573" s="6" t="e">
        <f>SUMIF(Sta!$A:$A,$A573,Sta!D:D)/$B573</f>
        <v>#DIV/0!</v>
      </c>
      <c r="J573" s="6" t="e">
        <f>SUMIF(Sta!$B:$B,$A573,Sta!E:E)/$C573</f>
        <v>#DIV/0!</v>
      </c>
      <c r="K573" s="10" t="e">
        <f>(SUMIF(Sta!$A:$A,$A573,Sta!E:E) +SUMIF(Sta!$B:$B,$A573,Sta!D:D))/$D573</f>
        <v>#DIV/0!</v>
      </c>
      <c r="L573" s="6" t="e">
        <f>SUMIF(Sta!$A:$A,$A573,Sta!E:E)/$B573</f>
        <v>#DIV/0!</v>
      </c>
      <c r="M573" s="6" t="e">
        <f>SUMIF(Sta!$B:$B,$A573,Sta!D:D)/$C573</f>
        <v>#DIV/0!</v>
      </c>
      <c r="N573" s="10" t="e">
        <f>(SUMIF(Sta!$A:$A,$A573,Sta!L:L) +SUMIF(Sta!$B:$B,$A573,Sta!L:L))/$D573</f>
        <v>#DIV/0!</v>
      </c>
      <c r="O573" s="6" t="e">
        <f>SUMIF(Sta!$A:$A,$A573,Sta!L:L)/$B573</f>
        <v>#DIV/0!</v>
      </c>
      <c r="P573" s="6" t="e">
        <f>SUMIF(Sta!$B:$B,$A573,Sta!L:L)/$C573</f>
        <v>#DIV/0!</v>
      </c>
      <c r="Q573" s="10" t="e">
        <f>(SUMIF(Sta!$A:$A,$A573,Sta!H:H) +SUMIF(Sta!$B:$B,$A573,Sta!J:J))/$D573</f>
        <v>#DIV/0!</v>
      </c>
      <c r="R573" s="6" t="e">
        <f>SUMIF(Sta!$A:$A,$A573,Sta!H:H)/$B573</f>
        <v>#DIV/0!</v>
      </c>
      <c r="S573" s="6" t="e">
        <f>SUMIF(Sta!$B:$B,$A573,Sta!J:J)/$C573</f>
        <v>#DIV/0!</v>
      </c>
      <c r="T573" s="10" t="e">
        <f>(SUMIF(Sta!$A:$A,$A573,Sta!I:I) +SUMIF(Sta!$B:$B,$A573,Sta!K:K))/$D573</f>
        <v>#DIV/0!</v>
      </c>
      <c r="U573" s="6" t="e">
        <f>SUMIF(Sta!$A:$A,$A573,Sta!I:I)/$B573</f>
        <v>#DIV/0!</v>
      </c>
      <c r="V573" s="6" t="e">
        <f>SUMIF(Sta!$B:$B,$A573,Sta!K:K)/$C573</f>
        <v>#DIV/0!</v>
      </c>
      <c r="W573" s="10" t="e">
        <f>(SUMIF(Sta!$A:$A,$A573,Sta!Q:Q) +SUMIF(Sta!$B:$B,$A573,Sta!Q:Q))/$D573</f>
        <v>#DIV/0!</v>
      </c>
      <c r="X573" s="6" t="e">
        <f>SUMIF(Sta!$A:$A,$A573,Sta!Q:Q)/$B573</f>
        <v>#DIV/0!</v>
      </c>
      <c r="Y573" s="6" t="e">
        <f>SUMIF(Sta!$B:$B,$A573,Sta!Q:Q)/$C573</f>
        <v>#DIV/0!</v>
      </c>
      <c r="Z573" s="10" t="e">
        <f>(SUMIF(Sta!$A:$A,$A573,Sta!M:M) +SUMIF(Sta!$B:$B,$A573,Sta!O:O))/$D573</f>
        <v>#DIV/0!</v>
      </c>
      <c r="AA573" s="6" t="e">
        <f>SUMIF(Sta!$A:$A,$A573,Sta!M:M)/$B573</f>
        <v>#DIV/0!</v>
      </c>
      <c r="AB573" s="6" t="e">
        <f>SUMIF(Sta!$B:$B,$A573,Sta!O:O)/$C573</f>
        <v>#DIV/0!</v>
      </c>
      <c r="AC573" s="10" t="e">
        <f>(SUMIF(Sta!$A:$A,$A573,Sta!N:N) +SUMIF(Sta!$B:$B,$A573,Sta!P:P))/$D573</f>
        <v>#DIV/0!</v>
      </c>
      <c r="AD573" s="6" t="e">
        <f>SUMIF(Sta!$A:$A,$A573,Sta!N:N)/$B573</f>
        <v>#DIV/0!</v>
      </c>
      <c r="AE573" s="14" t="e">
        <f>SUMIF(Sta!$B:$B,$A573,Sta!P:P)/$C573</f>
        <v>#DIV/0!</v>
      </c>
    </row>
    <row r="574" spans="1:31" x14ac:dyDescent="0.3">
      <c r="A574" t="s">
        <v>265</v>
      </c>
      <c r="B574" s="9">
        <f>COUNTIF(Sta!A:A,A574)</f>
        <v>0</v>
      </c>
      <c r="C574" s="4">
        <f>COUNTIF(Sta!B:B,A574)</f>
        <v>0</v>
      </c>
      <c r="D574" s="4">
        <f t="shared" si="15"/>
        <v>0</v>
      </c>
      <c r="E574" s="10" t="e">
        <f>(SUMIF(Sta!$A:$A,$A574,Sta!F:F) +SUMIF(Sta!$B:$B,$A574,Sta!F:F))/$D574</f>
        <v>#DIV/0!</v>
      </c>
      <c r="F574" s="6" t="e">
        <f>SUMIF(Sta!$A:$A,$A574,Sta!F:F)/$B574</f>
        <v>#DIV/0!</v>
      </c>
      <c r="G574" s="6" t="e">
        <f>SUMIF(Sta!$B:$B,$A574,Sta!F:F)/$C574</f>
        <v>#DIV/0!</v>
      </c>
      <c r="H574" s="10" t="e">
        <f>(SUMIF(Sta!$A:$A,$A574,Sta!D:D) +SUMIF(Sta!$B:$B,$A574,Sta!E:E))/$D574</f>
        <v>#DIV/0!</v>
      </c>
      <c r="I574" s="6" t="e">
        <f>SUMIF(Sta!$A:$A,$A574,Sta!D:D)/$B574</f>
        <v>#DIV/0!</v>
      </c>
      <c r="J574" s="6" t="e">
        <f>SUMIF(Sta!$B:$B,$A574,Sta!E:E)/$C574</f>
        <v>#DIV/0!</v>
      </c>
      <c r="K574" s="10" t="e">
        <f>(SUMIF(Sta!$A:$A,$A574,Sta!E:E) +SUMIF(Sta!$B:$B,$A574,Sta!D:D))/$D574</f>
        <v>#DIV/0!</v>
      </c>
      <c r="L574" s="6" t="e">
        <f>SUMIF(Sta!$A:$A,$A574,Sta!E:E)/$B574</f>
        <v>#DIV/0!</v>
      </c>
      <c r="M574" s="6" t="e">
        <f>SUMIF(Sta!$B:$B,$A574,Sta!D:D)/$C574</f>
        <v>#DIV/0!</v>
      </c>
      <c r="N574" s="10" t="e">
        <f>(SUMIF(Sta!$A:$A,$A574,Sta!L:L) +SUMIF(Sta!$B:$B,$A574,Sta!L:L))/$D574</f>
        <v>#DIV/0!</v>
      </c>
      <c r="O574" s="6" t="e">
        <f>SUMIF(Sta!$A:$A,$A574,Sta!L:L)/$B574</f>
        <v>#DIV/0!</v>
      </c>
      <c r="P574" s="6" t="e">
        <f>SUMIF(Sta!$B:$B,$A574,Sta!L:L)/$C574</f>
        <v>#DIV/0!</v>
      </c>
      <c r="Q574" s="10" t="e">
        <f>(SUMIF(Sta!$A:$A,$A574,Sta!H:H) +SUMIF(Sta!$B:$B,$A574,Sta!J:J))/$D574</f>
        <v>#DIV/0!</v>
      </c>
      <c r="R574" s="6" t="e">
        <f>SUMIF(Sta!$A:$A,$A574,Sta!H:H)/$B574</f>
        <v>#DIV/0!</v>
      </c>
      <c r="S574" s="6" t="e">
        <f>SUMIF(Sta!$B:$B,$A574,Sta!J:J)/$C574</f>
        <v>#DIV/0!</v>
      </c>
      <c r="T574" s="10" t="e">
        <f>(SUMIF(Sta!$A:$A,$A574,Sta!I:I) +SUMIF(Sta!$B:$B,$A574,Sta!K:K))/$D574</f>
        <v>#DIV/0!</v>
      </c>
      <c r="U574" s="6" t="e">
        <f>SUMIF(Sta!$A:$A,$A574,Sta!I:I)/$B574</f>
        <v>#DIV/0!</v>
      </c>
      <c r="V574" s="6" t="e">
        <f>SUMIF(Sta!$B:$B,$A574,Sta!K:K)/$C574</f>
        <v>#DIV/0!</v>
      </c>
      <c r="W574" s="10" t="e">
        <f>(SUMIF(Sta!$A:$A,$A574,Sta!Q:Q) +SUMIF(Sta!$B:$B,$A574,Sta!Q:Q))/$D574</f>
        <v>#DIV/0!</v>
      </c>
      <c r="X574" s="6" t="e">
        <f>SUMIF(Sta!$A:$A,$A574,Sta!Q:Q)/$B574</f>
        <v>#DIV/0!</v>
      </c>
      <c r="Y574" s="6" t="e">
        <f>SUMIF(Sta!$B:$B,$A574,Sta!Q:Q)/$C574</f>
        <v>#DIV/0!</v>
      </c>
      <c r="Z574" s="10" t="e">
        <f>(SUMIF(Sta!$A:$A,$A574,Sta!M:M) +SUMIF(Sta!$B:$B,$A574,Sta!O:O))/$D574</f>
        <v>#DIV/0!</v>
      </c>
      <c r="AA574" s="6" t="e">
        <f>SUMIF(Sta!$A:$A,$A574,Sta!M:M)/$B574</f>
        <v>#DIV/0!</v>
      </c>
      <c r="AB574" s="6" t="e">
        <f>SUMIF(Sta!$B:$B,$A574,Sta!O:O)/$C574</f>
        <v>#DIV/0!</v>
      </c>
      <c r="AC574" s="10" t="e">
        <f>(SUMIF(Sta!$A:$A,$A574,Sta!N:N) +SUMIF(Sta!$B:$B,$A574,Sta!P:P))/$D574</f>
        <v>#DIV/0!</v>
      </c>
      <c r="AD574" s="6" t="e">
        <f>SUMIF(Sta!$A:$A,$A574,Sta!N:N)/$B574</f>
        <v>#DIV/0!</v>
      </c>
      <c r="AE574" s="14" t="e">
        <f>SUMIF(Sta!$B:$B,$A574,Sta!P:P)/$C574</f>
        <v>#DIV/0!</v>
      </c>
    </row>
    <row r="575" spans="1:31" x14ac:dyDescent="0.3">
      <c r="A575" t="s">
        <v>145</v>
      </c>
      <c r="B575" s="9">
        <f>COUNTIF(Sta!A:A,A575)</f>
        <v>0</v>
      </c>
      <c r="C575" s="4">
        <f>COUNTIF(Sta!B:B,A575)</f>
        <v>1</v>
      </c>
      <c r="D575" s="4">
        <f t="shared" si="15"/>
        <v>1</v>
      </c>
      <c r="E575" s="10">
        <f>(SUMIF(Sta!$A:$A,$A575,Sta!F:F) +SUMIF(Sta!$B:$B,$A575,Sta!F:F))/$D575</f>
        <v>2</v>
      </c>
      <c r="F575" s="6" t="e">
        <f>SUMIF(Sta!$A:$A,$A575,Sta!F:F)/$B575</f>
        <v>#DIV/0!</v>
      </c>
      <c r="G575" s="6">
        <f>SUMIF(Sta!$B:$B,$A575,Sta!F:F)/$C575</f>
        <v>2</v>
      </c>
      <c r="H575" s="10">
        <f>(SUMIF(Sta!$A:$A,$A575,Sta!D:D) +SUMIF(Sta!$B:$B,$A575,Sta!E:E))/$D575</f>
        <v>1</v>
      </c>
      <c r="I575" s="6" t="e">
        <f>SUMIF(Sta!$A:$A,$A575,Sta!D:D)/$B575</f>
        <v>#DIV/0!</v>
      </c>
      <c r="J575" s="6">
        <f>SUMIF(Sta!$B:$B,$A575,Sta!E:E)/$C575</f>
        <v>1</v>
      </c>
      <c r="K575" s="10">
        <f>(SUMIF(Sta!$A:$A,$A575,Sta!E:E) +SUMIF(Sta!$B:$B,$A575,Sta!D:D))/$D575</f>
        <v>1</v>
      </c>
      <c r="L575" s="6" t="e">
        <f>SUMIF(Sta!$A:$A,$A575,Sta!E:E)/$B575</f>
        <v>#DIV/0!</v>
      </c>
      <c r="M575" s="6">
        <f>SUMIF(Sta!$B:$B,$A575,Sta!D:D)/$C575</f>
        <v>1</v>
      </c>
      <c r="N575" s="10">
        <f>(SUMIF(Sta!$A:$A,$A575,Sta!L:L) +SUMIF(Sta!$B:$B,$A575,Sta!L:L))/$D575</f>
        <v>0</v>
      </c>
      <c r="O575" s="6" t="e">
        <f>SUMIF(Sta!$A:$A,$A575,Sta!L:L)/$B575</f>
        <v>#DIV/0!</v>
      </c>
      <c r="P575" s="6">
        <f>SUMIF(Sta!$B:$B,$A575,Sta!L:L)/$C575</f>
        <v>0</v>
      </c>
      <c r="Q575" s="10">
        <f>(SUMIF(Sta!$A:$A,$A575,Sta!H:H) +SUMIF(Sta!$B:$B,$A575,Sta!J:J))/$D575</f>
        <v>0</v>
      </c>
      <c r="R575" s="6" t="e">
        <f>SUMIF(Sta!$A:$A,$A575,Sta!H:H)/$B575</f>
        <v>#DIV/0!</v>
      </c>
      <c r="S575" s="6">
        <f>SUMIF(Sta!$B:$B,$A575,Sta!J:J)/$C575</f>
        <v>0</v>
      </c>
      <c r="T575" s="10">
        <f>(SUMIF(Sta!$A:$A,$A575,Sta!I:I) +SUMIF(Sta!$B:$B,$A575,Sta!K:K))/$D575</f>
        <v>0</v>
      </c>
      <c r="U575" s="6" t="e">
        <f>SUMIF(Sta!$A:$A,$A575,Sta!I:I)/$B575</f>
        <v>#DIV/0!</v>
      </c>
      <c r="V575" s="6">
        <f>SUMIF(Sta!$B:$B,$A575,Sta!K:K)/$C575</f>
        <v>0</v>
      </c>
      <c r="W575" s="10">
        <f>(SUMIF(Sta!$A:$A,$A575,Sta!Q:Q) +SUMIF(Sta!$B:$B,$A575,Sta!Q:Q))/$D575</f>
        <v>2</v>
      </c>
      <c r="X575" s="6" t="e">
        <f>SUMIF(Sta!$A:$A,$A575,Sta!Q:Q)/$B575</f>
        <v>#DIV/0!</v>
      </c>
      <c r="Y575" s="6">
        <f>SUMIF(Sta!$B:$B,$A575,Sta!Q:Q)/$C575</f>
        <v>2</v>
      </c>
      <c r="Z575" s="10">
        <f>(SUMIF(Sta!$A:$A,$A575,Sta!M:M) +SUMIF(Sta!$B:$B,$A575,Sta!O:O))/$D575</f>
        <v>1</v>
      </c>
      <c r="AA575" s="6" t="e">
        <f>SUMIF(Sta!$A:$A,$A575,Sta!M:M)/$B575</f>
        <v>#DIV/0!</v>
      </c>
      <c r="AB575" s="6">
        <f>SUMIF(Sta!$B:$B,$A575,Sta!O:O)/$C575</f>
        <v>1</v>
      </c>
      <c r="AC575" s="10">
        <f>(SUMIF(Sta!$A:$A,$A575,Sta!N:N) +SUMIF(Sta!$B:$B,$A575,Sta!P:P))/$D575</f>
        <v>1</v>
      </c>
      <c r="AD575" s="6" t="e">
        <f>SUMIF(Sta!$A:$A,$A575,Sta!N:N)/$B575</f>
        <v>#DIV/0!</v>
      </c>
      <c r="AE575" s="14">
        <f>SUMIF(Sta!$B:$B,$A575,Sta!P:P)/$C575</f>
        <v>1</v>
      </c>
    </row>
    <row r="576" spans="1:31" x14ac:dyDescent="0.3">
      <c r="A576" t="s">
        <v>684</v>
      </c>
      <c r="B576" s="9">
        <f>COUNTIF(Sta!A:A,A576)</f>
        <v>9</v>
      </c>
      <c r="C576" s="4">
        <f>COUNTIF(Sta!B:B,A576)</f>
        <v>9</v>
      </c>
      <c r="D576" s="4">
        <f t="shared" si="15"/>
        <v>18</v>
      </c>
      <c r="E576" s="10">
        <f>(SUMIF(Sta!$A:$A,$A576,Sta!F:F) +SUMIF(Sta!$B:$B,$A576,Sta!F:F))/$D576</f>
        <v>2.2777777777777777</v>
      </c>
      <c r="F576" s="6">
        <f>SUMIF(Sta!$A:$A,$A576,Sta!F:F)/$B576</f>
        <v>2.7777777777777777</v>
      </c>
      <c r="G576" s="6">
        <f>SUMIF(Sta!$B:$B,$A576,Sta!F:F)/$C576</f>
        <v>1.7777777777777777</v>
      </c>
      <c r="H576" s="10">
        <f>(SUMIF(Sta!$A:$A,$A576,Sta!D:D) +SUMIF(Sta!$B:$B,$A576,Sta!E:E))/$D576</f>
        <v>0.88888888888888884</v>
      </c>
      <c r="I576" s="6">
        <f>SUMIF(Sta!$A:$A,$A576,Sta!D:D)/$B576</f>
        <v>1.1111111111111112</v>
      </c>
      <c r="J576" s="6">
        <f>SUMIF(Sta!$B:$B,$A576,Sta!E:E)/$C576</f>
        <v>0.66666666666666663</v>
      </c>
      <c r="K576" s="10">
        <f>(SUMIF(Sta!$A:$A,$A576,Sta!E:E) +SUMIF(Sta!$B:$B,$A576,Sta!D:D))/$D576</f>
        <v>1.3888888888888888</v>
      </c>
      <c r="L576" s="6">
        <f>SUMIF(Sta!$A:$A,$A576,Sta!E:E)/$B576</f>
        <v>1.6666666666666667</v>
      </c>
      <c r="M576" s="6">
        <f>SUMIF(Sta!$B:$B,$A576,Sta!D:D)/$C576</f>
        <v>1.1111111111111112</v>
      </c>
      <c r="N576" s="10">
        <f>(SUMIF(Sta!$A:$A,$A576,Sta!L:L) +SUMIF(Sta!$B:$B,$A576,Sta!L:L))/$D576</f>
        <v>1.0555555555555556</v>
      </c>
      <c r="O576" s="6">
        <f>SUMIF(Sta!$A:$A,$A576,Sta!L:L)/$B576</f>
        <v>1.2222222222222223</v>
      </c>
      <c r="P576" s="6">
        <f>SUMIF(Sta!$B:$B,$A576,Sta!L:L)/$C576</f>
        <v>0.88888888888888884</v>
      </c>
      <c r="Q576" s="10">
        <f>(SUMIF(Sta!$A:$A,$A576,Sta!H:H) +SUMIF(Sta!$B:$B,$A576,Sta!J:J))/$D576</f>
        <v>0.44444444444444442</v>
      </c>
      <c r="R576" s="6">
        <f>SUMIF(Sta!$A:$A,$A576,Sta!H:H)/$B576</f>
        <v>0.55555555555555558</v>
      </c>
      <c r="S576" s="6">
        <f>SUMIF(Sta!$B:$B,$A576,Sta!J:J)/$C576</f>
        <v>0.33333333333333331</v>
      </c>
      <c r="T576" s="10">
        <f>(SUMIF(Sta!$A:$A,$A576,Sta!I:I) +SUMIF(Sta!$B:$B,$A576,Sta!K:K))/$D576</f>
        <v>0.61111111111111116</v>
      </c>
      <c r="U576" s="6">
        <f>SUMIF(Sta!$A:$A,$A576,Sta!I:I)/$B576</f>
        <v>0.66666666666666663</v>
      </c>
      <c r="V576" s="6">
        <f>SUMIF(Sta!$B:$B,$A576,Sta!K:K)/$C576</f>
        <v>0.55555555555555558</v>
      </c>
      <c r="W576" s="10">
        <f>(SUMIF(Sta!$A:$A,$A576,Sta!Q:Q) +SUMIF(Sta!$B:$B,$A576,Sta!Q:Q))/$D576</f>
        <v>1.2222222222222223</v>
      </c>
      <c r="X576" s="6">
        <f>SUMIF(Sta!$A:$A,$A576,Sta!Q:Q)/$B576</f>
        <v>1.5555555555555556</v>
      </c>
      <c r="Y576" s="6">
        <f>SUMIF(Sta!$B:$B,$A576,Sta!Q:Q)/$C576</f>
        <v>0.88888888888888884</v>
      </c>
      <c r="Z576" s="10">
        <f>(SUMIF(Sta!$A:$A,$A576,Sta!M:M) +SUMIF(Sta!$B:$B,$A576,Sta!O:O))/$D576</f>
        <v>0.44444444444444442</v>
      </c>
      <c r="AA576" s="6">
        <f>SUMIF(Sta!$A:$A,$A576,Sta!M:M)/$B576</f>
        <v>0.55555555555555558</v>
      </c>
      <c r="AB576" s="6">
        <f>SUMIF(Sta!$B:$B,$A576,Sta!O:O)/$C576</f>
        <v>0.33333333333333331</v>
      </c>
      <c r="AC576" s="10">
        <f>(SUMIF(Sta!$A:$A,$A576,Sta!N:N) +SUMIF(Sta!$B:$B,$A576,Sta!P:P))/$D576</f>
        <v>0.77777777777777779</v>
      </c>
      <c r="AD576" s="6">
        <f>SUMIF(Sta!$A:$A,$A576,Sta!N:N)/$B576</f>
        <v>1</v>
      </c>
      <c r="AE576" s="14">
        <f>SUMIF(Sta!$B:$B,$A576,Sta!P:P)/$C576</f>
        <v>0.55555555555555558</v>
      </c>
    </row>
    <row r="577" spans="1:31" x14ac:dyDescent="0.3">
      <c r="A577" t="s">
        <v>159</v>
      </c>
      <c r="B577" s="9">
        <f>COUNTIF(Sta!A:A,A577)</f>
        <v>1</v>
      </c>
      <c r="C577" s="4">
        <f>COUNTIF(Sta!B:B,A577)</f>
        <v>1</v>
      </c>
      <c r="D577" s="4">
        <f t="shared" si="15"/>
        <v>2</v>
      </c>
      <c r="E577" s="10">
        <f>(SUMIF(Sta!$A:$A,$A577,Sta!F:F) +SUMIF(Sta!$B:$B,$A577,Sta!F:F))/$D577</f>
        <v>4.5</v>
      </c>
      <c r="F577" s="6">
        <f>SUMIF(Sta!$A:$A,$A577,Sta!F:F)/$B577</f>
        <v>4</v>
      </c>
      <c r="G577" s="6">
        <f>SUMIF(Sta!$B:$B,$A577,Sta!F:F)/$C577</f>
        <v>5</v>
      </c>
      <c r="H577" s="10">
        <f>(SUMIF(Sta!$A:$A,$A577,Sta!D:D) +SUMIF(Sta!$B:$B,$A577,Sta!E:E))/$D577</f>
        <v>2</v>
      </c>
      <c r="I577" s="6">
        <f>SUMIF(Sta!$A:$A,$A577,Sta!D:D)/$B577</f>
        <v>3</v>
      </c>
      <c r="J577" s="6">
        <f>SUMIF(Sta!$B:$B,$A577,Sta!E:E)/$C577</f>
        <v>1</v>
      </c>
      <c r="K577" s="10">
        <f>(SUMIF(Sta!$A:$A,$A577,Sta!E:E) +SUMIF(Sta!$B:$B,$A577,Sta!D:D))/$D577</f>
        <v>2.5</v>
      </c>
      <c r="L577" s="6">
        <f>SUMIF(Sta!$A:$A,$A577,Sta!E:E)/$B577</f>
        <v>1</v>
      </c>
      <c r="M577" s="6">
        <f>SUMIF(Sta!$B:$B,$A577,Sta!D:D)/$C577</f>
        <v>4</v>
      </c>
      <c r="N577" s="10">
        <f>(SUMIF(Sta!$A:$A,$A577,Sta!L:L) +SUMIF(Sta!$B:$B,$A577,Sta!L:L))/$D577</f>
        <v>1</v>
      </c>
      <c r="O577" s="6">
        <f>SUMIF(Sta!$A:$A,$A577,Sta!L:L)/$B577</f>
        <v>1</v>
      </c>
      <c r="P577" s="6">
        <f>SUMIF(Sta!$B:$B,$A577,Sta!L:L)/$C577</f>
        <v>1</v>
      </c>
      <c r="Q577" s="10">
        <f>(SUMIF(Sta!$A:$A,$A577,Sta!H:H) +SUMIF(Sta!$B:$B,$A577,Sta!J:J))/$D577</f>
        <v>0.5</v>
      </c>
      <c r="R577" s="6">
        <f>SUMIF(Sta!$A:$A,$A577,Sta!H:H)/$B577</f>
        <v>0</v>
      </c>
      <c r="S577" s="6">
        <f>SUMIF(Sta!$B:$B,$A577,Sta!J:J)/$C577</f>
        <v>1</v>
      </c>
      <c r="T577" s="10">
        <f>(SUMIF(Sta!$A:$A,$A577,Sta!I:I) +SUMIF(Sta!$B:$B,$A577,Sta!K:K))/$D577</f>
        <v>0.5</v>
      </c>
      <c r="U577" s="6">
        <f>SUMIF(Sta!$A:$A,$A577,Sta!I:I)/$B577</f>
        <v>1</v>
      </c>
      <c r="V577" s="6">
        <f>SUMIF(Sta!$B:$B,$A577,Sta!K:K)/$C577</f>
        <v>0</v>
      </c>
      <c r="W577" s="10">
        <f>(SUMIF(Sta!$A:$A,$A577,Sta!Q:Q) +SUMIF(Sta!$B:$B,$A577,Sta!Q:Q))/$D577</f>
        <v>3.5</v>
      </c>
      <c r="X577" s="6">
        <f>SUMIF(Sta!$A:$A,$A577,Sta!Q:Q)/$B577</f>
        <v>3</v>
      </c>
      <c r="Y577" s="6">
        <f>SUMIF(Sta!$B:$B,$A577,Sta!Q:Q)/$C577</f>
        <v>4</v>
      </c>
      <c r="Z577" s="10">
        <f>(SUMIF(Sta!$A:$A,$A577,Sta!M:M) +SUMIF(Sta!$B:$B,$A577,Sta!O:O))/$D577</f>
        <v>1.5</v>
      </c>
      <c r="AA577" s="6">
        <f>SUMIF(Sta!$A:$A,$A577,Sta!M:M)/$B577</f>
        <v>3</v>
      </c>
      <c r="AB577" s="6">
        <f>SUMIF(Sta!$B:$B,$A577,Sta!O:O)/$C577</f>
        <v>0</v>
      </c>
      <c r="AC577" s="10">
        <f>(SUMIF(Sta!$A:$A,$A577,Sta!N:N) +SUMIF(Sta!$B:$B,$A577,Sta!P:P))/$D577</f>
        <v>2</v>
      </c>
      <c r="AD577" s="6">
        <f>SUMIF(Sta!$A:$A,$A577,Sta!N:N)/$B577</f>
        <v>0</v>
      </c>
      <c r="AE577" s="14">
        <f>SUMIF(Sta!$B:$B,$A577,Sta!P:P)/$C577</f>
        <v>4</v>
      </c>
    </row>
    <row r="578" spans="1:31" x14ac:dyDescent="0.3">
      <c r="A578" t="s">
        <v>588</v>
      </c>
      <c r="B578" s="9">
        <f>COUNTIF(Sta!A:A,A578)</f>
        <v>1</v>
      </c>
      <c r="C578" s="4">
        <f>COUNTIF(Sta!B:B,A578)</f>
        <v>2</v>
      </c>
      <c r="D578" s="4">
        <f t="shared" si="15"/>
        <v>3</v>
      </c>
      <c r="E578" s="10">
        <f>(SUMIF(Sta!$A:$A,$A578,Sta!F:F) +SUMIF(Sta!$B:$B,$A578,Sta!F:F))/$D578</f>
        <v>3.6666666666666665</v>
      </c>
      <c r="F578" s="6">
        <f>SUMIF(Sta!$A:$A,$A578,Sta!F:F)/$B578</f>
        <v>4</v>
      </c>
      <c r="G578" s="6">
        <f>SUMIF(Sta!$B:$B,$A578,Sta!F:F)/$C578</f>
        <v>3.5</v>
      </c>
      <c r="H578" s="10">
        <f>(SUMIF(Sta!$A:$A,$A578,Sta!D:D) +SUMIF(Sta!$B:$B,$A578,Sta!E:E))/$D578</f>
        <v>1</v>
      </c>
      <c r="I578" s="6">
        <f>SUMIF(Sta!$A:$A,$A578,Sta!D:D)/$B578</f>
        <v>1</v>
      </c>
      <c r="J578" s="6">
        <f>SUMIF(Sta!$B:$B,$A578,Sta!E:E)/$C578</f>
        <v>1</v>
      </c>
      <c r="K578" s="10">
        <f>(SUMIF(Sta!$A:$A,$A578,Sta!E:E) +SUMIF(Sta!$B:$B,$A578,Sta!D:D))/$D578</f>
        <v>2.6666666666666665</v>
      </c>
      <c r="L578" s="6">
        <f>SUMIF(Sta!$A:$A,$A578,Sta!E:E)/$B578</f>
        <v>3</v>
      </c>
      <c r="M578" s="6">
        <f>SUMIF(Sta!$B:$B,$A578,Sta!D:D)/$C578</f>
        <v>2.5</v>
      </c>
      <c r="N578" s="10">
        <f>(SUMIF(Sta!$A:$A,$A578,Sta!L:L) +SUMIF(Sta!$B:$B,$A578,Sta!L:L))/$D578</f>
        <v>2</v>
      </c>
      <c r="O578" s="6">
        <f>SUMIF(Sta!$A:$A,$A578,Sta!L:L)/$B578</f>
        <v>2</v>
      </c>
      <c r="P578" s="6">
        <f>SUMIF(Sta!$B:$B,$A578,Sta!L:L)/$C578</f>
        <v>2</v>
      </c>
      <c r="Q578" s="10">
        <f>(SUMIF(Sta!$A:$A,$A578,Sta!H:H) +SUMIF(Sta!$B:$B,$A578,Sta!J:J))/$D578</f>
        <v>1</v>
      </c>
      <c r="R578" s="6">
        <f>SUMIF(Sta!$A:$A,$A578,Sta!H:H)/$B578</f>
        <v>1</v>
      </c>
      <c r="S578" s="6">
        <f>SUMIF(Sta!$B:$B,$A578,Sta!J:J)/$C578</f>
        <v>1</v>
      </c>
      <c r="T578" s="10">
        <f>(SUMIF(Sta!$A:$A,$A578,Sta!I:I) +SUMIF(Sta!$B:$B,$A578,Sta!K:K))/$D578</f>
        <v>1</v>
      </c>
      <c r="U578" s="6">
        <f>SUMIF(Sta!$A:$A,$A578,Sta!I:I)/$B578</f>
        <v>1</v>
      </c>
      <c r="V578" s="6">
        <f>SUMIF(Sta!$B:$B,$A578,Sta!K:K)/$C578</f>
        <v>1</v>
      </c>
      <c r="W578" s="10">
        <f>(SUMIF(Sta!$A:$A,$A578,Sta!Q:Q) +SUMIF(Sta!$B:$B,$A578,Sta!Q:Q))/$D578</f>
        <v>1.6666666666666667</v>
      </c>
      <c r="X578" s="6">
        <f>SUMIF(Sta!$A:$A,$A578,Sta!Q:Q)/$B578</f>
        <v>2</v>
      </c>
      <c r="Y578" s="6">
        <f>SUMIF(Sta!$B:$B,$A578,Sta!Q:Q)/$C578</f>
        <v>1.5</v>
      </c>
      <c r="Z578" s="10">
        <f>(SUMIF(Sta!$A:$A,$A578,Sta!M:M) +SUMIF(Sta!$B:$B,$A578,Sta!O:O))/$D578</f>
        <v>0</v>
      </c>
      <c r="AA578" s="6">
        <f>SUMIF(Sta!$A:$A,$A578,Sta!M:M)/$B578</f>
        <v>0</v>
      </c>
      <c r="AB578" s="6">
        <f>SUMIF(Sta!$B:$B,$A578,Sta!O:O)/$C578</f>
        <v>0</v>
      </c>
      <c r="AC578" s="10">
        <f>(SUMIF(Sta!$A:$A,$A578,Sta!N:N) +SUMIF(Sta!$B:$B,$A578,Sta!P:P))/$D578</f>
        <v>1.6666666666666667</v>
      </c>
      <c r="AD578" s="6">
        <f>SUMIF(Sta!$A:$A,$A578,Sta!N:N)/$B578</f>
        <v>2</v>
      </c>
      <c r="AE578" s="14">
        <f>SUMIF(Sta!$B:$B,$A578,Sta!P:P)/$C578</f>
        <v>1.5</v>
      </c>
    </row>
    <row r="579" spans="1:31" x14ac:dyDescent="0.3">
      <c r="A579" t="s">
        <v>207</v>
      </c>
      <c r="B579" s="9">
        <f>COUNTIF(Sta!A:A,A579)</f>
        <v>1</v>
      </c>
      <c r="C579" s="4">
        <f>COUNTIF(Sta!B:B,A579)</f>
        <v>1</v>
      </c>
      <c r="D579" s="4">
        <f t="shared" si="15"/>
        <v>2</v>
      </c>
      <c r="E579" s="10">
        <f>(SUMIF(Sta!$A:$A,$A579,Sta!F:F) +SUMIF(Sta!$B:$B,$A579,Sta!F:F))/$D579</f>
        <v>1.5</v>
      </c>
      <c r="F579" s="6">
        <f>SUMIF(Sta!$A:$A,$A579,Sta!F:F)/$B579</f>
        <v>2</v>
      </c>
      <c r="G579" s="6">
        <f>SUMIF(Sta!$B:$B,$A579,Sta!F:F)/$C579</f>
        <v>1</v>
      </c>
      <c r="H579" s="10">
        <f>(SUMIF(Sta!$A:$A,$A579,Sta!D:D) +SUMIF(Sta!$B:$B,$A579,Sta!E:E))/$D579</f>
        <v>1</v>
      </c>
      <c r="I579" s="6">
        <f>SUMIF(Sta!$A:$A,$A579,Sta!D:D)/$B579</f>
        <v>1</v>
      </c>
      <c r="J579" s="6">
        <f>SUMIF(Sta!$B:$B,$A579,Sta!E:E)/$C579</f>
        <v>1</v>
      </c>
      <c r="K579" s="10">
        <f>(SUMIF(Sta!$A:$A,$A579,Sta!E:E) +SUMIF(Sta!$B:$B,$A579,Sta!D:D))/$D579</f>
        <v>0.5</v>
      </c>
      <c r="L579" s="6">
        <f>SUMIF(Sta!$A:$A,$A579,Sta!E:E)/$B579</f>
        <v>1</v>
      </c>
      <c r="M579" s="6">
        <f>SUMIF(Sta!$B:$B,$A579,Sta!D:D)/$C579</f>
        <v>0</v>
      </c>
      <c r="N579" s="10">
        <f>(SUMIF(Sta!$A:$A,$A579,Sta!L:L) +SUMIF(Sta!$B:$B,$A579,Sta!L:L))/$D579</f>
        <v>1</v>
      </c>
      <c r="O579" s="6">
        <f>SUMIF(Sta!$A:$A,$A579,Sta!L:L)/$B579</f>
        <v>1</v>
      </c>
      <c r="P579" s="6">
        <f>SUMIF(Sta!$B:$B,$A579,Sta!L:L)/$C579</f>
        <v>1</v>
      </c>
      <c r="Q579" s="10">
        <f>(SUMIF(Sta!$A:$A,$A579,Sta!H:H) +SUMIF(Sta!$B:$B,$A579,Sta!J:J))/$D579</f>
        <v>0.5</v>
      </c>
      <c r="R579" s="6">
        <f>SUMIF(Sta!$A:$A,$A579,Sta!H:H)/$B579</f>
        <v>0</v>
      </c>
      <c r="S579" s="6">
        <f>SUMIF(Sta!$B:$B,$A579,Sta!J:J)/$C579</f>
        <v>1</v>
      </c>
      <c r="T579" s="10">
        <f>(SUMIF(Sta!$A:$A,$A579,Sta!I:I) +SUMIF(Sta!$B:$B,$A579,Sta!K:K))/$D579</f>
        <v>0.5</v>
      </c>
      <c r="U579" s="6">
        <f>SUMIF(Sta!$A:$A,$A579,Sta!I:I)/$B579</f>
        <v>1</v>
      </c>
      <c r="V579" s="6">
        <f>SUMIF(Sta!$B:$B,$A579,Sta!K:K)/$C579</f>
        <v>0</v>
      </c>
      <c r="W579" s="10">
        <f>(SUMIF(Sta!$A:$A,$A579,Sta!Q:Q) +SUMIF(Sta!$B:$B,$A579,Sta!Q:Q))/$D579</f>
        <v>0.5</v>
      </c>
      <c r="X579" s="6">
        <f>SUMIF(Sta!$A:$A,$A579,Sta!Q:Q)/$B579</f>
        <v>1</v>
      </c>
      <c r="Y579" s="6">
        <f>SUMIF(Sta!$B:$B,$A579,Sta!Q:Q)/$C579</f>
        <v>0</v>
      </c>
      <c r="Z579" s="10">
        <f>(SUMIF(Sta!$A:$A,$A579,Sta!M:M) +SUMIF(Sta!$B:$B,$A579,Sta!O:O))/$D579</f>
        <v>0.5</v>
      </c>
      <c r="AA579" s="6">
        <f>SUMIF(Sta!$A:$A,$A579,Sta!M:M)/$B579</f>
        <v>1</v>
      </c>
      <c r="AB579" s="6">
        <f>SUMIF(Sta!$B:$B,$A579,Sta!O:O)/$C579</f>
        <v>0</v>
      </c>
      <c r="AC579" s="10">
        <f>(SUMIF(Sta!$A:$A,$A579,Sta!N:N) +SUMIF(Sta!$B:$B,$A579,Sta!P:P))/$D579</f>
        <v>0</v>
      </c>
      <c r="AD579" s="6">
        <f>SUMIF(Sta!$A:$A,$A579,Sta!N:N)/$B579</f>
        <v>0</v>
      </c>
      <c r="AE579" s="14">
        <f>SUMIF(Sta!$B:$B,$A579,Sta!P:P)/$C579</f>
        <v>0</v>
      </c>
    </row>
    <row r="580" spans="1:31" x14ac:dyDescent="0.3">
      <c r="A580" t="s">
        <v>568</v>
      </c>
      <c r="B580" s="9">
        <f>COUNTIF(Sta!A:A,A580)</f>
        <v>12</v>
      </c>
      <c r="C580" s="4">
        <f>COUNTIF(Sta!B:B,A580)</f>
        <v>13</v>
      </c>
      <c r="D580" s="4">
        <f t="shared" si="15"/>
        <v>25</v>
      </c>
      <c r="E580" s="10">
        <f>(SUMIF(Sta!$A:$A,$A580,Sta!F:F) +SUMIF(Sta!$B:$B,$A580,Sta!F:F))/$D580</f>
        <v>2.68</v>
      </c>
      <c r="F580" s="6">
        <f>SUMIF(Sta!$A:$A,$A580,Sta!F:F)/$B580</f>
        <v>2.6666666666666665</v>
      </c>
      <c r="G580" s="6">
        <f>SUMIF(Sta!$B:$B,$A580,Sta!F:F)/$C580</f>
        <v>2.6923076923076925</v>
      </c>
      <c r="H580" s="10">
        <f>(SUMIF(Sta!$A:$A,$A580,Sta!D:D) +SUMIF(Sta!$B:$B,$A580,Sta!E:E))/$D580</f>
        <v>1.2</v>
      </c>
      <c r="I580" s="6">
        <f>SUMIF(Sta!$A:$A,$A580,Sta!D:D)/$B580</f>
        <v>1.4166666666666667</v>
      </c>
      <c r="J580" s="6">
        <f>SUMIF(Sta!$B:$B,$A580,Sta!E:E)/$C580</f>
        <v>1</v>
      </c>
      <c r="K580" s="10">
        <f>(SUMIF(Sta!$A:$A,$A580,Sta!E:E) +SUMIF(Sta!$B:$B,$A580,Sta!D:D))/$D580</f>
        <v>1.48</v>
      </c>
      <c r="L580" s="6">
        <f>SUMIF(Sta!$A:$A,$A580,Sta!E:E)/$B580</f>
        <v>1.25</v>
      </c>
      <c r="M580" s="6">
        <f>SUMIF(Sta!$B:$B,$A580,Sta!D:D)/$C580</f>
        <v>1.6923076923076923</v>
      </c>
      <c r="N580" s="10">
        <f>(SUMIF(Sta!$A:$A,$A580,Sta!L:L) +SUMIF(Sta!$B:$B,$A580,Sta!L:L))/$D580</f>
        <v>1.1200000000000001</v>
      </c>
      <c r="O580" s="6">
        <f>SUMIF(Sta!$A:$A,$A580,Sta!L:L)/$B580</f>
        <v>1.0833333333333333</v>
      </c>
      <c r="P580" s="6">
        <f>SUMIF(Sta!$B:$B,$A580,Sta!L:L)/$C580</f>
        <v>1.1538461538461537</v>
      </c>
      <c r="Q580" s="10">
        <f>(SUMIF(Sta!$A:$A,$A580,Sta!H:H) +SUMIF(Sta!$B:$B,$A580,Sta!J:J))/$D580</f>
        <v>0.48</v>
      </c>
      <c r="R580" s="6">
        <f>SUMIF(Sta!$A:$A,$A580,Sta!H:H)/$B580</f>
        <v>0.66666666666666663</v>
      </c>
      <c r="S580" s="6">
        <f>SUMIF(Sta!$B:$B,$A580,Sta!J:J)/$C580</f>
        <v>0.30769230769230771</v>
      </c>
      <c r="T580" s="10">
        <f>(SUMIF(Sta!$A:$A,$A580,Sta!I:I) +SUMIF(Sta!$B:$B,$A580,Sta!K:K))/$D580</f>
        <v>0.64</v>
      </c>
      <c r="U580" s="6">
        <f>SUMIF(Sta!$A:$A,$A580,Sta!I:I)/$B580</f>
        <v>0.41666666666666669</v>
      </c>
      <c r="V580" s="6">
        <f>SUMIF(Sta!$B:$B,$A580,Sta!K:K)/$C580</f>
        <v>0.84615384615384615</v>
      </c>
      <c r="W580" s="10">
        <f>(SUMIF(Sta!$A:$A,$A580,Sta!Q:Q) +SUMIF(Sta!$B:$B,$A580,Sta!Q:Q))/$D580</f>
        <v>1.56</v>
      </c>
      <c r="X580" s="6">
        <f>SUMIF(Sta!$A:$A,$A580,Sta!Q:Q)/$B580</f>
        <v>1.5833333333333333</v>
      </c>
      <c r="Y580" s="6">
        <f>SUMIF(Sta!$B:$B,$A580,Sta!Q:Q)/$C580</f>
        <v>1.5384615384615385</v>
      </c>
      <c r="Z580" s="10">
        <f>(SUMIF(Sta!$A:$A,$A580,Sta!M:M) +SUMIF(Sta!$B:$B,$A580,Sta!O:O))/$D580</f>
        <v>0.72</v>
      </c>
      <c r="AA580" s="6">
        <f>SUMIF(Sta!$A:$A,$A580,Sta!M:M)/$B580</f>
        <v>0.75</v>
      </c>
      <c r="AB580" s="6">
        <f>SUMIF(Sta!$B:$B,$A580,Sta!O:O)/$C580</f>
        <v>0.69230769230769229</v>
      </c>
      <c r="AC580" s="10">
        <f>(SUMIF(Sta!$A:$A,$A580,Sta!N:N) +SUMIF(Sta!$B:$B,$A580,Sta!P:P))/$D580</f>
        <v>0.84</v>
      </c>
      <c r="AD580" s="6">
        <f>SUMIF(Sta!$A:$A,$A580,Sta!N:N)/$B580</f>
        <v>0.83333333333333337</v>
      </c>
      <c r="AE580" s="14">
        <f>SUMIF(Sta!$B:$B,$A580,Sta!P:P)/$C580</f>
        <v>0.84615384615384615</v>
      </c>
    </row>
    <row r="581" spans="1:31" x14ac:dyDescent="0.3">
      <c r="A581" t="s">
        <v>19</v>
      </c>
      <c r="B581" s="9">
        <f>COUNTIF(Sta!A:A,A581)</f>
        <v>1</v>
      </c>
      <c r="C581" s="4">
        <f>COUNTIF(Sta!B:B,A581)</f>
        <v>0</v>
      </c>
      <c r="D581" s="4">
        <f t="shared" si="15"/>
        <v>1</v>
      </c>
      <c r="E581" s="10">
        <f>(SUMIF(Sta!$A:$A,$A581,Sta!F:F) +SUMIF(Sta!$B:$B,$A581,Sta!F:F))/$D581</f>
        <v>3</v>
      </c>
      <c r="F581" s="6">
        <f>SUMIF(Sta!$A:$A,$A581,Sta!F:F)/$B581</f>
        <v>3</v>
      </c>
      <c r="G581" s="6" t="e">
        <f>SUMIF(Sta!$B:$B,$A581,Sta!F:F)/$C581</f>
        <v>#DIV/0!</v>
      </c>
      <c r="H581" s="10">
        <f>(SUMIF(Sta!$A:$A,$A581,Sta!D:D) +SUMIF(Sta!$B:$B,$A581,Sta!E:E))/$D581</f>
        <v>0</v>
      </c>
      <c r="I581" s="6">
        <f>SUMIF(Sta!$A:$A,$A581,Sta!D:D)/$B581</f>
        <v>0</v>
      </c>
      <c r="J581" s="6" t="e">
        <f>SUMIF(Sta!$B:$B,$A581,Sta!E:E)/$C581</f>
        <v>#DIV/0!</v>
      </c>
      <c r="K581" s="10">
        <f>(SUMIF(Sta!$A:$A,$A581,Sta!E:E) +SUMIF(Sta!$B:$B,$A581,Sta!D:D))/$D581</f>
        <v>3</v>
      </c>
      <c r="L581" s="6">
        <f>SUMIF(Sta!$A:$A,$A581,Sta!E:E)/$B581</f>
        <v>3</v>
      </c>
      <c r="M581" s="6" t="e">
        <f>SUMIF(Sta!$B:$B,$A581,Sta!D:D)/$C581</f>
        <v>#DIV/0!</v>
      </c>
      <c r="N581" s="10">
        <f>(SUMIF(Sta!$A:$A,$A581,Sta!L:L) +SUMIF(Sta!$B:$B,$A581,Sta!L:L))/$D581</f>
        <v>1</v>
      </c>
      <c r="O581" s="6">
        <f>SUMIF(Sta!$A:$A,$A581,Sta!L:L)/$B581</f>
        <v>1</v>
      </c>
      <c r="P581" s="6" t="e">
        <f>SUMIF(Sta!$B:$B,$A581,Sta!L:L)/$C581</f>
        <v>#DIV/0!</v>
      </c>
      <c r="Q581" s="10">
        <f>(SUMIF(Sta!$A:$A,$A581,Sta!H:H) +SUMIF(Sta!$B:$B,$A581,Sta!J:J))/$D581</f>
        <v>0</v>
      </c>
      <c r="R581" s="6">
        <f>SUMIF(Sta!$A:$A,$A581,Sta!H:H)/$B581</f>
        <v>0</v>
      </c>
      <c r="S581" s="6" t="e">
        <f>SUMIF(Sta!$B:$B,$A581,Sta!J:J)/$C581</f>
        <v>#DIV/0!</v>
      </c>
      <c r="T581" s="10">
        <f>(SUMIF(Sta!$A:$A,$A581,Sta!I:I) +SUMIF(Sta!$B:$B,$A581,Sta!K:K))/$D581</f>
        <v>1</v>
      </c>
      <c r="U581" s="6">
        <f>SUMIF(Sta!$A:$A,$A581,Sta!I:I)/$B581</f>
        <v>1</v>
      </c>
      <c r="V581" s="6" t="e">
        <f>SUMIF(Sta!$B:$B,$A581,Sta!K:K)/$C581</f>
        <v>#DIV/0!</v>
      </c>
      <c r="W581" s="10">
        <f>(SUMIF(Sta!$A:$A,$A581,Sta!Q:Q) +SUMIF(Sta!$B:$B,$A581,Sta!Q:Q))/$D581</f>
        <v>2</v>
      </c>
      <c r="X581" s="6">
        <f>SUMIF(Sta!$A:$A,$A581,Sta!Q:Q)/$B581</f>
        <v>2</v>
      </c>
      <c r="Y581" s="6" t="e">
        <f>SUMIF(Sta!$B:$B,$A581,Sta!Q:Q)/$C581</f>
        <v>#DIV/0!</v>
      </c>
      <c r="Z581" s="10">
        <f>(SUMIF(Sta!$A:$A,$A581,Sta!M:M) +SUMIF(Sta!$B:$B,$A581,Sta!O:O))/$D581</f>
        <v>0</v>
      </c>
      <c r="AA581" s="6">
        <f>SUMIF(Sta!$A:$A,$A581,Sta!M:M)/$B581</f>
        <v>0</v>
      </c>
      <c r="AB581" s="6" t="e">
        <f>SUMIF(Sta!$B:$B,$A581,Sta!O:O)/$C581</f>
        <v>#DIV/0!</v>
      </c>
      <c r="AC581" s="10">
        <f>(SUMIF(Sta!$A:$A,$A581,Sta!N:N) +SUMIF(Sta!$B:$B,$A581,Sta!P:P))/$D581</f>
        <v>2</v>
      </c>
      <c r="AD581" s="6">
        <f>SUMIF(Sta!$A:$A,$A581,Sta!N:N)/$B581</f>
        <v>2</v>
      </c>
      <c r="AE581" s="14" t="e">
        <f>SUMIF(Sta!$B:$B,$A581,Sta!P:P)/$C581</f>
        <v>#DIV/0!</v>
      </c>
    </row>
    <row r="582" spans="1:31" x14ac:dyDescent="0.3">
      <c r="A582" t="s">
        <v>471</v>
      </c>
      <c r="B582" s="9">
        <f>COUNTIF(Sta!A:A,A582)</f>
        <v>1</v>
      </c>
      <c r="C582" s="4">
        <f>COUNTIF(Sta!B:B,A582)</f>
        <v>1</v>
      </c>
      <c r="D582" s="4">
        <f t="shared" si="15"/>
        <v>2</v>
      </c>
      <c r="E582" s="10">
        <f>(SUMIF(Sta!$A:$A,$A582,Sta!F:F) +SUMIF(Sta!$B:$B,$A582,Sta!F:F))/$D582</f>
        <v>4</v>
      </c>
      <c r="F582" s="6">
        <f>SUMIF(Sta!$A:$A,$A582,Sta!F:F)/$B582</f>
        <v>3</v>
      </c>
      <c r="G582" s="6">
        <f>SUMIF(Sta!$B:$B,$A582,Sta!F:F)/$C582</f>
        <v>5</v>
      </c>
      <c r="H582" s="10">
        <f>(SUMIF(Sta!$A:$A,$A582,Sta!D:D) +SUMIF(Sta!$B:$B,$A582,Sta!E:E))/$D582</f>
        <v>1.5</v>
      </c>
      <c r="I582" s="6">
        <f>SUMIF(Sta!$A:$A,$A582,Sta!D:D)/$B582</f>
        <v>1</v>
      </c>
      <c r="J582" s="6">
        <f>SUMIF(Sta!$B:$B,$A582,Sta!E:E)/$C582</f>
        <v>2</v>
      </c>
      <c r="K582" s="10">
        <f>(SUMIF(Sta!$A:$A,$A582,Sta!E:E) +SUMIF(Sta!$B:$B,$A582,Sta!D:D))/$D582</f>
        <v>2.5</v>
      </c>
      <c r="L582" s="6">
        <f>SUMIF(Sta!$A:$A,$A582,Sta!E:E)/$B582</f>
        <v>2</v>
      </c>
      <c r="M582" s="6">
        <f>SUMIF(Sta!$B:$B,$A582,Sta!D:D)/$C582</f>
        <v>3</v>
      </c>
      <c r="N582" s="10">
        <f>(SUMIF(Sta!$A:$A,$A582,Sta!L:L) +SUMIF(Sta!$B:$B,$A582,Sta!L:L))/$D582</f>
        <v>2</v>
      </c>
      <c r="O582" s="6">
        <f>SUMIF(Sta!$A:$A,$A582,Sta!L:L)/$B582</f>
        <v>1</v>
      </c>
      <c r="P582" s="6">
        <f>SUMIF(Sta!$B:$B,$A582,Sta!L:L)/$C582</f>
        <v>3</v>
      </c>
      <c r="Q582" s="10">
        <f>(SUMIF(Sta!$A:$A,$A582,Sta!H:H) +SUMIF(Sta!$B:$B,$A582,Sta!J:J))/$D582</f>
        <v>0.5</v>
      </c>
      <c r="R582" s="6">
        <f>SUMIF(Sta!$A:$A,$A582,Sta!H:H)/$B582</f>
        <v>0</v>
      </c>
      <c r="S582" s="6">
        <f>SUMIF(Sta!$B:$B,$A582,Sta!J:J)/$C582</f>
        <v>1</v>
      </c>
      <c r="T582" s="10">
        <f>(SUMIF(Sta!$A:$A,$A582,Sta!I:I) +SUMIF(Sta!$B:$B,$A582,Sta!K:K))/$D582</f>
        <v>1.5</v>
      </c>
      <c r="U582" s="6">
        <f>SUMIF(Sta!$A:$A,$A582,Sta!I:I)/$B582</f>
        <v>1</v>
      </c>
      <c r="V582" s="6">
        <f>SUMIF(Sta!$B:$B,$A582,Sta!K:K)/$C582</f>
        <v>2</v>
      </c>
      <c r="W582" s="10">
        <f>(SUMIF(Sta!$A:$A,$A582,Sta!Q:Q) +SUMIF(Sta!$B:$B,$A582,Sta!Q:Q))/$D582</f>
        <v>2</v>
      </c>
      <c r="X582" s="6">
        <f>SUMIF(Sta!$A:$A,$A582,Sta!Q:Q)/$B582</f>
        <v>2</v>
      </c>
      <c r="Y582" s="6">
        <f>SUMIF(Sta!$B:$B,$A582,Sta!Q:Q)/$C582</f>
        <v>2</v>
      </c>
      <c r="Z582" s="10">
        <f>(SUMIF(Sta!$A:$A,$A582,Sta!M:M) +SUMIF(Sta!$B:$B,$A582,Sta!O:O))/$D582</f>
        <v>1</v>
      </c>
      <c r="AA582" s="6">
        <f>SUMIF(Sta!$A:$A,$A582,Sta!M:M)/$B582</f>
        <v>1</v>
      </c>
      <c r="AB582" s="6">
        <f>SUMIF(Sta!$B:$B,$A582,Sta!O:O)/$C582</f>
        <v>1</v>
      </c>
      <c r="AC582" s="10">
        <f>(SUMIF(Sta!$A:$A,$A582,Sta!N:N) +SUMIF(Sta!$B:$B,$A582,Sta!P:P))/$D582</f>
        <v>1</v>
      </c>
      <c r="AD582" s="6">
        <f>SUMIF(Sta!$A:$A,$A582,Sta!N:N)/$B582</f>
        <v>1</v>
      </c>
      <c r="AE582" s="14">
        <f>SUMIF(Sta!$B:$B,$A582,Sta!P:P)/$C582</f>
        <v>1</v>
      </c>
    </row>
    <row r="583" spans="1:31" x14ac:dyDescent="0.3">
      <c r="A583" t="s">
        <v>445</v>
      </c>
      <c r="B583" s="9">
        <f>COUNTIF(Sta!A:A,A583)</f>
        <v>0</v>
      </c>
      <c r="C583" s="4">
        <f>COUNTIF(Sta!B:B,A583)</f>
        <v>0</v>
      </c>
      <c r="D583" s="4">
        <f t="shared" si="15"/>
        <v>0</v>
      </c>
      <c r="E583" s="10" t="e">
        <f>(SUMIF(Sta!$A:$A,$A583,Sta!F:F) +SUMIF(Sta!$B:$B,$A583,Sta!F:F))/$D583</f>
        <v>#DIV/0!</v>
      </c>
      <c r="F583" s="6" t="e">
        <f>SUMIF(Sta!$A:$A,$A583,Sta!F:F)/$B583</f>
        <v>#DIV/0!</v>
      </c>
      <c r="G583" s="6" t="e">
        <f>SUMIF(Sta!$B:$B,$A583,Sta!F:F)/$C583</f>
        <v>#DIV/0!</v>
      </c>
      <c r="H583" s="10" t="e">
        <f>(SUMIF(Sta!$A:$A,$A583,Sta!D:D) +SUMIF(Sta!$B:$B,$A583,Sta!E:E))/$D583</f>
        <v>#DIV/0!</v>
      </c>
      <c r="I583" s="6" t="e">
        <f>SUMIF(Sta!$A:$A,$A583,Sta!D:D)/$B583</f>
        <v>#DIV/0!</v>
      </c>
      <c r="J583" s="6" t="e">
        <f>SUMIF(Sta!$B:$B,$A583,Sta!E:E)/$C583</f>
        <v>#DIV/0!</v>
      </c>
      <c r="K583" s="10" t="e">
        <f>(SUMIF(Sta!$A:$A,$A583,Sta!E:E) +SUMIF(Sta!$B:$B,$A583,Sta!D:D))/$D583</f>
        <v>#DIV/0!</v>
      </c>
      <c r="L583" s="6" t="e">
        <f>SUMIF(Sta!$A:$A,$A583,Sta!E:E)/$B583</f>
        <v>#DIV/0!</v>
      </c>
      <c r="M583" s="6" t="e">
        <f>SUMIF(Sta!$B:$B,$A583,Sta!D:D)/$C583</f>
        <v>#DIV/0!</v>
      </c>
      <c r="N583" s="10" t="e">
        <f>(SUMIF(Sta!$A:$A,$A583,Sta!L:L) +SUMIF(Sta!$B:$B,$A583,Sta!L:L))/$D583</f>
        <v>#DIV/0!</v>
      </c>
      <c r="O583" s="6" t="e">
        <f>SUMIF(Sta!$A:$A,$A583,Sta!L:L)/$B583</f>
        <v>#DIV/0!</v>
      </c>
      <c r="P583" s="6" t="e">
        <f>SUMIF(Sta!$B:$B,$A583,Sta!L:L)/$C583</f>
        <v>#DIV/0!</v>
      </c>
      <c r="Q583" s="10" t="e">
        <f>(SUMIF(Sta!$A:$A,$A583,Sta!H:H) +SUMIF(Sta!$B:$B,$A583,Sta!J:J))/$D583</f>
        <v>#DIV/0!</v>
      </c>
      <c r="R583" s="6" t="e">
        <f>SUMIF(Sta!$A:$A,$A583,Sta!H:H)/$B583</f>
        <v>#DIV/0!</v>
      </c>
      <c r="S583" s="6" t="e">
        <f>SUMIF(Sta!$B:$B,$A583,Sta!J:J)/$C583</f>
        <v>#DIV/0!</v>
      </c>
      <c r="T583" s="10" t="e">
        <f>(SUMIF(Sta!$A:$A,$A583,Sta!I:I) +SUMIF(Sta!$B:$B,$A583,Sta!K:K))/$D583</f>
        <v>#DIV/0!</v>
      </c>
      <c r="U583" s="6" t="e">
        <f>SUMIF(Sta!$A:$A,$A583,Sta!I:I)/$B583</f>
        <v>#DIV/0!</v>
      </c>
      <c r="V583" s="6" t="e">
        <f>SUMIF(Sta!$B:$B,$A583,Sta!K:K)/$C583</f>
        <v>#DIV/0!</v>
      </c>
      <c r="W583" s="10" t="e">
        <f>(SUMIF(Sta!$A:$A,$A583,Sta!Q:Q) +SUMIF(Sta!$B:$B,$A583,Sta!Q:Q))/$D583</f>
        <v>#DIV/0!</v>
      </c>
      <c r="X583" s="6" t="e">
        <f>SUMIF(Sta!$A:$A,$A583,Sta!Q:Q)/$B583</f>
        <v>#DIV/0!</v>
      </c>
      <c r="Y583" s="6" t="e">
        <f>SUMIF(Sta!$B:$B,$A583,Sta!Q:Q)/$C583</f>
        <v>#DIV/0!</v>
      </c>
      <c r="Z583" s="10" t="e">
        <f>(SUMIF(Sta!$A:$A,$A583,Sta!M:M) +SUMIF(Sta!$B:$B,$A583,Sta!O:O))/$D583</f>
        <v>#DIV/0!</v>
      </c>
      <c r="AA583" s="6" t="e">
        <f>SUMIF(Sta!$A:$A,$A583,Sta!M:M)/$B583</f>
        <v>#DIV/0!</v>
      </c>
      <c r="AB583" s="6" t="e">
        <f>SUMIF(Sta!$B:$B,$A583,Sta!O:O)/$C583</f>
        <v>#DIV/0!</v>
      </c>
      <c r="AC583" s="10" t="e">
        <f>(SUMIF(Sta!$A:$A,$A583,Sta!N:N) +SUMIF(Sta!$B:$B,$A583,Sta!P:P))/$D583</f>
        <v>#DIV/0!</v>
      </c>
      <c r="AD583" s="6" t="e">
        <f>SUMIF(Sta!$A:$A,$A583,Sta!N:N)/$B583</f>
        <v>#DIV/0!</v>
      </c>
      <c r="AE583" s="14" t="e">
        <f>SUMIF(Sta!$B:$B,$A583,Sta!P:P)/$C583</f>
        <v>#DIV/0!</v>
      </c>
    </row>
    <row r="584" spans="1:31" x14ac:dyDescent="0.3">
      <c r="A584" t="s">
        <v>243</v>
      </c>
      <c r="B584" s="9">
        <f>COUNTIF(Sta!A:A,A584)</f>
        <v>0</v>
      </c>
      <c r="C584" s="4">
        <f>COUNTIF(Sta!B:B,A584)</f>
        <v>0</v>
      </c>
      <c r="D584" s="4">
        <f t="shared" si="15"/>
        <v>0</v>
      </c>
      <c r="E584" s="10" t="e">
        <f>(SUMIF(Sta!$A:$A,$A584,Sta!F:F) +SUMIF(Sta!$B:$B,$A584,Sta!F:F))/$D584</f>
        <v>#DIV/0!</v>
      </c>
      <c r="F584" s="6" t="e">
        <f>SUMIF(Sta!$A:$A,$A584,Sta!F:F)/$B584</f>
        <v>#DIV/0!</v>
      </c>
      <c r="G584" s="6" t="e">
        <f>SUMIF(Sta!$B:$B,$A584,Sta!F:F)/$C584</f>
        <v>#DIV/0!</v>
      </c>
      <c r="H584" s="10" t="e">
        <f>(SUMIF(Sta!$A:$A,$A584,Sta!D:D) +SUMIF(Sta!$B:$B,$A584,Sta!E:E))/$D584</f>
        <v>#DIV/0!</v>
      </c>
      <c r="I584" s="6" t="e">
        <f>SUMIF(Sta!$A:$A,$A584,Sta!D:D)/$B584</f>
        <v>#DIV/0!</v>
      </c>
      <c r="J584" s="6" t="e">
        <f>SUMIF(Sta!$B:$B,$A584,Sta!E:E)/$C584</f>
        <v>#DIV/0!</v>
      </c>
      <c r="K584" s="10" t="e">
        <f>(SUMIF(Sta!$A:$A,$A584,Sta!E:E) +SUMIF(Sta!$B:$B,$A584,Sta!D:D))/$D584</f>
        <v>#DIV/0!</v>
      </c>
      <c r="L584" s="6" t="e">
        <f>SUMIF(Sta!$A:$A,$A584,Sta!E:E)/$B584</f>
        <v>#DIV/0!</v>
      </c>
      <c r="M584" s="6" t="e">
        <f>SUMIF(Sta!$B:$B,$A584,Sta!D:D)/$C584</f>
        <v>#DIV/0!</v>
      </c>
      <c r="N584" s="10" t="e">
        <f>(SUMIF(Sta!$A:$A,$A584,Sta!L:L) +SUMIF(Sta!$B:$B,$A584,Sta!L:L))/$D584</f>
        <v>#DIV/0!</v>
      </c>
      <c r="O584" s="6" t="e">
        <f>SUMIF(Sta!$A:$A,$A584,Sta!L:L)/$B584</f>
        <v>#DIV/0!</v>
      </c>
      <c r="P584" s="6" t="e">
        <f>SUMIF(Sta!$B:$B,$A584,Sta!L:L)/$C584</f>
        <v>#DIV/0!</v>
      </c>
      <c r="Q584" s="10" t="e">
        <f>(SUMIF(Sta!$A:$A,$A584,Sta!H:H) +SUMIF(Sta!$B:$B,$A584,Sta!J:J))/$D584</f>
        <v>#DIV/0!</v>
      </c>
      <c r="R584" s="6" t="e">
        <f>SUMIF(Sta!$A:$A,$A584,Sta!H:H)/$B584</f>
        <v>#DIV/0!</v>
      </c>
      <c r="S584" s="6" t="e">
        <f>SUMIF(Sta!$B:$B,$A584,Sta!J:J)/$C584</f>
        <v>#DIV/0!</v>
      </c>
      <c r="T584" s="10" t="e">
        <f>(SUMIF(Sta!$A:$A,$A584,Sta!I:I) +SUMIF(Sta!$B:$B,$A584,Sta!K:K))/$D584</f>
        <v>#DIV/0!</v>
      </c>
      <c r="U584" s="6" t="e">
        <f>SUMIF(Sta!$A:$A,$A584,Sta!I:I)/$B584</f>
        <v>#DIV/0!</v>
      </c>
      <c r="V584" s="6" t="e">
        <f>SUMIF(Sta!$B:$B,$A584,Sta!K:K)/$C584</f>
        <v>#DIV/0!</v>
      </c>
      <c r="W584" s="10" t="e">
        <f>(SUMIF(Sta!$A:$A,$A584,Sta!Q:Q) +SUMIF(Sta!$B:$B,$A584,Sta!Q:Q))/$D584</f>
        <v>#DIV/0!</v>
      </c>
      <c r="X584" s="6" t="e">
        <f>SUMIF(Sta!$A:$A,$A584,Sta!Q:Q)/$B584</f>
        <v>#DIV/0!</v>
      </c>
      <c r="Y584" s="6" t="e">
        <f>SUMIF(Sta!$B:$B,$A584,Sta!Q:Q)/$C584</f>
        <v>#DIV/0!</v>
      </c>
      <c r="Z584" s="10" t="e">
        <f>(SUMIF(Sta!$A:$A,$A584,Sta!M:M) +SUMIF(Sta!$B:$B,$A584,Sta!O:O))/$D584</f>
        <v>#DIV/0!</v>
      </c>
      <c r="AA584" s="6" t="e">
        <f>SUMIF(Sta!$A:$A,$A584,Sta!M:M)/$B584</f>
        <v>#DIV/0!</v>
      </c>
      <c r="AB584" s="6" t="e">
        <f>SUMIF(Sta!$B:$B,$A584,Sta!O:O)/$C584</f>
        <v>#DIV/0!</v>
      </c>
      <c r="AC584" s="10" t="e">
        <f>(SUMIF(Sta!$A:$A,$A584,Sta!N:N) +SUMIF(Sta!$B:$B,$A584,Sta!P:P))/$D584</f>
        <v>#DIV/0!</v>
      </c>
      <c r="AD584" s="6" t="e">
        <f>SUMIF(Sta!$A:$A,$A584,Sta!N:N)/$B584</f>
        <v>#DIV/0!</v>
      </c>
      <c r="AE584" s="14" t="e">
        <f>SUMIF(Sta!$B:$B,$A584,Sta!P:P)/$C584</f>
        <v>#DIV/0!</v>
      </c>
    </row>
    <row r="585" spans="1:31" x14ac:dyDescent="0.3">
      <c r="A585" t="s">
        <v>172</v>
      </c>
      <c r="B585" s="9">
        <f>COUNTIF(Sta!A:A,A585)</f>
        <v>1</v>
      </c>
      <c r="C585" s="4">
        <f>COUNTIF(Sta!B:B,A585)</f>
        <v>1</v>
      </c>
      <c r="D585" s="4">
        <f t="shared" si="15"/>
        <v>2</v>
      </c>
      <c r="E585" s="10">
        <f>(SUMIF(Sta!$A:$A,$A585,Sta!F:F) +SUMIF(Sta!$B:$B,$A585,Sta!F:F))/$D585</f>
        <v>2.5</v>
      </c>
      <c r="F585" s="6">
        <f>SUMIF(Sta!$A:$A,$A585,Sta!F:F)/$B585</f>
        <v>2</v>
      </c>
      <c r="G585" s="6">
        <f>SUMIF(Sta!$B:$B,$A585,Sta!F:F)/$C585</f>
        <v>3</v>
      </c>
      <c r="H585" s="10">
        <f>(SUMIF(Sta!$A:$A,$A585,Sta!D:D) +SUMIF(Sta!$B:$B,$A585,Sta!E:E))/$D585</f>
        <v>1.5</v>
      </c>
      <c r="I585" s="6">
        <f>SUMIF(Sta!$A:$A,$A585,Sta!D:D)/$B585</f>
        <v>1</v>
      </c>
      <c r="J585" s="6">
        <f>SUMIF(Sta!$B:$B,$A585,Sta!E:E)/$C585</f>
        <v>2</v>
      </c>
      <c r="K585" s="10">
        <f>(SUMIF(Sta!$A:$A,$A585,Sta!E:E) +SUMIF(Sta!$B:$B,$A585,Sta!D:D))/$D585</f>
        <v>1</v>
      </c>
      <c r="L585" s="6">
        <f>SUMIF(Sta!$A:$A,$A585,Sta!E:E)/$B585</f>
        <v>1</v>
      </c>
      <c r="M585" s="6">
        <f>SUMIF(Sta!$B:$B,$A585,Sta!D:D)/$C585</f>
        <v>1</v>
      </c>
      <c r="N585" s="10">
        <f>(SUMIF(Sta!$A:$A,$A585,Sta!L:L) +SUMIF(Sta!$B:$B,$A585,Sta!L:L))/$D585</f>
        <v>1.5</v>
      </c>
      <c r="O585" s="6">
        <f>SUMIF(Sta!$A:$A,$A585,Sta!L:L)/$B585</f>
        <v>0</v>
      </c>
      <c r="P585" s="6">
        <f>SUMIF(Sta!$B:$B,$A585,Sta!L:L)/$C585</f>
        <v>3</v>
      </c>
      <c r="Q585" s="10">
        <f>(SUMIF(Sta!$A:$A,$A585,Sta!H:H) +SUMIF(Sta!$B:$B,$A585,Sta!J:J))/$D585</f>
        <v>1</v>
      </c>
      <c r="R585" s="6">
        <f>SUMIF(Sta!$A:$A,$A585,Sta!H:H)/$B585</f>
        <v>0</v>
      </c>
      <c r="S585" s="6">
        <f>SUMIF(Sta!$B:$B,$A585,Sta!J:J)/$C585</f>
        <v>2</v>
      </c>
      <c r="T585" s="10">
        <f>(SUMIF(Sta!$A:$A,$A585,Sta!I:I) +SUMIF(Sta!$B:$B,$A585,Sta!K:K))/$D585</f>
        <v>0.5</v>
      </c>
      <c r="U585" s="6">
        <f>SUMIF(Sta!$A:$A,$A585,Sta!I:I)/$B585</f>
        <v>0</v>
      </c>
      <c r="V585" s="6">
        <f>SUMIF(Sta!$B:$B,$A585,Sta!K:K)/$C585</f>
        <v>1</v>
      </c>
      <c r="W585" s="10">
        <f>(SUMIF(Sta!$A:$A,$A585,Sta!Q:Q) +SUMIF(Sta!$B:$B,$A585,Sta!Q:Q))/$D585</f>
        <v>1</v>
      </c>
      <c r="X585" s="6">
        <f>SUMIF(Sta!$A:$A,$A585,Sta!Q:Q)/$B585</f>
        <v>2</v>
      </c>
      <c r="Y585" s="6">
        <f>SUMIF(Sta!$B:$B,$A585,Sta!Q:Q)/$C585</f>
        <v>0</v>
      </c>
      <c r="Z585" s="10">
        <f>(SUMIF(Sta!$A:$A,$A585,Sta!M:M) +SUMIF(Sta!$B:$B,$A585,Sta!O:O))/$D585</f>
        <v>0.5</v>
      </c>
      <c r="AA585" s="6">
        <f>SUMIF(Sta!$A:$A,$A585,Sta!M:M)/$B585</f>
        <v>1</v>
      </c>
      <c r="AB585" s="6">
        <f>SUMIF(Sta!$B:$B,$A585,Sta!O:O)/$C585</f>
        <v>0</v>
      </c>
      <c r="AC585" s="10">
        <f>(SUMIF(Sta!$A:$A,$A585,Sta!N:N) +SUMIF(Sta!$B:$B,$A585,Sta!P:P))/$D585</f>
        <v>0.5</v>
      </c>
      <c r="AD585" s="6">
        <f>SUMIF(Sta!$A:$A,$A585,Sta!N:N)/$B585</f>
        <v>1</v>
      </c>
      <c r="AE585" s="14">
        <f>SUMIF(Sta!$B:$B,$A585,Sta!P:P)/$C585</f>
        <v>0</v>
      </c>
    </row>
    <row r="586" spans="1:31" x14ac:dyDescent="0.3">
      <c r="A586" t="s">
        <v>12</v>
      </c>
      <c r="B586" s="9">
        <f>COUNTIF(Sta!A:A,A586)</f>
        <v>1</v>
      </c>
      <c r="C586" s="4">
        <f>COUNTIF(Sta!B:B,A586)</f>
        <v>0</v>
      </c>
      <c r="D586" s="4">
        <f t="shared" si="15"/>
        <v>1</v>
      </c>
      <c r="E586" s="10">
        <f>(SUMIF(Sta!$A:$A,$A586,Sta!F:F) +SUMIF(Sta!$B:$B,$A586,Sta!F:F))/$D586</f>
        <v>5</v>
      </c>
      <c r="F586" s="6">
        <f>SUMIF(Sta!$A:$A,$A586,Sta!F:F)/$B586</f>
        <v>5</v>
      </c>
      <c r="G586" s="6" t="e">
        <f>SUMIF(Sta!$B:$B,$A586,Sta!F:F)/$C586</f>
        <v>#DIV/0!</v>
      </c>
      <c r="H586" s="10">
        <f>(SUMIF(Sta!$A:$A,$A586,Sta!D:D) +SUMIF(Sta!$B:$B,$A586,Sta!E:E))/$D586</f>
        <v>0</v>
      </c>
      <c r="I586" s="6">
        <f>SUMIF(Sta!$A:$A,$A586,Sta!D:D)/$B586</f>
        <v>0</v>
      </c>
      <c r="J586" s="6" t="e">
        <f>SUMIF(Sta!$B:$B,$A586,Sta!E:E)/$C586</f>
        <v>#DIV/0!</v>
      </c>
      <c r="K586" s="10">
        <f>(SUMIF(Sta!$A:$A,$A586,Sta!E:E) +SUMIF(Sta!$B:$B,$A586,Sta!D:D))/$D586</f>
        <v>5</v>
      </c>
      <c r="L586" s="6">
        <f>SUMIF(Sta!$A:$A,$A586,Sta!E:E)/$B586</f>
        <v>5</v>
      </c>
      <c r="M586" s="6" t="e">
        <f>SUMIF(Sta!$B:$B,$A586,Sta!D:D)/$C586</f>
        <v>#DIV/0!</v>
      </c>
      <c r="N586" s="10">
        <f>(SUMIF(Sta!$A:$A,$A586,Sta!L:L) +SUMIF(Sta!$B:$B,$A586,Sta!L:L))/$D586</f>
        <v>1</v>
      </c>
      <c r="O586" s="6">
        <f>SUMIF(Sta!$A:$A,$A586,Sta!L:L)/$B586</f>
        <v>1</v>
      </c>
      <c r="P586" s="6" t="e">
        <f>SUMIF(Sta!$B:$B,$A586,Sta!L:L)/$C586</f>
        <v>#DIV/0!</v>
      </c>
      <c r="Q586" s="10">
        <f>(SUMIF(Sta!$A:$A,$A586,Sta!H:H) +SUMIF(Sta!$B:$B,$A586,Sta!J:J))/$D586</f>
        <v>0</v>
      </c>
      <c r="R586" s="6">
        <f>SUMIF(Sta!$A:$A,$A586,Sta!H:H)/$B586</f>
        <v>0</v>
      </c>
      <c r="S586" s="6" t="e">
        <f>SUMIF(Sta!$B:$B,$A586,Sta!J:J)/$C586</f>
        <v>#DIV/0!</v>
      </c>
      <c r="T586" s="10">
        <f>(SUMIF(Sta!$A:$A,$A586,Sta!I:I) +SUMIF(Sta!$B:$B,$A586,Sta!K:K))/$D586</f>
        <v>1</v>
      </c>
      <c r="U586" s="6">
        <f>SUMIF(Sta!$A:$A,$A586,Sta!I:I)/$B586</f>
        <v>1</v>
      </c>
      <c r="V586" s="6" t="e">
        <f>SUMIF(Sta!$B:$B,$A586,Sta!K:K)/$C586</f>
        <v>#DIV/0!</v>
      </c>
      <c r="W586" s="10">
        <f>(SUMIF(Sta!$A:$A,$A586,Sta!Q:Q) +SUMIF(Sta!$B:$B,$A586,Sta!Q:Q))/$D586</f>
        <v>4</v>
      </c>
      <c r="X586" s="6">
        <f>SUMIF(Sta!$A:$A,$A586,Sta!Q:Q)/$B586</f>
        <v>4</v>
      </c>
      <c r="Y586" s="6" t="e">
        <f>SUMIF(Sta!$B:$B,$A586,Sta!Q:Q)/$C586</f>
        <v>#DIV/0!</v>
      </c>
      <c r="Z586" s="10">
        <f>(SUMIF(Sta!$A:$A,$A586,Sta!M:M) +SUMIF(Sta!$B:$B,$A586,Sta!O:O))/$D586</f>
        <v>0</v>
      </c>
      <c r="AA586" s="6">
        <f>SUMIF(Sta!$A:$A,$A586,Sta!M:M)/$B586</f>
        <v>0</v>
      </c>
      <c r="AB586" s="6" t="e">
        <f>SUMIF(Sta!$B:$B,$A586,Sta!O:O)/$C586</f>
        <v>#DIV/0!</v>
      </c>
      <c r="AC586" s="10">
        <f>(SUMIF(Sta!$A:$A,$A586,Sta!N:N) +SUMIF(Sta!$B:$B,$A586,Sta!P:P))/$D586</f>
        <v>4</v>
      </c>
      <c r="AD586" s="6">
        <f>SUMIF(Sta!$A:$A,$A586,Sta!N:N)/$B586</f>
        <v>4</v>
      </c>
      <c r="AE586" s="14" t="e">
        <f>SUMIF(Sta!$B:$B,$A586,Sta!P:P)/$C586</f>
        <v>#DIV/0!</v>
      </c>
    </row>
    <row r="587" spans="1:31" x14ac:dyDescent="0.3">
      <c r="A587" t="s">
        <v>448</v>
      </c>
      <c r="B587" s="9">
        <f>COUNTIF(Sta!A:A,A587)</f>
        <v>0</v>
      </c>
      <c r="C587" s="4">
        <f>COUNTIF(Sta!B:B,A587)</f>
        <v>0</v>
      </c>
      <c r="D587" s="4">
        <f t="shared" si="15"/>
        <v>0</v>
      </c>
      <c r="E587" s="10" t="e">
        <f>(SUMIF(Sta!$A:$A,$A587,Sta!F:F) +SUMIF(Sta!$B:$B,$A587,Sta!F:F))/$D587</f>
        <v>#DIV/0!</v>
      </c>
      <c r="F587" s="6" t="e">
        <f>SUMIF(Sta!$A:$A,$A587,Sta!F:F)/$B587</f>
        <v>#DIV/0!</v>
      </c>
      <c r="G587" s="6" t="e">
        <f>SUMIF(Sta!$B:$B,$A587,Sta!F:F)/$C587</f>
        <v>#DIV/0!</v>
      </c>
      <c r="H587" s="10" t="e">
        <f>(SUMIF(Sta!$A:$A,$A587,Sta!D:D) +SUMIF(Sta!$B:$B,$A587,Sta!E:E))/$D587</f>
        <v>#DIV/0!</v>
      </c>
      <c r="I587" s="6" t="e">
        <f>SUMIF(Sta!$A:$A,$A587,Sta!D:D)/$B587</f>
        <v>#DIV/0!</v>
      </c>
      <c r="J587" s="6" t="e">
        <f>SUMIF(Sta!$B:$B,$A587,Sta!E:E)/$C587</f>
        <v>#DIV/0!</v>
      </c>
      <c r="K587" s="10" t="e">
        <f>(SUMIF(Sta!$A:$A,$A587,Sta!E:E) +SUMIF(Sta!$B:$B,$A587,Sta!D:D))/$D587</f>
        <v>#DIV/0!</v>
      </c>
      <c r="L587" s="6" t="e">
        <f>SUMIF(Sta!$A:$A,$A587,Sta!E:E)/$B587</f>
        <v>#DIV/0!</v>
      </c>
      <c r="M587" s="6" t="e">
        <f>SUMIF(Sta!$B:$B,$A587,Sta!D:D)/$C587</f>
        <v>#DIV/0!</v>
      </c>
      <c r="N587" s="10" t="e">
        <f>(SUMIF(Sta!$A:$A,$A587,Sta!L:L) +SUMIF(Sta!$B:$B,$A587,Sta!L:L))/$D587</f>
        <v>#DIV/0!</v>
      </c>
      <c r="O587" s="6" t="e">
        <f>SUMIF(Sta!$A:$A,$A587,Sta!L:L)/$B587</f>
        <v>#DIV/0!</v>
      </c>
      <c r="P587" s="6" t="e">
        <f>SUMIF(Sta!$B:$B,$A587,Sta!L:L)/$C587</f>
        <v>#DIV/0!</v>
      </c>
      <c r="Q587" s="10" t="e">
        <f>(SUMIF(Sta!$A:$A,$A587,Sta!H:H) +SUMIF(Sta!$B:$B,$A587,Sta!J:J))/$D587</f>
        <v>#DIV/0!</v>
      </c>
      <c r="R587" s="6" t="e">
        <f>SUMIF(Sta!$A:$A,$A587,Sta!H:H)/$B587</f>
        <v>#DIV/0!</v>
      </c>
      <c r="S587" s="6" t="e">
        <f>SUMIF(Sta!$B:$B,$A587,Sta!J:J)/$C587</f>
        <v>#DIV/0!</v>
      </c>
      <c r="T587" s="10" t="e">
        <f>(SUMIF(Sta!$A:$A,$A587,Sta!I:I) +SUMIF(Sta!$B:$B,$A587,Sta!K:K))/$D587</f>
        <v>#DIV/0!</v>
      </c>
      <c r="U587" s="6" t="e">
        <f>SUMIF(Sta!$A:$A,$A587,Sta!I:I)/$B587</f>
        <v>#DIV/0!</v>
      </c>
      <c r="V587" s="6" t="e">
        <f>SUMIF(Sta!$B:$B,$A587,Sta!K:K)/$C587</f>
        <v>#DIV/0!</v>
      </c>
      <c r="W587" s="10" t="e">
        <f>(SUMIF(Sta!$A:$A,$A587,Sta!Q:Q) +SUMIF(Sta!$B:$B,$A587,Sta!Q:Q))/$D587</f>
        <v>#DIV/0!</v>
      </c>
      <c r="X587" s="6" t="e">
        <f>SUMIF(Sta!$A:$A,$A587,Sta!Q:Q)/$B587</f>
        <v>#DIV/0!</v>
      </c>
      <c r="Y587" s="6" t="e">
        <f>SUMIF(Sta!$B:$B,$A587,Sta!Q:Q)/$C587</f>
        <v>#DIV/0!</v>
      </c>
      <c r="Z587" s="10" t="e">
        <f>(SUMIF(Sta!$A:$A,$A587,Sta!M:M) +SUMIF(Sta!$B:$B,$A587,Sta!O:O))/$D587</f>
        <v>#DIV/0!</v>
      </c>
      <c r="AA587" s="6" t="e">
        <f>SUMIF(Sta!$A:$A,$A587,Sta!M:M)/$B587</f>
        <v>#DIV/0!</v>
      </c>
      <c r="AB587" s="6" t="e">
        <f>SUMIF(Sta!$B:$B,$A587,Sta!O:O)/$C587</f>
        <v>#DIV/0!</v>
      </c>
      <c r="AC587" s="10" t="e">
        <f>(SUMIF(Sta!$A:$A,$A587,Sta!N:N) +SUMIF(Sta!$B:$B,$A587,Sta!P:P))/$D587</f>
        <v>#DIV/0!</v>
      </c>
      <c r="AD587" s="6" t="e">
        <f>SUMIF(Sta!$A:$A,$A587,Sta!N:N)/$B587</f>
        <v>#DIV/0!</v>
      </c>
      <c r="AE587" s="14" t="e">
        <f>SUMIF(Sta!$B:$B,$A587,Sta!P:P)/$C587</f>
        <v>#DIV/0!</v>
      </c>
    </row>
    <row r="588" spans="1:31" x14ac:dyDescent="0.3">
      <c r="A588" t="s">
        <v>697</v>
      </c>
      <c r="B588" s="9">
        <f>COUNTIF(Sta!A:A,A588)</f>
        <v>0</v>
      </c>
      <c r="C588" s="4">
        <f>COUNTIF(Sta!B:B,A588)</f>
        <v>0</v>
      </c>
      <c r="D588" s="4">
        <f t="shared" si="15"/>
        <v>0</v>
      </c>
      <c r="E588" s="10" t="e">
        <f>(SUMIF(Sta!$A:$A,$A588,Sta!F:F) +SUMIF(Sta!$B:$B,$A588,Sta!F:F))/$D588</f>
        <v>#DIV/0!</v>
      </c>
      <c r="F588" s="6" t="e">
        <f>SUMIF(Sta!$A:$A,$A588,Sta!F:F)/$B588</f>
        <v>#DIV/0!</v>
      </c>
      <c r="G588" s="6" t="e">
        <f>SUMIF(Sta!$B:$B,$A588,Sta!F:F)/$C588</f>
        <v>#DIV/0!</v>
      </c>
      <c r="H588" s="10" t="e">
        <f>(SUMIF(Sta!$A:$A,$A588,Sta!D:D) +SUMIF(Sta!$B:$B,$A588,Sta!E:E))/$D588</f>
        <v>#DIV/0!</v>
      </c>
      <c r="I588" s="6" t="e">
        <f>SUMIF(Sta!$A:$A,$A588,Sta!D:D)/$B588</f>
        <v>#DIV/0!</v>
      </c>
      <c r="J588" s="6" t="e">
        <f>SUMIF(Sta!$B:$B,$A588,Sta!E:E)/$C588</f>
        <v>#DIV/0!</v>
      </c>
      <c r="K588" s="10" t="e">
        <f>(SUMIF(Sta!$A:$A,$A588,Sta!E:E) +SUMIF(Sta!$B:$B,$A588,Sta!D:D))/$D588</f>
        <v>#DIV/0!</v>
      </c>
      <c r="L588" s="6" t="e">
        <f>SUMIF(Sta!$A:$A,$A588,Sta!E:E)/$B588</f>
        <v>#DIV/0!</v>
      </c>
      <c r="M588" s="6" t="e">
        <f>SUMIF(Sta!$B:$B,$A588,Sta!D:D)/$C588</f>
        <v>#DIV/0!</v>
      </c>
      <c r="N588" s="10" t="e">
        <f>(SUMIF(Sta!$A:$A,$A588,Sta!L:L) +SUMIF(Sta!$B:$B,$A588,Sta!L:L))/$D588</f>
        <v>#DIV/0!</v>
      </c>
      <c r="O588" s="6" t="e">
        <f>SUMIF(Sta!$A:$A,$A588,Sta!L:L)/$B588</f>
        <v>#DIV/0!</v>
      </c>
      <c r="P588" s="6" t="e">
        <f>SUMIF(Sta!$B:$B,$A588,Sta!L:L)/$C588</f>
        <v>#DIV/0!</v>
      </c>
      <c r="Q588" s="10" t="e">
        <f>(SUMIF(Sta!$A:$A,$A588,Sta!H:H) +SUMIF(Sta!$B:$B,$A588,Sta!J:J))/$D588</f>
        <v>#DIV/0!</v>
      </c>
      <c r="R588" s="6" t="e">
        <f>SUMIF(Sta!$A:$A,$A588,Sta!H:H)/$B588</f>
        <v>#DIV/0!</v>
      </c>
      <c r="S588" s="6" t="e">
        <f>SUMIF(Sta!$B:$B,$A588,Sta!J:J)/$C588</f>
        <v>#DIV/0!</v>
      </c>
      <c r="T588" s="10" t="e">
        <f>(SUMIF(Sta!$A:$A,$A588,Sta!I:I) +SUMIF(Sta!$B:$B,$A588,Sta!K:K))/$D588</f>
        <v>#DIV/0!</v>
      </c>
      <c r="U588" s="6" t="e">
        <f>SUMIF(Sta!$A:$A,$A588,Sta!I:I)/$B588</f>
        <v>#DIV/0!</v>
      </c>
      <c r="V588" s="6" t="e">
        <f>SUMIF(Sta!$B:$B,$A588,Sta!K:K)/$C588</f>
        <v>#DIV/0!</v>
      </c>
      <c r="W588" s="10" t="e">
        <f>(SUMIF(Sta!$A:$A,$A588,Sta!Q:Q) +SUMIF(Sta!$B:$B,$A588,Sta!Q:Q))/$D588</f>
        <v>#DIV/0!</v>
      </c>
      <c r="X588" s="6" t="e">
        <f>SUMIF(Sta!$A:$A,$A588,Sta!Q:Q)/$B588</f>
        <v>#DIV/0!</v>
      </c>
      <c r="Y588" s="6" t="e">
        <f>SUMIF(Sta!$B:$B,$A588,Sta!Q:Q)/$C588</f>
        <v>#DIV/0!</v>
      </c>
      <c r="Z588" s="10" t="e">
        <f>(SUMIF(Sta!$A:$A,$A588,Sta!M:M) +SUMIF(Sta!$B:$B,$A588,Sta!O:O))/$D588</f>
        <v>#DIV/0!</v>
      </c>
      <c r="AA588" s="6" t="e">
        <f>SUMIF(Sta!$A:$A,$A588,Sta!M:M)/$B588</f>
        <v>#DIV/0!</v>
      </c>
      <c r="AB588" s="6" t="e">
        <f>SUMIF(Sta!$B:$B,$A588,Sta!O:O)/$C588</f>
        <v>#DIV/0!</v>
      </c>
      <c r="AC588" s="10" t="e">
        <f>(SUMIF(Sta!$A:$A,$A588,Sta!N:N) +SUMIF(Sta!$B:$B,$A588,Sta!P:P))/$D588</f>
        <v>#DIV/0!</v>
      </c>
      <c r="AD588" s="6" t="e">
        <f>SUMIF(Sta!$A:$A,$A588,Sta!N:N)/$B588</f>
        <v>#DIV/0!</v>
      </c>
      <c r="AE588" s="14" t="e">
        <f>SUMIF(Sta!$B:$B,$A588,Sta!P:P)/$C588</f>
        <v>#DIV/0!</v>
      </c>
    </row>
    <row r="589" spans="1:31" x14ac:dyDescent="0.3">
      <c r="A589" t="s">
        <v>188</v>
      </c>
      <c r="B589" s="9">
        <f>COUNTIF(Sta!A:A,A589)</f>
        <v>1</v>
      </c>
      <c r="C589" s="4">
        <f>COUNTIF(Sta!B:B,A589)</f>
        <v>1</v>
      </c>
      <c r="D589" s="4">
        <f t="shared" si="15"/>
        <v>2</v>
      </c>
      <c r="E589" s="10">
        <f>(SUMIF(Sta!$A:$A,$A589,Sta!F:F) +SUMIF(Sta!$B:$B,$A589,Sta!F:F))/$D589</f>
        <v>4</v>
      </c>
      <c r="F589" s="6">
        <f>SUMIF(Sta!$A:$A,$A589,Sta!F:F)/$B589</f>
        <v>5</v>
      </c>
      <c r="G589" s="6">
        <f>SUMIF(Sta!$B:$B,$A589,Sta!F:F)/$C589</f>
        <v>3</v>
      </c>
      <c r="H589" s="10">
        <f>(SUMIF(Sta!$A:$A,$A589,Sta!D:D) +SUMIF(Sta!$B:$B,$A589,Sta!E:E))/$D589</f>
        <v>1.5</v>
      </c>
      <c r="I589" s="6">
        <f>SUMIF(Sta!$A:$A,$A589,Sta!D:D)/$B589</f>
        <v>3</v>
      </c>
      <c r="J589" s="6">
        <f>SUMIF(Sta!$B:$B,$A589,Sta!E:E)/$C589</f>
        <v>0</v>
      </c>
      <c r="K589" s="10">
        <f>(SUMIF(Sta!$A:$A,$A589,Sta!E:E) +SUMIF(Sta!$B:$B,$A589,Sta!D:D))/$D589</f>
        <v>2.5</v>
      </c>
      <c r="L589" s="6">
        <f>SUMIF(Sta!$A:$A,$A589,Sta!E:E)/$B589</f>
        <v>2</v>
      </c>
      <c r="M589" s="6">
        <f>SUMIF(Sta!$B:$B,$A589,Sta!D:D)/$C589</f>
        <v>3</v>
      </c>
      <c r="N589" s="10">
        <f>(SUMIF(Sta!$A:$A,$A589,Sta!L:L) +SUMIF(Sta!$B:$B,$A589,Sta!L:L))/$D589</f>
        <v>1.5</v>
      </c>
      <c r="O589" s="6">
        <f>SUMIF(Sta!$A:$A,$A589,Sta!L:L)/$B589</f>
        <v>1</v>
      </c>
      <c r="P589" s="6">
        <f>SUMIF(Sta!$B:$B,$A589,Sta!L:L)/$C589</f>
        <v>2</v>
      </c>
      <c r="Q589" s="10">
        <f>(SUMIF(Sta!$A:$A,$A589,Sta!H:H) +SUMIF(Sta!$B:$B,$A589,Sta!J:J))/$D589</f>
        <v>0</v>
      </c>
      <c r="R589" s="6">
        <f>SUMIF(Sta!$A:$A,$A589,Sta!H:H)/$B589</f>
        <v>0</v>
      </c>
      <c r="S589" s="6">
        <f>SUMIF(Sta!$B:$B,$A589,Sta!J:J)/$C589</f>
        <v>0</v>
      </c>
      <c r="T589" s="10">
        <f>(SUMIF(Sta!$A:$A,$A589,Sta!I:I) +SUMIF(Sta!$B:$B,$A589,Sta!K:K))/$D589</f>
        <v>1.5</v>
      </c>
      <c r="U589" s="6">
        <f>SUMIF(Sta!$A:$A,$A589,Sta!I:I)/$B589</f>
        <v>1</v>
      </c>
      <c r="V589" s="6">
        <f>SUMIF(Sta!$B:$B,$A589,Sta!K:K)/$C589</f>
        <v>2</v>
      </c>
      <c r="W589" s="10">
        <f>(SUMIF(Sta!$A:$A,$A589,Sta!Q:Q) +SUMIF(Sta!$B:$B,$A589,Sta!Q:Q))/$D589</f>
        <v>2.5</v>
      </c>
      <c r="X589" s="6">
        <f>SUMIF(Sta!$A:$A,$A589,Sta!Q:Q)/$B589</f>
        <v>4</v>
      </c>
      <c r="Y589" s="6">
        <f>SUMIF(Sta!$B:$B,$A589,Sta!Q:Q)/$C589</f>
        <v>1</v>
      </c>
      <c r="Z589" s="10">
        <f>(SUMIF(Sta!$A:$A,$A589,Sta!M:M) +SUMIF(Sta!$B:$B,$A589,Sta!O:O))/$D589</f>
        <v>1.5</v>
      </c>
      <c r="AA589" s="6">
        <f>SUMIF(Sta!$A:$A,$A589,Sta!M:M)/$B589</f>
        <v>3</v>
      </c>
      <c r="AB589" s="6">
        <f>SUMIF(Sta!$B:$B,$A589,Sta!O:O)/$C589</f>
        <v>0</v>
      </c>
      <c r="AC589" s="10">
        <f>(SUMIF(Sta!$A:$A,$A589,Sta!N:N) +SUMIF(Sta!$B:$B,$A589,Sta!P:P))/$D589</f>
        <v>1</v>
      </c>
      <c r="AD589" s="6">
        <f>SUMIF(Sta!$A:$A,$A589,Sta!N:N)/$B589</f>
        <v>1</v>
      </c>
      <c r="AE589" s="14">
        <f>SUMIF(Sta!$B:$B,$A589,Sta!P:P)/$C589</f>
        <v>1</v>
      </c>
    </row>
    <row r="590" spans="1:31" x14ac:dyDescent="0.3">
      <c r="A590" t="s">
        <v>163</v>
      </c>
      <c r="B590" s="9">
        <f>COUNTIF(Sta!A:A,A590)</f>
        <v>1</v>
      </c>
      <c r="C590" s="4">
        <f>COUNTIF(Sta!B:B,A590)</f>
        <v>1</v>
      </c>
      <c r="D590" s="4">
        <f t="shared" si="15"/>
        <v>2</v>
      </c>
      <c r="E590" s="10">
        <f>(SUMIF(Sta!$A:$A,$A590,Sta!F:F) +SUMIF(Sta!$B:$B,$A590,Sta!F:F))/$D590</f>
        <v>3</v>
      </c>
      <c r="F590" s="6">
        <f>SUMIF(Sta!$A:$A,$A590,Sta!F:F)/$B590</f>
        <v>2</v>
      </c>
      <c r="G590" s="6">
        <f>SUMIF(Sta!$B:$B,$A590,Sta!F:F)/$C590</f>
        <v>4</v>
      </c>
      <c r="H590" s="10">
        <f>(SUMIF(Sta!$A:$A,$A590,Sta!D:D) +SUMIF(Sta!$B:$B,$A590,Sta!E:E))/$D590</f>
        <v>1.5</v>
      </c>
      <c r="I590" s="6">
        <f>SUMIF(Sta!$A:$A,$A590,Sta!D:D)/$B590</f>
        <v>0</v>
      </c>
      <c r="J590" s="6">
        <f>SUMIF(Sta!$B:$B,$A590,Sta!E:E)/$C590</f>
        <v>3</v>
      </c>
      <c r="K590" s="10">
        <f>(SUMIF(Sta!$A:$A,$A590,Sta!E:E) +SUMIF(Sta!$B:$B,$A590,Sta!D:D))/$D590</f>
        <v>1.5</v>
      </c>
      <c r="L590" s="6">
        <f>SUMIF(Sta!$A:$A,$A590,Sta!E:E)/$B590</f>
        <v>2</v>
      </c>
      <c r="M590" s="6">
        <f>SUMIF(Sta!$B:$B,$A590,Sta!D:D)/$C590</f>
        <v>1</v>
      </c>
      <c r="N590" s="10">
        <f>(SUMIF(Sta!$A:$A,$A590,Sta!L:L) +SUMIF(Sta!$B:$B,$A590,Sta!L:L))/$D590</f>
        <v>1</v>
      </c>
      <c r="O590" s="6">
        <f>SUMIF(Sta!$A:$A,$A590,Sta!L:L)/$B590</f>
        <v>0</v>
      </c>
      <c r="P590" s="6">
        <f>SUMIF(Sta!$B:$B,$A590,Sta!L:L)/$C590</f>
        <v>2</v>
      </c>
      <c r="Q590" s="10">
        <f>(SUMIF(Sta!$A:$A,$A590,Sta!H:H) +SUMIF(Sta!$B:$B,$A590,Sta!J:J))/$D590</f>
        <v>0.5</v>
      </c>
      <c r="R590" s="6">
        <f>SUMIF(Sta!$A:$A,$A590,Sta!H:H)/$B590</f>
        <v>0</v>
      </c>
      <c r="S590" s="6">
        <f>SUMIF(Sta!$B:$B,$A590,Sta!J:J)/$C590</f>
        <v>1</v>
      </c>
      <c r="T590" s="10">
        <f>(SUMIF(Sta!$A:$A,$A590,Sta!I:I) +SUMIF(Sta!$B:$B,$A590,Sta!K:K))/$D590</f>
        <v>0.5</v>
      </c>
      <c r="U590" s="6">
        <f>SUMIF(Sta!$A:$A,$A590,Sta!I:I)/$B590</f>
        <v>0</v>
      </c>
      <c r="V590" s="6">
        <f>SUMIF(Sta!$B:$B,$A590,Sta!K:K)/$C590</f>
        <v>1</v>
      </c>
      <c r="W590" s="10">
        <f>(SUMIF(Sta!$A:$A,$A590,Sta!Q:Q) +SUMIF(Sta!$B:$B,$A590,Sta!Q:Q))/$D590</f>
        <v>2</v>
      </c>
      <c r="X590" s="6">
        <f>SUMIF(Sta!$A:$A,$A590,Sta!Q:Q)/$B590</f>
        <v>2</v>
      </c>
      <c r="Y590" s="6">
        <f>SUMIF(Sta!$B:$B,$A590,Sta!Q:Q)/$C590</f>
        <v>2</v>
      </c>
      <c r="Z590" s="10">
        <f>(SUMIF(Sta!$A:$A,$A590,Sta!M:M) +SUMIF(Sta!$B:$B,$A590,Sta!O:O))/$D590</f>
        <v>1</v>
      </c>
      <c r="AA590" s="6">
        <f>SUMIF(Sta!$A:$A,$A590,Sta!M:M)/$B590</f>
        <v>0</v>
      </c>
      <c r="AB590" s="6">
        <f>SUMIF(Sta!$B:$B,$A590,Sta!O:O)/$C590</f>
        <v>2</v>
      </c>
      <c r="AC590" s="10">
        <f>(SUMIF(Sta!$A:$A,$A590,Sta!N:N) +SUMIF(Sta!$B:$B,$A590,Sta!P:P))/$D590</f>
        <v>1</v>
      </c>
      <c r="AD590" s="6">
        <f>SUMIF(Sta!$A:$A,$A590,Sta!N:N)/$B590</f>
        <v>2</v>
      </c>
      <c r="AE590" s="14">
        <f>SUMIF(Sta!$B:$B,$A590,Sta!P:P)/$C590</f>
        <v>0</v>
      </c>
    </row>
    <row r="591" spans="1:31" x14ac:dyDescent="0.3">
      <c r="A591" t="s">
        <v>573</v>
      </c>
      <c r="B591" s="9">
        <f>COUNTIF(Sta!A:A,A591)</f>
        <v>1</v>
      </c>
      <c r="C591" s="4">
        <f>COUNTIF(Sta!B:B,A591)</f>
        <v>2</v>
      </c>
      <c r="D591" s="4">
        <f t="shared" si="15"/>
        <v>3</v>
      </c>
      <c r="E591" s="10">
        <f>(SUMIF(Sta!$A:$A,$A591,Sta!F:F) +SUMIF(Sta!$B:$B,$A591,Sta!F:F))/$D591</f>
        <v>3.6666666666666665</v>
      </c>
      <c r="F591" s="6">
        <f>SUMIF(Sta!$A:$A,$A591,Sta!F:F)/$B591</f>
        <v>1</v>
      </c>
      <c r="G591" s="6">
        <f>SUMIF(Sta!$B:$B,$A591,Sta!F:F)/$C591</f>
        <v>5</v>
      </c>
      <c r="H591" s="10">
        <f>(SUMIF(Sta!$A:$A,$A591,Sta!D:D) +SUMIF(Sta!$B:$B,$A591,Sta!E:E))/$D591</f>
        <v>1.6666666666666667</v>
      </c>
      <c r="I591" s="6">
        <f>SUMIF(Sta!$A:$A,$A591,Sta!D:D)/$B591</f>
        <v>0</v>
      </c>
      <c r="J591" s="6">
        <f>SUMIF(Sta!$B:$B,$A591,Sta!E:E)/$C591</f>
        <v>2.5</v>
      </c>
      <c r="K591" s="10">
        <f>(SUMIF(Sta!$A:$A,$A591,Sta!E:E) +SUMIF(Sta!$B:$B,$A591,Sta!D:D))/$D591</f>
        <v>2</v>
      </c>
      <c r="L591" s="6">
        <f>SUMIF(Sta!$A:$A,$A591,Sta!E:E)/$B591</f>
        <v>1</v>
      </c>
      <c r="M591" s="6">
        <f>SUMIF(Sta!$B:$B,$A591,Sta!D:D)/$C591</f>
        <v>2.5</v>
      </c>
      <c r="N591" s="10">
        <f>(SUMIF(Sta!$A:$A,$A591,Sta!L:L) +SUMIF(Sta!$B:$B,$A591,Sta!L:L))/$D591</f>
        <v>1.6666666666666667</v>
      </c>
      <c r="O591" s="6">
        <f>SUMIF(Sta!$A:$A,$A591,Sta!L:L)/$B591</f>
        <v>1</v>
      </c>
      <c r="P591" s="6">
        <f>SUMIF(Sta!$B:$B,$A591,Sta!L:L)/$C591</f>
        <v>2</v>
      </c>
      <c r="Q591" s="10">
        <f>(SUMIF(Sta!$A:$A,$A591,Sta!H:H) +SUMIF(Sta!$B:$B,$A591,Sta!J:J))/$D591</f>
        <v>0.66666666666666663</v>
      </c>
      <c r="R591" s="6">
        <f>SUMIF(Sta!$A:$A,$A591,Sta!H:H)/$B591</f>
        <v>0</v>
      </c>
      <c r="S591" s="6">
        <f>SUMIF(Sta!$B:$B,$A591,Sta!J:J)/$C591</f>
        <v>1</v>
      </c>
      <c r="T591" s="10">
        <f>(SUMIF(Sta!$A:$A,$A591,Sta!I:I) +SUMIF(Sta!$B:$B,$A591,Sta!K:K))/$D591</f>
        <v>1</v>
      </c>
      <c r="U591" s="6">
        <f>SUMIF(Sta!$A:$A,$A591,Sta!I:I)/$B591</f>
        <v>1</v>
      </c>
      <c r="V591" s="6">
        <f>SUMIF(Sta!$B:$B,$A591,Sta!K:K)/$C591</f>
        <v>1</v>
      </c>
      <c r="W591" s="10">
        <f>(SUMIF(Sta!$A:$A,$A591,Sta!Q:Q) +SUMIF(Sta!$B:$B,$A591,Sta!Q:Q))/$D591</f>
        <v>2</v>
      </c>
      <c r="X591" s="6">
        <f>SUMIF(Sta!$A:$A,$A591,Sta!Q:Q)/$B591</f>
        <v>0</v>
      </c>
      <c r="Y591" s="6">
        <f>SUMIF(Sta!$B:$B,$A591,Sta!Q:Q)/$C591</f>
        <v>3</v>
      </c>
      <c r="Z591" s="10">
        <f>(SUMIF(Sta!$A:$A,$A591,Sta!M:M) +SUMIF(Sta!$B:$B,$A591,Sta!O:O))/$D591</f>
        <v>1</v>
      </c>
      <c r="AA591" s="6">
        <f>SUMIF(Sta!$A:$A,$A591,Sta!M:M)/$B591</f>
        <v>0</v>
      </c>
      <c r="AB591" s="6">
        <f>SUMIF(Sta!$B:$B,$A591,Sta!O:O)/$C591</f>
        <v>1.5</v>
      </c>
      <c r="AC591" s="10">
        <f>(SUMIF(Sta!$A:$A,$A591,Sta!N:N) +SUMIF(Sta!$B:$B,$A591,Sta!P:P))/$D591</f>
        <v>1</v>
      </c>
      <c r="AD591" s="6">
        <f>SUMIF(Sta!$A:$A,$A591,Sta!N:N)/$B591</f>
        <v>0</v>
      </c>
      <c r="AE591" s="14">
        <f>SUMIF(Sta!$B:$B,$A591,Sta!P:P)/$C591</f>
        <v>1.5</v>
      </c>
    </row>
    <row r="592" spans="1:31" x14ac:dyDescent="0.3">
      <c r="A592" t="s">
        <v>257</v>
      </c>
      <c r="B592" s="9">
        <f>COUNTIF(Sta!A:A,A592)</f>
        <v>0</v>
      </c>
      <c r="C592" s="4">
        <f>COUNTIF(Sta!B:B,A592)</f>
        <v>0</v>
      </c>
      <c r="D592" s="4">
        <f t="shared" si="15"/>
        <v>0</v>
      </c>
      <c r="E592" s="10" t="e">
        <f>(SUMIF(Sta!$A:$A,$A592,Sta!F:F) +SUMIF(Sta!$B:$B,$A592,Sta!F:F))/$D592</f>
        <v>#DIV/0!</v>
      </c>
      <c r="F592" s="6" t="e">
        <f>SUMIF(Sta!$A:$A,$A592,Sta!F:F)/$B592</f>
        <v>#DIV/0!</v>
      </c>
      <c r="G592" s="6" t="e">
        <f>SUMIF(Sta!$B:$B,$A592,Sta!F:F)/$C592</f>
        <v>#DIV/0!</v>
      </c>
      <c r="H592" s="10" t="e">
        <f>(SUMIF(Sta!$A:$A,$A592,Sta!D:D) +SUMIF(Sta!$B:$B,$A592,Sta!E:E))/$D592</f>
        <v>#DIV/0!</v>
      </c>
      <c r="I592" s="6" t="e">
        <f>SUMIF(Sta!$A:$A,$A592,Sta!D:D)/$B592</f>
        <v>#DIV/0!</v>
      </c>
      <c r="J592" s="6" t="e">
        <f>SUMIF(Sta!$B:$B,$A592,Sta!E:E)/$C592</f>
        <v>#DIV/0!</v>
      </c>
      <c r="K592" s="10" t="e">
        <f>(SUMIF(Sta!$A:$A,$A592,Sta!E:E) +SUMIF(Sta!$B:$B,$A592,Sta!D:D))/$D592</f>
        <v>#DIV/0!</v>
      </c>
      <c r="L592" s="6" t="e">
        <f>SUMIF(Sta!$A:$A,$A592,Sta!E:E)/$B592</f>
        <v>#DIV/0!</v>
      </c>
      <c r="M592" s="6" t="e">
        <f>SUMIF(Sta!$B:$B,$A592,Sta!D:D)/$C592</f>
        <v>#DIV/0!</v>
      </c>
      <c r="N592" s="10" t="e">
        <f>(SUMIF(Sta!$A:$A,$A592,Sta!L:L) +SUMIF(Sta!$B:$B,$A592,Sta!L:L))/$D592</f>
        <v>#DIV/0!</v>
      </c>
      <c r="O592" s="6" t="e">
        <f>SUMIF(Sta!$A:$A,$A592,Sta!L:L)/$B592</f>
        <v>#DIV/0!</v>
      </c>
      <c r="P592" s="6" t="e">
        <f>SUMIF(Sta!$B:$B,$A592,Sta!L:L)/$C592</f>
        <v>#DIV/0!</v>
      </c>
      <c r="Q592" s="10" t="e">
        <f>(SUMIF(Sta!$A:$A,$A592,Sta!H:H) +SUMIF(Sta!$B:$B,$A592,Sta!J:J))/$D592</f>
        <v>#DIV/0!</v>
      </c>
      <c r="R592" s="6" t="e">
        <f>SUMIF(Sta!$A:$A,$A592,Sta!H:H)/$B592</f>
        <v>#DIV/0!</v>
      </c>
      <c r="S592" s="6" t="e">
        <f>SUMIF(Sta!$B:$B,$A592,Sta!J:J)/$C592</f>
        <v>#DIV/0!</v>
      </c>
      <c r="T592" s="10" t="e">
        <f>(SUMIF(Sta!$A:$A,$A592,Sta!I:I) +SUMIF(Sta!$B:$B,$A592,Sta!K:K))/$D592</f>
        <v>#DIV/0!</v>
      </c>
      <c r="U592" s="6" t="e">
        <f>SUMIF(Sta!$A:$A,$A592,Sta!I:I)/$B592</f>
        <v>#DIV/0!</v>
      </c>
      <c r="V592" s="6" t="e">
        <f>SUMIF(Sta!$B:$B,$A592,Sta!K:K)/$C592</f>
        <v>#DIV/0!</v>
      </c>
      <c r="W592" s="10" t="e">
        <f>(SUMIF(Sta!$A:$A,$A592,Sta!Q:Q) +SUMIF(Sta!$B:$B,$A592,Sta!Q:Q))/$D592</f>
        <v>#DIV/0!</v>
      </c>
      <c r="X592" s="6" t="e">
        <f>SUMIF(Sta!$A:$A,$A592,Sta!Q:Q)/$B592</f>
        <v>#DIV/0!</v>
      </c>
      <c r="Y592" s="6" t="e">
        <f>SUMIF(Sta!$B:$B,$A592,Sta!Q:Q)/$C592</f>
        <v>#DIV/0!</v>
      </c>
      <c r="Z592" s="10" t="e">
        <f>(SUMIF(Sta!$A:$A,$A592,Sta!M:M) +SUMIF(Sta!$B:$B,$A592,Sta!O:O))/$D592</f>
        <v>#DIV/0!</v>
      </c>
      <c r="AA592" s="6" t="e">
        <f>SUMIF(Sta!$A:$A,$A592,Sta!M:M)/$B592</f>
        <v>#DIV/0!</v>
      </c>
      <c r="AB592" s="6" t="e">
        <f>SUMIF(Sta!$B:$B,$A592,Sta!O:O)/$C592</f>
        <v>#DIV/0!</v>
      </c>
      <c r="AC592" s="10" t="e">
        <f>(SUMIF(Sta!$A:$A,$A592,Sta!N:N) +SUMIF(Sta!$B:$B,$A592,Sta!P:P))/$D592</f>
        <v>#DIV/0!</v>
      </c>
      <c r="AD592" s="6" t="e">
        <f>SUMIF(Sta!$A:$A,$A592,Sta!N:N)/$B592</f>
        <v>#DIV/0!</v>
      </c>
      <c r="AE592" s="14" t="e">
        <f>SUMIF(Sta!$B:$B,$A592,Sta!P:P)/$C592</f>
        <v>#DIV/0!</v>
      </c>
    </row>
    <row r="593" spans="1:31" x14ac:dyDescent="0.3">
      <c r="A593" t="s">
        <v>21</v>
      </c>
      <c r="B593" s="9">
        <f>COUNTIF(Sta!A:A,A593)</f>
        <v>0</v>
      </c>
      <c r="C593" s="4">
        <f>COUNTIF(Sta!B:B,A593)</f>
        <v>0</v>
      </c>
      <c r="D593" s="4">
        <f t="shared" si="15"/>
        <v>0</v>
      </c>
      <c r="E593" s="10" t="e">
        <f>(SUMIF(Sta!$A:$A,$A593,Sta!F:F) +SUMIF(Sta!$B:$B,$A593,Sta!F:F))/$D593</f>
        <v>#DIV/0!</v>
      </c>
      <c r="F593" s="6" t="e">
        <f>SUMIF(Sta!$A:$A,$A593,Sta!F:F)/$B593</f>
        <v>#DIV/0!</v>
      </c>
      <c r="G593" s="6" t="e">
        <f>SUMIF(Sta!$B:$B,$A593,Sta!F:F)/$C593</f>
        <v>#DIV/0!</v>
      </c>
      <c r="H593" s="10" t="e">
        <f>(SUMIF(Sta!$A:$A,$A593,Sta!D:D) +SUMIF(Sta!$B:$B,$A593,Sta!E:E))/$D593</f>
        <v>#DIV/0!</v>
      </c>
      <c r="I593" s="6" t="e">
        <f>SUMIF(Sta!$A:$A,$A593,Sta!D:D)/$B593</f>
        <v>#DIV/0!</v>
      </c>
      <c r="J593" s="6" t="e">
        <f>SUMIF(Sta!$B:$B,$A593,Sta!E:E)/$C593</f>
        <v>#DIV/0!</v>
      </c>
      <c r="K593" s="10" t="e">
        <f>(SUMIF(Sta!$A:$A,$A593,Sta!E:E) +SUMIF(Sta!$B:$B,$A593,Sta!D:D))/$D593</f>
        <v>#DIV/0!</v>
      </c>
      <c r="L593" s="6" t="e">
        <f>SUMIF(Sta!$A:$A,$A593,Sta!E:E)/$B593</f>
        <v>#DIV/0!</v>
      </c>
      <c r="M593" s="6" t="e">
        <f>SUMIF(Sta!$B:$B,$A593,Sta!D:D)/$C593</f>
        <v>#DIV/0!</v>
      </c>
      <c r="N593" s="10" t="e">
        <f>(SUMIF(Sta!$A:$A,$A593,Sta!L:L) +SUMIF(Sta!$B:$B,$A593,Sta!L:L))/$D593</f>
        <v>#DIV/0!</v>
      </c>
      <c r="O593" s="6" t="e">
        <f>SUMIF(Sta!$A:$A,$A593,Sta!L:L)/$B593</f>
        <v>#DIV/0!</v>
      </c>
      <c r="P593" s="6" t="e">
        <f>SUMIF(Sta!$B:$B,$A593,Sta!L:L)/$C593</f>
        <v>#DIV/0!</v>
      </c>
      <c r="Q593" s="10" t="e">
        <f>(SUMIF(Sta!$A:$A,$A593,Sta!H:H) +SUMIF(Sta!$B:$B,$A593,Sta!J:J))/$D593</f>
        <v>#DIV/0!</v>
      </c>
      <c r="R593" s="6" t="e">
        <f>SUMIF(Sta!$A:$A,$A593,Sta!H:H)/$B593</f>
        <v>#DIV/0!</v>
      </c>
      <c r="S593" s="6" t="e">
        <f>SUMIF(Sta!$B:$B,$A593,Sta!J:J)/$C593</f>
        <v>#DIV/0!</v>
      </c>
      <c r="T593" s="10" t="e">
        <f>(SUMIF(Sta!$A:$A,$A593,Sta!I:I) +SUMIF(Sta!$B:$B,$A593,Sta!K:K))/$D593</f>
        <v>#DIV/0!</v>
      </c>
      <c r="U593" s="6" t="e">
        <f>SUMIF(Sta!$A:$A,$A593,Sta!I:I)/$B593</f>
        <v>#DIV/0!</v>
      </c>
      <c r="V593" s="6" t="e">
        <f>SUMIF(Sta!$B:$B,$A593,Sta!K:K)/$C593</f>
        <v>#DIV/0!</v>
      </c>
      <c r="W593" s="10" t="e">
        <f>(SUMIF(Sta!$A:$A,$A593,Sta!Q:Q) +SUMIF(Sta!$B:$B,$A593,Sta!Q:Q))/$D593</f>
        <v>#DIV/0!</v>
      </c>
      <c r="X593" s="6" t="e">
        <f>SUMIF(Sta!$A:$A,$A593,Sta!Q:Q)/$B593</f>
        <v>#DIV/0!</v>
      </c>
      <c r="Y593" s="6" t="e">
        <f>SUMIF(Sta!$B:$B,$A593,Sta!Q:Q)/$C593</f>
        <v>#DIV/0!</v>
      </c>
      <c r="Z593" s="10" t="e">
        <f>(SUMIF(Sta!$A:$A,$A593,Sta!M:M) +SUMIF(Sta!$B:$B,$A593,Sta!O:O))/$D593</f>
        <v>#DIV/0!</v>
      </c>
      <c r="AA593" s="6" t="e">
        <f>SUMIF(Sta!$A:$A,$A593,Sta!M:M)/$B593</f>
        <v>#DIV/0!</v>
      </c>
      <c r="AB593" s="6" t="e">
        <f>SUMIF(Sta!$B:$B,$A593,Sta!O:O)/$C593</f>
        <v>#DIV/0!</v>
      </c>
      <c r="AC593" s="10" t="e">
        <f>(SUMIF(Sta!$A:$A,$A593,Sta!N:N) +SUMIF(Sta!$B:$B,$A593,Sta!P:P))/$D593</f>
        <v>#DIV/0!</v>
      </c>
      <c r="AD593" s="6" t="e">
        <f>SUMIF(Sta!$A:$A,$A593,Sta!N:N)/$B593</f>
        <v>#DIV/0!</v>
      </c>
      <c r="AE593" s="14" t="e">
        <f>SUMIF(Sta!$B:$B,$A593,Sta!P:P)/$C593</f>
        <v>#DIV/0!</v>
      </c>
    </row>
    <row r="594" spans="1:31" x14ac:dyDescent="0.3">
      <c r="A594" t="s">
        <v>504</v>
      </c>
      <c r="B594" s="9">
        <f>COUNTIF(Sta!A:A,A594)</f>
        <v>11</v>
      </c>
      <c r="C594" s="4">
        <f>COUNTIF(Sta!B:B,A594)</f>
        <v>11</v>
      </c>
      <c r="D594" s="4">
        <f t="shared" si="15"/>
        <v>22</v>
      </c>
      <c r="E594" s="10">
        <f>(SUMIF(Sta!$A:$A,$A594,Sta!F:F) +SUMIF(Sta!$B:$B,$A594,Sta!F:F))/$D594</f>
        <v>2.6363636363636362</v>
      </c>
      <c r="F594" s="6">
        <f>SUMIF(Sta!$A:$A,$A594,Sta!F:F)/$B594</f>
        <v>2.2727272727272729</v>
      </c>
      <c r="G594" s="6">
        <f>SUMIF(Sta!$B:$B,$A594,Sta!F:F)/$C594</f>
        <v>3</v>
      </c>
      <c r="H594" s="10">
        <f>(SUMIF(Sta!$A:$A,$A594,Sta!D:D) +SUMIF(Sta!$B:$B,$A594,Sta!E:E))/$D594</f>
        <v>1.2727272727272727</v>
      </c>
      <c r="I594" s="6">
        <f>SUMIF(Sta!$A:$A,$A594,Sta!D:D)/$B594</f>
        <v>1.1818181818181819</v>
      </c>
      <c r="J594" s="6">
        <f>SUMIF(Sta!$B:$B,$A594,Sta!E:E)/$C594</f>
        <v>1.3636363636363635</v>
      </c>
      <c r="K594" s="10">
        <f>(SUMIF(Sta!$A:$A,$A594,Sta!E:E) +SUMIF(Sta!$B:$B,$A594,Sta!D:D))/$D594</f>
        <v>1.3636363636363635</v>
      </c>
      <c r="L594" s="6">
        <f>SUMIF(Sta!$A:$A,$A594,Sta!E:E)/$B594</f>
        <v>1.0909090909090908</v>
      </c>
      <c r="M594" s="6">
        <f>SUMIF(Sta!$B:$B,$A594,Sta!D:D)/$C594</f>
        <v>1.6363636363636365</v>
      </c>
      <c r="N594" s="10">
        <f>(SUMIF(Sta!$A:$A,$A594,Sta!L:L) +SUMIF(Sta!$B:$B,$A594,Sta!L:L))/$D594</f>
        <v>0.90909090909090906</v>
      </c>
      <c r="O594" s="6">
        <f>SUMIF(Sta!$A:$A,$A594,Sta!L:L)/$B594</f>
        <v>0.81818181818181823</v>
      </c>
      <c r="P594" s="6">
        <f>SUMIF(Sta!$B:$B,$A594,Sta!L:L)/$C594</f>
        <v>1</v>
      </c>
      <c r="Q594" s="10">
        <f>(SUMIF(Sta!$A:$A,$A594,Sta!H:H) +SUMIF(Sta!$B:$B,$A594,Sta!J:J))/$D594</f>
        <v>0.36363636363636365</v>
      </c>
      <c r="R594" s="6">
        <f>SUMIF(Sta!$A:$A,$A594,Sta!H:H)/$B594</f>
        <v>0.45454545454545453</v>
      </c>
      <c r="S594" s="6">
        <f>SUMIF(Sta!$B:$B,$A594,Sta!J:J)/$C594</f>
        <v>0.27272727272727271</v>
      </c>
      <c r="T594" s="10">
        <f>(SUMIF(Sta!$A:$A,$A594,Sta!I:I) +SUMIF(Sta!$B:$B,$A594,Sta!K:K))/$D594</f>
        <v>0.54545454545454541</v>
      </c>
      <c r="U594" s="6">
        <f>SUMIF(Sta!$A:$A,$A594,Sta!I:I)/$B594</f>
        <v>0.36363636363636365</v>
      </c>
      <c r="V594" s="6">
        <f>SUMIF(Sta!$B:$B,$A594,Sta!K:K)/$C594</f>
        <v>0.72727272727272729</v>
      </c>
      <c r="W594" s="10">
        <f>(SUMIF(Sta!$A:$A,$A594,Sta!Q:Q) +SUMIF(Sta!$B:$B,$A594,Sta!Q:Q))/$D594</f>
        <v>1.7272727272727273</v>
      </c>
      <c r="X594" s="6">
        <f>SUMIF(Sta!$A:$A,$A594,Sta!Q:Q)/$B594</f>
        <v>1.4545454545454546</v>
      </c>
      <c r="Y594" s="6">
        <f>SUMIF(Sta!$B:$B,$A594,Sta!Q:Q)/$C594</f>
        <v>2</v>
      </c>
      <c r="Z594" s="10">
        <f>(SUMIF(Sta!$A:$A,$A594,Sta!M:M) +SUMIF(Sta!$B:$B,$A594,Sta!O:O))/$D594</f>
        <v>0.90909090909090906</v>
      </c>
      <c r="AA594" s="6">
        <f>SUMIF(Sta!$A:$A,$A594,Sta!M:M)/$B594</f>
        <v>0.72727272727272729</v>
      </c>
      <c r="AB594" s="6">
        <f>SUMIF(Sta!$B:$B,$A594,Sta!O:O)/$C594</f>
        <v>1.0909090909090908</v>
      </c>
      <c r="AC594" s="10">
        <f>(SUMIF(Sta!$A:$A,$A594,Sta!N:N) +SUMIF(Sta!$B:$B,$A594,Sta!P:P))/$D594</f>
        <v>0.81818181818181823</v>
      </c>
      <c r="AD594" s="6">
        <f>SUMIF(Sta!$A:$A,$A594,Sta!N:N)/$B594</f>
        <v>0.72727272727272729</v>
      </c>
      <c r="AE594" s="14">
        <f>SUMIF(Sta!$B:$B,$A594,Sta!P:P)/$C594</f>
        <v>0.90909090909090906</v>
      </c>
    </row>
    <row r="595" spans="1:31" x14ac:dyDescent="0.3">
      <c r="A595" t="s">
        <v>206</v>
      </c>
      <c r="B595" s="9">
        <f>COUNTIF(Sta!A:A,A595)</f>
        <v>1</v>
      </c>
      <c r="C595" s="4">
        <f>COUNTIF(Sta!B:B,A595)</f>
        <v>1</v>
      </c>
      <c r="D595" s="4">
        <f t="shared" si="15"/>
        <v>2</v>
      </c>
      <c r="E595" s="10">
        <f>(SUMIF(Sta!$A:$A,$A595,Sta!F:F) +SUMIF(Sta!$B:$B,$A595,Sta!F:F))/$D595</f>
        <v>1</v>
      </c>
      <c r="F595" s="6">
        <f>SUMIF(Sta!$A:$A,$A595,Sta!F:F)/$B595</f>
        <v>2</v>
      </c>
      <c r="G595" s="6">
        <f>SUMIF(Sta!$B:$B,$A595,Sta!F:F)/$C595</f>
        <v>0</v>
      </c>
      <c r="H595" s="10">
        <f>(SUMIF(Sta!$A:$A,$A595,Sta!D:D) +SUMIF(Sta!$B:$B,$A595,Sta!E:E))/$D595</f>
        <v>1</v>
      </c>
      <c r="I595" s="6">
        <f>SUMIF(Sta!$A:$A,$A595,Sta!D:D)/$B595</f>
        <v>2</v>
      </c>
      <c r="J595" s="6">
        <f>SUMIF(Sta!$B:$B,$A595,Sta!E:E)/$C595</f>
        <v>0</v>
      </c>
      <c r="K595" s="10">
        <f>(SUMIF(Sta!$A:$A,$A595,Sta!E:E) +SUMIF(Sta!$B:$B,$A595,Sta!D:D))/$D595</f>
        <v>0</v>
      </c>
      <c r="L595" s="6">
        <f>SUMIF(Sta!$A:$A,$A595,Sta!E:E)/$B595</f>
        <v>0</v>
      </c>
      <c r="M595" s="6">
        <f>SUMIF(Sta!$B:$B,$A595,Sta!D:D)/$C595</f>
        <v>0</v>
      </c>
      <c r="N595" s="10">
        <f>(SUMIF(Sta!$A:$A,$A595,Sta!L:L) +SUMIF(Sta!$B:$B,$A595,Sta!L:L))/$D595</f>
        <v>0</v>
      </c>
      <c r="O595" s="6">
        <f>SUMIF(Sta!$A:$A,$A595,Sta!L:L)/$B595</f>
        <v>0</v>
      </c>
      <c r="P595" s="6">
        <f>SUMIF(Sta!$B:$B,$A595,Sta!L:L)/$C595</f>
        <v>0</v>
      </c>
      <c r="Q595" s="10">
        <f>(SUMIF(Sta!$A:$A,$A595,Sta!H:H) +SUMIF(Sta!$B:$B,$A595,Sta!J:J))/$D595</f>
        <v>0</v>
      </c>
      <c r="R595" s="6">
        <f>SUMIF(Sta!$A:$A,$A595,Sta!H:H)/$B595</f>
        <v>0</v>
      </c>
      <c r="S595" s="6">
        <f>SUMIF(Sta!$B:$B,$A595,Sta!J:J)/$C595</f>
        <v>0</v>
      </c>
      <c r="T595" s="10">
        <f>(SUMIF(Sta!$A:$A,$A595,Sta!I:I) +SUMIF(Sta!$B:$B,$A595,Sta!K:K))/$D595</f>
        <v>0</v>
      </c>
      <c r="U595" s="6">
        <f>SUMIF(Sta!$A:$A,$A595,Sta!I:I)/$B595</f>
        <v>0</v>
      </c>
      <c r="V595" s="6">
        <f>SUMIF(Sta!$B:$B,$A595,Sta!K:K)/$C595</f>
        <v>0</v>
      </c>
      <c r="W595" s="10">
        <f>(SUMIF(Sta!$A:$A,$A595,Sta!Q:Q) +SUMIF(Sta!$B:$B,$A595,Sta!Q:Q))/$D595</f>
        <v>1</v>
      </c>
      <c r="X595" s="6">
        <f>SUMIF(Sta!$A:$A,$A595,Sta!Q:Q)/$B595</f>
        <v>2</v>
      </c>
      <c r="Y595" s="6">
        <f>SUMIF(Sta!$B:$B,$A595,Sta!Q:Q)/$C595</f>
        <v>0</v>
      </c>
      <c r="Z595" s="10">
        <f>(SUMIF(Sta!$A:$A,$A595,Sta!M:M) +SUMIF(Sta!$B:$B,$A595,Sta!O:O))/$D595</f>
        <v>1</v>
      </c>
      <c r="AA595" s="6">
        <f>SUMIF(Sta!$A:$A,$A595,Sta!M:M)/$B595</f>
        <v>2</v>
      </c>
      <c r="AB595" s="6">
        <f>SUMIF(Sta!$B:$B,$A595,Sta!O:O)/$C595</f>
        <v>0</v>
      </c>
      <c r="AC595" s="10">
        <f>(SUMIF(Sta!$A:$A,$A595,Sta!N:N) +SUMIF(Sta!$B:$B,$A595,Sta!P:P))/$D595</f>
        <v>0</v>
      </c>
      <c r="AD595" s="6">
        <f>SUMIF(Sta!$A:$A,$A595,Sta!N:N)/$B595</f>
        <v>0</v>
      </c>
      <c r="AE595" s="14">
        <f>SUMIF(Sta!$B:$B,$A595,Sta!P:P)/$C595</f>
        <v>0</v>
      </c>
    </row>
    <row r="596" spans="1:31" x14ac:dyDescent="0.3">
      <c r="A596" t="s">
        <v>702</v>
      </c>
      <c r="B596" s="9">
        <f>COUNTIF(Sta!A:A,A596)</f>
        <v>0</v>
      </c>
      <c r="C596" s="4">
        <f>COUNTIF(Sta!B:B,A596)</f>
        <v>0</v>
      </c>
      <c r="D596" s="4">
        <f t="shared" si="15"/>
        <v>0</v>
      </c>
      <c r="E596" s="10" t="e">
        <f>(SUMIF(Sta!$A:$A,$A596,Sta!F:F) +SUMIF(Sta!$B:$B,$A596,Sta!F:F))/$D596</f>
        <v>#DIV/0!</v>
      </c>
      <c r="F596" s="6" t="e">
        <f>SUMIF(Sta!$A:$A,$A596,Sta!F:F)/$B596</f>
        <v>#DIV/0!</v>
      </c>
      <c r="G596" s="6" t="e">
        <f>SUMIF(Sta!$B:$B,$A596,Sta!F:F)/$C596</f>
        <v>#DIV/0!</v>
      </c>
      <c r="H596" s="10" t="e">
        <f>(SUMIF(Sta!$A:$A,$A596,Sta!D:D) +SUMIF(Sta!$B:$B,$A596,Sta!E:E))/$D596</f>
        <v>#DIV/0!</v>
      </c>
      <c r="I596" s="6" t="e">
        <f>SUMIF(Sta!$A:$A,$A596,Sta!D:D)/$B596</f>
        <v>#DIV/0!</v>
      </c>
      <c r="J596" s="6" t="e">
        <f>SUMIF(Sta!$B:$B,$A596,Sta!E:E)/$C596</f>
        <v>#DIV/0!</v>
      </c>
      <c r="K596" s="10" t="e">
        <f>(SUMIF(Sta!$A:$A,$A596,Sta!E:E) +SUMIF(Sta!$B:$B,$A596,Sta!D:D))/$D596</f>
        <v>#DIV/0!</v>
      </c>
      <c r="L596" s="6" t="e">
        <f>SUMIF(Sta!$A:$A,$A596,Sta!E:E)/$B596</f>
        <v>#DIV/0!</v>
      </c>
      <c r="M596" s="6" t="e">
        <f>SUMIF(Sta!$B:$B,$A596,Sta!D:D)/$C596</f>
        <v>#DIV/0!</v>
      </c>
      <c r="N596" s="10" t="e">
        <f>(SUMIF(Sta!$A:$A,$A596,Sta!L:L) +SUMIF(Sta!$B:$B,$A596,Sta!L:L))/$D596</f>
        <v>#DIV/0!</v>
      </c>
      <c r="O596" s="6" t="e">
        <f>SUMIF(Sta!$A:$A,$A596,Sta!L:L)/$B596</f>
        <v>#DIV/0!</v>
      </c>
      <c r="P596" s="6" t="e">
        <f>SUMIF(Sta!$B:$B,$A596,Sta!L:L)/$C596</f>
        <v>#DIV/0!</v>
      </c>
      <c r="Q596" s="10" t="e">
        <f>(SUMIF(Sta!$A:$A,$A596,Sta!H:H) +SUMIF(Sta!$B:$B,$A596,Sta!J:J))/$D596</f>
        <v>#DIV/0!</v>
      </c>
      <c r="R596" s="6" t="e">
        <f>SUMIF(Sta!$A:$A,$A596,Sta!H:H)/$B596</f>
        <v>#DIV/0!</v>
      </c>
      <c r="S596" s="6" t="e">
        <f>SUMIF(Sta!$B:$B,$A596,Sta!J:J)/$C596</f>
        <v>#DIV/0!</v>
      </c>
      <c r="T596" s="10" t="e">
        <f>(SUMIF(Sta!$A:$A,$A596,Sta!I:I) +SUMIF(Sta!$B:$B,$A596,Sta!K:K))/$D596</f>
        <v>#DIV/0!</v>
      </c>
      <c r="U596" s="6" t="e">
        <f>SUMIF(Sta!$A:$A,$A596,Sta!I:I)/$B596</f>
        <v>#DIV/0!</v>
      </c>
      <c r="V596" s="6" t="e">
        <f>SUMIF(Sta!$B:$B,$A596,Sta!K:K)/$C596</f>
        <v>#DIV/0!</v>
      </c>
      <c r="W596" s="10" t="e">
        <f>(SUMIF(Sta!$A:$A,$A596,Sta!Q:Q) +SUMIF(Sta!$B:$B,$A596,Sta!Q:Q))/$D596</f>
        <v>#DIV/0!</v>
      </c>
      <c r="X596" s="6" t="e">
        <f>SUMIF(Sta!$A:$A,$A596,Sta!Q:Q)/$B596</f>
        <v>#DIV/0!</v>
      </c>
      <c r="Y596" s="6" t="e">
        <f>SUMIF(Sta!$B:$B,$A596,Sta!Q:Q)/$C596</f>
        <v>#DIV/0!</v>
      </c>
      <c r="Z596" s="10" t="e">
        <f>(SUMIF(Sta!$A:$A,$A596,Sta!M:M) +SUMIF(Sta!$B:$B,$A596,Sta!O:O))/$D596</f>
        <v>#DIV/0!</v>
      </c>
      <c r="AA596" s="6" t="e">
        <f>SUMIF(Sta!$A:$A,$A596,Sta!M:M)/$B596</f>
        <v>#DIV/0!</v>
      </c>
      <c r="AB596" s="6" t="e">
        <f>SUMIF(Sta!$B:$B,$A596,Sta!O:O)/$C596</f>
        <v>#DIV/0!</v>
      </c>
      <c r="AC596" s="10" t="e">
        <f>(SUMIF(Sta!$A:$A,$A596,Sta!N:N) +SUMIF(Sta!$B:$B,$A596,Sta!P:P))/$D596</f>
        <v>#DIV/0!</v>
      </c>
      <c r="AD596" s="6" t="e">
        <f>SUMIF(Sta!$A:$A,$A596,Sta!N:N)/$B596</f>
        <v>#DIV/0!</v>
      </c>
      <c r="AE596" s="14" t="e">
        <f>SUMIF(Sta!$B:$B,$A596,Sta!P:P)/$C596</f>
        <v>#DIV/0!</v>
      </c>
    </row>
    <row r="597" spans="1:31" x14ac:dyDescent="0.3">
      <c r="A597" t="s">
        <v>465</v>
      </c>
      <c r="B597" s="9">
        <f>COUNTIF(Sta!A:A,A597)</f>
        <v>11</v>
      </c>
      <c r="C597" s="4">
        <f>COUNTIF(Sta!B:B,A597)</f>
        <v>11</v>
      </c>
      <c r="D597" s="4">
        <f t="shared" si="15"/>
        <v>22</v>
      </c>
      <c r="E597" s="10">
        <f>(SUMIF(Sta!$A:$A,$A597,Sta!F:F) +SUMIF(Sta!$B:$B,$A597,Sta!F:F))/$D597</f>
        <v>2.9090909090909092</v>
      </c>
      <c r="F597" s="6">
        <f>SUMIF(Sta!$A:$A,$A597,Sta!F:F)/$B597</f>
        <v>2.5454545454545454</v>
      </c>
      <c r="G597" s="6">
        <f>SUMIF(Sta!$B:$B,$A597,Sta!F:F)/$C597</f>
        <v>3.2727272727272729</v>
      </c>
      <c r="H597" s="10">
        <f>(SUMIF(Sta!$A:$A,$A597,Sta!D:D) +SUMIF(Sta!$B:$B,$A597,Sta!E:E))/$D597</f>
        <v>1.6363636363636365</v>
      </c>
      <c r="I597" s="6">
        <f>SUMIF(Sta!$A:$A,$A597,Sta!D:D)/$B597</f>
        <v>1.8181818181818181</v>
      </c>
      <c r="J597" s="6">
        <f>SUMIF(Sta!$B:$B,$A597,Sta!E:E)/$C597</f>
        <v>1.4545454545454546</v>
      </c>
      <c r="K597" s="10">
        <f>(SUMIF(Sta!$A:$A,$A597,Sta!E:E) +SUMIF(Sta!$B:$B,$A597,Sta!D:D))/$D597</f>
        <v>1.2727272727272727</v>
      </c>
      <c r="L597" s="6">
        <f>SUMIF(Sta!$A:$A,$A597,Sta!E:E)/$B597</f>
        <v>0.72727272727272729</v>
      </c>
      <c r="M597" s="6">
        <f>SUMIF(Sta!$B:$B,$A597,Sta!D:D)/$C597</f>
        <v>1.8181818181818181</v>
      </c>
      <c r="N597" s="10">
        <f>(SUMIF(Sta!$A:$A,$A597,Sta!L:L) +SUMIF(Sta!$B:$B,$A597,Sta!L:L))/$D597</f>
        <v>1.2727272727272727</v>
      </c>
      <c r="O597" s="6">
        <f>SUMIF(Sta!$A:$A,$A597,Sta!L:L)/$B597</f>
        <v>0.90909090909090906</v>
      </c>
      <c r="P597" s="6">
        <f>SUMIF(Sta!$B:$B,$A597,Sta!L:L)/$C597</f>
        <v>1.6363636363636365</v>
      </c>
      <c r="Q597" s="10">
        <f>(SUMIF(Sta!$A:$A,$A597,Sta!H:H) +SUMIF(Sta!$B:$B,$A597,Sta!J:J))/$D597</f>
        <v>0.72727272727272729</v>
      </c>
      <c r="R597" s="6">
        <f>SUMIF(Sta!$A:$A,$A597,Sta!H:H)/$B597</f>
        <v>0.63636363636363635</v>
      </c>
      <c r="S597" s="6">
        <f>SUMIF(Sta!$B:$B,$A597,Sta!J:J)/$C597</f>
        <v>0.81818181818181823</v>
      </c>
      <c r="T597" s="10">
        <f>(SUMIF(Sta!$A:$A,$A597,Sta!I:I) +SUMIF(Sta!$B:$B,$A597,Sta!K:K))/$D597</f>
        <v>0.54545454545454541</v>
      </c>
      <c r="U597" s="6">
        <f>SUMIF(Sta!$A:$A,$A597,Sta!I:I)/$B597</f>
        <v>0.27272727272727271</v>
      </c>
      <c r="V597" s="6">
        <f>SUMIF(Sta!$B:$B,$A597,Sta!K:K)/$C597</f>
        <v>0.81818181818181823</v>
      </c>
      <c r="W597" s="10">
        <f>(SUMIF(Sta!$A:$A,$A597,Sta!Q:Q) +SUMIF(Sta!$B:$B,$A597,Sta!Q:Q))/$D597</f>
        <v>1.6363636363636365</v>
      </c>
      <c r="X597" s="6">
        <f>SUMIF(Sta!$A:$A,$A597,Sta!Q:Q)/$B597</f>
        <v>1.6363636363636365</v>
      </c>
      <c r="Y597" s="6">
        <f>SUMIF(Sta!$B:$B,$A597,Sta!Q:Q)/$C597</f>
        <v>1.6363636363636365</v>
      </c>
      <c r="Z597" s="10">
        <f>(SUMIF(Sta!$A:$A,$A597,Sta!M:M) +SUMIF(Sta!$B:$B,$A597,Sta!O:O))/$D597</f>
        <v>0.90909090909090906</v>
      </c>
      <c r="AA597" s="6">
        <f>SUMIF(Sta!$A:$A,$A597,Sta!M:M)/$B597</f>
        <v>1.1818181818181819</v>
      </c>
      <c r="AB597" s="6">
        <f>SUMIF(Sta!$B:$B,$A597,Sta!O:O)/$C597</f>
        <v>0.63636363636363635</v>
      </c>
      <c r="AC597" s="10">
        <f>(SUMIF(Sta!$A:$A,$A597,Sta!N:N) +SUMIF(Sta!$B:$B,$A597,Sta!P:P))/$D597</f>
        <v>0.72727272727272729</v>
      </c>
      <c r="AD597" s="6">
        <f>SUMIF(Sta!$A:$A,$A597,Sta!N:N)/$B597</f>
        <v>0.45454545454545453</v>
      </c>
      <c r="AE597" s="14">
        <f>SUMIF(Sta!$B:$B,$A597,Sta!P:P)/$C597</f>
        <v>1</v>
      </c>
    </row>
    <row r="598" spans="1:31" x14ac:dyDescent="0.3">
      <c r="A598" t="s">
        <v>669</v>
      </c>
      <c r="B598" s="9">
        <f>COUNTIF(Sta!A:A,A598)</f>
        <v>2</v>
      </c>
      <c r="C598" s="4">
        <f>COUNTIF(Sta!B:B,A598)</f>
        <v>2</v>
      </c>
      <c r="D598" s="4">
        <f t="shared" si="15"/>
        <v>4</v>
      </c>
      <c r="E598" s="10">
        <f>(SUMIF(Sta!$A:$A,$A598,Sta!F:F) +SUMIF(Sta!$B:$B,$A598,Sta!F:F))/$D598</f>
        <v>2.5</v>
      </c>
      <c r="F598" s="6">
        <f>SUMIF(Sta!$A:$A,$A598,Sta!F:F)/$B598</f>
        <v>2</v>
      </c>
      <c r="G598" s="6">
        <f>SUMIF(Sta!$B:$B,$A598,Sta!F:F)/$C598</f>
        <v>3</v>
      </c>
      <c r="H598" s="10">
        <f>(SUMIF(Sta!$A:$A,$A598,Sta!D:D) +SUMIF(Sta!$B:$B,$A598,Sta!E:E))/$D598</f>
        <v>1.75</v>
      </c>
      <c r="I598" s="6">
        <f>SUMIF(Sta!$A:$A,$A598,Sta!D:D)/$B598</f>
        <v>1.5</v>
      </c>
      <c r="J598" s="6">
        <f>SUMIF(Sta!$B:$B,$A598,Sta!E:E)/$C598</f>
        <v>2</v>
      </c>
      <c r="K598" s="10">
        <f>(SUMIF(Sta!$A:$A,$A598,Sta!E:E) +SUMIF(Sta!$B:$B,$A598,Sta!D:D))/$D598</f>
        <v>0.75</v>
      </c>
      <c r="L598" s="6">
        <f>SUMIF(Sta!$A:$A,$A598,Sta!E:E)/$B598</f>
        <v>0.5</v>
      </c>
      <c r="M598" s="6">
        <f>SUMIF(Sta!$B:$B,$A598,Sta!D:D)/$C598</f>
        <v>1</v>
      </c>
      <c r="N598" s="10">
        <f>(SUMIF(Sta!$A:$A,$A598,Sta!L:L) +SUMIF(Sta!$B:$B,$A598,Sta!L:L))/$D598</f>
        <v>1.5</v>
      </c>
      <c r="O598" s="6">
        <f>SUMIF(Sta!$A:$A,$A598,Sta!L:L)/$B598</f>
        <v>1.5</v>
      </c>
      <c r="P598" s="6">
        <f>SUMIF(Sta!$B:$B,$A598,Sta!L:L)/$C598</f>
        <v>1.5</v>
      </c>
      <c r="Q598" s="10">
        <f>(SUMIF(Sta!$A:$A,$A598,Sta!H:H) +SUMIF(Sta!$B:$B,$A598,Sta!J:J))/$D598</f>
        <v>1</v>
      </c>
      <c r="R598" s="6">
        <f>SUMIF(Sta!$A:$A,$A598,Sta!H:H)/$B598</f>
        <v>1</v>
      </c>
      <c r="S598" s="6">
        <f>SUMIF(Sta!$B:$B,$A598,Sta!J:J)/$C598</f>
        <v>1</v>
      </c>
      <c r="T598" s="10">
        <f>(SUMIF(Sta!$A:$A,$A598,Sta!I:I) +SUMIF(Sta!$B:$B,$A598,Sta!K:K))/$D598</f>
        <v>0.5</v>
      </c>
      <c r="U598" s="6">
        <f>SUMIF(Sta!$A:$A,$A598,Sta!I:I)/$B598</f>
        <v>0.5</v>
      </c>
      <c r="V598" s="6">
        <f>SUMIF(Sta!$B:$B,$A598,Sta!K:K)/$C598</f>
        <v>0.5</v>
      </c>
      <c r="W598" s="10">
        <f>(SUMIF(Sta!$A:$A,$A598,Sta!Q:Q) +SUMIF(Sta!$B:$B,$A598,Sta!Q:Q))/$D598</f>
        <v>1</v>
      </c>
      <c r="X598" s="6">
        <f>SUMIF(Sta!$A:$A,$A598,Sta!Q:Q)/$B598</f>
        <v>0.5</v>
      </c>
      <c r="Y598" s="6">
        <f>SUMIF(Sta!$B:$B,$A598,Sta!Q:Q)/$C598</f>
        <v>1.5</v>
      </c>
      <c r="Z598" s="10">
        <f>(SUMIF(Sta!$A:$A,$A598,Sta!M:M) +SUMIF(Sta!$B:$B,$A598,Sta!O:O))/$D598</f>
        <v>0.75</v>
      </c>
      <c r="AA598" s="6">
        <f>SUMIF(Sta!$A:$A,$A598,Sta!M:M)/$B598</f>
        <v>0.5</v>
      </c>
      <c r="AB598" s="6">
        <f>SUMIF(Sta!$B:$B,$A598,Sta!O:O)/$C598</f>
        <v>1</v>
      </c>
      <c r="AC598" s="10">
        <f>(SUMIF(Sta!$A:$A,$A598,Sta!N:N) +SUMIF(Sta!$B:$B,$A598,Sta!P:P))/$D598</f>
        <v>0.25</v>
      </c>
      <c r="AD598" s="6">
        <f>SUMIF(Sta!$A:$A,$A598,Sta!N:N)/$B598</f>
        <v>0</v>
      </c>
      <c r="AE598" s="14">
        <f>SUMIF(Sta!$B:$B,$A598,Sta!P:P)/$C598</f>
        <v>0.5</v>
      </c>
    </row>
    <row r="599" spans="1:31" x14ac:dyDescent="0.3">
      <c r="A599" t="s">
        <v>544</v>
      </c>
      <c r="B599" s="9">
        <f>COUNTIF(Sta!A:A,A599)</f>
        <v>2</v>
      </c>
      <c r="C599" s="4">
        <f>COUNTIF(Sta!B:B,A599)</f>
        <v>3</v>
      </c>
      <c r="D599" s="4">
        <f t="shared" si="15"/>
        <v>5</v>
      </c>
      <c r="E599" s="10">
        <f>(SUMIF(Sta!$A:$A,$A599,Sta!F:F) +SUMIF(Sta!$B:$B,$A599,Sta!F:F))/$D599</f>
        <v>2.2000000000000002</v>
      </c>
      <c r="F599" s="6">
        <f>SUMIF(Sta!$A:$A,$A599,Sta!F:F)/$B599</f>
        <v>2.5</v>
      </c>
      <c r="G599" s="6">
        <f>SUMIF(Sta!$B:$B,$A599,Sta!F:F)/$C599</f>
        <v>2</v>
      </c>
      <c r="H599" s="10">
        <f>(SUMIF(Sta!$A:$A,$A599,Sta!D:D) +SUMIF(Sta!$B:$B,$A599,Sta!E:E))/$D599</f>
        <v>1.8</v>
      </c>
      <c r="I599" s="6">
        <f>SUMIF(Sta!$A:$A,$A599,Sta!D:D)/$B599</f>
        <v>1.5</v>
      </c>
      <c r="J599" s="6">
        <f>SUMIF(Sta!$B:$B,$A599,Sta!E:E)/$C599</f>
        <v>2</v>
      </c>
      <c r="K599" s="10">
        <f>(SUMIF(Sta!$A:$A,$A599,Sta!E:E) +SUMIF(Sta!$B:$B,$A599,Sta!D:D))/$D599</f>
        <v>0.4</v>
      </c>
      <c r="L599" s="6">
        <f>SUMIF(Sta!$A:$A,$A599,Sta!E:E)/$B599</f>
        <v>1</v>
      </c>
      <c r="M599" s="6">
        <f>SUMIF(Sta!$B:$B,$A599,Sta!D:D)/$C599</f>
        <v>0</v>
      </c>
      <c r="N599" s="10">
        <f>(SUMIF(Sta!$A:$A,$A599,Sta!L:L) +SUMIF(Sta!$B:$B,$A599,Sta!L:L))/$D599</f>
        <v>0.6</v>
      </c>
      <c r="O599" s="6">
        <f>SUMIF(Sta!$A:$A,$A599,Sta!L:L)/$B599</f>
        <v>0</v>
      </c>
      <c r="P599" s="6">
        <f>SUMIF(Sta!$B:$B,$A599,Sta!L:L)/$C599</f>
        <v>1</v>
      </c>
      <c r="Q599" s="10">
        <f>(SUMIF(Sta!$A:$A,$A599,Sta!H:H) +SUMIF(Sta!$B:$B,$A599,Sta!J:J))/$D599</f>
        <v>0.6</v>
      </c>
      <c r="R599" s="6">
        <f>SUMIF(Sta!$A:$A,$A599,Sta!H:H)/$B599</f>
        <v>0</v>
      </c>
      <c r="S599" s="6">
        <f>SUMIF(Sta!$B:$B,$A599,Sta!J:J)/$C599</f>
        <v>1</v>
      </c>
      <c r="T599" s="10">
        <f>(SUMIF(Sta!$A:$A,$A599,Sta!I:I) +SUMIF(Sta!$B:$B,$A599,Sta!K:K))/$D599</f>
        <v>0</v>
      </c>
      <c r="U599" s="6">
        <f>SUMIF(Sta!$A:$A,$A599,Sta!I:I)/$B599</f>
        <v>0</v>
      </c>
      <c r="V599" s="6">
        <f>SUMIF(Sta!$B:$B,$A599,Sta!K:K)/$C599</f>
        <v>0</v>
      </c>
      <c r="W599" s="10">
        <f>(SUMIF(Sta!$A:$A,$A599,Sta!Q:Q) +SUMIF(Sta!$B:$B,$A599,Sta!Q:Q))/$D599</f>
        <v>1.6</v>
      </c>
      <c r="X599" s="6">
        <f>SUMIF(Sta!$A:$A,$A599,Sta!Q:Q)/$B599</f>
        <v>2.5</v>
      </c>
      <c r="Y599" s="6">
        <f>SUMIF(Sta!$B:$B,$A599,Sta!Q:Q)/$C599</f>
        <v>1</v>
      </c>
      <c r="Z599" s="10">
        <f>(SUMIF(Sta!$A:$A,$A599,Sta!M:M) +SUMIF(Sta!$B:$B,$A599,Sta!O:O))/$D599</f>
        <v>1.2</v>
      </c>
      <c r="AA599" s="6">
        <f>SUMIF(Sta!$A:$A,$A599,Sta!M:M)/$B599</f>
        <v>1.5</v>
      </c>
      <c r="AB599" s="6">
        <f>SUMIF(Sta!$B:$B,$A599,Sta!O:O)/$C599</f>
        <v>1</v>
      </c>
      <c r="AC599" s="10">
        <f>(SUMIF(Sta!$A:$A,$A599,Sta!N:N) +SUMIF(Sta!$B:$B,$A599,Sta!P:P))/$D599</f>
        <v>0.4</v>
      </c>
      <c r="AD599" s="6">
        <f>SUMIF(Sta!$A:$A,$A599,Sta!N:N)/$B599</f>
        <v>1</v>
      </c>
      <c r="AE599" s="14">
        <f>SUMIF(Sta!$B:$B,$A599,Sta!P:P)/$C599</f>
        <v>0</v>
      </c>
    </row>
    <row r="600" spans="1:31" x14ac:dyDescent="0.3">
      <c r="A600" t="s">
        <v>600</v>
      </c>
      <c r="B600" s="9">
        <f>COUNTIF(Sta!A:A,A600)</f>
        <v>3</v>
      </c>
      <c r="C600" s="4">
        <f>COUNTIF(Sta!B:B,A600)</f>
        <v>2</v>
      </c>
      <c r="D600" s="4">
        <f t="shared" si="15"/>
        <v>5</v>
      </c>
      <c r="E600" s="10">
        <f>(SUMIF(Sta!$A:$A,$A600,Sta!F:F) +SUMIF(Sta!$B:$B,$A600,Sta!F:F))/$D600</f>
        <v>1.4</v>
      </c>
      <c r="F600" s="6">
        <f>SUMIF(Sta!$A:$A,$A600,Sta!F:F)/$B600</f>
        <v>1.6666666666666667</v>
      </c>
      <c r="G600" s="6">
        <f>SUMIF(Sta!$B:$B,$A600,Sta!F:F)/$C600</f>
        <v>1</v>
      </c>
      <c r="H600" s="10">
        <f>(SUMIF(Sta!$A:$A,$A600,Sta!D:D) +SUMIF(Sta!$B:$B,$A600,Sta!E:E))/$D600</f>
        <v>0.6</v>
      </c>
      <c r="I600" s="6">
        <f>SUMIF(Sta!$A:$A,$A600,Sta!D:D)/$B600</f>
        <v>1</v>
      </c>
      <c r="J600" s="6">
        <f>SUMIF(Sta!$B:$B,$A600,Sta!E:E)/$C600</f>
        <v>0</v>
      </c>
      <c r="K600" s="10">
        <f>(SUMIF(Sta!$A:$A,$A600,Sta!E:E) +SUMIF(Sta!$B:$B,$A600,Sta!D:D))/$D600</f>
        <v>0.8</v>
      </c>
      <c r="L600" s="6">
        <f>SUMIF(Sta!$A:$A,$A600,Sta!E:E)/$B600</f>
        <v>0.66666666666666663</v>
      </c>
      <c r="M600" s="6">
        <f>SUMIF(Sta!$B:$B,$A600,Sta!D:D)/$C600</f>
        <v>1</v>
      </c>
      <c r="N600" s="10">
        <f>(SUMIF(Sta!$A:$A,$A600,Sta!L:L) +SUMIF(Sta!$B:$B,$A600,Sta!L:L))/$D600</f>
        <v>0.4</v>
      </c>
      <c r="O600" s="6">
        <f>SUMIF(Sta!$A:$A,$A600,Sta!L:L)/$B600</f>
        <v>0.33333333333333331</v>
      </c>
      <c r="P600" s="6">
        <f>SUMIF(Sta!$B:$B,$A600,Sta!L:L)/$C600</f>
        <v>0.5</v>
      </c>
      <c r="Q600" s="10">
        <f>(SUMIF(Sta!$A:$A,$A600,Sta!H:H) +SUMIF(Sta!$B:$B,$A600,Sta!J:J))/$D600</f>
        <v>0.2</v>
      </c>
      <c r="R600" s="6">
        <f>SUMIF(Sta!$A:$A,$A600,Sta!H:H)/$B600</f>
        <v>0.33333333333333331</v>
      </c>
      <c r="S600" s="6">
        <f>SUMIF(Sta!$B:$B,$A600,Sta!J:J)/$C600</f>
        <v>0</v>
      </c>
      <c r="T600" s="10">
        <f>(SUMIF(Sta!$A:$A,$A600,Sta!I:I) +SUMIF(Sta!$B:$B,$A600,Sta!K:K))/$D600</f>
        <v>0.2</v>
      </c>
      <c r="U600" s="6">
        <f>SUMIF(Sta!$A:$A,$A600,Sta!I:I)/$B600</f>
        <v>0</v>
      </c>
      <c r="V600" s="6">
        <f>SUMIF(Sta!$B:$B,$A600,Sta!K:K)/$C600</f>
        <v>0.5</v>
      </c>
      <c r="W600" s="10">
        <f>(SUMIF(Sta!$A:$A,$A600,Sta!Q:Q) +SUMIF(Sta!$B:$B,$A600,Sta!Q:Q))/$D600</f>
        <v>1</v>
      </c>
      <c r="X600" s="6">
        <f>SUMIF(Sta!$A:$A,$A600,Sta!Q:Q)/$B600</f>
        <v>1.3333333333333333</v>
      </c>
      <c r="Y600" s="6">
        <f>SUMIF(Sta!$B:$B,$A600,Sta!Q:Q)/$C600</f>
        <v>0.5</v>
      </c>
      <c r="Z600" s="10">
        <f>(SUMIF(Sta!$A:$A,$A600,Sta!M:M) +SUMIF(Sta!$B:$B,$A600,Sta!O:O))/$D600</f>
        <v>0.4</v>
      </c>
      <c r="AA600" s="6">
        <f>SUMIF(Sta!$A:$A,$A600,Sta!M:M)/$B600</f>
        <v>0.66666666666666663</v>
      </c>
      <c r="AB600" s="6">
        <f>SUMIF(Sta!$B:$B,$A600,Sta!O:O)/$C600</f>
        <v>0</v>
      </c>
      <c r="AC600" s="10">
        <f>(SUMIF(Sta!$A:$A,$A600,Sta!N:N) +SUMIF(Sta!$B:$B,$A600,Sta!P:P))/$D600</f>
        <v>0.6</v>
      </c>
      <c r="AD600" s="6">
        <f>SUMIF(Sta!$A:$A,$A600,Sta!N:N)/$B600</f>
        <v>0.66666666666666663</v>
      </c>
      <c r="AE600" s="14">
        <f>SUMIF(Sta!$B:$B,$A600,Sta!P:P)/$C600</f>
        <v>0.5</v>
      </c>
    </row>
    <row r="601" spans="1:31" x14ac:dyDescent="0.3">
      <c r="A601" t="s">
        <v>592</v>
      </c>
      <c r="B601" s="9">
        <f>COUNTIF(Sta!A:A,A601)</f>
        <v>1</v>
      </c>
      <c r="C601" s="4">
        <f>COUNTIF(Sta!B:B,A601)</f>
        <v>2</v>
      </c>
      <c r="D601" s="4">
        <f t="shared" si="15"/>
        <v>3</v>
      </c>
      <c r="E601" s="10">
        <f>(SUMIF(Sta!$A:$A,$A601,Sta!F:F) +SUMIF(Sta!$B:$B,$A601,Sta!F:F))/$D601</f>
        <v>2.6666666666666665</v>
      </c>
      <c r="F601" s="6">
        <f>SUMIF(Sta!$A:$A,$A601,Sta!F:F)/$B601</f>
        <v>2</v>
      </c>
      <c r="G601" s="6">
        <f>SUMIF(Sta!$B:$B,$A601,Sta!F:F)/$C601</f>
        <v>3</v>
      </c>
      <c r="H601" s="10">
        <f>(SUMIF(Sta!$A:$A,$A601,Sta!D:D) +SUMIF(Sta!$B:$B,$A601,Sta!E:E))/$D601</f>
        <v>0.66666666666666663</v>
      </c>
      <c r="I601" s="6">
        <f>SUMIF(Sta!$A:$A,$A601,Sta!D:D)/$B601</f>
        <v>0</v>
      </c>
      <c r="J601" s="6">
        <f>SUMIF(Sta!$B:$B,$A601,Sta!E:E)/$C601</f>
        <v>1</v>
      </c>
      <c r="K601" s="10">
        <f>(SUMIF(Sta!$A:$A,$A601,Sta!E:E) +SUMIF(Sta!$B:$B,$A601,Sta!D:D))/$D601</f>
        <v>2</v>
      </c>
      <c r="L601" s="6">
        <f>SUMIF(Sta!$A:$A,$A601,Sta!E:E)/$B601</f>
        <v>2</v>
      </c>
      <c r="M601" s="6">
        <f>SUMIF(Sta!$B:$B,$A601,Sta!D:D)/$C601</f>
        <v>2</v>
      </c>
      <c r="N601" s="10">
        <f>(SUMIF(Sta!$A:$A,$A601,Sta!L:L) +SUMIF(Sta!$B:$B,$A601,Sta!L:L))/$D601</f>
        <v>1.3333333333333333</v>
      </c>
      <c r="O601" s="6">
        <f>SUMIF(Sta!$A:$A,$A601,Sta!L:L)/$B601</f>
        <v>1</v>
      </c>
      <c r="P601" s="6">
        <f>SUMIF(Sta!$B:$B,$A601,Sta!L:L)/$C601</f>
        <v>1.5</v>
      </c>
      <c r="Q601" s="10">
        <f>(SUMIF(Sta!$A:$A,$A601,Sta!H:H) +SUMIF(Sta!$B:$B,$A601,Sta!J:J))/$D601</f>
        <v>0.33333333333333331</v>
      </c>
      <c r="R601" s="6">
        <f>SUMIF(Sta!$A:$A,$A601,Sta!H:H)/$B601</f>
        <v>0</v>
      </c>
      <c r="S601" s="6">
        <f>SUMIF(Sta!$B:$B,$A601,Sta!J:J)/$C601</f>
        <v>0.5</v>
      </c>
      <c r="T601" s="10">
        <f>(SUMIF(Sta!$A:$A,$A601,Sta!I:I) +SUMIF(Sta!$B:$B,$A601,Sta!K:K))/$D601</f>
        <v>1</v>
      </c>
      <c r="U601" s="6">
        <f>SUMIF(Sta!$A:$A,$A601,Sta!I:I)/$B601</f>
        <v>1</v>
      </c>
      <c r="V601" s="6">
        <f>SUMIF(Sta!$B:$B,$A601,Sta!K:K)/$C601</f>
        <v>1</v>
      </c>
      <c r="W601" s="10">
        <f>(SUMIF(Sta!$A:$A,$A601,Sta!Q:Q) +SUMIF(Sta!$B:$B,$A601,Sta!Q:Q))/$D601</f>
        <v>1.3333333333333333</v>
      </c>
      <c r="X601" s="6">
        <f>SUMIF(Sta!$A:$A,$A601,Sta!Q:Q)/$B601</f>
        <v>1</v>
      </c>
      <c r="Y601" s="6">
        <f>SUMIF(Sta!$B:$B,$A601,Sta!Q:Q)/$C601</f>
        <v>1.5</v>
      </c>
      <c r="Z601" s="10">
        <f>(SUMIF(Sta!$A:$A,$A601,Sta!M:M) +SUMIF(Sta!$B:$B,$A601,Sta!O:O))/$D601</f>
        <v>0.33333333333333331</v>
      </c>
      <c r="AA601" s="6">
        <f>SUMIF(Sta!$A:$A,$A601,Sta!M:M)/$B601</f>
        <v>0</v>
      </c>
      <c r="AB601" s="6">
        <f>SUMIF(Sta!$B:$B,$A601,Sta!O:O)/$C601</f>
        <v>0.5</v>
      </c>
      <c r="AC601" s="10">
        <f>(SUMIF(Sta!$A:$A,$A601,Sta!N:N) +SUMIF(Sta!$B:$B,$A601,Sta!P:P))/$D601</f>
        <v>1</v>
      </c>
      <c r="AD601" s="6">
        <f>SUMIF(Sta!$A:$A,$A601,Sta!N:N)/$B601</f>
        <v>1</v>
      </c>
      <c r="AE601" s="14">
        <f>SUMIF(Sta!$B:$B,$A601,Sta!P:P)/$C601</f>
        <v>1</v>
      </c>
    </row>
    <row r="602" spans="1:31" x14ac:dyDescent="0.3">
      <c r="A602" t="s">
        <v>671</v>
      </c>
      <c r="B602" s="9">
        <f>COUNTIF(Sta!A:A,A602)</f>
        <v>1</v>
      </c>
      <c r="C602" s="4">
        <f>COUNTIF(Sta!B:B,A602)</f>
        <v>2</v>
      </c>
      <c r="D602" s="4">
        <f t="shared" si="15"/>
        <v>3</v>
      </c>
      <c r="E602" s="10">
        <f>(SUMIF(Sta!$A:$A,$A602,Sta!F:F) +SUMIF(Sta!$B:$B,$A602,Sta!F:F))/$D602</f>
        <v>2.6666666666666665</v>
      </c>
      <c r="F602" s="6">
        <f>SUMIF(Sta!$A:$A,$A602,Sta!F:F)/$B602</f>
        <v>4</v>
      </c>
      <c r="G602" s="6">
        <f>SUMIF(Sta!$B:$B,$A602,Sta!F:F)/$C602</f>
        <v>2</v>
      </c>
      <c r="H602" s="10">
        <f>(SUMIF(Sta!$A:$A,$A602,Sta!D:D) +SUMIF(Sta!$B:$B,$A602,Sta!E:E))/$D602</f>
        <v>0.33333333333333331</v>
      </c>
      <c r="I602" s="6">
        <f>SUMIF(Sta!$A:$A,$A602,Sta!D:D)/$B602</f>
        <v>0</v>
      </c>
      <c r="J602" s="6">
        <f>SUMIF(Sta!$B:$B,$A602,Sta!E:E)/$C602</f>
        <v>0.5</v>
      </c>
      <c r="K602" s="10">
        <f>(SUMIF(Sta!$A:$A,$A602,Sta!E:E) +SUMIF(Sta!$B:$B,$A602,Sta!D:D))/$D602</f>
        <v>2.3333333333333335</v>
      </c>
      <c r="L602" s="6">
        <f>SUMIF(Sta!$A:$A,$A602,Sta!E:E)/$B602</f>
        <v>4</v>
      </c>
      <c r="M602" s="6">
        <f>SUMIF(Sta!$B:$B,$A602,Sta!D:D)/$C602</f>
        <v>1.5</v>
      </c>
      <c r="N602" s="10">
        <f>(SUMIF(Sta!$A:$A,$A602,Sta!L:L) +SUMIF(Sta!$B:$B,$A602,Sta!L:L))/$D602</f>
        <v>1.6666666666666667</v>
      </c>
      <c r="O602" s="6">
        <f>SUMIF(Sta!$A:$A,$A602,Sta!L:L)/$B602</f>
        <v>3</v>
      </c>
      <c r="P602" s="6">
        <f>SUMIF(Sta!$B:$B,$A602,Sta!L:L)/$C602</f>
        <v>1</v>
      </c>
      <c r="Q602" s="10">
        <f>(SUMIF(Sta!$A:$A,$A602,Sta!H:H) +SUMIF(Sta!$B:$B,$A602,Sta!J:J))/$D602</f>
        <v>0.33333333333333331</v>
      </c>
      <c r="R602" s="6">
        <f>SUMIF(Sta!$A:$A,$A602,Sta!H:H)/$B602</f>
        <v>0</v>
      </c>
      <c r="S602" s="6">
        <f>SUMIF(Sta!$B:$B,$A602,Sta!J:J)/$C602</f>
        <v>0.5</v>
      </c>
      <c r="T602" s="10">
        <f>(SUMIF(Sta!$A:$A,$A602,Sta!I:I) +SUMIF(Sta!$B:$B,$A602,Sta!K:K))/$D602</f>
        <v>1.3333333333333333</v>
      </c>
      <c r="U602" s="6">
        <f>SUMIF(Sta!$A:$A,$A602,Sta!I:I)/$B602</f>
        <v>3</v>
      </c>
      <c r="V602" s="6">
        <f>SUMIF(Sta!$B:$B,$A602,Sta!K:K)/$C602</f>
        <v>0.5</v>
      </c>
      <c r="W602" s="10">
        <f>(SUMIF(Sta!$A:$A,$A602,Sta!Q:Q) +SUMIF(Sta!$B:$B,$A602,Sta!Q:Q))/$D602</f>
        <v>1</v>
      </c>
      <c r="X602" s="6">
        <f>SUMIF(Sta!$A:$A,$A602,Sta!Q:Q)/$B602</f>
        <v>1</v>
      </c>
      <c r="Y602" s="6">
        <f>SUMIF(Sta!$B:$B,$A602,Sta!Q:Q)/$C602</f>
        <v>1</v>
      </c>
      <c r="Z602" s="10">
        <f>(SUMIF(Sta!$A:$A,$A602,Sta!M:M) +SUMIF(Sta!$B:$B,$A602,Sta!O:O))/$D602</f>
        <v>0</v>
      </c>
      <c r="AA602" s="6">
        <f>SUMIF(Sta!$A:$A,$A602,Sta!M:M)/$B602</f>
        <v>0</v>
      </c>
      <c r="AB602" s="6">
        <f>SUMIF(Sta!$B:$B,$A602,Sta!O:O)/$C602</f>
        <v>0</v>
      </c>
      <c r="AC602" s="10">
        <f>(SUMIF(Sta!$A:$A,$A602,Sta!N:N) +SUMIF(Sta!$B:$B,$A602,Sta!P:P))/$D602</f>
        <v>1</v>
      </c>
      <c r="AD602" s="6">
        <f>SUMIF(Sta!$A:$A,$A602,Sta!N:N)/$B602</f>
        <v>1</v>
      </c>
      <c r="AE602" s="14">
        <f>SUMIF(Sta!$B:$B,$A602,Sta!P:P)/$C602</f>
        <v>1</v>
      </c>
    </row>
  </sheetData>
  <mergeCells count="11">
    <mergeCell ref="A1:A2"/>
    <mergeCell ref="B1:D1"/>
    <mergeCell ref="E1:G1"/>
    <mergeCell ref="H1:J1"/>
    <mergeCell ref="Z1:AB1"/>
    <mergeCell ref="AC1:AE1"/>
    <mergeCell ref="K1:M1"/>
    <mergeCell ref="N1:P1"/>
    <mergeCell ref="Q1:S1"/>
    <mergeCell ref="T1:V1"/>
    <mergeCell ref="W1:Y1"/>
  </mergeCells>
  <conditionalFormatting sqref="E1:G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G602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602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602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602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602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602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Y602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AB602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:AE602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7" priority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B890-C34C-47AE-BE2D-FC99BC544345}">
  <sheetPr filterMode="1"/>
  <dimension ref="A1:AM220"/>
  <sheetViews>
    <sheetView tabSelected="1" workbookViewId="0">
      <selection activeCell="T3" sqref="T3"/>
    </sheetView>
  </sheetViews>
  <sheetFormatPr defaultColWidth="6" defaultRowHeight="13.8" x14ac:dyDescent="0.3"/>
  <cols>
    <col min="1" max="16" width="6" style="49"/>
    <col min="17" max="18" width="7" style="49" bestFit="1" customWidth="1"/>
    <col min="19" max="19" width="14.77734375" style="49" customWidth="1"/>
    <col min="20" max="20" width="10.88671875" style="49" customWidth="1"/>
    <col min="21" max="21" width="14.77734375" style="49" customWidth="1"/>
    <col min="22" max="16384" width="6" style="49"/>
  </cols>
  <sheetData>
    <row r="1" spans="1:39" s="52" customFormat="1" ht="56.4" thickTop="1" thickBot="1" x14ac:dyDescent="0.35">
      <c r="A1" s="55" t="s">
        <v>25</v>
      </c>
      <c r="B1" s="56" t="s">
        <v>24</v>
      </c>
      <c r="C1" s="56" t="s">
        <v>30</v>
      </c>
      <c r="D1" s="56" t="s">
        <v>24</v>
      </c>
      <c r="E1" s="56" t="s">
        <v>75</v>
      </c>
      <c r="F1" s="56" t="s">
        <v>24</v>
      </c>
      <c r="G1" s="56" t="s">
        <v>32</v>
      </c>
      <c r="H1" s="56" t="s">
        <v>24</v>
      </c>
      <c r="I1" s="56" t="s">
        <v>33</v>
      </c>
      <c r="J1" s="56" t="s">
        <v>24</v>
      </c>
      <c r="K1" s="56" t="s">
        <v>34</v>
      </c>
      <c r="L1" s="56" t="s">
        <v>24</v>
      </c>
      <c r="M1" s="56" t="s">
        <v>35</v>
      </c>
      <c r="N1" s="56" t="s">
        <v>24</v>
      </c>
      <c r="O1" s="56" t="s">
        <v>36</v>
      </c>
      <c r="P1" s="56" t="s">
        <v>24</v>
      </c>
      <c r="Q1" s="56" t="s">
        <v>37</v>
      </c>
      <c r="R1" s="56" t="s">
        <v>24</v>
      </c>
      <c r="S1" s="55" t="s">
        <v>0</v>
      </c>
      <c r="T1" s="55" t="s">
        <v>242</v>
      </c>
      <c r="U1" s="55" t="s">
        <v>1</v>
      </c>
      <c r="V1" s="55" t="s">
        <v>25</v>
      </c>
      <c r="W1" s="56" t="s">
        <v>29</v>
      </c>
      <c r="X1" s="56" t="s">
        <v>30</v>
      </c>
      <c r="Y1" s="56" t="s">
        <v>29</v>
      </c>
      <c r="Z1" s="56" t="s">
        <v>75</v>
      </c>
      <c r="AA1" s="56" t="s">
        <v>29</v>
      </c>
      <c r="AB1" s="56" t="s">
        <v>32</v>
      </c>
      <c r="AC1" s="56" t="s">
        <v>29</v>
      </c>
      <c r="AD1" s="56" t="s">
        <v>33</v>
      </c>
      <c r="AE1" s="56" t="s">
        <v>29</v>
      </c>
      <c r="AF1" s="56" t="s">
        <v>34</v>
      </c>
      <c r="AG1" s="56" t="s">
        <v>29</v>
      </c>
      <c r="AH1" s="56" t="s">
        <v>35</v>
      </c>
      <c r="AI1" s="56" t="s">
        <v>29</v>
      </c>
      <c r="AJ1" s="56" t="s">
        <v>36</v>
      </c>
      <c r="AK1" s="56" t="s">
        <v>29</v>
      </c>
      <c r="AL1" s="56" t="s">
        <v>37</v>
      </c>
      <c r="AM1" s="56" t="s">
        <v>29</v>
      </c>
    </row>
    <row r="2" spans="1:39" ht="14.4" hidden="1" thickTop="1" x14ac:dyDescent="0.3">
      <c r="A2" s="51">
        <f>VLOOKUP($S2,AvgGoalStats!$A$3:$AE$998,5,FALSE)</f>
        <v>2.8571428571428572</v>
      </c>
      <c r="B2" s="50">
        <f>VLOOKUP($S2,AvgGoalStats!$A$3:$AE$998,6,FALSE)</f>
        <v>2.2222222222222223</v>
      </c>
      <c r="C2" s="50">
        <f>VLOOKUP($S2,AvgGoalStats!$A$3:$AE$998,8,FALSE)</f>
        <v>1.4761904761904763</v>
      </c>
      <c r="D2" s="50">
        <f>VLOOKUP($S2,AvgGoalStats!$A$3:$AE$998,9,FALSE)</f>
        <v>1.4444444444444444</v>
      </c>
      <c r="E2" s="50">
        <f>VLOOKUP($S2,AvgGoalStats!$A$3:$AE$998,11,FALSE)</f>
        <v>1.3809523809523809</v>
      </c>
      <c r="F2" s="50">
        <f>VLOOKUP($S2,AvgGoalStats!$A$3:$AE$998,12,FALSE)</f>
        <v>0.77777777777777779</v>
      </c>
      <c r="G2" s="50">
        <f>VLOOKUP($S2,AvgGoalStats!$A$3:$AE$998,14,FALSE)</f>
        <v>1.2380952380952381</v>
      </c>
      <c r="H2" s="50">
        <f>VLOOKUP($S2,AvgGoalStats!$A$3:$AE$998,15,FALSE)</f>
        <v>1.2222222222222223</v>
      </c>
      <c r="I2" s="50">
        <f>VLOOKUP($S2,AvgGoalStats!$A$3:$AE$998,17,FALSE)</f>
        <v>0.7142857142857143</v>
      </c>
      <c r="J2" s="50">
        <f>VLOOKUP($S2,AvgGoalStats!$A$3:$AE$998,18,FALSE)</f>
        <v>0.88888888888888884</v>
      </c>
      <c r="K2" s="50">
        <f>VLOOKUP($S2,AvgGoalStats!$A$3:$AE$998,20,FALSE)</f>
        <v>0.52380952380952384</v>
      </c>
      <c r="L2" s="50">
        <f>VLOOKUP($S2,AvgGoalStats!$A$3:$AE$998,21,FALSE)</f>
        <v>0.33333333333333331</v>
      </c>
      <c r="M2" s="50">
        <f>VLOOKUP($S2,AvgGoalStats!$A$3:$AE$998,23,FALSE)</f>
        <v>1.6190476190476191</v>
      </c>
      <c r="N2" s="50">
        <f>VLOOKUP($S2,AvgGoalStats!$A$3:$AE$998,24,FALSE)</f>
        <v>1</v>
      </c>
      <c r="O2" s="50">
        <f>VLOOKUP($S2,AvgGoalStats!$A$3:$AE$998,26,FALSE)</f>
        <v>0.76190476190476186</v>
      </c>
      <c r="P2" s="50">
        <f>VLOOKUP($S2,AvgGoalStats!$A$3:$AE$998,27,FALSE)</f>
        <v>0.55555555555555558</v>
      </c>
      <c r="Q2" s="50">
        <f>VLOOKUP($S2,AvgGoalStats!$A$3:$AE$998,29,FALSE)</f>
        <v>0.8571428571428571</v>
      </c>
      <c r="R2" s="50">
        <f>VLOOKUP($S2,AvgGoalStats!$A$3:$AE$998,30,FALSE)</f>
        <v>0.44444444444444442</v>
      </c>
      <c r="S2" s="53" t="str">
        <f>Fixtures!A2</f>
        <v>Nagoya Grampus</v>
      </c>
      <c r="T2" s="54">
        <f>Fixtures!D2</f>
        <v>43687</v>
      </c>
      <c r="U2" s="53" t="str">
        <f>Fixtures!B2</f>
        <v>Kawasaki Frontale</v>
      </c>
      <c r="V2" s="51">
        <f>VLOOKUP($U2,AvgGoalStats!$A$3:$AE$998,5,FALSE)</f>
        <v>2.15</v>
      </c>
      <c r="W2" s="50">
        <f>VLOOKUP($U2,AvgGoalStats!$A$3:$AE$998,7,FALSE)</f>
        <v>2.75</v>
      </c>
      <c r="X2" s="50">
        <f>VLOOKUP($U2,AvgGoalStats!$A$3:$AE$998,8,FALSE)</f>
        <v>1.55</v>
      </c>
      <c r="Y2" s="50">
        <f>VLOOKUP($U2,AvgGoalStats!$A$3:$AE$998,10,FALSE)</f>
        <v>2.25</v>
      </c>
      <c r="Z2" s="50">
        <f>VLOOKUP($U2,AvgGoalStats!$A$3:$AE$998,11,FALSE)</f>
        <v>0.6</v>
      </c>
      <c r="AA2" s="50">
        <f>VLOOKUP($U2,AvgGoalStats!$A$3:$AE$998,13,FALSE)</f>
        <v>0.5</v>
      </c>
      <c r="AB2" s="50">
        <f>VLOOKUP($U2,AvgGoalStats!$A$3:$AE$998,14,FALSE)</f>
        <v>0.95</v>
      </c>
      <c r="AC2" s="50">
        <f>VLOOKUP($U2,AvgGoalStats!$A$3:$AE$998,16,FALSE)</f>
        <v>1.25</v>
      </c>
      <c r="AD2" s="50">
        <f>VLOOKUP($U2,AvgGoalStats!$A$3:$AE$998,17,FALSE)</f>
        <v>0.7</v>
      </c>
      <c r="AE2" s="50">
        <f>VLOOKUP($U2,AvgGoalStats!$A$3:$AE$998,19,FALSE)</f>
        <v>1.125</v>
      </c>
      <c r="AF2" s="50">
        <f>VLOOKUP($U2,AvgGoalStats!$A$3:$AE$998,20,FALSE)</f>
        <v>0.25</v>
      </c>
      <c r="AG2" s="50">
        <f>VLOOKUP($U2,AvgGoalStats!$A$3:$AE$998,22,FALSE)</f>
        <v>0.125</v>
      </c>
      <c r="AH2" s="50">
        <f>VLOOKUP($U2,AvgGoalStats!$A$3:$AE$998,23,FALSE)</f>
        <v>1.2</v>
      </c>
      <c r="AI2" s="50">
        <f>VLOOKUP($U2,AvgGoalStats!$A$3:$AE$998,25,FALSE)</f>
        <v>1.5</v>
      </c>
      <c r="AJ2" s="50">
        <f>VLOOKUP($U2,AvgGoalStats!$A$3:$AE$998,26,FALSE)</f>
        <v>0.85</v>
      </c>
      <c r="AK2" s="50">
        <f>VLOOKUP($U2,AvgGoalStats!$A$3:$AE$998,28,FALSE)</f>
        <v>1.125</v>
      </c>
      <c r="AL2" s="50">
        <f>VLOOKUP($U2,AvgGoalStats!$A$3:$AE$998,29,FALSE)</f>
        <v>0.35</v>
      </c>
      <c r="AM2" s="50">
        <f>VLOOKUP($U2,AvgGoalStats!$A$3:$AE$998,31,FALSE)</f>
        <v>0.375</v>
      </c>
    </row>
    <row r="3" spans="1:39" ht="14.4" hidden="1" thickTop="1" x14ac:dyDescent="0.3">
      <c r="A3" s="51">
        <f>VLOOKUP($S3,AvgGoalStats!$A$3:$AE$998,5,FALSE)</f>
        <v>2.0769230769230771</v>
      </c>
      <c r="B3" s="50">
        <f>VLOOKUP($S3,AvgGoalStats!$A$3:$AE$998,6,FALSE)</f>
        <v>2.2857142857142856</v>
      </c>
      <c r="C3" s="50">
        <f>VLOOKUP($S3,AvgGoalStats!$A$3:$AE$998,8,FALSE)</f>
        <v>1.1538461538461537</v>
      </c>
      <c r="D3" s="50">
        <f>VLOOKUP($S3,AvgGoalStats!$A$3:$AE$998,9,FALSE)</f>
        <v>1.5714285714285714</v>
      </c>
      <c r="E3" s="50">
        <f>VLOOKUP($S3,AvgGoalStats!$A$3:$AE$998,11,FALSE)</f>
        <v>0.92307692307692313</v>
      </c>
      <c r="F3" s="50">
        <f>VLOOKUP($S3,AvgGoalStats!$A$3:$AE$998,12,FALSE)</f>
        <v>0.7142857142857143</v>
      </c>
      <c r="G3" s="50">
        <f>VLOOKUP($S3,AvgGoalStats!$A$3:$AE$998,14,FALSE)</f>
        <v>1.3076923076923077</v>
      </c>
      <c r="H3" s="50">
        <f>VLOOKUP($S3,AvgGoalStats!$A$3:$AE$998,15,FALSE)</f>
        <v>1.7142857142857142</v>
      </c>
      <c r="I3" s="50">
        <f>VLOOKUP($S3,AvgGoalStats!$A$3:$AE$998,17,FALSE)</f>
        <v>0.76923076923076927</v>
      </c>
      <c r="J3" s="50">
        <f>VLOOKUP($S3,AvgGoalStats!$A$3:$AE$998,18,FALSE)</f>
        <v>1.2857142857142858</v>
      </c>
      <c r="K3" s="50">
        <f>VLOOKUP($S3,AvgGoalStats!$A$3:$AE$998,20,FALSE)</f>
        <v>0.53846153846153844</v>
      </c>
      <c r="L3" s="50">
        <f>VLOOKUP($S3,AvgGoalStats!$A$3:$AE$998,21,FALSE)</f>
        <v>0.42857142857142855</v>
      </c>
      <c r="M3" s="50">
        <f>VLOOKUP($S3,AvgGoalStats!$A$3:$AE$998,23,FALSE)</f>
        <v>0.76923076923076927</v>
      </c>
      <c r="N3" s="50">
        <f>VLOOKUP($S3,AvgGoalStats!$A$3:$AE$998,24,FALSE)</f>
        <v>0.5714285714285714</v>
      </c>
      <c r="O3" s="50">
        <f>VLOOKUP($S3,AvgGoalStats!$A$3:$AE$998,26,FALSE)</f>
        <v>0.38461538461538464</v>
      </c>
      <c r="P3" s="50">
        <f>VLOOKUP($S3,AvgGoalStats!$A$3:$AE$998,27,FALSE)</f>
        <v>0.2857142857142857</v>
      </c>
      <c r="Q3" s="50">
        <f>VLOOKUP($S3,AvgGoalStats!$A$3:$AE$998,29,FALSE)</f>
        <v>0.38461538461538464</v>
      </c>
      <c r="R3" s="50">
        <f>VLOOKUP($S3,AvgGoalStats!$A$3:$AE$998,30,FALSE)</f>
        <v>0.2857142857142857</v>
      </c>
      <c r="S3" s="53" t="str">
        <f>Fixtures!A3</f>
        <v>Ceará</v>
      </c>
      <c r="T3" s="54">
        <f>Fixtures!D3</f>
        <v>43687</v>
      </c>
      <c r="U3" s="53" t="str">
        <f>Fixtures!B3</f>
        <v>Chapecoense</v>
      </c>
      <c r="V3" s="51">
        <f>VLOOKUP($U3,AvgGoalStats!$A$3:$AE$998,5,FALSE)</f>
        <v>2.8461538461538463</v>
      </c>
      <c r="W3" s="50">
        <f>VLOOKUP($U3,AvgGoalStats!$A$3:$AE$998,7,FALSE)</f>
        <v>3.5</v>
      </c>
      <c r="X3" s="50">
        <f>VLOOKUP($U3,AvgGoalStats!$A$3:$AE$998,8,FALSE)</f>
        <v>1.0769230769230769</v>
      </c>
      <c r="Y3" s="50">
        <f>VLOOKUP($U3,AvgGoalStats!$A$3:$AE$998,10,FALSE)</f>
        <v>1.1666666666666667</v>
      </c>
      <c r="Z3" s="50">
        <f>VLOOKUP($U3,AvgGoalStats!$A$3:$AE$998,11,FALSE)</f>
        <v>1.7692307692307692</v>
      </c>
      <c r="AA3" s="50">
        <f>VLOOKUP($U3,AvgGoalStats!$A$3:$AE$998,13,FALSE)</f>
        <v>2.3333333333333335</v>
      </c>
      <c r="AB3" s="50">
        <f>VLOOKUP($U3,AvgGoalStats!$A$3:$AE$998,14,FALSE)</f>
        <v>1.6153846153846154</v>
      </c>
      <c r="AC3" s="50">
        <f>VLOOKUP($U3,AvgGoalStats!$A$3:$AE$998,16,FALSE)</f>
        <v>1.6666666666666667</v>
      </c>
      <c r="AD3" s="50">
        <f>VLOOKUP($U3,AvgGoalStats!$A$3:$AE$998,17,FALSE)</f>
        <v>0.84615384615384615</v>
      </c>
      <c r="AE3" s="50">
        <f>VLOOKUP($U3,AvgGoalStats!$A$3:$AE$998,19,FALSE)</f>
        <v>0.83333333333333337</v>
      </c>
      <c r="AF3" s="50">
        <f>VLOOKUP($U3,AvgGoalStats!$A$3:$AE$998,20,FALSE)</f>
        <v>0.76923076923076927</v>
      </c>
      <c r="AG3" s="50">
        <f>VLOOKUP($U3,AvgGoalStats!$A$3:$AE$998,22,FALSE)</f>
        <v>0.83333333333333337</v>
      </c>
      <c r="AH3" s="50">
        <f>VLOOKUP($U3,AvgGoalStats!$A$3:$AE$998,23,FALSE)</f>
        <v>1.2307692307692308</v>
      </c>
      <c r="AI3" s="50">
        <f>VLOOKUP($U3,AvgGoalStats!$A$3:$AE$998,25,FALSE)</f>
        <v>1.8333333333333333</v>
      </c>
      <c r="AJ3" s="50">
        <f>VLOOKUP($U3,AvgGoalStats!$A$3:$AE$998,26,FALSE)</f>
        <v>0.23076923076923078</v>
      </c>
      <c r="AK3" s="50">
        <f>VLOOKUP($U3,AvgGoalStats!$A$3:$AE$998,28,FALSE)</f>
        <v>0.33333333333333331</v>
      </c>
      <c r="AL3" s="50">
        <f>VLOOKUP($U3,AvgGoalStats!$A$3:$AE$998,29,FALSE)</f>
        <v>1</v>
      </c>
      <c r="AM3" s="50">
        <f>VLOOKUP($U3,AvgGoalStats!$A$3:$AE$998,31,FALSE)</f>
        <v>1.5</v>
      </c>
    </row>
    <row r="4" spans="1:39" ht="14.4" hidden="1" thickTop="1" x14ac:dyDescent="0.3">
      <c r="A4" s="51">
        <f>VLOOKUP($S4,AvgGoalStats!$A$3:$AE$998,5,FALSE)</f>
        <v>2</v>
      </c>
      <c r="B4" s="50">
        <f>VLOOKUP($S4,AvgGoalStats!$A$3:$AE$998,6,FALSE)</f>
        <v>1</v>
      </c>
      <c r="C4" s="50">
        <f>VLOOKUP($S4,AvgGoalStats!$A$3:$AE$998,8,FALSE)</f>
        <v>1.75</v>
      </c>
      <c r="D4" s="50">
        <f>VLOOKUP($S4,AvgGoalStats!$A$3:$AE$998,9,FALSE)</f>
        <v>1</v>
      </c>
      <c r="E4" s="50">
        <f>VLOOKUP($S4,AvgGoalStats!$A$3:$AE$998,11,FALSE)</f>
        <v>0.25</v>
      </c>
      <c r="F4" s="50">
        <f>VLOOKUP($S4,AvgGoalStats!$A$3:$AE$998,12,FALSE)</f>
        <v>0</v>
      </c>
      <c r="G4" s="50">
        <f>VLOOKUP($S4,AvgGoalStats!$A$3:$AE$998,14,FALSE)</f>
        <v>1</v>
      </c>
      <c r="H4" s="50">
        <f>VLOOKUP($S4,AvgGoalStats!$A$3:$AE$998,15,FALSE)</f>
        <v>1</v>
      </c>
      <c r="I4" s="50">
        <f>VLOOKUP($S4,AvgGoalStats!$A$3:$AE$998,17,FALSE)</f>
        <v>1</v>
      </c>
      <c r="J4" s="50">
        <f>VLOOKUP($S4,AvgGoalStats!$A$3:$AE$998,18,FALSE)</f>
        <v>1</v>
      </c>
      <c r="K4" s="50">
        <f>VLOOKUP($S4,AvgGoalStats!$A$3:$AE$998,20,FALSE)</f>
        <v>0</v>
      </c>
      <c r="L4" s="50">
        <f>VLOOKUP($S4,AvgGoalStats!$A$3:$AE$998,21,FALSE)</f>
        <v>0</v>
      </c>
      <c r="M4" s="50">
        <f>VLOOKUP($S4,AvgGoalStats!$A$3:$AE$998,23,FALSE)</f>
        <v>1</v>
      </c>
      <c r="N4" s="50">
        <f>VLOOKUP($S4,AvgGoalStats!$A$3:$AE$998,24,FALSE)</f>
        <v>0</v>
      </c>
      <c r="O4" s="50">
        <f>VLOOKUP($S4,AvgGoalStats!$A$3:$AE$998,26,FALSE)</f>
        <v>0.75</v>
      </c>
      <c r="P4" s="50">
        <f>VLOOKUP($S4,AvgGoalStats!$A$3:$AE$998,27,FALSE)</f>
        <v>0</v>
      </c>
      <c r="Q4" s="50">
        <f>VLOOKUP($S4,AvgGoalStats!$A$3:$AE$998,29,FALSE)</f>
        <v>0.25</v>
      </c>
      <c r="R4" s="50">
        <f>VLOOKUP($S4,AvgGoalStats!$A$3:$AE$998,30,FALSE)</f>
        <v>0</v>
      </c>
      <c r="S4" s="53" t="str">
        <f>Fixtures!A4</f>
        <v>Slavia Praha</v>
      </c>
      <c r="T4" s="54">
        <f>Fixtures!D4</f>
        <v>43687</v>
      </c>
      <c r="U4" s="53" t="str">
        <f>Fixtures!B4</f>
        <v>Slovan Liberec</v>
      </c>
      <c r="V4" s="51">
        <f>VLOOKUP($U4,AvgGoalStats!$A$3:$AE$998,5,FALSE)</f>
        <v>2.5</v>
      </c>
      <c r="W4" s="50">
        <f>VLOOKUP($U4,AvgGoalStats!$A$3:$AE$998,7,FALSE)</f>
        <v>3</v>
      </c>
      <c r="X4" s="50">
        <f>VLOOKUP($U4,AvgGoalStats!$A$3:$AE$998,8,FALSE)</f>
        <v>1</v>
      </c>
      <c r="Y4" s="50">
        <f>VLOOKUP($U4,AvgGoalStats!$A$3:$AE$998,10,FALSE)</f>
        <v>1.5</v>
      </c>
      <c r="Z4" s="50">
        <f>VLOOKUP($U4,AvgGoalStats!$A$3:$AE$998,11,FALSE)</f>
        <v>1.5</v>
      </c>
      <c r="AA4" s="50">
        <f>VLOOKUP($U4,AvgGoalStats!$A$3:$AE$998,13,FALSE)</f>
        <v>1.5</v>
      </c>
      <c r="AB4" s="50">
        <f>VLOOKUP($U4,AvgGoalStats!$A$3:$AE$998,14,FALSE)</f>
        <v>0.75</v>
      </c>
      <c r="AC4" s="50">
        <f>VLOOKUP($U4,AvgGoalStats!$A$3:$AE$998,16,FALSE)</f>
        <v>1</v>
      </c>
      <c r="AD4" s="50">
        <f>VLOOKUP($U4,AvgGoalStats!$A$3:$AE$998,17,FALSE)</f>
        <v>0</v>
      </c>
      <c r="AE4" s="50">
        <f>VLOOKUP($U4,AvgGoalStats!$A$3:$AE$998,19,FALSE)</f>
        <v>0</v>
      </c>
      <c r="AF4" s="50">
        <f>VLOOKUP($U4,AvgGoalStats!$A$3:$AE$998,20,FALSE)</f>
        <v>0.75</v>
      </c>
      <c r="AG4" s="50">
        <f>VLOOKUP($U4,AvgGoalStats!$A$3:$AE$998,22,FALSE)</f>
        <v>1</v>
      </c>
      <c r="AH4" s="50">
        <f>VLOOKUP($U4,AvgGoalStats!$A$3:$AE$998,23,FALSE)</f>
        <v>1.75</v>
      </c>
      <c r="AI4" s="50">
        <f>VLOOKUP($U4,AvgGoalStats!$A$3:$AE$998,25,FALSE)</f>
        <v>2</v>
      </c>
      <c r="AJ4" s="50">
        <f>VLOOKUP($U4,AvgGoalStats!$A$3:$AE$998,26,FALSE)</f>
        <v>1</v>
      </c>
      <c r="AK4" s="50">
        <f>VLOOKUP($U4,AvgGoalStats!$A$3:$AE$998,28,FALSE)</f>
        <v>1.5</v>
      </c>
      <c r="AL4" s="50">
        <f>VLOOKUP($U4,AvgGoalStats!$A$3:$AE$998,29,FALSE)</f>
        <v>0.75</v>
      </c>
      <c r="AM4" s="50">
        <f>VLOOKUP($U4,AvgGoalStats!$A$3:$AE$998,31,FALSE)</f>
        <v>0.5</v>
      </c>
    </row>
    <row r="5" spans="1:39" ht="14.4" thickTop="1" x14ac:dyDescent="0.3">
      <c r="A5" s="51" t="e">
        <f>VLOOKUP($S5,AvgGoalStats!$A$3:$AE$998,5,FALSE)</f>
        <v>#DIV/0!</v>
      </c>
      <c r="B5" s="50" t="e">
        <f>VLOOKUP($S5,AvgGoalStats!$A$3:$AE$998,6,FALSE)</f>
        <v>#DIV/0!</v>
      </c>
      <c r="C5" s="50" t="e">
        <f>VLOOKUP($S5,AvgGoalStats!$A$3:$AE$998,8,FALSE)</f>
        <v>#DIV/0!</v>
      </c>
      <c r="D5" s="50" t="e">
        <f>VLOOKUP($S5,AvgGoalStats!$A$3:$AE$998,9,FALSE)</f>
        <v>#DIV/0!</v>
      </c>
      <c r="E5" s="50" t="e">
        <f>VLOOKUP($S5,AvgGoalStats!$A$3:$AE$998,11,FALSE)</f>
        <v>#DIV/0!</v>
      </c>
      <c r="F5" s="50" t="e">
        <f>VLOOKUP($S5,AvgGoalStats!$A$3:$AE$998,12,FALSE)</f>
        <v>#DIV/0!</v>
      </c>
      <c r="G5" s="50" t="e">
        <f>VLOOKUP($S5,AvgGoalStats!$A$3:$AE$998,14,FALSE)</f>
        <v>#DIV/0!</v>
      </c>
      <c r="H5" s="50" t="e">
        <f>VLOOKUP($S5,AvgGoalStats!$A$3:$AE$998,15,FALSE)</f>
        <v>#DIV/0!</v>
      </c>
      <c r="I5" s="50" t="e">
        <f>VLOOKUP($S5,AvgGoalStats!$A$3:$AE$998,17,FALSE)</f>
        <v>#DIV/0!</v>
      </c>
      <c r="J5" s="50" t="e">
        <f>VLOOKUP($S5,AvgGoalStats!$A$3:$AE$998,18,FALSE)</f>
        <v>#DIV/0!</v>
      </c>
      <c r="K5" s="50" t="e">
        <f>VLOOKUP($S5,AvgGoalStats!$A$3:$AE$998,20,FALSE)</f>
        <v>#DIV/0!</v>
      </c>
      <c r="L5" s="50" t="e">
        <f>VLOOKUP($S5,AvgGoalStats!$A$3:$AE$998,21,FALSE)</f>
        <v>#DIV/0!</v>
      </c>
      <c r="M5" s="50" t="e">
        <f>VLOOKUP($S5,AvgGoalStats!$A$3:$AE$998,23,FALSE)</f>
        <v>#DIV/0!</v>
      </c>
      <c r="N5" s="50" t="e">
        <f>VLOOKUP($S5,AvgGoalStats!$A$3:$AE$998,24,FALSE)</f>
        <v>#DIV/0!</v>
      </c>
      <c r="O5" s="50" t="e">
        <f>VLOOKUP($S5,AvgGoalStats!$A$3:$AE$998,26,FALSE)</f>
        <v>#DIV/0!</v>
      </c>
      <c r="P5" s="50" t="e">
        <f>VLOOKUP($S5,AvgGoalStats!$A$3:$AE$998,27,FALSE)</f>
        <v>#DIV/0!</v>
      </c>
      <c r="Q5" s="50" t="e">
        <f>VLOOKUP($S5,AvgGoalStats!$A$3:$AE$998,29,FALSE)</f>
        <v>#DIV/0!</v>
      </c>
      <c r="R5" s="50" t="e">
        <f>VLOOKUP($S5,AvgGoalStats!$A$3:$AE$998,30,FALSE)</f>
        <v>#DIV/0!</v>
      </c>
      <c r="S5" s="53" t="str">
        <f>Fixtures!A5</f>
        <v>Leicester City</v>
      </c>
      <c r="T5" s="54">
        <f>Fixtures!D5</f>
        <v>43688</v>
      </c>
      <c r="U5" s="53" t="str">
        <f>Fixtures!B5</f>
        <v>Wolverhampton Wanderers</v>
      </c>
      <c r="V5" s="51" t="e">
        <f>VLOOKUP($U5,AvgGoalStats!$A$3:$AE$998,5,FALSE)</f>
        <v>#DIV/0!</v>
      </c>
      <c r="W5" s="50" t="e">
        <f>VLOOKUP($U5,AvgGoalStats!$A$3:$AE$998,7,FALSE)</f>
        <v>#DIV/0!</v>
      </c>
      <c r="X5" s="50" t="e">
        <f>VLOOKUP($U5,AvgGoalStats!$A$3:$AE$998,8,FALSE)</f>
        <v>#DIV/0!</v>
      </c>
      <c r="Y5" s="50" t="e">
        <f>VLOOKUP($U5,AvgGoalStats!$A$3:$AE$998,10,FALSE)</f>
        <v>#DIV/0!</v>
      </c>
      <c r="Z5" s="50" t="e">
        <f>VLOOKUP($U5,AvgGoalStats!$A$3:$AE$998,11,FALSE)</f>
        <v>#DIV/0!</v>
      </c>
      <c r="AA5" s="50" t="e">
        <f>VLOOKUP($U5,AvgGoalStats!$A$3:$AE$998,13,FALSE)</f>
        <v>#DIV/0!</v>
      </c>
      <c r="AB5" s="50" t="e">
        <f>VLOOKUP($U5,AvgGoalStats!$A$3:$AE$998,14,FALSE)</f>
        <v>#DIV/0!</v>
      </c>
      <c r="AC5" s="50" t="e">
        <f>VLOOKUP($U5,AvgGoalStats!$A$3:$AE$998,16,FALSE)</f>
        <v>#DIV/0!</v>
      </c>
      <c r="AD5" s="50" t="e">
        <f>VLOOKUP($U5,AvgGoalStats!$A$3:$AE$998,17,FALSE)</f>
        <v>#DIV/0!</v>
      </c>
      <c r="AE5" s="50" t="e">
        <f>VLOOKUP($U5,AvgGoalStats!$A$3:$AE$998,19,FALSE)</f>
        <v>#DIV/0!</v>
      </c>
      <c r="AF5" s="50" t="e">
        <f>VLOOKUP($U5,AvgGoalStats!$A$3:$AE$998,20,FALSE)</f>
        <v>#DIV/0!</v>
      </c>
      <c r="AG5" s="50" t="e">
        <f>VLOOKUP($U5,AvgGoalStats!$A$3:$AE$998,22,FALSE)</f>
        <v>#DIV/0!</v>
      </c>
      <c r="AH5" s="50" t="e">
        <f>VLOOKUP($U5,AvgGoalStats!$A$3:$AE$998,23,FALSE)</f>
        <v>#DIV/0!</v>
      </c>
      <c r="AI5" s="50" t="e">
        <f>VLOOKUP($U5,AvgGoalStats!$A$3:$AE$998,25,FALSE)</f>
        <v>#DIV/0!</v>
      </c>
      <c r="AJ5" s="50" t="e">
        <f>VLOOKUP($U5,AvgGoalStats!$A$3:$AE$998,26,FALSE)</f>
        <v>#DIV/0!</v>
      </c>
      <c r="AK5" s="50" t="e">
        <f>VLOOKUP($U5,AvgGoalStats!$A$3:$AE$998,28,FALSE)</f>
        <v>#DIV/0!</v>
      </c>
      <c r="AL5" s="50" t="e">
        <f>VLOOKUP($U5,AvgGoalStats!$A$3:$AE$998,29,FALSE)</f>
        <v>#DIV/0!</v>
      </c>
      <c r="AM5" s="50" t="e">
        <f>VLOOKUP($U5,AvgGoalStats!$A$3:$AE$998,31,FALSE)</f>
        <v>#DIV/0!</v>
      </c>
    </row>
    <row r="6" spans="1:39" x14ac:dyDescent="0.3">
      <c r="A6" s="51" t="e">
        <f>VLOOKUP($S6,AvgGoalStats!$A$3:$AE$998,5,FALSE)</f>
        <v>#DIV/0!</v>
      </c>
      <c r="B6" s="50" t="e">
        <f>VLOOKUP($S6,AvgGoalStats!$A$3:$AE$998,6,FALSE)</f>
        <v>#DIV/0!</v>
      </c>
      <c r="C6" s="50" t="e">
        <f>VLOOKUP($S6,AvgGoalStats!$A$3:$AE$998,8,FALSE)</f>
        <v>#DIV/0!</v>
      </c>
      <c r="D6" s="50" t="e">
        <f>VLOOKUP($S6,AvgGoalStats!$A$3:$AE$998,9,FALSE)</f>
        <v>#DIV/0!</v>
      </c>
      <c r="E6" s="50" t="e">
        <f>VLOOKUP($S6,AvgGoalStats!$A$3:$AE$998,11,FALSE)</f>
        <v>#DIV/0!</v>
      </c>
      <c r="F6" s="50" t="e">
        <f>VLOOKUP($S6,AvgGoalStats!$A$3:$AE$998,12,FALSE)</f>
        <v>#DIV/0!</v>
      </c>
      <c r="G6" s="50" t="e">
        <f>VLOOKUP($S6,AvgGoalStats!$A$3:$AE$998,14,FALSE)</f>
        <v>#DIV/0!</v>
      </c>
      <c r="H6" s="50" t="e">
        <f>VLOOKUP($S6,AvgGoalStats!$A$3:$AE$998,15,FALSE)</f>
        <v>#DIV/0!</v>
      </c>
      <c r="I6" s="50" t="e">
        <f>VLOOKUP($S6,AvgGoalStats!$A$3:$AE$998,17,FALSE)</f>
        <v>#DIV/0!</v>
      </c>
      <c r="J6" s="50" t="e">
        <f>VLOOKUP($S6,AvgGoalStats!$A$3:$AE$998,18,FALSE)</f>
        <v>#DIV/0!</v>
      </c>
      <c r="K6" s="50" t="e">
        <f>VLOOKUP($S6,AvgGoalStats!$A$3:$AE$998,20,FALSE)</f>
        <v>#DIV/0!</v>
      </c>
      <c r="L6" s="50" t="e">
        <f>VLOOKUP($S6,AvgGoalStats!$A$3:$AE$998,21,FALSE)</f>
        <v>#DIV/0!</v>
      </c>
      <c r="M6" s="50" t="e">
        <f>VLOOKUP($S6,AvgGoalStats!$A$3:$AE$998,23,FALSE)</f>
        <v>#DIV/0!</v>
      </c>
      <c r="N6" s="50" t="e">
        <f>VLOOKUP($S6,AvgGoalStats!$A$3:$AE$998,24,FALSE)</f>
        <v>#DIV/0!</v>
      </c>
      <c r="O6" s="50" t="e">
        <f>VLOOKUP($S6,AvgGoalStats!$A$3:$AE$998,26,FALSE)</f>
        <v>#DIV/0!</v>
      </c>
      <c r="P6" s="50" t="e">
        <f>VLOOKUP($S6,AvgGoalStats!$A$3:$AE$998,27,FALSE)</f>
        <v>#DIV/0!</v>
      </c>
      <c r="Q6" s="50" t="e">
        <f>VLOOKUP($S6,AvgGoalStats!$A$3:$AE$998,29,FALSE)</f>
        <v>#DIV/0!</v>
      </c>
      <c r="R6" s="50" t="e">
        <f>VLOOKUP($S6,AvgGoalStats!$A$3:$AE$998,30,FALSE)</f>
        <v>#DIV/0!</v>
      </c>
      <c r="S6" s="53" t="str">
        <f>Fixtures!A6</f>
        <v>Manchester United</v>
      </c>
      <c r="T6" s="54">
        <f>Fixtures!D6</f>
        <v>43688</v>
      </c>
      <c r="U6" s="53" t="str">
        <f>Fixtures!B6</f>
        <v>Chelsea</v>
      </c>
      <c r="V6" s="51" t="e">
        <f>VLOOKUP($U6,AvgGoalStats!$A$3:$AE$998,5,FALSE)</f>
        <v>#DIV/0!</v>
      </c>
      <c r="W6" s="50" t="e">
        <f>VLOOKUP($U6,AvgGoalStats!$A$3:$AE$998,7,FALSE)</f>
        <v>#DIV/0!</v>
      </c>
      <c r="X6" s="50" t="e">
        <f>VLOOKUP($U6,AvgGoalStats!$A$3:$AE$998,8,FALSE)</f>
        <v>#DIV/0!</v>
      </c>
      <c r="Y6" s="50" t="e">
        <f>VLOOKUP($U6,AvgGoalStats!$A$3:$AE$998,10,FALSE)</f>
        <v>#DIV/0!</v>
      </c>
      <c r="Z6" s="50" t="e">
        <f>VLOOKUP($U6,AvgGoalStats!$A$3:$AE$998,11,FALSE)</f>
        <v>#DIV/0!</v>
      </c>
      <c r="AA6" s="50" t="e">
        <f>VLOOKUP($U6,AvgGoalStats!$A$3:$AE$998,13,FALSE)</f>
        <v>#DIV/0!</v>
      </c>
      <c r="AB6" s="50" t="e">
        <f>VLOOKUP($U6,AvgGoalStats!$A$3:$AE$998,14,FALSE)</f>
        <v>#DIV/0!</v>
      </c>
      <c r="AC6" s="50" t="e">
        <f>VLOOKUP($U6,AvgGoalStats!$A$3:$AE$998,16,FALSE)</f>
        <v>#DIV/0!</v>
      </c>
      <c r="AD6" s="50" t="e">
        <f>VLOOKUP($U6,AvgGoalStats!$A$3:$AE$998,17,FALSE)</f>
        <v>#DIV/0!</v>
      </c>
      <c r="AE6" s="50" t="e">
        <f>VLOOKUP($U6,AvgGoalStats!$A$3:$AE$998,19,FALSE)</f>
        <v>#DIV/0!</v>
      </c>
      <c r="AF6" s="50" t="e">
        <f>VLOOKUP($U6,AvgGoalStats!$A$3:$AE$998,20,FALSE)</f>
        <v>#DIV/0!</v>
      </c>
      <c r="AG6" s="50" t="e">
        <f>VLOOKUP($U6,AvgGoalStats!$A$3:$AE$998,22,FALSE)</f>
        <v>#DIV/0!</v>
      </c>
      <c r="AH6" s="50" t="e">
        <f>VLOOKUP($U6,AvgGoalStats!$A$3:$AE$998,23,FALSE)</f>
        <v>#DIV/0!</v>
      </c>
      <c r="AI6" s="50" t="e">
        <f>VLOOKUP($U6,AvgGoalStats!$A$3:$AE$998,25,FALSE)</f>
        <v>#DIV/0!</v>
      </c>
      <c r="AJ6" s="50" t="e">
        <f>VLOOKUP($U6,AvgGoalStats!$A$3:$AE$998,26,FALSE)</f>
        <v>#DIV/0!</v>
      </c>
      <c r="AK6" s="50" t="e">
        <f>VLOOKUP($U6,AvgGoalStats!$A$3:$AE$998,28,FALSE)</f>
        <v>#DIV/0!</v>
      </c>
      <c r="AL6" s="50" t="e">
        <f>VLOOKUP($U6,AvgGoalStats!$A$3:$AE$998,29,FALSE)</f>
        <v>#DIV/0!</v>
      </c>
      <c r="AM6" s="50" t="e">
        <f>VLOOKUP($U6,AvgGoalStats!$A$3:$AE$998,31,FALSE)</f>
        <v>#DIV/0!</v>
      </c>
    </row>
    <row r="7" spans="1:39" x14ac:dyDescent="0.3">
      <c r="A7" s="51" t="e">
        <f>VLOOKUP($S7,AvgGoalStats!$A$3:$AE$998,5,FALSE)</f>
        <v>#DIV/0!</v>
      </c>
      <c r="B7" s="50" t="e">
        <f>VLOOKUP($S7,AvgGoalStats!$A$3:$AE$998,6,FALSE)</f>
        <v>#DIV/0!</v>
      </c>
      <c r="C7" s="50" t="e">
        <f>VLOOKUP($S7,AvgGoalStats!$A$3:$AE$998,8,FALSE)</f>
        <v>#DIV/0!</v>
      </c>
      <c r="D7" s="50" t="e">
        <f>VLOOKUP($S7,AvgGoalStats!$A$3:$AE$998,9,FALSE)</f>
        <v>#DIV/0!</v>
      </c>
      <c r="E7" s="50" t="e">
        <f>VLOOKUP($S7,AvgGoalStats!$A$3:$AE$998,11,FALSE)</f>
        <v>#DIV/0!</v>
      </c>
      <c r="F7" s="50" t="e">
        <f>VLOOKUP($S7,AvgGoalStats!$A$3:$AE$998,12,FALSE)</f>
        <v>#DIV/0!</v>
      </c>
      <c r="G7" s="50" t="e">
        <f>VLOOKUP($S7,AvgGoalStats!$A$3:$AE$998,14,FALSE)</f>
        <v>#DIV/0!</v>
      </c>
      <c r="H7" s="50" t="e">
        <f>VLOOKUP($S7,AvgGoalStats!$A$3:$AE$998,15,FALSE)</f>
        <v>#DIV/0!</v>
      </c>
      <c r="I7" s="50" t="e">
        <f>VLOOKUP($S7,AvgGoalStats!$A$3:$AE$998,17,FALSE)</f>
        <v>#DIV/0!</v>
      </c>
      <c r="J7" s="50" t="e">
        <f>VLOOKUP($S7,AvgGoalStats!$A$3:$AE$998,18,FALSE)</f>
        <v>#DIV/0!</v>
      </c>
      <c r="K7" s="50" t="e">
        <f>VLOOKUP($S7,AvgGoalStats!$A$3:$AE$998,20,FALSE)</f>
        <v>#DIV/0!</v>
      </c>
      <c r="L7" s="50" t="e">
        <f>VLOOKUP($S7,AvgGoalStats!$A$3:$AE$998,21,FALSE)</f>
        <v>#DIV/0!</v>
      </c>
      <c r="M7" s="50" t="e">
        <f>VLOOKUP($S7,AvgGoalStats!$A$3:$AE$998,23,FALSE)</f>
        <v>#DIV/0!</v>
      </c>
      <c r="N7" s="50" t="e">
        <f>VLOOKUP($S7,AvgGoalStats!$A$3:$AE$998,24,FALSE)</f>
        <v>#DIV/0!</v>
      </c>
      <c r="O7" s="50" t="e">
        <f>VLOOKUP($S7,AvgGoalStats!$A$3:$AE$998,26,FALSE)</f>
        <v>#DIV/0!</v>
      </c>
      <c r="P7" s="50" t="e">
        <f>VLOOKUP($S7,AvgGoalStats!$A$3:$AE$998,27,FALSE)</f>
        <v>#DIV/0!</v>
      </c>
      <c r="Q7" s="50" t="e">
        <f>VLOOKUP($S7,AvgGoalStats!$A$3:$AE$998,29,FALSE)</f>
        <v>#DIV/0!</v>
      </c>
      <c r="R7" s="50" t="e">
        <f>VLOOKUP($S7,AvgGoalStats!$A$3:$AE$998,30,FALSE)</f>
        <v>#DIV/0!</v>
      </c>
      <c r="S7" s="53" t="str">
        <f>Fixtures!A7</f>
        <v>Newcastle United</v>
      </c>
      <c r="T7" s="54">
        <f>Fixtures!D7</f>
        <v>43688</v>
      </c>
      <c r="U7" s="53" t="str">
        <f>Fixtures!B7</f>
        <v>Arsenal</v>
      </c>
      <c r="V7" s="51">
        <f>VLOOKUP($U7,AvgGoalStats!$A$3:$AE$998,5,FALSE)</f>
        <v>1.5</v>
      </c>
      <c r="W7" s="50">
        <f>VLOOKUP($U7,AvgGoalStats!$A$3:$AE$998,7,FALSE)</f>
        <v>2</v>
      </c>
      <c r="X7" s="50">
        <f>VLOOKUP($U7,AvgGoalStats!$A$3:$AE$998,8,FALSE)</f>
        <v>1.5</v>
      </c>
      <c r="Y7" s="50">
        <f>VLOOKUP($U7,AvgGoalStats!$A$3:$AE$998,10,FALSE)</f>
        <v>2</v>
      </c>
      <c r="Z7" s="50">
        <f>VLOOKUP($U7,AvgGoalStats!$A$3:$AE$998,11,FALSE)</f>
        <v>0</v>
      </c>
      <c r="AA7" s="50">
        <f>VLOOKUP($U7,AvgGoalStats!$A$3:$AE$998,13,FALSE)</f>
        <v>0</v>
      </c>
      <c r="AB7" s="50">
        <f>VLOOKUP($U7,AvgGoalStats!$A$3:$AE$998,14,FALSE)</f>
        <v>1</v>
      </c>
      <c r="AC7" s="50">
        <f>VLOOKUP($U7,AvgGoalStats!$A$3:$AE$998,16,FALSE)</f>
        <v>1</v>
      </c>
      <c r="AD7" s="50">
        <f>VLOOKUP($U7,AvgGoalStats!$A$3:$AE$998,17,FALSE)</f>
        <v>1</v>
      </c>
      <c r="AE7" s="50">
        <f>VLOOKUP($U7,AvgGoalStats!$A$3:$AE$998,19,FALSE)</f>
        <v>1</v>
      </c>
      <c r="AF7" s="50">
        <f>VLOOKUP($U7,AvgGoalStats!$A$3:$AE$998,20,FALSE)</f>
        <v>0</v>
      </c>
      <c r="AG7" s="50">
        <f>VLOOKUP($U7,AvgGoalStats!$A$3:$AE$998,22,FALSE)</f>
        <v>0</v>
      </c>
      <c r="AH7" s="50">
        <f>VLOOKUP($U7,AvgGoalStats!$A$3:$AE$998,23,FALSE)</f>
        <v>0.5</v>
      </c>
      <c r="AI7" s="50">
        <f>VLOOKUP($U7,AvgGoalStats!$A$3:$AE$998,25,FALSE)</f>
        <v>1</v>
      </c>
      <c r="AJ7" s="50">
        <f>VLOOKUP($U7,AvgGoalStats!$A$3:$AE$998,26,FALSE)</f>
        <v>0.5</v>
      </c>
      <c r="AK7" s="50">
        <f>VLOOKUP($U7,AvgGoalStats!$A$3:$AE$998,28,FALSE)</f>
        <v>1</v>
      </c>
      <c r="AL7" s="50">
        <f>VLOOKUP($U7,AvgGoalStats!$A$3:$AE$998,29,FALSE)</f>
        <v>0</v>
      </c>
      <c r="AM7" s="50">
        <f>VLOOKUP($U7,AvgGoalStats!$A$3:$AE$998,31,FALSE)</f>
        <v>0</v>
      </c>
    </row>
    <row r="8" spans="1:39" x14ac:dyDescent="0.3">
      <c r="A8" s="51">
        <f>VLOOKUP($S8,AvgGoalStats!$A$3:$AE$998,5,FALSE)</f>
        <v>2</v>
      </c>
      <c r="B8" s="50" t="e">
        <f>VLOOKUP($S8,AvgGoalStats!$A$3:$AE$998,6,FALSE)</f>
        <v>#DIV/0!</v>
      </c>
      <c r="C8" s="50">
        <f>VLOOKUP($S8,AvgGoalStats!$A$3:$AE$998,8,FALSE)</f>
        <v>1</v>
      </c>
      <c r="D8" s="50" t="e">
        <f>VLOOKUP($S8,AvgGoalStats!$A$3:$AE$998,9,FALSE)</f>
        <v>#DIV/0!</v>
      </c>
      <c r="E8" s="50">
        <f>VLOOKUP($S8,AvgGoalStats!$A$3:$AE$998,11,FALSE)</f>
        <v>1</v>
      </c>
      <c r="F8" s="50" t="e">
        <f>VLOOKUP($S8,AvgGoalStats!$A$3:$AE$998,12,FALSE)</f>
        <v>#DIV/0!</v>
      </c>
      <c r="G8" s="50">
        <f>VLOOKUP($S8,AvgGoalStats!$A$3:$AE$998,14,FALSE)</f>
        <v>1</v>
      </c>
      <c r="H8" s="50" t="e">
        <f>VLOOKUP($S8,AvgGoalStats!$A$3:$AE$998,15,FALSE)</f>
        <v>#DIV/0!</v>
      </c>
      <c r="I8" s="50">
        <f>VLOOKUP($S8,AvgGoalStats!$A$3:$AE$998,17,FALSE)</f>
        <v>0</v>
      </c>
      <c r="J8" s="50" t="e">
        <f>VLOOKUP($S8,AvgGoalStats!$A$3:$AE$998,18,FALSE)</f>
        <v>#DIV/0!</v>
      </c>
      <c r="K8" s="50">
        <f>VLOOKUP($S8,AvgGoalStats!$A$3:$AE$998,20,FALSE)</f>
        <v>1</v>
      </c>
      <c r="L8" s="50" t="e">
        <f>VLOOKUP($S8,AvgGoalStats!$A$3:$AE$998,21,FALSE)</f>
        <v>#DIV/0!</v>
      </c>
      <c r="M8" s="50">
        <f>VLOOKUP($S8,AvgGoalStats!$A$3:$AE$998,23,FALSE)</f>
        <v>1</v>
      </c>
      <c r="N8" s="50" t="e">
        <f>VLOOKUP($S8,AvgGoalStats!$A$3:$AE$998,24,FALSE)</f>
        <v>#DIV/0!</v>
      </c>
      <c r="O8" s="50">
        <f>VLOOKUP($S8,AvgGoalStats!$A$3:$AE$998,26,FALSE)</f>
        <v>1</v>
      </c>
      <c r="P8" s="50" t="e">
        <f>VLOOKUP($S8,AvgGoalStats!$A$3:$AE$998,27,FALSE)</f>
        <v>#DIV/0!</v>
      </c>
      <c r="Q8" s="50">
        <f>VLOOKUP($S8,AvgGoalStats!$A$3:$AE$998,29,FALSE)</f>
        <v>0</v>
      </c>
      <c r="R8" s="50" t="e">
        <f>VLOOKUP($S8,AvgGoalStats!$A$3:$AE$998,30,FALSE)</f>
        <v>#DIV/0!</v>
      </c>
      <c r="S8" s="53" t="str">
        <f>Fixtures!A8</f>
        <v>PSV</v>
      </c>
      <c r="T8" s="54">
        <f>Fixtures!D8</f>
        <v>43688</v>
      </c>
      <c r="U8" s="53" t="str">
        <f>Fixtures!B8</f>
        <v>ADO Den Haag</v>
      </c>
      <c r="V8" s="51">
        <f>VLOOKUP($U8,AvgGoalStats!$A$3:$AE$998,5,FALSE)</f>
        <v>6</v>
      </c>
      <c r="W8" s="50" t="e">
        <f>VLOOKUP($U8,AvgGoalStats!$A$3:$AE$998,7,FALSE)</f>
        <v>#DIV/0!</v>
      </c>
      <c r="X8" s="50">
        <f>VLOOKUP($U8,AvgGoalStats!$A$3:$AE$998,8,FALSE)</f>
        <v>2</v>
      </c>
      <c r="Y8" s="50" t="e">
        <f>VLOOKUP($U8,AvgGoalStats!$A$3:$AE$998,10,FALSE)</f>
        <v>#DIV/0!</v>
      </c>
      <c r="Z8" s="50">
        <f>VLOOKUP($U8,AvgGoalStats!$A$3:$AE$998,11,FALSE)</f>
        <v>4</v>
      </c>
      <c r="AA8" s="50" t="e">
        <f>VLOOKUP($U8,AvgGoalStats!$A$3:$AE$998,13,FALSE)</f>
        <v>#DIV/0!</v>
      </c>
      <c r="AB8" s="50">
        <f>VLOOKUP($U8,AvgGoalStats!$A$3:$AE$998,14,FALSE)</f>
        <v>4</v>
      </c>
      <c r="AC8" s="50" t="e">
        <f>VLOOKUP($U8,AvgGoalStats!$A$3:$AE$998,16,FALSE)</f>
        <v>#DIV/0!</v>
      </c>
      <c r="AD8" s="50">
        <f>VLOOKUP($U8,AvgGoalStats!$A$3:$AE$998,17,FALSE)</f>
        <v>2</v>
      </c>
      <c r="AE8" s="50" t="e">
        <f>VLOOKUP($U8,AvgGoalStats!$A$3:$AE$998,19,FALSE)</f>
        <v>#DIV/0!</v>
      </c>
      <c r="AF8" s="50">
        <f>VLOOKUP($U8,AvgGoalStats!$A$3:$AE$998,20,FALSE)</f>
        <v>2</v>
      </c>
      <c r="AG8" s="50" t="e">
        <f>VLOOKUP($U8,AvgGoalStats!$A$3:$AE$998,22,FALSE)</f>
        <v>#DIV/0!</v>
      </c>
      <c r="AH8" s="50">
        <f>VLOOKUP($U8,AvgGoalStats!$A$3:$AE$998,23,FALSE)</f>
        <v>2</v>
      </c>
      <c r="AI8" s="50" t="e">
        <f>VLOOKUP($U8,AvgGoalStats!$A$3:$AE$998,25,FALSE)</f>
        <v>#DIV/0!</v>
      </c>
      <c r="AJ8" s="50">
        <f>VLOOKUP($U8,AvgGoalStats!$A$3:$AE$998,26,FALSE)</f>
        <v>0</v>
      </c>
      <c r="AK8" s="50" t="e">
        <f>VLOOKUP($U8,AvgGoalStats!$A$3:$AE$998,28,FALSE)</f>
        <v>#DIV/0!</v>
      </c>
      <c r="AL8" s="50">
        <f>VLOOKUP($U8,AvgGoalStats!$A$3:$AE$998,29,FALSE)</f>
        <v>2</v>
      </c>
      <c r="AM8" s="50" t="e">
        <f>VLOOKUP($U8,AvgGoalStats!$A$3:$AE$998,31,FALSE)</f>
        <v>#DIV/0!</v>
      </c>
    </row>
    <row r="9" spans="1:39" x14ac:dyDescent="0.3">
      <c r="A9" s="51">
        <f>VLOOKUP($S9,AvgGoalStats!$A$3:$AE$998,5,FALSE)</f>
        <v>4</v>
      </c>
      <c r="B9" s="50" t="e">
        <f>VLOOKUP($S9,AvgGoalStats!$A$3:$AE$998,6,FALSE)</f>
        <v>#DIV/0!</v>
      </c>
      <c r="C9" s="50">
        <f>VLOOKUP($S9,AvgGoalStats!$A$3:$AE$998,8,FALSE)</f>
        <v>0</v>
      </c>
      <c r="D9" s="50" t="e">
        <f>VLOOKUP($S9,AvgGoalStats!$A$3:$AE$998,9,FALSE)</f>
        <v>#DIV/0!</v>
      </c>
      <c r="E9" s="50">
        <f>VLOOKUP($S9,AvgGoalStats!$A$3:$AE$998,11,FALSE)</f>
        <v>4</v>
      </c>
      <c r="F9" s="50" t="e">
        <f>VLOOKUP($S9,AvgGoalStats!$A$3:$AE$998,12,FALSE)</f>
        <v>#DIV/0!</v>
      </c>
      <c r="G9" s="50">
        <f>VLOOKUP($S9,AvgGoalStats!$A$3:$AE$998,14,FALSE)</f>
        <v>0</v>
      </c>
      <c r="H9" s="50" t="e">
        <f>VLOOKUP($S9,AvgGoalStats!$A$3:$AE$998,15,FALSE)</f>
        <v>#DIV/0!</v>
      </c>
      <c r="I9" s="50">
        <f>VLOOKUP($S9,AvgGoalStats!$A$3:$AE$998,17,FALSE)</f>
        <v>0</v>
      </c>
      <c r="J9" s="50" t="e">
        <f>VLOOKUP($S9,AvgGoalStats!$A$3:$AE$998,18,FALSE)</f>
        <v>#DIV/0!</v>
      </c>
      <c r="K9" s="50">
        <f>VLOOKUP($S9,AvgGoalStats!$A$3:$AE$998,20,FALSE)</f>
        <v>0</v>
      </c>
      <c r="L9" s="50" t="e">
        <f>VLOOKUP($S9,AvgGoalStats!$A$3:$AE$998,21,FALSE)</f>
        <v>#DIV/0!</v>
      </c>
      <c r="M9" s="50">
        <f>VLOOKUP($S9,AvgGoalStats!$A$3:$AE$998,23,FALSE)</f>
        <v>4</v>
      </c>
      <c r="N9" s="50" t="e">
        <f>VLOOKUP($S9,AvgGoalStats!$A$3:$AE$998,24,FALSE)</f>
        <v>#DIV/0!</v>
      </c>
      <c r="O9" s="50">
        <f>VLOOKUP($S9,AvgGoalStats!$A$3:$AE$998,26,FALSE)</f>
        <v>0</v>
      </c>
      <c r="P9" s="50" t="e">
        <f>VLOOKUP($S9,AvgGoalStats!$A$3:$AE$998,27,FALSE)</f>
        <v>#DIV/0!</v>
      </c>
      <c r="Q9" s="50">
        <f>VLOOKUP($S9,AvgGoalStats!$A$3:$AE$998,29,FALSE)</f>
        <v>4</v>
      </c>
      <c r="R9" s="50" t="e">
        <f>VLOOKUP($S9,AvgGoalStats!$A$3:$AE$998,30,FALSE)</f>
        <v>#DIV/0!</v>
      </c>
      <c r="S9" s="53" t="str">
        <f>Fixtures!A9</f>
        <v>Fortuna Sittard</v>
      </c>
      <c r="T9" s="54">
        <f>Fixtures!D9</f>
        <v>43688</v>
      </c>
      <c r="U9" s="53" t="str">
        <f>Fixtures!B9</f>
        <v>Heracles</v>
      </c>
      <c r="V9" s="51">
        <f>VLOOKUP($U9,AvgGoalStats!$A$3:$AE$998,5,FALSE)</f>
        <v>4</v>
      </c>
      <c r="W9" s="50" t="e">
        <f>VLOOKUP($U9,AvgGoalStats!$A$3:$AE$998,7,FALSE)</f>
        <v>#DIV/0!</v>
      </c>
      <c r="X9" s="50">
        <f>VLOOKUP($U9,AvgGoalStats!$A$3:$AE$998,8,FALSE)</f>
        <v>0</v>
      </c>
      <c r="Y9" s="50" t="e">
        <f>VLOOKUP($U9,AvgGoalStats!$A$3:$AE$998,10,FALSE)</f>
        <v>#DIV/0!</v>
      </c>
      <c r="Z9" s="50">
        <f>VLOOKUP($U9,AvgGoalStats!$A$3:$AE$998,11,FALSE)</f>
        <v>4</v>
      </c>
      <c r="AA9" s="50" t="e">
        <f>VLOOKUP($U9,AvgGoalStats!$A$3:$AE$998,13,FALSE)</f>
        <v>#DIV/0!</v>
      </c>
      <c r="AB9" s="50">
        <f>VLOOKUP($U9,AvgGoalStats!$A$3:$AE$998,14,FALSE)</f>
        <v>3</v>
      </c>
      <c r="AC9" s="50" t="e">
        <f>VLOOKUP($U9,AvgGoalStats!$A$3:$AE$998,16,FALSE)</f>
        <v>#DIV/0!</v>
      </c>
      <c r="AD9" s="50">
        <f>VLOOKUP($U9,AvgGoalStats!$A$3:$AE$998,17,FALSE)</f>
        <v>0</v>
      </c>
      <c r="AE9" s="50" t="e">
        <f>VLOOKUP($U9,AvgGoalStats!$A$3:$AE$998,19,FALSE)</f>
        <v>#DIV/0!</v>
      </c>
      <c r="AF9" s="50">
        <f>VLOOKUP($U9,AvgGoalStats!$A$3:$AE$998,20,FALSE)</f>
        <v>3</v>
      </c>
      <c r="AG9" s="50" t="e">
        <f>VLOOKUP($U9,AvgGoalStats!$A$3:$AE$998,22,FALSE)</f>
        <v>#DIV/0!</v>
      </c>
      <c r="AH9" s="50">
        <f>VLOOKUP($U9,AvgGoalStats!$A$3:$AE$998,23,FALSE)</f>
        <v>1</v>
      </c>
      <c r="AI9" s="50" t="e">
        <f>VLOOKUP($U9,AvgGoalStats!$A$3:$AE$998,25,FALSE)</f>
        <v>#DIV/0!</v>
      </c>
      <c r="AJ9" s="50">
        <f>VLOOKUP($U9,AvgGoalStats!$A$3:$AE$998,26,FALSE)</f>
        <v>0</v>
      </c>
      <c r="AK9" s="50" t="e">
        <f>VLOOKUP($U9,AvgGoalStats!$A$3:$AE$998,28,FALSE)</f>
        <v>#DIV/0!</v>
      </c>
      <c r="AL9" s="50">
        <f>VLOOKUP($U9,AvgGoalStats!$A$3:$AE$998,29,FALSE)</f>
        <v>1</v>
      </c>
      <c r="AM9" s="50" t="e">
        <f>VLOOKUP($U9,AvgGoalStats!$A$3:$AE$998,31,FALSE)</f>
        <v>#DIV/0!</v>
      </c>
    </row>
    <row r="10" spans="1:39" x14ac:dyDescent="0.3">
      <c r="A10" s="51">
        <f>VLOOKUP($S10,AvgGoalStats!$A$3:$AE$998,5,FALSE)</f>
        <v>4</v>
      </c>
      <c r="B10" s="50" t="e">
        <f>VLOOKUP($S10,AvgGoalStats!$A$3:$AE$998,6,FALSE)</f>
        <v>#DIV/0!</v>
      </c>
      <c r="C10" s="50">
        <f>VLOOKUP($S10,AvgGoalStats!$A$3:$AE$998,8,FALSE)</f>
        <v>4</v>
      </c>
      <c r="D10" s="50" t="e">
        <f>VLOOKUP($S10,AvgGoalStats!$A$3:$AE$998,9,FALSE)</f>
        <v>#DIV/0!</v>
      </c>
      <c r="E10" s="50">
        <f>VLOOKUP($S10,AvgGoalStats!$A$3:$AE$998,11,FALSE)</f>
        <v>0</v>
      </c>
      <c r="F10" s="50" t="e">
        <f>VLOOKUP($S10,AvgGoalStats!$A$3:$AE$998,12,FALSE)</f>
        <v>#DIV/0!</v>
      </c>
      <c r="G10" s="50">
        <f>VLOOKUP($S10,AvgGoalStats!$A$3:$AE$998,14,FALSE)</f>
        <v>3</v>
      </c>
      <c r="H10" s="50" t="e">
        <f>VLOOKUP($S10,AvgGoalStats!$A$3:$AE$998,15,FALSE)</f>
        <v>#DIV/0!</v>
      </c>
      <c r="I10" s="50">
        <f>VLOOKUP($S10,AvgGoalStats!$A$3:$AE$998,17,FALSE)</f>
        <v>3</v>
      </c>
      <c r="J10" s="50" t="e">
        <f>VLOOKUP($S10,AvgGoalStats!$A$3:$AE$998,18,FALSE)</f>
        <v>#DIV/0!</v>
      </c>
      <c r="K10" s="50">
        <f>VLOOKUP($S10,AvgGoalStats!$A$3:$AE$998,20,FALSE)</f>
        <v>0</v>
      </c>
      <c r="L10" s="50" t="e">
        <f>VLOOKUP($S10,AvgGoalStats!$A$3:$AE$998,21,FALSE)</f>
        <v>#DIV/0!</v>
      </c>
      <c r="M10" s="50">
        <f>VLOOKUP($S10,AvgGoalStats!$A$3:$AE$998,23,FALSE)</f>
        <v>1</v>
      </c>
      <c r="N10" s="50" t="e">
        <f>VLOOKUP($S10,AvgGoalStats!$A$3:$AE$998,24,FALSE)</f>
        <v>#DIV/0!</v>
      </c>
      <c r="O10" s="50">
        <f>VLOOKUP($S10,AvgGoalStats!$A$3:$AE$998,26,FALSE)</f>
        <v>1</v>
      </c>
      <c r="P10" s="50" t="e">
        <f>VLOOKUP($S10,AvgGoalStats!$A$3:$AE$998,27,FALSE)</f>
        <v>#DIV/0!</v>
      </c>
      <c r="Q10" s="50">
        <f>VLOOKUP($S10,AvgGoalStats!$A$3:$AE$998,29,FALSE)</f>
        <v>0</v>
      </c>
      <c r="R10" s="50" t="e">
        <f>VLOOKUP($S10,AvgGoalStats!$A$3:$AE$998,30,FALSE)</f>
        <v>#DIV/0!</v>
      </c>
      <c r="S10" s="53" t="str">
        <f>Fixtures!A10</f>
        <v>Heerenveen</v>
      </c>
      <c r="T10" s="54">
        <f>Fixtures!D10</f>
        <v>43688</v>
      </c>
      <c r="U10" s="53" t="str">
        <f>Fixtures!B10</f>
        <v>Feyenoord</v>
      </c>
      <c r="V10" s="51">
        <f>VLOOKUP($U10,AvgGoalStats!$A$3:$AE$998,5,FALSE)</f>
        <v>4</v>
      </c>
      <c r="W10" s="50" t="e">
        <f>VLOOKUP($U10,AvgGoalStats!$A$3:$AE$998,7,FALSE)</f>
        <v>#DIV/0!</v>
      </c>
      <c r="X10" s="50">
        <f>VLOOKUP($U10,AvgGoalStats!$A$3:$AE$998,8,FALSE)</f>
        <v>2</v>
      </c>
      <c r="Y10" s="50" t="e">
        <f>VLOOKUP($U10,AvgGoalStats!$A$3:$AE$998,10,FALSE)</f>
        <v>#DIV/0!</v>
      </c>
      <c r="Z10" s="50">
        <f>VLOOKUP($U10,AvgGoalStats!$A$3:$AE$998,11,FALSE)</f>
        <v>2</v>
      </c>
      <c r="AA10" s="50" t="e">
        <f>VLOOKUP($U10,AvgGoalStats!$A$3:$AE$998,13,FALSE)</f>
        <v>#DIV/0!</v>
      </c>
      <c r="AB10" s="50">
        <f>VLOOKUP($U10,AvgGoalStats!$A$3:$AE$998,14,FALSE)</f>
        <v>0</v>
      </c>
      <c r="AC10" s="50" t="e">
        <f>VLOOKUP($U10,AvgGoalStats!$A$3:$AE$998,16,FALSE)</f>
        <v>#DIV/0!</v>
      </c>
      <c r="AD10" s="50">
        <f>VLOOKUP($U10,AvgGoalStats!$A$3:$AE$998,17,FALSE)</f>
        <v>0</v>
      </c>
      <c r="AE10" s="50" t="e">
        <f>VLOOKUP($U10,AvgGoalStats!$A$3:$AE$998,19,FALSE)</f>
        <v>#DIV/0!</v>
      </c>
      <c r="AF10" s="50">
        <f>VLOOKUP($U10,AvgGoalStats!$A$3:$AE$998,20,FALSE)</f>
        <v>0</v>
      </c>
      <c r="AG10" s="50" t="e">
        <f>VLOOKUP($U10,AvgGoalStats!$A$3:$AE$998,22,FALSE)</f>
        <v>#DIV/0!</v>
      </c>
      <c r="AH10" s="50">
        <f>VLOOKUP($U10,AvgGoalStats!$A$3:$AE$998,23,FALSE)</f>
        <v>4</v>
      </c>
      <c r="AI10" s="50" t="e">
        <f>VLOOKUP($U10,AvgGoalStats!$A$3:$AE$998,25,FALSE)</f>
        <v>#DIV/0!</v>
      </c>
      <c r="AJ10" s="50">
        <f>VLOOKUP($U10,AvgGoalStats!$A$3:$AE$998,26,FALSE)</f>
        <v>2</v>
      </c>
      <c r="AK10" s="50" t="e">
        <f>VLOOKUP($U10,AvgGoalStats!$A$3:$AE$998,28,FALSE)</f>
        <v>#DIV/0!</v>
      </c>
      <c r="AL10" s="50">
        <f>VLOOKUP($U10,AvgGoalStats!$A$3:$AE$998,29,FALSE)</f>
        <v>2</v>
      </c>
      <c r="AM10" s="50" t="e">
        <f>VLOOKUP($U10,AvgGoalStats!$A$3:$AE$998,31,FALSE)</f>
        <v>#DIV/0!</v>
      </c>
    </row>
    <row r="11" spans="1:39" x14ac:dyDescent="0.3">
      <c r="A11" s="51">
        <f>VLOOKUP($S11,AvgGoalStats!$A$3:$AE$998,5,FALSE)</f>
        <v>4</v>
      </c>
      <c r="B11" s="50" t="e">
        <f>VLOOKUP($S11,AvgGoalStats!$A$3:$AE$998,6,FALSE)</f>
        <v>#DIV/0!</v>
      </c>
      <c r="C11" s="50">
        <f>VLOOKUP($S11,AvgGoalStats!$A$3:$AE$998,8,FALSE)</f>
        <v>1</v>
      </c>
      <c r="D11" s="50" t="e">
        <f>VLOOKUP($S11,AvgGoalStats!$A$3:$AE$998,9,FALSE)</f>
        <v>#DIV/0!</v>
      </c>
      <c r="E11" s="50">
        <f>VLOOKUP($S11,AvgGoalStats!$A$3:$AE$998,11,FALSE)</f>
        <v>3</v>
      </c>
      <c r="F11" s="50" t="e">
        <f>VLOOKUP($S11,AvgGoalStats!$A$3:$AE$998,12,FALSE)</f>
        <v>#DIV/0!</v>
      </c>
      <c r="G11" s="50">
        <f>VLOOKUP($S11,AvgGoalStats!$A$3:$AE$998,14,FALSE)</f>
        <v>1</v>
      </c>
      <c r="H11" s="50" t="e">
        <f>VLOOKUP($S11,AvgGoalStats!$A$3:$AE$998,15,FALSE)</f>
        <v>#DIV/0!</v>
      </c>
      <c r="I11" s="50">
        <f>VLOOKUP($S11,AvgGoalStats!$A$3:$AE$998,17,FALSE)</f>
        <v>1</v>
      </c>
      <c r="J11" s="50" t="e">
        <f>VLOOKUP($S11,AvgGoalStats!$A$3:$AE$998,18,FALSE)</f>
        <v>#DIV/0!</v>
      </c>
      <c r="K11" s="50">
        <f>VLOOKUP($S11,AvgGoalStats!$A$3:$AE$998,20,FALSE)</f>
        <v>0</v>
      </c>
      <c r="L11" s="50" t="e">
        <f>VLOOKUP($S11,AvgGoalStats!$A$3:$AE$998,21,FALSE)</f>
        <v>#DIV/0!</v>
      </c>
      <c r="M11" s="50">
        <f>VLOOKUP($S11,AvgGoalStats!$A$3:$AE$998,23,FALSE)</f>
        <v>3</v>
      </c>
      <c r="N11" s="50" t="e">
        <f>VLOOKUP($S11,AvgGoalStats!$A$3:$AE$998,24,FALSE)</f>
        <v>#DIV/0!</v>
      </c>
      <c r="O11" s="50">
        <f>VLOOKUP($S11,AvgGoalStats!$A$3:$AE$998,26,FALSE)</f>
        <v>0</v>
      </c>
      <c r="P11" s="50" t="e">
        <f>VLOOKUP($S11,AvgGoalStats!$A$3:$AE$998,27,FALSE)</f>
        <v>#DIV/0!</v>
      </c>
      <c r="Q11" s="50">
        <f>VLOOKUP($S11,AvgGoalStats!$A$3:$AE$998,29,FALSE)</f>
        <v>3</v>
      </c>
      <c r="R11" s="50" t="e">
        <f>VLOOKUP($S11,AvgGoalStats!$A$3:$AE$998,30,FALSE)</f>
        <v>#DIV/0!</v>
      </c>
      <c r="S11" s="53" t="str">
        <f>Fixtures!A11</f>
        <v>RKC Waalwijk</v>
      </c>
      <c r="T11" s="54">
        <f>Fixtures!D11</f>
        <v>43688</v>
      </c>
      <c r="U11" s="53" t="str">
        <f>Fixtures!B11</f>
        <v>AZ</v>
      </c>
      <c r="V11" s="51">
        <f>VLOOKUP($U11,AvgGoalStats!$A$3:$AE$998,5,FALSE)</f>
        <v>4</v>
      </c>
      <c r="W11" s="50" t="e">
        <f>VLOOKUP($U11,AvgGoalStats!$A$3:$AE$998,7,FALSE)</f>
        <v>#DIV/0!</v>
      </c>
      <c r="X11" s="50">
        <f>VLOOKUP($U11,AvgGoalStats!$A$3:$AE$998,8,FALSE)</f>
        <v>4</v>
      </c>
      <c r="Y11" s="50" t="e">
        <f>VLOOKUP($U11,AvgGoalStats!$A$3:$AE$998,10,FALSE)</f>
        <v>#DIV/0!</v>
      </c>
      <c r="Z11" s="50">
        <f>VLOOKUP($U11,AvgGoalStats!$A$3:$AE$998,11,FALSE)</f>
        <v>0</v>
      </c>
      <c r="AA11" s="50" t="e">
        <f>VLOOKUP($U11,AvgGoalStats!$A$3:$AE$998,13,FALSE)</f>
        <v>#DIV/0!</v>
      </c>
      <c r="AB11" s="50">
        <f>VLOOKUP($U11,AvgGoalStats!$A$3:$AE$998,14,FALSE)</f>
        <v>0</v>
      </c>
      <c r="AC11" s="50" t="e">
        <f>VLOOKUP($U11,AvgGoalStats!$A$3:$AE$998,16,FALSE)</f>
        <v>#DIV/0!</v>
      </c>
      <c r="AD11" s="50">
        <f>VLOOKUP($U11,AvgGoalStats!$A$3:$AE$998,17,FALSE)</f>
        <v>0</v>
      </c>
      <c r="AE11" s="50" t="e">
        <f>VLOOKUP($U11,AvgGoalStats!$A$3:$AE$998,19,FALSE)</f>
        <v>#DIV/0!</v>
      </c>
      <c r="AF11" s="50">
        <f>VLOOKUP($U11,AvgGoalStats!$A$3:$AE$998,20,FALSE)</f>
        <v>0</v>
      </c>
      <c r="AG11" s="50" t="e">
        <f>VLOOKUP($U11,AvgGoalStats!$A$3:$AE$998,22,FALSE)</f>
        <v>#DIV/0!</v>
      </c>
      <c r="AH11" s="50">
        <f>VLOOKUP($U11,AvgGoalStats!$A$3:$AE$998,23,FALSE)</f>
        <v>4</v>
      </c>
      <c r="AI11" s="50" t="e">
        <f>VLOOKUP($U11,AvgGoalStats!$A$3:$AE$998,25,FALSE)</f>
        <v>#DIV/0!</v>
      </c>
      <c r="AJ11" s="50">
        <f>VLOOKUP($U11,AvgGoalStats!$A$3:$AE$998,26,FALSE)</f>
        <v>4</v>
      </c>
      <c r="AK11" s="50" t="e">
        <f>VLOOKUP($U11,AvgGoalStats!$A$3:$AE$998,28,FALSE)</f>
        <v>#DIV/0!</v>
      </c>
      <c r="AL11" s="50">
        <f>VLOOKUP($U11,AvgGoalStats!$A$3:$AE$998,29,FALSE)</f>
        <v>0</v>
      </c>
      <c r="AM11" s="50" t="e">
        <f>VLOOKUP($U11,AvgGoalStats!$A$3:$AE$998,31,FALSE)</f>
        <v>#DIV/0!</v>
      </c>
    </row>
    <row r="12" spans="1:39" x14ac:dyDescent="0.3">
      <c r="A12" s="51">
        <f>VLOOKUP($S12,AvgGoalStats!$A$3:$AE$998,5,FALSE)</f>
        <v>6</v>
      </c>
      <c r="B12" s="50" t="e">
        <f>VLOOKUP($S12,AvgGoalStats!$A$3:$AE$998,6,FALSE)</f>
        <v>#DIV/0!</v>
      </c>
      <c r="C12" s="50">
        <f>VLOOKUP($S12,AvgGoalStats!$A$3:$AE$998,8,FALSE)</f>
        <v>4</v>
      </c>
      <c r="D12" s="50" t="e">
        <f>VLOOKUP($S12,AvgGoalStats!$A$3:$AE$998,9,FALSE)</f>
        <v>#DIV/0!</v>
      </c>
      <c r="E12" s="50">
        <f>VLOOKUP($S12,AvgGoalStats!$A$3:$AE$998,11,FALSE)</f>
        <v>2</v>
      </c>
      <c r="F12" s="50" t="e">
        <f>VLOOKUP($S12,AvgGoalStats!$A$3:$AE$998,12,FALSE)</f>
        <v>#DIV/0!</v>
      </c>
      <c r="G12" s="50">
        <f>VLOOKUP($S12,AvgGoalStats!$A$3:$AE$998,14,FALSE)</f>
        <v>4</v>
      </c>
      <c r="H12" s="50" t="e">
        <f>VLOOKUP($S12,AvgGoalStats!$A$3:$AE$998,15,FALSE)</f>
        <v>#DIV/0!</v>
      </c>
      <c r="I12" s="50">
        <f>VLOOKUP($S12,AvgGoalStats!$A$3:$AE$998,17,FALSE)</f>
        <v>2</v>
      </c>
      <c r="J12" s="50" t="e">
        <f>VLOOKUP($S12,AvgGoalStats!$A$3:$AE$998,18,FALSE)</f>
        <v>#DIV/0!</v>
      </c>
      <c r="K12" s="50">
        <f>VLOOKUP($S12,AvgGoalStats!$A$3:$AE$998,20,FALSE)</f>
        <v>2</v>
      </c>
      <c r="L12" s="50" t="e">
        <f>VLOOKUP($S12,AvgGoalStats!$A$3:$AE$998,21,FALSE)</f>
        <v>#DIV/0!</v>
      </c>
      <c r="M12" s="50">
        <f>VLOOKUP($S12,AvgGoalStats!$A$3:$AE$998,23,FALSE)</f>
        <v>2</v>
      </c>
      <c r="N12" s="50" t="e">
        <f>VLOOKUP($S12,AvgGoalStats!$A$3:$AE$998,24,FALSE)</f>
        <v>#DIV/0!</v>
      </c>
      <c r="O12" s="50">
        <f>VLOOKUP($S12,AvgGoalStats!$A$3:$AE$998,26,FALSE)</f>
        <v>2</v>
      </c>
      <c r="P12" s="50" t="e">
        <f>VLOOKUP($S12,AvgGoalStats!$A$3:$AE$998,27,FALSE)</f>
        <v>#DIV/0!</v>
      </c>
      <c r="Q12" s="50">
        <f>VLOOKUP($S12,AvgGoalStats!$A$3:$AE$998,29,FALSE)</f>
        <v>0</v>
      </c>
      <c r="R12" s="50" t="e">
        <f>VLOOKUP($S12,AvgGoalStats!$A$3:$AE$998,30,FALSE)</f>
        <v>#DIV/0!</v>
      </c>
      <c r="S12" s="53" t="str">
        <f>Fixtures!A12</f>
        <v>Utrecht</v>
      </c>
      <c r="T12" s="54">
        <f>Fixtures!D12</f>
        <v>43688</v>
      </c>
      <c r="U12" s="53" t="str">
        <f>Fixtures!B12</f>
        <v>PEC Zwolle</v>
      </c>
      <c r="V12" s="51">
        <f>VLOOKUP($U12,AvgGoalStats!$A$3:$AE$998,5,FALSE)</f>
        <v>4</v>
      </c>
      <c r="W12" s="50" t="e">
        <f>VLOOKUP($U12,AvgGoalStats!$A$3:$AE$998,7,FALSE)</f>
        <v>#DIV/0!</v>
      </c>
      <c r="X12" s="50">
        <f>VLOOKUP($U12,AvgGoalStats!$A$3:$AE$998,8,FALSE)</f>
        <v>1</v>
      </c>
      <c r="Y12" s="50" t="e">
        <f>VLOOKUP($U12,AvgGoalStats!$A$3:$AE$998,10,FALSE)</f>
        <v>#DIV/0!</v>
      </c>
      <c r="Z12" s="50">
        <f>VLOOKUP($U12,AvgGoalStats!$A$3:$AE$998,11,FALSE)</f>
        <v>3</v>
      </c>
      <c r="AA12" s="50" t="e">
        <f>VLOOKUP($U12,AvgGoalStats!$A$3:$AE$998,13,FALSE)</f>
        <v>#DIV/0!</v>
      </c>
      <c r="AB12" s="50">
        <f>VLOOKUP($U12,AvgGoalStats!$A$3:$AE$998,14,FALSE)</f>
        <v>2</v>
      </c>
      <c r="AC12" s="50" t="e">
        <f>VLOOKUP($U12,AvgGoalStats!$A$3:$AE$998,16,FALSE)</f>
        <v>#DIV/0!</v>
      </c>
      <c r="AD12" s="50">
        <f>VLOOKUP($U12,AvgGoalStats!$A$3:$AE$998,17,FALSE)</f>
        <v>1</v>
      </c>
      <c r="AE12" s="50" t="e">
        <f>VLOOKUP($U12,AvgGoalStats!$A$3:$AE$998,19,FALSE)</f>
        <v>#DIV/0!</v>
      </c>
      <c r="AF12" s="50">
        <f>VLOOKUP($U12,AvgGoalStats!$A$3:$AE$998,20,FALSE)</f>
        <v>1</v>
      </c>
      <c r="AG12" s="50" t="e">
        <f>VLOOKUP($U12,AvgGoalStats!$A$3:$AE$998,22,FALSE)</f>
        <v>#DIV/0!</v>
      </c>
      <c r="AH12" s="50">
        <f>VLOOKUP($U12,AvgGoalStats!$A$3:$AE$998,23,FALSE)</f>
        <v>2</v>
      </c>
      <c r="AI12" s="50" t="e">
        <f>VLOOKUP($U12,AvgGoalStats!$A$3:$AE$998,25,FALSE)</f>
        <v>#DIV/0!</v>
      </c>
      <c r="AJ12" s="50">
        <f>VLOOKUP($U12,AvgGoalStats!$A$3:$AE$998,26,FALSE)</f>
        <v>0</v>
      </c>
      <c r="AK12" s="50" t="e">
        <f>VLOOKUP($U12,AvgGoalStats!$A$3:$AE$998,28,FALSE)</f>
        <v>#DIV/0!</v>
      </c>
      <c r="AL12" s="50">
        <f>VLOOKUP($U12,AvgGoalStats!$A$3:$AE$998,29,FALSE)</f>
        <v>2</v>
      </c>
      <c r="AM12" s="50" t="e">
        <f>VLOOKUP($U12,AvgGoalStats!$A$3:$AE$998,31,FALSE)</f>
        <v>#DIV/0!</v>
      </c>
    </row>
    <row r="13" spans="1:39" x14ac:dyDescent="0.3">
      <c r="A13" s="51" t="e">
        <f>VLOOKUP($S13,AvgGoalStats!$A$3:$AE$998,5,FALSE)</f>
        <v>#DIV/0!</v>
      </c>
      <c r="B13" s="50" t="e">
        <f>VLOOKUP($S13,AvgGoalStats!$A$3:$AE$998,6,FALSE)</f>
        <v>#DIV/0!</v>
      </c>
      <c r="C13" s="50" t="e">
        <f>VLOOKUP($S13,AvgGoalStats!$A$3:$AE$998,8,FALSE)</f>
        <v>#DIV/0!</v>
      </c>
      <c r="D13" s="50" t="e">
        <f>VLOOKUP($S13,AvgGoalStats!$A$3:$AE$998,9,FALSE)</f>
        <v>#DIV/0!</v>
      </c>
      <c r="E13" s="50" t="e">
        <f>VLOOKUP($S13,AvgGoalStats!$A$3:$AE$998,11,FALSE)</f>
        <v>#DIV/0!</v>
      </c>
      <c r="F13" s="50" t="e">
        <f>VLOOKUP($S13,AvgGoalStats!$A$3:$AE$998,12,FALSE)</f>
        <v>#DIV/0!</v>
      </c>
      <c r="G13" s="50" t="e">
        <f>VLOOKUP($S13,AvgGoalStats!$A$3:$AE$998,14,FALSE)</f>
        <v>#DIV/0!</v>
      </c>
      <c r="H13" s="50" t="e">
        <f>VLOOKUP($S13,AvgGoalStats!$A$3:$AE$998,15,FALSE)</f>
        <v>#DIV/0!</v>
      </c>
      <c r="I13" s="50" t="e">
        <f>VLOOKUP($S13,AvgGoalStats!$A$3:$AE$998,17,FALSE)</f>
        <v>#DIV/0!</v>
      </c>
      <c r="J13" s="50" t="e">
        <f>VLOOKUP($S13,AvgGoalStats!$A$3:$AE$998,18,FALSE)</f>
        <v>#DIV/0!</v>
      </c>
      <c r="K13" s="50" t="e">
        <f>VLOOKUP($S13,AvgGoalStats!$A$3:$AE$998,20,FALSE)</f>
        <v>#DIV/0!</v>
      </c>
      <c r="L13" s="50" t="e">
        <f>VLOOKUP($S13,AvgGoalStats!$A$3:$AE$998,21,FALSE)</f>
        <v>#DIV/0!</v>
      </c>
      <c r="M13" s="50" t="e">
        <f>VLOOKUP($S13,AvgGoalStats!$A$3:$AE$998,23,FALSE)</f>
        <v>#DIV/0!</v>
      </c>
      <c r="N13" s="50" t="e">
        <f>VLOOKUP($S13,AvgGoalStats!$A$3:$AE$998,24,FALSE)</f>
        <v>#DIV/0!</v>
      </c>
      <c r="O13" s="50" t="e">
        <f>VLOOKUP($S13,AvgGoalStats!$A$3:$AE$998,26,FALSE)</f>
        <v>#DIV/0!</v>
      </c>
      <c r="P13" s="50" t="e">
        <f>VLOOKUP($S13,AvgGoalStats!$A$3:$AE$998,27,FALSE)</f>
        <v>#DIV/0!</v>
      </c>
      <c r="Q13" s="50" t="e">
        <f>VLOOKUP($S13,AvgGoalStats!$A$3:$AE$998,29,FALSE)</f>
        <v>#DIV/0!</v>
      </c>
      <c r="R13" s="50" t="e">
        <f>VLOOKUP($S13,AvgGoalStats!$A$3:$AE$998,30,FALSE)</f>
        <v>#DIV/0!</v>
      </c>
      <c r="S13" s="53" t="str">
        <f>Fixtures!A13</f>
        <v>Strasbourg</v>
      </c>
      <c r="T13" s="54">
        <f>Fixtures!D13</f>
        <v>43688</v>
      </c>
      <c r="U13" s="53" t="str">
        <f>Fixtures!B13</f>
        <v>Metz</v>
      </c>
      <c r="V13" s="51" t="e">
        <f>VLOOKUP($U13,AvgGoalStats!$A$3:$AE$998,5,FALSE)</f>
        <v>#DIV/0!</v>
      </c>
      <c r="W13" s="50" t="e">
        <f>VLOOKUP($U13,AvgGoalStats!$A$3:$AE$998,7,FALSE)</f>
        <v>#DIV/0!</v>
      </c>
      <c r="X13" s="50" t="e">
        <f>VLOOKUP($U13,AvgGoalStats!$A$3:$AE$998,8,FALSE)</f>
        <v>#DIV/0!</v>
      </c>
      <c r="Y13" s="50" t="e">
        <f>VLOOKUP($U13,AvgGoalStats!$A$3:$AE$998,10,FALSE)</f>
        <v>#DIV/0!</v>
      </c>
      <c r="Z13" s="50" t="e">
        <f>VLOOKUP($U13,AvgGoalStats!$A$3:$AE$998,11,FALSE)</f>
        <v>#DIV/0!</v>
      </c>
      <c r="AA13" s="50" t="e">
        <f>VLOOKUP($U13,AvgGoalStats!$A$3:$AE$998,13,FALSE)</f>
        <v>#DIV/0!</v>
      </c>
      <c r="AB13" s="50" t="e">
        <f>VLOOKUP($U13,AvgGoalStats!$A$3:$AE$998,14,FALSE)</f>
        <v>#DIV/0!</v>
      </c>
      <c r="AC13" s="50" t="e">
        <f>VLOOKUP($U13,AvgGoalStats!$A$3:$AE$998,16,FALSE)</f>
        <v>#DIV/0!</v>
      </c>
      <c r="AD13" s="50" t="e">
        <f>VLOOKUP($U13,AvgGoalStats!$A$3:$AE$998,17,FALSE)</f>
        <v>#DIV/0!</v>
      </c>
      <c r="AE13" s="50" t="e">
        <f>VLOOKUP($U13,AvgGoalStats!$A$3:$AE$998,19,FALSE)</f>
        <v>#DIV/0!</v>
      </c>
      <c r="AF13" s="50" t="e">
        <f>VLOOKUP($U13,AvgGoalStats!$A$3:$AE$998,20,FALSE)</f>
        <v>#DIV/0!</v>
      </c>
      <c r="AG13" s="50" t="e">
        <f>VLOOKUP($U13,AvgGoalStats!$A$3:$AE$998,22,FALSE)</f>
        <v>#DIV/0!</v>
      </c>
      <c r="AH13" s="50" t="e">
        <f>VLOOKUP($U13,AvgGoalStats!$A$3:$AE$998,23,FALSE)</f>
        <v>#DIV/0!</v>
      </c>
      <c r="AI13" s="50" t="e">
        <f>VLOOKUP($U13,AvgGoalStats!$A$3:$AE$998,25,FALSE)</f>
        <v>#DIV/0!</v>
      </c>
      <c r="AJ13" s="50" t="e">
        <f>VLOOKUP($U13,AvgGoalStats!$A$3:$AE$998,26,FALSE)</f>
        <v>#DIV/0!</v>
      </c>
      <c r="AK13" s="50" t="e">
        <f>VLOOKUP($U13,AvgGoalStats!$A$3:$AE$998,28,FALSE)</f>
        <v>#DIV/0!</v>
      </c>
      <c r="AL13" s="50" t="e">
        <f>VLOOKUP($U13,AvgGoalStats!$A$3:$AE$998,29,FALSE)</f>
        <v>#DIV/0!</v>
      </c>
      <c r="AM13" s="50" t="e">
        <f>VLOOKUP($U13,AvgGoalStats!$A$3:$AE$998,31,FALSE)</f>
        <v>#DIV/0!</v>
      </c>
    </row>
    <row r="14" spans="1:39" x14ac:dyDescent="0.3">
      <c r="A14" s="51" t="e">
        <f>VLOOKUP($S14,AvgGoalStats!$A$3:$AE$998,5,FALSE)</f>
        <v>#DIV/0!</v>
      </c>
      <c r="B14" s="50" t="e">
        <f>VLOOKUP($S14,AvgGoalStats!$A$3:$AE$998,6,FALSE)</f>
        <v>#DIV/0!</v>
      </c>
      <c r="C14" s="50" t="e">
        <f>VLOOKUP($S14,AvgGoalStats!$A$3:$AE$998,8,FALSE)</f>
        <v>#DIV/0!</v>
      </c>
      <c r="D14" s="50" t="e">
        <f>VLOOKUP($S14,AvgGoalStats!$A$3:$AE$998,9,FALSE)</f>
        <v>#DIV/0!</v>
      </c>
      <c r="E14" s="50" t="e">
        <f>VLOOKUP($S14,AvgGoalStats!$A$3:$AE$998,11,FALSE)</f>
        <v>#DIV/0!</v>
      </c>
      <c r="F14" s="50" t="e">
        <f>VLOOKUP($S14,AvgGoalStats!$A$3:$AE$998,12,FALSE)</f>
        <v>#DIV/0!</v>
      </c>
      <c r="G14" s="50" t="e">
        <f>VLOOKUP($S14,AvgGoalStats!$A$3:$AE$998,14,FALSE)</f>
        <v>#DIV/0!</v>
      </c>
      <c r="H14" s="50" t="e">
        <f>VLOOKUP($S14,AvgGoalStats!$A$3:$AE$998,15,FALSE)</f>
        <v>#DIV/0!</v>
      </c>
      <c r="I14" s="50" t="e">
        <f>VLOOKUP($S14,AvgGoalStats!$A$3:$AE$998,17,FALSE)</f>
        <v>#DIV/0!</v>
      </c>
      <c r="J14" s="50" t="e">
        <f>VLOOKUP($S14,AvgGoalStats!$A$3:$AE$998,18,FALSE)</f>
        <v>#DIV/0!</v>
      </c>
      <c r="K14" s="50" t="e">
        <f>VLOOKUP($S14,AvgGoalStats!$A$3:$AE$998,20,FALSE)</f>
        <v>#DIV/0!</v>
      </c>
      <c r="L14" s="50" t="e">
        <f>VLOOKUP($S14,AvgGoalStats!$A$3:$AE$998,21,FALSE)</f>
        <v>#DIV/0!</v>
      </c>
      <c r="M14" s="50" t="e">
        <f>VLOOKUP($S14,AvgGoalStats!$A$3:$AE$998,23,FALSE)</f>
        <v>#DIV/0!</v>
      </c>
      <c r="N14" s="50" t="e">
        <f>VLOOKUP($S14,AvgGoalStats!$A$3:$AE$998,24,FALSE)</f>
        <v>#DIV/0!</v>
      </c>
      <c r="O14" s="50" t="e">
        <f>VLOOKUP($S14,AvgGoalStats!$A$3:$AE$998,26,FALSE)</f>
        <v>#DIV/0!</v>
      </c>
      <c r="P14" s="50" t="e">
        <f>VLOOKUP($S14,AvgGoalStats!$A$3:$AE$998,27,FALSE)</f>
        <v>#DIV/0!</v>
      </c>
      <c r="Q14" s="50" t="e">
        <f>VLOOKUP($S14,AvgGoalStats!$A$3:$AE$998,29,FALSE)</f>
        <v>#DIV/0!</v>
      </c>
      <c r="R14" s="50" t="e">
        <f>VLOOKUP($S14,AvgGoalStats!$A$3:$AE$998,30,FALSE)</f>
        <v>#DIV/0!</v>
      </c>
      <c r="S14" s="53" t="str">
        <f>Fixtures!A14</f>
        <v>Lille</v>
      </c>
      <c r="T14" s="54">
        <f>Fixtures!D14</f>
        <v>43688</v>
      </c>
      <c r="U14" s="53" t="str">
        <f>Fixtures!B14</f>
        <v>Nantes</v>
      </c>
      <c r="V14" s="51" t="e">
        <f>VLOOKUP($U14,AvgGoalStats!$A$3:$AE$998,5,FALSE)</f>
        <v>#DIV/0!</v>
      </c>
      <c r="W14" s="50" t="e">
        <f>VLOOKUP($U14,AvgGoalStats!$A$3:$AE$998,7,FALSE)</f>
        <v>#DIV/0!</v>
      </c>
      <c r="X14" s="50" t="e">
        <f>VLOOKUP($U14,AvgGoalStats!$A$3:$AE$998,8,FALSE)</f>
        <v>#DIV/0!</v>
      </c>
      <c r="Y14" s="50" t="e">
        <f>VLOOKUP($U14,AvgGoalStats!$A$3:$AE$998,10,FALSE)</f>
        <v>#DIV/0!</v>
      </c>
      <c r="Z14" s="50" t="e">
        <f>VLOOKUP($U14,AvgGoalStats!$A$3:$AE$998,11,FALSE)</f>
        <v>#DIV/0!</v>
      </c>
      <c r="AA14" s="50" t="e">
        <f>VLOOKUP($U14,AvgGoalStats!$A$3:$AE$998,13,FALSE)</f>
        <v>#DIV/0!</v>
      </c>
      <c r="AB14" s="50" t="e">
        <f>VLOOKUP($U14,AvgGoalStats!$A$3:$AE$998,14,FALSE)</f>
        <v>#DIV/0!</v>
      </c>
      <c r="AC14" s="50" t="e">
        <f>VLOOKUP($U14,AvgGoalStats!$A$3:$AE$998,16,FALSE)</f>
        <v>#DIV/0!</v>
      </c>
      <c r="AD14" s="50" t="e">
        <f>VLOOKUP($U14,AvgGoalStats!$A$3:$AE$998,17,FALSE)</f>
        <v>#DIV/0!</v>
      </c>
      <c r="AE14" s="50" t="e">
        <f>VLOOKUP($U14,AvgGoalStats!$A$3:$AE$998,19,FALSE)</f>
        <v>#DIV/0!</v>
      </c>
      <c r="AF14" s="50" t="e">
        <f>VLOOKUP($U14,AvgGoalStats!$A$3:$AE$998,20,FALSE)</f>
        <v>#DIV/0!</v>
      </c>
      <c r="AG14" s="50" t="e">
        <f>VLOOKUP($U14,AvgGoalStats!$A$3:$AE$998,22,FALSE)</f>
        <v>#DIV/0!</v>
      </c>
      <c r="AH14" s="50" t="e">
        <f>VLOOKUP($U14,AvgGoalStats!$A$3:$AE$998,23,FALSE)</f>
        <v>#DIV/0!</v>
      </c>
      <c r="AI14" s="50" t="e">
        <f>VLOOKUP($U14,AvgGoalStats!$A$3:$AE$998,25,FALSE)</f>
        <v>#DIV/0!</v>
      </c>
      <c r="AJ14" s="50" t="e">
        <f>VLOOKUP($U14,AvgGoalStats!$A$3:$AE$998,26,FALSE)</f>
        <v>#DIV/0!</v>
      </c>
      <c r="AK14" s="50" t="e">
        <f>VLOOKUP($U14,AvgGoalStats!$A$3:$AE$998,28,FALSE)</f>
        <v>#DIV/0!</v>
      </c>
      <c r="AL14" s="50" t="e">
        <f>VLOOKUP($U14,AvgGoalStats!$A$3:$AE$998,29,FALSE)</f>
        <v>#DIV/0!</v>
      </c>
      <c r="AM14" s="50" t="e">
        <f>VLOOKUP($U14,AvgGoalStats!$A$3:$AE$998,31,FALSE)</f>
        <v>#DIV/0!</v>
      </c>
    </row>
    <row r="15" spans="1:39" x14ac:dyDescent="0.3">
      <c r="A15" s="51" t="e">
        <f>VLOOKUP($S15,AvgGoalStats!$A$3:$AE$998,5,FALSE)</f>
        <v>#DIV/0!</v>
      </c>
      <c r="B15" s="50" t="e">
        <f>VLOOKUP($S15,AvgGoalStats!$A$3:$AE$998,6,FALSE)</f>
        <v>#DIV/0!</v>
      </c>
      <c r="C15" s="50" t="e">
        <f>VLOOKUP($S15,AvgGoalStats!$A$3:$AE$998,8,FALSE)</f>
        <v>#DIV/0!</v>
      </c>
      <c r="D15" s="50" t="e">
        <f>VLOOKUP($S15,AvgGoalStats!$A$3:$AE$998,9,FALSE)</f>
        <v>#DIV/0!</v>
      </c>
      <c r="E15" s="50" t="e">
        <f>VLOOKUP($S15,AvgGoalStats!$A$3:$AE$998,11,FALSE)</f>
        <v>#DIV/0!</v>
      </c>
      <c r="F15" s="50" t="e">
        <f>VLOOKUP($S15,AvgGoalStats!$A$3:$AE$998,12,FALSE)</f>
        <v>#DIV/0!</v>
      </c>
      <c r="G15" s="50" t="e">
        <f>VLOOKUP($S15,AvgGoalStats!$A$3:$AE$998,14,FALSE)</f>
        <v>#DIV/0!</v>
      </c>
      <c r="H15" s="50" t="e">
        <f>VLOOKUP($S15,AvgGoalStats!$A$3:$AE$998,15,FALSE)</f>
        <v>#DIV/0!</v>
      </c>
      <c r="I15" s="50" t="e">
        <f>VLOOKUP($S15,AvgGoalStats!$A$3:$AE$998,17,FALSE)</f>
        <v>#DIV/0!</v>
      </c>
      <c r="J15" s="50" t="e">
        <f>VLOOKUP($S15,AvgGoalStats!$A$3:$AE$998,18,FALSE)</f>
        <v>#DIV/0!</v>
      </c>
      <c r="K15" s="50" t="e">
        <f>VLOOKUP($S15,AvgGoalStats!$A$3:$AE$998,20,FALSE)</f>
        <v>#DIV/0!</v>
      </c>
      <c r="L15" s="50" t="e">
        <f>VLOOKUP($S15,AvgGoalStats!$A$3:$AE$998,21,FALSE)</f>
        <v>#DIV/0!</v>
      </c>
      <c r="M15" s="50" t="e">
        <f>VLOOKUP($S15,AvgGoalStats!$A$3:$AE$998,23,FALSE)</f>
        <v>#DIV/0!</v>
      </c>
      <c r="N15" s="50" t="e">
        <f>VLOOKUP($S15,AvgGoalStats!$A$3:$AE$998,24,FALSE)</f>
        <v>#DIV/0!</v>
      </c>
      <c r="O15" s="50" t="e">
        <f>VLOOKUP($S15,AvgGoalStats!$A$3:$AE$998,26,FALSE)</f>
        <v>#DIV/0!</v>
      </c>
      <c r="P15" s="50" t="e">
        <f>VLOOKUP($S15,AvgGoalStats!$A$3:$AE$998,27,FALSE)</f>
        <v>#DIV/0!</v>
      </c>
      <c r="Q15" s="50" t="e">
        <f>VLOOKUP($S15,AvgGoalStats!$A$3:$AE$998,29,FALSE)</f>
        <v>#DIV/0!</v>
      </c>
      <c r="R15" s="50" t="e">
        <f>VLOOKUP($S15,AvgGoalStats!$A$3:$AE$998,30,FALSE)</f>
        <v>#DIV/0!</v>
      </c>
      <c r="S15" s="53" t="str">
        <f>Fixtures!A15</f>
        <v>PSG</v>
      </c>
      <c r="T15" s="54">
        <f>Fixtures!D15</f>
        <v>43688</v>
      </c>
      <c r="U15" s="53" t="str">
        <f>Fixtures!B15</f>
        <v>Nîmes</v>
      </c>
      <c r="V15" s="51" t="e">
        <f>VLOOKUP($U15,AvgGoalStats!$A$3:$AE$998,5,FALSE)</f>
        <v>#DIV/0!</v>
      </c>
      <c r="W15" s="50" t="e">
        <f>VLOOKUP($U15,AvgGoalStats!$A$3:$AE$998,7,FALSE)</f>
        <v>#DIV/0!</v>
      </c>
      <c r="X15" s="50" t="e">
        <f>VLOOKUP($U15,AvgGoalStats!$A$3:$AE$998,8,FALSE)</f>
        <v>#DIV/0!</v>
      </c>
      <c r="Y15" s="50" t="e">
        <f>VLOOKUP($U15,AvgGoalStats!$A$3:$AE$998,10,FALSE)</f>
        <v>#DIV/0!</v>
      </c>
      <c r="Z15" s="50" t="e">
        <f>VLOOKUP($U15,AvgGoalStats!$A$3:$AE$998,11,FALSE)</f>
        <v>#DIV/0!</v>
      </c>
      <c r="AA15" s="50" t="e">
        <f>VLOOKUP($U15,AvgGoalStats!$A$3:$AE$998,13,FALSE)</f>
        <v>#DIV/0!</v>
      </c>
      <c r="AB15" s="50" t="e">
        <f>VLOOKUP($U15,AvgGoalStats!$A$3:$AE$998,14,FALSE)</f>
        <v>#DIV/0!</v>
      </c>
      <c r="AC15" s="50" t="e">
        <f>VLOOKUP($U15,AvgGoalStats!$A$3:$AE$998,16,FALSE)</f>
        <v>#DIV/0!</v>
      </c>
      <c r="AD15" s="50" t="e">
        <f>VLOOKUP($U15,AvgGoalStats!$A$3:$AE$998,17,FALSE)</f>
        <v>#DIV/0!</v>
      </c>
      <c r="AE15" s="50" t="e">
        <f>VLOOKUP($U15,AvgGoalStats!$A$3:$AE$998,19,FALSE)</f>
        <v>#DIV/0!</v>
      </c>
      <c r="AF15" s="50" t="e">
        <f>VLOOKUP($U15,AvgGoalStats!$A$3:$AE$998,20,FALSE)</f>
        <v>#DIV/0!</v>
      </c>
      <c r="AG15" s="50" t="e">
        <f>VLOOKUP($U15,AvgGoalStats!$A$3:$AE$998,22,FALSE)</f>
        <v>#DIV/0!</v>
      </c>
      <c r="AH15" s="50" t="e">
        <f>VLOOKUP($U15,AvgGoalStats!$A$3:$AE$998,23,FALSE)</f>
        <v>#DIV/0!</v>
      </c>
      <c r="AI15" s="50" t="e">
        <f>VLOOKUP($U15,AvgGoalStats!$A$3:$AE$998,25,FALSE)</f>
        <v>#DIV/0!</v>
      </c>
      <c r="AJ15" s="50" t="e">
        <f>VLOOKUP($U15,AvgGoalStats!$A$3:$AE$998,26,FALSE)</f>
        <v>#DIV/0!</v>
      </c>
      <c r="AK15" s="50" t="e">
        <f>VLOOKUP($U15,AvgGoalStats!$A$3:$AE$998,28,FALSE)</f>
        <v>#DIV/0!</v>
      </c>
      <c r="AL15" s="50" t="e">
        <f>VLOOKUP($U15,AvgGoalStats!$A$3:$AE$998,29,FALSE)</f>
        <v>#DIV/0!</v>
      </c>
      <c r="AM15" s="50" t="e">
        <f>VLOOKUP($U15,AvgGoalStats!$A$3:$AE$998,31,FALSE)</f>
        <v>#DIV/0!</v>
      </c>
    </row>
    <row r="16" spans="1:39" x14ac:dyDescent="0.3">
      <c r="A16" s="51" t="e">
        <f>VLOOKUP($S16,AvgGoalStats!$A$3:$AE$998,5,FALSE)</f>
        <v>#DIV/0!</v>
      </c>
      <c r="B16" s="50" t="e">
        <f>VLOOKUP($S16,AvgGoalStats!$A$3:$AE$998,6,FALSE)</f>
        <v>#DIV/0!</v>
      </c>
      <c r="C16" s="50" t="e">
        <f>VLOOKUP($S16,AvgGoalStats!$A$3:$AE$998,8,FALSE)</f>
        <v>#DIV/0!</v>
      </c>
      <c r="D16" s="50" t="e">
        <f>VLOOKUP($S16,AvgGoalStats!$A$3:$AE$998,9,FALSE)</f>
        <v>#DIV/0!</v>
      </c>
      <c r="E16" s="50" t="e">
        <f>VLOOKUP($S16,AvgGoalStats!$A$3:$AE$998,11,FALSE)</f>
        <v>#DIV/0!</v>
      </c>
      <c r="F16" s="50" t="e">
        <f>VLOOKUP($S16,AvgGoalStats!$A$3:$AE$998,12,FALSE)</f>
        <v>#DIV/0!</v>
      </c>
      <c r="G16" s="50" t="e">
        <f>VLOOKUP($S16,AvgGoalStats!$A$3:$AE$998,14,FALSE)</f>
        <v>#DIV/0!</v>
      </c>
      <c r="H16" s="50" t="e">
        <f>VLOOKUP($S16,AvgGoalStats!$A$3:$AE$998,15,FALSE)</f>
        <v>#DIV/0!</v>
      </c>
      <c r="I16" s="50" t="e">
        <f>VLOOKUP($S16,AvgGoalStats!$A$3:$AE$998,17,FALSE)</f>
        <v>#DIV/0!</v>
      </c>
      <c r="J16" s="50" t="e">
        <f>VLOOKUP($S16,AvgGoalStats!$A$3:$AE$998,18,FALSE)</f>
        <v>#DIV/0!</v>
      </c>
      <c r="K16" s="50" t="e">
        <f>VLOOKUP($S16,AvgGoalStats!$A$3:$AE$998,20,FALSE)</f>
        <v>#DIV/0!</v>
      </c>
      <c r="L16" s="50" t="e">
        <f>VLOOKUP($S16,AvgGoalStats!$A$3:$AE$998,21,FALSE)</f>
        <v>#DIV/0!</v>
      </c>
      <c r="M16" s="50" t="e">
        <f>VLOOKUP($S16,AvgGoalStats!$A$3:$AE$998,23,FALSE)</f>
        <v>#DIV/0!</v>
      </c>
      <c r="N16" s="50" t="e">
        <f>VLOOKUP($S16,AvgGoalStats!$A$3:$AE$998,24,FALSE)</f>
        <v>#DIV/0!</v>
      </c>
      <c r="O16" s="50" t="e">
        <f>VLOOKUP($S16,AvgGoalStats!$A$3:$AE$998,26,FALSE)</f>
        <v>#DIV/0!</v>
      </c>
      <c r="P16" s="50" t="e">
        <f>VLOOKUP($S16,AvgGoalStats!$A$3:$AE$998,27,FALSE)</f>
        <v>#DIV/0!</v>
      </c>
      <c r="Q16" s="50" t="e">
        <f>VLOOKUP($S16,AvgGoalStats!$A$3:$AE$998,29,FALSE)</f>
        <v>#DIV/0!</v>
      </c>
      <c r="R16" s="50" t="e">
        <f>VLOOKUP($S16,AvgGoalStats!$A$3:$AE$998,30,FALSE)</f>
        <v>#DIV/0!</v>
      </c>
      <c r="S16" s="53" t="str">
        <f>Fixtures!A16</f>
        <v>Sporting Braga</v>
      </c>
      <c r="T16" s="54">
        <f>Fixtures!D16</f>
        <v>43688</v>
      </c>
      <c r="U16" s="53" t="str">
        <f>Fixtures!B16</f>
        <v>Moreirense</v>
      </c>
      <c r="V16" s="51" t="e">
        <f>VLOOKUP($U16,AvgGoalStats!$A$3:$AE$998,5,FALSE)</f>
        <v>#DIV/0!</v>
      </c>
      <c r="W16" s="50" t="e">
        <f>VLOOKUP($U16,AvgGoalStats!$A$3:$AE$998,7,FALSE)</f>
        <v>#DIV/0!</v>
      </c>
      <c r="X16" s="50" t="e">
        <f>VLOOKUP($U16,AvgGoalStats!$A$3:$AE$998,8,FALSE)</f>
        <v>#DIV/0!</v>
      </c>
      <c r="Y16" s="50" t="e">
        <f>VLOOKUP($U16,AvgGoalStats!$A$3:$AE$998,10,FALSE)</f>
        <v>#DIV/0!</v>
      </c>
      <c r="Z16" s="50" t="e">
        <f>VLOOKUP($U16,AvgGoalStats!$A$3:$AE$998,11,FALSE)</f>
        <v>#DIV/0!</v>
      </c>
      <c r="AA16" s="50" t="e">
        <f>VLOOKUP($U16,AvgGoalStats!$A$3:$AE$998,13,FALSE)</f>
        <v>#DIV/0!</v>
      </c>
      <c r="AB16" s="50" t="e">
        <f>VLOOKUP($U16,AvgGoalStats!$A$3:$AE$998,14,FALSE)</f>
        <v>#DIV/0!</v>
      </c>
      <c r="AC16" s="50" t="e">
        <f>VLOOKUP($U16,AvgGoalStats!$A$3:$AE$998,16,FALSE)</f>
        <v>#DIV/0!</v>
      </c>
      <c r="AD16" s="50" t="e">
        <f>VLOOKUP($U16,AvgGoalStats!$A$3:$AE$998,17,FALSE)</f>
        <v>#DIV/0!</v>
      </c>
      <c r="AE16" s="50" t="e">
        <f>VLOOKUP($U16,AvgGoalStats!$A$3:$AE$998,19,FALSE)</f>
        <v>#DIV/0!</v>
      </c>
      <c r="AF16" s="50" t="e">
        <f>VLOOKUP($U16,AvgGoalStats!$A$3:$AE$998,20,FALSE)</f>
        <v>#DIV/0!</v>
      </c>
      <c r="AG16" s="50" t="e">
        <f>VLOOKUP($U16,AvgGoalStats!$A$3:$AE$998,22,FALSE)</f>
        <v>#DIV/0!</v>
      </c>
      <c r="AH16" s="50" t="e">
        <f>VLOOKUP($U16,AvgGoalStats!$A$3:$AE$998,23,FALSE)</f>
        <v>#DIV/0!</v>
      </c>
      <c r="AI16" s="50" t="e">
        <f>VLOOKUP($U16,AvgGoalStats!$A$3:$AE$998,25,FALSE)</f>
        <v>#DIV/0!</v>
      </c>
      <c r="AJ16" s="50" t="e">
        <f>VLOOKUP($U16,AvgGoalStats!$A$3:$AE$998,26,FALSE)</f>
        <v>#DIV/0!</v>
      </c>
      <c r="AK16" s="50" t="e">
        <f>VLOOKUP($U16,AvgGoalStats!$A$3:$AE$998,28,FALSE)</f>
        <v>#DIV/0!</v>
      </c>
      <c r="AL16" s="50" t="e">
        <f>VLOOKUP($U16,AvgGoalStats!$A$3:$AE$998,29,FALSE)</f>
        <v>#DIV/0!</v>
      </c>
      <c r="AM16" s="50" t="e">
        <f>VLOOKUP($U16,AvgGoalStats!$A$3:$AE$998,31,FALSE)</f>
        <v>#DIV/0!</v>
      </c>
    </row>
    <row r="17" spans="1:39" x14ac:dyDescent="0.3">
      <c r="A17" s="51" t="e">
        <f>VLOOKUP($S17,AvgGoalStats!$A$3:$AE$998,5,FALSE)</f>
        <v>#DIV/0!</v>
      </c>
      <c r="B17" s="50" t="e">
        <f>VLOOKUP($S17,AvgGoalStats!$A$3:$AE$998,6,FALSE)</f>
        <v>#DIV/0!</v>
      </c>
      <c r="C17" s="50" t="e">
        <f>VLOOKUP($S17,AvgGoalStats!$A$3:$AE$998,8,FALSE)</f>
        <v>#DIV/0!</v>
      </c>
      <c r="D17" s="50" t="e">
        <f>VLOOKUP($S17,AvgGoalStats!$A$3:$AE$998,9,FALSE)</f>
        <v>#DIV/0!</v>
      </c>
      <c r="E17" s="50" t="e">
        <f>VLOOKUP($S17,AvgGoalStats!$A$3:$AE$998,11,FALSE)</f>
        <v>#DIV/0!</v>
      </c>
      <c r="F17" s="50" t="e">
        <f>VLOOKUP($S17,AvgGoalStats!$A$3:$AE$998,12,FALSE)</f>
        <v>#DIV/0!</v>
      </c>
      <c r="G17" s="50" t="e">
        <f>VLOOKUP($S17,AvgGoalStats!$A$3:$AE$998,14,FALSE)</f>
        <v>#DIV/0!</v>
      </c>
      <c r="H17" s="50" t="e">
        <f>VLOOKUP($S17,AvgGoalStats!$A$3:$AE$998,15,FALSE)</f>
        <v>#DIV/0!</v>
      </c>
      <c r="I17" s="50" t="e">
        <f>VLOOKUP($S17,AvgGoalStats!$A$3:$AE$998,17,FALSE)</f>
        <v>#DIV/0!</v>
      </c>
      <c r="J17" s="50" t="e">
        <f>VLOOKUP($S17,AvgGoalStats!$A$3:$AE$998,18,FALSE)</f>
        <v>#DIV/0!</v>
      </c>
      <c r="K17" s="50" t="e">
        <f>VLOOKUP($S17,AvgGoalStats!$A$3:$AE$998,20,FALSE)</f>
        <v>#DIV/0!</v>
      </c>
      <c r="L17" s="50" t="e">
        <f>VLOOKUP($S17,AvgGoalStats!$A$3:$AE$998,21,FALSE)</f>
        <v>#DIV/0!</v>
      </c>
      <c r="M17" s="50" t="e">
        <f>VLOOKUP($S17,AvgGoalStats!$A$3:$AE$998,23,FALSE)</f>
        <v>#DIV/0!</v>
      </c>
      <c r="N17" s="50" t="e">
        <f>VLOOKUP($S17,AvgGoalStats!$A$3:$AE$998,24,FALSE)</f>
        <v>#DIV/0!</v>
      </c>
      <c r="O17" s="50" t="e">
        <f>VLOOKUP($S17,AvgGoalStats!$A$3:$AE$998,26,FALSE)</f>
        <v>#DIV/0!</v>
      </c>
      <c r="P17" s="50" t="e">
        <f>VLOOKUP($S17,AvgGoalStats!$A$3:$AE$998,27,FALSE)</f>
        <v>#DIV/0!</v>
      </c>
      <c r="Q17" s="50" t="e">
        <f>VLOOKUP($S17,AvgGoalStats!$A$3:$AE$998,29,FALSE)</f>
        <v>#DIV/0!</v>
      </c>
      <c r="R17" s="50" t="e">
        <f>VLOOKUP($S17,AvgGoalStats!$A$3:$AE$998,30,FALSE)</f>
        <v>#DIV/0!</v>
      </c>
      <c r="S17" s="53" t="str">
        <f>Fixtures!A17</f>
        <v>Marítimo</v>
      </c>
      <c r="T17" s="54">
        <f>Fixtures!D17</f>
        <v>43688</v>
      </c>
      <c r="U17" s="53" t="str">
        <f>Fixtures!B17</f>
        <v>Sporting CP</v>
      </c>
      <c r="V17" s="51" t="e">
        <f>VLOOKUP($U17,AvgGoalStats!$A$3:$AE$998,5,FALSE)</f>
        <v>#DIV/0!</v>
      </c>
      <c r="W17" s="50" t="e">
        <f>VLOOKUP($U17,AvgGoalStats!$A$3:$AE$998,7,FALSE)</f>
        <v>#DIV/0!</v>
      </c>
      <c r="X17" s="50" t="e">
        <f>VLOOKUP($U17,AvgGoalStats!$A$3:$AE$998,8,FALSE)</f>
        <v>#DIV/0!</v>
      </c>
      <c r="Y17" s="50" t="e">
        <f>VLOOKUP($U17,AvgGoalStats!$A$3:$AE$998,10,FALSE)</f>
        <v>#DIV/0!</v>
      </c>
      <c r="Z17" s="50" t="e">
        <f>VLOOKUP($U17,AvgGoalStats!$A$3:$AE$998,11,FALSE)</f>
        <v>#DIV/0!</v>
      </c>
      <c r="AA17" s="50" t="e">
        <f>VLOOKUP($U17,AvgGoalStats!$A$3:$AE$998,13,FALSE)</f>
        <v>#DIV/0!</v>
      </c>
      <c r="AB17" s="50" t="e">
        <f>VLOOKUP($U17,AvgGoalStats!$A$3:$AE$998,14,FALSE)</f>
        <v>#DIV/0!</v>
      </c>
      <c r="AC17" s="50" t="e">
        <f>VLOOKUP($U17,AvgGoalStats!$A$3:$AE$998,16,FALSE)</f>
        <v>#DIV/0!</v>
      </c>
      <c r="AD17" s="50" t="e">
        <f>VLOOKUP($U17,AvgGoalStats!$A$3:$AE$998,17,FALSE)</f>
        <v>#DIV/0!</v>
      </c>
      <c r="AE17" s="50" t="e">
        <f>VLOOKUP($U17,AvgGoalStats!$A$3:$AE$998,19,FALSE)</f>
        <v>#DIV/0!</v>
      </c>
      <c r="AF17" s="50" t="e">
        <f>VLOOKUP($U17,AvgGoalStats!$A$3:$AE$998,20,FALSE)</f>
        <v>#DIV/0!</v>
      </c>
      <c r="AG17" s="50" t="e">
        <f>VLOOKUP($U17,AvgGoalStats!$A$3:$AE$998,22,FALSE)</f>
        <v>#DIV/0!</v>
      </c>
      <c r="AH17" s="50" t="e">
        <f>VLOOKUP($U17,AvgGoalStats!$A$3:$AE$998,23,FALSE)</f>
        <v>#DIV/0!</v>
      </c>
      <c r="AI17" s="50" t="e">
        <f>VLOOKUP($U17,AvgGoalStats!$A$3:$AE$998,25,FALSE)</f>
        <v>#DIV/0!</v>
      </c>
      <c r="AJ17" s="50" t="e">
        <f>VLOOKUP($U17,AvgGoalStats!$A$3:$AE$998,26,FALSE)</f>
        <v>#DIV/0!</v>
      </c>
      <c r="AK17" s="50" t="e">
        <f>VLOOKUP($U17,AvgGoalStats!$A$3:$AE$998,28,FALSE)</f>
        <v>#DIV/0!</v>
      </c>
      <c r="AL17" s="50" t="e">
        <f>VLOOKUP($U17,AvgGoalStats!$A$3:$AE$998,29,FALSE)</f>
        <v>#DIV/0!</v>
      </c>
      <c r="AM17" s="50" t="e">
        <f>VLOOKUP($U17,AvgGoalStats!$A$3:$AE$998,31,FALSE)</f>
        <v>#DIV/0!</v>
      </c>
    </row>
    <row r="18" spans="1:39" x14ac:dyDescent="0.3">
      <c r="A18" s="51" t="e">
        <f>VLOOKUP($S18,AvgGoalStats!$A$3:$AE$998,5,FALSE)</f>
        <v>#DIV/0!</v>
      </c>
      <c r="B18" s="50" t="e">
        <f>VLOOKUP($S18,AvgGoalStats!$A$3:$AE$998,6,FALSE)</f>
        <v>#DIV/0!</v>
      </c>
      <c r="C18" s="50" t="e">
        <f>VLOOKUP($S18,AvgGoalStats!$A$3:$AE$998,8,FALSE)</f>
        <v>#DIV/0!</v>
      </c>
      <c r="D18" s="50" t="e">
        <f>VLOOKUP($S18,AvgGoalStats!$A$3:$AE$998,9,FALSE)</f>
        <v>#DIV/0!</v>
      </c>
      <c r="E18" s="50" t="e">
        <f>VLOOKUP($S18,AvgGoalStats!$A$3:$AE$998,11,FALSE)</f>
        <v>#DIV/0!</v>
      </c>
      <c r="F18" s="50" t="e">
        <f>VLOOKUP($S18,AvgGoalStats!$A$3:$AE$998,12,FALSE)</f>
        <v>#DIV/0!</v>
      </c>
      <c r="G18" s="50" t="e">
        <f>VLOOKUP($S18,AvgGoalStats!$A$3:$AE$998,14,FALSE)</f>
        <v>#DIV/0!</v>
      </c>
      <c r="H18" s="50" t="e">
        <f>VLOOKUP($S18,AvgGoalStats!$A$3:$AE$998,15,FALSE)</f>
        <v>#DIV/0!</v>
      </c>
      <c r="I18" s="50" t="e">
        <f>VLOOKUP($S18,AvgGoalStats!$A$3:$AE$998,17,FALSE)</f>
        <v>#DIV/0!</v>
      </c>
      <c r="J18" s="50" t="e">
        <f>VLOOKUP($S18,AvgGoalStats!$A$3:$AE$998,18,FALSE)</f>
        <v>#DIV/0!</v>
      </c>
      <c r="K18" s="50" t="e">
        <f>VLOOKUP($S18,AvgGoalStats!$A$3:$AE$998,20,FALSE)</f>
        <v>#DIV/0!</v>
      </c>
      <c r="L18" s="50" t="e">
        <f>VLOOKUP($S18,AvgGoalStats!$A$3:$AE$998,21,FALSE)</f>
        <v>#DIV/0!</v>
      </c>
      <c r="M18" s="50" t="e">
        <f>VLOOKUP($S18,AvgGoalStats!$A$3:$AE$998,23,FALSE)</f>
        <v>#DIV/0!</v>
      </c>
      <c r="N18" s="50" t="e">
        <f>VLOOKUP($S18,AvgGoalStats!$A$3:$AE$998,24,FALSE)</f>
        <v>#DIV/0!</v>
      </c>
      <c r="O18" s="50" t="e">
        <f>VLOOKUP($S18,AvgGoalStats!$A$3:$AE$998,26,FALSE)</f>
        <v>#DIV/0!</v>
      </c>
      <c r="P18" s="50" t="e">
        <f>VLOOKUP($S18,AvgGoalStats!$A$3:$AE$998,27,FALSE)</f>
        <v>#DIV/0!</v>
      </c>
      <c r="Q18" s="50" t="e">
        <f>VLOOKUP($S18,AvgGoalStats!$A$3:$AE$998,29,FALSE)</f>
        <v>#DIV/0!</v>
      </c>
      <c r="R18" s="50" t="e">
        <f>VLOOKUP($S18,AvgGoalStats!$A$3:$AE$998,30,FALSE)</f>
        <v>#DIV/0!</v>
      </c>
      <c r="S18" s="53" t="str">
        <f>Fixtures!A18</f>
        <v>Boavista</v>
      </c>
      <c r="T18" s="54">
        <f>Fixtures!D18</f>
        <v>43688</v>
      </c>
      <c r="U18" s="53" t="str">
        <f>Fixtures!B18</f>
        <v>Desportivo Aves</v>
      </c>
      <c r="V18" s="51" t="e">
        <f>VLOOKUP($U18,AvgGoalStats!$A$3:$AE$998,5,FALSE)</f>
        <v>#DIV/0!</v>
      </c>
      <c r="W18" s="50" t="e">
        <f>VLOOKUP($U18,AvgGoalStats!$A$3:$AE$998,7,FALSE)</f>
        <v>#DIV/0!</v>
      </c>
      <c r="X18" s="50" t="e">
        <f>VLOOKUP($U18,AvgGoalStats!$A$3:$AE$998,8,FALSE)</f>
        <v>#DIV/0!</v>
      </c>
      <c r="Y18" s="50" t="e">
        <f>VLOOKUP($U18,AvgGoalStats!$A$3:$AE$998,10,FALSE)</f>
        <v>#DIV/0!</v>
      </c>
      <c r="Z18" s="50" t="e">
        <f>VLOOKUP($U18,AvgGoalStats!$A$3:$AE$998,11,FALSE)</f>
        <v>#DIV/0!</v>
      </c>
      <c r="AA18" s="50" t="e">
        <f>VLOOKUP($U18,AvgGoalStats!$A$3:$AE$998,13,FALSE)</f>
        <v>#DIV/0!</v>
      </c>
      <c r="AB18" s="50" t="e">
        <f>VLOOKUP($U18,AvgGoalStats!$A$3:$AE$998,14,FALSE)</f>
        <v>#DIV/0!</v>
      </c>
      <c r="AC18" s="50" t="e">
        <f>VLOOKUP($U18,AvgGoalStats!$A$3:$AE$998,16,FALSE)</f>
        <v>#DIV/0!</v>
      </c>
      <c r="AD18" s="50" t="e">
        <f>VLOOKUP($U18,AvgGoalStats!$A$3:$AE$998,17,FALSE)</f>
        <v>#DIV/0!</v>
      </c>
      <c r="AE18" s="50" t="e">
        <f>VLOOKUP($U18,AvgGoalStats!$A$3:$AE$998,19,FALSE)</f>
        <v>#DIV/0!</v>
      </c>
      <c r="AF18" s="50" t="e">
        <f>VLOOKUP($U18,AvgGoalStats!$A$3:$AE$998,20,FALSE)</f>
        <v>#DIV/0!</v>
      </c>
      <c r="AG18" s="50" t="e">
        <f>VLOOKUP($U18,AvgGoalStats!$A$3:$AE$998,22,FALSE)</f>
        <v>#DIV/0!</v>
      </c>
      <c r="AH18" s="50" t="e">
        <f>VLOOKUP($U18,AvgGoalStats!$A$3:$AE$998,23,FALSE)</f>
        <v>#DIV/0!</v>
      </c>
      <c r="AI18" s="50" t="e">
        <f>VLOOKUP($U18,AvgGoalStats!$A$3:$AE$998,25,FALSE)</f>
        <v>#DIV/0!</v>
      </c>
      <c r="AJ18" s="50" t="e">
        <f>VLOOKUP($U18,AvgGoalStats!$A$3:$AE$998,26,FALSE)</f>
        <v>#DIV/0!</v>
      </c>
      <c r="AK18" s="50" t="e">
        <f>VLOOKUP($U18,AvgGoalStats!$A$3:$AE$998,28,FALSE)</f>
        <v>#DIV/0!</v>
      </c>
      <c r="AL18" s="50" t="e">
        <f>VLOOKUP($U18,AvgGoalStats!$A$3:$AE$998,29,FALSE)</f>
        <v>#DIV/0!</v>
      </c>
      <c r="AM18" s="50" t="e">
        <f>VLOOKUP($U18,AvgGoalStats!$A$3:$AE$998,31,FALSE)</f>
        <v>#DIV/0!</v>
      </c>
    </row>
    <row r="19" spans="1:39" x14ac:dyDescent="0.3">
      <c r="A19" s="51" t="e">
        <f>VLOOKUP($S19,AvgGoalStats!$A$3:$AE$998,5,FALSE)</f>
        <v>#DIV/0!</v>
      </c>
      <c r="B19" s="50" t="e">
        <f>VLOOKUP($S19,AvgGoalStats!$A$3:$AE$998,6,FALSE)</f>
        <v>#DIV/0!</v>
      </c>
      <c r="C19" s="50" t="e">
        <f>VLOOKUP($S19,AvgGoalStats!$A$3:$AE$998,8,FALSE)</f>
        <v>#DIV/0!</v>
      </c>
      <c r="D19" s="50" t="e">
        <f>VLOOKUP($S19,AvgGoalStats!$A$3:$AE$998,9,FALSE)</f>
        <v>#DIV/0!</v>
      </c>
      <c r="E19" s="50" t="e">
        <f>VLOOKUP($S19,AvgGoalStats!$A$3:$AE$998,11,FALSE)</f>
        <v>#DIV/0!</v>
      </c>
      <c r="F19" s="50" t="e">
        <f>VLOOKUP($S19,AvgGoalStats!$A$3:$AE$998,12,FALSE)</f>
        <v>#DIV/0!</v>
      </c>
      <c r="G19" s="50" t="e">
        <f>VLOOKUP($S19,AvgGoalStats!$A$3:$AE$998,14,FALSE)</f>
        <v>#DIV/0!</v>
      </c>
      <c r="H19" s="50" t="e">
        <f>VLOOKUP($S19,AvgGoalStats!$A$3:$AE$998,15,FALSE)</f>
        <v>#DIV/0!</v>
      </c>
      <c r="I19" s="50" t="e">
        <f>VLOOKUP($S19,AvgGoalStats!$A$3:$AE$998,17,FALSE)</f>
        <v>#DIV/0!</v>
      </c>
      <c r="J19" s="50" t="e">
        <f>VLOOKUP($S19,AvgGoalStats!$A$3:$AE$998,18,FALSE)</f>
        <v>#DIV/0!</v>
      </c>
      <c r="K19" s="50" t="e">
        <f>VLOOKUP($S19,AvgGoalStats!$A$3:$AE$998,20,FALSE)</f>
        <v>#DIV/0!</v>
      </c>
      <c r="L19" s="50" t="e">
        <f>VLOOKUP($S19,AvgGoalStats!$A$3:$AE$998,21,FALSE)</f>
        <v>#DIV/0!</v>
      </c>
      <c r="M19" s="50" t="e">
        <f>VLOOKUP($S19,AvgGoalStats!$A$3:$AE$998,23,FALSE)</f>
        <v>#DIV/0!</v>
      </c>
      <c r="N19" s="50" t="e">
        <f>VLOOKUP($S19,AvgGoalStats!$A$3:$AE$998,24,FALSE)</f>
        <v>#DIV/0!</v>
      </c>
      <c r="O19" s="50" t="e">
        <f>VLOOKUP($S19,AvgGoalStats!$A$3:$AE$998,26,FALSE)</f>
        <v>#DIV/0!</v>
      </c>
      <c r="P19" s="50" t="e">
        <f>VLOOKUP($S19,AvgGoalStats!$A$3:$AE$998,27,FALSE)</f>
        <v>#DIV/0!</v>
      </c>
      <c r="Q19" s="50" t="e">
        <f>VLOOKUP($S19,AvgGoalStats!$A$3:$AE$998,29,FALSE)</f>
        <v>#DIV/0!</v>
      </c>
      <c r="R19" s="50" t="e">
        <f>VLOOKUP($S19,AvgGoalStats!$A$3:$AE$998,30,FALSE)</f>
        <v>#DIV/0!</v>
      </c>
      <c r="S19" s="53" t="str">
        <f>Fixtures!A19</f>
        <v>Feirense</v>
      </c>
      <c r="T19" s="54">
        <f>Fixtures!D19</f>
        <v>43688</v>
      </c>
      <c r="U19" s="53" t="str">
        <f>Fixtures!B19</f>
        <v>Vilafranquense</v>
      </c>
      <c r="V19" s="51" t="e">
        <f>VLOOKUP($U19,AvgGoalStats!$A$3:$AE$998,5,FALSE)</f>
        <v>#DIV/0!</v>
      </c>
      <c r="W19" s="50" t="e">
        <f>VLOOKUP($U19,AvgGoalStats!$A$3:$AE$998,7,FALSE)</f>
        <v>#DIV/0!</v>
      </c>
      <c r="X19" s="50" t="e">
        <f>VLOOKUP($U19,AvgGoalStats!$A$3:$AE$998,8,FALSE)</f>
        <v>#DIV/0!</v>
      </c>
      <c r="Y19" s="50" t="e">
        <f>VLOOKUP($U19,AvgGoalStats!$A$3:$AE$998,10,FALSE)</f>
        <v>#DIV/0!</v>
      </c>
      <c r="Z19" s="50" t="e">
        <f>VLOOKUP($U19,AvgGoalStats!$A$3:$AE$998,11,FALSE)</f>
        <v>#DIV/0!</v>
      </c>
      <c r="AA19" s="50" t="e">
        <f>VLOOKUP($U19,AvgGoalStats!$A$3:$AE$998,13,FALSE)</f>
        <v>#DIV/0!</v>
      </c>
      <c r="AB19" s="50" t="e">
        <f>VLOOKUP($U19,AvgGoalStats!$A$3:$AE$998,14,FALSE)</f>
        <v>#DIV/0!</v>
      </c>
      <c r="AC19" s="50" t="e">
        <f>VLOOKUP($U19,AvgGoalStats!$A$3:$AE$998,16,FALSE)</f>
        <v>#DIV/0!</v>
      </c>
      <c r="AD19" s="50" t="e">
        <f>VLOOKUP($U19,AvgGoalStats!$A$3:$AE$998,17,FALSE)</f>
        <v>#DIV/0!</v>
      </c>
      <c r="AE19" s="50" t="e">
        <f>VLOOKUP($U19,AvgGoalStats!$A$3:$AE$998,19,FALSE)</f>
        <v>#DIV/0!</v>
      </c>
      <c r="AF19" s="50" t="e">
        <f>VLOOKUP($U19,AvgGoalStats!$A$3:$AE$998,20,FALSE)</f>
        <v>#DIV/0!</v>
      </c>
      <c r="AG19" s="50" t="e">
        <f>VLOOKUP($U19,AvgGoalStats!$A$3:$AE$998,22,FALSE)</f>
        <v>#DIV/0!</v>
      </c>
      <c r="AH19" s="50" t="e">
        <f>VLOOKUP($U19,AvgGoalStats!$A$3:$AE$998,23,FALSE)</f>
        <v>#DIV/0!</v>
      </c>
      <c r="AI19" s="50" t="e">
        <f>VLOOKUP($U19,AvgGoalStats!$A$3:$AE$998,25,FALSE)</f>
        <v>#DIV/0!</v>
      </c>
      <c r="AJ19" s="50" t="e">
        <f>VLOOKUP($U19,AvgGoalStats!$A$3:$AE$998,26,FALSE)</f>
        <v>#DIV/0!</v>
      </c>
      <c r="AK19" s="50" t="e">
        <f>VLOOKUP($U19,AvgGoalStats!$A$3:$AE$998,28,FALSE)</f>
        <v>#DIV/0!</v>
      </c>
      <c r="AL19" s="50" t="e">
        <f>VLOOKUP($U19,AvgGoalStats!$A$3:$AE$998,29,FALSE)</f>
        <v>#DIV/0!</v>
      </c>
      <c r="AM19" s="50" t="e">
        <f>VLOOKUP($U19,AvgGoalStats!$A$3:$AE$998,31,FALSE)</f>
        <v>#DIV/0!</v>
      </c>
    </row>
    <row r="20" spans="1:39" x14ac:dyDescent="0.3">
      <c r="A20" s="51" t="e">
        <f>VLOOKUP($S20,AvgGoalStats!$A$3:$AE$998,5,FALSE)</f>
        <v>#DIV/0!</v>
      </c>
      <c r="B20" s="50" t="e">
        <f>VLOOKUP($S20,AvgGoalStats!$A$3:$AE$998,6,FALSE)</f>
        <v>#DIV/0!</v>
      </c>
      <c r="C20" s="50" t="e">
        <f>VLOOKUP($S20,AvgGoalStats!$A$3:$AE$998,8,FALSE)</f>
        <v>#DIV/0!</v>
      </c>
      <c r="D20" s="50" t="e">
        <f>VLOOKUP($S20,AvgGoalStats!$A$3:$AE$998,9,FALSE)</f>
        <v>#DIV/0!</v>
      </c>
      <c r="E20" s="50" t="e">
        <f>VLOOKUP($S20,AvgGoalStats!$A$3:$AE$998,11,FALSE)</f>
        <v>#DIV/0!</v>
      </c>
      <c r="F20" s="50" t="e">
        <f>VLOOKUP($S20,AvgGoalStats!$A$3:$AE$998,12,FALSE)</f>
        <v>#DIV/0!</v>
      </c>
      <c r="G20" s="50" t="e">
        <f>VLOOKUP($S20,AvgGoalStats!$A$3:$AE$998,14,FALSE)</f>
        <v>#DIV/0!</v>
      </c>
      <c r="H20" s="50" t="e">
        <f>VLOOKUP($S20,AvgGoalStats!$A$3:$AE$998,15,FALSE)</f>
        <v>#DIV/0!</v>
      </c>
      <c r="I20" s="50" t="e">
        <f>VLOOKUP($S20,AvgGoalStats!$A$3:$AE$998,17,FALSE)</f>
        <v>#DIV/0!</v>
      </c>
      <c r="J20" s="50" t="e">
        <f>VLOOKUP($S20,AvgGoalStats!$A$3:$AE$998,18,FALSE)</f>
        <v>#DIV/0!</v>
      </c>
      <c r="K20" s="50" t="e">
        <f>VLOOKUP($S20,AvgGoalStats!$A$3:$AE$998,20,FALSE)</f>
        <v>#DIV/0!</v>
      </c>
      <c r="L20" s="50" t="e">
        <f>VLOOKUP($S20,AvgGoalStats!$A$3:$AE$998,21,FALSE)</f>
        <v>#DIV/0!</v>
      </c>
      <c r="M20" s="50" t="e">
        <f>VLOOKUP($S20,AvgGoalStats!$A$3:$AE$998,23,FALSE)</f>
        <v>#DIV/0!</v>
      </c>
      <c r="N20" s="50" t="e">
        <f>VLOOKUP($S20,AvgGoalStats!$A$3:$AE$998,24,FALSE)</f>
        <v>#DIV/0!</v>
      </c>
      <c r="O20" s="50" t="e">
        <f>VLOOKUP($S20,AvgGoalStats!$A$3:$AE$998,26,FALSE)</f>
        <v>#DIV/0!</v>
      </c>
      <c r="P20" s="50" t="e">
        <f>VLOOKUP($S20,AvgGoalStats!$A$3:$AE$998,27,FALSE)</f>
        <v>#DIV/0!</v>
      </c>
      <c r="Q20" s="50" t="e">
        <f>VLOOKUP($S20,AvgGoalStats!$A$3:$AE$998,29,FALSE)</f>
        <v>#DIV/0!</v>
      </c>
      <c r="R20" s="50" t="e">
        <f>VLOOKUP($S20,AvgGoalStats!$A$3:$AE$998,30,FALSE)</f>
        <v>#DIV/0!</v>
      </c>
      <c r="S20" s="53" t="str">
        <f>Fixtures!A20</f>
        <v>Académica</v>
      </c>
      <c r="T20" s="54">
        <f>Fixtures!D20</f>
        <v>43688</v>
      </c>
      <c r="U20" s="53" t="str">
        <f>Fixtures!B20</f>
        <v>Leixões</v>
      </c>
      <c r="V20" s="51" t="e">
        <f>VLOOKUP($U20,AvgGoalStats!$A$3:$AE$998,5,FALSE)</f>
        <v>#DIV/0!</v>
      </c>
      <c r="W20" s="50" t="e">
        <f>VLOOKUP($U20,AvgGoalStats!$A$3:$AE$998,7,FALSE)</f>
        <v>#DIV/0!</v>
      </c>
      <c r="X20" s="50" t="e">
        <f>VLOOKUP($U20,AvgGoalStats!$A$3:$AE$998,8,FALSE)</f>
        <v>#DIV/0!</v>
      </c>
      <c r="Y20" s="50" t="e">
        <f>VLOOKUP($U20,AvgGoalStats!$A$3:$AE$998,10,FALSE)</f>
        <v>#DIV/0!</v>
      </c>
      <c r="Z20" s="50" t="e">
        <f>VLOOKUP($U20,AvgGoalStats!$A$3:$AE$998,11,FALSE)</f>
        <v>#DIV/0!</v>
      </c>
      <c r="AA20" s="50" t="e">
        <f>VLOOKUP($U20,AvgGoalStats!$A$3:$AE$998,13,FALSE)</f>
        <v>#DIV/0!</v>
      </c>
      <c r="AB20" s="50" t="e">
        <f>VLOOKUP($U20,AvgGoalStats!$A$3:$AE$998,14,FALSE)</f>
        <v>#DIV/0!</v>
      </c>
      <c r="AC20" s="50" t="e">
        <f>VLOOKUP($U20,AvgGoalStats!$A$3:$AE$998,16,FALSE)</f>
        <v>#DIV/0!</v>
      </c>
      <c r="AD20" s="50" t="e">
        <f>VLOOKUP($U20,AvgGoalStats!$A$3:$AE$998,17,FALSE)</f>
        <v>#DIV/0!</v>
      </c>
      <c r="AE20" s="50" t="e">
        <f>VLOOKUP($U20,AvgGoalStats!$A$3:$AE$998,19,FALSE)</f>
        <v>#DIV/0!</v>
      </c>
      <c r="AF20" s="50" t="e">
        <f>VLOOKUP($U20,AvgGoalStats!$A$3:$AE$998,20,FALSE)</f>
        <v>#DIV/0!</v>
      </c>
      <c r="AG20" s="50" t="e">
        <f>VLOOKUP($U20,AvgGoalStats!$A$3:$AE$998,22,FALSE)</f>
        <v>#DIV/0!</v>
      </c>
      <c r="AH20" s="50" t="e">
        <f>VLOOKUP($U20,AvgGoalStats!$A$3:$AE$998,23,FALSE)</f>
        <v>#DIV/0!</v>
      </c>
      <c r="AI20" s="50" t="e">
        <f>VLOOKUP($U20,AvgGoalStats!$A$3:$AE$998,25,FALSE)</f>
        <v>#DIV/0!</v>
      </c>
      <c r="AJ20" s="50" t="e">
        <f>VLOOKUP($U20,AvgGoalStats!$A$3:$AE$998,26,FALSE)</f>
        <v>#DIV/0!</v>
      </c>
      <c r="AK20" s="50" t="e">
        <f>VLOOKUP($U20,AvgGoalStats!$A$3:$AE$998,28,FALSE)</f>
        <v>#DIV/0!</v>
      </c>
      <c r="AL20" s="50" t="e">
        <f>VLOOKUP($U20,AvgGoalStats!$A$3:$AE$998,29,FALSE)</f>
        <v>#DIV/0!</v>
      </c>
      <c r="AM20" s="50" t="e">
        <f>VLOOKUP($U20,AvgGoalStats!$A$3:$AE$998,31,FALSE)</f>
        <v>#DIV/0!</v>
      </c>
    </row>
    <row r="21" spans="1:39" x14ac:dyDescent="0.3">
      <c r="A21" s="51" t="e">
        <f>VLOOKUP($S21,AvgGoalStats!$A$3:$AE$998,5,FALSE)</f>
        <v>#DIV/0!</v>
      </c>
      <c r="B21" s="50" t="e">
        <f>VLOOKUP($S21,AvgGoalStats!$A$3:$AE$998,6,FALSE)</f>
        <v>#DIV/0!</v>
      </c>
      <c r="C21" s="50" t="e">
        <f>VLOOKUP($S21,AvgGoalStats!$A$3:$AE$998,8,FALSE)</f>
        <v>#DIV/0!</v>
      </c>
      <c r="D21" s="50" t="e">
        <f>VLOOKUP($S21,AvgGoalStats!$A$3:$AE$998,9,FALSE)</f>
        <v>#DIV/0!</v>
      </c>
      <c r="E21" s="50" t="e">
        <f>VLOOKUP($S21,AvgGoalStats!$A$3:$AE$998,11,FALSE)</f>
        <v>#DIV/0!</v>
      </c>
      <c r="F21" s="50" t="e">
        <f>VLOOKUP($S21,AvgGoalStats!$A$3:$AE$998,12,FALSE)</f>
        <v>#DIV/0!</v>
      </c>
      <c r="G21" s="50" t="e">
        <f>VLOOKUP($S21,AvgGoalStats!$A$3:$AE$998,14,FALSE)</f>
        <v>#DIV/0!</v>
      </c>
      <c r="H21" s="50" t="e">
        <f>VLOOKUP($S21,AvgGoalStats!$A$3:$AE$998,15,FALSE)</f>
        <v>#DIV/0!</v>
      </c>
      <c r="I21" s="50" t="e">
        <f>VLOOKUP($S21,AvgGoalStats!$A$3:$AE$998,17,FALSE)</f>
        <v>#DIV/0!</v>
      </c>
      <c r="J21" s="50" t="e">
        <f>VLOOKUP($S21,AvgGoalStats!$A$3:$AE$998,18,FALSE)</f>
        <v>#DIV/0!</v>
      </c>
      <c r="K21" s="50" t="e">
        <f>VLOOKUP($S21,AvgGoalStats!$A$3:$AE$998,20,FALSE)</f>
        <v>#DIV/0!</v>
      </c>
      <c r="L21" s="50" t="e">
        <f>VLOOKUP($S21,AvgGoalStats!$A$3:$AE$998,21,FALSE)</f>
        <v>#DIV/0!</v>
      </c>
      <c r="M21" s="50" t="e">
        <f>VLOOKUP($S21,AvgGoalStats!$A$3:$AE$998,23,FALSE)</f>
        <v>#DIV/0!</v>
      </c>
      <c r="N21" s="50" t="e">
        <f>VLOOKUP($S21,AvgGoalStats!$A$3:$AE$998,24,FALSE)</f>
        <v>#DIV/0!</v>
      </c>
      <c r="O21" s="50" t="e">
        <f>VLOOKUP($S21,AvgGoalStats!$A$3:$AE$998,26,FALSE)</f>
        <v>#DIV/0!</v>
      </c>
      <c r="P21" s="50" t="e">
        <f>VLOOKUP($S21,AvgGoalStats!$A$3:$AE$998,27,FALSE)</f>
        <v>#DIV/0!</v>
      </c>
      <c r="Q21" s="50" t="e">
        <f>VLOOKUP($S21,AvgGoalStats!$A$3:$AE$998,29,FALSE)</f>
        <v>#DIV/0!</v>
      </c>
      <c r="R21" s="50" t="e">
        <f>VLOOKUP($S21,AvgGoalStats!$A$3:$AE$998,30,FALSE)</f>
        <v>#DIV/0!</v>
      </c>
      <c r="S21" s="53" t="str">
        <f>Fixtures!A21</f>
        <v>Sporting Covilhã</v>
      </c>
      <c r="T21" s="54">
        <f>Fixtures!D21</f>
        <v>43688</v>
      </c>
      <c r="U21" s="53" t="str">
        <f>Fixtures!B21</f>
        <v>Porto II</v>
      </c>
      <c r="V21" s="51" t="e">
        <f>VLOOKUP($U21,AvgGoalStats!$A$3:$AE$998,5,FALSE)</f>
        <v>#DIV/0!</v>
      </c>
      <c r="W21" s="50" t="e">
        <f>VLOOKUP($U21,AvgGoalStats!$A$3:$AE$998,7,FALSE)</f>
        <v>#DIV/0!</v>
      </c>
      <c r="X21" s="50" t="e">
        <f>VLOOKUP($U21,AvgGoalStats!$A$3:$AE$998,8,FALSE)</f>
        <v>#DIV/0!</v>
      </c>
      <c r="Y21" s="50" t="e">
        <f>VLOOKUP($U21,AvgGoalStats!$A$3:$AE$998,10,FALSE)</f>
        <v>#DIV/0!</v>
      </c>
      <c r="Z21" s="50" t="e">
        <f>VLOOKUP($U21,AvgGoalStats!$A$3:$AE$998,11,FALSE)</f>
        <v>#DIV/0!</v>
      </c>
      <c r="AA21" s="50" t="e">
        <f>VLOOKUP($U21,AvgGoalStats!$A$3:$AE$998,13,FALSE)</f>
        <v>#DIV/0!</v>
      </c>
      <c r="AB21" s="50" t="e">
        <f>VLOOKUP($U21,AvgGoalStats!$A$3:$AE$998,14,FALSE)</f>
        <v>#DIV/0!</v>
      </c>
      <c r="AC21" s="50" t="e">
        <f>VLOOKUP($U21,AvgGoalStats!$A$3:$AE$998,16,FALSE)</f>
        <v>#DIV/0!</v>
      </c>
      <c r="AD21" s="50" t="e">
        <f>VLOOKUP($U21,AvgGoalStats!$A$3:$AE$998,17,FALSE)</f>
        <v>#DIV/0!</v>
      </c>
      <c r="AE21" s="50" t="e">
        <f>VLOOKUP($U21,AvgGoalStats!$A$3:$AE$998,19,FALSE)</f>
        <v>#DIV/0!</v>
      </c>
      <c r="AF21" s="50" t="e">
        <f>VLOOKUP($U21,AvgGoalStats!$A$3:$AE$998,20,FALSE)</f>
        <v>#DIV/0!</v>
      </c>
      <c r="AG21" s="50" t="e">
        <f>VLOOKUP($U21,AvgGoalStats!$A$3:$AE$998,22,FALSE)</f>
        <v>#DIV/0!</v>
      </c>
      <c r="AH21" s="50" t="e">
        <f>VLOOKUP($U21,AvgGoalStats!$A$3:$AE$998,23,FALSE)</f>
        <v>#DIV/0!</v>
      </c>
      <c r="AI21" s="50" t="e">
        <f>VLOOKUP($U21,AvgGoalStats!$A$3:$AE$998,25,FALSE)</f>
        <v>#DIV/0!</v>
      </c>
      <c r="AJ21" s="50" t="e">
        <f>VLOOKUP($U21,AvgGoalStats!$A$3:$AE$998,26,FALSE)</f>
        <v>#DIV/0!</v>
      </c>
      <c r="AK21" s="50" t="e">
        <f>VLOOKUP($U21,AvgGoalStats!$A$3:$AE$998,28,FALSE)</f>
        <v>#DIV/0!</v>
      </c>
      <c r="AL21" s="50" t="e">
        <f>VLOOKUP($U21,AvgGoalStats!$A$3:$AE$998,29,FALSE)</f>
        <v>#DIV/0!</v>
      </c>
      <c r="AM21" s="50" t="e">
        <f>VLOOKUP($U21,AvgGoalStats!$A$3:$AE$998,31,FALSE)</f>
        <v>#DIV/0!</v>
      </c>
    </row>
    <row r="22" spans="1:39" x14ac:dyDescent="0.3">
      <c r="A22" s="51" t="e">
        <f>VLOOKUP($S22,AvgGoalStats!$A$3:$AE$998,5,FALSE)</f>
        <v>#DIV/0!</v>
      </c>
      <c r="B22" s="50" t="e">
        <f>VLOOKUP($S22,AvgGoalStats!$A$3:$AE$998,6,FALSE)</f>
        <v>#DIV/0!</v>
      </c>
      <c r="C22" s="50" t="e">
        <f>VLOOKUP($S22,AvgGoalStats!$A$3:$AE$998,8,FALSE)</f>
        <v>#DIV/0!</v>
      </c>
      <c r="D22" s="50" t="e">
        <f>VLOOKUP($S22,AvgGoalStats!$A$3:$AE$998,9,FALSE)</f>
        <v>#DIV/0!</v>
      </c>
      <c r="E22" s="50" t="e">
        <f>VLOOKUP($S22,AvgGoalStats!$A$3:$AE$998,11,FALSE)</f>
        <v>#DIV/0!</v>
      </c>
      <c r="F22" s="50" t="e">
        <f>VLOOKUP($S22,AvgGoalStats!$A$3:$AE$998,12,FALSE)</f>
        <v>#DIV/0!</v>
      </c>
      <c r="G22" s="50" t="e">
        <f>VLOOKUP($S22,AvgGoalStats!$A$3:$AE$998,14,FALSE)</f>
        <v>#DIV/0!</v>
      </c>
      <c r="H22" s="50" t="e">
        <f>VLOOKUP($S22,AvgGoalStats!$A$3:$AE$998,15,FALSE)</f>
        <v>#DIV/0!</v>
      </c>
      <c r="I22" s="50" t="e">
        <f>VLOOKUP($S22,AvgGoalStats!$A$3:$AE$998,17,FALSE)</f>
        <v>#DIV/0!</v>
      </c>
      <c r="J22" s="50" t="e">
        <f>VLOOKUP($S22,AvgGoalStats!$A$3:$AE$998,18,FALSE)</f>
        <v>#DIV/0!</v>
      </c>
      <c r="K22" s="50" t="e">
        <f>VLOOKUP($S22,AvgGoalStats!$A$3:$AE$998,20,FALSE)</f>
        <v>#DIV/0!</v>
      </c>
      <c r="L22" s="50" t="e">
        <f>VLOOKUP($S22,AvgGoalStats!$A$3:$AE$998,21,FALSE)</f>
        <v>#DIV/0!</v>
      </c>
      <c r="M22" s="50" t="e">
        <f>VLOOKUP($S22,AvgGoalStats!$A$3:$AE$998,23,FALSE)</f>
        <v>#DIV/0!</v>
      </c>
      <c r="N22" s="50" t="e">
        <f>VLOOKUP($S22,AvgGoalStats!$A$3:$AE$998,24,FALSE)</f>
        <v>#DIV/0!</v>
      </c>
      <c r="O22" s="50" t="e">
        <f>VLOOKUP($S22,AvgGoalStats!$A$3:$AE$998,26,FALSE)</f>
        <v>#DIV/0!</v>
      </c>
      <c r="P22" s="50" t="e">
        <f>VLOOKUP($S22,AvgGoalStats!$A$3:$AE$998,27,FALSE)</f>
        <v>#DIV/0!</v>
      </c>
      <c r="Q22" s="50" t="e">
        <f>VLOOKUP($S22,AvgGoalStats!$A$3:$AE$998,29,FALSE)</f>
        <v>#DIV/0!</v>
      </c>
      <c r="R22" s="50" t="e">
        <f>VLOOKUP($S22,AvgGoalStats!$A$3:$AE$998,30,FALSE)</f>
        <v>#DIV/0!</v>
      </c>
      <c r="S22" s="53" t="str">
        <f>Fixtures!A22</f>
        <v>Penafiel</v>
      </c>
      <c r="T22" s="54">
        <f>Fixtures!D22</f>
        <v>43688</v>
      </c>
      <c r="U22" s="53" t="str">
        <f>Fixtures!B22</f>
        <v>Academico Viseu</v>
      </c>
      <c r="V22" s="51" t="e">
        <f>VLOOKUP($U22,AvgGoalStats!$A$3:$AE$998,5,FALSE)</f>
        <v>#DIV/0!</v>
      </c>
      <c r="W22" s="50" t="e">
        <f>VLOOKUP($U22,AvgGoalStats!$A$3:$AE$998,7,FALSE)</f>
        <v>#DIV/0!</v>
      </c>
      <c r="X22" s="50" t="e">
        <f>VLOOKUP($U22,AvgGoalStats!$A$3:$AE$998,8,FALSE)</f>
        <v>#DIV/0!</v>
      </c>
      <c r="Y22" s="50" t="e">
        <f>VLOOKUP($U22,AvgGoalStats!$A$3:$AE$998,10,FALSE)</f>
        <v>#DIV/0!</v>
      </c>
      <c r="Z22" s="50" t="e">
        <f>VLOOKUP($U22,AvgGoalStats!$A$3:$AE$998,11,FALSE)</f>
        <v>#DIV/0!</v>
      </c>
      <c r="AA22" s="50" t="e">
        <f>VLOOKUP($U22,AvgGoalStats!$A$3:$AE$998,13,FALSE)</f>
        <v>#DIV/0!</v>
      </c>
      <c r="AB22" s="50" t="e">
        <f>VLOOKUP($U22,AvgGoalStats!$A$3:$AE$998,14,FALSE)</f>
        <v>#DIV/0!</v>
      </c>
      <c r="AC22" s="50" t="e">
        <f>VLOOKUP($U22,AvgGoalStats!$A$3:$AE$998,16,FALSE)</f>
        <v>#DIV/0!</v>
      </c>
      <c r="AD22" s="50" t="e">
        <f>VLOOKUP($U22,AvgGoalStats!$A$3:$AE$998,17,FALSE)</f>
        <v>#DIV/0!</v>
      </c>
      <c r="AE22" s="50" t="e">
        <f>VLOOKUP($U22,AvgGoalStats!$A$3:$AE$998,19,FALSE)</f>
        <v>#DIV/0!</v>
      </c>
      <c r="AF22" s="50" t="e">
        <f>VLOOKUP($U22,AvgGoalStats!$A$3:$AE$998,20,FALSE)</f>
        <v>#DIV/0!</v>
      </c>
      <c r="AG22" s="50" t="e">
        <f>VLOOKUP($U22,AvgGoalStats!$A$3:$AE$998,22,FALSE)</f>
        <v>#DIV/0!</v>
      </c>
      <c r="AH22" s="50" t="e">
        <f>VLOOKUP($U22,AvgGoalStats!$A$3:$AE$998,23,FALSE)</f>
        <v>#DIV/0!</v>
      </c>
      <c r="AI22" s="50" t="e">
        <f>VLOOKUP($U22,AvgGoalStats!$A$3:$AE$998,25,FALSE)</f>
        <v>#DIV/0!</v>
      </c>
      <c r="AJ22" s="50" t="e">
        <f>VLOOKUP($U22,AvgGoalStats!$A$3:$AE$998,26,FALSE)</f>
        <v>#DIV/0!</v>
      </c>
      <c r="AK22" s="50" t="e">
        <f>VLOOKUP($U22,AvgGoalStats!$A$3:$AE$998,28,FALSE)</f>
        <v>#DIV/0!</v>
      </c>
      <c r="AL22" s="50" t="e">
        <f>VLOOKUP($U22,AvgGoalStats!$A$3:$AE$998,29,FALSE)</f>
        <v>#DIV/0!</v>
      </c>
      <c r="AM22" s="50" t="e">
        <f>VLOOKUP($U22,AvgGoalStats!$A$3:$AE$998,31,FALSE)</f>
        <v>#DIV/0!</v>
      </c>
    </row>
    <row r="23" spans="1:39" x14ac:dyDescent="0.3">
      <c r="A23" s="51" t="e">
        <f>VLOOKUP($S23,AvgGoalStats!$A$3:$AE$998,5,FALSE)</f>
        <v>#DIV/0!</v>
      </c>
      <c r="B23" s="50" t="e">
        <f>VLOOKUP($S23,AvgGoalStats!$A$3:$AE$998,6,FALSE)</f>
        <v>#DIV/0!</v>
      </c>
      <c r="C23" s="50" t="e">
        <f>VLOOKUP($S23,AvgGoalStats!$A$3:$AE$998,8,FALSE)</f>
        <v>#DIV/0!</v>
      </c>
      <c r="D23" s="50" t="e">
        <f>VLOOKUP($S23,AvgGoalStats!$A$3:$AE$998,9,FALSE)</f>
        <v>#DIV/0!</v>
      </c>
      <c r="E23" s="50" t="e">
        <f>VLOOKUP($S23,AvgGoalStats!$A$3:$AE$998,11,FALSE)</f>
        <v>#DIV/0!</v>
      </c>
      <c r="F23" s="50" t="e">
        <f>VLOOKUP($S23,AvgGoalStats!$A$3:$AE$998,12,FALSE)</f>
        <v>#DIV/0!</v>
      </c>
      <c r="G23" s="50" t="e">
        <f>VLOOKUP($S23,AvgGoalStats!$A$3:$AE$998,14,FALSE)</f>
        <v>#DIV/0!</v>
      </c>
      <c r="H23" s="50" t="e">
        <f>VLOOKUP($S23,AvgGoalStats!$A$3:$AE$998,15,FALSE)</f>
        <v>#DIV/0!</v>
      </c>
      <c r="I23" s="50" t="e">
        <f>VLOOKUP($S23,AvgGoalStats!$A$3:$AE$998,17,FALSE)</f>
        <v>#DIV/0!</v>
      </c>
      <c r="J23" s="50" t="e">
        <f>VLOOKUP($S23,AvgGoalStats!$A$3:$AE$998,18,FALSE)</f>
        <v>#DIV/0!</v>
      </c>
      <c r="K23" s="50" t="e">
        <f>VLOOKUP($S23,AvgGoalStats!$A$3:$AE$998,20,FALSE)</f>
        <v>#DIV/0!</v>
      </c>
      <c r="L23" s="50" t="e">
        <f>VLOOKUP($S23,AvgGoalStats!$A$3:$AE$998,21,FALSE)</f>
        <v>#DIV/0!</v>
      </c>
      <c r="M23" s="50" t="e">
        <f>VLOOKUP($S23,AvgGoalStats!$A$3:$AE$998,23,FALSE)</f>
        <v>#DIV/0!</v>
      </c>
      <c r="N23" s="50" t="e">
        <f>VLOOKUP($S23,AvgGoalStats!$A$3:$AE$998,24,FALSE)</f>
        <v>#DIV/0!</v>
      </c>
      <c r="O23" s="50" t="e">
        <f>VLOOKUP($S23,AvgGoalStats!$A$3:$AE$998,26,FALSE)</f>
        <v>#DIV/0!</v>
      </c>
      <c r="P23" s="50" t="e">
        <f>VLOOKUP($S23,AvgGoalStats!$A$3:$AE$998,27,FALSE)</f>
        <v>#DIV/0!</v>
      </c>
      <c r="Q23" s="50" t="e">
        <f>VLOOKUP($S23,AvgGoalStats!$A$3:$AE$998,29,FALSE)</f>
        <v>#DIV/0!</v>
      </c>
      <c r="R23" s="50" t="e">
        <f>VLOOKUP($S23,AvgGoalStats!$A$3:$AE$998,30,FALSE)</f>
        <v>#DIV/0!</v>
      </c>
      <c r="S23" s="53" t="str">
        <f>Fixtures!A23</f>
        <v>Benfica II</v>
      </c>
      <c r="T23" s="54">
        <f>Fixtures!D23</f>
        <v>43688</v>
      </c>
      <c r="U23" s="53" t="str">
        <f>Fixtures!B23</f>
        <v>Estoril</v>
      </c>
      <c r="V23" s="51" t="e">
        <f>VLOOKUP($U23,AvgGoalStats!$A$3:$AE$998,5,FALSE)</f>
        <v>#DIV/0!</v>
      </c>
      <c r="W23" s="50" t="e">
        <f>VLOOKUP($U23,AvgGoalStats!$A$3:$AE$998,7,FALSE)</f>
        <v>#DIV/0!</v>
      </c>
      <c r="X23" s="50" t="e">
        <f>VLOOKUP($U23,AvgGoalStats!$A$3:$AE$998,8,FALSE)</f>
        <v>#DIV/0!</v>
      </c>
      <c r="Y23" s="50" t="e">
        <f>VLOOKUP($U23,AvgGoalStats!$A$3:$AE$998,10,FALSE)</f>
        <v>#DIV/0!</v>
      </c>
      <c r="Z23" s="50" t="e">
        <f>VLOOKUP($U23,AvgGoalStats!$A$3:$AE$998,11,FALSE)</f>
        <v>#DIV/0!</v>
      </c>
      <c r="AA23" s="50" t="e">
        <f>VLOOKUP($U23,AvgGoalStats!$A$3:$AE$998,13,FALSE)</f>
        <v>#DIV/0!</v>
      </c>
      <c r="AB23" s="50" t="e">
        <f>VLOOKUP($U23,AvgGoalStats!$A$3:$AE$998,14,FALSE)</f>
        <v>#DIV/0!</v>
      </c>
      <c r="AC23" s="50" t="e">
        <f>VLOOKUP($U23,AvgGoalStats!$A$3:$AE$998,16,FALSE)</f>
        <v>#DIV/0!</v>
      </c>
      <c r="AD23" s="50" t="e">
        <f>VLOOKUP($U23,AvgGoalStats!$A$3:$AE$998,17,FALSE)</f>
        <v>#DIV/0!</v>
      </c>
      <c r="AE23" s="50" t="e">
        <f>VLOOKUP($U23,AvgGoalStats!$A$3:$AE$998,19,FALSE)</f>
        <v>#DIV/0!</v>
      </c>
      <c r="AF23" s="50" t="e">
        <f>VLOOKUP($U23,AvgGoalStats!$A$3:$AE$998,20,FALSE)</f>
        <v>#DIV/0!</v>
      </c>
      <c r="AG23" s="50" t="e">
        <f>VLOOKUP($U23,AvgGoalStats!$A$3:$AE$998,22,FALSE)</f>
        <v>#DIV/0!</v>
      </c>
      <c r="AH23" s="50" t="e">
        <f>VLOOKUP($U23,AvgGoalStats!$A$3:$AE$998,23,FALSE)</f>
        <v>#DIV/0!</v>
      </c>
      <c r="AI23" s="50" t="e">
        <f>VLOOKUP($U23,AvgGoalStats!$A$3:$AE$998,25,FALSE)</f>
        <v>#DIV/0!</v>
      </c>
      <c r="AJ23" s="50" t="e">
        <f>VLOOKUP($U23,AvgGoalStats!$A$3:$AE$998,26,FALSE)</f>
        <v>#DIV/0!</v>
      </c>
      <c r="AK23" s="50" t="e">
        <f>VLOOKUP($U23,AvgGoalStats!$A$3:$AE$998,28,FALSE)</f>
        <v>#DIV/0!</v>
      </c>
      <c r="AL23" s="50" t="e">
        <f>VLOOKUP($U23,AvgGoalStats!$A$3:$AE$998,29,FALSE)</f>
        <v>#DIV/0!</v>
      </c>
      <c r="AM23" s="50" t="e">
        <f>VLOOKUP($U23,AvgGoalStats!$A$3:$AE$998,31,FALSE)</f>
        <v>#DIV/0!</v>
      </c>
    </row>
    <row r="24" spans="1:39" x14ac:dyDescent="0.3">
      <c r="A24" s="51">
        <f>VLOOKUP($S24,AvgGoalStats!$A$3:$AE$998,5,FALSE)</f>
        <v>3</v>
      </c>
      <c r="B24" s="50" t="e">
        <f>VLOOKUP($S24,AvgGoalStats!$A$3:$AE$998,6,FALSE)</f>
        <v>#DIV/0!</v>
      </c>
      <c r="C24" s="50">
        <f>VLOOKUP($S24,AvgGoalStats!$A$3:$AE$998,8,FALSE)</f>
        <v>2</v>
      </c>
      <c r="D24" s="50" t="e">
        <f>VLOOKUP($S24,AvgGoalStats!$A$3:$AE$998,9,FALSE)</f>
        <v>#DIV/0!</v>
      </c>
      <c r="E24" s="50">
        <f>VLOOKUP($S24,AvgGoalStats!$A$3:$AE$998,11,FALSE)</f>
        <v>1</v>
      </c>
      <c r="F24" s="50" t="e">
        <f>VLOOKUP($S24,AvgGoalStats!$A$3:$AE$998,12,FALSE)</f>
        <v>#DIV/0!</v>
      </c>
      <c r="G24" s="50">
        <f>VLOOKUP($S24,AvgGoalStats!$A$3:$AE$998,14,FALSE)</f>
        <v>1</v>
      </c>
      <c r="H24" s="50" t="e">
        <f>VLOOKUP($S24,AvgGoalStats!$A$3:$AE$998,15,FALSE)</f>
        <v>#DIV/0!</v>
      </c>
      <c r="I24" s="50">
        <f>VLOOKUP($S24,AvgGoalStats!$A$3:$AE$998,17,FALSE)</f>
        <v>1</v>
      </c>
      <c r="J24" s="50" t="e">
        <f>VLOOKUP($S24,AvgGoalStats!$A$3:$AE$998,18,FALSE)</f>
        <v>#DIV/0!</v>
      </c>
      <c r="K24" s="50">
        <f>VLOOKUP($S24,AvgGoalStats!$A$3:$AE$998,20,FALSE)</f>
        <v>0</v>
      </c>
      <c r="L24" s="50" t="e">
        <f>VLOOKUP($S24,AvgGoalStats!$A$3:$AE$998,21,FALSE)</f>
        <v>#DIV/0!</v>
      </c>
      <c r="M24" s="50">
        <f>VLOOKUP($S24,AvgGoalStats!$A$3:$AE$998,23,FALSE)</f>
        <v>2</v>
      </c>
      <c r="N24" s="50" t="e">
        <f>VLOOKUP($S24,AvgGoalStats!$A$3:$AE$998,24,FALSE)</f>
        <v>#DIV/0!</v>
      </c>
      <c r="O24" s="50">
        <f>VLOOKUP($S24,AvgGoalStats!$A$3:$AE$998,26,FALSE)</f>
        <v>1</v>
      </c>
      <c r="P24" s="50" t="e">
        <f>VLOOKUP($S24,AvgGoalStats!$A$3:$AE$998,27,FALSE)</f>
        <v>#DIV/0!</v>
      </c>
      <c r="Q24" s="50">
        <f>VLOOKUP($S24,AvgGoalStats!$A$3:$AE$998,29,FALSE)</f>
        <v>1</v>
      </c>
      <c r="R24" s="50" t="e">
        <f>VLOOKUP($S24,AvgGoalStats!$A$3:$AE$998,30,FALSE)</f>
        <v>#DIV/0!</v>
      </c>
      <c r="S24" s="53" t="str">
        <f>Fixtures!A24</f>
        <v>Rangers</v>
      </c>
      <c r="T24" s="54">
        <f>Fixtures!D24</f>
        <v>43688</v>
      </c>
      <c r="U24" s="53" t="str">
        <f>Fixtures!B24</f>
        <v>Hibernian</v>
      </c>
      <c r="V24" s="51">
        <f>VLOOKUP($U24,AvgGoalStats!$A$3:$AE$998,5,FALSE)</f>
        <v>1</v>
      </c>
      <c r="W24" s="50" t="e">
        <f>VLOOKUP($U24,AvgGoalStats!$A$3:$AE$998,7,FALSE)</f>
        <v>#DIV/0!</v>
      </c>
      <c r="X24" s="50">
        <f>VLOOKUP($U24,AvgGoalStats!$A$3:$AE$998,8,FALSE)</f>
        <v>1</v>
      </c>
      <c r="Y24" s="50" t="e">
        <f>VLOOKUP($U24,AvgGoalStats!$A$3:$AE$998,10,FALSE)</f>
        <v>#DIV/0!</v>
      </c>
      <c r="Z24" s="50">
        <f>VLOOKUP($U24,AvgGoalStats!$A$3:$AE$998,11,FALSE)</f>
        <v>0</v>
      </c>
      <c r="AA24" s="50" t="e">
        <f>VLOOKUP($U24,AvgGoalStats!$A$3:$AE$998,13,FALSE)</f>
        <v>#DIV/0!</v>
      </c>
      <c r="AB24" s="50">
        <f>VLOOKUP($U24,AvgGoalStats!$A$3:$AE$998,14,FALSE)</f>
        <v>0</v>
      </c>
      <c r="AC24" s="50" t="e">
        <f>VLOOKUP($U24,AvgGoalStats!$A$3:$AE$998,16,FALSE)</f>
        <v>#DIV/0!</v>
      </c>
      <c r="AD24" s="50">
        <f>VLOOKUP($U24,AvgGoalStats!$A$3:$AE$998,17,FALSE)</f>
        <v>0</v>
      </c>
      <c r="AE24" s="50" t="e">
        <f>VLOOKUP($U24,AvgGoalStats!$A$3:$AE$998,19,FALSE)</f>
        <v>#DIV/0!</v>
      </c>
      <c r="AF24" s="50">
        <f>VLOOKUP($U24,AvgGoalStats!$A$3:$AE$998,20,FALSE)</f>
        <v>0</v>
      </c>
      <c r="AG24" s="50" t="e">
        <f>VLOOKUP($U24,AvgGoalStats!$A$3:$AE$998,22,FALSE)</f>
        <v>#DIV/0!</v>
      </c>
      <c r="AH24" s="50">
        <f>VLOOKUP($U24,AvgGoalStats!$A$3:$AE$998,23,FALSE)</f>
        <v>1</v>
      </c>
      <c r="AI24" s="50" t="e">
        <f>VLOOKUP($U24,AvgGoalStats!$A$3:$AE$998,25,FALSE)</f>
        <v>#DIV/0!</v>
      </c>
      <c r="AJ24" s="50">
        <f>VLOOKUP($U24,AvgGoalStats!$A$3:$AE$998,26,FALSE)</f>
        <v>1</v>
      </c>
      <c r="AK24" s="50" t="e">
        <f>VLOOKUP($U24,AvgGoalStats!$A$3:$AE$998,28,FALSE)</f>
        <v>#DIV/0!</v>
      </c>
      <c r="AL24" s="50">
        <f>VLOOKUP($U24,AvgGoalStats!$A$3:$AE$998,29,FALSE)</f>
        <v>0</v>
      </c>
      <c r="AM24" s="50" t="e">
        <f>VLOOKUP($U24,AvgGoalStats!$A$3:$AE$998,31,FALSE)</f>
        <v>#DIV/0!</v>
      </c>
    </row>
    <row r="25" spans="1:39" x14ac:dyDescent="0.3">
      <c r="A25" s="51">
        <f>VLOOKUP($S25,AvgGoalStats!$A$3:$AE$998,5,FALSE)</f>
        <v>1</v>
      </c>
      <c r="B25" s="50" t="e">
        <f>VLOOKUP($S25,AvgGoalStats!$A$3:$AE$998,6,FALSE)</f>
        <v>#DIV/0!</v>
      </c>
      <c r="C25" s="50">
        <f>VLOOKUP($S25,AvgGoalStats!$A$3:$AE$998,8,FALSE)</f>
        <v>0</v>
      </c>
      <c r="D25" s="50" t="e">
        <f>VLOOKUP($S25,AvgGoalStats!$A$3:$AE$998,9,FALSE)</f>
        <v>#DIV/0!</v>
      </c>
      <c r="E25" s="50">
        <f>VLOOKUP($S25,AvgGoalStats!$A$3:$AE$998,11,FALSE)</f>
        <v>1</v>
      </c>
      <c r="F25" s="50" t="e">
        <f>VLOOKUP($S25,AvgGoalStats!$A$3:$AE$998,12,FALSE)</f>
        <v>#DIV/0!</v>
      </c>
      <c r="G25" s="50">
        <f>VLOOKUP($S25,AvgGoalStats!$A$3:$AE$998,14,FALSE)</f>
        <v>0</v>
      </c>
      <c r="H25" s="50" t="e">
        <f>VLOOKUP($S25,AvgGoalStats!$A$3:$AE$998,15,FALSE)</f>
        <v>#DIV/0!</v>
      </c>
      <c r="I25" s="50">
        <f>VLOOKUP($S25,AvgGoalStats!$A$3:$AE$998,17,FALSE)</f>
        <v>0</v>
      </c>
      <c r="J25" s="50" t="e">
        <f>VLOOKUP($S25,AvgGoalStats!$A$3:$AE$998,18,FALSE)</f>
        <v>#DIV/0!</v>
      </c>
      <c r="K25" s="50">
        <f>VLOOKUP($S25,AvgGoalStats!$A$3:$AE$998,20,FALSE)</f>
        <v>0</v>
      </c>
      <c r="L25" s="50" t="e">
        <f>VLOOKUP($S25,AvgGoalStats!$A$3:$AE$998,21,FALSE)</f>
        <v>#DIV/0!</v>
      </c>
      <c r="M25" s="50">
        <f>VLOOKUP($S25,AvgGoalStats!$A$3:$AE$998,23,FALSE)</f>
        <v>1</v>
      </c>
      <c r="N25" s="50" t="e">
        <f>VLOOKUP($S25,AvgGoalStats!$A$3:$AE$998,24,FALSE)</f>
        <v>#DIV/0!</v>
      </c>
      <c r="O25" s="50">
        <f>VLOOKUP($S25,AvgGoalStats!$A$3:$AE$998,26,FALSE)</f>
        <v>0</v>
      </c>
      <c r="P25" s="50" t="e">
        <f>VLOOKUP($S25,AvgGoalStats!$A$3:$AE$998,27,FALSE)</f>
        <v>#DIV/0!</v>
      </c>
      <c r="Q25" s="50">
        <f>VLOOKUP($S25,AvgGoalStats!$A$3:$AE$998,29,FALSE)</f>
        <v>1</v>
      </c>
      <c r="R25" s="50" t="e">
        <f>VLOOKUP($S25,AvgGoalStats!$A$3:$AE$998,30,FALSE)</f>
        <v>#DIV/0!</v>
      </c>
      <c r="S25" s="53" t="str">
        <f>Fixtures!A25</f>
        <v>St. Mirren</v>
      </c>
      <c r="T25" s="54">
        <f>Fixtures!D25</f>
        <v>43688</v>
      </c>
      <c r="U25" s="53" t="str">
        <f>Fixtures!B25</f>
        <v>Aberdeen</v>
      </c>
      <c r="V25" s="51">
        <f>VLOOKUP($U25,AvgGoalStats!$A$3:$AE$998,5,FALSE)</f>
        <v>5</v>
      </c>
      <c r="W25" s="50" t="e">
        <f>VLOOKUP($U25,AvgGoalStats!$A$3:$AE$998,7,FALSE)</f>
        <v>#DIV/0!</v>
      </c>
      <c r="X25" s="50">
        <f>VLOOKUP($U25,AvgGoalStats!$A$3:$AE$998,8,FALSE)</f>
        <v>3</v>
      </c>
      <c r="Y25" s="50" t="e">
        <f>VLOOKUP($U25,AvgGoalStats!$A$3:$AE$998,10,FALSE)</f>
        <v>#DIV/0!</v>
      </c>
      <c r="Z25" s="50">
        <f>VLOOKUP($U25,AvgGoalStats!$A$3:$AE$998,11,FALSE)</f>
        <v>2</v>
      </c>
      <c r="AA25" s="50" t="e">
        <f>VLOOKUP($U25,AvgGoalStats!$A$3:$AE$998,13,FALSE)</f>
        <v>#DIV/0!</v>
      </c>
      <c r="AB25" s="50">
        <f>VLOOKUP($U25,AvgGoalStats!$A$3:$AE$998,14,FALSE)</f>
        <v>1</v>
      </c>
      <c r="AC25" s="50" t="e">
        <f>VLOOKUP($U25,AvgGoalStats!$A$3:$AE$998,16,FALSE)</f>
        <v>#DIV/0!</v>
      </c>
      <c r="AD25" s="50">
        <f>VLOOKUP($U25,AvgGoalStats!$A$3:$AE$998,17,FALSE)</f>
        <v>1</v>
      </c>
      <c r="AE25" s="50" t="e">
        <f>VLOOKUP($U25,AvgGoalStats!$A$3:$AE$998,19,FALSE)</f>
        <v>#DIV/0!</v>
      </c>
      <c r="AF25" s="50">
        <f>VLOOKUP($U25,AvgGoalStats!$A$3:$AE$998,20,FALSE)</f>
        <v>0</v>
      </c>
      <c r="AG25" s="50" t="e">
        <f>VLOOKUP($U25,AvgGoalStats!$A$3:$AE$998,22,FALSE)</f>
        <v>#DIV/0!</v>
      </c>
      <c r="AH25" s="50">
        <f>VLOOKUP($U25,AvgGoalStats!$A$3:$AE$998,23,FALSE)</f>
        <v>4</v>
      </c>
      <c r="AI25" s="50" t="e">
        <f>VLOOKUP($U25,AvgGoalStats!$A$3:$AE$998,25,FALSE)</f>
        <v>#DIV/0!</v>
      </c>
      <c r="AJ25" s="50">
        <f>VLOOKUP($U25,AvgGoalStats!$A$3:$AE$998,26,FALSE)</f>
        <v>2</v>
      </c>
      <c r="AK25" s="50" t="e">
        <f>VLOOKUP($U25,AvgGoalStats!$A$3:$AE$998,28,FALSE)</f>
        <v>#DIV/0!</v>
      </c>
      <c r="AL25" s="50">
        <f>VLOOKUP($U25,AvgGoalStats!$A$3:$AE$998,29,FALSE)</f>
        <v>2</v>
      </c>
      <c r="AM25" s="50" t="e">
        <f>VLOOKUP($U25,AvgGoalStats!$A$3:$AE$998,31,FALSE)</f>
        <v>#DIV/0!</v>
      </c>
    </row>
    <row r="26" spans="1:39" x14ac:dyDescent="0.3">
      <c r="A26" s="51">
        <f>VLOOKUP($S26,AvgGoalStats!$A$3:$AE$998,5,FALSE)</f>
        <v>1.6666666666666667</v>
      </c>
      <c r="B26" s="50">
        <f>VLOOKUP($S26,AvgGoalStats!$A$3:$AE$998,6,FALSE)</f>
        <v>1.5</v>
      </c>
      <c r="C26" s="50">
        <f>VLOOKUP($S26,AvgGoalStats!$A$3:$AE$998,8,FALSE)</f>
        <v>0.95238095238095233</v>
      </c>
      <c r="D26" s="50">
        <f>VLOOKUP($S26,AvgGoalStats!$A$3:$AE$998,9,FALSE)</f>
        <v>1.1000000000000001</v>
      </c>
      <c r="E26" s="50">
        <f>VLOOKUP($S26,AvgGoalStats!$A$3:$AE$998,11,FALSE)</f>
        <v>0.7142857142857143</v>
      </c>
      <c r="F26" s="50">
        <f>VLOOKUP($S26,AvgGoalStats!$A$3:$AE$998,12,FALSE)</f>
        <v>0.4</v>
      </c>
      <c r="G26" s="50">
        <f>VLOOKUP($S26,AvgGoalStats!$A$3:$AE$998,14,FALSE)</f>
        <v>0.42857142857142855</v>
      </c>
      <c r="H26" s="50">
        <f>VLOOKUP($S26,AvgGoalStats!$A$3:$AE$998,15,FALSE)</f>
        <v>0.4</v>
      </c>
      <c r="I26" s="50">
        <f>VLOOKUP($S26,AvgGoalStats!$A$3:$AE$998,17,FALSE)</f>
        <v>0.38095238095238093</v>
      </c>
      <c r="J26" s="50">
        <f>VLOOKUP($S26,AvgGoalStats!$A$3:$AE$998,18,FALSE)</f>
        <v>0.3</v>
      </c>
      <c r="K26" s="50">
        <f>VLOOKUP($S26,AvgGoalStats!$A$3:$AE$998,20,FALSE)</f>
        <v>4.7619047619047616E-2</v>
      </c>
      <c r="L26" s="50">
        <f>VLOOKUP($S26,AvgGoalStats!$A$3:$AE$998,21,FALSE)</f>
        <v>0.1</v>
      </c>
      <c r="M26" s="50">
        <f>VLOOKUP($S26,AvgGoalStats!$A$3:$AE$998,23,FALSE)</f>
        <v>1.2380952380952381</v>
      </c>
      <c r="N26" s="50">
        <f>VLOOKUP($S26,AvgGoalStats!$A$3:$AE$998,24,FALSE)</f>
        <v>1.1000000000000001</v>
      </c>
      <c r="O26" s="50">
        <f>VLOOKUP($S26,AvgGoalStats!$A$3:$AE$998,26,FALSE)</f>
        <v>0.5714285714285714</v>
      </c>
      <c r="P26" s="50">
        <f>VLOOKUP($S26,AvgGoalStats!$A$3:$AE$998,27,FALSE)</f>
        <v>0.8</v>
      </c>
      <c r="Q26" s="50">
        <f>VLOOKUP($S26,AvgGoalStats!$A$3:$AE$998,29,FALSE)</f>
        <v>0.66666666666666663</v>
      </c>
      <c r="R26" s="50">
        <f>VLOOKUP($S26,AvgGoalStats!$A$3:$AE$998,30,FALSE)</f>
        <v>0.3</v>
      </c>
      <c r="S26" s="53" t="str">
        <f>Fixtures!A26</f>
        <v>Cerezo Osaka</v>
      </c>
      <c r="T26" s="54">
        <f>Fixtures!D26</f>
        <v>43688</v>
      </c>
      <c r="U26" s="53" t="str">
        <f>Fixtures!B26</f>
        <v>Sagan Tosu</v>
      </c>
      <c r="V26" s="51">
        <f>VLOOKUP($U26,AvgGoalStats!$A$3:$AE$998,5,FALSE)</f>
        <v>2.1904761904761907</v>
      </c>
      <c r="W26" s="50">
        <f>VLOOKUP($U26,AvgGoalStats!$A$3:$AE$998,7,FALSE)</f>
        <v>1.8181818181818181</v>
      </c>
      <c r="X26" s="50">
        <f>VLOOKUP($U26,AvgGoalStats!$A$3:$AE$998,8,FALSE)</f>
        <v>0.7142857142857143</v>
      </c>
      <c r="Y26" s="50">
        <f>VLOOKUP($U26,AvgGoalStats!$A$3:$AE$998,10,FALSE)</f>
        <v>0.36363636363636365</v>
      </c>
      <c r="Z26" s="50">
        <f>VLOOKUP($U26,AvgGoalStats!$A$3:$AE$998,11,FALSE)</f>
        <v>1.4761904761904763</v>
      </c>
      <c r="AA26" s="50">
        <f>VLOOKUP($U26,AvgGoalStats!$A$3:$AE$998,13,FALSE)</f>
        <v>1.4545454545454546</v>
      </c>
      <c r="AB26" s="50">
        <f>VLOOKUP($U26,AvgGoalStats!$A$3:$AE$998,14,FALSE)</f>
        <v>0.76190476190476186</v>
      </c>
      <c r="AC26" s="50">
        <f>VLOOKUP($U26,AvgGoalStats!$A$3:$AE$998,16,FALSE)</f>
        <v>0.81818181818181823</v>
      </c>
      <c r="AD26" s="50">
        <f>VLOOKUP($U26,AvgGoalStats!$A$3:$AE$998,17,FALSE)</f>
        <v>0.2857142857142857</v>
      </c>
      <c r="AE26" s="50">
        <f>VLOOKUP($U26,AvgGoalStats!$A$3:$AE$998,19,FALSE)</f>
        <v>0.18181818181818182</v>
      </c>
      <c r="AF26" s="50">
        <f>VLOOKUP($U26,AvgGoalStats!$A$3:$AE$998,20,FALSE)</f>
        <v>0.47619047619047616</v>
      </c>
      <c r="AG26" s="50">
        <f>VLOOKUP($U26,AvgGoalStats!$A$3:$AE$998,22,FALSE)</f>
        <v>0.63636363636363635</v>
      </c>
      <c r="AH26" s="50">
        <f>VLOOKUP($U26,AvgGoalStats!$A$3:$AE$998,23,FALSE)</f>
        <v>1.4285714285714286</v>
      </c>
      <c r="AI26" s="50">
        <f>VLOOKUP($U26,AvgGoalStats!$A$3:$AE$998,25,FALSE)</f>
        <v>1</v>
      </c>
      <c r="AJ26" s="50">
        <f>VLOOKUP($U26,AvgGoalStats!$A$3:$AE$998,26,FALSE)</f>
        <v>0.42857142857142855</v>
      </c>
      <c r="AK26" s="50">
        <f>VLOOKUP($U26,AvgGoalStats!$A$3:$AE$998,28,FALSE)</f>
        <v>0.18181818181818182</v>
      </c>
      <c r="AL26" s="50">
        <f>VLOOKUP($U26,AvgGoalStats!$A$3:$AE$998,29,FALSE)</f>
        <v>1</v>
      </c>
      <c r="AM26" s="50">
        <f>VLOOKUP($U26,AvgGoalStats!$A$3:$AE$998,31,FALSE)</f>
        <v>0.81818181818181823</v>
      </c>
    </row>
    <row r="27" spans="1:39" x14ac:dyDescent="0.3">
      <c r="A27" s="51">
        <f>VLOOKUP($S27,AvgGoalStats!$A$3:$AE$998,5,FALSE)</f>
        <v>2.0476190476190474</v>
      </c>
      <c r="B27" s="50">
        <f>VLOOKUP($S27,AvgGoalStats!$A$3:$AE$998,6,FALSE)</f>
        <v>2.5</v>
      </c>
      <c r="C27" s="50">
        <f>VLOOKUP($S27,AvgGoalStats!$A$3:$AE$998,8,FALSE)</f>
        <v>0.7142857142857143</v>
      </c>
      <c r="D27" s="50">
        <f>VLOOKUP($S27,AvgGoalStats!$A$3:$AE$998,9,FALSE)</f>
        <v>1</v>
      </c>
      <c r="E27" s="50">
        <f>VLOOKUP($S27,AvgGoalStats!$A$3:$AE$998,11,FALSE)</f>
        <v>1.3333333333333333</v>
      </c>
      <c r="F27" s="50">
        <f>VLOOKUP($S27,AvgGoalStats!$A$3:$AE$998,12,FALSE)</f>
        <v>1.5</v>
      </c>
      <c r="G27" s="50">
        <f>VLOOKUP($S27,AvgGoalStats!$A$3:$AE$998,14,FALSE)</f>
        <v>0.95238095238095233</v>
      </c>
      <c r="H27" s="50">
        <f>VLOOKUP($S27,AvgGoalStats!$A$3:$AE$998,15,FALSE)</f>
        <v>1.3</v>
      </c>
      <c r="I27" s="50">
        <f>VLOOKUP($S27,AvgGoalStats!$A$3:$AE$998,17,FALSE)</f>
        <v>0.19047619047619047</v>
      </c>
      <c r="J27" s="50">
        <f>VLOOKUP($S27,AvgGoalStats!$A$3:$AE$998,18,FALSE)</f>
        <v>0.3</v>
      </c>
      <c r="K27" s="50">
        <f>VLOOKUP($S27,AvgGoalStats!$A$3:$AE$998,20,FALSE)</f>
        <v>0.76190476190476186</v>
      </c>
      <c r="L27" s="50">
        <f>VLOOKUP($S27,AvgGoalStats!$A$3:$AE$998,21,FALSE)</f>
        <v>1</v>
      </c>
      <c r="M27" s="50">
        <f>VLOOKUP($S27,AvgGoalStats!$A$3:$AE$998,23,FALSE)</f>
        <v>1.0952380952380953</v>
      </c>
      <c r="N27" s="50">
        <f>VLOOKUP($S27,AvgGoalStats!$A$3:$AE$998,24,FALSE)</f>
        <v>1.2</v>
      </c>
      <c r="O27" s="50">
        <f>VLOOKUP($S27,AvgGoalStats!$A$3:$AE$998,26,FALSE)</f>
        <v>0.52380952380952384</v>
      </c>
      <c r="P27" s="50">
        <f>VLOOKUP($S27,AvgGoalStats!$A$3:$AE$998,27,FALSE)</f>
        <v>0.7</v>
      </c>
      <c r="Q27" s="50">
        <f>VLOOKUP($S27,AvgGoalStats!$A$3:$AE$998,29,FALSE)</f>
        <v>0.5714285714285714</v>
      </c>
      <c r="R27" s="50">
        <f>VLOOKUP($S27,AvgGoalStats!$A$3:$AE$998,30,FALSE)</f>
        <v>0.5</v>
      </c>
      <c r="S27" s="53" t="str">
        <f>Fixtures!A27</f>
        <v>Júbilo Iwata</v>
      </c>
      <c r="T27" s="54">
        <f>Fixtures!D27</f>
        <v>43688</v>
      </c>
      <c r="U27" s="53" t="str">
        <f>Fixtures!B27</f>
        <v>Shonan Bellmare</v>
      </c>
      <c r="V27" s="51">
        <f>VLOOKUP($U27,AvgGoalStats!$A$3:$AE$998,5,FALSE)</f>
        <v>2.9523809523809526</v>
      </c>
      <c r="W27" s="50">
        <f>VLOOKUP($U27,AvgGoalStats!$A$3:$AE$998,7,FALSE)</f>
        <v>3.1</v>
      </c>
      <c r="X27" s="50">
        <f>VLOOKUP($U27,AvgGoalStats!$A$3:$AE$998,8,FALSE)</f>
        <v>1.3333333333333333</v>
      </c>
      <c r="Y27" s="50">
        <f>VLOOKUP($U27,AvgGoalStats!$A$3:$AE$998,10,FALSE)</f>
        <v>1.3</v>
      </c>
      <c r="Z27" s="50">
        <f>VLOOKUP($U27,AvgGoalStats!$A$3:$AE$998,11,FALSE)</f>
        <v>1.6190476190476191</v>
      </c>
      <c r="AA27" s="50">
        <f>VLOOKUP($U27,AvgGoalStats!$A$3:$AE$998,13,FALSE)</f>
        <v>1.8</v>
      </c>
      <c r="AB27" s="50">
        <f>VLOOKUP($U27,AvgGoalStats!$A$3:$AE$998,14,FALSE)</f>
        <v>0.90476190476190477</v>
      </c>
      <c r="AC27" s="50">
        <f>VLOOKUP($U27,AvgGoalStats!$A$3:$AE$998,16,FALSE)</f>
        <v>1.1000000000000001</v>
      </c>
      <c r="AD27" s="50">
        <f>VLOOKUP($U27,AvgGoalStats!$A$3:$AE$998,17,FALSE)</f>
        <v>0.38095238095238093</v>
      </c>
      <c r="AE27" s="50">
        <f>VLOOKUP($U27,AvgGoalStats!$A$3:$AE$998,19,FALSE)</f>
        <v>0.4</v>
      </c>
      <c r="AF27" s="50">
        <f>VLOOKUP($U27,AvgGoalStats!$A$3:$AE$998,20,FALSE)</f>
        <v>0.52380952380952384</v>
      </c>
      <c r="AG27" s="50">
        <f>VLOOKUP($U27,AvgGoalStats!$A$3:$AE$998,22,FALSE)</f>
        <v>0.7</v>
      </c>
      <c r="AH27" s="50">
        <f>VLOOKUP($U27,AvgGoalStats!$A$3:$AE$998,23,FALSE)</f>
        <v>2.0476190476190474</v>
      </c>
      <c r="AI27" s="50">
        <f>VLOOKUP($U27,AvgGoalStats!$A$3:$AE$998,25,FALSE)</f>
        <v>2</v>
      </c>
      <c r="AJ27" s="50">
        <f>VLOOKUP($U27,AvgGoalStats!$A$3:$AE$998,26,FALSE)</f>
        <v>0.95238095238095233</v>
      </c>
      <c r="AK27" s="50">
        <f>VLOOKUP($U27,AvgGoalStats!$A$3:$AE$998,28,FALSE)</f>
        <v>0.9</v>
      </c>
      <c r="AL27" s="50">
        <f>VLOOKUP($U27,AvgGoalStats!$A$3:$AE$998,29,FALSE)</f>
        <v>1.0952380952380953</v>
      </c>
      <c r="AM27" s="50">
        <f>VLOOKUP($U27,AvgGoalStats!$A$3:$AE$998,31,FALSE)</f>
        <v>1.1000000000000001</v>
      </c>
    </row>
    <row r="28" spans="1:39" x14ac:dyDescent="0.3">
      <c r="A28" s="51">
        <f>VLOOKUP($S28,AvgGoalStats!$A$3:$AE$998,5,FALSE)</f>
        <v>2.1538461538461537</v>
      </c>
      <c r="B28" s="50">
        <f>VLOOKUP($S28,AvgGoalStats!$A$3:$AE$998,6,FALSE)</f>
        <v>2.5714285714285716</v>
      </c>
      <c r="C28" s="50">
        <f>VLOOKUP($S28,AvgGoalStats!$A$3:$AE$998,8,FALSE)</f>
        <v>1.2307692307692308</v>
      </c>
      <c r="D28" s="50">
        <f>VLOOKUP($S28,AvgGoalStats!$A$3:$AE$998,9,FALSE)</f>
        <v>2</v>
      </c>
      <c r="E28" s="50">
        <f>VLOOKUP($S28,AvgGoalStats!$A$3:$AE$998,11,FALSE)</f>
        <v>0.92307692307692313</v>
      </c>
      <c r="F28" s="50">
        <f>VLOOKUP($S28,AvgGoalStats!$A$3:$AE$998,12,FALSE)</f>
        <v>0.5714285714285714</v>
      </c>
      <c r="G28" s="50">
        <f>VLOOKUP($S28,AvgGoalStats!$A$3:$AE$998,14,FALSE)</f>
        <v>1.3846153846153846</v>
      </c>
      <c r="H28" s="50">
        <f>VLOOKUP($S28,AvgGoalStats!$A$3:$AE$998,15,FALSE)</f>
        <v>1.4285714285714286</v>
      </c>
      <c r="I28" s="50">
        <f>VLOOKUP($S28,AvgGoalStats!$A$3:$AE$998,17,FALSE)</f>
        <v>0.69230769230769229</v>
      </c>
      <c r="J28" s="50">
        <f>VLOOKUP($S28,AvgGoalStats!$A$3:$AE$998,18,FALSE)</f>
        <v>1.1428571428571428</v>
      </c>
      <c r="K28" s="50">
        <f>VLOOKUP($S28,AvgGoalStats!$A$3:$AE$998,20,FALSE)</f>
        <v>0.69230769230769229</v>
      </c>
      <c r="L28" s="50">
        <f>VLOOKUP($S28,AvgGoalStats!$A$3:$AE$998,21,FALSE)</f>
        <v>0.2857142857142857</v>
      </c>
      <c r="M28" s="50">
        <f>VLOOKUP($S28,AvgGoalStats!$A$3:$AE$998,23,FALSE)</f>
        <v>0.76923076923076927</v>
      </c>
      <c r="N28" s="50">
        <f>VLOOKUP($S28,AvgGoalStats!$A$3:$AE$998,24,FALSE)</f>
        <v>1.1428571428571428</v>
      </c>
      <c r="O28" s="50">
        <f>VLOOKUP($S28,AvgGoalStats!$A$3:$AE$998,26,FALSE)</f>
        <v>0.53846153846153844</v>
      </c>
      <c r="P28" s="50">
        <f>VLOOKUP($S28,AvgGoalStats!$A$3:$AE$998,27,FALSE)</f>
        <v>0.8571428571428571</v>
      </c>
      <c r="Q28" s="50">
        <f>VLOOKUP($S28,AvgGoalStats!$A$3:$AE$998,29,FALSE)</f>
        <v>0.23076923076923078</v>
      </c>
      <c r="R28" s="50">
        <f>VLOOKUP($S28,AvgGoalStats!$A$3:$AE$998,30,FALSE)</f>
        <v>0.2857142857142857</v>
      </c>
      <c r="S28" s="53" t="str">
        <f>Fixtures!A28</f>
        <v>Internacional</v>
      </c>
      <c r="T28" s="54">
        <f>Fixtures!D28</f>
        <v>43688</v>
      </c>
      <c r="U28" s="53" t="str">
        <f>Fixtures!B28</f>
        <v>Corinthians</v>
      </c>
      <c r="V28" s="51">
        <f>VLOOKUP($U28,AvgGoalStats!$A$3:$AE$998,5,FALSE)</f>
        <v>1.7692307692307692</v>
      </c>
      <c r="W28" s="50">
        <f>VLOOKUP($U28,AvgGoalStats!$A$3:$AE$998,7,FALSE)</f>
        <v>2.3333333333333335</v>
      </c>
      <c r="X28" s="50">
        <f>VLOOKUP($U28,AvgGoalStats!$A$3:$AE$998,8,FALSE)</f>
        <v>1.1538461538461537</v>
      </c>
      <c r="Y28" s="50">
        <f>VLOOKUP($U28,AvgGoalStats!$A$3:$AE$998,10,FALSE)</f>
        <v>1.3333333333333333</v>
      </c>
      <c r="Z28" s="50">
        <f>VLOOKUP($U28,AvgGoalStats!$A$3:$AE$998,11,FALSE)</f>
        <v>0.61538461538461542</v>
      </c>
      <c r="AA28" s="50">
        <f>VLOOKUP($U28,AvgGoalStats!$A$3:$AE$998,13,FALSE)</f>
        <v>1</v>
      </c>
      <c r="AB28" s="50">
        <f>VLOOKUP($U28,AvgGoalStats!$A$3:$AE$998,14,FALSE)</f>
        <v>1</v>
      </c>
      <c r="AC28" s="50">
        <f>VLOOKUP($U28,AvgGoalStats!$A$3:$AE$998,16,FALSE)</f>
        <v>1.5</v>
      </c>
      <c r="AD28" s="50">
        <f>VLOOKUP($U28,AvgGoalStats!$A$3:$AE$998,17,FALSE)</f>
        <v>0.69230769230769229</v>
      </c>
      <c r="AE28" s="50">
        <f>VLOOKUP($U28,AvgGoalStats!$A$3:$AE$998,19,FALSE)</f>
        <v>1</v>
      </c>
      <c r="AF28" s="50">
        <f>VLOOKUP($U28,AvgGoalStats!$A$3:$AE$998,20,FALSE)</f>
        <v>0.30769230769230771</v>
      </c>
      <c r="AG28" s="50">
        <f>VLOOKUP($U28,AvgGoalStats!$A$3:$AE$998,22,FALSE)</f>
        <v>0.5</v>
      </c>
      <c r="AH28" s="50">
        <f>VLOOKUP($U28,AvgGoalStats!$A$3:$AE$998,23,FALSE)</f>
        <v>0.76923076923076927</v>
      </c>
      <c r="AI28" s="50">
        <f>VLOOKUP($U28,AvgGoalStats!$A$3:$AE$998,25,FALSE)</f>
        <v>0.83333333333333337</v>
      </c>
      <c r="AJ28" s="50">
        <f>VLOOKUP($U28,AvgGoalStats!$A$3:$AE$998,26,FALSE)</f>
        <v>0.46153846153846156</v>
      </c>
      <c r="AK28" s="50">
        <f>VLOOKUP($U28,AvgGoalStats!$A$3:$AE$998,28,FALSE)</f>
        <v>0.33333333333333331</v>
      </c>
      <c r="AL28" s="50">
        <f>VLOOKUP($U28,AvgGoalStats!$A$3:$AE$998,29,FALSE)</f>
        <v>0.30769230769230771</v>
      </c>
      <c r="AM28" s="50">
        <f>VLOOKUP($U28,AvgGoalStats!$A$3:$AE$998,31,FALSE)</f>
        <v>0.5</v>
      </c>
    </row>
    <row r="29" spans="1:39" x14ac:dyDescent="0.3">
      <c r="A29" s="51">
        <f>VLOOKUP($S29,AvgGoalStats!$A$3:$AE$998,5,FALSE)</f>
        <v>2.6153846153846154</v>
      </c>
      <c r="B29" s="50">
        <f>VLOOKUP($S29,AvgGoalStats!$A$3:$AE$998,6,FALSE)</f>
        <v>2.8571428571428572</v>
      </c>
      <c r="C29" s="50">
        <f>VLOOKUP($S29,AvgGoalStats!$A$3:$AE$998,8,FALSE)</f>
        <v>1.5384615384615385</v>
      </c>
      <c r="D29" s="50">
        <f>VLOOKUP($S29,AvgGoalStats!$A$3:$AE$998,9,FALSE)</f>
        <v>1.8571428571428572</v>
      </c>
      <c r="E29" s="50">
        <f>VLOOKUP($S29,AvgGoalStats!$A$3:$AE$998,11,FALSE)</f>
        <v>1.0769230769230769</v>
      </c>
      <c r="F29" s="50">
        <f>VLOOKUP($S29,AvgGoalStats!$A$3:$AE$998,12,FALSE)</f>
        <v>1</v>
      </c>
      <c r="G29" s="50">
        <f>VLOOKUP($S29,AvgGoalStats!$A$3:$AE$998,14,FALSE)</f>
        <v>2</v>
      </c>
      <c r="H29" s="50">
        <f>VLOOKUP($S29,AvgGoalStats!$A$3:$AE$998,15,FALSE)</f>
        <v>2.2857142857142856</v>
      </c>
      <c r="I29" s="50">
        <f>VLOOKUP($S29,AvgGoalStats!$A$3:$AE$998,17,FALSE)</f>
        <v>1.3076923076923077</v>
      </c>
      <c r="J29" s="50">
        <f>VLOOKUP($S29,AvgGoalStats!$A$3:$AE$998,18,FALSE)</f>
        <v>1.8571428571428572</v>
      </c>
      <c r="K29" s="50">
        <f>VLOOKUP($S29,AvgGoalStats!$A$3:$AE$998,20,FALSE)</f>
        <v>0.69230769230769229</v>
      </c>
      <c r="L29" s="50">
        <f>VLOOKUP($S29,AvgGoalStats!$A$3:$AE$998,21,FALSE)</f>
        <v>0.42857142857142855</v>
      </c>
      <c r="M29" s="50">
        <f>VLOOKUP($S29,AvgGoalStats!$A$3:$AE$998,23,FALSE)</f>
        <v>0.61538461538461542</v>
      </c>
      <c r="N29" s="50">
        <f>VLOOKUP($S29,AvgGoalStats!$A$3:$AE$998,24,FALSE)</f>
        <v>0.5714285714285714</v>
      </c>
      <c r="O29" s="50">
        <f>VLOOKUP($S29,AvgGoalStats!$A$3:$AE$998,26,FALSE)</f>
        <v>0.23076923076923078</v>
      </c>
      <c r="P29" s="50">
        <f>VLOOKUP($S29,AvgGoalStats!$A$3:$AE$998,27,FALSE)</f>
        <v>0</v>
      </c>
      <c r="Q29" s="50">
        <f>VLOOKUP($S29,AvgGoalStats!$A$3:$AE$998,29,FALSE)</f>
        <v>0.38461538461538464</v>
      </c>
      <c r="R29" s="50">
        <f>VLOOKUP($S29,AvgGoalStats!$A$3:$AE$998,30,FALSE)</f>
        <v>0.5714285714285714</v>
      </c>
      <c r="S29" s="53" t="str">
        <f>Fixtures!A29</f>
        <v>Atlético Mineiro</v>
      </c>
      <c r="T29" s="54">
        <f>Fixtures!D29</f>
        <v>43688</v>
      </c>
      <c r="U29" s="53" t="str">
        <f>Fixtures!B29</f>
        <v>Fluminense</v>
      </c>
      <c r="V29" s="51">
        <f>VLOOKUP($U29,AvgGoalStats!$A$3:$AE$998,5,FALSE)</f>
        <v>3.0769230769230771</v>
      </c>
      <c r="W29" s="50">
        <f>VLOOKUP($U29,AvgGoalStats!$A$3:$AE$998,7,FALSE)</f>
        <v>4.166666666666667</v>
      </c>
      <c r="X29" s="50">
        <f>VLOOKUP($U29,AvgGoalStats!$A$3:$AE$998,8,FALSE)</f>
        <v>1.3846153846153846</v>
      </c>
      <c r="Y29" s="50">
        <f>VLOOKUP($U29,AvgGoalStats!$A$3:$AE$998,10,FALSE)</f>
        <v>1.6666666666666667</v>
      </c>
      <c r="Z29" s="50">
        <f>VLOOKUP($U29,AvgGoalStats!$A$3:$AE$998,11,FALSE)</f>
        <v>1.6923076923076923</v>
      </c>
      <c r="AA29" s="50">
        <f>VLOOKUP($U29,AvgGoalStats!$A$3:$AE$998,13,FALSE)</f>
        <v>2.5</v>
      </c>
      <c r="AB29" s="50">
        <f>VLOOKUP($U29,AvgGoalStats!$A$3:$AE$998,14,FALSE)</f>
        <v>2.1538461538461537</v>
      </c>
      <c r="AC29" s="50">
        <f>VLOOKUP($U29,AvgGoalStats!$A$3:$AE$998,16,FALSE)</f>
        <v>3</v>
      </c>
      <c r="AD29" s="50">
        <f>VLOOKUP($U29,AvgGoalStats!$A$3:$AE$998,17,FALSE)</f>
        <v>1</v>
      </c>
      <c r="AE29" s="50">
        <f>VLOOKUP($U29,AvgGoalStats!$A$3:$AE$998,19,FALSE)</f>
        <v>1.3333333333333333</v>
      </c>
      <c r="AF29" s="50">
        <f>VLOOKUP($U29,AvgGoalStats!$A$3:$AE$998,20,FALSE)</f>
        <v>1.1538461538461537</v>
      </c>
      <c r="AG29" s="50">
        <f>VLOOKUP($U29,AvgGoalStats!$A$3:$AE$998,22,FALSE)</f>
        <v>1.6666666666666667</v>
      </c>
      <c r="AH29" s="50">
        <f>VLOOKUP($U29,AvgGoalStats!$A$3:$AE$998,23,FALSE)</f>
        <v>0.92307692307692313</v>
      </c>
      <c r="AI29" s="50">
        <f>VLOOKUP($U29,AvgGoalStats!$A$3:$AE$998,25,FALSE)</f>
        <v>1.1666666666666667</v>
      </c>
      <c r="AJ29" s="50">
        <f>VLOOKUP($U29,AvgGoalStats!$A$3:$AE$998,26,FALSE)</f>
        <v>0.38461538461538464</v>
      </c>
      <c r="AK29" s="50">
        <f>VLOOKUP($U29,AvgGoalStats!$A$3:$AE$998,28,FALSE)</f>
        <v>0.33333333333333331</v>
      </c>
      <c r="AL29" s="50">
        <f>VLOOKUP($U29,AvgGoalStats!$A$3:$AE$998,29,FALSE)</f>
        <v>0.53846153846153844</v>
      </c>
      <c r="AM29" s="50">
        <f>VLOOKUP($U29,AvgGoalStats!$A$3:$AE$998,31,FALSE)</f>
        <v>0.83333333333333337</v>
      </c>
    </row>
    <row r="30" spans="1:39" x14ac:dyDescent="0.3">
      <c r="A30" s="51">
        <f>VLOOKUP($S30,AvgGoalStats!$A$3:$AE$998,5,FALSE)</f>
        <v>2.1538461538461537</v>
      </c>
      <c r="B30" s="50">
        <f>VLOOKUP($S30,AvgGoalStats!$A$3:$AE$998,6,FALSE)</f>
        <v>2.3333333333333335</v>
      </c>
      <c r="C30" s="50">
        <f>VLOOKUP($S30,AvgGoalStats!$A$3:$AE$998,8,FALSE)</f>
        <v>1.6153846153846154</v>
      </c>
      <c r="D30" s="50">
        <f>VLOOKUP($S30,AvgGoalStats!$A$3:$AE$998,9,FALSE)</f>
        <v>2.1666666666666665</v>
      </c>
      <c r="E30" s="50">
        <f>VLOOKUP($S30,AvgGoalStats!$A$3:$AE$998,11,FALSE)</f>
        <v>0.53846153846153844</v>
      </c>
      <c r="F30" s="50">
        <f>VLOOKUP($S30,AvgGoalStats!$A$3:$AE$998,12,FALSE)</f>
        <v>0.16666666666666666</v>
      </c>
      <c r="G30" s="50">
        <f>VLOOKUP($S30,AvgGoalStats!$A$3:$AE$998,14,FALSE)</f>
        <v>1.7692307692307692</v>
      </c>
      <c r="H30" s="50">
        <f>VLOOKUP($S30,AvgGoalStats!$A$3:$AE$998,15,FALSE)</f>
        <v>2</v>
      </c>
      <c r="I30" s="50">
        <f>VLOOKUP($S30,AvgGoalStats!$A$3:$AE$998,17,FALSE)</f>
        <v>1.3076923076923077</v>
      </c>
      <c r="J30" s="50">
        <f>VLOOKUP($S30,AvgGoalStats!$A$3:$AE$998,18,FALSE)</f>
        <v>1.8333333333333333</v>
      </c>
      <c r="K30" s="50">
        <f>VLOOKUP($S30,AvgGoalStats!$A$3:$AE$998,20,FALSE)</f>
        <v>0.46153846153846156</v>
      </c>
      <c r="L30" s="50">
        <f>VLOOKUP($S30,AvgGoalStats!$A$3:$AE$998,21,FALSE)</f>
        <v>0.16666666666666666</v>
      </c>
      <c r="M30" s="50">
        <f>VLOOKUP($S30,AvgGoalStats!$A$3:$AE$998,23,FALSE)</f>
        <v>0.38461538461538464</v>
      </c>
      <c r="N30" s="50">
        <f>VLOOKUP($S30,AvgGoalStats!$A$3:$AE$998,24,FALSE)</f>
        <v>0.33333333333333331</v>
      </c>
      <c r="O30" s="50">
        <f>VLOOKUP($S30,AvgGoalStats!$A$3:$AE$998,26,FALSE)</f>
        <v>0.30769230769230771</v>
      </c>
      <c r="P30" s="50">
        <f>VLOOKUP($S30,AvgGoalStats!$A$3:$AE$998,27,FALSE)</f>
        <v>0.33333333333333331</v>
      </c>
      <c r="Q30" s="50">
        <f>VLOOKUP($S30,AvgGoalStats!$A$3:$AE$998,29,FALSE)</f>
        <v>7.6923076923076927E-2</v>
      </c>
      <c r="R30" s="50">
        <f>VLOOKUP($S30,AvgGoalStats!$A$3:$AE$998,30,FALSE)</f>
        <v>0</v>
      </c>
      <c r="S30" s="53" t="str">
        <f>Fixtures!A30</f>
        <v>Palmeiras</v>
      </c>
      <c r="T30" s="54">
        <f>Fixtures!D30</f>
        <v>43688</v>
      </c>
      <c r="U30" s="53" t="str">
        <f>Fixtures!B30</f>
        <v>Bahia</v>
      </c>
      <c r="V30" s="51">
        <f>VLOOKUP($U30,AvgGoalStats!$A$3:$AE$998,5,FALSE)</f>
        <v>2</v>
      </c>
      <c r="W30" s="50">
        <f>VLOOKUP($U30,AvgGoalStats!$A$3:$AE$998,7,FALSE)</f>
        <v>1.6666666666666667</v>
      </c>
      <c r="X30" s="50">
        <f>VLOOKUP($U30,AvgGoalStats!$A$3:$AE$998,8,FALSE)</f>
        <v>1.0769230769230769</v>
      </c>
      <c r="Y30" s="50">
        <f>VLOOKUP($U30,AvgGoalStats!$A$3:$AE$998,10,FALSE)</f>
        <v>0.5</v>
      </c>
      <c r="Z30" s="50">
        <f>VLOOKUP($U30,AvgGoalStats!$A$3:$AE$998,11,FALSE)</f>
        <v>0.92307692307692313</v>
      </c>
      <c r="AA30" s="50">
        <f>VLOOKUP($U30,AvgGoalStats!$A$3:$AE$998,13,FALSE)</f>
        <v>1.1666666666666667</v>
      </c>
      <c r="AB30" s="50">
        <f>VLOOKUP($U30,AvgGoalStats!$A$3:$AE$998,14,FALSE)</f>
        <v>1.4615384615384615</v>
      </c>
      <c r="AC30" s="50">
        <f>VLOOKUP($U30,AvgGoalStats!$A$3:$AE$998,16,FALSE)</f>
        <v>1</v>
      </c>
      <c r="AD30" s="50">
        <f>VLOOKUP($U30,AvgGoalStats!$A$3:$AE$998,17,FALSE)</f>
        <v>0.76923076923076927</v>
      </c>
      <c r="AE30" s="50">
        <f>VLOOKUP($U30,AvgGoalStats!$A$3:$AE$998,19,FALSE)</f>
        <v>0.16666666666666666</v>
      </c>
      <c r="AF30" s="50">
        <f>VLOOKUP($U30,AvgGoalStats!$A$3:$AE$998,20,FALSE)</f>
        <v>0.69230769230769229</v>
      </c>
      <c r="AG30" s="50">
        <f>VLOOKUP($U30,AvgGoalStats!$A$3:$AE$998,22,FALSE)</f>
        <v>0.83333333333333337</v>
      </c>
      <c r="AH30" s="50">
        <f>VLOOKUP($U30,AvgGoalStats!$A$3:$AE$998,23,FALSE)</f>
        <v>0.53846153846153844</v>
      </c>
      <c r="AI30" s="50">
        <f>VLOOKUP($U30,AvgGoalStats!$A$3:$AE$998,25,FALSE)</f>
        <v>0.66666666666666663</v>
      </c>
      <c r="AJ30" s="50">
        <f>VLOOKUP($U30,AvgGoalStats!$A$3:$AE$998,26,FALSE)</f>
        <v>0.30769230769230771</v>
      </c>
      <c r="AK30" s="50">
        <f>VLOOKUP($U30,AvgGoalStats!$A$3:$AE$998,28,FALSE)</f>
        <v>0.33333333333333331</v>
      </c>
      <c r="AL30" s="50">
        <f>VLOOKUP($U30,AvgGoalStats!$A$3:$AE$998,29,FALSE)</f>
        <v>0.23076923076923078</v>
      </c>
      <c r="AM30" s="50">
        <f>VLOOKUP($U30,AvgGoalStats!$A$3:$AE$998,31,FALSE)</f>
        <v>0.33333333333333331</v>
      </c>
    </row>
    <row r="31" spans="1:39" x14ac:dyDescent="0.3">
      <c r="A31" s="51">
        <f>VLOOKUP($S31,AvgGoalStats!$A$3:$AE$998,5,FALSE)</f>
        <v>3.1538461538461537</v>
      </c>
      <c r="B31" s="50">
        <f>VLOOKUP($S31,AvgGoalStats!$A$3:$AE$998,6,FALSE)</f>
        <v>4.333333333333333</v>
      </c>
      <c r="C31" s="50">
        <f>VLOOKUP($S31,AvgGoalStats!$A$3:$AE$998,8,FALSE)</f>
        <v>1.9230769230769231</v>
      </c>
      <c r="D31" s="50">
        <f>VLOOKUP($S31,AvgGoalStats!$A$3:$AE$998,9,FALSE)</f>
        <v>3.1666666666666665</v>
      </c>
      <c r="E31" s="50">
        <f>VLOOKUP($S31,AvgGoalStats!$A$3:$AE$998,11,FALSE)</f>
        <v>1.2307692307692308</v>
      </c>
      <c r="F31" s="50">
        <f>VLOOKUP($S31,AvgGoalStats!$A$3:$AE$998,12,FALSE)</f>
        <v>1.1666666666666667</v>
      </c>
      <c r="G31" s="50">
        <f>VLOOKUP($S31,AvgGoalStats!$A$3:$AE$998,14,FALSE)</f>
        <v>1.5384615384615385</v>
      </c>
      <c r="H31" s="50">
        <f>VLOOKUP($S31,AvgGoalStats!$A$3:$AE$998,15,FALSE)</f>
        <v>2</v>
      </c>
      <c r="I31" s="50">
        <f>VLOOKUP($S31,AvgGoalStats!$A$3:$AE$998,17,FALSE)</f>
        <v>0.84615384615384615</v>
      </c>
      <c r="J31" s="50">
        <f>VLOOKUP($S31,AvgGoalStats!$A$3:$AE$998,18,FALSE)</f>
        <v>1.5</v>
      </c>
      <c r="K31" s="50">
        <f>VLOOKUP($S31,AvgGoalStats!$A$3:$AE$998,20,FALSE)</f>
        <v>0.69230769230769229</v>
      </c>
      <c r="L31" s="50">
        <f>VLOOKUP($S31,AvgGoalStats!$A$3:$AE$998,21,FALSE)</f>
        <v>0.5</v>
      </c>
      <c r="M31" s="50">
        <f>VLOOKUP($S31,AvgGoalStats!$A$3:$AE$998,23,FALSE)</f>
        <v>1.6153846153846154</v>
      </c>
      <c r="N31" s="50">
        <f>VLOOKUP($S31,AvgGoalStats!$A$3:$AE$998,24,FALSE)</f>
        <v>2.3333333333333335</v>
      </c>
      <c r="O31" s="50">
        <f>VLOOKUP($S31,AvgGoalStats!$A$3:$AE$998,26,FALSE)</f>
        <v>1.0769230769230769</v>
      </c>
      <c r="P31" s="50">
        <f>VLOOKUP($S31,AvgGoalStats!$A$3:$AE$998,27,FALSE)</f>
        <v>1.6666666666666667</v>
      </c>
      <c r="Q31" s="50">
        <f>VLOOKUP($S31,AvgGoalStats!$A$3:$AE$998,29,FALSE)</f>
        <v>0.53846153846153844</v>
      </c>
      <c r="R31" s="50">
        <f>VLOOKUP($S31,AvgGoalStats!$A$3:$AE$998,30,FALSE)</f>
        <v>0.66666666666666663</v>
      </c>
      <c r="S31" s="53" t="str">
        <f>Fixtures!A31</f>
        <v>Flamengo</v>
      </c>
      <c r="T31" s="54">
        <f>Fixtures!D31</f>
        <v>43688</v>
      </c>
      <c r="U31" s="53" t="str">
        <f>Fixtures!B31</f>
        <v>Grêmio</v>
      </c>
      <c r="V31" s="51">
        <f>VLOOKUP($U31,AvgGoalStats!$A$3:$AE$998,5,FALSE)</f>
        <v>2.4615384615384617</v>
      </c>
      <c r="W31" s="50">
        <f>VLOOKUP($U31,AvgGoalStats!$A$3:$AE$998,7,FALSE)</f>
        <v>1.2857142857142858</v>
      </c>
      <c r="X31" s="50">
        <f>VLOOKUP($U31,AvgGoalStats!$A$3:$AE$998,8,FALSE)</f>
        <v>1.2307692307692308</v>
      </c>
      <c r="Y31" s="50">
        <f>VLOOKUP($U31,AvgGoalStats!$A$3:$AE$998,10,FALSE)</f>
        <v>0.5714285714285714</v>
      </c>
      <c r="Z31" s="50">
        <f>VLOOKUP($U31,AvgGoalStats!$A$3:$AE$998,11,FALSE)</f>
        <v>1.2307692307692308</v>
      </c>
      <c r="AA31" s="50">
        <f>VLOOKUP($U31,AvgGoalStats!$A$3:$AE$998,13,FALSE)</f>
        <v>0.7142857142857143</v>
      </c>
      <c r="AB31" s="50">
        <f>VLOOKUP($U31,AvgGoalStats!$A$3:$AE$998,14,FALSE)</f>
        <v>1.9230769230769231</v>
      </c>
      <c r="AC31" s="50">
        <f>VLOOKUP($U31,AvgGoalStats!$A$3:$AE$998,16,FALSE)</f>
        <v>1</v>
      </c>
      <c r="AD31" s="50">
        <f>VLOOKUP($U31,AvgGoalStats!$A$3:$AE$998,17,FALSE)</f>
        <v>0.84615384615384615</v>
      </c>
      <c r="AE31" s="50">
        <f>VLOOKUP($U31,AvgGoalStats!$A$3:$AE$998,19,FALSE)</f>
        <v>0.42857142857142855</v>
      </c>
      <c r="AF31" s="50">
        <f>VLOOKUP($U31,AvgGoalStats!$A$3:$AE$998,20,FALSE)</f>
        <v>1.0769230769230769</v>
      </c>
      <c r="AG31" s="50">
        <f>VLOOKUP($U31,AvgGoalStats!$A$3:$AE$998,22,FALSE)</f>
        <v>0.5714285714285714</v>
      </c>
      <c r="AH31" s="50">
        <f>VLOOKUP($U31,AvgGoalStats!$A$3:$AE$998,23,FALSE)</f>
        <v>0.53846153846153844</v>
      </c>
      <c r="AI31" s="50">
        <f>VLOOKUP($U31,AvgGoalStats!$A$3:$AE$998,25,FALSE)</f>
        <v>0.2857142857142857</v>
      </c>
      <c r="AJ31" s="50">
        <f>VLOOKUP($U31,AvgGoalStats!$A$3:$AE$998,26,FALSE)</f>
        <v>0.38461538461538464</v>
      </c>
      <c r="AK31" s="50">
        <f>VLOOKUP($U31,AvgGoalStats!$A$3:$AE$998,28,FALSE)</f>
        <v>0.14285714285714285</v>
      </c>
      <c r="AL31" s="50">
        <f>VLOOKUP($U31,AvgGoalStats!$A$3:$AE$998,29,FALSE)</f>
        <v>0.15384615384615385</v>
      </c>
      <c r="AM31" s="50">
        <f>VLOOKUP($U31,AvgGoalStats!$A$3:$AE$998,31,FALSE)</f>
        <v>0.14285714285714285</v>
      </c>
    </row>
    <row r="32" spans="1:39" x14ac:dyDescent="0.3">
      <c r="A32" s="51">
        <f>VLOOKUP($S32,AvgGoalStats!$A$3:$AE$998,5,FALSE)</f>
        <v>1.8461538461538463</v>
      </c>
      <c r="B32" s="50">
        <f>VLOOKUP($S32,AvgGoalStats!$A$3:$AE$998,6,FALSE)</f>
        <v>1.6666666666666667</v>
      </c>
      <c r="C32" s="50">
        <f>VLOOKUP($S32,AvgGoalStats!$A$3:$AE$998,8,FALSE)</f>
        <v>0.92307692307692313</v>
      </c>
      <c r="D32" s="50">
        <f>VLOOKUP($S32,AvgGoalStats!$A$3:$AE$998,9,FALSE)</f>
        <v>0.83333333333333337</v>
      </c>
      <c r="E32" s="50">
        <f>VLOOKUP($S32,AvgGoalStats!$A$3:$AE$998,11,FALSE)</f>
        <v>0.92307692307692313</v>
      </c>
      <c r="F32" s="50">
        <f>VLOOKUP($S32,AvgGoalStats!$A$3:$AE$998,12,FALSE)</f>
        <v>0.83333333333333337</v>
      </c>
      <c r="G32" s="50">
        <f>VLOOKUP($S32,AvgGoalStats!$A$3:$AE$998,14,FALSE)</f>
        <v>0.84615384615384615</v>
      </c>
      <c r="H32" s="50">
        <f>VLOOKUP($S32,AvgGoalStats!$A$3:$AE$998,15,FALSE)</f>
        <v>0.66666666666666663</v>
      </c>
      <c r="I32" s="50">
        <f>VLOOKUP($S32,AvgGoalStats!$A$3:$AE$998,17,FALSE)</f>
        <v>0.53846153846153844</v>
      </c>
      <c r="J32" s="50">
        <f>VLOOKUP($S32,AvgGoalStats!$A$3:$AE$998,18,FALSE)</f>
        <v>0.5</v>
      </c>
      <c r="K32" s="50">
        <f>VLOOKUP($S32,AvgGoalStats!$A$3:$AE$998,20,FALSE)</f>
        <v>0.30769230769230771</v>
      </c>
      <c r="L32" s="50">
        <f>VLOOKUP($S32,AvgGoalStats!$A$3:$AE$998,21,FALSE)</f>
        <v>0.16666666666666666</v>
      </c>
      <c r="M32" s="50">
        <f>VLOOKUP($S32,AvgGoalStats!$A$3:$AE$998,23,FALSE)</f>
        <v>1</v>
      </c>
      <c r="N32" s="50">
        <f>VLOOKUP($S32,AvgGoalStats!$A$3:$AE$998,24,FALSE)</f>
        <v>1</v>
      </c>
      <c r="O32" s="50">
        <f>VLOOKUP($S32,AvgGoalStats!$A$3:$AE$998,26,FALSE)</f>
        <v>0.38461538461538464</v>
      </c>
      <c r="P32" s="50">
        <f>VLOOKUP($S32,AvgGoalStats!$A$3:$AE$998,27,FALSE)</f>
        <v>0.33333333333333331</v>
      </c>
      <c r="Q32" s="50">
        <f>VLOOKUP($S32,AvgGoalStats!$A$3:$AE$998,29,FALSE)</f>
        <v>0.61538461538461542</v>
      </c>
      <c r="R32" s="50">
        <f>VLOOKUP($S32,AvgGoalStats!$A$3:$AE$998,30,FALSE)</f>
        <v>0.66666666666666663</v>
      </c>
      <c r="S32" s="53" t="str">
        <f>Fixtures!A32</f>
        <v>Botafogo</v>
      </c>
      <c r="T32" s="54">
        <f>Fixtures!D32</f>
        <v>43688</v>
      </c>
      <c r="U32" s="53" t="str">
        <f>Fixtures!B32</f>
        <v>Athletico Paranaense</v>
      </c>
      <c r="V32" s="51">
        <f>VLOOKUP($U32,AvgGoalStats!$A$3:$AE$998,5,FALSE)</f>
        <v>2.6666666666666665</v>
      </c>
      <c r="W32" s="50">
        <f>VLOOKUP($U32,AvgGoalStats!$A$3:$AE$998,7,FALSE)</f>
        <v>2.8571428571428572</v>
      </c>
      <c r="X32" s="50">
        <f>VLOOKUP($U32,AvgGoalStats!$A$3:$AE$998,8,FALSE)</f>
        <v>1.6666666666666667</v>
      </c>
      <c r="Y32" s="50">
        <f>VLOOKUP($U32,AvgGoalStats!$A$3:$AE$998,10,FALSE)</f>
        <v>1.5714285714285714</v>
      </c>
      <c r="Z32" s="50">
        <f>VLOOKUP($U32,AvgGoalStats!$A$3:$AE$998,11,FALSE)</f>
        <v>1</v>
      </c>
      <c r="AA32" s="50">
        <f>VLOOKUP($U32,AvgGoalStats!$A$3:$AE$998,13,FALSE)</f>
        <v>1.2857142857142858</v>
      </c>
      <c r="AB32" s="50">
        <f>VLOOKUP($U32,AvgGoalStats!$A$3:$AE$998,14,FALSE)</f>
        <v>1.4166666666666667</v>
      </c>
      <c r="AC32" s="50">
        <f>VLOOKUP($U32,AvgGoalStats!$A$3:$AE$998,16,FALSE)</f>
        <v>1.5714285714285714</v>
      </c>
      <c r="AD32" s="50">
        <f>VLOOKUP($U32,AvgGoalStats!$A$3:$AE$998,17,FALSE)</f>
        <v>1</v>
      </c>
      <c r="AE32" s="50">
        <f>VLOOKUP($U32,AvgGoalStats!$A$3:$AE$998,19,FALSE)</f>
        <v>1</v>
      </c>
      <c r="AF32" s="50">
        <f>VLOOKUP($U32,AvgGoalStats!$A$3:$AE$998,20,FALSE)</f>
        <v>0.41666666666666669</v>
      </c>
      <c r="AG32" s="50">
        <f>VLOOKUP($U32,AvgGoalStats!$A$3:$AE$998,22,FALSE)</f>
        <v>0.5714285714285714</v>
      </c>
      <c r="AH32" s="50">
        <f>VLOOKUP($U32,AvgGoalStats!$A$3:$AE$998,23,FALSE)</f>
        <v>1.25</v>
      </c>
      <c r="AI32" s="50">
        <f>VLOOKUP($U32,AvgGoalStats!$A$3:$AE$998,25,FALSE)</f>
        <v>1.2857142857142858</v>
      </c>
      <c r="AJ32" s="50">
        <f>VLOOKUP($U32,AvgGoalStats!$A$3:$AE$998,26,FALSE)</f>
        <v>0.66666666666666663</v>
      </c>
      <c r="AK32" s="50">
        <f>VLOOKUP($U32,AvgGoalStats!$A$3:$AE$998,28,FALSE)</f>
        <v>0.5714285714285714</v>
      </c>
      <c r="AL32" s="50">
        <f>VLOOKUP($U32,AvgGoalStats!$A$3:$AE$998,29,FALSE)</f>
        <v>0.58333333333333337</v>
      </c>
      <c r="AM32" s="50">
        <f>VLOOKUP($U32,AvgGoalStats!$A$3:$AE$998,31,FALSE)</f>
        <v>0.7142857142857143</v>
      </c>
    </row>
    <row r="33" spans="1:39" x14ac:dyDescent="0.3">
      <c r="A33" s="51">
        <f>VLOOKUP($S33,AvgGoalStats!$A$3:$AE$998,5,FALSE)</f>
        <v>1.7692307692307692</v>
      </c>
      <c r="B33" s="50">
        <f>VLOOKUP($S33,AvgGoalStats!$A$3:$AE$998,6,FALSE)</f>
        <v>1.1666666666666667</v>
      </c>
      <c r="C33" s="50">
        <f>VLOOKUP($S33,AvgGoalStats!$A$3:$AE$998,8,FALSE)</f>
        <v>0.38461538461538464</v>
      </c>
      <c r="D33" s="50">
        <f>VLOOKUP($S33,AvgGoalStats!$A$3:$AE$998,9,FALSE)</f>
        <v>0.33333333333333331</v>
      </c>
      <c r="E33" s="50">
        <f>VLOOKUP($S33,AvgGoalStats!$A$3:$AE$998,11,FALSE)</f>
        <v>1.3846153846153846</v>
      </c>
      <c r="F33" s="50">
        <f>VLOOKUP($S33,AvgGoalStats!$A$3:$AE$998,12,FALSE)</f>
        <v>0.83333333333333337</v>
      </c>
      <c r="G33" s="50">
        <f>VLOOKUP($S33,AvgGoalStats!$A$3:$AE$998,14,FALSE)</f>
        <v>1.2307692307692308</v>
      </c>
      <c r="H33" s="50">
        <f>VLOOKUP($S33,AvgGoalStats!$A$3:$AE$998,15,FALSE)</f>
        <v>0.5</v>
      </c>
      <c r="I33" s="50">
        <f>VLOOKUP($S33,AvgGoalStats!$A$3:$AE$998,17,FALSE)</f>
        <v>0.30769230769230771</v>
      </c>
      <c r="J33" s="50">
        <f>VLOOKUP($S33,AvgGoalStats!$A$3:$AE$998,18,FALSE)</f>
        <v>0.16666666666666666</v>
      </c>
      <c r="K33" s="50">
        <f>VLOOKUP($S33,AvgGoalStats!$A$3:$AE$998,20,FALSE)</f>
        <v>0.92307692307692313</v>
      </c>
      <c r="L33" s="50">
        <f>VLOOKUP($S33,AvgGoalStats!$A$3:$AE$998,21,FALSE)</f>
        <v>0.33333333333333331</v>
      </c>
      <c r="M33" s="50">
        <f>VLOOKUP($S33,AvgGoalStats!$A$3:$AE$998,23,FALSE)</f>
        <v>0.53846153846153844</v>
      </c>
      <c r="N33" s="50">
        <f>VLOOKUP($S33,AvgGoalStats!$A$3:$AE$998,24,FALSE)</f>
        <v>0.66666666666666663</v>
      </c>
      <c r="O33" s="50">
        <f>VLOOKUP($S33,AvgGoalStats!$A$3:$AE$998,26,FALSE)</f>
        <v>7.6923076923076927E-2</v>
      </c>
      <c r="P33" s="50">
        <f>VLOOKUP($S33,AvgGoalStats!$A$3:$AE$998,27,FALSE)</f>
        <v>0.16666666666666666</v>
      </c>
      <c r="Q33" s="50">
        <f>VLOOKUP($S33,AvgGoalStats!$A$3:$AE$998,29,FALSE)</f>
        <v>0.46153846153846156</v>
      </c>
      <c r="R33" s="50">
        <f>VLOOKUP($S33,AvgGoalStats!$A$3:$AE$998,30,FALSE)</f>
        <v>0.5</v>
      </c>
      <c r="S33" s="53" t="str">
        <f>Fixtures!A33</f>
        <v>Avaí</v>
      </c>
      <c r="T33" s="54">
        <f>Fixtures!D33</f>
        <v>43688</v>
      </c>
      <c r="U33" s="53" t="str">
        <f>Fixtures!B33</f>
        <v>Cruzeiro</v>
      </c>
      <c r="V33" s="51">
        <f>VLOOKUP($U33,AvgGoalStats!$A$3:$AE$998,5,FALSE)</f>
        <v>2.2307692307692308</v>
      </c>
      <c r="W33" s="50">
        <f>VLOOKUP($U33,AvgGoalStats!$A$3:$AE$998,7,FALSE)</f>
        <v>2.8571428571428572</v>
      </c>
      <c r="X33" s="50">
        <f>VLOOKUP($U33,AvgGoalStats!$A$3:$AE$998,8,FALSE)</f>
        <v>0.69230769230769229</v>
      </c>
      <c r="Y33" s="50">
        <f>VLOOKUP($U33,AvgGoalStats!$A$3:$AE$998,10,FALSE)</f>
        <v>0.7142857142857143</v>
      </c>
      <c r="Z33" s="50">
        <f>VLOOKUP($U33,AvgGoalStats!$A$3:$AE$998,11,FALSE)</f>
        <v>1.5384615384615385</v>
      </c>
      <c r="AA33" s="50">
        <f>VLOOKUP($U33,AvgGoalStats!$A$3:$AE$998,13,FALSE)</f>
        <v>2.1428571428571428</v>
      </c>
      <c r="AB33" s="50">
        <f>VLOOKUP($U33,AvgGoalStats!$A$3:$AE$998,14,FALSE)</f>
        <v>1.2307692307692308</v>
      </c>
      <c r="AC33" s="50">
        <f>VLOOKUP($U33,AvgGoalStats!$A$3:$AE$998,16,FALSE)</f>
        <v>1.5714285714285714</v>
      </c>
      <c r="AD33" s="50">
        <f>VLOOKUP($U33,AvgGoalStats!$A$3:$AE$998,17,FALSE)</f>
        <v>0.30769230769230771</v>
      </c>
      <c r="AE33" s="50">
        <f>VLOOKUP($U33,AvgGoalStats!$A$3:$AE$998,19,FALSE)</f>
        <v>0.42857142857142855</v>
      </c>
      <c r="AF33" s="50">
        <f>VLOOKUP($U33,AvgGoalStats!$A$3:$AE$998,20,FALSE)</f>
        <v>0.92307692307692313</v>
      </c>
      <c r="AG33" s="50">
        <f>VLOOKUP($U33,AvgGoalStats!$A$3:$AE$998,22,FALSE)</f>
        <v>1.1428571428571428</v>
      </c>
      <c r="AH33" s="50">
        <f>VLOOKUP($U33,AvgGoalStats!$A$3:$AE$998,23,FALSE)</f>
        <v>1</v>
      </c>
      <c r="AI33" s="50">
        <f>VLOOKUP($U33,AvgGoalStats!$A$3:$AE$998,25,FALSE)</f>
        <v>1.2857142857142858</v>
      </c>
      <c r="AJ33" s="50">
        <f>VLOOKUP($U33,AvgGoalStats!$A$3:$AE$998,26,FALSE)</f>
        <v>0.38461538461538464</v>
      </c>
      <c r="AK33" s="50">
        <f>VLOOKUP($U33,AvgGoalStats!$A$3:$AE$998,28,FALSE)</f>
        <v>0.2857142857142857</v>
      </c>
      <c r="AL33" s="50">
        <f>VLOOKUP($U33,AvgGoalStats!$A$3:$AE$998,29,FALSE)</f>
        <v>0.61538461538461542</v>
      </c>
      <c r="AM33" s="50">
        <f>VLOOKUP($U33,AvgGoalStats!$A$3:$AE$998,31,FALSE)</f>
        <v>1</v>
      </c>
    </row>
    <row r="34" spans="1:39" x14ac:dyDescent="0.3">
      <c r="A34" s="51">
        <f>VLOOKUP($S34,AvgGoalStats!$A$3:$AE$998,5,FALSE)</f>
        <v>3.0476190476190474</v>
      </c>
      <c r="B34" s="50">
        <f>VLOOKUP($S34,AvgGoalStats!$A$3:$AE$998,6,FALSE)</f>
        <v>2.3636363636363638</v>
      </c>
      <c r="C34" s="50">
        <f>VLOOKUP($S34,AvgGoalStats!$A$3:$AE$998,8,FALSE)</f>
        <v>1.3333333333333333</v>
      </c>
      <c r="D34" s="50">
        <f>VLOOKUP($S34,AvgGoalStats!$A$3:$AE$998,9,FALSE)</f>
        <v>1.0909090909090908</v>
      </c>
      <c r="E34" s="50">
        <f>VLOOKUP($S34,AvgGoalStats!$A$3:$AE$998,11,FALSE)</f>
        <v>1.7142857142857142</v>
      </c>
      <c r="F34" s="50">
        <f>VLOOKUP($S34,AvgGoalStats!$A$3:$AE$998,12,FALSE)</f>
        <v>1.2727272727272727</v>
      </c>
      <c r="G34" s="50">
        <f>VLOOKUP($S34,AvgGoalStats!$A$3:$AE$998,14,FALSE)</f>
        <v>0.90476190476190477</v>
      </c>
      <c r="H34" s="50">
        <f>VLOOKUP($S34,AvgGoalStats!$A$3:$AE$998,15,FALSE)</f>
        <v>0.81818181818181823</v>
      </c>
      <c r="I34" s="50">
        <f>VLOOKUP($S34,AvgGoalStats!$A$3:$AE$998,17,FALSE)</f>
        <v>0.52380952380952384</v>
      </c>
      <c r="J34" s="50">
        <f>VLOOKUP($S34,AvgGoalStats!$A$3:$AE$998,18,FALSE)</f>
        <v>0.36363636363636365</v>
      </c>
      <c r="K34" s="50">
        <f>VLOOKUP($S34,AvgGoalStats!$A$3:$AE$998,20,FALSE)</f>
        <v>0.38095238095238093</v>
      </c>
      <c r="L34" s="50">
        <f>VLOOKUP($S34,AvgGoalStats!$A$3:$AE$998,21,FALSE)</f>
        <v>0.45454545454545453</v>
      </c>
      <c r="M34" s="50">
        <f>VLOOKUP($S34,AvgGoalStats!$A$3:$AE$998,23,FALSE)</f>
        <v>2.1428571428571428</v>
      </c>
      <c r="N34" s="50">
        <f>VLOOKUP($S34,AvgGoalStats!$A$3:$AE$998,24,FALSE)</f>
        <v>1.5454545454545454</v>
      </c>
      <c r="O34" s="50">
        <f>VLOOKUP($S34,AvgGoalStats!$A$3:$AE$998,26,FALSE)</f>
        <v>0.80952380952380953</v>
      </c>
      <c r="P34" s="50">
        <f>VLOOKUP($S34,AvgGoalStats!$A$3:$AE$998,27,FALSE)</f>
        <v>0.72727272727272729</v>
      </c>
      <c r="Q34" s="50">
        <f>VLOOKUP($S34,AvgGoalStats!$A$3:$AE$998,29,FALSE)</f>
        <v>1.3333333333333333</v>
      </c>
      <c r="R34" s="50">
        <f>VLOOKUP($S34,AvgGoalStats!$A$3:$AE$998,30,FALSE)</f>
        <v>0.81818181818181823</v>
      </c>
      <c r="S34" s="53" t="str">
        <f>Fixtures!A34</f>
        <v>Chongqing Dangdai Lifan</v>
      </c>
      <c r="T34" s="54">
        <f>Fixtures!D34</f>
        <v>43688</v>
      </c>
      <c r="U34" s="53" t="str">
        <f>Fixtures!B34</f>
        <v>Tianjin Tianhai</v>
      </c>
      <c r="V34" s="51">
        <f>VLOOKUP($U34,AvgGoalStats!$A$3:$AE$998,5,FALSE)</f>
        <v>2.9523809523809526</v>
      </c>
      <c r="W34" s="50">
        <f>VLOOKUP($U34,AvgGoalStats!$A$3:$AE$998,7,FALSE)</f>
        <v>2.9090909090909092</v>
      </c>
      <c r="X34" s="50">
        <f>VLOOKUP($U34,AvgGoalStats!$A$3:$AE$998,8,FALSE)</f>
        <v>1.1904761904761905</v>
      </c>
      <c r="Y34" s="50">
        <f>VLOOKUP($U34,AvgGoalStats!$A$3:$AE$998,10,FALSE)</f>
        <v>1.0909090909090908</v>
      </c>
      <c r="Z34" s="50">
        <f>VLOOKUP($U34,AvgGoalStats!$A$3:$AE$998,11,FALSE)</f>
        <v>1.7619047619047619</v>
      </c>
      <c r="AA34" s="50">
        <f>VLOOKUP($U34,AvgGoalStats!$A$3:$AE$998,13,FALSE)</f>
        <v>1.8181818181818181</v>
      </c>
      <c r="AB34" s="50">
        <f>VLOOKUP($U34,AvgGoalStats!$A$3:$AE$998,14,FALSE)</f>
        <v>1.1428571428571428</v>
      </c>
      <c r="AC34" s="50">
        <f>VLOOKUP($U34,AvgGoalStats!$A$3:$AE$998,16,FALSE)</f>
        <v>1.1818181818181819</v>
      </c>
      <c r="AD34" s="50">
        <f>VLOOKUP($U34,AvgGoalStats!$A$3:$AE$998,17,FALSE)</f>
        <v>0.42857142857142855</v>
      </c>
      <c r="AE34" s="50">
        <f>VLOOKUP($U34,AvgGoalStats!$A$3:$AE$998,19,FALSE)</f>
        <v>0.36363636363636365</v>
      </c>
      <c r="AF34" s="50">
        <f>VLOOKUP($U34,AvgGoalStats!$A$3:$AE$998,20,FALSE)</f>
        <v>0.7142857142857143</v>
      </c>
      <c r="AG34" s="50">
        <f>VLOOKUP($U34,AvgGoalStats!$A$3:$AE$998,22,FALSE)</f>
        <v>0.81818181818181823</v>
      </c>
      <c r="AH34" s="50">
        <f>VLOOKUP($U34,AvgGoalStats!$A$3:$AE$998,23,FALSE)</f>
        <v>1.8095238095238095</v>
      </c>
      <c r="AI34" s="50">
        <f>VLOOKUP($U34,AvgGoalStats!$A$3:$AE$998,25,FALSE)</f>
        <v>1.7272727272727273</v>
      </c>
      <c r="AJ34" s="50">
        <f>VLOOKUP($U34,AvgGoalStats!$A$3:$AE$998,26,FALSE)</f>
        <v>0.76190476190476186</v>
      </c>
      <c r="AK34" s="50">
        <f>VLOOKUP($U34,AvgGoalStats!$A$3:$AE$998,28,FALSE)</f>
        <v>0.72727272727272729</v>
      </c>
      <c r="AL34" s="50">
        <f>VLOOKUP($U34,AvgGoalStats!$A$3:$AE$998,29,FALSE)</f>
        <v>1.0476190476190477</v>
      </c>
      <c r="AM34" s="50">
        <f>VLOOKUP($U34,AvgGoalStats!$A$3:$AE$998,31,FALSE)</f>
        <v>1</v>
      </c>
    </row>
    <row r="35" spans="1:39" x14ac:dyDescent="0.3">
      <c r="A35" s="51">
        <f>VLOOKUP($S35,AvgGoalStats!$A$3:$AE$998,5,FALSE)</f>
        <v>2.6666666666666665</v>
      </c>
      <c r="B35" s="50">
        <f>VLOOKUP($S35,AvgGoalStats!$A$3:$AE$998,6,FALSE)</f>
        <v>3.4545454545454546</v>
      </c>
      <c r="C35" s="50">
        <f>VLOOKUP($S35,AvgGoalStats!$A$3:$AE$998,8,FALSE)</f>
        <v>1.9523809523809523</v>
      </c>
      <c r="D35" s="50">
        <f>VLOOKUP($S35,AvgGoalStats!$A$3:$AE$998,9,FALSE)</f>
        <v>2.7272727272727271</v>
      </c>
      <c r="E35" s="50">
        <f>VLOOKUP($S35,AvgGoalStats!$A$3:$AE$998,11,FALSE)</f>
        <v>0.7142857142857143</v>
      </c>
      <c r="F35" s="50">
        <f>VLOOKUP($S35,AvgGoalStats!$A$3:$AE$998,12,FALSE)</f>
        <v>0.72727272727272729</v>
      </c>
      <c r="G35" s="50">
        <f>VLOOKUP($S35,AvgGoalStats!$A$3:$AE$998,14,FALSE)</f>
        <v>1.2380952380952381</v>
      </c>
      <c r="H35" s="50">
        <f>VLOOKUP($S35,AvgGoalStats!$A$3:$AE$998,15,FALSE)</f>
        <v>1.4545454545454546</v>
      </c>
      <c r="I35" s="50">
        <f>VLOOKUP($S35,AvgGoalStats!$A$3:$AE$998,17,FALSE)</f>
        <v>0.80952380952380953</v>
      </c>
      <c r="J35" s="50">
        <f>VLOOKUP($S35,AvgGoalStats!$A$3:$AE$998,18,FALSE)</f>
        <v>1.1818181818181819</v>
      </c>
      <c r="K35" s="50">
        <f>VLOOKUP($S35,AvgGoalStats!$A$3:$AE$998,20,FALSE)</f>
        <v>0.42857142857142855</v>
      </c>
      <c r="L35" s="50">
        <f>VLOOKUP($S35,AvgGoalStats!$A$3:$AE$998,21,FALSE)</f>
        <v>0.27272727272727271</v>
      </c>
      <c r="M35" s="50">
        <f>VLOOKUP($S35,AvgGoalStats!$A$3:$AE$998,23,FALSE)</f>
        <v>1.4285714285714286</v>
      </c>
      <c r="N35" s="50">
        <f>VLOOKUP($S35,AvgGoalStats!$A$3:$AE$998,24,FALSE)</f>
        <v>2</v>
      </c>
      <c r="O35" s="50">
        <f>VLOOKUP($S35,AvgGoalStats!$A$3:$AE$998,26,FALSE)</f>
        <v>1.1428571428571428</v>
      </c>
      <c r="P35" s="50">
        <f>VLOOKUP($S35,AvgGoalStats!$A$3:$AE$998,27,FALSE)</f>
        <v>1.5454545454545454</v>
      </c>
      <c r="Q35" s="50">
        <f>VLOOKUP($S35,AvgGoalStats!$A$3:$AE$998,29,FALSE)</f>
        <v>0.2857142857142857</v>
      </c>
      <c r="R35" s="50">
        <f>VLOOKUP($S35,AvgGoalStats!$A$3:$AE$998,30,FALSE)</f>
        <v>0.45454545454545453</v>
      </c>
      <c r="S35" s="53" t="str">
        <f>Fixtures!A35</f>
        <v>Beijing Guoan</v>
      </c>
      <c r="T35" s="54">
        <f>Fixtures!D35</f>
        <v>43688</v>
      </c>
      <c r="U35" s="53" t="str">
        <f>Fixtures!B35</f>
        <v>Guangzhou Evergrande</v>
      </c>
      <c r="V35" s="51">
        <f>VLOOKUP($U35,AvgGoalStats!$A$3:$AE$998,5,FALSE)</f>
        <v>3</v>
      </c>
      <c r="W35" s="50">
        <f>VLOOKUP($U35,AvgGoalStats!$A$3:$AE$998,7,FALSE)</f>
        <v>3.3636363636363638</v>
      </c>
      <c r="X35" s="50">
        <f>VLOOKUP($U35,AvgGoalStats!$A$3:$AE$998,8,FALSE)</f>
        <v>2.3809523809523809</v>
      </c>
      <c r="Y35" s="50">
        <f>VLOOKUP($U35,AvgGoalStats!$A$3:$AE$998,10,FALSE)</f>
        <v>2.7272727272727271</v>
      </c>
      <c r="Z35" s="50">
        <f>VLOOKUP($U35,AvgGoalStats!$A$3:$AE$998,11,FALSE)</f>
        <v>0.61904761904761907</v>
      </c>
      <c r="AA35" s="50">
        <f>VLOOKUP($U35,AvgGoalStats!$A$3:$AE$998,13,FALSE)</f>
        <v>0.63636363636363635</v>
      </c>
      <c r="AB35" s="50">
        <f>VLOOKUP($U35,AvgGoalStats!$A$3:$AE$998,14,FALSE)</f>
        <v>1.2380952380952381</v>
      </c>
      <c r="AC35" s="50">
        <f>VLOOKUP($U35,AvgGoalStats!$A$3:$AE$998,16,FALSE)</f>
        <v>1.2727272727272727</v>
      </c>
      <c r="AD35" s="50">
        <f>VLOOKUP($U35,AvgGoalStats!$A$3:$AE$998,17,FALSE)</f>
        <v>1</v>
      </c>
      <c r="AE35" s="50">
        <f>VLOOKUP($U35,AvgGoalStats!$A$3:$AE$998,19,FALSE)</f>
        <v>1</v>
      </c>
      <c r="AF35" s="50">
        <f>VLOOKUP($U35,AvgGoalStats!$A$3:$AE$998,20,FALSE)</f>
        <v>0.23809523809523808</v>
      </c>
      <c r="AG35" s="50">
        <f>VLOOKUP($U35,AvgGoalStats!$A$3:$AE$998,22,FALSE)</f>
        <v>0.27272727272727271</v>
      </c>
      <c r="AH35" s="50">
        <f>VLOOKUP($U35,AvgGoalStats!$A$3:$AE$998,23,FALSE)</f>
        <v>1.7619047619047619</v>
      </c>
      <c r="AI35" s="50">
        <f>VLOOKUP($U35,AvgGoalStats!$A$3:$AE$998,25,FALSE)</f>
        <v>2.0909090909090908</v>
      </c>
      <c r="AJ35" s="50">
        <f>VLOOKUP($U35,AvgGoalStats!$A$3:$AE$998,26,FALSE)</f>
        <v>1.3809523809523809</v>
      </c>
      <c r="AK35" s="50">
        <f>VLOOKUP($U35,AvgGoalStats!$A$3:$AE$998,28,FALSE)</f>
        <v>1.7272727272727273</v>
      </c>
      <c r="AL35" s="50">
        <f>VLOOKUP($U35,AvgGoalStats!$A$3:$AE$998,29,FALSE)</f>
        <v>0.38095238095238093</v>
      </c>
      <c r="AM35" s="50">
        <f>VLOOKUP($U35,AvgGoalStats!$A$3:$AE$998,31,FALSE)</f>
        <v>0.36363636363636365</v>
      </c>
    </row>
    <row r="36" spans="1:39" x14ac:dyDescent="0.3">
      <c r="A36" s="51">
        <f>VLOOKUP($S36,AvgGoalStats!$A$3:$AE$998,5,FALSE)</f>
        <v>2.25</v>
      </c>
      <c r="B36" s="50">
        <f>VLOOKUP($S36,AvgGoalStats!$A$3:$AE$998,6,FALSE)</f>
        <v>3</v>
      </c>
      <c r="C36" s="50">
        <f>VLOOKUP($S36,AvgGoalStats!$A$3:$AE$998,8,FALSE)</f>
        <v>1</v>
      </c>
      <c r="D36" s="50">
        <f>VLOOKUP($S36,AvgGoalStats!$A$3:$AE$998,9,FALSE)</f>
        <v>2</v>
      </c>
      <c r="E36" s="50">
        <f>VLOOKUP($S36,AvgGoalStats!$A$3:$AE$998,11,FALSE)</f>
        <v>1.25</v>
      </c>
      <c r="F36" s="50">
        <f>VLOOKUP($S36,AvgGoalStats!$A$3:$AE$998,12,FALSE)</f>
        <v>1</v>
      </c>
      <c r="G36" s="50">
        <f>VLOOKUP($S36,AvgGoalStats!$A$3:$AE$998,14,FALSE)</f>
        <v>1</v>
      </c>
      <c r="H36" s="50">
        <f>VLOOKUP($S36,AvgGoalStats!$A$3:$AE$998,15,FALSE)</f>
        <v>1.5</v>
      </c>
      <c r="I36" s="50">
        <f>VLOOKUP($S36,AvgGoalStats!$A$3:$AE$998,17,FALSE)</f>
        <v>0.75</v>
      </c>
      <c r="J36" s="50">
        <f>VLOOKUP($S36,AvgGoalStats!$A$3:$AE$998,18,FALSE)</f>
        <v>1.5</v>
      </c>
      <c r="K36" s="50">
        <f>VLOOKUP($S36,AvgGoalStats!$A$3:$AE$998,20,FALSE)</f>
        <v>0.25</v>
      </c>
      <c r="L36" s="50">
        <f>VLOOKUP($S36,AvgGoalStats!$A$3:$AE$998,21,FALSE)</f>
        <v>0</v>
      </c>
      <c r="M36" s="50">
        <f>VLOOKUP($S36,AvgGoalStats!$A$3:$AE$998,23,FALSE)</f>
        <v>1.25</v>
      </c>
      <c r="N36" s="50">
        <f>VLOOKUP($S36,AvgGoalStats!$A$3:$AE$998,24,FALSE)</f>
        <v>1.5</v>
      </c>
      <c r="O36" s="50">
        <f>VLOOKUP($S36,AvgGoalStats!$A$3:$AE$998,26,FALSE)</f>
        <v>0.25</v>
      </c>
      <c r="P36" s="50">
        <f>VLOOKUP($S36,AvgGoalStats!$A$3:$AE$998,27,FALSE)</f>
        <v>0.5</v>
      </c>
      <c r="Q36" s="50">
        <f>VLOOKUP($S36,AvgGoalStats!$A$3:$AE$998,29,FALSE)</f>
        <v>1</v>
      </c>
      <c r="R36" s="50">
        <f>VLOOKUP($S36,AvgGoalStats!$A$3:$AE$998,30,FALSE)</f>
        <v>1</v>
      </c>
      <c r="S36" s="53" t="str">
        <f>Fixtures!A36</f>
        <v>AaB</v>
      </c>
      <c r="T36" s="54">
        <f>Fixtures!D36</f>
        <v>43688</v>
      </c>
      <c r="U36" s="53" t="str">
        <f>Fixtures!B36</f>
        <v>Esbjerg</v>
      </c>
      <c r="V36" s="51">
        <f>VLOOKUP($U36,AvgGoalStats!$A$3:$AE$998,5,FALSE)</f>
        <v>1.5</v>
      </c>
      <c r="W36" s="50">
        <f>VLOOKUP($U36,AvgGoalStats!$A$3:$AE$998,7,FALSE)</f>
        <v>1.5</v>
      </c>
      <c r="X36" s="50">
        <f>VLOOKUP($U36,AvgGoalStats!$A$3:$AE$998,8,FALSE)</f>
        <v>0.25</v>
      </c>
      <c r="Y36" s="50">
        <f>VLOOKUP($U36,AvgGoalStats!$A$3:$AE$998,10,FALSE)</f>
        <v>0</v>
      </c>
      <c r="Z36" s="50">
        <f>VLOOKUP($U36,AvgGoalStats!$A$3:$AE$998,11,FALSE)</f>
        <v>1.25</v>
      </c>
      <c r="AA36" s="50">
        <f>VLOOKUP($U36,AvgGoalStats!$A$3:$AE$998,13,FALSE)</f>
        <v>1.5</v>
      </c>
      <c r="AB36" s="50">
        <f>VLOOKUP($U36,AvgGoalStats!$A$3:$AE$998,14,FALSE)</f>
        <v>0.25</v>
      </c>
      <c r="AC36" s="50">
        <f>VLOOKUP($U36,AvgGoalStats!$A$3:$AE$998,16,FALSE)</f>
        <v>0</v>
      </c>
      <c r="AD36" s="50">
        <f>VLOOKUP($U36,AvgGoalStats!$A$3:$AE$998,17,FALSE)</f>
        <v>0.25</v>
      </c>
      <c r="AE36" s="50">
        <f>VLOOKUP($U36,AvgGoalStats!$A$3:$AE$998,19,FALSE)</f>
        <v>0</v>
      </c>
      <c r="AF36" s="50">
        <f>VLOOKUP($U36,AvgGoalStats!$A$3:$AE$998,20,FALSE)</f>
        <v>0</v>
      </c>
      <c r="AG36" s="50">
        <f>VLOOKUP($U36,AvgGoalStats!$A$3:$AE$998,22,FALSE)</f>
        <v>0</v>
      </c>
      <c r="AH36" s="50">
        <f>VLOOKUP($U36,AvgGoalStats!$A$3:$AE$998,23,FALSE)</f>
        <v>1.25</v>
      </c>
      <c r="AI36" s="50">
        <f>VLOOKUP($U36,AvgGoalStats!$A$3:$AE$998,25,FALSE)</f>
        <v>1.5</v>
      </c>
      <c r="AJ36" s="50">
        <f>VLOOKUP($U36,AvgGoalStats!$A$3:$AE$998,26,FALSE)</f>
        <v>0</v>
      </c>
      <c r="AK36" s="50">
        <f>VLOOKUP($U36,AvgGoalStats!$A$3:$AE$998,28,FALSE)</f>
        <v>0</v>
      </c>
      <c r="AL36" s="50">
        <f>VLOOKUP($U36,AvgGoalStats!$A$3:$AE$998,29,FALSE)</f>
        <v>1.25</v>
      </c>
      <c r="AM36" s="50">
        <f>VLOOKUP($U36,AvgGoalStats!$A$3:$AE$998,31,FALSE)</f>
        <v>1.5</v>
      </c>
    </row>
    <row r="37" spans="1:39" x14ac:dyDescent="0.3">
      <c r="A37" s="51">
        <f>VLOOKUP($S37,AvgGoalStats!$A$3:$AE$998,5,FALSE)</f>
        <v>2.75</v>
      </c>
      <c r="B37" s="50">
        <f>VLOOKUP($S37,AvgGoalStats!$A$3:$AE$998,6,FALSE)</f>
        <v>2.5</v>
      </c>
      <c r="C37" s="50">
        <f>VLOOKUP($S37,AvgGoalStats!$A$3:$AE$998,8,FALSE)</f>
        <v>1.25</v>
      </c>
      <c r="D37" s="50">
        <f>VLOOKUP($S37,AvgGoalStats!$A$3:$AE$998,9,FALSE)</f>
        <v>0</v>
      </c>
      <c r="E37" s="50">
        <f>VLOOKUP($S37,AvgGoalStats!$A$3:$AE$998,11,FALSE)</f>
        <v>1.5</v>
      </c>
      <c r="F37" s="50">
        <f>VLOOKUP($S37,AvgGoalStats!$A$3:$AE$998,12,FALSE)</f>
        <v>2.5</v>
      </c>
      <c r="G37" s="50">
        <f>VLOOKUP($S37,AvgGoalStats!$A$3:$AE$998,14,FALSE)</f>
        <v>1.25</v>
      </c>
      <c r="H37" s="50">
        <f>VLOOKUP($S37,AvgGoalStats!$A$3:$AE$998,15,FALSE)</f>
        <v>0.5</v>
      </c>
      <c r="I37" s="50">
        <f>VLOOKUP($S37,AvgGoalStats!$A$3:$AE$998,17,FALSE)</f>
        <v>0.75</v>
      </c>
      <c r="J37" s="50">
        <f>VLOOKUP($S37,AvgGoalStats!$A$3:$AE$998,18,FALSE)</f>
        <v>0</v>
      </c>
      <c r="K37" s="50">
        <f>VLOOKUP($S37,AvgGoalStats!$A$3:$AE$998,20,FALSE)</f>
        <v>0.5</v>
      </c>
      <c r="L37" s="50">
        <f>VLOOKUP($S37,AvgGoalStats!$A$3:$AE$998,21,FALSE)</f>
        <v>0.5</v>
      </c>
      <c r="M37" s="50">
        <f>VLOOKUP($S37,AvgGoalStats!$A$3:$AE$998,23,FALSE)</f>
        <v>1.5</v>
      </c>
      <c r="N37" s="50">
        <f>VLOOKUP($S37,AvgGoalStats!$A$3:$AE$998,24,FALSE)</f>
        <v>2</v>
      </c>
      <c r="O37" s="50">
        <f>VLOOKUP($S37,AvgGoalStats!$A$3:$AE$998,26,FALSE)</f>
        <v>0.5</v>
      </c>
      <c r="P37" s="50">
        <f>VLOOKUP($S37,AvgGoalStats!$A$3:$AE$998,27,FALSE)</f>
        <v>0</v>
      </c>
      <c r="Q37" s="50">
        <f>VLOOKUP($S37,AvgGoalStats!$A$3:$AE$998,29,FALSE)</f>
        <v>1</v>
      </c>
      <c r="R37" s="50">
        <f>VLOOKUP($S37,AvgGoalStats!$A$3:$AE$998,30,FALSE)</f>
        <v>2</v>
      </c>
      <c r="S37" s="53" t="str">
        <f>Fixtures!A37</f>
        <v>Horsens</v>
      </c>
      <c r="T37" s="54">
        <f>Fixtures!D37</f>
        <v>43688</v>
      </c>
      <c r="U37" s="53" t="str">
        <f>Fixtures!B37</f>
        <v>Midtjylland</v>
      </c>
      <c r="V37" s="51">
        <f>VLOOKUP($U37,AvgGoalStats!$A$3:$AE$998,5,FALSE)</f>
        <v>1.5</v>
      </c>
      <c r="W37" s="50">
        <f>VLOOKUP($U37,AvgGoalStats!$A$3:$AE$998,7,FALSE)</f>
        <v>1</v>
      </c>
      <c r="X37" s="50">
        <f>VLOOKUP($U37,AvgGoalStats!$A$3:$AE$998,8,FALSE)</f>
        <v>1.25</v>
      </c>
      <c r="Y37" s="50">
        <f>VLOOKUP($U37,AvgGoalStats!$A$3:$AE$998,10,FALSE)</f>
        <v>1</v>
      </c>
      <c r="Z37" s="50">
        <f>VLOOKUP($U37,AvgGoalStats!$A$3:$AE$998,11,FALSE)</f>
        <v>0.25</v>
      </c>
      <c r="AA37" s="50">
        <f>VLOOKUP($U37,AvgGoalStats!$A$3:$AE$998,13,FALSE)</f>
        <v>0</v>
      </c>
      <c r="AB37" s="50">
        <f>VLOOKUP($U37,AvgGoalStats!$A$3:$AE$998,14,FALSE)</f>
        <v>0.5</v>
      </c>
      <c r="AC37" s="50">
        <f>VLOOKUP($U37,AvgGoalStats!$A$3:$AE$998,16,FALSE)</f>
        <v>0</v>
      </c>
      <c r="AD37" s="50">
        <f>VLOOKUP($U37,AvgGoalStats!$A$3:$AE$998,17,FALSE)</f>
        <v>0.25</v>
      </c>
      <c r="AE37" s="50">
        <f>VLOOKUP($U37,AvgGoalStats!$A$3:$AE$998,19,FALSE)</f>
        <v>0</v>
      </c>
      <c r="AF37" s="50">
        <f>VLOOKUP($U37,AvgGoalStats!$A$3:$AE$998,20,FALSE)</f>
        <v>0.25</v>
      </c>
      <c r="AG37" s="50">
        <f>VLOOKUP($U37,AvgGoalStats!$A$3:$AE$998,22,FALSE)</f>
        <v>0</v>
      </c>
      <c r="AH37" s="50">
        <f>VLOOKUP($U37,AvgGoalStats!$A$3:$AE$998,23,FALSE)</f>
        <v>1</v>
      </c>
      <c r="AI37" s="50">
        <f>VLOOKUP($U37,AvgGoalStats!$A$3:$AE$998,25,FALSE)</f>
        <v>1</v>
      </c>
      <c r="AJ37" s="50">
        <f>VLOOKUP($U37,AvgGoalStats!$A$3:$AE$998,26,FALSE)</f>
        <v>1</v>
      </c>
      <c r="AK37" s="50">
        <f>VLOOKUP($U37,AvgGoalStats!$A$3:$AE$998,28,FALSE)</f>
        <v>1</v>
      </c>
      <c r="AL37" s="50">
        <f>VLOOKUP($U37,AvgGoalStats!$A$3:$AE$998,29,FALSE)</f>
        <v>0</v>
      </c>
      <c r="AM37" s="50">
        <f>VLOOKUP($U37,AvgGoalStats!$A$3:$AE$998,31,FALSE)</f>
        <v>0</v>
      </c>
    </row>
    <row r="38" spans="1:39" x14ac:dyDescent="0.3">
      <c r="A38" s="51">
        <f>VLOOKUP($S38,AvgGoalStats!$A$3:$AE$998,5,FALSE)</f>
        <v>3</v>
      </c>
      <c r="B38" s="50">
        <f>VLOOKUP($S38,AvgGoalStats!$A$3:$AE$998,6,FALSE)</f>
        <v>2</v>
      </c>
      <c r="C38" s="50">
        <f>VLOOKUP($S38,AvgGoalStats!$A$3:$AE$998,8,FALSE)</f>
        <v>1.75</v>
      </c>
      <c r="D38" s="50">
        <f>VLOOKUP($S38,AvgGoalStats!$A$3:$AE$998,9,FALSE)</f>
        <v>2</v>
      </c>
      <c r="E38" s="50">
        <f>VLOOKUP($S38,AvgGoalStats!$A$3:$AE$998,11,FALSE)</f>
        <v>1.25</v>
      </c>
      <c r="F38" s="50">
        <f>VLOOKUP($S38,AvgGoalStats!$A$3:$AE$998,12,FALSE)</f>
        <v>0</v>
      </c>
      <c r="G38" s="50">
        <f>VLOOKUP($S38,AvgGoalStats!$A$3:$AE$998,14,FALSE)</f>
        <v>1.5</v>
      </c>
      <c r="H38" s="50">
        <f>VLOOKUP($S38,AvgGoalStats!$A$3:$AE$998,15,FALSE)</f>
        <v>0</v>
      </c>
      <c r="I38" s="50">
        <f>VLOOKUP($S38,AvgGoalStats!$A$3:$AE$998,17,FALSE)</f>
        <v>0.5</v>
      </c>
      <c r="J38" s="50">
        <f>VLOOKUP($S38,AvgGoalStats!$A$3:$AE$998,18,FALSE)</f>
        <v>0</v>
      </c>
      <c r="K38" s="50">
        <f>VLOOKUP($S38,AvgGoalStats!$A$3:$AE$998,20,FALSE)</f>
        <v>1</v>
      </c>
      <c r="L38" s="50">
        <f>VLOOKUP($S38,AvgGoalStats!$A$3:$AE$998,21,FALSE)</f>
        <v>0</v>
      </c>
      <c r="M38" s="50">
        <f>VLOOKUP($S38,AvgGoalStats!$A$3:$AE$998,23,FALSE)</f>
        <v>1.5</v>
      </c>
      <c r="N38" s="50">
        <f>VLOOKUP($S38,AvgGoalStats!$A$3:$AE$998,24,FALSE)</f>
        <v>2</v>
      </c>
      <c r="O38" s="50">
        <f>VLOOKUP($S38,AvgGoalStats!$A$3:$AE$998,26,FALSE)</f>
        <v>1.25</v>
      </c>
      <c r="P38" s="50">
        <f>VLOOKUP($S38,AvgGoalStats!$A$3:$AE$998,27,FALSE)</f>
        <v>2</v>
      </c>
      <c r="Q38" s="50">
        <f>VLOOKUP($S38,AvgGoalStats!$A$3:$AE$998,29,FALSE)</f>
        <v>0.25</v>
      </c>
      <c r="R38" s="50">
        <f>VLOOKUP($S38,AvgGoalStats!$A$3:$AE$998,30,FALSE)</f>
        <v>0</v>
      </c>
      <c r="S38" s="53" t="str">
        <f>Fixtures!A38</f>
        <v>Nordsjælland</v>
      </c>
      <c r="T38" s="54">
        <f>Fixtures!D38</f>
        <v>43688</v>
      </c>
      <c r="U38" s="53" t="str">
        <f>Fixtures!B38</f>
        <v>Silkeborg</v>
      </c>
      <c r="V38" s="51">
        <f>VLOOKUP($U38,AvgGoalStats!$A$3:$AE$998,5,FALSE)</f>
        <v>3.75</v>
      </c>
      <c r="W38" s="50">
        <f>VLOOKUP($U38,AvgGoalStats!$A$3:$AE$998,7,FALSE)</f>
        <v>3.5</v>
      </c>
      <c r="X38" s="50">
        <f>VLOOKUP($U38,AvgGoalStats!$A$3:$AE$998,8,FALSE)</f>
        <v>0.75</v>
      </c>
      <c r="Y38" s="50">
        <f>VLOOKUP($U38,AvgGoalStats!$A$3:$AE$998,10,FALSE)</f>
        <v>0.5</v>
      </c>
      <c r="Z38" s="50">
        <f>VLOOKUP($U38,AvgGoalStats!$A$3:$AE$998,11,FALSE)</f>
        <v>3</v>
      </c>
      <c r="AA38" s="50">
        <f>VLOOKUP($U38,AvgGoalStats!$A$3:$AE$998,13,FALSE)</f>
        <v>3</v>
      </c>
      <c r="AB38" s="50">
        <f>VLOOKUP($U38,AvgGoalStats!$A$3:$AE$998,14,FALSE)</f>
        <v>2.25</v>
      </c>
      <c r="AC38" s="50">
        <f>VLOOKUP($U38,AvgGoalStats!$A$3:$AE$998,16,FALSE)</f>
        <v>2.5</v>
      </c>
      <c r="AD38" s="50">
        <f>VLOOKUP($U38,AvgGoalStats!$A$3:$AE$998,17,FALSE)</f>
        <v>0.25</v>
      </c>
      <c r="AE38" s="50">
        <f>VLOOKUP($U38,AvgGoalStats!$A$3:$AE$998,19,FALSE)</f>
        <v>0</v>
      </c>
      <c r="AF38" s="50">
        <f>VLOOKUP($U38,AvgGoalStats!$A$3:$AE$998,20,FALSE)</f>
        <v>2</v>
      </c>
      <c r="AG38" s="50">
        <f>VLOOKUP($U38,AvgGoalStats!$A$3:$AE$998,22,FALSE)</f>
        <v>2.5</v>
      </c>
      <c r="AH38" s="50">
        <f>VLOOKUP($U38,AvgGoalStats!$A$3:$AE$998,23,FALSE)</f>
        <v>1.5</v>
      </c>
      <c r="AI38" s="50">
        <f>VLOOKUP($U38,AvgGoalStats!$A$3:$AE$998,25,FALSE)</f>
        <v>1</v>
      </c>
      <c r="AJ38" s="50">
        <f>VLOOKUP($U38,AvgGoalStats!$A$3:$AE$998,26,FALSE)</f>
        <v>0.5</v>
      </c>
      <c r="AK38" s="50">
        <f>VLOOKUP($U38,AvgGoalStats!$A$3:$AE$998,28,FALSE)</f>
        <v>0.5</v>
      </c>
      <c r="AL38" s="50">
        <f>VLOOKUP($U38,AvgGoalStats!$A$3:$AE$998,29,FALSE)</f>
        <v>1</v>
      </c>
      <c r="AM38" s="50">
        <f>VLOOKUP($U38,AvgGoalStats!$A$3:$AE$998,31,FALSE)</f>
        <v>0.5</v>
      </c>
    </row>
    <row r="39" spans="1:39" x14ac:dyDescent="0.3">
      <c r="A39" s="51">
        <f>VLOOKUP($S39,AvgGoalStats!$A$3:$AE$998,5,FALSE)</f>
        <v>3.25</v>
      </c>
      <c r="B39" s="50">
        <f>VLOOKUP($S39,AvgGoalStats!$A$3:$AE$998,6,FALSE)</f>
        <v>3</v>
      </c>
      <c r="C39" s="50">
        <f>VLOOKUP($S39,AvgGoalStats!$A$3:$AE$998,8,FALSE)</f>
        <v>1.75</v>
      </c>
      <c r="D39" s="50">
        <f>VLOOKUP($S39,AvgGoalStats!$A$3:$AE$998,9,FALSE)</f>
        <v>1.5</v>
      </c>
      <c r="E39" s="50">
        <f>VLOOKUP($S39,AvgGoalStats!$A$3:$AE$998,11,FALSE)</f>
        <v>1.5</v>
      </c>
      <c r="F39" s="50">
        <f>VLOOKUP($S39,AvgGoalStats!$A$3:$AE$998,12,FALSE)</f>
        <v>1.5</v>
      </c>
      <c r="G39" s="50">
        <f>VLOOKUP($S39,AvgGoalStats!$A$3:$AE$998,14,FALSE)</f>
        <v>1.25</v>
      </c>
      <c r="H39" s="50">
        <f>VLOOKUP($S39,AvgGoalStats!$A$3:$AE$998,15,FALSE)</f>
        <v>1</v>
      </c>
      <c r="I39" s="50">
        <f>VLOOKUP($S39,AvgGoalStats!$A$3:$AE$998,17,FALSE)</f>
        <v>0.5</v>
      </c>
      <c r="J39" s="50">
        <f>VLOOKUP($S39,AvgGoalStats!$A$3:$AE$998,18,FALSE)</f>
        <v>0.5</v>
      </c>
      <c r="K39" s="50">
        <f>VLOOKUP($S39,AvgGoalStats!$A$3:$AE$998,20,FALSE)</f>
        <v>0.75</v>
      </c>
      <c r="L39" s="50">
        <f>VLOOKUP($S39,AvgGoalStats!$A$3:$AE$998,21,FALSE)</f>
        <v>0.5</v>
      </c>
      <c r="M39" s="50">
        <f>VLOOKUP($S39,AvgGoalStats!$A$3:$AE$998,23,FALSE)</f>
        <v>2</v>
      </c>
      <c r="N39" s="50">
        <f>VLOOKUP($S39,AvgGoalStats!$A$3:$AE$998,24,FALSE)</f>
        <v>2</v>
      </c>
      <c r="O39" s="50">
        <f>VLOOKUP($S39,AvgGoalStats!$A$3:$AE$998,26,FALSE)</f>
        <v>1.25</v>
      </c>
      <c r="P39" s="50">
        <f>VLOOKUP($S39,AvgGoalStats!$A$3:$AE$998,27,FALSE)</f>
        <v>1</v>
      </c>
      <c r="Q39" s="50">
        <f>VLOOKUP($S39,AvgGoalStats!$A$3:$AE$998,29,FALSE)</f>
        <v>0.75</v>
      </c>
      <c r="R39" s="50">
        <f>VLOOKUP($S39,AvgGoalStats!$A$3:$AE$998,30,FALSE)</f>
        <v>1</v>
      </c>
      <c r="S39" s="53" t="str">
        <f>Fixtures!A39</f>
        <v>Hobro</v>
      </c>
      <c r="T39" s="54">
        <f>Fixtures!D39</f>
        <v>43688</v>
      </c>
      <c r="U39" s="53" t="str">
        <f>Fixtures!B39</f>
        <v>Brøndby</v>
      </c>
      <c r="V39" s="51">
        <f>VLOOKUP($U39,AvgGoalStats!$A$3:$AE$998,5,FALSE)</f>
        <v>3.75</v>
      </c>
      <c r="W39" s="50">
        <f>VLOOKUP($U39,AvgGoalStats!$A$3:$AE$998,7,FALSE)</f>
        <v>4</v>
      </c>
      <c r="X39" s="50">
        <f>VLOOKUP($U39,AvgGoalStats!$A$3:$AE$998,8,FALSE)</f>
        <v>2.25</v>
      </c>
      <c r="Y39" s="50">
        <f>VLOOKUP($U39,AvgGoalStats!$A$3:$AE$998,10,FALSE)</f>
        <v>2</v>
      </c>
      <c r="Z39" s="50">
        <f>VLOOKUP($U39,AvgGoalStats!$A$3:$AE$998,11,FALSE)</f>
        <v>1.5</v>
      </c>
      <c r="AA39" s="50">
        <f>VLOOKUP($U39,AvgGoalStats!$A$3:$AE$998,13,FALSE)</f>
        <v>2</v>
      </c>
      <c r="AB39" s="50">
        <f>VLOOKUP($U39,AvgGoalStats!$A$3:$AE$998,14,FALSE)</f>
        <v>2</v>
      </c>
      <c r="AC39" s="50">
        <f>VLOOKUP($U39,AvgGoalStats!$A$3:$AE$998,16,FALSE)</f>
        <v>2</v>
      </c>
      <c r="AD39" s="50">
        <f>VLOOKUP($U39,AvgGoalStats!$A$3:$AE$998,17,FALSE)</f>
        <v>1.25</v>
      </c>
      <c r="AE39" s="50">
        <f>VLOOKUP($U39,AvgGoalStats!$A$3:$AE$998,19,FALSE)</f>
        <v>1</v>
      </c>
      <c r="AF39" s="50">
        <f>VLOOKUP($U39,AvgGoalStats!$A$3:$AE$998,20,FALSE)</f>
        <v>0.75</v>
      </c>
      <c r="AG39" s="50">
        <f>VLOOKUP($U39,AvgGoalStats!$A$3:$AE$998,22,FALSE)</f>
        <v>1</v>
      </c>
      <c r="AH39" s="50">
        <f>VLOOKUP($U39,AvgGoalStats!$A$3:$AE$998,23,FALSE)</f>
        <v>1.75</v>
      </c>
      <c r="AI39" s="50">
        <f>VLOOKUP($U39,AvgGoalStats!$A$3:$AE$998,25,FALSE)</f>
        <v>2</v>
      </c>
      <c r="AJ39" s="50">
        <f>VLOOKUP($U39,AvgGoalStats!$A$3:$AE$998,26,FALSE)</f>
        <v>1</v>
      </c>
      <c r="AK39" s="50">
        <f>VLOOKUP($U39,AvgGoalStats!$A$3:$AE$998,28,FALSE)</f>
        <v>1</v>
      </c>
      <c r="AL39" s="50">
        <f>VLOOKUP($U39,AvgGoalStats!$A$3:$AE$998,29,FALSE)</f>
        <v>0.75</v>
      </c>
      <c r="AM39" s="50">
        <f>VLOOKUP($U39,AvgGoalStats!$A$3:$AE$998,31,FALSE)</f>
        <v>1</v>
      </c>
    </row>
    <row r="40" spans="1:39" x14ac:dyDescent="0.3">
      <c r="A40" s="51">
        <f>VLOOKUP($S40,AvgGoalStats!$A$3:$AE$998,5,FALSE)</f>
        <v>2.75</v>
      </c>
      <c r="B40" s="50">
        <f>VLOOKUP($S40,AvgGoalStats!$A$3:$AE$998,6,FALSE)</f>
        <v>2.875</v>
      </c>
      <c r="C40" s="50">
        <f>VLOOKUP($S40,AvgGoalStats!$A$3:$AE$998,8,FALSE)</f>
        <v>1.5625</v>
      </c>
      <c r="D40" s="50">
        <f>VLOOKUP($S40,AvgGoalStats!$A$3:$AE$998,9,FALSE)</f>
        <v>1.625</v>
      </c>
      <c r="E40" s="50">
        <f>VLOOKUP($S40,AvgGoalStats!$A$3:$AE$998,11,FALSE)</f>
        <v>1.1875</v>
      </c>
      <c r="F40" s="50">
        <f>VLOOKUP($S40,AvgGoalStats!$A$3:$AE$998,12,FALSE)</f>
        <v>1.25</v>
      </c>
      <c r="G40" s="50">
        <f>VLOOKUP($S40,AvgGoalStats!$A$3:$AE$998,14,FALSE)</f>
        <v>1.1875</v>
      </c>
      <c r="H40" s="50">
        <f>VLOOKUP($S40,AvgGoalStats!$A$3:$AE$998,15,FALSE)</f>
        <v>1.375</v>
      </c>
      <c r="I40" s="50">
        <f>VLOOKUP($S40,AvgGoalStats!$A$3:$AE$998,17,FALSE)</f>
        <v>0.625</v>
      </c>
      <c r="J40" s="50">
        <f>VLOOKUP($S40,AvgGoalStats!$A$3:$AE$998,18,FALSE)</f>
        <v>0.625</v>
      </c>
      <c r="K40" s="50">
        <f>VLOOKUP($S40,AvgGoalStats!$A$3:$AE$998,20,FALSE)</f>
        <v>0.5625</v>
      </c>
      <c r="L40" s="50">
        <f>VLOOKUP($S40,AvgGoalStats!$A$3:$AE$998,21,FALSE)</f>
        <v>0.75</v>
      </c>
      <c r="M40" s="50">
        <f>VLOOKUP($S40,AvgGoalStats!$A$3:$AE$998,23,FALSE)</f>
        <v>1.5625</v>
      </c>
      <c r="N40" s="50">
        <f>VLOOKUP($S40,AvgGoalStats!$A$3:$AE$998,24,FALSE)</f>
        <v>1.5</v>
      </c>
      <c r="O40" s="50">
        <f>VLOOKUP($S40,AvgGoalStats!$A$3:$AE$998,26,FALSE)</f>
        <v>0.9375</v>
      </c>
      <c r="P40" s="50">
        <f>VLOOKUP($S40,AvgGoalStats!$A$3:$AE$998,27,FALSE)</f>
        <v>1</v>
      </c>
      <c r="Q40" s="50">
        <f>VLOOKUP($S40,AvgGoalStats!$A$3:$AE$998,29,FALSE)</f>
        <v>0.625</v>
      </c>
      <c r="R40" s="50">
        <f>VLOOKUP($S40,AvgGoalStats!$A$3:$AE$998,30,FALSE)</f>
        <v>0.5</v>
      </c>
      <c r="S40" s="53" t="str">
        <f>Fixtures!A40</f>
        <v>Haugesund</v>
      </c>
      <c r="T40" s="54">
        <f>Fixtures!D40</f>
        <v>43688</v>
      </c>
      <c r="U40" s="53" t="str">
        <f>Fixtures!B40</f>
        <v>Ranheim</v>
      </c>
      <c r="V40" s="51">
        <f>VLOOKUP($U40,AvgGoalStats!$A$3:$AE$998,5,FALSE)</f>
        <v>2.875</v>
      </c>
      <c r="W40" s="50">
        <f>VLOOKUP($U40,AvgGoalStats!$A$3:$AE$998,7,FALSE)</f>
        <v>2.125</v>
      </c>
      <c r="X40" s="50">
        <f>VLOOKUP($U40,AvgGoalStats!$A$3:$AE$998,8,FALSE)</f>
        <v>1.0625</v>
      </c>
      <c r="Y40" s="50">
        <f>VLOOKUP($U40,AvgGoalStats!$A$3:$AE$998,10,FALSE)</f>
        <v>0.75</v>
      </c>
      <c r="Z40" s="50">
        <f>VLOOKUP($U40,AvgGoalStats!$A$3:$AE$998,11,FALSE)</f>
        <v>1.8125</v>
      </c>
      <c r="AA40" s="50">
        <f>VLOOKUP($U40,AvgGoalStats!$A$3:$AE$998,13,FALSE)</f>
        <v>1.375</v>
      </c>
      <c r="AB40" s="50">
        <f>VLOOKUP($U40,AvgGoalStats!$A$3:$AE$998,14,FALSE)</f>
        <v>0.8125</v>
      </c>
      <c r="AC40" s="50">
        <f>VLOOKUP($U40,AvgGoalStats!$A$3:$AE$998,16,FALSE)</f>
        <v>0.5</v>
      </c>
      <c r="AD40" s="50">
        <f>VLOOKUP($U40,AvgGoalStats!$A$3:$AE$998,17,FALSE)</f>
        <v>0.375</v>
      </c>
      <c r="AE40" s="50">
        <f>VLOOKUP($U40,AvgGoalStats!$A$3:$AE$998,19,FALSE)</f>
        <v>0.125</v>
      </c>
      <c r="AF40" s="50">
        <f>VLOOKUP($U40,AvgGoalStats!$A$3:$AE$998,20,FALSE)</f>
        <v>0.4375</v>
      </c>
      <c r="AG40" s="50">
        <f>VLOOKUP($U40,AvgGoalStats!$A$3:$AE$998,22,FALSE)</f>
        <v>0.375</v>
      </c>
      <c r="AH40" s="50">
        <f>VLOOKUP($U40,AvgGoalStats!$A$3:$AE$998,23,FALSE)</f>
        <v>2.0625</v>
      </c>
      <c r="AI40" s="50">
        <f>VLOOKUP($U40,AvgGoalStats!$A$3:$AE$998,25,FALSE)</f>
        <v>1.625</v>
      </c>
      <c r="AJ40" s="50">
        <f>VLOOKUP($U40,AvgGoalStats!$A$3:$AE$998,26,FALSE)</f>
        <v>0.6875</v>
      </c>
      <c r="AK40" s="50">
        <f>VLOOKUP($U40,AvgGoalStats!$A$3:$AE$998,28,FALSE)</f>
        <v>0.625</v>
      </c>
      <c r="AL40" s="50">
        <f>VLOOKUP($U40,AvgGoalStats!$A$3:$AE$998,29,FALSE)</f>
        <v>1.375</v>
      </c>
      <c r="AM40" s="50">
        <f>VLOOKUP($U40,AvgGoalStats!$A$3:$AE$998,31,FALSE)</f>
        <v>1</v>
      </c>
    </row>
    <row r="41" spans="1:39" x14ac:dyDescent="0.3">
      <c r="A41" s="51">
        <f>VLOOKUP($S41,AvgGoalStats!$A$3:$AE$998,5,FALSE)</f>
        <v>2.2666666666666666</v>
      </c>
      <c r="B41" s="50">
        <f>VLOOKUP($S41,AvgGoalStats!$A$3:$AE$998,6,FALSE)</f>
        <v>2.6666666666666665</v>
      </c>
      <c r="C41" s="50">
        <f>VLOOKUP($S41,AvgGoalStats!$A$3:$AE$998,8,FALSE)</f>
        <v>1.2</v>
      </c>
      <c r="D41" s="50">
        <f>VLOOKUP($S41,AvgGoalStats!$A$3:$AE$998,9,FALSE)</f>
        <v>1.8333333333333333</v>
      </c>
      <c r="E41" s="50">
        <f>VLOOKUP($S41,AvgGoalStats!$A$3:$AE$998,11,FALSE)</f>
        <v>1.0666666666666667</v>
      </c>
      <c r="F41" s="50">
        <f>VLOOKUP($S41,AvgGoalStats!$A$3:$AE$998,12,FALSE)</f>
        <v>0.83333333333333337</v>
      </c>
      <c r="G41" s="50">
        <f>VLOOKUP($S41,AvgGoalStats!$A$3:$AE$998,14,FALSE)</f>
        <v>1.1333333333333333</v>
      </c>
      <c r="H41" s="50">
        <f>VLOOKUP($S41,AvgGoalStats!$A$3:$AE$998,15,FALSE)</f>
        <v>1.5</v>
      </c>
      <c r="I41" s="50">
        <f>VLOOKUP($S41,AvgGoalStats!$A$3:$AE$998,17,FALSE)</f>
        <v>0.6</v>
      </c>
      <c r="J41" s="50">
        <f>VLOOKUP($S41,AvgGoalStats!$A$3:$AE$998,18,FALSE)</f>
        <v>1</v>
      </c>
      <c r="K41" s="50">
        <f>VLOOKUP($S41,AvgGoalStats!$A$3:$AE$998,20,FALSE)</f>
        <v>0.53333333333333333</v>
      </c>
      <c r="L41" s="50">
        <f>VLOOKUP($S41,AvgGoalStats!$A$3:$AE$998,21,FALSE)</f>
        <v>0.5</v>
      </c>
      <c r="M41" s="50">
        <f>VLOOKUP($S41,AvgGoalStats!$A$3:$AE$998,23,FALSE)</f>
        <v>1.1333333333333333</v>
      </c>
      <c r="N41" s="50">
        <f>VLOOKUP($S41,AvgGoalStats!$A$3:$AE$998,24,FALSE)</f>
        <v>1.1666666666666667</v>
      </c>
      <c r="O41" s="50">
        <f>VLOOKUP($S41,AvgGoalStats!$A$3:$AE$998,26,FALSE)</f>
        <v>0.6</v>
      </c>
      <c r="P41" s="50">
        <f>VLOOKUP($S41,AvgGoalStats!$A$3:$AE$998,27,FALSE)</f>
        <v>0.83333333333333337</v>
      </c>
      <c r="Q41" s="50">
        <f>VLOOKUP($S41,AvgGoalStats!$A$3:$AE$998,29,FALSE)</f>
        <v>0.53333333333333333</v>
      </c>
      <c r="R41" s="50">
        <f>VLOOKUP($S41,AvgGoalStats!$A$3:$AE$998,30,FALSE)</f>
        <v>0.33333333333333331</v>
      </c>
      <c r="S41" s="53" t="str">
        <f>Fixtures!A41</f>
        <v>Kristiansund</v>
      </c>
      <c r="T41" s="54">
        <f>Fixtures!D41</f>
        <v>43688</v>
      </c>
      <c r="U41" s="53" t="str">
        <f>Fixtures!B41</f>
        <v>Odd</v>
      </c>
      <c r="V41" s="51">
        <f>VLOOKUP($U41,AvgGoalStats!$A$3:$AE$998,5,FALSE)</f>
        <v>2.625</v>
      </c>
      <c r="W41" s="50">
        <f>VLOOKUP($U41,AvgGoalStats!$A$3:$AE$998,7,FALSE)</f>
        <v>2.2857142857142856</v>
      </c>
      <c r="X41" s="50">
        <f>VLOOKUP($U41,AvgGoalStats!$A$3:$AE$998,8,FALSE)</f>
        <v>1.5</v>
      </c>
      <c r="Y41" s="50">
        <f>VLOOKUP($U41,AvgGoalStats!$A$3:$AE$998,10,FALSE)</f>
        <v>0.8571428571428571</v>
      </c>
      <c r="Z41" s="50">
        <f>VLOOKUP($U41,AvgGoalStats!$A$3:$AE$998,11,FALSE)</f>
        <v>1.125</v>
      </c>
      <c r="AA41" s="50">
        <f>VLOOKUP($U41,AvgGoalStats!$A$3:$AE$998,13,FALSE)</f>
        <v>1.4285714285714286</v>
      </c>
      <c r="AB41" s="50">
        <f>VLOOKUP($U41,AvgGoalStats!$A$3:$AE$998,14,FALSE)</f>
        <v>0.875</v>
      </c>
      <c r="AC41" s="50">
        <f>VLOOKUP($U41,AvgGoalStats!$A$3:$AE$998,16,FALSE)</f>
        <v>0.7142857142857143</v>
      </c>
      <c r="AD41" s="50">
        <f>VLOOKUP($U41,AvgGoalStats!$A$3:$AE$998,17,FALSE)</f>
        <v>0.375</v>
      </c>
      <c r="AE41" s="50">
        <f>VLOOKUP($U41,AvgGoalStats!$A$3:$AE$998,19,FALSE)</f>
        <v>0.14285714285714285</v>
      </c>
      <c r="AF41" s="50">
        <f>VLOOKUP($U41,AvgGoalStats!$A$3:$AE$998,20,FALSE)</f>
        <v>0.5</v>
      </c>
      <c r="AG41" s="50">
        <f>VLOOKUP($U41,AvgGoalStats!$A$3:$AE$998,22,FALSE)</f>
        <v>0.5714285714285714</v>
      </c>
      <c r="AH41" s="50">
        <f>VLOOKUP($U41,AvgGoalStats!$A$3:$AE$998,23,FALSE)</f>
        <v>1.75</v>
      </c>
      <c r="AI41" s="50">
        <f>VLOOKUP($U41,AvgGoalStats!$A$3:$AE$998,25,FALSE)</f>
        <v>1.5714285714285714</v>
      </c>
      <c r="AJ41" s="50">
        <f>VLOOKUP($U41,AvgGoalStats!$A$3:$AE$998,26,FALSE)</f>
        <v>1.125</v>
      </c>
      <c r="AK41" s="50">
        <f>VLOOKUP($U41,AvgGoalStats!$A$3:$AE$998,28,FALSE)</f>
        <v>0.7142857142857143</v>
      </c>
      <c r="AL41" s="50">
        <f>VLOOKUP($U41,AvgGoalStats!$A$3:$AE$998,29,FALSE)</f>
        <v>0.625</v>
      </c>
      <c r="AM41" s="50">
        <f>VLOOKUP($U41,AvgGoalStats!$A$3:$AE$998,31,FALSE)</f>
        <v>0.8571428571428571</v>
      </c>
    </row>
    <row r="42" spans="1:39" x14ac:dyDescent="0.3">
      <c r="A42" s="51">
        <f>VLOOKUP($S42,AvgGoalStats!$A$3:$AE$998,5,FALSE)</f>
        <v>4</v>
      </c>
      <c r="B42" s="50">
        <f>VLOOKUP($S42,AvgGoalStats!$A$3:$AE$998,6,FALSE)</f>
        <v>3.375</v>
      </c>
      <c r="C42" s="50">
        <f>VLOOKUP($S42,AvgGoalStats!$A$3:$AE$998,8,FALSE)</f>
        <v>2.4</v>
      </c>
      <c r="D42" s="50">
        <f>VLOOKUP($S42,AvgGoalStats!$A$3:$AE$998,9,FALSE)</f>
        <v>2.625</v>
      </c>
      <c r="E42" s="50">
        <f>VLOOKUP($S42,AvgGoalStats!$A$3:$AE$998,11,FALSE)</f>
        <v>1.6</v>
      </c>
      <c r="F42" s="50">
        <f>VLOOKUP($S42,AvgGoalStats!$A$3:$AE$998,12,FALSE)</f>
        <v>0.75</v>
      </c>
      <c r="G42" s="50">
        <f>VLOOKUP($S42,AvgGoalStats!$A$3:$AE$998,14,FALSE)</f>
        <v>1.7333333333333334</v>
      </c>
      <c r="H42" s="50">
        <f>VLOOKUP($S42,AvgGoalStats!$A$3:$AE$998,15,FALSE)</f>
        <v>1.5</v>
      </c>
      <c r="I42" s="50">
        <f>VLOOKUP($S42,AvgGoalStats!$A$3:$AE$998,17,FALSE)</f>
        <v>1</v>
      </c>
      <c r="J42" s="50">
        <f>VLOOKUP($S42,AvgGoalStats!$A$3:$AE$998,18,FALSE)</f>
        <v>1.25</v>
      </c>
      <c r="K42" s="50">
        <f>VLOOKUP($S42,AvgGoalStats!$A$3:$AE$998,20,FALSE)</f>
        <v>0.73333333333333328</v>
      </c>
      <c r="L42" s="50">
        <f>VLOOKUP($S42,AvgGoalStats!$A$3:$AE$998,21,FALSE)</f>
        <v>0.25</v>
      </c>
      <c r="M42" s="50">
        <f>VLOOKUP($S42,AvgGoalStats!$A$3:$AE$998,23,FALSE)</f>
        <v>2.2666666666666666</v>
      </c>
      <c r="N42" s="50">
        <f>VLOOKUP($S42,AvgGoalStats!$A$3:$AE$998,24,FALSE)</f>
        <v>1.875</v>
      </c>
      <c r="O42" s="50">
        <f>VLOOKUP($S42,AvgGoalStats!$A$3:$AE$998,26,FALSE)</f>
        <v>1.4</v>
      </c>
      <c r="P42" s="50">
        <f>VLOOKUP($S42,AvgGoalStats!$A$3:$AE$998,27,FALSE)</f>
        <v>1.375</v>
      </c>
      <c r="Q42" s="50">
        <f>VLOOKUP($S42,AvgGoalStats!$A$3:$AE$998,29,FALSE)</f>
        <v>0.8666666666666667</v>
      </c>
      <c r="R42" s="50">
        <f>VLOOKUP($S42,AvgGoalStats!$A$3:$AE$998,30,FALSE)</f>
        <v>0.5</v>
      </c>
      <c r="S42" s="53" t="str">
        <f>Fixtures!A42</f>
        <v>Bodø / Glimt</v>
      </c>
      <c r="T42" s="54">
        <f>Fixtures!D42</f>
        <v>43688</v>
      </c>
      <c r="U42" s="53" t="str">
        <f>Fixtures!B42</f>
        <v>Viking</v>
      </c>
      <c r="V42" s="51">
        <f>VLOOKUP($U42,AvgGoalStats!$A$3:$AE$998,5,FALSE)</f>
        <v>3</v>
      </c>
      <c r="W42" s="50">
        <f>VLOOKUP($U42,AvgGoalStats!$A$3:$AE$998,7,FALSE)</f>
        <v>3.25</v>
      </c>
      <c r="X42" s="50">
        <f>VLOOKUP($U42,AvgGoalStats!$A$3:$AE$998,8,FALSE)</f>
        <v>1.3333333333333333</v>
      </c>
      <c r="Y42" s="50">
        <f>VLOOKUP($U42,AvgGoalStats!$A$3:$AE$998,10,FALSE)</f>
        <v>1.125</v>
      </c>
      <c r="Z42" s="50">
        <f>VLOOKUP($U42,AvgGoalStats!$A$3:$AE$998,11,FALSE)</f>
        <v>1.6666666666666667</v>
      </c>
      <c r="AA42" s="50">
        <f>VLOOKUP($U42,AvgGoalStats!$A$3:$AE$998,13,FALSE)</f>
        <v>2.125</v>
      </c>
      <c r="AB42" s="50">
        <f>VLOOKUP($U42,AvgGoalStats!$A$3:$AE$998,14,FALSE)</f>
        <v>0.93333333333333335</v>
      </c>
      <c r="AC42" s="50">
        <f>VLOOKUP($U42,AvgGoalStats!$A$3:$AE$998,16,FALSE)</f>
        <v>1.25</v>
      </c>
      <c r="AD42" s="50">
        <f>VLOOKUP($U42,AvgGoalStats!$A$3:$AE$998,17,FALSE)</f>
        <v>0.46666666666666667</v>
      </c>
      <c r="AE42" s="50">
        <f>VLOOKUP($U42,AvgGoalStats!$A$3:$AE$998,19,FALSE)</f>
        <v>0.625</v>
      </c>
      <c r="AF42" s="50">
        <f>VLOOKUP($U42,AvgGoalStats!$A$3:$AE$998,20,FALSE)</f>
        <v>0.46666666666666667</v>
      </c>
      <c r="AG42" s="50">
        <f>VLOOKUP($U42,AvgGoalStats!$A$3:$AE$998,22,FALSE)</f>
        <v>0.625</v>
      </c>
      <c r="AH42" s="50">
        <f>VLOOKUP($U42,AvgGoalStats!$A$3:$AE$998,23,FALSE)</f>
        <v>2.0666666666666669</v>
      </c>
      <c r="AI42" s="50">
        <f>VLOOKUP($U42,AvgGoalStats!$A$3:$AE$998,25,FALSE)</f>
        <v>2</v>
      </c>
      <c r="AJ42" s="50">
        <f>VLOOKUP($U42,AvgGoalStats!$A$3:$AE$998,26,FALSE)</f>
        <v>0.8666666666666667</v>
      </c>
      <c r="AK42" s="50">
        <f>VLOOKUP($U42,AvgGoalStats!$A$3:$AE$998,28,FALSE)</f>
        <v>0.5</v>
      </c>
      <c r="AL42" s="50">
        <f>VLOOKUP($U42,AvgGoalStats!$A$3:$AE$998,29,FALSE)</f>
        <v>1.2</v>
      </c>
      <c r="AM42" s="50">
        <f>VLOOKUP($U42,AvgGoalStats!$A$3:$AE$998,31,FALSE)</f>
        <v>1.5</v>
      </c>
    </row>
    <row r="43" spans="1:39" x14ac:dyDescent="0.3">
      <c r="A43" s="51">
        <f>VLOOKUP($S43,AvgGoalStats!$A$3:$AE$998,5,FALSE)</f>
        <v>2.875</v>
      </c>
      <c r="B43" s="50">
        <f>VLOOKUP($S43,AvgGoalStats!$A$3:$AE$998,6,FALSE)</f>
        <v>3.625</v>
      </c>
      <c r="C43" s="50">
        <f>VLOOKUP($S43,AvgGoalStats!$A$3:$AE$998,8,FALSE)</f>
        <v>1</v>
      </c>
      <c r="D43" s="50">
        <f>VLOOKUP($S43,AvgGoalStats!$A$3:$AE$998,9,FALSE)</f>
        <v>1.375</v>
      </c>
      <c r="E43" s="50">
        <f>VLOOKUP($S43,AvgGoalStats!$A$3:$AE$998,11,FALSE)</f>
        <v>1.875</v>
      </c>
      <c r="F43" s="50">
        <f>VLOOKUP($S43,AvgGoalStats!$A$3:$AE$998,12,FALSE)</f>
        <v>2.25</v>
      </c>
      <c r="G43" s="50">
        <f>VLOOKUP($S43,AvgGoalStats!$A$3:$AE$998,14,FALSE)</f>
        <v>1.5625</v>
      </c>
      <c r="H43" s="50">
        <f>VLOOKUP($S43,AvgGoalStats!$A$3:$AE$998,15,FALSE)</f>
        <v>2.25</v>
      </c>
      <c r="I43" s="50">
        <f>VLOOKUP($S43,AvgGoalStats!$A$3:$AE$998,17,FALSE)</f>
        <v>0.375</v>
      </c>
      <c r="J43" s="50">
        <f>VLOOKUP($S43,AvgGoalStats!$A$3:$AE$998,18,FALSE)</f>
        <v>0.5</v>
      </c>
      <c r="K43" s="50">
        <f>VLOOKUP($S43,AvgGoalStats!$A$3:$AE$998,20,FALSE)</f>
        <v>1.1875</v>
      </c>
      <c r="L43" s="50">
        <f>VLOOKUP($S43,AvgGoalStats!$A$3:$AE$998,21,FALSE)</f>
        <v>1.75</v>
      </c>
      <c r="M43" s="50">
        <f>VLOOKUP($S43,AvgGoalStats!$A$3:$AE$998,23,FALSE)</f>
        <v>1.3125</v>
      </c>
      <c r="N43" s="50">
        <f>VLOOKUP($S43,AvgGoalStats!$A$3:$AE$998,24,FALSE)</f>
        <v>1.375</v>
      </c>
      <c r="O43" s="50">
        <f>VLOOKUP($S43,AvgGoalStats!$A$3:$AE$998,26,FALSE)</f>
        <v>0.625</v>
      </c>
      <c r="P43" s="50">
        <f>VLOOKUP($S43,AvgGoalStats!$A$3:$AE$998,27,FALSE)</f>
        <v>0.875</v>
      </c>
      <c r="Q43" s="50">
        <f>VLOOKUP($S43,AvgGoalStats!$A$3:$AE$998,29,FALSE)</f>
        <v>0.6875</v>
      </c>
      <c r="R43" s="50">
        <f>VLOOKUP($S43,AvgGoalStats!$A$3:$AE$998,30,FALSE)</f>
        <v>0.5</v>
      </c>
      <c r="S43" s="53" t="str">
        <f>Fixtures!A43</f>
        <v>Strømsgodset</v>
      </c>
      <c r="T43" s="54">
        <f>Fixtures!D43</f>
        <v>43688</v>
      </c>
      <c r="U43" s="53" t="str">
        <f>Fixtures!B43</f>
        <v>Vålerenga</v>
      </c>
      <c r="V43" s="51">
        <f>VLOOKUP($U43,AvgGoalStats!$A$3:$AE$998,5,FALSE)</f>
        <v>3.2</v>
      </c>
      <c r="W43" s="50">
        <f>VLOOKUP($U43,AvgGoalStats!$A$3:$AE$998,7,FALSE)</f>
        <v>3.5714285714285716</v>
      </c>
      <c r="X43" s="50">
        <f>VLOOKUP($U43,AvgGoalStats!$A$3:$AE$998,8,FALSE)</f>
        <v>1.9333333333333333</v>
      </c>
      <c r="Y43" s="50">
        <f>VLOOKUP($U43,AvgGoalStats!$A$3:$AE$998,10,FALSE)</f>
        <v>1.7142857142857142</v>
      </c>
      <c r="Z43" s="50">
        <f>VLOOKUP($U43,AvgGoalStats!$A$3:$AE$998,11,FALSE)</f>
        <v>1.2666666666666666</v>
      </c>
      <c r="AA43" s="50">
        <f>VLOOKUP($U43,AvgGoalStats!$A$3:$AE$998,13,FALSE)</f>
        <v>1.8571428571428572</v>
      </c>
      <c r="AB43" s="50">
        <f>VLOOKUP($U43,AvgGoalStats!$A$3:$AE$998,14,FALSE)</f>
        <v>1.3333333333333333</v>
      </c>
      <c r="AC43" s="50">
        <f>VLOOKUP($U43,AvgGoalStats!$A$3:$AE$998,16,FALSE)</f>
        <v>1.1428571428571428</v>
      </c>
      <c r="AD43" s="50">
        <f>VLOOKUP($U43,AvgGoalStats!$A$3:$AE$998,17,FALSE)</f>
        <v>0.8666666666666667</v>
      </c>
      <c r="AE43" s="50">
        <f>VLOOKUP($U43,AvgGoalStats!$A$3:$AE$998,19,FALSE)</f>
        <v>0.5714285714285714</v>
      </c>
      <c r="AF43" s="50">
        <f>VLOOKUP($U43,AvgGoalStats!$A$3:$AE$998,20,FALSE)</f>
        <v>0.46666666666666667</v>
      </c>
      <c r="AG43" s="50">
        <f>VLOOKUP($U43,AvgGoalStats!$A$3:$AE$998,22,FALSE)</f>
        <v>0.5714285714285714</v>
      </c>
      <c r="AH43" s="50">
        <f>VLOOKUP($U43,AvgGoalStats!$A$3:$AE$998,23,FALSE)</f>
        <v>1.8666666666666667</v>
      </c>
      <c r="AI43" s="50">
        <f>VLOOKUP($U43,AvgGoalStats!$A$3:$AE$998,25,FALSE)</f>
        <v>2.4285714285714284</v>
      </c>
      <c r="AJ43" s="50">
        <f>VLOOKUP($U43,AvgGoalStats!$A$3:$AE$998,26,FALSE)</f>
        <v>1.0666666666666667</v>
      </c>
      <c r="AK43" s="50">
        <f>VLOOKUP($U43,AvgGoalStats!$A$3:$AE$998,28,FALSE)</f>
        <v>1.1428571428571428</v>
      </c>
      <c r="AL43" s="50">
        <f>VLOOKUP($U43,AvgGoalStats!$A$3:$AE$998,29,FALSE)</f>
        <v>0.8</v>
      </c>
      <c r="AM43" s="50">
        <f>VLOOKUP($U43,AvgGoalStats!$A$3:$AE$998,31,FALSE)</f>
        <v>1.2857142857142858</v>
      </c>
    </row>
    <row r="44" spans="1:39" x14ac:dyDescent="0.3">
      <c r="A44" s="51">
        <f>VLOOKUP($S44,AvgGoalStats!$A$3:$AE$998,5,FALSE)</f>
        <v>1.75</v>
      </c>
      <c r="B44" s="50">
        <f>VLOOKUP($S44,AvgGoalStats!$A$3:$AE$998,6,FALSE)</f>
        <v>2</v>
      </c>
      <c r="C44" s="50">
        <f>VLOOKUP($S44,AvgGoalStats!$A$3:$AE$998,8,FALSE)</f>
        <v>1</v>
      </c>
      <c r="D44" s="50">
        <f>VLOOKUP($S44,AvgGoalStats!$A$3:$AE$998,9,FALSE)</f>
        <v>1.5</v>
      </c>
      <c r="E44" s="50">
        <f>VLOOKUP($S44,AvgGoalStats!$A$3:$AE$998,11,FALSE)</f>
        <v>0.75</v>
      </c>
      <c r="F44" s="50">
        <f>VLOOKUP($S44,AvgGoalStats!$A$3:$AE$998,12,FALSE)</f>
        <v>0.5</v>
      </c>
      <c r="G44" s="50">
        <f>VLOOKUP($S44,AvgGoalStats!$A$3:$AE$998,14,FALSE)</f>
        <v>1.25</v>
      </c>
      <c r="H44" s="50">
        <f>VLOOKUP($S44,AvgGoalStats!$A$3:$AE$998,15,FALSE)</f>
        <v>2</v>
      </c>
      <c r="I44" s="50">
        <f>VLOOKUP($S44,AvgGoalStats!$A$3:$AE$998,17,FALSE)</f>
        <v>1</v>
      </c>
      <c r="J44" s="50">
        <f>VLOOKUP($S44,AvgGoalStats!$A$3:$AE$998,18,FALSE)</f>
        <v>1.5</v>
      </c>
      <c r="K44" s="50">
        <f>VLOOKUP($S44,AvgGoalStats!$A$3:$AE$998,20,FALSE)</f>
        <v>0.25</v>
      </c>
      <c r="L44" s="50">
        <f>VLOOKUP($S44,AvgGoalStats!$A$3:$AE$998,21,FALSE)</f>
        <v>0.5</v>
      </c>
      <c r="M44" s="50">
        <f>VLOOKUP($S44,AvgGoalStats!$A$3:$AE$998,23,FALSE)</f>
        <v>0.5</v>
      </c>
      <c r="N44" s="50">
        <f>VLOOKUP($S44,AvgGoalStats!$A$3:$AE$998,24,FALSE)</f>
        <v>0</v>
      </c>
      <c r="O44" s="50">
        <f>VLOOKUP($S44,AvgGoalStats!$A$3:$AE$998,26,FALSE)</f>
        <v>0</v>
      </c>
      <c r="P44" s="50">
        <f>VLOOKUP($S44,AvgGoalStats!$A$3:$AE$998,27,FALSE)</f>
        <v>0</v>
      </c>
      <c r="Q44" s="50">
        <f>VLOOKUP($S44,AvgGoalStats!$A$3:$AE$998,29,FALSE)</f>
        <v>0.5</v>
      </c>
      <c r="R44" s="50">
        <f>VLOOKUP($S44,AvgGoalStats!$A$3:$AE$998,30,FALSE)</f>
        <v>0</v>
      </c>
      <c r="S44" s="53" t="str">
        <f>Fixtures!A44</f>
        <v>CSKA Moskva</v>
      </c>
      <c r="T44" s="54">
        <f>Fixtures!D44</f>
        <v>43688</v>
      </c>
      <c r="U44" s="53" t="str">
        <f>Fixtures!B44</f>
        <v>Sochi</v>
      </c>
      <c r="V44" s="51">
        <f>VLOOKUP($U44,AvgGoalStats!$A$3:$AE$998,5,FALSE)</f>
        <v>1.5</v>
      </c>
      <c r="W44" s="50">
        <f>VLOOKUP($U44,AvgGoalStats!$A$3:$AE$998,7,FALSE)</f>
        <v>2</v>
      </c>
      <c r="X44" s="50">
        <f>VLOOKUP($U44,AvgGoalStats!$A$3:$AE$998,8,FALSE)</f>
        <v>0</v>
      </c>
      <c r="Y44" s="50">
        <f>VLOOKUP($U44,AvgGoalStats!$A$3:$AE$998,10,FALSE)</f>
        <v>0</v>
      </c>
      <c r="Z44" s="50">
        <f>VLOOKUP($U44,AvgGoalStats!$A$3:$AE$998,11,FALSE)</f>
        <v>1.5</v>
      </c>
      <c r="AA44" s="50">
        <f>VLOOKUP($U44,AvgGoalStats!$A$3:$AE$998,13,FALSE)</f>
        <v>2</v>
      </c>
      <c r="AB44" s="50">
        <f>VLOOKUP($U44,AvgGoalStats!$A$3:$AE$998,14,FALSE)</f>
        <v>0.75</v>
      </c>
      <c r="AC44" s="50">
        <f>VLOOKUP($U44,AvgGoalStats!$A$3:$AE$998,16,FALSE)</f>
        <v>1</v>
      </c>
      <c r="AD44" s="50">
        <f>VLOOKUP($U44,AvgGoalStats!$A$3:$AE$998,17,FALSE)</f>
        <v>0</v>
      </c>
      <c r="AE44" s="50">
        <f>VLOOKUP($U44,AvgGoalStats!$A$3:$AE$998,19,FALSE)</f>
        <v>0</v>
      </c>
      <c r="AF44" s="50">
        <f>VLOOKUP($U44,AvgGoalStats!$A$3:$AE$998,20,FALSE)</f>
        <v>0.75</v>
      </c>
      <c r="AG44" s="50">
        <f>VLOOKUP($U44,AvgGoalStats!$A$3:$AE$998,22,FALSE)</f>
        <v>1</v>
      </c>
      <c r="AH44" s="50">
        <f>VLOOKUP($U44,AvgGoalStats!$A$3:$AE$998,23,FALSE)</f>
        <v>0.75</v>
      </c>
      <c r="AI44" s="50">
        <f>VLOOKUP($U44,AvgGoalStats!$A$3:$AE$998,25,FALSE)</f>
        <v>1</v>
      </c>
      <c r="AJ44" s="50">
        <f>VLOOKUP($U44,AvgGoalStats!$A$3:$AE$998,26,FALSE)</f>
        <v>0</v>
      </c>
      <c r="AK44" s="50">
        <f>VLOOKUP($U44,AvgGoalStats!$A$3:$AE$998,28,FALSE)</f>
        <v>0</v>
      </c>
      <c r="AL44" s="50">
        <f>VLOOKUP($U44,AvgGoalStats!$A$3:$AE$998,29,FALSE)</f>
        <v>0.75</v>
      </c>
      <c r="AM44" s="50">
        <f>VLOOKUP($U44,AvgGoalStats!$A$3:$AE$998,31,FALSE)</f>
        <v>1</v>
      </c>
    </row>
    <row r="45" spans="1:39" x14ac:dyDescent="0.3">
      <c r="A45" s="51">
        <f>VLOOKUP($S45,AvgGoalStats!$A$3:$AE$998,5,FALSE)</f>
        <v>2.25</v>
      </c>
      <c r="B45" s="50">
        <f>VLOOKUP($S45,AvgGoalStats!$A$3:$AE$998,6,FALSE)</f>
        <v>2.5</v>
      </c>
      <c r="C45" s="50">
        <f>VLOOKUP($S45,AvgGoalStats!$A$3:$AE$998,8,FALSE)</f>
        <v>1.25</v>
      </c>
      <c r="D45" s="50">
        <f>VLOOKUP($S45,AvgGoalStats!$A$3:$AE$998,9,FALSE)</f>
        <v>1.5</v>
      </c>
      <c r="E45" s="50">
        <f>VLOOKUP($S45,AvgGoalStats!$A$3:$AE$998,11,FALSE)</f>
        <v>1</v>
      </c>
      <c r="F45" s="50">
        <f>VLOOKUP($S45,AvgGoalStats!$A$3:$AE$998,12,FALSE)</f>
        <v>1</v>
      </c>
      <c r="G45" s="50">
        <f>VLOOKUP($S45,AvgGoalStats!$A$3:$AE$998,14,FALSE)</f>
        <v>1.25</v>
      </c>
      <c r="H45" s="50">
        <f>VLOOKUP($S45,AvgGoalStats!$A$3:$AE$998,15,FALSE)</f>
        <v>1.5</v>
      </c>
      <c r="I45" s="50">
        <f>VLOOKUP($S45,AvgGoalStats!$A$3:$AE$998,17,FALSE)</f>
        <v>0.75</v>
      </c>
      <c r="J45" s="50">
        <f>VLOOKUP($S45,AvgGoalStats!$A$3:$AE$998,18,FALSE)</f>
        <v>1</v>
      </c>
      <c r="K45" s="50">
        <f>VLOOKUP($S45,AvgGoalStats!$A$3:$AE$998,20,FALSE)</f>
        <v>0.5</v>
      </c>
      <c r="L45" s="50">
        <f>VLOOKUP($S45,AvgGoalStats!$A$3:$AE$998,21,FALSE)</f>
        <v>0.5</v>
      </c>
      <c r="M45" s="50">
        <f>VLOOKUP($S45,AvgGoalStats!$A$3:$AE$998,23,FALSE)</f>
        <v>1</v>
      </c>
      <c r="N45" s="50">
        <f>VLOOKUP($S45,AvgGoalStats!$A$3:$AE$998,24,FALSE)</f>
        <v>1</v>
      </c>
      <c r="O45" s="50">
        <f>VLOOKUP($S45,AvgGoalStats!$A$3:$AE$998,26,FALSE)</f>
        <v>0.5</v>
      </c>
      <c r="P45" s="50">
        <f>VLOOKUP($S45,AvgGoalStats!$A$3:$AE$998,27,FALSE)</f>
        <v>0.5</v>
      </c>
      <c r="Q45" s="50">
        <f>VLOOKUP($S45,AvgGoalStats!$A$3:$AE$998,29,FALSE)</f>
        <v>0.5</v>
      </c>
      <c r="R45" s="50">
        <f>VLOOKUP($S45,AvgGoalStats!$A$3:$AE$998,30,FALSE)</f>
        <v>0.5</v>
      </c>
      <c r="S45" s="53" t="str">
        <f>Fixtures!A45</f>
        <v>Lokomotiv Moskva</v>
      </c>
      <c r="T45" s="54">
        <f>Fixtures!D45</f>
        <v>43688</v>
      </c>
      <c r="U45" s="53" t="str">
        <f>Fixtures!B45</f>
        <v>Ural</v>
      </c>
      <c r="V45" s="51">
        <f>VLOOKUP($U45,AvgGoalStats!$A$3:$AE$998,5,FALSE)</f>
        <v>3.5</v>
      </c>
      <c r="W45" s="50">
        <f>VLOOKUP($U45,AvgGoalStats!$A$3:$AE$998,7,FALSE)</f>
        <v>2</v>
      </c>
      <c r="X45" s="50">
        <f>VLOOKUP($U45,AvgGoalStats!$A$3:$AE$998,8,FALSE)</f>
        <v>2</v>
      </c>
      <c r="Y45" s="50">
        <f>VLOOKUP($U45,AvgGoalStats!$A$3:$AE$998,10,FALSE)</f>
        <v>0</v>
      </c>
      <c r="Z45" s="50">
        <f>VLOOKUP($U45,AvgGoalStats!$A$3:$AE$998,11,FALSE)</f>
        <v>1.5</v>
      </c>
      <c r="AA45" s="50">
        <f>VLOOKUP($U45,AvgGoalStats!$A$3:$AE$998,13,FALSE)</f>
        <v>2</v>
      </c>
      <c r="AB45" s="50">
        <f>VLOOKUP($U45,AvgGoalStats!$A$3:$AE$998,14,FALSE)</f>
        <v>1.25</v>
      </c>
      <c r="AC45" s="50">
        <f>VLOOKUP($U45,AvgGoalStats!$A$3:$AE$998,16,FALSE)</f>
        <v>2</v>
      </c>
      <c r="AD45" s="50">
        <f>VLOOKUP($U45,AvgGoalStats!$A$3:$AE$998,17,FALSE)</f>
        <v>0.75</v>
      </c>
      <c r="AE45" s="50">
        <f>VLOOKUP($U45,AvgGoalStats!$A$3:$AE$998,19,FALSE)</f>
        <v>0</v>
      </c>
      <c r="AF45" s="50">
        <f>VLOOKUP($U45,AvgGoalStats!$A$3:$AE$998,20,FALSE)</f>
        <v>0.5</v>
      </c>
      <c r="AG45" s="50">
        <f>VLOOKUP($U45,AvgGoalStats!$A$3:$AE$998,22,FALSE)</f>
        <v>2</v>
      </c>
      <c r="AH45" s="50">
        <f>VLOOKUP($U45,AvgGoalStats!$A$3:$AE$998,23,FALSE)</f>
        <v>2.25</v>
      </c>
      <c r="AI45" s="50">
        <f>VLOOKUP($U45,AvgGoalStats!$A$3:$AE$998,25,FALSE)</f>
        <v>0</v>
      </c>
      <c r="AJ45" s="50">
        <f>VLOOKUP($U45,AvgGoalStats!$A$3:$AE$998,26,FALSE)</f>
        <v>1.25</v>
      </c>
      <c r="AK45" s="50">
        <f>VLOOKUP($U45,AvgGoalStats!$A$3:$AE$998,28,FALSE)</f>
        <v>0</v>
      </c>
      <c r="AL45" s="50">
        <f>VLOOKUP($U45,AvgGoalStats!$A$3:$AE$998,29,FALSE)</f>
        <v>1</v>
      </c>
      <c r="AM45" s="50">
        <f>VLOOKUP($U45,AvgGoalStats!$A$3:$AE$998,31,FALSE)</f>
        <v>0</v>
      </c>
    </row>
    <row r="46" spans="1:39" x14ac:dyDescent="0.3">
      <c r="A46" s="51">
        <f>VLOOKUP($S46,AvgGoalStats!$A$3:$AE$998,5,FALSE)</f>
        <v>2</v>
      </c>
      <c r="B46" s="50">
        <f>VLOOKUP($S46,AvgGoalStats!$A$3:$AE$998,6,FALSE)</f>
        <v>2</v>
      </c>
      <c r="C46" s="50">
        <f>VLOOKUP($S46,AvgGoalStats!$A$3:$AE$998,8,FALSE)</f>
        <v>0.75</v>
      </c>
      <c r="D46" s="50">
        <f>VLOOKUP($S46,AvgGoalStats!$A$3:$AE$998,9,FALSE)</f>
        <v>1.5</v>
      </c>
      <c r="E46" s="50">
        <f>VLOOKUP($S46,AvgGoalStats!$A$3:$AE$998,11,FALSE)</f>
        <v>1.25</v>
      </c>
      <c r="F46" s="50">
        <f>VLOOKUP($S46,AvgGoalStats!$A$3:$AE$998,12,FALSE)</f>
        <v>0.5</v>
      </c>
      <c r="G46" s="50">
        <f>VLOOKUP($S46,AvgGoalStats!$A$3:$AE$998,14,FALSE)</f>
        <v>0.5</v>
      </c>
      <c r="H46" s="50">
        <f>VLOOKUP($S46,AvgGoalStats!$A$3:$AE$998,15,FALSE)</f>
        <v>0.5</v>
      </c>
      <c r="I46" s="50">
        <f>VLOOKUP($S46,AvgGoalStats!$A$3:$AE$998,17,FALSE)</f>
        <v>0.25</v>
      </c>
      <c r="J46" s="50">
        <f>VLOOKUP($S46,AvgGoalStats!$A$3:$AE$998,18,FALSE)</f>
        <v>0.5</v>
      </c>
      <c r="K46" s="50">
        <f>VLOOKUP($S46,AvgGoalStats!$A$3:$AE$998,20,FALSE)</f>
        <v>0.25</v>
      </c>
      <c r="L46" s="50">
        <f>VLOOKUP($S46,AvgGoalStats!$A$3:$AE$998,21,FALSE)</f>
        <v>0</v>
      </c>
      <c r="M46" s="50">
        <f>VLOOKUP($S46,AvgGoalStats!$A$3:$AE$998,23,FALSE)</f>
        <v>1.5</v>
      </c>
      <c r="N46" s="50">
        <f>VLOOKUP($S46,AvgGoalStats!$A$3:$AE$998,24,FALSE)</f>
        <v>1.5</v>
      </c>
      <c r="O46" s="50">
        <f>VLOOKUP($S46,AvgGoalStats!$A$3:$AE$998,26,FALSE)</f>
        <v>0.5</v>
      </c>
      <c r="P46" s="50">
        <f>VLOOKUP($S46,AvgGoalStats!$A$3:$AE$998,27,FALSE)</f>
        <v>1</v>
      </c>
      <c r="Q46" s="50">
        <f>VLOOKUP($S46,AvgGoalStats!$A$3:$AE$998,29,FALSE)</f>
        <v>1</v>
      </c>
      <c r="R46" s="50">
        <f>VLOOKUP($S46,AvgGoalStats!$A$3:$AE$998,30,FALSE)</f>
        <v>0.5</v>
      </c>
      <c r="S46" s="53" t="str">
        <f>Fixtures!A46</f>
        <v>Akhmat Grozny</v>
      </c>
      <c r="T46" s="54">
        <f>Fixtures!D46</f>
        <v>43688</v>
      </c>
      <c r="U46" s="53" t="str">
        <f>Fixtures!B46</f>
        <v>Spartak Moskva</v>
      </c>
      <c r="V46" s="51">
        <f>VLOOKUP($U46,AvgGoalStats!$A$3:$AE$998,5,FALSE)</f>
        <v>1.75</v>
      </c>
      <c r="W46" s="50">
        <f>VLOOKUP($U46,AvgGoalStats!$A$3:$AE$998,7,FALSE)</f>
        <v>3</v>
      </c>
      <c r="X46" s="50">
        <f>VLOOKUP($U46,AvgGoalStats!$A$3:$AE$998,8,FALSE)</f>
        <v>0.75</v>
      </c>
      <c r="Y46" s="50">
        <f>VLOOKUP($U46,AvgGoalStats!$A$3:$AE$998,10,FALSE)</f>
        <v>1</v>
      </c>
      <c r="Z46" s="50">
        <f>VLOOKUP($U46,AvgGoalStats!$A$3:$AE$998,11,FALSE)</f>
        <v>1</v>
      </c>
      <c r="AA46" s="50">
        <f>VLOOKUP($U46,AvgGoalStats!$A$3:$AE$998,13,FALSE)</f>
        <v>2</v>
      </c>
      <c r="AB46" s="50">
        <f>VLOOKUP($U46,AvgGoalStats!$A$3:$AE$998,14,FALSE)</f>
        <v>0.75</v>
      </c>
      <c r="AC46" s="50">
        <f>VLOOKUP($U46,AvgGoalStats!$A$3:$AE$998,16,FALSE)</f>
        <v>1.5</v>
      </c>
      <c r="AD46" s="50">
        <f>VLOOKUP($U46,AvgGoalStats!$A$3:$AE$998,17,FALSE)</f>
        <v>0.25</v>
      </c>
      <c r="AE46" s="50">
        <f>VLOOKUP($U46,AvgGoalStats!$A$3:$AE$998,19,FALSE)</f>
        <v>0.5</v>
      </c>
      <c r="AF46" s="50">
        <f>VLOOKUP($U46,AvgGoalStats!$A$3:$AE$998,20,FALSE)</f>
        <v>0.5</v>
      </c>
      <c r="AG46" s="50">
        <f>VLOOKUP($U46,AvgGoalStats!$A$3:$AE$998,22,FALSE)</f>
        <v>1</v>
      </c>
      <c r="AH46" s="50">
        <f>VLOOKUP($U46,AvgGoalStats!$A$3:$AE$998,23,FALSE)</f>
        <v>1</v>
      </c>
      <c r="AI46" s="50">
        <f>VLOOKUP($U46,AvgGoalStats!$A$3:$AE$998,25,FALSE)</f>
        <v>1.5</v>
      </c>
      <c r="AJ46" s="50">
        <f>VLOOKUP($U46,AvgGoalStats!$A$3:$AE$998,26,FALSE)</f>
        <v>0.5</v>
      </c>
      <c r="AK46" s="50">
        <f>VLOOKUP($U46,AvgGoalStats!$A$3:$AE$998,28,FALSE)</f>
        <v>0.5</v>
      </c>
      <c r="AL46" s="50">
        <f>VLOOKUP($U46,AvgGoalStats!$A$3:$AE$998,29,FALSE)</f>
        <v>0.5</v>
      </c>
      <c r="AM46" s="50">
        <f>VLOOKUP($U46,AvgGoalStats!$A$3:$AE$998,31,FALSE)</f>
        <v>1</v>
      </c>
    </row>
    <row r="47" spans="1:39" x14ac:dyDescent="0.3">
      <c r="A47" s="51">
        <f>VLOOKUP($S47,AvgGoalStats!$A$3:$AE$998,5,FALSE)</f>
        <v>3.25</v>
      </c>
      <c r="B47" s="50">
        <f>VLOOKUP($S47,AvgGoalStats!$A$3:$AE$998,6,FALSE)</f>
        <v>3.5</v>
      </c>
      <c r="C47" s="50">
        <f>VLOOKUP($S47,AvgGoalStats!$A$3:$AE$998,8,FALSE)</f>
        <v>1.75</v>
      </c>
      <c r="D47" s="50">
        <f>VLOOKUP($S47,AvgGoalStats!$A$3:$AE$998,9,FALSE)</f>
        <v>1.5</v>
      </c>
      <c r="E47" s="50">
        <f>VLOOKUP($S47,AvgGoalStats!$A$3:$AE$998,11,FALSE)</f>
        <v>1.5</v>
      </c>
      <c r="F47" s="50">
        <f>VLOOKUP($S47,AvgGoalStats!$A$3:$AE$998,12,FALSE)</f>
        <v>2</v>
      </c>
      <c r="G47" s="50">
        <f>VLOOKUP($S47,AvgGoalStats!$A$3:$AE$998,14,FALSE)</f>
        <v>1.5</v>
      </c>
      <c r="H47" s="50">
        <f>VLOOKUP($S47,AvgGoalStats!$A$3:$AE$998,15,FALSE)</f>
        <v>1</v>
      </c>
      <c r="I47" s="50">
        <f>VLOOKUP($S47,AvgGoalStats!$A$3:$AE$998,17,FALSE)</f>
        <v>0.75</v>
      </c>
      <c r="J47" s="50">
        <f>VLOOKUP($S47,AvgGoalStats!$A$3:$AE$998,18,FALSE)</f>
        <v>0</v>
      </c>
      <c r="K47" s="50">
        <f>VLOOKUP($S47,AvgGoalStats!$A$3:$AE$998,20,FALSE)</f>
        <v>0.75</v>
      </c>
      <c r="L47" s="50">
        <f>VLOOKUP($S47,AvgGoalStats!$A$3:$AE$998,21,FALSE)</f>
        <v>1</v>
      </c>
      <c r="M47" s="50">
        <f>VLOOKUP($S47,AvgGoalStats!$A$3:$AE$998,23,FALSE)</f>
        <v>1.75</v>
      </c>
      <c r="N47" s="50">
        <f>VLOOKUP($S47,AvgGoalStats!$A$3:$AE$998,24,FALSE)</f>
        <v>2.5</v>
      </c>
      <c r="O47" s="50">
        <f>VLOOKUP($S47,AvgGoalStats!$A$3:$AE$998,26,FALSE)</f>
        <v>1</v>
      </c>
      <c r="P47" s="50">
        <f>VLOOKUP($S47,AvgGoalStats!$A$3:$AE$998,27,FALSE)</f>
        <v>1.5</v>
      </c>
      <c r="Q47" s="50">
        <f>VLOOKUP($S47,AvgGoalStats!$A$3:$AE$998,29,FALSE)</f>
        <v>0.75</v>
      </c>
      <c r="R47" s="50">
        <f>VLOOKUP($S47,AvgGoalStats!$A$3:$AE$998,30,FALSE)</f>
        <v>1</v>
      </c>
      <c r="S47" s="53" t="str">
        <f>Fixtures!A47</f>
        <v>Arsenal Tula</v>
      </c>
      <c r="T47" s="54">
        <f>Fixtures!D47</f>
        <v>43688</v>
      </c>
      <c r="U47" s="53" t="str">
        <f>Fixtures!B47</f>
        <v>Ufa</v>
      </c>
      <c r="V47" s="51">
        <f>VLOOKUP($U47,AvgGoalStats!$A$3:$AE$998,5,FALSE)</f>
        <v>3.25</v>
      </c>
      <c r="W47" s="50">
        <f>VLOOKUP($U47,AvgGoalStats!$A$3:$AE$998,7,FALSE)</f>
        <v>2.5</v>
      </c>
      <c r="X47" s="50">
        <f>VLOOKUP($U47,AvgGoalStats!$A$3:$AE$998,8,FALSE)</f>
        <v>1.5</v>
      </c>
      <c r="Y47" s="50">
        <f>VLOOKUP($U47,AvgGoalStats!$A$3:$AE$998,10,FALSE)</f>
        <v>1</v>
      </c>
      <c r="Z47" s="50">
        <f>VLOOKUP($U47,AvgGoalStats!$A$3:$AE$998,11,FALSE)</f>
        <v>1.75</v>
      </c>
      <c r="AA47" s="50">
        <f>VLOOKUP($U47,AvgGoalStats!$A$3:$AE$998,13,FALSE)</f>
        <v>1.5</v>
      </c>
      <c r="AB47" s="50">
        <f>VLOOKUP($U47,AvgGoalStats!$A$3:$AE$998,14,FALSE)</f>
        <v>1.5</v>
      </c>
      <c r="AC47" s="50">
        <f>VLOOKUP($U47,AvgGoalStats!$A$3:$AE$998,16,FALSE)</f>
        <v>0.5</v>
      </c>
      <c r="AD47" s="50">
        <f>VLOOKUP($U47,AvgGoalStats!$A$3:$AE$998,17,FALSE)</f>
        <v>1</v>
      </c>
      <c r="AE47" s="50">
        <f>VLOOKUP($U47,AvgGoalStats!$A$3:$AE$998,19,FALSE)</f>
        <v>0</v>
      </c>
      <c r="AF47" s="50">
        <f>VLOOKUP($U47,AvgGoalStats!$A$3:$AE$998,20,FALSE)</f>
        <v>0.5</v>
      </c>
      <c r="AG47" s="50">
        <f>VLOOKUP($U47,AvgGoalStats!$A$3:$AE$998,22,FALSE)</f>
        <v>0.5</v>
      </c>
      <c r="AH47" s="50">
        <f>VLOOKUP($U47,AvgGoalStats!$A$3:$AE$998,23,FALSE)</f>
        <v>1.75</v>
      </c>
      <c r="AI47" s="50">
        <f>VLOOKUP($U47,AvgGoalStats!$A$3:$AE$998,25,FALSE)</f>
        <v>2</v>
      </c>
      <c r="AJ47" s="50">
        <f>VLOOKUP($U47,AvgGoalStats!$A$3:$AE$998,26,FALSE)</f>
        <v>0.5</v>
      </c>
      <c r="AK47" s="50">
        <f>VLOOKUP($U47,AvgGoalStats!$A$3:$AE$998,28,FALSE)</f>
        <v>1</v>
      </c>
      <c r="AL47" s="50">
        <f>VLOOKUP($U47,AvgGoalStats!$A$3:$AE$998,29,FALSE)</f>
        <v>1.25</v>
      </c>
      <c r="AM47" s="50">
        <f>VLOOKUP($U47,AvgGoalStats!$A$3:$AE$998,31,FALSE)</f>
        <v>1</v>
      </c>
    </row>
    <row r="48" spans="1:39" x14ac:dyDescent="0.3">
      <c r="A48" s="51">
        <f>VLOOKUP($S48,AvgGoalStats!$A$3:$AE$998,5,FALSE)</f>
        <v>4</v>
      </c>
      <c r="B48" s="50">
        <f>VLOOKUP($S48,AvgGoalStats!$A$3:$AE$998,6,FALSE)</f>
        <v>3</v>
      </c>
      <c r="C48" s="50">
        <f>VLOOKUP($S48,AvgGoalStats!$A$3:$AE$998,8,FALSE)</f>
        <v>1.5</v>
      </c>
      <c r="D48" s="50">
        <f>VLOOKUP($S48,AvgGoalStats!$A$3:$AE$998,9,FALSE)</f>
        <v>2</v>
      </c>
      <c r="E48" s="50">
        <f>VLOOKUP($S48,AvgGoalStats!$A$3:$AE$998,11,FALSE)</f>
        <v>2.5</v>
      </c>
      <c r="F48" s="50">
        <f>VLOOKUP($S48,AvgGoalStats!$A$3:$AE$998,12,FALSE)</f>
        <v>1</v>
      </c>
      <c r="G48" s="50">
        <f>VLOOKUP($S48,AvgGoalStats!$A$3:$AE$998,14,FALSE)</f>
        <v>2</v>
      </c>
      <c r="H48" s="50">
        <f>VLOOKUP($S48,AvgGoalStats!$A$3:$AE$998,15,FALSE)</f>
        <v>1</v>
      </c>
      <c r="I48" s="50">
        <f>VLOOKUP($S48,AvgGoalStats!$A$3:$AE$998,17,FALSE)</f>
        <v>0.5</v>
      </c>
      <c r="J48" s="50">
        <f>VLOOKUP($S48,AvgGoalStats!$A$3:$AE$998,18,FALSE)</f>
        <v>1</v>
      </c>
      <c r="K48" s="50">
        <f>VLOOKUP($S48,AvgGoalStats!$A$3:$AE$998,20,FALSE)</f>
        <v>1.5</v>
      </c>
      <c r="L48" s="50">
        <f>VLOOKUP($S48,AvgGoalStats!$A$3:$AE$998,21,FALSE)</f>
        <v>0</v>
      </c>
      <c r="M48" s="50">
        <f>VLOOKUP($S48,AvgGoalStats!$A$3:$AE$998,23,FALSE)</f>
        <v>2</v>
      </c>
      <c r="N48" s="50">
        <f>VLOOKUP($S48,AvgGoalStats!$A$3:$AE$998,24,FALSE)</f>
        <v>2</v>
      </c>
      <c r="O48" s="50">
        <f>VLOOKUP($S48,AvgGoalStats!$A$3:$AE$998,26,FALSE)</f>
        <v>1</v>
      </c>
      <c r="P48" s="50">
        <f>VLOOKUP($S48,AvgGoalStats!$A$3:$AE$998,27,FALSE)</f>
        <v>1</v>
      </c>
      <c r="Q48" s="50">
        <f>VLOOKUP($S48,AvgGoalStats!$A$3:$AE$998,29,FALSE)</f>
        <v>1</v>
      </c>
      <c r="R48" s="50">
        <f>VLOOKUP($S48,AvgGoalStats!$A$3:$AE$998,30,FALSE)</f>
        <v>1</v>
      </c>
      <c r="S48" s="53" t="str">
        <f>Fixtures!A48</f>
        <v>Mattersburg</v>
      </c>
      <c r="T48" s="54">
        <f>Fixtures!D48</f>
        <v>43688</v>
      </c>
      <c r="U48" s="53" t="str">
        <f>Fixtures!B48</f>
        <v>Austria Wien</v>
      </c>
      <c r="V48" s="51">
        <f>VLOOKUP($U48,AvgGoalStats!$A$3:$AE$998,5,FALSE)</f>
        <v>3.5</v>
      </c>
      <c r="W48" s="50">
        <f>VLOOKUP($U48,AvgGoalStats!$A$3:$AE$998,7,FALSE)</f>
        <v>4</v>
      </c>
      <c r="X48" s="50">
        <f>VLOOKUP($U48,AvgGoalStats!$A$3:$AE$998,8,FALSE)</f>
        <v>0.5</v>
      </c>
      <c r="Y48" s="50">
        <f>VLOOKUP($U48,AvgGoalStats!$A$3:$AE$998,10,FALSE)</f>
        <v>1</v>
      </c>
      <c r="Z48" s="50">
        <f>VLOOKUP($U48,AvgGoalStats!$A$3:$AE$998,11,FALSE)</f>
        <v>3</v>
      </c>
      <c r="AA48" s="50">
        <f>VLOOKUP($U48,AvgGoalStats!$A$3:$AE$998,13,FALSE)</f>
        <v>3</v>
      </c>
      <c r="AB48" s="50">
        <f>VLOOKUP($U48,AvgGoalStats!$A$3:$AE$998,14,FALSE)</f>
        <v>1</v>
      </c>
      <c r="AC48" s="50">
        <f>VLOOKUP($U48,AvgGoalStats!$A$3:$AE$998,16,FALSE)</f>
        <v>1</v>
      </c>
      <c r="AD48" s="50">
        <f>VLOOKUP($U48,AvgGoalStats!$A$3:$AE$998,17,FALSE)</f>
        <v>0</v>
      </c>
      <c r="AE48" s="50">
        <f>VLOOKUP($U48,AvgGoalStats!$A$3:$AE$998,19,FALSE)</f>
        <v>0</v>
      </c>
      <c r="AF48" s="50">
        <f>VLOOKUP($U48,AvgGoalStats!$A$3:$AE$998,20,FALSE)</f>
        <v>1</v>
      </c>
      <c r="AG48" s="50">
        <f>VLOOKUP($U48,AvgGoalStats!$A$3:$AE$998,22,FALSE)</f>
        <v>1</v>
      </c>
      <c r="AH48" s="50">
        <f>VLOOKUP($U48,AvgGoalStats!$A$3:$AE$998,23,FALSE)</f>
        <v>2.5</v>
      </c>
      <c r="AI48" s="50">
        <f>VLOOKUP($U48,AvgGoalStats!$A$3:$AE$998,25,FALSE)</f>
        <v>3</v>
      </c>
      <c r="AJ48" s="50">
        <f>VLOOKUP($U48,AvgGoalStats!$A$3:$AE$998,26,FALSE)</f>
        <v>0.5</v>
      </c>
      <c r="AK48" s="50">
        <f>VLOOKUP($U48,AvgGoalStats!$A$3:$AE$998,28,FALSE)</f>
        <v>1</v>
      </c>
      <c r="AL48" s="50">
        <f>VLOOKUP($U48,AvgGoalStats!$A$3:$AE$998,29,FALSE)</f>
        <v>2</v>
      </c>
      <c r="AM48" s="50">
        <f>VLOOKUP($U48,AvgGoalStats!$A$3:$AE$998,31,FALSE)</f>
        <v>2</v>
      </c>
    </row>
    <row r="49" spans="1:39" x14ac:dyDescent="0.3">
      <c r="A49" s="51">
        <f>VLOOKUP($S49,AvgGoalStats!$A$3:$AE$998,5,FALSE)</f>
        <v>4</v>
      </c>
      <c r="B49" s="50">
        <f>VLOOKUP($S49,AvgGoalStats!$A$3:$AE$998,6,FALSE)</f>
        <v>5</v>
      </c>
      <c r="C49" s="50">
        <f>VLOOKUP($S49,AvgGoalStats!$A$3:$AE$998,8,FALSE)</f>
        <v>2.5</v>
      </c>
      <c r="D49" s="50">
        <f>VLOOKUP($S49,AvgGoalStats!$A$3:$AE$998,9,FALSE)</f>
        <v>4</v>
      </c>
      <c r="E49" s="50">
        <f>VLOOKUP($S49,AvgGoalStats!$A$3:$AE$998,11,FALSE)</f>
        <v>1.5</v>
      </c>
      <c r="F49" s="50">
        <f>VLOOKUP($S49,AvgGoalStats!$A$3:$AE$998,12,FALSE)</f>
        <v>1</v>
      </c>
      <c r="G49" s="50">
        <f>VLOOKUP($S49,AvgGoalStats!$A$3:$AE$998,14,FALSE)</f>
        <v>1.5</v>
      </c>
      <c r="H49" s="50">
        <f>VLOOKUP($S49,AvgGoalStats!$A$3:$AE$998,15,FALSE)</f>
        <v>2</v>
      </c>
      <c r="I49" s="50">
        <f>VLOOKUP($S49,AvgGoalStats!$A$3:$AE$998,17,FALSE)</f>
        <v>1</v>
      </c>
      <c r="J49" s="50">
        <f>VLOOKUP($S49,AvgGoalStats!$A$3:$AE$998,18,FALSE)</f>
        <v>2</v>
      </c>
      <c r="K49" s="50">
        <f>VLOOKUP($S49,AvgGoalStats!$A$3:$AE$998,20,FALSE)</f>
        <v>0.5</v>
      </c>
      <c r="L49" s="50">
        <f>VLOOKUP($S49,AvgGoalStats!$A$3:$AE$998,21,FALSE)</f>
        <v>0</v>
      </c>
      <c r="M49" s="50">
        <f>VLOOKUP($S49,AvgGoalStats!$A$3:$AE$998,23,FALSE)</f>
        <v>2.5</v>
      </c>
      <c r="N49" s="50">
        <f>VLOOKUP($S49,AvgGoalStats!$A$3:$AE$998,24,FALSE)</f>
        <v>3</v>
      </c>
      <c r="O49" s="50">
        <f>VLOOKUP($S49,AvgGoalStats!$A$3:$AE$998,26,FALSE)</f>
        <v>1.5</v>
      </c>
      <c r="P49" s="50">
        <f>VLOOKUP($S49,AvgGoalStats!$A$3:$AE$998,27,FALSE)</f>
        <v>2</v>
      </c>
      <c r="Q49" s="50">
        <f>VLOOKUP($S49,AvgGoalStats!$A$3:$AE$998,29,FALSE)</f>
        <v>1</v>
      </c>
      <c r="R49" s="50">
        <f>VLOOKUP($S49,AvgGoalStats!$A$3:$AE$998,30,FALSE)</f>
        <v>1</v>
      </c>
      <c r="S49" s="53" t="str">
        <f>Fixtures!A49</f>
        <v>Hartberg</v>
      </c>
      <c r="T49" s="54">
        <f>Fixtures!D49</f>
        <v>43688</v>
      </c>
      <c r="U49" s="53" t="str">
        <f>Fixtures!B49</f>
        <v>Sturm Graz</v>
      </c>
      <c r="V49" s="51">
        <f>VLOOKUP($U49,AvgGoalStats!$A$3:$AE$998,5,FALSE)</f>
        <v>2</v>
      </c>
      <c r="W49" s="50">
        <f>VLOOKUP($U49,AvgGoalStats!$A$3:$AE$998,7,FALSE)</f>
        <v>1</v>
      </c>
      <c r="X49" s="50">
        <f>VLOOKUP($U49,AvgGoalStats!$A$3:$AE$998,8,FALSE)</f>
        <v>2</v>
      </c>
      <c r="Y49" s="50">
        <f>VLOOKUP($U49,AvgGoalStats!$A$3:$AE$998,10,FALSE)</f>
        <v>1</v>
      </c>
      <c r="Z49" s="50">
        <f>VLOOKUP($U49,AvgGoalStats!$A$3:$AE$998,11,FALSE)</f>
        <v>0</v>
      </c>
      <c r="AA49" s="50">
        <f>VLOOKUP($U49,AvgGoalStats!$A$3:$AE$998,13,FALSE)</f>
        <v>0</v>
      </c>
      <c r="AB49" s="50">
        <f>VLOOKUP($U49,AvgGoalStats!$A$3:$AE$998,14,FALSE)</f>
        <v>1.5</v>
      </c>
      <c r="AC49" s="50">
        <f>VLOOKUP($U49,AvgGoalStats!$A$3:$AE$998,16,FALSE)</f>
        <v>1</v>
      </c>
      <c r="AD49" s="50">
        <f>VLOOKUP($U49,AvgGoalStats!$A$3:$AE$998,17,FALSE)</f>
        <v>1.5</v>
      </c>
      <c r="AE49" s="50">
        <f>VLOOKUP($U49,AvgGoalStats!$A$3:$AE$998,19,FALSE)</f>
        <v>1</v>
      </c>
      <c r="AF49" s="50">
        <f>VLOOKUP($U49,AvgGoalStats!$A$3:$AE$998,20,FALSE)</f>
        <v>0</v>
      </c>
      <c r="AG49" s="50">
        <f>VLOOKUP($U49,AvgGoalStats!$A$3:$AE$998,22,FALSE)</f>
        <v>0</v>
      </c>
      <c r="AH49" s="50">
        <f>VLOOKUP($U49,AvgGoalStats!$A$3:$AE$998,23,FALSE)</f>
        <v>0.5</v>
      </c>
      <c r="AI49" s="50">
        <f>VLOOKUP($U49,AvgGoalStats!$A$3:$AE$998,25,FALSE)</f>
        <v>0</v>
      </c>
      <c r="AJ49" s="50">
        <f>VLOOKUP($U49,AvgGoalStats!$A$3:$AE$998,26,FALSE)</f>
        <v>0.5</v>
      </c>
      <c r="AK49" s="50">
        <f>VLOOKUP($U49,AvgGoalStats!$A$3:$AE$998,28,FALSE)</f>
        <v>0</v>
      </c>
      <c r="AL49" s="50">
        <f>VLOOKUP($U49,AvgGoalStats!$A$3:$AE$998,29,FALSE)</f>
        <v>0</v>
      </c>
      <c r="AM49" s="50">
        <f>VLOOKUP($U49,AvgGoalStats!$A$3:$AE$998,31,FALSE)</f>
        <v>0</v>
      </c>
    </row>
    <row r="50" spans="1:39" x14ac:dyDescent="0.3">
      <c r="A50" s="51">
        <f>VLOOKUP($S50,AvgGoalStats!$A$3:$AE$998,5,FALSE)</f>
        <v>4.5</v>
      </c>
      <c r="B50" s="50">
        <f>VLOOKUP($S50,AvgGoalStats!$A$3:$AE$998,6,FALSE)</f>
        <v>4</v>
      </c>
      <c r="C50" s="50">
        <f>VLOOKUP($S50,AvgGoalStats!$A$3:$AE$998,8,FALSE)</f>
        <v>2.5</v>
      </c>
      <c r="D50" s="50">
        <f>VLOOKUP($S50,AvgGoalStats!$A$3:$AE$998,9,FALSE)</f>
        <v>3</v>
      </c>
      <c r="E50" s="50">
        <f>VLOOKUP($S50,AvgGoalStats!$A$3:$AE$998,11,FALSE)</f>
        <v>2</v>
      </c>
      <c r="F50" s="50">
        <f>VLOOKUP($S50,AvgGoalStats!$A$3:$AE$998,12,FALSE)</f>
        <v>1</v>
      </c>
      <c r="G50" s="50">
        <f>VLOOKUP($S50,AvgGoalStats!$A$3:$AE$998,14,FALSE)</f>
        <v>2.5</v>
      </c>
      <c r="H50" s="50">
        <f>VLOOKUP($S50,AvgGoalStats!$A$3:$AE$998,15,FALSE)</f>
        <v>1</v>
      </c>
      <c r="I50" s="50">
        <f>VLOOKUP($S50,AvgGoalStats!$A$3:$AE$998,17,FALSE)</f>
        <v>1.5</v>
      </c>
      <c r="J50" s="50">
        <f>VLOOKUP($S50,AvgGoalStats!$A$3:$AE$998,18,FALSE)</f>
        <v>1</v>
      </c>
      <c r="K50" s="50">
        <f>VLOOKUP($S50,AvgGoalStats!$A$3:$AE$998,20,FALSE)</f>
        <v>1</v>
      </c>
      <c r="L50" s="50">
        <f>VLOOKUP($S50,AvgGoalStats!$A$3:$AE$998,21,FALSE)</f>
        <v>0</v>
      </c>
      <c r="M50" s="50">
        <f>VLOOKUP($S50,AvgGoalStats!$A$3:$AE$998,23,FALSE)</f>
        <v>2</v>
      </c>
      <c r="N50" s="50">
        <f>VLOOKUP($S50,AvgGoalStats!$A$3:$AE$998,24,FALSE)</f>
        <v>3</v>
      </c>
      <c r="O50" s="50">
        <f>VLOOKUP($S50,AvgGoalStats!$A$3:$AE$998,26,FALSE)</f>
        <v>1</v>
      </c>
      <c r="P50" s="50">
        <f>VLOOKUP($S50,AvgGoalStats!$A$3:$AE$998,27,FALSE)</f>
        <v>2</v>
      </c>
      <c r="Q50" s="50">
        <f>VLOOKUP($S50,AvgGoalStats!$A$3:$AE$998,29,FALSE)</f>
        <v>1</v>
      </c>
      <c r="R50" s="50">
        <f>VLOOKUP($S50,AvgGoalStats!$A$3:$AE$998,30,FALSE)</f>
        <v>1</v>
      </c>
      <c r="S50" s="53" t="str">
        <f>Fixtures!A50</f>
        <v>Swarovski Tirol</v>
      </c>
      <c r="T50" s="54">
        <f>Fixtures!D50</f>
        <v>43688</v>
      </c>
      <c r="U50" s="53" t="str">
        <f>Fixtures!B50</f>
        <v>St. Pölten</v>
      </c>
      <c r="V50" s="51">
        <f>VLOOKUP($U50,AvgGoalStats!$A$3:$AE$998,5,FALSE)</f>
        <v>3.5</v>
      </c>
      <c r="W50" s="50">
        <f>VLOOKUP($U50,AvgGoalStats!$A$3:$AE$998,7,FALSE)</f>
        <v>3</v>
      </c>
      <c r="X50" s="50">
        <f>VLOOKUP($U50,AvgGoalStats!$A$3:$AE$998,8,FALSE)</f>
        <v>1</v>
      </c>
      <c r="Y50" s="50">
        <f>VLOOKUP($U50,AvgGoalStats!$A$3:$AE$998,10,FALSE)</f>
        <v>0</v>
      </c>
      <c r="Z50" s="50">
        <f>VLOOKUP($U50,AvgGoalStats!$A$3:$AE$998,11,FALSE)</f>
        <v>2.5</v>
      </c>
      <c r="AA50" s="50">
        <f>VLOOKUP($U50,AvgGoalStats!$A$3:$AE$998,13,FALSE)</f>
        <v>3</v>
      </c>
      <c r="AB50" s="50">
        <f>VLOOKUP($U50,AvgGoalStats!$A$3:$AE$998,14,FALSE)</f>
        <v>2</v>
      </c>
      <c r="AC50" s="50">
        <f>VLOOKUP($U50,AvgGoalStats!$A$3:$AE$998,16,FALSE)</f>
        <v>2</v>
      </c>
      <c r="AD50" s="50">
        <f>VLOOKUP($U50,AvgGoalStats!$A$3:$AE$998,17,FALSE)</f>
        <v>0.5</v>
      </c>
      <c r="AE50" s="50">
        <f>VLOOKUP($U50,AvgGoalStats!$A$3:$AE$998,19,FALSE)</f>
        <v>0</v>
      </c>
      <c r="AF50" s="50">
        <f>VLOOKUP($U50,AvgGoalStats!$A$3:$AE$998,20,FALSE)</f>
        <v>1.5</v>
      </c>
      <c r="AG50" s="50">
        <f>VLOOKUP($U50,AvgGoalStats!$A$3:$AE$998,22,FALSE)</f>
        <v>2</v>
      </c>
      <c r="AH50" s="50">
        <f>VLOOKUP($U50,AvgGoalStats!$A$3:$AE$998,23,FALSE)</f>
        <v>1.5</v>
      </c>
      <c r="AI50" s="50">
        <f>VLOOKUP($U50,AvgGoalStats!$A$3:$AE$998,25,FALSE)</f>
        <v>1</v>
      </c>
      <c r="AJ50" s="50">
        <f>VLOOKUP($U50,AvgGoalStats!$A$3:$AE$998,26,FALSE)</f>
        <v>0.5</v>
      </c>
      <c r="AK50" s="50">
        <f>VLOOKUP($U50,AvgGoalStats!$A$3:$AE$998,28,FALSE)</f>
        <v>0</v>
      </c>
      <c r="AL50" s="50">
        <f>VLOOKUP($U50,AvgGoalStats!$A$3:$AE$998,29,FALSE)</f>
        <v>1</v>
      </c>
      <c r="AM50" s="50">
        <f>VLOOKUP($U50,AvgGoalStats!$A$3:$AE$998,31,FALSE)</f>
        <v>1</v>
      </c>
    </row>
    <row r="51" spans="1:39" x14ac:dyDescent="0.3">
      <c r="A51" s="51">
        <f>VLOOKUP($S51,AvgGoalStats!$A$3:$AE$998,5,FALSE)</f>
        <v>3.5</v>
      </c>
      <c r="B51" s="50">
        <f>VLOOKUP($S51,AvgGoalStats!$A$3:$AE$998,6,FALSE)</f>
        <v>1</v>
      </c>
      <c r="C51" s="50">
        <f>VLOOKUP($S51,AvgGoalStats!$A$3:$AE$998,8,FALSE)</f>
        <v>0</v>
      </c>
      <c r="D51" s="50">
        <f>VLOOKUP($S51,AvgGoalStats!$A$3:$AE$998,9,FALSE)</f>
        <v>0</v>
      </c>
      <c r="E51" s="50">
        <f>VLOOKUP($S51,AvgGoalStats!$A$3:$AE$998,11,FALSE)</f>
        <v>3.5</v>
      </c>
      <c r="F51" s="50">
        <f>VLOOKUP($S51,AvgGoalStats!$A$3:$AE$998,12,FALSE)</f>
        <v>1</v>
      </c>
      <c r="G51" s="50">
        <f>VLOOKUP($S51,AvgGoalStats!$A$3:$AE$998,14,FALSE)</f>
        <v>2.5</v>
      </c>
      <c r="H51" s="50">
        <f>VLOOKUP($S51,AvgGoalStats!$A$3:$AE$998,15,FALSE)</f>
        <v>1</v>
      </c>
      <c r="I51" s="50">
        <f>VLOOKUP($S51,AvgGoalStats!$A$3:$AE$998,17,FALSE)</f>
        <v>0</v>
      </c>
      <c r="J51" s="50">
        <f>VLOOKUP($S51,AvgGoalStats!$A$3:$AE$998,18,FALSE)</f>
        <v>0</v>
      </c>
      <c r="K51" s="50">
        <f>VLOOKUP($S51,AvgGoalStats!$A$3:$AE$998,20,FALSE)</f>
        <v>2.5</v>
      </c>
      <c r="L51" s="50">
        <f>VLOOKUP($S51,AvgGoalStats!$A$3:$AE$998,21,FALSE)</f>
        <v>1</v>
      </c>
      <c r="M51" s="50">
        <f>VLOOKUP($S51,AvgGoalStats!$A$3:$AE$998,23,FALSE)</f>
        <v>1</v>
      </c>
      <c r="N51" s="50">
        <f>VLOOKUP($S51,AvgGoalStats!$A$3:$AE$998,24,FALSE)</f>
        <v>0</v>
      </c>
      <c r="O51" s="50">
        <f>VLOOKUP($S51,AvgGoalStats!$A$3:$AE$998,26,FALSE)</f>
        <v>0</v>
      </c>
      <c r="P51" s="50">
        <f>VLOOKUP($S51,AvgGoalStats!$A$3:$AE$998,27,FALSE)</f>
        <v>0</v>
      </c>
      <c r="Q51" s="50">
        <f>VLOOKUP($S51,AvgGoalStats!$A$3:$AE$998,29,FALSE)</f>
        <v>1</v>
      </c>
      <c r="R51" s="50">
        <f>VLOOKUP($S51,AvgGoalStats!$A$3:$AE$998,30,FALSE)</f>
        <v>0</v>
      </c>
      <c r="S51" s="53" t="str">
        <f>Fixtures!A51</f>
        <v>Sint-Truiden</v>
      </c>
      <c r="T51" s="54">
        <f>Fixtures!D51</f>
        <v>43688</v>
      </c>
      <c r="U51" s="53" t="str">
        <f>Fixtures!B51</f>
        <v>Standard Liège</v>
      </c>
      <c r="V51" s="51">
        <f>VLOOKUP($U51,AvgGoalStats!$A$3:$AE$998,5,FALSE)</f>
        <v>3</v>
      </c>
      <c r="W51" s="50">
        <f>VLOOKUP($U51,AvgGoalStats!$A$3:$AE$998,7,FALSE)</f>
        <v>2</v>
      </c>
      <c r="X51" s="50">
        <f>VLOOKUP($U51,AvgGoalStats!$A$3:$AE$998,8,FALSE)</f>
        <v>3</v>
      </c>
      <c r="Y51" s="50">
        <f>VLOOKUP($U51,AvgGoalStats!$A$3:$AE$998,10,FALSE)</f>
        <v>2</v>
      </c>
      <c r="Z51" s="50">
        <f>VLOOKUP($U51,AvgGoalStats!$A$3:$AE$998,11,FALSE)</f>
        <v>0</v>
      </c>
      <c r="AA51" s="50">
        <f>VLOOKUP($U51,AvgGoalStats!$A$3:$AE$998,13,FALSE)</f>
        <v>0</v>
      </c>
      <c r="AB51" s="50">
        <f>VLOOKUP($U51,AvgGoalStats!$A$3:$AE$998,14,FALSE)</f>
        <v>1</v>
      </c>
      <c r="AC51" s="50">
        <f>VLOOKUP($U51,AvgGoalStats!$A$3:$AE$998,16,FALSE)</f>
        <v>0</v>
      </c>
      <c r="AD51" s="50">
        <f>VLOOKUP($U51,AvgGoalStats!$A$3:$AE$998,17,FALSE)</f>
        <v>1</v>
      </c>
      <c r="AE51" s="50">
        <f>VLOOKUP($U51,AvgGoalStats!$A$3:$AE$998,19,FALSE)</f>
        <v>0</v>
      </c>
      <c r="AF51" s="50">
        <f>VLOOKUP($U51,AvgGoalStats!$A$3:$AE$998,20,FALSE)</f>
        <v>0</v>
      </c>
      <c r="AG51" s="50">
        <f>VLOOKUP($U51,AvgGoalStats!$A$3:$AE$998,22,FALSE)</f>
        <v>0</v>
      </c>
      <c r="AH51" s="50">
        <f>VLOOKUP($U51,AvgGoalStats!$A$3:$AE$998,23,FALSE)</f>
        <v>2</v>
      </c>
      <c r="AI51" s="50">
        <f>VLOOKUP($U51,AvgGoalStats!$A$3:$AE$998,25,FALSE)</f>
        <v>2</v>
      </c>
      <c r="AJ51" s="50">
        <f>VLOOKUP($U51,AvgGoalStats!$A$3:$AE$998,26,FALSE)</f>
        <v>2</v>
      </c>
      <c r="AK51" s="50">
        <f>VLOOKUP($U51,AvgGoalStats!$A$3:$AE$998,28,FALSE)</f>
        <v>2</v>
      </c>
      <c r="AL51" s="50">
        <f>VLOOKUP($U51,AvgGoalStats!$A$3:$AE$998,29,FALSE)</f>
        <v>0</v>
      </c>
      <c r="AM51" s="50">
        <f>VLOOKUP($U51,AvgGoalStats!$A$3:$AE$998,31,FALSE)</f>
        <v>0</v>
      </c>
    </row>
    <row r="52" spans="1:39" x14ac:dyDescent="0.3">
      <c r="A52" s="51">
        <f>VLOOKUP($S52,AvgGoalStats!$A$3:$AE$998,5,FALSE)</f>
        <v>2</v>
      </c>
      <c r="B52" s="50">
        <f>VLOOKUP($S52,AvgGoalStats!$A$3:$AE$998,6,FALSE)</f>
        <v>2</v>
      </c>
      <c r="C52" s="50">
        <f>VLOOKUP($S52,AvgGoalStats!$A$3:$AE$998,8,FALSE)</f>
        <v>1</v>
      </c>
      <c r="D52" s="50">
        <f>VLOOKUP($S52,AvgGoalStats!$A$3:$AE$998,9,FALSE)</f>
        <v>1</v>
      </c>
      <c r="E52" s="50">
        <f>VLOOKUP($S52,AvgGoalStats!$A$3:$AE$998,11,FALSE)</f>
        <v>1</v>
      </c>
      <c r="F52" s="50">
        <f>VLOOKUP($S52,AvgGoalStats!$A$3:$AE$998,12,FALSE)</f>
        <v>1</v>
      </c>
      <c r="G52" s="50">
        <f>VLOOKUP($S52,AvgGoalStats!$A$3:$AE$998,14,FALSE)</f>
        <v>0.5</v>
      </c>
      <c r="H52" s="50">
        <f>VLOOKUP($S52,AvgGoalStats!$A$3:$AE$998,15,FALSE)</f>
        <v>0</v>
      </c>
      <c r="I52" s="50">
        <f>VLOOKUP($S52,AvgGoalStats!$A$3:$AE$998,17,FALSE)</f>
        <v>0.5</v>
      </c>
      <c r="J52" s="50">
        <f>VLOOKUP($S52,AvgGoalStats!$A$3:$AE$998,18,FALSE)</f>
        <v>0</v>
      </c>
      <c r="K52" s="50">
        <f>VLOOKUP($S52,AvgGoalStats!$A$3:$AE$998,20,FALSE)</f>
        <v>0</v>
      </c>
      <c r="L52" s="50">
        <f>VLOOKUP($S52,AvgGoalStats!$A$3:$AE$998,21,FALSE)</f>
        <v>0</v>
      </c>
      <c r="M52" s="50">
        <f>VLOOKUP($S52,AvgGoalStats!$A$3:$AE$998,23,FALSE)</f>
        <v>1.5</v>
      </c>
      <c r="N52" s="50">
        <f>VLOOKUP($S52,AvgGoalStats!$A$3:$AE$998,24,FALSE)</f>
        <v>2</v>
      </c>
      <c r="O52" s="50">
        <f>VLOOKUP($S52,AvgGoalStats!$A$3:$AE$998,26,FALSE)</f>
        <v>0.5</v>
      </c>
      <c r="P52" s="50">
        <f>VLOOKUP($S52,AvgGoalStats!$A$3:$AE$998,27,FALSE)</f>
        <v>1</v>
      </c>
      <c r="Q52" s="50">
        <f>VLOOKUP($S52,AvgGoalStats!$A$3:$AE$998,29,FALSE)</f>
        <v>1</v>
      </c>
      <c r="R52" s="50">
        <f>VLOOKUP($S52,AvgGoalStats!$A$3:$AE$998,30,FALSE)</f>
        <v>1</v>
      </c>
      <c r="S52" s="53" t="str">
        <f>Fixtures!A52</f>
        <v>Sporting Charleroi</v>
      </c>
      <c r="T52" s="54">
        <f>Fixtures!D52</f>
        <v>43688</v>
      </c>
      <c r="U52" s="53" t="str">
        <f>Fixtures!B52</f>
        <v>Antwerp</v>
      </c>
      <c r="V52" s="51">
        <f>VLOOKUP($U52,AvgGoalStats!$A$3:$AE$998,5,FALSE)</f>
        <v>5</v>
      </c>
      <c r="W52" s="50">
        <f>VLOOKUP($U52,AvgGoalStats!$A$3:$AE$998,7,FALSE)</f>
        <v>5</v>
      </c>
      <c r="X52" s="50">
        <f>VLOOKUP($U52,AvgGoalStats!$A$3:$AE$998,8,FALSE)</f>
        <v>4</v>
      </c>
      <c r="Y52" s="50">
        <f>VLOOKUP($U52,AvgGoalStats!$A$3:$AE$998,10,FALSE)</f>
        <v>4</v>
      </c>
      <c r="Z52" s="50">
        <f>VLOOKUP($U52,AvgGoalStats!$A$3:$AE$998,11,FALSE)</f>
        <v>1</v>
      </c>
      <c r="AA52" s="50">
        <f>VLOOKUP($U52,AvgGoalStats!$A$3:$AE$998,13,FALSE)</f>
        <v>1</v>
      </c>
      <c r="AB52" s="50">
        <f>VLOOKUP($U52,AvgGoalStats!$A$3:$AE$998,14,FALSE)</f>
        <v>2.5</v>
      </c>
      <c r="AC52" s="50">
        <f>VLOOKUP($U52,AvgGoalStats!$A$3:$AE$998,16,FALSE)</f>
        <v>2</v>
      </c>
      <c r="AD52" s="50">
        <f>VLOOKUP($U52,AvgGoalStats!$A$3:$AE$998,17,FALSE)</f>
        <v>1.5</v>
      </c>
      <c r="AE52" s="50">
        <f>VLOOKUP($U52,AvgGoalStats!$A$3:$AE$998,19,FALSE)</f>
        <v>1</v>
      </c>
      <c r="AF52" s="50">
        <f>VLOOKUP($U52,AvgGoalStats!$A$3:$AE$998,20,FALSE)</f>
        <v>1</v>
      </c>
      <c r="AG52" s="50">
        <f>VLOOKUP($U52,AvgGoalStats!$A$3:$AE$998,22,FALSE)</f>
        <v>1</v>
      </c>
      <c r="AH52" s="50">
        <f>VLOOKUP($U52,AvgGoalStats!$A$3:$AE$998,23,FALSE)</f>
        <v>2.5</v>
      </c>
      <c r="AI52" s="50">
        <f>VLOOKUP($U52,AvgGoalStats!$A$3:$AE$998,25,FALSE)</f>
        <v>3</v>
      </c>
      <c r="AJ52" s="50">
        <f>VLOOKUP($U52,AvgGoalStats!$A$3:$AE$998,26,FALSE)</f>
        <v>2.5</v>
      </c>
      <c r="AK52" s="50">
        <f>VLOOKUP($U52,AvgGoalStats!$A$3:$AE$998,28,FALSE)</f>
        <v>3</v>
      </c>
      <c r="AL52" s="50">
        <f>VLOOKUP($U52,AvgGoalStats!$A$3:$AE$998,29,FALSE)</f>
        <v>0</v>
      </c>
      <c r="AM52" s="50">
        <f>VLOOKUP($U52,AvgGoalStats!$A$3:$AE$998,31,FALSE)</f>
        <v>0</v>
      </c>
    </row>
    <row r="53" spans="1:39" x14ac:dyDescent="0.3">
      <c r="A53" s="51">
        <f>VLOOKUP($S53,AvgGoalStats!$A$3:$AE$998,5,FALSE)</f>
        <v>0.5</v>
      </c>
      <c r="B53" s="50">
        <f>VLOOKUP($S53,AvgGoalStats!$A$3:$AE$998,6,FALSE)</f>
        <v>0</v>
      </c>
      <c r="C53" s="50">
        <f>VLOOKUP($S53,AvgGoalStats!$A$3:$AE$998,8,FALSE)</f>
        <v>0.5</v>
      </c>
      <c r="D53" s="50">
        <f>VLOOKUP($S53,AvgGoalStats!$A$3:$AE$998,9,FALSE)</f>
        <v>0</v>
      </c>
      <c r="E53" s="50">
        <f>VLOOKUP($S53,AvgGoalStats!$A$3:$AE$998,11,FALSE)</f>
        <v>0</v>
      </c>
      <c r="F53" s="50">
        <f>VLOOKUP($S53,AvgGoalStats!$A$3:$AE$998,12,FALSE)</f>
        <v>0</v>
      </c>
      <c r="G53" s="50">
        <f>VLOOKUP($S53,AvgGoalStats!$A$3:$AE$998,14,FALSE)</f>
        <v>0.5</v>
      </c>
      <c r="H53" s="50">
        <f>VLOOKUP($S53,AvgGoalStats!$A$3:$AE$998,15,FALSE)</f>
        <v>0</v>
      </c>
      <c r="I53" s="50">
        <f>VLOOKUP($S53,AvgGoalStats!$A$3:$AE$998,17,FALSE)</f>
        <v>0.5</v>
      </c>
      <c r="J53" s="50">
        <f>VLOOKUP($S53,AvgGoalStats!$A$3:$AE$998,18,FALSE)</f>
        <v>0</v>
      </c>
      <c r="K53" s="50">
        <f>VLOOKUP($S53,AvgGoalStats!$A$3:$AE$998,20,FALSE)</f>
        <v>0</v>
      </c>
      <c r="L53" s="50">
        <f>VLOOKUP($S53,AvgGoalStats!$A$3:$AE$998,21,FALSE)</f>
        <v>0</v>
      </c>
      <c r="M53" s="50">
        <f>VLOOKUP($S53,AvgGoalStats!$A$3:$AE$998,23,FALSE)</f>
        <v>0</v>
      </c>
      <c r="N53" s="50">
        <f>VLOOKUP($S53,AvgGoalStats!$A$3:$AE$998,24,FALSE)</f>
        <v>0</v>
      </c>
      <c r="O53" s="50">
        <f>VLOOKUP($S53,AvgGoalStats!$A$3:$AE$998,26,FALSE)</f>
        <v>0</v>
      </c>
      <c r="P53" s="50">
        <f>VLOOKUP($S53,AvgGoalStats!$A$3:$AE$998,27,FALSE)</f>
        <v>0</v>
      </c>
      <c r="Q53" s="50">
        <f>VLOOKUP($S53,AvgGoalStats!$A$3:$AE$998,29,FALSE)</f>
        <v>0</v>
      </c>
      <c r="R53" s="50">
        <f>VLOOKUP($S53,AvgGoalStats!$A$3:$AE$998,30,FALSE)</f>
        <v>0</v>
      </c>
      <c r="S53" s="53" t="str">
        <f>Fixtures!A53</f>
        <v>Royal Excel Mouscron</v>
      </c>
      <c r="T53" s="54">
        <f>Fixtures!D53</f>
        <v>43688</v>
      </c>
      <c r="U53" s="53" t="str">
        <f>Fixtures!B53</f>
        <v>Gent</v>
      </c>
      <c r="V53" s="51">
        <f>VLOOKUP($U53,AvgGoalStats!$A$3:$AE$998,5,FALSE)</f>
        <v>4.5</v>
      </c>
      <c r="W53" s="50">
        <f>VLOOKUP($U53,AvgGoalStats!$A$3:$AE$998,7,FALSE)</f>
        <v>2</v>
      </c>
      <c r="X53" s="50">
        <f>VLOOKUP($U53,AvgGoalStats!$A$3:$AE$998,8,FALSE)</f>
        <v>3.5</v>
      </c>
      <c r="Y53" s="50">
        <f>VLOOKUP($U53,AvgGoalStats!$A$3:$AE$998,10,FALSE)</f>
        <v>1</v>
      </c>
      <c r="Z53" s="50">
        <f>VLOOKUP($U53,AvgGoalStats!$A$3:$AE$998,11,FALSE)</f>
        <v>1</v>
      </c>
      <c r="AA53" s="50">
        <f>VLOOKUP($U53,AvgGoalStats!$A$3:$AE$998,13,FALSE)</f>
        <v>1</v>
      </c>
      <c r="AB53" s="50">
        <f>VLOOKUP($U53,AvgGoalStats!$A$3:$AE$998,14,FALSE)</f>
        <v>2</v>
      </c>
      <c r="AC53" s="50">
        <f>VLOOKUP($U53,AvgGoalStats!$A$3:$AE$998,16,FALSE)</f>
        <v>0</v>
      </c>
      <c r="AD53" s="50">
        <f>VLOOKUP($U53,AvgGoalStats!$A$3:$AE$998,17,FALSE)</f>
        <v>2</v>
      </c>
      <c r="AE53" s="50">
        <f>VLOOKUP($U53,AvgGoalStats!$A$3:$AE$998,19,FALSE)</f>
        <v>0</v>
      </c>
      <c r="AF53" s="50">
        <f>VLOOKUP($U53,AvgGoalStats!$A$3:$AE$998,20,FALSE)</f>
        <v>0</v>
      </c>
      <c r="AG53" s="50">
        <f>VLOOKUP($U53,AvgGoalStats!$A$3:$AE$998,22,FALSE)</f>
        <v>0</v>
      </c>
      <c r="AH53" s="50">
        <f>VLOOKUP($U53,AvgGoalStats!$A$3:$AE$998,23,FALSE)</f>
        <v>2.5</v>
      </c>
      <c r="AI53" s="50">
        <f>VLOOKUP($U53,AvgGoalStats!$A$3:$AE$998,25,FALSE)</f>
        <v>2</v>
      </c>
      <c r="AJ53" s="50">
        <f>VLOOKUP($U53,AvgGoalStats!$A$3:$AE$998,26,FALSE)</f>
        <v>1.5</v>
      </c>
      <c r="AK53" s="50">
        <f>VLOOKUP($U53,AvgGoalStats!$A$3:$AE$998,28,FALSE)</f>
        <v>1</v>
      </c>
      <c r="AL53" s="50">
        <f>VLOOKUP($U53,AvgGoalStats!$A$3:$AE$998,29,FALSE)</f>
        <v>1</v>
      </c>
      <c r="AM53" s="50">
        <f>VLOOKUP($U53,AvgGoalStats!$A$3:$AE$998,31,FALSE)</f>
        <v>1</v>
      </c>
    </row>
    <row r="54" spans="1:39" x14ac:dyDescent="0.3">
      <c r="A54" s="51">
        <f>VLOOKUP($S54,AvgGoalStats!$A$3:$AE$998,5,FALSE)</f>
        <v>3</v>
      </c>
      <c r="B54" s="50">
        <f>VLOOKUP($S54,AvgGoalStats!$A$3:$AE$998,6,FALSE)</f>
        <v>4.5</v>
      </c>
      <c r="C54" s="50">
        <f>VLOOKUP($S54,AvgGoalStats!$A$3:$AE$998,8,FALSE)</f>
        <v>2</v>
      </c>
      <c r="D54" s="50">
        <f>VLOOKUP($S54,AvgGoalStats!$A$3:$AE$998,9,FALSE)</f>
        <v>3</v>
      </c>
      <c r="E54" s="50">
        <f>VLOOKUP($S54,AvgGoalStats!$A$3:$AE$998,11,FALSE)</f>
        <v>1</v>
      </c>
      <c r="F54" s="50">
        <f>VLOOKUP($S54,AvgGoalStats!$A$3:$AE$998,12,FALSE)</f>
        <v>1.5</v>
      </c>
      <c r="G54" s="50">
        <f>VLOOKUP($S54,AvgGoalStats!$A$3:$AE$998,14,FALSE)</f>
        <v>0.75</v>
      </c>
      <c r="H54" s="50">
        <f>VLOOKUP($S54,AvgGoalStats!$A$3:$AE$998,15,FALSE)</f>
        <v>1.5</v>
      </c>
      <c r="I54" s="50">
        <f>VLOOKUP($S54,AvgGoalStats!$A$3:$AE$998,17,FALSE)</f>
        <v>0.5</v>
      </c>
      <c r="J54" s="50">
        <f>VLOOKUP($S54,AvgGoalStats!$A$3:$AE$998,18,FALSE)</f>
        <v>1</v>
      </c>
      <c r="K54" s="50">
        <f>VLOOKUP($S54,AvgGoalStats!$A$3:$AE$998,20,FALSE)</f>
        <v>0.25</v>
      </c>
      <c r="L54" s="50">
        <f>VLOOKUP($S54,AvgGoalStats!$A$3:$AE$998,21,FALSE)</f>
        <v>0.5</v>
      </c>
      <c r="M54" s="50">
        <f>VLOOKUP($S54,AvgGoalStats!$A$3:$AE$998,23,FALSE)</f>
        <v>2.25</v>
      </c>
      <c r="N54" s="50">
        <f>VLOOKUP($S54,AvgGoalStats!$A$3:$AE$998,24,FALSE)</f>
        <v>3</v>
      </c>
      <c r="O54" s="50">
        <f>VLOOKUP($S54,AvgGoalStats!$A$3:$AE$998,26,FALSE)</f>
        <v>1.5</v>
      </c>
      <c r="P54" s="50">
        <f>VLOOKUP($S54,AvgGoalStats!$A$3:$AE$998,27,FALSE)</f>
        <v>2</v>
      </c>
      <c r="Q54" s="50">
        <f>VLOOKUP($S54,AvgGoalStats!$A$3:$AE$998,29,FALSE)</f>
        <v>0.75</v>
      </c>
      <c r="R54" s="50">
        <f>VLOOKUP($S54,AvgGoalStats!$A$3:$AE$998,30,FALSE)</f>
        <v>1</v>
      </c>
      <c r="S54" s="53" t="str">
        <f>Fixtures!A54</f>
        <v>Viktoria Plzeň</v>
      </c>
      <c r="T54" s="54">
        <f>Fixtures!D54</f>
        <v>43688</v>
      </c>
      <c r="U54" s="53" t="str">
        <f>Fixtures!B54</f>
        <v>Slovácko</v>
      </c>
      <c r="V54" s="51">
        <f>VLOOKUP($U54,AvgGoalStats!$A$3:$AE$998,5,FALSE)</f>
        <v>2.75</v>
      </c>
      <c r="W54" s="50">
        <f>VLOOKUP($U54,AvgGoalStats!$A$3:$AE$998,7,FALSE)</f>
        <v>4</v>
      </c>
      <c r="X54" s="50">
        <f>VLOOKUP($U54,AvgGoalStats!$A$3:$AE$998,8,FALSE)</f>
        <v>0.75</v>
      </c>
      <c r="Y54" s="50">
        <f>VLOOKUP($U54,AvgGoalStats!$A$3:$AE$998,10,FALSE)</f>
        <v>1</v>
      </c>
      <c r="Z54" s="50">
        <f>VLOOKUP($U54,AvgGoalStats!$A$3:$AE$998,11,FALSE)</f>
        <v>2</v>
      </c>
      <c r="AA54" s="50">
        <f>VLOOKUP($U54,AvgGoalStats!$A$3:$AE$998,13,FALSE)</f>
        <v>3</v>
      </c>
      <c r="AB54" s="50">
        <f>VLOOKUP($U54,AvgGoalStats!$A$3:$AE$998,14,FALSE)</f>
        <v>1.25</v>
      </c>
      <c r="AC54" s="50">
        <f>VLOOKUP($U54,AvgGoalStats!$A$3:$AE$998,16,FALSE)</f>
        <v>1.5</v>
      </c>
      <c r="AD54" s="50">
        <f>VLOOKUP($U54,AvgGoalStats!$A$3:$AE$998,17,FALSE)</f>
        <v>0.75</v>
      </c>
      <c r="AE54" s="50">
        <f>VLOOKUP($U54,AvgGoalStats!$A$3:$AE$998,19,FALSE)</f>
        <v>1</v>
      </c>
      <c r="AF54" s="50">
        <f>VLOOKUP($U54,AvgGoalStats!$A$3:$AE$998,20,FALSE)</f>
        <v>0.5</v>
      </c>
      <c r="AG54" s="50">
        <f>VLOOKUP($U54,AvgGoalStats!$A$3:$AE$998,22,FALSE)</f>
        <v>0.5</v>
      </c>
      <c r="AH54" s="50">
        <f>VLOOKUP($U54,AvgGoalStats!$A$3:$AE$998,23,FALSE)</f>
        <v>1.5</v>
      </c>
      <c r="AI54" s="50">
        <f>VLOOKUP($U54,AvgGoalStats!$A$3:$AE$998,25,FALSE)</f>
        <v>2.5</v>
      </c>
      <c r="AJ54" s="50">
        <f>VLOOKUP($U54,AvgGoalStats!$A$3:$AE$998,26,FALSE)</f>
        <v>0</v>
      </c>
      <c r="AK54" s="50">
        <f>VLOOKUP($U54,AvgGoalStats!$A$3:$AE$998,28,FALSE)</f>
        <v>0</v>
      </c>
      <c r="AL54" s="50">
        <f>VLOOKUP($U54,AvgGoalStats!$A$3:$AE$998,29,FALSE)</f>
        <v>1.5</v>
      </c>
      <c r="AM54" s="50">
        <f>VLOOKUP($U54,AvgGoalStats!$A$3:$AE$998,31,FALSE)</f>
        <v>2.5</v>
      </c>
    </row>
    <row r="55" spans="1:39" x14ac:dyDescent="0.3">
      <c r="A55" s="51">
        <f>VLOOKUP($S55,AvgGoalStats!$A$3:$AE$998,5,FALSE)</f>
        <v>3</v>
      </c>
      <c r="B55" s="50">
        <f>VLOOKUP($S55,AvgGoalStats!$A$3:$AE$998,6,FALSE)</f>
        <v>3</v>
      </c>
      <c r="C55" s="50">
        <f>VLOOKUP($S55,AvgGoalStats!$A$3:$AE$998,8,FALSE)</f>
        <v>1.6666666666666667</v>
      </c>
      <c r="D55" s="50">
        <f>VLOOKUP($S55,AvgGoalStats!$A$3:$AE$998,9,FALSE)</f>
        <v>2.5</v>
      </c>
      <c r="E55" s="50">
        <f>VLOOKUP($S55,AvgGoalStats!$A$3:$AE$998,11,FALSE)</f>
        <v>1.3333333333333333</v>
      </c>
      <c r="F55" s="50">
        <f>VLOOKUP($S55,AvgGoalStats!$A$3:$AE$998,12,FALSE)</f>
        <v>0.5</v>
      </c>
      <c r="G55" s="50">
        <f>VLOOKUP($S55,AvgGoalStats!$A$3:$AE$998,14,FALSE)</f>
        <v>2</v>
      </c>
      <c r="H55" s="50">
        <f>VLOOKUP($S55,AvgGoalStats!$A$3:$AE$998,15,FALSE)</f>
        <v>1.5</v>
      </c>
      <c r="I55" s="50">
        <f>VLOOKUP($S55,AvgGoalStats!$A$3:$AE$998,17,FALSE)</f>
        <v>0.66666666666666663</v>
      </c>
      <c r="J55" s="50">
        <f>VLOOKUP($S55,AvgGoalStats!$A$3:$AE$998,18,FALSE)</f>
        <v>1</v>
      </c>
      <c r="K55" s="50">
        <f>VLOOKUP($S55,AvgGoalStats!$A$3:$AE$998,20,FALSE)</f>
        <v>1.3333333333333333</v>
      </c>
      <c r="L55" s="50">
        <f>VLOOKUP($S55,AvgGoalStats!$A$3:$AE$998,21,FALSE)</f>
        <v>0.5</v>
      </c>
      <c r="M55" s="50">
        <f>VLOOKUP($S55,AvgGoalStats!$A$3:$AE$998,23,FALSE)</f>
        <v>1</v>
      </c>
      <c r="N55" s="50">
        <f>VLOOKUP($S55,AvgGoalStats!$A$3:$AE$998,24,FALSE)</f>
        <v>1.5</v>
      </c>
      <c r="O55" s="50">
        <f>VLOOKUP($S55,AvgGoalStats!$A$3:$AE$998,26,FALSE)</f>
        <v>1</v>
      </c>
      <c r="P55" s="50">
        <f>VLOOKUP($S55,AvgGoalStats!$A$3:$AE$998,27,FALSE)</f>
        <v>1.5</v>
      </c>
      <c r="Q55" s="50">
        <f>VLOOKUP($S55,AvgGoalStats!$A$3:$AE$998,29,FALSE)</f>
        <v>0</v>
      </c>
      <c r="R55" s="50">
        <f>VLOOKUP($S55,AvgGoalStats!$A$3:$AE$998,30,FALSE)</f>
        <v>0</v>
      </c>
      <c r="S55" s="53" t="str">
        <f>Fixtures!A55</f>
        <v>Mladá Boleslav</v>
      </c>
      <c r="T55" s="54">
        <f>Fixtures!D55</f>
        <v>43688</v>
      </c>
      <c r="U55" s="53" t="str">
        <f>Fixtures!B55</f>
        <v>Sparta Praha</v>
      </c>
      <c r="V55" s="51">
        <f>VLOOKUP($U55,AvgGoalStats!$A$3:$AE$998,5,FALSE)</f>
        <v>2.75</v>
      </c>
      <c r="W55" s="50">
        <f>VLOOKUP($U55,AvgGoalStats!$A$3:$AE$998,7,FALSE)</f>
        <v>4</v>
      </c>
      <c r="X55" s="50">
        <f>VLOOKUP($U55,AvgGoalStats!$A$3:$AE$998,8,FALSE)</f>
        <v>1.75</v>
      </c>
      <c r="Y55" s="50">
        <f>VLOOKUP($U55,AvgGoalStats!$A$3:$AE$998,10,FALSE)</f>
        <v>2</v>
      </c>
      <c r="Z55" s="50">
        <f>VLOOKUP($U55,AvgGoalStats!$A$3:$AE$998,11,FALSE)</f>
        <v>1</v>
      </c>
      <c r="AA55" s="50">
        <f>VLOOKUP($U55,AvgGoalStats!$A$3:$AE$998,13,FALSE)</f>
        <v>2</v>
      </c>
      <c r="AB55" s="50">
        <f>VLOOKUP($U55,AvgGoalStats!$A$3:$AE$998,14,FALSE)</f>
        <v>1.5</v>
      </c>
      <c r="AC55" s="50">
        <f>VLOOKUP($U55,AvgGoalStats!$A$3:$AE$998,16,FALSE)</f>
        <v>2</v>
      </c>
      <c r="AD55" s="50">
        <f>VLOOKUP($U55,AvgGoalStats!$A$3:$AE$998,17,FALSE)</f>
        <v>0.5</v>
      </c>
      <c r="AE55" s="50">
        <f>VLOOKUP($U55,AvgGoalStats!$A$3:$AE$998,19,FALSE)</f>
        <v>0</v>
      </c>
      <c r="AF55" s="50">
        <f>VLOOKUP($U55,AvgGoalStats!$A$3:$AE$998,20,FALSE)</f>
        <v>1</v>
      </c>
      <c r="AG55" s="50">
        <f>VLOOKUP($U55,AvgGoalStats!$A$3:$AE$998,22,FALSE)</f>
        <v>2</v>
      </c>
      <c r="AH55" s="50">
        <f>VLOOKUP($U55,AvgGoalStats!$A$3:$AE$998,23,FALSE)</f>
        <v>1.25</v>
      </c>
      <c r="AI55" s="50">
        <f>VLOOKUP($U55,AvgGoalStats!$A$3:$AE$998,25,FALSE)</f>
        <v>2</v>
      </c>
      <c r="AJ55" s="50">
        <f>VLOOKUP($U55,AvgGoalStats!$A$3:$AE$998,26,FALSE)</f>
        <v>1.25</v>
      </c>
      <c r="AK55" s="50">
        <f>VLOOKUP($U55,AvgGoalStats!$A$3:$AE$998,28,FALSE)</f>
        <v>2</v>
      </c>
      <c r="AL55" s="50">
        <f>VLOOKUP($U55,AvgGoalStats!$A$3:$AE$998,29,FALSE)</f>
        <v>0</v>
      </c>
      <c r="AM55" s="50">
        <f>VLOOKUP($U55,AvgGoalStats!$A$3:$AE$998,31,FALSE)</f>
        <v>0</v>
      </c>
    </row>
    <row r="56" spans="1:39" x14ac:dyDescent="0.3">
      <c r="A56" s="51">
        <f>VLOOKUP($S56,AvgGoalStats!$A$3:$AE$998,5,FALSE)</f>
        <v>3</v>
      </c>
      <c r="B56" s="50">
        <f>VLOOKUP($S56,AvgGoalStats!$A$3:$AE$998,6,FALSE)</f>
        <v>4</v>
      </c>
      <c r="C56" s="50">
        <f>VLOOKUP($S56,AvgGoalStats!$A$3:$AE$998,8,FALSE)</f>
        <v>2.25</v>
      </c>
      <c r="D56" s="50">
        <f>VLOOKUP($S56,AvgGoalStats!$A$3:$AE$998,9,FALSE)</f>
        <v>4</v>
      </c>
      <c r="E56" s="50">
        <f>VLOOKUP($S56,AvgGoalStats!$A$3:$AE$998,11,FALSE)</f>
        <v>0.75</v>
      </c>
      <c r="F56" s="50">
        <f>VLOOKUP($S56,AvgGoalStats!$A$3:$AE$998,12,FALSE)</f>
        <v>0</v>
      </c>
      <c r="G56" s="50">
        <f>VLOOKUP($S56,AvgGoalStats!$A$3:$AE$998,14,FALSE)</f>
        <v>0.75</v>
      </c>
      <c r="H56" s="50">
        <f>VLOOKUP($S56,AvgGoalStats!$A$3:$AE$998,15,FALSE)</f>
        <v>1</v>
      </c>
      <c r="I56" s="50">
        <f>VLOOKUP($S56,AvgGoalStats!$A$3:$AE$998,17,FALSE)</f>
        <v>0.75</v>
      </c>
      <c r="J56" s="50">
        <f>VLOOKUP($S56,AvgGoalStats!$A$3:$AE$998,18,FALSE)</f>
        <v>1</v>
      </c>
      <c r="K56" s="50">
        <f>VLOOKUP($S56,AvgGoalStats!$A$3:$AE$998,20,FALSE)</f>
        <v>0</v>
      </c>
      <c r="L56" s="50">
        <f>VLOOKUP($S56,AvgGoalStats!$A$3:$AE$998,21,FALSE)</f>
        <v>0</v>
      </c>
      <c r="M56" s="50">
        <f>VLOOKUP($S56,AvgGoalStats!$A$3:$AE$998,23,FALSE)</f>
        <v>2.25</v>
      </c>
      <c r="N56" s="50">
        <f>VLOOKUP($S56,AvgGoalStats!$A$3:$AE$998,24,FALSE)</f>
        <v>3</v>
      </c>
      <c r="O56" s="50">
        <f>VLOOKUP($S56,AvgGoalStats!$A$3:$AE$998,26,FALSE)</f>
        <v>1.5</v>
      </c>
      <c r="P56" s="50">
        <f>VLOOKUP($S56,AvgGoalStats!$A$3:$AE$998,27,FALSE)</f>
        <v>3</v>
      </c>
      <c r="Q56" s="50">
        <f>VLOOKUP($S56,AvgGoalStats!$A$3:$AE$998,29,FALSE)</f>
        <v>0.75</v>
      </c>
      <c r="R56" s="50">
        <f>VLOOKUP($S56,AvgGoalStats!$A$3:$AE$998,30,FALSE)</f>
        <v>0</v>
      </c>
      <c r="S56" s="53" t="str">
        <f>Fixtures!A56</f>
        <v>Jablonec</v>
      </c>
      <c r="T56" s="54">
        <f>Fixtures!D56</f>
        <v>43688</v>
      </c>
      <c r="U56" s="53" t="str">
        <f>Fixtures!B56</f>
        <v>Opava</v>
      </c>
      <c r="V56" s="51">
        <f>VLOOKUP($U56,AvgGoalStats!$A$3:$AE$998,5,FALSE)</f>
        <v>2.25</v>
      </c>
      <c r="W56" s="50">
        <f>VLOOKUP($U56,AvgGoalStats!$A$3:$AE$998,7,FALSE)</f>
        <v>3</v>
      </c>
      <c r="X56" s="50">
        <f>VLOOKUP($U56,AvgGoalStats!$A$3:$AE$998,8,FALSE)</f>
        <v>0.75</v>
      </c>
      <c r="Y56" s="50">
        <f>VLOOKUP($U56,AvgGoalStats!$A$3:$AE$998,10,FALSE)</f>
        <v>1</v>
      </c>
      <c r="Z56" s="50">
        <f>VLOOKUP($U56,AvgGoalStats!$A$3:$AE$998,11,FALSE)</f>
        <v>1.5</v>
      </c>
      <c r="AA56" s="50">
        <f>VLOOKUP($U56,AvgGoalStats!$A$3:$AE$998,13,FALSE)</f>
        <v>2</v>
      </c>
      <c r="AB56" s="50">
        <f>VLOOKUP($U56,AvgGoalStats!$A$3:$AE$998,14,FALSE)</f>
        <v>1.25</v>
      </c>
      <c r="AC56" s="50">
        <f>VLOOKUP($U56,AvgGoalStats!$A$3:$AE$998,16,FALSE)</f>
        <v>2</v>
      </c>
      <c r="AD56" s="50">
        <f>VLOOKUP($U56,AvgGoalStats!$A$3:$AE$998,17,FALSE)</f>
        <v>0.5</v>
      </c>
      <c r="AE56" s="50">
        <f>VLOOKUP($U56,AvgGoalStats!$A$3:$AE$998,19,FALSE)</f>
        <v>1</v>
      </c>
      <c r="AF56" s="50">
        <f>VLOOKUP($U56,AvgGoalStats!$A$3:$AE$998,20,FALSE)</f>
        <v>0.75</v>
      </c>
      <c r="AG56" s="50">
        <f>VLOOKUP($U56,AvgGoalStats!$A$3:$AE$998,22,FALSE)</f>
        <v>1</v>
      </c>
      <c r="AH56" s="50">
        <f>VLOOKUP($U56,AvgGoalStats!$A$3:$AE$998,23,FALSE)</f>
        <v>1</v>
      </c>
      <c r="AI56" s="50">
        <f>VLOOKUP($U56,AvgGoalStats!$A$3:$AE$998,25,FALSE)</f>
        <v>1</v>
      </c>
      <c r="AJ56" s="50">
        <f>VLOOKUP($U56,AvgGoalStats!$A$3:$AE$998,26,FALSE)</f>
        <v>0.25</v>
      </c>
      <c r="AK56" s="50">
        <f>VLOOKUP($U56,AvgGoalStats!$A$3:$AE$998,28,FALSE)</f>
        <v>0</v>
      </c>
      <c r="AL56" s="50">
        <f>VLOOKUP($U56,AvgGoalStats!$A$3:$AE$998,29,FALSE)</f>
        <v>0.75</v>
      </c>
      <c r="AM56" s="50">
        <f>VLOOKUP($U56,AvgGoalStats!$A$3:$AE$998,31,FALSE)</f>
        <v>1</v>
      </c>
    </row>
    <row r="57" spans="1:39" x14ac:dyDescent="0.3">
      <c r="A57" s="51">
        <f>VLOOKUP($S57,AvgGoalStats!$A$3:$AE$998,5,FALSE)</f>
        <v>3</v>
      </c>
      <c r="B57" s="50">
        <f>VLOOKUP($S57,AvgGoalStats!$A$3:$AE$998,6,FALSE)</f>
        <v>3</v>
      </c>
      <c r="C57" s="50">
        <f>VLOOKUP($S57,AvgGoalStats!$A$3:$AE$998,8,FALSE)</f>
        <v>0.33333333333333331</v>
      </c>
      <c r="D57" s="50">
        <f>VLOOKUP($S57,AvgGoalStats!$A$3:$AE$998,9,FALSE)</f>
        <v>0</v>
      </c>
      <c r="E57" s="50">
        <f>VLOOKUP($S57,AvgGoalStats!$A$3:$AE$998,11,FALSE)</f>
        <v>2.6666666666666665</v>
      </c>
      <c r="F57" s="50">
        <f>VLOOKUP($S57,AvgGoalStats!$A$3:$AE$998,12,FALSE)</f>
        <v>3</v>
      </c>
      <c r="G57" s="50">
        <f>VLOOKUP($S57,AvgGoalStats!$A$3:$AE$998,14,FALSE)</f>
        <v>1.6666666666666667</v>
      </c>
      <c r="H57" s="50">
        <f>VLOOKUP($S57,AvgGoalStats!$A$3:$AE$998,15,FALSE)</f>
        <v>2</v>
      </c>
      <c r="I57" s="50">
        <f>VLOOKUP($S57,AvgGoalStats!$A$3:$AE$998,17,FALSE)</f>
        <v>0</v>
      </c>
      <c r="J57" s="50">
        <f>VLOOKUP($S57,AvgGoalStats!$A$3:$AE$998,18,FALSE)</f>
        <v>0</v>
      </c>
      <c r="K57" s="50">
        <f>VLOOKUP($S57,AvgGoalStats!$A$3:$AE$998,20,FALSE)</f>
        <v>1.6666666666666667</v>
      </c>
      <c r="L57" s="50">
        <f>VLOOKUP($S57,AvgGoalStats!$A$3:$AE$998,21,FALSE)</f>
        <v>2</v>
      </c>
      <c r="M57" s="50">
        <f>VLOOKUP($S57,AvgGoalStats!$A$3:$AE$998,23,FALSE)</f>
        <v>1.3333333333333333</v>
      </c>
      <c r="N57" s="50">
        <f>VLOOKUP($S57,AvgGoalStats!$A$3:$AE$998,24,FALSE)</f>
        <v>1</v>
      </c>
      <c r="O57" s="50">
        <f>VLOOKUP($S57,AvgGoalStats!$A$3:$AE$998,26,FALSE)</f>
        <v>0.33333333333333331</v>
      </c>
      <c r="P57" s="50">
        <f>VLOOKUP($S57,AvgGoalStats!$A$3:$AE$998,27,FALSE)</f>
        <v>0</v>
      </c>
      <c r="Q57" s="50">
        <f>VLOOKUP($S57,AvgGoalStats!$A$3:$AE$998,29,FALSE)</f>
        <v>1</v>
      </c>
      <c r="R57" s="50">
        <f>VLOOKUP($S57,AvgGoalStats!$A$3:$AE$998,30,FALSE)</f>
        <v>1</v>
      </c>
      <c r="S57" s="53" t="str">
        <f>Fixtures!A57</f>
        <v>Slaven Koprivnica</v>
      </c>
      <c r="T57" s="54">
        <f>Fixtures!D57</f>
        <v>43688</v>
      </c>
      <c r="U57" s="53" t="str">
        <f>Fixtures!B57</f>
        <v>Hajduk Split</v>
      </c>
      <c r="V57" s="51">
        <f>VLOOKUP($U57,AvgGoalStats!$A$3:$AE$998,5,FALSE)</f>
        <v>2.6666666666666665</v>
      </c>
      <c r="W57" s="50">
        <f>VLOOKUP($U57,AvgGoalStats!$A$3:$AE$998,7,FALSE)</f>
        <v>3</v>
      </c>
      <c r="X57" s="50">
        <f>VLOOKUP($U57,AvgGoalStats!$A$3:$AE$998,8,FALSE)</f>
        <v>2.6666666666666665</v>
      </c>
      <c r="Y57" s="50">
        <f>VLOOKUP($U57,AvgGoalStats!$A$3:$AE$998,10,FALSE)</f>
        <v>3</v>
      </c>
      <c r="Z57" s="50">
        <f>VLOOKUP($U57,AvgGoalStats!$A$3:$AE$998,11,FALSE)</f>
        <v>0</v>
      </c>
      <c r="AA57" s="50">
        <f>VLOOKUP($U57,AvgGoalStats!$A$3:$AE$998,13,FALSE)</f>
        <v>0</v>
      </c>
      <c r="AB57" s="50">
        <f>VLOOKUP($U57,AvgGoalStats!$A$3:$AE$998,14,FALSE)</f>
        <v>1</v>
      </c>
      <c r="AC57" s="50">
        <f>VLOOKUP($U57,AvgGoalStats!$A$3:$AE$998,16,FALSE)</f>
        <v>0</v>
      </c>
      <c r="AD57" s="50">
        <f>VLOOKUP($U57,AvgGoalStats!$A$3:$AE$998,17,FALSE)</f>
        <v>1</v>
      </c>
      <c r="AE57" s="50">
        <f>VLOOKUP($U57,AvgGoalStats!$A$3:$AE$998,19,FALSE)</f>
        <v>0</v>
      </c>
      <c r="AF57" s="50">
        <f>VLOOKUP($U57,AvgGoalStats!$A$3:$AE$998,20,FALSE)</f>
        <v>0</v>
      </c>
      <c r="AG57" s="50">
        <f>VLOOKUP($U57,AvgGoalStats!$A$3:$AE$998,22,FALSE)</f>
        <v>0</v>
      </c>
      <c r="AH57" s="50">
        <f>VLOOKUP($U57,AvgGoalStats!$A$3:$AE$998,23,FALSE)</f>
        <v>1.6666666666666667</v>
      </c>
      <c r="AI57" s="50">
        <f>VLOOKUP($U57,AvgGoalStats!$A$3:$AE$998,25,FALSE)</f>
        <v>3</v>
      </c>
      <c r="AJ57" s="50">
        <f>VLOOKUP($U57,AvgGoalStats!$A$3:$AE$998,26,FALSE)</f>
        <v>1.6666666666666667</v>
      </c>
      <c r="AK57" s="50">
        <f>VLOOKUP($U57,AvgGoalStats!$A$3:$AE$998,28,FALSE)</f>
        <v>3</v>
      </c>
      <c r="AL57" s="50">
        <f>VLOOKUP($U57,AvgGoalStats!$A$3:$AE$998,29,FALSE)</f>
        <v>0</v>
      </c>
      <c r="AM57" s="50">
        <f>VLOOKUP($U57,AvgGoalStats!$A$3:$AE$998,31,FALSE)</f>
        <v>0</v>
      </c>
    </row>
    <row r="58" spans="1:39" x14ac:dyDescent="0.3">
      <c r="A58" s="51">
        <f>VLOOKUP($S58,AvgGoalStats!$A$3:$AE$998,5,FALSE)</f>
        <v>3.3333333333333335</v>
      </c>
      <c r="B58" s="50">
        <f>VLOOKUP($S58,AvgGoalStats!$A$3:$AE$998,6,FALSE)</f>
        <v>3</v>
      </c>
      <c r="C58" s="50">
        <f>VLOOKUP($S58,AvgGoalStats!$A$3:$AE$998,8,FALSE)</f>
        <v>1.6666666666666667</v>
      </c>
      <c r="D58" s="50">
        <f>VLOOKUP($S58,AvgGoalStats!$A$3:$AE$998,9,FALSE)</f>
        <v>2</v>
      </c>
      <c r="E58" s="50">
        <f>VLOOKUP($S58,AvgGoalStats!$A$3:$AE$998,11,FALSE)</f>
        <v>1.6666666666666667</v>
      </c>
      <c r="F58" s="50">
        <f>VLOOKUP($S58,AvgGoalStats!$A$3:$AE$998,12,FALSE)</f>
        <v>1</v>
      </c>
      <c r="G58" s="50">
        <f>VLOOKUP($S58,AvgGoalStats!$A$3:$AE$998,14,FALSE)</f>
        <v>1</v>
      </c>
      <c r="H58" s="50">
        <f>VLOOKUP($S58,AvgGoalStats!$A$3:$AE$998,15,FALSE)</f>
        <v>1</v>
      </c>
      <c r="I58" s="50">
        <f>VLOOKUP($S58,AvgGoalStats!$A$3:$AE$998,17,FALSE)</f>
        <v>0.66666666666666663</v>
      </c>
      <c r="J58" s="50">
        <f>VLOOKUP($S58,AvgGoalStats!$A$3:$AE$998,18,FALSE)</f>
        <v>1</v>
      </c>
      <c r="K58" s="50">
        <f>VLOOKUP($S58,AvgGoalStats!$A$3:$AE$998,20,FALSE)</f>
        <v>0.33333333333333331</v>
      </c>
      <c r="L58" s="50">
        <f>VLOOKUP($S58,AvgGoalStats!$A$3:$AE$998,21,FALSE)</f>
        <v>0</v>
      </c>
      <c r="M58" s="50">
        <f>VLOOKUP($S58,AvgGoalStats!$A$3:$AE$998,23,FALSE)</f>
        <v>2.3333333333333335</v>
      </c>
      <c r="N58" s="50">
        <f>VLOOKUP($S58,AvgGoalStats!$A$3:$AE$998,24,FALSE)</f>
        <v>2</v>
      </c>
      <c r="O58" s="50">
        <f>VLOOKUP($S58,AvgGoalStats!$A$3:$AE$998,26,FALSE)</f>
        <v>1</v>
      </c>
      <c r="P58" s="50">
        <f>VLOOKUP($S58,AvgGoalStats!$A$3:$AE$998,27,FALSE)</f>
        <v>1</v>
      </c>
      <c r="Q58" s="50">
        <f>VLOOKUP($S58,AvgGoalStats!$A$3:$AE$998,29,FALSE)</f>
        <v>1.3333333333333333</v>
      </c>
      <c r="R58" s="50">
        <f>VLOOKUP($S58,AvgGoalStats!$A$3:$AE$998,30,FALSE)</f>
        <v>1</v>
      </c>
      <c r="S58" s="53" t="str">
        <f>Fixtures!A58</f>
        <v>Gorica</v>
      </c>
      <c r="T58" s="54">
        <f>Fixtures!D58</f>
        <v>43688</v>
      </c>
      <c r="U58" s="53" t="str">
        <f>Fixtures!B58</f>
        <v>Rijeka</v>
      </c>
      <c r="V58" s="51">
        <f>VLOOKUP($U58,AvgGoalStats!$A$3:$AE$998,5,FALSE)</f>
        <v>2.6666666666666665</v>
      </c>
      <c r="W58" s="50">
        <f>VLOOKUP($U58,AvgGoalStats!$A$3:$AE$998,7,FALSE)</f>
        <v>1</v>
      </c>
      <c r="X58" s="50">
        <f>VLOOKUP($U58,AvgGoalStats!$A$3:$AE$998,8,FALSE)</f>
        <v>2</v>
      </c>
      <c r="Y58" s="50">
        <f>VLOOKUP($U58,AvgGoalStats!$A$3:$AE$998,10,FALSE)</f>
        <v>1</v>
      </c>
      <c r="Z58" s="50">
        <f>VLOOKUP($U58,AvgGoalStats!$A$3:$AE$998,11,FALSE)</f>
        <v>0.66666666666666663</v>
      </c>
      <c r="AA58" s="50">
        <f>VLOOKUP($U58,AvgGoalStats!$A$3:$AE$998,13,FALSE)</f>
        <v>0</v>
      </c>
      <c r="AB58" s="50">
        <f>VLOOKUP($U58,AvgGoalStats!$A$3:$AE$998,14,FALSE)</f>
        <v>1.3333333333333333</v>
      </c>
      <c r="AC58" s="50">
        <f>VLOOKUP($U58,AvgGoalStats!$A$3:$AE$998,16,FALSE)</f>
        <v>0</v>
      </c>
      <c r="AD58" s="50">
        <f>VLOOKUP($U58,AvgGoalStats!$A$3:$AE$998,17,FALSE)</f>
        <v>1</v>
      </c>
      <c r="AE58" s="50">
        <f>VLOOKUP($U58,AvgGoalStats!$A$3:$AE$998,19,FALSE)</f>
        <v>0</v>
      </c>
      <c r="AF58" s="50">
        <f>VLOOKUP($U58,AvgGoalStats!$A$3:$AE$998,20,FALSE)</f>
        <v>0.33333333333333331</v>
      </c>
      <c r="AG58" s="50">
        <f>VLOOKUP($U58,AvgGoalStats!$A$3:$AE$998,22,FALSE)</f>
        <v>0</v>
      </c>
      <c r="AH58" s="50">
        <f>VLOOKUP($U58,AvgGoalStats!$A$3:$AE$998,23,FALSE)</f>
        <v>1.3333333333333333</v>
      </c>
      <c r="AI58" s="50">
        <f>VLOOKUP($U58,AvgGoalStats!$A$3:$AE$998,25,FALSE)</f>
        <v>1</v>
      </c>
      <c r="AJ58" s="50">
        <f>VLOOKUP($U58,AvgGoalStats!$A$3:$AE$998,26,FALSE)</f>
        <v>1</v>
      </c>
      <c r="AK58" s="50">
        <f>VLOOKUP($U58,AvgGoalStats!$A$3:$AE$998,28,FALSE)</f>
        <v>1</v>
      </c>
      <c r="AL58" s="50">
        <f>VLOOKUP($U58,AvgGoalStats!$A$3:$AE$998,29,FALSE)</f>
        <v>0.33333333333333331</v>
      </c>
      <c r="AM58" s="50">
        <f>VLOOKUP($U58,AvgGoalStats!$A$3:$AE$998,31,FALSE)</f>
        <v>0</v>
      </c>
    </row>
    <row r="59" spans="1:39" x14ac:dyDescent="0.3">
      <c r="A59" s="51">
        <f>VLOOKUP($S59,AvgGoalStats!$A$3:$AE$998,5,FALSE)</f>
        <v>2.5</v>
      </c>
      <c r="B59" s="50">
        <f>VLOOKUP($S59,AvgGoalStats!$A$3:$AE$998,6,FALSE)</f>
        <v>2.625</v>
      </c>
      <c r="C59" s="50">
        <f>VLOOKUP($S59,AvgGoalStats!$A$3:$AE$998,8,FALSE)</f>
        <v>1.4444444444444444</v>
      </c>
      <c r="D59" s="50">
        <f>VLOOKUP($S59,AvgGoalStats!$A$3:$AE$998,9,FALSE)</f>
        <v>1.625</v>
      </c>
      <c r="E59" s="50">
        <f>VLOOKUP($S59,AvgGoalStats!$A$3:$AE$998,11,FALSE)</f>
        <v>1.0555555555555556</v>
      </c>
      <c r="F59" s="50">
        <f>VLOOKUP($S59,AvgGoalStats!$A$3:$AE$998,12,FALSE)</f>
        <v>1</v>
      </c>
      <c r="G59" s="50">
        <f>VLOOKUP($S59,AvgGoalStats!$A$3:$AE$998,14,FALSE)</f>
        <v>1.2222222222222223</v>
      </c>
      <c r="H59" s="50">
        <f>VLOOKUP($S59,AvgGoalStats!$A$3:$AE$998,15,FALSE)</f>
        <v>1.5</v>
      </c>
      <c r="I59" s="50">
        <f>VLOOKUP($S59,AvgGoalStats!$A$3:$AE$998,17,FALSE)</f>
        <v>0.88888888888888884</v>
      </c>
      <c r="J59" s="50">
        <f>VLOOKUP($S59,AvgGoalStats!$A$3:$AE$998,18,FALSE)</f>
        <v>1.125</v>
      </c>
      <c r="K59" s="50">
        <f>VLOOKUP($S59,AvgGoalStats!$A$3:$AE$998,20,FALSE)</f>
        <v>0.33333333333333331</v>
      </c>
      <c r="L59" s="50">
        <f>VLOOKUP($S59,AvgGoalStats!$A$3:$AE$998,21,FALSE)</f>
        <v>0.375</v>
      </c>
      <c r="M59" s="50">
        <f>VLOOKUP($S59,AvgGoalStats!$A$3:$AE$998,23,FALSE)</f>
        <v>1.2777777777777777</v>
      </c>
      <c r="N59" s="50">
        <f>VLOOKUP($S59,AvgGoalStats!$A$3:$AE$998,24,FALSE)</f>
        <v>1.125</v>
      </c>
      <c r="O59" s="50">
        <f>VLOOKUP($S59,AvgGoalStats!$A$3:$AE$998,26,FALSE)</f>
        <v>0.55555555555555558</v>
      </c>
      <c r="P59" s="50">
        <f>VLOOKUP($S59,AvgGoalStats!$A$3:$AE$998,27,FALSE)</f>
        <v>0.5</v>
      </c>
      <c r="Q59" s="50">
        <f>VLOOKUP($S59,AvgGoalStats!$A$3:$AE$998,29,FALSE)</f>
        <v>0.72222222222222221</v>
      </c>
      <c r="R59" s="50">
        <f>VLOOKUP($S59,AvgGoalStats!$A$3:$AE$998,30,FALSE)</f>
        <v>0.625</v>
      </c>
      <c r="S59" s="53" t="str">
        <f>Fixtures!A59</f>
        <v>Norrköping</v>
      </c>
      <c r="T59" s="54">
        <f>Fixtures!D59</f>
        <v>43688</v>
      </c>
      <c r="U59" s="53" t="str">
        <f>Fixtures!B59</f>
        <v>Elfsborg</v>
      </c>
      <c r="V59" s="51">
        <f>VLOOKUP($U59,AvgGoalStats!$A$3:$AE$998,5,FALSE)</f>
        <v>2.8888888888888888</v>
      </c>
      <c r="W59" s="50">
        <f>VLOOKUP($U59,AvgGoalStats!$A$3:$AE$998,7,FALSE)</f>
        <v>3.6666666666666665</v>
      </c>
      <c r="X59" s="50">
        <f>VLOOKUP($U59,AvgGoalStats!$A$3:$AE$998,8,FALSE)</f>
        <v>1.2222222222222223</v>
      </c>
      <c r="Y59" s="50">
        <f>VLOOKUP($U59,AvgGoalStats!$A$3:$AE$998,10,FALSE)</f>
        <v>1.1111111111111112</v>
      </c>
      <c r="Z59" s="50">
        <f>VLOOKUP($U59,AvgGoalStats!$A$3:$AE$998,11,FALSE)</f>
        <v>1.6666666666666667</v>
      </c>
      <c r="AA59" s="50">
        <f>VLOOKUP($U59,AvgGoalStats!$A$3:$AE$998,13,FALSE)</f>
        <v>2.5555555555555554</v>
      </c>
      <c r="AB59" s="50">
        <f>VLOOKUP($U59,AvgGoalStats!$A$3:$AE$998,14,FALSE)</f>
        <v>1.5555555555555556</v>
      </c>
      <c r="AC59" s="50">
        <f>VLOOKUP($U59,AvgGoalStats!$A$3:$AE$998,16,FALSE)</f>
        <v>2.2222222222222223</v>
      </c>
      <c r="AD59" s="50">
        <f>VLOOKUP($U59,AvgGoalStats!$A$3:$AE$998,17,FALSE)</f>
        <v>0.66666666666666663</v>
      </c>
      <c r="AE59" s="50">
        <f>VLOOKUP($U59,AvgGoalStats!$A$3:$AE$998,19,FALSE)</f>
        <v>0.77777777777777779</v>
      </c>
      <c r="AF59" s="50">
        <f>VLOOKUP($U59,AvgGoalStats!$A$3:$AE$998,20,FALSE)</f>
        <v>0.88888888888888884</v>
      </c>
      <c r="AG59" s="50">
        <f>VLOOKUP($U59,AvgGoalStats!$A$3:$AE$998,22,FALSE)</f>
        <v>1.4444444444444444</v>
      </c>
      <c r="AH59" s="50">
        <f>VLOOKUP($U59,AvgGoalStats!$A$3:$AE$998,23,FALSE)</f>
        <v>1.3333333333333333</v>
      </c>
      <c r="AI59" s="50">
        <f>VLOOKUP($U59,AvgGoalStats!$A$3:$AE$998,25,FALSE)</f>
        <v>1.4444444444444444</v>
      </c>
      <c r="AJ59" s="50">
        <f>VLOOKUP($U59,AvgGoalStats!$A$3:$AE$998,26,FALSE)</f>
        <v>0.55555555555555558</v>
      </c>
      <c r="AK59" s="50">
        <f>VLOOKUP($U59,AvgGoalStats!$A$3:$AE$998,28,FALSE)</f>
        <v>0.33333333333333331</v>
      </c>
      <c r="AL59" s="50">
        <f>VLOOKUP($U59,AvgGoalStats!$A$3:$AE$998,29,FALSE)</f>
        <v>0.77777777777777779</v>
      </c>
      <c r="AM59" s="50">
        <f>VLOOKUP($U59,AvgGoalStats!$A$3:$AE$998,31,FALSE)</f>
        <v>1.1111111111111112</v>
      </c>
    </row>
    <row r="60" spans="1:39" x14ac:dyDescent="0.3">
      <c r="A60" s="51">
        <f>VLOOKUP($S60,AvgGoalStats!$A$3:$AE$998,5,FALSE)</f>
        <v>3.8333333333333335</v>
      </c>
      <c r="B60" s="50">
        <f>VLOOKUP($S60,AvgGoalStats!$A$3:$AE$998,6,FALSE)</f>
        <v>4.25</v>
      </c>
      <c r="C60" s="50">
        <f>VLOOKUP($S60,AvgGoalStats!$A$3:$AE$998,8,FALSE)</f>
        <v>2.3333333333333335</v>
      </c>
      <c r="D60" s="50">
        <f>VLOOKUP($S60,AvgGoalStats!$A$3:$AE$998,9,FALSE)</f>
        <v>3.125</v>
      </c>
      <c r="E60" s="50">
        <f>VLOOKUP($S60,AvgGoalStats!$A$3:$AE$998,11,FALSE)</f>
        <v>1.5</v>
      </c>
      <c r="F60" s="50">
        <f>VLOOKUP($S60,AvgGoalStats!$A$3:$AE$998,12,FALSE)</f>
        <v>1.125</v>
      </c>
      <c r="G60" s="50">
        <f>VLOOKUP($S60,AvgGoalStats!$A$3:$AE$998,14,FALSE)</f>
        <v>2.1666666666666665</v>
      </c>
      <c r="H60" s="50">
        <f>VLOOKUP($S60,AvgGoalStats!$A$3:$AE$998,15,FALSE)</f>
        <v>2.75</v>
      </c>
      <c r="I60" s="50">
        <f>VLOOKUP($S60,AvgGoalStats!$A$3:$AE$998,17,FALSE)</f>
        <v>1.5</v>
      </c>
      <c r="J60" s="50">
        <f>VLOOKUP($S60,AvgGoalStats!$A$3:$AE$998,18,FALSE)</f>
        <v>2.125</v>
      </c>
      <c r="K60" s="50">
        <f>VLOOKUP($S60,AvgGoalStats!$A$3:$AE$998,20,FALSE)</f>
        <v>0.66666666666666663</v>
      </c>
      <c r="L60" s="50">
        <f>VLOOKUP($S60,AvgGoalStats!$A$3:$AE$998,21,FALSE)</f>
        <v>0.625</v>
      </c>
      <c r="M60" s="50">
        <f>VLOOKUP($S60,AvgGoalStats!$A$3:$AE$998,23,FALSE)</f>
        <v>1.6666666666666667</v>
      </c>
      <c r="N60" s="50">
        <f>VLOOKUP($S60,AvgGoalStats!$A$3:$AE$998,24,FALSE)</f>
        <v>1.5</v>
      </c>
      <c r="O60" s="50">
        <f>VLOOKUP($S60,AvgGoalStats!$A$3:$AE$998,26,FALSE)</f>
        <v>0.83333333333333337</v>
      </c>
      <c r="P60" s="50">
        <f>VLOOKUP($S60,AvgGoalStats!$A$3:$AE$998,27,FALSE)</f>
        <v>1</v>
      </c>
      <c r="Q60" s="50">
        <f>VLOOKUP($S60,AvgGoalStats!$A$3:$AE$998,29,FALSE)</f>
        <v>0.83333333333333337</v>
      </c>
      <c r="R60" s="50">
        <f>VLOOKUP($S60,AvgGoalStats!$A$3:$AE$998,30,FALSE)</f>
        <v>0.5</v>
      </c>
      <c r="S60" s="53" t="str">
        <f>Fixtures!A60</f>
        <v>Hammarby</v>
      </c>
      <c r="T60" s="54">
        <f>Fixtures!D60</f>
        <v>43688</v>
      </c>
      <c r="U60" s="53" t="str">
        <f>Fixtures!B60</f>
        <v>Helsingborg</v>
      </c>
      <c r="V60" s="51">
        <f>VLOOKUP($U60,AvgGoalStats!$A$3:$AE$998,5,FALSE)</f>
        <v>2.4444444444444446</v>
      </c>
      <c r="W60" s="50">
        <f>VLOOKUP($U60,AvgGoalStats!$A$3:$AE$998,7,FALSE)</f>
        <v>2.2222222222222223</v>
      </c>
      <c r="X60" s="50">
        <f>VLOOKUP($U60,AvgGoalStats!$A$3:$AE$998,8,FALSE)</f>
        <v>0.94444444444444442</v>
      </c>
      <c r="Y60" s="50">
        <f>VLOOKUP($U60,AvgGoalStats!$A$3:$AE$998,10,FALSE)</f>
        <v>0.66666666666666663</v>
      </c>
      <c r="Z60" s="50">
        <f>VLOOKUP($U60,AvgGoalStats!$A$3:$AE$998,11,FALSE)</f>
        <v>1.5</v>
      </c>
      <c r="AA60" s="50">
        <f>VLOOKUP($U60,AvgGoalStats!$A$3:$AE$998,13,FALSE)</f>
        <v>1.5555555555555556</v>
      </c>
      <c r="AB60" s="50">
        <f>VLOOKUP($U60,AvgGoalStats!$A$3:$AE$998,14,FALSE)</f>
        <v>1.2777777777777777</v>
      </c>
      <c r="AC60" s="50">
        <f>VLOOKUP($U60,AvgGoalStats!$A$3:$AE$998,16,FALSE)</f>
        <v>0.88888888888888884</v>
      </c>
      <c r="AD60" s="50">
        <f>VLOOKUP($U60,AvgGoalStats!$A$3:$AE$998,17,FALSE)</f>
        <v>0.33333333333333331</v>
      </c>
      <c r="AE60" s="50">
        <f>VLOOKUP($U60,AvgGoalStats!$A$3:$AE$998,19,FALSE)</f>
        <v>0.1111111111111111</v>
      </c>
      <c r="AF60" s="50">
        <f>VLOOKUP($U60,AvgGoalStats!$A$3:$AE$998,20,FALSE)</f>
        <v>0.94444444444444442</v>
      </c>
      <c r="AG60" s="50">
        <f>VLOOKUP($U60,AvgGoalStats!$A$3:$AE$998,22,FALSE)</f>
        <v>0.77777777777777779</v>
      </c>
      <c r="AH60" s="50">
        <f>VLOOKUP($U60,AvgGoalStats!$A$3:$AE$998,23,FALSE)</f>
        <v>1.1666666666666667</v>
      </c>
      <c r="AI60" s="50">
        <f>VLOOKUP($U60,AvgGoalStats!$A$3:$AE$998,25,FALSE)</f>
        <v>1.3333333333333333</v>
      </c>
      <c r="AJ60" s="50">
        <f>VLOOKUP($U60,AvgGoalStats!$A$3:$AE$998,26,FALSE)</f>
        <v>0.61111111111111116</v>
      </c>
      <c r="AK60" s="50">
        <f>VLOOKUP($U60,AvgGoalStats!$A$3:$AE$998,28,FALSE)</f>
        <v>0.55555555555555558</v>
      </c>
      <c r="AL60" s="50">
        <f>VLOOKUP($U60,AvgGoalStats!$A$3:$AE$998,29,FALSE)</f>
        <v>0.55555555555555558</v>
      </c>
      <c r="AM60" s="50">
        <f>VLOOKUP($U60,AvgGoalStats!$A$3:$AE$998,31,FALSE)</f>
        <v>0.77777777777777779</v>
      </c>
    </row>
    <row r="61" spans="1:39" x14ac:dyDescent="0.3">
      <c r="A61" s="51">
        <f>VLOOKUP($S61,AvgGoalStats!$A$3:$AE$998,5,FALSE)</f>
        <v>2.3888888888888888</v>
      </c>
      <c r="B61" s="50">
        <f>VLOOKUP($S61,AvgGoalStats!$A$3:$AE$998,6,FALSE)</f>
        <v>2.4444444444444446</v>
      </c>
      <c r="C61" s="50">
        <f>VLOOKUP($S61,AvgGoalStats!$A$3:$AE$998,8,FALSE)</f>
        <v>1.5555555555555556</v>
      </c>
      <c r="D61" s="50">
        <f>VLOOKUP($S61,AvgGoalStats!$A$3:$AE$998,9,FALSE)</f>
        <v>1.8888888888888888</v>
      </c>
      <c r="E61" s="50">
        <f>VLOOKUP($S61,AvgGoalStats!$A$3:$AE$998,11,FALSE)</f>
        <v>0.83333333333333337</v>
      </c>
      <c r="F61" s="50">
        <f>VLOOKUP($S61,AvgGoalStats!$A$3:$AE$998,12,FALSE)</f>
        <v>0.55555555555555558</v>
      </c>
      <c r="G61" s="50">
        <f>VLOOKUP($S61,AvgGoalStats!$A$3:$AE$998,14,FALSE)</f>
        <v>0.72222222222222221</v>
      </c>
      <c r="H61" s="50">
        <f>VLOOKUP($S61,AvgGoalStats!$A$3:$AE$998,15,FALSE)</f>
        <v>0.77777777777777779</v>
      </c>
      <c r="I61" s="50">
        <f>VLOOKUP($S61,AvgGoalStats!$A$3:$AE$998,17,FALSE)</f>
        <v>0.44444444444444442</v>
      </c>
      <c r="J61" s="50">
        <f>VLOOKUP($S61,AvgGoalStats!$A$3:$AE$998,18,FALSE)</f>
        <v>0.55555555555555558</v>
      </c>
      <c r="K61" s="50">
        <f>VLOOKUP($S61,AvgGoalStats!$A$3:$AE$998,20,FALSE)</f>
        <v>0.27777777777777779</v>
      </c>
      <c r="L61" s="50">
        <f>VLOOKUP($S61,AvgGoalStats!$A$3:$AE$998,21,FALSE)</f>
        <v>0.22222222222222221</v>
      </c>
      <c r="M61" s="50">
        <f>VLOOKUP($S61,AvgGoalStats!$A$3:$AE$998,23,FALSE)</f>
        <v>1.6666666666666667</v>
      </c>
      <c r="N61" s="50">
        <f>VLOOKUP($S61,AvgGoalStats!$A$3:$AE$998,24,FALSE)</f>
        <v>1.6666666666666667</v>
      </c>
      <c r="O61" s="50">
        <f>VLOOKUP($S61,AvgGoalStats!$A$3:$AE$998,26,FALSE)</f>
        <v>1.1111111111111112</v>
      </c>
      <c r="P61" s="50">
        <f>VLOOKUP($S61,AvgGoalStats!$A$3:$AE$998,27,FALSE)</f>
        <v>1.3333333333333333</v>
      </c>
      <c r="Q61" s="50">
        <f>VLOOKUP($S61,AvgGoalStats!$A$3:$AE$998,29,FALSE)</f>
        <v>0.55555555555555558</v>
      </c>
      <c r="R61" s="50">
        <f>VLOOKUP($S61,AvgGoalStats!$A$3:$AE$998,30,FALSE)</f>
        <v>0.33333333333333331</v>
      </c>
      <c r="S61" s="53" t="str">
        <f>Fixtures!A61</f>
        <v>Häcken</v>
      </c>
      <c r="T61" s="54">
        <f>Fixtures!D61</f>
        <v>43688</v>
      </c>
      <c r="U61" s="53" t="str">
        <f>Fixtures!B61</f>
        <v>Malmö FF</v>
      </c>
      <c r="V61" s="51">
        <f>VLOOKUP($U61,AvgGoalStats!$A$3:$AE$998,5,FALSE)</f>
        <v>2.2777777777777777</v>
      </c>
      <c r="W61" s="50">
        <f>VLOOKUP($U61,AvgGoalStats!$A$3:$AE$998,7,FALSE)</f>
        <v>1.4444444444444444</v>
      </c>
      <c r="X61" s="50">
        <f>VLOOKUP($U61,AvgGoalStats!$A$3:$AE$998,8,FALSE)</f>
        <v>1.6111111111111112</v>
      </c>
      <c r="Y61" s="50">
        <f>VLOOKUP($U61,AvgGoalStats!$A$3:$AE$998,10,FALSE)</f>
        <v>0.77777777777777779</v>
      </c>
      <c r="Z61" s="50">
        <f>VLOOKUP($U61,AvgGoalStats!$A$3:$AE$998,11,FALSE)</f>
        <v>0.66666666666666663</v>
      </c>
      <c r="AA61" s="50">
        <f>VLOOKUP($U61,AvgGoalStats!$A$3:$AE$998,13,FALSE)</f>
        <v>0.66666666666666663</v>
      </c>
      <c r="AB61" s="50">
        <f>VLOOKUP($U61,AvgGoalStats!$A$3:$AE$998,14,FALSE)</f>
        <v>0.88888888888888884</v>
      </c>
      <c r="AC61" s="50">
        <f>VLOOKUP($U61,AvgGoalStats!$A$3:$AE$998,16,FALSE)</f>
        <v>0.66666666666666663</v>
      </c>
      <c r="AD61" s="50">
        <f>VLOOKUP($U61,AvgGoalStats!$A$3:$AE$998,17,FALSE)</f>
        <v>0.55555555555555558</v>
      </c>
      <c r="AE61" s="50">
        <f>VLOOKUP($U61,AvgGoalStats!$A$3:$AE$998,19,FALSE)</f>
        <v>0.44444444444444442</v>
      </c>
      <c r="AF61" s="50">
        <f>VLOOKUP($U61,AvgGoalStats!$A$3:$AE$998,20,FALSE)</f>
        <v>0.33333333333333331</v>
      </c>
      <c r="AG61" s="50">
        <f>VLOOKUP($U61,AvgGoalStats!$A$3:$AE$998,22,FALSE)</f>
        <v>0.22222222222222221</v>
      </c>
      <c r="AH61" s="50">
        <f>VLOOKUP($U61,AvgGoalStats!$A$3:$AE$998,23,FALSE)</f>
        <v>1.3888888888888888</v>
      </c>
      <c r="AI61" s="50">
        <f>VLOOKUP($U61,AvgGoalStats!$A$3:$AE$998,25,FALSE)</f>
        <v>0.77777777777777779</v>
      </c>
      <c r="AJ61" s="50">
        <f>VLOOKUP($U61,AvgGoalStats!$A$3:$AE$998,26,FALSE)</f>
        <v>1.0555555555555556</v>
      </c>
      <c r="AK61" s="50">
        <f>VLOOKUP($U61,AvgGoalStats!$A$3:$AE$998,28,FALSE)</f>
        <v>0.33333333333333331</v>
      </c>
      <c r="AL61" s="50">
        <f>VLOOKUP($U61,AvgGoalStats!$A$3:$AE$998,29,FALSE)</f>
        <v>0.33333333333333331</v>
      </c>
      <c r="AM61" s="50">
        <f>VLOOKUP($U61,AvgGoalStats!$A$3:$AE$998,31,FALSE)</f>
        <v>0.44444444444444442</v>
      </c>
    </row>
    <row r="62" spans="1:39" x14ac:dyDescent="0.3">
      <c r="A62" s="51">
        <f>VLOOKUP($S62,AvgGoalStats!$A$3:$AE$998,5,FALSE)</f>
        <v>2.7222222222222223</v>
      </c>
      <c r="B62" s="50">
        <f>VLOOKUP($S62,AvgGoalStats!$A$3:$AE$998,6,FALSE)</f>
        <v>2.6666666666666665</v>
      </c>
      <c r="C62" s="50">
        <f>VLOOKUP($S62,AvgGoalStats!$A$3:$AE$998,8,FALSE)</f>
        <v>0.88888888888888884</v>
      </c>
      <c r="D62" s="50">
        <f>VLOOKUP($S62,AvgGoalStats!$A$3:$AE$998,9,FALSE)</f>
        <v>1.1111111111111112</v>
      </c>
      <c r="E62" s="50">
        <f>VLOOKUP($S62,AvgGoalStats!$A$3:$AE$998,11,FALSE)</f>
        <v>1.8333333333333333</v>
      </c>
      <c r="F62" s="50">
        <f>VLOOKUP($S62,AvgGoalStats!$A$3:$AE$998,12,FALSE)</f>
        <v>1.5555555555555556</v>
      </c>
      <c r="G62" s="50">
        <f>VLOOKUP($S62,AvgGoalStats!$A$3:$AE$998,14,FALSE)</f>
        <v>1.1111111111111112</v>
      </c>
      <c r="H62" s="50">
        <f>VLOOKUP($S62,AvgGoalStats!$A$3:$AE$998,15,FALSE)</f>
        <v>1</v>
      </c>
      <c r="I62" s="50">
        <f>VLOOKUP($S62,AvgGoalStats!$A$3:$AE$998,17,FALSE)</f>
        <v>0.33333333333333331</v>
      </c>
      <c r="J62" s="50">
        <f>VLOOKUP($S62,AvgGoalStats!$A$3:$AE$998,18,FALSE)</f>
        <v>0.44444444444444442</v>
      </c>
      <c r="K62" s="50">
        <f>VLOOKUP($S62,AvgGoalStats!$A$3:$AE$998,20,FALSE)</f>
        <v>0.77777777777777779</v>
      </c>
      <c r="L62" s="50">
        <f>VLOOKUP($S62,AvgGoalStats!$A$3:$AE$998,21,FALSE)</f>
        <v>0.55555555555555558</v>
      </c>
      <c r="M62" s="50">
        <f>VLOOKUP($S62,AvgGoalStats!$A$3:$AE$998,23,FALSE)</f>
        <v>1.6111111111111112</v>
      </c>
      <c r="N62" s="50">
        <f>VLOOKUP($S62,AvgGoalStats!$A$3:$AE$998,24,FALSE)</f>
        <v>1.6666666666666667</v>
      </c>
      <c r="O62" s="50">
        <f>VLOOKUP($S62,AvgGoalStats!$A$3:$AE$998,26,FALSE)</f>
        <v>0.55555555555555558</v>
      </c>
      <c r="P62" s="50">
        <f>VLOOKUP($S62,AvgGoalStats!$A$3:$AE$998,27,FALSE)</f>
        <v>0.66666666666666663</v>
      </c>
      <c r="Q62" s="50">
        <f>VLOOKUP($S62,AvgGoalStats!$A$3:$AE$998,29,FALSE)</f>
        <v>1.0555555555555556</v>
      </c>
      <c r="R62" s="50">
        <f>VLOOKUP($S62,AvgGoalStats!$A$3:$AE$998,30,FALSE)</f>
        <v>1</v>
      </c>
      <c r="S62" s="53" t="str">
        <f>Fixtures!A62</f>
        <v>AFC Eskilstuna</v>
      </c>
      <c r="T62" s="54">
        <f>Fixtures!D62</f>
        <v>43688</v>
      </c>
      <c r="U62" s="53" t="str">
        <f>Fixtures!B62</f>
        <v>AIK</v>
      </c>
      <c r="V62" s="51">
        <f>VLOOKUP($U62,AvgGoalStats!$A$3:$AE$998,5,FALSE)</f>
        <v>1.9444444444444444</v>
      </c>
      <c r="W62" s="50">
        <f>VLOOKUP($U62,AvgGoalStats!$A$3:$AE$998,7,FALSE)</f>
        <v>2.125</v>
      </c>
      <c r="X62" s="50">
        <f>VLOOKUP($U62,AvgGoalStats!$A$3:$AE$998,8,FALSE)</f>
        <v>1.3333333333333333</v>
      </c>
      <c r="Y62" s="50">
        <f>VLOOKUP($U62,AvgGoalStats!$A$3:$AE$998,10,FALSE)</f>
        <v>1.25</v>
      </c>
      <c r="Z62" s="50">
        <f>VLOOKUP($U62,AvgGoalStats!$A$3:$AE$998,11,FALSE)</f>
        <v>0.61111111111111116</v>
      </c>
      <c r="AA62" s="50">
        <f>VLOOKUP($U62,AvgGoalStats!$A$3:$AE$998,13,FALSE)</f>
        <v>0.875</v>
      </c>
      <c r="AB62" s="50">
        <f>VLOOKUP($U62,AvgGoalStats!$A$3:$AE$998,14,FALSE)</f>
        <v>0.77777777777777779</v>
      </c>
      <c r="AC62" s="50">
        <f>VLOOKUP($U62,AvgGoalStats!$A$3:$AE$998,16,FALSE)</f>
        <v>0.75</v>
      </c>
      <c r="AD62" s="50">
        <f>VLOOKUP($U62,AvgGoalStats!$A$3:$AE$998,17,FALSE)</f>
        <v>0.5</v>
      </c>
      <c r="AE62" s="50">
        <f>VLOOKUP($U62,AvgGoalStats!$A$3:$AE$998,19,FALSE)</f>
        <v>0.375</v>
      </c>
      <c r="AF62" s="50">
        <f>VLOOKUP($U62,AvgGoalStats!$A$3:$AE$998,20,FALSE)</f>
        <v>0.27777777777777779</v>
      </c>
      <c r="AG62" s="50">
        <f>VLOOKUP($U62,AvgGoalStats!$A$3:$AE$998,22,FALSE)</f>
        <v>0.375</v>
      </c>
      <c r="AH62" s="50">
        <f>VLOOKUP($U62,AvgGoalStats!$A$3:$AE$998,23,FALSE)</f>
        <v>1.1666666666666667</v>
      </c>
      <c r="AI62" s="50">
        <f>VLOOKUP($U62,AvgGoalStats!$A$3:$AE$998,25,FALSE)</f>
        <v>1.375</v>
      </c>
      <c r="AJ62" s="50">
        <f>VLOOKUP($U62,AvgGoalStats!$A$3:$AE$998,26,FALSE)</f>
        <v>0.83333333333333337</v>
      </c>
      <c r="AK62" s="50">
        <f>VLOOKUP($U62,AvgGoalStats!$A$3:$AE$998,28,FALSE)</f>
        <v>0.875</v>
      </c>
      <c r="AL62" s="50">
        <f>VLOOKUP($U62,AvgGoalStats!$A$3:$AE$998,29,FALSE)</f>
        <v>0.33333333333333331</v>
      </c>
      <c r="AM62" s="50">
        <f>VLOOKUP($U62,AvgGoalStats!$A$3:$AE$998,31,FALSE)</f>
        <v>0.5</v>
      </c>
    </row>
    <row r="63" spans="1:39" x14ac:dyDescent="0.3">
      <c r="A63" s="51">
        <f>VLOOKUP($S63,AvgGoalStats!$A$3:$AE$998,5,FALSE)</f>
        <v>2</v>
      </c>
      <c r="B63" s="50">
        <f>VLOOKUP($S63,AvgGoalStats!$A$3:$AE$998,6,FALSE)</f>
        <v>0</v>
      </c>
      <c r="C63" s="50">
        <f>VLOOKUP($S63,AvgGoalStats!$A$3:$AE$998,8,FALSE)</f>
        <v>1.3333333333333333</v>
      </c>
      <c r="D63" s="50">
        <f>VLOOKUP($S63,AvgGoalStats!$A$3:$AE$998,9,FALSE)</f>
        <v>0</v>
      </c>
      <c r="E63" s="50">
        <f>VLOOKUP($S63,AvgGoalStats!$A$3:$AE$998,11,FALSE)</f>
        <v>0.66666666666666663</v>
      </c>
      <c r="F63" s="50">
        <f>VLOOKUP($S63,AvgGoalStats!$A$3:$AE$998,12,FALSE)</f>
        <v>0</v>
      </c>
      <c r="G63" s="50">
        <f>VLOOKUP($S63,AvgGoalStats!$A$3:$AE$998,14,FALSE)</f>
        <v>1.3333333333333333</v>
      </c>
      <c r="H63" s="50">
        <f>VLOOKUP($S63,AvgGoalStats!$A$3:$AE$998,15,FALSE)</f>
        <v>0</v>
      </c>
      <c r="I63" s="50">
        <f>VLOOKUP($S63,AvgGoalStats!$A$3:$AE$998,17,FALSE)</f>
        <v>1</v>
      </c>
      <c r="J63" s="50">
        <f>VLOOKUP($S63,AvgGoalStats!$A$3:$AE$998,18,FALSE)</f>
        <v>0</v>
      </c>
      <c r="K63" s="50">
        <f>VLOOKUP($S63,AvgGoalStats!$A$3:$AE$998,20,FALSE)</f>
        <v>0.33333333333333331</v>
      </c>
      <c r="L63" s="50">
        <f>VLOOKUP($S63,AvgGoalStats!$A$3:$AE$998,21,FALSE)</f>
        <v>0</v>
      </c>
      <c r="M63" s="50">
        <f>VLOOKUP($S63,AvgGoalStats!$A$3:$AE$998,23,FALSE)</f>
        <v>0.66666666666666663</v>
      </c>
      <c r="N63" s="50">
        <f>VLOOKUP($S63,AvgGoalStats!$A$3:$AE$998,24,FALSE)</f>
        <v>0</v>
      </c>
      <c r="O63" s="50">
        <f>VLOOKUP($S63,AvgGoalStats!$A$3:$AE$998,26,FALSE)</f>
        <v>0.33333333333333331</v>
      </c>
      <c r="P63" s="50">
        <f>VLOOKUP($S63,AvgGoalStats!$A$3:$AE$998,27,FALSE)</f>
        <v>0</v>
      </c>
      <c r="Q63" s="50">
        <f>VLOOKUP($S63,AvgGoalStats!$A$3:$AE$998,29,FALSE)</f>
        <v>0.33333333333333331</v>
      </c>
      <c r="R63" s="50">
        <f>VLOOKUP($S63,AvgGoalStats!$A$3:$AE$998,30,FALSE)</f>
        <v>0</v>
      </c>
      <c r="S63" s="53" t="str">
        <f>Fixtures!A63</f>
        <v>Lugano</v>
      </c>
      <c r="T63" s="54">
        <f>Fixtures!D63</f>
        <v>43688</v>
      </c>
      <c r="U63" s="53" t="str">
        <f>Fixtures!B63</f>
        <v>Sion</v>
      </c>
      <c r="V63" s="51">
        <f>VLOOKUP($U63,AvgGoalStats!$A$3:$AE$998,5,FALSE)</f>
        <v>3</v>
      </c>
      <c r="W63" s="50">
        <f>VLOOKUP($U63,AvgGoalStats!$A$3:$AE$998,7,FALSE)</f>
        <v>0</v>
      </c>
      <c r="X63" s="50">
        <f>VLOOKUP($U63,AvgGoalStats!$A$3:$AE$998,8,FALSE)</f>
        <v>1.3333333333333333</v>
      </c>
      <c r="Y63" s="50">
        <f>VLOOKUP($U63,AvgGoalStats!$A$3:$AE$998,10,FALSE)</f>
        <v>0</v>
      </c>
      <c r="Z63" s="50">
        <f>VLOOKUP($U63,AvgGoalStats!$A$3:$AE$998,11,FALSE)</f>
        <v>1.6666666666666667</v>
      </c>
      <c r="AA63" s="50">
        <f>VLOOKUP($U63,AvgGoalStats!$A$3:$AE$998,13,FALSE)</f>
        <v>0</v>
      </c>
      <c r="AB63" s="50">
        <f>VLOOKUP($U63,AvgGoalStats!$A$3:$AE$998,14,FALSE)</f>
        <v>1.3333333333333333</v>
      </c>
      <c r="AC63" s="50">
        <f>VLOOKUP($U63,AvgGoalStats!$A$3:$AE$998,16,FALSE)</f>
        <v>0</v>
      </c>
      <c r="AD63" s="50">
        <f>VLOOKUP($U63,AvgGoalStats!$A$3:$AE$998,17,FALSE)</f>
        <v>0.66666666666666663</v>
      </c>
      <c r="AE63" s="50">
        <f>VLOOKUP($U63,AvgGoalStats!$A$3:$AE$998,19,FALSE)</f>
        <v>0</v>
      </c>
      <c r="AF63" s="50">
        <f>VLOOKUP($U63,AvgGoalStats!$A$3:$AE$998,20,FALSE)</f>
        <v>0.66666666666666663</v>
      </c>
      <c r="AG63" s="50">
        <f>VLOOKUP($U63,AvgGoalStats!$A$3:$AE$998,22,FALSE)</f>
        <v>0</v>
      </c>
      <c r="AH63" s="50">
        <f>VLOOKUP($U63,AvgGoalStats!$A$3:$AE$998,23,FALSE)</f>
        <v>1.6666666666666667</v>
      </c>
      <c r="AI63" s="50">
        <f>VLOOKUP($U63,AvgGoalStats!$A$3:$AE$998,25,FALSE)</f>
        <v>0</v>
      </c>
      <c r="AJ63" s="50">
        <f>VLOOKUP($U63,AvgGoalStats!$A$3:$AE$998,26,FALSE)</f>
        <v>0.66666666666666663</v>
      </c>
      <c r="AK63" s="50">
        <f>VLOOKUP($U63,AvgGoalStats!$A$3:$AE$998,28,FALSE)</f>
        <v>0</v>
      </c>
      <c r="AL63" s="50">
        <f>VLOOKUP($U63,AvgGoalStats!$A$3:$AE$998,29,FALSE)</f>
        <v>1</v>
      </c>
      <c r="AM63" s="50">
        <f>VLOOKUP($U63,AvgGoalStats!$A$3:$AE$998,31,FALSE)</f>
        <v>0</v>
      </c>
    </row>
    <row r="64" spans="1:39" x14ac:dyDescent="0.3">
      <c r="A64" s="51">
        <f>VLOOKUP($S64,AvgGoalStats!$A$3:$AE$998,5,FALSE)</f>
        <v>1</v>
      </c>
      <c r="B64" s="50">
        <f>VLOOKUP($S64,AvgGoalStats!$A$3:$AE$998,6,FALSE)</f>
        <v>0</v>
      </c>
      <c r="C64" s="50">
        <f>VLOOKUP($S64,AvgGoalStats!$A$3:$AE$998,8,FALSE)</f>
        <v>0.66666666666666663</v>
      </c>
      <c r="D64" s="50">
        <f>VLOOKUP($S64,AvgGoalStats!$A$3:$AE$998,9,FALSE)</f>
        <v>0</v>
      </c>
      <c r="E64" s="50">
        <f>VLOOKUP($S64,AvgGoalStats!$A$3:$AE$998,11,FALSE)</f>
        <v>0.33333333333333331</v>
      </c>
      <c r="F64" s="50">
        <f>VLOOKUP($S64,AvgGoalStats!$A$3:$AE$998,12,FALSE)</f>
        <v>0</v>
      </c>
      <c r="G64" s="50">
        <f>VLOOKUP($S64,AvgGoalStats!$A$3:$AE$998,14,FALSE)</f>
        <v>0</v>
      </c>
      <c r="H64" s="50">
        <f>VLOOKUP($S64,AvgGoalStats!$A$3:$AE$998,15,FALSE)</f>
        <v>0</v>
      </c>
      <c r="I64" s="50">
        <f>VLOOKUP($S64,AvgGoalStats!$A$3:$AE$998,17,FALSE)</f>
        <v>0</v>
      </c>
      <c r="J64" s="50">
        <f>VLOOKUP($S64,AvgGoalStats!$A$3:$AE$998,18,FALSE)</f>
        <v>0</v>
      </c>
      <c r="K64" s="50">
        <f>VLOOKUP($S64,AvgGoalStats!$A$3:$AE$998,20,FALSE)</f>
        <v>0</v>
      </c>
      <c r="L64" s="50">
        <f>VLOOKUP($S64,AvgGoalStats!$A$3:$AE$998,21,FALSE)</f>
        <v>0</v>
      </c>
      <c r="M64" s="50">
        <f>VLOOKUP($S64,AvgGoalStats!$A$3:$AE$998,23,FALSE)</f>
        <v>1</v>
      </c>
      <c r="N64" s="50">
        <f>VLOOKUP($S64,AvgGoalStats!$A$3:$AE$998,24,FALSE)</f>
        <v>0</v>
      </c>
      <c r="O64" s="50">
        <f>VLOOKUP($S64,AvgGoalStats!$A$3:$AE$998,26,FALSE)</f>
        <v>0.66666666666666663</v>
      </c>
      <c r="P64" s="50">
        <f>VLOOKUP($S64,AvgGoalStats!$A$3:$AE$998,27,FALSE)</f>
        <v>0</v>
      </c>
      <c r="Q64" s="50">
        <f>VLOOKUP($S64,AvgGoalStats!$A$3:$AE$998,29,FALSE)</f>
        <v>0.33333333333333331</v>
      </c>
      <c r="R64" s="50">
        <f>VLOOKUP($S64,AvgGoalStats!$A$3:$AE$998,30,FALSE)</f>
        <v>0</v>
      </c>
      <c r="S64" s="53" t="str">
        <f>Fixtures!A64</f>
        <v>Luzern</v>
      </c>
      <c r="T64" s="54">
        <f>Fixtures!D64</f>
        <v>43688</v>
      </c>
      <c r="U64" s="53" t="str">
        <f>Fixtures!B64</f>
        <v>Thun</v>
      </c>
      <c r="V64" s="51">
        <f>VLOOKUP($U64,AvgGoalStats!$A$3:$AE$998,5,FALSE)</f>
        <v>3</v>
      </c>
      <c r="W64" s="50">
        <f>VLOOKUP($U64,AvgGoalStats!$A$3:$AE$998,7,FALSE)</f>
        <v>0</v>
      </c>
      <c r="X64" s="50">
        <f>VLOOKUP($U64,AvgGoalStats!$A$3:$AE$998,8,FALSE)</f>
        <v>1.3333333333333333</v>
      </c>
      <c r="Y64" s="50">
        <f>VLOOKUP($U64,AvgGoalStats!$A$3:$AE$998,10,FALSE)</f>
        <v>0</v>
      </c>
      <c r="Z64" s="50">
        <f>VLOOKUP($U64,AvgGoalStats!$A$3:$AE$998,11,FALSE)</f>
        <v>1.6666666666666667</v>
      </c>
      <c r="AA64" s="50">
        <f>VLOOKUP($U64,AvgGoalStats!$A$3:$AE$998,13,FALSE)</f>
        <v>0</v>
      </c>
      <c r="AB64" s="50">
        <f>VLOOKUP($U64,AvgGoalStats!$A$3:$AE$998,14,FALSE)</f>
        <v>1</v>
      </c>
      <c r="AC64" s="50">
        <f>VLOOKUP($U64,AvgGoalStats!$A$3:$AE$998,16,FALSE)</f>
        <v>0</v>
      </c>
      <c r="AD64" s="50">
        <f>VLOOKUP($U64,AvgGoalStats!$A$3:$AE$998,17,FALSE)</f>
        <v>0.33333333333333331</v>
      </c>
      <c r="AE64" s="50">
        <f>VLOOKUP($U64,AvgGoalStats!$A$3:$AE$998,19,FALSE)</f>
        <v>0</v>
      </c>
      <c r="AF64" s="50">
        <f>VLOOKUP($U64,AvgGoalStats!$A$3:$AE$998,20,FALSE)</f>
        <v>0.66666666666666663</v>
      </c>
      <c r="AG64" s="50">
        <f>VLOOKUP($U64,AvgGoalStats!$A$3:$AE$998,22,FALSE)</f>
        <v>0</v>
      </c>
      <c r="AH64" s="50">
        <f>VLOOKUP($U64,AvgGoalStats!$A$3:$AE$998,23,FALSE)</f>
        <v>2</v>
      </c>
      <c r="AI64" s="50">
        <f>VLOOKUP($U64,AvgGoalStats!$A$3:$AE$998,25,FALSE)</f>
        <v>0</v>
      </c>
      <c r="AJ64" s="50">
        <f>VLOOKUP($U64,AvgGoalStats!$A$3:$AE$998,26,FALSE)</f>
        <v>1</v>
      </c>
      <c r="AK64" s="50">
        <f>VLOOKUP($U64,AvgGoalStats!$A$3:$AE$998,28,FALSE)</f>
        <v>0</v>
      </c>
      <c r="AL64" s="50">
        <f>VLOOKUP($U64,AvgGoalStats!$A$3:$AE$998,29,FALSE)</f>
        <v>1</v>
      </c>
      <c r="AM64" s="50">
        <f>VLOOKUP($U64,AvgGoalStats!$A$3:$AE$998,31,FALSE)</f>
        <v>0</v>
      </c>
    </row>
    <row r="65" spans="1:39" x14ac:dyDescent="0.3">
      <c r="A65" s="51">
        <f>VLOOKUP($S65,AvgGoalStats!$A$3:$AE$998,5,FALSE)</f>
        <v>2.6666666666666665</v>
      </c>
      <c r="B65" s="50">
        <f>VLOOKUP($S65,AvgGoalStats!$A$3:$AE$998,6,FALSE)</f>
        <v>4</v>
      </c>
      <c r="C65" s="50">
        <f>VLOOKUP($S65,AvgGoalStats!$A$3:$AE$998,8,FALSE)</f>
        <v>0.33333333333333331</v>
      </c>
      <c r="D65" s="50">
        <f>VLOOKUP($S65,AvgGoalStats!$A$3:$AE$998,9,FALSE)</f>
        <v>0</v>
      </c>
      <c r="E65" s="50">
        <f>VLOOKUP($S65,AvgGoalStats!$A$3:$AE$998,11,FALSE)</f>
        <v>2.3333333333333335</v>
      </c>
      <c r="F65" s="50">
        <f>VLOOKUP($S65,AvgGoalStats!$A$3:$AE$998,12,FALSE)</f>
        <v>4</v>
      </c>
      <c r="G65" s="50">
        <f>VLOOKUP($S65,AvgGoalStats!$A$3:$AE$998,14,FALSE)</f>
        <v>1.6666666666666667</v>
      </c>
      <c r="H65" s="50">
        <f>VLOOKUP($S65,AvgGoalStats!$A$3:$AE$998,15,FALSE)</f>
        <v>3</v>
      </c>
      <c r="I65" s="50">
        <f>VLOOKUP($S65,AvgGoalStats!$A$3:$AE$998,17,FALSE)</f>
        <v>0.33333333333333331</v>
      </c>
      <c r="J65" s="50">
        <f>VLOOKUP($S65,AvgGoalStats!$A$3:$AE$998,18,FALSE)</f>
        <v>0</v>
      </c>
      <c r="K65" s="50">
        <f>VLOOKUP($S65,AvgGoalStats!$A$3:$AE$998,20,FALSE)</f>
        <v>1.3333333333333333</v>
      </c>
      <c r="L65" s="50">
        <f>VLOOKUP($S65,AvgGoalStats!$A$3:$AE$998,21,FALSE)</f>
        <v>3</v>
      </c>
      <c r="M65" s="50">
        <f>VLOOKUP($S65,AvgGoalStats!$A$3:$AE$998,23,FALSE)</f>
        <v>1</v>
      </c>
      <c r="N65" s="50">
        <f>VLOOKUP($S65,AvgGoalStats!$A$3:$AE$998,24,FALSE)</f>
        <v>1</v>
      </c>
      <c r="O65" s="50">
        <f>VLOOKUP($S65,AvgGoalStats!$A$3:$AE$998,26,FALSE)</f>
        <v>0</v>
      </c>
      <c r="P65" s="50">
        <f>VLOOKUP($S65,AvgGoalStats!$A$3:$AE$998,27,FALSE)</f>
        <v>0</v>
      </c>
      <c r="Q65" s="50">
        <f>VLOOKUP($S65,AvgGoalStats!$A$3:$AE$998,29,FALSE)</f>
        <v>1</v>
      </c>
      <c r="R65" s="50">
        <f>VLOOKUP($S65,AvgGoalStats!$A$3:$AE$998,30,FALSE)</f>
        <v>1</v>
      </c>
      <c r="S65" s="53" t="str">
        <f>Fixtures!A65</f>
        <v>Zürich</v>
      </c>
      <c r="T65" s="54">
        <f>Fixtures!D65</f>
        <v>43688</v>
      </c>
      <c r="U65" s="53" t="str">
        <f>Fixtures!B65</f>
        <v>Neuchâtel Xamax</v>
      </c>
      <c r="V65" s="51">
        <f>VLOOKUP($U65,AvgGoalStats!$A$3:$AE$998,5,FALSE)</f>
        <v>2.3333333333333335</v>
      </c>
      <c r="W65" s="50">
        <f>VLOOKUP($U65,AvgGoalStats!$A$3:$AE$998,7,FALSE)</f>
        <v>4</v>
      </c>
      <c r="X65" s="50">
        <f>VLOOKUP($U65,AvgGoalStats!$A$3:$AE$998,8,FALSE)</f>
        <v>1</v>
      </c>
      <c r="Y65" s="50">
        <f>VLOOKUP($U65,AvgGoalStats!$A$3:$AE$998,10,FALSE)</f>
        <v>2</v>
      </c>
      <c r="Z65" s="50">
        <f>VLOOKUP($U65,AvgGoalStats!$A$3:$AE$998,11,FALSE)</f>
        <v>1.3333333333333333</v>
      </c>
      <c r="AA65" s="50">
        <f>VLOOKUP($U65,AvgGoalStats!$A$3:$AE$998,13,FALSE)</f>
        <v>2</v>
      </c>
      <c r="AB65" s="50">
        <f>VLOOKUP($U65,AvgGoalStats!$A$3:$AE$998,14,FALSE)</f>
        <v>0.66666666666666663</v>
      </c>
      <c r="AC65" s="50">
        <f>VLOOKUP($U65,AvgGoalStats!$A$3:$AE$998,16,FALSE)</f>
        <v>1</v>
      </c>
      <c r="AD65" s="50">
        <f>VLOOKUP($U65,AvgGoalStats!$A$3:$AE$998,17,FALSE)</f>
        <v>0.33333333333333331</v>
      </c>
      <c r="AE65" s="50">
        <f>VLOOKUP($U65,AvgGoalStats!$A$3:$AE$998,19,FALSE)</f>
        <v>1</v>
      </c>
      <c r="AF65" s="50">
        <f>VLOOKUP($U65,AvgGoalStats!$A$3:$AE$998,20,FALSE)</f>
        <v>0.33333333333333331</v>
      </c>
      <c r="AG65" s="50">
        <f>VLOOKUP($U65,AvgGoalStats!$A$3:$AE$998,22,FALSE)</f>
        <v>0</v>
      </c>
      <c r="AH65" s="50">
        <f>VLOOKUP($U65,AvgGoalStats!$A$3:$AE$998,23,FALSE)</f>
        <v>1.6666666666666667</v>
      </c>
      <c r="AI65" s="50">
        <f>VLOOKUP($U65,AvgGoalStats!$A$3:$AE$998,25,FALSE)</f>
        <v>3</v>
      </c>
      <c r="AJ65" s="50">
        <f>VLOOKUP($U65,AvgGoalStats!$A$3:$AE$998,26,FALSE)</f>
        <v>0.66666666666666663</v>
      </c>
      <c r="AK65" s="50">
        <f>VLOOKUP($U65,AvgGoalStats!$A$3:$AE$998,28,FALSE)</f>
        <v>1</v>
      </c>
      <c r="AL65" s="50">
        <f>VLOOKUP($U65,AvgGoalStats!$A$3:$AE$998,29,FALSE)</f>
        <v>1</v>
      </c>
      <c r="AM65" s="50">
        <f>VLOOKUP($U65,AvgGoalStats!$A$3:$AE$998,31,FALSE)</f>
        <v>2</v>
      </c>
    </row>
    <row r="66" spans="1:39" x14ac:dyDescent="0.3">
      <c r="A66" s="51">
        <f>VLOOKUP($S66,AvgGoalStats!$A$3:$AE$998,5,FALSE)</f>
        <v>2.5882352941176472</v>
      </c>
      <c r="B66" s="50">
        <f>VLOOKUP($S66,AvgGoalStats!$A$3:$AE$998,6,FALSE)</f>
        <v>3</v>
      </c>
      <c r="C66" s="50">
        <f>VLOOKUP($S66,AvgGoalStats!$A$3:$AE$998,8,FALSE)</f>
        <v>1.411764705882353</v>
      </c>
      <c r="D66" s="50">
        <f>VLOOKUP($S66,AvgGoalStats!$A$3:$AE$998,9,FALSE)</f>
        <v>1.4444444444444444</v>
      </c>
      <c r="E66" s="50">
        <f>VLOOKUP($S66,AvgGoalStats!$A$3:$AE$998,11,FALSE)</f>
        <v>1.1764705882352942</v>
      </c>
      <c r="F66" s="50">
        <f>VLOOKUP($S66,AvgGoalStats!$A$3:$AE$998,12,FALSE)</f>
        <v>1.5555555555555556</v>
      </c>
      <c r="G66" s="50">
        <f>VLOOKUP($S66,AvgGoalStats!$A$3:$AE$998,14,FALSE)</f>
        <v>1.1764705882352942</v>
      </c>
      <c r="H66" s="50">
        <f>VLOOKUP($S66,AvgGoalStats!$A$3:$AE$998,15,FALSE)</f>
        <v>1.4444444444444444</v>
      </c>
      <c r="I66" s="50">
        <f>VLOOKUP($S66,AvgGoalStats!$A$3:$AE$998,17,FALSE)</f>
        <v>0.70588235294117652</v>
      </c>
      <c r="J66" s="50">
        <f>VLOOKUP($S66,AvgGoalStats!$A$3:$AE$998,18,FALSE)</f>
        <v>0.77777777777777779</v>
      </c>
      <c r="K66" s="50">
        <f>VLOOKUP($S66,AvgGoalStats!$A$3:$AE$998,20,FALSE)</f>
        <v>0.47058823529411764</v>
      </c>
      <c r="L66" s="50">
        <f>VLOOKUP($S66,AvgGoalStats!$A$3:$AE$998,21,FALSE)</f>
        <v>0.66666666666666663</v>
      </c>
      <c r="M66" s="50">
        <f>VLOOKUP($S66,AvgGoalStats!$A$3:$AE$998,23,FALSE)</f>
        <v>1.411764705882353</v>
      </c>
      <c r="N66" s="50">
        <f>VLOOKUP($S66,AvgGoalStats!$A$3:$AE$998,24,FALSE)</f>
        <v>1.5555555555555556</v>
      </c>
      <c r="O66" s="50">
        <f>VLOOKUP($S66,AvgGoalStats!$A$3:$AE$998,26,FALSE)</f>
        <v>0.70588235294117652</v>
      </c>
      <c r="P66" s="50">
        <f>VLOOKUP($S66,AvgGoalStats!$A$3:$AE$998,27,FALSE)</f>
        <v>0.66666666666666663</v>
      </c>
      <c r="Q66" s="50">
        <f>VLOOKUP($S66,AvgGoalStats!$A$3:$AE$998,29,FALSE)</f>
        <v>0.70588235294117652</v>
      </c>
      <c r="R66" s="50">
        <f>VLOOKUP($S66,AvgGoalStats!$A$3:$AE$998,30,FALSE)</f>
        <v>0.88888888888888884</v>
      </c>
      <c r="S66" s="53" t="str">
        <f>Fixtures!A66</f>
        <v>Mariehamn</v>
      </c>
      <c r="T66" s="54">
        <f>Fixtures!D66</f>
        <v>43688</v>
      </c>
      <c r="U66" s="53" t="str">
        <f>Fixtures!B66</f>
        <v>Ilves</v>
      </c>
      <c r="V66" s="51">
        <f>VLOOKUP($U66,AvgGoalStats!$A$3:$AE$998,5,FALSE)</f>
        <v>2.0588235294117645</v>
      </c>
      <c r="W66" s="50">
        <f>VLOOKUP($U66,AvgGoalStats!$A$3:$AE$998,7,FALSE)</f>
        <v>1.8888888888888888</v>
      </c>
      <c r="X66" s="50">
        <f>VLOOKUP($U66,AvgGoalStats!$A$3:$AE$998,8,FALSE)</f>
        <v>1.3529411764705883</v>
      </c>
      <c r="Y66" s="50">
        <f>VLOOKUP($U66,AvgGoalStats!$A$3:$AE$998,10,FALSE)</f>
        <v>1.2222222222222223</v>
      </c>
      <c r="Z66" s="50">
        <f>VLOOKUP($U66,AvgGoalStats!$A$3:$AE$998,11,FALSE)</f>
        <v>0.70588235294117652</v>
      </c>
      <c r="AA66" s="50">
        <f>VLOOKUP($U66,AvgGoalStats!$A$3:$AE$998,13,FALSE)</f>
        <v>0.66666666666666663</v>
      </c>
      <c r="AB66" s="50">
        <f>VLOOKUP($U66,AvgGoalStats!$A$3:$AE$998,14,FALSE)</f>
        <v>1</v>
      </c>
      <c r="AC66" s="50">
        <f>VLOOKUP($U66,AvgGoalStats!$A$3:$AE$998,16,FALSE)</f>
        <v>1.2222222222222223</v>
      </c>
      <c r="AD66" s="50">
        <f>VLOOKUP($U66,AvgGoalStats!$A$3:$AE$998,17,FALSE)</f>
        <v>0.58823529411764708</v>
      </c>
      <c r="AE66" s="50">
        <f>VLOOKUP($U66,AvgGoalStats!$A$3:$AE$998,19,FALSE)</f>
        <v>0.66666666666666663</v>
      </c>
      <c r="AF66" s="50">
        <f>VLOOKUP($U66,AvgGoalStats!$A$3:$AE$998,20,FALSE)</f>
        <v>0.41176470588235292</v>
      </c>
      <c r="AG66" s="50">
        <f>VLOOKUP($U66,AvgGoalStats!$A$3:$AE$998,22,FALSE)</f>
        <v>0.55555555555555558</v>
      </c>
      <c r="AH66" s="50">
        <f>VLOOKUP($U66,AvgGoalStats!$A$3:$AE$998,23,FALSE)</f>
        <v>1.0588235294117647</v>
      </c>
      <c r="AI66" s="50">
        <f>VLOOKUP($U66,AvgGoalStats!$A$3:$AE$998,25,FALSE)</f>
        <v>0.66666666666666663</v>
      </c>
      <c r="AJ66" s="50">
        <f>VLOOKUP($U66,AvgGoalStats!$A$3:$AE$998,26,FALSE)</f>
        <v>0.76470588235294112</v>
      </c>
      <c r="AK66" s="50">
        <f>VLOOKUP($U66,AvgGoalStats!$A$3:$AE$998,28,FALSE)</f>
        <v>0.55555555555555558</v>
      </c>
      <c r="AL66" s="50">
        <f>VLOOKUP($U66,AvgGoalStats!$A$3:$AE$998,29,FALSE)</f>
        <v>0.29411764705882354</v>
      </c>
      <c r="AM66" s="50">
        <f>VLOOKUP($U66,AvgGoalStats!$A$3:$AE$998,31,FALSE)</f>
        <v>0.1111111111111111</v>
      </c>
    </row>
    <row r="67" spans="1:39" x14ac:dyDescent="0.3">
      <c r="A67" s="51">
        <f>VLOOKUP($S67,AvgGoalStats!$A$3:$AE$998,5,FALSE)</f>
        <v>1.8888888888888888</v>
      </c>
      <c r="B67" s="50">
        <f>VLOOKUP($S67,AvgGoalStats!$A$3:$AE$998,6,FALSE)</f>
        <v>1.5555555555555556</v>
      </c>
      <c r="C67" s="50">
        <f>VLOOKUP($S67,AvgGoalStats!$A$3:$AE$998,8,FALSE)</f>
        <v>0.66666666666666663</v>
      </c>
      <c r="D67" s="50">
        <f>VLOOKUP($S67,AvgGoalStats!$A$3:$AE$998,9,FALSE)</f>
        <v>0.44444444444444442</v>
      </c>
      <c r="E67" s="50">
        <f>VLOOKUP($S67,AvgGoalStats!$A$3:$AE$998,11,FALSE)</f>
        <v>1.2222222222222223</v>
      </c>
      <c r="F67" s="50">
        <f>VLOOKUP($S67,AvgGoalStats!$A$3:$AE$998,12,FALSE)</f>
        <v>1.1111111111111112</v>
      </c>
      <c r="G67" s="50">
        <f>VLOOKUP($S67,AvgGoalStats!$A$3:$AE$998,14,FALSE)</f>
        <v>0.77777777777777779</v>
      </c>
      <c r="H67" s="50">
        <f>VLOOKUP($S67,AvgGoalStats!$A$3:$AE$998,15,FALSE)</f>
        <v>0.66666666666666663</v>
      </c>
      <c r="I67" s="50">
        <f>VLOOKUP($S67,AvgGoalStats!$A$3:$AE$998,17,FALSE)</f>
        <v>0.22222222222222221</v>
      </c>
      <c r="J67" s="50">
        <f>VLOOKUP($S67,AvgGoalStats!$A$3:$AE$998,18,FALSE)</f>
        <v>0.1111111111111111</v>
      </c>
      <c r="K67" s="50">
        <f>VLOOKUP($S67,AvgGoalStats!$A$3:$AE$998,20,FALSE)</f>
        <v>0.55555555555555558</v>
      </c>
      <c r="L67" s="50">
        <f>VLOOKUP($S67,AvgGoalStats!$A$3:$AE$998,21,FALSE)</f>
        <v>0.55555555555555558</v>
      </c>
      <c r="M67" s="50">
        <f>VLOOKUP($S67,AvgGoalStats!$A$3:$AE$998,23,FALSE)</f>
        <v>1.1111111111111112</v>
      </c>
      <c r="N67" s="50">
        <f>VLOOKUP($S67,AvgGoalStats!$A$3:$AE$998,24,FALSE)</f>
        <v>0.88888888888888884</v>
      </c>
      <c r="O67" s="50">
        <f>VLOOKUP($S67,AvgGoalStats!$A$3:$AE$998,26,FALSE)</f>
        <v>0.44444444444444442</v>
      </c>
      <c r="P67" s="50">
        <f>VLOOKUP($S67,AvgGoalStats!$A$3:$AE$998,27,FALSE)</f>
        <v>0.33333333333333331</v>
      </c>
      <c r="Q67" s="50">
        <f>VLOOKUP($S67,AvgGoalStats!$A$3:$AE$998,29,FALSE)</f>
        <v>0.66666666666666663</v>
      </c>
      <c r="R67" s="50">
        <f>VLOOKUP($S67,AvgGoalStats!$A$3:$AE$998,30,FALSE)</f>
        <v>0.55555555555555558</v>
      </c>
      <c r="S67" s="53" t="str">
        <f>Fixtures!A67</f>
        <v>RoPS</v>
      </c>
      <c r="T67" s="54">
        <f>Fixtures!D67</f>
        <v>43688</v>
      </c>
      <c r="U67" s="53" t="str">
        <f>Fixtures!B67</f>
        <v>VPS</v>
      </c>
      <c r="V67" s="51">
        <f>VLOOKUP($U67,AvgGoalStats!$A$3:$AE$998,5,FALSE)</f>
        <v>2.2777777777777777</v>
      </c>
      <c r="W67" s="50">
        <f>VLOOKUP($U67,AvgGoalStats!$A$3:$AE$998,7,FALSE)</f>
        <v>1.7777777777777777</v>
      </c>
      <c r="X67" s="50">
        <f>VLOOKUP($U67,AvgGoalStats!$A$3:$AE$998,8,FALSE)</f>
        <v>0.88888888888888884</v>
      </c>
      <c r="Y67" s="50">
        <f>VLOOKUP($U67,AvgGoalStats!$A$3:$AE$998,10,FALSE)</f>
        <v>0.66666666666666663</v>
      </c>
      <c r="Z67" s="50">
        <f>VLOOKUP($U67,AvgGoalStats!$A$3:$AE$998,11,FALSE)</f>
        <v>1.3888888888888888</v>
      </c>
      <c r="AA67" s="50">
        <f>VLOOKUP($U67,AvgGoalStats!$A$3:$AE$998,13,FALSE)</f>
        <v>1.1111111111111112</v>
      </c>
      <c r="AB67" s="50">
        <f>VLOOKUP($U67,AvgGoalStats!$A$3:$AE$998,14,FALSE)</f>
        <v>1.0555555555555556</v>
      </c>
      <c r="AC67" s="50">
        <f>VLOOKUP($U67,AvgGoalStats!$A$3:$AE$998,16,FALSE)</f>
        <v>0.88888888888888884</v>
      </c>
      <c r="AD67" s="50">
        <f>VLOOKUP($U67,AvgGoalStats!$A$3:$AE$998,17,FALSE)</f>
        <v>0.44444444444444442</v>
      </c>
      <c r="AE67" s="50">
        <f>VLOOKUP($U67,AvgGoalStats!$A$3:$AE$998,19,FALSE)</f>
        <v>0.33333333333333331</v>
      </c>
      <c r="AF67" s="50">
        <f>VLOOKUP($U67,AvgGoalStats!$A$3:$AE$998,20,FALSE)</f>
        <v>0.61111111111111116</v>
      </c>
      <c r="AG67" s="50">
        <f>VLOOKUP($U67,AvgGoalStats!$A$3:$AE$998,22,FALSE)</f>
        <v>0.55555555555555558</v>
      </c>
      <c r="AH67" s="50">
        <f>VLOOKUP($U67,AvgGoalStats!$A$3:$AE$998,23,FALSE)</f>
        <v>1.2222222222222223</v>
      </c>
      <c r="AI67" s="50">
        <f>VLOOKUP($U67,AvgGoalStats!$A$3:$AE$998,25,FALSE)</f>
        <v>0.88888888888888884</v>
      </c>
      <c r="AJ67" s="50">
        <f>VLOOKUP($U67,AvgGoalStats!$A$3:$AE$998,26,FALSE)</f>
        <v>0.44444444444444442</v>
      </c>
      <c r="AK67" s="50">
        <f>VLOOKUP($U67,AvgGoalStats!$A$3:$AE$998,28,FALSE)</f>
        <v>0.33333333333333331</v>
      </c>
      <c r="AL67" s="50">
        <f>VLOOKUP($U67,AvgGoalStats!$A$3:$AE$998,29,FALSE)</f>
        <v>0.77777777777777779</v>
      </c>
      <c r="AM67" s="50">
        <f>VLOOKUP($U67,AvgGoalStats!$A$3:$AE$998,31,FALSE)</f>
        <v>0.55555555555555558</v>
      </c>
    </row>
    <row r="68" spans="1:39" hidden="1" x14ac:dyDescent="0.3">
      <c r="A68" s="51" t="e">
        <f>VLOOKUP($S68,AvgGoalStats!$A$3:$AE$998,5,FALSE)</f>
        <v>#DIV/0!</v>
      </c>
      <c r="B68" s="50" t="e">
        <f>VLOOKUP($S68,AvgGoalStats!$A$3:$AE$998,6,FALSE)</f>
        <v>#DIV/0!</v>
      </c>
      <c r="C68" s="50" t="e">
        <f>VLOOKUP($S68,AvgGoalStats!$A$3:$AE$998,8,FALSE)</f>
        <v>#DIV/0!</v>
      </c>
      <c r="D68" s="50" t="e">
        <f>VLOOKUP($S68,AvgGoalStats!$A$3:$AE$998,9,FALSE)</f>
        <v>#DIV/0!</v>
      </c>
      <c r="E68" s="50" t="e">
        <f>VLOOKUP($S68,AvgGoalStats!$A$3:$AE$998,11,FALSE)</f>
        <v>#DIV/0!</v>
      </c>
      <c r="F68" s="50" t="e">
        <f>VLOOKUP($S68,AvgGoalStats!$A$3:$AE$998,12,FALSE)</f>
        <v>#DIV/0!</v>
      </c>
      <c r="G68" s="50" t="e">
        <f>VLOOKUP($S68,AvgGoalStats!$A$3:$AE$998,14,FALSE)</f>
        <v>#DIV/0!</v>
      </c>
      <c r="H68" s="50" t="e">
        <f>VLOOKUP($S68,AvgGoalStats!$A$3:$AE$998,15,FALSE)</f>
        <v>#DIV/0!</v>
      </c>
      <c r="I68" s="50" t="e">
        <f>VLOOKUP($S68,AvgGoalStats!$A$3:$AE$998,17,FALSE)</f>
        <v>#DIV/0!</v>
      </c>
      <c r="J68" s="50" t="e">
        <f>VLOOKUP($S68,AvgGoalStats!$A$3:$AE$998,18,FALSE)</f>
        <v>#DIV/0!</v>
      </c>
      <c r="K68" s="50" t="e">
        <f>VLOOKUP($S68,AvgGoalStats!$A$3:$AE$998,20,FALSE)</f>
        <v>#DIV/0!</v>
      </c>
      <c r="L68" s="50" t="e">
        <f>VLOOKUP($S68,AvgGoalStats!$A$3:$AE$998,21,FALSE)</f>
        <v>#DIV/0!</v>
      </c>
      <c r="M68" s="50" t="e">
        <f>VLOOKUP($S68,AvgGoalStats!$A$3:$AE$998,23,FALSE)</f>
        <v>#DIV/0!</v>
      </c>
      <c r="N68" s="50" t="e">
        <f>VLOOKUP($S68,AvgGoalStats!$A$3:$AE$998,24,FALSE)</f>
        <v>#DIV/0!</v>
      </c>
      <c r="O68" s="50" t="e">
        <f>VLOOKUP($S68,AvgGoalStats!$A$3:$AE$998,26,FALSE)</f>
        <v>#DIV/0!</v>
      </c>
      <c r="P68" s="50" t="e">
        <f>VLOOKUP($S68,AvgGoalStats!$A$3:$AE$998,27,FALSE)</f>
        <v>#DIV/0!</v>
      </c>
      <c r="Q68" s="50" t="e">
        <f>VLOOKUP($S68,AvgGoalStats!$A$3:$AE$998,29,FALSE)</f>
        <v>#DIV/0!</v>
      </c>
      <c r="R68" s="50" t="e">
        <f>VLOOKUP($S68,AvgGoalStats!$A$3:$AE$998,30,FALSE)</f>
        <v>#DIV/0!</v>
      </c>
      <c r="S68" s="53" t="str">
        <f>Fixtures!A68</f>
        <v>Vitória Setúbal</v>
      </c>
      <c r="T68" s="54">
        <f>Fixtures!D68</f>
        <v>43689</v>
      </c>
      <c r="U68" s="53" t="str">
        <f>Fixtures!B68</f>
        <v>Tondela</v>
      </c>
      <c r="V68" s="51" t="e">
        <f>VLOOKUP($U68,AvgGoalStats!$A$3:$AE$998,5,FALSE)</f>
        <v>#DIV/0!</v>
      </c>
      <c r="W68" s="50" t="e">
        <f>VLOOKUP($U68,AvgGoalStats!$A$3:$AE$998,7,FALSE)</f>
        <v>#DIV/0!</v>
      </c>
      <c r="X68" s="50" t="e">
        <f>VLOOKUP($U68,AvgGoalStats!$A$3:$AE$998,8,FALSE)</f>
        <v>#DIV/0!</v>
      </c>
      <c r="Y68" s="50" t="e">
        <f>VLOOKUP($U68,AvgGoalStats!$A$3:$AE$998,10,FALSE)</f>
        <v>#DIV/0!</v>
      </c>
      <c r="Z68" s="50" t="e">
        <f>VLOOKUP($U68,AvgGoalStats!$A$3:$AE$998,11,FALSE)</f>
        <v>#DIV/0!</v>
      </c>
      <c r="AA68" s="50" t="e">
        <f>VLOOKUP($U68,AvgGoalStats!$A$3:$AE$998,13,FALSE)</f>
        <v>#DIV/0!</v>
      </c>
      <c r="AB68" s="50" t="e">
        <f>VLOOKUP($U68,AvgGoalStats!$A$3:$AE$998,14,FALSE)</f>
        <v>#DIV/0!</v>
      </c>
      <c r="AC68" s="50" t="e">
        <f>VLOOKUP($U68,AvgGoalStats!$A$3:$AE$998,16,FALSE)</f>
        <v>#DIV/0!</v>
      </c>
      <c r="AD68" s="50" t="e">
        <f>VLOOKUP($U68,AvgGoalStats!$A$3:$AE$998,17,FALSE)</f>
        <v>#DIV/0!</v>
      </c>
      <c r="AE68" s="50" t="e">
        <f>VLOOKUP($U68,AvgGoalStats!$A$3:$AE$998,19,FALSE)</f>
        <v>#DIV/0!</v>
      </c>
      <c r="AF68" s="50" t="e">
        <f>VLOOKUP($U68,AvgGoalStats!$A$3:$AE$998,20,FALSE)</f>
        <v>#DIV/0!</v>
      </c>
      <c r="AG68" s="50" t="e">
        <f>VLOOKUP($U68,AvgGoalStats!$A$3:$AE$998,22,FALSE)</f>
        <v>#DIV/0!</v>
      </c>
      <c r="AH68" s="50" t="e">
        <f>VLOOKUP($U68,AvgGoalStats!$A$3:$AE$998,23,FALSE)</f>
        <v>#DIV/0!</v>
      </c>
      <c r="AI68" s="50" t="e">
        <f>VLOOKUP($U68,AvgGoalStats!$A$3:$AE$998,25,FALSE)</f>
        <v>#DIV/0!</v>
      </c>
      <c r="AJ68" s="50" t="e">
        <f>VLOOKUP($U68,AvgGoalStats!$A$3:$AE$998,26,FALSE)</f>
        <v>#DIV/0!</v>
      </c>
      <c r="AK68" s="50" t="e">
        <f>VLOOKUP($U68,AvgGoalStats!$A$3:$AE$998,28,FALSE)</f>
        <v>#DIV/0!</v>
      </c>
      <c r="AL68" s="50" t="e">
        <f>VLOOKUP($U68,AvgGoalStats!$A$3:$AE$998,29,FALSE)</f>
        <v>#DIV/0!</v>
      </c>
      <c r="AM68" s="50" t="e">
        <f>VLOOKUP($U68,AvgGoalStats!$A$3:$AE$998,31,FALSE)</f>
        <v>#DIV/0!</v>
      </c>
    </row>
    <row r="69" spans="1:39" hidden="1" x14ac:dyDescent="0.3">
      <c r="A69" s="51" t="e">
        <f>VLOOKUP($S69,AvgGoalStats!$A$3:$AE$998,5,FALSE)</f>
        <v>#DIV/0!</v>
      </c>
      <c r="B69" s="50" t="e">
        <f>VLOOKUP($S69,AvgGoalStats!$A$3:$AE$998,6,FALSE)</f>
        <v>#DIV/0!</v>
      </c>
      <c r="C69" s="50" t="e">
        <f>VLOOKUP($S69,AvgGoalStats!$A$3:$AE$998,8,FALSE)</f>
        <v>#DIV/0!</v>
      </c>
      <c r="D69" s="50" t="e">
        <f>VLOOKUP($S69,AvgGoalStats!$A$3:$AE$998,9,FALSE)</f>
        <v>#DIV/0!</v>
      </c>
      <c r="E69" s="50" t="e">
        <f>VLOOKUP($S69,AvgGoalStats!$A$3:$AE$998,11,FALSE)</f>
        <v>#DIV/0!</v>
      </c>
      <c r="F69" s="50" t="e">
        <f>VLOOKUP($S69,AvgGoalStats!$A$3:$AE$998,12,FALSE)</f>
        <v>#DIV/0!</v>
      </c>
      <c r="G69" s="50" t="e">
        <f>VLOOKUP($S69,AvgGoalStats!$A$3:$AE$998,14,FALSE)</f>
        <v>#DIV/0!</v>
      </c>
      <c r="H69" s="50" t="e">
        <f>VLOOKUP($S69,AvgGoalStats!$A$3:$AE$998,15,FALSE)</f>
        <v>#DIV/0!</v>
      </c>
      <c r="I69" s="50" t="e">
        <f>VLOOKUP($S69,AvgGoalStats!$A$3:$AE$998,17,FALSE)</f>
        <v>#DIV/0!</v>
      </c>
      <c r="J69" s="50" t="e">
        <f>VLOOKUP($S69,AvgGoalStats!$A$3:$AE$998,18,FALSE)</f>
        <v>#DIV/0!</v>
      </c>
      <c r="K69" s="50" t="e">
        <f>VLOOKUP($S69,AvgGoalStats!$A$3:$AE$998,20,FALSE)</f>
        <v>#DIV/0!</v>
      </c>
      <c r="L69" s="50" t="e">
        <f>VLOOKUP($S69,AvgGoalStats!$A$3:$AE$998,21,FALSE)</f>
        <v>#DIV/0!</v>
      </c>
      <c r="M69" s="50" t="e">
        <f>VLOOKUP($S69,AvgGoalStats!$A$3:$AE$998,23,FALSE)</f>
        <v>#DIV/0!</v>
      </c>
      <c r="N69" s="50" t="e">
        <f>VLOOKUP($S69,AvgGoalStats!$A$3:$AE$998,24,FALSE)</f>
        <v>#DIV/0!</v>
      </c>
      <c r="O69" s="50" t="e">
        <f>VLOOKUP($S69,AvgGoalStats!$A$3:$AE$998,26,FALSE)</f>
        <v>#DIV/0!</v>
      </c>
      <c r="P69" s="50" t="e">
        <f>VLOOKUP($S69,AvgGoalStats!$A$3:$AE$998,27,FALSE)</f>
        <v>#DIV/0!</v>
      </c>
      <c r="Q69" s="50" t="e">
        <f>VLOOKUP($S69,AvgGoalStats!$A$3:$AE$998,29,FALSE)</f>
        <v>#DIV/0!</v>
      </c>
      <c r="R69" s="50" t="e">
        <f>VLOOKUP($S69,AvgGoalStats!$A$3:$AE$998,30,FALSE)</f>
        <v>#DIV/0!</v>
      </c>
      <c r="S69" s="53" t="str">
        <f>Fixtures!A69</f>
        <v>PSV II</v>
      </c>
      <c r="T69" s="54">
        <f>Fixtures!D69</f>
        <v>43689</v>
      </c>
      <c r="U69" s="53" t="str">
        <f>Fixtures!B69</f>
        <v>Den Bosch</v>
      </c>
      <c r="V69" s="51" t="e">
        <f>VLOOKUP($U69,AvgGoalStats!$A$3:$AE$998,5,FALSE)</f>
        <v>#DIV/0!</v>
      </c>
      <c r="W69" s="50" t="e">
        <f>VLOOKUP($U69,AvgGoalStats!$A$3:$AE$998,7,FALSE)</f>
        <v>#DIV/0!</v>
      </c>
      <c r="X69" s="50" t="e">
        <f>VLOOKUP($U69,AvgGoalStats!$A$3:$AE$998,8,FALSE)</f>
        <v>#DIV/0!</v>
      </c>
      <c r="Y69" s="50" t="e">
        <f>VLOOKUP($U69,AvgGoalStats!$A$3:$AE$998,10,FALSE)</f>
        <v>#DIV/0!</v>
      </c>
      <c r="Z69" s="50" t="e">
        <f>VLOOKUP($U69,AvgGoalStats!$A$3:$AE$998,11,FALSE)</f>
        <v>#DIV/0!</v>
      </c>
      <c r="AA69" s="50" t="e">
        <f>VLOOKUP($U69,AvgGoalStats!$A$3:$AE$998,13,FALSE)</f>
        <v>#DIV/0!</v>
      </c>
      <c r="AB69" s="50" t="e">
        <f>VLOOKUP($U69,AvgGoalStats!$A$3:$AE$998,14,FALSE)</f>
        <v>#DIV/0!</v>
      </c>
      <c r="AC69" s="50" t="e">
        <f>VLOOKUP($U69,AvgGoalStats!$A$3:$AE$998,16,FALSE)</f>
        <v>#DIV/0!</v>
      </c>
      <c r="AD69" s="50" t="e">
        <f>VLOOKUP($U69,AvgGoalStats!$A$3:$AE$998,17,FALSE)</f>
        <v>#DIV/0!</v>
      </c>
      <c r="AE69" s="50" t="e">
        <f>VLOOKUP($U69,AvgGoalStats!$A$3:$AE$998,19,FALSE)</f>
        <v>#DIV/0!</v>
      </c>
      <c r="AF69" s="50" t="e">
        <f>VLOOKUP($U69,AvgGoalStats!$A$3:$AE$998,20,FALSE)</f>
        <v>#DIV/0!</v>
      </c>
      <c r="AG69" s="50" t="e">
        <f>VLOOKUP($U69,AvgGoalStats!$A$3:$AE$998,22,FALSE)</f>
        <v>#DIV/0!</v>
      </c>
      <c r="AH69" s="50" t="e">
        <f>VLOOKUP($U69,AvgGoalStats!$A$3:$AE$998,23,FALSE)</f>
        <v>#DIV/0!</v>
      </c>
      <c r="AI69" s="50" t="e">
        <f>VLOOKUP($U69,AvgGoalStats!$A$3:$AE$998,25,FALSE)</f>
        <v>#DIV/0!</v>
      </c>
      <c r="AJ69" s="50" t="e">
        <f>VLOOKUP($U69,AvgGoalStats!$A$3:$AE$998,26,FALSE)</f>
        <v>#DIV/0!</v>
      </c>
      <c r="AK69" s="50" t="e">
        <f>VLOOKUP($U69,AvgGoalStats!$A$3:$AE$998,28,FALSE)</f>
        <v>#DIV/0!</v>
      </c>
      <c r="AL69" s="50" t="e">
        <f>VLOOKUP($U69,AvgGoalStats!$A$3:$AE$998,29,FALSE)</f>
        <v>#DIV/0!</v>
      </c>
      <c r="AM69" s="50" t="e">
        <f>VLOOKUP($U69,AvgGoalStats!$A$3:$AE$998,31,FALSE)</f>
        <v>#DIV/0!</v>
      </c>
    </row>
    <row r="70" spans="1:39" hidden="1" x14ac:dyDescent="0.3">
      <c r="A70" s="51" t="e">
        <f>VLOOKUP($S70,AvgGoalStats!$A$3:$AE$998,5,FALSE)</f>
        <v>#DIV/0!</v>
      </c>
      <c r="B70" s="50" t="e">
        <f>VLOOKUP($S70,AvgGoalStats!$A$3:$AE$998,6,FALSE)</f>
        <v>#DIV/0!</v>
      </c>
      <c r="C70" s="50" t="e">
        <f>VLOOKUP($S70,AvgGoalStats!$A$3:$AE$998,8,FALSE)</f>
        <v>#DIV/0!</v>
      </c>
      <c r="D70" s="50" t="e">
        <f>VLOOKUP($S70,AvgGoalStats!$A$3:$AE$998,9,FALSE)</f>
        <v>#DIV/0!</v>
      </c>
      <c r="E70" s="50" t="e">
        <f>VLOOKUP($S70,AvgGoalStats!$A$3:$AE$998,11,FALSE)</f>
        <v>#DIV/0!</v>
      </c>
      <c r="F70" s="50" t="e">
        <f>VLOOKUP($S70,AvgGoalStats!$A$3:$AE$998,12,FALSE)</f>
        <v>#DIV/0!</v>
      </c>
      <c r="G70" s="50" t="e">
        <f>VLOOKUP($S70,AvgGoalStats!$A$3:$AE$998,14,FALSE)</f>
        <v>#DIV/0!</v>
      </c>
      <c r="H70" s="50" t="e">
        <f>VLOOKUP($S70,AvgGoalStats!$A$3:$AE$998,15,FALSE)</f>
        <v>#DIV/0!</v>
      </c>
      <c r="I70" s="50" t="e">
        <f>VLOOKUP($S70,AvgGoalStats!$A$3:$AE$998,17,FALSE)</f>
        <v>#DIV/0!</v>
      </c>
      <c r="J70" s="50" t="e">
        <f>VLOOKUP($S70,AvgGoalStats!$A$3:$AE$998,18,FALSE)</f>
        <v>#DIV/0!</v>
      </c>
      <c r="K70" s="50" t="e">
        <f>VLOOKUP($S70,AvgGoalStats!$A$3:$AE$998,20,FALSE)</f>
        <v>#DIV/0!</v>
      </c>
      <c r="L70" s="50" t="e">
        <f>VLOOKUP($S70,AvgGoalStats!$A$3:$AE$998,21,FALSE)</f>
        <v>#DIV/0!</v>
      </c>
      <c r="M70" s="50" t="e">
        <f>VLOOKUP($S70,AvgGoalStats!$A$3:$AE$998,23,FALSE)</f>
        <v>#DIV/0!</v>
      </c>
      <c r="N70" s="50" t="e">
        <f>VLOOKUP($S70,AvgGoalStats!$A$3:$AE$998,24,FALSE)</f>
        <v>#DIV/0!</v>
      </c>
      <c r="O70" s="50" t="e">
        <f>VLOOKUP($S70,AvgGoalStats!$A$3:$AE$998,26,FALSE)</f>
        <v>#DIV/0!</v>
      </c>
      <c r="P70" s="50" t="e">
        <f>VLOOKUP($S70,AvgGoalStats!$A$3:$AE$998,27,FALSE)</f>
        <v>#DIV/0!</v>
      </c>
      <c r="Q70" s="50" t="e">
        <f>VLOOKUP($S70,AvgGoalStats!$A$3:$AE$998,29,FALSE)</f>
        <v>#DIV/0!</v>
      </c>
      <c r="R70" s="50" t="e">
        <f>VLOOKUP($S70,AvgGoalStats!$A$3:$AE$998,30,FALSE)</f>
        <v>#DIV/0!</v>
      </c>
      <c r="S70" s="53" t="str">
        <f>Fixtures!A70</f>
        <v>AZ II</v>
      </c>
      <c r="T70" s="54">
        <f>Fixtures!D70</f>
        <v>43689</v>
      </c>
      <c r="U70" s="53" t="str">
        <f>Fixtures!B70</f>
        <v>Telstar</v>
      </c>
      <c r="V70" s="51" t="e">
        <f>VLOOKUP($U70,AvgGoalStats!$A$3:$AE$998,5,FALSE)</f>
        <v>#DIV/0!</v>
      </c>
      <c r="W70" s="50" t="e">
        <f>VLOOKUP($U70,AvgGoalStats!$A$3:$AE$998,7,FALSE)</f>
        <v>#DIV/0!</v>
      </c>
      <c r="X70" s="50" t="e">
        <f>VLOOKUP($U70,AvgGoalStats!$A$3:$AE$998,8,FALSE)</f>
        <v>#DIV/0!</v>
      </c>
      <c r="Y70" s="50" t="e">
        <f>VLOOKUP($U70,AvgGoalStats!$A$3:$AE$998,10,FALSE)</f>
        <v>#DIV/0!</v>
      </c>
      <c r="Z70" s="50" t="e">
        <f>VLOOKUP($U70,AvgGoalStats!$A$3:$AE$998,11,FALSE)</f>
        <v>#DIV/0!</v>
      </c>
      <c r="AA70" s="50" t="e">
        <f>VLOOKUP($U70,AvgGoalStats!$A$3:$AE$998,13,FALSE)</f>
        <v>#DIV/0!</v>
      </c>
      <c r="AB70" s="50" t="e">
        <f>VLOOKUP($U70,AvgGoalStats!$A$3:$AE$998,14,FALSE)</f>
        <v>#DIV/0!</v>
      </c>
      <c r="AC70" s="50" t="e">
        <f>VLOOKUP($U70,AvgGoalStats!$A$3:$AE$998,16,FALSE)</f>
        <v>#DIV/0!</v>
      </c>
      <c r="AD70" s="50" t="e">
        <f>VLOOKUP($U70,AvgGoalStats!$A$3:$AE$998,17,FALSE)</f>
        <v>#DIV/0!</v>
      </c>
      <c r="AE70" s="50" t="e">
        <f>VLOOKUP($U70,AvgGoalStats!$A$3:$AE$998,19,FALSE)</f>
        <v>#DIV/0!</v>
      </c>
      <c r="AF70" s="50" t="e">
        <f>VLOOKUP($U70,AvgGoalStats!$A$3:$AE$998,20,FALSE)</f>
        <v>#DIV/0!</v>
      </c>
      <c r="AG70" s="50" t="e">
        <f>VLOOKUP($U70,AvgGoalStats!$A$3:$AE$998,22,FALSE)</f>
        <v>#DIV/0!</v>
      </c>
      <c r="AH70" s="50" t="e">
        <f>VLOOKUP($U70,AvgGoalStats!$A$3:$AE$998,23,FALSE)</f>
        <v>#DIV/0!</v>
      </c>
      <c r="AI70" s="50" t="e">
        <f>VLOOKUP($U70,AvgGoalStats!$A$3:$AE$998,25,FALSE)</f>
        <v>#DIV/0!</v>
      </c>
      <c r="AJ70" s="50" t="e">
        <f>VLOOKUP($U70,AvgGoalStats!$A$3:$AE$998,26,FALSE)</f>
        <v>#DIV/0!</v>
      </c>
      <c r="AK70" s="50" t="e">
        <f>VLOOKUP($U70,AvgGoalStats!$A$3:$AE$998,28,FALSE)</f>
        <v>#DIV/0!</v>
      </c>
      <c r="AL70" s="50" t="e">
        <f>VLOOKUP($U70,AvgGoalStats!$A$3:$AE$998,29,FALSE)</f>
        <v>#DIV/0!</v>
      </c>
      <c r="AM70" s="50" t="e">
        <f>VLOOKUP($U70,AvgGoalStats!$A$3:$AE$998,31,FALSE)</f>
        <v>#DIV/0!</v>
      </c>
    </row>
    <row r="71" spans="1:39" hidden="1" x14ac:dyDescent="0.3">
      <c r="A71" s="51">
        <f>VLOOKUP($S71,AvgGoalStats!$A$3:$AE$998,5,FALSE)</f>
        <v>2.6923076923076925</v>
      </c>
      <c r="B71" s="50">
        <f>VLOOKUP($S71,AvgGoalStats!$A$3:$AE$998,6,FALSE)</f>
        <v>2.3333333333333335</v>
      </c>
      <c r="C71" s="50">
        <f>VLOOKUP($S71,AvgGoalStats!$A$3:$AE$998,8,FALSE)</f>
        <v>1</v>
      </c>
      <c r="D71" s="50">
        <f>VLOOKUP($S71,AvgGoalStats!$A$3:$AE$998,9,FALSE)</f>
        <v>1.5</v>
      </c>
      <c r="E71" s="50">
        <f>VLOOKUP($S71,AvgGoalStats!$A$3:$AE$998,11,FALSE)</f>
        <v>1.6923076923076923</v>
      </c>
      <c r="F71" s="50">
        <f>VLOOKUP($S71,AvgGoalStats!$A$3:$AE$998,12,FALSE)</f>
        <v>0.83333333333333337</v>
      </c>
      <c r="G71" s="50">
        <f>VLOOKUP($S71,AvgGoalStats!$A$3:$AE$998,14,FALSE)</f>
        <v>1.3846153846153846</v>
      </c>
      <c r="H71" s="50">
        <f>VLOOKUP($S71,AvgGoalStats!$A$3:$AE$998,15,FALSE)</f>
        <v>1.3333333333333333</v>
      </c>
      <c r="I71" s="50">
        <f>VLOOKUP($S71,AvgGoalStats!$A$3:$AE$998,17,FALSE)</f>
        <v>0.53846153846153844</v>
      </c>
      <c r="J71" s="50">
        <f>VLOOKUP($S71,AvgGoalStats!$A$3:$AE$998,18,FALSE)</f>
        <v>0.83333333333333337</v>
      </c>
      <c r="K71" s="50">
        <f>VLOOKUP($S71,AvgGoalStats!$A$3:$AE$998,20,FALSE)</f>
        <v>0.84615384615384615</v>
      </c>
      <c r="L71" s="50">
        <f>VLOOKUP($S71,AvgGoalStats!$A$3:$AE$998,21,FALSE)</f>
        <v>0.5</v>
      </c>
      <c r="M71" s="50">
        <f>VLOOKUP($S71,AvgGoalStats!$A$3:$AE$998,23,FALSE)</f>
        <v>1.3076923076923077</v>
      </c>
      <c r="N71" s="50">
        <f>VLOOKUP($S71,AvgGoalStats!$A$3:$AE$998,24,FALSE)</f>
        <v>1</v>
      </c>
      <c r="O71" s="50">
        <f>VLOOKUP($S71,AvgGoalStats!$A$3:$AE$998,26,FALSE)</f>
        <v>0.46153846153846156</v>
      </c>
      <c r="P71" s="50">
        <f>VLOOKUP($S71,AvgGoalStats!$A$3:$AE$998,27,FALSE)</f>
        <v>0.66666666666666663</v>
      </c>
      <c r="Q71" s="50">
        <f>VLOOKUP($S71,AvgGoalStats!$A$3:$AE$998,29,FALSE)</f>
        <v>0.84615384615384615</v>
      </c>
      <c r="R71" s="50">
        <f>VLOOKUP($S71,AvgGoalStats!$A$3:$AE$998,30,FALSE)</f>
        <v>0.33333333333333331</v>
      </c>
      <c r="S71" s="53" t="str">
        <f>Fixtures!A71</f>
        <v>Goiás</v>
      </c>
      <c r="T71" s="54">
        <f>Fixtures!D71</f>
        <v>43689</v>
      </c>
      <c r="U71" s="53" t="str">
        <f>Fixtures!B71</f>
        <v>Vasco da Gama</v>
      </c>
      <c r="V71" s="51">
        <f>VLOOKUP($U71,AvgGoalStats!$A$3:$AE$998,5,FALSE)</f>
        <v>2.3076923076923075</v>
      </c>
      <c r="W71" s="50">
        <f>VLOOKUP($U71,AvgGoalStats!$A$3:$AE$998,7,FALSE)</f>
        <v>2.6666666666666665</v>
      </c>
      <c r="X71" s="50">
        <f>VLOOKUP($U71,AvgGoalStats!$A$3:$AE$998,8,FALSE)</f>
        <v>0.92307692307692313</v>
      </c>
      <c r="Y71" s="50">
        <f>VLOOKUP($U71,AvgGoalStats!$A$3:$AE$998,10,FALSE)</f>
        <v>0.66666666666666663</v>
      </c>
      <c r="Z71" s="50">
        <f>VLOOKUP($U71,AvgGoalStats!$A$3:$AE$998,11,FALSE)</f>
        <v>1.3846153846153846</v>
      </c>
      <c r="AA71" s="50">
        <f>VLOOKUP($U71,AvgGoalStats!$A$3:$AE$998,13,FALSE)</f>
        <v>2</v>
      </c>
      <c r="AB71" s="50">
        <f>VLOOKUP($U71,AvgGoalStats!$A$3:$AE$998,14,FALSE)</f>
        <v>1.2307692307692308</v>
      </c>
      <c r="AC71" s="50">
        <f>VLOOKUP($U71,AvgGoalStats!$A$3:$AE$998,16,FALSE)</f>
        <v>1.5</v>
      </c>
      <c r="AD71" s="50">
        <f>VLOOKUP($U71,AvgGoalStats!$A$3:$AE$998,17,FALSE)</f>
        <v>0.53846153846153844</v>
      </c>
      <c r="AE71" s="50">
        <f>VLOOKUP($U71,AvgGoalStats!$A$3:$AE$998,19,FALSE)</f>
        <v>0.5</v>
      </c>
      <c r="AF71" s="50">
        <f>VLOOKUP($U71,AvgGoalStats!$A$3:$AE$998,20,FALSE)</f>
        <v>0.69230769230769229</v>
      </c>
      <c r="AG71" s="50">
        <f>VLOOKUP($U71,AvgGoalStats!$A$3:$AE$998,22,FALSE)</f>
        <v>1</v>
      </c>
      <c r="AH71" s="50">
        <f>VLOOKUP($U71,AvgGoalStats!$A$3:$AE$998,23,FALSE)</f>
        <v>1.0769230769230769</v>
      </c>
      <c r="AI71" s="50">
        <f>VLOOKUP($U71,AvgGoalStats!$A$3:$AE$998,25,FALSE)</f>
        <v>1.1666666666666667</v>
      </c>
      <c r="AJ71" s="50">
        <f>VLOOKUP($U71,AvgGoalStats!$A$3:$AE$998,26,FALSE)</f>
        <v>0.38461538461538464</v>
      </c>
      <c r="AK71" s="50">
        <f>VLOOKUP($U71,AvgGoalStats!$A$3:$AE$998,28,FALSE)</f>
        <v>0.16666666666666666</v>
      </c>
      <c r="AL71" s="50">
        <f>VLOOKUP($U71,AvgGoalStats!$A$3:$AE$998,29,FALSE)</f>
        <v>0.69230769230769229</v>
      </c>
      <c r="AM71" s="50">
        <f>VLOOKUP($U71,AvgGoalStats!$A$3:$AE$998,31,FALSE)</f>
        <v>1</v>
      </c>
    </row>
    <row r="72" spans="1:39" hidden="1" x14ac:dyDescent="0.3">
      <c r="A72" s="51">
        <f>VLOOKUP($S72,AvgGoalStats!$A$3:$AE$998,5,FALSE)</f>
        <v>2.75</v>
      </c>
      <c r="B72" s="50">
        <f>VLOOKUP($S72,AvgGoalStats!$A$3:$AE$998,6,FALSE)</f>
        <v>3</v>
      </c>
      <c r="C72" s="50">
        <f>VLOOKUP($S72,AvgGoalStats!$A$3:$AE$998,8,FALSE)</f>
        <v>1.75</v>
      </c>
      <c r="D72" s="50">
        <f>VLOOKUP($S72,AvgGoalStats!$A$3:$AE$998,9,FALSE)</f>
        <v>1.5</v>
      </c>
      <c r="E72" s="50">
        <f>VLOOKUP($S72,AvgGoalStats!$A$3:$AE$998,11,FALSE)</f>
        <v>1</v>
      </c>
      <c r="F72" s="50">
        <f>VLOOKUP($S72,AvgGoalStats!$A$3:$AE$998,12,FALSE)</f>
        <v>1.5</v>
      </c>
      <c r="G72" s="50">
        <f>VLOOKUP($S72,AvgGoalStats!$A$3:$AE$998,14,FALSE)</f>
        <v>0.5</v>
      </c>
      <c r="H72" s="50">
        <f>VLOOKUP($S72,AvgGoalStats!$A$3:$AE$998,15,FALSE)</f>
        <v>1</v>
      </c>
      <c r="I72" s="50">
        <f>VLOOKUP($S72,AvgGoalStats!$A$3:$AE$998,17,FALSE)</f>
        <v>0.25</v>
      </c>
      <c r="J72" s="50">
        <f>VLOOKUP($S72,AvgGoalStats!$A$3:$AE$998,18,FALSE)</f>
        <v>0.5</v>
      </c>
      <c r="K72" s="50">
        <f>VLOOKUP($S72,AvgGoalStats!$A$3:$AE$998,20,FALSE)</f>
        <v>0.25</v>
      </c>
      <c r="L72" s="50">
        <f>VLOOKUP($S72,AvgGoalStats!$A$3:$AE$998,21,FALSE)</f>
        <v>0.5</v>
      </c>
      <c r="M72" s="50">
        <f>VLOOKUP($S72,AvgGoalStats!$A$3:$AE$998,23,FALSE)</f>
        <v>2.25</v>
      </c>
      <c r="N72" s="50">
        <f>VLOOKUP($S72,AvgGoalStats!$A$3:$AE$998,24,FALSE)</f>
        <v>2</v>
      </c>
      <c r="O72" s="50">
        <f>VLOOKUP($S72,AvgGoalStats!$A$3:$AE$998,26,FALSE)</f>
        <v>1.5</v>
      </c>
      <c r="P72" s="50">
        <f>VLOOKUP($S72,AvgGoalStats!$A$3:$AE$998,27,FALSE)</f>
        <v>1</v>
      </c>
      <c r="Q72" s="50">
        <f>VLOOKUP($S72,AvgGoalStats!$A$3:$AE$998,29,FALSE)</f>
        <v>0.75</v>
      </c>
      <c r="R72" s="50">
        <f>VLOOKUP($S72,AvgGoalStats!$A$3:$AE$998,30,FALSE)</f>
        <v>1</v>
      </c>
      <c r="S72" s="53" t="str">
        <f>Fixtures!A72</f>
        <v>SønderjyskE</v>
      </c>
      <c r="T72" s="54">
        <f>Fixtures!D72</f>
        <v>43689</v>
      </c>
      <c r="U72" s="53" t="str">
        <f>Fixtures!B72</f>
        <v>AGF</v>
      </c>
      <c r="V72" s="51">
        <f>VLOOKUP($U72,AvgGoalStats!$A$3:$AE$998,5,FALSE)</f>
        <v>2.25</v>
      </c>
      <c r="W72" s="50">
        <f>VLOOKUP($U72,AvgGoalStats!$A$3:$AE$998,7,FALSE)</f>
        <v>2.6666666666666665</v>
      </c>
      <c r="X72" s="50">
        <f>VLOOKUP($U72,AvgGoalStats!$A$3:$AE$998,8,FALSE)</f>
        <v>0.75</v>
      </c>
      <c r="Y72" s="50">
        <f>VLOOKUP($U72,AvgGoalStats!$A$3:$AE$998,10,FALSE)</f>
        <v>1</v>
      </c>
      <c r="Z72" s="50">
        <f>VLOOKUP($U72,AvgGoalStats!$A$3:$AE$998,11,FALSE)</f>
        <v>1.5</v>
      </c>
      <c r="AA72" s="50">
        <f>VLOOKUP($U72,AvgGoalStats!$A$3:$AE$998,13,FALSE)</f>
        <v>1.6666666666666667</v>
      </c>
      <c r="AB72" s="50">
        <f>VLOOKUP($U72,AvgGoalStats!$A$3:$AE$998,14,FALSE)</f>
        <v>0.5</v>
      </c>
      <c r="AC72" s="50">
        <f>VLOOKUP($U72,AvgGoalStats!$A$3:$AE$998,16,FALSE)</f>
        <v>0.66666666666666663</v>
      </c>
      <c r="AD72" s="50">
        <f>VLOOKUP($U72,AvgGoalStats!$A$3:$AE$998,17,FALSE)</f>
        <v>0.25</v>
      </c>
      <c r="AE72" s="50">
        <f>VLOOKUP($U72,AvgGoalStats!$A$3:$AE$998,19,FALSE)</f>
        <v>0.33333333333333331</v>
      </c>
      <c r="AF72" s="50">
        <f>VLOOKUP($U72,AvgGoalStats!$A$3:$AE$998,20,FALSE)</f>
        <v>0.25</v>
      </c>
      <c r="AG72" s="50">
        <f>VLOOKUP($U72,AvgGoalStats!$A$3:$AE$998,22,FALSE)</f>
        <v>0.33333333333333331</v>
      </c>
      <c r="AH72" s="50">
        <f>VLOOKUP($U72,AvgGoalStats!$A$3:$AE$998,23,FALSE)</f>
        <v>1.75</v>
      </c>
      <c r="AI72" s="50">
        <f>VLOOKUP($U72,AvgGoalStats!$A$3:$AE$998,25,FALSE)</f>
        <v>2</v>
      </c>
      <c r="AJ72" s="50">
        <f>VLOOKUP($U72,AvgGoalStats!$A$3:$AE$998,26,FALSE)</f>
        <v>0.5</v>
      </c>
      <c r="AK72" s="50">
        <f>VLOOKUP($U72,AvgGoalStats!$A$3:$AE$998,28,FALSE)</f>
        <v>0.66666666666666663</v>
      </c>
      <c r="AL72" s="50">
        <f>VLOOKUP($U72,AvgGoalStats!$A$3:$AE$998,29,FALSE)</f>
        <v>1.25</v>
      </c>
      <c r="AM72" s="50">
        <f>VLOOKUP($U72,AvgGoalStats!$A$3:$AE$998,31,FALSE)</f>
        <v>1.3333333333333333</v>
      </c>
    </row>
    <row r="73" spans="1:39" hidden="1" x14ac:dyDescent="0.3">
      <c r="A73" s="51">
        <f>VLOOKUP($S73,AvgGoalStats!$A$3:$AE$998,5,FALSE)</f>
        <v>2.8125</v>
      </c>
      <c r="B73" s="50">
        <f>VLOOKUP($S73,AvgGoalStats!$A$3:$AE$998,6,FALSE)</f>
        <v>2.5</v>
      </c>
      <c r="C73" s="50">
        <f>VLOOKUP($S73,AvgGoalStats!$A$3:$AE$998,8,FALSE)</f>
        <v>1.1875</v>
      </c>
      <c r="D73" s="50">
        <f>VLOOKUP($S73,AvgGoalStats!$A$3:$AE$998,9,FALSE)</f>
        <v>1.25</v>
      </c>
      <c r="E73" s="50">
        <f>VLOOKUP($S73,AvgGoalStats!$A$3:$AE$998,11,FALSE)</f>
        <v>1.625</v>
      </c>
      <c r="F73" s="50">
        <f>VLOOKUP($S73,AvgGoalStats!$A$3:$AE$998,12,FALSE)</f>
        <v>1.25</v>
      </c>
      <c r="G73" s="50">
        <f>VLOOKUP($S73,AvgGoalStats!$A$3:$AE$998,14,FALSE)</f>
        <v>1.3125</v>
      </c>
      <c r="H73" s="50">
        <f>VLOOKUP($S73,AvgGoalStats!$A$3:$AE$998,15,FALSE)</f>
        <v>1</v>
      </c>
      <c r="I73" s="50">
        <f>VLOOKUP($S73,AvgGoalStats!$A$3:$AE$998,17,FALSE)</f>
        <v>0.5625</v>
      </c>
      <c r="J73" s="50">
        <f>VLOOKUP($S73,AvgGoalStats!$A$3:$AE$998,18,FALSE)</f>
        <v>0.75</v>
      </c>
      <c r="K73" s="50">
        <f>VLOOKUP($S73,AvgGoalStats!$A$3:$AE$998,20,FALSE)</f>
        <v>0.75</v>
      </c>
      <c r="L73" s="50">
        <f>VLOOKUP($S73,AvgGoalStats!$A$3:$AE$998,21,FALSE)</f>
        <v>0.25</v>
      </c>
      <c r="M73" s="50">
        <f>VLOOKUP($S73,AvgGoalStats!$A$3:$AE$998,23,FALSE)</f>
        <v>1.5</v>
      </c>
      <c r="N73" s="50">
        <f>VLOOKUP($S73,AvgGoalStats!$A$3:$AE$998,24,FALSE)</f>
        <v>1.5</v>
      </c>
      <c r="O73" s="50">
        <f>VLOOKUP($S73,AvgGoalStats!$A$3:$AE$998,26,FALSE)</f>
        <v>0.625</v>
      </c>
      <c r="P73" s="50">
        <f>VLOOKUP($S73,AvgGoalStats!$A$3:$AE$998,27,FALSE)</f>
        <v>0.5</v>
      </c>
      <c r="Q73" s="50">
        <f>VLOOKUP($S73,AvgGoalStats!$A$3:$AE$998,29,FALSE)</f>
        <v>0.875</v>
      </c>
      <c r="R73" s="50">
        <f>VLOOKUP($S73,AvgGoalStats!$A$3:$AE$998,30,FALSE)</f>
        <v>1</v>
      </c>
      <c r="S73" s="53" t="str">
        <f>Fixtures!A73</f>
        <v>Lillestrøm</v>
      </c>
      <c r="T73" s="54">
        <f>Fixtures!D73</f>
        <v>43689</v>
      </c>
      <c r="U73" s="53" t="str">
        <f>Fixtures!B73</f>
        <v>Mjøndalen</v>
      </c>
      <c r="V73" s="51">
        <f>VLOOKUP($U73,AvgGoalStats!$A$3:$AE$998,5,FALSE)</f>
        <v>3</v>
      </c>
      <c r="W73" s="50">
        <f>VLOOKUP($U73,AvgGoalStats!$A$3:$AE$998,7,FALSE)</f>
        <v>2.625</v>
      </c>
      <c r="X73" s="50">
        <f>VLOOKUP($U73,AvgGoalStats!$A$3:$AE$998,8,FALSE)</f>
        <v>1.375</v>
      </c>
      <c r="Y73" s="50">
        <f>VLOOKUP($U73,AvgGoalStats!$A$3:$AE$998,10,FALSE)</f>
        <v>1.125</v>
      </c>
      <c r="Z73" s="50">
        <f>VLOOKUP($U73,AvgGoalStats!$A$3:$AE$998,11,FALSE)</f>
        <v>1.625</v>
      </c>
      <c r="AA73" s="50">
        <f>VLOOKUP($U73,AvgGoalStats!$A$3:$AE$998,13,FALSE)</f>
        <v>1.5</v>
      </c>
      <c r="AB73" s="50">
        <f>VLOOKUP($U73,AvgGoalStats!$A$3:$AE$998,14,FALSE)</f>
        <v>1.375</v>
      </c>
      <c r="AC73" s="50">
        <f>VLOOKUP($U73,AvgGoalStats!$A$3:$AE$998,16,FALSE)</f>
        <v>1.5</v>
      </c>
      <c r="AD73" s="50">
        <f>VLOOKUP($U73,AvgGoalStats!$A$3:$AE$998,17,FALSE)</f>
        <v>0.6875</v>
      </c>
      <c r="AE73" s="50">
        <f>VLOOKUP($U73,AvgGoalStats!$A$3:$AE$998,19,FALSE)</f>
        <v>0.75</v>
      </c>
      <c r="AF73" s="50">
        <f>VLOOKUP($U73,AvgGoalStats!$A$3:$AE$998,20,FALSE)</f>
        <v>0.6875</v>
      </c>
      <c r="AG73" s="50">
        <f>VLOOKUP($U73,AvgGoalStats!$A$3:$AE$998,22,FALSE)</f>
        <v>0.75</v>
      </c>
      <c r="AH73" s="50">
        <f>VLOOKUP($U73,AvgGoalStats!$A$3:$AE$998,23,FALSE)</f>
        <v>1.625</v>
      </c>
      <c r="AI73" s="50">
        <f>VLOOKUP($U73,AvgGoalStats!$A$3:$AE$998,25,FALSE)</f>
        <v>1.125</v>
      </c>
      <c r="AJ73" s="50">
        <f>VLOOKUP($U73,AvgGoalStats!$A$3:$AE$998,26,FALSE)</f>
        <v>0.6875</v>
      </c>
      <c r="AK73" s="50">
        <f>VLOOKUP($U73,AvgGoalStats!$A$3:$AE$998,28,FALSE)</f>
        <v>0.375</v>
      </c>
      <c r="AL73" s="50">
        <f>VLOOKUP($U73,AvgGoalStats!$A$3:$AE$998,29,FALSE)</f>
        <v>0.9375</v>
      </c>
      <c r="AM73" s="50">
        <f>VLOOKUP($U73,AvgGoalStats!$A$3:$AE$998,31,FALSE)</f>
        <v>0.75</v>
      </c>
    </row>
    <row r="74" spans="1:39" hidden="1" x14ac:dyDescent="0.3">
      <c r="A74" s="51">
        <f>VLOOKUP($S74,AvgGoalStats!$A$3:$AE$998,5,FALSE)</f>
        <v>4</v>
      </c>
      <c r="B74" s="50">
        <f>VLOOKUP($S74,AvgGoalStats!$A$3:$AE$998,6,FALSE)</f>
        <v>3.5</v>
      </c>
      <c r="C74" s="50">
        <f>VLOOKUP($S74,AvgGoalStats!$A$3:$AE$998,8,FALSE)</f>
        <v>2.25</v>
      </c>
      <c r="D74" s="50">
        <f>VLOOKUP($S74,AvgGoalStats!$A$3:$AE$998,9,FALSE)</f>
        <v>2</v>
      </c>
      <c r="E74" s="50">
        <f>VLOOKUP($S74,AvgGoalStats!$A$3:$AE$998,11,FALSE)</f>
        <v>1.75</v>
      </c>
      <c r="F74" s="50">
        <f>VLOOKUP($S74,AvgGoalStats!$A$3:$AE$998,12,FALSE)</f>
        <v>1.5</v>
      </c>
      <c r="G74" s="50">
        <f>VLOOKUP($S74,AvgGoalStats!$A$3:$AE$998,14,FALSE)</f>
        <v>1.5</v>
      </c>
      <c r="H74" s="50">
        <f>VLOOKUP($S74,AvgGoalStats!$A$3:$AE$998,15,FALSE)</f>
        <v>2</v>
      </c>
      <c r="I74" s="50">
        <f>VLOOKUP($S74,AvgGoalStats!$A$3:$AE$998,17,FALSE)</f>
        <v>1</v>
      </c>
      <c r="J74" s="50">
        <f>VLOOKUP($S74,AvgGoalStats!$A$3:$AE$998,18,FALSE)</f>
        <v>1.5</v>
      </c>
      <c r="K74" s="50">
        <f>VLOOKUP($S74,AvgGoalStats!$A$3:$AE$998,20,FALSE)</f>
        <v>0.5</v>
      </c>
      <c r="L74" s="50">
        <f>VLOOKUP($S74,AvgGoalStats!$A$3:$AE$998,21,FALSE)</f>
        <v>0.5</v>
      </c>
      <c r="M74" s="50">
        <f>VLOOKUP($S74,AvgGoalStats!$A$3:$AE$998,23,FALSE)</f>
        <v>2.5</v>
      </c>
      <c r="N74" s="50">
        <f>VLOOKUP($S74,AvgGoalStats!$A$3:$AE$998,24,FALSE)</f>
        <v>1.5</v>
      </c>
      <c r="O74" s="50">
        <f>VLOOKUP($S74,AvgGoalStats!$A$3:$AE$998,26,FALSE)</f>
        <v>1.25</v>
      </c>
      <c r="P74" s="50">
        <f>VLOOKUP($S74,AvgGoalStats!$A$3:$AE$998,27,FALSE)</f>
        <v>0.5</v>
      </c>
      <c r="Q74" s="50">
        <f>VLOOKUP($S74,AvgGoalStats!$A$3:$AE$998,29,FALSE)</f>
        <v>1.25</v>
      </c>
      <c r="R74" s="50">
        <f>VLOOKUP($S74,AvgGoalStats!$A$3:$AE$998,30,FALSE)</f>
        <v>1</v>
      </c>
      <c r="S74" s="53" t="str">
        <f>Fixtures!A74</f>
        <v>Rostov</v>
      </c>
      <c r="T74" s="54">
        <f>Fixtures!D74</f>
        <v>43689</v>
      </c>
      <c r="U74" s="53" t="str">
        <f>Fixtures!B74</f>
        <v>Krylya Sovetov</v>
      </c>
      <c r="V74" s="51">
        <f>VLOOKUP($U74,AvgGoalStats!$A$3:$AE$998,5,FALSE)</f>
        <v>3.25</v>
      </c>
      <c r="W74" s="50">
        <f>VLOOKUP($U74,AvgGoalStats!$A$3:$AE$998,7,FALSE)</f>
        <v>3</v>
      </c>
      <c r="X74" s="50">
        <f>VLOOKUP($U74,AvgGoalStats!$A$3:$AE$998,8,FALSE)</f>
        <v>1.5</v>
      </c>
      <c r="Y74" s="50">
        <f>VLOOKUP($U74,AvgGoalStats!$A$3:$AE$998,10,FALSE)</f>
        <v>1</v>
      </c>
      <c r="Z74" s="50">
        <f>VLOOKUP($U74,AvgGoalStats!$A$3:$AE$998,11,FALSE)</f>
        <v>1.75</v>
      </c>
      <c r="AA74" s="50">
        <f>VLOOKUP($U74,AvgGoalStats!$A$3:$AE$998,13,FALSE)</f>
        <v>2</v>
      </c>
      <c r="AB74" s="50">
        <f>VLOOKUP($U74,AvgGoalStats!$A$3:$AE$998,14,FALSE)</f>
        <v>1.75</v>
      </c>
      <c r="AC74" s="50">
        <f>VLOOKUP($U74,AvgGoalStats!$A$3:$AE$998,16,FALSE)</f>
        <v>3</v>
      </c>
      <c r="AD74" s="50">
        <f>VLOOKUP($U74,AvgGoalStats!$A$3:$AE$998,17,FALSE)</f>
        <v>0.5</v>
      </c>
      <c r="AE74" s="50">
        <f>VLOOKUP($U74,AvgGoalStats!$A$3:$AE$998,19,FALSE)</f>
        <v>1</v>
      </c>
      <c r="AF74" s="50">
        <f>VLOOKUP($U74,AvgGoalStats!$A$3:$AE$998,20,FALSE)</f>
        <v>1.25</v>
      </c>
      <c r="AG74" s="50">
        <f>VLOOKUP($U74,AvgGoalStats!$A$3:$AE$998,22,FALSE)</f>
        <v>2</v>
      </c>
      <c r="AH74" s="50">
        <f>VLOOKUP($U74,AvgGoalStats!$A$3:$AE$998,23,FALSE)</f>
        <v>1.5</v>
      </c>
      <c r="AI74" s="50">
        <f>VLOOKUP($U74,AvgGoalStats!$A$3:$AE$998,25,FALSE)</f>
        <v>0</v>
      </c>
      <c r="AJ74" s="50">
        <f>VLOOKUP($U74,AvgGoalStats!$A$3:$AE$998,26,FALSE)</f>
        <v>1</v>
      </c>
      <c r="AK74" s="50">
        <f>VLOOKUP($U74,AvgGoalStats!$A$3:$AE$998,28,FALSE)</f>
        <v>0</v>
      </c>
      <c r="AL74" s="50">
        <f>VLOOKUP($U74,AvgGoalStats!$A$3:$AE$998,29,FALSE)</f>
        <v>0.5</v>
      </c>
      <c r="AM74" s="50">
        <f>VLOOKUP($U74,AvgGoalStats!$A$3:$AE$998,31,FALSE)</f>
        <v>0</v>
      </c>
    </row>
    <row r="75" spans="1:39" hidden="1" x14ac:dyDescent="0.3">
      <c r="A75" s="51">
        <f>VLOOKUP($S75,AvgGoalStats!$A$3:$AE$998,5,FALSE)</f>
        <v>2.0555555555555554</v>
      </c>
      <c r="B75" s="50">
        <f>VLOOKUP($S75,AvgGoalStats!$A$3:$AE$998,6,FALSE)</f>
        <v>2.1111111111111112</v>
      </c>
      <c r="C75" s="50">
        <f>VLOOKUP($S75,AvgGoalStats!$A$3:$AE$998,8,FALSE)</f>
        <v>0.77777777777777779</v>
      </c>
      <c r="D75" s="50">
        <f>VLOOKUP($S75,AvgGoalStats!$A$3:$AE$998,9,FALSE)</f>
        <v>0.88888888888888884</v>
      </c>
      <c r="E75" s="50">
        <f>VLOOKUP($S75,AvgGoalStats!$A$3:$AE$998,11,FALSE)</f>
        <v>1.2777777777777777</v>
      </c>
      <c r="F75" s="50">
        <f>VLOOKUP($S75,AvgGoalStats!$A$3:$AE$998,12,FALSE)</f>
        <v>1.2222222222222223</v>
      </c>
      <c r="G75" s="50">
        <f>VLOOKUP($S75,AvgGoalStats!$A$3:$AE$998,14,FALSE)</f>
        <v>0.55555555555555558</v>
      </c>
      <c r="H75" s="50">
        <f>VLOOKUP($S75,AvgGoalStats!$A$3:$AE$998,15,FALSE)</f>
        <v>0.33333333333333331</v>
      </c>
      <c r="I75" s="50">
        <f>VLOOKUP($S75,AvgGoalStats!$A$3:$AE$998,17,FALSE)</f>
        <v>0.22222222222222221</v>
      </c>
      <c r="J75" s="50">
        <f>VLOOKUP($S75,AvgGoalStats!$A$3:$AE$998,18,FALSE)</f>
        <v>0</v>
      </c>
      <c r="K75" s="50">
        <f>VLOOKUP($S75,AvgGoalStats!$A$3:$AE$998,20,FALSE)</f>
        <v>0.33333333333333331</v>
      </c>
      <c r="L75" s="50">
        <f>VLOOKUP($S75,AvgGoalStats!$A$3:$AE$998,21,FALSE)</f>
        <v>0.33333333333333331</v>
      </c>
      <c r="M75" s="50">
        <f>VLOOKUP($S75,AvgGoalStats!$A$3:$AE$998,23,FALSE)</f>
        <v>1.5</v>
      </c>
      <c r="N75" s="50">
        <f>VLOOKUP($S75,AvgGoalStats!$A$3:$AE$998,24,FALSE)</f>
        <v>1.7777777777777777</v>
      </c>
      <c r="O75" s="50">
        <f>VLOOKUP($S75,AvgGoalStats!$A$3:$AE$998,26,FALSE)</f>
        <v>0.55555555555555558</v>
      </c>
      <c r="P75" s="50">
        <f>VLOOKUP($S75,AvgGoalStats!$A$3:$AE$998,27,FALSE)</f>
        <v>0.88888888888888884</v>
      </c>
      <c r="Q75" s="50">
        <f>VLOOKUP($S75,AvgGoalStats!$A$3:$AE$998,29,FALSE)</f>
        <v>0.94444444444444442</v>
      </c>
      <c r="R75" s="50">
        <f>VLOOKUP($S75,AvgGoalStats!$A$3:$AE$998,30,FALSE)</f>
        <v>0.88888888888888884</v>
      </c>
      <c r="S75" s="53" t="str">
        <f>Fixtures!A75</f>
        <v>Kalmar</v>
      </c>
      <c r="T75" s="54">
        <f>Fixtures!D75</f>
        <v>43689</v>
      </c>
      <c r="U75" s="53" t="str">
        <f>Fixtures!B75</f>
        <v>Örebro</v>
      </c>
      <c r="V75" s="51">
        <f>VLOOKUP($U75,AvgGoalStats!$A$3:$AE$998,5,FALSE)</f>
        <v>3.0555555555555554</v>
      </c>
      <c r="W75" s="50">
        <f>VLOOKUP($U75,AvgGoalStats!$A$3:$AE$998,7,FALSE)</f>
        <v>3.1111111111111112</v>
      </c>
      <c r="X75" s="50">
        <f>VLOOKUP($U75,AvgGoalStats!$A$3:$AE$998,8,FALSE)</f>
        <v>1.4444444444444444</v>
      </c>
      <c r="Y75" s="50">
        <f>VLOOKUP($U75,AvgGoalStats!$A$3:$AE$998,10,FALSE)</f>
        <v>1.5555555555555556</v>
      </c>
      <c r="Z75" s="50">
        <f>VLOOKUP($U75,AvgGoalStats!$A$3:$AE$998,11,FALSE)</f>
        <v>1.6111111111111112</v>
      </c>
      <c r="AA75" s="50">
        <f>VLOOKUP($U75,AvgGoalStats!$A$3:$AE$998,13,FALSE)</f>
        <v>1.5555555555555556</v>
      </c>
      <c r="AB75" s="50">
        <f>VLOOKUP($U75,AvgGoalStats!$A$3:$AE$998,14,FALSE)</f>
        <v>1.1666666666666667</v>
      </c>
      <c r="AC75" s="50">
        <f>VLOOKUP($U75,AvgGoalStats!$A$3:$AE$998,16,FALSE)</f>
        <v>1.3333333333333333</v>
      </c>
      <c r="AD75" s="50">
        <f>VLOOKUP($U75,AvgGoalStats!$A$3:$AE$998,17,FALSE)</f>
        <v>0.55555555555555558</v>
      </c>
      <c r="AE75" s="50">
        <f>VLOOKUP($U75,AvgGoalStats!$A$3:$AE$998,19,FALSE)</f>
        <v>0.77777777777777779</v>
      </c>
      <c r="AF75" s="50">
        <f>VLOOKUP($U75,AvgGoalStats!$A$3:$AE$998,20,FALSE)</f>
        <v>0.61111111111111116</v>
      </c>
      <c r="AG75" s="50">
        <f>VLOOKUP($U75,AvgGoalStats!$A$3:$AE$998,22,FALSE)</f>
        <v>0.55555555555555558</v>
      </c>
      <c r="AH75" s="50">
        <f>VLOOKUP($U75,AvgGoalStats!$A$3:$AE$998,23,FALSE)</f>
        <v>1.8888888888888888</v>
      </c>
      <c r="AI75" s="50">
        <f>VLOOKUP($U75,AvgGoalStats!$A$3:$AE$998,25,FALSE)</f>
        <v>1.7777777777777777</v>
      </c>
      <c r="AJ75" s="50">
        <f>VLOOKUP($U75,AvgGoalStats!$A$3:$AE$998,26,FALSE)</f>
        <v>0.88888888888888884</v>
      </c>
      <c r="AK75" s="50">
        <f>VLOOKUP($U75,AvgGoalStats!$A$3:$AE$998,28,FALSE)</f>
        <v>0.77777777777777779</v>
      </c>
      <c r="AL75" s="50">
        <f>VLOOKUP($U75,AvgGoalStats!$A$3:$AE$998,29,FALSE)</f>
        <v>1</v>
      </c>
      <c r="AM75" s="50">
        <f>VLOOKUP($U75,AvgGoalStats!$A$3:$AE$998,31,FALSE)</f>
        <v>1</v>
      </c>
    </row>
    <row r="76" spans="1:39" hidden="1" x14ac:dyDescent="0.3">
      <c r="A76" s="51">
        <f>VLOOKUP($S76,AvgGoalStats!$A$3:$AE$998,5,FALSE)</f>
        <v>2.3333333333333335</v>
      </c>
      <c r="B76" s="50">
        <f>VLOOKUP($S76,AvgGoalStats!$A$3:$AE$998,6,FALSE)</f>
        <v>1.6666666666666667</v>
      </c>
      <c r="C76" s="50">
        <f>VLOOKUP($S76,AvgGoalStats!$A$3:$AE$998,8,FALSE)</f>
        <v>1.4444444444444444</v>
      </c>
      <c r="D76" s="50">
        <f>VLOOKUP($S76,AvgGoalStats!$A$3:$AE$998,9,FALSE)</f>
        <v>1.3333333333333333</v>
      </c>
      <c r="E76" s="50">
        <f>VLOOKUP($S76,AvgGoalStats!$A$3:$AE$998,11,FALSE)</f>
        <v>0.88888888888888884</v>
      </c>
      <c r="F76" s="50">
        <f>VLOOKUP($S76,AvgGoalStats!$A$3:$AE$998,12,FALSE)</f>
        <v>0.33333333333333331</v>
      </c>
      <c r="G76" s="50">
        <f>VLOOKUP($S76,AvgGoalStats!$A$3:$AE$998,14,FALSE)</f>
        <v>0.94444444444444442</v>
      </c>
      <c r="H76" s="50">
        <f>VLOOKUP($S76,AvgGoalStats!$A$3:$AE$998,15,FALSE)</f>
        <v>1</v>
      </c>
      <c r="I76" s="50">
        <f>VLOOKUP($S76,AvgGoalStats!$A$3:$AE$998,17,FALSE)</f>
        <v>0.66666666666666663</v>
      </c>
      <c r="J76" s="50">
        <f>VLOOKUP($S76,AvgGoalStats!$A$3:$AE$998,18,FALSE)</f>
        <v>0.88888888888888884</v>
      </c>
      <c r="K76" s="50">
        <f>VLOOKUP($S76,AvgGoalStats!$A$3:$AE$998,20,FALSE)</f>
        <v>0.27777777777777779</v>
      </c>
      <c r="L76" s="50">
        <f>VLOOKUP($S76,AvgGoalStats!$A$3:$AE$998,21,FALSE)</f>
        <v>0.1111111111111111</v>
      </c>
      <c r="M76" s="50">
        <f>VLOOKUP($S76,AvgGoalStats!$A$3:$AE$998,23,FALSE)</f>
        <v>1.3888888888888888</v>
      </c>
      <c r="N76" s="50">
        <f>VLOOKUP($S76,AvgGoalStats!$A$3:$AE$998,24,FALSE)</f>
        <v>0.66666666666666663</v>
      </c>
      <c r="O76" s="50">
        <f>VLOOKUP($S76,AvgGoalStats!$A$3:$AE$998,26,FALSE)</f>
        <v>0.77777777777777779</v>
      </c>
      <c r="P76" s="50">
        <f>VLOOKUP($S76,AvgGoalStats!$A$3:$AE$998,27,FALSE)</f>
        <v>0.44444444444444442</v>
      </c>
      <c r="Q76" s="50">
        <f>VLOOKUP($S76,AvgGoalStats!$A$3:$AE$998,29,FALSE)</f>
        <v>0.61111111111111116</v>
      </c>
      <c r="R76" s="50">
        <f>VLOOKUP($S76,AvgGoalStats!$A$3:$AE$998,30,FALSE)</f>
        <v>0.22222222222222221</v>
      </c>
      <c r="S76" s="53" t="str">
        <f>Fixtures!A76</f>
        <v>IFK Göteborg</v>
      </c>
      <c r="T76" s="54">
        <f>Fixtures!D76</f>
        <v>43689</v>
      </c>
      <c r="U76" s="53" t="str">
        <f>Fixtures!B76</f>
        <v>Falkenberg</v>
      </c>
      <c r="V76" s="51">
        <f>VLOOKUP($U76,AvgGoalStats!$A$3:$AE$998,5,FALSE)</f>
        <v>2.8333333333333335</v>
      </c>
      <c r="W76" s="50">
        <f>VLOOKUP($U76,AvgGoalStats!$A$3:$AE$998,7,FALSE)</f>
        <v>4</v>
      </c>
      <c r="X76" s="50">
        <f>VLOOKUP($U76,AvgGoalStats!$A$3:$AE$998,8,FALSE)</f>
        <v>0.94444444444444442</v>
      </c>
      <c r="Y76" s="50">
        <f>VLOOKUP($U76,AvgGoalStats!$A$3:$AE$998,10,FALSE)</f>
        <v>1.125</v>
      </c>
      <c r="Z76" s="50">
        <f>VLOOKUP($U76,AvgGoalStats!$A$3:$AE$998,11,FALSE)</f>
        <v>1.8888888888888888</v>
      </c>
      <c r="AA76" s="50">
        <f>VLOOKUP($U76,AvgGoalStats!$A$3:$AE$998,13,FALSE)</f>
        <v>2.875</v>
      </c>
      <c r="AB76" s="50">
        <f>VLOOKUP($U76,AvgGoalStats!$A$3:$AE$998,14,FALSE)</f>
        <v>1.3333333333333333</v>
      </c>
      <c r="AC76" s="50">
        <f>VLOOKUP($U76,AvgGoalStats!$A$3:$AE$998,16,FALSE)</f>
        <v>1.625</v>
      </c>
      <c r="AD76" s="50">
        <f>VLOOKUP($U76,AvgGoalStats!$A$3:$AE$998,17,FALSE)</f>
        <v>0.44444444444444442</v>
      </c>
      <c r="AE76" s="50">
        <f>VLOOKUP($U76,AvgGoalStats!$A$3:$AE$998,19,FALSE)</f>
        <v>0.375</v>
      </c>
      <c r="AF76" s="50">
        <f>VLOOKUP($U76,AvgGoalStats!$A$3:$AE$998,20,FALSE)</f>
        <v>0.88888888888888884</v>
      </c>
      <c r="AG76" s="50">
        <f>VLOOKUP($U76,AvgGoalStats!$A$3:$AE$998,22,FALSE)</f>
        <v>1.25</v>
      </c>
      <c r="AH76" s="50">
        <f>VLOOKUP($U76,AvgGoalStats!$A$3:$AE$998,23,FALSE)</f>
        <v>1.5</v>
      </c>
      <c r="AI76" s="50">
        <f>VLOOKUP($U76,AvgGoalStats!$A$3:$AE$998,25,FALSE)</f>
        <v>2.375</v>
      </c>
      <c r="AJ76" s="50">
        <f>VLOOKUP($U76,AvgGoalStats!$A$3:$AE$998,26,FALSE)</f>
        <v>0.5</v>
      </c>
      <c r="AK76" s="50">
        <f>VLOOKUP($U76,AvgGoalStats!$A$3:$AE$998,28,FALSE)</f>
        <v>0.75</v>
      </c>
      <c r="AL76" s="50">
        <f>VLOOKUP($U76,AvgGoalStats!$A$3:$AE$998,29,FALSE)</f>
        <v>1</v>
      </c>
      <c r="AM76" s="50">
        <f>VLOOKUP($U76,AvgGoalStats!$A$3:$AE$998,31,FALSE)</f>
        <v>1.625</v>
      </c>
    </row>
    <row r="77" spans="1:39" hidden="1" x14ac:dyDescent="0.3">
      <c r="A77" s="51">
        <f>VLOOKUP($S77,AvgGoalStats!$A$3:$AE$998,5,FALSE)</f>
        <v>1.7692307692307692</v>
      </c>
      <c r="B77" s="50">
        <f>VLOOKUP($S77,AvgGoalStats!$A$3:$AE$998,6,FALSE)</f>
        <v>1.7142857142857142</v>
      </c>
      <c r="C77" s="50">
        <f>VLOOKUP($S77,AvgGoalStats!$A$3:$AE$998,8,FALSE)</f>
        <v>0.23076923076923078</v>
      </c>
      <c r="D77" s="50">
        <f>VLOOKUP($S77,AvgGoalStats!$A$3:$AE$998,9,FALSE)</f>
        <v>0.42857142857142855</v>
      </c>
      <c r="E77" s="50">
        <f>VLOOKUP($S77,AvgGoalStats!$A$3:$AE$998,11,FALSE)</f>
        <v>1.5384615384615385</v>
      </c>
      <c r="F77" s="50">
        <f>VLOOKUP($S77,AvgGoalStats!$A$3:$AE$998,12,FALSE)</f>
        <v>1.2857142857142858</v>
      </c>
      <c r="G77" s="50">
        <f>VLOOKUP($S77,AvgGoalStats!$A$3:$AE$998,14,FALSE)</f>
        <v>1.1538461538461537</v>
      </c>
      <c r="H77" s="50">
        <f>VLOOKUP($S77,AvgGoalStats!$A$3:$AE$998,15,FALSE)</f>
        <v>1.1428571428571428</v>
      </c>
      <c r="I77" s="50">
        <f>VLOOKUP($S77,AvgGoalStats!$A$3:$AE$998,17,FALSE)</f>
        <v>7.6923076923076927E-2</v>
      </c>
      <c r="J77" s="50">
        <f>VLOOKUP($S77,AvgGoalStats!$A$3:$AE$998,18,FALSE)</f>
        <v>0.14285714285714285</v>
      </c>
      <c r="K77" s="50">
        <f>VLOOKUP($S77,AvgGoalStats!$A$3:$AE$998,20,FALSE)</f>
        <v>1.0769230769230769</v>
      </c>
      <c r="L77" s="50">
        <f>VLOOKUP($S77,AvgGoalStats!$A$3:$AE$998,21,FALSE)</f>
        <v>1</v>
      </c>
      <c r="M77" s="50">
        <f>VLOOKUP($S77,AvgGoalStats!$A$3:$AE$998,23,FALSE)</f>
        <v>0.61538461538461542</v>
      </c>
      <c r="N77" s="50">
        <f>VLOOKUP($S77,AvgGoalStats!$A$3:$AE$998,24,FALSE)</f>
        <v>0.5714285714285714</v>
      </c>
      <c r="O77" s="50">
        <f>VLOOKUP($S77,AvgGoalStats!$A$3:$AE$998,26,FALSE)</f>
        <v>0.15384615384615385</v>
      </c>
      <c r="P77" s="50">
        <f>VLOOKUP($S77,AvgGoalStats!$A$3:$AE$998,27,FALSE)</f>
        <v>0.2857142857142857</v>
      </c>
      <c r="Q77" s="50">
        <f>VLOOKUP($S77,AvgGoalStats!$A$3:$AE$998,29,FALSE)</f>
        <v>0.46153846153846156</v>
      </c>
      <c r="R77" s="50">
        <f>VLOOKUP($S77,AvgGoalStats!$A$3:$AE$998,30,FALSE)</f>
        <v>0.2857142857142857</v>
      </c>
      <c r="S77" s="53" t="str">
        <f>Fixtures!A77</f>
        <v>CSA</v>
      </c>
      <c r="T77" s="54">
        <f>Fixtures!D77</f>
        <v>43690</v>
      </c>
      <c r="U77" s="53" t="str">
        <f>Fixtures!B77</f>
        <v>Fortaleza</v>
      </c>
      <c r="V77" s="51">
        <f>VLOOKUP($U77,AvgGoalStats!$A$3:$AE$998,5,FALSE)</f>
        <v>2.6153846153846154</v>
      </c>
      <c r="W77" s="50">
        <f>VLOOKUP($U77,AvgGoalStats!$A$3:$AE$998,7,FALSE)</f>
        <v>2.7142857142857144</v>
      </c>
      <c r="X77" s="50">
        <f>VLOOKUP($U77,AvgGoalStats!$A$3:$AE$998,8,FALSE)</f>
        <v>1.0769230769230769</v>
      </c>
      <c r="Y77" s="50">
        <f>VLOOKUP($U77,AvgGoalStats!$A$3:$AE$998,10,FALSE)</f>
        <v>0.8571428571428571</v>
      </c>
      <c r="Z77" s="50">
        <f>VLOOKUP($U77,AvgGoalStats!$A$3:$AE$998,11,FALSE)</f>
        <v>1.5384615384615385</v>
      </c>
      <c r="AA77" s="50">
        <f>VLOOKUP($U77,AvgGoalStats!$A$3:$AE$998,13,FALSE)</f>
        <v>1.8571428571428572</v>
      </c>
      <c r="AB77" s="50">
        <f>VLOOKUP($U77,AvgGoalStats!$A$3:$AE$998,14,FALSE)</f>
        <v>2</v>
      </c>
      <c r="AC77" s="50">
        <f>VLOOKUP($U77,AvgGoalStats!$A$3:$AE$998,16,FALSE)</f>
        <v>1.8571428571428572</v>
      </c>
      <c r="AD77" s="50">
        <f>VLOOKUP($U77,AvgGoalStats!$A$3:$AE$998,17,FALSE)</f>
        <v>0.61538461538461542</v>
      </c>
      <c r="AE77" s="50">
        <f>VLOOKUP($U77,AvgGoalStats!$A$3:$AE$998,19,FALSE)</f>
        <v>0.2857142857142857</v>
      </c>
      <c r="AF77" s="50">
        <f>VLOOKUP($U77,AvgGoalStats!$A$3:$AE$998,20,FALSE)</f>
        <v>1.3846153846153846</v>
      </c>
      <c r="AG77" s="50">
        <f>VLOOKUP($U77,AvgGoalStats!$A$3:$AE$998,22,FALSE)</f>
        <v>1.5714285714285714</v>
      </c>
      <c r="AH77" s="50">
        <f>VLOOKUP($U77,AvgGoalStats!$A$3:$AE$998,23,FALSE)</f>
        <v>0.61538461538461542</v>
      </c>
      <c r="AI77" s="50">
        <f>VLOOKUP($U77,AvgGoalStats!$A$3:$AE$998,25,FALSE)</f>
        <v>0.8571428571428571</v>
      </c>
      <c r="AJ77" s="50">
        <f>VLOOKUP($U77,AvgGoalStats!$A$3:$AE$998,26,FALSE)</f>
        <v>0.46153846153846156</v>
      </c>
      <c r="AK77" s="50">
        <f>VLOOKUP($U77,AvgGoalStats!$A$3:$AE$998,28,FALSE)</f>
        <v>0.5714285714285714</v>
      </c>
      <c r="AL77" s="50">
        <f>VLOOKUP($U77,AvgGoalStats!$A$3:$AE$998,29,FALSE)</f>
        <v>0.15384615384615385</v>
      </c>
      <c r="AM77" s="50">
        <f>VLOOKUP($U77,AvgGoalStats!$A$3:$AE$998,31,FALSE)</f>
        <v>0.2857142857142857</v>
      </c>
    </row>
    <row r="78" spans="1:39" hidden="1" x14ac:dyDescent="0.3">
      <c r="A78" s="51">
        <f>VLOOKUP($S78,AvgGoalStats!$A$3:$AE$998,5,FALSE)</f>
        <v>3.3181818181818183</v>
      </c>
      <c r="B78" s="50">
        <f>VLOOKUP($S78,AvgGoalStats!$A$3:$AE$998,6,FALSE)</f>
        <v>3.2</v>
      </c>
      <c r="C78" s="50">
        <f>VLOOKUP($S78,AvgGoalStats!$A$3:$AE$998,8,FALSE)</f>
        <v>1.7727272727272727</v>
      </c>
      <c r="D78" s="50">
        <f>VLOOKUP($S78,AvgGoalStats!$A$3:$AE$998,9,FALSE)</f>
        <v>2.1</v>
      </c>
      <c r="E78" s="50">
        <f>VLOOKUP($S78,AvgGoalStats!$A$3:$AE$998,11,FALSE)</f>
        <v>1.5454545454545454</v>
      </c>
      <c r="F78" s="50">
        <f>VLOOKUP($S78,AvgGoalStats!$A$3:$AE$998,12,FALSE)</f>
        <v>1.1000000000000001</v>
      </c>
      <c r="G78" s="50">
        <f>VLOOKUP($S78,AvgGoalStats!$A$3:$AE$998,14,FALSE)</f>
        <v>1.4545454545454546</v>
      </c>
      <c r="H78" s="50">
        <f>VLOOKUP($S78,AvgGoalStats!$A$3:$AE$998,15,FALSE)</f>
        <v>1.1000000000000001</v>
      </c>
      <c r="I78" s="50">
        <f>VLOOKUP($S78,AvgGoalStats!$A$3:$AE$998,17,FALSE)</f>
        <v>0.68181818181818177</v>
      </c>
      <c r="J78" s="50">
        <f>VLOOKUP($S78,AvgGoalStats!$A$3:$AE$998,18,FALSE)</f>
        <v>0.7</v>
      </c>
      <c r="K78" s="50">
        <f>VLOOKUP($S78,AvgGoalStats!$A$3:$AE$998,20,FALSE)</f>
        <v>0.77272727272727271</v>
      </c>
      <c r="L78" s="50">
        <f>VLOOKUP($S78,AvgGoalStats!$A$3:$AE$998,21,FALSE)</f>
        <v>0.4</v>
      </c>
      <c r="M78" s="50">
        <f>VLOOKUP($S78,AvgGoalStats!$A$3:$AE$998,23,FALSE)</f>
        <v>1.8636363636363635</v>
      </c>
      <c r="N78" s="50">
        <f>VLOOKUP($S78,AvgGoalStats!$A$3:$AE$998,24,FALSE)</f>
        <v>2.1</v>
      </c>
      <c r="O78" s="50">
        <f>VLOOKUP($S78,AvgGoalStats!$A$3:$AE$998,26,FALSE)</f>
        <v>1.0909090909090908</v>
      </c>
      <c r="P78" s="50">
        <f>VLOOKUP($S78,AvgGoalStats!$A$3:$AE$998,27,FALSE)</f>
        <v>1.4</v>
      </c>
      <c r="Q78" s="50">
        <f>VLOOKUP($S78,AvgGoalStats!$A$3:$AE$998,29,FALSE)</f>
        <v>0.77272727272727271</v>
      </c>
      <c r="R78" s="50">
        <f>VLOOKUP($S78,AvgGoalStats!$A$3:$AE$998,30,FALSE)</f>
        <v>0.7</v>
      </c>
      <c r="S78" s="53" t="str">
        <f>Fixtures!A78</f>
        <v>Jiangsu Suning</v>
      </c>
      <c r="T78" s="54">
        <f>Fixtures!D78</f>
        <v>43690</v>
      </c>
      <c r="U78" s="53" t="str">
        <f>Fixtures!B78</f>
        <v>Henan Jianye</v>
      </c>
      <c r="V78" s="51">
        <f>VLOOKUP($U78,AvgGoalStats!$A$3:$AE$998,5,FALSE)</f>
        <v>2.7727272727272729</v>
      </c>
      <c r="W78" s="50">
        <f>VLOOKUP($U78,AvgGoalStats!$A$3:$AE$998,7,FALSE)</f>
        <v>2.7272727272727271</v>
      </c>
      <c r="X78" s="50">
        <f>VLOOKUP($U78,AvgGoalStats!$A$3:$AE$998,8,FALSE)</f>
        <v>1.2272727272727273</v>
      </c>
      <c r="Y78" s="50">
        <f>VLOOKUP($U78,AvgGoalStats!$A$3:$AE$998,10,FALSE)</f>
        <v>1.0909090909090908</v>
      </c>
      <c r="Z78" s="50">
        <f>VLOOKUP($U78,AvgGoalStats!$A$3:$AE$998,11,FALSE)</f>
        <v>1.5454545454545454</v>
      </c>
      <c r="AA78" s="50">
        <f>VLOOKUP($U78,AvgGoalStats!$A$3:$AE$998,13,FALSE)</f>
        <v>1.6363636363636365</v>
      </c>
      <c r="AB78" s="50">
        <f>VLOOKUP($U78,AvgGoalStats!$A$3:$AE$998,14,FALSE)</f>
        <v>1.2272727272727273</v>
      </c>
      <c r="AC78" s="50">
        <f>VLOOKUP($U78,AvgGoalStats!$A$3:$AE$998,16,FALSE)</f>
        <v>1.4545454545454546</v>
      </c>
      <c r="AD78" s="50">
        <f>VLOOKUP($U78,AvgGoalStats!$A$3:$AE$998,17,FALSE)</f>
        <v>0.54545454545454541</v>
      </c>
      <c r="AE78" s="50">
        <f>VLOOKUP($U78,AvgGoalStats!$A$3:$AE$998,19,FALSE)</f>
        <v>0.54545454545454541</v>
      </c>
      <c r="AF78" s="50">
        <f>VLOOKUP($U78,AvgGoalStats!$A$3:$AE$998,20,FALSE)</f>
        <v>0.68181818181818177</v>
      </c>
      <c r="AG78" s="50">
        <f>VLOOKUP($U78,AvgGoalStats!$A$3:$AE$998,22,FALSE)</f>
        <v>0.90909090909090906</v>
      </c>
      <c r="AH78" s="50">
        <f>VLOOKUP($U78,AvgGoalStats!$A$3:$AE$998,23,FALSE)</f>
        <v>1.5454545454545454</v>
      </c>
      <c r="AI78" s="50">
        <f>VLOOKUP($U78,AvgGoalStats!$A$3:$AE$998,25,FALSE)</f>
        <v>1.2727272727272727</v>
      </c>
      <c r="AJ78" s="50">
        <f>VLOOKUP($U78,AvgGoalStats!$A$3:$AE$998,26,FALSE)</f>
        <v>0.68181818181818177</v>
      </c>
      <c r="AK78" s="50">
        <f>VLOOKUP($U78,AvgGoalStats!$A$3:$AE$998,28,FALSE)</f>
        <v>0.54545454545454541</v>
      </c>
      <c r="AL78" s="50">
        <f>VLOOKUP($U78,AvgGoalStats!$A$3:$AE$998,29,FALSE)</f>
        <v>0.86363636363636365</v>
      </c>
      <c r="AM78" s="50">
        <f>VLOOKUP($U78,AvgGoalStats!$A$3:$AE$998,31,FALSE)</f>
        <v>0.72727272727272729</v>
      </c>
    </row>
    <row r="79" spans="1:39" hidden="1" x14ac:dyDescent="0.3">
      <c r="A79" s="51">
        <f>VLOOKUP($S79,AvgGoalStats!$A$3:$AE$998,5,FALSE)</f>
        <v>2.9090909090909092</v>
      </c>
      <c r="B79" s="50">
        <f>VLOOKUP($S79,AvgGoalStats!$A$3:$AE$998,6,FALSE)</f>
        <v>2.9</v>
      </c>
      <c r="C79" s="50">
        <f>VLOOKUP($S79,AvgGoalStats!$A$3:$AE$998,8,FALSE)</f>
        <v>0.81818181818181823</v>
      </c>
      <c r="D79" s="50">
        <f>VLOOKUP($S79,AvgGoalStats!$A$3:$AE$998,9,FALSE)</f>
        <v>1.1000000000000001</v>
      </c>
      <c r="E79" s="50">
        <f>VLOOKUP($S79,AvgGoalStats!$A$3:$AE$998,11,FALSE)</f>
        <v>2.0909090909090908</v>
      </c>
      <c r="F79" s="50">
        <f>VLOOKUP($S79,AvgGoalStats!$A$3:$AE$998,12,FALSE)</f>
        <v>1.8</v>
      </c>
      <c r="G79" s="50">
        <f>VLOOKUP($S79,AvgGoalStats!$A$3:$AE$998,14,FALSE)</f>
        <v>1.0909090909090908</v>
      </c>
      <c r="H79" s="50">
        <f>VLOOKUP($S79,AvgGoalStats!$A$3:$AE$998,15,FALSE)</f>
        <v>1.2</v>
      </c>
      <c r="I79" s="50">
        <f>VLOOKUP($S79,AvgGoalStats!$A$3:$AE$998,17,FALSE)</f>
        <v>0.36363636363636365</v>
      </c>
      <c r="J79" s="50">
        <f>VLOOKUP($S79,AvgGoalStats!$A$3:$AE$998,18,FALSE)</f>
        <v>0.5</v>
      </c>
      <c r="K79" s="50">
        <f>VLOOKUP($S79,AvgGoalStats!$A$3:$AE$998,20,FALSE)</f>
        <v>0.72727272727272729</v>
      </c>
      <c r="L79" s="50">
        <f>VLOOKUP($S79,AvgGoalStats!$A$3:$AE$998,21,FALSE)</f>
        <v>0.7</v>
      </c>
      <c r="M79" s="50">
        <f>VLOOKUP($S79,AvgGoalStats!$A$3:$AE$998,23,FALSE)</f>
        <v>1.8181818181818181</v>
      </c>
      <c r="N79" s="50">
        <f>VLOOKUP($S79,AvgGoalStats!$A$3:$AE$998,24,FALSE)</f>
        <v>1.7</v>
      </c>
      <c r="O79" s="50">
        <f>VLOOKUP($S79,AvgGoalStats!$A$3:$AE$998,26,FALSE)</f>
        <v>0.45454545454545453</v>
      </c>
      <c r="P79" s="50">
        <f>VLOOKUP($S79,AvgGoalStats!$A$3:$AE$998,27,FALSE)</f>
        <v>0.6</v>
      </c>
      <c r="Q79" s="50">
        <f>VLOOKUP($S79,AvgGoalStats!$A$3:$AE$998,29,FALSE)</f>
        <v>1.3636363636363635</v>
      </c>
      <c r="R79" s="50">
        <f>VLOOKUP($S79,AvgGoalStats!$A$3:$AE$998,30,FALSE)</f>
        <v>1.1000000000000001</v>
      </c>
      <c r="S79" s="53" t="str">
        <f>Fixtures!A79</f>
        <v>Beijing Renhe</v>
      </c>
      <c r="T79" s="54">
        <f>Fixtures!D79</f>
        <v>43691</v>
      </c>
      <c r="U79" s="53" t="str">
        <f>Fixtures!B79</f>
        <v>Hebei CFFC</v>
      </c>
      <c r="V79" s="51">
        <f>VLOOKUP($U79,AvgGoalStats!$A$3:$AE$998,5,FALSE)</f>
        <v>2.7272727272727271</v>
      </c>
      <c r="W79" s="50">
        <f>VLOOKUP($U79,AvgGoalStats!$A$3:$AE$998,7,FALSE)</f>
        <v>2.6</v>
      </c>
      <c r="X79" s="50">
        <f>VLOOKUP($U79,AvgGoalStats!$A$3:$AE$998,8,FALSE)</f>
        <v>1.0454545454545454</v>
      </c>
      <c r="Y79" s="50">
        <f>VLOOKUP($U79,AvgGoalStats!$A$3:$AE$998,10,FALSE)</f>
        <v>0.7</v>
      </c>
      <c r="Z79" s="50">
        <f>VLOOKUP($U79,AvgGoalStats!$A$3:$AE$998,11,FALSE)</f>
        <v>1.6818181818181819</v>
      </c>
      <c r="AA79" s="50">
        <f>VLOOKUP($U79,AvgGoalStats!$A$3:$AE$998,13,FALSE)</f>
        <v>1.9</v>
      </c>
      <c r="AB79" s="50">
        <f>VLOOKUP($U79,AvgGoalStats!$A$3:$AE$998,14,FALSE)</f>
        <v>1</v>
      </c>
      <c r="AC79" s="50">
        <f>VLOOKUP($U79,AvgGoalStats!$A$3:$AE$998,16,FALSE)</f>
        <v>0.9</v>
      </c>
      <c r="AD79" s="50">
        <f>VLOOKUP($U79,AvgGoalStats!$A$3:$AE$998,17,FALSE)</f>
        <v>0.40909090909090912</v>
      </c>
      <c r="AE79" s="50">
        <f>VLOOKUP($U79,AvgGoalStats!$A$3:$AE$998,19,FALSE)</f>
        <v>0.3</v>
      </c>
      <c r="AF79" s="50">
        <f>VLOOKUP($U79,AvgGoalStats!$A$3:$AE$998,20,FALSE)</f>
        <v>0.59090909090909094</v>
      </c>
      <c r="AG79" s="50">
        <f>VLOOKUP($U79,AvgGoalStats!$A$3:$AE$998,22,FALSE)</f>
        <v>0.6</v>
      </c>
      <c r="AH79" s="50">
        <f>VLOOKUP($U79,AvgGoalStats!$A$3:$AE$998,23,FALSE)</f>
        <v>1.7272727272727273</v>
      </c>
      <c r="AI79" s="50">
        <f>VLOOKUP($U79,AvgGoalStats!$A$3:$AE$998,25,FALSE)</f>
        <v>1.7</v>
      </c>
      <c r="AJ79" s="50">
        <f>VLOOKUP($U79,AvgGoalStats!$A$3:$AE$998,26,FALSE)</f>
        <v>0.63636363636363635</v>
      </c>
      <c r="AK79" s="50">
        <f>VLOOKUP($U79,AvgGoalStats!$A$3:$AE$998,28,FALSE)</f>
        <v>0.4</v>
      </c>
      <c r="AL79" s="50">
        <f>VLOOKUP($U79,AvgGoalStats!$A$3:$AE$998,29,FALSE)</f>
        <v>1.0909090909090908</v>
      </c>
      <c r="AM79" s="50">
        <f>VLOOKUP($U79,AvgGoalStats!$A$3:$AE$998,31,FALSE)</f>
        <v>1.3</v>
      </c>
    </row>
    <row r="80" spans="1:39" hidden="1" x14ac:dyDescent="0.3">
      <c r="A80" s="51">
        <f>VLOOKUP($S80,AvgGoalStats!$A$3:$AE$998,5,FALSE)</f>
        <v>2.3333333333333335</v>
      </c>
      <c r="B80" s="50">
        <f>VLOOKUP($S80,AvgGoalStats!$A$3:$AE$998,6,FALSE)</f>
        <v>2.2000000000000002</v>
      </c>
      <c r="C80" s="50">
        <f>VLOOKUP($S80,AvgGoalStats!$A$3:$AE$998,8,FALSE)</f>
        <v>0.76190476190476186</v>
      </c>
      <c r="D80" s="50">
        <f>VLOOKUP($S80,AvgGoalStats!$A$3:$AE$998,9,FALSE)</f>
        <v>1</v>
      </c>
      <c r="E80" s="50">
        <f>VLOOKUP($S80,AvgGoalStats!$A$3:$AE$998,11,FALSE)</f>
        <v>1.5714285714285714</v>
      </c>
      <c r="F80" s="50">
        <f>VLOOKUP($S80,AvgGoalStats!$A$3:$AE$998,12,FALSE)</f>
        <v>1.2</v>
      </c>
      <c r="G80" s="50">
        <f>VLOOKUP($S80,AvgGoalStats!$A$3:$AE$998,14,FALSE)</f>
        <v>1</v>
      </c>
      <c r="H80" s="50">
        <f>VLOOKUP($S80,AvgGoalStats!$A$3:$AE$998,15,FALSE)</f>
        <v>0.8</v>
      </c>
      <c r="I80" s="50">
        <f>VLOOKUP($S80,AvgGoalStats!$A$3:$AE$998,17,FALSE)</f>
        <v>0.2857142857142857</v>
      </c>
      <c r="J80" s="50">
        <f>VLOOKUP($S80,AvgGoalStats!$A$3:$AE$998,18,FALSE)</f>
        <v>0.3</v>
      </c>
      <c r="K80" s="50">
        <f>VLOOKUP($S80,AvgGoalStats!$A$3:$AE$998,20,FALSE)</f>
        <v>0.7142857142857143</v>
      </c>
      <c r="L80" s="50">
        <f>VLOOKUP($S80,AvgGoalStats!$A$3:$AE$998,21,FALSE)</f>
        <v>0.5</v>
      </c>
      <c r="M80" s="50">
        <f>VLOOKUP($S80,AvgGoalStats!$A$3:$AE$998,23,FALSE)</f>
        <v>1.3333333333333333</v>
      </c>
      <c r="N80" s="50">
        <f>VLOOKUP($S80,AvgGoalStats!$A$3:$AE$998,24,FALSE)</f>
        <v>1.4</v>
      </c>
      <c r="O80" s="50">
        <f>VLOOKUP($S80,AvgGoalStats!$A$3:$AE$998,26,FALSE)</f>
        <v>0.47619047619047616</v>
      </c>
      <c r="P80" s="50">
        <f>VLOOKUP($S80,AvgGoalStats!$A$3:$AE$998,27,FALSE)</f>
        <v>0.7</v>
      </c>
      <c r="Q80" s="50">
        <f>VLOOKUP($S80,AvgGoalStats!$A$3:$AE$998,29,FALSE)</f>
        <v>0.8571428571428571</v>
      </c>
      <c r="R80" s="50">
        <f>VLOOKUP($S80,AvgGoalStats!$A$3:$AE$998,30,FALSE)</f>
        <v>0.7</v>
      </c>
      <c r="S80" s="53" t="str">
        <f>Fixtures!A80</f>
        <v>Shenzhen</v>
      </c>
      <c r="T80" s="54">
        <f>Fixtures!D80</f>
        <v>43691</v>
      </c>
      <c r="U80" s="53" t="str">
        <f>Fixtures!B80</f>
        <v>Guangzhou R&amp;F</v>
      </c>
      <c r="V80" s="51">
        <f>VLOOKUP($U80,AvgGoalStats!$A$3:$AE$998,5,FALSE)</f>
        <v>4.4545454545454541</v>
      </c>
      <c r="W80" s="50">
        <f>VLOOKUP($U80,AvgGoalStats!$A$3:$AE$998,7,FALSE)</f>
        <v>4.5999999999999996</v>
      </c>
      <c r="X80" s="50">
        <f>VLOOKUP($U80,AvgGoalStats!$A$3:$AE$998,8,FALSE)</f>
        <v>2</v>
      </c>
      <c r="Y80" s="50">
        <f>VLOOKUP($U80,AvgGoalStats!$A$3:$AE$998,10,FALSE)</f>
        <v>1.6</v>
      </c>
      <c r="Z80" s="50">
        <f>VLOOKUP($U80,AvgGoalStats!$A$3:$AE$998,11,FALSE)</f>
        <v>2.4545454545454546</v>
      </c>
      <c r="AA80" s="50">
        <f>VLOOKUP($U80,AvgGoalStats!$A$3:$AE$998,13,FALSE)</f>
        <v>3</v>
      </c>
      <c r="AB80" s="50">
        <f>VLOOKUP($U80,AvgGoalStats!$A$3:$AE$998,14,FALSE)</f>
        <v>1.8636363636363635</v>
      </c>
      <c r="AC80" s="50">
        <f>VLOOKUP($U80,AvgGoalStats!$A$3:$AE$998,16,FALSE)</f>
        <v>2</v>
      </c>
      <c r="AD80" s="50">
        <f>VLOOKUP($U80,AvgGoalStats!$A$3:$AE$998,17,FALSE)</f>
        <v>0.86363636363636365</v>
      </c>
      <c r="AE80" s="50">
        <f>VLOOKUP($U80,AvgGoalStats!$A$3:$AE$998,19,FALSE)</f>
        <v>0.8</v>
      </c>
      <c r="AF80" s="50">
        <f>VLOOKUP($U80,AvgGoalStats!$A$3:$AE$998,20,FALSE)</f>
        <v>1</v>
      </c>
      <c r="AG80" s="50">
        <f>VLOOKUP($U80,AvgGoalStats!$A$3:$AE$998,22,FALSE)</f>
        <v>1.2</v>
      </c>
      <c r="AH80" s="50">
        <f>VLOOKUP($U80,AvgGoalStats!$A$3:$AE$998,23,FALSE)</f>
        <v>2.5909090909090908</v>
      </c>
      <c r="AI80" s="50">
        <f>VLOOKUP($U80,AvgGoalStats!$A$3:$AE$998,25,FALSE)</f>
        <v>2.6</v>
      </c>
      <c r="AJ80" s="50">
        <f>VLOOKUP($U80,AvgGoalStats!$A$3:$AE$998,26,FALSE)</f>
        <v>1.1363636363636365</v>
      </c>
      <c r="AK80" s="50">
        <f>VLOOKUP($U80,AvgGoalStats!$A$3:$AE$998,28,FALSE)</f>
        <v>0.8</v>
      </c>
      <c r="AL80" s="50">
        <f>VLOOKUP($U80,AvgGoalStats!$A$3:$AE$998,29,FALSE)</f>
        <v>1.4545454545454546</v>
      </c>
      <c r="AM80" s="50">
        <f>VLOOKUP($U80,AvgGoalStats!$A$3:$AE$998,31,FALSE)</f>
        <v>1.8</v>
      </c>
    </row>
    <row r="81" spans="1:39" hidden="1" x14ac:dyDescent="0.3">
      <c r="A81" s="51">
        <f>VLOOKUP($S81,AvgGoalStats!$A$3:$AE$998,5,FALSE)</f>
        <v>2.7272727272727271</v>
      </c>
      <c r="B81" s="50">
        <f>VLOOKUP($S81,AvgGoalStats!$A$3:$AE$998,6,FALSE)</f>
        <v>3</v>
      </c>
      <c r="C81" s="50">
        <f>VLOOKUP($S81,AvgGoalStats!$A$3:$AE$998,8,FALSE)</f>
        <v>1.9090909090909092</v>
      </c>
      <c r="D81" s="50">
        <f>VLOOKUP($S81,AvgGoalStats!$A$3:$AE$998,9,FALSE)</f>
        <v>2</v>
      </c>
      <c r="E81" s="50">
        <f>VLOOKUP($S81,AvgGoalStats!$A$3:$AE$998,11,FALSE)</f>
        <v>0.81818181818181823</v>
      </c>
      <c r="F81" s="50">
        <f>VLOOKUP($S81,AvgGoalStats!$A$3:$AE$998,12,FALSE)</f>
        <v>1</v>
      </c>
      <c r="G81" s="50">
        <f>VLOOKUP($S81,AvgGoalStats!$A$3:$AE$998,14,FALSE)</f>
        <v>0.90909090909090906</v>
      </c>
      <c r="H81" s="50">
        <f>VLOOKUP($S81,AvgGoalStats!$A$3:$AE$998,15,FALSE)</f>
        <v>0.81818181818181823</v>
      </c>
      <c r="I81" s="50">
        <f>VLOOKUP($S81,AvgGoalStats!$A$3:$AE$998,17,FALSE)</f>
        <v>0.63636363636363635</v>
      </c>
      <c r="J81" s="50">
        <f>VLOOKUP($S81,AvgGoalStats!$A$3:$AE$998,18,FALSE)</f>
        <v>0.45454545454545453</v>
      </c>
      <c r="K81" s="50">
        <f>VLOOKUP($S81,AvgGoalStats!$A$3:$AE$998,20,FALSE)</f>
        <v>0.27272727272727271</v>
      </c>
      <c r="L81" s="50">
        <f>VLOOKUP($S81,AvgGoalStats!$A$3:$AE$998,21,FALSE)</f>
        <v>0.36363636363636365</v>
      </c>
      <c r="M81" s="50">
        <f>VLOOKUP($S81,AvgGoalStats!$A$3:$AE$998,23,FALSE)</f>
        <v>1.8181818181818181</v>
      </c>
      <c r="N81" s="50">
        <f>VLOOKUP($S81,AvgGoalStats!$A$3:$AE$998,24,FALSE)</f>
        <v>2.1818181818181817</v>
      </c>
      <c r="O81" s="50">
        <f>VLOOKUP($S81,AvgGoalStats!$A$3:$AE$998,26,FALSE)</f>
        <v>1.2727272727272727</v>
      </c>
      <c r="P81" s="50">
        <f>VLOOKUP($S81,AvgGoalStats!$A$3:$AE$998,27,FALSE)</f>
        <v>1.5454545454545454</v>
      </c>
      <c r="Q81" s="50">
        <f>VLOOKUP($S81,AvgGoalStats!$A$3:$AE$998,29,FALSE)</f>
        <v>0.54545454545454541</v>
      </c>
      <c r="R81" s="50">
        <f>VLOOKUP($S81,AvgGoalStats!$A$3:$AE$998,30,FALSE)</f>
        <v>0.63636363636363635</v>
      </c>
      <c r="S81" s="53" t="str">
        <f>Fixtures!A81</f>
        <v>Shanghai SIPG</v>
      </c>
      <c r="T81" s="54">
        <f>Fixtures!D81</f>
        <v>43691</v>
      </c>
      <c r="U81" s="53" t="str">
        <f>Fixtures!B81</f>
        <v>Tianjin Teda</v>
      </c>
      <c r="V81" s="51">
        <f>VLOOKUP($U81,AvgGoalStats!$A$3:$AE$998,5,FALSE)</f>
        <v>2.8181818181818183</v>
      </c>
      <c r="W81" s="50">
        <f>VLOOKUP($U81,AvgGoalStats!$A$3:$AE$998,7,FALSE)</f>
        <v>2.4</v>
      </c>
      <c r="X81" s="50">
        <f>VLOOKUP($U81,AvgGoalStats!$A$3:$AE$998,8,FALSE)</f>
        <v>1.3636363636363635</v>
      </c>
      <c r="Y81" s="50">
        <f>VLOOKUP($U81,AvgGoalStats!$A$3:$AE$998,10,FALSE)</f>
        <v>1</v>
      </c>
      <c r="Z81" s="50">
        <f>VLOOKUP($U81,AvgGoalStats!$A$3:$AE$998,11,FALSE)</f>
        <v>1.4545454545454546</v>
      </c>
      <c r="AA81" s="50">
        <f>VLOOKUP($U81,AvgGoalStats!$A$3:$AE$998,13,FALSE)</f>
        <v>1.4</v>
      </c>
      <c r="AB81" s="50">
        <f>VLOOKUP($U81,AvgGoalStats!$A$3:$AE$998,14,FALSE)</f>
        <v>1.0909090909090908</v>
      </c>
      <c r="AC81" s="50">
        <f>VLOOKUP($U81,AvgGoalStats!$A$3:$AE$998,16,FALSE)</f>
        <v>1</v>
      </c>
      <c r="AD81" s="50">
        <f>VLOOKUP($U81,AvgGoalStats!$A$3:$AE$998,17,FALSE)</f>
        <v>0.59090909090909094</v>
      </c>
      <c r="AE81" s="50">
        <f>VLOOKUP($U81,AvgGoalStats!$A$3:$AE$998,19,FALSE)</f>
        <v>0.5</v>
      </c>
      <c r="AF81" s="50">
        <f>VLOOKUP($U81,AvgGoalStats!$A$3:$AE$998,20,FALSE)</f>
        <v>0.5</v>
      </c>
      <c r="AG81" s="50">
        <f>VLOOKUP($U81,AvgGoalStats!$A$3:$AE$998,22,FALSE)</f>
        <v>0.5</v>
      </c>
      <c r="AH81" s="50">
        <f>VLOOKUP($U81,AvgGoalStats!$A$3:$AE$998,23,FALSE)</f>
        <v>1.7272727272727273</v>
      </c>
      <c r="AI81" s="50">
        <f>VLOOKUP($U81,AvgGoalStats!$A$3:$AE$998,25,FALSE)</f>
        <v>1.4</v>
      </c>
      <c r="AJ81" s="50">
        <f>VLOOKUP($U81,AvgGoalStats!$A$3:$AE$998,26,FALSE)</f>
        <v>0.77272727272727271</v>
      </c>
      <c r="AK81" s="50">
        <f>VLOOKUP($U81,AvgGoalStats!$A$3:$AE$998,28,FALSE)</f>
        <v>0.5</v>
      </c>
      <c r="AL81" s="50">
        <f>VLOOKUP($U81,AvgGoalStats!$A$3:$AE$998,29,FALSE)</f>
        <v>0.95454545454545459</v>
      </c>
      <c r="AM81" s="50">
        <f>VLOOKUP($U81,AvgGoalStats!$A$3:$AE$998,31,FALSE)</f>
        <v>0.9</v>
      </c>
    </row>
    <row r="82" spans="1:39" hidden="1" x14ac:dyDescent="0.3">
      <c r="A82" s="51">
        <f>VLOOKUP($S82,AvgGoalStats!$A$3:$AE$998,5,FALSE)</f>
        <v>2.3125</v>
      </c>
      <c r="B82" s="50">
        <f>VLOOKUP($S82,AvgGoalStats!$A$3:$AE$998,6,FALSE)</f>
        <v>2.25</v>
      </c>
      <c r="C82" s="50">
        <f>VLOOKUP($S82,AvgGoalStats!$A$3:$AE$998,8,FALSE)</f>
        <v>0.9375</v>
      </c>
      <c r="D82" s="50">
        <f>VLOOKUP($S82,AvgGoalStats!$A$3:$AE$998,9,FALSE)</f>
        <v>1.25</v>
      </c>
      <c r="E82" s="50">
        <f>VLOOKUP($S82,AvgGoalStats!$A$3:$AE$998,11,FALSE)</f>
        <v>1.375</v>
      </c>
      <c r="F82" s="50">
        <f>VLOOKUP($S82,AvgGoalStats!$A$3:$AE$998,12,FALSE)</f>
        <v>1</v>
      </c>
      <c r="G82" s="50">
        <f>VLOOKUP($S82,AvgGoalStats!$A$3:$AE$998,14,FALSE)</f>
        <v>1</v>
      </c>
      <c r="H82" s="50">
        <f>VLOOKUP($S82,AvgGoalStats!$A$3:$AE$998,15,FALSE)</f>
        <v>1.25</v>
      </c>
      <c r="I82" s="50">
        <f>VLOOKUP($S82,AvgGoalStats!$A$3:$AE$998,17,FALSE)</f>
        <v>0.4375</v>
      </c>
      <c r="J82" s="50">
        <f>VLOOKUP($S82,AvgGoalStats!$A$3:$AE$998,18,FALSE)</f>
        <v>0.625</v>
      </c>
      <c r="K82" s="50">
        <f>VLOOKUP($S82,AvgGoalStats!$A$3:$AE$998,20,FALSE)</f>
        <v>0.5625</v>
      </c>
      <c r="L82" s="50">
        <f>VLOOKUP($S82,AvgGoalStats!$A$3:$AE$998,21,FALSE)</f>
        <v>0.625</v>
      </c>
      <c r="M82" s="50">
        <f>VLOOKUP($S82,AvgGoalStats!$A$3:$AE$998,23,FALSE)</f>
        <v>1.3125</v>
      </c>
      <c r="N82" s="50">
        <f>VLOOKUP($S82,AvgGoalStats!$A$3:$AE$998,24,FALSE)</f>
        <v>1</v>
      </c>
      <c r="O82" s="50">
        <f>VLOOKUP($S82,AvgGoalStats!$A$3:$AE$998,26,FALSE)</f>
        <v>0.5</v>
      </c>
      <c r="P82" s="50">
        <f>VLOOKUP($S82,AvgGoalStats!$A$3:$AE$998,27,FALSE)</f>
        <v>0.625</v>
      </c>
      <c r="Q82" s="50">
        <f>VLOOKUP($S82,AvgGoalStats!$A$3:$AE$998,29,FALSE)</f>
        <v>0.8125</v>
      </c>
      <c r="R82" s="50">
        <f>VLOOKUP($S82,AvgGoalStats!$A$3:$AE$998,30,FALSE)</f>
        <v>0.375</v>
      </c>
      <c r="S82" s="53" t="str">
        <f>Fixtures!A82</f>
        <v>Stabæk</v>
      </c>
      <c r="T82" s="54">
        <f>Fixtures!D82</f>
        <v>43691</v>
      </c>
      <c r="U82" s="53" t="str">
        <f>Fixtures!B82</f>
        <v>Vålerenga</v>
      </c>
      <c r="V82" s="51">
        <f>VLOOKUP($U82,AvgGoalStats!$A$3:$AE$998,5,FALSE)</f>
        <v>3.2</v>
      </c>
      <c r="W82" s="50">
        <f>VLOOKUP($U82,AvgGoalStats!$A$3:$AE$998,7,FALSE)</f>
        <v>3.5714285714285716</v>
      </c>
      <c r="X82" s="50">
        <f>VLOOKUP($U82,AvgGoalStats!$A$3:$AE$998,8,FALSE)</f>
        <v>1.9333333333333333</v>
      </c>
      <c r="Y82" s="50">
        <f>VLOOKUP($U82,AvgGoalStats!$A$3:$AE$998,10,FALSE)</f>
        <v>1.7142857142857142</v>
      </c>
      <c r="Z82" s="50">
        <f>VLOOKUP($U82,AvgGoalStats!$A$3:$AE$998,11,FALSE)</f>
        <v>1.2666666666666666</v>
      </c>
      <c r="AA82" s="50">
        <f>VLOOKUP($U82,AvgGoalStats!$A$3:$AE$998,13,FALSE)</f>
        <v>1.8571428571428572</v>
      </c>
      <c r="AB82" s="50">
        <f>VLOOKUP($U82,AvgGoalStats!$A$3:$AE$998,14,FALSE)</f>
        <v>1.3333333333333333</v>
      </c>
      <c r="AC82" s="50">
        <f>VLOOKUP($U82,AvgGoalStats!$A$3:$AE$998,16,FALSE)</f>
        <v>1.1428571428571428</v>
      </c>
      <c r="AD82" s="50">
        <f>VLOOKUP($U82,AvgGoalStats!$A$3:$AE$998,17,FALSE)</f>
        <v>0.8666666666666667</v>
      </c>
      <c r="AE82" s="50">
        <f>VLOOKUP($U82,AvgGoalStats!$A$3:$AE$998,19,FALSE)</f>
        <v>0.5714285714285714</v>
      </c>
      <c r="AF82" s="50">
        <f>VLOOKUP($U82,AvgGoalStats!$A$3:$AE$998,20,FALSE)</f>
        <v>0.46666666666666667</v>
      </c>
      <c r="AG82" s="50">
        <f>VLOOKUP($U82,AvgGoalStats!$A$3:$AE$998,22,FALSE)</f>
        <v>0.5714285714285714</v>
      </c>
      <c r="AH82" s="50">
        <f>VLOOKUP($U82,AvgGoalStats!$A$3:$AE$998,23,FALSE)</f>
        <v>1.8666666666666667</v>
      </c>
      <c r="AI82" s="50">
        <f>VLOOKUP($U82,AvgGoalStats!$A$3:$AE$998,25,FALSE)</f>
        <v>2.4285714285714284</v>
      </c>
      <c r="AJ82" s="50">
        <f>VLOOKUP($U82,AvgGoalStats!$A$3:$AE$998,26,FALSE)</f>
        <v>1.0666666666666667</v>
      </c>
      <c r="AK82" s="50">
        <f>VLOOKUP($U82,AvgGoalStats!$A$3:$AE$998,28,FALSE)</f>
        <v>1.1428571428571428</v>
      </c>
      <c r="AL82" s="50">
        <f>VLOOKUP($U82,AvgGoalStats!$A$3:$AE$998,29,FALSE)</f>
        <v>0.8</v>
      </c>
      <c r="AM82" s="50">
        <f>VLOOKUP($U82,AvgGoalStats!$A$3:$AE$998,31,FALSE)</f>
        <v>1.2857142857142858</v>
      </c>
    </row>
    <row r="83" spans="1:39" hidden="1" x14ac:dyDescent="0.3">
      <c r="A83" s="51">
        <f>VLOOKUP($S83,AvgGoalStats!$A$3:$AE$998,5,FALSE)</f>
        <v>2.2666666666666666</v>
      </c>
      <c r="B83" s="50">
        <f>VLOOKUP($S83,AvgGoalStats!$A$3:$AE$998,6,FALSE)</f>
        <v>2.6666666666666665</v>
      </c>
      <c r="C83" s="50">
        <f>VLOOKUP($S83,AvgGoalStats!$A$3:$AE$998,8,FALSE)</f>
        <v>1.2</v>
      </c>
      <c r="D83" s="50">
        <f>VLOOKUP($S83,AvgGoalStats!$A$3:$AE$998,9,FALSE)</f>
        <v>1.8333333333333333</v>
      </c>
      <c r="E83" s="50">
        <f>VLOOKUP($S83,AvgGoalStats!$A$3:$AE$998,11,FALSE)</f>
        <v>1.0666666666666667</v>
      </c>
      <c r="F83" s="50">
        <f>VLOOKUP($S83,AvgGoalStats!$A$3:$AE$998,12,FALSE)</f>
        <v>0.83333333333333337</v>
      </c>
      <c r="G83" s="50">
        <f>VLOOKUP($S83,AvgGoalStats!$A$3:$AE$998,14,FALSE)</f>
        <v>1.1333333333333333</v>
      </c>
      <c r="H83" s="50">
        <f>VLOOKUP($S83,AvgGoalStats!$A$3:$AE$998,15,FALSE)</f>
        <v>1.5</v>
      </c>
      <c r="I83" s="50">
        <f>VLOOKUP($S83,AvgGoalStats!$A$3:$AE$998,17,FALSE)</f>
        <v>0.6</v>
      </c>
      <c r="J83" s="50">
        <f>VLOOKUP($S83,AvgGoalStats!$A$3:$AE$998,18,FALSE)</f>
        <v>1</v>
      </c>
      <c r="K83" s="50">
        <f>VLOOKUP($S83,AvgGoalStats!$A$3:$AE$998,20,FALSE)</f>
        <v>0.53333333333333333</v>
      </c>
      <c r="L83" s="50">
        <f>VLOOKUP($S83,AvgGoalStats!$A$3:$AE$998,21,FALSE)</f>
        <v>0.5</v>
      </c>
      <c r="M83" s="50">
        <f>VLOOKUP($S83,AvgGoalStats!$A$3:$AE$998,23,FALSE)</f>
        <v>1.1333333333333333</v>
      </c>
      <c r="N83" s="50">
        <f>VLOOKUP($S83,AvgGoalStats!$A$3:$AE$998,24,FALSE)</f>
        <v>1.1666666666666667</v>
      </c>
      <c r="O83" s="50">
        <f>VLOOKUP($S83,AvgGoalStats!$A$3:$AE$998,26,FALSE)</f>
        <v>0.6</v>
      </c>
      <c r="P83" s="50">
        <f>VLOOKUP($S83,AvgGoalStats!$A$3:$AE$998,27,FALSE)</f>
        <v>0.83333333333333337</v>
      </c>
      <c r="Q83" s="50">
        <f>VLOOKUP($S83,AvgGoalStats!$A$3:$AE$998,29,FALSE)</f>
        <v>0.53333333333333333</v>
      </c>
      <c r="R83" s="50">
        <f>VLOOKUP($S83,AvgGoalStats!$A$3:$AE$998,30,FALSE)</f>
        <v>0.33333333333333331</v>
      </c>
      <c r="S83" s="53" t="str">
        <f>Fixtures!A83</f>
        <v>Kristiansund</v>
      </c>
      <c r="T83" s="54">
        <f>Fixtures!D83</f>
        <v>43691</v>
      </c>
      <c r="U83" s="53" t="str">
        <f>Fixtures!B83</f>
        <v>Bodø / Glimt</v>
      </c>
      <c r="V83" s="51">
        <f>VLOOKUP($U83,AvgGoalStats!$A$3:$AE$998,5,FALSE)</f>
        <v>4</v>
      </c>
      <c r="W83" s="50">
        <f>VLOOKUP($U83,AvgGoalStats!$A$3:$AE$998,7,FALSE)</f>
        <v>4.7142857142857144</v>
      </c>
      <c r="X83" s="50">
        <f>VLOOKUP($U83,AvgGoalStats!$A$3:$AE$998,8,FALSE)</f>
        <v>2.4</v>
      </c>
      <c r="Y83" s="50">
        <f>VLOOKUP($U83,AvgGoalStats!$A$3:$AE$998,10,FALSE)</f>
        <v>2.1428571428571428</v>
      </c>
      <c r="Z83" s="50">
        <f>VLOOKUP($U83,AvgGoalStats!$A$3:$AE$998,11,FALSE)</f>
        <v>1.6</v>
      </c>
      <c r="AA83" s="50">
        <f>VLOOKUP($U83,AvgGoalStats!$A$3:$AE$998,13,FALSE)</f>
        <v>2.5714285714285716</v>
      </c>
      <c r="AB83" s="50">
        <f>VLOOKUP($U83,AvgGoalStats!$A$3:$AE$998,14,FALSE)</f>
        <v>1.7333333333333334</v>
      </c>
      <c r="AC83" s="50">
        <f>VLOOKUP($U83,AvgGoalStats!$A$3:$AE$998,16,FALSE)</f>
        <v>2</v>
      </c>
      <c r="AD83" s="50">
        <f>VLOOKUP($U83,AvgGoalStats!$A$3:$AE$998,17,FALSE)</f>
        <v>1</v>
      </c>
      <c r="AE83" s="50">
        <f>VLOOKUP($U83,AvgGoalStats!$A$3:$AE$998,19,FALSE)</f>
        <v>0.7142857142857143</v>
      </c>
      <c r="AF83" s="50">
        <f>VLOOKUP($U83,AvgGoalStats!$A$3:$AE$998,20,FALSE)</f>
        <v>0.73333333333333328</v>
      </c>
      <c r="AG83" s="50">
        <f>VLOOKUP($U83,AvgGoalStats!$A$3:$AE$998,22,FALSE)</f>
        <v>1.2857142857142858</v>
      </c>
      <c r="AH83" s="50">
        <f>VLOOKUP($U83,AvgGoalStats!$A$3:$AE$998,23,FALSE)</f>
        <v>2.2666666666666666</v>
      </c>
      <c r="AI83" s="50">
        <f>VLOOKUP($U83,AvgGoalStats!$A$3:$AE$998,25,FALSE)</f>
        <v>2.7142857142857144</v>
      </c>
      <c r="AJ83" s="50">
        <f>VLOOKUP($U83,AvgGoalStats!$A$3:$AE$998,26,FALSE)</f>
        <v>1.4</v>
      </c>
      <c r="AK83" s="50">
        <f>VLOOKUP($U83,AvgGoalStats!$A$3:$AE$998,28,FALSE)</f>
        <v>1.4285714285714286</v>
      </c>
      <c r="AL83" s="50">
        <f>VLOOKUP($U83,AvgGoalStats!$A$3:$AE$998,29,FALSE)</f>
        <v>0.8666666666666667</v>
      </c>
      <c r="AM83" s="50">
        <f>VLOOKUP($U83,AvgGoalStats!$A$3:$AE$998,31,FALSE)</f>
        <v>1.2857142857142858</v>
      </c>
    </row>
    <row r="84" spans="1:39" hidden="1" x14ac:dyDescent="0.3">
      <c r="A84" s="51">
        <f>VLOOKUP($S84,AvgGoalStats!$A$3:$AE$998,5,FALSE)</f>
        <v>3</v>
      </c>
      <c r="B84" s="50">
        <f>VLOOKUP($S84,AvgGoalStats!$A$3:$AE$998,6,FALSE)</f>
        <v>2.7142857142857144</v>
      </c>
      <c r="C84" s="50">
        <f>VLOOKUP($S84,AvgGoalStats!$A$3:$AE$998,8,FALSE)</f>
        <v>1.3333333333333333</v>
      </c>
      <c r="D84" s="50">
        <f>VLOOKUP($S84,AvgGoalStats!$A$3:$AE$998,9,FALSE)</f>
        <v>1.5714285714285714</v>
      </c>
      <c r="E84" s="50">
        <f>VLOOKUP($S84,AvgGoalStats!$A$3:$AE$998,11,FALSE)</f>
        <v>1.6666666666666667</v>
      </c>
      <c r="F84" s="50">
        <f>VLOOKUP($S84,AvgGoalStats!$A$3:$AE$998,12,FALSE)</f>
        <v>1.1428571428571428</v>
      </c>
      <c r="G84" s="50">
        <f>VLOOKUP($S84,AvgGoalStats!$A$3:$AE$998,14,FALSE)</f>
        <v>0.93333333333333335</v>
      </c>
      <c r="H84" s="50">
        <f>VLOOKUP($S84,AvgGoalStats!$A$3:$AE$998,15,FALSE)</f>
        <v>0.5714285714285714</v>
      </c>
      <c r="I84" s="50">
        <f>VLOOKUP($S84,AvgGoalStats!$A$3:$AE$998,17,FALSE)</f>
        <v>0.46666666666666667</v>
      </c>
      <c r="J84" s="50">
        <f>VLOOKUP($S84,AvgGoalStats!$A$3:$AE$998,18,FALSE)</f>
        <v>0.2857142857142857</v>
      </c>
      <c r="K84" s="50">
        <f>VLOOKUP($S84,AvgGoalStats!$A$3:$AE$998,20,FALSE)</f>
        <v>0.46666666666666667</v>
      </c>
      <c r="L84" s="50">
        <f>VLOOKUP($S84,AvgGoalStats!$A$3:$AE$998,21,FALSE)</f>
        <v>0.2857142857142857</v>
      </c>
      <c r="M84" s="50">
        <f>VLOOKUP($S84,AvgGoalStats!$A$3:$AE$998,23,FALSE)</f>
        <v>2.0666666666666669</v>
      </c>
      <c r="N84" s="50">
        <f>VLOOKUP($S84,AvgGoalStats!$A$3:$AE$998,24,FALSE)</f>
        <v>2.1428571428571428</v>
      </c>
      <c r="O84" s="50">
        <f>VLOOKUP($S84,AvgGoalStats!$A$3:$AE$998,26,FALSE)</f>
        <v>0.8666666666666667</v>
      </c>
      <c r="P84" s="50">
        <f>VLOOKUP($S84,AvgGoalStats!$A$3:$AE$998,27,FALSE)</f>
        <v>1.2857142857142858</v>
      </c>
      <c r="Q84" s="50">
        <f>VLOOKUP($S84,AvgGoalStats!$A$3:$AE$998,29,FALSE)</f>
        <v>1.2</v>
      </c>
      <c r="R84" s="50">
        <f>VLOOKUP($S84,AvgGoalStats!$A$3:$AE$998,30,FALSE)</f>
        <v>0.8571428571428571</v>
      </c>
      <c r="S84" s="53" t="str">
        <f>Fixtures!A84</f>
        <v>Viking</v>
      </c>
      <c r="T84" s="54">
        <f>Fixtures!D84</f>
        <v>43691</v>
      </c>
      <c r="U84" s="53" t="str">
        <f>Fixtures!B84</f>
        <v>Sarpsborg 08</v>
      </c>
      <c r="V84" s="51">
        <f>VLOOKUP($U84,AvgGoalStats!$A$3:$AE$998,5,FALSE)</f>
        <v>2.4375</v>
      </c>
      <c r="W84" s="50">
        <f>VLOOKUP($U84,AvgGoalStats!$A$3:$AE$998,7,FALSE)</f>
        <v>2.625</v>
      </c>
      <c r="X84" s="50">
        <f>VLOOKUP($U84,AvgGoalStats!$A$3:$AE$998,8,FALSE)</f>
        <v>1.0625</v>
      </c>
      <c r="Y84" s="50">
        <f>VLOOKUP($U84,AvgGoalStats!$A$3:$AE$998,10,FALSE)</f>
        <v>1</v>
      </c>
      <c r="Z84" s="50">
        <f>VLOOKUP($U84,AvgGoalStats!$A$3:$AE$998,11,FALSE)</f>
        <v>1.375</v>
      </c>
      <c r="AA84" s="50">
        <f>VLOOKUP($U84,AvgGoalStats!$A$3:$AE$998,13,FALSE)</f>
        <v>1.625</v>
      </c>
      <c r="AB84" s="50">
        <f>VLOOKUP($U84,AvgGoalStats!$A$3:$AE$998,14,FALSE)</f>
        <v>1.1875</v>
      </c>
      <c r="AC84" s="50">
        <f>VLOOKUP($U84,AvgGoalStats!$A$3:$AE$998,16,FALSE)</f>
        <v>1.5</v>
      </c>
      <c r="AD84" s="50">
        <f>VLOOKUP($U84,AvgGoalStats!$A$3:$AE$998,17,FALSE)</f>
        <v>0.375</v>
      </c>
      <c r="AE84" s="50">
        <f>VLOOKUP($U84,AvgGoalStats!$A$3:$AE$998,19,FALSE)</f>
        <v>0.375</v>
      </c>
      <c r="AF84" s="50">
        <f>VLOOKUP($U84,AvgGoalStats!$A$3:$AE$998,20,FALSE)</f>
        <v>0.8125</v>
      </c>
      <c r="AG84" s="50">
        <f>VLOOKUP($U84,AvgGoalStats!$A$3:$AE$998,22,FALSE)</f>
        <v>1.125</v>
      </c>
      <c r="AH84" s="50">
        <f>VLOOKUP($U84,AvgGoalStats!$A$3:$AE$998,23,FALSE)</f>
        <v>1.25</v>
      </c>
      <c r="AI84" s="50">
        <f>VLOOKUP($U84,AvgGoalStats!$A$3:$AE$998,25,FALSE)</f>
        <v>1.125</v>
      </c>
      <c r="AJ84" s="50">
        <f>VLOOKUP($U84,AvgGoalStats!$A$3:$AE$998,26,FALSE)</f>
        <v>0.6875</v>
      </c>
      <c r="AK84" s="50">
        <f>VLOOKUP($U84,AvgGoalStats!$A$3:$AE$998,28,FALSE)</f>
        <v>0.625</v>
      </c>
      <c r="AL84" s="50">
        <f>VLOOKUP($U84,AvgGoalStats!$A$3:$AE$998,29,FALSE)</f>
        <v>0.5625</v>
      </c>
      <c r="AM84" s="50">
        <f>VLOOKUP($U84,AvgGoalStats!$A$3:$AE$998,31,FALSE)</f>
        <v>0.5</v>
      </c>
    </row>
    <row r="85" spans="1:39" hidden="1" x14ac:dyDescent="0.3">
      <c r="A85" s="51">
        <f>VLOOKUP($S85,AvgGoalStats!$A$3:$AE$998,5,FALSE)</f>
        <v>2.6666666666666665</v>
      </c>
      <c r="B85" s="50">
        <f>VLOOKUP($S85,AvgGoalStats!$A$3:$AE$998,6,FALSE)</f>
        <v>4</v>
      </c>
      <c r="C85" s="50">
        <f>VLOOKUP($S85,AvgGoalStats!$A$3:$AE$998,8,FALSE)</f>
        <v>0.33333333333333331</v>
      </c>
      <c r="D85" s="50">
        <f>VLOOKUP($S85,AvgGoalStats!$A$3:$AE$998,9,FALSE)</f>
        <v>0</v>
      </c>
      <c r="E85" s="50">
        <f>VLOOKUP($S85,AvgGoalStats!$A$3:$AE$998,11,FALSE)</f>
        <v>2.3333333333333335</v>
      </c>
      <c r="F85" s="50">
        <f>VLOOKUP($S85,AvgGoalStats!$A$3:$AE$998,12,FALSE)</f>
        <v>4</v>
      </c>
      <c r="G85" s="50">
        <f>VLOOKUP($S85,AvgGoalStats!$A$3:$AE$998,14,FALSE)</f>
        <v>1.6666666666666667</v>
      </c>
      <c r="H85" s="50">
        <f>VLOOKUP($S85,AvgGoalStats!$A$3:$AE$998,15,FALSE)</f>
        <v>3</v>
      </c>
      <c r="I85" s="50">
        <f>VLOOKUP($S85,AvgGoalStats!$A$3:$AE$998,17,FALSE)</f>
        <v>0.33333333333333331</v>
      </c>
      <c r="J85" s="50">
        <f>VLOOKUP($S85,AvgGoalStats!$A$3:$AE$998,18,FALSE)</f>
        <v>0</v>
      </c>
      <c r="K85" s="50">
        <f>VLOOKUP($S85,AvgGoalStats!$A$3:$AE$998,20,FALSE)</f>
        <v>1.3333333333333333</v>
      </c>
      <c r="L85" s="50">
        <f>VLOOKUP($S85,AvgGoalStats!$A$3:$AE$998,21,FALSE)</f>
        <v>3</v>
      </c>
      <c r="M85" s="50">
        <f>VLOOKUP($S85,AvgGoalStats!$A$3:$AE$998,23,FALSE)</f>
        <v>1</v>
      </c>
      <c r="N85" s="50">
        <f>VLOOKUP($S85,AvgGoalStats!$A$3:$AE$998,24,FALSE)</f>
        <v>1</v>
      </c>
      <c r="O85" s="50">
        <f>VLOOKUP($S85,AvgGoalStats!$A$3:$AE$998,26,FALSE)</f>
        <v>0</v>
      </c>
      <c r="P85" s="50">
        <f>VLOOKUP($S85,AvgGoalStats!$A$3:$AE$998,27,FALSE)</f>
        <v>0</v>
      </c>
      <c r="Q85" s="50">
        <f>VLOOKUP($S85,AvgGoalStats!$A$3:$AE$998,29,FALSE)</f>
        <v>1</v>
      </c>
      <c r="R85" s="50">
        <f>VLOOKUP($S85,AvgGoalStats!$A$3:$AE$998,30,FALSE)</f>
        <v>1</v>
      </c>
      <c r="S85" s="53" t="str">
        <f>Fixtures!A85</f>
        <v>Zürich</v>
      </c>
      <c r="T85" s="54">
        <f>Fixtures!D85</f>
        <v>43691</v>
      </c>
      <c r="U85" s="53" t="str">
        <f>Fixtures!B85</f>
        <v>St. Gallen</v>
      </c>
      <c r="V85" s="51">
        <f>VLOOKUP($U85,AvgGoalStats!$A$3:$AE$998,5,FALSE)</f>
        <v>3</v>
      </c>
      <c r="W85" s="50">
        <f>VLOOKUP($U85,AvgGoalStats!$A$3:$AE$998,7,FALSE)</f>
        <v>2.5</v>
      </c>
      <c r="X85" s="50">
        <f>VLOOKUP($U85,AvgGoalStats!$A$3:$AE$998,8,FALSE)</f>
        <v>1.25</v>
      </c>
      <c r="Y85" s="50">
        <f>VLOOKUP($U85,AvgGoalStats!$A$3:$AE$998,10,FALSE)</f>
        <v>1.5</v>
      </c>
      <c r="Z85" s="50">
        <f>VLOOKUP($U85,AvgGoalStats!$A$3:$AE$998,11,FALSE)</f>
        <v>1.75</v>
      </c>
      <c r="AA85" s="50">
        <f>VLOOKUP($U85,AvgGoalStats!$A$3:$AE$998,13,FALSE)</f>
        <v>1</v>
      </c>
      <c r="AB85" s="50">
        <f>VLOOKUP($U85,AvgGoalStats!$A$3:$AE$998,14,FALSE)</f>
        <v>1.25</v>
      </c>
      <c r="AC85" s="50">
        <f>VLOOKUP($U85,AvgGoalStats!$A$3:$AE$998,16,FALSE)</f>
        <v>1</v>
      </c>
      <c r="AD85" s="50">
        <f>VLOOKUP($U85,AvgGoalStats!$A$3:$AE$998,17,FALSE)</f>
        <v>0.75</v>
      </c>
      <c r="AE85" s="50">
        <f>VLOOKUP($U85,AvgGoalStats!$A$3:$AE$998,19,FALSE)</f>
        <v>1</v>
      </c>
      <c r="AF85" s="50">
        <f>VLOOKUP($U85,AvgGoalStats!$A$3:$AE$998,20,FALSE)</f>
        <v>0.5</v>
      </c>
      <c r="AG85" s="50">
        <f>VLOOKUP($U85,AvgGoalStats!$A$3:$AE$998,22,FALSE)</f>
        <v>0</v>
      </c>
      <c r="AH85" s="50">
        <f>VLOOKUP($U85,AvgGoalStats!$A$3:$AE$998,23,FALSE)</f>
        <v>1.75</v>
      </c>
      <c r="AI85" s="50">
        <f>VLOOKUP($U85,AvgGoalStats!$A$3:$AE$998,25,FALSE)</f>
        <v>1.5</v>
      </c>
      <c r="AJ85" s="50">
        <f>VLOOKUP($U85,AvgGoalStats!$A$3:$AE$998,26,FALSE)</f>
        <v>0.5</v>
      </c>
      <c r="AK85" s="50">
        <f>VLOOKUP($U85,AvgGoalStats!$A$3:$AE$998,28,FALSE)</f>
        <v>0.5</v>
      </c>
      <c r="AL85" s="50">
        <f>VLOOKUP($U85,AvgGoalStats!$A$3:$AE$998,29,FALSE)</f>
        <v>1.25</v>
      </c>
      <c r="AM85" s="50">
        <f>VLOOKUP($U85,AvgGoalStats!$A$3:$AE$998,31,FALSE)</f>
        <v>1</v>
      </c>
    </row>
    <row r="86" spans="1:39" hidden="1" x14ac:dyDescent="0.3">
      <c r="A86" s="51">
        <f>VLOOKUP($S86,AvgGoalStats!$A$3:$AE$998,5,FALSE)</f>
        <v>3.1818181818181817</v>
      </c>
      <c r="B86" s="50">
        <f>VLOOKUP($S86,AvgGoalStats!$A$3:$AE$998,6,FALSE)</f>
        <v>2.8181818181818183</v>
      </c>
      <c r="C86" s="50">
        <f>VLOOKUP($S86,AvgGoalStats!$A$3:$AE$998,8,FALSE)</f>
        <v>1.5909090909090908</v>
      </c>
      <c r="D86" s="50">
        <f>VLOOKUP($S86,AvgGoalStats!$A$3:$AE$998,9,FALSE)</f>
        <v>1.4545454545454546</v>
      </c>
      <c r="E86" s="50">
        <f>VLOOKUP($S86,AvgGoalStats!$A$3:$AE$998,11,FALSE)</f>
        <v>1.5909090909090908</v>
      </c>
      <c r="F86" s="50">
        <f>VLOOKUP($S86,AvgGoalStats!$A$3:$AE$998,12,FALSE)</f>
        <v>1.3636363636363635</v>
      </c>
      <c r="G86" s="50">
        <f>VLOOKUP($S86,AvgGoalStats!$A$3:$AE$998,14,FALSE)</f>
        <v>1.4090909090909092</v>
      </c>
      <c r="H86" s="50">
        <f>VLOOKUP($S86,AvgGoalStats!$A$3:$AE$998,15,FALSE)</f>
        <v>1.3636363636363635</v>
      </c>
      <c r="I86" s="50">
        <f>VLOOKUP($S86,AvgGoalStats!$A$3:$AE$998,17,FALSE)</f>
        <v>0.59090909090909094</v>
      </c>
      <c r="J86" s="50">
        <f>VLOOKUP($S86,AvgGoalStats!$A$3:$AE$998,18,FALSE)</f>
        <v>0.72727272727272729</v>
      </c>
      <c r="K86" s="50">
        <f>VLOOKUP($S86,AvgGoalStats!$A$3:$AE$998,20,FALSE)</f>
        <v>0.81818181818181823</v>
      </c>
      <c r="L86" s="50">
        <f>VLOOKUP($S86,AvgGoalStats!$A$3:$AE$998,21,FALSE)</f>
        <v>0.63636363636363635</v>
      </c>
      <c r="M86" s="50">
        <f>VLOOKUP($S86,AvgGoalStats!$A$3:$AE$998,23,FALSE)</f>
        <v>1.7727272727272727</v>
      </c>
      <c r="N86" s="50">
        <f>VLOOKUP($S86,AvgGoalStats!$A$3:$AE$998,24,FALSE)</f>
        <v>1.4545454545454546</v>
      </c>
      <c r="O86" s="50">
        <f>VLOOKUP($S86,AvgGoalStats!$A$3:$AE$998,26,FALSE)</f>
        <v>1</v>
      </c>
      <c r="P86" s="50">
        <f>VLOOKUP($S86,AvgGoalStats!$A$3:$AE$998,27,FALSE)</f>
        <v>0.72727272727272729</v>
      </c>
      <c r="Q86" s="50">
        <f>VLOOKUP($S86,AvgGoalStats!$A$3:$AE$998,29,FALSE)</f>
        <v>0.77272727272727271</v>
      </c>
      <c r="R86" s="50">
        <f>VLOOKUP($S86,AvgGoalStats!$A$3:$AE$998,30,FALSE)</f>
        <v>0.72727272727272729</v>
      </c>
      <c r="S86" s="53" t="str">
        <f>Fixtures!A86</f>
        <v>Dalian Yifang</v>
      </c>
      <c r="T86" s="54">
        <f>Fixtures!D86</f>
        <v>43692</v>
      </c>
      <c r="U86" s="53" t="str">
        <f>Fixtures!B86</f>
        <v>Beijing Guoan</v>
      </c>
      <c r="V86" s="51">
        <f>VLOOKUP($U86,AvgGoalStats!$A$3:$AE$998,5,FALSE)</f>
        <v>2.6666666666666665</v>
      </c>
      <c r="W86" s="50">
        <f>VLOOKUP($U86,AvgGoalStats!$A$3:$AE$998,7,FALSE)</f>
        <v>1.8</v>
      </c>
      <c r="X86" s="50">
        <f>VLOOKUP($U86,AvgGoalStats!$A$3:$AE$998,8,FALSE)</f>
        <v>1.9523809523809523</v>
      </c>
      <c r="Y86" s="50">
        <f>VLOOKUP($U86,AvgGoalStats!$A$3:$AE$998,10,FALSE)</f>
        <v>1.1000000000000001</v>
      </c>
      <c r="Z86" s="50">
        <f>VLOOKUP($U86,AvgGoalStats!$A$3:$AE$998,11,FALSE)</f>
        <v>0.7142857142857143</v>
      </c>
      <c r="AA86" s="50">
        <f>VLOOKUP($U86,AvgGoalStats!$A$3:$AE$998,13,FALSE)</f>
        <v>0.7</v>
      </c>
      <c r="AB86" s="50">
        <f>VLOOKUP($U86,AvgGoalStats!$A$3:$AE$998,14,FALSE)</f>
        <v>1.2380952380952381</v>
      </c>
      <c r="AC86" s="50">
        <f>VLOOKUP($U86,AvgGoalStats!$A$3:$AE$998,16,FALSE)</f>
        <v>1</v>
      </c>
      <c r="AD86" s="50">
        <f>VLOOKUP($U86,AvgGoalStats!$A$3:$AE$998,17,FALSE)</f>
        <v>0.80952380952380953</v>
      </c>
      <c r="AE86" s="50">
        <f>VLOOKUP($U86,AvgGoalStats!$A$3:$AE$998,19,FALSE)</f>
        <v>0.4</v>
      </c>
      <c r="AF86" s="50">
        <f>VLOOKUP($U86,AvgGoalStats!$A$3:$AE$998,20,FALSE)</f>
        <v>0.42857142857142855</v>
      </c>
      <c r="AG86" s="50">
        <f>VLOOKUP($U86,AvgGoalStats!$A$3:$AE$998,22,FALSE)</f>
        <v>0.6</v>
      </c>
      <c r="AH86" s="50">
        <f>VLOOKUP($U86,AvgGoalStats!$A$3:$AE$998,23,FALSE)</f>
        <v>1.4285714285714286</v>
      </c>
      <c r="AI86" s="50">
        <f>VLOOKUP($U86,AvgGoalStats!$A$3:$AE$998,25,FALSE)</f>
        <v>0.8</v>
      </c>
      <c r="AJ86" s="50">
        <f>VLOOKUP($U86,AvgGoalStats!$A$3:$AE$998,26,FALSE)</f>
        <v>1.1428571428571428</v>
      </c>
      <c r="AK86" s="50">
        <f>VLOOKUP($U86,AvgGoalStats!$A$3:$AE$998,28,FALSE)</f>
        <v>0.7</v>
      </c>
      <c r="AL86" s="50">
        <f>VLOOKUP($U86,AvgGoalStats!$A$3:$AE$998,29,FALSE)</f>
        <v>0.2857142857142857</v>
      </c>
      <c r="AM86" s="50">
        <f>VLOOKUP($U86,AvgGoalStats!$A$3:$AE$998,31,FALSE)</f>
        <v>0.1</v>
      </c>
    </row>
    <row r="87" spans="1:39" hidden="1" x14ac:dyDescent="0.3">
      <c r="A87" s="51">
        <f>VLOOKUP($S87,AvgGoalStats!$A$3:$AE$998,5,FALSE)</f>
        <v>2.6363636363636362</v>
      </c>
      <c r="B87" s="50">
        <f>VLOOKUP($S87,AvgGoalStats!$A$3:$AE$998,6,FALSE)</f>
        <v>2.2727272727272729</v>
      </c>
      <c r="C87" s="50">
        <f>VLOOKUP($S87,AvgGoalStats!$A$3:$AE$998,8,FALSE)</f>
        <v>1.2727272727272727</v>
      </c>
      <c r="D87" s="50">
        <f>VLOOKUP($S87,AvgGoalStats!$A$3:$AE$998,9,FALSE)</f>
        <v>1.1818181818181819</v>
      </c>
      <c r="E87" s="50">
        <f>VLOOKUP($S87,AvgGoalStats!$A$3:$AE$998,11,FALSE)</f>
        <v>1.3636363636363635</v>
      </c>
      <c r="F87" s="50">
        <f>VLOOKUP($S87,AvgGoalStats!$A$3:$AE$998,12,FALSE)</f>
        <v>1.0909090909090908</v>
      </c>
      <c r="G87" s="50">
        <f>VLOOKUP($S87,AvgGoalStats!$A$3:$AE$998,14,FALSE)</f>
        <v>0.90909090909090906</v>
      </c>
      <c r="H87" s="50">
        <f>VLOOKUP($S87,AvgGoalStats!$A$3:$AE$998,15,FALSE)</f>
        <v>0.81818181818181823</v>
      </c>
      <c r="I87" s="50">
        <f>VLOOKUP($S87,AvgGoalStats!$A$3:$AE$998,17,FALSE)</f>
        <v>0.36363636363636365</v>
      </c>
      <c r="J87" s="50">
        <f>VLOOKUP($S87,AvgGoalStats!$A$3:$AE$998,18,FALSE)</f>
        <v>0.45454545454545453</v>
      </c>
      <c r="K87" s="50">
        <f>VLOOKUP($S87,AvgGoalStats!$A$3:$AE$998,20,FALSE)</f>
        <v>0.54545454545454541</v>
      </c>
      <c r="L87" s="50">
        <f>VLOOKUP($S87,AvgGoalStats!$A$3:$AE$998,21,FALSE)</f>
        <v>0.36363636363636365</v>
      </c>
      <c r="M87" s="50">
        <f>VLOOKUP($S87,AvgGoalStats!$A$3:$AE$998,23,FALSE)</f>
        <v>1.7272727272727273</v>
      </c>
      <c r="N87" s="50">
        <f>VLOOKUP($S87,AvgGoalStats!$A$3:$AE$998,24,FALSE)</f>
        <v>1.4545454545454546</v>
      </c>
      <c r="O87" s="50">
        <f>VLOOKUP($S87,AvgGoalStats!$A$3:$AE$998,26,FALSE)</f>
        <v>0.90909090909090906</v>
      </c>
      <c r="P87" s="50">
        <f>VLOOKUP($S87,AvgGoalStats!$A$3:$AE$998,27,FALSE)</f>
        <v>0.72727272727272729</v>
      </c>
      <c r="Q87" s="50">
        <f>VLOOKUP($S87,AvgGoalStats!$A$3:$AE$998,29,FALSE)</f>
        <v>0.81818181818181823</v>
      </c>
      <c r="R87" s="50">
        <f>VLOOKUP($S87,AvgGoalStats!$A$3:$AE$998,30,FALSE)</f>
        <v>0.72727272727272729</v>
      </c>
      <c r="S87" s="53" t="str">
        <f>Fixtures!A87</f>
        <v>Wuhan Zall</v>
      </c>
      <c r="T87" s="54">
        <f>Fixtures!D87</f>
        <v>43692</v>
      </c>
      <c r="U87" s="53" t="str">
        <f>Fixtures!B87</f>
        <v>Shandong Luneng</v>
      </c>
      <c r="V87" s="51">
        <f>VLOOKUP($U87,AvgGoalStats!$A$3:$AE$998,5,FALSE)</f>
        <v>2.8181818181818183</v>
      </c>
      <c r="W87" s="50">
        <f>VLOOKUP($U87,AvgGoalStats!$A$3:$AE$998,7,FALSE)</f>
        <v>3.0909090909090908</v>
      </c>
      <c r="X87" s="50">
        <f>VLOOKUP($U87,AvgGoalStats!$A$3:$AE$998,8,FALSE)</f>
        <v>1.7272727272727273</v>
      </c>
      <c r="Y87" s="50">
        <f>VLOOKUP($U87,AvgGoalStats!$A$3:$AE$998,10,FALSE)</f>
        <v>1.7272727272727273</v>
      </c>
      <c r="Z87" s="50">
        <f>VLOOKUP($U87,AvgGoalStats!$A$3:$AE$998,11,FALSE)</f>
        <v>1.0909090909090908</v>
      </c>
      <c r="AA87" s="50">
        <f>VLOOKUP($U87,AvgGoalStats!$A$3:$AE$998,13,FALSE)</f>
        <v>1.3636363636363635</v>
      </c>
      <c r="AB87" s="50">
        <f>VLOOKUP($U87,AvgGoalStats!$A$3:$AE$998,14,FALSE)</f>
        <v>1.1363636363636365</v>
      </c>
      <c r="AC87" s="50">
        <f>VLOOKUP($U87,AvgGoalStats!$A$3:$AE$998,16,FALSE)</f>
        <v>1</v>
      </c>
      <c r="AD87" s="50">
        <f>VLOOKUP($U87,AvgGoalStats!$A$3:$AE$998,17,FALSE)</f>
        <v>0.72727272727272729</v>
      </c>
      <c r="AE87" s="50">
        <f>VLOOKUP($U87,AvgGoalStats!$A$3:$AE$998,19,FALSE)</f>
        <v>0.36363636363636365</v>
      </c>
      <c r="AF87" s="50">
        <f>VLOOKUP($U87,AvgGoalStats!$A$3:$AE$998,20,FALSE)</f>
        <v>0.40909090909090912</v>
      </c>
      <c r="AG87" s="50">
        <f>VLOOKUP($U87,AvgGoalStats!$A$3:$AE$998,22,FALSE)</f>
        <v>0.63636363636363635</v>
      </c>
      <c r="AH87" s="50">
        <f>VLOOKUP($U87,AvgGoalStats!$A$3:$AE$998,23,FALSE)</f>
        <v>1.6818181818181819</v>
      </c>
      <c r="AI87" s="50">
        <f>VLOOKUP($U87,AvgGoalStats!$A$3:$AE$998,25,FALSE)</f>
        <v>2.0909090909090908</v>
      </c>
      <c r="AJ87" s="50">
        <f>VLOOKUP($U87,AvgGoalStats!$A$3:$AE$998,26,FALSE)</f>
        <v>1</v>
      </c>
      <c r="AK87" s="50">
        <f>VLOOKUP($U87,AvgGoalStats!$A$3:$AE$998,28,FALSE)</f>
        <v>1.3636363636363635</v>
      </c>
      <c r="AL87" s="50">
        <f>VLOOKUP($U87,AvgGoalStats!$A$3:$AE$998,29,FALSE)</f>
        <v>0.68181818181818177</v>
      </c>
      <c r="AM87" s="50">
        <f>VLOOKUP($U87,AvgGoalStats!$A$3:$AE$998,31,FALSE)</f>
        <v>0.72727272727272729</v>
      </c>
    </row>
    <row r="88" spans="1:39" hidden="1" x14ac:dyDescent="0.3">
      <c r="A88" s="51">
        <f>VLOOKUP($S88,AvgGoalStats!$A$3:$AE$998,5,FALSE)</f>
        <v>2.9523809523809526</v>
      </c>
      <c r="B88" s="50">
        <f>VLOOKUP($S88,AvgGoalStats!$A$3:$AE$998,6,FALSE)</f>
        <v>3</v>
      </c>
      <c r="C88" s="50">
        <f>VLOOKUP($S88,AvgGoalStats!$A$3:$AE$998,8,FALSE)</f>
        <v>1.1904761904761905</v>
      </c>
      <c r="D88" s="50">
        <f>VLOOKUP($S88,AvgGoalStats!$A$3:$AE$998,9,FALSE)</f>
        <v>1.3</v>
      </c>
      <c r="E88" s="50">
        <f>VLOOKUP($S88,AvgGoalStats!$A$3:$AE$998,11,FALSE)</f>
        <v>1.7619047619047619</v>
      </c>
      <c r="F88" s="50">
        <f>VLOOKUP($S88,AvgGoalStats!$A$3:$AE$998,12,FALSE)</f>
        <v>1.7</v>
      </c>
      <c r="G88" s="50">
        <f>VLOOKUP($S88,AvgGoalStats!$A$3:$AE$998,14,FALSE)</f>
        <v>1.1428571428571428</v>
      </c>
      <c r="H88" s="50">
        <f>VLOOKUP($S88,AvgGoalStats!$A$3:$AE$998,15,FALSE)</f>
        <v>1.1000000000000001</v>
      </c>
      <c r="I88" s="50">
        <f>VLOOKUP($S88,AvgGoalStats!$A$3:$AE$998,17,FALSE)</f>
        <v>0.42857142857142855</v>
      </c>
      <c r="J88" s="50">
        <f>VLOOKUP($S88,AvgGoalStats!$A$3:$AE$998,18,FALSE)</f>
        <v>0.5</v>
      </c>
      <c r="K88" s="50">
        <f>VLOOKUP($S88,AvgGoalStats!$A$3:$AE$998,20,FALSE)</f>
        <v>0.7142857142857143</v>
      </c>
      <c r="L88" s="50">
        <f>VLOOKUP($S88,AvgGoalStats!$A$3:$AE$998,21,FALSE)</f>
        <v>0.6</v>
      </c>
      <c r="M88" s="50">
        <f>VLOOKUP($S88,AvgGoalStats!$A$3:$AE$998,23,FALSE)</f>
        <v>1.8095238095238095</v>
      </c>
      <c r="N88" s="50">
        <f>VLOOKUP($S88,AvgGoalStats!$A$3:$AE$998,24,FALSE)</f>
        <v>1.9</v>
      </c>
      <c r="O88" s="50">
        <f>VLOOKUP($S88,AvgGoalStats!$A$3:$AE$998,26,FALSE)</f>
        <v>0.76190476190476186</v>
      </c>
      <c r="P88" s="50">
        <f>VLOOKUP($S88,AvgGoalStats!$A$3:$AE$998,27,FALSE)</f>
        <v>0.8</v>
      </c>
      <c r="Q88" s="50">
        <f>VLOOKUP($S88,AvgGoalStats!$A$3:$AE$998,29,FALSE)</f>
        <v>1.0476190476190477</v>
      </c>
      <c r="R88" s="50">
        <f>VLOOKUP($S88,AvgGoalStats!$A$3:$AE$998,30,FALSE)</f>
        <v>1.1000000000000001</v>
      </c>
      <c r="S88" s="53" t="str">
        <f>Fixtures!A88</f>
        <v>Tianjin Tianhai</v>
      </c>
      <c r="T88" s="54">
        <f>Fixtures!D88</f>
        <v>43692</v>
      </c>
      <c r="U88" s="53" t="str">
        <f>Fixtures!B88</f>
        <v>Shanghai Shenhua</v>
      </c>
      <c r="V88" s="51">
        <f>VLOOKUP($U88,AvgGoalStats!$A$3:$AE$998,5,FALSE)</f>
        <v>3.4285714285714284</v>
      </c>
      <c r="W88" s="50">
        <f>VLOOKUP($U88,AvgGoalStats!$A$3:$AE$998,7,FALSE)</f>
        <v>2.7272727272727271</v>
      </c>
      <c r="X88" s="50">
        <f>VLOOKUP($U88,AvgGoalStats!$A$3:$AE$998,8,FALSE)</f>
        <v>1.5714285714285714</v>
      </c>
      <c r="Y88" s="50">
        <f>VLOOKUP($U88,AvgGoalStats!$A$3:$AE$998,10,FALSE)</f>
        <v>1.2727272727272727</v>
      </c>
      <c r="Z88" s="50">
        <f>VLOOKUP($U88,AvgGoalStats!$A$3:$AE$998,11,FALSE)</f>
        <v>1.8571428571428572</v>
      </c>
      <c r="AA88" s="50">
        <f>VLOOKUP($U88,AvgGoalStats!$A$3:$AE$998,13,FALSE)</f>
        <v>1.4545454545454546</v>
      </c>
      <c r="AB88" s="50">
        <f>VLOOKUP($U88,AvgGoalStats!$A$3:$AE$998,14,FALSE)</f>
        <v>1.5238095238095237</v>
      </c>
      <c r="AC88" s="50">
        <f>VLOOKUP($U88,AvgGoalStats!$A$3:$AE$998,16,FALSE)</f>
        <v>0.90909090909090906</v>
      </c>
      <c r="AD88" s="50">
        <f>VLOOKUP($U88,AvgGoalStats!$A$3:$AE$998,17,FALSE)</f>
        <v>0.76190476190476186</v>
      </c>
      <c r="AE88" s="50">
        <f>VLOOKUP($U88,AvgGoalStats!$A$3:$AE$998,19,FALSE)</f>
        <v>0.45454545454545453</v>
      </c>
      <c r="AF88" s="50">
        <f>VLOOKUP($U88,AvgGoalStats!$A$3:$AE$998,20,FALSE)</f>
        <v>0.76190476190476186</v>
      </c>
      <c r="AG88" s="50">
        <f>VLOOKUP($U88,AvgGoalStats!$A$3:$AE$998,22,FALSE)</f>
        <v>0.45454545454545453</v>
      </c>
      <c r="AH88" s="50">
        <f>VLOOKUP($U88,AvgGoalStats!$A$3:$AE$998,23,FALSE)</f>
        <v>1.9047619047619047</v>
      </c>
      <c r="AI88" s="50">
        <f>VLOOKUP($U88,AvgGoalStats!$A$3:$AE$998,25,FALSE)</f>
        <v>1.8181818181818181</v>
      </c>
      <c r="AJ88" s="50">
        <f>VLOOKUP($U88,AvgGoalStats!$A$3:$AE$998,26,FALSE)</f>
        <v>0.80952380952380953</v>
      </c>
      <c r="AK88" s="50">
        <f>VLOOKUP($U88,AvgGoalStats!$A$3:$AE$998,28,FALSE)</f>
        <v>0.81818181818181823</v>
      </c>
      <c r="AL88" s="50">
        <f>VLOOKUP($U88,AvgGoalStats!$A$3:$AE$998,29,FALSE)</f>
        <v>1.0952380952380953</v>
      </c>
      <c r="AM88" s="50">
        <f>VLOOKUP($U88,AvgGoalStats!$A$3:$AE$998,31,FALSE)</f>
        <v>1</v>
      </c>
    </row>
    <row r="89" spans="1:39" hidden="1" x14ac:dyDescent="0.3">
      <c r="A89" s="51">
        <f>VLOOKUP($S89,AvgGoalStats!$A$3:$AE$998,5,FALSE)</f>
        <v>3</v>
      </c>
      <c r="B89" s="50">
        <f>VLOOKUP($S89,AvgGoalStats!$A$3:$AE$998,6,FALSE)</f>
        <v>2.6</v>
      </c>
      <c r="C89" s="50">
        <f>VLOOKUP($S89,AvgGoalStats!$A$3:$AE$998,8,FALSE)</f>
        <v>2.3809523809523809</v>
      </c>
      <c r="D89" s="50">
        <f>VLOOKUP($S89,AvgGoalStats!$A$3:$AE$998,9,FALSE)</f>
        <v>2</v>
      </c>
      <c r="E89" s="50">
        <f>VLOOKUP($S89,AvgGoalStats!$A$3:$AE$998,11,FALSE)</f>
        <v>0.61904761904761907</v>
      </c>
      <c r="F89" s="50">
        <f>VLOOKUP($S89,AvgGoalStats!$A$3:$AE$998,12,FALSE)</f>
        <v>0.6</v>
      </c>
      <c r="G89" s="50">
        <f>VLOOKUP($S89,AvgGoalStats!$A$3:$AE$998,14,FALSE)</f>
        <v>1.2380952380952381</v>
      </c>
      <c r="H89" s="50">
        <f>VLOOKUP($S89,AvgGoalStats!$A$3:$AE$998,15,FALSE)</f>
        <v>1.2</v>
      </c>
      <c r="I89" s="50">
        <f>VLOOKUP($S89,AvgGoalStats!$A$3:$AE$998,17,FALSE)</f>
        <v>1</v>
      </c>
      <c r="J89" s="50">
        <f>VLOOKUP($S89,AvgGoalStats!$A$3:$AE$998,18,FALSE)</f>
        <v>1</v>
      </c>
      <c r="K89" s="50">
        <f>VLOOKUP($S89,AvgGoalStats!$A$3:$AE$998,20,FALSE)</f>
        <v>0.23809523809523808</v>
      </c>
      <c r="L89" s="50">
        <f>VLOOKUP($S89,AvgGoalStats!$A$3:$AE$998,21,FALSE)</f>
        <v>0.2</v>
      </c>
      <c r="M89" s="50">
        <f>VLOOKUP($S89,AvgGoalStats!$A$3:$AE$998,23,FALSE)</f>
        <v>1.7619047619047619</v>
      </c>
      <c r="N89" s="50">
        <f>VLOOKUP($S89,AvgGoalStats!$A$3:$AE$998,24,FALSE)</f>
        <v>1.4</v>
      </c>
      <c r="O89" s="50">
        <f>VLOOKUP($S89,AvgGoalStats!$A$3:$AE$998,26,FALSE)</f>
        <v>1.3809523809523809</v>
      </c>
      <c r="P89" s="50">
        <f>VLOOKUP($S89,AvgGoalStats!$A$3:$AE$998,27,FALSE)</f>
        <v>1</v>
      </c>
      <c r="Q89" s="50">
        <f>VLOOKUP($S89,AvgGoalStats!$A$3:$AE$998,29,FALSE)</f>
        <v>0.38095238095238093</v>
      </c>
      <c r="R89" s="50">
        <f>VLOOKUP($S89,AvgGoalStats!$A$3:$AE$998,30,FALSE)</f>
        <v>0.4</v>
      </c>
      <c r="S89" s="53" t="str">
        <f>Fixtures!A89</f>
        <v>Guangzhou Evergrande</v>
      </c>
      <c r="T89" s="54">
        <f>Fixtures!D89</f>
        <v>43692</v>
      </c>
      <c r="U89" s="53" t="str">
        <f>Fixtures!B89</f>
        <v>Chongqing Dangdai Lifan</v>
      </c>
      <c r="V89" s="51">
        <f>VLOOKUP($U89,AvgGoalStats!$A$3:$AE$998,5,FALSE)</f>
        <v>3.0476190476190474</v>
      </c>
      <c r="W89" s="50">
        <f>VLOOKUP($U89,AvgGoalStats!$A$3:$AE$998,7,FALSE)</f>
        <v>3.8</v>
      </c>
      <c r="X89" s="50">
        <f>VLOOKUP($U89,AvgGoalStats!$A$3:$AE$998,8,FALSE)</f>
        <v>1.3333333333333333</v>
      </c>
      <c r="Y89" s="50">
        <f>VLOOKUP($U89,AvgGoalStats!$A$3:$AE$998,10,FALSE)</f>
        <v>1.6</v>
      </c>
      <c r="Z89" s="50">
        <f>VLOOKUP($U89,AvgGoalStats!$A$3:$AE$998,11,FALSE)</f>
        <v>1.7142857142857142</v>
      </c>
      <c r="AA89" s="50">
        <f>VLOOKUP($U89,AvgGoalStats!$A$3:$AE$998,13,FALSE)</f>
        <v>2.2000000000000002</v>
      </c>
      <c r="AB89" s="50">
        <f>VLOOKUP($U89,AvgGoalStats!$A$3:$AE$998,14,FALSE)</f>
        <v>0.90476190476190477</v>
      </c>
      <c r="AC89" s="50">
        <f>VLOOKUP($U89,AvgGoalStats!$A$3:$AE$998,16,FALSE)</f>
        <v>1</v>
      </c>
      <c r="AD89" s="50">
        <f>VLOOKUP($U89,AvgGoalStats!$A$3:$AE$998,17,FALSE)</f>
        <v>0.52380952380952384</v>
      </c>
      <c r="AE89" s="50">
        <f>VLOOKUP($U89,AvgGoalStats!$A$3:$AE$998,19,FALSE)</f>
        <v>0.7</v>
      </c>
      <c r="AF89" s="50">
        <f>VLOOKUP($U89,AvgGoalStats!$A$3:$AE$998,20,FALSE)</f>
        <v>0.38095238095238093</v>
      </c>
      <c r="AG89" s="50">
        <f>VLOOKUP($U89,AvgGoalStats!$A$3:$AE$998,22,FALSE)</f>
        <v>0.3</v>
      </c>
      <c r="AH89" s="50">
        <f>VLOOKUP($U89,AvgGoalStats!$A$3:$AE$998,23,FALSE)</f>
        <v>2.1428571428571428</v>
      </c>
      <c r="AI89" s="50">
        <f>VLOOKUP($U89,AvgGoalStats!$A$3:$AE$998,25,FALSE)</f>
        <v>2.8</v>
      </c>
      <c r="AJ89" s="50">
        <f>VLOOKUP($U89,AvgGoalStats!$A$3:$AE$998,26,FALSE)</f>
        <v>0.80952380952380953</v>
      </c>
      <c r="AK89" s="50">
        <f>VLOOKUP($U89,AvgGoalStats!$A$3:$AE$998,28,FALSE)</f>
        <v>0.9</v>
      </c>
      <c r="AL89" s="50">
        <f>VLOOKUP($U89,AvgGoalStats!$A$3:$AE$998,29,FALSE)</f>
        <v>1.3333333333333333</v>
      </c>
      <c r="AM89" s="50">
        <f>VLOOKUP($U89,AvgGoalStats!$A$3:$AE$998,31,FALSE)</f>
        <v>1.9</v>
      </c>
    </row>
    <row r="90" spans="1:39" hidden="1" x14ac:dyDescent="0.3">
      <c r="A90" s="51">
        <f>VLOOKUP($S90,AvgGoalStats!$A$3:$AE$998,5,FALSE)</f>
        <v>1.8333333333333333</v>
      </c>
      <c r="B90" s="50">
        <f>VLOOKUP($S90,AvgGoalStats!$A$3:$AE$998,6,FALSE)</f>
        <v>1.5</v>
      </c>
      <c r="C90" s="50">
        <f>VLOOKUP($S90,AvgGoalStats!$A$3:$AE$998,8,FALSE)</f>
        <v>0.88888888888888884</v>
      </c>
      <c r="D90" s="50">
        <f>VLOOKUP($S90,AvgGoalStats!$A$3:$AE$998,9,FALSE)</f>
        <v>0.75</v>
      </c>
      <c r="E90" s="50">
        <f>VLOOKUP($S90,AvgGoalStats!$A$3:$AE$998,11,FALSE)</f>
        <v>0.94444444444444442</v>
      </c>
      <c r="F90" s="50">
        <f>VLOOKUP($S90,AvgGoalStats!$A$3:$AE$998,12,FALSE)</f>
        <v>0.75</v>
      </c>
      <c r="G90" s="50">
        <f>VLOOKUP($S90,AvgGoalStats!$A$3:$AE$998,14,FALSE)</f>
        <v>0.61111111111111116</v>
      </c>
      <c r="H90" s="50">
        <f>VLOOKUP($S90,AvgGoalStats!$A$3:$AE$998,15,FALSE)</f>
        <v>0.125</v>
      </c>
      <c r="I90" s="50">
        <f>VLOOKUP($S90,AvgGoalStats!$A$3:$AE$998,17,FALSE)</f>
        <v>0.33333333333333331</v>
      </c>
      <c r="J90" s="50">
        <f>VLOOKUP($S90,AvgGoalStats!$A$3:$AE$998,18,FALSE)</f>
        <v>0.125</v>
      </c>
      <c r="K90" s="50">
        <f>VLOOKUP($S90,AvgGoalStats!$A$3:$AE$998,20,FALSE)</f>
        <v>0.27777777777777779</v>
      </c>
      <c r="L90" s="50">
        <f>VLOOKUP($S90,AvgGoalStats!$A$3:$AE$998,21,FALSE)</f>
        <v>0</v>
      </c>
      <c r="M90" s="50">
        <f>VLOOKUP($S90,AvgGoalStats!$A$3:$AE$998,23,FALSE)</f>
        <v>1.2222222222222223</v>
      </c>
      <c r="N90" s="50">
        <f>VLOOKUP($S90,AvgGoalStats!$A$3:$AE$998,24,FALSE)</f>
        <v>1.375</v>
      </c>
      <c r="O90" s="50">
        <f>VLOOKUP($S90,AvgGoalStats!$A$3:$AE$998,26,FALSE)</f>
        <v>0.55555555555555558</v>
      </c>
      <c r="P90" s="50">
        <f>VLOOKUP($S90,AvgGoalStats!$A$3:$AE$998,27,FALSE)</f>
        <v>0.625</v>
      </c>
      <c r="Q90" s="50">
        <f>VLOOKUP($S90,AvgGoalStats!$A$3:$AE$998,29,FALSE)</f>
        <v>0.66666666666666663</v>
      </c>
      <c r="R90" s="50">
        <f>VLOOKUP($S90,AvgGoalStats!$A$3:$AE$998,30,FALSE)</f>
        <v>0.75</v>
      </c>
      <c r="S90" s="53" t="str">
        <f>Fixtures!A90</f>
        <v>SJK</v>
      </c>
      <c r="T90" s="54">
        <f>Fixtures!D90</f>
        <v>43692</v>
      </c>
      <c r="U90" s="53" t="str">
        <f>Fixtures!B90</f>
        <v>Mariehamn</v>
      </c>
      <c r="V90" s="51">
        <f>VLOOKUP($U90,AvgGoalStats!$A$3:$AE$998,5,FALSE)</f>
        <v>2.5882352941176472</v>
      </c>
      <c r="W90" s="50">
        <f>VLOOKUP($U90,AvgGoalStats!$A$3:$AE$998,7,FALSE)</f>
        <v>2.125</v>
      </c>
      <c r="X90" s="50">
        <f>VLOOKUP($U90,AvgGoalStats!$A$3:$AE$998,8,FALSE)</f>
        <v>1.411764705882353</v>
      </c>
      <c r="Y90" s="50">
        <f>VLOOKUP($U90,AvgGoalStats!$A$3:$AE$998,10,FALSE)</f>
        <v>1.375</v>
      </c>
      <c r="Z90" s="50">
        <f>VLOOKUP($U90,AvgGoalStats!$A$3:$AE$998,11,FALSE)</f>
        <v>1.1764705882352942</v>
      </c>
      <c r="AA90" s="50">
        <f>VLOOKUP($U90,AvgGoalStats!$A$3:$AE$998,13,FALSE)</f>
        <v>0.75</v>
      </c>
      <c r="AB90" s="50">
        <f>VLOOKUP($U90,AvgGoalStats!$A$3:$AE$998,14,FALSE)</f>
        <v>1.1764705882352942</v>
      </c>
      <c r="AC90" s="50">
        <f>VLOOKUP($U90,AvgGoalStats!$A$3:$AE$998,16,FALSE)</f>
        <v>0.875</v>
      </c>
      <c r="AD90" s="50">
        <f>VLOOKUP($U90,AvgGoalStats!$A$3:$AE$998,17,FALSE)</f>
        <v>0.70588235294117652</v>
      </c>
      <c r="AE90" s="50">
        <f>VLOOKUP($U90,AvgGoalStats!$A$3:$AE$998,19,FALSE)</f>
        <v>0.625</v>
      </c>
      <c r="AF90" s="50">
        <f>VLOOKUP($U90,AvgGoalStats!$A$3:$AE$998,20,FALSE)</f>
        <v>0.47058823529411764</v>
      </c>
      <c r="AG90" s="50">
        <f>VLOOKUP($U90,AvgGoalStats!$A$3:$AE$998,22,FALSE)</f>
        <v>0.25</v>
      </c>
      <c r="AH90" s="50">
        <f>VLOOKUP($U90,AvgGoalStats!$A$3:$AE$998,23,FALSE)</f>
        <v>1.411764705882353</v>
      </c>
      <c r="AI90" s="50">
        <f>VLOOKUP($U90,AvgGoalStats!$A$3:$AE$998,25,FALSE)</f>
        <v>1.25</v>
      </c>
      <c r="AJ90" s="50">
        <f>VLOOKUP($U90,AvgGoalStats!$A$3:$AE$998,26,FALSE)</f>
        <v>0.70588235294117652</v>
      </c>
      <c r="AK90" s="50">
        <f>VLOOKUP($U90,AvgGoalStats!$A$3:$AE$998,28,FALSE)</f>
        <v>0.75</v>
      </c>
      <c r="AL90" s="50">
        <f>VLOOKUP($U90,AvgGoalStats!$A$3:$AE$998,29,FALSE)</f>
        <v>0.70588235294117652</v>
      </c>
      <c r="AM90" s="50">
        <f>VLOOKUP($U90,AvgGoalStats!$A$3:$AE$998,31,FALSE)</f>
        <v>0.5</v>
      </c>
    </row>
    <row r="91" spans="1:39" hidden="1" x14ac:dyDescent="0.3">
      <c r="A91" s="51">
        <f>VLOOKUP($S91,AvgGoalStats!$A$3:$AE$998,5,FALSE)</f>
        <v>3</v>
      </c>
      <c r="B91" s="50">
        <f>VLOOKUP($S91,AvgGoalStats!$A$3:$AE$998,6,FALSE)</f>
        <v>4</v>
      </c>
      <c r="C91" s="50">
        <f>VLOOKUP($S91,AvgGoalStats!$A$3:$AE$998,8,FALSE)</f>
        <v>2</v>
      </c>
      <c r="D91" s="50">
        <f>VLOOKUP($S91,AvgGoalStats!$A$3:$AE$998,9,FALSE)</f>
        <v>2</v>
      </c>
      <c r="E91" s="50">
        <f>VLOOKUP($S91,AvgGoalStats!$A$3:$AE$998,11,FALSE)</f>
        <v>1</v>
      </c>
      <c r="F91" s="50">
        <f>VLOOKUP($S91,AvgGoalStats!$A$3:$AE$998,12,FALSE)</f>
        <v>2</v>
      </c>
      <c r="G91" s="50">
        <f>VLOOKUP($S91,AvgGoalStats!$A$3:$AE$998,14,FALSE)</f>
        <v>1</v>
      </c>
      <c r="H91" s="50">
        <f>VLOOKUP($S91,AvgGoalStats!$A$3:$AE$998,15,FALSE)</f>
        <v>2</v>
      </c>
      <c r="I91" s="50">
        <f>VLOOKUP($S91,AvgGoalStats!$A$3:$AE$998,17,FALSE)</f>
        <v>0.5</v>
      </c>
      <c r="J91" s="50">
        <f>VLOOKUP($S91,AvgGoalStats!$A$3:$AE$998,18,FALSE)</f>
        <v>1</v>
      </c>
      <c r="K91" s="50">
        <f>VLOOKUP($S91,AvgGoalStats!$A$3:$AE$998,20,FALSE)</f>
        <v>0.5</v>
      </c>
      <c r="L91" s="50">
        <f>VLOOKUP($S91,AvgGoalStats!$A$3:$AE$998,21,FALSE)</f>
        <v>1</v>
      </c>
      <c r="M91" s="50">
        <f>VLOOKUP($S91,AvgGoalStats!$A$3:$AE$998,23,FALSE)</f>
        <v>2</v>
      </c>
      <c r="N91" s="50">
        <f>VLOOKUP($S91,AvgGoalStats!$A$3:$AE$998,24,FALSE)</f>
        <v>2</v>
      </c>
      <c r="O91" s="50">
        <f>VLOOKUP($S91,AvgGoalStats!$A$3:$AE$998,26,FALSE)</f>
        <v>1.5</v>
      </c>
      <c r="P91" s="50">
        <f>VLOOKUP($S91,AvgGoalStats!$A$3:$AE$998,27,FALSE)</f>
        <v>1</v>
      </c>
      <c r="Q91" s="50">
        <f>VLOOKUP($S91,AvgGoalStats!$A$3:$AE$998,29,FALSE)</f>
        <v>0.5</v>
      </c>
      <c r="R91" s="50">
        <f>VLOOKUP($S91,AvgGoalStats!$A$3:$AE$998,30,FALSE)</f>
        <v>1</v>
      </c>
      <c r="S91" s="53" t="str">
        <f>Fixtures!A91</f>
        <v>Vitesse</v>
      </c>
      <c r="T91" s="54">
        <f>Fixtures!D91</f>
        <v>43693</v>
      </c>
      <c r="U91" s="53" t="str">
        <f>Fixtures!B91</f>
        <v>PEC Zwolle</v>
      </c>
      <c r="V91" s="51">
        <f>VLOOKUP($U91,AvgGoalStats!$A$3:$AE$998,5,FALSE)</f>
        <v>4</v>
      </c>
      <c r="W91" s="50" t="e">
        <f>VLOOKUP($U91,AvgGoalStats!$A$3:$AE$998,7,FALSE)</f>
        <v>#DIV/0!</v>
      </c>
      <c r="X91" s="50">
        <f>VLOOKUP($U91,AvgGoalStats!$A$3:$AE$998,8,FALSE)</f>
        <v>1</v>
      </c>
      <c r="Y91" s="50" t="e">
        <f>VLOOKUP($U91,AvgGoalStats!$A$3:$AE$998,10,FALSE)</f>
        <v>#DIV/0!</v>
      </c>
      <c r="Z91" s="50">
        <f>VLOOKUP($U91,AvgGoalStats!$A$3:$AE$998,11,FALSE)</f>
        <v>3</v>
      </c>
      <c r="AA91" s="50" t="e">
        <f>VLOOKUP($U91,AvgGoalStats!$A$3:$AE$998,13,FALSE)</f>
        <v>#DIV/0!</v>
      </c>
      <c r="AB91" s="50">
        <f>VLOOKUP($U91,AvgGoalStats!$A$3:$AE$998,14,FALSE)</f>
        <v>2</v>
      </c>
      <c r="AC91" s="50" t="e">
        <f>VLOOKUP($U91,AvgGoalStats!$A$3:$AE$998,16,FALSE)</f>
        <v>#DIV/0!</v>
      </c>
      <c r="AD91" s="50">
        <f>VLOOKUP($U91,AvgGoalStats!$A$3:$AE$998,17,FALSE)</f>
        <v>1</v>
      </c>
      <c r="AE91" s="50" t="e">
        <f>VLOOKUP($U91,AvgGoalStats!$A$3:$AE$998,19,FALSE)</f>
        <v>#DIV/0!</v>
      </c>
      <c r="AF91" s="50">
        <f>VLOOKUP($U91,AvgGoalStats!$A$3:$AE$998,20,FALSE)</f>
        <v>1</v>
      </c>
      <c r="AG91" s="50" t="e">
        <f>VLOOKUP($U91,AvgGoalStats!$A$3:$AE$998,22,FALSE)</f>
        <v>#DIV/0!</v>
      </c>
      <c r="AH91" s="50">
        <f>VLOOKUP($U91,AvgGoalStats!$A$3:$AE$998,23,FALSE)</f>
        <v>2</v>
      </c>
      <c r="AI91" s="50" t="e">
        <f>VLOOKUP($U91,AvgGoalStats!$A$3:$AE$998,25,FALSE)</f>
        <v>#DIV/0!</v>
      </c>
      <c r="AJ91" s="50">
        <f>VLOOKUP($U91,AvgGoalStats!$A$3:$AE$998,26,FALSE)</f>
        <v>0</v>
      </c>
      <c r="AK91" s="50" t="e">
        <f>VLOOKUP($U91,AvgGoalStats!$A$3:$AE$998,28,FALSE)</f>
        <v>#DIV/0!</v>
      </c>
      <c r="AL91" s="50">
        <f>VLOOKUP($U91,AvgGoalStats!$A$3:$AE$998,29,FALSE)</f>
        <v>2</v>
      </c>
      <c r="AM91" s="50" t="e">
        <f>VLOOKUP($U91,AvgGoalStats!$A$3:$AE$998,31,FALSE)</f>
        <v>#DIV/0!</v>
      </c>
    </row>
    <row r="92" spans="1:39" hidden="1" x14ac:dyDescent="0.3">
      <c r="A92" s="51">
        <f>VLOOKUP($S92,AvgGoalStats!$A$3:$AE$998,5,FALSE)</f>
        <v>2.5</v>
      </c>
      <c r="B92" s="50">
        <f>VLOOKUP($S92,AvgGoalStats!$A$3:$AE$998,6,FALSE)</f>
        <v>3</v>
      </c>
      <c r="C92" s="50">
        <f>VLOOKUP($S92,AvgGoalStats!$A$3:$AE$998,8,FALSE)</f>
        <v>1</v>
      </c>
      <c r="D92" s="50">
        <f>VLOOKUP($S92,AvgGoalStats!$A$3:$AE$998,9,FALSE)</f>
        <v>1</v>
      </c>
      <c r="E92" s="50">
        <f>VLOOKUP($S92,AvgGoalStats!$A$3:$AE$998,11,FALSE)</f>
        <v>1.5</v>
      </c>
      <c r="F92" s="50">
        <f>VLOOKUP($S92,AvgGoalStats!$A$3:$AE$998,12,FALSE)</f>
        <v>2</v>
      </c>
      <c r="G92" s="50">
        <f>VLOOKUP($S92,AvgGoalStats!$A$3:$AE$998,14,FALSE)</f>
        <v>1.5</v>
      </c>
      <c r="H92" s="50">
        <f>VLOOKUP($S92,AvgGoalStats!$A$3:$AE$998,15,FALSE)</f>
        <v>3</v>
      </c>
      <c r="I92" s="50">
        <f>VLOOKUP($S92,AvgGoalStats!$A$3:$AE$998,17,FALSE)</f>
        <v>0.5</v>
      </c>
      <c r="J92" s="50">
        <f>VLOOKUP($S92,AvgGoalStats!$A$3:$AE$998,18,FALSE)</f>
        <v>1</v>
      </c>
      <c r="K92" s="50">
        <f>VLOOKUP($S92,AvgGoalStats!$A$3:$AE$998,20,FALSE)</f>
        <v>1</v>
      </c>
      <c r="L92" s="50">
        <f>VLOOKUP($S92,AvgGoalStats!$A$3:$AE$998,21,FALSE)</f>
        <v>2</v>
      </c>
      <c r="M92" s="50">
        <f>VLOOKUP($S92,AvgGoalStats!$A$3:$AE$998,23,FALSE)</f>
        <v>1</v>
      </c>
      <c r="N92" s="50">
        <f>VLOOKUP($S92,AvgGoalStats!$A$3:$AE$998,24,FALSE)</f>
        <v>0</v>
      </c>
      <c r="O92" s="50">
        <f>VLOOKUP($S92,AvgGoalStats!$A$3:$AE$998,26,FALSE)</f>
        <v>0.5</v>
      </c>
      <c r="P92" s="50">
        <f>VLOOKUP($S92,AvgGoalStats!$A$3:$AE$998,27,FALSE)</f>
        <v>0</v>
      </c>
      <c r="Q92" s="50">
        <f>VLOOKUP($S92,AvgGoalStats!$A$3:$AE$998,29,FALSE)</f>
        <v>0.5</v>
      </c>
      <c r="R92" s="50">
        <f>VLOOKUP($S92,AvgGoalStats!$A$3:$AE$998,30,FALSE)</f>
        <v>0</v>
      </c>
      <c r="S92" s="53" t="str">
        <f>Fixtures!A92</f>
        <v>Huddersfield Town</v>
      </c>
      <c r="T92" s="54">
        <f>Fixtures!D92</f>
        <v>43693</v>
      </c>
      <c r="U92" s="53" t="str">
        <f>Fixtures!B92</f>
        <v>Fulham</v>
      </c>
      <c r="V92" s="51">
        <f>VLOOKUP($U92,AvgGoalStats!$A$3:$AE$998,5,FALSE)</f>
        <v>1.5</v>
      </c>
      <c r="W92" s="50">
        <f>VLOOKUP($U92,AvgGoalStats!$A$3:$AE$998,7,FALSE)</f>
        <v>1</v>
      </c>
      <c r="X92" s="50">
        <f>VLOOKUP($U92,AvgGoalStats!$A$3:$AE$998,8,FALSE)</f>
        <v>1</v>
      </c>
      <c r="Y92" s="50">
        <f>VLOOKUP($U92,AvgGoalStats!$A$3:$AE$998,10,FALSE)</f>
        <v>0</v>
      </c>
      <c r="Z92" s="50">
        <f>VLOOKUP($U92,AvgGoalStats!$A$3:$AE$998,11,FALSE)</f>
        <v>0.5</v>
      </c>
      <c r="AA92" s="50">
        <f>VLOOKUP($U92,AvgGoalStats!$A$3:$AE$998,13,FALSE)</f>
        <v>1</v>
      </c>
      <c r="AB92" s="50">
        <f>VLOOKUP($U92,AvgGoalStats!$A$3:$AE$998,14,FALSE)</f>
        <v>1</v>
      </c>
      <c r="AC92" s="50">
        <f>VLOOKUP($U92,AvgGoalStats!$A$3:$AE$998,16,FALSE)</f>
        <v>1</v>
      </c>
      <c r="AD92" s="50">
        <f>VLOOKUP($U92,AvgGoalStats!$A$3:$AE$998,17,FALSE)</f>
        <v>0.5</v>
      </c>
      <c r="AE92" s="50">
        <f>VLOOKUP($U92,AvgGoalStats!$A$3:$AE$998,19,FALSE)</f>
        <v>0</v>
      </c>
      <c r="AF92" s="50">
        <f>VLOOKUP($U92,AvgGoalStats!$A$3:$AE$998,20,FALSE)</f>
        <v>0.5</v>
      </c>
      <c r="AG92" s="50">
        <f>VLOOKUP($U92,AvgGoalStats!$A$3:$AE$998,22,FALSE)</f>
        <v>1</v>
      </c>
      <c r="AH92" s="50">
        <f>VLOOKUP($U92,AvgGoalStats!$A$3:$AE$998,23,FALSE)</f>
        <v>0.5</v>
      </c>
      <c r="AI92" s="50">
        <f>VLOOKUP($U92,AvgGoalStats!$A$3:$AE$998,25,FALSE)</f>
        <v>0</v>
      </c>
      <c r="AJ92" s="50">
        <f>VLOOKUP($U92,AvgGoalStats!$A$3:$AE$998,26,FALSE)</f>
        <v>0.5</v>
      </c>
      <c r="AK92" s="50">
        <f>VLOOKUP($U92,AvgGoalStats!$A$3:$AE$998,28,FALSE)</f>
        <v>0</v>
      </c>
      <c r="AL92" s="50">
        <f>VLOOKUP($U92,AvgGoalStats!$A$3:$AE$998,29,FALSE)</f>
        <v>0</v>
      </c>
      <c r="AM92" s="50">
        <f>VLOOKUP($U92,AvgGoalStats!$A$3:$AE$998,31,FALSE)</f>
        <v>0</v>
      </c>
    </row>
    <row r="93" spans="1:39" hidden="1" x14ac:dyDescent="0.3">
      <c r="A93" s="51" t="e">
        <f>VLOOKUP($S93,AvgGoalStats!$A$3:$AE$998,5,FALSE)</f>
        <v>#DIV/0!</v>
      </c>
      <c r="B93" s="50" t="e">
        <f>VLOOKUP($S93,AvgGoalStats!$A$3:$AE$998,6,FALSE)</f>
        <v>#DIV/0!</v>
      </c>
      <c r="C93" s="50" t="e">
        <f>VLOOKUP($S93,AvgGoalStats!$A$3:$AE$998,8,FALSE)</f>
        <v>#DIV/0!</v>
      </c>
      <c r="D93" s="50" t="e">
        <f>VLOOKUP($S93,AvgGoalStats!$A$3:$AE$998,9,FALSE)</f>
        <v>#DIV/0!</v>
      </c>
      <c r="E93" s="50" t="e">
        <f>VLOOKUP($S93,AvgGoalStats!$A$3:$AE$998,11,FALSE)</f>
        <v>#DIV/0!</v>
      </c>
      <c r="F93" s="50" t="e">
        <f>VLOOKUP($S93,AvgGoalStats!$A$3:$AE$998,12,FALSE)</f>
        <v>#DIV/0!</v>
      </c>
      <c r="G93" s="50" t="e">
        <f>VLOOKUP($S93,AvgGoalStats!$A$3:$AE$998,14,FALSE)</f>
        <v>#DIV/0!</v>
      </c>
      <c r="H93" s="50" t="e">
        <f>VLOOKUP($S93,AvgGoalStats!$A$3:$AE$998,15,FALSE)</f>
        <v>#DIV/0!</v>
      </c>
      <c r="I93" s="50" t="e">
        <f>VLOOKUP($S93,AvgGoalStats!$A$3:$AE$998,17,FALSE)</f>
        <v>#DIV/0!</v>
      </c>
      <c r="J93" s="50" t="e">
        <f>VLOOKUP($S93,AvgGoalStats!$A$3:$AE$998,18,FALSE)</f>
        <v>#DIV/0!</v>
      </c>
      <c r="K93" s="50" t="e">
        <f>VLOOKUP($S93,AvgGoalStats!$A$3:$AE$998,20,FALSE)</f>
        <v>#DIV/0!</v>
      </c>
      <c r="L93" s="50" t="e">
        <f>VLOOKUP($S93,AvgGoalStats!$A$3:$AE$998,21,FALSE)</f>
        <v>#DIV/0!</v>
      </c>
      <c r="M93" s="50" t="e">
        <f>VLOOKUP($S93,AvgGoalStats!$A$3:$AE$998,23,FALSE)</f>
        <v>#DIV/0!</v>
      </c>
      <c r="N93" s="50" t="e">
        <f>VLOOKUP($S93,AvgGoalStats!$A$3:$AE$998,24,FALSE)</f>
        <v>#DIV/0!</v>
      </c>
      <c r="O93" s="50" t="e">
        <f>VLOOKUP($S93,AvgGoalStats!$A$3:$AE$998,26,FALSE)</f>
        <v>#DIV/0!</v>
      </c>
      <c r="P93" s="50" t="e">
        <f>VLOOKUP($S93,AvgGoalStats!$A$3:$AE$998,27,FALSE)</f>
        <v>#DIV/0!</v>
      </c>
      <c r="Q93" s="50" t="e">
        <f>VLOOKUP($S93,AvgGoalStats!$A$3:$AE$998,29,FALSE)</f>
        <v>#DIV/0!</v>
      </c>
      <c r="R93" s="50" t="e">
        <f>VLOOKUP($S93,AvgGoalStats!$A$3:$AE$998,30,FALSE)</f>
        <v>#DIV/0!</v>
      </c>
      <c r="S93" s="53" t="str">
        <f>Fixtures!A93</f>
        <v>Athletic Club</v>
      </c>
      <c r="T93" s="54">
        <f>Fixtures!D93</f>
        <v>43693</v>
      </c>
      <c r="U93" s="53" t="str">
        <f>Fixtures!B93</f>
        <v>Barcelona</v>
      </c>
      <c r="V93" s="51" t="e">
        <f>VLOOKUP($U93,AvgGoalStats!$A$3:$AE$998,5,FALSE)</f>
        <v>#DIV/0!</v>
      </c>
      <c r="W93" s="50" t="e">
        <f>VLOOKUP($U93,AvgGoalStats!$A$3:$AE$998,7,FALSE)</f>
        <v>#DIV/0!</v>
      </c>
      <c r="X93" s="50" t="e">
        <f>VLOOKUP($U93,AvgGoalStats!$A$3:$AE$998,8,FALSE)</f>
        <v>#DIV/0!</v>
      </c>
      <c r="Y93" s="50" t="e">
        <f>VLOOKUP($U93,AvgGoalStats!$A$3:$AE$998,10,FALSE)</f>
        <v>#DIV/0!</v>
      </c>
      <c r="Z93" s="50" t="e">
        <f>VLOOKUP($U93,AvgGoalStats!$A$3:$AE$998,11,FALSE)</f>
        <v>#DIV/0!</v>
      </c>
      <c r="AA93" s="50" t="e">
        <f>VLOOKUP($U93,AvgGoalStats!$A$3:$AE$998,13,FALSE)</f>
        <v>#DIV/0!</v>
      </c>
      <c r="AB93" s="50" t="e">
        <f>VLOOKUP($U93,AvgGoalStats!$A$3:$AE$998,14,FALSE)</f>
        <v>#DIV/0!</v>
      </c>
      <c r="AC93" s="50" t="e">
        <f>VLOOKUP($U93,AvgGoalStats!$A$3:$AE$998,16,FALSE)</f>
        <v>#DIV/0!</v>
      </c>
      <c r="AD93" s="50" t="e">
        <f>VLOOKUP($U93,AvgGoalStats!$A$3:$AE$998,17,FALSE)</f>
        <v>#DIV/0!</v>
      </c>
      <c r="AE93" s="50" t="e">
        <f>VLOOKUP($U93,AvgGoalStats!$A$3:$AE$998,19,FALSE)</f>
        <v>#DIV/0!</v>
      </c>
      <c r="AF93" s="50" t="e">
        <f>VLOOKUP($U93,AvgGoalStats!$A$3:$AE$998,20,FALSE)</f>
        <v>#DIV/0!</v>
      </c>
      <c r="AG93" s="50" t="e">
        <f>VLOOKUP($U93,AvgGoalStats!$A$3:$AE$998,22,FALSE)</f>
        <v>#DIV/0!</v>
      </c>
      <c r="AH93" s="50" t="e">
        <f>VLOOKUP($U93,AvgGoalStats!$A$3:$AE$998,23,FALSE)</f>
        <v>#DIV/0!</v>
      </c>
      <c r="AI93" s="50" t="e">
        <f>VLOOKUP($U93,AvgGoalStats!$A$3:$AE$998,25,FALSE)</f>
        <v>#DIV/0!</v>
      </c>
      <c r="AJ93" s="50" t="e">
        <f>VLOOKUP($U93,AvgGoalStats!$A$3:$AE$998,26,FALSE)</f>
        <v>#DIV/0!</v>
      </c>
      <c r="AK93" s="50" t="e">
        <f>VLOOKUP($U93,AvgGoalStats!$A$3:$AE$998,28,FALSE)</f>
        <v>#DIV/0!</v>
      </c>
      <c r="AL93" s="50" t="e">
        <f>VLOOKUP($U93,AvgGoalStats!$A$3:$AE$998,29,FALSE)</f>
        <v>#DIV/0!</v>
      </c>
      <c r="AM93" s="50" t="e">
        <f>VLOOKUP($U93,AvgGoalStats!$A$3:$AE$998,31,FALSE)</f>
        <v>#DIV/0!</v>
      </c>
    </row>
    <row r="94" spans="1:39" hidden="1" x14ac:dyDescent="0.3">
      <c r="A94" s="51">
        <f>VLOOKUP($S94,AvgGoalStats!$A$3:$AE$998,5,FALSE)</f>
        <v>3</v>
      </c>
      <c r="B94" s="50" t="e">
        <f>VLOOKUP($S94,AvgGoalStats!$A$3:$AE$998,6,FALSE)</f>
        <v>#DIV/0!</v>
      </c>
      <c r="C94" s="50">
        <f>VLOOKUP($S94,AvgGoalStats!$A$3:$AE$998,8,FALSE)</f>
        <v>3</v>
      </c>
      <c r="D94" s="50" t="e">
        <f>VLOOKUP($S94,AvgGoalStats!$A$3:$AE$998,9,FALSE)</f>
        <v>#DIV/0!</v>
      </c>
      <c r="E94" s="50">
        <f>VLOOKUP($S94,AvgGoalStats!$A$3:$AE$998,11,FALSE)</f>
        <v>0</v>
      </c>
      <c r="F94" s="50" t="e">
        <f>VLOOKUP($S94,AvgGoalStats!$A$3:$AE$998,12,FALSE)</f>
        <v>#DIV/0!</v>
      </c>
      <c r="G94" s="50">
        <f>VLOOKUP($S94,AvgGoalStats!$A$3:$AE$998,14,FALSE)</f>
        <v>2</v>
      </c>
      <c r="H94" s="50" t="e">
        <f>VLOOKUP($S94,AvgGoalStats!$A$3:$AE$998,15,FALSE)</f>
        <v>#DIV/0!</v>
      </c>
      <c r="I94" s="50">
        <f>VLOOKUP($S94,AvgGoalStats!$A$3:$AE$998,17,FALSE)</f>
        <v>2</v>
      </c>
      <c r="J94" s="50" t="e">
        <f>VLOOKUP($S94,AvgGoalStats!$A$3:$AE$998,18,FALSE)</f>
        <v>#DIV/0!</v>
      </c>
      <c r="K94" s="50">
        <f>VLOOKUP($S94,AvgGoalStats!$A$3:$AE$998,20,FALSE)</f>
        <v>0</v>
      </c>
      <c r="L94" s="50" t="e">
        <f>VLOOKUP($S94,AvgGoalStats!$A$3:$AE$998,21,FALSE)</f>
        <v>#DIV/0!</v>
      </c>
      <c r="M94" s="50">
        <f>VLOOKUP($S94,AvgGoalStats!$A$3:$AE$998,23,FALSE)</f>
        <v>1</v>
      </c>
      <c r="N94" s="50" t="e">
        <f>VLOOKUP($S94,AvgGoalStats!$A$3:$AE$998,24,FALSE)</f>
        <v>#DIV/0!</v>
      </c>
      <c r="O94" s="50">
        <f>VLOOKUP($S94,AvgGoalStats!$A$3:$AE$998,26,FALSE)</f>
        <v>1</v>
      </c>
      <c r="P94" s="50" t="e">
        <f>VLOOKUP($S94,AvgGoalStats!$A$3:$AE$998,27,FALSE)</f>
        <v>#DIV/0!</v>
      </c>
      <c r="Q94" s="50">
        <f>VLOOKUP($S94,AvgGoalStats!$A$3:$AE$998,29,FALSE)</f>
        <v>0</v>
      </c>
      <c r="R94" s="50" t="e">
        <f>VLOOKUP($S94,AvgGoalStats!$A$3:$AE$998,30,FALSE)</f>
        <v>#DIV/0!</v>
      </c>
      <c r="S94" s="53" t="str">
        <f>Fixtures!A94</f>
        <v>Olympique Lyonnais</v>
      </c>
      <c r="T94" s="54">
        <f>Fixtures!D94</f>
        <v>43693</v>
      </c>
      <c r="U94" s="53" t="str">
        <f>Fixtures!B94</f>
        <v>Angers SCO</v>
      </c>
      <c r="V94" s="51">
        <f>VLOOKUP($U94,AvgGoalStats!$A$3:$AE$998,5,FALSE)</f>
        <v>4</v>
      </c>
      <c r="W94" s="50" t="e">
        <f>VLOOKUP($U94,AvgGoalStats!$A$3:$AE$998,7,FALSE)</f>
        <v>#DIV/0!</v>
      </c>
      <c r="X94" s="50">
        <f>VLOOKUP($U94,AvgGoalStats!$A$3:$AE$998,8,FALSE)</f>
        <v>3</v>
      </c>
      <c r="Y94" s="50" t="e">
        <f>VLOOKUP($U94,AvgGoalStats!$A$3:$AE$998,10,FALSE)</f>
        <v>#DIV/0!</v>
      </c>
      <c r="Z94" s="50">
        <f>VLOOKUP($U94,AvgGoalStats!$A$3:$AE$998,11,FALSE)</f>
        <v>1</v>
      </c>
      <c r="AA94" s="50" t="e">
        <f>VLOOKUP($U94,AvgGoalStats!$A$3:$AE$998,13,FALSE)</f>
        <v>#DIV/0!</v>
      </c>
      <c r="AB94" s="50">
        <f>VLOOKUP($U94,AvgGoalStats!$A$3:$AE$998,14,FALSE)</f>
        <v>4</v>
      </c>
      <c r="AC94" s="50" t="e">
        <f>VLOOKUP($U94,AvgGoalStats!$A$3:$AE$998,16,FALSE)</f>
        <v>#DIV/0!</v>
      </c>
      <c r="AD94" s="50">
        <f>VLOOKUP($U94,AvgGoalStats!$A$3:$AE$998,17,FALSE)</f>
        <v>3</v>
      </c>
      <c r="AE94" s="50" t="e">
        <f>VLOOKUP($U94,AvgGoalStats!$A$3:$AE$998,19,FALSE)</f>
        <v>#DIV/0!</v>
      </c>
      <c r="AF94" s="50">
        <f>VLOOKUP($U94,AvgGoalStats!$A$3:$AE$998,20,FALSE)</f>
        <v>1</v>
      </c>
      <c r="AG94" s="50" t="e">
        <f>VLOOKUP($U94,AvgGoalStats!$A$3:$AE$998,22,FALSE)</f>
        <v>#DIV/0!</v>
      </c>
      <c r="AH94" s="50">
        <f>VLOOKUP($U94,AvgGoalStats!$A$3:$AE$998,23,FALSE)</f>
        <v>0</v>
      </c>
      <c r="AI94" s="50" t="e">
        <f>VLOOKUP($U94,AvgGoalStats!$A$3:$AE$998,25,FALSE)</f>
        <v>#DIV/0!</v>
      </c>
      <c r="AJ94" s="50">
        <f>VLOOKUP($U94,AvgGoalStats!$A$3:$AE$998,26,FALSE)</f>
        <v>0</v>
      </c>
      <c r="AK94" s="50" t="e">
        <f>VLOOKUP($U94,AvgGoalStats!$A$3:$AE$998,28,FALSE)</f>
        <v>#DIV/0!</v>
      </c>
      <c r="AL94" s="50">
        <f>VLOOKUP($U94,AvgGoalStats!$A$3:$AE$998,29,FALSE)</f>
        <v>0</v>
      </c>
      <c r="AM94" s="50" t="e">
        <f>VLOOKUP($U94,AvgGoalStats!$A$3:$AE$998,31,FALSE)</f>
        <v>#DIV/0!</v>
      </c>
    </row>
    <row r="95" spans="1:39" hidden="1" x14ac:dyDescent="0.3">
      <c r="A95" s="51" t="e">
        <f>VLOOKUP($S95,AvgGoalStats!$A$3:$AE$998,5,FALSE)</f>
        <v>#DIV/0!</v>
      </c>
      <c r="B95" s="50" t="e">
        <f>VLOOKUP($S95,AvgGoalStats!$A$3:$AE$998,6,FALSE)</f>
        <v>#DIV/0!</v>
      </c>
      <c r="C95" s="50" t="e">
        <f>VLOOKUP($S95,AvgGoalStats!$A$3:$AE$998,8,FALSE)</f>
        <v>#DIV/0!</v>
      </c>
      <c r="D95" s="50" t="e">
        <f>VLOOKUP($S95,AvgGoalStats!$A$3:$AE$998,9,FALSE)</f>
        <v>#DIV/0!</v>
      </c>
      <c r="E95" s="50" t="e">
        <f>VLOOKUP($S95,AvgGoalStats!$A$3:$AE$998,11,FALSE)</f>
        <v>#DIV/0!</v>
      </c>
      <c r="F95" s="50" t="e">
        <f>VLOOKUP($S95,AvgGoalStats!$A$3:$AE$998,12,FALSE)</f>
        <v>#DIV/0!</v>
      </c>
      <c r="G95" s="50" t="e">
        <f>VLOOKUP($S95,AvgGoalStats!$A$3:$AE$998,14,FALSE)</f>
        <v>#DIV/0!</v>
      </c>
      <c r="H95" s="50" t="e">
        <f>VLOOKUP($S95,AvgGoalStats!$A$3:$AE$998,15,FALSE)</f>
        <v>#DIV/0!</v>
      </c>
      <c r="I95" s="50" t="e">
        <f>VLOOKUP($S95,AvgGoalStats!$A$3:$AE$998,17,FALSE)</f>
        <v>#DIV/0!</v>
      </c>
      <c r="J95" s="50" t="e">
        <f>VLOOKUP($S95,AvgGoalStats!$A$3:$AE$998,18,FALSE)</f>
        <v>#DIV/0!</v>
      </c>
      <c r="K95" s="50" t="e">
        <f>VLOOKUP($S95,AvgGoalStats!$A$3:$AE$998,20,FALSE)</f>
        <v>#DIV/0!</v>
      </c>
      <c r="L95" s="50" t="e">
        <f>VLOOKUP($S95,AvgGoalStats!$A$3:$AE$998,21,FALSE)</f>
        <v>#DIV/0!</v>
      </c>
      <c r="M95" s="50" t="e">
        <f>VLOOKUP($S95,AvgGoalStats!$A$3:$AE$998,23,FALSE)</f>
        <v>#DIV/0!</v>
      </c>
      <c r="N95" s="50" t="e">
        <f>VLOOKUP($S95,AvgGoalStats!$A$3:$AE$998,24,FALSE)</f>
        <v>#DIV/0!</v>
      </c>
      <c r="O95" s="50" t="e">
        <f>VLOOKUP($S95,AvgGoalStats!$A$3:$AE$998,26,FALSE)</f>
        <v>#DIV/0!</v>
      </c>
      <c r="P95" s="50" t="e">
        <f>VLOOKUP($S95,AvgGoalStats!$A$3:$AE$998,27,FALSE)</f>
        <v>#DIV/0!</v>
      </c>
      <c r="Q95" s="50" t="e">
        <f>VLOOKUP($S95,AvgGoalStats!$A$3:$AE$998,29,FALSE)</f>
        <v>#DIV/0!</v>
      </c>
      <c r="R95" s="50" t="e">
        <f>VLOOKUP($S95,AvgGoalStats!$A$3:$AE$998,30,FALSE)</f>
        <v>#DIV/0!</v>
      </c>
      <c r="S95" s="53" t="str">
        <f>Fixtures!A95</f>
        <v>Bayern München</v>
      </c>
      <c r="T95" s="54">
        <f>Fixtures!D95</f>
        <v>43693</v>
      </c>
      <c r="U95" s="53" t="str">
        <f>Fixtures!B95</f>
        <v>Hertha BSC</v>
      </c>
      <c r="V95" s="51" t="e">
        <f>VLOOKUP($U95,AvgGoalStats!$A$3:$AE$998,5,FALSE)</f>
        <v>#DIV/0!</v>
      </c>
      <c r="W95" s="50" t="e">
        <f>VLOOKUP($U95,AvgGoalStats!$A$3:$AE$998,7,FALSE)</f>
        <v>#DIV/0!</v>
      </c>
      <c r="X95" s="50" t="e">
        <f>VLOOKUP($U95,AvgGoalStats!$A$3:$AE$998,8,FALSE)</f>
        <v>#DIV/0!</v>
      </c>
      <c r="Y95" s="50" t="e">
        <f>VLOOKUP($U95,AvgGoalStats!$A$3:$AE$998,10,FALSE)</f>
        <v>#DIV/0!</v>
      </c>
      <c r="Z95" s="50" t="e">
        <f>VLOOKUP($U95,AvgGoalStats!$A$3:$AE$998,11,FALSE)</f>
        <v>#DIV/0!</v>
      </c>
      <c r="AA95" s="50" t="e">
        <f>VLOOKUP($U95,AvgGoalStats!$A$3:$AE$998,13,FALSE)</f>
        <v>#DIV/0!</v>
      </c>
      <c r="AB95" s="50" t="e">
        <f>VLOOKUP($U95,AvgGoalStats!$A$3:$AE$998,14,FALSE)</f>
        <v>#DIV/0!</v>
      </c>
      <c r="AC95" s="50" t="e">
        <f>VLOOKUP($U95,AvgGoalStats!$A$3:$AE$998,16,FALSE)</f>
        <v>#DIV/0!</v>
      </c>
      <c r="AD95" s="50" t="e">
        <f>VLOOKUP($U95,AvgGoalStats!$A$3:$AE$998,17,FALSE)</f>
        <v>#DIV/0!</v>
      </c>
      <c r="AE95" s="50" t="e">
        <f>VLOOKUP($U95,AvgGoalStats!$A$3:$AE$998,19,FALSE)</f>
        <v>#DIV/0!</v>
      </c>
      <c r="AF95" s="50" t="e">
        <f>VLOOKUP($U95,AvgGoalStats!$A$3:$AE$998,20,FALSE)</f>
        <v>#DIV/0!</v>
      </c>
      <c r="AG95" s="50" t="e">
        <f>VLOOKUP($U95,AvgGoalStats!$A$3:$AE$998,22,FALSE)</f>
        <v>#DIV/0!</v>
      </c>
      <c r="AH95" s="50" t="e">
        <f>VLOOKUP($U95,AvgGoalStats!$A$3:$AE$998,23,FALSE)</f>
        <v>#DIV/0!</v>
      </c>
      <c r="AI95" s="50" t="e">
        <f>VLOOKUP($U95,AvgGoalStats!$A$3:$AE$998,25,FALSE)</f>
        <v>#DIV/0!</v>
      </c>
      <c r="AJ95" s="50" t="e">
        <f>VLOOKUP($U95,AvgGoalStats!$A$3:$AE$998,26,FALSE)</f>
        <v>#DIV/0!</v>
      </c>
      <c r="AK95" s="50" t="e">
        <f>VLOOKUP($U95,AvgGoalStats!$A$3:$AE$998,28,FALSE)</f>
        <v>#DIV/0!</v>
      </c>
      <c r="AL95" s="50" t="e">
        <f>VLOOKUP($U95,AvgGoalStats!$A$3:$AE$998,29,FALSE)</f>
        <v>#DIV/0!</v>
      </c>
      <c r="AM95" s="50" t="e">
        <f>VLOOKUP($U95,AvgGoalStats!$A$3:$AE$998,31,FALSE)</f>
        <v>#DIV/0!</v>
      </c>
    </row>
    <row r="96" spans="1:39" hidden="1" x14ac:dyDescent="0.3">
      <c r="A96" s="51">
        <f>VLOOKUP($S96,AvgGoalStats!$A$3:$AE$998,5,FALSE)</f>
        <v>2</v>
      </c>
      <c r="B96" s="50" t="e">
        <f>VLOOKUP($S96,AvgGoalStats!$A$3:$AE$998,6,FALSE)</f>
        <v>#DIV/0!</v>
      </c>
      <c r="C96" s="50">
        <f>VLOOKUP($S96,AvgGoalStats!$A$3:$AE$998,8,FALSE)</f>
        <v>2</v>
      </c>
      <c r="D96" s="50" t="e">
        <f>VLOOKUP($S96,AvgGoalStats!$A$3:$AE$998,9,FALSE)</f>
        <v>#DIV/0!</v>
      </c>
      <c r="E96" s="50">
        <f>VLOOKUP($S96,AvgGoalStats!$A$3:$AE$998,11,FALSE)</f>
        <v>0</v>
      </c>
      <c r="F96" s="50" t="e">
        <f>VLOOKUP($S96,AvgGoalStats!$A$3:$AE$998,12,FALSE)</f>
        <v>#DIV/0!</v>
      </c>
      <c r="G96" s="50">
        <f>VLOOKUP($S96,AvgGoalStats!$A$3:$AE$998,14,FALSE)</f>
        <v>1</v>
      </c>
      <c r="H96" s="50" t="e">
        <f>VLOOKUP($S96,AvgGoalStats!$A$3:$AE$998,15,FALSE)</f>
        <v>#DIV/0!</v>
      </c>
      <c r="I96" s="50">
        <f>VLOOKUP($S96,AvgGoalStats!$A$3:$AE$998,17,FALSE)</f>
        <v>1</v>
      </c>
      <c r="J96" s="50" t="e">
        <f>VLOOKUP($S96,AvgGoalStats!$A$3:$AE$998,18,FALSE)</f>
        <v>#DIV/0!</v>
      </c>
      <c r="K96" s="50">
        <f>VLOOKUP($S96,AvgGoalStats!$A$3:$AE$998,20,FALSE)</f>
        <v>0</v>
      </c>
      <c r="L96" s="50" t="e">
        <f>VLOOKUP($S96,AvgGoalStats!$A$3:$AE$998,21,FALSE)</f>
        <v>#DIV/0!</v>
      </c>
      <c r="M96" s="50">
        <f>VLOOKUP($S96,AvgGoalStats!$A$3:$AE$998,23,FALSE)</f>
        <v>1</v>
      </c>
      <c r="N96" s="50" t="e">
        <f>VLOOKUP($S96,AvgGoalStats!$A$3:$AE$998,24,FALSE)</f>
        <v>#DIV/0!</v>
      </c>
      <c r="O96" s="50">
        <f>VLOOKUP($S96,AvgGoalStats!$A$3:$AE$998,26,FALSE)</f>
        <v>1</v>
      </c>
      <c r="P96" s="50" t="e">
        <f>VLOOKUP($S96,AvgGoalStats!$A$3:$AE$998,27,FALSE)</f>
        <v>#DIV/0!</v>
      </c>
      <c r="Q96" s="50">
        <f>VLOOKUP($S96,AvgGoalStats!$A$3:$AE$998,29,FALSE)</f>
        <v>0</v>
      </c>
      <c r="R96" s="50" t="e">
        <f>VLOOKUP($S96,AvgGoalStats!$A$3:$AE$998,30,FALSE)</f>
        <v>#DIV/0!</v>
      </c>
      <c r="S96" s="53" t="str">
        <f>Fixtures!A96</f>
        <v>Famalicão</v>
      </c>
      <c r="T96" s="54">
        <f>Fixtures!D96</f>
        <v>43693</v>
      </c>
      <c r="U96" s="53" t="str">
        <f>Fixtures!B96</f>
        <v>Rio Ave</v>
      </c>
      <c r="V96" s="51" t="e">
        <f>VLOOKUP($U96,AvgGoalStats!$A$3:$AE$998,5,FALSE)</f>
        <v>#DIV/0!</v>
      </c>
      <c r="W96" s="50" t="e">
        <f>VLOOKUP($U96,AvgGoalStats!$A$3:$AE$998,7,FALSE)</f>
        <v>#DIV/0!</v>
      </c>
      <c r="X96" s="50" t="e">
        <f>VLOOKUP($U96,AvgGoalStats!$A$3:$AE$998,8,FALSE)</f>
        <v>#DIV/0!</v>
      </c>
      <c r="Y96" s="50" t="e">
        <f>VLOOKUP($U96,AvgGoalStats!$A$3:$AE$998,10,FALSE)</f>
        <v>#DIV/0!</v>
      </c>
      <c r="Z96" s="50" t="e">
        <f>VLOOKUP($U96,AvgGoalStats!$A$3:$AE$998,11,FALSE)</f>
        <v>#DIV/0!</v>
      </c>
      <c r="AA96" s="50" t="e">
        <f>VLOOKUP($U96,AvgGoalStats!$A$3:$AE$998,13,FALSE)</f>
        <v>#DIV/0!</v>
      </c>
      <c r="AB96" s="50" t="e">
        <f>VLOOKUP($U96,AvgGoalStats!$A$3:$AE$998,14,FALSE)</f>
        <v>#DIV/0!</v>
      </c>
      <c r="AC96" s="50" t="e">
        <f>VLOOKUP($U96,AvgGoalStats!$A$3:$AE$998,16,FALSE)</f>
        <v>#DIV/0!</v>
      </c>
      <c r="AD96" s="50" t="e">
        <f>VLOOKUP($U96,AvgGoalStats!$A$3:$AE$998,17,FALSE)</f>
        <v>#DIV/0!</v>
      </c>
      <c r="AE96" s="50" t="e">
        <f>VLOOKUP($U96,AvgGoalStats!$A$3:$AE$998,19,FALSE)</f>
        <v>#DIV/0!</v>
      </c>
      <c r="AF96" s="50" t="e">
        <f>VLOOKUP($U96,AvgGoalStats!$A$3:$AE$998,20,FALSE)</f>
        <v>#DIV/0!</v>
      </c>
      <c r="AG96" s="50" t="e">
        <f>VLOOKUP($U96,AvgGoalStats!$A$3:$AE$998,22,FALSE)</f>
        <v>#DIV/0!</v>
      </c>
      <c r="AH96" s="50" t="e">
        <f>VLOOKUP($U96,AvgGoalStats!$A$3:$AE$998,23,FALSE)</f>
        <v>#DIV/0!</v>
      </c>
      <c r="AI96" s="50" t="e">
        <f>VLOOKUP($U96,AvgGoalStats!$A$3:$AE$998,25,FALSE)</f>
        <v>#DIV/0!</v>
      </c>
      <c r="AJ96" s="50" t="e">
        <f>VLOOKUP($U96,AvgGoalStats!$A$3:$AE$998,26,FALSE)</f>
        <v>#DIV/0!</v>
      </c>
      <c r="AK96" s="50" t="e">
        <f>VLOOKUP($U96,AvgGoalStats!$A$3:$AE$998,28,FALSE)</f>
        <v>#DIV/0!</v>
      </c>
      <c r="AL96" s="50" t="e">
        <f>VLOOKUP($U96,AvgGoalStats!$A$3:$AE$998,29,FALSE)</f>
        <v>#DIV/0!</v>
      </c>
      <c r="AM96" s="50" t="e">
        <f>VLOOKUP($U96,AvgGoalStats!$A$3:$AE$998,31,FALSE)</f>
        <v>#DIV/0!</v>
      </c>
    </row>
    <row r="97" spans="1:39" hidden="1" x14ac:dyDescent="0.3">
      <c r="A97" s="51">
        <f>VLOOKUP($S97,AvgGoalStats!$A$3:$AE$998,5,FALSE)</f>
        <v>2</v>
      </c>
      <c r="B97" s="50" t="e">
        <f>VLOOKUP($S97,AvgGoalStats!$A$3:$AE$998,6,FALSE)</f>
        <v>#DIV/0!</v>
      </c>
      <c r="C97" s="50">
        <f>VLOOKUP($S97,AvgGoalStats!$A$3:$AE$998,8,FALSE)</f>
        <v>0</v>
      </c>
      <c r="D97" s="50" t="e">
        <f>VLOOKUP($S97,AvgGoalStats!$A$3:$AE$998,9,FALSE)</f>
        <v>#DIV/0!</v>
      </c>
      <c r="E97" s="50">
        <f>VLOOKUP($S97,AvgGoalStats!$A$3:$AE$998,11,FALSE)</f>
        <v>2</v>
      </c>
      <c r="F97" s="50" t="e">
        <f>VLOOKUP($S97,AvgGoalStats!$A$3:$AE$998,12,FALSE)</f>
        <v>#DIV/0!</v>
      </c>
      <c r="G97" s="50">
        <f>VLOOKUP($S97,AvgGoalStats!$A$3:$AE$998,14,FALSE)</f>
        <v>1</v>
      </c>
      <c r="H97" s="50" t="e">
        <f>VLOOKUP($S97,AvgGoalStats!$A$3:$AE$998,15,FALSE)</f>
        <v>#DIV/0!</v>
      </c>
      <c r="I97" s="50">
        <f>VLOOKUP($S97,AvgGoalStats!$A$3:$AE$998,17,FALSE)</f>
        <v>0</v>
      </c>
      <c r="J97" s="50" t="e">
        <f>VLOOKUP($S97,AvgGoalStats!$A$3:$AE$998,18,FALSE)</f>
        <v>#DIV/0!</v>
      </c>
      <c r="K97" s="50">
        <f>VLOOKUP($S97,AvgGoalStats!$A$3:$AE$998,20,FALSE)</f>
        <v>1</v>
      </c>
      <c r="L97" s="50" t="e">
        <f>VLOOKUP($S97,AvgGoalStats!$A$3:$AE$998,21,FALSE)</f>
        <v>#DIV/0!</v>
      </c>
      <c r="M97" s="50">
        <f>VLOOKUP($S97,AvgGoalStats!$A$3:$AE$998,23,FALSE)</f>
        <v>1</v>
      </c>
      <c r="N97" s="50" t="e">
        <f>VLOOKUP($S97,AvgGoalStats!$A$3:$AE$998,24,FALSE)</f>
        <v>#DIV/0!</v>
      </c>
      <c r="O97" s="50">
        <f>VLOOKUP($S97,AvgGoalStats!$A$3:$AE$998,26,FALSE)</f>
        <v>0</v>
      </c>
      <c r="P97" s="50" t="e">
        <f>VLOOKUP($S97,AvgGoalStats!$A$3:$AE$998,27,FALSE)</f>
        <v>#DIV/0!</v>
      </c>
      <c r="Q97" s="50">
        <f>VLOOKUP($S97,AvgGoalStats!$A$3:$AE$998,29,FALSE)</f>
        <v>1</v>
      </c>
      <c r="R97" s="50" t="e">
        <f>VLOOKUP($S97,AvgGoalStats!$A$3:$AE$998,30,FALSE)</f>
        <v>#DIV/0!</v>
      </c>
      <c r="S97" s="53" t="str">
        <f>Fixtures!A97</f>
        <v>Cambuur</v>
      </c>
      <c r="T97" s="54">
        <f>Fixtures!D97</f>
        <v>43693</v>
      </c>
      <c r="U97" s="53" t="str">
        <f>Fixtures!B97</f>
        <v>Go Ahead Eagles</v>
      </c>
      <c r="V97" s="51">
        <f>VLOOKUP($U97,AvgGoalStats!$A$3:$AE$998,5,FALSE)</f>
        <v>5</v>
      </c>
      <c r="W97" s="50" t="e">
        <f>VLOOKUP($U97,AvgGoalStats!$A$3:$AE$998,7,FALSE)</f>
        <v>#DIV/0!</v>
      </c>
      <c r="X97" s="50">
        <f>VLOOKUP($U97,AvgGoalStats!$A$3:$AE$998,8,FALSE)</f>
        <v>3</v>
      </c>
      <c r="Y97" s="50" t="e">
        <f>VLOOKUP($U97,AvgGoalStats!$A$3:$AE$998,10,FALSE)</f>
        <v>#DIV/0!</v>
      </c>
      <c r="Z97" s="50">
        <f>VLOOKUP($U97,AvgGoalStats!$A$3:$AE$998,11,FALSE)</f>
        <v>2</v>
      </c>
      <c r="AA97" s="50" t="e">
        <f>VLOOKUP($U97,AvgGoalStats!$A$3:$AE$998,13,FALSE)</f>
        <v>#DIV/0!</v>
      </c>
      <c r="AB97" s="50">
        <f>VLOOKUP($U97,AvgGoalStats!$A$3:$AE$998,14,FALSE)</f>
        <v>3</v>
      </c>
      <c r="AC97" s="50" t="e">
        <f>VLOOKUP($U97,AvgGoalStats!$A$3:$AE$998,16,FALSE)</f>
        <v>#DIV/0!</v>
      </c>
      <c r="AD97" s="50">
        <f>VLOOKUP($U97,AvgGoalStats!$A$3:$AE$998,17,FALSE)</f>
        <v>2</v>
      </c>
      <c r="AE97" s="50" t="e">
        <f>VLOOKUP($U97,AvgGoalStats!$A$3:$AE$998,19,FALSE)</f>
        <v>#DIV/0!</v>
      </c>
      <c r="AF97" s="50">
        <f>VLOOKUP($U97,AvgGoalStats!$A$3:$AE$998,20,FALSE)</f>
        <v>1</v>
      </c>
      <c r="AG97" s="50" t="e">
        <f>VLOOKUP($U97,AvgGoalStats!$A$3:$AE$998,22,FALSE)</f>
        <v>#DIV/0!</v>
      </c>
      <c r="AH97" s="50">
        <f>VLOOKUP($U97,AvgGoalStats!$A$3:$AE$998,23,FALSE)</f>
        <v>2</v>
      </c>
      <c r="AI97" s="50" t="e">
        <f>VLOOKUP($U97,AvgGoalStats!$A$3:$AE$998,25,FALSE)</f>
        <v>#DIV/0!</v>
      </c>
      <c r="AJ97" s="50">
        <f>VLOOKUP($U97,AvgGoalStats!$A$3:$AE$998,26,FALSE)</f>
        <v>1</v>
      </c>
      <c r="AK97" s="50" t="e">
        <f>VLOOKUP($U97,AvgGoalStats!$A$3:$AE$998,28,FALSE)</f>
        <v>#DIV/0!</v>
      </c>
      <c r="AL97" s="50">
        <f>VLOOKUP($U97,AvgGoalStats!$A$3:$AE$998,29,FALSE)</f>
        <v>1</v>
      </c>
      <c r="AM97" s="50" t="e">
        <f>VLOOKUP($U97,AvgGoalStats!$A$3:$AE$998,31,FALSE)</f>
        <v>#DIV/0!</v>
      </c>
    </row>
    <row r="98" spans="1:39" hidden="1" x14ac:dyDescent="0.3">
      <c r="A98" s="51">
        <f>VLOOKUP($S98,AvgGoalStats!$A$3:$AE$998,5,FALSE)</f>
        <v>2</v>
      </c>
      <c r="B98" s="50" t="e">
        <f>VLOOKUP($S98,AvgGoalStats!$A$3:$AE$998,6,FALSE)</f>
        <v>#DIV/0!</v>
      </c>
      <c r="C98" s="50">
        <f>VLOOKUP($S98,AvgGoalStats!$A$3:$AE$998,8,FALSE)</f>
        <v>1</v>
      </c>
      <c r="D98" s="50" t="e">
        <f>VLOOKUP($S98,AvgGoalStats!$A$3:$AE$998,9,FALSE)</f>
        <v>#DIV/0!</v>
      </c>
      <c r="E98" s="50">
        <f>VLOOKUP($S98,AvgGoalStats!$A$3:$AE$998,11,FALSE)</f>
        <v>1</v>
      </c>
      <c r="F98" s="50" t="e">
        <f>VLOOKUP($S98,AvgGoalStats!$A$3:$AE$998,12,FALSE)</f>
        <v>#DIV/0!</v>
      </c>
      <c r="G98" s="50">
        <f>VLOOKUP($S98,AvgGoalStats!$A$3:$AE$998,14,FALSE)</f>
        <v>0</v>
      </c>
      <c r="H98" s="50" t="e">
        <f>VLOOKUP($S98,AvgGoalStats!$A$3:$AE$998,15,FALSE)</f>
        <v>#DIV/0!</v>
      </c>
      <c r="I98" s="50">
        <f>VLOOKUP($S98,AvgGoalStats!$A$3:$AE$998,17,FALSE)</f>
        <v>0</v>
      </c>
      <c r="J98" s="50" t="e">
        <f>VLOOKUP($S98,AvgGoalStats!$A$3:$AE$998,18,FALSE)</f>
        <v>#DIV/0!</v>
      </c>
      <c r="K98" s="50">
        <f>VLOOKUP($S98,AvgGoalStats!$A$3:$AE$998,20,FALSE)</f>
        <v>0</v>
      </c>
      <c r="L98" s="50" t="e">
        <f>VLOOKUP($S98,AvgGoalStats!$A$3:$AE$998,21,FALSE)</f>
        <v>#DIV/0!</v>
      </c>
      <c r="M98" s="50">
        <f>VLOOKUP($S98,AvgGoalStats!$A$3:$AE$998,23,FALSE)</f>
        <v>2</v>
      </c>
      <c r="N98" s="50" t="e">
        <f>VLOOKUP($S98,AvgGoalStats!$A$3:$AE$998,24,FALSE)</f>
        <v>#DIV/0!</v>
      </c>
      <c r="O98" s="50">
        <f>VLOOKUP($S98,AvgGoalStats!$A$3:$AE$998,26,FALSE)</f>
        <v>1</v>
      </c>
      <c r="P98" s="50" t="e">
        <f>VLOOKUP($S98,AvgGoalStats!$A$3:$AE$998,27,FALSE)</f>
        <v>#DIV/0!</v>
      </c>
      <c r="Q98" s="50">
        <f>VLOOKUP($S98,AvgGoalStats!$A$3:$AE$998,29,FALSE)</f>
        <v>1</v>
      </c>
      <c r="R98" s="50" t="e">
        <f>VLOOKUP($S98,AvgGoalStats!$A$3:$AE$998,30,FALSE)</f>
        <v>#DIV/0!</v>
      </c>
      <c r="S98" s="53" t="str">
        <f>Fixtures!A98</f>
        <v>Volendam</v>
      </c>
      <c r="T98" s="54">
        <f>Fixtures!D98</f>
        <v>43693</v>
      </c>
      <c r="U98" s="53" t="str">
        <f>Fixtures!B98</f>
        <v>Roda JC</v>
      </c>
      <c r="V98" s="51">
        <f>VLOOKUP($U98,AvgGoalStats!$A$3:$AE$998,5,FALSE)</f>
        <v>2</v>
      </c>
      <c r="W98" s="50" t="e">
        <f>VLOOKUP($U98,AvgGoalStats!$A$3:$AE$998,7,FALSE)</f>
        <v>#DIV/0!</v>
      </c>
      <c r="X98" s="50">
        <f>VLOOKUP($U98,AvgGoalStats!$A$3:$AE$998,8,FALSE)</f>
        <v>1</v>
      </c>
      <c r="Y98" s="50" t="e">
        <f>VLOOKUP($U98,AvgGoalStats!$A$3:$AE$998,10,FALSE)</f>
        <v>#DIV/0!</v>
      </c>
      <c r="Z98" s="50">
        <f>VLOOKUP($U98,AvgGoalStats!$A$3:$AE$998,11,FALSE)</f>
        <v>1</v>
      </c>
      <c r="AA98" s="50" t="e">
        <f>VLOOKUP($U98,AvgGoalStats!$A$3:$AE$998,13,FALSE)</f>
        <v>#DIV/0!</v>
      </c>
      <c r="AB98" s="50">
        <f>VLOOKUP($U98,AvgGoalStats!$A$3:$AE$998,14,FALSE)</f>
        <v>1</v>
      </c>
      <c r="AC98" s="50" t="e">
        <f>VLOOKUP($U98,AvgGoalStats!$A$3:$AE$998,16,FALSE)</f>
        <v>#DIV/0!</v>
      </c>
      <c r="AD98" s="50">
        <f>VLOOKUP($U98,AvgGoalStats!$A$3:$AE$998,17,FALSE)</f>
        <v>0</v>
      </c>
      <c r="AE98" s="50" t="e">
        <f>VLOOKUP($U98,AvgGoalStats!$A$3:$AE$998,19,FALSE)</f>
        <v>#DIV/0!</v>
      </c>
      <c r="AF98" s="50">
        <f>VLOOKUP($U98,AvgGoalStats!$A$3:$AE$998,20,FALSE)</f>
        <v>1</v>
      </c>
      <c r="AG98" s="50" t="e">
        <f>VLOOKUP($U98,AvgGoalStats!$A$3:$AE$998,22,FALSE)</f>
        <v>#DIV/0!</v>
      </c>
      <c r="AH98" s="50">
        <f>VLOOKUP($U98,AvgGoalStats!$A$3:$AE$998,23,FALSE)</f>
        <v>1</v>
      </c>
      <c r="AI98" s="50" t="e">
        <f>VLOOKUP($U98,AvgGoalStats!$A$3:$AE$998,25,FALSE)</f>
        <v>#DIV/0!</v>
      </c>
      <c r="AJ98" s="50">
        <f>VLOOKUP($U98,AvgGoalStats!$A$3:$AE$998,26,FALSE)</f>
        <v>1</v>
      </c>
      <c r="AK98" s="50" t="e">
        <f>VLOOKUP($U98,AvgGoalStats!$A$3:$AE$998,28,FALSE)</f>
        <v>#DIV/0!</v>
      </c>
      <c r="AL98" s="50">
        <f>VLOOKUP($U98,AvgGoalStats!$A$3:$AE$998,29,FALSE)</f>
        <v>0</v>
      </c>
      <c r="AM98" s="50" t="e">
        <f>VLOOKUP($U98,AvgGoalStats!$A$3:$AE$998,31,FALSE)</f>
        <v>#DIV/0!</v>
      </c>
    </row>
    <row r="99" spans="1:39" hidden="1" x14ac:dyDescent="0.3">
      <c r="A99" s="51">
        <f>VLOOKUP($S99,AvgGoalStats!$A$3:$AE$998,5,FALSE)</f>
        <v>2</v>
      </c>
      <c r="B99" s="50" t="e">
        <f>VLOOKUP($S99,AvgGoalStats!$A$3:$AE$998,6,FALSE)</f>
        <v>#DIV/0!</v>
      </c>
      <c r="C99" s="50">
        <f>VLOOKUP($S99,AvgGoalStats!$A$3:$AE$998,8,FALSE)</f>
        <v>2</v>
      </c>
      <c r="D99" s="50" t="e">
        <f>VLOOKUP($S99,AvgGoalStats!$A$3:$AE$998,9,FALSE)</f>
        <v>#DIV/0!</v>
      </c>
      <c r="E99" s="50">
        <f>VLOOKUP($S99,AvgGoalStats!$A$3:$AE$998,11,FALSE)</f>
        <v>0</v>
      </c>
      <c r="F99" s="50" t="e">
        <f>VLOOKUP($S99,AvgGoalStats!$A$3:$AE$998,12,FALSE)</f>
        <v>#DIV/0!</v>
      </c>
      <c r="G99" s="50">
        <f>VLOOKUP($S99,AvgGoalStats!$A$3:$AE$998,14,FALSE)</f>
        <v>1</v>
      </c>
      <c r="H99" s="50" t="e">
        <f>VLOOKUP($S99,AvgGoalStats!$A$3:$AE$998,15,FALSE)</f>
        <v>#DIV/0!</v>
      </c>
      <c r="I99" s="50">
        <f>VLOOKUP($S99,AvgGoalStats!$A$3:$AE$998,17,FALSE)</f>
        <v>1</v>
      </c>
      <c r="J99" s="50" t="e">
        <f>VLOOKUP($S99,AvgGoalStats!$A$3:$AE$998,18,FALSE)</f>
        <v>#DIV/0!</v>
      </c>
      <c r="K99" s="50">
        <f>VLOOKUP($S99,AvgGoalStats!$A$3:$AE$998,20,FALSE)</f>
        <v>0</v>
      </c>
      <c r="L99" s="50" t="e">
        <f>VLOOKUP($S99,AvgGoalStats!$A$3:$AE$998,21,FALSE)</f>
        <v>#DIV/0!</v>
      </c>
      <c r="M99" s="50">
        <f>VLOOKUP($S99,AvgGoalStats!$A$3:$AE$998,23,FALSE)</f>
        <v>1</v>
      </c>
      <c r="N99" s="50" t="e">
        <f>VLOOKUP($S99,AvgGoalStats!$A$3:$AE$998,24,FALSE)</f>
        <v>#DIV/0!</v>
      </c>
      <c r="O99" s="50">
        <f>VLOOKUP($S99,AvgGoalStats!$A$3:$AE$998,26,FALSE)</f>
        <v>1</v>
      </c>
      <c r="P99" s="50" t="e">
        <f>VLOOKUP($S99,AvgGoalStats!$A$3:$AE$998,27,FALSE)</f>
        <v>#DIV/0!</v>
      </c>
      <c r="Q99" s="50">
        <f>VLOOKUP($S99,AvgGoalStats!$A$3:$AE$998,29,FALSE)</f>
        <v>0</v>
      </c>
      <c r="R99" s="50" t="e">
        <f>VLOOKUP($S99,AvgGoalStats!$A$3:$AE$998,30,FALSE)</f>
        <v>#DIV/0!</v>
      </c>
      <c r="S99" s="53" t="str">
        <f>Fixtures!A99</f>
        <v>NAC Breda</v>
      </c>
      <c r="T99" s="54">
        <f>Fixtures!D99</f>
        <v>43693</v>
      </c>
      <c r="U99" s="53" t="str">
        <f>Fixtures!B99</f>
        <v>Helmond Sport</v>
      </c>
      <c r="V99" s="51">
        <f>VLOOKUP($U99,AvgGoalStats!$A$3:$AE$998,5,FALSE)</f>
        <v>2</v>
      </c>
      <c r="W99" s="50" t="e">
        <f>VLOOKUP($U99,AvgGoalStats!$A$3:$AE$998,7,FALSE)</f>
        <v>#DIV/0!</v>
      </c>
      <c r="X99" s="50">
        <f>VLOOKUP($U99,AvgGoalStats!$A$3:$AE$998,8,FALSE)</f>
        <v>1</v>
      </c>
      <c r="Y99" s="50" t="e">
        <f>VLOOKUP($U99,AvgGoalStats!$A$3:$AE$998,10,FALSE)</f>
        <v>#DIV/0!</v>
      </c>
      <c r="Z99" s="50">
        <f>VLOOKUP($U99,AvgGoalStats!$A$3:$AE$998,11,FALSE)</f>
        <v>1</v>
      </c>
      <c r="AA99" s="50" t="e">
        <f>VLOOKUP($U99,AvgGoalStats!$A$3:$AE$998,13,FALSE)</f>
        <v>#DIV/0!</v>
      </c>
      <c r="AB99" s="50">
        <f>VLOOKUP($U99,AvgGoalStats!$A$3:$AE$998,14,FALSE)</f>
        <v>0</v>
      </c>
      <c r="AC99" s="50" t="e">
        <f>VLOOKUP($U99,AvgGoalStats!$A$3:$AE$998,16,FALSE)</f>
        <v>#DIV/0!</v>
      </c>
      <c r="AD99" s="50">
        <f>VLOOKUP($U99,AvgGoalStats!$A$3:$AE$998,17,FALSE)</f>
        <v>0</v>
      </c>
      <c r="AE99" s="50" t="e">
        <f>VLOOKUP($U99,AvgGoalStats!$A$3:$AE$998,19,FALSE)</f>
        <v>#DIV/0!</v>
      </c>
      <c r="AF99" s="50">
        <f>VLOOKUP($U99,AvgGoalStats!$A$3:$AE$998,20,FALSE)</f>
        <v>0</v>
      </c>
      <c r="AG99" s="50" t="e">
        <f>VLOOKUP($U99,AvgGoalStats!$A$3:$AE$998,22,FALSE)</f>
        <v>#DIV/0!</v>
      </c>
      <c r="AH99" s="50">
        <f>VLOOKUP($U99,AvgGoalStats!$A$3:$AE$998,23,FALSE)</f>
        <v>2</v>
      </c>
      <c r="AI99" s="50" t="e">
        <f>VLOOKUP($U99,AvgGoalStats!$A$3:$AE$998,25,FALSE)</f>
        <v>#DIV/0!</v>
      </c>
      <c r="AJ99" s="50">
        <f>VLOOKUP($U99,AvgGoalStats!$A$3:$AE$998,26,FALSE)</f>
        <v>1</v>
      </c>
      <c r="AK99" s="50" t="e">
        <f>VLOOKUP($U99,AvgGoalStats!$A$3:$AE$998,28,FALSE)</f>
        <v>#DIV/0!</v>
      </c>
      <c r="AL99" s="50">
        <f>VLOOKUP($U99,AvgGoalStats!$A$3:$AE$998,29,FALSE)</f>
        <v>1</v>
      </c>
      <c r="AM99" s="50" t="e">
        <f>VLOOKUP($U99,AvgGoalStats!$A$3:$AE$998,31,FALSE)</f>
        <v>#DIV/0!</v>
      </c>
    </row>
    <row r="100" spans="1:39" hidden="1" x14ac:dyDescent="0.3">
      <c r="A100" s="51">
        <f>VLOOKUP($S100,AvgGoalStats!$A$3:$AE$998,5,FALSE)</f>
        <v>5</v>
      </c>
      <c r="B100" s="50" t="e">
        <f>VLOOKUP($S100,AvgGoalStats!$A$3:$AE$998,6,FALSE)</f>
        <v>#DIV/0!</v>
      </c>
      <c r="C100" s="50">
        <f>VLOOKUP($S100,AvgGoalStats!$A$3:$AE$998,8,FALSE)</f>
        <v>2</v>
      </c>
      <c r="D100" s="50" t="e">
        <f>VLOOKUP($S100,AvgGoalStats!$A$3:$AE$998,9,FALSE)</f>
        <v>#DIV/0!</v>
      </c>
      <c r="E100" s="50">
        <f>VLOOKUP($S100,AvgGoalStats!$A$3:$AE$998,11,FALSE)</f>
        <v>3</v>
      </c>
      <c r="F100" s="50" t="e">
        <f>VLOOKUP($S100,AvgGoalStats!$A$3:$AE$998,12,FALSE)</f>
        <v>#DIV/0!</v>
      </c>
      <c r="G100" s="50">
        <f>VLOOKUP($S100,AvgGoalStats!$A$3:$AE$998,14,FALSE)</f>
        <v>3</v>
      </c>
      <c r="H100" s="50" t="e">
        <f>VLOOKUP($S100,AvgGoalStats!$A$3:$AE$998,15,FALSE)</f>
        <v>#DIV/0!</v>
      </c>
      <c r="I100" s="50">
        <f>VLOOKUP($S100,AvgGoalStats!$A$3:$AE$998,17,FALSE)</f>
        <v>1</v>
      </c>
      <c r="J100" s="50" t="e">
        <f>VLOOKUP($S100,AvgGoalStats!$A$3:$AE$998,18,FALSE)</f>
        <v>#DIV/0!</v>
      </c>
      <c r="K100" s="50">
        <f>VLOOKUP($S100,AvgGoalStats!$A$3:$AE$998,20,FALSE)</f>
        <v>2</v>
      </c>
      <c r="L100" s="50" t="e">
        <f>VLOOKUP($S100,AvgGoalStats!$A$3:$AE$998,21,FALSE)</f>
        <v>#DIV/0!</v>
      </c>
      <c r="M100" s="50">
        <f>VLOOKUP($S100,AvgGoalStats!$A$3:$AE$998,23,FALSE)</f>
        <v>2</v>
      </c>
      <c r="N100" s="50" t="e">
        <f>VLOOKUP($S100,AvgGoalStats!$A$3:$AE$998,24,FALSE)</f>
        <v>#DIV/0!</v>
      </c>
      <c r="O100" s="50">
        <f>VLOOKUP($S100,AvgGoalStats!$A$3:$AE$998,26,FALSE)</f>
        <v>1</v>
      </c>
      <c r="P100" s="50" t="e">
        <f>VLOOKUP($S100,AvgGoalStats!$A$3:$AE$998,27,FALSE)</f>
        <v>#DIV/0!</v>
      </c>
      <c r="Q100" s="50">
        <f>VLOOKUP($S100,AvgGoalStats!$A$3:$AE$998,29,FALSE)</f>
        <v>1</v>
      </c>
      <c r="R100" s="50" t="e">
        <f>VLOOKUP($S100,AvgGoalStats!$A$3:$AE$998,30,FALSE)</f>
        <v>#DIV/0!</v>
      </c>
      <c r="S100" s="53" t="str">
        <f>Fixtures!A100</f>
        <v>MVV</v>
      </c>
      <c r="T100" s="54">
        <f>Fixtures!D100</f>
        <v>43693</v>
      </c>
      <c r="U100" s="53" t="str">
        <f>Fixtures!B100</f>
        <v>De Graafschap</v>
      </c>
      <c r="V100" s="51">
        <f>VLOOKUP($U100,AvgGoalStats!$A$3:$AE$998,5,FALSE)</f>
        <v>2</v>
      </c>
      <c r="W100" s="50" t="e">
        <f>VLOOKUP($U100,AvgGoalStats!$A$3:$AE$998,7,FALSE)</f>
        <v>#DIV/0!</v>
      </c>
      <c r="X100" s="50">
        <f>VLOOKUP($U100,AvgGoalStats!$A$3:$AE$998,8,FALSE)</f>
        <v>2</v>
      </c>
      <c r="Y100" s="50" t="e">
        <f>VLOOKUP($U100,AvgGoalStats!$A$3:$AE$998,10,FALSE)</f>
        <v>#DIV/0!</v>
      </c>
      <c r="Z100" s="50">
        <f>VLOOKUP($U100,AvgGoalStats!$A$3:$AE$998,11,FALSE)</f>
        <v>0</v>
      </c>
      <c r="AA100" s="50" t="e">
        <f>VLOOKUP($U100,AvgGoalStats!$A$3:$AE$998,13,FALSE)</f>
        <v>#DIV/0!</v>
      </c>
      <c r="AB100" s="50">
        <f>VLOOKUP($U100,AvgGoalStats!$A$3:$AE$998,14,FALSE)</f>
        <v>1</v>
      </c>
      <c r="AC100" s="50" t="e">
        <f>VLOOKUP($U100,AvgGoalStats!$A$3:$AE$998,16,FALSE)</f>
        <v>#DIV/0!</v>
      </c>
      <c r="AD100" s="50">
        <f>VLOOKUP($U100,AvgGoalStats!$A$3:$AE$998,17,FALSE)</f>
        <v>1</v>
      </c>
      <c r="AE100" s="50" t="e">
        <f>VLOOKUP($U100,AvgGoalStats!$A$3:$AE$998,19,FALSE)</f>
        <v>#DIV/0!</v>
      </c>
      <c r="AF100" s="50">
        <f>VLOOKUP($U100,AvgGoalStats!$A$3:$AE$998,20,FALSE)</f>
        <v>0</v>
      </c>
      <c r="AG100" s="50" t="e">
        <f>VLOOKUP($U100,AvgGoalStats!$A$3:$AE$998,22,FALSE)</f>
        <v>#DIV/0!</v>
      </c>
      <c r="AH100" s="50">
        <f>VLOOKUP($U100,AvgGoalStats!$A$3:$AE$998,23,FALSE)</f>
        <v>1</v>
      </c>
      <c r="AI100" s="50" t="e">
        <f>VLOOKUP($U100,AvgGoalStats!$A$3:$AE$998,25,FALSE)</f>
        <v>#DIV/0!</v>
      </c>
      <c r="AJ100" s="50">
        <f>VLOOKUP($U100,AvgGoalStats!$A$3:$AE$998,26,FALSE)</f>
        <v>1</v>
      </c>
      <c r="AK100" s="50" t="e">
        <f>VLOOKUP($U100,AvgGoalStats!$A$3:$AE$998,28,FALSE)</f>
        <v>#DIV/0!</v>
      </c>
      <c r="AL100" s="50">
        <f>VLOOKUP($U100,AvgGoalStats!$A$3:$AE$998,29,FALSE)</f>
        <v>0</v>
      </c>
      <c r="AM100" s="50" t="e">
        <f>VLOOKUP($U100,AvgGoalStats!$A$3:$AE$998,31,FALSE)</f>
        <v>#DIV/0!</v>
      </c>
    </row>
    <row r="101" spans="1:39" hidden="1" x14ac:dyDescent="0.3">
      <c r="A101" s="51">
        <f>VLOOKUP($S101,AvgGoalStats!$A$3:$AE$998,5,FALSE)</f>
        <v>3</v>
      </c>
      <c r="B101" s="50" t="e">
        <f>VLOOKUP($S101,AvgGoalStats!$A$3:$AE$998,6,FALSE)</f>
        <v>#DIV/0!</v>
      </c>
      <c r="C101" s="50">
        <f>VLOOKUP($S101,AvgGoalStats!$A$3:$AE$998,8,FALSE)</f>
        <v>2</v>
      </c>
      <c r="D101" s="50" t="e">
        <f>VLOOKUP($S101,AvgGoalStats!$A$3:$AE$998,9,FALSE)</f>
        <v>#DIV/0!</v>
      </c>
      <c r="E101" s="50">
        <f>VLOOKUP($S101,AvgGoalStats!$A$3:$AE$998,11,FALSE)</f>
        <v>1</v>
      </c>
      <c r="F101" s="50" t="e">
        <f>VLOOKUP($S101,AvgGoalStats!$A$3:$AE$998,12,FALSE)</f>
        <v>#DIV/0!</v>
      </c>
      <c r="G101" s="50">
        <f>VLOOKUP($S101,AvgGoalStats!$A$3:$AE$998,14,FALSE)</f>
        <v>2</v>
      </c>
      <c r="H101" s="50" t="e">
        <f>VLOOKUP($S101,AvgGoalStats!$A$3:$AE$998,15,FALSE)</f>
        <v>#DIV/0!</v>
      </c>
      <c r="I101" s="50">
        <f>VLOOKUP($S101,AvgGoalStats!$A$3:$AE$998,17,FALSE)</f>
        <v>1</v>
      </c>
      <c r="J101" s="50" t="e">
        <f>VLOOKUP($S101,AvgGoalStats!$A$3:$AE$998,18,FALSE)</f>
        <v>#DIV/0!</v>
      </c>
      <c r="K101" s="50">
        <f>VLOOKUP($S101,AvgGoalStats!$A$3:$AE$998,20,FALSE)</f>
        <v>1</v>
      </c>
      <c r="L101" s="50" t="e">
        <f>VLOOKUP($S101,AvgGoalStats!$A$3:$AE$998,21,FALSE)</f>
        <v>#DIV/0!</v>
      </c>
      <c r="M101" s="50">
        <f>VLOOKUP($S101,AvgGoalStats!$A$3:$AE$998,23,FALSE)</f>
        <v>1</v>
      </c>
      <c r="N101" s="50" t="e">
        <f>VLOOKUP($S101,AvgGoalStats!$A$3:$AE$998,24,FALSE)</f>
        <v>#DIV/0!</v>
      </c>
      <c r="O101" s="50">
        <f>VLOOKUP($S101,AvgGoalStats!$A$3:$AE$998,26,FALSE)</f>
        <v>1</v>
      </c>
      <c r="P101" s="50" t="e">
        <f>VLOOKUP($S101,AvgGoalStats!$A$3:$AE$998,27,FALSE)</f>
        <v>#DIV/0!</v>
      </c>
      <c r="Q101" s="50">
        <f>VLOOKUP($S101,AvgGoalStats!$A$3:$AE$998,29,FALSE)</f>
        <v>0</v>
      </c>
      <c r="R101" s="50" t="e">
        <f>VLOOKUP($S101,AvgGoalStats!$A$3:$AE$998,30,FALSE)</f>
        <v>#DIV/0!</v>
      </c>
      <c r="S101" s="53" t="str">
        <f>Fixtures!A101</f>
        <v>Eindhoven</v>
      </c>
      <c r="T101" s="54">
        <f>Fixtures!D101</f>
        <v>43693</v>
      </c>
      <c r="U101" s="53" t="str">
        <f>Fixtures!B101</f>
        <v>Dordrecht</v>
      </c>
      <c r="V101" s="51">
        <f>VLOOKUP($U101,AvgGoalStats!$A$3:$AE$998,5,FALSE)</f>
        <v>2</v>
      </c>
      <c r="W101" s="50" t="e">
        <f>VLOOKUP($U101,AvgGoalStats!$A$3:$AE$998,7,FALSE)</f>
        <v>#DIV/0!</v>
      </c>
      <c r="X101" s="50">
        <f>VLOOKUP($U101,AvgGoalStats!$A$3:$AE$998,8,FALSE)</f>
        <v>0</v>
      </c>
      <c r="Y101" s="50" t="e">
        <f>VLOOKUP($U101,AvgGoalStats!$A$3:$AE$998,10,FALSE)</f>
        <v>#DIV/0!</v>
      </c>
      <c r="Z101" s="50">
        <f>VLOOKUP($U101,AvgGoalStats!$A$3:$AE$998,11,FALSE)</f>
        <v>2</v>
      </c>
      <c r="AA101" s="50" t="e">
        <f>VLOOKUP($U101,AvgGoalStats!$A$3:$AE$998,13,FALSE)</f>
        <v>#DIV/0!</v>
      </c>
      <c r="AB101" s="50">
        <f>VLOOKUP($U101,AvgGoalStats!$A$3:$AE$998,14,FALSE)</f>
        <v>1</v>
      </c>
      <c r="AC101" s="50" t="e">
        <f>VLOOKUP($U101,AvgGoalStats!$A$3:$AE$998,16,FALSE)</f>
        <v>#DIV/0!</v>
      </c>
      <c r="AD101" s="50">
        <f>VLOOKUP($U101,AvgGoalStats!$A$3:$AE$998,17,FALSE)</f>
        <v>0</v>
      </c>
      <c r="AE101" s="50" t="e">
        <f>VLOOKUP($U101,AvgGoalStats!$A$3:$AE$998,19,FALSE)</f>
        <v>#DIV/0!</v>
      </c>
      <c r="AF101" s="50">
        <f>VLOOKUP($U101,AvgGoalStats!$A$3:$AE$998,20,FALSE)</f>
        <v>1</v>
      </c>
      <c r="AG101" s="50" t="e">
        <f>VLOOKUP($U101,AvgGoalStats!$A$3:$AE$998,22,FALSE)</f>
        <v>#DIV/0!</v>
      </c>
      <c r="AH101" s="50">
        <f>VLOOKUP($U101,AvgGoalStats!$A$3:$AE$998,23,FALSE)</f>
        <v>1</v>
      </c>
      <c r="AI101" s="50" t="e">
        <f>VLOOKUP($U101,AvgGoalStats!$A$3:$AE$998,25,FALSE)</f>
        <v>#DIV/0!</v>
      </c>
      <c r="AJ101" s="50">
        <f>VLOOKUP($U101,AvgGoalStats!$A$3:$AE$998,26,FALSE)</f>
        <v>0</v>
      </c>
      <c r="AK101" s="50" t="e">
        <f>VLOOKUP($U101,AvgGoalStats!$A$3:$AE$998,28,FALSE)</f>
        <v>#DIV/0!</v>
      </c>
      <c r="AL101" s="50">
        <f>VLOOKUP($U101,AvgGoalStats!$A$3:$AE$998,29,FALSE)</f>
        <v>1</v>
      </c>
      <c r="AM101" s="50" t="e">
        <f>VLOOKUP($U101,AvgGoalStats!$A$3:$AE$998,31,FALSE)</f>
        <v>#DIV/0!</v>
      </c>
    </row>
    <row r="102" spans="1:39" hidden="1" x14ac:dyDescent="0.3">
      <c r="A102" s="51" t="e">
        <f>VLOOKUP($S102,AvgGoalStats!$A$3:$AE$998,5,FALSE)</f>
        <v>#DIV/0!</v>
      </c>
      <c r="B102" s="50" t="e">
        <f>VLOOKUP($S102,AvgGoalStats!$A$3:$AE$998,6,FALSE)</f>
        <v>#DIV/0!</v>
      </c>
      <c r="C102" s="50" t="e">
        <f>VLOOKUP($S102,AvgGoalStats!$A$3:$AE$998,8,FALSE)</f>
        <v>#DIV/0!</v>
      </c>
      <c r="D102" s="50" t="e">
        <f>VLOOKUP($S102,AvgGoalStats!$A$3:$AE$998,9,FALSE)</f>
        <v>#DIV/0!</v>
      </c>
      <c r="E102" s="50" t="e">
        <f>VLOOKUP($S102,AvgGoalStats!$A$3:$AE$998,11,FALSE)</f>
        <v>#DIV/0!</v>
      </c>
      <c r="F102" s="50" t="e">
        <f>VLOOKUP($S102,AvgGoalStats!$A$3:$AE$998,12,FALSE)</f>
        <v>#DIV/0!</v>
      </c>
      <c r="G102" s="50" t="e">
        <f>VLOOKUP($S102,AvgGoalStats!$A$3:$AE$998,14,FALSE)</f>
        <v>#DIV/0!</v>
      </c>
      <c r="H102" s="50" t="e">
        <f>VLOOKUP($S102,AvgGoalStats!$A$3:$AE$998,15,FALSE)</f>
        <v>#DIV/0!</v>
      </c>
      <c r="I102" s="50" t="e">
        <f>VLOOKUP($S102,AvgGoalStats!$A$3:$AE$998,17,FALSE)</f>
        <v>#DIV/0!</v>
      </c>
      <c r="J102" s="50" t="e">
        <f>VLOOKUP($S102,AvgGoalStats!$A$3:$AE$998,18,FALSE)</f>
        <v>#DIV/0!</v>
      </c>
      <c r="K102" s="50" t="e">
        <f>VLOOKUP($S102,AvgGoalStats!$A$3:$AE$998,20,FALSE)</f>
        <v>#DIV/0!</v>
      </c>
      <c r="L102" s="50" t="e">
        <f>VLOOKUP($S102,AvgGoalStats!$A$3:$AE$998,21,FALSE)</f>
        <v>#DIV/0!</v>
      </c>
      <c r="M102" s="50" t="e">
        <f>VLOOKUP($S102,AvgGoalStats!$A$3:$AE$998,23,FALSE)</f>
        <v>#DIV/0!</v>
      </c>
      <c r="N102" s="50" t="e">
        <f>VLOOKUP($S102,AvgGoalStats!$A$3:$AE$998,24,FALSE)</f>
        <v>#DIV/0!</v>
      </c>
      <c r="O102" s="50" t="e">
        <f>VLOOKUP($S102,AvgGoalStats!$A$3:$AE$998,26,FALSE)</f>
        <v>#DIV/0!</v>
      </c>
      <c r="P102" s="50" t="e">
        <f>VLOOKUP($S102,AvgGoalStats!$A$3:$AE$998,27,FALSE)</f>
        <v>#DIV/0!</v>
      </c>
      <c r="Q102" s="50" t="e">
        <f>VLOOKUP($S102,AvgGoalStats!$A$3:$AE$998,29,FALSE)</f>
        <v>#DIV/0!</v>
      </c>
      <c r="R102" s="50" t="e">
        <f>VLOOKUP($S102,AvgGoalStats!$A$3:$AE$998,30,FALSE)</f>
        <v>#DIV/0!</v>
      </c>
      <c r="S102" s="53" t="str">
        <f>Fixtures!A102</f>
        <v>Den Bosch</v>
      </c>
      <c r="T102" s="54">
        <f>Fixtures!D102</f>
        <v>43693</v>
      </c>
      <c r="U102" s="53" t="str">
        <f>Fixtures!B102</f>
        <v>Telstar</v>
      </c>
      <c r="V102" s="51" t="e">
        <f>VLOOKUP($U102,AvgGoalStats!$A$3:$AE$998,5,FALSE)</f>
        <v>#DIV/0!</v>
      </c>
      <c r="W102" s="50" t="e">
        <f>VLOOKUP($U102,AvgGoalStats!$A$3:$AE$998,7,FALSE)</f>
        <v>#DIV/0!</v>
      </c>
      <c r="X102" s="50" t="e">
        <f>VLOOKUP($U102,AvgGoalStats!$A$3:$AE$998,8,FALSE)</f>
        <v>#DIV/0!</v>
      </c>
      <c r="Y102" s="50" t="e">
        <f>VLOOKUP($U102,AvgGoalStats!$A$3:$AE$998,10,FALSE)</f>
        <v>#DIV/0!</v>
      </c>
      <c r="Z102" s="50" t="e">
        <f>VLOOKUP($U102,AvgGoalStats!$A$3:$AE$998,11,FALSE)</f>
        <v>#DIV/0!</v>
      </c>
      <c r="AA102" s="50" t="e">
        <f>VLOOKUP($U102,AvgGoalStats!$A$3:$AE$998,13,FALSE)</f>
        <v>#DIV/0!</v>
      </c>
      <c r="AB102" s="50" t="e">
        <f>VLOOKUP($U102,AvgGoalStats!$A$3:$AE$998,14,FALSE)</f>
        <v>#DIV/0!</v>
      </c>
      <c r="AC102" s="50" t="e">
        <f>VLOOKUP($U102,AvgGoalStats!$A$3:$AE$998,16,FALSE)</f>
        <v>#DIV/0!</v>
      </c>
      <c r="AD102" s="50" t="e">
        <f>VLOOKUP($U102,AvgGoalStats!$A$3:$AE$998,17,FALSE)</f>
        <v>#DIV/0!</v>
      </c>
      <c r="AE102" s="50" t="e">
        <f>VLOOKUP($U102,AvgGoalStats!$A$3:$AE$998,19,FALSE)</f>
        <v>#DIV/0!</v>
      </c>
      <c r="AF102" s="50" t="e">
        <f>VLOOKUP($U102,AvgGoalStats!$A$3:$AE$998,20,FALSE)</f>
        <v>#DIV/0!</v>
      </c>
      <c r="AG102" s="50" t="e">
        <f>VLOOKUP($U102,AvgGoalStats!$A$3:$AE$998,22,FALSE)</f>
        <v>#DIV/0!</v>
      </c>
      <c r="AH102" s="50" t="e">
        <f>VLOOKUP($U102,AvgGoalStats!$A$3:$AE$998,23,FALSE)</f>
        <v>#DIV/0!</v>
      </c>
      <c r="AI102" s="50" t="e">
        <f>VLOOKUP($U102,AvgGoalStats!$A$3:$AE$998,25,FALSE)</f>
        <v>#DIV/0!</v>
      </c>
      <c r="AJ102" s="50" t="e">
        <f>VLOOKUP($U102,AvgGoalStats!$A$3:$AE$998,26,FALSE)</f>
        <v>#DIV/0!</v>
      </c>
      <c r="AK102" s="50" t="e">
        <f>VLOOKUP($U102,AvgGoalStats!$A$3:$AE$998,28,FALSE)</f>
        <v>#DIV/0!</v>
      </c>
      <c r="AL102" s="50" t="e">
        <f>VLOOKUP($U102,AvgGoalStats!$A$3:$AE$998,29,FALSE)</f>
        <v>#DIV/0!</v>
      </c>
      <c r="AM102" s="50" t="e">
        <f>VLOOKUP($U102,AvgGoalStats!$A$3:$AE$998,31,FALSE)</f>
        <v>#DIV/0!</v>
      </c>
    </row>
    <row r="103" spans="1:39" hidden="1" x14ac:dyDescent="0.3">
      <c r="A103" s="51">
        <f>VLOOKUP($S103,AvgGoalStats!$A$3:$AE$998,5,FALSE)</f>
        <v>2</v>
      </c>
      <c r="B103" s="50" t="e">
        <f>VLOOKUP($S103,AvgGoalStats!$A$3:$AE$998,6,FALSE)</f>
        <v>#DIV/0!</v>
      </c>
      <c r="C103" s="50">
        <f>VLOOKUP($S103,AvgGoalStats!$A$3:$AE$998,8,FALSE)</f>
        <v>1</v>
      </c>
      <c r="D103" s="50" t="e">
        <f>VLOOKUP($S103,AvgGoalStats!$A$3:$AE$998,9,FALSE)</f>
        <v>#DIV/0!</v>
      </c>
      <c r="E103" s="50">
        <f>VLOOKUP($S103,AvgGoalStats!$A$3:$AE$998,11,FALSE)</f>
        <v>1</v>
      </c>
      <c r="F103" s="50" t="e">
        <f>VLOOKUP($S103,AvgGoalStats!$A$3:$AE$998,12,FALSE)</f>
        <v>#DIV/0!</v>
      </c>
      <c r="G103" s="50">
        <f>VLOOKUP($S103,AvgGoalStats!$A$3:$AE$998,14,FALSE)</f>
        <v>1</v>
      </c>
      <c r="H103" s="50" t="e">
        <f>VLOOKUP($S103,AvgGoalStats!$A$3:$AE$998,15,FALSE)</f>
        <v>#DIV/0!</v>
      </c>
      <c r="I103" s="50">
        <f>VLOOKUP($S103,AvgGoalStats!$A$3:$AE$998,17,FALSE)</f>
        <v>1</v>
      </c>
      <c r="J103" s="50" t="e">
        <f>VLOOKUP($S103,AvgGoalStats!$A$3:$AE$998,18,FALSE)</f>
        <v>#DIV/0!</v>
      </c>
      <c r="K103" s="50">
        <f>VLOOKUP($S103,AvgGoalStats!$A$3:$AE$998,20,FALSE)</f>
        <v>0</v>
      </c>
      <c r="L103" s="50" t="e">
        <f>VLOOKUP($S103,AvgGoalStats!$A$3:$AE$998,21,FALSE)</f>
        <v>#DIV/0!</v>
      </c>
      <c r="M103" s="50">
        <f>VLOOKUP($S103,AvgGoalStats!$A$3:$AE$998,23,FALSE)</f>
        <v>1</v>
      </c>
      <c r="N103" s="50" t="e">
        <f>VLOOKUP($S103,AvgGoalStats!$A$3:$AE$998,24,FALSE)</f>
        <v>#DIV/0!</v>
      </c>
      <c r="O103" s="50">
        <f>VLOOKUP($S103,AvgGoalStats!$A$3:$AE$998,26,FALSE)</f>
        <v>0</v>
      </c>
      <c r="P103" s="50" t="e">
        <f>VLOOKUP($S103,AvgGoalStats!$A$3:$AE$998,27,FALSE)</f>
        <v>#DIV/0!</v>
      </c>
      <c r="Q103" s="50">
        <f>VLOOKUP($S103,AvgGoalStats!$A$3:$AE$998,29,FALSE)</f>
        <v>1</v>
      </c>
      <c r="R103" s="50" t="e">
        <f>VLOOKUP($S103,AvgGoalStats!$A$3:$AE$998,30,FALSE)</f>
        <v>#DIV/0!</v>
      </c>
      <c r="S103" s="53" t="str">
        <f>Fixtures!A103</f>
        <v>Almere City</v>
      </c>
      <c r="T103" s="54">
        <f>Fixtures!D103</f>
        <v>43693</v>
      </c>
      <c r="U103" s="53" t="str">
        <f>Fixtures!B103</f>
        <v>PSV II</v>
      </c>
      <c r="V103" s="51" t="e">
        <f>VLOOKUP($U103,AvgGoalStats!$A$3:$AE$998,5,FALSE)</f>
        <v>#DIV/0!</v>
      </c>
      <c r="W103" s="50" t="e">
        <f>VLOOKUP($U103,AvgGoalStats!$A$3:$AE$998,7,FALSE)</f>
        <v>#DIV/0!</v>
      </c>
      <c r="X103" s="50" t="e">
        <f>VLOOKUP($U103,AvgGoalStats!$A$3:$AE$998,8,FALSE)</f>
        <v>#DIV/0!</v>
      </c>
      <c r="Y103" s="50" t="e">
        <f>VLOOKUP($U103,AvgGoalStats!$A$3:$AE$998,10,FALSE)</f>
        <v>#DIV/0!</v>
      </c>
      <c r="Z103" s="50" t="e">
        <f>VLOOKUP($U103,AvgGoalStats!$A$3:$AE$998,11,FALSE)</f>
        <v>#DIV/0!</v>
      </c>
      <c r="AA103" s="50" t="e">
        <f>VLOOKUP($U103,AvgGoalStats!$A$3:$AE$998,13,FALSE)</f>
        <v>#DIV/0!</v>
      </c>
      <c r="AB103" s="50" t="e">
        <f>VLOOKUP($U103,AvgGoalStats!$A$3:$AE$998,14,FALSE)</f>
        <v>#DIV/0!</v>
      </c>
      <c r="AC103" s="50" t="e">
        <f>VLOOKUP($U103,AvgGoalStats!$A$3:$AE$998,16,FALSE)</f>
        <v>#DIV/0!</v>
      </c>
      <c r="AD103" s="50" t="e">
        <f>VLOOKUP($U103,AvgGoalStats!$A$3:$AE$998,17,FALSE)</f>
        <v>#DIV/0!</v>
      </c>
      <c r="AE103" s="50" t="e">
        <f>VLOOKUP($U103,AvgGoalStats!$A$3:$AE$998,19,FALSE)</f>
        <v>#DIV/0!</v>
      </c>
      <c r="AF103" s="50" t="e">
        <f>VLOOKUP($U103,AvgGoalStats!$A$3:$AE$998,20,FALSE)</f>
        <v>#DIV/0!</v>
      </c>
      <c r="AG103" s="50" t="e">
        <f>VLOOKUP($U103,AvgGoalStats!$A$3:$AE$998,22,FALSE)</f>
        <v>#DIV/0!</v>
      </c>
      <c r="AH103" s="50" t="e">
        <f>VLOOKUP($U103,AvgGoalStats!$A$3:$AE$998,23,FALSE)</f>
        <v>#DIV/0!</v>
      </c>
      <c r="AI103" s="50" t="e">
        <f>VLOOKUP($U103,AvgGoalStats!$A$3:$AE$998,25,FALSE)</f>
        <v>#DIV/0!</v>
      </c>
      <c r="AJ103" s="50" t="e">
        <f>VLOOKUP($U103,AvgGoalStats!$A$3:$AE$998,26,FALSE)</f>
        <v>#DIV/0!</v>
      </c>
      <c r="AK103" s="50" t="e">
        <f>VLOOKUP($U103,AvgGoalStats!$A$3:$AE$998,28,FALSE)</f>
        <v>#DIV/0!</v>
      </c>
      <c r="AL103" s="50" t="e">
        <f>VLOOKUP($U103,AvgGoalStats!$A$3:$AE$998,29,FALSE)</f>
        <v>#DIV/0!</v>
      </c>
      <c r="AM103" s="50" t="e">
        <f>VLOOKUP($U103,AvgGoalStats!$A$3:$AE$998,31,FALSE)</f>
        <v>#DIV/0!</v>
      </c>
    </row>
    <row r="104" spans="1:39" hidden="1" x14ac:dyDescent="0.3">
      <c r="A104" s="51">
        <f>VLOOKUP($S104,AvgGoalStats!$A$3:$AE$998,5,FALSE)</f>
        <v>3</v>
      </c>
      <c r="B104" s="50">
        <f>VLOOKUP($S104,AvgGoalStats!$A$3:$AE$998,6,FALSE)</f>
        <v>2</v>
      </c>
      <c r="C104" s="50">
        <f>VLOOKUP($S104,AvgGoalStats!$A$3:$AE$998,8,FALSE)</f>
        <v>2.5</v>
      </c>
      <c r="D104" s="50">
        <f>VLOOKUP($S104,AvgGoalStats!$A$3:$AE$998,9,FALSE)</f>
        <v>1</v>
      </c>
      <c r="E104" s="50">
        <f>VLOOKUP($S104,AvgGoalStats!$A$3:$AE$998,11,FALSE)</f>
        <v>0.5</v>
      </c>
      <c r="F104" s="50">
        <f>VLOOKUP($S104,AvgGoalStats!$A$3:$AE$998,12,FALSE)</f>
        <v>1</v>
      </c>
      <c r="G104" s="50">
        <f>VLOOKUP($S104,AvgGoalStats!$A$3:$AE$998,14,FALSE)</f>
        <v>1</v>
      </c>
      <c r="H104" s="50">
        <f>VLOOKUP($S104,AvgGoalStats!$A$3:$AE$998,15,FALSE)</f>
        <v>0</v>
      </c>
      <c r="I104" s="50">
        <f>VLOOKUP($S104,AvgGoalStats!$A$3:$AE$998,17,FALSE)</f>
        <v>1</v>
      </c>
      <c r="J104" s="50">
        <f>VLOOKUP($S104,AvgGoalStats!$A$3:$AE$998,18,FALSE)</f>
        <v>0</v>
      </c>
      <c r="K104" s="50">
        <f>VLOOKUP($S104,AvgGoalStats!$A$3:$AE$998,20,FALSE)</f>
        <v>0</v>
      </c>
      <c r="L104" s="50">
        <f>VLOOKUP($S104,AvgGoalStats!$A$3:$AE$998,21,FALSE)</f>
        <v>0</v>
      </c>
      <c r="M104" s="50">
        <f>VLOOKUP($S104,AvgGoalStats!$A$3:$AE$998,23,FALSE)</f>
        <v>2</v>
      </c>
      <c r="N104" s="50">
        <f>VLOOKUP($S104,AvgGoalStats!$A$3:$AE$998,24,FALSE)</f>
        <v>2</v>
      </c>
      <c r="O104" s="50">
        <f>VLOOKUP($S104,AvgGoalStats!$A$3:$AE$998,26,FALSE)</f>
        <v>1.5</v>
      </c>
      <c r="P104" s="50">
        <f>VLOOKUP($S104,AvgGoalStats!$A$3:$AE$998,27,FALSE)</f>
        <v>1</v>
      </c>
      <c r="Q104" s="50">
        <f>VLOOKUP($S104,AvgGoalStats!$A$3:$AE$998,29,FALSE)</f>
        <v>0.5</v>
      </c>
      <c r="R104" s="50">
        <f>VLOOKUP($S104,AvgGoalStats!$A$3:$AE$998,30,FALSE)</f>
        <v>1</v>
      </c>
      <c r="S104" s="53" t="str">
        <f>Fixtures!A104</f>
        <v>Hamburger SV</v>
      </c>
      <c r="T104" s="54">
        <f>Fixtures!D104</f>
        <v>43693</v>
      </c>
      <c r="U104" s="53" t="str">
        <f>Fixtures!B104</f>
        <v>Bochum</v>
      </c>
      <c r="V104" s="51">
        <f>VLOOKUP($U104,AvgGoalStats!$A$3:$AE$998,5,FALSE)</f>
        <v>5</v>
      </c>
      <c r="W104" s="50">
        <f>VLOOKUP($U104,AvgGoalStats!$A$3:$AE$998,7,FALSE)</f>
        <v>4</v>
      </c>
      <c r="X104" s="50">
        <f>VLOOKUP($U104,AvgGoalStats!$A$3:$AE$998,8,FALSE)</f>
        <v>2</v>
      </c>
      <c r="Y104" s="50">
        <f>VLOOKUP($U104,AvgGoalStats!$A$3:$AE$998,10,FALSE)</f>
        <v>1</v>
      </c>
      <c r="Z104" s="50">
        <f>VLOOKUP($U104,AvgGoalStats!$A$3:$AE$998,11,FALSE)</f>
        <v>3</v>
      </c>
      <c r="AA104" s="50">
        <f>VLOOKUP($U104,AvgGoalStats!$A$3:$AE$998,13,FALSE)</f>
        <v>3</v>
      </c>
      <c r="AB104" s="50">
        <f>VLOOKUP($U104,AvgGoalStats!$A$3:$AE$998,14,FALSE)</f>
        <v>0.5</v>
      </c>
      <c r="AC104" s="50">
        <f>VLOOKUP($U104,AvgGoalStats!$A$3:$AE$998,16,FALSE)</f>
        <v>1</v>
      </c>
      <c r="AD104" s="50">
        <f>VLOOKUP($U104,AvgGoalStats!$A$3:$AE$998,17,FALSE)</f>
        <v>0</v>
      </c>
      <c r="AE104" s="50">
        <f>VLOOKUP($U104,AvgGoalStats!$A$3:$AE$998,19,FALSE)</f>
        <v>0</v>
      </c>
      <c r="AF104" s="50">
        <f>VLOOKUP($U104,AvgGoalStats!$A$3:$AE$998,20,FALSE)</f>
        <v>0.5</v>
      </c>
      <c r="AG104" s="50">
        <f>VLOOKUP($U104,AvgGoalStats!$A$3:$AE$998,22,FALSE)</f>
        <v>1</v>
      </c>
      <c r="AH104" s="50">
        <f>VLOOKUP($U104,AvgGoalStats!$A$3:$AE$998,23,FALSE)</f>
        <v>4.5</v>
      </c>
      <c r="AI104" s="50">
        <f>VLOOKUP($U104,AvgGoalStats!$A$3:$AE$998,25,FALSE)</f>
        <v>3</v>
      </c>
      <c r="AJ104" s="50">
        <f>VLOOKUP($U104,AvgGoalStats!$A$3:$AE$998,26,FALSE)</f>
        <v>2</v>
      </c>
      <c r="AK104" s="50">
        <f>VLOOKUP($U104,AvgGoalStats!$A$3:$AE$998,28,FALSE)</f>
        <v>1</v>
      </c>
      <c r="AL104" s="50">
        <f>VLOOKUP($U104,AvgGoalStats!$A$3:$AE$998,29,FALSE)</f>
        <v>2.5</v>
      </c>
      <c r="AM104" s="50">
        <f>VLOOKUP($U104,AvgGoalStats!$A$3:$AE$998,31,FALSE)</f>
        <v>2</v>
      </c>
    </row>
    <row r="105" spans="1:39" hidden="1" x14ac:dyDescent="0.3">
      <c r="A105" s="51">
        <f>VLOOKUP($S105,AvgGoalStats!$A$3:$AE$998,5,FALSE)</f>
        <v>1.5</v>
      </c>
      <c r="B105" s="50">
        <f>VLOOKUP($S105,AvgGoalStats!$A$3:$AE$998,6,FALSE)</f>
        <v>1</v>
      </c>
      <c r="C105" s="50">
        <f>VLOOKUP($S105,AvgGoalStats!$A$3:$AE$998,8,FALSE)</f>
        <v>0.5</v>
      </c>
      <c r="D105" s="50">
        <f>VLOOKUP($S105,AvgGoalStats!$A$3:$AE$998,9,FALSE)</f>
        <v>0</v>
      </c>
      <c r="E105" s="50">
        <f>VLOOKUP($S105,AvgGoalStats!$A$3:$AE$998,11,FALSE)</f>
        <v>1</v>
      </c>
      <c r="F105" s="50">
        <f>VLOOKUP($S105,AvgGoalStats!$A$3:$AE$998,12,FALSE)</f>
        <v>1</v>
      </c>
      <c r="G105" s="50">
        <f>VLOOKUP($S105,AvgGoalStats!$A$3:$AE$998,14,FALSE)</f>
        <v>0.5</v>
      </c>
      <c r="H105" s="50">
        <f>VLOOKUP($S105,AvgGoalStats!$A$3:$AE$998,15,FALSE)</f>
        <v>0</v>
      </c>
      <c r="I105" s="50">
        <f>VLOOKUP($S105,AvgGoalStats!$A$3:$AE$998,17,FALSE)</f>
        <v>0.5</v>
      </c>
      <c r="J105" s="50">
        <f>VLOOKUP($S105,AvgGoalStats!$A$3:$AE$998,18,FALSE)</f>
        <v>0</v>
      </c>
      <c r="K105" s="50">
        <f>VLOOKUP($S105,AvgGoalStats!$A$3:$AE$998,20,FALSE)</f>
        <v>0</v>
      </c>
      <c r="L105" s="50">
        <f>VLOOKUP($S105,AvgGoalStats!$A$3:$AE$998,21,FALSE)</f>
        <v>0</v>
      </c>
      <c r="M105" s="50">
        <f>VLOOKUP($S105,AvgGoalStats!$A$3:$AE$998,23,FALSE)</f>
        <v>1</v>
      </c>
      <c r="N105" s="50">
        <f>VLOOKUP($S105,AvgGoalStats!$A$3:$AE$998,24,FALSE)</f>
        <v>1</v>
      </c>
      <c r="O105" s="50">
        <f>VLOOKUP($S105,AvgGoalStats!$A$3:$AE$998,26,FALSE)</f>
        <v>0</v>
      </c>
      <c r="P105" s="50">
        <f>VLOOKUP($S105,AvgGoalStats!$A$3:$AE$998,27,FALSE)</f>
        <v>0</v>
      </c>
      <c r="Q105" s="50">
        <f>VLOOKUP($S105,AvgGoalStats!$A$3:$AE$998,29,FALSE)</f>
        <v>1</v>
      </c>
      <c r="R105" s="50">
        <f>VLOOKUP($S105,AvgGoalStats!$A$3:$AE$998,30,FALSE)</f>
        <v>1</v>
      </c>
      <c r="S105" s="53" t="str">
        <f>Fixtures!A105</f>
        <v>Sandhausen</v>
      </c>
      <c r="T105" s="54">
        <f>Fixtures!D105</f>
        <v>43693</v>
      </c>
      <c r="U105" s="53" t="str">
        <f>Fixtures!B105</f>
        <v>Nürnberg</v>
      </c>
      <c r="V105" s="51">
        <f>VLOOKUP($U105,AvgGoalStats!$A$3:$AE$998,5,FALSE)</f>
        <v>2.5</v>
      </c>
      <c r="W105" s="50">
        <f>VLOOKUP($U105,AvgGoalStats!$A$3:$AE$998,7,FALSE)</f>
        <v>1</v>
      </c>
      <c r="X105" s="50">
        <f>VLOOKUP($U105,AvgGoalStats!$A$3:$AE$998,8,FALSE)</f>
        <v>0.5</v>
      </c>
      <c r="Y105" s="50">
        <f>VLOOKUP($U105,AvgGoalStats!$A$3:$AE$998,10,FALSE)</f>
        <v>1</v>
      </c>
      <c r="Z105" s="50">
        <f>VLOOKUP($U105,AvgGoalStats!$A$3:$AE$998,11,FALSE)</f>
        <v>2</v>
      </c>
      <c r="AA105" s="50">
        <f>VLOOKUP($U105,AvgGoalStats!$A$3:$AE$998,13,FALSE)</f>
        <v>0</v>
      </c>
      <c r="AB105" s="50">
        <f>VLOOKUP($U105,AvgGoalStats!$A$3:$AE$998,14,FALSE)</f>
        <v>1</v>
      </c>
      <c r="AC105" s="50">
        <f>VLOOKUP($U105,AvgGoalStats!$A$3:$AE$998,16,FALSE)</f>
        <v>0</v>
      </c>
      <c r="AD105" s="50">
        <f>VLOOKUP($U105,AvgGoalStats!$A$3:$AE$998,17,FALSE)</f>
        <v>0</v>
      </c>
      <c r="AE105" s="50">
        <f>VLOOKUP($U105,AvgGoalStats!$A$3:$AE$998,19,FALSE)</f>
        <v>0</v>
      </c>
      <c r="AF105" s="50">
        <f>VLOOKUP($U105,AvgGoalStats!$A$3:$AE$998,20,FALSE)</f>
        <v>1</v>
      </c>
      <c r="AG105" s="50">
        <f>VLOOKUP($U105,AvgGoalStats!$A$3:$AE$998,22,FALSE)</f>
        <v>0</v>
      </c>
      <c r="AH105" s="50">
        <f>VLOOKUP($U105,AvgGoalStats!$A$3:$AE$998,23,FALSE)</f>
        <v>1.5</v>
      </c>
      <c r="AI105" s="50">
        <f>VLOOKUP($U105,AvgGoalStats!$A$3:$AE$998,25,FALSE)</f>
        <v>1</v>
      </c>
      <c r="AJ105" s="50">
        <f>VLOOKUP($U105,AvgGoalStats!$A$3:$AE$998,26,FALSE)</f>
        <v>0.5</v>
      </c>
      <c r="AK105" s="50">
        <f>VLOOKUP($U105,AvgGoalStats!$A$3:$AE$998,28,FALSE)</f>
        <v>1</v>
      </c>
      <c r="AL105" s="50">
        <f>VLOOKUP($U105,AvgGoalStats!$A$3:$AE$998,29,FALSE)</f>
        <v>1</v>
      </c>
      <c r="AM105" s="50">
        <f>VLOOKUP($U105,AvgGoalStats!$A$3:$AE$998,31,FALSE)</f>
        <v>0</v>
      </c>
    </row>
    <row r="106" spans="1:39" hidden="1" x14ac:dyDescent="0.3">
      <c r="A106" s="51">
        <f>VLOOKUP($S106,AvgGoalStats!$A$3:$AE$998,5,FALSE)</f>
        <v>2</v>
      </c>
      <c r="B106" s="50">
        <f>VLOOKUP($S106,AvgGoalStats!$A$3:$AE$998,6,FALSE)</f>
        <v>2</v>
      </c>
      <c r="C106" s="50">
        <f>VLOOKUP($S106,AvgGoalStats!$A$3:$AE$998,8,FALSE)</f>
        <v>1</v>
      </c>
      <c r="D106" s="50">
        <f>VLOOKUP($S106,AvgGoalStats!$A$3:$AE$998,9,FALSE)</f>
        <v>1</v>
      </c>
      <c r="E106" s="50">
        <f>VLOOKUP($S106,AvgGoalStats!$A$3:$AE$998,11,FALSE)</f>
        <v>1</v>
      </c>
      <c r="F106" s="50">
        <f>VLOOKUP($S106,AvgGoalStats!$A$3:$AE$998,12,FALSE)</f>
        <v>1</v>
      </c>
      <c r="G106" s="50">
        <f>VLOOKUP($S106,AvgGoalStats!$A$3:$AE$998,14,FALSE)</f>
        <v>0.33333333333333331</v>
      </c>
      <c r="H106" s="50">
        <f>VLOOKUP($S106,AvgGoalStats!$A$3:$AE$998,15,FALSE)</f>
        <v>1</v>
      </c>
      <c r="I106" s="50">
        <f>VLOOKUP($S106,AvgGoalStats!$A$3:$AE$998,17,FALSE)</f>
        <v>0.33333333333333331</v>
      </c>
      <c r="J106" s="50">
        <f>VLOOKUP($S106,AvgGoalStats!$A$3:$AE$998,18,FALSE)</f>
        <v>1</v>
      </c>
      <c r="K106" s="50">
        <f>VLOOKUP($S106,AvgGoalStats!$A$3:$AE$998,20,FALSE)</f>
        <v>0</v>
      </c>
      <c r="L106" s="50">
        <f>VLOOKUP($S106,AvgGoalStats!$A$3:$AE$998,21,FALSE)</f>
        <v>0</v>
      </c>
      <c r="M106" s="50">
        <f>VLOOKUP($S106,AvgGoalStats!$A$3:$AE$998,23,FALSE)</f>
        <v>1.6666666666666667</v>
      </c>
      <c r="N106" s="50">
        <f>VLOOKUP($S106,AvgGoalStats!$A$3:$AE$998,24,FALSE)</f>
        <v>1</v>
      </c>
      <c r="O106" s="50">
        <f>VLOOKUP($S106,AvgGoalStats!$A$3:$AE$998,26,FALSE)</f>
        <v>0.66666666666666663</v>
      </c>
      <c r="P106" s="50">
        <f>VLOOKUP($S106,AvgGoalStats!$A$3:$AE$998,27,FALSE)</f>
        <v>0</v>
      </c>
      <c r="Q106" s="50">
        <f>VLOOKUP($S106,AvgGoalStats!$A$3:$AE$998,29,FALSE)</f>
        <v>1</v>
      </c>
      <c r="R106" s="50">
        <f>VLOOKUP($S106,AvgGoalStats!$A$3:$AE$998,30,FALSE)</f>
        <v>1</v>
      </c>
      <c r="S106" s="53" t="str">
        <f>Fixtures!A106</f>
        <v>Valenciennes</v>
      </c>
      <c r="T106" s="54">
        <f>Fixtures!D106</f>
        <v>43693</v>
      </c>
      <c r="U106" s="53" t="str">
        <f>Fixtures!B106</f>
        <v>Rodez</v>
      </c>
      <c r="V106" s="51">
        <f>VLOOKUP($U106,AvgGoalStats!$A$3:$AE$998,5,FALSE)</f>
        <v>1.6666666666666667</v>
      </c>
      <c r="W106" s="50">
        <f>VLOOKUP($U106,AvgGoalStats!$A$3:$AE$998,7,FALSE)</f>
        <v>0</v>
      </c>
      <c r="X106" s="50">
        <f>VLOOKUP($U106,AvgGoalStats!$A$3:$AE$998,8,FALSE)</f>
        <v>1.3333333333333333</v>
      </c>
      <c r="Y106" s="50">
        <f>VLOOKUP($U106,AvgGoalStats!$A$3:$AE$998,10,FALSE)</f>
        <v>0</v>
      </c>
      <c r="Z106" s="50">
        <f>VLOOKUP($U106,AvgGoalStats!$A$3:$AE$998,11,FALSE)</f>
        <v>0.33333333333333331</v>
      </c>
      <c r="AA106" s="50">
        <f>VLOOKUP($U106,AvgGoalStats!$A$3:$AE$998,13,FALSE)</f>
        <v>0</v>
      </c>
      <c r="AB106" s="50">
        <f>VLOOKUP($U106,AvgGoalStats!$A$3:$AE$998,14,FALSE)</f>
        <v>1.3333333333333333</v>
      </c>
      <c r="AC106" s="50">
        <f>VLOOKUP($U106,AvgGoalStats!$A$3:$AE$998,16,FALSE)</f>
        <v>0</v>
      </c>
      <c r="AD106" s="50">
        <f>VLOOKUP($U106,AvgGoalStats!$A$3:$AE$998,17,FALSE)</f>
        <v>1</v>
      </c>
      <c r="AE106" s="50">
        <f>VLOOKUP($U106,AvgGoalStats!$A$3:$AE$998,19,FALSE)</f>
        <v>0</v>
      </c>
      <c r="AF106" s="50">
        <f>VLOOKUP($U106,AvgGoalStats!$A$3:$AE$998,20,FALSE)</f>
        <v>0.33333333333333331</v>
      </c>
      <c r="AG106" s="50">
        <f>VLOOKUP($U106,AvgGoalStats!$A$3:$AE$998,22,FALSE)</f>
        <v>0</v>
      </c>
      <c r="AH106" s="50">
        <f>VLOOKUP($U106,AvgGoalStats!$A$3:$AE$998,23,FALSE)</f>
        <v>0.33333333333333331</v>
      </c>
      <c r="AI106" s="50">
        <f>VLOOKUP($U106,AvgGoalStats!$A$3:$AE$998,25,FALSE)</f>
        <v>0</v>
      </c>
      <c r="AJ106" s="50">
        <f>VLOOKUP($U106,AvgGoalStats!$A$3:$AE$998,26,FALSE)</f>
        <v>0.33333333333333331</v>
      </c>
      <c r="AK106" s="50">
        <f>VLOOKUP($U106,AvgGoalStats!$A$3:$AE$998,28,FALSE)</f>
        <v>0</v>
      </c>
      <c r="AL106" s="50">
        <f>VLOOKUP($U106,AvgGoalStats!$A$3:$AE$998,29,FALSE)</f>
        <v>0</v>
      </c>
      <c r="AM106" s="50">
        <f>VLOOKUP($U106,AvgGoalStats!$A$3:$AE$998,31,FALSE)</f>
        <v>0</v>
      </c>
    </row>
    <row r="107" spans="1:39" hidden="1" x14ac:dyDescent="0.3">
      <c r="A107" s="51">
        <f>VLOOKUP($S107,AvgGoalStats!$A$3:$AE$998,5,FALSE)</f>
        <v>2</v>
      </c>
      <c r="B107" s="50">
        <f>VLOOKUP($S107,AvgGoalStats!$A$3:$AE$998,6,FALSE)</f>
        <v>3</v>
      </c>
      <c r="C107" s="50">
        <f>VLOOKUP($S107,AvgGoalStats!$A$3:$AE$998,8,FALSE)</f>
        <v>1</v>
      </c>
      <c r="D107" s="50">
        <f>VLOOKUP($S107,AvgGoalStats!$A$3:$AE$998,9,FALSE)</f>
        <v>1</v>
      </c>
      <c r="E107" s="50">
        <f>VLOOKUP($S107,AvgGoalStats!$A$3:$AE$998,11,FALSE)</f>
        <v>1</v>
      </c>
      <c r="F107" s="50">
        <f>VLOOKUP($S107,AvgGoalStats!$A$3:$AE$998,12,FALSE)</f>
        <v>2</v>
      </c>
      <c r="G107" s="50">
        <f>VLOOKUP($S107,AvgGoalStats!$A$3:$AE$998,14,FALSE)</f>
        <v>1.3333333333333333</v>
      </c>
      <c r="H107" s="50">
        <f>VLOOKUP($S107,AvgGoalStats!$A$3:$AE$998,15,FALSE)</f>
        <v>2</v>
      </c>
      <c r="I107" s="50">
        <f>VLOOKUP($S107,AvgGoalStats!$A$3:$AE$998,17,FALSE)</f>
        <v>0.66666666666666663</v>
      </c>
      <c r="J107" s="50">
        <f>VLOOKUP($S107,AvgGoalStats!$A$3:$AE$998,18,FALSE)</f>
        <v>0</v>
      </c>
      <c r="K107" s="50">
        <f>VLOOKUP($S107,AvgGoalStats!$A$3:$AE$998,20,FALSE)</f>
        <v>0.66666666666666663</v>
      </c>
      <c r="L107" s="50">
        <f>VLOOKUP($S107,AvgGoalStats!$A$3:$AE$998,21,FALSE)</f>
        <v>2</v>
      </c>
      <c r="M107" s="50">
        <f>VLOOKUP($S107,AvgGoalStats!$A$3:$AE$998,23,FALSE)</f>
        <v>0.66666666666666663</v>
      </c>
      <c r="N107" s="50">
        <f>VLOOKUP($S107,AvgGoalStats!$A$3:$AE$998,24,FALSE)</f>
        <v>1</v>
      </c>
      <c r="O107" s="50">
        <f>VLOOKUP($S107,AvgGoalStats!$A$3:$AE$998,26,FALSE)</f>
        <v>0.33333333333333331</v>
      </c>
      <c r="P107" s="50">
        <f>VLOOKUP($S107,AvgGoalStats!$A$3:$AE$998,27,FALSE)</f>
        <v>1</v>
      </c>
      <c r="Q107" s="50">
        <f>VLOOKUP($S107,AvgGoalStats!$A$3:$AE$998,29,FALSE)</f>
        <v>0.33333333333333331</v>
      </c>
      <c r="R107" s="50">
        <f>VLOOKUP($S107,AvgGoalStats!$A$3:$AE$998,30,FALSE)</f>
        <v>0</v>
      </c>
      <c r="S107" s="53" t="str">
        <f>Fixtures!A107</f>
        <v>Caen</v>
      </c>
      <c r="T107" s="54">
        <f>Fixtures!D107</f>
        <v>43693</v>
      </c>
      <c r="U107" s="53" t="str">
        <f>Fixtures!B107</f>
        <v>Chambly</v>
      </c>
      <c r="V107" s="51">
        <f>VLOOKUP($U107,AvgGoalStats!$A$3:$AE$998,5,FALSE)</f>
        <v>0.66666666666666663</v>
      </c>
      <c r="W107" s="50">
        <f>VLOOKUP($U107,AvgGoalStats!$A$3:$AE$998,7,FALSE)</f>
        <v>1</v>
      </c>
      <c r="X107" s="50">
        <f>VLOOKUP($U107,AvgGoalStats!$A$3:$AE$998,8,FALSE)</f>
        <v>0.66666666666666663</v>
      </c>
      <c r="Y107" s="50">
        <f>VLOOKUP($U107,AvgGoalStats!$A$3:$AE$998,10,FALSE)</f>
        <v>1</v>
      </c>
      <c r="Z107" s="50">
        <f>VLOOKUP($U107,AvgGoalStats!$A$3:$AE$998,11,FALSE)</f>
        <v>0</v>
      </c>
      <c r="AA107" s="50">
        <f>VLOOKUP($U107,AvgGoalStats!$A$3:$AE$998,13,FALSE)</f>
        <v>0</v>
      </c>
      <c r="AB107" s="50">
        <f>VLOOKUP($U107,AvgGoalStats!$A$3:$AE$998,14,FALSE)</f>
        <v>0.33333333333333331</v>
      </c>
      <c r="AC107" s="50">
        <f>VLOOKUP($U107,AvgGoalStats!$A$3:$AE$998,16,FALSE)</f>
        <v>1</v>
      </c>
      <c r="AD107" s="50">
        <f>VLOOKUP($U107,AvgGoalStats!$A$3:$AE$998,17,FALSE)</f>
        <v>0.33333333333333331</v>
      </c>
      <c r="AE107" s="50">
        <f>VLOOKUP($U107,AvgGoalStats!$A$3:$AE$998,19,FALSE)</f>
        <v>1</v>
      </c>
      <c r="AF107" s="50">
        <f>VLOOKUP($U107,AvgGoalStats!$A$3:$AE$998,20,FALSE)</f>
        <v>0</v>
      </c>
      <c r="AG107" s="50">
        <f>VLOOKUP($U107,AvgGoalStats!$A$3:$AE$998,22,FALSE)</f>
        <v>0</v>
      </c>
      <c r="AH107" s="50">
        <f>VLOOKUP($U107,AvgGoalStats!$A$3:$AE$998,23,FALSE)</f>
        <v>0.33333333333333331</v>
      </c>
      <c r="AI107" s="50">
        <f>VLOOKUP($U107,AvgGoalStats!$A$3:$AE$998,25,FALSE)</f>
        <v>0</v>
      </c>
      <c r="AJ107" s="50">
        <f>VLOOKUP($U107,AvgGoalStats!$A$3:$AE$998,26,FALSE)</f>
        <v>0.33333333333333331</v>
      </c>
      <c r="AK107" s="50">
        <f>VLOOKUP($U107,AvgGoalStats!$A$3:$AE$998,28,FALSE)</f>
        <v>0</v>
      </c>
      <c r="AL107" s="50">
        <f>VLOOKUP($U107,AvgGoalStats!$A$3:$AE$998,29,FALSE)</f>
        <v>0</v>
      </c>
      <c r="AM107" s="50">
        <f>VLOOKUP($U107,AvgGoalStats!$A$3:$AE$998,31,FALSE)</f>
        <v>0</v>
      </c>
    </row>
    <row r="108" spans="1:39" hidden="1" x14ac:dyDescent="0.3">
      <c r="A108" s="51">
        <f>VLOOKUP($S108,AvgGoalStats!$A$3:$AE$998,5,FALSE)</f>
        <v>2.3333333333333335</v>
      </c>
      <c r="B108" s="50">
        <f>VLOOKUP($S108,AvgGoalStats!$A$3:$AE$998,6,FALSE)</f>
        <v>1</v>
      </c>
      <c r="C108" s="50">
        <f>VLOOKUP($S108,AvgGoalStats!$A$3:$AE$998,8,FALSE)</f>
        <v>1</v>
      </c>
      <c r="D108" s="50">
        <f>VLOOKUP($S108,AvgGoalStats!$A$3:$AE$998,9,FALSE)</f>
        <v>0</v>
      </c>
      <c r="E108" s="50">
        <f>VLOOKUP($S108,AvgGoalStats!$A$3:$AE$998,11,FALSE)</f>
        <v>1.3333333333333333</v>
      </c>
      <c r="F108" s="50">
        <f>VLOOKUP($S108,AvgGoalStats!$A$3:$AE$998,12,FALSE)</f>
        <v>1</v>
      </c>
      <c r="G108" s="50">
        <f>VLOOKUP($S108,AvgGoalStats!$A$3:$AE$998,14,FALSE)</f>
        <v>0.66666666666666663</v>
      </c>
      <c r="H108" s="50">
        <f>VLOOKUP($S108,AvgGoalStats!$A$3:$AE$998,15,FALSE)</f>
        <v>0</v>
      </c>
      <c r="I108" s="50">
        <f>VLOOKUP($S108,AvgGoalStats!$A$3:$AE$998,17,FALSE)</f>
        <v>0</v>
      </c>
      <c r="J108" s="50">
        <f>VLOOKUP($S108,AvgGoalStats!$A$3:$AE$998,18,FALSE)</f>
        <v>0</v>
      </c>
      <c r="K108" s="50">
        <f>VLOOKUP($S108,AvgGoalStats!$A$3:$AE$998,20,FALSE)</f>
        <v>0.66666666666666663</v>
      </c>
      <c r="L108" s="50">
        <f>VLOOKUP($S108,AvgGoalStats!$A$3:$AE$998,21,FALSE)</f>
        <v>0</v>
      </c>
      <c r="M108" s="50">
        <f>VLOOKUP($S108,AvgGoalStats!$A$3:$AE$998,23,FALSE)</f>
        <v>1.6666666666666667</v>
      </c>
      <c r="N108" s="50">
        <f>VLOOKUP($S108,AvgGoalStats!$A$3:$AE$998,24,FALSE)</f>
        <v>1</v>
      </c>
      <c r="O108" s="50">
        <f>VLOOKUP($S108,AvgGoalStats!$A$3:$AE$998,26,FALSE)</f>
        <v>1</v>
      </c>
      <c r="P108" s="50">
        <f>VLOOKUP($S108,AvgGoalStats!$A$3:$AE$998,27,FALSE)</f>
        <v>0</v>
      </c>
      <c r="Q108" s="50">
        <f>VLOOKUP($S108,AvgGoalStats!$A$3:$AE$998,29,FALSE)</f>
        <v>0.66666666666666663</v>
      </c>
      <c r="R108" s="50">
        <f>VLOOKUP($S108,AvgGoalStats!$A$3:$AE$998,30,FALSE)</f>
        <v>1</v>
      </c>
      <c r="S108" s="53" t="str">
        <f>Fixtures!A108</f>
        <v>Grenoble Foot 38</v>
      </c>
      <c r="T108" s="54">
        <f>Fixtures!D108</f>
        <v>43693</v>
      </c>
      <c r="U108" s="53" t="str">
        <f>Fixtures!B108</f>
        <v>Troyes</v>
      </c>
      <c r="V108" s="51">
        <f>VLOOKUP($U108,AvgGoalStats!$A$3:$AE$998,5,FALSE)</f>
        <v>2.6666666666666665</v>
      </c>
      <c r="W108" s="50">
        <f>VLOOKUP($U108,AvgGoalStats!$A$3:$AE$998,7,FALSE)</f>
        <v>2</v>
      </c>
      <c r="X108" s="50">
        <f>VLOOKUP($U108,AvgGoalStats!$A$3:$AE$998,8,FALSE)</f>
        <v>1.3333333333333333</v>
      </c>
      <c r="Y108" s="50">
        <f>VLOOKUP($U108,AvgGoalStats!$A$3:$AE$998,10,FALSE)</f>
        <v>2</v>
      </c>
      <c r="Z108" s="50">
        <f>VLOOKUP($U108,AvgGoalStats!$A$3:$AE$998,11,FALSE)</f>
        <v>1.3333333333333333</v>
      </c>
      <c r="AA108" s="50">
        <f>VLOOKUP($U108,AvgGoalStats!$A$3:$AE$998,13,FALSE)</f>
        <v>0</v>
      </c>
      <c r="AB108" s="50">
        <f>VLOOKUP($U108,AvgGoalStats!$A$3:$AE$998,14,FALSE)</f>
        <v>1</v>
      </c>
      <c r="AC108" s="50">
        <f>VLOOKUP($U108,AvgGoalStats!$A$3:$AE$998,16,FALSE)</f>
        <v>1</v>
      </c>
      <c r="AD108" s="50">
        <f>VLOOKUP($U108,AvgGoalStats!$A$3:$AE$998,17,FALSE)</f>
        <v>0.66666666666666663</v>
      </c>
      <c r="AE108" s="50">
        <f>VLOOKUP($U108,AvgGoalStats!$A$3:$AE$998,19,FALSE)</f>
        <v>1</v>
      </c>
      <c r="AF108" s="50">
        <f>VLOOKUP($U108,AvgGoalStats!$A$3:$AE$998,20,FALSE)</f>
        <v>0.33333333333333331</v>
      </c>
      <c r="AG108" s="50">
        <f>VLOOKUP($U108,AvgGoalStats!$A$3:$AE$998,22,FALSE)</f>
        <v>0</v>
      </c>
      <c r="AH108" s="50">
        <f>VLOOKUP($U108,AvgGoalStats!$A$3:$AE$998,23,FALSE)</f>
        <v>1.6666666666666667</v>
      </c>
      <c r="AI108" s="50">
        <f>VLOOKUP($U108,AvgGoalStats!$A$3:$AE$998,25,FALSE)</f>
        <v>1</v>
      </c>
      <c r="AJ108" s="50">
        <f>VLOOKUP($U108,AvgGoalStats!$A$3:$AE$998,26,FALSE)</f>
        <v>0.66666666666666663</v>
      </c>
      <c r="AK108" s="50">
        <f>VLOOKUP($U108,AvgGoalStats!$A$3:$AE$998,28,FALSE)</f>
        <v>1</v>
      </c>
      <c r="AL108" s="50">
        <f>VLOOKUP($U108,AvgGoalStats!$A$3:$AE$998,29,FALSE)</f>
        <v>1</v>
      </c>
      <c r="AM108" s="50">
        <f>VLOOKUP($U108,AvgGoalStats!$A$3:$AE$998,31,FALSE)</f>
        <v>0</v>
      </c>
    </row>
    <row r="109" spans="1:39" hidden="1" x14ac:dyDescent="0.3">
      <c r="A109" s="51">
        <f>VLOOKUP($S109,AvgGoalStats!$A$3:$AE$998,5,FALSE)</f>
        <v>2</v>
      </c>
      <c r="B109" s="50">
        <f>VLOOKUP($S109,AvgGoalStats!$A$3:$AE$998,6,FALSE)</f>
        <v>0</v>
      </c>
      <c r="C109" s="50">
        <f>VLOOKUP($S109,AvgGoalStats!$A$3:$AE$998,8,FALSE)</f>
        <v>0</v>
      </c>
      <c r="D109" s="50">
        <f>VLOOKUP($S109,AvgGoalStats!$A$3:$AE$998,9,FALSE)</f>
        <v>0</v>
      </c>
      <c r="E109" s="50">
        <f>VLOOKUP($S109,AvgGoalStats!$A$3:$AE$998,11,FALSE)</f>
        <v>2</v>
      </c>
      <c r="F109" s="50">
        <f>VLOOKUP($S109,AvgGoalStats!$A$3:$AE$998,12,FALSE)</f>
        <v>0</v>
      </c>
      <c r="G109" s="50">
        <f>VLOOKUP($S109,AvgGoalStats!$A$3:$AE$998,14,FALSE)</f>
        <v>0.66666666666666663</v>
      </c>
      <c r="H109" s="50">
        <f>VLOOKUP($S109,AvgGoalStats!$A$3:$AE$998,15,FALSE)</f>
        <v>0</v>
      </c>
      <c r="I109" s="50">
        <f>VLOOKUP($S109,AvgGoalStats!$A$3:$AE$998,17,FALSE)</f>
        <v>0</v>
      </c>
      <c r="J109" s="50">
        <f>VLOOKUP($S109,AvgGoalStats!$A$3:$AE$998,18,FALSE)</f>
        <v>0</v>
      </c>
      <c r="K109" s="50">
        <f>VLOOKUP($S109,AvgGoalStats!$A$3:$AE$998,20,FALSE)</f>
        <v>0.66666666666666663</v>
      </c>
      <c r="L109" s="50">
        <f>VLOOKUP($S109,AvgGoalStats!$A$3:$AE$998,21,FALSE)</f>
        <v>0</v>
      </c>
      <c r="M109" s="50">
        <f>VLOOKUP($S109,AvgGoalStats!$A$3:$AE$998,23,FALSE)</f>
        <v>1.3333333333333333</v>
      </c>
      <c r="N109" s="50">
        <f>VLOOKUP($S109,AvgGoalStats!$A$3:$AE$998,24,FALSE)</f>
        <v>0</v>
      </c>
      <c r="O109" s="50">
        <f>VLOOKUP($S109,AvgGoalStats!$A$3:$AE$998,26,FALSE)</f>
        <v>0</v>
      </c>
      <c r="P109" s="50">
        <f>VLOOKUP($S109,AvgGoalStats!$A$3:$AE$998,27,FALSE)</f>
        <v>0</v>
      </c>
      <c r="Q109" s="50">
        <f>VLOOKUP($S109,AvgGoalStats!$A$3:$AE$998,29,FALSE)</f>
        <v>1.3333333333333333</v>
      </c>
      <c r="R109" s="50">
        <f>VLOOKUP($S109,AvgGoalStats!$A$3:$AE$998,30,FALSE)</f>
        <v>0</v>
      </c>
      <c r="S109" s="53" t="str">
        <f>Fixtures!A109</f>
        <v>Châteauroux</v>
      </c>
      <c r="T109" s="54">
        <f>Fixtures!D109</f>
        <v>43693</v>
      </c>
      <c r="U109" s="53" t="str">
        <f>Fixtures!B109</f>
        <v>Ajaccio</v>
      </c>
      <c r="V109" s="51">
        <f>VLOOKUP($U109,AvgGoalStats!$A$3:$AE$998,5,FALSE)</f>
        <v>2.6666666666666665</v>
      </c>
      <c r="W109" s="50">
        <f>VLOOKUP($U109,AvgGoalStats!$A$3:$AE$998,7,FALSE)</f>
        <v>1</v>
      </c>
      <c r="X109" s="50">
        <f>VLOOKUP($U109,AvgGoalStats!$A$3:$AE$998,8,FALSE)</f>
        <v>1.3333333333333333</v>
      </c>
      <c r="Y109" s="50">
        <f>VLOOKUP($U109,AvgGoalStats!$A$3:$AE$998,10,FALSE)</f>
        <v>1</v>
      </c>
      <c r="Z109" s="50">
        <f>VLOOKUP($U109,AvgGoalStats!$A$3:$AE$998,11,FALSE)</f>
        <v>1.3333333333333333</v>
      </c>
      <c r="AA109" s="50">
        <f>VLOOKUP($U109,AvgGoalStats!$A$3:$AE$998,13,FALSE)</f>
        <v>0</v>
      </c>
      <c r="AB109" s="50">
        <f>VLOOKUP($U109,AvgGoalStats!$A$3:$AE$998,14,FALSE)</f>
        <v>1</v>
      </c>
      <c r="AC109" s="50">
        <f>VLOOKUP($U109,AvgGoalStats!$A$3:$AE$998,16,FALSE)</f>
        <v>0</v>
      </c>
      <c r="AD109" s="50">
        <f>VLOOKUP($U109,AvgGoalStats!$A$3:$AE$998,17,FALSE)</f>
        <v>0.33333333333333331</v>
      </c>
      <c r="AE109" s="50">
        <f>VLOOKUP($U109,AvgGoalStats!$A$3:$AE$998,19,FALSE)</f>
        <v>0</v>
      </c>
      <c r="AF109" s="50">
        <f>VLOOKUP($U109,AvgGoalStats!$A$3:$AE$998,20,FALSE)</f>
        <v>0.66666666666666663</v>
      </c>
      <c r="AG109" s="50">
        <f>VLOOKUP($U109,AvgGoalStats!$A$3:$AE$998,22,FALSE)</f>
        <v>0</v>
      </c>
      <c r="AH109" s="50">
        <f>VLOOKUP($U109,AvgGoalStats!$A$3:$AE$998,23,FALSE)</f>
        <v>1.6666666666666667</v>
      </c>
      <c r="AI109" s="50">
        <f>VLOOKUP($U109,AvgGoalStats!$A$3:$AE$998,25,FALSE)</f>
        <v>1</v>
      </c>
      <c r="AJ109" s="50">
        <f>VLOOKUP($U109,AvgGoalStats!$A$3:$AE$998,26,FALSE)</f>
        <v>1</v>
      </c>
      <c r="AK109" s="50">
        <f>VLOOKUP($U109,AvgGoalStats!$A$3:$AE$998,28,FALSE)</f>
        <v>1</v>
      </c>
      <c r="AL109" s="50">
        <f>VLOOKUP($U109,AvgGoalStats!$A$3:$AE$998,29,FALSE)</f>
        <v>0.66666666666666663</v>
      </c>
      <c r="AM109" s="50">
        <f>VLOOKUP($U109,AvgGoalStats!$A$3:$AE$998,31,FALSE)</f>
        <v>0</v>
      </c>
    </row>
    <row r="110" spans="1:39" hidden="1" x14ac:dyDescent="0.3">
      <c r="A110" s="51">
        <f>VLOOKUP($S110,AvgGoalStats!$A$3:$AE$998,5,FALSE)</f>
        <v>2.6666666666666665</v>
      </c>
      <c r="B110" s="50">
        <f>VLOOKUP($S110,AvgGoalStats!$A$3:$AE$998,6,FALSE)</f>
        <v>3</v>
      </c>
      <c r="C110" s="50">
        <f>VLOOKUP($S110,AvgGoalStats!$A$3:$AE$998,8,FALSE)</f>
        <v>2</v>
      </c>
      <c r="D110" s="50">
        <f>VLOOKUP($S110,AvgGoalStats!$A$3:$AE$998,9,FALSE)</f>
        <v>3</v>
      </c>
      <c r="E110" s="50">
        <f>VLOOKUP($S110,AvgGoalStats!$A$3:$AE$998,11,FALSE)</f>
        <v>0.66666666666666663</v>
      </c>
      <c r="F110" s="50">
        <f>VLOOKUP($S110,AvgGoalStats!$A$3:$AE$998,12,FALSE)</f>
        <v>0</v>
      </c>
      <c r="G110" s="50">
        <f>VLOOKUP($S110,AvgGoalStats!$A$3:$AE$998,14,FALSE)</f>
        <v>1</v>
      </c>
      <c r="H110" s="50">
        <f>VLOOKUP($S110,AvgGoalStats!$A$3:$AE$998,15,FALSE)</f>
        <v>1</v>
      </c>
      <c r="I110" s="50">
        <f>VLOOKUP($S110,AvgGoalStats!$A$3:$AE$998,17,FALSE)</f>
        <v>1</v>
      </c>
      <c r="J110" s="50">
        <f>VLOOKUP($S110,AvgGoalStats!$A$3:$AE$998,18,FALSE)</f>
        <v>1</v>
      </c>
      <c r="K110" s="50">
        <f>VLOOKUP($S110,AvgGoalStats!$A$3:$AE$998,20,FALSE)</f>
        <v>0</v>
      </c>
      <c r="L110" s="50">
        <f>VLOOKUP($S110,AvgGoalStats!$A$3:$AE$998,21,FALSE)</f>
        <v>0</v>
      </c>
      <c r="M110" s="50">
        <f>VLOOKUP($S110,AvgGoalStats!$A$3:$AE$998,23,FALSE)</f>
        <v>1.6666666666666667</v>
      </c>
      <c r="N110" s="50">
        <f>VLOOKUP($S110,AvgGoalStats!$A$3:$AE$998,24,FALSE)</f>
        <v>2</v>
      </c>
      <c r="O110" s="50">
        <f>VLOOKUP($S110,AvgGoalStats!$A$3:$AE$998,26,FALSE)</f>
        <v>1</v>
      </c>
      <c r="P110" s="50">
        <f>VLOOKUP($S110,AvgGoalStats!$A$3:$AE$998,27,FALSE)</f>
        <v>2</v>
      </c>
      <c r="Q110" s="50">
        <f>VLOOKUP($S110,AvgGoalStats!$A$3:$AE$998,29,FALSE)</f>
        <v>0.66666666666666663</v>
      </c>
      <c r="R110" s="50">
        <f>VLOOKUP($S110,AvgGoalStats!$A$3:$AE$998,30,FALSE)</f>
        <v>0</v>
      </c>
      <c r="S110" s="53" t="str">
        <f>Fixtures!A110</f>
        <v>Lorient</v>
      </c>
      <c r="T110" s="54">
        <f>Fixtures!D110</f>
        <v>43693</v>
      </c>
      <c r="U110" s="53" t="str">
        <f>Fixtures!B110</f>
        <v>Sochaux</v>
      </c>
      <c r="V110" s="51">
        <f>VLOOKUP($U110,AvgGoalStats!$A$3:$AE$998,5,FALSE)</f>
        <v>1</v>
      </c>
      <c r="W110" s="50">
        <f>VLOOKUP($U110,AvgGoalStats!$A$3:$AE$998,7,FALSE)</f>
        <v>2</v>
      </c>
      <c r="X110" s="50">
        <f>VLOOKUP($U110,AvgGoalStats!$A$3:$AE$998,8,FALSE)</f>
        <v>0.66666666666666663</v>
      </c>
      <c r="Y110" s="50">
        <f>VLOOKUP($U110,AvgGoalStats!$A$3:$AE$998,10,FALSE)</f>
        <v>1</v>
      </c>
      <c r="Z110" s="50">
        <f>VLOOKUP($U110,AvgGoalStats!$A$3:$AE$998,11,FALSE)</f>
        <v>0.33333333333333331</v>
      </c>
      <c r="AA110" s="50">
        <f>VLOOKUP($U110,AvgGoalStats!$A$3:$AE$998,13,FALSE)</f>
        <v>1</v>
      </c>
      <c r="AB110" s="50">
        <f>VLOOKUP($U110,AvgGoalStats!$A$3:$AE$998,14,FALSE)</f>
        <v>0.33333333333333331</v>
      </c>
      <c r="AC110" s="50">
        <f>VLOOKUP($U110,AvgGoalStats!$A$3:$AE$998,16,FALSE)</f>
        <v>1</v>
      </c>
      <c r="AD110" s="50">
        <f>VLOOKUP($U110,AvgGoalStats!$A$3:$AE$998,17,FALSE)</f>
        <v>0</v>
      </c>
      <c r="AE110" s="50">
        <f>VLOOKUP($U110,AvgGoalStats!$A$3:$AE$998,19,FALSE)</f>
        <v>0</v>
      </c>
      <c r="AF110" s="50">
        <f>VLOOKUP($U110,AvgGoalStats!$A$3:$AE$998,20,FALSE)</f>
        <v>0.33333333333333331</v>
      </c>
      <c r="AG110" s="50">
        <f>VLOOKUP($U110,AvgGoalStats!$A$3:$AE$998,22,FALSE)</f>
        <v>1</v>
      </c>
      <c r="AH110" s="50">
        <f>VLOOKUP($U110,AvgGoalStats!$A$3:$AE$998,23,FALSE)</f>
        <v>0.66666666666666663</v>
      </c>
      <c r="AI110" s="50">
        <f>VLOOKUP($U110,AvgGoalStats!$A$3:$AE$998,25,FALSE)</f>
        <v>1</v>
      </c>
      <c r="AJ110" s="50">
        <f>VLOOKUP($U110,AvgGoalStats!$A$3:$AE$998,26,FALSE)</f>
        <v>0.66666666666666663</v>
      </c>
      <c r="AK110" s="50">
        <f>VLOOKUP($U110,AvgGoalStats!$A$3:$AE$998,28,FALSE)</f>
        <v>1</v>
      </c>
      <c r="AL110" s="50">
        <f>VLOOKUP($U110,AvgGoalStats!$A$3:$AE$998,29,FALSE)</f>
        <v>0</v>
      </c>
      <c r="AM110" s="50">
        <f>VLOOKUP($U110,AvgGoalStats!$A$3:$AE$998,31,FALSE)</f>
        <v>0</v>
      </c>
    </row>
    <row r="111" spans="1:39" hidden="1" x14ac:dyDescent="0.3">
      <c r="A111" s="51">
        <f>VLOOKUP($S111,AvgGoalStats!$A$3:$AE$998,5,FALSE)</f>
        <v>1.3333333333333333</v>
      </c>
      <c r="B111" s="50">
        <f>VLOOKUP($S111,AvgGoalStats!$A$3:$AE$998,6,FALSE)</f>
        <v>1</v>
      </c>
      <c r="C111" s="50">
        <f>VLOOKUP($S111,AvgGoalStats!$A$3:$AE$998,8,FALSE)</f>
        <v>0.66666666666666663</v>
      </c>
      <c r="D111" s="50">
        <f>VLOOKUP($S111,AvgGoalStats!$A$3:$AE$998,9,FALSE)</f>
        <v>0.5</v>
      </c>
      <c r="E111" s="50">
        <f>VLOOKUP($S111,AvgGoalStats!$A$3:$AE$998,11,FALSE)</f>
        <v>0.66666666666666663</v>
      </c>
      <c r="F111" s="50">
        <f>VLOOKUP($S111,AvgGoalStats!$A$3:$AE$998,12,FALSE)</f>
        <v>0.5</v>
      </c>
      <c r="G111" s="50">
        <f>VLOOKUP($S111,AvgGoalStats!$A$3:$AE$998,14,FALSE)</f>
        <v>0.33333333333333331</v>
      </c>
      <c r="H111" s="50">
        <f>VLOOKUP($S111,AvgGoalStats!$A$3:$AE$998,15,FALSE)</f>
        <v>0</v>
      </c>
      <c r="I111" s="50">
        <f>VLOOKUP($S111,AvgGoalStats!$A$3:$AE$998,17,FALSE)</f>
        <v>0</v>
      </c>
      <c r="J111" s="50">
        <f>VLOOKUP($S111,AvgGoalStats!$A$3:$AE$998,18,FALSE)</f>
        <v>0</v>
      </c>
      <c r="K111" s="50">
        <f>VLOOKUP($S111,AvgGoalStats!$A$3:$AE$998,20,FALSE)</f>
        <v>0.33333333333333331</v>
      </c>
      <c r="L111" s="50">
        <f>VLOOKUP($S111,AvgGoalStats!$A$3:$AE$998,21,FALSE)</f>
        <v>0</v>
      </c>
      <c r="M111" s="50">
        <f>VLOOKUP($S111,AvgGoalStats!$A$3:$AE$998,23,FALSE)</f>
        <v>1</v>
      </c>
      <c r="N111" s="50">
        <f>VLOOKUP($S111,AvgGoalStats!$A$3:$AE$998,24,FALSE)</f>
        <v>1</v>
      </c>
      <c r="O111" s="50">
        <f>VLOOKUP($S111,AvgGoalStats!$A$3:$AE$998,26,FALSE)</f>
        <v>0.66666666666666663</v>
      </c>
      <c r="P111" s="50">
        <f>VLOOKUP($S111,AvgGoalStats!$A$3:$AE$998,27,FALSE)</f>
        <v>0.5</v>
      </c>
      <c r="Q111" s="50">
        <f>VLOOKUP($S111,AvgGoalStats!$A$3:$AE$998,29,FALSE)</f>
        <v>0.33333333333333331</v>
      </c>
      <c r="R111" s="50">
        <f>VLOOKUP($S111,AvgGoalStats!$A$3:$AE$998,30,FALSE)</f>
        <v>0.5</v>
      </c>
      <c r="S111" s="53" t="str">
        <f>Fixtures!A111</f>
        <v>Nancy</v>
      </c>
      <c r="T111" s="54">
        <f>Fixtures!D111</f>
        <v>43693</v>
      </c>
      <c r="U111" s="53" t="str">
        <f>Fixtures!B111</f>
        <v>Le Mans</v>
      </c>
      <c r="V111" s="51">
        <f>VLOOKUP($U111,AvgGoalStats!$A$3:$AE$998,5,FALSE)</f>
        <v>2.6666666666666665</v>
      </c>
      <c r="W111" s="50">
        <f>VLOOKUP($U111,AvgGoalStats!$A$3:$AE$998,7,FALSE)</f>
        <v>2</v>
      </c>
      <c r="X111" s="50">
        <f>VLOOKUP($U111,AvgGoalStats!$A$3:$AE$998,8,FALSE)</f>
        <v>0.66666666666666663</v>
      </c>
      <c r="Y111" s="50">
        <f>VLOOKUP($U111,AvgGoalStats!$A$3:$AE$998,10,FALSE)</f>
        <v>0</v>
      </c>
      <c r="Z111" s="50">
        <f>VLOOKUP($U111,AvgGoalStats!$A$3:$AE$998,11,FALSE)</f>
        <v>2</v>
      </c>
      <c r="AA111" s="50">
        <f>VLOOKUP($U111,AvgGoalStats!$A$3:$AE$998,13,FALSE)</f>
        <v>2</v>
      </c>
      <c r="AB111" s="50">
        <f>VLOOKUP($U111,AvgGoalStats!$A$3:$AE$998,14,FALSE)</f>
        <v>0.33333333333333331</v>
      </c>
      <c r="AC111" s="50">
        <f>VLOOKUP($U111,AvgGoalStats!$A$3:$AE$998,16,FALSE)</f>
        <v>0</v>
      </c>
      <c r="AD111" s="50">
        <f>VLOOKUP($U111,AvgGoalStats!$A$3:$AE$998,17,FALSE)</f>
        <v>0.33333333333333331</v>
      </c>
      <c r="AE111" s="50">
        <f>VLOOKUP($U111,AvgGoalStats!$A$3:$AE$998,19,FALSE)</f>
        <v>0</v>
      </c>
      <c r="AF111" s="50">
        <f>VLOOKUP($U111,AvgGoalStats!$A$3:$AE$998,20,FALSE)</f>
        <v>0</v>
      </c>
      <c r="AG111" s="50">
        <f>VLOOKUP($U111,AvgGoalStats!$A$3:$AE$998,22,FALSE)</f>
        <v>0</v>
      </c>
      <c r="AH111" s="50">
        <f>VLOOKUP($U111,AvgGoalStats!$A$3:$AE$998,23,FALSE)</f>
        <v>2.3333333333333335</v>
      </c>
      <c r="AI111" s="50">
        <f>VLOOKUP($U111,AvgGoalStats!$A$3:$AE$998,25,FALSE)</f>
        <v>2</v>
      </c>
      <c r="AJ111" s="50">
        <f>VLOOKUP($U111,AvgGoalStats!$A$3:$AE$998,26,FALSE)</f>
        <v>0.33333333333333331</v>
      </c>
      <c r="AK111" s="50">
        <f>VLOOKUP($U111,AvgGoalStats!$A$3:$AE$998,28,FALSE)</f>
        <v>0</v>
      </c>
      <c r="AL111" s="50">
        <f>VLOOKUP($U111,AvgGoalStats!$A$3:$AE$998,29,FALSE)</f>
        <v>2</v>
      </c>
      <c r="AM111" s="50">
        <f>VLOOKUP($U111,AvgGoalStats!$A$3:$AE$998,31,FALSE)</f>
        <v>2</v>
      </c>
    </row>
    <row r="112" spans="1:39" hidden="1" x14ac:dyDescent="0.3">
      <c r="A112" s="51">
        <f>VLOOKUP($S112,AvgGoalStats!$A$3:$AE$998,5,FALSE)</f>
        <v>0.66666666666666663</v>
      </c>
      <c r="B112" s="50">
        <f>VLOOKUP($S112,AvgGoalStats!$A$3:$AE$998,6,FALSE)</f>
        <v>1</v>
      </c>
      <c r="C112" s="50">
        <f>VLOOKUP($S112,AvgGoalStats!$A$3:$AE$998,8,FALSE)</f>
        <v>0</v>
      </c>
      <c r="D112" s="50">
        <f>VLOOKUP($S112,AvgGoalStats!$A$3:$AE$998,9,FALSE)</f>
        <v>0</v>
      </c>
      <c r="E112" s="50">
        <f>VLOOKUP($S112,AvgGoalStats!$A$3:$AE$998,11,FALSE)</f>
        <v>0.66666666666666663</v>
      </c>
      <c r="F112" s="50">
        <f>VLOOKUP($S112,AvgGoalStats!$A$3:$AE$998,12,FALSE)</f>
        <v>1</v>
      </c>
      <c r="G112" s="50">
        <f>VLOOKUP($S112,AvgGoalStats!$A$3:$AE$998,14,FALSE)</f>
        <v>0.66666666666666663</v>
      </c>
      <c r="H112" s="50">
        <f>VLOOKUP($S112,AvgGoalStats!$A$3:$AE$998,15,FALSE)</f>
        <v>1</v>
      </c>
      <c r="I112" s="50">
        <f>VLOOKUP($S112,AvgGoalStats!$A$3:$AE$998,17,FALSE)</f>
        <v>0</v>
      </c>
      <c r="J112" s="50">
        <f>VLOOKUP($S112,AvgGoalStats!$A$3:$AE$998,18,FALSE)</f>
        <v>0</v>
      </c>
      <c r="K112" s="50">
        <f>VLOOKUP($S112,AvgGoalStats!$A$3:$AE$998,20,FALSE)</f>
        <v>0.66666666666666663</v>
      </c>
      <c r="L112" s="50">
        <f>VLOOKUP($S112,AvgGoalStats!$A$3:$AE$998,21,FALSE)</f>
        <v>1</v>
      </c>
      <c r="M112" s="50">
        <f>VLOOKUP($S112,AvgGoalStats!$A$3:$AE$998,23,FALSE)</f>
        <v>0</v>
      </c>
      <c r="N112" s="50">
        <f>VLOOKUP($S112,AvgGoalStats!$A$3:$AE$998,24,FALSE)</f>
        <v>0</v>
      </c>
      <c r="O112" s="50">
        <f>VLOOKUP($S112,AvgGoalStats!$A$3:$AE$998,26,FALSE)</f>
        <v>0</v>
      </c>
      <c r="P112" s="50">
        <f>VLOOKUP($S112,AvgGoalStats!$A$3:$AE$998,27,FALSE)</f>
        <v>0</v>
      </c>
      <c r="Q112" s="50">
        <f>VLOOKUP($S112,AvgGoalStats!$A$3:$AE$998,29,FALSE)</f>
        <v>0</v>
      </c>
      <c r="R112" s="50">
        <f>VLOOKUP($S112,AvgGoalStats!$A$3:$AE$998,30,FALSE)</f>
        <v>0</v>
      </c>
      <c r="S112" s="53" t="str">
        <f>Fixtures!A112</f>
        <v>Orléans</v>
      </c>
      <c r="T112" s="54">
        <f>Fixtures!D112</f>
        <v>43693</v>
      </c>
      <c r="U112" s="53" t="str">
        <f>Fixtures!B112</f>
        <v>Clermont</v>
      </c>
      <c r="V112" s="51">
        <f>VLOOKUP($U112,AvgGoalStats!$A$3:$AE$998,5,FALSE)</f>
        <v>2.6666666666666665</v>
      </c>
      <c r="W112" s="50">
        <f>VLOOKUP($U112,AvgGoalStats!$A$3:$AE$998,7,FALSE)</f>
        <v>3</v>
      </c>
      <c r="X112" s="50">
        <f>VLOOKUP($U112,AvgGoalStats!$A$3:$AE$998,8,FALSE)</f>
        <v>2</v>
      </c>
      <c r="Y112" s="50">
        <f>VLOOKUP($U112,AvgGoalStats!$A$3:$AE$998,10,FALSE)</f>
        <v>2</v>
      </c>
      <c r="Z112" s="50">
        <f>VLOOKUP($U112,AvgGoalStats!$A$3:$AE$998,11,FALSE)</f>
        <v>0.66666666666666663</v>
      </c>
      <c r="AA112" s="50">
        <f>VLOOKUP($U112,AvgGoalStats!$A$3:$AE$998,13,FALSE)</f>
        <v>1</v>
      </c>
      <c r="AB112" s="50">
        <f>VLOOKUP($U112,AvgGoalStats!$A$3:$AE$998,14,FALSE)</f>
        <v>0.66666666666666663</v>
      </c>
      <c r="AC112" s="50">
        <f>VLOOKUP($U112,AvgGoalStats!$A$3:$AE$998,16,FALSE)</f>
        <v>1</v>
      </c>
      <c r="AD112" s="50">
        <f>VLOOKUP($U112,AvgGoalStats!$A$3:$AE$998,17,FALSE)</f>
        <v>0.33333333333333331</v>
      </c>
      <c r="AE112" s="50">
        <f>VLOOKUP($U112,AvgGoalStats!$A$3:$AE$998,19,FALSE)</f>
        <v>0</v>
      </c>
      <c r="AF112" s="50">
        <f>VLOOKUP($U112,AvgGoalStats!$A$3:$AE$998,20,FALSE)</f>
        <v>0.33333333333333331</v>
      </c>
      <c r="AG112" s="50">
        <f>VLOOKUP($U112,AvgGoalStats!$A$3:$AE$998,22,FALSE)</f>
        <v>1</v>
      </c>
      <c r="AH112" s="50">
        <f>VLOOKUP($U112,AvgGoalStats!$A$3:$AE$998,23,FALSE)</f>
        <v>2</v>
      </c>
      <c r="AI112" s="50">
        <f>VLOOKUP($U112,AvgGoalStats!$A$3:$AE$998,25,FALSE)</f>
        <v>2</v>
      </c>
      <c r="AJ112" s="50">
        <f>VLOOKUP($U112,AvgGoalStats!$A$3:$AE$998,26,FALSE)</f>
        <v>1.6666666666666667</v>
      </c>
      <c r="AK112" s="50">
        <f>VLOOKUP($U112,AvgGoalStats!$A$3:$AE$998,28,FALSE)</f>
        <v>2</v>
      </c>
      <c r="AL112" s="50">
        <f>VLOOKUP($U112,AvgGoalStats!$A$3:$AE$998,29,FALSE)</f>
        <v>0.33333333333333331</v>
      </c>
      <c r="AM112" s="50">
        <f>VLOOKUP($U112,AvgGoalStats!$A$3:$AE$998,31,FALSE)</f>
        <v>0</v>
      </c>
    </row>
    <row r="113" spans="1:39" hidden="1" x14ac:dyDescent="0.3">
      <c r="A113" s="51">
        <f>VLOOKUP($S113,AvgGoalStats!$A$3:$AE$998,5,FALSE)</f>
        <v>2.6666666666666665</v>
      </c>
      <c r="B113" s="50">
        <f>VLOOKUP($S113,AvgGoalStats!$A$3:$AE$998,6,FALSE)</f>
        <v>2</v>
      </c>
      <c r="C113" s="50">
        <f>VLOOKUP($S113,AvgGoalStats!$A$3:$AE$998,8,FALSE)</f>
        <v>0.66666666666666663</v>
      </c>
      <c r="D113" s="50">
        <f>VLOOKUP($S113,AvgGoalStats!$A$3:$AE$998,9,FALSE)</f>
        <v>1</v>
      </c>
      <c r="E113" s="50">
        <f>VLOOKUP($S113,AvgGoalStats!$A$3:$AE$998,11,FALSE)</f>
        <v>2</v>
      </c>
      <c r="F113" s="50">
        <f>VLOOKUP($S113,AvgGoalStats!$A$3:$AE$998,12,FALSE)</f>
        <v>1</v>
      </c>
      <c r="G113" s="50">
        <f>VLOOKUP($S113,AvgGoalStats!$A$3:$AE$998,14,FALSE)</f>
        <v>1.3333333333333333</v>
      </c>
      <c r="H113" s="50">
        <f>VLOOKUP($S113,AvgGoalStats!$A$3:$AE$998,15,FALSE)</f>
        <v>1</v>
      </c>
      <c r="I113" s="50">
        <f>VLOOKUP($S113,AvgGoalStats!$A$3:$AE$998,17,FALSE)</f>
        <v>0.66666666666666663</v>
      </c>
      <c r="J113" s="50">
        <f>VLOOKUP($S113,AvgGoalStats!$A$3:$AE$998,18,FALSE)</f>
        <v>1</v>
      </c>
      <c r="K113" s="50">
        <f>VLOOKUP($S113,AvgGoalStats!$A$3:$AE$998,20,FALSE)</f>
        <v>0.66666666666666663</v>
      </c>
      <c r="L113" s="50">
        <f>VLOOKUP($S113,AvgGoalStats!$A$3:$AE$998,21,FALSE)</f>
        <v>0</v>
      </c>
      <c r="M113" s="50">
        <f>VLOOKUP($S113,AvgGoalStats!$A$3:$AE$998,23,FALSE)</f>
        <v>1.3333333333333333</v>
      </c>
      <c r="N113" s="50">
        <f>VLOOKUP($S113,AvgGoalStats!$A$3:$AE$998,24,FALSE)</f>
        <v>1</v>
      </c>
      <c r="O113" s="50">
        <f>VLOOKUP($S113,AvgGoalStats!$A$3:$AE$998,26,FALSE)</f>
        <v>0</v>
      </c>
      <c r="P113" s="50">
        <f>VLOOKUP($S113,AvgGoalStats!$A$3:$AE$998,27,FALSE)</f>
        <v>0</v>
      </c>
      <c r="Q113" s="50">
        <f>VLOOKUP($S113,AvgGoalStats!$A$3:$AE$998,29,FALSE)</f>
        <v>1.3333333333333333</v>
      </c>
      <c r="R113" s="50">
        <f>VLOOKUP($S113,AvgGoalStats!$A$3:$AE$998,30,FALSE)</f>
        <v>1</v>
      </c>
      <c r="S113" s="53" t="str">
        <f>Fixtures!A113</f>
        <v>Paris</v>
      </c>
      <c r="T113" s="54">
        <f>Fixtures!D113</f>
        <v>43693</v>
      </c>
      <c r="U113" s="53" t="str">
        <f>Fixtures!B113</f>
        <v>Niort</v>
      </c>
      <c r="V113" s="51">
        <f>VLOOKUP($U113,AvgGoalStats!$A$3:$AE$998,5,FALSE)</f>
        <v>2.3333333333333335</v>
      </c>
      <c r="W113" s="50">
        <f>VLOOKUP($U113,AvgGoalStats!$A$3:$AE$998,7,FALSE)</f>
        <v>2</v>
      </c>
      <c r="X113" s="50">
        <f>VLOOKUP($U113,AvgGoalStats!$A$3:$AE$998,8,FALSE)</f>
        <v>1.3333333333333333</v>
      </c>
      <c r="Y113" s="50">
        <f>VLOOKUP($U113,AvgGoalStats!$A$3:$AE$998,10,FALSE)</f>
        <v>1</v>
      </c>
      <c r="Z113" s="50">
        <f>VLOOKUP($U113,AvgGoalStats!$A$3:$AE$998,11,FALSE)</f>
        <v>1</v>
      </c>
      <c r="AA113" s="50">
        <f>VLOOKUP($U113,AvgGoalStats!$A$3:$AE$998,13,FALSE)</f>
        <v>1</v>
      </c>
      <c r="AB113" s="50">
        <f>VLOOKUP($U113,AvgGoalStats!$A$3:$AE$998,14,FALSE)</f>
        <v>1</v>
      </c>
      <c r="AC113" s="50">
        <f>VLOOKUP($U113,AvgGoalStats!$A$3:$AE$998,16,FALSE)</f>
        <v>1</v>
      </c>
      <c r="AD113" s="50">
        <f>VLOOKUP($U113,AvgGoalStats!$A$3:$AE$998,17,FALSE)</f>
        <v>0.66666666666666663</v>
      </c>
      <c r="AE113" s="50">
        <f>VLOOKUP($U113,AvgGoalStats!$A$3:$AE$998,19,FALSE)</f>
        <v>1</v>
      </c>
      <c r="AF113" s="50">
        <f>VLOOKUP($U113,AvgGoalStats!$A$3:$AE$998,20,FALSE)</f>
        <v>0.33333333333333331</v>
      </c>
      <c r="AG113" s="50">
        <f>VLOOKUP($U113,AvgGoalStats!$A$3:$AE$998,22,FALSE)</f>
        <v>0</v>
      </c>
      <c r="AH113" s="50">
        <f>VLOOKUP($U113,AvgGoalStats!$A$3:$AE$998,23,FALSE)</f>
        <v>1.3333333333333333</v>
      </c>
      <c r="AI113" s="50">
        <f>VLOOKUP($U113,AvgGoalStats!$A$3:$AE$998,25,FALSE)</f>
        <v>1</v>
      </c>
      <c r="AJ113" s="50">
        <f>VLOOKUP($U113,AvgGoalStats!$A$3:$AE$998,26,FALSE)</f>
        <v>0.66666666666666663</v>
      </c>
      <c r="AK113" s="50">
        <f>VLOOKUP($U113,AvgGoalStats!$A$3:$AE$998,28,FALSE)</f>
        <v>0</v>
      </c>
      <c r="AL113" s="50">
        <f>VLOOKUP($U113,AvgGoalStats!$A$3:$AE$998,29,FALSE)</f>
        <v>0.66666666666666663</v>
      </c>
      <c r="AM113" s="50">
        <f>VLOOKUP($U113,AvgGoalStats!$A$3:$AE$998,31,FALSE)</f>
        <v>1</v>
      </c>
    </row>
    <row r="114" spans="1:39" hidden="1" x14ac:dyDescent="0.3">
      <c r="A114" s="51" t="e">
        <f>VLOOKUP($S114,AvgGoalStats!$A$3:$AE$998,5,FALSE)</f>
        <v>#DIV/0!</v>
      </c>
      <c r="B114" s="50" t="e">
        <f>VLOOKUP($S114,AvgGoalStats!$A$3:$AE$998,6,FALSE)</f>
        <v>#DIV/0!</v>
      </c>
      <c r="C114" s="50" t="e">
        <f>VLOOKUP($S114,AvgGoalStats!$A$3:$AE$998,8,FALSE)</f>
        <v>#DIV/0!</v>
      </c>
      <c r="D114" s="50" t="e">
        <f>VLOOKUP($S114,AvgGoalStats!$A$3:$AE$998,9,FALSE)</f>
        <v>#DIV/0!</v>
      </c>
      <c r="E114" s="50" t="e">
        <f>VLOOKUP($S114,AvgGoalStats!$A$3:$AE$998,11,FALSE)</f>
        <v>#DIV/0!</v>
      </c>
      <c r="F114" s="50" t="e">
        <f>VLOOKUP($S114,AvgGoalStats!$A$3:$AE$998,12,FALSE)</f>
        <v>#DIV/0!</v>
      </c>
      <c r="G114" s="50" t="e">
        <f>VLOOKUP($S114,AvgGoalStats!$A$3:$AE$998,14,FALSE)</f>
        <v>#DIV/0!</v>
      </c>
      <c r="H114" s="50" t="e">
        <f>VLOOKUP($S114,AvgGoalStats!$A$3:$AE$998,15,FALSE)</f>
        <v>#DIV/0!</v>
      </c>
      <c r="I114" s="50" t="e">
        <f>VLOOKUP($S114,AvgGoalStats!$A$3:$AE$998,17,FALSE)</f>
        <v>#DIV/0!</v>
      </c>
      <c r="J114" s="50" t="e">
        <f>VLOOKUP($S114,AvgGoalStats!$A$3:$AE$998,18,FALSE)</f>
        <v>#DIV/0!</v>
      </c>
      <c r="K114" s="50" t="e">
        <f>VLOOKUP($S114,AvgGoalStats!$A$3:$AE$998,20,FALSE)</f>
        <v>#DIV/0!</v>
      </c>
      <c r="L114" s="50" t="e">
        <f>VLOOKUP($S114,AvgGoalStats!$A$3:$AE$998,21,FALSE)</f>
        <v>#DIV/0!</v>
      </c>
      <c r="M114" s="50" t="e">
        <f>VLOOKUP($S114,AvgGoalStats!$A$3:$AE$998,23,FALSE)</f>
        <v>#DIV/0!</v>
      </c>
      <c r="N114" s="50" t="e">
        <f>VLOOKUP($S114,AvgGoalStats!$A$3:$AE$998,24,FALSE)</f>
        <v>#DIV/0!</v>
      </c>
      <c r="O114" s="50" t="e">
        <f>VLOOKUP($S114,AvgGoalStats!$A$3:$AE$998,26,FALSE)</f>
        <v>#DIV/0!</v>
      </c>
      <c r="P114" s="50" t="e">
        <f>VLOOKUP($S114,AvgGoalStats!$A$3:$AE$998,27,FALSE)</f>
        <v>#DIV/0!</v>
      </c>
      <c r="Q114" s="50" t="e">
        <f>VLOOKUP($S114,AvgGoalStats!$A$3:$AE$998,29,FALSE)</f>
        <v>#DIV/0!</v>
      </c>
      <c r="R114" s="50" t="e">
        <f>VLOOKUP($S114,AvgGoalStats!$A$3:$AE$998,30,FALSE)</f>
        <v>#DIV/0!</v>
      </c>
      <c r="S114" s="53" t="str">
        <f>Fixtures!A114</f>
        <v>Denizlispor</v>
      </c>
      <c r="T114" s="54">
        <f>Fixtures!D114</f>
        <v>43693</v>
      </c>
      <c r="U114" s="53" t="str">
        <f>Fixtures!B114</f>
        <v>Galatasaray</v>
      </c>
      <c r="V114" s="51" t="e">
        <f>VLOOKUP($U114,AvgGoalStats!$A$3:$AE$998,5,FALSE)</f>
        <v>#DIV/0!</v>
      </c>
      <c r="W114" s="50" t="e">
        <f>VLOOKUP($U114,AvgGoalStats!$A$3:$AE$998,7,FALSE)</f>
        <v>#DIV/0!</v>
      </c>
      <c r="X114" s="50" t="e">
        <f>VLOOKUP($U114,AvgGoalStats!$A$3:$AE$998,8,FALSE)</f>
        <v>#DIV/0!</v>
      </c>
      <c r="Y114" s="50" t="e">
        <f>VLOOKUP($U114,AvgGoalStats!$A$3:$AE$998,10,FALSE)</f>
        <v>#DIV/0!</v>
      </c>
      <c r="Z114" s="50" t="e">
        <f>VLOOKUP($U114,AvgGoalStats!$A$3:$AE$998,11,FALSE)</f>
        <v>#DIV/0!</v>
      </c>
      <c r="AA114" s="50" t="e">
        <f>VLOOKUP($U114,AvgGoalStats!$A$3:$AE$998,13,FALSE)</f>
        <v>#DIV/0!</v>
      </c>
      <c r="AB114" s="50" t="e">
        <f>VLOOKUP($U114,AvgGoalStats!$A$3:$AE$998,14,FALSE)</f>
        <v>#DIV/0!</v>
      </c>
      <c r="AC114" s="50" t="e">
        <f>VLOOKUP($U114,AvgGoalStats!$A$3:$AE$998,16,FALSE)</f>
        <v>#DIV/0!</v>
      </c>
      <c r="AD114" s="50" t="e">
        <f>VLOOKUP($U114,AvgGoalStats!$A$3:$AE$998,17,FALSE)</f>
        <v>#DIV/0!</v>
      </c>
      <c r="AE114" s="50" t="e">
        <f>VLOOKUP($U114,AvgGoalStats!$A$3:$AE$998,19,FALSE)</f>
        <v>#DIV/0!</v>
      </c>
      <c r="AF114" s="50" t="e">
        <f>VLOOKUP($U114,AvgGoalStats!$A$3:$AE$998,20,FALSE)</f>
        <v>#DIV/0!</v>
      </c>
      <c r="AG114" s="50" t="e">
        <f>VLOOKUP($U114,AvgGoalStats!$A$3:$AE$998,22,FALSE)</f>
        <v>#DIV/0!</v>
      </c>
      <c r="AH114" s="50" t="e">
        <f>VLOOKUP($U114,AvgGoalStats!$A$3:$AE$998,23,FALSE)</f>
        <v>#DIV/0!</v>
      </c>
      <c r="AI114" s="50" t="e">
        <f>VLOOKUP($U114,AvgGoalStats!$A$3:$AE$998,25,FALSE)</f>
        <v>#DIV/0!</v>
      </c>
      <c r="AJ114" s="50" t="e">
        <f>VLOOKUP($U114,AvgGoalStats!$A$3:$AE$998,26,FALSE)</f>
        <v>#DIV/0!</v>
      </c>
      <c r="AK114" s="50" t="e">
        <f>VLOOKUP($U114,AvgGoalStats!$A$3:$AE$998,28,FALSE)</f>
        <v>#DIV/0!</v>
      </c>
      <c r="AL114" s="50" t="e">
        <f>VLOOKUP($U114,AvgGoalStats!$A$3:$AE$998,29,FALSE)</f>
        <v>#DIV/0!</v>
      </c>
      <c r="AM114" s="50" t="e">
        <f>VLOOKUP($U114,AvgGoalStats!$A$3:$AE$998,31,FALSE)</f>
        <v>#DIV/0!</v>
      </c>
    </row>
    <row r="115" spans="1:39" hidden="1" x14ac:dyDescent="0.3">
      <c r="A115" s="51">
        <f>VLOOKUP($S115,AvgGoalStats!$A$3:$AE$998,5,FALSE)</f>
        <v>3.2</v>
      </c>
      <c r="B115" s="50">
        <f>VLOOKUP($S115,AvgGoalStats!$A$3:$AE$998,6,FALSE)</f>
        <v>4</v>
      </c>
      <c r="C115" s="50">
        <f>VLOOKUP($S115,AvgGoalStats!$A$3:$AE$998,8,FALSE)</f>
        <v>1.6</v>
      </c>
      <c r="D115" s="50">
        <f>VLOOKUP($S115,AvgGoalStats!$A$3:$AE$998,9,FALSE)</f>
        <v>2.5</v>
      </c>
      <c r="E115" s="50">
        <f>VLOOKUP($S115,AvgGoalStats!$A$3:$AE$998,11,FALSE)</f>
        <v>1.6</v>
      </c>
      <c r="F115" s="50">
        <f>VLOOKUP($S115,AvgGoalStats!$A$3:$AE$998,12,FALSE)</f>
        <v>1.5</v>
      </c>
      <c r="G115" s="50">
        <f>VLOOKUP($S115,AvgGoalStats!$A$3:$AE$998,14,FALSE)</f>
        <v>1.6</v>
      </c>
      <c r="H115" s="50">
        <f>VLOOKUP($S115,AvgGoalStats!$A$3:$AE$998,15,FALSE)</f>
        <v>2.5</v>
      </c>
      <c r="I115" s="50">
        <f>VLOOKUP($S115,AvgGoalStats!$A$3:$AE$998,17,FALSE)</f>
        <v>1</v>
      </c>
      <c r="J115" s="50">
        <f>VLOOKUP($S115,AvgGoalStats!$A$3:$AE$998,18,FALSE)</f>
        <v>2</v>
      </c>
      <c r="K115" s="50">
        <f>VLOOKUP($S115,AvgGoalStats!$A$3:$AE$998,20,FALSE)</f>
        <v>0.6</v>
      </c>
      <c r="L115" s="50">
        <f>VLOOKUP($S115,AvgGoalStats!$A$3:$AE$998,21,FALSE)</f>
        <v>0.5</v>
      </c>
      <c r="M115" s="50">
        <f>VLOOKUP($S115,AvgGoalStats!$A$3:$AE$998,23,FALSE)</f>
        <v>1.6</v>
      </c>
      <c r="N115" s="50">
        <f>VLOOKUP($S115,AvgGoalStats!$A$3:$AE$998,24,FALSE)</f>
        <v>1.5</v>
      </c>
      <c r="O115" s="50">
        <f>VLOOKUP($S115,AvgGoalStats!$A$3:$AE$998,26,FALSE)</f>
        <v>0.6</v>
      </c>
      <c r="P115" s="50">
        <f>VLOOKUP($S115,AvgGoalStats!$A$3:$AE$998,27,FALSE)</f>
        <v>0.5</v>
      </c>
      <c r="Q115" s="50">
        <f>VLOOKUP($S115,AvgGoalStats!$A$3:$AE$998,29,FALSE)</f>
        <v>1</v>
      </c>
      <c r="R115" s="50">
        <f>VLOOKUP($S115,AvgGoalStats!$A$3:$AE$998,30,FALSE)</f>
        <v>1</v>
      </c>
      <c r="S115" s="53" t="str">
        <f>Fixtures!A115</f>
        <v>Randers</v>
      </c>
      <c r="T115" s="54">
        <f>Fixtures!D115</f>
        <v>43693</v>
      </c>
      <c r="U115" s="53" t="str">
        <f>Fixtures!B115</f>
        <v>København</v>
      </c>
      <c r="V115" s="51">
        <f>VLOOKUP($U115,AvgGoalStats!$A$3:$AE$998,5,FALSE)</f>
        <v>3</v>
      </c>
      <c r="W115" s="50">
        <f>VLOOKUP($U115,AvgGoalStats!$A$3:$AE$998,7,FALSE)</f>
        <v>3.3333333333333335</v>
      </c>
      <c r="X115" s="50">
        <f>VLOOKUP($U115,AvgGoalStats!$A$3:$AE$998,8,FALSE)</f>
        <v>2.2000000000000002</v>
      </c>
      <c r="Y115" s="50">
        <f>VLOOKUP($U115,AvgGoalStats!$A$3:$AE$998,10,FALSE)</f>
        <v>2.3333333333333335</v>
      </c>
      <c r="Z115" s="50">
        <f>VLOOKUP($U115,AvgGoalStats!$A$3:$AE$998,11,FALSE)</f>
        <v>0.8</v>
      </c>
      <c r="AA115" s="50">
        <f>VLOOKUP($U115,AvgGoalStats!$A$3:$AE$998,13,FALSE)</f>
        <v>1</v>
      </c>
      <c r="AB115" s="50">
        <f>VLOOKUP($U115,AvgGoalStats!$A$3:$AE$998,14,FALSE)</f>
        <v>1</v>
      </c>
      <c r="AC115" s="50">
        <f>VLOOKUP($U115,AvgGoalStats!$A$3:$AE$998,16,FALSE)</f>
        <v>1.3333333333333333</v>
      </c>
      <c r="AD115" s="50">
        <f>VLOOKUP($U115,AvgGoalStats!$A$3:$AE$998,17,FALSE)</f>
        <v>0.6</v>
      </c>
      <c r="AE115" s="50">
        <f>VLOOKUP($U115,AvgGoalStats!$A$3:$AE$998,19,FALSE)</f>
        <v>0.66666666666666663</v>
      </c>
      <c r="AF115" s="50">
        <f>VLOOKUP($U115,AvgGoalStats!$A$3:$AE$998,20,FALSE)</f>
        <v>0.4</v>
      </c>
      <c r="AG115" s="50">
        <f>VLOOKUP($U115,AvgGoalStats!$A$3:$AE$998,22,FALSE)</f>
        <v>0.66666666666666663</v>
      </c>
      <c r="AH115" s="50">
        <f>VLOOKUP($U115,AvgGoalStats!$A$3:$AE$998,23,FALSE)</f>
        <v>2</v>
      </c>
      <c r="AI115" s="50">
        <f>VLOOKUP($U115,AvgGoalStats!$A$3:$AE$998,25,FALSE)</f>
        <v>2</v>
      </c>
      <c r="AJ115" s="50">
        <f>VLOOKUP($U115,AvgGoalStats!$A$3:$AE$998,26,FALSE)</f>
        <v>1.6</v>
      </c>
      <c r="AK115" s="50">
        <f>VLOOKUP($U115,AvgGoalStats!$A$3:$AE$998,28,FALSE)</f>
        <v>1.6666666666666667</v>
      </c>
      <c r="AL115" s="50">
        <f>VLOOKUP($U115,AvgGoalStats!$A$3:$AE$998,29,FALSE)</f>
        <v>0.4</v>
      </c>
      <c r="AM115" s="50">
        <f>VLOOKUP($U115,AvgGoalStats!$A$3:$AE$998,31,FALSE)</f>
        <v>0.33333333333333331</v>
      </c>
    </row>
    <row r="116" spans="1:39" hidden="1" x14ac:dyDescent="0.3">
      <c r="A116" s="51">
        <f>VLOOKUP($S116,AvgGoalStats!$A$3:$AE$998,5,FALSE)</f>
        <v>3</v>
      </c>
      <c r="B116" s="50">
        <f>VLOOKUP($S116,AvgGoalStats!$A$3:$AE$998,6,FALSE)</f>
        <v>2</v>
      </c>
      <c r="C116" s="50">
        <f>VLOOKUP($S116,AvgGoalStats!$A$3:$AE$998,8,FALSE)</f>
        <v>1.75</v>
      </c>
      <c r="D116" s="50">
        <f>VLOOKUP($S116,AvgGoalStats!$A$3:$AE$998,9,FALSE)</f>
        <v>2</v>
      </c>
      <c r="E116" s="50">
        <f>VLOOKUP($S116,AvgGoalStats!$A$3:$AE$998,11,FALSE)</f>
        <v>1.25</v>
      </c>
      <c r="F116" s="50">
        <f>VLOOKUP($S116,AvgGoalStats!$A$3:$AE$998,12,FALSE)</f>
        <v>0</v>
      </c>
      <c r="G116" s="50">
        <f>VLOOKUP($S116,AvgGoalStats!$A$3:$AE$998,14,FALSE)</f>
        <v>1.5</v>
      </c>
      <c r="H116" s="50">
        <f>VLOOKUP($S116,AvgGoalStats!$A$3:$AE$998,15,FALSE)</f>
        <v>0</v>
      </c>
      <c r="I116" s="50">
        <f>VLOOKUP($S116,AvgGoalStats!$A$3:$AE$998,17,FALSE)</f>
        <v>0.5</v>
      </c>
      <c r="J116" s="50">
        <f>VLOOKUP($S116,AvgGoalStats!$A$3:$AE$998,18,FALSE)</f>
        <v>0</v>
      </c>
      <c r="K116" s="50">
        <f>VLOOKUP($S116,AvgGoalStats!$A$3:$AE$998,20,FALSE)</f>
        <v>1</v>
      </c>
      <c r="L116" s="50">
        <f>VLOOKUP($S116,AvgGoalStats!$A$3:$AE$998,21,FALSE)</f>
        <v>0</v>
      </c>
      <c r="M116" s="50">
        <f>VLOOKUP($S116,AvgGoalStats!$A$3:$AE$998,23,FALSE)</f>
        <v>1.5</v>
      </c>
      <c r="N116" s="50">
        <f>VLOOKUP($S116,AvgGoalStats!$A$3:$AE$998,24,FALSE)</f>
        <v>2</v>
      </c>
      <c r="O116" s="50">
        <f>VLOOKUP($S116,AvgGoalStats!$A$3:$AE$998,26,FALSE)</f>
        <v>1.25</v>
      </c>
      <c r="P116" s="50">
        <f>VLOOKUP($S116,AvgGoalStats!$A$3:$AE$998,27,FALSE)</f>
        <v>2</v>
      </c>
      <c r="Q116" s="50">
        <f>VLOOKUP($S116,AvgGoalStats!$A$3:$AE$998,29,FALSE)</f>
        <v>0.25</v>
      </c>
      <c r="R116" s="50">
        <f>VLOOKUP($S116,AvgGoalStats!$A$3:$AE$998,30,FALSE)</f>
        <v>0</v>
      </c>
      <c r="S116" s="53" t="str">
        <f>Fixtures!A116</f>
        <v>Nordsjælland</v>
      </c>
      <c r="T116" s="54">
        <f>Fixtures!D116</f>
        <v>43693</v>
      </c>
      <c r="U116" s="53" t="str">
        <f>Fixtures!B116</f>
        <v>OB</v>
      </c>
      <c r="V116" s="51">
        <f>VLOOKUP($U116,AvgGoalStats!$A$3:$AE$998,5,FALSE)</f>
        <v>3.4</v>
      </c>
      <c r="W116" s="50">
        <f>VLOOKUP($U116,AvgGoalStats!$A$3:$AE$998,7,FALSE)</f>
        <v>3</v>
      </c>
      <c r="X116" s="50">
        <f>VLOOKUP($U116,AvgGoalStats!$A$3:$AE$998,8,FALSE)</f>
        <v>2</v>
      </c>
      <c r="Y116" s="50">
        <f>VLOOKUP($U116,AvgGoalStats!$A$3:$AE$998,10,FALSE)</f>
        <v>1.5</v>
      </c>
      <c r="Z116" s="50">
        <f>VLOOKUP($U116,AvgGoalStats!$A$3:$AE$998,11,FALSE)</f>
        <v>1.4</v>
      </c>
      <c r="AA116" s="50">
        <f>VLOOKUP($U116,AvgGoalStats!$A$3:$AE$998,13,FALSE)</f>
        <v>1.5</v>
      </c>
      <c r="AB116" s="50">
        <f>VLOOKUP($U116,AvgGoalStats!$A$3:$AE$998,14,FALSE)</f>
        <v>1.4</v>
      </c>
      <c r="AC116" s="50">
        <f>VLOOKUP($U116,AvgGoalStats!$A$3:$AE$998,16,FALSE)</f>
        <v>1</v>
      </c>
      <c r="AD116" s="50">
        <f>VLOOKUP($U116,AvgGoalStats!$A$3:$AE$998,17,FALSE)</f>
        <v>0.8</v>
      </c>
      <c r="AE116" s="50">
        <f>VLOOKUP($U116,AvgGoalStats!$A$3:$AE$998,19,FALSE)</f>
        <v>0.5</v>
      </c>
      <c r="AF116" s="50">
        <f>VLOOKUP($U116,AvgGoalStats!$A$3:$AE$998,20,FALSE)</f>
        <v>0.6</v>
      </c>
      <c r="AG116" s="50">
        <f>VLOOKUP($U116,AvgGoalStats!$A$3:$AE$998,22,FALSE)</f>
        <v>0.5</v>
      </c>
      <c r="AH116" s="50">
        <f>VLOOKUP($U116,AvgGoalStats!$A$3:$AE$998,23,FALSE)</f>
        <v>2</v>
      </c>
      <c r="AI116" s="50">
        <f>VLOOKUP($U116,AvgGoalStats!$A$3:$AE$998,25,FALSE)</f>
        <v>2</v>
      </c>
      <c r="AJ116" s="50">
        <f>VLOOKUP($U116,AvgGoalStats!$A$3:$AE$998,26,FALSE)</f>
        <v>1.2</v>
      </c>
      <c r="AK116" s="50">
        <f>VLOOKUP($U116,AvgGoalStats!$A$3:$AE$998,28,FALSE)</f>
        <v>1</v>
      </c>
      <c r="AL116" s="50">
        <f>VLOOKUP($U116,AvgGoalStats!$A$3:$AE$998,29,FALSE)</f>
        <v>0.8</v>
      </c>
      <c r="AM116" s="50">
        <f>VLOOKUP($U116,AvgGoalStats!$A$3:$AE$998,31,FALSE)</f>
        <v>1</v>
      </c>
    </row>
    <row r="117" spans="1:39" hidden="1" x14ac:dyDescent="0.3">
      <c r="A117" s="51">
        <f>VLOOKUP($S117,AvgGoalStats!$A$3:$AE$998,5,FALSE)</f>
        <v>3</v>
      </c>
      <c r="B117" s="50">
        <f>VLOOKUP($S117,AvgGoalStats!$A$3:$AE$998,6,FALSE)</f>
        <v>3</v>
      </c>
      <c r="C117" s="50">
        <f>VLOOKUP($S117,AvgGoalStats!$A$3:$AE$998,8,FALSE)</f>
        <v>1</v>
      </c>
      <c r="D117" s="50">
        <f>VLOOKUP($S117,AvgGoalStats!$A$3:$AE$998,9,FALSE)</f>
        <v>1</v>
      </c>
      <c r="E117" s="50">
        <f>VLOOKUP($S117,AvgGoalStats!$A$3:$AE$998,11,FALSE)</f>
        <v>2</v>
      </c>
      <c r="F117" s="50">
        <f>VLOOKUP($S117,AvgGoalStats!$A$3:$AE$998,12,FALSE)</f>
        <v>2</v>
      </c>
      <c r="G117" s="50">
        <f>VLOOKUP($S117,AvgGoalStats!$A$3:$AE$998,14,FALSE)</f>
        <v>1.4</v>
      </c>
      <c r="H117" s="50">
        <f>VLOOKUP($S117,AvgGoalStats!$A$3:$AE$998,15,FALSE)</f>
        <v>1</v>
      </c>
      <c r="I117" s="50">
        <f>VLOOKUP($S117,AvgGoalStats!$A$3:$AE$998,17,FALSE)</f>
        <v>0.2</v>
      </c>
      <c r="J117" s="50">
        <f>VLOOKUP($S117,AvgGoalStats!$A$3:$AE$998,18,FALSE)</f>
        <v>0</v>
      </c>
      <c r="K117" s="50">
        <f>VLOOKUP($S117,AvgGoalStats!$A$3:$AE$998,20,FALSE)</f>
        <v>1.2</v>
      </c>
      <c r="L117" s="50">
        <f>VLOOKUP($S117,AvgGoalStats!$A$3:$AE$998,21,FALSE)</f>
        <v>1</v>
      </c>
      <c r="M117" s="50">
        <f>VLOOKUP($S117,AvgGoalStats!$A$3:$AE$998,23,FALSE)</f>
        <v>1.6</v>
      </c>
      <c r="N117" s="50">
        <f>VLOOKUP($S117,AvgGoalStats!$A$3:$AE$998,24,FALSE)</f>
        <v>2</v>
      </c>
      <c r="O117" s="50">
        <f>VLOOKUP($S117,AvgGoalStats!$A$3:$AE$998,26,FALSE)</f>
        <v>0.8</v>
      </c>
      <c r="P117" s="50">
        <f>VLOOKUP($S117,AvgGoalStats!$A$3:$AE$998,27,FALSE)</f>
        <v>1</v>
      </c>
      <c r="Q117" s="50">
        <f>VLOOKUP($S117,AvgGoalStats!$A$3:$AE$998,29,FALSE)</f>
        <v>0.8</v>
      </c>
      <c r="R117" s="50">
        <f>VLOOKUP($S117,AvgGoalStats!$A$3:$AE$998,30,FALSE)</f>
        <v>1</v>
      </c>
      <c r="S117" s="53" t="str">
        <f>Fixtures!A117</f>
        <v>Orenburg</v>
      </c>
      <c r="T117" s="54">
        <f>Fixtures!D117</f>
        <v>43693</v>
      </c>
      <c r="U117" s="53" t="str">
        <f>Fixtures!B117</f>
        <v>Sochi</v>
      </c>
      <c r="V117" s="51">
        <f>VLOOKUP($U117,AvgGoalStats!$A$3:$AE$998,5,FALSE)</f>
        <v>1.5</v>
      </c>
      <c r="W117" s="50">
        <f>VLOOKUP($U117,AvgGoalStats!$A$3:$AE$998,7,FALSE)</f>
        <v>2</v>
      </c>
      <c r="X117" s="50">
        <f>VLOOKUP($U117,AvgGoalStats!$A$3:$AE$998,8,FALSE)</f>
        <v>0</v>
      </c>
      <c r="Y117" s="50">
        <f>VLOOKUP($U117,AvgGoalStats!$A$3:$AE$998,10,FALSE)</f>
        <v>0</v>
      </c>
      <c r="Z117" s="50">
        <f>VLOOKUP($U117,AvgGoalStats!$A$3:$AE$998,11,FALSE)</f>
        <v>1.5</v>
      </c>
      <c r="AA117" s="50">
        <f>VLOOKUP($U117,AvgGoalStats!$A$3:$AE$998,13,FALSE)</f>
        <v>2</v>
      </c>
      <c r="AB117" s="50">
        <f>VLOOKUP($U117,AvgGoalStats!$A$3:$AE$998,14,FALSE)</f>
        <v>0.75</v>
      </c>
      <c r="AC117" s="50">
        <f>VLOOKUP($U117,AvgGoalStats!$A$3:$AE$998,16,FALSE)</f>
        <v>1</v>
      </c>
      <c r="AD117" s="50">
        <f>VLOOKUP($U117,AvgGoalStats!$A$3:$AE$998,17,FALSE)</f>
        <v>0</v>
      </c>
      <c r="AE117" s="50">
        <f>VLOOKUP($U117,AvgGoalStats!$A$3:$AE$998,19,FALSE)</f>
        <v>0</v>
      </c>
      <c r="AF117" s="50">
        <f>VLOOKUP($U117,AvgGoalStats!$A$3:$AE$998,20,FALSE)</f>
        <v>0.75</v>
      </c>
      <c r="AG117" s="50">
        <f>VLOOKUP($U117,AvgGoalStats!$A$3:$AE$998,22,FALSE)</f>
        <v>1</v>
      </c>
      <c r="AH117" s="50">
        <f>VLOOKUP($U117,AvgGoalStats!$A$3:$AE$998,23,FALSE)</f>
        <v>0.75</v>
      </c>
      <c r="AI117" s="50">
        <f>VLOOKUP($U117,AvgGoalStats!$A$3:$AE$998,25,FALSE)</f>
        <v>1</v>
      </c>
      <c r="AJ117" s="50">
        <f>VLOOKUP($U117,AvgGoalStats!$A$3:$AE$998,26,FALSE)</f>
        <v>0</v>
      </c>
      <c r="AK117" s="50">
        <f>VLOOKUP($U117,AvgGoalStats!$A$3:$AE$998,28,FALSE)</f>
        <v>0</v>
      </c>
      <c r="AL117" s="50">
        <f>VLOOKUP($U117,AvgGoalStats!$A$3:$AE$998,29,FALSE)</f>
        <v>0.75</v>
      </c>
      <c r="AM117" s="50">
        <f>VLOOKUP($U117,AvgGoalStats!$A$3:$AE$998,31,FALSE)</f>
        <v>1</v>
      </c>
    </row>
    <row r="118" spans="1:39" hidden="1" x14ac:dyDescent="0.3">
      <c r="A118" s="51">
        <f>VLOOKUP($S118,AvgGoalStats!$A$3:$AE$998,5,FALSE)</f>
        <v>1.8928571428571428</v>
      </c>
      <c r="B118" s="50">
        <f>VLOOKUP($S118,AvgGoalStats!$A$3:$AE$998,6,FALSE)</f>
        <v>2.1538461538461537</v>
      </c>
      <c r="C118" s="50">
        <f>VLOOKUP($S118,AvgGoalStats!$A$3:$AE$998,8,FALSE)</f>
        <v>1.1071428571428572</v>
      </c>
      <c r="D118" s="50">
        <f>VLOOKUP($S118,AvgGoalStats!$A$3:$AE$998,9,FALSE)</f>
        <v>1.3846153846153846</v>
      </c>
      <c r="E118" s="50">
        <f>VLOOKUP($S118,AvgGoalStats!$A$3:$AE$998,11,FALSE)</f>
        <v>0.7857142857142857</v>
      </c>
      <c r="F118" s="50">
        <f>VLOOKUP($S118,AvgGoalStats!$A$3:$AE$998,12,FALSE)</f>
        <v>0.76923076923076927</v>
      </c>
      <c r="G118" s="50">
        <f>VLOOKUP($S118,AvgGoalStats!$A$3:$AE$998,14,FALSE)</f>
        <v>0.8928571428571429</v>
      </c>
      <c r="H118" s="50">
        <f>VLOOKUP($S118,AvgGoalStats!$A$3:$AE$998,15,FALSE)</f>
        <v>0.76923076923076927</v>
      </c>
      <c r="I118" s="50">
        <f>VLOOKUP($S118,AvgGoalStats!$A$3:$AE$998,17,FALSE)</f>
        <v>0.5</v>
      </c>
      <c r="J118" s="50">
        <f>VLOOKUP($S118,AvgGoalStats!$A$3:$AE$998,18,FALSE)</f>
        <v>0.53846153846153844</v>
      </c>
      <c r="K118" s="50">
        <f>VLOOKUP($S118,AvgGoalStats!$A$3:$AE$998,20,FALSE)</f>
        <v>0.39285714285714285</v>
      </c>
      <c r="L118" s="50">
        <f>VLOOKUP($S118,AvgGoalStats!$A$3:$AE$998,21,FALSE)</f>
        <v>0.23076923076923078</v>
      </c>
      <c r="M118" s="50">
        <f>VLOOKUP($S118,AvgGoalStats!$A$3:$AE$998,23,FALSE)</f>
        <v>1</v>
      </c>
      <c r="N118" s="50">
        <f>VLOOKUP($S118,AvgGoalStats!$A$3:$AE$998,24,FALSE)</f>
        <v>1.3846153846153846</v>
      </c>
      <c r="O118" s="50">
        <f>VLOOKUP($S118,AvgGoalStats!$A$3:$AE$998,26,FALSE)</f>
        <v>0.6071428571428571</v>
      </c>
      <c r="P118" s="50">
        <f>VLOOKUP($S118,AvgGoalStats!$A$3:$AE$998,27,FALSE)</f>
        <v>0.84615384615384615</v>
      </c>
      <c r="Q118" s="50">
        <f>VLOOKUP($S118,AvgGoalStats!$A$3:$AE$998,29,FALSE)</f>
        <v>0.39285714285714285</v>
      </c>
      <c r="R118" s="50">
        <f>VLOOKUP($S118,AvgGoalStats!$A$3:$AE$998,30,FALSE)</f>
        <v>0.53846153846153844</v>
      </c>
      <c r="S118" s="53" t="str">
        <f>Fixtures!A118</f>
        <v>Bohemians</v>
      </c>
      <c r="T118" s="54">
        <f>Fixtures!D118</f>
        <v>43693</v>
      </c>
      <c r="U118" s="53" t="str">
        <f>Fixtures!B118</f>
        <v>UCD</v>
      </c>
      <c r="V118" s="51">
        <f>VLOOKUP($U118,AvgGoalStats!$A$3:$AE$998,5,FALSE)</f>
        <v>2.7692307692307692</v>
      </c>
      <c r="W118" s="50">
        <f>VLOOKUP($U118,AvgGoalStats!$A$3:$AE$998,7,FALSE)</f>
        <v>3.1818181818181817</v>
      </c>
      <c r="X118" s="50">
        <f>VLOOKUP($U118,AvgGoalStats!$A$3:$AE$998,8,FALSE)</f>
        <v>0.76923076923076927</v>
      </c>
      <c r="Y118" s="50">
        <f>VLOOKUP($U118,AvgGoalStats!$A$3:$AE$998,10,FALSE)</f>
        <v>0.27272727272727271</v>
      </c>
      <c r="Z118" s="50">
        <f>VLOOKUP($U118,AvgGoalStats!$A$3:$AE$998,11,FALSE)</f>
        <v>2</v>
      </c>
      <c r="AA118" s="50">
        <f>VLOOKUP($U118,AvgGoalStats!$A$3:$AE$998,13,FALSE)</f>
        <v>2.9090909090909092</v>
      </c>
      <c r="AB118" s="50">
        <f>VLOOKUP($U118,AvgGoalStats!$A$3:$AE$998,14,FALSE)</f>
        <v>1.3846153846153846</v>
      </c>
      <c r="AC118" s="50">
        <f>VLOOKUP($U118,AvgGoalStats!$A$3:$AE$998,16,FALSE)</f>
        <v>1.5454545454545454</v>
      </c>
      <c r="AD118" s="50">
        <f>VLOOKUP($U118,AvgGoalStats!$A$3:$AE$998,17,FALSE)</f>
        <v>0.42307692307692307</v>
      </c>
      <c r="AE118" s="50">
        <f>VLOOKUP($U118,AvgGoalStats!$A$3:$AE$998,19,FALSE)</f>
        <v>0.27272727272727271</v>
      </c>
      <c r="AF118" s="50">
        <f>VLOOKUP($U118,AvgGoalStats!$A$3:$AE$998,20,FALSE)</f>
        <v>0.96153846153846156</v>
      </c>
      <c r="AG118" s="50">
        <f>VLOOKUP($U118,AvgGoalStats!$A$3:$AE$998,22,FALSE)</f>
        <v>1.2727272727272727</v>
      </c>
      <c r="AH118" s="50">
        <f>VLOOKUP($U118,AvgGoalStats!$A$3:$AE$998,23,FALSE)</f>
        <v>1.3846153846153846</v>
      </c>
      <c r="AI118" s="50">
        <f>VLOOKUP($U118,AvgGoalStats!$A$3:$AE$998,25,FALSE)</f>
        <v>1.6363636363636365</v>
      </c>
      <c r="AJ118" s="50">
        <f>VLOOKUP($U118,AvgGoalStats!$A$3:$AE$998,26,FALSE)</f>
        <v>0.34615384615384615</v>
      </c>
      <c r="AK118" s="50">
        <f>VLOOKUP($U118,AvgGoalStats!$A$3:$AE$998,28,FALSE)</f>
        <v>0</v>
      </c>
      <c r="AL118" s="50">
        <f>VLOOKUP($U118,AvgGoalStats!$A$3:$AE$998,29,FALSE)</f>
        <v>1.0384615384615385</v>
      </c>
      <c r="AM118" s="50">
        <f>VLOOKUP($U118,AvgGoalStats!$A$3:$AE$998,31,FALSE)</f>
        <v>1.6363636363636365</v>
      </c>
    </row>
    <row r="119" spans="1:39" hidden="1" x14ac:dyDescent="0.3">
      <c r="A119" s="51">
        <f>VLOOKUP($S119,AvgGoalStats!$A$3:$AE$998,5,FALSE)</f>
        <v>2.5925925925925926</v>
      </c>
      <c r="B119" s="50">
        <f>VLOOKUP($S119,AvgGoalStats!$A$3:$AE$998,6,FALSE)</f>
        <v>2.6666666666666665</v>
      </c>
      <c r="C119" s="50">
        <f>VLOOKUP($S119,AvgGoalStats!$A$3:$AE$998,8,FALSE)</f>
        <v>1.6296296296296295</v>
      </c>
      <c r="D119" s="50">
        <f>VLOOKUP($S119,AvgGoalStats!$A$3:$AE$998,9,FALSE)</f>
        <v>1.8333333333333333</v>
      </c>
      <c r="E119" s="50">
        <f>VLOOKUP($S119,AvgGoalStats!$A$3:$AE$998,11,FALSE)</f>
        <v>0.96296296296296291</v>
      </c>
      <c r="F119" s="50">
        <f>VLOOKUP($S119,AvgGoalStats!$A$3:$AE$998,12,FALSE)</f>
        <v>0.83333333333333337</v>
      </c>
      <c r="G119" s="50">
        <f>VLOOKUP($S119,AvgGoalStats!$A$3:$AE$998,14,FALSE)</f>
        <v>0.96296296296296291</v>
      </c>
      <c r="H119" s="50">
        <f>VLOOKUP($S119,AvgGoalStats!$A$3:$AE$998,15,FALSE)</f>
        <v>1.0833333333333333</v>
      </c>
      <c r="I119" s="50">
        <f>VLOOKUP($S119,AvgGoalStats!$A$3:$AE$998,17,FALSE)</f>
        <v>0.70370370370370372</v>
      </c>
      <c r="J119" s="50">
        <f>VLOOKUP($S119,AvgGoalStats!$A$3:$AE$998,18,FALSE)</f>
        <v>0.83333333333333337</v>
      </c>
      <c r="K119" s="50">
        <f>VLOOKUP($S119,AvgGoalStats!$A$3:$AE$998,20,FALSE)</f>
        <v>0.25925925925925924</v>
      </c>
      <c r="L119" s="50">
        <f>VLOOKUP($S119,AvgGoalStats!$A$3:$AE$998,21,FALSE)</f>
        <v>0.25</v>
      </c>
      <c r="M119" s="50">
        <f>VLOOKUP($S119,AvgGoalStats!$A$3:$AE$998,23,FALSE)</f>
        <v>1.6296296296296295</v>
      </c>
      <c r="N119" s="50">
        <f>VLOOKUP($S119,AvgGoalStats!$A$3:$AE$998,24,FALSE)</f>
        <v>1.5833333333333333</v>
      </c>
      <c r="O119" s="50">
        <f>VLOOKUP($S119,AvgGoalStats!$A$3:$AE$998,26,FALSE)</f>
        <v>0.92592592592592593</v>
      </c>
      <c r="P119" s="50">
        <f>VLOOKUP($S119,AvgGoalStats!$A$3:$AE$998,27,FALSE)</f>
        <v>1</v>
      </c>
      <c r="Q119" s="50">
        <f>VLOOKUP($S119,AvgGoalStats!$A$3:$AE$998,29,FALSE)</f>
        <v>0.70370370370370372</v>
      </c>
      <c r="R119" s="50">
        <f>VLOOKUP($S119,AvgGoalStats!$A$3:$AE$998,30,FALSE)</f>
        <v>0.58333333333333337</v>
      </c>
      <c r="S119" s="53" t="str">
        <f>Fixtures!A119</f>
        <v>Derry City</v>
      </c>
      <c r="T119" s="54">
        <f>Fixtures!D119</f>
        <v>43693</v>
      </c>
      <c r="U119" s="53" t="str">
        <f>Fixtures!B119</f>
        <v>Shamrock Rovers</v>
      </c>
      <c r="V119" s="51">
        <f>VLOOKUP($U119,AvgGoalStats!$A$3:$AE$998,5,FALSE)</f>
        <v>2.2692307692307692</v>
      </c>
      <c r="W119" s="50">
        <f>VLOOKUP($U119,AvgGoalStats!$A$3:$AE$998,7,FALSE)</f>
        <v>2.1538461538461537</v>
      </c>
      <c r="X119" s="50">
        <f>VLOOKUP($U119,AvgGoalStats!$A$3:$AE$998,8,FALSE)</f>
        <v>1.6538461538461537</v>
      </c>
      <c r="Y119" s="50">
        <f>VLOOKUP($U119,AvgGoalStats!$A$3:$AE$998,10,FALSE)</f>
        <v>1.3846153846153846</v>
      </c>
      <c r="Z119" s="50">
        <f>VLOOKUP($U119,AvgGoalStats!$A$3:$AE$998,11,FALSE)</f>
        <v>0.61538461538461542</v>
      </c>
      <c r="AA119" s="50">
        <f>VLOOKUP($U119,AvgGoalStats!$A$3:$AE$998,13,FALSE)</f>
        <v>0.76923076923076927</v>
      </c>
      <c r="AB119" s="50">
        <f>VLOOKUP($U119,AvgGoalStats!$A$3:$AE$998,14,FALSE)</f>
        <v>1</v>
      </c>
      <c r="AC119" s="50">
        <f>VLOOKUP($U119,AvgGoalStats!$A$3:$AE$998,16,FALSE)</f>
        <v>1</v>
      </c>
      <c r="AD119" s="50">
        <f>VLOOKUP($U119,AvgGoalStats!$A$3:$AE$998,17,FALSE)</f>
        <v>0.73076923076923073</v>
      </c>
      <c r="AE119" s="50">
        <f>VLOOKUP($U119,AvgGoalStats!$A$3:$AE$998,19,FALSE)</f>
        <v>0.61538461538461542</v>
      </c>
      <c r="AF119" s="50">
        <f>VLOOKUP($U119,AvgGoalStats!$A$3:$AE$998,20,FALSE)</f>
        <v>0.26923076923076922</v>
      </c>
      <c r="AG119" s="50">
        <f>VLOOKUP($U119,AvgGoalStats!$A$3:$AE$998,22,FALSE)</f>
        <v>0.38461538461538464</v>
      </c>
      <c r="AH119" s="50">
        <f>VLOOKUP($U119,AvgGoalStats!$A$3:$AE$998,23,FALSE)</f>
        <v>1.2692307692307692</v>
      </c>
      <c r="AI119" s="50">
        <f>VLOOKUP($U119,AvgGoalStats!$A$3:$AE$998,25,FALSE)</f>
        <v>1.1538461538461537</v>
      </c>
      <c r="AJ119" s="50">
        <f>VLOOKUP($U119,AvgGoalStats!$A$3:$AE$998,26,FALSE)</f>
        <v>0.92307692307692313</v>
      </c>
      <c r="AK119" s="50">
        <f>VLOOKUP($U119,AvgGoalStats!$A$3:$AE$998,28,FALSE)</f>
        <v>0.76923076923076927</v>
      </c>
      <c r="AL119" s="50">
        <f>VLOOKUP($U119,AvgGoalStats!$A$3:$AE$998,29,FALSE)</f>
        <v>0.34615384615384615</v>
      </c>
      <c r="AM119" s="50">
        <f>VLOOKUP($U119,AvgGoalStats!$A$3:$AE$998,31,FALSE)</f>
        <v>0.38461538461538464</v>
      </c>
    </row>
    <row r="120" spans="1:39" hidden="1" x14ac:dyDescent="0.3">
      <c r="A120" s="51">
        <f>VLOOKUP($S120,AvgGoalStats!$A$3:$AE$998,5,FALSE)</f>
        <v>2.4</v>
      </c>
      <c r="B120" s="50">
        <f>VLOOKUP($S120,AvgGoalStats!$A$3:$AE$998,6,FALSE)</f>
        <v>2.6666666666666665</v>
      </c>
      <c r="C120" s="50">
        <f>VLOOKUP($S120,AvgGoalStats!$A$3:$AE$998,8,FALSE)</f>
        <v>1.88</v>
      </c>
      <c r="D120" s="50">
        <f>VLOOKUP($S120,AvgGoalStats!$A$3:$AE$998,9,FALSE)</f>
        <v>2.1666666666666665</v>
      </c>
      <c r="E120" s="50">
        <f>VLOOKUP($S120,AvgGoalStats!$A$3:$AE$998,11,FALSE)</f>
        <v>0.52</v>
      </c>
      <c r="F120" s="50">
        <f>VLOOKUP($S120,AvgGoalStats!$A$3:$AE$998,12,FALSE)</f>
        <v>0.5</v>
      </c>
      <c r="G120" s="50">
        <f>VLOOKUP($S120,AvgGoalStats!$A$3:$AE$998,14,FALSE)</f>
        <v>1</v>
      </c>
      <c r="H120" s="50">
        <f>VLOOKUP($S120,AvgGoalStats!$A$3:$AE$998,15,FALSE)</f>
        <v>0.91666666666666663</v>
      </c>
      <c r="I120" s="50">
        <f>VLOOKUP($S120,AvgGoalStats!$A$3:$AE$998,17,FALSE)</f>
        <v>0.64</v>
      </c>
      <c r="J120" s="50">
        <f>VLOOKUP($S120,AvgGoalStats!$A$3:$AE$998,18,FALSE)</f>
        <v>0.66666666666666663</v>
      </c>
      <c r="K120" s="50">
        <f>VLOOKUP($S120,AvgGoalStats!$A$3:$AE$998,20,FALSE)</f>
        <v>0.36</v>
      </c>
      <c r="L120" s="50">
        <f>VLOOKUP($S120,AvgGoalStats!$A$3:$AE$998,21,FALSE)</f>
        <v>0.25</v>
      </c>
      <c r="M120" s="50">
        <f>VLOOKUP($S120,AvgGoalStats!$A$3:$AE$998,23,FALSE)</f>
        <v>1.4</v>
      </c>
      <c r="N120" s="50">
        <f>VLOOKUP($S120,AvgGoalStats!$A$3:$AE$998,24,FALSE)</f>
        <v>1.75</v>
      </c>
      <c r="O120" s="50">
        <f>VLOOKUP($S120,AvgGoalStats!$A$3:$AE$998,26,FALSE)</f>
        <v>1.24</v>
      </c>
      <c r="P120" s="50">
        <f>VLOOKUP($S120,AvgGoalStats!$A$3:$AE$998,27,FALSE)</f>
        <v>1.5</v>
      </c>
      <c r="Q120" s="50">
        <f>VLOOKUP($S120,AvgGoalStats!$A$3:$AE$998,29,FALSE)</f>
        <v>0.16</v>
      </c>
      <c r="R120" s="50">
        <f>VLOOKUP($S120,AvgGoalStats!$A$3:$AE$998,30,FALSE)</f>
        <v>0.25</v>
      </c>
      <c r="S120" s="53" t="str">
        <f>Fixtures!A120</f>
        <v>Dundalk</v>
      </c>
      <c r="T120" s="54">
        <f>Fixtures!D120</f>
        <v>43693</v>
      </c>
      <c r="U120" s="53" t="str">
        <f>Fixtures!B120</f>
        <v>Finn Harps</v>
      </c>
      <c r="V120" s="51">
        <f>VLOOKUP($U120,AvgGoalStats!$A$3:$AE$998,5,FALSE)</f>
        <v>2.5714285714285716</v>
      </c>
      <c r="W120" s="50">
        <f>VLOOKUP($U120,AvgGoalStats!$A$3:$AE$998,7,FALSE)</f>
        <v>2.5384615384615383</v>
      </c>
      <c r="X120" s="50">
        <f>VLOOKUP($U120,AvgGoalStats!$A$3:$AE$998,8,FALSE)</f>
        <v>0.8214285714285714</v>
      </c>
      <c r="Y120" s="50">
        <f>VLOOKUP($U120,AvgGoalStats!$A$3:$AE$998,10,FALSE)</f>
        <v>0.46153846153846156</v>
      </c>
      <c r="Z120" s="50">
        <f>VLOOKUP($U120,AvgGoalStats!$A$3:$AE$998,11,FALSE)</f>
        <v>1.75</v>
      </c>
      <c r="AA120" s="50">
        <f>VLOOKUP($U120,AvgGoalStats!$A$3:$AE$998,13,FALSE)</f>
        <v>2.0769230769230771</v>
      </c>
      <c r="AB120" s="50">
        <f>VLOOKUP($U120,AvgGoalStats!$A$3:$AE$998,14,FALSE)</f>
        <v>1.1428571428571428</v>
      </c>
      <c r="AC120" s="50">
        <f>VLOOKUP($U120,AvgGoalStats!$A$3:$AE$998,16,FALSE)</f>
        <v>1</v>
      </c>
      <c r="AD120" s="50">
        <f>VLOOKUP($U120,AvgGoalStats!$A$3:$AE$998,17,FALSE)</f>
        <v>0.35714285714285715</v>
      </c>
      <c r="AE120" s="50">
        <f>VLOOKUP($U120,AvgGoalStats!$A$3:$AE$998,19,FALSE)</f>
        <v>0.15384615384615385</v>
      </c>
      <c r="AF120" s="50">
        <f>VLOOKUP($U120,AvgGoalStats!$A$3:$AE$998,20,FALSE)</f>
        <v>0.7857142857142857</v>
      </c>
      <c r="AG120" s="50">
        <f>VLOOKUP($U120,AvgGoalStats!$A$3:$AE$998,22,FALSE)</f>
        <v>0.84615384615384615</v>
      </c>
      <c r="AH120" s="50">
        <f>VLOOKUP($U120,AvgGoalStats!$A$3:$AE$998,23,FALSE)</f>
        <v>1.4285714285714286</v>
      </c>
      <c r="AI120" s="50">
        <f>VLOOKUP($U120,AvgGoalStats!$A$3:$AE$998,25,FALSE)</f>
        <v>1.5384615384615385</v>
      </c>
      <c r="AJ120" s="50">
        <f>VLOOKUP($U120,AvgGoalStats!$A$3:$AE$998,26,FALSE)</f>
        <v>0.4642857142857143</v>
      </c>
      <c r="AK120" s="50">
        <f>VLOOKUP($U120,AvgGoalStats!$A$3:$AE$998,28,FALSE)</f>
        <v>0.30769230769230771</v>
      </c>
      <c r="AL120" s="50">
        <f>VLOOKUP($U120,AvgGoalStats!$A$3:$AE$998,29,FALSE)</f>
        <v>0.9642857142857143</v>
      </c>
      <c r="AM120" s="50">
        <f>VLOOKUP($U120,AvgGoalStats!$A$3:$AE$998,31,FALSE)</f>
        <v>1.2307692307692308</v>
      </c>
    </row>
    <row r="121" spans="1:39" hidden="1" x14ac:dyDescent="0.3">
      <c r="A121" s="51">
        <f>VLOOKUP($S121,AvgGoalStats!$A$3:$AE$998,5,FALSE)</f>
        <v>1.7142857142857142</v>
      </c>
      <c r="B121" s="50">
        <f>VLOOKUP($S121,AvgGoalStats!$A$3:$AE$998,6,FALSE)</f>
        <v>1.7142857142857142</v>
      </c>
      <c r="C121" s="50">
        <f>VLOOKUP($S121,AvgGoalStats!$A$3:$AE$998,8,FALSE)</f>
        <v>0.7857142857142857</v>
      </c>
      <c r="D121" s="50">
        <f>VLOOKUP($S121,AvgGoalStats!$A$3:$AE$998,9,FALSE)</f>
        <v>0.7857142857142857</v>
      </c>
      <c r="E121" s="50">
        <f>VLOOKUP($S121,AvgGoalStats!$A$3:$AE$998,11,FALSE)</f>
        <v>0.9285714285714286</v>
      </c>
      <c r="F121" s="50">
        <f>VLOOKUP($S121,AvgGoalStats!$A$3:$AE$998,12,FALSE)</f>
        <v>0.9285714285714286</v>
      </c>
      <c r="G121" s="50">
        <f>VLOOKUP($S121,AvgGoalStats!$A$3:$AE$998,14,FALSE)</f>
        <v>0.8928571428571429</v>
      </c>
      <c r="H121" s="50">
        <f>VLOOKUP($S121,AvgGoalStats!$A$3:$AE$998,15,FALSE)</f>
        <v>0.8571428571428571</v>
      </c>
      <c r="I121" s="50">
        <f>VLOOKUP($S121,AvgGoalStats!$A$3:$AE$998,17,FALSE)</f>
        <v>0.4642857142857143</v>
      </c>
      <c r="J121" s="50">
        <f>VLOOKUP($S121,AvgGoalStats!$A$3:$AE$998,18,FALSE)</f>
        <v>0.5</v>
      </c>
      <c r="K121" s="50">
        <f>VLOOKUP($S121,AvgGoalStats!$A$3:$AE$998,20,FALSE)</f>
        <v>0.42857142857142855</v>
      </c>
      <c r="L121" s="50">
        <f>VLOOKUP($S121,AvgGoalStats!$A$3:$AE$998,21,FALSE)</f>
        <v>0.35714285714285715</v>
      </c>
      <c r="M121" s="50">
        <f>VLOOKUP($S121,AvgGoalStats!$A$3:$AE$998,23,FALSE)</f>
        <v>0.8214285714285714</v>
      </c>
      <c r="N121" s="50">
        <f>VLOOKUP($S121,AvgGoalStats!$A$3:$AE$998,24,FALSE)</f>
        <v>0.8571428571428571</v>
      </c>
      <c r="O121" s="50">
        <f>VLOOKUP($S121,AvgGoalStats!$A$3:$AE$998,26,FALSE)</f>
        <v>0.32142857142857145</v>
      </c>
      <c r="P121" s="50">
        <f>VLOOKUP($S121,AvgGoalStats!$A$3:$AE$998,27,FALSE)</f>
        <v>0.2857142857142857</v>
      </c>
      <c r="Q121" s="50">
        <f>VLOOKUP($S121,AvgGoalStats!$A$3:$AE$998,29,FALSE)</f>
        <v>0.5</v>
      </c>
      <c r="R121" s="50">
        <f>VLOOKUP($S121,AvgGoalStats!$A$3:$AE$998,30,FALSE)</f>
        <v>0.5714285714285714</v>
      </c>
      <c r="S121" s="53" t="str">
        <f>Fixtures!A121</f>
        <v>St Patrick's Athl.</v>
      </c>
      <c r="T121" s="54">
        <f>Fixtures!D121</f>
        <v>43693</v>
      </c>
      <c r="U121" s="53" t="str">
        <f>Fixtures!B121</f>
        <v>Sligo Rovers</v>
      </c>
      <c r="V121" s="51">
        <f>VLOOKUP($U121,AvgGoalStats!$A$3:$AE$998,5,FALSE)</f>
        <v>2.2222222222222223</v>
      </c>
      <c r="W121" s="50">
        <f>VLOOKUP($U121,AvgGoalStats!$A$3:$AE$998,7,FALSE)</f>
        <v>2.5384615384615383</v>
      </c>
      <c r="X121" s="50">
        <f>VLOOKUP($U121,AvgGoalStats!$A$3:$AE$998,8,FALSE)</f>
        <v>0.96296296296296291</v>
      </c>
      <c r="Y121" s="50">
        <f>VLOOKUP($U121,AvgGoalStats!$A$3:$AE$998,10,FALSE)</f>
        <v>0.84615384615384615</v>
      </c>
      <c r="Z121" s="50">
        <f>VLOOKUP($U121,AvgGoalStats!$A$3:$AE$998,11,FALSE)</f>
        <v>1.2592592592592593</v>
      </c>
      <c r="AA121" s="50">
        <f>VLOOKUP($U121,AvgGoalStats!$A$3:$AE$998,13,FALSE)</f>
        <v>1.6923076923076923</v>
      </c>
      <c r="AB121" s="50">
        <f>VLOOKUP($U121,AvgGoalStats!$A$3:$AE$998,14,FALSE)</f>
        <v>0.92592592592592593</v>
      </c>
      <c r="AC121" s="50">
        <f>VLOOKUP($U121,AvgGoalStats!$A$3:$AE$998,16,FALSE)</f>
        <v>0.84615384615384615</v>
      </c>
      <c r="AD121" s="50">
        <f>VLOOKUP($U121,AvgGoalStats!$A$3:$AE$998,17,FALSE)</f>
        <v>0.40740740740740738</v>
      </c>
      <c r="AE121" s="50">
        <f>VLOOKUP($U121,AvgGoalStats!$A$3:$AE$998,19,FALSE)</f>
        <v>0.23076923076923078</v>
      </c>
      <c r="AF121" s="50">
        <f>VLOOKUP($U121,AvgGoalStats!$A$3:$AE$998,20,FALSE)</f>
        <v>0.51851851851851849</v>
      </c>
      <c r="AG121" s="50">
        <f>VLOOKUP($U121,AvgGoalStats!$A$3:$AE$998,22,FALSE)</f>
        <v>0.61538461538461542</v>
      </c>
      <c r="AH121" s="50">
        <f>VLOOKUP($U121,AvgGoalStats!$A$3:$AE$998,23,FALSE)</f>
        <v>1.2962962962962963</v>
      </c>
      <c r="AI121" s="50">
        <f>VLOOKUP($U121,AvgGoalStats!$A$3:$AE$998,25,FALSE)</f>
        <v>1.6923076923076923</v>
      </c>
      <c r="AJ121" s="50">
        <f>VLOOKUP($U121,AvgGoalStats!$A$3:$AE$998,26,FALSE)</f>
        <v>0.55555555555555558</v>
      </c>
      <c r="AK121" s="50">
        <f>VLOOKUP($U121,AvgGoalStats!$A$3:$AE$998,28,FALSE)</f>
        <v>0.61538461538461542</v>
      </c>
      <c r="AL121" s="50">
        <f>VLOOKUP($U121,AvgGoalStats!$A$3:$AE$998,29,FALSE)</f>
        <v>0.7407407407407407</v>
      </c>
      <c r="AM121" s="50">
        <f>VLOOKUP($U121,AvgGoalStats!$A$3:$AE$998,31,FALSE)</f>
        <v>1.0769230769230769</v>
      </c>
    </row>
    <row r="122" spans="1:39" hidden="1" x14ac:dyDescent="0.3">
      <c r="A122" s="51">
        <f>VLOOKUP($S122,AvgGoalStats!$A$3:$AE$998,5,FALSE)</f>
        <v>2.68</v>
      </c>
      <c r="B122" s="50">
        <f>VLOOKUP($S122,AvgGoalStats!$A$3:$AE$998,6,FALSE)</f>
        <v>2.6666666666666665</v>
      </c>
      <c r="C122" s="50">
        <f>VLOOKUP($S122,AvgGoalStats!$A$3:$AE$998,8,FALSE)</f>
        <v>1.2</v>
      </c>
      <c r="D122" s="50">
        <f>VLOOKUP($S122,AvgGoalStats!$A$3:$AE$998,9,FALSE)</f>
        <v>1.4166666666666667</v>
      </c>
      <c r="E122" s="50">
        <f>VLOOKUP($S122,AvgGoalStats!$A$3:$AE$998,11,FALSE)</f>
        <v>1.48</v>
      </c>
      <c r="F122" s="50">
        <f>VLOOKUP($S122,AvgGoalStats!$A$3:$AE$998,12,FALSE)</f>
        <v>1.25</v>
      </c>
      <c r="G122" s="50">
        <f>VLOOKUP($S122,AvgGoalStats!$A$3:$AE$998,14,FALSE)</f>
        <v>1.1200000000000001</v>
      </c>
      <c r="H122" s="50">
        <f>VLOOKUP($S122,AvgGoalStats!$A$3:$AE$998,15,FALSE)</f>
        <v>1.0833333333333333</v>
      </c>
      <c r="I122" s="50">
        <f>VLOOKUP($S122,AvgGoalStats!$A$3:$AE$998,17,FALSE)</f>
        <v>0.48</v>
      </c>
      <c r="J122" s="50">
        <f>VLOOKUP($S122,AvgGoalStats!$A$3:$AE$998,18,FALSE)</f>
        <v>0.66666666666666663</v>
      </c>
      <c r="K122" s="50">
        <f>VLOOKUP($S122,AvgGoalStats!$A$3:$AE$998,20,FALSE)</f>
        <v>0.64</v>
      </c>
      <c r="L122" s="50">
        <f>VLOOKUP($S122,AvgGoalStats!$A$3:$AE$998,21,FALSE)</f>
        <v>0.41666666666666669</v>
      </c>
      <c r="M122" s="50">
        <f>VLOOKUP($S122,AvgGoalStats!$A$3:$AE$998,23,FALSE)</f>
        <v>1.56</v>
      </c>
      <c r="N122" s="50">
        <f>VLOOKUP($S122,AvgGoalStats!$A$3:$AE$998,24,FALSE)</f>
        <v>1.5833333333333333</v>
      </c>
      <c r="O122" s="50">
        <f>VLOOKUP($S122,AvgGoalStats!$A$3:$AE$998,26,FALSE)</f>
        <v>0.72</v>
      </c>
      <c r="P122" s="50">
        <f>VLOOKUP($S122,AvgGoalStats!$A$3:$AE$998,27,FALSE)</f>
        <v>0.75</v>
      </c>
      <c r="Q122" s="50">
        <f>VLOOKUP($S122,AvgGoalStats!$A$3:$AE$998,29,FALSE)</f>
        <v>0.84</v>
      </c>
      <c r="R122" s="50">
        <f>VLOOKUP($S122,AvgGoalStats!$A$3:$AE$998,30,FALSE)</f>
        <v>0.83333333333333337</v>
      </c>
      <c r="S122" s="53" t="str">
        <f>Fixtures!A122</f>
        <v>Waterford</v>
      </c>
      <c r="T122" s="54">
        <f>Fixtures!D122</f>
        <v>43693</v>
      </c>
      <c r="U122" s="53" t="str">
        <f>Fixtures!B122</f>
        <v>Cork City</v>
      </c>
      <c r="V122" s="51">
        <f>VLOOKUP($U122,AvgGoalStats!$A$3:$AE$998,5,FALSE)</f>
        <v>1.9615384615384615</v>
      </c>
      <c r="W122" s="50">
        <f>VLOOKUP($U122,AvgGoalStats!$A$3:$AE$998,7,FALSE)</f>
        <v>2.0769230769230771</v>
      </c>
      <c r="X122" s="50">
        <f>VLOOKUP($U122,AvgGoalStats!$A$3:$AE$998,8,FALSE)</f>
        <v>0.76923076923076927</v>
      </c>
      <c r="Y122" s="50">
        <f>VLOOKUP($U122,AvgGoalStats!$A$3:$AE$998,10,FALSE)</f>
        <v>0.84615384615384615</v>
      </c>
      <c r="Z122" s="50">
        <f>VLOOKUP($U122,AvgGoalStats!$A$3:$AE$998,11,FALSE)</f>
        <v>1.1923076923076923</v>
      </c>
      <c r="AA122" s="50">
        <f>VLOOKUP($U122,AvgGoalStats!$A$3:$AE$998,13,FALSE)</f>
        <v>1.2307692307692308</v>
      </c>
      <c r="AB122" s="50">
        <f>VLOOKUP($U122,AvgGoalStats!$A$3:$AE$998,14,FALSE)</f>
        <v>0.92307692307692313</v>
      </c>
      <c r="AC122" s="50">
        <f>VLOOKUP($U122,AvgGoalStats!$A$3:$AE$998,16,FALSE)</f>
        <v>0.92307692307692313</v>
      </c>
      <c r="AD122" s="50">
        <f>VLOOKUP($U122,AvgGoalStats!$A$3:$AE$998,17,FALSE)</f>
        <v>0.42307692307692307</v>
      </c>
      <c r="AE122" s="50">
        <f>VLOOKUP($U122,AvgGoalStats!$A$3:$AE$998,19,FALSE)</f>
        <v>0.46153846153846156</v>
      </c>
      <c r="AF122" s="50">
        <f>VLOOKUP($U122,AvgGoalStats!$A$3:$AE$998,20,FALSE)</f>
        <v>0.5</v>
      </c>
      <c r="AG122" s="50">
        <f>VLOOKUP($U122,AvgGoalStats!$A$3:$AE$998,22,FALSE)</f>
        <v>0.46153846153846156</v>
      </c>
      <c r="AH122" s="50">
        <f>VLOOKUP($U122,AvgGoalStats!$A$3:$AE$998,23,FALSE)</f>
        <v>1.0384615384615385</v>
      </c>
      <c r="AI122" s="50">
        <f>VLOOKUP($U122,AvgGoalStats!$A$3:$AE$998,25,FALSE)</f>
        <v>1.1538461538461537</v>
      </c>
      <c r="AJ122" s="50">
        <f>VLOOKUP($U122,AvgGoalStats!$A$3:$AE$998,26,FALSE)</f>
        <v>0.34615384615384615</v>
      </c>
      <c r="AK122" s="50">
        <f>VLOOKUP($U122,AvgGoalStats!$A$3:$AE$998,28,FALSE)</f>
        <v>0.38461538461538464</v>
      </c>
      <c r="AL122" s="50">
        <f>VLOOKUP($U122,AvgGoalStats!$A$3:$AE$998,29,FALSE)</f>
        <v>0.69230769230769229</v>
      </c>
      <c r="AM122" s="50">
        <f>VLOOKUP($U122,AvgGoalStats!$A$3:$AE$998,31,FALSE)</f>
        <v>0.76923076923076927</v>
      </c>
    </row>
    <row r="123" spans="1:39" hidden="1" x14ac:dyDescent="0.3">
      <c r="A123" s="51">
        <f>VLOOKUP($S123,AvgGoalStats!$A$3:$AE$998,5,FALSE)</f>
        <v>4</v>
      </c>
      <c r="B123" s="50">
        <f>VLOOKUP($S123,AvgGoalStats!$A$3:$AE$998,6,FALSE)</f>
        <v>6</v>
      </c>
      <c r="C123" s="50">
        <f>VLOOKUP($S123,AvgGoalStats!$A$3:$AE$998,8,FALSE)</f>
        <v>3.6666666666666665</v>
      </c>
      <c r="D123" s="50">
        <f>VLOOKUP($S123,AvgGoalStats!$A$3:$AE$998,9,FALSE)</f>
        <v>6</v>
      </c>
      <c r="E123" s="50">
        <f>VLOOKUP($S123,AvgGoalStats!$A$3:$AE$998,11,FALSE)</f>
        <v>0.33333333333333331</v>
      </c>
      <c r="F123" s="50">
        <f>VLOOKUP($S123,AvgGoalStats!$A$3:$AE$998,12,FALSE)</f>
        <v>0</v>
      </c>
      <c r="G123" s="50">
        <f>VLOOKUP($S123,AvgGoalStats!$A$3:$AE$998,14,FALSE)</f>
        <v>2</v>
      </c>
      <c r="H123" s="50">
        <f>VLOOKUP($S123,AvgGoalStats!$A$3:$AE$998,15,FALSE)</f>
        <v>4</v>
      </c>
      <c r="I123" s="50">
        <f>VLOOKUP($S123,AvgGoalStats!$A$3:$AE$998,17,FALSE)</f>
        <v>1.6666666666666667</v>
      </c>
      <c r="J123" s="50">
        <f>VLOOKUP($S123,AvgGoalStats!$A$3:$AE$998,18,FALSE)</f>
        <v>4</v>
      </c>
      <c r="K123" s="50">
        <f>VLOOKUP($S123,AvgGoalStats!$A$3:$AE$998,20,FALSE)</f>
        <v>0.33333333333333331</v>
      </c>
      <c r="L123" s="50">
        <f>VLOOKUP($S123,AvgGoalStats!$A$3:$AE$998,21,FALSE)</f>
        <v>0</v>
      </c>
      <c r="M123" s="50">
        <f>VLOOKUP($S123,AvgGoalStats!$A$3:$AE$998,23,FALSE)</f>
        <v>2</v>
      </c>
      <c r="N123" s="50">
        <f>VLOOKUP($S123,AvgGoalStats!$A$3:$AE$998,24,FALSE)</f>
        <v>2</v>
      </c>
      <c r="O123" s="50">
        <f>VLOOKUP($S123,AvgGoalStats!$A$3:$AE$998,26,FALSE)</f>
        <v>2</v>
      </c>
      <c r="P123" s="50">
        <f>VLOOKUP($S123,AvgGoalStats!$A$3:$AE$998,27,FALSE)</f>
        <v>2</v>
      </c>
      <c r="Q123" s="50">
        <f>VLOOKUP($S123,AvgGoalStats!$A$3:$AE$998,29,FALSE)</f>
        <v>0</v>
      </c>
      <c r="R123" s="50">
        <f>VLOOKUP($S123,AvgGoalStats!$A$3:$AE$998,30,FALSE)</f>
        <v>0</v>
      </c>
      <c r="S123" s="53" t="str">
        <f>Fixtures!A123</f>
        <v>Club Brugge</v>
      </c>
      <c r="T123" s="54">
        <f>Fixtures!D123</f>
        <v>43693</v>
      </c>
      <c r="U123" s="53" t="str">
        <f>Fixtures!B123</f>
        <v>AS Eupen</v>
      </c>
      <c r="V123" s="51">
        <f>VLOOKUP($U123,AvgGoalStats!$A$3:$AE$998,5,FALSE)</f>
        <v>4.666666666666667</v>
      </c>
      <c r="W123" s="50">
        <f>VLOOKUP($U123,AvgGoalStats!$A$3:$AE$998,7,FALSE)</f>
        <v>7</v>
      </c>
      <c r="X123" s="50">
        <f>VLOOKUP($U123,AvgGoalStats!$A$3:$AE$998,8,FALSE)</f>
        <v>1</v>
      </c>
      <c r="Y123" s="50">
        <f>VLOOKUP($U123,AvgGoalStats!$A$3:$AE$998,10,FALSE)</f>
        <v>1</v>
      </c>
      <c r="Z123" s="50">
        <f>VLOOKUP($U123,AvgGoalStats!$A$3:$AE$998,11,FALSE)</f>
        <v>3.6666666666666665</v>
      </c>
      <c r="AA123" s="50">
        <f>VLOOKUP($U123,AvgGoalStats!$A$3:$AE$998,13,FALSE)</f>
        <v>6</v>
      </c>
      <c r="AB123" s="50">
        <f>VLOOKUP($U123,AvgGoalStats!$A$3:$AE$998,14,FALSE)</f>
        <v>2.3333333333333335</v>
      </c>
      <c r="AC123" s="50">
        <f>VLOOKUP($U123,AvgGoalStats!$A$3:$AE$998,16,FALSE)</f>
        <v>4</v>
      </c>
      <c r="AD123" s="50">
        <f>VLOOKUP($U123,AvgGoalStats!$A$3:$AE$998,17,FALSE)</f>
        <v>0.33333333333333331</v>
      </c>
      <c r="AE123" s="50">
        <f>VLOOKUP($U123,AvgGoalStats!$A$3:$AE$998,19,FALSE)</f>
        <v>0</v>
      </c>
      <c r="AF123" s="50">
        <f>VLOOKUP($U123,AvgGoalStats!$A$3:$AE$998,20,FALSE)</f>
        <v>2</v>
      </c>
      <c r="AG123" s="50">
        <f>VLOOKUP($U123,AvgGoalStats!$A$3:$AE$998,22,FALSE)</f>
        <v>4</v>
      </c>
      <c r="AH123" s="50">
        <f>VLOOKUP($U123,AvgGoalStats!$A$3:$AE$998,23,FALSE)</f>
        <v>2.3333333333333335</v>
      </c>
      <c r="AI123" s="50">
        <f>VLOOKUP($U123,AvgGoalStats!$A$3:$AE$998,25,FALSE)</f>
        <v>3</v>
      </c>
      <c r="AJ123" s="50">
        <f>VLOOKUP($U123,AvgGoalStats!$A$3:$AE$998,26,FALSE)</f>
        <v>0.66666666666666663</v>
      </c>
      <c r="AK123" s="50">
        <f>VLOOKUP($U123,AvgGoalStats!$A$3:$AE$998,28,FALSE)</f>
        <v>1</v>
      </c>
      <c r="AL123" s="50">
        <f>VLOOKUP($U123,AvgGoalStats!$A$3:$AE$998,29,FALSE)</f>
        <v>1.6666666666666667</v>
      </c>
      <c r="AM123" s="50">
        <f>VLOOKUP($U123,AvgGoalStats!$A$3:$AE$998,31,FALSE)</f>
        <v>2</v>
      </c>
    </row>
    <row r="124" spans="1:39" hidden="1" x14ac:dyDescent="0.3">
      <c r="A124" s="51">
        <f>VLOOKUP($S124,AvgGoalStats!$A$3:$AE$998,5,FALSE)</f>
        <v>2.2000000000000002</v>
      </c>
      <c r="B124" s="50">
        <f>VLOOKUP($S124,AvgGoalStats!$A$3:$AE$998,6,FALSE)</f>
        <v>2.3333333333333335</v>
      </c>
      <c r="C124" s="50">
        <f>VLOOKUP($S124,AvgGoalStats!$A$3:$AE$998,8,FALSE)</f>
        <v>1</v>
      </c>
      <c r="D124" s="50">
        <f>VLOOKUP($S124,AvgGoalStats!$A$3:$AE$998,9,FALSE)</f>
        <v>1</v>
      </c>
      <c r="E124" s="50">
        <f>VLOOKUP($S124,AvgGoalStats!$A$3:$AE$998,11,FALSE)</f>
        <v>1.2</v>
      </c>
      <c r="F124" s="50">
        <f>VLOOKUP($S124,AvgGoalStats!$A$3:$AE$998,12,FALSE)</f>
        <v>1.3333333333333333</v>
      </c>
      <c r="G124" s="50">
        <f>VLOOKUP($S124,AvgGoalStats!$A$3:$AE$998,14,FALSE)</f>
        <v>1.4</v>
      </c>
      <c r="H124" s="50">
        <f>VLOOKUP($S124,AvgGoalStats!$A$3:$AE$998,15,FALSE)</f>
        <v>1.3333333333333333</v>
      </c>
      <c r="I124" s="50">
        <f>VLOOKUP($S124,AvgGoalStats!$A$3:$AE$998,17,FALSE)</f>
        <v>0.6</v>
      </c>
      <c r="J124" s="50">
        <f>VLOOKUP($S124,AvgGoalStats!$A$3:$AE$998,18,FALSE)</f>
        <v>0.66666666666666663</v>
      </c>
      <c r="K124" s="50">
        <f>VLOOKUP($S124,AvgGoalStats!$A$3:$AE$998,20,FALSE)</f>
        <v>0.8</v>
      </c>
      <c r="L124" s="50">
        <f>VLOOKUP($S124,AvgGoalStats!$A$3:$AE$998,21,FALSE)</f>
        <v>0.66666666666666663</v>
      </c>
      <c r="M124" s="50">
        <f>VLOOKUP($S124,AvgGoalStats!$A$3:$AE$998,23,FALSE)</f>
        <v>0.8</v>
      </c>
      <c r="N124" s="50">
        <f>VLOOKUP($S124,AvgGoalStats!$A$3:$AE$998,24,FALSE)</f>
        <v>1</v>
      </c>
      <c r="O124" s="50">
        <f>VLOOKUP($S124,AvgGoalStats!$A$3:$AE$998,26,FALSE)</f>
        <v>0.4</v>
      </c>
      <c r="P124" s="50">
        <f>VLOOKUP($S124,AvgGoalStats!$A$3:$AE$998,27,FALSE)</f>
        <v>0.33333333333333331</v>
      </c>
      <c r="Q124" s="50">
        <f>VLOOKUP($S124,AvgGoalStats!$A$3:$AE$998,29,FALSE)</f>
        <v>0.4</v>
      </c>
      <c r="R124" s="50">
        <f>VLOOKUP($S124,AvgGoalStats!$A$3:$AE$998,30,FALSE)</f>
        <v>0.66666666666666663</v>
      </c>
      <c r="S124" s="53" t="str">
        <f>Fixtures!A124</f>
        <v>České Budějovice</v>
      </c>
      <c r="T124" s="54">
        <f>Fixtures!D124</f>
        <v>43693</v>
      </c>
      <c r="U124" s="53" t="str">
        <f>Fixtures!B124</f>
        <v>Slavia Praha</v>
      </c>
      <c r="V124" s="51">
        <f>VLOOKUP($U124,AvgGoalStats!$A$3:$AE$998,5,FALSE)</f>
        <v>2</v>
      </c>
      <c r="W124" s="50">
        <f>VLOOKUP($U124,AvgGoalStats!$A$3:$AE$998,7,FALSE)</f>
        <v>2.3333333333333335</v>
      </c>
      <c r="X124" s="50">
        <f>VLOOKUP($U124,AvgGoalStats!$A$3:$AE$998,8,FALSE)</f>
        <v>1.75</v>
      </c>
      <c r="Y124" s="50">
        <f>VLOOKUP($U124,AvgGoalStats!$A$3:$AE$998,10,FALSE)</f>
        <v>2</v>
      </c>
      <c r="Z124" s="50">
        <f>VLOOKUP($U124,AvgGoalStats!$A$3:$AE$998,11,FALSE)</f>
        <v>0.25</v>
      </c>
      <c r="AA124" s="50">
        <f>VLOOKUP($U124,AvgGoalStats!$A$3:$AE$998,13,FALSE)</f>
        <v>0.33333333333333331</v>
      </c>
      <c r="AB124" s="50">
        <f>VLOOKUP($U124,AvgGoalStats!$A$3:$AE$998,14,FALSE)</f>
        <v>1</v>
      </c>
      <c r="AC124" s="50">
        <f>VLOOKUP($U124,AvgGoalStats!$A$3:$AE$998,16,FALSE)</f>
        <v>1</v>
      </c>
      <c r="AD124" s="50">
        <f>VLOOKUP($U124,AvgGoalStats!$A$3:$AE$998,17,FALSE)</f>
        <v>1</v>
      </c>
      <c r="AE124" s="50">
        <f>VLOOKUP($U124,AvgGoalStats!$A$3:$AE$998,19,FALSE)</f>
        <v>1</v>
      </c>
      <c r="AF124" s="50">
        <f>VLOOKUP($U124,AvgGoalStats!$A$3:$AE$998,20,FALSE)</f>
        <v>0</v>
      </c>
      <c r="AG124" s="50">
        <f>VLOOKUP($U124,AvgGoalStats!$A$3:$AE$998,22,FALSE)</f>
        <v>0</v>
      </c>
      <c r="AH124" s="50">
        <f>VLOOKUP($U124,AvgGoalStats!$A$3:$AE$998,23,FALSE)</f>
        <v>1</v>
      </c>
      <c r="AI124" s="50">
        <f>VLOOKUP($U124,AvgGoalStats!$A$3:$AE$998,25,FALSE)</f>
        <v>1.3333333333333333</v>
      </c>
      <c r="AJ124" s="50">
        <f>VLOOKUP($U124,AvgGoalStats!$A$3:$AE$998,26,FALSE)</f>
        <v>0.75</v>
      </c>
      <c r="AK124" s="50">
        <f>VLOOKUP($U124,AvgGoalStats!$A$3:$AE$998,28,FALSE)</f>
        <v>1</v>
      </c>
      <c r="AL124" s="50">
        <f>VLOOKUP($U124,AvgGoalStats!$A$3:$AE$998,29,FALSE)</f>
        <v>0.25</v>
      </c>
      <c r="AM124" s="50">
        <f>VLOOKUP($U124,AvgGoalStats!$A$3:$AE$998,31,FALSE)</f>
        <v>0.33333333333333331</v>
      </c>
    </row>
    <row r="125" spans="1:39" hidden="1" x14ac:dyDescent="0.3">
      <c r="A125" s="51">
        <f>VLOOKUP($S125,AvgGoalStats!$A$3:$AE$998,5,FALSE)</f>
        <v>2.5</v>
      </c>
      <c r="B125" s="50">
        <f>VLOOKUP($S125,AvgGoalStats!$A$3:$AE$998,6,FALSE)</f>
        <v>3.5</v>
      </c>
      <c r="C125" s="50">
        <f>VLOOKUP($S125,AvgGoalStats!$A$3:$AE$998,8,FALSE)</f>
        <v>2.25</v>
      </c>
      <c r="D125" s="50">
        <f>VLOOKUP($S125,AvgGoalStats!$A$3:$AE$998,9,FALSE)</f>
        <v>3</v>
      </c>
      <c r="E125" s="50">
        <f>VLOOKUP($S125,AvgGoalStats!$A$3:$AE$998,11,FALSE)</f>
        <v>0.25</v>
      </c>
      <c r="F125" s="50">
        <f>VLOOKUP($S125,AvgGoalStats!$A$3:$AE$998,12,FALSE)</f>
        <v>0.5</v>
      </c>
      <c r="G125" s="50">
        <f>VLOOKUP($S125,AvgGoalStats!$A$3:$AE$998,14,FALSE)</f>
        <v>1.25</v>
      </c>
      <c r="H125" s="50">
        <f>VLOOKUP($S125,AvgGoalStats!$A$3:$AE$998,15,FALSE)</f>
        <v>1.5</v>
      </c>
      <c r="I125" s="50">
        <f>VLOOKUP($S125,AvgGoalStats!$A$3:$AE$998,17,FALSE)</f>
        <v>1.25</v>
      </c>
      <c r="J125" s="50">
        <f>VLOOKUP($S125,AvgGoalStats!$A$3:$AE$998,18,FALSE)</f>
        <v>1.5</v>
      </c>
      <c r="K125" s="50">
        <f>VLOOKUP($S125,AvgGoalStats!$A$3:$AE$998,20,FALSE)</f>
        <v>0</v>
      </c>
      <c r="L125" s="50">
        <f>VLOOKUP($S125,AvgGoalStats!$A$3:$AE$998,21,FALSE)</f>
        <v>0</v>
      </c>
      <c r="M125" s="50">
        <f>VLOOKUP($S125,AvgGoalStats!$A$3:$AE$998,23,FALSE)</f>
        <v>1.25</v>
      </c>
      <c r="N125" s="50">
        <f>VLOOKUP($S125,AvgGoalStats!$A$3:$AE$998,24,FALSE)</f>
        <v>2</v>
      </c>
      <c r="O125" s="50">
        <f>VLOOKUP($S125,AvgGoalStats!$A$3:$AE$998,26,FALSE)</f>
        <v>1</v>
      </c>
      <c r="P125" s="50">
        <f>VLOOKUP($S125,AvgGoalStats!$A$3:$AE$998,27,FALSE)</f>
        <v>1.5</v>
      </c>
      <c r="Q125" s="50">
        <f>VLOOKUP($S125,AvgGoalStats!$A$3:$AE$998,29,FALSE)</f>
        <v>0.25</v>
      </c>
      <c r="R125" s="50">
        <f>VLOOKUP($S125,AvgGoalStats!$A$3:$AE$998,30,FALSE)</f>
        <v>0.5</v>
      </c>
      <c r="S125" s="53" t="str">
        <f>Fixtures!A125</f>
        <v>Dinamo Zagreb</v>
      </c>
      <c r="T125" s="54">
        <f>Fixtures!D125</f>
        <v>43693</v>
      </c>
      <c r="U125" s="53" t="str">
        <f>Fixtures!B125</f>
        <v>Inter Zaprešić</v>
      </c>
      <c r="V125" s="51">
        <f>VLOOKUP($U125,AvgGoalStats!$A$3:$AE$998,5,FALSE)</f>
        <v>2.6666666666666665</v>
      </c>
      <c r="W125" s="50">
        <f>VLOOKUP($U125,AvgGoalStats!$A$3:$AE$998,7,FALSE)</f>
        <v>3</v>
      </c>
      <c r="X125" s="50">
        <f>VLOOKUP($U125,AvgGoalStats!$A$3:$AE$998,8,FALSE)</f>
        <v>0.66666666666666663</v>
      </c>
      <c r="Y125" s="50">
        <f>VLOOKUP($U125,AvgGoalStats!$A$3:$AE$998,10,FALSE)</f>
        <v>1</v>
      </c>
      <c r="Z125" s="50">
        <f>VLOOKUP($U125,AvgGoalStats!$A$3:$AE$998,11,FALSE)</f>
        <v>2</v>
      </c>
      <c r="AA125" s="50">
        <f>VLOOKUP($U125,AvgGoalStats!$A$3:$AE$998,13,FALSE)</f>
        <v>2</v>
      </c>
      <c r="AB125" s="50">
        <f>VLOOKUP($U125,AvgGoalStats!$A$3:$AE$998,14,FALSE)</f>
        <v>0.66666666666666663</v>
      </c>
      <c r="AC125" s="50">
        <f>VLOOKUP($U125,AvgGoalStats!$A$3:$AE$998,16,FALSE)</f>
        <v>1</v>
      </c>
      <c r="AD125" s="50">
        <f>VLOOKUP($U125,AvgGoalStats!$A$3:$AE$998,17,FALSE)</f>
        <v>0.33333333333333331</v>
      </c>
      <c r="AE125" s="50">
        <f>VLOOKUP($U125,AvgGoalStats!$A$3:$AE$998,19,FALSE)</f>
        <v>0.5</v>
      </c>
      <c r="AF125" s="50">
        <f>VLOOKUP($U125,AvgGoalStats!$A$3:$AE$998,20,FALSE)</f>
        <v>0.33333333333333331</v>
      </c>
      <c r="AG125" s="50">
        <f>VLOOKUP($U125,AvgGoalStats!$A$3:$AE$998,22,FALSE)</f>
        <v>0.5</v>
      </c>
      <c r="AH125" s="50">
        <f>VLOOKUP($U125,AvgGoalStats!$A$3:$AE$998,23,FALSE)</f>
        <v>2</v>
      </c>
      <c r="AI125" s="50">
        <f>VLOOKUP($U125,AvgGoalStats!$A$3:$AE$998,25,FALSE)</f>
        <v>2</v>
      </c>
      <c r="AJ125" s="50">
        <f>VLOOKUP($U125,AvgGoalStats!$A$3:$AE$998,26,FALSE)</f>
        <v>0.33333333333333331</v>
      </c>
      <c r="AK125" s="50">
        <f>VLOOKUP($U125,AvgGoalStats!$A$3:$AE$998,28,FALSE)</f>
        <v>0.5</v>
      </c>
      <c r="AL125" s="50">
        <f>VLOOKUP($U125,AvgGoalStats!$A$3:$AE$998,29,FALSE)</f>
        <v>1.6666666666666667</v>
      </c>
      <c r="AM125" s="50">
        <f>VLOOKUP($U125,AvgGoalStats!$A$3:$AE$998,31,FALSE)</f>
        <v>1.5</v>
      </c>
    </row>
    <row r="126" spans="1:39" hidden="1" x14ac:dyDescent="0.3">
      <c r="A126" s="51">
        <f>VLOOKUP($S126,AvgGoalStats!$A$3:$AE$998,5,FALSE)</f>
        <v>2.8947368421052633</v>
      </c>
      <c r="B126" s="50">
        <f>VLOOKUP($S126,AvgGoalStats!$A$3:$AE$998,6,FALSE)</f>
        <v>2.8888888888888888</v>
      </c>
      <c r="C126" s="50">
        <f>VLOOKUP($S126,AvgGoalStats!$A$3:$AE$998,8,FALSE)</f>
        <v>1.736842105263158</v>
      </c>
      <c r="D126" s="50">
        <f>VLOOKUP($S126,AvgGoalStats!$A$3:$AE$998,9,FALSE)</f>
        <v>2</v>
      </c>
      <c r="E126" s="50">
        <f>VLOOKUP($S126,AvgGoalStats!$A$3:$AE$998,11,FALSE)</f>
        <v>1.1578947368421053</v>
      </c>
      <c r="F126" s="50">
        <f>VLOOKUP($S126,AvgGoalStats!$A$3:$AE$998,12,FALSE)</f>
        <v>0.88888888888888884</v>
      </c>
      <c r="G126" s="50">
        <f>VLOOKUP($S126,AvgGoalStats!$A$3:$AE$998,14,FALSE)</f>
        <v>1.4210526315789473</v>
      </c>
      <c r="H126" s="50">
        <f>VLOOKUP($S126,AvgGoalStats!$A$3:$AE$998,15,FALSE)</f>
        <v>1.8888888888888888</v>
      </c>
      <c r="I126" s="50">
        <f>VLOOKUP($S126,AvgGoalStats!$A$3:$AE$998,17,FALSE)</f>
        <v>1</v>
      </c>
      <c r="J126" s="50">
        <f>VLOOKUP($S126,AvgGoalStats!$A$3:$AE$998,18,FALSE)</f>
        <v>1.3333333333333333</v>
      </c>
      <c r="K126" s="50">
        <f>VLOOKUP($S126,AvgGoalStats!$A$3:$AE$998,20,FALSE)</f>
        <v>0.42105263157894735</v>
      </c>
      <c r="L126" s="50">
        <f>VLOOKUP($S126,AvgGoalStats!$A$3:$AE$998,21,FALSE)</f>
        <v>0.55555555555555558</v>
      </c>
      <c r="M126" s="50">
        <f>VLOOKUP($S126,AvgGoalStats!$A$3:$AE$998,23,FALSE)</f>
        <v>1.4736842105263157</v>
      </c>
      <c r="N126" s="50">
        <f>VLOOKUP($S126,AvgGoalStats!$A$3:$AE$998,24,FALSE)</f>
        <v>1</v>
      </c>
      <c r="O126" s="50">
        <f>VLOOKUP($S126,AvgGoalStats!$A$3:$AE$998,26,FALSE)</f>
        <v>0.73684210526315785</v>
      </c>
      <c r="P126" s="50">
        <f>VLOOKUP($S126,AvgGoalStats!$A$3:$AE$998,27,FALSE)</f>
        <v>0.66666666666666663</v>
      </c>
      <c r="Q126" s="50">
        <f>VLOOKUP($S126,AvgGoalStats!$A$3:$AE$998,29,FALSE)</f>
        <v>0.73684210526315785</v>
      </c>
      <c r="R126" s="50">
        <f>VLOOKUP($S126,AvgGoalStats!$A$3:$AE$998,30,FALSE)</f>
        <v>0.33333333333333331</v>
      </c>
      <c r="S126" s="53" t="str">
        <f>Fixtures!A126</f>
        <v>Inter Turku</v>
      </c>
      <c r="T126" s="54">
        <f>Fixtures!D126</f>
        <v>43693</v>
      </c>
      <c r="U126" s="53" t="str">
        <f>Fixtures!B126</f>
        <v>HIFK</v>
      </c>
      <c r="V126" s="51">
        <f>VLOOKUP($U126,AvgGoalStats!$A$3:$AE$998,5,FALSE)</f>
        <v>2</v>
      </c>
      <c r="W126" s="50">
        <f>VLOOKUP($U126,AvgGoalStats!$A$3:$AE$998,7,FALSE)</f>
        <v>1.875</v>
      </c>
      <c r="X126" s="50">
        <f>VLOOKUP($U126,AvgGoalStats!$A$3:$AE$998,8,FALSE)</f>
        <v>1</v>
      </c>
      <c r="Y126" s="50">
        <f>VLOOKUP($U126,AvgGoalStats!$A$3:$AE$998,10,FALSE)</f>
        <v>0.75</v>
      </c>
      <c r="Z126" s="50">
        <f>VLOOKUP($U126,AvgGoalStats!$A$3:$AE$998,11,FALSE)</f>
        <v>1</v>
      </c>
      <c r="AA126" s="50">
        <f>VLOOKUP($U126,AvgGoalStats!$A$3:$AE$998,13,FALSE)</f>
        <v>1.125</v>
      </c>
      <c r="AB126" s="50">
        <f>VLOOKUP($U126,AvgGoalStats!$A$3:$AE$998,14,FALSE)</f>
        <v>0.94444444444444442</v>
      </c>
      <c r="AC126" s="50">
        <f>VLOOKUP($U126,AvgGoalStats!$A$3:$AE$998,16,FALSE)</f>
        <v>0.75</v>
      </c>
      <c r="AD126" s="50">
        <f>VLOOKUP($U126,AvgGoalStats!$A$3:$AE$998,17,FALSE)</f>
        <v>0.5</v>
      </c>
      <c r="AE126" s="50">
        <f>VLOOKUP($U126,AvgGoalStats!$A$3:$AE$998,19,FALSE)</f>
        <v>0.375</v>
      </c>
      <c r="AF126" s="50">
        <f>VLOOKUP($U126,AvgGoalStats!$A$3:$AE$998,20,FALSE)</f>
        <v>0.44444444444444442</v>
      </c>
      <c r="AG126" s="50">
        <f>VLOOKUP($U126,AvgGoalStats!$A$3:$AE$998,22,FALSE)</f>
        <v>0.375</v>
      </c>
      <c r="AH126" s="50">
        <f>VLOOKUP($U126,AvgGoalStats!$A$3:$AE$998,23,FALSE)</f>
        <v>1.0555555555555556</v>
      </c>
      <c r="AI126" s="50">
        <f>VLOOKUP($U126,AvgGoalStats!$A$3:$AE$998,25,FALSE)</f>
        <v>1.125</v>
      </c>
      <c r="AJ126" s="50">
        <f>VLOOKUP($U126,AvgGoalStats!$A$3:$AE$998,26,FALSE)</f>
        <v>0.5</v>
      </c>
      <c r="AK126" s="50">
        <f>VLOOKUP($U126,AvgGoalStats!$A$3:$AE$998,28,FALSE)</f>
        <v>0.375</v>
      </c>
      <c r="AL126" s="50">
        <f>VLOOKUP($U126,AvgGoalStats!$A$3:$AE$998,29,FALSE)</f>
        <v>0.55555555555555558</v>
      </c>
      <c r="AM126" s="50">
        <f>VLOOKUP($U126,AvgGoalStats!$A$3:$AE$998,31,FALSE)</f>
        <v>0.75</v>
      </c>
    </row>
    <row r="127" spans="1:39" hidden="1" x14ac:dyDescent="0.3">
      <c r="A127" s="51">
        <f>VLOOKUP($S127,AvgGoalStats!$A$3:$AE$998,5,FALSE)</f>
        <v>2.0588235294117645</v>
      </c>
      <c r="B127" s="50">
        <f>VLOOKUP($S127,AvgGoalStats!$A$3:$AE$998,6,FALSE)</f>
        <v>2.25</v>
      </c>
      <c r="C127" s="50">
        <f>VLOOKUP($S127,AvgGoalStats!$A$3:$AE$998,8,FALSE)</f>
        <v>1.3529411764705883</v>
      </c>
      <c r="D127" s="50">
        <f>VLOOKUP($S127,AvgGoalStats!$A$3:$AE$998,9,FALSE)</f>
        <v>1.5</v>
      </c>
      <c r="E127" s="50">
        <f>VLOOKUP($S127,AvgGoalStats!$A$3:$AE$998,11,FALSE)</f>
        <v>0.70588235294117652</v>
      </c>
      <c r="F127" s="50">
        <f>VLOOKUP($S127,AvgGoalStats!$A$3:$AE$998,12,FALSE)</f>
        <v>0.75</v>
      </c>
      <c r="G127" s="50">
        <f>VLOOKUP($S127,AvgGoalStats!$A$3:$AE$998,14,FALSE)</f>
        <v>1</v>
      </c>
      <c r="H127" s="50">
        <f>VLOOKUP($S127,AvgGoalStats!$A$3:$AE$998,15,FALSE)</f>
        <v>0.75</v>
      </c>
      <c r="I127" s="50">
        <f>VLOOKUP($S127,AvgGoalStats!$A$3:$AE$998,17,FALSE)</f>
        <v>0.58823529411764708</v>
      </c>
      <c r="J127" s="50">
        <f>VLOOKUP($S127,AvgGoalStats!$A$3:$AE$998,18,FALSE)</f>
        <v>0.5</v>
      </c>
      <c r="K127" s="50">
        <f>VLOOKUP($S127,AvgGoalStats!$A$3:$AE$998,20,FALSE)</f>
        <v>0.41176470588235292</v>
      </c>
      <c r="L127" s="50">
        <f>VLOOKUP($S127,AvgGoalStats!$A$3:$AE$998,21,FALSE)</f>
        <v>0.25</v>
      </c>
      <c r="M127" s="50">
        <f>VLOOKUP($S127,AvgGoalStats!$A$3:$AE$998,23,FALSE)</f>
        <v>1.0588235294117647</v>
      </c>
      <c r="N127" s="50">
        <f>VLOOKUP($S127,AvgGoalStats!$A$3:$AE$998,24,FALSE)</f>
        <v>1.5</v>
      </c>
      <c r="O127" s="50">
        <f>VLOOKUP($S127,AvgGoalStats!$A$3:$AE$998,26,FALSE)</f>
        <v>0.76470588235294112</v>
      </c>
      <c r="P127" s="50">
        <f>VLOOKUP($S127,AvgGoalStats!$A$3:$AE$998,27,FALSE)</f>
        <v>1</v>
      </c>
      <c r="Q127" s="50">
        <f>VLOOKUP($S127,AvgGoalStats!$A$3:$AE$998,29,FALSE)</f>
        <v>0.29411764705882354</v>
      </c>
      <c r="R127" s="50">
        <f>VLOOKUP($S127,AvgGoalStats!$A$3:$AE$998,30,FALSE)</f>
        <v>0.5</v>
      </c>
      <c r="S127" s="53" t="str">
        <f>Fixtures!A127</f>
        <v>Ilves</v>
      </c>
      <c r="T127" s="54">
        <f>Fixtures!D127</f>
        <v>43693</v>
      </c>
      <c r="U127" s="53" t="str">
        <f>Fixtures!B127</f>
        <v>KuPS</v>
      </c>
      <c r="V127" s="51">
        <f>VLOOKUP($U127,AvgGoalStats!$A$3:$AE$998,5,FALSE)</f>
        <v>2.6842105263157894</v>
      </c>
      <c r="W127" s="50">
        <f>VLOOKUP($U127,AvgGoalStats!$A$3:$AE$998,7,FALSE)</f>
        <v>3.1111111111111112</v>
      </c>
      <c r="X127" s="50">
        <f>VLOOKUP($U127,AvgGoalStats!$A$3:$AE$998,8,FALSE)</f>
        <v>1.5263157894736843</v>
      </c>
      <c r="Y127" s="50">
        <f>VLOOKUP($U127,AvgGoalStats!$A$3:$AE$998,10,FALSE)</f>
        <v>1.6666666666666667</v>
      </c>
      <c r="Z127" s="50">
        <f>VLOOKUP($U127,AvgGoalStats!$A$3:$AE$998,11,FALSE)</f>
        <v>1.1578947368421053</v>
      </c>
      <c r="AA127" s="50">
        <f>VLOOKUP($U127,AvgGoalStats!$A$3:$AE$998,13,FALSE)</f>
        <v>1.4444444444444444</v>
      </c>
      <c r="AB127" s="50">
        <f>VLOOKUP($U127,AvgGoalStats!$A$3:$AE$998,14,FALSE)</f>
        <v>0.94736842105263153</v>
      </c>
      <c r="AC127" s="50">
        <f>VLOOKUP($U127,AvgGoalStats!$A$3:$AE$998,16,FALSE)</f>
        <v>1.3333333333333333</v>
      </c>
      <c r="AD127" s="50">
        <f>VLOOKUP($U127,AvgGoalStats!$A$3:$AE$998,17,FALSE)</f>
        <v>0.42105263157894735</v>
      </c>
      <c r="AE127" s="50">
        <f>VLOOKUP($U127,AvgGoalStats!$A$3:$AE$998,19,FALSE)</f>
        <v>0.77777777777777779</v>
      </c>
      <c r="AF127" s="50">
        <f>VLOOKUP($U127,AvgGoalStats!$A$3:$AE$998,20,FALSE)</f>
        <v>0.52631578947368418</v>
      </c>
      <c r="AG127" s="50">
        <f>VLOOKUP($U127,AvgGoalStats!$A$3:$AE$998,22,FALSE)</f>
        <v>0.55555555555555558</v>
      </c>
      <c r="AH127" s="50">
        <f>VLOOKUP($U127,AvgGoalStats!$A$3:$AE$998,23,FALSE)</f>
        <v>1.736842105263158</v>
      </c>
      <c r="AI127" s="50">
        <f>VLOOKUP($U127,AvgGoalStats!$A$3:$AE$998,25,FALSE)</f>
        <v>1.7777777777777777</v>
      </c>
      <c r="AJ127" s="50">
        <f>VLOOKUP($U127,AvgGoalStats!$A$3:$AE$998,26,FALSE)</f>
        <v>1.1052631578947369</v>
      </c>
      <c r="AK127" s="50">
        <f>VLOOKUP($U127,AvgGoalStats!$A$3:$AE$998,28,FALSE)</f>
        <v>0.88888888888888884</v>
      </c>
      <c r="AL127" s="50">
        <f>VLOOKUP($U127,AvgGoalStats!$A$3:$AE$998,29,FALSE)</f>
        <v>0.63157894736842102</v>
      </c>
      <c r="AM127" s="50">
        <f>VLOOKUP($U127,AvgGoalStats!$A$3:$AE$998,31,FALSE)</f>
        <v>0.88888888888888884</v>
      </c>
    </row>
    <row r="128" spans="1:39" hidden="1" x14ac:dyDescent="0.3">
      <c r="A128" s="51">
        <f>VLOOKUP($S128,AvgGoalStats!$A$3:$AE$998,5,FALSE)</f>
        <v>1.5</v>
      </c>
      <c r="B128" s="50">
        <f>VLOOKUP($S128,AvgGoalStats!$A$3:$AE$998,6,FALSE)</f>
        <v>1</v>
      </c>
      <c r="C128" s="50">
        <f>VLOOKUP($S128,AvgGoalStats!$A$3:$AE$998,8,FALSE)</f>
        <v>1.5</v>
      </c>
      <c r="D128" s="50">
        <f>VLOOKUP($S128,AvgGoalStats!$A$3:$AE$998,9,FALSE)</f>
        <v>1</v>
      </c>
      <c r="E128" s="50">
        <f>VLOOKUP($S128,AvgGoalStats!$A$3:$AE$998,11,FALSE)</f>
        <v>0</v>
      </c>
      <c r="F128" s="50">
        <f>VLOOKUP($S128,AvgGoalStats!$A$3:$AE$998,12,FALSE)</f>
        <v>0</v>
      </c>
      <c r="G128" s="50">
        <f>VLOOKUP($S128,AvgGoalStats!$A$3:$AE$998,14,FALSE)</f>
        <v>1</v>
      </c>
      <c r="H128" s="50">
        <f>VLOOKUP($S128,AvgGoalStats!$A$3:$AE$998,15,FALSE)</f>
        <v>1</v>
      </c>
      <c r="I128" s="50">
        <f>VLOOKUP($S128,AvgGoalStats!$A$3:$AE$998,17,FALSE)</f>
        <v>1</v>
      </c>
      <c r="J128" s="50">
        <f>VLOOKUP($S128,AvgGoalStats!$A$3:$AE$998,18,FALSE)</f>
        <v>1</v>
      </c>
      <c r="K128" s="50">
        <f>VLOOKUP($S128,AvgGoalStats!$A$3:$AE$998,20,FALSE)</f>
        <v>0</v>
      </c>
      <c r="L128" s="50">
        <f>VLOOKUP($S128,AvgGoalStats!$A$3:$AE$998,21,FALSE)</f>
        <v>0</v>
      </c>
      <c r="M128" s="50">
        <f>VLOOKUP($S128,AvgGoalStats!$A$3:$AE$998,23,FALSE)</f>
        <v>0.5</v>
      </c>
      <c r="N128" s="50">
        <f>VLOOKUP($S128,AvgGoalStats!$A$3:$AE$998,24,FALSE)</f>
        <v>0</v>
      </c>
      <c r="O128" s="50">
        <f>VLOOKUP($S128,AvgGoalStats!$A$3:$AE$998,26,FALSE)</f>
        <v>0.5</v>
      </c>
      <c r="P128" s="50">
        <f>VLOOKUP($S128,AvgGoalStats!$A$3:$AE$998,27,FALSE)</f>
        <v>0</v>
      </c>
      <c r="Q128" s="50">
        <f>VLOOKUP($S128,AvgGoalStats!$A$3:$AE$998,29,FALSE)</f>
        <v>0</v>
      </c>
      <c r="R128" s="50">
        <f>VLOOKUP($S128,AvgGoalStats!$A$3:$AE$998,30,FALSE)</f>
        <v>0</v>
      </c>
      <c r="S128" s="53" t="str">
        <f>Fixtures!A128</f>
        <v>Arsenal</v>
      </c>
      <c r="T128" s="54">
        <f>Fixtures!D128</f>
        <v>43694</v>
      </c>
      <c r="U128" s="53" t="str">
        <f>Fixtures!B128</f>
        <v>Burnley</v>
      </c>
      <c r="V128" s="51">
        <f>VLOOKUP($U128,AvgGoalStats!$A$3:$AE$998,5,FALSE)</f>
        <v>3</v>
      </c>
      <c r="W128" s="50" t="e">
        <f>VLOOKUP($U128,AvgGoalStats!$A$3:$AE$998,7,FALSE)</f>
        <v>#DIV/0!</v>
      </c>
      <c r="X128" s="50">
        <f>VLOOKUP($U128,AvgGoalStats!$A$3:$AE$998,8,FALSE)</f>
        <v>3</v>
      </c>
      <c r="Y128" s="50" t="e">
        <f>VLOOKUP($U128,AvgGoalStats!$A$3:$AE$998,10,FALSE)</f>
        <v>#DIV/0!</v>
      </c>
      <c r="Z128" s="50">
        <f>VLOOKUP($U128,AvgGoalStats!$A$3:$AE$998,11,FALSE)</f>
        <v>0</v>
      </c>
      <c r="AA128" s="50" t="e">
        <f>VLOOKUP($U128,AvgGoalStats!$A$3:$AE$998,13,FALSE)</f>
        <v>#DIV/0!</v>
      </c>
      <c r="AB128" s="50">
        <f>VLOOKUP($U128,AvgGoalStats!$A$3:$AE$998,14,FALSE)</f>
        <v>0</v>
      </c>
      <c r="AC128" s="50" t="e">
        <f>VLOOKUP($U128,AvgGoalStats!$A$3:$AE$998,16,FALSE)</f>
        <v>#DIV/0!</v>
      </c>
      <c r="AD128" s="50">
        <f>VLOOKUP($U128,AvgGoalStats!$A$3:$AE$998,17,FALSE)</f>
        <v>0</v>
      </c>
      <c r="AE128" s="50" t="e">
        <f>VLOOKUP($U128,AvgGoalStats!$A$3:$AE$998,19,FALSE)</f>
        <v>#DIV/0!</v>
      </c>
      <c r="AF128" s="50">
        <f>VLOOKUP($U128,AvgGoalStats!$A$3:$AE$998,20,FALSE)</f>
        <v>0</v>
      </c>
      <c r="AG128" s="50" t="e">
        <f>VLOOKUP($U128,AvgGoalStats!$A$3:$AE$998,22,FALSE)</f>
        <v>#DIV/0!</v>
      </c>
      <c r="AH128" s="50">
        <f>VLOOKUP($U128,AvgGoalStats!$A$3:$AE$998,23,FALSE)</f>
        <v>3</v>
      </c>
      <c r="AI128" s="50" t="e">
        <f>VLOOKUP($U128,AvgGoalStats!$A$3:$AE$998,25,FALSE)</f>
        <v>#DIV/0!</v>
      </c>
      <c r="AJ128" s="50">
        <f>VLOOKUP($U128,AvgGoalStats!$A$3:$AE$998,26,FALSE)</f>
        <v>3</v>
      </c>
      <c r="AK128" s="50" t="e">
        <f>VLOOKUP($U128,AvgGoalStats!$A$3:$AE$998,28,FALSE)</f>
        <v>#DIV/0!</v>
      </c>
      <c r="AL128" s="50">
        <f>VLOOKUP($U128,AvgGoalStats!$A$3:$AE$998,29,FALSE)</f>
        <v>0</v>
      </c>
      <c r="AM128" s="50" t="e">
        <f>VLOOKUP($U128,AvgGoalStats!$A$3:$AE$998,31,FALSE)</f>
        <v>#DIV/0!</v>
      </c>
    </row>
    <row r="129" spans="1:39" hidden="1" x14ac:dyDescent="0.3">
      <c r="A129" s="51">
        <f>VLOOKUP($S129,AvgGoalStats!$A$3:$AE$998,5,FALSE)</f>
        <v>4</v>
      </c>
      <c r="B129" s="50" t="e">
        <f>VLOOKUP($S129,AvgGoalStats!$A$3:$AE$998,6,FALSE)</f>
        <v>#DIV/0!</v>
      </c>
      <c r="C129" s="50">
        <f>VLOOKUP($S129,AvgGoalStats!$A$3:$AE$998,8,FALSE)</f>
        <v>1</v>
      </c>
      <c r="D129" s="50" t="e">
        <f>VLOOKUP($S129,AvgGoalStats!$A$3:$AE$998,9,FALSE)</f>
        <v>#DIV/0!</v>
      </c>
      <c r="E129" s="50">
        <f>VLOOKUP($S129,AvgGoalStats!$A$3:$AE$998,11,FALSE)</f>
        <v>3</v>
      </c>
      <c r="F129" s="50" t="e">
        <f>VLOOKUP($S129,AvgGoalStats!$A$3:$AE$998,12,FALSE)</f>
        <v>#DIV/0!</v>
      </c>
      <c r="G129" s="50">
        <f>VLOOKUP($S129,AvgGoalStats!$A$3:$AE$998,14,FALSE)</f>
        <v>1</v>
      </c>
      <c r="H129" s="50" t="e">
        <f>VLOOKUP($S129,AvgGoalStats!$A$3:$AE$998,15,FALSE)</f>
        <v>#DIV/0!</v>
      </c>
      <c r="I129" s="50">
        <f>VLOOKUP($S129,AvgGoalStats!$A$3:$AE$998,17,FALSE)</f>
        <v>1</v>
      </c>
      <c r="J129" s="50" t="e">
        <f>VLOOKUP($S129,AvgGoalStats!$A$3:$AE$998,18,FALSE)</f>
        <v>#DIV/0!</v>
      </c>
      <c r="K129" s="50">
        <f>VLOOKUP($S129,AvgGoalStats!$A$3:$AE$998,20,FALSE)</f>
        <v>0</v>
      </c>
      <c r="L129" s="50" t="e">
        <f>VLOOKUP($S129,AvgGoalStats!$A$3:$AE$998,21,FALSE)</f>
        <v>#DIV/0!</v>
      </c>
      <c r="M129" s="50">
        <f>VLOOKUP($S129,AvgGoalStats!$A$3:$AE$998,23,FALSE)</f>
        <v>3</v>
      </c>
      <c r="N129" s="50" t="e">
        <f>VLOOKUP($S129,AvgGoalStats!$A$3:$AE$998,24,FALSE)</f>
        <v>#DIV/0!</v>
      </c>
      <c r="O129" s="50">
        <f>VLOOKUP($S129,AvgGoalStats!$A$3:$AE$998,26,FALSE)</f>
        <v>0</v>
      </c>
      <c r="P129" s="50" t="e">
        <f>VLOOKUP($S129,AvgGoalStats!$A$3:$AE$998,27,FALSE)</f>
        <v>#DIV/0!</v>
      </c>
      <c r="Q129" s="50">
        <f>VLOOKUP($S129,AvgGoalStats!$A$3:$AE$998,29,FALSE)</f>
        <v>3</v>
      </c>
      <c r="R129" s="50" t="e">
        <f>VLOOKUP($S129,AvgGoalStats!$A$3:$AE$998,30,FALSE)</f>
        <v>#DIV/0!</v>
      </c>
      <c r="S129" s="53" t="str">
        <f>Fixtures!A129</f>
        <v>Aston Villa</v>
      </c>
      <c r="T129" s="54">
        <f>Fixtures!D129</f>
        <v>43694</v>
      </c>
      <c r="U129" s="53" t="str">
        <f>Fixtures!B129</f>
        <v>AFC Bournemouth</v>
      </c>
      <c r="V129" s="51">
        <f>VLOOKUP($U129,AvgGoalStats!$A$3:$AE$998,5,FALSE)</f>
        <v>2</v>
      </c>
      <c r="W129" s="50" t="e">
        <f>VLOOKUP($U129,AvgGoalStats!$A$3:$AE$998,7,FALSE)</f>
        <v>#DIV/0!</v>
      </c>
      <c r="X129" s="50">
        <f>VLOOKUP($U129,AvgGoalStats!$A$3:$AE$998,8,FALSE)</f>
        <v>1</v>
      </c>
      <c r="Y129" s="50" t="e">
        <f>VLOOKUP($U129,AvgGoalStats!$A$3:$AE$998,10,FALSE)</f>
        <v>#DIV/0!</v>
      </c>
      <c r="Z129" s="50">
        <f>VLOOKUP($U129,AvgGoalStats!$A$3:$AE$998,11,FALSE)</f>
        <v>1</v>
      </c>
      <c r="AA129" s="50" t="e">
        <f>VLOOKUP($U129,AvgGoalStats!$A$3:$AE$998,13,FALSE)</f>
        <v>#DIV/0!</v>
      </c>
      <c r="AB129" s="50">
        <f>VLOOKUP($U129,AvgGoalStats!$A$3:$AE$998,14,FALSE)</f>
        <v>0</v>
      </c>
      <c r="AC129" s="50" t="e">
        <f>VLOOKUP($U129,AvgGoalStats!$A$3:$AE$998,16,FALSE)</f>
        <v>#DIV/0!</v>
      </c>
      <c r="AD129" s="50">
        <f>VLOOKUP($U129,AvgGoalStats!$A$3:$AE$998,17,FALSE)</f>
        <v>0</v>
      </c>
      <c r="AE129" s="50" t="e">
        <f>VLOOKUP($U129,AvgGoalStats!$A$3:$AE$998,19,FALSE)</f>
        <v>#DIV/0!</v>
      </c>
      <c r="AF129" s="50">
        <f>VLOOKUP($U129,AvgGoalStats!$A$3:$AE$998,20,FALSE)</f>
        <v>0</v>
      </c>
      <c r="AG129" s="50" t="e">
        <f>VLOOKUP($U129,AvgGoalStats!$A$3:$AE$998,22,FALSE)</f>
        <v>#DIV/0!</v>
      </c>
      <c r="AH129" s="50">
        <f>VLOOKUP($U129,AvgGoalStats!$A$3:$AE$998,23,FALSE)</f>
        <v>2</v>
      </c>
      <c r="AI129" s="50" t="e">
        <f>VLOOKUP($U129,AvgGoalStats!$A$3:$AE$998,25,FALSE)</f>
        <v>#DIV/0!</v>
      </c>
      <c r="AJ129" s="50">
        <f>VLOOKUP($U129,AvgGoalStats!$A$3:$AE$998,26,FALSE)</f>
        <v>1</v>
      </c>
      <c r="AK129" s="50" t="e">
        <f>VLOOKUP($U129,AvgGoalStats!$A$3:$AE$998,28,FALSE)</f>
        <v>#DIV/0!</v>
      </c>
      <c r="AL129" s="50">
        <f>VLOOKUP($U129,AvgGoalStats!$A$3:$AE$998,29,FALSE)</f>
        <v>1</v>
      </c>
      <c r="AM129" s="50" t="e">
        <f>VLOOKUP($U129,AvgGoalStats!$A$3:$AE$998,31,FALSE)</f>
        <v>#DIV/0!</v>
      </c>
    </row>
    <row r="130" spans="1:39" hidden="1" x14ac:dyDescent="0.3">
      <c r="A130" s="51">
        <f>VLOOKUP($S130,AvgGoalStats!$A$3:$AE$998,5,FALSE)</f>
        <v>3</v>
      </c>
      <c r="B130" s="50" t="e">
        <f>VLOOKUP($S130,AvgGoalStats!$A$3:$AE$998,6,FALSE)</f>
        <v>#DIV/0!</v>
      </c>
      <c r="C130" s="50">
        <f>VLOOKUP($S130,AvgGoalStats!$A$3:$AE$998,8,FALSE)</f>
        <v>3</v>
      </c>
      <c r="D130" s="50" t="e">
        <f>VLOOKUP($S130,AvgGoalStats!$A$3:$AE$998,9,FALSE)</f>
        <v>#DIV/0!</v>
      </c>
      <c r="E130" s="50">
        <f>VLOOKUP($S130,AvgGoalStats!$A$3:$AE$998,11,FALSE)</f>
        <v>0</v>
      </c>
      <c r="F130" s="50" t="e">
        <f>VLOOKUP($S130,AvgGoalStats!$A$3:$AE$998,12,FALSE)</f>
        <v>#DIV/0!</v>
      </c>
      <c r="G130" s="50">
        <f>VLOOKUP($S130,AvgGoalStats!$A$3:$AE$998,14,FALSE)</f>
        <v>1</v>
      </c>
      <c r="H130" s="50" t="e">
        <f>VLOOKUP($S130,AvgGoalStats!$A$3:$AE$998,15,FALSE)</f>
        <v>#DIV/0!</v>
      </c>
      <c r="I130" s="50">
        <f>VLOOKUP($S130,AvgGoalStats!$A$3:$AE$998,17,FALSE)</f>
        <v>1</v>
      </c>
      <c r="J130" s="50" t="e">
        <f>VLOOKUP($S130,AvgGoalStats!$A$3:$AE$998,18,FALSE)</f>
        <v>#DIV/0!</v>
      </c>
      <c r="K130" s="50">
        <f>VLOOKUP($S130,AvgGoalStats!$A$3:$AE$998,20,FALSE)</f>
        <v>0</v>
      </c>
      <c r="L130" s="50" t="e">
        <f>VLOOKUP($S130,AvgGoalStats!$A$3:$AE$998,21,FALSE)</f>
        <v>#DIV/0!</v>
      </c>
      <c r="M130" s="50">
        <f>VLOOKUP($S130,AvgGoalStats!$A$3:$AE$998,23,FALSE)</f>
        <v>2</v>
      </c>
      <c r="N130" s="50" t="e">
        <f>VLOOKUP($S130,AvgGoalStats!$A$3:$AE$998,24,FALSE)</f>
        <v>#DIV/0!</v>
      </c>
      <c r="O130" s="50">
        <f>VLOOKUP($S130,AvgGoalStats!$A$3:$AE$998,26,FALSE)</f>
        <v>2</v>
      </c>
      <c r="P130" s="50" t="e">
        <f>VLOOKUP($S130,AvgGoalStats!$A$3:$AE$998,27,FALSE)</f>
        <v>#DIV/0!</v>
      </c>
      <c r="Q130" s="50">
        <f>VLOOKUP($S130,AvgGoalStats!$A$3:$AE$998,29,FALSE)</f>
        <v>0</v>
      </c>
      <c r="R130" s="50" t="e">
        <f>VLOOKUP($S130,AvgGoalStats!$A$3:$AE$998,30,FALSE)</f>
        <v>#DIV/0!</v>
      </c>
      <c r="S130" s="53" t="str">
        <f>Fixtures!A130</f>
        <v>Brighton &amp; Hove Albion</v>
      </c>
      <c r="T130" s="54">
        <f>Fixtures!D130</f>
        <v>43694</v>
      </c>
      <c r="U130" s="53" t="str">
        <f>Fixtures!B130</f>
        <v>West Ham United</v>
      </c>
      <c r="V130" s="51">
        <f>VLOOKUP($U130,AvgGoalStats!$A$3:$AE$998,5,FALSE)</f>
        <v>5</v>
      </c>
      <c r="W130" s="50" t="e">
        <f>VLOOKUP($U130,AvgGoalStats!$A$3:$AE$998,7,FALSE)</f>
        <v>#DIV/0!</v>
      </c>
      <c r="X130" s="50">
        <f>VLOOKUP($U130,AvgGoalStats!$A$3:$AE$998,8,FALSE)</f>
        <v>0</v>
      </c>
      <c r="Y130" s="50" t="e">
        <f>VLOOKUP($U130,AvgGoalStats!$A$3:$AE$998,10,FALSE)</f>
        <v>#DIV/0!</v>
      </c>
      <c r="Z130" s="50">
        <f>VLOOKUP($U130,AvgGoalStats!$A$3:$AE$998,11,FALSE)</f>
        <v>5</v>
      </c>
      <c r="AA130" s="50" t="e">
        <f>VLOOKUP($U130,AvgGoalStats!$A$3:$AE$998,13,FALSE)</f>
        <v>#DIV/0!</v>
      </c>
      <c r="AB130" s="50">
        <f>VLOOKUP($U130,AvgGoalStats!$A$3:$AE$998,14,FALSE)</f>
        <v>1</v>
      </c>
      <c r="AC130" s="50" t="e">
        <f>VLOOKUP($U130,AvgGoalStats!$A$3:$AE$998,16,FALSE)</f>
        <v>#DIV/0!</v>
      </c>
      <c r="AD130" s="50">
        <f>VLOOKUP($U130,AvgGoalStats!$A$3:$AE$998,17,FALSE)</f>
        <v>0</v>
      </c>
      <c r="AE130" s="50" t="e">
        <f>VLOOKUP($U130,AvgGoalStats!$A$3:$AE$998,19,FALSE)</f>
        <v>#DIV/0!</v>
      </c>
      <c r="AF130" s="50">
        <f>VLOOKUP($U130,AvgGoalStats!$A$3:$AE$998,20,FALSE)</f>
        <v>1</v>
      </c>
      <c r="AG130" s="50" t="e">
        <f>VLOOKUP($U130,AvgGoalStats!$A$3:$AE$998,22,FALSE)</f>
        <v>#DIV/0!</v>
      </c>
      <c r="AH130" s="50">
        <f>VLOOKUP($U130,AvgGoalStats!$A$3:$AE$998,23,FALSE)</f>
        <v>4</v>
      </c>
      <c r="AI130" s="50" t="e">
        <f>VLOOKUP($U130,AvgGoalStats!$A$3:$AE$998,25,FALSE)</f>
        <v>#DIV/0!</v>
      </c>
      <c r="AJ130" s="50">
        <f>VLOOKUP($U130,AvgGoalStats!$A$3:$AE$998,26,FALSE)</f>
        <v>0</v>
      </c>
      <c r="AK130" s="50" t="e">
        <f>VLOOKUP($U130,AvgGoalStats!$A$3:$AE$998,28,FALSE)</f>
        <v>#DIV/0!</v>
      </c>
      <c r="AL130" s="50">
        <f>VLOOKUP($U130,AvgGoalStats!$A$3:$AE$998,29,FALSE)</f>
        <v>4</v>
      </c>
      <c r="AM130" s="50" t="e">
        <f>VLOOKUP($U130,AvgGoalStats!$A$3:$AE$998,31,FALSE)</f>
        <v>#DIV/0!</v>
      </c>
    </row>
    <row r="131" spans="1:39" hidden="1" x14ac:dyDescent="0.3">
      <c r="A131" s="51">
        <f>VLOOKUP($S131,AvgGoalStats!$A$3:$AE$998,5,FALSE)</f>
        <v>0</v>
      </c>
      <c r="B131" s="50" t="e">
        <f>VLOOKUP($S131,AvgGoalStats!$A$3:$AE$998,6,FALSE)</f>
        <v>#DIV/0!</v>
      </c>
      <c r="C131" s="50">
        <f>VLOOKUP($S131,AvgGoalStats!$A$3:$AE$998,8,FALSE)</f>
        <v>0</v>
      </c>
      <c r="D131" s="50" t="e">
        <f>VLOOKUP($S131,AvgGoalStats!$A$3:$AE$998,9,FALSE)</f>
        <v>#DIV/0!</v>
      </c>
      <c r="E131" s="50">
        <f>VLOOKUP($S131,AvgGoalStats!$A$3:$AE$998,11,FALSE)</f>
        <v>0</v>
      </c>
      <c r="F131" s="50" t="e">
        <f>VLOOKUP($S131,AvgGoalStats!$A$3:$AE$998,12,FALSE)</f>
        <v>#DIV/0!</v>
      </c>
      <c r="G131" s="50">
        <f>VLOOKUP($S131,AvgGoalStats!$A$3:$AE$998,14,FALSE)</f>
        <v>0</v>
      </c>
      <c r="H131" s="50" t="e">
        <f>VLOOKUP($S131,AvgGoalStats!$A$3:$AE$998,15,FALSE)</f>
        <v>#DIV/0!</v>
      </c>
      <c r="I131" s="50">
        <f>VLOOKUP($S131,AvgGoalStats!$A$3:$AE$998,17,FALSE)</f>
        <v>0</v>
      </c>
      <c r="J131" s="50" t="e">
        <f>VLOOKUP($S131,AvgGoalStats!$A$3:$AE$998,18,FALSE)</f>
        <v>#DIV/0!</v>
      </c>
      <c r="K131" s="50">
        <f>VLOOKUP($S131,AvgGoalStats!$A$3:$AE$998,20,FALSE)</f>
        <v>0</v>
      </c>
      <c r="L131" s="50" t="e">
        <f>VLOOKUP($S131,AvgGoalStats!$A$3:$AE$998,21,FALSE)</f>
        <v>#DIV/0!</v>
      </c>
      <c r="M131" s="50">
        <f>VLOOKUP($S131,AvgGoalStats!$A$3:$AE$998,23,FALSE)</f>
        <v>0</v>
      </c>
      <c r="N131" s="50" t="e">
        <f>VLOOKUP($S131,AvgGoalStats!$A$3:$AE$998,24,FALSE)</f>
        <v>#DIV/0!</v>
      </c>
      <c r="O131" s="50">
        <f>VLOOKUP($S131,AvgGoalStats!$A$3:$AE$998,26,FALSE)</f>
        <v>0</v>
      </c>
      <c r="P131" s="50" t="e">
        <f>VLOOKUP($S131,AvgGoalStats!$A$3:$AE$998,27,FALSE)</f>
        <v>#DIV/0!</v>
      </c>
      <c r="Q131" s="50">
        <f>VLOOKUP($S131,AvgGoalStats!$A$3:$AE$998,29,FALSE)</f>
        <v>0</v>
      </c>
      <c r="R131" s="50" t="e">
        <f>VLOOKUP($S131,AvgGoalStats!$A$3:$AE$998,30,FALSE)</f>
        <v>#DIV/0!</v>
      </c>
      <c r="S131" s="53" t="str">
        <f>Fixtures!A131</f>
        <v>Everton</v>
      </c>
      <c r="T131" s="54">
        <f>Fixtures!D131</f>
        <v>43694</v>
      </c>
      <c r="U131" s="53" t="str">
        <f>Fixtures!B131</f>
        <v>Watford</v>
      </c>
      <c r="V131" s="51">
        <f>VLOOKUP($U131,AvgGoalStats!$A$3:$AE$998,5,FALSE)</f>
        <v>3</v>
      </c>
      <c r="W131" s="50" t="e">
        <f>VLOOKUP($U131,AvgGoalStats!$A$3:$AE$998,7,FALSE)</f>
        <v>#DIV/0!</v>
      </c>
      <c r="X131" s="50">
        <f>VLOOKUP($U131,AvgGoalStats!$A$3:$AE$998,8,FALSE)</f>
        <v>0</v>
      </c>
      <c r="Y131" s="50" t="e">
        <f>VLOOKUP($U131,AvgGoalStats!$A$3:$AE$998,10,FALSE)</f>
        <v>#DIV/0!</v>
      </c>
      <c r="Z131" s="50">
        <f>VLOOKUP($U131,AvgGoalStats!$A$3:$AE$998,11,FALSE)</f>
        <v>3</v>
      </c>
      <c r="AA131" s="50" t="e">
        <f>VLOOKUP($U131,AvgGoalStats!$A$3:$AE$998,13,FALSE)</f>
        <v>#DIV/0!</v>
      </c>
      <c r="AB131" s="50">
        <f>VLOOKUP($U131,AvgGoalStats!$A$3:$AE$998,14,FALSE)</f>
        <v>1</v>
      </c>
      <c r="AC131" s="50" t="e">
        <f>VLOOKUP($U131,AvgGoalStats!$A$3:$AE$998,16,FALSE)</f>
        <v>#DIV/0!</v>
      </c>
      <c r="AD131" s="50">
        <f>VLOOKUP($U131,AvgGoalStats!$A$3:$AE$998,17,FALSE)</f>
        <v>0</v>
      </c>
      <c r="AE131" s="50" t="e">
        <f>VLOOKUP($U131,AvgGoalStats!$A$3:$AE$998,19,FALSE)</f>
        <v>#DIV/0!</v>
      </c>
      <c r="AF131" s="50">
        <f>VLOOKUP($U131,AvgGoalStats!$A$3:$AE$998,20,FALSE)</f>
        <v>1</v>
      </c>
      <c r="AG131" s="50" t="e">
        <f>VLOOKUP($U131,AvgGoalStats!$A$3:$AE$998,22,FALSE)</f>
        <v>#DIV/0!</v>
      </c>
      <c r="AH131" s="50">
        <f>VLOOKUP($U131,AvgGoalStats!$A$3:$AE$998,23,FALSE)</f>
        <v>2</v>
      </c>
      <c r="AI131" s="50" t="e">
        <f>VLOOKUP($U131,AvgGoalStats!$A$3:$AE$998,25,FALSE)</f>
        <v>#DIV/0!</v>
      </c>
      <c r="AJ131" s="50">
        <f>VLOOKUP($U131,AvgGoalStats!$A$3:$AE$998,26,FALSE)</f>
        <v>0</v>
      </c>
      <c r="AK131" s="50" t="e">
        <f>VLOOKUP($U131,AvgGoalStats!$A$3:$AE$998,28,FALSE)</f>
        <v>#DIV/0!</v>
      </c>
      <c r="AL131" s="50">
        <f>VLOOKUP($U131,AvgGoalStats!$A$3:$AE$998,29,FALSE)</f>
        <v>2</v>
      </c>
      <c r="AM131" s="50" t="e">
        <f>VLOOKUP($U131,AvgGoalStats!$A$3:$AE$998,31,FALSE)</f>
        <v>#DIV/0!</v>
      </c>
    </row>
    <row r="132" spans="1:39" hidden="1" x14ac:dyDescent="0.3">
      <c r="A132" s="51">
        <f>VLOOKUP($S132,AvgGoalStats!$A$3:$AE$998,5,FALSE)</f>
        <v>5</v>
      </c>
      <c r="B132" s="50" t="e">
        <f>VLOOKUP($S132,AvgGoalStats!$A$3:$AE$998,6,FALSE)</f>
        <v>#DIV/0!</v>
      </c>
      <c r="C132" s="50">
        <f>VLOOKUP($S132,AvgGoalStats!$A$3:$AE$998,8,FALSE)</f>
        <v>5</v>
      </c>
      <c r="D132" s="50" t="e">
        <f>VLOOKUP($S132,AvgGoalStats!$A$3:$AE$998,9,FALSE)</f>
        <v>#DIV/0!</v>
      </c>
      <c r="E132" s="50">
        <f>VLOOKUP($S132,AvgGoalStats!$A$3:$AE$998,11,FALSE)</f>
        <v>0</v>
      </c>
      <c r="F132" s="50" t="e">
        <f>VLOOKUP($S132,AvgGoalStats!$A$3:$AE$998,12,FALSE)</f>
        <v>#DIV/0!</v>
      </c>
      <c r="G132" s="50">
        <f>VLOOKUP($S132,AvgGoalStats!$A$3:$AE$998,14,FALSE)</f>
        <v>1</v>
      </c>
      <c r="H132" s="50" t="e">
        <f>VLOOKUP($S132,AvgGoalStats!$A$3:$AE$998,15,FALSE)</f>
        <v>#DIV/0!</v>
      </c>
      <c r="I132" s="50">
        <f>VLOOKUP($S132,AvgGoalStats!$A$3:$AE$998,17,FALSE)</f>
        <v>1</v>
      </c>
      <c r="J132" s="50" t="e">
        <f>VLOOKUP($S132,AvgGoalStats!$A$3:$AE$998,18,FALSE)</f>
        <v>#DIV/0!</v>
      </c>
      <c r="K132" s="50">
        <f>VLOOKUP($S132,AvgGoalStats!$A$3:$AE$998,20,FALSE)</f>
        <v>0</v>
      </c>
      <c r="L132" s="50" t="e">
        <f>VLOOKUP($S132,AvgGoalStats!$A$3:$AE$998,21,FALSE)</f>
        <v>#DIV/0!</v>
      </c>
      <c r="M132" s="50">
        <f>VLOOKUP($S132,AvgGoalStats!$A$3:$AE$998,23,FALSE)</f>
        <v>4</v>
      </c>
      <c r="N132" s="50" t="e">
        <f>VLOOKUP($S132,AvgGoalStats!$A$3:$AE$998,24,FALSE)</f>
        <v>#DIV/0!</v>
      </c>
      <c r="O132" s="50">
        <f>VLOOKUP($S132,AvgGoalStats!$A$3:$AE$998,26,FALSE)</f>
        <v>4</v>
      </c>
      <c r="P132" s="50" t="e">
        <f>VLOOKUP($S132,AvgGoalStats!$A$3:$AE$998,27,FALSE)</f>
        <v>#DIV/0!</v>
      </c>
      <c r="Q132" s="50">
        <f>VLOOKUP($S132,AvgGoalStats!$A$3:$AE$998,29,FALSE)</f>
        <v>0</v>
      </c>
      <c r="R132" s="50" t="e">
        <f>VLOOKUP($S132,AvgGoalStats!$A$3:$AE$998,30,FALSE)</f>
        <v>#DIV/0!</v>
      </c>
      <c r="S132" s="53" t="str">
        <f>Fixtures!A132</f>
        <v>Manchester City</v>
      </c>
      <c r="T132" s="54">
        <f>Fixtures!D132</f>
        <v>43694</v>
      </c>
      <c r="U132" s="53" t="str">
        <f>Fixtures!B132</f>
        <v>Tottenham Hotspur</v>
      </c>
      <c r="V132" s="51">
        <f>VLOOKUP($U132,AvgGoalStats!$A$3:$AE$998,5,FALSE)</f>
        <v>4</v>
      </c>
      <c r="W132" s="50" t="e">
        <f>VLOOKUP($U132,AvgGoalStats!$A$3:$AE$998,7,FALSE)</f>
        <v>#DIV/0!</v>
      </c>
      <c r="X132" s="50">
        <f>VLOOKUP($U132,AvgGoalStats!$A$3:$AE$998,8,FALSE)</f>
        <v>3</v>
      </c>
      <c r="Y132" s="50" t="e">
        <f>VLOOKUP($U132,AvgGoalStats!$A$3:$AE$998,10,FALSE)</f>
        <v>#DIV/0!</v>
      </c>
      <c r="Z132" s="50">
        <f>VLOOKUP($U132,AvgGoalStats!$A$3:$AE$998,11,FALSE)</f>
        <v>1</v>
      </c>
      <c r="AA132" s="50" t="e">
        <f>VLOOKUP($U132,AvgGoalStats!$A$3:$AE$998,13,FALSE)</f>
        <v>#DIV/0!</v>
      </c>
      <c r="AB132" s="50">
        <f>VLOOKUP($U132,AvgGoalStats!$A$3:$AE$998,14,FALSE)</f>
        <v>1</v>
      </c>
      <c r="AC132" s="50" t="e">
        <f>VLOOKUP($U132,AvgGoalStats!$A$3:$AE$998,16,FALSE)</f>
        <v>#DIV/0!</v>
      </c>
      <c r="AD132" s="50">
        <f>VLOOKUP($U132,AvgGoalStats!$A$3:$AE$998,17,FALSE)</f>
        <v>0</v>
      </c>
      <c r="AE132" s="50" t="e">
        <f>VLOOKUP($U132,AvgGoalStats!$A$3:$AE$998,19,FALSE)</f>
        <v>#DIV/0!</v>
      </c>
      <c r="AF132" s="50">
        <f>VLOOKUP($U132,AvgGoalStats!$A$3:$AE$998,20,FALSE)</f>
        <v>1</v>
      </c>
      <c r="AG132" s="50" t="e">
        <f>VLOOKUP($U132,AvgGoalStats!$A$3:$AE$998,22,FALSE)</f>
        <v>#DIV/0!</v>
      </c>
      <c r="AH132" s="50">
        <f>VLOOKUP($U132,AvgGoalStats!$A$3:$AE$998,23,FALSE)</f>
        <v>3</v>
      </c>
      <c r="AI132" s="50" t="e">
        <f>VLOOKUP($U132,AvgGoalStats!$A$3:$AE$998,25,FALSE)</f>
        <v>#DIV/0!</v>
      </c>
      <c r="AJ132" s="50">
        <f>VLOOKUP($U132,AvgGoalStats!$A$3:$AE$998,26,FALSE)</f>
        <v>3</v>
      </c>
      <c r="AK132" s="50" t="e">
        <f>VLOOKUP($U132,AvgGoalStats!$A$3:$AE$998,28,FALSE)</f>
        <v>#DIV/0!</v>
      </c>
      <c r="AL132" s="50">
        <f>VLOOKUP($U132,AvgGoalStats!$A$3:$AE$998,29,FALSE)</f>
        <v>0</v>
      </c>
      <c r="AM132" s="50" t="e">
        <f>VLOOKUP($U132,AvgGoalStats!$A$3:$AE$998,31,FALSE)</f>
        <v>#DIV/0!</v>
      </c>
    </row>
    <row r="133" spans="1:39" hidden="1" x14ac:dyDescent="0.3">
      <c r="A133" s="51">
        <f>VLOOKUP($S133,AvgGoalStats!$A$3:$AE$998,5,FALSE)</f>
        <v>5</v>
      </c>
      <c r="B133" s="50" t="e">
        <f>VLOOKUP($S133,AvgGoalStats!$A$3:$AE$998,6,FALSE)</f>
        <v>#DIV/0!</v>
      </c>
      <c r="C133" s="50">
        <f>VLOOKUP($S133,AvgGoalStats!$A$3:$AE$998,8,FALSE)</f>
        <v>1</v>
      </c>
      <c r="D133" s="50" t="e">
        <f>VLOOKUP($S133,AvgGoalStats!$A$3:$AE$998,9,FALSE)</f>
        <v>#DIV/0!</v>
      </c>
      <c r="E133" s="50">
        <f>VLOOKUP($S133,AvgGoalStats!$A$3:$AE$998,11,FALSE)</f>
        <v>4</v>
      </c>
      <c r="F133" s="50" t="e">
        <f>VLOOKUP($S133,AvgGoalStats!$A$3:$AE$998,12,FALSE)</f>
        <v>#DIV/0!</v>
      </c>
      <c r="G133" s="50">
        <f>VLOOKUP($S133,AvgGoalStats!$A$3:$AE$998,14,FALSE)</f>
        <v>4</v>
      </c>
      <c r="H133" s="50" t="e">
        <f>VLOOKUP($S133,AvgGoalStats!$A$3:$AE$998,15,FALSE)</f>
        <v>#DIV/0!</v>
      </c>
      <c r="I133" s="50">
        <f>VLOOKUP($S133,AvgGoalStats!$A$3:$AE$998,17,FALSE)</f>
        <v>0</v>
      </c>
      <c r="J133" s="50" t="e">
        <f>VLOOKUP($S133,AvgGoalStats!$A$3:$AE$998,18,FALSE)</f>
        <v>#DIV/0!</v>
      </c>
      <c r="K133" s="50">
        <f>VLOOKUP($S133,AvgGoalStats!$A$3:$AE$998,20,FALSE)</f>
        <v>4</v>
      </c>
      <c r="L133" s="50" t="e">
        <f>VLOOKUP($S133,AvgGoalStats!$A$3:$AE$998,21,FALSE)</f>
        <v>#DIV/0!</v>
      </c>
      <c r="M133" s="50">
        <f>VLOOKUP($S133,AvgGoalStats!$A$3:$AE$998,23,FALSE)</f>
        <v>1</v>
      </c>
      <c r="N133" s="50" t="e">
        <f>VLOOKUP($S133,AvgGoalStats!$A$3:$AE$998,24,FALSE)</f>
        <v>#DIV/0!</v>
      </c>
      <c r="O133" s="50">
        <f>VLOOKUP($S133,AvgGoalStats!$A$3:$AE$998,26,FALSE)</f>
        <v>1</v>
      </c>
      <c r="P133" s="50" t="e">
        <f>VLOOKUP($S133,AvgGoalStats!$A$3:$AE$998,27,FALSE)</f>
        <v>#DIV/0!</v>
      </c>
      <c r="Q133" s="50">
        <f>VLOOKUP($S133,AvgGoalStats!$A$3:$AE$998,29,FALSE)</f>
        <v>0</v>
      </c>
      <c r="R133" s="50" t="e">
        <f>VLOOKUP($S133,AvgGoalStats!$A$3:$AE$998,30,FALSE)</f>
        <v>#DIV/0!</v>
      </c>
      <c r="S133" s="53" t="str">
        <f>Fixtures!A133</f>
        <v>Norwich City</v>
      </c>
      <c r="T133" s="54">
        <f>Fixtures!D133</f>
        <v>43694</v>
      </c>
      <c r="U133" s="53" t="str">
        <f>Fixtures!B133</f>
        <v>Newcastle United</v>
      </c>
      <c r="V133" s="51" t="e">
        <f>VLOOKUP($U133,AvgGoalStats!$A$3:$AE$998,5,FALSE)</f>
        <v>#DIV/0!</v>
      </c>
      <c r="W133" s="50" t="e">
        <f>VLOOKUP($U133,AvgGoalStats!$A$3:$AE$998,7,FALSE)</f>
        <v>#DIV/0!</v>
      </c>
      <c r="X133" s="50" t="e">
        <f>VLOOKUP($U133,AvgGoalStats!$A$3:$AE$998,8,FALSE)</f>
        <v>#DIV/0!</v>
      </c>
      <c r="Y133" s="50" t="e">
        <f>VLOOKUP($U133,AvgGoalStats!$A$3:$AE$998,10,FALSE)</f>
        <v>#DIV/0!</v>
      </c>
      <c r="Z133" s="50" t="e">
        <f>VLOOKUP($U133,AvgGoalStats!$A$3:$AE$998,11,FALSE)</f>
        <v>#DIV/0!</v>
      </c>
      <c r="AA133" s="50" t="e">
        <f>VLOOKUP($U133,AvgGoalStats!$A$3:$AE$998,13,FALSE)</f>
        <v>#DIV/0!</v>
      </c>
      <c r="AB133" s="50" t="e">
        <f>VLOOKUP($U133,AvgGoalStats!$A$3:$AE$998,14,FALSE)</f>
        <v>#DIV/0!</v>
      </c>
      <c r="AC133" s="50" t="e">
        <f>VLOOKUP($U133,AvgGoalStats!$A$3:$AE$998,16,FALSE)</f>
        <v>#DIV/0!</v>
      </c>
      <c r="AD133" s="50" t="e">
        <f>VLOOKUP($U133,AvgGoalStats!$A$3:$AE$998,17,FALSE)</f>
        <v>#DIV/0!</v>
      </c>
      <c r="AE133" s="50" t="e">
        <f>VLOOKUP($U133,AvgGoalStats!$A$3:$AE$998,19,FALSE)</f>
        <v>#DIV/0!</v>
      </c>
      <c r="AF133" s="50" t="e">
        <f>VLOOKUP($U133,AvgGoalStats!$A$3:$AE$998,20,FALSE)</f>
        <v>#DIV/0!</v>
      </c>
      <c r="AG133" s="50" t="e">
        <f>VLOOKUP($U133,AvgGoalStats!$A$3:$AE$998,22,FALSE)</f>
        <v>#DIV/0!</v>
      </c>
      <c r="AH133" s="50" t="e">
        <f>VLOOKUP($U133,AvgGoalStats!$A$3:$AE$998,23,FALSE)</f>
        <v>#DIV/0!</v>
      </c>
      <c r="AI133" s="50" t="e">
        <f>VLOOKUP($U133,AvgGoalStats!$A$3:$AE$998,25,FALSE)</f>
        <v>#DIV/0!</v>
      </c>
      <c r="AJ133" s="50" t="e">
        <f>VLOOKUP($U133,AvgGoalStats!$A$3:$AE$998,26,FALSE)</f>
        <v>#DIV/0!</v>
      </c>
      <c r="AK133" s="50" t="e">
        <f>VLOOKUP($U133,AvgGoalStats!$A$3:$AE$998,28,FALSE)</f>
        <v>#DIV/0!</v>
      </c>
      <c r="AL133" s="50" t="e">
        <f>VLOOKUP($U133,AvgGoalStats!$A$3:$AE$998,29,FALSE)</f>
        <v>#DIV/0!</v>
      </c>
      <c r="AM133" s="50" t="e">
        <f>VLOOKUP($U133,AvgGoalStats!$A$3:$AE$998,31,FALSE)</f>
        <v>#DIV/0!</v>
      </c>
    </row>
    <row r="134" spans="1:39" hidden="1" x14ac:dyDescent="0.3">
      <c r="A134" s="51">
        <f>VLOOKUP($S134,AvgGoalStats!$A$3:$AE$998,5,FALSE)</f>
        <v>3</v>
      </c>
      <c r="B134" s="50" t="e">
        <f>VLOOKUP($S134,AvgGoalStats!$A$3:$AE$998,6,FALSE)</f>
        <v>#DIV/0!</v>
      </c>
      <c r="C134" s="50">
        <f>VLOOKUP($S134,AvgGoalStats!$A$3:$AE$998,8,FALSE)</f>
        <v>0</v>
      </c>
      <c r="D134" s="50" t="e">
        <f>VLOOKUP($S134,AvgGoalStats!$A$3:$AE$998,9,FALSE)</f>
        <v>#DIV/0!</v>
      </c>
      <c r="E134" s="50">
        <f>VLOOKUP($S134,AvgGoalStats!$A$3:$AE$998,11,FALSE)</f>
        <v>3</v>
      </c>
      <c r="F134" s="50" t="e">
        <f>VLOOKUP($S134,AvgGoalStats!$A$3:$AE$998,12,FALSE)</f>
        <v>#DIV/0!</v>
      </c>
      <c r="G134" s="50">
        <f>VLOOKUP($S134,AvgGoalStats!$A$3:$AE$998,14,FALSE)</f>
        <v>0</v>
      </c>
      <c r="H134" s="50" t="e">
        <f>VLOOKUP($S134,AvgGoalStats!$A$3:$AE$998,15,FALSE)</f>
        <v>#DIV/0!</v>
      </c>
      <c r="I134" s="50">
        <f>VLOOKUP($S134,AvgGoalStats!$A$3:$AE$998,17,FALSE)</f>
        <v>0</v>
      </c>
      <c r="J134" s="50" t="e">
        <f>VLOOKUP($S134,AvgGoalStats!$A$3:$AE$998,18,FALSE)</f>
        <v>#DIV/0!</v>
      </c>
      <c r="K134" s="50">
        <f>VLOOKUP($S134,AvgGoalStats!$A$3:$AE$998,20,FALSE)</f>
        <v>0</v>
      </c>
      <c r="L134" s="50" t="e">
        <f>VLOOKUP($S134,AvgGoalStats!$A$3:$AE$998,21,FALSE)</f>
        <v>#DIV/0!</v>
      </c>
      <c r="M134" s="50">
        <f>VLOOKUP($S134,AvgGoalStats!$A$3:$AE$998,23,FALSE)</f>
        <v>3</v>
      </c>
      <c r="N134" s="50" t="e">
        <f>VLOOKUP($S134,AvgGoalStats!$A$3:$AE$998,24,FALSE)</f>
        <v>#DIV/0!</v>
      </c>
      <c r="O134" s="50">
        <f>VLOOKUP($S134,AvgGoalStats!$A$3:$AE$998,26,FALSE)</f>
        <v>0</v>
      </c>
      <c r="P134" s="50" t="e">
        <f>VLOOKUP($S134,AvgGoalStats!$A$3:$AE$998,27,FALSE)</f>
        <v>#DIV/0!</v>
      </c>
      <c r="Q134" s="50">
        <f>VLOOKUP($S134,AvgGoalStats!$A$3:$AE$998,29,FALSE)</f>
        <v>3</v>
      </c>
      <c r="R134" s="50" t="e">
        <f>VLOOKUP($S134,AvgGoalStats!$A$3:$AE$998,30,FALSE)</f>
        <v>#DIV/0!</v>
      </c>
      <c r="S134" s="53" t="str">
        <f>Fixtures!A134</f>
        <v>Southampton</v>
      </c>
      <c r="T134" s="54">
        <f>Fixtures!D134</f>
        <v>43694</v>
      </c>
      <c r="U134" s="53" t="str">
        <f>Fixtures!B134</f>
        <v>Liverpool</v>
      </c>
      <c r="V134" s="51">
        <f>VLOOKUP($U134,AvgGoalStats!$A$3:$AE$998,5,FALSE)</f>
        <v>5</v>
      </c>
      <c r="W134" s="50" t="e">
        <f>VLOOKUP($U134,AvgGoalStats!$A$3:$AE$998,7,FALSE)</f>
        <v>#DIV/0!</v>
      </c>
      <c r="X134" s="50">
        <f>VLOOKUP($U134,AvgGoalStats!$A$3:$AE$998,8,FALSE)</f>
        <v>4</v>
      </c>
      <c r="Y134" s="50" t="e">
        <f>VLOOKUP($U134,AvgGoalStats!$A$3:$AE$998,10,FALSE)</f>
        <v>#DIV/0!</v>
      </c>
      <c r="Z134" s="50">
        <f>VLOOKUP($U134,AvgGoalStats!$A$3:$AE$998,11,FALSE)</f>
        <v>1</v>
      </c>
      <c r="AA134" s="50" t="e">
        <f>VLOOKUP($U134,AvgGoalStats!$A$3:$AE$998,13,FALSE)</f>
        <v>#DIV/0!</v>
      </c>
      <c r="AB134" s="50">
        <f>VLOOKUP($U134,AvgGoalStats!$A$3:$AE$998,14,FALSE)</f>
        <v>4</v>
      </c>
      <c r="AC134" s="50" t="e">
        <f>VLOOKUP($U134,AvgGoalStats!$A$3:$AE$998,16,FALSE)</f>
        <v>#DIV/0!</v>
      </c>
      <c r="AD134" s="50">
        <f>VLOOKUP($U134,AvgGoalStats!$A$3:$AE$998,17,FALSE)</f>
        <v>4</v>
      </c>
      <c r="AE134" s="50" t="e">
        <f>VLOOKUP($U134,AvgGoalStats!$A$3:$AE$998,19,FALSE)</f>
        <v>#DIV/0!</v>
      </c>
      <c r="AF134" s="50">
        <f>VLOOKUP($U134,AvgGoalStats!$A$3:$AE$998,20,FALSE)</f>
        <v>0</v>
      </c>
      <c r="AG134" s="50" t="e">
        <f>VLOOKUP($U134,AvgGoalStats!$A$3:$AE$998,22,FALSE)</f>
        <v>#DIV/0!</v>
      </c>
      <c r="AH134" s="50">
        <f>VLOOKUP($U134,AvgGoalStats!$A$3:$AE$998,23,FALSE)</f>
        <v>1</v>
      </c>
      <c r="AI134" s="50" t="e">
        <f>VLOOKUP($U134,AvgGoalStats!$A$3:$AE$998,25,FALSE)</f>
        <v>#DIV/0!</v>
      </c>
      <c r="AJ134" s="50">
        <f>VLOOKUP($U134,AvgGoalStats!$A$3:$AE$998,26,FALSE)</f>
        <v>0</v>
      </c>
      <c r="AK134" s="50" t="e">
        <f>VLOOKUP($U134,AvgGoalStats!$A$3:$AE$998,28,FALSE)</f>
        <v>#DIV/0!</v>
      </c>
      <c r="AL134" s="50">
        <f>VLOOKUP($U134,AvgGoalStats!$A$3:$AE$998,29,FALSE)</f>
        <v>1</v>
      </c>
      <c r="AM134" s="50" t="e">
        <f>VLOOKUP($U134,AvgGoalStats!$A$3:$AE$998,31,FALSE)</f>
        <v>#DIV/0!</v>
      </c>
    </row>
    <row r="135" spans="1:39" hidden="1" x14ac:dyDescent="0.3">
      <c r="A135" s="51">
        <f>VLOOKUP($S135,AvgGoalStats!$A$3:$AE$998,5,FALSE)</f>
        <v>4.5</v>
      </c>
      <c r="B135" s="50">
        <f>VLOOKUP($S135,AvgGoalStats!$A$3:$AE$998,6,FALSE)</f>
        <v>4</v>
      </c>
      <c r="C135" s="50">
        <f>VLOOKUP($S135,AvgGoalStats!$A$3:$AE$998,8,FALSE)</f>
        <v>2</v>
      </c>
      <c r="D135" s="50">
        <f>VLOOKUP($S135,AvgGoalStats!$A$3:$AE$998,9,FALSE)</f>
        <v>3</v>
      </c>
      <c r="E135" s="50">
        <f>VLOOKUP($S135,AvgGoalStats!$A$3:$AE$998,11,FALSE)</f>
        <v>2.5</v>
      </c>
      <c r="F135" s="50">
        <f>VLOOKUP($S135,AvgGoalStats!$A$3:$AE$998,12,FALSE)</f>
        <v>1</v>
      </c>
      <c r="G135" s="50">
        <f>VLOOKUP($S135,AvgGoalStats!$A$3:$AE$998,14,FALSE)</f>
        <v>1</v>
      </c>
      <c r="H135" s="50">
        <f>VLOOKUP($S135,AvgGoalStats!$A$3:$AE$998,15,FALSE)</f>
        <v>1</v>
      </c>
      <c r="I135" s="50">
        <f>VLOOKUP($S135,AvgGoalStats!$A$3:$AE$998,17,FALSE)</f>
        <v>0.5</v>
      </c>
      <c r="J135" s="50">
        <f>VLOOKUP($S135,AvgGoalStats!$A$3:$AE$998,18,FALSE)</f>
        <v>0</v>
      </c>
      <c r="K135" s="50">
        <f>VLOOKUP($S135,AvgGoalStats!$A$3:$AE$998,20,FALSE)</f>
        <v>0.5</v>
      </c>
      <c r="L135" s="50">
        <f>VLOOKUP($S135,AvgGoalStats!$A$3:$AE$998,21,FALSE)</f>
        <v>1</v>
      </c>
      <c r="M135" s="50">
        <f>VLOOKUP($S135,AvgGoalStats!$A$3:$AE$998,23,FALSE)</f>
        <v>3.5</v>
      </c>
      <c r="N135" s="50">
        <f>VLOOKUP($S135,AvgGoalStats!$A$3:$AE$998,24,FALSE)</f>
        <v>3</v>
      </c>
      <c r="O135" s="50">
        <f>VLOOKUP($S135,AvgGoalStats!$A$3:$AE$998,26,FALSE)</f>
        <v>1.5</v>
      </c>
      <c r="P135" s="50">
        <f>VLOOKUP($S135,AvgGoalStats!$A$3:$AE$998,27,FALSE)</f>
        <v>3</v>
      </c>
      <c r="Q135" s="50">
        <f>VLOOKUP($S135,AvgGoalStats!$A$3:$AE$998,29,FALSE)</f>
        <v>2</v>
      </c>
      <c r="R135" s="50">
        <f>VLOOKUP($S135,AvgGoalStats!$A$3:$AE$998,30,FALSE)</f>
        <v>0</v>
      </c>
      <c r="S135" s="53" t="str">
        <f>Fixtures!A135</f>
        <v>VVV</v>
      </c>
      <c r="T135" s="54">
        <f>Fixtures!D135</f>
        <v>43694</v>
      </c>
      <c r="U135" s="53" t="str">
        <f>Fixtures!B135</f>
        <v>Ajax</v>
      </c>
      <c r="V135" s="51">
        <f>VLOOKUP($U135,AvgGoalStats!$A$3:$AE$998,5,FALSE)</f>
        <v>4.5</v>
      </c>
      <c r="W135" s="50">
        <f>VLOOKUP($U135,AvgGoalStats!$A$3:$AE$998,7,FALSE)</f>
        <v>4</v>
      </c>
      <c r="X135" s="50">
        <f>VLOOKUP($U135,AvgGoalStats!$A$3:$AE$998,8,FALSE)</f>
        <v>3.5</v>
      </c>
      <c r="Y135" s="50">
        <f>VLOOKUP($U135,AvgGoalStats!$A$3:$AE$998,10,FALSE)</f>
        <v>2</v>
      </c>
      <c r="Z135" s="50">
        <f>VLOOKUP($U135,AvgGoalStats!$A$3:$AE$998,11,FALSE)</f>
        <v>1</v>
      </c>
      <c r="AA135" s="50">
        <f>VLOOKUP($U135,AvgGoalStats!$A$3:$AE$998,13,FALSE)</f>
        <v>2</v>
      </c>
      <c r="AB135" s="50">
        <f>VLOOKUP($U135,AvgGoalStats!$A$3:$AE$998,14,FALSE)</f>
        <v>1.5</v>
      </c>
      <c r="AC135" s="50">
        <f>VLOOKUP($U135,AvgGoalStats!$A$3:$AE$998,16,FALSE)</f>
        <v>2</v>
      </c>
      <c r="AD135" s="50">
        <f>VLOOKUP($U135,AvgGoalStats!$A$3:$AE$998,17,FALSE)</f>
        <v>1</v>
      </c>
      <c r="AE135" s="50">
        <f>VLOOKUP($U135,AvgGoalStats!$A$3:$AE$998,19,FALSE)</f>
        <v>1</v>
      </c>
      <c r="AF135" s="50">
        <f>VLOOKUP($U135,AvgGoalStats!$A$3:$AE$998,20,FALSE)</f>
        <v>0.5</v>
      </c>
      <c r="AG135" s="50">
        <f>VLOOKUP($U135,AvgGoalStats!$A$3:$AE$998,22,FALSE)</f>
        <v>1</v>
      </c>
      <c r="AH135" s="50">
        <f>VLOOKUP($U135,AvgGoalStats!$A$3:$AE$998,23,FALSE)</f>
        <v>3</v>
      </c>
      <c r="AI135" s="50">
        <f>VLOOKUP($U135,AvgGoalStats!$A$3:$AE$998,25,FALSE)</f>
        <v>2</v>
      </c>
      <c r="AJ135" s="50">
        <f>VLOOKUP($U135,AvgGoalStats!$A$3:$AE$998,26,FALSE)</f>
        <v>2.5</v>
      </c>
      <c r="AK135" s="50">
        <f>VLOOKUP($U135,AvgGoalStats!$A$3:$AE$998,28,FALSE)</f>
        <v>1</v>
      </c>
      <c r="AL135" s="50">
        <f>VLOOKUP($U135,AvgGoalStats!$A$3:$AE$998,29,FALSE)</f>
        <v>0.5</v>
      </c>
      <c r="AM135" s="50">
        <f>VLOOKUP($U135,AvgGoalStats!$A$3:$AE$998,31,FALSE)</f>
        <v>1</v>
      </c>
    </row>
    <row r="136" spans="1:39" hidden="1" x14ac:dyDescent="0.3">
      <c r="A136" s="51">
        <f>VLOOKUP($S136,AvgGoalStats!$A$3:$AE$998,5,FALSE)</f>
        <v>6</v>
      </c>
      <c r="B136" s="50">
        <f>VLOOKUP($S136,AvgGoalStats!$A$3:$AE$998,6,FALSE)</f>
        <v>6</v>
      </c>
      <c r="C136" s="50">
        <f>VLOOKUP($S136,AvgGoalStats!$A$3:$AE$998,8,FALSE)</f>
        <v>2</v>
      </c>
      <c r="D136" s="50">
        <f>VLOOKUP($S136,AvgGoalStats!$A$3:$AE$998,9,FALSE)</f>
        <v>2</v>
      </c>
      <c r="E136" s="50">
        <f>VLOOKUP($S136,AvgGoalStats!$A$3:$AE$998,11,FALSE)</f>
        <v>4</v>
      </c>
      <c r="F136" s="50">
        <f>VLOOKUP($S136,AvgGoalStats!$A$3:$AE$998,12,FALSE)</f>
        <v>4</v>
      </c>
      <c r="G136" s="50">
        <f>VLOOKUP($S136,AvgGoalStats!$A$3:$AE$998,14,FALSE)</f>
        <v>4</v>
      </c>
      <c r="H136" s="50">
        <f>VLOOKUP($S136,AvgGoalStats!$A$3:$AE$998,15,FALSE)</f>
        <v>4</v>
      </c>
      <c r="I136" s="50">
        <f>VLOOKUP($S136,AvgGoalStats!$A$3:$AE$998,17,FALSE)</f>
        <v>2</v>
      </c>
      <c r="J136" s="50">
        <f>VLOOKUP($S136,AvgGoalStats!$A$3:$AE$998,18,FALSE)</f>
        <v>2</v>
      </c>
      <c r="K136" s="50">
        <f>VLOOKUP($S136,AvgGoalStats!$A$3:$AE$998,20,FALSE)</f>
        <v>2</v>
      </c>
      <c r="L136" s="50">
        <f>VLOOKUP($S136,AvgGoalStats!$A$3:$AE$998,21,FALSE)</f>
        <v>2</v>
      </c>
      <c r="M136" s="50">
        <f>VLOOKUP($S136,AvgGoalStats!$A$3:$AE$998,23,FALSE)</f>
        <v>2</v>
      </c>
      <c r="N136" s="50">
        <f>VLOOKUP($S136,AvgGoalStats!$A$3:$AE$998,24,FALSE)</f>
        <v>2</v>
      </c>
      <c r="O136" s="50">
        <f>VLOOKUP($S136,AvgGoalStats!$A$3:$AE$998,26,FALSE)</f>
        <v>0</v>
      </c>
      <c r="P136" s="50">
        <f>VLOOKUP($S136,AvgGoalStats!$A$3:$AE$998,27,FALSE)</f>
        <v>0</v>
      </c>
      <c r="Q136" s="50">
        <f>VLOOKUP($S136,AvgGoalStats!$A$3:$AE$998,29,FALSE)</f>
        <v>2</v>
      </c>
      <c r="R136" s="50">
        <f>VLOOKUP($S136,AvgGoalStats!$A$3:$AE$998,30,FALSE)</f>
        <v>2</v>
      </c>
      <c r="S136" s="53" t="str">
        <f>Fixtures!A136</f>
        <v>ADO Den Haag</v>
      </c>
      <c r="T136" s="54">
        <f>Fixtures!D136</f>
        <v>43694</v>
      </c>
      <c r="U136" s="53" t="str">
        <f>Fixtures!B136</f>
        <v>Sparta Rotterdam</v>
      </c>
      <c r="V136" s="51">
        <f>VLOOKUP($U136,AvgGoalStats!$A$3:$AE$998,5,FALSE)</f>
        <v>4.5</v>
      </c>
      <c r="W136" s="50">
        <f>VLOOKUP($U136,AvgGoalStats!$A$3:$AE$998,7,FALSE)</f>
        <v>4</v>
      </c>
      <c r="X136" s="50">
        <f>VLOOKUP($U136,AvgGoalStats!$A$3:$AE$998,8,FALSE)</f>
        <v>3</v>
      </c>
      <c r="Y136" s="50">
        <f>VLOOKUP($U136,AvgGoalStats!$A$3:$AE$998,10,FALSE)</f>
        <v>2</v>
      </c>
      <c r="Z136" s="50">
        <f>VLOOKUP($U136,AvgGoalStats!$A$3:$AE$998,11,FALSE)</f>
        <v>1.5</v>
      </c>
      <c r="AA136" s="50">
        <f>VLOOKUP($U136,AvgGoalStats!$A$3:$AE$998,13,FALSE)</f>
        <v>2</v>
      </c>
      <c r="AB136" s="50">
        <f>VLOOKUP($U136,AvgGoalStats!$A$3:$AE$998,14,FALSE)</f>
        <v>0.5</v>
      </c>
      <c r="AC136" s="50">
        <f>VLOOKUP($U136,AvgGoalStats!$A$3:$AE$998,16,FALSE)</f>
        <v>0</v>
      </c>
      <c r="AD136" s="50">
        <f>VLOOKUP($U136,AvgGoalStats!$A$3:$AE$998,17,FALSE)</f>
        <v>0</v>
      </c>
      <c r="AE136" s="50">
        <f>VLOOKUP($U136,AvgGoalStats!$A$3:$AE$998,19,FALSE)</f>
        <v>0</v>
      </c>
      <c r="AF136" s="50">
        <f>VLOOKUP($U136,AvgGoalStats!$A$3:$AE$998,20,FALSE)</f>
        <v>0.5</v>
      </c>
      <c r="AG136" s="50">
        <f>VLOOKUP($U136,AvgGoalStats!$A$3:$AE$998,22,FALSE)</f>
        <v>0</v>
      </c>
      <c r="AH136" s="50">
        <f>VLOOKUP($U136,AvgGoalStats!$A$3:$AE$998,23,FALSE)</f>
        <v>4</v>
      </c>
      <c r="AI136" s="50">
        <f>VLOOKUP($U136,AvgGoalStats!$A$3:$AE$998,25,FALSE)</f>
        <v>4</v>
      </c>
      <c r="AJ136" s="50">
        <f>VLOOKUP($U136,AvgGoalStats!$A$3:$AE$998,26,FALSE)</f>
        <v>3</v>
      </c>
      <c r="AK136" s="50">
        <f>VLOOKUP($U136,AvgGoalStats!$A$3:$AE$998,28,FALSE)</f>
        <v>2</v>
      </c>
      <c r="AL136" s="50">
        <f>VLOOKUP($U136,AvgGoalStats!$A$3:$AE$998,29,FALSE)</f>
        <v>1</v>
      </c>
      <c r="AM136" s="50">
        <f>VLOOKUP($U136,AvgGoalStats!$A$3:$AE$998,31,FALSE)</f>
        <v>2</v>
      </c>
    </row>
    <row r="137" spans="1:39" hidden="1" x14ac:dyDescent="0.3">
      <c r="A137" s="51">
        <f>VLOOKUP($S137,AvgGoalStats!$A$3:$AE$998,5,FALSE)</f>
        <v>3</v>
      </c>
      <c r="B137" s="50">
        <f>VLOOKUP($S137,AvgGoalStats!$A$3:$AE$998,6,FALSE)</f>
        <v>1</v>
      </c>
      <c r="C137" s="50">
        <f>VLOOKUP($S137,AvgGoalStats!$A$3:$AE$998,8,FALSE)</f>
        <v>0</v>
      </c>
      <c r="D137" s="50">
        <f>VLOOKUP($S137,AvgGoalStats!$A$3:$AE$998,9,FALSE)</f>
        <v>0</v>
      </c>
      <c r="E137" s="50">
        <f>VLOOKUP($S137,AvgGoalStats!$A$3:$AE$998,11,FALSE)</f>
        <v>3</v>
      </c>
      <c r="F137" s="50">
        <f>VLOOKUP($S137,AvgGoalStats!$A$3:$AE$998,12,FALSE)</f>
        <v>1</v>
      </c>
      <c r="G137" s="50">
        <f>VLOOKUP($S137,AvgGoalStats!$A$3:$AE$998,14,FALSE)</f>
        <v>0.5</v>
      </c>
      <c r="H137" s="50">
        <f>VLOOKUP($S137,AvgGoalStats!$A$3:$AE$998,15,FALSE)</f>
        <v>0</v>
      </c>
      <c r="I137" s="50">
        <f>VLOOKUP($S137,AvgGoalStats!$A$3:$AE$998,17,FALSE)</f>
        <v>0</v>
      </c>
      <c r="J137" s="50">
        <f>VLOOKUP($S137,AvgGoalStats!$A$3:$AE$998,18,FALSE)</f>
        <v>0</v>
      </c>
      <c r="K137" s="50">
        <f>VLOOKUP($S137,AvgGoalStats!$A$3:$AE$998,20,FALSE)</f>
        <v>0.5</v>
      </c>
      <c r="L137" s="50">
        <f>VLOOKUP($S137,AvgGoalStats!$A$3:$AE$998,21,FALSE)</f>
        <v>0</v>
      </c>
      <c r="M137" s="50">
        <f>VLOOKUP($S137,AvgGoalStats!$A$3:$AE$998,23,FALSE)</f>
        <v>2.5</v>
      </c>
      <c r="N137" s="50">
        <f>VLOOKUP($S137,AvgGoalStats!$A$3:$AE$998,24,FALSE)</f>
        <v>1</v>
      </c>
      <c r="O137" s="50">
        <f>VLOOKUP($S137,AvgGoalStats!$A$3:$AE$998,26,FALSE)</f>
        <v>0</v>
      </c>
      <c r="P137" s="50">
        <f>VLOOKUP($S137,AvgGoalStats!$A$3:$AE$998,27,FALSE)</f>
        <v>0</v>
      </c>
      <c r="Q137" s="50">
        <f>VLOOKUP($S137,AvgGoalStats!$A$3:$AE$998,29,FALSE)</f>
        <v>2.5</v>
      </c>
      <c r="R137" s="50">
        <f>VLOOKUP($S137,AvgGoalStats!$A$3:$AE$998,30,FALSE)</f>
        <v>1</v>
      </c>
      <c r="S137" s="53" t="str">
        <f>Fixtures!A137</f>
        <v>Emmen</v>
      </c>
      <c r="T137" s="54">
        <f>Fixtures!D137</f>
        <v>43694</v>
      </c>
      <c r="U137" s="53" t="str">
        <f>Fixtures!B137</f>
        <v>Heerenveen</v>
      </c>
      <c r="V137" s="51">
        <f>VLOOKUP($U137,AvgGoalStats!$A$3:$AE$998,5,FALSE)</f>
        <v>4</v>
      </c>
      <c r="W137" s="50">
        <f>VLOOKUP($U137,AvgGoalStats!$A$3:$AE$998,7,FALSE)</f>
        <v>4</v>
      </c>
      <c r="X137" s="50">
        <f>VLOOKUP($U137,AvgGoalStats!$A$3:$AE$998,8,FALSE)</f>
        <v>4</v>
      </c>
      <c r="Y137" s="50">
        <f>VLOOKUP($U137,AvgGoalStats!$A$3:$AE$998,10,FALSE)</f>
        <v>4</v>
      </c>
      <c r="Z137" s="50">
        <f>VLOOKUP($U137,AvgGoalStats!$A$3:$AE$998,11,FALSE)</f>
        <v>0</v>
      </c>
      <c r="AA137" s="50">
        <f>VLOOKUP($U137,AvgGoalStats!$A$3:$AE$998,13,FALSE)</f>
        <v>0</v>
      </c>
      <c r="AB137" s="50">
        <f>VLOOKUP($U137,AvgGoalStats!$A$3:$AE$998,14,FALSE)</f>
        <v>3</v>
      </c>
      <c r="AC137" s="50">
        <f>VLOOKUP($U137,AvgGoalStats!$A$3:$AE$998,16,FALSE)</f>
        <v>3</v>
      </c>
      <c r="AD137" s="50">
        <f>VLOOKUP($U137,AvgGoalStats!$A$3:$AE$998,17,FALSE)</f>
        <v>3</v>
      </c>
      <c r="AE137" s="50">
        <f>VLOOKUP($U137,AvgGoalStats!$A$3:$AE$998,19,FALSE)</f>
        <v>3</v>
      </c>
      <c r="AF137" s="50">
        <f>VLOOKUP($U137,AvgGoalStats!$A$3:$AE$998,20,FALSE)</f>
        <v>0</v>
      </c>
      <c r="AG137" s="50">
        <f>VLOOKUP($U137,AvgGoalStats!$A$3:$AE$998,22,FALSE)</f>
        <v>0</v>
      </c>
      <c r="AH137" s="50">
        <f>VLOOKUP($U137,AvgGoalStats!$A$3:$AE$998,23,FALSE)</f>
        <v>1</v>
      </c>
      <c r="AI137" s="50">
        <f>VLOOKUP($U137,AvgGoalStats!$A$3:$AE$998,25,FALSE)</f>
        <v>1</v>
      </c>
      <c r="AJ137" s="50">
        <f>VLOOKUP($U137,AvgGoalStats!$A$3:$AE$998,26,FALSE)</f>
        <v>1</v>
      </c>
      <c r="AK137" s="50">
        <f>VLOOKUP($U137,AvgGoalStats!$A$3:$AE$998,28,FALSE)</f>
        <v>1</v>
      </c>
      <c r="AL137" s="50">
        <f>VLOOKUP($U137,AvgGoalStats!$A$3:$AE$998,29,FALSE)</f>
        <v>0</v>
      </c>
      <c r="AM137" s="50">
        <f>VLOOKUP($U137,AvgGoalStats!$A$3:$AE$998,31,FALSE)</f>
        <v>0</v>
      </c>
    </row>
    <row r="138" spans="1:39" hidden="1" x14ac:dyDescent="0.3">
      <c r="A138" s="51">
        <f>VLOOKUP($S138,AvgGoalStats!$A$3:$AE$998,5,FALSE)</f>
        <v>3</v>
      </c>
      <c r="B138" s="50">
        <f>VLOOKUP($S138,AvgGoalStats!$A$3:$AE$998,6,FALSE)</f>
        <v>3</v>
      </c>
      <c r="C138" s="50">
        <f>VLOOKUP($S138,AvgGoalStats!$A$3:$AE$998,8,FALSE)</f>
        <v>1</v>
      </c>
      <c r="D138" s="50">
        <f>VLOOKUP($S138,AvgGoalStats!$A$3:$AE$998,9,FALSE)</f>
        <v>1</v>
      </c>
      <c r="E138" s="50">
        <f>VLOOKUP($S138,AvgGoalStats!$A$3:$AE$998,11,FALSE)</f>
        <v>2</v>
      </c>
      <c r="F138" s="50">
        <f>VLOOKUP($S138,AvgGoalStats!$A$3:$AE$998,12,FALSE)</f>
        <v>2</v>
      </c>
      <c r="G138" s="50">
        <f>VLOOKUP($S138,AvgGoalStats!$A$3:$AE$998,14,FALSE)</f>
        <v>1</v>
      </c>
      <c r="H138" s="50">
        <f>VLOOKUP($S138,AvgGoalStats!$A$3:$AE$998,15,FALSE)</f>
        <v>1</v>
      </c>
      <c r="I138" s="50">
        <f>VLOOKUP($S138,AvgGoalStats!$A$3:$AE$998,17,FALSE)</f>
        <v>0.5</v>
      </c>
      <c r="J138" s="50">
        <f>VLOOKUP($S138,AvgGoalStats!$A$3:$AE$998,18,FALSE)</f>
        <v>0</v>
      </c>
      <c r="K138" s="50">
        <f>VLOOKUP($S138,AvgGoalStats!$A$3:$AE$998,20,FALSE)</f>
        <v>0.5</v>
      </c>
      <c r="L138" s="50">
        <f>VLOOKUP($S138,AvgGoalStats!$A$3:$AE$998,21,FALSE)</f>
        <v>1</v>
      </c>
      <c r="M138" s="50">
        <f>VLOOKUP($S138,AvgGoalStats!$A$3:$AE$998,23,FALSE)</f>
        <v>2</v>
      </c>
      <c r="N138" s="50">
        <f>VLOOKUP($S138,AvgGoalStats!$A$3:$AE$998,24,FALSE)</f>
        <v>2</v>
      </c>
      <c r="O138" s="50">
        <f>VLOOKUP($S138,AvgGoalStats!$A$3:$AE$998,26,FALSE)</f>
        <v>0.5</v>
      </c>
      <c r="P138" s="50">
        <f>VLOOKUP($S138,AvgGoalStats!$A$3:$AE$998,27,FALSE)</f>
        <v>1</v>
      </c>
      <c r="Q138" s="50">
        <f>VLOOKUP($S138,AvgGoalStats!$A$3:$AE$998,29,FALSE)</f>
        <v>1.5</v>
      </c>
      <c r="R138" s="50">
        <f>VLOOKUP($S138,AvgGoalStats!$A$3:$AE$998,30,FALSE)</f>
        <v>1</v>
      </c>
      <c r="S138" s="53" t="str">
        <f>Fixtures!A138</f>
        <v>AFC Wimbledon</v>
      </c>
      <c r="T138" s="54">
        <f>Fixtures!D138</f>
        <v>43694</v>
      </c>
      <c r="U138" s="53" t="str">
        <f>Fixtures!B138</f>
        <v>Accrington Stanley</v>
      </c>
      <c r="V138" s="51">
        <f>VLOOKUP($U138,AvgGoalStats!$A$3:$AE$998,5,FALSE)</f>
        <v>2</v>
      </c>
      <c r="W138" s="50">
        <f>VLOOKUP($U138,AvgGoalStats!$A$3:$AE$998,7,FALSE)</f>
        <v>2</v>
      </c>
      <c r="X138" s="50">
        <f>VLOOKUP($U138,AvgGoalStats!$A$3:$AE$998,8,FALSE)</f>
        <v>0</v>
      </c>
      <c r="Y138" s="50">
        <f>VLOOKUP($U138,AvgGoalStats!$A$3:$AE$998,10,FALSE)</f>
        <v>0</v>
      </c>
      <c r="Z138" s="50">
        <f>VLOOKUP($U138,AvgGoalStats!$A$3:$AE$998,11,FALSE)</f>
        <v>2</v>
      </c>
      <c r="AA138" s="50">
        <f>VLOOKUP($U138,AvgGoalStats!$A$3:$AE$998,13,FALSE)</f>
        <v>2</v>
      </c>
      <c r="AB138" s="50">
        <f>VLOOKUP($U138,AvgGoalStats!$A$3:$AE$998,14,FALSE)</f>
        <v>1</v>
      </c>
      <c r="AC138" s="50">
        <f>VLOOKUP($U138,AvgGoalStats!$A$3:$AE$998,16,FALSE)</f>
        <v>1</v>
      </c>
      <c r="AD138" s="50">
        <f>VLOOKUP($U138,AvgGoalStats!$A$3:$AE$998,17,FALSE)</f>
        <v>0</v>
      </c>
      <c r="AE138" s="50">
        <f>VLOOKUP($U138,AvgGoalStats!$A$3:$AE$998,19,FALSE)</f>
        <v>0</v>
      </c>
      <c r="AF138" s="50">
        <f>VLOOKUP($U138,AvgGoalStats!$A$3:$AE$998,20,FALSE)</f>
        <v>1</v>
      </c>
      <c r="AG138" s="50">
        <f>VLOOKUP($U138,AvgGoalStats!$A$3:$AE$998,22,FALSE)</f>
        <v>1</v>
      </c>
      <c r="AH138" s="50">
        <f>VLOOKUP($U138,AvgGoalStats!$A$3:$AE$998,23,FALSE)</f>
        <v>1</v>
      </c>
      <c r="AI138" s="50">
        <f>VLOOKUP($U138,AvgGoalStats!$A$3:$AE$998,25,FALSE)</f>
        <v>1</v>
      </c>
      <c r="AJ138" s="50">
        <f>VLOOKUP($U138,AvgGoalStats!$A$3:$AE$998,26,FALSE)</f>
        <v>0</v>
      </c>
      <c r="AK138" s="50">
        <f>VLOOKUP($U138,AvgGoalStats!$A$3:$AE$998,28,FALSE)</f>
        <v>0</v>
      </c>
      <c r="AL138" s="50">
        <f>VLOOKUP($U138,AvgGoalStats!$A$3:$AE$998,29,FALSE)</f>
        <v>1</v>
      </c>
      <c r="AM138" s="50">
        <f>VLOOKUP($U138,AvgGoalStats!$A$3:$AE$998,31,FALSE)</f>
        <v>1</v>
      </c>
    </row>
    <row r="139" spans="1:39" hidden="1" x14ac:dyDescent="0.3">
      <c r="A139" s="51">
        <f>VLOOKUP($S139,AvgGoalStats!$A$3:$AE$998,5,FALSE)</f>
        <v>3</v>
      </c>
      <c r="B139" s="50">
        <f>VLOOKUP($S139,AvgGoalStats!$A$3:$AE$998,6,FALSE)</f>
        <v>2</v>
      </c>
      <c r="C139" s="50">
        <f>VLOOKUP($S139,AvgGoalStats!$A$3:$AE$998,8,FALSE)</f>
        <v>2.5</v>
      </c>
      <c r="D139" s="50">
        <f>VLOOKUP($S139,AvgGoalStats!$A$3:$AE$998,9,FALSE)</f>
        <v>2</v>
      </c>
      <c r="E139" s="50">
        <f>VLOOKUP($S139,AvgGoalStats!$A$3:$AE$998,11,FALSE)</f>
        <v>0.5</v>
      </c>
      <c r="F139" s="50">
        <f>VLOOKUP($S139,AvgGoalStats!$A$3:$AE$998,12,FALSE)</f>
        <v>0</v>
      </c>
      <c r="G139" s="50">
        <f>VLOOKUP($S139,AvgGoalStats!$A$3:$AE$998,14,FALSE)</f>
        <v>2</v>
      </c>
      <c r="H139" s="50">
        <f>VLOOKUP($S139,AvgGoalStats!$A$3:$AE$998,15,FALSE)</f>
        <v>1</v>
      </c>
      <c r="I139" s="50">
        <f>VLOOKUP($S139,AvgGoalStats!$A$3:$AE$998,17,FALSE)</f>
        <v>2</v>
      </c>
      <c r="J139" s="50">
        <f>VLOOKUP($S139,AvgGoalStats!$A$3:$AE$998,18,FALSE)</f>
        <v>1</v>
      </c>
      <c r="K139" s="50">
        <f>VLOOKUP($S139,AvgGoalStats!$A$3:$AE$998,20,FALSE)</f>
        <v>0</v>
      </c>
      <c r="L139" s="50">
        <f>VLOOKUP($S139,AvgGoalStats!$A$3:$AE$998,21,FALSE)</f>
        <v>0</v>
      </c>
      <c r="M139" s="50">
        <f>VLOOKUP($S139,AvgGoalStats!$A$3:$AE$998,23,FALSE)</f>
        <v>1</v>
      </c>
      <c r="N139" s="50">
        <f>VLOOKUP($S139,AvgGoalStats!$A$3:$AE$998,24,FALSE)</f>
        <v>1</v>
      </c>
      <c r="O139" s="50">
        <f>VLOOKUP($S139,AvgGoalStats!$A$3:$AE$998,26,FALSE)</f>
        <v>0.5</v>
      </c>
      <c r="P139" s="50">
        <f>VLOOKUP($S139,AvgGoalStats!$A$3:$AE$998,27,FALSE)</f>
        <v>1</v>
      </c>
      <c r="Q139" s="50">
        <f>VLOOKUP($S139,AvgGoalStats!$A$3:$AE$998,29,FALSE)</f>
        <v>0.5</v>
      </c>
      <c r="R139" s="50">
        <f>VLOOKUP($S139,AvgGoalStats!$A$3:$AE$998,30,FALSE)</f>
        <v>0</v>
      </c>
      <c r="S139" s="53" t="str">
        <f>Fixtures!A139</f>
        <v>Blackpool</v>
      </c>
      <c r="T139" s="54">
        <f>Fixtures!D139</f>
        <v>43694</v>
      </c>
      <c r="U139" s="53" t="str">
        <f>Fixtures!B139</f>
        <v>Oxford United</v>
      </c>
      <c r="V139" s="51">
        <f>VLOOKUP($U139,AvgGoalStats!$A$3:$AE$998,5,FALSE)</f>
        <v>1.5</v>
      </c>
      <c r="W139" s="50">
        <f>VLOOKUP($U139,AvgGoalStats!$A$3:$AE$998,7,FALSE)</f>
        <v>2</v>
      </c>
      <c r="X139" s="50">
        <f>VLOOKUP($U139,AvgGoalStats!$A$3:$AE$998,8,FALSE)</f>
        <v>1</v>
      </c>
      <c r="Y139" s="50">
        <f>VLOOKUP($U139,AvgGoalStats!$A$3:$AE$998,10,FALSE)</f>
        <v>1</v>
      </c>
      <c r="Z139" s="50">
        <f>VLOOKUP($U139,AvgGoalStats!$A$3:$AE$998,11,FALSE)</f>
        <v>0.5</v>
      </c>
      <c r="AA139" s="50">
        <f>VLOOKUP($U139,AvgGoalStats!$A$3:$AE$998,13,FALSE)</f>
        <v>1</v>
      </c>
      <c r="AB139" s="50">
        <f>VLOOKUP($U139,AvgGoalStats!$A$3:$AE$998,14,FALSE)</f>
        <v>1</v>
      </c>
      <c r="AC139" s="50">
        <f>VLOOKUP($U139,AvgGoalStats!$A$3:$AE$998,16,FALSE)</f>
        <v>1</v>
      </c>
      <c r="AD139" s="50">
        <f>VLOOKUP($U139,AvgGoalStats!$A$3:$AE$998,17,FALSE)</f>
        <v>1</v>
      </c>
      <c r="AE139" s="50">
        <f>VLOOKUP($U139,AvgGoalStats!$A$3:$AE$998,19,FALSE)</f>
        <v>1</v>
      </c>
      <c r="AF139" s="50">
        <f>VLOOKUP($U139,AvgGoalStats!$A$3:$AE$998,20,FALSE)</f>
        <v>0</v>
      </c>
      <c r="AG139" s="50">
        <f>VLOOKUP($U139,AvgGoalStats!$A$3:$AE$998,22,FALSE)</f>
        <v>0</v>
      </c>
      <c r="AH139" s="50">
        <f>VLOOKUP($U139,AvgGoalStats!$A$3:$AE$998,23,FALSE)</f>
        <v>0.5</v>
      </c>
      <c r="AI139" s="50">
        <f>VLOOKUP($U139,AvgGoalStats!$A$3:$AE$998,25,FALSE)</f>
        <v>1</v>
      </c>
      <c r="AJ139" s="50">
        <f>VLOOKUP($U139,AvgGoalStats!$A$3:$AE$998,26,FALSE)</f>
        <v>0</v>
      </c>
      <c r="AK139" s="50">
        <f>VLOOKUP($U139,AvgGoalStats!$A$3:$AE$998,28,FALSE)</f>
        <v>0</v>
      </c>
      <c r="AL139" s="50">
        <f>VLOOKUP($U139,AvgGoalStats!$A$3:$AE$998,29,FALSE)</f>
        <v>0.5</v>
      </c>
      <c r="AM139" s="50">
        <f>VLOOKUP($U139,AvgGoalStats!$A$3:$AE$998,31,FALSE)</f>
        <v>1</v>
      </c>
    </row>
    <row r="140" spans="1:39" hidden="1" x14ac:dyDescent="0.3">
      <c r="A140" s="51">
        <f>VLOOKUP($S140,AvgGoalStats!$A$3:$AE$998,5,FALSE)</f>
        <v>2</v>
      </c>
      <c r="B140" s="50">
        <f>VLOOKUP($S140,AvgGoalStats!$A$3:$AE$998,6,FALSE)</f>
        <v>1</v>
      </c>
      <c r="C140" s="50">
        <f>VLOOKUP($S140,AvgGoalStats!$A$3:$AE$998,8,FALSE)</f>
        <v>1</v>
      </c>
      <c r="D140" s="50">
        <f>VLOOKUP($S140,AvgGoalStats!$A$3:$AE$998,9,FALSE)</f>
        <v>0</v>
      </c>
      <c r="E140" s="50">
        <f>VLOOKUP($S140,AvgGoalStats!$A$3:$AE$998,11,FALSE)</f>
        <v>1</v>
      </c>
      <c r="F140" s="50">
        <f>VLOOKUP($S140,AvgGoalStats!$A$3:$AE$998,12,FALSE)</f>
        <v>1</v>
      </c>
      <c r="G140" s="50">
        <f>VLOOKUP($S140,AvgGoalStats!$A$3:$AE$998,14,FALSE)</f>
        <v>2</v>
      </c>
      <c r="H140" s="50">
        <f>VLOOKUP($S140,AvgGoalStats!$A$3:$AE$998,15,FALSE)</f>
        <v>1</v>
      </c>
      <c r="I140" s="50">
        <f>VLOOKUP($S140,AvgGoalStats!$A$3:$AE$998,17,FALSE)</f>
        <v>1</v>
      </c>
      <c r="J140" s="50">
        <f>VLOOKUP($S140,AvgGoalStats!$A$3:$AE$998,18,FALSE)</f>
        <v>0</v>
      </c>
      <c r="K140" s="50">
        <f>VLOOKUP($S140,AvgGoalStats!$A$3:$AE$998,20,FALSE)</f>
        <v>1</v>
      </c>
      <c r="L140" s="50">
        <f>VLOOKUP($S140,AvgGoalStats!$A$3:$AE$998,21,FALSE)</f>
        <v>1</v>
      </c>
      <c r="M140" s="50">
        <f>VLOOKUP($S140,AvgGoalStats!$A$3:$AE$998,23,FALSE)</f>
        <v>0</v>
      </c>
      <c r="N140" s="50">
        <f>VLOOKUP($S140,AvgGoalStats!$A$3:$AE$998,24,FALSE)</f>
        <v>0</v>
      </c>
      <c r="O140" s="50">
        <f>VLOOKUP($S140,AvgGoalStats!$A$3:$AE$998,26,FALSE)</f>
        <v>0</v>
      </c>
      <c r="P140" s="50">
        <f>VLOOKUP($S140,AvgGoalStats!$A$3:$AE$998,27,FALSE)</f>
        <v>0</v>
      </c>
      <c r="Q140" s="50">
        <f>VLOOKUP($S140,AvgGoalStats!$A$3:$AE$998,29,FALSE)</f>
        <v>0</v>
      </c>
      <c r="R140" s="50">
        <f>VLOOKUP($S140,AvgGoalStats!$A$3:$AE$998,30,FALSE)</f>
        <v>0</v>
      </c>
      <c r="S140" s="53" t="str">
        <f>Fixtures!A140</f>
        <v>Burton Albion</v>
      </c>
      <c r="T140" s="54">
        <f>Fixtures!D140</f>
        <v>43694</v>
      </c>
      <c r="U140" s="53" t="str">
        <f>Fixtures!B140</f>
        <v>Rotherham United</v>
      </c>
      <c r="V140" s="51">
        <f>VLOOKUP($U140,AvgGoalStats!$A$3:$AE$998,5,FALSE)</f>
        <v>2.5</v>
      </c>
      <c r="W140" s="50">
        <f>VLOOKUP($U140,AvgGoalStats!$A$3:$AE$998,7,FALSE)</f>
        <v>3</v>
      </c>
      <c r="X140" s="50">
        <f>VLOOKUP($U140,AvgGoalStats!$A$3:$AE$998,8,FALSE)</f>
        <v>1</v>
      </c>
      <c r="Y140" s="50">
        <f>VLOOKUP($U140,AvgGoalStats!$A$3:$AE$998,10,FALSE)</f>
        <v>2</v>
      </c>
      <c r="Z140" s="50">
        <f>VLOOKUP($U140,AvgGoalStats!$A$3:$AE$998,11,FALSE)</f>
        <v>1.5</v>
      </c>
      <c r="AA140" s="50">
        <f>VLOOKUP($U140,AvgGoalStats!$A$3:$AE$998,13,FALSE)</f>
        <v>1</v>
      </c>
      <c r="AB140" s="50">
        <f>VLOOKUP($U140,AvgGoalStats!$A$3:$AE$998,14,FALSE)</f>
        <v>1</v>
      </c>
      <c r="AC140" s="50">
        <f>VLOOKUP($U140,AvgGoalStats!$A$3:$AE$998,16,FALSE)</f>
        <v>1</v>
      </c>
      <c r="AD140" s="50">
        <f>VLOOKUP($U140,AvgGoalStats!$A$3:$AE$998,17,FALSE)</f>
        <v>0.5</v>
      </c>
      <c r="AE140" s="50">
        <f>VLOOKUP($U140,AvgGoalStats!$A$3:$AE$998,19,FALSE)</f>
        <v>1</v>
      </c>
      <c r="AF140" s="50">
        <f>VLOOKUP($U140,AvgGoalStats!$A$3:$AE$998,20,FALSE)</f>
        <v>0.5</v>
      </c>
      <c r="AG140" s="50">
        <f>VLOOKUP($U140,AvgGoalStats!$A$3:$AE$998,22,FALSE)</f>
        <v>0</v>
      </c>
      <c r="AH140" s="50">
        <f>VLOOKUP($U140,AvgGoalStats!$A$3:$AE$998,23,FALSE)</f>
        <v>1.5</v>
      </c>
      <c r="AI140" s="50">
        <f>VLOOKUP($U140,AvgGoalStats!$A$3:$AE$998,25,FALSE)</f>
        <v>2</v>
      </c>
      <c r="AJ140" s="50">
        <f>VLOOKUP($U140,AvgGoalStats!$A$3:$AE$998,26,FALSE)</f>
        <v>0.5</v>
      </c>
      <c r="AK140" s="50">
        <f>VLOOKUP($U140,AvgGoalStats!$A$3:$AE$998,28,FALSE)</f>
        <v>1</v>
      </c>
      <c r="AL140" s="50">
        <f>VLOOKUP($U140,AvgGoalStats!$A$3:$AE$998,29,FALSE)</f>
        <v>1</v>
      </c>
      <c r="AM140" s="50">
        <f>VLOOKUP($U140,AvgGoalStats!$A$3:$AE$998,31,FALSE)</f>
        <v>1</v>
      </c>
    </row>
    <row r="141" spans="1:39" hidden="1" x14ac:dyDescent="0.3">
      <c r="A141" s="51" t="e">
        <f>VLOOKUP($S141,AvgGoalStats!$A$3:$AE$998,5,FALSE)</f>
        <v>#DIV/0!</v>
      </c>
      <c r="B141" s="50" t="e">
        <f>VLOOKUP($S141,AvgGoalStats!$A$3:$AE$998,6,FALSE)</f>
        <v>#DIV/0!</v>
      </c>
      <c r="C141" s="50" t="e">
        <f>VLOOKUP($S141,AvgGoalStats!$A$3:$AE$998,8,FALSE)</f>
        <v>#DIV/0!</v>
      </c>
      <c r="D141" s="50" t="e">
        <f>VLOOKUP($S141,AvgGoalStats!$A$3:$AE$998,9,FALSE)</f>
        <v>#DIV/0!</v>
      </c>
      <c r="E141" s="50" t="e">
        <f>VLOOKUP($S141,AvgGoalStats!$A$3:$AE$998,11,FALSE)</f>
        <v>#DIV/0!</v>
      </c>
      <c r="F141" s="50" t="e">
        <f>VLOOKUP($S141,AvgGoalStats!$A$3:$AE$998,12,FALSE)</f>
        <v>#DIV/0!</v>
      </c>
      <c r="G141" s="50" t="e">
        <f>VLOOKUP($S141,AvgGoalStats!$A$3:$AE$998,14,FALSE)</f>
        <v>#DIV/0!</v>
      </c>
      <c r="H141" s="50" t="e">
        <f>VLOOKUP($S141,AvgGoalStats!$A$3:$AE$998,15,FALSE)</f>
        <v>#DIV/0!</v>
      </c>
      <c r="I141" s="50" t="e">
        <f>VLOOKUP($S141,AvgGoalStats!$A$3:$AE$998,17,FALSE)</f>
        <v>#DIV/0!</v>
      </c>
      <c r="J141" s="50" t="e">
        <f>VLOOKUP($S141,AvgGoalStats!$A$3:$AE$998,18,FALSE)</f>
        <v>#DIV/0!</v>
      </c>
      <c r="K141" s="50" t="e">
        <f>VLOOKUP($S141,AvgGoalStats!$A$3:$AE$998,20,FALSE)</f>
        <v>#DIV/0!</v>
      </c>
      <c r="L141" s="50" t="e">
        <f>VLOOKUP($S141,AvgGoalStats!$A$3:$AE$998,21,FALSE)</f>
        <v>#DIV/0!</v>
      </c>
      <c r="M141" s="50" t="e">
        <f>VLOOKUP($S141,AvgGoalStats!$A$3:$AE$998,23,FALSE)</f>
        <v>#DIV/0!</v>
      </c>
      <c r="N141" s="50" t="e">
        <f>VLOOKUP($S141,AvgGoalStats!$A$3:$AE$998,24,FALSE)</f>
        <v>#DIV/0!</v>
      </c>
      <c r="O141" s="50" t="e">
        <f>VLOOKUP($S141,AvgGoalStats!$A$3:$AE$998,26,FALSE)</f>
        <v>#DIV/0!</v>
      </c>
      <c r="P141" s="50" t="e">
        <f>VLOOKUP($S141,AvgGoalStats!$A$3:$AE$998,27,FALSE)</f>
        <v>#DIV/0!</v>
      </c>
      <c r="Q141" s="50" t="e">
        <f>VLOOKUP($S141,AvgGoalStats!$A$3:$AE$998,29,FALSE)</f>
        <v>#DIV/0!</v>
      </c>
      <c r="R141" s="50" t="e">
        <f>VLOOKUP($S141,AvgGoalStats!$A$3:$AE$998,30,FALSE)</f>
        <v>#DIV/0!</v>
      </c>
      <c r="S141" s="53" t="str">
        <f>Fixtures!A141</f>
        <v>Bury</v>
      </c>
      <c r="T141" s="54">
        <f>Fixtures!D141</f>
        <v>43694</v>
      </c>
      <c r="U141" s="53" t="str">
        <f>Fixtures!B141</f>
        <v>Gillingham</v>
      </c>
      <c r="V141" s="51">
        <f>VLOOKUP($U141,AvgGoalStats!$A$3:$AE$998,5,FALSE)</f>
        <v>2.5</v>
      </c>
      <c r="W141" s="50">
        <f>VLOOKUP($U141,AvgGoalStats!$A$3:$AE$998,7,FALSE)</f>
        <v>2</v>
      </c>
      <c r="X141" s="50">
        <f>VLOOKUP($U141,AvgGoalStats!$A$3:$AE$998,8,FALSE)</f>
        <v>1</v>
      </c>
      <c r="Y141" s="50">
        <f>VLOOKUP($U141,AvgGoalStats!$A$3:$AE$998,10,FALSE)</f>
        <v>1</v>
      </c>
      <c r="Z141" s="50">
        <f>VLOOKUP($U141,AvgGoalStats!$A$3:$AE$998,11,FALSE)</f>
        <v>1.5</v>
      </c>
      <c r="AA141" s="50">
        <f>VLOOKUP($U141,AvgGoalStats!$A$3:$AE$998,13,FALSE)</f>
        <v>1</v>
      </c>
      <c r="AB141" s="50">
        <f>VLOOKUP($U141,AvgGoalStats!$A$3:$AE$998,14,FALSE)</f>
        <v>2.5</v>
      </c>
      <c r="AC141" s="50">
        <f>VLOOKUP($U141,AvgGoalStats!$A$3:$AE$998,16,FALSE)</f>
        <v>2</v>
      </c>
      <c r="AD141" s="50">
        <f>VLOOKUP($U141,AvgGoalStats!$A$3:$AE$998,17,FALSE)</f>
        <v>1</v>
      </c>
      <c r="AE141" s="50">
        <f>VLOOKUP($U141,AvgGoalStats!$A$3:$AE$998,19,FALSE)</f>
        <v>1</v>
      </c>
      <c r="AF141" s="50">
        <f>VLOOKUP($U141,AvgGoalStats!$A$3:$AE$998,20,FALSE)</f>
        <v>1.5</v>
      </c>
      <c r="AG141" s="50">
        <f>VLOOKUP($U141,AvgGoalStats!$A$3:$AE$998,22,FALSE)</f>
        <v>1</v>
      </c>
      <c r="AH141" s="50">
        <f>VLOOKUP($U141,AvgGoalStats!$A$3:$AE$998,23,FALSE)</f>
        <v>0</v>
      </c>
      <c r="AI141" s="50">
        <f>VLOOKUP($U141,AvgGoalStats!$A$3:$AE$998,25,FALSE)</f>
        <v>0</v>
      </c>
      <c r="AJ141" s="50">
        <f>VLOOKUP($U141,AvgGoalStats!$A$3:$AE$998,26,FALSE)</f>
        <v>0</v>
      </c>
      <c r="AK141" s="50">
        <f>VLOOKUP($U141,AvgGoalStats!$A$3:$AE$998,28,FALSE)</f>
        <v>0</v>
      </c>
      <c r="AL141" s="50">
        <f>VLOOKUP($U141,AvgGoalStats!$A$3:$AE$998,29,FALSE)</f>
        <v>0</v>
      </c>
      <c r="AM141" s="50">
        <f>VLOOKUP($U141,AvgGoalStats!$A$3:$AE$998,31,FALSE)</f>
        <v>0</v>
      </c>
    </row>
    <row r="142" spans="1:39" hidden="1" x14ac:dyDescent="0.3">
      <c r="A142" s="51">
        <f>VLOOKUP($S142,AvgGoalStats!$A$3:$AE$998,5,FALSE)</f>
        <v>0.5</v>
      </c>
      <c r="B142" s="50">
        <f>VLOOKUP($S142,AvgGoalStats!$A$3:$AE$998,6,FALSE)</f>
        <v>1</v>
      </c>
      <c r="C142" s="50">
        <f>VLOOKUP($S142,AvgGoalStats!$A$3:$AE$998,8,FALSE)</f>
        <v>0.5</v>
      </c>
      <c r="D142" s="50">
        <f>VLOOKUP($S142,AvgGoalStats!$A$3:$AE$998,9,FALSE)</f>
        <v>1</v>
      </c>
      <c r="E142" s="50">
        <f>VLOOKUP($S142,AvgGoalStats!$A$3:$AE$998,11,FALSE)</f>
        <v>0</v>
      </c>
      <c r="F142" s="50">
        <f>VLOOKUP($S142,AvgGoalStats!$A$3:$AE$998,12,FALSE)</f>
        <v>0</v>
      </c>
      <c r="G142" s="50">
        <f>VLOOKUP($S142,AvgGoalStats!$A$3:$AE$998,14,FALSE)</f>
        <v>0</v>
      </c>
      <c r="H142" s="50">
        <f>VLOOKUP($S142,AvgGoalStats!$A$3:$AE$998,15,FALSE)</f>
        <v>0</v>
      </c>
      <c r="I142" s="50">
        <f>VLOOKUP($S142,AvgGoalStats!$A$3:$AE$998,17,FALSE)</f>
        <v>0</v>
      </c>
      <c r="J142" s="50">
        <f>VLOOKUP($S142,AvgGoalStats!$A$3:$AE$998,18,FALSE)</f>
        <v>0</v>
      </c>
      <c r="K142" s="50">
        <f>VLOOKUP($S142,AvgGoalStats!$A$3:$AE$998,20,FALSE)</f>
        <v>0</v>
      </c>
      <c r="L142" s="50">
        <f>VLOOKUP($S142,AvgGoalStats!$A$3:$AE$998,21,FALSE)</f>
        <v>0</v>
      </c>
      <c r="M142" s="50">
        <f>VLOOKUP($S142,AvgGoalStats!$A$3:$AE$998,23,FALSE)</f>
        <v>0.5</v>
      </c>
      <c r="N142" s="50">
        <f>VLOOKUP($S142,AvgGoalStats!$A$3:$AE$998,24,FALSE)</f>
        <v>1</v>
      </c>
      <c r="O142" s="50">
        <f>VLOOKUP($S142,AvgGoalStats!$A$3:$AE$998,26,FALSE)</f>
        <v>0.5</v>
      </c>
      <c r="P142" s="50">
        <f>VLOOKUP($S142,AvgGoalStats!$A$3:$AE$998,27,FALSE)</f>
        <v>1</v>
      </c>
      <c r="Q142" s="50">
        <f>VLOOKUP($S142,AvgGoalStats!$A$3:$AE$998,29,FALSE)</f>
        <v>0</v>
      </c>
      <c r="R142" s="50">
        <f>VLOOKUP($S142,AvgGoalStats!$A$3:$AE$998,30,FALSE)</f>
        <v>0</v>
      </c>
      <c r="S142" s="53" t="str">
        <f>Fixtures!A142</f>
        <v>Coventry City</v>
      </c>
      <c r="T142" s="54">
        <f>Fixtures!D142</f>
        <v>43694</v>
      </c>
      <c r="U142" s="53" t="str">
        <f>Fixtures!B142</f>
        <v>Bristol Rovers</v>
      </c>
      <c r="V142" s="51">
        <f>VLOOKUP($U142,AvgGoalStats!$A$3:$AE$998,5,FALSE)</f>
        <v>1</v>
      </c>
      <c r="W142" s="50">
        <f>VLOOKUP($U142,AvgGoalStats!$A$3:$AE$998,7,FALSE)</f>
        <v>2</v>
      </c>
      <c r="X142" s="50">
        <f>VLOOKUP($U142,AvgGoalStats!$A$3:$AE$998,8,FALSE)</f>
        <v>0</v>
      </c>
      <c r="Y142" s="50">
        <f>VLOOKUP($U142,AvgGoalStats!$A$3:$AE$998,10,FALSE)</f>
        <v>0</v>
      </c>
      <c r="Z142" s="50">
        <f>VLOOKUP($U142,AvgGoalStats!$A$3:$AE$998,11,FALSE)</f>
        <v>1</v>
      </c>
      <c r="AA142" s="50">
        <f>VLOOKUP($U142,AvgGoalStats!$A$3:$AE$998,13,FALSE)</f>
        <v>2</v>
      </c>
      <c r="AB142" s="50">
        <f>VLOOKUP($U142,AvgGoalStats!$A$3:$AE$998,14,FALSE)</f>
        <v>0.5</v>
      </c>
      <c r="AC142" s="50">
        <f>VLOOKUP($U142,AvgGoalStats!$A$3:$AE$998,16,FALSE)</f>
        <v>1</v>
      </c>
      <c r="AD142" s="50">
        <f>VLOOKUP($U142,AvgGoalStats!$A$3:$AE$998,17,FALSE)</f>
        <v>0</v>
      </c>
      <c r="AE142" s="50">
        <f>VLOOKUP($U142,AvgGoalStats!$A$3:$AE$998,19,FALSE)</f>
        <v>0</v>
      </c>
      <c r="AF142" s="50">
        <f>VLOOKUP($U142,AvgGoalStats!$A$3:$AE$998,20,FALSE)</f>
        <v>0.5</v>
      </c>
      <c r="AG142" s="50">
        <f>VLOOKUP($U142,AvgGoalStats!$A$3:$AE$998,22,FALSE)</f>
        <v>1</v>
      </c>
      <c r="AH142" s="50">
        <f>VLOOKUP($U142,AvgGoalStats!$A$3:$AE$998,23,FALSE)</f>
        <v>0.5</v>
      </c>
      <c r="AI142" s="50">
        <f>VLOOKUP($U142,AvgGoalStats!$A$3:$AE$998,25,FALSE)</f>
        <v>1</v>
      </c>
      <c r="AJ142" s="50">
        <f>VLOOKUP($U142,AvgGoalStats!$A$3:$AE$998,26,FALSE)</f>
        <v>0</v>
      </c>
      <c r="AK142" s="50">
        <f>VLOOKUP($U142,AvgGoalStats!$A$3:$AE$998,28,FALSE)</f>
        <v>0</v>
      </c>
      <c r="AL142" s="50">
        <f>VLOOKUP($U142,AvgGoalStats!$A$3:$AE$998,29,FALSE)</f>
        <v>0.5</v>
      </c>
      <c r="AM142" s="50">
        <f>VLOOKUP($U142,AvgGoalStats!$A$3:$AE$998,31,FALSE)</f>
        <v>1</v>
      </c>
    </row>
    <row r="143" spans="1:39" hidden="1" x14ac:dyDescent="0.3">
      <c r="A143" s="51">
        <f>VLOOKUP($S143,AvgGoalStats!$A$3:$AE$998,5,FALSE)</f>
        <v>2</v>
      </c>
      <c r="B143" s="50">
        <f>VLOOKUP($S143,AvgGoalStats!$A$3:$AE$998,6,FALSE)</f>
        <v>2</v>
      </c>
      <c r="C143" s="50">
        <f>VLOOKUP($S143,AvgGoalStats!$A$3:$AE$998,8,FALSE)</f>
        <v>1</v>
      </c>
      <c r="D143" s="50">
        <f>VLOOKUP($S143,AvgGoalStats!$A$3:$AE$998,9,FALSE)</f>
        <v>1</v>
      </c>
      <c r="E143" s="50">
        <f>VLOOKUP($S143,AvgGoalStats!$A$3:$AE$998,11,FALSE)</f>
        <v>1</v>
      </c>
      <c r="F143" s="50">
        <f>VLOOKUP($S143,AvgGoalStats!$A$3:$AE$998,12,FALSE)</f>
        <v>1</v>
      </c>
      <c r="G143" s="50">
        <f>VLOOKUP($S143,AvgGoalStats!$A$3:$AE$998,14,FALSE)</f>
        <v>1</v>
      </c>
      <c r="H143" s="50">
        <f>VLOOKUP($S143,AvgGoalStats!$A$3:$AE$998,15,FALSE)</f>
        <v>2</v>
      </c>
      <c r="I143" s="50">
        <f>VLOOKUP($S143,AvgGoalStats!$A$3:$AE$998,17,FALSE)</f>
        <v>0.5</v>
      </c>
      <c r="J143" s="50">
        <f>VLOOKUP($S143,AvgGoalStats!$A$3:$AE$998,18,FALSE)</f>
        <v>1</v>
      </c>
      <c r="K143" s="50">
        <f>VLOOKUP($S143,AvgGoalStats!$A$3:$AE$998,20,FALSE)</f>
        <v>0.5</v>
      </c>
      <c r="L143" s="50">
        <f>VLOOKUP($S143,AvgGoalStats!$A$3:$AE$998,21,FALSE)</f>
        <v>1</v>
      </c>
      <c r="M143" s="50">
        <f>VLOOKUP($S143,AvgGoalStats!$A$3:$AE$998,23,FALSE)</f>
        <v>1</v>
      </c>
      <c r="N143" s="50">
        <f>VLOOKUP($S143,AvgGoalStats!$A$3:$AE$998,24,FALSE)</f>
        <v>0</v>
      </c>
      <c r="O143" s="50">
        <f>VLOOKUP($S143,AvgGoalStats!$A$3:$AE$998,26,FALSE)</f>
        <v>0.5</v>
      </c>
      <c r="P143" s="50">
        <f>VLOOKUP($S143,AvgGoalStats!$A$3:$AE$998,27,FALSE)</f>
        <v>0</v>
      </c>
      <c r="Q143" s="50">
        <f>VLOOKUP($S143,AvgGoalStats!$A$3:$AE$998,29,FALSE)</f>
        <v>0.5</v>
      </c>
      <c r="R143" s="50">
        <f>VLOOKUP($S143,AvgGoalStats!$A$3:$AE$998,30,FALSE)</f>
        <v>0</v>
      </c>
      <c r="S143" s="53" t="str">
        <f>Fixtures!A143</f>
        <v>Doncaster Rovers</v>
      </c>
      <c r="T143" s="54">
        <f>Fixtures!D143</f>
        <v>43694</v>
      </c>
      <c r="U143" s="53" t="str">
        <f>Fixtures!B143</f>
        <v>Fleetwood Town</v>
      </c>
      <c r="V143" s="51">
        <f>VLOOKUP($U143,AvgGoalStats!$A$3:$AE$998,5,FALSE)</f>
        <v>3.5</v>
      </c>
      <c r="W143" s="50">
        <f>VLOOKUP($U143,AvgGoalStats!$A$3:$AE$998,7,FALSE)</f>
        <v>4</v>
      </c>
      <c r="X143" s="50">
        <f>VLOOKUP($U143,AvgGoalStats!$A$3:$AE$998,8,FALSE)</f>
        <v>2.5</v>
      </c>
      <c r="Y143" s="50">
        <f>VLOOKUP($U143,AvgGoalStats!$A$3:$AE$998,10,FALSE)</f>
        <v>3</v>
      </c>
      <c r="Z143" s="50">
        <f>VLOOKUP($U143,AvgGoalStats!$A$3:$AE$998,11,FALSE)</f>
        <v>1</v>
      </c>
      <c r="AA143" s="50">
        <f>VLOOKUP($U143,AvgGoalStats!$A$3:$AE$998,13,FALSE)</f>
        <v>1</v>
      </c>
      <c r="AB143" s="50">
        <f>VLOOKUP($U143,AvgGoalStats!$A$3:$AE$998,14,FALSE)</f>
        <v>1.5</v>
      </c>
      <c r="AC143" s="50">
        <f>VLOOKUP($U143,AvgGoalStats!$A$3:$AE$998,16,FALSE)</f>
        <v>2</v>
      </c>
      <c r="AD143" s="50">
        <f>VLOOKUP($U143,AvgGoalStats!$A$3:$AE$998,17,FALSE)</f>
        <v>1</v>
      </c>
      <c r="AE143" s="50">
        <f>VLOOKUP($U143,AvgGoalStats!$A$3:$AE$998,19,FALSE)</f>
        <v>2</v>
      </c>
      <c r="AF143" s="50">
        <f>VLOOKUP($U143,AvgGoalStats!$A$3:$AE$998,20,FALSE)</f>
        <v>0.5</v>
      </c>
      <c r="AG143" s="50">
        <f>VLOOKUP($U143,AvgGoalStats!$A$3:$AE$998,22,FALSE)</f>
        <v>0</v>
      </c>
      <c r="AH143" s="50">
        <f>VLOOKUP($U143,AvgGoalStats!$A$3:$AE$998,23,FALSE)</f>
        <v>2</v>
      </c>
      <c r="AI143" s="50">
        <f>VLOOKUP($U143,AvgGoalStats!$A$3:$AE$998,25,FALSE)</f>
        <v>2</v>
      </c>
      <c r="AJ143" s="50">
        <f>VLOOKUP($U143,AvgGoalStats!$A$3:$AE$998,26,FALSE)</f>
        <v>1.5</v>
      </c>
      <c r="AK143" s="50">
        <f>VLOOKUP($U143,AvgGoalStats!$A$3:$AE$998,28,FALSE)</f>
        <v>1</v>
      </c>
      <c r="AL143" s="50">
        <f>VLOOKUP($U143,AvgGoalStats!$A$3:$AE$998,29,FALSE)</f>
        <v>0.5</v>
      </c>
      <c r="AM143" s="50">
        <f>VLOOKUP($U143,AvgGoalStats!$A$3:$AE$998,31,FALSE)</f>
        <v>1</v>
      </c>
    </row>
    <row r="144" spans="1:39" hidden="1" x14ac:dyDescent="0.3">
      <c r="A144" s="51">
        <f>VLOOKUP($S144,AvgGoalStats!$A$3:$AE$998,5,FALSE)</f>
        <v>2</v>
      </c>
      <c r="B144" s="50">
        <f>VLOOKUP($S144,AvgGoalStats!$A$3:$AE$998,6,FALSE)</f>
        <v>2</v>
      </c>
      <c r="C144" s="50">
        <f>VLOOKUP($S144,AvgGoalStats!$A$3:$AE$998,8,FALSE)</f>
        <v>2</v>
      </c>
      <c r="D144" s="50">
        <f>VLOOKUP($S144,AvgGoalStats!$A$3:$AE$998,9,FALSE)</f>
        <v>2</v>
      </c>
      <c r="E144" s="50">
        <f>VLOOKUP($S144,AvgGoalStats!$A$3:$AE$998,11,FALSE)</f>
        <v>0</v>
      </c>
      <c r="F144" s="50">
        <f>VLOOKUP($S144,AvgGoalStats!$A$3:$AE$998,12,FALSE)</f>
        <v>0</v>
      </c>
      <c r="G144" s="50">
        <f>VLOOKUP($S144,AvgGoalStats!$A$3:$AE$998,14,FALSE)</f>
        <v>1</v>
      </c>
      <c r="H144" s="50">
        <f>VLOOKUP($S144,AvgGoalStats!$A$3:$AE$998,15,FALSE)</f>
        <v>1</v>
      </c>
      <c r="I144" s="50">
        <f>VLOOKUP($S144,AvgGoalStats!$A$3:$AE$998,17,FALSE)</f>
        <v>1</v>
      </c>
      <c r="J144" s="50">
        <f>VLOOKUP($S144,AvgGoalStats!$A$3:$AE$998,18,FALSE)</f>
        <v>1</v>
      </c>
      <c r="K144" s="50">
        <f>VLOOKUP($S144,AvgGoalStats!$A$3:$AE$998,20,FALSE)</f>
        <v>0</v>
      </c>
      <c r="L144" s="50">
        <f>VLOOKUP($S144,AvgGoalStats!$A$3:$AE$998,21,FALSE)</f>
        <v>0</v>
      </c>
      <c r="M144" s="50">
        <f>VLOOKUP($S144,AvgGoalStats!$A$3:$AE$998,23,FALSE)</f>
        <v>1</v>
      </c>
      <c r="N144" s="50">
        <f>VLOOKUP($S144,AvgGoalStats!$A$3:$AE$998,24,FALSE)</f>
        <v>1</v>
      </c>
      <c r="O144" s="50">
        <f>VLOOKUP($S144,AvgGoalStats!$A$3:$AE$998,26,FALSE)</f>
        <v>1</v>
      </c>
      <c r="P144" s="50">
        <f>VLOOKUP($S144,AvgGoalStats!$A$3:$AE$998,27,FALSE)</f>
        <v>1</v>
      </c>
      <c r="Q144" s="50">
        <f>VLOOKUP($S144,AvgGoalStats!$A$3:$AE$998,29,FALSE)</f>
        <v>0</v>
      </c>
      <c r="R144" s="50">
        <f>VLOOKUP($S144,AvgGoalStats!$A$3:$AE$998,30,FALSE)</f>
        <v>0</v>
      </c>
      <c r="S144" s="53" t="str">
        <f>Fixtures!A144</f>
        <v>Lincoln City</v>
      </c>
      <c r="T144" s="54">
        <f>Fixtures!D144</f>
        <v>43694</v>
      </c>
      <c r="U144" s="53" t="str">
        <f>Fixtures!B144</f>
        <v>Southend United</v>
      </c>
      <c r="V144" s="51">
        <f>VLOOKUP($U144,AvgGoalStats!$A$3:$AE$998,5,FALSE)</f>
        <v>2.5</v>
      </c>
      <c r="W144" s="50">
        <f>VLOOKUP($U144,AvgGoalStats!$A$3:$AE$998,7,FALSE)</f>
        <v>1</v>
      </c>
      <c r="X144" s="50">
        <f>VLOOKUP($U144,AvgGoalStats!$A$3:$AE$998,8,FALSE)</f>
        <v>0.5</v>
      </c>
      <c r="Y144" s="50">
        <f>VLOOKUP($U144,AvgGoalStats!$A$3:$AE$998,10,FALSE)</f>
        <v>0</v>
      </c>
      <c r="Z144" s="50">
        <f>VLOOKUP($U144,AvgGoalStats!$A$3:$AE$998,11,FALSE)</f>
        <v>2</v>
      </c>
      <c r="AA144" s="50">
        <f>VLOOKUP($U144,AvgGoalStats!$A$3:$AE$998,13,FALSE)</f>
        <v>1</v>
      </c>
      <c r="AB144" s="50">
        <f>VLOOKUP($U144,AvgGoalStats!$A$3:$AE$998,14,FALSE)</f>
        <v>1.5</v>
      </c>
      <c r="AC144" s="50">
        <f>VLOOKUP($U144,AvgGoalStats!$A$3:$AE$998,16,FALSE)</f>
        <v>0</v>
      </c>
      <c r="AD144" s="50">
        <f>VLOOKUP($U144,AvgGoalStats!$A$3:$AE$998,17,FALSE)</f>
        <v>0</v>
      </c>
      <c r="AE144" s="50">
        <f>VLOOKUP($U144,AvgGoalStats!$A$3:$AE$998,19,FALSE)</f>
        <v>0</v>
      </c>
      <c r="AF144" s="50">
        <f>VLOOKUP($U144,AvgGoalStats!$A$3:$AE$998,20,FALSE)</f>
        <v>1.5</v>
      </c>
      <c r="AG144" s="50">
        <f>VLOOKUP($U144,AvgGoalStats!$A$3:$AE$998,22,FALSE)</f>
        <v>0</v>
      </c>
      <c r="AH144" s="50">
        <f>VLOOKUP($U144,AvgGoalStats!$A$3:$AE$998,23,FALSE)</f>
        <v>1</v>
      </c>
      <c r="AI144" s="50">
        <f>VLOOKUP($U144,AvgGoalStats!$A$3:$AE$998,25,FALSE)</f>
        <v>1</v>
      </c>
      <c r="AJ144" s="50">
        <f>VLOOKUP($U144,AvgGoalStats!$A$3:$AE$998,26,FALSE)</f>
        <v>0.5</v>
      </c>
      <c r="AK144" s="50">
        <f>VLOOKUP($U144,AvgGoalStats!$A$3:$AE$998,28,FALSE)</f>
        <v>0</v>
      </c>
      <c r="AL144" s="50">
        <f>VLOOKUP($U144,AvgGoalStats!$A$3:$AE$998,29,FALSE)</f>
        <v>0.5</v>
      </c>
      <c r="AM144" s="50">
        <f>VLOOKUP($U144,AvgGoalStats!$A$3:$AE$998,31,FALSE)</f>
        <v>1</v>
      </c>
    </row>
    <row r="145" spans="1:39" hidden="1" x14ac:dyDescent="0.3">
      <c r="A145" s="51">
        <f>VLOOKUP($S145,AvgGoalStats!$A$3:$AE$998,5,FALSE)</f>
        <v>2.5</v>
      </c>
      <c r="B145" s="50">
        <f>VLOOKUP($S145,AvgGoalStats!$A$3:$AE$998,6,FALSE)</f>
        <v>4</v>
      </c>
      <c r="C145" s="50">
        <f>VLOOKUP($S145,AvgGoalStats!$A$3:$AE$998,8,FALSE)</f>
        <v>0.5</v>
      </c>
      <c r="D145" s="50">
        <f>VLOOKUP($S145,AvgGoalStats!$A$3:$AE$998,9,FALSE)</f>
        <v>1</v>
      </c>
      <c r="E145" s="50">
        <f>VLOOKUP($S145,AvgGoalStats!$A$3:$AE$998,11,FALSE)</f>
        <v>2</v>
      </c>
      <c r="F145" s="50">
        <f>VLOOKUP($S145,AvgGoalStats!$A$3:$AE$998,12,FALSE)</f>
        <v>3</v>
      </c>
      <c r="G145" s="50">
        <f>VLOOKUP($S145,AvgGoalStats!$A$3:$AE$998,14,FALSE)</f>
        <v>1.5</v>
      </c>
      <c r="H145" s="50">
        <f>VLOOKUP($S145,AvgGoalStats!$A$3:$AE$998,15,FALSE)</f>
        <v>2</v>
      </c>
      <c r="I145" s="50">
        <f>VLOOKUP($S145,AvgGoalStats!$A$3:$AE$998,17,FALSE)</f>
        <v>0</v>
      </c>
      <c r="J145" s="50">
        <f>VLOOKUP($S145,AvgGoalStats!$A$3:$AE$998,18,FALSE)</f>
        <v>0</v>
      </c>
      <c r="K145" s="50">
        <f>VLOOKUP($S145,AvgGoalStats!$A$3:$AE$998,20,FALSE)</f>
        <v>1.5</v>
      </c>
      <c r="L145" s="50">
        <f>VLOOKUP($S145,AvgGoalStats!$A$3:$AE$998,21,FALSE)</f>
        <v>2</v>
      </c>
      <c r="M145" s="50">
        <f>VLOOKUP($S145,AvgGoalStats!$A$3:$AE$998,23,FALSE)</f>
        <v>1</v>
      </c>
      <c r="N145" s="50">
        <f>VLOOKUP($S145,AvgGoalStats!$A$3:$AE$998,24,FALSE)</f>
        <v>2</v>
      </c>
      <c r="O145" s="50">
        <f>VLOOKUP($S145,AvgGoalStats!$A$3:$AE$998,26,FALSE)</f>
        <v>0.5</v>
      </c>
      <c r="P145" s="50">
        <f>VLOOKUP($S145,AvgGoalStats!$A$3:$AE$998,27,FALSE)</f>
        <v>1</v>
      </c>
      <c r="Q145" s="50">
        <f>VLOOKUP($S145,AvgGoalStats!$A$3:$AE$998,29,FALSE)</f>
        <v>0.5</v>
      </c>
      <c r="R145" s="50">
        <f>VLOOKUP($S145,AvgGoalStats!$A$3:$AE$998,30,FALSE)</f>
        <v>1</v>
      </c>
      <c r="S145" s="53" t="str">
        <f>Fixtures!A145</f>
        <v>Peterborough United</v>
      </c>
      <c r="T145" s="54">
        <f>Fixtures!D145</f>
        <v>43694</v>
      </c>
      <c r="U145" s="53" t="str">
        <f>Fixtures!B145</f>
        <v>Ipswich Town</v>
      </c>
      <c r="V145" s="51">
        <f>VLOOKUP($U145,AvgGoalStats!$A$3:$AE$998,5,FALSE)</f>
        <v>1.5</v>
      </c>
      <c r="W145" s="50">
        <f>VLOOKUP($U145,AvgGoalStats!$A$3:$AE$998,7,FALSE)</f>
        <v>1</v>
      </c>
      <c r="X145" s="50">
        <f>VLOOKUP($U145,AvgGoalStats!$A$3:$AE$998,8,FALSE)</f>
        <v>1</v>
      </c>
      <c r="Y145" s="50">
        <f>VLOOKUP($U145,AvgGoalStats!$A$3:$AE$998,10,FALSE)</f>
        <v>1</v>
      </c>
      <c r="Z145" s="50">
        <f>VLOOKUP($U145,AvgGoalStats!$A$3:$AE$998,11,FALSE)</f>
        <v>0.5</v>
      </c>
      <c r="AA145" s="50">
        <f>VLOOKUP($U145,AvgGoalStats!$A$3:$AE$998,13,FALSE)</f>
        <v>0</v>
      </c>
      <c r="AB145" s="50">
        <f>VLOOKUP($U145,AvgGoalStats!$A$3:$AE$998,14,FALSE)</f>
        <v>1</v>
      </c>
      <c r="AC145" s="50">
        <f>VLOOKUP($U145,AvgGoalStats!$A$3:$AE$998,16,FALSE)</f>
        <v>1</v>
      </c>
      <c r="AD145" s="50">
        <f>VLOOKUP($U145,AvgGoalStats!$A$3:$AE$998,17,FALSE)</f>
        <v>1</v>
      </c>
      <c r="AE145" s="50">
        <f>VLOOKUP($U145,AvgGoalStats!$A$3:$AE$998,19,FALSE)</f>
        <v>1</v>
      </c>
      <c r="AF145" s="50">
        <f>VLOOKUP($U145,AvgGoalStats!$A$3:$AE$998,20,FALSE)</f>
        <v>0</v>
      </c>
      <c r="AG145" s="50">
        <f>VLOOKUP($U145,AvgGoalStats!$A$3:$AE$998,22,FALSE)</f>
        <v>0</v>
      </c>
      <c r="AH145" s="50">
        <f>VLOOKUP($U145,AvgGoalStats!$A$3:$AE$998,23,FALSE)</f>
        <v>0.5</v>
      </c>
      <c r="AI145" s="50">
        <f>VLOOKUP($U145,AvgGoalStats!$A$3:$AE$998,25,FALSE)</f>
        <v>0</v>
      </c>
      <c r="AJ145" s="50">
        <f>VLOOKUP($U145,AvgGoalStats!$A$3:$AE$998,26,FALSE)</f>
        <v>0</v>
      </c>
      <c r="AK145" s="50">
        <f>VLOOKUP($U145,AvgGoalStats!$A$3:$AE$998,28,FALSE)</f>
        <v>0</v>
      </c>
      <c r="AL145" s="50">
        <f>VLOOKUP($U145,AvgGoalStats!$A$3:$AE$998,29,FALSE)</f>
        <v>0.5</v>
      </c>
      <c r="AM145" s="50">
        <f>VLOOKUP($U145,AvgGoalStats!$A$3:$AE$998,31,FALSE)</f>
        <v>0</v>
      </c>
    </row>
    <row r="146" spans="1:39" hidden="1" x14ac:dyDescent="0.3">
      <c r="A146" s="51">
        <f>VLOOKUP($S146,AvgGoalStats!$A$3:$AE$998,5,FALSE)</f>
        <v>1</v>
      </c>
      <c r="B146" s="50">
        <f>VLOOKUP($S146,AvgGoalStats!$A$3:$AE$998,6,FALSE)</f>
        <v>1</v>
      </c>
      <c r="C146" s="50">
        <f>VLOOKUP($S146,AvgGoalStats!$A$3:$AE$998,8,FALSE)</f>
        <v>0.5</v>
      </c>
      <c r="D146" s="50">
        <f>VLOOKUP($S146,AvgGoalStats!$A$3:$AE$998,9,FALSE)</f>
        <v>1</v>
      </c>
      <c r="E146" s="50">
        <f>VLOOKUP($S146,AvgGoalStats!$A$3:$AE$998,11,FALSE)</f>
        <v>0.5</v>
      </c>
      <c r="F146" s="50">
        <f>VLOOKUP($S146,AvgGoalStats!$A$3:$AE$998,12,FALSE)</f>
        <v>0</v>
      </c>
      <c r="G146" s="50">
        <f>VLOOKUP($S146,AvgGoalStats!$A$3:$AE$998,14,FALSE)</f>
        <v>0</v>
      </c>
      <c r="H146" s="50">
        <f>VLOOKUP($S146,AvgGoalStats!$A$3:$AE$998,15,FALSE)</f>
        <v>0</v>
      </c>
      <c r="I146" s="50">
        <f>VLOOKUP($S146,AvgGoalStats!$A$3:$AE$998,17,FALSE)</f>
        <v>0</v>
      </c>
      <c r="J146" s="50">
        <f>VLOOKUP($S146,AvgGoalStats!$A$3:$AE$998,18,FALSE)</f>
        <v>0</v>
      </c>
      <c r="K146" s="50">
        <f>VLOOKUP($S146,AvgGoalStats!$A$3:$AE$998,20,FALSE)</f>
        <v>0</v>
      </c>
      <c r="L146" s="50">
        <f>VLOOKUP($S146,AvgGoalStats!$A$3:$AE$998,21,FALSE)</f>
        <v>0</v>
      </c>
      <c r="M146" s="50">
        <f>VLOOKUP($S146,AvgGoalStats!$A$3:$AE$998,23,FALSE)</f>
        <v>1</v>
      </c>
      <c r="N146" s="50">
        <f>VLOOKUP($S146,AvgGoalStats!$A$3:$AE$998,24,FALSE)</f>
        <v>1</v>
      </c>
      <c r="O146" s="50">
        <f>VLOOKUP($S146,AvgGoalStats!$A$3:$AE$998,26,FALSE)</f>
        <v>0.5</v>
      </c>
      <c r="P146" s="50">
        <f>VLOOKUP($S146,AvgGoalStats!$A$3:$AE$998,27,FALSE)</f>
        <v>1</v>
      </c>
      <c r="Q146" s="50">
        <f>VLOOKUP($S146,AvgGoalStats!$A$3:$AE$998,29,FALSE)</f>
        <v>0.5</v>
      </c>
      <c r="R146" s="50">
        <f>VLOOKUP($S146,AvgGoalStats!$A$3:$AE$998,30,FALSE)</f>
        <v>0</v>
      </c>
      <c r="S146" s="53" t="str">
        <f>Fixtures!A146</f>
        <v>Shrewsbury Town</v>
      </c>
      <c r="T146" s="54">
        <f>Fixtures!D146</f>
        <v>43694</v>
      </c>
      <c r="U146" s="53" t="str">
        <f>Fixtures!B146</f>
        <v>Rochdale</v>
      </c>
      <c r="V146" s="51">
        <f>VLOOKUP($U146,AvgGoalStats!$A$3:$AE$998,5,FALSE)</f>
        <v>3.5</v>
      </c>
      <c r="W146" s="50">
        <f>VLOOKUP($U146,AvgGoalStats!$A$3:$AE$998,7,FALSE)</f>
        <v>5</v>
      </c>
      <c r="X146" s="50">
        <f>VLOOKUP($U146,AvgGoalStats!$A$3:$AE$998,8,FALSE)</f>
        <v>2</v>
      </c>
      <c r="Y146" s="50">
        <f>VLOOKUP($U146,AvgGoalStats!$A$3:$AE$998,10,FALSE)</f>
        <v>3</v>
      </c>
      <c r="Z146" s="50">
        <f>VLOOKUP($U146,AvgGoalStats!$A$3:$AE$998,11,FALSE)</f>
        <v>1.5</v>
      </c>
      <c r="AA146" s="50">
        <f>VLOOKUP($U146,AvgGoalStats!$A$3:$AE$998,13,FALSE)</f>
        <v>2</v>
      </c>
      <c r="AB146" s="50">
        <f>VLOOKUP($U146,AvgGoalStats!$A$3:$AE$998,14,FALSE)</f>
        <v>0.5</v>
      </c>
      <c r="AC146" s="50">
        <f>VLOOKUP($U146,AvgGoalStats!$A$3:$AE$998,16,FALSE)</f>
        <v>1</v>
      </c>
      <c r="AD146" s="50">
        <f>VLOOKUP($U146,AvgGoalStats!$A$3:$AE$998,17,FALSE)</f>
        <v>0.5</v>
      </c>
      <c r="AE146" s="50">
        <f>VLOOKUP($U146,AvgGoalStats!$A$3:$AE$998,19,FALSE)</f>
        <v>1</v>
      </c>
      <c r="AF146" s="50">
        <f>VLOOKUP($U146,AvgGoalStats!$A$3:$AE$998,20,FALSE)</f>
        <v>0</v>
      </c>
      <c r="AG146" s="50">
        <f>VLOOKUP($U146,AvgGoalStats!$A$3:$AE$998,22,FALSE)</f>
        <v>0</v>
      </c>
      <c r="AH146" s="50">
        <f>VLOOKUP($U146,AvgGoalStats!$A$3:$AE$998,23,FALSE)</f>
        <v>3</v>
      </c>
      <c r="AI146" s="50">
        <f>VLOOKUP($U146,AvgGoalStats!$A$3:$AE$998,25,FALSE)</f>
        <v>4</v>
      </c>
      <c r="AJ146" s="50">
        <f>VLOOKUP($U146,AvgGoalStats!$A$3:$AE$998,26,FALSE)</f>
        <v>1.5</v>
      </c>
      <c r="AK146" s="50">
        <f>VLOOKUP($U146,AvgGoalStats!$A$3:$AE$998,28,FALSE)</f>
        <v>2</v>
      </c>
      <c r="AL146" s="50">
        <f>VLOOKUP($U146,AvgGoalStats!$A$3:$AE$998,29,FALSE)</f>
        <v>1.5</v>
      </c>
      <c r="AM146" s="50">
        <f>VLOOKUP($U146,AvgGoalStats!$A$3:$AE$998,31,FALSE)</f>
        <v>2</v>
      </c>
    </row>
    <row r="147" spans="1:39" hidden="1" x14ac:dyDescent="0.3">
      <c r="A147" s="51">
        <f>VLOOKUP($S147,AvgGoalStats!$A$3:$AE$998,5,FALSE)</f>
        <v>2</v>
      </c>
      <c r="B147" s="50">
        <f>VLOOKUP($S147,AvgGoalStats!$A$3:$AE$998,6,FALSE)</f>
        <v>2</v>
      </c>
      <c r="C147" s="50">
        <f>VLOOKUP($S147,AvgGoalStats!$A$3:$AE$998,8,FALSE)</f>
        <v>1</v>
      </c>
      <c r="D147" s="50">
        <f>VLOOKUP($S147,AvgGoalStats!$A$3:$AE$998,9,FALSE)</f>
        <v>1</v>
      </c>
      <c r="E147" s="50">
        <f>VLOOKUP($S147,AvgGoalStats!$A$3:$AE$998,11,FALSE)</f>
        <v>1</v>
      </c>
      <c r="F147" s="50">
        <f>VLOOKUP($S147,AvgGoalStats!$A$3:$AE$998,12,FALSE)</f>
        <v>1</v>
      </c>
      <c r="G147" s="50">
        <f>VLOOKUP($S147,AvgGoalStats!$A$3:$AE$998,14,FALSE)</f>
        <v>1</v>
      </c>
      <c r="H147" s="50">
        <f>VLOOKUP($S147,AvgGoalStats!$A$3:$AE$998,15,FALSE)</f>
        <v>1</v>
      </c>
      <c r="I147" s="50">
        <f>VLOOKUP($S147,AvgGoalStats!$A$3:$AE$998,17,FALSE)</f>
        <v>0</v>
      </c>
      <c r="J147" s="50">
        <f>VLOOKUP($S147,AvgGoalStats!$A$3:$AE$998,18,FALSE)</f>
        <v>0</v>
      </c>
      <c r="K147" s="50">
        <f>VLOOKUP($S147,AvgGoalStats!$A$3:$AE$998,20,FALSE)</f>
        <v>1</v>
      </c>
      <c r="L147" s="50">
        <f>VLOOKUP($S147,AvgGoalStats!$A$3:$AE$998,21,FALSE)</f>
        <v>1</v>
      </c>
      <c r="M147" s="50">
        <f>VLOOKUP($S147,AvgGoalStats!$A$3:$AE$998,23,FALSE)</f>
        <v>1</v>
      </c>
      <c r="N147" s="50">
        <f>VLOOKUP($S147,AvgGoalStats!$A$3:$AE$998,24,FALSE)</f>
        <v>1</v>
      </c>
      <c r="O147" s="50">
        <f>VLOOKUP($S147,AvgGoalStats!$A$3:$AE$998,26,FALSE)</f>
        <v>1</v>
      </c>
      <c r="P147" s="50">
        <f>VLOOKUP($S147,AvgGoalStats!$A$3:$AE$998,27,FALSE)</f>
        <v>1</v>
      </c>
      <c r="Q147" s="50">
        <f>VLOOKUP($S147,AvgGoalStats!$A$3:$AE$998,29,FALSE)</f>
        <v>0</v>
      </c>
      <c r="R147" s="50">
        <f>VLOOKUP($S147,AvgGoalStats!$A$3:$AE$998,30,FALSE)</f>
        <v>0</v>
      </c>
      <c r="S147" s="53" t="str">
        <f>Fixtures!A147</f>
        <v>Sunderland</v>
      </c>
      <c r="T147" s="54">
        <f>Fixtures!D147</f>
        <v>43694</v>
      </c>
      <c r="U147" s="53" t="str">
        <f>Fixtures!B147</f>
        <v>Portsmouth</v>
      </c>
      <c r="V147" s="51">
        <f>VLOOKUP($U147,AvgGoalStats!$A$3:$AE$998,5,FALSE)</f>
        <v>1.5</v>
      </c>
      <c r="W147" s="50">
        <f>VLOOKUP($U147,AvgGoalStats!$A$3:$AE$998,7,FALSE)</f>
        <v>1</v>
      </c>
      <c r="X147" s="50">
        <f>VLOOKUP($U147,AvgGoalStats!$A$3:$AE$998,8,FALSE)</f>
        <v>1</v>
      </c>
      <c r="Y147" s="50">
        <f>VLOOKUP($U147,AvgGoalStats!$A$3:$AE$998,10,FALSE)</f>
        <v>0</v>
      </c>
      <c r="Z147" s="50">
        <f>VLOOKUP($U147,AvgGoalStats!$A$3:$AE$998,11,FALSE)</f>
        <v>0.5</v>
      </c>
      <c r="AA147" s="50">
        <f>VLOOKUP($U147,AvgGoalStats!$A$3:$AE$998,13,FALSE)</f>
        <v>1</v>
      </c>
      <c r="AB147" s="50">
        <f>VLOOKUP($U147,AvgGoalStats!$A$3:$AE$998,14,FALSE)</f>
        <v>0.5</v>
      </c>
      <c r="AC147" s="50">
        <f>VLOOKUP($U147,AvgGoalStats!$A$3:$AE$998,16,FALSE)</f>
        <v>0</v>
      </c>
      <c r="AD147" s="50">
        <f>VLOOKUP($U147,AvgGoalStats!$A$3:$AE$998,17,FALSE)</f>
        <v>0.5</v>
      </c>
      <c r="AE147" s="50">
        <f>VLOOKUP($U147,AvgGoalStats!$A$3:$AE$998,19,FALSE)</f>
        <v>0</v>
      </c>
      <c r="AF147" s="50">
        <f>VLOOKUP($U147,AvgGoalStats!$A$3:$AE$998,20,FALSE)</f>
        <v>0</v>
      </c>
      <c r="AG147" s="50">
        <f>VLOOKUP($U147,AvgGoalStats!$A$3:$AE$998,22,FALSE)</f>
        <v>0</v>
      </c>
      <c r="AH147" s="50">
        <f>VLOOKUP($U147,AvgGoalStats!$A$3:$AE$998,23,FALSE)</f>
        <v>1</v>
      </c>
      <c r="AI147" s="50">
        <f>VLOOKUP($U147,AvgGoalStats!$A$3:$AE$998,25,FALSE)</f>
        <v>1</v>
      </c>
      <c r="AJ147" s="50">
        <f>VLOOKUP($U147,AvgGoalStats!$A$3:$AE$998,26,FALSE)</f>
        <v>0.5</v>
      </c>
      <c r="AK147" s="50">
        <f>VLOOKUP($U147,AvgGoalStats!$A$3:$AE$998,28,FALSE)</f>
        <v>0</v>
      </c>
      <c r="AL147" s="50">
        <f>VLOOKUP($U147,AvgGoalStats!$A$3:$AE$998,29,FALSE)</f>
        <v>0.5</v>
      </c>
      <c r="AM147" s="50">
        <f>VLOOKUP($U147,AvgGoalStats!$A$3:$AE$998,31,FALSE)</f>
        <v>1</v>
      </c>
    </row>
    <row r="148" spans="1:39" hidden="1" x14ac:dyDescent="0.3">
      <c r="A148" s="51">
        <f>VLOOKUP($S148,AvgGoalStats!$A$3:$AE$998,5,FALSE)</f>
        <v>3.5</v>
      </c>
      <c r="B148" s="50">
        <f>VLOOKUP($S148,AvgGoalStats!$A$3:$AE$998,6,FALSE)</f>
        <v>5</v>
      </c>
      <c r="C148" s="50">
        <f>VLOOKUP($S148,AvgGoalStats!$A$3:$AE$998,8,FALSE)</f>
        <v>1</v>
      </c>
      <c r="D148" s="50">
        <f>VLOOKUP($S148,AvgGoalStats!$A$3:$AE$998,9,FALSE)</f>
        <v>2</v>
      </c>
      <c r="E148" s="50">
        <f>VLOOKUP($S148,AvgGoalStats!$A$3:$AE$998,11,FALSE)</f>
        <v>2.5</v>
      </c>
      <c r="F148" s="50">
        <f>VLOOKUP($S148,AvgGoalStats!$A$3:$AE$998,12,FALSE)</f>
        <v>3</v>
      </c>
      <c r="G148" s="50">
        <f>VLOOKUP($S148,AvgGoalStats!$A$3:$AE$998,14,FALSE)</f>
        <v>1</v>
      </c>
      <c r="H148" s="50">
        <f>VLOOKUP($S148,AvgGoalStats!$A$3:$AE$998,15,FALSE)</f>
        <v>1</v>
      </c>
      <c r="I148" s="50">
        <f>VLOOKUP($S148,AvgGoalStats!$A$3:$AE$998,17,FALSE)</f>
        <v>0</v>
      </c>
      <c r="J148" s="50">
        <f>VLOOKUP($S148,AvgGoalStats!$A$3:$AE$998,18,FALSE)</f>
        <v>0</v>
      </c>
      <c r="K148" s="50">
        <f>VLOOKUP($S148,AvgGoalStats!$A$3:$AE$998,20,FALSE)</f>
        <v>1</v>
      </c>
      <c r="L148" s="50">
        <f>VLOOKUP($S148,AvgGoalStats!$A$3:$AE$998,21,FALSE)</f>
        <v>1</v>
      </c>
      <c r="M148" s="50">
        <f>VLOOKUP($S148,AvgGoalStats!$A$3:$AE$998,23,FALSE)</f>
        <v>2.5</v>
      </c>
      <c r="N148" s="50">
        <f>VLOOKUP($S148,AvgGoalStats!$A$3:$AE$998,24,FALSE)</f>
        <v>4</v>
      </c>
      <c r="O148" s="50">
        <f>VLOOKUP($S148,AvgGoalStats!$A$3:$AE$998,26,FALSE)</f>
        <v>1</v>
      </c>
      <c r="P148" s="50">
        <f>VLOOKUP($S148,AvgGoalStats!$A$3:$AE$998,27,FALSE)</f>
        <v>2</v>
      </c>
      <c r="Q148" s="50">
        <f>VLOOKUP($S148,AvgGoalStats!$A$3:$AE$998,29,FALSE)</f>
        <v>1.5</v>
      </c>
      <c r="R148" s="50">
        <f>VLOOKUP($S148,AvgGoalStats!$A$3:$AE$998,30,FALSE)</f>
        <v>2</v>
      </c>
      <c r="S148" s="53" t="str">
        <f>Fixtures!A148</f>
        <v>Tranmere Rovers</v>
      </c>
      <c r="T148" s="54">
        <f>Fixtures!D148</f>
        <v>43694</v>
      </c>
      <c r="U148" s="53" t="str">
        <f>Fixtures!B148</f>
        <v>Bolton Wanderers</v>
      </c>
      <c r="V148" s="51">
        <f>VLOOKUP($U148,AvgGoalStats!$A$3:$AE$998,5,FALSE)</f>
        <v>1</v>
      </c>
      <c r="W148" s="50">
        <f>VLOOKUP($U148,AvgGoalStats!$A$3:$AE$998,7,FALSE)</f>
        <v>2</v>
      </c>
      <c r="X148" s="50">
        <f>VLOOKUP($U148,AvgGoalStats!$A$3:$AE$998,8,FALSE)</f>
        <v>0</v>
      </c>
      <c r="Y148" s="50">
        <f>VLOOKUP($U148,AvgGoalStats!$A$3:$AE$998,10,FALSE)</f>
        <v>0</v>
      </c>
      <c r="Z148" s="50">
        <f>VLOOKUP($U148,AvgGoalStats!$A$3:$AE$998,11,FALSE)</f>
        <v>1</v>
      </c>
      <c r="AA148" s="50">
        <f>VLOOKUP($U148,AvgGoalStats!$A$3:$AE$998,13,FALSE)</f>
        <v>2</v>
      </c>
      <c r="AB148" s="50">
        <f>VLOOKUP($U148,AvgGoalStats!$A$3:$AE$998,14,FALSE)</f>
        <v>0</v>
      </c>
      <c r="AC148" s="50">
        <f>VLOOKUP($U148,AvgGoalStats!$A$3:$AE$998,16,FALSE)</f>
        <v>0</v>
      </c>
      <c r="AD148" s="50">
        <f>VLOOKUP($U148,AvgGoalStats!$A$3:$AE$998,17,FALSE)</f>
        <v>0</v>
      </c>
      <c r="AE148" s="50">
        <f>VLOOKUP($U148,AvgGoalStats!$A$3:$AE$998,19,FALSE)</f>
        <v>0</v>
      </c>
      <c r="AF148" s="50">
        <f>VLOOKUP($U148,AvgGoalStats!$A$3:$AE$998,20,FALSE)</f>
        <v>0</v>
      </c>
      <c r="AG148" s="50">
        <f>VLOOKUP($U148,AvgGoalStats!$A$3:$AE$998,22,FALSE)</f>
        <v>0</v>
      </c>
      <c r="AH148" s="50">
        <f>VLOOKUP($U148,AvgGoalStats!$A$3:$AE$998,23,FALSE)</f>
        <v>1</v>
      </c>
      <c r="AI148" s="50">
        <f>VLOOKUP($U148,AvgGoalStats!$A$3:$AE$998,25,FALSE)</f>
        <v>2</v>
      </c>
      <c r="AJ148" s="50">
        <f>VLOOKUP($U148,AvgGoalStats!$A$3:$AE$998,26,FALSE)</f>
        <v>0</v>
      </c>
      <c r="AK148" s="50">
        <f>VLOOKUP($U148,AvgGoalStats!$A$3:$AE$998,28,FALSE)</f>
        <v>0</v>
      </c>
      <c r="AL148" s="50">
        <f>VLOOKUP($U148,AvgGoalStats!$A$3:$AE$998,29,FALSE)</f>
        <v>1</v>
      </c>
      <c r="AM148" s="50">
        <f>VLOOKUP($U148,AvgGoalStats!$A$3:$AE$998,31,FALSE)</f>
        <v>2</v>
      </c>
    </row>
    <row r="149" spans="1:39" hidden="1" x14ac:dyDescent="0.3">
      <c r="A149" s="51">
        <f>VLOOKUP($S149,AvgGoalStats!$A$3:$AE$998,5,FALSE)</f>
        <v>1</v>
      </c>
      <c r="B149" s="50">
        <f>VLOOKUP($S149,AvgGoalStats!$A$3:$AE$998,6,FALSE)</f>
        <v>2</v>
      </c>
      <c r="C149" s="50">
        <f>VLOOKUP($S149,AvgGoalStats!$A$3:$AE$998,8,FALSE)</f>
        <v>1</v>
      </c>
      <c r="D149" s="50">
        <f>VLOOKUP($S149,AvgGoalStats!$A$3:$AE$998,9,FALSE)</f>
        <v>2</v>
      </c>
      <c r="E149" s="50">
        <f>VLOOKUP($S149,AvgGoalStats!$A$3:$AE$998,11,FALSE)</f>
        <v>0</v>
      </c>
      <c r="F149" s="50">
        <f>VLOOKUP($S149,AvgGoalStats!$A$3:$AE$998,12,FALSE)</f>
        <v>0</v>
      </c>
      <c r="G149" s="50">
        <f>VLOOKUP($S149,AvgGoalStats!$A$3:$AE$998,14,FALSE)</f>
        <v>0</v>
      </c>
      <c r="H149" s="50">
        <f>VLOOKUP($S149,AvgGoalStats!$A$3:$AE$998,15,FALSE)</f>
        <v>0</v>
      </c>
      <c r="I149" s="50">
        <f>VLOOKUP($S149,AvgGoalStats!$A$3:$AE$998,17,FALSE)</f>
        <v>0</v>
      </c>
      <c r="J149" s="50">
        <f>VLOOKUP($S149,AvgGoalStats!$A$3:$AE$998,18,FALSE)</f>
        <v>0</v>
      </c>
      <c r="K149" s="50">
        <f>VLOOKUP($S149,AvgGoalStats!$A$3:$AE$998,20,FALSE)</f>
        <v>0</v>
      </c>
      <c r="L149" s="50">
        <f>VLOOKUP($S149,AvgGoalStats!$A$3:$AE$998,21,FALSE)</f>
        <v>0</v>
      </c>
      <c r="M149" s="50">
        <f>VLOOKUP($S149,AvgGoalStats!$A$3:$AE$998,23,FALSE)</f>
        <v>1</v>
      </c>
      <c r="N149" s="50">
        <f>VLOOKUP($S149,AvgGoalStats!$A$3:$AE$998,24,FALSE)</f>
        <v>2</v>
      </c>
      <c r="O149" s="50">
        <f>VLOOKUP($S149,AvgGoalStats!$A$3:$AE$998,26,FALSE)</f>
        <v>1</v>
      </c>
      <c r="P149" s="50">
        <f>VLOOKUP($S149,AvgGoalStats!$A$3:$AE$998,27,FALSE)</f>
        <v>2</v>
      </c>
      <c r="Q149" s="50">
        <f>VLOOKUP($S149,AvgGoalStats!$A$3:$AE$998,29,FALSE)</f>
        <v>0</v>
      </c>
      <c r="R149" s="50">
        <f>VLOOKUP($S149,AvgGoalStats!$A$3:$AE$998,30,FALSE)</f>
        <v>0</v>
      </c>
      <c r="S149" s="53" t="str">
        <f>Fixtures!A149</f>
        <v>Wycombe Wanderers</v>
      </c>
      <c r="T149" s="54">
        <f>Fixtures!D149</f>
        <v>43694</v>
      </c>
      <c r="U149" s="53" t="str">
        <f>Fixtures!B149</f>
        <v>Milton Keynes Dons</v>
      </c>
      <c r="V149" s="51">
        <f>VLOOKUP($U149,AvgGoalStats!$A$3:$AE$998,5,FALSE)</f>
        <v>1</v>
      </c>
      <c r="W149" s="50" t="e">
        <f>VLOOKUP($U149,AvgGoalStats!$A$3:$AE$998,7,FALSE)</f>
        <v>#DIV/0!</v>
      </c>
      <c r="X149" s="50">
        <f>VLOOKUP($U149,AvgGoalStats!$A$3:$AE$998,8,FALSE)</f>
        <v>1</v>
      </c>
      <c r="Y149" s="50" t="e">
        <f>VLOOKUP($U149,AvgGoalStats!$A$3:$AE$998,10,FALSE)</f>
        <v>#DIV/0!</v>
      </c>
      <c r="Z149" s="50">
        <f>VLOOKUP($U149,AvgGoalStats!$A$3:$AE$998,11,FALSE)</f>
        <v>0</v>
      </c>
      <c r="AA149" s="50" t="e">
        <f>VLOOKUP($U149,AvgGoalStats!$A$3:$AE$998,13,FALSE)</f>
        <v>#DIV/0!</v>
      </c>
      <c r="AB149" s="50">
        <f>VLOOKUP($U149,AvgGoalStats!$A$3:$AE$998,14,FALSE)</f>
        <v>0</v>
      </c>
      <c r="AC149" s="50" t="e">
        <f>VLOOKUP($U149,AvgGoalStats!$A$3:$AE$998,16,FALSE)</f>
        <v>#DIV/0!</v>
      </c>
      <c r="AD149" s="50">
        <f>VLOOKUP($U149,AvgGoalStats!$A$3:$AE$998,17,FALSE)</f>
        <v>0</v>
      </c>
      <c r="AE149" s="50" t="e">
        <f>VLOOKUP($U149,AvgGoalStats!$A$3:$AE$998,19,FALSE)</f>
        <v>#DIV/0!</v>
      </c>
      <c r="AF149" s="50">
        <f>VLOOKUP($U149,AvgGoalStats!$A$3:$AE$998,20,FALSE)</f>
        <v>0</v>
      </c>
      <c r="AG149" s="50" t="e">
        <f>VLOOKUP($U149,AvgGoalStats!$A$3:$AE$998,22,FALSE)</f>
        <v>#DIV/0!</v>
      </c>
      <c r="AH149" s="50">
        <f>VLOOKUP($U149,AvgGoalStats!$A$3:$AE$998,23,FALSE)</f>
        <v>1</v>
      </c>
      <c r="AI149" s="50" t="e">
        <f>VLOOKUP($U149,AvgGoalStats!$A$3:$AE$998,25,FALSE)</f>
        <v>#DIV/0!</v>
      </c>
      <c r="AJ149" s="50">
        <f>VLOOKUP($U149,AvgGoalStats!$A$3:$AE$998,26,FALSE)</f>
        <v>1</v>
      </c>
      <c r="AK149" s="50" t="e">
        <f>VLOOKUP($U149,AvgGoalStats!$A$3:$AE$998,28,FALSE)</f>
        <v>#DIV/0!</v>
      </c>
      <c r="AL149" s="50">
        <f>VLOOKUP($U149,AvgGoalStats!$A$3:$AE$998,29,FALSE)</f>
        <v>0</v>
      </c>
      <c r="AM149" s="50" t="e">
        <f>VLOOKUP($U149,AvgGoalStats!$A$3:$AE$998,31,FALSE)</f>
        <v>#DIV/0!</v>
      </c>
    </row>
    <row r="150" spans="1:39" hidden="1" x14ac:dyDescent="0.3">
      <c r="A150" s="51">
        <f>VLOOKUP($S150,AvgGoalStats!$A$3:$AE$998,5,FALSE)</f>
        <v>1.5</v>
      </c>
      <c r="B150" s="50">
        <f>VLOOKUP($S150,AvgGoalStats!$A$3:$AE$998,6,FALSE)</f>
        <v>1</v>
      </c>
      <c r="C150" s="50">
        <f>VLOOKUP($S150,AvgGoalStats!$A$3:$AE$998,8,FALSE)</f>
        <v>0.5</v>
      </c>
      <c r="D150" s="50">
        <f>VLOOKUP($S150,AvgGoalStats!$A$3:$AE$998,9,FALSE)</f>
        <v>1</v>
      </c>
      <c r="E150" s="50">
        <f>VLOOKUP($S150,AvgGoalStats!$A$3:$AE$998,11,FALSE)</f>
        <v>1</v>
      </c>
      <c r="F150" s="50">
        <f>VLOOKUP($S150,AvgGoalStats!$A$3:$AE$998,12,FALSE)</f>
        <v>0</v>
      </c>
      <c r="G150" s="50">
        <f>VLOOKUP($S150,AvgGoalStats!$A$3:$AE$998,14,FALSE)</f>
        <v>1</v>
      </c>
      <c r="H150" s="50">
        <f>VLOOKUP($S150,AvgGoalStats!$A$3:$AE$998,15,FALSE)</f>
        <v>1</v>
      </c>
      <c r="I150" s="50">
        <f>VLOOKUP($S150,AvgGoalStats!$A$3:$AE$998,17,FALSE)</f>
        <v>0.5</v>
      </c>
      <c r="J150" s="50">
        <f>VLOOKUP($S150,AvgGoalStats!$A$3:$AE$998,18,FALSE)</f>
        <v>1</v>
      </c>
      <c r="K150" s="50">
        <f>VLOOKUP($S150,AvgGoalStats!$A$3:$AE$998,20,FALSE)</f>
        <v>0.5</v>
      </c>
      <c r="L150" s="50">
        <f>VLOOKUP($S150,AvgGoalStats!$A$3:$AE$998,21,FALSE)</f>
        <v>0</v>
      </c>
      <c r="M150" s="50">
        <f>VLOOKUP($S150,AvgGoalStats!$A$3:$AE$998,23,FALSE)</f>
        <v>0.5</v>
      </c>
      <c r="N150" s="50">
        <f>VLOOKUP($S150,AvgGoalStats!$A$3:$AE$998,24,FALSE)</f>
        <v>0</v>
      </c>
      <c r="O150" s="50">
        <f>VLOOKUP($S150,AvgGoalStats!$A$3:$AE$998,26,FALSE)</f>
        <v>0</v>
      </c>
      <c r="P150" s="50">
        <f>VLOOKUP($S150,AvgGoalStats!$A$3:$AE$998,27,FALSE)</f>
        <v>0</v>
      </c>
      <c r="Q150" s="50">
        <f>VLOOKUP($S150,AvgGoalStats!$A$3:$AE$998,29,FALSE)</f>
        <v>0.5</v>
      </c>
      <c r="R150" s="50">
        <f>VLOOKUP($S150,AvgGoalStats!$A$3:$AE$998,30,FALSE)</f>
        <v>0</v>
      </c>
      <c r="S150" s="53" t="str">
        <f>Fixtures!A150</f>
        <v>Barnsley</v>
      </c>
      <c r="T150" s="54">
        <f>Fixtures!D150</f>
        <v>43694</v>
      </c>
      <c r="U150" s="53" t="str">
        <f>Fixtures!B150</f>
        <v>Charlton Athletic</v>
      </c>
      <c r="V150" s="51">
        <f>VLOOKUP($U150,AvgGoalStats!$A$3:$AE$998,5,FALSE)</f>
        <v>3.5</v>
      </c>
      <c r="W150" s="50">
        <f>VLOOKUP($U150,AvgGoalStats!$A$3:$AE$998,7,FALSE)</f>
        <v>3</v>
      </c>
      <c r="X150" s="50">
        <f>VLOOKUP($U150,AvgGoalStats!$A$3:$AE$998,8,FALSE)</f>
        <v>2.5</v>
      </c>
      <c r="Y150" s="50">
        <f>VLOOKUP($U150,AvgGoalStats!$A$3:$AE$998,10,FALSE)</f>
        <v>2</v>
      </c>
      <c r="Z150" s="50">
        <f>VLOOKUP($U150,AvgGoalStats!$A$3:$AE$998,11,FALSE)</f>
        <v>1</v>
      </c>
      <c r="AA150" s="50">
        <f>VLOOKUP($U150,AvgGoalStats!$A$3:$AE$998,13,FALSE)</f>
        <v>1</v>
      </c>
      <c r="AB150" s="50">
        <f>VLOOKUP($U150,AvgGoalStats!$A$3:$AE$998,14,FALSE)</f>
        <v>1.5</v>
      </c>
      <c r="AC150" s="50">
        <f>VLOOKUP($U150,AvgGoalStats!$A$3:$AE$998,16,FALSE)</f>
        <v>1</v>
      </c>
      <c r="AD150" s="50">
        <f>VLOOKUP($U150,AvgGoalStats!$A$3:$AE$998,17,FALSE)</f>
        <v>1</v>
      </c>
      <c r="AE150" s="50">
        <f>VLOOKUP($U150,AvgGoalStats!$A$3:$AE$998,19,FALSE)</f>
        <v>1</v>
      </c>
      <c r="AF150" s="50">
        <f>VLOOKUP($U150,AvgGoalStats!$A$3:$AE$998,20,FALSE)</f>
        <v>0.5</v>
      </c>
      <c r="AG150" s="50">
        <f>VLOOKUP($U150,AvgGoalStats!$A$3:$AE$998,22,FALSE)</f>
        <v>0</v>
      </c>
      <c r="AH150" s="50">
        <f>VLOOKUP($U150,AvgGoalStats!$A$3:$AE$998,23,FALSE)</f>
        <v>2</v>
      </c>
      <c r="AI150" s="50">
        <f>VLOOKUP($U150,AvgGoalStats!$A$3:$AE$998,25,FALSE)</f>
        <v>2</v>
      </c>
      <c r="AJ150" s="50">
        <f>VLOOKUP($U150,AvgGoalStats!$A$3:$AE$998,26,FALSE)</f>
        <v>1.5</v>
      </c>
      <c r="AK150" s="50">
        <f>VLOOKUP($U150,AvgGoalStats!$A$3:$AE$998,28,FALSE)</f>
        <v>1</v>
      </c>
      <c r="AL150" s="50">
        <f>VLOOKUP($U150,AvgGoalStats!$A$3:$AE$998,29,FALSE)</f>
        <v>0.5</v>
      </c>
      <c r="AM150" s="50">
        <f>VLOOKUP($U150,AvgGoalStats!$A$3:$AE$998,31,FALSE)</f>
        <v>1</v>
      </c>
    </row>
    <row r="151" spans="1:39" hidden="1" x14ac:dyDescent="0.3">
      <c r="A151" s="51">
        <f>VLOOKUP($S151,AvgGoalStats!$A$3:$AE$998,5,FALSE)</f>
        <v>2.5</v>
      </c>
      <c r="B151" s="50">
        <f>VLOOKUP($S151,AvgGoalStats!$A$3:$AE$998,6,FALSE)</f>
        <v>3</v>
      </c>
      <c r="C151" s="50">
        <f>VLOOKUP($S151,AvgGoalStats!$A$3:$AE$998,8,FALSE)</f>
        <v>0.5</v>
      </c>
      <c r="D151" s="50">
        <f>VLOOKUP($S151,AvgGoalStats!$A$3:$AE$998,9,FALSE)</f>
        <v>1</v>
      </c>
      <c r="E151" s="50">
        <f>VLOOKUP($S151,AvgGoalStats!$A$3:$AE$998,11,FALSE)</f>
        <v>2</v>
      </c>
      <c r="F151" s="50">
        <f>VLOOKUP($S151,AvgGoalStats!$A$3:$AE$998,12,FALSE)</f>
        <v>2</v>
      </c>
      <c r="G151" s="50">
        <f>VLOOKUP($S151,AvgGoalStats!$A$3:$AE$998,14,FALSE)</f>
        <v>1</v>
      </c>
      <c r="H151" s="50">
        <f>VLOOKUP($S151,AvgGoalStats!$A$3:$AE$998,15,FALSE)</f>
        <v>1</v>
      </c>
      <c r="I151" s="50">
        <f>VLOOKUP($S151,AvgGoalStats!$A$3:$AE$998,17,FALSE)</f>
        <v>0</v>
      </c>
      <c r="J151" s="50">
        <f>VLOOKUP($S151,AvgGoalStats!$A$3:$AE$998,18,FALSE)</f>
        <v>0</v>
      </c>
      <c r="K151" s="50">
        <f>VLOOKUP($S151,AvgGoalStats!$A$3:$AE$998,20,FALSE)</f>
        <v>1</v>
      </c>
      <c r="L151" s="50">
        <f>VLOOKUP($S151,AvgGoalStats!$A$3:$AE$998,21,FALSE)</f>
        <v>1</v>
      </c>
      <c r="M151" s="50">
        <f>VLOOKUP($S151,AvgGoalStats!$A$3:$AE$998,23,FALSE)</f>
        <v>1.5</v>
      </c>
      <c r="N151" s="50">
        <f>VLOOKUP($S151,AvgGoalStats!$A$3:$AE$998,24,FALSE)</f>
        <v>2</v>
      </c>
      <c r="O151" s="50">
        <f>VLOOKUP($S151,AvgGoalStats!$A$3:$AE$998,26,FALSE)</f>
        <v>0.5</v>
      </c>
      <c r="P151" s="50">
        <f>VLOOKUP($S151,AvgGoalStats!$A$3:$AE$998,27,FALSE)</f>
        <v>1</v>
      </c>
      <c r="Q151" s="50">
        <f>VLOOKUP($S151,AvgGoalStats!$A$3:$AE$998,29,FALSE)</f>
        <v>1</v>
      </c>
      <c r="R151" s="50">
        <f>VLOOKUP($S151,AvgGoalStats!$A$3:$AE$998,30,FALSE)</f>
        <v>1</v>
      </c>
      <c r="S151" s="53" t="str">
        <f>Fixtures!A151</f>
        <v>Blackburn Rovers</v>
      </c>
      <c r="T151" s="54">
        <f>Fixtures!D151</f>
        <v>43694</v>
      </c>
      <c r="U151" s="53" t="str">
        <f>Fixtures!B151</f>
        <v>Middlesbrough</v>
      </c>
      <c r="V151" s="51">
        <f>VLOOKUP($U151,AvgGoalStats!$A$3:$AE$998,5,FALSE)</f>
        <v>3.5</v>
      </c>
      <c r="W151" s="50">
        <f>VLOOKUP($U151,AvgGoalStats!$A$3:$AE$998,7,FALSE)</f>
        <v>6</v>
      </c>
      <c r="X151" s="50">
        <f>VLOOKUP($U151,AvgGoalStats!$A$3:$AE$998,8,FALSE)</f>
        <v>1.5</v>
      </c>
      <c r="Y151" s="50">
        <f>VLOOKUP($U151,AvgGoalStats!$A$3:$AE$998,10,FALSE)</f>
        <v>3</v>
      </c>
      <c r="Z151" s="50">
        <f>VLOOKUP($U151,AvgGoalStats!$A$3:$AE$998,11,FALSE)</f>
        <v>2</v>
      </c>
      <c r="AA151" s="50">
        <f>VLOOKUP($U151,AvgGoalStats!$A$3:$AE$998,13,FALSE)</f>
        <v>3</v>
      </c>
      <c r="AB151" s="50">
        <f>VLOOKUP($U151,AvgGoalStats!$A$3:$AE$998,14,FALSE)</f>
        <v>2</v>
      </c>
      <c r="AC151" s="50">
        <f>VLOOKUP($U151,AvgGoalStats!$A$3:$AE$998,16,FALSE)</f>
        <v>4</v>
      </c>
      <c r="AD151" s="50">
        <f>VLOOKUP($U151,AvgGoalStats!$A$3:$AE$998,17,FALSE)</f>
        <v>1</v>
      </c>
      <c r="AE151" s="50">
        <f>VLOOKUP($U151,AvgGoalStats!$A$3:$AE$998,19,FALSE)</f>
        <v>2</v>
      </c>
      <c r="AF151" s="50">
        <f>VLOOKUP($U151,AvgGoalStats!$A$3:$AE$998,20,FALSE)</f>
        <v>1</v>
      </c>
      <c r="AG151" s="50">
        <f>VLOOKUP($U151,AvgGoalStats!$A$3:$AE$998,22,FALSE)</f>
        <v>2</v>
      </c>
      <c r="AH151" s="50">
        <f>VLOOKUP($U151,AvgGoalStats!$A$3:$AE$998,23,FALSE)</f>
        <v>1.5</v>
      </c>
      <c r="AI151" s="50">
        <f>VLOOKUP($U151,AvgGoalStats!$A$3:$AE$998,25,FALSE)</f>
        <v>2</v>
      </c>
      <c r="AJ151" s="50">
        <f>VLOOKUP($U151,AvgGoalStats!$A$3:$AE$998,26,FALSE)</f>
        <v>0.5</v>
      </c>
      <c r="AK151" s="50">
        <f>VLOOKUP($U151,AvgGoalStats!$A$3:$AE$998,28,FALSE)</f>
        <v>1</v>
      </c>
      <c r="AL151" s="50">
        <f>VLOOKUP($U151,AvgGoalStats!$A$3:$AE$998,29,FALSE)</f>
        <v>1</v>
      </c>
      <c r="AM151" s="50">
        <f>VLOOKUP($U151,AvgGoalStats!$A$3:$AE$998,31,FALSE)</f>
        <v>1</v>
      </c>
    </row>
    <row r="152" spans="1:39" hidden="1" x14ac:dyDescent="0.3">
      <c r="A152" s="51">
        <f>VLOOKUP($S152,AvgGoalStats!$A$3:$AE$998,5,FALSE)</f>
        <v>1</v>
      </c>
      <c r="B152" s="50">
        <f>VLOOKUP($S152,AvgGoalStats!$A$3:$AE$998,6,FALSE)</f>
        <v>1</v>
      </c>
      <c r="C152" s="50">
        <f>VLOOKUP($S152,AvgGoalStats!$A$3:$AE$998,8,FALSE)</f>
        <v>0.5</v>
      </c>
      <c r="D152" s="50">
        <f>VLOOKUP($S152,AvgGoalStats!$A$3:$AE$998,9,FALSE)</f>
        <v>0</v>
      </c>
      <c r="E152" s="50">
        <f>VLOOKUP($S152,AvgGoalStats!$A$3:$AE$998,11,FALSE)</f>
        <v>0.5</v>
      </c>
      <c r="F152" s="50">
        <f>VLOOKUP($S152,AvgGoalStats!$A$3:$AE$998,12,FALSE)</f>
        <v>1</v>
      </c>
      <c r="G152" s="50">
        <f>VLOOKUP($S152,AvgGoalStats!$A$3:$AE$998,14,FALSE)</f>
        <v>0.5</v>
      </c>
      <c r="H152" s="50">
        <f>VLOOKUP($S152,AvgGoalStats!$A$3:$AE$998,15,FALSE)</f>
        <v>1</v>
      </c>
      <c r="I152" s="50">
        <f>VLOOKUP($S152,AvgGoalStats!$A$3:$AE$998,17,FALSE)</f>
        <v>0</v>
      </c>
      <c r="J152" s="50">
        <f>VLOOKUP($S152,AvgGoalStats!$A$3:$AE$998,18,FALSE)</f>
        <v>0</v>
      </c>
      <c r="K152" s="50">
        <f>VLOOKUP($S152,AvgGoalStats!$A$3:$AE$998,20,FALSE)</f>
        <v>0.5</v>
      </c>
      <c r="L152" s="50">
        <f>VLOOKUP($S152,AvgGoalStats!$A$3:$AE$998,21,FALSE)</f>
        <v>1</v>
      </c>
      <c r="M152" s="50">
        <f>VLOOKUP($S152,AvgGoalStats!$A$3:$AE$998,23,FALSE)</f>
        <v>0.5</v>
      </c>
      <c r="N152" s="50">
        <f>VLOOKUP($S152,AvgGoalStats!$A$3:$AE$998,24,FALSE)</f>
        <v>0</v>
      </c>
      <c r="O152" s="50">
        <f>VLOOKUP($S152,AvgGoalStats!$A$3:$AE$998,26,FALSE)</f>
        <v>0.5</v>
      </c>
      <c r="P152" s="50">
        <f>VLOOKUP($S152,AvgGoalStats!$A$3:$AE$998,27,FALSE)</f>
        <v>0</v>
      </c>
      <c r="Q152" s="50">
        <f>VLOOKUP($S152,AvgGoalStats!$A$3:$AE$998,29,FALSE)</f>
        <v>0</v>
      </c>
      <c r="R152" s="50">
        <f>VLOOKUP($S152,AvgGoalStats!$A$3:$AE$998,30,FALSE)</f>
        <v>0</v>
      </c>
      <c r="S152" s="53" t="str">
        <f>Fixtures!A152</f>
        <v>Brentford</v>
      </c>
      <c r="T152" s="54">
        <f>Fixtures!D152</f>
        <v>43694</v>
      </c>
      <c r="U152" s="53" t="str">
        <f>Fixtures!B152</f>
        <v>Hull City</v>
      </c>
      <c r="V152" s="51">
        <f>VLOOKUP($U152,AvgGoalStats!$A$3:$AE$998,5,FALSE)</f>
        <v>3</v>
      </c>
      <c r="W152" s="50">
        <f>VLOOKUP($U152,AvgGoalStats!$A$3:$AE$998,7,FALSE)</f>
        <v>3</v>
      </c>
      <c r="X152" s="50">
        <f>VLOOKUP($U152,AvgGoalStats!$A$3:$AE$998,8,FALSE)</f>
        <v>1.5</v>
      </c>
      <c r="Y152" s="50">
        <f>VLOOKUP($U152,AvgGoalStats!$A$3:$AE$998,10,FALSE)</f>
        <v>1</v>
      </c>
      <c r="Z152" s="50">
        <f>VLOOKUP($U152,AvgGoalStats!$A$3:$AE$998,11,FALSE)</f>
        <v>1.5</v>
      </c>
      <c r="AA152" s="50">
        <f>VLOOKUP($U152,AvgGoalStats!$A$3:$AE$998,13,FALSE)</f>
        <v>2</v>
      </c>
      <c r="AB152" s="50">
        <f>VLOOKUP($U152,AvgGoalStats!$A$3:$AE$998,14,FALSE)</f>
        <v>1.5</v>
      </c>
      <c r="AC152" s="50">
        <f>VLOOKUP($U152,AvgGoalStats!$A$3:$AE$998,16,FALSE)</f>
        <v>1</v>
      </c>
      <c r="AD152" s="50">
        <f>VLOOKUP($U152,AvgGoalStats!$A$3:$AE$998,17,FALSE)</f>
        <v>1.5</v>
      </c>
      <c r="AE152" s="50">
        <f>VLOOKUP($U152,AvgGoalStats!$A$3:$AE$998,19,FALSE)</f>
        <v>1</v>
      </c>
      <c r="AF152" s="50">
        <f>VLOOKUP($U152,AvgGoalStats!$A$3:$AE$998,20,FALSE)</f>
        <v>0</v>
      </c>
      <c r="AG152" s="50">
        <f>VLOOKUP($U152,AvgGoalStats!$A$3:$AE$998,22,FALSE)</f>
        <v>0</v>
      </c>
      <c r="AH152" s="50">
        <f>VLOOKUP($U152,AvgGoalStats!$A$3:$AE$998,23,FALSE)</f>
        <v>1.5</v>
      </c>
      <c r="AI152" s="50">
        <f>VLOOKUP($U152,AvgGoalStats!$A$3:$AE$998,25,FALSE)</f>
        <v>2</v>
      </c>
      <c r="AJ152" s="50">
        <f>VLOOKUP($U152,AvgGoalStats!$A$3:$AE$998,26,FALSE)</f>
        <v>0</v>
      </c>
      <c r="AK152" s="50">
        <f>VLOOKUP($U152,AvgGoalStats!$A$3:$AE$998,28,FALSE)</f>
        <v>0</v>
      </c>
      <c r="AL152" s="50">
        <f>VLOOKUP($U152,AvgGoalStats!$A$3:$AE$998,29,FALSE)</f>
        <v>1.5</v>
      </c>
      <c r="AM152" s="50">
        <f>VLOOKUP($U152,AvgGoalStats!$A$3:$AE$998,31,FALSE)</f>
        <v>2</v>
      </c>
    </row>
    <row r="153" spans="1:39" hidden="1" x14ac:dyDescent="0.3">
      <c r="A153" s="51">
        <f>VLOOKUP($S153,AvgGoalStats!$A$3:$AE$998,5,FALSE)</f>
        <v>3</v>
      </c>
      <c r="B153" s="50">
        <f>VLOOKUP($S153,AvgGoalStats!$A$3:$AE$998,6,FALSE)</f>
        <v>4</v>
      </c>
      <c r="C153" s="50">
        <f>VLOOKUP($S153,AvgGoalStats!$A$3:$AE$998,8,FALSE)</f>
        <v>1</v>
      </c>
      <c r="D153" s="50">
        <f>VLOOKUP($S153,AvgGoalStats!$A$3:$AE$998,9,FALSE)</f>
        <v>1</v>
      </c>
      <c r="E153" s="50">
        <f>VLOOKUP($S153,AvgGoalStats!$A$3:$AE$998,11,FALSE)</f>
        <v>2</v>
      </c>
      <c r="F153" s="50">
        <f>VLOOKUP($S153,AvgGoalStats!$A$3:$AE$998,12,FALSE)</f>
        <v>3</v>
      </c>
      <c r="G153" s="50">
        <f>VLOOKUP($S153,AvgGoalStats!$A$3:$AE$998,14,FALSE)</f>
        <v>0.5</v>
      </c>
      <c r="H153" s="50">
        <f>VLOOKUP($S153,AvgGoalStats!$A$3:$AE$998,15,FALSE)</f>
        <v>1</v>
      </c>
      <c r="I153" s="50">
        <f>VLOOKUP($S153,AvgGoalStats!$A$3:$AE$998,17,FALSE)</f>
        <v>0</v>
      </c>
      <c r="J153" s="50">
        <f>VLOOKUP($S153,AvgGoalStats!$A$3:$AE$998,18,FALSE)</f>
        <v>0</v>
      </c>
      <c r="K153" s="50">
        <f>VLOOKUP($S153,AvgGoalStats!$A$3:$AE$998,20,FALSE)</f>
        <v>0.5</v>
      </c>
      <c r="L153" s="50">
        <f>VLOOKUP($S153,AvgGoalStats!$A$3:$AE$998,21,FALSE)</f>
        <v>1</v>
      </c>
      <c r="M153" s="50">
        <f>VLOOKUP($S153,AvgGoalStats!$A$3:$AE$998,23,FALSE)</f>
        <v>2.5</v>
      </c>
      <c r="N153" s="50">
        <f>VLOOKUP($S153,AvgGoalStats!$A$3:$AE$998,24,FALSE)</f>
        <v>3</v>
      </c>
      <c r="O153" s="50">
        <f>VLOOKUP($S153,AvgGoalStats!$A$3:$AE$998,26,FALSE)</f>
        <v>1</v>
      </c>
      <c r="P153" s="50">
        <f>VLOOKUP($S153,AvgGoalStats!$A$3:$AE$998,27,FALSE)</f>
        <v>1</v>
      </c>
      <c r="Q153" s="50">
        <f>VLOOKUP($S153,AvgGoalStats!$A$3:$AE$998,29,FALSE)</f>
        <v>1.5</v>
      </c>
      <c r="R153" s="50">
        <f>VLOOKUP($S153,AvgGoalStats!$A$3:$AE$998,30,FALSE)</f>
        <v>2</v>
      </c>
      <c r="S153" s="53" t="str">
        <f>Fixtures!A153</f>
        <v>Bristol City</v>
      </c>
      <c r="T153" s="54">
        <f>Fixtures!D153</f>
        <v>43694</v>
      </c>
      <c r="U153" s="53" t="str">
        <f>Fixtures!B153</f>
        <v>Queens Park Rangers</v>
      </c>
      <c r="V153" s="51">
        <f>VLOOKUP($U153,AvgGoalStats!$A$3:$AE$998,5,FALSE)</f>
        <v>2.5</v>
      </c>
      <c r="W153" s="50">
        <f>VLOOKUP($U153,AvgGoalStats!$A$3:$AE$998,7,FALSE)</f>
        <v>3</v>
      </c>
      <c r="X153" s="50">
        <f>VLOOKUP($U153,AvgGoalStats!$A$3:$AE$998,8,FALSE)</f>
        <v>1.5</v>
      </c>
      <c r="Y153" s="50">
        <f>VLOOKUP($U153,AvgGoalStats!$A$3:$AE$998,10,FALSE)</f>
        <v>2</v>
      </c>
      <c r="Z153" s="50">
        <f>VLOOKUP($U153,AvgGoalStats!$A$3:$AE$998,11,FALSE)</f>
        <v>1</v>
      </c>
      <c r="AA153" s="50">
        <f>VLOOKUP($U153,AvgGoalStats!$A$3:$AE$998,13,FALSE)</f>
        <v>1</v>
      </c>
      <c r="AB153" s="50">
        <f>VLOOKUP($U153,AvgGoalStats!$A$3:$AE$998,14,FALSE)</f>
        <v>0.5</v>
      </c>
      <c r="AC153" s="50">
        <f>VLOOKUP($U153,AvgGoalStats!$A$3:$AE$998,16,FALSE)</f>
        <v>1</v>
      </c>
      <c r="AD153" s="50">
        <f>VLOOKUP($U153,AvgGoalStats!$A$3:$AE$998,17,FALSE)</f>
        <v>0.5</v>
      </c>
      <c r="AE153" s="50">
        <f>VLOOKUP($U153,AvgGoalStats!$A$3:$AE$998,19,FALSE)</f>
        <v>1</v>
      </c>
      <c r="AF153" s="50">
        <f>VLOOKUP($U153,AvgGoalStats!$A$3:$AE$998,20,FALSE)</f>
        <v>0</v>
      </c>
      <c r="AG153" s="50">
        <f>VLOOKUP($U153,AvgGoalStats!$A$3:$AE$998,22,FALSE)</f>
        <v>0</v>
      </c>
      <c r="AH153" s="50">
        <f>VLOOKUP($U153,AvgGoalStats!$A$3:$AE$998,23,FALSE)</f>
        <v>2</v>
      </c>
      <c r="AI153" s="50">
        <f>VLOOKUP($U153,AvgGoalStats!$A$3:$AE$998,25,FALSE)</f>
        <v>2</v>
      </c>
      <c r="AJ153" s="50">
        <f>VLOOKUP($U153,AvgGoalStats!$A$3:$AE$998,26,FALSE)</f>
        <v>1</v>
      </c>
      <c r="AK153" s="50">
        <f>VLOOKUP($U153,AvgGoalStats!$A$3:$AE$998,28,FALSE)</f>
        <v>1</v>
      </c>
      <c r="AL153" s="50">
        <f>VLOOKUP($U153,AvgGoalStats!$A$3:$AE$998,29,FALSE)</f>
        <v>1</v>
      </c>
      <c r="AM153" s="50">
        <f>VLOOKUP($U153,AvgGoalStats!$A$3:$AE$998,31,FALSE)</f>
        <v>1</v>
      </c>
    </row>
    <row r="154" spans="1:39" hidden="1" x14ac:dyDescent="0.3">
      <c r="A154" s="51">
        <f>VLOOKUP($S154,AvgGoalStats!$A$3:$AE$998,5,FALSE)</f>
        <v>4.5</v>
      </c>
      <c r="B154" s="50">
        <f>VLOOKUP($S154,AvgGoalStats!$A$3:$AE$998,6,FALSE)</f>
        <v>6</v>
      </c>
      <c r="C154" s="50">
        <f>VLOOKUP($S154,AvgGoalStats!$A$3:$AE$998,8,FALSE)</f>
        <v>2</v>
      </c>
      <c r="D154" s="50">
        <f>VLOOKUP($S154,AvgGoalStats!$A$3:$AE$998,9,FALSE)</f>
        <v>3</v>
      </c>
      <c r="E154" s="50">
        <f>VLOOKUP($S154,AvgGoalStats!$A$3:$AE$998,11,FALSE)</f>
        <v>2.5</v>
      </c>
      <c r="F154" s="50">
        <f>VLOOKUP($S154,AvgGoalStats!$A$3:$AE$998,12,FALSE)</f>
        <v>3</v>
      </c>
      <c r="G154" s="50">
        <f>VLOOKUP($S154,AvgGoalStats!$A$3:$AE$998,14,FALSE)</f>
        <v>2</v>
      </c>
      <c r="H154" s="50">
        <f>VLOOKUP($S154,AvgGoalStats!$A$3:$AE$998,15,FALSE)</f>
        <v>4</v>
      </c>
      <c r="I154" s="50">
        <f>VLOOKUP($S154,AvgGoalStats!$A$3:$AE$998,17,FALSE)</f>
        <v>1</v>
      </c>
      <c r="J154" s="50">
        <f>VLOOKUP($S154,AvgGoalStats!$A$3:$AE$998,18,FALSE)</f>
        <v>2</v>
      </c>
      <c r="K154" s="50">
        <f>VLOOKUP($S154,AvgGoalStats!$A$3:$AE$998,20,FALSE)</f>
        <v>1</v>
      </c>
      <c r="L154" s="50">
        <f>VLOOKUP($S154,AvgGoalStats!$A$3:$AE$998,21,FALSE)</f>
        <v>2</v>
      </c>
      <c r="M154" s="50">
        <f>VLOOKUP($S154,AvgGoalStats!$A$3:$AE$998,23,FALSE)</f>
        <v>2.5</v>
      </c>
      <c r="N154" s="50">
        <f>VLOOKUP($S154,AvgGoalStats!$A$3:$AE$998,24,FALSE)</f>
        <v>2</v>
      </c>
      <c r="O154" s="50">
        <f>VLOOKUP($S154,AvgGoalStats!$A$3:$AE$998,26,FALSE)</f>
        <v>1</v>
      </c>
      <c r="P154" s="50">
        <f>VLOOKUP($S154,AvgGoalStats!$A$3:$AE$998,27,FALSE)</f>
        <v>1</v>
      </c>
      <c r="Q154" s="50">
        <f>VLOOKUP($S154,AvgGoalStats!$A$3:$AE$998,29,FALSE)</f>
        <v>1.5</v>
      </c>
      <c r="R154" s="50">
        <f>VLOOKUP($S154,AvgGoalStats!$A$3:$AE$998,30,FALSE)</f>
        <v>1</v>
      </c>
      <c r="S154" s="53" t="str">
        <f>Fixtures!A154</f>
        <v>Luton Town</v>
      </c>
      <c r="T154" s="54">
        <f>Fixtures!D154</f>
        <v>43694</v>
      </c>
      <c r="U154" s="53" t="str">
        <f>Fixtures!B154</f>
        <v>West Bromwich Albion</v>
      </c>
      <c r="V154" s="51">
        <f>VLOOKUP($U154,AvgGoalStats!$A$3:$AE$998,5,FALSE)</f>
        <v>2.5</v>
      </c>
      <c r="W154" s="50">
        <f>VLOOKUP($U154,AvgGoalStats!$A$3:$AE$998,7,FALSE)</f>
        <v>3</v>
      </c>
      <c r="X154" s="50">
        <f>VLOOKUP($U154,AvgGoalStats!$A$3:$AE$998,8,FALSE)</f>
        <v>1.5</v>
      </c>
      <c r="Y154" s="50">
        <f>VLOOKUP($U154,AvgGoalStats!$A$3:$AE$998,10,FALSE)</f>
        <v>2</v>
      </c>
      <c r="Z154" s="50">
        <f>VLOOKUP($U154,AvgGoalStats!$A$3:$AE$998,11,FALSE)</f>
        <v>1</v>
      </c>
      <c r="AA154" s="50">
        <f>VLOOKUP($U154,AvgGoalStats!$A$3:$AE$998,13,FALSE)</f>
        <v>1</v>
      </c>
      <c r="AB154" s="50">
        <f>VLOOKUP($U154,AvgGoalStats!$A$3:$AE$998,14,FALSE)</f>
        <v>1.5</v>
      </c>
      <c r="AC154" s="50">
        <f>VLOOKUP($U154,AvgGoalStats!$A$3:$AE$998,16,FALSE)</f>
        <v>3</v>
      </c>
      <c r="AD154" s="50">
        <f>VLOOKUP($U154,AvgGoalStats!$A$3:$AE$998,17,FALSE)</f>
        <v>1</v>
      </c>
      <c r="AE154" s="50">
        <f>VLOOKUP($U154,AvgGoalStats!$A$3:$AE$998,19,FALSE)</f>
        <v>2</v>
      </c>
      <c r="AF154" s="50">
        <f>VLOOKUP($U154,AvgGoalStats!$A$3:$AE$998,20,FALSE)</f>
        <v>0.5</v>
      </c>
      <c r="AG154" s="50">
        <f>VLOOKUP($U154,AvgGoalStats!$A$3:$AE$998,22,FALSE)</f>
        <v>1</v>
      </c>
      <c r="AH154" s="50">
        <f>VLOOKUP($U154,AvgGoalStats!$A$3:$AE$998,23,FALSE)</f>
        <v>1</v>
      </c>
      <c r="AI154" s="50">
        <f>VLOOKUP($U154,AvgGoalStats!$A$3:$AE$998,25,FALSE)</f>
        <v>0</v>
      </c>
      <c r="AJ154" s="50">
        <f>VLOOKUP($U154,AvgGoalStats!$A$3:$AE$998,26,FALSE)</f>
        <v>0.5</v>
      </c>
      <c r="AK154" s="50">
        <f>VLOOKUP($U154,AvgGoalStats!$A$3:$AE$998,28,FALSE)</f>
        <v>0</v>
      </c>
      <c r="AL154" s="50">
        <f>VLOOKUP($U154,AvgGoalStats!$A$3:$AE$998,29,FALSE)</f>
        <v>0.5</v>
      </c>
      <c r="AM154" s="50">
        <f>VLOOKUP($U154,AvgGoalStats!$A$3:$AE$998,31,FALSE)</f>
        <v>0</v>
      </c>
    </row>
    <row r="155" spans="1:39" hidden="1" x14ac:dyDescent="0.3">
      <c r="A155" s="51">
        <f>VLOOKUP($S155,AvgGoalStats!$A$3:$AE$998,5,FALSE)</f>
        <v>1.5</v>
      </c>
      <c r="B155" s="50">
        <f>VLOOKUP($S155,AvgGoalStats!$A$3:$AE$998,6,FALSE)</f>
        <v>1</v>
      </c>
      <c r="C155" s="50">
        <f>VLOOKUP($S155,AvgGoalStats!$A$3:$AE$998,8,FALSE)</f>
        <v>1</v>
      </c>
      <c r="D155" s="50">
        <f>VLOOKUP($S155,AvgGoalStats!$A$3:$AE$998,9,FALSE)</f>
        <v>1</v>
      </c>
      <c r="E155" s="50">
        <f>VLOOKUP($S155,AvgGoalStats!$A$3:$AE$998,11,FALSE)</f>
        <v>0.5</v>
      </c>
      <c r="F155" s="50">
        <f>VLOOKUP($S155,AvgGoalStats!$A$3:$AE$998,12,FALSE)</f>
        <v>0</v>
      </c>
      <c r="G155" s="50">
        <f>VLOOKUP($S155,AvgGoalStats!$A$3:$AE$998,14,FALSE)</f>
        <v>0.5</v>
      </c>
      <c r="H155" s="50">
        <f>VLOOKUP($S155,AvgGoalStats!$A$3:$AE$998,15,FALSE)</f>
        <v>1</v>
      </c>
      <c r="I155" s="50">
        <f>VLOOKUP($S155,AvgGoalStats!$A$3:$AE$998,17,FALSE)</f>
        <v>0.5</v>
      </c>
      <c r="J155" s="50">
        <f>VLOOKUP($S155,AvgGoalStats!$A$3:$AE$998,18,FALSE)</f>
        <v>1</v>
      </c>
      <c r="K155" s="50">
        <f>VLOOKUP($S155,AvgGoalStats!$A$3:$AE$998,20,FALSE)</f>
        <v>0</v>
      </c>
      <c r="L155" s="50">
        <f>VLOOKUP($S155,AvgGoalStats!$A$3:$AE$998,21,FALSE)</f>
        <v>0</v>
      </c>
      <c r="M155" s="50">
        <f>VLOOKUP($S155,AvgGoalStats!$A$3:$AE$998,23,FALSE)</f>
        <v>1</v>
      </c>
      <c r="N155" s="50">
        <f>VLOOKUP($S155,AvgGoalStats!$A$3:$AE$998,24,FALSE)</f>
        <v>0</v>
      </c>
      <c r="O155" s="50">
        <f>VLOOKUP($S155,AvgGoalStats!$A$3:$AE$998,26,FALSE)</f>
        <v>0.5</v>
      </c>
      <c r="P155" s="50">
        <f>VLOOKUP($S155,AvgGoalStats!$A$3:$AE$998,27,FALSE)</f>
        <v>0</v>
      </c>
      <c r="Q155" s="50">
        <f>VLOOKUP($S155,AvgGoalStats!$A$3:$AE$998,29,FALSE)</f>
        <v>0.5</v>
      </c>
      <c r="R155" s="50">
        <f>VLOOKUP($S155,AvgGoalStats!$A$3:$AE$998,30,FALSE)</f>
        <v>0</v>
      </c>
      <c r="S155" s="53" t="str">
        <f>Fixtures!A155</f>
        <v>Millwall</v>
      </c>
      <c r="T155" s="54">
        <f>Fixtures!D155</f>
        <v>43694</v>
      </c>
      <c r="U155" s="53" t="str">
        <f>Fixtures!B155</f>
        <v>Sheffield Wednesday</v>
      </c>
      <c r="V155" s="51">
        <f>VLOOKUP($U155,AvgGoalStats!$A$3:$AE$998,5,FALSE)</f>
        <v>3</v>
      </c>
      <c r="W155" s="50">
        <f>VLOOKUP($U155,AvgGoalStats!$A$3:$AE$998,7,FALSE)</f>
        <v>4</v>
      </c>
      <c r="X155" s="50">
        <f>VLOOKUP($U155,AvgGoalStats!$A$3:$AE$998,8,FALSE)</f>
        <v>2.5</v>
      </c>
      <c r="Y155" s="50">
        <f>VLOOKUP($U155,AvgGoalStats!$A$3:$AE$998,10,FALSE)</f>
        <v>3</v>
      </c>
      <c r="Z155" s="50">
        <f>VLOOKUP($U155,AvgGoalStats!$A$3:$AE$998,11,FALSE)</f>
        <v>0.5</v>
      </c>
      <c r="AA155" s="50">
        <f>VLOOKUP($U155,AvgGoalStats!$A$3:$AE$998,13,FALSE)</f>
        <v>1</v>
      </c>
      <c r="AB155" s="50">
        <f>VLOOKUP($U155,AvgGoalStats!$A$3:$AE$998,14,FALSE)</f>
        <v>1</v>
      </c>
      <c r="AC155" s="50">
        <f>VLOOKUP($U155,AvgGoalStats!$A$3:$AE$998,16,FALSE)</f>
        <v>1</v>
      </c>
      <c r="AD155" s="50">
        <f>VLOOKUP($U155,AvgGoalStats!$A$3:$AE$998,17,FALSE)</f>
        <v>1</v>
      </c>
      <c r="AE155" s="50">
        <f>VLOOKUP($U155,AvgGoalStats!$A$3:$AE$998,19,FALSE)</f>
        <v>1</v>
      </c>
      <c r="AF155" s="50">
        <f>VLOOKUP($U155,AvgGoalStats!$A$3:$AE$998,20,FALSE)</f>
        <v>0</v>
      </c>
      <c r="AG155" s="50">
        <f>VLOOKUP($U155,AvgGoalStats!$A$3:$AE$998,22,FALSE)</f>
        <v>0</v>
      </c>
      <c r="AH155" s="50">
        <f>VLOOKUP($U155,AvgGoalStats!$A$3:$AE$998,23,FALSE)</f>
        <v>2</v>
      </c>
      <c r="AI155" s="50">
        <f>VLOOKUP($U155,AvgGoalStats!$A$3:$AE$998,25,FALSE)</f>
        <v>3</v>
      </c>
      <c r="AJ155" s="50">
        <f>VLOOKUP($U155,AvgGoalStats!$A$3:$AE$998,26,FALSE)</f>
        <v>1.5</v>
      </c>
      <c r="AK155" s="50">
        <f>VLOOKUP($U155,AvgGoalStats!$A$3:$AE$998,28,FALSE)</f>
        <v>2</v>
      </c>
      <c r="AL155" s="50">
        <f>VLOOKUP($U155,AvgGoalStats!$A$3:$AE$998,29,FALSE)</f>
        <v>0.5</v>
      </c>
      <c r="AM155" s="50">
        <f>VLOOKUP($U155,AvgGoalStats!$A$3:$AE$998,31,FALSE)</f>
        <v>1</v>
      </c>
    </row>
    <row r="156" spans="1:39" hidden="1" x14ac:dyDescent="0.3">
      <c r="A156" s="51">
        <f>VLOOKUP($S156,AvgGoalStats!$A$3:$AE$998,5,FALSE)</f>
        <v>2.5</v>
      </c>
      <c r="B156" s="50">
        <f>VLOOKUP($S156,AvgGoalStats!$A$3:$AE$998,6,FALSE)</f>
        <v>3</v>
      </c>
      <c r="C156" s="50">
        <f>VLOOKUP($S156,AvgGoalStats!$A$3:$AE$998,8,FALSE)</f>
        <v>1</v>
      </c>
      <c r="D156" s="50">
        <f>VLOOKUP($S156,AvgGoalStats!$A$3:$AE$998,9,FALSE)</f>
        <v>1</v>
      </c>
      <c r="E156" s="50">
        <f>VLOOKUP($S156,AvgGoalStats!$A$3:$AE$998,11,FALSE)</f>
        <v>1.5</v>
      </c>
      <c r="F156" s="50">
        <f>VLOOKUP($S156,AvgGoalStats!$A$3:$AE$998,12,FALSE)</f>
        <v>2</v>
      </c>
      <c r="G156" s="50">
        <f>VLOOKUP($S156,AvgGoalStats!$A$3:$AE$998,14,FALSE)</f>
        <v>1.5</v>
      </c>
      <c r="H156" s="50">
        <f>VLOOKUP($S156,AvgGoalStats!$A$3:$AE$998,15,FALSE)</f>
        <v>3</v>
      </c>
      <c r="I156" s="50">
        <f>VLOOKUP($S156,AvgGoalStats!$A$3:$AE$998,17,FALSE)</f>
        <v>0.5</v>
      </c>
      <c r="J156" s="50">
        <f>VLOOKUP($S156,AvgGoalStats!$A$3:$AE$998,18,FALSE)</f>
        <v>1</v>
      </c>
      <c r="K156" s="50">
        <f>VLOOKUP($S156,AvgGoalStats!$A$3:$AE$998,20,FALSE)</f>
        <v>1</v>
      </c>
      <c r="L156" s="50">
        <f>VLOOKUP($S156,AvgGoalStats!$A$3:$AE$998,21,FALSE)</f>
        <v>2</v>
      </c>
      <c r="M156" s="50">
        <f>VLOOKUP($S156,AvgGoalStats!$A$3:$AE$998,23,FALSE)</f>
        <v>1</v>
      </c>
      <c r="N156" s="50">
        <f>VLOOKUP($S156,AvgGoalStats!$A$3:$AE$998,24,FALSE)</f>
        <v>0</v>
      </c>
      <c r="O156" s="50">
        <f>VLOOKUP($S156,AvgGoalStats!$A$3:$AE$998,26,FALSE)</f>
        <v>0.5</v>
      </c>
      <c r="P156" s="50">
        <f>VLOOKUP($S156,AvgGoalStats!$A$3:$AE$998,27,FALSE)</f>
        <v>0</v>
      </c>
      <c r="Q156" s="50">
        <f>VLOOKUP($S156,AvgGoalStats!$A$3:$AE$998,29,FALSE)</f>
        <v>0.5</v>
      </c>
      <c r="R156" s="50">
        <f>VLOOKUP($S156,AvgGoalStats!$A$3:$AE$998,30,FALSE)</f>
        <v>0</v>
      </c>
      <c r="S156" s="53" t="str">
        <f>Fixtures!A156</f>
        <v>Nottingham Forest</v>
      </c>
      <c r="T156" s="54">
        <f>Fixtures!D156</f>
        <v>43694</v>
      </c>
      <c r="U156" s="53" t="str">
        <f>Fixtures!B156</f>
        <v>Birmingham City</v>
      </c>
      <c r="V156" s="51">
        <f>VLOOKUP($U156,AvgGoalStats!$A$3:$AE$998,5,FALSE)</f>
        <v>1.5</v>
      </c>
      <c r="W156" s="50">
        <f>VLOOKUP($U156,AvgGoalStats!$A$3:$AE$998,7,FALSE)</f>
        <v>1</v>
      </c>
      <c r="X156" s="50">
        <f>VLOOKUP($U156,AvgGoalStats!$A$3:$AE$998,8,FALSE)</f>
        <v>1</v>
      </c>
      <c r="Y156" s="50">
        <f>VLOOKUP($U156,AvgGoalStats!$A$3:$AE$998,10,FALSE)</f>
        <v>1</v>
      </c>
      <c r="Z156" s="50">
        <f>VLOOKUP($U156,AvgGoalStats!$A$3:$AE$998,11,FALSE)</f>
        <v>0.5</v>
      </c>
      <c r="AA156" s="50">
        <f>VLOOKUP($U156,AvgGoalStats!$A$3:$AE$998,13,FALSE)</f>
        <v>0</v>
      </c>
      <c r="AB156" s="50">
        <f>VLOOKUP($U156,AvgGoalStats!$A$3:$AE$998,14,FALSE)</f>
        <v>0.5</v>
      </c>
      <c r="AC156" s="50">
        <f>VLOOKUP($U156,AvgGoalStats!$A$3:$AE$998,16,FALSE)</f>
        <v>1</v>
      </c>
      <c r="AD156" s="50">
        <f>VLOOKUP($U156,AvgGoalStats!$A$3:$AE$998,17,FALSE)</f>
        <v>0.5</v>
      </c>
      <c r="AE156" s="50">
        <f>VLOOKUP($U156,AvgGoalStats!$A$3:$AE$998,19,FALSE)</f>
        <v>1</v>
      </c>
      <c r="AF156" s="50">
        <f>VLOOKUP($U156,AvgGoalStats!$A$3:$AE$998,20,FALSE)</f>
        <v>0</v>
      </c>
      <c r="AG156" s="50">
        <f>VLOOKUP($U156,AvgGoalStats!$A$3:$AE$998,22,FALSE)</f>
        <v>0</v>
      </c>
      <c r="AH156" s="50">
        <f>VLOOKUP($U156,AvgGoalStats!$A$3:$AE$998,23,FALSE)</f>
        <v>1</v>
      </c>
      <c r="AI156" s="50">
        <f>VLOOKUP($U156,AvgGoalStats!$A$3:$AE$998,25,FALSE)</f>
        <v>0</v>
      </c>
      <c r="AJ156" s="50">
        <f>VLOOKUP($U156,AvgGoalStats!$A$3:$AE$998,26,FALSE)</f>
        <v>0.5</v>
      </c>
      <c r="AK156" s="50">
        <f>VLOOKUP($U156,AvgGoalStats!$A$3:$AE$998,28,FALSE)</f>
        <v>0</v>
      </c>
      <c r="AL156" s="50">
        <f>VLOOKUP($U156,AvgGoalStats!$A$3:$AE$998,29,FALSE)</f>
        <v>0.5</v>
      </c>
      <c r="AM156" s="50">
        <f>VLOOKUP($U156,AvgGoalStats!$A$3:$AE$998,31,FALSE)</f>
        <v>0</v>
      </c>
    </row>
    <row r="157" spans="1:39" hidden="1" x14ac:dyDescent="0.3">
      <c r="A157" s="51">
        <f>VLOOKUP($S157,AvgGoalStats!$A$3:$AE$998,5,FALSE)</f>
        <v>3.5</v>
      </c>
      <c r="B157" s="50">
        <f>VLOOKUP($S157,AvgGoalStats!$A$3:$AE$998,6,FALSE)</f>
        <v>3</v>
      </c>
      <c r="C157" s="50">
        <f>VLOOKUP($S157,AvgGoalStats!$A$3:$AE$998,8,FALSE)</f>
        <v>1</v>
      </c>
      <c r="D157" s="50">
        <f>VLOOKUP($S157,AvgGoalStats!$A$3:$AE$998,9,FALSE)</f>
        <v>1</v>
      </c>
      <c r="E157" s="50">
        <f>VLOOKUP($S157,AvgGoalStats!$A$3:$AE$998,11,FALSE)</f>
        <v>2.5</v>
      </c>
      <c r="F157" s="50">
        <f>VLOOKUP($S157,AvgGoalStats!$A$3:$AE$998,12,FALSE)</f>
        <v>2</v>
      </c>
      <c r="G157" s="50">
        <f>VLOOKUP($S157,AvgGoalStats!$A$3:$AE$998,14,FALSE)</f>
        <v>1.5</v>
      </c>
      <c r="H157" s="50">
        <f>VLOOKUP($S157,AvgGoalStats!$A$3:$AE$998,15,FALSE)</f>
        <v>1</v>
      </c>
      <c r="I157" s="50">
        <f>VLOOKUP($S157,AvgGoalStats!$A$3:$AE$998,17,FALSE)</f>
        <v>0.5</v>
      </c>
      <c r="J157" s="50">
        <f>VLOOKUP($S157,AvgGoalStats!$A$3:$AE$998,18,FALSE)</f>
        <v>0</v>
      </c>
      <c r="K157" s="50">
        <f>VLOOKUP($S157,AvgGoalStats!$A$3:$AE$998,20,FALSE)</f>
        <v>1</v>
      </c>
      <c r="L157" s="50">
        <f>VLOOKUP($S157,AvgGoalStats!$A$3:$AE$998,21,FALSE)</f>
        <v>1</v>
      </c>
      <c r="M157" s="50">
        <f>VLOOKUP($S157,AvgGoalStats!$A$3:$AE$998,23,FALSE)</f>
        <v>2</v>
      </c>
      <c r="N157" s="50">
        <f>VLOOKUP($S157,AvgGoalStats!$A$3:$AE$998,24,FALSE)</f>
        <v>2</v>
      </c>
      <c r="O157" s="50">
        <f>VLOOKUP($S157,AvgGoalStats!$A$3:$AE$998,26,FALSE)</f>
        <v>0.5</v>
      </c>
      <c r="P157" s="50">
        <f>VLOOKUP($S157,AvgGoalStats!$A$3:$AE$998,27,FALSE)</f>
        <v>1</v>
      </c>
      <c r="Q157" s="50">
        <f>VLOOKUP($S157,AvgGoalStats!$A$3:$AE$998,29,FALSE)</f>
        <v>1.5</v>
      </c>
      <c r="R157" s="50">
        <f>VLOOKUP($S157,AvgGoalStats!$A$3:$AE$998,30,FALSE)</f>
        <v>1</v>
      </c>
      <c r="S157" s="53" t="str">
        <f>Fixtures!A157</f>
        <v>Stoke City</v>
      </c>
      <c r="T157" s="54">
        <f>Fixtures!D157</f>
        <v>43694</v>
      </c>
      <c r="U157" s="53" t="str">
        <f>Fixtures!B157</f>
        <v>Derby County</v>
      </c>
      <c r="V157" s="51">
        <f>VLOOKUP($U157,AvgGoalStats!$A$3:$AE$998,5,FALSE)</f>
        <v>1.5</v>
      </c>
      <c r="W157" s="50">
        <f>VLOOKUP($U157,AvgGoalStats!$A$3:$AE$998,7,FALSE)</f>
        <v>3</v>
      </c>
      <c r="X157" s="50">
        <f>VLOOKUP($U157,AvgGoalStats!$A$3:$AE$998,8,FALSE)</f>
        <v>1</v>
      </c>
      <c r="Y157" s="50">
        <f>VLOOKUP($U157,AvgGoalStats!$A$3:$AE$998,10,FALSE)</f>
        <v>2</v>
      </c>
      <c r="Z157" s="50">
        <f>VLOOKUP($U157,AvgGoalStats!$A$3:$AE$998,11,FALSE)</f>
        <v>0.5</v>
      </c>
      <c r="AA157" s="50">
        <f>VLOOKUP($U157,AvgGoalStats!$A$3:$AE$998,13,FALSE)</f>
        <v>1</v>
      </c>
      <c r="AB157" s="50">
        <f>VLOOKUP($U157,AvgGoalStats!$A$3:$AE$998,14,FALSE)</f>
        <v>1.5</v>
      </c>
      <c r="AC157" s="50">
        <f>VLOOKUP($U157,AvgGoalStats!$A$3:$AE$998,16,FALSE)</f>
        <v>3</v>
      </c>
      <c r="AD157" s="50">
        <f>VLOOKUP($U157,AvgGoalStats!$A$3:$AE$998,17,FALSE)</f>
        <v>1</v>
      </c>
      <c r="AE157" s="50">
        <f>VLOOKUP($U157,AvgGoalStats!$A$3:$AE$998,19,FALSE)</f>
        <v>2</v>
      </c>
      <c r="AF157" s="50">
        <f>VLOOKUP($U157,AvgGoalStats!$A$3:$AE$998,20,FALSE)</f>
        <v>0.5</v>
      </c>
      <c r="AG157" s="50">
        <f>VLOOKUP($U157,AvgGoalStats!$A$3:$AE$998,22,FALSE)</f>
        <v>1</v>
      </c>
      <c r="AH157" s="50">
        <f>VLOOKUP($U157,AvgGoalStats!$A$3:$AE$998,23,FALSE)</f>
        <v>0</v>
      </c>
      <c r="AI157" s="50">
        <f>VLOOKUP($U157,AvgGoalStats!$A$3:$AE$998,25,FALSE)</f>
        <v>0</v>
      </c>
      <c r="AJ157" s="50">
        <f>VLOOKUP($U157,AvgGoalStats!$A$3:$AE$998,26,FALSE)</f>
        <v>0</v>
      </c>
      <c r="AK157" s="50">
        <f>VLOOKUP($U157,AvgGoalStats!$A$3:$AE$998,28,FALSE)</f>
        <v>0</v>
      </c>
      <c r="AL157" s="50">
        <f>VLOOKUP($U157,AvgGoalStats!$A$3:$AE$998,29,FALSE)</f>
        <v>0</v>
      </c>
      <c r="AM157" s="50">
        <f>VLOOKUP($U157,AvgGoalStats!$A$3:$AE$998,31,FALSE)</f>
        <v>0</v>
      </c>
    </row>
    <row r="158" spans="1:39" hidden="1" x14ac:dyDescent="0.3">
      <c r="A158" s="51">
        <f>VLOOKUP($S158,AvgGoalStats!$A$3:$AE$998,5,FALSE)</f>
        <v>1.5</v>
      </c>
      <c r="B158" s="50">
        <f>VLOOKUP($S158,AvgGoalStats!$A$3:$AE$998,6,FALSE)</f>
        <v>3</v>
      </c>
      <c r="C158" s="50">
        <f>VLOOKUP($S158,AvgGoalStats!$A$3:$AE$998,8,FALSE)</f>
        <v>1</v>
      </c>
      <c r="D158" s="50">
        <f>VLOOKUP($S158,AvgGoalStats!$A$3:$AE$998,9,FALSE)</f>
        <v>2</v>
      </c>
      <c r="E158" s="50">
        <f>VLOOKUP($S158,AvgGoalStats!$A$3:$AE$998,11,FALSE)</f>
        <v>0.5</v>
      </c>
      <c r="F158" s="50">
        <f>VLOOKUP($S158,AvgGoalStats!$A$3:$AE$998,12,FALSE)</f>
        <v>1</v>
      </c>
      <c r="G158" s="50">
        <f>VLOOKUP($S158,AvgGoalStats!$A$3:$AE$998,14,FALSE)</f>
        <v>0.5</v>
      </c>
      <c r="H158" s="50">
        <f>VLOOKUP($S158,AvgGoalStats!$A$3:$AE$998,15,FALSE)</f>
        <v>1</v>
      </c>
      <c r="I158" s="50">
        <f>VLOOKUP($S158,AvgGoalStats!$A$3:$AE$998,17,FALSE)</f>
        <v>0</v>
      </c>
      <c r="J158" s="50">
        <f>VLOOKUP($S158,AvgGoalStats!$A$3:$AE$998,18,FALSE)</f>
        <v>0</v>
      </c>
      <c r="K158" s="50">
        <f>VLOOKUP($S158,AvgGoalStats!$A$3:$AE$998,20,FALSE)</f>
        <v>0.5</v>
      </c>
      <c r="L158" s="50">
        <f>VLOOKUP($S158,AvgGoalStats!$A$3:$AE$998,21,FALSE)</f>
        <v>1</v>
      </c>
      <c r="M158" s="50">
        <f>VLOOKUP($S158,AvgGoalStats!$A$3:$AE$998,23,FALSE)</f>
        <v>1</v>
      </c>
      <c r="N158" s="50">
        <f>VLOOKUP($S158,AvgGoalStats!$A$3:$AE$998,24,FALSE)</f>
        <v>2</v>
      </c>
      <c r="O158" s="50">
        <f>VLOOKUP($S158,AvgGoalStats!$A$3:$AE$998,26,FALSE)</f>
        <v>1</v>
      </c>
      <c r="P158" s="50">
        <f>VLOOKUP($S158,AvgGoalStats!$A$3:$AE$998,27,FALSE)</f>
        <v>2</v>
      </c>
      <c r="Q158" s="50">
        <f>VLOOKUP($S158,AvgGoalStats!$A$3:$AE$998,29,FALSE)</f>
        <v>0</v>
      </c>
      <c r="R158" s="50">
        <f>VLOOKUP($S158,AvgGoalStats!$A$3:$AE$998,30,FALSE)</f>
        <v>0</v>
      </c>
      <c r="S158" s="53" t="str">
        <f>Fixtures!A158</f>
        <v>Swansea City</v>
      </c>
      <c r="T158" s="54">
        <f>Fixtures!D158</f>
        <v>43694</v>
      </c>
      <c r="U158" s="53" t="str">
        <f>Fixtures!B158</f>
        <v>Preston North End</v>
      </c>
      <c r="V158" s="51">
        <f>VLOOKUP($U158,AvgGoalStats!$A$3:$AE$998,5,FALSE)</f>
        <v>2</v>
      </c>
      <c r="W158" s="50">
        <f>VLOOKUP($U158,AvgGoalStats!$A$3:$AE$998,7,FALSE)</f>
        <v>1</v>
      </c>
      <c r="X158" s="50">
        <f>VLOOKUP($U158,AvgGoalStats!$A$3:$AE$998,8,FALSE)</f>
        <v>1.5</v>
      </c>
      <c r="Y158" s="50">
        <f>VLOOKUP($U158,AvgGoalStats!$A$3:$AE$998,10,FALSE)</f>
        <v>0</v>
      </c>
      <c r="Z158" s="50">
        <f>VLOOKUP($U158,AvgGoalStats!$A$3:$AE$998,11,FALSE)</f>
        <v>0.5</v>
      </c>
      <c r="AA158" s="50">
        <f>VLOOKUP($U158,AvgGoalStats!$A$3:$AE$998,13,FALSE)</f>
        <v>1</v>
      </c>
      <c r="AB158" s="50">
        <f>VLOOKUP($U158,AvgGoalStats!$A$3:$AE$998,14,FALSE)</f>
        <v>1.5</v>
      </c>
      <c r="AC158" s="50">
        <f>VLOOKUP($U158,AvgGoalStats!$A$3:$AE$998,16,FALSE)</f>
        <v>1</v>
      </c>
      <c r="AD158" s="50">
        <f>VLOOKUP($U158,AvgGoalStats!$A$3:$AE$998,17,FALSE)</f>
        <v>1</v>
      </c>
      <c r="AE158" s="50">
        <f>VLOOKUP($U158,AvgGoalStats!$A$3:$AE$998,19,FALSE)</f>
        <v>0</v>
      </c>
      <c r="AF158" s="50">
        <f>VLOOKUP($U158,AvgGoalStats!$A$3:$AE$998,20,FALSE)</f>
        <v>0.5</v>
      </c>
      <c r="AG158" s="50">
        <f>VLOOKUP($U158,AvgGoalStats!$A$3:$AE$998,22,FALSE)</f>
        <v>1</v>
      </c>
      <c r="AH158" s="50">
        <f>VLOOKUP($U158,AvgGoalStats!$A$3:$AE$998,23,FALSE)</f>
        <v>0.5</v>
      </c>
      <c r="AI158" s="50">
        <f>VLOOKUP($U158,AvgGoalStats!$A$3:$AE$998,25,FALSE)</f>
        <v>0</v>
      </c>
      <c r="AJ158" s="50">
        <f>VLOOKUP($U158,AvgGoalStats!$A$3:$AE$998,26,FALSE)</f>
        <v>0.5</v>
      </c>
      <c r="AK158" s="50">
        <f>VLOOKUP($U158,AvgGoalStats!$A$3:$AE$998,28,FALSE)</f>
        <v>0</v>
      </c>
      <c r="AL158" s="50">
        <f>VLOOKUP($U158,AvgGoalStats!$A$3:$AE$998,29,FALSE)</f>
        <v>0</v>
      </c>
      <c r="AM158" s="50">
        <f>VLOOKUP($U158,AvgGoalStats!$A$3:$AE$998,31,FALSE)</f>
        <v>0</v>
      </c>
    </row>
    <row r="159" spans="1:39" hidden="1" x14ac:dyDescent="0.3">
      <c r="A159" s="51">
        <f>VLOOKUP($S159,AvgGoalStats!$A$3:$AE$998,5,FALSE)</f>
        <v>4</v>
      </c>
      <c r="B159" s="50">
        <f>VLOOKUP($S159,AvgGoalStats!$A$3:$AE$998,6,FALSE)</f>
        <v>5</v>
      </c>
      <c r="C159" s="50">
        <f>VLOOKUP($S159,AvgGoalStats!$A$3:$AE$998,8,FALSE)</f>
        <v>1.5</v>
      </c>
      <c r="D159" s="50">
        <f>VLOOKUP($S159,AvgGoalStats!$A$3:$AE$998,9,FALSE)</f>
        <v>3</v>
      </c>
      <c r="E159" s="50">
        <f>VLOOKUP($S159,AvgGoalStats!$A$3:$AE$998,11,FALSE)</f>
        <v>2.5</v>
      </c>
      <c r="F159" s="50">
        <f>VLOOKUP($S159,AvgGoalStats!$A$3:$AE$998,12,FALSE)</f>
        <v>2</v>
      </c>
      <c r="G159" s="50">
        <f>VLOOKUP($S159,AvgGoalStats!$A$3:$AE$998,14,FALSE)</f>
        <v>1.5</v>
      </c>
      <c r="H159" s="50">
        <f>VLOOKUP($S159,AvgGoalStats!$A$3:$AE$998,15,FALSE)</f>
        <v>1</v>
      </c>
      <c r="I159" s="50">
        <f>VLOOKUP($S159,AvgGoalStats!$A$3:$AE$998,17,FALSE)</f>
        <v>0</v>
      </c>
      <c r="J159" s="50">
        <f>VLOOKUP($S159,AvgGoalStats!$A$3:$AE$998,18,FALSE)</f>
        <v>0</v>
      </c>
      <c r="K159" s="50">
        <f>VLOOKUP($S159,AvgGoalStats!$A$3:$AE$998,20,FALSE)</f>
        <v>1.5</v>
      </c>
      <c r="L159" s="50">
        <f>VLOOKUP($S159,AvgGoalStats!$A$3:$AE$998,21,FALSE)</f>
        <v>1</v>
      </c>
      <c r="M159" s="50">
        <f>VLOOKUP($S159,AvgGoalStats!$A$3:$AE$998,23,FALSE)</f>
        <v>2.5</v>
      </c>
      <c r="N159" s="50">
        <f>VLOOKUP($S159,AvgGoalStats!$A$3:$AE$998,24,FALSE)</f>
        <v>4</v>
      </c>
      <c r="O159" s="50">
        <f>VLOOKUP($S159,AvgGoalStats!$A$3:$AE$998,26,FALSE)</f>
        <v>1.5</v>
      </c>
      <c r="P159" s="50">
        <f>VLOOKUP($S159,AvgGoalStats!$A$3:$AE$998,27,FALSE)</f>
        <v>3</v>
      </c>
      <c r="Q159" s="50">
        <f>VLOOKUP($S159,AvgGoalStats!$A$3:$AE$998,29,FALSE)</f>
        <v>1</v>
      </c>
      <c r="R159" s="50">
        <f>VLOOKUP($S159,AvgGoalStats!$A$3:$AE$998,30,FALSE)</f>
        <v>1</v>
      </c>
      <c r="S159" s="53" t="str">
        <f>Fixtures!A159</f>
        <v>Wigan Athletic</v>
      </c>
      <c r="T159" s="54">
        <f>Fixtures!D159</f>
        <v>43694</v>
      </c>
      <c r="U159" s="53" t="str">
        <f>Fixtures!B159</f>
        <v>Leeds United</v>
      </c>
      <c r="V159" s="51">
        <f>VLOOKUP($U159,AvgGoalStats!$A$3:$AE$998,5,FALSE)</f>
        <v>3</v>
      </c>
      <c r="W159" s="50">
        <f>VLOOKUP($U159,AvgGoalStats!$A$3:$AE$998,7,FALSE)</f>
        <v>4</v>
      </c>
      <c r="X159" s="50">
        <f>VLOOKUP($U159,AvgGoalStats!$A$3:$AE$998,8,FALSE)</f>
        <v>2</v>
      </c>
      <c r="Y159" s="50">
        <f>VLOOKUP($U159,AvgGoalStats!$A$3:$AE$998,10,FALSE)</f>
        <v>3</v>
      </c>
      <c r="Z159" s="50">
        <f>VLOOKUP($U159,AvgGoalStats!$A$3:$AE$998,11,FALSE)</f>
        <v>1</v>
      </c>
      <c r="AA159" s="50">
        <f>VLOOKUP($U159,AvgGoalStats!$A$3:$AE$998,13,FALSE)</f>
        <v>1</v>
      </c>
      <c r="AB159" s="50">
        <f>VLOOKUP($U159,AvgGoalStats!$A$3:$AE$998,14,FALSE)</f>
        <v>0.5</v>
      </c>
      <c r="AC159" s="50">
        <f>VLOOKUP($U159,AvgGoalStats!$A$3:$AE$998,16,FALSE)</f>
        <v>1</v>
      </c>
      <c r="AD159" s="50">
        <f>VLOOKUP($U159,AvgGoalStats!$A$3:$AE$998,17,FALSE)</f>
        <v>0.5</v>
      </c>
      <c r="AE159" s="50">
        <f>VLOOKUP($U159,AvgGoalStats!$A$3:$AE$998,19,FALSE)</f>
        <v>1</v>
      </c>
      <c r="AF159" s="50">
        <f>VLOOKUP($U159,AvgGoalStats!$A$3:$AE$998,20,FALSE)</f>
        <v>0</v>
      </c>
      <c r="AG159" s="50">
        <f>VLOOKUP($U159,AvgGoalStats!$A$3:$AE$998,22,FALSE)</f>
        <v>0</v>
      </c>
      <c r="AH159" s="50">
        <f>VLOOKUP($U159,AvgGoalStats!$A$3:$AE$998,23,FALSE)</f>
        <v>2.5</v>
      </c>
      <c r="AI159" s="50">
        <f>VLOOKUP($U159,AvgGoalStats!$A$3:$AE$998,25,FALSE)</f>
        <v>3</v>
      </c>
      <c r="AJ159" s="50">
        <f>VLOOKUP($U159,AvgGoalStats!$A$3:$AE$998,26,FALSE)</f>
        <v>1.5</v>
      </c>
      <c r="AK159" s="50">
        <f>VLOOKUP($U159,AvgGoalStats!$A$3:$AE$998,28,FALSE)</f>
        <v>2</v>
      </c>
      <c r="AL159" s="50">
        <f>VLOOKUP($U159,AvgGoalStats!$A$3:$AE$998,29,FALSE)</f>
        <v>1</v>
      </c>
      <c r="AM159" s="50">
        <f>VLOOKUP($U159,AvgGoalStats!$A$3:$AE$998,31,FALSE)</f>
        <v>1</v>
      </c>
    </row>
    <row r="160" spans="1:39" hidden="1" x14ac:dyDescent="0.3">
      <c r="A160" s="51">
        <f>VLOOKUP($S160,AvgGoalStats!$A$3:$AE$998,5,FALSE)</f>
        <v>1</v>
      </c>
      <c r="B160" s="50">
        <f>VLOOKUP($S160,AvgGoalStats!$A$3:$AE$998,6,FALSE)</f>
        <v>0</v>
      </c>
      <c r="C160" s="50">
        <f>VLOOKUP($S160,AvgGoalStats!$A$3:$AE$998,8,FALSE)</f>
        <v>0.5</v>
      </c>
      <c r="D160" s="50">
        <f>VLOOKUP($S160,AvgGoalStats!$A$3:$AE$998,9,FALSE)</f>
        <v>0</v>
      </c>
      <c r="E160" s="50">
        <f>VLOOKUP($S160,AvgGoalStats!$A$3:$AE$998,11,FALSE)</f>
        <v>0.5</v>
      </c>
      <c r="F160" s="50">
        <f>VLOOKUP($S160,AvgGoalStats!$A$3:$AE$998,12,FALSE)</f>
        <v>0</v>
      </c>
      <c r="G160" s="50">
        <f>VLOOKUP($S160,AvgGoalStats!$A$3:$AE$998,14,FALSE)</f>
        <v>0</v>
      </c>
      <c r="H160" s="50">
        <f>VLOOKUP($S160,AvgGoalStats!$A$3:$AE$998,15,FALSE)</f>
        <v>0</v>
      </c>
      <c r="I160" s="50">
        <f>VLOOKUP($S160,AvgGoalStats!$A$3:$AE$998,17,FALSE)</f>
        <v>0</v>
      </c>
      <c r="J160" s="50">
        <f>VLOOKUP($S160,AvgGoalStats!$A$3:$AE$998,18,FALSE)</f>
        <v>0</v>
      </c>
      <c r="K160" s="50">
        <f>VLOOKUP($S160,AvgGoalStats!$A$3:$AE$998,20,FALSE)</f>
        <v>0</v>
      </c>
      <c r="L160" s="50">
        <f>VLOOKUP($S160,AvgGoalStats!$A$3:$AE$998,21,FALSE)</f>
        <v>0</v>
      </c>
      <c r="M160" s="50">
        <f>VLOOKUP($S160,AvgGoalStats!$A$3:$AE$998,23,FALSE)</f>
        <v>1</v>
      </c>
      <c r="N160" s="50">
        <f>VLOOKUP($S160,AvgGoalStats!$A$3:$AE$998,24,FALSE)</f>
        <v>0</v>
      </c>
      <c r="O160" s="50">
        <f>VLOOKUP($S160,AvgGoalStats!$A$3:$AE$998,26,FALSE)</f>
        <v>0.5</v>
      </c>
      <c r="P160" s="50">
        <f>VLOOKUP($S160,AvgGoalStats!$A$3:$AE$998,27,FALSE)</f>
        <v>0</v>
      </c>
      <c r="Q160" s="50">
        <f>VLOOKUP($S160,AvgGoalStats!$A$3:$AE$998,29,FALSE)</f>
        <v>0.5</v>
      </c>
      <c r="R160" s="50">
        <f>VLOOKUP($S160,AvgGoalStats!$A$3:$AE$998,30,FALSE)</f>
        <v>0</v>
      </c>
      <c r="S160" s="53" t="str">
        <f>Fixtures!A160</f>
        <v>Bradford City</v>
      </c>
      <c r="T160" s="54">
        <f>Fixtures!D160</f>
        <v>43694</v>
      </c>
      <c r="U160" s="53" t="str">
        <f>Fixtures!B160</f>
        <v>Oldham Athletic</v>
      </c>
      <c r="V160" s="51">
        <f>VLOOKUP($U160,AvgGoalStats!$A$3:$AE$998,5,FALSE)</f>
        <v>2</v>
      </c>
      <c r="W160" s="50">
        <f>VLOOKUP($U160,AvgGoalStats!$A$3:$AE$998,7,FALSE)</f>
        <v>1</v>
      </c>
      <c r="X160" s="50">
        <f>VLOOKUP($U160,AvgGoalStats!$A$3:$AE$998,8,FALSE)</f>
        <v>0.5</v>
      </c>
      <c r="Y160" s="50">
        <f>VLOOKUP($U160,AvgGoalStats!$A$3:$AE$998,10,FALSE)</f>
        <v>0</v>
      </c>
      <c r="Z160" s="50">
        <f>VLOOKUP($U160,AvgGoalStats!$A$3:$AE$998,11,FALSE)</f>
        <v>1.5</v>
      </c>
      <c r="AA160" s="50">
        <f>VLOOKUP($U160,AvgGoalStats!$A$3:$AE$998,13,FALSE)</f>
        <v>1</v>
      </c>
      <c r="AB160" s="50">
        <f>VLOOKUP($U160,AvgGoalStats!$A$3:$AE$998,14,FALSE)</f>
        <v>1.5</v>
      </c>
      <c r="AC160" s="50">
        <f>VLOOKUP($U160,AvgGoalStats!$A$3:$AE$998,16,FALSE)</f>
        <v>0</v>
      </c>
      <c r="AD160" s="50">
        <f>VLOOKUP($U160,AvgGoalStats!$A$3:$AE$998,17,FALSE)</f>
        <v>0.5</v>
      </c>
      <c r="AE160" s="50">
        <f>VLOOKUP($U160,AvgGoalStats!$A$3:$AE$998,19,FALSE)</f>
        <v>0</v>
      </c>
      <c r="AF160" s="50">
        <f>VLOOKUP($U160,AvgGoalStats!$A$3:$AE$998,20,FALSE)</f>
        <v>1</v>
      </c>
      <c r="AG160" s="50">
        <f>VLOOKUP($U160,AvgGoalStats!$A$3:$AE$998,22,FALSE)</f>
        <v>0</v>
      </c>
      <c r="AH160" s="50">
        <f>VLOOKUP($U160,AvgGoalStats!$A$3:$AE$998,23,FALSE)</f>
        <v>0.5</v>
      </c>
      <c r="AI160" s="50">
        <f>VLOOKUP($U160,AvgGoalStats!$A$3:$AE$998,25,FALSE)</f>
        <v>1</v>
      </c>
      <c r="AJ160" s="50">
        <f>VLOOKUP($U160,AvgGoalStats!$A$3:$AE$998,26,FALSE)</f>
        <v>0</v>
      </c>
      <c r="AK160" s="50">
        <f>VLOOKUP($U160,AvgGoalStats!$A$3:$AE$998,28,FALSE)</f>
        <v>0</v>
      </c>
      <c r="AL160" s="50">
        <f>VLOOKUP($U160,AvgGoalStats!$A$3:$AE$998,29,FALSE)</f>
        <v>0.5</v>
      </c>
      <c r="AM160" s="50">
        <f>VLOOKUP($U160,AvgGoalStats!$A$3:$AE$998,31,FALSE)</f>
        <v>1</v>
      </c>
    </row>
    <row r="161" spans="1:39" hidden="1" x14ac:dyDescent="0.3">
      <c r="A161" s="51">
        <f>VLOOKUP($S161,AvgGoalStats!$A$3:$AE$998,5,FALSE)</f>
        <v>4</v>
      </c>
      <c r="B161" s="50">
        <f>VLOOKUP($S161,AvgGoalStats!$A$3:$AE$998,6,FALSE)</f>
        <v>3</v>
      </c>
      <c r="C161" s="50">
        <f>VLOOKUP($S161,AvgGoalStats!$A$3:$AE$998,8,FALSE)</f>
        <v>2</v>
      </c>
      <c r="D161" s="50">
        <f>VLOOKUP($S161,AvgGoalStats!$A$3:$AE$998,9,FALSE)</f>
        <v>2</v>
      </c>
      <c r="E161" s="50">
        <f>VLOOKUP($S161,AvgGoalStats!$A$3:$AE$998,11,FALSE)</f>
        <v>2</v>
      </c>
      <c r="F161" s="50">
        <f>VLOOKUP($S161,AvgGoalStats!$A$3:$AE$998,12,FALSE)</f>
        <v>1</v>
      </c>
      <c r="G161" s="50">
        <f>VLOOKUP($S161,AvgGoalStats!$A$3:$AE$998,14,FALSE)</f>
        <v>1.5</v>
      </c>
      <c r="H161" s="50">
        <f>VLOOKUP($S161,AvgGoalStats!$A$3:$AE$998,15,FALSE)</f>
        <v>3</v>
      </c>
      <c r="I161" s="50">
        <f>VLOOKUP($S161,AvgGoalStats!$A$3:$AE$998,17,FALSE)</f>
        <v>1</v>
      </c>
      <c r="J161" s="50">
        <f>VLOOKUP($S161,AvgGoalStats!$A$3:$AE$998,18,FALSE)</f>
        <v>2</v>
      </c>
      <c r="K161" s="50">
        <f>VLOOKUP($S161,AvgGoalStats!$A$3:$AE$998,20,FALSE)</f>
        <v>0.5</v>
      </c>
      <c r="L161" s="50">
        <f>VLOOKUP($S161,AvgGoalStats!$A$3:$AE$998,21,FALSE)</f>
        <v>1</v>
      </c>
      <c r="M161" s="50">
        <f>VLOOKUP($S161,AvgGoalStats!$A$3:$AE$998,23,FALSE)</f>
        <v>2.5</v>
      </c>
      <c r="N161" s="50">
        <f>VLOOKUP($S161,AvgGoalStats!$A$3:$AE$998,24,FALSE)</f>
        <v>0</v>
      </c>
      <c r="O161" s="50">
        <f>VLOOKUP($S161,AvgGoalStats!$A$3:$AE$998,26,FALSE)</f>
        <v>1</v>
      </c>
      <c r="P161" s="50">
        <f>VLOOKUP($S161,AvgGoalStats!$A$3:$AE$998,27,FALSE)</f>
        <v>0</v>
      </c>
      <c r="Q161" s="50">
        <f>VLOOKUP($S161,AvgGoalStats!$A$3:$AE$998,29,FALSE)</f>
        <v>1.5</v>
      </c>
      <c r="R161" s="50">
        <f>VLOOKUP($S161,AvgGoalStats!$A$3:$AE$998,30,FALSE)</f>
        <v>0</v>
      </c>
      <c r="S161" s="53" t="str">
        <f>Fixtures!A161</f>
        <v>Carlisle United</v>
      </c>
      <c r="T161" s="54">
        <f>Fixtures!D161</f>
        <v>43694</v>
      </c>
      <c r="U161" s="53" t="str">
        <f>Fixtures!B161</f>
        <v>Mansfield Town</v>
      </c>
      <c r="V161" s="51">
        <f>VLOOKUP($U161,AvgGoalStats!$A$3:$AE$998,5,FALSE)</f>
        <v>4</v>
      </c>
      <c r="W161" s="50">
        <f>VLOOKUP($U161,AvgGoalStats!$A$3:$AE$998,7,FALSE)</f>
        <v>4</v>
      </c>
      <c r="X161" s="50">
        <f>VLOOKUP($U161,AvgGoalStats!$A$3:$AE$998,8,FALSE)</f>
        <v>2</v>
      </c>
      <c r="Y161" s="50">
        <f>VLOOKUP($U161,AvgGoalStats!$A$3:$AE$998,10,FALSE)</f>
        <v>2</v>
      </c>
      <c r="Z161" s="50">
        <f>VLOOKUP($U161,AvgGoalStats!$A$3:$AE$998,11,FALSE)</f>
        <v>2</v>
      </c>
      <c r="AA161" s="50">
        <f>VLOOKUP($U161,AvgGoalStats!$A$3:$AE$998,13,FALSE)</f>
        <v>2</v>
      </c>
      <c r="AB161" s="50">
        <f>VLOOKUP($U161,AvgGoalStats!$A$3:$AE$998,14,FALSE)</f>
        <v>2.5</v>
      </c>
      <c r="AC161" s="50">
        <f>VLOOKUP($U161,AvgGoalStats!$A$3:$AE$998,16,FALSE)</f>
        <v>2</v>
      </c>
      <c r="AD161" s="50">
        <f>VLOOKUP($U161,AvgGoalStats!$A$3:$AE$998,17,FALSE)</f>
        <v>0.5</v>
      </c>
      <c r="AE161" s="50">
        <f>VLOOKUP($U161,AvgGoalStats!$A$3:$AE$998,19,FALSE)</f>
        <v>0</v>
      </c>
      <c r="AF161" s="50">
        <f>VLOOKUP($U161,AvgGoalStats!$A$3:$AE$998,20,FALSE)</f>
        <v>2</v>
      </c>
      <c r="AG161" s="50">
        <f>VLOOKUP($U161,AvgGoalStats!$A$3:$AE$998,22,FALSE)</f>
        <v>2</v>
      </c>
      <c r="AH161" s="50">
        <f>VLOOKUP($U161,AvgGoalStats!$A$3:$AE$998,23,FALSE)</f>
        <v>1.5</v>
      </c>
      <c r="AI161" s="50">
        <f>VLOOKUP($U161,AvgGoalStats!$A$3:$AE$998,25,FALSE)</f>
        <v>2</v>
      </c>
      <c r="AJ161" s="50">
        <f>VLOOKUP($U161,AvgGoalStats!$A$3:$AE$998,26,FALSE)</f>
        <v>1.5</v>
      </c>
      <c r="AK161" s="50">
        <f>VLOOKUP($U161,AvgGoalStats!$A$3:$AE$998,28,FALSE)</f>
        <v>2</v>
      </c>
      <c r="AL161" s="50">
        <f>VLOOKUP($U161,AvgGoalStats!$A$3:$AE$998,29,FALSE)</f>
        <v>0</v>
      </c>
      <c r="AM161" s="50">
        <f>VLOOKUP($U161,AvgGoalStats!$A$3:$AE$998,31,FALSE)</f>
        <v>0</v>
      </c>
    </row>
    <row r="162" spans="1:39" hidden="1" x14ac:dyDescent="0.3">
      <c r="A162" s="51">
        <f>VLOOKUP($S162,AvgGoalStats!$A$3:$AE$998,5,FALSE)</f>
        <v>1.5</v>
      </c>
      <c r="B162" s="50">
        <f>VLOOKUP($S162,AvgGoalStats!$A$3:$AE$998,6,FALSE)</f>
        <v>2</v>
      </c>
      <c r="C162" s="50">
        <f>VLOOKUP($S162,AvgGoalStats!$A$3:$AE$998,8,FALSE)</f>
        <v>0.5</v>
      </c>
      <c r="D162" s="50">
        <f>VLOOKUP($S162,AvgGoalStats!$A$3:$AE$998,9,FALSE)</f>
        <v>1</v>
      </c>
      <c r="E162" s="50">
        <f>VLOOKUP($S162,AvgGoalStats!$A$3:$AE$998,11,FALSE)</f>
        <v>1</v>
      </c>
      <c r="F162" s="50">
        <f>VLOOKUP($S162,AvgGoalStats!$A$3:$AE$998,12,FALSE)</f>
        <v>1</v>
      </c>
      <c r="G162" s="50">
        <f>VLOOKUP($S162,AvgGoalStats!$A$3:$AE$998,14,FALSE)</f>
        <v>1</v>
      </c>
      <c r="H162" s="50">
        <f>VLOOKUP($S162,AvgGoalStats!$A$3:$AE$998,15,FALSE)</f>
        <v>2</v>
      </c>
      <c r="I162" s="50">
        <f>VLOOKUP($S162,AvgGoalStats!$A$3:$AE$998,17,FALSE)</f>
        <v>0.5</v>
      </c>
      <c r="J162" s="50">
        <f>VLOOKUP($S162,AvgGoalStats!$A$3:$AE$998,18,FALSE)</f>
        <v>1</v>
      </c>
      <c r="K162" s="50">
        <f>VLOOKUP($S162,AvgGoalStats!$A$3:$AE$998,20,FALSE)</f>
        <v>0.5</v>
      </c>
      <c r="L162" s="50">
        <f>VLOOKUP($S162,AvgGoalStats!$A$3:$AE$998,21,FALSE)</f>
        <v>1</v>
      </c>
      <c r="M162" s="50">
        <f>VLOOKUP($S162,AvgGoalStats!$A$3:$AE$998,23,FALSE)</f>
        <v>0.5</v>
      </c>
      <c r="N162" s="50">
        <f>VLOOKUP($S162,AvgGoalStats!$A$3:$AE$998,24,FALSE)</f>
        <v>0</v>
      </c>
      <c r="O162" s="50">
        <f>VLOOKUP($S162,AvgGoalStats!$A$3:$AE$998,26,FALSE)</f>
        <v>0</v>
      </c>
      <c r="P162" s="50">
        <f>VLOOKUP($S162,AvgGoalStats!$A$3:$AE$998,27,FALSE)</f>
        <v>0</v>
      </c>
      <c r="Q162" s="50">
        <f>VLOOKUP($S162,AvgGoalStats!$A$3:$AE$998,29,FALSE)</f>
        <v>0.5</v>
      </c>
      <c r="R162" s="50">
        <f>VLOOKUP($S162,AvgGoalStats!$A$3:$AE$998,30,FALSE)</f>
        <v>0</v>
      </c>
      <c r="S162" s="53" t="str">
        <f>Fixtures!A162</f>
        <v>Colchester United</v>
      </c>
      <c r="T162" s="54">
        <f>Fixtures!D162</f>
        <v>43694</v>
      </c>
      <c r="U162" s="53" t="str">
        <f>Fixtures!B162</f>
        <v>Cambridge United</v>
      </c>
      <c r="V162" s="51">
        <f>VLOOKUP($U162,AvgGoalStats!$A$3:$AE$998,5,FALSE)</f>
        <v>0</v>
      </c>
      <c r="W162" s="50">
        <f>VLOOKUP($U162,AvgGoalStats!$A$3:$AE$998,7,FALSE)</f>
        <v>0</v>
      </c>
      <c r="X162" s="50">
        <f>VLOOKUP($U162,AvgGoalStats!$A$3:$AE$998,8,FALSE)</f>
        <v>0</v>
      </c>
      <c r="Y162" s="50">
        <f>VLOOKUP($U162,AvgGoalStats!$A$3:$AE$998,10,FALSE)</f>
        <v>0</v>
      </c>
      <c r="Z162" s="50">
        <f>VLOOKUP($U162,AvgGoalStats!$A$3:$AE$998,11,FALSE)</f>
        <v>0</v>
      </c>
      <c r="AA162" s="50">
        <f>VLOOKUP($U162,AvgGoalStats!$A$3:$AE$998,13,FALSE)</f>
        <v>0</v>
      </c>
      <c r="AB162" s="50">
        <f>VLOOKUP($U162,AvgGoalStats!$A$3:$AE$998,14,FALSE)</f>
        <v>0</v>
      </c>
      <c r="AC162" s="50">
        <f>VLOOKUP($U162,AvgGoalStats!$A$3:$AE$998,16,FALSE)</f>
        <v>0</v>
      </c>
      <c r="AD162" s="50">
        <f>VLOOKUP($U162,AvgGoalStats!$A$3:$AE$998,17,FALSE)</f>
        <v>0</v>
      </c>
      <c r="AE162" s="50">
        <f>VLOOKUP($U162,AvgGoalStats!$A$3:$AE$998,19,FALSE)</f>
        <v>0</v>
      </c>
      <c r="AF162" s="50">
        <f>VLOOKUP($U162,AvgGoalStats!$A$3:$AE$998,20,FALSE)</f>
        <v>0</v>
      </c>
      <c r="AG162" s="50">
        <f>VLOOKUP($U162,AvgGoalStats!$A$3:$AE$998,22,FALSE)</f>
        <v>0</v>
      </c>
      <c r="AH162" s="50">
        <f>VLOOKUP($U162,AvgGoalStats!$A$3:$AE$998,23,FALSE)</f>
        <v>0</v>
      </c>
      <c r="AI162" s="50">
        <f>VLOOKUP($U162,AvgGoalStats!$A$3:$AE$998,25,FALSE)</f>
        <v>0</v>
      </c>
      <c r="AJ162" s="50">
        <f>VLOOKUP($U162,AvgGoalStats!$A$3:$AE$998,26,FALSE)</f>
        <v>0</v>
      </c>
      <c r="AK162" s="50">
        <f>VLOOKUP($U162,AvgGoalStats!$A$3:$AE$998,28,FALSE)</f>
        <v>0</v>
      </c>
      <c r="AL162" s="50">
        <f>VLOOKUP($U162,AvgGoalStats!$A$3:$AE$998,29,FALSE)</f>
        <v>0</v>
      </c>
      <c r="AM162" s="50">
        <f>VLOOKUP($U162,AvgGoalStats!$A$3:$AE$998,31,FALSE)</f>
        <v>0</v>
      </c>
    </row>
    <row r="163" spans="1:39" hidden="1" x14ac:dyDescent="0.3">
      <c r="A163" s="51">
        <f>VLOOKUP($S163,AvgGoalStats!$A$3:$AE$998,5,FALSE)</f>
        <v>3</v>
      </c>
      <c r="B163" s="50">
        <f>VLOOKUP($S163,AvgGoalStats!$A$3:$AE$998,6,FALSE)</f>
        <v>3</v>
      </c>
      <c r="C163" s="50">
        <f>VLOOKUP($S163,AvgGoalStats!$A$3:$AE$998,8,FALSE)</f>
        <v>1</v>
      </c>
      <c r="D163" s="50">
        <f>VLOOKUP($S163,AvgGoalStats!$A$3:$AE$998,9,FALSE)</f>
        <v>0</v>
      </c>
      <c r="E163" s="50">
        <f>VLOOKUP($S163,AvgGoalStats!$A$3:$AE$998,11,FALSE)</f>
        <v>2</v>
      </c>
      <c r="F163" s="50">
        <f>VLOOKUP($S163,AvgGoalStats!$A$3:$AE$998,12,FALSE)</f>
        <v>3</v>
      </c>
      <c r="G163" s="50">
        <f>VLOOKUP($S163,AvgGoalStats!$A$3:$AE$998,14,FALSE)</f>
        <v>2.5</v>
      </c>
      <c r="H163" s="50">
        <f>VLOOKUP($S163,AvgGoalStats!$A$3:$AE$998,15,FALSE)</f>
        <v>2</v>
      </c>
      <c r="I163" s="50">
        <f>VLOOKUP($S163,AvgGoalStats!$A$3:$AE$998,17,FALSE)</f>
        <v>1</v>
      </c>
      <c r="J163" s="50">
        <f>VLOOKUP($S163,AvgGoalStats!$A$3:$AE$998,18,FALSE)</f>
        <v>0</v>
      </c>
      <c r="K163" s="50">
        <f>VLOOKUP($S163,AvgGoalStats!$A$3:$AE$998,20,FALSE)</f>
        <v>1.5</v>
      </c>
      <c r="L163" s="50">
        <f>VLOOKUP($S163,AvgGoalStats!$A$3:$AE$998,21,FALSE)</f>
        <v>2</v>
      </c>
      <c r="M163" s="50">
        <f>VLOOKUP($S163,AvgGoalStats!$A$3:$AE$998,23,FALSE)</f>
        <v>0.5</v>
      </c>
      <c r="N163" s="50">
        <f>VLOOKUP($S163,AvgGoalStats!$A$3:$AE$998,24,FALSE)</f>
        <v>1</v>
      </c>
      <c r="O163" s="50">
        <f>VLOOKUP($S163,AvgGoalStats!$A$3:$AE$998,26,FALSE)</f>
        <v>0</v>
      </c>
      <c r="P163" s="50">
        <f>VLOOKUP($S163,AvgGoalStats!$A$3:$AE$998,27,FALSE)</f>
        <v>0</v>
      </c>
      <c r="Q163" s="50">
        <f>VLOOKUP($S163,AvgGoalStats!$A$3:$AE$998,29,FALSE)</f>
        <v>0.5</v>
      </c>
      <c r="R163" s="50">
        <f>VLOOKUP($S163,AvgGoalStats!$A$3:$AE$998,30,FALSE)</f>
        <v>1</v>
      </c>
      <c r="S163" s="53" t="str">
        <f>Fixtures!A163</f>
        <v>Crewe Alexandra</v>
      </c>
      <c r="T163" s="54">
        <f>Fixtures!D163</f>
        <v>43694</v>
      </c>
      <c r="U163" s="53" t="str">
        <f>Fixtures!B163</f>
        <v>Walsall</v>
      </c>
      <c r="V163" s="51">
        <f>VLOOKUP($U163,AvgGoalStats!$A$3:$AE$998,5,FALSE)</f>
        <v>1.5</v>
      </c>
      <c r="W163" s="50">
        <f>VLOOKUP($U163,AvgGoalStats!$A$3:$AE$998,7,FALSE)</f>
        <v>1</v>
      </c>
      <c r="X163" s="50">
        <f>VLOOKUP($U163,AvgGoalStats!$A$3:$AE$998,8,FALSE)</f>
        <v>1</v>
      </c>
      <c r="Y163" s="50">
        <f>VLOOKUP($U163,AvgGoalStats!$A$3:$AE$998,10,FALSE)</f>
        <v>1</v>
      </c>
      <c r="Z163" s="50">
        <f>VLOOKUP($U163,AvgGoalStats!$A$3:$AE$998,11,FALSE)</f>
        <v>0.5</v>
      </c>
      <c r="AA163" s="50">
        <f>VLOOKUP($U163,AvgGoalStats!$A$3:$AE$998,13,FALSE)</f>
        <v>0</v>
      </c>
      <c r="AB163" s="50">
        <f>VLOOKUP($U163,AvgGoalStats!$A$3:$AE$998,14,FALSE)</f>
        <v>1</v>
      </c>
      <c r="AC163" s="50">
        <f>VLOOKUP($U163,AvgGoalStats!$A$3:$AE$998,16,FALSE)</f>
        <v>1</v>
      </c>
      <c r="AD163" s="50">
        <f>VLOOKUP($U163,AvgGoalStats!$A$3:$AE$998,17,FALSE)</f>
        <v>0.5</v>
      </c>
      <c r="AE163" s="50">
        <f>VLOOKUP($U163,AvgGoalStats!$A$3:$AE$998,19,FALSE)</f>
        <v>1</v>
      </c>
      <c r="AF163" s="50">
        <f>VLOOKUP($U163,AvgGoalStats!$A$3:$AE$998,20,FALSE)</f>
        <v>0.5</v>
      </c>
      <c r="AG163" s="50">
        <f>VLOOKUP($U163,AvgGoalStats!$A$3:$AE$998,22,FALSE)</f>
        <v>0</v>
      </c>
      <c r="AH163" s="50">
        <f>VLOOKUP($U163,AvgGoalStats!$A$3:$AE$998,23,FALSE)</f>
        <v>0.5</v>
      </c>
      <c r="AI163" s="50">
        <f>VLOOKUP($U163,AvgGoalStats!$A$3:$AE$998,25,FALSE)</f>
        <v>0</v>
      </c>
      <c r="AJ163" s="50">
        <f>VLOOKUP($U163,AvgGoalStats!$A$3:$AE$998,26,FALSE)</f>
        <v>0.5</v>
      </c>
      <c r="AK163" s="50">
        <f>VLOOKUP($U163,AvgGoalStats!$A$3:$AE$998,28,FALSE)</f>
        <v>0</v>
      </c>
      <c r="AL163" s="50">
        <f>VLOOKUP($U163,AvgGoalStats!$A$3:$AE$998,29,FALSE)</f>
        <v>0</v>
      </c>
      <c r="AM163" s="50">
        <f>VLOOKUP($U163,AvgGoalStats!$A$3:$AE$998,31,FALSE)</f>
        <v>0</v>
      </c>
    </row>
    <row r="164" spans="1:39" hidden="1" x14ac:dyDescent="0.3">
      <c r="A164" s="51">
        <f>VLOOKUP($S164,AvgGoalStats!$A$3:$AE$998,5,FALSE)</f>
        <v>1</v>
      </c>
      <c r="B164" s="50">
        <f>VLOOKUP($S164,AvgGoalStats!$A$3:$AE$998,6,FALSE)</f>
        <v>1</v>
      </c>
      <c r="C164" s="50">
        <f>VLOOKUP($S164,AvgGoalStats!$A$3:$AE$998,8,FALSE)</f>
        <v>1</v>
      </c>
      <c r="D164" s="50">
        <f>VLOOKUP($S164,AvgGoalStats!$A$3:$AE$998,9,FALSE)</f>
        <v>1</v>
      </c>
      <c r="E164" s="50">
        <f>VLOOKUP($S164,AvgGoalStats!$A$3:$AE$998,11,FALSE)</f>
        <v>0</v>
      </c>
      <c r="F164" s="50">
        <f>VLOOKUP($S164,AvgGoalStats!$A$3:$AE$998,12,FALSE)</f>
        <v>0</v>
      </c>
      <c r="G164" s="50">
        <f>VLOOKUP($S164,AvgGoalStats!$A$3:$AE$998,14,FALSE)</f>
        <v>0</v>
      </c>
      <c r="H164" s="50">
        <f>VLOOKUP($S164,AvgGoalStats!$A$3:$AE$998,15,FALSE)</f>
        <v>0</v>
      </c>
      <c r="I164" s="50">
        <f>VLOOKUP($S164,AvgGoalStats!$A$3:$AE$998,17,FALSE)</f>
        <v>0</v>
      </c>
      <c r="J164" s="50">
        <f>VLOOKUP($S164,AvgGoalStats!$A$3:$AE$998,18,FALSE)</f>
        <v>0</v>
      </c>
      <c r="K164" s="50">
        <f>VLOOKUP($S164,AvgGoalStats!$A$3:$AE$998,20,FALSE)</f>
        <v>0</v>
      </c>
      <c r="L164" s="50">
        <f>VLOOKUP($S164,AvgGoalStats!$A$3:$AE$998,21,FALSE)</f>
        <v>0</v>
      </c>
      <c r="M164" s="50">
        <f>VLOOKUP($S164,AvgGoalStats!$A$3:$AE$998,23,FALSE)</f>
        <v>1</v>
      </c>
      <c r="N164" s="50">
        <f>VLOOKUP($S164,AvgGoalStats!$A$3:$AE$998,24,FALSE)</f>
        <v>1</v>
      </c>
      <c r="O164" s="50">
        <f>VLOOKUP($S164,AvgGoalStats!$A$3:$AE$998,26,FALSE)</f>
        <v>1</v>
      </c>
      <c r="P164" s="50">
        <f>VLOOKUP($S164,AvgGoalStats!$A$3:$AE$998,27,FALSE)</f>
        <v>1</v>
      </c>
      <c r="Q164" s="50">
        <f>VLOOKUP($S164,AvgGoalStats!$A$3:$AE$998,29,FALSE)</f>
        <v>0</v>
      </c>
      <c r="R164" s="50">
        <f>VLOOKUP($S164,AvgGoalStats!$A$3:$AE$998,30,FALSE)</f>
        <v>0</v>
      </c>
      <c r="S164" s="53" t="str">
        <f>Fixtures!A164</f>
        <v>Exeter City</v>
      </c>
      <c r="T164" s="54">
        <f>Fixtures!D164</f>
        <v>43694</v>
      </c>
      <c r="U164" s="53" t="str">
        <f>Fixtures!B164</f>
        <v>Swindon Town</v>
      </c>
      <c r="V164" s="51">
        <f>VLOOKUP($U164,AvgGoalStats!$A$3:$AE$998,5,FALSE)</f>
        <v>3.5</v>
      </c>
      <c r="W164" s="50">
        <f>VLOOKUP($U164,AvgGoalStats!$A$3:$AE$998,7,FALSE)</f>
        <v>2</v>
      </c>
      <c r="X164" s="50">
        <f>VLOOKUP($U164,AvgGoalStats!$A$3:$AE$998,8,FALSE)</f>
        <v>2.5</v>
      </c>
      <c r="Y164" s="50">
        <f>VLOOKUP($U164,AvgGoalStats!$A$3:$AE$998,10,FALSE)</f>
        <v>2</v>
      </c>
      <c r="Z164" s="50">
        <f>VLOOKUP($U164,AvgGoalStats!$A$3:$AE$998,11,FALSE)</f>
        <v>1</v>
      </c>
      <c r="AA164" s="50">
        <f>VLOOKUP($U164,AvgGoalStats!$A$3:$AE$998,13,FALSE)</f>
        <v>0</v>
      </c>
      <c r="AB164" s="50">
        <f>VLOOKUP($U164,AvgGoalStats!$A$3:$AE$998,14,FALSE)</f>
        <v>0</v>
      </c>
      <c r="AC164" s="50">
        <f>VLOOKUP($U164,AvgGoalStats!$A$3:$AE$998,16,FALSE)</f>
        <v>0</v>
      </c>
      <c r="AD164" s="50">
        <f>VLOOKUP($U164,AvgGoalStats!$A$3:$AE$998,17,FALSE)</f>
        <v>0</v>
      </c>
      <c r="AE164" s="50">
        <f>VLOOKUP($U164,AvgGoalStats!$A$3:$AE$998,19,FALSE)</f>
        <v>0</v>
      </c>
      <c r="AF164" s="50">
        <f>VLOOKUP($U164,AvgGoalStats!$A$3:$AE$998,20,FALSE)</f>
        <v>0</v>
      </c>
      <c r="AG164" s="50">
        <f>VLOOKUP($U164,AvgGoalStats!$A$3:$AE$998,22,FALSE)</f>
        <v>0</v>
      </c>
      <c r="AH164" s="50">
        <f>VLOOKUP($U164,AvgGoalStats!$A$3:$AE$998,23,FALSE)</f>
        <v>3.5</v>
      </c>
      <c r="AI164" s="50">
        <f>VLOOKUP($U164,AvgGoalStats!$A$3:$AE$998,25,FALSE)</f>
        <v>2</v>
      </c>
      <c r="AJ164" s="50">
        <f>VLOOKUP($U164,AvgGoalStats!$A$3:$AE$998,26,FALSE)</f>
        <v>2.5</v>
      </c>
      <c r="AK164" s="50">
        <f>VLOOKUP($U164,AvgGoalStats!$A$3:$AE$998,28,FALSE)</f>
        <v>2</v>
      </c>
      <c r="AL164" s="50">
        <f>VLOOKUP($U164,AvgGoalStats!$A$3:$AE$998,29,FALSE)</f>
        <v>1</v>
      </c>
      <c r="AM164" s="50">
        <f>VLOOKUP($U164,AvgGoalStats!$A$3:$AE$998,31,FALSE)</f>
        <v>0</v>
      </c>
    </row>
    <row r="165" spans="1:39" hidden="1" x14ac:dyDescent="0.3">
      <c r="A165" s="51">
        <f>VLOOKUP($S165,AvgGoalStats!$A$3:$AE$998,5,FALSE)</f>
        <v>1.5</v>
      </c>
      <c r="B165" s="50">
        <f>VLOOKUP($S165,AvgGoalStats!$A$3:$AE$998,6,FALSE)</f>
        <v>1</v>
      </c>
      <c r="C165" s="50">
        <f>VLOOKUP($S165,AvgGoalStats!$A$3:$AE$998,8,FALSE)</f>
        <v>1</v>
      </c>
      <c r="D165" s="50">
        <f>VLOOKUP($S165,AvgGoalStats!$A$3:$AE$998,9,FALSE)</f>
        <v>1</v>
      </c>
      <c r="E165" s="50">
        <f>VLOOKUP($S165,AvgGoalStats!$A$3:$AE$998,11,FALSE)</f>
        <v>0.5</v>
      </c>
      <c r="F165" s="50">
        <f>VLOOKUP($S165,AvgGoalStats!$A$3:$AE$998,12,FALSE)</f>
        <v>0</v>
      </c>
      <c r="G165" s="50">
        <f>VLOOKUP($S165,AvgGoalStats!$A$3:$AE$998,14,FALSE)</f>
        <v>0.5</v>
      </c>
      <c r="H165" s="50">
        <f>VLOOKUP($S165,AvgGoalStats!$A$3:$AE$998,15,FALSE)</f>
        <v>0</v>
      </c>
      <c r="I165" s="50">
        <f>VLOOKUP($S165,AvgGoalStats!$A$3:$AE$998,17,FALSE)</f>
        <v>0.5</v>
      </c>
      <c r="J165" s="50">
        <f>VLOOKUP($S165,AvgGoalStats!$A$3:$AE$998,18,FALSE)</f>
        <v>0</v>
      </c>
      <c r="K165" s="50">
        <f>VLOOKUP($S165,AvgGoalStats!$A$3:$AE$998,20,FALSE)</f>
        <v>0</v>
      </c>
      <c r="L165" s="50">
        <f>VLOOKUP($S165,AvgGoalStats!$A$3:$AE$998,21,FALSE)</f>
        <v>0</v>
      </c>
      <c r="M165" s="50">
        <f>VLOOKUP($S165,AvgGoalStats!$A$3:$AE$998,23,FALSE)</f>
        <v>1</v>
      </c>
      <c r="N165" s="50">
        <f>VLOOKUP($S165,AvgGoalStats!$A$3:$AE$998,24,FALSE)</f>
        <v>1</v>
      </c>
      <c r="O165" s="50">
        <f>VLOOKUP($S165,AvgGoalStats!$A$3:$AE$998,26,FALSE)</f>
        <v>0.5</v>
      </c>
      <c r="P165" s="50">
        <f>VLOOKUP($S165,AvgGoalStats!$A$3:$AE$998,27,FALSE)</f>
        <v>1</v>
      </c>
      <c r="Q165" s="50">
        <f>VLOOKUP($S165,AvgGoalStats!$A$3:$AE$998,29,FALSE)</f>
        <v>0.5</v>
      </c>
      <c r="R165" s="50">
        <f>VLOOKUP($S165,AvgGoalStats!$A$3:$AE$998,30,FALSE)</f>
        <v>0</v>
      </c>
      <c r="S165" s="53" t="str">
        <f>Fixtures!A165</f>
        <v>Forest Green Rovers</v>
      </c>
      <c r="T165" s="54">
        <f>Fixtures!D165</f>
        <v>43694</v>
      </c>
      <c r="U165" s="53" t="str">
        <f>Fixtures!B165</f>
        <v>Grimsby Town</v>
      </c>
      <c r="V165" s="51">
        <f>VLOOKUP($U165,AvgGoalStats!$A$3:$AE$998,5,FALSE)</f>
        <v>2</v>
      </c>
      <c r="W165" s="50">
        <f>VLOOKUP($U165,AvgGoalStats!$A$3:$AE$998,7,FALSE)</f>
        <v>2</v>
      </c>
      <c r="X165" s="50">
        <f>VLOOKUP($U165,AvgGoalStats!$A$3:$AE$998,8,FALSE)</f>
        <v>1.5</v>
      </c>
      <c r="Y165" s="50">
        <f>VLOOKUP($U165,AvgGoalStats!$A$3:$AE$998,10,FALSE)</f>
        <v>2</v>
      </c>
      <c r="Z165" s="50">
        <f>VLOOKUP($U165,AvgGoalStats!$A$3:$AE$998,11,FALSE)</f>
        <v>0.5</v>
      </c>
      <c r="AA165" s="50">
        <f>VLOOKUP($U165,AvgGoalStats!$A$3:$AE$998,13,FALSE)</f>
        <v>0</v>
      </c>
      <c r="AB165" s="50">
        <f>VLOOKUP($U165,AvgGoalStats!$A$3:$AE$998,14,FALSE)</f>
        <v>0</v>
      </c>
      <c r="AC165" s="50">
        <f>VLOOKUP($U165,AvgGoalStats!$A$3:$AE$998,16,FALSE)</f>
        <v>0</v>
      </c>
      <c r="AD165" s="50">
        <f>VLOOKUP($U165,AvgGoalStats!$A$3:$AE$998,17,FALSE)</f>
        <v>0</v>
      </c>
      <c r="AE165" s="50">
        <f>VLOOKUP($U165,AvgGoalStats!$A$3:$AE$998,19,FALSE)</f>
        <v>0</v>
      </c>
      <c r="AF165" s="50">
        <f>VLOOKUP($U165,AvgGoalStats!$A$3:$AE$998,20,FALSE)</f>
        <v>0</v>
      </c>
      <c r="AG165" s="50">
        <f>VLOOKUP($U165,AvgGoalStats!$A$3:$AE$998,22,FALSE)</f>
        <v>0</v>
      </c>
      <c r="AH165" s="50">
        <f>VLOOKUP($U165,AvgGoalStats!$A$3:$AE$998,23,FALSE)</f>
        <v>2</v>
      </c>
      <c r="AI165" s="50">
        <f>VLOOKUP($U165,AvgGoalStats!$A$3:$AE$998,25,FALSE)</f>
        <v>2</v>
      </c>
      <c r="AJ165" s="50">
        <f>VLOOKUP($U165,AvgGoalStats!$A$3:$AE$998,26,FALSE)</f>
        <v>1.5</v>
      </c>
      <c r="AK165" s="50">
        <f>VLOOKUP($U165,AvgGoalStats!$A$3:$AE$998,28,FALSE)</f>
        <v>2</v>
      </c>
      <c r="AL165" s="50">
        <f>VLOOKUP($U165,AvgGoalStats!$A$3:$AE$998,29,FALSE)</f>
        <v>0.5</v>
      </c>
      <c r="AM165" s="50">
        <f>VLOOKUP($U165,AvgGoalStats!$A$3:$AE$998,31,FALSE)</f>
        <v>0</v>
      </c>
    </row>
    <row r="166" spans="1:39" hidden="1" x14ac:dyDescent="0.3">
      <c r="A166" s="51">
        <f>VLOOKUP($S166,AvgGoalStats!$A$3:$AE$998,5,FALSE)</f>
        <v>2</v>
      </c>
      <c r="B166" s="50">
        <f>VLOOKUP($S166,AvgGoalStats!$A$3:$AE$998,6,FALSE)</f>
        <v>1</v>
      </c>
      <c r="C166" s="50">
        <f>VLOOKUP($S166,AvgGoalStats!$A$3:$AE$998,8,FALSE)</f>
        <v>0.5</v>
      </c>
      <c r="D166" s="50">
        <f>VLOOKUP($S166,AvgGoalStats!$A$3:$AE$998,9,FALSE)</f>
        <v>1</v>
      </c>
      <c r="E166" s="50">
        <f>VLOOKUP($S166,AvgGoalStats!$A$3:$AE$998,11,FALSE)</f>
        <v>1.5</v>
      </c>
      <c r="F166" s="50">
        <f>VLOOKUP($S166,AvgGoalStats!$A$3:$AE$998,12,FALSE)</f>
        <v>0</v>
      </c>
      <c r="G166" s="50">
        <f>VLOOKUP($S166,AvgGoalStats!$A$3:$AE$998,14,FALSE)</f>
        <v>0.5</v>
      </c>
      <c r="H166" s="50">
        <f>VLOOKUP($S166,AvgGoalStats!$A$3:$AE$998,15,FALSE)</f>
        <v>0</v>
      </c>
      <c r="I166" s="50">
        <f>VLOOKUP($S166,AvgGoalStats!$A$3:$AE$998,17,FALSE)</f>
        <v>0</v>
      </c>
      <c r="J166" s="50">
        <f>VLOOKUP($S166,AvgGoalStats!$A$3:$AE$998,18,FALSE)</f>
        <v>0</v>
      </c>
      <c r="K166" s="50">
        <f>VLOOKUP($S166,AvgGoalStats!$A$3:$AE$998,20,FALSE)</f>
        <v>0.5</v>
      </c>
      <c r="L166" s="50">
        <f>VLOOKUP($S166,AvgGoalStats!$A$3:$AE$998,21,FALSE)</f>
        <v>0</v>
      </c>
      <c r="M166" s="50">
        <f>VLOOKUP($S166,AvgGoalStats!$A$3:$AE$998,23,FALSE)</f>
        <v>1.5</v>
      </c>
      <c r="N166" s="50">
        <f>VLOOKUP($S166,AvgGoalStats!$A$3:$AE$998,24,FALSE)</f>
        <v>1</v>
      </c>
      <c r="O166" s="50">
        <f>VLOOKUP($S166,AvgGoalStats!$A$3:$AE$998,26,FALSE)</f>
        <v>0.5</v>
      </c>
      <c r="P166" s="50">
        <f>VLOOKUP($S166,AvgGoalStats!$A$3:$AE$998,27,FALSE)</f>
        <v>1</v>
      </c>
      <c r="Q166" s="50">
        <f>VLOOKUP($S166,AvgGoalStats!$A$3:$AE$998,29,FALSE)</f>
        <v>1</v>
      </c>
      <c r="R166" s="50">
        <f>VLOOKUP($S166,AvgGoalStats!$A$3:$AE$998,30,FALSE)</f>
        <v>0</v>
      </c>
      <c r="S166" s="53" t="str">
        <f>Fixtures!A166</f>
        <v>Leyton Orient</v>
      </c>
      <c r="T166" s="54">
        <f>Fixtures!D166</f>
        <v>43694</v>
      </c>
      <c r="U166" s="53" t="str">
        <f>Fixtures!B166</f>
        <v>Stevenage</v>
      </c>
      <c r="V166" s="51">
        <f>VLOOKUP($U166,AvgGoalStats!$A$3:$AE$998,5,FALSE)</f>
        <v>1.5</v>
      </c>
      <c r="W166" s="50">
        <f>VLOOKUP($U166,AvgGoalStats!$A$3:$AE$998,7,FALSE)</f>
        <v>2</v>
      </c>
      <c r="X166" s="50">
        <f>VLOOKUP($U166,AvgGoalStats!$A$3:$AE$998,8,FALSE)</f>
        <v>0</v>
      </c>
      <c r="Y166" s="50">
        <f>VLOOKUP($U166,AvgGoalStats!$A$3:$AE$998,10,FALSE)</f>
        <v>0</v>
      </c>
      <c r="Z166" s="50">
        <f>VLOOKUP($U166,AvgGoalStats!$A$3:$AE$998,11,FALSE)</f>
        <v>1.5</v>
      </c>
      <c r="AA166" s="50">
        <f>VLOOKUP($U166,AvgGoalStats!$A$3:$AE$998,13,FALSE)</f>
        <v>2</v>
      </c>
      <c r="AB166" s="50">
        <f>VLOOKUP($U166,AvgGoalStats!$A$3:$AE$998,14,FALSE)</f>
        <v>0.5</v>
      </c>
      <c r="AC166" s="50">
        <f>VLOOKUP($U166,AvgGoalStats!$A$3:$AE$998,16,FALSE)</f>
        <v>1</v>
      </c>
      <c r="AD166" s="50">
        <f>VLOOKUP($U166,AvgGoalStats!$A$3:$AE$998,17,FALSE)</f>
        <v>0</v>
      </c>
      <c r="AE166" s="50">
        <f>VLOOKUP($U166,AvgGoalStats!$A$3:$AE$998,19,FALSE)</f>
        <v>0</v>
      </c>
      <c r="AF166" s="50">
        <f>VLOOKUP($U166,AvgGoalStats!$A$3:$AE$998,20,FALSE)</f>
        <v>0.5</v>
      </c>
      <c r="AG166" s="50">
        <f>VLOOKUP($U166,AvgGoalStats!$A$3:$AE$998,22,FALSE)</f>
        <v>1</v>
      </c>
      <c r="AH166" s="50">
        <f>VLOOKUP($U166,AvgGoalStats!$A$3:$AE$998,23,FALSE)</f>
        <v>1</v>
      </c>
      <c r="AI166" s="50">
        <f>VLOOKUP($U166,AvgGoalStats!$A$3:$AE$998,25,FALSE)</f>
        <v>1</v>
      </c>
      <c r="AJ166" s="50">
        <f>VLOOKUP($U166,AvgGoalStats!$A$3:$AE$998,26,FALSE)</f>
        <v>0</v>
      </c>
      <c r="AK166" s="50">
        <f>VLOOKUP($U166,AvgGoalStats!$A$3:$AE$998,28,FALSE)</f>
        <v>0</v>
      </c>
      <c r="AL166" s="50">
        <f>VLOOKUP($U166,AvgGoalStats!$A$3:$AE$998,29,FALSE)</f>
        <v>1</v>
      </c>
      <c r="AM166" s="50">
        <f>VLOOKUP($U166,AvgGoalStats!$A$3:$AE$998,31,FALSE)</f>
        <v>1</v>
      </c>
    </row>
    <row r="167" spans="1:39" hidden="1" x14ac:dyDescent="0.3">
      <c r="A167" s="51">
        <f>VLOOKUP($S167,AvgGoalStats!$A$3:$AE$998,5,FALSE)</f>
        <v>3</v>
      </c>
      <c r="B167" s="50">
        <f>VLOOKUP($S167,AvgGoalStats!$A$3:$AE$998,6,FALSE)</f>
        <v>2</v>
      </c>
      <c r="C167" s="50">
        <f>VLOOKUP($S167,AvgGoalStats!$A$3:$AE$998,8,FALSE)</f>
        <v>1</v>
      </c>
      <c r="D167" s="50">
        <f>VLOOKUP($S167,AvgGoalStats!$A$3:$AE$998,9,FALSE)</f>
        <v>0</v>
      </c>
      <c r="E167" s="50">
        <f>VLOOKUP($S167,AvgGoalStats!$A$3:$AE$998,11,FALSE)</f>
        <v>2</v>
      </c>
      <c r="F167" s="50">
        <f>VLOOKUP($S167,AvgGoalStats!$A$3:$AE$998,12,FALSE)</f>
        <v>2</v>
      </c>
      <c r="G167" s="50">
        <f>VLOOKUP($S167,AvgGoalStats!$A$3:$AE$998,14,FALSE)</f>
        <v>1.5</v>
      </c>
      <c r="H167" s="50">
        <f>VLOOKUP($S167,AvgGoalStats!$A$3:$AE$998,15,FALSE)</f>
        <v>0</v>
      </c>
      <c r="I167" s="50">
        <f>VLOOKUP($S167,AvgGoalStats!$A$3:$AE$998,17,FALSE)</f>
        <v>1</v>
      </c>
      <c r="J167" s="50">
        <f>VLOOKUP($S167,AvgGoalStats!$A$3:$AE$998,18,FALSE)</f>
        <v>0</v>
      </c>
      <c r="K167" s="50">
        <f>VLOOKUP($S167,AvgGoalStats!$A$3:$AE$998,20,FALSE)</f>
        <v>0.5</v>
      </c>
      <c r="L167" s="50">
        <f>VLOOKUP($S167,AvgGoalStats!$A$3:$AE$998,21,FALSE)</f>
        <v>0</v>
      </c>
      <c r="M167" s="50">
        <f>VLOOKUP($S167,AvgGoalStats!$A$3:$AE$998,23,FALSE)</f>
        <v>1.5</v>
      </c>
      <c r="N167" s="50">
        <f>VLOOKUP($S167,AvgGoalStats!$A$3:$AE$998,24,FALSE)</f>
        <v>2</v>
      </c>
      <c r="O167" s="50">
        <f>VLOOKUP($S167,AvgGoalStats!$A$3:$AE$998,26,FALSE)</f>
        <v>0</v>
      </c>
      <c r="P167" s="50">
        <f>VLOOKUP($S167,AvgGoalStats!$A$3:$AE$998,27,FALSE)</f>
        <v>0</v>
      </c>
      <c r="Q167" s="50">
        <f>VLOOKUP($S167,AvgGoalStats!$A$3:$AE$998,29,FALSE)</f>
        <v>1.5</v>
      </c>
      <c r="R167" s="50">
        <f>VLOOKUP($S167,AvgGoalStats!$A$3:$AE$998,30,FALSE)</f>
        <v>2</v>
      </c>
      <c r="S167" s="53" t="str">
        <f>Fixtures!A167</f>
        <v>Morecambe</v>
      </c>
      <c r="T167" s="54">
        <f>Fixtures!D167</f>
        <v>43694</v>
      </c>
      <c r="U167" s="53" t="str">
        <f>Fixtures!B167</f>
        <v>Cheltenham Town</v>
      </c>
      <c r="V167" s="51">
        <f>VLOOKUP($U167,AvgGoalStats!$A$3:$AE$998,5,FALSE)</f>
        <v>3</v>
      </c>
      <c r="W167" s="50">
        <f>VLOOKUP($U167,AvgGoalStats!$A$3:$AE$998,7,FALSE)</f>
        <v>1</v>
      </c>
      <c r="X167" s="50">
        <f>VLOOKUP($U167,AvgGoalStats!$A$3:$AE$998,8,FALSE)</f>
        <v>2</v>
      </c>
      <c r="Y167" s="50">
        <f>VLOOKUP($U167,AvgGoalStats!$A$3:$AE$998,10,FALSE)</f>
        <v>0</v>
      </c>
      <c r="Z167" s="50">
        <f>VLOOKUP($U167,AvgGoalStats!$A$3:$AE$998,11,FALSE)</f>
        <v>1</v>
      </c>
      <c r="AA167" s="50">
        <f>VLOOKUP($U167,AvgGoalStats!$A$3:$AE$998,13,FALSE)</f>
        <v>1</v>
      </c>
      <c r="AB167" s="50">
        <f>VLOOKUP($U167,AvgGoalStats!$A$3:$AE$998,14,FALSE)</f>
        <v>0</v>
      </c>
      <c r="AC167" s="50">
        <f>VLOOKUP($U167,AvgGoalStats!$A$3:$AE$998,16,FALSE)</f>
        <v>0</v>
      </c>
      <c r="AD167" s="50">
        <f>VLOOKUP($U167,AvgGoalStats!$A$3:$AE$998,17,FALSE)</f>
        <v>0</v>
      </c>
      <c r="AE167" s="50">
        <f>VLOOKUP($U167,AvgGoalStats!$A$3:$AE$998,19,FALSE)</f>
        <v>0</v>
      </c>
      <c r="AF167" s="50">
        <f>VLOOKUP($U167,AvgGoalStats!$A$3:$AE$998,20,FALSE)</f>
        <v>0</v>
      </c>
      <c r="AG167" s="50">
        <f>VLOOKUP($U167,AvgGoalStats!$A$3:$AE$998,22,FALSE)</f>
        <v>0</v>
      </c>
      <c r="AH167" s="50">
        <f>VLOOKUP($U167,AvgGoalStats!$A$3:$AE$998,23,FALSE)</f>
        <v>3</v>
      </c>
      <c r="AI167" s="50">
        <f>VLOOKUP($U167,AvgGoalStats!$A$3:$AE$998,25,FALSE)</f>
        <v>1</v>
      </c>
      <c r="AJ167" s="50">
        <f>VLOOKUP($U167,AvgGoalStats!$A$3:$AE$998,26,FALSE)</f>
        <v>2</v>
      </c>
      <c r="AK167" s="50">
        <f>VLOOKUP($U167,AvgGoalStats!$A$3:$AE$998,28,FALSE)</f>
        <v>0</v>
      </c>
      <c r="AL167" s="50">
        <f>VLOOKUP($U167,AvgGoalStats!$A$3:$AE$998,29,FALSE)</f>
        <v>1</v>
      </c>
      <c r="AM167" s="50">
        <f>VLOOKUP($U167,AvgGoalStats!$A$3:$AE$998,31,FALSE)</f>
        <v>1</v>
      </c>
    </row>
    <row r="168" spans="1:39" hidden="1" x14ac:dyDescent="0.3">
      <c r="A168" s="51">
        <f>VLOOKUP($S168,AvgGoalStats!$A$3:$AE$998,5,FALSE)</f>
        <v>2</v>
      </c>
      <c r="B168" s="50">
        <f>VLOOKUP($S168,AvgGoalStats!$A$3:$AE$998,6,FALSE)</f>
        <v>4</v>
      </c>
      <c r="C168" s="50">
        <f>VLOOKUP($S168,AvgGoalStats!$A$3:$AE$998,8,FALSE)</f>
        <v>1</v>
      </c>
      <c r="D168" s="50">
        <f>VLOOKUP($S168,AvgGoalStats!$A$3:$AE$998,9,FALSE)</f>
        <v>2</v>
      </c>
      <c r="E168" s="50">
        <f>VLOOKUP($S168,AvgGoalStats!$A$3:$AE$998,11,FALSE)</f>
        <v>1</v>
      </c>
      <c r="F168" s="50">
        <f>VLOOKUP($S168,AvgGoalStats!$A$3:$AE$998,12,FALSE)</f>
        <v>2</v>
      </c>
      <c r="G168" s="50">
        <f>VLOOKUP($S168,AvgGoalStats!$A$3:$AE$998,14,FALSE)</f>
        <v>1</v>
      </c>
      <c r="H168" s="50">
        <f>VLOOKUP($S168,AvgGoalStats!$A$3:$AE$998,15,FALSE)</f>
        <v>2</v>
      </c>
      <c r="I168" s="50">
        <f>VLOOKUP($S168,AvgGoalStats!$A$3:$AE$998,17,FALSE)</f>
        <v>1</v>
      </c>
      <c r="J168" s="50">
        <f>VLOOKUP($S168,AvgGoalStats!$A$3:$AE$998,18,FALSE)</f>
        <v>2</v>
      </c>
      <c r="K168" s="50">
        <f>VLOOKUP($S168,AvgGoalStats!$A$3:$AE$998,20,FALSE)</f>
        <v>0</v>
      </c>
      <c r="L168" s="50">
        <f>VLOOKUP($S168,AvgGoalStats!$A$3:$AE$998,21,FALSE)</f>
        <v>0</v>
      </c>
      <c r="M168" s="50">
        <f>VLOOKUP($S168,AvgGoalStats!$A$3:$AE$998,23,FALSE)</f>
        <v>1</v>
      </c>
      <c r="N168" s="50">
        <f>VLOOKUP($S168,AvgGoalStats!$A$3:$AE$998,24,FALSE)</f>
        <v>2</v>
      </c>
      <c r="O168" s="50">
        <f>VLOOKUP($S168,AvgGoalStats!$A$3:$AE$998,26,FALSE)</f>
        <v>0</v>
      </c>
      <c r="P168" s="50">
        <f>VLOOKUP($S168,AvgGoalStats!$A$3:$AE$998,27,FALSE)</f>
        <v>0</v>
      </c>
      <c r="Q168" s="50">
        <f>VLOOKUP($S168,AvgGoalStats!$A$3:$AE$998,29,FALSE)</f>
        <v>1</v>
      </c>
      <c r="R168" s="50">
        <f>VLOOKUP($S168,AvgGoalStats!$A$3:$AE$998,30,FALSE)</f>
        <v>2</v>
      </c>
      <c r="S168" s="53" t="str">
        <f>Fixtures!A168</f>
        <v>Newport County</v>
      </c>
      <c r="T168" s="54">
        <f>Fixtures!D168</f>
        <v>43694</v>
      </c>
      <c r="U168" s="53" t="str">
        <f>Fixtures!B168</f>
        <v>Plymouth Argyle</v>
      </c>
      <c r="V168" s="51">
        <f>VLOOKUP($U168,AvgGoalStats!$A$3:$AE$998,5,FALSE)</f>
        <v>2</v>
      </c>
      <c r="W168" s="50">
        <f>VLOOKUP($U168,AvgGoalStats!$A$3:$AE$998,7,FALSE)</f>
        <v>3</v>
      </c>
      <c r="X168" s="50">
        <f>VLOOKUP($U168,AvgGoalStats!$A$3:$AE$998,8,FALSE)</f>
        <v>2</v>
      </c>
      <c r="Y168" s="50">
        <f>VLOOKUP($U168,AvgGoalStats!$A$3:$AE$998,10,FALSE)</f>
        <v>3</v>
      </c>
      <c r="Z168" s="50">
        <f>VLOOKUP($U168,AvgGoalStats!$A$3:$AE$998,11,FALSE)</f>
        <v>0</v>
      </c>
      <c r="AA168" s="50">
        <f>VLOOKUP($U168,AvgGoalStats!$A$3:$AE$998,13,FALSE)</f>
        <v>0</v>
      </c>
      <c r="AB168" s="50">
        <f>VLOOKUP($U168,AvgGoalStats!$A$3:$AE$998,14,FALSE)</f>
        <v>1</v>
      </c>
      <c r="AC168" s="50">
        <f>VLOOKUP($U168,AvgGoalStats!$A$3:$AE$998,16,FALSE)</f>
        <v>2</v>
      </c>
      <c r="AD168" s="50">
        <f>VLOOKUP($U168,AvgGoalStats!$A$3:$AE$998,17,FALSE)</f>
        <v>1</v>
      </c>
      <c r="AE168" s="50">
        <f>VLOOKUP($U168,AvgGoalStats!$A$3:$AE$998,19,FALSE)</f>
        <v>2</v>
      </c>
      <c r="AF168" s="50">
        <f>VLOOKUP($U168,AvgGoalStats!$A$3:$AE$998,20,FALSE)</f>
        <v>0</v>
      </c>
      <c r="AG168" s="50">
        <f>VLOOKUP($U168,AvgGoalStats!$A$3:$AE$998,22,FALSE)</f>
        <v>0</v>
      </c>
      <c r="AH168" s="50">
        <f>VLOOKUP($U168,AvgGoalStats!$A$3:$AE$998,23,FALSE)</f>
        <v>1</v>
      </c>
      <c r="AI168" s="50">
        <f>VLOOKUP($U168,AvgGoalStats!$A$3:$AE$998,25,FALSE)</f>
        <v>1</v>
      </c>
      <c r="AJ168" s="50">
        <f>VLOOKUP($U168,AvgGoalStats!$A$3:$AE$998,26,FALSE)</f>
        <v>1</v>
      </c>
      <c r="AK168" s="50">
        <f>VLOOKUP($U168,AvgGoalStats!$A$3:$AE$998,28,FALSE)</f>
        <v>1</v>
      </c>
      <c r="AL168" s="50">
        <f>VLOOKUP($U168,AvgGoalStats!$A$3:$AE$998,29,FALSE)</f>
        <v>0</v>
      </c>
      <c r="AM168" s="50">
        <f>VLOOKUP($U168,AvgGoalStats!$A$3:$AE$998,31,FALSE)</f>
        <v>0</v>
      </c>
    </row>
    <row r="169" spans="1:39" hidden="1" x14ac:dyDescent="0.3">
      <c r="A169" s="51">
        <f>VLOOKUP($S169,AvgGoalStats!$A$3:$AE$998,5,FALSE)</f>
        <v>1.5</v>
      </c>
      <c r="B169" s="50">
        <f>VLOOKUP($S169,AvgGoalStats!$A$3:$AE$998,6,FALSE)</f>
        <v>1</v>
      </c>
      <c r="C169" s="50">
        <f>VLOOKUP($S169,AvgGoalStats!$A$3:$AE$998,8,FALSE)</f>
        <v>0.5</v>
      </c>
      <c r="D169" s="50">
        <f>VLOOKUP($S169,AvgGoalStats!$A$3:$AE$998,9,FALSE)</f>
        <v>0</v>
      </c>
      <c r="E169" s="50">
        <f>VLOOKUP($S169,AvgGoalStats!$A$3:$AE$998,11,FALSE)</f>
        <v>1</v>
      </c>
      <c r="F169" s="50">
        <f>VLOOKUP($S169,AvgGoalStats!$A$3:$AE$998,12,FALSE)</f>
        <v>1</v>
      </c>
      <c r="G169" s="50">
        <f>VLOOKUP($S169,AvgGoalStats!$A$3:$AE$998,14,FALSE)</f>
        <v>1.5</v>
      </c>
      <c r="H169" s="50">
        <f>VLOOKUP($S169,AvgGoalStats!$A$3:$AE$998,15,FALSE)</f>
        <v>1</v>
      </c>
      <c r="I169" s="50">
        <f>VLOOKUP($S169,AvgGoalStats!$A$3:$AE$998,17,FALSE)</f>
        <v>0.5</v>
      </c>
      <c r="J169" s="50">
        <f>VLOOKUP($S169,AvgGoalStats!$A$3:$AE$998,18,FALSE)</f>
        <v>0</v>
      </c>
      <c r="K169" s="50">
        <f>VLOOKUP($S169,AvgGoalStats!$A$3:$AE$998,20,FALSE)</f>
        <v>1</v>
      </c>
      <c r="L169" s="50">
        <f>VLOOKUP($S169,AvgGoalStats!$A$3:$AE$998,21,FALSE)</f>
        <v>1</v>
      </c>
      <c r="M169" s="50">
        <f>VLOOKUP($S169,AvgGoalStats!$A$3:$AE$998,23,FALSE)</f>
        <v>0</v>
      </c>
      <c r="N169" s="50">
        <f>VLOOKUP($S169,AvgGoalStats!$A$3:$AE$998,24,FALSE)</f>
        <v>0</v>
      </c>
      <c r="O169" s="50">
        <f>VLOOKUP($S169,AvgGoalStats!$A$3:$AE$998,26,FALSE)</f>
        <v>0</v>
      </c>
      <c r="P169" s="50">
        <f>VLOOKUP($S169,AvgGoalStats!$A$3:$AE$998,27,FALSE)</f>
        <v>0</v>
      </c>
      <c r="Q169" s="50">
        <f>VLOOKUP($S169,AvgGoalStats!$A$3:$AE$998,29,FALSE)</f>
        <v>0</v>
      </c>
      <c r="R169" s="50">
        <f>VLOOKUP($S169,AvgGoalStats!$A$3:$AE$998,30,FALSE)</f>
        <v>0</v>
      </c>
      <c r="S169" s="53" t="str">
        <f>Fixtures!A169</f>
        <v>Northampton Town</v>
      </c>
      <c r="T169" s="54">
        <f>Fixtures!D169</f>
        <v>43694</v>
      </c>
      <c r="U169" s="53" t="str">
        <f>Fixtures!B169</f>
        <v>Macclesfield Town</v>
      </c>
      <c r="V169" s="51">
        <f>VLOOKUP($U169,AvgGoalStats!$A$3:$AE$998,5,FALSE)</f>
        <v>2</v>
      </c>
      <c r="W169" s="50">
        <f>VLOOKUP($U169,AvgGoalStats!$A$3:$AE$998,7,FALSE)</f>
        <v>1</v>
      </c>
      <c r="X169" s="50">
        <f>VLOOKUP($U169,AvgGoalStats!$A$3:$AE$998,8,FALSE)</f>
        <v>1.5</v>
      </c>
      <c r="Y169" s="50">
        <f>VLOOKUP($U169,AvgGoalStats!$A$3:$AE$998,10,FALSE)</f>
        <v>0</v>
      </c>
      <c r="Z169" s="50">
        <f>VLOOKUP($U169,AvgGoalStats!$A$3:$AE$998,11,FALSE)</f>
        <v>0.5</v>
      </c>
      <c r="AA169" s="50">
        <f>VLOOKUP($U169,AvgGoalStats!$A$3:$AE$998,13,FALSE)</f>
        <v>1</v>
      </c>
      <c r="AB169" s="50">
        <f>VLOOKUP($U169,AvgGoalStats!$A$3:$AE$998,14,FALSE)</f>
        <v>0.5</v>
      </c>
      <c r="AC169" s="50">
        <f>VLOOKUP($U169,AvgGoalStats!$A$3:$AE$998,16,FALSE)</f>
        <v>0</v>
      </c>
      <c r="AD169" s="50">
        <f>VLOOKUP($U169,AvgGoalStats!$A$3:$AE$998,17,FALSE)</f>
        <v>0.5</v>
      </c>
      <c r="AE169" s="50">
        <f>VLOOKUP($U169,AvgGoalStats!$A$3:$AE$998,19,FALSE)</f>
        <v>0</v>
      </c>
      <c r="AF169" s="50">
        <f>VLOOKUP($U169,AvgGoalStats!$A$3:$AE$998,20,FALSE)</f>
        <v>0</v>
      </c>
      <c r="AG169" s="50">
        <f>VLOOKUP($U169,AvgGoalStats!$A$3:$AE$998,22,FALSE)</f>
        <v>0</v>
      </c>
      <c r="AH169" s="50">
        <f>VLOOKUP($U169,AvgGoalStats!$A$3:$AE$998,23,FALSE)</f>
        <v>1.5</v>
      </c>
      <c r="AI169" s="50">
        <f>VLOOKUP($U169,AvgGoalStats!$A$3:$AE$998,25,FALSE)</f>
        <v>1</v>
      </c>
      <c r="AJ169" s="50">
        <f>VLOOKUP($U169,AvgGoalStats!$A$3:$AE$998,26,FALSE)</f>
        <v>1</v>
      </c>
      <c r="AK169" s="50">
        <f>VLOOKUP($U169,AvgGoalStats!$A$3:$AE$998,28,FALSE)</f>
        <v>0</v>
      </c>
      <c r="AL169" s="50">
        <f>VLOOKUP($U169,AvgGoalStats!$A$3:$AE$998,29,FALSE)</f>
        <v>0.5</v>
      </c>
      <c r="AM169" s="50">
        <f>VLOOKUP($U169,AvgGoalStats!$A$3:$AE$998,31,FALSE)</f>
        <v>1</v>
      </c>
    </row>
    <row r="170" spans="1:39" hidden="1" x14ac:dyDescent="0.3">
      <c r="A170" s="51">
        <f>VLOOKUP($S170,AvgGoalStats!$A$3:$AE$998,5,FALSE)</f>
        <v>2</v>
      </c>
      <c r="B170" s="50">
        <f>VLOOKUP($S170,AvgGoalStats!$A$3:$AE$998,6,FALSE)</f>
        <v>2</v>
      </c>
      <c r="C170" s="50">
        <f>VLOOKUP($S170,AvgGoalStats!$A$3:$AE$998,8,FALSE)</f>
        <v>1</v>
      </c>
      <c r="D170" s="50">
        <f>VLOOKUP($S170,AvgGoalStats!$A$3:$AE$998,9,FALSE)</f>
        <v>2</v>
      </c>
      <c r="E170" s="50">
        <f>VLOOKUP($S170,AvgGoalStats!$A$3:$AE$998,11,FALSE)</f>
        <v>1</v>
      </c>
      <c r="F170" s="50">
        <f>VLOOKUP($S170,AvgGoalStats!$A$3:$AE$998,12,FALSE)</f>
        <v>0</v>
      </c>
      <c r="G170" s="50">
        <f>VLOOKUP($S170,AvgGoalStats!$A$3:$AE$998,14,FALSE)</f>
        <v>1</v>
      </c>
      <c r="H170" s="50">
        <f>VLOOKUP($S170,AvgGoalStats!$A$3:$AE$998,15,FALSE)</f>
        <v>1</v>
      </c>
      <c r="I170" s="50">
        <f>VLOOKUP($S170,AvgGoalStats!$A$3:$AE$998,17,FALSE)</f>
        <v>0.5</v>
      </c>
      <c r="J170" s="50">
        <f>VLOOKUP($S170,AvgGoalStats!$A$3:$AE$998,18,FALSE)</f>
        <v>1</v>
      </c>
      <c r="K170" s="50">
        <f>VLOOKUP($S170,AvgGoalStats!$A$3:$AE$998,20,FALSE)</f>
        <v>0.5</v>
      </c>
      <c r="L170" s="50">
        <f>VLOOKUP($S170,AvgGoalStats!$A$3:$AE$998,21,FALSE)</f>
        <v>0</v>
      </c>
      <c r="M170" s="50">
        <f>VLOOKUP($S170,AvgGoalStats!$A$3:$AE$998,23,FALSE)</f>
        <v>1</v>
      </c>
      <c r="N170" s="50">
        <f>VLOOKUP($S170,AvgGoalStats!$A$3:$AE$998,24,FALSE)</f>
        <v>1</v>
      </c>
      <c r="O170" s="50">
        <f>VLOOKUP($S170,AvgGoalStats!$A$3:$AE$998,26,FALSE)</f>
        <v>0.5</v>
      </c>
      <c r="P170" s="50">
        <f>VLOOKUP($S170,AvgGoalStats!$A$3:$AE$998,27,FALSE)</f>
        <v>1</v>
      </c>
      <c r="Q170" s="50">
        <f>VLOOKUP($S170,AvgGoalStats!$A$3:$AE$998,29,FALSE)</f>
        <v>0.5</v>
      </c>
      <c r="R170" s="50">
        <f>VLOOKUP($S170,AvgGoalStats!$A$3:$AE$998,30,FALSE)</f>
        <v>0</v>
      </c>
      <c r="S170" s="53" t="str">
        <f>Fixtures!A170</f>
        <v>Salford City</v>
      </c>
      <c r="T170" s="54">
        <f>Fixtures!D170</f>
        <v>43694</v>
      </c>
      <c r="U170" s="53" t="str">
        <f>Fixtures!B170</f>
        <v>Port Vale</v>
      </c>
      <c r="V170" s="51">
        <f>VLOOKUP($U170,AvgGoalStats!$A$3:$AE$998,5,FALSE)</f>
        <v>2</v>
      </c>
      <c r="W170" s="50">
        <f>VLOOKUP($U170,AvgGoalStats!$A$3:$AE$998,7,FALSE)</f>
        <v>2</v>
      </c>
      <c r="X170" s="50">
        <f>VLOOKUP($U170,AvgGoalStats!$A$3:$AE$998,8,FALSE)</f>
        <v>1</v>
      </c>
      <c r="Y170" s="50">
        <f>VLOOKUP($U170,AvgGoalStats!$A$3:$AE$998,10,FALSE)</f>
        <v>1</v>
      </c>
      <c r="Z170" s="50">
        <f>VLOOKUP($U170,AvgGoalStats!$A$3:$AE$998,11,FALSE)</f>
        <v>1</v>
      </c>
      <c r="AA170" s="50">
        <f>VLOOKUP($U170,AvgGoalStats!$A$3:$AE$998,13,FALSE)</f>
        <v>1</v>
      </c>
      <c r="AB170" s="50">
        <f>VLOOKUP($U170,AvgGoalStats!$A$3:$AE$998,14,FALSE)</f>
        <v>2</v>
      </c>
      <c r="AC170" s="50">
        <f>VLOOKUP($U170,AvgGoalStats!$A$3:$AE$998,16,FALSE)</f>
        <v>2</v>
      </c>
      <c r="AD170" s="50">
        <f>VLOOKUP($U170,AvgGoalStats!$A$3:$AE$998,17,FALSE)</f>
        <v>1</v>
      </c>
      <c r="AE170" s="50">
        <f>VLOOKUP($U170,AvgGoalStats!$A$3:$AE$998,19,FALSE)</f>
        <v>1</v>
      </c>
      <c r="AF170" s="50">
        <f>VLOOKUP($U170,AvgGoalStats!$A$3:$AE$998,20,FALSE)</f>
        <v>1</v>
      </c>
      <c r="AG170" s="50">
        <f>VLOOKUP($U170,AvgGoalStats!$A$3:$AE$998,22,FALSE)</f>
        <v>1</v>
      </c>
      <c r="AH170" s="50">
        <f>VLOOKUP($U170,AvgGoalStats!$A$3:$AE$998,23,FALSE)</f>
        <v>0</v>
      </c>
      <c r="AI170" s="50">
        <f>VLOOKUP($U170,AvgGoalStats!$A$3:$AE$998,25,FALSE)</f>
        <v>0</v>
      </c>
      <c r="AJ170" s="50">
        <f>VLOOKUP($U170,AvgGoalStats!$A$3:$AE$998,26,FALSE)</f>
        <v>0</v>
      </c>
      <c r="AK170" s="50">
        <f>VLOOKUP($U170,AvgGoalStats!$A$3:$AE$998,28,FALSE)</f>
        <v>0</v>
      </c>
      <c r="AL170" s="50">
        <f>VLOOKUP($U170,AvgGoalStats!$A$3:$AE$998,29,FALSE)</f>
        <v>0</v>
      </c>
      <c r="AM170" s="50">
        <f>VLOOKUP($U170,AvgGoalStats!$A$3:$AE$998,31,FALSE)</f>
        <v>0</v>
      </c>
    </row>
    <row r="171" spans="1:39" hidden="1" x14ac:dyDescent="0.3">
      <c r="A171" s="51">
        <f>VLOOKUP($S171,AvgGoalStats!$A$3:$AE$998,5,FALSE)</f>
        <v>3.5</v>
      </c>
      <c r="B171" s="50">
        <f>VLOOKUP($S171,AvgGoalStats!$A$3:$AE$998,6,FALSE)</f>
        <v>2</v>
      </c>
      <c r="C171" s="50">
        <f>VLOOKUP($S171,AvgGoalStats!$A$3:$AE$998,8,FALSE)</f>
        <v>0.5</v>
      </c>
      <c r="D171" s="50">
        <f>VLOOKUP($S171,AvgGoalStats!$A$3:$AE$998,9,FALSE)</f>
        <v>0</v>
      </c>
      <c r="E171" s="50">
        <f>VLOOKUP($S171,AvgGoalStats!$A$3:$AE$998,11,FALSE)</f>
        <v>3</v>
      </c>
      <c r="F171" s="50">
        <f>VLOOKUP($S171,AvgGoalStats!$A$3:$AE$998,12,FALSE)</f>
        <v>2</v>
      </c>
      <c r="G171" s="50">
        <f>VLOOKUP($S171,AvgGoalStats!$A$3:$AE$998,14,FALSE)</f>
        <v>0</v>
      </c>
      <c r="H171" s="50">
        <f>VLOOKUP($S171,AvgGoalStats!$A$3:$AE$998,15,FALSE)</f>
        <v>0</v>
      </c>
      <c r="I171" s="50">
        <f>VLOOKUP($S171,AvgGoalStats!$A$3:$AE$998,17,FALSE)</f>
        <v>0</v>
      </c>
      <c r="J171" s="50">
        <f>VLOOKUP($S171,AvgGoalStats!$A$3:$AE$998,18,FALSE)</f>
        <v>0</v>
      </c>
      <c r="K171" s="50">
        <f>VLOOKUP($S171,AvgGoalStats!$A$3:$AE$998,20,FALSE)</f>
        <v>0</v>
      </c>
      <c r="L171" s="50">
        <f>VLOOKUP($S171,AvgGoalStats!$A$3:$AE$998,21,FALSE)</f>
        <v>0</v>
      </c>
      <c r="M171" s="50">
        <f>VLOOKUP($S171,AvgGoalStats!$A$3:$AE$998,23,FALSE)</f>
        <v>3.5</v>
      </c>
      <c r="N171" s="50">
        <f>VLOOKUP($S171,AvgGoalStats!$A$3:$AE$998,24,FALSE)</f>
        <v>2</v>
      </c>
      <c r="O171" s="50">
        <f>VLOOKUP($S171,AvgGoalStats!$A$3:$AE$998,26,FALSE)</f>
        <v>0.5</v>
      </c>
      <c r="P171" s="50">
        <f>VLOOKUP($S171,AvgGoalStats!$A$3:$AE$998,27,FALSE)</f>
        <v>0</v>
      </c>
      <c r="Q171" s="50">
        <f>VLOOKUP($S171,AvgGoalStats!$A$3:$AE$998,29,FALSE)</f>
        <v>3</v>
      </c>
      <c r="R171" s="50">
        <f>VLOOKUP($S171,AvgGoalStats!$A$3:$AE$998,30,FALSE)</f>
        <v>2</v>
      </c>
      <c r="S171" s="53" t="str">
        <f>Fixtures!A171</f>
        <v>Scunthorpe United</v>
      </c>
      <c r="T171" s="54">
        <f>Fixtures!D171</f>
        <v>43694</v>
      </c>
      <c r="U171" s="53" t="str">
        <f>Fixtures!B171</f>
        <v>Crawley Town</v>
      </c>
      <c r="V171" s="51">
        <f>VLOOKUP($U171,AvgGoalStats!$A$3:$AE$998,5,FALSE)</f>
        <v>2.5</v>
      </c>
      <c r="W171" s="50">
        <f>VLOOKUP($U171,AvgGoalStats!$A$3:$AE$998,7,FALSE)</f>
        <v>3</v>
      </c>
      <c r="X171" s="50">
        <f>VLOOKUP($U171,AvgGoalStats!$A$3:$AE$998,8,FALSE)</f>
        <v>1.5</v>
      </c>
      <c r="Y171" s="50">
        <f>VLOOKUP($U171,AvgGoalStats!$A$3:$AE$998,10,FALSE)</f>
        <v>1</v>
      </c>
      <c r="Z171" s="50">
        <f>VLOOKUP($U171,AvgGoalStats!$A$3:$AE$998,11,FALSE)</f>
        <v>1</v>
      </c>
      <c r="AA171" s="50">
        <f>VLOOKUP($U171,AvgGoalStats!$A$3:$AE$998,13,FALSE)</f>
        <v>2</v>
      </c>
      <c r="AB171" s="50">
        <f>VLOOKUP($U171,AvgGoalStats!$A$3:$AE$998,14,FALSE)</f>
        <v>2</v>
      </c>
      <c r="AC171" s="50">
        <f>VLOOKUP($U171,AvgGoalStats!$A$3:$AE$998,16,FALSE)</f>
        <v>3</v>
      </c>
      <c r="AD171" s="50">
        <f>VLOOKUP($U171,AvgGoalStats!$A$3:$AE$998,17,FALSE)</f>
        <v>1</v>
      </c>
      <c r="AE171" s="50">
        <f>VLOOKUP($U171,AvgGoalStats!$A$3:$AE$998,19,FALSE)</f>
        <v>1</v>
      </c>
      <c r="AF171" s="50">
        <f>VLOOKUP($U171,AvgGoalStats!$A$3:$AE$998,20,FALSE)</f>
        <v>1</v>
      </c>
      <c r="AG171" s="50">
        <f>VLOOKUP($U171,AvgGoalStats!$A$3:$AE$998,22,FALSE)</f>
        <v>2</v>
      </c>
      <c r="AH171" s="50">
        <f>VLOOKUP($U171,AvgGoalStats!$A$3:$AE$998,23,FALSE)</f>
        <v>0.5</v>
      </c>
      <c r="AI171" s="50">
        <f>VLOOKUP($U171,AvgGoalStats!$A$3:$AE$998,25,FALSE)</f>
        <v>0</v>
      </c>
      <c r="AJ171" s="50">
        <f>VLOOKUP($U171,AvgGoalStats!$A$3:$AE$998,26,FALSE)</f>
        <v>0.5</v>
      </c>
      <c r="AK171" s="50">
        <f>VLOOKUP($U171,AvgGoalStats!$A$3:$AE$998,28,FALSE)</f>
        <v>0</v>
      </c>
      <c r="AL171" s="50">
        <f>VLOOKUP($U171,AvgGoalStats!$A$3:$AE$998,29,FALSE)</f>
        <v>0</v>
      </c>
      <c r="AM171" s="50">
        <f>VLOOKUP($U171,AvgGoalStats!$A$3:$AE$998,31,FALSE)</f>
        <v>0</v>
      </c>
    </row>
    <row r="172" spans="1:39" hidden="1" x14ac:dyDescent="0.3">
      <c r="A172" s="51" t="e">
        <f>VLOOKUP($S172,AvgGoalStats!$A$3:$AE$998,5,FALSE)</f>
        <v>#DIV/0!</v>
      </c>
      <c r="B172" s="50" t="e">
        <f>VLOOKUP($S172,AvgGoalStats!$A$3:$AE$998,6,FALSE)</f>
        <v>#DIV/0!</v>
      </c>
      <c r="C172" s="50" t="e">
        <f>VLOOKUP($S172,AvgGoalStats!$A$3:$AE$998,8,FALSE)</f>
        <v>#DIV/0!</v>
      </c>
      <c r="D172" s="50" t="e">
        <f>VLOOKUP($S172,AvgGoalStats!$A$3:$AE$998,9,FALSE)</f>
        <v>#DIV/0!</v>
      </c>
      <c r="E172" s="50" t="e">
        <f>VLOOKUP($S172,AvgGoalStats!$A$3:$AE$998,11,FALSE)</f>
        <v>#DIV/0!</v>
      </c>
      <c r="F172" s="50" t="e">
        <f>VLOOKUP($S172,AvgGoalStats!$A$3:$AE$998,12,FALSE)</f>
        <v>#DIV/0!</v>
      </c>
      <c r="G172" s="50" t="e">
        <f>VLOOKUP($S172,AvgGoalStats!$A$3:$AE$998,14,FALSE)</f>
        <v>#DIV/0!</v>
      </c>
      <c r="H172" s="50" t="e">
        <f>VLOOKUP($S172,AvgGoalStats!$A$3:$AE$998,15,FALSE)</f>
        <v>#DIV/0!</v>
      </c>
      <c r="I172" s="50" t="e">
        <f>VLOOKUP($S172,AvgGoalStats!$A$3:$AE$998,17,FALSE)</f>
        <v>#DIV/0!</v>
      </c>
      <c r="J172" s="50" t="e">
        <f>VLOOKUP($S172,AvgGoalStats!$A$3:$AE$998,18,FALSE)</f>
        <v>#DIV/0!</v>
      </c>
      <c r="K172" s="50" t="e">
        <f>VLOOKUP($S172,AvgGoalStats!$A$3:$AE$998,20,FALSE)</f>
        <v>#DIV/0!</v>
      </c>
      <c r="L172" s="50" t="e">
        <f>VLOOKUP($S172,AvgGoalStats!$A$3:$AE$998,21,FALSE)</f>
        <v>#DIV/0!</v>
      </c>
      <c r="M172" s="50" t="e">
        <f>VLOOKUP($S172,AvgGoalStats!$A$3:$AE$998,23,FALSE)</f>
        <v>#DIV/0!</v>
      </c>
      <c r="N172" s="50" t="e">
        <f>VLOOKUP($S172,AvgGoalStats!$A$3:$AE$998,24,FALSE)</f>
        <v>#DIV/0!</v>
      </c>
      <c r="O172" s="50" t="e">
        <f>VLOOKUP($S172,AvgGoalStats!$A$3:$AE$998,26,FALSE)</f>
        <v>#DIV/0!</v>
      </c>
      <c r="P172" s="50" t="e">
        <f>VLOOKUP($S172,AvgGoalStats!$A$3:$AE$998,27,FALSE)</f>
        <v>#DIV/0!</v>
      </c>
      <c r="Q172" s="50" t="e">
        <f>VLOOKUP($S172,AvgGoalStats!$A$3:$AE$998,29,FALSE)</f>
        <v>#DIV/0!</v>
      </c>
      <c r="R172" s="50" t="e">
        <f>VLOOKUP($S172,AvgGoalStats!$A$3:$AE$998,30,FALSE)</f>
        <v>#DIV/0!</v>
      </c>
      <c r="S172" s="53" t="str">
        <f>Fixtures!A172</f>
        <v>Celta de Vigo</v>
      </c>
      <c r="T172" s="54">
        <f>Fixtures!D172</f>
        <v>43694</v>
      </c>
      <c r="U172" s="53" t="str">
        <f>Fixtures!B172</f>
        <v>Real Madrid</v>
      </c>
      <c r="V172" s="51" t="e">
        <f>VLOOKUP($U172,AvgGoalStats!$A$3:$AE$998,5,FALSE)</f>
        <v>#DIV/0!</v>
      </c>
      <c r="W172" s="50" t="e">
        <f>VLOOKUP($U172,AvgGoalStats!$A$3:$AE$998,7,FALSE)</f>
        <v>#DIV/0!</v>
      </c>
      <c r="X172" s="50" t="e">
        <f>VLOOKUP($U172,AvgGoalStats!$A$3:$AE$998,8,FALSE)</f>
        <v>#DIV/0!</v>
      </c>
      <c r="Y172" s="50" t="e">
        <f>VLOOKUP($U172,AvgGoalStats!$A$3:$AE$998,10,FALSE)</f>
        <v>#DIV/0!</v>
      </c>
      <c r="Z172" s="50" t="e">
        <f>VLOOKUP($U172,AvgGoalStats!$A$3:$AE$998,11,FALSE)</f>
        <v>#DIV/0!</v>
      </c>
      <c r="AA172" s="50" t="e">
        <f>VLOOKUP($U172,AvgGoalStats!$A$3:$AE$998,13,FALSE)</f>
        <v>#DIV/0!</v>
      </c>
      <c r="AB172" s="50" t="e">
        <f>VLOOKUP($U172,AvgGoalStats!$A$3:$AE$998,14,FALSE)</f>
        <v>#DIV/0!</v>
      </c>
      <c r="AC172" s="50" t="e">
        <f>VLOOKUP($U172,AvgGoalStats!$A$3:$AE$998,16,FALSE)</f>
        <v>#DIV/0!</v>
      </c>
      <c r="AD172" s="50" t="e">
        <f>VLOOKUP($U172,AvgGoalStats!$A$3:$AE$998,17,FALSE)</f>
        <v>#DIV/0!</v>
      </c>
      <c r="AE172" s="50" t="e">
        <f>VLOOKUP($U172,AvgGoalStats!$A$3:$AE$998,19,FALSE)</f>
        <v>#DIV/0!</v>
      </c>
      <c r="AF172" s="50" t="e">
        <f>VLOOKUP($U172,AvgGoalStats!$A$3:$AE$998,20,FALSE)</f>
        <v>#DIV/0!</v>
      </c>
      <c r="AG172" s="50" t="e">
        <f>VLOOKUP($U172,AvgGoalStats!$A$3:$AE$998,22,FALSE)</f>
        <v>#DIV/0!</v>
      </c>
      <c r="AH172" s="50" t="e">
        <f>VLOOKUP($U172,AvgGoalStats!$A$3:$AE$998,23,FALSE)</f>
        <v>#DIV/0!</v>
      </c>
      <c r="AI172" s="50" t="e">
        <f>VLOOKUP($U172,AvgGoalStats!$A$3:$AE$998,25,FALSE)</f>
        <v>#DIV/0!</v>
      </c>
      <c r="AJ172" s="50" t="e">
        <f>VLOOKUP($U172,AvgGoalStats!$A$3:$AE$998,26,FALSE)</f>
        <v>#DIV/0!</v>
      </c>
      <c r="AK172" s="50" t="e">
        <f>VLOOKUP($U172,AvgGoalStats!$A$3:$AE$998,28,FALSE)</f>
        <v>#DIV/0!</v>
      </c>
      <c r="AL172" s="50" t="e">
        <f>VLOOKUP($U172,AvgGoalStats!$A$3:$AE$998,29,FALSE)</f>
        <v>#DIV/0!</v>
      </c>
      <c r="AM172" s="50" t="e">
        <f>VLOOKUP($U172,AvgGoalStats!$A$3:$AE$998,31,FALSE)</f>
        <v>#DIV/0!</v>
      </c>
    </row>
    <row r="173" spans="1:39" hidden="1" x14ac:dyDescent="0.3">
      <c r="A173" s="51" t="e">
        <f>VLOOKUP($S173,AvgGoalStats!$A$3:$AE$998,5,FALSE)</f>
        <v>#DIV/0!</v>
      </c>
      <c r="B173" s="50" t="e">
        <f>VLOOKUP($S173,AvgGoalStats!$A$3:$AE$998,6,FALSE)</f>
        <v>#DIV/0!</v>
      </c>
      <c r="C173" s="50" t="e">
        <f>VLOOKUP($S173,AvgGoalStats!$A$3:$AE$998,8,FALSE)</f>
        <v>#DIV/0!</v>
      </c>
      <c r="D173" s="50" t="e">
        <f>VLOOKUP($S173,AvgGoalStats!$A$3:$AE$998,9,FALSE)</f>
        <v>#DIV/0!</v>
      </c>
      <c r="E173" s="50" t="e">
        <f>VLOOKUP($S173,AvgGoalStats!$A$3:$AE$998,11,FALSE)</f>
        <v>#DIV/0!</v>
      </c>
      <c r="F173" s="50" t="e">
        <f>VLOOKUP($S173,AvgGoalStats!$A$3:$AE$998,12,FALSE)</f>
        <v>#DIV/0!</v>
      </c>
      <c r="G173" s="50" t="e">
        <f>VLOOKUP($S173,AvgGoalStats!$A$3:$AE$998,14,FALSE)</f>
        <v>#DIV/0!</v>
      </c>
      <c r="H173" s="50" t="e">
        <f>VLOOKUP($S173,AvgGoalStats!$A$3:$AE$998,15,FALSE)</f>
        <v>#DIV/0!</v>
      </c>
      <c r="I173" s="50" t="e">
        <f>VLOOKUP($S173,AvgGoalStats!$A$3:$AE$998,17,FALSE)</f>
        <v>#DIV/0!</v>
      </c>
      <c r="J173" s="50" t="e">
        <f>VLOOKUP($S173,AvgGoalStats!$A$3:$AE$998,18,FALSE)</f>
        <v>#DIV/0!</v>
      </c>
      <c r="K173" s="50" t="e">
        <f>VLOOKUP($S173,AvgGoalStats!$A$3:$AE$998,20,FALSE)</f>
        <v>#DIV/0!</v>
      </c>
      <c r="L173" s="50" t="e">
        <f>VLOOKUP($S173,AvgGoalStats!$A$3:$AE$998,21,FALSE)</f>
        <v>#DIV/0!</v>
      </c>
      <c r="M173" s="50" t="e">
        <f>VLOOKUP($S173,AvgGoalStats!$A$3:$AE$998,23,FALSE)</f>
        <v>#DIV/0!</v>
      </c>
      <c r="N173" s="50" t="e">
        <f>VLOOKUP($S173,AvgGoalStats!$A$3:$AE$998,24,FALSE)</f>
        <v>#DIV/0!</v>
      </c>
      <c r="O173" s="50" t="e">
        <f>VLOOKUP($S173,AvgGoalStats!$A$3:$AE$998,26,FALSE)</f>
        <v>#DIV/0!</v>
      </c>
      <c r="P173" s="50" t="e">
        <f>VLOOKUP($S173,AvgGoalStats!$A$3:$AE$998,27,FALSE)</f>
        <v>#DIV/0!</v>
      </c>
      <c r="Q173" s="50" t="e">
        <f>VLOOKUP($S173,AvgGoalStats!$A$3:$AE$998,29,FALSE)</f>
        <v>#DIV/0!</v>
      </c>
      <c r="R173" s="50" t="e">
        <f>VLOOKUP($S173,AvgGoalStats!$A$3:$AE$998,30,FALSE)</f>
        <v>#DIV/0!</v>
      </c>
      <c r="S173" s="53" t="str">
        <f>Fixtures!A173</f>
        <v>Leganés</v>
      </c>
      <c r="T173" s="54">
        <f>Fixtures!D173</f>
        <v>43694</v>
      </c>
      <c r="U173" s="53" t="str">
        <f>Fixtures!B173</f>
        <v>Osasuna</v>
      </c>
      <c r="V173" s="51" t="e">
        <f>VLOOKUP($U173,AvgGoalStats!$A$3:$AE$998,5,FALSE)</f>
        <v>#DIV/0!</v>
      </c>
      <c r="W173" s="50" t="e">
        <f>VLOOKUP($U173,AvgGoalStats!$A$3:$AE$998,7,FALSE)</f>
        <v>#DIV/0!</v>
      </c>
      <c r="X173" s="50" t="e">
        <f>VLOOKUP($U173,AvgGoalStats!$A$3:$AE$998,8,FALSE)</f>
        <v>#DIV/0!</v>
      </c>
      <c r="Y173" s="50" t="e">
        <f>VLOOKUP($U173,AvgGoalStats!$A$3:$AE$998,10,FALSE)</f>
        <v>#DIV/0!</v>
      </c>
      <c r="Z173" s="50" t="e">
        <f>VLOOKUP($U173,AvgGoalStats!$A$3:$AE$998,11,FALSE)</f>
        <v>#DIV/0!</v>
      </c>
      <c r="AA173" s="50" t="e">
        <f>VLOOKUP($U173,AvgGoalStats!$A$3:$AE$998,13,FALSE)</f>
        <v>#DIV/0!</v>
      </c>
      <c r="AB173" s="50" t="e">
        <f>VLOOKUP($U173,AvgGoalStats!$A$3:$AE$998,14,FALSE)</f>
        <v>#DIV/0!</v>
      </c>
      <c r="AC173" s="50" t="e">
        <f>VLOOKUP($U173,AvgGoalStats!$A$3:$AE$998,16,FALSE)</f>
        <v>#DIV/0!</v>
      </c>
      <c r="AD173" s="50" t="e">
        <f>VLOOKUP($U173,AvgGoalStats!$A$3:$AE$998,17,FALSE)</f>
        <v>#DIV/0!</v>
      </c>
      <c r="AE173" s="50" t="e">
        <f>VLOOKUP($U173,AvgGoalStats!$A$3:$AE$998,19,FALSE)</f>
        <v>#DIV/0!</v>
      </c>
      <c r="AF173" s="50" t="e">
        <f>VLOOKUP($U173,AvgGoalStats!$A$3:$AE$998,20,FALSE)</f>
        <v>#DIV/0!</v>
      </c>
      <c r="AG173" s="50" t="e">
        <f>VLOOKUP($U173,AvgGoalStats!$A$3:$AE$998,22,FALSE)</f>
        <v>#DIV/0!</v>
      </c>
      <c r="AH173" s="50" t="e">
        <f>VLOOKUP($U173,AvgGoalStats!$A$3:$AE$998,23,FALSE)</f>
        <v>#DIV/0!</v>
      </c>
      <c r="AI173" s="50" t="e">
        <f>VLOOKUP($U173,AvgGoalStats!$A$3:$AE$998,25,FALSE)</f>
        <v>#DIV/0!</v>
      </c>
      <c r="AJ173" s="50" t="e">
        <f>VLOOKUP($U173,AvgGoalStats!$A$3:$AE$998,26,FALSE)</f>
        <v>#DIV/0!</v>
      </c>
      <c r="AK173" s="50" t="e">
        <f>VLOOKUP($U173,AvgGoalStats!$A$3:$AE$998,28,FALSE)</f>
        <v>#DIV/0!</v>
      </c>
      <c r="AL173" s="50" t="e">
        <f>VLOOKUP($U173,AvgGoalStats!$A$3:$AE$998,29,FALSE)</f>
        <v>#DIV/0!</v>
      </c>
      <c r="AM173" s="50" t="e">
        <f>VLOOKUP($U173,AvgGoalStats!$A$3:$AE$998,31,FALSE)</f>
        <v>#DIV/0!</v>
      </c>
    </row>
    <row r="174" spans="1:39" hidden="1" x14ac:dyDescent="0.3">
      <c r="A174" s="51" t="e">
        <f>VLOOKUP($S174,AvgGoalStats!$A$3:$AE$998,5,FALSE)</f>
        <v>#DIV/0!</v>
      </c>
      <c r="B174" s="50" t="e">
        <f>VLOOKUP($S174,AvgGoalStats!$A$3:$AE$998,6,FALSE)</f>
        <v>#DIV/0!</v>
      </c>
      <c r="C174" s="50" t="e">
        <f>VLOOKUP($S174,AvgGoalStats!$A$3:$AE$998,8,FALSE)</f>
        <v>#DIV/0!</v>
      </c>
      <c r="D174" s="50" t="e">
        <f>VLOOKUP($S174,AvgGoalStats!$A$3:$AE$998,9,FALSE)</f>
        <v>#DIV/0!</v>
      </c>
      <c r="E174" s="50" t="e">
        <f>VLOOKUP($S174,AvgGoalStats!$A$3:$AE$998,11,FALSE)</f>
        <v>#DIV/0!</v>
      </c>
      <c r="F174" s="50" t="e">
        <f>VLOOKUP($S174,AvgGoalStats!$A$3:$AE$998,12,FALSE)</f>
        <v>#DIV/0!</v>
      </c>
      <c r="G174" s="50" t="e">
        <f>VLOOKUP($S174,AvgGoalStats!$A$3:$AE$998,14,FALSE)</f>
        <v>#DIV/0!</v>
      </c>
      <c r="H174" s="50" t="e">
        <f>VLOOKUP($S174,AvgGoalStats!$A$3:$AE$998,15,FALSE)</f>
        <v>#DIV/0!</v>
      </c>
      <c r="I174" s="50" t="e">
        <f>VLOOKUP($S174,AvgGoalStats!$A$3:$AE$998,17,FALSE)</f>
        <v>#DIV/0!</v>
      </c>
      <c r="J174" s="50" t="e">
        <f>VLOOKUP($S174,AvgGoalStats!$A$3:$AE$998,18,FALSE)</f>
        <v>#DIV/0!</v>
      </c>
      <c r="K174" s="50" t="e">
        <f>VLOOKUP($S174,AvgGoalStats!$A$3:$AE$998,20,FALSE)</f>
        <v>#DIV/0!</v>
      </c>
      <c r="L174" s="50" t="e">
        <f>VLOOKUP($S174,AvgGoalStats!$A$3:$AE$998,21,FALSE)</f>
        <v>#DIV/0!</v>
      </c>
      <c r="M174" s="50" t="e">
        <f>VLOOKUP($S174,AvgGoalStats!$A$3:$AE$998,23,FALSE)</f>
        <v>#DIV/0!</v>
      </c>
      <c r="N174" s="50" t="e">
        <f>VLOOKUP($S174,AvgGoalStats!$A$3:$AE$998,24,FALSE)</f>
        <v>#DIV/0!</v>
      </c>
      <c r="O174" s="50" t="e">
        <f>VLOOKUP($S174,AvgGoalStats!$A$3:$AE$998,26,FALSE)</f>
        <v>#DIV/0!</v>
      </c>
      <c r="P174" s="50" t="e">
        <f>VLOOKUP($S174,AvgGoalStats!$A$3:$AE$998,27,FALSE)</f>
        <v>#DIV/0!</v>
      </c>
      <c r="Q174" s="50" t="e">
        <f>VLOOKUP($S174,AvgGoalStats!$A$3:$AE$998,29,FALSE)</f>
        <v>#DIV/0!</v>
      </c>
      <c r="R174" s="50" t="e">
        <f>VLOOKUP($S174,AvgGoalStats!$A$3:$AE$998,30,FALSE)</f>
        <v>#DIV/0!</v>
      </c>
      <c r="S174" s="53" t="str">
        <f>Fixtures!A174</f>
        <v>Mallorca</v>
      </c>
      <c r="T174" s="54">
        <f>Fixtures!D174</f>
        <v>43694</v>
      </c>
      <c r="U174" s="53" t="str">
        <f>Fixtures!B174</f>
        <v>Eibar</v>
      </c>
      <c r="V174" s="51" t="e">
        <f>VLOOKUP($U174,AvgGoalStats!$A$3:$AE$998,5,FALSE)</f>
        <v>#DIV/0!</v>
      </c>
      <c r="W174" s="50" t="e">
        <f>VLOOKUP($U174,AvgGoalStats!$A$3:$AE$998,7,FALSE)</f>
        <v>#DIV/0!</v>
      </c>
      <c r="X174" s="50" t="e">
        <f>VLOOKUP($U174,AvgGoalStats!$A$3:$AE$998,8,FALSE)</f>
        <v>#DIV/0!</v>
      </c>
      <c r="Y174" s="50" t="e">
        <f>VLOOKUP($U174,AvgGoalStats!$A$3:$AE$998,10,FALSE)</f>
        <v>#DIV/0!</v>
      </c>
      <c r="Z174" s="50" t="e">
        <f>VLOOKUP($U174,AvgGoalStats!$A$3:$AE$998,11,FALSE)</f>
        <v>#DIV/0!</v>
      </c>
      <c r="AA174" s="50" t="e">
        <f>VLOOKUP($U174,AvgGoalStats!$A$3:$AE$998,13,FALSE)</f>
        <v>#DIV/0!</v>
      </c>
      <c r="AB174" s="50" t="e">
        <f>VLOOKUP($U174,AvgGoalStats!$A$3:$AE$998,14,FALSE)</f>
        <v>#DIV/0!</v>
      </c>
      <c r="AC174" s="50" t="e">
        <f>VLOOKUP($U174,AvgGoalStats!$A$3:$AE$998,16,FALSE)</f>
        <v>#DIV/0!</v>
      </c>
      <c r="AD174" s="50" t="e">
        <f>VLOOKUP($U174,AvgGoalStats!$A$3:$AE$998,17,FALSE)</f>
        <v>#DIV/0!</v>
      </c>
      <c r="AE174" s="50" t="e">
        <f>VLOOKUP($U174,AvgGoalStats!$A$3:$AE$998,19,FALSE)</f>
        <v>#DIV/0!</v>
      </c>
      <c r="AF174" s="50" t="e">
        <f>VLOOKUP($U174,AvgGoalStats!$A$3:$AE$998,20,FALSE)</f>
        <v>#DIV/0!</v>
      </c>
      <c r="AG174" s="50" t="e">
        <f>VLOOKUP($U174,AvgGoalStats!$A$3:$AE$998,22,FALSE)</f>
        <v>#DIV/0!</v>
      </c>
      <c r="AH174" s="50" t="e">
        <f>VLOOKUP($U174,AvgGoalStats!$A$3:$AE$998,23,FALSE)</f>
        <v>#DIV/0!</v>
      </c>
      <c r="AI174" s="50" t="e">
        <f>VLOOKUP($U174,AvgGoalStats!$A$3:$AE$998,25,FALSE)</f>
        <v>#DIV/0!</v>
      </c>
      <c r="AJ174" s="50" t="e">
        <f>VLOOKUP($U174,AvgGoalStats!$A$3:$AE$998,26,FALSE)</f>
        <v>#DIV/0!</v>
      </c>
      <c r="AK174" s="50" t="e">
        <f>VLOOKUP($U174,AvgGoalStats!$A$3:$AE$998,28,FALSE)</f>
        <v>#DIV/0!</v>
      </c>
      <c r="AL174" s="50" t="e">
        <f>VLOOKUP($U174,AvgGoalStats!$A$3:$AE$998,29,FALSE)</f>
        <v>#DIV/0!</v>
      </c>
      <c r="AM174" s="50" t="e">
        <f>VLOOKUP($U174,AvgGoalStats!$A$3:$AE$998,31,FALSE)</f>
        <v>#DIV/0!</v>
      </c>
    </row>
    <row r="175" spans="1:39" hidden="1" x14ac:dyDescent="0.3">
      <c r="A175" s="51" t="e">
        <f>VLOOKUP($S175,AvgGoalStats!$A$3:$AE$998,5,FALSE)</f>
        <v>#DIV/0!</v>
      </c>
      <c r="B175" s="50" t="e">
        <f>VLOOKUP($S175,AvgGoalStats!$A$3:$AE$998,6,FALSE)</f>
        <v>#DIV/0!</v>
      </c>
      <c r="C175" s="50" t="e">
        <f>VLOOKUP($S175,AvgGoalStats!$A$3:$AE$998,8,FALSE)</f>
        <v>#DIV/0!</v>
      </c>
      <c r="D175" s="50" t="e">
        <f>VLOOKUP($S175,AvgGoalStats!$A$3:$AE$998,9,FALSE)</f>
        <v>#DIV/0!</v>
      </c>
      <c r="E175" s="50" t="e">
        <f>VLOOKUP($S175,AvgGoalStats!$A$3:$AE$998,11,FALSE)</f>
        <v>#DIV/0!</v>
      </c>
      <c r="F175" s="50" t="e">
        <f>VLOOKUP($S175,AvgGoalStats!$A$3:$AE$998,12,FALSE)</f>
        <v>#DIV/0!</v>
      </c>
      <c r="G175" s="50" t="e">
        <f>VLOOKUP($S175,AvgGoalStats!$A$3:$AE$998,14,FALSE)</f>
        <v>#DIV/0!</v>
      </c>
      <c r="H175" s="50" t="e">
        <f>VLOOKUP($S175,AvgGoalStats!$A$3:$AE$998,15,FALSE)</f>
        <v>#DIV/0!</v>
      </c>
      <c r="I175" s="50" t="e">
        <f>VLOOKUP($S175,AvgGoalStats!$A$3:$AE$998,17,FALSE)</f>
        <v>#DIV/0!</v>
      </c>
      <c r="J175" s="50" t="e">
        <f>VLOOKUP($S175,AvgGoalStats!$A$3:$AE$998,18,FALSE)</f>
        <v>#DIV/0!</v>
      </c>
      <c r="K175" s="50" t="e">
        <f>VLOOKUP($S175,AvgGoalStats!$A$3:$AE$998,20,FALSE)</f>
        <v>#DIV/0!</v>
      </c>
      <c r="L175" s="50" t="e">
        <f>VLOOKUP($S175,AvgGoalStats!$A$3:$AE$998,21,FALSE)</f>
        <v>#DIV/0!</v>
      </c>
      <c r="M175" s="50" t="e">
        <f>VLOOKUP($S175,AvgGoalStats!$A$3:$AE$998,23,FALSE)</f>
        <v>#DIV/0!</v>
      </c>
      <c r="N175" s="50" t="e">
        <f>VLOOKUP($S175,AvgGoalStats!$A$3:$AE$998,24,FALSE)</f>
        <v>#DIV/0!</v>
      </c>
      <c r="O175" s="50" t="e">
        <f>VLOOKUP($S175,AvgGoalStats!$A$3:$AE$998,26,FALSE)</f>
        <v>#DIV/0!</v>
      </c>
      <c r="P175" s="50" t="e">
        <f>VLOOKUP($S175,AvgGoalStats!$A$3:$AE$998,27,FALSE)</f>
        <v>#DIV/0!</v>
      </c>
      <c r="Q175" s="50" t="e">
        <f>VLOOKUP($S175,AvgGoalStats!$A$3:$AE$998,29,FALSE)</f>
        <v>#DIV/0!</v>
      </c>
      <c r="R175" s="50" t="e">
        <f>VLOOKUP($S175,AvgGoalStats!$A$3:$AE$998,30,FALSE)</f>
        <v>#DIV/0!</v>
      </c>
      <c r="S175" s="53" t="str">
        <f>Fixtures!A175</f>
        <v>Valencia</v>
      </c>
      <c r="T175" s="54">
        <f>Fixtures!D175</f>
        <v>43694</v>
      </c>
      <c r="U175" s="53" t="str">
        <f>Fixtures!B175</f>
        <v>Real Sociedad</v>
      </c>
      <c r="V175" s="51" t="e">
        <f>VLOOKUP($U175,AvgGoalStats!$A$3:$AE$998,5,FALSE)</f>
        <v>#DIV/0!</v>
      </c>
      <c r="W175" s="50" t="e">
        <f>VLOOKUP($U175,AvgGoalStats!$A$3:$AE$998,7,FALSE)</f>
        <v>#DIV/0!</v>
      </c>
      <c r="X175" s="50" t="e">
        <f>VLOOKUP($U175,AvgGoalStats!$A$3:$AE$998,8,FALSE)</f>
        <v>#DIV/0!</v>
      </c>
      <c r="Y175" s="50" t="e">
        <f>VLOOKUP($U175,AvgGoalStats!$A$3:$AE$998,10,FALSE)</f>
        <v>#DIV/0!</v>
      </c>
      <c r="Z175" s="50" t="e">
        <f>VLOOKUP($U175,AvgGoalStats!$A$3:$AE$998,11,FALSE)</f>
        <v>#DIV/0!</v>
      </c>
      <c r="AA175" s="50" t="e">
        <f>VLOOKUP($U175,AvgGoalStats!$A$3:$AE$998,13,FALSE)</f>
        <v>#DIV/0!</v>
      </c>
      <c r="AB175" s="50" t="e">
        <f>VLOOKUP($U175,AvgGoalStats!$A$3:$AE$998,14,FALSE)</f>
        <v>#DIV/0!</v>
      </c>
      <c r="AC175" s="50" t="e">
        <f>VLOOKUP($U175,AvgGoalStats!$A$3:$AE$998,16,FALSE)</f>
        <v>#DIV/0!</v>
      </c>
      <c r="AD175" s="50" t="e">
        <f>VLOOKUP($U175,AvgGoalStats!$A$3:$AE$998,17,FALSE)</f>
        <v>#DIV/0!</v>
      </c>
      <c r="AE175" s="50" t="e">
        <f>VLOOKUP($U175,AvgGoalStats!$A$3:$AE$998,19,FALSE)</f>
        <v>#DIV/0!</v>
      </c>
      <c r="AF175" s="50" t="e">
        <f>VLOOKUP($U175,AvgGoalStats!$A$3:$AE$998,20,FALSE)</f>
        <v>#DIV/0!</v>
      </c>
      <c r="AG175" s="50" t="e">
        <f>VLOOKUP($U175,AvgGoalStats!$A$3:$AE$998,22,FALSE)</f>
        <v>#DIV/0!</v>
      </c>
      <c r="AH175" s="50" t="e">
        <f>VLOOKUP($U175,AvgGoalStats!$A$3:$AE$998,23,FALSE)</f>
        <v>#DIV/0!</v>
      </c>
      <c r="AI175" s="50" t="e">
        <f>VLOOKUP($U175,AvgGoalStats!$A$3:$AE$998,25,FALSE)</f>
        <v>#DIV/0!</v>
      </c>
      <c r="AJ175" s="50" t="e">
        <f>VLOOKUP($U175,AvgGoalStats!$A$3:$AE$998,26,FALSE)</f>
        <v>#DIV/0!</v>
      </c>
      <c r="AK175" s="50" t="e">
        <f>VLOOKUP($U175,AvgGoalStats!$A$3:$AE$998,28,FALSE)</f>
        <v>#DIV/0!</v>
      </c>
      <c r="AL175" s="50" t="e">
        <f>VLOOKUP($U175,AvgGoalStats!$A$3:$AE$998,29,FALSE)</f>
        <v>#DIV/0!</v>
      </c>
      <c r="AM175" s="50" t="e">
        <f>VLOOKUP($U175,AvgGoalStats!$A$3:$AE$998,31,FALSE)</f>
        <v>#DIV/0!</v>
      </c>
    </row>
    <row r="176" spans="1:39" hidden="1" x14ac:dyDescent="0.3">
      <c r="A176" s="51" t="e">
        <f>VLOOKUP($S176,AvgGoalStats!$A$3:$AE$998,5,FALSE)</f>
        <v>#DIV/0!</v>
      </c>
      <c r="B176" s="50" t="e">
        <f>VLOOKUP($S176,AvgGoalStats!$A$3:$AE$998,6,FALSE)</f>
        <v>#DIV/0!</v>
      </c>
      <c r="C176" s="50" t="e">
        <f>VLOOKUP($S176,AvgGoalStats!$A$3:$AE$998,8,FALSE)</f>
        <v>#DIV/0!</v>
      </c>
      <c r="D176" s="50" t="e">
        <f>VLOOKUP($S176,AvgGoalStats!$A$3:$AE$998,9,FALSE)</f>
        <v>#DIV/0!</v>
      </c>
      <c r="E176" s="50" t="e">
        <f>VLOOKUP($S176,AvgGoalStats!$A$3:$AE$998,11,FALSE)</f>
        <v>#DIV/0!</v>
      </c>
      <c r="F176" s="50" t="e">
        <f>VLOOKUP($S176,AvgGoalStats!$A$3:$AE$998,12,FALSE)</f>
        <v>#DIV/0!</v>
      </c>
      <c r="G176" s="50" t="e">
        <f>VLOOKUP($S176,AvgGoalStats!$A$3:$AE$998,14,FALSE)</f>
        <v>#DIV/0!</v>
      </c>
      <c r="H176" s="50" t="e">
        <f>VLOOKUP($S176,AvgGoalStats!$A$3:$AE$998,15,FALSE)</f>
        <v>#DIV/0!</v>
      </c>
      <c r="I176" s="50" t="e">
        <f>VLOOKUP($S176,AvgGoalStats!$A$3:$AE$998,17,FALSE)</f>
        <v>#DIV/0!</v>
      </c>
      <c r="J176" s="50" t="e">
        <f>VLOOKUP($S176,AvgGoalStats!$A$3:$AE$998,18,FALSE)</f>
        <v>#DIV/0!</v>
      </c>
      <c r="K176" s="50" t="e">
        <f>VLOOKUP($S176,AvgGoalStats!$A$3:$AE$998,20,FALSE)</f>
        <v>#DIV/0!</v>
      </c>
      <c r="L176" s="50" t="e">
        <f>VLOOKUP($S176,AvgGoalStats!$A$3:$AE$998,21,FALSE)</f>
        <v>#DIV/0!</v>
      </c>
      <c r="M176" s="50" t="e">
        <f>VLOOKUP($S176,AvgGoalStats!$A$3:$AE$998,23,FALSE)</f>
        <v>#DIV/0!</v>
      </c>
      <c r="N176" s="50" t="e">
        <f>VLOOKUP($S176,AvgGoalStats!$A$3:$AE$998,24,FALSE)</f>
        <v>#DIV/0!</v>
      </c>
      <c r="O176" s="50" t="e">
        <f>VLOOKUP($S176,AvgGoalStats!$A$3:$AE$998,26,FALSE)</f>
        <v>#DIV/0!</v>
      </c>
      <c r="P176" s="50" t="e">
        <f>VLOOKUP($S176,AvgGoalStats!$A$3:$AE$998,27,FALSE)</f>
        <v>#DIV/0!</v>
      </c>
      <c r="Q176" s="50" t="e">
        <f>VLOOKUP($S176,AvgGoalStats!$A$3:$AE$998,29,FALSE)</f>
        <v>#DIV/0!</v>
      </c>
      <c r="R176" s="50" t="e">
        <f>VLOOKUP($S176,AvgGoalStats!$A$3:$AE$998,30,FALSE)</f>
        <v>#DIV/0!</v>
      </c>
      <c r="S176" s="53" t="str">
        <f>Fixtures!A176</f>
        <v>Villarreal</v>
      </c>
      <c r="T176" s="54">
        <f>Fixtures!D176</f>
        <v>43694</v>
      </c>
      <c r="U176" s="53" t="str">
        <f>Fixtures!B176</f>
        <v>Granada</v>
      </c>
      <c r="V176" s="51" t="e">
        <f>VLOOKUP($U176,AvgGoalStats!$A$3:$AE$998,5,FALSE)</f>
        <v>#DIV/0!</v>
      </c>
      <c r="W176" s="50" t="e">
        <f>VLOOKUP($U176,AvgGoalStats!$A$3:$AE$998,7,FALSE)</f>
        <v>#DIV/0!</v>
      </c>
      <c r="X176" s="50" t="e">
        <f>VLOOKUP($U176,AvgGoalStats!$A$3:$AE$998,8,FALSE)</f>
        <v>#DIV/0!</v>
      </c>
      <c r="Y176" s="50" t="e">
        <f>VLOOKUP($U176,AvgGoalStats!$A$3:$AE$998,10,FALSE)</f>
        <v>#DIV/0!</v>
      </c>
      <c r="Z176" s="50" t="e">
        <f>VLOOKUP($U176,AvgGoalStats!$A$3:$AE$998,11,FALSE)</f>
        <v>#DIV/0!</v>
      </c>
      <c r="AA176" s="50" t="e">
        <f>VLOOKUP($U176,AvgGoalStats!$A$3:$AE$998,13,FALSE)</f>
        <v>#DIV/0!</v>
      </c>
      <c r="AB176" s="50" t="e">
        <f>VLOOKUP($U176,AvgGoalStats!$A$3:$AE$998,14,FALSE)</f>
        <v>#DIV/0!</v>
      </c>
      <c r="AC176" s="50" t="e">
        <f>VLOOKUP($U176,AvgGoalStats!$A$3:$AE$998,16,FALSE)</f>
        <v>#DIV/0!</v>
      </c>
      <c r="AD176" s="50" t="e">
        <f>VLOOKUP($U176,AvgGoalStats!$A$3:$AE$998,17,FALSE)</f>
        <v>#DIV/0!</v>
      </c>
      <c r="AE176" s="50" t="e">
        <f>VLOOKUP($U176,AvgGoalStats!$A$3:$AE$998,19,FALSE)</f>
        <v>#DIV/0!</v>
      </c>
      <c r="AF176" s="50" t="e">
        <f>VLOOKUP($U176,AvgGoalStats!$A$3:$AE$998,20,FALSE)</f>
        <v>#DIV/0!</v>
      </c>
      <c r="AG176" s="50" t="e">
        <f>VLOOKUP($U176,AvgGoalStats!$A$3:$AE$998,22,FALSE)</f>
        <v>#DIV/0!</v>
      </c>
      <c r="AH176" s="50" t="e">
        <f>VLOOKUP($U176,AvgGoalStats!$A$3:$AE$998,23,FALSE)</f>
        <v>#DIV/0!</v>
      </c>
      <c r="AI176" s="50" t="e">
        <f>VLOOKUP($U176,AvgGoalStats!$A$3:$AE$998,25,FALSE)</f>
        <v>#DIV/0!</v>
      </c>
      <c r="AJ176" s="50" t="e">
        <f>VLOOKUP($U176,AvgGoalStats!$A$3:$AE$998,26,FALSE)</f>
        <v>#DIV/0!</v>
      </c>
      <c r="AK176" s="50" t="e">
        <f>VLOOKUP($U176,AvgGoalStats!$A$3:$AE$998,28,FALSE)</f>
        <v>#DIV/0!</v>
      </c>
      <c r="AL176" s="50" t="e">
        <f>VLOOKUP($U176,AvgGoalStats!$A$3:$AE$998,29,FALSE)</f>
        <v>#DIV/0!</v>
      </c>
      <c r="AM176" s="50" t="e">
        <f>VLOOKUP($U176,AvgGoalStats!$A$3:$AE$998,31,FALSE)</f>
        <v>#DIV/0!</v>
      </c>
    </row>
    <row r="177" spans="1:39" hidden="1" x14ac:dyDescent="0.3">
      <c r="A177" s="51" t="e">
        <f>VLOOKUP($S177,AvgGoalStats!$A$3:$AE$998,5,FALSE)</f>
        <v>#DIV/0!</v>
      </c>
      <c r="B177" s="50" t="e">
        <f>VLOOKUP($S177,AvgGoalStats!$A$3:$AE$998,6,FALSE)</f>
        <v>#DIV/0!</v>
      </c>
      <c r="C177" s="50" t="e">
        <f>VLOOKUP($S177,AvgGoalStats!$A$3:$AE$998,8,FALSE)</f>
        <v>#DIV/0!</v>
      </c>
      <c r="D177" s="50" t="e">
        <f>VLOOKUP($S177,AvgGoalStats!$A$3:$AE$998,9,FALSE)</f>
        <v>#DIV/0!</v>
      </c>
      <c r="E177" s="50" t="e">
        <f>VLOOKUP($S177,AvgGoalStats!$A$3:$AE$998,11,FALSE)</f>
        <v>#DIV/0!</v>
      </c>
      <c r="F177" s="50" t="e">
        <f>VLOOKUP($S177,AvgGoalStats!$A$3:$AE$998,12,FALSE)</f>
        <v>#DIV/0!</v>
      </c>
      <c r="G177" s="50" t="e">
        <f>VLOOKUP($S177,AvgGoalStats!$A$3:$AE$998,14,FALSE)</f>
        <v>#DIV/0!</v>
      </c>
      <c r="H177" s="50" t="e">
        <f>VLOOKUP($S177,AvgGoalStats!$A$3:$AE$998,15,FALSE)</f>
        <v>#DIV/0!</v>
      </c>
      <c r="I177" s="50" t="e">
        <f>VLOOKUP($S177,AvgGoalStats!$A$3:$AE$998,17,FALSE)</f>
        <v>#DIV/0!</v>
      </c>
      <c r="J177" s="50" t="e">
        <f>VLOOKUP($S177,AvgGoalStats!$A$3:$AE$998,18,FALSE)</f>
        <v>#DIV/0!</v>
      </c>
      <c r="K177" s="50" t="e">
        <f>VLOOKUP($S177,AvgGoalStats!$A$3:$AE$998,20,FALSE)</f>
        <v>#DIV/0!</v>
      </c>
      <c r="L177" s="50" t="e">
        <f>VLOOKUP($S177,AvgGoalStats!$A$3:$AE$998,21,FALSE)</f>
        <v>#DIV/0!</v>
      </c>
      <c r="M177" s="50" t="e">
        <f>VLOOKUP($S177,AvgGoalStats!$A$3:$AE$998,23,FALSE)</f>
        <v>#DIV/0!</v>
      </c>
      <c r="N177" s="50" t="e">
        <f>VLOOKUP($S177,AvgGoalStats!$A$3:$AE$998,24,FALSE)</f>
        <v>#DIV/0!</v>
      </c>
      <c r="O177" s="50" t="e">
        <f>VLOOKUP($S177,AvgGoalStats!$A$3:$AE$998,26,FALSE)</f>
        <v>#DIV/0!</v>
      </c>
      <c r="P177" s="50" t="e">
        <f>VLOOKUP($S177,AvgGoalStats!$A$3:$AE$998,27,FALSE)</f>
        <v>#DIV/0!</v>
      </c>
      <c r="Q177" s="50" t="e">
        <f>VLOOKUP($S177,AvgGoalStats!$A$3:$AE$998,29,FALSE)</f>
        <v>#DIV/0!</v>
      </c>
      <c r="R177" s="50" t="e">
        <f>VLOOKUP($S177,AvgGoalStats!$A$3:$AE$998,30,FALSE)</f>
        <v>#DIV/0!</v>
      </c>
      <c r="S177" s="53" t="str">
        <f>Fixtures!A177</f>
        <v>Metz</v>
      </c>
      <c r="T177" s="54">
        <f>Fixtures!D177</f>
        <v>43694</v>
      </c>
      <c r="U177" s="53" t="str">
        <f>Fixtures!B177</f>
        <v>Monaco</v>
      </c>
      <c r="V177" s="51">
        <f>VLOOKUP($U177,AvgGoalStats!$A$3:$AE$998,5,FALSE)</f>
        <v>3</v>
      </c>
      <c r="W177" s="50" t="e">
        <f>VLOOKUP($U177,AvgGoalStats!$A$3:$AE$998,7,FALSE)</f>
        <v>#DIV/0!</v>
      </c>
      <c r="X177" s="50">
        <f>VLOOKUP($U177,AvgGoalStats!$A$3:$AE$998,8,FALSE)</f>
        <v>0</v>
      </c>
      <c r="Y177" s="50" t="e">
        <f>VLOOKUP($U177,AvgGoalStats!$A$3:$AE$998,10,FALSE)</f>
        <v>#DIV/0!</v>
      </c>
      <c r="Z177" s="50">
        <f>VLOOKUP($U177,AvgGoalStats!$A$3:$AE$998,11,FALSE)</f>
        <v>3</v>
      </c>
      <c r="AA177" s="50" t="e">
        <f>VLOOKUP($U177,AvgGoalStats!$A$3:$AE$998,13,FALSE)</f>
        <v>#DIV/0!</v>
      </c>
      <c r="AB177" s="50">
        <f>VLOOKUP($U177,AvgGoalStats!$A$3:$AE$998,14,FALSE)</f>
        <v>2</v>
      </c>
      <c r="AC177" s="50" t="e">
        <f>VLOOKUP($U177,AvgGoalStats!$A$3:$AE$998,16,FALSE)</f>
        <v>#DIV/0!</v>
      </c>
      <c r="AD177" s="50">
        <f>VLOOKUP($U177,AvgGoalStats!$A$3:$AE$998,17,FALSE)</f>
        <v>0</v>
      </c>
      <c r="AE177" s="50" t="e">
        <f>VLOOKUP($U177,AvgGoalStats!$A$3:$AE$998,19,FALSE)</f>
        <v>#DIV/0!</v>
      </c>
      <c r="AF177" s="50">
        <f>VLOOKUP($U177,AvgGoalStats!$A$3:$AE$998,20,FALSE)</f>
        <v>2</v>
      </c>
      <c r="AG177" s="50" t="e">
        <f>VLOOKUP($U177,AvgGoalStats!$A$3:$AE$998,22,FALSE)</f>
        <v>#DIV/0!</v>
      </c>
      <c r="AH177" s="50">
        <f>VLOOKUP($U177,AvgGoalStats!$A$3:$AE$998,23,FALSE)</f>
        <v>1</v>
      </c>
      <c r="AI177" s="50" t="e">
        <f>VLOOKUP($U177,AvgGoalStats!$A$3:$AE$998,25,FALSE)</f>
        <v>#DIV/0!</v>
      </c>
      <c r="AJ177" s="50">
        <f>VLOOKUP($U177,AvgGoalStats!$A$3:$AE$998,26,FALSE)</f>
        <v>0</v>
      </c>
      <c r="AK177" s="50" t="e">
        <f>VLOOKUP($U177,AvgGoalStats!$A$3:$AE$998,28,FALSE)</f>
        <v>#DIV/0!</v>
      </c>
      <c r="AL177" s="50">
        <f>VLOOKUP($U177,AvgGoalStats!$A$3:$AE$998,29,FALSE)</f>
        <v>1</v>
      </c>
      <c r="AM177" s="50" t="e">
        <f>VLOOKUP($U177,AvgGoalStats!$A$3:$AE$998,31,FALSE)</f>
        <v>#DIV/0!</v>
      </c>
    </row>
    <row r="178" spans="1:39" hidden="1" x14ac:dyDescent="0.3">
      <c r="A178" s="51">
        <f>VLOOKUP($S178,AvgGoalStats!$A$3:$AE$998,5,FALSE)</f>
        <v>2</v>
      </c>
      <c r="B178" s="50" t="e">
        <f>VLOOKUP($S178,AvgGoalStats!$A$3:$AE$998,6,FALSE)</f>
        <v>#DIV/0!</v>
      </c>
      <c r="C178" s="50">
        <f>VLOOKUP($S178,AvgGoalStats!$A$3:$AE$998,8,FALSE)</f>
        <v>1</v>
      </c>
      <c r="D178" s="50" t="e">
        <f>VLOOKUP($S178,AvgGoalStats!$A$3:$AE$998,9,FALSE)</f>
        <v>#DIV/0!</v>
      </c>
      <c r="E178" s="50">
        <f>VLOOKUP($S178,AvgGoalStats!$A$3:$AE$998,11,FALSE)</f>
        <v>1</v>
      </c>
      <c r="F178" s="50" t="e">
        <f>VLOOKUP($S178,AvgGoalStats!$A$3:$AE$998,12,FALSE)</f>
        <v>#DIV/0!</v>
      </c>
      <c r="G178" s="50">
        <f>VLOOKUP($S178,AvgGoalStats!$A$3:$AE$998,14,FALSE)</f>
        <v>1</v>
      </c>
      <c r="H178" s="50" t="e">
        <f>VLOOKUP($S178,AvgGoalStats!$A$3:$AE$998,15,FALSE)</f>
        <v>#DIV/0!</v>
      </c>
      <c r="I178" s="50">
        <f>VLOOKUP($S178,AvgGoalStats!$A$3:$AE$998,17,FALSE)</f>
        <v>0</v>
      </c>
      <c r="J178" s="50" t="e">
        <f>VLOOKUP($S178,AvgGoalStats!$A$3:$AE$998,18,FALSE)</f>
        <v>#DIV/0!</v>
      </c>
      <c r="K178" s="50">
        <f>VLOOKUP($S178,AvgGoalStats!$A$3:$AE$998,20,FALSE)</f>
        <v>1</v>
      </c>
      <c r="L178" s="50" t="e">
        <f>VLOOKUP($S178,AvgGoalStats!$A$3:$AE$998,21,FALSE)</f>
        <v>#DIV/0!</v>
      </c>
      <c r="M178" s="50">
        <f>VLOOKUP($S178,AvgGoalStats!$A$3:$AE$998,23,FALSE)</f>
        <v>1</v>
      </c>
      <c r="N178" s="50" t="e">
        <f>VLOOKUP($S178,AvgGoalStats!$A$3:$AE$998,24,FALSE)</f>
        <v>#DIV/0!</v>
      </c>
      <c r="O178" s="50">
        <f>VLOOKUP($S178,AvgGoalStats!$A$3:$AE$998,26,FALSE)</f>
        <v>1</v>
      </c>
      <c r="P178" s="50" t="e">
        <f>VLOOKUP($S178,AvgGoalStats!$A$3:$AE$998,27,FALSE)</f>
        <v>#DIV/0!</v>
      </c>
      <c r="Q178" s="50">
        <f>VLOOKUP($S178,AvgGoalStats!$A$3:$AE$998,29,FALSE)</f>
        <v>0</v>
      </c>
      <c r="R178" s="50" t="e">
        <f>VLOOKUP($S178,AvgGoalStats!$A$3:$AE$998,30,FALSE)</f>
        <v>#DIV/0!</v>
      </c>
      <c r="S178" s="53" t="str">
        <f>Fixtures!A178</f>
        <v>Toulouse</v>
      </c>
      <c r="T178" s="54">
        <f>Fixtures!D178</f>
        <v>43694</v>
      </c>
      <c r="U178" s="53" t="str">
        <f>Fixtures!B178</f>
        <v>Dijon</v>
      </c>
      <c r="V178" s="51">
        <f>VLOOKUP($U178,AvgGoalStats!$A$3:$AE$998,5,FALSE)</f>
        <v>3</v>
      </c>
      <c r="W178" s="50" t="e">
        <f>VLOOKUP($U178,AvgGoalStats!$A$3:$AE$998,7,FALSE)</f>
        <v>#DIV/0!</v>
      </c>
      <c r="X178" s="50">
        <f>VLOOKUP($U178,AvgGoalStats!$A$3:$AE$998,8,FALSE)</f>
        <v>1</v>
      </c>
      <c r="Y178" s="50" t="e">
        <f>VLOOKUP($U178,AvgGoalStats!$A$3:$AE$998,10,FALSE)</f>
        <v>#DIV/0!</v>
      </c>
      <c r="Z178" s="50">
        <f>VLOOKUP($U178,AvgGoalStats!$A$3:$AE$998,11,FALSE)</f>
        <v>2</v>
      </c>
      <c r="AA178" s="50" t="e">
        <f>VLOOKUP($U178,AvgGoalStats!$A$3:$AE$998,13,FALSE)</f>
        <v>#DIV/0!</v>
      </c>
      <c r="AB178" s="50">
        <f>VLOOKUP($U178,AvgGoalStats!$A$3:$AE$998,14,FALSE)</f>
        <v>3</v>
      </c>
      <c r="AC178" s="50" t="e">
        <f>VLOOKUP($U178,AvgGoalStats!$A$3:$AE$998,16,FALSE)</f>
        <v>#DIV/0!</v>
      </c>
      <c r="AD178" s="50">
        <f>VLOOKUP($U178,AvgGoalStats!$A$3:$AE$998,17,FALSE)</f>
        <v>1</v>
      </c>
      <c r="AE178" s="50" t="e">
        <f>VLOOKUP($U178,AvgGoalStats!$A$3:$AE$998,19,FALSE)</f>
        <v>#DIV/0!</v>
      </c>
      <c r="AF178" s="50">
        <f>VLOOKUP($U178,AvgGoalStats!$A$3:$AE$998,20,FALSE)</f>
        <v>2</v>
      </c>
      <c r="AG178" s="50" t="e">
        <f>VLOOKUP($U178,AvgGoalStats!$A$3:$AE$998,22,FALSE)</f>
        <v>#DIV/0!</v>
      </c>
      <c r="AH178" s="50">
        <f>VLOOKUP($U178,AvgGoalStats!$A$3:$AE$998,23,FALSE)</f>
        <v>0</v>
      </c>
      <c r="AI178" s="50" t="e">
        <f>VLOOKUP($U178,AvgGoalStats!$A$3:$AE$998,25,FALSE)</f>
        <v>#DIV/0!</v>
      </c>
      <c r="AJ178" s="50">
        <f>VLOOKUP($U178,AvgGoalStats!$A$3:$AE$998,26,FALSE)</f>
        <v>0</v>
      </c>
      <c r="AK178" s="50" t="e">
        <f>VLOOKUP($U178,AvgGoalStats!$A$3:$AE$998,28,FALSE)</f>
        <v>#DIV/0!</v>
      </c>
      <c r="AL178" s="50">
        <f>VLOOKUP($U178,AvgGoalStats!$A$3:$AE$998,29,FALSE)</f>
        <v>0</v>
      </c>
      <c r="AM178" s="50" t="e">
        <f>VLOOKUP($U178,AvgGoalStats!$A$3:$AE$998,31,FALSE)</f>
        <v>#DIV/0!</v>
      </c>
    </row>
    <row r="179" spans="1:39" hidden="1" x14ac:dyDescent="0.3">
      <c r="A179" s="51" t="e">
        <f>VLOOKUP($S179,AvgGoalStats!$A$3:$AE$998,5,FALSE)</f>
        <v>#DIV/0!</v>
      </c>
      <c r="B179" s="50" t="e">
        <f>VLOOKUP($S179,AvgGoalStats!$A$3:$AE$998,6,FALSE)</f>
        <v>#DIV/0!</v>
      </c>
      <c r="C179" s="50" t="e">
        <f>VLOOKUP($S179,AvgGoalStats!$A$3:$AE$998,8,FALSE)</f>
        <v>#DIV/0!</v>
      </c>
      <c r="D179" s="50" t="e">
        <f>VLOOKUP($S179,AvgGoalStats!$A$3:$AE$998,9,FALSE)</f>
        <v>#DIV/0!</v>
      </c>
      <c r="E179" s="50" t="e">
        <f>VLOOKUP($S179,AvgGoalStats!$A$3:$AE$998,11,FALSE)</f>
        <v>#DIV/0!</v>
      </c>
      <c r="F179" s="50" t="e">
        <f>VLOOKUP($S179,AvgGoalStats!$A$3:$AE$998,12,FALSE)</f>
        <v>#DIV/0!</v>
      </c>
      <c r="G179" s="50" t="e">
        <f>VLOOKUP($S179,AvgGoalStats!$A$3:$AE$998,14,FALSE)</f>
        <v>#DIV/0!</v>
      </c>
      <c r="H179" s="50" t="e">
        <f>VLOOKUP($S179,AvgGoalStats!$A$3:$AE$998,15,FALSE)</f>
        <v>#DIV/0!</v>
      </c>
      <c r="I179" s="50" t="e">
        <f>VLOOKUP($S179,AvgGoalStats!$A$3:$AE$998,17,FALSE)</f>
        <v>#DIV/0!</v>
      </c>
      <c r="J179" s="50" t="e">
        <f>VLOOKUP($S179,AvgGoalStats!$A$3:$AE$998,18,FALSE)</f>
        <v>#DIV/0!</v>
      </c>
      <c r="K179" s="50" t="e">
        <f>VLOOKUP($S179,AvgGoalStats!$A$3:$AE$998,20,FALSE)</f>
        <v>#DIV/0!</v>
      </c>
      <c r="L179" s="50" t="e">
        <f>VLOOKUP($S179,AvgGoalStats!$A$3:$AE$998,21,FALSE)</f>
        <v>#DIV/0!</v>
      </c>
      <c r="M179" s="50" t="e">
        <f>VLOOKUP($S179,AvgGoalStats!$A$3:$AE$998,23,FALSE)</f>
        <v>#DIV/0!</v>
      </c>
      <c r="N179" s="50" t="e">
        <f>VLOOKUP($S179,AvgGoalStats!$A$3:$AE$998,24,FALSE)</f>
        <v>#DIV/0!</v>
      </c>
      <c r="O179" s="50" t="e">
        <f>VLOOKUP($S179,AvgGoalStats!$A$3:$AE$998,26,FALSE)</f>
        <v>#DIV/0!</v>
      </c>
      <c r="P179" s="50" t="e">
        <f>VLOOKUP($S179,AvgGoalStats!$A$3:$AE$998,27,FALSE)</f>
        <v>#DIV/0!</v>
      </c>
      <c r="Q179" s="50" t="e">
        <f>VLOOKUP($S179,AvgGoalStats!$A$3:$AE$998,29,FALSE)</f>
        <v>#DIV/0!</v>
      </c>
      <c r="R179" s="50" t="e">
        <f>VLOOKUP($S179,AvgGoalStats!$A$3:$AE$998,30,FALSE)</f>
        <v>#DIV/0!</v>
      </c>
      <c r="S179" s="53" t="str">
        <f>Fixtures!A179</f>
        <v>Nîmes</v>
      </c>
      <c r="T179" s="54">
        <f>Fixtures!D179</f>
        <v>43694</v>
      </c>
      <c r="U179" s="53" t="str">
        <f>Fixtures!B179</f>
        <v>Nice</v>
      </c>
      <c r="V179" s="51">
        <f>VLOOKUP($U179,AvgGoalStats!$A$3:$AE$998,5,FALSE)</f>
        <v>3</v>
      </c>
      <c r="W179" s="50" t="e">
        <f>VLOOKUP($U179,AvgGoalStats!$A$3:$AE$998,7,FALSE)</f>
        <v>#DIV/0!</v>
      </c>
      <c r="X179" s="50">
        <f>VLOOKUP($U179,AvgGoalStats!$A$3:$AE$998,8,FALSE)</f>
        <v>2</v>
      </c>
      <c r="Y179" s="50" t="e">
        <f>VLOOKUP($U179,AvgGoalStats!$A$3:$AE$998,10,FALSE)</f>
        <v>#DIV/0!</v>
      </c>
      <c r="Z179" s="50">
        <f>VLOOKUP($U179,AvgGoalStats!$A$3:$AE$998,11,FALSE)</f>
        <v>1</v>
      </c>
      <c r="AA179" s="50" t="e">
        <f>VLOOKUP($U179,AvgGoalStats!$A$3:$AE$998,13,FALSE)</f>
        <v>#DIV/0!</v>
      </c>
      <c r="AB179" s="50">
        <f>VLOOKUP($U179,AvgGoalStats!$A$3:$AE$998,14,FALSE)</f>
        <v>1</v>
      </c>
      <c r="AC179" s="50" t="e">
        <f>VLOOKUP($U179,AvgGoalStats!$A$3:$AE$998,16,FALSE)</f>
        <v>#DIV/0!</v>
      </c>
      <c r="AD179" s="50">
        <f>VLOOKUP($U179,AvgGoalStats!$A$3:$AE$998,17,FALSE)</f>
        <v>1</v>
      </c>
      <c r="AE179" s="50" t="e">
        <f>VLOOKUP($U179,AvgGoalStats!$A$3:$AE$998,19,FALSE)</f>
        <v>#DIV/0!</v>
      </c>
      <c r="AF179" s="50">
        <f>VLOOKUP($U179,AvgGoalStats!$A$3:$AE$998,20,FALSE)</f>
        <v>0</v>
      </c>
      <c r="AG179" s="50" t="e">
        <f>VLOOKUP($U179,AvgGoalStats!$A$3:$AE$998,22,FALSE)</f>
        <v>#DIV/0!</v>
      </c>
      <c r="AH179" s="50">
        <f>VLOOKUP($U179,AvgGoalStats!$A$3:$AE$998,23,FALSE)</f>
        <v>2</v>
      </c>
      <c r="AI179" s="50" t="e">
        <f>VLOOKUP($U179,AvgGoalStats!$A$3:$AE$998,25,FALSE)</f>
        <v>#DIV/0!</v>
      </c>
      <c r="AJ179" s="50">
        <f>VLOOKUP($U179,AvgGoalStats!$A$3:$AE$998,26,FALSE)</f>
        <v>1</v>
      </c>
      <c r="AK179" s="50" t="e">
        <f>VLOOKUP($U179,AvgGoalStats!$A$3:$AE$998,28,FALSE)</f>
        <v>#DIV/0!</v>
      </c>
      <c r="AL179" s="50">
        <f>VLOOKUP($U179,AvgGoalStats!$A$3:$AE$998,29,FALSE)</f>
        <v>1</v>
      </c>
      <c r="AM179" s="50" t="e">
        <f>VLOOKUP($U179,AvgGoalStats!$A$3:$AE$998,31,FALSE)</f>
        <v>#DIV/0!</v>
      </c>
    </row>
    <row r="180" spans="1:39" hidden="1" x14ac:dyDescent="0.3">
      <c r="A180" s="51" t="e">
        <f>VLOOKUP($S180,AvgGoalStats!$A$3:$AE$998,5,FALSE)</f>
        <v>#DIV/0!</v>
      </c>
      <c r="B180" s="50" t="e">
        <f>VLOOKUP($S180,AvgGoalStats!$A$3:$AE$998,6,FALSE)</f>
        <v>#DIV/0!</v>
      </c>
      <c r="C180" s="50" t="e">
        <f>VLOOKUP($S180,AvgGoalStats!$A$3:$AE$998,8,FALSE)</f>
        <v>#DIV/0!</v>
      </c>
      <c r="D180" s="50" t="e">
        <f>VLOOKUP($S180,AvgGoalStats!$A$3:$AE$998,9,FALSE)</f>
        <v>#DIV/0!</v>
      </c>
      <c r="E180" s="50" t="e">
        <f>VLOOKUP($S180,AvgGoalStats!$A$3:$AE$998,11,FALSE)</f>
        <v>#DIV/0!</v>
      </c>
      <c r="F180" s="50" t="e">
        <f>VLOOKUP($S180,AvgGoalStats!$A$3:$AE$998,12,FALSE)</f>
        <v>#DIV/0!</v>
      </c>
      <c r="G180" s="50" t="e">
        <f>VLOOKUP($S180,AvgGoalStats!$A$3:$AE$998,14,FALSE)</f>
        <v>#DIV/0!</v>
      </c>
      <c r="H180" s="50" t="e">
        <f>VLOOKUP($S180,AvgGoalStats!$A$3:$AE$998,15,FALSE)</f>
        <v>#DIV/0!</v>
      </c>
      <c r="I180" s="50" t="e">
        <f>VLOOKUP($S180,AvgGoalStats!$A$3:$AE$998,17,FALSE)</f>
        <v>#DIV/0!</v>
      </c>
      <c r="J180" s="50" t="e">
        <f>VLOOKUP($S180,AvgGoalStats!$A$3:$AE$998,18,FALSE)</f>
        <v>#DIV/0!</v>
      </c>
      <c r="K180" s="50" t="e">
        <f>VLOOKUP($S180,AvgGoalStats!$A$3:$AE$998,20,FALSE)</f>
        <v>#DIV/0!</v>
      </c>
      <c r="L180" s="50" t="e">
        <f>VLOOKUP($S180,AvgGoalStats!$A$3:$AE$998,21,FALSE)</f>
        <v>#DIV/0!</v>
      </c>
      <c r="M180" s="50" t="e">
        <f>VLOOKUP($S180,AvgGoalStats!$A$3:$AE$998,23,FALSE)</f>
        <v>#DIV/0!</v>
      </c>
      <c r="N180" s="50" t="e">
        <f>VLOOKUP($S180,AvgGoalStats!$A$3:$AE$998,24,FALSE)</f>
        <v>#DIV/0!</v>
      </c>
      <c r="O180" s="50" t="e">
        <f>VLOOKUP($S180,AvgGoalStats!$A$3:$AE$998,26,FALSE)</f>
        <v>#DIV/0!</v>
      </c>
      <c r="P180" s="50" t="e">
        <f>VLOOKUP($S180,AvgGoalStats!$A$3:$AE$998,27,FALSE)</f>
        <v>#DIV/0!</v>
      </c>
      <c r="Q180" s="50" t="e">
        <f>VLOOKUP($S180,AvgGoalStats!$A$3:$AE$998,29,FALSE)</f>
        <v>#DIV/0!</v>
      </c>
      <c r="R180" s="50" t="e">
        <f>VLOOKUP($S180,AvgGoalStats!$A$3:$AE$998,30,FALSE)</f>
        <v>#DIV/0!</v>
      </c>
      <c r="S180" s="53" t="str">
        <f>Fixtures!A180</f>
        <v>Nantes</v>
      </c>
      <c r="T180" s="54">
        <f>Fixtures!D180</f>
        <v>43694</v>
      </c>
      <c r="U180" s="53" t="str">
        <f>Fixtures!B180</f>
        <v>Olympique Marseille</v>
      </c>
      <c r="V180" s="51">
        <f>VLOOKUP($U180,AvgGoalStats!$A$3:$AE$998,5,FALSE)</f>
        <v>2</v>
      </c>
      <c r="W180" s="50" t="e">
        <f>VLOOKUP($U180,AvgGoalStats!$A$3:$AE$998,7,FALSE)</f>
        <v>#DIV/0!</v>
      </c>
      <c r="X180" s="50">
        <f>VLOOKUP($U180,AvgGoalStats!$A$3:$AE$998,8,FALSE)</f>
        <v>0</v>
      </c>
      <c r="Y180" s="50" t="e">
        <f>VLOOKUP($U180,AvgGoalStats!$A$3:$AE$998,10,FALSE)</f>
        <v>#DIV/0!</v>
      </c>
      <c r="Z180" s="50">
        <f>VLOOKUP($U180,AvgGoalStats!$A$3:$AE$998,11,FALSE)</f>
        <v>2</v>
      </c>
      <c r="AA180" s="50" t="e">
        <f>VLOOKUP($U180,AvgGoalStats!$A$3:$AE$998,13,FALSE)</f>
        <v>#DIV/0!</v>
      </c>
      <c r="AB180" s="50">
        <f>VLOOKUP($U180,AvgGoalStats!$A$3:$AE$998,14,FALSE)</f>
        <v>0</v>
      </c>
      <c r="AC180" s="50" t="e">
        <f>VLOOKUP($U180,AvgGoalStats!$A$3:$AE$998,16,FALSE)</f>
        <v>#DIV/0!</v>
      </c>
      <c r="AD180" s="50">
        <f>VLOOKUP($U180,AvgGoalStats!$A$3:$AE$998,17,FALSE)</f>
        <v>0</v>
      </c>
      <c r="AE180" s="50" t="e">
        <f>VLOOKUP($U180,AvgGoalStats!$A$3:$AE$998,19,FALSE)</f>
        <v>#DIV/0!</v>
      </c>
      <c r="AF180" s="50">
        <f>VLOOKUP($U180,AvgGoalStats!$A$3:$AE$998,20,FALSE)</f>
        <v>0</v>
      </c>
      <c r="AG180" s="50" t="e">
        <f>VLOOKUP($U180,AvgGoalStats!$A$3:$AE$998,22,FALSE)</f>
        <v>#DIV/0!</v>
      </c>
      <c r="AH180" s="50">
        <f>VLOOKUP($U180,AvgGoalStats!$A$3:$AE$998,23,FALSE)</f>
        <v>2</v>
      </c>
      <c r="AI180" s="50" t="e">
        <f>VLOOKUP($U180,AvgGoalStats!$A$3:$AE$998,25,FALSE)</f>
        <v>#DIV/0!</v>
      </c>
      <c r="AJ180" s="50">
        <f>VLOOKUP($U180,AvgGoalStats!$A$3:$AE$998,26,FALSE)</f>
        <v>0</v>
      </c>
      <c r="AK180" s="50" t="e">
        <f>VLOOKUP($U180,AvgGoalStats!$A$3:$AE$998,28,FALSE)</f>
        <v>#DIV/0!</v>
      </c>
      <c r="AL180" s="50">
        <f>VLOOKUP($U180,AvgGoalStats!$A$3:$AE$998,29,FALSE)</f>
        <v>2</v>
      </c>
      <c r="AM180" s="50" t="e">
        <f>VLOOKUP($U180,AvgGoalStats!$A$3:$AE$998,31,FALSE)</f>
        <v>#DIV/0!</v>
      </c>
    </row>
    <row r="181" spans="1:39" hidden="1" x14ac:dyDescent="0.3">
      <c r="A181" s="51">
        <f>VLOOKUP($S181,AvgGoalStats!$A$3:$AE$998,5,FALSE)</f>
        <v>3</v>
      </c>
      <c r="B181" s="50" t="e">
        <f>VLOOKUP($S181,AvgGoalStats!$A$3:$AE$998,6,FALSE)</f>
        <v>#DIV/0!</v>
      </c>
      <c r="C181" s="50">
        <f>VLOOKUP($S181,AvgGoalStats!$A$3:$AE$998,8,FALSE)</f>
        <v>1</v>
      </c>
      <c r="D181" s="50" t="e">
        <f>VLOOKUP($S181,AvgGoalStats!$A$3:$AE$998,9,FALSE)</f>
        <v>#DIV/0!</v>
      </c>
      <c r="E181" s="50">
        <f>VLOOKUP($S181,AvgGoalStats!$A$3:$AE$998,11,FALSE)</f>
        <v>2</v>
      </c>
      <c r="F181" s="50" t="e">
        <f>VLOOKUP($S181,AvgGoalStats!$A$3:$AE$998,12,FALSE)</f>
        <v>#DIV/0!</v>
      </c>
      <c r="G181" s="50">
        <f>VLOOKUP($S181,AvgGoalStats!$A$3:$AE$998,14,FALSE)</f>
        <v>1</v>
      </c>
      <c r="H181" s="50" t="e">
        <f>VLOOKUP($S181,AvgGoalStats!$A$3:$AE$998,15,FALSE)</f>
        <v>#DIV/0!</v>
      </c>
      <c r="I181" s="50">
        <f>VLOOKUP($S181,AvgGoalStats!$A$3:$AE$998,17,FALSE)</f>
        <v>0</v>
      </c>
      <c r="J181" s="50" t="e">
        <f>VLOOKUP($S181,AvgGoalStats!$A$3:$AE$998,18,FALSE)</f>
        <v>#DIV/0!</v>
      </c>
      <c r="K181" s="50">
        <f>VLOOKUP($S181,AvgGoalStats!$A$3:$AE$998,20,FALSE)</f>
        <v>1</v>
      </c>
      <c r="L181" s="50" t="e">
        <f>VLOOKUP($S181,AvgGoalStats!$A$3:$AE$998,21,FALSE)</f>
        <v>#DIV/0!</v>
      </c>
      <c r="M181" s="50">
        <f>VLOOKUP($S181,AvgGoalStats!$A$3:$AE$998,23,FALSE)</f>
        <v>2</v>
      </c>
      <c r="N181" s="50" t="e">
        <f>VLOOKUP($S181,AvgGoalStats!$A$3:$AE$998,24,FALSE)</f>
        <v>#DIV/0!</v>
      </c>
      <c r="O181" s="50">
        <f>VLOOKUP($S181,AvgGoalStats!$A$3:$AE$998,26,FALSE)</f>
        <v>1</v>
      </c>
      <c r="P181" s="50" t="e">
        <f>VLOOKUP($S181,AvgGoalStats!$A$3:$AE$998,27,FALSE)</f>
        <v>#DIV/0!</v>
      </c>
      <c r="Q181" s="50">
        <f>VLOOKUP($S181,AvgGoalStats!$A$3:$AE$998,29,FALSE)</f>
        <v>1</v>
      </c>
      <c r="R181" s="50" t="e">
        <f>VLOOKUP($S181,AvgGoalStats!$A$3:$AE$998,30,FALSE)</f>
        <v>#DIV/0!</v>
      </c>
      <c r="S181" s="53" t="str">
        <f>Fixtures!A181</f>
        <v>Amiens SC</v>
      </c>
      <c r="T181" s="54">
        <f>Fixtures!D181</f>
        <v>43694</v>
      </c>
      <c r="U181" s="53" t="str">
        <f>Fixtures!B181</f>
        <v>Lille</v>
      </c>
      <c r="V181" s="51" t="e">
        <f>VLOOKUP($U181,AvgGoalStats!$A$3:$AE$998,5,FALSE)</f>
        <v>#DIV/0!</v>
      </c>
      <c r="W181" s="50" t="e">
        <f>VLOOKUP($U181,AvgGoalStats!$A$3:$AE$998,7,FALSE)</f>
        <v>#DIV/0!</v>
      </c>
      <c r="X181" s="50" t="e">
        <f>VLOOKUP($U181,AvgGoalStats!$A$3:$AE$998,8,FALSE)</f>
        <v>#DIV/0!</v>
      </c>
      <c r="Y181" s="50" t="e">
        <f>VLOOKUP($U181,AvgGoalStats!$A$3:$AE$998,10,FALSE)</f>
        <v>#DIV/0!</v>
      </c>
      <c r="Z181" s="50" t="e">
        <f>VLOOKUP($U181,AvgGoalStats!$A$3:$AE$998,11,FALSE)</f>
        <v>#DIV/0!</v>
      </c>
      <c r="AA181" s="50" t="e">
        <f>VLOOKUP($U181,AvgGoalStats!$A$3:$AE$998,13,FALSE)</f>
        <v>#DIV/0!</v>
      </c>
      <c r="AB181" s="50" t="e">
        <f>VLOOKUP($U181,AvgGoalStats!$A$3:$AE$998,14,FALSE)</f>
        <v>#DIV/0!</v>
      </c>
      <c r="AC181" s="50" t="e">
        <f>VLOOKUP($U181,AvgGoalStats!$A$3:$AE$998,16,FALSE)</f>
        <v>#DIV/0!</v>
      </c>
      <c r="AD181" s="50" t="e">
        <f>VLOOKUP($U181,AvgGoalStats!$A$3:$AE$998,17,FALSE)</f>
        <v>#DIV/0!</v>
      </c>
      <c r="AE181" s="50" t="e">
        <f>VLOOKUP($U181,AvgGoalStats!$A$3:$AE$998,19,FALSE)</f>
        <v>#DIV/0!</v>
      </c>
      <c r="AF181" s="50" t="e">
        <f>VLOOKUP($U181,AvgGoalStats!$A$3:$AE$998,20,FALSE)</f>
        <v>#DIV/0!</v>
      </c>
      <c r="AG181" s="50" t="e">
        <f>VLOOKUP($U181,AvgGoalStats!$A$3:$AE$998,22,FALSE)</f>
        <v>#DIV/0!</v>
      </c>
      <c r="AH181" s="50" t="e">
        <f>VLOOKUP($U181,AvgGoalStats!$A$3:$AE$998,23,FALSE)</f>
        <v>#DIV/0!</v>
      </c>
      <c r="AI181" s="50" t="e">
        <f>VLOOKUP($U181,AvgGoalStats!$A$3:$AE$998,25,FALSE)</f>
        <v>#DIV/0!</v>
      </c>
      <c r="AJ181" s="50" t="e">
        <f>VLOOKUP($U181,AvgGoalStats!$A$3:$AE$998,26,FALSE)</f>
        <v>#DIV/0!</v>
      </c>
      <c r="AK181" s="50" t="e">
        <f>VLOOKUP($U181,AvgGoalStats!$A$3:$AE$998,28,FALSE)</f>
        <v>#DIV/0!</v>
      </c>
      <c r="AL181" s="50" t="e">
        <f>VLOOKUP($U181,AvgGoalStats!$A$3:$AE$998,29,FALSE)</f>
        <v>#DIV/0!</v>
      </c>
      <c r="AM181" s="50" t="e">
        <f>VLOOKUP($U181,AvgGoalStats!$A$3:$AE$998,31,FALSE)</f>
        <v>#DIV/0!</v>
      </c>
    </row>
    <row r="182" spans="1:39" hidden="1" x14ac:dyDescent="0.3">
      <c r="A182" s="51">
        <f>VLOOKUP($S182,AvgGoalStats!$A$3:$AE$998,5,FALSE)</f>
        <v>4</v>
      </c>
      <c r="B182" s="50" t="e">
        <f>VLOOKUP($S182,AvgGoalStats!$A$3:$AE$998,6,FALSE)</f>
        <v>#DIV/0!</v>
      </c>
      <c r="C182" s="50">
        <f>VLOOKUP($S182,AvgGoalStats!$A$3:$AE$998,8,FALSE)</f>
        <v>1</v>
      </c>
      <c r="D182" s="50" t="e">
        <f>VLOOKUP($S182,AvgGoalStats!$A$3:$AE$998,9,FALSE)</f>
        <v>#DIV/0!</v>
      </c>
      <c r="E182" s="50">
        <f>VLOOKUP($S182,AvgGoalStats!$A$3:$AE$998,11,FALSE)</f>
        <v>3</v>
      </c>
      <c r="F182" s="50" t="e">
        <f>VLOOKUP($S182,AvgGoalStats!$A$3:$AE$998,12,FALSE)</f>
        <v>#DIV/0!</v>
      </c>
      <c r="G182" s="50">
        <f>VLOOKUP($S182,AvgGoalStats!$A$3:$AE$998,14,FALSE)</f>
        <v>4</v>
      </c>
      <c r="H182" s="50" t="e">
        <f>VLOOKUP($S182,AvgGoalStats!$A$3:$AE$998,15,FALSE)</f>
        <v>#DIV/0!</v>
      </c>
      <c r="I182" s="50">
        <f>VLOOKUP($S182,AvgGoalStats!$A$3:$AE$998,17,FALSE)</f>
        <v>1</v>
      </c>
      <c r="J182" s="50" t="e">
        <f>VLOOKUP($S182,AvgGoalStats!$A$3:$AE$998,18,FALSE)</f>
        <v>#DIV/0!</v>
      </c>
      <c r="K182" s="50">
        <f>VLOOKUP($S182,AvgGoalStats!$A$3:$AE$998,20,FALSE)</f>
        <v>3</v>
      </c>
      <c r="L182" s="50" t="e">
        <f>VLOOKUP($S182,AvgGoalStats!$A$3:$AE$998,21,FALSE)</f>
        <v>#DIV/0!</v>
      </c>
      <c r="M182" s="50">
        <f>VLOOKUP($S182,AvgGoalStats!$A$3:$AE$998,23,FALSE)</f>
        <v>0</v>
      </c>
      <c r="N182" s="50" t="e">
        <f>VLOOKUP($S182,AvgGoalStats!$A$3:$AE$998,24,FALSE)</f>
        <v>#DIV/0!</v>
      </c>
      <c r="O182" s="50">
        <f>VLOOKUP($S182,AvgGoalStats!$A$3:$AE$998,26,FALSE)</f>
        <v>0</v>
      </c>
      <c r="P182" s="50" t="e">
        <f>VLOOKUP($S182,AvgGoalStats!$A$3:$AE$998,27,FALSE)</f>
        <v>#DIV/0!</v>
      </c>
      <c r="Q182" s="50">
        <f>VLOOKUP($S182,AvgGoalStats!$A$3:$AE$998,29,FALSE)</f>
        <v>0</v>
      </c>
      <c r="R182" s="50" t="e">
        <f>VLOOKUP($S182,AvgGoalStats!$A$3:$AE$998,30,FALSE)</f>
        <v>#DIV/0!</v>
      </c>
      <c r="S182" s="53" t="str">
        <f>Fixtures!A182</f>
        <v>Bordeaux</v>
      </c>
      <c r="T182" s="54">
        <f>Fixtures!D182</f>
        <v>43694</v>
      </c>
      <c r="U182" s="53" t="str">
        <f>Fixtures!B182</f>
        <v>Montpellier</v>
      </c>
      <c r="V182" s="51">
        <f>VLOOKUP($U182,AvgGoalStats!$A$3:$AE$998,5,FALSE)</f>
        <v>1</v>
      </c>
      <c r="W182" s="50" t="e">
        <f>VLOOKUP($U182,AvgGoalStats!$A$3:$AE$998,7,FALSE)</f>
        <v>#DIV/0!</v>
      </c>
      <c r="X182" s="50">
        <f>VLOOKUP($U182,AvgGoalStats!$A$3:$AE$998,8,FALSE)</f>
        <v>0</v>
      </c>
      <c r="Y182" s="50" t="e">
        <f>VLOOKUP($U182,AvgGoalStats!$A$3:$AE$998,10,FALSE)</f>
        <v>#DIV/0!</v>
      </c>
      <c r="Z182" s="50">
        <f>VLOOKUP($U182,AvgGoalStats!$A$3:$AE$998,11,FALSE)</f>
        <v>1</v>
      </c>
      <c r="AA182" s="50" t="e">
        <f>VLOOKUP($U182,AvgGoalStats!$A$3:$AE$998,13,FALSE)</f>
        <v>#DIV/0!</v>
      </c>
      <c r="AB182" s="50">
        <f>VLOOKUP($U182,AvgGoalStats!$A$3:$AE$998,14,FALSE)</f>
        <v>1</v>
      </c>
      <c r="AC182" s="50" t="e">
        <f>VLOOKUP($U182,AvgGoalStats!$A$3:$AE$998,16,FALSE)</f>
        <v>#DIV/0!</v>
      </c>
      <c r="AD182" s="50">
        <f>VLOOKUP($U182,AvgGoalStats!$A$3:$AE$998,17,FALSE)</f>
        <v>0</v>
      </c>
      <c r="AE182" s="50" t="e">
        <f>VLOOKUP($U182,AvgGoalStats!$A$3:$AE$998,19,FALSE)</f>
        <v>#DIV/0!</v>
      </c>
      <c r="AF182" s="50">
        <f>VLOOKUP($U182,AvgGoalStats!$A$3:$AE$998,20,FALSE)</f>
        <v>1</v>
      </c>
      <c r="AG182" s="50" t="e">
        <f>VLOOKUP($U182,AvgGoalStats!$A$3:$AE$998,22,FALSE)</f>
        <v>#DIV/0!</v>
      </c>
      <c r="AH182" s="50">
        <f>VLOOKUP($U182,AvgGoalStats!$A$3:$AE$998,23,FALSE)</f>
        <v>0</v>
      </c>
      <c r="AI182" s="50" t="e">
        <f>VLOOKUP($U182,AvgGoalStats!$A$3:$AE$998,25,FALSE)</f>
        <v>#DIV/0!</v>
      </c>
      <c r="AJ182" s="50">
        <f>VLOOKUP($U182,AvgGoalStats!$A$3:$AE$998,26,FALSE)</f>
        <v>0</v>
      </c>
      <c r="AK182" s="50" t="e">
        <f>VLOOKUP($U182,AvgGoalStats!$A$3:$AE$998,28,FALSE)</f>
        <v>#DIV/0!</v>
      </c>
      <c r="AL182" s="50">
        <f>VLOOKUP($U182,AvgGoalStats!$A$3:$AE$998,29,FALSE)</f>
        <v>0</v>
      </c>
      <c r="AM182" s="50" t="e">
        <f>VLOOKUP($U182,AvgGoalStats!$A$3:$AE$998,31,FALSE)</f>
        <v>#DIV/0!</v>
      </c>
    </row>
    <row r="183" spans="1:39" hidden="1" x14ac:dyDescent="0.3">
      <c r="A183" s="51" t="e">
        <f>VLOOKUP($S183,AvgGoalStats!$A$3:$AE$998,5,FALSE)</f>
        <v>#DIV/0!</v>
      </c>
      <c r="B183" s="50" t="e">
        <f>VLOOKUP($S183,AvgGoalStats!$A$3:$AE$998,6,FALSE)</f>
        <v>#DIV/0!</v>
      </c>
      <c r="C183" s="50" t="e">
        <f>VLOOKUP($S183,AvgGoalStats!$A$3:$AE$998,8,FALSE)</f>
        <v>#DIV/0!</v>
      </c>
      <c r="D183" s="50" t="e">
        <f>VLOOKUP($S183,AvgGoalStats!$A$3:$AE$998,9,FALSE)</f>
        <v>#DIV/0!</v>
      </c>
      <c r="E183" s="50" t="e">
        <f>VLOOKUP($S183,AvgGoalStats!$A$3:$AE$998,11,FALSE)</f>
        <v>#DIV/0!</v>
      </c>
      <c r="F183" s="50" t="e">
        <f>VLOOKUP($S183,AvgGoalStats!$A$3:$AE$998,12,FALSE)</f>
        <v>#DIV/0!</v>
      </c>
      <c r="G183" s="50" t="e">
        <f>VLOOKUP($S183,AvgGoalStats!$A$3:$AE$998,14,FALSE)</f>
        <v>#DIV/0!</v>
      </c>
      <c r="H183" s="50" t="e">
        <f>VLOOKUP($S183,AvgGoalStats!$A$3:$AE$998,15,FALSE)</f>
        <v>#DIV/0!</v>
      </c>
      <c r="I183" s="50" t="e">
        <f>VLOOKUP($S183,AvgGoalStats!$A$3:$AE$998,17,FALSE)</f>
        <v>#DIV/0!</v>
      </c>
      <c r="J183" s="50" t="e">
        <f>VLOOKUP($S183,AvgGoalStats!$A$3:$AE$998,18,FALSE)</f>
        <v>#DIV/0!</v>
      </c>
      <c r="K183" s="50" t="e">
        <f>VLOOKUP($S183,AvgGoalStats!$A$3:$AE$998,20,FALSE)</f>
        <v>#DIV/0!</v>
      </c>
      <c r="L183" s="50" t="e">
        <f>VLOOKUP($S183,AvgGoalStats!$A$3:$AE$998,21,FALSE)</f>
        <v>#DIV/0!</v>
      </c>
      <c r="M183" s="50" t="e">
        <f>VLOOKUP($S183,AvgGoalStats!$A$3:$AE$998,23,FALSE)</f>
        <v>#DIV/0!</v>
      </c>
      <c r="N183" s="50" t="e">
        <f>VLOOKUP($S183,AvgGoalStats!$A$3:$AE$998,24,FALSE)</f>
        <v>#DIV/0!</v>
      </c>
      <c r="O183" s="50" t="e">
        <f>VLOOKUP($S183,AvgGoalStats!$A$3:$AE$998,26,FALSE)</f>
        <v>#DIV/0!</v>
      </c>
      <c r="P183" s="50" t="e">
        <f>VLOOKUP($S183,AvgGoalStats!$A$3:$AE$998,27,FALSE)</f>
        <v>#DIV/0!</v>
      </c>
      <c r="Q183" s="50" t="e">
        <f>VLOOKUP($S183,AvgGoalStats!$A$3:$AE$998,29,FALSE)</f>
        <v>#DIV/0!</v>
      </c>
      <c r="R183" s="50" t="e">
        <f>VLOOKUP($S183,AvgGoalStats!$A$3:$AE$998,30,FALSE)</f>
        <v>#DIV/0!</v>
      </c>
      <c r="S183" s="53" t="str">
        <f>Fixtures!A183</f>
        <v>Borussia Dortmund</v>
      </c>
      <c r="T183" s="54">
        <f>Fixtures!D183</f>
        <v>43694</v>
      </c>
      <c r="U183" s="53" t="str">
        <f>Fixtures!B183</f>
        <v>Augsburg</v>
      </c>
      <c r="V183" s="51" t="e">
        <f>VLOOKUP($U183,AvgGoalStats!$A$3:$AE$998,5,FALSE)</f>
        <v>#DIV/0!</v>
      </c>
      <c r="W183" s="50" t="e">
        <f>VLOOKUP($U183,AvgGoalStats!$A$3:$AE$998,7,FALSE)</f>
        <v>#DIV/0!</v>
      </c>
      <c r="X183" s="50" t="e">
        <f>VLOOKUP($U183,AvgGoalStats!$A$3:$AE$998,8,FALSE)</f>
        <v>#DIV/0!</v>
      </c>
      <c r="Y183" s="50" t="e">
        <f>VLOOKUP($U183,AvgGoalStats!$A$3:$AE$998,10,FALSE)</f>
        <v>#DIV/0!</v>
      </c>
      <c r="Z183" s="50" t="e">
        <f>VLOOKUP($U183,AvgGoalStats!$A$3:$AE$998,11,FALSE)</f>
        <v>#DIV/0!</v>
      </c>
      <c r="AA183" s="50" t="e">
        <f>VLOOKUP($U183,AvgGoalStats!$A$3:$AE$998,13,FALSE)</f>
        <v>#DIV/0!</v>
      </c>
      <c r="AB183" s="50" t="e">
        <f>VLOOKUP($U183,AvgGoalStats!$A$3:$AE$998,14,FALSE)</f>
        <v>#DIV/0!</v>
      </c>
      <c r="AC183" s="50" t="e">
        <f>VLOOKUP($U183,AvgGoalStats!$A$3:$AE$998,16,FALSE)</f>
        <v>#DIV/0!</v>
      </c>
      <c r="AD183" s="50" t="e">
        <f>VLOOKUP($U183,AvgGoalStats!$A$3:$AE$998,17,FALSE)</f>
        <v>#DIV/0!</v>
      </c>
      <c r="AE183" s="50" t="e">
        <f>VLOOKUP($U183,AvgGoalStats!$A$3:$AE$998,19,FALSE)</f>
        <v>#DIV/0!</v>
      </c>
      <c r="AF183" s="50" t="e">
        <f>VLOOKUP($U183,AvgGoalStats!$A$3:$AE$998,20,FALSE)</f>
        <v>#DIV/0!</v>
      </c>
      <c r="AG183" s="50" t="e">
        <f>VLOOKUP($U183,AvgGoalStats!$A$3:$AE$998,22,FALSE)</f>
        <v>#DIV/0!</v>
      </c>
      <c r="AH183" s="50" t="e">
        <f>VLOOKUP($U183,AvgGoalStats!$A$3:$AE$998,23,FALSE)</f>
        <v>#DIV/0!</v>
      </c>
      <c r="AI183" s="50" t="e">
        <f>VLOOKUP($U183,AvgGoalStats!$A$3:$AE$998,25,FALSE)</f>
        <v>#DIV/0!</v>
      </c>
      <c r="AJ183" s="50" t="e">
        <f>VLOOKUP($U183,AvgGoalStats!$A$3:$AE$998,26,FALSE)</f>
        <v>#DIV/0!</v>
      </c>
      <c r="AK183" s="50" t="e">
        <f>VLOOKUP($U183,AvgGoalStats!$A$3:$AE$998,28,FALSE)</f>
        <v>#DIV/0!</v>
      </c>
      <c r="AL183" s="50" t="e">
        <f>VLOOKUP($U183,AvgGoalStats!$A$3:$AE$998,29,FALSE)</f>
        <v>#DIV/0!</v>
      </c>
      <c r="AM183" s="50" t="e">
        <f>VLOOKUP($U183,AvgGoalStats!$A$3:$AE$998,31,FALSE)</f>
        <v>#DIV/0!</v>
      </c>
    </row>
    <row r="184" spans="1:39" hidden="1" x14ac:dyDescent="0.3">
      <c r="A184" s="51" t="e">
        <f>VLOOKUP($S184,AvgGoalStats!$A$3:$AE$998,5,FALSE)</f>
        <v>#DIV/0!</v>
      </c>
      <c r="B184" s="50" t="e">
        <f>VLOOKUP($S184,AvgGoalStats!$A$3:$AE$998,6,FALSE)</f>
        <v>#DIV/0!</v>
      </c>
      <c r="C184" s="50" t="e">
        <f>VLOOKUP($S184,AvgGoalStats!$A$3:$AE$998,8,FALSE)</f>
        <v>#DIV/0!</v>
      </c>
      <c r="D184" s="50" t="e">
        <f>VLOOKUP($S184,AvgGoalStats!$A$3:$AE$998,9,FALSE)</f>
        <v>#DIV/0!</v>
      </c>
      <c r="E184" s="50" t="e">
        <f>VLOOKUP($S184,AvgGoalStats!$A$3:$AE$998,11,FALSE)</f>
        <v>#DIV/0!</v>
      </c>
      <c r="F184" s="50" t="e">
        <f>VLOOKUP($S184,AvgGoalStats!$A$3:$AE$998,12,FALSE)</f>
        <v>#DIV/0!</v>
      </c>
      <c r="G184" s="50" t="e">
        <f>VLOOKUP($S184,AvgGoalStats!$A$3:$AE$998,14,FALSE)</f>
        <v>#DIV/0!</v>
      </c>
      <c r="H184" s="50" t="e">
        <f>VLOOKUP($S184,AvgGoalStats!$A$3:$AE$998,15,FALSE)</f>
        <v>#DIV/0!</v>
      </c>
      <c r="I184" s="50" t="e">
        <f>VLOOKUP($S184,AvgGoalStats!$A$3:$AE$998,17,FALSE)</f>
        <v>#DIV/0!</v>
      </c>
      <c r="J184" s="50" t="e">
        <f>VLOOKUP($S184,AvgGoalStats!$A$3:$AE$998,18,FALSE)</f>
        <v>#DIV/0!</v>
      </c>
      <c r="K184" s="50" t="e">
        <f>VLOOKUP($S184,AvgGoalStats!$A$3:$AE$998,20,FALSE)</f>
        <v>#DIV/0!</v>
      </c>
      <c r="L184" s="50" t="e">
        <f>VLOOKUP($S184,AvgGoalStats!$A$3:$AE$998,21,FALSE)</f>
        <v>#DIV/0!</v>
      </c>
      <c r="M184" s="50" t="e">
        <f>VLOOKUP($S184,AvgGoalStats!$A$3:$AE$998,23,FALSE)</f>
        <v>#DIV/0!</v>
      </c>
      <c r="N184" s="50" t="e">
        <f>VLOOKUP($S184,AvgGoalStats!$A$3:$AE$998,24,FALSE)</f>
        <v>#DIV/0!</v>
      </c>
      <c r="O184" s="50" t="e">
        <f>VLOOKUP($S184,AvgGoalStats!$A$3:$AE$998,26,FALSE)</f>
        <v>#DIV/0!</v>
      </c>
      <c r="P184" s="50" t="e">
        <f>VLOOKUP($S184,AvgGoalStats!$A$3:$AE$998,27,FALSE)</f>
        <v>#DIV/0!</v>
      </c>
      <c r="Q184" s="50" t="e">
        <f>VLOOKUP($S184,AvgGoalStats!$A$3:$AE$998,29,FALSE)</f>
        <v>#DIV/0!</v>
      </c>
      <c r="R184" s="50" t="e">
        <f>VLOOKUP($S184,AvgGoalStats!$A$3:$AE$998,30,FALSE)</f>
        <v>#DIV/0!</v>
      </c>
      <c r="S184" s="53" t="str">
        <f>Fixtures!A184</f>
        <v>Bayer Leverkusen</v>
      </c>
      <c r="T184" s="54">
        <f>Fixtures!D184</f>
        <v>43694</v>
      </c>
      <c r="U184" s="53" t="str">
        <f>Fixtures!B184</f>
        <v>Paderborn</v>
      </c>
      <c r="V184" s="51" t="e">
        <f>VLOOKUP($U184,AvgGoalStats!$A$3:$AE$998,5,FALSE)</f>
        <v>#DIV/0!</v>
      </c>
      <c r="W184" s="50" t="e">
        <f>VLOOKUP($U184,AvgGoalStats!$A$3:$AE$998,7,FALSE)</f>
        <v>#DIV/0!</v>
      </c>
      <c r="X184" s="50" t="e">
        <f>VLOOKUP($U184,AvgGoalStats!$A$3:$AE$998,8,FALSE)</f>
        <v>#DIV/0!</v>
      </c>
      <c r="Y184" s="50" t="e">
        <f>VLOOKUP($U184,AvgGoalStats!$A$3:$AE$998,10,FALSE)</f>
        <v>#DIV/0!</v>
      </c>
      <c r="Z184" s="50" t="e">
        <f>VLOOKUP($U184,AvgGoalStats!$A$3:$AE$998,11,FALSE)</f>
        <v>#DIV/0!</v>
      </c>
      <c r="AA184" s="50" t="e">
        <f>VLOOKUP($U184,AvgGoalStats!$A$3:$AE$998,13,FALSE)</f>
        <v>#DIV/0!</v>
      </c>
      <c r="AB184" s="50" t="e">
        <f>VLOOKUP($U184,AvgGoalStats!$A$3:$AE$998,14,FALSE)</f>
        <v>#DIV/0!</v>
      </c>
      <c r="AC184" s="50" t="e">
        <f>VLOOKUP($U184,AvgGoalStats!$A$3:$AE$998,16,FALSE)</f>
        <v>#DIV/0!</v>
      </c>
      <c r="AD184" s="50" t="e">
        <f>VLOOKUP($U184,AvgGoalStats!$A$3:$AE$998,17,FALSE)</f>
        <v>#DIV/0!</v>
      </c>
      <c r="AE184" s="50" t="e">
        <f>VLOOKUP($U184,AvgGoalStats!$A$3:$AE$998,19,FALSE)</f>
        <v>#DIV/0!</v>
      </c>
      <c r="AF184" s="50" t="e">
        <f>VLOOKUP($U184,AvgGoalStats!$A$3:$AE$998,20,FALSE)</f>
        <v>#DIV/0!</v>
      </c>
      <c r="AG184" s="50" t="e">
        <f>VLOOKUP($U184,AvgGoalStats!$A$3:$AE$998,22,FALSE)</f>
        <v>#DIV/0!</v>
      </c>
      <c r="AH184" s="50" t="e">
        <f>VLOOKUP($U184,AvgGoalStats!$A$3:$AE$998,23,FALSE)</f>
        <v>#DIV/0!</v>
      </c>
      <c r="AI184" s="50" t="e">
        <f>VLOOKUP($U184,AvgGoalStats!$A$3:$AE$998,25,FALSE)</f>
        <v>#DIV/0!</v>
      </c>
      <c r="AJ184" s="50" t="e">
        <f>VLOOKUP($U184,AvgGoalStats!$A$3:$AE$998,26,FALSE)</f>
        <v>#DIV/0!</v>
      </c>
      <c r="AK184" s="50" t="e">
        <f>VLOOKUP($U184,AvgGoalStats!$A$3:$AE$998,28,FALSE)</f>
        <v>#DIV/0!</v>
      </c>
      <c r="AL184" s="50" t="e">
        <f>VLOOKUP($U184,AvgGoalStats!$A$3:$AE$998,29,FALSE)</f>
        <v>#DIV/0!</v>
      </c>
      <c r="AM184" s="50" t="e">
        <f>VLOOKUP($U184,AvgGoalStats!$A$3:$AE$998,31,FALSE)</f>
        <v>#DIV/0!</v>
      </c>
    </row>
    <row r="185" spans="1:39" hidden="1" x14ac:dyDescent="0.3">
      <c r="A185" s="51" t="e">
        <f>VLOOKUP($S185,AvgGoalStats!$A$3:$AE$998,5,FALSE)</f>
        <v>#DIV/0!</v>
      </c>
      <c r="B185" s="50" t="e">
        <f>VLOOKUP($S185,AvgGoalStats!$A$3:$AE$998,6,FALSE)</f>
        <v>#DIV/0!</v>
      </c>
      <c r="C185" s="50" t="e">
        <f>VLOOKUP($S185,AvgGoalStats!$A$3:$AE$998,8,FALSE)</f>
        <v>#DIV/0!</v>
      </c>
      <c r="D185" s="50" t="e">
        <f>VLOOKUP($S185,AvgGoalStats!$A$3:$AE$998,9,FALSE)</f>
        <v>#DIV/0!</v>
      </c>
      <c r="E185" s="50" t="e">
        <f>VLOOKUP($S185,AvgGoalStats!$A$3:$AE$998,11,FALSE)</f>
        <v>#DIV/0!</v>
      </c>
      <c r="F185" s="50" t="e">
        <f>VLOOKUP($S185,AvgGoalStats!$A$3:$AE$998,12,FALSE)</f>
        <v>#DIV/0!</v>
      </c>
      <c r="G185" s="50" t="e">
        <f>VLOOKUP($S185,AvgGoalStats!$A$3:$AE$998,14,FALSE)</f>
        <v>#DIV/0!</v>
      </c>
      <c r="H185" s="50" t="e">
        <f>VLOOKUP($S185,AvgGoalStats!$A$3:$AE$998,15,FALSE)</f>
        <v>#DIV/0!</v>
      </c>
      <c r="I185" s="50" t="e">
        <f>VLOOKUP($S185,AvgGoalStats!$A$3:$AE$998,17,FALSE)</f>
        <v>#DIV/0!</v>
      </c>
      <c r="J185" s="50" t="e">
        <f>VLOOKUP($S185,AvgGoalStats!$A$3:$AE$998,18,FALSE)</f>
        <v>#DIV/0!</v>
      </c>
      <c r="K185" s="50" t="e">
        <f>VLOOKUP($S185,AvgGoalStats!$A$3:$AE$998,20,FALSE)</f>
        <v>#DIV/0!</v>
      </c>
      <c r="L185" s="50" t="e">
        <f>VLOOKUP($S185,AvgGoalStats!$A$3:$AE$998,21,FALSE)</f>
        <v>#DIV/0!</v>
      </c>
      <c r="M185" s="50" t="e">
        <f>VLOOKUP($S185,AvgGoalStats!$A$3:$AE$998,23,FALSE)</f>
        <v>#DIV/0!</v>
      </c>
      <c r="N185" s="50" t="e">
        <f>VLOOKUP($S185,AvgGoalStats!$A$3:$AE$998,24,FALSE)</f>
        <v>#DIV/0!</v>
      </c>
      <c r="O185" s="50" t="e">
        <f>VLOOKUP($S185,AvgGoalStats!$A$3:$AE$998,26,FALSE)</f>
        <v>#DIV/0!</v>
      </c>
      <c r="P185" s="50" t="e">
        <f>VLOOKUP($S185,AvgGoalStats!$A$3:$AE$998,27,FALSE)</f>
        <v>#DIV/0!</v>
      </c>
      <c r="Q185" s="50" t="e">
        <f>VLOOKUP($S185,AvgGoalStats!$A$3:$AE$998,29,FALSE)</f>
        <v>#DIV/0!</v>
      </c>
      <c r="R185" s="50" t="e">
        <f>VLOOKUP($S185,AvgGoalStats!$A$3:$AE$998,30,FALSE)</f>
        <v>#DIV/0!</v>
      </c>
      <c r="S185" s="53" t="str">
        <f>Fixtures!A185</f>
        <v>Borussia M'gladbach</v>
      </c>
      <c r="T185" s="54">
        <f>Fixtures!D185</f>
        <v>43694</v>
      </c>
      <c r="U185" s="53" t="str">
        <f>Fixtures!B185</f>
        <v>Schalke 04</v>
      </c>
      <c r="V185" s="51" t="e">
        <f>VLOOKUP($U185,AvgGoalStats!$A$3:$AE$998,5,FALSE)</f>
        <v>#DIV/0!</v>
      </c>
      <c r="W185" s="50" t="e">
        <f>VLOOKUP($U185,AvgGoalStats!$A$3:$AE$998,7,FALSE)</f>
        <v>#DIV/0!</v>
      </c>
      <c r="X185" s="50" t="e">
        <f>VLOOKUP($U185,AvgGoalStats!$A$3:$AE$998,8,FALSE)</f>
        <v>#DIV/0!</v>
      </c>
      <c r="Y185" s="50" t="e">
        <f>VLOOKUP($U185,AvgGoalStats!$A$3:$AE$998,10,FALSE)</f>
        <v>#DIV/0!</v>
      </c>
      <c r="Z185" s="50" t="e">
        <f>VLOOKUP($U185,AvgGoalStats!$A$3:$AE$998,11,FALSE)</f>
        <v>#DIV/0!</v>
      </c>
      <c r="AA185" s="50" t="e">
        <f>VLOOKUP($U185,AvgGoalStats!$A$3:$AE$998,13,FALSE)</f>
        <v>#DIV/0!</v>
      </c>
      <c r="AB185" s="50" t="e">
        <f>VLOOKUP($U185,AvgGoalStats!$A$3:$AE$998,14,FALSE)</f>
        <v>#DIV/0!</v>
      </c>
      <c r="AC185" s="50" t="e">
        <f>VLOOKUP($U185,AvgGoalStats!$A$3:$AE$998,16,FALSE)</f>
        <v>#DIV/0!</v>
      </c>
      <c r="AD185" s="50" t="e">
        <f>VLOOKUP($U185,AvgGoalStats!$A$3:$AE$998,17,FALSE)</f>
        <v>#DIV/0!</v>
      </c>
      <c r="AE185" s="50" t="e">
        <f>VLOOKUP($U185,AvgGoalStats!$A$3:$AE$998,19,FALSE)</f>
        <v>#DIV/0!</v>
      </c>
      <c r="AF185" s="50" t="e">
        <f>VLOOKUP($U185,AvgGoalStats!$A$3:$AE$998,20,FALSE)</f>
        <v>#DIV/0!</v>
      </c>
      <c r="AG185" s="50" t="e">
        <f>VLOOKUP($U185,AvgGoalStats!$A$3:$AE$998,22,FALSE)</f>
        <v>#DIV/0!</v>
      </c>
      <c r="AH185" s="50" t="e">
        <f>VLOOKUP($U185,AvgGoalStats!$A$3:$AE$998,23,FALSE)</f>
        <v>#DIV/0!</v>
      </c>
      <c r="AI185" s="50" t="e">
        <f>VLOOKUP($U185,AvgGoalStats!$A$3:$AE$998,25,FALSE)</f>
        <v>#DIV/0!</v>
      </c>
      <c r="AJ185" s="50" t="e">
        <f>VLOOKUP($U185,AvgGoalStats!$A$3:$AE$998,26,FALSE)</f>
        <v>#DIV/0!</v>
      </c>
      <c r="AK185" s="50" t="e">
        <f>VLOOKUP($U185,AvgGoalStats!$A$3:$AE$998,28,FALSE)</f>
        <v>#DIV/0!</v>
      </c>
      <c r="AL185" s="50" t="e">
        <f>VLOOKUP($U185,AvgGoalStats!$A$3:$AE$998,29,FALSE)</f>
        <v>#DIV/0!</v>
      </c>
      <c r="AM185" s="50" t="e">
        <f>VLOOKUP($U185,AvgGoalStats!$A$3:$AE$998,31,FALSE)</f>
        <v>#DIV/0!</v>
      </c>
    </row>
    <row r="186" spans="1:39" hidden="1" x14ac:dyDescent="0.3">
      <c r="A186" s="51" t="e">
        <f>VLOOKUP($S186,AvgGoalStats!$A$3:$AE$998,5,FALSE)</f>
        <v>#DIV/0!</v>
      </c>
      <c r="B186" s="50" t="e">
        <f>VLOOKUP($S186,AvgGoalStats!$A$3:$AE$998,6,FALSE)</f>
        <v>#DIV/0!</v>
      </c>
      <c r="C186" s="50" t="e">
        <f>VLOOKUP($S186,AvgGoalStats!$A$3:$AE$998,8,FALSE)</f>
        <v>#DIV/0!</v>
      </c>
      <c r="D186" s="50" t="e">
        <f>VLOOKUP($S186,AvgGoalStats!$A$3:$AE$998,9,FALSE)</f>
        <v>#DIV/0!</v>
      </c>
      <c r="E186" s="50" t="e">
        <f>VLOOKUP($S186,AvgGoalStats!$A$3:$AE$998,11,FALSE)</f>
        <v>#DIV/0!</v>
      </c>
      <c r="F186" s="50" t="e">
        <f>VLOOKUP($S186,AvgGoalStats!$A$3:$AE$998,12,FALSE)</f>
        <v>#DIV/0!</v>
      </c>
      <c r="G186" s="50" t="e">
        <f>VLOOKUP($S186,AvgGoalStats!$A$3:$AE$998,14,FALSE)</f>
        <v>#DIV/0!</v>
      </c>
      <c r="H186" s="50" t="e">
        <f>VLOOKUP($S186,AvgGoalStats!$A$3:$AE$998,15,FALSE)</f>
        <v>#DIV/0!</v>
      </c>
      <c r="I186" s="50" t="e">
        <f>VLOOKUP($S186,AvgGoalStats!$A$3:$AE$998,17,FALSE)</f>
        <v>#DIV/0!</v>
      </c>
      <c r="J186" s="50" t="e">
        <f>VLOOKUP($S186,AvgGoalStats!$A$3:$AE$998,18,FALSE)</f>
        <v>#DIV/0!</v>
      </c>
      <c r="K186" s="50" t="e">
        <f>VLOOKUP($S186,AvgGoalStats!$A$3:$AE$998,20,FALSE)</f>
        <v>#DIV/0!</v>
      </c>
      <c r="L186" s="50" t="e">
        <f>VLOOKUP($S186,AvgGoalStats!$A$3:$AE$998,21,FALSE)</f>
        <v>#DIV/0!</v>
      </c>
      <c r="M186" s="50" t="e">
        <f>VLOOKUP($S186,AvgGoalStats!$A$3:$AE$998,23,FALSE)</f>
        <v>#DIV/0!</v>
      </c>
      <c r="N186" s="50" t="e">
        <f>VLOOKUP($S186,AvgGoalStats!$A$3:$AE$998,24,FALSE)</f>
        <v>#DIV/0!</v>
      </c>
      <c r="O186" s="50" t="e">
        <f>VLOOKUP($S186,AvgGoalStats!$A$3:$AE$998,26,FALSE)</f>
        <v>#DIV/0!</v>
      </c>
      <c r="P186" s="50" t="e">
        <f>VLOOKUP($S186,AvgGoalStats!$A$3:$AE$998,27,FALSE)</f>
        <v>#DIV/0!</v>
      </c>
      <c r="Q186" s="50" t="e">
        <f>VLOOKUP($S186,AvgGoalStats!$A$3:$AE$998,29,FALSE)</f>
        <v>#DIV/0!</v>
      </c>
      <c r="R186" s="50" t="e">
        <f>VLOOKUP($S186,AvgGoalStats!$A$3:$AE$998,30,FALSE)</f>
        <v>#DIV/0!</v>
      </c>
      <c r="S186" s="53" t="str">
        <f>Fixtures!A186</f>
        <v>Wolfsburg</v>
      </c>
      <c r="T186" s="54">
        <f>Fixtures!D186</f>
        <v>43694</v>
      </c>
      <c r="U186" s="53" t="str">
        <f>Fixtures!B186</f>
        <v>Köln</v>
      </c>
      <c r="V186" s="51" t="e">
        <f>VLOOKUP($U186,AvgGoalStats!$A$3:$AE$998,5,FALSE)</f>
        <v>#DIV/0!</v>
      </c>
      <c r="W186" s="50" t="e">
        <f>VLOOKUP($U186,AvgGoalStats!$A$3:$AE$998,7,FALSE)</f>
        <v>#DIV/0!</v>
      </c>
      <c r="X186" s="50" t="e">
        <f>VLOOKUP($U186,AvgGoalStats!$A$3:$AE$998,8,FALSE)</f>
        <v>#DIV/0!</v>
      </c>
      <c r="Y186" s="50" t="e">
        <f>VLOOKUP($U186,AvgGoalStats!$A$3:$AE$998,10,FALSE)</f>
        <v>#DIV/0!</v>
      </c>
      <c r="Z186" s="50" t="e">
        <f>VLOOKUP($U186,AvgGoalStats!$A$3:$AE$998,11,FALSE)</f>
        <v>#DIV/0!</v>
      </c>
      <c r="AA186" s="50" t="e">
        <f>VLOOKUP($U186,AvgGoalStats!$A$3:$AE$998,13,FALSE)</f>
        <v>#DIV/0!</v>
      </c>
      <c r="AB186" s="50" t="e">
        <f>VLOOKUP($U186,AvgGoalStats!$A$3:$AE$998,14,FALSE)</f>
        <v>#DIV/0!</v>
      </c>
      <c r="AC186" s="50" t="e">
        <f>VLOOKUP($U186,AvgGoalStats!$A$3:$AE$998,16,FALSE)</f>
        <v>#DIV/0!</v>
      </c>
      <c r="AD186" s="50" t="e">
        <f>VLOOKUP($U186,AvgGoalStats!$A$3:$AE$998,17,FALSE)</f>
        <v>#DIV/0!</v>
      </c>
      <c r="AE186" s="50" t="e">
        <f>VLOOKUP($U186,AvgGoalStats!$A$3:$AE$998,19,FALSE)</f>
        <v>#DIV/0!</v>
      </c>
      <c r="AF186" s="50" t="e">
        <f>VLOOKUP($U186,AvgGoalStats!$A$3:$AE$998,20,FALSE)</f>
        <v>#DIV/0!</v>
      </c>
      <c r="AG186" s="50" t="e">
        <f>VLOOKUP($U186,AvgGoalStats!$A$3:$AE$998,22,FALSE)</f>
        <v>#DIV/0!</v>
      </c>
      <c r="AH186" s="50" t="e">
        <f>VLOOKUP($U186,AvgGoalStats!$A$3:$AE$998,23,FALSE)</f>
        <v>#DIV/0!</v>
      </c>
      <c r="AI186" s="50" t="e">
        <f>VLOOKUP($U186,AvgGoalStats!$A$3:$AE$998,25,FALSE)</f>
        <v>#DIV/0!</v>
      </c>
      <c r="AJ186" s="50" t="e">
        <f>VLOOKUP($U186,AvgGoalStats!$A$3:$AE$998,26,FALSE)</f>
        <v>#DIV/0!</v>
      </c>
      <c r="AK186" s="50" t="e">
        <f>VLOOKUP($U186,AvgGoalStats!$A$3:$AE$998,28,FALSE)</f>
        <v>#DIV/0!</v>
      </c>
      <c r="AL186" s="50" t="e">
        <f>VLOOKUP($U186,AvgGoalStats!$A$3:$AE$998,29,FALSE)</f>
        <v>#DIV/0!</v>
      </c>
      <c r="AM186" s="50" t="e">
        <f>VLOOKUP($U186,AvgGoalStats!$A$3:$AE$998,31,FALSE)</f>
        <v>#DIV/0!</v>
      </c>
    </row>
    <row r="187" spans="1:39" hidden="1" x14ac:dyDescent="0.3">
      <c r="A187" s="51" t="e">
        <f>VLOOKUP($S187,AvgGoalStats!$A$3:$AE$998,5,FALSE)</f>
        <v>#DIV/0!</v>
      </c>
      <c r="B187" s="50" t="e">
        <f>VLOOKUP($S187,AvgGoalStats!$A$3:$AE$998,6,FALSE)</f>
        <v>#DIV/0!</v>
      </c>
      <c r="C187" s="50" t="e">
        <f>VLOOKUP($S187,AvgGoalStats!$A$3:$AE$998,8,FALSE)</f>
        <v>#DIV/0!</v>
      </c>
      <c r="D187" s="50" t="e">
        <f>VLOOKUP($S187,AvgGoalStats!$A$3:$AE$998,9,FALSE)</f>
        <v>#DIV/0!</v>
      </c>
      <c r="E187" s="50" t="e">
        <f>VLOOKUP($S187,AvgGoalStats!$A$3:$AE$998,11,FALSE)</f>
        <v>#DIV/0!</v>
      </c>
      <c r="F187" s="50" t="e">
        <f>VLOOKUP($S187,AvgGoalStats!$A$3:$AE$998,12,FALSE)</f>
        <v>#DIV/0!</v>
      </c>
      <c r="G187" s="50" t="e">
        <f>VLOOKUP($S187,AvgGoalStats!$A$3:$AE$998,14,FALSE)</f>
        <v>#DIV/0!</v>
      </c>
      <c r="H187" s="50" t="e">
        <f>VLOOKUP($S187,AvgGoalStats!$A$3:$AE$998,15,FALSE)</f>
        <v>#DIV/0!</v>
      </c>
      <c r="I187" s="50" t="e">
        <f>VLOOKUP($S187,AvgGoalStats!$A$3:$AE$998,17,FALSE)</f>
        <v>#DIV/0!</v>
      </c>
      <c r="J187" s="50" t="e">
        <f>VLOOKUP($S187,AvgGoalStats!$A$3:$AE$998,18,FALSE)</f>
        <v>#DIV/0!</v>
      </c>
      <c r="K187" s="50" t="e">
        <f>VLOOKUP($S187,AvgGoalStats!$A$3:$AE$998,20,FALSE)</f>
        <v>#DIV/0!</v>
      </c>
      <c r="L187" s="50" t="e">
        <f>VLOOKUP($S187,AvgGoalStats!$A$3:$AE$998,21,FALSE)</f>
        <v>#DIV/0!</v>
      </c>
      <c r="M187" s="50" t="e">
        <f>VLOOKUP($S187,AvgGoalStats!$A$3:$AE$998,23,FALSE)</f>
        <v>#DIV/0!</v>
      </c>
      <c r="N187" s="50" t="e">
        <f>VLOOKUP($S187,AvgGoalStats!$A$3:$AE$998,24,FALSE)</f>
        <v>#DIV/0!</v>
      </c>
      <c r="O187" s="50" t="e">
        <f>VLOOKUP($S187,AvgGoalStats!$A$3:$AE$998,26,FALSE)</f>
        <v>#DIV/0!</v>
      </c>
      <c r="P187" s="50" t="e">
        <f>VLOOKUP($S187,AvgGoalStats!$A$3:$AE$998,27,FALSE)</f>
        <v>#DIV/0!</v>
      </c>
      <c r="Q187" s="50" t="e">
        <f>VLOOKUP($S187,AvgGoalStats!$A$3:$AE$998,29,FALSE)</f>
        <v>#DIV/0!</v>
      </c>
      <c r="R187" s="50" t="e">
        <f>VLOOKUP($S187,AvgGoalStats!$A$3:$AE$998,30,FALSE)</f>
        <v>#DIV/0!</v>
      </c>
      <c r="S187" s="53" t="str">
        <f>Fixtures!A187</f>
        <v>Werder Bremen</v>
      </c>
      <c r="T187" s="54">
        <f>Fixtures!D187</f>
        <v>43694</v>
      </c>
      <c r="U187" s="53" t="str">
        <f>Fixtures!B187</f>
        <v>Fortuna Düsseldorf</v>
      </c>
      <c r="V187" s="51" t="e">
        <f>VLOOKUP($U187,AvgGoalStats!$A$3:$AE$998,5,FALSE)</f>
        <v>#DIV/0!</v>
      </c>
      <c r="W187" s="50" t="e">
        <f>VLOOKUP($U187,AvgGoalStats!$A$3:$AE$998,7,FALSE)</f>
        <v>#DIV/0!</v>
      </c>
      <c r="X187" s="50" t="e">
        <f>VLOOKUP($U187,AvgGoalStats!$A$3:$AE$998,8,FALSE)</f>
        <v>#DIV/0!</v>
      </c>
      <c r="Y187" s="50" t="e">
        <f>VLOOKUP($U187,AvgGoalStats!$A$3:$AE$998,10,FALSE)</f>
        <v>#DIV/0!</v>
      </c>
      <c r="Z187" s="50" t="e">
        <f>VLOOKUP($U187,AvgGoalStats!$A$3:$AE$998,11,FALSE)</f>
        <v>#DIV/0!</v>
      </c>
      <c r="AA187" s="50" t="e">
        <f>VLOOKUP($U187,AvgGoalStats!$A$3:$AE$998,13,FALSE)</f>
        <v>#DIV/0!</v>
      </c>
      <c r="AB187" s="50" t="e">
        <f>VLOOKUP($U187,AvgGoalStats!$A$3:$AE$998,14,FALSE)</f>
        <v>#DIV/0!</v>
      </c>
      <c r="AC187" s="50" t="e">
        <f>VLOOKUP($U187,AvgGoalStats!$A$3:$AE$998,16,FALSE)</f>
        <v>#DIV/0!</v>
      </c>
      <c r="AD187" s="50" t="e">
        <f>VLOOKUP($U187,AvgGoalStats!$A$3:$AE$998,17,FALSE)</f>
        <v>#DIV/0!</v>
      </c>
      <c r="AE187" s="50" t="e">
        <f>VLOOKUP($U187,AvgGoalStats!$A$3:$AE$998,19,FALSE)</f>
        <v>#DIV/0!</v>
      </c>
      <c r="AF187" s="50" t="e">
        <f>VLOOKUP($U187,AvgGoalStats!$A$3:$AE$998,20,FALSE)</f>
        <v>#DIV/0!</v>
      </c>
      <c r="AG187" s="50" t="e">
        <f>VLOOKUP($U187,AvgGoalStats!$A$3:$AE$998,22,FALSE)</f>
        <v>#DIV/0!</v>
      </c>
      <c r="AH187" s="50" t="e">
        <f>VLOOKUP($U187,AvgGoalStats!$A$3:$AE$998,23,FALSE)</f>
        <v>#DIV/0!</v>
      </c>
      <c r="AI187" s="50" t="e">
        <f>VLOOKUP($U187,AvgGoalStats!$A$3:$AE$998,25,FALSE)</f>
        <v>#DIV/0!</v>
      </c>
      <c r="AJ187" s="50" t="e">
        <f>VLOOKUP($U187,AvgGoalStats!$A$3:$AE$998,26,FALSE)</f>
        <v>#DIV/0!</v>
      </c>
      <c r="AK187" s="50" t="e">
        <f>VLOOKUP($U187,AvgGoalStats!$A$3:$AE$998,28,FALSE)</f>
        <v>#DIV/0!</v>
      </c>
      <c r="AL187" s="50" t="e">
        <f>VLOOKUP($U187,AvgGoalStats!$A$3:$AE$998,29,FALSE)</f>
        <v>#DIV/0!</v>
      </c>
      <c r="AM187" s="50" t="e">
        <f>VLOOKUP($U187,AvgGoalStats!$A$3:$AE$998,31,FALSE)</f>
        <v>#DIV/0!</v>
      </c>
    </row>
    <row r="188" spans="1:39" hidden="1" x14ac:dyDescent="0.3">
      <c r="A188" s="51" t="e">
        <f>VLOOKUP($S188,AvgGoalStats!$A$3:$AE$998,5,FALSE)</f>
        <v>#DIV/0!</v>
      </c>
      <c r="B188" s="50" t="e">
        <f>VLOOKUP($S188,AvgGoalStats!$A$3:$AE$998,6,FALSE)</f>
        <v>#DIV/0!</v>
      </c>
      <c r="C188" s="50" t="e">
        <f>VLOOKUP($S188,AvgGoalStats!$A$3:$AE$998,8,FALSE)</f>
        <v>#DIV/0!</v>
      </c>
      <c r="D188" s="50" t="e">
        <f>VLOOKUP($S188,AvgGoalStats!$A$3:$AE$998,9,FALSE)</f>
        <v>#DIV/0!</v>
      </c>
      <c r="E188" s="50" t="e">
        <f>VLOOKUP($S188,AvgGoalStats!$A$3:$AE$998,11,FALSE)</f>
        <v>#DIV/0!</v>
      </c>
      <c r="F188" s="50" t="e">
        <f>VLOOKUP($S188,AvgGoalStats!$A$3:$AE$998,12,FALSE)</f>
        <v>#DIV/0!</v>
      </c>
      <c r="G188" s="50" t="e">
        <f>VLOOKUP($S188,AvgGoalStats!$A$3:$AE$998,14,FALSE)</f>
        <v>#DIV/0!</v>
      </c>
      <c r="H188" s="50" t="e">
        <f>VLOOKUP($S188,AvgGoalStats!$A$3:$AE$998,15,FALSE)</f>
        <v>#DIV/0!</v>
      </c>
      <c r="I188" s="50" t="e">
        <f>VLOOKUP($S188,AvgGoalStats!$A$3:$AE$998,17,FALSE)</f>
        <v>#DIV/0!</v>
      </c>
      <c r="J188" s="50" t="e">
        <f>VLOOKUP($S188,AvgGoalStats!$A$3:$AE$998,18,FALSE)</f>
        <v>#DIV/0!</v>
      </c>
      <c r="K188" s="50" t="e">
        <f>VLOOKUP($S188,AvgGoalStats!$A$3:$AE$998,20,FALSE)</f>
        <v>#DIV/0!</v>
      </c>
      <c r="L188" s="50" t="e">
        <f>VLOOKUP($S188,AvgGoalStats!$A$3:$AE$998,21,FALSE)</f>
        <v>#DIV/0!</v>
      </c>
      <c r="M188" s="50" t="e">
        <f>VLOOKUP($S188,AvgGoalStats!$A$3:$AE$998,23,FALSE)</f>
        <v>#DIV/0!</v>
      </c>
      <c r="N188" s="50" t="e">
        <f>VLOOKUP($S188,AvgGoalStats!$A$3:$AE$998,24,FALSE)</f>
        <v>#DIV/0!</v>
      </c>
      <c r="O188" s="50" t="e">
        <f>VLOOKUP($S188,AvgGoalStats!$A$3:$AE$998,26,FALSE)</f>
        <v>#DIV/0!</v>
      </c>
      <c r="P188" s="50" t="e">
        <f>VLOOKUP($S188,AvgGoalStats!$A$3:$AE$998,27,FALSE)</f>
        <v>#DIV/0!</v>
      </c>
      <c r="Q188" s="50" t="e">
        <f>VLOOKUP($S188,AvgGoalStats!$A$3:$AE$998,29,FALSE)</f>
        <v>#DIV/0!</v>
      </c>
      <c r="R188" s="50" t="e">
        <f>VLOOKUP($S188,AvgGoalStats!$A$3:$AE$998,30,FALSE)</f>
        <v>#DIV/0!</v>
      </c>
      <c r="S188" s="53" t="str">
        <f>Fixtures!A188</f>
        <v>Freiburg</v>
      </c>
      <c r="T188" s="54">
        <f>Fixtures!D188</f>
        <v>43694</v>
      </c>
      <c r="U188" s="53" t="str">
        <f>Fixtures!B188</f>
        <v>Mainz 05</v>
      </c>
      <c r="V188" s="51" t="e">
        <f>VLOOKUP($U188,AvgGoalStats!$A$3:$AE$998,5,FALSE)</f>
        <v>#DIV/0!</v>
      </c>
      <c r="W188" s="50" t="e">
        <f>VLOOKUP($U188,AvgGoalStats!$A$3:$AE$998,7,FALSE)</f>
        <v>#DIV/0!</v>
      </c>
      <c r="X188" s="50" t="e">
        <f>VLOOKUP($U188,AvgGoalStats!$A$3:$AE$998,8,FALSE)</f>
        <v>#DIV/0!</v>
      </c>
      <c r="Y188" s="50" t="e">
        <f>VLOOKUP($U188,AvgGoalStats!$A$3:$AE$998,10,FALSE)</f>
        <v>#DIV/0!</v>
      </c>
      <c r="Z188" s="50" t="e">
        <f>VLOOKUP($U188,AvgGoalStats!$A$3:$AE$998,11,FALSE)</f>
        <v>#DIV/0!</v>
      </c>
      <c r="AA188" s="50" t="e">
        <f>VLOOKUP($U188,AvgGoalStats!$A$3:$AE$998,13,FALSE)</f>
        <v>#DIV/0!</v>
      </c>
      <c r="AB188" s="50" t="e">
        <f>VLOOKUP($U188,AvgGoalStats!$A$3:$AE$998,14,FALSE)</f>
        <v>#DIV/0!</v>
      </c>
      <c r="AC188" s="50" t="e">
        <f>VLOOKUP($U188,AvgGoalStats!$A$3:$AE$998,16,FALSE)</f>
        <v>#DIV/0!</v>
      </c>
      <c r="AD188" s="50" t="e">
        <f>VLOOKUP($U188,AvgGoalStats!$A$3:$AE$998,17,FALSE)</f>
        <v>#DIV/0!</v>
      </c>
      <c r="AE188" s="50" t="e">
        <f>VLOOKUP($U188,AvgGoalStats!$A$3:$AE$998,19,FALSE)</f>
        <v>#DIV/0!</v>
      </c>
      <c r="AF188" s="50" t="e">
        <f>VLOOKUP($U188,AvgGoalStats!$A$3:$AE$998,20,FALSE)</f>
        <v>#DIV/0!</v>
      </c>
      <c r="AG188" s="50" t="e">
        <f>VLOOKUP($U188,AvgGoalStats!$A$3:$AE$998,22,FALSE)</f>
        <v>#DIV/0!</v>
      </c>
      <c r="AH188" s="50" t="e">
        <f>VLOOKUP($U188,AvgGoalStats!$A$3:$AE$998,23,FALSE)</f>
        <v>#DIV/0!</v>
      </c>
      <c r="AI188" s="50" t="e">
        <f>VLOOKUP($U188,AvgGoalStats!$A$3:$AE$998,25,FALSE)</f>
        <v>#DIV/0!</v>
      </c>
      <c r="AJ188" s="50" t="e">
        <f>VLOOKUP($U188,AvgGoalStats!$A$3:$AE$998,26,FALSE)</f>
        <v>#DIV/0!</v>
      </c>
      <c r="AK188" s="50" t="e">
        <f>VLOOKUP($U188,AvgGoalStats!$A$3:$AE$998,28,FALSE)</f>
        <v>#DIV/0!</v>
      </c>
      <c r="AL188" s="50" t="e">
        <f>VLOOKUP($U188,AvgGoalStats!$A$3:$AE$998,29,FALSE)</f>
        <v>#DIV/0!</v>
      </c>
      <c r="AM188" s="50" t="e">
        <f>VLOOKUP($U188,AvgGoalStats!$A$3:$AE$998,31,FALSE)</f>
        <v>#DIV/0!</v>
      </c>
    </row>
    <row r="189" spans="1:39" hidden="1" x14ac:dyDescent="0.3">
      <c r="A189" s="51">
        <f>VLOOKUP($S189,AvgGoalStats!$A$3:$AE$998,5,FALSE)</f>
        <v>0</v>
      </c>
      <c r="B189" s="50" t="e">
        <f>VLOOKUP($S189,AvgGoalStats!$A$3:$AE$998,6,FALSE)</f>
        <v>#DIV/0!</v>
      </c>
      <c r="C189" s="50">
        <f>VLOOKUP($S189,AvgGoalStats!$A$3:$AE$998,8,FALSE)</f>
        <v>0</v>
      </c>
      <c r="D189" s="50" t="e">
        <f>VLOOKUP($S189,AvgGoalStats!$A$3:$AE$998,9,FALSE)</f>
        <v>#DIV/0!</v>
      </c>
      <c r="E189" s="50">
        <f>VLOOKUP($S189,AvgGoalStats!$A$3:$AE$998,11,FALSE)</f>
        <v>0</v>
      </c>
      <c r="F189" s="50" t="e">
        <f>VLOOKUP($S189,AvgGoalStats!$A$3:$AE$998,12,FALSE)</f>
        <v>#DIV/0!</v>
      </c>
      <c r="G189" s="50">
        <f>VLOOKUP($S189,AvgGoalStats!$A$3:$AE$998,14,FALSE)</f>
        <v>0</v>
      </c>
      <c r="H189" s="50" t="e">
        <f>VLOOKUP($S189,AvgGoalStats!$A$3:$AE$998,15,FALSE)</f>
        <v>#DIV/0!</v>
      </c>
      <c r="I189" s="50">
        <f>VLOOKUP($S189,AvgGoalStats!$A$3:$AE$998,17,FALSE)</f>
        <v>0</v>
      </c>
      <c r="J189" s="50" t="e">
        <f>VLOOKUP($S189,AvgGoalStats!$A$3:$AE$998,18,FALSE)</f>
        <v>#DIV/0!</v>
      </c>
      <c r="K189" s="50">
        <f>VLOOKUP($S189,AvgGoalStats!$A$3:$AE$998,20,FALSE)</f>
        <v>0</v>
      </c>
      <c r="L189" s="50" t="e">
        <f>VLOOKUP($S189,AvgGoalStats!$A$3:$AE$998,21,FALSE)</f>
        <v>#DIV/0!</v>
      </c>
      <c r="M189" s="50">
        <f>VLOOKUP($S189,AvgGoalStats!$A$3:$AE$998,23,FALSE)</f>
        <v>0</v>
      </c>
      <c r="N189" s="50" t="e">
        <f>VLOOKUP($S189,AvgGoalStats!$A$3:$AE$998,24,FALSE)</f>
        <v>#DIV/0!</v>
      </c>
      <c r="O189" s="50">
        <f>VLOOKUP($S189,AvgGoalStats!$A$3:$AE$998,26,FALSE)</f>
        <v>0</v>
      </c>
      <c r="P189" s="50" t="e">
        <f>VLOOKUP($S189,AvgGoalStats!$A$3:$AE$998,27,FALSE)</f>
        <v>#DIV/0!</v>
      </c>
      <c r="Q189" s="50">
        <f>VLOOKUP($S189,AvgGoalStats!$A$3:$AE$998,29,FALSE)</f>
        <v>0</v>
      </c>
      <c r="R189" s="50" t="e">
        <f>VLOOKUP($S189,AvgGoalStats!$A$3:$AE$998,30,FALSE)</f>
        <v>#DIV/0!</v>
      </c>
      <c r="S189" s="53" t="str">
        <f>Fixtures!A189</f>
        <v>Belenenses</v>
      </c>
      <c r="T189" s="54">
        <f>Fixtures!D189</f>
        <v>43694</v>
      </c>
      <c r="U189" s="53" t="str">
        <f>Fixtures!B189</f>
        <v>Benfica</v>
      </c>
      <c r="V189" s="51" t="e">
        <f>VLOOKUP($U189,AvgGoalStats!$A$3:$AE$998,5,FALSE)</f>
        <v>#DIV/0!</v>
      </c>
      <c r="W189" s="50" t="e">
        <f>VLOOKUP($U189,AvgGoalStats!$A$3:$AE$998,7,FALSE)</f>
        <v>#DIV/0!</v>
      </c>
      <c r="X189" s="50" t="e">
        <f>VLOOKUP($U189,AvgGoalStats!$A$3:$AE$998,8,FALSE)</f>
        <v>#DIV/0!</v>
      </c>
      <c r="Y189" s="50" t="e">
        <f>VLOOKUP($U189,AvgGoalStats!$A$3:$AE$998,10,FALSE)</f>
        <v>#DIV/0!</v>
      </c>
      <c r="Z189" s="50" t="e">
        <f>VLOOKUP($U189,AvgGoalStats!$A$3:$AE$998,11,FALSE)</f>
        <v>#DIV/0!</v>
      </c>
      <c r="AA189" s="50" t="e">
        <f>VLOOKUP($U189,AvgGoalStats!$A$3:$AE$998,13,FALSE)</f>
        <v>#DIV/0!</v>
      </c>
      <c r="AB189" s="50" t="e">
        <f>VLOOKUP($U189,AvgGoalStats!$A$3:$AE$998,14,FALSE)</f>
        <v>#DIV/0!</v>
      </c>
      <c r="AC189" s="50" t="e">
        <f>VLOOKUP($U189,AvgGoalStats!$A$3:$AE$998,16,FALSE)</f>
        <v>#DIV/0!</v>
      </c>
      <c r="AD189" s="50" t="e">
        <f>VLOOKUP($U189,AvgGoalStats!$A$3:$AE$998,17,FALSE)</f>
        <v>#DIV/0!</v>
      </c>
      <c r="AE189" s="50" t="e">
        <f>VLOOKUP($U189,AvgGoalStats!$A$3:$AE$998,19,FALSE)</f>
        <v>#DIV/0!</v>
      </c>
      <c r="AF189" s="50" t="e">
        <f>VLOOKUP($U189,AvgGoalStats!$A$3:$AE$998,20,FALSE)</f>
        <v>#DIV/0!</v>
      </c>
      <c r="AG189" s="50" t="e">
        <f>VLOOKUP($U189,AvgGoalStats!$A$3:$AE$998,22,FALSE)</f>
        <v>#DIV/0!</v>
      </c>
      <c r="AH189" s="50" t="e">
        <f>VLOOKUP($U189,AvgGoalStats!$A$3:$AE$998,23,FALSE)</f>
        <v>#DIV/0!</v>
      </c>
      <c r="AI189" s="50" t="e">
        <f>VLOOKUP($U189,AvgGoalStats!$A$3:$AE$998,25,FALSE)</f>
        <v>#DIV/0!</v>
      </c>
      <c r="AJ189" s="50" t="e">
        <f>VLOOKUP($U189,AvgGoalStats!$A$3:$AE$998,26,FALSE)</f>
        <v>#DIV/0!</v>
      </c>
      <c r="AK189" s="50" t="e">
        <f>VLOOKUP($U189,AvgGoalStats!$A$3:$AE$998,28,FALSE)</f>
        <v>#DIV/0!</v>
      </c>
      <c r="AL189" s="50" t="e">
        <f>VLOOKUP($U189,AvgGoalStats!$A$3:$AE$998,29,FALSE)</f>
        <v>#DIV/0!</v>
      </c>
      <c r="AM189" s="50" t="e">
        <f>VLOOKUP($U189,AvgGoalStats!$A$3:$AE$998,31,FALSE)</f>
        <v>#DIV/0!</v>
      </c>
    </row>
    <row r="190" spans="1:39" hidden="1" x14ac:dyDescent="0.3">
      <c r="A190" s="51">
        <f>VLOOKUP($S190,AvgGoalStats!$A$3:$AE$998,5,FALSE)</f>
        <v>3</v>
      </c>
      <c r="B190" s="50" t="e">
        <f>VLOOKUP($S190,AvgGoalStats!$A$3:$AE$998,6,FALSE)</f>
        <v>#DIV/0!</v>
      </c>
      <c r="C190" s="50">
        <f>VLOOKUP($S190,AvgGoalStats!$A$3:$AE$998,8,FALSE)</f>
        <v>1</v>
      </c>
      <c r="D190" s="50" t="e">
        <f>VLOOKUP($S190,AvgGoalStats!$A$3:$AE$998,9,FALSE)</f>
        <v>#DIV/0!</v>
      </c>
      <c r="E190" s="50">
        <f>VLOOKUP($S190,AvgGoalStats!$A$3:$AE$998,11,FALSE)</f>
        <v>2</v>
      </c>
      <c r="F190" s="50" t="e">
        <f>VLOOKUP($S190,AvgGoalStats!$A$3:$AE$998,12,FALSE)</f>
        <v>#DIV/0!</v>
      </c>
      <c r="G190" s="50">
        <f>VLOOKUP($S190,AvgGoalStats!$A$3:$AE$998,14,FALSE)</f>
        <v>0</v>
      </c>
      <c r="H190" s="50" t="e">
        <f>VLOOKUP($S190,AvgGoalStats!$A$3:$AE$998,15,FALSE)</f>
        <v>#DIV/0!</v>
      </c>
      <c r="I190" s="50">
        <f>VLOOKUP($S190,AvgGoalStats!$A$3:$AE$998,17,FALSE)</f>
        <v>0</v>
      </c>
      <c r="J190" s="50" t="e">
        <f>VLOOKUP($S190,AvgGoalStats!$A$3:$AE$998,18,FALSE)</f>
        <v>#DIV/0!</v>
      </c>
      <c r="K190" s="50">
        <f>VLOOKUP($S190,AvgGoalStats!$A$3:$AE$998,20,FALSE)</f>
        <v>0</v>
      </c>
      <c r="L190" s="50" t="e">
        <f>VLOOKUP($S190,AvgGoalStats!$A$3:$AE$998,21,FALSE)</f>
        <v>#DIV/0!</v>
      </c>
      <c r="M190" s="50">
        <f>VLOOKUP($S190,AvgGoalStats!$A$3:$AE$998,23,FALSE)</f>
        <v>3</v>
      </c>
      <c r="N190" s="50" t="e">
        <f>VLOOKUP($S190,AvgGoalStats!$A$3:$AE$998,24,FALSE)</f>
        <v>#DIV/0!</v>
      </c>
      <c r="O190" s="50">
        <f>VLOOKUP($S190,AvgGoalStats!$A$3:$AE$998,26,FALSE)</f>
        <v>1</v>
      </c>
      <c r="P190" s="50" t="e">
        <f>VLOOKUP($S190,AvgGoalStats!$A$3:$AE$998,27,FALSE)</f>
        <v>#DIV/0!</v>
      </c>
      <c r="Q190" s="50">
        <f>VLOOKUP($S190,AvgGoalStats!$A$3:$AE$998,29,FALSE)</f>
        <v>2</v>
      </c>
      <c r="R190" s="50" t="e">
        <f>VLOOKUP($S190,AvgGoalStats!$A$3:$AE$998,30,FALSE)</f>
        <v>#DIV/0!</v>
      </c>
      <c r="S190" s="53" t="str">
        <f>Fixtures!A190</f>
        <v>Porto</v>
      </c>
      <c r="T190" s="54">
        <f>Fixtures!D190</f>
        <v>43694</v>
      </c>
      <c r="U190" s="53" t="str">
        <f>Fixtures!B190</f>
        <v>Vitória Setúbal</v>
      </c>
      <c r="V190" s="51" t="e">
        <f>VLOOKUP($U190,AvgGoalStats!$A$3:$AE$998,5,FALSE)</f>
        <v>#DIV/0!</v>
      </c>
      <c r="W190" s="50" t="e">
        <f>VLOOKUP($U190,AvgGoalStats!$A$3:$AE$998,7,FALSE)</f>
        <v>#DIV/0!</v>
      </c>
      <c r="X190" s="50" t="e">
        <f>VLOOKUP($U190,AvgGoalStats!$A$3:$AE$998,8,FALSE)</f>
        <v>#DIV/0!</v>
      </c>
      <c r="Y190" s="50" t="e">
        <f>VLOOKUP($U190,AvgGoalStats!$A$3:$AE$998,10,FALSE)</f>
        <v>#DIV/0!</v>
      </c>
      <c r="Z190" s="50" t="e">
        <f>VLOOKUP($U190,AvgGoalStats!$A$3:$AE$998,11,FALSE)</f>
        <v>#DIV/0!</v>
      </c>
      <c r="AA190" s="50" t="e">
        <f>VLOOKUP($U190,AvgGoalStats!$A$3:$AE$998,13,FALSE)</f>
        <v>#DIV/0!</v>
      </c>
      <c r="AB190" s="50" t="e">
        <f>VLOOKUP($U190,AvgGoalStats!$A$3:$AE$998,14,FALSE)</f>
        <v>#DIV/0!</v>
      </c>
      <c r="AC190" s="50" t="e">
        <f>VLOOKUP($U190,AvgGoalStats!$A$3:$AE$998,16,FALSE)</f>
        <v>#DIV/0!</v>
      </c>
      <c r="AD190" s="50" t="e">
        <f>VLOOKUP($U190,AvgGoalStats!$A$3:$AE$998,17,FALSE)</f>
        <v>#DIV/0!</v>
      </c>
      <c r="AE190" s="50" t="e">
        <f>VLOOKUP($U190,AvgGoalStats!$A$3:$AE$998,19,FALSE)</f>
        <v>#DIV/0!</v>
      </c>
      <c r="AF190" s="50" t="e">
        <f>VLOOKUP($U190,AvgGoalStats!$A$3:$AE$998,20,FALSE)</f>
        <v>#DIV/0!</v>
      </c>
      <c r="AG190" s="50" t="e">
        <f>VLOOKUP($U190,AvgGoalStats!$A$3:$AE$998,22,FALSE)</f>
        <v>#DIV/0!</v>
      </c>
      <c r="AH190" s="50" t="e">
        <f>VLOOKUP($U190,AvgGoalStats!$A$3:$AE$998,23,FALSE)</f>
        <v>#DIV/0!</v>
      </c>
      <c r="AI190" s="50" t="e">
        <f>VLOOKUP($U190,AvgGoalStats!$A$3:$AE$998,25,FALSE)</f>
        <v>#DIV/0!</v>
      </c>
      <c r="AJ190" s="50" t="e">
        <f>VLOOKUP($U190,AvgGoalStats!$A$3:$AE$998,26,FALSE)</f>
        <v>#DIV/0!</v>
      </c>
      <c r="AK190" s="50" t="e">
        <f>VLOOKUP($U190,AvgGoalStats!$A$3:$AE$998,28,FALSE)</f>
        <v>#DIV/0!</v>
      </c>
      <c r="AL190" s="50" t="e">
        <f>VLOOKUP($U190,AvgGoalStats!$A$3:$AE$998,29,FALSE)</f>
        <v>#DIV/0!</v>
      </c>
      <c r="AM190" s="50" t="e">
        <f>VLOOKUP($U190,AvgGoalStats!$A$3:$AE$998,31,FALSE)</f>
        <v>#DIV/0!</v>
      </c>
    </row>
    <row r="191" spans="1:39" hidden="1" x14ac:dyDescent="0.3">
      <c r="A191" s="51" t="e">
        <f>VLOOKUP($S191,AvgGoalStats!$A$3:$AE$998,5,FALSE)</f>
        <v>#DIV/0!</v>
      </c>
      <c r="B191" s="50" t="e">
        <f>VLOOKUP($S191,AvgGoalStats!$A$3:$AE$998,6,FALSE)</f>
        <v>#DIV/0!</v>
      </c>
      <c r="C191" s="50" t="e">
        <f>VLOOKUP($S191,AvgGoalStats!$A$3:$AE$998,8,FALSE)</f>
        <v>#DIV/0!</v>
      </c>
      <c r="D191" s="50" t="e">
        <f>VLOOKUP($S191,AvgGoalStats!$A$3:$AE$998,9,FALSE)</f>
        <v>#DIV/0!</v>
      </c>
      <c r="E191" s="50" t="e">
        <f>VLOOKUP($S191,AvgGoalStats!$A$3:$AE$998,11,FALSE)</f>
        <v>#DIV/0!</v>
      </c>
      <c r="F191" s="50" t="e">
        <f>VLOOKUP($S191,AvgGoalStats!$A$3:$AE$998,12,FALSE)</f>
        <v>#DIV/0!</v>
      </c>
      <c r="G191" s="50" t="e">
        <f>VLOOKUP($S191,AvgGoalStats!$A$3:$AE$998,14,FALSE)</f>
        <v>#DIV/0!</v>
      </c>
      <c r="H191" s="50" t="e">
        <f>VLOOKUP($S191,AvgGoalStats!$A$3:$AE$998,15,FALSE)</f>
        <v>#DIV/0!</v>
      </c>
      <c r="I191" s="50" t="e">
        <f>VLOOKUP($S191,AvgGoalStats!$A$3:$AE$998,17,FALSE)</f>
        <v>#DIV/0!</v>
      </c>
      <c r="J191" s="50" t="e">
        <f>VLOOKUP($S191,AvgGoalStats!$A$3:$AE$998,18,FALSE)</f>
        <v>#DIV/0!</v>
      </c>
      <c r="K191" s="50" t="e">
        <f>VLOOKUP($S191,AvgGoalStats!$A$3:$AE$998,20,FALSE)</f>
        <v>#DIV/0!</v>
      </c>
      <c r="L191" s="50" t="e">
        <f>VLOOKUP($S191,AvgGoalStats!$A$3:$AE$998,21,FALSE)</f>
        <v>#DIV/0!</v>
      </c>
      <c r="M191" s="50" t="e">
        <f>VLOOKUP($S191,AvgGoalStats!$A$3:$AE$998,23,FALSE)</f>
        <v>#DIV/0!</v>
      </c>
      <c r="N191" s="50" t="e">
        <f>VLOOKUP($S191,AvgGoalStats!$A$3:$AE$998,24,FALSE)</f>
        <v>#DIV/0!</v>
      </c>
      <c r="O191" s="50" t="e">
        <f>VLOOKUP($S191,AvgGoalStats!$A$3:$AE$998,26,FALSE)</f>
        <v>#DIV/0!</v>
      </c>
      <c r="P191" s="50" t="e">
        <f>VLOOKUP($S191,AvgGoalStats!$A$3:$AE$998,27,FALSE)</f>
        <v>#DIV/0!</v>
      </c>
      <c r="Q191" s="50" t="e">
        <f>VLOOKUP($S191,AvgGoalStats!$A$3:$AE$998,29,FALSE)</f>
        <v>#DIV/0!</v>
      </c>
      <c r="R191" s="50" t="e">
        <f>VLOOKUP($S191,AvgGoalStats!$A$3:$AE$998,30,FALSE)</f>
        <v>#DIV/0!</v>
      </c>
      <c r="S191" s="53" t="str">
        <f>Fixtures!A191</f>
        <v>Moreirense</v>
      </c>
      <c r="T191" s="54">
        <f>Fixtures!D191</f>
        <v>43694</v>
      </c>
      <c r="U191" s="53" t="str">
        <f>Fixtures!B191</f>
        <v>Gil Vicente</v>
      </c>
      <c r="V191" s="51">
        <f>VLOOKUP($U191,AvgGoalStats!$A$3:$AE$998,5,FALSE)</f>
        <v>3</v>
      </c>
      <c r="W191" s="50" t="e">
        <f>VLOOKUP($U191,AvgGoalStats!$A$3:$AE$998,7,FALSE)</f>
        <v>#DIV/0!</v>
      </c>
      <c r="X191" s="50">
        <f>VLOOKUP($U191,AvgGoalStats!$A$3:$AE$998,8,FALSE)</f>
        <v>2</v>
      </c>
      <c r="Y191" s="50" t="e">
        <f>VLOOKUP($U191,AvgGoalStats!$A$3:$AE$998,10,FALSE)</f>
        <v>#DIV/0!</v>
      </c>
      <c r="Z191" s="50">
        <f>VLOOKUP($U191,AvgGoalStats!$A$3:$AE$998,11,FALSE)</f>
        <v>1</v>
      </c>
      <c r="AA191" s="50" t="e">
        <f>VLOOKUP($U191,AvgGoalStats!$A$3:$AE$998,13,FALSE)</f>
        <v>#DIV/0!</v>
      </c>
      <c r="AB191" s="50">
        <f>VLOOKUP($U191,AvgGoalStats!$A$3:$AE$998,14,FALSE)</f>
        <v>0</v>
      </c>
      <c r="AC191" s="50" t="e">
        <f>VLOOKUP($U191,AvgGoalStats!$A$3:$AE$998,16,FALSE)</f>
        <v>#DIV/0!</v>
      </c>
      <c r="AD191" s="50">
        <f>VLOOKUP($U191,AvgGoalStats!$A$3:$AE$998,17,FALSE)</f>
        <v>0</v>
      </c>
      <c r="AE191" s="50" t="e">
        <f>VLOOKUP($U191,AvgGoalStats!$A$3:$AE$998,19,FALSE)</f>
        <v>#DIV/0!</v>
      </c>
      <c r="AF191" s="50">
        <f>VLOOKUP($U191,AvgGoalStats!$A$3:$AE$998,20,FALSE)</f>
        <v>0</v>
      </c>
      <c r="AG191" s="50" t="e">
        <f>VLOOKUP($U191,AvgGoalStats!$A$3:$AE$998,22,FALSE)</f>
        <v>#DIV/0!</v>
      </c>
      <c r="AH191" s="50">
        <f>VLOOKUP($U191,AvgGoalStats!$A$3:$AE$998,23,FALSE)</f>
        <v>3</v>
      </c>
      <c r="AI191" s="50" t="e">
        <f>VLOOKUP($U191,AvgGoalStats!$A$3:$AE$998,25,FALSE)</f>
        <v>#DIV/0!</v>
      </c>
      <c r="AJ191" s="50">
        <f>VLOOKUP($U191,AvgGoalStats!$A$3:$AE$998,26,FALSE)</f>
        <v>2</v>
      </c>
      <c r="AK191" s="50" t="e">
        <f>VLOOKUP($U191,AvgGoalStats!$A$3:$AE$998,28,FALSE)</f>
        <v>#DIV/0!</v>
      </c>
      <c r="AL191" s="50">
        <f>VLOOKUP($U191,AvgGoalStats!$A$3:$AE$998,29,FALSE)</f>
        <v>1</v>
      </c>
      <c r="AM191" s="50" t="e">
        <f>VLOOKUP($U191,AvgGoalStats!$A$3:$AE$998,31,FALSE)</f>
        <v>#DIV/0!</v>
      </c>
    </row>
    <row r="192" spans="1:39" hidden="1" x14ac:dyDescent="0.3">
      <c r="A192" s="51">
        <f>VLOOKUP($S192,AvgGoalStats!$A$3:$AE$998,5,FALSE)</f>
        <v>3.5</v>
      </c>
      <c r="B192" s="50">
        <f>VLOOKUP($S192,AvgGoalStats!$A$3:$AE$998,6,FALSE)</f>
        <v>3</v>
      </c>
      <c r="C192" s="50">
        <f>VLOOKUP($S192,AvgGoalStats!$A$3:$AE$998,8,FALSE)</f>
        <v>2</v>
      </c>
      <c r="D192" s="50">
        <f>VLOOKUP($S192,AvgGoalStats!$A$3:$AE$998,9,FALSE)</f>
        <v>2</v>
      </c>
      <c r="E192" s="50">
        <f>VLOOKUP($S192,AvgGoalStats!$A$3:$AE$998,11,FALSE)</f>
        <v>1.5</v>
      </c>
      <c r="F192" s="50">
        <f>VLOOKUP($S192,AvgGoalStats!$A$3:$AE$998,12,FALSE)</f>
        <v>1</v>
      </c>
      <c r="G192" s="50">
        <f>VLOOKUP($S192,AvgGoalStats!$A$3:$AE$998,14,FALSE)</f>
        <v>1.5</v>
      </c>
      <c r="H192" s="50">
        <f>VLOOKUP($S192,AvgGoalStats!$A$3:$AE$998,15,FALSE)</f>
        <v>3</v>
      </c>
      <c r="I192" s="50">
        <f>VLOOKUP($S192,AvgGoalStats!$A$3:$AE$998,17,FALSE)</f>
        <v>1</v>
      </c>
      <c r="J192" s="50">
        <f>VLOOKUP($S192,AvgGoalStats!$A$3:$AE$998,18,FALSE)</f>
        <v>2</v>
      </c>
      <c r="K192" s="50">
        <f>VLOOKUP($S192,AvgGoalStats!$A$3:$AE$998,20,FALSE)</f>
        <v>0.5</v>
      </c>
      <c r="L192" s="50">
        <f>VLOOKUP($S192,AvgGoalStats!$A$3:$AE$998,21,FALSE)</f>
        <v>1</v>
      </c>
      <c r="M192" s="50">
        <f>VLOOKUP($S192,AvgGoalStats!$A$3:$AE$998,23,FALSE)</f>
        <v>2</v>
      </c>
      <c r="N192" s="50">
        <f>VLOOKUP($S192,AvgGoalStats!$A$3:$AE$998,24,FALSE)</f>
        <v>0</v>
      </c>
      <c r="O192" s="50">
        <f>VLOOKUP($S192,AvgGoalStats!$A$3:$AE$998,26,FALSE)</f>
        <v>1</v>
      </c>
      <c r="P192" s="50">
        <f>VLOOKUP($S192,AvgGoalStats!$A$3:$AE$998,27,FALSE)</f>
        <v>0</v>
      </c>
      <c r="Q192" s="50">
        <f>VLOOKUP($S192,AvgGoalStats!$A$3:$AE$998,29,FALSE)</f>
        <v>1</v>
      </c>
      <c r="R192" s="50">
        <f>VLOOKUP($S192,AvgGoalStats!$A$3:$AE$998,30,FALSE)</f>
        <v>0</v>
      </c>
      <c r="S192" s="53" t="str">
        <f>Fixtures!A192</f>
        <v>Stuttgart</v>
      </c>
      <c r="T192" s="54">
        <f>Fixtures!D192</f>
        <v>43694</v>
      </c>
      <c r="U192" s="53" t="str">
        <f>Fixtures!B192</f>
        <v>St. Pauli</v>
      </c>
      <c r="V192" s="51">
        <f>VLOOKUP($U192,AvgGoalStats!$A$3:$AE$998,5,FALSE)</f>
        <v>3</v>
      </c>
      <c r="W192" s="50">
        <f>VLOOKUP($U192,AvgGoalStats!$A$3:$AE$998,7,FALSE)</f>
        <v>2</v>
      </c>
      <c r="X192" s="50">
        <f>VLOOKUP($U192,AvgGoalStats!$A$3:$AE$998,8,FALSE)</f>
        <v>1</v>
      </c>
      <c r="Y192" s="50">
        <f>VLOOKUP($U192,AvgGoalStats!$A$3:$AE$998,10,FALSE)</f>
        <v>1</v>
      </c>
      <c r="Z192" s="50">
        <f>VLOOKUP($U192,AvgGoalStats!$A$3:$AE$998,11,FALSE)</f>
        <v>2</v>
      </c>
      <c r="AA192" s="50">
        <f>VLOOKUP($U192,AvgGoalStats!$A$3:$AE$998,13,FALSE)</f>
        <v>1</v>
      </c>
      <c r="AB192" s="50">
        <f>VLOOKUP($U192,AvgGoalStats!$A$3:$AE$998,14,FALSE)</f>
        <v>2</v>
      </c>
      <c r="AC192" s="50">
        <f>VLOOKUP($U192,AvgGoalStats!$A$3:$AE$998,16,FALSE)</f>
        <v>1</v>
      </c>
      <c r="AD192" s="50">
        <f>VLOOKUP($U192,AvgGoalStats!$A$3:$AE$998,17,FALSE)</f>
        <v>1</v>
      </c>
      <c r="AE192" s="50">
        <f>VLOOKUP($U192,AvgGoalStats!$A$3:$AE$998,19,FALSE)</f>
        <v>1</v>
      </c>
      <c r="AF192" s="50">
        <f>VLOOKUP($U192,AvgGoalStats!$A$3:$AE$998,20,FALSE)</f>
        <v>1</v>
      </c>
      <c r="AG192" s="50">
        <f>VLOOKUP($U192,AvgGoalStats!$A$3:$AE$998,22,FALSE)</f>
        <v>0</v>
      </c>
      <c r="AH192" s="50">
        <f>VLOOKUP($U192,AvgGoalStats!$A$3:$AE$998,23,FALSE)</f>
        <v>1</v>
      </c>
      <c r="AI192" s="50">
        <f>VLOOKUP($U192,AvgGoalStats!$A$3:$AE$998,25,FALSE)</f>
        <v>1</v>
      </c>
      <c r="AJ192" s="50">
        <f>VLOOKUP($U192,AvgGoalStats!$A$3:$AE$998,26,FALSE)</f>
        <v>0</v>
      </c>
      <c r="AK192" s="50">
        <f>VLOOKUP($U192,AvgGoalStats!$A$3:$AE$998,28,FALSE)</f>
        <v>0</v>
      </c>
      <c r="AL192" s="50">
        <f>VLOOKUP($U192,AvgGoalStats!$A$3:$AE$998,29,FALSE)</f>
        <v>1</v>
      </c>
      <c r="AM192" s="50">
        <f>VLOOKUP($U192,AvgGoalStats!$A$3:$AE$998,31,FALSE)</f>
        <v>1</v>
      </c>
    </row>
    <row r="193" spans="1:39" hidden="1" x14ac:dyDescent="0.3">
      <c r="A193" s="51">
        <f>VLOOKUP($S193,AvgGoalStats!$A$3:$AE$998,5,FALSE)</f>
        <v>4</v>
      </c>
      <c r="B193" s="50">
        <f>VLOOKUP($S193,AvgGoalStats!$A$3:$AE$998,6,FALSE)</f>
        <v>2</v>
      </c>
      <c r="C193" s="50">
        <f>VLOOKUP($S193,AvgGoalStats!$A$3:$AE$998,8,FALSE)</f>
        <v>2</v>
      </c>
      <c r="D193" s="50">
        <f>VLOOKUP($S193,AvgGoalStats!$A$3:$AE$998,9,FALSE)</f>
        <v>1</v>
      </c>
      <c r="E193" s="50">
        <f>VLOOKUP($S193,AvgGoalStats!$A$3:$AE$998,11,FALSE)</f>
        <v>2</v>
      </c>
      <c r="F193" s="50">
        <f>VLOOKUP($S193,AvgGoalStats!$A$3:$AE$998,12,FALSE)</f>
        <v>1</v>
      </c>
      <c r="G193" s="50">
        <f>VLOOKUP($S193,AvgGoalStats!$A$3:$AE$998,14,FALSE)</f>
        <v>0.5</v>
      </c>
      <c r="H193" s="50">
        <f>VLOOKUP($S193,AvgGoalStats!$A$3:$AE$998,15,FALSE)</f>
        <v>1</v>
      </c>
      <c r="I193" s="50">
        <f>VLOOKUP($S193,AvgGoalStats!$A$3:$AE$998,17,FALSE)</f>
        <v>0</v>
      </c>
      <c r="J193" s="50">
        <f>VLOOKUP($S193,AvgGoalStats!$A$3:$AE$998,18,FALSE)</f>
        <v>0</v>
      </c>
      <c r="K193" s="50">
        <f>VLOOKUP($S193,AvgGoalStats!$A$3:$AE$998,20,FALSE)</f>
        <v>0.5</v>
      </c>
      <c r="L193" s="50">
        <f>VLOOKUP($S193,AvgGoalStats!$A$3:$AE$998,21,FALSE)</f>
        <v>1</v>
      </c>
      <c r="M193" s="50">
        <f>VLOOKUP($S193,AvgGoalStats!$A$3:$AE$998,23,FALSE)</f>
        <v>3.5</v>
      </c>
      <c r="N193" s="50">
        <f>VLOOKUP($S193,AvgGoalStats!$A$3:$AE$998,24,FALSE)</f>
        <v>1</v>
      </c>
      <c r="O193" s="50">
        <f>VLOOKUP($S193,AvgGoalStats!$A$3:$AE$998,26,FALSE)</f>
        <v>2</v>
      </c>
      <c r="P193" s="50">
        <f>VLOOKUP($S193,AvgGoalStats!$A$3:$AE$998,27,FALSE)</f>
        <v>1</v>
      </c>
      <c r="Q193" s="50">
        <f>VLOOKUP($S193,AvgGoalStats!$A$3:$AE$998,29,FALSE)</f>
        <v>1.5</v>
      </c>
      <c r="R193" s="50">
        <f>VLOOKUP($S193,AvgGoalStats!$A$3:$AE$998,30,FALSE)</f>
        <v>0</v>
      </c>
      <c r="S193" s="53" t="str">
        <f>Fixtures!A193</f>
        <v>Arminia Bielefeld</v>
      </c>
      <c r="T193" s="54">
        <f>Fixtures!D193</f>
        <v>43694</v>
      </c>
      <c r="U193" s="53" t="str">
        <f>Fixtures!B193</f>
        <v>Erzgebirge Aue</v>
      </c>
      <c r="V193" s="51">
        <f>VLOOKUP($U193,AvgGoalStats!$A$3:$AE$998,5,FALSE)</f>
        <v>3.5</v>
      </c>
      <c r="W193" s="50">
        <f>VLOOKUP($U193,AvgGoalStats!$A$3:$AE$998,7,FALSE)</f>
        <v>2</v>
      </c>
      <c r="X193" s="50">
        <f>VLOOKUP($U193,AvgGoalStats!$A$3:$AE$998,8,FALSE)</f>
        <v>2.5</v>
      </c>
      <c r="Y193" s="50">
        <f>VLOOKUP($U193,AvgGoalStats!$A$3:$AE$998,10,FALSE)</f>
        <v>2</v>
      </c>
      <c r="Z193" s="50">
        <f>VLOOKUP($U193,AvgGoalStats!$A$3:$AE$998,11,FALSE)</f>
        <v>1</v>
      </c>
      <c r="AA193" s="50">
        <f>VLOOKUP($U193,AvgGoalStats!$A$3:$AE$998,13,FALSE)</f>
        <v>0</v>
      </c>
      <c r="AB193" s="50">
        <f>VLOOKUP($U193,AvgGoalStats!$A$3:$AE$998,14,FALSE)</f>
        <v>2</v>
      </c>
      <c r="AC193" s="50">
        <f>VLOOKUP($U193,AvgGoalStats!$A$3:$AE$998,16,FALSE)</f>
        <v>1</v>
      </c>
      <c r="AD193" s="50">
        <f>VLOOKUP($U193,AvgGoalStats!$A$3:$AE$998,17,FALSE)</f>
        <v>1.5</v>
      </c>
      <c r="AE193" s="50">
        <f>VLOOKUP($U193,AvgGoalStats!$A$3:$AE$998,19,FALSE)</f>
        <v>1</v>
      </c>
      <c r="AF193" s="50">
        <f>VLOOKUP($U193,AvgGoalStats!$A$3:$AE$998,20,FALSE)</f>
        <v>0.5</v>
      </c>
      <c r="AG193" s="50">
        <f>VLOOKUP($U193,AvgGoalStats!$A$3:$AE$998,22,FALSE)</f>
        <v>0</v>
      </c>
      <c r="AH193" s="50">
        <f>VLOOKUP($U193,AvgGoalStats!$A$3:$AE$998,23,FALSE)</f>
        <v>1.5</v>
      </c>
      <c r="AI193" s="50">
        <f>VLOOKUP($U193,AvgGoalStats!$A$3:$AE$998,25,FALSE)</f>
        <v>1</v>
      </c>
      <c r="AJ193" s="50">
        <f>VLOOKUP($U193,AvgGoalStats!$A$3:$AE$998,26,FALSE)</f>
        <v>1</v>
      </c>
      <c r="AK193" s="50">
        <f>VLOOKUP($U193,AvgGoalStats!$A$3:$AE$998,28,FALSE)</f>
        <v>1</v>
      </c>
      <c r="AL193" s="50">
        <f>VLOOKUP($U193,AvgGoalStats!$A$3:$AE$998,29,FALSE)</f>
        <v>0.5</v>
      </c>
      <c r="AM193" s="50">
        <f>VLOOKUP($U193,AvgGoalStats!$A$3:$AE$998,31,FALSE)</f>
        <v>0</v>
      </c>
    </row>
    <row r="194" spans="1:39" hidden="1" x14ac:dyDescent="0.3">
      <c r="A194" s="51">
        <f>VLOOKUP($S194,AvgGoalStats!$A$3:$AE$998,5,FALSE)</f>
        <v>4</v>
      </c>
      <c r="B194" s="50">
        <f>VLOOKUP($S194,AvgGoalStats!$A$3:$AE$998,6,FALSE)</f>
        <v>3</v>
      </c>
      <c r="C194" s="50">
        <f>VLOOKUP($S194,AvgGoalStats!$A$3:$AE$998,8,FALSE)</f>
        <v>1.5</v>
      </c>
      <c r="D194" s="50">
        <f>VLOOKUP($S194,AvgGoalStats!$A$3:$AE$998,9,FALSE)</f>
        <v>1</v>
      </c>
      <c r="E194" s="50">
        <f>VLOOKUP($S194,AvgGoalStats!$A$3:$AE$998,11,FALSE)</f>
        <v>2.5</v>
      </c>
      <c r="F194" s="50">
        <f>VLOOKUP($S194,AvgGoalStats!$A$3:$AE$998,12,FALSE)</f>
        <v>2</v>
      </c>
      <c r="G194" s="50">
        <f>VLOOKUP($S194,AvgGoalStats!$A$3:$AE$998,14,FALSE)</f>
        <v>2</v>
      </c>
      <c r="H194" s="50">
        <f>VLOOKUP($S194,AvgGoalStats!$A$3:$AE$998,15,FALSE)</f>
        <v>1</v>
      </c>
      <c r="I194" s="50">
        <f>VLOOKUP($S194,AvgGoalStats!$A$3:$AE$998,17,FALSE)</f>
        <v>0.5</v>
      </c>
      <c r="J194" s="50">
        <f>VLOOKUP($S194,AvgGoalStats!$A$3:$AE$998,18,FALSE)</f>
        <v>0</v>
      </c>
      <c r="K194" s="50">
        <f>VLOOKUP($S194,AvgGoalStats!$A$3:$AE$998,20,FALSE)</f>
        <v>1.5</v>
      </c>
      <c r="L194" s="50">
        <f>VLOOKUP($S194,AvgGoalStats!$A$3:$AE$998,21,FALSE)</f>
        <v>1</v>
      </c>
      <c r="M194" s="50">
        <f>VLOOKUP($S194,AvgGoalStats!$A$3:$AE$998,23,FALSE)</f>
        <v>2</v>
      </c>
      <c r="N194" s="50">
        <f>VLOOKUP($S194,AvgGoalStats!$A$3:$AE$998,24,FALSE)</f>
        <v>2</v>
      </c>
      <c r="O194" s="50">
        <f>VLOOKUP($S194,AvgGoalStats!$A$3:$AE$998,26,FALSE)</f>
        <v>1</v>
      </c>
      <c r="P194" s="50">
        <f>VLOOKUP($S194,AvgGoalStats!$A$3:$AE$998,27,FALSE)</f>
        <v>1</v>
      </c>
      <c r="Q194" s="50">
        <f>VLOOKUP($S194,AvgGoalStats!$A$3:$AE$998,29,FALSE)</f>
        <v>1</v>
      </c>
      <c r="R194" s="50">
        <f>VLOOKUP($S194,AvgGoalStats!$A$3:$AE$998,30,FALSE)</f>
        <v>1</v>
      </c>
      <c r="S194" s="53" t="str">
        <f>Fixtures!A194</f>
        <v>Wehen Wiesbaden</v>
      </c>
      <c r="T194" s="54">
        <f>Fixtures!D194</f>
        <v>43694</v>
      </c>
      <c r="U194" s="53" t="str">
        <f>Fixtures!B194</f>
        <v>Hannover 96</v>
      </c>
      <c r="V194" s="51">
        <f>VLOOKUP($U194,AvgGoalStats!$A$3:$AE$998,5,FALSE)</f>
        <v>2.5</v>
      </c>
      <c r="W194" s="50">
        <f>VLOOKUP($U194,AvgGoalStats!$A$3:$AE$998,7,FALSE)</f>
        <v>3</v>
      </c>
      <c r="X194" s="50">
        <f>VLOOKUP($U194,AvgGoalStats!$A$3:$AE$998,8,FALSE)</f>
        <v>1</v>
      </c>
      <c r="Y194" s="50">
        <f>VLOOKUP($U194,AvgGoalStats!$A$3:$AE$998,10,FALSE)</f>
        <v>1</v>
      </c>
      <c r="Z194" s="50">
        <f>VLOOKUP($U194,AvgGoalStats!$A$3:$AE$998,11,FALSE)</f>
        <v>1.5</v>
      </c>
      <c r="AA194" s="50">
        <f>VLOOKUP($U194,AvgGoalStats!$A$3:$AE$998,13,FALSE)</f>
        <v>2</v>
      </c>
      <c r="AB194" s="50">
        <f>VLOOKUP($U194,AvgGoalStats!$A$3:$AE$998,14,FALSE)</f>
        <v>1.5</v>
      </c>
      <c r="AC194" s="50">
        <f>VLOOKUP($U194,AvgGoalStats!$A$3:$AE$998,16,FALSE)</f>
        <v>3</v>
      </c>
      <c r="AD194" s="50">
        <f>VLOOKUP($U194,AvgGoalStats!$A$3:$AE$998,17,FALSE)</f>
        <v>0.5</v>
      </c>
      <c r="AE194" s="50">
        <f>VLOOKUP($U194,AvgGoalStats!$A$3:$AE$998,19,FALSE)</f>
        <v>1</v>
      </c>
      <c r="AF194" s="50">
        <f>VLOOKUP($U194,AvgGoalStats!$A$3:$AE$998,20,FALSE)</f>
        <v>1</v>
      </c>
      <c r="AG194" s="50">
        <f>VLOOKUP($U194,AvgGoalStats!$A$3:$AE$998,22,FALSE)</f>
        <v>2</v>
      </c>
      <c r="AH194" s="50">
        <f>VLOOKUP($U194,AvgGoalStats!$A$3:$AE$998,23,FALSE)</f>
        <v>1</v>
      </c>
      <c r="AI194" s="50">
        <f>VLOOKUP($U194,AvgGoalStats!$A$3:$AE$998,25,FALSE)</f>
        <v>0</v>
      </c>
      <c r="AJ194" s="50">
        <f>VLOOKUP($U194,AvgGoalStats!$A$3:$AE$998,26,FALSE)</f>
        <v>0.5</v>
      </c>
      <c r="AK194" s="50">
        <f>VLOOKUP($U194,AvgGoalStats!$A$3:$AE$998,28,FALSE)</f>
        <v>0</v>
      </c>
      <c r="AL194" s="50">
        <f>VLOOKUP($U194,AvgGoalStats!$A$3:$AE$998,29,FALSE)</f>
        <v>0.5</v>
      </c>
      <c r="AM194" s="50">
        <f>VLOOKUP($U194,AvgGoalStats!$A$3:$AE$998,31,FALSE)</f>
        <v>0</v>
      </c>
    </row>
    <row r="195" spans="1:39" hidden="1" x14ac:dyDescent="0.3">
      <c r="A195" s="51">
        <f>VLOOKUP($S195,AvgGoalStats!$A$3:$AE$998,5,FALSE)</f>
        <v>2.3333333333333335</v>
      </c>
      <c r="B195" s="50">
        <f>VLOOKUP($S195,AvgGoalStats!$A$3:$AE$998,6,FALSE)</f>
        <v>2</v>
      </c>
      <c r="C195" s="50">
        <f>VLOOKUP($S195,AvgGoalStats!$A$3:$AE$998,8,FALSE)</f>
        <v>1.6666666666666667</v>
      </c>
      <c r="D195" s="50">
        <f>VLOOKUP($S195,AvgGoalStats!$A$3:$AE$998,9,FALSE)</f>
        <v>2</v>
      </c>
      <c r="E195" s="50">
        <f>VLOOKUP($S195,AvgGoalStats!$A$3:$AE$998,11,FALSE)</f>
        <v>0.66666666666666663</v>
      </c>
      <c r="F195" s="50">
        <f>VLOOKUP($S195,AvgGoalStats!$A$3:$AE$998,12,FALSE)</f>
        <v>0</v>
      </c>
      <c r="G195" s="50">
        <f>VLOOKUP($S195,AvgGoalStats!$A$3:$AE$998,14,FALSE)</f>
        <v>0.33333333333333331</v>
      </c>
      <c r="H195" s="50">
        <f>VLOOKUP($S195,AvgGoalStats!$A$3:$AE$998,15,FALSE)</f>
        <v>0</v>
      </c>
      <c r="I195" s="50">
        <f>VLOOKUP($S195,AvgGoalStats!$A$3:$AE$998,17,FALSE)</f>
        <v>0</v>
      </c>
      <c r="J195" s="50">
        <f>VLOOKUP($S195,AvgGoalStats!$A$3:$AE$998,18,FALSE)</f>
        <v>0</v>
      </c>
      <c r="K195" s="50">
        <f>VLOOKUP($S195,AvgGoalStats!$A$3:$AE$998,20,FALSE)</f>
        <v>0.33333333333333331</v>
      </c>
      <c r="L195" s="50">
        <f>VLOOKUP($S195,AvgGoalStats!$A$3:$AE$998,21,FALSE)</f>
        <v>0</v>
      </c>
      <c r="M195" s="50">
        <f>VLOOKUP($S195,AvgGoalStats!$A$3:$AE$998,23,FALSE)</f>
        <v>2</v>
      </c>
      <c r="N195" s="50">
        <f>VLOOKUP($S195,AvgGoalStats!$A$3:$AE$998,24,FALSE)</f>
        <v>2</v>
      </c>
      <c r="O195" s="50">
        <f>VLOOKUP($S195,AvgGoalStats!$A$3:$AE$998,26,FALSE)</f>
        <v>1.6666666666666667</v>
      </c>
      <c r="P195" s="50">
        <f>VLOOKUP($S195,AvgGoalStats!$A$3:$AE$998,27,FALSE)</f>
        <v>2</v>
      </c>
      <c r="Q195" s="50">
        <f>VLOOKUP($S195,AvgGoalStats!$A$3:$AE$998,29,FALSE)</f>
        <v>0.33333333333333331</v>
      </c>
      <c r="R195" s="50">
        <f>VLOOKUP($S195,AvgGoalStats!$A$3:$AE$998,30,FALSE)</f>
        <v>0</v>
      </c>
      <c r="S195" s="53" t="str">
        <f>Fixtures!A195</f>
        <v>Lens</v>
      </c>
      <c r="T195" s="54">
        <f>Fixtures!D195</f>
        <v>43694</v>
      </c>
      <c r="U195" s="53" t="str">
        <f>Fixtures!B195</f>
        <v>Le Havre</v>
      </c>
      <c r="V195" s="51">
        <f>VLOOKUP($U195,AvgGoalStats!$A$3:$AE$998,5,FALSE)</f>
        <v>3</v>
      </c>
      <c r="W195" s="50">
        <f>VLOOKUP($U195,AvgGoalStats!$A$3:$AE$998,7,FALSE)</f>
        <v>3.5</v>
      </c>
      <c r="X195" s="50">
        <f>VLOOKUP($U195,AvgGoalStats!$A$3:$AE$998,8,FALSE)</f>
        <v>1.6666666666666667</v>
      </c>
      <c r="Y195" s="50">
        <f>VLOOKUP($U195,AvgGoalStats!$A$3:$AE$998,10,FALSE)</f>
        <v>2</v>
      </c>
      <c r="Z195" s="50">
        <f>VLOOKUP($U195,AvgGoalStats!$A$3:$AE$998,11,FALSE)</f>
        <v>1.3333333333333333</v>
      </c>
      <c r="AA195" s="50">
        <f>VLOOKUP($U195,AvgGoalStats!$A$3:$AE$998,13,FALSE)</f>
        <v>1.5</v>
      </c>
      <c r="AB195" s="50">
        <f>VLOOKUP($U195,AvgGoalStats!$A$3:$AE$998,14,FALSE)</f>
        <v>1</v>
      </c>
      <c r="AC195" s="50">
        <f>VLOOKUP($U195,AvgGoalStats!$A$3:$AE$998,16,FALSE)</f>
        <v>1</v>
      </c>
      <c r="AD195" s="50">
        <f>VLOOKUP($U195,AvgGoalStats!$A$3:$AE$998,17,FALSE)</f>
        <v>0.33333333333333331</v>
      </c>
      <c r="AE195" s="50">
        <f>VLOOKUP($U195,AvgGoalStats!$A$3:$AE$998,19,FALSE)</f>
        <v>0.5</v>
      </c>
      <c r="AF195" s="50">
        <f>VLOOKUP($U195,AvgGoalStats!$A$3:$AE$998,20,FALSE)</f>
        <v>0.66666666666666663</v>
      </c>
      <c r="AG195" s="50">
        <f>VLOOKUP($U195,AvgGoalStats!$A$3:$AE$998,22,FALSE)</f>
        <v>0.5</v>
      </c>
      <c r="AH195" s="50">
        <f>VLOOKUP($U195,AvgGoalStats!$A$3:$AE$998,23,FALSE)</f>
        <v>2</v>
      </c>
      <c r="AI195" s="50">
        <f>VLOOKUP($U195,AvgGoalStats!$A$3:$AE$998,25,FALSE)</f>
        <v>2.5</v>
      </c>
      <c r="AJ195" s="50">
        <f>VLOOKUP($U195,AvgGoalStats!$A$3:$AE$998,26,FALSE)</f>
        <v>1.3333333333333333</v>
      </c>
      <c r="AK195" s="50">
        <f>VLOOKUP($U195,AvgGoalStats!$A$3:$AE$998,28,FALSE)</f>
        <v>1.5</v>
      </c>
      <c r="AL195" s="50">
        <f>VLOOKUP($U195,AvgGoalStats!$A$3:$AE$998,29,FALSE)</f>
        <v>0.66666666666666663</v>
      </c>
      <c r="AM195" s="50">
        <f>VLOOKUP($U195,AvgGoalStats!$A$3:$AE$998,31,FALSE)</f>
        <v>1</v>
      </c>
    </row>
    <row r="196" spans="1:39" hidden="1" x14ac:dyDescent="0.3">
      <c r="A196" s="51" t="e">
        <f>VLOOKUP($S196,AvgGoalStats!$A$3:$AE$998,5,FALSE)</f>
        <v>#DIV/0!</v>
      </c>
      <c r="B196" s="50" t="e">
        <f>VLOOKUP($S196,AvgGoalStats!$A$3:$AE$998,6,FALSE)</f>
        <v>#DIV/0!</v>
      </c>
      <c r="C196" s="50" t="e">
        <f>VLOOKUP($S196,AvgGoalStats!$A$3:$AE$998,8,FALSE)</f>
        <v>#DIV/0!</v>
      </c>
      <c r="D196" s="50" t="e">
        <f>VLOOKUP($S196,AvgGoalStats!$A$3:$AE$998,9,FALSE)</f>
        <v>#DIV/0!</v>
      </c>
      <c r="E196" s="50" t="e">
        <f>VLOOKUP($S196,AvgGoalStats!$A$3:$AE$998,11,FALSE)</f>
        <v>#DIV/0!</v>
      </c>
      <c r="F196" s="50" t="e">
        <f>VLOOKUP($S196,AvgGoalStats!$A$3:$AE$998,12,FALSE)</f>
        <v>#DIV/0!</v>
      </c>
      <c r="G196" s="50" t="e">
        <f>VLOOKUP($S196,AvgGoalStats!$A$3:$AE$998,14,FALSE)</f>
        <v>#DIV/0!</v>
      </c>
      <c r="H196" s="50" t="e">
        <f>VLOOKUP($S196,AvgGoalStats!$A$3:$AE$998,15,FALSE)</f>
        <v>#DIV/0!</v>
      </c>
      <c r="I196" s="50" t="e">
        <f>VLOOKUP($S196,AvgGoalStats!$A$3:$AE$998,17,FALSE)</f>
        <v>#DIV/0!</v>
      </c>
      <c r="J196" s="50" t="e">
        <f>VLOOKUP($S196,AvgGoalStats!$A$3:$AE$998,18,FALSE)</f>
        <v>#DIV/0!</v>
      </c>
      <c r="K196" s="50" t="e">
        <f>VLOOKUP($S196,AvgGoalStats!$A$3:$AE$998,20,FALSE)</f>
        <v>#DIV/0!</v>
      </c>
      <c r="L196" s="50" t="e">
        <f>VLOOKUP($S196,AvgGoalStats!$A$3:$AE$998,21,FALSE)</f>
        <v>#DIV/0!</v>
      </c>
      <c r="M196" s="50" t="e">
        <f>VLOOKUP($S196,AvgGoalStats!$A$3:$AE$998,23,FALSE)</f>
        <v>#DIV/0!</v>
      </c>
      <c r="N196" s="50" t="e">
        <f>VLOOKUP($S196,AvgGoalStats!$A$3:$AE$998,24,FALSE)</f>
        <v>#DIV/0!</v>
      </c>
      <c r="O196" s="50" t="e">
        <f>VLOOKUP($S196,AvgGoalStats!$A$3:$AE$998,26,FALSE)</f>
        <v>#DIV/0!</v>
      </c>
      <c r="P196" s="50" t="e">
        <f>VLOOKUP($S196,AvgGoalStats!$A$3:$AE$998,27,FALSE)</f>
        <v>#DIV/0!</v>
      </c>
      <c r="Q196" s="50" t="e">
        <f>VLOOKUP($S196,AvgGoalStats!$A$3:$AE$998,29,FALSE)</f>
        <v>#DIV/0!</v>
      </c>
      <c r="R196" s="50" t="e">
        <f>VLOOKUP($S196,AvgGoalStats!$A$3:$AE$998,30,FALSE)</f>
        <v>#DIV/0!</v>
      </c>
      <c r="S196" s="53" t="str">
        <f>Fixtures!A196</f>
        <v>Almería</v>
      </c>
      <c r="T196" s="54">
        <f>Fixtures!D196</f>
        <v>43694</v>
      </c>
      <c r="U196" s="53" t="str">
        <f>Fixtures!B196</f>
        <v>Albacete</v>
      </c>
      <c r="V196" s="51" t="e">
        <f>VLOOKUP($U196,AvgGoalStats!$A$3:$AE$998,5,FALSE)</f>
        <v>#DIV/0!</v>
      </c>
      <c r="W196" s="50" t="e">
        <f>VLOOKUP($U196,AvgGoalStats!$A$3:$AE$998,7,FALSE)</f>
        <v>#DIV/0!</v>
      </c>
      <c r="X196" s="50" t="e">
        <f>VLOOKUP($U196,AvgGoalStats!$A$3:$AE$998,8,FALSE)</f>
        <v>#DIV/0!</v>
      </c>
      <c r="Y196" s="50" t="e">
        <f>VLOOKUP($U196,AvgGoalStats!$A$3:$AE$998,10,FALSE)</f>
        <v>#DIV/0!</v>
      </c>
      <c r="Z196" s="50" t="e">
        <f>VLOOKUP($U196,AvgGoalStats!$A$3:$AE$998,11,FALSE)</f>
        <v>#DIV/0!</v>
      </c>
      <c r="AA196" s="50" t="e">
        <f>VLOOKUP($U196,AvgGoalStats!$A$3:$AE$998,13,FALSE)</f>
        <v>#DIV/0!</v>
      </c>
      <c r="AB196" s="50" t="e">
        <f>VLOOKUP($U196,AvgGoalStats!$A$3:$AE$998,14,FALSE)</f>
        <v>#DIV/0!</v>
      </c>
      <c r="AC196" s="50" t="e">
        <f>VLOOKUP($U196,AvgGoalStats!$A$3:$AE$998,16,FALSE)</f>
        <v>#DIV/0!</v>
      </c>
      <c r="AD196" s="50" t="e">
        <f>VLOOKUP($U196,AvgGoalStats!$A$3:$AE$998,17,FALSE)</f>
        <v>#DIV/0!</v>
      </c>
      <c r="AE196" s="50" t="e">
        <f>VLOOKUP($U196,AvgGoalStats!$A$3:$AE$998,19,FALSE)</f>
        <v>#DIV/0!</v>
      </c>
      <c r="AF196" s="50" t="e">
        <f>VLOOKUP($U196,AvgGoalStats!$A$3:$AE$998,20,FALSE)</f>
        <v>#DIV/0!</v>
      </c>
      <c r="AG196" s="50" t="e">
        <f>VLOOKUP($U196,AvgGoalStats!$A$3:$AE$998,22,FALSE)</f>
        <v>#DIV/0!</v>
      </c>
      <c r="AH196" s="50" t="e">
        <f>VLOOKUP($U196,AvgGoalStats!$A$3:$AE$998,23,FALSE)</f>
        <v>#DIV/0!</v>
      </c>
      <c r="AI196" s="50" t="e">
        <f>VLOOKUP($U196,AvgGoalStats!$A$3:$AE$998,25,FALSE)</f>
        <v>#DIV/0!</v>
      </c>
      <c r="AJ196" s="50" t="e">
        <f>VLOOKUP($U196,AvgGoalStats!$A$3:$AE$998,26,FALSE)</f>
        <v>#DIV/0!</v>
      </c>
      <c r="AK196" s="50" t="e">
        <f>VLOOKUP($U196,AvgGoalStats!$A$3:$AE$998,28,FALSE)</f>
        <v>#DIV/0!</v>
      </c>
      <c r="AL196" s="50" t="e">
        <f>VLOOKUP($U196,AvgGoalStats!$A$3:$AE$998,29,FALSE)</f>
        <v>#DIV/0!</v>
      </c>
      <c r="AM196" s="50" t="e">
        <f>VLOOKUP($U196,AvgGoalStats!$A$3:$AE$998,31,FALSE)</f>
        <v>#DIV/0!</v>
      </c>
    </row>
    <row r="197" spans="1:39" hidden="1" x14ac:dyDescent="0.3">
      <c r="A197" s="51" t="e">
        <f>VLOOKUP($S197,AvgGoalStats!$A$3:$AE$998,5,FALSE)</f>
        <v>#DIV/0!</v>
      </c>
      <c r="B197" s="50" t="e">
        <f>VLOOKUP($S197,AvgGoalStats!$A$3:$AE$998,6,FALSE)</f>
        <v>#DIV/0!</v>
      </c>
      <c r="C197" s="50" t="e">
        <f>VLOOKUP($S197,AvgGoalStats!$A$3:$AE$998,8,FALSE)</f>
        <v>#DIV/0!</v>
      </c>
      <c r="D197" s="50" t="e">
        <f>VLOOKUP($S197,AvgGoalStats!$A$3:$AE$998,9,FALSE)</f>
        <v>#DIV/0!</v>
      </c>
      <c r="E197" s="50" t="e">
        <f>VLOOKUP($S197,AvgGoalStats!$A$3:$AE$998,11,FALSE)</f>
        <v>#DIV/0!</v>
      </c>
      <c r="F197" s="50" t="e">
        <f>VLOOKUP($S197,AvgGoalStats!$A$3:$AE$998,12,FALSE)</f>
        <v>#DIV/0!</v>
      </c>
      <c r="G197" s="50" t="e">
        <f>VLOOKUP($S197,AvgGoalStats!$A$3:$AE$998,14,FALSE)</f>
        <v>#DIV/0!</v>
      </c>
      <c r="H197" s="50" t="e">
        <f>VLOOKUP($S197,AvgGoalStats!$A$3:$AE$998,15,FALSE)</f>
        <v>#DIV/0!</v>
      </c>
      <c r="I197" s="50" t="e">
        <f>VLOOKUP($S197,AvgGoalStats!$A$3:$AE$998,17,FALSE)</f>
        <v>#DIV/0!</v>
      </c>
      <c r="J197" s="50" t="e">
        <f>VLOOKUP($S197,AvgGoalStats!$A$3:$AE$998,18,FALSE)</f>
        <v>#DIV/0!</v>
      </c>
      <c r="K197" s="50" t="e">
        <f>VLOOKUP($S197,AvgGoalStats!$A$3:$AE$998,20,FALSE)</f>
        <v>#DIV/0!</v>
      </c>
      <c r="L197" s="50" t="e">
        <f>VLOOKUP($S197,AvgGoalStats!$A$3:$AE$998,21,FALSE)</f>
        <v>#DIV/0!</v>
      </c>
      <c r="M197" s="50" t="e">
        <f>VLOOKUP($S197,AvgGoalStats!$A$3:$AE$998,23,FALSE)</f>
        <v>#DIV/0!</v>
      </c>
      <c r="N197" s="50" t="e">
        <f>VLOOKUP($S197,AvgGoalStats!$A$3:$AE$998,24,FALSE)</f>
        <v>#DIV/0!</v>
      </c>
      <c r="O197" s="50" t="e">
        <f>VLOOKUP($S197,AvgGoalStats!$A$3:$AE$998,26,FALSE)</f>
        <v>#DIV/0!</v>
      </c>
      <c r="P197" s="50" t="e">
        <f>VLOOKUP($S197,AvgGoalStats!$A$3:$AE$998,27,FALSE)</f>
        <v>#DIV/0!</v>
      </c>
      <c r="Q197" s="50" t="e">
        <f>VLOOKUP($S197,AvgGoalStats!$A$3:$AE$998,29,FALSE)</f>
        <v>#DIV/0!</v>
      </c>
      <c r="R197" s="50" t="e">
        <f>VLOOKUP($S197,AvgGoalStats!$A$3:$AE$998,30,FALSE)</f>
        <v>#DIV/0!</v>
      </c>
      <c r="S197" s="53" t="str">
        <f>Fixtures!A197</f>
        <v>Elche</v>
      </c>
      <c r="T197" s="54">
        <f>Fixtures!D197</f>
        <v>43694</v>
      </c>
      <c r="U197" s="53" t="str">
        <f>Fixtures!B197</f>
        <v>Fuenlabrada</v>
      </c>
      <c r="V197" s="51" t="e">
        <f>VLOOKUP($U197,AvgGoalStats!$A$3:$AE$998,5,FALSE)</f>
        <v>#DIV/0!</v>
      </c>
      <c r="W197" s="50" t="e">
        <f>VLOOKUP($U197,AvgGoalStats!$A$3:$AE$998,7,FALSE)</f>
        <v>#DIV/0!</v>
      </c>
      <c r="X197" s="50" t="e">
        <f>VLOOKUP($U197,AvgGoalStats!$A$3:$AE$998,8,FALSE)</f>
        <v>#DIV/0!</v>
      </c>
      <c r="Y197" s="50" t="e">
        <f>VLOOKUP($U197,AvgGoalStats!$A$3:$AE$998,10,FALSE)</f>
        <v>#DIV/0!</v>
      </c>
      <c r="Z197" s="50" t="e">
        <f>VLOOKUP($U197,AvgGoalStats!$A$3:$AE$998,11,FALSE)</f>
        <v>#DIV/0!</v>
      </c>
      <c r="AA197" s="50" t="e">
        <f>VLOOKUP($U197,AvgGoalStats!$A$3:$AE$998,13,FALSE)</f>
        <v>#DIV/0!</v>
      </c>
      <c r="AB197" s="50" t="e">
        <f>VLOOKUP($U197,AvgGoalStats!$A$3:$AE$998,14,FALSE)</f>
        <v>#DIV/0!</v>
      </c>
      <c r="AC197" s="50" t="e">
        <f>VLOOKUP($U197,AvgGoalStats!$A$3:$AE$998,16,FALSE)</f>
        <v>#DIV/0!</v>
      </c>
      <c r="AD197" s="50" t="e">
        <f>VLOOKUP($U197,AvgGoalStats!$A$3:$AE$998,17,FALSE)</f>
        <v>#DIV/0!</v>
      </c>
      <c r="AE197" s="50" t="e">
        <f>VLOOKUP($U197,AvgGoalStats!$A$3:$AE$998,19,FALSE)</f>
        <v>#DIV/0!</v>
      </c>
      <c r="AF197" s="50" t="e">
        <f>VLOOKUP($U197,AvgGoalStats!$A$3:$AE$998,20,FALSE)</f>
        <v>#DIV/0!</v>
      </c>
      <c r="AG197" s="50" t="e">
        <f>VLOOKUP($U197,AvgGoalStats!$A$3:$AE$998,22,FALSE)</f>
        <v>#DIV/0!</v>
      </c>
      <c r="AH197" s="50" t="e">
        <f>VLOOKUP($U197,AvgGoalStats!$A$3:$AE$998,23,FALSE)</f>
        <v>#DIV/0!</v>
      </c>
      <c r="AI197" s="50" t="e">
        <f>VLOOKUP($U197,AvgGoalStats!$A$3:$AE$998,25,FALSE)</f>
        <v>#DIV/0!</v>
      </c>
      <c r="AJ197" s="50" t="e">
        <f>VLOOKUP($U197,AvgGoalStats!$A$3:$AE$998,26,FALSE)</f>
        <v>#DIV/0!</v>
      </c>
      <c r="AK197" s="50" t="e">
        <f>VLOOKUP($U197,AvgGoalStats!$A$3:$AE$998,28,FALSE)</f>
        <v>#DIV/0!</v>
      </c>
      <c r="AL197" s="50" t="e">
        <f>VLOOKUP($U197,AvgGoalStats!$A$3:$AE$998,29,FALSE)</f>
        <v>#DIV/0!</v>
      </c>
      <c r="AM197" s="50" t="e">
        <f>VLOOKUP($U197,AvgGoalStats!$A$3:$AE$998,31,FALSE)</f>
        <v>#DIV/0!</v>
      </c>
    </row>
    <row r="198" spans="1:39" hidden="1" x14ac:dyDescent="0.3">
      <c r="A198" s="51" t="e">
        <f>VLOOKUP($S198,AvgGoalStats!$A$3:$AE$998,5,FALSE)</f>
        <v>#DIV/0!</v>
      </c>
      <c r="B198" s="50" t="e">
        <f>VLOOKUP($S198,AvgGoalStats!$A$3:$AE$998,6,FALSE)</f>
        <v>#DIV/0!</v>
      </c>
      <c r="C198" s="50" t="e">
        <f>VLOOKUP($S198,AvgGoalStats!$A$3:$AE$998,8,FALSE)</f>
        <v>#DIV/0!</v>
      </c>
      <c r="D198" s="50" t="e">
        <f>VLOOKUP($S198,AvgGoalStats!$A$3:$AE$998,9,FALSE)</f>
        <v>#DIV/0!</v>
      </c>
      <c r="E198" s="50" t="e">
        <f>VLOOKUP($S198,AvgGoalStats!$A$3:$AE$998,11,FALSE)</f>
        <v>#DIV/0!</v>
      </c>
      <c r="F198" s="50" t="e">
        <f>VLOOKUP($S198,AvgGoalStats!$A$3:$AE$998,12,FALSE)</f>
        <v>#DIV/0!</v>
      </c>
      <c r="G198" s="50" t="e">
        <f>VLOOKUP($S198,AvgGoalStats!$A$3:$AE$998,14,FALSE)</f>
        <v>#DIV/0!</v>
      </c>
      <c r="H198" s="50" t="e">
        <f>VLOOKUP($S198,AvgGoalStats!$A$3:$AE$998,15,FALSE)</f>
        <v>#DIV/0!</v>
      </c>
      <c r="I198" s="50" t="e">
        <f>VLOOKUP($S198,AvgGoalStats!$A$3:$AE$998,17,FALSE)</f>
        <v>#DIV/0!</v>
      </c>
      <c r="J198" s="50" t="e">
        <f>VLOOKUP($S198,AvgGoalStats!$A$3:$AE$998,18,FALSE)</f>
        <v>#DIV/0!</v>
      </c>
      <c r="K198" s="50" t="e">
        <f>VLOOKUP($S198,AvgGoalStats!$A$3:$AE$998,20,FALSE)</f>
        <v>#DIV/0!</v>
      </c>
      <c r="L198" s="50" t="e">
        <f>VLOOKUP($S198,AvgGoalStats!$A$3:$AE$998,21,FALSE)</f>
        <v>#DIV/0!</v>
      </c>
      <c r="M198" s="50" t="e">
        <f>VLOOKUP($S198,AvgGoalStats!$A$3:$AE$998,23,FALSE)</f>
        <v>#DIV/0!</v>
      </c>
      <c r="N198" s="50" t="e">
        <f>VLOOKUP($S198,AvgGoalStats!$A$3:$AE$998,24,FALSE)</f>
        <v>#DIV/0!</v>
      </c>
      <c r="O198" s="50" t="e">
        <f>VLOOKUP($S198,AvgGoalStats!$A$3:$AE$998,26,FALSE)</f>
        <v>#DIV/0!</v>
      </c>
      <c r="P198" s="50" t="e">
        <f>VLOOKUP($S198,AvgGoalStats!$A$3:$AE$998,27,FALSE)</f>
        <v>#DIV/0!</v>
      </c>
      <c r="Q198" s="50" t="e">
        <f>VLOOKUP($S198,AvgGoalStats!$A$3:$AE$998,29,FALSE)</f>
        <v>#DIV/0!</v>
      </c>
      <c r="R198" s="50" t="e">
        <f>VLOOKUP($S198,AvgGoalStats!$A$3:$AE$998,30,FALSE)</f>
        <v>#DIV/0!</v>
      </c>
      <c r="S198" s="53" t="str">
        <f>Fixtures!A198</f>
        <v>Lugo</v>
      </c>
      <c r="T198" s="54">
        <f>Fixtures!D198</f>
        <v>43694</v>
      </c>
      <c r="U198" s="53" t="str">
        <f>Fixtures!B198</f>
        <v>Extremadura UD</v>
      </c>
      <c r="V198" s="51" t="e">
        <f>VLOOKUP($U198,AvgGoalStats!$A$3:$AE$998,5,FALSE)</f>
        <v>#DIV/0!</v>
      </c>
      <c r="W198" s="50" t="e">
        <f>VLOOKUP($U198,AvgGoalStats!$A$3:$AE$998,7,FALSE)</f>
        <v>#DIV/0!</v>
      </c>
      <c r="X198" s="50" t="e">
        <f>VLOOKUP($U198,AvgGoalStats!$A$3:$AE$998,8,FALSE)</f>
        <v>#DIV/0!</v>
      </c>
      <c r="Y198" s="50" t="e">
        <f>VLOOKUP($U198,AvgGoalStats!$A$3:$AE$998,10,FALSE)</f>
        <v>#DIV/0!</v>
      </c>
      <c r="Z198" s="50" t="e">
        <f>VLOOKUP($U198,AvgGoalStats!$A$3:$AE$998,11,FALSE)</f>
        <v>#DIV/0!</v>
      </c>
      <c r="AA198" s="50" t="e">
        <f>VLOOKUP($U198,AvgGoalStats!$A$3:$AE$998,13,FALSE)</f>
        <v>#DIV/0!</v>
      </c>
      <c r="AB198" s="50" t="e">
        <f>VLOOKUP($U198,AvgGoalStats!$A$3:$AE$998,14,FALSE)</f>
        <v>#DIV/0!</v>
      </c>
      <c r="AC198" s="50" t="e">
        <f>VLOOKUP($U198,AvgGoalStats!$A$3:$AE$998,16,FALSE)</f>
        <v>#DIV/0!</v>
      </c>
      <c r="AD198" s="50" t="e">
        <f>VLOOKUP($U198,AvgGoalStats!$A$3:$AE$998,17,FALSE)</f>
        <v>#DIV/0!</v>
      </c>
      <c r="AE198" s="50" t="e">
        <f>VLOOKUP($U198,AvgGoalStats!$A$3:$AE$998,19,FALSE)</f>
        <v>#DIV/0!</v>
      </c>
      <c r="AF198" s="50" t="e">
        <f>VLOOKUP($U198,AvgGoalStats!$A$3:$AE$998,20,FALSE)</f>
        <v>#DIV/0!</v>
      </c>
      <c r="AG198" s="50" t="e">
        <f>VLOOKUP($U198,AvgGoalStats!$A$3:$AE$998,22,FALSE)</f>
        <v>#DIV/0!</v>
      </c>
      <c r="AH198" s="50" t="e">
        <f>VLOOKUP($U198,AvgGoalStats!$A$3:$AE$998,23,FALSE)</f>
        <v>#DIV/0!</v>
      </c>
      <c r="AI198" s="50" t="e">
        <f>VLOOKUP($U198,AvgGoalStats!$A$3:$AE$998,25,FALSE)</f>
        <v>#DIV/0!</v>
      </c>
      <c r="AJ198" s="50" t="e">
        <f>VLOOKUP($U198,AvgGoalStats!$A$3:$AE$998,26,FALSE)</f>
        <v>#DIV/0!</v>
      </c>
      <c r="AK198" s="50" t="e">
        <f>VLOOKUP($U198,AvgGoalStats!$A$3:$AE$998,28,FALSE)</f>
        <v>#DIV/0!</v>
      </c>
      <c r="AL198" s="50" t="e">
        <f>VLOOKUP($U198,AvgGoalStats!$A$3:$AE$998,29,FALSE)</f>
        <v>#DIV/0!</v>
      </c>
      <c r="AM198" s="50" t="e">
        <f>VLOOKUP($U198,AvgGoalStats!$A$3:$AE$998,31,FALSE)</f>
        <v>#DIV/0!</v>
      </c>
    </row>
    <row r="199" spans="1:39" hidden="1" x14ac:dyDescent="0.3">
      <c r="A199" s="51" t="e">
        <f>VLOOKUP($S199,AvgGoalStats!$A$3:$AE$998,5,FALSE)</f>
        <v>#DIV/0!</v>
      </c>
      <c r="B199" s="50" t="e">
        <f>VLOOKUP($S199,AvgGoalStats!$A$3:$AE$998,6,FALSE)</f>
        <v>#DIV/0!</v>
      </c>
      <c r="C199" s="50" t="e">
        <f>VLOOKUP($S199,AvgGoalStats!$A$3:$AE$998,8,FALSE)</f>
        <v>#DIV/0!</v>
      </c>
      <c r="D199" s="50" t="e">
        <f>VLOOKUP($S199,AvgGoalStats!$A$3:$AE$998,9,FALSE)</f>
        <v>#DIV/0!</v>
      </c>
      <c r="E199" s="50" t="e">
        <f>VLOOKUP($S199,AvgGoalStats!$A$3:$AE$998,11,FALSE)</f>
        <v>#DIV/0!</v>
      </c>
      <c r="F199" s="50" t="e">
        <f>VLOOKUP($S199,AvgGoalStats!$A$3:$AE$998,12,FALSE)</f>
        <v>#DIV/0!</v>
      </c>
      <c r="G199" s="50" t="e">
        <f>VLOOKUP($S199,AvgGoalStats!$A$3:$AE$998,14,FALSE)</f>
        <v>#DIV/0!</v>
      </c>
      <c r="H199" s="50" t="e">
        <f>VLOOKUP($S199,AvgGoalStats!$A$3:$AE$998,15,FALSE)</f>
        <v>#DIV/0!</v>
      </c>
      <c r="I199" s="50" t="e">
        <f>VLOOKUP($S199,AvgGoalStats!$A$3:$AE$998,17,FALSE)</f>
        <v>#DIV/0!</v>
      </c>
      <c r="J199" s="50" t="e">
        <f>VLOOKUP($S199,AvgGoalStats!$A$3:$AE$998,18,FALSE)</f>
        <v>#DIV/0!</v>
      </c>
      <c r="K199" s="50" t="e">
        <f>VLOOKUP($S199,AvgGoalStats!$A$3:$AE$998,20,FALSE)</f>
        <v>#DIV/0!</v>
      </c>
      <c r="L199" s="50" t="e">
        <f>VLOOKUP($S199,AvgGoalStats!$A$3:$AE$998,21,FALSE)</f>
        <v>#DIV/0!</v>
      </c>
      <c r="M199" s="50" t="e">
        <f>VLOOKUP($S199,AvgGoalStats!$A$3:$AE$998,23,FALSE)</f>
        <v>#DIV/0!</v>
      </c>
      <c r="N199" s="50" t="e">
        <f>VLOOKUP($S199,AvgGoalStats!$A$3:$AE$998,24,FALSE)</f>
        <v>#DIV/0!</v>
      </c>
      <c r="O199" s="50" t="e">
        <f>VLOOKUP($S199,AvgGoalStats!$A$3:$AE$998,26,FALSE)</f>
        <v>#DIV/0!</v>
      </c>
      <c r="P199" s="50" t="e">
        <f>VLOOKUP($S199,AvgGoalStats!$A$3:$AE$998,27,FALSE)</f>
        <v>#DIV/0!</v>
      </c>
      <c r="Q199" s="50" t="e">
        <f>VLOOKUP($S199,AvgGoalStats!$A$3:$AE$998,29,FALSE)</f>
        <v>#DIV/0!</v>
      </c>
      <c r="R199" s="50" t="e">
        <f>VLOOKUP($S199,AvgGoalStats!$A$3:$AE$998,30,FALSE)</f>
        <v>#DIV/0!</v>
      </c>
      <c r="S199" s="53" t="str">
        <f>Fixtures!A199</f>
        <v>Racing Santander</v>
      </c>
      <c r="T199" s="54">
        <f>Fixtures!D199</f>
        <v>43694</v>
      </c>
      <c r="U199" s="53" t="str">
        <f>Fixtures!B199</f>
        <v>Málaga</v>
      </c>
      <c r="V199" s="51" t="e">
        <f>VLOOKUP($U199,AvgGoalStats!$A$3:$AE$998,5,FALSE)</f>
        <v>#DIV/0!</v>
      </c>
      <c r="W199" s="50" t="e">
        <f>VLOOKUP($U199,AvgGoalStats!$A$3:$AE$998,7,FALSE)</f>
        <v>#DIV/0!</v>
      </c>
      <c r="X199" s="50" t="e">
        <f>VLOOKUP($U199,AvgGoalStats!$A$3:$AE$998,8,FALSE)</f>
        <v>#DIV/0!</v>
      </c>
      <c r="Y199" s="50" t="e">
        <f>VLOOKUP($U199,AvgGoalStats!$A$3:$AE$998,10,FALSE)</f>
        <v>#DIV/0!</v>
      </c>
      <c r="Z199" s="50" t="e">
        <f>VLOOKUP($U199,AvgGoalStats!$A$3:$AE$998,11,FALSE)</f>
        <v>#DIV/0!</v>
      </c>
      <c r="AA199" s="50" t="e">
        <f>VLOOKUP($U199,AvgGoalStats!$A$3:$AE$998,13,FALSE)</f>
        <v>#DIV/0!</v>
      </c>
      <c r="AB199" s="50" t="e">
        <f>VLOOKUP($U199,AvgGoalStats!$A$3:$AE$998,14,FALSE)</f>
        <v>#DIV/0!</v>
      </c>
      <c r="AC199" s="50" t="e">
        <f>VLOOKUP($U199,AvgGoalStats!$A$3:$AE$998,16,FALSE)</f>
        <v>#DIV/0!</v>
      </c>
      <c r="AD199" s="50" t="e">
        <f>VLOOKUP($U199,AvgGoalStats!$A$3:$AE$998,17,FALSE)</f>
        <v>#DIV/0!</v>
      </c>
      <c r="AE199" s="50" t="e">
        <f>VLOOKUP($U199,AvgGoalStats!$A$3:$AE$998,19,FALSE)</f>
        <v>#DIV/0!</v>
      </c>
      <c r="AF199" s="50" t="e">
        <f>VLOOKUP($U199,AvgGoalStats!$A$3:$AE$998,20,FALSE)</f>
        <v>#DIV/0!</v>
      </c>
      <c r="AG199" s="50" t="e">
        <f>VLOOKUP($U199,AvgGoalStats!$A$3:$AE$998,22,FALSE)</f>
        <v>#DIV/0!</v>
      </c>
      <c r="AH199" s="50" t="e">
        <f>VLOOKUP($U199,AvgGoalStats!$A$3:$AE$998,23,FALSE)</f>
        <v>#DIV/0!</v>
      </c>
      <c r="AI199" s="50" t="e">
        <f>VLOOKUP($U199,AvgGoalStats!$A$3:$AE$998,25,FALSE)</f>
        <v>#DIV/0!</v>
      </c>
      <c r="AJ199" s="50" t="e">
        <f>VLOOKUP($U199,AvgGoalStats!$A$3:$AE$998,26,FALSE)</f>
        <v>#DIV/0!</v>
      </c>
      <c r="AK199" s="50" t="e">
        <f>VLOOKUP($U199,AvgGoalStats!$A$3:$AE$998,28,FALSE)</f>
        <v>#DIV/0!</v>
      </c>
      <c r="AL199" s="50" t="e">
        <f>VLOOKUP($U199,AvgGoalStats!$A$3:$AE$998,29,FALSE)</f>
        <v>#DIV/0!</v>
      </c>
      <c r="AM199" s="50" t="e">
        <f>VLOOKUP($U199,AvgGoalStats!$A$3:$AE$998,31,FALSE)</f>
        <v>#DIV/0!</v>
      </c>
    </row>
    <row r="200" spans="1:39" hidden="1" x14ac:dyDescent="0.3">
      <c r="A200" s="51" t="e">
        <f>VLOOKUP($S200,AvgGoalStats!$A$3:$AE$998,5,FALSE)</f>
        <v>#DIV/0!</v>
      </c>
      <c r="B200" s="50" t="e">
        <f>VLOOKUP($S200,AvgGoalStats!$A$3:$AE$998,6,FALSE)</f>
        <v>#DIV/0!</v>
      </c>
      <c r="C200" s="50" t="e">
        <f>VLOOKUP($S200,AvgGoalStats!$A$3:$AE$998,8,FALSE)</f>
        <v>#DIV/0!</v>
      </c>
      <c r="D200" s="50" t="e">
        <f>VLOOKUP($S200,AvgGoalStats!$A$3:$AE$998,9,FALSE)</f>
        <v>#DIV/0!</v>
      </c>
      <c r="E200" s="50" t="e">
        <f>VLOOKUP($S200,AvgGoalStats!$A$3:$AE$998,11,FALSE)</f>
        <v>#DIV/0!</v>
      </c>
      <c r="F200" s="50" t="e">
        <f>VLOOKUP($S200,AvgGoalStats!$A$3:$AE$998,12,FALSE)</f>
        <v>#DIV/0!</v>
      </c>
      <c r="G200" s="50" t="e">
        <f>VLOOKUP($S200,AvgGoalStats!$A$3:$AE$998,14,FALSE)</f>
        <v>#DIV/0!</v>
      </c>
      <c r="H200" s="50" t="e">
        <f>VLOOKUP($S200,AvgGoalStats!$A$3:$AE$998,15,FALSE)</f>
        <v>#DIV/0!</v>
      </c>
      <c r="I200" s="50" t="e">
        <f>VLOOKUP($S200,AvgGoalStats!$A$3:$AE$998,17,FALSE)</f>
        <v>#DIV/0!</v>
      </c>
      <c r="J200" s="50" t="e">
        <f>VLOOKUP($S200,AvgGoalStats!$A$3:$AE$998,18,FALSE)</f>
        <v>#DIV/0!</v>
      </c>
      <c r="K200" s="50" t="e">
        <f>VLOOKUP($S200,AvgGoalStats!$A$3:$AE$998,20,FALSE)</f>
        <v>#DIV/0!</v>
      </c>
      <c r="L200" s="50" t="e">
        <f>VLOOKUP($S200,AvgGoalStats!$A$3:$AE$998,21,FALSE)</f>
        <v>#DIV/0!</v>
      </c>
      <c r="M200" s="50" t="e">
        <f>VLOOKUP($S200,AvgGoalStats!$A$3:$AE$998,23,FALSE)</f>
        <v>#DIV/0!</v>
      </c>
      <c r="N200" s="50" t="e">
        <f>VLOOKUP($S200,AvgGoalStats!$A$3:$AE$998,24,FALSE)</f>
        <v>#DIV/0!</v>
      </c>
      <c r="O200" s="50" t="e">
        <f>VLOOKUP($S200,AvgGoalStats!$A$3:$AE$998,26,FALSE)</f>
        <v>#DIV/0!</v>
      </c>
      <c r="P200" s="50" t="e">
        <f>VLOOKUP($S200,AvgGoalStats!$A$3:$AE$998,27,FALSE)</f>
        <v>#DIV/0!</v>
      </c>
      <c r="Q200" s="50" t="e">
        <f>VLOOKUP($S200,AvgGoalStats!$A$3:$AE$998,29,FALSE)</f>
        <v>#DIV/0!</v>
      </c>
      <c r="R200" s="50" t="e">
        <f>VLOOKUP($S200,AvgGoalStats!$A$3:$AE$998,30,FALSE)</f>
        <v>#DIV/0!</v>
      </c>
      <c r="S200" s="53" t="str">
        <f>Fixtures!A200</f>
        <v>Rayo Vallecano</v>
      </c>
      <c r="T200" s="54">
        <f>Fixtures!D200</f>
        <v>43694</v>
      </c>
      <c r="U200" s="53" t="str">
        <f>Fixtures!B200</f>
        <v>Mirandés</v>
      </c>
      <c r="V200" s="51" t="e">
        <f>VLOOKUP($U200,AvgGoalStats!$A$3:$AE$998,5,FALSE)</f>
        <v>#DIV/0!</v>
      </c>
      <c r="W200" s="50" t="e">
        <f>VLOOKUP($U200,AvgGoalStats!$A$3:$AE$998,7,FALSE)</f>
        <v>#DIV/0!</v>
      </c>
      <c r="X200" s="50" t="e">
        <f>VLOOKUP($U200,AvgGoalStats!$A$3:$AE$998,8,FALSE)</f>
        <v>#DIV/0!</v>
      </c>
      <c r="Y200" s="50" t="e">
        <f>VLOOKUP($U200,AvgGoalStats!$A$3:$AE$998,10,FALSE)</f>
        <v>#DIV/0!</v>
      </c>
      <c r="Z200" s="50" t="e">
        <f>VLOOKUP($U200,AvgGoalStats!$A$3:$AE$998,11,FALSE)</f>
        <v>#DIV/0!</v>
      </c>
      <c r="AA200" s="50" t="e">
        <f>VLOOKUP($U200,AvgGoalStats!$A$3:$AE$998,13,FALSE)</f>
        <v>#DIV/0!</v>
      </c>
      <c r="AB200" s="50" t="e">
        <f>VLOOKUP($U200,AvgGoalStats!$A$3:$AE$998,14,FALSE)</f>
        <v>#DIV/0!</v>
      </c>
      <c r="AC200" s="50" t="e">
        <f>VLOOKUP($U200,AvgGoalStats!$A$3:$AE$998,16,FALSE)</f>
        <v>#DIV/0!</v>
      </c>
      <c r="AD200" s="50" t="e">
        <f>VLOOKUP($U200,AvgGoalStats!$A$3:$AE$998,17,FALSE)</f>
        <v>#DIV/0!</v>
      </c>
      <c r="AE200" s="50" t="e">
        <f>VLOOKUP($U200,AvgGoalStats!$A$3:$AE$998,19,FALSE)</f>
        <v>#DIV/0!</v>
      </c>
      <c r="AF200" s="50" t="e">
        <f>VLOOKUP($U200,AvgGoalStats!$A$3:$AE$998,20,FALSE)</f>
        <v>#DIV/0!</v>
      </c>
      <c r="AG200" s="50" t="e">
        <f>VLOOKUP($U200,AvgGoalStats!$A$3:$AE$998,22,FALSE)</f>
        <v>#DIV/0!</v>
      </c>
      <c r="AH200" s="50" t="e">
        <f>VLOOKUP($U200,AvgGoalStats!$A$3:$AE$998,23,FALSE)</f>
        <v>#DIV/0!</v>
      </c>
      <c r="AI200" s="50" t="e">
        <f>VLOOKUP($U200,AvgGoalStats!$A$3:$AE$998,25,FALSE)</f>
        <v>#DIV/0!</v>
      </c>
      <c r="AJ200" s="50" t="e">
        <f>VLOOKUP($U200,AvgGoalStats!$A$3:$AE$998,26,FALSE)</f>
        <v>#DIV/0!</v>
      </c>
      <c r="AK200" s="50" t="e">
        <f>VLOOKUP($U200,AvgGoalStats!$A$3:$AE$998,28,FALSE)</f>
        <v>#DIV/0!</v>
      </c>
      <c r="AL200" s="50" t="e">
        <f>VLOOKUP($U200,AvgGoalStats!$A$3:$AE$998,29,FALSE)</f>
        <v>#DIV/0!</v>
      </c>
      <c r="AM200" s="50" t="e">
        <f>VLOOKUP($U200,AvgGoalStats!$A$3:$AE$998,31,FALSE)</f>
        <v>#DIV/0!</v>
      </c>
    </row>
    <row r="201" spans="1:39" hidden="1" x14ac:dyDescent="0.3">
      <c r="A201" s="51" t="e">
        <f>VLOOKUP($S201,AvgGoalStats!$A$3:$AE$998,5,FALSE)</f>
        <v>#DIV/0!</v>
      </c>
      <c r="B201" s="50" t="e">
        <f>VLOOKUP($S201,AvgGoalStats!$A$3:$AE$998,6,FALSE)</f>
        <v>#DIV/0!</v>
      </c>
      <c r="C201" s="50" t="e">
        <f>VLOOKUP($S201,AvgGoalStats!$A$3:$AE$998,8,FALSE)</f>
        <v>#DIV/0!</v>
      </c>
      <c r="D201" s="50" t="e">
        <f>VLOOKUP($S201,AvgGoalStats!$A$3:$AE$998,9,FALSE)</f>
        <v>#DIV/0!</v>
      </c>
      <c r="E201" s="50" t="e">
        <f>VLOOKUP($S201,AvgGoalStats!$A$3:$AE$998,11,FALSE)</f>
        <v>#DIV/0!</v>
      </c>
      <c r="F201" s="50" t="e">
        <f>VLOOKUP($S201,AvgGoalStats!$A$3:$AE$998,12,FALSE)</f>
        <v>#DIV/0!</v>
      </c>
      <c r="G201" s="50" t="e">
        <f>VLOOKUP($S201,AvgGoalStats!$A$3:$AE$998,14,FALSE)</f>
        <v>#DIV/0!</v>
      </c>
      <c r="H201" s="50" t="e">
        <f>VLOOKUP($S201,AvgGoalStats!$A$3:$AE$998,15,FALSE)</f>
        <v>#DIV/0!</v>
      </c>
      <c r="I201" s="50" t="e">
        <f>VLOOKUP($S201,AvgGoalStats!$A$3:$AE$998,17,FALSE)</f>
        <v>#DIV/0!</v>
      </c>
      <c r="J201" s="50" t="e">
        <f>VLOOKUP($S201,AvgGoalStats!$A$3:$AE$998,18,FALSE)</f>
        <v>#DIV/0!</v>
      </c>
      <c r="K201" s="50" t="e">
        <f>VLOOKUP($S201,AvgGoalStats!$A$3:$AE$998,20,FALSE)</f>
        <v>#DIV/0!</v>
      </c>
      <c r="L201" s="50" t="e">
        <f>VLOOKUP($S201,AvgGoalStats!$A$3:$AE$998,21,FALSE)</f>
        <v>#DIV/0!</v>
      </c>
      <c r="M201" s="50" t="e">
        <f>VLOOKUP($S201,AvgGoalStats!$A$3:$AE$998,23,FALSE)</f>
        <v>#DIV/0!</v>
      </c>
      <c r="N201" s="50" t="e">
        <f>VLOOKUP($S201,AvgGoalStats!$A$3:$AE$998,24,FALSE)</f>
        <v>#DIV/0!</v>
      </c>
      <c r="O201" s="50" t="e">
        <f>VLOOKUP($S201,AvgGoalStats!$A$3:$AE$998,26,FALSE)</f>
        <v>#DIV/0!</v>
      </c>
      <c r="P201" s="50" t="e">
        <f>VLOOKUP($S201,AvgGoalStats!$A$3:$AE$998,27,FALSE)</f>
        <v>#DIV/0!</v>
      </c>
      <c r="Q201" s="50" t="e">
        <f>VLOOKUP($S201,AvgGoalStats!$A$3:$AE$998,29,FALSE)</f>
        <v>#DIV/0!</v>
      </c>
      <c r="R201" s="50" t="e">
        <f>VLOOKUP($S201,AvgGoalStats!$A$3:$AE$998,30,FALSE)</f>
        <v>#DIV/0!</v>
      </c>
      <c r="S201" s="53" t="str">
        <f>Fixtures!A201</f>
        <v>Real Zaragoza</v>
      </c>
      <c r="T201" s="54">
        <f>Fixtures!D201</f>
        <v>43694</v>
      </c>
      <c r="U201" s="53" t="str">
        <f>Fixtures!B201</f>
        <v>Tenerife</v>
      </c>
      <c r="V201" s="51" t="e">
        <f>VLOOKUP($U201,AvgGoalStats!$A$3:$AE$998,5,FALSE)</f>
        <v>#DIV/0!</v>
      </c>
      <c r="W201" s="50" t="e">
        <f>VLOOKUP($U201,AvgGoalStats!$A$3:$AE$998,7,FALSE)</f>
        <v>#DIV/0!</v>
      </c>
      <c r="X201" s="50" t="e">
        <f>VLOOKUP($U201,AvgGoalStats!$A$3:$AE$998,8,FALSE)</f>
        <v>#DIV/0!</v>
      </c>
      <c r="Y201" s="50" t="e">
        <f>VLOOKUP($U201,AvgGoalStats!$A$3:$AE$998,10,FALSE)</f>
        <v>#DIV/0!</v>
      </c>
      <c r="Z201" s="50" t="e">
        <f>VLOOKUP($U201,AvgGoalStats!$A$3:$AE$998,11,FALSE)</f>
        <v>#DIV/0!</v>
      </c>
      <c r="AA201" s="50" t="e">
        <f>VLOOKUP($U201,AvgGoalStats!$A$3:$AE$998,13,FALSE)</f>
        <v>#DIV/0!</v>
      </c>
      <c r="AB201" s="50" t="e">
        <f>VLOOKUP($U201,AvgGoalStats!$A$3:$AE$998,14,FALSE)</f>
        <v>#DIV/0!</v>
      </c>
      <c r="AC201" s="50" t="e">
        <f>VLOOKUP($U201,AvgGoalStats!$A$3:$AE$998,16,FALSE)</f>
        <v>#DIV/0!</v>
      </c>
      <c r="AD201" s="50" t="e">
        <f>VLOOKUP($U201,AvgGoalStats!$A$3:$AE$998,17,FALSE)</f>
        <v>#DIV/0!</v>
      </c>
      <c r="AE201" s="50" t="e">
        <f>VLOOKUP($U201,AvgGoalStats!$A$3:$AE$998,19,FALSE)</f>
        <v>#DIV/0!</v>
      </c>
      <c r="AF201" s="50" t="e">
        <f>VLOOKUP($U201,AvgGoalStats!$A$3:$AE$998,20,FALSE)</f>
        <v>#DIV/0!</v>
      </c>
      <c r="AG201" s="50" t="e">
        <f>VLOOKUP($U201,AvgGoalStats!$A$3:$AE$998,22,FALSE)</f>
        <v>#DIV/0!</v>
      </c>
      <c r="AH201" s="50" t="e">
        <f>VLOOKUP($U201,AvgGoalStats!$A$3:$AE$998,23,FALSE)</f>
        <v>#DIV/0!</v>
      </c>
      <c r="AI201" s="50" t="e">
        <f>VLOOKUP($U201,AvgGoalStats!$A$3:$AE$998,25,FALSE)</f>
        <v>#DIV/0!</v>
      </c>
      <c r="AJ201" s="50" t="e">
        <f>VLOOKUP($U201,AvgGoalStats!$A$3:$AE$998,26,FALSE)</f>
        <v>#DIV/0!</v>
      </c>
      <c r="AK201" s="50" t="e">
        <f>VLOOKUP($U201,AvgGoalStats!$A$3:$AE$998,28,FALSE)</f>
        <v>#DIV/0!</v>
      </c>
      <c r="AL201" s="50" t="e">
        <f>VLOOKUP($U201,AvgGoalStats!$A$3:$AE$998,29,FALSE)</f>
        <v>#DIV/0!</v>
      </c>
      <c r="AM201" s="50" t="e">
        <f>VLOOKUP($U201,AvgGoalStats!$A$3:$AE$998,31,FALSE)</f>
        <v>#DIV/0!</v>
      </c>
    </row>
    <row r="202" spans="1:39" hidden="1" x14ac:dyDescent="0.3">
      <c r="A202" s="51">
        <f>VLOOKUP($S202,AvgGoalStats!$A$3:$AE$998,5,FALSE)</f>
        <v>3</v>
      </c>
      <c r="B202" s="50" t="e">
        <f>VLOOKUP($S202,AvgGoalStats!$A$3:$AE$998,6,FALSE)</f>
        <v>#DIV/0!</v>
      </c>
      <c r="C202" s="50">
        <f>VLOOKUP($S202,AvgGoalStats!$A$3:$AE$998,8,FALSE)</f>
        <v>0</v>
      </c>
      <c r="D202" s="50" t="e">
        <f>VLOOKUP($S202,AvgGoalStats!$A$3:$AE$998,9,FALSE)</f>
        <v>#DIV/0!</v>
      </c>
      <c r="E202" s="50">
        <f>VLOOKUP($S202,AvgGoalStats!$A$3:$AE$998,11,FALSE)</f>
        <v>3</v>
      </c>
      <c r="F202" s="50" t="e">
        <f>VLOOKUP($S202,AvgGoalStats!$A$3:$AE$998,12,FALSE)</f>
        <v>#DIV/0!</v>
      </c>
      <c r="G202" s="50">
        <f>VLOOKUP($S202,AvgGoalStats!$A$3:$AE$998,14,FALSE)</f>
        <v>0</v>
      </c>
      <c r="H202" s="50" t="e">
        <f>VLOOKUP($S202,AvgGoalStats!$A$3:$AE$998,15,FALSE)</f>
        <v>#DIV/0!</v>
      </c>
      <c r="I202" s="50">
        <f>VLOOKUP($S202,AvgGoalStats!$A$3:$AE$998,17,FALSE)</f>
        <v>0</v>
      </c>
      <c r="J202" s="50" t="e">
        <f>VLOOKUP($S202,AvgGoalStats!$A$3:$AE$998,18,FALSE)</f>
        <v>#DIV/0!</v>
      </c>
      <c r="K202" s="50">
        <f>VLOOKUP($S202,AvgGoalStats!$A$3:$AE$998,20,FALSE)</f>
        <v>0</v>
      </c>
      <c r="L202" s="50" t="e">
        <f>VLOOKUP($S202,AvgGoalStats!$A$3:$AE$998,21,FALSE)</f>
        <v>#DIV/0!</v>
      </c>
      <c r="M202" s="50">
        <f>VLOOKUP($S202,AvgGoalStats!$A$3:$AE$998,23,FALSE)</f>
        <v>3</v>
      </c>
      <c r="N202" s="50" t="e">
        <f>VLOOKUP($S202,AvgGoalStats!$A$3:$AE$998,24,FALSE)</f>
        <v>#DIV/0!</v>
      </c>
      <c r="O202" s="50">
        <f>VLOOKUP($S202,AvgGoalStats!$A$3:$AE$998,26,FALSE)</f>
        <v>0</v>
      </c>
      <c r="P202" s="50" t="e">
        <f>VLOOKUP($S202,AvgGoalStats!$A$3:$AE$998,27,FALSE)</f>
        <v>#DIV/0!</v>
      </c>
      <c r="Q202" s="50">
        <f>VLOOKUP($S202,AvgGoalStats!$A$3:$AE$998,29,FALSE)</f>
        <v>3</v>
      </c>
      <c r="R202" s="50" t="e">
        <f>VLOOKUP($S202,AvgGoalStats!$A$3:$AE$998,30,FALSE)</f>
        <v>#DIV/0!</v>
      </c>
      <c r="S202" s="53" t="str">
        <f>Fixtures!A202</f>
        <v>Chaves</v>
      </c>
      <c r="T202" s="54">
        <f>Fixtures!D202</f>
        <v>43694</v>
      </c>
      <c r="U202" s="53" t="str">
        <f>Fixtures!B202</f>
        <v>Mafra</v>
      </c>
      <c r="V202" s="51">
        <f>VLOOKUP($U202,AvgGoalStats!$A$3:$AE$998,5,FALSE)</f>
        <v>5</v>
      </c>
      <c r="W202" s="50" t="e">
        <f>VLOOKUP($U202,AvgGoalStats!$A$3:$AE$998,7,FALSE)</f>
        <v>#DIV/0!</v>
      </c>
      <c r="X202" s="50">
        <f>VLOOKUP($U202,AvgGoalStats!$A$3:$AE$998,8,FALSE)</f>
        <v>3</v>
      </c>
      <c r="Y202" s="50" t="e">
        <f>VLOOKUP($U202,AvgGoalStats!$A$3:$AE$998,10,FALSE)</f>
        <v>#DIV/0!</v>
      </c>
      <c r="Z202" s="50">
        <f>VLOOKUP($U202,AvgGoalStats!$A$3:$AE$998,11,FALSE)</f>
        <v>2</v>
      </c>
      <c r="AA202" s="50" t="e">
        <f>VLOOKUP($U202,AvgGoalStats!$A$3:$AE$998,13,FALSE)</f>
        <v>#DIV/0!</v>
      </c>
      <c r="AB202" s="50">
        <f>VLOOKUP($U202,AvgGoalStats!$A$3:$AE$998,14,FALSE)</f>
        <v>2</v>
      </c>
      <c r="AC202" s="50" t="e">
        <f>VLOOKUP($U202,AvgGoalStats!$A$3:$AE$998,16,FALSE)</f>
        <v>#DIV/0!</v>
      </c>
      <c r="AD202" s="50">
        <f>VLOOKUP($U202,AvgGoalStats!$A$3:$AE$998,17,FALSE)</f>
        <v>2</v>
      </c>
      <c r="AE202" s="50" t="e">
        <f>VLOOKUP($U202,AvgGoalStats!$A$3:$AE$998,19,FALSE)</f>
        <v>#DIV/0!</v>
      </c>
      <c r="AF202" s="50">
        <f>VLOOKUP($U202,AvgGoalStats!$A$3:$AE$998,20,FALSE)</f>
        <v>0</v>
      </c>
      <c r="AG202" s="50" t="e">
        <f>VLOOKUP($U202,AvgGoalStats!$A$3:$AE$998,22,FALSE)</f>
        <v>#DIV/0!</v>
      </c>
      <c r="AH202" s="50">
        <f>VLOOKUP($U202,AvgGoalStats!$A$3:$AE$998,23,FALSE)</f>
        <v>3</v>
      </c>
      <c r="AI202" s="50" t="e">
        <f>VLOOKUP($U202,AvgGoalStats!$A$3:$AE$998,25,FALSE)</f>
        <v>#DIV/0!</v>
      </c>
      <c r="AJ202" s="50">
        <f>VLOOKUP($U202,AvgGoalStats!$A$3:$AE$998,26,FALSE)</f>
        <v>1</v>
      </c>
      <c r="AK202" s="50" t="e">
        <f>VLOOKUP($U202,AvgGoalStats!$A$3:$AE$998,28,FALSE)</f>
        <v>#DIV/0!</v>
      </c>
      <c r="AL202" s="50">
        <f>VLOOKUP($U202,AvgGoalStats!$A$3:$AE$998,29,FALSE)</f>
        <v>2</v>
      </c>
      <c r="AM202" s="50" t="e">
        <f>VLOOKUP($U202,AvgGoalStats!$A$3:$AE$998,31,FALSE)</f>
        <v>#DIV/0!</v>
      </c>
    </row>
    <row r="203" spans="1:39" hidden="1" x14ac:dyDescent="0.3">
      <c r="A203" s="51" t="e">
        <f>VLOOKUP($S203,AvgGoalStats!$A$3:$AE$998,5,FALSE)</f>
        <v>#DIV/0!</v>
      </c>
      <c r="B203" s="50" t="e">
        <f>VLOOKUP($S203,AvgGoalStats!$A$3:$AE$998,6,FALSE)</f>
        <v>#DIV/0!</v>
      </c>
      <c r="C203" s="50" t="e">
        <f>VLOOKUP($S203,AvgGoalStats!$A$3:$AE$998,8,FALSE)</f>
        <v>#DIV/0!</v>
      </c>
      <c r="D203" s="50" t="e">
        <f>VLOOKUP($S203,AvgGoalStats!$A$3:$AE$998,9,FALSE)</f>
        <v>#DIV/0!</v>
      </c>
      <c r="E203" s="50" t="e">
        <f>VLOOKUP($S203,AvgGoalStats!$A$3:$AE$998,11,FALSE)</f>
        <v>#DIV/0!</v>
      </c>
      <c r="F203" s="50" t="e">
        <f>VLOOKUP($S203,AvgGoalStats!$A$3:$AE$998,12,FALSE)</f>
        <v>#DIV/0!</v>
      </c>
      <c r="G203" s="50" t="e">
        <f>VLOOKUP($S203,AvgGoalStats!$A$3:$AE$998,14,FALSE)</f>
        <v>#DIV/0!</v>
      </c>
      <c r="H203" s="50" t="e">
        <f>VLOOKUP($S203,AvgGoalStats!$A$3:$AE$998,15,FALSE)</f>
        <v>#DIV/0!</v>
      </c>
      <c r="I203" s="50" t="e">
        <f>VLOOKUP($S203,AvgGoalStats!$A$3:$AE$998,17,FALSE)</f>
        <v>#DIV/0!</v>
      </c>
      <c r="J203" s="50" t="e">
        <f>VLOOKUP($S203,AvgGoalStats!$A$3:$AE$998,18,FALSE)</f>
        <v>#DIV/0!</v>
      </c>
      <c r="K203" s="50" t="e">
        <f>VLOOKUP($S203,AvgGoalStats!$A$3:$AE$998,20,FALSE)</f>
        <v>#DIV/0!</v>
      </c>
      <c r="L203" s="50" t="e">
        <f>VLOOKUP($S203,AvgGoalStats!$A$3:$AE$998,21,FALSE)</f>
        <v>#DIV/0!</v>
      </c>
      <c r="M203" s="50" t="e">
        <f>VLOOKUP($S203,AvgGoalStats!$A$3:$AE$998,23,FALSE)</f>
        <v>#DIV/0!</v>
      </c>
      <c r="N203" s="50" t="e">
        <f>VLOOKUP($S203,AvgGoalStats!$A$3:$AE$998,24,FALSE)</f>
        <v>#DIV/0!</v>
      </c>
      <c r="O203" s="50" t="e">
        <f>VLOOKUP($S203,AvgGoalStats!$A$3:$AE$998,26,FALSE)</f>
        <v>#DIV/0!</v>
      </c>
      <c r="P203" s="50" t="e">
        <f>VLOOKUP($S203,AvgGoalStats!$A$3:$AE$998,27,FALSE)</f>
        <v>#DIV/0!</v>
      </c>
      <c r="Q203" s="50" t="e">
        <f>VLOOKUP($S203,AvgGoalStats!$A$3:$AE$998,29,FALSE)</f>
        <v>#DIV/0!</v>
      </c>
      <c r="R203" s="50" t="e">
        <f>VLOOKUP($S203,AvgGoalStats!$A$3:$AE$998,30,FALSE)</f>
        <v>#DIV/0!</v>
      </c>
      <c r="S203" s="53" t="str">
        <f>Fixtures!A203</f>
        <v>Academico Viseu</v>
      </c>
      <c r="T203" s="54">
        <f>Fixtures!D203</f>
        <v>43694</v>
      </c>
      <c r="U203" s="53" t="str">
        <f>Fixtures!B203</f>
        <v>Académica</v>
      </c>
      <c r="V203" s="51" t="e">
        <f>VLOOKUP($U203,AvgGoalStats!$A$3:$AE$998,5,FALSE)</f>
        <v>#DIV/0!</v>
      </c>
      <c r="W203" s="50" t="e">
        <f>VLOOKUP($U203,AvgGoalStats!$A$3:$AE$998,7,FALSE)</f>
        <v>#DIV/0!</v>
      </c>
      <c r="X203" s="50" t="e">
        <f>VLOOKUP($U203,AvgGoalStats!$A$3:$AE$998,8,FALSE)</f>
        <v>#DIV/0!</v>
      </c>
      <c r="Y203" s="50" t="e">
        <f>VLOOKUP($U203,AvgGoalStats!$A$3:$AE$998,10,FALSE)</f>
        <v>#DIV/0!</v>
      </c>
      <c r="Z203" s="50" t="e">
        <f>VLOOKUP($U203,AvgGoalStats!$A$3:$AE$998,11,FALSE)</f>
        <v>#DIV/0!</v>
      </c>
      <c r="AA203" s="50" t="e">
        <f>VLOOKUP($U203,AvgGoalStats!$A$3:$AE$998,13,FALSE)</f>
        <v>#DIV/0!</v>
      </c>
      <c r="AB203" s="50" t="e">
        <f>VLOOKUP($U203,AvgGoalStats!$A$3:$AE$998,14,FALSE)</f>
        <v>#DIV/0!</v>
      </c>
      <c r="AC203" s="50" t="e">
        <f>VLOOKUP($U203,AvgGoalStats!$A$3:$AE$998,16,FALSE)</f>
        <v>#DIV/0!</v>
      </c>
      <c r="AD203" s="50" t="e">
        <f>VLOOKUP($U203,AvgGoalStats!$A$3:$AE$998,17,FALSE)</f>
        <v>#DIV/0!</v>
      </c>
      <c r="AE203" s="50" t="e">
        <f>VLOOKUP($U203,AvgGoalStats!$A$3:$AE$998,19,FALSE)</f>
        <v>#DIV/0!</v>
      </c>
      <c r="AF203" s="50" t="e">
        <f>VLOOKUP($U203,AvgGoalStats!$A$3:$AE$998,20,FALSE)</f>
        <v>#DIV/0!</v>
      </c>
      <c r="AG203" s="50" t="e">
        <f>VLOOKUP($U203,AvgGoalStats!$A$3:$AE$998,22,FALSE)</f>
        <v>#DIV/0!</v>
      </c>
      <c r="AH203" s="50" t="e">
        <f>VLOOKUP($U203,AvgGoalStats!$A$3:$AE$998,23,FALSE)</f>
        <v>#DIV/0!</v>
      </c>
      <c r="AI203" s="50" t="e">
        <f>VLOOKUP($U203,AvgGoalStats!$A$3:$AE$998,25,FALSE)</f>
        <v>#DIV/0!</v>
      </c>
      <c r="AJ203" s="50" t="e">
        <f>VLOOKUP($U203,AvgGoalStats!$A$3:$AE$998,26,FALSE)</f>
        <v>#DIV/0!</v>
      </c>
      <c r="AK203" s="50" t="e">
        <f>VLOOKUP($U203,AvgGoalStats!$A$3:$AE$998,28,FALSE)</f>
        <v>#DIV/0!</v>
      </c>
      <c r="AL203" s="50" t="e">
        <f>VLOOKUP($U203,AvgGoalStats!$A$3:$AE$998,29,FALSE)</f>
        <v>#DIV/0!</v>
      </c>
      <c r="AM203" s="50" t="e">
        <f>VLOOKUP($U203,AvgGoalStats!$A$3:$AE$998,31,FALSE)</f>
        <v>#DIV/0!</v>
      </c>
    </row>
    <row r="204" spans="1:39" hidden="1" x14ac:dyDescent="0.3">
      <c r="A204" s="51">
        <f>VLOOKUP($S204,AvgGoalStats!$A$3:$AE$998,5,FALSE)</f>
        <v>0</v>
      </c>
      <c r="B204" s="50" t="e">
        <f>VLOOKUP($S204,AvgGoalStats!$A$3:$AE$998,6,FALSE)</f>
        <v>#DIV/0!</v>
      </c>
      <c r="C204" s="50">
        <f>VLOOKUP($S204,AvgGoalStats!$A$3:$AE$998,8,FALSE)</f>
        <v>0</v>
      </c>
      <c r="D204" s="50" t="e">
        <f>VLOOKUP($S204,AvgGoalStats!$A$3:$AE$998,9,FALSE)</f>
        <v>#DIV/0!</v>
      </c>
      <c r="E204" s="50">
        <f>VLOOKUP($S204,AvgGoalStats!$A$3:$AE$998,11,FALSE)</f>
        <v>0</v>
      </c>
      <c r="F204" s="50" t="e">
        <f>VLOOKUP($S204,AvgGoalStats!$A$3:$AE$998,12,FALSE)</f>
        <v>#DIV/0!</v>
      </c>
      <c r="G204" s="50">
        <f>VLOOKUP($S204,AvgGoalStats!$A$3:$AE$998,14,FALSE)</f>
        <v>0</v>
      </c>
      <c r="H204" s="50" t="e">
        <f>VLOOKUP($S204,AvgGoalStats!$A$3:$AE$998,15,FALSE)</f>
        <v>#DIV/0!</v>
      </c>
      <c r="I204" s="50">
        <f>VLOOKUP($S204,AvgGoalStats!$A$3:$AE$998,17,FALSE)</f>
        <v>0</v>
      </c>
      <c r="J204" s="50" t="e">
        <f>VLOOKUP($S204,AvgGoalStats!$A$3:$AE$998,18,FALSE)</f>
        <v>#DIV/0!</v>
      </c>
      <c r="K204" s="50">
        <f>VLOOKUP($S204,AvgGoalStats!$A$3:$AE$998,20,FALSE)</f>
        <v>0</v>
      </c>
      <c r="L204" s="50" t="e">
        <f>VLOOKUP($S204,AvgGoalStats!$A$3:$AE$998,21,FALSE)</f>
        <v>#DIV/0!</v>
      </c>
      <c r="M204" s="50">
        <f>VLOOKUP($S204,AvgGoalStats!$A$3:$AE$998,23,FALSE)</f>
        <v>0</v>
      </c>
      <c r="N204" s="50" t="e">
        <f>VLOOKUP($S204,AvgGoalStats!$A$3:$AE$998,24,FALSE)</f>
        <v>#DIV/0!</v>
      </c>
      <c r="O204" s="50">
        <f>VLOOKUP($S204,AvgGoalStats!$A$3:$AE$998,26,FALSE)</f>
        <v>0</v>
      </c>
      <c r="P204" s="50" t="e">
        <f>VLOOKUP($S204,AvgGoalStats!$A$3:$AE$998,27,FALSE)</f>
        <v>#DIV/0!</v>
      </c>
      <c r="Q204" s="50">
        <f>VLOOKUP($S204,AvgGoalStats!$A$3:$AE$998,29,FALSE)</f>
        <v>0</v>
      </c>
      <c r="R204" s="50" t="e">
        <f>VLOOKUP($S204,AvgGoalStats!$A$3:$AE$998,30,FALSE)</f>
        <v>#DIV/0!</v>
      </c>
      <c r="S204" s="53" t="str">
        <f>Fixtures!A204</f>
        <v>UD Oliveirense</v>
      </c>
      <c r="T204" s="54">
        <f>Fixtures!D204</f>
        <v>43694</v>
      </c>
      <c r="U204" s="53" t="str">
        <f>Fixtures!B204</f>
        <v>Sporting Covilhã</v>
      </c>
      <c r="V204" s="51" t="e">
        <f>VLOOKUP($U204,AvgGoalStats!$A$3:$AE$998,5,FALSE)</f>
        <v>#DIV/0!</v>
      </c>
      <c r="W204" s="50" t="e">
        <f>VLOOKUP($U204,AvgGoalStats!$A$3:$AE$998,7,FALSE)</f>
        <v>#DIV/0!</v>
      </c>
      <c r="X204" s="50" t="e">
        <f>VLOOKUP($U204,AvgGoalStats!$A$3:$AE$998,8,FALSE)</f>
        <v>#DIV/0!</v>
      </c>
      <c r="Y204" s="50" t="e">
        <f>VLOOKUP($U204,AvgGoalStats!$A$3:$AE$998,10,FALSE)</f>
        <v>#DIV/0!</v>
      </c>
      <c r="Z204" s="50" t="e">
        <f>VLOOKUP($U204,AvgGoalStats!$A$3:$AE$998,11,FALSE)</f>
        <v>#DIV/0!</v>
      </c>
      <c r="AA204" s="50" t="e">
        <f>VLOOKUP($U204,AvgGoalStats!$A$3:$AE$998,13,FALSE)</f>
        <v>#DIV/0!</v>
      </c>
      <c r="AB204" s="50" t="e">
        <f>VLOOKUP($U204,AvgGoalStats!$A$3:$AE$998,14,FALSE)</f>
        <v>#DIV/0!</v>
      </c>
      <c r="AC204" s="50" t="e">
        <f>VLOOKUP($U204,AvgGoalStats!$A$3:$AE$998,16,FALSE)</f>
        <v>#DIV/0!</v>
      </c>
      <c r="AD204" s="50" t="e">
        <f>VLOOKUP($U204,AvgGoalStats!$A$3:$AE$998,17,FALSE)</f>
        <v>#DIV/0!</v>
      </c>
      <c r="AE204" s="50" t="e">
        <f>VLOOKUP($U204,AvgGoalStats!$A$3:$AE$998,19,FALSE)</f>
        <v>#DIV/0!</v>
      </c>
      <c r="AF204" s="50" t="e">
        <f>VLOOKUP($U204,AvgGoalStats!$A$3:$AE$998,20,FALSE)</f>
        <v>#DIV/0!</v>
      </c>
      <c r="AG204" s="50" t="e">
        <f>VLOOKUP($U204,AvgGoalStats!$A$3:$AE$998,22,FALSE)</f>
        <v>#DIV/0!</v>
      </c>
      <c r="AH204" s="50" t="e">
        <f>VLOOKUP($U204,AvgGoalStats!$A$3:$AE$998,23,FALSE)</f>
        <v>#DIV/0!</v>
      </c>
      <c r="AI204" s="50" t="e">
        <f>VLOOKUP($U204,AvgGoalStats!$A$3:$AE$998,25,FALSE)</f>
        <v>#DIV/0!</v>
      </c>
      <c r="AJ204" s="50" t="e">
        <f>VLOOKUP($U204,AvgGoalStats!$A$3:$AE$998,26,FALSE)</f>
        <v>#DIV/0!</v>
      </c>
      <c r="AK204" s="50" t="e">
        <f>VLOOKUP($U204,AvgGoalStats!$A$3:$AE$998,28,FALSE)</f>
        <v>#DIV/0!</v>
      </c>
      <c r="AL204" s="50" t="e">
        <f>VLOOKUP($U204,AvgGoalStats!$A$3:$AE$998,29,FALSE)</f>
        <v>#DIV/0!</v>
      </c>
      <c r="AM204" s="50" t="e">
        <f>VLOOKUP($U204,AvgGoalStats!$A$3:$AE$998,31,FALSE)</f>
        <v>#DIV/0!</v>
      </c>
    </row>
    <row r="205" spans="1:39" hidden="1" x14ac:dyDescent="0.3">
      <c r="A205" s="51">
        <f>VLOOKUP($S205,AvgGoalStats!$A$3:$AE$998,5,FALSE)</f>
        <v>4</v>
      </c>
      <c r="B205" s="50" t="e">
        <f>VLOOKUP($S205,AvgGoalStats!$A$3:$AE$998,6,FALSE)</f>
        <v>#DIV/0!</v>
      </c>
      <c r="C205" s="50">
        <f>VLOOKUP($S205,AvgGoalStats!$A$3:$AE$998,8,FALSE)</f>
        <v>1</v>
      </c>
      <c r="D205" s="50" t="e">
        <f>VLOOKUP($S205,AvgGoalStats!$A$3:$AE$998,9,FALSE)</f>
        <v>#DIV/0!</v>
      </c>
      <c r="E205" s="50">
        <f>VLOOKUP($S205,AvgGoalStats!$A$3:$AE$998,11,FALSE)</f>
        <v>3</v>
      </c>
      <c r="F205" s="50" t="e">
        <f>VLOOKUP($S205,AvgGoalStats!$A$3:$AE$998,12,FALSE)</f>
        <v>#DIV/0!</v>
      </c>
      <c r="G205" s="50">
        <f>VLOOKUP($S205,AvgGoalStats!$A$3:$AE$998,14,FALSE)</f>
        <v>2</v>
      </c>
      <c r="H205" s="50" t="e">
        <f>VLOOKUP($S205,AvgGoalStats!$A$3:$AE$998,15,FALSE)</f>
        <v>#DIV/0!</v>
      </c>
      <c r="I205" s="50">
        <f>VLOOKUP($S205,AvgGoalStats!$A$3:$AE$998,17,FALSE)</f>
        <v>1</v>
      </c>
      <c r="J205" s="50" t="e">
        <f>VLOOKUP($S205,AvgGoalStats!$A$3:$AE$998,18,FALSE)</f>
        <v>#DIV/0!</v>
      </c>
      <c r="K205" s="50">
        <f>VLOOKUP($S205,AvgGoalStats!$A$3:$AE$998,20,FALSE)</f>
        <v>1</v>
      </c>
      <c r="L205" s="50" t="e">
        <f>VLOOKUP($S205,AvgGoalStats!$A$3:$AE$998,21,FALSE)</f>
        <v>#DIV/0!</v>
      </c>
      <c r="M205" s="50">
        <f>VLOOKUP($S205,AvgGoalStats!$A$3:$AE$998,23,FALSE)</f>
        <v>2</v>
      </c>
      <c r="N205" s="50" t="e">
        <f>VLOOKUP($S205,AvgGoalStats!$A$3:$AE$998,24,FALSE)</f>
        <v>#DIV/0!</v>
      </c>
      <c r="O205" s="50">
        <f>VLOOKUP($S205,AvgGoalStats!$A$3:$AE$998,26,FALSE)</f>
        <v>0</v>
      </c>
      <c r="P205" s="50" t="e">
        <f>VLOOKUP($S205,AvgGoalStats!$A$3:$AE$998,27,FALSE)</f>
        <v>#DIV/0!</v>
      </c>
      <c r="Q205" s="50">
        <f>VLOOKUP($S205,AvgGoalStats!$A$3:$AE$998,29,FALSE)</f>
        <v>2</v>
      </c>
      <c r="R205" s="50" t="e">
        <f>VLOOKUP($S205,AvgGoalStats!$A$3:$AE$998,30,FALSE)</f>
        <v>#DIV/0!</v>
      </c>
      <c r="S205" s="53" t="str">
        <f>Fixtures!A205</f>
        <v>Casa Pia</v>
      </c>
      <c r="T205" s="54">
        <f>Fixtures!D205</f>
        <v>43694</v>
      </c>
      <c r="U205" s="53" t="str">
        <f>Fixtures!B205</f>
        <v>Penafiel</v>
      </c>
      <c r="V205" s="51" t="e">
        <f>VLOOKUP($U205,AvgGoalStats!$A$3:$AE$998,5,FALSE)</f>
        <v>#DIV/0!</v>
      </c>
      <c r="W205" s="50" t="e">
        <f>VLOOKUP($U205,AvgGoalStats!$A$3:$AE$998,7,FALSE)</f>
        <v>#DIV/0!</v>
      </c>
      <c r="X205" s="50" t="e">
        <f>VLOOKUP($U205,AvgGoalStats!$A$3:$AE$998,8,FALSE)</f>
        <v>#DIV/0!</v>
      </c>
      <c r="Y205" s="50" t="e">
        <f>VLOOKUP($U205,AvgGoalStats!$A$3:$AE$998,10,FALSE)</f>
        <v>#DIV/0!</v>
      </c>
      <c r="Z205" s="50" t="e">
        <f>VLOOKUP($U205,AvgGoalStats!$A$3:$AE$998,11,FALSE)</f>
        <v>#DIV/0!</v>
      </c>
      <c r="AA205" s="50" t="e">
        <f>VLOOKUP($U205,AvgGoalStats!$A$3:$AE$998,13,FALSE)</f>
        <v>#DIV/0!</v>
      </c>
      <c r="AB205" s="50" t="e">
        <f>VLOOKUP($U205,AvgGoalStats!$A$3:$AE$998,14,FALSE)</f>
        <v>#DIV/0!</v>
      </c>
      <c r="AC205" s="50" t="e">
        <f>VLOOKUP($U205,AvgGoalStats!$A$3:$AE$998,16,FALSE)</f>
        <v>#DIV/0!</v>
      </c>
      <c r="AD205" s="50" t="e">
        <f>VLOOKUP($U205,AvgGoalStats!$A$3:$AE$998,17,FALSE)</f>
        <v>#DIV/0!</v>
      </c>
      <c r="AE205" s="50" t="e">
        <f>VLOOKUP($U205,AvgGoalStats!$A$3:$AE$998,19,FALSE)</f>
        <v>#DIV/0!</v>
      </c>
      <c r="AF205" s="50" t="e">
        <f>VLOOKUP($U205,AvgGoalStats!$A$3:$AE$998,20,FALSE)</f>
        <v>#DIV/0!</v>
      </c>
      <c r="AG205" s="50" t="e">
        <f>VLOOKUP($U205,AvgGoalStats!$A$3:$AE$998,22,FALSE)</f>
        <v>#DIV/0!</v>
      </c>
      <c r="AH205" s="50" t="e">
        <f>VLOOKUP($U205,AvgGoalStats!$A$3:$AE$998,23,FALSE)</f>
        <v>#DIV/0!</v>
      </c>
      <c r="AI205" s="50" t="e">
        <f>VLOOKUP($U205,AvgGoalStats!$A$3:$AE$998,25,FALSE)</f>
        <v>#DIV/0!</v>
      </c>
      <c r="AJ205" s="50" t="e">
        <f>VLOOKUP($U205,AvgGoalStats!$A$3:$AE$998,26,FALSE)</f>
        <v>#DIV/0!</v>
      </c>
      <c r="AK205" s="50" t="e">
        <f>VLOOKUP($U205,AvgGoalStats!$A$3:$AE$998,28,FALSE)</f>
        <v>#DIV/0!</v>
      </c>
      <c r="AL205" s="50" t="e">
        <f>VLOOKUP($U205,AvgGoalStats!$A$3:$AE$998,29,FALSE)</f>
        <v>#DIV/0!</v>
      </c>
      <c r="AM205" s="50" t="e">
        <f>VLOOKUP($U205,AvgGoalStats!$A$3:$AE$998,31,FALSE)</f>
        <v>#DIV/0!</v>
      </c>
    </row>
    <row r="206" spans="1:39" hidden="1" x14ac:dyDescent="0.3">
      <c r="A206" s="51" t="e">
        <f>VLOOKUP($S206,AvgGoalStats!$A$3:$AE$998,5,FALSE)</f>
        <v>#DIV/0!</v>
      </c>
      <c r="B206" s="50" t="e">
        <f>VLOOKUP($S206,AvgGoalStats!$A$3:$AE$998,6,FALSE)</f>
        <v>#DIV/0!</v>
      </c>
      <c r="C206" s="50" t="e">
        <f>VLOOKUP($S206,AvgGoalStats!$A$3:$AE$998,8,FALSE)</f>
        <v>#DIV/0!</v>
      </c>
      <c r="D206" s="50" t="e">
        <f>VLOOKUP($S206,AvgGoalStats!$A$3:$AE$998,9,FALSE)</f>
        <v>#DIV/0!</v>
      </c>
      <c r="E206" s="50" t="e">
        <f>VLOOKUP($S206,AvgGoalStats!$A$3:$AE$998,11,FALSE)</f>
        <v>#DIV/0!</v>
      </c>
      <c r="F206" s="50" t="e">
        <f>VLOOKUP($S206,AvgGoalStats!$A$3:$AE$998,12,FALSE)</f>
        <v>#DIV/0!</v>
      </c>
      <c r="G206" s="50" t="e">
        <f>VLOOKUP($S206,AvgGoalStats!$A$3:$AE$998,14,FALSE)</f>
        <v>#DIV/0!</v>
      </c>
      <c r="H206" s="50" t="e">
        <f>VLOOKUP($S206,AvgGoalStats!$A$3:$AE$998,15,FALSE)</f>
        <v>#DIV/0!</v>
      </c>
      <c r="I206" s="50" t="e">
        <f>VLOOKUP($S206,AvgGoalStats!$A$3:$AE$998,17,FALSE)</f>
        <v>#DIV/0!</v>
      </c>
      <c r="J206" s="50" t="e">
        <f>VLOOKUP($S206,AvgGoalStats!$A$3:$AE$998,18,FALSE)</f>
        <v>#DIV/0!</v>
      </c>
      <c r="K206" s="50" t="e">
        <f>VLOOKUP($S206,AvgGoalStats!$A$3:$AE$998,20,FALSE)</f>
        <v>#DIV/0!</v>
      </c>
      <c r="L206" s="50" t="e">
        <f>VLOOKUP($S206,AvgGoalStats!$A$3:$AE$998,21,FALSE)</f>
        <v>#DIV/0!</v>
      </c>
      <c r="M206" s="50" t="e">
        <f>VLOOKUP($S206,AvgGoalStats!$A$3:$AE$998,23,FALSE)</f>
        <v>#DIV/0!</v>
      </c>
      <c r="N206" s="50" t="e">
        <f>VLOOKUP($S206,AvgGoalStats!$A$3:$AE$998,24,FALSE)</f>
        <v>#DIV/0!</v>
      </c>
      <c r="O206" s="50" t="e">
        <f>VLOOKUP($S206,AvgGoalStats!$A$3:$AE$998,26,FALSE)</f>
        <v>#DIV/0!</v>
      </c>
      <c r="P206" s="50" t="e">
        <f>VLOOKUP($S206,AvgGoalStats!$A$3:$AE$998,27,FALSE)</f>
        <v>#DIV/0!</v>
      </c>
      <c r="Q206" s="50" t="e">
        <f>VLOOKUP($S206,AvgGoalStats!$A$3:$AE$998,29,FALSE)</f>
        <v>#DIV/0!</v>
      </c>
      <c r="R206" s="50" t="e">
        <f>VLOOKUP($S206,AvgGoalStats!$A$3:$AE$998,30,FALSE)</f>
        <v>#DIV/0!</v>
      </c>
      <c r="S206" s="53" t="str">
        <f>Fixtures!A206</f>
        <v>Sivasspor</v>
      </c>
      <c r="T206" s="54">
        <f>Fixtures!D206</f>
        <v>43694</v>
      </c>
      <c r="U206" s="53" t="str">
        <f>Fixtures!B206</f>
        <v>Beşiktaş</v>
      </c>
      <c r="V206" s="51" t="e">
        <f>VLOOKUP($U206,AvgGoalStats!$A$3:$AE$998,5,FALSE)</f>
        <v>#DIV/0!</v>
      </c>
      <c r="W206" s="50" t="e">
        <f>VLOOKUP($U206,AvgGoalStats!$A$3:$AE$998,7,FALSE)</f>
        <v>#DIV/0!</v>
      </c>
      <c r="X206" s="50" t="e">
        <f>VLOOKUP($U206,AvgGoalStats!$A$3:$AE$998,8,FALSE)</f>
        <v>#DIV/0!</v>
      </c>
      <c r="Y206" s="50" t="e">
        <f>VLOOKUP($U206,AvgGoalStats!$A$3:$AE$998,10,FALSE)</f>
        <v>#DIV/0!</v>
      </c>
      <c r="Z206" s="50" t="e">
        <f>VLOOKUP($U206,AvgGoalStats!$A$3:$AE$998,11,FALSE)</f>
        <v>#DIV/0!</v>
      </c>
      <c r="AA206" s="50" t="e">
        <f>VLOOKUP($U206,AvgGoalStats!$A$3:$AE$998,13,FALSE)</f>
        <v>#DIV/0!</v>
      </c>
      <c r="AB206" s="50" t="e">
        <f>VLOOKUP($U206,AvgGoalStats!$A$3:$AE$998,14,FALSE)</f>
        <v>#DIV/0!</v>
      </c>
      <c r="AC206" s="50" t="e">
        <f>VLOOKUP($U206,AvgGoalStats!$A$3:$AE$998,16,FALSE)</f>
        <v>#DIV/0!</v>
      </c>
      <c r="AD206" s="50" t="e">
        <f>VLOOKUP($U206,AvgGoalStats!$A$3:$AE$998,17,FALSE)</f>
        <v>#DIV/0!</v>
      </c>
      <c r="AE206" s="50" t="e">
        <f>VLOOKUP($U206,AvgGoalStats!$A$3:$AE$998,19,FALSE)</f>
        <v>#DIV/0!</v>
      </c>
      <c r="AF206" s="50" t="e">
        <f>VLOOKUP($U206,AvgGoalStats!$A$3:$AE$998,20,FALSE)</f>
        <v>#DIV/0!</v>
      </c>
      <c r="AG206" s="50" t="e">
        <f>VLOOKUP($U206,AvgGoalStats!$A$3:$AE$998,22,FALSE)</f>
        <v>#DIV/0!</v>
      </c>
      <c r="AH206" s="50" t="e">
        <f>VLOOKUP($U206,AvgGoalStats!$A$3:$AE$998,23,FALSE)</f>
        <v>#DIV/0!</v>
      </c>
      <c r="AI206" s="50" t="e">
        <f>VLOOKUP($U206,AvgGoalStats!$A$3:$AE$998,25,FALSE)</f>
        <v>#DIV/0!</v>
      </c>
      <c r="AJ206" s="50" t="e">
        <f>VLOOKUP($U206,AvgGoalStats!$A$3:$AE$998,26,FALSE)</f>
        <v>#DIV/0!</v>
      </c>
      <c r="AK206" s="50" t="e">
        <f>VLOOKUP($U206,AvgGoalStats!$A$3:$AE$998,28,FALSE)</f>
        <v>#DIV/0!</v>
      </c>
      <c r="AL206" s="50" t="e">
        <f>VLOOKUP($U206,AvgGoalStats!$A$3:$AE$998,29,FALSE)</f>
        <v>#DIV/0!</v>
      </c>
      <c r="AM206" s="50" t="e">
        <f>VLOOKUP($U206,AvgGoalStats!$A$3:$AE$998,31,FALSE)</f>
        <v>#DIV/0!</v>
      </c>
    </row>
    <row r="207" spans="1:39" hidden="1" x14ac:dyDescent="0.3">
      <c r="A207" s="51" t="e">
        <f>VLOOKUP($S207,AvgGoalStats!$A$3:$AE$998,5,FALSE)</f>
        <v>#DIV/0!</v>
      </c>
      <c r="B207" s="50" t="e">
        <f>VLOOKUP($S207,AvgGoalStats!$A$3:$AE$998,6,FALSE)</f>
        <v>#DIV/0!</v>
      </c>
      <c r="C207" s="50" t="e">
        <f>VLOOKUP($S207,AvgGoalStats!$A$3:$AE$998,8,FALSE)</f>
        <v>#DIV/0!</v>
      </c>
      <c r="D207" s="50" t="e">
        <f>VLOOKUP($S207,AvgGoalStats!$A$3:$AE$998,9,FALSE)</f>
        <v>#DIV/0!</v>
      </c>
      <c r="E207" s="50" t="e">
        <f>VLOOKUP($S207,AvgGoalStats!$A$3:$AE$998,11,FALSE)</f>
        <v>#DIV/0!</v>
      </c>
      <c r="F207" s="50" t="e">
        <f>VLOOKUP($S207,AvgGoalStats!$A$3:$AE$998,12,FALSE)</f>
        <v>#DIV/0!</v>
      </c>
      <c r="G207" s="50" t="e">
        <f>VLOOKUP($S207,AvgGoalStats!$A$3:$AE$998,14,FALSE)</f>
        <v>#DIV/0!</v>
      </c>
      <c r="H207" s="50" t="e">
        <f>VLOOKUP($S207,AvgGoalStats!$A$3:$AE$998,15,FALSE)</f>
        <v>#DIV/0!</v>
      </c>
      <c r="I207" s="50" t="e">
        <f>VLOOKUP($S207,AvgGoalStats!$A$3:$AE$998,17,FALSE)</f>
        <v>#DIV/0!</v>
      </c>
      <c r="J207" s="50" t="e">
        <f>VLOOKUP($S207,AvgGoalStats!$A$3:$AE$998,18,FALSE)</f>
        <v>#DIV/0!</v>
      </c>
      <c r="K207" s="50" t="e">
        <f>VLOOKUP($S207,AvgGoalStats!$A$3:$AE$998,20,FALSE)</f>
        <v>#DIV/0!</v>
      </c>
      <c r="L207" s="50" t="e">
        <f>VLOOKUP($S207,AvgGoalStats!$A$3:$AE$998,21,FALSE)</f>
        <v>#DIV/0!</v>
      </c>
      <c r="M207" s="50" t="e">
        <f>VLOOKUP($S207,AvgGoalStats!$A$3:$AE$998,23,FALSE)</f>
        <v>#DIV/0!</v>
      </c>
      <c r="N207" s="50" t="e">
        <f>VLOOKUP($S207,AvgGoalStats!$A$3:$AE$998,24,FALSE)</f>
        <v>#DIV/0!</v>
      </c>
      <c r="O207" s="50" t="e">
        <f>VLOOKUP($S207,AvgGoalStats!$A$3:$AE$998,26,FALSE)</f>
        <v>#DIV/0!</v>
      </c>
      <c r="P207" s="50" t="e">
        <f>VLOOKUP($S207,AvgGoalStats!$A$3:$AE$998,27,FALSE)</f>
        <v>#DIV/0!</v>
      </c>
      <c r="Q207" s="50" t="e">
        <f>VLOOKUP($S207,AvgGoalStats!$A$3:$AE$998,29,FALSE)</f>
        <v>#DIV/0!</v>
      </c>
      <c r="R207" s="50" t="e">
        <f>VLOOKUP($S207,AvgGoalStats!$A$3:$AE$998,30,FALSE)</f>
        <v>#DIV/0!</v>
      </c>
      <c r="S207" s="53" t="str">
        <f>Fixtures!A207</f>
        <v>Gençlerbirliği</v>
      </c>
      <c r="T207" s="54">
        <f>Fixtures!D207</f>
        <v>43694</v>
      </c>
      <c r="U207" s="53" t="str">
        <f>Fixtures!B207</f>
        <v>Rizespor</v>
      </c>
      <c r="V207" s="51" t="e">
        <f>VLOOKUP($U207,AvgGoalStats!$A$3:$AE$998,5,FALSE)</f>
        <v>#DIV/0!</v>
      </c>
      <c r="W207" s="50" t="e">
        <f>VLOOKUP($U207,AvgGoalStats!$A$3:$AE$998,7,FALSE)</f>
        <v>#DIV/0!</v>
      </c>
      <c r="X207" s="50" t="e">
        <f>VLOOKUP($U207,AvgGoalStats!$A$3:$AE$998,8,FALSE)</f>
        <v>#DIV/0!</v>
      </c>
      <c r="Y207" s="50" t="e">
        <f>VLOOKUP($U207,AvgGoalStats!$A$3:$AE$998,10,FALSE)</f>
        <v>#DIV/0!</v>
      </c>
      <c r="Z207" s="50" t="e">
        <f>VLOOKUP($U207,AvgGoalStats!$A$3:$AE$998,11,FALSE)</f>
        <v>#DIV/0!</v>
      </c>
      <c r="AA207" s="50" t="e">
        <f>VLOOKUP($U207,AvgGoalStats!$A$3:$AE$998,13,FALSE)</f>
        <v>#DIV/0!</v>
      </c>
      <c r="AB207" s="50" t="e">
        <f>VLOOKUP($U207,AvgGoalStats!$A$3:$AE$998,14,FALSE)</f>
        <v>#DIV/0!</v>
      </c>
      <c r="AC207" s="50" t="e">
        <f>VLOOKUP($U207,AvgGoalStats!$A$3:$AE$998,16,FALSE)</f>
        <v>#DIV/0!</v>
      </c>
      <c r="AD207" s="50" t="e">
        <f>VLOOKUP($U207,AvgGoalStats!$A$3:$AE$998,17,FALSE)</f>
        <v>#DIV/0!</v>
      </c>
      <c r="AE207" s="50" t="e">
        <f>VLOOKUP($U207,AvgGoalStats!$A$3:$AE$998,19,FALSE)</f>
        <v>#DIV/0!</v>
      </c>
      <c r="AF207" s="50" t="e">
        <f>VLOOKUP($U207,AvgGoalStats!$A$3:$AE$998,20,FALSE)</f>
        <v>#DIV/0!</v>
      </c>
      <c r="AG207" s="50" t="e">
        <f>VLOOKUP($U207,AvgGoalStats!$A$3:$AE$998,22,FALSE)</f>
        <v>#DIV/0!</v>
      </c>
      <c r="AH207" s="50" t="e">
        <f>VLOOKUP($U207,AvgGoalStats!$A$3:$AE$998,23,FALSE)</f>
        <v>#DIV/0!</v>
      </c>
      <c r="AI207" s="50" t="e">
        <f>VLOOKUP($U207,AvgGoalStats!$A$3:$AE$998,25,FALSE)</f>
        <v>#DIV/0!</v>
      </c>
      <c r="AJ207" s="50" t="e">
        <f>VLOOKUP($U207,AvgGoalStats!$A$3:$AE$998,26,FALSE)</f>
        <v>#DIV/0!</v>
      </c>
      <c r="AK207" s="50" t="e">
        <f>VLOOKUP($U207,AvgGoalStats!$A$3:$AE$998,28,FALSE)</f>
        <v>#DIV/0!</v>
      </c>
      <c r="AL207" s="50" t="e">
        <f>VLOOKUP($U207,AvgGoalStats!$A$3:$AE$998,29,FALSE)</f>
        <v>#DIV/0!</v>
      </c>
      <c r="AM207" s="50" t="e">
        <f>VLOOKUP($U207,AvgGoalStats!$A$3:$AE$998,31,FALSE)</f>
        <v>#DIV/0!</v>
      </c>
    </row>
    <row r="208" spans="1:39" hidden="1" x14ac:dyDescent="0.3">
      <c r="A208" s="51" t="e">
        <f>VLOOKUP($S208,AvgGoalStats!$A$3:$AE$998,5,FALSE)</f>
        <v>#DIV/0!</v>
      </c>
      <c r="B208" s="50" t="e">
        <f>VLOOKUP($S208,AvgGoalStats!$A$3:$AE$998,6,FALSE)</f>
        <v>#DIV/0!</v>
      </c>
      <c r="C208" s="50" t="e">
        <f>VLOOKUP($S208,AvgGoalStats!$A$3:$AE$998,8,FALSE)</f>
        <v>#DIV/0!</v>
      </c>
      <c r="D208" s="50" t="e">
        <f>VLOOKUP($S208,AvgGoalStats!$A$3:$AE$998,9,FALSE)</f>
        <v>#DIV/0!</v>
      </c>
      <c r="E208" s="50" t="e">
        <f>VLOOKUP($S208,AvgGoalStats!$A$3:$AE$998,11,FALSE)</f>
        <v>#DIV/0!</v>
      </c>
      <c r="F208" s="50" t="e">
        <f>VLOOKUP($S208,AvgGoalStats!$A$3:$AE$998,12,FALSE)</f>
        <v>#DIV/0!</v>
      </c>
      <c r="G208" s="50" t="e">
        <f>VLOOKUP($S208,AvgGoalStats!$A$3:$AE$998,14,FALSE)</f>
        <v>#DIV/0!</v>
      </c>
      <c r="H208" s="50" t="e">
        <f>VLOOKUP($S208,AvgGoalStats!$A$3:$AE$998,15,FALSE)</f>
        <v>#DIV/0!</v>
      </c>
      <c r="I208" s="50" t="e">
        <f>VLOOKUP($S208,AvgGoalStats!$A$3:$AE$998,17,FALSE)</f>
        <v>#DIV/0!</v>
      </c>
      <c r="J208" s="50" t="e">
        <f>VLOOKUP($S208,AvgGoalStats!$A$3:$AE$998,18,FALSE)</f>
        <v>#DIV/0!</v>
      </c>
      <c r="K208" s="50" t="e">
        <f>VLOOKUP($S208,AvgGoalStats!$A$3:$AE$998,20,FALSE)</f>
        <v>#DIV/0!</v>
      </c>
      <c r="L208" s="50" t="e">
        <f>VLOOKUP($S208,AvgGoalStats!$A$3:$AE$998,21,FALSE)</f>
        <v>#DIV/0!</v>
      </c>
      <c r="M208" s="50" t="e">
        <f>VLOOKUP($S208,AvgGoalStats!$A$3:$AE$998,23,FALSE)</f>
        <v>#DIV/0!</v>
      </c>
      <c r="N208" s="50" t="e">
        <f>VLOOKUP($S208,AvgGoalStats!$A$3:$AE$998,24,FALSE)</f>
        <v>#DIV/0!</v>
      </c>
      <c r="O208" s="50" t="e">
        <f>VLOOKUP($S208,AvgGoalStats!$A$3:$AE$998,26,FALSE)</f>
        <v>#DIV/0!</v>
      </c>
      <c r="P208" s="50" t="e">
        <f>VLOOKUP($S208,AvgGoalStats!$A$3:$AE$998,27,FALSE)</f>
        <v>#DIV/0!</v>
      </c>
      <c r="Q208" s="50" t="e">
        <f>VLOOKUP($S208,AvgGoalStats!$A$3:$AE$998,29,FALSE)</f>
        <v>#DIV/0!</v>
      </c>
      <c r="R208" s="50" t="e">
        <f>VLOOKUP($S208,AvgGoalStats!$A$3:$AE$998,30,FALSE)</f>
        <v>#DIV/0!</v>
      </c>
      <c r="S208" s="53" t="str">
        <f>Fixtures!A208</f>
        <v>Kayserispor</v>
      </c>
      <c r="T208" s="54">
        <f>Fixtures!D208</f>
        <v>43694</v>
      </c>
      <c r="U208" s="53" t="str">
        <f>Fixtures!B208</f>
        <v>Alanyaspor</v>
      </c>
      <c r="V208" s="51" t="e">
        <f>VLOOKUP($U208,AvgGoalStats!$A$3:$AE$998,5,FALSE)</f>
        <v>#DIV/0!</v>
      </c>
      <c r="W208" s="50" t="e">
        <f>VLOOKUP($U208,AvgGoalStats!$A$3:$AE$998,7,FALSE)</f>
        <v>#DIV/0!</v>
      </c>
      <c r="X208" s="50" t="e">
        <f>VLOOKUP($U208,AvgGoalStats!$A$3:$AE$998,8,FALSE)</f>
        <v>#DIV/0!</v>
      </c>
      <c r="Y208" s="50" t="e">
        <f>VLOOKUP($U208,AvgGoalStats!$A$3:$AE$998,10,FALSE)</f>
        <v>#DIV/0!</v>
      </c>
      <c r="Z208" s="50" t="e">
        <f>VLOOKUP($U208,AvgGoalStats!$A$3:$AE$998,11,FALSE)</f>
        <v>#DIV/0!</v>
      </c>
      <c r="AA208" s="50" t="e">
        <f>VLOOKUP($U208,AvgGoalStats!$A$3:$AE$998,13,FALSE)</f>
        <v>#DIV/0!</v>
      </c>
      <c r="AB208" s="50" t="e">
        <f>VLOOKUP($U208,AvgGoalStats!$A$3:$AE$998,14,FALSE)</f>
        <v>#DIV/0!</v>
      </c>
      <c r="AC208" s="50" t="e">
        <f>VLOOKUP($U208,AvgGoalStats!$A$3:$AE$998,16,FALSE)</f>
        <v>#DIV/0!</v>
      </c>
      <c r="AD208" s="50" t="e">
        <f>VLOOKUP($U208,AvgGoalStats!$A$3:$AE$998,17,FALSE)</f>
        <v>#DIV/0!</v>
      </c>
      <c r="AE208" s="50" t="e">
        <f>VLOOKUP($U208,AvgGoalStats!$A$3:$AE$998,19,FALSE)</f>
        <v>#DIV/0!</v>
      </c>
      <c r="AF208" s="50" t="e">
        <f>VLOOKUP($U208,AvgGoalStats!$A$3:$AE$998,20,FALSE)</f>
        <v>#DIV/0!</v>
      </c>
      <c r="AG208" s="50" t="e">
        <f>VLOOKUP($U208,AvgGoalStats!$A$3:$AE$998,22,FALSE)</f>
        <v>#DIV/0!</v>
      </c>
      <c r="AH208" s="50" t="e">
        <f>VLOOKUP($U208,AvgGoalStats!$A$3:$AE$998,23,FALSE)</f>
        <v>#DIV/0!</v>
      </c>
      <c r="AI208" s="50" t="e">
        <f>VLOOKUP($U208,AvgGoalStats!$A$3:$AE$998,25,FALSE)</f>
        <v>#DIV/0!</v>
      </c>
      <c r="AJ208" s="50" t="e">
        <f>VLOOKUP($U208,AvgGoalStats!$A$3:$AE$998,26,FALSE)</f>
        <v>#DIV/0!</v>
      </c>
      <c r="AK208" s="50" t="e">
        <f>VLOOKUP($U208,AvgGoalStats!$A$3:$AE$998,28,FALSE)</f>
        <v>#DIV/0!</v>
      </c>
      <c r="AL208" s="50" t="e">
        <f>VLOOKUP($U208,AvgGoalStats!$A$3:$AE$998,29,FALSE)</f>
        <v>#DIV/0!</v>
      </c>
      <c r="AM208" s="50" t="e">
        <f>VLOOKUP($U208,AvgGoalStats!$A$3:$AE$998,31,FALSE)</f>
        <v>#DIV/0!</v>
      </c>
    </row>
    <row r="209" spans="1:39" hidden="1" x14ac:dyDescent="0.3">
      <c r="A209" s="51">
        <f>VLOOKUP($S209,AvgGoalStats!$A$3:$AE$998,5,FALSE)</f>
        <v>3.1818181818181817</v>
      </c>
      <c r="B209" s="50">
        <f>VLOOKUP($S209,AvgGoalStats!$A$3:$AE$998,6,FALSE)</f>
        <v>3.5</v>
      </c>
      <c r="C209" s="50">
        <f>VLOOKUP($S209,AvgGoalStats!$A$3:$AE$998,8,FALSE)</f>
        <v>1.2727272727272727</v>
      </c>
      <c r="D209" s="50">
        <f>VLOOKUP($S209,AvgGoalStats!$A$3:$AE$998,9,FALSE)</f>
        <v>1.4</v>
      </c>
      <c r="E209" s="50">
        <f>VLOOKUP($S209,AvgGoalStats!$A$3:$AE$998,11,FALSE)</f>
        <v>1.9090909090909092</v>
      </c>
      <c r="F209" s="50">
        <f>VLOOKUP($S209,AvgGoalStats!$A$3:$AE$998,12,FALSE)</f>
        <v>2.1</v>
      </c>
      <c r="G209" s="50">
        <f>VLOOKUP($S209,AvgGoalStats!$A$3:$AE$998,14,FALSE)</f>
        <v>1.3636363636363635</v>
      </c>
      <c r="H209" s="50">
        <f>VLOOKUP($S209,AvgGoalStats!$A$3:$AE$998,15,FALSE)</f>
        <v>1.8</v>
      </c>
      <c r="I209" s="50">
        <f>VLOOKUP($S209,AvgGoalStats!$A$3:$AE$998,17,FALSE)</f>
        <v>0.59090909090909094</v>
      </c>
      <c r="J209" s="50">
        <f>VLOOKUP($S209,AvgGoalStats!$A$3:$AE$998,18,FALSE)</f>
        <v>0.7</v>
      </c>
      <c r="K209" s="50">
        <f>VLOOKUP($S209,AvgGoalStats!$A$3:$AE$998,20,FALSE)</f>
        <v>0.77272727272727271</v>
      </c>
      <c r="L209" s="50">
        <f>VLOOKUP($S209,AvgGoalStats!$A$3:$AE$998,21,FALSE)</f>
        <v>1.1000000000000001</v>
      </c>
      <c r="M209" s="50">
        <f>VLOOKUP($S209,AvgGoalStats!$A$3:$AE$998,23,FALSE)</f>
        <v>1.8181818181818181</v>
      </c>
      <c r="N209" s="50">
        <f>VLOOKUP($S209,AvgGoalStats!$A$3:$AE$998,24,FALSE)</f>
        <v>1.7</v>
      </c>
      <c r="O209" s="50">
        <f>VLOOKUP($S209,AvgGoalStats!$A$3:$AE$998,26,FALSE)</f>
        <v>0.68181818181818177</v>
      </c>
      <c r="P209" s="50">
        <f>VLOOKUP($S209,AvgGoalStats!$A$3:$AE$998,27,FALSE)</f>
        <v>0.7</v>
      </c>
      <c r="Q209" s="50">
        <f>VLOOKUP($S209,AvgGoalStats!$A$3:$AE$998,29,FALSE)</f>
        <v>1.1363636363636365</v>
      </c>
      <c r="R209" s="50">
        <f>VLOOKUP($S209,AvgGoalStats!$A$3:$AE$998,30,FALSE)</f>
        <v>1</v>
      </c>
      <c r="S209" s="53" t="str">
        <f>Fixtures!A209</f>
        <v>Shimizu S-Pulse</v>
      </c>
      <c r="T209" s="54">
        <f>Fixtures!D209</f>
        <v>43694</v>
      </c>
      <c r="U209" s="53" t="str">
        <f>Fixtures!B209</f>
        <v>Consadole Sapporo</v>
      </c>
      <c r="V209" s="51">
        <f>VLOOKUP($U209,AvgGoalStats!$A$3:$AE$998,5,FALSE)</f>
        <v>2.6818181818181817</v>
      </c>
      <c r="W209" s="50">
        <f>VLOOKUP($U209,AvgGoalStats!$A$3:$AE$998,7,FALSE)</f>
        <v>2.0909090909090908</v>
      </c>
      <c r="X209" s="50">
        <f>VLOOKUP($U209,AvgGoalStats!$A$3:$AE$998,8,FALSE)</f>
        <v>1.4090909090909092</v>
      </c>
      <c r="Y209" s="50">
        <f>VLOOKUP($U209,AvgGoalStats!$A$3:$AE$998,10,FALSE)</f>
        <v>0.72727272727272729</v>
      </c>
      <c r="Z209" s="50">
        <f>VLOOKUP($U209,AvgGoalStats!$A$3:$AE$998,11,FALSE)</f>
        <v>1.2727272727272727</v>
      </c>
      <c r="AA209" s="50">
        <f>VLOOKUP($U209,AvgGoalStats!$A$3:$AE$998,13,FALSE)</f>
        <v>1.3636363636363635</v>
      </c>
      <c r="AB209" s="50">
        <f>VLOOKUP($U209,AvgGoalStats!$A$3:$AE$998,14,FALSE)</f>
        <v>1.3181818181818181</v>
      </c>
      <c r="AC209" s="50">
        <f>VLOOKUP($U209,AvgGoalStats!$A$3:$AE$998,16,FALSE)</f>
        <v>1.0909090909090908</v>
      </c>
      <c r="AD209" s="50">
        <f>VLOOKUP($U209,AvgGoalStats!$A$3:$AE$998,17,FALSE)</f>
        <v>0.77272727272727271</v>
      </c>
      <c r="AE209" s="50">
        <f>VLOOKUP($U209,AvgGoalStats!$A$3:$AE$998,19,FALSE)</f>
        <v>0.63636363636363635</v>
      </c>
      <c r="AF209" s="50">
        <f>VLOOKUP($U209,AvgGoalStats!$A$3:$AE$998,20,FALSE)</f>
        <v>0.54545454545454541</v>
      </c>
      <c r="AG209" s="50">
        <f>VLOOKUP($U209,AvgGoalStats!$A$3:$AE$998,22,FALSE)</f>
        <v>0.45454545454545453</v>
      </c>
      <c r="AH209" s="50">
        <f>VLOOKUP($U209,AvgGoalStats!$A$3:$AE$998,23,FALSE)</f>
        <v>1.3636363636363635</v>
      </c>
      <c r="AI209" s="50">
        <f>VLOOKUP($U209,AvgGoalStats!$A$3:$AE$998,25,FALSE)</f>
        <v>1</v>
      </c>
      <c r="AJ209" s="50">
        <f>VLOOKUP($U209,AvgGoalStats!$A$3:$AE$998,26,FALSE)</f>
        <v>0.63636363636363635</v>
      </c>
      <c r="AK209" s="50">
        <f>VLOOKUP($U209,AvgGoalStats!$A$3:$AE$998,28,FALSE)</f>
        <v>9.0909090909090912E-2</v>
      </c>
      <c r="AL209" s="50">
        <f>VLOOKUP($U209,AvgGoalStats!$A$3:$AE$998,29,FALSE)</f>
        <v>0.72727272727272729</v>
      </c>
      <c r="AM209" s="50">
        <f>VLOOKUP($U209,AvgGoalStats!$A$3:$AE$998,31,FALSE)</f>
        <v>0.90909090909090906</v>
      </c>
    </row>
    <row r="210" spans="1:39" hidden="1" x14ac:dyDescent="0.3">
      <c r="A210" s="51">
        <f>VLOOKUP($S210,AvgGoalStats!$A$3:$AE$998,5,FALSE)</f>
        <v>2.5454545454545454</v>
      </c>
      <c r="B210" s="50">
        <f>VLOOKUP($S210,AvgGoalStats!$A$3:$AE$998,6,FALSE)</f>
        <v>2.8181818181818183</v>
      </c>
      <c r="C210" s="50">
        <f>VLOOKUP($S210,AvgGoalStats!$A$3:$AE$998,8,FALSE)</f>
        <v>1.0909090909090908</v>
      </c>
      <c r="D210" s="50">
        <f>VLOOKUP($S210,AvgGoalStats!$A$3:$AE$998,9,FALSE)</f>
        <v>1.5454545454545454</v>
      </c>
      <c r="E210" s="50">
        <f>VLOOKUP($S210,AvgGoalStats!$A$3:$AE$998,11,FALSE)</f>
        <v>1.4545454545454546</v>
      </c>
      <c r="F210" s="50">
        <f>VLOOKUP($S210,AvgGoalStats!$A$3:$AE$998,12,FALSE)</f>
        <v>1.2727272727272727</v>
      </c>
      <c r="G210" s="50">
        <f>VLOOKUP($S210,AvgGoalStats!$A$3:$AE$998,14,FALSE)</f>
        <v>1.3636363636363635</v>
      </c>
      <c r="H210" s="50">
        <f>VLOOKUP($S210,AvgGoalStats!$A$3:$AE$998,15,FALSE)</f>
        <v>1.4545454545454546</v>
      </c>
      <c r="I210" s="50">
        <f>VLOOKUP($S210,AvgGoalStats!$A$3:$AE$998,17,FALSE)</f>
        <v>0.45454545454545453</v>
      </c>
      <c r="J210" s="50">
        <f>VLOOKUP($S210,AvgGoalStats!$A$3:$AE$998,18,FALSE)</f>
        <v>0.63636363636363635</v>
      </c>
      <c r="K210" s="50">
        <f>VLOOKUP($S210,AvgGoalStats!$A$3:$AE$998,20,FALSE)</f>
        <v>0.90909090909090906</v>
      </c>
      <c r="L210" s="50">
        <f>VLOOKUP($S210,AvgGoalStats!$A$3:$AE$998,21,FALSE)</f>
        <v>0.81818181818181823</v>
      </c>
      <c r="M210" s="50">
        <f>VLOOKUP($S210,AvgGoalStats!$A$3:$AE$998,23,FALSE)</f>
        <v>1.1818181818181819</v>
      </c>
      <c r="N210" s="50">
        <f>VLOOKUP($S210,AvgGoalStats!$A$3:$AE$998,24,FALSE)</f>
        <v>1.3636363636363635</v>
      </c>
      <c r="O210" s="50">
        <f>VLOOKUP($S210,AvgGoalStats!$A$3:$AE$998,26,FALSE)</f>
        <v>0.63636363636363635</v>
      </c>
      <c r="P210" s="50">
        <f>VLOOKUP($S210,AvgGoalStats!$A$3:$AE$998,27,FALSE)</f>
        <v>0.90909090909090906</v>
      </c>
      <c r="Q210" s="50">
        <f>VLOOKUP($S210,AvgGoalStats!$A$3:$AE$998,29,FALSE)</f>
        <v>0.54545454545454541</v>
      </c>
      <c r="R210" s="50">
        <f>VLOOKUP($S210,AvgGoalStats!$A$3:$AE$998,30,FALSE)</f>
        <v>0.45454545454545453</v>
      </c>
      <c r="S210" s="53" t="str">
        <f>Fixtures!A210</f>
        <v>Vegalta Sendai</v>
      </c>
      <c r="T210" s="54">
        <f>Fixtures!D210</f>
        <v>43694</v>
      </c>
      <c r="U210" s="53" t="str">
        <f>Fixtures!B210</f>
        <v>Kawasaki Frontale</v>
      </c>
      <c r="V210" s="51">
        <f>VLOOKUP($U210,AvgGoalStats!$A$3:$AE$998,5,FALSE)</f>
        <v>2.15</v>
      </c>
      <c r="W210" s="50">
        <f>VLOOKUP($U210,AvgGoalStats!$A$3:$AE$998,7,FALSE)</f>
        <v>2.75</v>
      </c>
      <c r="X210" s="50">
        <f>VLOOKUP($U210,AvgGoalStats!$A$3:$AE$998,8,FALSE)</f>
        <v>1.55</v>
      </c>
      <c r="Y210" s="50">
        <f>VLOOKUP($U210,AvgGoalStats!$A$3:$AE$998,10,FALSE)</f>
        <v>2.25</v>
      </c>
      <c r="Z210" s="50">
        <f>VLOOKUP($U210,AvgGoalStats!$A$3:$AE$998,11,FALSE)</f>
        <v>0.6</v>
      </c>
      <c r="AA210" s="50">
        <f>VLOOKUP($U210,AvgGoalStats!$A$3:$AE$998,13,FALSE)</f>
        <v>0.5</v>
      </c>
      <c r="AB210" s="50">
        <f>VLOOKUP($U210,AvgGoalStats!$A$3:$AE$998,14,FALSE)</f>
        <v>0.95</v>
      </c>
      <c r="AC210" s="50">
        <f>VLOOKUP($U210,AvgGoalStats!$A$3:$AE$998,16,FALSE)</f>
        <v>1.25</v>
      </c>
      <c r="AD210" s="50">
        <f>VLOOKUP($U210,AvgGoalStats!$A$3:$AE$998,17,FALSE)</f>
        <v>0.7</v>
      </c>
      <c r="AE210" s="50">
        <f>VLOOKUP($U210,AvgGoalStats!$A$3:$AE$998,19,FALSE)</f>
        <v>1.125</v>
      </c>
      <c r="AF210" s="50">
        <f>VLOOKUP($U210,AvgGoalStats!$A$3:$AE$998,20,FALSE)</f>
        <v>0.25</v>
      </c>
      <c r="AG210" s="50">
        <f>VLOOKUP($U210,AvgGoalStats!$A$3:$AE$998,22,FALSE)</f>
        <v>0.125</v>
      </c>
      <c r="AH210" s="50">
        <f>VLOOKUP($U210,AvgGoalStats!$A$3:$AE$998,23,FALSE)</f>
        <v>1.2</v>
      </c>
      <c r="AI210" s="50">
        <f>VLOOKUP($U210,AvgGoalStats!$A$3:$AE$998,25,FALSE)</f>
        <v>1.5</v>
      </c>
      <c r="AJ210" s="50">
        <f>VLOOKUP($U210,AvgGoalStats!$A$3:$AE$998,26,FALSE)</f>
        <v>0.85</v>
      </c>
      <c r="AK210" s="50">
        <f>VLOOKUP($U210,AvgGoalStats!$A$3:$AE$998,28,FALSE)</f>
        <v>1.125</v>
      </c>
      <c r="AL210" s="50">
        <f>VLOOKUP($U210,AvgGoalStats!$A$3:$AE$998,29,FALSE)</f>
        <v>0.35</v>
      </c>
      <c r="AM210" s="50">
        <f>VLOOKUP($U210,AvgGoalStats!$A$3:$AE$998,31,FALSE)</f>
        <v>0.375</v>
      </c>
    </row>
    <row r="211" spans="1:39" hidden="1" x14ac:dyDescent="0.3">
      <c r="A211" s="51">
        <f>VLOOKUP($S211,AvgGoalStats!$A$3:$AE$998,5,FALSE)</f>
        <v>2.2727272727272729</v>
      </c>
      <c r="B211" s="50">
        <f>VLOOKUP($S211,AvgGoalStats!$A$3:$AE$998,6,FALSE)</f>
        <v>2.6428571428571428</v>
      </c>
      <c r="C211" s="50">
        <f>VLOOKUP($S211,AvgGoalStats!$A$3:$AE$998,8,FALSE)</f>
        <v>1.5454545454545454</v>
      </c>
      <c r="D211" s="50">
        <f>VLOOKUP($S211,AvgGoalStats!$A$3:$AE$998,9,FALSE)</f>
        <v>1.9285714285714286</v>
      </c>
      <c r="E211" s="50">
        <f>VLOOKUP($S211,AvgGoalStats!$A$3:$AE$998,11,FALSE)</f>
        <v>0.72727272727272729</v>
      </c>
      <c r="F211" s="50">
        <f>VLOOKUP($S211,AvgGoalStats!$A$3:$AE$998,12,FALSE)</f>
        <v>0.7142857142857143</v>
      </c>
      <c r="G211" s="50">
        <f>VLOOKUP($S211,AvgGoalStats!$A$3:$AE$998,14,FALSE)</f>
        <v>0.81818181818181823</v>
      </c>
      <c r="H211" s="50">
        <f>VLOOKUP($S211,AvgGoalStats!$A$3:$AE$998,15,FALSE)</f>
        <v>0.9285714285714286</v>
      </c>
      <c r="I211" s="50">
        <f>VLOOKUP($S211,AvgGoalStats!$A$3:$AE$998,17,FALSE)</f>
        <v>0.63636363636363635</v>
      </c>
      <c r="J211" s="50">
        <f>VLOOKUP($S211,AvgGoalStats!$A$3:$AE$998,18,FALSE)</f>
        <v>0.7142857142857143</v>
      </c>
      <c r="K211" s="50">
        <f>VLOOKUP($S211,AvgGoalStats!$A$3:$AE$998,20,FALSE)</f>
        <v>0.18181818181818182</v>
      </c>
      <c r="L211" s="50">
        <f>VLOOKUP($S211,AvgGoalStats!$A$3:$AE$998,21,FALSE)</f>
        <v>0.21428571428571427</v>
      </c>
      <c r="M211" s="50">
        <f>VLOOKUP($S211,AvgGoalStats!$A$3:$AE$998,23,FALSE)</f>
        <v>1.4545454545454546</v>
      </c>
      <c r="N211" s="50">
        <f>VLOOKUP($S211,AvgGoalStats!$A$3:$AE$998,24,FALSE)</f>
        <v>1.7142857142857142</v>
      </c>
      <c r="O211" s="50">
        <f>VLOOKUP($S211,AvgGoalStats!$A$3:$AE$998,26,FALSE)</f>
        <v>0.90909090909090906</v>
      </c>
      <c r="P211" s="50">
        <f>VLOOKUP($S211,AvgGoalStats!$A$3:$AE$998,27,FALSE)</f>
        <v>1.2142857142857142</v>
      </c>
      <c r="Q211" s="50">
        <f>VLOOKUP($S211,AvgGoalStats!$A$3:$AE$998,29,FALSE)</f>
        <v>0.54545454545454541</v>
      </c>
      <c r="R211" s="50">
        <f>VLOOKUP($S211,AvgGoalStats!$A$3:$AE$998,30,FALSE)</f>
        <v>0.5</v>
      </c>
      <c r="S211" s="53" t="str">
        <f>Fixtures!A211</f>
        <v>Tokyo</v>
      </c>
      <c r="T211" s="54">
        <f>Fixtures!D211</f>
        <v>43694</v>
      </c>
      <c r="U211" s="53" t="str">
        <f>Fixtures!B211</f>
        <v>Sanfrecce Hiroshima</v>
      </c>
      <c r="V211" s="51">
        <f>VLOOKUP($U211,AvgGoalStats!$A$3:$AE$998,5,FALSE)</f>
        <v>2.0476190476190474</v>
      </c>
      <c r="W211" s="50">
        <f>VLOOKUP($U211,AvgGoalStats!$A$3:$AE$998,7,FALSE)</f>
        <v>2.6363636363636362</v>
      </c>
      <c r="X211" s="50">
        <f>VLOOKUP($U211,AvgGoalStats!$A$3:$AE$998,8,FALSE)</f>
        <v>1.2857142857142858</v>
      </c>
      <c r="Y211" s="50">
        <f>VLOOKUP($U211,AvgGoalStats!$A$3:$AE$998,10,FALSE)</f>
        <v>1.6363636363636365</v>
      </c>
      <c r="Z211" s="50">
        <f>VLOOKUP($U211,AvgGoalStats!$A$3:$AE$998,11,FALSE)</f>
        <v>0.76190476190476186</v>
      </c>
      <c r="AA211" s="50">
        <f>VLOOKUP($U211,AvgGoalStats!$A$3:$AE$998,13,FALSE)</f>
        <v>1</v>
      </c>
      <c r="AB211" s="50">
        <f>VLOOKUP($U211,AvgGoalStats!$A$3:$AE$998,14,FALSE)</f>
        <v>0.7142857142857143</v>
      </c>
      <c r="AC211" s="50">
        <f>VLOOKUP($U211,AvgGoalStats!$A$3:$AE$998,16,FALSE)</f>
        <v>0.90909090909090906</v>
      </c>
      <c r="AD211" s="50">
        <f>VLOOKUP($U211,AvgGoalStats!$A$3:$AE$998,17,FALSE)</f>
        <v>0.38095238095238093</v>
      </c>
      <c r="AE211" s="50">
        <f>VLOOKUP($U211,AvgGoalStats!$A$3:$AE$998,19,FALSE)</f>
        <v>0.54545454545454541</v>
      </c>
      <c r="AF211" s="50">
        <f>VLOOKUP($U211,AvgGoalStats!$A$3:$AE$998,20,FALSE)</f>
        <v>0.33333333333333331</v>
      </c>
      <c r="AG211" s="50">
        <f>VLOOKUP($U211,AvgGoalStats!$A$3:$AE$998,22,FALSE)</f>
        <v>0.36363636363636365</v>
      </c>
      <c r="AH211" s="50">
        <f>VLOOKUP($U211,AvgGoalStats!$A$3:$AE$998,23,FALSE)</f>
        <v>1.3333333333333333</v>
      </c>
      <c r="AI211" s="50">
        <f>VLOOKUP($U211,AvgGoalStats!$A$3:$AE$998,25,FALSE)</f>
        <v>1.7272727272727273</v>
      </c>
      <c r="AJ211" s="50">
        <f>VLOOKUP($U211,AvgGoalStats!$A$3:$AE$998,26,FALSE)</f>
        <v>0.90476190476190477</v>
      </c>
      <c r="AK211" s="50">
        <f>VLOOKUP($U211,AvgGoalStats!$A$3:$AE$998,28,FALSE)</f>
        <v>1.0909090909090908</v>
      </c>
      <c r="AL211" s="50">
        <f>VLOOKUP($U211,AvgGoalStats!$A$3:$AE$998,29,FALSE)</f>
        <v>0.42857142857142855</v>
      </c>
      <c r="AM211" s="50">
        <f>VLOOKUP($U211,AvgGoalStats!$A$3:$AE$998,31,FALSE)</f>
        <v>0.63636363636363635</v>
      </c>
    </row>
    <row r="212" spans="1:39" hidden="1" x14ac:dyDescent="0.3">
      <c r="A212" s="51">
        <f>VLOOKUP($S212,AvgGoalStats!$A$3:$AE$998,5,FALSE)</f>
        <v>2.9090909090909092</v>
      </c>
      <c r="B212" s="50">
        <f>VLOOKUP($S212,AvgGoalStats!$A$3:$AE$998,6,FALSE)</f>
        <v>2.5454545454545454</v>
      </c>
      <c r="C212" s="50">
        <f>VLOOKUP($S212,AvgGoalStats!$A$3:$AE$998,8,FALSE)</f>
        <v>1.6363636363636365</v>
      </c>
      <c r="D212" s="50">
        <f>VLOOKUP($S212,AvgGoalStats!$A$3:$AE$998,9,FALSE)</f>
        <v>1.8181818181818181</v>
      </c>
      <c r="E212" s="50">
        <f>VLOOKUP($S212,AvgGoalStats!$A$3:$AE$998,11,FALSE)</f>
        <v>1.2727272727272727</v>
      </c>
      <c r="F212" s="50">
        <f>VLOOKUP($S212,AvgGoalStats!$A$3:$AE$998,12,FALSE)</f>
        <v>0.72727272727272729</v>
      </c>
      <c r="G212" s="50">
        <f>VLOOKUP($S212,AvgGoalStats!$A$3:$AE$998,14,FALSE)</f>
        <v>1.2727272727272727</v>
      </c>
      <c r="H212" s="50">
        <f>VLOOKUP($S212,AvgGoalStats!$A$3:$AE$998,15,FALSE)</f>
        <v>0.90909090909090906</v>
      </c>
      <c r="I212" s="50">
        <f>VLOOKUP($S212,AvgGoalStats!$A$3:$AE$998,17,FALSE)</f>
        <v>0.72727272727272729</v>
      </c>
      <c r="J212" s="50">
        <f>VLOOKUP($S212,AvgGoalStats!$A$3:$AE$998,18,FALSE)</f>
        <v>0.63636363636363635</v>
      </c>
      <c r="K212" s="50">
        <f>VLOOKUP($S212,AvgGoalStats!$A$3:$AE$998,20,FALSE)</f>
        <v>0.54545454545454541</v>
      </c>
      <c r="L212" s="50">
        <f>VLOOKUP($S212,AvgGoalStats!$A$3:$AE$998,21,FALSE)</f>
        <v>0.27272727272727271</v>
      </c>
      <c r="M212" s="50">
        <f>VLOOKUP($S212,AvgGoalStats!$A$3:$AE$998,23,FALSE)</f>
        <v>1.6363636363636365</v>
      </c>
      <c r="N212" s="50">
        <f>VLOOKUP($S212,AvgGoalStats!$A$3:$AE$998,24,FALSE)</f>
        <v>1.6363636363636365</v>
      </c>
      <c r="O212" s="50">
        <f>VLOOKUP($S212,AvgGoalStats!$A$3:$AE$998,26,FALSE)</f>
        <v>0.90909090909090906</v>
      </c>
      <c r="P212" s="50">
        <f>VLOOKUP($S212,AvgGoalStats!$A$3:$AE$998,27,FALSE)</f>
        <v>1.1818181818181819</v>
      </c>
      <c r="Q212" s="50">
        <f>VLOOKUP($S212,AvgGoalStats!$A$3:$AE$998,29,FALSE)</f>
        <v>0.72727272727272729</v>
      </c>
      <c r="R212" s="50">
        <f>VLOOKUP($S212,AvgGoalStats!$A$3:$AE$998,30,FALSE)</f>
        <v>0.45454545454545453</v>
      </c>
      <c r="S212" s="53" t="str">
        <f>Fixtures!A212</f>
        <v>Yokohama F. Marinos</v>
      </c>
      <c r="T212" s="54">
        <f>Fixtures!D212</f>
        <v>43694</v>
      </c>
      <c r="U212" s="53" t="str">
        <f>Fixtures!B212</f>
        <v>Cerezo Osaka</v>
      </c>
      <c r="V212" s="51">
        <f>VLOOKUP($U212,AvgGoalStats!$A$3:$AE$998,5,FALSE)</f>
        <v>1.6666666666666667</v>
      </c>
      <c r="W212" s="50">
        <f>VLOOKUP($U212,AvgGoalStats!$A$3:$AE$998,7,FALSE)</f>
        <v>1.8181818181818181</v>
      </c>
      <c r="X212" s="50">
        <f>VLOOKUP($U212,AvgGoalStats!$A$3:$AE$998,8,FALSE)</f>
        <v>0.95238095238095233</v>
      </c>
      <c r="Y212" s="50">
        <f>VLOOKUP($U212,AvgGoalStats!$A$3:$AE$998,10,FALSE)</f>
        <v>0.81818181818181823</v>
      </c>
      <c r="Z212" s="50">
        <f>VLOOKUP($U212,AvgGoalStats!$A$3:$AE$998,11,FALSE)</f>
        <v>0.7142857142857143</v>
      </c>
      <c r="AA212" s="50">
        <f>VLOOKUP($U212,AvgGoalStats!$A$3:$AE$998,13,FALSE)</f>
        <v>1</v>
      </c>
      <c r="AB212" s="50">
        <f>VLOOKUP($U212,AvgGoalStats!$A$3:$AE$998,14,FALSE)</f>
        <v>0.42857142857142855</v>
      </c>
      <c r="AC212" s="50">
        <f>VLOOKUP($U212,AvgGoalStats!$A$3:$AE$998,16,FALSE)</f>
        <v>0.45454545454545453</v>
      </c>
      <c r="AD212" s="50">
        <f>VLOOKUP($U212,AvgGoalStats!$A$3:$AE$998,17,FALSE)</f>
        <v>0.38095238095238093</v>
      </c>
      <c r="AE212" s="50">
        <f>VLOOKUP($U212,AvgGoalStats!$A$3:$AE$998,19,FALSE)</f>
        <v>0.45454545454545453</v>
      </c>
      <c r="AF212" s="50">
        <f>VLOOKUP($U212,AvgGoalStats!$A$3:$AE$998,20,FALSE)</f>
        <v>4.7619047619047616E-2</v>
      </c>
      <c r="AG212" s="50">
        <f>VLOOKUP($U212,AvgGoalStats!$A$3:$AE$998,22,FALSE)</f>
        <v>0</v>
      </c>
      <c r="AH212" s="50">
        <f>VLOOKUP($U212,AvgGoalStats!$A$3:$AE$998,23,FALSE)</f>
        <v>1.2380952380952381</v>
      </c>
      <c r="AI212" s="50">
        <f>VLOOKUP($U212,AvgGoalStats!$A$3:$AE$998,25,FALSE)</f>
        <v>1.3636363636363635</v>
      </c>
      <c r="AJ212" s="50">
        <f>VLOOKUP($U212,AvgGoalStats!$A$3:$AE$998,26,FALSE)</f>
        <v>0.5714285714285714</v>
      </c>
      <c r="AK212" s="50">
        <f>VLOOKUP($U212,AvgGoalStats!$A$3:$AE$998,28,FALSE)</f>
        <v>0.36363636363636365</v>
      </c>
      <c r="AL212" s="50">
        <f>VLOOKUP($U212,AvgGoalStats!$A$3:$AE$998,29,FALSE)</f>
        <v>0.66666666666666663</v>
      </c>
      <c r="AM212" s="50">
        <f>VLOOKUP($U212,AvgGoalStats!$A$3:$AE$998,31,FALSE)</f>
        <v>1</v>
      </c>
    </row>
    <row r="213" spans="1:39" hidden="1" x14ac:dyDescent="0.3">
      <c r="A213" s="51">
        <f>VLOOKUP($S213,AvgGoalStats!$A$3:$AE$998,5,FALSE)</f>
        <v>2.9523809523809526</v>
      </c>
      <c r="B213" s="50">
        <f>VLOOKUP($S213,AvgGoalStats!$A$3:$AE$998,6,FALSE)</f>
        <v>2.8181818181818183</v>
      </c>
      <c r="C213" s="50">
        <f>VLOOKUP($S213,AvgGoalStats!$A$3:$AE$998,8,FALSE)</f>
        <v>1.3333333333333333</v>
      </c>
      <c r="D213" s="50">
        <f>VLOOKUP($S213,AvgGoalStats!$A$3:$AE$998,9,FALSE)</f>
        <v>1.3636363636363635</v>
      </c>
      <c r="E213" s="50">
        <f>VLOOKUP($S213,AvgGoalStats!$A$3:$AE$998,11,FALSE)</f>
        <v>1.6190476190476191</v>
      </c>
      <c r="F213" s="50">
        <f>VLOOKUP($S213,AvgGoalStats!$A$3:$AE$998,12,FALSE)</f>
        <v>1.4545454545454546</v>
      </c>
      <c r="G213" s="50">
        <f>VLOOKUP($S213,AvgGoalStats!$A$3:$AE$998,14,FALSE)</f>
        <v>0.90476190476190477</v>
      </c>
      <c r="H213" s="50">
        <f>VLOOKUP($S213,AvgGoalStats!$A$3:$AE$998,15,FALSE)</f>
        <v>0.72727272727272729</v>
      </c>
      <c r="I213" s="50">
        <f>VLOOKUP($S213,AvgGoalStats!$A$3:$AE$998,17,FALSE)</f>
        <v>0.38095238095238093</v>
      </c>
      <c r="J213" s="50">
        <f>VLOOKUP($S213,AvgGoalStats!$A$3:$AE$998,18,FALSE)</f>
        <v>0.36363636363636365</v>
      </c>
      <c r="K213" s="50">
        <f>VLOOKUP($S213,AvgGoalStats!$A$3:$AE$998,20,FALSE)</f>
        <v>0.52380952380952384</v>
      </c>
      <c r="L213" s="50">
        <f>VLOOKUP($S213,AvgGoalStats!$A$3:$AE$998,21,FALSE)</f>
        <v>0.36363636363636365</v>
      </c>
      <c r="M213" s="50">
        <f>VLOOKUP($S213,AvgGoalStats!$A$3:$AE$998,23,FALSE)</f>
        <v>2.0476190476190474</v>
      </c>
      <c r="N213" s="50">
        <f>VLOOKUP($S213,AvgGoalStats!$A$3:$AE$998,24,FALSE)</f>
        <v>2.0909090909090908</v>
      </c>
      <c r="O213" s="50">
        <f>VLOOKUP($S213,AvgGoalStats!$A$3:$AE$998,26,FALSE)</f>
        <v>0.95238095238095233</v>
      </c>
      <c r="P213" s="50">
        <f>VLOOKUP($S213,AvgGoalStats!$A$3:$AE$998,27,FALSE)</f>
        <v>1</v>
      </c>
      <c r="Q213" s="50">
        <f>VLOOKUP($S213,AvgGoalStats!$A$3:$AE$998,29,FALSE)</f>
        <v>1.0952380952380953</v>
      </c>
      <c r="R213" s="50">
        <f>VLOOKUP($S213,AvgGoalStats!$A$3:$AE$998,30,FALSE)</f>
        <v>1.0909090909090908</v>
      </c>
      <c r="S213" s="53" t="str">
        <f>Fixtures!A213</f>
        <v>Shonan Bellmare</v>
      </c>
      <c r="T213" s="54">
        <f>Fixtures!D213</f>
        <v>43694</v>
      </c>
      <c r="U213" s="53" t="str">
        <f>Fixtures!B213</f>
        <v>Sagan Tosu</v>
      </c>
      <c r="V213" s="51">
        <f>VLOOKUP($U213,AvgGoalStats!$A$3:$AE$998,5,FALSE)</f>
        <v>2.1904761904761907</v>
      </c>
      <c r="W213" s="50">
        <f>VLOOKUP($U213,AvgGoalStats!$A$3:$AE$998,7,FALSE)</f>
        <v>1.8181818181818181</v>
      </c>
      <c r="X213" s="50">
        <f>VLOOKUP($U213,AvgGoalStats!$A$3:$AE$998,8,FALSE)</f>
        <v>0.7142857142857143</v>
      </c>
      <c r="Y213" s="50">
        <f>VLOOKUP($U213,AvgGoalStats!$A$3:$AE$998,10,FALSE)</f>
        <v>0.36363636363636365</v>
      </c>
      <c r="Z213" s="50">
        <f>VLOOKUP($U213,AvgGoalStats!$A$3:$AE$998,11,FALSE)</f>
        <v>1.4761904761904763</v>
      </c>
      <c r="AA213" s="50">
        <f>VLOOKUP($U213,AvgGoalStats!$A$3:$AE$998,13,FALSE)</f>
        <v>1.4545454545454546</v>
      </c>
      <c r="AB213" s="50">
        <f>VLOOKUP($U213,AvgGoalStats!$A$3:$AE$998,14,FALSE)</f>
        <v>0.76190476190476186</v>
      </c>
      <c r="AC213" s="50">
        <f>VLOOKUP($U213,AvgGoalStats!$A$3:$AE$998,16,FALSE)</f>
        <v>0.81818181818181823</v>
      </c>
      <c r="AD213" s="50">
        <f>VLOOKUP($U213,AvgGoalStats!$A$3:$AE$998,17,FALSE)</f>
        <v>0.2857142857142857</v>
      </c>
      <c r="AE213" s="50">
        <f>VLOOKUP($U213,AvgGoalStats!$A$3:$AE$998,19,FALSE)</f>
        <v>0.18181818181818182</v>
      </c>
      <c r="AF213" s="50">
        <f>VLOOKUP($U213,AvgGoalStats!$A$3:$AE$998,20,FALSE)</f>
        <v>0.47619047619047616</v>
      </c>
      <c r="AG213" s="50">
        <f>VLOOKUP($U213,AvgGoalStats!$A$3:$AE$998,22,FALSE)</f>
        <v>0.63636363636363635</v>
      </c>
      <c r="AH213" s="50">
        <f>VLOOKUP($U213,AvgGoalStats!$A$3:$AE$998,23,FALSE)</f>
        <v>1.4285714285714286</v>
      </c>
      <c r="AI213" s="50">
        <f>VLOOKUP($U213,AvgGoalStats!$A$3:$AE$998,25,FALSE)</f>
        <v>1</v>
      </c>
      <c r="AJ213" s="50">
        <f>VLOOKUP($U213,AvgGoalStats!$A$3:$AE$998,26,FALSE)</f>
        <v>0.42857142857142855</v>
      </c>
      <c r="AK213" s="50">
        <f>VLOOKUP($U213,AvgGoalStats!$A$3:$AE$998,28,FALSE)</f>
        <v>0.18181818181818182</v>
      </c>
      <c r="AL213" s="50">
        <f>VLOOKUP($U213,AvgGoalStats!$A$3:$AE$998,29,FALSE)</f>
        <v>1</v>
      </c>
      <c r="AM213" s="50">
        <f>VLOOKUP($U213,AvgGoalStats!$A$3:$AE$998,31,FALSE)</f>
        <v>0.81818181818181823</v>
      </c>
    </row>
    <row r="214" spans="1:39" hidden="1" x14ac:dyDescent="0.3">
      <c r="A214" s="51">
        <f>VLOOKUP($S214,AvgGoalStats!$A$3:$AE$998,5,FALSE)</f>
        <v>3.2727272727272729</v>
      </c>
      <c r="B214" s="50">
        <f>VLOOKUP($S214,AvgGoalStats!$A$3:$AE$998,6,FALSE)</f>
        <v>3.6</v>
      </c>
      <c r="C214" s="50">
        <f>VLOOKUP($S214,AvgGoalStats!$A$3:$AE$998,8,FALSE)</f>
        <v>1.5</v>
      </c>
      <c r="D214" s="50">
        <f>VLOOKUP($S214,AvgGoalStats!$A$3:$AE$998,9,FALSE)</f>
        <v>1.8</v>
      </c>
      <c r="E214" s="50">
        <f>VLOOKUP($S214,AvgGoalStats!$A$3:$AE$998,11,FALSE)</f>
        <v>1.7727272727272727</v>
      </c>
      <c r="F214" s="50">
        <f>VLOOKUP($S214,AvgGoalStats!$A$3:$AE$998,12,FALSE)</f>
        <v>1.8</v>
      </c>
      <c r="G214" s="50">
        <f>VLOOKUP($S214,AvgGoalStats!$A$3:$AE$998,14,FALSE)</f>
        <v>1.1818181818181819</v>
      </c>
      <c r="H214" s="50">
        <f>VLOOKUP($S214,AvgGoalStats!$A$3:$AE$998,15,FALSE)</f>
        <v>1.2</v>
      </c>
      <c r="I214" s="50">
        <f>VLOOKUP($S214,AvgGoalStats!$A$3:$AE$998,17,FALSE)</f>
        <v>0.5</v>
      </c>
      <c r="J214" s="50">
        <f>VLOOKUP($S214,AvgGoalStats!$A$3:$AE$998,18,FALSE)</f>
        <v>0.5</v>
      </c>
      <c r="K214" s="50">
        <f>VLOOKUP($S214,AvgGoalStats!$A$3:$AE$998,20,FALSE)</f>
        <v>0.68181818181818177</v>
      </c>
      <c r="L214" s="50">
        <f>VLOOKUP($S214,AvgGoalStats!$A$3:$AE$998,21,FALSE)</f>
        <v>0.7</v>
      </c>
      <c r="M214" s="50">
        <f>VLOOKUP($S214,AvgGoalStats!$A$3:$AE$998,23,FALSE)</f>
        <v>2.0909090909090908</v>
      </c>
      <c r="N214" s="50">
        <f>VLOOKUP($S214,AvgGoalStats!$A$3:$AE$998,24,FALSE)</f>
        <v>2.4</v>
      </c>
      <c r="O214" s="50">
        <f>VLOOKUP($S214,AvgGoalStats!$A$3:$AE$998,26,FALSE)</f>
        <v>1</v>
      </c>
      <c r="P214" s="50">
        <f>VLOOKUP($S214,AvgGoalStats!$A$3:$AE$998,27,FALSE)</f>
        <v>1.3</v>
      </c>
      <c r="Q214" s="50">
        <f>VLOOKUP($S214,AvgGoalStats!$A$3:$AE$998,29,FALSE)</f>
        <v>1.0909090909090908</v>
      </c>
      <c r="R214" s="50">
        <f>VLOOKUP($S214,AvgGoalStats!$A$3:$AE$998,30,FALSE)</f>
        <v>1.1000000000000001</v>
      </c>
      <c r="S214" s="53" t="str">
        <f>Fixtures!A214</f>
        <v>Vissel Kobe</v>
      </c>
      <c r="T214" s="54">
        <f>Fixtures!D214</f>
        <v>43694</v>
      </c>
      <c r="U214" s="53" t="str">
        <f>Fixtures!B214</f>
        <v>Urawa Reds</v>
      </c>
      <c r="V214" s="51">
        <f>VLOOKUP($U214,AvgGoalStats!$A$3:$AE$998,5,FALSE)</f>
        <v>2.3333333333333335</v>
      </c>
      <c r="W214" s="50">
        <f>VLOOKUP($U214,AvgGoalStats!$A$3:$AE$998,7,FALSE)</f>
        <v>2.0909090909090908</v>
      </c>
      <c r="X214" s="50">
        <f>VLOOKUP($U214,AvgGoalStats!$A$3:$AE$998,8,FALSE)</f>
        <v>1</v>
      </c>
      <c r="Y214" s="50">
        <f>VLOOKUP($U214,AvgGoalStats!$A$3:$AE$998,10,FALSE)</f>
        <v>1.0909090909090908</v>
      </c>
      <c r="Z214" s="50">
        <f>VLOOKUP($U214,AvgGoalStats!$A$3:$AE$998,11,FALSE)</f>
        <v>1.3333333333333333</v>
      </c>
      <c r="AA214" s="50">
        <f>VLOOKUP($U214,AvgGoalStats!$A$3:$AE$998,13,FALSE)</f>
        <v>1</v>
      </c>
      <c r="AB214" s="50">
        <f>VLOOKUP($U214,AvgGoalStats!$A$3:$AE$998,14,FALSE)</f>
        <v>0.95238095238095233</v>
      </c>
      <c r="AC214" s="50">
        <f>VLOOKUP($U214,AvgGoalStats!$A$3:$AE$998,16,FALSE)</f>
        <v>0.54545454545454541</v>
      </c>
      <c r="AD214" s="50">
        <f>VLOOKUP($U214,AvgGoalStats!$A$3:$AE$998,17,FALSE)</f>
        <v>0.42857142857142855</v>
      </c>
      <c r="AE214" s="50">
        <f>VLOOKUP($U214,AvgGoalStats!$A$3:$AE$998,19,FALSE)</f>
        <v>0.27272727272727271</v>
      </c>
      <c r="AF214" s="50">
        <f>VLOOKUP($U214,AvgGoalStats!$A$3:$AE$998,20,FALSE)</f>
        <v>0.52380952380952384</v>
      </c>
      <c r="AG214" s="50">
        <f>VLOOKUP($U214,AvgGoalStats!$A$3:$AE$998,22,FALSE)</f>
        <v>0.27272727272727271</v>
      </c>
      <c r="AH214" s="50">
        <f>VLOOKUP($U214,AvgGoalStats!$A$3:$AE$998,23,FALSE)</f>
        <v>1.3809523809523809</v>
      </c>
      <c r="AI214" s="50">
        <f>VLOOKUP($U214,AvgGoalStats!$A$3:$AE$998,25,FALSE)</f>
        <v>1.5454545454545454</v>
      </c>
      <c r="AJ214" s="50">
        <f>VLOOKUP($U214,AvgGoalStats!$A$3:$AE$998,26,FALSE)</f>
        <v>0.5714285714285714</v>
      </c>
      <c r="AK214" s="50">
        <f>VLOOKUP($U214,AvgGoalStats!$A$3:$AE$998,28,FALSE)</f>
        <v>0.81818181818181823</v>
      </c>
      <c r="AL214" s="50">
        <f>VLOOKUP($U214,AvgGoalStats!$A$3:$AE$998,29,FALSE)</f>
        <v>0.80952380952380953</v>
      </c>
      <c r="AM214" s="50">
        <f>VLOOKUP($U214,AvgGoalStats!$A$3:$AE$998,31,FALSE)</f>
        <v>0.72727272727272729</v>
      </c>
    </row>
    <row r="215" spans="1:39" hidden="1" x14ac:dyDescent="0.3">
      <c r="A215" s="51">
        <f>VLOOKUP($S215,AvgGoalStats!$A$3:$AE$998,5,FALSE)</f>
        <v>2.2272727272727271</v>
      </c>
      <c r="B215" s="50">
        <f>VLOOKUP($S215,AvgGoalStats!$A$3:$AE$998,6,FALSE)</f>
        <v>1.8181818181818181</v>
      </c>
      <c r="C215" s="50">
        <f>VLOOKUP($S215,AvgGoalStats!$A$3:$AE$998,8,FALSE)</f>
        <v>1.2272727272727273</v>
      </c>
      <c r="D215" s="50">
        <f>VLOOKUP($S215,AvgGoalStats!$A$3:$AE$998,9,FALSE)</f>
        <v>1.1818181818181819</v>
      </c>
      <c r="E215" s="50">
        <f>VLOOKUP($S215,AvgGoalStats!$A$3:$AE$998,11,FALSE)</f>
        <v>1</v>
      </c>
      <c r="F215" s="50">
        <f>VLOOKUP($S215,AvgGoalStats!$A$3:$AE$998,12,FALSE)</f>
        <v>0.63636363636363635</v>
      </c>
      <c r="G215" s="50">
        <f>VLOOKUP($S215,AvgGoalStats!$A$3:$AE$998,14,FALSE)</f>
        <v>0.77272727272727271</v>
      </c>
      <c r="H215" s="50">
        <f>VLOOKUP($S215,AvgGoalStats!$A$3:$AE$998,15,FALSE)</f>
        <v>0.54545454545454541</v>
      </c>
      <c r="I215" s="50">
        <f>VLOOKUP($S215,AvgGoalStats!$A$3:$AE$998,17,FALSE)</f>
        <v>0.36363636363636365</v>
      </c>
      <c r="J215" s="50">
        <f>VLOOKUP($S215,AvgGoalStats!$A$3:$AE$998,18,FALSE)</f>
        <v>0.18181818181818182</v>
      </c>
      <c r="K215" s="50">
        <f>VLOOKUP($S215,AvgGoalStats!$A$3:$AE$998,20,FALSE)</f>
        <v>0.40909090909090912</v>
      </c>
      <c r="L215" s="50">
        <f>VLOOKUP($S215,AvgGoalStats!$A$3:$AE$998,21,FALSE)</f>
        <v>0.36363636363636365</v>
      </c>
      <c r="M215" s="50">
        <f>VLOOKUP($S215,AvgGoalStats!$A$3:$AE$998,23,FALSE)</f>
        <v>1.4545454545454546</v>
      </c>
      <c r="N215" s="50">
        <f>VLOOKUP($S215,AvgGoalStats!$A$3:$AE$998,24,FALSE)</f>
        <v>1.2727272727272727</v>
      </c>
      <c r="O215" s="50">
        <f>VLOOKUP($S215,AvgGoalStats!$A$3:$AE$998,26,FALSE)</f>
        <v>0.86363636363636365</v>
      </c>
      <c r="P215" s="50">
        <f>VLOOKUP($S215,AvgGoalStats!$A$3:$AE$998,27,FALSE)</f>
        <v>1</v>
      </c>
      <c r="Q215" s="50">
        <f>VLOOKUP($S215,AvgGoalStats!$A$3:$AE$998,29,FALSE)</f>
        <v>0.59090909090909094</v>
      </c>
      <c r="R215" s="50">
        <f>VLOOKUP($S215,AvgGoalStats!$A$3:$AE$998,30,FALSE)</f>
        <v>0.27272727272727271</v>
      </c>
      <c r="S215" s="53" t="str">
        <f>Fixtures!A215</f>
        <v>Oita Trinita</v>
      </c>
      <c r="T215" s="54">
        <f>Fixtures!D215</f>
        <v>43694</v>
      </c>
      <c r="U215" s="53" t="str">
        <f>Fixtures!B215</f>
        <v>Kashima Antlers</v>
      </c>
      <c r="V215" s="51">
        <f>VLOOKUP($U215,AvgGoalStats!$A$3:$AE$998,5,FALSE)</f>
        <v>2.7619047619047619</v>
      </c>
      <c r="W215" s="50">
        <f>VLOOKUP($U215,AvgGoalStats!$A$3:$AE$998,7,FALSE)</f>
        <v>2.8</v>
      </c>
      <c r="X215" s="50">
        <f>VLOOKUP($U215,AvgGoalStats!$A$3:$AE$998,8,FALSE)</f>
        <v>1.8095238095238095</v>
      </c>
      <c r="Y215" s="50">
        <f>VLOOKUP($U215,AvgGoalStats!$A$3:$AE$998,10,FALSE)</f>
        <v>1.5</v>
      </c>
      <c r="Z215" s="50">
        <f>VLOOKUP($U215,AvgGoalStats!$A$3:$AE$998,11,FALSE)</f>
        <v>0.95238095238095233</v>
      </c>
      <c r="AA215" s="50">
        <f>VLOOKUP($U215,AvgGoalStats!$A$3:$AE$998,13,FALSE)</f>
        <v>1.3</v>
      </c>
      <c r="AB215" s="50">
        <f>VLOOKUP($U215,AvgGoalStats!$A$3:$AE$998,14,FALSE)</f>
        <v>1.1428571428571428</v>
      </c>
      <c r="AC215" s="50">
        <f>VLOOKUP($U215,AvgGoalStats!$A$3:$AE$998,16,FALSE)</f>
        <v>1.3</v>
      </c>
      <c r="AD215" s="50">
        <f>VLOOKUP($U215,AvgGoalStats!$A$3:$AE$998,17,FALSE)</f>
        <v>0.76190476190476186</v>
      </c>
      <c r="AE215" s="50">
        <f>VLOOKUP($U215,AvgGoalStats!$A$3:$AE$998,19,FALSE)</f>
        <v>0.8</v>
      </c>
      <c r="AF215" s="50">
        <f>VLOOKUP($U215,AvgGoalStats!$A$3:$AE$998,20,FALSE)</f>
        <v>0.38095238095238093</v>
      </c>
      <c r="AG215" s="50">
        <f>VLOOKUP($U215,AvgGoalStats!$A$3:$AE$998,22,FALSE)</f>
        <v>0.5</v>
      </c>
      <c r="AH215" s="50">
        <f>VLOOKUP($U215,AvgGoalStats!$A$3:$AE$998,23,FALSE)</f>
        <v>1.6190476190476191</v>
      </c>
      <c r="AI215" s="50">
        <f>VLOOKUP($U215,AvgGoalStats!$A$3:$AE$998,25,FALSE)</f>
        <v>1.5</v>
      </c>
      <c r="AJ215" s="50">
        <f>VLOOKUP($U215,AvgGoalStats!$A$3:$AE$998,26,FALSE)</f>
        <v>1.0476190476190477</v>
      </c>
      <c r="AK215" s="50">
        <f>VLOOKUP($U215,AvgGoalStats!$A$3:$AE$998,28,FALSE)</f>
        <v>0.7</v>
      </c>
      <c r="AL215" s="50">
        <f>VLOOKUP($U215,AvgGoalStats!$A$3:$AE$998,29,FALSE)</f>
        <v>0.5714285714285714</v>
      </c>
      <c r="AM215" s="50">
        <f>VLOOKUP($U215,AvgGoalStats!$A$3:$AE$998,31,FALSE)</f>
        <v>0.8</v>
      </c>
    </row>
    <row r="216" spans="1:39" hidden="1" x14ac:dyDescent="0.3">
      <c r="A216" s="51">
        <f>VLOOKUP($S216,AvgGoalStats!$A$3:$AE$998,5,FALSE)</f>
        <v>2.6153846153846154</v>
      </c>
      <c r="B216" s="50">
        <f>VLOOKUP($S216,AvgGoalStats!$A$3:$AE$998,6,FALSE)</f>
        <v>2.5</v>
      </c>
      <c r="C216" s="50">
        <f>VLOOKUP($S216,AvgGoalStats!$A$3:$AE$998,8,FALSE)</f>
        <v>1.0769230769230769</v>
      </c>
      <c r="D216" s="50">
        <f>VLOOKUP($S216,AvgGoalStats!$A$3:$AE$998,9,FALSE)</f>
        <v>1.3333333333333333</v>
      </c>
      <c r="E216" s="50">
        <f>VLOOKUP($S216,AvgGoalStats!$A$3:$AE$998,11,FALSE)</f>
        <v>1.5384615384615385</v>
      </c>
      <c r="F216" s="50">
        <f>VLOOKUP($S216,AvgGoalStats!$A$3:$AE$998,12,FALSE)</f>
        <v>1.1666666666666667</v>
      </c>
      <c r="G216" s="50">
        <f>VLOOKUP($S216,AvgGoalStats!$A$3:$AE$998,14,FALSE)</f>
        <v>2</v>
      </c>
      <c r="H216" s="50">
        <f>VLOOKUP($S216,AvgGoalStats!$A$3:$AE$998,15,FALSE)</f>
        <v>2.1666666666666665</v>
      </c>
      <c r="I216" s="50">
        <f>VLOOKUP($S216,AvgGoalStats!$A$3:$AE$998,17,FALSE)</f>
        <v>0.61538461538461542</v>
      </c>
      <c r="J216" s="50">
        <f>VLOOKUP($S216,AvgGoalStats!$A$3:$AE$998,18,FALSE)</f>
        <v>1</v>
      </c>
      <c r="K216" s="50">
        <f>VLOOKUP($S216,AvgGoalStats!$A$3:$AE$998,20,FALSE)</f>
        <v>1.3846153846153846</v>
      </c>
      <c r="L216" s="50">
        <f>VLOOKUP($S216,AvgGoalStats!$A$3:$AE$998,21,FALSE)</f>
        <v>1.1666666666666667</v>
      </c>
      <c r="M216" s="50">
        <f>VLOOKUP($S216,AvgGoalStats!$A$3:$AE$998,23,FALSE)</f>
        <v>0.61538461538461542</v>
      </c>
      <c r="N216" s="50">
        <f>VLOOKUP($S216,AvgGoalStats!$A$3:$AE$998,24,FALSE)</f>
        <v>0.33333333333333331</v>
      </c>
      <c r="O216" s="50">
        <f>VLOOKUP($S216,AvgGoalStats!$A$3:$AE$998,26,FALSE)</f>
        <v>0.46153846153846156</v>
      </c>
      <c r="P216" s="50">
        <f>VLOOKUP($S216,AvgGoalStats!$A$3:$AE$998,27,FALSE)</f>
        <v>0.33333333333333331</v>
      </c>
      <c r="Q216" s="50">
        <f>VLOOKUP($S216,AvgGoalStats!$A$3:$AE$998,29,FALSE)</f>
        <v>0.15384615384615385</v>
      </c>
      <c r="R216" s="50">
        <f>VLOOKUP($S216,AvgGoalStats!$A$3:$AE$998,30,FALSE)</f>
        <v>0</v>
      </c>
      <c r="S216" s="53" t="str">
        <f>Fixtures!A216</f>
        <v>Fortaleza</v>
      </c>
      <c r="T216" s="54">
        <f>Fixtures!D216</f>
        <v>43694</v>
      </c>
      <c r="U216" s="53" t="str">
        <f>Fixtures!B216</f>
        <v>Internacional</v>
      </c>
      <c r="V216" s="51">
        <f>VLOOKUP($U216,AvgGoalStats!$A$3:$AE$998,5,FALSE)</f>
        <v>2.1538461538461537</v>
      </c>
      <c r="W216" s="50">
        <f>VLOOKUP($U216,AvgGoalStats!$A$3:$AE$998,7,FALSE)</f>
        <v>1.6666666666666667</v>
      </c>
      <c r="X216" s="50">
        <f>VLOOKUP($U216,AvgGoalStats!$A$3:$AE$998,8,FALSE)</f>
        <v>1.2307692307692308</v>
      </c>
      <c r="Y216" s="50">
        <f>VLOOKUP($U216,AvgGoalStats!$A$3:$AE$998,10,FALSE)</f>
        <v>0.33333333333333331</v>
      </c>
      <c r="Z216" s="50">
        <f>VLOOKUP($U216,AvgGoalStats!$A$3:$AE$998,11,FALSE)</f>
        <v>0.92307692307692313</v>
      </c>
      <c r="AA216" s="50">
        <f>VLOOKUP($U216,AvgGoalStats!$A$3:$AE$998,13,FALSE)</f>
        <v>1.3333333333333333</v>
      </c>
      <c r="AB216" s="50">
        <f>VLOOKUP($U216,AvgGoalStats!$A$3:$AE$998,14,FALSE)</f>
        <v>1.3846153846153846</v>
      </c>
      <c r="AC216" s="50">
        <f>VLOOKUP($U216,AvgGoalStats!$A$3:$AE$998,16,FALSE)</f>
        <v>1.3333333333333333</v>
      </c>
      <c r="AD216" s="50">
        <f>VLOOKUP($U216,AvgGoalStats!$A$3:$AE$998,17,FALSE)</f>
        <v>0.69230769230769229</v>
      </c>
      <c r="AE216" s="50">
        <f>VLOOKUP($U216,AvgGoalStats!$A$3:$AE$998,19,FALSE)</f>
        <v>0.16666666666666666</v>
      </c>
      <c r="AF216" s="50">
        <f>VLOOKUP($U216,AvgGoalStats!$A$3:$AE$998,20,FALSE)</f>
        <v>0.69230769230769229</v>
      </c>
      <c r="AG216" s="50">
        <f>VLOOKUP($U216,AvgGoalStats!$A$3:$AE$998,22,FALSE)</f>
        <v>1.1666666666666667</v>
      </c>
      <c r="AH216" s="50">
        <f>VLOOKUP($U216,AvgGoalStats!$A$3:$AE$998,23,FALSE)</f>
        <v>0.76923076923076927</v>
      </c>
      <c r="AI216" s="50">
        <f>VLOOKUP($U216,AvgGoalStats!$A$3:$AE$998,25,FALSE)</f>
        <v>0.33333333333333331</v>
      </c>
      <c r="AJ216" s="50">
        <f>VLOOKUP($U216,AvgGoalStats!$A$3:$AE$998,26,FALSE)</f>
        <v>0.53846153846153844</v>
      </c>
      <c r="AK216" s="50">
        <f>VLOOKUP($U216,AvgGoalStats!$A$3:$AE$998,28,FALSE)</f>
        <v>0.16666666666666666</v>
      </c>
      <c r="AL216" s="50">
        <f>VLOOKUP($U216,AvgGoalStats!$A$3:$AE$998,29,FALSE)</f>
        <v>0.23076923076923078</v>
      </c>
      <c r="AM216" s="50">
        <f>VLOOKUP($U216,AvgGoalStats!$A$3:$AE$998,31,FALSE)</f>
        <v>0.16666666666666666</v>
      </c>
    </row>
    <row r="217" spans="1:39" hidden="1" x14ac:dyDescent="0.3">
      <c r="A217" s="51">
        <f>VLOOKUP($S217,AvgGoalStats!$A$3:$AE$998,5,FALSE)</f>
        <v>1.7692307692307692</v>
      </c>
      <c r="B217" s="50">
        <f>VLOOKUP($S217,AvgGoalStats!$A$3:$AE$998,6,FALSE)</f>
        <v>1.2857142857142858</v>
      </c>
      <c r="C217" s="50">
        <f>VLOOKUP($S217,AvgGoalStats!$A$3:$AE$998,8,FALSE)</f>
        <v>1.1538461538461537</v>
      </c>
      <c r="D217" s="50">
        <f>VLOOKUP($S217,AvgGoalStats!$A$3:$AE$998,9,FALSE)</f>
        <v>1</v>
      </c>
      <c r="E217" s="50">
        <f>VLOOKUP($S217,AvgGoalStats!$A$3:$AE$998,11,FALSE)</f>
        <v>0.61538461538461542</v>
      </c>
      <c r="F217" s="50">
        <f>VLOOKUP($S217,AvgGoalStats!$A$3:$AE$998,12,FALSE)</f>
        <v>0.2857142857142857</v>
      </c>
      <c r="G217" s="50">
        <f>VLOOKUP($S217,AvgGoalStats!$A$3:$AE$998,14,FALSE)</f>
        <v>1</v>
      </c>
      <c r="H217" s="50">
        <f>VLOOKUP($S217,AvgGoalStats!$A$3:$AE$998,15,FALSE)</f>
        <v>0.5714285714285714</v>
      </c>
      <c r="I217" s="50">
        <f>VLOOKUP($S217,AvgGoalStats!$A$3:$AE$998,17,FALSE)</f>
        <v>0.69230769230769229</v>
      </c>
      <c r="J217" s="50">
        <f>VLOOKUP($S217,AvgGoalStats!$A$3:$AE$998,18,FALSE)</f>
        <v>0.42857142857142855</v>
      </c>
      <c r="K217" s="50">
        <f>VLOOKUP($S217,AvgGoalStats!$A$3:$AE$998,20,FALSE)</f>
        <v>0.30769230769230771</v>
      </c>
      <c r="L217" s="50">
        <f>VLOOKUP($S217,AvgGoalStats!$A$3:$AE$998,21,FALSE)</f>
        <v>0.14285714285714285</v>
      </c>
      <c r="M217" s="50">
        <f>VLOOKUP($S217,AvgGoalStats!$A$3:$AE$998,23,FALSE)</f>
        <v>0.76923076923076927</v>
      </c>
      <c r="N217" s="50">
        <f>VLOOKUP($S217,AvgGoalStats!$A$3:$AE$998,24,FALSE)</f>
        <v>0.7142857142857143</v>
      </c>
      <c r="O217" s="50">
        <f>VLOOKUP($S217,AvgGoalStats!$A$3:$AE$998,26,FALSE)</f>
        <v>0.46153846153846156</v>
      </c>
      <c r="P217" s="50">
        <f>VLOOKUP($S217,AvgGoalStats!$A$3:$AE$998,27,FALSE)</f>
        <v>0.5714285714285714</v>
      </c>
      <c r="Q217" s="50">
        <f>VLOOKUP($S217,AvgGoalStats!$A$3:$AE$998,29,FALSE)</f>
        <v>0.30769230769230771</v>
      </c>
      <c r="R217" s="50">
        <f>VLOOKUP($S217,AvgGoalStats!$A$3:$AE$998,30,FALSE)</f>
        <v>0.14285714285714285</v>
      </c>
      <c r="S217" s="53" t="str">
        <f>Fixtures!A217</f>
        <v>Corinthians</v>
      </c>
      <c r="T217" s="54">
        <f>Fixtures!D217</f>
        <v>43694</v>
      </c>
      <c r="U217" s="53" t="str">
        <f>Fixtures!B217</f>
        <v>Botafogo</v>
      </c>
      <c r="V217" s="51">
        <f>VLOOKUP($U217,AvgGoalStats!$A$3:$AE$998,5,FALSE)</f>
        <v>1.8461538461538463</v>
      </c>
      <c r="W217" s="50">
        <f>VLOOKUP($U217,AvgGoalStats!$A$3:$AE$998,7,FALSE)</f>
        <v>2</v>
      </c>
      <c r="X217" s="50">
        <f>VLOOKUP($U217,AvgGoalStats!$A$3:$AE$998,8,FALSE)</f>
        <v>0.92307692307692313</v>
      </c>
      <c r="Y217" s="50">
        <f>VLOOKUP($U217,AvgGoalStats!$A$3:$AE$998,10,FALSE)</f>
        <v>1</v>
      </c>
      <c r="Z217" s="50">
        <f>VLOOKUP($U217,AvgGoalStats!$A$3:$AE$998,11,FALSE)</f>
        <v>0.92307692307692313</v>
      </c>
      <c r="AA217" s="50">
        <f>VLOOKUP($U217,AvgGoalStats!$A$3:$AE$998,13,FALSE)</f>
        <v>1</v>
      </c>
      <c r="AB217" s="50">
        <f>VLOOKUP($U217,AvgGoalStats!$A$3:$AE$998,14,FALSE)</f>
        <v>0.84615384615384615</v>
      </c>
      <c r="AC217" s="50">
        <f>VLOOKUP($U217,AvgGoalStats!$A$3:$AE$998,16,FALSE)</f>
        <v>1</v>
      </c>
      <c r="AD217" s="50">
        <f>VLOOKUP($U217,AvgGoalStats!$A$3:$AE$998,17,FALSE)</f>
        <v>0.53846153846153844</v>
      </c>
      <c r="AE217" s="50">
        <f>VLOOKUP($U217,AvgGoalStats!$A$3:$AE$998,19,FALSE)</f>
        <v>0.5714285714285714</v>
      </c>
      <c r="AF217" s="50">
        <f>VLOOKUP($U217,AvgGoalStats!$A$3:$AE$998,20,FALSE)</f>
        <v>0.30769230769230771</v>
      </c>
      <c r="AG217" s="50">
        <f>VLOOKUP($U217,AvgGoalStats!$A$3:$AE$998,22,FALSE)</f>
        <v>0.42857142857142855</v>
      </c>
      <c r="AH217" s="50">
        <f>VLOOKUP($U217,AvgGoalStats!$A$3:$AE$998,23,FALSE)</f>
        <v>1</v>
      </c>
      <c r="AI217" s="50">
        <f>VLOOKUP($U217,AvgGoalStats!$A$3:$AE$998,25,FALSE)</f>
        <v>1</v>
      </c>
      <c r="AJ217" s="50">
        <f>VLOOKUP($U217,AvgGoalStats!$A$3:$AE$998,26,FALSE)</f>
        <v>0.38461538461538464</v>
      </c>
      <c r="AK217" s="50">
        <f>VLOOKUP($U217,AvgGoalStats!$A$3:$AE$998,28,FALSE)</f>
        <v>0.42857142857142855</v>
      </c>
      <c r="AL217" s="50">
        <f>VLOOKUP($U217,AvgGoalStats!$A$3:$AE$998,29,FALSE)</f>
        <v>0.61538461538461542</v>
      </c>
      <c r="AM217" s="50">
        <f>VLOOKUP($U217,AvgGoalStats!$A$3:$AE$998,31,FALSE)</f>
        <v>0.5714285714285714</v>
      </c>
    </row>
    <row r="218" spans="1:39" hidden="1" x14ac:dyDescent="0.3">
      <c r="A218" s="51">
        <f>VLOOKUP($S218,AvgGoalStats!$A$3:$AE$998,5,FALSE)</f>
        <v>2.625</v>
      </c>
      <c r="B218" s="50">
        <f>VLOOKUP($S218,AvgGoalStats!$A$3:$AE$998,6,FALSE)</f>
        <v>2.8888888888888888</v>
      </c>
      <c r="C218" s="50">
        <f>VLOOKUP($S218,AvgGoalStats!$A$3:$AE$998,8,FALSE)</f>
        <v>1.5</v>
      </c>
      <c r="D218" s="50">
        <f>VLOOKUP($S218,AvgGoalStats!$A$3:$AE$998,9,FALSE)</f>
        <v>2</v>
      </c>
      <c r="E218" s="50">
        <f>VLOOKUP($S218,AvgGoalStats!$A$3:$AE$998,11,FALSE)</f>
        <v>1.125</v>
      </c>
      <c r="F218" s="50">
        <f>VLOOKUP($S218,AvgGoalStats!$A$3:$AE$998,12,FALSE)</f>
        <v>0.88888888888888884</v>
      </c>
      <c r="G218" s="50">
        <f>VLOOKUP($S218,AvgGoalStats!$A$3:$AE$998,14,FALSE)</f>
        <v>0.875</v>
      </c>
      <c r="H218" s="50">
        <f>VLOOKUP($S218,AvgGoalStats!$A$3:$AE$998,15,FALSE)</f>
        <v>1</v>
      </c>
      <c r="I218" s="50">
        <f>VLOOKUP($S218,AvgGoalStats!$A$3:$AE$998,17,FALSE)</f>
        <v>0.375</v>
      </c>
      <c r="J218" s="50">
        <f>VLOOKUP($S218,AvgGoalStats!$A$3:$AE$998,18,FALSE)</f>
        <v>0.55555555555555558</v>
      </c>
      <c r="K218" s="50">
        <f>VLOOKUP($S218,AvgGoalStats!$A$3:$AE$998,20,FALSE)</f>
        <v>0.5</v>
      </c>
      <c r="L218" s="50">
        <f>VLOOKUP($S218,AvgGoalStats!$A$3:$AE$998,21,FALSE)</f>
        <v>0.44444444444444442</v>
      </c>
      <c r="M218" s="50">
        <f>VLOOKUP($S218,AvgGoalStats!$A$3:$AE$998,23,FALSE)</f>
        <v>1.75</v>
      </c>
      <c r="N218" s="50">
        <f>VLOOKUP($S218,AvgGoalStats!$A$3:$AE$998,24,FALSE)</f>
        <v>1.8888888888888888</v>
      </c>
      <c r="O218" s="50">
        <f>VLOOKUP($S218,AvgGoalStats!$A$3:$AE$998,26,FALSE)</f>
        <v>1.125</v>
      </c>
      <c r="P218" s="50">
        <f>VLOOKUP($S218,AvgGoalStats!$A$3:$AE$998,27,FALSE)</f>
        <v>1.4444444444444444</v>
      </c>
      <c r="Q218" s="50">
        <f>VLOOKUP($S218,AvgGoalStats!$A$3:$AE$998,29,FALSE)</f>
        <v>0.625</v>
      </c>
      <c r="R218" s="50">
        <f>VLOOKUP($S218,AvgGoalStats!$A$3:$AE$998,30,FALSE)</f>
        <v>0.44444444444444442</v>
      </c>
      <c r="S218" s="53" t="str">
        <f>Fixtures!A218</f>
        <v>Odd</v>
      </c>
      <c r="T218" s="54">
        <f>Fixtures!D218</f>
        <v>43694</v>
      </c>
      <c r="U218" s="53" t="str">
        <f>Fixtures!B218</f>
        <v>Rosenborg</v>
      </c>
      <c r="V218" s="51">
        <f>VLOOKUP($U218,AvgGoalStats!$A$3:$AE$998,5,FALSE)</f>
        <v>2.7647058823529411</v>
      </c>
      <c r="W218" s="50">
        <f>VLOOKUP($U218,AvgGoalStats!$A$3:$AE$998,7,FALSE)</f>
        <v>2.5</v>
      </c>
      <c r="X218" s="50">
        <f>VLOOKUP($U218,AvgGoalStats!$A$3:$AE$998,8,FALSE)</f>
        <v>1.5294117647058822</v>
      </c>
      <c r="Y218" s="50">
        <f>VLOOKUP($U218,AvgGoalStats!$A$3:$AE$998,10,FALSE)</f>
        <v>0.875</v>
      </c>
      <c r="Z218" s="50">
        <f>VLOOKUP($U218,AvgGoalStats!$A$3:$AE$998,11,FALSE)</f>
        <v>1.2352941176470589</v>
      </c>
      <c r="AA218" s="50">
        <f>VLOOKUP($U218,AvgGoalStats!$A$3:$AE$998,13,FALSE)</f>
        <v>1.625</v>
      </c>
      <c r="AB218" s="50">
        <f>VLOOKUP($U218,AvgGoalStats!$A$3:$AE$998,14,FALSE)</f>
        <v>1.5294117647058822</v>
      </c>
      <c r="AC218" s="50">
        <f>VLOOKUP($U218,AvgGoalStats!$A$3:$AE$998,16,FALSE)</f>
        <v>1.375</v>
      </c>
      <c r="AD218" s="50">
        <f>VLOOKUP($U218,AvgGoalStats!$A$3:$AE$998,17,FALSE)</f>
        <v>0.82352941176470584</v>
      </c>
      <c r="AE218" s="50">
        <f>VLOOKUP($U218,AvgGoalStats!$A$3:$AE$998,19,FALSE)</f>
        <v>0.375</v>
      </c>
      <c r="AF218" s="50">
        <f>VLOOKUP($U218,AvgGoalStats!$A$3:$AE$998,20,FALSE)</f>
        <v>0.70588235294117652</v>
      </c>
      <c r="AG218" s="50">
        <f>VLOOKUP($U218,AvgGoalStats!$A$3:$AE$998,22,FALSE)</f>
        <v>1</v>
      </c>
      <c r="AH218" s="50">
        <f>VLOOKUP($U218,AvgGoalStats!$A$3:$AE$998,23,FALSE)</f>
        <v>1.2352941176470589</v>
      </c>
      <c r="AI218" s="50">
        <f>VLOOKUP($U218,AvgGoalStats!$A$3:$AE$998,25,FALSE)</f>
        <v>1.125</v>
      </c>
      <c r="AJ218" s="50">
        <f>VLOOKUP($U218,AvgGoalStats!$A$3:$AE$998,26,FALSE)</f>
        <v>0.70588235294117652</v>
      </c>
      <c r="AK218" s="50">
        <f>VLOOKUP($U218,AvgGoalStats!$A$3:$AE$998,28,FALSE)</f>
        <v>0.5</v>
      </c>
      <c r="AL218" s="50">
        <f>VLOOKUP($U218,AvgGoalStats!$A$3:$AE$998,29,FALSE)</f>
        <v>0.52941176470588236</v>
      </c>
      <c r="AM218" s="50">
        <f>VLOOKUP($U218,AvgGoalStats!$A$3:$AE$998,31,FALSE)</f>
        <v>0.625</v>
      </c>
    </row>
    <row r="219" spans="1:39" hidden="1" x14ac:dyDescent="0.3">
      <c r="A219" s="51">
        <f>VLOOKUP($S219,AvgGoalStats!$A$3:$AE$998,5,FALSE)</f>
        <v>2.2000000000000002</v>
      </c>
      <c r="B219" s="50">
        <f>VLOOKUP($S219,AvgGoalStats!$A$3:$AE$998,6,FALSE)</f>
        <v>2.5</v>
      </c>
      <c r="C219" s="50">
        <f>VLOOKUP($S219,AvgGoalStats!$A$3:$AE$998,8,FALSE)</f>
        <v>1.8</v>
      </c>
      <c r="D219" s="50">
        <f>VLOOKUP($S219,AvgGoalStats!$A$3:$AE$998,9,FALSE)</f>
        <v>1.5</v>
      </c>
      <c r="E219" s="50">
        <f>VLOOKUP($S219,AvgGoalStats!$A$3:$AE$998,11,FALSE)</f>
        <v>0.4</v>
      </c>
      <c r="F219" s="50">
        <f>VLOOKUP($S219,AvgGoalStats!$A$3:$AE$998,12,FALSE)</f>
        <v>1</v>
      </c>
      <c r="G219" s="50">
        <f>VLOOKUP($S219,AvgGoalStats!$A$3:$AE$998,14,FALSE)</f>
        <v>0.6</v>
      </c>
      <c r="H219" s="50">
        <f>VLOOKUP($S219,AvgGoalStats!$A$3:$AE$998,15,FALSE)</f>
        <v>0</v>
      </c>
      <c r="I219" s="50">
        <f>VLOOKUP($S219,AvgGoalStats!$A$3:$AE$998,17,FALSE)</f>
        <v>0.6</v>
      </c>
      <c r="J219" s="50">
        <f>VLOOKUP($S219,AvgGoalStats!$A$3:$AE$998,18,FALSE)</f>
        <v>0</v>
      </c>
      <c r="K219" s="50">
        <f>VLOOKUP($S219,AvgGoalStats!$A$3:$AE$998,20,FALSE)</f>
        <v>0</v>
      </c>
      <c r="L219" s="50">
        <f>VLOOKUP($S219,AvgGoalStats!$A$3:$AE$998,21,FALSE)</f>
        <v>0</v>
      </c>
      <c r="M219" s="50">
        <f>VLOOKUP($S219,AvgGoalStats!$A$3:$AE$998,23,FALSE)</f>
        <v>1.6</v>
      </c>
      <c r="N219" s="50">
        <f>VLOOKUP($S219,AvgGoalStats!$A$3:$AE$998,24,FALSE)</f>
        <v>2.5</v>
      </c>
      <c r="O219" s="50">
        <f>VLOOKUP($S219,AvgGoalStats!$A$3:$AE$998,26,FALSE)</f>
        <v>1.2</v>
      </c>
      <c r="P219" s="50">
        <f>VLOOKUP($S219,AvgGoalStats!$A$3:$AE$998,27,FALSE)</f>
        <v>1.5</v>
      </c>
      <c r="Q219" s="50">
        <f>VLOOKUP($S219,AvgGoalStats!$A$3:$AE$998,29,FALSE)</f>
        <v>0.4</v>
      </c>
      <c r="R219" s="50">
        <f>VLOOKUP($S219,AvgGoalStats!$A$3:$AE$998,30,FALSE)</f>
        <v>1</v>
      </c>
      <c r="S219" s="53" t="str">
        <f>Fixtures!A219</f>
        <v>Zenit</v>
      </c>
      <c r="T219" s="54">
        <f>Fixtures!D219</f>
        <v>43694</v>
      </c>
      <c r="U219" s="53" t="str">
        <f>Fixtures!B219</f>
        <v>Akhmat Grozny</v>
      </c>
      <c r="V219" s="51">
        <f>VLOOKUP($U219,AvgGoalStats!$A$3:$AE$998,5,FALSE)</f>
        <v>2</v>
      </c>
      <c r="W219" s="50">
        <f>VLOOKUP($U219,AvgGoalStats!$A$3:$AE$998,7,FALSE)</f>
        <v>2</v>
      </c>
      <c r="X219" s="50">
        <f>VLOOKUP($U219,AvgGoalStats!$A$3:$AE$998,8,FALSE)</f>
        <v>0.75</v>
      </c>
      <c r="Y219" s="50">
        <f>VLOOKUP($U219,AvgGoalStats!$A$3:$AE$998,10,FALSE)</f>
        <v>0</v>
      </c>
      <c r="Z219" s="50">
        <f>VLOOKUP($U219,AvgGoalStats!$A$3:$AE$998,11,FALSE)</f>
        <v>1.25</v>
      </c>
      <c r="AA219" s="50">
        <f>VLOOKUP($U219,AvgGoalStats!$A$3:$AE$998,13,FALSE)</f>
        <v>2</v>
      </c>
      <c r="AB219" s="50">
        <f>VLOOKUP($U219,AvgGoalStats!$A$3:$AE$998,14,FALSE)</f>
        <v>0.5</v>
      </c>
      <c r="AC219" s="50">
        <f>VLOOKUP($U219,AvgGoalStats!$A$3:$AE$998,16,FALSE)</f>
        <v>0.5</v>
      </c>
      <c r="AD219" s="50">
        <f>VLOOKUP($U219,AvgGoalStats!$A$3:$AE$998,17,FALSE)</f>
        <v>0.25</v>
      </c>
      <c r="AE219" s="50">
        <f>VLOOKUP($U219,AvgGoalStats!$A$3:$AE$998,19,FALSE)</f>
        <v>0</v>
      </c>
      <c r="AF219" s="50">
        <f>VLOOKUP($U219,AvgGoalStats!$A$3:$AE$998,20,FALSE)</f>
        <v>0.25</v>
      </c>
      <c r="AG219" s="50">
        <f>VLOOKUP($U219,AvgGoalStats!$A$3:$AE$998,22,FALSE)</f>
        <v>0.5</v>
      </c>
      <c r="AH219" s="50">
        <f>VLOOKUP($U219,AvgGoalStats!$A$3:$AE$998,23,FALSE)</f>
        <v>1.5</v>
      </c>
      <c r="AI219" s="50">
        <f>VLOOKUP($U219,AvgGoalStats!$A$3:$AE$998,25,FALSE)</f>
        <v>1.5</v>
      </c>
      <c r="AJ219" s="50">
        <f>VLOOKUP($U219,AvgGoalStats!$A$3:$AE$998,26,FALSE)</f>
        <v>0.5</v>
      </c>
      <c r="AK219" s="50">
        <f>VLOOKUP($U219,AvgGoalStats!$A$3:$AE$998,28,FALSE)</f>
        <v>0</v>
      </c>
      <c r="AL219" s="50">
        <f>VLOOKUP($U219,AvgGoalStats!$A$3:$AE$998,29,FALSE)</f>
        <v>1</v>
      </c>
      <c r="AM219" s="50">
        <f>VLOOKUP($U219,AvgGoalStats!$A$3:$AE$998,31,FALSE)</f>
        <v>1.5</v>
      </c>
    </row>
    <row r="220" spans="1:39" hidden="1" x14ac:dyDescent="0.3">
      <c r="A220" s="51">
        <f>VLOOKUP($S220,AvgGoalStats!$A$3:$AE$998,5,FALSE)</f>
        <v>3.5</v>
      </c>
      <c r="B220" s="50">
        <f>VLOOKUP($S220,AvgGoalStats!$A$3:$AE$998,6,FALSE)</f>
        <v>4</v>
      </c>
      <c r="C220" s="50">
        <f>VLOOKUP($S220,AvgGoalStats!$A$3:$AE$998,8,FALSE)</f>
        <v>2</v>
      </c>
      <c r="D220" s="50">
        <f>VLOOKUP($S220,AvgGoalStats!$A$3:$AE$998,9,FALSE)</f>
        <v>2.6666666666666665</v>
      </c>
      <c r="E220" s="50">
        <f>VLOOKUP($S220,AvgGoalStats!$A$3:$AE$998,11,FALSE)</f>
        <v>1.5</v>
      </c>
      <c r="F220" s="50">
        <f>VLOOKUP($S220,AvgGoalStats!$A$3:$AE$998,12,FALSE)</f>
        <v>1.3333333333333333</v>
      </c>
      <c r="G220" s="50">
        <f>VLOOKUP($S220,AvgGoalStats!$A$3:$AE$998,14,FALSE)</f>
        <v>1.25</v>
      </c>
      <c r="H220" s="50">
        <f>VLOOKUP($S220,AvgGoalStats!$A$3:$AE$998,15,FALSE)</f>
        <v>1</v>
      </c>
      <c r="I220" s="50">
        <f>VLOOKUP($S220,AvgGoalStats!$A$3:$AE$998,17,FALSE)</f>
        <v>0.75</v>
      </c>
      <c r="J220" s="50">
        <f>VLOOKUP($S220,AvgGoalStats!$A$3:$AE$998,18,FALSE)</f>
        <v>1</v>
      </c>
      <c r="K220" s="50">
        <f>VLOOKUP($S220,AvgGoalStats!$A$3:$AE$998,20,FALSE)</f>
        <v>0.5</v>
      </c>
      <c r="L220" s="50">
        <f>VLOOKUP($S220,AvgGoalStats!$A$3:$AE$998,21,FALSE)</f>
        <v>0</v>
      </c>
      <c r="M220" s="50">
        <f>VLOOKUP($S220,AvgGoalStats!$A$3:$AE$998,23,FALSE)</f>
        <v>2.25</v>
      </c>
      <c r="N220" s="50">
        <f>VLOOKUP($S220,AvgGoalStats!$A$3:$AE$998,24,FALSE)</f>
        <v>3</v>
      </c>
      <c r="O220" s="50">
        <f>VLOOKUP($S220,AvgGoalStats!$A$3:$AE$998,26,FALSE)</f>
        <v>1.25</v>
      </c>
      <c r="P220" s="50">
        <f>VLOOKUP($S220,AvgGoalStats!$A$3:$AE$998,27,FALSE)</f>
        <v>1.6666666666666667</v>
      </c>
      <c r="Q220" s="50">
        <f>VLOOKUP($S220,AvgGoalStats!$A$3:$AE$998,29,FALSE)</f>
        <v>1</v>
      </c>
      <c r="R220" s="50">
        <f>VLOOKUP($S220,AvgGoalStats!$A$3:$AE$998,30,FALSE)</f>
        <v>1.3333333333333333</v>
      </c>
      <c r="S220" s="53" t="str">
        <f>Fixtures!A220</f>
        <v>Ural</v>
      </c>
      <c r="T220" s="54">
        <f>Fixtures!D220</f>
        <v>43694</v>
      </c>
      <c r="U220" s="53" t="str">
        <f>Fixtures!B220</f>
        <v>Krylya Sovetov</v>
      </c>
      <c r="V220" s="51">
        <f>VLOOKUP($U220,AvgGoalStats!$A$3:$AE$998,5,FALSE)</f>
        <v>3.25</v>
      </c>
      <c r="W220" s="50">
        <f>VLOOKUP($U220,AvgGoalStats!$A$3:$AE$998,7,FALSE)</f>
        <v>3</v>
      </c>
      <c r="X220" s="50">
        <f>VLOOKUP($U220,AvgGoalStats!$A$3:$AE$998,8,FALSE)</f>
        <v>1.5</v>
      </c>
      <c r="Y220" s="50">
        <f>VLOOKUP($U220,AvgGoalStats!$A$3:$AE$998,10,FALSE)</f>
        <v>1</v>
      </c>
      <c r="Z220" s="50">
        <f>VLOOKUP($U220,AvgGoalStats!$A$3:$AE$998,11,FALSE)</f>
        <v>1.75</v>
      </c>
      <c r="AA220" s="50">
        <f>VLOOKUP($U220,AvgGoalStats!$A$3:$AE$998,13,FALSE)</f>
        <v>2</v>
      </c>
      <c r="AB220" s="50">
        <f>VLOOKUP($U220,AvgGoalStats!$A$3:$AE$998,14,FALSE)</f>
        <v>1.75</v>
      </c>
      <c r="AC220" s="50">
        <f>VLOOKUP($U220,AvgGoalStats!$A$3:$AE$998,16,FALSE)</f>
        <v>3</v>
      </c>
      <c r="AD220" s="50">
        <f>VLOOKUP($U220,AvgGoalStats!$A$3:$AE$998,17,FALSE)</f>
        <v>0.5</v>
      </c>
      <c r="AE220" s="50">
        <f>VLOOKUP($U220,AvgGoalStats!$A$3:$AE$998,19,FALSE)</f>
        <v>1</v>
      </c>
      <c r="AF220" s="50">
        <f>VLOOKUP($U220,AvgGoalStats!$A$3:$AE$998,20,FALSE)</f>
        <v>1.25</v>
      </c>
      <c r="AG220" s="50">
        <f>VLOOKUP($U220,AvgGoalStats!$A$3:$AE$998,22,FALSE)</f>
        <v>2</v>
      </c>
      <c r="AH220" s="50">
        <f>VLOOKUP($U220,AvgGoalStats!$A$3:$AE$998,23,FALSE)</f>
        <v>1.5</v>
      </c>
      <c r="AI220" s="50">
        <f>VLOOKUP($U220,AvgGoalStats!$A$3:$AE$998,25,FALSE)</f>
        <v>0</v>
      </c>
      <c r="AJ220" s="50">
        <f>VLOOKUP($U220,AvgGoalStats!$A$3:$AE$998,26,FALSE)</f>
        <v>1</v>
      </c>
      <c r="AK220" s="50">
        <f>VLOOKUP($U220,AvgGoalStats!$A$3:$AE$998,28,FALSE)</f>
        <v>0</v>
      </c>
      <c r="AL220" s="50">
        <f>VLOOKUP($U220,AvgGoalStats!$A$3:$AE$998,29,FALSE)</f>
        <v>0.5</v>
      </c>
      <c r="AM220" s="50">
        <f>VLOOKUP($U220,AvgGoalStats!$A$3:$AE$998,31,FALSE)</f>
        <v>0</v>
      </c>
    </row>
  </sheetData>
  <autoFilter ref="T1:T220" xr:uid="{A24E388C-E119-4CF2-9382-C46BA0F4F94B}">
    <filterColumn colId="0">
      <filters>
        <dateGroupItem year="2019" month="8" day="11" dateTimeGrouping="day"/>
      </filters>
    </filterColumn>
  </autoFilter>
  <conditionalFormatting sqref="A1:A10485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048576 V1:V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W1:W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X1:X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Y1:Y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 Z1:Z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 AA1:AA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 AB1:AB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 AC1:AC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 AD1:AD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 AE1:AE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 AF1:A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 AG1:AG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 AH1:AH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 AI1:AI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AJ1:AJ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 AK1:AK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AL1:A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 AM1:AM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4ACF-0BBE-42E5-A98D-F19AA59A3723}">
  <dimension ref="A1:AE602"/>
  <sheetViews>
    <sheetView topLeftCell="A564" workbookViewId="0">
      <selection activeCell="B380" sqref="B380:AE602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8" style="9" bestFit="1" customWidth="1"/>
    <col min="6" max="7" width="8" style="4" bestFit="1" customWidth="1"/>
    <col min="8" max="8" width="7.33203125" style="9" bestFit="1" customWidth="1"/>
    <col min="9" max="10" width="8" style="4" bestFit="1" customWidth="1"/>
    <col min="11" max="11" width="7.33203125" style="9" bestFit="1" customWidth="1"/>
    <col min="12" max="13" width="7.33203125" style="4" bestFit="1" customWidth="1"/>
    <col min="14" max="14" width="7.33203125" style="9" bestFit="1" customWidth="1"/>
    <col min="15" max="15" width="7" style="4" bestFit="1" customWidth="1"/>
    <col min="16" max="16" width="7.33203125" style="4" bestFit="1" customWidth="1"/>
    <col min="17" max="17" width="8" style="9" bestFit="1" customWidth="1"/>
    <col min="18" max="19" width="8" style="4" bestFit="1" customWidth="1"/>
    <col min="20" max="20" width="7" style="9" bestFit="1" customWidth="1"/>
    <col min="21" max="21" width="8" style="4" bestFit="1" customWidth="1"/>
    <col min="22" max="22" width="7.33203125" style="4" bestFit="1" customWidth="1"/>
    <col min="23" max="23" width="7.33203125" style="9" bestFit="1" customWidth="1"/>
    <col min="24" max="25" width="8" style="4" bestFit="1" customWidth="1"/>
    <col min="26" max="26" width="7.33203125" style="9" bestFit="1" customWidth="1"/>
    <col min="27" max="28" width="7.33203125" style="4" bestFit="1" customWidth="1"/>
    <col min="29" max="29" width="7.33203125" style="9" bestFit="1" customWidth="1"/>
    <col min="30" max="30" width="7.33203125" style="4" bestFit="1" customWidth="1"/>
    <col min="31" max="31" width="8" style="15" bestFit="1" customWidth="1"/>
    <col min="32" max="16384" width="8.88671875" style="4"/>
  </cols>
  <sheetData>
    <row r="1" spans="1:31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38</v>
      </c>
      <c r="F1" s="63"/>
      <c r="G1" s="63"/>
      <c r="H1" s="63" t="s">
        <v>39</v>
      </c>
      <c r="I1" s="63"/>
      <c r="J1" s="63"/>
      <c r="K1" s="63" t="s">
        <v>40</v>
      </c>
      <c r="L1" s="63"/>
      <c r="M1" s="63"/>
      <c r="N1" s="63" t="s">
        <v>41</v>
      </c>
      <c r="O1" s="63"/>
      <c r="P1" s="63"/>
      <c r="Q1" s="63" t="s">
        <v>42</v>
      </c>
      <c r="R1" s="63"/>
      <c r="S1" s="63"/>
      <c r="T1" s="63" t="s">
        <v>43</v>
      </c>
      <c r="U1" s="63"/>
      <c r="V1" s="63"/>
      <c r="W1" s="63" t="s">
        <v>44</v>
      </c>
      <c r="X1" s="63"/>
      <c r="Y1" s="63"/>
      <c r="Z1" s="63" t="s">
        <v>45</v>
      </c>
      <c r="AA1" s="63"/>
      <c r="AB1" s="63"/>
      <c r="AC1" s="63" t="s">
        <v>2</v>
      </c>
      <c r="AD1" s="63"/>
      <c r="AE1" s="63"/>
    </row>
    <row r="2" spans="1:31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0" t="s">
        <v>28</v>
      </c>
      <c r="X2" s="21" t="s">
        <v>24</v>
      </c>
      <c r="Y2" s="18" t="s">
        <v>29</v>
      </c>
      <c r="Z2" s="20" t="s">
        <v>28</v>
      </c>
      <c r="AA2" s="21" t="s">
        <v>24</v>
      </c>
      <c r="AB2" s="18" t="s">
        <v>29</v>
      </c>
      <c r="AC2" s="20" t="s">
        <v>28</v>
      </c>
      <c r="AD2" s="21" t="s">
        <v>24</v>
      </c>
      <c r="AE2" s="22" t="s">
        <v>29</v>
      </c>
    </row>
    <row r="3" spans="1:31" ht="15" thickTop="1" x14ac:dyDescent="0.3">
      <c r="A3" t="s">
        <v>527</v>
      </c>
      <c r="B3" s="9">
        <f>COUNTIF(Sta!A:A,A3)</f>
        <v>2</v>
      </c>
      <c r="C3" s="4">
        <f>COUNTIF(Sta!B:B,A3)</f>
        <v>2</v>
      </c>
      <c r="D3" s="4">
        <f>B3+C3</f>
        <v>4</v>
      </c>
      <c r="E3" s="11">
        <f>(COUNTIFS(Sta!$A:$A,$A3,Sta!$F:$F,"&gt;0.5") + COUNTIFS(Sta!$B:$B,$A3,Sta!$F:$F,"&gt;0.5"))/$D3</f>
        <v>1</v>
      </c>
      <c r="F3" s="8">
        <f>COUNTIFS(Sta!$A:$A,$A3,Sta!$F:$F,"&gt;0.5")/$B3</f>
        <v>1</v>
      </c>
      <c r="G3" s="8">
        <f>COUNTIFS(Sta!$B:$B,$A3,Sta!$F:$F,"&gt;0.5")/$C3</f>
        <v>1</v>
      </c>
      <c r="H3" s="11">
        <f>(COUNTIFS(Sta!$A:$A,$A3,Sta!$F:$F,"&gt;1.5") + COUNTIFS(Sta!$B:$B,$A3,Sta!$F:$F,"&gt;1.5"))/$D3</f>
        <v>0.75</v>
      </c>
      <c r="I3" s="8">
        <f>COUNTIFS(Sta!$A:$A,$A3,Sta!$F:$F,"&gt;1.5")/$B3</f>
        <v>1</v>
      </c>
      <c r="J3" s="8">
        <f>COUNTIFS(Sta!$B:$B,$A3,Sta!$F:$F,"&gt;1.5")/$C3</f>
        <v>0.5</v>
      </c>
      <c r="K3" s="11">
        <f>(COUNTIFS(Sta!$A:$A,$A3,Sta!$F:$F,"&gt;2.5") + COUNTIFS(Sta!$B:$B,$A3,Sta!$F:$F,"&gt;2.5"))/$D3</f>
        <v>0.25</v>
      </c>
      <c r="L3" s="8">
        <f>COUNTIFS(Sta!$A:$A,$A3,Sta!$F:$F,"&gt;2.5")/$B3</f>
        <v>0.5</v>
      </c>
      <c r="M3" s="8">
        <f>COUNTIFS(Sta!$B:$B,$A3,Sta!$F:$F,"&gt;2.5")/$C3</f>
        <v>0</v>
      </c>
      <c r="N3" s="11">
        <f>(COUNTIFS(Sta!$A:$A,$A3,Sta!$F:$F,"&gt;3.5") + COUNTIFS(Sta!$B:$B,$A3,Sta!$F:$F,"&gt;3.5"))/$D3</f>
        <v>0.25</v>
      </c>
      <c r="O3" s="8">
        <f>COUNTIFS(Sta!$A:$A,$A3,Sta!$F:$F,"&gt;3.5")/$B3</f>
        <v>0.5</v>
      </c>
      <c r="P3" s="8">
        <f>COUNTIFS(Sta!$B:$B,$A3,Sta!$F:$F,"&gt;3.5")/$C3</f>
        <v>0</v>
      </c>
      <c r="Q3" s="11">
        <f>(COUNTIFS(Sta!$A:$A,$A3,Sta!$D:$D,"&gt;0.5")  + COUNTIFS(Sta!$B:$B,$A3,Sta!$E:$E,"&gt;0.5"))/$D3</f>
        <v>0.5</v>
      </c>
      <c r="R3" s="8">
        <f>COUNTIFS(Sta!$A:$A,$A3,Sta!$D:$D,"&gt;0.5")/$B3</f>
        <v>1</v>
      </c>
      <c r="S3" s="8">
        <f>COUNTIFS(Sta!$B:$B,$A3,Sta!$E:$E,"&gt;0.5")/$C3</f>
        <v>0</v>
      </c>
      <c r="T3" s="11">
        <f>(COUNTIFS(Sta!$A:$A,$A3,Sta!$D:$D,"&gt;1.5")  + COUNTIFS(Sta!$B:$B,$A3,Sta!$E:$E,"&gt;1.5"))/$D3</f>
        <v>0.25</v>
      </c>
      <c r="U3" s="8">
        <f>COUNTIFS(Sta!$A:$A,$A3,Sta!$D:$D,"&gt;1.5")/$B3</f>
        <v>0.5</v>
      </c>
      <c r="V3" s="8">
        <f>COUNTIFS(Sta!$B:$B,$A3,Sta!$E:$E,"&gt;1.5")/$C3</f>
        <v>0</v>
      </c>
      <c r="W3" s="11">
        <f>(COUNTIFS(Sta!$A:$A,$A3,Sta!$E:E,"&gt;0.5") +COUNTIFS(Sta!$B:$B,$A3,Sta!$D:$D,"&gt;0.5"))/$D3</f>
        <v>1</v>
      </c>
      <c r="X3" s="8">
        <f>COUNTIFS(Sta!$A:$A,$A3,Sta!$E:$E,"&gt;0.5")/$B3</f>
        <v>1</v>
      </c>
      <c r="Y3" s="8">
        <f>COUNTIFS(Sta!$B:$B,$A3,Sta!$D:$D,"&gt;0.5")/$C3</f>
        <v>1</v>
      </c>
      <c r="Z3" s="11">
        <f>(COUNTIFS(Sta!$A:$A,$A3,Sta!$E:$E,"&gt;1.5")  + COUNTIFS(Sta!$B:$B,$A3,Sta!$D:$D,"&gt;1.5"))/$D3</f>
        <v>0.25</v>
      </c>
      <c r="AA3" s="8">
        <f>COUNTIFS(Sta!$A:$A,$A3,Sta!$E:$E,"&gt;1.5")/$B3</f>
        <v>0</v>
      </c>
      <c r="AB3" s="8">
        <f>COUNTIFS(Sta!$B:$B,$A3,Sta!$D:$D,"&gt;1.5")/$C3</f>
        <v>0.5</v>
      </c>
      <c r="AC3" s="11">
        <f>(COUNTIFS(Sta!$A:A,$A3,Sta!$G:$G,"y") + COUNTIFS(Sta!$B:B,$A3,Sta!$G:$G,"y"))/$D3</f>
        <v>0.5</v>
      </c>
      <c r="AD3" s="8">
        <f>COUNTIFS(Sta!$A:A,$A3,Sta!$G:$G,"y")/$B3</f>
        <v>1</v>
      </c>
      <c r="AE3" s="16">
        <f>COUNTIFS(Sta!$B:B,$A3,Sta!$G:$G,"y")/$C3</f>
        <v>0</v>
      </c>
    </row>
    <row r="4" spans="1:31" x14ac:dyDescent="0.3">
      <c r="A4" t="s">
        <v>424</v>
      </c>
      <c r="B4" s="9">
        <f>COUNTIF(Sta!A:A,A4)</f>
        <v>1</v>
      </c>
      <c r="C4" s="4">
        <f>COUNTIF(Sta!B:B,A4)</f>
        <v>0</v>
      </c>
      <c r="D4" s="4">
        <f t="shared" ref="D4:D22" si="0">B4+C4</f>
        <v>1</v>
      </c>
      <c r="E4" s="11">
        <f>(COUNTIFS(Sta!$A:$A,$A4,Sta!$F:$F,"&gt;0.5") + COUNTIFS(Sta!$B:$B,$A4,Sta!$F:$F,"&gt;0.5"))/$D4</f>
        <v>1</v>
      </c>
      <c r="F4" s="8">
        <f>COUNTIFS(Sta!$A:$A,$A4,Sta!$F:$F,"&gt;0.5")/$B4</f>
        <v>1</v>
      </c>
      <c r="G4" s="8" t="e">
        <f>COUNTIFS(Sta!$B:$B,$A4,Sta!$F:$F,"&gt;0.5")/$C4</f>
        <v>#DIV/0!</v>
      </c>
      <c r="H4" s="11">
        <f>(COUNTIFS(Sta!$A:$A,$A4,Sta!$F:$F,"&gt;1.5") + COUNTIFS(Sta!$B:$B,$A4,Sta!$F:$F,"&gt;1.5"))/$D4</f>
        <v>1</v>
      </c>
      <c r="I4" s="8">
        <f>COUNTIFS(Sta!$A:$A,$A4,Sta!$F:$F,"&gt;1.5")/$B4</f>
        <v>1</v>
      </c>
      <c r="J4" s="8" t="e">
        <f>COUNTIFS(Sta!$B:$B,$A4,Sta!$F:$F,"&gt;1.5")/$C4</f>
        <v>#DIV/0!</v>
      </c>
      <c r="K4" s="11">
        <f>(COUNTIFS(Sta!$A:$A,$A4,Sta!$F:$F,"&gt;2.5") + COUNTIFS(Sta!$B:$B,$A4,Sta!$F:$F,"&gt;2.5"))/$D4</f>
        <v>1</v>
      </c>
      <c r="L4" s="8">
        <f>COUNTIFS(Sta!$A:$A,$A4,Sta!$F:$F,"&gt;2.5")/$B4</f>
        <v>1</v>
      </c>
      <c r="M4" s="8" t="e">
        <f>COUNTIFS(Sta!$B:$B,$A4,Sta!$F:$F,"&gt;2.5")/$C4</f>
        <v>#DIV/0!</v>
      </c>
      <c r="N4" s="11">
        <f>(COUNTIFS(Sta!$A:$A,$A4,Sta!$F:$F,"&gt;3.5") + COUNTIFS(Sta!$B:$B,$A4,Sta!$F:$F,"&gt;3.5"))/$D4</f>
        <v>1</v>
      </c>
      <c r="O4" s="8">
        <f>COUNTIFS(Sta!$A:$A,$A4,Sta!$F:$F,"&gt;3.5")/$B4</f>
        <v>1</v>
      </c>
      <c r="P4" s="8" t="e">
        <f>COUNTIFS(Sta!$B:$B,$A4,Sta!$F:$F,"&gt;3.5")/$C4</f>
        <v>#DIV/0!</v>
      </c>
      <c r="Q4" s="11">
        <f>(COUNTIFS(Sta!$A:$A,$A4,Sta!$D:$D,"&gt;0.5")  + COUNTIFS(Sta!$B:$B,$A4,Sta!$E:$E,"&gt;0.5"))/$D4</f>
        <v>1</v>
      </c>
      <c r="R4" s="8">
        <f>COUNTIFS(Sta!$A:$A,$A4,Sta!$D:$D,"&gt;0.5")/$B4</f>
        <v>1</v>
      </c>
      <c r="S4" s="8" t="e">
        <f>COUNTIFS(Sta!$B:$B,$A4,Sta!$E:$E,"&gt;0.5")/$C4</f>
        <v>#DIV/0!</v>
      </c>
      <c r="T4" s="11">
        <f>(COUNTIFS(Sta!$A:$A,$A4,Sta!$D:$D,"&gt;1.5")  + COUNTIFS(Sta!$B:$B,$A4,Sta!$E:$E,"&gt;1.5"))/$D4</f>
        <v>1</v>
      </c>
      <c r="U4" s="8">
        <f>COUNTIFS(Sta!$A:$A,$A4,Sta!$D:$D,"&gt;1.5")/$B4</f>
        <v>1</v>
      </c>
      <c r="V4" s="8" t="e">
        <f>COUNTIFS(Sta!$B:$B,$A4,Sta!$E:$E,"&gt;1.5")/$C4</f>
        <v>#DIV/0!</v>
      </c>
      <c r="W4" s="11">
        <f>(COUNTIFS(Sta!$A:$A,$A4,Sta!$E:E,"&gt;0.5") +COUNTIFS(Sta!$B:$B,$A4,Sta!$D:$D,"&gt;0.5"))/$D4</f>
        <v>1</v>
      </c>
      <c r="X4" s="8">
        <f>COUNTIFS(Sta!$A:$A,$A4,Sta!$E:$E,"&gt;0.5")/$B4</f>
        <v>1</v>
      </c>
      <c r="Y4" s="8" t="e">
        <f>COUNTIFS(Sta!$B:$B,$A4,Sta!$D:$D,"&gt;0.5")/$C4</f>
        <v>#DIV/0!</v>
      </c>
      <c r="Z4" s="11">
        <f>(COUNTIFS(Sta!$A:$A,$A4,Sta!$E:$E,"&gt;1.5")  + COUNTIFS(Sta!$B:$B,$A4,Sta!$D:$D,"&gt;1.5"))/$D4</f>
        <v>1</v>
      </c>
      <c r="AA4" s="8">
        <f>COUNTIFS(Sta!$A:$A,$A4,Sta!$E:$E,"&gt;1.5")/$B4</f>
        <v>1</v>
      </c>
      <c r="AB4" s="8" t="e">
        <f>COUNTIFS(Sta!$B:$B,$A4,Sta!$D:$D,"&gt;1.5")/$C4</f>
        <v>#DIV/0!</v>
      </c>
      <c r="AC4" s="11">
        <f>(COUNTIFS(Sta!$A:A,$A4,Sta!$G:$G,"y") + COUNTIFS(Sta!$B:B,$A4,Sta!$G:$G,"y"))/$D4</f>
        <v>1</v>
      </c>
      <c r="AD4" s="8">
        <f>COUNTIFS(Sta!$A:A,$A4,Sta!$G:$G,"y")/$B4</f>
        <v>1</v>
      </c>
      <c r="AE4" s="16" t="e">
        <f>COUNTIFS(Sta!$B:B,$A4,Sta!$G:$G,"y")/$C4</f>
        <v>#DIV/0!</v>
      </c>
    </row>
    <row r="5" spans="1:31" x14ac:dyDescent="0.3">
      <c r="A5" t="s">
        <v>387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1" t="e">
        <f>(COUNTIFS(Sta!$A:$A,$A5,Sta!$F:$F,"&gt;0.5") + COUNTIFS(Sta!$B:$B,$A5,Sta!$F:$F,"&gt;0.5"))/$D5</f>
        <v>#DIV/0!</v>
      </c>
      <c r="F5" s="8" t="e">
        <f>COUNTIFS(Sta!$A:$A,$A5,Sta!$F:$F,"&gt;0.5")/$B5</f>
        <v>#DIV/0!</v>
      </c>
      <c r="G5" s="8" t="e">
        <f>COUNTIFS(Sta!$B:$B,$A5,Sta!$F:$F,"&gt;0.5")/$C5</f>
        <v>#DIV/0!</v>
      </c>
      <c r="H5" s="11" t="e">
        <f>(COUNTIFS(Sta!$A:$A,$A5,Sta!$F:$F,"&gt;1.5") + COUNTIFS(Sta!$B:$B,$A5,Sta!$F:$F,"&gt;1.5"))/$D5</f>
        <v>#DIV/0!</v>
      </c>
      <c r="I5" s="8" t="e">
        <f>COUNTIFS(Sta!$A:$A,$A5,Sta!$F:$F,"&gt;1.5")/$B5</f>
        <v>#DIV/0!</v>
      </c>
      <c r="J5" s="8" t="e">
        <f>COUNTIFS(Sta!$B:$B,$A5,Sta!$F:$F,"&gt;1.5")/$C5</f>
        <v>#DIV/0!</v>
      </c>
      <c r="K5" s="11" t="e">
        <f>(COUNTIFS(Sta!$A:$A,$A5,Sta!$F:$F,"&gt;2.5") + COUNTIFS(Sta!$B:$B,$A5,Sta!$F:$F,"&gt;2.5"))/$D5</f>
        <v>#DIV/0!</v>
      </c>
      <c r="L5" s="8" t="e">
        <f>COUNTIFS(Sta!$A:$A,$A5,Sta!$F:$F,"&gt;2.5")/$B5</f>
        <v>#DIV/0!</v>
      </c>
      <c r="M5" s="8" t="e">
        <f>COUNTIFS(Sta!$B:$B,$A5,Sta!$F:$F,"&gt;2.5")/$C5</f>
        <v>#DIV/0!</v>
      </c>
      <c r="N5" s="11" t="e">
        <f>(COUNTIFS(Sta!$A:$A,$A5,Sta!$F:$F,"&gt;3.5") + COUNTIFS(Sta!$B:$B,$A5,Sta!$F:$F,"&gt;3.5"))/$D5</f>
        <v>#DIV/0!</v>
      </c>
      <c r="O5" s="8" t="e">
        <f>COUNTIFS(Sta!$A:$A,$A5,Sta!$F:$F,"&gt;3.5")/$B5</f>
        <v>#DIV/0!</v>
      </c>
      <c r="P5" s="8" t="e">
        <f>COUNTIFS(Sta!$B:$B,$A5,Sta!$F:$F,"&gt;3.5")/$C5</f>
        <v>#DIV/0!</v>
      </c>
      <c r="Q5" s="11" t="e">
        <f>(COUNTIFS(Sta!$A:$A,$A5,Sta!$D:$D,"&gt;0.5")  + COUNTIFS(Sta!$B:$B,$A5,Sta!$E:$E,"&gt;0.5"))/$D5</f>
        <v>#DIV/0!</v>
      </c>
      <c r="R5" s="8" t="e">
        <f>COUNTIFS(Sta!$A:$A,$A5,Sta!$D:$D,"&gt;0.5")/$B5</f>
        <v>#DIV/0!</v>
      </c>
      <c r="S5" s="8" t="e">
        <f>COUNTIFS(Sta!$B:$B,$A5,Sta!$E:$E,"&gt;0.5")/$C5</f>
        <v>#DIV/0!</v>
      </c>
      <c r="T5" s="11" t="e">
        <f>(COUNTIFS(Sta!$A:$A,$A5,Sta!$D:$D,"&gt;1.5")  + COUNTIFS(Sta!$B:$B,$A5,Sta!$E:$E,"&gt;1.5"))/$D5</f>
        <v>#DIV/0!</v>
      </c>
      <c r="U5" s="8" t="e">
        <f>COUNTIFS(Sta!$A:$A,$A5,Sta!$D:$D,"&gt;1.5")/$B5</f>
        <v>#DIV/0!</v>
      </c>
      <c r="V5" s="8" t="e">
        <f>COUNTIFS(Sta!$B:$B,$A5,Sta!$E:$E,"&gt;1.5")/$C5</f>
        <v>#DIV/0!</v>
      </c>
      <c r="W5" s="11" t="e">
        <f>(COUNTIFS(Sta!$A:$A,$A5,Sta!$E:E,"&gt;0.5") +COUNTIFS(Sta!$B:$B,$A5,Sta!$D:$D,"&gt;0.5"))/$D5</f>
        <v>#DIV/0!</v>
      </c>
      <c r="X5" s="8" t="e">
        <f>COUNTIFS(Sta!$A:$A,$A5,Sta!$E:$E,"&gt;0.5")/$B5</f>
        <v>#DIV/0!</v>
      </c>
      <c r="Y5" s="8" t="e">
        <f>COUNTIFS(Sta!$B:$B,$A5,Sta!$D:$D,"&gt;0.5")/$C5</f>
        <v>#DIV/0!</v>
      </c>
      <c r="Z5" s="11" t="e">
        <f>(COUNTIFS(Sta!$A:$A,$A5,Sta!$E:$E,"&gt;1.5")  + COUNTIFS(Sta!$B:$B,$A5,Sta!$D:$D,"&gt;1.5"))/$D5</f>
        <v>#DIV/0!</v>
      </c>
      <c r="AA5" s="8" t="e">
        <f>COUNTIFS(Sta!$A:$A,$A5,Sta!$E:$E,"&gt;1.5")/$B5</f>
        <v>#DIV/0!</v>
      </c>
      <c r="AB5" s="8" t="e">
        <f>COUNTIFS(Sta!$B:$B,$A5,Sta!$D:$D,"&gt;1.5")/$C5</f>
        <v>#DIV/0!</v>
      </c>
      <c r="AC5" s="11" t="e">
        <f>(COUNTIFS(Sta!$A:A,$A5,Sta!$G:$G,"y") + COUNTIFS(Sta!$B:B,$A5,Sta!$G:$G,"y"))/$D5</f>
        <v>#DIV/0!</v>
      </c>
      <c r="AD5" s="8" t="e">
        <f>COUNTIFS(Sta!$A:A,$A5,Sta!$G:$G,"y")/$B5</f>
        <v>#DIV/0!</v>
      </c>
      <c r="AE5" s="16" t="e">
        <f>COUNTIFS(Sta!$B:B,$A5,Sta!$G:$G,"y")/$C5</f>
        <v>#DIV/0!</v>
      </c>
    </row>
    <row r="6" spans="1:31" x14ac:dyDescent="0.3">
      <c r="A6" t="s">
        <v>380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1" t="e">
        <f>(COUNTIFS(Sta!$A:$A,$A6,Sta!$F:$F,"&gt;0.5") + COUNTIFS(Sta!$B:$B,$A6,Sta!$F:$F,"&gt;0.5"))/$D6</f>
        <v>#DIV/0!</v>
      </c>
      <c r="F6" s="8" t="e">
        <f>COUNTIFS(Sta!$A:$A,$A6,Sta!$F:$F,"&gt;0.5")/$B6</f>
        <v>#DIV/0!</v>
      </c>
      <c r="G6" s="8" t="e">
        <f>COUNTIFS(Sta!$B:$B,$A6,Sta!$F:$F,"&gt;0.5")/$C6</f>
        <v>#DIV/0!</v>
      </c>
      <c r="H6" s="11" t="e">
        <f>(COUNTIFS(Sta!$A:$A,$A6,Sta!$F:$F,"&gt;1.5") + COUNTIFS(Sta!$B:$B,$A6,Sta!$F:$F,"&gt;1.5"))/$D6</f>
        <v>#DIV/0!</v>
      </c>
      <c r="I6" s="8" t="e">
        <f>COUNTIFS(Sta!$A:$A,$A6,Sta!$F:$F,"&gt;1.5")/$B6</f>
        <v>#DIV/0!</v>
      </c>
      <c r="J6" s="8" t="e">
        <f>COUNTIFS(Sta!$B:$B,$A6,Sta!$F:$F,"&gt;1.5")/$C6</f>
        <v>#DIV/0!</v>
      </c>
      <c r="K6" s="11" t="e">
        <f>(COUNTIFS(Sta!$A:$A,$A6,Sta!$F:$F,"&gt;2.5") + COUNTIFS(Sta!$B:$B,$A6,Sta!$F:$F,"&gt;2.5"))/$D6</f>
        <v>#DIV/0!</v>
      </c>
      <c r="L6" s="8" t="e">
        <f>COUNTIFS(Sta!$A:$A,$A6,Sta!$F:$F,"&gt;2.5")/$B6</f>
        <v>#DIV/0!</v>
      </c>
      <c r="M6" s="8" t="e">
        <f>COUNTIFS(Sta!$B:$B,$A6,Sta!$F:$F,"&gt;2.5")/$C6</f>
        <v>#DIV/0!</v>
      </c>
      <c r="N6" s="11" t="e">
        <f>(COUNTIFS(Sta!$A:$A,$A6,Sta!$F:$F,"&gt;3.5") + COUNTIFS(Sta!$B:$B,$A6,Sta!$F:$F,"&gt;3.5"))/$D6</f>
        <v>#DIV/0!</v>
      </c>
      <c r="O6" s="8" t="e">
        <f>COUNTIFS(Sta!$A:$A,$A6,Sta!$F:$F,"&gt;3.5")/$B6</f>
        <v>#DIV/0!</v>
      </c>
      <c r="P6" s="8" t="e">
        <f>COUNTIFS(Sta!$B:$B,$A6,Sta!$F:$F,"&gt;3.5")/$C6</f>
        <v>#DIV/0!</v>
      </c>
      <c r="Q6" s="11" t="e">
        <f>(COUNTIFS(Sta!$A:$A,$A6,Sta!$D:$D,"&gt;0.5")  + COUNTIFS(Sta!$B:$B,$A6,Sta!$E:$E,"&gt;0.5"))/$D6</f>
        <v>#DIV/0!</v>
      </c>
      <c r="R6" s="8" t="e">
        <f>COUNTIFS(Sta!$A:$A,$A6,Sta!$D:$D,"&gt;0.5")/$B6</f>
        <v>#DIV/0!</v>
      </c>
      <c r="S6" s="8" t="e">
        <f>COUNTIFS(Sta!$B:$B,$A6,Sta!$E:$E,"&gt;0.5")/$C6</f>
        <v>#DIV/0!</v>
      </c>
      <c r="T6" s="11" t="e">
        <f>(COUNTIFS(Sta!$A:$A,$A6,Sta!$D:$D,"&gt;1.5")  + COUNTIFS(Sta!$B:$B,$A6,Sta!$E:$E,"&gt;1.5"))/$D6</f>
        <v>#DIV/0!</v>
      </c>
      <c r="U6" s="8" t="e">
        <f>COUNTIFS(Sta!$A:$A,$A6,Sta!$D:$D,"&gt;1.5")/$B6</f>
        <v>#DIV/0!</v>
      </c>
      <c r="V6" s="8" t="e">
        <f>COUNTIFS(Sta!$B:$B,$A6,Sta!$E:$E,"&gt;1.5")/$C6</f>
        <v>#DIV/0!</v>
      </c>
      <c r="W6" s="11" t="e">
        <f>(COUNTIFS(Sta!$A:$A,$A6,Sta!$E:E,"&gt;0.5") +COUNTIFS(Sta!$B:$B,$A6,Sta!$D:$D,"&gt;0.5"))/$D6</f>
        <v>#DIV/0!</v>
      </c>
      <c r="X6" s="8" t="e">
        <f>COUNTIFS(Sta!$A:$A,$A6,Sta!$E:$E,"&gt;0.5")/$B6</f>
        <v>#DIV/0!</v>
      </c>
      <c r="Y6" s="8" t="e">
        <f>COUNTIFS(Sta!$B:$B,$A6,Sta!$D:$D,"&gt;0.5")/$C6</f>
        <v>#DIV/0!</v>
      </c>
      <c r="Z6" s="11" t="e">
        <f>(COUNTIFS(Sta!$A:$A,$A6,Sta!$E:$E,"&gt;1.5")  + COUNTIFS(Sta!$B:$B,$A6,Sta!$D:$D,"&gt;1.5"))/$D6</f>
        <v>#DIV/0!</v>
      </c>
      <c r="AA6" s="8" t="e">
        <f>COUNTIFS(Sta!$A:$A,$A6,Sta!$E:$E,"&gt;1.5")/$B6</f>
        <v>#DIV/0!</v>
      </c>
      <c r="AB6" s="8" t="e">
        <f>COUNTIFS(Sta!$B:$B,$A6,Sta!$D:$D,"&gt;1.5")/$C6</f>
        <v>#DIV/0!</v>
      </c>
      <c r="AC6" s="11" t="e">
        <f>(COUNTIFS(Sta!$A:A,$A6,Sta!$G:$G,"y") + COUNTIFS(Sta!$B:B,$A6,Sta!$G:$G,"y"))/$D6</f>
        <v>#DIV/0!</v>
      </c>
      <c r="AD6" s="8" t="e">
        <f>COUNTIFS(Sta!$A:A,$A6,Sta!$G:$G,"y")/$B6</f>
        <v>#DIV/0!</v>
      </c>
      <c r="AE6" s="16" t="e">
        <f>COUNTIFS(Sta!$B:B,$A6,Sta!$G:$G,"y")/$C6</f>
        <v>#DIV/0!</v>
      </c>
    </row>
    <row r="7" spans="1:31" x14ac:dyDescent="0.3">
      <c r="A7" t="s">
        <v>203</v>
      </c>
      <c r="B7" s="9">
        <f>COUNTIF(Sta!A:A,A7)</f>
        <v>0</v>
      </c>
      <c r="C7" s="4">
        <f>COUNTIF(Sta!B:B,A7)</f>
        <v>1</v>
      </c>
      <c r="D7" s="4">
        <f t="shared" si="0"/>
        <v>1</v>
      </c>
      <c r="E7" s="11">
        <f>(COUNTIFS(Sta!$A:$A,$A7,Sta!$F:$F,"&gt;0.5") + COUNTIFS(Sta!$B:$B,$A7,Sta!$F:$F,"&gt;0.5"))/$D7</f>
        <v>1</v>
      </c>
      <c r="F7" s="8" t="e">
        <f>COUNTIFS(Sta!$A:$A,$A7,Sta!$F:$F,"&gt;0.5")/$B7</f>
        <v>#DIV/0!</v>
      </c>
      <c r="G7" s="8">
        <f>COUNTIFS(Sta!$B:$B,$A7,Sta!$F:$F,"&gt;0.5")/$C7</f>
        <v>1</v>
      </c>
      <c r="H7" s="11">
        <f>(COUNTIFS(Sta!$A:$A,$A7,Sta!$F:$F,"&gt;1.5") + COUNTIFS(Sta!$B:$B,$A7,Sta!$F:$F,"&gt;1.5"))/$D7</f>
        <v>1</v>
      </c>
      <c r="I7" s="8" t="e">
        <f>COUNTIFS(Sta!$A:$A,$A7,Sta!$F:$F,"&gt;1.5")/$B7</f>
        <v>#DIV/0!</v>
      </c>
      <c r="J7" s="8">
        <f>COUNTIFS(Sta!$B:$B,$A7,Sta!$F:$F,"&gt;1.5")/$C7</f>
        <v>1</v>
      </c>
      <c r="K7" s="11">
        <f>(COUNTIFS(Sta!$A:$A,$A7,Sta!$F:$F,"&gt;2.5") + COUNTIFS(Sta!$B:$B,$A7,Sta!$F:$F,"&gt;2.5"))/$D7</f>
        <v>0</v>
      </c>
      <c r="L7" s="8" t="e">
        <f>COUNTIFS(Sta!$A:$A,$A7,Sta!$F:$F,"&gt;2.5")/$B7</f>
        <v>#DIV/0!</v>
      </c>
      <c r="M7" s="8">
        <f>COUNTIFS(Sta!$B:$B,$A7,Sta!$F:$F,"&gt;2.5")/$C7</f>
        <v>0</v>
      </c>
      <c r="N7" s="11">
        <f>(COUNTIFS(Sta!$A:$A,$A7,Sta!$F:$F,"&gt;3.5") + COUNTIFS(Sta!$B:$B,$A7,Sta!$F:$F,"&gt;3.5"))/$D7</f>
        <v>0</v>
      </c>
      <c r="O7" s="8" t="e">
        <f>COUNTIFS(Sta!$A:$A,$A7,Sta!$F:$F,"&gt;3.5")/$B7</f>
        <v>#DIV/0!</v>
      </c>
      <c r="P7" s="8">
        <f>COUNTIFS(Sta!$B:$B,$A7,Sta!$F:$F,"&gt;3.5")/$C7</f>
        <v>0</v>
      </c>
      <c r="Q7" s="11">
        <f>(COUNTIFS(Sta!$A:$A,$A7,Sta!$D:$D,"&gt;0.5")  + COUNTIFS(Sta!$B:$B,$A7,Sta!$E:$E,"&gt;0.5"))/$D7</f>
        <v>0</v>
      </c>
      <c r="R7" s="8" t="e">
        <f>COUNTIFS(Sta!$A:$A,$A7,Sta!$D:$D,"&gt;0.5")/$B7</f>
        <v>#DIV/0!</v>
      </c>
      <c r="S7" s="8">
        <f>COUNTIFS(Sta!$B:$B,$A7,Sta!$E:$E,"&gt;0.5")/$C7</f>
        <v>0</v>
      </c>
      <c r="T7" s="11">
        <f>(COUNTIFS(Sta!$A:$A,$A7,Sta!$D:$D,"&gt;1.5")  + COUNTIFS(Sta!$B:$B,$A7,Sta!$E:$E,"&gt;1.5"))/$D7</f>
        <v>0</v>
      </c>
      <c r="U7" s="8" t="e">
        <f>COUNTIFS(Sta!$A:$A,$A7,Sta!$D:$D,"&gt;1.5")/$B7</f>
        <v>#DIV/0!</v>
      </c>
      <c r="V7" s="8">
        <f>COUNTIFS(Sta!$B:$B,$A7,Sta!$E:$E,"&gt;1.5")/$C7</f>
        <v>0</v>
      </c>
      <c r="W7" s="11">
        <f>(COUNTIFS(Sta!$A:$A,$A7,Sta!$E:E,"&gt;0.5") +COUNTIFS(Sta!$B:$B,$A7,Sta!$D:$D,"&gt;0.5"))/$D7</f>
        <v>1</v>
      </c>
      <c r="X7" s="8" t="e">
        <f>COUNTIFS(Sta!$A:$A,$A7,Sta!$E:$E,"&gt;0.5")/$B7</f>
        <v>#DIV/0!</v>
      </c>
      <c r="Y7" s="8">
        <f>COUNTIFS(Sta!$B:$B,$A7,Sta!$D:$D,"&gt;0.5")/$C7</f>
        <v>1</v>
      </c>
      <c r="Z7" s="11">
        <f>(COUNTIFS(Sta!$A:$A,$A7,Sta!$E:$E,"&gt;1.5")  + COUNTIFS(Sta!$B:$B,$A7,Sta!$D:$D,"&gt;1.5"))/$D7</f>
        <v>1</v>
      </c>
      <c r="AA7" s="8" t="e">
        <f>COUNTIFS(Sta!$A:$A,$A7,Sta!$E:$E,"&gt;1.5")/$B7</f>
        <v>#DIV/0!</v>
      </c>
      <c r="AB7" s="8">
        <f>COUNTIFS(Sta!$B:$B,$A7,Sta!$D:$D,"&gt;1.5")/$C7</f>
        <v>1</v>
      </c>
      <c r="AC7" s="11">
        <f>(COUNTIFS(Sta!$A:A,$A7,Sta!$G:$G,"y") + COUNTIFS(Sta!$B:B,$A7,Sta!$G:$G,"y"))/$D7</f>
        <v>0</v>
      </c>
      <c r="AD7" s="8" t="e">
        <f>COUNTIFS(Sta!$A:A,$A7,Sta!$G:$G,"y")/$B7</f>
        <v>#DIV/0!</v>
      </c>
      <c r="AE7" s="16">
        <f>COUNTIFS(Sta!$B:B,$A7,Sta!$G:$G,"y")/$C7</f>
        <v>0</v>
      </c>
    </row>
    <row r="8" spans="1:31" x14ac:dyDescent="0.3">
      <c r="A8" t="s">
        <v>439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1" t="e">
        <f>(COUNTIFS(Sta!$A:$A,$A8,Sta!$F:$F,"&gt;0.5") + COUNTIFS(Sta!$B:$B,$A8,Sta!$F:$F,"&gt;0.5"))/$D8</f>
        <v>#DIV/0!</v>
      </c>
      <c r="F8" s="8" t="e">
        <f>COUNTIFS(Sta!$A:$A,$A8,Sta!$F:$F,"&gt;0.5")/$B8</f>
        <v>#DIV/0!</v>
      </c>
      <c r="G8" s="8" t="e">
        <f>COUNTIFS(Sta!$B:$B,$A8,Sta!$F:$F,"&gt;0.5")/$C8</f>
        <v>#DIV/0!</v>
      </c>
      <c r="H8" s="11" t="e">
        <f>(COUNTIFS(Sta!$A:$A,$A8,Sta!$F:$F,"&gt;1.5") + COUNTIFS(Sta!$B:$B,$A8,Sta!$F:$F,"&gt;1.5"))/$D8</f>
        <v>#DIV/0!</v>
      </c>
      <c r="I8" s="8" t="e">
        <f>COUNTIFS(Sta!$A:$A,$A8,Sta!$F:$F,"&gt;1.5")/$B8</f>
        <v>#DIV/0!</v>
      </c>
      <c r="J8" s="8" t="e">
        <f>COUNTIFS(Sta!$B:$B,$A8,Sta!$F:$F,"&gt;1.5")/$C8</f>
        <v>#DIV/0!</v>
      </c>
      <c r="K8" s="11" t="e">
        <f>(COUNTIFS(Sta!$A:$A,$A8,Sta!$F:$F,"&gt;2.5") + COUNTIFS(Sta!$B:$B,$A8,Sta!$F:$F,"&gt;2.5"))/$D8</f>
        <v>#DIV/0!</v>
      </c>
      <c r="L8" s="8" t="e">
        <f>COUNTIFS(Sta!$A:$A,$A8,Sta!$F:$F,"&gt;2.5")/$B8</f>
        <v>#DIV/0!</v>
      </c>
      <c r="M8" s="8" t="e">
        <f>COUNTIFS(Sta!$B:$B,$A8,Sta!$F:$F,"&gt;2.5")/$C8</f>
        <v>#DIV/0!</v>
      </c>
      <c r="N8" s="11" t="e">
        <f>(COUNTIFS(Sta!$A:$A,$A8,Sta!$F:$F,"&gt;3.5") + COUNTIFS(Sta!$B:$B,$A8,Sta!$F:$F,"&gt;3.5"))/$D8</f>
        <v>#DIV/0!</v>
      </c>
      <c r="O8" s="8" t="e">
        <f>COUNTIFS(Sta!$A:$A,$A8,Sta!$F:$F,"&gt;3.5")/$B8</f>
        <v>#DIV/0!</v>
      </c>
      <c r="P8" s="8" t="e">
        <f>COUNTIFS(Sta!$B:$B,$A8,Sta!$F:$F,"&gt;3.5")/$C8</f>
        <v>#DIV/0!</v>
      </c>
      <c r="Q8" s="11" t="e">
        <f>(COUNTIFS(Sta!$A:$A,$A8,Sta!$D:$D,"&gt;0.5")  + COUNTIFS(Sta!$B:$B,$A8,Sta!$E:$E,"&gt;0.5"))/$D8</f>
        <v>#DIV/0!</v>
      </c>
      <c r="R8" s="8" t="e">
        <f>COUNTIFS(Sta!$A:$A,$A8,Sta!$D:$D,"&gt;0.5")/$B8</f>
        <v>#DIV/0!</v>
      </c>
      <c r="S8" s="8" t="e">
        <f>COUNTIFS(Sta!$B:$B,$A8,Sta!$E:$E,"&gt;0.5")/$C8</f>
        <v>#DIV/0!</v>
      </c>
      <c r="T8" s="11" t="e">
        <f>(COUNTIFS(Sta!$A:$A,$A8,Sta!$D:$D,"&gt;1.5")  + COUNTIFS(Sta!$B:$B,$A8,Sta!$E:$E,"&gt;1.5"))/$D8</f>
        <v>#DIV/0!</v>
      </c>
      <c r="U8" s="8" t="e">
        <f>COUNTIFS(Sta!$A:$A,$A8,Sta!$D:$D,"&gt;1.5")/$B8</f>
        <v>#DIV/0!</v>
      </c>
      <c r="V8" s="8" t="e">
        <f>COUNTIFS(Sta!$B:$B,$A8,Sta!$E:$E,"&gt;1.5")/$C8</f>
        <v>#DIV/0!</v>
      </c>
      <c r="W8" s="11" t="e">
        <f>(COUNTIFS(Sta!$A:$A,$A8,Sta!$E:E,"&gt;0.5") +COUNTIFS(Sta!$B:$B,$A8,Sta!$D:$D,"&gt;0.5"))/$D8</f>
        <v>#DIV/0!</v>
      </c>
      <c r="X8" s="8" t="e">
        <f>COUNTIFS(Sta!$A:$A,$A8,Sta!$E:$E,"&gt;0.5")/$B8</f>
        <v>#DIV/0!</v>
      </c>
      <c r="Y8" s="8" t="e">
        <f>COUNTIFS(Sta!$B:$B,$A8,Sta!$D:$D,"&gt;0.5")/$C8</f>
        <v>#DIV/0!</v>
      </c>
      <c r="Z8" s="11" t="e">
        <f>(COUNTIFS(Sta!$A:$A,$A8,Sta!$E:$E,"&gt;1.5")  + COUNTIFS(Sta!$B:$B,$A8,Sta!$D:$D,"&gt;1.5"))/$D8</f>
        <v>#DIV/0!</v>
      </c>
      <c r="AA8" s="8" t="e">
        <f>COUNTIFS(Sta!$A:$A,$A8,Sta!$E:$E,"&gt;1.5")/$B8</f>
        <v>#DIV/0!</v>
      </c>
      <c r="AB8" s="8" t="e">
        <f>COUNTIFS(Sta!$B:$B,$A8,Sta!$D:$D,"&gt;1.5")/$C8</f>
        <v>#DIV/0!</v>
      </c>
      <c r="AC8" s="11" t="e">
        <f>(COUNTIFS(Sta!$A:A,$A8,Sta!$G:$G,"y") + COUNTIFS(Sta!$B:B,$A8,Sta!$G:$G,"y"))/$D8</f>
        <v>#DIV/0!</v>
      </c>
      <c r="AD8" s="8" t="e">
        <f>COUNTIFS(Sta!$A:A,$A8,Sta!$G:$G,"y")/$B8</f>
        <v>#DIV/0!</v>
      </c>
      <c r="AE8" s="16" t="e">
        <f>COUNTIFS(Sta!$B:B,$A8,Sta!$G:$G,"y")/$C8</f>
        <v>#DIV/0!</v>
      </c>
    </row>
    <row r="9" spans="1:31" x14ac:dyDescent="0.3">
      <c r="A9" t="s">
        <v>572</v>
      </c>
      <c r="B9" s="9">
        <f>COUNTIF(Sta!A:A,A9)</f>
        <v>2</v>
      </c>
      <c r="C9" s="4">
        <f>COUNTIF(Sta!B:B,A9)</f>
        <v>1</v>
      </c>
      <c r="D9" s="4">
        <f t="shared" si="0"/>
        <v>3</v>
      </c>
      <c r="E9" s="11">
        <f>(COUNTIFS(Sta!$A:$A,$A9,Sta!$F:$F,"&gt;0.5") + COUNTIFS(Sta!$B:$B,$A9,Sta!$F:$F,"&gt;0.5"))/$D9</f>
        <v>1</v>
      </c>
      <c r="F9" s="8">
        <f>COUNTIFS(Sta!$A:$A,$A9,Sta!$F:$F,"&gt;0.5")/$B9</f>
        <v>1</v>
      </c>
      <c r="G9" s="8">
        <f>COUNTIFS(Sta!$B:$B,$A9,Sta!$F:$F,"&gt;0.5")/$C9</f>
        <v>1</v>
      </c>
      <c r="H9" s="11">
        <f>(COUNTIFS(Sta!$A:$A,$A9,Sta!$F:$F,"&gt;1.5") + COUNTIFS(Sta!$B:$B,$A9,Sta!$F:$F,"&gt;1.5"))/$D9</f>
        <v>0.66666666666666663</v>
      </c>
      <c r="I9" s="8">
        <f>COUNTIFS(Sta!$A:$A,$A9,Sta!$F:$F,"&gt;1.5")/$B9</f>
        <v>0.5</v>
      </c>
      <c r="J9" s="8">
        <f>COUNTIFS(Sta!$B:$B,$A9,Sta!$F:$F,"&gt;1.5")/$C9</f>
        <v>1</v>
      </c>
      <c r="K9" s="11">
        <f>(COUNTIFS(Sta!$A:$A,$A9,Sta!$F:$F,"&gt;2.5") + COUNTIFS(Sta!$B:$B,$A9,Sta!$F:$F,"&gt;2.5"))/$D9</f>
        <v>0.66666666666666663</v>
      </c>
      <c r="L9" s="8">
        <f>COUNTIFS(Sta!$A:$A,$A9,Sta!$F:$F,"&gt;2.5")/$B9</f>
        <v>0.5</v>
      </c>
      <c r="M9" s="8">
        <f>COUNTIFS(Sta!$B:$B,$A9,Sta!$F:$F,"&gt;2.5")/$C9</f>
        <v>1</v>
      </c>
      <c r="N9" s="11">
        <f>(COUNTIFS(Sta!$A:$A,$A9,Sta!$F:$F,"&gt;3.5") + COUNTIFS(Sta!$B:$B,$A9,Sta!$F:$F,"&gt;3.5"))/$D9</f>
        <v>0.33333333333333331</v>
      </c>
      <c r="O9" s="8">
        <f>COUNTIFS(Sta!$A:$A,$A9,Sta!$F:$F,"&gt;3.5")/$B9</f>
        <v>0</v>
      </c>
      <c r="P9" s="8">
        <f>COUNTIFS(Sta!$B:$B,$A9,Sta!$F:$F,"&gt;3.5")/$C9</f>
        <v>1</v>
      </c>
      <c r="Q9" s="11">
        <f>(COUNTIFS(Sta!$A:$A,$A9,Sta!$D:$D,"&gt;0.5")  + COUNTIFS(Sta!$B:$B,$A9,Sta!$E:$E,"&gt;0.5"))/$D9</f>
        <v>0.33333333333333331</v>
      </c>
      <c r="R9" s="8">
        <f>COUNTIFS(Sta!$A:$A,$A9,Sta!$D:$D,"&gt;0.5")/$B9</f>
        <v>0</v>
      </c>
      <c r="S9" s="8">
        <f>COUNTIFS(Sta!$B:$B,$A9,Sta!$E:$E,"&gt;0.5")/$C9</f>
        <v>1</v>
      </c>
      <c r="T9" s="11">
        <f>(COUNTIFS(Sta!$A:$A,$A9,Sta!$D:$D,"&gt;1.5")  + COUNTIFS(Sta!$B:$B,$A9,Sta!$E:$E,"&gt;1.5"))/$D9</f>
        <v>0</v>
      </c>
      <c r="U9" s="8">
        <f>COUNTIFS(Sta!$A:$A,$A9,Sta!$D:$D,"&gt;1.5")/$B9</f>
        <v>0</v>
      </c>
      <c r="V9" s="8">
        <f>COUNTIFS(Sta!$B:$B,$A9,Sta!$E:$E,"&gt;1.5")/$C9</f>
        <v>0</v>
      </c>
      <c r="W9" s="11">
        <f>(COUNTIFS(Sta!$A:$A,$A9,Sta!$E:E,"&gt;0.5") +COUNTIFS(Sta!$B:$B,$A9,Sta!$D:$D,"&gt;0.5"))/$D9</f>
        <v>1</v>
      </c>
      <c r="X9" s="8">
        <f>COUNTIFS(Sta!$A:$A,$A9,Sta!$E:$E,"&gt;0.5")/$B9</f>
        <v>1</v>
      </c>
      <c r="Y9" s="8">
        <f>COUNTIFS(Sta!$B:$B,$A9,Sta!$D:$D,"&gt;0.5")/$C9</f>
        <v>1</v>
      </c>
      <c r="Z9" s="11">
        <f>(COUNTIFS(Sta!$A:$A,$A9,Sta!$E:$E,"&gt;1.5")  + COUNTIFS(Sta!$B:$B,$A9,Sta!$D:$D,"&gt;1.5"))/$D9</f>
        <v>0.66666666666666663</v>
      </c>
      <c r="AA9" s="8">
        <f>COUNTIFS(Sta!$A:$A,$A9,Sta!$E:$E,"&gt;1.5")/$B9</f>
        <v>0.5</v>
      </c>
      <c r="AB9" s="8">
        <f>COUNTIFS(Sta!$B:$B,$A9,Sta!$D:$D,"&gt;1.5")/$C9</f>
        <v>1</v>
      </c>
      <c r="AC9" s="11">
        <f>(COUNTIFS(Sta!$A:A,$A9,Sta!$G:$G,"y") + COUNTIFS(Sta!$B:B,$A9,Sta!$G:$G,"y"))/$D9</f>
        <v>0.33333333333333331</v>
      </c>
      <c r="AD9" s="8">
        <f>COUNTIFS(Sta!$A:A,$A9,Sta!$G:$G,"y")/$B9</f>
        <v>0</v>
      </c>
      <c r="AE9" s="16">
        <f>COUNTIFS(Sta!$B:B,$A9,Sta!$G:$G,"y")/$C9</f>
        <v>1</v>
      </c>
    </row>
    <row r="10" spans="1:31" x14ac:dyDescent="0.3">
      <c r="A10" t="s">
        <v>162</v>
      </c>
      <c r="B10" s="9">
        <f>COUNTIF(Sta!A:A,A10)</f>
        <v>1</v>
      </c>
      <c r="C10" s="4">
        <f>COUNTIF(Sta!B:B,A10)</f>
        <v>0</v>
      </c>
      <c r="D10" s="4">
        <f t="shared" si="0"/>
        <v>1</v>
      </c>
      <c r="E10" s="11">
        <f>(COUNTIFS(Sta!$A:$A,$A10,Sta!$F:$F,"&gt;0.5") + COUNTIFS(Sta!$B:$B,$A10,Sta!$F:$F,"&gt;0.5"))/$D10</f>
        <v>1</v>
      </c>
      <c r="F10" s="8">
        <f>COUNTIFS(Sta!$A:$A,$A10,Sta!$F:$F,"&gt;0.5")/$B10</f>
        <v>1</v>
      </c>
      <c r="G10" s="8" t="e">
        <f>COUNTIFS(Sta!$B:$B,$A10,Sta!$F:$F,"&gt;0.5")/$C10</f>
        <v>#DIV/0!</v>
      </c>
      <c r="H10" s="11">
        <f>(COUNTIFS(Sta!$A:$A,$A10,Sta!$F:$F,"&gt;1.5") + COUNTIFS(Sta!$B:$B,$A10,Sta!$F:$F,"&gt;1.5"))/$D10</f>
        <v>1</v>
      </c>
      <c r="I10" s="8">
        <f>COUNTIFS(Sta!$A:$A,$A10,Sta!$F:$F,"&gt;1.5")/$B10</f>
        <v>1</v>
      </c>
      <c r="J10" s="8" t="e">
        <f>COUNTIFS(Sta!$B:$B,$A10,Sta!$F:$F,"&gt;1.5")/$C10</f>
        <v>#DIV/0!</v>
      </c>
      <c r="K10" s="11">
        <f>(COUNTIFS(Sta!$A:$A,$A10,Sta!$F:$F,"&gt;2.5") + COUNTIFS(Sta!$B:$B,$A10,Sta!$F:$F,"&gt;2.5"))/$D10</f>
        <v>1</v>
      </c>
      <c r="L10" s="8">
        <f>COUNTIFS(Sta!$A:$A,$A10,Sta!$F:$F,"&gt;2.5")/$B10</f>
        <v>1</v>
      </c>
      <c r="M10" s="8" t="e">
        <f>COUNTIFS(Sta!$B:$B,$A10,Sta!$F:$F,"&gt;2.5")/$C10</f>
        <v>#DIV/0!</v>
      </c>
      <c r="N10" s="11">
        <f>(COUNTIFS(Sta!$A:$A,$A10,Sta!$F:$F,"&gt;3.5") + COUNTIFS(Sta!$B:$B,$A10,Sta!$F:$F,"&gt;3.5"))/$D10</f>
        <v>1</v>
      </c>
      <c r="O10" s="8">
        <f>COUNTIFS(Sta!$A:$A,$A10,Sta!$F:$F,"&gt;3.5")/$B10</f>
        <v>1</v>
      </c>
      <c r="P10" s="8" t="e">
        <f>COUNTIFS(Sta!$B:$B,$A10,Sta!$F:$F,"&gt;3.5")/$C10</f>
        <v>#DIV/0!</v>
      </c>
      <c r="Q10" s="11">
        <f>(COUNTIFS(Sta!$A:$A,$A10,Sta!$D:$D,"&gt;0.5")  + COUNTIFS(Sta!$B:$B,$A10,Sta!$E:$E,"&gt;0.5"))/$D10</f>
        <v>1</v>
      </c>
      <c r="R10" s="8">
        <f>COUNTIFS(Sta!$A:$A,$A10,Sta!$D:$D,"&gt;0.5")/$B10</f>
        <v>1</v>
      </c>
      <c r="S10" s="8" t="e">
        <f>COUNTIFS(Sta!$B:$B,$A10,Sta!$E:$E,"&gt;0.5")/$C10</f>
        <v>#DIV/0!</v>
      </c>
      <c r="T10" s="11">
        <f>(COUNTIFS(Sta!$A:$A,$A10,Sta!$D:$D,"&gt;1.5")  + COUNTIFS(Sta!$B:$B,$A10,Sta!$E:$E,"&gt;1.5"))/$D10</f>
        <v>1</v>
      </c>
      <c r="U10" s="8">
        <f>COUNTIFS(Sta!$A:$A,$A10,Sta!$D:$D,"&gt;1.5")/$B10</f>
        <v>1</v>
      </c>
      <c r="V10" s="8" t="e">
        <f>COUNTIFS(Sta!$B:$B,$A10,Sta!$E:$E,"&gt;1.5")/$C10</f>
        <v>#DIV/0!</v>
      </c>
      <c r="W10" s="11">
        <f>(COUNTIFS(Sta!$A:$A,$A10,Sta!$E:E,"&gt;0.5") +COUNTIFS(Sta!$B:$B,$A10,Sta!$D:$D,"&gt;0.5"))/$D10</f>
        <v>1</v>
      </c>
      <c r="X10" s="8">
        <f>COUNTIFS(Sta!$A:$A,$A10,Sta!$E:$E,"&gt;0.5")/$B10</f>
        <v>1</v>
      </c>
      <c r="Y10" s="8" t="e">
        <f>COUNTIFS(Sta!$B:$B,$A10,Sta!$D:$D,"&gt;0.5")/$C10</f>
        <v>#DIV/0!</v>
      </c>
      <c r="Z10" s="11">
        <f>(COUNTIFS(Sta!$A:$A,$A10,Sta!$E:$E,"&gt;1.5")  + COUNTIFS(Sta!$B:$B,$A10,Sta!$D:$D,"&gt;1.5"))/$D10</f>
        <v>1</v>
      </c>
      <c r="AA10" s="8">
        <f>COUNTIFS(Sta!$A:$A,$A10,Sta!$E:$E,"&gt;1.5")/$B10</f>
        <v>1</v>
      </c>
      <c r="AB10" s="8" t="e">
        <f>COUNTIFS(Sta!$B:$B,$A10,Sta!$D:$D,"&gt;1.5")/$C10</f>
        <v>#DIV/0!</v>
      </c>
      <c r="AC10" s="11">
        <f>(COUNTIFS(Sta!$A:A,$A10,Sta!$G:$G,"y") + COUNTIFS(Sta!$B:B,$A10,Sta!$G:$G,"y"))/$D10</f>
        <v>1</v>
      </c>
      <c r="AD10" s="8">
        <f>COUNTIFS(Sta!$A:A,$A10,Sta!$G:$G,"y")/$B10</f>
        <v>1</v>
      </c>
      <c r="AE10" s="16" t="e">
        <f>COUNTIFS(Sta!$B:B,$A10,Sta!$G:$G,"y")/$C10</f>
        <v>#DIV/0!</v>
      </c>
    </row>
    <row r="11" spans="1:31" x14ac:dyDescent="0.3">
      <c r="A11" t="s">
        <v>3</v>
      </c>
      <c r="B11" s="9">
        <f>COUNTIF(Sta!A:A,A11)</f>
        <v>1</v>
      </c>
      <c r="C11" s="4">
        <f>COUNTIF(Sta!B:B,A11)</f>
        <v>0</v>
      </c>
      <c r="D11" s="4">
        <f t="shared" si="0"/>
        <v>1</v>
      </c>
      <c r="E11" s="11">
        <f>(COUNTIFS(Sta!$A:$A,$A11,Sta!$F:$F,"&gt;0.5") + COUNTIFS(Sta!$B:$B,$A11,Sta!$F:$F,"&gt;0.5"))/$D11</f>
        <v>1</v>
      </c>
      <c r="F11" s="8">
        <f>COUNTIFS(Sta!$A:$A,$A11,Sta!$F:$F,"&gt;0.5")/$B11</f>
        <v>1</v>
      </c>
      <c r="G11" s="8" t="e">
        <f>COUNTIFS(Sta!$B:$B,$A11,Sta!$F:$F,"&gt;0.5")/$C11</f>
        <v>#DIV/0!</v>
      </c>
      <c r="H11" s="11">
        <f>(COUNTIFS(Sta!$A:$A,$A11,Sta!$F:$F,"&gt;1.5") + COUNTIFS(Sta!$B:$B,$A11,Sta!$F:$F,"&gt;1.5"))/$D11</f>
        <v>1</v>
      </c>
      <c r="I11" s="8">
        <f>COUNTIFS(Sta!$A:$A,$A11,Sta!$F:$F,"&gt;1.5")/$B11</f>
        <v>1</v>
      </c>
      <c r="J11" s="8" t="e">
        <f>COUNTIFS(Sta!$B:$B,$A11,Sta!$F:$F,"&gt;1.5")/$C11</f>
        <v>#DIV/0!</v>
      </c>
      <c r="K11" s="11">
        <f>(COUNTIFS(Sta!$A:$A,$A11,Sta!$F:$F,"&gt;2.5") + COUNTIFS(Sta!$B:$B,$A11,Sta!$F:$F,"&gt;2.5"))/$D11</f>
        <v>0</v>
      </c>
      <c r="L11" s="8">
        <f>COUNTIFS(Sta!$A:$A,$A11,Sta!$F:$F,"&gt;2.5")/$B11</f>
        <v>0</v>
      </c>
      <c r="M11" s="8" t="e">
        <f>COUNTIFS(Sta!$B:$B,$A11,Sta!$F:$F,"&gt;2.5")/$C11</f>
        <v>#DIV/0!</v>
      </c>
      <c r="N11" s="11">
        <f>(COUNTIFS(Sta!$A:$A,$A11,Sta!$F:$F,"&gt;3.5") + COUNTIFS(Sta!$B:$B,$A11,Sta!$F:$F,"&gt;3.5"))/$D11</f>
        <v>0</v>
      </c>
      <c r="O11" s="8">
        <f>COUNTIFS(Sta!$A:$A,$A11,Sta!$F:$F,"&gt;3.5")/$B11</f>
        <v>0</v>
      </c>
      <c r="P11" s="8" t="e">
        <f>COUNTIFS(Sta!$B:$B,$A11,Sta!$F:$F,"&gt;3.5")/$C11</f>
        <v>#DIV/0!</v>
      </c>
      <c r="Q11" s="11">
        <f>(COUNTIFS(Sta!$A:$A,$A11,Sta!$D:$D,"&gt;0.5")  + COUNTIFS(Sta!$B:$B,$A11,Sta!$E:$E,"&gt;0.5"))/$D11</f>
        <v>1</v>
      </c>
      <c r="R11" s="8">
        <f>COUNTIFS(Sta!$A:$A,$A11,Sta!$D:$D,"&gt;0.5")/$B11</f>
        <v>1</v>
      </c>
      <c r="S11" s="8" t="e">
        <f>COUNTIFS(Sta!$B:$B,$A11,Sta!$E:$E,"&gt;0.5")/$C11</f>
        <v>#DIV/0!</v>
      </c>
      <c r="T11" s="11">
        <f>(COUNTIFS(Sta!$A:$A,$A11,Sta!$D:$D,"&gt;1.5")  + COUNTIFS(Sta!$B:$B,$A11,Sta!$E:$E,"&gt;1.5"))/$D11</f>
        <v>0</v>
      </c>
      <c r="U11" s="8">
        <f>COUNTIFS(Sta!$A:$A,$A11,Sta!$D:$D,"&gt;1.5")/$B11</f>
        <v>0</v>
      </c>
      <c r="V11" s="8" t="e">
        <f>COUNTIFS(Sta!$B:$B,$A11,Sta!$E:$E,"&gt;1.5")/$C11</f>
        <v>#DIV/0!</v>
      </c>
      <c r="W11" s="11">
        <f>(COUNTIFS(Sta!$A:$A,$A11,Sta!$E:E,"&gt;0.5") +COUNTIFS(Sta!$B:$B,$A11,Sta!$D:$D,"&gt;0.5"))/$D11</f>
        <v>1</v>
      </c>
      <c r="X11" s="8">
        <f>COUNTIFS(Sta!$A:$A,$A11,Sta!$E:$E,"&gt;0.5")/$B11</f>
        <v>1</v>
      </c>
      <c r="Y11" s="8" t="e">
        <f>COUNTIFS(Sta!$B:$B,$A11,Sta!$D:$D,"&gt;0.5")/$C11</f>
        <v>#DIV/0!</v>
      </c>
      <c r="Z11" s="11">
        <f>(COUNTIFS(Sta!$A:$A,$A11,Sta!$E:$E,"&gt;1.5")  + COUNTIFS(Sta!$B:$B,$A11,Sta!$D:$D,"&gt;1.5"))/$D11</f>
        <v>0</v>
      </c>
      <c r="AA11" s="8">
        <f>COUNTIFS(Sta!$A:$A,$A11,Sta!$E:$E,"&gt;1.5")/$B11</f>
        <v>0</v>
      </c>
      <c r="AB11" s="8" t="e">
        <f>COUNTIFS(Sta!$B:$B,$A11,Sta!$D:$D,"&gt;1.5")/$C11</f>
        <v>#DIV/0!</v>
      </c>
      <c r="AC11" s="11">
        <f>(COUNTIFS(Sta!$A:A,$A11,Sta!$G:$G,"y") + COUNTIFS(Sta!$B:B,$A11,Sta!$G:$G,"y"))/$D11</f>
        <v>1</v>
      </c>
      <c r="AD11" s="8">
        <f>COUNTIFS(Sta!$A:A,$A11,Sta!$G:$G,"y")/$B11</f>
        <v>1</v>
      </c>
      <c r="AE11" s="16" t="e">
        <f>COUNTIFS(Sta!$B:B,$A11,Sta!$G:$G,"y")/$C11</f>
        <v>#DIV/0!</v>
      </c>
    </row>
    <row r="12" spans="1:31" x14ac:dyDescent="0.3">
      <c r="A12" t="s">
        <v>661</v>
      </c>
      <c r="B12" s="9">
        <f>COUNTIF(Sta!A:A,A12)</f>
        <v>9</v>
      </c>
      <c r="C12" s="4">
        <f>COUNTIF(Sta!B:B,A12)</f>
        <v>9</v>
      </c>
      <c r="D12" s="4">
        <f t="shared" si="0"/>
        <v>18</v>
      </c>
      <c r="E12" s="11">
        <f>(COUNTIFS(Sta!$A:$A,$A12,Sta!$F:$F,"&gt;0.5") + COUNTIFS(Sta!$B:$B,$A12,Sta!$F:$F,"&gt;0.5"))/$D12</f>
        <v>0.88888888888888884</v>
      </c>
      <c r="F12" s="8">
        <f>COUNTIFS(Sta!$A:$A,$A12,Sta!$F:$F,"&gt;0.5")/$B12</f>
        <v>0.88888888888888884</v>
      </c>
      <c r="G12" s="8">
        <f>COUNTIFS(Sta!$B:$B,$A12,Sta!$F:$F,"&gt;0.5")/$C12</f>
        <v>0.88888888888888884</v>
      </c>
      <c r="H12" s="11">
        <f>(COUNTIFS(Sta!$A:$A,$A12,Sta!$F:$F,"&gt;1.5") + COUNTIFS(Sta!$B:$B,$A12,Sta!$F:$F,"&gt;1.5"))/$D12</f>
        <v>0.72222222222222221</v>
      </c>
      <c r="I12" s="8">
        <f>COUNTIFS(Sta!$A:$A,$A12,Sta!$F:$F,"&gt;1.5")/$B12</f>
        <v>0.77777777777777779</v>
      </c>
      <c r="J12" s="8">
        <f>COUNTIFS(Sta!$B:$B,$A12,Sta!$F:$F,"&gt;1.5")/$C12</f>
        <v>0.66666666666666663</v>
      </c>
      <c r="K12" s="11">
        <f>(COUNTIFS(Sta!$A:$A,$A12,Sta!$F:$F,"&gt;2.5") + COUNTIFS(Sta!$B:$B,$A12,Sta!$F:$F,"&gt;2.5"))/$D12</f>
        <v>0.5</v>
      </c>
      <c r="L12" s="8">
        <f>COUNTIFS(Sta!$A:$A,$A12,Sta!$F:$F,"&gt;2.5")/$B12</f>
        <v>0.33333333333333331</v>
      </c>
      <c r="M12" s="8">
        <f>COUNTIFS(Sta!$B:$B,$A12,Sta!$F:$F,"&gt;2.5")/$C12</f>
        <v>0.66666666666666663</v>
      </c>
      <c r="N12" s="11">
        <f>(COUNTIFS(Sta!$A:$A,$A12,Sta!$F:$F,"&gt;3.5") + COUNTIFS(Sta!$B:$B,$A12,Sta!$F:$F,"&gt;3.5"))/$D12</f>
        <v>0.33333333333333331</v>
      </c>
      <c r="O12" s="8">
        <f>COUNTIFS(Sta!$A:$A,$A12,Sta!$F:$F,"&gt;3.5")/$B12</f>
        <v>0.33333333333333331</v>
      </c>
      <c r="P12" s="8">
        <f>COUNTIFS(Sta!$B:$B,$A12,Sta!$F:$F,"&gt;3.5")/$C12</f>
        <v>0.33333333333333331</v>
      </c>
      <c r="Q12" s="11">
        <f>(COUNTIFS(Sta!$A:$A,$A12,Sta!$D:$D,"&gt;0.5")  + COUNTIFS(Sta!$B:$B,$A12,Sta!$E:$E,"&gt;0.5"))/$D12</f>
        <v>0.55555555555555558</v>
      </c>
      <c r="R12" s="8">
        <f>COUNTIFS(Sta!$A:$A,$A12,Sta!$D:$D,"&gt;0.5")/$B12</f>
        <v>0.66666666666666663</v>
      </c>
      <c r="S12" s="8">
        <f>COUNTIFS(Sta!$B:$B,$A12,Sta!$E:$E,"&gt;0.5")/$C12</f>
        <v>0.44444444444444442</v>
      </c>
      <c r="T12" s="11">
        <f>(COUNTIFS(Sta!$A:$A,$A12,Sta!$D:$D,"&gt;1.5")  + COUNTIFS(Sta!$B:$B,$A12,Sta!$E:$E,"&gt;1.5"))/$D12</f>
        <v>0.22222222222222221</v>
      </c>
      <c r="U12" s="8">
        <f>COUNTIFS(Sta!$A:$A,$A12,Sta!$D:$D,"&gt;1.5")/$B12</f>
        <v>0.22222222222222221</v>
      </c>
      <c r="V12" s="8">
        <f>COUNTIFS(Sta!$B:$B,$A12,Sta!$E:$E,"&gt;1.5")/$C12</f>
        <v>0.22222222222222221</v>
      </c>
      <c r="W12" s="11">
        <f>(COUNTIFS(Sta!$A:$A,$A12,Sta!$E:E,"&gt;0.5") +COUNTIFS(Sta!$B:$B,$A12,Sta!$D:$D,"&gt;0.5"))/$D12</f>
        <v>0.88888888888888884</v>
      </c>
      <c r="X12" s="8">
        <f>COUNTIFS(Sta!$A:$A,$A12,Sta!$E:$E,"&gt;0.5")/$B12</f>
        <v>0.88888888888888884</v>
      </c>
      <c r="Y12" s="8">
        <f>COUNTIFS(Sta!$B:$B,$A12,Sta!$D:$D,"&gt;0.5")/$C12</f>
        <v>0.88888888888888884</v>
      </c>
      <c r="Z12" s="11">
        <f>(COUNTIFS(Sta!$A:$A,$A12,Sta!$E:$E,"&gt;1.5")  + COUNTIFS(Sta!$B:$B,$A12,Sta!$D:$D,"&gt;1.5"))/$D12</f>
        <v>0.3888888888888889</v>
      </c>
      <c r="AA12" s="8">
        <f>COUNTIFS(Sta!$A:$A,$A12,Sta!$E:$E,"&gt;1.5")/$B12</f>
        <v>0.22222222222222221</v>
      </c>
      <c r="AB12" s="8">
        <f>COUNTIFS(Sta!$B:$B,$A12,Sta!$D:$D,"&gt;1.5")/$C12</f>
        <v>0.55555555555555558</v>
      </c>
      <c r="AC12" s="11">
        <f>(COUNTIFS(Sta!$A:A,$A12,Sta!$G:$G,"y") + COUNTIFS(Sta!$B:B,$A12,Sta!$G:$G,"y"))/$D12</f>
        <v>0.55555555555555558</v>
      </c>
      <c r="AD12" s="8">
        <f>COUNTIFS(Sta!$A:A,$A12,Sta!$G:$G,"y")/$B12</f>
        <v>0.66666666666666663</v>
      </c>
      <c r="AE12" s="16">
        <f>COUNTIFS(Sta!$B:B,$A12,Sta!$G:$G,"y")/$C12</f>
        <v>0.44444444444444442</v>
      </c>
    </row>
    <row r="13" spans="1:31" x14ac:dyDescent="0.3">
      <c r="A13" t="s">
        <v>216</v>
      </c>
      <c r="B13" s="9">
        <f>COUNTIF(Sta!A:A,A13)</f>
        <v>1</v>
      </c>
      <c r="C13" s="4">
        <f>COUNTIF(Sta!B:B,A13)</f>
        <v>1</v>
      </c>
      <c r="D13" s="4">
        <f t="shared" si="0"/>
        <v>2</v>
      </c>
      <c r="E13" s="11">
        <f>(COUNTIFS(Sta!$A:$A,$A13,Sta!$F:$F,"&gt;0.5") + COUNTIFS(Sta!$B:$B,$A13,Sta!$F:$F,"&gt;0.5"))/$D13</f>
        <v>1</v>
      </c>
      <c r="F13" s="8">
        <f>COUNTIFS(Sta!$A:$A,$A13,Sta!$F:$F,"&gt;0.5")/$B13</f>
        <v>1</v>
      </c>
      <c r="G13" s="8">
        <f>COUNTIFS(Sta!$B:$B,$A13,Sta!$F:$F,"&gt;0.5")/$C13</f>
        <v>1</v>
      </c>
      <c r="H13" s="11">
        <f>(COUNTIFS(Sta!$A:$A,$A13,Sta!$F:$F,"&gt;1.5") + COUNTIFS(Sta!$B:$B,$A13,Sta!$F:$F,"&gt;1.5"))/$D13</f>
        <v>1</v>
      </c>
      <c r="I13" s="8">
        <f>COUNTIFS(Sta!$A:$A,$A13,Sta!$F:$F,"&gt;1.5")/$B13</f>
        <v>1</v>
      </c>
      <c r="J13" s="8">
        <f>COUNTIFS(Sta!$B:$B,$A13,Sta!$F:$F,"&gt;1.5")/$C13</f>
        <v>1</v>
      </c>
      <c r="K13" s="11">
        <f>(COUNTIFS(Sta!$A:$A,$A13,Sta!$F:$F,"&gt;2.5") + COUNTIFS(Sta!$B:$B,$A13,Sta!$F:$F,"&gt;2.5"))/$D13</f>
        <v>1</v>
      </c>
      <c r="L13" s="8">
        <f>COUNTIFS(Sta!$A:$A,$A13,Sta!$F:$F,"&gt;2.5")/$B13</f>
        <v>1</v>
      </c>
      <c r="M13" s="8">
        <f>COUNTIFS(Sta!$B:$B,$A13,Sta!$F:$F,"&gt;2.5")/$C13</f>
        <v>1</v>
      </c>
      <c r="N13" s="11">
        <f>(COUNTIFS(Sta!$A:$A,$A13,Sta!$F:$F,"&gt;3.5") + COUNTIFS(Sta!$B:$B,$A13,Sta!$F:$F,"&gt;3.5"))/$D13</f>
        <v>0</v>
      </c>
      <c r="O13" s="8">
        <f>COUNTIFS(Sta!$A:$A,$A13,Sta!$F:$F,"&gt;3.5")/$B13</f>
        <v>0</v>
      </c>
      <c r="P13" s="8">
        <f>COUNTIFS(Sta!$B:$B,$A13,Sta!$F:$F,"&gt;3.5")/$C13</f>
        <v>0</v>
      </c>
      <c r="Q13" s="11">
        <f>(COUNTIFS(Sta!$A:$A,$A13,Sta!$D:$D,"&gt;0.5")  + COUNTIFS(Sta!$B:$B,$A13,Sta!$E:$E,"&gt;0.5"))/$D13</f>
        <v>1</v>
      </c>
      <c r="R13" s="8">
        <f>COUNTIFS(Sta!$A:$A,$A13,Sta!$D:$D,"&gt;0.5")/$B13</f>
        <v>1</v>
      </c>
      <c r="S13" s="8">
        <f>COUNTIFS(Sta!$B:$B,$A13,Sta!$E:$E,"&gt;0.5")/$C13</f>
        <v>1</v>
      </c>
      <c r="T13" s="11">
        <f>(COUNTIFS(Sta!$A:$A,$A13,Sta!$D:$D,"&gt;1.5")  + COUNTIFS(Sta!$B:$B,$A13,Sta!$E:$E,"&gt;1.5"))/$D13</f>
        <v>0</v>
      </c>
      <c r="U13" s="8">
        <f>COUNTIFS(Sta!$A:$A,$A13,Sta!$D:$D,"&gt;1.5")/$B13</f>
        <v>0</v>
      </c>
      <c r="V13" s="8">
        <f>COUNTIFS(Sta!$B:$B,$A13,Sta!$E:$E,"&gt;1.5")/$C13</f>
        <v>0</v>
      </c>
      <c r="W13" s="11">
        <f>(COUNTIFS(Sta!$A:$A,$A13,Sta!$E:E,"&gt;0.5") +COUNTIFS(Sta!$B:$B,$A13,Sta!$D:$D,"&gt;0.5"))/$D13</f>
        <v>1</v>
      </c>
      <c r="X13" s="8">
        <f>COUNTIFS(Sta!$A:$A,$A13,Sta!$E:$E,"&gt;0.5")/$B13</f>
        <v>1</v>
      </c>
      <c r="Y13" s="8">
        <f>COUNTIFS(Sta!$B:$B,$A13,Sta!$D:$D,"&gt;0.5")/$C13</f>
        <v>1</v>
      </c>
      <c r="Z13" s="11">
        <f>(COUNTIFS(Sta!$A:$A,$A13,Sta!$E:$E,"&gt;1.5")  + COUNTIFS(Sta!$B:$B,$A13,Sta!$D:$D,"&gt;1.5"))/$D13</f>
        <v>1</v>
      </c>
      <c r="AA13" s="8">
        <f>COUNTIFS(Sta!$A:$A,$A13,Sta!$E:$E,"&gt;1.5")/$B13</f>
        <v>1</v>
      </c>
      <c r="AB13" s="8">
        <f>COUNTIFS(Sta!$B:$B,$A13,Sta!$D:$D,"&gt;1.5")/$C13</f>
        <v>1</v>
      </c>
      <c r="AC13" s="11">
        <f>(COUNTIFS(Sta!$A:A,$A13,Sta!$G:$G,"y") + COUNTIFS(Sta!$B:B,$A13,Sta!$G:$G,"y"))/$D13</f>
        <v>1</v>
      </c>
      <c r="AD13" s="8">
        <f>COUNTIFS(Sta!$A:A,$A13,Sta!$G:$G,"y")/$B13</f>
        <v>1</v>
      </c>
      <c r="AE13" s="16">
        <f>COUNTIFS(Sta!$B:B,$A13,Sta!$G:$G,"y")/$C13</f>
        <v>1</v>
      </c>
    </row>
    <row r="14" spans="1:31" x14ac:dyDescent="0.3">
      <c r="A14" t="s">
        <v>525</v>
      </c>
      <c r="B14" s="9">
        <f>COUNTIF(Sta!A:A,A14)</f>
        <v>1</v>
      </c>
      <c r="C14" s="4">
        <f>COUNTIF(Sta!B:B,A14)</f>
        <v>3</v>
      </c>
      <c r="D14" s="4">
        <f t="shared" si="0"/>
        <v>4</v>
      </c>
      <c r="E14" s="11">
        <f>(COUNTIFS(Sta!$A:$A,$A14,Sta!$F:$F,"&gt;0.5") + COUNTIFS(Sta!$B:$B,$A14,Sta!$F:$F,"&gt;0.5"))/$D14</f>
        <v>1</v>
      </c>
      <c r="F14" s="8">
        <f>COUNTIFS(Sta!$A:$A,$A14,Sta!$F:$F,"&gt;0.5")/$B14</f>
        <v>1</v>
      </c>
      <c r="G14" s="8">
        <f>COUNTIFS(Sta!$B:$B,$A14,Sta!$F:$F,"&gt;0.5")/$C14</f>
        <v>1</v>
      </c>
      <c r="H14" s="11">
        <f>(COUNTIFS(Sta!$A:$A,$A14,Sta!$F:$F,"&gt;1.5") + COUNTIFS(Sta!$B:$B,$A14,Sta!$F:$F,"&gt;1.5"))/$D14</f>
        <v>0.75</v>
      </c>
      <c r="I14" s="8">
        <f>COUNTIFS(Sta!$A:$A,$A14,Sta!$F:$F,"&gt;1.5")/$B14</f>
        <v>0</v>
      </c>
      <c r="J14" s="8">
        <f>COUNTIFS(Sta!$B:$B,$A14,Sta!$F:$F,"&gt;1.5")/$C14</f>
        <v>1</v>
      </c>
      <c r="K14" s="11">
        <f>(COUNTIFS(Sta!$A:$A,$A14,Sta!$F:$F,"&gt;2.5") + COUNTIFS(Sta!$B:$B,$A14,Sta!$F:$F,"&gt;2.5"))/$D14</f>
        <v>0.5</v>
      </c>
      <c r="L14" s="8">
        <f>COUNTIFS(Sta!$A:$A,$A14,Sta!$F:$F,"&gt;2.5")/$B14</f>
        <v>0</v>
      </c>
      <c r="M14" s="8">
        <f>COUNTIFS(Sta!$B:$B,$A14,Sta!$F:$F,"&gt;2.5")/$C14</f>
        <v>0.66666666666666663</v>
      </c>
      <c r="N14" s="11">
        <f>(COUNTIFS(Sta!$A:$A,$A14,Sta!$F:$F,"&gt;3.5") + COUNTIFS(Sta!$B:$B,$A14,Sta!$F:$F,"&gt;3.5"))/$D14</f>
        <v>0</v>
      </c>
      <c r="O14" s="8">
        <f>COUNTIFS(Sta!$A:$A,$A14,Sta!$F:$F,"&gt;3.5")/$B14</f>
        <v>0</v>
      </c>
      <c r="P14" s="8">
        <f>COUNTIFS(Sta!$B:$B,$A14,Sta!$F:$F,"&gt;3.5")/$C14</f>
        <v>0</v>
      </c>
      <c r="Q14" s="11">
        <f>(COUNTIFS(Sta!$A:$A,$A14,Sta!$D:$D,"&gt;0.5")  + COUNTIFS(Sta!$B:$B,$A14,Sta!$E:$E,"&gt;0.5"))/$D14</f>
        <v>0.75</v>
      </c>
      <c r="R14" s="8">
        <f>COUNTIFS(Sta!$A:$A,$A14,Sta!$D:$D,"&gt;0.5")/$B14</f>
        <v>0</v>
      </c>
      <c r="S14" s="8">
        <f>COUNTIFS(Sta!$B:$B,$A14,Sta!$E:$E,"&gt;0.5")/$C14</f>
        <v>1</v>
      </c>
      <c r="T14" s="11">
        <f>(COUNTIFS(Sta!$A:$A,$A14,Sta!$D:$D,"&gt;1.5")  + COUNTIFS(Sta!$B:$B,$A14,Sta!$E:$E,"&gt;1.5"))/$D14</f>
        <v>0</v>
      </c>
      <c r="U14" s="8">
        <f>COUNTIFS(Sta!$A:$A,$A14,Sta!$D:$D,"&gt;1.5")/$B14</f>
        <v>0</v>
      </c>
      <c r="V14" s="8">
        <f>COUNTIFS(Sta!$B:$B,$A14,Sta!$E:$E,"&gt;1.5")/$C14</f>
        <v>0</v>
      </c>
      <c r="W14" s="11">
        <f>(COUNTIFS(Sta!$A:$A,$A14,Sta!$E:E,"&gt;0.5") +COUNTIFS(Sta!$B:$B,$A14,Sta!$D:$D,"&gt;0.5"))/$D14</f>
        <v>1</v>
      </c>
      <c r="X14" s="8">
        <f>COUNTIFS(Sta!$A:$A,$A14,Sta!$E:$E,"&gt;0.5")/$B14</f>
        <v>1</v>
      </c>
      <c r="Y14" s="8">
        <f>COUNTIFS(Sta!$B:$B,$A14,Sta!$D:$D,"&gt;0.5")/$C14</f>
        <v>1</v>
      </c>
      <c r="Z14" s="11">
        <f>(COUNTIFS(Sta!$A:$A,$A14,Sta!$E:$E,"&gt;1.5")  + COUNTIFS(Sta!$B:$B,$A14,Sta!$D:$D,"&gt;1.5"))/$D14</f>
        <v>0.5</v>
      </c>
      <c r="AA14" s="8">
        <f>COUNTIFS(Sta!$A:$A,$A14,Sta!$E:$E,"&gt;1.5")/$B14</f>
        <v>0</v>
      </c>
      <c r="AB14" s="8">
        <f>COUNTIFS(Sta!$B:$B,$A14,Sta!$D:$D,"&gt;1.5")/$C14</f>
        <v>0.66666666666666663</v>
      </c>
      <c r="AC14" s="11">
        <f>(COUNTIFS(Sta!$A:A,$A14,Sta!$G:$G,"y") + COUNTIFS(Sta!$B:B,$A14,Sta!$G:$G,"y"))/$D14</f>
        <v>0.75</v>
      </c>
      <c r="AD14" s="8">
        <f>COUNTIFS(Sta!$A:A,$A14,Sta!$G:$G,"y")/$B14</f>
        <v>0</v>
      </c>
      <c r="AE14" s="16">
        <f>COUNTIFS(Sta!$B:B,$A14,Sta!$G:$G,"y")/$C14</f>
        <v>1</v>
      </c>
    </row>
    <row r="15" spans="1:31" x14ac:dyDescent="0.3">
      <c r="A15" t="s">
        <v>659</v>
      </c>
      <c r="B15" s="9">
        <f>COUNTIF(Sta!A:A,A15)</f>
        <v>10</v>
      </c>
      <c r="C15" s="4">
        <f>COUNTIF(Sta!B:B,A15)</f>
        <v>8</v>
      </c>
      <c r="D15" s="4">
        <f t="shared" si="0"/>
        <v>18</v>
      </c>
      <c r="E15" s="11">
        <f>(COUNTIFS(Sta!$A:$A,$A15,Sta!$F:$F,"&gt;0.5") + COUNTIFS(Sta!$B:$B,$A15,Sta!$F:$F,"&gt;0.5"))/$D15</f>
        <v>0.83333333333333337</v>
      </c>
      <c r="F15" s="8">
        <f>COUNTIFS(Sta!$A:$A,$A15,Sta!$F:$F,"&gt;0.5")/$B15</f>
        <v>0.8</v>
      </c>
      <c r="G15" s="8">
        <f>COUNTIFS(Sta!$B:$B,$A15,Sta!$F:$F,"&gt;0.5")/$C15</f>
        <v>0.875</v>
      </c>
      <c r="H15" s="11">
        <f>(COUNTIFS(Sta!$A:$A,$A15,Sta!$F:$F,"&gt;1.5") + COUNTIFS(Sta!$B:$B,$A15,Sta!$F:$F,"&gt;1.5"))/$D15</f>
        <v>0.72222222222222221</v>
      </c>
      <c r="I15" s="8">
        <f>COUNTIFS(Sta!$A:$A,$A15,Sta!$F:$F,"&gt;1.5")/$B15</f>
        <v>0.7</v>
      </c>
      <c r="J15" s="8">
        <f>COUNTIFS(Sta!$B:$B,$A15,Sta!$F:$F,"&gt;1.5")/$C15</f>
        <v>0.75</v>
      </c>
      <c r="K15" s="11">
        <f>(COUNTIFS(Sta!$A:$A,$A15,Sta!$F:$F,"&gt;2.5") + COUNTIFS(Sta!$B:$B,$A15,Sta!$F:$F,"&gt;2.5"))/$D15</f>
        <v>0.33333333333333331</v>
      </c>
      <c r="L15" s="8">
        <f>COUNTIFS(Sta!$A:$A,$A15,Sta!$F:$F,"&gt;2.5")/$B15</f>
        <v>0.3</v>
      </c>
      <c r="M15" s="8">
        <f>COUNTIFS(Sta!$B:$B,$A15,Sta!$F:$F,"&gt;2.5")/$C15</f>
        <v>0.375</v>
      </c>
      <c r="N15" s="11">
        <f>(COUNTIFS(Sta!$A:$A,$A15,Sta!$F:$F,"&gt;3.5") + COUNTIFS(Sta!$B:$B,$A15,Sta!$F:$F,"&gt;3.5"))/$D15</f>
        <v>5.5555555555555552E-2</v>
      </c>
      <c r="O15" s="8">
        <f>COUNTIFS(Sta!$A:$A,$A15,Sta!$F:$F,"&gt;3.5")/$B15</f>
        <v>0</v>
      </c>
      <c r="P15" s="8">
        <f>COUNTIFS(Sta!$B:$B,$A15,Sta!$F:$F,"&gt;3.5")/$C15</f>
        <v>0.125</v>
      </c>
      <c r="Q15" s="11">
        <f>(COUNTIFS(Sta!$A:$A,$A15,Sta!$D:$D,"&gt;0.5")  + COUNTIFS(Sta!$B:$B,$A15,Sta!$E:$E,"&gt;0.5"))/$D15</f>
        <v>0.72222222222222221</v>
      </c>
      <c r="R15" s="8">
        <f>COUNTIFS(Sta!$A:$A,$A15,Sta!$D:$D,"&gt;0.5")/$B15</f>
        <v>0.7</v>
      </c>
      <c r="S15" s="8">
        <f>COUNTIFS(Sta!$B:$B,$A15,Sta!$E:$E,"&gt;0.5")/$C15</f>
        <v>0.75</v>
      </c>
      <c r="T15" s="11">
        <f>(COUNTIFS(Sta!$A:$A,$A15,Sta!$D:$D,"&gt;1.5")  + COUNTIFS(Sta!$B:$B,$A15,Sta!$E:$E,"&gt;1.5"))/$D15</f>
        <v>0.5</v>
      </c>
      <c r="U15" s="8">
        <f>COUNTIFS(Sta!$A:$A,$A15,Sta!$D:$D,"&gt;1.5")/$B15</f>
        <v>0.6</v>
      </c>
      <c r="V15" s="8">
        <f>COUNTIFS(Sta!$B:$B,$A15,Sta!$E:$E,"&gt;1.5")/$C15</f>
        <v>0.375</v>
      </c>
      <c r="W15" s="11">
        <f>(COUNTIFS(Sta!$A:$A,$A15,Sta!$E:E,"&gt;0.5") +COUNTIFS(Sta!$B:$B,$A15,Sta!$D:$D,"&gt;0.5"))/$D15</f>
        <v>0.3888888888888889</v>
      </c>
      <c r="X15" s="8">
        <f>COUNTIFS(Sta!$A:$A,$A15,Sta!$E:$E,"&gt;0.5")/$B15</f>
        <v>0.3</v>
      </c>
      <c r="Y15" s="8">
        <f>COUNTIFS(Sta!$B:$B,$A15,Sta!$D:$D,"&gt;0.5")/$C15</f>
        <v>0.5</v>
      </c>
      <c r="Z15" s="11">
        <f>(COUNTIFS(Sta!$A:$A,$A15,Sta!$E:$E,"&gt;1.5")  + COUNTIFS(Sta!$B:$B,$A15,Sta!$D:$D,"&gt;1.5"))/$D15</f>
        <v>0.16666666666666666</v>
      </c>
      <c r="AA15" s="8">
        <f>COUNTIFS(Sta!$A:$A,$A15,Sta!$E:$E,"&gt;1.5")/$B15</f>
        <v>0.1</v>
      </c>
      <c r="AB15" s="8">
        <f>COUNTIFS(Sta!$B:$B,$A15,Sta!$D:$D,"&gt;1.5")/$C15</f>
        <v>0.25</v>
      </c>
      <c r="AC15" s="11">
        <f>(COUNTIFS(Sta!$A:A,$A15,Sta!$G:$G,"y") + COUNTIFS(Sta!$B:B,$A15,Sta!$G:$G,"y"))/$D15</f>
        <v>0.27777777777777779</v>
      </c>
      <c r="AD15" s="8">
        <f>COUNTIFS(Sta!$A:A,$A15,Sta!$G:$G,"y")/$B15</f>
        <v>0.2</v>
      </c>
      <c r="AE15" s="16">
        <f>COUNTIFS(Sta!$B:B,$A15,Sta!$G:$G,"y")/$C15</f>
        <v>0.375</v>
      </c>
    </row>
    <row r="16" spans="1:31" x14ac:dyDescent="0.3">
      <c r="A16" t="s">
        <v>376</v>
      </c>
      <c r="B16" s="9">
        <f>COUNTIF(Sta!A:A,A16)</f>
        <v>2</v>
      </c>
      <c r="C16" s="4">
        <f>COUNTIF(Sta!B:B,A16)</f>
        <v>1</v>
      </c>
      <c r="D16" s="4">
        <f t="shared" si="0"/>
        <v>3</v>
      </c>
      <c r="E16" s="11">
        <f>(COUNTIFS(Sta!$A:$A,$A16,Sta!$F:$F,"&gt;0.5") + COUNTIFS(Sta!$B:$B,$A16,Sta!$F:$F,"&gt;0.5"))/$D16</f>
        <v>1</v>
      </c>
      <c r="F16" s="8">
        <f>COUNTIFS(Sta!$A:$A,$A16,Sta!$F:$F,"&gt;0.5")/$B16</f>
        <v>1</v>
      </c>
      <c r="G16" s="8">
        <f>COUNTIFS(Sta!$B:$B,$A16,Sta!$F:$F,"&gt;0.5")/$C16</f>
        <v>1</v>
      </c>
      <c r="H16" s="11">
        <f>(COUNTIFS(Sta!$A:$A,$A16,Sta!$F:$F,"&gt;1.5") + COUNTIFS(Sta!$B:$B,$A16,Sta!$F:$F,"&gt;1.5"))/$D16</f>
        <v>0.66666666666666663</v>
      </c>
      <c r="I16" s="8">
        <f>COUNTIFS(Sta!$A:$A,$A16,Sta!$F:$F,"&gt;1.5")/$B16</f>
        <v>1</v>
      </c>
      <c r="J16" s="8">
        <f>COUNTIFS(Sta!$B:$B,$A16,Sta!$F:$F,"&gt;1.5")/$C16</f>
        <v>0</v>
      </c>
      <c r="K16" s="11">
        <f>(COUNTIFS(Sta!$A:$A,$A16,Sta!$F:$F,"&gt;2.5") + COUNTIFS(Sta!$B:$B,$A16,Sta!$F:$F,"&gt;2.5"))/$D16</f>
        <v>0.66666666666666663</v>
      </c>
      <c r="L16" s="8">
        <f>COUNTIFS(Sta!$A:$A,$A16,Sta!$F:$F,"&gt;2.5")/$B16</f>
        <v>1</v>
      </c>
      <c r="M16" s="8">
        <f>COUNTIFS(Sta!$B:$B,$A16,Sta!$F:$F,"&gt;2.5")/$C16</f>
        <v>0</v>
      </c>
      <c r="N16" s="11">
        <f>(COUNTIFS(Sta!$A:$A,$A16,Sta!$F:$F,"&gt;3.5") + COUNTIFS(Sta!$B:$B,$A16,Sta!$F:$F,"&gt;3.5"))/$D16</f>
        <v>0.33333333333333331</v>
      </c>
      <c r="O16" s="8">
        <f>COUNTIFS(Sta!$A:$A,$A16,Sta!$F:$F,"&gt;3.5")/$B16</f>
        <v>0.5</v>
      </c>
      <c r="P16" s="8">
        <f>COUNTIFS(Sta!$B:$B,$A16,Sta!$F:$F,"&gt;3.5")/$C16</f>
        <v>0</v>
      </c>
      <c r="Q16" s="11">
        <f>(COUNTIFS(Sta!$A:$A,$A16,Sta!$D:$D,"&gt;0.5")  + COUNTIFS(Sta!$B:$B,$A16,Sta!$E:$E,"&gt;0.5"))/$D16</f>
        <v>1</v>
      </c>
      <c r="R16" s="8">
        <f>COUNTIFS(Sta!$A:$A,$A16,Sta!$D:$D,"&gt;0.5")/$B16</f>
        <v>1</v>
      </c>
      <c r="S16" s="8">
        <f>COUNTIFS(Sta!$B:$B,$A16,Sta!$E:$E,"&gt;0.5")/$C16</f>
        <v>1</v>
      </c>
      <c r="T16" s="11">
        <f>(COUNTIFS(Sta!$A:$A,$A16,Sta!$D:$D,"&gt;1.5")  + COUNTIFS(Sta!$B:$B,$A16,Sta!$E:$E,"&gt;1.5"))/$D16</f>
        <v>0.33333333333333331</v>
      </c>
      <c r="U16" s="8">
        <f>COUNTIFS(Sta!$A:$A,$A16,Sta!$D:$D,"&gt;1.5")/$B16</f>
        <v>0.5</v>
      </c>
      <c r="V16" s="8">
        <f>COUNTIFS(Sta!$B:$B,$A16,Sta!$E:$E,"&gt;1.5")/$C16</f>
        <v>0</v>
      </c>
      <c r="W16" s="11">
        <f>(COUNTIFS(Sta!$A:$A,$A16,Sta!$E:E,"&gt;0.5") +COUNTIFS(Sta!$B:$B,$A16,Sta!$D:$D,"&gt;0.5"))/$D16</f>
        <v>0.66666666666666663</v>
      </c>
      <c r="X16" s="8">
        <f>COUNTIFS(Sta!$A:$A,$A16,Sta!$E:$E,"&gt;0.5")/$B16</f>
        <v>1</v>
      </c>
      <c r="Y16" s="8">
        <f>COUNTIFS(Sta!$B:$B,$A16,Sta!$D:$D,"&gt;0.5")/$C16</f>
        <v>0</v>
      </c>
      <c r="Z16" s="11">
        <f>(COUNTIFS(Sta!$A:$A,$A16,Sta!$E:$E,"&gt;1.5")  + COUNTIFS(Sta!$B:$B,$A16,Sta!$D:$D,"&gt;1.5"))/$D16</f>
        <v>0.66666666666666663</v>
      </c>
      <c r="AA16" s="8">
        <f>COUNTIFS(Sta!$A:$A,$A16,Sta!$E:$E,"&gt;1.5")/$B16</f>
        <v>1</v>
      </c>
      <c r="AB16" s="8">
        <f>COUNTIFS(Sta!$B:$B,$A16,Sta!$D:$D,"&gt;1.5")/$C16</f>
        <v>0</v>
      </c>
      <c r="AC16" s="11">
        <f>(COUNTIFS(Sta!$A:A,$A16,Sta!$G:$G,"y") + COUNTIFS(Sta!$B:B,$A16,Sta!$G:$G,"y"))/$D16</f>
        <v>0.66666666666666663</v>
      </c>
      <c r="AD16" s="8">
        <f>COUNTIFS(Sta!$A:A,$A16,Sta!$G:$G,"y")/$B16</f>
        <v>1</v>
      </c>
      <c r="AE16" s="16">
        <f>COUNTIFS(Sta!$B:B,$A16,Sta!$G:$G,"y")/$C16</f>
        <v>0</v>
      </c>
    </row>
    <row r="17" spans="1:31" x14ac:dyDescent="0.3">
      <c r="A17" t="s">
        <v>138</v>
      </c>
      <c r="B17" s="9">
        <f>COUNTIF(Sta!A:A,A17)</f>
        <v>1</v>
      </c>
      <c r="C17" s="4">
        <f>COUNTIF(Sta!B:B,A17)</f>
        <v>1</v>
      </c>
      <c r="D17" s="4">
        <f t="shared" si="0"/>
        <v>2</v>
      </c>
      <c r="E17" s="11">
        <f>(COUNTIFS(Sta!$A:$A,$A17,Sta!$F:$F,"&gt;0.5") + COUNTIFS(Sta!$B:$B,$A17,Sta!$F:$F,"&gt;0.5"))/$D17</f>
        <v>1</v>
      </c>
      <c r="F17" s="8">
        <f>COUNTIFS(Sta!$A:$A,$A17,Sta!$F:$F,"&gt;0.5")/$B17</f>
        <v>1</v>
      </c>
      <c r="G17" s="8">
        <f>COUNTIFS(Sta!$B:$B,$A17,Sta!$F:$F,"&gt;0.5")/$C17</f>
        <v>1</v>
      </c>
      <c r="H17" s="11">
        <f>(COUNTIFS(Sta!$A:$A,$A17,Sta!$F:$F,"&gt;1.5") + COUNTIFS(Sta!$B:$B,$A17,Sta!$F:$F,"&gt;1.5"))/$D17</f>
        <v>1</v>
      </c>
      <c r="I17" s="8">
        <f>COUNTIFS(Sta!$A:$A,$A17,Sta!$F:$F,"&gt;1.5")/$B17</f>
        <v>1</v>
      </c>
      <c r="J17" s="8">
        <f>COUNTIFS(Sta!$B:$B,$A17,Sta!$F:$F,"&gt;1.5")/$C17</f>
        <v>1</v>
      </c>
      <c r="K17" s="11">
        <f>(COUNTIFS(Sta!$A:$A,$A17,Sta!$F:$F,"&gt;2.5") + COUNTIFS(Sta!$B:$B,$A17,Sta!$F:$F,"&gt;2.5"))/$D17</f>
        <v>1</v>
      </c>
      <c r="L17" s="8">
        <f>COUNTIFS(Sta!$A:$A,$A17,Sta!$F:$F,"&gt;2.5")/$B17</f>
        <v>1</v>
      </c>
      <c r="M17" s="8">
        <f>COUNTIFS(Sta!$B:$B,$A17,Sta!$F:$F,"&gt;2.5")/$C17</f>
        <v>1</v>
      </c>
      <c r="N17" s="11">
        <f>(COUNTIFS(Sta!$A:$A,$A17,Sta!$F:$F,"&gt;3.5") + COUNTIFS(Sta!$B:$B,$A17,Sta!$F:$F,"&gt;3.5"))/$D17</f>
        <v>1</v>
      </c>
      <c r="O17" s="8">
        <f>COUNTIFS(Sta!$A:$A,$A17,Sta!$F:$F,"&gt;3.5")/$B17</f>
        <v>1</v>
      </c>
      <c r="P17" s="8">
        <f>COUNTIFS(Sta!$B:$B,$A17,Sta!$F:$F,"&gt;3.5")/$C17</f>
        <v>1</v>
      </c>
      <c r="Q17" s="11">
        <f>(COUNTIFS(Sta!$A:$A,$A17,Sta!$D:$D,"&gt;0.5")  + COUNTIFS(Sta!$B:$B,$A17,Sta!$E:$E,"&gt;0.5"))/$D17</f>
        <v>1</v>
      </c>
      <c r="R17" s="8">
        <f>COUNTIFS(Sta!$A:$A,$A17,Sta!$D:$D,"&gt;0.5")/$B17</f>
        <v>1</v>
      </c>
      <c r="S17" s="8">
        <f>COUNTIFS(Sta!$B:$B,$A17,Sta!$E:$E,"&gt;0.5")/$C17</f>
        <v>1</v>
      </c>
      <c r="T17" s="11">
        <f>(COUNTIFS(Sta!$A:$A,$A17,Sta!$D:$D,"&gt;1.5")  + COUNTIFS(Sta!$B:$B,$A17,Sta!$E:$E,"&gt;1.5"))/$D17</f>
        <v>1</v>
      </c>
      <c r="U17" s="8">
        <f>COUNTIFS(Sta!$A:$A,$A17,Sta!$D:$D,"&gt;1.5")/$B17</f>
        <v>1</v>
      </c>
      <c r="V17" s="8">
        <f>COUNTIFS(Sta!$B:$B,$A17,Sta!$E:$E,"&gt;1.5")/$C17</f>
        <v>1</v>
      </c>
      <c r="W17" s="11">
        <f>(COUNTIFS(Sta!$A:$A,$A17,Sta!$E:E,"&gt;0.5") +COUNTIFS(Sta!$B:$B,$A17,Sta!$D:$D,"&gt;0.5"))/$D17</f>
        <v>0.5</v>
      </c>
      <c r="X17" s="8">
        <f>COUNTIFS(Sta!$A:$A,$A17,Sta!$E:$E,"&gt;0.5")/$B17</f>
        <v>0</v>
      </c>
      <c r="Y17" s="8">
        <f>COUNTIFS(Sta!$B:$B,$A17,Sta!$D:$D,"&gt;0.5")/$C17</f>
        <v>1</v>
      </c>
      <c r="Z17" s="11">
        <f>(COUNTIFS(Sta!$A:$A,$A17,Sta!$E:$E,"&gt;1.5")  + COUNTIFS(Sta!$B:$B,$A17,Sta!$D:$D,"&gt;1.5"))/$D17</f>
        <v>0.5</v>
      </c>
      <c r="AA17" s="8">
        <f>COUNTIFS(Sta!$A:$A,$A17,Sta!$E:$E,"&gt;1.5")/$B17</f>
        <v>0</v>
      </c>
      <c r="AB17" s="8">
        <f>COUNTIFS(Sta!$B:$B,$A17,Sta!$D:$D,"&gt;1.5")/$C17</f>
        <v>1</v>
      </c>
      <c r="AC17" s="11">
        <f>(COUNTIFS(Sta!$A:A,$A17,Sta!$G:$G,"y") + COUNTIFS(Sta!$B:B,$A17,Sta!$G:$G,"y"))/$D17</f>
        <v>0.5</v>
      </c>
      <c r="AD17" s="8">
        <f>COUNTIFS(Sta!$A:A,$A17,Sta!$G:$G,"y")/$B17</f>
        <v>0</v>
      </c>
      <c r="AE17" s="16">
        <f>COUNTIFS(Sta!$B:B,$A17,Sta!$G:$G,"y")/$C17</f>
        <v>1</v>
      </c>
    </row>
    <row r="18" spans="1:31" x14ac:dyDescent="0.3">
      <c r="A18" t="s">
        <v>139</v>
      </c>
      <c r="B18" s="9">
        <f>COUNTIF(Sta!A:A,A18)</f>
        <v>0</v>
      </c>
      <c r="C18" s="4">
        <f>COUNTIF(Sta!B:B,A18)</f>
        <v>1</v>
      </c>
      <c r="D18" s="4">
        <f t="shared" si="0"/>
        <v>1</v>
      </c>
      <c r="E18" s="11">
        <f>(COUNTIFS(Sta!$A:$A,$A18,Sta!$F:$F,"&gt;0.5") + COUNTIFS(Sta!$B:$B,$A18,Sta!$F:$F,"&gt;0.5"))/$D18</f>
        <v>1</v>
      </c>
      <c r="F18" s="8" t="e">
        <f>COUNTIFS(Sta!$A:$A,$A18,Sta!$F:$F,"&gt;0.5")/$B18</f>
        <v>#DIV/0!</v>
      </c>
      <c r="G18" s="8">
        <f>COUNTIFS(Sta!$B:$B,$A18,Sta!$F:$F,"&gt;0.5")/$C18</f>
        <v>1</v>
      </c>
      <c r="H18" s="11">
        <f>(COUNTIFS(Sta!$A:$A,$A18,Sta!$F:$F,"&gt;1.5") + COUNTIFS(Sta!$B:$B,$A18,Sta!$F:$F,"&gt;1.5"))/$D18</f>
        <v>1</v>
      </c>
      <c r="I18" s="8" t="e">
        <f>COUNTIFS(Sta!$A:$A,$A18,Sta!$F:$F,"&gt;1.5")/$B18</f>
        <v>#DIV/0!</v>
      </c>
      <c r="J18" s="8">
        <f>COUNTIFS(Sta!$B:$B,$A18,Sta!$F:$F,"&gt;1.5")/$C18</f>
        <v>1</v>
      </c>
      <c r="K18" s="11">
        <f>(COUNTIFS(Sta!$A:$A,$A18,Sta!$F:$F,"&gt;2.5") + COUNTIFS(Sta!$B:$B,$A18,Sta!$F:$F,"&gt;2.5"))/$D18</f>
        <v>1</v>
      </c>
      <c r="L18" s="8" t="e">
        <f>COUNTIFS(Sta!$A:$A,$A18,Sta!$F:$F,"&gt;2.5")/$B18</f>
        <v>#DIV/0!</v>
      </c>
      <c r="M18" s="8">
        <f>COUNTIFS(Sta!$B:$B,$A18,Sta!$F:$F,"&gt;2.5")/$C18</f>
        <v>1</v>
      </c>
      <c r="N18" s="11">
        <f>(COUNTIFS(Sta!$A:$A,$A18,Sta!$F:$F,"&gt;3.5") + COUNTIFS(Sta!$B:$B,$A18,Sta!$F:$F,"&gt;3.5"))/$D18</f>
        <v>0</v>
      </c>
      <c r="O18" s="8" t="e">
        <f>COUNTIFS(Sta!$A:$A,$A18,Sta!$F:$F,"&gt;3.5")/$B18</f>
        <v>#DIV/0!</v>
      </c>
      <c r="P18" s="8">
        <f>COUNTIFS(Sta!$B:$B,$A18,Sta!$F:$F,"&gt;3.5")/$C18</f>
        <v>0</v>
      </c>
      <c r="Q18" s="11">
        <f>(COUNTIFS(Sta!$A:$A,$A18,Sta!$D:$D,"&gt;0.5")  + COUNTIFS(Sta!$B:$B,$A18,Sta!$E:$E,"&gt;0.5"))/$D18</f>
        <v>1</v>
      </c>
      <c r="R18" s="8" t="e">
        <f>COUNTIFS(Sta!$A:$A,$A18,Sta!$D:$D,"&gt;0.5")/$B18</f>
        <v>#DIV/0!</v>
      </c>
      <c r="S18" s="8">
        <f>COUNTIFS(Sta!$B:$B,$A18,Sta!$E:$E,"&gt;0.5")/$C18</f>
        <v>1</v>
      </c>
      <c r="T18" s="11">
        <f>(COUNTIFS(Sta!$A:$A,$A18,Sta!$D:$D,"&gt;1.5")  + COUNTIFS(Sta!$B:$B,$A18,Sta!$E:$E,"&gt;1.5"))/$D18</f>
        <v>0</v>
      </c>
      <c r="U18" s="8" t="e">
        <f>COUNTIFS(Sta!$A:$A,$A18,Sta!$D:$D,"&gt;1.5")/$B18</f>
        <v>#DIV/0!</v>
      </c>
      <c r="V18" s="8">
        <f>COUNTIFS(Sta!$B:$B,$A18,Sta!$E:$E,"&gt;1.5")/$C18</f>
        <v>0</v>
      </c>
      <c r="W18" s="11">
        <f>(COUNTIFS(Sta!$A:$A,$A18,Sta!$E:E,"&gt;0.5") +COUNTIFS(Sta!$B:$B,$A18,Sta!$D:$D,"&gt;0.5"))/$D18</f>
        <v>1</v>
      </c>
      <c r="X18" s="8" t="e">
        <f>COUNTIFS(Sta!$A:$A,$A18,Sta!$E:$E,"&gt;0.5")/$B18</f>
        <v>#DIV/0!</v>
      </c>
      <c r="Y18" s="8">
        <f>COUNTIFS(Sta!$B:$B,$A18,Sta!$D:$D,"&gt;0.5")/$C18</f>
        <v>1</v>
      </c>
      <c r="Z18" s="11">
        <f>(COUNTIFS(Sta!$A:$A,$A18,Sta!$E:$E,"&gt;1.5")  + COUNTIFS(Sta!$B:$B,$A18,Sta!$D:$D,"&gt;1.5"))/$D18</f>
        <v>1</v>
      </c>
      <c r="AA18" s="8" t="e">
        <f>COUNTIFS(Sta!$A:$A,$A18,Sta!$E:$E,"&gt;1.5")/$B18</f>
        <v>#DIV/0!</v>
      </c>
      <c r="AB18" s="8">
        <f>COUNTIFS(Sta!$B:$B,$A18,Sta!$D:$D,"&gt;1.5")/$C18</f>
        <v>1</v>
      </c>
      <c r="AC18" s="11">
        <f>(COUNTIFS(Sta!$A:A,$A18,Sta!$G:$G,"y") + COUNTIFS(Sta!$B:B,$A18,Sta!$G:$G,"y"))/$D18</f>
        <v>1</v>
      </c>
      <c r="AD18" s="8" t="e">
        <f>COUNTIFS(Sta!$A:A,$A18,Sta!$G:$G,"y")/$B18</f>
        <v>#DIV/0!</v>
      </c>
      <c r="AE18" s="16">
        <f>COUNTIFS(Sta!$B:B,$A18,Sta!$G:$G,"y")/$C18</f>
        <v>1</v>
      </c>
    </row>
    <row r="19" spans="1:31" x14ac:dyDescent="0.3">
      <c r="A19" t="s">
        <v>552</v>
      </c>
      <c r="B19" s="9">
        <f>COUNTIF(Sta!A:A,A19)</f>
        <v>2</v>
      </c>
      <c r="C19" s="4">
        <f>COUNTIF(Sta!B:B,A19)</f>
        <v>2</v>
      </c>
      <c r="D19" s="4">
        <f t="shared" si="0"/>
        <v>4</v>
      </c>
      <c r="E19" s="11">
        <f>(COUNTIFS(Sta!$A:$A,$A19,Sta!$F:$F,"&gt;0.5") + COUNTIFS(Sta!$B:$B,$A19,Sta!$F:$F,"&gt;0.5"))/$D19</f>
        <v>1</v>
      </c>
      <c r="F19" s="8">
        <f>COUNTIFS(Sta!$A:$A,$A19,Sta!$F:$F,"&gt;0.5")/$B19</f>
        <v>1</v>
      </c>
      <c r="G19" s="8">
        <f>COUNTIFS(Sta!$B:$B,$A19,Sta!$F:$F,"&gt;0.5")/$C19</f>
        <v>1</v>
      </c>
      <c r="H19" s="11">
        <f>(COUNTIFS(Sta!$A:$A,$A19,Sta!$F:$F,"&gt;1.5") + COUNTIFS(Sta!$B:$B,$A19,Sta!$F:$F,"&gt;1.5"))/$D19</f>
        <v>0.5</v>
      </c>
      <c r="I19" s="8">
        <f>COUNTIFS(Sta!$A:$A,$A19,Sta!$F:$F,"&gt;1.5")/$B19</f>
        <v>0.5</v>
      </c>
      <c r="J19" s="8">
        <f>COUNTIFS(Sta!$B:$B,$A19,Sta!$F:$F,"&gt;1.5")/$C19</f>
        <v>0.5</v>
      </c>
      <c r="K19" s="11">
        <f>(COUNTIFS(Sta!$A:$A,$A19,Sta!$F:$F,"&gt;2.5") + COUNTIFS(Sta!$B:$B,$A19,Sta!$F:$F,"&gt;2.5"))/$D19</f>
        <v>0.5</v>
      </c>
      <c r="L19" s="8">
        <f>COUNTIFS(Sta!$A:$A,$A19,Sta!$F:$F,"&gt;2.5")/$B19</f>
        <v>0.5</v>
      </c>
      <c r="M19" s="8">
        <f>COUNTIFS(Sta!$B:$B,$A19,Sta!$F:$F,"&gt;2.5")/$C19</f>
        <v>0.5</v>
      </c>
      <c r="N19" s="11">
        <f>(COUNTIFS(Sta!$A:$A,$A19,Sta!$F:$F,"&gt;3.5") + COUNTIFS(Sta!$B:$B,$A19,Sta!$F:$F,"&gt;3.5"))/$D19</f>
        <v>0</v>
      </c>
      <c r="O19" s="8">
        <f>COUNTIFS(Sta!$A:$A,$A19,Sta!$F:$F,"&gt;3.5")/$B19</f>
        <v>0</v>
      </c>
      <c r="P19" s="8">
        <f>COUNTIFS(Sta!$B:$B,$A19,Sta!$F:$F,"&gt;3.5")/$C19</f>
        <v>0</v>
      </c>
      <c r="Q19" s="11">
        <f>(COUNTIFS(Sta!$A:$A,$A19,Sta!$D:$D,"&gt;0.5")  + COUNTIFS(Sta!$B:$B,$A19,Sta!$E:$E,"&gt;0.5"))/$D19</f>
        <v>0.5</v>
      </c>
      <c r="R19" s="8">
        <f>COUNTIFS(Sta!$A:$A,$A19,Sta!$D:$D,"&gt;0.5")/$B19</f>
        <v>1</v>
      </c>
      <c r="S19" s="8">
        <f>COUNTIFS(Sta!$B:$B,$A19,Sta!$E:$E,"&gt;0.5")/$C19</f>
        <v>0</v>
      </c>
      <c r="T19" s="11">
        <f>(COUNTIFS(Sta!$A:$A,$A19,Sta!$D:$D,"&gt;1.5")  + COUNTIFS(Sta!$B:$B,$A19,Sta!$E:$E,"&gt;1.5"))/$D19</f>
        <v>0.25</v>
      </c>
      <c r="U19" s="8">
        <f>COUNTIFS(Sta!$A:$A,$A19,Sta!$D:$D,"&gt;1.5")/$B19</f>
        <v>0.5</v>
      </c>
      <c r="V19" s="8">
        <f>COUNTIFS(Sta!$B:$B,$A19,Sta!$E:$E,"&gt;1.5")/$C19</f>
        <v>0</v>
      </c>
      <c r="W19" s="11">
        <f>(COUNTIFS(Sta!$A:$A,$A19,Sta!$E:E,"&gt;0.5") +COUNTIFS(Sta!$B:$B,$A19,Sta!$D:$D,"&gt;0.5"))/$D19</f>
        <v>0.75</v>
      </c>
      <c r="X19" s="8">
        <f>COUNTIFS(Sta!$A:$A,$A19,Sta!$E:$E,"&gt;0.5")/$B19</f>
        <v>0.5</v>
      </c>
      <c r="Y19" s="8">
        <f>COUNTIFS(Sta!$B:$B,$A19,Sta!$D:$D,"&gt;0.5")/$C19</f>
        <v>1</v>
      </c>
      <c r="Z19" s="11">
        <f>(COUNTIFS(Sta!$A:$A,$A19,Sta!$E:$E,"&gt;1.5")  + COUNTIFS(Sta!$B:$B,$A19,Sta!$D:$D,"&gt;1.5"))/$D19</f>
        <v>0.25</v>
      </c>
      <c r="AA19" s="8">
        <f>COUNTIFS(Sta!$A:$A,$A19,Sta!$E:$E,"&gt;1.5")/$B19</f>
        <v>0</v>
      </c>
      <c r="AB19" s="8">
        <f>COUNTIFS(Sta!$B:$B,$A19,Sta!$D:$D,"&gt;1.5")/$C19</f>
        <v>0.5</v>
      </c>
      <c r="AC19" s="11">
        <f>(COUNTIFS(Sta!$A:A,$A19,Sta!$G:$G,"y") + COUNTIFS(Sta!$B:B,$A19,Sta!$G:$G,"y"))/$D19</f>
        <v>0.25</v>
      </c>
      <c r="AD19" s="8">
        <f>COUNTIFS(Sta!$A:A,$A19,Sta!$G:$G,"y")/$B19</f>
        <v>0.5</v>
      </c>
      <c r="AE19" s="16">
        <f>COUNTIFS(Sta!$B:B,$A19,Sta!$G:$G,"y")/$C19</f>
        <v>0</v>
      </c>
    </row>
    <row r="20" spans="1:31" x14ac:dyDescent="0.3">
      <c r="A20" t="s">
        <v>709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1" t="e">
        <f>(COUNTIFS(Sta!$A:$A,$A20,Sta!$F:$F,"&gt;0.5") + COUNTIFS(Sta!$B:$B,$A20,Sta!$F:$F,"&gt;0.5"))/$D20</f>
        <v>#DIV/0!</v>
      </c>
      <c r="F20" s="8" t="e">
        <f>COUNTIFS(Sta!$A:$A,$A20,Sta!$F:$F,"&gt;0.5")/$B20</f>
        <v>#DIV/0!</v>
      </c>
      <c r="G20" s="8" t="e">
        <f>COUNTIFS(Sta!$B:$B,$A20,Sta!$F:$F,"&gt;0.5")/$C20</f>
        <v>#DIV/0!</v>
      </c>
      <c r="H20" s="11" t="e">
        <f>(COUNTIFS(Sta!$A:$A,$A20,Sta!$F:$F,"&gt;1.5") + COUNTIFS(Sta!$B:$B,$A20,Sta!$F:$F,"&gt;1.5"))/$D20</f>
        <v>#DIV/0!</v>
      </c>
      <c r="I20" s="8" t="e">
        <f>COUNTIFS(Sta!$A:$A,$A20,Sta!$F:$F,"&gt;1.5")/$B20</f>
        <v>#DIV/0!</v>
      </c>
      <c r="J20" s="8" t="e">
        <f>COUNTIFS(Sta!$B:$B,$A20,Sta!$F:$F,"&gt;1.5")/$C20</f>
        <v>#DIV/0!</v>
      </c>
      <c r="K20" s="11" t="e">
        <f>(COUNTIFS(Sta!$A:$A,$A20,Sta!$F:$F,"&gt;2.5") + COUNTIFS(Sta!$B:$B,$A20,Sta!$F:$F,"&gt;2.5"))/$D20</f>
        <v>#DIV/0!</v>
      </c>
      <c r="L20" s="8" t="e">
        <f>COUNTIFS(Sta!$A:$A,$A20,Sta!$F:$F,"&gt;2.5")/$B20</f>
        <v>#DIV/0!</v>
      </c>
      <c r="M20" s="8" t="e">
        <f>COUNTIFS(Sta!$B:$B,$A20,Sta!$F:$F,"&gt;2.5")/$C20</f>
        <v>#DIV/0!</v>
      </c>
      <c r="N20" s="11" t="e">
        <f>(COUNTIFS(Sta!$A:$A,$A20,Sta!$F:$F,"&gt;3.5") + COUNTIFS(Sta!$B:$B,$A20,Sta!$F:$F,"&gt;3.5"))/$D20</f>
        <v>#DIV/0!</v>
      </c>
      <c r="O20" s="8" t="e">
        <f>COUNTIFS(Sta!$A:$A,$A20,Sta!$F:$F,"&gt;3.5")/$B20</f>
        <v>#DIV/0!</v>
      </c>
      <c r="P20" s="8" t="e">
        <f>COUNTIFS(Sta!$B:$B,$A20,Sta!$F:$F,"&gt;3.5")/$C20</f>
        <v>#DIV/0!</v>
      </c>
      <c r="Q20" s="11" t="e">
        <f>(COUNTIFS(Sta!$A:$A,$A20,Sta!$D:$D,"&gt;0.5")  + COUNTIFS(Sta!$B:$B,$A20,Sta!$E:$E,"&gt;0.5"))/$D20</f>
        <v>#DIV/0!</v>
      </c>
      <c r="R20" s="8" t="e">
        <f>COUNTIFS(Sta!$A:$A,$A20,Sta!$D:$D,"&gt;0.5")/$B20</f>
        <v>#DIV/0!</v>
      </c>
      <c r="S20" s="8" t="e">
        <f>COUNTIFS(Sta!$B:$B,$A20,Sta!$E:$E,"&gt;0.5")/$C20</f>
        <v>#DIV/0!</v>
      </c>
      <c r="T20" s="11" t="e">
        <f>(COUNTIFS(Sta!$A:$A,$A20,Sta!$D:$D,"&gt;1.5")  + COUNTIFS(Sta!$B:$B,$A20,Sta!$E:$E,"&gt;1.5"))/$D20</f>
        <v>#DIV/0!</v>
      </c>
      <c r="U20" s="8" t="e">
        <f>COUNTIFS(Sta!$A:$A,$A20,Sta!$D:$D,"&gt;1.5")/$B20</f>
        <v>#DIV/0!</v>
      </c>
      <c r="V20" s="8" t="e">
        <f>COUNTIFS(Sta!$B:$B,$A20,Sta!$E:$E,"&gt;1.5")/$C20</f>
        <v>#DIV/0!</v>
      </c>
      <c r="W20" s="11" t="e">
        <f>(COUNTIFS(Sta!$A:$A,$A20,Sta!$E:E,"&gt;0.5") +COUNTIFS(Sta!$B:$B,$A20,Sta!$D:$D,"&gt;0.5"))/$D20</f>
        <v>#DIV/0!</v>
      </c>
      <c r="X20" s="8" t="e">
        <f>COUNTIFS(Sta!$A:$A,$A20,Sta!$E:$E,"&gt;0.5")/$B20</f>
        <v>#DIV/0!</v>
      </c>
      <c r="Y20" s="8" t="e">
        <f>COUNTIFS(Sta!$B:$B,$A20,Sta!$D:$D,"&gt;0.5")/$C20</f>
        <v>#DIV/0!</v>
      </c>
      <c r="Z20" s="11" t="e">
        <f>(COUNTIFS(Sta!$A:$A,$A20,Sta!$E:$E,"&gt;1.5")  + COUNTIFS(Sta!$B:$B,$A20,Sta!$D:$D,"&gt;1.5"))/$D20</f>
        <v>#DIV/0!</v>
      </c>
      <c r="AA20" s="8" t="e">
        <f>COUNTIFS(Sta!$A:$A,$A20,Sta!$E:$E,"&gt;1.5")/$B20</f>
        <v>#DIV/0!</v>
      </c>
      <c r="AB20" s="8" t="e">
        <f>COUNTIFS(Sta!$B:$B,$A20,Sta!$D:$D,"&gt;1.5")/$C20</f>
        <v>#DIV/0!</v>
      </c>
      <c r="AC20" s="11" t="e">
        <f>(COUNTIFS(Sta!$A:A,$A20,Sta!$G:$G,"y") + COUNTIFS(Sta!$B:B,$A20,Sta!$G:$G,"y"))/$D20</f>
        <v>#DIV/0!</v>
      </c>
      <c r="AD20" s="8" t="e">
        <f>COUNTIFS(Sta!$A:A,$A20,Sta!$G:$G,"y")/$B20</f>
        <v>#DIV/0!</v>
      </c>
      <c r="AE20" s="16" t="e">
        <f>COUNTIFS(Sta!$B:B,$A20,Sta!$G:$G,"y")/$C20</f>
        <v>#DIV/0!</v>
      </c>
    </row>
    <row r="21" spans="1:31" x14ac:dyDescent="0.3">
      <c r="A21" t="s">
        <v>403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1" t="e">
        <f>(COUNTIFS(Sta!$A:$A,$A21,Sta!$F:$F,"&gt;0.5") + COUNTIFS(Sta!$B:$B,$A21,Sta!$F:$F,"&gt;0.5"))/$D21</f>
        <v>#DIV/0!</v>
      </c>
      <c r="F21" s="8" t="e">
        <f>COUNTIFS(Sta!$A:$A,$A21,Sta!$F:$F,"&gt;0.5")/$B21</f>
        <v>#DIV/0!</v>
      </c>
      <c r="G21" s="8" t="e">
        <f>COUNTIFS(Sta!$B:$B,$A21,Sta!$F:$F,"&gt;0.5")/$C21</f>
        <v>#DIV/0!</v>
      </c>
      <c r="H21" s="11" t="e">
        <f>(COUNTIFS(Sta!$A:$A,$A21,Sta!$F:$F,"&gt;1.5") + COUNTIFS(Sta!$B:$B,$A21,Sta!$F:$F,"&gt;1.5"))/$D21</f>
        <v>#DIV/0!</v>
      </c>
      <c r="I21" s="8" t="e">
        <f>COUNTIFS(Sta!$A:$A,$A21,Sta!$F:$F,"&gt;1.5")/$B21</f>
        <v>#DIV/0!</v>
      </c>
      <c r="J21" s="8" t="e">
        <f>COUNTIFS(Sta!$B:$B,$A21,Sta!$F:$F,"&gt;1.5")/$C21</f>
        <v>#DIV/0!</v>
      </c>
      <c r="K21" s="11" t="e">
        <f>(COUNTIFS(Sta!$A:$A,$A21,Sta!$F:$F,"&gt;2.5") + COUNTIFS(Sta!$B:$B,$A21,Sta!$F:$F,"&gt;2.5"))/$D21</f>
        <v>#DIV/0!</v>
      </c>
      <c r="L21" s="8" t="e">
        <f>COUNTIFS(Sta!$A:$A,$A21,Sta!$F:$F,"&gt;2.5")/$B21</f>
        <v>#DIV/0!</v>
      </c>
      <c r="M21" s="8" t="e">
        <f>COUNTIFS(Sta!$B:$B,$A21,Sta!$F:$F,"&gt;2.5")/$C21</f>
        <v>#DIV/0!</v>
      </c>
      <c r="N21" s="11" t="e">
        <f>(COUNTIFS(Sta!$A:$A,$A21,Sta!$F:$F,"&gt;3.5") + COUNTIFS(Sta!$B:$B,$A21,Sta!$F:$F,"&gt;3.5"))/$D21</f>
        <v>#DIV/0!</v>
      </c>
      <c r="O21" s="8" t="e">
        <f>COUNTIFS(Sta!$A:$A,$A21,Sta!$F:$F,"&gt;3.5")/$B21</f>
        <v>#DIV/0!</v>
      </c>
      <c r="P21" s="8" t="e">
        <f>COUNTIFS(Sta!$B:$B,$A21,Sta!$F:$F,"&gt;3.5")/$C21</f>
        <v>#DIV/0!</v>
      </c>
      <c r="Q21" s="11" t="e">
        <f>(COUNTIFS(Sta!$A:$A,$A21,Sta!$D:$D,"&gt;0.5")  + COUNTIFS(Sta!$B:$B,$A21,Sta!$E:$E,"&gt;0.5"))/$D21</f>
        <v>#DIV/0!</v>
      </c>
      <c r="R21" s="8" t="e">
        <f>COUNTIFS(Sta!$A:$A,$A21,Sta!$D:$D,"&gt;0.5")/$B21</f>
        <v>#DIV/0!</v>
      </c>
      <c r="S21" s="8" t="e">
        <f>COUNTIFS(Sta!$B:$B,$A21,Sta!$E:$E,"&gt;0.5")/$C21</f>
        <v>#DIV/0!</v>
      </c>
      <c r="T21" s="11" t="e">
        <f>(COUNTIFS(Sta!$A:$A,$A21,Sta!$D:$D,"&gt;1.5")  + COUNTIFS(Sta!$B:$B,$A21,Sta!$E:$E,"&gt;1.5"))/$D21</f>
        <v>#DIV/0!</v>
      </c>
      <c r="U21" s="8" t="e">
        <f>COUNTIFS(Sta!$A:$A,$A21,Sta!$D:$D,"&gt;1.5")/$B21</f>
        <v>#DIV/0!</v>
      </c>
      <c r="V21" s="8" t="e">
        <f>COUNTIFS(Sta!$B:$B,$A21,Sta!$E:$E,"&gt;1.5")/$C21</f>
        <v>#DIV/0!</v>
      </c>
      <c r="W21" s="11" t="e">
        <f>(COUNTIFS(Sta!$A:$A,$A21,Sta!$E:E,"&gt;0.5") +COUNTIFS(Sta!$B:$B,$A21,Sta!$D:$D,"&gt;0.5"))/$D21</f>
        <v>#DIV/0!</v>
      </c>
      <c r="X21" s="8" t="e">
        <f>COUNTIFS(Sta!$A:$A,$A21,Sta!$E:$E,"&gt;0.5")/$B21</f>
        <v>#DIV/0!</v>
      </c>
      <c r="Y21" s="8" t="e">
        <f>COUNTIFS(Sta!$B:$B,$A21,Sta!$D:$D,"&gt;0.5")/$C21</f>
        <v>#DIV/0!</v>
      </c>
      <c r="Z21" s="11" t="e">
        <f>(COUNTIFS(Sta!$A:$A,$A21,Sta!$E:$E,"&gt;1.5")  + COUNTIFS(Sta!$B:$B,$A21,Sta!$D:$D,"&gt;1.5"))/$D21</f>
        <v>#DIV/0!</v>
      </c>
      <c r="AA21" s="8" t="e">
        <f>COUNTIFS(Sta!$A:$A,$A21,Sta!$E:$E,"&gt;1.5")/$B21</f>
        <v>#DIV/0!</v>
      </c>
      <c r="AB21" s="8" t="e">
        <f>COUNTIFS(Sta!$B:$B,$A21,Sta!$D:$D,"&gt;1.5")/$C21</f>
        <v>#DIV/0!</v>
      </c>
      <c r="AC21" s="11" t="e">
        <f>(COUNTIFS(Sta!$A:A,$A21,Sta!$G:$G,"y") + COUNTIFS(Sta!$B:B,$A21,Sta!$G:$G,"y"))/$D21</f>
        <v>#DIV/0!</v>
      </c>
      <c r="AD21" s="8" t="e">
        <f>COUNTIFS(Sta!$A:A,$A21,Sta!$G:$G,"y")/$B21</f>
        <v>#DIV/0!</v>
      </c>
      <c r="AE21" s="16" t="e">
        <f>COUNTIFS(Sta!$B:B,$A21,Sta!$G:$G,"y")/$C21</f>
        <v>#DIV/0!</v>
      </c>
    </row>
    <row r="22" spans="1:31" x14ac:dyDescent="0.3">
      <c r="A22" t="s">
        <v>405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1" t="e">
        <f>(COUNTIFS(Sta!$A:$A,$A22,Sta!$F:$F,"&gt;0.5") + COUNTIFS(Sta!$B:$B,$A22,Sta!$F:$F,"&gt;0.5"))/$D22</f>
        <v>#DIV/0!</v>
      </c>
      <c r="F22" s="8" t="e">
        <f>COUNTIFS(Sta!$A:$A,$A22,Sta!$F:$F,"&gt;0.5")/$B22</f>
        <v>#DIV/0!</v>
      </c>
      <c r="G22" s="8" t="e">
        <f>COUNTIFS(Sta!$B:$B,$A22,Sta!$F:$F,"&gt;0.5")/$C22</f>
        <v>#DIV/0!</v>
      </c>
      <c r="H22" s="11" t="e">
        <f>(COUNTIFS(Sta!$A:$A,$A22,Sta!$F:$F,"&gt;1.5") + COUNTIFS(Sta!$B:$B,$A22,Sta!$F:$F,"&gt;1.5"))/$D22</f>
        <v>#DIV/0!</v>
      </c>
      <c r="I22" s="8" t="e">
        <f>COUNTIFS(Sta!$A:$A,$A22,Sta!$F:$F,"&gt;1.5")/$B22</f>
        <v>#DIV/0!</v>
      </c>
      <c r="J22" s="8" t="e">
        <f>COUNTIFS(Sta!$B:$B,$A22,Sta!$F:$F,"&gt;1.5")/$C22</f>
        <v>#DIV/0!</v>
      </c>
      <c r="K22" s="11" t="e">
        <f>(COUNTIFS(Sta!$A:$A,$A22,Sta!$F:$F,"&gt;2.5") + COUNTIFS(Sta!$B:$B,$A22,Sta!$F:$F,"&gt;2.5"))/$D22</f>
        <v>#DIV/0!</v>
      </c>
      <c r="L22" s="8" t="e">
        <f>COUNTIFS(Sta!$A:$A,$A22,Sta!$F:$F,"&gt;2.5")/$B22</f>
        <v>#DIV/0!</v>
      </c>
      <c r="M22" s="8" t="e">
        <f>COUNTIFS(Sta!$B:$B,$A22,Sta!$F:$F,"&gt;2.5")/$C22</f>
        <v>#DIV/0!</v>
      </c>
      <c r="N22" s="11" t="e">
        <f>(COUNTIFS(Sta!$A:$A,$A22,Sta!$F:$F,"&gt;3.5") + COUNTIFS(Sta!$B:$B,$A22,Sta!$F:$F,"&gt;3.5"))/$D22</f>
        <v>#DIV/0!</v>
      </c>
      <c r="O22" s="8" t="e">
        <f>COUNTIFS(Sta!$A:$A,$A22,Sta!$F:$F,"&gt;3.5")/$B22</f>
        <v>#DIV/0!</v>
      </c>
      <c r="P22" s="8" t="e">
        <f>COUNTIFS(Sta!$B:$B,$A22,Sta!$F:$F,"&gt;3.5")/$C22</f>
        <v>#DIV/0!</v>
      </c>
      <c r="Q22" s="11" t="e">
        <f>(COUNTIFS(Sta!$A:$A,$A22,Sta!$D:$D,"&gt;0.5")  + COUNTIFS(Sta!$B:$B,$A22,Sta!$E:$E,"&gt;0.5"))/$D22</f>
        <v>#DIV/0!</v>
      </c>
      <c r="R22" s="8" t="e">
        <f>COUNTIFS(Sta!$A:$A,$A22,Sta!$D:$D,"&gt;0.5")/$B22</f>
        <v>#DIV/0!</v>
      </c>
      <c r="S22" s="8" t="e">
        <f>COUNTIFS(Sta!$B:$B,$A22,Sta!$E:$E,"&gt;0.5")/$C22</f>
        <v>#DIV/0!</v>
      </c>
      <c r="T22" s="11" t="e">
        <f>(COUNTIFS(Sta!$A:$A,$A22,Sta!$D:$D,"&gt;1.5")  + COUNTIFS(Sta!$B:$B,$A22,Sta!$E:$E,"&gt;1.5"))/$D22</f>
        <v>#DIV/0!</v>
      </c>
      <c r="U22" s="8" t="e">
        <f>COUNTIFS(Sta!$A:$A,$A22,Sta!$D:$D,"&gt;1.5")/$B22</f>
        <v>#DIV/0!</v>
      </c>
      <c r="V22" s="8" t="e">
        <f>COUNTIFS(Sta!$B:$B,$A22,Sta!$E:$E,"&gt;1.5")/$C22</f>
        <v>#DIV/0!</v>
      </c>
      <c r="W22" s="11" t="e">
        <f>(COUNTIFS(Sta!$A:$A,$A22,Sta!$E:E,"&gt;0.5") +COUNTIFS(Sta!$B:$B,$A22,Sta!$D:$D,"&gt;0.5"))/$D22</f>
        <v>#DIV/0!</v>
      </c>
      <c r="X22" s="8" t="e">
        <f>COUNTIFS(Sta!$A:$A,$A22,Sta!$E:$E,"&gt;0.5")/$B22</f>
        <v>#DIV/0!</v>
      </c>
      <c r="Y22" s="8" t="e">
        <f>COUNTIFS(Sta!$B:$B,$A22,Sta!$D:$D,"&gt;0.5")/$C22</f>
        <v>#DIV/0!</v>
      </c>
      <c r="Z22" s="11" t="e">
        <f>(COUNTIFS(Sta!$A:$A,$A22,Sta!$E:$E,"&gt;1.5")  + COUNTIFS(Sta!$B:$B,$A22,Sta!$D:$D,"&gt;1.5"))/$D22</f>
        <v>#DIV/0!</v>
      </c>
      <c r="AA22" s="8" t="e">
        <f>COUNTIFS(Sta!$A:$A,$A22,Sta!$E:$E,"&gt;1.5")/$B22</f>
        <v>#DIV/0!</v>
      </c>
      <c r="AB22" s="8" t="e">
        <f>COUNTIFS(Sta!$B:$B,$A22,Sta!$D:$D,"&gt;1.5")/$C22</f>
        <v>#DIV/0!</v>
      </c>
      <c r="AC22" s="11" t="e">
        <f>(COUNTIFS(Sta!$A:A,$A22,Sta!$G:$G,"y") + COUNTIFS(Sta!$B:B,$A22,Sta!$G:$G,"y"))/$D22</f>
        <v>#DIV/0!</v>
      </c>
      <c r="AD22" s="8" t="e">
        <f>COUNTIFS(Sta!$A:A,$A22,Sta!$G:$G,"y")/$B22</f>
        <v>#DIV/0!</v>
      </c>
      <c r="AE22" s="16" t="e">
        <f>COUNTIFS(Sta!$B:B,$A22,Sta!$G:$G,"y")/$C22</f>
        <v>#DIV/0!</v>
      </c>
    </row>
    <row r="23" spans="1:31" x14ac:dyDescent="0.3">
      <c r="A23" t="s">
        <v>635</v>
      </c>
      <c r="B23" s="9">
        <f>COUNTIF(Sta!A:A,A23)</f>
        <v>1</v>
      </c>
      <c r="C23" s="4">
        <f>COUNTIF(Sta!B:B,A23)</f>
        <v>1</v>
      </c>
      <c r="D23" s="4">
        <f t="shared" ref="D23:D42" si="1">B23+C23</f>
        <v>2</v>
      </c>
      <c r="E23" s="11">
        <f>(COUNTIFS(Sta!$A:$A,$A23,Sta!$F:$F,"&gt;0.5") + COUNTIFS(Sta!$B:$B,$A23,Sta!$F:$F,"&gt;0.5"))/$D23</f>
        <v>0.5</v>
      </c>
      <c r="F23" s="8">
        <f>COUNTIFS(Sta!$A:$A,$A23,Sta!$F:$F,"&gt;0.5")/$B23</f>
        <v>0</v>
      </c>
      <c r="G23" s="8">
        <f>COUNTIFS(Sta!$B:$B,$A23,Sta!$F:$F,"&gt;0.5")/$C23</f>
        <v>1</v>
      </c>
      <c r="H23" s="11">
        <f>(COUNTIFS(Sta!$A:$A,$A23,Sta!$F:$F,"&gt;1.5") + COUNTIFS(Sta!$B:$B,$A23,Sta!$F:$F,"&gt;1.5"))/$D23</f>
        <v>0</v>
      </c>
      <c r="I23" s="8">
        <f>COUNTIFS(Sta!$A:$A,$A23,Sta!$F:$F,"&gt;1.5")/$B23</f>
        <v>0</v>
      </c>
      <c r="J23" s="8">
        <f>COUNTIFS(Sta!$B:$B,$A23,Sta!$F:$F,"&gt;1.5")/$C23</f>
        <v>0</v>
      </c>
      <c r="K23" s="11">
        <f>(COUNTIFS(Sta!$A:$A,$A23,Sta!$F:$F,"&gt;2.5") + COUNTIFS(Sta!$B:$B,$A23,Sta!$F:$F,"&gt;2.5"))/$D23</f>
        <v>0</v>
      </c>
      <c r="L23" s="8">
        <f>COUNTIFS(Sta!$A:$A,$A23,Sta!$F:$F,"&gt;2.5")/$B23</f>
        <v>0</v>
      </c>
      <c r="M23" s="8">
        <f>COUNTIFS(Sta!$B:$B,$A23,Sta!$F:$F,"&gt;2.5")/$C23</f>
        <v>0</v>
      </c>
      <c r="N23" s="11">
        <f>(COUNTIFS(Sta!$A:$A,$A23,Sta!$F:$F,"&gt;3.5") + COUNTIFS(Sta!$B:$B,$A23,Sta!$F:$F,"&gt;3.5"))/$D23</f>
        <v>0</v>
      </c>
      <c r="O23" s="8">
        <f>COUNTIFS(Sta!$A:$A,$A23,Sta!$F:$F,"&gt;3.5")/$B23</f>
        <v>0</v>
      </c>
      <c r="P23" s="8">
        <f>COUNTIFS(Sta!$B:$B,$A23,Sta!$F:$F,"&gt;3.5")/$C23</f>
        <v>0</v>
      </c>
      <c r="Q23" s="11">
        <f>(COUNTIFS(Sta!$A:$A,$A23,Sta!$D:$D,"&gt;0.5")  + COUNTIFS(Sta!$B:$B,$A23,Sta!$E:$E,"&gt;0.5"))/$D23</f>
        <v>0</v>
      </c>
      <c r="R23" s="8">
        <f>COUNTIFS(Sta!$A:$A,$A23,Sta!$D:$D,"&gt;0.5")/$B23</f>
        <v>0</v>
      </c>
      <c r="S23" s="8">
        <f>COUNTIFS(Sta!$B:$B,$A23,Sta!$E:$E,"&gt;0.5")/$C23</f>
        <v>0</v>
      </c>
      <c r="T23" s="11">
        <f>(COUNTIFS(Sta!$A:$A,$A23,Sta!$D:$D,"&gt;1.5")  + COUNTIFS(Sta!$B:$B,$A23,Sta!$E:$E,"&gt;1.5"))/$D23</f>
        <v>0</v>
      </c>
      <c r="U23" s="8">
        <f>COUNTIFS(Sta!$A:$A,$A23,Sta!$D:$D,"&gt;1.5")/$B23</f>
        <v>0</v>
      </c>
      <c r="V23" s="8">
        <f>COUNTIFS(Sta!$B:$B,$A23,Sta!$E:$E,"&gt;1.5")/$C23</f>
        <v>0</v>
      </c>
      <c r="W23" s="11">
        <f>(COUNTIFS(Sta!$A:$A,$A23,Sta!$E:E,"&gt;0.5") +COUNTIFS(Sta!$B:$B,$A23,Sta!$D:$D,"&gt;0.5"))/$D23</f>
        <v>0.5</v>
      </c>
      <c r="X23" s="8">
        <f>COUNTIFS(Sta!$A:$A,$A23,Sta!$E:$E,"&gt;0.5")/$B23</f>
        <v>0</v>
      </c>
      <c r="Y23" s="8">
        <f>COUNTIFS(Sta!$B:$B,$A23,Sta!$D:$D,"&gt;0.5")/$C23</f>
        <v>1</v>
      </c>
      <c r="Z23" s="11">
        <f>(COUNTIFS(Sta!$A:$A,$A23,Sta!$E:$E,"&gt;1.5")  + COUNTIFS(Sta!$B:$B,$A23,Sta!$D:$D,"&gt;1.5"))/$D23</f>
        <v>0</v>
      </c>
      <c r="AA23" s="8">
        <f>COUNTIFS(Sta!$A:$A,$A23,Sta!$E:$E,"&gt;1.5")/$B23</f>
        <v>0</v>
      </c>
      <c r="AB23" s="8">
        <f>COUNTIFS(Sta!$B:$B,$A23,Sta!$D:$D,"&gt;1.5")/$C23</f>
        <v>0</v>
      </c>
      <c r="AC23" s="11">
        <f>(COUNTIFS(Sta!$A:A,$A23,Sta!$G:$G,"y") + COUNTIFS(Sta!$B:B,$A23,Sta!$G:$G,"y"))/$D23</f>
        <v>0</v>
      </c>
      <c r="AD23" s="8">
        <f>COUNTIFS(Sta!$A:A,$A23,Sta!$G:$G,"y")/$B23</f>
        <v>0</v>
      </c>
      <c r="AE23" s="16">
        <f>COUNTIFS(Sta!$B:B,$A23,Sta!$G:$G,"y")/$C23</f>
        <v>0</v>
      </c>
    </row>
    <row r="24" spans="1:31" x14ac:dyDescent="0.3">
      <c r="A24" t="s">
        <v>435</v>
      </c>
      <c r="B24" s="9">
        <f>COUNTIF(Sta!A:A,A24)</f>
        <v>1</v>
      </c>
      <c r="C24" s="4">
        <f>COUNTIF(Sta!B:B,A24)</f>
        <v>1</v>
      </c>
      <c r="D24" s="4">
        <f t="shared" si="1"/>
        <v>2</v>
      </c>
      <c r="E24" s="11">
        <f>(COUNTIFS(Sta!$A:$A,$A24,Sta!$F:$F,"&gt;0.5") + COUNTIFS(Sta!$B:$B,$A24,Sta!$F:$F,"&gt;0.5"))/$D24</f>
        <v>1</v>
      </c>
      <c r="F24" s="8">
        <f>COUNTIFS(Sta!$A:$A,$A24,Sta!$F:$F,"&gt;0.5")/$B24</f>
        <v>1</v>
      </c>
      <c r="G24" s="8">
        <f>COUNTIFS(Sta!$B:$B,$A24,Sta!$F:$F,"&gt;0.5")/$C24</f>
        <v>1</v>
      </c>
      <c r="H24" s="11">
        <f>(COUNTIFS(Sta!$A:$A,$A24,Sta!$F:$F,"&gt;1.5") + COUNTIFS(Sta!$B:$B,$A24,Sta!$F:$F,"&gt;1.5"))/$D24</f>
        <v>1</v>
      </c>
      <c r="I24" s="8">
        <f>COUNTIFS(Sta!$A:$A,$A24,Sta!$F:$F,"&gt;1.5")/$B24</f>
        <v>1</v>
      </c>
      <c r="J24" s="8">
        <f>COUNTIFS(Sta!$B:$B,$A24,Sta!$F:$F,"&gt;1.5")/$C24</f>
        <v>1</v>
      </c>
      <c r="K24" s="11">
        <f>(COUNTIFS(Sta!$A:$A,$A24,Sta!$F:$F,"&gt;2.5") + COUNTIFS(Sta!$B:$B,$A24,Sta!$F:$F,"&gt;2.5"))/$D24</f>
        <v>0.5</v>
      </c>
      <c r="L24" s="8">
        <f>COUNTIFS(Sta!$A:$A,$A24,Sta!$F:$F,"&gt;2.5")/$B24</f>
        <v>0</v>
      </c>
      <c r="M24" s="8">
        <f>COUNTIFS(Sta!$B:$B,$A24,Sta!$F:$F,"&gt;2.5")/$C24</f>
        <v>1</v>
      </c>
      <c r="N24" s="11">
        <f>(COUNTIFS(Sta!$A:$A,$A24,Sta!$F:$F,"&gt;3.5") + COUNTIFS(Sta!$B:$B,$A24,Sta!$F:$F,"&gt;3.5"))/$D24</f>
        <v>0.5</v>
      </c>
      <c r="O24" s="8">
        <f>COUNTIFS(Sta!$A:$A,$A24,Sta!$F:$F,"&gt;3.5")/$B24</f>
        <v>0</v>
      </c>
      <c r="P24" s="8">
        <f>COUNTIFS(Sta!$B:$B,$A24,Sta!$F:$F,"&gt;3.5")/$C24</f>
        <v>1</v>
      </c>
      <c r="Q24" s="11">
        <f>(COUNTIFS(Sta!$A:$A,$A24,Sta!$D:$D,"&gt;0.5")  + COUNTIFS(Sta!$B:$B,$A24,Sta!$E:$E,"&gt;0.5"))/$D24</f>
        <v>1</v>
      </c>
      <c r="R24" s="8">
        <f>COUNTIFS(Sta!$A:$A,$A24,Sta!$D:$D,"&gt;0.5")/$B24</f>
        <v>1</v>
      </c>
      <c r="S24" s="8">
        <f>COUNTIFS(Sta!$B:$B,$A24,Sta!$E:$E,"&gt;0.5")/$C24</f>
        <v>1</v>
      </c>
      <c r="T24" s="11">
        <f>(COUNTIFS(Sta!$A:$A,$A24,Sta!$D:$D,"&gt;1.5")  + COUNTIFS(Sta!$B:$B,$A24,Sta!$E:$E,"&gt;1.5"))/$D24</f>
        <v>0</v>
      </c>
      <c r="U24" s="8">
        <f>COUNTIFS(Sta!$A:$A,$A24,Sta!$D:$D,"&gt;1.5")/$B24</f>
        <v>0</v>
      </c>
      <c r="V24" s="8">
        <f>COUNTIFS(Sta!$B:$B,$A24,Sta!$E:$E,"&gt;1.5")/$C24</f>
        <v>0</v>
      </c>
      <c r="W24" s="11">
        <f>(COUNTIFS(Sta!$A:$A,$A24,Sta!$E:E,"&gt;0.5") +COUNTIFS(Sta!$B:$B,$A24,Sta!$D:$D,"&gt;0.5"))/$D24</f>
        <v>1</v>
      </c>
      <c r="X24" s="8">
        <f>COUNTIFS(Sta!$A:$A,$A24,Sta!$E:$E,"&gt;0.5")/$B24</f>
        <v>1</v>
      </c>
      <c r="Y24" s="8">
        <f>COUNTIFS(Sta!$B:$B,$A24,Sta!$D:$D,"&gt;0.5")/$C24</f>
        <v>1</v>
      </c>
      <c r="Z24" s="11">
        <f>(COUNTIFS(Sta!$A:$A,$A24,Sta!$E:$E,"&gt;1.5")  + COUNTIFS(Sta!$B:$B,$A24,Sta!$D:$D,"&gt;1.5"))/$D24</f>
        <v>0.5</v>
      </c>
      <c r="AA24" s="8">
        <f>COUNTIFS(Sta!$A:$A,$A24,Sta!$E:$E,"&gt;1.5")/$B24</f>
        <v>0</v>
      </c>
      <c r="AB24" s="8">
        <f>COUNTIFS(Sta!$B:$B,$A24,Sta!$D:$D,"&gt;1.5")/$C24</f>
        <v>1</v>
      </c>
      <c r="AC24" s="11">
        <f>(COUNTIFS(Sta!$A:A,$A24,Sta!$G:$G,"y") + COUNTIFS(Sta!$B:B,$A24,Sta!$G:$G,"y"))/$D24</f>
        <v>1</v>
      </c>
      <c r="AD24" s="8">
        <f>COUNTIFS(Sta!$A:A,$A24,Sta!$G:$G,"y")/$B24</f>
        <v>1</v>
      </c>
      <c r="AE24" s="16">
        <f>COUNTIFS(Sta!$B:B,$A24,Sta!$G:$G,"y")/$C24</f>
        <v>1</v>
      </c>
    </row>
    <row r="25" spans="1:31" x14ac:dyDescent="0.3">
      <c r="A25" t="s">
        <v>142</v>
      </c>
      <c r="B25" s="9">
        <f>COUNTIF(Sta!A:A,A25)</f>
        <v>0</v>
      </c>
      <c r="C25" s="4">
        <f>COUNTIF(Sta!B:B,A25)</f>
        <v>1</v>
      </c>
      <c r="D25" s="4">
        <f t="shared" si="1"/>
        <v>1</v>
      </c>
      <c r="E25" s="11">
        <f>(COUNTIFS(Sta!$A:$A,$A25,Sta!$F:$F,"&gt;0.5") + COUNTIFS(Sta!$B:$B,$A25,Sta!$F:$F,"&gt;0.5"))/$D25</f>
        <v>1</v>
      </c>
      <c r="F25" s="8" t="e">
        <f>COUNTIFS(Sta!$A:$A,$A25,Sta!$F:$F,"&gt;0.5")/$B25</f>
        <v>#DIV/0!</v>
      </c>
      <c r="G25" s="8">
        <f>COUNTIFS(Sta!$B:$B,$A25,Sta!$F:$F,"&gt;0.5")/$C25</f>
        <v>1</v>
      </c>
      <c r="H25" s="11">
        <f>(COUNTIFS(Sta!$A:$A,$A25,Sta!$F:$F,"&gt;1.5") + COUNTIFS(Sta!$B:$B,$A25,Sta!$F:$F,"&gt;1.5"))/$D25</f>
        <v>1</v>
      </c>
      <c r="I25" s="8" t="e">
        <f>COUNTIFS(Sta!$A:$A,$A25,Sta!$F:$F,"&gt;1.5")/$B25</f>
        <v>#DIV/0!</v>
      </c>
      <c r="J25" s="8">
        <f>COUNTIFS(Sta!$B:$B,$A25,Sta!$F:$F,"&gt;1.5")/$C25</f>
        <v>1</v>
      </c>
      <c r="K25" s="11">
        <f>(COUNTIFS(Sta!$A:$A,$A25,Sta!$F:$F,"&gt;2.5") + COUNTIFS(Sta!$B:$B,$A25,Sta!$F:$F,"&gt;2.5"))/$D25</f>
        <v>0</v>
      </c>
      <c r="L25" s="8" t="e">
        <f>COUNTIFS(Sta!$A:$A,$A25,Sta!$F:$F,"&gt;2.5")/$B25</f>
        <v>#DIV/0!</v>
      </c>
      <c r="M25" s="8">
        <f>COUNTIFS(Sta!$B:$B,$A25,Sta!$F:$F,"&gt;2.5")/$C25</f>
        <v>0</v>
      </c>
      <c r="N25" s="11">
        <f>(COUNTIFS(Sta!$A:$A,$A25,Sta!$F:$F,"&gt;3.5") + COUNTIFS(Sta!$B:$B,$A25,Sta!$F:$F,"&gt;3.5"))/$D25</f>
        <v>0</v>
      </c>
      <c r="O25" s="8" t="e">
        <f>COUNTIFS(Sta!$A:$A,$A25,Sta!$F:$F,"&gt;3.5")/$B25</f>
        <v>#DIV/0!</v>
      </c>
      <c r="P25" s="8">
        <f>COUNTIFS(Sta!$B:$B,$A25,Sta!$F:$F,"&gt;3.5")/$C25</f>
        <v>0</v>
      </c>
      <c r="Q25" s="11">
        <f>(COUNTIFS(Sta!$A:$A,$A25,Sta!$D:$D,"&gt;0.5")  + COUNTIFS(Sta!$B:$B,$A25,Sta!$E:$E,"&gt;0.5"))/$D25</f>
        <v>1</v>
      </c>
      <c r="R25" s="8" t="e">
        <f>COUNTIFS(Sta!$A:$A,$A25,Sta!$D:$D,"&gt;0.5")/$B25</f>
        <v>#DIV/0!</v>
      </c>
      <c r="S25" s="8">
        <f>COUNTIFS(Sta!$B:$B,$A25,Sta!$E:$E,"&gt;0.5")/$C25</f>
        <v>1</v>
      </c>
      <c r="T25" s="11">
        <f>(COUNTIFS(Sta!$A:$A,$A25,Sta!$D:$D,"&gt;1.5")  + COUNTIFS(Sta!$B:$B,$A25,Sta!$E:$E,"&gt;1.5"))/$D25</f>
        <v>0</v>
      </c>
      <c r="U25" s="8" t="e">
        <f>COUNTIFS(Sta!$A:$A,$A25,Sta!$D:$D,"&gt;1.5")/$B25</f>
        <v>#DIV/0!</v>
      </c>
      <c r="V25" s="8">
        <f>COUNTIFS(Sta!$B:$B,$A25,Sta!$E:$E,"&gt;1.5")/$C25</f>
        <v>0</v>
      </c>
      <c r="W25" s="11">
        <f>(COUNTIFS(Sta!$A:$A,$A25,Sta!$E:E,"&gt;0.5") +COUNTIFS(Sta!$B:$B,$A25,Sta!$D:$D,"&gt;0.5"))/$D25</f>
        <v>1</v>
      </c>
      <c r="X25" s="8" t="e">
        <f>COUNTIFS(Sta!$A:$A,$A25,Sta!$E:$E,"&gt;0.5")/$B25</f>
        <v>#DIV/0!</v>
      </c>
      <c r="Y25" s="8">
        <f>COUNTIFS(Sta!$B:$B,$A25,Sta!$D:$D,"&gt;0.5")/$C25</f>
        <v>1</v>
      </c>
      <c r="Z25" s="11">
        <f>(COUNTIFS(Sta!$A:$A,$A25,Sta!$E:$E,"&gt;1.5")  + COUNTIFS(Sta!$B:$B,$A25,Sta!$D:$D,"&gt;1.5"))/$D25</f>
        <v>0</v>
      </c>
      <c r="AA25" s="8" t="e">
        <f>COUNTIFS(Sta!$A:$A,$A25,Sta!$E:$E,"&gt;1.5")/$B25</f>
        <v>#DIV/0!</v>
      </c>
      <c r="AB25" s="8">
        <f>COUNTIFS(Sta!$B:$B,$A25,Sta!$D:$D,"&gt;1.5")/$C25</f>
        <v>0</v>
      </c>
      <c r="AC25" s="11">
        <f>(COUNTIFS(Sta!$A:A,$A25,Sta!$G:$G,"y") + COUNTIFS(Sta!$B:B,$A25,Sta!$G:$G,"y"))/$D25</f>
        <v>1</v>
      </c>
      <c r="AD25" s="8" t="e">
        <f>COUNTIFS(Sta!$A:A,$A25,Sta!$G:$G,"y")/$B25</f>
        <v>#DIV/0!</v>
      </c>
      <c r="AE25" s="16">
        <f>COUNTIFS(Sta!$B:B,$A25,Sta!$G:$G,"y")/$C25</f>
        <v>1</v>
      </c>
    </row>
    <row r="26" spans="1:31" x14ac:dyDescent="0.3">
      <c r="A26" t="s">
        <v>402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1" t="e">
        <f>(COUNTIFS(Sta!$A:$A,$A26,Sta!$F:$F,"&gt;0.5") + COUNTIFS(Sta!$B:$B,$A26,Sta!$F:$F,"&gt;0.5"))/$D26</f>
        <v>#DIV/0!</v>
      </c>
      <c r="F26" s="8" t="e">
        <f>COUNTIFS(Sta!$A:$A,$A26,Sta!$F:$F,"&gt;0.5")/$B26</f>
        <v>#DIV/0!</v>
      </c>
      <c r="G26" s="8" t="e">
        <f>COUNTIFS(Sta!$B:$B,$A26,Sta!$F:$F,"&gt;0.5")/$C26</f>
        <v>#DIV/0!</v>
      </c>
      <c r="H26" s="11" t="e">
        <f>(COUNTIFS(Sta!$A:$A,$A26,Sta!$F:$F,"&gt;1.5") + COUNTIFS(Sta!$B:$B,$A26,Sta!$F:$F,"&gt;1.5"))/$D26</f>
        <v>#DIV/0!</v>
      </c>
      <c r="I26" s="8" t="e">
        <f>COUNTIFS(Sta!$A:$A,$A26,Sta!$F:$F,"&gt;1.5")/$B26</f>
        <v>#DIV/0!</v>
      </c>
      <c r="J26" s="8" t="e">
        <f>COUNTIFS(Sta!$B:$B,$A26,Sta!$F:$F,"&gt;1.5")/$C26</f>
        <v>#DIV/0!</v>
      </c>
      <c r="K26" s="11" t="e">
        <f>(COUNTIFS(Sta!$A:$A,$A26,Sta!$F:$F,"&gt;2.5") + COUNTIFS(Sta!$B:$B,$A26,Sta!$F:$F,"&gt;2.5"))/$D26</f>
        <v>#DIV/0!</v>
      </c>
      <c r="L26" s="8" t="e">
        <f>COUNTIFS(Sta!$A:$A,$A26,Sta!$F:$F,"&gt;2.5")/$B26</f>
        <v>#DIV/0!</v>
      </c>
      <c r="M26" s="8" t="e">
        <f>COUNTIFS(Sta!$B:$B,$A26,Sta!$F:$F,"&gt;2.5")/$C26</f>
        <v>#DIV/0!</v>
      </c>
      <c r="N26" s="11" t="e">
        <f>(COUNTIFS(Sta!$A:$A,$A26,Sta!$F:$F,"&gt;3.5") + COUNTIFS(Sta!$B:$B,$A26,Sta!$F:$F,"&gt;3.5"))/$D26</f>
        <v>#DIV/0!</v>
      </c>
      <c r="O26" s="8" t="e">
        <f>COUNTIFS(Sta!$A:$A,$A26,Sta!$F:$F,"&gt;3.5")/$B26</f>
        <v>#DIV/0!</v>
      </c>
      <c r="P26" s="8" t="e">
        <f>COUNTIFS(Sta!$B:$B,$A26,Sta!$F:$F,"&gt;3.5")/$C26</f>
        <v>#DIV/0!</v>
      </c>
      <c r="Q26" s="11" t="e">
        <f>(COUNTIFS(Sta!$A:$A,$A26,Sta!$D:$D,"&gt;0.5")  + COUNTIFS(Sta!$B:$B,$A26,Sta!$E:$E,"&gt;0.5"))/$D26</f>
        <v>#DIV/0!</v>
      </c>
      <c r="R26" s="8" t="e">
        <f>COUNTIFS(Sta!$A:$A,$A26,Sta!$D:$D,"&gt;0.5")/$B26</f>
        <v>#DIV/0!</v>
      </c>
      <c r="S26" s="8" t="e">
        <f>COUNTIFS(Sta!$B:$B,$A26,Sta!$E:$E,"&gt;0.5")/$C26</f>
        <v>#DIV/0!</v>
      </c>
      <c r="T26" s="11" t="e">
        <f>(COUNTIFS(Sta!$A:$A,$A26,Sta!$D:$D,"&gt;1.5")  + COUNTIFS(Sta!$B:$B,$A26,Sta!$E:$E,"&gt;1.5"))/$D26</f>
        <v>#DIV/0!</v>
      </c>
      <c r="U26" s="8" t="e">
        <f>COUNTIFS(Sta!$A:$A,$A26,Sta!$D:$D,"&gt;1.5")/$B26</f>
        <v>#DIV/0!</v>
      </c>
      <c r="V26" s="8" t="e">
        <f>COUNTIFS(Sta!$B:$B,$A26,Sta!$E:$E,"&gt;1.5")/$C26</f>
        <v>#DIV/0!</v>
      </c>
      <c r="W26" s="11" t="e">
        <f>(COUNTIFS(Sta!$A:$A,$A26,Sta!$E:E,"&gt;0.5") +COUNTIFS(Sta!$B:$B,$A26,Sta!$D:$D,"&gt;0.5"))/$D26</f>
        <v>#DIV/0!</v>
      </c>
      <c r="X26" s="8" t="e">
        <f>COUNTIFS(Sta!$A:$A,$A26,Sta!$E:$E,"&gt;0.5")/$B26</f>
        <v>#DIV/0!</v>
      </c>
      <c r="Y26" s="8" t="e">
        <f>COUNTIFS(Sta!$B:$B,$A26,Sta!$D:$D,"&gt;0.5")/$C26</f>
        <v>#DIV/0!</v>
      </c>
      <c r="Z26" s="11" t="e">
        <f>(COUNTIFS(Sta!$A:$A,$A26,Sta!$E:$E,"&gt;1.5")  + COUNTIFS(Sta!$B:$B,$A26,Sta!$D:$D,"&gt;1.5"))/$D26</f>
        <v>#DIV/0!</v>
      </c>
      <c r="AA26" s="8" t="e">
        <f>COUNTIFS(Sta!$A:$A,$A26,Sta!$E:$E,"&gt;1.5")/$B26</f>
        <v>#DIV/0!</v>
      </c>
      <c r="AB26" s="8" t="e">
        <f>COUNTIFS(Sta!$B:$B,$A26,Sta!$D:$D,"&gt;1.5")/$C26</f>
        <v>#DIV/0!</v>
      </c>
      <c r="AC26" s="11" t="e">
        <f>(COUNTIFS(Sta!$A:A,$A26,Sta!$G:$G,"y") + COUNTIFS(Sta!$B:B,$A26,Sta!$G:$G,"y"))/$D26</f>
        <v>#DIV/0!</v>
      </c>
      <c r="AD26" s="8" t="e">
        <f>COUNTIFS(Sta!$A:A,$A26,Sta!$G:$G,"y")/$B26</f>
        <v>#DIV/0!</v>
      </c>
      <c r="AE26" s="16" t="e">
        <f>COUNTIFS(Sta!$B:B,$A26,Sta!$G:$G,"y")/$C26</f>
        <v>#DIV/0!</v>
      </c>
    </row>
    <row r="27" spans="1:31" x14ac:dyDescent="0.3">
      <c r="A27" t="s">
        <v>295</v>
      </c>
      <c r="B27" s="9">
        <f>COUNTIF(Sta!A:A,A27)</f>
        <v>0</v>
      </c>
      <c r="C27" s="4">
        <f>COUNTIF(Sta!B:B,A27)</f>
        <v>1</v>
      </c>
      <c r="D27" s="4">
        <f t="shared" si="1"/>
        <v>1</v>
      </c>
      <c r="E27" s="11">
        <f>(COUNTIFS(Sta!$A:$A,$A27,Sta!$F:$F,"&gt;0.5") + COUNTIFS(Sta!$B:$B,$A27,Sta!$F:$F,"&gt;0.5"))/$D27</f>
        <v>1</v>
      </c>
      <c r="F27" s="8" t="e">
        <f>COUNTIFS(Sta!$A:$A,$A27,Sta!$F:$F,"&gt;0.5")/$B27</f>
        <v>#DIV/0!</v>
      </c>
      <c r="G27" s="8">
        <f>COUNTIFS(Sta!$B:$B,$A27,Sta!$F:$F,"&gt;0.5")/$C27</f>
        <v>1</v>
      </c>
      <c r="H27" s="11">
        <f>(COUNTIFS(Sta!$A:$A,$A27,Sta!$F:$F,"&gt;1.5") + COUNTIFS(Sta!$B:$B,$A27,Sta!$F:$F,"&gt;1.5"))/$D27</f>
        <v>1</v>
      </c>
      <c r="I27" s="8" t="e">
        <f>COUNTIFS(Sta!$A:$A,$A27,Sta!$F:$F,"&gt;1.5")/$B27</f>
        <v>#DIV/0!</v>
      </c>
      <c r="J27" s="8">
        <f>COUNTIFS(Sta!$B:$B,$A27,Sta!$F:$F,"&gt;1.5")/$C27</f>
        <v>1</v>
      </c>
      <c r="K27" s="11">
        <f>(COUNTIFS(Sta!$A:$A,$A27,Sta!$F:$F,"&gt;2.5") + COUNTIFS(Sta!$B:$B,$A27,Sta!$F:$F,"&gt;2.5"))/$D27</f>
        <v>1</v>
      </c>
      <c r="L27" s="8" t="e">
        <f>COUNTIFS(Sta!$A:$A,$A27,Sta!$F:$F,"&gt;2.5")/$B27</f>
        <v>#DIV/0!</v>
      </c>
      <c r="M27" s="8">
        <f>COUNTIFS(Sta!$B:$B,$A27,Sta!$F:$F,"&gt;2.5")/$C27</f>
        <v>1</v>
      </c>
      <c r="N27" s="11">
        <f>(COUNTIFS(Sta!$A:$A,$A27,Sta!$F:$F,"&gt;3.5") + COUNTIFS(Sta!$B:$B,$A27,Sta!$F:$F,"&gt;3.5"))/$D27</f>
        <v>0</v>
      </c>
      <c r="O27" s="8" t="e">
        <f>COUNTIFS(Sta!$A:$A,$A27,Sta!$F:$F,"&gt;3.5")/$B27</f>
        <v>#DIV/0!</v>
      </c>
      <c r="P27" s="8">
        <f>COUNTIFS(Sta!$B:$B,$A27,Sta!$F:$F,"&gt;3.5")/$C27</f>
        <v>0</v>
      </c>
      <c r="Q27" s="11">
        <f>(COUNTIFS(Sta!$A:$A,$A27,Sta!$D:$D,"&gt;0.5")  + COUNTIFS(Sta!$B:$B,$A27,Sta!$E:$E,"&gt;0.5"))/$D27</f>
        <v>1</v>
      </c>
      <c r="R27" s="8" t="e">
        <f>COUNTIFS(Sta!$A:$A,$A27,Sta!$D:$D,"&gt;0.5")/$B27</f>
        <v>#DIV/0!</v>
      </c>
      <c r="S27" s="8">
        <f>COUNTIFS(Sta!$B:$B,$A27,Sta!$E:$E,"&gt;0.5")/$C27</f>
        <v>1</v>
      </c>
      <c r="T27" s="11">
        <f>(COUNTIFS(Sta!$A:$A,$A27,Sta!$D:$D,"&gt;1.5")  + COUNTIFS(Sta!$B:$B,$A27,Sta!$E:$E,"&gt;1.5"))/$D27</f>
        <v>0</v>
      </c>
      <c r="U27" s="8" t="e">
        <f>COUNTIFS(Sta!$A:$A,$A27,Sta!$D:$D,"&gt;1.5")/$B27</f>
        <v>#DIV/0!</v>
      </c>
      <c r="V27" s="8">
        <f>COUNTIFS(Sta!$B:$B,$A27,Sta!$E:$E,"&gt;1.5")/$C27</f>
        <v>0</v>
      </c>
      <c r="W27" s="11">
        <f>(COUNTIFS(Sta!$A:$A,$A27,Sta!$E:E,"&gt;0.5") +COUNTIFS(Sta!$B:$B,$A27,Sta!$D:$D,"&gt;0.5"))/$D27</f>
        <v>1</v>
      </c>
      <c r="X27" s="8" t="e">
        <f>COUNTIFS(Sta!$A:$A,$A27,Sta!$E:$E,"&gt;0.5")/$B27</f>
        <v>#DIV/0!</v>
      </c>
      <c r="Y27" s="8">
        <f>COUNTIFS(Sta!$B:$B,$A27,Sta!$D:$D,"&gt;0.5")/$C27</f>
        <v>1</v>
      </c>
      <c r="Z27" s="11">
        <f>(COUNTIFS(Sta!$A:$A,$A27,Sta!$E:$E,"&gt;1.5")  + COUNTIFS(Sta!$B:$B,$A27,Sta!$D:$D,"&gt;1.5"))/$D27</f>
        <v>1</v>
      </c>
      <c r="AA27" s="8" t="e">
        <f>COUNTIFS(Sta!$A:$A,$A27,Sta!$E:$E,"&gt;1.5")/$B27</f>
        <v>#DIV/0!</v>
      </c>
      <c r="AB27" s="8">
        <f>COUNTIFS(Sta!$B:$B,$A27,Sta!$D:$D,"&gt;1.5")/$C27</f>
        <v>1</v>
      </c>
      <c r="AC27" s="11">
        <f>(COUNTIFS(Sta!$A:A,$A27,Sta!$G:$G,"y") + COUNTIFS(Sta!$B:B,$A27,Sta!$G:$G,"y"))/$D27</f>
        <v>1</v>
      </c>
      <c r="AD27" s="8" t="e">
        <f>COUNTIFS(Sta!$A:A,$A27,Sta!$G:$G,"y")/$B27</f>
        <v>#DIV/0!</v>
      </c>
      <c r="AE27" s="16">
        <f>COUNTIFS(Sta!$B:B,$A27,Sta!$G:$G,"y")/$C27</f>
        <v>1</v>
      </c>
    </row>
    <row r="28" spans="1:31" x14ac:dyDescent="0.3">
      <c r="A28" t="s">
        <v>590</v>
      </c>
      <c r="B28" s="9">
        <f>COUNTIF(Sta!A:A,A28)</f>
        <v>2</v>
      </c>
      <c r="C28" s="4">
        <f>COUNTIF(Sta!B:B,A28)</f>
        <v>1</v>
      </c>
      <c r="D28" s="4">
        <f t="shared" si="1"/>
        <v>3</v>
      </c>
      <c r="E28" s="11">
        <f>(COUNTIFS(Sta!$A:$A,$A28,Sta!$F:$F,"&gt;0.5") + COUNTIFS(Sta!$B:$B,$A28,Sta!$F:$F,"&gt;0.5"))/$D28</f>
        <v>0.33333333333333331</v>
      </c>
      <c r="F28" s="8">
        <f>COUNTIFS(Sta!$A:$A,$A28,Sta!$F:$F,"&gt;0.5")/$B28</f>
        <v>0.5</v>
      </c>
      <c r="G28" s="8">
        <f>COUNTIFS(Sta!$B:$B,$A28,Sta!$F:$F,"&gt;0.5")/$C28</f>
        <v>0</v>
      </c>
      <c r="H28" s="11">
        <f>(COUNTIFS(Sta!$A:$A,$A28,Sta!$F:$F,"&gt;1.5") + COUNTIFS(Sta!$B:$B,$A28,Sta!$F:$F,"&gt;1.5"))/$D28</f>
        <v>0.33333333333333331</v>
      </c>
      <c r="I28" s="8">
        <f>COUNTIFS(Sta!$A:$A,$A28,Sta!$F:$F,"&gt;1.5")/$B28</f>
        <v>0.5</v>
      </c>
      <c r="J28" s="8">
        <f>COUNTIFS(Sta!$B:$B,$A28,Sta!$F:$F,"&gt;1.5")/$C28</f>
        <v>0</v>
      </c>
      <c r="K28" s="11">
        <f>(COUNTIFS(Sta!$A:$A,$A28,Sta!$F:$F,"&gt;2.5") + COUNTIFS(Sta!$B:$B,$A28,Sta!$F:$F,"&gt;2.5"))/$D28</f>
        <v>0.33333333333333331</v>
      </c>
      <c r="L28" s="8">
        <f>COUNTIFS(Sta!$A:$A,$A28,Sta!$F:$F,"&gt;2.5")/$B28</f>
        <v>0.5</v>
      </c>
      <c r="M28" s="8">
        <f>COUNTIFS(Sta!$B:$B,$A28,Sta!$F:$F,"&gt;2.5")/$C28</f>
        <v>0</v>
      </c>
      <c r="N28" s="11">
        <f>(COUNTIFS(Sta!$A:$A,$A28,Sta!$F:$F,"&gt;3.5") + COUNTIFS(Sta!$B:$B,$A28,Sta!$F:$F,"&gt;3.5"))/$D28</f>
        <v>0</v>
      </c>
      <c r="O28" s="8">
        <f>COUNTIFS(Sta!$A:$A,$A28,Sta!$F:$F,"&gt;3.5")/$B28</f>
        <v>0</v>
      </c>
      <c r="P28" s="8">
        <f>COUNTIFS(Sta!$B:$B,$A28,Sta!$F:$F,"&gt;3.5")/$C28</f>
        <v>0</v>
      </c>
      <c r="Q28" s="11">
        <f>(COUNTIFS(Sta!$A:$A,$A28,Sta!$D:$D,"&gt;0.5")  + COUNTIFS(Sta!$B:$B,$A28,Sta!$E:$E,"&gt;0.5"))/$D28</f>
        <v>0.33333333333333331</v>
      </c>
      <c r="R28" s="8">
        <f>COUNTIFS(Sta!$A:$A,$A28,Sta!$D:$D,"&gt;0.5")/$B28</f>
        <v>0.5</v>
      </c>
      <c r="S28" s="8">
        <f>COUNTIFS(Sta!$B:$B,$A28,Sta!$E:$E,"&gt;0.5")/$C28</f>
        <v>0</v>
      </c>
      <c r="T28" s="11">
        <f>(COUNTIFS(Sta!$A:$A,$A28,Sta!$D:$D,"&gt;1.5")  + COUNTIFS(Sta!$B:$B,$A28,Sta!$E:$E,"&gt;1.5"))/$D28</f>
        <v>0</v>
      </c>
      <c r="U28" s="8">
        <f>COUNTIFS(Sta!$A:$A,$A28,Sta!$D:$D,"&gt;1.5")/$B28</f>
        <v>0</v>
      </c>
      <c r="V28" s="8">
        <f>COUNTIFS(Sta!$B:$B,$A28,Sta!$E:$E,"&gt;1.5")/$C28</f>
        <v>0</v>
      </c>
      <c r="W28" s="11">
        <f>(COUNTIFS(Sta!$A:$A,$A28,Sta!$E:E,"&gt;0.5") +COUNTIFS(Sta!$B:$B,$A28,Sta!$D:$D,"&gt;0.5"))/$D28</f>
        <v>0.33333333333333331</v>
      </c>
      <c r="X28" s="8">
        <f>COUNTIFS(Sta!$A:$A,$A28,Sta!$E:$E,"&gt;0.5")/$B28</f>
        <v>0.5</v>
      </c>
      <c r="Y28" s="8">
        <f>COUNTIFS(Sta!$B:$B,$A28,Sta!$D:$D,"&gt;0.5")/$C28</f>
        <v>0</v>
      </c>
      <c r="Z28" s="11">
        <f>(COUNTIFS(Sta!$A:$A,$A28,Sta!$E:$E,"&gt;1.5")  + COUNTIFS(Sta!$B:$B,$A28,Sta!$D:$D,"&gt;1.5"))/$D28</f>
        <v>0.33333333333333331</v>
      </c>
      <c r="AA28" s="8">
        <f>COUNTIFS(Sta!$A:$A,$A28,Sta!$E:$E,"&gt;1.5")/$B28</f>
        <v>0.5</v>
      </c>
      <c r="AB28" s="8">
        <f>COUNTIFS(Sta!$B:$B,$A28,Sta!$D:$D,"&gt;1.5")/$C28</f>
        <v>0</v>
      </c>
      <c r="AC28" s="11">
        <f>(COUNTIFS(Sta!$A:A,$A28,Sta!$G:$G,"y") + COUNTIFS(Sta!$B:B,$A28,Sta!$G:$G,"y"))/$D28</f>
        <v>0.33333333333333331</v>
      </c>
      <c r="AD28" s="8">
        <f>COUNTIFS(Sta!$A:A,$A28,Sta!$G:$G,"y")/$B28</f>
        <v>0.5</v>
      </c>
      <c r="AE28" s="16">
        <f>COUNTIFS(Sta!$B:B,$A28,Sta!$G:$G,"y")/$C28</f>
        <v>0</v>
      </c>
    </row>
    <row r="29" spans="1:31" x14ac:dyDescent="0.3">
      <c r="A29" t="s">
        <v>285</v>
      </c>
      <c r="B29" s="9">
        <f>COUNTIF(Sta!A:A,A29)</f>
        <v>1</v>
      </c>
      <c r="C29" s="4">
        <f>COUNTIF(Sta!B:B,A29)</f>
        <v>0</v>
      </c>
      <c r="D29" s="4">
        <f t="shared" si="1"/>
        <v>1</v>
      </c>
      <c r="E29" s="11">
        <f>(COUNTIFS(Sta!$A:$A,$A29,Sta!$F:$F,"&gt;0.5") + COUNTIFS(Sta!$B:$B,$A29,Sta!$F:$F,"&gt;0.5"))/$D29</f>
        <v>1</v>
      </c>
      <c r="F29" s="8">
        <f>COUNTIFS(Sta!$A:$A,$A29,Sta!$F:$F,"&gt;0.5")/$B29</f>
        <v>1</v>
      </c>
      <c r="G29" s="8" t="e">
        <f>COUNTIFS(Sta!$B:$B,$A29,Sta!$F:$F,"&gt;0.5")/$C29</f>
        <v>#DIV/0!</v>
      </c>
      <c r="H29" s="11">
        <f>(COUNTIFS(Sta!$A:$A,$A29,Sta!$F:$F,"&gt;1.5") + COUNTIFS(Sta!$B:$B,$A29,Sta!$F:$F,"&gt;1.5"))/$D29</f>
        <v>1</v>
      </c>
      <c r="I29" s="8">
        <f>COUNTIFS(Sta!$A:$A,$A29,Sta!$F:$F,"&gt;1.5")/$B29</f>
        <v>1</v>
      </c>
      <c r="J29" s="8" t="e">
        <f>COUNTIFS(Sta!$B:$B,$A29,Sta!$F:$F,"&gt;1.5")/$C29</f>
        <v>#DIV/0!</v>
      </c>
      <c r="K29" s="11">
        <f>(COUNTIFS(Sta!$A:$A,$A29,Sta!$F:$F,"&gt;2.5") + COUNTIFS(Sta!$B:$B,$A29,Sta!$F:$F,"&gt;2.5"))/$D29</f>
        <v>1</v>
      </c>
      <c r="L29" s="8">
        <f>COUNTIFS(Sta!$A:$A,$A29,Sta!$F:$F,"&gt;2.5")/$B29</f>
        <v>1</v>
      </c>
      <c r="M29" s="8" t="e">
        <f>COUNTIFS(Sta!$B:$B,$A29,Sta!$F:$F,"&gt;2.5")/$C29</f>
        <v>#DIV/0!</v>
      </c>
      <c r="N29" s="11">
        <f>(COUNTIFS(Sta!$A:$A,$A29,Sta!$F:$F,"&gt;3.5") + COUNTIFS(Sta!$B:$B,$A29,Sta!$F:$F,"&gt;3.5"))/$D29</f>
        <v>1</v>
      </c>
      <c r="O29" s="8">
        <f>COUNTIFS(Sta!$A:$A,$A29,Sta!$F:$F,"&gt;3.5")/$B29</f>
        <v>1</v>
      </c>
      <c r="P29" s="8" t="e">
        <f>COUNTIFS(Sta!$B:$B,$A29,Sta!$F:$F,"&gt;3.5")/$C29</f>
        <v>#DIV/0!</v>
      </c>
      <c r="Q29" s="11">
        <f>(COUNTIFS(Sta!$A:$A,$A29,Sta!$D:$D,"&gt;0.5")  + COUNTIFS(Sta!$B:$B,$A29,Sta!$E:$E,"&gt;0.5"))/$D29</f>
        <v>1</v>
      </c>
      <c r="R29" s="8">
        <f>COUNTIFS(Sta!$A:$A,$A29,Sta!$D:$D,"&gt;0.5")/$B29</f>
        <v>1</v>
      </c>
      <c r="S29" s="8" t="e">
        <f>COUNTIFS(Sta!$B:$B,$A29,Sta!$E:$E,"&gt;0.5")/$C29</f>
        <v>#DIV/0!</v>
      </c>
      <c r="T29" s="11">
        <f>(COUNTIFS(Sta!$A:$A,$A29,Sta!$D:$D,"&gt;1.5")  + COUNTIFS(Sta!$B:$B,$A29,Sta!$E:$E,"&gt;1.5"))/$D29</f>
        <v>1</v>
      </c>
      <c r="U29" s="8">
        <f>COUNTIFS(Sta!$A:$A,$A29,Sta!$D:$D,"&gt;1.5")/$B29</f>
        <v>1</v>
      </c>
      <c r="V29" s="8" t="e">
        <f>COUNTIFS(Sta!$B:$B,$A29,Sta!$E:$E,"&gt;1.5")/$C29</f>
        <v>#DIV/0!</v>
      </c>
      <c r="W29" s="11">
        <f>(COUNTIFS(Sta!$A:$A,$A29,Sta!$E:E,"&gt;0.5") +COUNTIFS(Sta!$B:$B,$A29,Sta!$D:$D,"&gt;0.5"))/$D29</f>
        <v>1</v>
      </c>
      <c r="X29" s="8">
        <f>COUNTIFS(Sta!$A:$A,$A29,Sta!$E:$E,"&gt;0.5")/$B29</f>
        <v>1</v>
      </c>
      <c r="Y29" s="8" t="e">
        <f>COUNTIFS(Sta!$B:$B,$A29,Sta!$D:$D,"&gt;0.5")/$C29</f>
        <v>#DIV/0!</v>
      </c>
      <c r="Z29" s="11">
        <f>(COUNTIFS(Sta!$A:$A,$A29,Sta!$E:$E,"&gt;1.5")  + COUNTIFS(Sta!$B:$B,$A29,Sta!$D:$D,"&gt;1.5"))/$D29</f>
        <v>0</v>
      </c>
      <c r="AA29" s="8">
        <f>COUNTIFS(Sta!$A:$A,$A29,Sta!$E:$E,"&gt;1.5")/$B29</f>
        <v>0</v>
      </c>
      <c r="AB29" s="8" t="e">
        <f>COUNTIFS(Sta!$B:$B,$A29,Sta!$D:$D,"&gt;1.5")/$C29</f>
        <v>#DIV/0!</v>
      </c>
      <c r="AC29" s="11">
        <f>(COUNTIFS(Sta!$A:A,$A29,Sta!$G:$G,"y") + COUNTIFS(Sta!$B:B,$A29,Sta!$G:$G,"y"))/$D29</f>
        <v>1</v>
      </c>
      <c r="AD29" s="8">
        <f>COUNTIFS(Sta!$A:A,$A29,Sta!$G:$G,"y")/$B29</f>
        <v>1</v>
      </c>
      <c r="AE29" s="16" t="e">
        <f>COUNTIFS(Sta!$B:B,$A29,Sta!$G:$G,"y")/$C29</f>
        <v>#DIV/0!</v>
      </c>
    </row>
    <row r="30" spans="1:31" x14ac:dyDescent="0.3">
      <c r="A30" t="s">
        <v>711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1" t="e">
        <f>(COUNTIFS(Sta!$A:$A,$A30,Sta!$F:$F,"&gt;0.5") + COUNTIFS(Sta!$B:$B,$A30,Sta!$F:$F,"&gt;0.5"))/$D30</f>
        <v>#DIV/0!</v>
      </c>
      <c r="F30" s="8" t="e">
        <f>COUNTIFS(Sta!$A:$A,$A30,Sta!$F:$F,"&gt;0.5")/$B30</f>
        <v>#DIV/0!</v>
      </c>
      <c r="G30" s="8" t="e">
        <f>COUNTIFS(Sta!$B:$B,$A30,Sta!$F:$F,"&gt;0.5")/$C30</f>
        <v>#DIV/0!</v>
      </c>
      <c r="H30" s="11" t="e">
        <f>(COUNTIFS(Sta!$A:$A,$A30,Sta!$F:$F,"&gt;1.5") + COUNTIFS(Sta!$B:$B,$A30,Sta!$F:$F,"&gt;1.5"))/$D30</f>
        <v>#DIV/0!</v>
      </c>
      <c r="I30" s="8" t="e">
        <f>COUNTIFS(Sta!$A:$A,$A30,Sta!$F:$F,"&gt;1.5")/$B30</f>
        <v>#DIV/0!</v>
      </c>
      <c r="J30" s="8" t="e">
        <f>COUNTIFS(Sta!$B:$B,$A30,Sta!$F:$F,"&gt;1.5")/$C30</f>
        <v>#DIV/0!</v>
      </c>
      <c r="K30" s="11" t="e">
        <f>(COUNTIFS(Sta!$A:$A,$A30,Sta!$F:$F,"&gt;2.5") + COUNTIFS(Sta!$B:$B,$A30,Sta!$F:$F,"&gt;2.5"))/$D30</f>
        <v>#DIV/0!</v>
      </c>
      <c r="L30" s="8" t="e">
        <f>COUNTIFS(Sta!$A:$A,$A30,Sta!$F:$F,"&gt;2.5")/$B30</f>
        <v>#DIV/0!</v>
      </c>
      <c r="M30" s="8" t="e">
        <f>COUNTIFS(Sta!$B:$B,$A30,Sta!$F:$F,"&gt;2.5")/$C30</f>
        <v>#DIV/0!</v>
      </c>
      <c r="N30" s="11" t="e">
        <f>(COUNTIFS(Sta!$A:$A,$A30,Sta!$F:$F,"&gt;3.5") + COUNTIFS(Sta!$B:$B,$A30,Sta!$F:$F,"&gt;3.5"))/$D30</f>
        <v>#DIV/0!</v>
      </c>
      <c r="O30" s="8" t="e">
        <f>COUNTIFS(Sta!$A:$A,$A30,Sta!$F:$F,"&gt;3.5")/$B30</f>
        <v>#DIV/0!</v>
      </c>
      <c r="P30" s="8" t="e">
        <f>COUNTIFS(Sta!$B:$B,$A30,Sta!$F:$F,"&gt;3.5")/$C30</f>
        <v>#DIV/0!</v>
      </c>
      <c r="Q30" s="11" t="e">
        <f>(COUNTIFS(Sta!$A:$A,$A30,Sta!$D:$D,"&gt;0.5")  + COUNTIFS(Sta!$B:$B,$A30,Sta!$E:$E,"&gt;0.5"))/$D30</f>
        <v>#DIV/0!</v>
      </c>
      <c r="R30" s="8" t="e">
        <f>COUNTIFS(Sta!$A:$A,$A30,Sta!$D:$D,"&gt;0.5")/$B30</f>
        <v>#DIV/0!</v>
      </c>
      <c r="S30" s="8" t="e">
        <f>COUNTIFS(Sta!$B:$B,$A30,Sta!$E:$E,"&gt;0.5")/$C30</f>
        <v>#DIV/0!</v>
      </c>
      <c r="T30" s="11" t="e">
        <f>(COUNTIFS(Sta!$A:$A,$A30,Sta!$D:$D,"&gt;1.5")  + COUNTIFS(Sta!$B:$B,$A30,Sta!$E:$E,"&gt;1.5"))/$D30</f>
        <v>#DIV/0!</v>
      </c>
      <c r="U30" s="8" t="e">
        <f>COUNTIFS(Sta!$A:$A,$A30,Sta!$D:$D,"&gt;1.5")/$B30</f>
        <v>#DIV/0!</v>
      </c>
      <c r="V30" s="8" t="e">
        <f>COUNTIFS(Sta!$B:$B,$A30,Sta!$E:$E,"&gt;1.5")/$C30</f>
        <v>#DIV/0!</v>
      </c>
      <c r="W30" s="11" t="e">
        <f>(COUNTIFS(Sta!$A:$A,$A30,Sta!$E:E,"&gt;0.5") +COUNTIFS(Sta!$B:$B,$A30,Sta!$D:$D,"&gt;0.5"))/$D30</f>
        <v>#DIV/0!</v>
      </c>
      <c r="X30" s="8" t="e">
        <f>COUNTIFS(Sta!$A:$A,$A30,Sta!$E:$E,"&gt;0.5")/$B30</f>
        <v>#DIV/0!</v>
      </c>
      <c r="Y30" s="8" t="e">
        <f>COUNTIFS(Sta!$B:$B,$A30,Sta!$D:$D,"&gt;0.5")/$C30</f>
        <v>#DIV/0!</v>
      </c>
      <c r="Z30" s="11" t="e">
        <f>(COUNTIFS(Sta!$A:$A,$A30,Sta!$E:$E,"&gt;1.5")  + COUNTIFS(Sta!$B:$B,$A30,Sta!$D:$D,"&gt;1.5"))/$D30</f>
        <v>#DIV/0!</v>
      </c>
      <c r="AA30" s="8" t="e">
        <f>COUNTIFS(Sta!$A:$A,$A30,Sta!$E:$E,"&gt;1.5")/$B30</f>
        <v>#DIV/0!</v>
      </c>
      <c r="AB30" s="8" t="e">
        <f>COUNTIFS(Sta!$B:$B,$A30,Sta!$D:$D,"&gt;1.5")/$C30</f>
        <v>#DIV/0!</v>
      </c>
      <c r="AC30" s="11" t="e">
        <f>(COUNTIFS(Sta!$A:A,$A30,Sta!$G:$G,"y") + COUNTIFS(Sta!$B:B,$A30,Sta!$G:$G,"y"))/$D30</f>
        <v>#DIV/0!</v>
      </c>
      <c r="AD30" s="8" t="e">
        <f>COUNTIFS(Sta!$A:A,$A30,Sta!$G:$G,"y")/$B30</f>
        <v>#DIV/0!</v>
      </c>
      <c r="AE30" s="16" t="e">
        <f>COUNTIFS(Sta!$B:B,$A30,Sta!$G:$G,"y")/$C30</f>
        <v>#DIV/0!</v>
      </c>
    </row>
    <row r="31" spans="1:31" x14ac:dyDescent="0.3">
      <c r="A31" t="s">
        <v>715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1" t="e">
        <f>(COUNTIFS(Sta!$A:$A,$A31,Sta!$F:$F,"&gt;0.5") + COUNTIFS(Sta!$B:$B,$A31,Sta!$F:$F,"&gt;0.5"))/$D31</f>
        <v>#DIV/0!</v>
      </c>
      <c r="F31" s="8" t="e">
        <f>COUNTIFS(Sta!$A:$A,$A31,Sta!$F:$F,"&gt;0.5")/$B31</f>
        <v>#DIV/0!</v>
      </c>
      <c r="G31" s="8" t="e">
        <f>COUNTIFS(Sta!$B:$B,$A31,Sta!$F:$F,"&gt;0.5")/$C31</f>
        <v>#DIV/0!</v>
      </c>
      <c r="H31" s="11" t="e">
        <f>(COUNTIFS(Sta!$A:$A,$A31,Sta!$F:$F,"&gt;1.5") + COUNTIFS(Sta!$B:$B,$A31,Sta!$F:$F,"&gt;1.5"))/$D31</f>
        <v>#DIV/0!</v>
      </c>
      <c r="I31" s="8" t="e">
        <f>COUNTIFS(Sta!$A:$A,$A31,Sta!$F:$F,"&gt;1.5")/$B31</f>
        <v>#DIV/0!</v>
      </c>
      <c r="J31" s="8" t="e">
        <f>COUNTIFS(Sta!$B:$B,$A31,Sta!$F:$F,"&gt;1.5")/$C31</f>
        <v>#DIV/0!</v>
      </c>
      <c r="K31" s="11" t="e">
        <f>(COUNTIFS(Sta!$A:$A,$A31,Sta!$F:$F,"&gt;2.5") + COUNTIFS(Sta!$B:$B,$A31,Sta!$F:$F,"&gt;2.5"))/$D31</f>
        <v>#DIV/0!</v>
      </c>
      <c r="L31" s="8" t="e">
        <f>COUNTIFS(Sta!$A:$A,$A31,Sta!$F:$F,"&gt;2.5")/$B31</f>
        <v>#DIV/0!</v>
      </c>
      <c r="M31" s="8" t="e">
        <f>COUNTIFS(Sta!$B:$B,$A31,Sta!$F:$F,"&gt;2.5")/$C31</f>
        <v>#DIV/0!</v>
      </c>
      <c r="N31" s="11" t="e">
        <f>(COUNTIFS(Sta!$A:$A,$A31,Sta!$F:$F,"&gt;3.5") + COUNTIFS(Sta!$B:$B,$A31,Sta!$F:$F,"&gt;3.5"))/$D31</f>
        <v>#DIV/0!</v>
      </c>
      <c r="O31" s="8" t="e">
        <f>COUNTIFS(Sta!$A:$A,$A31,Sta!$F:$F,"&gt;3.5")/$B31</f>
        <v>#DIV/0!</v>
      </c>
      <c r="P31" s="8" t="e">
        <f>COUNTIFS(Sta!$B:$B,$A31,Sta!$F:$F,"&gt;3.5")/$C31</f>
        <v>#DIV/0!</v>
      </c>
      <c r="Q31" s="11" t="e">
        <f>(COUNTIFS(Sta!$A:$A,$A31,Sta!$D:$D,"&gt;0.5")  + COUNTIFS(Sta!$B:$B,$A31,Sta!$E:$E,"&gt;0.5"))/$D31</f>
        <v>#DIV/0!</v>
      </c>
      <c r="R31" s="8" t="e">
        <f>COUNTIFS(Sta!$A:$A,$A31,Sta!$D:$D,"&gt;0.5")/$B31</f>
        <v>#DIV/0!</v>
      </c>
      <c r="S31" s="8" t="e">
        <f>COUNTIFS(Sta!$B:$B,$A31,Sta!$E:$E,"&gt;0.5")/$C31</f>
        <v>#DIV/0!</v>
      </c>
      <c r="T31" s="11" t="e">
        <f>(COUNTIFS(Sta!$A:$A,$A31,Sta!$D:$D,"&gt;1.5")  + COUNTIFS(Sta!$B:$B,$A31,Sta!$E:$E,"&gt;1.5"))/$D31</f>
        <v>#DIV/0!</v>
      </c>
      <c r="U31" s="8" t="e">
        <f>COUNTIFS(Sta!$A:$A,$A31,Sta!$D:$D,"&gt;1.5")/$B31</f>
        <v>#DIV/0!</v>
      </c>
      <c r="V31" s="8" t="e">
        <f>COUNTIFS(Sta!$B:$B,$A31,Sta!$E:$E,"&gt;1.5")/$C31</f>
        <v>#DIV/0!</v>
      </c>
      <c r="W31" s="11" t="e">
        <f>(COUNTIFS(Sta!$A:$A,$A31,Sta!$E:E,"&gt;0.5") +COUNTIFS(Sta!$B:$B,$A31,Sta!$D:$D,"&gt;0.5"))/$D31</f>
        <v>#DIV/0!</v>
      </c>
      <c r="X31" s="8" t="e">
        <f>COUNTIFS(Sta!$A:$A,$A31,Sta!$E:$E,"&gt;0.5")/$B31</f>
        <v>#DIV/0!</v>
      </c>
      <c r="Y31" s="8" t="e">
        <f>COUNTIFS(Sta!$B:$B,$A31,Sta!$D:$D,"&gt;0.5")/$C31</f>
        <v>#DIV/0!</v>
      </c>
      <c r="Z31" s="11" t="e">
        <f>(COUNTIFS(Sta!$A:$A,$A31,Sta!$E:$E,"&gt;1.5")  + COUNTIFS(Sta!$B:$B,$A31,Sta!$D:$D,"&gt;1.5"))/$D31</f>
        <v>#DIV/0!</v>
      </c>
      <c r="AA31" s="8" t="e">
        <f>COUNTIFS(Sta!$A:$A,$A31,Sta!$E:$E,"&gt;1.5")/$B31</f>
        <v>#DIV/0!</v>
      </c>
      <c r="AB31" s="8" t="e">
        <f>COUNTIFS(Sta!$B:$B,$A31,Sta!$D:$D,"&gt;1.5")/$C31</f>
        <v>#DIV/0!</v>
      </c>
      <c r="AC31" s="11" t="e">
        <f>(COUNTIFS(Sta!$A:A,$A31,Sta!$G:$G,"y") + COUNTIFS(Sta!$B:B,$A31,Sta!$G:$G,"y"))/$D31</f>
        <v>#DIV/0!</v>
      </c>
      <c r="AD31" s="8" t="e">
        <f>COUNTIFS(Sta!$A:A,$A31,Sta!$G:$G,"y")/$B31</f>
        <v>#DIV/0!</v>
      </c>
      <c r="AE31" s="16" t="e">
        <f>COUNTIFS(Sta!$B:B,$A31,Sta!$G:$G,"y")/$C31</f>
        <v>#DIV/0!</v>
      </c>
    </row>
    <row r="32" spans="1:31" x14ac:dyDescent="0.3">
      <c r="A32" t="s">
        <v>597</v>
      </c>
      <c r="B32" s="9">
        <f>COUNTIF(Sta!A:A,A32)</f>
        <v>1</v>
      </c>
      <c r="C32" s="4">
        <f>COUNTIF(Sta!B:B,A32)</f>
        <v>1</v>
      </c>
      <c r="D32" s="4">
        <f t="shared" si="1"/>
        <v>2</v>
      </c>
      <c r="E32" s="11">
        <f>(COUNTIFS(Sta!$A:$A,$A32,Sta!$F:$F,"&gt;0.5") + COUNTIFS(Sta!$B:$B,$A32,Sta!$F:$F,"&gt;0.5"))/$D32</f>
        <v>1</v>
      </c>
      <c r="F32" s="8">
        <f>COUNTIFS(Sta!$A:$A,$A32,Sta!$F:$F,"&gt;0.5")/$B32</f>
        <v>1</v>
      </c>
      <c r="G32" s="8">
        <f>COUNTIFS(Sta!$B:$B,$A32,Sta!$F:$F,"&gt;0.5")/$C32</f>
        <v>1</v>
      </c>
      <c r="H32" s="11">
        <f>(COUNTIFS(Sta!$A:$A,$A32,Sta!$F:$F,"&gt;1.5") + COUNTIFS(Sta!$B:$B,$A32,Sta!$F:$F,"&gt;1.5"))/$D32</f>
        <v>1</v>
      </c>
      <c r="I32" s="8">
        <f>COUNTIFS(Sta!$A:$A,$A32,Sta!$F:$F,"&gt;1.5")/$B32</f>
        <v>1</v>
      </c>
      <c r="J32" s="8">
        <f>COUNTIFS(Sta!$B:$B,$A32,Sta!$F:$F,"&gt;1.5")/$C32</f>
        <v>1</v>
      </c>
      <c r="K32" s="11">
        <f>(COUNTIFS(Sta!$A:$A,$A32,Sta!$F:$F,"&gt;2.5") + COUNTIFS(Sta!$B:$B,$A32,Sta!$F:$F,"&gt;2.5"))/$D32</f>
        <v>1</v>
      </c>
      <c r="L32" s="8">
        <f>COUNTIFS(Sta!$A:$A,$A32,Sta!$F:$F,"&gt;2.5")/$B32</f>
        <v>1</v>
      </c>
      <c r="M32" s="8">
        <f>COUNTIFS(Sta!$B:$B,$A32,Sta!$F:$F,"&gt;2.5")/$C32</f>
        <v>1</v>
      </c>
      <c r="N32" s="11">
        <f>(COUNTIFS(Sta!$A:$A,$A32,Sta!$F:$F,"&gt;3.5") + COUNTIFS(Sta!$B:$B,$A32,Sta!$F:$F,"&gt;3.5"))/$D32</f>
        <v>1</v>
      </c>
      <c r="O32" s="8">
        <f>COUNTIFS(Sta!$A:$A,$A32,Sta!$F:$F,"&gt;3.5")/$B32</f>
        <v>1</v>
      </c>
      <c r="P32" s="8">
        <f>COUNTIFS(Sta!$B:$B,$A32,Sta!$F:$F,"&gt;3.5")/$C32</f>
        <v>1</v>
      </c>
      <c r="Q32" s="11">
        <f>(COUNTIFS(Sta!$A:$A,$A32,Sta!$D:$D,"&gt;0.5")  + COUNTIFS(Sta!$B:$B,$A32,Sta!$E:$E,"&gt;0.5"))/$D32</f>
        <v>1</v>
      </c>
      <c r="R32" s="8">
        <f>COUNTIFS(Sta!$A:$A,$A32,Sta!$D:$D,"&gt;0.5")/$B32</f>
        <v>1</v>
      </c>
      <c r="S32" s="8">
        <f>COUNTIFS(Sta!$B:$B,$A32,Sta!$E:$E,"&gt;0.5")/$C32</f>
        <v>1</v>
      </c>
      <c r="T32" s="11">
        <f>(COUNTIFS(Sta!$A:$A,$A32,Sta!$D:$D,"&gt;1.5")  + COUNTIFS(Sta!$B:$B,$A32,Sta!$E:$E,"&gt;1.5"))/$D32</f>
        <v>1</v>
      </c>
      <c r="U32" s="8">
        <f>COUNTIFS(Sta!$A:$A,$A32,Sta!$D:$D,"&gt;1.5")/$B32</f>
        <v>1</v>
      </c>
      <c r="V32" s="8">
        <f>COUNTIFS(Sta!$B:$B,$A32,Sta!$E:$E,"&gt;1.5")/$C32</f>
        <v>1</v>
      </c>
      <c r="W32" s="11">
        <f>(COUNTIFS(Sta!$A:$A,$A32,Sta!$E:E,"&gt;0.5") +COUNTIFS(Sta!$B:$B,$A32,Sta!$D:$D,"&gt;0.5"))/$D32</f>
        <v>1</v>
      </c>
      <c r="X32" s="8">
        <f>COUNTIFS(Sta!$A:$A,$A32,Sta!$E:$E,"&gt;0.5")/$B32</f>
        <v>1</v>
      </c>
      <c r="Y32" s="8">
        <f>COUNTIFS(Sta!$B:$B,$A32,Sta!$D:$D,"&gt;0.5")/$C32</f>
        <v>1</v>
      </c>
      <c r="Z32" s="11">
        <f>(COUNTIFS(Sta!$A:$A,$A32,Sta!$E:$E,"&gt;1.5")  + COUNTIFS(Sta!$B:$B,$A32,Sta!$D:$D,"&gt;1.5"))/$D32</f>
        <v>0</v>
      </c>
      <c r="AA32" s="8">
        <f>COUNTIFS(Sta!$A:$A,$A32,Sta!$E:$E,"&gt;1.5")/$B32</f>
        <v>0</v>
      </c>
      <c r="AB32" s="8">
        <f>COUNTIFS(Sta!$B:$B,$A32,Sta!$D:$D,"&gt;1.5")/$C32</f>
        <v>0</v>
      </c>
      <c r="AC32" s="11">
        <f>(COUNTIFS(Sta!$A:A,$A32,Sta!$G:$G,"y") + COUNTIFS(Sta!$B:B,$A32,Sta!$G:$G,"y"))/$D32</f>
        <v>1</v>
      </c>
      <c r="AD32" s="8">
        <f>COUNTIFS(Sta!$A:A,$A32,Sta!$G:$G,"y")/$B32</f>
        <v>1</v>
      </c>
      <c r="AE32" s="16">
        <f>COUNTIFS(Sta!$B:B,$A32,Sta!$G:$G,"y")/$C32</f>
        <v>1</v>
      </c>
    </row>
    <row r="33" spans="1:31" x14ac:dyDescent="0.3">
      <c r="A33" t="s">
        <v>477</v>
      </c>
      <c r="B33" s="9">
        <f>COUNTIF(Sta!A:A,A33)</f>
        <v>1</v>
      </c>
      <c r="C33" s="4">
        <f>COUNTIF(Sta!B:B,A33)</f>
        <v>1</v>
      </c>
      <c r="D33" s="4">
        <f t="shared" si="1"/>
        <v>2</v>
      </c>
      <c r="E33" s="11">
        <f>(COUNTIFS(Sta!$A:$A,$A33,Sta!$F:$F,"&gt;0.5") + COUNTIFS(Sta!$B:$B,$A33,Sta!$F:$F,"&gt;0.5"))/$D33</f>
        <v>0.5</v>
      </c>
      <c r="F33" s="8">
        <f>COUNTIFS(Sta!$A:$A,$A33,Sta!$F:$F,"&gt;0.5")/$B33</f>
        <v>0</v>
      </c>
      <c r="G33" s="8">
        <f>COUNTIFS(Sta!$B:$B,$A33,Sta!$F:$F,"&gt;0.5")/$C33</f>
        <v>1</v>
      </c>
      <c r="H33" s="11">
        <f>(COUNTIFS(Sta!$A:$A,$A33,Sta!$F:$F,"&gt;1.5") + COUNTIFS(Sta!$B:$B,$A33,Sta!$F:$F,"&gt;1.5"))/$D33</f>
        <v>0.5</v>
      </c>
      <c r="I33" s="8">
        <f>COUNTIFS(Sta!$A:$A,$A33,Sta!$F:$F,"&gt;1.5")/$B33</f>
        <v>0</v>
      </c>
      <c r="J33" s="8">
        <f>COUNTIFS(Sta!$B:$B,$A33,Sta!$F:$F,"&gt;1.5")/$C33</f>
        <v>1</v>
      </c>
      <c r="K33" s="11">
        <f>(COUNTIFS(Sta!$A:$A,$A33,Sta!$F:$F,"&gt;2.5") + COUNTIFS(Sta!$B:$B,$A33,Sta!$F:$F,"&gt;2.5"))/$D33</f>
        <v>0.5</v>
      </c>
      <c r="L33" s="8">
        <f>COUNTIFS(Sta!$A:$A,$A33,Sta!$F:$F,"&gt;2.5")/$B33</f>
        <v>0</v>
      </c>
      <c r="M33" s="8">
        <f>COUNTIFS(Sta!$B:$B,$A33,Sta!$F:$F,"&gt;2.5")/$C33</f>
        <v>1</v>
      </c>
      <c r="N33" s="11">
        <f>(COUNTIFS(Sta!$A:$A,$A33,Sta!$F:$F,"&gt;3.5") + COUNTIFS(Sta!$B:$B,$A33,Sta!$F:$F,"&gt;3.5"))/$D33</f>
        <v>0</v>
      </c>
      <c r="O33" s="8">
        <f>COUNTIFS(Sta!$A:$A,$A33,Sta!$F:$F,"&gt;3.5")/$B33</f>
        <v>0</v>
      </c>
      <c r="P33" s="8">
        <f>COUNTIFS(Sta!$B:$B,$A33,Sta!$F:$F,"&gt;3.5")/$C33</f>
        <v>0</v>
      </c>
      <c r="Q33" s="11">
        <f>(COUNTIFS(Sta!$A:$A,$A33,Sta!$D:$D,"&gt;0.5")  + COUNTIFS(Sta!$B:$B,$A33,Sta!$E:$E,"&gt;0.5"))/$D33</f>
        <v>0.5</v>
      </c>
      <c r="R33" s="8">
        <f>COUNTIFS(Sta!$A:$A,$A33,Sta!$D:$D,"&gt;0.5")/$B33</f>
        <v>0</v>
      </c>
      <c r="S33" s="8">
        <f>COUNTIFS(Sta!$B:$B,$A33,Sta!$E:$E,"&gt;0.5")/$C33</f>
        <v>1</v>
      </c>
      <c r="T33" s="11">
        <f>(COUNTIFS(Sta!$A:$A,$A33,Sta!$D:$D,"&gt;1.5")  + COUNTIFS(Sta!$B:$B,$A33,Sta!$E:$E,"&gt;1.5"))/$D33</f>
        <v>0</v>
      </c>
      <c r="U33" s="8">
        <f>COUNTIFS(Sta!$A:$A,$A33,Sta!$D:$D,"&gt;1.5")/$B33</f>
        <v>0</v>
      </c>
      <c r="V33" s="8">
        <f>COUNTIFS(Sta!$B:$B,$A33,Sta!$E:$E,"&gt;1.5")/$C33</f>
        <v>0</v>
      </c>
      <c r="W33" s="11">
        <f>(COUNTIFS(Sta!$A:$A,$A33,Sta!$E:E,"&gt;0.5") +COUNTIFS(Sta!$B:$B,$A33,Sta!$D:$D,"&gt;0.5"))/$D33</f>
        <v>0.5</v>
      </c>
      <c r="X33" s="8">
        <f>COUNTIFS(Sta!$A:$A,$A33,Sta!$E:$E,"&gt;0.5")/$B33</f>
        <v>0</v>
      </c>
      <c r="Y33" s="8">
        <f>COUNTIFS(Sta!$B:$B,$A33,Sta!$D:$D,"&gt;0.5")/$C33</f>
        <v>1</v>
      </c>
      <c r="Z33" s="11">
        <f>(COUNTIFS(Sta!$A:$A,$A33,Sta!$E:$E,"&gt;1.5")  + COUNTIFS(Sta!$B:$B,$A33,Sta!$D:$D,"&gt;1.5"))/$D33</f>
        <v>0.5</v>
      </c>
      <c r="AA33" s="8">
        <f>COUNTIFS(Sta!$A:$A,$A33,Sta!$E:$E,"&gt;1.5")/$B33</f>
        <v>0</v>
      </c>
      <c r="AB33" s="8">
        <f>COUNTIFS(Sta!$B:$B,$A33,Sta!$D:$D,"&gt;1.5")/$C33</f>
        <v>1</v>
      </c>
      <c r="AC33" s="11">
        <f>(COUNTIFS(Sta!$A:A,$A33,Sta!$G:$G,"y") + COUNTIFS(Sta!$B:B,$A33,Sta!$G:$G,"y"))/$D33</f>
        <v>0.5</v>
      </c>
      <c r="AD33" s="8">
        <f>COUNTIFS(Sta!$A:A,$A33,Sta!$G:$G,"y")/$B33</f>
        <v>0</v>
      </c>
      <c r="AE33" s="16">
        <f>COUNTIFS(Sta!$B:B,$A33,Sta!$G:$G,"y")/$C33</f>
        <v>1</v>
      </c>
    </row>
    <row r="34" spans="1:31" x14ac:dyDescent="0.3">
      <c r="A34" t="s">
        <v>632</v>
      </c>
      <c r="B34" s="9">
        <f>COUNTIF(Sta!A:A,A34)</f>
        <v>1</v>
      </c>
      <c r="C34" s="4">
        <f>COUNTIF(Sta!B:B,A34)</f>
        <v>1</v>
      </c>
      <c r="D34" s="4">
        <f t="shared" si="1"/>
        <v>2</v>
      </c>
      <c r="E34" s="11">
        <f>(COUNTIFS(Sta!$A:$A,$A34,Sta!$F:$F,"&gt;0.5") + COUNTIFS(Sta!$B:$B,$A34,Sta!$F:$F,"&gt;0.5"))/$D34</f>
        <v>0.5</v>
      </c>
      <c r="F34" s="8">
        <f>COUNTIFS(Sta!$A:$A,$A34,Sta!$F:$F,"&gt;0.5")/$B34</f>
        <v>1</v>
      </c>
      <c r="G34" s="8">
        <f>COUNTIFS(Sta!$B:$B,$A34,Sta!$F:$F,"&gt;0.5")/$C34</f>
        <v>0</v>
      </c>
      <c r="H34" s="11">
        <f>(COUNTIFS(Sta!$A:$A,$A34,Sta!$F:$F,"&gt;1.5") + COUNTIFS(Sta!$B:$B,$A34,Sta!$F:$F,"&gt;1.5"))/$D34</f>
        <v>0.5</v>
      </c>
      <c r="I34" s="8">
        <f>COUNTIFS(Sta!$A:$A,$A34,Sta!$F:$F,"&gt;1.5")/$B34</f>
        <v>1</v>
      </c>
      <c r="J34" s="8">
        <f>COUNTIFS(Sta!$B:$B,$A34,Sta!$F:$F,"&gt;1.5")/$C34</f>
        <v>0</v>
      </c>
      <c r="K34" s="11">
        <f>(COUNTIFS(Sta!$A:$A,$A34,Sta!$F:$F,"&gt;2.5") + COUNTIFS(Sta!$B:$B,$A34,Sta!$F:$F,"&gt;2.5"))/$D34</f>
        <v>0</v>
      </c>
      <c r="L34" s="8">
        <f>COUNTIFS(Sta!$A:$A,$A34,Sta!$F:$F,"&gt;2.5")/$B34</f>
        <v>0</v>
      </c>
      <c r="M34" s="8">
        <f>COUNTIFS(Sta!$B:$B,$A34,Sta!$F:$F,"&gt;2.5")/$C34</f>
        <v>0</v>
      </c>
      <c r="N34" s="11">
        <f>(COUNTIFS(Sta!$A:$A,$A34,Sta!$F:$F,"&gt;3.5") + COUNTIFS(Sta!$B:$B,$A34,Sta!$F:$F,"&gt;3.5"))/$D34</f>
        <v>0</v>
      </c>
      <c r="O34" s="8">
        <f>COUNTIFS(Sta!$A:$A,$A34,Sta!$F:$F,"&gt;3.5")/$B34</f>
        <v>0</v>
      </c>
      <c r="P34" s="8">
        <f>COUNTIFS(Sta!$B:$B,$A34,Sta!$F:$F,"&gt;3.5")/$C34</f>
        <v>0</v>
      </c>
      <c r="Q34" s="11">
        <f>(COUNTIFS(Sta!$A:$A,$A34,Sta!$D:$D,"&gt;0.5")  + COUNTIFS(Sta!$B:$B,$A34,Sta!$E:$E,"&gt;0.5"))/$D34</f>
        <v>0.5</v>
      </c>
      <c r="R34" s="8">
        <f>COUNTIFS(Sta!$A:$A,$A34,Sta!$D:$D,"&gt;0.5")/$B34</f>
        <v>1</v>
      </c>
      <c r="S34" s="8">
        <f>COUNTIFS(Sta!$B:$B,$A34,Sta!$E:$E,"&gt;0.5")/$C34</f>
        <v>0</v>
      </c>
      <c r="T34" s="11">
        <f>(COUNTIFS(Sta!$A:$A,$A34,Sta!$D:$D,"&gt;1.5")  + COUNTIFS(Sta!$B:$B,$A34,Sta!$E:$E,"&gt;1.5"))/$D34</f>
        <v>0</v>
      </c>
      <c r="U34" s="8">
        <f>COUNTIFS(Sta!$A:$A,$A34,Sta!$D:$D,"&gt;1.5")/$B34</f>
        <v>0</v>
      </c>
      <c r="V34" s="8">
        <f>COUNTIFS(Sta!$B:$B,$A34,Sta!$E:$E,"&gt;1.5")/$C34</f>
        <v>0</v>
      </c>
      <c r="W34" s="11">
        <f>(COUNTIFS(Sta!$A:$A,$A34,Sta!$E:E,"&gt;0.5") +COUNTIFS(Sta!$B:$B,$A34,Sta!$D:$D,"&gt;0.5"))/$D34</f>
        <v>0.5</v>
      </c>
      <c r="X34" s="8">
        <f>COUNTIFS(Sta!$A:$A,$A34,Sta!$E:$E,"&gt;0.5")/$B34</f>
        <v>1</v>
      </c>
      <c r="Y34" s="8">
        <f>COUNTIFS(Sta!$B:$B,$A34,Sta!$D:$D,"&gt;0.5")/$C34</f>
        <v>0</v>
      </c>
      <c r="Z34" s="11">
        <f>(COUNTIFS(Sta!$A:$A,$A34,Sta!$E:$E,"&gt;1.5")  + COUNTIFS(Sta!$B:$B,$A34,Sta!$D:$D,"&gt;1.5"))/$D34</f>
        <v>0</v>
      </c>
      <c r="AA34" s="8">
        <f>COUNTIFS(Sta!$A:$A,$A34,Sta!$E:$E,"&gt;1.5")/$B34</f>
        <v>0</v>
      </c>
      <c r="AB34" s="8">
        <f>COUNTIFS(Sta!$B:$B,$A34,Sta!$D:$D,"&gt;1.5")/$C34</f>
        <v>0</v>
      </c>
      <c r="AC34" s="11">
        <f>(COUNTIFS(Sta!$A:A,$A34,Sta!$G:$G,"y") + COUNTIFS(Sta!$B:B,$A34,Sta!$G:$G,"y"))/$D34</f>
        <v>0.5</v>
      </c>
      <c r="AD34" s="8">
        <f>COUNTIFS(Sta!$A:A,$A34,Sta!$G:$G,"y")/$B34</f>
        <v>1</v>
      </c>
      <c r="AE34" s="16">
        <f>COUNTIFS(Sta!$B:B,$A34,Sta!$G:$G,"y")/$C34</f>
        <v>0</v>
      </c>
    </row>
    <row r="35" spans="1:31" x14ac:dyDescent="0.3">
      <c r="A35" t="s">
        <v>334</v>
      </c>
      <c r="B35" s="9">
        <f>COUNTIF(Sta!A:A,A35)</f>
        <v>1</v>
      </c>
      <c r="C35" s="4">
        <f>COUNTIF(Sta!B:B,A35)</f>
        <v>1</v>
      </c>
      <c r="D35" s="4">
        <f t="shared" si="1"/>
        <v>2</v>
      </c>
      <c r="E35" s="11">
        <f>(COUNTIFS(Sta!$A:$A,$A35,Sta!$F:$F,"&gt;0.5") + COUNTIFS(Sta!$B:$B,$A35,Sta!$F:$F,"&gt;0.5"))/$D35</f>
        <v>1</v>
      </c>
      <c r="F35" s="8">
        <f>COUNTIFS(Sta!$A:$A,$A35,Sta!$F:$F,"&gt;0.5")/$B35</f>
        <v>1</v>
      </c>
      <c r="G35" s="8">
        <f>COUNTIFS(Sta!$B:$B,$A35,Sta!$F:$F,"&gt;0.5")/$C35</f>
        <v>1</v>
      </c>
      <c r="H35" s="11">
        <f>(COUNTIFS(Sta!$A:$A,$A35,Sta!$F:$F,"&gt;1.5") + COUNTIFS(Sta!$B:$B,$A35,Sta!$F:$F,"&gt;1.5"))/$D35</f>
        <v>1</v>
      </c>
      <c r="I35" s="8">
        <f>COUNTIFS(Sta!$A:$A,$A35,Sta!$F:$F,"&gt;1.5")/$B35</f>
        <v>1</v>
      </c>
      <c r="J35" s="8">
        <f>COUNTIFS(Sta!$B:$B,$A35,Sta!$F:$F,"&gt;1.5")/$C35</f>
        <v>1</v>
      </c>
      <c r="K35" s="11">
        <f>(COUNTIFS(Sta!$A:$A,$A35,Sta!$F:$F,"&gt;2.5") + COUNTIFS(Sta!$B:$B,$A35,Sta!$F:$F,"&gt;2.5"))/$D35</f>
        <v>0.5</v>
      </c>
      <c r="L35" s="8">
        <f>COUNTIFS(Sta!$A:$A,$A35,Sta!$F:$F,"&gt;2.5")/$B35</f>
        <v>0</v>
      </c>
      <c r="M35" s="8">
        <f>COUNTIFS(Sta!$B:$B,$A35,Sta!$F:$F,"&gt;2.5")/$C35</f>
        <v>1</v>
      </c>
      <c r="N35" s="11">
        <f>(COUNTIFS(Sta!$A:$A,$A35,Sta!$F:$F,"&gt;3.5") + COUNTIFS(Sta!$B:$B,$A35,Sta!$F:$F,"&gt;3.5"))/$D35</f>
        <v>0.5</v>
      </c>
      <c r="O35" s="8">
        <f>COUNTIFS(Sta!$A:$A,$A35,Sta!$F:$F,"&gt;3.5")/$B35</f>
        <v>0</v>
      </c>
      <c r="P35" s="8">
        <f>COUNTIFS(Sta!$B:$B,$A35,Sta!$F:$F,"&gt;3.5")/$C35</f>
        <v>1</v>
      </c>
      <c r="Q35" s="11">
        <f>(COUNTIFS(Sta!$A:$A,$A35,Sta!$D:$D,"&gt;0.5")  + COUNTIFS(Sta!$B:$B,$A35,Sta!$E:$E,"&gt;0.5"))/$D35</f>
        <v>1</v>
      </c>
      <c r="R35" s="8">
        <f>COUNTIFS(Sta!$A:$A,$A35,Sta!$D:$D,"&gt;0.5")/$B35</f>
        <v>1</v>
      </c>
      <c r="S35" s="8">
        <f>COUNTIFS(Sta!$B:$B,$A35,Sta!$E:$E,"&gt;0.5")/$C35</f>
        <v>1</v>
      </c>
      <c r="T35" s="11">
        <f>(COUNTIFS(Sta!$A:$A,$A35,Sta!$D:$D,"&gt;1.5")  + COUNTIFS(Sta!$B:$B,$A35,Sta!$E:$E,"&gt;1.5"))/$D35</f>
        <v>0.5</v>
      </c>
      <c r="U35" s="8">
        <f>COUNTIFS(Sta!$A:$A,$A35,Sta!$D:$D,"&gt;1.5")/$B35</f>
        <v>0</v>
      </c>
      <c r="V35" s="8">
        <f>COUNTIFS(Sta!$B:$B,$A35,Sta!$E:$E,"&gt;1.5")/$C35</f>
        <v>1</v>
      </c>
      <c r="W35" s="11">
        <f>(COUNTIFS(Sta!$A:$A,$A35,Sta!$E:E,"&gt;0.5") +COUNTIFS(Sta!$B:$B,$A35,Sta!$D:$D,"&gt;0.5"))/$D35</f>
        <v>1</v>
      </c>
      <c r="X35" s="8">
        <f>COUNTIFS(Sta!$A:$A,$A35,Sta!$E:$E,"&gt;0.5")/$B35</f>
        <v>1</v>
      </c>
      <c r="Y35" s="8">
        <f>COUNTIFS(Sta!$B:$B,$A35,Sta!$D:$D,"&gt;0.5")/$C35</f>
        <v>1</v>
      </c>
      <c r="Z35" s="11">
        <f>(COUNTIFS(Sta!$A:$A,$A35,Sta!$E:$E,"&gt;1.5")  + COUNTIFS(Sta!$B:$B,$A35,Sta!$D:$D,"&gt;1.5"))/$D35</f>
        <v>0.5</v>
      </c>
      <c r="AA35" s="8">
        <f>COUNTIFS(Sta!$A:$A,$A35,Sta!$E:$E,"&gt;1.5")/$B35</f>
        <v>0</v>
      </c>
      <c r="AB35" s="8">
        <f>COUNTIFS(Sta!$B:$B,$A35,Sta!$D:$D,"&gt;1.5")/$C35</f>
        <v>1</v>
      </c>
      <c r="AC35" s="11">
        <f>(COUNTIFS(Sta!$A:A,$A35,Sta!$G:$G,"y") + COUNTIFS(Sta!$B:B,$A35,Sta!$G:$G,"y"))/$D35</f>
        <v>1</v>
      </c>
      <c r="AD35" s="8">
        <f>COUNTIFS(Sta!$A:A,$A35,Sta!$G:$G,"y")/$B35</f>
        <v>1</v>
      </c>
      <c r="AE35" s="16">
        <f>COUNTIFS(Sta!$B:B,$A35,Sta!$G:$G,"y")/$C35</f>
        <v>1</v>
      </c>
    </row>
    <row r="36" spans="1:31" x14ac:dyDescent="0.3">
      <c r="A36" t="s">
        <v>5</v>
      </c>
      <c r="B36" s="9">
        <f>COUNTIF(Sta!A:A,A36)</f>
        <v>1</v>
      </c>
      <c r="C36" s="4">
        <f>COUNTIF(Sta!B:B,A36)</f>
        <v>1</v>
      </c>
      <c r="D36" s="4">
        <f t="shared" si="1"/>
        <v>2</v>
      </c>
      <c r="E36" s="11">
        <f>(COUNTIFS(Sta!$A:$A,$A36,Sta!$F:$F,"&gt;0.5") + COUNTIFS(Sta!$B:$B,$A36,Sta!$F:$F,"&gt;0.5"))/$D36</f>
        <v>1</v>
      </c>
      <c r="F36" s="8">
        <f>COUNTIFS(Sta!$A:$A,$A36,Sta!$F:$F,"&gt;0.5")/$B36</f>
        <v>1</v>
      </c>
      <c r="G36" s="8">
        <f>COUNTIFS(Sta!$B:$B,$A36,Sta!$F:$F,"&gt;0.5")/$C36</f>
        <v>1</v>
      </c>
      <c r="H36" s="11">
        <f>(COUNTIFS(Sta!$A:$A,$A36,Sta!$F:$F,"&gt;1.5") + COUNTIFS(Sta!$B:$B,$A36,Sta!$F:$F,"&gt;1.5"))/$D36</f>
        <v>0.5</v>
      </c>
      <c r="I36" s="8">
        <f>COUNTIFS(Sta!$A:$A,$A36,Sta!$F:$F,"&gt;1.5")/$B36</f>
        <v>0</v>
      </c>
      <c r="J36" s="8">
        <f>COUNTIFS(Sta!$B:$B,$A36,Sta!$F:$F,"&gt;1.5")/$C36</f>
        <v>1</v>
      </c>
      <c r="K36" s="11">
        <f>(COUNTIFS(Sta!$A:$A,$A36,Sta!$F:$F,"&gt;2.5") + COUNTIFS(Sta!$B:$B,$A36,Sta!$F:$F,"&gt;2.5"))/$D36</f>
        <v>0</v>
      </c>
      <c r="L36" s="8">
        <f>COUNTIFS(Sta!$A:$A,$A36,Sta!$F:$F,"&gt;2.5")/$B36</f>
        <v>0</v>
      </c>
      <c r="M36" s="8">
        <f>COUNTIFS(Sta!$B:$B,$A36,Sta!$F:$F,"&gt;2.5")/$C36</f>
        <v>0</v>
      </c>
      <c r="N36" s="11">
        <f>(COUNTIFS(Sta!$A:$A,$A36,Sta!$F:$F,"&gt;3.5") + COUNTIFS(Sta!$B:$B,$A36,Sta!$F:$F,"&gt;3.5"))/$D36</f>
        <v>0</v>
      </c>
      <c r="O36" s="8">
        <f>COUNTIFS(Sta!$A:$A,$A36,Sta!$F:$F,"&gt;3.5")/$B36</f>
        <v>0</v>
      </c>
      <c r="P36" s="8">
        <f>COUNTIFS(Sta!$B:$B,$A36,Sta!$F:$F,"&gt;3.5")/$C36</f>
        <v>0</v>
      </c>
      <c r="Q36" s="11">
        <f>(COUNTIFS(Sta!$A:$A,$A36,Sta!$D:$D,"&gt;0.5")  + COUNTIFS(Sta!$B:$B,$A36,Sta!$E:$E,"&gt;0.5"))/$D36</f>
        <v>1</v>
      </c>
      <c r="R36" s="8">
        <f>COUNTIFS(Sta!$A:$A,$A36,Sta!$D:$D,"&gt;0.5")/$B36</f>
        <v>1</v>
      </c>
      <c r="S36" s="8">
        <f>COUNTIFS(Sta!$B:$B,$A36,Sta!$E:$E,"&gt;0.5")/$C36</f>
        <v>1</v>
      </c>
      <c r="T36" s="11">
        <f>(COUNTIFS(Sta!$A:$A,$A36,Sta!$D:$D,"&gt;1.5")  + COUNTIFS(Sta!$B:$B,$A36,Sta!$E:$E,"&gt;1.5"))/$D36</f>
        <v>0.5</v>
      </c>
      <c r="U36" s="8">
        <f>COUNTIFS(Sta!$A:$A,$A36,Sta!$D:$D,"&gt;1.5")/$B36</f>
        <v>0</v>
      </c>
      <c r="V36" s="8">
        <f>COUNTIFS(Sta!$B:$B,$A36,Sta!$E:$E,"&gt;1.5")/$C36</f>
        <v>1</v>
      </c>
      <c r="W36" s="11">
        <f>(COUNTIFS(Sta!$A:$A,$A36,Sta!$E:E,"&gt;0.5") +COUNTIFS(Sta!$B:$B,$A36,Sta!$D:$D,"&gt;0.5"))/$D36</f>
        <v>0</v>
      </c>
      <c r="X36" s="8">
        <f>COUNTIFS(Sta!$A:$A,$A36,Sta!$E:$E,"&gt;0.5")/$B36</f>
        <v>0</v>
      </c>
      <c r="Y36" s="8">
        <f>COUNTIFS(Sta!$B:$B,$A36,Sta!$D:$D,"&gt;0.5")/$C36</f>
        <v>0</v>
      </c>
      <c r="Z36" s="11">
        <f>(COUNTIFS(Sta!$A:$A,$A36,Sta!$E:$E,"&gt;1.5")  + COUNTIFS(Sta!$B:$B,$A36,Sta!$D:$D,"&gt;1.5"))/$D36</f>
        <v>0</v>
      </c>
      <c r="AA36" s="8">
        <f>COUNTIFS(Sta!$A:$A,$A36,Sta!$E:$E,"&gt;1.5")/$B36</f>
        <v>0</v>
      </c>
      <c r="AB36" s="8">
        <f>COUNTIFS(Sta!$B:$B,$A36,Sta!$D:$D,"&gt;1.5")/$C36</f>
        <v>0</v>
      </c>
      <c r="AC36" s="11">
        <f>(COUNTIFS(Sta!$A:A,$A36,Sta!$G:$G,"y") + COUNTIFS(Sta!$B:B,$A36,Sta!$G:$G,"y"))/$D36</f>
        <v>0</v>
      </c>
      <c r="AD36" s="8">
        <f>COUNTIFS(Sta!$A:A,$A36,Sta!$G:$G,"y")/$B36</f>
        <v>0</v>
      </c>
      <c r="AE36" s="16">
        <f>COUNTIFS(Sta!$B:B,$A36,Sta!$G:$G,"y")/$C36</f>
        <v>0</v>
      </c>
    </row>
    <row r="37" spans="1:31" x14ac:dyDescent="0.3">
      <c r="A37" t="s">
        <v>554</v>
      </c>
      <c r="B37" s="9">
        <f>COUNTIF(Sta!A:A,A37)</f>
        <v>2</v>
      </c>
      <c r="C37" s="4">
        <f>COUNTIF(Sta!B:B,A37)</f>
        <v>2</v>
      </c>
      <c r="D37" s="4">
        <f t="shared" si="1"/>
        <v>4</v>
      </c>
      <c r="E37" s="11">
        <f>(COUNTIFS(Sta!$A:$A,$A37,Sta!$F:$F,"&gt;0.5") + COUNTIFS(Sta!$B:$B,$A37,Sta!$F:$F,"&gt;0.5"))/$D37</f>
        <v>1</v>
      </c>
      <c r="F37" s="8">
        <f>COUNTIFS(Sta!$A:$A,$A37,Sta!$F:$F,"&gt;0.5")/$B37</f>
        <v>1</v>
      </c>
      <c r="G37" s="8">
        <f>COUNTIFS(Sta!$B:$B,$A37,Sta!$F:$F,"&gt;0.5")/$C37</f>
        <v>1</v>
      </c>
      <c r="H37" s="11">
        <f>(COUNTIFS(Sta!$A:$A,$A37,Sta!$F:$F,"&gt;1.5") + COUNTIFS(Sta!$B:$B,$A37,Sta!$F:$F,"&gt;1.5"))/$D37</f>
        <v>0.75</v>
      </c>
      <c r="I37" s="8">
        <f>COUNTIFS(Sta!$A:$A,$A37,Sta!$F:$F,"&gt;1.5")/$B37</f>
        <v>1</v>
      </c>
      <c r="J37" s="8">
        <f>COUNTIFS(Sta!$B:$B,$A37,Sta!$F:$F,"&gt;1.5")/$C37</f>
        <v>0.5</v>
      </c>
      <c r="K37" s="11">
        <f>(COUNTIFS(Sta!$A:$A,$A37,Sta!$F:$F,"&gt;2.5") + COUNTIFS(Sta!$B:$B,$A37,Sta!$F:$F,"&gt;2.5"))/$D37</f>
        <v>0.5</v>
      </c>
      <c r="L37" s="8">
        <f>COUNTIFS(Sta!$A:$A,$A37,Sta!$F:$F,"&gt;2.5")/$B37</f>
        <v>0.5</v>
      </c>
      <c r="M37" s="8">
        <f>COUNTIFS(Sta!$B:$B,$A37,Sta!$F:$F,"&gt;2.5")/$C37</f>
        <v>0.5</v>
      </c>
      <c r="N37" s="11">
        <f>(COUNTIFS(Sta!$A:$A,$A37,Sta!$F:$F,"&gt;3.5") + COUNTIFS(Sta!$B:$B,$A37,Sta!$F:$F,"&gt;3.5"))/$D37</f>
        <v>0.5</v>
      </c>
      <c r="O37" s="8">
        <f>COUNTIFS(Sta!$A:$A,$A37,Sta!$F:$F,"&gt;3.5")/$B37</f>
        <v>0.5</v>
      </c>
      <c r="P37" s="8">
        <f>COUNTIFS(Sta!$B:$B,$A37,Sta!$F:$F,"&gt;3.5")/$C37</f>
        <v>0.5</v>
      </c>
      <c r="Q37" s="11">
        <f>(COUNTIFS(Sta!$A:$A,$A37,Sta!$D:$D,"&gt;0.5")  + COUNTIFS(Sta!$B:$B,$A37,Sta!$E:$E,"&gt;0.5"))/$D37</f>
        <v>1</v>
      </c>
      <c r="R37" s="8">
        <f>COUNTIFS(Sta!$A:$A,$A37,Sta!$D:$D,"&gt;0.5")/$B37</f>
        <v>1</v>
      </c>
      <c r="S37" s="8">
        <f>COUNTIFS(Sta!$B:$B,$A37,Sta!$E:$E,"&gt;0.5")/$C37</f>
        <v>1</v>
      </c>
      <c r="T37" s="11">
        <f>(COUNTIFS(Sta!$A:$A,$A37,Sta!$D:$D,"&gt;1.5")  + COUNTIFS(Sta!$B:$B,$A37,Sta!$E:$E,"&gt;1.5"))/$D37</f>
        <v>0.5</v>
      </c>
      <c r="U37" s="8">
        <f>COUNTIFS(Sta!$A:$A,$A37,Sta!$D:$D,"&gt;1.5")/$B37</f>
        <v>0.5</v>
      </c>
      <c r="V37" s="8">
        <f>COUNTIFS(Sta!$B:$B,$A37,Sta!$E:$E,"&gt;1.5")/$C37</f>
        <v>0.5</v>
      </c>
      <c r="W37" s="11">
        <f>(COUNTIFS(Sta!$A:$A,$A37,Sta!$E:E,"&gt;0.5") +COUNTIFS(Sta!$B:$B,$A37,Sta!$D:$D,"&gt;0.5"))/$D37</f>
        <v>0.75</v>
      </c>
      <c r="X37" s="8">
        <f>COUNTIFS(Sta!$A:$A,$A37,Sta!$E:$E,"&gt;0.5")/$B37</f>
        <v>1</v>
      </c>
      <c r="Y37" s="8">
        <f>COUNTIFS(Sta!$B:$B,$A37,Sta!$D:$D,"&gt;0.5")/$C37</f>
        <v>0.5</v>
      </c>
      <c r="Z37" s="11">
        <f>(COUNTIFS(Sta!$A:$A,$A37,Sta!$E:$E,"&gt;1.5")  + COUNTIFS(Sta!$B:$B,$A37,Sta!$D:$D,"&gt;1.5"))/$D37</f>
        <v>0.5</v>
      </c>
      <c r="AA37" s="8">
        <f>COUNTIFS(Sta!$A:$A,$A37,Sta!$E:$E,"&gt;1.5")/$B37</f>
        <v>0.5</v>
      </c>
      <c r="AB37" s="8">
        <f>COUNTIFS(Sta!$B:$B,$A37,Sta!$D:$D,"&gt;1.5")/$C37</f>
        <v>0.5</v>
      </c>
      <c r="AC37" s="11">
        <f>(COUNTIFS(Sta!$A:A,$A37,Sta!$G:$G,"y") + COUNTIFS(Sta!$B:B,$A37,Sta!$G:$G,"y"))/$D37</f>
        <v>0.75</v>
      </c>
      <c r="AD37" s="8">
        <f>COUNTIFS(Sta!$A:A,$A37,Sta!$G:$G,"y")/$B37</f>
        <v>1</v>
      </c>
      <c r="AE37" s="16">
        <f>COUNTIFS(Sta!$B:B,$A37,Sta!$G:$G,"y")/$C37</f>
        <v>0.5</v>
      </c>
    </row>
    <row r="38" spans="1:31" x14ac:dyDescent="0.3">
      <c r="A38" t="s">
        <v>596</v>
      </c>
      <c r="B38" s="9">
        <f>COUNTIF(Sta!A:A,A38)</f>
        <v>2</v>
      </c>
      <c r="C38" s="4">
        <f>COUNTIF(Sta!B:B,A38)</f>
        <v>1</v>
      </c>
      <c r="D38" s="4">
        <f t="shared" si="1"/>
        <v>3</v>
      </c>
      <c r="E38" s="11">
        <f>(COUNTIFS(Sta!$A:$A,$A38,Sta!$F:$F,"&gt;0.5") + COUNTIFS(Sta!$B:$B,$A38,Sta!$F:$F,"&gt;0.5"))/$D38</f>
        <v>1</v>
      </c>
      <c r="F38" s="8">
        <f>COUNTIFS(Sta!$A:$A,$A38,Sta!$F:$F,"&gt;0.5")/$B38</f>
        <v>1</v>
      </c>
      <c r="G38" s="8">
        <f>COUNTIFS(Sta!$B:$B,$A38,Sta!$F:$F,"&gt;0.5")/$C38</f>
        <v>1</v>
      </c>
      <c r="H38" s="11">
        <f>(COUNTIFS(Sta!$A:$A,$A38,Sta!$F:$F,"&gt;1.5") + COUNTIFS(Sta!$B:$B,$A38,Sta!$F:$F,"&gt;1.5"))/$D38</f>
        <v>1</v>
      </c>
      <c r="I38" s="8">
        <f>COUNTIFS(Sta!$A:$A,$A38,Sta!$F:$F,"&gt;1.5")/$B38</f>
        <v>1</v>
      </c>
      <c r="J38" s="8">
        <f>COUNTIFS(Sta!$B:$B,$A38,Sta!$F:$F,"&gt;1.5")/$C38</f>
        <v>1</v>
      </c>
      <c r="K38" s="11">
        <f>(COUNTIFS(Sta!$A:$A,$A38,Sta!$F:$F,"&gt;2.5") + COUNTIFS(Sta!$B:$B,$A38,Sta!$F:$F,"&gt;2.5"))/$D38</f>
        <v>0.66666666666666663</v>
      </c>
      <c r="L38" s="8">
        <f>COUNTIFS(Sta!$A:$A,$A38,Sta!$F:$F,"&gt;2.5")/$B38</f>
        <v>0.5</v>
      </c>
      <c r="M38" s="8">
        <f>COUNTIFS(Sta!$B:$B,$A38,Sta!$F:$F,"&gt;2.5")/$C38</f>
        <v>1</v>
      </c>
      <c r="N38" s="11">
        <f>(COUNTIFS(Sta!$A:$A,$A38,Sta!$F:$F,"&gt;3.5") + COUNTIFS(Sta!$B:$B,$A38,Sta!$F:$F,"&gt;3.5"))/$D38</f>
        <v>0.66666666666666663</v>
      </c>
      <c r="O38" s="8">
        <f>COUNTIFS(Sta!$A:$A,$A38,Sta!$F:$F,"&gt;3.5")/$B38</f>
        <v>0.5</v>
      </c>
      <c r="P38" s="8">
        <f>COUNTIFS(Sta!$B:$B,$A38,Sta!$F:$F,"&gt;3.5")/$C38</f>
        <v>1</v>
      </c>
      <c r="Q38" s="11">
        <f>(COUNTIFS(Sta!$A:$A,$A38,Sta!$D:$D,"&gt;0.5")  + COUNTIFS(Sta!$B:$B,$A38,Sta!$E:$E,"&gt;0.5"))/$D38</f>
        <v>1</v>
      </c>
      <c r="R38" s="8">
        <f>COUNTIFS(Sta!$A:$A,$A38,Sta!$D:$D,"&gt;0.5")/$B38</f>
        <v>1</v>
      </c>
      <c r="S38" s="8">
        <f>COUNTIFS(Sta!$B:$B,$A38,Sta!$E:$E,"&gt;0.5")/$C38</f>
        <v>1</v>
      </c>
      <c r="T38" s="11">
        <f>(COUNTIFS(Sta!$A:$A,$A38,Sta!$D:$D,"&gt;1.5")  + COUNTIFS(Sta!$B:$B,$A38,Sta!$E:$E,"&gt;1.5"))/$D38</f>
        <v>0</v>
      </c>
      <c r="U38" s="8">
        <f>COUNTIFS(Sta!$A:$A,$A38,Sta!$D:$D,"&gt;1.5")/$B38</f>
        <v>0</v>
      </c>
      <c r="V38" s="8">
        <f>COUNTIFS(Sta!$B:$B,$A38,Sta!$E:$E,"&gt;1.5")/$C38</f>
        <v>0</v>
      </c>
      <c r="W38" s="11">
        <f>(COUNTIFS(Sta!$A:$A,$A38,Sta!$E:E,"&gt;0.5") +COUNTIFS(Sta!$B:$B,$A38,Sta!$D:$D,"&gt;0.5"))/$D38</f>
        <v>1</v>
      </c>
      <c r="X38" s="8">
        <f>COUNTIFS(Sta!$A:$A,$A38,Sta!$E:$E,"&gt;0.5")/$B38</f>
        <v>1</v>
      </c>
      <c r="Y38" s="8">
        <f>COUNTIFS(Sta!$B:$B,$A38,Sta!$D:$D,"&gt;0.5")/$C38</f>
        <v>1</v>
      </c>
      <c r="Z38" s="11">
        <f>(COUNTIFS(Sta!$A:$A,$A38,Sta!$E:$E,"&gt;1.5")  + COUNTIFS(Sta!$B:$B,$A38,Sta!$D:$D,"&gt;1.5"))/$D38</f>
        <v>0.66666666666666663</v>
      </c>
      <c r="AA38" s="8">
        <f>COUNTIFS(Sta!$A:$A,$A38,Sta!$E:$E,"&gt;1.5")/$B38</f>
        <v>0.5</v>
      </c>
      <c r="AB38" s="8">
        <f>COUNTIFS(Sta!$B:$B,$A38,Sta!$D:$D,"&gt;1.5")/$C38</f>
        <v>1</v>
      </c>
      <c r="AC38" s="11">
        <f>(COUNTIFS(Sta!$A:A,$A38,Sta!$G:$G,"y") + COUNTIFS(Sta!$B:B,$A38,Sta!$G:$G,"y"))/$D38</f>
        <v>1</v>
      </c>
      <c r="AD38" s="8">
        <f>COUNTIFS(Sta!$A:A,$A38,Sta!$G:$G,"y")/$B38</f>
        <v>1</v>
      </c>
      <c r="AE38" s="16">
        <f>COUNTIFS(Sta!$B:B,$A38,Sta!$G:$G,"y")/$C38</f>
        <v>1</v>
      </c>
    </row>
    <row r="39" spans="1:31" x14ac:dyDescent="0.3">
      <c r="A39" t="s">
        <v>349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1" t="e">
        <f>(COUNTIFS(Sta!$A:$A,$A39,Sta!$F:$F,"&gt;0.5") + COUNTIFS(Sta!$B:$B,$A39,Sta!$F:$F,"&gt;0.5"))/$D39</f>
        <v>#DIV/0!</v>
      </c>
      <c r="F39" s="8" t="e">
        <f>COUNTIFS(Sta!$A:$A,$A39,Sta!$F:$F,"&gt;0.5")/$B39</f>
        <v>#DIV/0!</v>
      </c>
      <c r="G39" s="8" t="e">
        <f>COUNTIFS(Sta!$B:$B,$A39,Sta!$F:$F,"&gt;0.5")/$C39</f>
        <v>#DIV/0!</v>
      </c>
      <c r="H39" s="11" t="e">
        <f>(COUNTIFS(Sta!$A:$A,$A39,Sta!$F:$F,"&gt;1.5") + COUNTIFS(Sta!$B:$B,$A39,Sta!$F:$F,"&gt;1.5"))/$D39</f>
        <v>#DIV/0!</v>
      </c>
      <c r="I39" s="8" t="e">
        <f>COUNTIFS(Sta!$A:$A,$A39,Sta!$F:$F,"&gt;1.5")/$B39</f>
        <v>#DIV/0!</v>
      </c>
      <c r="J39" s="8" t="e">
        <f>COUNTIFS(Sta!$B:$B,$A39,Sta!$F:$F,"&gt;1.5")/$C39</f>
        <v>#DIV/0!</v>
      </c>
      <c r="K39" s="11" t="e">
        <f>(COUNTIFS(Sta!$A:$A,$A39,Sta!$F:$F,"&gt;2.5") + COUNTIFS(Sta!$B:$B,$A39,Sta!$F:$F,"&gt;2.5"))/$D39</f>
        <v>#DIV/0!</v>
      </c>
      <c r="L39" s="8" t="e">
        <f>COUNTIFS(Sta!$A:$A,$A39,Sta!$F:$F,"&gt;2.5")/$B39</f>
        <v>#DIV/0!</v>
      </c>
      <c r="M39" s="8" t="e">
        <f>COUNTIFS(Sta!$B:$B,$A39,Sta!$F:$F,"&gt;2.5")/$C39</f>
        <v>#DIV/0!</v>
      </c>
      <c r="N39" s="11" t="e">
        <f>(COUNTIFS(Sta!$A:$A,$A39,Sta!$F:$F,"&gt;3.5") + COUNTIFS(Sta!$B:$B,$A39,Sta!$F:$F,"&gt;3.5"))/$D39</f>
        <v>#DIV/0!</v>
      </c>
      <c r="O39" s="8" t="e">
        <f>COUNTIFS(Sta!$A:$A,$A39,Sta!$F:$F,"&gt;3.5")/$B39</f>
        <v>#DIV/0!</v>
      </c>
      <c r="P39" s="8" t="e">
        <f>COUNTIFS(Sta!$B:$B,$A39,Sta!$F:$F,"&gt;3.5")/$C39</f>
        <v>#DIV/0!</v>
      </c>
      <c r="Q39" s="11" t="e">
        <f>(COUNTIFS(Sta!$A:$A,$A39,Sta!$D:$D,"&gt;0.5")  + COUNTIFS(Sta!$B:$B,$A39,Sta!$E:$E,"&gt;0.5"))/$D39</f>
        <v>#DIV/0!</v>
      </c>
      <c r="R39" s="8" t="e">
        <f>COUNTIFS(Sta!$A:$A,$A39,Sta!$D:$D,"&gt;0.5")/$B39</f>
        <v>#DIV/0!</v>
      </c>
      <c r="S39" s="8" t="e">
        <f>COUNTIFS(Sta!$B:$B,$A39,Sta!$E:$E,"&gt;0.5")/$C39</f>
        <v>#DIV/0!</v>
      </c>
      <c r="T39" s="11" t="e">
        <f>(COUNTIFS(Sta!$A:$A,$A39,Sta!$D:$D,"&gt;1.5")  + COUNTIFS(Sta!$B:$B,$A39,Sta!$E:$E,"&gt;1.5"))/$D39</f>
        <v>#DIV/0!</v>
      </c>
      <c r="U39" s="8" t="e">
        <f>COUNTIFS(Sta!$A:$A,$A39,Sta!$D:$D,"&gt;1.5")/$B39</f>
        <v>#DIV/0!</v>
      </c>
      <c r="V39" s="8" t="e">
        <f>COUNTIFS(Sta!$B:$B,$A39,Sta!$E:$E,"&gt;1.5")/$C39</f>
        <v>#DIV/0!</v>
      </c>
      <c r="W39" s="11" t="e">
        <f>(COUNTIFS(Sta!$A:$A,$A39,Sta!$E:E,"&gt;0.5") +COUNTIFS(Sta!$B:$B,$A39,Sta!$D:$D,"&gt;0.5"))/$D39</f>
        <v>#DIV/0!</v>
      </c>
      <c r="X39" s="8" t="e">
        <f>COUNTIFS(Sta!$A:$A,$A39,Sta!$E:$E,"&gt;0.5")/$B39</f>
        <v>#DIV/0!</v>
      </c>
      <c r="Y39" s="8" t="e">
        <f>COUNTIFS(Sta!$B:$B,$A39,Sta!$D:$D,"&gt;0.5")/$C39</f>
        <v>#DIV/0!</v>
      </c>
      <c r="Z39" s="11" t="e">
        <f>(COUNTIFS(Sta!$A:$A,$A39,Sta!$E:$E,"&gt;1.5")  + COUNTIFS(Sta!$B:$B,$A39,Sta!$D:$D,"&gt;1.5"))/$D39</f>
        <v>#DIV/0!</v>
      </c>
      <c r="AA39" s="8" t="e">
        <f>COUNTIFS(Sta!$A:$A,$A39,Sta!$E:$E,"&gt;1.5")/$B39</f>
        <v>#DIV/0!</v>
      </c>
      <c r="AB39" s="8" t="e">
        <f>COUNTIFS(Sta!$B:$B,$A39,Sta!$D:$D,"&gt;1.5")/$C39</f>
        <v>#DIV/0!</v>
      </c>
      <c r="AC39" s="11" t="e">
        <f>(COUNTIFS(Sta!$A:A,$A39,Sta!$G:$G,"y") + COUNTIFS(Sta!$B:B,$A39,Sta!$G:$G,"y"))/$D39</f>
        <v>#DIV/0!</v>
      </c>
      <c r="AD39" s="8" t="e">
        <f>COUNTIFS(Sta!$A:A,$A39,Sta!$G:$G,"y")/$B39</f>
        <v>#DIV/0!</v>
      </c>
      <c r="AE39" s="16" t="e">
        <f>COUNTIFS(Sta!$B:B,$A39,Sta!$G:$G,"y")/$C39</f>
        <v>#DIV/0!</v>
      </c>
    </row>
    <row r="40" spans="1:31" x14ac:dyDescent="0.3">
      <c r="A40" t="s">
        <v>178</v>
      </c>
      <c r="B40" s="9">
        <f>COUNTIF(Sta!A:A,A40)</f>
        <v>0</v>
      </c>
      <c r="C40" s="4">
        <f>COUNTIF(Sta!B:B,A40)</f>
        <v>1</v>
      </c>
      <c r="D40" s="4">
        <f t="shared" si="1"/>
        <v>1</v>
      </c>
      <c r="E40" s="11">
        <f>(COUNTIFS(Sta!$A:$A,$A40,Sta!$F:$F,"&gt;0.5") + COUNTIFS(Sta!$B:$B,$A40,Sta!$F:$F,"&gt;0.5"))/$D40</f>
        <v>1</v>
      </c>
      <c r="F40" s="8" t="e">
        <f>COUNTIFS(Sta!$A:$A,$A40,Sta!$F:$F,"&gt;0.5")/$B40</f>
        <v>#DIV/0!</v>
      </c>
      <c r="G40" s="8">
        <f>COUNTIFS(Sta!$B:$B,$A40,Sta!$F:$F,"&gt;0.5")/$C40</f>
        <v>1</v>
      </c>
      <c r="H40" s="11">
        <f>(COUNTIFS(Sta!$A:$A,$A40,Sta!$F:$F,"&gt;1.5") + COUNTIFS(Sta!$B:$B,$A40,Sta!$F:$F,"&gt;1.5"))/$D40</f>
        <v>1</v>
      </c>
      <c r="I40" s="8" t="e">
        <f>COUNTIFS(Sta!$A:$A,$A40,Sta!$F:$F,"&gt;1.5")/$B40</f>
        <v>#DIV/0!</v>
      </c>
      <c r="J40" s="8">
        <f>COUNTIFS(Sta!$B:$B,$A40,Sta!$F:$F,"&gt;1.5")/$C40</f>
        <v>1</v>
      </c>
      <c r="K40" s="11">
        <f>(COUNTIFS(Sta!$A:$A,$A40,Sta!$F:$F,"&gt;2.5") + COUNTIFS(Sta!$B:$B,$A40,Sta!$F:$F,"&gt;2.5"))/$D40</f>
        <v>1</v>
      </c>
      <c r="L40" s="8" t="e">
        <f>COUNTIFS(Sta!$A:$A,$A40,Sta!$F:$F,"&gt;2.5")/$B40</f>
        <v>#DIV/0!</v>
      </c>
      <c r="M40" s="8">
        <f>COUNTIFS(Sta!$B:$B,$A40,Sta!$F:$F,"&gt;2.5")/$C40</f>
        <v>1</v>
      </c>
      <c r="N40" s="11">
        <f>(COUNTIFS(Sta!$A:$A,$A40,Sta!$F:$F,"&gt;3.5") + COUNTIFS(Sta!$B:$B,$A40,Sta!$F:$F,"&gt;3.5"))/$D40</f>
        <v>1</v>
      </c>
      <c r="O40" s="8" t="e">
        <f>COUNTIFS(Sta!$A:$A,$A40,Sta!$F:$F,"&gt;3.5")/$B40</f>
        <v>#DIV/0!</v>
      </c>
      <c r="P40" s="8">
        <f>COUNTIFS(Sta!$B:$B,$A40,Sta!$F:$F,"&gt;3.5")/$C40</f>
        <v>1</v>
      </c>
      <c r="Q40" s="11">
        <f>(COUNTIFS(Sta!$A:$A,$A40,Sta!$D:$D,"&gt;0.5")  + COUNTIFS(Sta!$B:$B,$A40,Sta!$E:$E,"&gt;0.5"))/$D40</f>
        <v>1</v>
      </c>
      <c r="R40" s="8" t="e">
        <f>COUNTIFS(Sta!$A:$A,$A40,Sta!$D:$D,"&gt;0.5")/$B40</f>
        <v>#DIV/0!</v>
      </c>
      <c r="S40" s="8">
        <f>COUNTIFS(Sta!$B:$B,$A40,Sta!$E:$E,"&gt;0.5")/$C40</f>
        <v>1</v>
      </c>
      <c r="T40" s="11">
        <f>(COUNTIFS(Sta!$A:$A,$A40,Sta!$D:$D,"&gt;1.5")  + COUNTIFS(Sta!$B:$B,$A40,Sta!$E:$E,"&gt;1.5"))/$D40</f>
        <v>0</v>
      </c>
      <c r="U40" s="8" t="e">
        <f>COUNTIFS(Sta!$A:$A,$A40,Sta!$D:$D,"&gt;1.5")/$B40</f>
        <v>#DIV/0!</v>
      </c>
      <c r="V40" s="8">
        <f>COUNTIFS(Sta!$B:$B,$A40,Sta!$E:$E,"&gt;1.5")/$C40</f>
        <v>0</v>
      </c>
      <c r="W40" s="11">
        <f>(COUNTIFS(Sta!$A:$A,$A40,Sta!$E:E,"&gt;0.5") +COUNTIFS(Sta!$B:$B,$A40,Sta!$D:$D,"&gt;0.5"))/$D40</f>
        <v>1</v>
      </c>
      <c r="X40" s="8" t="e">
        <f>COUNTIFS(Sta!$A:$A,$A40,Sta!$E:$E,"&gt;0.5")/$B40</f>
        <v>#DIV/0!</v>
      </c>
      <c r="Y40" s="8">
        <f>COUNTIFS(Sta!$B:$B,$A40,Sta!$D:$D,"&gt;0.5")/$C40</f>
        <v>1</v>
      </c>
      <c r="Z40" s="11">
        <f>(COUNTIFS(Sta!$A:$A,$A40,Sta!$E:$E,"&gt;1.5")  + COUNTIFS(Sta!$B:$B,$A40,Sta!$D:$D,"&gt;1.5"))/$D40</f>
        <v>1</v>
      </c>
      <c r="AA40" s="8" t="e">
        <f>COUNTIFS(Sta!$A:$A,$A40,Sta!$E:$E,"&gt;1.5")/$B40</f>
        <v>#DIV/0!</v>
      </c>
      <c r="AB40" s="8">
        <f>COUNTIFS(Sta!$B:$B,$A40,Sta!$D:$D,"&gt;1.5")/$C40</f>
        <v>1</v>
      </c>
      <c r="AC40" s="11">
        <f>(COUNTIFS(Sta!$A:A,$A40,Sta!$G:$G,"y") + COUNTIFS(Sta!$B:B,$A40,Sta!$G:$G,"y"))/$D40</f>
        <v>1</v>
      </c>
      <c r="AD40" s="8" t="e">
        <f>COUNTIFS(Sta!$A:A,$A40,Sta!$G:$G,"y")/$B40</f>
        <v>#DIV/0!</v>
      </c>
      <c r="AE40" s="16">
        <f>COUNTIFS(Sta!$B:B,$A40,Sta!$G:$G,"y")/$C40</f>
        <v>1</v>
      </c>
    </row>
    <row r="41" spans="1:31" x14ac:dyDescent="0.3">
      <c r="A41" t="s">
        <v>94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1" t="e">
        <f>(COUNTIFS(Sta!$A:$A,$A41,Sta!$F:$F,"&gt;0.5") + COUNTIFS(Sta!$B:$B,$A41,Sta!$F:$F,"&gt;0.5"))/$D41</f>
        <v>#DIV/0!</v>
      </c>
      <c r="F41" s="8" t="e">
        <f>COUNTIFS(Sta!$A:$A,$A41,Sta!$F:$F,"&gt;0.5")/$B41</f>
        <v>#DIV/0!</v>
      </c>
      <c r="G41" s="8" t="e">
        <f>COUNTIFS(Sta!$B:$B,$A41,Sta!$F:$F,"&gt;0.5")/$C41</f>
        <v>#DIV/0!</v>
      </c>
      <c r="H41" s="11" t="e">
        <f>(COUNTIFS(Sta!$A:$A,$A41,Sta!$F:$F,"&gt;1.5") + COUNTIFS(Sta!$B:$B,$A41,Sta!$F:$F,"&gt;1.5"))/$D41</f>
        <v>#DIV/0!</v>
      </c>
      <c r="I41" s="8" t="e">
        <f>COUNTIFS(Sta!$A:$A,$A41,Sta!$F:$F,"&gt;1.5")/$B41</f>
        <v>#DIV/0!</v>
      </c>
      <c r="J41" s="8" t="e">
        <f>COUNTIFS(Sta!$B:$B,$A41,Sta!$F:$F,"&gt;1.5")/$C41</f>
        <v>#DIV/0!</v>
      </c>
      <c r="K41" s="11" t="e">
        <f>(COUNTIFS(Sta!$A:$A,$A41,Sta!$F:$F,"&gt;2.5") + COUNTIFS(Sta!$B:$B,$A41,Sta!$F:$F,"&gt;2.5"))/$D41</f>
        <v>#DIV/0!</v>
      </c>
      <c r="L41" s="8" t="e">
        <f>COUNTIFS(Sta!$A:$A,$A41,Sta!$F:$F,"&gt;2.5")/$B41</f>
        <v>#DIV/0!</v>
      </c>
      <c r="M41" s="8" t="e">
        <f>COUNTIFS(Sta!$B:$B,$A41,Sta!$F:$F,"&gt;2.5")/$C41</f>
        <v>#DIV/0!</v>
      </c>
      <c r="N41" s="11" t="e">
        <f>(COUNTIFS(Sta!$A:$A,$A41,Sta!$F:$F,"&gt;3.5") + COUNTIFS(Sta!$B:$B,$A41,Sta!$F:$F,"&gt;3.5"))/$D41</f>
        <v>#DIV/0!</v>
      </c>
      <c r="O41" s="8" t="e">
        <f>COUNTIFS(Sta!$A:$A,$A41,Sta!$F:$F,"&gt;3.5")/$B41</f>
        <v>#DIV/0!</v>
      </c>
      <c r="P41" s="8" t="e">
        <f>COUNTIFS(Sta!$B:$B,$A41,Sta!$F:$F,"&gt;3.5")/$C41</f>
        <v>#DIV/0!</v>
      </c>
      <c r="Q41" s="11" t="e">
        <f>(COUNTIFS(Sta!$A:$A,$A41,Sta!$D:$D,"&gt;0.5")  + COUNTIFS(Sta!$B:$B,$A41,Sta!$E:$E,"&gt;0.5"))/$D41</f>
        <v>#DIV/0!</v>
      </c>
      <c r="R41" s="8" t="e">
        <f>COUNTIFS(Sta!$A:$A,$A41,Sta!$D:$D,"&gt;0.5")/$B41</f>
        <v>#DIV/0!</v>
      </c>
      <c r="S41" s="8" t="e">
        <f>COUNTIFS(Sta!$B:$B,$A41,Sta!$E:$E,"&gt;0.5")/$C41</f>
        <v>#DIV/0!</v>
      </c>
      <c r="T41" s="11" t="e">
        <f>(COUNTIFS(Sta!$A:$A,$A41,Sta!$D:$D,"&gt;1.5")  + COUNTIFS(Sta!$B:$B,$A41,Sta!$E:$E,"&gt;1.5"))/$D41</f>
        <v>#DIV/0!</v>
      </c>
      <c r="U41" s="8" t="e">
        <f>COUNTIFS(Sta!$A:$A,$A41,Sta!$D:$D,"&gt;1.5")/$B41</f>
        <v>#DIV/0!</v>
      </c>
      <c r="V41" s="8" t="e">
        <f>COUNTIFS(Sta!$B:$B,$A41,Sta!$E:$E,"&gt;1.5")/$C41</f>
        <v>#DIV/0!</v>
      </c>
      <c r="W41" s="11" t="e">
        <f>(COUNTIFS(Sta!$A:$A,$A41,Sta!$E:E,"&gt;0.5") +COUNTIFS(Sta!$B:$B,$A41,Sta!$D:$D,"&gt;0.5"))/$D41</f>
        <v>#DIV/0!</v>
      </c>
      <c r="X41" s="8" t="e">
        <f>COUNTIFS(Sta!$A:$A,$A41,Sta!$E:$E,"&gt;0.5")/$B41</f>
        <v>#DIV/0!</v>
      </c>
      <c r="Y41" s="8" t="e">
        <f>COUNTIFS(Sta!$B:$B,$A41,Sta!$D:$D,"&gt;0.5")/$C41</f>
        <v>#DIV/0!</v>
      </c>
      <c r="Z41" s="11" t="e">
        <f>(COUNTIFS(Sta!$A:$A,$A41,Sta!$E:$E,"&gt;1.5")  + COUNTIFS(Sta!$B:$B,$A41,Sta!$D:$D,"&gt;1.5"))/$D41</f>
        <v>#DIV/0!</v>
      </c>
      <c r="AA41" s="8" t="e">
        <f>COUNTIFS(Sta!$A:$A,$A41,Sta!$E:$E,"&gt;1.5")/$B41</f>
        <v>#DIV/0!</v>
      </c>
      <c r="AB41" s="8" t="e">
        <f>COUNTIFS(Sta!$B:$B,$A41,Sta!$D:$D,"&gt;1.5")/$C41</f>
        <v>#DIV/0!</v>
      </c>
      <c r="AC41" s="11" t="e">
        <f>(COUNTIFS(Sta!$A:A,$A41,Sta!$G:$G,"y") + COUNTIFS(Sta!$B:B,$A41,Sta!$G:$G,"y"))/$D41</f>
        <v>#DIV/0!</v>
      </c>
      <c r="AD41" s="8" t="e">
        <f>COUNTIFS(Sta!$A:A,$A41,Sta!$G:$G,"y")/$B41</f>
        <v>#DIV/0!</v>
      </c>
      <c r="AE41" s="16" t="e">
        <f>COUNTIFS(Sta!$B:B,$A41,Sta!$G:$G,"y")/$C41</f>
        <v>#DIV/0!</v>
      </c>
    </row>
    <row r="42" spans="1:31" x14ac:dyDescent="0.3">
      <c r="A42" t="s">
        <v>302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1" t="e">
        <f>(COUNTIFS(Sta!$A:$A,$A42,Sta!$F:$F,"&gt;0.5") + COUNTIFS(Sta!$B:$B,$A42,Sta!$F:$F,"&gt;0.5"))/$D42</f>
        <v>#DIV/0!</v>
      </c>
      <c r="F42" s="8" t="e">
        <f>COUNTIFS(Sta!$A:$A,$A42,Sta!$F:$F,"&gt;0.5")/$B42</f>
        <v>#DIV/0!</v>
      </c>
      <c r="G42" s="8" t="e">
        <f>COUNTIFS(Sta!$B:$B,$A42,Sta!$F:$F,"&gt;0.5")/$C42</f>
        <v>#DIV/0!</v>
      </c>
      <c r="H42" s="11" t="e">
        <f>(COUNTIFS(Sta!$A:$A,$A42,Sta!$F:$F,"&gt;1.5") + COUNTIFS(Sta!$B:$B,$A42,Sta!$F:$F,"&gt;1.5"))/$D42</f>
        <v>#DIV/0!</v>
      </c>
      <c r="I42" s="8" t="e">
        <f>COUNTIFS(Sta!$A:$A,$A42,Sta!$F:$F,"&gt;1.5")/$B42</f>
        <v>#DIV/0!</v>
      </c>
      <c r="J42" s="8" t="e">
        <f>COUNTIFS(Sta!$B:$B,$A42,Sta!$F:$F,"&gt;1.5")/$C42</f>
        <v>#DIV/0!</v>
      </c>
      <c r="K42" s="11" t="e">
        <f>(COUNTIFS(Sta!$A:$A,$A42,Sta!$F:$F,"&gt;2.5") + COUNTIFS(Sta!$B:$B,$A42,Sta!$F:$F,"&gt;2.5"))/$D42</f>
        <v>#DIV/0!</v>
      </c>
      <c r="L42" s="8" t="e">
        <f>COUNTIFS(Sta!$A:$A,$A42,Sta!$F:$F,"&gt;2.5")/$B42</f>
        <v>#DIV/0!</v>
      </c>
      <c r="M42" s="8" t="e">
        <f>COUNTIFS(Sta!$B:$B,$A42,Sta!$F:$F,"&gt;2.5")/$C42</f>
        <v>#DIV/0!</v>
      </c>
      <c r="N42" s="11" t="e">
        <f>(COUNTIFS(Sta!$A:$A,$A42,Sta!$F:$F,"&gt;3.5") + COUNTIFS(Sta!$B:$B,$A42,Sta!$F:$F,"&gt;3.5"))/$D42</f>
        <v>#DIV/0!</v>
      </c>
      <c r="O42" s="8" t="e">
        <f>COUNTIFS(Sta!$A:$A,$A42,Sta!$F:$F,"&gt;3.5")/$B42</f>
        <v>#DIV/0!</v>
      </c>
      <c r="P42" s="8" t="e">
        <f>COUNTIFS(Sta!$B:$B,$A42,Sta!$F:$F,"&gt;3.5")/$C42</f>
        <v>#DIV/0!</v>
      </c>
      <c r="Q42" s="11" t="e">
        <f>(COUNTIFS(Sta!$A:$A,$A42,Sta!$D:$D,"&gt;0.5")  + COUNTIFS(Sta!$B:$B,$A42,Sta!$E:$E,"&gt;0.5"))/$D42</f>
        <v>#DIV/0!</v>
      </c>
      <c r="R42" s="8" t="e">
        <f>COUNTIFS(Sta!$A:$A,$A42,Sta!$D:$D,"&gt;0.5")/$B42</f>
        <v>#DIV/0!</v>
      </c>
      <c r="S42" s="8" t="e">
        <f>COUNTIFS(Sta!$B:$B,$A42,Sta!$E:$E,"&gt;0.5")/$C42</f>
        <v>#DIV/0!</v>
      </c>
      <c r="T42" s="11" t="e">
        <f>(COUNTIFS(Sta!$A:$A,$A42,Sta!$D:$D,"&gt;1.5")  + COUNTIFS(Sta!$B:$B,$A42,Sta!$E:$E,"&gt;1.5"))/$D42</f>
        <v>#DIV/0!</v>
      </c>
      <c r="U42" s="8" t="e">
        <f>COUNTIFS(Sta!$A:$A,$A42,Sta!$D:$D,"&gt;1.5")/$B42</f>
        <v>#DIV/0!</v>
      </c>
      <c r="V42" s="8" t="e">
        <f>COUNTIFS(Sta!$B:$B,$A42,Sta!$E:$E,"&gt;1.5")/$C42</f>
        <v>#DIV/0!</v>
      </c>
      <c r="W42" s="11" t="e">
        <f>(COUNTIFS(Sta!$A:$A,$A42,Sta!$E:E,"&gt;0.5") +COUNTIFS(Sta!$B:$B,$A42,Sta!$D:$D,"&gt;0.5"))/$D42</f>
        <v>#DIV/0!</v>
      </c>
      <c r="X42" s="8" t="e">
        <f>COUNTIFS(Sta!$A:$A,$A42,Sta!$E:$E,"&gt;0.5")/$B42</f>
        <v>#DIV/0!</v>
      </c>
      <c r="Y42" s="8" t="e">
        <f>COUNTIFS(Sta!$B:$B,$A42,Sta!$D:$D,"&gt;0.5")/$C42</f>
        <v>#DIV/0!</v>
      </c>
      <c r="Z42" s="11" t="e">
        <f>(COUNTIFS(Sta!$A:$A,$A42,Sta!$E:$E,"&gt;1.5")  + COUNTIFS(Sta!$B:$B,$A42,Sta!$D:$D,"&gt;1.5"))/$D42</f>
        <v>#DIV/0!</v>
      </c>
      <c r="AA42" s="8" t="e">
        <f>COUNTIFS(Sta!$A:$A,$A42,Sta!$E:$E,"&gt;1.5")/$B42</f>
        <v>#DIV/0!</v>
      </c>
      <c r="AB42" s="8" t="e">
        <f>COUNTIFS(Sta!$B:$B,$A42,Sta!$D:$D,"&gt;1.5")/$C42</f>
        <v>#DIV/0!</v>
      </c>
      <c r="AC42" s="11" t="e">
        <f>(COUNTIFS(Sta!$A:A,$A42,Sta!$G:$G,"y") + COUNTIFS(Sta!$B:B,$A42,Sta!$G:$G,"y"))/$D42</f>
        <v>#DIV/0!</v>
      </c>
      <c r="AD42" s="8" t="e">
        <f>COUNTIFS(Sta!$A:A,$A42,Sta!$G:$G,"y")/$B42</f>
        <v>#DIV/0!</v>
      </c>
      <c r="AE42" s="16" t="e">
        <f>COUNTIFS(Sta!$B:B,$A42,Sta!$G:$G,"y")/$C42</f>
        <v>#DIV/0!</v>
      </c>
    </row>
    <row r="43" spans="1:31" x14ac:dyDescent="0.3">
      <c r="A43" t="s">
        <v>496</v>
      </c>
      <c r="B43" s="9">
        <f>COUNTIF(Sta!A:A,A43)</f>
        <v>5</v>
      </c>
      <c r="C43" s="4">
        <f>COUNTIF(Sta!B:B,A43)</f>
        <v>7</v>
      </c>
      <c r="D43" s="4">
        <f t="shared" ref="D43:D60" si="2">B43+C43</f>
        <v>12</v>
      </c>
      <c r="E43" s="11">
        <f>(COUNTIFS(Sta!$A:$A,$A43,Sta!$F:$F,"&gt;0.5") + COUNTIFS(Sta!$B:$B,$A43,Sta!$F:$F,"&gt;0.5"))/$D43</f>
        <v>1</v>
      </c>
      <c r="F43" s="8">
        <f>COUNTIFS(Sta!$A:$A,$A43,Sta!$F:$F,"&gt;0.5")/$B43</f>
        <v>1</v>
      </c>
      <c r="G43" s="8">
        <f>COUNTIFS(Sta!$B:$B,$A43,Sta!$F:$F,"&gt;0.5")/$C43</f>
        <v>1</v>
      </c>
      <c r="H43" s="11">
        <f>(COUNTIFS(Sta!$A:$A,$A43,Sta!$F:$F,"&gt;1.5") + COUNTIFS(Sta!$B:$B,$A43,Sta!$F:$F,"&gt;1.5"))/$D43</f>
        <v>0.75</v>
      </c>
      <c r="I43" s="8">
        <f>COUNTIFS(Sta!$A:$A,$A43,Sta!$F:$F,"&gt;1.5")/$B43</f>
        <v>0.6</v>
      </c>
      <c r="J43" s="8">
        <f>COUNTIFS(Sta!$B:$B,$A43,Sta!$F:$F,"&gt;1.5")/$C43</f>
        <v>0.8571428571428571</v>
      </c>
      <c r="K43" s="11">
        <f>(COUNTIFS(Sta!$A:$A,$A43,Sta!$F:$F,"&gt;2.5") + COUNTIFS(Sta!$B:$B,$A43,Sta!$F:$F,"&gt;2.5"))/$D43</f>
        <v>0.5</v>
      </c>
      <c r="L43" s="8">
        <f>COUNTIFS(Sta!$A:$A,$A43,Sta!$F:$F,"&gt;2.5")/$B43</f>
        <v>0.4</v>
      </c>
      <c r="M43" s="8">
        <f>COUNTIFS(Sta!$B:$B,$A43,Sta!$F:$F,"&gt;2.5")/$C43</f>
        <v>0.5714285714285714</v>
      </c>
      <c r="N43" s="11">
        <f>(COUNTIFS(Sta!$A:$A,$A43,Sta!$F:$F,"&gt;3.5") + COUNTIFS(Sta!$B:$B,$A43,Sta!$F:$F,"&gt;3.5"))/$D43</f>
        <v>0.25</v>
      </c>
      <c r="O43" s="8">
        <f>COUNTIFS(Sta!$A:$A,$A43,Sta!$F:$F,"&gt;3.5")/$B43</f>
        <v>0.2</v>
      </c>
      <c r="P43" s="8">
        <f>COUNTIFS(Sta!$B:$B,$A43,Sta!$F:$F,"&gt;3.5")/$C43</f>
        <v>0.2857142857142857</v>
      </c>
      <c r="Q43" s="11">
        <f>(COUNTIFS(Sta!$A:$A,$A43,Sta!$D:$D,"&gt;0.5")  + COUNTIFS(Sta!$B:$B,$A43,Sta!$E:$E,"&gt;0.5"))/$D43</f>
        <v>0.83333333333333337</v>
      </c>
      <c r="R43" s="8">
        <f>COUNTIFS(Sta!$A:$A,$A43,Sta!$D:$D,"&gt;0.5")/$B43</f>
        <v>0.8</v>
      </c>
      <c r="S43" s="8">
        <f>COUNTIFS(Sta!$B:$B,$A43,Sta!$E:$E,"&gt;0.5")/$C43</f>
        <v>0.8571428571428571</v>
      </c>
      <c r="T43" s="11">
        <f>(COUNTIFS(Sta!$A:$A,$A43,Sta!$D:$D,"&gt;1.5")  + COUNTIFS(Sta!$B:$B,$A43,Sta!$E:$E,"&gt;1.5"))/$D43</f>
        <v>0.41666666666666669</v>
      </c>
      <c r="U43" s="8">
        <f>COUNTIFS(Sta!$A:$A,$A43,Sta!$D:$D,"&gt;1.5")/$B43</f>
        <v>0.4</v>
      </c>
      <c r="V43" s="8">
        <f>COUNTIFS(Sta!$B:$B,$A43,Sta!$E:$E,"&gt;1.5")/$C43</f>
        <v>0.42857142857142855</v>
      </c>
      <c r="W43" s="11">
        <f>(COUNTIFS(Sta!$A:$A,$A43,Sta!$E:E,"&gt;0.5") +COUNTIFS(Sta!$B:$B,$A43,Sta!$D:$D,"&gt;0.5"))/$D43</f>
        <v>0.58333333333333337</v>
      </c>
      <c r="X43" s="8">
        <f>COUNTIFS(Sta!$A:$A,$A43,Sta!$E:$E,"&gt;0.5")/$B43</f>
        <v>0.4</v>
      </c>
      <c r="Y43" s="8">
        <f>COUNTIFS(Sta!$B:$B,$A43,Sta!$D:$D,"&gt;0.5")/$C43</f>
        <v>0.7142857142857143</v>
      </c>
      <c r="Z43" s="11">
        <f>(COUNTIFS(Sta!$A:$A,$A43,Sta!$E:$E,"&gt;1.5")  + COUNTIFS(Sta!$B:$B,$A43,Sta!$D:$D,"&gt;1.5"))/$D43</f>
        <v>0.33333333333333331</v>
      </c>
      <c r="AA43" s="8">
        <f>COUNTIFS(Sta!$A:$A,$A43,Sta!$E:$E,"&gt;1.5")/$B43</f>
        <v>0.2</v>
      </c>
      <c r="AB43" s="8">
        <f>COUNTIFS(Sta!$B:$B,$A43,Sta!$D:$D,"&gt;1.5")/$C43</f>
        <v>0.42857142857142855</v>
      </c>
      <c r="AC43" s="11">
        <f>(COUNTIFS(Sta!$A:A,$A43,Sta!$G:$G,"y") + COUNTIFS(Sta!$B:B,$A43,Sta!$G:$G,"y"))/$D43</f>
        <v>0.41666666666666669</v>
      </c>
      <c r="AD43" s="8">
        <f>COUNTIFS(Sta!$A:A,$A43,Sta!$G:$G,"y")/$B43</f>
        <v>0.2</v>
      </c>
      <c r="AE43" s="16">
        <f>COUNTIFS(Sta!$B:B,$A43,Sta!$G:$G,"y")/$C43</f>
        <v>0.5714285714285714</v>
      </c>
    </row>
    <row r="44" spans="1:31" x14ac:dyDescent="0.3">
      <c r="A44" t="s">
        <v>298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1" t="e">
        <f>(COUNTIFS(Sta!$A:$A,$A44,Sta!$F:$F,"&gt;0.5") + COUNTIFS(Sta!$B:$B,$A44,Sta!$F:$F,"&gt;0.5"))/$D44</f>
        <v>#DIV/0!</v>
      </c>
      <c r="F44" s="8" t="e">
        <f>COUNTIFS(Sta!$A:$A,$A44,Sta!$F:$F,"&gt;0.5")/$B44</f>
        <v>#DIV/0!</v>
      </c>
      <c r="G44" s="8" t="e">
        <f>COUNTIFS(Sta!$B:$B,$A44,Sta!$F:$F,"&gt;0.5")/$C44</f>
        <v>#DIV/0!</v>
      </c>
      <c r="H44" s="11" t="e">
        <f>(COUNTIFS(Sta!$A:$A,$A44,Sta!$F:$F,"&gt;1.5") + COUNTIFS(Sta!$B:$B,$A44,Sta!$F:$F,"&gt;1.5"))/$D44</f>
        <v>#DIV/0!</v>
      </c>
      <c r="I44" s="8" t="e">
        <f>COUNTIFS(Sta!$A:$A,$A44,Sta!$F:$F,"&gt;1.5")/$B44</f>
        <v>#DIV/0!</v>
      </c>
      <c r="J44" s="8" t="e">
        <f>COUNTIFS(Sta!$B:$B,$A44,Sta!$F:$F,"&gt;1.5")/$C44</f>
        <v>#DIV/0!</v>
      </c>
      <c r="K44" s="11" t="e">
        <f>(COUNTIFS(Sta!$A:$A,$A44,Sta!$F:$F,"&gt;2.5") + COUNTIFS(Sta!$B:$B,$A44,Sta!$F:$F,"&gt;2.5"))/$D44</f>
        <v>#DIV/0!</v>
      </c>
      <c r="L44" s="8" t="e">
        <f>COUNTIFS(Sta!$A:$A,$A44,Sta!$F:$F,"&gt;2.5")/$B44</f>
        <v>#DIV/0!</v>
      </c>
      <c r="M44" s="8" t="e">
        <f>COUNTIFS(Sta!$B:$B,$A44,Sta!$F:$F,"&gt;2.5")/$C44</f>
        <v>#DIV/0!</v>
      </c>
      <c r="N44" s="11" t="e">
        <f>(COUNTIFS(Sta!$A:$A,$A44,Sta!$F:$F,"&gt;3.5") + COUNTIFS(Sta!$B:$B,$A44,Sta!$F:$F,"&gt;3.5"))/$D44</f>
        <v>#DIV/0!</v>
      </c>
      <c r="O44" s="8" t="e">
        <f>COUNTIFS(Sta!$A:$A,$A44,Sta!$F:$F,"&gt;3.5")/$B44</f>
        <v>#DIV/0!</v>
      </c>
      <c r="P44" s="8" t="e">
        <f>COUNTIFS(Sta!$B:$B,$A44,Sta!$F:$F,"&gt;3.5")/$C44</f>
        <v>#DIV/0!</v>
      </c>
      <c r="Q44" s="11" t="e">
        <f>(COUNTIFS(Sta!$A:$A,$A44,Sta!$D:$D,"&gt;0.5")  + COUNTIFS(Sta!$B:$B,$A44,Sta!$E:$E,"&gt;0.5"))/$D44</f>
        <v>#DIV/0!</v>
      </c>
      <c r="R44" s="8" t="e">
        <f>COUNTIFS(Sta!$A:$A,$A44,Sta!$D:$D,"&gt;0.5")/$B44</f>
        <v>#DIV/0!</v>
      </c>
      <c r="S44" s="8" t="e">
        <f>COUNTIFS(Sta!$B:$B,$A44,Sta!$E:$E,"&gt;0.5")/$C44</f>
        <v>#DIV/0!</v>
      </c>
      <c r="T44" s="11" t="e">
        <f>(COUNTIFS(Sta!$A:$A,$A44,Sta!$D:$D,"&gt;1.5")  + COUNTIFS(Sta!$B:$B,$A44,Sta!$E:$E,"&gt;1.5"))/$D44</f>
        <v>#DIV/0!</v>
      </c>
      <c r="U44" s="8" t="e">
        <f>COUNTIFS(Sta!$A:$A,$A44,Sta!$D:$D,"&gt;1.5")/$B44</f>
        <v>#DIV/0!</v>
      </c>
      <c r="V44" s="8" t="e">
        <f>COUNTIFS(Sta!$B:$B,$A44,Sta!$E:$E,"&gt;1.5")/$C44</f>
        <v>#DIV/0!</v>
      </c>
      <c r="W44" s="11" t="e">
        <f>(COUNTIFS(Sta!$A:$A,$A44,Sta!$E:E,"&gt;0.5") +COUNTIFS(Sta!$B:$B,$A44,Sta!$D:$D,"&gt;0.5"))/$D44</f>
        <v>#DIV/0!</v>
      </c>
      <c r="X44" s="8" t="e">
        <f>COUNTIFS(Sta!$A:$A,$A44,Sta!$E:$E,"&gt;0.5")/$B44</f>
        <v>#DIV/0!</v>
      </c>
      <c r="Y44" s="8" t="e">
        <f>COUNTIFS(Sta!$B:$B,$A44,Sta!$D:$D,"&gt;0.5")/$C44</f>
        <v>#DIV/0!</v>
      </c>
      <c r="Z44" s="11" t="e">
        <f>(COUNTIFS(Sta!$A:$A,$A44,Sta!$E:$E,"&gt;1.5")  + COUNTIFS(Sta!$B:$B,$A44,Sta!$D:$D,"&gt;1.5"))/$D44</f>
        <v>#DIV/0!</v>
      </c>
      <c r="AA44" s="8" t="e">
        <f>COUNTIFS(Sta!$A:$A,$A44,Sta!$E:$E,"&gt;1.5")/$B44</f>
        <v>#DIV/0!</v>
      </c>
      <c r="AB44" s="8" t="e">
        <f>COUNTIFS(Sta!$B:$B,$A44,Sta!$D:$D,"&gt;1.5")/$C44</f>
        <v>#DIV/0!</v>
      </c>
      <c r="AC44" s="11" t="e">
        <f>(COUNTIFS(Sta!$A:A,$A44,Sta!$G:$G,"y") + COUNTIFS(Sta!$B:B,$A44,Sta!$G:$G,"y"))/$D44</f>
        <v>#DIV/0!</v>
      </c>
      <c r="AD44" s="8" t="e">
        <f>COUNTIFS(Sta!$A:A,$A44,Sta!$G:$G,"y")/$B44</f>
        <v>#DIV/0!</v>
      </c>
      <c r="AE44" s="16" t="e">
        <f>COUNTIFS(Sta!$B:B,$A44,Sta!$G:$G,"y")/$C44</f>
        <v>#DIV/0!</v>
      </c>
    </row>
    <row r="45" spans="1:31" x14ac:dyDescent="0.3">
      <c r="A45" t="s">
        <v>480</v>
      </c>
      <c r="B45" s="9">
        <f>COUNTIF(Sta!A:A,A45)</f>
        <v>7</v>
      </c>
      <c r="C45" s="4">
        <f>COUNTIF(Sta!B:B,A45)</f>
        <v>6</v>
      </c>
      <c r="D45" s="4">
        <f t="shared" si="2"/>
        <v>13</v>
      </c>
      <c r="E45" s="11">
        <f>(COUNTIFS(Sta!$A:$A,$A45,Sta!$F:$F,"&gt;0.5") + COUNTIFS(Sta!$B:$B,$A45,Sta!$F:$F,"&gt;0.5"))/$D45</f>
        <v>0.92307692307692313</v>
      </c>
      <c r="F45" s="8">
        <f>COUNTIFS(Sta!$A:$A,$A45,Sta!$F:$F,"&gt;0.5")/$B45</f>
        <v>1</v>
      </c>
      <c r="G45" s="8">
        <f>COUNTIFS(Sta!$B:$B,$A45,Sta!$F:$F,"&gt;0.5")/$C45</f>
        <v>0.83333333333333337</v>
      </c>
      <c r="H45" s="11">
        <f>(COUNTIFS(Sta!$A:$A,$A45,Sta!$F:$F,"&gt;1.5") + COUNTIFS(Sta!$B:$B,$A45,Sta!$F:$F,"&gt;1.5"))/$D45</f>
        <v>0.84615384615384615</v>
      </c>
      <c r="I45" s="8">
        <f>COUNTIFS(Sta!$A:$A,$A45,Sta!$F:$F,"&gt;1.5")/$B45</f>
        <v>1</v>
      </c>
      <c r="J45" s="8">
        <f>COUNTIFS(Sta!$B:$B,$A45,Sta!$F:$F,"&gt;1.5")/$C45</f>
        <v>0.66666666666666663</v>
      </c>
      <c r="K45" s="11">
        <f>(COUNTIFS(Sta!$A:$A,$A45,Sta!$F:$F,"&gt;2.5") + COUNTIFS(Sta!$B:$B,$A45,Sta!$F:$F,"&gt;2.5"))/$D45</f>
        <v>0.61538461538461542</v>
      </c>
      <c r="L45" s="8">
        <f>COUNTIFS(Sta!$A:$A,$A45,Sta!$F:$F,"&gt;2.5")/$B45</f>
        <v>0.5714285714285714</v>
      </c>
      <c r="M45" s="8">
        <f>COUNTIFS(Sta!$B:$B,$A45,Sta!$F:$F,"&gt;2.5")/$C45</f>
        <v>0.66666666666666663</v>
      </c>
      <c r="N45" s="11">
        <f>(COUNTIFS(Sta!$A:$A,$A45,Sta!$F:$F,"&gt;3.5") + COUNTIFS(Sta!$B:$B,$A45,Sta!$F:$F,"&gt;3.5"))/$D45</f>
        <v>0.23076923076923078</v>
      </c>
      <c r="O45" s="8">
        <f>COUNTIFS(Sta!$A:$A,$A45,Sta!$F:$F,"&gt;3.5")/$B45</f>
        <v>0.2857142857142857</v>
      </c>
      <c r="P45" s="8">
        <f>COUNTIFS(Sta!$B:$B,$A45,Sta!$F:$F,"&gt;3.5")/$C45</f>
        <v>0.16666666666666666</v>
      </c>
      <c r="Q45" s="11">
        <f>(COUNTIFS(Sta!$A:$A,$A45,Sta!$D:$D,"&gt;0.5")  + COUNTIFS(Sta!$B:$B,$A45,Sta!$E:$E,"&gt;0.5"))/$D45</f>
        <v>0.76923076923076927</v>
      </c>
      <c r="R45" s="8">
        <f>COUNTIFS(Sta!$A:$A,$A45,Sta!$D:$D,"&gt;0.5")/$B45</f>
        <v>0.8571428571428571</v>
      </c>
      <c r="S45" s="8">
        <f>COUNTIFS(Sta!$B:$B,$A45,Sta!$E:$E,"&gt;0.5")/$C45</f>
        <v>0.66666666666666663</v>
      </c>
      <c r="T45" s="11">
        <f>(COUNTIFS(Sta!$A:$A,$A45,Sta!$D:$D,"&gt;1.5")  + COUNTIFS(Sta!$B:$B,$A45,Sta!$E:$E,"&gt;1.5"))/$D45</f>
        <v>0.61538461538461542</v>
      </c>
      <c r="U45" s="8">
        <f>COUNTIFS(Sta!$A:$A,$A45,Sta!$D:$D,"&gt;1.5")/$B45</f>
        <v>0.7142857142857143</v>
      </c>
      <c r="V45" s="8">
        <f>COUNTIFS(Sta!$B:$B,$A45,Sta!$E:$E,"&gt;1.5")/$C45</f>
        <v>0.5</v>
      </c>
      <c r="W45" s="11">
        <f>(COUNTIFS(Sta!$A:$A,$A45,Sta!$E:E,"&gt;0.5") +COUNTIFS(Sta!$B:$B,$A45,Sta!$D:$D,"&gt;0.5"))/$D45</f>
        <v>0.76923076923076927</v>
      </c>
      <c r="X45" s="8">
        <f>COUNTIFS(Sta!$A:$A,$A45,Sta!$E:$E,"&gt;0.5")/$B45</f>
        <v>0.7142857142857143</v>
      </c>
      <c r="Y45" s="8">
        <f>COUNTIFS(Sta!$B:$B,$A45,Sta!$D:$D,"&gt;0.5")/$C45</f>
        <v>0.83333333333333337</v>
      </c>
      <c r="Z45" s="11">
        <f>(COUNTIFS(Sta!$A:$A,$A45,Sta!$E:$E,"&gt;1.5")  + COUNTIFS(Sta!$B:$B,$A45,Sta!$D:$D,"&gt;1.5"))/$D45</f>
        <v>0.23076923076923078</v>
      </c>
      <c r="AA45" s="8">
        <f>COUNTIFS(Sta!$A:$A,$A45,Sta!$E:$E,"&gt;1.5")/$B45</f>
        <v>0.2857142857142857</v>
      </c>
      <c r="AB45" s="8">
        <f>COUNTIFS(Sta!$B:$B,$A45,Sta!$D:$D,"&gt;1.5")/$C45</f>
        <v>0.16666666666666666</v>
      </c>
      <c r="AC45" s="11">
        <f>(COUNTIFS(Sta!$A:A,$A45,Sta!$G:$G,"y") + COUNTIFS(Sta!$B:B,$A45,Sta!$G:$G,"y"))/$D45</f>
        <v>0.61538461538461542</v>
      </c>
      <c r="AD45" s="8">
        <f>COUNTIFS(Sta!$A:A,$A45,Sta!$G:$G,"y")/$B45</f>
        <v>0.5714285714285714</v>
      </c>
      <c r="AE45" s="16">
        <f>COUNTIFS(Sta!$B:B,$A45,Sta!$G:$G,"y")/$C45</f>
        <v>0.66666666666666663</v>
      </c>
    </row>
    <row r="46" spans="1:31" x14ac:dyDescent="0.3">
      <c r="A46" t="s">
        <v>645</v>
      </c>
      <c r="B46" s="9">
        <f>COUNTIF(Sta!A:A,A46)</f>
        <v>1</v>
      </c>
      <c r="C46" s="4">
        <f>COUNTIF(Sta!B:B,A46)</f>
        <v>1</v>
      </c>
      <c r="D46" s="4">
        <f t="shared" si="2"/>
        <v>2</v>
      </c>
      <c r="E46" s="11">
        <f>(COUNTIFS(Sta!$A:$A,$A46,Sta!$F:$F,"&gt;0.5") + COUNTIFS(Sta!$B:$B,$A46,Sta!$F:$F,"&gt;0.5"))/$D46</f>
        <v>1</v>
      </c>
      <c r="F46" s="8">
        <f>COUNTIFS(Sta!$A:$A,$A46,Sta!$F:$F,"&gt;0.5")/$B46</f>
        <v>1</v>
      </c>
      <c r="G46" s="8">
        <f>COUNTIFS(Sta!$B:$B,$A46,Sta!$F:$F,"&gt;0.5")/$C46</f>
        <v>1</v>
      </c>
      <c r="H46" s="11">
        <f>(COUNTIFS(Sta!$A:$A,$A46,Sta!$F:$F,"&gt;1.5") + COUNTIFS(Sta!$B:$B,$A46,Sta!$F:$F,"&gt;1.5"))/$D46</f>
        <v>0.5</v>
      </c>
      <c r="I46" s="8">
        <f>COUNTIFS(Sta!$A:$A,$A46,Sta!$F:$F,"&gt;1.5")/$B46</f>
        <v>1</v>
      </c>
      <c r="J46" s="8">
        <f>COUNTIFS(Sta!$B:$B,$A46,Sta!$F:$F,"&gt;1.5")/$C46</f>
        <v>0</v>
      </c>
      <c r="K46" s="11">
        <f>(COUNTIFS(Sta!$A:$A,$A46,Sta!$F:$F,"&gt;2.5") + COUNTIFS(Sta!$B:$B,$A46,Sta!$F:$F,"&gt;2.5"))/$D46</f>
        <v>0.5</v>
      </c>
      <c r="L46" s="8">
        <f>COUNTIFS(Sta!$A:$A,$A46,Sta!$F:$F,"&gt;2.5")/$B46</f>
        <v>1</v>
      </c>
      <c r="M46" s="8">
        <f>COUNTIFS(Sta!$B:$B,$A46,Sta!$F:$F,"&gt;2.5")/$C46</f>
        <v>0</v>
      </c>
      <c r="N46" s="11">
        <f>(COUNTIFS(Sta!$A:$A,$A46,Sta!$F:$F,"&gt;3.5") + COUNTIFS(Sta!$B:$B,$A46,Sta!$F:$F,"&gt;3.5"))/$D46</f>
        <v>0</v>
      </c>
      <c r="O46" s="8">
        <f>COUNTIFS(Sta!$A:$A,$A46,Sta!$F:$F,"&gt;3.5")/$B46</f>
        <v>0</v>
      </c>
      <c r="P46" s="8">
        <f>COUNTIFS(Sta!$B:$B,$A46,Sta!$F:$F,"&gt;3.5")/$C46</f>
        <v>0</v>
      </c>
      <c r="Q46" s="11">
        <f>(COUNTIFS(Sta!$A:$A,$A46,Sta!$D:$D,"&gt;0.5")  + COUNTIFS(Sta!$B:$B,$A46,Sta!$E:$E,"&gt;0.5"))/$D46</f>
        <v>0.5</v>
      </c>
      <c r="R46" s="8">
        <f>COUNTIFS(Sta!$A:$A,$A46,Sta!$D:$D,"&gt;0.5")/$B46</f>
        <v>1</v>
      </c>
      <c r="S46" s="8">
        <f>COUNTIFS(Sta!$B:$B,$A46,Sta!$E:$E,"&gt;0.5")/$C46</f>
        <v>0</v>
      </c>
      <c r="T46" s="11">
        <f>(COUNTIFS(Sta!$A:$A,$A46,Sta!$D:$D,"&gt;1.5")  + COUNTIFS(Sta!$B:$B,$A46,Sta!$E:$E,"&gt;1.5"))/$D46</f>
        <v>0</v>
      </c>
      <c r="U46" s="8">
        <f>COUNTIFS(Sta!$A:$A,$A46,Sta!$D:$D,"&gt;1.5")/$B46</f>
        <v>0</v>
      </c>
      <c r="V46" s="8">
        <f>COUNTIFS(Sta!$B:$B,$A46,Sta!$E:$E,"&gt;1.5")/$C46</f>
        <v>0</v>
      </c>
      <c r="W46" s="11">
        <f>(COUNTIFS(Sta!$A:$A,$A46,Sta!$E:E,"&gt;0.5") +COUNTIFS(Sta!$B:$B,$A46,Sta!$D:$D,"&gt;0.5"))/$D46</f>
        <v>1</v>
      </c>
      <c r="X46" s="8">
        <f>COUNTIFS(Sta!$A:$A,$A46,Sta!$E:$E,"&gt;0.5")/$B46</f>
        <v>1</v>
      </c>
      <c r="Y46" s="8">
        <f>COUNTIFS(Sta!$B:$B,$A46,Sta!$D:$D,"&gt;0.5")/$C46</f>
        <v>1</v>
      </c>
      <c r="Z46" s="11">
        <f>(COUNTIFS(Sta!$A:$A,$A46,Sta!$E:$E,"&gt;1.5")  + COUNTIFS(Sta!$B:$B,$A46,Sta!$D:$D,"&gt;1.5"))/$D46</f>
        <v>0.5</v>
      </c>
      <c r="AA46" s="8">
        <f>COUNTIFS(Sta!$A:$A,$A46,Sta!$E:$E,"&gt;1.5")/$B46</f>
        <v>1</v>
      </c>
      <c r="AB46" s="8">
        <f>COUNTIFS(Sta!$B:$B,$A46,Sta!$D:$D,"&gt;1.5")/$C46</f>
        <v>0</v>
      </c>
      <c r="AC46" s="11">
        <f>(COUNTIFS(Sta!$A:A,$A46,Sta!$G:$G,"y") + COUNTIFS(Sta!$B:B,$A46,Sta!$G:$G,"y"))/$D46</f>
        <v>0.5</v>
      </c>
      <c r="AD46" s="8">
        <f>COUNTIFS(Sta!$A:A,$A46,Sta!$G:$G,"y")/$B46</f>
        <v>1</v>
      </c>
      <c r="AE46" s="16">
        <f>COUNTIFS(Sta!$B:B,$A46,Sta!$G:$G,"y")/$C46</f>
        <v>0</v>
      </c>
    </row>
    <row r="47" spans="1:31" x14ac:dyDescent="0.3">
      <c r="A47" t="s">
        <v>256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1" t="e">
        <f>(COUNTIFS(Sta!$A:$A,$A47,Sta!$F:$F,"&gt;0.5") + COUNTIFS(Sta!$B:$B,$A47,Sta!$F:$F,"&gt;0.5"))/$D47</f>
        <v>#DIV/0!</v>
      </c>
      <c r="F47" s="8" t="e">
        <f>COUNTIFS(Sta!$A:$A,$A47,Sta!$F:$F,"&gt;0.5")/$B47</f>
        <v>#DIV/0!</v>
      </c>
      <c r="G47" s="8" t="e">
        <f>COUNTIFS(Sta!$B:$B,$A47,Sta!$F:$F,"&gt;0.5")/$C47</f>
        <v>#DIV/0!</v>
      </c>
      <c r="H47" s="11" t="e">
        <f>(COUNTIFS(Sta!$A:$A,$A47,Sta!$F:$F,"&gt;1.5") + COUNTIFS(Sta!$B:$B,$A47,Sta!$F:$F,"&gt;1.5"))/$D47</f>
        <v>#DIV/0!</v>
      </c>
      <c r="I47" s="8" t="e">
        <f>COUNTIFS(Sta!$A:$A,$A47,Sta!$F:$F,"&gt;1.5")/$B47</f>
        <v>#DIV/0!</v>
      </c>
      <c r="J47" s="8" t="e">
        <f>COUNTIFS(Sta!$B:$B,$A47,Sta!$F:$F,"&gt;1.5")/$C47</f>
        <v>#DIV/0!</v>
      </c>
      <c r="K47" s="11" t="e">
        <f>(COUNTIFS(Sta!$A:$A,$A47,Sta!$F:$F,"&gt;2.5") + COUNTIFS(Sta!$B:$B,$A47,Sta!$F:$F,"&gt;2.5"))/$D47</f>
        <v>#DIV/0!</v>
      </c>
      <c r="L47" s="8" t="e">
        <f>COUNTIFS(Sta!$A:$A,$A47,Sta!$F:$F,"&gt;2.5")/$B47</f>
        <v>#DIV/0!</v>
      </c>
      <c r="M47" s="8" t="e">
        <f>COUNTIFS(Sta!$B:$B,$A47,Sta!$F:$F,"&gt;2.5")/$C47</f>
        <v>#DIV/0!</v>
      </c>
      <c r="N47" s="11" t="e">
        <f>(COUNTIFS(Sta!$A:$A,$A47,Sta!$F:$F,"&gt;3.5") + COUNTIFS(Sta!$B:$B,$A47,Sta!$F:$F,"&gt;3.5"))/$D47</f>
        <v>#DIV/0!</v>
      </c>
      <c r="O47" s="8" t="e">
        <f>COUNTIFS(Sta!$A:$A,$A47,Sta!$F:$F,"&gt;3.5")/$B47</f>
        <v>#DIV/0!</v>
      </c>
      <c r="P47" s="8" t="e">
        <f>COUNTIFS(Sta!$B:$B,$A47,Sta!$F:$F,"&gt;3.5")/$C47</f>
        <v>#DIV/0!</v>
      </c>
      <c r="Q47" s="11" t="e">
        <f>(COUNTIFS(Sta!$A:$A,$A47,Sta!$D:$D,"&gt;0.5")  + COUNTIFS(Sta!$B:$B,$A47,Sta!$E:$E,"&gt;0.5"))/$D47</f>
        <v>#DIV/0!</v>
      </c>
      <c r="R47" s="8" t="e">
        <f>COUNTIFS(Sta!$A:$A,$A47,Sta!$D:$D,"&gt;0.5")/$B47</f>
        <v>#DIV/0!</v>
      </c>
      <c r="S47" s="8" t="e">
        <f>COUNTIFS(Sta!$B:$B,$A47,Sta!$E:$E,"&gt;0.5")/$C47</f>
        <v>#DIV/0!</v>
      </c>
      <c r="T47" s="11" t="e">
        <f>(COUNTIFS(Sta!$A:$A,$A47,Sta!$D:$D,"&gt;1.5")  + COUNTIFS(Sta!$B:$B,$A47,Sta!$E:$E,"&gt;1.5"))/$D47</f>
        <v>#DIV/0!</v>
      </c>
      <c r="U47" s="8" t="e">
        <f>COUNTIFS(Sta!$A:$A,$A47,Sta!$D:$D,"&gt;1.5")/$B47</f>
        <v>#DIV/0!</v>
      </c>
      <c r="V47" s="8" t="e">
        <f>COUNTIFS(Sta!$B:$B,$A47,Sta!$E:$E,"&gt;1.5")/$C47</f>
        <v>#DIV/0!</v>
      </c>
      <c r="W47" s="11" t="e">
        <f>(COUNTIFS(Sta!$A:$A,$A47,Sta!$E:E,"&gt;0.5") +COUNTIFS(Sta!$B:$B,$A47,Sta!$D:$D,"&gt;0.5"))/$D47</f>
        <v>#DIV/0!</v>
      </c>
      <c r="X47" s="8" t="e">
        <f>COUNTIFS(Sta!$A:$A,$A47,Sta!$E:$E,"&gt;0.5")/$B47</f>
        <v>#DIV/0!</v>
      </c>
      <c r="Y47" s="8" t="e">
        <f>COUNTIFS(Sta!$B:$B,$A47,Sta!$D:$D,"&gt;0.5")/$C47</f>
        <v>#DIV/0!</v>
      </c>
      <c r="Z47" s="11" t="e">
        <f>(COUNTIFS(Sta!$A:$A,$A47,Sta!$E:$E,"&gt;1.5")  + COUNTIFS(Sta!$B:$B,$A47,Sta!$D:$D,"&gt;1.5"))/$D47</f>
        <v>#DIV/0!</v>
      </c>
      <c r="AA47" s="8" t="e">
        <f>COUNTIFS(Sta!$A:$A,$A47,Sta!$E:$E,"&gt;1.5")/$B47</f>
        <v>#DIV/0!</v>
      </c>
      <c r="AB47" s="8" t="e">
        <f>COUNTIFS(Sta!$B:$B,$A47,Sta!$D:$D,"&gt;1.5")/$C47</f>
        <v>#DIV/0!</v>
      </c>
      <c r="AC47" s="11" t="e">
        <f>(COUNTIFS(Sta!$A:A,$A47,Sta!$G:$G,"y") + COUNTIFS(Sta!$B:B,$A47,Sta!$G:$G,"y"))/$D47</f>
        <v>#DIV/0!</v>
      </c>
      <c r="AD47" s="8" t="e">
        <f>COUNTIFS(Sta!$A:A,$A47,Sta!$G:$G,"y")/$B47</f>
        <v>#DIV/0!</v>
      </c>
      <c r="AE47" s="16" t="e">
        <f>COUNTIFS(Sta!$B:B,$A47,Sta!$G:$G,"y")/$C47</f>
        <v>#DIV/0!</v>
      </c>
    </row>
    <row r="48" spans="1:31" x14ac:dyDescent="0.3">
      <c r="A48" t="s">
        <v>575</v>
      </c>
      <c r="B48" s="9">
        <f>COUNTIF(Sta!A:A,A48)</f>
        <v>1</v>
      </c>
      <c r="C48" s="4">
        <f>COUNTIF(Sta!B:B,A48)</f>
        <v>1</v>
      </c>
      <c r="D48" s="4">
        <f t="shared" si="2"/>
        <v>2</v>
      </c>
      <c r="E48" s="11">
        <f>(COUNTIFS(Sta!$A:$A,$A48,Sta!$F:$F,"&gt;0.5") + COUNTIFS(Sta!$B:$B,$A48,Sta!$F:$F,"&gt;0.5"))/$D48</f>
        <v>1</v>
      </c>
      <c r="F48" s="8">
        <f>COUNTIFS(Sta!$A:$A,$A48,Sta!$F:$F,"&gt;0.5")/$B48</f>
        <v>1</v>
      </c>
      <c r="G48" s="8">
        <f>COUNTIFS(Sta!$B:$B,$A48,Sta!$F:$F,"&gt;0.5")/$C48</f>
        <v>1</v>
      </c>
      <c r="H48" s="11">
        <f>(COUNTIFS(Sta!$A:$A,$A48,Sta!$F:$F,"&gt;1.5") + COUNTIFS(Sta!$B:$B,$A48,Sta!$F:$F,"&gt;1.5"))/$D48</f>
        <v>1</v>
      </c>
      <c r="I48" s="8">
        <f>COUNTIFS(Sta!$A:$A,$A48,Sta!$F:$F,"&gt;1.5")/$B48</f>
        <v>1</v>
      </c>
      <c r="J48" s="8">
        <f>COUNTIFS(Sta!$B:$B,$A48,Sta!$F:$F,"&gt;1.5")/$C48</f>
        <v>1</v>
      </c>
      <c r="K48" s="11">
        <f>(COUNTIFS(Sta!$A:$A,$A48,Sta!$F:$F,"&gt;2.5") + COUNTIFS(Sta!$B:$B,$A48,Sta!$F:$F,"&gt;2.5"))/$D48</f>
        <v>1</v>
      </c>
      <c r="L48" s="8">
        <f>COUNTIFS(Sta!$A:$A,$A48,Sta!$F:$F,"&gt;2.5")/$B48</f>
        <v>1</v>
      </c>
      <c r="M48" s="8">
        <f>COUNTIFS(Sta!$B:$B,$A48,Sta!$F:$F,"&gt;2.5")/$C48</f>
        <v>1</v>
      </c>
      <c r="N48" s="11">
        <f>(COUNTIFS(Sta!$A:$A,$A48,Sta!$F:$F,"&gt;3.5") + COUNTIFS(Sta!$B:$B,$A48,Sta!$F:$F,"&gt;3.5"))/$D48</f>
        <v>0.5</v>
      </c>
      <c r="O48" s="8">
        <f>COUNTIFS(Sta!$A:$A,$A48,Sta!$F:$F,"&gt;3.5")/$B48</f>
        <v>0</v>
      </c>
      <c r="P48" s="8">
        <f>COUNTIFS(Sta!$B:$B,$A48,Sta!$F:$F,"&gt;3.5")/$C48</f>
        <v>1</v>
      </c>
      <c r="Q48" s="11">
        <f>(COUNTIFS(Sta!$A:$A,$A48,Sta!$D:$D,"&gt;0.5")  + COUNTIFS(Sta!$B:$B,$A48,Sta!$E:$E,"&gt;0.5"))/$D48</f>
        <v>0.5</v>
      </c>
      <c r="R48" s="8">
        <f>COUNTIFS(Sta!$A:$A,$A48,Sta!$D:$D,"&gt;0.5")/$B48</f>
        <v>0</v>
      </c>
      <c r="S48" s="8">
        <f>COUNTIFS(Sta!$B:$B,$A48,Sta!$E:$E,"&gt;0.5")/$C48</f>
        <v>1</v>
      </c>
      <c r="T48" s="11">
        <f>(COUNTIFS(Sta!$A:$A,$A48,Sta!$D:$D,"&gt;1.5")  + COUNTIFS(Sta!$B:$B,$A48,Sta!$E:$E,"&gt;1.5"))/$D48</f>
        <v>0</v>
      </c>
      <c r="U48" s="8">
        <f>COUNTIFS(Sta!$A:$A,$A48,Sta!$D:$D,"&gt;1.5")/$B48</f>
        <v>0</v>
      </c>
      <c r="V48" s="8">
        <f>COUNTIFS(Sta!$B:$B,$A48,Sta!$E:$E,"&gt;1.5")/$C48</f>
        <v>0</v>
      </c>
      <c r="W48" s="11">
        <f>(COUNTIFS(Sta!$A:$A,$A48,Sta!$E:E,"&gt;0.5") +COUNTIFS(Sta!$B:$B,$A48,Sta!$D:$D,"&gt;0.5"))/$D48</f>
        <v>1</v>
      </c>
      <c r="X48" s="8">
        <f>COUNTIFS(Sta!$A:$A,$A48,Sta!$E:$E,"&gt;0.5")/$B48</f>
        <v>1</v>
      </c>
      <c r="Y48" s="8">
        <f>COUNTIFS(Sta!$B:$B,$A48,Sta!$D:$D,"&gt;0.5")/$C48</f>
        <v>1</v>
      </c>
      <c r="Z48" s="11">
        <f>(COUNTIFS(Sta!$A:$A,$A48,Sta!$E:$E,"&gt;1.5")  + COUNTIFS(Sta!$B:$B,$A48,Sta!$D:$D,"&gt;1.5"))/$D48</f>
        <v>1</v>
      </c>
      <c r="AA48" s="8">
        <f>COUNTIFS(Sta!$A:$A,$A48,Sta!$E:$E,"&gt;1.5")/$B48</f>
        <v>1</v>
      </c>
      <c r="AB48" s="8">
        <f>COUNTIFS(Sta!$B:$B,$A48,Sta!$D:$D,"&gt;1.5")/$C48</f>
        <v>1</v>
      </c>
      <c r="AC48" s="11">
        <f>(COUNTIFS(Sta!$A:A,$A48,Sta!$G:$G,"y") + COUNTIFS(Sta!$B:B,$A48,Sta!$G:$G,"y"))/$D48</f>
        <v>0.5</v>
      </c>
      <c r="AD48" s="8">
        <f>COUNTIFS(Sta!$A:A,$A48,Sta!$G:$G,"y")/$B48</f>
        <v>0</v>
      </c>
      <c r="AE48" s="16">
        <f>COUNTIFS(Sta!$B:B,$A48,Sta!$G:$G,"y")/$C48</f>
        <v>1</v>
      </c>
    </row>
    <row r="49" spans="1:31" x14ac:dyDescent="0.3">
      <c r="A49" t="s">
        <v>357</v>
      </c>
      <c r="B49" s="9">
        <f>COUNTIF(Sta!A:A,A49)</f>
        <v>1</v>
      </c>
      <c r="C49" s="4">
        <f>COUNTIF(Sta!B:B,A49)</f>
        <v>2</v>
      </c>
      <c r="D49" s="4">
        <f t="shared" si="2"/>
        <v>3</v>
      </c>
      <c r="E49" s="11">
        <f>(COUNTIFS(Sta!$A:$A,$A49,Sta!$F:$F,"&gt;0.5") + COUNTIFS(Sta!$B:$B,$A49,Sta!$F:$F,"&gt;0.5"))/$D49</f>
        <v>1</v>
      </c>
      <c r="F49" s="8">
        <f>COUNTIFS(Sta!$A:$A,$A49,Sta!$F:$F,"&gt;0.5")/$B49</f>
        <v>1</v>
      </c>
      <c r="G49" s="8">
        <f>COUNTIFS(Sta!$B:$B,$A49,Sta!$F:$F,"&gt;0.5")/$C49</f>
        <v>1</v>
      </c>
      <c r="H49" s="11">
        <f>(COUNTIFS(Sta!$A:$A,$A49,Sta!$F:$F,"&gt;1.5") + COUNTIFS(Sta!$B:$B,$A49,Sta!$F:$F,"&gt;1.5"))/$D49</f>
        <v>0.66666666666666663</v>
      </c>
      <c r="I49" s="8">
        <f>COUNTIFS(Sta!$A:$A,$A49,Sta!$F:$F,"&gt;1.5")/$B49</f>
        <v>1</v>
      </c>
      <c r="J49" s="8">
        <f>COUNTIFS(Sta!$B:$B,$A49,Sta!$F:$F,"&gt;1.5")/$C49</f>
        <v>0.5</v>
      </c>
      <c r="K49" s="11">
        <f>(COUNTIFS(Sta!$A:$A,$A49,Sta!$F:$F,"&gt;2.5") + COUNTIFS(Sta!$B:$B,$A49,Sta!$F:$F,"&gt;2.5"))/$D49</f>
        <v>0</v>
      </c>
      <c r="L49" s="8">
        <f>COUNTIFS(Sta!$A:$A,$A49,Sta!$F:$F,"&gt;2.5")/$B49</f>
        <v>0</v>
      </c>
      <c r="M49" s="8">
        <f>COUNTIFS(Sta!$B:$B,$A49,Sta!$F:$F,"&gt;2.5")/$C49</f>
        <v>0</v>
      </c>
      <c r="N49" s="11">
        <f>(COUNTIFS(Sta!$A:$A,$A49,Sta!$F:$F,"&gt;3.5") + COUNTIFS(Sta!$B:$B,$A49,Sta!$F:$F,"&gt;3.5"))/$D49</f>
        <v>0</v>
      </c>
      <c r="O49" s="8">
        <f>COUNTIFS(Sta!$A:$A,$A49,Sta!$F:$F,"&gt;3.5")/$B49</f>
        <v>0</v>
      </c>
      <c r="P49" s="8">
        <f>COUNTIFS(Sta!$B:$B,$A49,Sta!$F:$F,"&gt;3.5")/$C49</f>
        <v>0</v>
      </c>
      <c r="Q49" s="11">
        <f>(COUNTIFS(Sta!$A:$A,$A49,Sta!$D:$D,"&gt;0.5")  + COUNTIFS(Sta!$B:$B,$A49,Sta!$E:$E,"&gt;0.5"))/$D49</f>
        <v>0.33333333333333331</v>
      </c>
      <c r="R49" s="8">
        <f>COUNTIFS(Sta!$A:$A,$A49,Sta!$D:$D,"&gt;0.5")/$B49</f>
        <v>1</v>
      </c>
      <c r="S49" s="8">
        <f>COUNTIFS(Sta!$B:$B,$A49,Sta!$E:$E,"&gt;0.5")/$C49</f>
        <v>0</v>
      </c>
      <c r="T49" s="11">
        <f>(COUNTIFS(Sta!$A:$A,$A49,Sta!$D:$D,"&gt;1.5")  + COUNTIFS(Sta!$B:$B,$A49,Sta!$E:$E,"&gt;1.5"))/$D49</f>
        <v>0.33333333333333331</v>
      </c>
      <c r="U49" s="8">
        <f>COUNTIFS(Sta!$A:$A,$A49,Sta!$D:$D,"&gt;1.5")/$B49</f>
        <v>1</v>
      </c>
      <c r="V49" s="8">
        <f>COUNTIFS(Sta!$B:$B,$A49,Sta!$E:$E,"&gt;1.5")/$C49</f>
        <v>0</v>
      </c>
      <c r="W49" s="11">
        <f>(COUNTIFS(Sta!$A:$A,$A49,Sta!$E:E,"&gt;0.5") +COUNTIFS(Sta!$B:$B,$A49,Sta!$D:$D,"&gt;0.5"))/$D49</f>
        <v>0.66666666666666663</v>
      </c>
      <c r="X49" s="8">
        <f>COUNTIFS(Sta!$A:$A,$A49,Sta!$E:$E,"&gt;0.5")/$B49</f>
        <v>0</v>
      </c>
      <c r="Y49" s="8">
        <f>COUNTIFS(Sta!$B:$B,$A49,Sta!$D:$D,"&gt;0.5")/$C49</f>
        <v>1</v>
      </c>
      <c r="Z49" s="11">
        <f>(COUNTIFS(Sta!$A:$A,$A49,Sta!$E:$E,"&gt;1.5")  + COUNTIFS(Sta!$B:$B,$A49,Sta!$D:$D,"&gt;1.5"))/$D49</f>
        <v>0.33333333333333331</v>
      </c>
      <c r="AA49" s="8">
        <f>COUNTIFS(Sta!$A:$A,$A49,Sta!$E:$E,"&gt;1.5")/$B49</f>
        <v>0</v>
      </c>
      <c r="AB49" s="8">
        <f>COUNTIFS(Sta!$B:$B,$A49,Sta!$D:$D,"&gt;1.5")/$C49</f>
        <v>0.5</v>
      </c>
      <c r="AC49" s="11">
        <f>(COUNTIFS(Sta!$A:A,$A49,Sta!$G:$G,"y") + COUNTIFS(Sta!$B:B,$A49,Sta!$G:$G,"y"))/$D49</f>
        <v>0</v>
      </c>
      <c r="AD49" s="8">
        <f>COUNTIFS(Sta!$A:A,$A49,Sta!$G:$G,"y")/$B49</f>
        <v>0</v>
      </c>
      <c r="AE49" s="16">
        <f>COUNTIFS(Sta!$B:B,$A49,Sta!$G:$G,"y")/$C49</f>
        <v>0</v>
      </c>
    </row>
    <row r="50" spans="1:31" x14ac:dyDescent="0.3">
      <c r="A50" t="s">
        <v>481</v>
      </c>
      <c r="B50" s="9">
        <f>COUNTIF(Sta!A:A,A50)</f>
        <v>6</v>
      </c>
      <c r="C50" s="4">
        <f>COUNTIF(Sta!B:B,A50)</f>
        <v>7</v>
      </c>
      <c r="D50" s="4">
        <f t="shared" si="2"/>
        <v>13</v>
      </c>
      <c r="E50" s="11">
        <f>(COUNTIFS(Sta!$A:$A,$A50,Sta!$F:$F,"&gt;0.5") + COUNTIFS(Sta!$B:$B,$A50,Sta!$F:$F,"&gt;0.5"))/$D50</f>
        <v>0.76923076923076927</v>
      </c>
      <c r="F50" s="8">
        <f>COUNTIFS(Sta!$A:$A,$A50,Sta!$F:$F,"&gt;0.5")/$B50</f>
        <v>0.5</v>
      </c>
      <c r="G50" s="8">
        <f>COUNTIFS(Sta!$B:$B,$A50,Sta!$F:$F,"&gt;0.5")/$C50</f>
        <v>1</v>
      </c>
      <c r="H50" s="11">
        <f>(COUNTIFS(Sta!$A:$A,$A50,Sta!$F:$F,"&gt;1.5") + COUNTIFS(Sta!$B:$B,$A50,Sta!$F:$F,"&gt;1.5"))/$D50</f>
        <v>0.69230769230769229</v>
      </c>
      <c r="I50" s="8">
        <f>COUNTIFS(Sta!$A:$A,$A50,Sta!$F:$F,"&gt;1.5")/$B50</f>
        <v>0.5</v>
      </c>
      <c r="J50" s="8">
        <f>COUNTIFS(Sta!$B:$B,$A50,Sta!$F:$F,"&gt;1.5")/$C50</f>
        <v>0.8571428571428571</v>
      </c>
      <c r="K50" s="11">
        <f>(COUNTIFS(Sta!$A:$A,$A50,Sta!$F:$F,"&gt;2.5") + COUNTIFS(Sta!$B:$B,$A50,Sta!$F:$F,"&gt;2.5"))/$D50</f>
        <v>0.23076923076923078</v>
      </c>
      <c r="L50" s="8">
        <f>COUNTIFS(Sta!$A:$A,$A50,Sta!$F:$F,"&gt;2.5")/$B50</f>
        <v>0.16666666666666666</v>
      </c>
      <c r="M50" s="8">
        <f>COUNTIFS(Sta!$B:$B,$A50,Sta!$F:$F,"&gt;2.5")/$C50</f>
        <v>0.2857142857142857</v>
      </c>
      <c r="N50" s="11">
        <f>(COUNTIFS(Sta!$A:$A,$A50,Sta!$F:$F,"&gt;3.5") + COUNTIFS(Sta!$B:$B,$A50,Sta!$F:$F,"&gt;3.5"))/$D50</f>
        <v>7.6923076923076927E-2</v>
      </c>
      <c r="O50" s="8">
        <f>COUNTIFS(Sta!$A:$A,$A50,Sta!$F:$F,"&gt;3.5")/$B50</f>
        <v>0</v>
      </c>
      <c r="P50" s="8">
        <f>COUNTIFS(Sta!$B:$B,$A50,Sta!$F:$F,"&gt;3.5")/$C50</f>
        <v>0.14285714285714285</v>
      </c>
      <c r="Q50" s="11">
        <f>(COUNTIFS(Sta!$A:$A,$A50,Sta!$D:$D,"&gt;0.5")  + COUNTIFS(Sta!$B:$B,$A50,Sta!$E:$E,"&gt;0.5"))/$D50</f>
        <v>0.38461538461538464</v>
      </c>
      <c r="R50" s="8">
        <f>COUNTIFS(Sta!$A:$A,$A50,Sta!$D:$D,"&gt;0.5")/$B50</f>
        <v>0.33333333333333331</v>
      </c>
      <c r="S50" s="8">
        <f>COUNTIFS(Sta!$B:$B,$A50,Sta!$E:$E,"&gt;0.5")/$C50</f>
        <v>0.42857142857142855</v>
      </c>
      <c r="T50" s="11">
        <f>(COUNTIFS(Sta!$A:$A,$A50,Sta!$D:$D,"&gt;1.5")  + COUNTIFS(Sta!$B:$B,$A50,Sta!$E:$E,"&gt;1.5"))/$D50</f>
        <v>0</v>
      </c>
      <c r="U50" s="8">
        <f>COUNTIFS(Sta!$A:$A,$A50,Sta!$D:$D,"&gt;1.5")/$B50</f>
        <v>0</v>
      </c>
      <c r="V50" s="8">
        <f>COUNTIFS(Sta!$B:$B,$A50,Sta!$E:$E,"&gt;1.5")/$C50</f>
        <v>0</v>
      </c>
      <c r="W50" s="11">
        <f>(COUNTIFS(Sta!$A:$A,$A50,Sta!$E:E,"&gt;0.5") +COUNTIFS(Sta!$B:$B,$A50,Sta!$D:$D,"&gt;0.5"))/$D50</f>
        <v>0.76923076923076927</v>
      </c>
      <c r="X50" s="8">
        <f>COUNTIFS(Sta!$A:$A,$A50,Sta!$E:$E,"&gt;0.5")/$B50</f>
        <v>0.5</v>
      </c>
      <c r="Y50" s="8">
        <f>COUNTIFS(Sta!$B:$B,$A50,Sta!$D:$D,"&gt;0.5")/$C50</f>
        <v>1</v>
      </c>
      <c r="Z50" s="11">
        <f>(COUNTIFS(Sta!$A:$A,$A50,Sta!$E:$E,"&gt;1.5")  + COUNTIFS(Sta!$B:$B,$A50,Sta!$D:$D,"&gt;1.5"))/$D50</f>
        <v>0.53846153846153844</v>
      </c>
      <c r="AA50" s="8">
        <f>COUNTIFS(Sta!$A:$A,$A50,Sta!$E:$E,"&gt;1.5")/$B50</f>
        <v>0.33333333333333331</v>
      </c>
      <c r="AB50" s="8">
        <f>COUNTIFS(Sta!$B:$B,$A50,Sta!$D:$D,"&gt;1.5")/$C50</f>
        <v>0.7142857142857143</v>
      </c>
      <c r="AC50" s="11">
        <f>(COUNTIFS(Sta!$A:A,$A50,Sta!$G:$G,"y") + COUNTIFS(Sta!$B:B,$A50,Sta!$G:$G,"y"))/$D50</f>
        <v>0.38461538461538464</v>
      </c>
      <c r="AD50" s="8">
        <f>COUNTIFS(Sta!$A:A,$A50,Sta!$G:$G,"y")/$B50</f>
        <v>0.33333333333333331</v>
      </c>
      <c r="AE50" s="16">
        <f>COUNTIFS(Sta!$B:B,$A50,Sta!$G:$G,"y")/$C50</f>
        <v>0.42857142857142855</v>
      </c>
    </row>
    <row r="51" spans="1:31" x14ac:dyDescent="0.3">
      <c r="A51" t="s">
        <v>432</v>
      </c>
      <c r="B51" s="9">
        <f>COUNTIF(Sta!A:A,A51)</f>
        <v>1</v>
      </c>
      <c r="C51" s="4">
        <f>COUNTIF(Sta!B:B,A51)</f>
        <v>1</v>
      </c>
      <c r="D51" s="4">
        <f t="shared" si="2"/>
        <v>2</v>
      </c>
      <c r="E51" s="11">
        <f>(COUNTIFS(Sta!$A:$A,$A51,Sta!$F:$F,"&gt;0.5") + COUNTIFS(Sta!$B:$B,$A51,Sta!$F:$F,"&gt;0.5"))/$D51</f>
        <v>1</v>
      </c>
      <c r="F51" s="8">
        <f>COUNTIFS(Sta!$A:$A,$A51,Sta!$F:$F,"&gt;0.5")/$B51</f>
        <v>1</v>
      </c>
      <c r="G51" s="8">
        <f>COUNTIFS(Sta!$B:$B,$A51,Sta!$F:$F,"&gt;0.5")/$C51</f>
        <v>1</v>
      </c>
      <c r="H51" s="11">
        <f>(COUNTIFS(Sta!$A:$A,$A51,Sta!$F:$F,"&gt;1.5") + COUNTIFS(Sta!$B:$B,$A51,Sta!$F:$F,"&gt;1.5"))/$D51</f>
        <v>0.5</v>
      </c>
      <c r="I51" s="8">
        <f>COUNTIFS(Sta!$A:$A,$A51,Sta!$F:$F,"&gt;1.5")/$B51</f>
        <v>1</v>
      </c>
      <c r="J51" s="8">
        <f>COUNTIFS(Sta!$B:$B,$A51,Sta!$F:$F,"&gt;1.5")/$C51</f>
        <v>0</v>
      </c>
      <c r="K51" s="11">
        <f>(COUNTIFS(Sta!$A:$A,$A51,Sta!$F:$F,"&gt;2.5") + COUNTIFS(Sta!$B:$B,$A51,Sta!$F:$F,"&gt;2.5"))/$D51</f>
        <v>0.5</v>
      </c>
      <c r="L51" s="8">
        <f>COUNTIFS(Sta!$A:$A,$A51,Sta!$F:$F,"&gt;2.5")/$B51</f>
        <v>1</v>
      </c>
      <c r="M51" s="8">
        <f>COUNTIFS(Sta!$B:$B,$A51,Sta!$F:$F,"&gt;2.5")/$C51</f>
        <v>0</v>
      </c>
      <c r="N51" s="11">
        <f>(COUNTIFS(Sta!$A:$A,$A51,Sta!$F:$F,"&gt;3.5") + COUNTIFS(Sta!$B:$B,$A51,Sta!$F:$F,"&gt;3.5"))/$D51</f>
        <v>0.5</v>
      </c>
      <c r="O51" s="8">
        <f>COUNTIFS(Sta!$A:$A,$A51,Sta!$F:$F,"&gt;3.5")/$B51</f>
        <v>1</v>
      </c>
      <c r="P51" s="8">
        <f>COUNTIFS(Sta!$B:$B,$A51,Sta!$F:$F,"&gt;3.5")/$C51</f>
        <v>0</v>
      </c>
      <c r="Q51" s="11">
        <f>(COUNTIFS(Sta!$A:$A,$A51,Sta!$D:$D,"&gt;0.5")  + COUNTIFS(Sta!$B:$B,$A51,Sta!$E:$E,"&gt;0.5"))/$D51</f>
        <v>0.5</v>
      </c>
      <c r="R51" s="8">
        <f>COUNTIFS(Sta!$A:$A,$A51,Sta!$D:$D,"&gt;0.5")/$B51</f>
        <v>1</v>
      </c>
      <c r="S51" s="8">
        <f>COUNTIFS(Sta!$B:$B,$A51,Sta!$E:$E,"&gt;0.5")/$C51</f>
        <v>0</v>
      </c>
      <c r="T51" s="11">
        <f>(COUNTIFS(Sta!$A:$A,$A51,Sta!$D:$D,"&gt;1.5")  + COUNTIFS(Sta!$B:$B,$A51,Sta!$E:$E,"&gt;1.5"))/$D51</f>
        <v>0.5</v>
      </c>
      <c r="U51" s="8">
        <f>COUNTIFS(Sta!$A:$A,$A51,Sta!$D:$D,"&gt;1.5")/$B51</f>
        <v>1</v>
      </c>
      <c r="V51" s="8">
        <f>COUNTIFS(Sta!$B:$B,$A51,Sta!$E:$E,"&gt;1.5")/$C51</f>
        <v>0</v>
      </c>
      <c r="W51" s="11">
        <f>(COUNTIFS(Sta!$A:$A,$A51,Sta!$E:E,"&gt;0.5") +COUNTIFS(Sta!$B:$B,$A51,Sta!$D:$D,"&gt;0.5"))/$D51</f>
        <v>1</v>
      </c>
      <c r="X51" s="8">
        <f>COUNTIFS(Sta!$A:$A,$A51,Sta!$E:$E,"&gt;0.5")/$B51</f>
        <v>1</v>
      </c>
      <c r="Y51" s="8">
        <f>COUNTIFS(Sta!$B:$B,$A51,Sta!$D:$D,"&gt;0.5")/$C51</f>
        <v>1</v>
      </c>
      <c r="Z51" s="11">
        <f>(COUNTIFS(Sta!$A:$A,$A51,Sta!$E:$E,"&gt;1.5")  + COUNTIFS(Sta!$B:$B,$A51,Sta!$D:$D,"&gt;1.5"))/$D51</f>
        <v>0.5</v>
      </c>
      <c r="AA51" s="8">
        <f>COUNTIFS(Sta!$A:$A,$A51,Sta!$E:$E,"&gt;1.5")/$B51</f>
        <v>1</v>
      </c>
      <c r="AB51" s="8">
        <f>COUNTIFS(Sta!$B:$B,$A51,Sta!$D:$D,"&gt;1.5")/$C51</f>
        <v>0</v>
      </c>
      <c r="AC51" s="11">
        <f>(COUNTIFS(Sta!$A:A,$A51,Sta!$G:$G,"y") + COUNTIFS(Sta!$B:B,$A51,Sta!$G:$G,"y"))/$D51</f>
        <v>0.5</v>
      </c>
      <c r="AD51" s="8">
        <f>COUNTIFS(Sta!$A:A,$A51,Sta!$G:$G,"y")/$B51</f>
        <v>1</v>
      </c>
      <c r="AE51" s="16">
        <f>COUNTIFS(Sta!$B:B,$A51,Sta!$G:$G,"y")/$C51</f>
        <v>0</v>
      </c>
    </row>
    <row r="52" spans="1:31" x14ac:dyDescent="0.3">
      <c r="A52" t="s">
        <v>158</v>
      </c>
      <c r="B52" s="9">
        <f>COUNTIF(Sta!A:A,A52)</f>
        <v>1</v>
      </c>
      <c r="C52" s="4">
        <f>COUNTIF(Sta!B:B,A52)</f>
        <v>0</v>
      </c>
      <c r="D52" s="4">
        <f t="shared" si="2"/>
        <v>1</v>
      </c>
      <c r="E52" s="11">
        <f>(COUNTIFS(Sta!$A:$A,$A52,Sta!$F:$F,"&gt;0.5") + COUNTIFS(Sta!$B:$B,$A52,Sta!$F:$F,"&gt;0.5"))/$D52</f>
        <v>1</v>
      </c>
      <c r="F52" s="8">
        <f>COUNTIFS(Sta!$A:$A,$A52,Sta!$F:$F,"&gt;0.5")/$B52</f>
        <v>1</v>
      </c>
      <c r="G52" s="8" t="e">
        <f>COUNTIFS(Sta!$B:$B,$A52,Sta!$F:$F,"&gt;0.5")/$C52</f>
        <v>#DIV/0!</v>
      </c>
      <c r="H52" s="11">
        <f>(COUNTIFS(Sta!$A:$A,$A52,Sta!$F:$F,"&gt;1.5") + COUNTIFS(Sta!$B:$B,$A52,Sta!$F:$F,"&gt;1.5"))/$D52</f>
        <v>1</v>
      </c>
      <c r="I52" s="8">
        <f>COUNTIFS(Sta!$A:$A,$A52,Sta!$F:$F,"&gt;1.5")/$B52</f>
        <v>1</v>
      </c>
      <c r="J52" s="8" t="e">
        <f>COUNTIFS(Sta!$B:$B,$A52,Sta!$F:$F,"&gt;1.5")/$C52</f>
        <v>#DIV/0!</v>
      </c>
      <c r="K52" s="11">
        <f>(COUNTIFS(Sta!$A:$A,$A52,Sta!$F:$F,"&gt;2.5") + COUNTIFS(Sta!$B:$B,$A52,Sta!$F:$F,"&gt;2.5"))/$D52</f>
        <v>1</v>
      </c>
      <c r="L52" s="8">
        <f>COUNTIFS(Sta!$A:$A,$A52,Sta!$F:$F,"&gt;2.5")/$B52</f>
        <v>1</v>
      </c>
      <c r="M52" s="8" t="e">
        <f>COUNTIFS(Sta!$B:$B,$A52,Sta!$F:$F,"&gt;2.5")/$C52</f>
        <v>#DIV/0!</v>
      </c>
      <c r="N52" s="11">
        <f>(COUNTIFS(Sta!$A:$A,$A52,Sta!$F:$F,"&gt;3.5") + COUNTIFS(Sta!$B:$B,$A52,Sta!$F:$F,"&gt;3.5"))/$D52</f>
        <v>1</v>
      </c>
      <c r="O52" s="8">
        <f>COUNTIFS(Sta!$A:$A,$A52,Sta!$F:$F,"&gt;3.5")/$B52</f>
        <v>1</v>
      </c>
      <c r="P52" s="8" t="e">
        <f>COUNTIFS(Sta!$B:$B,$A52,Sta!$F:$F,"&gt;3.5")/$C52</f>
        <v>#DIV/0!</v>
      </c>
      <c r="Q52" s="11">
        <f>(COUNTIFS(Sta!$A:$A,$A52,Sta!$D:$D,"&gt;0.5")  + COUNTIFS(Sta!$B:$B,$A52,Sta!$E:$E,"&gt;0.5"))/$D52</f>
        <v>1</v>
      </c>
      <c r="R52" s="8">
        <f>COUNTIFS(Sta!$A:$A,$A52,Sta!$D:$D,"&gt;0.5")/$B52</f>
        <v>1</v>
      </c>
      <c r="S52" s="8" t="e">
        <f>COUNTIFS(Sta!$B:$B,$A52,Sta!$E:$E,"&gt;0.5")/$C52</f>
        <v>#DIV/0!</v>
      </c>
      <c r="T52" s="11">
        <f>(COUNTIFS(Sta!$A:$A,$A52,Sta!$D:$D,"&gt;1.5")  + COUNTIFS(Sta!$B:$B,$A52,Sta!$E:$E,"&gt;1.5"))/$D52</f>
        <v>1</v>
      </c>
      <c r="U52" s="8">
        <f>COUNTIFS(Sta!$A:$A,$A52,Sta!$D:$D,"&gt;1.5")/$B52</f>
        <v>1</v>
      </c>
      <c r="V52" s="8" t="e">
        <f>COUNTIFS(Sta!$B:$B,$A52,Sta!$E:$E,"&gt;1.5")/$C52</f>
        <v>#DIV/0!</v>
      </c>
      <c r="W52" s="11">
        <f>(COUNTIFS(Sta!$A:$A,$A52,Sta!$E:E,"&gt;0.5") +COUNTIFS(Sta!$B:$B,$A52,Sta!$D:$D,"&gt;0.5"))/$D52</f>
        <v>0</v>
      </c>
      <c r="X52" s="8">
        <f>COUNTIFS(Sta!$A:$A,$A52,Sta!$E:$E,"&gt;0.5")/$B52</f>
        <v>0</v>
      </c>
      <c r="Y52" s="8" t="e">
        <f>COUNTIFS(Sta!$B:$B,$A52,Sta!$D:$D,"&gt;0.5")/$C52</f>
        <v>#DIV/0!</v>
      </c>
      <c r="Z52" s="11">
        <f>(COUNTIFS(Sta!$A:$A,$A52,Sta!$E:$E,"&gt;1.5")  + COUNTIFS(Sta!$B:$B,$A52,Sta!$D:$D,"&gt;1.5"))/$D52</f>
        <v>0</v>
      </c>
      <c r="AA52" s="8">
        <f>COUNTIFS(Sta!$A:$A,$A52,Sta!$E:$E,"&gt;1.5")/$B52</f>
        <v>0</v>
      </c>
      <c r="AB52" s="8" t="e">
        <f>COUNTIFS(Sta!$B:$B,$A52,Sta!$D:$D,"&gt;1.5")/$C52</f>
        <v>#DIV/0!</v>
      </c>
      <c r="AC52" s="11">
        <f>(COUNTIFS(Sta!$A:A,$A52,Sta!$G:$G,"y") + COUNTIFS(Sta!$B:B,$A52,Sta!$G:$G,"y"))/$D52</f>
        <v>0</v>
      </c>
      <c r="AD52" s="8">
        <f>COUNTIFS(Sta!$A:A,$A52,Sta!$G:$G,"y")/$B52</f>
        <v>0</v>
      </c>
      <c r="AE52" s="16" t="e">
        <f>COUNTIFS(Sta!$B:B,$A52,Sta!$G:$G,"y")/$C52</f>
        <v>#DIV/0!</v>
      </c>
    </row>
    <row r="53" spans="1:31" x14ac:dyDescent="0.3">
      <c r="A53" t="s">
        <v>152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1" t="e">
        <f>(COUNTIFS(Sta!$A:$A,$A53,Sta!$F:$F,"&gt;0.5") + COUNTIFS(Sta!$B:$B,$A53,Sta!$F:$F,"&gt;0.5"))/$D53</f>
        <v>#DIV/0!</v>
      </c>
      <c r="F53" s="8" t="e">
        <f>COUNTIFS(Sta!$A:$A,$A53,Sta!$F:$F,"&gt;0.5")/$B53</f>
        <v>#DIV/0!</v>
      </c>
      <c r="G53" s="8" t="e">
        <f>COUNTIFS(Sta!$B:$B,$A53,Sta!$F:$F,"&gt;0.5")/$C53</f>
        <v>#DIV/0!</v>
      </c>
      <c r="H53" s="11" t="e">
        <f>(COUNTIFS(Sta!$A:$A,$A53,Sta!$F:$F,"&gt;1.5") + COUNTIFS(Sta!$B:$B,$A53,Sta!$F:$F,"&gt;1.5"))/$D53</f>
        <v>#DIV/0!</v>
      </c>
      <c r="I53" s="8" t="e">
        <f>COUNTIFS(Sta!$A:$A,$A53,Sta!$F:$F,"&gt;1.5")/$B53</f>
        <v>#DIV/0!</v>
      </c>
      <c r="J53" s="8" t="e">
        <f>COUNTIFS(Sta!$B:$B,$A53,Sta!$F:$F,"&gt;1.5")/$C53</f>
        <v>#DIV/0!</v>
      </c>
      <c r="K53" s="11" t="e">
        <f>(COUNTIFS(Sta!$A:$A,$A53,Sta!$F:$F,"&gt;2.5") + COUNTIFS(Sta!$B:$B,$A53,Sta!$F:$F,"&gt;2.5"))/$D53</f>
        <v>#DIV/0!</v>
      </c>
      <c r="L53" s="8" t="e">
        <f>COUNTIFS(Sta!$A:$A,$A53,Sta!$F:$F,"&gt;2.5")/$B53</f>
        <v>#DIV/0!</v>
      </c>
      <c r="M53" s="8" t="e">
        <f>COUNTIFS(Sta!$B:$B,$A53,Sta!$F:$F,"&gt;2.5")/$C53</f>
        <v>#DIV/0!</v>
      </c>
      <c r="N53" s="11" t="e">
        <f>(COUNTIFS(Sta!$A:$A,$A53,Sta!$F:$F,"&gt;3.5") + COUNTIFS(Sta!$B:$B,$A53,Sta!$F:$F,"&gt;3.5"))/$D53</f>
        <v>#DIV/0!</v>
      </c>
      <c r="O53" s="8" t="e">
        <f>COUNTIFS(Sta!$A:$A,$A53,Sta!$F:$F,"&gt;3.5")/$B53</f>
        <v>#DIV/0!</v>
      </c>
      <c r="P53" s="8" t="e">
        <f>COUNTIFS(Sta!$B:$B,$A53,Sta!$F:$F,"&gt;3.5")/$C53</f>
        <v>#DIV/0!</v>
      </c>
      <c r="Q53" s="11" t="e">
        <f>(COUNTIFS(Sta!$A:$A,$A53,Sta!$D:$D,"&gt;0.5")  + COUNTIFS(Sta!$B:$B,$A53,Sta!$E:$E,"&gt;0.5"))/$D53</f>
        <v>#DIV/0!</v>
      </c>
      <c r="R53" s="8" t="e">
        <f>COUNTIFS(Sta!$A:$A,$A53,Sta!$D:$D,"&gt;0.5")/$B53</f>
        <v>#DIV/0!</v>
      </c>
      <c r="S53" s="8" t="e">
        <f>COUNTIFS(Sta!$B:$B,$A53,Sta!$E:$E,"&gt;0.5")/$C53</f>
        <v>#DIV/0!</v>
      </c>
      <c r="T53" s="11" t="e">
        <f>(COUNTIFS(Sta!$A:$A,$A53,Sta!$D:$D,"&gt;1.5")  + COUNTIFS(Sta!$B:$B,$A53,Sta!$E:$E,"&gt;1.5"))/$D53</f>
        <v>#DIV/0!</v>
      </c>
      <c r="U53" s="8" t="e">
        <f>COUNTIFS(Sta!$A:$A,$A53,Sta!$D:$D,"&gt;1.5")/$B53</f>
        <v>#DIV/0!</v>
      </c>
      <c r="V53" s="8" t="e">
        <f>COUNTIFS(Sta!$B:$B,$A53,Sta!$E:$E,"&gt;1.5")/$C53</f>
        <v>#DIV/0!</v>
      </c>
      <c r="W53" s="11" t="e">
        <f>(COUNTIFS(Sta!$A:$A,$A53,Sta!$E:E,"&gt;0.5") +COUNTIFS(Sta!$B:$B,$A53,Sta!$D:$D,"&gt;0.5"))/$D53</f>
        <v>#DIV/0!</v>
      </c>
      <c r="X53" s="8" t="e">
        <f>COUNTIFS(Sta!$A:$A,$A53,Sta!$E:$E,"&gt;0.5")/$B53</f>
        <v>#DIV/0!</v>
      </c>
      <c r="Y53" s="8" t="e">
        <f>COUNTIFS(Sta!$B:$B,$A53,Sta!$D:$D,"&gt;0.5")/$C53</f>
        <v>#DIV/0!</v>
      </c>
      <c r="Z53" s="11" t="e">
        <f>(COUNTIFS(Sta!$A:$A,$A53,Sta!$E:$E,"&gt;1.5")  + COUNTIFS(Sta!$B:$B,$A53,Sta!$D:$D,"&gt;1.5"))/$D53</f>
        <v>#DIV/0!</v>
      </c>
      <c r="AA53" s="8" t="e">
        <f>COUNTIFS(Sta!$A:$A,$A53,Sta!$E:$E,"&gt;1.5")/$B53</f>
        <v>#DIV/0!</v>
      </c>
      <c r="AB53" s="8" t="e">
        <f>COUNTIFS(Sta!$B:$B,$A53,Sta!$D:$D,"&gt;1.5")/$C53</f>
        <v>#DIV/0!</v>
      </c>
      <c r="AC53" s="11" t="e">
        <f>(COUNTIFS(Sta!$A:A,$A53,Sta!$G:$G,"y") + COUNTIFS(Sta!$B:B,$A53,Sta!$G:$G,"y"))/$D53</f>
        <v>#DIV/0!</v>
      </c>
      <c r="AD53" s="8" t="e">
        <f>COUNTIFS(Sta!$A:A,$A53,Sta!$G:$G,"y")/$B53</f>
        <v>#DIV/0!</v>
      </c>
      <c r="AE53" s="16" t="e">
        <f>COUNTIFS(Sta!$B:B,$A53,Sta!$G:$G,"y")/$C53</f>
        <v>#DIV/0!</v>
      </c>
    </row>
    <row r="54" spans="1:31" x14ac:dyDescent="0.3">
      <c r="A54" t="s">
        <v>494</v>
      </c>
      <c r="B54" s="9">
        <f>COUNTIF(Sta!A:A,A54)</f>
        <v>7</v>
      </c>
      <c r="C54" s="4">
        <f>COUNTIF(Sta!B:B,A54)</f>
        <v>6</v>
      </c>
      <c r="D54" s="4">
        <f t="shared" si="2"/>
        <v>13</v>
      </c>
      <c r="E54" s="11">
        <f>(COUNTIFS(Sta!$A:$A,$A54,Sta!$F:$F,"&gt;0.5") + COUNTIFS(Sta!$B:$B,$A54,Sta!$F:$F,"&gt;0.5"))/$D54</f>
        <v>0.69230769230769229</v>
      </c>
      <c r="F54" s="8">
        <f>COUNTIFS(Sta!$A:$A,$A54,Sta!$F:$F,"&gt;0.5")/$B54</f>
        <v>0.8571428571428571</v>
      </c>
      <c r="G54" s="8">
        <f>COUNTIFS(Sta!$B:$B,$A54,Sta!$F:$F,"&gt;0.5")/$C54</f>
        <v>0.5</v>
      </c>
      <c r="H54" s="11">
        <f>(COUNTIFS(Sta!$A:$A,$A54,Sta!$F:$F,"&gt;1.5") + COUNTIFS(Sta!$B:$B,$A54,Sta!$F:$F,"&gt;1.5"))/$D54</f>
        <v>0.38461538461538464</v>
      </c>
      <c r="I54" s="8">
        <f>COUNTIFS(Sta!$A:$A,$A54,Sta!$F:$F,"&gt;1.5")/$B54</f>
        <v>0.42857142857142855</v>
      </c>
      <c r="J54" s="8">
        <f>COUNTIFS(Sta!$B:$B,$A54,Sta!$F:$F,"&gt;1.5")/$C54</f>
        <v>0.33333333333333331</v>
      </c>
      <c r="K54" s="11">
        <f>(COUNTIFS(Sta!$A:$A,$A54,Sta!$F:$F,"&gt;2.5") + COUNTIFS(Sta!$B:$B,$A54,Sta!$F:$F,"&gt;2.5"))/$D54</f>
        <v>0.38461538461538464</v>
      </c>
      <c r="L54" s="8">
        <f>COUNTIFS(Sta!$A:$A,$A54,Sta!$F:$F,"&gt;2.5")/$B54</f>
        <v>0.42857142857142855</v>
      </c>
      <c r="M54" s="8">
        <f>COUNTIFS(Sta!$B:$B,$A54,Sta!$F:$F,"&gt;2.5")/$C54</f>
        <v>0.33333333333333331</v>
      </c>
      <c r="N54" s="11">
        <f>(COUNTIFS(Sta!$A:$A,$A54,Sta!$F:$F,"&gt;3.5") + COUNTIFS(Sta!$B:$B,$A54,Sta!$F:$F,"&gt;3.5"))/$D54</f>
        <v>0.30769230769230771</v>
      </c>
      <c r="O54" s="8">
        <f>COUNTIFS(Sta!$A:$A,$A54,Sta!$F:$F,"&gt;3.5")/$B54</f>
        <v>0.2857142857142857</v>
      </c>
      <c r="P54" s="8">
        <f>COUNTIFS(Sta!$B:$B,$A54,Sta!$F:$F,"&gt;3.5")/$C54</f>
        <v>0.33333333333333331</v>
      </c>
      <c r="Q54" s="11">
        <f>(COUNTIFS(Sta!$A:$A,$A54,Sta!$D:$D,"&gt;0.5")  + COUNTIFS(Sta!$B:$B,$A54,Sta!$E:$E,"&gt;0.5"))/$D54</f>
        <v>0.53846153846153844</v>
      </c>
      <c r="R54" s="8">
        <f>COUNTIFS(Sta!$A:$A,$A54,Sta!$D:$D,"&gt;0.5")/$B54</f>
        <v>0.7142857142857143</v>
      </c>
      <c r="S54" s="8">
        <f>COUNTIFS(Sta!$B:$B,$A54,Sta!$E:$E,"&gt;0.5")/$C54</f>
        <v>0.33333333333333331</v>
      </c>
      <c r="T54" s="11">
        <f>(COUNTIFS(Sta!$A:$A,$A54,Sta!$D:$D,"&gt;1.5")  + COUNTIFS(Sta!$B:$B,$A54,Sta!$E:$E,"&gt;1.5"))/$D54</f>
        <v>0.30769230769230771</v>
      </c>
      <c r="U54" s="8">
        <f>COUNTIFS(Sta!$A:$A,$A54,Sta!$D:$D,"&gt;1.5")/$B54</f>
        <v>0.42857142857142855</v>
      </c>
      <c r="V54" s="8">
        <f>COUNTIFS(Sta!$B:$B,$A54,Sta!$E:$E,"&gt;1.5")/$C54</f>
        <v>0.16666666666666666</v>
      </c>
      <c r="W54" s="11">
        <f>(COUNTIFS(Sta!$A:$A,$A54,Sta!$E:E,"&gt;0.5") +COUNTIFS(Sta!$B:$B,$A54,Sta!$D:$D,"&gt;0.5"))/$D54</f>
        <v>0.46153846153846156</v>
      </c>
      <c r="X54" s="8">
        <f>COUNTIFS(Sta!$A:$A,$A54,Sta!$E:$E,"&gt;0.5")/$B54</f>
        <v>0.42857142857142855</v>
      </c>
      <c r="Y54" s="8">
        <f>COUNTIFS(Sta!$B:$B,$A54,Sta!$D:$D,"&gt;0.5")/$C54</f>
        <v>0.5</v>
      </c>
      <c r="Z54" s="11">
        <f>(COUNTIFS(Sta!$A:$A,$A54,Sta!$E:$E,"&gt;1.5")  + COUNTIFS(Sta!$B:$B,$A54,Sta!$D:$D,"&gt;1.5"))/$D54</f>
        <v>0.30769230769230771</v>
      </c>
      <c r="AA54" s="8">
        <f>COUNTIFS(Sta!$A:$A,$A54,Sta!$E:$E,"&gt;1.5")/$B54</f>
        <v>0.2857142857142857</v>
      </c>
      <c r="AB54" s="8">
        <f>COUNTIFS(Sta!$B:$B,$A54,Sta!$D:$D,"&gt;1.5")/$C54</f>
        <v>0.33333333333333331</v>
      </c>
      <c r="AC54" s="11">
        <f>(COUNTIFS(Sta!$A:A,$A54,Sta!$G:$G,"y") + COUNTIFS(Sta!$B:B,$A54,Sta!$G:$G,"y"))/$D54</f>
        <v>0.30769230769230771</v>
      </c>
      <c r="AD54" s="8">
        <f>COUNTIFS(Sta!$A:A,$A54,Sta!$G:$G,"y")/$B54</f>
        <v>0.2857142857142857</v>
      </c>
      <c r="AE54" s="16">
        <f>COUNTIFS(Sta!$B:B,$A54,Sta!$G:$G,"y")/$C54</f>
        <v>0.33333333333333331</v>
      </c>
    </row>
    <row r="55" spans="1:31" x14ac:dyDescent="0.3">
      <c r="A55" t="s">
        <v>644</v>
      </c>
      <c r="B55" s="9">
        <f>COUNTIF(Sta!A:A,A55)</f>
        <v>1</v>
      </c>
      <c r="C55" s="4">
        <f>COUNTIF(Sta!B:B,A55)</f>
        <v>1</v>
      </c>
      <c r="D55" s="4">
        <f t="shared" si="2"/>
        <v>2</v>
      </c>
      <c r="E55" s="11">
        <f>(COUNTIFS(Sta!$A:$A,$A55,Sta!$F:$F,"&gt;0.5") + COUNTIFS(Sta!$B:$B,$A55,Sta!$F:$F,"&gt;0.5"))/$D55</f>
        <v>1</v>
      </c>
      <c r="F55" s="8">
        <f>COUNTIFS(Sta!$A:$A,$A55,Sta!$F:$F,"&gt;0.5")/$B55</f>
        <v>1</v>
      </c>
      <c r="G55" s="8">
        <f>COUNTIFS(Sta!$B:$B,$A55,Sta!$F:$F,"&gt;0.5")/$C55</f>
        <v>1</v>
      </c>
      <c r="H55" s="11">
        <f>(COUNTIFS(Sta!$A:$A,$A55,Sta!$F:$F,"&gt;1.5") + COUNTIFS(Sta!$B:$B,$A55,Sta!$F:$F,"&gt;1.5"))/$D55</f>
        <v>0</v>
      </c>
      <c r="I55" s="8">
        <f>COUNTIFS(Sta!$A:$A,$A55,Sta!$F:$F,"&gt;1.5")/$B55</f>
        <v>0</v>
      </c>
      <c r="J55" s="8">
        <f>COUNTIFS(Sta!$B:$B,$A55,Sta!$F:$F,"&gt;1.5")/$C55</f>
        <v>0</v>
      </c>
      <c r="K55" s="11">
        <f>(COUNTIFS(Sta!$A:$A,$A55,Sta!$F:$F,"&gt;2.5") + COUNTIFS(Sta!$B:$B,$A55,Sta!$F:$F,"&gt;2.5"))/$D55</f>
        <v>0</v>
      </c>
      <c r="L55" s="8">
        <f>COUNTIFS(Sta!$A:$A,$A55,Sta!$F:$F,"&gt;2.5")/$B55</f>
        <v>0</v>
      </c>
      <c r="M55" s="8">
        <f>COUNTIFS(Sta!$B:$B,$A55,Sta!$F:$F,"&gt;2.5")/$C55</f>
        <v>0</v>
      </c>
      <c r="N55" s="11">
        <f>(COUNTIFS(Sta!$A:$A,$A55,Sta!$F:$F,"&gt;3.5") + COUNTIFS(Sta!$B:$B,$A55,Sta!$F:$F,"&gt;3.5"))/$D55</f>
        <v>0</v>
      </c>
      <c r="O55" s="8">
        <f>COUNTIFS(Sta!$A:$A,$A55,Sta!$F:$F,"&gt;3.5")/$B55</f>
        <v>0</v>
      </c>
      <c r="P55" s="8">
        <f>COUNTIFS(Sta!$B:$B,$A55,Sta!$F:$F,"&gt;3.5")/$C55</f>
        <v>0</v>
      </c>
      <c r="Q55" s="11">
        <f>(COUNTIFS(Sta!$A:$A,$A55,Sta!$D:$D,"&gt;0.5")  + COUNTIFS(Sta!$B:$B,$A55,Sta!$E:$E,"&gt;0.5"))/$D55</f>
        <v>0.5</v>
      </c>
      <c r="R55" s="8">
        <f>COUNTIFS(Sta!$A:$A,$A55,Sta!$D:$D,"&gt;0.5")/$B55</f>
        <v>1</v>
      </c>
      <c r="S55" s="8">
        <f>COUNTIFS(Sta!$B:$B,$A55,Sta!$E:$E,"&gt;0.5")/$C55</f>
        <v>0</v>
      </c>
      <c r="T55" s="11">
        <f>(COUNTIFS(Sta!$A:$A,$A55,Sta!$D:$D,"&gt;1.5")  + COUNTIFS(Sta!$B:$B,$A55,Sta!$E:$E,"&gt;1.5"))/$D55</f>
        <v>0</v>
      </c>
      <c r="U55" s="8">
        <f>COUNTIFS(Sta!$A:$A,$A55,Sta!$D:$D,"&gt;1.5")/$B55</f>
        <v>0</v>
      </c>
      <c r="V55" s="8">
        <f>COUNTIFS(Sta!$B:$B,$A55,Sta!$E:$E,"&gt;1.5")/$C55</f>
        <v>0</v>
      </c>
      <c r="W55" s="11">
        <f>(COUNTIFS(Sta!$A:$A,$A55,Sta!$E:E,"&gt;0.5") +COUNTIFS(Sta!$B:$B,$A55,Sta!$D:$D,"&gt;0.5"))/$D55</f>
        <v>0.5</v>
      </c>
      <c r="X55" s="8">
        <f>COUNTIFS(Sta!$A:$A,$A55,Sta!$E:$E,"&gt;0.5")/$B55</f>
        <v>0</v>
      </c>
      <c r="Y55" s="8">
        <f>COUNTIFS(Sta!$B:$B,$A55,Sta!$D:$D,"&gt;0.5")/$C55</f>
        <v>1</v>
      </c>
      <c r="Z55" s="11">
        <f>(COUNTIFS(Sta!$A:$A,$A55,Sta!$E:$E,"&gt;1.5")  + COUNTIFS(Sta!$B:$B,$A55,Sta!$D:$D,"&gt;1.5"))/$D55</f>
        <v>0</v>
      </c>
      <c r="AA55" s="8">
        <f>COUNTIFS(Sta!$A:$A,$A55,Sta!$E:$E,"&gt;1.5")/$B55</f>
        <v>0</v>
      </c>
      <c r="AB55" s="8">
        <f>COUNTIFS(Sta!$B:$B,$A55,Sta!$D:$D,"&gt;1.5")/$C55</f>
        <v>0</v>
      </c>
      <c r="AC55" s="11">
        <f>(COUNTIFS(Sta!$A:A,$A55,Sta!$G:$G,"y") + COUNTIFS(Sta!$B:B,$A55,Sta!$G:$G,"y"))/$D55</f>
        <v>0</v>
      </c>
      <c r="AD55" s="8">
        <f>COUNTIFS(Sta!$A:A,$A55,Sta!$G:$G,"y")/$B55</f>
        <v>0</v>
      </c>
      <c r="AE55" s="16">
        <f>COUNTIFS(Sta!$B:B,$A55,Sta!$G:$G,"y")/$C55</f>
        <v>0</v>
      </c>
    </row>
    <row r="56" spans="1:31" x14ac:dyDescent="0.3">
      <c r="A56" t="s">
        <v>604</v>
      </c>
      <c r="B56" s="9">
        <f>COUNTIF(Sta!A:A,A56)</f>
        <v>3</v>
      </c>
      <c r="C56" s="4">
        <f>COUNTIF(Sta!B:B,A56)</f>
        <v>2</v>
      </c>
      <c r="D56" s="4">
        <f t="shared" si="2"/>
        <v>5</v>
      </c>
      <c r="E56" s="11">
        <f>(COUNTIFS(Sta!$A:$A,$A56,Sta!$F:$F,"&gt;0.5") + COUNTIFS(Sta!$B:$B,$A56,Sta!$F:$F,"&gt;0.5"))/$D56</f>
        <v>1</v>
      </c>
      <c r="F56" s="8">
        <f>COUNTIFS(Sta!$A:$A,$A56,Sta!$F:$F,"&gt;0.5")/$B56</f>
        <v>1</v>
      </c>
      <c r="G56" s="8">
        <f>COUNTIFS(Sta!$B:$B,$A56,Sta!$F:$F,"&gt;0.5")/$C56</f>
        <v>1</v>
      </c>
      <c r="H56" s="11">
        <f>(COUNTIFS(Sta!$A:$A,$A56,Sta!$F:$F,"&gt;1.5") + COUNTIFS(Sta!$B:$B,$A56,Sta!$F:$F,"&gt;1.5"))/$D56</f>
        <v>0.8</v>
      </c>
      <c r="I56" s="8">
        <f>COUNTIFS(Sta!$A:$A,$A56,Sta!$F:$F,"&gt;1.5")/$B56</f>
        <v>0.66666666666666663</v>
      </c>
      <c r="J56" s="8">
        <f>COUNTIFS(Sta!$B:$B,$A56,Sta!$F:$F,"&gt;1.5")/$C56</f>
        <v>1</v>
      </c>
      <c r="K56" s="11">
        <f>(COUNTIFS(Sta!$A:$A,$A56,Sta!$F:$F,"&gt;2.5") + COUNTIFS(Sta!$B:$B,$A56,Sta!$F:$F,"&gt;2.5"))/$D56</f>
        <v>0.6</v>
      </c>
      <c r="L56" s="8">
        <f>COUNTIFS(Sta!$A:$A,$A56,Sta!$F:$F,"&gt;2.5")/$B56</f>
        <v>0.66666666666666663</v>
      </c>
      <c r="M56" s="8">
        <f>COUNTIFS(Sta!$B:$B,$A56,Sta!$F:$F,"&gt;2.5")/$C56</f>
        <v>0.5</v>
      </c>
      <c r="N56" s="11">
        <f>(COUNTIFS(Sta!$A:$A,$A56,Sta!$F:$F,"&gt;3.5") + COUNTIFS(Sta!$B:$B,$A56,Sta!$F:$F,"&gt;3.5"))/$D56</f>
        <v>0.2</v>
      </c>
      <c r="O56" s="8">
        <f>COUNTIFS(Sta!$A:$A,$A56,Sta!$F:$F,"&gt;3.5")/$B56</f>
        <v>0.33333333333333331</v>
      </c>
      <c r="P56" s="8">
        <f>COUNTIFS(Sta!$B:$B,$A56,Sta!$F:$F,"&gt;3.5")/$C56</f>
        <v>0</v>
      </c>
      <c r="Q56" s="11">
        <f>(COUNTIFS(Sta!$A:$A,$A56,Sta!$D:$D,"&gt;0.5")  + COUNTIFS(Sta!$B:$B,$A56,Sta!$E:$E,"&gt;0.5"))/$D56</f>
        <v>0.8</v>
      </c>
      <c r="R56" s="8">
        <f>COUNTIFS(Sta!$A:$A,$A56,Sta!$D:$D,"&gt;0.5")/$B56</f>
        <v>0.66666666666666663</v>
      </c>
      <c r="S56" s="8">
        <f>COUNTIFS(Sta!$B:$B,$A56,Sta!$E:$E,"&gt;0.5")/$C56</f>
        <v>1</v>
      </c>
      <c r="T56" s="11">
        <f>(COUNTIFS(Sta!$A:$A,$A56,Sta!$D:$D,"&gt;1.5")  + COUNTIFS(Sta!$B:$B,$A56,Sta!$E:$E,"&gt;1.5"))/$D56</f>
        <v>0.6</v>
      </c>
      <c r="U56" s="8">
        <f>COUNTIFS(Sta!$A:$A,$A56,Sta!$D:$D,"&gt;1.5")/$B56</f>
        <v>0.33333333333333331</v>
      </c>
      <c r="V56" s="8">
        <f>COUNTIFS(Sta!$B:$B,$A56,Sta!$E:$E,"&gt;1.5")/$C56</f>
        <v>1</v>
      </c>
      <c r="W56" s="11">
        <f>(COUNTIFS(Sta!$A:$A,$A56,Sta!$E:E,"&gt;0.5") +COUNTIFS(Sta!$B:$B,$A56,Sta!$D:$D,"&gt;0.5"))/$D56</f>
        <v>0.8</v>
      </c>
      <c r="X56" s="8">
        <f>COUNTIFS(Sta!$A:$A,$A56,Sta!$E:$E,"&gt;0.5")/$B56</f>
        <v>1</v>
      </c>
      <c r="Y56" s="8">
        <f>COUNTIFS(Sta!$B:$B,$A56,Sta!$D:$D,"&gt;0.5")/$C56</f>
        <v>0.5</v>
      </c>
      <c r="Z56" s="11">
        <f>(COUNTIFS(Sta!$A:$A,$A56,Sta!$E:$E,"&gt;1.5")  + COUNTIFS(Sta!$B:$B,$A56,Sta!$D:$D,"&gt;1.5"))/$D56</f>
        <v>0.4</v>
      </c>
      <c r="AA56" s="8">
        <f>COUNTIFS(Sta!$A:$A,$A56,Sta!$E:$E,"&gt;1.5")/$B56</f>
        <v>0.66666666666666663</v>
      </c>
      <c r="AB56" s="8">
        <f>COUNTIFS(Sta!$B:$B,$A56,Sta!$D:$D,"&gt;1.5")/$C56</f>
        <v>0</v>
      </c>
      <c r="AC56" s="11">
        <f>(COUNTIFS(Sta!$A:A,$A56,Sta!$G:$G,"y") + COUNTIFS(Sta!$B:B,$A56,Sta!$G:$G,"y"))/$D56</f>
        <v>0.6</v>
      </c>
      <c r="AD56" s="8">
        <f>COUNTIFS(Sta!$A:A,$A56,Sta!$G:$G,"y")/$B56</f>
        <v>0.66666666666666663</v>
      </c>
      <c r="AE56" s="16">
        <f>COUNTIFS(Sta!$B:B,$A56,Sta!$G:$G,"y")/$C56</f>
        <v>0.5</v>
      </c>
    </row>
    <row r="57" spans="1:31" x14ac:dyDescent="0.3">
      <c r="A57" t="s">
        <v>300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1" t="e">
        <f>(COUNTIFS(Sta!$A:$A,$A57,Sta!$F:$F,"&gt;0.5") + COUNTIFS(Sta!$B:$B,$A57,Sta!$F:$F,"&gt;0.5"))/$D57</f>
        <v>#DIV/0!</v>
      </c>
      <c r="F57" s="8" t="e">
        <f>COUNTIFS(Sta!$A:$A,$A57,Sta!$F:$F,"&gt;0.5")/$B57</f>
        <v>#DIV/0!</v>
      </c>
      <c r="G57" s="8" t="e">
        <f>COUNTIFS(Sta!$B:$B,$A57,Sta!$F:$F,"&gt;0.5")/$C57</f>
        <v>#DIV/0!</v>
      </c>
      <c r="H57" s="11" t="e">
        <f>(COUNTIFS(Sta!$A:$A,$A57,Sta!$F:$F,"&gt;1.5") + COUNTIFS(Sta!$B:$B,$A57,Sta!$F:$F,"&gt;1.5"))/$D57</f>
        <v>#DIV/0!</v>
      </c>
      <c r="I57" s="8" t="e">
        <f>COUNTIFS(Sta!$A:$A,$A57,Sta!$F:$F,"&gt;1.5")/$B57</f>
        <v>#DIV/0!</v>
      </c>
      <c r="J57" s="8" t="e">
        <f>COUNTIFS(Sta!$B:$B,$A57,Sta!$F:$F,"&gt;1.5")/$C57</f>
        <v>#DIV/0!</v>
      </c>
      <c r="K57" s="11" t="e">
        <f>(COUNTIFS(Sta!$A:$A,$A57,Sta!$F:$F,"&gt;2.5") + COUNTIFS(Sta!$B:$B,$A57,Sta!$F:$F,"&gt;2.5"))/$D57</f>
        <v>#DIV/0!</v>
      </c>
      <c r="L57" s="8" t="e">
        <f>COUNTIFS(Sta!$A:$A,$A57,Sta!$F:$F,"&gt;2.5")/$B57</f>
        <v>#DIV/0!</v>
      </c>
      <c r="M57" s="8" t="e">
        <f>COUNTIFS(Sta!$B:$B,$A57,Sta!$F:$F,"&gt;2.5")/$C57</f>
        <v>#DIV/0!</v>
      </c>
      <c r="N57" s="11" t="e">
        <f>(COUNTIFS(Sta!$A:$A,$A57,Sta!$F:$F,"&gt;3.5") + COUNTIFS(Sta!$B:$B,$A57,Sta!$F:$F,"&gt;3.5"))/$D57</f>
        <v>#DIV/0!</v>
      </c>
      <c r="O57" s="8" t="e">
        <f>COUNTIFS(Sta!$A:$A,$A57,Sta!$F:$F,"&gt;3.5")/$B57</f>
        <v>#DIV/0!</v>
      </c>
      <c r="P57" s="8" t="e">
        <f>COUNTIFS(Sta!$B:$B,$A57,Sta!$F:$F,"&gt;3.5")/$C57</f>
        <v>#DIV/0!</v>
      </c>
      <c r="Q57" s="11" t="e">
        <f>(COUNTIFS(Sta!$A:$A,$A57,Sta!$D:$D,"&gt;0.5")  + COUNTIFS(Sta!$B:$B,$A57,Sta!$E:$E,"&gt;0.5"))/$D57</f>
        <v>#DIV/0!</v>
      </c>
      <c r="R57" s="8" t="e">
        <f>COUNTIFS(Sta!$A:$A,$A57,Sta!$D:$D,"&gt;0.5")/$B57</f>
        <v>#DIV/0!</v>
      </c>
      <c r="S57" s="8" t="e">
        <f>COUNTIFS(Sta!$B:$B,$A57,Sta!$E:$E,"&gt;0.5")/$C57</f>
        <v>#DIV/0!</v>
      </c>
      <c r="T57" s="11" t="e">
        <f>(COUNTIFS(Sta!$A:$A,$A57,Sta!$D:$D,"&gt;1.5")  + COUNTIFS(Sta!$B:$B,$A57,Sta!$E:$E,"&gt;1.5"))/$D57</f>
        <v>#DIV/0!</v>
      </c>
      <c r="U57" s="8" t="e">
        <f>COUNTIFS(Sta!$A:$A,$A57,Sta!$D:$D,"&gt;1.5")/$B57</f>
        <v>#DIV/0!</v>
      </c>
      <c r="V57" s="8" t="e">
        <f>COUNTIFS(Sta!$B:$B,$A57,Sta!$E:$E,"&gt;1.5")/$C57</f>
        <v>#DIV/0!</v>
      </c>
      <c r="W57" s="11" t="e">
        <f>(COUNTIFS(Sta!$A:$A,$A57,Sta!$E:E,"&gt;0.5") +COUNTIFS(Sta!$B:$B,$A57,Sta!$D:$D,"&gt;0.5"))/$D57</f>
        <v>#DIV/0!</v>
      </c>
      <c r="X57" s="8" t="e">
        <f>COUNTIFS(Sta!$A:$A,$A57,Sta!$E:$E,"&gt;0.5")/$B57</f>
        <v>#DIV/0!</v>
      </c>
      <c r="Y57" s="8" t="e">
        <f>COUNTIFS(Sta!$B:$B,$A57,Sta!$D:$D,"&gt;0.5")/$C57</f>
        <v>#DIV/0!</v>
      </c>
      <c r="Z57" s="11" t="e">
        <f>(COUNTIFS(Sta!$A:$A,$A57,Sta!$E:$E,"&gt;1.5")  + COUNTIFS(Sta!$B:$B,$A57,Sta!$D:$D,"&gt;1.5"))/$D57</f>
        <v>#DIV/0!</v>
      </c>
      <c r="AA57" s="8" t="e">
        <f>COUNTIFS(Sta!$A:$A,$A57,Sta!$E:$E,"&gt;1.5")/$B57</f>
        <v>#DIV/0!</v>
      </c>
      <c r="AB57" s="8" t="e">
        <f>COUNTIFS(Sta!$B:$B,$A57,Sta!$D:$D,"&gt;1.5")/$C57</f>
        <v>#DIV/0!</v>
      </c>
      <c r="AC57" s="11" t="e">
        <f>(COUNTIFS(Sta!$A:A,$A57,Sta!$G:$G,"y") + COUNTIFS(Sta!$B:B,$A57,Sta!$G:$G,"y"))/$D57</f>
        <v>#DIV/0!</v>
      </c>
      <c r="AD57" s="8" t="e">
        <f>COUNTIFS(Sta!$A:A,$A57,Sta!$G:$G,"y")/$B57</f>
        <v>#DIV/0!</v>
      </c>
      <c r="AE57" s="16" t="e">
        <f>COUNTIFS(Sta!$B:B,$A57,Sta!$G:$G,"y")/$C57</f>
        <v>#DIV/0!</v>
      </c>
    </row>
    <row r="58" spans="1:31" x14ac:dyDescent="0.3">
      <c r="A58" t="s">
        <v>197</v>
      </c>
      <c r="B58" s="9">
        <f>COUNTIF(Sta!A:A,A58)</f>
        <v>1</v>
      </c>
      <c r="C58" s="4">
        <f>COUNTIF(Sta!B:B,A58)</f>
        <v>1</v>
      </c>
      <c r="D58" s="4">
        <f t="shared" si="2"/>
        <v>2</v>
      </c>
      <c r="E58" s="11">
        <f>(COUNTIFS(Sta!$A:$A,$A58,Sta!$F:$F,"&gt;0.5") + COUNTIFS(Sta!$B:$B,$A58,Sta!$F:$F,"&gt;0.5"))/$D58</f>
        <v>1</v>
      </c>
      <c r="F58" s="8">
        <f>COUNTIFS(Sta!$A:$A,$A58,Sta!$F:$F,"&gt;0.5")/$B58</f>
        <v>1</v>
      </c>
      <c r="G58" s="8">
        <f>COUNTIFS(Sta!$B:$B,$A58,Sta!$F:$F,"&gt;0.5")/$C58</f>
        <v>1</v>
      </c>
      <c r="H58" s="11">
        <f>(COUNTIFS(Sta!$A:$A,$A58,Sta!$F:$F,"&gt;1.5") + COUNTIFS(Sta!$B:$B,$A58,Sta!$F:$F,"&gt;1.5"))/$D58</f>
        <v>0.5</v>
      </c>
      <c r="I58" s="8">
        <f>COUNTIFS(Sta!$A:$A,$A58,Sta!$F:$F,"&gt;1.5")/$B58</f>
        <v>0</v>
      </c>
      <c r="J58" s="8">
        <f>COUNTIFS(Sta!$B:$B,$A58,Sta!$F:$F,"&gt;1.5")/$C58</f>
        <v>1</v>
      </c>
      <c r="K58" s="11">
        <f>(COUNTIFS(Sta!$A:$A,$A58,Sta!$F:$F,"&gt;2.5") + COUNTIFS(Sta!$B:$B,$A58,Sta!$F:$F,"&gt;2.5"))/$D58</f>
        <v>0</v>
      </c>
      <c r="L58" s="8">
        <f>COUNTIFS(Sta!$A:$A,$A58,Sta!$F:$F,"&gt;2.5")/$B58</f>
        <v>0</v>
      </c>
      <c r="M58" s="8">
        <f>COUNTIFS(Sta!$B:$B,$A58,Sta!$F:$F,"&gt;2.5")/$C58</f>
        <v>0</v>
      </c>
      <c r="N58" s="11">
        <f>(COUNTIFS(Sta!$A:$A,$A58,Sta!$F:$F,"&gt;3.5") + COUNTIFS(Sta!$B:$B,$A58,Sta!$F:$F,"&gt;3.5"))/$D58</f>
        <v>0</v>
      </c>
      <c r="O58" s="8">
        <f>COUNTIFS(Sta!$A:$A,$A58,Sta!$F:$F,"&gt;3.5")/$B58</f>
        <v>0</v>
      </c>
      <c r="P58" s="8">
        <f>COUNTIFS(Sta!$B:$B,$A58,Sta!$F:$F,"&gt;3.5")/$C58</f>
        <v>0</v>
      </c>
      <c r="Q58" s="11">
        <f>(COUNTIFS(Sta!$A:$A,$A58,Sta!$D:$D,"&gt;0.5")  + COUNTIFS(Sta!$B:$B,$A58,Sta!$E:$E,"&gt;0.5"))/$D58</f>
        <v>0.5</v>
      </c>
      <c r="R58" s="8">
        <f>COUNTIFS(Sta!$A:$A,$A58,Sta!$D:$D,"&gt;0.5")/$B58</f>
        <v>1</v>
      </c>
      <c r="S58" s="8">
        <f>COUNTIFS(Sta!$B:$B,$A58,Sta!$E:$E,"&gt;0.5")/$C58</f>
        <v>0</v>
      </c>
      <c r="T58" s="11">
        <f>(COUNTIFS(Sta!$A:$A,$A58,Sta!$D:$D,"&gt;1.5")  + COUNTIFS(Sta!$B:$B,$A58,Sta!$E:$E,"&gt;1.5"))/$D58</f>
        <v>0</v>
      </c>
      <c r="U58" s="8">
        <f>COUNTIFS(Sta!$A:$A,$A58,Sta!$D:$D,"&gt;1.5")/$B58</f>
        <v>0</v>
      </c>
      <c r="V58" s="8">
        <f>COUNTIFS(Sta!$B:$B,$A58,Sta!$E:$E,"&gt;1.5")/$C58</f>
        <v>0</v>
      </c>
      <c r="W58" s="11">
        <f>(COUNTIFS(Sta!$A:$A,$A58,Sta!$E:E,"&gt;0.5") +COUNTIFS(Sta!$B:$B,$A58,Sta!$D:$D,"&gt;0.5"))/$D58</f>
        <v>0.5</v>
      </c>
      <c r="X58" s="8">
        <f>COUNTIFS(Sta!$A:$A,$A58,Sta!$E:$E,"&gt;0.5")/$B58</f>
        <v>0</v>
      </c>
      <c r="Y58" s="8">
        <f>COUNTIFS(Sta!$B:$B,$A58,Sta!$D:$D,"&gt;0.5")/$C58</f>
        <v>1</v>
      </c>
      <c r="Z58" s="11">
        <f>(COUNTIFS(Sta!$A:$A,$A58,Sta!$E:$E,"&gt;1.5")  + COUNTIFS(Sta!$B:$B,$A58,Sta!$D:$D,"&gt;1.5"))/$D58</f>
        <v>0.5</v>
      </c>
      <c r="AA58" s="8">
        <f>COUNTIFS(Sta!$A:$A,$A58,Sta!$E:$E,"&gt;1.5")/$B58</f>
        <v>0</v>
      </c>
      <c r="AB58" s="8">
        <f>COUNTIFS(Sta!$B:$B,$A58,Sta!$D:$D,"&gt;1.5")/$C58</f>
        <v>1</v>
      </c>
      <c r="AC58" s="11">
        <f>(COUNTIFS(Sta!$A:A,$A58,Sta!$G:$G,"y") + COUNTIFS(Sta!$B:B,$A58,Sta!$G:$G,"y"))/$D58</f>
        <v>0</v>
      </c>
      <c r="AD58" s="8">
        <f>COUNTIFS(Sta!$A:A,$A58,Sta!$G:$G,"y")/$B58</f>
        <v>0</v>
      </c>
      <c r="AE58" s="16">
        <f>COUNTIFS(Sta!$B:B,$A58,Sta!$G:$G,"y")/$C58</f>
        <v>0</v>
      </c>
    </row>
    <row r="59" spans="1:31" x14ac:dyDescent="0.3">
      <c r="A59" t="s">
        <v>664</v>
      </c>
      <c r="B59" s="9">
        <f>COUNTIF(Sta!A:A,A59)</f>
        <v>2</v>
      </c>
      <c r="C59" s="4">
        <f>COUNTIF(Sta!B:B,A59)</f>
        <v>2</v>
      </c>
      <c r="D59" s="4">
        <f t="shared" si="2"/>
        <v>4</v>
      </c>
      <c r="E59" s="11">
        <f>(COUNTIFS(Sta!$A:$A,$A59,Sta!$F:$F,"&gt;0.5") + COUNTIFS(Sta!$B:$B,$A59,Sta!$F:$F,"&gt;0.5"))/$D59</f>
        <v>1</v>
      </c>
      <c r="F59" s="8">
        <f>COUNTIFS(Sta!$A:$A,$A59,Sta!$F:$F,"&gt;0.5")/$B59</f>
        <v>1</v>
      </c>
      <c r="G59" s="8">
        <f>COUNTIFS(Sta!$B:$B,$A59,Sta!$F:$F,"&gt;0.5")/$C59</f>
        <v>1</v>
      </c>
      <c r="H59" s="11">
        <f>(COUNTIFS(Sta!$A:$A,$A59,Sta!$F:$F,"&gt;1.5") + COUNTIFS(Sta!$B:$B,$A59,Sta!$F:$F,"&gt;1.5"))/$D59</f>
        <v>1</v>
      </c>
      <c r="I59" s="8">
        <f>COUNTIFS(Sta!$A:$A,$A59,Sta!$F:$F,"&gt;1.5")/$B59</f>
        <v>1</v>
      </c>
      <c r="J59" s="8">
        <f>COUNTIFS(Sta!$B:$B,$A59,Sta!$F:$F,"&gt;1.5")/$C59</f>
        <v>1</v>
      </c>
      <c r="K59" s="11">
        <f>(COUNTIFS(Sta!$A:$A,$A59,Sta!$F:$F,"&gt;2.5") + COUNTIFS(Sta!$B:$B,$A59,Sta!$F:$F,"&gt;2.5"))/$D59</f>
        <v>1</v>
      </c>
      <c r="L59" s="8">
        <f>COUNTIFS(Sta!$A:$A,$A59,Sta!$F:$F,"&gt;2.5")/$B59</f>
        <v>1</v>
      </c>
      <c r="M59" s="8">
        <f>COUNTIFS(Sta!$B:$B,$A59,Sta!$F:$F,"&gt;2.5")/$C59</f>
        <v>1</v>
      </c>
      <c r="N59" s="11">
        <f>(COUNTIFS(Sta!$A:$A,$A59,Sta!$F:$F,"&gt;3.5") + COUNTIFS(Sta!$B:$B,$A59,Sta!$F:$F,"&gt;3.5"))/$D59</f>
        <v>0.75</v>
      </c>
      <c r="O59" s="8">
        <f>COUNTIFS(Sta!$A:$A,$A59,Sta!$F:$F,"&gt;3.5")/$B59</f>
        <v>0.5</v>
      </c>
      <c r="P59" s="8">
        <f>COUNTIFS(Sta!$B:$B,$A59,Sta!$F:$F,"&gt;3.5")/$C59</f>
        <v>1</v>
      </c>
      <c r="Q59" s="11">
        <f>(COUNTIFS(Sta!$A:$A,$A59,Sta!$D:$D,"&gt;0.5")  + COUNTIFS(Sta!$B:$B,$A59,Sta!$E:$E,"&gt;0.5"))/$D59</f>
        <v>1</v>
      </c>
      <c r="R59" s="8">
        <f>COUNTIFS(Sta!$A:$A,$A59,Sta!$D:$D,"&gt;0.5")/$B59</f>
        <v>1</v>
      </c>
      <c r="S59" s="8">
        <f>COUNTIFS(Sta!$B:$B,$A59,Sta!$E:$E,"&gt;0.5")/$C59</f>
        <v>1</v>
      </c>
      <c r="T59" s="11">
        <f>(COUNTIFS(Sta!$A:$A,$A59,Sta!$D:$D,"&gt;1.5")  + COUNTIFS(Sta!$B:$B,$A59,Sta!$E:$E,"&gt;1.5"))/$D59</f>
        <v>0.75</v>
      </c>
      <c r="U59" s="8">
        <f>COUNTIFS(Sta!$A:$A,$A59,Sta!$D:$D,"&gt;1.5")/$B59</f>
        <v>0.5</v>
      </c>
      <c r="V59" s="8">
        <f>COUNTIFS(Sta!$B:$B,$A59,Sta!$E:$E,"&gt;1.5")/$C59</f>
        <v>1</v>
      </c>
      <c r="W59" s="11">
        <f>(COUNTIFS(Sta!$A:$A,$A59,Sta!$E:E,"&gt;0.5") +COUNTIFS(Sta!$B:$B,$A59,Sta!$D:$D,"&gt;0.5"))/$D59</f>
        <v>1</v>
      </c>
      <c r="X59" s="8">
        <f>COUNTIFS(Sta!$A:$A,$A59,Sta!$E:$E,"&gt;0.5")/$B59</f>
        <v>1</v>
      </c>
      <c r="Y59" s="8">
        <f>COUNTIFS(Sta!$B:$B,$A59,Sta!$D:$D,"&gt;0.5")/$C59</f>
        <v>1</v>
      </c>
      <c r="Z59" s="11">
        <f>(COUNTIFS(Sta!$A:$A,$A59,Sta!$E:$E,"&gt;1.5")  + COUNTIFS(Sta!$B:$B,$A59,Sta!$D:$D,"&gt;1.5"))/$D59</f>
        <v>0.5</v>
      </c>
      <c r="AA59" s="8">
        <f>COUNTIFS(Sta!$A:$A,$A59,Sta!$E:$E,"&gt;1.5")/$B59</f>
        <v>0.5</v>
      </c>
      <c r="AB59" s="8">
        <f>COUNTIFS(Sta!$B:$B,$A59,Sta!$D:$D,"&gt;1.5")/$C59</f>
        <v>0.5</v>
      </c>
      <c r="AC59" s="11">
        <f>(COUNTIFS(Sta!$A:A,$A59,Sta!$G:$G,"y") + COUNTIFS(Sta!$B:B,$A59,Sta!$G:$G,"y"))/$D59</f>
        <v>1</v>
      </c>
      <c r="AD59" s="8">
        <f>COUNTIFS(Sta!$A:A,$A59,Sta!$G:$G,"y")/$B59</f>
        <v>1</v>
      </c>
      <c r="AE59" s="16">
        <f>COUNTIFS(Sta!$B:B,$A59,Sta!$G:$G,"y")/$C59</f>
        <v>1</v>
      </c>
    </row>
    <row r="60" spans="1:31" x14ac:dyDescent="0.3">
      <c r="A60" t="s">
        <v>246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1" t="e">
        <f>(COUNTIFS(Sta!$A:$A,$A60,Sta!$F:$F,"&gt;0.5") + COUNTIFS(Sta!$B:$B,$A60,Sta!$F:$F,"&gt;0.5"))/$D60</f>
        <v>#DIV/0!</v>
      </c>
      <c r="F60" s="8" t="e">
        <f>COUNTIFS(Sta!$A:$A,$A60,Sta!$F:$F,"&gt;0.5")/$B60</f>
        <v>#DIV/0!</v>
      </c>
      <c r="G60" s="8" t="e">
        <f>COUNTIFS(Sta!$B:$B,$A60,Sta!$F:$F,"&gt;0.5")/$C60</f>
        <v>#DIV/0!</v>
      </c>
      <c r="H60" s="11" t="e">
        <f>(COUNTIFS(Sta!$A:$A,$A60,Sta!$F:$F,"&gt;1.5") + COUNTIFS(Sta!$B:$B,$A60,Sta!$F:$F,"&gt;1.5"))/$D60</f>
        <v>#DIV/0!</v>
      </c>
      <c r="I60" s="8" t="e">
        <f>COUNTIFS(Sta!$A:$A,$A60,Sta!$F:$F,"&gt;1.5")/$B60</f>
        <v>#DIV/0!</v>
      </c>
      <c r="J60" s="8" t="e">
        <f>COUNTIFS(Sta!$B:$B,$A60,Sta!$F:$F,"&gt;1.5")/$C60</f>
        <v>#DIV/0!</v>
      </c>
      <c r="K60" s="11" t="e">
        <f>(COUNTIFS(Sta!$A:$A,$A60,Sta!$F:$F,"&gt;2.5") + COUNTIFS(Sta!$B:$B,$A60,Sta!$F:$F,"&gt;2.5"))/$D60</f>
        <v>#DIV/0!</v>
      </c>
      <c r="L60" s="8" t="e">
        <f>COUNTIFS(Sta!$A:$A,$A60,Sta!$F:$F,"&gt;2.5")/$B60</f>
        <v>#DIV/0!</v>
      </c>
      <c r="M60" s="8" t="e">
        <f>COUNTIFS(Sta!$B:$B,$A60,Sta!$F:$F,"&gt;2.5")/$C60</f>
        <v>#DIV/0!</v>
      </c>
      <c r="N60" s="11" t="e">
        <f>(COUNTIFS(Sta!$A:$A,$A60,Sta!$F:$F,"&gt;3.5") + COUNTIFS(Sta!$B:$B,$A60,Sta!$F:$F,"&gt;3.5"))/$D60</f>
        <v>#DIV/0!</v>
      </c>
      <c r="O60" s="8" t="e">
        <f>COUNTIFS(Sta!$A:$A,$A60,Sta!$F:$F,"&gt;3.5")/$B60</f>
        <v>#DIV/0!</v>
      </c>
      <c r="P60" s="8" t="e">
        <f>COUNTIFS(Sta!$B:$B,$A60,Sta!$F:$F,"&gt;3.5")/$C60</f>
        <v>#DIV/0!</v>
      </c>
      <c r="Q60" s="11" t="e">
        <f>(COUNTIFS(Sta!$A:$A,$A60,Sta!$D:$D,"&gt;0.5")  + COUNTIFS(Sta!$B:$B,$A60,Sta!$E:$E,"&gt;0.5"))/$D60</f>
        <v>#DIV/0!</v>
      </c>
      <c r="R60" s="8" t="e">
        <f>COUNTIFS(Sta!$A:$A,$A60,Sta!$D:$D,"&gt;0.5")/$B60</f>
        <v>#DIV/0!</v>
      </c>
      <c r="S60" s="8" t="e">
        <f>COUNTIFS(Sta!$B:$B,$A60,Sta!$E:$E,"&gt;0.5")/$C60</f>
        <v>#DIV/0!</v>
      </c>
      <c r="T60" s="11" t="e">
        <f>(COUNTIFS(Sta!$A:$A,$A60,Sta!$D:$D,"&gt;1.5")  + COUNTIFS(Sta!$B:$B,$A60,Sta!$E:$E,"&gt;1.5"))/$D60</f>
        <v>#DIV/0!</v>
      </c>
      <c r="U60" s="8" t="e">
        <f>COUNTIFS(Sta!$A:$A,$A60,Sta!$D:$D,"&gt;1.5")/$B60</f>
        <v>#DIV/0!</v>
      </c>
      <c r="V60" s="8" t="e">
        <f>COUNTIFS(Sta!$B:$B,$A60,Sta!$E:$E,"&gt;1.5")/$C60</f>
        <v>#DIV/0!</v>
      </c>
      <c r="W60" s="11" t="e">
        <f>(COUNTIFS(Sta!$A:$A,$A60,Sta!$E:E,"&gt;0.5") +COUNTIFS(Sta!$B:$B,$A60,Sta!$D:$D,"&gt;0.5"))/$D60</f>
        <v>#DIV/0!</v>
      </c>
      <c r="X60" s="8" t="e">
        <f>COUNTIFS(Sta!$A:$A,$A60,Sta!$E:$E,"&gt;0.5")/$B60</f>
        <v>#DIV/0!</v>
      </c>
      <c r="Y60" s="8" t="e">
        <f>COUNTIFS(Sta!$B:$B,$A60,Sta!$D:$D,"&gt;0.5")/$C60</f>
        <v>#DIV/0!</v>
      </c>
      <c r="Z60" s="11" t="e">
        <f>(COUNTIFS(Sta!$A:$A,$A60,Sta!$E:$E,"&gt;1.5")  + COUNTIFS(Sta!$B:$B,$A60,Sta!$D:$D,"&gt;1.5"))/$D60</f>
        <v>#DIV/0!</v>
      </c>
      <c r="AA60" s="8" t="e">
        <f>COUNTIFS(Sta!$A:$A,$A60,Sta!$E:$E,"&gt;1.5")/$B60</f>
        <v>#DIV/0!</v>
      </c>
      <c r="AB60" s="8" t="e">
        <f>COUNTIFS(Sta!$B:$B,$A60,Sta!$D:$D,"&gt;1.5")/$C60</f>
        <v>#DIV/0!</v>
      </c>
      <c r="AC60" s="11" t="e">
        <f>(COUNTIFS(Sta!$A:A,$A60,Sta!$G:$G,"y") + COUNTIFS(Sta!$B:B,$A60,Sta!$G:$G,"y"))/$D60</f>
        <v>#DIV/0!</v>
      </c>
      <c r="AD60" s="8" t="e">
        <f>COUNTIFS(Sta!$A:A,$A60,Sta!$G:$G,"y")/$B60</f>
        <v>#DIV/0!</v>
      </c>
      <c r="AE60" s="16" t="e">
        <f>COUNTIFS(Sta!$B:B,$A60,Sta!$G:$G,"y")/$C60</f>
        <v>#DIV/0!</v>
      </c>
    </row>
    <row r="61" spans="1:31" x14ac:dyDescent="0.3">
      <c r="A61" t="s">
        <v>255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1" t="e">
        <f>(COUNTIFS(Sta!$A:$A,$A61,Sta!$F:$F,"&gt;0.5") + COUNTIFS(Sta!$B:$B,$A61,Sta!$F:$F,"&gt;0.5"))/$D61</f>
        <v>#DIV/0!</v>
      </c>
      <c r="F61" s="8" t="e">
        <f>COUNTIFS(Sta!$A:$A,$A61,Sta!$F:$F,"&gt;0.5")/$B61</f>
        <v>#DIV/0!</v>
      </c>
      <c r="G61" s="8" t="e">
        <f>COUNTIFS(Sta!$B:$B,$A61,Sta!$F:$F,"&gt;0.5")/$C61</f>
        <v>#DIV/0!</v>
      </c>
      <c r="H61" s="11" t="e">
        <f>(COUNTIFS(Sta!$A:$A,$A61,Sta!$F:$F,"&gt;1.5") + COUNTIFS(Sta!$B:$B,$A61,Sta!$F:$F,"&gt;1.5"))/$D61</f>
        <v>#DIV/0!</v>
      </c>
      <c r="I61" s="8" t="e">
        <f>COUNTIFS(Sta!$A:$A,$A61,Sta!$F:$F,"&gt;1.5")/$B61</f>
        <v>#DIV/0!</v>
      </c>
      <c r="J61" s="8" t="e">
        <f>COUNTIFS(Sta!$B:$B,$A61,Sta!$F:$F,"&gt;1.5")/$C61</f>
        <v>#DIV/0!</v>
      </c>
      <c r="K61" s="11" t="e">
        <f>(COUNTIFS(Sta!$A:$A,$A61,Sta!$F:$F,"&gt;2.5") + COUNTIFS(Sta!$B:$B,$A61,Sta!$F:$F,"&gt;2.5"))/$D61</f>
        <v>#DIV/0!</v>
      </c>
      <c r="L61" s="8" t="e">
        <f>COUNTIFS(Sta!$A:$A,$A61,Sta!$F:$F,"&gt;2.5")/$B61</f>
        <v>#DIV/0!</v>
      </c>
      <c r="M61" s="8" t="e">
        <f>COUNTIFS(Sta!$B:$B,$A61,Sta!$F:$F,"&gt;2.5")/$C61</f>
        <v>#DIV/0!</v>
      </c>
      <c r="N61" s="11" t="e">
        <f>(COUNTIFS(Sta!$A:$A,$A61,Sta!$F:$F,"&gt;3.5") + COUNTIFS(Sta!$B:$B,$A61,Sta!$F:$F,"&gt;3.5"))/$D61</f>
        <v>#DIV/0!</v>
      </c>
      <c r="O61" s="8" t="e">
        <f>COUNTIFS(Sta!$A:$A,$A61,Sta!$F:$F,"&gt;3.5")/$B61</f>
        <v>#DIV/0!</v>
      </c>
      <c r="P61" s="8" t="e">
        <f>COUNTIFS(Sta!$B:$B,$A61,Sta!$F:$F,"&gt;3.5")/$C61</f>
        <v>#DIV/0!</v>
      </c>
      <c r="Q61" s="11" t="e">
        <f>(COUNTIFS(Sta!$A:$A,$A61,Sta!$D:$D,"&gt;0.5")  + COUNTIFS(Sta!$B:$B,$A61,Sta!$E:$E,"&gt;0.5"))/$D61</f>
        <v>#DIV/0!</v>
      </c>
      <c r="R61" s="8" t="e">
        <f>COUNTIFS(Sta!$A:$A,$A61,Sta!$D:$D,"&gt;0.5")/$B61</f>
        <v>#DIV/0!</v>
      </c>
      <c r="S61" s="8" t="e">
        <f>COUNTIFS(Sta!$B:$B,$A61,Sta!$E:$E,"&gt;0.5")/$C61</f>
        <v>#DIV/0!</v>
      </c>
      <c r="T61" s="11" t="e">
        <f>(COUNTIFS(Sta!$A:$A,$A61,Sta!$D:$D,"&gt;1.5")  + COUNTIFS(Sta!$B:$B,$A61,Sta!$E:$E,"&gt;1.5"))/$D61</f>
        <v>#DIV/0!</v>
      </c>
      <c r="U61" s="8" t="e">
        <f>COUNTIFS(Sta!$A:$A,$A61,Sta!$D:$D,"&gt;1.5")/$B61</f>
        <v>#DIV/0!</v>
      </c>
      <c r="V61" s="8" t="e">
        <f>COUNTIFS(Sta!$B:$B,$A61,Sta!$E:$E,"&gt;1.5")/$C61</f>
        <v>#DIV/0!</v>
      </c>
      <c r="W61" s="11" t="e">
        <f>(COUNTIFS(Sta!$A:$A,$A61,Sta!$E:E,"&gt;0.5") +COUNTIFS(Sta!$B:$B,$A61,Sta!$D:$D,"&gt;0.5"))/$D61</f>
        <v>#DIV/0!</v>
      </c>
      <c r="X61" s="8" t="e">
        <f>COUNTIFS(Sta!$A:$A,$A61,Sta!$E:$E,"&gt;0.5")/$B61</f>
        <v>#DIV/0!</v>
      </c>
      <c r="Y61" s="8" t="e">
        <f>COUNTIFS(Sta!$B:$B,$A61,Sta!$D:$D,"&gt;0.5")/$C61</f>
        <v>#DIV/0!</v>
      </c>
      <c r="Z61" s="11" t="e">
        <f>(COUNTIFS(Sta!$A:$A,$A61,Sta!$E:$E,"&gt;1.5")  + COUNTIFS(Sta!$B:$B,$A61,Sta!$D:$D,"&gt;1.5"))/$D61</f>
        <v>#DIV/0!</v>
      </c>
      <c r="AA61" s="8" t="e">
        <f>COUNTIFS(Sta!$A:$A,$A61,Sta!$E:$E,"&gt;1.5")/$B61</f>
        <v>#DIV/0!</v>
      </c>
      <c r="AB61" s="8" t="e">
        <f>COUNTIFS(Sta!$B:$B,$A61,Sta!$D:$D,"&gt;1.5")/$C61</f>
        <v>#DIV/0!</v>
      </c>
      <c r="AC61" s="11" t="e">
        <f>(COUNTIFS(Sta!$A:A,$A61,Sta!$G:$G,"y") + COUNTIFS(Sta!$B:B,$A61,Sta!$G:$G,"y"))/$D61</f>
        <v>#DIV/0!</v>
      </c>
      <c r="AD61" s="8" t="e">
        <f>COUNTIFS(Sta!$A:A,$A61,Sta!$G:$G,"y")/$B61</f>
        <v>#DIV/0!</v>
      </c>
      <c r="AE61" s="16" t="e">
        <f>COUNTIFS(Sta!$B:B,$A61,Sta!$G:$G,"y")/$C61</f>
        <v>#DIV/0!</v>
      </c>
    </row>
    <row r="62" spans="1:31" x14ac:dyDescent="0.3">
      <c r="A62" t="s">
        <v>505</v>
      </c>
      <c r="B62" s="9">
        <f>COUNTIF(Sta!A:A,A62)</f>
        <v>11</v>
      </c>
      <c r="C62" s="4">
        <f>COUNTIF(Sta!B:B,A62)</f>
        <v>10</v>
      </c>
      <c r="D62" s="4">
        <f t="shared" si="3"/>
        <v>21</v>
      </c>
      <c r="E62" s="11">
        <f>(COUNTIFS(Sta!$A:$A,$A62,Sta!$F:$F,"&gt;0.5") + COUNTIFS(Sta!$B:$B,$A62,Sta!$F:$F,"&gt;0.5"))/$D62</f>
        <v>1</v>
      </c>
      <c r="F62" s="8">
        <f>COUNTIFS(Sta!$A:$A,$A62,Sta!$F:$F,"&gt;0.5")/$B62</f>
        <v>1</v>
      </c>
      <c r="G62" s="8">
        <f>COUNTIFS(Sta!$B:$B,$A62,Sta!$F:$F,"&gt;0.5")/$C62</f>
        <v>1</v>
      </c>
      <c r="H62" s="11">
        <f>(COUNTIFS(Sta!$A:$A,$A62,Sta!$F:$F,"&gt;1.5") + COUNTIFS(Sta!$B:$B,$A62,Sta!$F:$F,"&gt;1.5"))/$D62</f>
        <v>0.7142857142857143</v>
      </c>
      <c r="I62" s="8">
        <f>COUNTIFS(Sta!$A:$A,$A62,Sta!$F:$F,"&gt;1.5")/$B62</f>
        <v>1</v>
      </c>
      <c r="J62" s="8">
        <f>COUNTIFS(Sta!$B:$B,$A62,Sta!$F:$F,"&gt;1.5")/$C62</f>
        <v>0.4</v>
      </c>
      <c r="K62" s="11">
        <f>(COUNTIFS(Sta!$A:$A,$A62,Sta!$F:$F,"&gt;2.5") + COUNTIFS(Sta!$B:$B,$A62,Sta!$F:$F,"&gt;2.5"))/$D62</f>
        <v>0.61904761904761907</v>
      </c>
      <c r="L62" s="8">
        <f>COUNTIFS(Sta!$A:$A,$A62,Sta!$F:$F,"&gt;2.5")/$B62</f>
        <v>0.90909090909090906</v>
      </c>
      <c r="M62" s="8">
        <f>COUNTIFS(Sta!$B:$B,$A62,Sta!$F:$F,"&gt;2.5")/$C62</f>
        <v>0.3</v>
      </c>
      <c r="N62" s="11">
        <f>(COUNTIFS(Sta!$A:$A,$A62,Sta!$F:$F,"&gt;3.5") + COUNTIFS(Sta!$B:$B,$A62,Sta!$F:$F,"&gt;3.5"))/$D62</f>
        <v>0.19047619047619047</v>
      </c>
      <c r="O62" s="8">
        <f>COUNTIFS(Sta!$A:$A,$A62,Sta!$F:$F,"&gt;3.5")/$B62</f>
        <v>0.27272727272727271</v>
      </c>
      <c r="P62" s="8">
        <f>COUNTIFS(Sta!$B:$B,$A62,Sta!$F:$F,"&gt;3.5")/$C62</f>
        <v>0.1</v>
      </c>
      <c r="Q62" s="11">
        <f>(COUNTIFS(Sta!$A:$A,$A62,Sta!$D:$D,"&gt;0.5")  + COUNTIFS(Sta!$B:$B,$A62,Sta!$E:$E,"&gt;0.5"))/$D62</f>
        <v>0.8571428571428571</v>
      </c>
      <c r="R62" s="8">
        <f>COUNTIFS(Sta!$A:$A,$A62,Sta!$D:$D,"&gt;0.5")/$B62</f>
        <v>1</v>
      </c>
      <c r="S62" s="8">
        <f>COUNTIFS(Sta!$B:$B,$A62,Sta!$E:$E,"&gt;0.5")/$C62</f>
        <v>0.7</v>
      </c>
      <c r="T62" s="11">
        <f>(COUNTIFS(Sta!$A:$A,$A62,Sta!$D:$D,"&gt;1.5")  + COUNTIFS(Sta!$B:$B,$A62,Sta!$E:$E,"&gt;1.5"))/$D62</f>
        <v>0.61904761904761907</v>
      </c>
      <c r="U62" s="8">
        <f>COUNTIFS(Sta!$A:$A,$A62,Sta!$D:$D,"&gt;1.5")/$B62</f>
        <v>1</v>
      </c>
      <c r="V62" s="8">
        <f>COUNTIFS(Sta!$B:$B,$A62,Sta!$E:$E,"&gt;1.5")/$C62</f>
        <v>0.2</v>
      </c>
      <c r="W62" s="11">
        <f>(COUNTIFS(Sta!$A:$A,$A62,Sta!$E:E,"&gt;0.5") +COUNTIFS(Sta!$B:$B,$A62,Sta!$D:$D,"&gt;0.5"))/$D62</f>
        <v>0.5714285714285714</v>
      </c>
      <c r="X62" s="8">
        <f>COUNTIFS(Sta!$A:$A,$A62,Sta!$E:$E,"&gt;0.5")/$B62</f>
        <v>0.63636363636363635</v>
      </c>
      <c r="Y62" s="8">
        <f>COUNTIFS(Sta!$B:$B,$A62,Sta!$D:$D,"&gt;0.5")/$C62</f>
        <v>0.5</v>
      </c>
      <c r="Z62" s="11">
        <f>(COUNTIFS(Sta!$A:$A,$A62,Sta!$E:$E,"&gt;1.5")  + COUNTIFS(Sta!$B:$B,$A62,Sta!$D:$D,"&gt;1.5"))/$D62</f>
        <v>0.14285714285714285</v>
      </c>
      <c r="AA62" s="8">
        <f>COUNTIFS(Sta!$A:$A,$A62,Sta!$E:$E,"&gt;1.5")/$B62</f>
        <v>9.0909090909090912E-2</v>
      </c>
      <c r="AB62" s="8">
        <f>COUNTIFS(Sta!$B:$B,$A62,Sta!$D:$D,"&gt;1.5")/$C62</f>
        <v>0.2</v>
      </c>
      <c r="AC62" s="11">
        <f>(COUNTIFS(Sta!$A:A,$A62,Sta!$G:$G,"y") + COUNTIFS(Sta!$B:B,$A62,Sta!$G:$G,"y"))/$D62</f>
        <v>0.42857142857142855</v>
      </c>
      <c r="AD62" s="8">
        <f>COUNTIFS(Sta!$A:A,$A62,Sta!$G:$G,"y")/$B62</f>
        <v>0.63636363636363635</v>
      </c>
      <c r="AE62" s="16">
        <f>COUNTIFS(Sta!$B:B,$A62,Sta!$G:$G,"y")/$C62</f>
        <v>0.2</v>
      </c>
    </row>
    <row r="63" spans="1:31" x14ac:dyDescent="0.3">
      <c r="A63" t="s">
        <v>499</v>
      </c>
      <c r="B63" s="9">
        <f>COUNTIF(Sta!A:A,A63)</f>
        <v>10</v>
      </c>
      <c r="C63" s="4">
        <f>COUNTIF(Sta!B:B,A63)</f>
        <v>12</v>
      </c>
      <c r="D63" s="4">
        <f t="shared" si="3"/>
        <v>22</v>
      </c>
      <c r="E63" s="11">
        <f>(COUNTIFS(Sta!$A:$A,$A63,Sta!$F:$F,"&gt;0.5") + COUNTIFS(Sta!$B:$B,$A63,Sta!$F:$F,"&gt;0.5"))/$D63</f>
        <v>1</v>
      </c>
      <c r="F63" s="8">
        <f>COUNTIFS(Sta!$A:$A,$A63,Sta!$F:$F,"&gt;0.5")/$B63</f>
        <v>1</v>
      </c>
      <c r="G63" s="8">
        <f>COUNTIFS(Sta!$B:$B,$A63,Sta!$F:$F,"&gt;0.5")/$C63</f>
        <v>1</v>
      </c>
      <c r="H63" s="11">
        <f>(COUNTIFS(Sta!$A:$A,$A63,Sta!$F:$F,"&gt;1.5") + COUNTIFS(Sta!$B:$B,$A63,Sta!$F:$F,"&gt;1.5"))/$D63</f>
        <v>0.86363636363636365</v>
      </c>
      <c r="I63" s="8">
        <f>COUNTIFS(Sta!$A:$A,$A63,Sta!$F:$F,"&gt;1.5")/$B63</f>
        <v>0.9</v>
      </c>
      <c r="J63" s="8">
        <f>COUNTIFS(Sta!$B:$B,$A63,Sta!$F:$F,"&gt;1.5")/$C63</f>
        <v>0.83333333333333337</v>
      </c>
      <c r="K63" s="11">
        <f>(COUNTIFS(Sta!$A:$A,$A63,Sta!$F:$F,"&gt;2.5") + COUNTIFS(Sta!$B:$B,$A63,Sta!$F:$F,"&gt;2.5"))/$D63</f>
        <v>0.59090909090909094</v>
      </c>
      <c r="L63" s="8">
        <f>COUNTIFS(Sta!$A:$A,$A63,Sta!$F:$F,"&gt;2.5")/$B63</f>
        <v>0.6</v>
      </c>
      <c r="M63" s="8">
        <f>COUNTIFS(Sta!$B:$B,$A63,Sta!$F:$F,"&gt;2.5")/$C63</f>
        <v>0.58333333333333337</v>
      </c>
      <c r="N63" s="11">
        <f>(COUNTIFS(Sta!$A:$A,$A63,Sta!$F:$F,"&gt;3.5") + COUNTIFS(Sta!$B:$B,$A63,Sta!$F:$F,"&gt;3.5"))/$D63</f>
        <v>0.27272727272727271</v>
      </c>
      <c r="O63" s="8">
        <f>COUNTIFS(Sta!$A:$A,$A63,Sta!$F:$F,"&gt;3.5")/$B63</f>
        <v>0.3</v>
      </c>
      <c r="P63" s="8">
        <f>COUNTIFS(Sta!$B:$B,$A63,Sta!$F:$F,"&gt;3.5")/$C63</f>
        <v>0.25</v>
      </c>
      <c r="Q63" s="11">
        <f>(COUNTIFS(Sta!$A:$A,$A63,Sta!$D:$D,"&gt;0.5")  + COUNTIFS(Sta!$B:$B,$A63,Sta!$E:$E,"&gt;0.5"))/$D63</f>
        <v>0.63636363636363635</v>
      </c>
      <c r="R63" s="8">
        <f>COUNTIFS(Sta!$A:$A,$A63,Sta!$D:$D,"&gt;0.5")/$B63</f>
        <v>0.7</v>
      </c>
      <c r="S63" s="8">
        <f>COUNTIFS(Sta!$B:$B,$A63,Sta!$E:$E,"&gt;0.5")/$C63</f>
        <v>0.58333333333333337</v>
      </c>
      <c r="T63" s="11">
        <f>(COUNTIFS(Sta!$A:$A,$A63,Sta!$D:$D,"&gt;1.5")  + COUNTIFS(Sta!$B:$B,$A63,Sta!$E:$E,"&gt;1.5"))/$D63</f>
        <v>0.18181818181818182</v>
      </c>
      <c r="U63" s="8">
        <f>COUNTIFS(Sta!$A:$A,$A63,Sta!$D:$D,"&gt;1.5")/$B63</f>
        <v>0.4</v>
      </c>
      <c r="V63" s="8">
        <f>COUNTIFS(Sta!$B:$B,$A63,Sta!$E:$E,"&gt;1.5")/$C63</f>
        <v>0</v>
      </c>
      <c r="W63" s="11">
        <f>(COUNTIFS(Sta!$A:$A,$A63,Sta!$E:E,"&gt;0.5") +COUNTIFS(Sta!$B:$B,$A63,Sta!$D:$D,"&gt;0.5"))/$D63</f>
        <v>0.95454545454545459</v>
      </c>
      <c r="X63" s="8">
        <f>COUNTIFS(Sta!$A:$A,$A63,Sta!$E:$E,"&gt;0.5")/$B63</f>
        <v>0.9</v>
      </c>
      <c r="Y63" s="8">
        <f>COUNTIFS(Sta!$B:$B,$A63,Sta!$D:$D,"&gt;0.5")/$C63</f>
        <v>1</v>
      </c>
      <c r="Z63" s="11">
        <f>(COUNTIFS(Sta!$A:$A,$A63,Sta!$E:$E,"&gt;1.5")  + COUNTIFS(Sta!$B:$B,$A63,Sta!$D:$D,"&gt;1.5"))/$D63</f>
        <v>0.63636363636363635</v>
      </c>
      <c r="AA63" s="8">
        <f>COUNTIFS(Sta!$A:$A,$A63,Sta!$E:$E,"&gt;1.5")/$B63</f>
        <v>0.6</v>
      </c>
      <c r="AB63" s="8">
        <f>COUNTIFS(Sta!$B:$B,$A63,Sta!$D:$D,"&gt;1.5")/$C63</f>
        <v>0.66666666666666663</v>
      </c>
      <c r="AC63" s="11">
        <f>(COUNTIFS(Sta!$A:A,$A63,Sta!$G:$G,"y") + COUNTIFS(Sta!$B:B,$A63,Sta!$G:$G,"y"))/$D63</f>
        <v>0.59090909090909094</v>
      </c>
      <c r="AD63" s="8">
        <f>COUNTIFS(Sta!$A:A,$A63,Sta!$G:$G,"y")/$B63</f>
        <v>0.6</v>
      </c>
      <c r="AE63" s="16">
        <f>COUNTIFS(Sta!$B:B,$A63,Sta!$G:$G,"y")/$C63</f>
        <v>0.58333333333333337</v>
      </c>
    </row>
    <row r="64" spans="1:31" x14ac:dyDescent="0.3">
      <c r="A64" t="s">
        <v>274</v>
      </c>
      <c r="B64" s="9">
        <f>COUNTIF(Sta!A:A,A64)</f>
        <v>0</v>
      </c>
      <c r="C64" s="4">
        <f>COUNTIF(Sta!B:B,A64)</f>
        <v>1</v>
      </c>
      <c r="D64" s="4">
        <f t="shared" si="3"/>
        <v>1</v>
      </c>
      <c r="E64" s="11">
        <f>(COUNTIFS(Sta!$A:$A,$A64,Sta!$F:$F,"&gt;0.5") + COUNTIFS(Sta!$B:$B,$A64,Sta!$F:$F,"&gt;0.5"))/$D64</f>
        <v>0</v>
      </c>
      <c r="F64" s="8" t="e">
        <f>COUNTIFS(Sta!$A:$A,$A64,Sta!$F:$F,"&gt;0.5")/$B64</f>
        <v>#DIV/0!</v>
      </c>
      <c r="G64" s="8">
        <f>COUNTIFS(Sta!$B:$B,$A64,Sta!$F:$F,"&gt;0.5")/$C64</f>
        <v>0</v>
      </c>
      <c r="H64" s="11">
        <f>(COUNTIFS(Sta!$A:$A,$A64,Sta!$F:$F,"&gt;1.5") + COUNTIFS(Sta!$B:$B,$A64,Sta!$F:$F,"&gt;1.5"))/$D64</f>
        <v>0</v>
      </c>
      <c r="I64" s="8" t="e">
        <f>COUNTIFS(Sta!$A:$A,$A64,Sta!$F:$F,"&gt;1.5")/$B64</f>
        <v>#DIV/0!</v>
      </c>
      <c r="J64" s="8">
        <f>COUNTIFS(Sta!$B:$B,$A64,Sta!$F:$F,"&gt;1.5")/$C64</f>
        <v>0</v>
      </c>
      <c r="K64" s="11">
        <f>(COUNTIFS(Sta!$A:$A,$A64,Sta!$F:$F,"&gt;2.5") + COUNTIFS(Sta!$B:$B,$A64,Sta!$F:$F,"&gt;2.5"))/$D64</f>
        <v>0</v>
      </c>
      <c r="L64" s="8" t="e">
        <f>COUNTIFS(Sta!$A:$A,$A64,Sta!$F:$F,"&gt;2.5")/$B64</f>
        <v>#DIV/0!</v>
      </c>
      <c r="M64" s="8">
        <f>COUNTIFS(Sta!$B:$B,$A64,Sta!$F:$F,"&gt;2.5")/$C64</f>
        <v>0</v>
      </c>
      <c r="N64" s="11">
        <f>(COUNTIFS(Sta!$A:$A,$A64,Sta!$F:$F,"&gt;3.5") + COUNTIFS(Sta!$B:$B,$A64,Sta!$F:$F,"&gt;3.5"))/$D64</f>
        <v>0</v>
      </c>
      <c r="O64" s="8" t="e">
        <f>COUNTIFS(Sta!$A:$A,$A64,Sta!$F:$F,"&gt;3.5")/$B64</f>
        <v>#DIV/0!</v>
      </c>
      <c r="P64" s="8">
        <f>COUNTIFS(Sta!$B:$B,$A64,Sta!$F:$F,"&gt;3.5")/$C64</f>
        <v>0</v>
      </c>
      <c r="Q64" s="11">
        <f>(COUNTIFS(Sta!$A:$A,$A64,Sta!$D:$D,"&gt;0.5")  + COUNTIFS(Sta!$B:$B,$A64,Sta!$E:$E,"&gt;0.5"))/$D64</f>
        <v>0</v>
      </c>
      <c r="R64" s="8" t="e">
        <f>COUNTIFS(Sta!$A:$A,$A64,Sta!$D:$D,"&gt;0.5")/$B64</f>
        <v>#DIV/0!</v>
      </c>
      <c r="S64" s="8">
        <f>COUNTIFS(Sta!$B:$B,$A64,Sta!$E:$E,"&gt;0.5")/$C64</f>
        <v>0</v>
      </c>
      <c r="T64" s="11">
        <f>(COUNTIFS(Sta!$A:$A,$A64,Sta!$D:$D,"&gt;1.5")  + COUNTIFS(Sta!$B:$B,$A64,Sta!$E:$E,"&gt;1.5"))/$D64</f>
        <v>0</v>
      </c>
      <c r="U64" s="8" t="e">
        <f>COUNTIFS(Sta!$A:$A,$A64,Sta!$D:$D,"&gt;1.5")/$B64</f>
        <v>#DIV/0!</v>
      </c>
      <c r="V64" s="8">
        <f>COUNTIFS(Sta!$B:$B,$A64,Sta!$E:$E,"&gt;1.5")/$C64</f>
        <v>0</v>
      </c>
      <c r="W64" s="11">
        <f>(COUNTIFS(Sta!$A:$A,$A64,Sta!$E:E,"&gt;0.5") +COUNTIFS(Sta!$B:$B,$A64,Sta!$D:$D,"&gt;0.5"))/$D64</f>
        <v>0</v>
      </c>
      <c r="X64" s="8" t="e">
        <f>COUNTIFS(Sta!$A:$A,$A64,Sta!$E:$E,"&gt;0.5")/$B64</f>
        <v>#DIV/0!</v>
      </c>
      <c r="Y64" s="8">
        <f>COUNTIFS(Sta!$B:$B,$A64,Sta!$D:$D,"&gt;0.5")/$C64</f>
        <v>0</v>
      </c>
      <c r="Z64" s="11">
        <f>(COUNTIFS(Sta!$A:$A,$A64,Sta!$E:$E,"&gt;1.5")  + COUNTIFS(Sta!$B:$B,$A64,Sta!$D:$D,"&gt;1.5"))/$D64</f>
        <v>0</v>
      </c>
      <c r="AA64" s="8" t="e">
        <f>COUNTIFS(Sta!$A:$A,$A64,Sta!$E:$E,"&gt;1.5")/$B64</f>
        <v>#DIV/0!</v>
      </c>
      <c r="AB64" s="8">
        <f>COUNTIFS(Sta!$B:$B,$A64,Sta!$D:$D,"&gt;1.5")/$C64</f>
        <v>0</v>
      </c>
      <c r="AC64" s="11">
        <f>(COUNTIFS(Sta!$A:A,$A64,Sta!$G:$G,"y") + COUNTIFS(Sta!$B:B,$A64,Sta!$G:$G,"y"))/$D64</f>
        <v>0</v>
      </c>
      <c r="AD64" s="8" t="e">
        <f>COUNTIFS(Sta!$A:A,$A64,Sta!$G:$G,"y")/$B64</f>
        <v>#DIV/0!</v>
      </c>
      <c r="AE64" s="16">
        <f>COUNTIFS(Sta!$B:B,$A64,Sta!$G:$G,"y")/$C64</f>
        <v>0</v>
      </c>
    </row>
    <row r="65" spans="1:31" x14ac:dyDescent="0.3">
      <c r="A65" t="s">
        <v>355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1" t="e">
        <f>(COUNTIFS(Sta!$A:$A,$A65,Sta!$F:$F,"&gt;0.5") + COUNTIFS(Sta!$B:$B,$A65,Sta!$F:$F,"&gt;0.5"))/$D65</f>
        <v>#DIV/0!</v>
      </c>
      <c r="F65" s="8" t="e">
        <f>COUNTIFS(Sta!$A:$A,$A65,Sta!$F:$F,"&gt;0.5")/$B65</f>
        <v>#DIV/0!</v>
      </c>
      <c r="G65" s="8" t="e">
        <f>COUNTIFS(Sta!$B:$B,$A65,Sta!$F:$F,"&gt;0.5")/$C65</f>
        <v>#DIV/0!</v>
      </c>
      <c r="H65" s="11" t="e">
        <f>(COUNTIFS(Sta!$A:$A,$A65,Sta!$F:$F,"&gt;1.5") + COUNTIFS(Sta!$B:$B,$A65,Sta!$F:$F,"&gt;1.5"))/$D65</f>
        <v>#DIV/0!</v>
      </c>
      <c r="I65" s="8" t="e">
        <f>COUNTIFS(Sta!$A:$A,$A65,Sta!$F:$F,"&gt;1.5")/$B65</f>
        <v>#DIV/0!</v>
      </c>
      <c r="J65" s="8" t="e">
        <f>COUNTIFS(Sta!$B:$B,$A65,Sta!$F:$F,"&gt;1.5")/$C65</f>
        <v>#DIV/0!</v>
      </c>
      <c r="K65" s="11" t="e">
        <f>(COUNTIFS(Sta!$A:$A,$A65,Sta!$F:$F,"&gt;2.5") + COUNTIFS(Sta!$B:$B,$A65,Sta!$F:$F,"&gt;2.5"))/$D65</f>
        <v>#DIV/0!</v>
      </c>
      <c r="L65" s="8" t="e">
        <f>COUNTIFS(Sta!$A:$A,$A65,Sta!$F:$F,"&gt;2.5")/$B65</f>
        <v>#DIV/0!</v>
      </c>
      <c r="M65" s="8" t="e">
        <f>COUNTIFS(Sta!$B:$B,$A65,Sta!$F:$F,"&gt;2.5")/$C65</f>
        <v>#DIV/0!</v>
      </c>
      <c r="N65" s="11" t="e">
        <f>(COUNTIFS(Sta!$A:$A,$A65,Sta!$F:$F,"&gt;3.5") + COUNTIFS(Sta!$B:$B,$A65,Sta!$F:$F,"&gt;3.5"))/$D65</f>
        <v>#DIV/0!</v>
      </c>
      <c r="O65" s="8" t="e">
        <f>COUNTIFS(Sta!$A:$A,$A65,Sta!$F:$F,"&gt;3.5")/$B65</f>
        <v>#DIV/0!</v>
      </c>
      <c r="P65" s="8" t="e">
        <f>COUNTIFS(Sta!$B:$B,$A65,Sta!$F:$F,"&gt;3.5")/$C65</f>
        <v>#DIV/0!</v>
      </c>
      <c r="Q65" s="11" t="e">
        <f>(COUNTIFS(Sta!$A:$A,$A65,Sta!$D:$D,"&gt;0.5")  + COUNTIFS(Sta!$B:$B,$A65,Sta!$E:$E,"&gt;0.5"))/$D65</f>
        <v>#DIV/0!</v>
      </c>
      <c r="R65" s="8" t="e">
        <f>COUNTIFS(Sta!$A:$A,$A65,Sta!$D:$D,"&gt;0.5")/$B65</f>
        <v>#DIV/0!</v>
      </c>
      <c r="S65" s="8" t="e">
        <f>COUNTIFS(Sta!$B:$B,$A65,Sta!$E:$E,"&gt;0.5")/$C65</f>
        <v>#DIV/0!</v>
      </c>
      <c r="T65" s="11" t="e">
        <f>(COUNTIFS(Sta!$A:$A,$A65,Sta!$D:$D,"&gt;1.5")  + COUNTIFS(Sta!$B:$B,$A65,Sta!$E:$E,"&gt;1.5"))/$D65</f>
        <v>#DIV/0!</v>
      </c>
      <c r="U65" s="8" t="e">
        <f>COUNTIFS(Sta!$A:$A,$A65,Sta!$D:$D,"&gt;1.5")/$B65</f>
        <v>#DIV/0!</v>
      </c>
      <c r="V65" s="8" t="e">
        <f>COUNTIFS(Sta!$B:$B,$A65,Sta!$E:$E,"&gt;1.5")/$C65</f>
        <v>#DIV/0!</v>
      </c>
      <c r="W65" s="11" t="e">
        <f>(COUNTIFS(Sta!$A:$A,$A65,Sta!$E:E,"&gt;0.5") +COUNTIFS(Sta!$B:$B,$A65,Sta!$D:$D,"&gt;0.5"))/$D65</f>
        <v>#DIV/0!</v>
      </c>
      <c r="X65" s="8" t="e">
        <f>COUNTIFS(Sta!$A:$A,$A65,Sta!$E:$E,"&gt;0.5")/$B65</f>
        <v>#DIV/0!</v>
      </c>
      <c r="Y65" s="8" t="e">
        <f>COUNTIFS(Sta!$B:$B,$A65,Sta!$D:$D,"&gt;0.5")/$C65</f>
        <v>#DIV/0!</v>
      </c>
      <c r="Z65" s="11" t="e">
        <f>(COUNTIFS(Sta!$A:$A,$A65,Sta!$E:$E,"&gt;1.5")  + COUNTIFS(Sta!$B:$B,$A65,Sta!$D:$D,"&gt;1.5"))/$D65</f>
        <v>#DIV/0!</v>
      </c>
      <c r="AA65" s="8" t="e">
        <f>COUNTIFS(Sta!$A:$A,$A65,Sta!$E:$E,"&gt;1.5")/$B65</f>
        <v>#DIV/0!</v>
      </c>
      <c r="AB65" s="8" t="e">
        <f>COUNTIFS(Sta!$B:$B,$A65,Sta!$D:$D,"&gt;1.5")/$C65</f>
        <v>#DIV/0!</v>
      </c>
      <c r="AC65" s="11" t="e">
        <f>(COUNTIFS(Sta!$A:A,$A65,Sta!$G:$G,"y") + COUNTIFS(Sta!$B:B,$A65,Sta!$G:$G,"y"))/$D65</f>
        <v>#DIV/0!</v>
      </c>
      <c r="AD65" s="8" t="e">
        <f>COUNTIFS(Sta!$A:A,$A65,Sta!$G:$G,"y")/$B65</f>
        <v>#DIV/0!</v>
      </c>
      <c r="AE65" s="16" t="e">
        <f>COUNTIFS(Sta!$B:B,$A65,Sta!$G:$G,"y")/$C65</f>
        <v>#DIV/0!</v>
      </c>
    </row>
    <row r="66" spans="1:31" x14ac:dyDescent="0.3">
      <c r="A66" t="s">
        <v>269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1" t="e">
        <f>(COUNTIFS(Sta!$A:$A,$A66,Sta!$F:$F,"&gt;0.5") + COUNTIFS(Sta!$B:$B,$A66,Sta!$F:$F,"&gt;0.5"))/$D66</f>
        <v>#DIV/0!</v>
      </c>
      <c r="F66" s="8" t="e">
        <f>COUNTIFS(Sta!$A:$A,$A66,Sta!$F:$F,"&gt;0.5")/$B66</f>
        <v>#DIV/0!</v>
      </c>
      <c r="G66" s="8" t="e">
        <f>COUNTIFS(Sta!$B:$B,$A66,Sta!$F:$F,"&gt;0.5")/$C66</f>
        <v>#DIV/0!</v>
      </c>
      <c r="H66" s="11" t="e">
        <f>(COUNTIFS(Sta!$A:$A,$A66,Sta!$F:$F,"&gt;1.5") + COUNTIFS(Sta!$B:$B,$A66,Sta!$F:$F,"&gt;1.5"))/$D66</f>
        <v>#DIV/0!</v>
      </c>
      <c r="I66" s="8" t="e">
        <f>COUNTIFS(Sta!$A:$A,$A66,Sta!$F:$F,"&gt;1.5")/$B66</f>
        <v>#DIV/0!</v>
      </c>
      <c r="J66" s="8" t="e">
        <f>COUNTIFS(Sta!$B:$B,$A66,Sta!$F:$F,"&gt;1.5")/$C66</f>
        <v>#DIV/0!</v>
      </c>
      <c r="K66" s="11" t="e">
        <f>(COUNTIFS(Sta!$A:$A,$A66,Sta!$F:$F,"&gt;2.5") + COUNTIFS(Sta!$B:$B,$A66,Sta!$F:$F,"&gt;2.5"))/$D66</f>
        <v>#DIV/0!</v>
      </c>
      <c r="L66" s="8" t="e">
        <f>COUNTIFS(Sta!$A:$A,$A66,Sta!$F:$F,"&gt;2.5")/$B66</f>
        <v>#DIV/0!</v>
      </c>
      <c r="M66" s="8" t="e">
        <f>COUNTIFS(Sta!$B:$B,$A66,Sta!$F:$F,"&gt;2.5")/$C66</f>
        <v>#DIV/0!</v>
      </c>
      <c r="N66" s="11" t="e">
        <f>(COUNTIFS(Sta!$A:$A,$A66,Sta!$F:$F,"&gt;3.5") + COUNTIFS(Sta!$B:$B,$A66,Sta!$F:$F,"&gt;3.5"))/$D66</f>
        <v>#DIV/0!</v>
      </c>
      <c r="O66" s="8" t="e">
        <f>COUNTIFS(Sta!$A:$A,$A66,Sta!$F:$F,"&gt;3.5")/$B66</f>
        <v>#DIV/0!</v>
      </c>
      <c r="P66" s="8" t="e">
        <f>COUNTIFS(Sta!$B:$B,$A66,Sta!$F:$F,"&gt;3.5")/$C66</f>
        <v>#DIV/0!</v>
      </c>
      <c r="Q66" s="11" t="e">
        <f>(COUNTIFS(Sta!$A:$A,$A66,Sta!$D:$D,"&gt;0.5")  + COUNTIFS(Sta!$B:$B,$A66,Sta!$E:$E,"&gt;0.5"))/$D66</f>
        <v>#DIV/0!</v>
      </c>
      <c r="R66" s="8" t="e">
        <f>COUNTIFS(Sta!$A:$A,$A66,Sta!$D:$D,"&gt;0.5")/$B66</f>
        <v>#DIV/0!</v>
      </c>
      <c r="S66" s="8" t="e">
        <f>COUNTIFS(Sta!$B:$B,$A66,Sta!$E:$E,"&gt;0.5")/$C66</f>
        <v>#DIV/0!</v>
      </c>
      <c r="T66" s="11" t="e">
        <f>(COUNTIFS(Sta!$A:$A,$A66,Sta!$D:$D,"&gt;1.5")  + COUNTIFS(Sta!$B:$B,$A66,Sta!$E:$E,"&gt;1.5"))/$D66</f>
        <v>#DIV/0!</v>
      </c>
      <c r="U66" s="8" t="e">
        <f>COUNTIFS(Sta!$A:$A,$A66,Sta!$D:$D,"&gt;1.5")/$B66</f>
        <v>#DIV/0!</v>
      </c>
      <c r="V66" s="8" t="e">
        <f>COUNTIFS(Sta!$B:$B,$A66,Sta!$E:$E,"&gt;1.5")/$C66</f>
        <v>#DIV/0!</v>
      </c>
      <c r="W66" s="11" t="e">
        <f>(COUNTIFS(Sta!$A:$A,$A66,Sta!$E:E,"&gt;0.5") +COUNTIFS(Sta!$B:$B,$A66,Sta!$D:$D,"&gt;0.5"))/$D66</f>
        <v>#DIV/0!</v>
      </c>
      <c r="X66" s="8" t="e">
        <f>COUNTIFS(Sta!$A:$A,$A66,Sta!$E:$E,"&gt;0.5")/$B66</f>
        <v>#DIV/0!</v>
      </c>
      <c r="Y66" s="8" t="e">
        <f>COUNTIFS(Sta!$B:$B,$A66,Sta!$D:$D,"&gt;0.5")/$C66</f>
        <v>#DIV/0!</v>
      </c>
      <c r="Z66" s="11" t="e">
        <f>(COUNTIFS(Sta!$A:$A,$A66,Sta!$E:$E,"&gt;1.5")  + COUNTIFS(Sta!$B:$B,$A66,Sta!$D:$D,"&gt;1.5"))/$D66</f>
        <v>#DIV/0!</v>
      </c>
      <c r="AA66" s="8" t="e">
        <f>COUNTIFS(Sta!$A:$A,$A66,Sta!$E:$E,"&gt;1.5")/$B66</f>
        <v>#DIV/0!</v>
      </c>
      <c r="AB66" s="8" t="e">
        <f>COUNTIFS(Sta!$B:$B,$A66,Sta!$D:$D,"&gt;1.5")/$C66</f>
        <v>#DIV/0!</v>
      </c>
      <c r="AC66" s="11" t="e">
        <f>(COUNTIFS(Sta!$A:A,$A66,Sta!$G:$G,"y") + COUNTIFS(Sta!$B:B,$A66,Sta!$G:$G,"y"))/$D66</f>
        <v>#DIV/0!</v>
      </c>
      <c r="AD66" s="8" t="e">
        <f>COUNTIFS(Sta!$A:A,$A66,Sta!$G:$G,"y")/$B66</f>
        <v>#DIV/0!</v>
      </c>
      <c r="AE66" s="16" t="e">
        <f>COUNTIFS(Sta!$B:B,$A66,Sta!$G:$G,"y")/$C66</f>
        <v>#DIV/0!</v>
      </c>
    </row>
    <row r="67" spans="1:31" x14ac:dyDescent="0.3">
      <c r="A67" t="s">
        <v>393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1" t="e">
        <f>(COUNTIFS(Sta!$A:$A,$A67,Sta!$F:$F,"&gt;0.5") + COUNTIFS(Sta!$B:$B,$A67,Sta!$F:$F,"&gt;0.5"))/$D67</f>
        <v>#DIV/0!</v>
      </c>
      <c r="F67" s="8" t="e">
        <f>COUNTIFS(Sta!$A:$A,$A67,Sta!$F:$F,"&gt;0.5")/$B67</f>
        <v>#DIV/0!</v>
      </c>
      <c r="G67" s="8" t="e">
        <f>COUNTIFS(Sta!$B:$B,$A67,Sta!$F:$F,"&gt;0.5")/$C67</f>
        <v>#DIV/0!</v>
      </c>
      <c r="H67" s="11" t="e">
        <f>(COUNTIFS(Sta!$A:$A,$A67,Sta!$F:$F,"&gt;1.5") + COUNTIFS(Sta!$B:$B,$A67,Sta!$F:$F,"&gt;1.5"))/$D67</f>
        <v>#DIV/0!</v>
      </c>
      <c r="I67" s="8" t="e">
        <f>COUNTIFS(Sta!$A:$A,$A67,Sta!$F:$F,"&gt;1.5")/$B67</f>
        <v>#DIV/0!</v>
      </c>
      <c r="J67" s="8" t="e">
        <f>COUNTIFS(Sta!$B:$B,$A67,Sta!$F:$F,"&gt;1.5")/$C67</f>
        <v>#DIV/0!</v>
      </c>
      <c r="K67" s="11" t="e">
        <f>(COUNTIFS(Sta!$A:$A,$A67,Sta!$F:$F,"&gt;2.5") + COUNTIFS(Sta!$B:$B,$A67,Sta!$F:$F,"&gt;2.5"))/$D67</f>
        <v>#DIV/0!</v>
      </c>
      <c r="L67" s="8" t="e">
        <f>COUNTIFS(Sta!$A:$A,$A67,Sta!$F:$F,"&gt;2.5")/$B67</f>
        <v>#DIV/0!</v>
      </c>
      <c r="M67" s="8" t="e">
        <f>COUNTIFS(Sta!$B:$B,$A67,Sta!$F:$F,"&gt;2.5")/$C67</f>
        <v>#DIV/0!</v>
      </c>
      <c r="N67" s="11" t="e">
        <f>(COUNTIFS(Sta!$A:$A,$A67,Sta!$F:$F,"&gt;3.5") + COUNTIFS(Sta!$B:$B,$A67,Sta!$F:$F,"&gt;3.5"))/$D67</f>
        <v>#DIV/0!</v>
      </c>
      <c r="O67" s="8" t="e">
        <f>COUNTIFS(Sta!$A:$A,$A67,Sta!$F:$F,"&gt;3.5")/$B67</f>
        <v>#DIV/0!</v>
      </c>
      <c r="P67" s="8" t="e">
        <f>COUNTIFS(Sta!$B:$B,$A67,Sta!$F:$F,"&gt;3.5")/$C67</f>
        <v>#DIV/0!</v>
      </c>
      <c r="Q67" s="11" t="e">
        <f>(COUNTIFS(Sta!$A:$A,$A67,Sta!$D:$D,"&gt;0.5")  + COUNTIFS(Sta!$B:$B,$A67,Sta!$E:$E,"&gt;0.5"))/$D67</f>
        <v>#DIV/0!</v>
      </c>
      <c r="R67" s="8" t="e">
        <f>COUNTIFS(Sta!$A:$A,$A67,Sta!$D:$D,"&gt;0.5")/$B67</f>
        <v>#DIV/0!</v>
      </c>
      <c r="S67" s="8" t="e">
        <f>COUNTIFS(Sta!$B:$B,$A67,Sta!$E:$E,"&gt;0.5")/$C67</f>
        <v>#DIV/0!</v>
      </c>
      <c r="T67" s="11" t="e">
        <f>(COUNTIFS(Sta!$A:$A,$A67,Sta!$D:$D,"&gt;1.5")  + COUNTIFS(Sta!$B:$B,$A67,Sta!$E:$E,"&gt;1.5"))/$D67</f>
        <v>#DIV/0!</v>
      </c>
      <c r="U67" s="8" t="e">
        <f>COUNTIFS(Sta!$A:$A,$A67,Sta!$D:$D,"&gt;1.5")/$B67</f>
        <v>#DIV/0!</v>
      </c>
      <c r="V67" s="8" t="e">
        <f>COUNTIFS(Sta!$B:$B,$A67,Sta!$E:$E,"&gt;1.5")/$C67</f>
        <v>#DIV/0!</v>
      </c>
      <c r="W67" s="11" t="e">
        <f>(COUNTIFS(Sta!$A:$A,$A67,Sta!$E:E,"&gt;0.5") +COUNTIFS(Sta!$B:$B,$A67,Sta!$D:$D,"&gt;0.5"))/$D67</f>
        <v>#DIV/0!</v>
      </c>
      <c r="X67" s="8" t="e">
        <f>COUNTIFS(Sta!$A:$A,$A67,Sta!$E:$E,"&gt;0.5")/$B67</f>
        <v>#DIV/0!</v>
      </c>
      <c r="Y67" s="8" t="e">
        <f>COUNTIFS(Sta!$B:$B,$A67,Sta!$D:$D,"&gt;0.5")/$C67</f>
        <v>#DIV/0!</v>
      </c>
      <c r="Z67" s="11" t="e">
        <f>(COUNTIFS(Sta!$A:$A,$A67,Sta!$E:$E,"&gt;1.5")  + COUNTIFS(Sta!$B:$B,$A67,Sta!$D:$D,"&gt;1.5"))/$D67</f>
        <v>#DIV/0!</v>
      </c>
      <c r="AA67" s="8" t="e">
        <f>COUNTIFS(Sta!$A:$A,$A67,Sta!$E:$E,"&gt;1.5")/$B67</f>
        <v>#DIV/0!</v>
      </c>
      <c r="AB67" s="8" t="e">
        <f>COUNTIFS(Sta!$B:$B,$A67,Sta!$D:$D,"&gt;1.5")/$C67</f>
        <v>#DIV/0!</v>
      </c>
      <c r="AC67" s="11" t="e">
        <f>(COUNTIFS(Sta!$A:A,$A67,Sta!$G:$G,"y") + COUNTIFS(Sta!$B:B,$A67,Sta!$G:$G,"y"))/$D67</f>
        <v>#DIV/0!</v>
      </c>
      <c r="AD67" s="8" t="e">
        <f>COUNTIFS(Sta!$A:A,$A67,Sta!$G:$G,"y")/$B67</f>
        <v>#DIV/0!</v>
      </c>
      <c r="AE67" s="16" t="e">
        <f>COUNTIFS(Sta!$B:B,$A67,Sta!$G:$G,"y")/$C67</f>
        <v>#DIV/0!</v>
      </c>
    </row>
    <row r="68" spans="1:31" x14ac:dyDescent="0.3">
      <c r="A68" t="s">
        <v>699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1" t="e">
        <f>(COUNTIFS(Sta!$A:$A,$A68,Sta!$F:$F,"&gt;0.5") + COUNTIFS(Sta!$B:$B,$A68,Sta!$F:$F,"&gt;0.5"))/$D68</f>
        <v>#DIV/0!</v>
      </c>
      <c r="F68" s="8" t="e">
        <f>COUNTIFS(Sta!$A:$A,$A68,Sta!$F:$F,"&gt;0.5")/$B68</f>
        <v>#DIV/0!</v>
      </c>
      <c r="G68" s="8" t="e">
        <f>COUNTIFS(Sta!$B:$B,$A68,Sta!$F:$F,"&gt;0.5")/$C68</f>
        <v>#DIV/0!</v>
      </c>
      <c r="H68" s="11" t="e">
        <f>(COUNTIFS(Sta!$A:$A,$A68,Sta!$F:$F,"&gt;1.5") + COUNTIFS(Sta!$B:$B,$A68,Sta!$F:$F,"&gt;1.5"))/$D68</f>
        <v>#DIV/0!</v>
      </c>
      <c r="I68" s="8" t="e">
        <f>COUNTIFS(Sta!$A:$A,$A68,Sta!$F:$F,"&gt;1.5")/$B68</f>
        <v>#DIV/0!</v>
      </c>
      <c r="J68" s="8" t="e">
        <f>COUNTIFS(Sta!$B:$B,$A68,Sta!$F:$F,"&gt;1.5")/$C68</f>
        <v>#DIV/0!</v>
      </c>
      <c r="K68" s="11" t="e">
        <f>(COUNTIFS(Sta!$A:$A,$A68,Sta!$F:$F,"&gt;2.5") + COUNTIFS(Sta!$B:$B,$A68,Sta!$F:$F,"&gt;2.5"))/$D68</f>
        <v>#DIV/0!</v>
      </c>
      <c r="L68" s="8" t="e">
        <f>COUNTIFS(Sta!$A:$A,$A68,Sta!$F:$F,"&gt;2.5")/$B68</f>
        <v>#DIV/0!</v>
      </c>
      <c r="M68" s="8" t="e">
        <f>COUNTIFS(Sta!$B:$B,$A68,Sta!$F:$F,"&gt;2.5")/$C68</f>
        <v>#DIV/0!</v>
      </c>
      <c r="N68" s="11" t="e">
        <f>(COUNTIFS(Sta!$A:$A,$A68,Sta!$F:$F,"&gt;3.5") + COUNTIFS(Sta!$B:$B,$A68,Sta!$F:$F,"&gt;3.5"))/$D68</f>
        <v>#DIV/0!</v>
      </c>
      <c r="O68" s="8" t="e">
        <f>COUNTIFS(Sta!$A:$A,$A68,Sta!$F:$F,"&gt;3.5")/$B68</f>
        <v>#DIV/0!</v>
      </c>
      <c r="P68" s="8" t="e">
        <f>COUNTIFS(Sta!$B:$B,$A68,Sta!$F:$F,"&gt;3.5")/$C68</f>
        <v>#DIV/0!</v>
      </c>
      <c r="Q68" s="11" t="e">
        <f>(COUNTIFS(Sta!$A:$A,$A68,Sta!$D:$D,"&gt;0.5")  + COUNTIFS(Sta!$B:$B,$A68,Sta!$E:$E,"&gt;0.5"))/$D68</f>
        <v>#DIV/0!</v>
      </c>
      <c r="R68" s="8" t="e">
        <f>COUNTIFS(Sta!$A:$A,$A68,Sta!$D:$D,"&gt;0.5")/$B68</f>
        <v>#DIV/0!</v>
      </c>
      <c r="S68" s="8" t="e">
        <f>COUNTIFS(Sta!$B:$B,$A68,Sta!$E:$E,"&gt;0.5")/$C68</f>
        <v>#DIV/0!</v>
      </c>
      <c r="T68" s="11" t="e">
        <f>(COUNTIFS(Sta!$A:$A,$A68,Sta!$D:$D,"&gt;1.5")  + COUNTIFS(Sta!$B:$B,$A68,Sta!$E:$E,"&gt;1.5"))/$D68</f>
        <v>#DIV/0!</v>
      </c>
      <c r="U68" s="8" t="e">
        <f>COUNTIFS(Sta!$A:$A,$A68,Sta!$D:$D,"&gt;1.5")/$B68</f>
        <v>#DIV/0!</v>
      </c>
      <c r="V68" s="8" t="e">
        <f>COUNTIFS(Sta!$B:$B,$A68,Sta!$E:$E,"&gt;1.5")/$C68</f>
        <v>#DIV/0!</v>
      </c>
      <c r="W68" s="11" t="e">
        <f>(COUNTIFS(Sta!$A:$A,$A68,Sta!$E:E,"&gt;0.5") +COUNTIFS(Sta!$B:$B,$A68,Sta!$D:$D,"&gt;0.5"))/$D68</f>
        <v>#DIV/0!</v>
      </c>
      <c r="X68" s="8" t="e">
        <f>COUNTIFS(Sta!$A:$A,$A68,Sta!$E:$E,"&gt;0.5")/$B68</f>
        <v>#DIV/0!</v>
      </c>
      <c r="Y68" s="8" t="e">
        <f>COUNTIFS(Sta!$B:$B,$A68,Sta!$D:$D,"&gt;0.5")/$C68</f>
        <v>#DIV/0!</v>
      </c>
      <c r="Z68" s="11" t="e">
        <f>(COUNTIFS(Sta!$A:$A,$A68,Sta!$E:$E,"&gt;1.5")  + COUNTIFS(Sta!$B:$B,$A68,Sta!$D:$D,"&gt;1.5"))/$D68</f>
        <v>#DIV/0!</v>
      </c>
      <c r="AA68" s="8" t="e">
        <f>COUNTIFS(Sta!$A:$A,$A68,Sta!$E:$E,"&gt;1.5")/$B68</f>
        <v>#DIV/0!</v>
      </c>
      <c r="AB68" s="8" t="e">
        <f>COUNTIFS(Sta!$B:$B,$A68,Sta!$D:$D,"&gt;1.5")/$C68</f>
        <v>#DIV/0!</v>
      </c>
      <c r="AC68" s="11" t="e">
        <f>(COUNTIFS(Sta!$A:A,$A68,Sta!$G:$G,"y") + COUNTIFS(Sta!$B:B,$A68,Sta!$G:$G,"y"))/$D68</f>
        <v>#DIV/0!</v>
      </c>
      <c r="AD68" s="8" t="e">
        <f>COUNTIFS(Sta!$A:A,$A68,Sta!$G:$G,"y")/$B68</f>
        <v>#DIV/0!</v>
      </c>
      <c r="AE68" s="16" t="e">
        <f>COUNTIFS(Sta!$B:B,$A68,Sta!$G:$G,"y")/$C68</f>
        <v>#DIV/0!</v>
      </c>
    </row>
    <row r="69" spans="1:31" x14ac:dyDescent="0.3">
      <c r="A69" t="s">
        <v>176</v>
      </c>
      <c r="B69" s="9">
        <f>COUNTIF(Sta!A:A,A69)</f>
        <v>1</v>
      </c>
      <c r="C69" s="4">
        <f>COUNTIF(Sta!B:B,A69)</f>
        <v>1</v>
      </c>
      <c r="D69" s="4">
        <f t="shared" si="3"/>
        <v>2</v>
      </c>
      <c r="E69" s="11">
        <f>(COUNTIFS(Sta!$A:$A,$A69,Sta!$F:$F,"&gt;0.5") + COUNTIFS(Sta!$B:$B,$A69,Sta!$F:$F,"&gt;0.5"))/$D69</f>
        <v>1</v>
      </c>
      <c r="F69" s="8">
        <f>COUNTIFS(Sta!$A:$A,$A69,Sta!$F:$F,"&gt;0.5")/$B69</f>
        <v>1</v>
      </c>
      <c r="G69" s="8">
        <f>COUNTIFS(Sta!$B:$B,$A69,Sta!$F:$F,"&gt;0.5")/$C69</f>
        <v>1</v>
      </c>
      <c r="H69" s="11">
        <f>(COUNTIFS(Sta!$A:$A,$A69,Sta!$F:$F,"&gt;1.5") + COUNTIFS(Sta!$B:$B,$A69,Sta!$F:$F,"&gt;1.5"))/$D69</f>
        <v>0.5</v>
      </c>
      <c r="I69" s="8">
        <f>COUNTIFS(Sta!$A:$A,$A69,Sta!$F:$F,"&gt;1.5")/$B69</f>
        <v>1</v>
      </c>
      <c r="J69" s="8">
        <f>COUNTIFS(Sta!$B:$B,$A69,Sta!$F:$F,"&gt;1.5")/$C69</f>
        <v>0</v>
      </c>
      <c r="K69" s="11">
        <f>(COUNTIFS(Sta!$A:$A,$A69,Sta!$F:$F,"&gt;2.5") + COUNTIFS(Sta!$B:$B,$A69,Sta!$F:$F,"&gt;2.5"))/$D69</f>
        <v>0</v>
      </c>
      <c r="L69" s="8">
        <f>COUNTIFS(Sta!$A:$A,$A69,Sta!$F:$F,"&gt;2.5")/$B69</f>
        <v>0</v>
      </c>
      <c r="M69" s="8">
        <f>COUNTIFS(Sta!$B:$B,$A69,Sta!$F:$F,"&gt;2.5")/$C69</f>
        <v>0</v>
      </c>
      <c r="N69" s="11">
        <f>(COUNTIFS(Sta!$A:$A,$A69,Sta!$F:$F,"&gt;3.5") + COUNTIFS(Sta!$B:$B,$A69,Sta!$F:$F,"&gt;3.5"))/$D69</f>
        <v>0</v>
      </c>
      <c r="O69" s="8">
        <f>COUNTIFS(Sta!$A:$A,$A69,Sta!$F:$F,"&gt;3.5")/$B69</f>
        <v>0</v>
      </c>
      <c r="P69" s="8">
        <f>COUNTIFS(Sta!$B:$B,$A69,Sta!$F:$F,"&gt;3.5")/$C69</f>
        <v>0</v>
      </c>
      <c r="Q69" s="11">
        <f>(COUNTIFS(Sta!$A:$A,$A69,Sta!$D:$D,"&gt;0.5")  + COUNTIFS(Sta!$B:$B,$A69,Sta!$E:$E,"&gt;0.5"))/$D69</f>
        <v>1</v>
      </c>
      <c r="R69" s="8">
        <f>COUNTIFS(Sta!$A:$A,$A69,Sta!$D:$D,"&gt;0.5")/$B69</f>
        <v>1</v>
      </c>
      <c r="S69" s="8">
        <f>COUNTIFS(Sta!$B:$B,$A69,Sta!$E:$E,"&gt;0.5")/$C69</f>
        <v>1</v>
      </c>
      <c r="T69" s="11">
        <f>(COUNTIFS(Sta!$A:$A,$A69,Sta!$D:$D,"&gt;1.5")  + COUNTIFS(Sta!$B:$B,$A69,Sta!$E:$E,"&gt;1.5"))/$D69</f>
        <v>0</v>
      </c>
      <c r="U69" s="8">
        <f>COUNTIFS(Sta!$A:$A,$A69,Sta!$D:$D,"&gt;1.5")/$B69</f>
        <v>0</v>
      </c>
      <c r="V69" s="8">
        <f>COUNTIFS(Sta!$B:$B,$A69,Sta!$E:$E,"&gt;1.5")/$C69</f>
        <v>0</v>
      </c>
      <c r="W69" s="11">
        <f>(COUNTIFS(Sta!$A:$A,$A69,Sta!$E:E,"&gt;0.5") +COUNTIFS(Sta!$B:$B,$A69,Sta!$D:$D,"&gt;0.5"))/$D69</f>
        <v>0.5</v>
      </c>
      <c r="X69" s="8">
        <f>COUNTIFS(Sta!$A:$A,$A69,Sta!$E:$E,"&gt;0.5")/$B69</f>
        <v>1</v>
      </c>
      <c r="Y69" s="8">
        <f>COUNTIFS(Sta!$B:$B,$A69,Sta!$D:$D,"&gt;0.5")/$C69</f>
        <v>0</v>
      </c>
      <c r="Z69" s="11">
        <f>(COUNTIFS(Sta!$A:$A,$A69,Sta!$E:$E,"&gt;1.5")  + COUNTIFS(Sta!$B:$B,$A69,Sta!$D:$D,"&gt;1.5"))/$D69</f>
        <v>0</v>
      </c>
      <c r="AA69" s="8">
        <f>COUNTIFS(Sta!$A:$A,$A69,Sta!$E:$E,"&gt;1.5")/$B69</f>
        <v>0</v>
      </c>
      <c r="AB69" s="8">
        <f>COUNTIFS(Sta!$B:$B,$A69,Sta!$D:$D,"&gt;1.5")/$C69</f>
        <v>0</v>
      </c>
      <c r="AC69" s="11">
        <f>(COUNTIFS(Sta!$A:A,$A69,Sta!$G:$G,"y") + COUNTIFS(Sta!$B:B,$A69,Sta!$G:$G,"y"))/$D69</f>
        <v>0.5</v>
      </c>
      <c r="AD69" s="8">
        <f>COUNTIFS(Sta!$A:A,$A69,Sta!$G:$G,"y")/$B69</f>
        <v>1</v>
      </c>
      <c r="AE69" s="16">
        <f>COUNTIFS(Sta!$B:B,$A69,Sta!$G:$G,"y")/$C69</f>
        <v>0</v>
      </c>
    </row>
    <row r="70" spans="1:31" x14ac:dyDescent="0.3">
      <c r="A70" t="s">
        <v>184</v>
      </c>
      <c r="B70" s="9">
        <f>COUNTIF(Sta!A:A,A70)</f>
        <v>1</v>
      </c>
      <c r="C70" s="4">
        <f>COUNTIF(Sta!B:B,A70)</f>
        <v>1</v>
      </c>
      <c r="D70" s="4">
        <f t="shared" si="3"/>
        <v>2</v>
      </c>
      <c r="E70" s="11">
        <f>(COUNTIFS(Sta!$A:$A,$A70,Sta!$F:$F,"&gt;0.5") + COUNTIFS(Sta!$B:$B,$A70,Sta!$F:$F,"&gt;0.5"))/$D70</f>
        <v>1</v>
      </c>
      <c r="F70" s="8">
        <f>COUNTIFS(Sta!$A:$A,$A70,Sta!$F:$F,"&gt;0.5")/$B70</f>
        <v>1</v>
      </c>
      <c r="G70" s="8">
        <f>COUNTIFS(Sta!$B:$B,$A70,Sta!$F:$F,"&gt;0.5")/$C70</f>
        <v>1</v>
      </c>
      <c r="H70" s="11">
        <f>(COUNTIFS(Sta!$A:$A,$A70,Sta!$F:$F,"&gt;1.5") + COUNTIFS(Sta!$B:$B,$A70,Sta!$F:$F,"&gt;1.5"))/$D70</f>
        <v>1</v>
      </c>
      <c r="I70" s="8">
        <f>COUNTIFS(Sta!$A:$A,$A70,Sta!$F:$F,"&gt;1.5")/$B70</f>
        <v>1</v>
      </c>
      <c r="J70" s="8">
        <f>COUNTIFS(Sta!$B:$B,$A70,Sta!$F:$F,"&gt;1.5")/$C70</f>
        <v>1</v>
      </c>
      <c r="K70" s="11">
        <f>(COUNTIFS(Sta!$A:$A,$A70,Sta!$F:$F,"&gt;2.5") + COUNTIFS(Sta!$B:$B,$A70,Sta!$F:$F,"&gt;2.5"))/$D70</f>
        <v>0.5</v>
      </c>
      <c r="L70" s="8">
        <f>COUNTIFS(Sta!$A:$A,$A70,Sta!$F:$F,"&gt;2.5")/$B70</f>
        <v>1</v>
      </c>
      <c r="M70" s="8">
        <f>COUNTIFS(Sta!$B:$B,$A70,Sta!$F:$F,"&gt;2.5")/$C70</f>
        <v>0</v>
      </c>
      <c r="N70" s="11">
        <f>(COUNTIFS(Sta!$A:$A,$A70,Sta!$F:$F,"&gt;3.5") + COUNTIFS(Sta!$B:$B,$A70,Sta!$F:$F,"&gt;3.5"))/$D70</f>
        <v>0</v>
      </c>
      <c r="O70" s="8">
        <f>COUNTIFS(Sta!$A:$A,$A70,Sta!$F:$F,"&gt;3.5")/$B70</f>
        <v>0</v>
      </c>
      <c r="P70" s="8">
        <f>COUNTIFS(Sta!$B:$B,$A70,Sta!$F:$F,"&gt;3.5")/$C70</f>
        <v>0</v>
      </c>
      <c r="Q70" s="11">
        <f>(COUNTIFS(Sta!$A:$A,$A70,Sta!$D:$D,"&gt;0.5")  + COUNTIFS(Sta!$B:$B,$A70,Sta!$E:$E,"&gt;0.5"))/$D70</f>
        <v>0.5</v>
      </c>
      <c r="R70" s="8">
        <f>COUNTIFS(Sta!$A:$A,$A70,Sta!$D:$D,"&gt;0.5")/$B70</f>
        <v>1</v>
      </c>
      <c r="S70" s="8">
        <f>COUNTIFS(Sta!$B:$B,$A70,Sta!$E:$E,"&gt;0.5")/$C70</f>
        <v>0</v>
      </c>
      <c r="T70" s="11">
        <f>(COUNTIFS(Sta!$A:$A,$A70,Sta!$D:$D,"&gt;1.5")  + COUNTIFS(Sta!$B:$B,$A70,Sta!$E:$E,"&gt;1.5"))/$D70</f>
        <v>0</v>
      </c>
      <c r="U70" s="8">
        <f>COUNTIFS(Sta!$A:$A,$A70,Sta!$D:$D,"&gt;1.5")/$B70</f>
        <v>0</v>
      </c>
      <c r="V70" s="8">
        <f>COUNTIFS(Sta!$B:$B,$A70,Sta!$E:$E,"&gt;1.5")/$C70</f>
        <v>0</v>
      </c>
      <c r="W70" s="11">
        <f>(COUNTIFS(Sta!$A:$A,$A70,Sta!$E:E,"&gt;0.5") +COUNTIFS(Sta!$B:$B,$A70,Sta!$D:$D,"&gt;0.5"))/$D70</f>
        <v>1</v>
      </c>
      <c r="X70" s="8">
        <f>COUNTIFS(Sta!$A:$A,$A70,Sta!$E:$E,"&gt;0.5")/$B70</f>
        <v>1</v>
      </c>
      <c r="Y70" s="8">
        <f>COUNTIFS(Sta!$B:$B,$A70,Sta!$D:$D,"&gt;0.5")/$C70</f>
        <v>1</v>
      </c>
      <c r="Z70" s="11">
        <f>(COUNTIFS(Sta!$A:$A,$A70,Sta!$E:$E,"&gt;1.5")  + COUNTIFS(Sta!$B:$B,$A70,Sta!$D:$D,"&gt;1.5"))/$D70</f>
        <v>1</v>
      </c>
      <c r="AA70" s="8">
        <f>COUNTIFS(Sta!$A:$A,$A70,Sta!$E:$E,"&gt;1.5")/$B70</f>
        <v>1</v>
      </c>
      <c r="AB70" s="8">
        <f>COUNTIFS(Sta!$B:$B,$A70,Sta!$D:$D,"&gt;1.5")/$C70</f>
        <v>1</v>
      </c>
      <c r="AC70" s="11">
        <f>(COUNTIFS(Sta!$A:A,$A70,Sta!$G:$G,"y") + COUNTIFS(Sta!$B:B,$A70,Sta!$G:$G,"y"))/$D70</f>
        <v>0.5</v>
      </c>
      <c r="AD70" s="8">
        <f>COUNTIFS(Sta!$A:A,$A70,Sta!$G:$G,"y")/$B70</f>
        <v>1</v>
      </c>
      <c r="AE70" s="16">
        <f>COUNTIFS(Sta!$B:B,$A70,Sta!$G:$G,"y")/$C70</f>
        <v>0</v>
      </c>
    </row>
    <row r="71" spans="1:31" x14ac:dyDescent="0.3">
      <c r="A71" t="s">
        <v>201</v>
      </c>
      <c r="B71" s="9">
        <f>COUNTIF(Sta!A:A,A71)</f>
        <v>1</v>
      </c>
      <c r="C71" s="4">
        <f>COUNTIF(Sta!B:B,A71)</f>
        <v>1</v>
      </c>
      <c r="D71" s="4">
        <f t="shared" si="3"/>
        <v>2</v>
      </c>
      <c r="E71" s="11">
        <f>(COUNTIFS(Sta!$A:$A,$A71,Sta!$F:$F,"&gt;0.5") + COUNTIFS(Sta!$B:$B,$A71,Sta!$F:$F,"&gt;0.5"))/$D71</f>
        <v>1</v>
      </c>
      <c r="F71" s="8">
        <f>COUNTIFS(Sta!$A:$A,$A71,Sta!$F:$F,"&gt;0.5")/$B71</f>
        <v>1</v>
      </c>
      <c r="G71" s="8">
        <f>COUNTIFS(Sta!$B:$B,$A71,Sta!$F:$F,"&gt;0.5")/$C71</f>
        <v>1</v>
      </c>
      <c r="H71" s="11">
        <f>(COUNTIFS(Sta!$A:$A,$A71,Sta!$F:$F,"&gt;1.5") + COUNTIFS(Sta!$B:$B,$A71,Sta!$F:$F,"&gt;1.5"))/$D71</f>
        <v>1</v>
      </c>
      <c r="I71" s="8">
        <f>COUNTIFS(Sta!$A:$A,$A71,Sta!$F:$F,"&gt;1.5")/$B71</f>
        <v>1</v>
      </c>
      <c r="J71" s="8">
        <f>COUNTIFS(Sta!$B:$B,$A71,Sta!$F:$F,"&gt;1.5")/$C71</f>
        <v>1</v>
      </c>
      <c r="K71" s="11">
        <f>(COUNTIFS(Sta!$A:$A,$A71,Sta!$F:$F,"&gt;2.5") + COUNTIFS(Sta!$B:$B,$A71,Sta!$F:$F,"&gt;2.5"))/$D71</f>
        <v>0.5</v>
      </c>
      <c r="L71" s="8">
        <f>COUNTIFS(Sta!$A:$A,$A71,Sta!$F:$F,"&gt;2.5")/$B71</f>
        <v>0</v>
      </c>
      <c r="M71" s="8">
        <f>COUNTIFS(Sta!$B:$B,$A71,Sta!$F:$F,"&gt;2.5")/$C71</f>
        <v>1</v>
      </c>
      <c r="N71" s="11">
        <f>(COUNTIFS(Sta!$A:$A,$A71,Sta!$F:$F,"&gt;3.5") + COUNTIFS(Sta!$B:$B,$A71,Sta!$F:$F,"&gt;3.5"))/$D71</f>
        <v>0.5</v>
      </c>
      <c r="O71" s="8">
        <f>COUNTIFS(Sta!$A:$A,$A71,Sta!$F:$F,"&gt;3.5")/$B71</f>
        <v>0</v>
      </c>
      <c r="P71" s="8">
        <f>COUNTIFS(Sta!$B:$B,$A71,Sta!$F:$F,"&gt;3.5")/$C71</f>
        <v>1</v>
      </c>
      <c r="Q71" s="11">
        <f>(COUNTIFS(Sta!$A:$A,$A71,Sta!$D:$D,"&gt;0.5")  + COUNTIFS(Sta!$B:$B,$A71,Sta!$E:$E,"&gt;0.5"))/$D71</f>
        <v>1</v>
      </c>
      <c r="R71" s="8">
        <f>COUNTIFS(Sta!$A:$A,$A71,Sta!$D:$D,"&gt;0.5")/$B71</f>
        <v>1</v>
      </c>
      <c r="S71" s="8">
        <f>COUNTIFS(Sta!$B:$B,$A71,Sta!$E:$E,"&gt;0.5")/$C71</f>
        <v>1</v>
      </c>
      <c r="T71" s="11">
        <f>(COUNTIFS(Sta!$A:$A,$A71,Sta!$D:$D,"&gt;1.5")  + COUNTIFS(Sta!$B:$B,$A71,Sta!$E:$E,"&gt;1.5"))/$D71</f>
        <v>1</v>
      </c>
      <c r="U71" s="8">
        <f>COUNTIFS(Sta!$A:$A,$A71,Sta!$D:$D,"&gt;1.5")/$B71</f>
        <v>1</v>
      </c>
      <c r="V71" s="8">
        <f>COUNTIFS(Sta!$B:$B,$A71,Sta!$E:$E,"&gt;1.5")/$C71</f>
        <v>1</v>
      </c>
      <c r="W71" s="11">
        <f>(COUNTIFS(Sta!$A:$A,$A71,Sta!$E:E,"&gt;0.5") +COUNTIFS(Sta!$B:$B,$A71,Sta!$D:$D,"&gt;0.5"))/$D71</f>
        <v>0.5</v>
      </c>
      <c r="X71" s="8">
        <f>COUNTIFS(Sta!$A:$A,$A71,Sta!$E:$E,"&gt;0.5")/$B71</f>
        <v>0</v>
      </c>
      <c r="Y71" s="8">
        <f>COUNTIFS(Sta!$B:$B,$A71,Sta!$D:$D,"&gt;0.5")/$C71</f>
        <v>1</v>
      </c>
      <c r="Z71" s="11">
        <f>(COUNTIFS(Sta!$A:$A,$A71,Sta!$E:$E,"&gt;1.5")  + COUNTIFS(Sta!$B:$B,$A71,Sta!$D:$D,"&gt;1.5"))/$D71</f>
        <v>0</v>
      </c>
      <c r="AA71" s="8">
        <f>COUNTIFS(Sta!$A:$A,$A71,Sta!$E:$E,"&gt;1.5")/$B71</f>
        <v>0</v>
      </c>
      <c r="AB71" s="8">
        <f>COUNTIFS(Sta!$B:$B,$A71,Sta!$D:$D,"&gt;1.5")/$C71</f>
        <v>0</v>
      </c>
      <c r="AC71" s="11">
        <f>(COUNTIFS(Sta!$A:A,$A71,Sta!$G:$G,"y") + COUNTIFS(Sta!$B:B,$A71,Sta!$G:$G,"y"))/$D71</f>
        <v>0.5</v>
      </c>
      <c r="AD71" s="8">
        <f>COUNTIFS(Sta!$A:A,$A71,Sta!$G:$G,"y")/$B71</f>
        <v>0</v>
      </c>
      <c r="AE71" s="16">
        <f>COUNTIFS(Sta!$B:B,$A71,Sta!$G:$G,"y")/$C71</f>
        <v>1</v>
      </c>
    </row>
    <row r="72" spans="1:31" x14ac:dyDescent="0.3">
      <c r="A72" t="s">
        <v>264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1" t="e">
        <f>(COUNTIFS(Sta!$A:$A,$A72,Sta!$F:$F,"&gt;0.5") + COUNTIFS(Sta!$B:$B,$A72,Sta!$F:$F,"&gt;0.5"))/$D72</f>
        <v>#DIV/0!</v>
      </c>
      <c r="F72" s="8" t="e">
        <f>COUNTIFS(Sta!$A:$A,$A72,Sta!$F:$F,"&gt;0.5")/$B72</f>
        <v>#DIV/0!</v>
      </c>
      <c r="G72" s="8" t="e">
        <f>COUNTIFS(Sta!$B:$B,$A72,Sta!$F:$F,"&gt;0.5")/$C72</f>
        <v>#DIV/0!</v>
      </c>
      <c r="H72" s="11" t="e">
        <f>(COUNTIFS(Sta!$A:$A,$A72,Sta!$F:$F,"&gt;1.5") + COUNTIFS(Sta!$B:$B,$A72,Sta!$F:$F,"&gt;1.5"))/$D72</f>
        <v>#DIV/0!</v>
      </c>
      <c r="I72" s="8" t="e">
        <f>COUNTIFS(Sta!$A:$A,$A72,Sta!$F:$F,"&gt;1.5")/$B72</f>
        <v>#DIV/0!</v>
      </c>
      <c r="J72" s="8" t="e">
        <f>COUNTIFS(Sta!$B:$B,$A72,Sta!$F:$F,"&gt;1.5")/$C72</f>
        <v>#DIV/0!</v>
      </c>
      <c r="K72" s="11" t="e">
        <f>(COUNTIFS(Sta!$A:$A,$A72,Sta!$F:$F,"&gt;2.5") + COUNTIFS(Sta!$B:$B,$A72,Sta!$F:$F,"&gt;2.5"))/$D72</f>
        <v>#DIV/0!</v>
      </c>
      <c r="L72" s="8" t="e">
        <f>COUNTIFS(Sta!$A:$A,$A72,Sta!$F:$F,"&gt;2.5")/$B72</f>
        <v>#DIV/0!</v>
      </c>
      <c r="M72" s="8" t="e">
        <f>COUNTIFS(Sta!$B:$B,$A72,Sta!$F:$F,"&gt;2.5")/$C72</f>
        <v>#DIV/0!</v>
      </c>
      <c r="N72" s="11" t="e">
        <f>(COUNTIFS(Sta!$A:$A,$A72,Sta!$F:$F,"&gt;3.5") + COUNTIFS(Sta!$B:$B,$A72,Sta!$F:$F,"&gt;3.5"))/$D72</f>
        <v>#DIV/0!</v>
      </c>
      <c r="O72" s="8" t="e">
        <f>COUNTIFS(Sta!$A:$A,$A72,Sta!$F:$F,"&gt;3.5")/$B72</f>
        <v>#DIV/0!</v>
      </c>
      <c r="P72" s="8" t="e">
        <f>COUNTIFS(Sta!$B:$B,$A72,Sta!$F:$F,"&gt;3.5")/$C72</f>
        <v>#DIV/0!</v>
      </c>
      <c r="Q72" s="11" t="e">
        <f>(COUNTIFS(Sta!$A:$A,$A72,Sta!$D:$D,"&gt;0.5")  + COUNTIFS(Sta!$B:$B,$A72,Sta!$E:$E,"&gt;0.5"))/$D72</f>
        <v>#DIV/0!</v>
      </c>
      <c r="R72" s="8" t="e">
        <f>COUNTIFS(Sta!$A:$A,$A72,Sta!$D:$D,"&gt;0.5")/$B72</f>
        <v>#DIV/0!</v>
      </c>
      <c r="S72" s="8" t="e">
        <f>COUNTIFS(Sta!$B:$B,$A72,Sta!$E:$E,"&gt;0.5")/$C72</f>
        <v>#DIV/0!</v>
      </c>
      <c r="T72" s="11" t="e">
        <f>(COUNTIFS(Sta!$A:$A,$A72,Sta!$D:$D,"&gt;1.5")  + COUNTIFS(Sta!$B:$B,$A72,Sta!$E:$E,"&gt;1.5"))/$D72</f>
        <v>#DIV/0!</v>
      </c>
      <c r="U72" s="8" t="e">
        <f>COUNTIFS(Sta!$A:$A,$A72,Sta!$D:$D,"&gt;1.5")/$B72</f>
        <v>#DIV/0!</v>
      </c>
      <c r="V72" s="8" t="e">
        <f>COUNTIFS(Sta!$B:$B,$A72,Sta!$E:$E,"&gt;1.5")/$C72</f>
        <v>#DIV/0!</v>
      </c>
      <c r="W72" s="11" t="e">
        <f>(COUNTIFS(Sta!$A:$A,$A72,Sta!$E:E,"&gt;0.5") +COUNTIFS(Sta!$B:$B,$A72,Sta!$D:$D,"&gt;0.5"))/$D72</f>
        <v>#DIV/0!</v>
      </c>
      <c r="X72" s="8" t="e">
        <f>COUNTIFS(Sta!$A:$A,$A72,Sta!$E:$E,"&gt;0.5")/$B72</f>
        <v>#DIV/0!</v>
      </c>
      <c r="Y72" s="8" t="e">
        <f>COUNTIFS(Sta!$B:$B,$A72,Sta!$D:$D,"&gt;0.5")/$C72</f>
        <v>#DIV/0!</v>
      </c>
      <c r="Z72" s="11" t="e">
        <f>(COUNTIFS(Sta!$A:$A,$A72,Sta!$E:$E,"&gt;1.5")  + COUNTIFS(Sta!$B:$B,$A72,Sta!$D:$D,"&gt;1.5"))/$D72</f>
        <v>#DIV/0!</v>
      </c>
      <c r="AA72" s="8" t="e">
        <f>COUNTIFS(Sta!$A:$A,$A72,Sta!$E:$E,"&gt;1.5")/$B72</f>
        <v>#DIV/0!</v>
      </c>
      <c r="AB72" s="8" t="e">
        <f>COUNTIFS(Sta!$B:$B,$A72,Sta!$D:$D,"&gt;1.5")/$C72</f>
        <v>#DIV/0!</v>
      </c>
      <c r="AC72" s="11" t="e">
        <f>(COUNTIFS(Sta!$A:A,$A72,Sta!$G:$G,"y") + COUNTIFS(Sta!$B:B,$A72,Sta!$G:$G,"y"))/$D72</f>
        <v>#DIV/0!</v>
      </c>
      <c r="AD72" s="8" t="e">
        <f>COUNTIFS(Sta!$A:A,$A72,Sta!$G:$G,"y")/$B72</f>
        <v>#DIV/0!</v>
      </c>
      <c r="AE72" s="16" t="e">
        <f>COUNTIFS(Sta!$B:B,$A72,Sta!$G:$G,"y")/$C72</f>
        <v>#DIV/0!</v>
      </c>
    </row>
    <row r="73" spans="1:31" x14ac:dyDescent="0.3">
      <c r="A73" t="s">
        <v>642</v>
      </c>
      <c r="B73" s="9">
        <f>COUNTIF(Sta!A:A,A73)</f>
        <v>1</v>
      </c>
      <c r="C73" s="4">
        <f>COUNTIF(Sta!B:B,A73)</f>
        <v>1</v>
      </c>
      <c r="D73" s="4">
        <f t="shared" si="3"/>
        <v>2</v>
      </c>
      <c r="E73" s="11">
        <f>(COUNTIFS(Sta!$A:$A,$A73,Sta!$F:$F,"&gt;0.5") + COUNTIFS(Sta!$B:$B,$A73,Sta!$F:$F,"&gt;0.5"))/$D73</f>
        <v>0.5</v>
      </c>
      <c r="F73" s="8">
        <f>COUNTIFS(Sta!$A:$A,$A73,Sta!$F:$F,"&gt;0.5")/$B73</f>
        <v>0</v>
      </c>
      <c r="G73" s="8">
        <f>COUNTIFS(Sta!$B:$B,$A73,Sta!$F:$F,"&gt;0.5")/$C73</f>
        <v>1</v>
      </c>
      <c r="H73" s="11">
        <f>(COUNTIFS(Sta!$A:$A,$A73,Sta!$F:$F,"&gt;1.5") + COUNTIFS(Sta!$B:$B,$A73,Sta!$F:$F,"&gt;1.5"))/$D73</f>
        <v>0.5</v>
      </c>
      <c r="I73" s="8">
        <f>COUNTIFS(Sta!$A:$A,$A73,Sta!$F:$F,"&gt;1.5")/$B73</f>
        <v>0</v>
      </c>
      <c r="J73" s="8">
        <f>COUNTIFS(Sta!$B:$B,$A73,Sta!$F:$F,"&gt;1.5")/$C73</f>
        <v>1</v>
      </c>
      <c r="K73" s="11">
        <f>(COUNTIFS(Sta!$A:$A,$A73,Sta!$F:$F,"&gt;2.5") + COUNTIFS(Sta!$B:$B,$A73,Sta!$F:$F,"&gt;2.5"))/$D73</f>
        <v>0</v>
      </c>
      <c r="L73" s="8">
        <f>COUNTIFS(Sta!$A:$A,$A73,Sta!$F:$F,"&gt;2.5")/$B73</f>
        <v>0</v>
      </c>
      <c r="M73" s="8">
        <f>COUNTIFS(Sta!$B:$B,$A73,Sta!$F:$F,"&gt;2.5")/$C73</f>
        <v>0</v>
      </c>
      <c r="N73" s="11">
        <f>(COUNTIFS(Sta!$A:$A,$A73,Sta!$F:$F,"&gt;3.5") + COUNTIFS(Sta!$B:$B,$A73,Sta!$F:$F,"&gt;3.5"))/$D73</f>
        <v>0</v>
      </c>
      <c r="O73" s="8">
        <f>COUNTIFS(Sta!$A:$A,$A73,Sta!$F:$F,"&gt;3.5")/$B73</f>
        <v>0</v>
      </c>
      <c r="P73" s="8">
        <f>COUNTIFS(Sta!$B:$B,$A73,Sta!$F:$F,"&gt;3.5")/$C73</f>
        <v>0</v>
      </c>
      <c r="Q73" s="11">
        <f>(COUNTIFS(Sta!$A:$A,$A73,Sta!$D:$D,"&gt;0.5")  + COUNTIFS(Sta!$B:$B,$A73,Sta!$E:$E,"&gt;0.5"))/$D73</f>
        <v>0.5</v>
      </c>
      <c r="R73" s="8">
        <f>COUNTIFS(Sta!$A:$A,$A73,Sta!$D:$D,"&gt;0.5")/$B73</f>
        <v>0</v>
      </c>
      <c r="S73" s="8">
        <f>COUNTIFS(Sta!$B:$B,$A73,Sta!$E:$E,"&gt;0.5")/$C73</f>
        <v>1</v>
      </c>
      <c r="T73" s="11">
        <f>(COUNTIFS(Sta!$A:$A,$A73,Sta!$D:$D,"&gt;1.5")  + COUNTIFS(Sta!$B:$B,$A73,Sta!$E:$E,"&gt;1.5"))/$D73</f>
        <v>0.5</v>
      </c>
      <c r="U73" s="8">
        <f>COUNTIFS(Sta!$A:$A,$A73,Sta!$D:$D,"&gt;1.5")/$B73</f>
        <v>0</v>
      </c>
      <c r="V73" s="8">
        <f>COUNTIFS(Sta!$B:$B,$A73,Sta!$E:$E,"&gt;1.5")/$C73</f>
        <v>1</v>
      </c>
      <c r="W73" s="11">
        <f>(COUNTIFS(Sta!$A:$A,$A73,Sta!$E:E,"&gt;0.5") +COUNTIFS(Sta!$B:$B,$A73,Sta!$D:$D,"&gt;0.5"))/$D73</f>
        <v>0</v>
      </c>
      <c r="X73" s="8">
        <f>COUNTIFS(Sta!$A:$A,$A73,Sta!$E:$E,"&gt;0.5")/$B73</f>
        <v>0</v>
      </c>
      <c r="Y73" s="8">
        <f>COUNTIFS(Sta!$B:$B,$A73,Sta!$D:$D,"&gt;0.5")/$C73</f>
        <v>0</v>
      </c>
      <c r="Z73" s="11">
        <f>(COUNTIFS(Sta!$A:$A,$A73,Sta!$E:$E,"&gt;1.5")  + COUNTIFS(Sta!$B:$B,$A73,Sta!$D:$D,"&gt;1.5"))/$D73</f>
        <v>0</v>
      </c>
      <c r="AA73" s="8">
        <f>COUNTIFS(Sta!$A:$A,$A73,Sta!$E:$E,"&gt;1.5")/$B73</f>
        <v>0</v>
      </c>
      <c r="AB73" s="8">
        <f>COUNTIFS(Sta!$B:$B,$A73,Sta!$D:$D,"&gt;1.5")/$C73</f>
        <v>0</v>
      </c>
      <c r="AC73" s="11">
        <f>(COUNTIFS(Sta!$A:A,$A73,Sta!$G:$G,"y") + COUNTIFS(Sta!$B:B,$A73,Sta!$G:$G,"y"))/$D73</f>
        <v>0</v>
      </c>
      <c r="AD73" s="8">
        <f>COUNTIFS(Sta!$A:A,$A73,Sta!$G:$G,"y")/$B73</f>
        <v>0</v>
      </c>
      <c r="AE73" s="16">
        <f>COUNTIFS(Sta!$B:B,$A73,Sta!$G:$G,"y")/$C73</f>
        <v>0</v>
      </c>
    </row>
    <row r="74" spans="1:31" x14ac:dyDescent="0.3">
      <c r="A74" t="s">
        <v>328</v>
      </c>
      <c r="B74" s="9">
        <f>COUNTIF(Sta!A:A,A74)</f>
        <v>1</v>
      </c>
      <c r="C74" s="4">
        <f>COUNTIF(Sta!B:B,A74)</f>
        <v>1</v>
      </c>
      <c r="D74" s="4">
        <f t="shared" si="3"/>
        <v>2</v>
      </c>
      <c r="E74" s="11">
        <f>(COUNTIFS(Sta!$A:$A,$A74,Sta!$F:$F,"&gt;0.5") + COUNTIFS(Sta!$B:$B,$A74,Sta!$F:$F,"&gt;0.5"))/$D74</f>
        <v>1</v>
      </c>
      <c r="F74" s="8">
        <f>COUNTIFS(Sta!$A:$A,$A74,Sta!$F:$F,"&gt;0.5")/$B74</f>
        <v>1</v>
      </c>
      <c r="G74" s="8">
        <f>COUNTIFS(Sta!$B:$B,$A74,Sta!$F:$F,"&gt;0.5")/$C74</f>
        <v>1</v>
      </c>
      <c r="H74" s="11">
        <f>(COUNTIFS(Sta!$A:$A,$A74,Sta!$F:$F,"&gt;1.5") + COUNTIFS(Sta!$B:$B,$A74,Sta!$F:$F,"&gt;1.5"))/$D74</f>
        <v>1</v>
      </c>
      <c r="I74" s="8">
        <f>COUNTIFS(Sta!$A:$A,$A74,Sta!$F:$F,"&gt;1.5")/$B74</f>
        <v>1</v>
      </c>
      <c r="J74" s="8">
        <f>COUNTIFS(Sta!$B:$B,$A74,Sta!$F:$F,"&gt;1.5")/$C74</f>
        <v>1</v>
      </c>
      <c r="K74" s="11">
        <f>(COUNTIFS(Sta!$A:$A,$A74,Sta!$F:$F,"&gt;2.5") + COUNTIFS(Sta!$B:$B,$A74,Sta!$F:$F,"&gt;2.5"))/$D74</f>
        <v>1</v>
      </c>
      <c r="L74" s="8">
        <f>COUNTIFS(Sta!$A:$A,$A74,Sta!$F:$F,"&gt;2.5")/$B74</f>
        <v>1</v>
      </c>
      <c r="M74" s="8">
        <f>COUNTIFS(Sta!$B:$B,$A74,Sta!$F:$F,"&gt;2.5")/$C74</f>
        <v>1</v>
      </c>
      <c r="N74" s="11">
        <f>(COUNTIFS(Sta!$A:$A,$A74,Sta!$F:$F,"&gt;3.5") + COUNTIFS(Sta!$B:$B,$A74,Sta!$F:$F,"&gt;3.5"))/$D74</f>
        <v>1</v>
      </c>
      <c r="O74" s="8">
        <f>COUNTIFS(Sta!$A:$A,$A74,Sta!$F:$F,"&gt;3.5")/$B74</f>
        <v>1</v>
      </c>
      <c r="P74" s="8">
        <f>COUNTIFS(Sta!$B:$B,$A74,Sta!$F:$F,"&gt;3.5")/$C74</f>
        <v>1</v>
      </c>
      <c r="Q74" s="11">
        <f>(COUNTIFS(Sta!$A:$A,$A74,Sta!$D:$D,"&gt;0.5")  + COUNTIFS(Sta!$B:$B,$A74,Sta!$E:$E,"&gt;0.5"))/$D74</f>
        <v>1</v>
      </c>
      <c r="R74" s="8">
        <f>COUNTIFS(Sta!$A:$A,$A74,Sta!$D:$D,"&gt;0.5")/$B74</f>
        <v>1</v>
      </c>
      <c r="S74" s="8">
        <f>COUNTIFS(Sta!$B:$B,$A74,Sta!$E:$E,"&gt;0.5")/$C74</f>
        <v>1</v>
      </c>
      <c r="T74" s="11">
        <f>(COUNTIFS(Sta!$A:$A,$A74,Sta!$D:$D,"&gt;1.5")  + COUNTIFS(Sta!$B:$B,$A74,Sta!$E:$E,"&gt;1.5"))/$D74</f>
        <v>0.5</v>
      </c>
      <c r="U74" s="8">
        <f>COUNTIFS(Sta!$A:$A,$A74,Sta!$D:$D,"&gt;1.5")/$B74</f>
        <v>1</v>
      </c>
      <c r="V74" s="8">
        <f>COUNTIFS(Sta!$B:$B,$A74,Sta!$E:$E,"&gt;1.5")/$C74</f>
        <v>0</v>
      </c>
      <c r="W74" s="11">
        <f>(COUNTIFS(Sta!$A:$A,$A74,Sta!$E:E,"&gt;0.5") +COUNTIFS(Sta!$B:$B,$A74,Sta!$D:$D,"&gt;0.5"))/$D74</f>
        <v>1</v>
      </c>
      <c r="X74" s="8">
        <f>COUNTIFS(Sta!$A:$A,$A74,Sta!$E:$E,"&gt;0.5")/$B74</f>
        <v>1</v>
      </c>
      <c r="Y74" s="8">
        <f>COUNTIFS(Sta!$B:$B,$A74,Sta!$D:$D,"&gt;0.5")/$C74</f>
        <v>1</v>
      </c>
      <c r="Z74" s="11">
        <f>(COUNTIFS(Sta!$A:$A,$A74,Sta!$E:$E,"&gt;1.5")  + COUNTIFS(Sta!$B:$B,$A74,Sta!$D:$D,"&gt;1.5"))/$D74</f>
        <v>1</v>
      </c>
      <c r="AA74" s="8">
        <f>COUNTIFS(Sta!$A:$A,$A74,Sta!$E:$E,"&gt;1.5")/$B74</f>
        <v>1</v>
      </c>
      <c r="AB74" s="8">
        <f>COUNTIFS(Sta!$B:$B,$A74,Sta!$D:$D,"&gt;1.5")/$C74</f>
        <v>1</v>
      </c>
      <c r="AC74" s="11">
        <f>(COUNTIFS(Sta!$A:A,$A74,Sta!$G:$G,"y") + COUNTIFS(Sta!$B:B,$A74,Sta!$G:$G,"y"))/$D74</f>
        <v>1</v>
      </c>
      <c r="AD74" s="8">
        <f>COUNTIFS(Sta!$A:A,$A74,Sta!$G:$G,"y")/$B74</f>
        <v>1</v>
      </c>
      <c r="AE74" s="16">
        <f>COUNTIFS(Sta!$B:B,$A74,Sta!$G:$G,"y")/$C74</f>
        <v>1</v>
      </c>
    </row>
    <row r="75" spans="1:31" x14ac:dyDescent="0.3">
      <c r="A75" t="s">
        <v>540</v>
      </c>
      <c r="B75" s="9">
        <f>COUNTIF(Sta!A:A,A75)</f>
        <v>8</v>
      </c>
      <c r="C75" s="4">
        <f>COUNTIF(Sta!B:B,A75)</f>
        <v>7</v>
      </c>
      <c r="D75" s="4">
        <f t="shared" si="3"/>
        <v>15</v>
      </c>
      <c r="E75" s="11">
        <f>(COUNTIFS(Sta!$A:$A,$A75,Sta!$F:$F,"&gt;0.5") + COUNTIFS(Sta!$B:$B,$A75,Sta!$F:$F,"&gt;0.5"))/$D75</f>
        <v>1</v>
      </c>
      <c r="F75" s="8">
        <f>COUNTIFS(Sta!$A:$A,$A75,Sta!$F:$F,"&gt;0.5")/$B75</f>
        <v>1</v>
      </c>
      <c r="G75" s="8">
        <f>COUNTIFS(Sta!$B:$B,$A75,Sta!$F:$F,"&gt;0.5")/$C75</f>
        <v>1</v>
      </c>
      <c r="H75" s="11">
        <f>(COUNTIFS(Sta!$A:$A,$A75,Sta!$F:$F,"&gt;1.5") + COUNTIFS(Sta!$B:$B,$A75,Sta!$F:$F,"&gt;1.5"))/$D75</f>
        <v>1</v>
      </c>
      <c r="I75" s="8">
        <f>COUNTIFS(Sta!$A:$A,$A75,Sta!$F:$F,"&gt;1.5")/$B75</f>
        <v>1</v>
      </c>
      <c r="J75" s="8">
        <f>COUNTIFS(Sta!$B:$B,$A75,Sta!$F:$F,"&gt;1.5")/$C75</f>
        <v>1</v>
      </c>
      <c r="K75" s="11">
        <f>(COUNTIFS(Sta!$A:$A,$A75,Sta!$F:$F,"&gt;2.5") + COUNTIFS(Sta!$B:$B,$A75,Sta!$F:$F,"&gt;2.5"))/$D75</f>
        <v>0.66666666666666663</v>
      </c>
      <c r="L75" s="8">
        <f>COUNTIFS(Sta!$A:$A,$A75,Sta!$F:$F,"&gt;2.5")/$B75</f>
        <v>0.625</v>
      </c>
      <c r="M75" s="8">
        <f>COUNTIFS(Sta!$B:$B,$A75,Sta!$F:$F,"&gt;2.5")/$C75</f>
        <v>0.7142857142857143</v>
      </c>
      <c r="N75" s="11">
        <f>(COUNTIFS(Sta!$A:$A,$A75,Sta!$F:$F,"&gt;3.5") + COUNTIFS(Sta!$B:$B,$A75,Sta!$F:$F,"&gt;3.5"))/$D75</f>
        <v>0.46666666666666667</v>
      </c>
      <c r="O75" s="8">
        <f>COUNTIFS(Sta!$A:$A,$A75,Sta!$F:$F,"&gt;3.5")/$B75</f>
        <v>0.375</v>
      </c>
      <c r="P75" s="8">
        <f>COUNTIFS(Sta!$B:$B,$A75,Sta!$F:$F,"&gt;3.5")/$C75</f>
        <v>0.5714285714285714</v>
      </c>
      <c r="Q75" s="11">
        <f>(COUNTIFS(Sta!$A:$A,$A75,Sta!$D:$D,"&gt;0.5")  + COUNTIFS(Sta!$B:$B,$A75,Sta!$E:$E,"&gt;0.5"))/$D75</f>
        <v>0.8666666666666667</v>
      </c>
      <c r="R75" s="8">
        <f>COUNTIFS(Sta!$A:$A,$A75,Sta!$D:$D,"&gt;0.5")/$B75</f>
        <v>1</v>
      </c>
      <c r="S75" s="8">
        <f>COUNTIFS(Sta!$B:$B,$A75,Sta!$E:$E,"&gt;0.5")/$C75</f>
        <v>0.7142857142857143</v>
      </c>
      <c r="T75" s="11">
        <f>(COUNTIFS(Sta!$A:$A,$A75,Sta!$D:$D,"&gt;1.5")  + COUNTIFS(Sta!$B:$B,$A75,Sta!$E:$E,"&gt;1.5"))/$D75</f>
        <v>0.66666666666666663</v>
      </c>
      <c r="U75" s="8">
        <f>COUNTIFS(Sta!$A:$A,$A75,Sta!$D:$D,"&gt;1.5")/$B75</f>
        <v>0.75</v>
      </c>
      <c r="V75" s="8">
        <f>COUNTIFS(Sta!$B:$B,$A75,Sta!$E:$E,"&gt;1.5")/$C75</f>
        <v>0.5714285714285714</v>
      </c>
      <c r="W75" s="11">
        <f>(COUNTIFS(Sta!$A:$A,$A75,Sta!$E:E,"&gt;0.5") +COUNTIFS(Sta!$B:$B,$A75,Sta!$D:$D,"&gt;0.5"))/$D75</f>
        <v>0.73333333333333328</v>
      </c>
      <c r="X75" s="8">
        <f>COUNTIFS(Sta!$A:$A,$A75,Sta!$E:$E,"&gt;0.5")/$B75</f>
        <v>0.5</v>
      </c>
      <c r="Y75" s="8">
        <f>COUNTIFS(Sta!$B:$B,$A75,Sta!$D:$D,"&gt;0.5")/$C75</f>
        <v>1</v>
      </c>
      <c r="Z75" s="11">
        <f>(COUNTIFS(Sta!$A:$A,$A75,Sta!$E:$E,"&gt;1.5")  + COUNTIFS(Sta!$B:$B,$A75,Sta!$D:$D,"&gt;1.5"))/$D75</f>
        <v>0.4</v>
      </c>
      <c r="AA75" s="8">
        <f>COUNTIFS(Sta!$A:$A,$A75,Sta!$E:$E,"&gt;1.5")/$B75</f>
        <v>0.25</v>
      </c>
      <c r="AB75" s="8">
        <f>COUNTIFS(Sta!$B:$B,$A75,Sta!$D:$D,"&gt;1.5")/$C75</f>
        <v>0.5714285714285714</v>
      </c>
      <c r="AC75" s="11">
        <f>(COUNTIFS(Sta!$A:A,$A75,Sta!$G:$G,"y") + COUNTIFS(Sta!$B:B,$A75,Sta!$G:$G,"y"))/$D75</f>
        <v>0.6</v>
      </c>
      <c r="AD75" s="8">
        <f>COUNTIFS(Sta!$A:A,$A75,Sta!$G:$G,"y")/$B75</f>
        <v>0.5</v>
      </c>
      <c r="AE75" s="16">
        <f>COUNTIFS(Sta!$B:B,$A75,Sta!$G:$G,"y")/$C75</f>
        <v>0.7142857142857143</v>
      </c>
    </row>
    <row r="76" spans="1:31" x14ac:dyDescent="0.3">
      <c r="A76" t="s">
        <v>560</v>
      </c>
      <c r="B76" s="9">
        <f>COUNTIF(Sta!A:A,A76)</f>
        <v>13</v>
      </c>
      <c r="C76" s="4">
        <f>COUNTIF(Sta!B:B,A76)</f>
        <v>15</v>
      </c>
      <c r="D76" s="4">
        <f t="shared" si="3"/>
        <v>28</v>
      </c>
      <c r="E76" s="11">
        <f>(COUNTIFS(Sta!$A:$A,$A76,Sta!$F:$F,"&gt;0.5") + COUNTIFS(Sta!$B:$B,$A76,Sta!$F:$F,"&gt;0.5"))/$D76</f>
        <v>0.8571428571428571</v>
      </c>
      <c r="F76" s="8">
        <f>COUNTIFS(Sta!$A:$A,$A76,Sta!$F:$F,"&gt;0.5")/$B76</f>
        <v>0.84615384615384615</v>
      </c>
      <c r="G76" s="8">
        <f>COUNTIFS(Sta!$B:$B,$A76,Sta!$F:$F,"&gt;0.5")/$C76</f>
        <v>0.8666666666666667</v>
      </c>
      <c r="H76" s="11">
        <f>(COUNTIFS(Sta!$A:$A,$A76,Sta!$F:$F,"&gt;1.5") + COUNTIFS(Sta!$B:$B,$A76,Sta!$F:$F,"&gt;1.5"))/$D76</f>
        <v>0.5714285714285714</v>
      </c>
      <c r="I76" s="8">
        <f>COUNTIFS(Sta!$A:$A,$A76,Sta!$F:$F,"&gt;1.5")/$B76</f>
        <v>0.53846153846153844</v>
      </c>
      <c r="J76" s="8">
        <f>COUNTIFS(Sta!$B:$B,$A76,Sta!$F:$F,"&gt;1.5")/$C76</f>
        <v>0.6</v>
      </c>
      <c r="K76" s="11">
        <f>(COUNTIFS(Sta!$A:$A,$A76,Sta!$F:$F,"&gt;2.5") + COUNTIFS(Sta!$B:$B,$A76,Sta!$F:$F,"&gt;2.5"))/$D76</f>
        <v>0.2857142857142857</v>
      </c>
      <c r="L76" s="8">
        <f>COUNTIFS(Sta!$A:$A,$A76,Sta!$F:$F,"&gt;2.5")/$B76</f>
        <v>0.38461538461538464</v>
      </c>
      <c r="M76" s="8">
        <f>COUNTIFS(Sta!$B:$B,$A76,Sta!$F:$F,"&gt;2.5")/$C76</f>
        <v>0.2</v>
      </c>
      <c r="N76" s="11">
        <f>(COUNTIFS(Sta!$A:$A,$A76,Sta!$F:$F,"&gt;3.5") + COUNTIFS(Sta!$B:$B,$A76,Sta!$F:$F,"&gt;3.5"))/$D76</f>
        <v>3.5714285714285712E-2</v>
      </c>
      <c r="O76" s="8">
        <f>COUNTIFS(Sta!$A:$A,$A76,Sta!$F:$F,"&gt;3.5")/$B76</f>
        <v>7.6923076923076927E-2</v>
      </c>
      <c r="P76" s="8">
        <f>COUNTIFS(Sta!$B:$B,$A76,Sta!$F:$F,"&gt;3.5")/$C76</f>
        <v>0</v>
      </c>
      <c r="Q76" s="11">
        <f>(COUNTIFS(Sta!$A:$A,$A76,Sta!$D:$D,"&gt;0.5")  + COUNTIFS(Sta!$B:$B,$A76,Sta!$E:$E,"&gt;0.5"))/$D76</f>
        <v>0.6428571428571429</v>
      </c>
      <c r="R76" s="8">
        <f>COUNTIFS(Sta!$A:$A,$A76,Sta!$D:$D,"&gt;0.5")/$B76</f>
        <v>0.69230769230769229</v>
      </c>
      <c r="S76" s="8">
        <f>COUNTIFS(Sta!$B:$B,$A76,Sta!$E:$E,"&gt;0.5")/$C76</f>
        <v>0.6</v>
      </c>
      <c r="T76" s="11">
        <f>(COUNTIFS(Sta!$A:$A,$A76,Sta!$D:$D,"&gt;1.5")  + COUNTIFS(Sta!$B:$B,$A76,Sta!$E:$E,"&gt;1.5"))/$D76</f>
        <v>0.2857142857142857</v>
      </c>
      <c r="U76" s="8">
        <f>COUNTIFS(Sta!$A:$A,$A76,Sta!$D:$D,"&gt;1.5")/$B76</f>
        <v>0.30769230769230771</v>
      </c>
      <c r="V76" s="8">
        <f>COUNTIFS(Sta!$B:$B,$A76,Sta!$E:$E,"&gt;1.5")/$C76</f>
        <v>0.26666666666666666</v>
      </c>
      <c r="W76" s="11">
        <f>(COUNTIFS(Sta!$A:$A,$A76,Sta!$E:E,"&gt;0.5") +COUNTIFS(Sta!$B:$B,$A76,Sta!$D:$D,"&gt;0.5"))/$D76</f>
        <v>0.5</v>
      </c>
      <c r="X76" s="8">
        <f>COUNTIFS(Sta!$A:$A,$A76,Sta!$E:$E,"&gt;0.5")/$B76</f>
        <v>0.46153846153846156</v>
      </c>
      <c r="Y76" s="8">
        <f>COUNTIFS(Sta!$B:$B,$A76,Sta!$D:$D,"&gt;0.5")/$C76</f>
        <v>0.53333333333333333</v>
      </c>
      <c r="Z76" s="11">
        <f>(COUNTIFS(Sta!$A:$A,$A76,Sta!$E:$E,"&gt;1.5")  + COUNTIFS(Sta!$B:$B,$A76,Sta!$D:$D,"&gt;1.5"))/$D76</f>
        <v>0.21428571428571427</v>
      </c>
      <c r="AA76" s="8">
        <f>COUNTIFS(Sta!$A:$A,$A76,Sta!$E:$E,"&gt;1.5")/$B76</f>
        <v>0.23076923076923078</v>
      </c>
      <c r="AB76" s="8">
        <f>COUNTIFS(Sta!$B:$B,$A76,Sta!$D:$D,"&gt;1.5")/$C76</f>
        <v>0.2</v>
      </c>
      <c r="AC76" s="11">
        <f>(COUNTIFS(Sta!$A:A,$A76,Sta!$G:$G,"y") + COUNTIFS(Sta!$B:B,$A76,Sta!$G:$G,"y"))/$D76</f>
        <v>0.2857142857142857</v>
      </c>
      <c r="AD76" s="8">
        <f>COUNTIFS(Sta!$A:A,$A76,Sta!$G:$G,"y")/$B76</f>
        <v>0.30769230769230771</v>
      </c>
      <c r="AE76" s="16">
        <f>COUNTIFS(Sta!$B:B,$A76,Sta!$G:$G,"y")/$C76</f>
        <v>0.26666666666666666</v>
      </c>
    </row>
    <row r="77" spans="1:31" x14ac:dyDescent="0.3">
      <c r="A77" t="s">
        <v>611</v>
      </c>
      <c r="B77" s="9">
        <f>COUNTIF(Sta!A:A,A77)</f>
        <v>2</v>
      </c>
      <c r="C77" s="4">
        <f>COUNTIF(Sta!B:B,A77)</f>
        <v>3</v>
      </c>
      <c r="D77" s="4">
        <f t="shared" si="3"/>
        <v>5</v>
      </c>
      <c r="E77" s="11">
        <f>(COUNTIFS(Sta!$A:$A,$A77,Sta!$F:$F,"&gt;0.5") + COUNTIFS(Sta!$B:$B,$A77,Sta!$F:$F,"&gt;0.5"))/$D77</f>
        <v>0.8</v>
      </c>
      <c r="F77" s="8">
        <f>COUNTIFS(Sta!$A:$A,$A77,Sta!$F:$F,"&gt;0.5")/$B77</f>
        <v>0.5</v>
      </c>
      <c r="G77" s="8">
        <f>COUNTIFS(Sta!$B:$B,$A77,Sta!$F:$F,"&gt;0.5")/$C77</f>
        <v>1</v>
      </c>
      <c r="H77" s="11">
        <f>(COUNTIFS(Sta!$A:$A,$A77,Sta!$F:$F,"&gt;1.5") + COUNTIFS(Sta!$B:$B,$A77,Sta!$F:$F,"&gt;1.5"))/$D77</f>
        <v>0.8</v>
      </c>
      <c r="I77" s="8">
        <f>COUNTIFS(Sta!$A:$A,$A77,Sta!$F:$F,"&gt;1.5")/$B77</f>
        <v>0.5</v>
      </c>
      <c r="J77" s="8">
        <f>COUNTIFS(Sta!$B:$B,$A77,Sta!$F:$F,"&gt;1.5")/$C77</f>
        <v>1</v>
      </c>
      <c r="K77" s="11">
        <f>(COUNTIFS(Sta!$A:$A,$A77,Sta!$F:$F,"&gt;2.5") + COUNTIFS(Sta!$B:$B,$A77,Sta!$F:$F,"&gt;2.5"))/$D77</f>
        <v>0.6</v>
      </c>
      <c r="L77" s="8">
        <f>COUNTIFS(Sta!$A:$A,$A77,Sta!$F:$F,"&gt;2.5")/$B77</f>
        <v>0.5</v>
      </c>
      <c r="M77" s="8">
        <f>COUNTIFS(Sta!$B:$B,$A77,Sta!$F:$F,"&gt;2.5")/$C77</f>
        <v>0.66666666666666663</v>
      </c>
      <c r="N77" s="11">
        <f>(COUNTIFS(Sta!$A:$A,$A77,Sta!$F:$F,"&gt;3.5") + COUNTIFS(Sta!$B:$B,$A77,Sta!$F:$F,"&gt;3.5"))/$D77</f>
        <v>0.4</v>
      </c>
      <c r="O77" s="8">
        <f>COUNTIFS(Sta!$A:$A,$A77,Sta!$F:$F,"&gt;3.5")/$B77</f>
        <v>0</v>
      </c>
      <c r="P77" s="8">
        <f>COUNTIFS(Sta!$B:$B,$A77,Sta!$F:$F,"&gt;3.5")/$C77</f>
        <v>0.66666666666666663</v>
      </c>
      <c r="Q77" s="11">
        <f>(COUNTIFS(Sta!$A:$A,$A77,Sta!$D:$D,"&gt;0.5")  + COUNTIFS(Sta!$B:$B,$A77,Sta!$E:$E,"&gt;0.5"))/$D77</f>
        <v>0.6</v>
      </c>
      <c r="R77" s="8">
        <f>COUNTIFS(Sta!$A:$A,$A77,Sta!$D:$D,"&gt;0.5")/$B77</f>
        <v>0.5</v>
      </c>
      <c r="S77" s="8">
        <f>COUNTIFS(Sta!$B:$B,$A77,Sta!$E:$E,"&gt;0.5")/$C77</f>
        <v>0.66666666666666663</v>
      </c>
      <c r="T77" s="11">
        <f>(COUNTIFS(Sta!$A:$A,$A77,Sta!$D:$D,"&gt;1.5")  + COUNTIFS(Sta!$B:$B,$A77,Sta!$E:$E,"&gt;1.5"))/$D77</f>
        <v>0.6</v>
      </c>
      <c r="U77" s="8">
        <f>COUNTIFS(Sta!$A:$A,$A77,Sta!$D:$D,"&gt;1.5")/$B77</f>
        <v>0.5</v>
      </c>
      <c r="V77" s="8">
        <f>COUNTIFS(Sta!$B:$B,$A77,Sta!$E:$E,"&gt;1.5")/$C77</f>
        <v>0.66666666666666663</v>
      </c>
      <c r="W77" s="11">
        <f>(COUNTIFS(Sta!$A:$A,$A77,Sta!$E:E,"&gt;0.5") +COUNTIFS(Sta!$B:$B,$A77,Sta!$D:$D,"&gt;0.5"))/$D77</f>
        <v>0.6</v>
      </c>
      <c r="X77" s="8">
        <f>COUNTIFS(Sta!$A:$A,$A77,Sta!$E:$E,"&gt;0.5")/$B77</f>
        <v>0</v>
      </c>
      <c r="Y77" s="8">
        <f>COUNTIFS(Sta!$B:$B,$A77,Sta!$D:$D,"&gt;0.5")/$C77</f>
        <v>1</v>
      </c>
      <c r="Z77" s="11">
        <f>(COUNTIFS(Sta!$A:$A,$A77,Sta!$E:$E,"&gt;1.5")  + COUNTIFS(Sta!$B:$B,$A77,Sta!$D:$D,"&gt;1.5"))/$D77</f>
        <v>0.6</v>
      </c>
      <c r="AA77" s="8">
        <f>COUNTIFS(Sta!$A:$A,$A77,Sta!$E:$E,"&gt;1.5")/$B77</f>
        <v>0</v>
      </c>
      <c r="AB77" s="8">
        <f>COUNTIFS(Sta!$B:$B,$A77,Sta!$D:$D,"&gt;1.5")/$C77</f>
        <v>1</v>
      </c>
      <c r="AC77" s="11">
        <f>(COUNTIFS(Sta!$A:A,$A77,Sta!$G:$G,"y") + COUNTIFS(Sta!$B:B,$A77,Sta!$G:$G,"y"))/$D77</f>
        <v>0.4</v>
      </c>
      <c r="AD77" s="8">
        <f>COUNTIFS(Sta!$A:A,$A77,Sta!$G:$G,"y")/$B77</f>
        <v>0</v>
      </c>
      <c r="AE77" s="16">
        <f>COUNTIFS(Sta!$B:B,$A77,Sta!$G:$G,"y")/$C77</f>
        <v>0.66666666666666663</v>
      </c>
    </row>
    <row r="78" spans="1:31" x14ac:dyDescent="0.3">
      <c r="A78" t="s">
        <v>103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1" t="e">
        <f>(COUNTIFS(Sta!$A:$A,$A78,Sta!$F:$F,"&gt;0.5") + COUNTIFS(Sta!$B:$B,$A78,Sta!$F:$F,"&gt;0.5"))/$D78</f>
        <v>#DIV/0!</v>
      </c>
      <c r="F78" s="8" t="e">
        <f>COUNTIFS(Sta!$A:$A,$A78,Sta!$F:$F,"&gt;0.5")/$B78</f>
        <v>#DIV/0!</v>
      </c>
      <c r="G78" s="8" t="e">
        <f>COUNTIFS(Sta!$B:$B,$A78,Sta!$F:$F,"&gt;0.5")/$C78</f>
        <v>#DIV/0!</v>
      </c>
      <c r="H78" s="11" t="e">
        <f>(COUNTIFS(Sta!$A:$A,$A78,Sta!$F:$F,"&gt;1.5") + COUNTIFS(Sta!$B:$B,$A78,Sta!$F:$F,"&gt;1.5"))/$D78</f>
        <v>#DIV/0!</v>
      </c>
      <c r="I78" s="8" t="e">
        <f>COUNTIFS(Sta!$A:$A,$A78,Sta!$F:$F,"&gt;1.5")/$B78</f>
        <v>#DIV/0!</v>
      </c>
      <c r="J78" s="8" t="e">
        <f>COUNTIFS(Sta!$B:$B,$A78,Sta!$F:$F,"&gt;1.5")/$C78</f>
        <v>#DIV/0!</v>
      </c>
      <c r="K78" s="11" t="e">
        <f>(COUNTIFS(Sta!$A:$A,$A78,Sta!$F:$F,"&gt;2.5") + COUNTIFS(Sta!$B:$B,$A78,Sta!$F:$F,"&gt;2.5"))/$D78</f>
        <v>#DIV/0!</v>
      </c>
      <c r="L78" s="8" t="e">
        <f>COUNTIFS(Sta!$A:$A,$A78,Sta!$F:$F,"&gt;2.5")/$B78</f>
        <v>#DIV/0!</v>
      </c>
      <c r="M78" s="8" t="e">
        <f>COUNTIFS(Sta!$B:$B,$A78,Sta!$F:$F,"&gt;2.5")/$C78</f>
        <v>#DIV/0!</v>
      </c>
      <c r="N78" s="11" t="e">
        <f>(COUNTIFS(Sta!$A:$A,$A78,Sta!$F:$F,"&gt;3.5") + COUNTIFS(Sta!$B:$B,$A78,Sta!$F:$F,"&gt;3.5"))/$D78</f>
        <v>#DIV/0!</v>
      </c>
      <c r="O78" s="8" t="e">
        <f>COUNTIFS(Sta!$A:$A,$A78,Sta!$F:$F,"&gt;3.5")/$B78</f>
        <v>#DIV/0!</v>
      </c>
      <c r="P78" s="8" t="e">
        <f>COUNTIFS(Sta!$B:$B,$A78,Sta!$F:$F,"&gt;3.5")/$C78</f>
        <v>#DIV/0!</v>
      </c>
      <c r="Q78" s="11" t="e">
        <f>(COUNTIFS(Sta!$A:$A,$A78,Sta!$D:$D,"&gt;0.5")  + COUNTIFS(Sta!$B:$B,$A78,Sta!$E:$E,"&gt;0.5"))/$D78</f>
        <v>#DIV/0!</v>
      </c>
      <c r="R78" s="8" t="e">
        <f>COUNTIFS(Sta!$A:$A,$A78,Sta!$D:$D,"&gt;0.5")/$B78</f>
        <v>#DIV/0!</v>
      </c>
      <c r="S78" s="8" t="e">
        <f>COUNTIFS(Sta!$B:$B,$A78,Sta!$E:$E,"&gt;0.5")/$C78</f>
        <v>#DIV/0!</v>
      </c>
      <c r="T78" s="11" t="e">
        <f>(COUNTIFS(Sta!$A:$A,$A78,Sta!$D:$D,"&gt;1.5")  + COUNTIFS(Sta!$B:$B,$A78,Sta!$E:$E,"&gt;1.5"))/$D78</f>
        <v>#DIV/0!</v>
      </c>
      <c r="U78" s="8" t="e">
        <f>COUNTIFS(Sta!$A:$A,$A78,Sta!$D:$D,"&gt;1.5")/$B78</f>
        <v>#DIV/0!</v>
      </c>
      <c r="V78" s="8" t="e">
        <f>COUNTIFS(Sta!$B:$B,$A78,Sta!$E:$E,"&gt;1.5")/$C78</f>
        <v>#DIV/0!</v>
      </c>
      <c r="W78" s="11" t="e">
        <f>(COUNTIFS(Sta!$A:$A,$A78,Sta!$E:E,"&gt;0.5") +COUNTIFS(Sta!$B:$B,$A78,Sta!$D:$D,"&gt;0.5"))/$D78</f>
        <v>#DIV/0!</v>
      </c>
      <c r="X78" s="8" t="e">
        <f>COUNTIFS(Sta!$A:$A,$A78,Sta!$E:$E,"&gt;0.5")/$B78</f>
        <v>#DIV/0!</v>
      </c>
      <c r="Y78" s="8" t="e">
        <f>COUNTIFS(Sta!$B:$B,$A78,Sta!$D:$D,"&gt;0.5")/$C78</f>
        <v>#DIV/0!</v>
      </c>
      <c r="Z78" s="11" t="e">
        <f>(COUNTIFS(Sta!$A:$A,$A78,Sta!$E:$E,"&gt;1.5")  + COUNTIFS(Sta!$B:$B,$A78,Sta!$D:$D,"&gt;1.5"))/$D78</f>
        <v>#DIV/0!</v>
      </c>
      <c r="AA78" s="8" t="e">
        <f>COUNTIFS(Sta!$A:$A,$A78,Sta!$E:$E,"&gt;1.5")/$B78</f>
        <v>#DIV/0!</v>
      </c>
      <c r="AB78" s="8" t="e">
        <f>COUNTIFS(Sta!$B:$B,$A78,Sta!$D:$D,"&gt;1.5")/$C78</f>
        <v>#DIV/0!</v>
      </c>
      <c r="AC78" s="11" t="e">
        <f>(COUNTIFS(Sta!$A:A,$A78,Sta!$G:$G,"y") + COUNTIFS(Sta!$B:B,$A78,Sta!$G:$G,"y"))/$D78</f>
        <v>#DIV/0!</v>
      </c>
      <c r="AD78" s="8" t="e">
        <f>COUNTIFS(Sta!$A:A,$A78,Sta!$G:$G,"y")/$B78</f>
        <v>#DIV/0!</v>
      </c>
      <c r="AE78" s="16" t="e">
        <f>COUNTIFS(Sta!$B:B,$A78,Sta!$G:$G,"y")/$C78</f>
        <v>#DIV/0!</v>
      </c>
    </row>
    <row r="79" spans="1:31" x14ac:dyDescent="0.3">
      <c r="A79" t="s">
        <v>190</v>
      </c>
      <c r="B79" s="9">
        <f>COUNTIF(Sta!A:A,A79)</f>
        <v>1</v>
      </c>
      <c r="C79" s="4">
        <f>COUNTIF(Sta!B:B,A79)</f>
        <v>1</v>
      </c>
      <c r="D79" s="4">
        <f t="shared" si="3"/>
        <v>2</v>
      </c>
      <c r="E79" s="11">
        <f>(COUNTIFS(Sta!$A:$A,$A79,Sta!$F:$F,"&gt;0.5") + COUNTIFS(Sta!$B:$B,$A79,Sta!$F:$F,"&gt;0.5"))/$D79</f>
        <v>0.5</v>
      </c>
      <c r="F79" s="8">
        <f>COUNTIFS(Sta!$A:$A,$A79,Sta!$F:$F,"&gt;0.5")/$B79</f>
        <v>0</v>
      </c>
      <c r="G79" s="8">
        <f>COUNTIFS(Sta!$B:$B,$A79,Sta!$F:$F,"&gt;0.5")/$C79</f>
        <v>1</v>
      </c>
      <c r="H79" s="11">
        <f>(COUNTIFS(Sta!$A:$A,$A79,Sta!$F:$F,"&gt;1.5") + COUNTIFS(Sta!$B:$B,$A79,Sta!$F:$F,"&gt;1.5"))/$D79</f>
        <v>0.5</v>
      </c>
      <c r="I79" s="8">
        <f>COUNTIFS(Sta!$A:$A,$A79,Sta!$F:$F,"&gt;1.5")/$B79</f>
        <v>0</v>
      </c>
      <c r="J79" s="8">
        <f>COUNTIFS(Sta!$B:$B,$A79,Sta!$F:$F,"&gt;1.5")/$C79</f>
        <v>1</v>
      </c>
      <c r="K79" s="11">
        <f>(COUNTIFS(Sta!$A:$A,$A79,Sta!$F:$F,"&gt;2.5") + COUNTIFS(Sta!$B:$B,$A79,Sta!$F:$F,"&gt;2.5"))/$D79</f>
        <v>0</v>
      </c>
      <c r="L79" s="8">
        <f>COUNTIFS(Sta!$A:$A,$A79,Sta!$F:$F,"&gt;2.5")/$B79</f>
        <v>0</v>
      </c>
      <c r="M79" s="8">
        <f>COUNTIFS(Sta!$B:$B,$A79,Sta!$F:$F,"&gt;2.5")/$C79</f>
        <v>0</v>
      </c>
      <c r="N79" s="11">
        <f>(COUNTIFS(Sta!$A:$A,$A79,Sta!$F:$F,"&gt;3.5") + COUNTIFS(Sta!$B:$B,$A79,Sta!$F:$F,"&gt;3.5"))/$D79</f>
        <v>0</v>
      </c>
      <c r="O79" s="8">
        <f>COUNTIFS(Sta!$A:$A,$A79,Sta!$F:$F,"&gt;3.5")/$B79</f>
        <v>0</v>
      </c>
      <c r="P79" s="8">
        <f>COUNTIFS(Sta!$B:$B,$A79,Sta!$F:$F,"&gt;3.5")/$C79</f>
        <v>0</v>
      </c>
      <c r="Q79" s="11">
        <f>(COUNTIFS(Sta!$A:$A,$A79,Sta!$D:$D,"&gt;0.5")  + COUNTIFS(Sta!$B:$B,$A79,Sta!$E:$E,"&gt;0.5"))/$D79</f>
        <v>0</v>
      </c>
      <c r="R79" s="8">
        <f>COUNTIFS(Sta!$A:$A,$A79,Sta!$D:$D,"&gt;0.5")/$B79</f>
        <v>0</v>
      </c>
      <c r="S79" s="8">
        <f>COUNTIFS(Sta!$B:$B,$A79,Sta!$E:$E,"&gt;0.5")/$C79</f>
        <v>0</v>
      </c>
      <c r="T79" s="11">
        <f>(COUNTIFS(Sta!$A:$A,$A79,Sta!$D:$D,"&gt;1.5")  + COUNTIFS(Sta!$B:$B,$A79,Sta!$E:$E,"&gt;1.5"))/$D79</f>
        <v>0</v>
      </c>
      <c r="U79" s="8">
        <f>COUNTIFS(Sta!$A:$A,$A79,Sta!$D:$D,"&gt;1.5")/$B79</f>
        <v>0</v>
      </c>
      <c r="V79" s="8">
        <f>COUNTIFS(Sta!$B:$B,$A79,Sta!$E:$E,"&gt;1.5")/$C79</f>
        <v>0</v>
      </c>
      <c r="W79" s="11">
        <f>(COUNTIFS(Sta!$A:$A,$A79,Sta!$E:E,"&gt;0.5") +COUNTIFS(Sta!$B:$B,$A79,Sta!$D:$D,"&gt;0.5"))/$D79</f>
        <v>0.5</v>
      </c>
      <c r="X79" s="8">
        <f>COUNTIFS(Sta!$A:$A,$A79,Sta!$E:$E,"&gt;0.5")/$B79</f>
        <v>0</v>
      </c>
      <c r="Y79" s="8">
        <f>COUNTIFS(Sta!$B:$B,$A79,Sta!$D:$D,"&gt;0.5")/$C79</f>
        <v>1</v>
      </c>
      <c r="Z79" s="11">
        <f>(COUNTIFS(Sta!$A:$A,$A79,Sta!$E:$E,"&gt;1.5")  + COUNTIFS(Sta!$B:$B,$A79,Sta!$D:$D,"&gt;1.5"))/$D79</f>
        <v>0.5</v>
      </c>
      <c r="AA79" s="8">
        <f>COUNTIFS(Sta!$A:$A,$A79,Sta!$E:$E,"&gt;1.5")/$B79</f>
        <v>0</v>
      </c>
      <c r="AB79" s="8">
        <f>COUNTIFS(Sta!$B:$B,$A79,Sta!$D:$D,"&gt;1.5")/$C79</f>
        <v>1</v>
      </c>
      <c r="AC79" s="11">
        <f>(COUNTIFS(Sta!$A:A,$A79,Sta!$G:$G,"y") + COUNTIFS(Sta!$B:B,$A79,Sta!$G:$G,"y"))/$D79</f>
        <v>0</v>
      </c>
      <c r="AD79" s="8">
        <f>COUNTIFS(Sta!$A:A,$A79,Sta!$G:$G,"y")/$B79</f>
        <v>0</v>
      </c>
      <c r="AE79" s="16">
        <f>COUNTIFS(Sta!$B:B,$A79,Sta!$G:$G,"y")/$C79</f>
        <v>0</v>
      </c>
    </row>
    <row r="80" spans="1:31" x14ac:dyDescent="0.3">
      <c r="A80" t="s">
        <v>294</v>
      </c>
      <c r="B80" s="9">
        <f>COUNTIF(Sta!A:A,A80)</f>
        <v>0</v>
      </c>
      <c r="C80" s="4">
        <f>COUNTIF(Sta!B:B,A80)</f>
        <v>1</v>
      </c>
      <c r="D80" s="4">
        <f t="shared" si="3"/>
        <v>1</v>
      </c>
      <c r="E80" s="11">
        <f>(COUNTIFS(Sta!$A:$A,$A80,Sta!$F:$F,"&gt;0.5") + COUNTIFS(Sta!$B:$B,$A80,Sta!$F:$F,"&gt;0.5"))/$D80</f>
        <v>1</v>
      </c>
      <c r="F80" s="8" t="e">
        <f>COUNTIFS(Sta!$A:$A,$A80,Sta!$F:$F,"&gt;0.5")/$B80</f>
        <v>#DIV/0!</v>
      </c>
      <c r="G80" s="8">
        <f>COUNTIFS(Sta!$B:$B,$A80,Sta!$F:$F,"&gt;0.5")/$C80</f>
        <v>1</v>
      </c>
      <c r="H80" s="11">
        <f>(COUNTIFS(Sta!$A:$A,$A80,Sta!$F:$F,"&gt;1.5") + COUNTIFS(Sta!$B:$B,$A80,Sta!$F:$F,"&gt;1.5"))/$D80</f>
        <v>1</v>
      </c>
      <c r="I80" s="8" t="e">
        <f>COUNTIFS(Sta!$A:$A,$A80,Sta!$F:$F,"&gt;1.5")/$B80</f>
        <v>#DIV/0!</v>
      </c>
      <c r="J80" s="8">
        <f>COUNTIFS(Sta!$B:$B,$A80,Sta!$F:$F,"&gt;1.5")/$C80</f>
        <v>1</v>
      </c>
      <c r="K80" s="11">
        <f>(COUNTIFS(Sta!$A:$A,$A80,Sta!$F:$F,"&gt;2.5") + COUNTIFS(Sta!$B:$B,$A80,Sta!$F:$F,"&gt;2.5"))/$D80</f>
        <v>1</v>
      </c>
      <c r="L80" s="8" t="e">
        <f>COUNTIFS(Sta!$A:$A,$A80,Sta!$F:$F,"&gt;2.5")/$B80</f>
        <v>#DIV/0!</v>
      </c>
      <c r="M80" s="8">
        <f>COUNTIFS(Sta!$B:$B,$A80,Sta!$F:$F,"&gt;2.5")/$C80</f>
        <v>1</v>
      </c>
      <c r="N80" s="11">
        <f>(COUNTIFS(Sta!$A:$A,$A80,Sta!$F:$F,"&gt;3.5") + COUNTIFS(Sta!$B:$B,$A80,Sta!$F:$F,"&gt;3.5"))/$D80</f>
        <v>1</v>
      </c>
      <c r="O80" s="8" t="e">
        <f>COUNTIFS(Sta!$A:$A,$A80,Sta!$F:$F,"&gt;3.5")/$B80</f>
        <v>#DIV/0!</v>
      </c>
      <c r="P80" s="8">
        <f>COUNTIFS(Sta!$B:$B,$A80,Sta!$F:$F,"&gt;3.5")/$C80</f>
        <v>1</v>
      </c>
      <c r="Q80" s="11">
        <f>(COUNTIFS(Sta!$A:$A,$A80,Sta!$D:$D,"&gt;0.5")  + COUNTIFS(Sta!$B:$B,$A80,Sta!$E:$E,"&gt;0.5"))/$D80</f>
        <v>1</v>
      </c>
      <c r="R80" s="8" t="e">
        <f>COUNTIFS(Sta!$A:$A,$A80,Sta!$D:$D,"&gt;0.5")/$B80</f>
        <v>#DIV/0!</v>
      </c>
      <c r="S80" s="8">
        <f>COUNTIFS(Sta!$B:$B,$A80,Sta!$E:$E,"&gt;0.5")/$C80</f>
        <v>1</v>
      </c>
      <c r="T80" s="11">
        <f>(COUNTIFS(Sta!$A:$A,$A80,Sta!$D:$D,"&gt;1.5")  + COUNTIFS(Sta!$B:$B,$A80,Sta!$E:$E,"&gt;1.5"))/$D80</f>
        <v>0</v>
      </c>
      <c r="U80" s="8" t="e">
        <f>COUNTIFS(Sta!$A:$A,$A80,Sta!$D:$D,"&gt;1.5")/$B80</f>
        <v>#DIV/0!</v>
      </c>
      <c r="V80" s="8">
        <f>COUNTIFS(Sta!$B:$B,$A80,Sta!$E:$E,"&gt;1.5")/$C80</f>
        <v>0</v>
      </c>
      <c r="W80" s="11">
        <f>(COUNTIFS(Sta!$A:$A,$A80,Sta!$E:E,"&gt;0.5") +COUNTIFS(Sta!$B:$B,$A80,Sta!$D:$D,"&gt;0.5"))/$D80</f>
        <v>1</v>
      </c>
      <c r="X80" s="8" t="e">
        <f>COUNTIFS(Sta!$A:$A,$A80,Sta!$E:$E,"&gt;0.5")/$B80</f>
        <v>#DIV/0!</v>
      </c>
      <c r="Y80" s="8">
        <f>COUNTIFS(Sta!$B:$B,$A80,Sta!$D:$D,"&gt;0.5")/$C80</f>
        <v>1</v>
      </c>
      <c r="Z80" s="11">
        <f>(COUNTIFS(Sta!$A:$A,$A80,Sta!$E:$E,"&gt;1.5")  + COUNTIFS(Sta!$B:$B,$A80,Sta!$D:$D,"&gt;1.5"))/$D80</f>
        <v>1</v>
      </c>
      <c r="AA80" s="8" t="e">
        <f>COUNTIFS(Sta!$A:$A,$A80,Sta!$E:$E,"&gt;1.5")/$B80</f>
        <v>#DIV/0!</v>
      </c>
      <c r="AB80" s="8">
        <f>COUNTIFS(Sta!$B:$B,$A80,Sta!$D:$D,"&gt;1.5")/$C80</f>
        <v>1</v>
      </c>
      <c r="AC80" s="11">
        <f>(COUNTIFS(Sta!$A:A,$A80,Sta!$G:$G,"y") + COUNTIFS(Sta!$B:B,$A80,Sta!$G:$G,"y"))/$D80</f>
        <v>1</v>
      </c>
      <c r="AD80" s="8" t="e">
        <f>COUNTIFS(Sta!$A:A,$A80,Sta!$G:$G,"y")/$B80</f>
        <v>#DIV/0!</v>
      </c>
      <c r="AE80" s="16">
        <f>COUNTIFS(Sta!$B:B,$A80,Sta!$G:$G,"y")/$C80</f>
        <v>1</v>
      </c>
    </row>
    <row r="81" spans="1:31" x14ac:dyDescent="0.3">
      <c r="A81" t="s">
        <v>245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1" t="e">
        <f>(COUNTIFS(Sta!$A:$A,$A81,Sta!$F:$F,"&gt;0.5") + COUNTIFS(Sta!$B:$B,$A81,Sta!$F:$F,"&gt;0.5"))/$D81</f>
        <v>#DIV/0!</v>
      </c>
      <c r="F81" s="8" t="e">
        <f>COUNTIFS(Sta!$A:$A,$A81,Sta!$F:$F,"&gt;0.5")/$B81</f>
        <v>#DIV/0!</v>
      </c>
      <c r="G81" s="8" t="e">
        <f>COUNTIFS(Sta!$B:$B,$A81,Sta!$F:$F,"&gt;0.5")/$C81</f>
        <v>#DIV/0!</v>
      </c>
      <c r="H81" s="11" t="e">
        <f>(COUNTIFS(Sta!$A:$A,$A81,Sta!$F:$F,"&gt;1.5") + COUNTIFS(Sta!$B:$B,$A81,Sta!$F:$F,"&gt;1.5"))/$D81</f>
        <v>#DIV/0!</v>
      </c>
      <c r="I81" s="8" t="e">
        <f>COUNTIFS(Sta!$A:$A,$A81,Sta!$F:$F,"&gt;1.5")/$B81</f>
        <v>#DIV/0!</v>
      </c>
      <c r="J81" s="8" t="e">
        <f>COUNTIFS(Sta!$B:$B,$A81,Sta!$F:$F,"&gt;1.5")/$C81</f>
        <v>#DIV/0!</v>
      </c>
      <c r="K81" s="11" t="e">
        <f>(COUNTIFS(Sta!$A:$A,$A81,Sta!$F:$F,"&gt;2.5") + COUNTIFS(Sta!$B:$B,$A81,Sta!$F:$F,"&gt;2.5"))/$D81</f>
        <v>#DIV/0!</v>
      </c>
      <c r="L81" s="8" t="e">
        <f>COUNTIFS(Sta!$A:$A,$A81,Sta!$F:$F,"&gt;2.5")/$B81</f>
        <v>#DIV/0!</v>
      </c>
      <c r="M81" s="8" t="e">
        <f>COUNTIFS(Sta!$B:$B,$A81,Sta!$F:$F,"&gt;2.5")/$C81</f>
        <v>#DIV/0!</v>
      </c>
      <c r="N81" s="11" t="e">
        <f>(COUNTIFS(Sta!$A:$A,$A81,Sta!$F:$F,"&gt;3.5") + COUNTIFS(Sta!$B:$B,$A81,Sta!$F:$F,"&gt;3.5"))/$D81</f>
        <v>#DIV/0!</v>
      </c>
      <c r="O81" s="8" t="e">
        <f>COUNTIFS(Sta!$A:$A,$A81,Sta!$F:$F,"&gt;3.5")/$B81</f>
        <v>#DIV/0!</v>
      </c>
      <c r="P81" s="8" t="e">
        <f>COUNTIFS(Sta!$B:$B,$A81,Sta!$F:$F,"&gt;3.5")/$C81</f>
        <v>#DIV/0!</v>
      </c>
      <c r="Q81" s="11" t="e">
        <f>(COUNTIFS(Sta!$A:$A,$A81,Sta!$D:$D,"&gt;0.5")  + COUNTIFS(Sta!$B:$B,$A81,Sta!$E:$E,"&gt;0.5"))/$D81</f>
        <v>#DIV/0!</v>
      </c>
      <c r="R81" s="8" t="e">
        <f>COUNTIFS(Sta!$A:$A,$A81,Sta!$D:$D,"&gt;0.5")/$B81</f>
        <v>#DIV/0!</v>
      </c>
      <c r="S81" s="8" t="e">
        <f>COUNTIFS(Sta!$B:$B,$A81,Sta!$E:$E,"&gt;0.5")/$C81</f>
        <v>#DIV/0!</v>
      </c>
      <c r="T81" s="11" t="e">
        <f>(COUNTIFS(Sta!$A:$A,$A81,Sta!$D:$D,"&gt;1.5")  + COUNTIFS(Sta!$B:$B,$A81,Sta!$E:$E,"&gt;1.5"))/$D81</f>
        <v>#DIV/0!</v>
      </c>
      <c r="U81" s="8" t="e">
        <f>COUNTIFS(Sta!$A:$A,$A81,Sta!$D:$D,"&gt;1.5")/$B81</f>
        <v>#DIV/0!</v>
      </c>
      <c r="V81" s="8" t="e">
        <f>COUNTIFS(Sta!$B:$B,$A81,Sta!$E:$E,"&gt;1.5")/$C81</f>
        <v>#DIV/0!</v>
      </c>
      <c r="W81" s="11" t="e">
        <f>(COUNTIFS(Sta!$A:$A,$A81,Sta!$E:E,"&gt;0.5") +COUNTIFS(Sta!$B:$B,$A81,Sta!$D:$D,"&gt;0.5"))/$D81</f>
        <v>#DIV/0!</v>
      </c>
      <c r="X81" s="8" t="e">
        <f>COUNTIFS(Sta!$A:$A,$A81,Sta!$E:$E,"&gt;0.5")/$B81</f>
        <v>#DIV/0!</v>
      </c>
      <c r="Y81" s="8" t="e">
        <f>COUNTIFS(Sta!$B:$B,$A81,Sta!$D:$D,"&gt;0.5")/$C81</f>
        <v>#DIV/0!</v>
      </c>
      <c r="Z81" s="11" t="e">
        <f>(COUNTIFS(Sta!$A:$A,$A81,Sta!$E:$E,"&gt;1.5")  + COUNTIFS(Sta!$B:$B,$A81,Sta!$D:$D,"&gt;1.5"))/$D81</f>
        <v>#DIV/0!</v>
      </c>
      <c r="AA81" s="8" t="e">
        <f>COUNTIFS(Sta!$A:$A,$A81,Sta!$E:$E,"&gt;1.5")/$B81</f>
        <v>#DIV/0!</v>
      </c>
      <c r="AB81" s="8" t="e">
        <f>COUNTIFS(Sta!$B:$B,$A81,Sta!$D:$D,"&gt;1.5")/$C81</f>
        <v>#DIV/0!</v>
      </c>
      <c r="AC81" s="11" t="e">
        <f>(COUNTIFS(Sta!$A:A,$A81,Sta!$G:$G,"y") + COUNTIFS(Sta!$B:B,$A81,Sta!$G:$G,"y"))/$D81</f>
        <v>#DIV/0!</v>
      </c>
      <c r="AD81" s="8" t="e">
        <f>COUNTIFS(Sta!$A:A,$A81,Sta!$G:$G,"y")/$B81</f>
        <v>#DIV/0!</v>
      </c>
      <c r="AE81" s="16" t="e">
        <f>COUNTIFS(Sta!$B:B,$A81,Sta!$G:$G,"y")/$C81</f>
        <v>#DIV/0!</v>
      </c>
    </row>
    <row r="82" spans="1:31" x14ac:dyDescent="0.3">
      <c r="A82" t="s">
        <v>317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1" t="e">
        <f>(COUNTIFS(Sta!$A:$A,$A82,Sta!$F:$F,"&gt;0.5") + COUNTIFS(Sta!$B:$B,$A82,Sta!$F:$F,"&gt;0.5"))/$D82</f>
        <v>#DIV/0!</v>
      </c>
      <c r="F82" s="8" t="e">
        <f>COUNTIFS(Sta!$A:$A,$A82,Sta!$F:$F,"&gt;0.5")/$B82</f>
        <v>#DIV/0!</v>
      </c>
      <c r="G82" s="8" t="e">
        <f>COUNTIFS(Sta!$B:$B,$A82,Sta!$F:$F,"&gt;0.5")/$C82</f>
        <v>#DIV/0!</v>
      </c>
      <c r="H82" s="11" t="e">
        <f>(COUNTIFS(Sta!$A:$A,$A82,Sta!$F:$F,"&gt;1.5") + COUNTIFS(Sta!$B:$B,$A82,Sta!$F:$F,"&gt;1.5"))/$D82</f>
        <v>#DIV/0!</v>
      </c>
      <c r="I82" s="8" t="e">
        <f>COUNTIFS(Sta!$A:$A,$A82,Sta!$F:$F,"&gt;1.5")/$B82</f>
        <v>#DIV/0!</v>
      </c>
      <c r="J82" s="8" t="e">
        <f>COUNTIFS(Sta!$B:$B,$A82,Sta!$F:$F,"&gt;1.5")/$C82</f>
        <v>#DIV/0!</v>
      </c>
      <c r="K82" s="11" t="e">
        <f>(COUNTIFS(Sta!$A:$A,$A82,Sta!$F:$F,"&gt;2.5") + COUNTIFS(Sta!$B:$B,$A82,Sta!$F:$F,"&gt;2.5"))/$D82</f>
        <v>#DIV/0!</v>
      </c>
      <c r="L82" s="8" t="e">
        <f>COUNTIFS(Sta!$A:$A,$A82,Sta!$F:$F,"&gt;2.5")/$B82</f>
        <v>#DIV/0!</v>
      </c>
      <c r="M82" s="8" t="e">
        <f>COUNTIFS(Sta!$B:$B,$A82,Sta!$F:$F,"&gt;2.5")/$C82</f>
        <v>#DIV/0!</v>
      </c>
      <c r="N82" s="11" t="e">
        <f>(COUNTIFS(Sta!$A:$A,$A82,Sta!$F:$F,"&gt;3.5") + COUNTIFS(Sta!$B:$B,$A82,Sta!$F:$F,"&gt;3.5"))/$D82</f>
        <v>#DIV/0!</v>
      </c>
      <c r="O82" s="8" t="e">
        <f>COUNTIFS(Sta!$A:$A,$A82,Sta!$F:$F,"&gt;3.5")/$B82</f>
        <v>#DIV/0!</v>
      </c>
      <c r="P82" s="8" t="e">
        <f>COUNTIFS(Sta!$B:$B,$A82,Sta!$F:$F,"&gt;3.5")/$C82</f>
        <v>#DIV/0!</v>
      </c>
      <c r="Q82" s="11" t="e">
        <f>(COUNTIFS(Sta!$A:$A,$A82,Sta!$D:$D,"&gt;0.5")  + COUNTIFS(Sta!$B:$B,$A82,Sta!$E:$E,"&gt;0.5"))/$D82</f>
        <v>#DIV/0!</v>
      </c>
      <c r="R82" s="8" t="e">
        <f>COUNTIFS(Sta!$A:$A,$A82,Sta!$D:$D,"&gt;0.5")/$B82</f>
        <v>#DIV/0!</v>
      </c>
      <c r="S82" s="8" t="e">
        <f>COUNTIFS(Sta!$B:$B,$A82,Sta!$E:$E,"&gt;0.5")/$C82</f>
        <v>#DIV/0!</v>
      </c>
      <c r="T82" s="11" t="e">
        <f>(COUNTIFS(Sta!$A:$A,$A82,Sta!$D:$D,"&gt;1.5")  + COUNTIFS(Sta!$B:$B,$A82,Sta!$E:$E,"&gt;1.5"))/$D82</f>
        <v>#DIV/0!</v>
      </c>
      <c r="U82" s="8" t="e">
        <f>COUNTIFS(Sta!$A:$A,$A82,Sta!$D:$D,"&gt;1.5")/$B82</f>
        <v>#DIV/0!</v>
      </c>
      <c r="V82" s="8" t="e">
        <f>COUNTIFS(Sta!$B:$B,$A82,Sta!$E:$E,"&gt;1.5")/$C82</f>
        <v>#DIV/0!</v>
      </c>
      <c r="W82" s="11" t="e">
        <f>(COUNTIFS(Sta!$A:$A,$A82,Sta!$E:E,"&gt;0.5") +COUNTIFS(Sta!$B:$B,$A82,Sta!$D:$D,"&gt;0.5"))/$D82</f>
        <v>#DIV/0!</v>
      </c>
      <c r="X82" s="8" t="e">
        <f>COUNTIFS(Sta!$A:$A,$A82,Sta!$E:$E,"&gt;0.5")/$B82</f>
        <v>#DIV/0!</v>
      </c>
      <c r="Y82" s="8" t="e">
        <f>COUNTIFS(Sta!$B:$B,$A82,Sta!$D:$D,"&gt;0.5")/$C82</f>
        <v>#DIV/0!</v>
      </c>
      <c r="Z82" s="11" t="e">
        <f>(COUNTIFS(Sta!$A:$A,$A82,Sta!$E:$E,"&gt;1.5")  + COUNTIFS(Sta!$B:$B,$A82,Sta!$D:$D,"&gt;1.5"))/$D82</f>
        <v>#DIV/0!</v>
      </c>
      <c r="AA82" s="8" t="e">
        <f>COUNTIFS(Sta!$A:$A,$A82,Sta!$E:$E,"&gt;1.5")/$B82</f>
        <v>#DIV/0!</v>
      </c>
      <c r="AB82" s="8" t="e">
        <f>COUNTIFS(Sta!$B:$B,$A82,Sta!$D:$D,"&gt;1.5")/$C82</f>
        <v>#DIV/0!</v>
      </c>
      <c r="AC82" s="11" t="e">
        <f>(COUNTIFS(Sta!$A:A,$A82,Sta!$G:$G,"y") + COUNTIFS(Sta!$B:B,$A82,Sta!$G:$G,"y"))/$D82</f>
        <v>#DIV/0!</v>
      </c>
      <c r="AD82" s="8" t="e">
        <f>COUNTIFS(Sta!$A:A,$A82,Sta!$G:$G,"y")/$B82</f>
        <v>#DIV/0!</v>
      </c>
      <c r="AE82" s="16" t="e">
        <f>COUNTIFS(Sta!$B:B,$A82,Sta!$G:$G,"y")/$C82</f>
        <v>#DIV/0!</v>
      </c>
    </row>
    <row r="83" spans="1:31" x14ac:dyDescent="0.3">
      <c r="A83" t="s">
        <v>487</v>
      </c>
      <c r="B83" s="9">
        <f>COUNTIF(Sta!A:A,A83)</f>
        <v>6</v>
      </c>
      <c r="C83" s="4">
        <f>COUNTIF(Sta!B:B,A83)</f>
        <v>7</v>
      </c>
      <c r="D83" s="4">
        <f t="shared" si="3"/>
        <v>13</v>
      </c>
      <c r="E83" s="11">
        <f>(COUNTIFS(Sta!$A:$A,$A83,Sta!$F:$F,"&gt;0.5") + COUNTIFS(Sta!$B:$B,$A83,Sta!$F:$F,"&gt;0.5"))/$D83</f>
        <v>0.92307692307692313</v>
      </c>
      <c r="F83" s="8">
        <f>COUNTIFS(Sta!$A:$A,$A83,Sta!$F:$F,"&gt;0.5")/$B83</f>
        <v>1</v>
      </c>
      <c r="G83" s="8">
        <f>COUNTIFS(Sta!$B:$B,$A83,Sta!$F:$F,"&gt;0.5")/$C83</f>
        <v>0.8571428571428571</v>
      </c>
      <c r="H83" s="11">
        <f>(COUNTIFS(Sta!$A:$A,$A83,Sta!$F:$F,"&gt;1.5") + COUNTIFS(Sta!$B:$B,$A83,Sta!$F:$F,"&gt;1.5"))/$D83</f>
        <v>0.38461538461538464</v>
      </c>
      <c r="I83" s="8">
        <f>COUNTIFS(Sta!$A:$A,$A83,Sta!$F:$F,"&gt;1.5")/$B83</f>
        <v>0.16666666666666666</v>
      </c>
      <c r="J83" s="8">
        <f>COUNTIFS(Sta!$B:$B,$A83,Sta!$F:$F,"&gt;1.5")/$C83</f>
        <v>0.5714285714285714</v>
      </c>
      <c r="K83" s="11">
        <f>(COUNTIFS(Sta!$A:$A,$A83,Sta!$F:$F,"&gt;2.5") + COUNTIFS(Sta!$B:$B,$A83,Sta!$F:$F,"&gt;2.5"))/$D83</f>
        <v>0.23076923076923078</v>
      </c>
      <c r="L83" s="8">
        <f>COUNTIFS(Sta!$A:$A,$A83,Sta!$F:$F,"&gt;2.5")/$B83</f>
        <v>0.16666666666666666</v>
      </c>
      <c r="M83" s="8">
        <f>COUNTIFS(Sta!$B:$B,$A83,Sta!$F:$F,"&gt;2.5")/$C83</f>
        <v>0.2857142857142857</v>
      </c>
      <c r="N83" s="11">
        <f>(COUNTIFS(Sta!$A:$A,$A83,Sta!$F:$F,"&gt;3.5") + COUNTIFS(Sta!$B:$B,$A83,Sta!$F:$F,"&gt;3.5"))/$D83</f>
        <v>0.15384615384615385</v>
      </c>
      <c r="O83" s="8">
        <f>COUNTIFS(Sta!$A:$A,$A83,Sta!$F:$F,"&gt;3.5")/$B83</f>
        <v>0.16666666666666666</v>
      </c>
      <c r="P83" s="8">
        <f>COUNTIFS(Sta!$B:$B,$A83,Sta!$F:$F,"&gt;3.5")/$C83</f>
        <v>0.14285714285714285</v>
      </c>
      <c r="Q83" s="11">
        <f>(COUNTIFS(Sta!$A:$A,$A83,Sta!$D:$D,"&gt;0.5")  + COUNTIFS(Sta!$B:$B,$A83,Sta!$E:$E,"&gt;0.5"))/$D83</f>
        <v>0.53846153846153844</v>
      </c>
      <c r="R83" s="8">
        <f>COUNTIFS(Sta!$A:$A,$A83,Sta!$D:$D,"&gt;0.5")/$B83</f>
        <v>0.5</v>
      </c>
      <c r="S83" s="8">
        <f>COUNTIFS(Sta!$B:$B,$A83,Sta!$E:$E,"&gt;0.5")/$C83</f>
        <v>0.5714285714285714</v>
      </c>
      <c r="T83" s="11">
        <f>(COUNTIFS(Sta!$A:$A,$A83,Sta!$D:$D,"&gt;1.5")  + COUNTIFS(Sta!$B:$B,$A83,Sta!$E:$E,"&gt;1.5"))/$D83</f>
        <v>0.30769230769230771</v>
      </c>
      <c r="U83" s="8">
        <f>COUNTIFS(Sta!$A:$A,$A83,Sta!$D:$D,"&gt;1.5")/$B83</f>
        <v>0.16666666666666666</v>
      </c>
      <c r="V83" s="8">
        <f>COUNTIFS(Sta!$B:$B,$A83,Sta!$E:$E,"&gt;1.5")/$C83</f>
        <v>0.42857142857142855</v>
      </c>
      <c r="W83" s="11">
        <f>(COUNTIFS(Sta!$A:$A,$A83,Sta!$E:E,"&gt;0.5") +COUNTIFS(Sta!$B:$B,$A83,Sta!$D:$D,"&gt;0.5"))/$D83</f>
        <v>0.61538461538461542</v>
      </c>
      <c r="X83" s="8">
        <f>COUNTIFS(Sta!$A:$A,$A83,Sta!$E:$E,"&gt;0.5")/$B83</f>
        <v>0.66666666666666663</v>
      </c>
      <c r="Y83" s="8">
        <f>COUNTIFS(Sta!$B:$B,$A83,Sta!$D:$D,"&gt;0.5")/$C83</f>
        <v>0.5714285714285714</v>
      </c>
      <c r="Z83" s="11">
        <f>(COUNTIFS(Sta!$A:$A,$A83,Sta!$E:$E,"&gt;1.5")  + COUNTIFS(Sta!$B:$B,$A83,Sta!$D:$D,"&gt;1.5"))/$D83</f>
        <v>0.23076923076923078</v>
      </c>
      <c r="AA83" s="8">
        <f>COUNTIFS(Sta!$A:$A,$A83,Sta!$E:$E,"&gt;1.5")/$B83</f>
        <v>0.16666666666666666</v>
      </c>
      <c r="AB83" s="8">
        <f>COUNTIFS(Sta!$B:$B,$A83,Sta!$D:$D,"&gt;1.5")/$C83</f>
        <v>0.2857142857142857</v>
      </c>
      <c r="AC83" s="11">
        <f>(COUNTIFS(Sta!$A:A,$A83,Sta!$G:$G,"y") + COUNTIFS(Sta!$B:B,$A83,Sta!$G:$G,"y"))/$D83</f>
        <v>0.23076923076923078</v>
      </c>
      <c r="AD83" s="8">
        <f>COUNTIFS(Sta!$A:A,$A83,Sta!$G:$G,"y")/$B83</f>
        <v>0.16666666666666666</v>
      </c>
      <c r="AE83" s="16">
        <f>COUNTIFS(Sta!$B:B,$A83,Sta!$G:$G,"y")/$C83</f>
        <v>0.2857142857142857</v>
      </c>
    </row>
    <row r="84" spans="1:31" x14ac:dyDescent="0.3">
      <c r="A84" t="s">
        <v>214</v>
      </c>
      <c r="B84" s="9">
        <f>COUNTIF(Sta!A:A,A84)</f>
        <v>1</v>
      </c>
      <c r="C84" s="4">
        <f>COUNTIF(Sta!B:B,A84)</f>
        <v>1</v>
      </c>
      <c r="D84" s="4">
        <f t="shared" si="3"/>
        <v>2</v>
      </c>
      <c r="E84" s="11">
        <f>(COUNTIFS(Sta!$A:$A,$A84,Sta!$F:$F,"&gt;0.5") + COUNTIFS(Sta!$B:$B,$A84,Sta!$F:$F,"&gt;0.5"))/$D84</f>
        <v>0.5</v>
      </c>
      <c r="F84" s="8">
        <f>COUNTIFS(Sta!$A:$A,$A84,Sta!$F:$F,"&gt;0.5")/$B84</f>
        <v>0</v>
      </c>
      <c r="G84" s="8">
        <f>COUNTIFS(Sta!$B:$B,$A84,Sta!$F:$F,"&gt;0.5")/$C84</f>
        <v>1</v>
      </c>
      <c r="H84" s="11">
        <f>(COUNTIFS(Sta!$A:$A,$A84,Sta!$F:$F,"&gt;1.5") + COUNTIFS(Sta!$B:$B,$A84,Sta!$F:$F,"&gt;1.5"))/$D84</f>
        <v>0.5</v>
      </c>
      <c r="I84" s="8">
        <f>COUNTIFS(Sta!$A:$A,$A84,Sta!$F:$F,"&gt;1.5")/$B84</f>
        <v>0</v>
      </c>
      <c r="J84" s="8">
        <f>COUNTIFS(Sta!$B:$B,$A84,Sta!$F:$F,"&gt;1.5")/$C84</f>
        <v>1</v>
      </c>
      <c r="K84" s="11">
        <f>(COUNTIFS(Sta!$A:$A,$A84,Sta!$F:$F,"&gt;2.5") + COUNTIFS(Sta!$B:$B,$A84,Sta!$F:$F,"&gt;2.5"))/$D84</f>
        <v>0</v>
      </c>
      <c r="L84" s="8">
        <f>COUNTIFS(Sta!$A:$A,$A84,Sta!$F:$F,"&gt;2.5")/$B84</f>
        <v>0</v>
      </c>
      <c r="M84" s="8">
        <f>COUNTIFS(Sta!$B:$B,$A84,Sta!$F:$F,"&gt;2.5")/$C84</f>
        <v>0</v>
      </c>
      <c r="N84" s="11">
        <f>(COUNTIFS(Sta!$A:$A,$A84,Sta!$F:$F,"&gt;3.5") + COUNTIFS(Sta!$B:$B,$A84,Sta!$F:$F,"&gt;3.5"))/$D84</f>
        <v>0</v>
      </c>
      <c r="O84" s="8">
        <f>COUNTIFS(Sta!$A:$A,$A84,Sta!$F:$F,"&gt;3.5")/$B84</f>
        <v>0</v>
      </c>
      <c r="P84" s="8">
        <f>COUNTIFS(Sta!$B:$B,$A84,Sta!$F:$F,"&gt;3.5")/$C84</f>
        <v>0</v>
      </c>
      <c r="Q84" s="11">
        <f>(COUNTIFS(Sta!$A:$A,$A84,Sta!$D:$D,"&gt;0.5")  + COUNTIFS(Sta!$B:$B,$A84,Sta!$E:$E,"&gt;0.5"))/$D84</f>
        <v>0.5</v>
      </c>
      <c r="R84" s="8">
        <f>COUNTIFS(Sta!$A:$A,$A84,Sta!$D:$D,"&gt;0.5")/$B84</f>
        <v>0</v>
      </c>
      <c r="S84" s="8">
        <f>COUNTIFS(Sta!$B:$B,$A84,Sta!$E:$E,"&gt;0.5")/$C84</f>
        <v>1</v>
      </c>
      <c r="T84" s="11">
        <f>(COUNTIFS(Sta!$A:$A,$A84,Sta!$D:$D,"&gt;1.5")  + COUNTIFS(Sta!$B:$B,$A84,Sta!$E:$E,"&gt;1.5"))/$D84</f>
        <v>0</v>
      </c>
      <c r="U84" s="8">
        <f>COUNTIFS(Sta!$A:$A,$A84,Sta!$D:$D,"&gt;1.5")/$B84</f>
        <v>0</v>
      </c>
      <c r="V84" s="8">
        <f>COUNTIFS(Sta!$B:$B,$A84,Sta!$E:$E,"&gt;1.5")/$C84</f>
        <v>0</v>
      </c>
      <c r="W84" s="11">
        <f>(COUNTIFS(Sta!$A:$A,$A84,Sta!$E:E,"&gt;0.5") +COUNTIFS(Sta!$B:$B,$A84,Sta!$D:$D,"&gt;0.5"))/$D84</f>
        <v>0.5</v>
      </c>
      <c r="X84" s="8">
        <f>COUNTIFS(Sta!$A:$A,$A84,Sta!$E:$E,"&gt;0.5")/$B84</f>
        <v>0</v>
      </c>
      <c r="Y84" s="8">
        <f>COUNTIFS(Sta!$B:$B,$A84,Sta!$D:$D,"&gt;0.5")/$C84</f>
        <v>1</v>
      </c>
      <c r="Z84" s="11">
        <f>(COUNTIFS(Sta!$A:$A,$A84,Sta!$E:$E,"&gt;1.5")  + COUNTIFS(Sta!$B:$B,$A84,Sta!$D:$D,"&gt;1.5"))/$D84</f>
        <v>0</v>
      </c>
      <c r="AA84" s="8">
        <f>COUNTIFS(Sta!$A:$A,$A84,Sta!$E:$E,"&gt;1.5")/$B84</f>
        <v>0</v>
      </c>
      <c r="AB84" s="8">
        <f>COUNTIFS(Sta!$B:$B,$A84,Sta!$D:$D,"&gt;1.5")/$C84</f>
        <v>0</v>
      </c>
      <c r="AC84" s="11">
        <f>(COUNTIFS(Sta!$A:A,$A84,Sta!$G:$G,"y") + COUNTIFS(Sta!$B:B,$A84,Sta!$G:$G,"y"))/$D84</f>
        <v>0.5</v>
      </c>
      <c r="AD84" s="8">
        <f>COUNTIFS(Sta!$A:A,$A84,Sta!$G:$G,"y")/$B84</f>
        <v>0</v>
      </c>
      <c r="AE84" s="16">
        <f>COUNTIFS(Sta!$B:B,$A84,Sta!$G:$G,"y")/$C84</f>
        <v>1</v>
      </c>
    </row>
    <row r="85" spans="1:31" x14ac:dyDescent="0.3">
      <c r="A85" t="s">
        <v>529</v>
      </c>
      <c r="B85" s="9">
        <f>COUNTIF(Sta!A:A,A85)</f>
        <v>9</v>
      </c>
      <c r="C85" s="4">
        <f>COUNTIF(Sta!B:B,A85)</f>
        <v>8</v>
      </c>
      <c r="D85" s="4">
        <f t="shared" si="3"/>
        <v>17</v>
      </c>
      <c r="E85" s="11">
        <f>(COUNTIFS(Sta!$A:$A,$A85,Sta!$F:$F,"&gt;0.5") + COUNTIFS(Sta!$B:$B,$A85,Sta!$F:$F,"&gt;0.5"))/$D85</f>
        <v>0.94117647058823528</v>
      </c>
      <c r="F85" s="8">
        <f>COUNTIFS(Sta!$A:$A,$A85,Sta!$F:$F,"&gt;0.5")/$B85</f>
        <v>0.88888888888888884</v>
      </c>
      <c r="G85" s="8">
        <f>COUNTIFS(Sta!$B:$B,$A85,Sta!$F:$F,"&gt;0.5")/$C85</f>
        <v>1</v>
      </c>
      <c r="H85" s="11">
        <f>(COUNTIFS(Sta!$A:$A,$A85,Sta!$F:$F,"&gt;1.5") + COUNTIFS(Sta!$B:$B,$A85,Sta!$F:$F,"&gt;1.5"))/$D85</f>
        <v>0.70588235294117652</v>
      </c>
      <c r="I85" s="8">
        <f>COUNTIFS(Sta!$A:$A,$A85,Sta!$F:$F,"&gt;1.5")/$B85</f>
        <v>0.55555555555555558</v>
      </c>
      <c r="J85" s="8">
        <f>COUNTIFS(Sta!$B:$B,$A85,Sta!$F:$F,"&gt;1.5")/$C85</f>
        <v>0.875</v>
      </c>
      <c r="K85" s="11">
        <f>(COUNTIFS(Sta!$A:$A,$A85,Sta!$F:$F,"&gt;2.5") + COUNTIFS(Sta!$B:$B,$A85,Sta!$F:$F,"&gt;2.5"))/$D85</f>
        <v>0.47058823529411764</v>
      </c>
      <c r="L85" s="8">
        <f>COUNTIFS(Sta!$A:$A,$A85,Sta!$F:$F,"&gt;2.5")/$B85</f>
        <v>0.33333333333333331</v>
      </c>
      <c r="M85" s="8">
        <f>COUNTIFS(Sta!$B:$B,$A85,Sta!$F:$F,"&gt;2.5")/$C85</f>
        <v>0.625</v>
      </c>
      <c r="N85" s="11">
        <f>(COUNTIFS(Sta!$A:$A,$A85,Sta!$F:$F,"&gt;3.5") + COUNTIFS(Sta!$B:$B,$A85,Sta!$F:$F,"&gt;3.5"))/$D85</f>
        <v>5.8823529411764705E-2</v>
      </c>
      <c r="O85" s="8">
        <f>COUNTIFS(Sta!$A:$A,$A85,Sta!$F:$F,"&gt;3.5")/$B85</f>
        <v>0</v>
      </c>
      <c r="P85" s="8">
        <f>COUNTIFS(Sta!$B:$B,$A85,Sta!$F:$F,"&gt;3.5")/$C85</f>
        <v>0.125</v>
      </c>
      <c r="Q85" s="11">
        <f>(COUNTIFS(Sta!$A:$A,$A85,Sta!$D:$D,"&gt;0.5")  + COUNTIFS(Sta!$B:$B,$A85,Sta!$E:$E,"&gt;0.5"))/$D85</f>
        <v>0.82352941176470584</v>
      </c>
      <c r="R85" s="8">
        <f>COUNTIFS(Sta!$A:$A,$A85,Sta!$D:$D,"&gt;0.5")/$B85</f>
        <v>0.66666666666666663</v>
      </c>
      <c r="S85" s="8">
        <f>COUNTIFS(Sta!$B:$B,$A85,Sta!$E:$E,"&gt;0.5")/$C85</f>
        <v>1</v>
      </c>
      <c r="T85" s="11">
        <f>(COUNTIFS(Sta!$A:$A,$A85,Sta!$D:$D,"&gt;1.5")  + COUNTIFS(Sta!$B:$B,$A85,Sta!$E:$E,"&gt;1.5"))/$D85</f>
        <v>0.41176470588235292</v>
      </c>
      <c r="U85" s="8">
        <f>COUNTIFS(Sta!$A:$A,$A85,Sta!$D:$D,"&gt;1.5")/$B85</f>
        <v>0.33333333333333331</v>
      </c>
      <c r="V85" s="8">
        <f>COUNTIFS(Sta!$B:$B,$A85,Sta!$E:$E,"&gt;1.5")/$C85</f>
        <v>0.5</v>
      </c>
      <c r="W85" s="11">
        <f>(COUNTIFS(Sta!$A:$A,$A85,Sta!$E:E,"&gt;0.5") +COUNTIFS(Sta!$B:$B,$A85,Sta!$D:$D,"&gt;0.5"))/$D85</f>
        <v>0.76470588235294112</v>
      </c>
      <c r="X85" s="8">
        <f>COUNTIFS(Sta!$A:$A,$A85,Sta!$E:$E,"&gt;0.5")/$B85</f>
        <v>0.77777777777777779</v>
      </c>
      <c r="Y85" s="8">
        <f>COUNTIFS(Sta!$B:$B,$A85,Sta!$D:$D,"&gt;0.5")/$C85</f>
        <v>0.75</v>
      </c>
      <c r="Z85" s="11">
        <f>(COUNTIFS(Sta!$A:$A,$A85,Sta!$E:$E,"&gt;1.5")  + COUNTIFS(Sta!$B:$B,$A85,Sta!$D:$D,"&gt;1.5"))/$D85</f>
        <v>0.11764705882352941</v>
      </c>
      <c r="AA85" s="8">
        <f>COUNTIFS(Sta!$A:$A,$A85,Sta!$E:$E,"&gt;1.5")/$B85</f>
        <v>0</v>
      </c>
      <c r="AB85" s="8">
        <f>COUNTIFS(Sta!$B:$B,$A85,Sta!$D:$D,"&gt;1.5")/$C85</f>
        <v>0.25</v>
      </c>
      <c r="AC85" s="11">
        <f>(COUNTIFS(Sta!$A:A,$A85,Sta!$G:$G,"y") + COUNTIFS(Sta!$B:B,$A85,Sta!$G:$G,"y"))/$D85</f>
        <v>0.6470588235294118</v>
      </c>
      <c r="AD85" s="8">
        <f>COUNTIFS(Sta!$A:A,$A85,Sta!$G:$G,"y")/$B85</f>
        <v>0.55555555555555558</v>
      </c>
      <c r="AE85" s="16">
        <f>COUNTIFS(Sta!$B:B,$A85,Sta!$G:$G,"y")/$C85</f>
        <v>0.75</v>
      </c>
    </row>
    <row r="86" spans="1:31" x14ac:dyDescent="0.3">
      <c r="A86" t="s">
        <v>187</v>
      </c>
      <c r="B86" s="9">
        <f>COUNTIF(Sta!A:A,A86)</f>
        <v>1</v>
      </c>
      <c r="C86" s="4">
        <f>COUNTIF(Sta!B:B,A86)</f>
        <v>1</v>
      </c>
      <c r="D86" s="4">
        <f t="shared" si="3"/>
        <v>2</v>
      </c>
      <c r="E86" s="11">
        <f>(COUNTIFS(Sta!$A:$A,$A86,Sta!$F:$F,"&gt;0.5") + COUNTIFS(Sta!$B:$B,$A86,Sta!$F:$F,"&gt;0.5"))/$D86</f>
        <v>1</v>
      </c>
      <c r="F86" s="8">
        <f>COUNTIFS(Sta!$A:$A,$A86,Sta!$F:$F,"&gt;0.5")/$B86</f>
        <v>1</v>
      </c>
      <c r="G86" s="8">
        <f>COUNTIFS(Sta!$B:$B,$A86,Sta!$F:$F,"&gt;0.5")/$C86</f>
        <v>1</v>
      </c>
      <c r="H86" s="11">
        <f>(COUNTIFS(Sta!$A:$A,$A86,Sta!$F:$F,"&gt;1.5") + COUNTIFS(Sta!$B:$B,$A86,Sta!$F:$F,"&gt;1.5"))/$D86</f>
        <v>0</v>
      </c>
      <c r="I86" s="8">
        <f>COUNTIFS(Sta!$A:$A,$A86,Sta!$F:$F,"&gt;1.5")/$B86</f>
        <v>0</v>
      </c>
      <c r="J86" s="8">
        <f>COUNTIFS(Sta!$B:$B,$A86,Sta!$F:$F,"&gt;1.5")/$C86</f>
        <v>0</v>
      </c>
      <c r="K86" s="11">
        <f>(COUNTIFS(Sta!$A:$A,$A86,Sta!$F:$F,"&gt;2.5") + COUNTIFS(Sta!$B:$B,$A86,Sta!$F:$F,"&gt;2.5"))/$D86</f>
        <v>0</v>
      </c>
      <c r="L86" s="8">
        <f>COUNTIFS(Sta!$A:$A,$A86,Sta!$F:$F,"&gt;2.5")/$B86</f>
        <v>0</v>
      </c>
      <c r="M86" s="8">
        <f>COUNTIFS(Sta!$B:$B,$A86,Sta!$F:$F,"&gt;2.5")/$C86</f>
        <v>0</v>
      </c>
      <c r="N86" s="11">
        <f>(COUNTIFS(Sta!$A:$A,$A86,Sta!$F:$F,"&gt;3.5") + COUNTIFS(Sta!$B:$B,$A86,Sta!$F:$F,"&gt;3.5"))/$D86</f>
        <v>0</v>
      </c>
      <c r="O86" s="8">
        <f>COUNTIFS(Sta!$A:$A,$A86,Sta!$F:$F,"&gt;3.5")/$B86</f>
        <v>0</v>
      </c>
      <c r="P86" s="8">
        <f>COUNTIFS(Sta!$B:$B,$A86,Sta!$F:$F,"&gt;3.5")/$C86</f>
        <v>0</v>
      </c>
      <c r="Q86" s="11">
        <f>(COUNTIFS(Sta!$A:$A,$A86,Sta!$D:$D,"&gt;0.5")  + COUNTIFS(Sta!$B:$B,$A86,Sta!$E:$E,"&gt;0.5"))/$D86</f>
        <v>0.5</v>
      </c>
      <c r="R86" s="8">
        <f>COUNTIFS(Sta!$A:$A,$A86,Sta!$D:$D,"&gt;0.5")/$B86</f>
        <v>0</v>
      </c>
      <c r="S86" s="8">
        <f>COUNTIFS(Sta!$B:$B,$A86,Sta!$E:$E,"&gt;0.5")/$C86</f>
        <v>1</v>
      </c>
      <c r="T86" s="11">
        <f>(COUNTIFS(Sta!$A:$A,$A86,Sta!$D:$D,"&gt;1.5")  + COUNTIFS(Sta!$B:$B,$A86,Sta!$E:$E,"&gt;1.5"))/$D86</f>
        <v>0</v>
      </c>
      <c r="U86" s="8">
        <f>COUNTIFS(Sta!$A:$A,$A86,Sta!$D:$D,"&gt;1.5")/$B86</f>
        <v>0</v>
      </c>
      <c r="V86" s="8">
        <f>COUNTIFS(Sta!$B:$B,$A86,Sta!$E:$E,"&gt;1.5")/$C86</f>
        <v>0</v>
      </c>
      <c r="W86" s="11">
        <f>(COUNTIFS(Sta!$A:$A,$A86,Sta!$E:E,"&gt;0.5") +COUNTIFS(Sta!$B:$B,$A86,Sta!$D:$D,"&gt;0.5"))/$D86</f>
        <v>0.5</v>
      </c>
      <c r="X86" s="8">
        <f>COUNTIFS(Sta!$A:$A,$A86,Sta!$E:$E,"&gt;0.5")/$B86</f>
        <v>1</v>
      </c>
      <c r="Y86" s="8">
        <f>COUNTIFS(Sta!$B:$B,$A86,Sta!$D:$D,"&gt;0.5")/$C86</f>
        <v>0</v>
      </c>
      <c r="Z86" s="11">
        <f>(COUNTIFS(Sta!$A:$A,$A86,Sta!$E:$E,"&gt;1.5")  + COUNTIFS(Sta!$B:$B,$A86,Sta!$D:$D,"&gt;1.5"))/$D86</f>
        <v>0</v>
      </c>
      <c r="AA86" s="8">
        <f>COUNTIFS(Sta!$A:$A,$A86,Sta!$E:$E,"&gt;1.5")/$B86</f>
        <v>0</v>
      </c>
      <c r="AB86" s="8">
        <f>COUNTIFS(Sta!$B:$B,$A86,Sta!$D:$D,"&gt;1.5")/$C86</f>
        <v>0</v>
      </c>
      <c r="AC86" s="11">
        <f>(COUNTIFS(Sta!$A:A,$A86,Sta!$G:$G,"y") + COUNTIFS(Sta!$B:B,$A86,Sta!$G:$G,"y"))/$D86</f>
        <v>0</v>
      </c>
      <c r="AD86" s="8">
        <f>COUNTIFS(Sta!$A:A,$A86,Sta!$G:$G,"y")/$B86</f>
        <v>0</v>
      </c>
      <c r="AE86" s="16">
        <f>COUNTIFS(Sta!$B:B,$A86,Sta!$G:$G,"y")/$C86</f>
        <v>0</v>
      </c>
    </row>
    <row r="87" spans="1:31" x14ac:dyDescent="0.3">
      <c r="A87" t="s">
        <v>339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1" t="e">
        <f>(COUNTIFS(Sta!$A:$A,$A87,Sta!$F:$F,"&gt;0.5") + COUNTIFS(Sta!$B:$B,$A87,Sta!$F:$F,"&gt;0.5"))/$D87</f>
        <v>#DIV/0!</v>
      </c>
      <c r="F87" s="8" t="e">
        <f>COUNTIFS(Sta!$A:$A,$A87,Sta!$F:$F,"&gt;0.5")/$B87</f>
        <v>#DIV/0!</v>
      </c>
      <c r="G87" s="8" t="e">
        <f>COUNTIFS(Sta!$B:$B,$A87,Sta!$F:$F,"&gt;0.5")/$C87</f>
        <v>#DIV/0!</v>
      </c>
      <c r="H87" s="11" t="e">
        <f>(COUNTIFS(Sta!$A:$A,$A87,Sta!$F:$F,"&gt;1.5") + COUNTIFS(Sta!$B:$B,$A87,Sta!$F:$F,"&gt;1.5"))/$D87</f>
        <v>#DIV/0!</v>
      </c>
      <c r="I87" s="8" t="e">
        <f>COUNTIFS(Sta!$A:$A,$A87,Sta!$F:$F,"&gt;1.5")/$B87</f>
        <v>#DIV/0!</v>
      </c>
      <c r="J87" s="8" t="e">
        <f>COUNTIFS(Sta!$B:$B,$A87,Sta!$F:$F,"&gt;1.5")/$C87</f>
        <v>#DIV/0!</v>
      </c>
      <c r="K87" s="11" t="e">
        <f>(COUNTIFS(Sta!$A:$A,$A87,Sta!$F:$F,"&gt;2.5") + COUNTIFS(Sta!$B:$B,$A87,Sta!$F:$F,"&gt;2.5"))/$D87</f>
        <v>#DIV/0!</v>
      </c>
      <c r="L87" s="8" t="e">
        <f>COUNTIFS(Sta!$A:$A,$A87,Sta!$F:$F,"&gt;2.5")/$B87</f>
        <v>#DIV/0!</v>
      </c>
      <c r="M87" s="8" t="e">
        <f>COUNTIFS(Sta!$B:$B,$A87,Sta!$F:$F,"&gt;2.5")/$C87</f>
        <v>#DIV/0!</v>
      </c>
      <c r="N87" s="11" t="e">
        <f>(COUNTIFS(Sta!$A:$A,$A87,Sta!$F:$F,"&gt;3.5") + COUNTIFS(Sta!$B:$B,$A87,Sta!$F:$F,"&gt;3.5"))/$D87</f>
        <v>#DIV/0!</v>
      </c>
      <c r="O87" s="8" t="e">
        <f>COUNTIFS(Sta!$A:$A,$A87,Sta!$F:$F,"&gt;3.5")/$B87</f>
        <v>#DIV/0!</v>
      </c>
      <c r="P87" s="8" t="e">
        <f>COUNTIFS(Sta!$B:$B,$A87,Sta!$F:$F,"&gt;3.5")/$C87</f>
        <v>#DIV/0!</v>
      </c>
      <c r="Q87" s="11" t="e">
        <f>(COUNTIFS(Sta!$A:$A,$A87,Sta!$D:$D,"&gt;0.5")  + COUNTIFS(Sta!$B:$B,$A87,Sta!$E:$E,"&gt;0.5"))/$D87</f>
        <v>#DIV/0!</v>
      </c>
      <c r="R87" s="8" t="e">
        <f>COUNTIFS(Sta!$A:$A,$A87,Sta!$D:$D,"&gt;0.5")/$B87</f>
        <v>#DIV/0!</v>
      </c>
      <c r="S87" s="8" t="e">
        <f>COUNTIFS(Sta!$B:$B,$A87,Sta!$E:$E,"&gt;0.5")/$C87</f>
        <v>#DIV/0!</v>
      </c>
      <c r="T87" s="11" t="e">
        <f>(COUNTIFS(Sta!$A:$A,$A87,Sta!$D:$D,"&gt;1.5")  + COUNTIFS(Sta!$B:$B,$A87,Sta!$E:$E,"&gt;1.5"))/$D87</f>
        <v>#DIV/0!</v>
      </c>
      <c r="U87" s="8" t="e">
        <f>COUNTIFS(Sta!$A:$A,$A87,Sta!$D:$D,"&gt;1.5")/$B87</f>
        <v>#DIV/0!</v>
      </c>
      <c r="V87" s="8" t="e">
        <f>COUNTIFS(Sta!$B:$B,$A87,Sta!$E:$E,"&gt;1.5")/$C87</f>
        <v>#DIV/0!</v>
      </c>
      <c r="W87" s="11" t="e">
        <f>(COUNTIFS(Sta!$A:$A,$A87,Sta!$E:E,"&gt;0.5") +COUNTIFS(Sta!$B:$B,$A87,Sta!$D:$D,"&gt;0.5"))/$D87</f>
        <v>#DIV/0!</v>
      </c>
      <c r="X87" s="8" t="e">
        <f>COUNTIFS(Sta!$A:$A,$A87,Sta!$E:$E,"&gt;0.5")/$B87</f>
        <v>#DIV/0!</v>
      </c>
      <c r="Y87" s="8" t="e">
        <f>COUNTIFS(Sta!$B:$B,$A87,Sta!$D:$D,"&gt;0.5")/$C87</f>
        <v>#DIV/0!</v>
      </c>
      <c r="Z87" s="11" t="e">
        <f>(COUNTIFS(Sta!$A:$A,$A87,Sta!$E:$E,"&gt;1.5")  + COUNTIFS(Sta!$B:$B,$A87,Sta!$D:$D,"&gt;1.5"))/$D87</f>
        <v>#DIV/0!</v>
      </c>
      <c r="AA87" s="8" t="e">
        <f>COUNTIFS(Sta!$A:$A,$A87,Sta!$E:$E,"&gt;1.5")/$B87</f>
        <v>#DIV/0!</v>
      </c>
      <c r="AB87" s="8" t="e">
        <f>COUNTIFS(Sta!$B:$B,$A87,Sta!$D:$D,"&gt;1.5")/$C87</f>
        <v>#DIV/0!</v>
      </c>
      <c r="AC87" s="11" t="e">
        <f>(COUNTIFS(Sta!$A:A,$A87,Sta!$G:$G,"y") + COUNTIFS(Sta!$B:B,$A87,Sta!$G:$G,"y"))/$D87</f>
        <v>#DIV/0!</v>
      </c>
      <c r="AD87" s="8" t="e">
        <f>COUNTIFS(Sta!$A:A,$A87,Sta!$G:$G,"y")/$B87</f>
        <v>#DIV/0!</v>
      </c>
      <c r="AE87" s="16" t="e">
        <f>COUNTIFS(Sta!$B:B,$A87,Sta!$G:$G,"y")/$C87</f>
        <v>#DIV/0!</v>
      </c>
    </row>
    <row r="88" spans="1:31" x14ac:dyDescent="0.3">
      <c r="A88" t="s">
        <v>368</v>
      </c>
      <c r="B88" s="9">
        <f>COUNTIF(Sta!A:A,A88)</f>
        <v>1</v>
      </c>
      <c r="C88" s="4">
        <f>COUNTIF(Sta!B:B,A88)</f>
        <v>0</v>
      </c>
      <c r="D88" s="4">
        <f t="shared" si="3"/>
        <v>1</v>
      </c>
      <c r="E88" s="11">
        <f>(COUNTIFS(Sta!$A:$A,$A88,Sta!$F:$F,"&gt;0.5") + COUNTIFS(Sta!$B:$B,$A88,Sta!$F:$F,"&gt;0.5"))/$D88</f>
        <v>1</v>
      </c>
      <c r="F88" s="8">
        <f>COUNTIFS(Sta!$A:$A,$A88,Sta!$F:$F,"&gt;0.5")/$B88</f>
        <v>1</v>
      </c>
      <c r="G88" s="8" t="e">
        <f>COUNTIFS(Sta!$B:$B,$A88,Sta!$F:$F,"&gt;0.5")/$C88</f>
        <v>#DIV/0!</v>
      </c>
      <c r="H88" s="11">
        <f>(COUNTIFS(Sta!$A:$A,$A88,Sta!$F:$F,"&gt;1.5") + COUNTIFS(Sta!$B:$B,$A88,Sta!$F:$F,"&gt;1.5"))/$D88</f>
        <v>1</v>
      </c>
      <c r="I88" s="8">
        <f>COUNTIFS(Sta!$A:$A,$A88,Sta!$F:$F,"&gt;1.5")/$B88</f>
        <v>1</v>
      </c>
      <c r="J88" s="8" t="e">
        <f>COUNTIFS(Sta!$B:$B,$A88,Sta!$F:$F,"&gt;1.5")/$C88</f>
        <v>#DIV/0!</v>
      </c>
      <c r="K88" s="11">
        <f>(COUNTIFS(Sta!$A:$A,$A88,Sta!$F:$F,"&gt;2.5") + COUNTIFS(Sta!$B:$B,$A88,Sta!$F:$F,"&gt;2.5"))/$D88</f>
        <v>0</v>
      </c>
      <c r="L88" s="8">
        <f>COUNTIFS(Sta!$A:$A,$A88,Sta!$F:$F,"&gt;2.5")/$B88</f>
        <v>0</v>
      </c>
      <c r="M88" s="8" t="e">
        <f>COUNTIFS(Sta!$B:$B,$A88,Sta!$F:$F,"&gt;2.5")/$C88</f>
        <v>#DIV/0!</v>
      </c>
      <c r="N88" s="11">
        <f>(COUNTIFS(Sta!$A:$A,$A88,Sta!$F:$F,"&gt;3.5") + COUNTIFS(Sta!$B:$B,$A88,Sta!$F:$F,"&gt;3.5"))/$D88</f>
        <v>0</v>
      </c>
      <c r="O88" s="8">
        <f>COUNTIFS(Sta!$A:$A,$A88,Sta!$F:$F,"&gt;3.5")/$B88</f>
        <v>0</v>
      </c>
      <c r="P88" s="8" t="e">
        <f>COUNTIFS(Sta!$B:$B,$A88,Sta!$F:$F,"&gt;3.5")/$C88</f>
        <v>#DIV/0!</v>
      </c>
      <c r="Q88" s="11">
        <f>(COUNTIFS(Sta!$A:$A,$A88,Sta!$D:$D,"&gt;0.5")  + COUNTIFS(Sta!$B:$B,$A88,Sta!$E:$E,"&gt;0.5"))/$D88</f>
        <v>1</v>
      </c>
      <c r="R88" s="8">
        <f>COUNTIFS(Sta!$A:$A,$A88,Sta!$D:$D,"&gt;0.5")/$B88</f>
        <v>1</v>
      </c>
      <c r="S88" s="8" t="e">
        <f>COUNTIFS(Sta!$B:$B,$A88,Sta!$E:$E,"&gt;0.5")/$C88</f>
        <v>#DIV/0!</v>
      </c>
      <c r="T88" s="11">
        <f>(COUNTIFS(Sta!$A:$A,$A88,Sta!$D:$D,"&gt;1.5")  + COUNTIFS(Sta!$B:$B,$A88,Sta!$E:$E,"&gt;1.5"))/$D88</f>
        <v>0</v>
      </c>
      <c r="U88" s="8">
        <f>COUNTIFS(Sta!$A:$A,$A88,Sta!$D:$D,"&gt;1.5")/$B88</f>
        <v>0</v>
      </c>
      <c r="V88" s="8" t="e">
        <f>COUNTIFS(Sta!$B:$B,$A88,Sta!$E:$E,"&gt;1.5")/$C88</f>
        <v>#DIV/0!</v>
      </c>
      <c r="W88" s="11">
        <f>(COUNTIFS(Sta!$A:$A,$A88,Sta!$E:E,"&gt;0.5") +COUNTIFS(Sta!$B:$B,$A88,Sta!$D:$D,"&gt;0.5"))/$D88</f>
        <v>1</v>
      </c>
      <c r="X88" s="8">
        <f>COUNTIFS(Sta!$A:$A,$A88,Sta!$E:$E,"&gt;0.5")/$B88</f>
        <v>1</v>
      </c>
      <c r="Y88" s="8" t="e">
        <f>COUNTIFS(Sta!$B:$B,$A88,Sta!$D:$D,"&gt;0.5")/$C88</f>
        <v>#DIV/0!</v>
      </c>
      <c r="Z88" s="11">
        <f>(COUNTIFS(Sta!$A:$A,$A88,Sta!$E:$E,"&gt;1.5")  + COUNTIFS(Sta!$B:$B,$A88,Sta!$D:$D,"&gt;1.5"))/$D88</f>
        <v>0</v>
      </c>
      <c r="AA88" s="8">
        <f>COUNTIFS(Sta!$A:$A,$A88,Sta!$E:$E,"&gt;1.5")/$B88</f>
        <v>0</v>
      </c>
      <c r="AB88" s="8" t="e">
        <f>COUNTIFS(Sta!$B:$B,$A88,Sta!$D:$D,"&gt;1.5")/$C88</f>
        <v>#DIV/0!</v>
      </c>
      <c r="AC88" s="11">
        <f>(COUNTIFS(Sta!$A:A,$A88,Sta!$G:$G,"y") + COUNTIFS(Sta!$B:B,$A88,Sta!$G:$G,"y"))/$D88</f>
        <v>1</v>
      </c>
      <c r="AD88" s="8">
        <f>COUNTIFS(Sta!$A:A,$A88,Sta!$G:$G,"y")/$B88</f>
        <v>1</v>
      </c>
      <c r="AE88" s="16" t="e">
        <f>COUNTIFS(Sta!$B:B,$A88,Sta!$G:$G,"y")/$C88</f>
        <v>#DIV/0!</v>
      </c>
    </row>
    <row r="89" spans="1:31" x14ac:dyDescent="0.3">
      <c r="A89" t="s">
        <v>20</v>
      </c>
      <c r="B89" s="9">
        <f>COUNTIF(Sta!A:A,A89)</f>
        <v>0</v>
      </c>
      <c r="C89" s="4">
        <f>COUNTIF(Sta!B:B,A89)</f>
        <v>1</v>
      </c>
      <c r="D89" s="4">
        <f t="shared" si="3"/>
        <v>1</v>
      </c>
      <c r="E89" s="11">
        <f>(COUNTIFS(Sta!$A:$A,$A89,Sta!$F:$F,"&gt;0.5") + COUNTIFS(Sta!$B:$B,$A89,Sta!$F:$F,"&gt;0.5"))/$D89</f>
        <v>1</v>
      </c>
      <c r="F89" s="8" t="e">
        <f>COUNTIFS(Sta!$A:$A,$A89,Sta!$F:$F,"&gt;0.5")/$B89</f>
        <v>#DIV/0!</v>
      </c>
      <c r="G89" s="8">
        <f>COUNTIFS(Sta!$B:$B,$A89,Sta!$F:$F,"&gt;0.5")/$C89</f>
        <v>1</v>
      </c>
      <c r="H89" s="11">
        <f>(COUNTIFS(Sta!$A:$A,$A89,Sta!$F:$F,"&gt;1.5") + COUNTIFS(Sta!$B:$B,$A89,Sta!$F:$F,"&gt;1.5"))/$D89</f>
        <v>1</v>
      </c>
      <c r="I89" s="8" t="e">
        <f>COUNTIFS(Sta!$A:$A,$A89,Sta!$F:$F,"&gt;1.5")/$B89</f>
        <v>#DIV/0!</v>
      </c>
      <c r="J89" s="8">
        <f>COUNTIFS(Sta!$B:$B,$A89,Sta!$F:$F,"&gt;1.5")/$C89</f>
        <v>1</v>
      </c>
      <c r="K89" s="11">
        <f>(COUNTIFS(Sta!$A:$A,$A89,Sta!$F:$F,"&gt;2.5") + COUNTIFS(Sta!$B:$B,$A89,Sta!$F:$F,"&gt;2.5"))/$D89</f>
        <v>1</v>
      </c>
      <c r="L89" s="8" t="e">
        <f>COUNTIFS(Sta!$A:$A,$A89,Sta!$F:$F,"&gt;2.5")/$B89</f>
        <v>#DIV/0!</v>
      </c>
      <c r="M89" s="8">
        <f>COUNTIFS(Sta!$B:$B,$A89,Sta!$F:$F,"&gt;2.5")/$C89</f>
        <v>1</v>
      </c>
      <c r="N89" s="11">
        <f>(COUNTIFS(Sta!$A:$A,$A89,Sta!$F:$F,"&gt;3.5") + COUNTIFS(Sta!$B:$B,$A89,Sta!$F:$F,"&gt;3.5"))/$D89</f>
        <v>0</v>
      </c>
      <c r="O89" s="8" t="e">
        <f>COUNTIFS(Sta!$A:$A,$A89,Sta!$F:$F,"&gt;3.5")/$B89</f>
        <v>#DIV/0!</v>
      </c>
      <c r="P89" s="8">
        <f>COUNTIFS(Sta!$B:$B,$A89,Sta!$F:$F,"&gt;3.5")/$C89</f>
        <v>0</v>
      </c>
      <c r="Q89" s="11">
        <f>(COUNTIFS(Sta!$A:$A,$A89,Sta!$D:$D,"&gt;0.5")  + COUNTIFS(Sta!$B:$B,$A89,Sta!$E:$E,"&gt;0.5"))/$D89</f>
        <v>1</v>
      </c>
      <c r="R89" s="8" t="e">
        <f>COUNTIFS(Sta!$A:$A,$A89,Sta!$D:$D,"&gt;0.5")/$B89</f>
        <v>#DIV/0!</v>
      </c>
      <c r="S89" s="8">
        <f>COUNTIFS(Sta!$B:$B,$A89,Sta!$E:$E,"&gt;0.5")/$C89</f>
        <v>1</v>
      </c>
      <c r="T89" s="11">
        <f>(COUNTIFS(Sta!$A:$A,$A89,Sta!$D:$D,"&gt;1.5")  + COUNTIFS(Sta!$B:$B,$A89,Sta!$E:$E,"&gt;1.5"))/$D89</f>
        <v>1</v>
      </c>
      <c r="U89" s="8" t="e">
        <f>COUNTIFS(Sta!$A:$A,$A89,Sta!$D:$D,"&gt;1.5")/$B89</f>
        <v>#DIV/0!</v>
      </c>
      <c r="V89" s="8">
        <f>COUNTIFS(Sta!$B:$B,$A89,Sta!$E:$E,"&gt;1.5")/$C89</f>
        <v>1</v>
      </c>
      <c r="W89" s="11">
        <f>(COUNTIFS(Sta!$A:$A,$A89,Sta!$E:E,"&gt;0.5") +COUNTIFS(Sta!$B:$B,$A89,Sta!$D:$D,"&gt;0.5"))/$D89</f>
        <v>0</v>
      </c>
      <c r="X89" s="8" t="e">
        <f>COUNTIFS(Sta!$A:$A,$A89,Sta!$E:$E,"&gt;0.5")/$B89</f>
        <v>#DIV/0!</v>
      </c>
      <c r="Y89" s="8">
        <f>COUNTIFS(Sta!$B:$B,$A89,Sta!$D:$D,"&gt;0.5")/$C89</f>
        <v>0</v>
      </c>
      <c r="Z89" s="11">
        <f>(COUNTIFS(Sta!$A:$A,$A89,Sta!$E:$E,"&gt;1.5")  + COUNTIFS(Sta!$B:$B,$A89,Sta!$D:$D,"&gt;1.5"))/$D89</f>
        <v>0</v>
      </c>
      <c r="AA89" s="8" t="e">
        <f>COUNTIFS(Sta!$A:$A,$A89,Sta!$E:$E,"&gt;1.5")/$B89</f>
        <v>#DIV/0!</v>
      </c>
      <c r="AB89" s="8">
        <f>COUNTIFS(Sta!$B:$B,$A89,Sta!$D:$D,"&gt;1.5")/$C89</f>
        <v>0</v>
      </c>
      <c r="AC89" s="11">
        <f>(COUNTIFS(Sta!$A:A,$A89,Sta!$G:$G,"y") + COUNTIFS(Sta!$B:B,$A89,Sta!$G:$G,"y"))/$D89</f>
        <v>0</v>
      </c>
      <c r="AD89" s="8" t="e">
        <f>COUNTIFS(Sta!$A:A,$A89,Sta!$G:$G,"y")/$B89</f>
        <v>#DIV/0!</v>
      </c>
      <c r="AE89" s="16">
        <f>COUNTIFS(Sta!$B:B,$A89,Sta!$G:$G,"y")/$C89</f>
        <v>0</v>
      </c>
    </row>
    <row r="90" spans="1:31" x14ac:dyDescent="0.3">
      <c r="A90" t="s">
        <v>446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1" t="e">
        <f>(COUNTIFS(Sta!$A:$A,$A90,Sta!$F:$F,"&gt;0.5") + COUNTIFS(Sta!$B:$B,$A90,Sta!$F:$F,"&gt;0.5"))/$D90</f>
        <v>#DIV/0!</v>
      </c>
      <c r="F90" s="8" t="e">
        <f>COUNTIFS(Sta!$A:$A,$A90,Sta!$F:$F,"&gt;0.5")/$B90</f>
        <v>#DIV/0!</v>
      </c>
      <c r="G90" s="8" t="e">
        <f>COUNTIFS(Sta!$B:$B,$A90,Sta!$F:$F,"&gt;0.5")/$C90</f>
        <v>#DIV/0!</v>
      </c>
      <c r="H90" s="11" t="e">
        <f>(COUNTIFS(Sta!$A:$A,$A90,Sta!$F:$F,"&gt;1.5") + COUNTIFS(Sta!$B:$B,$A90,Sta!$F:$F,"&gt;1.5"))/$D90</f>
        <v>#DIV/0!</v>
      </c>
      <c r="I90" s="8" t="e">
        <f>COUNTIFS(Sta!$A:$A,$A90,Sta!$F:$F,"&gt;1.5")/$B90</f>
        <v>#DIV/0!</v>
      </c>
      <c r="J90" s="8" t="e">
        <f>COUNTIFS(Sta!$B:$B,$A90,Sta!$F:$F,"&gt;1.5")/$C90</f>
        <v>#DIV/0!</v>
      </c>
      <c r="K90" s="11" t="e">
        <f>(COUNTIFS(Sta!$A:$A,$A90,Sta!$F:$F,"&gt;2.5") + COUNTIFS(Sta!$B:$B,$A90,Sta!$F:$F,"&gt;2.5"))/$D90</f>
        <v>#DIV/0!</v>
      </c>
      <c r="L90" s="8" t="e">
        <f>COUNTIFS(Sta!$A:$A,$A90,Sta!$F:$F,"&gt;2.5")/$B90</f>
        <v>#DIV/0!</v>
      </c>
      <c r="M90" s="8" t="e">
        <f>COUNTIFS(Sta!$B:$B,$A90,Sta!$F:$F,"&gt;2.5")/$C90</f>
        <v>#DIV/0!</v>
      </c>
      <c r="N90" s="11" t="e">
        <f>(COUNTIFS(Sta!$A:$A,$A90,Sta!$F:$F,"&gt;3.5") + COUNTIFS(Sta!$B:$B,$A90,Sta!$F:$F,"&gt;3.5"))/$D90</f>
        <v>#DIV/0!</v>
      </c>
      <c r="O90" s="8" t="e">
        <f>COUNTIFS(Sta!$A:$A,$A90,Sta!$F:$F,"&gt;3.5")/$B90</f>
        <v>#DIV/0!</v>
      </c>
      <c r="P90" s="8" t="e">
        <f>COUNTIFS(Sta!$B:$B,$A90,Sta!$F:$F,"&gt;3.5")/$C90</f>
        <v>#DIV/0!</v>
      </c>
      <c r="Q90" s="11" t="e">
        <f>(COUNTIFS(Sta!$A:$A,$A90,Sta!$D:$D,"&gt;0.5")  + COUNTIFS(Sta!$B:$B,$A90,Sta!$E:$E,"&gt;0.5"))/$D90</f>
        <v>#DIV/0!</v>
      </c>
      <c r="R90" s="8" t="e">
        <f>COUNTIFS(Sta!$A:$A,$A90,Sta!$D:$D,"&gt;0.5")/$B90</f>
        <v>#DIV/0!</v>
      </c>
      <c r="S90" s="8" t="e">
        <f>COUNTIFS(Sta!$B:$B,$A90,Sta!$E:$E,"&gt;0.5")/$C90</f>
        <v>#DIV/0!</v>
      </c>
      <c r="T90" s="11" t="e">
        <f>(COUNTIFS(Sta!$A:$A,$A90,Sta!$D:$D,"&gt;1.5")  + COUNTIFS(Sta!$B:$B,$A90,Sta!$E:$E,"&gt;1.5"))/$D90</f>
        <v>#DIV/0!</v>
      </c>
      <c r="U90" s="8" t="e">
        <f>COUNTIFS(Sta!$A:$A,$A90,Sta!$D:$D,"&gt;1.5")/$B90</f>
        <v>#DIV/0!</v>
      </c>
      <c r="V90" s="8" t="e">
        <f>COUNTIFS(Sta!$B:$B,$A90,Sta!$E:$E,"&gt;1.5")/$C90</f>
        <v>#DIV/0!</v>
      </c>
      <c r="W90" s="11" t="e">
        <f>(COUNTIFS(Sta!$A:$A,$A90,Sta!$E:E,"&gt;0.5") +COUNTIFS(Sta!$B:$B,$A90,Sta!$D:$D,"&gt;0.5"))/$D90</f>
        <v>#DIV/0!</v>
      </c>
      <c r="X90" s="8" t="e">
        <f>COUNTIFS(Sta!$A:$A,$A90,Sta!$E:$E,"&gt;0.5")/$B90</f>
        <v>#DIV/0!</v>
      </c>
      <c r="Y90" s="8" t="e">
        <f>COUNTIFS(Sta!$B:$B,$A90,Sta!$D:$D,"&gt;0.5")/$C90</f>
        <v>#DIV/0!</v>
      </c>
      <c r="Z90" s="11" t="e">
        <f>(COUNTIFS(Sta!$A:$A,$A90,Sta!$E:$E,"&gt;1.5")  + COUNTIFS(Sta!$B:$B,$A90,Sta!$D:$D,"&gt;1.5"))/$D90</f>
        <v>#DIV/0!</v>
      </c>
      <c r="AA90" s="8" t="e">
        <f>COUNTIFS(Sta!$A:$A,$A90,Sta!$E:$E,"&gt;1.5")/$B90</f>
        <v>#DIV/0!</v>
      </c>
      <c r="AB90" s="8" t="e">
        <f>COUNTIFS(Sta!$B:$B,$A90,Sta!$D:$D,"&gt;1.5")/$C90</f>
        <v>#DIV/0!</v>
      </c>
      <c r="AC90" s="11" t="e">
        <f>(COUNTIFS(Sta!$A:A,$A90,Sta!$G:$G,"y") + COUNTIFS(Sta!$B:B,$A90,Sta!$G:$G,"y"))/$D90</f>
        <v>#DIV/0!</v>
      </c>
      <c r="AD90" s="8" t="e">
        <f>COUNTIFS(Sta!$A:A,$A90,Sta!$G:$G,"y")/$B90</f>
        <v>#DIV/0!</v>
      </c>
      <c r="AE90" s="16" t="e">
        <f>COUNTIFS(Sta!$B:B,$A90,Sta!$G:$G,"y")/$C90</f>
        <v>#DIV/0!</v>
      </c>
    </row>
    <row r="91" spans="1:31" x14ac:dyDescent="0.3">
      <c r="A91" t="s">
        <v>180</v>
      </c>
      <c r="B91" s="9">
        <f>COUNTIF(Sta!A:A,A91)</f>
        <v>1</v>
      </c>
      <c r="C91" s="4">
        <f>COUNTIF(Sta!B:B,A91)</f>
        <v>1</v>
      </c>
      <c r="D91" s="4">
        <f t="shared" si="3"/>
        <v>2</v>
      </c>
      <c r="E91" s="11">
        <f>(COUNTIFS(Sta!$A:$A,$A91,Sta!$F:$F,"&gt;0.5") + COUNTIFS(Sta!$B:$B,$A91,Sta!$F:$F,"&gt;0.5"))/$D91</f>
        <v>1</v>
      </c>
      <c r="F91" s="8">
        <f>COUNTIFS(Sta!$A:$A,$A91,Sta!$F:$F,"&gt;0.5")/$B91</f>
        <v>1</v>
      </c>
      <c r="G91" s="8">
        <f>COUNTIFS(Sta!$B:$B,$A91,Sta!$F:$F,"&gt;0.5")/$C91</f>
        <v>1</v>
      </c>
      <c r="H91" s="11">
        <f>(COUNTIFS(Sta!$A:$A,$A91,Sta!$F:$F,"&gt;1.5") + COUNTIFS(Sta!$B:$B,$A91,Sta!$F:$F,"&gt;1.5"))/$D91</f>
        <v>1</v>
      </c>
      <c r="I91" s="8">
        <f>COUNTIFS(Sta!$A:$A,$A91,Sta!$F:$F,"&gt;1.5")/$B91</f>
        <v>1</v>
      </c>
      <c r="J91" s="8">
        <f>COUNTIFS(Sta!$B:$B,$A91,Sta!$F:$F,"&gt;1.5")/$C91</f>
        <v>1</v>
      </c>
      <c r="K91" s="11">
        <f>(COUNTIFS(Sta!$A:$A,$A91,Sta!$F:$F,"&gt;2.5") + COUNTIFS(Sta!$B:$B,$A91,Sta!$F:$F,"&gt;2.5"))/$D91</f>
        <v>0.5</v>
      </c>
      <c r="L91" s="8">
        <f>COUNTIFS(Sta!$A:$A,$A91,Sta!$F:$F,"&gt;2.5")/$B91</f>
        <v>1</v>
      </c>
      <c r="M91" s="8">
        <f>COUNTIFS(Sta!$B:$B,$A91,Sta!$F:$F,"&gt;2.5")/$C91</f>
        <v>0</v>
      </c>
      <c r="N91" s="11">
        <f>(COUNTIFS(Sta!$A:$A,$A91,Sta!$F:$F,"&gt;3.5") + COUNTIFS(Sta!$B:$B,$A91,Sta!$F:$F,"&gt;3.5"))/$D91</f>
        <v>0.5</v>
      </c>
      <c r="O91" s="8">
        <f>COUNTIFS(Sta!$A:$A,$A91,Sta!$F:$F,"&gt;3.5")/$B91</f>
        <v>1</v>
      </c>
      <c r="P91" s="8">
        <f>COUNTIFS(Sta!$B:$B,$A91,Sta!$F:$F,"&gt;3.5")/$C91</f>
        <v>0</v>
      </c>
      <c r="Q91" s="11">
        <f>(COUNTIFS(Sta!$A:$A,$A91,Sta!$D:$D,"&gt;0.5")  + COUNTIFS(Sta!$B:$B,$A91,Sta!$E:$E,"&gt;0.5"))/$D91</f>
        <v>1</v>
      </c>
      <c r="R91" s="8">
        <f>COUNTIFS(Sta!$A:$A,$A91,Sta!$D:$D,"&gt;0.5")/$B91</f>
        <v>1</v>
      </c>
      <c r="S91" s="8">
        <f>COUNTIFS(Sta!$B:$B,$A91,Sta!$E:$E,"&gt;0.5")/$C91</f>
        <v>1</v>
      </c>
      <c r="T91" s="11">
        <f>(COUNTIFS(Sta!$A:$A,$A91,Sta!$D:$D,"&gt;1.5")  + COUNTIFS(Sta!$B:$B,$A91,Sta!$E:$E,"&gt;1.5"))/$D91</f>
        <v>0</v>
      </c>
      <c r="U91" s="8">
        <f>COUNTIFS(Sta!$A:$A,$A91,Sta!$D:$D,"&gt;1.5")/$B91</f>
        <v>0</v>
      </c>
      <c r="V91" s="8">
        <f>COUNTIFS(Sta!$B:$B,$A91,Sta!$E:$E,"&gt;1.5")/$C91</f>
        <v>0</v>
      </c>
      <c r="W91" s="11">
        <f>(COUNTIFS(Sta!$A:$A,$A91,Sta!$E:E,"&gt;0.5") +COUNTIFS(Sta!$B:$B,$A91,Sta!$D:$D,"&gt;0.5"))/$D91</f>
        <v>1</v>
      </c>
      <c r="X91" s="8">
        <f>COUNTIFS(Sta!$A:$A,$A91,Sta!$E:$E,"&gt;0.5")/$B91</f>
        <v>1</v>
      </c>
      <c r="Y91" s="8">
        <f>COUNTIFS(Sta!$B:$B,$A91,Sta!$D:$D,"&gt;0.5")/$C91</f>
        <v>1</v>
      </c>
      <c r="Z91" s="11">
        <f>(COUNTIFS(Sta!$A:$A,$A91,Sta!$E:$E,"&gt;1.5")  + COUNTIFS(Sta!$B:$B,$A91,Sta!$D:$D,"&gt;1.5"))/$D91</f>
        <v>0.5</v>
      </c>
      <c r="AA91" s="8">
        <f>COUNTIFS(Sta!$A:$A,$A91,Sta!$E:$E,"&gt;1.5")/$B91</f>
        <v>1</v>
      </c>
      <c r="AB91" s="8">
        <f>COUNTIFS(Sta!$B:$B,$A91,Sta!$D:$D,"&gt;1.5")/$C91</f>
        <v>0</v>
      </c>
      <c r="AC91" s="11">
        <f>(COUNTIFS(Sta!$A:A,$A91,Sta!$G:$G,"y") + COUNTIFS(Sta!$B:B,$A91,Sta!$G:$G,"y"))/$D91</f>
        <v>1</v>
      </c>
      <c r="AD91" s="8">
        <f>COUNTIFS(Sta!$A:A,$A91,Sta!$G:$G,"y")/$B91</f>
        <v>1</v>
      </c>
      <c r="AE91" s="16">
        <f>COUNTIFS(Sta!$B:B,$A91,Sta!$G:$G,"y")/$C91</f>
        <v>1</v>
      </c>
    </row>
    <row r="92" spans="1:31" x14ac:dyDescent="0.3">
      <c r="A92" t="s">
        <v>212</v>
      </c>
      <c r="B92" s="9">
        <f>COUNTIF(Sta!A:A,A92)</f>
        <v>1</v>
      </c>
      <c r="C92" s="4">
        <f>COUNTIF(Sta!B:B,A92)</f>
        <v>1</v>
      </c>
      <c r="D92" s="4">
        <f t="shared" si="3"/>
        <v>2</v>
      </c>
      <c r="E92" s="11">
        <f>(COUNTIFS(Sta!$A:$A,$A92,Sta!$F:$F,"&gt;0.5") + COUNTIFS(Sta!$B:$B,$A92,Sta!$F:$F,"&gt;0.5"))/$D92</f>
        <v>0.5</v>
      </c>
      <c r="F92" s="8">
        <f>COUNTIFS(Sta!$A:$A,$A92,Sta!$F:$F,"&gt;0.5")/$B92</f>
        <v>0</v>
      </c>
      <c r="G92" s="8">
        <f>COUNTIFS(Sta!$B:$B,$A92,Sta!$F:$F,"&gt;0.5")/$C92</f>
        <v>1</v>
      </c>
      <c r="H92" s="11">
        <f>(COUNTIFS(Sta!$A:$A,$A92,Sta!$F:$F,"&gt;1.5") + COUNTIFS(Sta!$B:$B,$A92,Sta!$F:$F,"&gt;1.5"))/$D92</f>
        <v>0.5</v>
      </c>
      <c r="I92" s="8">
        <f>COUNTIFS(Sta!$A:$A,$A92,Sta!$F:$F,"&gt;1.5")/$B92</f>
        <v>0</v>
      </c>
      <c r="J92" s="8">
        <f>COUNTIFS(Sta!$B:$B,$A92,Sta!$F:$F,"&gt;1.5")/$C92</f>
        <v>1</v>
      </c>
      <c r="K92" s="11">
        <f>(COUNTIFS(Sta!$A:$A,$A92,Sta!$F:$F,"&gt;2.5") + COUNTIFS(Sta!$B:$B,$A92,Sta!$F:$F,"&gt;2.5"))/$D92</f>
        <v>0</v>
      </c>
      <c r="L92" s="8">
        <f>COUNTIFS(Sta!$A:$A,$A92,Sta!$F:$F,"&gt;2.5")/$B92</f>
        <v>0</v>
      </c>
      <c r="M92" s="8">
        <f>COUNTIFS(Sta!$B:$B,$A92,Sta!$F:$F,"&gt;2.5")/$C92</f>
        <v>0</v>
      </c>
      <c r="N92" s="11">
        <f>(COUNTIFS(Sta!$A:$A,$A92,Sta!$F:$F,"&gt;3.5") + COUNTIFS(Sta!$B:$B,$A92,Sta!$F:$F,"&gt;3.5"))/$D92</f>
        <v>0</v>
      </c>
      <c r="O92" s="8">
        <f>COUNTIFS(Sta!$A:$A,$A92,Sta!$F:$F,"&gt;3.5")/$B92</f>
        <v>0</v>
      </c>
      <c r="P92" s="8">
        <f>COUNTIFS(Sta!$B:$B,$A92,Sta!$F:$F,"&gt;3.5")/$C92</f>
        <v>0</v>
      </c>
      <c r="Q92" s="11">
        <f>(COUNTIFS(Sta!$A:$A,$A92,Sta!$D:$D,"&gt;0.5")  + COUNTIFS(Sta!$B:$B,$A92,Sta!$E:$E,"&gt;0.5"))/$D92</f>
        <v>0</v>
      </c>
      <c r="R92" s="8">
        <f>COUNTIFS(Sta!$A:$A,$A92,Sta!$D:$D,"&gt;0.5")/$B92</f>
        <v>0</v>
      </c>
      <c r="S92" s="8">
        <f>COUNTIFS(Sta!$B:$B,$A92,Sta!$E:$E,"&gt;0.5")/$C92</f>
        <v>0</v>
      </c>
      <c r="T92" s="11">
        <f>(COUNTIFS(Sta!$A:$A,$A92,Sta!$D:$D,"&gt;1.5")  + COUNTIFS(Sta!$B:$B,$A92,Sta!$E:$E,"&gt;1.5"))/$D92</f>
        <v>0</v>
      </c>
      <c r="U92" s="8">
        <f>COUNTIFS(Sta!$A:$A,$A92,Sta!$D:$D,"&gt;1.5")/$B92</f>
        <v>0</v>
      </c>
      <c r="V92" s="8">
        <f>COUNTIFS(Sta!$B:$B,$A92,Sta!$E:$E,"&gt;1.5")/$C92</f>
        <v>0</v>
      </c>
      <c r="W92" s="11">
        <f>(COUNTIFS(Sta!$A:$A,$A92,Sta!$E:E,"&gt;0.5") +COUNTIFS(Sta!$B:$B,$A92,Sta!$D:$D,"&gt;0.5"))/$D92</f>
        <v>0.5</v>
      </c>
      <c r="X92" s="8">
        <f>COUNTIFS(Sta!$A:$A,$A92,Sta!$E:$E,"&gt;0.5")/$B92</f>
        <v>0</v>
      </c>
      <c r="Y92" s="8">
        <f>COUNTIFS(Sta!$B:$B,$A92,Sta!$D:$D,"&gt;0.5")/$C92</f>
        <v>1</v>
      </c>
      <c r="Z92" s="11">
        <f>(COUNTIFS(Sta!$A:$A,$A92,Sta!$E:$E,"&gt;1.5")  + COUNTIFS(Sta!$B:$B,$A92,Sta!$D:$D,"&gt;1.5"))/$D92</f>
        <v>0.5</v>
      </c>
      <c r="AA92" s="8">
        <f>COUNTIFS(Sta!$A:$A,$A92,Sta!$E:$E,"&gt;1.5")/$B92</f>
        <v>0</v>
      </c>
      <c r="AB92" s="8">
        <f>COUNTIFS(Sta!$B:$B,$A92,Sta!$D:$D,"&gt;1.5")/$C92</f>
        <v>1</v>
      </c>
      <c r="AC92" s="11">
        <f>(COUNTIFS(Sta!$A:A,$A92,Sta!$G:$G,"y") + COUNTIFS(Sta!$B:B,$A92,Sta!$G:$G,"y"))/$D92</f>
        <v>0</v>
      </c>
      <c r="AD92" s="8">
        <f>COUNTIFS(Sta!$A:A,$A92,Sta!$G:$G,"y")/$B92</f>
        <v>0</v>
      </c>
      <c r="AE92" s="16">
        <f>COUNTIFS(Sta!$B:B,$A92,Sta!$G:$G,"y")/$C92</f>
        <v>0</v>
      </c>
    </row>
    <row r="93" spans="1:31" x14ac:dyDescent="0.3">
      <c r="A93" t="s">
        <v>518</v>
      </c>
      <c r="B93" s="9">
        <f>COUNTIF(Sta!A:A,A93)</f>
        <v>3</v>
      </c>
      <c r="C93" s="4">
        <f>COUNTIF(Sta!B:B,A93)</f>
        <v>1</v>
      </c>
      <c r="D93" s="4">
        <f t="shared" si="3"/>
        <v>4</v>
      </c>
      <c r="E93" s="11">
        <f>(COUNTIFS(Sta!$A:$A,$A93,Sta!$F:$F,"&gt;0.5") + COUNTIFS(Sta!$B:$B,$A93,Sta!$F:$F,"&gt;0.5"))/$D93</f>
        <v>1</v>
      </c>
      <c r="F93" s="8">
        <f>COUNTIFS(Sta!$A:$A,$A93,Sta!$F:$F,"&gt;0.5")/$B93</f>
        <v>1</v>
      </c>
      <c r="G93" s="8">
        <f>COUNTIFS(Sta!$B:$B,$A93,Sta!$F:$F,"&gt;0.5")/$C93</f>
        <v>1</v>
      </c>
      <c r="H93" s="11">
        <f>(COUNTIFS(Sta!$A:$A,$A93,Sta!$F:$F,"&gt;1.5") + COUNTIFS(Sta!$B:$B,$A93,Sta!$F:$F,"&gt;1.5"))/$D93</f>
        <v>1</v>
      </c>
      <c r="I93" s="8">
        <f>COUNTIFS(Sta!$A:$A,$A93,Sta!$F:$F,"&gt;1.5")/$B93</f>
        <v>1</v>
      </c>
      <c r="J93" s="8">
        <f>COUNTIFS(Sta!$B:$B,$A93,Sta!$F:$F,"&gt;1.5")/$C93</f>
        <v>1</v>
      </c>
      <c r="K93" s="11">
        <f>(COUNTIFS(Sta!$A:$A,$A93,Sta!$F:$F,"&gt;2.5") + COUNTIFS(Sta!$B:$B,$A93,Sta!$F:$F,"&gt;2.5"))/$D93</f>
        <v>1</v>
      </c>
      <c r="L93" s="8">
        <f>COUNTIFS(Sta!$A:$A,$A93,Sta!$F:$F,"&gt;2.5")/$B93</f>
        <v>1</v>
      </c>
      <c r="M93" s="8">
        <f>COUNTIFS(Sta!$B:$B,$A93,Sta!$F:$F,"&gt;2.5")/$C93</f>
        <v>1</v>
      </c>
      <c r="N93" s="11">
        <f>(COUNTIFS(Sta!$A:$A,$A93,Sta!$F:$F,"&gt;3.5") + COUNTIFS(Sta!$B:$B,$A93,Sta!$F:$F,"&gt;3.5"))/$D93</f>
        <v>0.5</v>
      </c>
      <c r="O93" s="8">
        <f>COUNTIFS(Sta!$A:$A,$A93,Sta!$F:$F,"&gt;3.5")/$B93</f>
        <v>0.33333333333333331</v>
      </c>
      <c r="P93" s="8">
        <f>COUNTIFS(Sta!$B:$B,$A93,Sta!$F:$F,"&gt;3.5")/$C93</f>
        <v>1</v>
      </c>
      <c r="Q93" s="11">
        <f>(COUNTIFS(Sta!$A:$A,$A93,Sta!$D:$D,"&gt;0.5")  + COUNTIFS(Sta!$B:$B,$A93,Sta!$E:$E,"&gt;0.5"))/$D93</f>
        <v>1</v>
      </c>
      <c r="R93" s="8">
        <f>COUNTIFS(Sta!$A:$A,$A93,Sta!$D:$D,"&gt;0.5")/$B93</f>
        <v>1</v>
      </c>
      <c r="S93" s="8">
        <f>COUNTIFS(Sta!$B:$B,$A93,Sta!$E:$E,"&gt;0.5")/$C93</f>
        <v>1</v>
      </c>
      <c r="T93" s="11">
        <f>(COUNTIFS(Sta!$A:$A,$A93,Sta!$D:$D,"&gt;1.5")  + COUNTIFS(Sta!$B:$B,$A93,Sta!$E:$E,"&gt;1.5"))/$D93</f>
        <v>0.75</v>
      </c>
      <c r="U93" s="8">
        <f>COUNTIFS(Sta!$A:$A,$A93,Sta!$D:$D,"&gt;1.5")/$B93</f>
        <v>0.66666666666666663</v>
      </c>
      <c r="V93" s="8">
        <f>COUNTIFS(Sta!$B:$B,$A93,Sta!$E:$E,"&gt;1.5")/$C93</f>
        <v>1</v>
      </c>
      <c r="W93" s="11">
        <f>(COUNTIFS(Sta!$A:$A,$A93,Sta!$E:E,"&gt;0.5") +COUNTIFS(Sta!$B:$B,$A93,Sta!$D:$D,"&gt;0.5"))/$D93</f>
        <v>0.75</v>
      </c>
      <c r="X93" s="8">
        <f>COUNTIFS(Sta!$A:$A,$A93,Sta!$E:$E,"&gt;0.5")/$B93</f>
        <v>0.66666666666666663</v>
      </c>
      <c r="Y93" s="8">
        <f>COUNTIFS(Sta!$B:$B,$A93,Sta!$D:$D,"&gt;0.5")/$C93</f>
        <v>1</v>
      </c>
      <c r="Z93" s="11">
        <f>(COUNTIFS(Sta!$A:$A,$A93,Sta!$E:$E,"&gt;1.5")  + COUNTIFS(Sta!$B:$B,$A93,Sta!$D:$D,"&gt;1.5"))/$D93</f>
        <v>0.75</v>
      </c>
      <c r="AA93" s="8">
        <f>COUNTIFS(Sta!$A:$A,$A93,Sta!$E:$E,"&gt;1.5")/$B93</f>
        <v>0.66666666666666663</v>
      </c>
      <c r="AB93" s="8">
        <f>COUNTIFS(Sta!$B:$B,$A93,Sta!$D:$D,"&gt;1.5")/$C93</f>
        <v>1</v>
      </c>
      <c r="AC93" s="11">
        <f>(COUNTIFS(Sta!$A:A,$A93,Sta!$G:$G,"y") + COUNTIFS(Sta!$B:B,$A93,Sta!$G:$G,"y"))/$D93</f>
        <v>0.75</v>
      </c>
      <c r="AD93" s="8">
        <f>COUNTIFS(Sta!$A:A,$A93,Sta!$G:$G,"y")/$B93</f>
        <v>0.66666666666666663</v>
      </c>
      <c r="AE93" s="16">
        <f>COUNTIFS(Sta!$B:B,$A93,Sta!$G:$G,"y")/$C93</f>
        <v>1</v>
      </c>
    </row>
    <row r="94" spans="1:31" x14ac:dyDescent="0.3">
      <c r="A94" t="s">
        <v>18</v>
      </c>
      <c r="B94" s="9">
        <f>COUNTIF(Sta!A:A,A94)</f>
        <v>1</v>
      </c>
      <c r="C94" s="4">
        <f>COUNTIF(Sta!B:B,A94)</f>
        <v>0</v>
      </c>
      <c r="D94" s="4">
        <f t="shared" si="3"/>
        <v>1</v>
      </c>
      <c r="E94" s="11">
        <f>(COUNTIFS(Sta!$A:$A,$A94,Sta!$F:$F,"&gt;0.5") + COUNTIFS(Sta!$B:$B,$A94,Sta!$F:$F,"&gt;0.5"))/$D94</f>
        <v>1</v>
      </c>
      <c r="F94" s="8">
        <f>COUNTIFS(Sta!$A:$A,$A94,Sta!$F:$F,"&gt;0.5")/$B94</f>
        <v>1</v>
      </c>
      <c r="G94" s="8" t="e">
        <f>COUNTIFS(Sta!$B:$B,$A94,Sta!$F:$F,"&gt;0.5")/$C94</f>
        <v>#DIV/0!</v>
      </c>
      <c r="H94" s="11">
        <f>(COUNTIFS(Sta!$A:$A,$A94,Sta!$F:$F,"&gt;1.5") + COUNTIFS(Sta!$B:$B,$A94,Sta!$F:$F,"&gt;1.5"))/$D94</f>
        <v>1</v>
      </c>
      <c r="I94" s="8">
        <f>COUNTIFS(Sta!$A:$A,$A94,Sta!$F:$F,"&gt;1.5")/$B94</f>
        <v>1</v>
      </c>
      <c r="J94" s="8" t="e">
        <f>COUNTIFS(Sta!$B:$B,$A94,Sta!$F:$F,"&gt;1.5")/$C94</f>
        <v>#DIV/0!</v>
      </c>
      <c r="K94" s="11">
        <f>(COUNTIFS(Sta!$A:$A,$A94,Sta!$F:$F,"&gt;2.5") + COUNTIFS(Sta!$B:$B,$A94,Sta!$F:$F,"&gt;2.5"))/$D94</f>
        <v>1</v>
      </c>
      <c r="L94" s="8">
        <f>COUNTIFS(Sta!$A:$A,$A94,Sta!$F:$F,"&gt;2.5")/$B94</f>
        <v>1</v>
      </c>
      <c r="M94" s="8" t="e">
        <f>COUNTIFS(Sta!$B:$B,$A94,Sta!$F:$F,"&gt;2.5")/$C94</f>
        <v>#DIV/0!</v>
      </c>
      <c r="N94" s="11">
        <f>(COUNTIFS(Sta!$A:$A,$A94,Sta!$F:$F,"&gt;3.5") + COUNTIFS(Sta!$B:$B,$A94,Sta!$F:$F,"&gt;3.5"))/$D94</f>
        <v>0</v>
      </c>
      <c r="O94" s="8">
        <f>COUNTIFS(Sta!$A:$A,$A94,Sta!$F:$F,"&gt;3.5")/$B94</f>
        <v>0</v>
      </c>
      <c r="P94" s="8" t="e">
        <f>COUNTIFS(Sta!$B:$B,$A94,Sta!$F:$F,"&gt;3.5")/$C94</f>
        <v>#DIV/0!</v>
      </c>
      <c r="Q94" s="11">
        <f>(COUNTIFS(Sta!$A:$A,$A94,Sta!$D:$D,"&gt;0.5")  + COUNTIFS(Sta!$B:$B,$A94,Sta!$E:$E,"&gt;0.5"))/$D94</f>
        <v>1</v>
      </c>
      <c r="R94" s="8">
        <f>COUNTIFS(Sta!$A:$A,$A94,Sta!$D:$D,"&gt;0.5")/$B94</f>
        <v>1</v>
      </c>
      <c r="S94" s="8" t="e">
        <f>COUNTIFS(Sta!$B:$B,$A94,Sta!$E:$E,"&gt;0.5")/$C94</f>
        <v>#DIV/0!</v>
      </c>
      <c r="T94" s="11">
        <f>(COUNTIFS(Sta!$A:$A,$A94,Sta!$D:$D,"&gt;1.5")  + COUNTIFS(Sta!$B:$B,$A94,Sta!$E:$E,"&gt;1.5"))/$D94</f>
        <v>1</v>
      </c>
      <c r="U94" s="8">
        <f>COUNTIFS(Sta!$A:$A,$A94,Sta!$D:$D,"&gt;1.5")/$B94</f>
        <v>1</v>
      </c>
      <c r="V94" s="8" t="e">
        <f>COUNTIFS(Sta!$B:$B,$A94,Sta!$E:$E,"&gt;1.5")/$C94</f>
        <v>#DIV/0!</v>
      </c>
      <c r="W94" s="11">
        <f>(COUNTIFS(Sta!$A:$A,$A94,Sta!$E:E,"&gt;0.5") +COUNTIFS(Sta!$B:$B,$A94,Sta!$D:$D,"&gt;0.5"))/$D94</f>
        <v>0</v>
      </c>
      <c r="X94" s="8">
        <f>COUNTIFS(Sta!$A:$A,$A94,Sta!$E:$E,"&gt;0.5")/$B94</f>
        <v>0</v>
      </c>
      <c r="Y94" s="8" t="e">
        <f>COUNTIFS(Sta!$B:$B,$A94,Sta!$D:$D,"&gt;0.5")/$C94</f>
        <v>#DIV/0!</v>
      </c>
      <c r="Z94" s="11">
        <f>(COUNTIFS(Sta!$A:$A,$A94,Sta!$E:$E,"&gt;1.5")  + COUNTIFS(Sta!$B:$B,$A94,Sta!$D:$D,"&gt;1.5"))/$D94</f>
        <v>0</v>
      </c>
      <c r="AA94" s="8">
        <f>COUNTIFS(Sta!$A:$A,$A94,Sta!$E:$E,"&gt;1.5")/$B94</f>
        <v>0</v>
      </c>
      <c r="AB94" s="8" t="e">
        <f>COUNTIFS(Sta!$B:$B,$A94,Sta!$D:$D,"&gt;1.5")/$C94</f>
        <v>#DIV/0!</v>
      </c>
      <c r="AC94" s="11">
        <f>(COUNTIFS(Sta!$A:A,$A94,Sta!$G:$G,"y") + COUNTIFS(Sta!$B:B,$A94,Sta!$G:$G,"y"))/$D94</f>
        <v>0</v>
      </c>
      <c r="AD94" s="8">
        <f>COUNTIFS(Sta!$A:A,$A94,Sta!$G:$G,"y")/$B94</f>
        <v>0</v>
      </c>
      <c r="AE94" s="16" t="e">
        <f>COUNTIFS(Sta!$B:B,$A94,Sta!$G:$G,"y")/$C94</f>
        <v>#DIV/0!</v>
      </c>
    </row>
    <row r="95" spans="1:31" x14ac:dyDescent="0.3">
      <c r="A95" t="s">
        <v>208</v>
      </c>
      <c r="B95" s="9">
        <f>COUNTIF(Sta!A:A,A95)</f>
        <v>1</v>
      </c>
      <c r="C95" s="4">
        <f>COUNTIF(Sta!B:B,A95)</f>
        <v>1</v>
      </c>
      <c r="D95" s="4">
        <f t="shared" si="3"/>
        <v>2</v>
      </c>
      <c r="E95" s="11">
        <f>(COUNTIFS(Sta!$A:$A,$A95,Sta!$F:$F,"&gt;0.5") + COUNTIFS(Sta!$B:$B,$A95,Sta!$F:$F,"&gt;0.5"))/$D95</f>
        <v>1</v>
      </c>
      <c r="F95" s="8">
        <f>COUNTIFS(Sta!$A:$A,$A95,Sta!$F:$F,"&gt;0.5")/$B95</f>
        <v>1</v>
      </c>
      <c r="G95" s="8">
        <f>COUNTIFS(Sta!$B:$B,$A95,Sta!$F:$F,"&gt;0.5")/$C95</f>
        <v>1</v>
      </c>
      <c r="H95" s="11">
        <f>(COUNTIFS(Sta!$A:$A,$A95,Sta!$F:$F,"&gt;1.5") + COUNTIFS(Sta!$B:$B,$A95,Sta!$F:$F,"&gt;1.5"))/$D95</f>
        <v>0.5</v>
      </c>
      <c r="I95" s="8">
        <f>COUNTIFS(Sta!$A:$A,$A95,Sta!$F:$F,"&gt;1.5")/$B95</f>
        <v>0</v>
      </c>
      <c r="J95" s="8">
        <f>COUNTIFS(Sta!$B:$B,$A95,Sta!$F:$F,"&gt;1.5")/$C95</f>
        <v>1</v>
      </c>
      <c r="K95" s="11">
        <f>(COUNTIFS(Sta!$A:$A,$A95,Sta!$F:$F,"&gt;2.5") + COUNTIFS(Sta!$B:$B,$A95,Sta!$F:$F,"&gt;2.5"))/$D95</f>
        <v>0.5</v>
      </c>
      <c r="L95" s="8">
        <f>COUNTIFS(Sta!$A:$A,$A95,Sta!$F:$F,"&gt;2.5")/$B95</f>
        <v>0</v>
      </c>
      <c r="M95" s="8">
        <f>COUNTIFS(Sta!$B:$B,$A95,Sta!$F:$F,"&gt;2.5")/$C95</f>
        <v>1</v>
      </c>
      <c r="N95" s="11">
        <f>(COUNTIFS(Sta!$A:$A,$A95,Sta!$F:$F,"&gt;3.5") + COUNTIFS(Sta!$B:$B,$A95,Sta!$F:$F,"&gt;3.5"))/$D95</f>
        <v>0</v>
      </c>
      <c r="O95" s="8">
        <f>COUNTIFS(Sta!$A:$A,$A95,Sta!$F:$F,"&gt;3.5")/$B95</f>
        <v>0</v>
      </c>
      <c r="P95" s="8">
        <f>COUNTIFS(Sta!$B:$B,$A95,Sta!$F:$F,"&gt;3.5")/$C95</f>
        <v>0</v>
      </c>
      <c r="Q95" s="11">
        <f>(COUNTIFS(Sta!$A:$A,$A95,Sta!$D:$D,"&gt;0.5")  + COUNTIFS(Sta!$B:$B,$A95,Sta!$E:$E,"&gt;0.5"))/$D95</f>
        <v>0.5</v>
      </c>
      <c r="R95" s="8">
        <f>COUNTIFS(Sta!$A:$A,$A95,Sta!$D:$D,"&gt;0.5")/$B95</f>
        <v>0</v>
      </c>
      <c r="S95" s="8">
        <f>COUNTIFS(Sta!$B:$B,$A95,Sta!$E:$E,"&gt;0.5")/$C95</f>
        <v>1</v>
      </c>
      <c r="T95" s="11">
        <f>(COUNTIFS(Sta!$A:$A,$A95,Sta!$D:$D,"&gt;1.5")  + COUNTIFS(Sta!$B:$B,$A95,Sta!$E:$E,"&gt;1.5"))/$D95</f>
        <v>0.5</v>
      </c>
      <c r="U95" s="8">
        <f>COUNTIFS(Sta!$A:$A,$A95,Sta!$D:$D,"&gt;1.5")/$B95</f>
        <v>0</v>
      </c>
      <c r="V95" s="8">
        <f>COUNTIFS(Sta!$B:$B,$A95,Sta!$E:$E,"&gt;1.5")/$C95</f>
        <v>1</v>
      </c>
      <c r="W95" s="11">
        <f>(COUNTIFS(Sta!$A:$A,$A95,Sta!$E:E,"&gt;0.5") +COUNTIFS(Sta!$B:$B,$A95,Sta!$D:$D,"&gt;0.5"))/$D95</f>
        <v>1</v>
      </c>
      <c r="X95" s="8">
        <f>COUNTIFS(Sta!$A:$A,$A95,Sta!$E:$E,"&gt;0.5")/$B95</f>
        <v>1</v>
      </c>
      <c r="Y95" s="8">
        <f>COUNTIFS(Sta!$B:$B,$A95,Sta!$D:$D,"&gt;0.5")/$C95</f>
        <v>1</v>
      </c>
      <c r="Z95" s="11">
        <f>(COUNTIFS(Sta!$A:$A,$A95,Sta!$E:$E,"&gt;1.5")  + COUNTIFS(Sta!$B:$B,$A95,Sta!$D:$D,"&gt;1.5"))/$D95</f>
        <v>0</v>
      </c>
      <c r="AA95" s="8">
        <f>COUNTIFS(Sta!$A:$A,$A95,Sta!$E:$E,"&gt;1.5")/$B95</f>
        <v>0</v>
      </c>
      <c r="AB95" s="8">
        <f>COUNTIFS(Sta!$B:$B,$A95,Sta!$D:$D,"&gt;1.5")/$C95</f>
        <v>0</v>
      </c>
      <c r="AC95" s="11">
        <f>(COUNTIFS(Sta!$A:A,$A95,Sta!$G:$G,"y") + COUNTIFS(Sta!$B:B,$A95,Sta!$G:$G,"y"))/$D95</f>
        <v>0.5</v>
      </c>
      <c r="AD95" s="8">
        <f>COUNTIFS(Sta!$A:A,$A95,Sta!$G:$G,"y")/$B95</f>
        <v>0</v>
      </c>
      <c r="AE95" s="16">
        <f>COUNTIFS(Sta!$B:B,$A95,Sta!$G:$G,"y")/$C95</f>
        <v>1</v>
      </c>
    </row>
    <row r="96" spans="1:31" x14ac:dyDescent="0.3">
      <c r="A96" t="s">
        <v>222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1" t="e">
        <f>(COUNTIFS(Sta!$A:$A,$A96,Sta!$F:$F,"&gt;0.5") + COUNTIFS(Sta!$B:$B,$A96,Sta!$F:$F,"&gt;0.5"))/$D96</f>
        <v>#DIV/0!</v>
      </c>
      <c r="F96" s="8" t="e">
        <f>COUNTIFS(Sta!$A:$A,$A96,Sta!$F:$F,"&gt;0.5")/$B96</f>
        <v>#DIV/0!</v>
      </c>
      <c r="G96" s="8" t="e">
        <f>COUNTIFS(Sta!$B:$B,$A96,Sta!$F:$F,"&gt;0.5")/$C96</f>
        <v>#DIV/0!</v>
      </c>
      <c r="H96" s="11" t="e">
        <f>(COUNTIFS(Sta!$A:$A,$A96,Sta!$F:$F,"&gt;1.5") + COUNTIFS(Sta!$B:$B,$A96,Sta!$F:$F,"&gt;1.5"))/$D96</f>
        <v>#DIV/0!</v>
      </c>
      <c r="I96" s="8" t="e">
        <f>COUNTIFS(Sta!$A:$A,$A96,Sta!$F:$F,"&gt;1.5")/$B96</f>
        <v>#DIV/0!</v>
      </c>
      <c r="J96" s="8" t="e">
        <f>COUNTIFS(Sta!$B:$B,$A96,Sta!$F:$F,"&gt;1.5")/$C96</f>
        <v>#DIV/0!</v>
      </c>
      <c r="K96" s="11" t="e">
        <f>(COUNTIFS(Sta!$A:$A,$A96,Sta!$F:$F,"&gt;2.5") + COUNTIFS(Sta!$B:$B,$A96,Sta!$F:$F,"&gt;2.5"))/$D96</f>
        <v>#DIV/0!</v>
      </c>
      <c r="L96" s="8" t="e">
        <f>COUNTIFS(Sta!$A:$A,$A96,Sta!$F:$F,"&gt;2.5")/$B96</f>
        <v>#DIV/0!</v>
      </c>
      <c r="M96" s="8" t="e">
        <f>COUNTIFS(Sta!$B:$B,$A96,Sta!$F:$F,"&gt;2.5")/$C96</f>
        <v>#DIV/0!</v>
      </c>
      <c r="N96" s="11" t="e">
        <f>(COUNTIFS(Sta!$A:$A,$A96,Sta!$F:$F,"&gt;3.5") + COUNTIFS(Sta!$B:$B,$A96,Sta!$F:$F,"&gt;3.5"))/$D96</f>
        <v>#DIV/0!</v>
      </c>
      <c r="O96" s="8" t="e">
        <f>COUNTIFS(Sta!$A:$A,$A96,Sta!$F:$F,"&gt;3.5")/$B96</f>
        <v>#DIV/0!</v>
      </c>
      <c r="P96" s="8" t="e">
        <f>COUNTIFS(Sta!$B:$B,$A96,Sta!$F:$F,"&gt;3.5")/$C96</f>
        <v>#DIV/0!</v>
      </c>
      <c r="Q96" s="11" t="e">
        <f>(COUNTIFS(Sta!$A:$A,$A96,Sta!$D:$D,"&gt;0.5")  + COUNTIFS(Sta!$B:$B,$A96,Sta!$E:$E,"&gt;0.5"))/$D96</f>
        <v>#DIV/0!</v>
      </c>
      <c r="R96" s="8" t="e">
        <f>COUNTIFS(Sta!$A:$A,$A96,Sta!$D:$D,"&gt;0.5")/$B96</f>
        <v>#DIV/0!</v>
      </c>
      <c r="S96" s="8" t="e">
        <f>COUNTIFS(Sta!$B:$B,$A96,Sta!$E:$E,"&gt;0.5")/$C96</f>
        <v>#DIV/0!</v>
      </c>
      <c r="T96" s="11" t="e">
        <f>(COUNTIFS(Sta!$A:$A,$A96,Sta!$D:$D,"&gt;1.5")  + COUNTIFS(Sta!$B:$B,$A96,Sta!$E:$E,"&gt;1.5"))/$D96</f>
        <v>#DIV/0!</v>
      </c>
      <c r="U96" s="8" t="e">
        <f>COUNTIFS(Sta!$A:$A,$A96,Sta!$D:$D,"&gt;1.5")/$B96</f>
        <v>#DIV/0!</v>
      </c>
      <c r="V96" s="8" t="e">
        <f>COUNTIFS(Sta!$B:$B,$A96,Sta!$E:$E,"&gt;1.5")/$C96</f>
        <v>#DIV/0!</v>
      </c>
      <c r="W96" s="11" t="e">
        <f>(COUNTIFS(Sta!$A:$A,$A96,Sta!$E:E,"&gt;0.5") +COUNTIFS(Sta!$B:$B,$A96,Sta!$D:$D,"&gt;0.5"))/$D96</f>
        <v>#DIV/0!</v>
      </c>
      <c r="X96" s="8" t="e">
        <f>COUNTIFS(Sta!$A:$A,$A96,Sta!$E:$E,"&gt;0.5")/$B96</f>
        <v>#DIV/0!</v>
      </c>
      <c r="Y96" s="8" t="e">
        <f>COUNTIFS(Sta!$B:$B,$A96,Sta!$D:$D,"&gt;0.5")/$C96</f>
        <v>#DIV/0!</v>
      </c>
      <c r="Z96" s="11" t="e">
        <f>(COUNTIFS(Sta!$A:$A,$A96,Sta!$E:$E,"&gt;1.5")  + COUNTIFS(Sta!$B:$B,$A96,Sta!$D:$D,"&gt;1.5"))/$D96</f>
        <v>#DIV/0!</v>
      </c>
      <c r="AA96" s="8" t="e">
        <f>COUNTIFS(Sta!$A:$A,$A96,Sta!$E:$E,"&gt;1.5")/$B96</f>
        <v>#DIV/0!</v>
      </c>
      <c r="AB96" s="8" t="e">
        <f>COUNTIFS(Sta!$B:$B,$A96,Sta!$D:$D,"&gt;1.5")/$C96</f>
        <v>#DIV/0!</v>
      </c>
      <c r="AC96" s="11" t="e">
        <f>(COUNTIFS(Sta!$A:A,$A96,Sta!$G:$G,"y") + COUNTIFS(Sta!$B:B,$A96,Sta!$G:$G,"y"))/$D96</f>
        <v>#DIV/0!</v>
      </c>
      <c r="AD96" s="8" t="e">
        <f>COUNTIFS(Sta!$A:A,$A96,Sta!$G:$G,"y")/$B96</f>
        <v>#DIV/0!</v>
      </c>
      <c r="AE96" s="16" t="e">
        <f>COUNTIFS(Sta!$B:B,$A96,Sta!$G:$G,"y")/$C96</f>
        <v>#DIV/0!</v>
      </c>
    </row>
    <row r="97" spans="1:31" x14ac:dyDescent="0.3">
      <c r="A97" t="s">
        <v>407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1" t="e">
        <f>(COUNTIFS(Sta!$A:$A,$A97,Sta!$F:$F,"&gt;0.5") + COUNTIFS(Sta!$B:$B,$A97,Sta!$F:$F,"&gt;0.5"))/$D97</f>
        <v>#DIV/0!</v>
      </c>
      <c r="F97" s="8" t="e">
        <f>COUNTIFS(Sta!$A:$A,$A97,Sta!$F:$F,"&gt;0.5")/$B97</f>
        <v>#DIV/0!</v>
      </c>
      <c r="G97" s="8" t="e">
        <f>COUNTIFS(Sta!$B:$B,$A97,Sta!$F:$F,"&gt;0.5")/$C97</f>
        <v>#DIV/0!</v>
      </c>
      <c r="H97" s="11" t="e">
        <f>(COUNTIFS(Sta!$A:$A,$A97,Sta!$F:$F,"&gt;1.5") + COUNTIFS(Sta!$B:$B,$A97,Sta!$F:$F,"&gt;1.5"))/$D97</f>
        <v>#DIV/0!</v>
      </c>
      <c r="I97" s="8" t="e">
        <f>COUNTIFS(Sta!$A:$A,$A97,Sta!$F:$F,"&gt;1.5")/$B97</f>
        <v>#DIV/0!</v>
      </c>
      <c r="J97" s="8" t="e">
        <f>COUNTIFS(Sta!$B:$B,$A97,Sta!$F:$F,"&gt;1.5")/$C97</f>
        <v>#DIV/0!</v>
      </c>
      <c r="K97" s="11" t="e">
        <f>(COUNTIFS(Sta!$A:$A,$A97,Sta!$F:$F,"&gt;2.5") + COUNTIFS(Sta!$B:$B,$A97,Sta!$F:$F,"&gt;2.5"))/$D97</f>
        <v>#DIV/0!</v>
      </c>
      <c r="L97" s="8" t="e">
        <f>COUNTIFS(Sta!$A:$A,$A97,Sta!$F:$F,"&gt;2.5")/$B97</f>
        <v>#DIV/0!</v>
      </c>
      <c r="M97" s="8" t="e">
        <f>COUNTIFS(Sta!$B:$B,$A97,Sta!$F:$F,"&gt;2.5")/$C97</f>
        <v>#DIV/0!</v>
      </c>
      <c r="N97" s="11" t="e">
        <f>(COUNTIFS(Sta!$A:$A,$A97,Sta!$F:$F,"&gt;3.5") + COUNTIFS(Sta!$B:$B,$A97,Sta!$F:$F,"&gt;3.5"))/$D97</f>
        <v>#DIV/0!</v>
      </c>
      <c r="O97" s="8" t="e">
        <f>COUNTIFS(Sta!$A:$A,$A97,Sta!$F:$F,"&gt;3.5")/$B97</f>
        <v>#DIV/0!</v>
      </c>
      <c r="P97" s="8" t="e">
        <f>COUNTIFS(Sta!$B:$B,$A97,Sta!$F:$F,"&gt;3.5")/$C97</f>
        <v>#DIV/0!</v>
      </c>
      <c r="Q97" s="11" t="e">
        <f>(COUNTIFS(Sta!$A:$A,$A97,Sta!$D:$D,"&gt;0.5")  + COUNTIFS(Sta!$B:$B,$A97,Sta!$E:$E,"&gt;0.5"))/$D97</f>
        <v>#DIV/0!</v>
      </c>
      <c r="R97" s="8" t="e">
        <f>COUNTIFS(Sta!$A:$A,$A97,Sta!$D:$D,"&gt;0.5")/$B97</f>
        <v>#DIV/0!</v>
      </c>
      <c r="S97" s="8" t="e">
        <f>COUNTIFS(Sta!$B:$B,$A97,Sta!$E:$E,"&gt;0.5")/$C97</f>
        <v>#DIV/0!</v>
      </c>
      <c r="T97" s="11" t="e">
        <f>(COUNTIFS(Sta!$A:$A,$A97,Sta!$D:$D,"&gt;1.5")  + COUNTIFS(Sta!$B:$B,$A97,Sta!$E:$E,"&gt;1.5"))/$D97</f>
        <v>#DIV/0!</v>
      </c>
      <c r="U97" s="8" t="e">
        <f>COUNTIFS(Sta!$A:$A,$A97,Sta!$D:$D,"&gt;1.5")/$B97</f>
        <v>#DIV/0!</v>
      </c>
      <c r="V97" s="8" t="e">
        <f>COUNTIFS(Sta!$B:$B,$A97,Sta!$E:$E,"&gt;1.5")/$C97</f>
        <v>#DIV/0!</v>
      </c>
      <c r="W97" s="11" t="e">
        <f>(COUNTIFS(Sta!$A:$A,$A97,Sta!$E:E,"&gt;0.5") +COUNTIFS(Sta!$B:$B,$A97,Sta!$D:$D,"&gt;0.5"))/$D97</f>
        <v>#DIV/0!</v>
      </c>
      <c r="X97" s="8" t="e">
        <f>COUNTIFS(Sta!$A:$A,$A97,Sta!$E:$E,"&gt;0.5")/$B97</f>
        <v>#DIV/0!</v>
      </c>
      <c r="Y97" s="8" t="e">
        <f>COUNTIFS(Sta!$B:$B,$A97,Sta!$D:$D,"&gt;0.5")/$C97</f>
        <v>#DIV/0!</v>
      </c>
      <c r="Z97" s="11" t="e">
        <f>(COUNTIFS(Sta!$A:$A,$A97,Sta!$E:$E,"&gt;1.5")  + COUNTIFS(Sta!$B:$B,$A97,Sta!$D:$D,"&gt;1.5"))/$D97</f>
        <v>#DIV/0!</v>
      </c>
      <c r="AA97" s="8" t="e">
        <f>COUNTIFS(Sta!$A:$A,$A97,Sta!$E:$E,"&gt;1.5")/$B97</f>
        <v>#DIV/0!</v>
      </c>
      <c r="AB97" s="8" t="e">
        <f>COUNTIFS(Sta!$B:$B,$A97,Sta!$D:$D,"&gt;1.5")/$C97</f>
        <v>#DIV/0!</v>
      </c>
      <c r="AC97" s="11" t="e">
        <f>(COUNTIFS(Sta!$A:A,$A97,Sta!$G:$G,"y") + COUNTIFS(Sta!$B:B,$A97,Sta!$G:$G,"y"))/$D97</f>
        <v>#DIV/0!</v>
      </c>
      <c r="AD97" s="8" t="e">
        <f>COUNTIFS(Sta!$A:A,$A97,Sta!$G:$G,"y")/$B97</f>
        <v>#DIV/0!</v>
      </c>
      <c r="AE97" s="16" t="e">
        <f>COUNTIFS(Sta!$B:B,$A97,Sta!$G:$G,"y")/$C97</f>
        <v>#DIV/0!</v>
      </c>
    </row>
    <row r="98" spans="1:31" x14ac:dyDescent="0.3">
      <c r="A98" t="s">
        <v>282</v>
      </c>
      <c r="B98" s="9">
        <f>COUNTIF(Sta!A:A,A98)</f>
        <v>1</v>
      </c>
      <c r="C98" s="4">
        <f>COUNTIF(Sta!B:B,A98)</f>
        <v>2</v>
      </c>
      <c r="D98" s="4">
        <f t="shared" si="3"/>
        <v>3</v>
      </c>
      <c r="E98" s="11">
        <f>(COUNTIFS(Sta!$A:$A,$A98,Sta!$F:$F,"&gt;0.5") + COUNTIFS(Sta!$B:$B,$A98,Sta!$F:$F,"&gt;0.5"))/$D98</f>
        <v>0.66666666666666663</v>
      </c>
      <c r="F98" s="8">
        <f>COUNTIFS(Sta!$A:$A,$A98,Sta!$F:$F,"&gt;0.5")/$B98</f>
        <v>1</v>
      </c>
      <c r="G98" s="8">
        <f>COUNTIFS(Sta!$B:$B,$A98,Sta!$F:$F,"&gt;0.5")/$C98</f>
        <v>0.5</v>
      </c>
      <c r="H98" s="11">
        <f>(COUNTIFS(Sta!$A:$A,$A98,Sta!$F:$F,"&gt;1.5") + COUNTIFS(Sta!$B:$B,$A98,Sta!$F:$F,"&gt;1.5"))/$D98</f>
        <v>0.66666666666666663</v>
      </c>
      <c r="I98" s="8">
        <f>COUNTIFS(Sta!$A:$A,$A98,Sta!$F:$F,"&gt;1.5")/$B98</f>
        <v>1</v>
      </c>
      <c r="J98" s="8">
        <f>COUNTIFS(Sta!$B:$B,$A98,Sta!$F:$F,"&gt;1.5")/$C98</f>
        <v>0.5</v>
      </c>
      <c r="K98" s="11">
        <f>(COUNTIFS(Sta!$A:$A,$A98,Sta!$F:$F,"&gt;2.5") + COUNTIFS(Sta!$B:$B,$A98,Sta!$F:$F,"&gt;2.5"))/$D98</f>
        <v>0.66666666666666663</v>
      </c>
      <c r="L98" s="8">
        <f>COUNTIFS(Sta!$A:$A,$A98,Sta!$F:$F,"&gt;2.5")/$B98</f>
        <v>1</v>
      </c>
      <c r="M98" s="8">
        <f>COUNTIFS(Sta!$B:$B,$A98,Sta!$F:$F,"&gt;2.5")/$C98</f>
        <v>0.5</v>
      </c>
      <c r="N98" s="11">
        <f>(COUNTIFS(Sta!$A:$A,$A98,Sta!$F:$F,"&gt;3.5") + COUNTIFS(Sta!$B:$B,$A98,Sta!$F:$F,"&gt;3.5"))/$D98</f>
        <v>0</v>
      </c>
      <c r="O98" s="8">
        <f>COUNTIFS(Sta!$A:$A,$A98,Sta!$F:$F,"&gt;3.5")/$B98</f>
        <v>0</v>
      </c>
      <c r="P98" s="8">
        <f>COUNTIFS(Sta!$B:$B,$A98,Sta!$F:$F,"&gt;3.5")/$C98</f>
        <v>0</v>
      </c>
      <c r="Q98" s="11">
        <f>(COUNTIFS(Sta!$A:$A,$A98,Sta!$D:$D,"&gt;0.5")  + COUNTIFS(Sta!$B:$B,$A98,Sta!$E:$E,"&gt;0.5"))/$D98</f>
        <v>0.66666666666666663</v>
      </c>
      <c r="R98" s="8">
        <f>COUNTIFS(Sta!$A:$A,$A98,Sta!$D:$D,"&gt;0.5")/$B98</f>
        <v>1</v>
      </c>
      <c r="S98" s="8">
        <f>COUNTIFS(Sta!$B:$B,$A98,Sta!$E:$E,"&gt;0.5")/$C98</f>
        <v>0.5</v>
      </c>
      <c r="T98" s="11">
        <f>(COUNTIFS(Sta!$A:$A,$A98,Sta!$D:$D,"&gt;1.5")  + COUNTIFS(Sta!$B:$B,$A98,Sta!$E:$E,"&gt;1.5"))/$D98</f>
        <v>0.33333333333333331</v>
      </c>
      <c r="U98" s="8">
        <f>COUNTIFS(Sta!$A:$A,$A98,Sta!$D:$D,"&gt;1.5")/$B98</f>
        <v>0</v>
      </c>
      <c r="V98" s="8">
        <f>COUNTIFS(Sta!$B:$B,$A98,Sta!$E:$E,"&gt;1.5")/$C98</f>
        <v>0.5</v>
      </c>
      <c r="W98" s="11">
        <f>(COUNTIFS(Sta!$A:$A,$A98,Sta!$E:E,"&gt;0.5") +COUNTIFS(Sta!$B:$B,$A98,Sta!$D:$D,"&gt;0.5"))/$D98</f>
        <v>0.66666666666666663</v>
      </c>
      <c r="X98" s="8">
        <f>COUNTIFS(Sta!$A:$A,$A98,Sta!$E:$E,"&gt;0.5")/$B98</f>
        <v>1</v>
      </c>
      <c r="Y98" s="8">
        <f>COUNTIFS(Sta!$B:$B,$A98,Sta!$D:$D,"&gt;0.5")/$C98</f>
        <v>0.5</v>
      </c>
      <c r="Z98" s="11">
        <f>(COUNTIFS(Sta!$A:$A,$A98,Sta!$E:$E,"&gt;1.5")  + COUNTIFS(Sta!$B:$B,$A98,Sta!$D:$D,"&gt;1.5"))/$D98</f>
        <v>0.33333333333333331</v>
      </c>
      <c r="AA98" s="8">
        <f>COUNTIFS(Sta!$A:$A,$A98,Sta!$E:$E,"&gt;1.5")/$B98</f>
        <v>1</v>
      </c>
      <c r="AB98" s="8">
        <f>COUNTIFS(Sta!$B:$B,$A98,Sta!$D:$D,"&gt;1.5")/$C98</f>
        <v>0</v>
      </c>
      <c r="AC98" s="11">
        <f>(COUNTIFS(Sta!$A:A,$A98,Sta!$G:$G,"y") + COUNTIFS(Sta!$B:B,$A98,Sta!$G:$G,"y"))/$D98</f>
        <v>0.66666666666666663</v>
      </c>
      <c r="AD98" s="8">
        <f>COUNTIFS(Sta!$A:A,$A98,Sta!$G:$G,"y")/$B98</f>
        <v>1</v>
      </c>
      <c r="AE98" s="16">
        <f>COUNTIFS(Sta!$B:B,$A98,Sta!$G:$G,"y")/$C98</f>
        <v>0.5</v>
      </c>
    </row>
    <row r="99" spans="1:31" x14ac:dyDescent="0.3">
      <c r="A99" t="s">
        <v>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1" t="e">
        <f>(COUNTIFS(Sta!$A:$A,$A99,Sta!$F:$F,"&gt;0.5") + COUNTIFS(Sta!$B:$B,$A99,Sta!$F:$F,"&gt;0.5"))/$D99</f>
        <v>#DIV/0!</v>
      </c>
      <c r="F99" s="8" t="e">
        <f>COUNTIFS(Sta!$A:$A,$A99,Sta!$F:$F,"&gt;0.5")/$B99</f>
        <v>#DIV/0!</v>
      </c>
      <c r="G99" s="8" t="e">
        <f>COUNTIFS(Sta!$B:$B,$A99,Sta!$F:$F,"&gt;0.5")/$C99</f>
        <v>#DIV/0!</v>
      </c>
      <c r="H99" s="11" t="e">
        <f>(COUNTIFS(Sta!$A:$A,$A99,Sta!$F:$F,"&gt;1.5") + COUNTIFS(Sta!$B:$B,$A99,Sta!$F:$F,"&gt;1.5"))/$D99</f>
        <v>#DIV/0!</v>
      </c>
      <c r="I99" s="8" t="e">
        <f>COUNTIFS(Sta!$A:$A,$A99,Sta!$F:$F,"&gt;1.5")/$B99</f>
        <v>#DIV/0!</v>
      </c>
      <c r="J99" s="8" t="e">
        <f>COUNTIFS(Sta!$B:$B,$A99,Sta!$F:$F,"&gt;1.5")/$C99</f>
        <v>#DIV/0!</v>
      </c>
      <c r="K99" s="11" t="e">
        <f>(COUNTIFS(Sta!$A:$A,$A99,Sta!$F:$F,"&gt;2.5") + COUNTIFS(Sta!$B:$B,$A99,Sta!$F:$F,"&gt;2.5"))/$D99</f>
        <v>#DIV/0!</v>
      </c>
      <c r="L99" s="8" t="e">
        <f>COUNTIFS(Sta!$A:$A,$A99,Sta!$F:$F,"&gt;2.5")/$B99</f>
        <v>#DIV/0!</v>
      </c>
      <c r="M99" s="8" t="e">
        <f>COUNTIFS(Sta!$B:$B,$A99,Sta!$F:$F,"&gt;2.5")/$C99</f>
        <v>#DIV/0!</v>
      </c>
      <c r="N99" s="11" t="e">
        <f>(COUNTIFS(Sta!$A:$A,$A99,Sta!$F:$F,"&gt;3.5") + COUNTIFS(Sta!$B:$B,$A99,Sta!$F:$F,"&gt;3.5"))/$D99</f>
        <v>#DIV/0!</v>
      </c>
      <c r="O99" s="8" t="e">
        <f>COUNTIFS(Sta!$A:$A,$A99,Sta!$F:$F,"&gt;3.5")/$B99</f>
        <v>#DIV/0!</v>
      </c>
      <c r="P99" s="8" t="e">
        <f>COUNTIFS(Sta!$B:$B,$A99,Sta!$F:$F,"&gt;3.5")/$C99</f>
        <v>#DIV/0!</v>
      </c>
      <c r="Q99" s="11" t="e">
        <f>(COUNTIFS(Sta!$A:$A,$A99,Sta!$D:$D,"&gt;0.5")  + COUNTIFS(Sta!$B:$B,$A99,Sta!$E:$E,"&gt;0.5"))/$D99</f>
        <v>#DIV/0!</v>
      </c>
      <c r="R99" s="8" t="e">
        <f>COUNTIFS(Sta!$A:$A,$A99,Sta!$D:$D,"&gt;0.5")/$B99</f>
        <v>#DIV/0!</v>
      </c>
      <c r="S99" s="8" t="e">
        <f>COUNTIFS(Sta!$B:$B,$A99,Sta!$E:$E,"&gt;0.5")/$C99</f>
        <v>#DIV/0!</v>
      </c>
      <c r="T99" s="11" t="e">
        <f>(COUNTIFS(Sta!$A:$A,$A99,Sta!$D:$D,"&gt;1.5")  + COUNTIFS(Sta!$B:$B,$A99,Sta!$E:$E,"&gt;1.5"))/$D99</f>
        <v>#DIV/0!</v>
      </c>
      <c r="U99" s="8" t="e">
        <f>COUNTIFS(Sta!$A:$A,$A99,Sta!$D:$D,"&gt;1.5")/$B99</f>
        <v>#DIV/0!</v>
      </c>
      <c r="V99" s="8" t="e">
        <f>COUNTIFS(Sta!$B:$B,$A99,Sta!$E:$E,"&gt;1.5")/$C99</f>
        <v>#DIV/0!</v>
      </c>
      <c r="W99" s="11" t="e">
        <f>(COUNTIFS(Sta!$A:$A,$A99,Sta!$E:E,"&gt;0.5") +COUNTIFS(Sta!$B:$B,$A99,Sta!$D:$D,"&gt;0.5"))/$D99</f>
        <v>#DIV/0!</v>
      </c>
      <c r="X99" s="8" t="e">
        <f>COUNTIFS(Sta!$A:$A,$A99,Sta!$E:$E,"&gt;0.5")/$B99</f>
        <v>#DIV/0!</v>
      </c>
      <c r="Y99" s="8" t="e">
        <f>COUNTIFS(Sta!$B:$B,$A99,Sta!$D:$D,"&gt;0.5")/$C99</f>
        <v>#DIV/0!</v>
      </c>
      <c r="Z99" s="11" t="e">
        <f>(COUNTIFS(Sta!$A:$A,$A99,Sta!$E:$E,"&gt;1.5")  + COUNTIFS(Sta!$B:$B,$A99,Sta!$D:$D,"&gt;1.5"))/$D99</f>
        <v>#DIV/0!</v>
      </c>
      <c r="AA99" s="8" t="e">
        <f>COUNTIFS(Sta!$A:$A,$A99,Sta!$E:$E,"&gt;1.5")/$B99</f>
        <v>#DIV/0!</v>
      </c>
      <c r="AB99" s="8" t="e">
        <f>COUNTIFS(Sta!$B:$B,$A99,Sta!$D:$D,"&gt;1.5")/$C99</f>
        <v>#DIV/0!</v>
      </c>
      <c r="AC99" s="11" t="e">
        <f>(COUNTIFS(Sta!$A:A,$A99,Sta!$G:$G,"y") + COUNTIFS(Sta!$B:B,$A99,Sta!$G:$G,"y"))/$D99</f>
        <v>#DIV/0!</v>
      </c>
      <c r="AD99" s="8" t="e">
        <f>COUNTIFS(Sta!$A:A,$A99,Sta!$G:$G,"y")/$B99</f>
        <v>#DIV/0!</v>
      </c>
      <c r="AE99" s="16" t="e">
        <f>COUNTIFS(Sta!$B:B,$A99,Sta!$G:$G,"y")/$C99</f>
        <v>#DIV/0!</v>
      </c>
    </row>
    <row r="100" spans="1:31" x14ac:dyDescent="0.3">
      <c r="A100" t="s">
        <v>239</v>
      </c>
      <c r="B100" s="9">
        <f>COUNTIF(Sta!A:A,A100)</f>
        <v>1</v>
      </c>
      <c r="C100" s="4">
        <f>COUNTIF(Sta!B:B,A100)</f>
        <v>1</v>
      </c>
      <c r="D100" s="4">
        <f t="shared" si="3"/>
        <v>2</v>
      </c>
      <c r="E100" s="11">
        <f>(COUNTIFS(Sta!$A:$A,$A100,Sta!$F:$F,"&gt;0.5") + COUNTIFS(Sta!$B:$B,$A100,Sta!$F:$F,"&gt;0.5"))/$D100</f>
        <v>0</v>
      </c>
      <c r="F100" s="8">
        <f>COUNTIFS(Sta!$A:$A,$A100,Sta!$F:$F,"&gt;0.5")/$B100</f>
        <v>0</v>
      </c>
      <c r="G100" s="8">
        <f>COUNTIFS(Sta!$B:$B,$A100,Sta!$F:$F,"&gt;0.5")/$C100</f>
        <v>0</v>
      </c>
      <c r="H100" s="11">
        <f>(COUNTIFS(Sta!$A:$A,$A100,Sta!$F:$F,"&gt;1.5") + COUNTIFS(Sta!$B:$B,$A100,Sta!$F:$F,"&gt;1.5"))/$D100</f>
        <v>0</v>
      </c>
      <c r="I100" s="8">
        <f>COUNTIFS(Sta!$A:$A,$A100,Sta!$F:$F,"&gt;1.5")/$B100</f>
        <v>0</v>
      </c>
      <c r="J100" s="8">
        <f>COUNTIFS(Sta!$B:$B,$A100,Sta!$F:$F,"&gt;1.5")/$C100</f>
        <v>0</v>
      </c>
      <c r="K100" s="11">
        <f>(COUNTIFS(Sta!$A:$A,$A100,Sta!$F:$F,"&gt;2.5") + COUNTIFS(Sta!$B:$B,$A100,Sta!$F:$F,"&gt;2.5"))/$D100</f>
        <v>0</v>
      </c>
      <c r="L100" s="8">
        <f>COUNTIFS(Sta!$A:$A,$A100,Sta!$F:$F,"&gt;2.5")/$B100</f>
        <v>0</v>
      </c>
      <c r="M100" s="8">
        <f>COUNTIFS(Sta!$B:$B,$A100,Sta!$F:$F,"&gt;2.5")/$C100</f>
        <v>0</v>
      </c>
      <c r="N100" s="11">
        <f>(COUNTIFS(Sta!$A:$A,$A100,Sta!$F:$F,"&gt;3.5") + COUNTIFS(Sta!$B:$B,$A100,Sta!$F:$F,"&gt;3.5"))/$D100</f>
        <v>0</v>
      </c>
      <c r="O100" s="8">
        <f>COUNTIFS(Sta!$A:$A,$A100,Sta!$F:$F,"&gt;3.5")/$B100</f>
        <v>0</v>
      </c>
      <c r="P100" s="8">
        <f>COUNTIFS(Sta!$B:$B,$A100,Sta!$F:$F,"&gt;3.5")/$C100</f>
        <v>0</v>
      </c>
      <c r="Q100" s="11">
        <f>(COUNTIFS(Sta!$A:$A,$A100,Sta!$D:$D,"&gt;0.5")  + COUNTIFS(Sta!$B:$B,$A100,Sta!$E:$E,"&gt;0.5"))/$D100</f>
        <v>0</v>
      </c>
      <c r="R100" s="8">
        <f>COUNTIFS(Sta!$A:$A,$A100,Sta!$D:$D,"&gt;0.5")/$B100</f>
        <v>0</v>
      </c>
      <c r="S100" s="8">
        <f>COUNTIFS(Sta!$B:$B,$A100,Sta!$E:$E,"&gt;0.5")/$C100</f>
        <v>0</v>
      </c>
      <c r="T100" s="11">
        <f>(COUNTIFS(Sta!$A:$A,$A100,Sta!$D:$D,"&gt;1.5")  + COUNTIFS(Sta!$B:$B,$A100,Sta!$E:$E,"&gt;1.5"))/$D100</f>
        <v>0</v>
      </c>
      <c r="U100" s="8">
        <f>COUNTIFS(Sta!$A:$A,$A100,Sta!$D:$D,"&gt;1.5")/$B100</f>
        <v>0</v>
      </c>
      <c r="V100" s="8">
        <f>COUNTIFS(Sta!$B:$B,$A100,Sta!$E:$E,"&gt;1.5")/$C100</f>
        <v>0</v>
      </c>
      <c r="W100" s="11">
        <f>(COUNTIFS(Sta!$A:$A,$A100,Sta!$E:E,"&gt;0.5") +COUNTIFS(Sta!$B:$B,$A100,Sta!$D:$D,"&gt;0.5"))/$D100</f>
        <v>0</v>
      </c>
      <c r="X100" s="8">
        <f>COUNTIFS(Sta!$A:$A,$A100,Sta!$E:$E,"&gt;0.5")/$B100</f>
        <v>0</v>
      </c>
      <c r="Y100" s="8">
        <f>COUNTIFS(Sta!$B:$B,$A100,Sta!$D:$D,"&gt;0.5")/$C100</f>
        <v>0</v>
      </c>
      <c r="Z100" s="11">
        <f>(COUNTIFS(Sta!$A:$A,$A100,Sta!$E:$E,"&gt;1.5")  + COUNTIFS(Sta!$B:$B,$A100,Sta!$D:$D,"&gt;1.5"))/$D100</f>
        <v>0</v>
      </c>
      <c r="AA100" s="8">
        <f>COUNTIFS(Sta!$A:$A,$A100,Sta!$E:$E,"&gt;1.5")/$B100</f>
        <v>0</v>
      </c>
      <c r="AB100" s="8">
        <f>COUNTIFS(Sta!$B:$B,$A100,Sta!$D:$D,"&gt;1.5")/$C100</f>
        <v>0</v>
      </c>
      <c r="AC100" s="11">
        <f>(COUNTIFS(Sta!$A:A,$A100,Sta!$G:$G,"y") + COUNTIFS(Sta!$B:B,$A100,Sta!$G:$G,"y"))/$D100</f>
        <v>0</v>
      </c>
      <c r="AD100" s="8">
        <f>COUNTIFS(Sta!$A:A,$A100,Sta!$G:$G,"y")/$B100</f>
        <v>0</v>
      </c>
      <c r="AE100" s="16">
        <f>COUNTIFS(Sta!$B:B,$A100,Sta!$G:$G,"y")/$C100</f>
        <v>0</v>
      </c>
    </row>
    <row r="101" spans="1:31" x14ac:dyDescent="0.3">
      <c r="A101" t="s">
        <v>141</v>
      </c>
      <c r="B101" s="9">
        <f>COUNTIF(Sta!A:A,A101)</f>
        <v>0</v>
      </c>
      <c r="C101" s="4">
        <f>COUNTIF(Sta!B:B,A101)</f>
        <v>1</v>
      </c>
      <c r="D101" s="4">
        <f t="shared" si="3"/>
        <v>1</v>
      </c>
      <c r="E101" s="11">
        <f>(COUNTIFS(Sta!$A:$A,$A101,Sta!$F:$F,"&gt;0.5") + COUNTIFS(Sta!$B:$B,$A101,Sta!$F:$F,"&gt;0.5"))/$D101</f>
        <v>1</v>
      </c>
      <c r="F101" s="8" t="e">
        <f>COUNTIFS(Sta!$A:$A,$A101,Sta!$F:$F,"&gt;0.5")/$B101</f>
        <v>#DIV/0!</v>
      </c>
      <c r="G101" s="8">
        <f>COUNTIFS(Sta!$B:$B,$A101,Sta!$F:$F,"&gt;0.5")/$C101</f>
        <v>1</v>
      </c>
      <c r="H101" s="11">
        <f>(COUNTIFS(Sta!$A:$A,$A101,Sta!$F:$F,"&gt;1.5") + COUNTIFS(Sta!$B:$B,$A101,Sta!$F:$F,"&gt;1.5"))/$D101</f>
        <v>1</v>
      </c>
      <c r="I101" s="8" t="e">
        <f>COUNTIFS(Sta!$A:$A,$A101,Sta!$F:$F,"&gt;1.5")/$B101</f>
        <v>#DIV/0!</v>
      </c>
      <c r="J101" s="8">
        <f>COUNTIFS(Sta!$B:$B,$A101,Sta!$F:$F,"&gt;1.5")/$C101</f>
        <v>1</v>
      </c>
      <c r="K101" s="11">
        <f>(COUNTIFS(Sta!$A:$A,$A101,Sta!$F:$F,"&gt;2.5") + COUNTIFS(Sta!$B:$B,$A101,Sta!$F:$F,"&gt;2.5"))/$D101</f>
        <v>0</v>
      </c>
      <c r="L101" s="8" t="e">
        <f>COUNTIFS(Sta!$A:$A,$A101,Sta!$F:$F,"&gt;2.5")/$B101</f>
        <v>#DIV/0!</v>
      </c>
      <c r="M101" s="8">
        <f>COUNTIFS(Sta!$B:$B,$A101,Sta!$F:$F,"&gt;2.5")/$C101</f>
        <v>0</v>
      </c>
      <c r="N101" s="11">
        <f>(COUNTIFS(Sta!$A:$A,$A101,Sta!$F:$F,"&gt;3.5") + COUNTIFS(Sta!$B:$B,$A101,Sta!$F:$F,"&gt;3.5"))/$D101</f>
        <v>0</v>
      </c>
      <c r="O101" s="8" t="e">
        <f>COUNTIFS(Sta!$A:$A,$A101,Sta!$F:$F,"&gt;3.5")/$B101</f>
        <v>#DIV/0!</v>
      </c>
      <c r="P101" s="8">
        <f>COUNTIFS(Sta!$B:$B,$A101,Sta!$F:$F,"&gt;3.5")/$C101</f>
        <v>0</v>
      </c>
      <c r="Q101" s="11">
        <f>(COUNTIFS(Sta!$A:$A,$A101,Sta!$D:$D,"&gt;0.5")  + COUNTIFS(Sta!$B:$B,$A101,Sta!$E:$E,"&gt;0.5"))/$D101</f>
        <v>0</v>
      </c>
      <c r="R101" s="8" t="e">
        <f>COUNTIFS(Sta!$A:$A,$A101,Sta!$D:$D,"&gt;0.5")/$B101</f>
        <v>#DIV/0!</v>
      </c>
      <c r="S101" s="8">
        <f>COUNTIFS(Sta!$B:$B,$A101,Sta!$E:$E,"&gt;0.5")/$C101</f>
        <v>0</v>
      </c>
      <c r="T101" s="11">
        <f>(COUNTIFS(Sta!$A:$A,$A101,Sta!$D:$D,"&gt;1.5")  + COUNTIFS(Sta!$B:$B,$A101,Sta!$E:$E,"&gt;1.5"))/$D101</f>
        <v>0</v>
      </c>
      <c r="U101" s="8" t="e">
        <f>COUNTIFS(Sta!$A:$A,$A101,Sta!$D:$D,"&gt;1.5")/$B101</f>
        <v>#DIV/0!</v>
      </c>
      <c r="V101" s="8">
        <f>COUNTIFS(Sta!$B:$B,$A101,Sta!$E:$E,"&gt;1.5")/$C101</f>
        <v>0</v>
      </c>
      <c r="W101" s="11">
        <f>(COUNTIFS(Sta!$A:$A,$A101,Sta!$E:E,"&gt;0.5") +COUNTIFS(Sta!$B:$B,$A101,Sta!$D:$D,"&gt;0.5"))/$D101</f>
        <v>1</v>
      </c>
      <c r="X101" s="8" t="e">
        <f>COUNTIFS(Sta!$A:$A,$A101,Sta!$E:$E,"&gt;0.5")/$B101</f>
        <v>#DIV/0!</v>
      </c>
      <c r="Y101" s="8">
        <f>COUNTIFS(Sta!$B:$B,$A101,Sta!$D:$D,"&gt;0.5")/$C101</f>
        <v>1</v>
      </c>
      <c r="Z101" s="11">
        <f>(COUNTIFS(Sta!$A:$A,$A101,Sta!$E:$E,"&gt;1.5")  + COUNTIFS(Sta!$B:$B,$A101,Sta!$D:$D,"&gt;1.5"))/$D101</f>
        <v>1</v>
      </c>
      <c r="AA101" s="8" t="e">
        <f>COUNTIFS(Sta!$A:$A,$A101,Sta!$E:$E,"&gt;1.5")/$B101</f>
        <v>#DIV/0!</v>
      </c>
      <c r="AB101" s="8">
        <f>COUNTIFS(Sta!$B:$B,$A101,Sta!$D:$D,"&gt;1.5")/$C101</f>
        <v>1</v>
      </c>
      <c r="AC101" s="11">
        <f>(COUNTIFS(Sta!$A:A,$A101,Sta!$G:$G,"y") + COUNTIFS(Sta!$B:B,$A101,Sta!$G:$G,"y"))/$D101</f>
        <v>0</v>
      </c>
      <c r="AD101" s="8" t="e">
        <f>COUNTIFS(Sta!$A:A,$A101,Sta!$G:$G,"y")/$B101</f>
        <v>#DIV/0!</v>
      </c>
      <c r="AE101" s="16">
        <f>COUNTIFS(Sta!$B:B,$A101,Sta!$G:$G,"y")/$C101</f>
        <v>0</v>
      </c>
    </row>
    <row r="102" spans="1:31" x14ac:dyDescent="0.3">
      <c r="A102" t="s">
        <v>4</v>
      </c>
      <c r="B102" s="9">
        <f>COUNTIF(Sta!A:A,A102)</f>
        <v>1</v>
      </c>
      <c r="C102" s="4">
        <f>COUNTIF(Sta!B:B,A102)</f>
        <v>1</v>
      </c>
      <c r="D102" s="4">
        <f t="shared" si="3"/>
        <v>2</v>
      </c>
      <c r="E102" s="11">
        <f>(COUNTIFS(Sta!$A:$A,$A102,Sta!$F:$F,"&gt;0.5") + COUNTIFS(Sta!$B:$B,$A102,Sta!$F:$F,"&gt;0.5"))/$D102</f>
        <v>1</v>
      </c>
      <c r="F102" s="8">
        <f>COUNTIFS(Sta!$A:$A,$A102,Sta!$F:$F,"&gt;0.5")/$B102</f>
        <v>1</v>
      </c>
      <c r="G102" s="8">
        <f>COUNTIFS(Sta!$B:$B,$A102,Sta!$F:$F,"&gt;0.5")/$C102</f>
        <v>1</v>
      </c>
      <c r="H102" s="11">
        <f>(COUNTIFS(Sta!$A:$A,$A102,Sta!$F:$F,"&gt;1.5") + COUNTIFS(Sta!$B:$B,$A102,Sta!$F:$F,"&gt;1.5"))/$D102</f>
        <v>1</v>
      </c>
      <c r="I102" s="8">
        <f>COUNTIFS(Sta!$A:$A,$A102,Sta!$F:$F,"&gt;1.5")/$B102</f>
        <v>1</v>
      </c>
      <c r="J102" s="8">
        <f>COUNTIFS(Sta!$B:$B,$A102,Sta!$F:$F,"&gt;1.5")/$C102</f>
        <v>1</v>
      </c>
      <c r="K102" s="11">
        <f>(COUNTIFS(Sta!$A:$A,$A102,Sta!$F:$F,"&gt;2.5") + COUNTIFS(Sta!$B:$B,$A102,Sta!$F:$F,"&gt;2.5"))/$D102</f>
        <v>1</v>
      </c>
      <c r="L102" s="8">
        <f>COUNTIFS(Sta!$A:$A,$A102,Sta!$F:$F,"&gt;2.5")/$B102</f>
        <v>1</v>
      </c>
      <c r="M102" s="8">
        <f>COUNTIFS(Sta!$B:$B,$A102,Sta!$F:$F,"&gt;2.5")/$C102</f>
        <v>1</v>
      </c>
      <c r="N102" s="11">
        <f>(COUNTIFS(Sta!$A:$A,$A102,Sta!$F:$F,"&gt;3.5") + COUNTIFS(Sta!$B:$B,$A102,Sta!$F:$F,"&gt;3.5"))/$D102</f>
        <v>0.5</v>
      </c>
      <c r="O102" s="8">
        <f>COUNTIFS(Sta!$A:$A,$A102,Sta!$F:$F,"&gt;3.5")/$B102</f>
        <v>0</v>
      </c>
      <c r="P102" s="8">
        <f>COUNTIFS(Sta!$B:$B,$A102,Sta!$F:$F,"&gt;3.5")/$C102</f>
        <v>1</v>
      </c>
      <c r="Q102" s="11">
        <f>(COUNTIFS(Sta!$A:$A,$A102,Sta!$D:$D,"&gt;0.5")  + COUNTIFS(Sta!$B:$B,$A102,Sta!$E:$E,"&gt;0.5"))/$D102</f>
        <v>1</v>
      </c>
      <c r="R102" s="8">
        <f>COUNTIFS(Sta!$A:$A,$A102,Sta!$D:$D,"&gt;0.5")/$B102</f>
        <v>1</v>
      </c>
      <c r="S102" s="8">
        <f>COUNTIFS(Sta!$B:$B,$A102,Sta!$E:$E,"&gt;0.5")/$C102</f>
        <v>1</v>
      </c>
      <c r="T102" s="11">
        <f>(COUNTIFS(Sta!$A:$A,$A102,Sta!$D:$D,"&gt;1.5")  + COUNTIFS(Sta!$B:$B,$A102,Sta!$E:$E,"&gt;1.5"))/$D102</f>
        <v>1</v>
      </c>
      <c r="U102" s="8">
        <f>COUNTIFS(Sta!$A:$A,$A102,Sta!$D:$D,"&gt;1.5")/$B102</f>
        <v>1</v>
      </c>
      <c r="V102" s="8">
        <f>COUNTIFS(Sta!$B:$B,$A102,Sta!$E:$E,"&gt;1.5")/$C102</f>
        <v>1</v>
      </c>
      <c r="W102" s="11">
        <f>(COUNTIFS(Sta!$A:$A,$A102,Sta!$E:E,"&gt;0.5") +COUNTIFS(Sta!$B:$B,$A102,Sta!$D:$D,"&gt;0.5"))/$D102</f>
        <v>1</v>
      </c>
      <c r="X102" s="8">
        <f>COUNTIFS(Sta!$A:$A,$A102,Sta!$E:$E,"&gt;0.5")/$B102</f>
        <v>1</v>
      </c>
      <c r="Y102" s="8">
        <f>COUNTIFS(Sta!$B:$B,$A102,Sta!$D:$D,"&gt;0.5")/$C102</f>
        <v>1</v>
      </c>
      <c r="Z102" s="11">
        <f>(COUNTIFS(Sta!$A:$A,$A102,Sta!$E:$E,"&gt;1.5")  + COUNTIFS(Sta!$B:$B,$A102,Sta!$D:$D,"&gt;1.5"))/$D102</f>
        <v>0.5</v>
      </c>
      <c r="AA102" s="8">
        <f>COUNTIFS(Sta!$A:$A,$A102,Sta!$E:$E,"&gt;1.5")/$B102</f>
        <v>0</v>
      </c>
      <c r="AB102" s="8">
        <f>COUNTIFS(Sta!$B:$B,$A102,Sta!$D:$D,"&gt;1.5")/$C102</f>
        <v>1</v>
      </c>
      <c r="AC102" s="11">
        <f>(COUNTIFS(Sta!$A:A,$A102,Sta!$G:$G,"y") + COUNTIFS(Sta!$B:B,$A102,Sta!$G:$G,"y"))/$D102</f>
        <v>1</v>
      </c>
      <c r="AD102" s="8">
        <f>COUNTIFS(Sta!$A:A,$A102,Sta!$G:$G,"y")/$B102</f>
        <v>1</v>
      </c>
      <c r="AE102" s="16">
        <f>COUNTIFS(Sta!$B:B,$A102,Sta!$G:$G,"y")/$C102</f>
        <v>1</v>
      </c>
    </row>
    <row r="103" spans="1:31" x14ac:dyDescent="0.3">
      <c r="A103" t="s">
        <v>225</v>
      </c>
      <c r="B103" s="9">
        <f>COUNTIF(Sta!A:A,A103)</f>
        <v>1</v>
      </c>
      <c r="C103" s="4">
        <f>COUNTIF(Sta!B:B,A103)</f>
        <v>1</v>
      </c>
      <c r="D103" s="4">
        <f t="shared" si="3"/>
        <v>2</v>
      </c>
      <c r="E103" s="11">
        <f>(COUNTIFS(Sta!$A:$A,$A103,Sta!$F:$F,"&gt;0.5") + COUNTIFS(Sta!$B:$B,$A103,Sta!$F:$F,"&gt;0.5"))/$D103</f>
        <v>1</v>
      </c>
      <c r="F103" s="8">
        <f>COUNTIFS(Sta!$A:$A,$A103,Sta!$F:$F,"&gt;0.5")/$B103</f>
        <v>1</v>
      </c>
      <c r="G103" s="8">
        <f>COUNTIFS(Sta!$B:$B,$A103,Sta!$F:$F,"&gt;0.5")/$C103</f>
        <v>1</v>
      </c>
      <c r="H103" s="11">
        <f>(COUNTIFS(Sta!$A:$A,$A103,Sta!$F:$F,"&gt;1.5") + COUNTIFS(Sta!$B:$B,$A103,Sta!$F:$F,"&gt;1.5"))/$D103</f>
        <v>1</v>
      </c>
      <c r="I103" s="8">
        <f>COUNTIFS(Sta!$A:$A,$A103,Sta!$F:$F,"&gt;1.5")/$B103</f>
        <v>1</v>
      </c>
      <c r="J103" s="8">
        <f>COUNTIFS(Sta!$B:$B,$A103,Sta!$F:$F,"&gt;1.5")/$C103</f>
        <v>1</v>
      </c>
      <c r="K103" s="11">
        <f>(COUNTIFS(Sta!$A:$A,$A103,Sta!$F:$F,"&gt;2.5") + COUNTIFS(Sta!$B:$B,$A103,Sta!$F:$F,"&gt;2.5"))/$D103</f>
        <v>1</v>
      </c>
      <c r="L103" s="8">
        <f>COUNTIFS(Sta!$A:$A,$A103,Sta!$F:$F,"&gt;2.5")/$B103</f>
        <v>1</v>
      </c>
      <c r="M103" s="8">
        <f>COUNTIFS(Sta!$B:$B,$A103,Sta!$F:$F,"&gt;2.5")/$C103</f>
        <v>1</v>
      </c>
      <c r="N103" s="11">
        <f>(COUNTIFS(Sta!$A:$A,$A103,Sta!$F:$F,"&gt;3.5") + COUNTIFS(Sta!$B:$B,$A103,Sta!$F:$F,"&gt;3.5"))/$D103</f>
        <v>0.5</v>
      </c>
      <c r="O103" s="8">
        <f>COUNTIFS(Sta!$A:$A,$A103,Sta!$F:$F,"&gt;3.5")/$B103</f>
        <v>0</v>
      </c>
      <c r="P103" s="8">
        <f>COUNTIFS(Sta!$B:$B,$A103,Sta!$F:$F,"&gt;3.5")/$C103</f>
        <v>1</v>
      </c>
      <c r="Q103" s="11">
        <f>(COUNTIFS(Sta!$A:$A,$A103,Sta!$D:$D,"&gt;0.5")  + COUNTIFS(Sta!$B:$B,$A103,Sta!$E:$E,"&gt;0.5"))/$D103</f>
        <v>1</v>
      </c>
      <c r="R103" s="8">
        <f>COUNTIFS(Sta!$A:$A,$A103,Sta!$D:$D,"&gt;0.5")/$B103</f>
        <v>1</v>
      </c>
      <c r="S103" s="8">
        <f>COUNTIFS(Sta!$B:$B,$A103,Sta!$E:$E,"&gt;0.5")/$C103</f>
        <v>1</v>
      </c>
      <c r="T103" s="11">
        <f>(COUNTIFS(Sta!$A:$A,$A103,Sta!$D:$D,"&gt;1.5")  + COUNTIFS(Sta!$B:$B,$A103,Sta!$E:$E,"&gt;1.5"))/$D103</f>
        <v>1</v>
      </c>
      <c r="U103" s="8">
        <f>COUNTIFS(Sta!$A:$A,$A103,Sta!$D:$D,"&gt;1.5")/$B103</f>
        <v>1</v>
      </c>
      <c r="V103" s="8">
        <f>COUNTIFS(Sta!$B:$B,$A103,Sta!$E:$E,"&gt;1.5")/$C103</f>
        <v>1</v>
      </c>
      <c r="W103" s="11">
        <f>(COUNTIFS(Sta!$A:$A,$A103,Sta!$E:E,"&gt;0.5") +COUNTIFS(Sta!$B:$B,$A103,Sta!$D:$D,"&gt;0.5"))/$D103</f>
        <v>1</v>
      </c>
      <c r="X103" s="8">
        <f>COUNTIFS(Sta!$A:$A,$A103,Sta!$E:$E,"&gt;0.5")/$B103</f>
        <v>1</v>
      </c>
      <c r="Y103" s="8">
        <f>COUNTIFS(Sta!$B:$B,$A103,Sta!$D:$D,"&gt;0.5")/$C103</f>
        <v>1</v>
      </c>
      <c r="Z103" s="11">
        <f>(COUNTIFS(Sta!$A:$A,$A103,Sta!$E:$E,"&gt;1.5")  + COUNTIFS(Sta!$B:$B,$A103,Sta!$D:$D,"&gt;1.5"))/$D103</f>
        <v>0.5</v>
      </c>
      <c r="AA103" s="8">
        <f>COUNTIFS(Sta!$A:$A,$A103,Sta!$E:$E,"&gt;1.5")/$B103</f>
        <v>0</v>
      </c>
      <c r="AB103" s="8">
        <f>COUNTIFS(Sta!$B:$B,$A103,Sta!$D:$D,"&gt;1.5")/$C103</f>
        <v>1</v>
      </c>
      <c r="AC103" s="11">
        <f>(COUNTIFS(Sta!$A:A,$A103,Sta!$G:$G,"y") + COUNTIFS(Sta!$B:B,$A103,Sta!$G:$G,"y"))/$D103</f>
        <v>1</v>
      </c>
      <c r="AD103" s="8">
        <f>COUNTIFS(Sta!$A:A,$A103,Sta!$G:$G,"y")/$B103</f>
        <v>1</v>
      </c>
      <c r="AE103" s="16">
        <f>COUNTIFS(Sta!$B:B,$A103,Sta!$G:$G,"y")/$C103</f>
        <v>1</v>
      </c>
    </row>
    <row r="104" spans="1:31" x14ac:dyDescent="0.3">
      <c r="A104" t="s">
        <v>476</v>
      </c>
      <c r="B104" s="9">
        <f>COUNTIF(Sta!A:A,A104)</f>
        <v>0</v>
      </c>
      <c r="C104" s="4">
        <f>COUNTIF(Sta!B:B,A104)</f>
        <v>1</v>
      </c>
      <c r="D104" s="4">
        <f t="shared" si="3"/>
        <v>1</v>
      </c>
      <c r="E104" s="11">
        <f>(COUNTIFS(Sta!$A:$A,$A104,Sta!$F:$F,"&gt;0.5") + COUNTIFS(Sta!$B:$B,$A104,Sta!$F:$F,"&gt;0.5"))/$D104</f>
        <v>1</v>
      </c>
      <c r="F104" s="8" t="e">
        <f>COUNTIFS(Sta!$A:$A,$A104,Sta!$F:$F,"&gt;0.5")/$B104</f>
        <v>#DIV/0!</v>
      </c>
      <c r="G104" s="8">
        <f>COUNTIFS(Sta!$B:$B,$A104,Sta!$F:$F,"&gt;0.5")/$C104</f>
        <v>1</v>
      </c>
      <c r="H104" s="11">
        <f>(COUNTIFS(Sta!$A:$A,$A104,Sta!$F:$F,"&gt;1.5") + COUNTIFS(Sta!$B:$B,$A104,Sta!$F:$F,"&gt;1.5"))/$D104</f>
        <v>1</v>
      </c>
      <c r="I104" s="8" t="e">
        <f>COUNTIFS(Sta!$A:$A,$A104,Sta!$F:$F,"&gt;1.5")/$B104</f>
        <v>#DIV/0!</v>
      </c>
      <c r="J104" s="8">
        <f>COUNTIFS(Sta!$B:$B,$A104,Sta!$F:$F,"&gt;1.5")/$C104</f>
        <v>1</v>
      </c>
      <c r="K104" s="11">
        <f>(COUNTIFS(Sta!$A:$A,$A104,Sta!$F:$F,"&gt;2.5") + COUNTIFS(Sta!$B:$B,$A104,Sta!$F:$F,"&gt;2.5"))/$D104</f>
        <v>1</v>
      </c>
      <c r="L104" s="8" t="e">
        <f>COUNTIFS(Sta!$A:$A,$A104,Sta!$F:$F,"&gt;2.5")/$B104</f>
        <v>#DIV/0!</v>
      </c>
      <c r="M104" s="8">
        <f>COUNTIFS(Sta!$B:$B,$A104,Sta!$F:$F,"&gt;2.5")/$C104</f>
        <v>1</v>
      </c>
      <c r="N104" s="11">
        <f>(COUNTIFS(Sta!$A:$A,$A104,Sta!$F:$F,"&gt;3.5") + COUNTIFS(Sta!$B:$B,$A104,Sta!$F:$F,"&gt;3.5"))/$D104</f>
        <v>1</v>
      </c>
      <c r="O104" s="8" t="e">
        <f>COUNTIFS(Sta!$A:$A,$A104,Sta!$F:$F,"&gt;3.5")/$B104</f>
        <v>#DIV/0!</v>
      </c>
      <c r="P104" s="8">
        <f>COUNTIFS(Sta!$B:$B,$A104,Sta!$F:$F,"&gt;3.5")/$C104</f>
        <v>1</v>
      </c>
      <c r="Q104" s="11">
        <f>(COUNTIFS(Sta!$A:$A,$A104,Sta!$D:$D,"&gt;0.5")  + COUNTIFS(Sta!$B:$B,$A104,Sta!$E:$E,"&gt;0.5"))/$D104</f>
        <v>1</v>
      </c>
      <c r="R104" s="8" t="e">
        <f>COUNTIFS(Sta!$A:$A,$A104,Sta!$D:$D,"&gt;0.5")/$B104</f>
        <v>#DIV/0!</v>
      </c>
      <c r="S104" s="8">
        <f>COUNTIFS(Sta!$B:$B,$A104,Sta!$E:$E,"&gt;0.5")/$C104</f>
        <v>1</v>
      </c>
      <c r="T104" s="11">
        <f>(COUNTIFS(Sta!$A:$A,$A104,Sta!$D:$D,"&gt;1.5")  + COUNTIFS(Sta!$B:$B,$A104,Sta!$E:$E,"&gt;1.5"))/$D104</f>
        <v>0</v>
      </c>
      <c r="U104" s="8" t="e">
        <f>COUNTIFS(Sta!$A:$A,$A104,Sta!$D:$D,"&gt;1.5")/$B104</f>
        <v>#DIV/0!</v>
      </c>
      <c r="V104" s="8">
        <f>COUNTIFS(Sta!$B:$B,$A104,Sta!$E:$E,"&gt;1.5")/$C104</f>
        <v>0</v>
      </c>
      <c r="W104" s="11">
        <f>(COUNTIFS(Sta!$A:$A,$A104,Sta!$E:E,"&gt;0.5") +COUNTIFS(Sta!$B:$B,$A104,Sta!$D:$D,"&gt;0.5"))/$D104</f>
        <v>1</v>
      </c>
      <c r="X104" s="8" t="e">
        <f>COUNTIFS(Sta!$A:$A,$A104,Sta!$E:$E,"&gt;0.5")/$B104</f>
        <v>#DIV/0!</v>
      </c>
      <c r="Y104" s="8">
        <f>COUNTIFS(Sta!$B:$B,$A104,Sta!$D:$D,"&gt;0.5")/$C104</f>
        <v>1</v>
      </c>
      <c r="Z104" s="11">
        <f>(COUNTIFS(Sta!$A:$A,$A104,Sta!$E:$E,"&gt;1.5")  + COUNTIFS(Sta!$B:$B,$A104,Sta!$D:$D,"&gt;1.5"))/$D104</f>
        <v>1</v>
      </c>
      <c r="AA104" s="8" t="e">
        <f>COUNTIFS(Sta!$A:$A,$A104,Sta!$E:$E,"&gt;1.5")/$B104</f>
        <v>#DIV/0!</v>
      </c>
      <c r="AB104" s="8">
        <f>COUNTIFS(Sta!$B:$B,$A104,Sta!$D:$D,"&gt;1.5")/$C104</f>
        <v>1</v>
      </c>
      <c r="AC104" s="11">
        <f>(COUNTIFS(Sta!$A:A,$A104,Sta!$G:$G,"y") + COUNTIFS(Sta!$B:B,$A104,Sta!$G:$G,"y"))/$D104</f>
        <v>1</v>
      </c>
      <c r="AD104" s="8" t="e">
        <f>COUNTIFS(Sta!$A:A,$A104,Sta!$G:$G,"y")/$B104</f>
        <v>#DIV/0!</v>
      </c>
      <c r="AE104" s="16">
        <f>COUNTIFS(Sta!$B:B,$A104,Sta!$G:$G,"y")/$C104</f>
        <v>1</v>
      </c>
    </row>
    <row r="105" spans="1:31" x14ac:dyDescent="0.3">
      <c r="A105" t="s">
        <v>482</v>
      </c>
      <c r="B105" s="9">
        <f>COUNTIF(Sta!A:A,A105)</f>
        <v>7</v>
      </c>
      <c r="C105" s="4">
        <f>COUNTIF(Sta!B:B,A105)</f>
        <v>6</v>
      </c>
      <c r="D105" s="4">
        <f t="shared" si="3"/>
        <v>13</v>
      </c>
      <c r="E105" s="11">
        <f>(COUNTIFS(Sta!$A:$A,$A105,Sta!$F:$F,"&gt;0.5") + COUNTIFS(Sta!$B:$B,$A105,Sta!$F:$F,"&gt;0.5"))/$D105</f>
        <v>0.92307692307692313</v>
      </c>
      <c r="F105" s="8">
        <f>COUNTIFS(Sta!$A:$A,$A105,Sta!$F:$F,"&gt;0.5")/$B105</f>
        <v>0.8571428571428571</v>
      </c>
      <c r="G105" s="8">
        <f>COUNTIFS(Sta!$B:$B,$A105,Sta!$F:$F,"&gt;0.5")/$C105</f>
        <v>1</v>
      </c>
      <c r="H105" s="11">
        <f>(COUNTIFS(Sta!$A:$A,$A105,Sta!$F:$F,"&gt;1.5") + COUNTIFS(Sta!$B:$B,$A105,Sta!$F:$F,"&gt;1.5"))/$D105</f>
        <v>0.61538461538461542</v>
      </c>
      <c r="I105" s="8">
        <f>COUNTIFS(Sta!$A:$A,$A105,Sta!$F:$F,"&gt;1.5")/$B105</f>
        <v>0.7142857142857143</v>
      </c>
      <c r="J105" s="8">
        <f>COUNTIFS(Sta!$B:$B,$A105,Sta!$F:$F,"&gt;1.5")/$C105</f>
        <v>0.5</v>
      </c>
      <c r="K105" s="11">
        <f>(COUNTIFS(Sta!$A:$A,$A105,Sta!$F:$F,"&gt;2.5") + COUNTIFS(Sta!$B:$B,$A105,Sta!$F:$F,"&gt;2.5"))/$D105</f>
        <v>0.46153846153846156</v>
      </c>
      <c r="L105" s="8">
        <f>COUNTIFS(Sta!$A:$A,$A105,Sta!$F:$F,"&gt;2.5")/$B105</f>
        <v>0.5714285714285714</v>
      </c>
      <c r="M105" s="8">
        <f>COUNTIFS(Sta!$B:$B,$A105,Sta!$F:$F,"&gt;2.5")/$C105</f>
        <v>0.33333333333333331</v>
      </c>
      <c r="N105" s="11">
        <f>(COUNTIFS(Sta!$A:$A,$A105,Sta!$F:$F,"&gt;3.5") + COUNTIFS(Sta!$B:$B,$A105,Sta!$F:$F,"&gt;3.5"))/$D105</f>
        <v>7.6923076923076927E-2</v>
      </c>
      <c r="O105" s="8">
        <f>COUNTIFS(Sta!$A:$A,$A105,Sta!$F:$F,"&gt;3.5")/$B105</f>
        <v>0.14285714285714285</v>
      </c>
      <c r="P105" s="8">
        <f>COUNTIFS(Sta!$B:$B,$A105,Sta!$F:$F,"&gt;3.5")/$C105</f>
        <v>0</v>
      </c>
      <c r="Q105" s="11">
        <f>(COUNTIFS(Sta!$A:$A,$A105,Sta!$D:$D,"&gt;0.5")  + COUNTIFS(Sta!$B:$B,$A105,Sta!$E:$E,"&gt;0.5"))/$D105</f>
        <v>0.61538461538461542</v>
      </c>
      <c r="R105" s="8">
        <f>COUNTIFS(Sta!$A:$A,$A105,Sta!$D:$D,"&gt;0.5")/$B105</f>
        <v>0.7142857142857143</v>
      </c>
      <c r="S105" s="8">
        <f>COUNTIFS(Sta!$B:$B,$A105,Sta!$E:$E,"&gt;0.5")/$C105</f>
        <v>0.5</v>
      </c>
      <c r="T105" s="11">
        <f>(COUNTIFS(Sta!$A:$A,$A105,Sta!$D:$D,"&gt;1.5")  + COUNTIFS(Sta!$B:$B,$A105,Sta!$E:$E,"&gt;1.5"))/$D105</f>
        <v>0.38461538461538464</v>
      </c>
      <c r="U105" s="8">
        <f>COUNTIFS(Sta!$A:$A,$A105,Sta!$D:$D,"&gt;1.5")/$B105</f>
        <v>0.5714285714285714</v>
      </c>
      <c r="V105" s="8">
        <f>COUNTIFS(Sta!$B:$B,$A105,Sta!$E:$E,"&gt;1.5")/$C105</f>
        <v>0.16666666666666666</v>
      </c>
      <c r="W105" s="11">
        <f>(COUNTIFS(Sta!$A:$A,$A105,Sta!$E:E,"&gt;0.5") +COUNTIFS(Sta!$B:$B,$A105,Sta!$D:$D,"&gt;0.5"))/$D105</f>
        <v>0.76923076923076927</v>
      </c>
      <c r="X105" s="8">
        <f>COUNTIFS(Sta!$A:$A,$A105,Sta!$E:$E,"&gt;0.5")/$B105</f>
        <v>0.5714285714285714</v>
      </c>
      <c r="Y105" s="8">
        <f>COUNTIFS(Sta!$B:$B,$A105,Sta!$D:$D,"&gt;0.5")/$C105</f>
        <v>1</v>
      </c>
      <c r="Z105" s="11">
        <f>(COUNTIFS(Sta!$A:$A,$A105,Sta!$E:$E,"&gt;1.5")  + COUNTIFS(Sta!$B:$B,$A105,Sta!$D:$D,"&gt;1.5"))/$D105</f>
        <v>0.15384615384615385</v>
      </c>
      <c r="AA105" s="8">
        <f>COUNTIFS(Sta!$A:$A,$A105,Sta!$E:$E,"&gt;1.5")/$B105</f>
        <v>0.14285714285714285</v>
      </c>
      <c r="AB105" s="8">
        <f>COUNTIFS(Sta!$B:$B,$A105,Sta!$D:$D,"&gt;1.5")/$C105</f>
        <v>0.16666666666666666</v>
      </c>
      <c r="AC105" s="11">
        <f>(COUNTIFS(Sta!$A:A,$A105,Sta!$G:$G,"y") + COUNTIFS(Sta!$B:B,$A105,Sta!$G:$G,"y"))/$D105</f>
        <v>0.46153846153846156</v>
      </c>
      <c r="AD105" s="8">
        <f>COUNTIFS(Sta!$A:A,$A105,Sta!$G:$G,"y")/$B105</f>
        <v>0.42857142857142855</v>
      </c>
      <c r="AE105" s="16">
        <f>COUNTIFS(Sta!$B:B,$A105,Sta!$G:$G,"y")/$C105</f>
        <v>0.5</v>
      </c>
    </row>
    <row r="106" spans="1:31" x14ac:dyDescent="0.3">
      <c r="A106" t="s">
        <v>301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1" t="e">
        <f>(COUNTIFS(Sta!$A:$A,$A106,Sta!$F:$F,"&gt;0.5") + COUNTIFS(Sta!$B:$B,$A106,Sta!$F:$F,"&gt;0.5"))/$D106</f>
        <v>#DIV/0!</v>
      </c>
      <c r="F106" s="8" t="e">
        <f>COUNTIFS(Sta!$A:$A,$A106,Sta!$F:$F,"&gt;0.5")/$B106</f>
        <v>#DIV/0!</v>
      </c>
      <c r="G106" s="8" t="e">
        <f>COUNTIFS(Sta!$B:$B,$A106,Sta!$F:$F,"&gt;0.5")/$C106</f>
        <v>#DIV/0!</v>
      </c>
      <c r="H106" s="11" t="e">
        <f>(COUNTIFS(Sta!$A:$A,$A106,Sta!$F:$F,"&gt;1.5") + COUNTIFS(Sta!$B:$B,$A106,Sta!$F:$F,"&gt;1.5"))/$D106</f>
        <v>#DIV/0!</v>
      </c>
      <c r="I106" s="8" t="e">
        <f>COUNTIFS(Sta!$A:$A,$A106,Sta!$F:$F,"&gt;1.5")/$B106</f>
        <v>#DIV/0!</v>
      </c>
      <c r="J106" s="8" t="e">
        <f>COUNTIFS(Sta!$B:$B,$A106,Sta!$F:$F,"&gt;1.5")/$C106</f>
        <v>#DIV/0!</v>
      </c>
      <c r="K106" s="11" t="e">
        <f>(COUNTIFS(Sta!$A:$A,$A106,Sta!$F:$F,"&gt;2.5") + COUNTIFS(Sta!$B:$B,$A106,Sta!$F:$F,"&gt;2.5"))/$D106</f>
        <v>#DIV/0!</v>
      </c>
      <c r="L106" s="8" t="e">
        <f>COUNTIFS(Sta!$A:$A,$A106,Sta!$F:$F,"&gt;2.5")/$B106</f>
        <v>#DIV/0!</v>
      </c>
      <c r="M106" s="8" t="e">
        <f>COUNTIFS(Sta!$B:$B,$A106,Sta!$F:$F,"&gt;2.5")/$C106</f>
        <v>#DIV/0!</v>
      </c>
      <c r="N106" s="11" t="e">
        <f>(COUNTIFS(Sta!$A:$A,$A106,Sta!$F:$F,"&gt;3.5") + COUNTIFS(Sta!$B:$B,$A106,Sta!$F:$F,"&gt;3.5"))/$D106</f>
        <v>#DIV/0!</v>
      </c>
      <c r="O106" s="8" t="e">
        <f>COUNTIFS(Sta!$A:$A,$A106,Sta!$F:$F,"&gt;3.5")/$B106</f>
        <v>#DIV/0!</v>
      </c>
      <c r="P106" s="8" t="e">
        <f>COUNTIFS(Sta!$B:$B,$A106,Sta!$F:$F,"&gt;3.5")/$C106</f>
        <v>#DIV/0!</v>
      </c>
      <c r="Q106" s="11" t="e">
        <f>(COUNTIFS(Sta!$A:$A,$A106,Sta!$D:$D,"&gt;0.5")  + COUNTIFS(Sta!$B:$B,$A106,Sta!$E:$E,"&gt;0.5"))/$D106</f>
        <v>#DIV/0!</v>
      </c>
      <c r="R106" s="8" t="e">
        <f>COUNTIFS(Sta!$A:$A,$A106,Sta!$D:$D,"&gt;0.5")/$B106</f>
        <v>#DIV/0!</v>
      </c>
      <c r="S106" s="8" t="e">
        <f>COUNTIFS(Sta!$B:$B,$A106,Sta!$E:$E,"&gt;0.5")/$C106</f>
        <v>#DIV/0!</v>
      </c>
      <c r="T106" s="11" t="e">
        <f>(COUNTIFS(Sta!$A:$A,$A106,Sta!$D:$D,"&gt;1.5")  + COUNTIFS(Sta!$B:$B,$A106,Sta!$E:$E,"&gt;1.5"))/$D106</f>
        <v>#DIV/0!</v>
      </c>
      <c r="U106" s="8" t="e">
        <f>COUNTIFS(Sta!$A:$A,$A106,Sta!$D:$D,"&gt;1.5")/$B106</f>
        <v>#DIV/0!</v>
      </c>
      <c r="V106" s="8" t="e">
        <f>COUNTIFS(Sta!$B:$B,$A106,Sta!$E:$E,"&gt;1.5")/$C106</f>
        <v>#DIV/0!</v>
      </c>
      <c r="W106" s="11" t="e">
        <f>(COUNTIFS(Sta!$A:$A,$A106,Sta!$E:E,"&gt;0.5") +COUNTIFS(Sta!$B:$B,$A106,Sta!$D:$D,"&gt;0.5"))/$D106</f>
        <v>#DIV/0!</v>
      </c>
      <c r="X106" s="8" t="e">
        <f>COUNTIFS(Sta!$A:$A,$A106,Sta!$E:$E,"&gt;0.5")/$B106</f>
        <v>#DIV/0!</v>
      </c>
      <c r="Y106" s="8" t="e">
        <f>COUNTIFS(Sta!$B:$B,$A106,Sta!$D:$D,"&gt;0.5")/$C106</f>
        <v>#DIV/0!</v>
      </c>
      <c r="Z106" s="11" t="e">
        <f>(COUNTIFS(Sta!$A:$A,$A106,Sta!$E:$E,"&gt;1.5")  + COUNTIFS(Sta!$B:$B,$A106,Sta!$D:$D,"&gt;1.5"))/$D106</f>
        <v>#DIV/0!</v>
      </c>
      <c r="AA106" s="8" t="e">
        <f>COUNTIFS(Sta!$A:$A,$A106,Sta!$E:$E,"&gt;1.5")/$B106</f>
        <v>#DIV/0!</v>
      </c>
      <c r="AB106" s="8" t="e">
        <f>COUNTIFS(Sta!$B:$B,$A106,Sta!$D:$D,"&gt;1.5")/$C106</f>
        <v>#DIV/0!</v>
      </c>
      <c r="AC106" s="11" t="e">
        <f>(COUNTIFS(Sta!$A:A,$A106,Sta!$G:$G,"y") + COUNTIFS(Sta!$B:B,$A106,Sta!$G:$G,"y"))/$D106</f>
        <v>#DIV/0!</v>
      </c>
      <c r="AD106" s="8" t="e">
        <f>COUNTIFS(Sta!$A:A,$A106,Sta!$G:$G,"y")/$B106</f>
        <v>#DIV/0!</v>
      </c>
      <c r="AE106" s="16" t="e">
        <f>COUNTIFS(Sta!$B:B,$A106,Sta!$G:$G,"y")/$C106</f>
        <v>#DIV/0!</v>
      </c>
    </row>
    <row r="107" spans="1:31" x14ac:dyDescent="0.3">
      <c r="A107" t="s">
        <v>414</v>
      </c>
      <c r="B107" s="9">
        <f>COUNTIF(Sta!A:A,A107)</f>
        <v>1</v>
      </c>
      <c r="C107" s="4">
        <f>COUNTIF(Sta!B:B,A107)</f>
        <v>1</v>
      </c>
      <c r="D107" s="4">
        <f t="shared" si="3"/>
        <v>2</v>
      </c>
      <c r="E107" s="11">
        <f>(COUNTIFS(Sta!$A:$A,$A107,Sta!$F:$F,"&gt;0.5") + COUNTIFS(Sta!$B:$B,$A107,Sta!$F:$F,"&gt;0.5"))/$D107</f>
        <v>1</v>
      </c>
      <c r="F107" s="8">
        <f>COUNTIFS(Sta!$A:$A,$A107,Sta!$F:$F,"&gt;0.5")/$B107</f>
        <v>1</v>
      </c>
      <c r="G107" s="8">
        <f>COUNTIFS(Sta!$B:$B,$A107,Sta!$F:$F,"&gt;0.5")/$C107</f>
        <v>1</v>
      </c>
      <c r="H107" s="11">
        <f>(COUNTIFS(Sta!$A:$A,$A107,Sta!$F:$F,"&gt;1.5") + COUNTIFS(Sta!$B:$B,$A107,Sta!$F:$F,"&gt;1.5"))/$D107</f>
        <v>1</v>
      </c>
      <c r="I107" s="8">
        <f>COUNTIFS(Sta!$A:$A,$A107,Sta!$F:$F,"&gt;1.5")/$B107</f>
        <v>1</v>
      </c>
      <c r="J107" s="8">
        <f>COUNTIFS(Sta!$B:$B,$A107,Sta!$F:$F,"&gt;1.5")/$C107</f>
        <v>1</v>
      </c>
      <c r="K107" s="11">
        <f>(COUNTIFS(Sta!$A:$A,$A107,Sta!$F:$F,"&gt;2.5") + COUNTIFS(Sta!$B:$B,$A107,Sta!$F:$F,"&gt;2.5"))/$D107</f>
        <v>1</v>
      </c>
      <c r="L107" s="8">
        <f>COUNTIFS(Sta!$A:$A,$A107,Sta!$F:$F,"&gt;2.5")/$B107</f>
        <v>1</v>
      </c>
      <c r="M107" s="8">
        <f>COUNTIFS(Sta!$B:$B,$A107,Sta!$F:$F,"&gt;2.5")/$C107</f>
        <v>1</v>
      </c>
      <c r="N107" s="11">
        <f>(COUNTIFS(Sta!$A:$A,$A107,Sta!$F:$F,"&gt;3.5") + COUNTIFS(Sta!$B:$B,$A107,Sta!$F:$F,"&gt;3.5"))/$D107</f>
        <v>1</v>
      </c>
      <c r="O107" s="8">
        <f>COUNTIFS(Sta!$A:$A,$A107,Sta!$F:$F,"&gt;3.5")/$B107</f>
        <v>1</v>
      </c>
      <c r="P107" s="8">
        <f>COUNTIFS(Sta!$B:$B,$A107,Sta!$F:$F,"&gt;3.5")/$C107</f>
        <v>1</v>
      </c>
      <c r="Q107" s="11">
        <f>(COUNTIFS(Sta!$A:$A,$A107,Sta!$D:$D,"&gt;0.5")  + COUNTIFS(Sta!$B:$B,$A107,Sta!$E:$E,"&gt;0.5"))/$D107</f>
        <v>1</v>
      </c>
      <c r="R107" s="8">
        <f>COUNTIFS(Sta!$A:$A,$A107,Sta!$D:$D,"&gt;0.5")/$B107</f>
        <v>1</v>
      </c>
      <c r="S107" s="8">
        <f>COUNTIFS(Sta!$B:$B,$A107,Sta!$E:$E,"&gt;0.5")/$C107</f>
        <v>1</v>
      </c>
      <c r="T107" s="11">
        <f>(COUNTIFS(Sta!$A:$A,$A107,Sta!$D:$D,"&gt;1.5")  + COUNTIFS(Sta!$B:$B,$A107,Sta!$E:$E,"&gt;1.5"))/$D107</f>
        <v>1</v>
      </c>
      <c r="U107" s="8">
        <f>COUNTIFS(Sta!$A:$A,$A107,Sta!$D:$D,"&gt;1.5")/$B107</f>
        <v>1</v>
      </c>
      <c r="V107" s="8">
        <f>COUNTIFS(Sta!$B:$B,$A107,Sta!$E:$E,"&gt;1.5")/$C107</f>
        <v>1</v>
      </c>
      <c r="W107" s="11">
        <f>(COUNTIFS(Sta!$A:$A,$A107,Sta!$E:E,"&gt;0.5") +COUNTIFS(Sta!$B:$B,$A107,Sta!$D:$D,"&gt;0.5"))/$D107</f>
        <v>0.5</v>
      </c>
      <c r="X107" s="8">
        <f>COUNTIFS(Sta!$A:$A,$A107,Sta!$E:$E,"&gt;0.5")/$B107</f>
        <v>0</v>
      </c>
      <c r="Y107" s="8">
        <f>COUNTIFS(Sta!$B:$B,$A107,Sta!$D:$D,"&gt;0.5")/$C107</f>
        <v>1</v>
      </c>
      <c r="Z107" s="11">
        <f>(COUNTIFS(Sta!$A:$A,$A107,Sta!$E:$E,"&gt;1.5")  + COUNTIFS(Sta!$B:$B,$A107,Sta!$D:$D,"&gt;1.5"))/$D107</f>
        <v>0.5</v>
      </c>
      <c r="AA107" s="8">
        <f>COUNTIFS(Sta!$A:$A,$A107,Sta!$E:$E,"&gt;1.5")/$B107</f>
        <v>0</v>
      </c>
      <c r="AB107" s="8">
        <f>COUNTIFS(Sta!$B:$B,$A107,Sta!$D:$D,"&gt;1.5")/$C107</f>
        <v>1</v>
      </c>
      <c r="AC107" s="11">
        <f>(COUNTIFS(Sta!$A:A,$A107,Sta!$G:$G,"y") + COUNTIFS(Sta!$B:B,$A107,Sta!$G:$G,"y"))/$D107</f>
        <v>0.5</v>
      </c>
      <c r="AD107" s="8">
        <f>COUNTIFS(Sta!$A:A,$A107,Sta!$G:$G,"y")/$B107</f>
        <v>0</v>
      </c>
      <c r="AE107" s="16">
        <f>COUNTIFS(Sta!$B:B,$A107,Sta!$G:$G,"y")/$C107</f>
        <v>1</v>
      </c>
    </row>
    <row r="108" spans="1:31" x14ac:dyDescent="0.3">
      <c r="A108" t="s">
        <v>447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1" t="e">
        <f>(COUNTIFS(Sta!$A:$A,$A108,Sta!$F:$F,"&gt;0.5") + COUNTIFS(Sta!$B:$B,$A108,Sta!$F:$F,"&gt;0.5"))/$D108</f>
        <v>#DIV/0!</v>
      </c>
      <c r="F108" s="8" t="e">
        <f>COUNTIFS(Sta!$A:$A,$A108,Sta!$F:$F,"&gt;0.5")/$B108</f>
        <v>#DIV/0!</v>
      </c>
      <c r="G108" s="8" t="e">
        <f>COUNTIFS(Sta!$B:$B,$A108,Sta!$F:$F,"&gt;0.5")/$C108</f>
        <v>#DIV/0!</v>
      </c>
      <c r="H108" s="11" t="e">
        <f>(COUNTIFS(Sta!$A:$A,$A108,Sta!$F:$F,"&gt;1.5") + COUNTIFS(Sta!$B:$B,$A108,Sta!$F:$F,"&gt;1.5"))/$D108</f>
        <v>#DIV/0!</v>
      </c>
      <c r="I108" s="8" t="e">
        <f>COUNTIFS(Sta!$A:$A,$A108,Sta!$F:$F,"&gt;1.5")/$B108</f>
        <v>#DIV/0!</v>
      </c>
      <c r="J108" s="8" t="e">
        <f>COUNTIFS(Sta!$B:$B,$A108,Sta!$F:$F,"&gt;1.5")/$C108</f>
        <v>#DIV/0!</v>
      </c>
      <c r="K108" s="11" t="e">
        <f>(COUNTIFS(Sta!$A:$A,$A108,Sta!$F:$F,"&gt;2.5") + COUNTIFS(Sta!$B:$B,$A108,Sta!$F:$F,"&gt;2.5"))/$D108</f>
        <v>#DIV/0!</v>
      </c>
      <c r="L108" s="8" t="e">
        <f>COUNTIFS(Sta!$A:$A,$A108,Sta!$F:$F,"&gt;2.5")/$B108</f>
        <v>#DIV/0!</v>
      </c>
      <c r="M108" s="8" t="e">
        <f>COUNTIFS(Sta!$B:$B,$A108,Sta!$F:$F,"&gt;2.5")/$C108</f>
        <v>#DIV/0!</v>
      </c>
      <c r="N108" s="11" t="e">
        <f>(COUNTIFS(Sta!$A:$A,$A108,Sta!$F:$F,"&gt;3.5") + COUNTIFS(Sta!$B:$B,$A108,Sta!$F:$F,"&gt;3.5"))/$D108</f>
        <v>#DIV/0!</v>
      </c>
      <c r="O108" s="8" t="e">
        <f>COUNTIFS(Sta!$A:$A,$A108,Sta!$F:$F,"&gt;3.5")/$B108</f>
        <v>#DIV/0!</v>
      </c>
      <c r="P108" s="8" t="e">
        <f>COUNTIFS(Sta!$B:$B,$A108,Sta!$F:$F,"&gt;3.5")/$C108</f>
        <v>#DIV/0!</v>
      </c>
      <c r="Q108" s="11" t="e">
        <f>(COUNTIFS(Sta!$A:$A,$A108,Sta!$D:$D,"&gt;0.5")  + COUNTIFS(Sta!$B:$B,$A108,Sta!$E:$E,"&gt;0.5"))/$D108</f>
        <v>#DIV/0!</v>
      </c>
      <c r="R108" s="8" t="e">
        <f>COUNTIFS(Sta!$A:$A,$A108,Sta!$D:$D,"&gt;0.5")/$B108</f>
        <v>#DIV/0!</v>
      </c>
      <c r="S108" s="8" t="e">
        <f>COUNTIFS(Sta!$B:$B,$A108,Sta!$E:$E,"&gt;0.5")/$C108</f>
        <v>#DIV/0!</v>
      </c>
      <c r="T108" s="11" t="e">
        <f>(COUNTIFS(Sta!$A:$A,$A108,Sta!$D:$D,"&gt;1.5")  + COUNTIFS(Sta!$B:$B,$A108,Sta!$E:$E,"&gt;1.5"))/$D108</f>
        <v>#DIV/0!</v>
      </c>
      <c r="U108" s="8" t="e">
        <f>COUNTIFS(Sta!$A:$A,$A108,Sta!$D:$D,"&gt;1.5")/$B108</f>
        <v>#DIV/0!</v>
      </c>
      <c r="V108" s="8" t="e">
        <f>COUNTIFS(Sta!$B:$B,$A108,Sta!$E:$E,"&gt;1.5")/$C108</f>
        <v>#DIV/0!</v>
      </c>
      <c r="W108" s="11" t="e">
        <f>(COUNTIFS(Sta!$A:$A,$A108,Sta!$E:E,"&gt;0.5") +COUNTIFS(Sta!$B:$B,$A108,Sta!$D:$D,"&gt;0.5"))/$D108</f>
        <v>#DIV/0!</v>
      </c>
      <c r="X108" s="8" t="e">
        <f>COUNTIFS(Sta!$A:$A,$A108,Sta!$E:$E,"&gt;0.5")/$B108</f>
        <v>#DIV/0!</v>
      </c>
      <c r="Y108" s="8" t="e">
        <f>COUNTIFS(Sta!$B:$B,$A108,Sta!$D:$D,"&gt;0.5")/$C108</f>
        <v>#DIV/0!</v>
      </c>
      <c r="Z108" s="11" t="e">
        <f>(COUNTIFS(Sta!$A:$A,$A108,Sta!$E:$E,"&gt;1.5")  + COUNTIFS(Sta!$B:$B,$A108,Sta!$D:$D,"&gt;1.5"))/$D108</f>
        <v>#DIV/0!</v>
      </c>
      <c r="AA108" s="8" t="e">
        <f>COUNTIFS(Sta!$A:$A,$A108,Sta!$E:$E,"&gt;1.5")/$B108</f>
        <v>#DIV/0!</v>
      </c>
      <c r="AB108" s="8" t="e">
        <f>COUNTIFS(Sta!$B:$B,$A108,Sta!$D:$D,"&gt;1.5")/$C108</f>
        <v>#DIV/0!</v>
      </c>
      <c r="AC108" s="11" t="e">
        <f>(COUNTIFS(Sta!$A:A,$A108,Sta!$G:$G,"y") + COUNTIFS(Sta!$B:B,$A108,Sta!$G:$G,"y"))/$D108</f>
        <v>#DIV/0!</v>
      </c>
      <c r="AD108" s="8" t="e">
        <f>COUNTIFS(Sta!$A:A,$A108,Sta!$G:$G,"y")/$B108</f>
        <v>#DIV/0!</v>
      </c>
      <c r="AE108" s="16" t="e">
        <f>COUNTIFS(Sta!$B:B,$A108,Sta!$G:$G,"y")/$C108</f>
        <v>#DIV/0!</v>
      </c>
    </row>
    <row r="109" spans="1:31" x14ac:dyDescent="0.3">
      <c r="A109" t="s">
        <v>637</v>
      </c>
      <c r="B109" s="9">
        <f>COUNTIF(Sta!A:A,A109)</f>
        <v>1</v>
      </c>
      <c r="C109" s="4">
        <f>COUNTIF(Sta!B:B,A109)</f>
        <v>1</v>
      </c>
      <c r="D109" s="4">
        <f t="shared" si="3"/>
        <v>2</v>
      </c>
      <c r="E109" s="11">
        <f>(COUNTIFS(Sta!$A:$A,$A109,Sta!$F:$F,"&gt;0.5") + COUNTIFS(Sta!$B:$B,$A109,Sta!$F:$F,"&gt;0.5"))/$D109</f>
        <v>1</v>
      </c>
      <c r="F109" s="8">
        <f>COUNTIFS(Sta!$A:$A,$A109,Sta!$F:$F,"&gt;0.5")/$B109</f>
        <v>1</v>
      </c>
      <c r="G109" s="8">
        <f>COUNTIFS(Sta!$B:$B,$A109,Sta!$F:$F,"&gt;0.5")/$C109</f>
        <v>1</v>
      </c>
      <c r="H109" s="11">
        <f>(COUNTIFS(Sta!$A:$A,$A109,Sta!$F:$F,"&gt;1.5") + COUNTIFS(Sta!$B:$B,$A109,Sta!$F:$F,"&gt;1.5"))/$D109</f>
        <v>0.5</v>
      </c>
      <c r="I109" s="8">
        <f>COUNTIFS(Sta!$A:$A,$A109,Sta!$F:$F,"&gt;1.5")/$B109</f>
        <v>0</v>
      </c>
      <c r="J109" s="8">
        <f>COUNTIFS(Sta!$B:$B,$A109,Sta!$F:$F,"&gt;1.5")/$C109</f>
        <v>1</v>
      </c>
      <c r="K109" s="11">
        <f>(COUNTIFS(Sta!$A:$A,$A109,Sta!$F:$F,"&gt;2.5") + COUNTIFS(Sta!$B:$B,$A109,Sta!$F:$F,"&gt;2.5"))/$D109</f>
        <v>0</v>
      </c>
      <c r="L109" s="8">
        <f>COUNTIFS(Sta!$A:$A,$A109,Sta!$F:$F,"&gt;2.5")/$B109</f>
        <v>0</v>
      </c>
      <c r="M109" s="8">
        <f>COUNTIFS(Sta!$B:$B,$A109,Sta!$F:$F,"&gt;2.5")/$C109</f>
        <v>0</v>
      </c>
      <c r="N109" s="11">
        <f>(COUNTIFS(Sta!$A:$A,$A109,Sta!$F:$F,"&gt;3.5") + COUNTIFS(Sta!$B:$B,$A109,Sta!$F:$F,"&gt;3.5"))/$D109</f>
        <v>0</v>
      </c>
      <c r="O109" s="8">
        <f>COUNTIFS(Sta!$A:$A,$A109,Sta!$F:$F,"&gt;3.5")/$B109</f>
        <v>0</v>
      </c>
      <c r="P109" s="8">
        <f>COUNTIFS(Sta!$B:$B,$A109,Sta!$F:$F,"&gt;3.5")/$C109</f>
        <v>0</v>
      </c>
      <c r="Q109" s="11">
        <f>(COUNTIFS(Sta!$A:$A,$A109,Sta!$D:$D,"&gt;0.5")  + COUNTIFS(Sta!$B:$B,$A109,Sta!$E:$E,"&gt;0.5"))/$D109</f>
        <v>0.5</v>
      </c>
      <c r="R109" s="8">
        <f>COUNTIFS(Sta!$A:$A,$A109,Sta!$D:$D,"&gt;0.5")/$B109</f>
        <v>1</v>
      </c>
      <c r="S109" s="8">
        <f>COUNTIFS(Sta!$B:$B,$A109,Sta!$E:$E,"&gt;0.5")/$C109</f>
        <v>0</v>
      </c>
      <c r="T109" s="11">
        <f>(COUNTIFS(Sta!$A:$A,$A109,Sta!$D:$D,"&gt;1.5")  + COUNTIFS(Sta!$B:$B,$A109,Sta!$E:$E,"&gt;1.5"))/$D109</f>
        <v>0</v>
      </c>
      <c r="U109" s="8">
        <f>COUNTIFS(Sta!$A:$A,$A109,Sta!$D:$D,"&gt;1.5")/$B109</f>
        <v>0</v>
      </c>
      <c r="V109" s="8">
        <f>COUNTIFS(Sta!$B:$B,$A109,Sta!$E:$E,"&gt;1.5")/$C109</f>
        <v>0</v>
      </c>
      <c r="W109" s="11">
        <f>(COUNTIFS(Sta!$A:$A,$A109,Sta!$E:E,"&gt;0.5") +COUNTIFS(Sta!$B:$B,$A109,Sta!$D:$D,"&gt;0.5"))/$D109</f>
        <v>0.5</v>
      </c>
      <c r="X109" s="8">
        <f>COUNTIFS(Sta!$A:$A,$A109,Sta!$E:$E,"&gt;0.5")/$B109</f>
        <v>0</v>
      </c>
      <c r="Y109" s="8">
        <f>COUNTIFS(Sta!$B:$B,$A109,Sta!$D:$D,"&gt;0.5")/$C109</f>
        <v>1</v>
      </c>
      <c r="Z109" s="11">
        <f>(COUNTIFS(Sta!$A:$A,$A109,Sta!$E:$E,"&gt;1.5")  + COUNTIFS(Sta!$B:$B,$A109,Sta!$D:$D,"&gt;1.5"))/$D109</f>
        <v>0.5</v>
      </c>
      <c r="AA109" s="8">
        <f>COUNTIFS(Sta!$A:$A,$A109,Sta!$E:$E,"&gt;1.5")/$B109</f>
        <v>0</v>
      </c>
      <c r="AB109" s="8">
        <f>COUNTIFS(Sta!$B:$B,$A109,Sta!$D:$D,"&gt;1.5")/$C109</f>
        <v>1</v>
      </c>
      <c r="AC109" s="11">
        <f>(COUNTIFS(Sta!$A:A,$A109,Sta!$G:$G,"y") + COUNTIFS(Sta!$B:B,$A109,Sta!$G:$G,"y"))/$D109</f>
        <v>0</v>
      </c>
      <c r="AD109" s="8">
        <f>COUNTIFS(Sta!$A:A,$A109,Sta!$G:$G,"y")/$B109</f>
        <v>0</v>
      </c>
      <c r="AE109" s="16">
        <f>COUNTIFS(Sta!$B:B,$A109,Sta!$G:$G,"y")/$C109</f>
        <v>0</v>
      </c>
    </row>
    <row r="110" spans="1:31" x14ac:dyDescent="0.3">
      <c r="A110" t="s">
        <v>584</v>
      </c>
      <c r="B110" s="9">
        <f>COUNTIF(Sta!A:A,A110)</f>
        <v>2</v>
      </c>
      <c r="C110" s="4">
        <f>COUNTIF(Sta!B:B,A110)</f>
        <v>1</v>
      </c>
      <c r="D110" s="4">
        <f t="shared" si="3"/>
        <v>3</v>
      </c>
      <c r="E110" s="11">
        <f>(COUNTIFS(Sta!$A:$A,$A110,Sta!$F:$F,"&gt;0.5") + COUNTIFS(Sta!$B:$B,$A110,Sta!$F:$F,"&gt;0.5"))/$D110</f>
        <v>1</v>
      </c>
      <c r="F110" s="8">
        <f>COUNTIFS(Sta!$A:$A,$A110,Sta!$F:$F,"&gt;0.5")/$B110</f>
        <v>1</v>
      </c>
      <c r="G110" s="8">
        <f>COUNTIFS(Sta!$B:$B,$A110,Sta!$F:$F,"&gt;0.5")/$C110</f>
        <v>1</v>
      </c>
      <c r="H110" s="11">
        <f>(COUNTIFS(Sta!$A:$A,$A110,Sta!$F:$F,"&gt;1.5") + COUNTIFS(Sta!$B:$B,$A110,Sta!$F:$F,"&gt;1.5"))/$D110</f>
        <v>1</v>
      </c>
      <c r="I110" s="8">
        <f>COUNTIFS(Sta!$A:$A,$A110,Sta!$F:$F,"&gt;1.5")/$B110</f>
        <v>1</v>
      </c>
      <c r="J110" s="8">
        <f>COUNTIFS(Sta!$B:$B,$A110,Sta!$F:$F,"&gt;1.5")/$C110</f>
        <v>1</v>
      </c>
      <c r="K110" s="11">
        <f>(COUNTIFS(Sta!$A:$A,$A110,Sta!$F:$F,"&gt;2.5") + COUNTIFS(Sta!$B:$B,$A110,Sta!$F:$F,"&gt;2.5"))/$D110</f>
        <v>0.66666666666666663</v>
      </c>
      <c r="L110" s="8">
        <f>COUNTIFS(Sta!$A:$A,$A110,Sta!$F:$F,"&gt;2.5")/$B110</f>
        <v>0.5</v>
      </c>
      <c r="M110" s="8">
        <f>COUNTIFS(Sta!$B:$B,$A110,Sta!$F:$F,"&gt;2.5")/$C110</f>
        <v>1</v>
      </c>
      <c r="N110" s="11">
        <f>(COUNTIFS(Sta!$A:$A,$A110,Sta!$F:$F,"&gt;3.5") + COUNTIFS(Sta!$B:$B,$A110,Sta!$F:$F,"&gt;3.5"))/$D110</f>
        <v>0.66666666666666663</v>
      </c>
      <c r="O110" s="8">
        <f>COUNTIFS(Sta!$A:$A,$A110,Sta!$F:$F,"&gt;3.5")/$B110</f>
        <v>0.5</v>
      </c>
      <c r="P110" s="8">
        <f>COUNTIFS(Sta!$B:$B,$A110,Sta!$F:$F,"&gt;3.5")/$C110</f>
        <v>1</v>
      </c>
      <c r="Q110" s="11">
        <f>(COUNTIFS(Sta!$A:$A,$A110,Sta!$D:$D,"&gt;0.5")  + COUNTIFS(Sta!$B:$B,$A110,Sta!$E:$E,"&gt;0.5"))/$D110</f>
        <v>0.66666666666666663</v>
      </c>
      <c r="R110" s="8">
        <f>COUNTIFS(Sta!$A:$A,$A110,Sta!$D:$D,"&gt;0.5")/$B110</f>
        <v>0.5</v>
      </c>
      <c r="S110" s="8">
        <f>COUNTIFS(Sta!$B:$B,$A110,Sta!$E:$E,"&gt;0.5")/$C110</f>
        <v>1</v>
      </c>
      <c r="T110" s="11">
        <f>(COUNTIFS(Sta!$A:$A,$A110,Sta!$D:$D,"&gt;1.5")  + COUNTIFS(Sta!$B:$B,$A110,Sta!$E:$E,"&gt;1.5"))/$D110</f>
        <v>0</v>
      </c>
      <c r="U110" s="8">
        <f>COUNTIFS(Sta!$A:$A,$A110,Sta!$D:$D,"&gt;1.5")/$B110</f>
        <v>0</v>
      </c>
      <c r="V110" s="8">
        <f>COUNTIFS(Sta!$B:$B,$A110,Sta!$E:$E,"&gt;1.5")/$C110</f>
        <v>0</v>
      </c>
      <c r="W110" s="11">
        <f>(COUNTIFS(Sta!$A:$A,$A110,Sta!$E:E,"&gt;0.5") +COUNTIFS(Sta!$B:$B,$A110,Sta!$D:$D,"&gt;0.5"))/$D110</f>
        <v>1</v>
      </c>
      <c r="X110" s="8">
        <f>COUNTIFS(Sta!$A:$A,$A110,Sta!$E:$E,"&gt;0.5")/$B110</f>
        <v>1</v>
      </c>
      <c r="Y110" s="8">
        <f>COUNTIFS(Sta!$B:$B,$A110,Sta!$D:$D,"&gt;0.5")/$C110</f>
        <v>1</v>
      </c>
      <c r="Z110" s="11">
        <f>(COUNTIFS(Sta!$A:$A,$A110,Sta!$E:$E,"&gt;1.5")  + COUNTIFS(Sta!$B:$B,$A110,Sta!$D:$D,"&gt;1.5"))/$D110</f>
        <v>1</v>
      </c>
      <c r="AA110" s="8">
        <f>COUNTIFS(Sta!$A:$A,$A110,Sta!$E:$E,"&gt;1.5")/$B110</f>
        <v>1</v>
      </c>
      <c r="AB110" s="8">
        <f>COUNTIFS(Sta!$B:$B,$A110,Sta!$D:$D,"&gt;1.5")/$C110</f>
        <v>1</v>
      </c>
      <c r="AC110" s="11">
        <f>(COUNTIFS(Sta!$A:A,$A110,Sta!$G:$G,"y") + COUNTIFS(Sta!$B:B,$A110,Sta!$G:$G,"y"))/$D110</f>
        <v>0.66666666666666663</v>
      </c>
      <c r="AD110" s="8">
        <f>COUNTIFS(Sta!$A:A,$A110,Sta!$G:$G,"y")/$B110</f>
        <v>0.5</v>
      </c>
      <c r="AE110" s="16">
        <f>COUNTIFS(Sta!$B:B,$A110,Sta!$G:$G,"y")/$C110</f>
        <v>1</v>
      </c>
    </row>
    <row r="111" spans="1:31" x14ac:dyDescent="0.3">
      <c r="A111" t="s">
        <v>450</v>
      </c>
      <c r="B111" s="9">
        <f>COUNTIF(Sta!A:A,A111)</f>
        <v>10</v>
      </c>
      <c r="C111" s="4">
        <f>COUNTIF(Sta!B:B,A111)</f>
        <v>11</v>
      </c>
      <c r="D111" s="4">
        <f t="shared" si="3"/>
        <v>21</v>
      </c>
      <c r="E111" s="11">
        <f>(COUNTIFS(Sta!$A:$A,$A111,Sta!$F:$F,"&gt;0.5") + COUNTIFS(Sta!$B:$B,$A111,Sta!$F:$F,"&gt;0.5"))/$D111</f>
        <v>0.90476190476190477</v>
      </c>
      <c r="F111" s="8">
        <f>COUNTIFS(Sta!$A:$A,$A111,Sta!$F:$F,"&gt;0.5")/$B111</f>
        <v>0.8</v>
      </c>
      <c r="G111" s="8">
        <f>COUNTIFS(Sta!$B:$B,$A111,Sta!$F:$F,"&gt;0.5")/$C111</f>
        <v>1</v>
      </c>
      <c r="H111" s="11">
        <f>(COUNTIFS(Sta!$A:$A,$A111,Sta!$F:$F,"&gt;1.5") + COUNTIFS(Sta!$B:$B,$A111,Sta!$F:$F,"&gt;1.5"))/$D111</f>
        <v>0.5714285714285714</v>
      </c>
      <c r="I111" s="8">
        <f>COUNTIFS(Sta!$A:$A,$A111,Sta!$F:$F,"&gt;1.5")/$B111</f>
        <v>0.4</v>
      </c>
      <c r="J111" s="8">
        <f>COUNTIFS(Sta!$B:$B,$A111,Sta!$F:$F,"&gt;1.5")/$C111</f>
        <v>0.72727272727272729</v>
      </c>
      <c r="K111" s="11">
        <f>(COUNTIFS(Sta!$A:$A,$A111,Sta!$F:$F,"&gt;2.5") + COUNTIFS(Sta!$B:$B,$A111,Sta!$F:$F,"&gt;2.5"))/$D111</f>
        <v>0.19047619047619047</v>
      </c>
      <c r="L111" s="8">
        <f>COUNTIFS(Sta!$A:$A,$A111,Sta!$F:$F,"&gt;2.5")/$B111</f>
        <v>0.3</v>
      </c>
      <c r="M111" s="8">
        <f>COUNTIFS(Sta!$B:$B,$A111,Sta!$F:$F,"&gt;2.5")/$C111</f>
        <v>9.0909090909090912E-2</v>
      </c>
      <c r="N111" s="11">
        <f>(COUNTIFS(Sta!$A:$A,$A111,Sta!$F:$F,"&gt;3.5") + COUNTIFS(Sta!$B:$B,$A111,Sta!$F:$F,"&gt;3.5"))/$D111</f>
        <v>0</v>
      </c>
      <c r="O111" s="8">
        <f>COUNTIFS(Sta!$A:$A,$A111,Sta!$F:$F,"&gt;3.5")/$B111</f>
        <v>0</v>
      </c>
      <c r="P111" s="8">
        <f>COUNTIFS(Sta!$B:$B,$A111,Sta!$F:$F,"&gt;3.5")/$C111</f>
        <v>0</v>
      </c>
      <c r="Q111" s="11">
        <f>(COUNTIFS(Sta!$A:$A,$A111,Sta!$D:$D,"&gt;0.5")  + COUNTIFS(Sta!$B:$B,$A111,Sta!$E:$E,"&gt;0.5"))/$D111</f>
        <v>0.5714285714285714</v>
      </c>
      <c r="R111" s="8">
        <f>COUNTIFS(Sta!$A:$A,$A111,Sta!$D:$D,"&gt;0.5")/$B111</f>
        <v>0.6</v>
      </c>
      <c r="S111" s="8">
        <f>COUNTIFS(Sta!$B:$B,$A111,Sta!$E:$E,"&gt;0.5")/$C111</f>
        <v>0.54545454545454541</v>
      </c>
      <c r="T111" s="11">
        <f>(COUNTIFS(Sta!$A:$A,$A111,Sta!$D:$D,"&gt;1.5")  + COUNTIFS(Sta!$B:$B,$A111,Sta!$E:$E,"&gt;1.5"))/$D111</f>
        <v>0.2857142857142857</v>
      </c>
      <c r="U111" s="8">
        <f>COUNTIFS(Sta!$A:$A,$A111,Sta!$D:$D,"&gt;1.5")/$B111</f>
        <v>0.3</v>
      </c>
      <c r="V111" s="8">
        <f>COUNTIFS(Sta!$B:$B,$A111,Sta!$E:$E,"&gt;1.5")/$C111</f>
        <v>0.27272727272727271</v>
      </c>
      <c r="W111" s="11">
        <f>(COUNTIFS(Sta!$A:$A,$A111,Sta!$E:E,"&gt;0.5") +COUNTIFS(Sta!$B:$B,$A111,Sta!$D:$D,"&gt;0.5"))/$D111</f>
        <v>0.47619047619047616</v>
      </c>
      <c r="X111" s="8">
        <f>COUNTIFS(Sta!$A:$A,$A111,Sta!$E:$E,"&gt;0.5")/$B111</f>
        <v>0.3</v>
      </c>
      <c r="Y111" s="8">
        <f>COUNTIFS(Sta!$B:$B,$A111,Sta!$D:$D,"&gt;0.5")/$C111</f>
        <v>0.63636363636363635</v>
      </c>
      <c r="Z111" s="11">
        <f>(COUNTIFS(Sta!$A:$A,$A111,Sta!$E:$E,"&gt;1.5")  + COUNTIFS(Sta!$B:$B,$A111,Sta!$D:$D,"&gt;1.5"))/$D111</f>
        <v>0.19047619047619047</v>
      </c>
      <c r="AA111" s="8">
        <f>COUNTIFS(Sta!$A:$A,$A111,Sta!$E:$E,"&gt;1.5")/$B111</f>
        <v>0.1</v>
      </c>
      <c r="AB111" s="8">
        <f>COUNTIFS(Sta!$B:$B,$A111,Sta!$D:$D,"&gt;1.5")/$C111</f>
        <v>0.27272727272727271</v>
      </c>
      <c r="AC111" s="11">
        <f>(COUNTIFS(Sta!$A:A,$A111,Sta!$G:$G,"y") + COUNTIFS(Sta!$B:B,$A111,Sta!$G:$G,"y"))/$D111</f>
        <v>0.14285714285714285</v>
      </c>
      <c r="AD111" s="8">
        <f>COUNTIFS(Sta!$A:A,$A111,Sta!$G:$G,"y")/$B111</f>
        <v>0.1</v>
      </c>
      <c r="AE111" s="16">
        <f>COUNTIFS(Sta!$B:B,$A111,Sta!$G:$G,"y")/$C111</f>
        <v>0.18181818181818182</v>
      </c>
    </row>
    <row r="112" spans="1:31" x14ac:dyDescent="0.3">
      <c r="A112" t="s">
        <v>612</v>
      </c>
      <c r="B112" s="9">
        <f>COUNTIF(Sta!A:A,A112)</f>
        <v>3</v>
      </c>
      <c r="C112" s="4">
        <f>COUNTIF(Sta!B:B,A112)</f>
        <v>2</v>
      </c>
      <c r="D112" s="4">
        <f t="shared" si="3"/>
        <v>5</v>
      </c>
      <c r="E112" s="11">
        <f>(COUNTIFS(Sta!$A:$A,$A112,Sta!$F:$F,"&gt;0.5") + COUNTIFS(Sta!$B:$B,$A112,Sta!$F:$F,"&gt;0.5"))/$D112</f>
        <v>1</v>
      </c>
      <c r="F112" s="8">
        <f>COUNTIFS(Sta!$A:$A,$A112,Sta!$F:$F,"&gt;0.5")/$B112</f>
        <v>1</v>
      </c>
      <c r="G112" s="8">
        <f>COUNTIFS(Sta!$B:$B,$A112,Sta!$F:$F,"&gt;0.5")/$C112</f>
        <v>1</v>
      </c>
      <c r="H112" s="11">
        <f>(COUNTIFS(Sta!$A:$A,$A112,Sta!$F:$F,"&gt;1.5") + COUNTIFS(Sta!$B:$B,$A112,Sta!$F:$F,"&gt;1.5"))/$D112</f>
        <v>0.8</v>
      </c>
      <c r="I112" s="8">
        <f>COUNTIFS(Sta!$A:$A,$A112,Sta!$F:$F,"&gt;1.5")/$B112</f>
        <v>0.66666666666666663</v>
      </c>
      <c r="J112" s="8">
        <f>COUNTIFS(Sta!$B:$B,$A112,Sta!$F:$F,"&gt;1.5")/$C112</f>
        <v>1</v>
      </c>
      <c r="K112" s="11">
        <f>(COUNTIFS(Sta!$A:$A,$A112,Sta!$F:$F,"&gt;2.5") + COUNTIFS(Sta!$B:$B,$A112,Sta!$F:$F,"&gt;2.5"))/$D112</f>
        <v>0.2</v>
      </c>
      <c r="L112" s="8">
        <f>COUNTIFS(Sta!$A:$A,$A112,Sta!$F:$F,"&gt;2.5")/$B112</f>
        <v>0.33333333333333331</v>
      </c>
      <c r="M112" s="8">
        <f>COUNTIFS(Sta!$B:$B,$A112,Sta!$F:$F,"&gt;2.5")/$C112</f>
        <v>0</v>
      </c>
      <c r="N112" s="11">
        <f>(COUNTIFS(Sta!$A:$A,$A112,Sta!$F:$F,"&gt;3.5") + COUNTIFS(Sta!$B:$B,$A112,Sta!$F:$F,"&gt;3.5"))/$D112</f>
        <v>0.2</v>
      </c>
      <c r="O112" s="8">
        <f>COUNTIFS(Sta!$A:$A,$A112,Sta!$F:$F,"&gt;3.5")/$B112</f>
        <v>0.33333333333333331</v>
      </c>
      <c r="P112" s="8">
        <f>COUNTIFS(Sta!$B:$B,$A112,Sta!$F:$F,"&gt;3.5")/$C112</f>
        <v>0</v>
      </c>
      <c r="Q112" s="11">
        <f>(COUNTIFS(Sta!$A:$A,$A112,Sta!$D:$D,"&gt;0.5")  + COUNTIFS(Sta!$B:$B,$A112,Sta!$E:$E,"&gt;0.5"))/$D112</f>
        <v>0.6</v>
      </c>
      <c r="R112" s="8">
        <f>COUNTIFS(Sta!$A:$A,$A112,Sta!$D:$D,"&gt;0.5")/$B112</f>
        <v>0.66666666666666663</v>
      </c>
      <c r="S112" s="8">
        <f>COUNTIFS(Sta!$B:$B,$A112,Sta!$E:$E,"&gt;0.5")/$C112</f>
        <v>0.5</v>
      </c>
      <c r="T112" s="11">
        <f>(COUNTIFS(Sta!$A:$A,$A112,Sta!$D:$D,"&gt;1.5")  + COUNTIFS(Sta!$B:$B,$A112,Sta!$E:$E,"&gt;1.5"))/$D112</f>
        <v>0.4</v>
      </c>
      <c r="U112" s="8">
        <f>COUNTIFS(Sta!$A:$A,$A112,Sta!$D:$D,"&gt;1.5")/$B112</f>
        <v>0.33333333333333331</v>
      </c>
      <c r="V112" s="8">
        <f>COUNTIFS(Sta!$B:$B,$A112,Sta!$E:$E,"&gt;1.5")/$C112</f>
        <v>0.5</v>
      </c>
      <c r="W112" s="11">
        <f>(COUNTIFS(Sta!$A:$A,$A112,Sta!$E:E,"&gt;0.5") +COUNTIFS(Sta!$B:$B,$A112,Sta!$D:$D,"&gt;0.5"))/$D112</f>
        <v>0.8</v>
      </c>
      <c r="X112" s="8">
        <f>COUNTIFS(Sta!$A:$A,$A112,Sta!$E:$E,"&gt;0.5")/$B112</f>
        <v>1</v>
      </c>
      <c r="Y112" s="8">
        <f>COUNTIFS(Sta!$B:$B,$A112,Sta!$D:$D,"&gt;0.5")/$C112</f>
        <v>0.5</v>
      </c>
      <c r="Z112" s="11">
        <f>(COUNTIFS(Sta!$A:$A,$A112,Sta!$E:$E,"&gt;1.5")  + COUNTIFS(Sta!$B:$B,$A112,Sta!$D:$D,"&gt;1.5"))/$D112</f>
        <v>0.4</v>
      </c>
      <c r="AA112" s="8">
        <f>COUNTIFS(Sta!$A:$A,$A112,Sta!$E:$E,"&gt;1.5")/$B112</f>
        <v>0.33333333333333331</v>
      </c>
      <c r="AB112" s="8">
        <f>COUNTIFS(Sta!$B:$B,$A112,Sta!$D:$D,"&gt;1.5")/$C112</f>
        <v>0.5</v>
      </c>
      <c r="AC112" s="11">
        <f>(COUNTIFS(Sta!$A:A,$A112,Sta!$G:$G,"y") + COUNTIFS(Sta!$B:B,$A112,Sta!$G:$G,"y"))/$D112</f>
        <v>0.4</v>
      </c>
      <c r="AD112" s="8">
        <f>COUNTIFS(Sta!$A:A,$A112,Sta!$G:$G,"y")/$B112</f>
        <v>0.66666666666666663</v>
      </c>
      <c r="AE112" s="16">
        <f>COUNTIFS(Sta!$B:B,$A112,Sta!$G:$G,"y")/$C112</f>
        <v>0</v>
      </c>
    </row>
    <row r="113" spans="1:31" x14ac:dyDescent="0.3">
      <c r="A113" t="s">
        <v>474</v>
      </c>
      <c r="B113" s="9">
        <f>COUNTIF(Sta!A:A,A113)</f>
        <v>2</v>
      </c>
      <c r="C113" s="4">
        <f>COUNTIF(Sta!B:B,A113)</f>
        <v>1</v>
      </c>
      <c r="D113" s="4">
        <f t="shared" si="3"/>
        <v>3</v>
      </c>
      <c r="E113" s="11">
        <f>(COUNTIFS(Sta!$A:$A,$A113,Sta!$F:$F,"&gt;0.5") + COUNTIFS(Sta!$B:$B,$A113,Sta!$F:$F,"&gt;0.5"))/$D113</f>
        <v>0.66666666666666663</v>
      </c>
      <c r="F113" s="8">
        <f>COUNTIFS(Sta!$A:$A,$A113,Sta!$F:$F,"&gt;0.5")/$B113</f>
        <v>0.5</v>
      </c>
      <c r="G113" s="8">
        <f>COUNTIFS(Sta!$B:$B,$A113,Sta!$F:$F,"&gt;0.5")/$C113</f>
        <v>1</v>
      </c>
      <c r="H113" s="11">
        <f>(COUNTIFS(Sta!$A:$A,$A113,Sta!$F:$F,"&gt;1.5") + COUNTIFS(Sta!$B:$B,$A113,Sta!$F:$F,"&gt;1.5"))/$D113</f>
        <v>0</v>
      </c>
      <c r="I113" s="8">
        <f>COUNTIFS(Sta!$A:$A,$A113,Sta!$F:$F,"&gt;1.5")/$B113</f>
        <v>0</v>
      </c>
      <c r="J113" s="8">
        <f>COUNTIFS(Sta!$B:$B,$A113,Sta!$F:$F,"&gt;1.5")/$C113</f>
        <v>0</v>
      </c>
      <c r="K113" s="11">
        <f>(COUNTIFS(Sta!$A:$A,$A113,Sta!$F:$F,"&gt;2.5") + COUNTIFS(Sta!$B:$B,$A113,Sta!$F:$F,"&gt;2.5"))/$D113</f>
        <v>0</v>
      </c>
      <c r="L113" s="8">
        <f>COUNTIFS(Sta!$A:$A,$A113,Sta!$F:$F,"&gt;2.5")/$B113</f>
        <v>0</v>
      </c>
      <c r="M113" s="8">
        <f>COUNTIFS(Sta!$B:$B,$A113,Sta!$F:$F,"&gt;2.5")/$C113</f>
        <v>0</v>
      </c>
      <c r="N113" s="11">
        <f>(COUNTIFS(Sta!$A:$A,$A113,Sta!$F:$F,"&gt;3.5") + COUNTIFS(Sta!$B:$B,$A113,Sta!$F:$F,"&gt;3.5"))/$D113</f>
        <v>0</v>
      </c>
      <c r="O113" s="8">
        <f>COUNTIFS(Sta!$A:$A,$A113,Sta!$F:$F,"&gt;3.5")/$B113</f>
        <v>0</v>
      </c>
      <c r="P113" s="8">
        <f>COUNTIFS(Sta!$B:$B,$A113,Sta!$F:$F,"&gt;3.5")/$C113</f>
        <v>0</v>
      </c>
      <c r="Q113" s="11">
        <f>(COUNTIFS(Sta!$A:$A,$A113,Sta!$D:$D,"&gt;0.5")  + COUNTIFS(Sta!$B:$B,$A113,Sta!$E:$E,"&gt;0.5"))/$D113</f>
        <v>0.66666666666666663</v>
      </c>
      <c r="R113" s="8">
        <f>COUNTIFS(Sta!$A:$A,$A113,Sta!$D:$D,"&gt;0.5")/$B113</f>
        <v>0.5</v>
      </c>
      <c r="S113" s="8">
        <f>COUNTIFS(Sta!$B:$B,$A113,Sta!$E:$E,"&gt;0.5")/$C113</f>
        <v>1</v>
      </c>
      <c r="T113" s="11">
        <f>(COUNTIFS(Sta!$A:$A,$A113,Sta!$D:$D,"&gt;1.5")  + COUNTIFS(Sta!$B:$B,$A113,Sta!$E:$E,"&gt;1.5"))/$D113</f>
        <v>0</v>
      </c>
      <c r="U113" s="8">
        <f>COUNTIFS(Sta!$A:$A,$A113,Sta!$D:$D,"&gt;1.5")/$B113</f>
        <v>0</v>
      </c>
      <c r="V113" s="8">
        <f>COUNTIFS(Sta!$B:$B,$A113,Sta!$E:$E,"&gt;1.5")/$C113</f>
        <v>0</v>
      </c>
      <c r="W113" s="11">
        <f>(COUNTIFS(Sta!$A:$A,$A113,Sta!$E:E,"&gt;0.5") +COUNTIFS(Sta!$B:$B,$A113,Sta!$D:$D,"&gt;0.5"))/$D113</f>
        <v>0</v>
      </c>
      <c r="X113" s="8">
        <f>COUNTIFS(Sta!$A:$A,$A113,Sta!$E:$E,"&gt;0.5")/$B113</f>
        <v>0</v>
      </c>
      <c r="Y113" s="8">
        <f>COUNTIFS(Sta!$B:$B,$A113,Sta!$D:$D,"&gt;0.5")/$C113</f>
        <v>0</v>
      </c>
      <c r="Z113" s="11">
        <f>(COUNTIFS(Sta!$A:$A,$A113,Sta!$E:$E,"&gt;1.5")  + COUNTIFS(Sta!$B:$B,$A113,Sta!$D:$D,"&gt;1.5"))/$D113</f>
        <v>0</v>
      </c>
      <c r="AA113" s="8">
        <f>COUNTIFS(Sta!$A:$A,$A113,Sta!$E:$E,"&gt;1.5")/$B113</f>
        <v>0</v>
      </c>
      <c r="AB113" s="8">
        <f>COUNTIFS(Sta!$B:$B,$A113,Sta!$D:$D,"&gt;1.5")/$C113</f>
        <v>0</v>
      </c>
      <c r="AC113" s="11">
        <f>(COUNTIFS(Sta!$A:A,$A113,Sta!$G:$G,"y") + COUNTIFS(Sta!$B:B,$A113,Sta!$G:$G,"y"))/$D113</f>
        <v>0</v>
      </c>
      <c r="AD113" s="8">
        <f>COUNTIFS(Sta!$A:A,$A113,Sta!$G:$G,"y")/$B113</f>
        <v>0</v>
      </c>
      <c r="AE113" s="16">
        <f>COUNTIFS(Sta!$B:B,$A113,Sta!$G:$G,"y")/$C113</f>
        <v>0</v>
      </c>
    </row>
    <row r="114" spans="1:31" x14ac:dyDescent="0.3">
      <c r="A114" t="s">
        <v>492</v>
      </c>
      <c r="B114" s="9">
        <f>COUNTIF(Sta!A:A,A114)</f>
        <v>7</v>
      </c>
      <c r="C114" s="4">
        <f>COUNTIF(Sta!B:B,A114)</f>
        <v>6</v>
      </c>
      <c r="D114" s="4">
        <f t="shared" si="3"/>
        <v>13</v>
      </c>
      <c r="E114" s="11">
        <f>(COUNTIFS(Sta!$A:$A,$A114,Sta!$F:$F,"&gt;0.5") + COUNTIFS(Sta!$B:$B,$A114,Sta!$F:$F,"&gt;0.5"))/$D114</f>
        <v>0.92307692307692313</v>
      </c>
      <c r="F114" s="8">
        <f>COUNTIFS(Sta!$A:$A,$A114,Sta!$F:$F,"&gt;0.5")/$B114</f>
        <v>0.8571428571428571</v>
      </c>
      <c r="G114" s="8">
        <f>COUNTIFS(Sta!$B:$B,$A114,Sta!$F:$F,"&gt;0.5")/$C114</f>
        <v>1</v>
      </c>
      <c r="H114" s="11">
        <f>(COUNTIFS(Sta!$A:$A,$A114,Sta!$F:$F,"&gt;1.5") + COUNTIFS(Sta!$B:$B,$A114,Sta!$F:$F,"&gt;1.5"))/$D114</f>
        <v>0.84615384615384615</v>
      </c>
      <c r="I114" s="8">
        <f>COUNTIFS(Sta!$A:$A,$A114,Sta!$F:$F,"&gt;1.5")/$B114</f>
        <v>0.8571428571428571</v>
      </c>
      <c r="J114" s="8">
        <f>COUNTIFS(Sta!$B:$B,$A114,Sta!$F:$F,"&gt;1.5")/$C114</f>
        <v>0.83333333333333337</v>
      </c>
      <c r="K114" s="11">
        <f>(COUNTIFS(Sta!$A:$A,$A114,Sta!$F:$F,"&gt;2.5") + COUNTIFS(Sta!$B:$B,$A114,Sta!$F:$F,"&gt;2.5"))/$D114</f>
        <v>0.61538461538461542</v>
      </c>
      <c r="L114" s="8">
        <f>COUNTIFS(Sta!$A:$A,$A114,Sta!$F:$F,"&gt;2.5")/$B114</f>
        <v>0.42857142857142855</v>
      </c>
      <c r="M114" s="8">
        <f>COUNTIFS(Sta!$B:$B,$A114,Sta!$F:$F,"&gt;2.5")/$C114</f>
        <v>0.83333333333333337</v>
      </c>
      <c r="N114" s="11">
        <f>(COUNTIFS(Sta!$A:$A,$A114,Sta!$F:$F,"&gt;3.5") + COUNTIFS(Sta!$B:$B,$A114,Sta!$F:$F,"&gt;3.5"))/$D114</f>
        <v>0.30769230769230771</v>
      </c>
      <c r="O114" s="8">
        <f>COUNTIFS(Sta!$A:$A,$A114,Sta!$F:$F,"&gt;3.5")/$B114</f>
        <v>0.14285714285714285</v>
      </c>
      <c r="P114" s="8">
        <f>COUNTIFS(Sta!$B:$B,$A114,Sta!$F:$F,"&gt;3.5")/$C114</f>
        <v>0.5</v>
      </c>
      <c r="Q114" s="11">
        <f>(COUNTIFS(Sta!$A:$A,$A114,Sta!$D:$D,"&gt;0.5")  + COUNTIFS(Sta!$B:$B,$A114,Sta!$E:$E,"&gt;0.5"))/$D114</f>
        <v>0.76923076923076927</v>
      </c>
      <c r="R114" s="8">
        <f>COUNTIFS(Sta!$A:$A,$A114,Sta!$D:$D,"&gt;0.5")/$B114</f>
        <v>0.8571428571428571</v>
      </c>
      <c r="S114" s="8">
        <f>COUNTIFS(Sta!$B:$B,$A114,Sta!$E:$E,"&gt;0.5")/$C114</f>
        <v>0.66666666666666663</v>
      </c>
      <c r="T114" s="11">
        <f>(COUNTIFS(Sta!$A:$A,$A114,Sta!$D:$D,"&gt;1.5")  + COUNTIFS(Sta!$B:$B,$A114,Sta!$E:$E,"&gt;1.5"))/$D114</f>
        <v>0.23076923076923078</v>
      </c>
      <c r="U114" s="8">
        <f>COUNTIFS(Sta!$A:$A,$A114,Sta!$D:$D,"&gt;1.5")/$B114</f>
        <v>0.14285714285714285</v>
      </c>
      <c r="V114" s="8">
        <f>COUNTIFS(Sta!$B:$B,$A114,Sta!$E:$E,"&gt;1.5")/$C114</f>
        <v>0.33333333333333331</v>
      </c>
      <c r="W114" s="11">
        <f>(COUNTIFS(Sta!$A:$A,$A114,Sta!$E:E,"&gt;0.5") +COUNTIFS(Sta!$B:$B,$A114,Sta!$D:$D,"&gt;0.5"))/$D114</f>
        <v>0.84615384615384615</v>
      </c>
      <c r="X114" s="8">
        <f>COUNTIFS(Sta!$A:$A,$A114,Sta!$E:$E,"&gt;0.5")/$B114</f>
        <v>0.7142857142857143</v>
      </c>
      <c r="Y114" s="8">
        <f>COUNTIFS(Sta!$B:$B,$A114,Sta!$D:$D,"&gt;0.5")/$C114</f>
        <v>1</v>
      </c>
      <c r="Z114" s="11">
        <f>(COUNTIFS(Sta!$A:$A,$A114,Sta!$E:$E,"&gt;1.5")  + COUNTIFS(Sta!$B:$B,$A114,Sta!$D:$D,"&gt;1.5"))/$D114</f>
        <v>0.53846153846153844</v>
      </c>
      <c r="AA114" s="8">
        <f>COUNTIFS(Sta!$A:$A,$A114,Sta!$E:$E,"&gt;1.5")/$B114</f>
        <v>0.42857142857142855</v>
      </c>
      <c r="AB114" s="8">
        <f>COUNTIFS(Sta!$B:$B,$A114,Sta!$D:$D,"&gt;1.5")/$C114</f>
        <v>0.66666666666666663</v>
      </c>
      <c r="AC114" s="11">
        <f>(COUNTIFS(Sta!$A:A,$A114,Sta!$G:$G,"y") + COUNTIFS(Sta!$B:B,$A114,Sta!$G:$G,"y"))/$D114</f>
        <v>0.69230769230769229</v>
      </c>
      <c r="AD114" s="8">
        <f>COUNTIFS(Sta!$A:A,$A114,Sta!$G:$G,"y")/$B114</f>
        <v>0.7142857142857143</v>
      </c>
      <c r="AE114" s="16">
        <f>COUNTIFS(Sta!$B:B,$A114,Sta!$G:$G,"y")/$C114</f>
        <v>0.66666666666666663</v>
      </c>
    </row>
    <row r="115" spans="1:31" x14ac:dyDescent="0.3">
      <c r="A115" t="s">
        <v>199</v>
      </c>
      <c r="B115" s="9">
        <f>COUNTIF(Sta!A:A,A115)</f>
        <v>1</v>
      </c>
      <c r="C115" s="4">
        <f>COUNTIF(Sta!B:B,A115)</f>
        <v>1</v>
      </c>
      <c r="D115" s="4">
        <f t="shared" si="3"/>
        <v>2</v>
      </c>
      <c r="E115" s="11">
        <f>(COUNTIFS(Sta!$A:$A,$A115,Sta!$F:$F,"&gt;0.5") + COUNTIFS(Sta!$B:$B,$A115,Sta!$F:$F,"&gt;0.5"))/$D115</f>
        <v>1</v>
      </c>
      <c r="F115" s="8">
        <f>COUNTIFS(Sta!$A:$A,$A115,Sta!$F:$F,"&gt;0.5")/$B115</f>
        <v>1</v>
      </c>
      <c r="G115" s="8">
        <f>COUNTIFS(Sta!$B:$B,$A115,Sta!$F:$F,"&gt;0.5")/$C115</f>
        <v>1</v>
      </c>
      <c r="H115" s="11">
        <f>(COUNTIFS(Sta!$A:$A,$A115,Sta!$F:$F,"&gt;1.5") + COUNTIFS(Sta!$B:$B,$A115,Sta!$F:$F,"&gt;1.5"))/$D115</f>
        <v>1</v>
      </c>
      <c r="I115" s="8">
        <f>COUNTIFS(Sta!$A:$A,$A115,Sta!$F:$F,"&gt;1.5")/$B115</f>
        <v>1</v>
      </c>
      <c r="J115" s="8">
        <f>COUNTIFS(Sta!$B:$B,$A115,Sta!$F:$F,"&gt;1.5")/$C115</f>
        <v>1</v>
      </c>
      <c r="K115" s="11">
        <f>(COUNTIFS(Sta!$A:$A,$A115,Sta!$F:$F,"&gt;2.5") + COUNTIFS(Sta!$B:$B,$A115,Sta!$F:$F,"&gt;2.5"))/$D115</f>
        <v>1</v>
      </c>
      <c r="L115" s="8">
        <f>COUNTIFS(Sta!$A:$A,$A115,Sta!$F:$F,"&gt;2.5")/$B115</f>
        <v>1</v>
      </c>
      <c r="M115" s="8">
        <f>COUNTIFS(Sta!$B:$B,$A115,Sta!$F:$F,"&gt;2.5")/$C115</f>
        <v>1</v>
      </c>
      <c r="N115" s="11">
        <f>(COUNTIFS(Sta!$A:$A,$A115,Sta!$F:$F,"&gt;3.5") + COUNTIFS(Sta!$B:$B,$A115,Sta!$F:$F,"&gt;3.5"))/$D115</f>
        <v>0.5</v>
      </c>
      <c r="O115" s="8">
        <f>COUNTIFS(Sta!$A:$A,$A115,Sta!$F:$F,"&gt;3.5")/$B115</f>
        <v>1</v>
      </c>
      <c r="P115" s="8">
        <f>COUNTIFS(Sta!$B:$B,$A115,Sta!$F:$F,"&gt;3.5")/$C115</f>
        <v>0</v>
      </c>
      <c r="Q115" s="11">
        <f>(COUNTIFS(Sta!$A:$A,$A115,Sta!$D:$D,"&gt;0.5")  + COUNTIFS(Sta!$B:$B,$A115,Sta!$E:$E,"&gt;0.5"))/$D115</f>
        <v>1</v>
      </c>
      <c r="R115" s="8">
        <f>COUNTIFS(Sta!$A:$A,$A115,Sta!$D:$D,"&gt;0.5")/$B115</f>
        <v>1</v>
      </c>
      <c r="S115" s="8">
        <f>COUNTIFS(Sta!$B:$B,$A115,Sta!$E:$E,"&gt;0.5")/$C115</f>
        <v>1</v>
      </c>
      <c r="T115" s="11">
        <f>(COUNTIFS(Sta!$A:$A,$A115,Sta!$D:$D,"&gt;1.5")  + COUNTIFS(Sta!$B:$B,$A115,Sta!$E:$E,"&gt;1.5"))/$D115</f>
        <v>1</v>
      </c>
      <c r="U115" s="8">
        <f>COUNTIFS(Sta!$A:$A,$A115,Sta!$D:$D,"&gt;1.5")/$B115</f>
        <v>1</v>
      </c>
      <c r="V115" s="8">
        <f>COUNTIFS(Sta!$B:$B,$A115,Sta!$E:$E,"&gt;1.5")/$C115</f>
        <v>1</v>
      </c>
      <c r="W115" s="11">
        <f>(COUNTIFS(Sta!$A:$A,$A115,Sta!$E:E,"&gt;0.5") +COUNTIFS(Sta!$B:$B,$A115,Sta!$D:$D,"&gt;0.5"))/$D115</f>
        <v>1</v>
      </c>
      <c r="X115" s="8">
        <f>COUNTIFS(Sta!$A:$A,$A115,Sta!$E:$E,"&gt;0.5")/$B115</f>
        <v>1</v>
      </c>
      <c r="Y115" s="8">
        <f>COUNTIFS(Sta!$B:$B,$A115,Sta!$D:$D,"&gt;0.5")/$C115</f>
        <v>1</v>
      </c>
      <c r="Z115" s="11">
        <f>(COUNTIFS(Sta!$A:$A,$A115,Sta!$E:$E,"&gt;1.5")  + COUNTIFS(Sta!$B:$B,$A115,Sta!$D:$D,"&gt;1.5"))/$D115</f>
        <v>0</v>
      </c>
      <c r="AA115" s="8">
        <f>COUNTIFS(Sta!$A:$A,$A115,Sta!$E:$E,"&gt;1.5")/$B115</f>
        <v>0</v>
      </c>
      <c r="AB115" s="8">
        <f>COUNTIFS(Sta!$B:$B,$A115,Sta!$D:$D,"&gt;1.5")/$C115</f>
        <v>0</v>
      </c>
      <c r="AC115" s="11">
        <f>(COUNTIFS(Sta!$A:A,$A115,Sta!$G:$G,"y") + COUNTIFS(Sta!$B:B,$A115,Sta!$G:$G,"y"))/$D115</f>
        <v>1</v>
      </c>
      <c r="AD115" s="8">
        <f>COUNTIFS(Sta!$A:A,$A115,Sta!$G:$G,"y")/$B115</f>
        <v>1</v>
      </c>
      <c r="AE115" s="16">
        <f>COUNTIFS(Sta!$B:B,$A115,Sta!$G:$G,"y")/$C115</f>
        <v>1</v>
      </c>
    </row>
    <row r="116" spans="1:31" x14ac:dyDescent="0.3">
      <c r="A116" t="s">
        <v>361</v>
      </c>
      <c r="B116" s="9">
        <f>COUNTIF(Sta!A:A,A116)</f>
        <v>1</v>
      </c>
      <c r="C116" s="4">
        <f>COUNTIF(Sta!B:B,A116)</f>
        <v>2</v>
      </c>
      <c r="D116" s="4">
        <f t="shared" si="3"/>
        <v>3</v>
      </c>
      <c r="E116" s="11">
        <f>(COUNTIFS(Sta!$A:$A,$A116,Sta!$F:$F,"&gt;0.5") + COUNTIFS(Sta!$B:$B,$A116,Sta!$F:$F,"&gt;0.5"))/$D116</f>
        <v>0.66666666666666663</v>
      </c>
      <c r="F116" s="8">
        <f>COUNTIFS(Sta!$A:$A,$A116,Sta!$F:$F,"&gt;0.5")/$B116</f>
        <v>0</v>
      </c>
      <c r="G116" s="8">
        <f>COUNTIFS(Sta!$B:$B,$A116,Sta!$F:$F,"&gt;0.5")/$C116</f>
        <v>1</v>
      </c>
      <c r="H116" s="11">
        <f>(COUNTIFS(Sta!$A:$A,$A116,Sta!$F:$F,"&gt;1.5") + COUNTIFS(Sta!$B:$B,$A116,Sta!$F:$F,"&gt;1.5"))/$D116</f>
        <v>0.66666666666666663</v>
      </c>
      <c r="I116" s="8">
        <f>COUNTIFS(Sta!$A:$A,$A116,Sta!$F:$F,"&gt;1.5")/$B116</f>
        <v>0</v>
      </c>
      <c r="J116" s="8">
        <f>COUNTIFS(Sta!$B:$B,$A116,Sta!$F:$F,"&gt;1.5")/$C116</f>
        <v>1</v>
      </c>
      <c r="K116" s="11">
        <f>(COUNTIFS(Sta!$A:$A,$A116,Sta!$F:$F,"&gt;2.5") + COUNTIFS(Sta!$B:$B,$A116,Sta!$F:$F,"&gt;2.5"))/$D116</f>
        <v>0.66666666666666663</v>
      </c>
      <c r="L116" s="8">
        <f>COUNTIFS(Sta!$A:$A,$A116,Sta!$F:$F,"&gt;2.5")/$B116</f>
        <v>0</v>
      </c>
      <c r="M116" s="8">
        <f>COUNTIFS(Sta!$B:$B,$A116,Sta!$F:$F,"&gt;2.5")/$C116</f>
        <v>1</v>
      </c>
      <c r="N116" s="11">
        <f>(COUNTIFS(Sta!$A:$A,$A116,Sta!$F:$F,"&gt;3.5") + COUNTIFS(Sta!$B:$B,$A116,Sta!$F:$F,"&gt;3.5"))/$D116</f>
        <v>0</v>
      </c>
      <c r="O116" s="8">
        <f>COUNTIFS(Sta!$A:$A,$A116,Sta!$F:$F,"&gt;3.5")/$B116</f>
        <v>0</v>
      </c>
      <c r="P116" s="8">
        <f>COUNTIFS(Sta!$B:$B,$A116,Sta!$F:$F,"&gt;3.5")/$C116</f>
        <v>0</v>
      </c>
      <c r="Q116" s="11">
        <f>(COUNTIFS(Sta!$A:$A,$A116,Sta!$D:$D,"&gt;0.5")  + COUNTIFS(Sta!$B:$B,$A116,Sta!$E:$E,"&gt;0.5"))/$D116</f>
        <v>0</v>
      </c>
      <c r="R116" s="8">
        <f>COUNTIFS(Sta!$A:$A,$A116,Sta!$D:$D,"&gt;0.5")/$B116</f>
        <v>0</v>
      </c>
      <c r="S116" s="8">
        <f>COUNTIFS(Sta!$B:$B,$A116,Sta!$E:$E,"&gt;0.5")/$C116</f>
        <v>0</v>
      </c>
      <c r="T116" s="11">
        <f>(COUNTIFS(Sta!$A:$A,$A116,Sta!$D:$D,"&gt;1.5")  + COUNTIFS(Sta!$B:$B,$A116,Sta!$E:$E,"&gt;1.5"))/$D116</f>
        <v>0</v>
      </c>
      <c r="U116" s="8">
        <f>COUNTIFS(Sta!$A:$A,$A116,Sta!$D:$D,"&gt;1.5")/$B116</f>
        <v>0</v>
      </c>
      <c r="V116" s="8">
        <f>COUNTIFS(Sta!$B:$B,$A116,Sta!$E:$E,"&gt;1.5")/$C116</f>
        <v>0</v>
      </c>
      <c r="W116" s="11">
        <f>(COUNTIFS(Sta!$A:$A,$A116,Sta!$E:E,"&gt;0.5") +COUNTIFS(Sta!$B:$B,$A116,Sta!$D:$D,"&gt;0.5"))/$D116</f>
        <v>0.66666666666666663</v>
      </c>
      <c r="X116" s="8">
        <f>COUNTIFS(Sta!$A:$A,$A116,Sta!$E:$E,"&gt;0.5")/$B116</f>
        <v>0</v>
      </c>
      <c r="Y116" s="8">
        <f>COUNTIFS(Sta!$B:$B,$A116,Sta!$D:$D,"&gt;0.5")/$C116</f>
        <v>1</v>
      </c>
      <c r="Z116" s="11">
        <f>(COUNTIFS(Sta!$A:$A,$A116,Sta!$E:$E,"&gt;1.5")  + COUNTIFS(Sta!$B:$B,$A116,Sta!$D:$D,"&gt;1.5"))/$D116</f>
        <v>0.66666666666666663</v>
      </c>
      <c r="AA116" s="8">
        <f>COUNTIFS(Sta!$A:$A,$A116,Sta!$E:$E,"&gt;1.5")/$B116</f>
        <v>0</v>
      </c>
      <c r="AB116" s="8">
        <f>COUNTIFS(Sta!$B:$B,$A116,Sta!$D:$D,"&gt;1.5")/$C116</f>
        <v>1</v>
      </c>
      <c r="AC116" s="11">
        <f>(COUNTIFS(Sta!$A:A,$A116,Sta!$G:$G,"y") + COUNTIFS(Sta!$B:B,$A116,Sta!$G:$G,"y"))/$D116</f>
        <v>0</v>
      </c>
      <c r="AD116" s="8">
        <f>COUNTIFS(Sta!$A:A,$A116,Sta!$G:$G,"y")/$B116</f>
        <v>0</v>
      </c>
      <c r="AE116" s="16">
        <f>COUNTIFS(Sta!$B:B,$A116,Sta!$G:$G,"y")/$C116</f>
        <v>0</v>
      </c>
    </row>
    <row r="117" spans="1:31" x14ac:dyDescent="0.3">
      <c r="A117" t="s">
        <v>272</v>
      </c>
      <c r="B117" s="9">
        <f>COUNTIF(Sta!A:A,A117)</f>
        <v>0</v>
      </c>
      <c r="C117" s="4">
        <f>COUNTIF(Sta!B:B,A117)</f>
        <v>1</v>
      </c>
      <c r="D117" s="4">
        <f t="shared" si="3"/>
        <v>1</v>
      </c>
      <c r="E117" s="11">
        <f>(COUNTIFS(Sta!$A:$A,$A117,Sta!$F:$F,"&gt;0.5") + COUNTIFS(Sta!$B:$B,$A117,Sta!$F:$F,"&gt;0.5"))/$D117</f>
        <v>1</v>
      </c>
      <c r="F117" s="8" t="e">
        <f>COUNTIFS(Sta!$A:$A,$A117,Sta!$F:$F,"&gt;0.5")/$B117</f>
        <v>#DIV/0!</v>
      </c>
      <c r="G117" s="8">
        <f>COUNTIFS(Sta!$B:$B,$A117,Sta!$F:$F,"&gt;0.5")/$C117</f>
        <v>1</v>
      </c>
      <c r="H117" s="11">
        <f>(COUNTIFS(Sta!$A:$A,$A117,Sta!$F:$F,"&gt;1.5") + COUNTIFS(Sta!$B:$B,$A117,Sta!$F:$F,"&gt;1.5"))/$D117</f>
        <v>1</v>
      </c>
      <c r="I117" s="8" t="e">
        <f>COUNTIFS(Sta!$A:$A,$A117,Sta!$F:$F,"&gt;1.5")/$B117</f>
        <v>#DIV/0!</v>
      </c>
      <c r="J117" s="8">
        <f>COUNTIFS(Sta!$B:$B,$A117,Sta!$F:$F,"&gt;1.5")/$C117</f>
        <v>1</v>
      </c>
      <c r="K117" s="11">
        <f>(COUNTIFS(Sta!$A:$A,$A117,Sta!$F:$F,"&gt;2.5") + COUNTIFS(Sta!$B:$B,$A117,Sta!$F:$F,"&gt;2.5"))/$D117</f>
        <v>1</v>
      </c>
      <c r="L117" s="8" t="e">
        <f>COUNTIFS(Sta!$A:$A,$A117,Sta!$F:$F,"&gt;2.5")/$B117</f>
        <v>#DIV/0!</v>
      </c>
      <c r="M117" s="8">
        <f>COUNTIFS(Sta!$B:$B,$A117,Sta!$F:$F,"&gt;2.5")/$C117</f>
        <v>1</v>
      </c>
      <c r="N117" s="11">
        <f>(COUNTIFS(Sta!$A:$A,$A117,Sta!$F:$F,"&gt;3.5") + COUNTIFS(Sta!$B:$B,$A117,Sta!$F:$F,"&gt;3.5"))/$D117</f>
        <v>0</v>
      </c>
      <c r="O117" s="8" t="e">
        <f>COUNTIFS(Sta!$A:$A,$A117,Sta!$F:$F,"&gt;3.5")/$B117</f>
        <v>#DIV/0!</v>
      </c>
      <c r="P117" s="8">
        <f>COUNTIFS(Sta!$B:$B,$A117,Sta!$F:$F,"&gt;3.5")/$C117</f>
        <v>0</v>
      </c>
      <c r="Q117" s="11">
        <f>(COUNTIFS(Sta!$A:$A,$A117,Sta!$D:$D,"&gt;0.5")  + COUNTIFS(Sta!$B:$B,$A117,Sta!$E:$E,"&gt;0.5"))/$D117</f>
        <v>0</v>
      </c>
      <c r="R117" s="8" t="e">
        <f>COUNTIFS(Sta!$A:$A,$A117,Sta!$D:$D,"&gt;0.5")/$B117</f>
        <v>#DIV/0!</v>
      </c>
      <c r="S117" s="8">
        <f>COUNTIFS(Sta!$B:$B,$A117,Sta!$E:$E,"&gt;0.5")/$C117</f>
        <v>0</v>
      </c>
      <c r="T117" s="11">
        <f>(COUNTIFS(Sta!$A:$A,$A117,Sta!$D:$D,"&gt;1.5")  + COUNTIFS(Sta!$B:$B,$A117,Sta!$E:$E,"&gt;1.5"))/$D117</f>
        <v>0</v>
      </c>
      <c r="U117" s="8" t="e">
        <f>COUNTIFS(Sta!$A:$A,$A117,Sta!$D:$D,"&gt;1.5")/$B117</f>
        <v>#DIV/0!</v>
      </c>
      <c r="V117" s="8">
        <f>COUNTIFS(Sta!$B:$B,$A117,Sta!$E:$E,"&gt;1.5")/$C117</f>
        <v>0</v>
      </c>
      <c r="W117" s="11">
        <f>(COUNTIFS(Sta!$A:$A,$A117,Sta!$E:E,"&gt;0.5") +COUNTIFS(Sta!$B:$B,$A117,Sta!$D:$D,"&gt;0.5"))/$D117</f>
        <v>1</v>
      </c>
      <c r="X117" s="8" t="e">
        <f>COUNTIFS(Sta!$A:$A,$A117,Sta!$E:$E,"&gt;0.5")/$B117</f>
        <v>#DIV/0!</v>
      </c>
      <c r="Y117" s="8">
        <f>COUNTIFS(Sta!$B:$B,$A117,Sta!$D:$D,"&gt;0.5")/$C117</f>
        <v>1</v>
      </c>
      <c r="Z117" s="11">
        <f>(COUNTIFS(Sta!$A:$A,$A117,Sta!$E:$E,"&gt;1.5")  + COUNTIFS(Sta!$B:$B,$A117,Sta!$D:$D,"&gt;1.5"))/$D117</f>
        <v>1</v>
      </c>
      <c r="AA117" s="8" t="e">
        <f>COUNTIFS(Sta!$A:$A,$A117,Sta!$E:$E,"&gt;1.5")/$B117</f>
        <v>#DIV/0!</v>
      </c>
      <c r="AB117" s="8">
        <f>COUNTIFS(Sta!$B:$B,$A117,Sta!$D:$D,"&gt;1.5")/$C117</f>
        <v>1</v>
      </c>
      <c r="AC117" s="11">
        <f>(COUNTIFS(Sta!$A:A,$A117,Sta!$G:$G,"y") + COUNTIFS(Sta!$B:B,$A117,Sta!$G:$G,"y"))/$D117</f>
        <v>0</v>
      </c>
      <c r="AD117" s="8" t="e">
        <f>COUNTIFS(Sta!$A:A,$A117,Sta!$G:$G,"y")/$B117</f>
        <v>#DIV/0!</v>
      </c>
      <c r="AE117" s="16">
        <f>COUNTIFS(Sta!$B:B,$A117,Sta!$G:$G,"y")/$C117</f>
        <v>0</v>
      </c>
    </row>
    <row r="118" spans="1:31" x14ac:dyDescent="0.3">
      <c r="A118" t="s">
        <v>10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1" t="e">
        <f>(COUNTIFS(Sta!$A:$A,$A118,Sta!$F:$F,"&gt;0.5") + COUNTIFS(Sta!$B:$B,$A118,Sta!$F:$F,"&gt;0.5"))/$D118</f>
        <v>#DIV/0!</v>
      </c>
      <c r="F118" s="8" t="e">
        <f>COUNTIFS(Sta!$A:$A,$A118,Sta!$F:$F,"&gt;0.5")/$B118</f>
        <v>#DIV/0!</v>
      </c>
      <c r="G118" s="8" t="e">
        <f>COUNTIFS(Sta!$B:$B,$A118,Sta!$F:$F,"&gt;0.5")/$C118</f>
        <v>#DIV/0!</v>
      </c>
      <c r="H118" s="11" t="e">
        <f>(COUNTIFS(Sta!$A:$A,$A118,Sta!$F:$F,"&gt;1.5") + COUNTIFS(Sta!$B:$B,$A118,Sta!$F:$F,"&gt;1.5"))/$D118</f>
        <v>#DIV/0!</v>
      </c>
      <c r="I118" s="8" t="e">
        <f>COUNTIFS(Sta!$A:$A,$A118,Sta!$F:$F,"&gt;1.5")/$B118</f>
        <v>#DIV/0!</v>
      </c>
      <c r="J118" s="8" t="e">
        <f>COUNTIFS(Sta!$B:$B,$A118,Sta!$F:$F,"&gt;1.5")/$C118</f>
        <v>#DIV/0!</v>
      </c>
      <c r="K118" s="11" t="e">
        <f>(COUNTIFS(Sta!$A:$A,$A118,Sta!$F:$F,"&gt;2.5") + COUNTIFS(Sta!$B:$B,$A118,Sta!$F:$F,"&gt;2.5"))/$D118</f>
        <v>#DIV/0!</v>
      </c>
      <c r="L118" s="8" t="e">
        <f>COUNTIFS(Sta!$A:$A,$A118,Sta!$F:$F,"&gt;2.5")/$B118</f>
        <v>#DIV/0!</v>
      </c>
      <c r="M118" s="8" t="e">
        <f>COUNTIFS(Sta!$B:$B,$A118,Sta!$F:$F,"&gt;2.5")/$C118</f>
        <v>#DIV/0!</v>
      </c>
      <c r="N118" s="11" t="e">
        <f>(COUNTIFS(Sta!$A:$A,$A118,Sta!$F:$F,"&gt;3.5") + COUNTIFS(Sta!$B:$B,$A118,Sta!$F:$F,"&gt;3.5"))/$D118</f>
        <v>#DIV/0!</v>
      </c>
      <c r="O118" s="8" t="e">
        <f>COUNTIFS(Sta!$A:$A,$A118,Sta!$F:$F,"&gt;3.5")/$B118</f>
        <v>#DIV/0!</v>
      </c>
      <c r="P118" s="8" t="e">
        <f>COUNTIFS(Sta!$B:$B,$A118,Sta!$F:$F,"&gt;3.5")/$C118</f>
        <v>#DIV/0!</v>
      </c>
      <c r="Q118" s="11" t="e">
        <f>(COUNTIFS(Sta!$A:$A,$A118,Sta!$D:$D,"&gt;0.5")  + COUNTIFS(Sta!$B:$B,$A118,Sta!$E:$E,"&gt;0.5"))/$D118</f>
        <v>#DIV/0!</v>
      </c>
      <c r="R118" s="8" t="e">
        <f>COUNTIFS(Sta!$A:$A,$A118,Sta!$D:$D,"&gt;0.5")/$B118</f>
        <v>#DIV/0!</v>
      </c>
      <c r="S118" s="8" t="e">
        <f>COUNTIFS(Sta!$B:$B,$A118,Sta!$E:$E,"&gt;0.5")/$C118</f>
        <v>#DIV/0!</v>
      </c>
      <c r="T118" s="11" t="e">
        <f>(COUNTIFS(Sta!$A:$A,$A118,Sta!$D:$D,"&gt;1.5")  + COUNTIFS(Sta!$B:$B,$A118,Sta!$E:$E,"&gt;1.5"))/$D118</f>
        <v>#DIV/0!</v>
      </c>
      <c r="U118" s="8" t="e">
        <f>COUNTIFS(Sta!$A:$A,$A118,Sta!$D:$D,"&gt;1.5")/$B118</f>
        <v>#DIV/0!</v>
      </c>
      <c r="V118" s="8" t="e">
        <f>COUNTIFS(Sta!$B:$B,$A118,Sta!$E:$E,"&gt;1.5")/$C118</f>
        <v>#DIV/0!</v>
      </c>
      <c r="W118" s="11" t="e">
        <f>(COUNTIFS(Sta!$A:$A,$A118,Sta!$E:E,"&gt;0.5") +COUNTIFS(Sta!$B:$B,$A118,Sta!$D:$D,"&gt;0.5"))/$D118</f>
        <v>#DIV/0!</v>
      </c>
      <c r="X118" s="8" t="e">
        <f>COUNTIFS(Sta!$A:$A,$A118,Sta!$E:$E,"&gt;0.5")/$B118</f>
        <v>#DIV/0!</v>
      </c>
      <c r="Y118" s="8" t="e">
        <f>COUNTIFS(Sta!$B:$B,$A118,Sta!$D:$D,"&gt;0.5")/$C118</f>
        <v>#DIV/0!</v>
      </c>
      <c r="Z118" s="11" t="e">
        <f>(COUNTIFS(Sta!$A:$A,$A118,Sta!$E:$E,"&gt;1.5")  + COUNTIFS(Sta!$B:$B,$A118,Sta!$D:$D,"&gt;1.5"))/$D118</f>
        <v>#DIV/0!</v>
      </c>
      <c r="AA118" s="8" t="e">
        <f>COUNTIFS(Sta!$A:$A,$A118,Sta!$E:$E,"&gt;1.5")/$B118</f>
        <v>#DIV/0!</v>
      </c>
      <c r="AB118" s="8" t="e">
        <f>COUNTIFS(Sta!$B:$B,$A118,Sta!$D:$D,"&gt;1.5")/$C118</f>
        <v>#DIV/0!</v>
      </c>
      <c r="AC118" s="11" t="e">
        <f>(COUNTIFS(Sta!$A:A,$A118,Sta!$G:$G,"y") + COUNTIFS(Sta!$B:B,$A118,Sta!$G:$G,"y"))/$D118</f>
        <v>#DIV/0!</v>
      </c>
      <c r="AD118" s="8" t="e">
        <f>COUNTIFS(Sta!$A:A,$A118,Sta!$G:$G,"y")/$B118</f>
        <v>#DIV/0!</v>
      </c>
      <c r="AE118" s="16" t="e">
        <f>COUNTIFS(Sta!$B:B,$A118,Sta!$G:$G,"y")/$C118</f>
        <v>#DIV/0!</v>
      </c>
    </row>
    <row r="119" spans="1:31" x14ac:dyDescent="0.3">
      <c r="A119" t="s">
        <v>236</v>
      </c>
      <c r="B119" s="9">
        <f>COUNTIF(Sta!A:A,A119)</f>
        <v>1</v>
      </c>
      <c r="C119" s="4">
        <f>COUNTIF(Sta!B:B,A119)</f>
        <v>1</v>
      </c>
      <c r="D119" s="4">
        <f t="shared" si="3"/>
        <v>2</v>
      </c>
      <c r="E119" s="11">
        <f>(COUNTIFS(Sta!$A:$A,$A119,Sta!$F:$F,"&gt;0.5") + COUNTIFS(Sta!$B:$B,$A119,Sta!$F:$F,"&gt;0.5"))/$D119</f>
        <v>1</v>
      </c>
      <c r="F119" s="8">
        <f>COUNTIFS(Sta!$A:$A,$A119,Sta!$F:$F,"&gt;0.5")/$B119</f>
        <v>1</v>
      </c>
      <c r="G119" s="8">
        <f>COUNTIFS(Sta!$B:$B,$A119,Sta!$F:$F,"&gt;0.5")/$C119</f>
        <v>1</v>
      </c>
      <c r="H119" s="11">
        <f>(COUNTIFS(Sta!$A:$A,$A119,Sta!$F:$F,"&gt;1.5") + COUNTIFS(Sta!$B:$B,$A119,Sta!$F:$F,"&gt;1.5"))/$D119</f>
        <v>0.5</v>
      </c>
      <c r="I119" s="8">
        <f>COUNTIFS(Sta!$A:$A,$A119,Sta!$F:$F,"&gt;1.5")/$B119</f>
        <v>1</v>
      </c>
      <c r="J119" s="8">
        <f>COUNTIFS(Sta!$B:$B,$A119,Sta!$F:$F,"&gt;1.5")/$C119</f>
        <v>0</v>
      </c>
      <c r="K119" s="11">
        <f>(COUNTIFS(Sta!$A:$A,$A119,Sta!$F:$F,"&gt;2.5") + COUNTIFS(Sta!$B:$B,$A119,Sta!$F:$F,"&gt;2.5"))/$D119</f>
        <v>0.5</v>
      </c>
      <c r="L119" s="8">
        <f>COUNTIFS(Sta!$A:$A,$A119,Sta!$F:$F,"&gt;2.5")/$B119</f>
        <v>1</v>
      </c>
      <c r="M119" s="8">
        <f>COUNTIFS(Sta!$B:$B,$A119,Sta!$F:$F,"&gt;2.5")/$C119</f>
        <v>0</v>
      </c>
      <c r="N119" s="11">
        <f>(COUNTIFS(Sta!$A:$A,$A119,Sta!$F:$F,"&gt;3.5") + COUNTIFS(Sta!$B:$B,$A119,Sta!$F:$F,"&gt;3.5"))/$D119</f>
        <v>0.5</v>
      </c>
      <c r="O119" s="8">
        <f>COUNTIFS(Sta!$A:$A,$A119,Sta!$F:$F,"&gt;3.5")/$B119</f>
        <v>1</v>
      </c>
      <c r="P119" s="8">
        <f>COUNTIFS(Sta!$B:$B,$A119,Sta!$F:$F,"&gt;3.5")/$C119</f>
        <v>0</v>
      </c>
      <c r="Q119" s="11">
        <f>(COUNTIFS(Sta!$A:$A,$A119,Sta!$D:$D,"&gt;0.5")  + COUNTIFS(Sta!$B:$B,$A119,Sta!$E:$E,"&gt;0.5"))/$D119</f>
        <v>0.5</v>
      </c>
      <c r="R119" s="8">
        <f>COUNTIFS(Sta!$A:$A,$A119,Sta!$D:$D,"&gt;0.5")/$B119</f>
        <v>1</v>
      </c>
      <c r="S119" s="8">
        <f>COUNTIFS(Sta!$B:$B,$A119,Sta!$E:$E,"&gt;0.5")/$C119</f>
        <v>0</v>
      </c>
      <c r="T119" s="11">
        <f>(COUNTIFS(Sta!$A:$A,$A119,Sta!$D:$D,"&gt;1.5")  + COUNTIFS(Sta!$B:$B,$A119,Sta!$E:$E,"&gt;1.5"))/$D119</f>
        <v>0.5</v>
      </c>
      <c r="U119" s="8">
        <f>COUNTIFS(Sta!$A:$A,$A119,Sta!$D:$D,"&gt;1.5")/$B119</f>
        <v>1</v>
      </c>
      <c r="V119" s="8">
        <f>COUNTIFS(Sta!$B:$B,$A119,Sta!$E:$E,"&gt;1.5")/$C119</f>
        <v>0</v>
      </c>
      <c r="W119" s="11">
        <f>(COUNTIFS(Sta!$A:$A,$A119,Sta!$E:E,"&gt;0.5") +COUNTIFS(Sta!$B:$B,$A119,Sta!$D:$D,"&gt;0.5"))/$D119</f>
        <v>1</v>
      </c>
      <c r="X119" s="8">
        <f>COUNTIFS(Sta!$A:$A,$A119,Sta!$E:$E,"&gt;0.5")/$B119</f>
        <v>1</v>
      </c>
      <c r="Y119" s="8">
        <f>COUNTIFS(Sta!$B:$B,$A119,Sta!$D:$D,"&gt;0.5")/$C119</f>
        <v>1</v>
      </c>
      <c r="Z119" s="11">
        <f>(COUNTIFS(Sta!$A:$A,$A119,Sta!$E:$E,"&gt;1.5")  + COUNTIFS(Sta!$B:$B,$A119,Sta!$D:$D,"&gt;1.5"))/$D119</f>
        <v>0</v>
      </c>
      <c r="AA119" s="8">
        <f>COUNTIFS(Sta!$A:$A,$A119,Sta!$E:$E,"&gt;1.5")/$B119</f>
        <v>0</v>
      </c>
      <c r="AB119" s="8">
        <f>COUNTIFS(Sta!$B:$B,$A119,Sta!$D:$D,"&gt;1.5")/$C119</f>
        <v>0</v>
      </c>
      <c r="AC119" s="11">
        <f>(COUNTIFS(Sta!$A:A,$A119,Sta!$G:$G,"y") + COUNTIFS(Sta!$B:B,$A119,Sta!$G:$G,"y"))/$D119</f>
        <v>0.5</v>
      </c>
      <c r="AD119" s="8">
        <f>COUNTIFS(Sta!$A:A,$A119,Sta!$G:$G,"y")/$B119</f>
        <v>1</v>
      </c>
      <c r="AE119" s="16">
        <f>COUNTIFS(Sta!$B:B,$A119,Sta!$G:$G,"y")/$C119</f>
        <v>0</v>
      </c>
    </row>
    <row r="120" spans="1:31" x14ac:dyDescent="0.3">
      <c r="A120" t="s">
        <v>105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1" t="e">
        <f>(COUNTIFS(Sta!$A:$A,$A120,Sta!$F:$F,"&gt;0.5") + COUNTIFS(Sta!$B:$B,$A120,Sta!$F:$F,"&gt;0.5"))/$D120</f>
        <v>#DIV/0!</v>
      </c>
      <c r="F120" s="8" t="e">
        <f>COUNTIFS(Sta!$A:$A,$A120,Sta!$F:$F,"&gt;0.5")/$B120</f>
        <v>#DIV/0!</v>
      </c>
      <c r="G120" s="8" t="e">
        <f>COUNTIFS(Sta!$B:$B,$A120,Sta!$F:$F,"&gt;0.5")/$C120</f>
        <v>#DIV/0!</v>
      </c>
      <c r="H120" s="11" t="e">
        <f>(COUNTIFS(Sta!$A:$A,$A120,Sta!$F:$F,"&gt;1.5") + COUNTIFS(Sta!$B:$B,$A120,Sta!$F:$F,"&gt;1.5"))/$D120</f>
        <v>#DIV/0!</v>
      </c>
      <c r="I120" s="8" t="e">
        <f>COUNTIFS(Sta!$A:$A,$A120,Sta!$F:$F,"&gt;1.5")/$B120</f>
        <v>#DIV/0!</v>
      </c>
      <c r="J120" s="8" t="e">
        <f>COUNTIFS(Sta!$B:$B,$A120,Sta!$F:$F,"&gt;1.5")/$C120</f>
        <v>#DIV/0!</v>
      </c>
      <c r="K120" s="11" t="e">
        <f>(COUNTIFS(Sta!$A:$A,$A120,Sta!$F:$F,"&gt;2.5") + COUNTIFS(Sta!$B:$B,$A120,Sta!$F:$F,"&gt;2.5"))/$D120</f>
        <v>#DIV/0!</v>
      </c>
      <c r="L120" s="8" t="e">
        <f>COUNTIFS(Sta!$A:$A,$A120,Sta!$F:$F,"&gt;2.5")/$B120</f>
        <v>#DIV/0!</v>
      </c>
      <c r="M120" s="8" t="e">
        <f>COUNTIFS(Sta!$B:$B,$A120,Sta!$F:$F,"&gt;2.5")/$C120</f>
        <v>#DIV/0!</v>
      </c>
      <c r="N120" s="11" t="e">
        <f>(COUNTIFS(Sta!$A:$A,$A120,Sta!$F:$F,"&gt;3.5") + COUNTIFS(Sta!$B:$B,$A120,Sta!$F:$F,"&gt;3.5"))/$D120</f>
        <v>#DIV/0!</v>
      </c>
      <c r="O120" s="8" t="e">
        <f>COUNTIFS(Sta!$A:$A,$A120,Sta!$F:$F,"&gt;3.5")/$B120</f>
        <v>#DIV/0!</v>
      </c>
      <c r="P120" s="8" t="e">
        <f>COUNTIFS(Sta!$B:$B,$A120,Sta!$F:$F,"&gt;3.5")/$C120</f>
        <v>#DIV/0!</v>
      </c>
      <c r="Q120" s="11" t="e">
        <f>(COUNTIFS(Sta!$A:$A,$A120,Sta!$D:$D,"&gt;0.5")  + COUNTIFS(Sta!$B:$B,$A120,Sta!$E:$E,"&gt;0.5"))/$D120</f>
        <v>#DIV/0!</v>
      </c>
      <c r="R120" s="8" t="e">
        <f>COUNTIFS(Sta!$A:$A,$A120,Sta!$D:$D,"&gt;0.5")/$B120</f>
        <v>#DIV/0!</v>
      </c>
      <c r="S120" s="8" t="e">
        <f>COUNTIFS(Sta!$B:$B,$A120,Sta!$E:$E,"&gt;0.5")/$C120</f>
        <v>#DIV/0!</v>
      </c>
      <c r="T120" s="11" t="e">
        <f>(COUNTIFS(Sta!$A:$A,$A120,Sta!$D:$D,"&gt;1.5")  + COUNTIFS(Sta!$B:$B,$A120,Sta!$E:$E,"&gt;1.5"))/$D120</f>
        <v>#DIV/0!</v>
      </c>
      <c r="U120" s="8" t="e">
        <f>COUNTIFS(Sta!$A:$A,$A120,Sta!$D:$D,"&gt;1.5")/$B120</f>
        <v>#DIV/0!</v>
      </c>
      <c r="V120" s="8" t="e">
        <f>COUNTIFS(Sta!$B:$B,$A120,Sta!$E:$E,"&gt;1.5")/$C120</f>
        <v>#DIV/0!</v>
      </c>
      <c r="W120" s="11" t="e">
        <f>(COUNTIFS(Sta!$A:$A,$A120,Sta!$E:E,"&gt;0.5") +COUNTIFS(Sta!$B:$B,$A120,Sta!$D:$D,"&gt;0.5"))/$D120</f>
        <v>#DIV/0!</v>
      </c>
      <c r="X120" s="8" t="e">
        <f>COUNTIFS(Sta!$A:$A,$A120,Sta!$E:$E,"&gt;0.5")/$B120</f>
        <v>#DIV/0!</v>
      </c>
      <c r="Y120" s="8" t="e">
        <f>COUNTIFS(Sta!$B:$B,$A120,Sta!$D:$D,"&gt;0.5")/$C120</f>
        <v>#DIV/0!</v>
      </c>
      <c r="Z120" s="11" t="e">
        <f>(COUNTIFS(Sta!$A:$A,$A120,Sta!$E:$E,"&gt;1.5")  + COUNTIFS(Sta!$B:$B,$A120,Sta!$D:$D,"&gt;1.5"))/$D120</f>
        <v>#DIV/0!</v>
      </c>
      <c r="AA120" s="8" t="e">
        <f>COUNTIFS(Sta!$A:$A,$A120,Sta!$E:$E,"&gt;1.5")/$B120</f>
        <v>#DIV/0!</v>
      </c>
      <c r="AB120" s="8" t="e">
        <f>COUNTIFS(Sta!$B:$B,$A120,Sta!$D:$D,"&gt;1.5")/$C120</f>
        <v>#DIV/0!</v>
      </c>
      <c r="AC120" s="11" t="e">
        <f>(COUNTIFS(Sta!$A:A,$A120,Sta!$G:$G,"y") + COUNTIFS(Sta!$B:B,$A120,Sta!$G:$G,"y"))/$D120</f>
        <v>#DIV/0!</v>
      </c>
      <c r="AD120" s="8" t="e">
        <f>COUNTIFS(Sta!$A:A,$A120,Sta!$G:$G,"y")/$B120</f>
        <v>#DIV/0!</v>
      </c>
      <c r="AE120" s="16" t="e">
        <f>COUNTIFS(Sta!$B:B,$A120,Sta!$G:$G,"y")/$C120</f>
        <v>#DIV/0!</v>
      </c>
    </row>
    <row r="121" spans="1:31" x14ac:dyDescent="0.3">
      <c r="A121" t="s">
        <v>506</v>
      </c>
      <c r="B121" s="9">
        <f>COUNTIF(Sta!A:A,A121)</f>
        <v>11</v>
      </c>
      <c r="C121" s="4">
        <f>COUNTIF(Sta!B:B,A121)</f>
        <v>10</v>
      </c>
      <c r="D121" s="4">
        <f t="shared" si="3"/>
        <v>21</v>
      </c>
      <c r="E121" s="11">
        <f>(COUNTIFS(Sta!$A:$A,$A121,Sta!$F:$F,"&gt;0.5") + COUNTIFS(Sta!$B:$B,$A121,Sta!$F:$F,"&gt;0.5"))/$D121</f>
        <v>0.90476190476190477</v>
      </c>
      <c r="F121" s="8">
        <f>COUNTIFS(Sta!$A:$A,$A121,Sta!$F:$F,"&gt;0.5")/$B121</f>
        <v>0.90909090909090906</v>
      </c>
      <c r="G121" s="8">
        <f>COUNTIFS(Sta!$B:$B,$A121,Sta!$F:$F,"&gt;0.5")/$C121</f>
        <v>0.9</v>
      </c>
      <c r="H121" s="11">
        <f>(COUNTIFS(Sta!$A:$A,$A121,Sta!$F:$F,"&gt;1.5") + COUNTIFS(Sta!$B:$B,$A121,Sta!$F:$F,"&gt;1.5"))/$D121</f>
        <v>0.76190476190476186</v>
      </c>
      <c r="I121" s="8">
        <f>COUNTIFS(Sta!$A:$A,$A121,Sta!$F:$F,"&gt;1.5")/$B121</f>
        <v>0.63636363636363635</v>
      </c>
      <c r="J121" s="8">
        <f>COUNTIFS(Sta!$B:$B,$A121,Sta!$F:$F,"&gt;1.5")/$C121</f>
        <v>0.9</v>
      </c>
      <c r="K121" s="11">
        <f>(COUNTIFS(Sta!$A:$A,$A121,Sta!$F:$F,"&gt;2.5") + COUNTIFS(Sta!$B:$B,$A121,Sta!$F:$F,"&gt;2.5"))/$D121</f>
        <v>0.5714285714285714</v>
      </c>
      <c r="L121" s="8">
        <f>COUNTIFS(Sta!$A:$A,$A121,Sta!$F:$F,"&gt;2.5")/$B121</f>
        <v>0.45454545454545453</v>
      </c>
      <c r="M121" s="8">
        <f>COUNTIFS(Sta!$B:$B,$A121,Sta!$F:$F,"&gt;2.5")/$C121</f>
        <v>0.7</v>
      </c>
      <c r="N121" s="11">
        <f>(COUNTIFS(Sta!$A:$A,$A121,Sta!$F:$F,"&gt;3.5") + COUNTIFS(Sta!$B:$B,$A121,Sta!$F:$F,"&gt;3.5"))/$D121</f>
        <v>0.47619047619047616</v>
      </c>
      <c r="O121" s="8">
        <f>COUNTIFS(Sta!$A:$A,$A121,Sta!$F:$F,"&gt;3.5")/$B121</f>
        <v>0.36363636363636365</v>
      </c>
      <c r="P121" s="8">
        <f>COUNTIFS(Sta!$B:$B,$A121,Sta!$F:$F,"&gt;3.5")/$C121</f>
        <v>0.6</v>
      </c>
      <c r="Q121" s="11">
        <f>(COUNTIFS(Sta!$A:$A,$A121,Sta!$D:$D,"&gt;0.5")  + COUNTIFS(Sta!$B:$B,$A121,Sta!$E:$E,"&gt;0.5"))/$D121</f>
        <v>0.76190476190476186</v>
      </c>
      <c r="R121" s="8">
        <f>COUNTIFS(Sta!$A:$A,$A121,Sta!$D:$D,"&gt;0.5")/$B121</f>
        <v>0.72727272727272729</v>
      </c>
      <c r="S121" s="8">
        <f>COUNTIFS(Sta!$B:$B,$A121,Sta!$E:$E,"&gt;0.5")/$C121</f>
        <v>0.8</v>
      </c>
      <c r="T121" s="11">
        <f>(COUNTIFS(Sta!$A:$A,$A121,Sta!$D:$D,"&gt;1.5")  + COUNTIFS(Sta!$B:$B,$A121,Sta!$E:$E,"&gt;1.5"))/$D121</f>
        <v>0.42857142857142855</v>
      </c>
      <c r="U121" s="8">
        <f>COUNTIFS(Sta!$A:$A,$A121,Sta!$D:$D,"&gt;1.5")/$B121</f>
        <v>0.36363636363636365</v>
      </c>
      <c r="V121" s="8">
        <f>COUNTIFS(Sta!$B:$B,$A121,Sta!$E:$E,"&gt;1.5")/$C121</f>
        <v>0.5</v>
      </c>
      <c r="W121" s="11">
        <f>(COUNTIFS(Sta!$A:$A,$A121,Sta!$E:E,"&gt;0.5") +COUNTIFS(Sta!$B:$B,$A121,Sta!$D:$D,"&gt;0.5"))/$D121</f>
        <v>0.7142857142857143</v>
      </c>
      <c r="X121" s="8">
        <f>COUNTIFS(Sta!$A:$A,$A121,Sta!$E:$E,"&gt;0.5")/$B121</f>
        <v>0.63636363636363635</v>
      </c>
      <c r="Y121" s="8">
        <f>COUNTIFS(Sta!$B:$B,$A121,Sta!$D:$D,"&gt;0.5")/$C121</f>
        <v>0.8</v>
      </c>
      <c r="Z121" s="11">
        <f>(COUNTIFS(Sta!$A:$A,$A121,Sta!$E:$E,"&gt;1.5")  + COUNTIFS(Sta!$B:$B,$A121,Sta!$D:$D,"&gt;1.5"))/$D121</f>
        <v>0.52380952380952384</v>
      </c>
      <c r="AA121" s="8">
        <f>COUNTIFS(Sta!$A:$A,$A121,Sta!$E:$E,"&gt;1.5")/$B121</f>
        <v>0.36363636363636365</v>
      </c>
      <c r="AB121" s="8">
        <f>COUNTIFS(Sta!$B:$B,$A121,Sta!$D:$D,"&gt;1.5")/$C121</f>
        <v>0.7</v>
      </c>
      <c r="AC121" s="11">
        <f>(COUNTIFS(Sta!$A:A,$A121,Sta!$G:$G,"y") + COUNTIFS(Sta!$B:B,$A121,Sta!$G:$G,"y"))/$D121</f>
        <v>0.5714285714285714</v>
      </c>
      <c r="AD121" s="8">
        <f>COUNTIFS(Sta!$A:A,$A121,Sta!$G:$G,"y")/$B121</f>
        <v>0.45454545454545453</v>
      </c>
      <c r="AE121" s="16">
        <f>COUNTIFS(Sta!$B:B,$A121,Sta!$G:$G,"y")/$C121</f>
        <v>0.7</v>
      </c>
    </row>
    <row r="122" spans="1:31" x14ac:dyDescent="0.3">
      <c r="A122" t="s">
        <v>351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1" t="e">
        <f>(COUNTIFS(Sta!$A:$A,$A122,Sta!$F:$F,"&gt;0.5") + COUNTIFS(Sta!$B:$B,$A122,Sta!$F:$F,"&gt;0.5"))/$D122</f>
        <v>#DIV/0!</v>
      </c>
      <c r="F122" s="8" t="e">
        <f>COUNTIFS(Sta!$A:$A,$A122,Sta!$F:$F,"&gt;0.5")/$B122</f>
        <v>#DIV/0!</v>
      </c>
      <c r="G122" s="8" t="e">
        <f>COUNTIFS(Sta!$B:$B,$A122,Sta!$F:$F,"&gt;0.5")/$C122</f>
        <v>#DIV/0!</v>
      </c>
      <c r="H122" s="11" t="e">
        <f>(COUNTIFS(Sta!$A:$A,$A122,Sta!$F:$F,"&gt;1.5") + COUNTIFS(Sta!$B:$B,$A122,Sta!$F:$F,"&gt;1.5"))/$D122</f>
        <v>#DIV/0!</v>
      </c>
      <c r="I122" s="8" t="e">
        <f>COUNTIFS(Sta!$A:$A,$A122,Sta!$F:$F,"&gt;1.5")/$B122</f>
        <v>#DIV/0!</v>
      </c>
      <c r="J122" s="8" t="e">
        <f>COUNTIFS(Sta!$B:$B,$A122,Sta!$F:$F,"&gt;1.5")/$C122</f>
        <v>#DIV/0!</v>
      </c>
      <c r="K122" s="11" t="e">
        <f>(COUNTIFS(Sta!$A:$A,$A122,Sta!$F:$F,"&gt;2.5") + COUNTIFS(Sta!$B:$B,$A122,Sta!$F:$F,"&gt;2.5"))/$D122</f>
        <v>#DIV/0!</v>
      </c>
      <c r="L122" s="8" t="e">
        <f>COUNTIFS(Sta!$A:$A,$A122,Sta!$F:$F,"&gt;2.5")/$B122</f>
        <v>#DIV/0!</v>
      </c>
      <c r="M122" s="8" t="e">
        <f>COUNTIFS(Sta!$B:$B,$A122,Sta!$F:$F,"&gt;2.5")/$C122</f>
        <v>#DIV/0!</v>
      </c>
      <c r="N122" s="11" t="e">
        <f>(COUNTIFS(Sta!$A:$A,$A122,Sta!$F:$F,"&gt;3.5") + COUNTIFS(Sta!$B:$B,$A122,Sta!$F:$F,"&gt;3.5"))/$D122</f>
        <v>#DIV/0!</v>
      </c>
      <c r="O122" s="8" t="e">
        <f>COUNTIFS(Sta!$A:$A,$A122,Sta!$F:$F,"&gt;3.5")/$B122</f>
        <v>#DIV/0!</v>
      </c>
      <c r="P122" s="8" t="e">
        <f>COUNTIFS(Sta!$B:$B,$A122,Sta!$F:$F,"&gt;3.5")/$C122</f>
        <v>#DIV/0!</v>
      </c>
      <c r="Q122" s="11" t="e">
        <f>(COUNTIFS(Sta!$A:$A,$A122,Sta!$D:$D,"&gt;0.5")  + COUNTIFS(Sta!$B:$B,$A122,Sta!$E:$E,"&gt;0.5"))/$D122</f>
        <v>#DIV/0!</v>
      </c>
      <c r="R122" s="8" t="e">
        <f>COUNTIFS(Sta!$A:$A,$A122,Sta!$D:$D,"&gt;0.5")/$B122</f>
        <v>#DIV/0!</v>
      </c>
      <c r="S122" s="8" t="e">
        <f>COUNTIFS(Sta!$B:$B,$A122,Sta!$E:$E,"&gt;0.5")/$C122</f>
        <v>#DIV/0!</v>
      </c>
      <c r="T122" s="11" t="e">
        <f>(COUNTIFS(Sta!$A:$A,$A122,Sta!$D:$D,"&gt;1.5")  + COUNTIFS(Sta!$B:$B,$A122,Sta!$E:$E,"&gt;1.5"))/$D122</f>
        <v>#DIV/0!</v>
      </c>
      <c r="U122" s="8" t="e">
        <f>COUNTIFS(Sta!$A:$A,$A122,Sta!$D:$D,"&gt;1.5")/$B122</f>
        <v>#DIV/0!</v>
      </c>
      <c r="V122" s="8" t="e">
        <f>COUNTIFS(Sta!$B:$B,$A122,Sta!$E:$E,"&gt;1.5")/$C122</f>
        <v>#DIV/0!</v>
      </c>
      <c r="W122" s="11" t="e">
        <f>(COUNTIFS(Sta!$A:$A,$A122,Sta!$E:E,"&gt;0.5") +COUNTIFS(Sta!$B:$B,$A122,Sta!$D:$D,"&gt;0.5"))/$D122</f>
        <v>#DIV/0!</v>
      </c>
      <c r="X122" s="8" t="e">
        <f>COUNTIFS(Sta!$A:$A,$A122,Sta!$E:$E,"&gt;0.5")/$B122</f>
        <v>#DIV/0!</v>
      </c>
      <c r="Y122" s="8" t="e">
        <f>COUNTIFS(Sta!$B:$B,$A122,Sta!$D:$D,"&gt;0.5")/$C122</f>
        <v>#DIV/0!</v>
      </c>
      <c r="Z122" s="11" t="e">
        <f>(COUNTIFS(Sta!$A:$A,$A122,Sta!$E:$E,"&gt;1.5")  + COUNTIFS(Sta!$B:$B,$A122,Sta!$D:$D,"&gt;1.5"))/$D122</f>
        <v>#DIV/0!</v>
      </c>
      <c r="AA122" s="8" t="e">
        <f>COUNTIFS(Sta!$A:$A,$A122,Sta!$E:$E,"&gt;1.5")/$B122</f>
        <v>#DIV/0!</v>
      </c>
      <c r="AB122" s="8" t="e">
        <f>COUNTIFS(Sta!$B:$B,$A122,Sta!$D:$D,"&gt;1.5")/$C122</f>
        <v>#DIV/0!</v>
      </c>
      <c r="AC122" s="11" t="e">
        <f>(COUNTIFS(Sta!$A:A,$A122,Sta!$G:$G,"y") + COUNTIFS(Sta!$B:B,$A122,Sta!$G:$G,"y"))/$D122</f>
        <v>#DIV/0!</v>
      </c>
      <c r="AD122" s="8" t="e">
        <f>COUNTIFS(Sta!$A:A,$A122,Sta!$G:$G,"y")/$B122</f>
        <v>#DIV/0!</v>
      </c>
      <c r="AE122" s="16" t="e">
        <f>COUNTIFS(Sta!$B:B,$A122,Sta!$G:$G,"y")/$C122</f>
        <v>#DIV/0!</v>
      </c>
    </row>
    <row r="123" spans="1:31" x14ac:dyDescent="0.3">
      <c r="A123" t="s">
        <v>362</v>
      </c>
      <c r="B123" s="9">
        <f>COUNTIF(Sta!A:A,A123)</f>
        <v>2</v>
      </c>
      <c r="C123" s="4">
        <f>COUNTIF(Sta!B:B,A123)</f>
        <v>1</v>
      </c>
      <c r="D123" s="4">
        <f t="shared" si="3"/>
        <v>3</v>
      </c>
      <c r="E123" s="11">
        <f>(COUNTIFS(Sta!$A:$A,$A123,Sta!$F:$F,"&gt;0.5") + COUNTIFS(Sta!$B:$B,$A123,Sta!$F:$F,"&gt;0.5"))/$D123</f>
        <v>1</v>
      </c>
      <c r="F123" s="8">
        <f>COUNTIFS(Sta!$A:$A,$A123,Sta!$F:$F,"&gt;0.5")/$B123</f>
        <v>1</v>
      </c>
      <c r="G123" s="8">
        <f>COUNTIFS(Sta!$B:$B,$A123,Sta!$F:$F,"&gt;0.5")/$C123</f>
        <v>1</v>
      </c>
      <c r="H123" s="11">
        <f>(COUNTIFS(Sta!$A:$A,$A123,Sta!$F:$F,"&gt;1.5") + COUNTIFS(Sta!$B:$B,$A123,Sta!$F:$F,"&gt;1.5"))/$D123</f>
        <v>1</v>
      </c>
      <c r="I123" s="8">
        <f>COUNTIFS(Sta!$A:$A,$A123,Sta!$F:$F,"&gt;1.5")/$B123</f>
        <v>1</v>
      </c>
      <c r="J123" s="8">
        <f>COUNTIFS(Sta!$B:$B,$A123,Sta!$F:$F,"&gt;1.5")/$C123</f>
        <v>1</v>
      </c>
      <c r="K123" s="11">
        <f>(COUNTIFS(Sta!$A:$A,$A123,Sta!$F:$F,"&gt;2.5") + COUNTIFS(Sta!$B:$B,$A123,Sta!$F:$F,"&gt;2.5"))/$D123</f>
        <v>0.66666666666666663</v>
      </c>
      <c r="L123" s="8">
        <f>COUNTIFS(Sta!$A:$A,$A123,Sta!$F:$F,"&gt;2.5")/$B123</f>
        <v>0.5</v>
      </c>
      <c r="M123" s="8">
        <f>COUNTIFS(Sta!$B:$B,$A123,Sta!$F:$F,"&gt;2.5")/$C123</f>
        <v>1</v>
      </c>
      <c r="N123" s="11">
        <f>(COUNTIFS(Sta!$A:$A,$A123,Sta!$F:$F,"&gt;3.5") + COUNTIFS(Sta!$B:$B,$A123,Sta!$F:$F,"&gt;3.5"))/$D123</f>
        <v>0</v>
      </c>
      <c r="O123" s="8">
        <f>COUNTIFS(Sta!$A:$A,$A123,Sta!$F:$F,"&gt;3.5")/$B123</f>
        <v>0</v>
      </c>
      <c r="P123" s="8">
        <f>COUNTIFS(Sta!$B:$B,$A123,Sta!$F:$F,"&gt;3.5")/$C123</f>
        <v>0</v>
      </c>
      <c r="Q123" s="11">
        <f>(COUNTIFS(Sta!$A:$A,$A123,Sta!$D:$D,"&gt;0.5")  + COUNTIFS(Sta!$B:$B,$A123,Sta!$E:$E,"&gt;0.5"))/$D123</f>
        <v>1</v>
      </c>
      <c r="R123" s="8">
        <f>COUNTIFS(Sta!$A:$A,$A123,Sta!$D:$D,"&gt;0.5")/$B123</f>
        <v>1</v>
      </c>
      <c r="S123" s="8">
        <f>COUNTIFS(Sta!$B:$B,$A123,Sta!$E:$E,"&gt;0.5")/$C123</f>
        <v>1</v>
      </c>
      <c r="T123" s="11">
        <f>(COUNTIFS(Sta!$A:$A,$A123,Sta!$D:$D,"&gt;1.5")  + COUNTIFS(Sta!$B:$B,$A123,Sta!$E:$E,"&gt;1.5"))/$D123</f>
        <v>0.66666666666666663</v>
      </c>
      <c r="U123" s="8">
        <f>COUNTIFS(Sta!$A:$A,$A123,Sta!$D:$D,"&gt;1.5")/$B123</f>
        <v>0.5</v>
      </c>
      <c r="V123" s="8">
        <f>COUNTIFS(Sta!$B:$B,$A123,Sta!$E:$E,"&gt;1.5")/$C123</f>
        <v>1</v>
      </c>
      <c r="W123" s="11">
        <f>(COUNTIFS(Sta!$A:$A,$A123,Sta!$E:E,"&gt;0.5") +COUNTIFS(Sta!$B:$B,$A123,Sta!$D:$D,"&gt;0.5"))/$D123</f>
        <v>0.66666666666666663</v>
      </c>
      <c r="X123" s="8">
        <f>COUNTIFS(Sta!$A:$A,$A123,Sta!$E:$E,"&gt;0.5")/$B123</f>
        <v>0.5</v>
      </c>
      <c r="Y123" s="8">
        <f>COUNTIFS(Sta!$B:$B,$A123,Sta!$D:$D,"&gt;0.5")/$C123</f>
        <v>1</v>
      </c>
      <c r="Z123" s="11">
        <f>(COUNTIFS(Sta!$A:$A,$A123,Sta!$E:$E,"&gt;1.5")  + COUNTIFS(Sta!$B:$B,$A123,Sta!$D:$D,"&gt;1.5"))/$D123</f>
        <v>0</v>
      </c>
      <c r="AA123" s="8">
        <f>COUNTIFS(Sta!$A:$A,$A123,Sta!$E:$E,"&gt;1.5")/$B123</f>
        <v>0</v>
      </c>
      <c r="AB123" s="8">
        <f>COUNTIFS(Sta!$B:$B,$A123,Sta!$D:$D,"&gt;1.5")/$C123</f>
        <v>0</v>
      </c>
      <c r="AC123" s="11">
        <f>(COUNTIFS(Sta!$A:A,$A123,Sta!$G:$G,"y") + COUNTIFS(Sta!$B:B,$A123,Sta!$G:$G,"y"))/$D123</f>
        <v>0.66666666666666663</v>
      </c>
      <c r="AD123" s="8">
        <f>COUNTIFS(Sta!$A:A,$A123,Sta!$G:$G,"y")/$B123</f>
        <v>0.5</v>
      </c>
      <c r="AE123" s="16">
        <f>COUNTIFS(Sta!$B:B,$A123,Sta!$G:$G,"y")/$C123</f>
        <v>1</v>
      </c>
    </row>
    <row r="124" spans="1:31" x14ac:dyDescent="0.3">
      <c r="A124" t="s">
        <v>589</v>
      </c>
      <c r="B124" s="9">
        <f>COUNTIF(Sta!A:A,A124)</f>
        <v>1</v>
      </c>
      <c r="C124" s="4">
        <f>COUNTIF(Sta!B:B,A124)</f>
        <v>2</v>
      </c>
      <c r="D124" s="4">
        <f t="shared" si="3"/>
        <v>3</v>
      </c>
      <c r="E124" s="11">
        <f>(COUNTIFS(Sta!$A:$A,$A124,Sta!$F:$F,"&gt;0.5") + COUNTIFS(Sta!$B:$B,$A124,Sta!$F:$F,"&gt;0.5"))/$D124</f>
        <v>1</v>
      </c>
      <c r="F124" s="8">
        <f>COUNTIFS(Sta!$A:$A,$A124,Sta!$F:$F,"&gt;0.5")/$B124</f>
        <v>1</v>
      </c>
      <c r="G124" s="8">
        <f>COUNTIFS(Sta!$B:$B,$A124,Sta!$F:$F,"&gt;0.5")/$C124</f>
        <v>1</v>
      </c>
      <c r="H124" s="11">
        <f>(COUNTIFS(Sta!$A:$A,$A124,Sta!$F:$F,"&gt;1.5") + COUNTIFS(Sta!$B:$B,$A124,Sta!$F:$F,"&gt;1.5"))/$D124</f>
        <v>1</v>
      </c>
      <c r="I124" s="8">
        <f>COUNTIFS(Sta!$A:$A,$A124,Sta!$F:$F,"&gt;1.5")/$B124</f>
        <v>1</v>
      </c>
      <c r="J124" s="8">
        <f>COUNTIFS(Sta!$B:$B,$A124,Sta!$F:$F,"&gt;1.5")/$C124</f>
        <v>1</v>
      </c>
      <c r="K124" s="11">
        <f>(COUNTIFS(Sta!$A:$A,$A124,Sta!$F:$F,"&gt;2.5") + COUNTIFS(Sta!$B:$B,$A124,Sta!$F:$F,"&gt;2.5"))/$D124</f>
        <v>0.66666666666666663</v>
      </c>
      <c r="L124" s="8">
        <f>COUNTIFS(Sta!$A:$A,$A124,Sta!$F:$F,"&gt;2.5")/$B124</f>
        <v>1</v>
      </c>
      <c r="M124" s="8">
        <f>COUNTIFS(Sta!$B:$B,$A124,Sta!$F:$F,"&gt;2.5")/$C124</f>
        <v>0.5</v>
      </c>
      <c r="N124" s="11">
        <f>(COUNTIFS(Sta!$A:$A,$A124,Sta!$F:$F,"&gt;3.5") + COUNTIFS(Sta!$B:$B,$A124,Sta!$F:$F,"&gt;3.5"))/$D124</f>
        <v>0.66666666666666663</v>
      </c>
      <c r="O124" s="8">
        <f>COUNTIFS(Sta!$A:$A,$A124,Sta!$F:$F,"&gt;3.5")/$B124</f>
        <v>1</v>
      </c>
      <c r="P124" s="8">
        <f>COUNTIFS(Sta!$B:$B,$A124,Sta!$F:$F,"&gt;3.5")/$C124</f>
        <v>0.5</v>
      </c>
      <c r="Q124" s="11">
        <f>(COUNTIFS(Sta!$A:$A,$A124,Sta!$D:$D,"&gt;0.5")  + COUNTIFS(Sta!$B:$B,$A124,Sta!$E:$E,"&gt;0.5"))/$D124</f>
        <v>1</v>
      </c>
      <c r="R124" s="8">
        <f>COUNTIFS(Sta!$A:$A,$A124,Sta!$D:$D,"&gt;0.5")/$B124</f>
        <v>1</v>
      </c>
      <c r="S124" s="8">
        <f>COUNTIFS(Sta!$B:$B,$A124,Sta!$E:$E,"&gt;0.5")/$C124</f>
        <v>1</v>
      </c>
      <c r="T124" s="11">
        <f>(COUNTIFS(Sta!$A:$A,$A124,Sta!$D:$D,"&gt;1.5")  + COUNTIFS(Sta!$B:$B,$A124,Sta!$E:$E,"&gt;1.5"))/$D124</f>
        <v>1</v>
      </c>
      <c r="U124" s="8">
        <f>COUNTIFS(Sta!$A:$A,$A124,Sta!$D:$D,"&gt;1.5")/$B124</f>
        <v>1</v>
      </c>
      <c r="V124" s="8">
        <f>COUNTIFS(Sta!$B:$B,$A124,Sta!$E:$E,"&gt;1.5")/$C124</f>
        <v>1</v>
      </c>
      <c r="W124" s="11">
        <f>(COUNTIFS(Sta!$A:$A,$A124,Sta!$E:E,"&gt;0.5") +COUNTIFS(Sta!$B:$B,$A124,Sta!$D:$D,"&gt;0.5"))/$D124</f>
        <v>0.33333333333333331</v>
      </c>
      <c r="X124" s="8">
        <f>COUNTIFS(Sta!$A:$A,$A124,Sta!$E:$E,"&gt;0.5")/$B124</f>
        <v>0</v>
      </c>
      <c r="Y124" s="8">
        <f>COUNTIFS(Sta!$B:$B,$A124,Sta!$D:$D,"&gt;0.5")/$C124</f>
        <v>0.5</v>
      </c>
      <c r="Z124" s="11">
        <f>(COUNTIFS(Sta!$A:$A,$A124,Sta!$E:$E,"&gt;1.5")  + COUNTIFS(Sta!$B:$B,$A124,Sta!$D:$D,"&gt;1.5"))/$D124</f>
        <v>0</v>
      </c>
      <c r="AA124" s="8">
        <f>COUNTIFS(Sta!$A:$A,$A124,Sta!$E:$E,"&gt;1.5")/$B124</f>
        <v>0</v>
      </c>
      <c r="AB124" s="8">
        <f>COUNTIFS(Sta!$B:$B,$A124,Sta!$D:$D,"&gt;1.5")/$C124</f>
        <v>0</v>
      </c>
      <c r="AC124" s="11">
        <f>(COUNTIFS(Sta!$A:A,$A124,Sta!$G:$G,"y") + COUNTIFS(Sta!$B:B,$A124,Sta!$G:$G,"y"))/$D124</f>
        <v>0.33333333333333331</v>
      </c>
      <c r="AD124" s="8">
        <f>COUNTIFS(Sta!$A:A,$A124,Sta!$G:$G,"y")/$B124</f>
        <v>0</v>
      </c>
      <c r="AE124" s="16">
        <f>COUNTIFS(Sta!$B:B,$A124,Sta!$G:$G,"y")/$C124</f>
        <v>0.5</v>
      </c>
    </row>
    <row r="125" spans="1:31" x14ac:dyDescent="0.3">
      <c r="A125" t="s">
        <v>221</v>
      </c>
      <c r="B125" s="9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1">
        <f>(COUNTIFS(Sta!$A:$A,$A125,Sta!$F:$F,"&gt;0.5") + COUNTIFS(Sta!$B:$B,$A125,Sta!$F:$F,"&gt;0.5"))/$D125</f>
        <v>1</v>
      </c>
      <c r="F125" s="8">
        <f>COUNTIFS(Sta!$A:$A,$A125,Sta!$F:$F,"&gt;0.5")/$B125</f>
        <v>1</v>
      </c>
      <c r="G125" s="8">
        <f>COUNTIFS(Sta!$B:$B,$A125,Sta!$F:$F,"&gt;0.5")/$C125</f>
        <v>1</v>
      </c>
      <c r="H125" s="11">
        <f>(COUNTIFS(Sta!$A:$A,$A125,Sta!$F:$F,"&gt;1.5") + COUNTIFS(Sta!$B:$B,$A125,Sta!$F:$F,"&gt;1.5"))/$D125</f>
        <v>0.5</v>
      </c>
      <c r="I125" s="8">
        <f>COUNTIFS(Sta!$A:$A,$A125,Sta!$F:$F,"&gt;1.5")/$B125</f>
        <v>1</v>
      </c>
      <c r="J125" s="8">
        <f>COUNTIFS(Sta!$B:$B,$A125,Sta!$F:$F,"&gt;1.5")/$C125</f>
        <v>0</v>
      </c>
      <c r="K125" s="11">
        <f>(COUNTIFS(Sta!$A:$A,$A125,Sta!$F:$F,"&gt;2.5") + COUNTIFS(Sta!$B:$B,$A125,Sta!$F:$F,"&gt;2.5"))/$D125</f>
        <v>0</v>
      </c>
      <c r="L125" s="8">
        <f>COUNTIFS(Sta!$A:$A,$A125,Sta!$F:$F,"&gt;2.5")/$B125</f>
        <v>0</v>
      </c>
      <c r="M125" s="8">
        <f>COUNTIFS(Sta!$B:$B,$A125,Sta!$F:$F,"&gt;2.5")/$C125</f>
        <v>0</v>
      </c>
      <c r="N125" s="11">
        <f>(COUNTIFS(Sta!$A:$A,$A125,Sta!$F:$F,"&gt;3.5") + COUNTIFS(Sta!$B:$B,$A125,Sta!$F:$F,"&gt;3.5"))/$D125</f>
        <v>0</v>
      </c>
      <c r="O125" s="8">
        <f>COUNTIFS(Sta!$A:$A,$A125,Sta!$F:$F,"&gt;3.5")/$B125</f>
        <v>0</v>
      </c>
      <c r="P125" s="8">
        <f>COUNTIFS(Sta!$B:$B,$A125,Sta!$F:$F,"&gt;3.5")/$C125</f>
        <v>0</v>
      </c>
      <c r="Q125" s="11">
        <f>(COUNTIFS(Sta!$A:$A,$A125,Sta!$D:$D,"&gt;0.5")  + COUNTIFS(Sta!$B:$B,$A125,Sta!$E:$E,"&gt;0.5"))/$D125</f>
        <v>0.5</v>
      </c>
      <c r="R125" s="8">
        <f>COUNTIFS(Sta!$A:$A,$A125,Sta!$D:$D,"&gt;0.5")/$B125</f>
        <v>1</v>
      </c>
      <c r="S125" s="8">
        <f>COUNTIFS(Sta!$B:$B,$A125,Sta!$E:$E,"&gt;0.5")/$C125</f>
        <v>0</v>
      </c>
      <c r="T125" s="11">
        <f>(COUNTIFS(Sta!$A:$A,$A125,Sta!$D:$D,"&gt;1.5")  + COUNTIFS(Sta!$B:$B,$A125,Sta!$E:$E,"&gt;1.5"))/$D125</f>
        <v>0</v>
      </c>
      <c r="U125" s="8">
        <f>COUNTIFS(Sta!$A:$A,$A125,Sta!$D:$D,"&gt;1.5")/$B125</f>
        <v>0</v>
      </c>
      <c r="V125" s="8">
        <f>COUNTIFS(Sta!$B:$B,$A125,Sta!$E:$E,"&gt;1.5")/$C125</f>
        <v>0</v>
      </c>
      <c r="W125" s="11">
        <f>(COUNTIFS(Sta!$A:$A,$A125,Sta!$E:E,"&gt;0.5") +COUNTIFS(Sta!$B:$B,$A125,Sta!$D:$D,"&gt;0.5"))/$D125</f>
        <v>1</v>
      </c>
      <c r="X125" s="8">
        <f>COUNTIFS(Sta!$A:$A,$A125,Sta!$E:$E,"&gt;0.5")/$B125</f>
        <v>1</v>
      </c>
      <c r="Y125" s="8">
        <f>COUNTIFS(Sta!$B:$B,$A125,Sta!$D:$D,"&gt;0.5")/$C125</f>
        <v>1</v>
      </c>
      <c r="Z125" s="11">
        <f>(COUNTIFS(Sta!$A:$A,$A125,Sta!$E:$E,"&gt;1.5")  + COUNTIFS(Sta!$B:$B,$A125,Sta!$D:$D,"&gt;1.5"))/$D125</f>
        <v>0</v>
      </c>
      <c r="AA125" s="8">
        <f>COUNTIFS(Sta!$A:$A,$A125,Sta!$E:$E,"&gt;1.5")/$B125</f>
        <v>0</v>
      </c>
      <c r="AB125" s="8">
        <f>COUNTIFS(Sta!$B:$B,$A125,Sta!$D:$D,"&gt;1.5")/$C125</f>
        <v>0</v>
      </c>
      <c r="AC125" s="11">
        <f>(COUNTIFS(Sta!$A:A,$A125,Sta!$G:$G,"y") + COUNTIFS(Sta!$B:B,$A125,Sta!$G:$G,"y"))/$D125</f>
        <v>0.5</v>
      </c>
      <c r="AD125" s="8">
        <f>COUNTIFS(Sta!$A:A,$A125,Sta!$G:$G,"y")/$B125</f>
        <v>1</v>
      </c>
      <c r="AE125" s="16">
        <f>COUNTIFS(Sta!$B:B,$A125,Sta!$G:$G,"y")/$C125</f>
        <v>0</v>
      </c>
    </row>
    <row r="126" spans="1:31" x14ac:dyDescent="0.3">
      <c r="A126" t="s">
        <v>626</v>
      </c>
      <c r="B126" s="9">
        <f>COUNTIF(Sta!A:A,A126)</f>
        <v>1</v>
      </c>
      <c r="C126" s="4">
        <f>COUNTIF(Sta!B:B,A126)</f>
        <v>1</v>
      </c>
      <c r="D126" s="4">
        <f t="shared" si="4"/>
        <v>2</v>
      </c>
      <c r="E126" s="11">
        <f>(COUNTIFS(Sta!$A:$A,$A126,Sta!$F:$F,"&gt;0.5") + COUNTIFS(Sta!$B:$B,$A126,Sta!$F:$F,"&gt;0.5"))/$D126</f>
        <v>1</v>
      </c>
      <c r="F126" s="8">
        <f>COUNTIFS(Sta!$A:$A,$A126,Sta!$F:$F,"&gt;0.5")/$B126</f>
        <v>1</v>
      </c>
      <c r="G126" s="8">
        <f>COUNTIFS(Sta!$B:$B,$A126,Sta!$F:$F,"&gt;0.5")/$C126</f>
        <v>1</v>
      </c>
      <c r="H126" s="11">
        <f>(COUNTIFS(Sta!$A:$A,$A126,Sta!$F:$F,"&gt;1.5") + COUNTIFS(Sta!$B:$B,$A126,Sta!$F:$F,"&gt;1.5"))/$D126</f>
        <v>0.5</v>
      </c>
      <c r="I126" s="8">
        <f>COUNTIFS(Sta!$A:$A,$A126,Sta!$F:$F,"&gt;1.5")/$B126</f>
        <v>0</v>
      </c>
      <c r="J126" s="8">
        <f>COUNTIFS(Sta!$B:$B,$A126,Sta!$F:$F,"&gt;1.5")/$C126</f>
        <v>1</v>
      </c>
      <c r="K126" s="11">
        <f>(COUNTIFS(Sta!$A:$A,$A126,Sta!$F:$F,"&gt;2.5") + COUNTIFS(Sta!$B:$B,$A126,Sta!$F:$F,"&gt;2.5"))/$D126</f>
        <v>0</v>
      </c>
      <c r="L126" s="8">
        <f>COUNTIFS(Sta!$A:$A,$A126,Sta!$F:$F,"&gt;2.5")/$B126</f>
        <v>0</v>
      </c>
      <c r="M126" s="8">
        <f>COUNTIFS(Sta!$B:$B,$A126,Sta!$F:$F,"&gt;2.5")/$C126</f>
        <v>0</v>
      </c>
      <c r="N126" s="11">
        <f>(COUNTIFS(Sta!$A:$A,$A126,Sta!$F:$F,"&gt;3.5") + COUNTIFS(Sta!$B:$B,$A126,Sta!$F:$F,"&gt;3.5"))/$D126</f>
        <v>0</v>
      </c>
      <c r="O126" s="8">
        <f>COUNTIFS(Sta!$A:$A,$A126,Sta!$F:$F,"&gt;3.5")/$B126</f>
        <v>0</v>
      </c>
      <c r="P126" s="8">
        <f>COUNTIFS(Sta!$B:$B,$A126,Sta!$F:$F,"&gt;3.5")/$C126</f>
        <v>0</v>
      </c>
      <c r="Q126" s="11">
        <f>(COUNTIFS(Sta!$A:$A,$A126,Sta!$D:$D,"&gt;0.5")  + COUNTIFS(Sta!$B:$B,$A126,Sta!$E:$E,"&gt;0.5"))/$D126</f>
        <v>0</v>
      </c>
      <c r="R126" s="8">
        <f>COUNTIFS(Sta!$A:$A,$A126,Sta!$D:$D,"&gt;0.5")/$B126</f>
        <v>0</v>
      </c>
      <c r="S126" s="8">
        <f>COUNTIFS(Sta!$B:$B,$A126,Sta!$E:$E,"&gt;0.5")/$C126</f>
        <v>0</v>
      </c>
      <c r="T126" s="11">
        <f>(COUNTIFS(Sta!$A:$A,$A126,Sta!$D:$D,"&gt;1.5")  + COUNTIFS(Sta!$B:$B,$A126,Sta!$E:$E,"&gt;1.5"))/$D126</f>
        <v>0</v>
      </c>
      <c r="U126" s="8">
        <f>COUNTIFS(Sta!$A:$A,$A126,Sta!$D:$D,"&gt;1.5")/$B126</f>
        <v>0</v>
      </c>
      <c r="V126" s="8">
        <f>COUNTIFS(Sta!$B:$B,$A126,Sta!$E:$E,"&gt;1.5")/$C126</f>
        <v>0</v>
      </c>
      <c r="W126" s="11">
        <f>(COUNTIFS(Sta!$A:$A,$A126,Sta!$E:E,"&gt;0.5") +COUNTIFS(Sta!$B:$B,$A126,Sta!$D:$D,"&gt;0.5"))/$D126</f>
        <v>1</v>
      </c>
      <c r="X126" s="8">
        <f>COUNTIFS(Sta!$A:$A,$A126,Sta!$E:$E,"&gt;0.5")/$B126</f>
        <v>1</v>
      </c>
      <c r="Y126" s="8">
        <f>COUNTIFS(Sta!$B:$B,$A126,Sta!$D:$D,"&gt;0.5")/$C126</f>
        <v>1</v>
      </c>
      <c r="Z126" s="11">
        <f>(COUNTIFS(Sta!$A:$A,$A126,Sta!$E:$E,"&gt;1.5")  + COUNTIFS(Sta!$B:$B,$A126,Sta!$D:$D,"&gt;1.5"))/$D126</f>
        <v>0.5</v>
      </c>
      <c r="AA126" s="8">
        <f>COUNTIFS(Sta!$A:$A,$A126,Sta!$E:$E,"&gt;1.5")/$B126</f>
        <v>0</v>
      </c>
      <c r="AB126" s="8">
        <f>COUNTIFS(Sta!$B:$B,$A126,Sta!$D:$D,"&gt;1.5")/$C126</f>
        <v>1</v>
      </c>
      <c r="AC126" s="11">
        <f>(COUNTIFS(Sta!$A:A,$A126,Sta!$G:$G,"y") + COUNTIFS(Sta!$B:B,$A126,Sta!$G:$G,"y"))/$D126</f>
        <v>0</v>
      </c>
      <c r="AD126" s="8">
        <f>COUNTIFS(Sta!$A:A,$A126,Sta!$G:$G,"y")/$B126</f>
        <v>0</v>
      </c>
      <c r="AE126" s="16">
        <f>COUNTIFS(Sta!$B:B,$A126,Sta!$G:$G,"y")/$C126</f>
        <v>0</v>
      </c>
    </row>
    <row r="127" spans="1:31" x14ac:dyDescent="0.3">
      <c r="A127" t="s">
        <v>467</v>
      </c>
      <c r="B127" s="9">
        <f>COUNTIF(Sta!A:A,A127)</f>
        <v>11</v>
      </c>
      <c r="C127" s="4">
        <f>COUNTIF(Sta!B:B,A127)</f>
        <v>11</v>
      </c>
      <c r="D127" s="4">
        <f t="shared" si="4"/>
        <v>22</v>
      </c>
      <c r="E127" s="11">
        <f>(COUNTIFS(Sta!$A:$A,$A127,Sta!$F:$F,"&gt;0.5") + COUNTIFS(Sta!$B:$B,$A127,Sta!$F:$F,"&gt;0.5"))/$D127</f>
        <v>0.90909090909090906</v>
      </c>
      <c r="F127" s="8">
        <f>COUNTIFS(Sta!$A:$A,$A127,Sta!$F:$F,"&gt;0.5")/$B127</f>
        <v>0.90909090909090906</v>
      </c>
      <c r="G127" s="8">
        <f>COUNTIFS(Sta!$B:$B,$A127,Sta!$F:$F,"&gt;0.5")/$C127</f>
        <v>0.90909090909090906</v>
      </c>
      <c r="H127" s="11">
        <f>(COUNTIFS(Sta!$A:$A,$A127,Sta!$F:$F,"&gt;1.5") + COUNTIFS(Sta!$B:$B,$A127,Sta!$F:$F,"&gt;1.5"))/$D127</f>
        <v>0.77272727272727271</v>
      </c>
      <c r="I127" s="8">
        <f>COUNTIFS(Sta!$A:$A,$A127,Sta!$F:$F,"&gt;1.5")/$B127</f>
        <v>0.81818181818181823</v>
      </c>
      <c r="J127" s="8">
        <f>COUNTIFS(Sta!$B:$B,$A127,Sta!$F:$F,"&gt;1.5")/$C127</f>
        <v>0.72727272727272729</v>
      </c>
      <c r="K127" s="11">
        <f>(COUNTIFS(Sta!$A:$A,$A127,Sta!$F:$F,"&gt;2.5") + COUNTIFS(Sta!$B:$B,$A127,Sta!$F:$F,"&gt;2.5"))/$D127</f>
        <v>0.5</v>
      </c>
      <c r="L127" s="8">
        <f>COUNTIFS(Sta!$A:$A,$A127,Sta!$F:$F,"&gt;2.5")/$B127</f>
        <v>0.63636363636363635</v>
      </c>
      <c r="M127" s="8">
        <f>COUNTIFS(Sta!$B:$B,$A127,Sta!$F:$F,"&gt;2.5")/$C127</f>
        <v>0.36363636363636365</v>
      </c>
      <c r="N127" s="11">
        <f>(COUNTIFS(Sta!$A:$A,$A127,Sta!$F:$F,"&gt;3.5") + COUNTIFS(Sta!$B:$B,$A127,Sta!$F:$F,"&gt;3.5"))/$D127</f>
        <v>0.22727272727272727</v>
      </c>
      <c r="O127" s="8">
        <f>COUNTIFS(Sta!$A:$A,$A127,Sta!$F:$F,"&gt;3.5")/$B127</f>
        <v>0.36363636363636365</v>
      </c>
      <c r="P127" s="8">
        <f>COUNTIFS(Sta!$B:$B,$A127,Sta!$F:$F,"&gt;3.5")/$C127</f>
        <v>9.0909090909090912E-2</v>
      </c>
      <c r="Q127" s="11">
        <f>(COUNTIFS(Sta!$A:$A,$A127,Sta!$D:$D,"&gt;0.5")  + COUNTIFS(Sta!$B:$B,$A127,Sta!$E:$E,"&gt;0.5"))/$D127</f>
        <v>0.72727272727272729</v>
      </c>
      <c r="R127" s="8">
        <f>COUNTIFS(Sta!$A:$A,$A127,Sta!$D:$D,"&gt;0.5")/$B127</f>
        <v>0.90909090909090906</v>
      </c>
      <c r="S127" s="8">
        <f>COUNTIFS(Sta!$B:$B,$A127,Sta!$E:$E,"&gt;0.5")/$C127</f>
        <v>0.54545454545454541</v>
      </c>
      <c r="T127" s="11">
        <f>(COUNTIFS(Sta!$A:$A,$A127,Sta!$D:$D,"&gt;1.5")  + COUNTIFS(Sta!$B:$B,$A127,Sta!$E:$E,"&gt;1.5"))/$D127</f>
        <v>0.31818181818181818</v>
      </c>
      <c r="U127" s="8">
        <f>COUNTIFS(Sta!$A:$A,$A127,Sta!$D:$D,"&gt;1.5")/$B127</f>
        <v>0.45454545454545453</v>
      </c>
      <c r="V127" s="8">
        <f>COUNTIFS(Sta!$B:$B,$A127,Sta!$E:$E,"&gt;1.5")/$C127</f>
        <v>0.18181818181818182</v>
      </c>
      <c r="W127" s="11">
        <f>(COUNTIFS(Sta!$A:$A,$A127,Sta!$E:E,"&gt;0.5") +COUNTIFS(Sta!$B:$B,$A127,Sta!$D:$D,"&gt;0.5"))/$D127</f>
        <v>0.72727272727272729</v>
      </c>
      <c r="X127" s="8">
        <f>COUNTIFS(Sta!$A:$A,$A127,Sta!$E:$E,"&gt;0.5")/$B127</f>
        <v>0.72727272727272729</v>
      </c>
      <c r="Y127" s="8">
        <f>COUNTIFS(Sta!$B:$B,$A127,Sta!$D:$D,"&gt;0.5")/$C127</f>
        <v>0.72727272727272729</v>
      </c>
      <c r="Z127" s="11">
        <f>(COUNTIFS(Sta!$A:$A,$A127,Sta!$E:$E,"&gt;1.5")  + COUNTIFS(Sta!$B:$B,$A127,Sta!$D:$D,"&gt;1.5"))/$D127</f>
        <v>0.40909090909090912</v>
      </c>
      <c r="AA127" s="8">
        <f>COUNTIFS(Sta!$A:$A,$A127,Sta!$E:$E,"&gt;1.5")/$B127</f>
        <v>0.36363636363636365</v>
      </c>
      <c r="AB127" s="8">
        <f>COUNTIFS(Sta!$B:$B,$A127,Sta!$D:$D,"&gt;1.5")/$C127</f>
        <v>0.45454545454545453</v>
      </c>
      <c r="AC127" s="11">
        <f>(COUNTIFS(Sta!$A:A,$A127,Sta!$G:$G,"y") + COUNTIFS(Sta!$B:B,$A127,Sta!$G:$G,"y"))/$D127</f>
        <v>0.54545454545454541</v>
      </c>
      <c r="AD127" s="8">
        <f>COUNTIFS(Sta!$A:A,$A127,Sta!$G:$G,"y")/$B127</f>
        <v>0.72727272727272729</v>
      </c>
      <c r="AE127" s="16">
        <f>COUNTIFS(Sta!$B:B,$A127,Sta!$G:$G,"y")/$C127</f>
        <v>0.36363636363636365</v>
      </c>
    </row>
    <row r="128" spans="1:31" x14ac:dyDescent="0.3">
      <c r="A128" t="s">
        <v>495</v>
      </c>
      <c r="B128" s="9">
        <f>COUNTIF(Sta!A:A,A128)</f>
        <v>7</v>
      </c>
      <c r="C128" s="4">
        <f>COUNTIF(Sta!B:B,A128)</f>
        <v>6</v>
      </c>
      <c r="D128" s="4">
        <f t="shared" si="4"/>
        <v>13</v>
      </c>
      <c r="E128" s="11">
        <f>(COUNTIFS(Sta!$A:$A,$A128,Sta!$F:$F,"&gt;0.5") + COUNTIFS(Sta!$B:$B,$A128,Sta!$F:$F,"&gt;0.5"))/$D128</f>
        <v>0.84615384615384615</v>
      </c>
      <c r="F128" s="8">
        <f>COUNTIFS(Sta!$A:$A,$A128,Sta!$F:$F,"&gt;0.5")/$B128</f>
        <v>0.8571428571428571</v>
      </c>
      <c r="G128" s="8">
        <f>COUNTIFS(Sta!$B:$B,$A128,Sta!$F:$F,"&gt;0.5")/$C128</f>
        <v>0.83333333333333337</v>
      </c>
      <c r="H128" s="11">
        <f>(COUNTIFS(Sta!$A:$A,$A128,Sta!$F:$F,"&gt;1.5") + COUNTIFS(Sta!$B:$B,$A128,Sta!$F:$F,"&gt;1.5"))/$D128</f>
        <v>0.53846153846153844</v>
      </c>
      <c r="I128" s="8">
        <f>COUNTIFS(Sta!$A:$A,$A128,Sta!$F:$F,"&gt;1.5")/$B128</f>
        <v>0.42857142857142855</v>
      </c>
      <c r="J128" s="8">
        <f>COUNTIFS(Sta!$B:$B,$A128,Sta!$F:$F,"&gt;1.5")/$C128</f>
        <v>0.66666666666666663</v>
      </c>
      <c r="K128" s="11">
        <f>(COUNTIFS(Sta!$A:$A,$A128,Sta!$F:$F,"&gt;2.5") + COUNTIFS(Sta!$B:$B,$A128,Sta!$F:$F,"&gt;2.5"))/$D128</f>
        <v>0.15384615384615385</v>
      </c>
      <c r="L128" s="8">
        <f>COUNTIFS(Sta!$A:$A,$A128,Sta!$F:$F,"&gt;2.5")/$B128</f>
        <v>0</v>
      </c>
      <c r="M128" s="8">
        <f>COUNTIFS(Sta!$B:$B,$A128,Sta!$F:$F,"&gt;2.5")/$C128</f>
        <v>0.33333333333333331</v>
      </c>
      <c r="N128" s="11">
        <f>(COUNTIFS(Sta!$A:$A,$A128,Sta!$F:$F,"&gt;3.5") + COUNTIFS(Sta!$B:$B,$A128,Sta!$F:$F,"&gt;3.5"))/$D128</f>
        <v>0.15384615384615385</v>
      </c>
      <c r="O128" s="8">
        <f>COUNTIFS(Sta!$A:$A,$A128,Sta!$F:$F,"&gt;3.5")/$B128</f>
        <v>0</v>
      </c>
      <c r="P128" s="8">
        <f>COUNTIFS(Sta!$B:$B,$A128,Sta!$F:$F,"&gt;3.5")/$C128</f>
        <v>0.33333333333333331</v>
      </c>
      <c r="Q128" s="11">
        <f>(COUNTIFS(Sta!$A:$A,$A128,Sta!$D:$D,"&gt;0.5")  + COUNTIFS(Sta!$B:$B,$A128,Sta!$E:$E,"&gt;0.5"))/$D128</f>
        <v>0.76923076923076927</v>
      </c>
      <c r="R128" s="8">
        <f>COUNTIFS(Sta!$A:$A,$A128,Sta!$D:$D,"&gt;0.5")/$B128</f>
        <v>0.8571428571428571</v>
      </c>
      <c r="S128" s="8">
        <f>COUNTIFS(Sta!$B:$B,$A128,Sta!$E:$E,"&gt;0.5")/$C128</f>
        <v>0.66666666666666663</v>
      </c>
      <c r="T128" s="11">
        <f>(COUNTIFS(Sta!$A:$A,$A128,Sta!$D:$D,"&gt;1.5")  + COUNTIFS(Sta!$B:$B,$A128,Sta!$E:$E,"&gt;1.5"))/$D128</f>
        <v>0.30769230769230771</v>
      </c>
      <c r="U128" s="8">
        <f>COUNTIFS(Sta!$A:$A,$A128,Sta!$D:$D,"&gt;1.5")/$B128</f>
        <v>0.14285714285714285</v>
      </c>
      <c r="V128" s="8">
        <f>COUNTIFS(Sta!$B:$B,$A128,Sta!$E:$E,"&gt;1.5")/$C128</f>
        <v>0.5</v>
      </c>
      <c r="W128" s="11">
        <f>(COUNTIFS(Sta!$A:$A,$A128,Sta!$E:E,"&gt;0.5") +COUNTIFS(Sta!$B:$B,$A128,Sta!$D:$D,"&gt;0.5"))/$D128</f>
        <v>0.46153846153846156</v>
      </c>
      <c r="X128" s="8">
        <f>COUNTIFS(Sta!$A:$A,$A128,Sta!$E:$E,"&gt;0.5")/$B128</f>
        <v>0.2857142857142857</v>
      </c>
      <c r="Y128" s="8">
        <f>COUNTIFS(Sta!$B:$B,$A128,Sta!$D:$D,"&gt;0.5")/$C128</f>
        <v>0.66666666666666663</v>
      </c>
      <c r="Z128" s="11">
        <f>(COUNTIFS(Sta!$A:$A,$A128,Sta!$E:$E,"&gt;1.5")  + COUNTIFS(Sta!$B:$B,$A128,Sta!$D:$D,"&gt;1.5"))/$D128</f>
        <v>7.6923076923076927E-2</v>
      </c>
      <c r="AA128" s="8">
        <f>COUNTIFS(Sta!$A:$A,$A128,Sta!$E:$E,"&gt;1.5")/$B128</f>
        <v>0</v>
      </c>
      <c r="AB128" s="8">
        <f>COUNTIFS(Sta!$B:$B,$A128,Sta!$D:$D,"&gt;1.5")/$C128</f>
        <v>0.16666666666666666</v>
      </c>
      <c r="AC128" s="11">
        <f>(COUNTIFS(Sta!$A:A,$A128,Sta!$G:$G,"y") + COUNTIFS(Sta!$B:B,$A128,Sta!$G:$G,"y"))/$D128</f>
        <v>0.38461538461538464</v>
      </c>
      <c r="AD128" s="8">
        <f>COUNTIFS(Sta!$A:A,$A128,Sta!$G:$G,"y")/$B128</f>
        <v>0.2857142857142857</v>
      </c>
      <c r="AE128" s="16">
        <f>COUNTIFS(Sta!$B:B,$A128,Sta!$G:$G,"y")/$C128</f>
        <v>0.5</v>
      </c>
    </row>
    <row r="129" spans="1:31" x14ac:dyDescent="0.3">
      <c r="A129" t="s">
        <v>567</v>
      </c>
      <c r="B129" s="9">
        <f>COUNTIF(Sta!A:A,A129)</f>
        <v>13</v>
      </c>
      <c r="C129" s="4">
        <f>COUNTIF(Sta!B:B,A129)</f>
        <v>13</v>
      </c>
      <c r="D129" s="4">
        <f t="shared" si="4"/>
        <v>26</v>
      </c>
      <c r="E129" s="11">
        <f>(COUNTIFS(Sta!$A:$A,$A129,Sta!$F:$F,"&gt;0.5") + COUNTIFS(Sta!$B:$B,$A129,Sta!$F:$F,"&gt;0.5"))/$D129</f>
        <v>0.84615384615384615</v>
      </c>
      <c r="F129" s="8">
        <f>COUNTIFS(Sta!$A:$A,$A129,Sta!$F:$F,"&gt;0.5")/$B129</f>
        <v>0.76923076923076927</v>
      </c>
      <c r="G129" s="8">
        <f>COUNTIFS(Sta!$B:$B,$A129,Sta!$F:$F,"&gt;0.5")/$C129</f>
        <v>0.92307692307692313</v>
      </c>
      <c r="H129" s="11">
        <f>(COUNTIFS(Sta!$A:$A,$A129,Sta!$F:$F,"&gt;1.5") + COUNTIFS(Sta!$B:$B,$A129,Sta!$F:$F,"&gt;1.5"))/$D129</f>
        <v>0.65384615384615385</v>
      </c>
      <c r="I129" s="8">
        <f>COUNTIFS(Sta!$A:$A,$A129,Sta!$F:$F,"&gt;1.5")/$B129</f>
        <v>0.69230769230769229</v>
      </c>
      <c r="J129" s="8">
        <f>COUNTIFS(Sta!$B:$B,$A129,Sta!$F:$F,"&gt;1.5")/$C129</f>
        <v>0.61538461538461542</v>
      </c>
      <c r="K129" s="11">
        <f>(COUNTIFS(Sta!$A:$A,$A129,Sta!$F:$F,"&gt;2.5") + COUNTIFS(Sta!$B:$B,$A129,Sta!$F:$F,"&gt;2.5"))/$D129</f>
        <v>0.19230769230769232</v>
      </c>
      <c r="L129" s="8">
        <f>COUNTIFS(Sta!$A:$A,$A129,Sta!$F:$F,"&gt;2.5")/$B129</f>
        <v>0.15384615384615385</v>
      </c>
      <c r="M129" s="8">
        <f>COUNTIFS(Sta!$B:$B,$A129,Sta!$F:$F,"&gt;2.5")/$C129</f>
        <v>0.23076923076923078</v>
      </c>
      <c r="N129" s="11">
        <f>(COUNTIFS(Sta!$A:$A,$A129,Sta!$F:$F,"&gt;3.5") + COUNTIFS(Sta!$B:$B,$A129,Sta!$F:$F,"&gt;3.5"))/$D129</f>
        <v>0.11538461538461539</v>
      </c>
      <c r="O129" s="8">
        <f>COUNTIFS(Sta!$A:$A,$A129,Sta!$F:$F,"&gt;3.5")/$B129</f>
        <v>0.15384615384615385</v>
      </c>
      <c r="P129" s="8">
        <f>COUNTIFS(Sta!$B:$B,$A129,Sta!$F:$F,"&gt;3.5")/$C129</f>
        <v>7.6923076923076927E-2</v>
      </c>
      <c r="Q129" s="11">
        <f>(COUNTIFS(Sta!$A:$A,$A129,Sta!$D:$D,"&gt;0.5")  + COUNTIFS(Sta!$B:$B,$A129,Sta!$E:$E,"&gt;0.5"))/$D129</f>
        <v>0.53846153846153844</v>
      </c>
      <c r="R129" s="8">
        <f>COUNTIFS(Sta!$A:$A,$A129,Sta!$D:$D,"&gt;0.5")/$B129</f>
        <v>0.53846153846153844</v>
      </c>
      <c r="S129" s="8">
        <f>COUNTIFS(Sta!$B:$B,$A129,Sta!$E:$E,"&gt;0.5")/$C129</f>
        <v>0.53846153846153844</v>
      </c>
      <c r="T129" s="11">
        <f>(COUNTIFS(Sta!$A:$A,$A129,Sta!$D:$D,"&gt;1.5")  + COUNTIFS(Sta!$B:$B,$A129,Sta!$E:$E,"&gt;1.5"))/$D129</f>
        <v>0.15384615384615385</v>
      </c>
      <c r="U129" s="8">
        <f>COUNTIFS(Sta!$A:$A,$A129,Sta!$D:$D,"&gt;1.5")/$B129</f>
        <v>0.15384615384615385</v>
      </c>
      <c r="V129" s="8">
        <f>COUNTIFS(Sta!$B:$B,$A129,Sta!$E:$E,"&gt;1.5")/$C129</f>
        <v>0.15384615384615385</v>
      </c>
      <c r="W129" s="11">
        <f>(COUNTIFS(Sta!$A:$A,$A129,Sta!$E:E,"&gt;0.5") +COUNTIFS(Sta!$B:$B,$A129,Sta!$D:$D,"&gt;0.5"))/$D129</f>
        <v>0.69230769230769229</v>
      </c>
      <c r="X129" s="8">
        <f>COUNTIFS(Sta!$A:$A,$A129,Sta!$E:$E,"&gt;0.5")/$B129</f>
        <v>0.61538461538461542</v>
      </c>
      <c r="Y129" s="8">
        <f>COUNTIFS(Sta!$B:$B,$A129,Sta!$D:$D,"&gt;0.5")/$C129</f>
        <v>0.76923076923076927</v>
      </c>
      <c r="Z129" s="11">
        <f>(COUNTIFS(Sta!$A:$A,$A129,Sta!$E:$E,"&gt;1.5")  + COUNTIFS(Sta!$B:$B,$A129,Sta!$D:$D,"&gt;1.5"))/$D129</f>
        <v>0.34615384615384615</v>
      </c>
      <c r="AA129" s="8">
        <f>COUNTIFS(Sta!$A:$A,$A129,Sta!$E:$E,"&gt;1.5")/$B129</f>
        <v>0.30769230769230771</v>
      </c>
      <c r="AB129" s="8">
        <f>COUNTIFS(Sta!$B:$B,$A129,Sta!$D:$D,"&gt;1.5")/$C129</f>
        <v>0.38461538461538464</v>
      </c>
      <c r="AC129" s="11">
        <f>(COUNTIFS(Sta!$A:A,$A129,Sta!$G:$G,"y") + COUNTIFS(Sta!$B:B,$A129,Sta!$G:$G,"y"))/$D129</f>
        <v>0.38461538461538464</v>
      </c>
      <c r="AD129" s="8">
        <f>COUNTIFS(Sta!$A:A,$A129,Sta!$G:$G,"y")/$B129</f>
        <v>0.38461538461538464</v>
      </c>
      <c r="AE129" s="16">
        <f>COUNTIFS(Sta!$B:B,$A129,Sta!$G:$G,"y")/$C129</f>
        <v>0.38461538461538464</v>
      </c>
    </row>
    <row r="130" spans="1:31" x14ac:dyDescent="0.3">
      <c r="A130" t="s">
        <v>350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1" t="e">
        <f>(COUNTIFS(Sta!$A:$A,$A130,Sta!$F:$F,"&gt;0.5") + COUNTIFS(Sta!$B:$B,$A130,Sta!$F:$F,"&gt;0.5"))/$D130</f>
        <v>#DIV/0!</v>
      </c>
      <c r="F130" s="8" t="e">
        <f>COUNTIFS(Sta!$A:$A,$A130,Sta!$F:$F,"&gt;0.5")/$B130</f>
        <v>#DIV/0!</v>
      </c>
      <c r="G130" s="8" t="e">
        <f>COUNTIFS(Sta!$B:$B,$A130,Sta!$F:$F,"&gt;0.5")/$C130</f>
        <v>#DIV/0!</v>
      </c>
      <c r="H130" s="11" t="e">
        <f>(COUNTIFS(Sta!$A:$A,$A130,Sta!$F:$F,"&gt;1.5") + COUNTIFS(Sta!$B:$B,$A130,Sta!$F:$F,"&gt;1.5"))/$D130</f>
        <v>#DIV/0!</v>
      </c>
      <c r="I130" s="8" t="e">
        <f>COUNTIFS(Sta!$A:$A,$A130,Sta!$F:$F,"&gt;1.5")/$B130</f>
        <v>#DIV/0!</v>
      </c>
      <c r="J130" s="8" t="e">
        <f>COUNTIFS(Sta!$B:$B,$A130,Sta!$F:$F,"&gt;1.5")/$C130</f>
        <v>#DIV/0!</v>
      </c>
      <c r="K130" s="11" t="e">
        <f>(COUNTIFS(Sta!$A:$A,$A130,Sta!$F:$F,"&gt;2.5") + COUNTIFS(Sta!$B:$B,$A130,Sta!$F:$F,"&gt;2.5"))/$D130</f>
        <v>#DIV/0!</v>
      </c>
      <c r="L130" s="8" t="e">
        <f>COUNTIFS(Sta!$A:$A,$A130,Sta!$F:$F,"&gt;2.5")/$B130</f>
        <v>#DIV/0!</v>
      </c>
      <c r="M130" s="8" t="e">
        <f>COUNTIFS(Sta!$B:$B,$A130,Sta!$F:$F,"&gt;2.5")/$C130</f>
        <v>#DIV/0!</v>
      </c>
      <c r="N130" s="11" t="e">
        <f>(COUNTIFS(Sta!$A:$A,$A130,Sta!$F:$F,"&gt;3.5") + COUNTIFS(Sta!$B:$B,$A130,Sta!$F:$F,"&gt;3.5"))/$D130</f>
        <v>#DIV/0!</v>
      </c>
      <c r="O130" s="8" t="e">
        <f>COUNTIFS(Sta!$A:$A,$A130,Sta!$F:$F,"&gt;3.5")/$B130</f>
        <v>#DIV/0!</v>
      </c>
      <c r="P130" s="8" t="e">
        <f>COUNTIFS(Sta!$B:$B,$A130,Sta!$F:$F,"&gt;3.5")/$C130</f>
        <v>#DIV/0!</v>
      </c>
      <c r="Q130" s="11" t="e">
        <f>(COUNTIFS(Sta!$A:$A,$A130,Sta!$D:$D,"&gt;0.5")  + COUNTIFS(Sta!$B:$B,$A130,Sta!$E:$E,"&gt;0.5"))/$D130</f>
        <v>#DIV/0!</v>
      </c>
      <c r="R130" s="8" t="e">
        <f>COUNTIFS(Sta!$A:$A,$A130,Sta!$D:$D,"&gt;0.5")/$B130</f>
        <v>#DIV/0!</v>
      </c>
      <c r="S130" s="8" t="e">
        <f>COUNTIFS(Sta!$B:$B,$A130,Sta!$E:$E,"&gt;0.5")/$C130</f>
        <v>#DIV/0!</v>
      </c>
      <c r="T130" s="11" t="e">
        <f>(COUNTIFS(Sta!$A:$A,$A130,Sta!$D:$D,"&gt;1.5")  + COUNTIFS(Sta!$B:$B,$A130,Sta!$E:$E,"&gt;1.5"))/$D130</f>
        <v>#DIV/0!</v>
      </c>
      <c r="U130" s="8" t="e">
        <f>COUNTIFS(Sta!$A:$A,$A130,Sta!$D:$D,"&gt;1.5")/$B130</f>
        <v>#DIV/0!</v>
      </c>
      <c r="V130" s="8" t="e">
        <f>COUNTIFS(Sta!$B:$B,$A130,Sta!$E:$E,"&gt;1.5")/$C130</f>
        <v>#DIV/0!</v>
      </c>
      <c r="W130" s="11" t="e">
        <f>(COUNTIFS(Sta!$A:$A,$A130,Sta!$E:E,"&gt;0.5") +COUNTIFS(Sta!$B:$B,$A130,Sta!$D:$D,"&gt;0.5"))/$D130</f>
        <v>#DIV/0!</v>
      </c>
      <c r="X130" s="8" t="e">
        <f>COUNTIFS(Sta!$A:$A,$A130,Sta!$E:$E,"&gt;0.5")/$B130</f>
        <v>#DIV/0!</v>
      </c>
      <c r="Y130" s="8" t="e">
        <f>COUNTIFS(Sta!$B:$B,$A130,Sta!$D:$D,"&gt;0.5")/$C130</f>
        <v>#DIV/0!</v>
      </c>
      <c r="Z130" s="11" t="e">
        <f>(COUNTIFS(Sta!$A:$A,$A130,Sta!$E:$E,"&gt;1.5")  + COUNTIFS(Sta!$B:$B,$A130,Sta!$D:$D,"&gt;1.5"))/$D130</f>
        <v>#DIV/0!</v>
      </c>
      <c r="AA130" s="8" t="e">
        <f>COUNTIFS(Sta!$A:$A,$A130,Sta!$E:$E,"&gt;1.5")/$B130</f>
        <v>#DIV/0!</v>
      </c>
      <c r="AB130" s="8" t="e">
        <f>COUNTIFS(Sta!$B:$B,$A130,Sta!$D:$D,"&gt;1.5")/$C130</f>
        <v>#DIV/0!</v>
      </c>
      <c r="AC130" s="11" t="e">
        <f>(COUNTIFS(Sta!$A:A,$A130,Sta!$G:$G,"y") + COUNTIFS(Sta!$B:B,$A130,Sta!$G:$G,"y"))/$D130</f>
        <v>#DIV/0!</v>
      </c>
      <c r="AD130" s="8" t="e">
        <f>COUNTIFS(Sta!$A:A,$A130,Sta!$G:$G,"y")/$B130</f>
        <v>#DIV/0!</v>
      </c>
      <c r="AE130" s="16" t="e">
        <f>COUNTIFS(Sta!$B:B,$A130,Sta!$G:$G,"y")/$C130</f>
        <v>#DIV/0!</v>
      </c>
    </row>
    <row r="131" spans="1:31" x14ac:dyDescent="0.3">
      <c r="A131" t="s">
        <v>382</v>
      </c>
      <c r="B131" s="9">
        <f>COUNTIF(Sta!A:A,A131)</f>
        <v>0</v>
      </c>
      <c r="C131" s="4">
        <f>COUNTIF(Sta!B:B,A131)</f>
        <v>1</v>
      </c>
      <c r="D131" s="4">
        <f t="shared" si="4"/>
        <v>1</v>
      </c>
      <c r="E131" s="11">
        <f>(COUNTIFS(Sta!$A:$A,$A131,Sta!$F:$F,"&gt;0.5") + COUNTIFS(Sta!$B:$B,$A131,Sta!$F:$F,"&gt;0.5"))/$D131</f>
        <v>1</v>
      </c>
      <c r="F131" s="8" t="e">
        <f>COUNTIFS(Sta!$A:$A,$A131,Sta!$F:$F,"&gt;0.5")/$B131</f>
        <v>#DIV/0!</v>
      </c>
      <c r="G131" s="8">
        <f>COUNTIFS(Sta!$B:$B,$A131,Sta!$F:$F,"&gt;0.5")/$C131</f>
        <v>1</v>
      </c>
      <c r="H131" s="11">
        <f>(COUNTIFS(Sta!$A:$A,$A131,Sta!$F:$F,"&gt;1.5") + COUNTIFS(Sta!$B:$B,$A131,Sta!$F:$F,"&gt;1.5"))/$D131</f>
        <v>1</v>
      </c>
      <c r="I131" s="8" t="e">
        <f>COUNTIFS(Sta!$A:$A,$A131,Sta!$F:$F,"&gt;1.5")/$B131</f>
        <v>#DIV/0!</v>
      </c>
      <c r="J131" s="8">
        <f>COUNTIFS(Sta!$B:$B,$A131,Sta!$F:$F,"&gt;1.5")/$C131</f>
        <v>1</v>
      </c>
      <c r="K131" s="11">
        <f>(COUNTIFS(Sta!$A:$A,$A131,Sta!$F:$F,"&gt;2.5") + COUNTIFS(Sta!$B:$B,$A131,Sta!$F:$F,"&gt;2.5"))/$D131</f>
        <v>1</v>
      </c>
      <c r="L131" s="8" t="e">
        <f>COUNTIFS(Sta!$A:$A,$A131,Sta!$F:$F,"&gt;2.5")/$B131</f>
        <v>#DIV/0!</v>
      </c>
      <c r="M131" s="8">
        <f>COUNTIFS(Sta!$B:$B,$A131,Sta!$F:$F,"&gt;2.5")/$C131</f>
        <v>1</v>
      </c>
      <c r="N131" s="11">
        <f>(COUNTIFS(Sta!$A:$A,$A131,Sta!$F:$F,"&gt;3.5") + COUNTIFS(Sta!$B:$B,$A131,Sta!$F:$F,"&gt;3.5"))/$D131</f>
        <v>1</v>
      </c>
      <c r="O131" s="8" t="e">
        <f>COUNTIFS(Sta!$A:$A,$A131,Sta!$F:$F,"&gt;3.5")/$B131</f>
        <v>#DIV/0!</v>
      </c>
      <c r="P131" s="8">
        <f>COUNTIFS(Sta!$B:$B,$A131,Sta!$F:$F,"&gt;3.5")/$C131</f>
        <v>1</v>
      </c>
      <c r="Q131" s="11">
        <f>(COUNTIFS(Sta!$A:$A,$A131,Sta!$D:$D,"&gt;0.5")  + COUNTIFS(Sta!$B:$B,$A131,Sta!$E:$E,"&gt;0.5"))/$D131</f>
        <v>1</v>
      </c>
      <c r="R131" s="8" t="e">
        <f>COUNTIFS(Sta!$A:$A,$A131,Sta!$D:$D,"&gt;0.5")/$B131</f>
        <v>#DIV/0!</v>
      </c>
      <c r="S131" s="8">
        <f>COUNTIFS(Sta!$B:$B,$A131,Sta!$E:$E,"&gt;0.5")/$C131</f>
        <v>1</v>
      </c>
      <c r="T131" s="11">
        <f>(COUNTIFS(Sta!$A:$A,$A131,Sta!$D:$D,"&gt;1.5")  + COUNTIFS(Sta!$B:$B,$A131,Sta!$E:$E,"&gt;1.5"))/$D131</f>
        <v>1</v>
      </c>
      <c r="U131" s="8" t="e">
        <f>COUNTIFS(Sta!$A:$A,$A131,Sta!$D:$D,"&gt;1.5")/$B131</f>
        <v>#DIV/0!</v>
      </c>
      <c r="V131" s="8">
        <f>COUNTIFS(Sta!$B:$B,$A131,Sta!$E:$E,"&gt;1.5")/$C131</f>
        <v>1</v>
      </c>
      <c r="W131" s="11">
        <f>(COUNTIFS(Sta!$A:$A,$A131,Sta!$E:E,"&gt;0.5") +COUNTIFS(Sta!$B:$B,$A131,Sta!$D:$D,"&gt;0.5"))/$D131</f>
        <v>1</v>
      </c>
      <c r="X131" s="8" t="e">
        <f>COUNTIFS(Sta!$A:$A,$A131,Sta!$E:$E,"&gt;0.5")/$B131</f>
        <v>#DIV/0!</v>
      </c>
      <c r="Y131" s="8">
        <f>COUNTIFS(Sta!$B:$B,$A131,Sta!$D:$D,"&gt;0.5")/$C131</f>
        <v>1</v>
      </c>
      <c r="Z131" s="11">
        <f>(COUNTIFS(Sta!$A:$A,$A131,Sta!$E:$E,"&gt;1.5")  + COUNTIFS(Sta!$B:$B,$A131,Sta!$D:$D,"&gt;1.5"))/$D131</f>
        <v>1</v>
      </c>
      <c r="AA131" s="8" t="e">
        <f>COUNTIFS(Sta!$A:$A,$A131,Sta!$E:$E,"&gt;1.5")/$B131</f>
        <v>#DIV/0!</v>
      </c>
      <c r="AB131" s="8">
        <f>COUNTIFS(Sta!$B:$B,$A131,Sta!$D:$D,"&gt;1.5")/$C131</f>
        <v>1</v>
      </c>
      <c r="AC131" s="11">
        <f>(COUNTIFS(Sta!$A:A,$A131,Sta!$G:$G,"y") + COUNTIFS(Sta!$B:B,$A131,Sta!$G:$G,"y"))/$D131</f>
        <v>1</v>
      </c>
      <c r="AD131" s="8" t="e">
        <f>COUNTIFS(Sta!$A:A,$A131,Sta!$G:$G,"y")/$B131</f>
        <v>#DIV/0!</v>
      </c>
      <c r="AE131" s="16">
        <f>COUNTIFS(Sta!$B:B,$A131,Sta!$G:$G,"y")/$C131</f>
        <v>1</v>
      </c>
    </row>
    <row r="132" spans="1:31" x14ac:dyDescent="0.3">
      <c r="A132" t="s">
        <v>202</v>
      </c>
      <c r="B132" s="9">
        <f>COUNTIF(Sta!A:A,A132)</f>
        <v>1</v>
      </c>
      <c r="C132" s="4">
        <f>COUNTIF(Sta!B:B,A132)</f>
        <v>1</v>
      </c>
      <c r="D132" s="4">
        <f t="shared" si="4"/>
        <v>2</v>
      </c>
      <c r="E132" s="11">
        <f>(COUNTIFS(Sta!$A:$A,$A132,Sta!$F:$F,"&gt;0.5") + COUNTIFS(Sta!$B:$B,$A132,Sta!$F:$F,"&gt;0.5"))/$D132</f>
        <v>0.5</v>
      </c>
      <c r="F132" s="8">
        <f>COUNTIFS(Sta!$A:$A,$A132,Sta!$F:$F,"&gt;0.5")/$B132</f>
        <v>1</v>
      </c>
      <c r="G132" s="8">
        <f>COUNTIFS(Sta!$B:$B,$A132,Sta!$F:$F,"&gt;0.5")/$C132</f>
        <v>0</v>
      </c>
      <c r="H132" s="11">
        <f>(COUNTIFS(Sta!$A:$A,$A132,Sta!$F:$F,"&gt;1.5") + COUNTIFS(Sta!$B:$B,$A132,Sta!$F:$F,"&gt;1.5"))/$D132</f>
        <v>0</v>
      </c>
      <c r="I132" s="8">
        <f>COUNTIFS(Sta!$A:$A,$A132,Sta!$F:$F,"&gt;1.5")/$B132</f>
        <v>0</v>
      </c>
      <c r="J132" s="8">
        <f>COUNTIFS(Sta!$B:$B,$A132,Sta!$F:$F,"&gt;1.5")/$C132</f>
        <v>0</v>
      </c>
      <c r="K132" s="11">
        <f>(COUNTIFS(Sta!$A:$A,$A132,Sta!$F:$F,"&gt;2.5") + COUNTIFS(Sta!$B:$B,$A132,Sta!$F:$F,"&gt;2.5"))/$D132</f>
        <v>0</v>
      </c>
      <c r="L132" s="8">
        <f>COUNTIFS(Sta!$A:$A,$A132,Sta!$F:$F,"&gt;2.5")/$B132</f>
        <v>0</v>
      </c>
      <c r="M132" s="8">
        <f>COUNTIFS(Sta!$B:$B,$A132,Sta!$F:$F,"&gt;2.5")/$C132</f>
        <v>0</v>
      </c>
      <c r="N132" s="11">
        <f>(COUNTIFS(Sta!$A:$A,$A132,Sta!$F:$F,"&gt;3.5") + COUNTIFS(Sta!$B:$B,$A132,Sta!$F:$F,"&gt;3.5"))/$D132</f>
        <v>0</v>
      </c>
      <c r="O132" s="8">
        <f>COUNTIFS(Sta!$A:$A,$A132,Sta!$F:$F,"&gt;3.5")/$B132</f>
        <v>0</v>
      </c>
      <c r="P132" s="8">
        <f>COUNTIFS(Sta!$B:$B,$A132,Sta!$F:$F,"&gt;3.5")/$C132</f>
        <v>0</v>
      </c>
      <c r="Q132" s="11">
        <f>(COUNTIFS(Sta!$A:$A,$A132,Sta!$D:$D,"&gt;0.5")  + COUNTIFS(Sta!$B:$B,$A132,Sta!$E:$E,"&gt;0.5"))/$D132</f>
        <v>0.5</v>
      </c>
      <c r="R132" s="8">
        <f>COUNTIFS(Sta!$A:$A,$A132,Sta!$D:$D,"&gt;0.5")/$B132</f>
        <v>1</v>
      </c>
      <c r="S132" s="8">
        <f>COUNTIFS(Sta!$B:$B,$A132,Sta!$E:$E,"&gt;0.5")/$C132</f>
        <v>0</v>
      </c>
      <c r="T132" s="11">
        <f>(COUNTIFS(Sta!$A:$A,$A132,Sta!$D:$D,"&gt;1.5")  + COUNTIFS(Sta!$B:$B,$A132,Sta!$E:$E,"&gt;1.5"))/$D132</f>
        <v>0</v>
      </c>
      <c r="U132" s="8">
        <f>COUNTIFS(Sta!$A:$A,$A132,Sta!$D:$D,"&gt;1.5")/$B132</f>
        <v>0</v>
      </c>
      <c r="V132" s="8">
        <f>COUNTIFS(Sta!$B:$B,$A132,Sta!$E:$E,"&gt;1.5")/$C132</f>
        <v>0</v>
      </c>
      <c r="W132" s="11">
        <f>(COUNTIFS(Sta!$A:$A,$A132,Sta!$E:E,"&gt;0.5") +COUNTIFS(Sta!$B:$B,$A132,Sta!$D:$D,"&gt;0.5"))/$D132</f>
        <v>0</v>
      </c>
      <c r="X132" s="8">
        <f>COUNTIFS(Sta!$A:$A,$A132,Sta!$E:$E,"&gt;0.5")/$B132</f>
        <v>0</v>
      </c>
      <c r="Y132" s="8">
        <f>COUNTIFS(Sta!$B:$B,$A132,Sta!$D:$D,"&gt;0.5")/$C132</f>
        <v>0</v>
      </c>
      <c r="Z132" s="11">
        <f>(COUNTIFS(Sta!$A:$A,$A132,Sta!$E:$E,"&gt;1.5")  + COUNTIFS(Sta!$B:$B,$A132,Sta!$D:$D,"&gt;1.5"))/$D132</f>
        <v>0</v>
      </c>
      <c r="AA132" s="8">
        <f>COUNTIFS(Sta!$A:$A,$A132,Sta!$E:$E,"&gt;1.5")/$B132</f>
        <v>0</v>
      </c>
      <c r="AB132" s="8">
        <f>COUNTIFS(Sta!$B:$B,$A132,Sta!$D:$D,"&gt;1.5")/$C132</f>
        <v>0</v>
      </c>
      <c r="AC132" s="11">
        <f>(COUNTIFS(Sta!$A:A,$A132,Sta!$G:$G,"y") + COUNTIFS(Sta!$B:B,$A132,Sta!$G:$G,"y"))/$D132</f>
        <v>0</v>
      </c>
      <c r="AD132" s="8">
        <f>COUNTIFS(Sta!$A:A,$A132,Sta!$G:$G,"y")/$B132</f>
        <v>0</v>
      </c>
      <c r="AE132" s="16">
        <f>COUNTIFS(Sta!$B:B,$A132,Sta!$G:$G,"y")/$C132</f>
        <v>0</v>
      </c>
    </row>
    <row r="133" spans="1:31" x14ac:dyDescent="0.3">
      <c r="A133" t="s">
        <v>235</v>
      </c>
      <c r="B133" s="9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1">
        <f>(COUNTIFS(Sta!$A:$A,$A133,Sta!$F:$F,"&gt;0.5") + COUNTIFS(Sta!$B:$B,$A133,Sta!$F:$F,"&gt;0.5"))/$D133</f>
        <v>1</v>
      </c>
      <c r="F133" s="8">
        <f>COUNTIFS(Sta!$A:$A,$A133,Sta!$F:$F,"&gt;0.5")/$B133</f>
        <v>1</v>
      </c>
      <c r="G133" s="8">
        <f>COUNTIFS(Sta!$B:$B,$A133,Sta!$F:$F,"&gt;0.5")/$C133</f>
        <v>1</v>
      </c>
      <c r="H133" s="11">
        <f>(COUNTIFS(Sta!$A:$A,$A133,Sta!$F:$F,"&gt;1.5") + COUNTIFS(Sta!$B:$B,$A133,Sta!$F:$F,"&gt;1.5"))/$D133</f>
        <v>1</v>
      </c>
      <c r="I133" s="8">
        <f>COUNTIFS(Sta!$A:$A,$A133,Sta!$F:$F,"&gt;1.5")/$B133</f>
        <v>1</v>
      </c>
      <c r="J133" s="8">
        <f>COUNTIFS(Sta!$B:$B,$A133,Sta!$F:$F,"&gt;1.5")/$C133</f>
        <v>1</v>
      </c>
      <c r="K133" s="11">
        <f>(COUNTIFS(Sta!$A:$A,$A133,Sta!$F:$F,"&gt;2.5") + COUNTIFS(Sta!$B:$B,$A133,Sta!$F:$F,"&gt;2.5"))/$D133</f>
        <v>0.5</v>
      </c>
      <c r="L133" s="8">
        <f>COUNTIFS(Sta!$A:$A,$A133,Sta!$F:$F,"&gt;2.5")/$B133</f>
        <v>0</v>
      </c>
      <c r="M133" s="8">
        <f>COUNTIFS(Sta!$B:$B,$A133,Sta!$F:$F,"&gt;2.5")/$C133</f>
        <v>1</v>
      </c>
      <c r="N133" s="11">
        <f>(COUNTIFS(Sta!$A:$A,$A133,Sta!$F:$F,"&gt;3.5") + COUNTIFS(Sta!$B:$B,$A133,Sta!$F:$F,"&gt;3.5"))/$D133</f>
        <v>0</v>
      </c>
      <c r="O133" s="8">
        <f>COUNTIFS(Sta!$A:$A,$A133,Sta!$F:$F,"&gt;3.5")/$B133</f>
        <v>0</v>
      </c>
      <c r="P133" s="8">
        <f>COUNTIFS(Sta!$B:$B,$A133,Sta!$F:$F,"&gt;3.5")/$C133</f>
        <v>0</v>
      </c>
      <c r="Q133" s="11">
        <f>(COUNTIFS(Sta!$A:$A,$A133,Sta!$D:$D,"&gt;0.5")  + COUNTIFS(Sta!$B:$B,$A133,Sta!$E:$E,"&gt;0.5"))/$D133</f>
        <v>1</v>
      </c>
      <c r="R133" s="8">
        <f>COUNTIFS(Sta!$A:$A,$A133,Sta!$D:$D,"&gt;0.5")/$B133</f>
        <v>1</v>
      </c>
      <c r="S133" s="8">
        <f>COUNTIFS(Sta!$B:$B,$A133,Sta!$E:$E,"&gt;0.5")/$C133</f>
        <v>1</v>
      </c>
      <c r="T133" s="11">
        <f>(COUNTIFS(Sta!$A:$A,$A133,Sta!$D:$D,"&gt;1.5")  + COUNTIFS(Sta!$B:$B,$A133,Sta!$E:$E,"&gt;1.5"))/$D133</f>
        <v>0.5</v>
      </c>
      <c r="U133" s="8">
        <f>COUNTIFS(Sta!$A:$A,$A133,Sta!$D:$D,"&gt;1.5")/$B133</f>
        <v>1</v>
      </c>
      <c r="V133" s="8">
        <f>COUNTIFS(Sta!$B:$B,$A133,Sta!$E:$E,"&gt;1.5")/$C133</f>
        <v>0</v>
      </c>
      <c r="W133" s="11">
        <f>(COUNTIFS(Sta!$A:$A,$A133,Sta!$E:E,"&gt;0.5") +COUNTIFS(Sta!$B:$B,$A133,Sta!$D:$D,"&gt;0.5"))/$D133</f>
        <v>0.5</v>
      </c>
      <c r="X133" s="8">
        <f>COUNTIFS(Sta!$A:$A,$A133,Sta!$E:$E,"&gt;0.5")/$B133</f>
        <v>0</v>
      </c>
      <c r="Y133" s="8">
        <f>COUNTIFS(Sta!$B:$B,$A133,Sta!$D:$D,"&gt;0.5")/$C133</f>
        <v>1</v>
      </c>
      <c r="Z133" s="11">
        <f>(COUNTIFS(Sta!$A:$A,$A133,Sta!$E:$E,"&gt;1.5")  + COUNTIFS(Sta!$B:$B,$A133,Sta!$D:$D,"&gt;1.5"))/$D133</f>
        <v>0.5</v>
      </c>
      <c r="AA133" s="8">
        <f>COUNTIFS(Sta!$A:$A,$A133,Sta!$E:$E,"&gt;1.5")/$B133</f>
        <v>0</v>
      </c>
      <c r="AB133" s="8">
        <f>COUNTIFS(Sta!$B:$B,$A133,Sta!$D:$D,"&gt;1.5")/$C133</f>
        <v>1</v>
      </c>
      <c r="AC133" s="11">
        <f>(COUNTIFS(Sta!$A:A,$A133,Sta!$G:$G,"y") + COUNTIFS(Sta!$B:B,$A133,Sta!$G:$G,"y"))/$D133</f>
        <v>0.5</v>
      </c>
      <c r="AD133" s="8">
        <f>COUNTIFS(Sta!$A:A,$A133,Sta!$G:$G,"y")/$B133</f>
        <v>0</v>
      </c>
      <c r="AE133" s="16">
        <f>COUNTIFS(Sta!$B:B,$A133,Sta!$G:$G,"y")/$C133</f>
        <v>1</v>
      </c>
    </row>
    <row r="134" spans="1:31" x14ac:dyDescent="0.3">
      <c r="A134" t="s">
        <v>341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1" t="e">
        <f>(COUNTIFS(Sta!$A:$A,$A134,Sta!$F:$F,"&gt;0.5") + COUNTIFS(Sta!$B:$B,$A134,Sta!$F:$F,"&gt;0.5"))/$D134</f>
        <v>#DIV/0!</v>
      </c>
      <c r="F134" s="8" t="e">
        <f>COUNTIFS(Sta!$A:$A,$A134,Sta!$F:$F,"&gt;0.5")/$B134</f>
        <v>#DIV/0!</v>
      </c>
      <c r="G134" s="8" t="e">
        <f>COUNTIFS(Sta!$B:$B,$A134,Sta!$F:$F,"&gt;0.5")/$C134</f>
        <v>#DIV/0!</v>
      </c>
      <c r="H134" s="11" t="e">
        <f>(COUNTIFS(Sta!$A:$A,$A134,Sta!$F:$F,"&gt;1.5") + COUNTIFS(Sta!$B:$B,$A134,Sta!$F:$F,"&gt;1.5"))/$D134</f>
        <v>#DIV/0!</v>
      </c>
      <c r="I134" s="8" t="e">
        <f>COUNTIFS(Sta!$A:$A,$A134,Sta!$F:$F,"&gt;1.5")/$B134</f>
        <v>#DIV/0!</v>
      </c>
      <c r="J134" s="8" t="e">
        <f>COUNTIFS(Sta!$B:$B,$A134,Sta!$F:$F,"&gt;1.5")/$C134</f>
        <v>#DIV/0!</v>
      </c>
      <c r="K134" s="11" t="e">
        <f>(COUNTIFS(Sta!$A:$A,$A134,Sta!$F:$F,"&gt;2.5") + COUNTIFS(Sta!$B:$B,$A134,Sta!$F:$F,"&gt;2.5"))/$D134</f>
        <v>#DIV/0!</v>
      </c>
      <c r="L134" s="8" t="e">
        <f>COUNTIFS(Sta!$A:$A,$A134,Sta!$F:$F,"&gt;2.5")/$B134</f>
        <v>#DIV/0!</v>
      </c>
      <c r="M134" s="8" t="e">
        <f>COUNTIFS(Sta!$B:$B,$A134,Sta!$F:$F,"&gt;2.5")/$C134</f>
        <v>#DIV/0!</v>
      </c>
      <c r="N134" s="11" t="e">
        <f>(COUNTIFS(Sta!$A:$A,$A134,Sta!$F:$F,"&gt;3.5") + COUNTIFS(Sta!$B:$B,$A134,Sta!$F:$F,"&gt;3.5"))/$D134</f>
        <v>#DIV/0!</v>
      </c>
      <c r="O134" s="8" t="e">
        <f>COUNTIFS(Sta!$A:$A,$A134,Sta!$F:$F,"&gt;3.5")/$B134</f>
        <v>#DIV/0!</v>
      </c>
      <c r="P134" s="8" t="e">
        <f>COUNTIFS(Sta!$B:$B,$A134,Sta!$F:$F,"&gt;3.5")/$C134</f>
        <v>#DIV/0!</v>
      </c>
      <c r="Q134" s="11" t="e">
        <f>(COUNTIFS(Sta!$A:$A,$A134,Sta!$D:$D,"&gt;0.5")  + COUNTIFS(Sta!$B:$B,$A134,Sta!$E:$E,"&gt;0.5"))/$D134</f>
        <v>#DIV/0!</v>
      </c>
      <c r="R134" s="8" t="e">
        <f>COUNTIFS(Sta!$A:$A,$A134,Sta!$D:$D,"&gt;0.5")/$B134</f>
        <v>#DIV/0!</v>
      </c>
      <c r="S134" s="8" t="e">
        <f>COUNTIFS(Sta!$B:$B,$A134,Sta!$E:$E,"&gt;0.5")/$C134</f>
        <v>#DIV/0!</v>
      </c>
      <c r="T134" s="11" t="e">
        <f>(COUNTIFS(Sta!$A:$A,$A134,Sta!$D:$D,"&gt;1.5")  + COUNTIFS(Sta!$B:$B,$A134,Sta!$E:$E,"&gt;1.5"))/$D134</f>
        <v>#DIV/0!</v>
      </c>
      <c r="U134" s="8" t="e">
        <f>COUNTIFS(Sta!$A:$A,$A134,Sta!$D:$D,"&gt;1.5")/$B134</f>
        <v>#DIV/0!</v>
      </c>
      <c r="V134" s="8" t="e">
        <f>COUNTIFS(Sta!$B:$B,$A134,Sta!$E:$E,"&gt;1.5")/$C134</f>
        <v>#DIV/0!</v>
      </c>
      <c r="W134" s="11" t="e">
        <f>(COUNTIFS(Sta!$A:$A,$A134,Sta!$E:E,"&gt;0.5") +COUNTIFS(Sta!$B:$B,$A134,Sta!$D:$D,"&gt;0.5"))/$D134</f>
        <v>#DIV/0!</v>
      </c>
      <c r="X134" s="8" t="e">
        <f>COUNTIFS(Sta!$A:$A,$A134,Sta!$E:$E,"&gt;0.5")/$B134</f>
        <v>#DIV/0!</v>
      </c>
      <c r="Y134" s="8" t="e">
        <f>COUNTIFS(Sta!$B:$B,$A134,Sta!$D:$D,"&gt;0.5")/$C134</f>
        <v>#DIV/0!</v>
      </c>
      <c r="Z134" s="11" t="e">
        <f>(COUNTIFS(Sta!$A:$A,$A134,Sta!$E:$E,"&gt;1.5")  + COUNTIFS(Sta!$B:$B,$A134,Sta!$D:$D,"&gt;1.5"))/$D134</f>
        <v>#DIV/0!</v>
      </c>
      <c r="AA134" s="8" t="e">
        <f>COUNTIFS(Sta!$A:$A,$A134,Sta!$E:$E,"&gt;1.5")/$B134</f>
        <v>#DIV/0!</v>
      </c>
      <c r="AB134" s="8" t="e">
        <f>COUNTIFS(Sta!$B:$B,$A134,Sta!$D:$D,"&gt;1.5")/$C134</f>
        <v>#DIV/0!</v>
      </c>
      <c r="AC134" s="11" t="e">
        <f>(COUNTIFS(Sta!$A:A,$A134,Sta!$G:$G,"y") + COUNTIFS(Sta!$B:B,$A134,Sta!$G:$G,"y"))/$D134</f>
        <v>#DIV/0!</v>
      </c>
      <c r="AD134" s="8" t="e">
        <f>COUNTIFS(Sta!$A:A,$A134,Sta!$G:$G,"y")/$B134</f>
        <v>#DIV/0!</v>
      </c>
      <c r="AE134" s="16" t="e">
        <f>COUNTIFS(Sta!$B:B,$A134,Sta!$G:$G,"y")/$C134</f>
        <v>#DIV/0!</v>
      </c>
    </row>
    <row r="135" spans="1:31" x14ac:dyDescent="0.3">
      <c r="A135" t="s">
        <v>232</v>
      </c>
      <c r="B135" s="9">
        <f>COUNTIF(Sta!A:A,A135)</f>
        <v>1</v>
      </c>
      <c r="C135" s="4">
        <f>COUNTIF(Sta!B:B,A135)</f>
        <v>1</v>
      </c>
      <c r="D135" s="4">
        <f t="shared" si="5"/>
        <v>2</v>
      </c>
      <c r="E135" s="11">
        <f>(COUNTIFS(Sta!$A:$A,$A135,Sta!$F:$F,"&gt;0.5") + COUNTIFS(Sta!$B:$B,$A135,Sta!$F:$F,"&gt;0.5"))/$D135</f>
        <v>1</v>
      </c>
      <c r="F135" s="8">
        <f>COUNTIFS(Sta!$A:$A,$A135,Sta!$F:$F,"&gt;0.5")/$B135</f>
        <v>1</v>
      </c>
      <c r="G135" s="8">
        <f>COUNTIFS(Sta!$B:$B,$A135,Sta!$F:$F,"&gt;0.5")/$C135</f>
        <v>1</v>
      </c>
      <c r="H135" s="11">
        <f>(COUNTIFS(Sta!$A:$A,$A135,Sta!$F:$F,"&gt;1.5") + COUNTIFS(Sta!$B:$B,$A135,Sta!$F:$F,"&gt;1.5"))/$D135</f>
        <v>1</v>
      </c>
      <c r="I135" s="8">
        <f>COUNTIFS(Sta!$A:$A,$A135,Sta!$F:$F,"&gt;1.5")/$B135</f>
        <v>1</v>
      </c>
      <c r="J135" s="8">
        <f>COUNTIFS(Sta!$B:$B,$A135,Sta!$F:$F,"&gt;1.5")/$C135</f>
        <v>1</v>
      </c>
      <c r="K135" s="11">
        <f>(COUNTIFS(Sta!$A:$A,$A135,Sta!$F:$F,"&gt;2.5") + COUNTIFS(Sta!$B:$B,$A135,Sta!$F:$F,"&gt;2.5"))/$D135</f>
        <v>1</v>
      </c>
      <c r="L135" s="8">
        <f>COUNTIFS(Sta!$A:$A,$A135,Sta!$F:$F,"&gt;2.5")/$B135</f>
        <v>1</v>
      </c>
      <c r="M135" s="8">
        <f>COUNTIFS(Sta!$B:$B,$A135,Sta!$F:$F,"&gt;2.5")/$C135</f>
        <v>1</v>
      </c>
      <c r="N135" s="11">
        <f>(COUNTIFS(Sta!$A:$A,$A135,Sta!$F:$F,"&gt;3.5") + COUNTIFS(Sta!$B:$B,$A135,Sta!$F:$F,"&gt;3.5"))/$D135</f>
        <v>0</v>
      </c>
      <c r="O135" s="8">
        <f>COUNTIFS(Sta!$A:$A,$A135,Sta!$F:$F,"&gt;3.5")/$B135</f>
        <v>0</v>
      </c>
      <c r="P135" s="8">
        <f>COUNTIFS(Sta!$B:$B,$A135,Sta!$F:$F,"&gt;3.5")/$C135</f>
        <v>0</v>
      </c>
      <c r="Q135" s="11">
        <f>(COUNTIFS(Sta!$A:$A,$A135,Sta!$D:$D,"&gt;0.5")  + COUNTIFS(Sta!$B:$B,$A135,Sta!$E:$E,"&gt;0.5"))/$D135</f>
        <v>0.5</v>
      </c>
      <c r="R135" s="8">
        <f>COUNTIFS(Sta!$A:$A,$A135,Sta!$D:$D,"&gt;0.5")/$B135</f>
        <v>0</v>
      </c>
      <c r="S135" s="8">
        <f>COUNTIFS(Sta!$B:$B,$A135,Sta!$E:$E,"&gt;0.5")/$C135</f>
        <v>1</v>
      </c>
      <c r="T135" s="11">
        <f>(COUNTIFS(Sta!$A:$A,$A135,Sta!$D:$D,"&gt;1.5")  + COUNTIFS(Sta!$B:$B,$A135,Sta!$E:$E,"&gt;1.5"))/$D135</f>
        <v>0.5</v>
      </c>
      <c r="U135" s="8">
        <f>COUNTIFS(Sta!$A:$A,$A135,Sta!$D:$D,"&gt;1.5")/$B135</f>
        <v>0</v>
      </c>
      <c r="V135" s="8">
        <f>COUNTIFS(Sta!$B:$B,$A135,Sta!$E:$E,"&gt;1.5")/$C135</f>
        <v>1</v>
      </c>
      <c r="W135" s="11">
        <f>(COUNTIFS(Sta!$A:$A,$A135,Sta!$E:E,"&gt;0.5") +COUNTIFS(Sta!$B:$B,$A135,Sta!$D:$D,"&gt;0.5"))/$D135</f>
        <v>1</v>
      </c>
      <c r="X135" s="8">
        <f>COUNTIFS(Sta!$A:$A,$A135,Sta!$E:$E,"&gt;0.5")/$B135</f>
        <v>1</v>
      </c>
      <c r="Y135" s="8">
        <f>COUNTIFS(Sta!$B:$B,$A135,Sta!$D:$D,"&gt;0.5")/$C135</f>
        <v>1</v>
      </c>
      <c r="Z135" s="11">
        <f>(COUNTIFS(Sta!$A:$A,$A135,Sta!$E:$E,"&gt;1.5")  + COUNTIFS(Sta!$B:$B,$A135,Sta!$D:$D,"&gt;1.5"))/$D135</f>
        <v>0.5</v>
      </c>
      <c r="AA135" s="8">
        <f>COUNTIFS(Sta!$A:$A,$A135,Sta!$E:$E,"&gt;1.5")/$B135</f>
        <v>1</v>
      </c>
      <c r="AB135" s="8">
        <f>COUNTIFS(Sta!$B:$B,$A135,Sta!$D:$D,"&gt;1.5")/$C135</f>
        <v>0</v>
      </c>
      <c r="AC135" s="11">
        <f>(COUNTIFS(Sta!$A:A,$A135,Sta!$G:$G,"y") + COUNTIFS(Sta!$B:B,$A135,Sta!$G:$G,"y"))/$D135</f>
        <v>0.5</v>
      </c>
      <c r="AD135" s="8">
        <f>COUNTIFS(Sta!$A:A,$A135,Sta!$G:$G,"y")/$B135</f>
        <v>0</v>
      </c>
      <c r="AE135" s="16">
        <f>COUNTIFS(Sta!$B:B,$A135,Sta!$G:$G,"y")/$C135</f>
        <v>1</v>
      </c>
    </row>
    <row r="136" spans="1:31" x14ac:dyDescent="0.3">
      <c r="A136" t="s">
        <v>352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1" t="e">
        <f>(COUNTIFS(Sta!$A:$A,$A136,Sta!$F:$F,"&gt;0.5") + COUNTIFS(Sta!$B:$B,$A136,Sta!$F:$F,"&gt;0.5"))/$D136</f>
        <v>#DIV/0!</v>
      </c>
      <c r="F136" s="8" t="e">
        <f>COUNTIFS(Sta!$A:$A,$A136,Sta!$F:$F,"&gt;0.5")/$B136</f>
        <v>#DIV/0!</v>
      </c>
      <c r="G136" s="8" t="e">
        <f>COUNTIFS(Sta!$B:$B,$A136,Sta!$F:$F,"&gt;0.5")/$C136</f>
        <v>#DIV/0!</v>
      </c>
      <c r="H136" s="11" t="e">
        <f>(COUNTIFS(Sta!$A:$A,$A136,Sta!$F:$F,"&gt;1.5") + COUNTIFS(Sta!$B:$B,$A136,Sta!$F:$F,"&gt;1.5"))/$D136</f>
        <v>#DIV/0!</v>
      </c>
      <c r="I136" s="8" t="e">
        <f>COUNTIFS(Sta!$A:$A,$A136,Sta!$F:$F,"&gt;1.5")/$B136</f>
        <v>#DIV/0!</v>
      </c>
      <c r="J136" s="8" t="e">
        <f>COUNTIFS(Sta!$B:$B,$A136,Sta!$F:$F,"&gt;1.5")/$C136</f>
        <v>#DIV/0!</v>
      </c>
      <c r="K136" s="11" t="e">
        <f>(COUNTIFS(Sta!$A:$A,$A136,Sta!$F:$F,"&gt;2.5") + COUNTIFS(Sta!$B:$B,$A136,Sta!$F:$F,"&gt;2.5"))/$D136</f>
        <v>#DIV/0!</v>
      </c>
      <c r="L136" s="8" t="e">
        <f>COUNTIFS(Sta!$A:$A,$A136,Sta!$F:$F,"&gt;2.5")/$B136</f>
        <v>#DIV/0!</v>
      </c>
      <c r="M136" s="8" t="e">
        <f>COUNTIFS(Sta!$B:$B,$A136,Sta!$F:$F,"&gt;2.5")/$C136</f>
        <v>#DIV/0!</v>
      </c>
      <c r="N136" s="11" t="e">
        <f>(COUNTIFS(Sta!$A:$A,$A136,Sta!$F:$F,"&gt;3.5") + COUNTIFS(Sta!$B:$B,$A136,Sta!$F:$F,"&gt;3.5"))/$D136</f>
        <v>#DIV/0!</v>
      </c>
      <c r="O136" s="8" t="e">
        <f>COUNTIFS(Sta!$A:$A,$A136,Sta!$F:$F,"&gt;3.5")/$B136</f>
        <v>#DIV/0!</v>
      </c>
      <c r="P136" s="8" t="e">
        <f>COUNTIFS(Sta!$B:$B,$A136,Sta!$F:$F,"&gt;3.5")/$C136</f>
        <v>#DIV/0!</v>
      </c>
      <c r="Q136" s="11" t="e">
        <f>(COUNTIFS(Sta!$A:$A,$A136,Sta!$D:$D,"&gt;0.5")  + COUNTIFS(Sta!$B:$B,$A136,Sta!$E:$E,"&gt;0.5"))/$D136</f>
        <v>#DIV/0!</v>
      </c>
      <c r="R136" s="8" t="e">
        <f>COUNTIFS(Sta!$A:$A,$A136,Sta!$D:$D,"&gt;0.5")/$B136</f>
        <v>#DIV/0!</v>
      </c>
      <c r="S136" s="8" t="e">
        <f>COUNTIFS(Sta!$B:$B,$A136,Sta!$E:$E,"&gt;0.5")/$C136</f>
        <v>#DIV/0!</v>
      </c>
      <c r="T136" s="11" t="e">
        <f>(COUNTIFS(Sta!$A:$A,$A136,Sta!$D:$D,"&gt;1.5")  + COUNTIFS(Sta!$B:$B,$A136,Sta!$E:$E,"&gt;1.5"))/$D136</f>
        <v>#DIV/0!</v>
      </c>
      <c r="U136" s="8" t="e">
        <f>COUNTIFS(Sta!$A:$A,$A136,Sta!$D:$D,"&gt;1.5")/$B136</f>
        <v>#DIV/0!</v>
      </c>
      <c r="V136" s="8" t="e">
        <f>COUNTIFS(Sta!$B:$B,$A136,Sta!$E:$E,"&gt;1.5")/$C136</f>
        <v>#DIV/0!</v>
      </c>
      <c r="W136" s="11" t="e">
        <f>(COUNTIFS(Sta!$A:$A,$A136,Sta!$E:E,"&gt;0.5") +COUNTIFS(Sta!$B:$B,$A136,Sta!$D:$D,"&gt;0.5"))/$D136</f>
        <v>#DIV/0!</v>
      </c>
      <c r="X136" s="8" t="e">
        <f>COUNTIFS(Sta!$A:$A,$A136,Sta!$E:$E,"&gt;0.5")/$B136</f>
        <v>#DIV/0!</v>
      </c>
      <c r="Y136" s="8" t="e">
        <f>COUNTIFS(Sta!$B:$B,$A136,Sta!$D:$D,"&gt;0.5")/$C136</f>
        <v>#DIV/0!</v>
      </c>
      <c r="Z136" s="11" t="e">
        <f>(COUNTIFS(Sta!$A:$A,$A136,Sta!$E:$E,"&gt;1.5")  + COUNTIFS(Sta!$B:$B,$A136,Sta!$D:$D,"&gt;1.5"))/$D136</f>
        <v>#DIV/0!</v>
      </c>
      <c r="AA136" s="8" t="e">
        <f>COUNTIFS(Sta!$A:$A,$A136,Sta!$E:$E,"&gt;1.5")/$B136</f>
        <v>#DIV/0!</v>
      </c>
      <c r="AB136" s="8" t="e">
        <f>COUNTIFS(Sta!$B:$B,$A136,Sta!$D:$D,"&gt;1.5")/$C136</f>
        <v>#DIV/0!</v>
      </c>
      <c r="AC136" s="11" t="e">
        <f>(COUNTIFS(Sta!$A:A,$A136,Sta!$G:$G,"y") + COUNTIFS(Sta!$B:B,$A136,Sta!$G:$G,"y"))/$D136</f>
        <v>#DIV/0!</v>
      </c>
      <c r="AD136" s="8" t="e">
        <f>COUNTIFS(Sta!$A:A,$A136,Sta!$G:$G,"y")/$B136</f>
        <v>#DIV/0!</v>
      </c>
      <c r="AE136" s="16" t="e">
        <f>COUNTIFS(Sta!$B:B,$A136,Sta!$G:$G,"y")/$C136</f>
        <v>#DIV/0!</v>
      </c>
    </row>
    <row r="137" spans="1:31" x14ac:dyDescent="0.3">
      <c r="A137" t="s">
        <v>489</v>
      </c>
      <c r="B137" s="9">
        <f>COUNTIF(Sta!A:A,A137)</f>
        <v>6</v>
      </c>
      <c r="C137" s="4">
        <f>COUNTIF(Sta!B:B,A137)</f>
        <v>7</v>
      </c>
      <c r="D137" s="4">
        <f t="shared" si="5"/>
        <v>13</v>
      </c>
      <c r="E137" s="11">
        <f>(COUNTIFS(Sta!$A:$A,$A137,Sta!$F:$F,"&gt;0.5") + COUNTIFS(Sta!$B:$B,$A137,Sta!$F:$F,"&gt;0.5"))/$D137</f>
        <v>0.76923076923076927</v>
      </c>
      <c r="F137" s="8">
        <f>COUNTIFS(Sta!$A:$A,$A137,Sta!$F:$F,"&gt;0.5")/$B137</f>
        <v>0.66666666666666663</v>
      </c>
      <c r="G137" s="8">
        <f>COUNTIFS(Sta!$B:$B,$A137,Sta!$F:$F,"&gt;0.5")/$C137</f>
        <v>0.8571428571428571</v>
      </c>
      <c r="H137" s="11">
        <f>(COUNTIFS(Sta!$A:$A,$A137,Sta!$F:$F,"&gt;1.5") + COUNTIFS(Sta!$B:$B,$A137,Sta!$F:$F,"&gt;1.5"))/$D137</f>
        <v>0.69230769230769229</v>
      </c>
      <c r="I137" s="8">
        <f>COUNTIFS(Sta!$A:$A,$A137,Sta!$F:$F,"&gt;1.5")/$B137</f>
        <v>0.5</v>
      </c>
      <c r="J137" s="8">
        <f>COUNTIFS(Sta!$B:$B,$A137,Sta!$F:$F,"&gt;1.5")/$C137</f>
        <v>0.8571428571428571</v>
      </c>
      <c r="K137" s="11">
        <f>(COUNTIFS(Sta!$A:$A,$A137,Sta!$F:$F,"&gt;2.5") + COUNTIFS(Sta!$B:$B,$A137,Sta!$F:$F,"&gt;2.5"))/$D137</f>
        <v>0.46153846153846156</v>
      </c>
      <c r="L137" s="8">
        <f>COUNTIFS(Sta!$A:$A,$A137,Sta!$F:$F,"&gt;2.5")/$B137</f>
        <v>0.33333333333333331</v>
      </c>
      <c r="M137" s="8">
        <f>COUNTIFS(Sta!$B:$B,$A137,Sta!$F:$F,"&gt;2.5")/$C137</f>
        <v>0.5714285714285714</v>
      </c>
      <c r="N137" s="11">
        <f>(COUNTIFS(Sta!$A:$A,$A137,Sta!$F:$F,"&gt;3.5") + COUNTIFS(Sta!$B:$B,$A137,Sta!$F:$F,"&gt;3.5"))/$D137</f>
        <v>0.23076923076923078</v>
      </c>
      <c r="O137" s="8">
        <f>COUNTIFS(Sta!$A:$A,$A137,Sta!$F:$F,"&gt;3.5")/$B137</f>
        <v>0</v>
      </c>
      <c r="P137" s="8">
        <f>COUNTIFS(Sta!$B:$B,$A137,Sta!$F:$F,"&gt;3.5")/$C137</f>
        <v>0.42857142857142855</v>
      </c>
      <c r="Q137" s="11">
        <f>(COUNTIFS(Sta!$A:$A,$A137,Sta!$D:$D,"&gt;0.5")  + COUNTIFS(Sta!$B:$B,$A137,Sta!$E:$E,"&gt;0.5"))/$D137</f>
        <v>0.61538461538461542</v>
      </c>
      <c r="R137" s="8">
        <f>COUNTIFS(Sta!$A:$A,$A137,Sta!$D:$D,"&gt;0.5")/$B137</f>
        <v>0.5</v>
      </c>
      <c r="S137" s="8">
        <f>COUNTIFS(Sta!$B:$B,$A137,Sta!$E:$E,"&gt;0.5")/$C137</f>
        <v>0.7142857142857143</v>
      </c>
      <c r="T137" s="11">
        <f>(COUNTIFS(Sta!$A:$A,$A137,Sta!$D:$D,"&gt;1.5")  + COUNTIFS(Sta!$B:$B,$A137,Sta!$E:$E,"&gt;1.5"))/$D137</f>
        <v>7.6923076923076927E-2</v>
      </c>
      <c r="U137" s="8">
        <f>COUNTIFS(Sta!$A:$A,$A137,Sta!$D:$D,"&gt;1.5")/$B137</f>
        <v>0.16666666666666666</v>
      </c>
      <c r="V137" s="8">
        <f>COUNTIFS(Sta!$B:$B,$A137,Sta!$E:$E,"&gt;1.5")/$C137</f>
        <v>0</v>
      </c>
      <c r="W137" s="11">
        <f>(COUNTIFS(Sta!$A:$A,$A137,Sta!$E:E,"&gt;0.5") +COUNTIFS(Sta!$B:$B,$A137,Sta!$D:$D,"&gt;0.5"))/$D137</f>
        <v>0.69230769230769229</v>
      </c>
      <c r="X137" s="8">
        <f>COUNTIFS(Sta!$A:$A,$A137,Sta!$E:$E,"&gt;0.5")/$B137</f>
        <v>0.5</v>
      </c>
      <c r="Y137" s="8">
        <f>COUNTIFS(Sta!$B:$B,$A137,Sta!$D:$D,"&gt;0.5")/$C137</f>
        <v>0.8571428571428571</v>
      </c>
      <c r="Z137" s="11">
        <f>(COUNTIFS(Sta!$A:$A,$A137,Sta!$E:$E,"&gt;1.5")  + COUNTIFS(Sta!$B:$B,$A137,Sta!$D:$D,"&gt;1.5"))/$D137</f>
        <v>0.53846153846153844</v>
      </c>
      <c r="AA137" s="8">
        <f>COUNTIFS(Sta!$A:$A,$A137,Sta!$E:$E,"&gt;1.5")/$B137</f>
        <v>0.33333333333333331</v>
      </c>
      <c r="AB137" s="8">
        <f>COUNTIFS(Sta!$B:$B,$A137,Sta!$D:$D,"&gt;1.5")/$C137</f>
        <v>0.7142857142857143</v>
      </c>
      <c r="AC137" s="11">
        <f>(COUNTIFS(Sta!$A:A,$A137,Sta!$G:$G,"y") + COUNTIFS(Sta!$B:B,$A137,Sta!$G:$G,"y"))/$D137</f>
        <v>0.53846153846153844</v>
      </c>
      <c r="AD137" s="8">
        <f>COUNTIFS(Sta!$A:A,$A137,Sta!$G:$G,"y")/$B137</f>
        <v>0.33333333333333331</v>
      </c>
      <c r="AE137" s="16">
        <f>COUNTIFS(Sta!$B:B,$A137,Sta!$G:$G,"y")/$C137</f>
        <v>0.7142857142857143</v>
      </c>
    </row>
    <row r="138" spans="1:31" x14ac:dyDescent="0.3">
      <c r="A138" t="s">
        <v>8</v>
      </c>
      <c r="B138" s="9">
        <f>COUNTIF(Sta!A:A,A138)</f>
        <v>1</v>
      </c>
      <c r="C138" s="4">
        <f>COUNTIF(Sta!B:B,A138)</f>
        <v>0</v>
      </c>
      <c r="D138" s="4">
        <f t="shared" si="5"/>
        <v>1</v>
      </c>
      <c r="E138" s="11">
        <f>(COUNTIFS(Sta!$A:$A,$A138,Sta!$F:$F,"&gt;0.5") + COUNTIFS(Sta!$B:$B,$A138,Sta!$F:$F,"&gt;0.5"))/$D138</f>
        <v>0</v>
      </c>
      <c r="F138" s="8">
        <f>COUNTIFS(Sta!$A:$A,$A138,Sta!$F:$F,"&gt;0.5")/$B138</f>
        <v>0</v>
      </c>
      <c r="G138" s="8" t="e">
        <f>COUNTIFS(Sta!$B:$B,$A138,Sta!$F:$F,"&gt;0.5")/$C138</f>
        <v>#DIV/0!</v>
      </c>
      <c r="H138" s="11">
        <f>(COUNTIFS(Sta!$A:$A,$A138,Sta!$F:$F,"&gt;1.5") + COUNTIFS(Sta!$B:$B,$A138,Sta!$F:$F,"&gt;1.5"))/$D138</f>
        <v>0</v>
      </c>
      <c r="I138" s="8">
        <f>COUNTIFS(Sta!$A:$A,$A138,Sta!$F:$F,"&gt;1.5")/$B138</f>
        <v>0</v>
      </c>
      <c r="J138" s="8" t="e">
        <f>COUNTIFS(Sta!$B:$B,$A138,Sta!$F:$F,"&gt;1.5")/$C138</f>
        <v>#DIV/0!</v>
      </c>
      <c r="K138" s="11">
        <f>(COUNTIFS(Sta!$A:$A,$A138,Sta!$F:$F,"&gt;2.5") + COUNTIFS(Sta!$B:$B,$A138,Sta!$F:$F,"&gt;2.5"))/$D138</f>
        <v>0</v>
      </c>
      <c r="L138" s="8">
        <f>COUNTIFS(Sta!$A:$A,$A138,Sta!$F:$F,"&gt;2.5")/$B138</f>
        <v>0</v>
      </c>
      <c r="M138" s="8" t="e">
        <f>COUNTIFS(Sta!$B:$B,$A138,Sta!$F:$F,"&gt;2.5")/$C138</f>
        <v>#DIV/0!</v>
      </c>
      <c r="N138" s="11">
        <f>(COUNTIFS(Sta!$A:$A,$A138,Sta!$F:$F,"&gt;3.5") + COUNTIFS(Sta!$B:$B,$A138,Sta!$F:$F,"&gt;3.5"))/$D138</f>
        <v>0</v>
      </c>
      <c r="O138" s="8">
        <f>COUNTIFS(Sta!$A:$A,$A138,Sta!$F:$F,"&gt;3.5")/$B138</f>
        <v>0</v>
      </c>
      <c r="P138" s="8" t="e">
        <f>COUNTIFS(Sta!$B:$B,$A138,Sta!$F:$F,"&gt;3.5")/$C138</f>
        <v>#DIV/0!</v>
      </c>
      <c r="Q138" s="11">
        <f>(COUNTIFS(Sta!$A:$A,$A138,Sta!$D:$D,"&gt;0.5")  + COUNTIFS(Sta!$B:$B,$A138,Sta!$E:$E,"&gt;0.5"))/$D138</f>
        <v>0</v>
      </c>
      <c r="R138" s="8">
        <f>COUNTIFS(Sta!$A:$A,$A138,Sta!$D:$D,"&gt;0.5")/$B138</f>
        <v>0</v>
      </c>
      <c r="S138" s="8" t="e">
        <f>COUNTIFS(Sta!$B:$B,$A138,Sta!$E:$E,"&gt;0.5")/$C138</f>
        <v>#DIV/0!</v>
      </c>
      <c r="T138" s="11">
        <f>(COUNTIFS(Sta!$A:$A,$A138,Sta!$D:$D,"&gt;1.5")  + COUNTIFS(Sta!$B:$B,$A138,Sta!$E:$E,"&gt;1.5"))/$D138</f>
        <v>0</v>
      </c>
      <c r="U138" s="8">
        <f>COUNTIFS(Sta!$A:$A,$A138,Sta!$D:$D,"&gt;1.5")/$B138</f>
        <v>0</v>
      </c>
      <c r="V138" s="8" t="e">
        <f>COUNTIFS(Sta!$B:$B,$A138,Sta!$E:$E,"&gt;1.5")/$C138</f>
        <v>#DIV/0!</v>
      </c>
      <c r="W138" s="11">
        <f>(COUNTIFS(Sta!$A:$A,$A138,Sta!$E:E,"&gt;0.5") +COUNTIFS(Sta!$B:$B,$A138,Sta!$D:$D,"&gt;0.5"))/$D138</f>
        <v>0</v>
      </c>
      <c r="X138" s="8">
        <f>COUNTIFS(Sta!$A:$A,$A138,Sta!$E:$E,"&gt;0.5")/$B138</f>
        <v>0</v>
      </c>
      <c r="Y138" s="8" t="e">
        <f>COUNTIFS(Sta!$B:$B,$A138,Sta!$D:$D,"&gt;0.5")/$C138</f>
        <v>#DIV/0!</v>
      </c>
      <c r="Z138" s="11">
        <f>(COUNTIFS(Sta!$A:$A,$A138,Sta!$E:$E,"&gt;1.5")  + COUNTIFS(Sta!$B:$B,$A138,Sta!$D:$D,"&gt;1.5"))/$D138</f>
        <v>0</v>
      </c>
      <c r="AA138" s="8">
        <f>COUNTIFS(Sta!$A:$A,$A138,Sta!$E:$E,"&gt;1.5")/$B138</f>
        <v>0</v>
      </c>
      <c r="AB138" s="8" t="e">
        <f>COUNTIFS(Sta!$B:$B,$A138,Sta!$D:$D,"&gt;1.5")/$C138</f>
        <v>#DIV/0!</v>
      </c>
      <c r="AC138" s="11">
        <f>(COUNTIFS(Sta!$A:A,$A138,Sta!$G:$G,"y") + COUNTIFS(Sta!$B:B,$A138,Sta!$G:$G,"y"))/$D138</f>
        <v>0</v>
      </c>
      <c r="AD138" s="8">
        <f>COUNTIFS(Sta!$A:A,$A138,Sta!$G:$G,"y")/$B138</f>
        <v>0</v>
      </c>
      <c r="AE138" s="16" t="e">
        <f>COUNTIFS(Sta!$B:B,$A138,Sta!$G:$G,"y")/$C138</f>
        <v>#DIV/0!</v>
      </c>
    </row>
    <row r="139" spans="1:31" x14ac:dyDescent="0.3">
      <c r="A139" t="s">
        <v>483</v>
      </c>
      <c r="B139" s="9">
        <f>COUNTIF(Sta!A:A,A139)</f>
        <v>7</v>
      </c>
      <c r="C139" s="4">
        <f>COUNTIF(Sta!B:B,A139)</f>
        <v>6</v>
      </c>
      <c r="D139" s="4">
        <f t="shared" si="5"/>
        <v>13</v>
      </c>
      <c r="E139" s="11">
        <f>(COUNTIFS(Sta!$A:$A,$A139,Sta!$F:$F,"&gt;0.5") + COUNTIFS(Sta!$B:$B,$A139,Sta!$F:$F,"&gt;0.5"))/$D139</f>
        <v>0.69230769230769229</v>
      </c>
      <c r="F139" s="8">
        <f>COUNTIFS(Sta!$A:$A,$A139,Sta!$F:$F,"&gt;0.5")/$B139</f>
        <v>0.7142857142857143</v>
      </c>
      <c r="G139" s="8">
        <f>COUNTIFS(Sta!$B:$B,$A139,Sta!$F:$F,"&gt;0.5")/$C139</f>
        <v>0.66666666666666663</v>
      </c>
      <c r="H139" s="11">
        <f>(COUNTIFS(Sta!$A:$A,$A139,Sta!$F:$F,"&gt;1.5") + COUNTIFS(Sta!$B:$B,$A139,Sta!$F:$F,"&gt;1.5"))/$D139</f>
        <v>0.53846153846153844</v>
      </c>
      <c r="I139" s="8">
        <f>COUNTIFS(Sta!$A:$A,$A139,Sta!$F:$F,"&gt;1.5")/$B139</f>
        <v>0.5714285714285714</v>
      </c>
      <c r="J139" s="8">
        <f>COUNTIFS(Sta!$B:$B,$A139,Sta!$F:$F,"&gt;1.5")/$C139</f>
        <v>0.5</v>
      </c>
      <c r="K139" s="11">
        <f>(COUNTIFS(Sta!$A:$A,$A139,Sta!$F:$F,"&gt;2.5") + COUNTIFS(Sta!$B:$B,$A139,Sta!$F:$F,"&gt;2.5"))/$D139</f>
        <v>0.30769230769230771</v>
      </c>
      <c r="L139" s="8">
        <f>COUNTIFS(Sta!$A:$A,$A139,Sta!$F:$F,"&gt;2.5")/$B139</f>
        <v>0.2857142857142857</v>
      </c>
      <c r="M139" s="8">
        <f>COUNTIFS(Sta!$B:$B,$A139,Sta!$F:$F,"&gt;2.5")/$C139</f>
        <v>0.33333333333333331</v>
      </c>
      <c r="N139" s="11">
        <f>(COUNTIFS(Sta!$A:$A,$A139,Sta!$F:$F,"&gt;3.5") + COUNTIFS(Sta!$B:$B,$A139,Sta!$F:$F,"&gt;3.5"))/$D139</f>
        <v>0.23076923076923078</v>
      </c>
      <c r="O139" s="8">
        <f>COUNTIFS(Sta!$A:$A,$A139,Sta!$F:$F,"&gt;3.5")/$B139</f>
        <v>0.14285714285714285</v>
      </c>
      <c r="P139" s="8">
        <f>COUNTIFS(Sta!$B:$B,$A139,Sta!$F:$F,"&gt;3.5")/$C139</f>
        <v>0.33333333333333331</v>
      </c>
      <c r="Q139" s="11">
        <f>(COUNTIFS(Sta!$A:$A,$A139,Sta!$D:$D,"&gt;0.5")  + COUNTIFS(Sta!$B:$B,$A139,Sta!$E:$E,"&gt;0.5"))/$D139</f>
        <v>0.23076923076923078</v>
      </c>
      <c r="R139" s="8">
        <f>COUNTIFS(Sta!$A:$A,$A139,Sta!$D:$D,"&gt;0.5")/$B139</f>
        <v>0.42857142857142855</v>
      </c>
      <c r="S139" s="8">
        <f>COUNTIFS(Sta!$B:$B,$A139,Sta!$E:$E,"&gt;0.5")/$C139</f>
        <v>0</v>
      </c>
      <c r="T139" s="11">
        <f>(COUNTIFS(Sta!$A:$A,$A139,Sta!$D:$D,"&gt;1.5")  + COUNTIFS(Sta!$B:$B,$A139,Sta!$E:$E,"&gt;1.5"))/$D139</f>
        <v>0</v>
      </c>
      <c r="U139" s="8">
        <f>COUNTIFS(Sta!$A:$A,$A139,Sta!$D:$D,"&gt;1.5")/$B139</f>
        <v>0</v>
      </c>
      <c r="V139" s="8">
        <f>COUNTIFS(Sta!$B:$B,$A139,Sta!$E:$E,"&gt;1.5")/$C139</f>
        <v>0</v>
      </c>
      <c r="W139" s="11">
        <f>(COUNTIFS(Sta!$A:$A,$A139,Sta!$E:E,"&gt;0.5") +COUNTIFS(Sta!$B:$B,$A139,Sta!$D:$D,"&gt;0.5"))/$D139</f>
        <v>0.61538461538461542</v>
      </c>
      <c r="X139" s="8">
        <f>COUNTIFS(Sta!$A:$A,$A139,Sta!$E:$E,"&gt;0.5")/$B139</f>
        <v>0.5714285714285714</v>
      </c>
      <c r="Y139" s="8">
        <f>COUNTIFS(Sta!$B:$B,$A139,Sta!$D:$D,"&gt;0.5")/$C139</f>
        <v>0.66666666666666663</v>
      </c>
      <c r="Z139" s="11">
        <f>(COUNTIFS(Sta!$A:$A,$A139,Sta!$E:$E,"&gt;1.5")  + COUNTIFS(Sta!$B:$B,$A139,Sta!$D:$D,"&gt;1.5"))/$D139</f>
        <v>0.46153846153846156</v>
      </c>
      <c r="AA139" s="8">
        <f>COUNTIFS(Sta!$A:$A,$A139,Sta!$E:$E,"&gt;1.5")/$B139</f>
        <v>0.42857142857142855</v>
      </c>
      <c r="AB139" s="8">
        <f>COUNTIFS(Sta!$B:$B,$A139,Sta!$D:$D,"&gt;1.5")/$C139</f>
        <v>0.5</v>
      </c>
      <c r="AC139" s="11">
        <f>(COUNTIFS(Sta!$A:A,$A139,Sta!$G:$G,"y") + COUNTIFS(Sta!$B:B,$A139,Sta!$G:$G,"y"))/$D139</f>
        <v>0.15384615384615385</v>
      </c>
      <c r="AD139" s="8">
        <f>COUNTIFS(Sta!$A:A,$A139,Sta!$G:$G,"y")/$B139</f>
        <v>0.2857142857142857</v>
      </c>
      <c r="AE139" s="16">
        <f>COUNTIFS(Sta!$B:B,$A139,Sta!$G:$G,"y")/$C139</f>
        <v>0</v>
      </c>
    </row>
    <row r="140" spans="1:31" x14ac:dyDescent="0.3">
      <c r="A140" t="s">
        <v>557</v>
      </c>
      <c r="B140" s="9">
        <f>COUNTIF(Sta!A:A,A140)</f>
        <v>2</v>
      </c>
      <c r="C140" s="4">
        <f>COUNTIF(Sta!B:B,A140)</f>
        <v>2</v>
      </c>
      <c r="D140" s="4">
        <f t="shared" si="5"/>
        <v>4</v>
      </c>
      <c r="E140" s="11">
        <f>(COUNTIFS(Sta!$A:$A,$A140,Sta!$F:$F,"&gt;0.5") + COUNTIFS(Sta!$B:$B,$A140,Sta!$F:$F,"&gt;0.5"))/$D140</f>
        <v>1</v>
      </c>
      <c r="F140" s="8">
        <f>COUNTIFS(Sta!$A:$A,$A140,Sta!$F:$F,"&gt;0.5")/$B140</f>
        <v>1</v>
      </c>
      <c r="G140" s="8">
        <f>COUNTIFS(Sta!$B:$B,$A140,Sta!$F:$F,"&gt;0.5")/$C140</f>
        <v>1</v>
      </c>
      <c r="H140" s="11">
        <f>(COUNTIFS(Sta!$A:$A,$A140,Sta!$F:$F,"&gt;1.5") + COUNTIFS(Sta!$B:$B,$A140,Sta!$F:$F,"&gt;1.5"))/$D140</f>
        <v>0.5</v>
      </c>
      <c r="I140" s="8">
        <f>COUNTIFS(Sta!$A:$A,$A140,Sta!$F:$F,"&gt;1.5")/$B140</f>
        <v>0.5</v>
      </c>
      <c r="J140" s="8">
        <f>COUNTIFS(Sta!$B:$B,$A140,Sta!$F:$F,"&gt;1.5")/$C140</f>
        <v>0.5</v>
      </c>
      <c r="K140" s="11">
        <f>(COUNTIFS(Sta!$A:$A,$A140,Sta!$F:$F,"&gt;2.5") + COUNTIFS(Sta!$B:$B,$A140,Sta!$F:$F,"&gt;2.5"))/$D140</f>
        <v>0.25</v>
      </c>
      <c r="L140" s="8">
        <f>COUNTIFS(Sta!$A:$A,$A140,Sta!$F:$F,"&gt;2.5")/$B140</f>
        <v>0.5</v>
      </c>
      <c r="M140" s="8">
        <f>COUNTIFS(Sta!$B:$B,$A140,Sta!$F:$F,"&gt;2.5")/$C140</f>
        <v>0</v>
      </c>
      <c r="N140" s="11">
        <f>(COUNTIFS(Sta!$A:$A,$A140,Sta!$F:$F,"&gt;3.5") + COUNTIFS(Sta!$B:$B,$A140,Sta!$F:$F,"&gt;3.5"))/$D140</f>
        <v>0</v>
      </c>
      <c r="O140" s="8">
        <f>COUNTIFS(Sta!$A:$A,$A140,Sta!$F:$F,"&gt;3.5")/$B140</f>
        <v>0</v>
      </c>
      <c r="P140" s="8">
        <f>COUNTIFS(Sta!$B:$B,$A140,Sta!$F:$F,"&gt;3.5")/$C140</f>
        <v>0</v>
      </c>
      <c r="Q140" s="11">
        <f>(COUNTIFS(Sta!$A:$A,$A140,Sta!$D:$D,"&gt;0.5")  + COUNTIFS(Sta!$B:$B,$A140,Sta!$E:$E,"&gt;0.5"))/$D140</f>
        <v>0.75</v>
      </c>
      <c r="R140" s="8">
        <f>COUNTIFS(Sta!$A:$A,$A140,Sta!$D:$D,"&gt;0.5")/$B140</f>
        <v>1</v>
      </c>
      <c r="S140" s="8">
        <f>COUNTIFS(Sta!$B:$B,$A140,Sta!$E:$E,"&gt;0.5")/$C140</f>
        <v>0.5</v>
      </c>
      <c r="T140" s="11">
        <f>(COUNTIFS(Sta!$A:$A,$A140,Sta!$D:$D,"&gt;1.5")  + COUNTIFS(Sta!$B:$B,$A140,Sta!$E:$E,"&gt;1.5"))/$D140</f>
        <v>0.25</v>
      </c>
      <c r="U140" s="8">
        <f>COUNTIFS(Sta!$A:$A,$A140,Sta!$D:$D,"&gt;1.5")/$B140</f>
        <v>0.5</v>
      </c>
      <c r="V140" s="8">
        <f>COUNTIFS(Sta!$B:$B,$A140,Sta!$E:$E,"&gt;1.5")/$C140</f>
        <v>0</v>
      </c>
      <c r="W140" s="11">
        <f>(COUNTIFS(Sta!$A:$A,$A140,Sta!$E:E,"&gt;0.5") +COUNTIFS(Sta!$B:$B,$A140,Sta!$D:$D,"&gt;0.5"))/$D140</f>
        <v>0.5</v>
      </c>
      <c r="X140" s="8">
        <f>COUNTIFS(Sta!$A:$A,$A140,Sta!$E:$E,"&gt;0.5")/$B140</f>
        <v>0.5</v>
      </c>
      <c r="Y140" s="8">
        <f>COUNTIFS(Sta!$B:$B,$A140,Sta!$D:$D,"&gt;0.5")/$C140</f>
        <v>0.5</v>
      </c>
      <c r="Z140" s="11">
        <f>(COUNTIFS(Sta!$A:$A,$A140,Sta!$E:$E,"&gt;1.5")  + COUNTIFS(Sta!$B:$B,$A140,Sta!$D:$D,"&gt;1.5"))/$D140</f>
        <v>0.25</v>
      </c>
      <c r="AA140" s="8">
        <f>COUNTIFS(Sta!$A:$A,$A140,Sta!$E:$E,"&gt;1.5")/$B140</f>
        <v>0</v>
      </c>
      <c r="AB140" s="8">
        <f>COUNTIFS(Sta!$B:$B,$A140,Sta!$D:$D,"&gt;1.5")/$C140</f>
        <v>0.5</v>
      </c>
      <c r="AC140" s="11">
        <f>(COUNTIFS(Sta!$A:A,$A140,Sta!$G:$G,"y") + COUNTIFS(Sta!$B:B,$A140,Sta!$G:$G,"y"))/$D140</f>
        <v>0.25</v>
      </c>
      <c r="AD140" s="8">
        <f>COUNTIFS(Sta!$A:A,$A140,Sta!$G:$G,"y")/$B140</f>
        <v>0.5</v>
      </c>
      <c r="AE140" s="16">
        <f>COUNTIFS(Sta!$B:B,$A140,Sta!$G:$G,"y")/$C140</f>
        <v>0</v>
      </c>
    </row>
    <row r="141" spans="1:31" x14ac:dyDescent="0.3">
      <c r="A141" t="s">
        <v>511</v>
      </c>
      <c r="B141" s="9">
        <f>COUNTIF(Sta!A:A,A141)</f>
        <v>11</v>
      </c>
      <c r="C141" s="4">
        <f>COUNTIF(Sta!B:B,A141)</f>
        <v>11</v>
      </c>
      <c r="D141" s="4">
        <f t="shared" si="5"/>
        <v>22</v>
      </c>
      <c r="E141" s="11">
        <f>(COUNTIFS(Sta!$A:$A,$A141,Sta!$F:$F,"&gt;0.5") + COUNTIFS(Sta!$B:$B,$A141,Sta!$F:$F,"&gt;0.5"))/$D141</f>
        <v>1</v>
      </c>
      <c r="F141" s="8">
        <f>COUNTIFS(Sta!$A:$A,$A141,Sta!$F:$F,"&gt;0.5")/$B141</f>
        <v>1</v>
      </c>
      <c r="G141" s="8">
        <f>COUNTIFS(Sta!$B:$B,$A141,Sta!$F:$F,"&gt;0.5")/$C141</f>
        <v>1</v>
      </c>
      <c r="H141" s="11">
        <f>(COUNTIFS(Sta!$A:$A,$A141,Sta!$F:$F,"&gt;1.5") + COUNTIFS(Sta!$B:$B,$A141,Sta!$F:$F,"&gt;1.5"))/$D141</f>
        <v>0.77272727272727271</v>
      </c>
      <c r="I141" s="8">
        <f>COUNTIFS(Sta!$A:$A,$A141,Sta!$F:$F,"&gt;1.5")/$B141</f>
        <v>0.72727272727272729</v>
      </c>
      <c r="J141" s="8">
        <f>COUNTIFS(Sta!$B:$B,$A141,Sta!$F:$F,"&gt;1.5")/$C141</f>
        <v>0.81818181818181823</v>
      </c>
      <c r="K141" s="11">
        <f>(COUNTIFS(Sta!$A:$A,$A141,Sta!$F:$F,"&gt;2.5") + COUNTIFS(Sta!$B:$B,$A141,Sta!$F:$F,"&gt;2.5"))/$D141</f>
        <v>0.63636363636363635</v>
      </c>
      <c r="L141" s="8">
        <f>COUNTIFS(Sta!$A:$A,$A141,Sta!$F:$F,"&gt;2.5")/$B141</f>
        <v>0.63636363636363635</v>
      </c>
      <c r="M141" s="8">
        <f>COUNTIFS(Sta!$B:$B,$A141,Sta!$F:$F,"&gt;2.5")/$C141</f>
        <v>0.63636363636363635</v>
      </c>
      <c r="N141" s="11">
        <f>(COUNTIFS(Sta!$A:$A,$A141,Sta!$F:$F,"&gt;3.5") + COUNTIFS(Sta!$B:$B,$A141,Sta!$F:$F,"&gt;3.5"))/$D141</f>
        <v>0.45454545454545453</v>
      </c>
      <c r="O141" s="8">
        <f>COUNTIFS(Sta!$A:$A,$A141,Sta!$F:$F,"&gt;3.5")/$B141</f>
        <v>0.36363636363636365</v>
      </c>
      <c r="P141" s="8">
        <f>COUNTIFS(Sta!$B:$B,$A141,Sta!$F:$F,"&gt;3.5")/$C141</f>
        <v>0.54545454545454541</v>
      </c>
      <c r="Q141" s="11">
        <f>(COUNTIFS(Sta!$A:$A,$A141,Sta!$D:$D,"&gt;0.5")  + COUNTIFS(Sta!$B:$B,$A141,Sta!$E:$E,"&gt;0.5"))/$D141</f>
        <v>0.90909090909090906</v>
      </c>
      <c r="R141" s="8">
        <f>COUNTIFS(Sta!$A:$A,$A141,Sta!$D:$D,"&gt;0.5")/$B141</f>
        <v>0.90909090909090906</v>
      </c>
      <c r="S141" s="8">
        <f>COUNTIFS(Sta!$B:$B,$A141,Sta!$E:$E,"&gt;0.5")/$C141</f>
        <v>0.90909090909090906</v>
      </c>
      <c r="T141" s="11">
        <f>(COUNTIFS(Sta!$A:$A,$A141,Sta!$D:$D,"&gt;1.5")  + COUNTIFS(Sta!$B:$B,$A141,Sta!$E:$E,"&gt;1.5"))/$D141</f>
        <v>0.40909090909090912</v>
      </c>
      <c r="U141" s="8">
        <f>COUNTIFS(Sta!$A:$A,$A141,Sta!$D:$D,"&gt;1.5")/$B141</f>
        <v>0.36363636363636365</v>
      </c>
      <c r="V141" s="8">
        <f>COUNTIFS(Sta!$B:$B,$A141,Sta!$E:$E,"&gt;1.5")/$C141</f>
        <v>0.45454545454545453</v>
      </c>
      <c r="W141" s="11">
        <f>(COUNTIFS(Sta!$A:$A,$A141,Sta!$E:E,"&gt;0.5") +COUNTIFS(Sta!$B:$B,$A141,Sta!$D:$D,"&gt;0.5"))/$D141</f>
        <v>0.86363636363636365</v>
      </c>
      <c r="X141" s="8">
        <f>COUNTIFS(Sta!$A:$A,$A141,Sta!$E:$E,"&gt;0.5")/$B141</f>
        <v>0.81818181818181823</v>
      </c>
      <c r="Y141" s="8">
        <f>COUNTIFS(Sta!$B:$B,$A141,Sta!$D:$D,"&gt;0.5")/$C141</f>
        <v>0.90909090909090906</v>
      </c>
      <c r="Z141" s="11">
        <f>(COUNTIFS(Sta!$A:$A,$A141,Sta!$E:$E,"&gt;1.5")  + COUNTIFS(Sta!$B:$B,$A141,Sta!$D:$D,"&gt;1.5"))/$D141</f>
        <v>0.45454545454545453</v>
      </c>
      <c r="AA141" s="8">
        <f>COUNTIFS(Sta!$A:$A,$A141,Sta!$E:$E,"&gt;1.5")/$B141</f>
        <v>0.54545454545454541</v>
      </c>
      <c r="AB141" s="8">
        <f>COUNTIFS(Sta!$B:$B,$A141,Sta!$D:$D,"&gt;1.5")/$C141</f>
        <v>0.36363636363636365</v>
      </c>
      <c r="AC141" s="11">
        <f>(COUNTIFS(Sta!$A:A,$A141,Sta!$G:$G,"y") + COUNTIFS(Sta!$B:B,$A141,Sta!$G:$G,"y"))/$D141</f>
        <v>0.77272727272727271</v>
      </c>
      <c r="AD141" s="8">
        <f>COUNTIFS(Sta!$A:A,$A141,Sta!$G:$G,"y")/$B141</f>
        <v>0.72727272727272729</v>
      </c>
      <c r="AE141" s="16">
        <f>COUNTIFS(Sta!$B:B,$A141,Sta!$G:$G,"y")/$C141</f>
        <v>0.81818181818181823</v>
      </c>
    </row>
    <row r="142" spans="1:31" x14ac:dyDescent="0.3">
      <c r="A142" t="s">
        <v>333</v>
      </c>
      <c r="B142" s="9">
        <f>COUNTIF(Sta!A:A,A142)</f>
        <v>1</v>
      </c>
      <c r="C142" s="4">
        <f>COUNTIF(Sta!B:B,A142)</f>
        <v>1</v>
      </c>
      <c r="D142" s="4">
        <f t="shared" si="5"/>
        <v>2</v>
      </c>
      <c r="E142" s="11">
        <f>(COUNTIFS(Sta!$A:$A,$A142,Sta!$F:$F,"&gt;0.5") + COUNTIFS(Sta!$B:$B,$A142,Sta!$F:$F,"&gt;0.5"))/$D142</f>
        <v>1</v>
      </c>
      <c r="F142" s="8">
        <f>COUNTIFS(Sta!$A:$A,$A142,Sta!$F:$F,"&gt;0.5")/$B142</f>
        <v>1</v>
      </c>
      <c r="G142" s="8">
        <f>COUNTIFS(Sta!$B:$B,$A142,Sta!$F:$F,"&gt;0.5")/$C142</f>
        <v>1</v>
      </c>
      <c r="H142" s="11">
        <f>(COUNTIFS(Sta!$A:$A,$A142,Sta!$F:$F,"&gt;1.5") + COUNTIFS(Sta!$B:$B,$A142,Sta!$F:$F,"&gt;1.5"))/$D142</f>
        <v>1</v>
      </c>
      <c r="I142" s="8">
        <f>COUNTIFS(Sta!$A:$A,$A142,Sta!$F:$F,"&gt;1.5")/$B142</f>
        <v>1</v>
      </c>
      <c r="J142" s="8">
        <f>COUNTIFS(Sta!$B:$B,$A142,Sta!$F:$F,"&gt;1.5")/$C142</f>
        <v>1</v>
      </c>
      <c r="K142" s="11">
        <f>(COUNTIFS(Sta!$A:$A,$A142,Sta!$F:$F,"&gt;2.5") + COUNTIFS(Sta!$B:$B,$A142,Sta!$F:$F,"&gt;2.5"))/$D142</f>
        <v>0</v>
      </c>
      <c r="L142" s="8">
        <f>COUNTIFS(Sta!$A:$A,$A142,Sta!$F:$F,"&gt;2.5")/$B142</f>
        <v>0</v>
      </c>
      <c r="M142" s="8">
        <f>COUNTIFS(Sta!$B:$B,$A142,Sta!$F:$F,"&gt;2.5")/$C142</f>
        <v>0</v>
      </c>
      <c r="N142" s="11">
        <f>(COUNTIFS(Sta!$A:$A,$A142,Sta!$F:$F,"&gt;3.5") + COUNTIFS(Sta!$B:$B,$A142,Sta!$F:$F,"&gt;3.5"))/$D142</f>
        <v>0</v>
      </c>
      <c r="O142" s="8">
        <f>COUNTIFS(Sta!$A:$A,$A142,Sta!$F:$F,"&gt;3.5")/$B142</f>
        <v>0</v>
      </c>
      <c r="P142" s="8">
        <f>COUNTIFS(Sta!$B:$B,$A142,Sta!$F:$F,"&gt;3.5")/$C142</f>
        <v>0</v>
      </c>
      <c r="Q142" s="11">
        <f>(COUNTIFS(Sta!$A:$A,$A142,Sta!$D:$D,"&gt;0.5")  + COUNTIFS(Sta!$B:$B,$A142,Sta!$E:$E,"&gt;0.5"))/$D142</f>
        <v>1</v>
      </c>
      <c r="R142" s="8">
        <f>COUNTIFS(Sta!$A:$A,$A142,Sta!$D:$D,"&gt;0.5")/$B142</f>
        <v>1</v>
      </c>
      <c r="S142" s="8">
        <f>COUNTIFS(Sta!$B:$B,$A142,Sta!$E:$E,"&gt;0.5")/$C142</f>
        <v>1</v>
      </c>
      <c r="T142" s="11">
        <f>(COUNTIFS(Sta!$A:$A,$A142,Sta!$D:$D,"&gt;1.5")  + COUNTIFS(Sta!$B:$B,$A142,Sta!$E:$E,"&gt;1.5"))/$D142</f>
        <v>0.5</v>
      </c>
      <c r="U142" s="8">
        <f>COUNTIFS(Sta!$A:$A,$A142,Sta!$D:$D,"&gt;1.5")/$B142</f>
        <v>1</v>
      </c>
      <c r="V142" s="8">
        <f>COUNTIFS(Sta!$B:$B,$A142,Sta!$E:$E,"&gt;1.5")/$C142</f>
        <v>0</v>
      </c>
      <c r="W142" s="11">
        <f>(COUNTIFS(Sta!$A:$A,$A142,Sta!$E:E,"&gt;0.5") +COUNTIFS(Sta!$B:$B,$A142,Sta!$D:$D,"&gt;0.5"))/$D142</f>
        <v>0.5</v>
      </c>
      <c r="X142" s="8">
        <f>COUNTIFS(Sta!$A:$A,$A142,Sta!$E:$E,"&gt;0.5")/$B142</f>
        <v>0</v>
      </c>
      <c r="Y142" s="8">
        <f>COUNTIFS(Sta!$B:$B,$A142,Sta!$D:$D,"&gt;0.5")/$C142</f>
        <v>1</v>
      </c>
      <c r="Z142" s="11">
        <f>(COUNTIFS(Sta!$A:$A,$A142,Sta!$E:$E,"&gt;1.5")  + COUNTIFS(Sta!$B:$B,$A142,Sta!$D:$D,"&gt;1.5"))/$D142</f>
        <v>0</v>
      </c>
      <c r="AA142" s="8">
        <f>COUNTIFS(Sta!$A:$A,$A142,Sta!$E:$E,"&gt;1.5")/$B142</f>
        <v>0</v>
      </c>
      <c r="AB142" s="8">
        <f>COUNTIFS(Sta!$B:$B,$A142,Sta!$D:$D,"&gt;1.5")/$C142</f>
        <v>0</v>
      </c>
      <c r="AC142" s="11">
        <f>(COUNTIFS(Sta!$A:A,$A142,Sta!$G:$G,"y") + COUNTIFS(Sta!$B:B,$A142,Sta!$G:$G,"y"))/$D142</f>
        <v>0.5</v>
      </c>
      <c r="AD142" s="8">
        <f>COUNTIFS(Sta!$A:A,$A142,Sta!$G:$G,"y")/$B142</f>
        <v>0</v>
      </c>
      <c r="AE142" s="16">
        <f>COUNTIFS(Sta!$B:B,$A142,Sta!$G:$G,"y")/$C142</f>
        <v>1</v>
      </c>
    </row>
    <row r="143" spans="1:31" x14ac:dyDescent="0.3">
      <c r="A143" t="s">
        <v>168</v>
      </c>
      <c r="B143" s="9">
        <f>COUNTIF(Sta!A:A,A143)</f>
        <v>1</v>
      </c>
      <c r="C143" s="4">
        <f>COUNTIF(Sta!B:B,A143)</f>
        <v>0</v>
      </c>
      <c r="D143" s="4">
        <f t="shared" si="5"/>
        <v>1</v>
      </c>
      <c r="E143" s="11">
        <f>(COUNTIFS(Sta!$A:$A,$A143,Sta!$F:$F,"&gt;0.5") + COUNTIFS(Sta!$B:$B,$A143,Sta!$F:$F,"&gt;0.5"))/$D143</f>
        <v>1</v>
      </c>
      <c r="F143" s="8">
        <f>COUNTIFS(Sta!$A:$A,$A143,Sta!$F:$F,"&gt;0.5")/$B143</f>
        <v>1</v>
      </c>
      <c r="G143" s="8" t="e">
        <f>COUNTIFS(Sta!$B:$B,$A143,Sta!$F:$F,"&gt;0.5")/$C143</f>
        <v>#DIV/0!</v>
      </c>
      <c r="H143" s="11">
        <f>(COUNTIFS(Sta!$A:$A,$A143,Sta!$F:$F,"&gt;1.5") + COUNTIFS(Sta!$B:$B,$A143,Sta!$F:$F,"&gt;1.5"))/$D143</f>
        <v>1</v>
      </c>
      <c r="I143" s="8">
        <f>COUNTIFS(Sta!$A:$A,$A143,Sta!$F:$F,"&gt;1.5")/$B143</f>
        <v>1</v>
      </c>
      <c r="J143" s="8" t="e">
        <f>COUNTIFS(Sta!$B:$B,$A143,Sta!$F:$F,"&gt;1.5")/$C143</f>
        <v>#DIV/0!</v>
      </c>
      <c r="K143" s="11">
        <f>(COUNTIFS(Sta!$A:$A,$A143,Sta!$F:$F,"&gt;2.5") + COUNTIFS(Sta!$B:$B,$A143,Sta!$F:$F,"&gt;2.5"))/$D143</f>
        <v>0</v>
      </c>
      <c r="L143" s="8">
        <f>COUNTIFS(Sta!$A:$A,$A143,Sta!$F:$F,"&gt;2.5")/$B143</f>
        <v>0</v>
      </c>
      <c r="M143" s="8" t="e">
        <f>COUNTIFS(Sta!$B:$B,$A143,Sta!$F:$F,"&gt;2.5")/$C143</f>
        <v>#DIV/0!</v>
      </c>
      <c r="N143" s="11">
        <f>(COUNTIFS(Sta!$A:$A,$A143,Sta!$F:$F,"&gt;3.5") + COUNTIFS(Sta!$B:$B,$A143,Sta!$F:$F,"&gt;3.5"))/$D143</f>
        <v>0</v>
      </c>
      <c r="O143" s="8">
        <f>COUNTIFS(Sta!$A:$A,$A143,Sta!$F:$F,"&gt;3.5")/$B143</f>
        <v>0</v>
      </c>
      <c r="P143" s="8" t="e">
        <f>COUNTIFS(Sta!$B:$B,$A143,Sta!$F:$F,"&gt;3.5")/$C143</f>
        <v>#DIV/0!</v>
      </c>
      <c r="Q143" s="11">
        <f>(COUNTIFS(Sta!$A:$A,$A143,Sta!$D:$D,"&gt;0.5")  + COUNTIFS(Sta!$B:$B,$A143,Sta!$E:$E,"&gt;0.5"))/$D143</f>
        <v>1</v>
      </c>
      <c r="R143" s="8">
        <f>COUNTIFS(Sta!$A:$A,$A143,Sta!$D:$D,"&gt;0.5")/$B143</f>
        <v>1</v>
      </c>
      <c r="S143" s="8" t="e">
        <f>COUNTIFS(Sta!$B:$B,$A143,Sta!$E:$E,"&gt;0.5")/$C143</f>
        <v>#DIV/0!</v>
      </c>
      <c r="T143" s="11">
        <f>(COUNTIFS(Sta!$A:$A,$A143,Sta!$D:$D,"&gt;1.5")  + COUNTIFS(Sta!$B:$B,$A143,Sta!$E:$E,"&gt;1.5"))/$D143</f>
        <v>1</v>
      </c>
      <c r="U143" s="8">
        <f>COUNTIFS(Sta!$A:$A,$A143,Sta!$D:$D,"&gt;1.5")/$B143</f>
        <v>1</v>
      </c>
      <c r="V143" s="8" t="e">
        <f>COUNTIFS(Sta!$B:$B,$A143,Sta!$E:$E,"&gt;1.5")/$C143</f>
        <v>#DIV/0!</v>
      </c>
      <c r="W143" s="11">
        <f>(COUNTIFS(Sta!$A:$A,$A143,Sta!$E:E,"&gt;0.5") +COUNTIFS(Sta!$B:$B,$A143,Sta!$D:$D,"&gt;0.5"))/$D143</f>
        <v>0</v>
      </c>
      <c r="X143" s="8">
        <f>COUNTIFS(Sta!$A:$A,$A143,Sta!$E:$E,"&gt;0.5")/$B143</f>
        <v>0</v>
      </c>
      <c r="Y143" s="8" t="e">
        <f>COUNTIFS(Sta!$B:$B,$A143,Sta!$D:$D,"&gt;0.5")/$C143</f>
        <v>#DIV/0!</v>
      </c>
      <c r="Z143" s="11">
        <f>(COUNTIFS(Sta!$A:$A,$A143,Sta!$E:$E,"&gt;1.5")  + COUNTIFS(Sta!$B:$B,$A143,Sta!$D:$D,"&gt;1.5"))/$D143</f>
        <v>0</v>
      </c>
      <c r="AA143" s="8">
        <f>COUNTIFS(Sta!$A:$A,$A143,Sta!$E:$E,"&gt;1.5")/$B143</f>
        <v>0</v>
      </c>
      <c r="AB143" s="8" t="e">
        <f>COUNTIFS(Sta!$B:$B,$A143,Sta!$D:$D,"&gt;1.5")/$C143</f>
        <v>#DIV/0!</v>
      </c>
      <c r="AC143" s="11">
        <f>(COUNTIFS(Sta!$A:A,$A143,Sta!$G:$G,"y") + COUNTIFS(Sta!$B:B,$A143,Sta!$G:$G,"y"))/$D143</f>
        <v>0</v>
      </c>
      <c r="AD143" s="8">
        <f>COUNTIFS(Sta!$A:A,$A143,Sta!$G:$G,"y")/$B143</f>
        <v>0</v>
      </c>
      <c r="AE143" s="16" t="e">
        <f>COUNTIFS(Sta!$B:B,$A143,Sta!$G:$G,"y")/$C143</f>
        <v>#DIV/0!</v>
      </c>
    </row>
    <row r="144" spans="1:31" x14ac:dyDescent="0.3">
      <c r="A144" t="s">
        <v>640</v>
      </c>
      <c r="B144" s="9">
        <f>COUNTIF(Sta!A:A,A144)</f>
        <v>1</v>
      </c>
      <c r="C144" s="4">
        <f>COUNTIF(Sta!B:B,A144)</f>
        <v>1</v>
      </c>
      <c r="D144" s="4">
        <f t="shared" si="5"/>
        <v>2</v>
      </c>
      <c r="E144" s="11">
        <f>(COUNTIFS(Sta!$A:$A,$A144,Sta!$F:$F,"&gt;0.5") + COUNTIFS(Sta!$B:$B,$A144,Sta!$F:$F,"&gt;0.5"))/$D144</f>
        <v>1</v>
      </c>
      <c r="F144" s="8">
        <f>COUNTIFS(Sta!$A:$A,$A144,Sta!$F:$F,"&gt;0.5")/$B144</f>
        <v>1</v>
      </c>
      <c r="G144" s="8">
        <f>COUNTIFS(Sta!$B:$B,$A144,Sta!$F:$F,"&gt;0.5")/$C144</f>
        <v>1</v>
      </c>
      <c r="H144" s="11">
        <f>(COUNTIFS(Sta!$A:$A,$A144,Sta!$F:$F,"&gt;1.5") + COUNTIFS(Sta!$B:$B,$A144,Sta!$F:$F,"&gt;1.5"))/$D144</f>
        <v>0.5</v>
      </c>
      <c r="I144" s="8">
        <f>COUNTIFS(Sta!$A:$A,$A144,Sta!$F:$F,"&gt;1.5")/$B144</f>
        <v>0</v>
      </c>
      <c r="J144" s="8">
        <f>COUNTIFS(Sta!$B:$B,$A144,Sta!$F:$F,"&gt;1.5")/$C144</f>
        <v>1</v>
      </c>
      <c r="K144" s="11">
        <f>(COUNTIFS(Sta!$A:$A,$A144,Sta!$F:$F,"&gt;2.5") + COUNTIFS(Sta!$B:$B,$A144,Sta!$F:$F,"&gt;2.5"))/$D144</f>
        <v>0.5</v>
      </c>
      <c r="L144" s="8">
        <f>COUNTIFS(Sta!$A:$A,$A144,Sta!$F:$F,"&gt;2.5")/$B144</f>
        <v>0</v>
      </c>
      <c r="M144" s="8">
        <f>COUNTIFS(Sta!$B:$B,$A144,Sta!$F:$F,"&gt;2.5")/$C144</f>
        <v>1</v>
      </c>
      <c r="N144" s="11">
        <f>(COUNTIFS(Sta!$A:$A,$A144,Sta!$F:$F,"&gt;3.5") + COUNTIFS(Sta!$B:$B,$A144,Sta!$F:$F,"&gt;3.5"))/$D144</f>
        <v>0</v>
      </c>
      <c r="O144" s="8">
        <f>COUNTIFS(Sta!$A:$A,$A144,Sta!$F:$F,"&gt;3.5")/$B144</f>
        <v>0</v>
      </c>
      <c r="P144" s="8">
        <f>COUNTIFS(Sta!$B:$B,$A144,Sta!$F:$F,"&gt;3.5")/$C144</f>
        <v>0</v>
      </c>
      <c r="Q144" s="11">
        <f>(COUNTIFS(Sta!$A:$A,$A144,Sta!$D:$D,"&gt;0.5")  + COUNTIFS(Sta!$B:$B,$A144,Sta!$E:$E,"&gt;0.5"))/$D144</f>
        <v>0.5</v>
      </c>
      <c r="R144" s="8">
        <f>COUNTIFS(Sta!$A:$A,$A144,Sta!$D:$D,"&gt;0.5")/$B144</f>
        <v>0</v>
      </c>
      <c r="S144" s="8">
        <f>COUNTIFS(Sta!$B:$B,$A144,Sta!$E:$E,"&gt;0.5")/$C144</f>
        <v>1</v>
      </c>
      <c r="T144" s="11">
        <f>(COUNTIFS(Sta!$A:$A,$A144,Sta!$D:$D,"&gt;1.5")  + COUNTIFS(Sta!$B:$B,$A144,Sta!$E:$E,"&gt;1.5"))/$D144</f>
        <v>0</v>
      </c>
      <c r="U144" s="8">
        <f>COUNTIFS(Sta!$A:$A,$A144,Sta!$D:$D,"&gt;1.5")/$B144</f>
        <v>0</v>
      </c>
      <c r="V144" s="8">
        <f>COUNTIFS(Sta!$B:$B,$A144,Sta!$E:$E,"&gt;1.5")/$C144</f>
        <v>0</v>
      </c>
      <c r="W144" s="11">
        <f>(COUNTIFS(Sta!$A:$A,$A144,Sta!$E:E,"&gt;0.5") +COUNTIFS(Sta!$B:$B,$A144,Sta!$D:$D,"&gt;0.5"))/$D144</f>
        <v>1</v>
      </c>
      <c r="X144" s="8">
        <f>COUNTIFS(Sta!$A:$A,$A144,Sta!$E:$E,"&gt;0.5")/$B144</f>
        <v>1</v>
      </c>
      <c r="Y144" s="8">
        <f>COUNTIFS(Sta!$B:$B,$A144,Sta!$D:$D,"&gt;0.5")/$C144</f>
        <v>1</v>
      </c>
      <c r="Z144" s="11">
        <f>(COUNTIFS(Sta!$A:$A,$A144,Sta!$E:$E,"&gt;1.5")  + COUNTIFS(Sta!$B:$B,$A144,Sta!$D:$D,"&gt;1.5"))/$D144</f>
        <v>0.5</v>
      </c>
      <c r="AA144" s="8">
        <f>COUNTIFS(Sta!$A:$A,$A144,Sta!$E:$E,"&gt;1.5")/$B144</f>
        <v>0</v>
      </c>
      <c r="AB144" s="8">
        <f>COUNTIFS(Sta!$B:$B,$A144,Sta!$D:$D,"&gt;1.5")/$C144</f>
        <v>1</v>
      </c>
      <c r="AC144" s="11">
        <f>(COUNTIFS(Sta!$A:A,$A144,Sta!$G:$G,"y") + COUNTIFS(Sta!$B:B,$A144,Sta!$G:$G,"y"))/$D144</f>
        <v>0.5</v>
      </c>
      <c r="AD144" s="8">
        <f>COUNTIFS(Sta!$A:A,$A144,Sta!$G:$G,"y")/$B144</f>
        <v>0</v>
      </c>
      <c r="AE144" s="16">
        <f>COUNTIFS(Sta!$B:B,$A144,Sta!$G:$G,"y")/$C144</f>
        <v>1</v>
      </c>
    </row>
    <row r="145" spans="1:31" x14ac:dyDescent="0.3">
      <c r="A145" t="s">
        <v>132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1" t="e">
        <f>(COUNTIFS(Sta!$A:$A,$A145,Sta!$F:$F,"&gt;0.5") + COUNTIFS(Sta!$B:$B,$A145,Sta!$F:$F,"&gt;0.5"))/$D145</f>
        <v>#DIV/0!</v>
      </c>
      <c r="F145" s="8" t="e">
        <f>COUNTIFS(Sta!$A:$A,$A145,Sta!$F:$F,"&gt;0.5")/$B145</f>
        <v>#DIV/0!</v>
      </c>
      <c r="G145" s="8" t="e">
        <f>COUNTIFS(Sta!$B:$B,$A145,Sta!$F:$F,"&gt;0.5")/$C145</f>
        <v>#DIV/0!</v>
      </c>
      <c r="H145" s="11" t="e">
        <f>(COUNTIFS(Sta!$A:$A,$A145,Sta!$F:$F,"&gt;1.5") + COUNTIFS(Sta!$B:$B,$A145,Sta!$F:$F,"&gt;1.5"))/$D145</f>
        <v>#DIV/0!</v>
      </c>
      <c r="I145" s="8" t="e">
        <f>COUNTIFS(Sta!$A:$A,$A145,Sta!$F:$F,"&gt;1.5")/$B145</f>
        <v>#DIV/0!</v>
      </c>
      <c r="J145" s="8" t="e">
        <f>COUNTIFS(Sta!$B:$B,$A145,Sta!$F:$F,"&gt;1.5")/$C145</f>
        <v>#DIV/0!</v>
      </c>
      <c r="K145" s="11" t="e">
        <f>(COUNTIFS(Sta!$A:$A,$A145,Sta!$F:$F,"&gt;2.5") + COUNTIFS(Sta!$B:$B,$A145,Sta!$F:$F,"&gt;2.5"))/$D145</f>
        <v>#DIV/0!</v>
      </c>
      <c r="L145" s="8" t="e">
        <f>COUNTIFS(Sta!$A:$A,$A145,Sta!$F:$F,"&gt;2.5")/$B145</f>
        <v>#DIV/0!</v>
      </c>
      <c r="M145" s="8" t="e">
        <f>COUNTIFS(Sta!$B:$B,$A145,Sta!$F:$F,"&gt;2.5")/$C145</f>
        <v>#DIV/0!</v>
      </c>
      <c r="N145" s="11" t="e">
        <f>(COUNTIFS(Sta!$A:$A,$A145,Sta!$F:$F,"&gt;3.5") + COUNTIFS(Sta!$B:$B,$A145,Sta!$F:$F,"&gt;3.5"))/$D145</f>
        <v>#DIV/0!</v>
      </c>
      <c r="O145" s="8" t="e">
        <f>COUNTIFS(Sta!$A:$A,$A145,Sta!$F:$F,"&gt;3.5")/$B145</f>
        <v>#DIV/0!</v>
      </c>
      <c r="P145" s="8" t="e">
        <f>COUNTIFS(Sta!$B:$B,$A145,Sta!$F:$F,"&gt;3.5")/$C145</f>
        <v>#DIV/0!</v>
      </c>
      <c r="Q145" s="11" t="e">
        <f>(COUNTIFS(Sta!$A:$A,$A145,Sta!$D:$D,"&gt;0.5")  + COUNTIFS(Sta!$B:$B,$A145,Sta!$E:$E,"&gt;0.5"))/$D145</f>
        <v>#DIV/0!</v>
      </c>
      <c r="R145" s="8" t="e">
        <f>COUNTIFS(Sta!$A:$A,$A145,Sta!$D:$D,"&gt;0.5")/$B145</f>
        <v>#DIV/0!</v>
      </c>
      <c r="S145" s="8" t="e">
        <f>COUNTIFS(Sta!$B:$B,$A145,Sta!$E:$E,"&gt;0.5")/$C145</f>
        <v>#DIV/0!</v>
      </c>
      <c r="T145" s="11" t="e">
        <f>(COUNTIFS(Sta!$A:$A,$A145,Sta!$D:$D,"&gt;1.5")  + COUNTIFS(Sta!$B:$B,$A145,Sta!$E:$E,"&gt;1.5"))/$D145</f>
        <v>#DIV/0!</v>
      </c>
      <c r="U145" s="8" t="e">
        <f>COUNTIFS(Sta!$A:$A,$A145,Sta!$D:$D,"&gt;1.5")/$B145</f>
        <v>#DIV/0!</v>
      </c>
      <c r="V145" s="8" t="e">
        <f>COUNTIFS(Sta!$B:$B,$A145,Sta!$E:$E,"&gt;1.5")/$C145</f>
        <v>#DIV/0!</v>
      </c>
      <c r="W145" s="11" t="e">
        <f>(COUNTIFS(Sta!$A:$A,$A145,Sta!$E:E,"&gt;0.5") +COUNTIFS(Sta!$B:$B,$A145,Sta!$D:$D,"&gt;0.5"))/$D145</f>
        <v>#DIV/0!</v>
      </c>
      <c r="X145" s="8" t="e">
        <f>COUNTIFS(Sta!$A:$A,$A145,Sta!$E:$E,"&gt;0.5")/$B145</f>
        <v>#DIV/0!</v>
      </c>
      <c r="Y145" s="8" t="e">
        <f>COUNTIFS(Sta!$B:$B,$A145,Sta!$D:$D,"&gt;0.5")/$C145</f>
        <v>#DIV/0!</v>
      </c>
      <c r="Z145" s="11" t="e">
        <f>(COUNTIFS(Sta!$A:$A,$A145,Sta!$E:$E,"&gt;1.5")  + COUNTIFS(Sta!$B:$B,$A145,Sta!$D:$D,"&gt;1.5"))/$D145</f>
        <v>#DIV/0!</v>
      </c>
      <c r="AA145" s="8" t="e">
        <f>COUNTIFS(Sta!$A:$A,$A145,Sta!$E:$E,"&gt;1.5")/$B145</f>
        <v>#DIV/0!</v>
      </c>
      <c r="AB145" s="8" t="e">
        <f>COUNTIFS(Sta!$B:$B,$A145,Sta!$D:$D,"&gt;1.5")/$C145</f>
        <v>#DIV/0!</v>
      </c>
      <c r="AC145" s="11" t="e">
        <f>(COUNTIFS(Sta!$A:A,$A145,Sta!$G:$G,"y") + COUNTIFS(Sta!$B:B,$A145,Sta!$G:$G,"y"))/$D145</f>
        <v>#DIV/0!</v>
      </c>
      <c r="AD145" s="8" t="e">
        <f>COUNTIFS(Sta!$A:A,$A145,Sta!$G:$G,"y")/$B145</f>
        <v>#DIV/0!</v>
      </c>
      <c r="AE145" s="16" t="e">
        <f>COUNTIFS(Sta!$B:B,$A145,Sta!$G:$G,"y")/$C145</f>
        <v>#DIV/0!</v>
      </c>
    </row>
    <row r="146" spans="1:31" x14ac:dyDescent="0.3">
      <c r="A146" t="s">
        <v>712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1" t="e">
        <f>(COUNTIFS(Sta!$A:$A,$A146,Sta!$F:$F,"&gt;0.5") + COUNTIFS(Sta!$B:$B,$A146,Sta!$F:$F,"&gt;0.5"))/$D146</f>
        <v>#DIV/0!</v>
      </c>
      <c r="F146" s="8" t="e">
        <f>COUNTIFS(Sta!$A:$A,$A146,Sta!$F:$F,"&gt;0.5")/$B146</f>
        <v>#DIV/0!</v>
      </c>
      <c r="G146" s="8" t="e">
        <f>COUNTIFS(Sta!$B:$B,$A146,Sta!$F:$F,"&gt;0.5")/$C146</f>
        <v>#DIV/0!</v>
      </c>
      <c r="H146" s="11" t="e">
        <f>(COUNTIFS(Sta!$A:$A,$A146,Sta!$F:$F,"&gt;1.5") + COUNTIFS(Sta!$B:$B,$A146,Sta!$F:$F,"&gt;1.5"))/$D146</f>
        <v>#DIV/0!</v>
      </c>
      <c r="I146" s="8" t="e">
        <f>COUNTIFS(Sta!$A:$A,$A146,Sta!$F:$F,"&gt;1.5")/$B146</f>
        <v>#DIV/0!</v>
      </c>
      <c r="J146" s="8" t="e">
        <f>COUNTIFS(Sta!$B:$B,$A146,Sta!$F:$F,"&gt;1.5")/$C146</f>
        <v>#DIV/0!</v>
      </c>
      <c r="K146" s="11" t="e">
        <f>(COUNTIFS(Sta!$A:$A,$A146,Sta!$F:$F,"&gt;2.5") + COUNTIFS(Sta!$B:$B,$A146,Sta!$F:$F,"&gt;2.5"))/$D146</f>
        <v>#DIV/0!</v>
      </c>
      <c r="L146" s="8" t="e">
        <f>COUNTIFS(Sta!$A:$A,$A146,Sta!$F:$F,"&gt;2.5")/$B146</f>
        <v>#DIV/0!</v>
      </c>
      <c r="M146" s="8" t="e">
        <f>COUNTIFS(Sta!$B:$B,$A146,Sta!$F:$F,"&gt;2.5")/$C146</f>
        <v>#DIV/0!</v>
      </c>
      <c r="N146" s="11" t="e">
        <f>(COUNTIFS(Sta!$A:$A,$A146,Sta!$F:$F,"&gt;3.5") + COUNTIFS(Sta!$B:$B,$A146,Sta!$F:$F,"&gt;3.5"))/$D146</f>
        <v>#DIV/0!</v>
      </c>
      <c r="O146" s="8" t="e">
        <f>COUNTIFS(Sta!$A:$A,$A146,Sta!$F:$F,"&gt;3.5")/$B146</f>
        <v>#DIV/0!</v>
      </c>
      <c r="P146" s="8" t="e">
        <f>COUNTIFS(Sta!$B:$B,$A146,Sta!$F:$F,"&gt;3.5")/$C146</f>
        <v>#DIV/0!</v>
      </c>
      <c r="Q146" s="11" t="e">
        <f>(COUNTIFS(Sta!$A:$A,$A146,Sta!$D:$D,"&gt;0.5")  + COUNTIFS(Sta!$B:$B,$A146,Sta!$E:$E,"&gt;0.5"))/$D146</f>
        <v>#DIV/0!</v>
      </c>
      <c r="R146" s="8" t="e">
        <f>COUNTIFS(Sta!$A:$A,$A146,Sta!$D:$D,"&gt;0.5")/$B146</f>
        <v>#DIV/0!</v>
      </c>
      <c r="S146" s="8" t="e">
        <f>COUNTIFS(Sta!$B:$B,$A146,Sta!$E:$E,"&gt;0.5")/$C146</f>
        <v>#DIV/0!</v>
      </c>
      <c r="T146" s="11" t="e">
        <f>(COUNTIFS(Sta!$A:$A,$A146,Sta!$D:$D,"&gt;1.5")  + COUNTIFS(Sta!$B:$B,$A146,Sta!$E:$E,"&gt;1.5"))/$D146</f>
        <v>#DIV/0!</v>
      </c>
      <c r="U146" s="8" t="e">
        <f>COUNTIFS(Sta!$A:$A,$A146,Sta!$D:$D,"&gt;1.5")/$B146</f>
        <v>#DIV/0!</v>
      </c>
      <c r="V146" s="8" t="e">
        <f>COUNTIFS(Sta!$B:$B,$A146,Sta!$E:$E,"&gt;1.5")/$C146</f>
        <v>#DIV/0!</v>
      </c>
      <c r="W146" s="11" t="e">
        <f>(COUNTIFS(Sta!$A:$A,$A146,Sta!$E:E,"&gt;0.5") +COUNTIFS(Sta!$B:$B,$A146,Sta!$D:$D,"&gt;0.5"))/$D146</f>
        <v>#DIV/0!</v>
      </c>
      <c r="X146" s="8" t="e">
        <f>COUNTIFS(Sta!$A:$A,$A146,Sta!$E:$E,"&gt;0.5")/$B146</f>
        <v>#DIV/0!</v>
      </c>
      <c r="Y146" s="8" t="e">
        <f>COUNTIFS(Sta!$B:$B,$A146,Sta!$D:$D,"&gt;0.5")/$C146</f>
        <v>#DIV/0!</v>
      </c>
      <c r="Z146" s="11" t="e">
        <f>(COUNTIFS(Sta!$A:$A,$A146,Sta!$E:$E,"&gt;1.5")  + COUNTIFS(Sta!$B:$B,$A146,Sta!$D:$D,"&gt;1.5"))/$D146</f>
        <v>#DIV/0!</v>
      </c>
      <c r="AA146" s="8" t="e">
        <f>COUNTIFS(Sta!$A:$A,$A146,Sta!$E:$E,"&gt;1.5")/$B146</f>
        <v>#DIV/0!</v>
      </c>
      <c r="AB146" s="8" t="e">
        <f>COUNTIFS(Sta!$B:$B,$A146,Sta!$D:$D,"&gt;1.5")/$C146</f>
        <v>#DIV/0!</v>
      </c>
      <c r="AC146" s="11" t="e">
        <f>(COUNTIFS(Sta!$A:A,$A146,Sta!$G:$G,"y") + COUNTIFS(Sta!$B:B,$A146,Sta!$G:$G,"y"))/$D146</f>
        <v>#DIV/0!</v>
      </c>
      <c r="AD146" s="8" t="e">
        <f>COUNTIFS(Sta!$A:A,$A146,Sta!$G:$G,"y")/$B146</f>
        <v>#DIV/0!</v>
      </c>
      <c r="AE146" s="16" t="e">
        <f>COUNTIFS(Sta!$B:B,$A146,Sta!$G:$G,"y")/$C146</f>
        <v>#DIV/0!</v>
      </c>
    </row>
    <row r="147" spans="1:31" x14ac:dyDescent="0.3">
      <c r="A147" t="s">
        <v>313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1" t="e">
        <f>(COUNTIFS(Sta!$A:$A,$A147,Sta!$F:$F,"&gt;0.5") + COUNTIFS(Sta!$B:$B,$A147,Sta!$F:$F,"&gt;0.5"))/$D147</f>
        <v>#DIV/0!</v>
      </c>
      <c r="F147" s="8" t="e">
        <f>COUNTIFS(Sta!$A:$A,$A147,Sta!$F:$F,"&gt;0.5")/$B147</f>
        <v>#DIV/0!</v>
      </c>
      <c r="G147" s="8" t="e">
        <f>COUNTIFS(Sta!$B:$B,$A147,Sta!$F:$F,"&gt;0.5")/$C147</f>
        <v>#DIV/0!</v>
      </c>
      <c r="H147" s="11" t="e">
        <f>(COUNTIFS(Sta!$A:$A,$A147,Sta!$F:$F,"&gt;1.5") + COUNTIFS(Sta!$B:$B,$A147,Sta!$F:$F,"&gt;1.5"))/$D147</f>
        <v>#DIV/0!</v>
      </c>
      <c r="I147" s="8" t="e">
        <f>COUNTIFS(Sta!$A:$A,$A147,Sta!$F:$F,"&gt;1.5")/$B147</f>
        <v>#DIV/0!</v>
      </c>
      <c r="J147" s="8" t="e">
        <f>COUNTIFS(Sta!$B:$B,$A147,Sta!$F:$F,"&gt;1.5")/$C147</f>
        <v>#DIV/0!</v>
      </c>
      <c r="K147" s="11" t="e">
        <f>(COUNTIFS(Sta!$A:$A,$A147,Sta!$F:$F,"&gt;2.5") + COUNTIFS(Sta!$B:$B,$A147,Sta!$F:$F,"&gt;2.5"))/$D147</f>
        <v>#DIV/0!</v>
      </c>
      <c r="L147" s="8" t="e">
        <f>COUNTIFS(Sta!$A:$A,$A147,Sta!$F:$F,"&gt;2.5")/$B147</f>
        <v>#DIV/0!</v>
      </c>
      <c r="M147" s="8" t="e">
        <f>COUNTIFS(Sta!$B:$B,$A147,Sta!$F:$F,"&gt;2.5")/$C147</f>
        <v>#DIV/0!</v>
      </c>
      <c r="N147" s="11" t="e">
        <f>(COUNTIFS(Sta!$A:$A,$A147,Sta!$F:$F,"&gt;3.5") + COUNTIFS(Sta!$B:$B,$A147,Sta!$F:$F,"&gt;3.5"))/$D147</f>
        <v>#DIV/0!</v>
      </c>
      <c r="O147" s="8" t="e">
        <f>COUNTIFS(Sta!$A:$A,$A147,Sta!$F:$F,"&gt;3.5")/$B147</f>
        <v>#DIV/0!</v>
      </c>
      <c r="P147" s="8" t="e">
        <f>COUNTIFS(Sta!$B:$B,$A147,Sta!$F:$F,"&gt;3.5")/$C147</f>
        <v>#DIV/0!</v>
      </c>
      <c r="Q147" s="11" t="e">
        <f>(COUNTIFS(Sta!$A:$A,$A147,Sta!$D:$D,"&gt;0.5")  + COUNTIFS(Sta!$B:$B,$A147,Sta!$E:$E,"&gt;0.5"))/$D147</f>
        <v>#DIV/0!</v>
      </c>
      <c r="R147" s="8" t="e">
        <f>COUNTIFS(Sta!$A:$A,$A147,Sta!$D:$D,"&gt;0.5")/$B147</f>
        <v>#DIV/0!</v>
      </c>
      <c r="S147" s="8" t="e">
        <f>COUNTIFS(Sta!$B:$B,$A147,Sta!$E:$E,"&gt;0.5")/$C147</f>
        <v>#DIV/0!</v>
      </c>
      <c r="T147" s="11" t="e">
        <f>(COUNTIFS(Sta!$A:$A,$A147,Sta!$D:$D,"&gt;1.5")  + COUNTIFS(Sta!$B:$B,$A147,Sta!$E:$E,"&gt;1.5"))/$D147</f>
        <v>#DIV/0!</v>
      </c>
      <c r="U147" s="8" t="e">
        <f>COUNTIFS(Sta!$A:$A,$A147,Sta!$D:$D,"&gt;1.5")/$B147</f>
        <v>#DIV/0!</v>
      </c>
      <c r="V147" s="8" t="e">
        <f>COUNTIFS(Sta!$B:$B,$A147,Sta!$E:$E,"&gt;1.5")/$C147</f>
        <v>#DIV/0!</v>
      </c>
      <c r="W147" s="11" t="e">
        <f>(COUNTIFS(Sta!$A:$A,$A147,Sta!$E:E,"&gt;0.5") +COUNTIFS(Sta!$B:$B,$A147,Sta!$D:$D,"&gt;0.5"))/$D147</f>
        <v>#DIV/0!</v>
      </c>
      <c r="X147" s="8" t="e">
        <f>COUNTIFS(Sta!$A:$A,$A147,Sta!$E:$E,"&gt;0.5")/$B147</f>
        <v>#DIV/0!</v>
      </c>
      <c r="Y147" s="8" t="e">
        <f>COUNTIFS(Sta!$B:$B,$A147,Sta!$D:$D,"&gt;0.5")/$C147</f>
        <v>#DIV/0!</v>
      </c>
      <c r="Z147" s="11" t="e">
        <f>(COUNTIFS(Sta!$A:$A,$A147,Sta!$E:$E,"&gt;1.5")  + COUNTIFS(Sta!$B:$B,$A147,Sta!$D:$D,"&gt;1.5"))/$D147</f>
        <v>#DIV/0!</v>
      </c>
      <c r="AA147" s="8" t="e">
        <f>COUNTIFS(Sta!$A:$A,$A147,Sta!$E:$E,"&gt;1.5")/$B147</f>
        <v>#DIV/0!</v>
      </c>
      <c r="AB147" s="8" t="e">
        <f>COUNTIFS(Sta!$B:$B,$A147,Sta!$D:$D,"&gt;1.5")/$C147</f>
        <v>#DIV/0!</v>
      </c>
      <c r="AC147" s="11" t="e">
        <f>(COUNTIFS(Sta!$A:A,$A147,Sta!$G:$G,"y") + COUNTIFS(Sta!$B:B,$A147,Sta!$G:$G,"y"))/$D147</f>
        <v>#DIV/0!</v>
      </c>
      <c r="AD147" s="8" t="e">
        <f>COUNTIFS(Sta!$A:A,$A147,Sta!$G:$G,"y")/$B147</f>
        <v>#DIV/0!</v>
      </c>
      <c r="AE147" s="16" t="e">
        <f>COUNTIFS(Sta!$B:B,$A147,Sta!$G:$G,"y")/$C147</f>
        <v>#DIV/0!</v>
      </c>
    </row>
    <row r="148" spans="1:31" x14ac:dyDescent="0.3">
      <c r="A148" t="s">
        <v>426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1" t="e">
        <f>(COUNTIFS(Sta!$A:$A,$A148,Sta!$F:$F,"&gt;0.5") + COUNTIFS(Sta!$B:$B,$A148,Sta!$F:$F,"&gt;0.5"))/$D148</f>
        <v>#DIV/0!</v>
      </c>
      <c r="F148" s="8" t="e">
        <f>COUNTIFS(Sta!$A:$A,$A148,Sta!$F:$F,"&gt;0.5")/$B148</f>
        <v>#DIV/0!</v>
      </c>
      <c r="G148" s="8" t="e">
        <f>COUNTIFS(Sta!$B:$B,$A148,Sta!$F:$F,"&gt;0.5")/$C148</f>
        <v>#DIV/0!</v>
      </c>
      <c r="H148" s="11" t="e">
        <f>(COUNTIFS(Sta!$A:$A,$A148,Sta!$F:$F,"&gt;1.5") + COUNTIFS(Sta!$B:$B,$A148,Sta!$F:$F,"&gt;1.5"))/$D148</f>
        <v>#DIV/0!</v>
      </c>
      <c r="I148" s="8" t="e">
        <f>COUNTIFS(Sta!$A:$A,$A148,Sta!$F:$F,"&gt;1.5")/$B148</f>
        <v>#DIV/0!</v>
      </c>
      <c r="J148" s="8" t="e">
        <f>COUNTIFS(Sta!$B:$B,$A148,Sta!$F:$F,"&gt;1.5")/$C148</f>
        <v>#DIV/0!</v>
      </c>
      <c r="K148" s="11" t="e">
        <f>(COUNTIFS(Sta!$A:$A,$A148,Sta!$F:$F,"&gt;2.5") + COUNTIFS(Sta!$B:$B,$A148,Sta!$F:$F,"&gt;2.5"))/$D148</f>
        <v>#DIV/0!</v>
      </c>
      <c r="L148" s="8" t="e">
        <f>COUNTIFS(Sta!$A:$A,$A148,Sta!$F:$F,"&gt;2.5")/$B148</f>
        <v>#DIV/0!</v>
      </c>
      <c r="M148" s="8" t="e">
        <f>COUNTIFS(Sta!$B:$B,$A148,Sta!$F:$F,"&gt;2.5")/$C148</f>
        <v>#DIV/0!</v>
      </c>
      <c r="N148" s="11" t="e">
        <f>(COUNTIFS(Sta!$A:$A,$A148,Sta!$F:$F,"&gt;3.5") + COUNTIFS(Sta!$B:$B,$A148,Sta!$F:$F,"&gt;3.5"))/$D148</f>
        <v>#DIV/0!</v>
      </c>
      <c r="O148" s="8" t="e">
        <f>COUNTIFS(Sta!$A:$A,$A148,Sta!$F:$F,"&gt;3.5")/$B148</f>
        <v>#DIV/0!</v>
      </c>
      <c r="P148" s="8" t="e">
        <f>COUNTIFS(Sta!$B:$B,$A148,Sta!$F:$F,"&gt;3.5")/$C148</f>
        <v>#DIV/0!</v>
      </c>
      <c r="Q148" s="11" t="e">
        <f>(COUNTIFS(Sta!$A:$A,$A148,Sta!$D:$D,"&gt;0.5")  + COUNTIFS(Sta!$B:$B,$A148,Sta!$E:$E,"&gt;0.5"))/$D148</f>
        <v>#DIV/0!</v>
      </c>
      <c r="R148" s="8" t="e">
        <f>COUNTIFS(Sta!$A:$A,$A148,Sta!$D:$D,"&gt;0.5")/$B148</f>
        <v>#DIV/0!</v>
      </c>
      <c r="S148" s="8" t="e">
        <f>COUNTIFS(Sta!$B:$B,$A148,Sta!$E:$E,"&gt;0.5")/$C148</f>
        <v>#DIV/0!</v>
      </c>
      <c r="T148" s="11" t="e">
        <f>(COUNTIFS(Sta!$A:$A,$A148,Sta!$D:$D,"&gt;1.5")  + COUNTIFS(Sta!$B:$B,$A148,Sta!$E:$E,"&gt;1.5"))/$D148</f>
        <v>#DIV/0!</v>
      </c>
      <c r="U148" s="8" t="e">
        <f>COUNTIFS(Sta!$A:$A,$A148,Sta!$D:$D,"&gt;1.5")/$B148</f>
        <v>#DIV/0!</v>
      </c>
      <c r="V148" s="8" t="e">
        <f>COUNTIFS(Sta!$B:$B,$A148,Sta!$E:$E,"&gt;1.5")/$C148</f>
        <v>#DIV/0!</v>
      </c>
      <c r="W148" s="11" t="e">
        <f>(COUNTIFS(Sta!$A:$A,$A148,Sta!$E:E,"&gt;0.5") +COUNTIFS(Sta!$B:$B,$A148,Sta!$D:$D,"&gt;0.5"))/$D148</f>
        <v>#DIV/0!</v>
      </c>
      <c r="X148" s="8" t="e">
        <f>COUNTIFS(Sta!$A:$A,$A148,Sta!$E:$E,"&gt;0.5")/$B148</f>
        <v>#DIV/0!</v>
      </c>
      <c r="Y148" s="8" t="e">
        <f>COUNTIFS(Sta!$B:$B,$A148,Sta!$D:$D,"&gt;0.5")/$C148</f>
        <v>#DIV/0!</v>
      </c>
      <c r="Z148" s="11" t="e">
        <f>(COUNTIFS(Sta!$A:$A,$A148,Sta!$E:$E,"&gt;1.5")  + COUNTIFS(Sta!$B:$B,$A148,Sta!$D:$D,"&gt;1.5"))/$D148</f>
        <v>#DIV/0!</v>
      </c>
      <c r="AA148" s="8" t="e">
        <f>COUNTIFS(Sta!$A:$A,$A148,Sta!$E:$E,"&gt;1.5")/$B148</f>
        <v>#DIV/0!</v>
      </c>
      <c r="AB148" s="8" t="e">
        <f>COUNTIFS(Sta!$B:$B,$A148,Sta!$D:$D,"&gt;1.5")/$C148</f>
        <v>#DIV/0!</v>
      </c>
      <c r="AC148" s="11" t="e">
        <f>(COUNTIFS(Sta!$A:A,$A148,Sta!$G:$G,"y") + COUNTIFS(Sta!$B:B,$A148,Sta!$G:$G,"y"))/$D148</f>
        <v>#DIV/0!</v>
      </c>
      <c r="AD148" s="8" t="e">
        <f>COUNTIFS(Sta!$A:A,$A148,Sta!$G:$G,"y")/$B148</f>
        <v>#DIV/0!</v>
      </c>
      <c r="AE148" s="16" t="e">
        <f>COUNTIFS(Sta!$B:B,$A148,Sta!$G:$G,"y")/$C148</f>
        <v>#DIV/0!</v>
      </c>
    </row>
    <row r="149" spans="1:31" x14ac:dyDescent="0.3">
      <c r="A149" t="s">
        <v>175</v>
      </c>
      <c r="B149" s="9">
        <f>COUNTIF(Sta!A:A,A149)</f>
        <v>1</v>
      </c>
      <c r="C149" s="4">
        <f>COUNTIF(Sta!B:B,A149)</f>
        <v>1</v>
      </c>
      <c r="D149" s="4">
        <f t="shared" si="5"/>
        <v>2</v>
      </c>
      <c r="E149" s="11">
        <f>(COUNTIFS(Sta!$A:$A,$A149,Sta!$F:$F,"&gt;0.5") + COUNTIFS(Sta!$B:$B,$A149,Sta!$F:$F,"&gt;0.5"))/$D149</f>
        <v>0.5</v>
      </c>
      <c r="F149" s="8">
        <f>COUNTIFS(Sta!$A:$A,$A149,Sta!$F:$F,"&gt;0.5")/$B149</f>
        <v>0</v>
      </c>
      <c r="G149" s="8">
        <f>COUNTIFS(Sta!$B:$B,$A149,Sta!$F:$F,"&gt;0.5")/$C149</f>
        <v>1</v>
      </c>
      <c r="H149" s="11">
        <f>(COUNTIFS(Sta!$A:$A,$A149,Sta!$F:$F,"&gt;1.5") + COUNTIFS(Sta!$B:$B,$A149,Sta!$F:$F,"&gt;1.5"))/$D149</f>
        <v>0.5</v>
      </c>
      <c r="I149" s="8">
        <f>COUNTIFS(Sta!$A:$A,$A149,Sta!$F:$F,"&gt;1.5")/$B149</f>
        <v>0</v>
      </c>
      <c r="J149" s="8">
        <f>COUNTIFS(Sta!$B:$B,$A149,Sta!$F:$F,"&gt;1.5")/$C149</f>
        <v>1</v>
      </c>
      <c r="K149" s="11">
        <f>(COUNTIFS(Sta!$A:$A,$A149,Sta!$F:$F,"&gt;2.5") + COUNTIFS(Sta!$B:$B,$A149,Sta!$F:$F,"&gt;2.5"))/$D149</f>
        <v>0.5</v>
      </c>
      <c r="L149" s="8">
        <f>COUNTIFS(Sta!$A:$A,$A149,Sta!$F:$F,"&gt;2.5")/$B149</f>
        <v>0</v>
      </c>
      <c r="M149" s="8">
        <f>COUNTIFS(Sta!$B:$B,$A149,Sta!$F:$F,"&gt;2.5")/$C149</f>
        <v>1</v>
      </c>
      <c r="N149" s="11">
        <f>(COUNTIFS(Sta!$A:$A,$A149,Sta!$F:$F,"&gt;3.5") + COUNTIFS(Sta!$B:$B,$A149,Sta!$F:$F,"&gt;3.5"))/$D149</f>
        <v>0</v>
      </c>
      <c r="O149" s="8">
        <f>COUNTIFS(Sta!$A:$A,$A149,Sta!$F:$F,"&gt;3.5")/$B149</f>
        <v>0</v>
      </c>
      <c r="P149" s="8">
        <f>COUNTIFS(Sta!$B:$B,$A149,Sta!$F:$F,"&gt;3.5")/$C149</f>
        <v>0</v>
      </c>
      <c r="Q149" s="11">
        <f>(COUNTIFS(Sta!$A:$A,$A149,Sta!$D:$D,"&gt;0.5")  + COUNTIFS(Sta!$B:$B,$A149,Sta!$E:$E,"&gt;0.5"))/$D149</f>
        <v>0.5</v>
      </c>
      <c r="R149" s="8">
        <f>COUNTIFS(Sta!$A:$A,$A149,Sta!$D:$D,"&gt;0.5")/$B149</f>
        <v>0</v>
      </c>
      <c r="S149" s="8">
        <f>COUNTIFS(Sta!$B:$B,$A149,Sta!$E:$E,"&gt;0.5")/$C149</f>
        <v>1</v>
      </c>
      <c r="T149" s="11">
        <f>(COUNTIFS(Sta!$A:$A,$A149,Sta!$D:$D,"&gt;1.5")  + COUNTIFS(Sta!$B:$B,$A149,Sta!$E:$E,"&gt;1.5"))/$D149</f>
        <v>0.5</v>
      </c>
      <c r="U149" s="8">
        <f>COUNTIFS(Sta!$A:$A,$A149,Sta!$D:$D,"&gt;1.5")/$B149</f>
        <v>0</v>
      </c>
      <c r="V149" s="8">
        <f>COUNTIFS(Sta!$B:$B,$A149,Sta!$E:$E,"&gt;1.5")/$C149</f>
        <v>1</v>
      </c>
      <c r="W149" s="11">
        <f>(COUNTIFS(Sta!$A:$A,$A149,Sta!$E:E,"&gt;0.5") +COUNTIFS(Sta!$B:$B,$A149,Sta!$D:$D,"&gt;0.5"))/$D149</f>
        <v>0.5</v>
      </c>
      <c r="X149" s="8">
        <f>COUNTIFS(Sta!$A:$A,$A149,Sta!$E:$E,"&gt;0.5")/$B149</f>
        <v>0</v>
      </c>
      <c r="Y149" s="8">
        <f>COUNTIFS(Sta!$B:$B,$A149,Sta!$D:$D,"&gt;0.5")/$C149</f>
        <v>1</v>
      </c>
      <c r="Z149" s="11">
        <f>(COUNTIFS(Sta!$A:$A,$A149,Sta!$E:$E,"&gt;1.5")  + COUNTIFS(Sta!$B:$B,$A149,Sta!$D:$D,"&gt;1.5"))/$D149</f>
        <v>0</v>
      </c>
      <c r="AA149" s="8">
        <f>COUNTIFS(Sta!$A:$A,$A149,Sta!$E:$E,"&gt;1.5")/$B149</f>
        <v>0</v>
      </c>
      <c r="AB149" s="8">
        <f>COUNTIFS(Sta!$B:$B,$A149,Sta!$D:$D,"&gt;1.5")/$C149</f>
        <v>0</v>
      </c>
      <c r="AC149" s="11">
        <f>(COUNTIFS(Sta!$A:A,$A149,Sta!$G:$G,"y") + COUNTIFS(Sta!$B:B,$A149,Sta!$G:$G,"y"))/$D149</f>
        <v>0.5</v>
      </c>
      <c r="AD149" s="8">
        <f>COUNTIFS(Sta!$A:A,$A149,Sta!$G:$G,"y")/$B149</f>
        <v>0</v>
      </c>
      <c r="AE149" s="16">
        <f>COUNTIFS(Sta!$B:B,$A149,Sta!$G:$G,"y")/$C149</f>
        <v>1</v>
      </c>
    </row>
    <row r="150" spans="1:31" x14ac:dyDescent="0.3">
      <c r="A150" t="s">
        <v>562</v>
      </c>
      <c r="B150" s="9">
        <f>COUNTIF(Sta!A:A,A150)</f>
        <v>12</v>
      </c>
      <c r="C150" s="4">
        <f>COUNTIF(Sta!B:B,A150)</f>
        <v>15</v>
      </c>
      <c r="D150" s="4">
        <f t="shared" si="5"/>
        <v>27</v>
      </c>
      <c r="E150" s="11">
        <f>(COUNTIFS(Sta!$A:$A,$A150,Sta!$F:$F,"&gt;0.5") + COUNTIFS(Sta!$B:$B,$A150,Sta!$F:$F,"&gt;0.5"))/$D150</f>
        <v>0.88888888888888884</v>
      </c>
      <c r="F150" s="8">
        <f>COUNTIFS(Sta!$A:$A,$A150,Sta!$F:$F,"&gt;0.5")/$B150</f>
        <v>1</v>
      </c>
      <c r="G150" s="8">
        <f>COUNTIFS(Sta!$B:$B,$A150,Sta!$F:$F,"&gt;0.5")/$C150</f>
        <v>0.8</v>
      </c>
      <c r="H150" s="11">
        <f>(COUNTIFS(Sta!$A:$A,$A150,Sta!$F:$F,"&gt;1.5") + COUNTIFS(Sta!$B:$B,$A150,Sta!$F:$F,"&gt;1.5"))/$D150</f>
        <v>0.77777777777777779</v>
      </c>
      <c r="I150" s="8">
        <f>COUNTIFS(Sta!$A:$A,$A150,Sta!$F:$F,"&gt;1.5")/$B150</f>
        <v>0.91666666666666663</v>
      </c>
      <c r="J150" s="8">
        <f>COUNTIFS(Sta!$B:$B,$A150,Sta!$F:$F,"&gt;1.5")/$C150</f>
        <v>0.66666666666666663</v>
      </c>
      <c r="K150" s="11">
        <f>(COUNTIFS(Sta!$A:$A,$A150,Sta!$F:$F,"&gt;2.5") + COUNTIFS(Sta!$B:$B,$A150,Sta!$F:$F,"&gt;2.5"))/$D150</f>
        <v>0.44444444444444442</v>
      </c>
      <c r="L150" s="8">
        <f>COUNTIFS(Sta!$A:$A,$A150,Sta!$F:$F,"&gt;2.5")/$B150</f>
        <v>0.41666666666666669</v>
      </c>
      <c r="M150" s="8">
        <f>COUNTIFS(Sta!$B:$B,$A150,Sta!$F:$F,"&gt;2.5")/$C150</f>
        <v>0.46666666666666667</v>
      </c>
      <c r="N150" s="11">
        <f>(COUNTIFS(Sta!$A:$A,$A150,Sta!$F:$F,"&gt;3.5") + COUNTIFS(Sta!$B:$B,$A150,Sta!$F:$F,"&gt;3.5"))/$D150</f>
        <v>0.37037037037037035</v>
      </c>
      <c r="O150" s="8">
        <f>COUNTIFS(Sta!$A:$A,$A150,Sta!$F:$F,"&gt;3.5")/$B150</f>
        <v>0.25</v>
      </c>
      <c r="P150" s="8">
        <f>COUNTIFS(Sta!$B:$B,$A150,Sta!$F:$F,"&gt;3.5")/$C150</f>
        <v>0.46666666666666667</v>
      </c>
      <c r="Q150" s="11">
        <f>(COUNTIFS(Sta!$A:$A,$A150,Sta!$D:$D,"&gt;0.5")  + COUNTIFS(Sta!$B:$B,$A150,Sta!$E:$E,"&gt;0.5"))/$D150</f>
        <v>0.66666666666666663</v>
      </c>
      <c r="R150" s="8">
        <f>COUNTIFS(Sta!$A:$A,$A150,Sta!$D:$D,"&gt;0.5")/$B150</f>
        <v>0.75</v>
      </c>
      <c r="S150" s="8">
        <f>COUNTIFS(Sta!$B:$B,$A150,Sta!$E:$E,"&gt;0.5")/$C150</f>
        <v>0.6</v>
      </c>
      <c r="T150" s="11">
        <f>(COUNTIFS(Sta!$A:$A,$A150,Sta!$D:$D,"&gt;1.5")  + COUNTIFS(Sta!$B:$B,$A150,Sta!$E:$E,"&gt;1.5"))/$D150</f>
        <v>0.59259259259259256</v>
      </c>
      <c r="U150" s="8">
        <f>COUNTIFS(Sta!$A:$A,$A150,Sta!$D:$D,"&gt;1.5")/$B150</f>
        <v>0.66666666666666663</v>
      </c>
      <c r="V150" s="8">
        <f>COUNTIFS(Sta!$B:$B,$A150,Sta!$E:$E,"&gt;1.5")/$C150</f>
        <v>0.53333333333333333</v>
      </c>
      <c r="W150" s="11">
        <f>(COUNTIFS(Sta!$A:$A,$A150,Sta!$E:E,"&gt;0.5") +COUNTIFS(Sta!$B:$B,$A150,Sta!$D:$D,"&gt;0.5"))/$D150</f>
        <v>0.62962962962962965</v>
      </c>
      <c r="X150" s="8">
        <f>COUNTIFS(Sta!$A:$A,$A150,Sta!$E:$E,"&gt;0.5")/$B150</f>
        <v>0.5</v>
      </c>
      <c r="Y150" s="8">
        <f>COUNTIFS(Sta!$B:$B,$A150,Sta!$D:$D,"&gt;0.5")/$C150</f>
        <v>0.73333333333333328</v>
      </c>
      <c r="Z150" s="11">
        <f>(COUNTIFS(Sta!$A:$A,$A150,Sta!$E:$E,"&gt;1.5")  + COUNTIFS(Sta!$B:$B,$A150,Sta!$D:$D,"&gt;1.5"))/$D150</f>
        <v>0.33333333333333331</v>
      </c>
      <c r="AA150" s="8">
        <f>COUNTIFS(Sta!$A:$A,$A150,Sta!$E:$E,"&gt;1.5")/$B150</f>
        <v>0.33333333333333331</v>
      </c>
      <c r="AB150" s="8">
        <f>COUNTIFS(Sta!$B:$B,$A150,Sta!$D:$D,"&gt;1.5")/$C150</f>
        <v>0.33333333333333331</v>
      </c>
      <c r="AC150" s="11">
        <f>(COUNTIFS(Sta!$A:A,$A150,Sta!$G:$G,"y") + COUNTIFS(Sta!$B:B,$A150,Sta!$G:$G,"y"))/$D150</f>
        <v>0.40740740740740738</v>
      </c>
      <c r="AD150" s="8">
        <f>COUNTIFS(Sta!$A:A,$A150,Sta!$G:$G,"y")/$B150</f>
        <v>0.25</v>
      </c>
      <c r="AE150" s="16">
        <f>COUNTIFS(Sta!$B:B,$A150,Sta!$G:$G,"y")/$C150</f>
        <v>0.53333333333333333</v>
      </c>
    </row>
    <row r="151" spans="1:31" x14ac:dyDescent="0.3">
      <c r="A151" t="s">
        <v>275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1" t="e">
        <f>(COUNTIFS(Sta!$A:$A,$A151,Sta!$F:$F,"&gt;0.5") + COUNTIFS(Sta!$B:$B,$A151,Sta!$F:$F,"&gt;0.5"))/$D151</f>
        <v>#DIV/0!</v>
      </c>
      <c r="F151" s="8" t="e">
        <f>COUNTIFS(Sta!$A:$A,$A151,Sta!$F:$F,"&gt;0.5")/$B151</f>
        <v>#DIV/0!</v>
      </c>
      <c r="G151" s="8" t="e">
        <f>COUNTIFS(Sta!$B:$B,$A151,Sta!$F:$F,"&gt;0.5")/$C151</f>
        <v>#DIV/0!</v>
      </c>
      <c r="H151" s="11" t="e">
        <f>(COUNTIFS(Sta!$A:$A,$A151,Sta!$F:$F,"&gt;1.5") + COUNTIFS(Sta!$B:$B,$A151,Sta!$F:$F,"&gt;1.5"))/$D151</f>
        <v>#DIV/0!</v>
      </c>
      <c r="I151" s="8" t="e">
        <f>COUNTIFS(Sta!$A:$A,$A151,Sta!$F:$F,"&gt;1.5")/$B151</f>
        <v>#DIV/0!</v>
      </c>
      <c r="J151" s="8" t="e">
        <f>COUNTIFS(Sta!$B:$B,$A151,Sta!$F:$F,"&gt;1.5")/$C151</f>
        <v>#DIV/0!</v>
      </c>
      <c r="K151" s="11" t="e">
        <f>(COUNTIFS(Sta!$A:$A,$A151,Sta!$F:$F,"&gt;2.5") + COUNTIFS(Sta!$B:$B,$A151,Sta!$F:$F,"&gt;2.5"))/$D151</f>
        <v>#DIV/0!</v>
      </c>
      <c r="L151" s="8" t="e">
        <f>COUNTIFS(Sta!$A:$A,$A151,Sta!$F:$F,"&gt;2.5")/$B151</f>
        <v>#DIV/0!</v>
      </c>
      <c r="M151" s="8" t="e">
        <f>COUNTIFS(Sta!$B:$B,$A151,Sta!$F:$F,"&gt;2.5")/$C151</f>
        <v>#DIV/0!</v>
      </c>
      <c r="N151" s="11" t="e">
        <f>(COUNTIFS(Sta!$A:$A,$A151,Sta!$F:$F,"&gt;3.5") + COUNTIFS(Sta!$B:$B,$A151,Sta!$F:$F,"&gt;3.5"))/$D151</f>
        <v>#DIV/0!</v>
      </c>
      <c r="O151" s="8" t="e">
        <f>COUNTIFS(Sta!$A:$A,$A151,Sta!$F:$F,"&gt;3.5")/$B151</f>
        <v>#DIV/0!</v>
      </c>
      <c r="P151" s="8" t="e">
        <f>COUNTIFS(Sta!$B:$B,$A151,Sta!$F:$F,"&gt;3.5")/$C151</f>
        <v>#DIV/0!</v>
      </c>
      <c r="Q151" s="11" t="e">
        <f>(COUNTIFS(Sta!$A:$A,$A151,Sta!$D:$D,"&gt;0.5")  + COUNTIFS(Sta!$B:$B,$A151,Sta!$E:$E,"&gt;0.5"))/$D151</f>
        <v>#DIV/0!</v>
      </c>
      <c r="R151" s="8" t="e">
        <f>COUNTIFS(Sta!$A:$A,$A151,Sta!$D:$D,"&gt;0.5")/$B151</f>
        <v>#DIV/0!</v>
      </c>
      <c r="S151" s="8" t="e">
        <f>COUNTIFS(Sta!$B:$B,$A151,Sta!$E:$E,"&gt;0.5")/$C151</f>
        <v>#DIV/0!</v>
      </c>
      <c r="T151" s="11" t="e">
        <f>(COUNTIFS(Sta!$A:$A,$A151,Sta!$D:$D,"&gt;1.5")  + COUNTIFS(Sta!$B:$B,$A151,Sta!$E:$E,"&gt;1.5"))/$D151</f>
        <v>#DIV/0!</v>
      </c>
      <c r="U151" s="8" t="e">
        <f>COUNTIFS(Sta!$A:$A,$A151,Sta!$D:$D,"&gt;1.5")/$B151</f>
        <v>#DIV/0!</v>
      </c>
      <c r="V151" s="8" t="e">
        <f>COUNTIFS(Sta!$B:$B,$A151,Sta!$E:$E,"&gt;1.5")/$C151</f>
        <v>#DIV/0!</v>
      </c>
      <c r="W151" s="11" t="e">
        <f>(COUNTIFS(Sta!$A:$A,$A151,Sta!$E:E,"&gt;0.5") +COUNTIFS(Sta!$B:$B,$A151,Sta!$D:$D,"&gt;0.5"))/$D151</f>
        <v>#DIV/0!</v>
      </c>
      <c r="X151" s="8" t="e">
        <f>COUNTIFS(Sta!$A:$A,$A151,Sta!$E:$E,"&gt;0.5")/$B151</f>
        <v>#DIV/0!</v>
      </c>
      <c r="Y151" s="8" t="e">
        <f>COUNTIFS(Sta!$B:$B,$A151,Sta!$D:$D,"&gt;0.5")/$C151</f>
        <v>#DIV/0!</v>
      </c>
      <c r="Z151" s="11" t="e">
        <f>(COUNTIFS(Sta!$A:$A,$A151,Sta!$E:$E,"&gt;1.5")  + COUNTIFS(Sta!$B:$B,$A151,Sta!$D:$D,"&gt;1.5"))/$D151</f>
        <v>#DIV/0!</v>
      </c>
      <c r="AA151" s="8" t="e">
        <f>COUNTIFS(Sta!$A:$A,$A151,Sta!$E:$E,"&gt;1.5")/$B151</f>
        <v>#DIV/0!</v>
      </c>
      <c r="AB151" s="8" t="e">
        <f>COUNTIFS(Sta!$B:$B,$A151,Sta!$D:$D,"&gt;1.5")/$C151</f>
        <v>#DIV/0!</v>
      </c>
      <c r="AC151" s="11" t="e">
        <f>(COUNTIFS(Sta!$A:A,$A151,Sta!$G:$G,"y") + COUNTIFS(Sta!$B:B,$A151,Sta!$G:$G,"y"))/$D151</f>
        <v>#DIV/0!</v>
      </c>
      <c r="AD151" s="8" t="e">
        <f>COUNTIFS(Sta!$A:A,$A151,Sta!$G:$G,"y")/$B151</f>
        <v>#DIV/0!</v>
      </c>
      <c r="AE151" s="16" t="e">
        <f>COUNTIFS(Sta!$B:B,$A151,Sta!$G:$G,"y")/$C151</f>
        <v>#DIV/0!</v>
      </c>
    </row>
    <row r="152" spans="1:31" x14ac:dyDescent="0.3">
      <c r="A152" t="s">
        <v>293</v>
      </c>
      <c r="B152" s="9">
        <f>COUNTIF(Sta!A:A,A152)</f>
        <v>1</v>
      </c>
      <c r="C152" s="4">
        <f>COUNTIF(Sta!B:B,A152)</f>
        <v>0</v>
      </c>
      <c r="D152" s="4">
        <f t="shared" si="5"/>
        <v>1</v>
      </c>
      <c r="E152" s="11">
        <f>(COUNTIFS(Sta!$A:$A,$A152,Sta!$F:$F,"&gt;0.5") + COUNTIFS(Sta!$B:$B,$A152,Sta!$F:$F,"&gt;0.5"))/$D152</f>
        <v>1</v>
      </c>
      <c r="F152" s="8">
        <f>COUNTIFS(Sta!$A:$A,$A152,Sta!$F:$F,"&gt;0.5")/$B152</f>
        <v>1</v>
      </c>
      <c r="G152" s="8" t="e">
        <f>COUNTIFS(Sta!$B:$B,$A152,Sta!$F:$F,"&gt;0.5")/$C152</f>
        <v>#DIV/0!</v>
      </c>
      <c r="H152" s="11">
        <f>(COUNTIFS(Sta!$A:$A,$A152,Sta!$F:$F,"&gt;1.5") + COUNTIFS(Sta!$B:$B,$A152,Sta!$F:$F,"&gt;1.5"))/$D152</f>
        <v>1</v>
      </c>
      <c r="I152" s="8">
        <f>COUNTIFS(Sta!$A:$A,$A152,Sta!$F:$F,"&gt;1.5")/$B152</f>
        <v>1</v>
      </c>
      <c r="J152" s="8" t="e">
        <f>COUNTIFS(Sta!$B:$B,$A152,Sta!$F:$F,"&gt;1.5")/$C152</f>
        <v>#DIV/0!</v>
      </c>
      <c r="K152" s="11">
        <f>(COUNTIFS(Sta!$A:$A,$A152,Sta!$F:$F,"&gt;2.5") + COUNTIFS(Sta!$B:$B,$A152,Sta!$F:$F,"&gt;2.5"))/$D152</f>
        <v>1</v>
      </c>
      <c r="L152" s="8">
        <f>COUNTIFS(Sta!$A:$A,$A152,Sta!$F:$F,"&gt;2.5")/$B152</f>
        <v>1</v>
      </c>
      <c r="M152" s="8" t="e">
        <f>COUNTIFS(Sta!$B:$B,$A152,Sta!$F:$F,"&gt;2.5")/$C152</f>
        <v>#DIV/0!</v>
      </c>
      <c r="N152" s="11">
        <f>(COUNTIFS(Sta!$A:$A,$A152,Sta!$F:$F,"&gt;3.5") + COUNTIFS(Sta!$B:$B,$A152,Sta!$F:$F,"&gt;3.5"))/$D152</f>
        <v>0</v>
      </c>
      <c r="O152" s="8">
        <f>COUNTIFS(Sta!$A:$A,$A152,Sta!$F:$F,"&gt;3.5")/$B152</f>
        <v>0</v>
      </c>
      <c r="P152" s="8" t="e">
        <f>COUNTIFS(Sta!$B:$B,$A152,Sta!$F:$F,"&gt;3.5")/$C152</f>
        <v>#DIV/0!</v>
      </c>
      <c r="Q152" s="11">
        <f>(COUNTIFS(Sta!$A:$A,$A152,Sta!$D:$D,"&gt;0.5")  + COUNTIFS(Sta!$B:$B,$A152,Sta!$E:$E,"&gt;0.5"))/$D152</f>
        <v>1</v>
      </c>
      <c r="R152" s="8">
        <f>COUNTIFS(Sta!$A:$A,$A152,Sta!$D:$D,"&gt;0.5")/$B152</f>
        <v>1</v>
      </c>
      <c r="S152" s="8" t="e">
        <f>COUNTIFS(Sta!$B:$B,$A152,Sta!$E:$E,"&gt;0.5")/$C152</f>
        <v>#DIV/0!</v>
      </c>
      <c r="T152" s="11">
        <f>(COUNTIFS(Sta!$A:$A,$A152,Sta!$D:$D,"&gt;1.5")  + COUNTIFS(Sta!$B:$B,$A152,Sta!$E:$E,"&gt;1.5"))/$D152</f>
        <v>0</v>
      </c>
      <c r="U152" s="8">
        <f>COUNTIFS(Sta!$A:$A,$A152,Sta!$D:$D,"&gt;1.5")/$B152</f>
        <v>0</v>
      </c>
      <c r="V152" s="8" t="e">
        <f>COUNTIFS(Sta!$B:$B,$A152,Sta!$E:$E,"&gt;1.5")/$C152</f>
        <v>#DIV/0!</v>
      </c>
      <c r="W152" s="11">
        <f>(COUNTIFS(Sta!$A:$A,$A152,Sta!$E:E,"&gt;0.5") +COUNTIFS(Sta!$B:$B,$A152,Sta!$D:$D,"&gt;0.5"))/$D152</f>
        <v>1</v>
      </c>
      <c r="X152" s="8">
        <f>COUNTIFS(Sta!$A:$A,$A152,Sta!$E:$E,"&gt;0.5")/$B152</f>
        <v>1</v>
      </c>
      <c r="Y152" s="8" t="e">
        <f>COUNTIFS(Sta!$B:$B,$A152,Sta!$D:$D,"&gt;0.5")/$C152</f>
        <v>#DIV/0!</v>
      </c>
      <c r="Z152" s="11">
        <f>(COUNTIFS(Sta!$A:$A,$A152,Sta!$E:$E,"&gt;1.5")  + COUNTIFS(Sta!$B:$B,$A152,Sta!$D:$D,"&gt;1.5"))/$D152</f>
        <v>1</v>
      </c>
      <c r="AA152" s="8">
        <f>COUNTIFS(Sta!$A:$A,$A152,Sta!$E:$E,"&gt;1.5")/$B152</f>
        <v>1</v>
      </c>
      <c r="AB152" s="8" t="e">
        <f>COUNTIFS(Sta!$B:$B,$A152,Sta!$D:$D,"&gt;1.5")/$C152</f>
        <v>#DIV/0!</v>
      </c>
      <c r="AC152" s="11">
        <f>(COUNTIFS(Sta!$A:A,$A152,Sta!$G:$G,"y") + COUNTIFS(Sta!$B:B,$A152,Sta!$G:$G,"y"))/$D152</f>
        <v>1</v>
      </c>
      <c r="AD152" s="8">
        <f>COUNTIFS(Sta!$A:A,$A152,Sta!$G:$G,"y")/$B152</f>
        <v>1</v>
      </c>
      <c r="AE152" s="16" t="e">
        <f>COUNTIFS(Sta!$B:B,$A152,Sta!$G:$G,"y")/$C152</f>
        <v>#DIV/0!</v>
      </c>
    </row>
    <row r="153" spans="1:31" x14ac:dyDescent="0.3">
      <c r="A153" t="s">
        <v>555</v>
      </c>
      <c r="B153" s="9">
        <f>COUNTIF(Sta!A:A,A153)</f>
        <v>3</v>
      </c>
      <c r="C153" s="4">
        <f>COUNTIF(Sta!B:B,A153)</f>
        <v>2</v>
      </c>
      <c r="D153" s="4">
        <f t="shared" si="5"/>
        <v>5</v>
      </c>
      <c r="E153" s="11">
        <f>(COUNTIFS(Sta!$A:$A,$A153,Sta!$F:$F,"&gt;0.5") + COUNTIFS(Sta!$B:$B,$A153,Sta!$F:$F,"&gt;0.5"))/$D153</f>
        <v>0.8</v>
      </c>
      <c r="F153" s="8">
        <f>COUNTIFS(Sta!$A:$A,$A153,Sta!$F:$F,"&gt;0.5")/$B153</f>
        <v>1</v>
      </c>
      <c r="G153" s="8">
        <f>COUNTIFS(Sta!$B:$B,$A153,Sta!$F:$F,"&gt;0.5")/$C153</f>
        <v>0.5</v>
      </c>
      <c r="H153" s="11">
        <f>(COUNTIFS(Sta!$A:$A,$A153,Sta!$F:$F,"&gt;1.5") + COUNTIFS(Sta!$B:$B,$A153,Sta!$F:$F,"&gt;1.5"))/$D153</f>
        <v>0.6</v>
      </c>
      <c r="I153" s="8">
        <f>COUNTIFS(Sta!$A:$A,$A153,Sta!$F:$F,"&gt;1.5")/$B153</f>
        <v>0.66666666666666663</v>
      </c>
      <c r="J153" s="8">
        <f>COUNTIFS(Sta!$B:$B,$A153,Sta!$F:$F,"&gt;1.5")/$C153</f>
        <v>0.5</v>
      </c>
      <c r="K153" s="11">
        <f>(COUNTIFS(Sta!$A:$A,$A153,Sta!$F:$F,"&gt;2.5") + COUNTIFS(Sta!$B:$B,$A153,Sta!$F:$F,"&gt;2.5"))/$D153</f>
        <v>0</v>
      </c>
      <c r="L153" s="8">
        <f>COUNTIFS(Sta!$A:$A,$A153,Sta!$F:$F,"&gt;2.5")/$B153</f>
        <v>0</v>
      </c>
      <c r="M153" s="8">
        <f>COUNTIFS(Sta!$B:$B,$A153,Sta!$F:$F,"&gt;2.5")/$C153</f>
        <v>0</v>
      </c>
      <c r="N153" s="11">
        <f>(COUNTIFS(Sta!$A:$A,$A153,Sta!$F:$F,"&gt;3.5") + COUNTIFS(Sta!$B:$B,$A153,Sta!$F:$F,"&gt;3.5"))/$D153</f>
        <v>0</v>
      </c>
      <c r="O153" s="8">
        <f>COUNTIFS(Sta!$A:$A,$A153,Sta!$F:$F,"&gt;3.5")/$B153</f>
        <v>0</v>
      </c>
      <c r="P153" s="8">
        <f>COUNTIFS(Sta!$B:$B,$A153,Sta!$F:$F,"&gt;3.5")/$C153</f>
        <v>0</v>
      </c>
      <c r="Q153" s="11">
        <f>(COUNTIFS(Sta!$A:$A,$A153,Sta!$D:$D,"&gt;0.5")  + COUNTIFS(Sta!$B:$B,$A153,Sta!$E:$E,"&gt;0.5"))/$D153</f>
        <v>0.4</v>
      </c>
      <c r="R153" s="8">
        <f>COUNTIFS(Sta!$A:$A,$A153,Sta!$D:$D,"&gt;0.5")/$B153</f>
        <v>0.33333333333333331</v>
      </c>
      <c r="S153" s="8">
        <f>COUNTIFS(Sta!$B:$B,$A153,Sta!$E:$E,"&gt;0.5")/$C153</f>
        <v>0.5</v>
      </c>
      <c r="T153" s="11">
        <f>(COUNTIFS(Sta!$A:$A,$A153,Sta!$D:$D,"&gt;1.5")  + COUNTIFS(Sta!$B:$B,$A153,Sta!$E:$E,"&gt;1.5"))/$D153</f>
        <v>0.2</v>
      </c>
      <c r="U153" s="8">
        <f>COUNTIFS(Sta!$A:$A,$A153,Sta!$D:$D,"&gt;1.5")/$B153</f>
        <v>0.33333333333333331</v>
      </c>
      <c r="V153" s="8">
        <f>COUNTIFS(Sta!$B:$B,$A153,Sta!$E:$E,"&gt;1.5")/$C153</f>
        <v>0</v>
      </c>
      <c r="W153" s="11">
        <f>(COUNTIFS(Sta!$A:$A,$A153,Sta!$E:E,"&gt;0.5") +COUNTIFS(Sta!$B:$B,$A153,Sta!$D:$D,"&gt;0.5"))/$D153</f>
        <v>0.6</v>
      </c>
      <c r="X153" s="8">
        <f>COUNTIFS(Sta!$A:$A,$A153,Sta!$E:$E,"&gt;0.5")/$B153</f>
        <v>0.66666666666666663</v>
      </c>
      <c r="Y153" s="8">
        <f>COUNTIFS(Sta!$B:$B,$A153,Sta!$D:$D,"&gt;0.5")/$C153</f>
        <v>0.5</v>
      </c>
      <c r="Z153" s="11">
        <f>(COUNTIFS(Sta!$A:$A,$A153,Sta!$E:$E,"&gt;1.5")  + COUNTIFS(Sta!$B:$B,$A153,Sta!$D:$D,"&gt;1.5"))/$D153</f>
        <v>0.2</v>
      </c>
      <c r="AA153" s="8">
        <f>COUNTIFS(Sta!$A:$A,$A153,Sta!$E:$E,"&gt;1.5")/$B153</f>
        <v>0.33333333333333331</v>
      </c>
      <c r="AB153" s="8">
        <f>COUNTIFS(Sta!$B:$B,$A153,Sta!$D:$D,"&gt;1.5")/$C153</f>
        <v>0</v>
      </c>
      <c r="AC153" s="11">
        <f>(COUNTIFS(Sta!$A:A,$A153,Sta!$G:$G,"y") + COUNTIFS(Sta!$B:B,$A153,Sta!$G:$G,"y"))/$D153</f>
        <v>0.2</v>
      </c>
      <c r="AD153" s="8">
        <f>COUNTIFS(Sta!$A:A,$A153,Sta!$G:$G,"y")/$B153</f>
        <v>0</v>
      </c>
      <c r="AE153" s="16">
        <f>COUNTIFS(Sta!$B:B,$A153,Sta!$G:$G,"y")/$C153</f>
        <v>0.5</v>
      </c>
    </row>
    <row r="154" spans="1:31" x14ac:dyDescent="0.3">
      <c r="A154" t="s">
        <v>618</v>
      </c>
      <c r="B154" s="9">
        <f>COUNTIF(Sta!A:A,A154)</f>
        <v>2</v>
      </c>
      <c r="C154" s="4">
        <f>COUNTIF(Sta!B:B,A154)</f>
        <v>2</v>
      </c>
      <c r="D154" s="4">
        <f t="shared" si="5"/>
        <v>4</v>
      </c>
      <c r="E154" s="11">
        <f>(COUNTIFS(Sta!$A:$A,$A154,Sta!$F:$F,"&gt;0.5") + COUNTIFS(Sta!$B:$B,$A154,Sta!$F:$F,"&gt;0.5"))/$D154</f>
        <v>0.75</v>
      </c>
      <c r="F154" s="8">
        <f>COUNTIFS(Sta!$A:$A,$A154,Sta!$F:$F,"&gt;0.5")/$B154</f>
        <v>1</v>
      </c>
      <c r="G154" s="8">
        <f>COUNTIFS(Sta!$B:$B,$A154,Sta!$F:$F,"&gt;0.5")/$C154</f>
        <v>0.5</v>
      </c>
      <c r="H154" s="11">
        <f>(COUNTIFS(Sta!$A:$A,$A154,Sta!$F:$F,"&gt;1.5") + COUNTIFS(Sta!$B:$B,$A154,Sta!$F:$F,"&gt;1.5"))/$D154</f>
        <v>0.75</v>
      </c>
      <c r="I154" s="8">
        <f>COUNTIFS(Sta!$A:$A,$A154,Sta!$F:$F,"&gt;1.5")/$B154</f>
        <v>1</v>
      </c>
      <c r="J154" s="8">
        <f>COUNTIFS(Sta!$B:$B,$A154,Sta!$F:$F,"&gt;1.5")/$C154</f>
        <v>0.5</v>
      </c>
      <c r="K154" s="11">
        <f>(COUNTIFS(Sta!$A:$A,$A154,Sta!$F:$F,"&gt;2.5") + COUNTIFS(Sta!$B:$B,$A154,Sta!$F:$F,"&gt;2.5"))/$D154</f>
        <v>0.75</v>
      </c>
      <c r="L154" s="8">
        <f>COUNTIFS(Sta!$A:$A,$A154,Sta!$F:$F,"&gt;2.5")/$B154</f>
        <v>1</v>
      </c>
      <c r="M154" s="8">
        <f>COUNTIFS(Sta!$B:$B,$A154,Sta!$F:$F,"&gt;2.5")/$C154</f>
        <v>0.5</v>
      </c>
      <c r="N154" s="11">
        <f>(COUNTIFS(Sta!$A:$A,$A154,Sta!$F:$F,"&gt;3.5") + COUNTIFS(Sta!$B:$B,$A154,Sta!$F:$F,"&gt;3.5"))/$D154</f>
        <v>0.25</v>
      </c>
      <c r="O154" s="8">
        <f>COUNTIFS(Sta!$A:$A,$A154,Sta!$F:$F,"&gt;3.5")/$B154</f>
        <v>0.5</v>
      </c>
      <c r="P154" s="8">
        <f>COUNTIFS(Sta!$B:$B,$A154,Sta!$F:$F,"&gt;3.5")/$C154</f>
        <v>0</v>
      </c>
      <c r="Q154" s="11">
        <f>(COUNTIFS(Sta!$A:$A,$A154,Sta!$D:$D,"&gt;0.5")  + COUNTIFS(Sta!$B:$B,$A154,Sta!$E:$E,"&gt;0.5"))/$D154</f>
        <v>0.75</v>
      </c>
      <c r="R154" s="8">
        <f>COUNTIFS(Sta!$A:$A,$A154,Sta!$D:$D,"&gt;0.5")/$B154</f>
        <v>1</v>
      </c>
      <c r="S154" s="8">
        <f>COUNTIFS(Sta!$B:$B,$A154,Sta!$E:$E,"&gt;0.5")/$C154</f>
        <v>0.5</v>
      </c>
      <c r="T154" s="11">
        <f>(COUNTIFS(Sta!$A:$A,$A154,Sta!$D:$D,"&gt;1.5")  + COUNTIFS(Sta!$B:$B,$A154,Sta!$E:$E,"&gt;1.5"))/$D154</f>
        <v>0.75</v>
      </c>
      <c r="U154" s="8">
        <f>COUNTIFS(Sta!$A:$A,$A154,Sta!$D:$D,"&gt;1.5")/$B154</f>
        <v>1</v>
      </c>
      <c r="V154" s="8">
        <f>COUNTIFS(Sta!$B:$B,$A154,Sta!$E:$E,"&gt;1.5")/$C154</f>
        <v>0.5</v>
      </c>
      <c r="W154" s="11">
        <f>(COUNTIFS(Sta!$A:$A,$A154,Sta!$E:E,"&gt;0.5") +COUNTIFS(Sta!$B:$B,$A154,Sta!$D:$D,"&gt;0.5"))/$D154</f>
        <v>0.25</v>
      </c>
      <c r="X154" s="8">
        <f>COUNTIFS(Sta!$A:$A,$A154,Sta!$E:$E,"&gt;0.5")/$B154</f>
        <v>0.5</v>
      </c>
      <c r="Y154" s="8">
        <f>COUNTIFS(Sta!$B:$B,$A154,Sta!$D:$D,"&gt;0.5")/$C154</f>
        <v>0</v>
      </c>
      <c r="Z154" s="11">
        <f>(COUNTIFS(Sta!$A:$A,$A154,Sta!$E:$E,"&gt;1.5")  + COUNTIFS(Sta!$B:$B,$A154,Sta!$D:$D,"&gt;1.5"))/$D154</f>
        <v>0</v>
      </c>
      <c r="AA154" s="8">
        <f>COUNTIFS(Sta!$A:$A,$A154,Sta!$E:$E,"&gt;1.5")/$B154</f>
        <v>0</v>
      </c>
      <c r="AB154" s="8">
        <f>COUNTIFS(Sta!$B:$B,$A154,Sta!$D:$D,"&gt;1.5")/$C154</f>
        <v>0</v>
      </c>
      <c r="AC154" s="11">
        <f>(COUNTIFS(Sta!$A:A,$A154,Sta!$G:$G,"y") + COUNTIFS(Sta!$B:B,$A154,Sta!$G:$G,"y"))/$D154</f>
        <v>0.25</v>
      </c>
      <c r="AD154" s="8">
        <f>COUNTIFS(Sta!$A:A,$A154,Sta!$G:$G,"y")/$B154</f>
        <v>0.5</v>
      </c>
      <c r="AE154" s="16">
        <f>COUNTIFS(Sta!$B:B,$A154,Sta!$G:$G,"y")/$C154</f>
        <v>0</v>
      </c>
    </row>
    <row r="155" spans="1:31" x14ac:dyDescent="0.3">
      <c r="A155" t="s">
        <v>657</v>
      </c>
      <c r="B155" s="9">
        <f>COUNTIF(Sta!A:A,A155)</f>
        <v>10</v>
      </c>
      <c r="C155" s="4">
        <f>COUNTIF(Sta!B:B,A155)</f>
        <v>9</v>
      </c>
      <c r="D155" s="4">
        <f t="shared" si="5"/>
        <v>19</v>
      </c>
      <c r="E155" s="11">
        <f>(COUNTIFS(Sta!$A:$A,$A155,Sta!$F:$F,"&gt;0.5") + COUNTIFS(Sta!$B:$B,$A155,Sta!$F:$F,"&gt;0.5"))/$D155</f>
        <v>1</v>
      </c>
      <c r="F155" s="8">
        <f>COUNTIFS(Sta!$A:$A,$A155,Sta!$F:$F,"&gt;0.5")/$B155</f>
        <v>1</v>
      </c>
      <c r="G155" s="8">
        <f>COUNTIFS(Sta!$B:$B,$A155,Sta!$F:$F,"&gt;0.5")/$C155</f>
        <v>1</v>
      </c>
      <c r="H155" s="11">
        <f>(COUNTIFS(Sta!$A:$A,$A155,Sta!$F:$F,"&gt;1.5") + COUNTIFS(Sta!$B:$B,$A155,Sta!$F:$F,"&gt;1.5"))/$D155</f>
        <v>0.84210526315789469</v>
      </c>
      <c r="I155" s="8">
        <f>COUNTIFS(Sta!$A:$A,$A155,Sta!$F:$F,"&gt;1.5")/$B155</f>
        <v>1</v>
      </c>
      <c r="J155" s="8">
        <f>COUNTIFS(Sta!$B:$B,$A155,Sta!$F:$F,"&gt;1.5")/$C155</f>
        <v>0.66666666666666663</v>
      </c>
      <c r="K155" s="11">
        <f>(COUNTIFS(Sta!$A:$A,$A155,Sta!$F:$F,"&gt;2.5") + COUNTIFS(Sta!$B:$B,$A155,Sta!$F:$F,"&gt;2.5"))/$D155</f>
        <v>0.36842105263157893</v>
      </c>
      <c r="L155" s="8">
        <f>COUNTIFS(Sta!$A:$A,$A155,Sta!$F:$F,"&gt;2.5")/$B155</f>
        <v>0.4</v>
      </c>
      <c r="M155" s="8">
        <f>COUNTIFS(Sta!$B:$B,$A155,Sta!$F:$F,"&gt;2.5")/$C155</f>
        <v>0.33333333333333331</v>
      </c>
      <c r="N155" s="11">
        <f>(COUNTIFS(Sta!$A:$A,$A155,Sta!$F:$F,"&gt;3.5") + COUNTIFS(Sta!$B:$B,$A155,Sta!$F:$F,"&gt;3.5"))/$D155</f>
        <v>0.15789473684210525</v>
      </c>
      <c r="O155" s="8">
        <f>COUNTIFS(Sta!$A:$A,$A155,Sta!$F:$F,"&gt;3.5")/$B155</f>
        <v>0.3</v>
      </c>
      <c r="P155" s="8">
        <f>COUNTIFS(Sta!$B:$B,$A155,Sta!$F:$F,"&gt;3.5")/$C155</f>
        <v>0</v>
      </c>
      <c r="Q155" s="11">
        <f>(COUNTIFS(Sta!$A:$A,$A155,Sta!$D:$D,"&gt;0.5")  + COUNTIFS(Sta!$B:$B,$A155,Sta!$E:$E,"&gt;0.5"))/$D155</f>
        <v>0.94736842105263153</v>
      </c>
      <c r="R155" s="8">
        <f>COUNTIFS(Sta!$A:$A,$A155,Sta!$D:$D,"&gt;0.5")/$B155</f>
        <v>0.9</v>
      </c>
      <c r="S155" s="8">
        <f>COUNTIFS(Sta!$B:$B,$A155,Sta!$E:$E,"&gt;0.5")/$C155</f>
        <v>1</v>
      </c>
      <c r="T155" s="11">
        <f>(COUNTIFS(Sta!$A:$A,$A155,Sta!$D:$D,"&gt;1.5")  + COUNTIFS(Sta!$B:$B,$A155,Sta!$E:$E,"&gt;1.5"))/$D155</f>
        <v>0.52631578947368418</v>
      </c>
      <c r="U155" s="8">
        <f>COUNTIFS(Sta!$A:$A,$A155,Sta!$D:$D,"&gt;1.5")/$B155</f>
        <v>0.7</v>
      </c>
      <c r="V155" s="8">
        <f>COUNTIFS(Sta!$B:$B,$A155,Sta!$E:$E,"&gt;1.5")/$C155</f>
        <v>0.33333333333333331</v>
      </c>
      <c r="W155" s="11">
        <f>(COUNTIFS(Sta!$A:$A,$A155,Sta!$E:E,"&gt;0.5") +COUNTIFS(Sta!$B:$B,$A155,Sta!$D:$D,"&gt;0.5"))/$D155</f>
        <v>0.47368421052631576</v>
      </c>
      <c r="X155" s="8">
        <f>COUNTIFS(Sta!$A:$A,$A155,Sta!$E:$E,"&gt;0.5")/$B155</f>
        <v>0.6</v>
      </c>
      <c r="Y155" s="8">
        <f>COUNTIFS(Sta!$B:$B,$A155,Sta!$D:$D,"&gt;0.5")/$C155</f>
        <v>0.33333333333333331</v>
      </c>
      <c r="Z155" s="11">
        <f>(COUNTIFS(Sta!$A:$A,$A155,Sta!$E:$E,"&gt;1.5")  + COUNTIFS(Sta!$B:$B,$A155,Sta!$D:$D,"&gt;1.5"))/$D155</f>
        <v>0.15789473684210525</v>
      </c>
      <c r="AA155" s="8">
        <f>COUNTIFS(Sta!$A:$A,$A155,Sta!$E:$E,"&gt;1.5")/$B155</f>
        <v>0.2</v>
      </c>
      <c r="AB155" s="8">
        <f>COUNTIFS(Sta!$B:$B,$A155,Sta!$D:$D,"&gt;1.5")/$C155</f>
        <v>0.1111111111111111</v>
      </c>
      <c r="AC155" s="11">
        <f>(COUNTIFS(Sta!$A:A,$A155,Sta!$G:$G,"y") + COUNTIFS(Sta!$B:B,$A155,Sta!$G:$G,"y"))/$D155</f>
        <v>0.42105263157894735</v>
      </c>
      <c r="AD155" s="8">
        <f>COUNTIFS(Sta!$A:A,$A155,Sta!$G:$G,"y")/$B155</f>
        <v>0.5</v>
      </c>
      <c r="AE155" s="16">
        <f>COUNTIFS(Sta!$B:B,$A155,Sta!$G:$G,"y")/$C155</f>
        <v>0.33333333333333331</v>
      </c>
    </row>
    <row r="156" spans="1:31" x14ac:dyDescent="0.3">
      <c r="A156" t="s">
        <v>200</v>
      </c>
      <c r="B156" s="9">
        <f>COUNTIF(Sta!A:A,A156)</f>
        <v>1</v>
      </c>
      <c r="C156" s="4">
        <f>COUNTIF(Sta!B:B,A156)</f>
        <v>1</v>
      </c>
      <c r="D156" s="4">
        <f t="shared" si="5"/>
        <v>2</v>
      </c>
      <c r="E156" s="11">
        <f>(COUNTIFS(Sta!$A:$A,$A156,Sta!$F:$F,"&gt;0.5") + COUNTIFS(Sta!$B:$B,$A156,Sta!$F:$F,"&gt;0.5"))/$D156</f>
        <v>1</v>
      </c>
      <c r="F156" s="8">
        <f>COUNTIFS(Sta!$A:$A,$A156,Sta!$F:$F,"&gt;0.5")/$B156</f>
        <v>1</v>
      </c>
      <c r="G156" s="8">
        <f>COUNTIFS(Sta!$B:$B,$A156,Sta!$F:$F,"&gt;0.5")/$C156</f>
        <v>1</v>
      </c>
      <c r="H156" s="11">
        <f>(COUNTIFS(Sta!$A:$A,$A156,Sta!$F:$F,"&gt;1.5") + COUNTIFS(Sta!$B:$B,$A156,Sta!$F:$F,"&gt;1.5"))/$D156</f>
        <v>1</v>
      </c>
      <c r="I156" s="8">
        <f>COUNTIFS(Sta!$A:$A,$A156,Sta!$F:$F,"&gt;1.5")/$B156</f>
        <v>1</v>
      </c>
      <c r="J156" s="8">
        <f>COUNTIFS(Sta!$B:$B,$A156,Sta!$F:$F,"&gt;1.5")/$C156</f>
        <v>1</v>
      </c>
      <c r="K156" s="11">
        <f>(COUNTIFS(Sta!$A:$A,$A156,Sta!$F:$F,"&gt;2.5") + COUNTIFS(Sta!$B:$B,$A156,Sta!$F:$F,"&gt;2.5"))/$D156</f>
        <v>0</v>
      </c>
      <c r="L156" s="8">
        <f>COUNTIFS(Sta!$A:$A,$A156,Sta!$F:$F,"&gt;2.5")/$B156</f>
        <v>0</v>
      </c>
      <c r="M156" s="8">
        <f>COUNTIFS(Sta!$B:$B,$A156,Sta!$F:$F,"&gt;2.5")/$C156</f>
        <v>0</v>
      </c>
      <c r="N156" s="11">
        <f>(COUNTIFS(Sta!$A:$A,$A156,Sta!$F:$F,"&gt;3.5") + COUNTIFS(Sta!$B:$B,$A156,Sta!$F:$F,"&gt;3.5"))/$D156</f>
        <v>0</v>
      </c>
      <c r="O156" s="8">
        <f>COUNTIFS(Sta!$A:$A,$A156,Sta!$F:$F,"&gt;3.5")/$B156</f>
        <v>0</v>
      </c>
      <c r="P156" s="8">
        <f>COUNTIFS(Sta!$B:$B,$A156,Sta!$F:$F,"&gt;3.5")/$C156</f>
        <v>0</v>
      </c>
      <c r="Q156" s="11">
        <f>(COUNTIFS(Sta!$A:$A,$A156,Sta!$D:$D,"&gt;0.5")  + COUNTIFS(Sta!$B:$B,$A156,Sta!$E:$E,"&gt;0.5"))/$D156</f>
        <v>1</v>
      </c>
      <c r="R156" s="8">
        <f>COUNTIFS(Sta!$A:$A,$A156,Sta!$D:$D,"&gt;0.5")/$B156</f>
        <v>1</v>
      </c>
      <c r="S156" s="8">
        <f>COUNTIFS(Sta!$B:$B,$A156,Sta!$E:$E,"&gt;0.5")/$C156</f>
        <v>1</v>
      </c>
      <c r="T156" s="11">
        <f>(COUNTIFS(Sta!$A:$A,$A156,Sta!$D:$D,"&gt;1.5")  + COUNTIFS(Sta!$B:$B,$A156,Sta!$E:$E,"&gt;1.5"))/$D156</f>
        <v>0</v>
      </c>
      <c r="U156" s="8">
        <f>COUNTIFS(Sta!$A:$A,$A156,Sta!$D:$D,"&gt;1.5")/$B156</f>
        <v>0</v>
      </c>
      <c r="V156" s="8">
        <f>COUNTIFS(Sta!$B:$B,$A156,Sta!$E:$E,"&gt;1.5")/$C156</f>
        <v>0</v>
      </c>
      <c r="W156" s="11">
        <f>(COUNTIFS(Sta!$A:$A,$A156,Sta!$E:E,"&gt;0.5") +COUNTIFS(Sta!$B:$B,$A156,Sta!$D:$D,"&gt;0.5"))/$D156</f>
        <v>1</v>
      </c>
      <c r="X156" s="8">
        <f>COUNTIFS(Sta!$A:$A,$A156,Sta!$E:$E,"&gt;0.5")/$B156</f>
        <v>1</v>
      </c>
      <c r="Y156" s="8">
        <f>COUNTIFS(Sta!$B:$B,$A156,Sta!$D:$D,"&gt;0.5")/$C156</f>
        <v>1</v>
      </c>
      <c r="Z156" s="11">
        <f>(COUNTIFS(Sta!$A:$A,$A156,Sta!$E:$E,"&gt;1.5")  + COUNTIFS(Sta!$B:$B,$A156,Sta!$D:$D,"&gt;1.5"))/$D156</f>
        <v>0</v>
      </c>
      <c r="AA156" s="8">
        <f>COUNTIFS(Sta!$A:$A,$A156,Sta!$E:$E,"&gt;1.5")/$B156</f>
        <v>0</v>
      </c>
      <c r="AB156" s="8">
        <f>COUNTIFS(Sta!$B:$B,$A156,Sta!$D:$D,"&gt;1.5")/$C156</f>
        <v>0</v>
      </c>
      <c r="AC156" s="11">
        <f>(COUNTIFS(Sta!$A:A,$A156,Sta!$G:$G,"y") + COUNTIFS(Sta!$B:B,$A156,Sta!$G:$G,"y"))/$D156</f>
        <v>1</v>
      </c>
      <c r="AD156" s="8">
        <f>COUNTIFS(Sta!$A:A,$A156,Sta!$G:$G,"y")/$B156</f>
        <v>1</v>
      </c>
      <c r="AE156" s="16">
        <f>COUNTIFS(Sta!$B:B,$A156,Sta!$G:$G,"y")/$C156</f>
        <v>1</v>
      </c>
    </row>
    <row r="157" spans="1:31" x14ac:dyDescent="0.3">
      <c r="A157" t="s">
        <v>151</v>
      </c>
      <c r="B157" s="9">
        <f>COUNTIF(Sta!A:A,A157)</f>
        <v>1</v>
      </c>
      <c r="C157" s="4">
        <f>COUNTIF(Sta!B:B,A157)</f>
        <v>0</v>
      </c>
      <c r="D157" s="4">
        <f t="shared" si="5"/>
        <v>1</v>
      </c>
      <c r="E157" s="11">
        <f>(COUNTIFS(Sta!$A:$A,$A157,Sta!$F:$F,"&gt;0.5") + COUNTIFS(Sta!$B:$B,$A157,Sta!$F:$F,"&gt;0.5"))/$D157</f>
        <v>1</v>
      </c>
      <c r="F157" s="8">
        <f>COUNTIFS(Sta!$A:$A,$A157,Sta!$F:$F,"&gt;0.5")/$B157</f>
        <v>1</v>
      </c>
      <c r="G157" s="8" t="e">
        <f>COUNTIFS(Sta!$B:$B,$A157,Sta!$F:$F,"&gt;0.5")/$C157</f>
        <v>#DIV/0!</v>
      </c>
      <c r="H157" s="11">
        <f>(COUNTIFS(Sta!$A:$A,$A157,Sta!$F:$F,"&gt;1.5") + COUNTIFS(Sta!$B:$B,$A157,Sta!$F:$F,"&gt;1.5"))/$D157</f>
        <v>1</v>
      </c>
      <c r="I157" s="8">
        <f>COUNTIFS(Sta!$A:$A,$A157,Sta!$F:$F,"&gt;1.5")/$B157</f>
        <v>1</v>
      </c>
      <c r="J157" s="8" t="e">
        <f>COUNTIFS(Sta!$B:$B,$A157,Sta!$F:$F,"&gt;1.5")/$C157</f>
        <v>#DIV/0!</v>
      </c>
      <c r="K157" s="11">
        <f>(COUNTIFS(Sta!$A:$A,$A157,Sta!$F:$F,"&gt;2.5") + COUNTIFS(Sta!$B:$B,$A157,Sta!$F:$F,"&gt;2.5"))/$D157</f>
        <v>0</v>
      </c>
      <c r="L157" s="8">
        <f>COUNTIFS(Sta!$A:$A,$A157,Sta!$F:$F,"&gt;2.5")/$B157</f>
        <v>0</v>
      </c>
      <c r="M157" s="8" t="e">
        <f>COUNTIFS(Sta!$B:$B,$A157,Sta!$F:$F,"&gt;2.5")/$C157</f>
        <v>#DIV/0!</v>
      </c>
      <c r="N157" s="11">
        <f>(COUNTIFS(Sta!$A:$A,$A157,Sta!$F:$F,"&gt;3.5") + COUNTIFS(Sta!$B:$B,$A157,Sta!$F:$F,"&gt;3.5"))/$D157</f>
        <v>0</v>
      </c>
      <c r="O157" s="8">
        <f>COUNTIFS(Sta!$A:$A,$A157,Sta!$F:$F,"&gt;3.5")/$B157</f>
        <v>0</v>
      </c>
      <c r="P157" s="8" t="e">
        <f>COUNTIFS(Sta!$B:$B,$A157,Sta!$F:$F,"&gt;3.5")/$C157</f>
        <v>#DIV/0!</v>
      </c>
      <c r="Q157" s="11">
        <f>(COUNTIFS(Sta!$A:$A,$A157,Sta!$D:$D,"&gt;0.5")  + COUNTIFS(Sta!$B:$B,$A157,Sta!$E:$E,"&gt;0.5"))/$D157</f>
        <v>0</v>
      </c>
      <c r="R157" s="8">
        <f>COUNTIFS(Sta!$A:$A,$A157,Sta!$D:$D,"&gt;0.5")/$B157</f>
        <v>0</v>
      </c>
      <c r="S157" s="8" t="e">
        <f>COUNTIFS(Sta!$B:$B,$A157,Sta!$E:$E,"&gt;0.5")/$C157</f>
        <v>#DIV/0!</v>
      </c>
      <c r="T157" s="11">
        <f>(COUNTIFS(Sta!$A:$A,$A157,Sta!$D:$D,"&gt;1.5")  + COUNTIFS(Sta!$B:$B,$A157,Sta!$E:$E,"&gt;1.5"))/$D157</f>
        <v>0</v>
      </c>
      <c r="U157" s="8">
        <f>COUNTIFS(Sta!$A:$A,$A157,Sta!$D:$D,"&gt;1.5")/$B157</f>
        <v>0</v>
      </c>
      <c r="V157" s="8" t="e">
        <f>COUNTIFS(Sta!$B:$B,$A157,Sta!$E:$E,"&gt;1.5")/$C157</f>
        <v>#DIV/0!</v>
      </c>
      <c r="W157" s="11">
        <f>(COUNTIFS(Sta!$A:$A,$A157,Sta!$E:E,"&gt;0.5") +COUNTIFS(Sta!$B:$B,$A157,Sta!$D:$D,"&gt;0.5"))/$D157</f>
        <v>1</v>
      </c>
      <c r="X157" s="8">
        <f>COUNTIFS(Sta!$A:$A,$A157,Sta!$E:$E,"&gt;0.5")/$B157</f>
        <v>1</v>
      </c>
      <c r="Y157" s="8" t="e">
        <f>COUNTIFS(Sta!$B:$B,$A157,Sta!$D:$D,"&gt;0.5")/$C157</f>
        <v>#DIV/0!</v>
      </c>
      <c r="Z157" s="11">
        <f>(COUNTIFS(Sta!$A:$A,$A157,Sta!$E:$E,"&gt;1.5")  + COUNTIFS(Sta!$B:$B,$A157,Sta!$D:$D,"&gt;1.5"))/$D157</f>
        <v>1</v>
      </c>
      <c r="AA157" s="8">
        <f>COUNTIFS(Sta!$A:$A,$A157,Sta!$E:$E,"&gt;1.5")/$B157</f>
        <v>1</v>
      </c>
      <c r="AB157" s="8" t="e">
        <f>COUNTIFS(Sta!$B:$B,$A157,Sta!$D:$D,"&gt;1.5")/$C157</f>
        <v>#DIV/0!</v>
      </c>
      <c r="AC157" s="11">
        <f>(COUNTIFS(Sta!$A:A,$A157,Sta!$G:$G,"y") + COUNTIFS(Sta!$B:B,$A157,Sta!$G:$G,"y"))/$D157</f>
        <v>0</v>
      </c>
      <c r="AD157" s="8">
        <f>COUNTIFS(Sta!$A:A,$A157,Sta!$G:$G,"y")/$B157</f>
        <v>0</v>
      </c>
      <c r="AE157" s="16" t="e">
        <f>COUNTIFS(Sta!$B:B,$A157,Sta!$G:$G,"y")/$C157</f>
        <v>#DIV/0!</v>
      </c>
    </row>
    <row r="158" spans="1:31" x14ac:dyDescent="0.3">
      <c r="A158" t="s">
        <v>564</v>
      </c>
      <c r="B158" s="9">
        <f>COUNTIF(Sta!A:A,A158)</f>
        <v>12</v>
      </c>
      <c r="C158" s="4">
        <f>COUNTIF(Sta!B:B,A158)</f>
        <v>13</v>
      </c>
      <c r="D158" s="4">
        <f t="shared" si="5"/>
        <v>25</v>
      </c>
      <c r="E158" s="11">
        <f>(COUNTIFS(Sta!$A:$A,$A158,Sta!$F:$F,"&gt;0.5") + COUNTIFS(Sta!$B:$B,$A158,Sta!$F:$F,"&gt;0.5"))/$D158</f>
        <v>0.96</v>
      </c>
      <c r="F158" s="8">
        <f>COUNTIFS(Sta!$A:$A,$A158,Sta!$F:$F,"&gt;0.5")/$B158</f>
        <v>1</v>
      </c>
      <c r="G158" s="8">
        <f>COUNTIFS(Sta!$B:$B,$A158,Sta!$F:$F,"&gt;0.5")/$C158</f>
        <v>0.92307692307692313</v>
      </c>
      <c r="H158" s="11">
        <f>(COUNTIFS(Sta!$A:$A,$A158,Sta!$F:$F,"&gt;1.5") + COUNTIFS(Sta!$B:$B,$A158,Sta!$F:$F,"&gt;1.5"))/$D158</f>
        <v>0.72</v>
      </c>
      <c r="I158" s="8">
        <f>COUNTIFS(Sta!$A:$A,$A158,Sta!$F:$F,"&gt;1.5")/$B158</f>
        <v>0.75</v>
      </c>
      <c r="J158" s="8">
        <f>COUNTIFS(Sta!$B:$B,$A158,Sta!$F:$F,"&gt;1.5")/$C158</f>
        <v>0.69230769230769229</v>
      </c>
      <c r="K158" s="11">
        <f>(COUNTIFS(Sta!$A:$A,$A158,Sta!$F:$F,"&gt;2.5") + COUNTIFS(Sta!$B:$B,$A158,Sta!$F:$F,"&gt;2.5"))/$D158</f>
        <v>0.52</v>
      </c>
      <c r="L158" s="8">
        <f>COUNTIFS(Sta!$A:$A,$A158,Sta!$F:$F,"&gt;2.5")/$B158</f>
        <v>0.66666666666666663</v>
      </c>
      <c r="M158" s="8">
        <f>COUNTIFS(Sta!$B:$B,$A158,Sta!$F:$F,"&gt;2.5")/$C158</f>
        <v>0.38461538461538464</v>
      </c>
      <c r="N158" s="11">
        <f>(COUNTIFS(Sta!$A:$A,$A158,Sta!$F:$F,"&gt;3.5") + COUNTIFS(Sta!$B:$B,$A158,Sta!$F:$F,"&gt;3.5"))/$D158</f>
        <v>0.2</v>
      </c>
      <c r="O158" s="8">
        <f>COUNTIFS(Sta!$A:$A,$A158,Sta!$F:$F,"&gt;3.5")/$B158</f>
        <v>0.25</v>
      </c>
      <c r="P158" s="8">
        <f>COUNTIFS(Sta!$B:$B,$A158,Sta!$F:$F,"&gt;3.5")/$C158</f>
        <v>0.15384615384615385</v>
      </c>
      <c r="Q158" s="11">
        <f>(COUNTIFS(Sta!$A:$A,$A158,Sta!$D:$D,"&gt;0.5")  + COUNTIFS(Sta!$B:$B,$A158,Sta!$E:$E,"&gt;0.5"))/$D158</f>
        <v>0.92</v>
      </c>
      <c r="R158" s="8">
        <f>COUNTIFS(Sta!$A:$A,$A158,Sta!$D:$D,"&gt;0.5")/$B158</f>
        <v>1</v>
      </c>
      <c r="S158" s="8">
        <f>COUNTIFS(Sta!$B:$B,$A158,Sta!$E:$E,"&gt;0.5")/$C158</f>
        <v>0.84615384615384615</v>
      </c>
      <c r="T158" s="11">
        <f>(COUNTIFS(Sta!$A:$A,$A158,Sta!$D:$D,"&gt;1.5")  + COUNTIFS(Sta!$B:$B,$A158,Sta!$E:$E,"&gt;1.5"))/$D158</f>
        <v>0.6</v>
      </c>
      <c r="U158" s="8">
        <f>COUNTIFS(Sta!$A:$A,$A158,Sta!$D:$D,"&gt;1.5")/$B158</f>
        <v>0.66666666666666663</v>
      </c>
      <c r="V158" s="8">
        <f>COUNTIFS(Sta!$B:$B,$A158,Sta!$E:$E,"&gt;1.5")/$C158</f>
        <v>0.53846153846153844</v>
      </c>
      <c r="W158" s="11">
        <f>(COUNTIFS(Sta!$A:$A,$A158,Sta!$E:E,"&gt;0.5") +COUNTIFS(Sta!$B:$B,$A158,Sta!$D:$D,"&gt;0.5"))/$D158</f>
        <v>0.4</v>
      </c>
      <c r="X158" s="8">
        <f>COUNTIFS(Sta!$A:$A,$A158,Sta!$E:$E,"&gt;0.5")/$B158</f>
        <v>0.41666666666666669</v>
      </c>
      <c r="Y158" s="8">
        <f>COUNTIFS(Sta!$B:$B,$A158,Sta!$D:$D,"&gt;0.5")/$C158</f>
        <v>0.38461538461538464</v>
      </c>
      <c r="Z158" s="11">
        <f>(COUNTIFS(Sta!$A:$A,$A158,Sta!$E:$E,"&gt;1.5")  + COUNTIFS(Sta!$B:$B,$A158,Sta!$D:$D,"&gt;1.5"))/$D158</f>
        <v>0.12</v>
      </c>
      <c r="AA158" s="8">
        <f>COUNTIFS(Sta!$A:$A,$A158,Sta!$E:$E,"&gt;1.5")/$B158</f>
        <v>8.3333333333333329E-2</v>
      </c>
      <c r="AB158" s="8">
        <f>COUNTIFS(Sta!$B:$B,$A158,Sta!$D:$D,"&gt;1.5")/$C158</f>
        <v>0.15384615384615385</v>
      </c>
      <c r="AC158" s="11">
        <f>(COUNTIFS(Sta!$A:A,$A158,Sta!$G:$G,"y") + COUNTIFS(Sta!$B:B,$A158,Sta!$G:$G,"y"))/$D158</f>
        <v>0.36</v>
      </c>
      <c r="AD158" s="8">
        <f>COUNTIFS(Sta!$A:A,$A158,Sta!$G:$G,"y")/$B158</f>
        <v>0.41666666666666669</v>
      </c>
      <c r="AE158" s="16">
        <f>COUNTIFS(Sta!$B:B,$A158,Sta!$G:$G,"y")/$C158</f>
        <v>0.30769230769230771</v>
      </c>
    </row>
    <row r="159" spans="1:31" x14ac:dyDescent="0.3">
      <c r="A159" t="s">
        <v>423</v>
      </c>
      <c r="B159" s="9">
        <f>COUNTIF(Sta!A:A,A159)</f>
        <v>1</v>
      </c>
      <c r="C159" s="4">
        <f>COUNTIF(Sta!B:B,A159)</f>
        <v>1</v>
      </c>
      <c r="D159" s="4">
        <f t="shared" si="5"/>
        <v>2</v>
      </c>
      <c r="E159" s="11">
        <f>(COUNTIFS(Sta!$A:$A,$A159,Sta!$F:$F,"&gt;0.5") + COUNTIFS(Sta!$B:$B,$A159,Sta!$F:$F,"&gt;0.5"))/$D159</f>
        <v>1</v>
      </c>
      <c r="F159" s="8">
        <f>COUNTIFS(Sta!$A:$A,$A159,Sta!$F:$F,"&gt;0.5")/$B159</f>
        <v>1</v>
      </c>
      <c r="G159" s="8">
        <f>COUNTIFS(Sta!$B:$B,$A159,Sta!$F:$F,"&gt;0.5")/$C159</f>
        <v>1</v>
      </c>
      <c r="H159" s="11">
        <f>(COUNTIFS(Sta!$A:$A,$A159,Sta!$F:$F,"&gt;1.5") + COUNTIFS(Sta!$B:$B,$A159,Sta!$F:$F,"&gt;1.5"))/$D159</f>
        <v>0.5</v>
      </c>
      <c r="I159" s="8">
        <f>COUNTIFS(Sta!$A:$A,$A159,Sta!$F:$F,"&gt;1.5")/$B159</f>
        <v>0</v>
      </c>
      <c r="J159" s="8">
        <f>COUNTIFS(Sta!$B:$B,$A159,Sta!$F:$F,"&gt;1.5")/$C159</f>
        <v>1</v>
      </c>
      <c r="K159" s="11">
        <f>(COUNTIFS(Sta!$A:$A,$A159,Sta!$F:$F,"&gt;2.5") + COUNTIFS(Sta!$B:$B,$A159,Sta!$F:$F,"&gt;2.5"))/$D159</f>
        <v>0.5</v>
      </c>
      <c r="L159" s="8">
        <f>COUNTIFS(Sta!$A:$A,$A159,Sta!$F:$F,"&gt;2.5")/$B159</f>
        <v>0</v>
      </c>
      <c r="M159" s="8">
        <f>COUNTIFS(Sta!$B:$B,$A159,Sta!$F:$F,"&gt;2.5")/$C159</f>
        <v>1</v>
      </c>
      <c r="N159" s="11">
        <f>(COUNTIFS(Sta!$A:$A,$A159,Sta!$F:$F,"&gt;3.5") + COUNTIFS(Sta!$B:$B,$A159,Sta!$F:$F,"&gt;3.5"))/$D159</f>
        <v>0.5</v>
      </c>
      <c r="O159" s="8">
        <f>COUNTIFS(Sta!$A:$A,$A159,Sta!$F:$F,"&gt;3.5")/$B159</f>
        <v>0</v>
      </c>
      <c r="P159" s="8">
        <f>COUNTIFS(Sta!$B:$B,$A159,Sta!$F:$F,"&gt;3.5")/$C159</f>
        <v>1</v>
      </c>
      <c r="Q159" s="11">
        <f>(COUNTIFS(Sta!$A:$A,$A159,Sta!$D:$D,"&gt;0.5")  + COUNTIFS(Sta!$B:$B,$A159,Sta!$E:$E,"&gt;0.5"))/$D159</f>
        <v>1</v>
      </c>
      <c r="R159" s="8">
        <f>COUNTIFS(Sta!$A:$A,$A159,Sta!$D:$D,"&gt;0.5")/$B159</f>
        <v>1</v>
      </c>
      <c r="S159" s="8">
        <f>COUNTIFS(Sta!$B:$B,$A159,Sta!$E:$E,"&gt;0.5")/$C159</f>
        <v>1</v>
      </c>
      <c r="T159" s="11">
        <f>(COUNTIFS(Sta!$A:$A,$A159,Sta!$D:$D,"&gt;1.5")  + COUNTIFS(Sta!$B:$B,$A159,Sta!$E:$E,"&gt;1.5"))/$D159</f>
        <v>0.5</v>
      </c>
      <c r="U159" s="8">
        <f>COUNTIFS(Sta!$A:$A,$A159,Sta!$D:$D,"&gt;1.5")/$B159</f>
        <v>0</v>
      </c>
      <c r="V159" s="8">
        <f>COUNTIFS(Sta!$B:$B,$A159,Sta!$E:$E,"&gt;1.5")/$C159</f>
        <v>1</v>
      </c>
      <c r="W159" s="11">
        <f>(COUNTIFS(Sta!$A:$A,$A159,Sta!$E:E,"&gt;0.5") +COUNTIFS(Sta!$B:$B,$A159,Sta!$D:$D,"&gt;0.5"))/$D159</f>
        <v>0.5</v>
      </c>
      <c r="X159" s="8">
        <f>COUNTIFS(Sta!$A:$A,$A159,Sta!$E:$E,"&gt;0.5")/$B159</f>
        <v>0</v>
      </c>
      <c r="Y159" s="8">
        <f>COUNTIFS(Sta!$B:$B,$A159,Sta!$D:$D,"&gt;0.5")/$C159</f>
        <v>1</v>
      </c>
      <c r="Z159" s="11">
        <f>(COUNTIFS(Sta!$A:$A,$A159,Sta!$E:$E,"&gt;1.5")  + COUNTIFS(Sta!$B:$B,$A159,Sta!$D:$D,"&gt;1.5"))/$D159</f>
        <v>0.5</v>
      </c>
      <c r="AA159" s="8">
        <f>COUNTIFS(Sta!$A:$A,$A159,Sta!$E:$E,"&gt;1.5")/$B159</f>
        <v>0</v>
      </c>
      <c r="AB159" s="8">
        <f>COUNTIFS(Sta!$B:$B,$A159,Sta!$D:$D,"&gt;1.5")/$C159</f>
        <v>1</v>
      </c>
      <c r="AC159" s="11">
        <f>(COUNTIFS(Sta!$A:A,$A159,Sta!$G:$G,"y") + COUNTIFS(Sta!$B:B,$A159,Sta!$G:$G,"y"))/$D159</f>
        <v>0.5</v>
      </c>
      <c r="AD159" s="8">
        <f>COUNTIFS(Sta!$A:A,$A159,Sta!$G:$G,"y")/$B159</f>
        <v>0</v>
      </c>
      <c r="AE159" s="16">
        <f>COUNTIFS(Sta!$B:B,$A159,Sta!$G:$G,"y")/$C159</f>
        <v>1</v>
      </c>
    </row>
    <row r="160" spans="1:31" x14ac:dyDescent="0.3">
      <c r="A160" t="s">
        <v>431</v>
      </c>
      <c r="B160" s="9">
        <f>COUNTIF(Sta!A:A,A160)</f>
        <v>1</v>
      </c>
      <c r="C160" s="4">
        <f>COUNTIF(Sta!B:B,A160)</f>
        <v>1</v>
      </c>
      <c r="D160" s="4">
        <f t="shared" si="5"/>
        <v>2</v>
      </c>
      <c r="E160" s="11">
        <f>(COUNTIFS(Sta!$A:$A,$A160,Sta!$F:$F,"&gt;0.5") + COUNTIFS(Sta!$B:$B,$A160,Sta!$F:$F,"&gt;0.5"))/$D160</f>
        <v>1</v>
      </c>
      <c r="F160" s="8">
        <f>COUNTIFS(Sta!$A:$A,$A160,Sta!$F:$F,"&gt;0.5")/$B160</f>
        <v>1</v>
      </c>
      <c r="G160" s="8">
        <f>COUNTIFS(Sta!$B:$B,$A160,Sta!$F:$F,"&gt;0.5")/$C160</f>
        <v>1</v>
      </c>
      <c r="H160" s="11">
        <f>(COUNTIFS(Sta!$A:$A,$A160,Sta!$F:$F,"&gt;1.5") + COUNTIFS(Sta!$B:$B,$A160,Sta!$F:$F,"&gt;1.5"))/$D160</f>
        <v>1</v>
      </c>
      <c r="I160" s="8">
        <f>COUNTIFS(Sta!$A:$A,$A160,Sta!$F:$F,"&gt;1.5")/$B160</f>
        <v>1</v>
      </c>
      <c r="J160" s="8">
        <f>COUNTIFS(Sta!$B:$B,$A160,Sta!$F:$F,"&gt;1.5")/$C160</f>
        <v>1</v>
      </c>
      <c r="K160" s="11">
        <f>(COUNTIFS(Sta!$A:$A,$A160,Sta!$F:$F,"&gt;2.5") + COUNTIFS(Sta!$B:$B,$A160,Sta!$F:$F,"&gt;2.5"))/$D160</f>
        <v>1</v>
      </c>
      <c r="L160" s="8">
        <f>COUNTIFS(Sta!$A:$A,$A160,Sta!$F:$F,"&gt;2.5")/$B160</f>
        <v>1</v>
      </c>
      <c r="M160" s="8">
        <f>COUNTIFS(Sta!$B:$B,$A160,Sta!$F:$F,"&gt;2.5")/$C160</f>
        <v>1</v>
      </c>
      <c r="N160" s="11">
        <f>(COUNTIFS(Sta!$A:$A,$A160,Sta!$F:$F,"&gt;3.5") + COUNTIFS(Sta!$B:$B,$A160,Sta!$F:$F,"&gt;3.5"))/$D160</f>
        <v>0.5</v>
      </c>
      <c r="O160" s="8">
        <f>COUNTIFS(Sta!$A:$A,$A160,Sta!$F:$F,"&gt;3.5")/$B160</f>
        <v>1</v>
      </c>
      <c r="P160" s="8">
        <f>COUNTIFS(Sta!$B:$B,$A160,Sta!$F:$F,"&gt;3.5")/$C160</f>
        <v>0</v>
      </c>
      <c r="Q160" s="11">
        <f>(COUNTIFS(Sta!$A:$A,$A160,Sta!$D:$D,"&gt;0.5")  + COUNTIFS(Sta!$B:$B,$A160,Sta!$E:$E,"&gt;0.5"))/$D160</f>
        <v>1</v>
      </c>
      <c r="R160" s="8">
        <f>COUNTIFS(Sta!$A:$A,$A160,Sta!$D:$D,"&gt;0.5")/$B160</f>
        <v>1</v>
      </c>
      <c r="S160" s="8">
        <f>COUNTIFS(Sta!$B:$B,$A160,Sta!$E:$E,"&gt;0.5")/$C160</f>
        <v>1</v>
      </c>
      <c r="T160" s="11">
        <f>(COUNTIFS(Sta!$A:$A,$A160,Sta!$D:$D,"&gt;1.5")  + COUNTIFS(Sta!$B:$B,$A160,Sta!$E:$E,"&gt;1.5"))/$D160</f>
        <v>1</v>
      </c>
      <c r="U160" s="8">
        <f>COUNTIFS(Sta!$A:$A,$A160,Sta!$D:$D,"&gt;1.5")/$B160</f>
        <v>1</v>
      </c>
      <c r="V160" s="8">
        <f>COUNTIFS(Sta!$B:$B,$A160,Sta!$E:$E,"&gt;1.5")/$C160</f>
        <v>1</v>
      </c>
      <c r="W160" s="11">
        <f>(COUNTIFS(Sta!$A:$A,$A160,Sta!$E:E,"&gt;0.5") +COUNTIFS(Sta!$B:$B,$A160,Sta!$D:$D,"&gt;0.5"))/$D160</f>
        <v>1</v>
      </c>
      <c r="X160" s="8">
        <f>COUNTIFS(Sta!$A:$A,$A160,Sta!$E:$E,"&gt;0.5")/$B160</f>
        <v>1</v>
      </c>
      <c r="Y160" s="8">
        <f>COUNTIFS(Sta!$B:$B,$A160,Sta!$D:$D,"&gt;0.5")/$C160</f>
        <v>1</v>
      </c>
      <c r="Z160" s="11">
        <f>(COUNTIFS(Sta!$A:$A,$A160,Sta!$E:$E,"&gt;1.5")  + COUNTIFS(Sta!$B:$B,$A160,Sta!$D:$D,"&gt;1.5"))/$D160</f>
        <v>0</v>
      </c>
      <c r="AA160" s="8">
        <f>COUNTIFS(Sta!$A:$A,$A160,Sta!$E:$E,"&gt;1.5")/$B160</f>
        <v>0</v>
      </c>
      <c r="AB160" s="8">
        <f>COUNTIFS(Sta!$B:$B,$A160,Sta!$D:$D,"&gt;1.5")/$C160</f>
        <v>0</v>
      </c>
      <c r="AC160" s="11">
        <f>(COUNTIFS(Sta!$A:A,$A160,Sta!$G:$G,"y") + COUNTIFS(Sta!$B:B,$A160,Sta!$G:$G,"y"))/$D160</f>
        <v>1</v>
      </c>
      <c r="AD160" s="8">
        <f>COUNTIFS(Sta!$A:A,$A160,Sta!$G:$G,"y")/$B160</f>
        <v>1</v>
      </c>
      <c r="AE160" s="16">
        <f>COUNTIFS(Sta!$B:B,$A160,Sta!$G:$G,"y")/$C160</f>
        <v>1</v>
      </c>
    </row>
    <row r="161" spans="1:31" x14ac:dyDescent="0.3">
      <c r="A161" t="s">
        <v>438</v>
      </c>
      <c r="B161" s="9">
        <f>COUNTIF(Sta!A:A,A161)</f>
        <v>1</v>
      </c>
      <c r="C161" s="4">
        <f>COUNTIF(Sta!B:B,A161)</f>
        <v>1</v>
      </c>
      <c r="D161" s="4">
        <f t="shared" si="5"/>
        <v>2</v>
      </c>
      <c r="E161" s="11">
        <f>(COUNTIFS(Sta!$A:$A,$A161,Sta!$F:$F,"&gt;0.5") + COUNTIFS(Sta!$B:$B,$A161,Sta!$F:$F,"&gt;0.5"))/$D161</f>
        <v>1</v>
      </c>
      <c r="F161" s="8">
        <f>COUNTIFS(Sta!$A:$A,$A161,Sta!$F:$F,"&gt;0.5")/$B161</f>
        <v>1</v>
      </c>
      <c r="G161" s="8">
        <f>COUNTIFS(Sta!$B:$B,$A161,Sta!$F:$F,"&gt;0.5")/$C161</f>
        <v>1</v>
      </c>
      <c r="H161" s="11">
        <f>(COUNTIFS(Sta!$A:$A,$A161,Sta!$F:$F,"&gt;1.5") + COUNTIFS(Sta!$B:$B,$A161,Sta!$F:$F,"&gt;1.5"))/$D161</f>
        <v>1</v>
      </c>
      <c r="I161" s="8">
        <f>COUNTIFS(Sta!$A:$A,$A161,Sta!$F:$F,"&gt;1.5")/$B161</f>
        <v>1</v>
      </c>
      <c r="J161" s="8">
        <f>COUNTIFS(Sta!$B:$B,$A161,Sta!$F:$F,"&gt;1.5")/$C161</f>
        <v>1</v>
      </c>
      <c r="K161" s="11">
        <f>(COUNTIFS(Sta!$A:$A,$A161,Sta!$F:$F,"&gt;2.5") + COUNTIFS(Sta!$B:$B,$A161,Sta!$F:$F,"&gt;2.5"))/$D161</f>
        <v>0.5</v>
      </c>
      <c r="L161" s="8">
        <f>COUNTIFS(Sta!$A:$A,$A161,Sta!$F:$F,"&gt;2.5")/$B161</f>
        <v>1</v>
      </c>
      <c r="M161" s="8">
        <f>COUNTIFS(Sta!$B:$B,$A161,Sta!$F:$F,"&gt;2.5")/$C161</f>
        <v>0</v>
      </c>
      <c r="N161" s="11">
        <f>(COUNTIFS(Sta!$A:$A,$A161,Sta!$F:$F,"&gt;3.5") + COUNTIFS(Sta!$B:$B,$A161,Sta!$F:$F,"&gt;3.5"))/$D161</f>
        <v>0.5</v>
      </c>
      <c r="O161" s="8">
        <f>COUNTIFS(Sta!$A:$A,$A161,Sta!$F:$F,"&gt;3.5")/$B161</f>
        <v>1</v>
      </c>
      <c r="P161" s="8">
        <f>COUNTIFS(Sta!$B:$B,$A161,Sta!$F:$F,"&gt;3.5")/$C161</f>
        <v>0</v>
      </c>
      <c r="Q161" s="11">
        <f>(COUNTIFS(Sta!$A:$A,$A161,Sta!$D:$D,"&gt;0.5")  + COUNTIFS(Sta!$B:$B,$A161,Sta!$E:$E,"&gt;0.5"))/$D161</f>
        <v>1</v>
      </c>
      <c r="R161" s="8">
        <f>COUNTIFS(Sta!$A:$A,$A161,Sta!$D:$D,"&gt;0.5")/$B161</f>
        <v>1</v>
      </c>
      <c r="S161" s="8">
        <f>COUNTIFS(Sta!$B:$B,$A161,Sta!$E:$E,"&gt;0.5")/$C161</f>
        <v>1</v>
      </c>
      <c r="T161" s="11">
        <f>(COUNTIFS(Sta!$A:$A,$A161,Sta!$D:$D,"&gt;1.5")  + COUNTIFS(Sta!$B:$B,$A161,Sta!$E:$E,"&gt;1.5"))/$D161</f>
        <v>0.5</v>
      </c>
      <c r="U161" s="8">
        <f>COUNTIFS(Sta!$A:$A,$A161,Sta!$D:$D,"&gt;1.5")/$B161</f>
        <v>1</v>
      </c>
      <c r="V161" s="8">
        <f>COUNTIFS(Sta!$B:$B,$A161,Sta!$E:$E,"&gt;1.5")/$C161</f>
        <v>0</v>
      </c>
      <c r="W161" s="11">
        <f>(COUNTIFS(Sta!$A:$A,$A161,Sta!$E:E,"&gt;0.5") +COUNTIFS(Sta!$B:$B,$A161,Sta!$D:$D,"&gt;0.5"))/$D161</f>
        <v>1</v>
      </c>
      <c r="X161" s="8">
        <f>COUNTIFS(Sta!$A:$A,$A161,Sta!$E:$E,"&gt;0.5")/$B161</f>
        <v>1</v>
      </c>
      <c r="Y161" s="8">
        <f>COUNTIFS(Sta!$B:$B,$A161,Sta!$D:$D,"&gt;0.5")/$C161</f>
        <v>1</v>
      </c>
      <c r="Z161" s="11">
        <f>(COUNTIFS(Sta!$A:$A,$A161,Sta!$E:$E,"&gt;1.5")  + COUNTIFS(Sta!$B:$B,$A161,Sta!$D:$D,"&gt;1.5"))/$D161</f>
        <v>0.5</v>
      </c>
      <c r="AA161" s="8">
        <f>COUNTIFS(Sta!$A:$A,$A161,Sta!$E:$E,"&gt;1.5")/$B161</f>
        <v>1</v>
      </c>
      <c r="AB161" s="8">
        <f>COUNTIFS(Sta!$B:$B,$A161,Sta!$D:$D,"&gt;1.5")/$C161</f>
        <v>0</v>
      </c>
      <c r="AC161" s="11">
        <f>(COUNTIFS(Sta!$A:A,$A161,Sta!$G:$G,"y") + COUNTIFS(Sta!$B:B,$A161,Sta!$G:$G,"y"))/$D161</f>
        <v>1</v>
      </c>
      <c r="AD161" s="8">
        <f>COUNTIFS(Sta!$A:A,$A161,Sta!$G:$G,"y")/$B161</f>
        <v>1</v>
      </c>
      <c r="AE161" s="16">
        <f>COUNTIFS(Sta!$B:B,$A161,Sta!$G:$G,"y")/$C161</f>
        <v>1</v>
      </c>
    </row>
    <row r="162" spans="1:31" x14ac:dyDescent="0.3">
      <c r="A162" t="s">
        <v>330</v>
      </c>
      <c r="B162" s="9">
        <f>COUNTIF(Sta!A:A,A162)</f>
        <v>1</v>
      </c>
      <c r="C162" s="4">
        <f>COUNTIF(Sta!B:B,A162)</f>
        <v>1</v>
      </c>
      <c r="D162" s="4">
        <f t="shared" si="5"/>
        <v>2</v>
      </c>
      <c r="E162" s="11">
        <f>(COUNTIFS(Sta!$A:$A,$A162,Sta!$F:$F,"&gt;0.5") + COUNTIFS(Sta!$B:$B,$A162,Sta!$F:$F,"&gt;0.5"))/$D162</f>
        <v>1</v>
      </c>
      <c r="F162" s="8">
        <f>COUNTIFS(Sta!$A:$A,$A162,Sta!$F:$F,"&gt;0.5")/$B162</f>
        <v>1</v>
      </c>
      <c r="G162" s="8">
        <f>COUNTIFS(Sta!$B:$B,$A162,Sta!$F:$F,"&gt;0.5")/$C162</f>
        <v>1</v>
      </c>
      <c r="H162" s="11">
        <f>(COUNTIFS(Sta!$A:$A,$A162,Sta!$F:$F,"&gt;1.5") + COUNTIFS(Sta!$B:$B,$A162,Sta!$F:$F,"&gt;1.5"))/$D162</f>
        <v>0.5</v>
      </c>
      <c r="I162" s="8">
        <f>COUNTIFS(Sta!$A:$A,$A162,Sta!$F:$F,"&gt;1.5")/$B162</f>
        <v>0</v>
      </c>
      <c r="J162" s="8">
        <f>COUNTIFS(Sta!$B:$B,$A162,Sta!$F:$F,"&gt;1.5")/$C162</f>
        <v>1</v>
      </c>
      <c r="K162" s="11">
        <f>(COUNTIFS(Sta!$A:$A,$A162,Sta!$F:$F,"&gt;2.5") + COUNTIFS(Sta!$B:$B,$A162,Sta!$F:$F,"&gt;2.5"))/$D162</f>
        <v>0.5</v>
      </c>
      <c r="L162" s="8">
        <f>COUNTIFS(Sta!$A:$A,$A162,Sta!$F:$F,"&gt;2.5")/$B162</f>
        <v>0</v>
      </c>
      <c r="M162" s="8">
        <f>COUNTIFS(Sta!$B:$B,$A162,Sta!$F:$F,"&gt;2.5")/$C162</f>
        <v>1</v>
      </c>
      <c r="N162" s="11">
        <f>(COUNTIFS(Sta!$A:$A,$A162,Sta!$F:$F,"&gt;3.5") + COUNTIFS(Sta!$B:$B,$A162,Sta!$F:$F,"&gt;3.5"))/$D162</f>
        <v>0.5</v>
      </c>
      <c r="O162" s="8">
        <f>COUNTIFS(Sta!$A:$A,$A162,Sta!$F:$F,"&gt;3.5")/$B162</f>
        <v>0</v>
      </c>
      <c r="P162" s="8">
        <f>COUNTIFS(Sta!$B:$B,$A162,Sta!$F:$F,"&gt;3.5")/$C162</f>
        <v>1</v>
      </c>
      <c r="Q162" s="11">
        <f>(COUNTIFS(Sta!$A:$A,$A162,Sta!$D:$D,"&gt;0.5")  + COUNTIFS(Sta!$B:$B,$A162,Sta!$E:$E,"&gt;0.5"))/$D162</f>
        <v>0.5</v>
      </c>
      <c r="R162" s="8">
        <f>COUNTIFS(Sta!$A:$A,$A162,Sta!$D:$D,"&gt;0.5")/$B162</f>
        <v>0</v>
      </c>
      <c r="S162" s="8">
        <f>COUNTIFS(Sta!$B:$B,$A162,Sta!$E:$E,"&gt;0.5")/$C162</f>
        <v>1</v>
      </c>
      <c r="T162" s="11">
        <f>(COUNTIFS(Sta!$A:$A,$A162,Sta!$D:$D,"&gt;1.5")  + COUNTIFS(Sta!$B:$B,$A162,Sta!$E:$E,"&gt;1.5"))/$D162</f>
        <v>0.5</v>
      </c>
      <c r="U162" s="8">
        <f>COUNTIFS(Sta!$A:$A,$A162,Sta!$D:$D,"&gt;1.5")/$B162</f>
        <v>0</v>
      </c>
      <c r="V162" s="8">
        <f>COUNTIFS(Sta!$B:$B,$A162,Sta!$E:$E,"&gt;1.5")/$C162</f>
        <v>1</v>
      </c>
      <c r="W162" s="11">
        <f>(COUNTIFS(Sta!$A:$A,$A162,Sta!$E:E,"&gt;0.5") +COUNTIFS(Sta!$B:$B,$A162,Sta!$D:$D,"&gt;0.5"))/$D162</f>
        <v>1</v>
      </c>
      <c r="X162" s="8">
        <f>COUNTIFS(Sta!$A:$A,$A162,Sta!$E:$E,"&gt;0.5")/$B162</f>
        <v>1</v>
      </c>
      <c r="Y162" s="8">
        <f>COUNTIFS(Sta!$B:$B,$A162,Sta!$D:$D,"&gt;0.5")/$C162</f>
        <v>1</v>
      </c>
      <c r="Z162" s="11">
        <f>(COUNTIFS(Sta!$A:$A,$A162,Sta!$E:$E,"&gt;1.5")  + COUNTIFS(Sta!$B:$B,$A162,Sta!$D:$D,"&gt;1.5"))/$D162</f>
        <v>0.5</v>
      </c>
      <c r="AA162" s="8">
        <f>COUNTIFS(Sta!$A:$A,$A162,Sta!$E:$E,"&gt;1.5")/$B162</f>
        <v>0</v>
      </c>
      <c r="AB162" s="8">
        <f>COUNTIFS(Sta!$B:$B,$A162,Sta!$D:$D,"&gt;1.5")/$C162</f>
        <v>1</v>
      </c>
      <c r="AC162" s="11">
        <f>(COUNTIFS(Sta!$A:A,$A162,Sta!$G:$G,"y") + COUNTIFS(Sta!$B:B,$A162,Sta!$G:$G,"y"))/$D162</f>
        <v>0.5</v>
      </c>
      <c r="AD162" s="8">
        <f>COUNTIFS(Sta!$A:A,$A162,Sta!$G:$G,"y")/$B162</f>
        <v>0</v>
      </c>
      <c r="AE162" s="16">
        <f>COUNTIFS(Sta!$B:B,$A162,Sta!$G:$G,"y")/$C162</f>
        <v>1</v>
      </c>
    </row>
    <row r="163" spans="1:31" x14ac:dyDescent="0.3">
      <c r="A163" t="s">
        <v>297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1" t="e">
        <f>(COUNTIFS(Sta!$A:$A,$A163,Sta!$F:$F,"&gt;0.5") + COUNTIFS(Sta!$B:$B,$A163,Sta!$F:$F,"&gt;0.5"))/$D163</f>
        <v>#DIV/0!</v>
      </c>
      <c r="F163" s="8" t="e">
        <f>COUNTIFS(Sta!$A:$A,$A163,Sta!$F:$F,"&gt;0.5")/$B163</f>
        <v>#DIV/0!</v>
      </c>
      <c r="G163" s="8" t="e">
        <f>COUNTIFS(Sta!$B:$B,$A163,Sta!$F:$F,"&gt;0.5")/$C163</f>
        <v>#DIV/0!</v>
      </c>
      <c r="H163" s="11" t="e">
        <f>(COUNTIFS(Sta!$A:$A,$A163,Sta!$F:$F,"&gt;1.5") + COUNTIFS(Sta!$B:$B,$A163,Sta!$F:$F,"&gt;1.5"))/$D163</f>
        <v>#DIV/0!</v>
      </c>
      <c r="I163" s="8" t="e">
        <f>COUNTIFS(Sta!$A:$A,$A163,Sta!$F:$F,"&gt;1.5")/$B163</f>
        <v>#DIV/0!</v>
      </c>
      <c r="J163" s="8" t="e">
        <f>COUNTIFS(Sta!$B:$B,$A163,Sta!$F:$F,"&gt;1.5")/$C163</f>
        <v>#DIV/0!</v>
      </c>
      <c r="K163" s="11" t="e">
        <f>(COUNTIFS(Sta!$A:$A,$A163,Sta!$F:$F,"&gt;2.5") + COUNTIFS(Sta!$B:$B,$A163,Sta!$F:$F,"&gt;2.5"))/$D163</f>
        <v>#DIV/0!</v>
      </c>
      <c r="L163" s="8" t="e">
        <f>COUNTIFS(Sta!$A:$A,$A163,Sta!$F:$F,"&gt;2.5")/$B163</f>
        <v>#DIV/0!</v>
      </c>
      <c r="M163" s="8" t="e">
        <f>COUNTIFS(Sta!$B:$B,$A163,Sta!$F:$F,"&gt;2.5")/$C163</f>
        <v>#DIV/0!</v>
      </c>
      <c r="N163" s="11" t="e">
        <f>(COUNTIFS(Sta!$A:$A,$A163,Sta!$F:$F,"&gt;3.5") + COUNTIFS(Sta!$B:$B,$A163,Sta!$F:$F,"&gt;3.5"))/$D163</f>
        <v>#DIV/0!</v>
      </c>
      <c r="O163" s="8" t="e">
        <f>COUNTIFS(Sta!$A:$A,$A163,Sta!$F:$F,"&gt;3.5")/$B163</f>
        <v>#DIV/0!</v>
      </c>
      <c r="P163" s="8" t="e">
        <f>COUNTIFS(Sta!$B:$B,$A163,Sta!$F:$F,"&gt;3.5")/$C163</f>
        <v>#DIV/0!</v>
      </c>
      <c r="Q163" s="11" t="e">
        <f>(COUNTIFS(Sta!$A:$A,$A163,Sta!$D:$D,"&gt;0.5")  + COUNTIFS(Sta!$B:$B,$A163,Sta!$E:$E,"&gt;0.5"))/$D163</f>
        <v>#DIV/0!</v>
      </c>
      <c r="R163" s="8" t="e">
        <f>COUNTIFS(Sta!$A:$A,$A163,Sta!$D:$D,"&gt;0.5")/$B163</f>
        <v>#DIV/0!</v>
      </c>
      <c r="S163" s="8" t="e">
        <f>COUNTIFS(Sta!$B:$B,$A163,Sta!$E:$E,"&gt;0.5")/$C163</f>
        <v>#DIV/0!</v>
      </c>
      <c r="T163" s="11" t="e">
        <f>(COUNTIFS(Sta!$A:$A,$A163,Sta!$D:$D,"&gt;1.5")  + COUNTIFS(Sta!$B:$B,$A163,Sta!$E:$E,"&gt;1.5"))/$D163</f>
        <v>#DIV/0!</v>
      </c>
      <c r="U163" s="8" t="e">
        <f>COUNTIFS(Sta!$A:$A,$A163,Sta!$D:$D,"&gt;1.5")/$B163</f>
        <v>#DIV/0!</v>
      </c>
      <c r="V163" s="8" t="e">
        <f>COUNTIFS(Sta!$B:$B,$A163,Sta!$E:$E,"&gt;1.5")/$C163</f>
        <v>#DIV/0!</v>
      </c>
      <c r="W163" s="11" t="e">
        <f>(COUNTIFS(Sta!$A:$A,$A163,Sta!$E:E,"&gt;0.5") +COUNTIFS(Sta!$B:$B,$A163,Sta!$D:$D,"&gt;0.5"))/$D163</f>
        <v>#DIV/0!</v>
      </c>
      <c r="X163" s="8" t="e">
        <f>COUNTIFS(Sta!$A:$A,$A163,Sta!$E:$E,"&gt;0.5")/$B163</f>
        <v>#DIV/0!</v>
      </c>
      <c r="Y163" s="8" t="e">
        <f>COUNTIFS(Sta!$B:$B,$A163,Sta!$D:$D,"&gt;0.5")/$C163</f>
        <v>#DIV/0!</v>
      </c>
      <c r="Z163" s="11" t="e">
        <f>(COUNTIFS(Sta!$A:$A,$A163,Sta!$E:$E,"&gt;1.5")  + COUNTIFS(Sta!$B:$B,$A163,Sta!$D:$D,"&gt;1.5"))/$D163</f>
        <v>#DIV/0!</v>
      </c>
      <c r="AA163" s="8" t="e">
        <f>COUNTIFS(Sta!$A:$A,$A163,Sta!$E:$E,"&gt;1.5")/$B163</f>
        <v>#DIV/0!</v>
      </c>
      <c r="AB163" s="8" t="e">
        <f>COUNTIFS(Sta!$B:$B,$A163,Sta!$D:$D,"&gt;1.5")/$C163</f>
        <v>#DIV/0!</v>
      </c>
      <c r="AC163" s="11" t="e">
        <f>(COUNTIFS(Sta!$A:A,$A163,Sta!$G:$G,"y") + COUNTIFS(Sta!$B:B,$A163,Sta!$G:$G,"y"))/$D163</f>
        <v>#DIV/0!</v>
      </c>
      <c r="AD163" s="8" t="e">
        <f>COUNTIFS(Sta!$A:A,$A163,Sta!$G:$G,"y")/$B163</f>
        <v>#DIV/0!</v>
      </c>
      <c r="AE163" s="16" t="e">
        <f>COUNTIFS(Sta!$B:B,$A163,Sta!$G:$G,"y")/$C163</f>
        <v>#DIV/0!</v>
      </c>
    </row>
    <row r="164" spans="1:31" x14ac:dyDescent="0.3">
      <c r="A164" t="s">
        <v>147</v>
      </c>
      <c r="B164" s="9">
        <f>COUNTIF(Sta!A:A,A164)</f>
        <v>0</v>
      </c>
      <c r="C164" s="4">
        <f>COUNTIF(Sta!B:B,A164)</f>
        <v>1</v>
      </c>
      <c r="D164" s="4">
        <f t="shared" si="5"/>
        <v>1</v>
      </c>
      <c r="E164" s="11">
        <f>(COUNTIFS(Sta!$A:$A,$A164,Sta!$F:$F,"&gt;0.5") + COUNTIFS(Sta!$B:$B,$A164,Sta!$F:$F,"&gt;0.5"))/$D164</f>
        <v>1</v>
      </c>
      <c r="F164" s="8" t="e">
        <f>COUNTIFS(Sta!$A:$A,$A164,Sta!$F:$F,"&gt;0.5")/$B164</f>
        <v>#DIV/0!</v>
      </c>
      <c r="G164" s="8">
        <f>COUNTIFS(Sta!$B:$B,$A164,Sta!$F:$F,"&gt;0.5")/$C164</f>
        <v>1</v>
      </c>
      <c r="H164" s="11">
        <f>(COUNTIFS(Sta!$A:$A,$A164,Sta!$F:$F,"&gt;1.5") + COUNTIFS(Sta!$B:$B,$A164,Sta!$F:$F,"&gt;1.5"))/$D164</f>
        <v>1</v>
      </c>
      <c r="I164" s="8" t="e">
        <f>COUNTIFS(Sta!$A:$A,$A164,Sta!$F:$F,"&gt;1.5")/$B164</f>
        <v>#DIV/0!</v>
      </c>
      <c r="J164" s="8">
        <f>COUNTIFS(Sta!$B:$B,$A164,Sta!$F:$F,"&gt;1.5")/$C164</f>
        <v>1</v>
      </c>
      <c r="K164" s="11">
        <f>(COUNTIFS(Sta!$A:$A,$A164,Sta!$F:$F,"&gt;2.5") + COUNTIFS(Sta!$B:$B,$A164,Sta!$F:$F,"&gt;2.5"))/$D164</f>
        <v>1</v>
      </c>
      <c r="L164" s="8" t="e">
        <f>COUNTIFS(Sta!$A:$A,$A164,Sta!$F:$F,"&gt;2.5")/$B164</f>
        <v>#DIV/0!</v>
      </c>
      <c r="M164" s="8">
        <f>COUNTIFS(Sta!$B:$B,$A164,Sta!$F:$F,"&gt;2.5")/$C164</f>
        <v>1</v>
      </c>
      <c r="N164" s="11">
        <f>(COUNTIFS(Sta!$A:$A,$A164,Sta!$F:$F,"&gt;3.5") + COUNTIFS(Sta!$B:$B,$A164,Sta!$F:$F,"&gt;3.5"))/$D164</f>
        <v>0</v>
      </c>
      <c r="O164" s="8" t="e">
        <f>COUNTIFS(Sta!$A:$A,$A164,Sta!$F:$F,"&gt;3.5")/$B164</f>
        <v>#DIV/0!</v>
      </c>
      <c r="P164" s="8">
        <f>COUNTIFS(Sta!$B:$B,$A164,Sta!$F:$F,"&gt;3.5")/$C164</f>
        <v>0</v>
      </c>
      <c r="Q164" s="11">
        <f>(COUNTIFS(Sta!$A:$A,$A164,Sta!$D:$D,"&gt;0.5")  + COUNTIFS(Sta!$B:$B,$A164,Sta!$E:$E,"&gt;0.5"))/$D164</f>
        <v>1</v>
      </c>
      <c r="R164" s="8" t="e">
        <f>COUNTIFS(Sta!$A:$A,$A164,Sta!$D:$D,"&gt;0.5")/$B164</f>
        <v>#DIV/0!</v>
      </c>
      <c r="S164" s="8">
        <f>COUNTIFS(Sta!$B:$B,$A164,Sta!$E:$E,"&gt;0.5")/$C164</f>
        <v>1</v>
      </c>
      <c r="T164" s="11">
        <f>(COUNTIFS(Sta!$A:$A,$A164,Sta!$D:$D,"&gt;1.5")  + COUNTIFS(Sta!$B:$B,$A164,Sta!$E:$E,"&gt;1.5"))/$D164</f>
        <v>1</v>
      </c>
      <c r="U164" s="8" t="e">
        <f>COUNTIFS(Sta!$A:$A,$A164,Sta!$D:$D,"&gt;1.5")/$B164</f>
        <v>#DIV/0!</v>
      </c>
      <c r="V164" s="8">
        <f>COUNTIFS(Sta!$B:$B,$A164,Sta!$E:$E,"&gt;1.5")/$C164</f>
        <v>1</v>
      </c>
      <c r="W164" s="11">
        <f>(COUNTIFS(Sta!$A:$A,$A164,Sta!$E:E,"&gt;0.5") +COUNTIFS(Sta!$B:$B,$A164,Sta!$D:$D,"&gt;0.5"))/$D164</f>
        <v>1</v>
      </c>
      <c r="X164" s="8" t="e">
        <f>COUNTIFS(Sta!$A:$A,$A164,Sta!$E:$E,"&gt;0.5")/$B164</f>
        <v>#DIV/0!</v>
      </c>
      <c r="Y164" s="8">
        <f>COUNTIFS(Sta!$B:$B,$A164,Sta!$D:$D,"&gt;0.5")/$C164</f>
        <v>1</v>
      </c>
      <c r="Z164" s="11">
        <f>(COUNTIFS(Sta!$A:$A,$A164,Sta!$E:$E,"&gt;1.5")  + COUNTIFS(Sta!$B:$B,$A164,Sta!$D:$D,"&gt;1.5"))/$D164</f>
        <v>0</v>
      </c>
      <c r="AA164" s="8" t="e">
        <f>COUNTIFS(Sta!$A:$A,$A164,Sta!$E:$E,"&gt;1.5")/$B164</f>
        <v>#DIV/0!</v>
      </c>
      <c r="AB164" s="8">
        <f>COUNTIFS(Sta!$B:$B,$A164,Sta!$D:$D,"&gt;1.5")/$C164</f>
        <v>0</v>
      </c>
      <c r="AC164" s="11">
        <f>(COUNTIFS(Sta!$A:A,$A164,Sta!$G:$G,"y") + COUNTIFS(Sta!$B:B,$A164,Sta!$G:$G,"y"))/$D164</f>
        <v>1</v>
      </c>
      <c r="AD164" s="8" t="e">
        <f>COUNTIFS(Sta!$A:A,$A164,Sta!$G:$G,"y")/$B164</f>
        <v>#DIV/0!</v>
      </c>
      <c r="AE164" s="16">
        <f>COUNTIFS(Sta!$B:B,$A164,Sta!$G:$G,"y")/$C164</f>
        <v>1</v>
      </c>
    </row>
    <row r="165" spans="1:31" x14ac:dyDescent="0.3">
      <c r="A165" t="s">
        <v>318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1" t="e">
        <f>(COUNTIFS(Sta!$A:$A,$A165,Sta!$F:$F,"&gt;0.5") + COUNTIFS(Sta!$B:$B,$A165,Sta!$F:$F,"&gt;0.5"))/$D165</f>
        <v>#DIV/0!</v>
      </c>
      <c r="F165" s="8" t="e">
        <f>COUNTIFS(Sta!$A:$A,$A165,Sta!$F:$F,"&gt;0.5")/$B165</f>
        <v>#DIV/0!</v>
      </c>
      <c r="G165" s="8" t="e">
        <f>COUNTIFS(Sta!$B:$B,$A165,Sta!$F:$F,"&gt;0.5")/$C165</f>
        <v>#DIV/0!</v>
      </c>
      <c r="H165" s="11" t="e">
        <f>(COUNTIFS(Sta!$A:$A,$A165,Sta!$F:$F,"&gt;1.5") + COUNTIFS(Sta!$B:$B,$A165,Sta!$F:$F,"&gt;1.5"))/$D165</f>
        <v>#DIV/0!</v>
      </c>
      <c r="I165" s="8" t="e">
        <f>COUNTIFS(Sta!$A:$A,$A165,Sta!$F:$F,"&gt;1.5")/$B165</f>
        <v>#DIV/0!</v>
      </c>
      <c r="J165" s="8" t="e">
        <f>COUNTIFS(Sta!$B:$B,$A165,Sta!$F:$F,"&gt;1.5")/$C165</f>
        <v>#DIV/0!</v>
      </c>
      <c r="K165" s="11" t="e">
        <f>(COUNTIFS(Sta!$A:$A,$A165,Sta!$F:$F,"&gt;2.5") + COUNTIFS(Sta!$B:$B,$A165,Sta!$F:$F,"&gt;2.5"))/$D165</f>
        <v>#DIV/0!</v>
      </c>
      <c r="L165" s="8" t="e">
        <f>COUNTIFS(Sta!$A:$A,$A165,Sta!$F:$F,"&gt;2.5")/$B165</f>
        <v>#DIV/0!</v>
      </c>
      <c r="M165" s="8" t="e">
        <f>COUNTIFS(Sta!$B:$B,$A165,Sta!$F:$F,"&gt;2.5")/$C165</f>
        <v>#DIV/0!</v>
      </c>
      <c r="N165" s="11" t="e">
        <f>(COUNTIFS(Sta!$A:$A,$A165,Sta!$F:$F,"&gt;3.5") + COUNTIFS(Sta!$B:$B,$A165,Sta!$F:$F,"&gt;3.5"))/$D165</f>
        <v>#DIV/0!</v>
      </c>
      <c r="O165" s="8" t="e">
        <f>COUNTIFS(Sta!$A:$A,$A165,Sta!$F:$F,"&gt;3.5")/$B165</f>
        <v>#DIV/0!</v>
      </c>
      <c r="P165" s="8" t="e">
        <f>COUNTIFS(Sta!$B:$B,$A165,Sta!$F:$F,"&gt;3.5")/$C165</f>
        <v>#DIV/0!</v>
      </c>
      <c r="Q165" s="11" t="e">
        <f>(COUNTIFS(Sta!$A:$A,$A165,Sta!$D:$D,"&gt;0.5")  + COUNTIFS(Sta!$B:$B,$A165,Sta!$E:$E,"&gt;0.5"))/$D165</f>
        <v>#DIV/0!</v>
      </c>
      <c r="R165" s="8" t="e">
        <f>COUNTIFS(Sta!$A:$A,$A165,Sta!$D:$D,"&gt;0.5")/$B165</f>
        <v>#DIV/0!</v>
      </c>
      <c r="S165" s="8" t="e">
        <f>COUNTIFS(Sta!$B:$B,$A165,Sta!$E:$E,"&gt;0.5")/$C165</f>
        <v>#DIV/0!</v>
      </c>
      <c r="T165" s="11" t="e">
        <f>(COUNTIFS(Sta!$A:$A,$A165,Sta!$D:$D,"&gt;1.5")  + COUNTIFS(Sta!$B:$B,$A165,Sta!$E:$E,"&gt;1.5"))/$D165</f>
        <v>#DIV/0!</v>
      </c>
      <c r="U165" s="8" t="e">
        <f>COUNTIFS(Sta!$A:$A,$A165,Sta!$D:$D,"&gt;1.5")/$B165</f>
        <v>#DIV/0!</v>
      </c>
      <c r="V165" s="8" t="e">
        <f>COUNTIFS(Sta!$B:$B,$A165,Sta!$E:$E,"&gt;1.5")/$C165</f>
        <v>#DIV/0!</v>
      </c>
      <c r="W165" s="11" t="e">
        <f>(COUNTIFS(Sta!$A:$A,$A165,Sta!$E:E,"&gt;0.5") +COUNTIFS(Sta!$B:$B,$A165,Sta!$D:$D,"&gt;0.5"))/$D165</f>
        <v>#DIV/0!</v>
      </c>
      <c r="X165" s="8" t="e">
        <f>COUNTIFS(Sta!$A:$A,$A165,Sta!$E:$E,"&gt;0.5")/$B165</f>
        <v>#DIV/0!</v>
      </c>
      <c r="Y165" s="8" t="e">
        <f>COUNTIFS(Sta!$B:$B,$A165,Sta!$D:$D,"&gt;0.5")/$C165</f>
        <v>#DIV/0!</v>
      </c>
      <c r="Z165" s="11" t="e">
        <f>(COUNTIFS(Sta!$A:$A,$A165,Sta!$E:$E,"&gt;1.5")  + COUNTIFS(Sta!$B:$B,$A165,Sta!$D:$D,"&gt;1.5"))/$D165</f>
        <v>#DIV/0!</v>
      </c>
      <c r="AA165" s="8" t="e">
        <f>COUNTIFS(Sta!$A:$A,$A165,Sta!$E:$E,"&gt;1.5")/$B165</f>
        <v>#DIV/0!</v>
      </c>
      <c r="AB165" s="8" t="e">
        <f>COUNTIFS(Sta!$B:$B,$A165,Sta!$D:$D,"&gt;1.5")/$C165</f>
        <v>#DIV/0!</v>
      </c>
      <c r="AC165" s="11" t="e">
        <f>(COUNTIFS(Sta!$A:A,$A165,Sta!$G:$G,"y") + COUNTIFS(Sta!$B:B,$A165,Sta!$G:$G,"y"))/$D165</f>
        <v>#DIV/0!</v>
      </c>
      <c r="AD165" s="8" t="e">
        <f>COUNTIFS(Sta!$A:A,$A165,Sta!$G:$G,"y")/$B165</f>
        <v>#DIV/0!</v>
      </c>
      <c r="AE165" s="16" t="e">
        <f>COUNTIFS(Sta!$B:B,$A165,Sta!$G:$G,"y")/$C165</f>
        <v>#DIV/0!</v>
      </c>
    </row>
    <row r="166" spans="1:31" x14ac:dyDescent="0.3">
      <c r="A166" t="s">
        <v>410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1" t="e">
        <f>(COUNTIFS(Sta!$A:$A,$A166,Sta!$F:$F,"&gt;0.5") + COUNTIFS(Sta!$B:$B,$A166,Sta!$F:$F,"&gt;0.5"))/$D166</f>
        <v>#DIV/0!</v>
      </c>
      <c r="F166" s="8" t="e">
        <f>COUNTIFS(Sta!$A:$A,$A166,Sta!$F:$F,"&gt;0.5")/$B166</f>
        <v>#DIV/0!</v>
      </c>
      <c r="G166" s="8" t="e">
        <f>COUNTIFS(Sta!$B:$B,$A166,Sta!$F:$F,"&gt;0.5")/$C166</f>
        <v>#DIV/0!</v>
      </c>
      <c r="H166" s="11" t="e">
        <f>(COUNTIFS(Sta!$A:$A,$A166,Sta!$F:$F,"&gt;1.5") + COUNTIFS(Sta!$B:$B,$A166,Sta!$F:$F,"&gt;1.5"))/$D166</f>
        <v>#DIV/0!</v>
      </c>
      <c r="I166" s="8" t="e">
        <f>COUNTIFS(Sta!$A:$A,$A166,Sta!$F:$F,"&gt;1.5")/$B166</f>
        <v>#DIV/0!</v>
      </c>
      <c r="J166" s="8" t="e">
        <f>COUNTIFS(Sta!$B:$B,$A166,Sta!$F:$F,"&gt;1.5")/$C166</f>
        <v>#DIV/0!</v>
      </c>
      <c r="K166" s="11" t="e">
        <f>(COUNTIFS(Sta!$A:$A,$A166,Sta!$F:$F,"&gt;2.5") + COUNTIFS(Sta!$B:$B,$A166,Sta!$F:$F,"&gt;2.5"))/$D166</f>
        <v>#DIV/0!</v>
      </c>
      <c r="L166" s="8" t="e">
        <f>COUNTIFS(Sta!$A:$A,$A166,Sta!$F:$F,"&gt;2.5")/$B166</f>
        <v>#DIV/0!</v>
      </c>
      <c r="M166" s="8" t="e">
        <f>COUNTIFS(Sta!$B:$B,$A166,Sta!$F:$F,"&gt;2.5")/$C166</f>
        <v>#DIV/0!</v>
      </c>
      <c r="N166" s="11" t="e">
        <f>(COUNTIFS(Sta!$A:$A,$A166,Sta!$F:$F,"&gt;3.5") + COUNTIFS(Sta!$B:$B,$A166,Sta!$F:$F,"&gt;3.5"))/$D166</f>
        <v>#DIV/0!</v>
      </c>
      <c r="O166" s="8" t="e">
        <f>COUNTIFS(Sta!$A:$A,$A166,Sta!$F:$F,"&gt;3.5")/$B166</f>
        <v>#DIV/0!</v>
      </c>
      <c r="P166" s="8" t="e">
        <f>COUNTIFS(Sta!$B:$B,$A166,Sta!$F:$F,"&gt;3.5")/$C166</f>
        <v>#DIV/0!</v>
      </c>
      <c r="Q166" s="11" t="e">
        <f>(COUNTIFS(Sta!$A:$A,$A166,Sta!$D:$D,"&gt;0.5")  + COUNTIFS(Sta!$B:$B,$A166,Sta!$E:$E,"&gt;0.5"))/$D166</f>
        <v>#DIV/0!</v>
      </c>
      <c r="R166" s="8" t="e">
        <f>COUNTIFS(Sta!$A:$A,$A166,Sta!$D:$D,"&gt;0.5")/$B166</f>
        <v>#DIV/0!</v>
      </c>
      <c r="S166" s="8" t="e">
        <f>COUNTIFS(Sta!$B:$B,$A166,Sta!$E:$E,"&gt;0.5")/$C166</f>
        <v>#DIV/0!</v>
      </c>
      <c r="T166" s="11" t="e">
        <f>(COUNTIFS(Sta!$A:$A,$A166,Sta!$D:$D,"&gt;1.5")  + COUNTIFS(Sta!$B:$B,$A166,Sta!$E:$E,"&gt;1.5"))/$D166</f>
        <v>#DIV/0!</v>
      </c>
      <c r="U166" s="8" t="e">
        <f>COUNTIFS(Sta!$A:$A,$A166,Sta!$D:$D,"&gt;1.5")/$B166</f>
        <v>#DIV/0!</v>
      </c>
      <c r="V166" s="8" t="e">
        <f>COUNTIFS(Sta!$B:$B,$A166,Sta!$E:$E,"&gt;1.5")/$C166</f>
        <v>#DIV/0!</v>
      </c>
      <c r="W166" s="11" t="e">
        <f>(COUNTIFS(Sta!$A:$A,$A166,Sta!$E:E,"&gt;0.5") +COUNTIFS(Sta!$B:$B,$A166,Sta!$D:$D,"&gt;0.5"))/$D166</f>
        <v>#DIV/0!</v>
      </c>
      <c r="X166" s="8" t="e">
        <f>COUNTIFS(Sta!$A:$A,$A166,Sta!$E:$E,"&gt;0.5")/$B166</f>
        <v>#DIV/0!</v>
      </c>
      <c r="Y166" s="8" t="e">
        <f>COUNTIFS(Sta!$B:$B,$A166,Sta!$D:$D,"&gt;0.5")/$C166</f>
        <v>#DIV/0!</v>
      </c>
      <c r="Z166" s="11" t="e">
        <f>(COUNTIFS(Sta!$A:$A,$A166,Sta!$E:$E,"&gt;1.5")  + COUNTIFS(Sta!$B:$B,$A166,Sta!$D:$D,"&gt;1.5"))/$D166</f>
        <v>#DIV/0!</v>
      </c>
      <c r="AA166" s="8" t="e">
        <f>COUNTIFS(Sta!$A:$A,$A166,Sta!$E:$E,"&gt;1.5")/$B166</f>
        <v>#DIV/0!</v>
      </c>
      <c r="AB166" s="8" t="e">
        <f>COUNTIFS(Sta!$B:$B,$A166,Sta!$D:$D,"&gt;1.5")/$C166</f>
        <v>#DIV/0!</v>
      </c>
      <c r="AC166" s="11" t="e">
        <f>(COUNTIFS(Sta!$A:A,$A166,Sta!$G:$G,"y") + COUNTIFS(Sta!$B:B,$A166,Sta!$G:$G,"y"))/$D166</f>
        <v>#DIV/0!</v>
      </c>
      <c r="AD166" s="8" t="e">
        <f>COUNTIFS(Sta!$A:A,$A166,Sta!$G:$G,"y")/$B166</f>
        <v>#DIV/0!</v>
      </c>
      <c r="AE166" s="16" t="e">
        <f>COUNTIFS(Sta!$B:B,$A166,Sta!$G:$G,"y")/$C166</f>
        <v>#DIV/0!</v>
      </c>
    </row>
    <row r="167" spans="1:31" x14ac:dyDescent="0.3">
      <c r="A167" t="s">
        <v>649</v>
      </c>
      <c r="B167" s="9">
        <f>COUNTIF(Sta!A:A,A167)</f>
        <v>9</v>
      </c>
      <c r="C167" s="4">
        <f>COUNTIF(Sta!B:B,A167)</f>
        <v>9</v>
      </c>
      <c r="D167" s="4">
        <f t="shared" si="5"/>
        <v>18</v>
      </c>
      <c r="E167" s="11">
        <f>(COUNTIFS(Sta!$A:$A,$A167,Sta!$F:$F,"&gt;0.5") + COUNTIFS(Sta!$B:$B,$A167,Sta!$F:$F,"&gt;0.5"))/$D167</f>
        <v>0.88888888888888884</v>
      </c>
      <c r="F167" s="8">
        <f>COUNTIFS(Sta!$A:$A,$A167,Sta!$F:$F,"&gt;0.5")/$B167</f>
        <v>0.77777777777777779</v>
      </c>
      <c r="G167" s="8">
        <f>COUNTIFS(Sta!$B:$B,$A167,Sta!$F:$F,"&gt;0.5")/$C167</f>
        <v>1</v>
      </c>
      <c r="H167" s="11">
        <f>(COUNTIFS(Sta!$A:$A,$A167,Sta!$F:$F,"&gt;1.5") + COUNTIFS(Sta!$B:$B,$A167,Sta!$F:$F,"&gt;1.5"))/$D167</f>
        <v>0.77777777777777779</v>
      </c>
      <c r="I167" s="8">
        <f>COUNTIFS(Sta!$A:$A,$A167,Sta!$F:$F,"&gt;1.5")/$B167</f>
        <v>0.55555555555555558</v>
      </c>
      <c r="J167" s="8">
        <f>COUNTIFS(Sta!$B:$B,$A167,Sta!$F:$F,"&gt;1.5")/$C167</f>
        <v>1</v>
      </c>
      <c r="K167" s="11">
        <f>(COUNTIFS(Sta!$A:$A,$A167,Sta!$F:$F,"&gt;2.5") + COUNTIFS(Sta!$B:$B,$A167,Sta!$F:$F,"&gt;2.5"))/$D167</f>
        <v>0.5</v>
      </c>
      <c r="L167" s="8">
        <f>COUNTIFS(Sta!$A:$A,$A167,Sta!$F:$F,"&gt;2.5")/$B167</f>
        <v>0.33333333333333331</v>
      </c>
      <c r="M167" s="8">
        <f>COUNTIFS(Sta!$B:$B,$A167,Sta!$F:$F,"&gt;2.5")/$C167</f>
        <v>0.66666666666666663</v>
      </c>
      <c r="N167" s="11">
        <f>(COUNTIFS(Sta!$A:$A,$A167,Sta!$F:$F,"&gt;3.5") + COUNTIFS(Sta!$B:$B,$A167,Sta!$F:$F,"&gt;3.5"))/$D167</f>
        <v>0.27777777777777779</v>
      </c>
      <c r="O167" s="8">
        <f>COUNTIFS(Sta!$A:$A,$A167,Sta!$F:$F,"&gt;3.5")/$B167</f>
        <v>0.22222222222222221</v>
      </c>
      <c r="P167" s="8">
        <f>COUNTIFS(Sta!$B:$B,$A167,Sta!$F:$F,"&gt;3.5")/$C167</f>
        <v>0.33333333333333331</v>
      </c>
      <c r="Q167" s="11">
        <f>(COUNTIFS(Sta!$A:$A,$A167,Sta!$D:$D,"&gt;0.5")  + COUNTIFS(Sta!$B:$B,$A167,Sta!$E:$E,"&gt;0.5"))/$D167</f>
        <v>0.66666666666666663</v>
      </c>
      <c r="R167" s="8">
        <f>COUNTIFS(Sta!$A:$A,$A167,Sta!$D:$D,"&gt;0.5")/$B167</f>
        <v>0.66666666666666663</v>
      </c>
      <c r="S167" s="8">
        <f>COUNTIFS(Sta!$B:$B,$A167,Sta!$E:$E,"&gt;0.5")/$C167</f>
        <v>0.66666666666666663</v>
      </c>
      <c r="T167" s="11">
        <f>(COUNTIFS(Sta!$A:$A,$A167,Sta!$D:$D,"&gt;1.5")  + COUNTIFS(Sta!$B:$B,$A167,Sta!$E:$E,"&gt;1.5"))/$D167</f>
        <v>0.27777777777777779</v>
      </c>
      <c r="U167" s="8">
        <f>COUNTIFS(Sta!$A:$A,$A167,Sta!$D:$D,"&gt;1.5")/$B167</f>
        <v>0.33333333333333331</v>
      </c>
      <c r="V167" s="8">
        <f>COUNTIFS(Sta!$B:$B,$A167,Sta!$E:$E,"&gt;1.5")/$C167</f>
        <v>0.22222222222222221</v>
      </c>
      <c r="W167" s="11">
        <f>(COUNTIFS(Sta!$A:$A,$A167,Sta!$E:E,"&gt;0.5") +COUNTIFS(Sta!$B:$B,$A167,Sta!$D:$D,"&gt;0.5"))/$D167</f>
        <v>0.83333333333333337</v>
      </c>
      <c r="X167" s="8">
        <f>COUNTIFS(Sta!$A:$A,$A167,Sta!$E:$E,"&gt;0.5")/$B167</f>
        <v>0.66666666666666663</v>
      </c>
      <c r="Y167" s="8">
        <f>COUNTIFS(Sta!$B:$B,$A167,Sta!$D:$D,"&gt;0.5")/$C167</f>
        <v>1</v>
      </c>
      <c r="Z167" s="11">
        <f>(COUNTIFS(Sta!$A:$A,$A167,Sta!$E:$E,"&gt;1.5")  + COUNTIFS(Sta!$B:$B,$A167,Sta!$D:$D,"&gt;1.5"))/$D167</f>
        <v>0.44444444444444442</v>
      </c>
      <c r="AA167" s="8">
        <f>COUNTIFS(Sta!$A:$A,$A167,Sta!$E:$E,"&gt;1.5")/$B167</f>
        <v>0.1111111111111111</v>
      </c>
      <c r="AB167" s="8">
        <f>COUNTIFS(Sta!$B:$B,$A167,Sta!$D:$D,"&gt;1.5")/$C167</f>
        <v>0.77777777777777779</v>
      </c>
      <c r="AC167" s="11">
        <f>(COUNTIFS(Sta!$A:A,$A167,Sta!$G:$G,"y") + COUNTIFS(Sta!$B:B,$A167,Sta!$G:$G,"y"))/$D167</f>
        <v>0.61111111111111116</v>
      </c>
      <c r="AD167" s="8">
        <f>COUNTIFS(Sta!$A:A,$A167,Sta!$G:$G,"y")/$B167</f>
        <v>0.55555555555555558</v>
      </c>
      <c r="AE167" s="16">
        <f>COUNTIFS(Sta!$B:B,$A167,Sta!$G:$G,"y")/$C167</f>
        <v>0.66666666666666663</v>
      </c>
    </row>
    <row r="168" spans="1:31" x14ac:dyDescent="0.3">
      <c r="A168" t="s">
        <v>164</v>
      </c>
      <c r="B168" s="9">
        <f>COUNTIF(Sta!A:A,A168)</f>
        <v>1</v>
      </c>
      <c r="C168" s="4">
        <f>COUNTIF(Sta!B:B,A168)</f>
        <v>1</v>
      </c>
      <c r="D168" s="4">
        <f t="shared" si="5"/>
        <v>2</v>
      </c>
      <c r="E168" s="11">
        <f>(COUNTIFS(Sta!$A:$A,$A168,Sta!$F:$F,"&gt;0.5") + COUNTIFS(Sta!$B:$B,$A168,Sta!$F:$F,"&gt;0.5"))/$D168</f>
        <v>1</v>
      </c>
      <c r="F168" s="8">
        <f>COUNTIFS(Sta!$A:$A,$A168,Sta!$F:$F,"&gt;0.5")/$B168</f>
        <v>1</v>
      </c>
      <c r="G168" s="8">
        <f>COUNTIFS(Sta!$B:$B,$A168,Sta!$F:$F,"&gt;0.5")/$C168</f>
        <v>1</v>
      </c>
      <c r="H168" s="11">
        <f>(COUNTIFS(Sta!$A:$A,$A168,Sta!$F:$F,"&gt;1.5") + COUNTIFS(Sta!$B:$B,$A168,Sta!$F:$F,"&gt;1.5"))/$D168</f>
        <v>0.5</v>
      </c>
      <c r="I168" s="8">
        <f>COUNTIFS(Sta!$A:$A,$A168,Sta!$F:$F,"&gt;1.5")/$B168</f>
        <v>0</v>
      </c>
      <c r="J168" s="8">
        <f>COUNTIFS(Sta!$B:$B,$A168,Sta!$F:$F,"&gt;1.5")/$C168</f>
        <v>1</v>
      </c>
      <c r="K168" s="11">
        <f>(COUNTIFS(Sta!$A:$A,$A168,Sta!$F:$F,"&gt;2.5") + COUNTIFS(Sta!$B:$B,$A168,Sta!$F:$F,"&gt;2.5"))/$D168</f>
        <v>0.5</v>
      </c>
      <c r="L168" s="8">
        <f>COUNTIFS(Sta!$A:$A,$A168,Sta!$F:$F,"&gt;2.5")/$B168</f>
        <v>0</v>
      </c>
      <c r="M168" s="8">
        <f>COUNTIFS(Sta!$B:$B,$A168,Sta!$F:$F,"&gt;2.5")/$C168</f>
        <v>1</v>
      </c>
      <c r="N168" s="11">
        <f>(COUNTIFS(Sta!$A:$A,$A168,Sta!$F:$F,"&gt;3.5") + COUNTIFS(Sta!$B:$B,$A168,Sta!$F:$F,"&gt;3.5"))/$D168</f>
        <v>0.5</v>
      </c>
      <c r="O168" s="8">
        <f>COUNTIFS(Sta!$A:$A,$A168,Sta!$F:$F,"&gt;3.5")/$B168</f>
        <v>0</v>
      </c>
      <c r="P168" s="8">
        <f>COUNTIFS(Sta!$B:$B,$A168,Sta!$F:$F,"&gt;3.5")/$C168</f>
        <v>1</v>
      </c>
      <c r="Q168" s="11">
        <f>(COUNTIFS(Sta!$A:$A,$A168,Sta!$D:$D,"&gt;0.5")  + COUNTIFS(Sta!$B:$B,$A168,Sta!$E:$E,"&gt;0.5"))/$D168</f>
        <v>0</v>
      </c>
      <c r="R168" s="8">
        <f>COUNTIFS(Sta!$A:$A,$A168,Sta!$D:$D,"&gt;0.5")/$B168</f>
        <v>0</v>
      </c>
      <c r="S168" s="8">
        <f>COUNTIFS(Sta!$B:$B,$A168,Sta!$E:$E,"&gt;0.5")/$C168</f>
        <v>0</v>
      </c>
      <c r="T168" s="11">
        <f>(COUNTIFS(Sta!$A:$A,$A168,Sta!$D:$D,"&gt;1.5")  + COUNTIFS(Sta!$B:$B,$A168,Sta!$E:$E,"&gt;1.5"))/$D168</f>
        <v>0</v>
      </c>
      <c r="U168" s="8">
        <f>COUNTIFS(Sta!$A:$A,$A168,Sta!$D:$D,"&gt;1.5")/$B168</f>
        <v>0</v>
      </c>
      <c r="V168" s="8">
        <f>COUNTIFS(Sta!$B:$B,$A168,Sta!$E:$E,"&gt;1.5")/$C168</f>
        <v>0</v>
      </c>
      <c r="W168" s="11">
        <f>(COUNTIFS(Sta!$A:$A,$A168,Sta!$E:E,"&gt;0.5") +COUNTIFS(Sta!$B:$B,$A168,Sta!$D:$D,"&gt;0.5"))/$D168</f>
        <v>1</v>
      </c>
      <c r="X168" s="8">
        <f>COUNTIFS(Sta!$A:$A,$A168,Sta!$E:$E,"&gt;0.5")/$B168</f>
        <v>1</v>
      </c>
      <c r="Y168" s="8">
        <f>COUNTIFS(Sta!$B:$B,$A168,Sta!$D:$D,"&gt;0.5")/$C168</f>
        <v>1</v>
      </c>
      <c r="Z168" s="11">
        <f>(COUNTIFS(Sta!$A:$A,$A168,Sta!$E:$E,"&gt;1.5")  + COUNTIFS(Sta!$B:$B,$A168,Sta!$D:$D,"&gt;1.5"))/$D168</f>
        <v>0.5</v>
      </c>
      <c r="AA168" s="8">
        <f>COUNTIFS(Sta!$A:$A,$A168,Sta!$E:$E,"&gt;1.5")/$B168</f>
        <v>0</v>
      </c>
      <c r="AB168" s="8">
        <f>COUNTIFS(Sta!$B:$B,$A168,Sta!$D:$D,"&gt;1.5")/$C168</f>
        <v>1</v>
      </c>
      <c r="AC168" s="11">
        <f>(COUNTIFS(Sta!$A:A,$A168,Sta!$G:$G,"y") + COUNTIFS(Sta!$B:B,$A168,Sta!$G:$G,"y"))/$D168</f>
        <v>0</v>
      </c>
      <c r="AD168" s="8">
        <f>COUNTIFS(Sta!$A:A,$A168,Sta!$G:$G,"y")/$B168</f>
        <v>0</v>
      </c>
      <c r="AE168" s="16">
        <f>COUNTIFS(Sta!$B:B,$A168,Sta!$G:$G,"y")/$C168</f>
        <v>0</v>
      </c>
    </row>
    <row r="169" spans="1:31" x14ac:dyDescent="0.3">
      <c r="A169" t="s">
        <v>101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1" t="e">
        <f>(COUNTIFS(Sta!$A:$A,$A169,Sta!$F:$F,"&gt;0.5") + COUNTIFS(Sta!$B:$B,$A169,Sta!$F:$F,"&gt;0.5"))/$D169</f>
        <v>#DIV/0!</v>
      </c>
      <c r="F169" s="8" t="e">
        <f>COUNTIFS(Sta!$A:$A,$A169,Sta!$F:$F,"&gt;0.5")/$B169</f>
        <v>#DIV/0!</v>
      </c>
      <c r="G169" s="8" t="e">
        <f>COUNTIFS(Sta!$B:$B,$A169,Sta!$F:$F,"&gt;0.5")/$C169</f>
        <v>#DIV/0!</v>
      </c>
      <c r="H169" s="11" t="e">
        <f>(COUNTIFS(Sta!$A:$A,$A169,Sta!$F:$F,"&gt;1.5") + COUNTIFS(Sta!$B:$B,$A169,Sta!$F:$F,"&gt;1.5"))/$D169</f>
        <v>#DIV/0!</v>
      </c>
      <c r="I169" s="8" t="e">
        <f>COUNTIFS(Sta!$A:$A,$A169,Sta!$F:$F,"&gt;1.5")/$B169</f>
        <v>#DIV/0!</v>
      </c>
      <c r="J169" s="8" t="e">
        <f>COUNTIFS(Sta!$B:$B,$A169,Sta!$F:$F,"&gt;1.5")/$C169</f>
        <v>#DIV/0!</v>
      </c>
      <c r="K169" s="11" t="e">
        <f>(COUNTIFS(Sta!$A:$A,$A169,Sta!$F:$F,"&gt;2.5") + COUNTIFS(Sta!$B:$B,$A169,Sta!$F:$F,"&gt;2.5"))/$D169</f>
        <v>#DIV/0!</v>
      </c>
      <c r="L169" s="8" t="e">
        <f>COUNTIFS(Sta!$A:$A,$A169,Sta!$F:$F,"&gt;2.5")/$B169</f>
        <v>#DIV/0!</v>
      </c>
      <c r="M169" s="8" t="e">
        <f>COUNTIFS(Sta!$B:$B,$A169,Sta!$F:$F,"&gt;2.5")/$C169</f>
        <v>#DIV/0!</v>
      </c>
      <c r="N169" s="11" t="e">
        <f>(COUNTIFS(Sta!$A:$A,$A169,Sta!$F:$F,"&gt;3.5") + COUNTIFS(Sta!$B:$B,$A169,Sta!$F:$F,"&gt;3.5"))/$D169</f>
        <v>#DIV/0!</v>
      </c>
      <c r="O169" s="8" t="e">
        <f>COUNTIFS(Sta!$A:$A,$A169,Sta!$F:$F,"&gt;3.5")/$B169</f>
        <v>#DIV/0!</v>
      </c>
      <c r="P169" s="8" t="e">
        <f>COUNTIFS(Sta!$B:$B,$A169,Sta!$F:$F,"&gt;3.5")/$C169</f>
        <v>#DIV/0!</v>
      </c>
      <c r="Q169" s="11" t="e">
        <f>(COUNTIFS(Sta!$A:$A,$A169,Sta!$D:$D,"&gt;0.5")  + COUNTIFS(Sta!$B:$B,$A169,Sta!$E:$E,"&gt;0.5"))/$D169</f>
        <v>#DIV/0!</v>
      </c>
      <c r="R169" s="8" t="e">
        <f>COUNTIFS(Sta!$A:$A,$A169,Sta!$D:$D,"&gt;0.5")/$B169</f>
        <v>#DIV/0!</v>
      </c>
      <c r="S169" s="8" t="e">
        <f>COUNTIFS(Sta!$B:$B,$A169,Sta!$E:$E,"&gt;0.5")/$C169</f>
        <v>#DIV/0!</v>
      </c>
      <c r="T169" s="11" t="e">
        <f>(COUNTIFS(Sta!$A:$A,$A169,Sta!$D:$D,"&gt;1.5")  + COUNTIFS(Sta!$B:$B,$A169,Sta!$E:$E,"&gt;1.5"))/$D169</f>
        <v>#DIV/0!</v>
      </c>
      <c r="U169" s="8" t="e">
        <f>COUNTIFS(Sta!$A:$A,$A169,Sta!$D:$D,"&gt;1.5")/$B169</f>
        <v>#DIV/0!</v>
      </c>
      <c r="V169" s="8" t="e">
        <f>COUNTIFS(Sta!$B:$B,$A169,Sta!$E:$E,"&gt;1.5")/$C169</f>
        <v>#DIV/0!</v>
      </c>
      <c r="W169" s="11" t="e">
        <f>(COUNTIFS(Sta!$A:$A,$A169,Sta!$E:E,"&gt;0.5") +COUNTIFS(Sta!$B:$B,$A169,Sta!$D:$D,"&gt;0.5"))/$D169</f>
        <v>#DIV/0!</v>
      </c>
      <c r="X169" s="8" t="e">
        <f>COUNTIFS(Sta!$A:$A,$A169,Sta!$E:$E,"&gt;0.5")/$B169</f>
        <v>#DIV/0!</v>
      </c>
      <c r="Y169" s="8" t="e">
        <f>COUNTIFS(Sta!$B:$B,$A169,Sta!$D:$D,"&gt;0.5")/$C169</f>
        <v>#DIV/0!</v>
      </c>
      <c r="Z169" s="11" t="e">
        <f>(COUNTIFS(Sta!$A:$A,$A169,Sta!$E:$E,"&gt;1.5")  + COUNTIFS(Sta!$B:$B,$A169,Sta!$D:$D,"&gt;1.5"))/$D169</f>
        <v>#DIV/0!</v>
      </c>
      <c r="AA169" s="8" t="e">
        <f>COUNTIFS(Sta!$A:$A,$A169,Sta!$E:$E,"&gt;1.5")/$B169</f>
        <v>#DIV/0!</v>
      </c>
      <c r="AB169" s="8" t="e">
        <f>COUNTIFS(Sta!$B:$B,$A169,Sta!$D:$D,"&gt;1.5")/$C169</f>
        <v>#DIV/0!</v>
      </c>
      <c r="AC169" s="11" t="e">
        <f>(COUNTIFS(Sta!$A:A,$A169,Sta!$G:$G,"y") + COUNTIFS(Sta!$B:B,$A169,Sta!$G:$G,"y"))/$D169</f>
        <v>#DIV/0!</v>
      </c>
      <c r="AD169" s="8" t="e">
        <f>COUNTIFS(Sta!$A:A,$A169,Sta!$G:$G,"y")/$B169</f>
        <v>#DIV/0!</v>
      </c>
      <c r="AE169" s="16" t="e">
        <f>COUNTIFS(Sta!$B:B,$A169,Sta!$G:$G,"y")/$C169</f>
        <v>#DIV/0!</v>
      </c>
    </row>
    <row r="170" spans="1:31" x14ac:dyDescent="0.3">
      <c r="A170" t="s">
        <v>332</v>
      </c>
      <c r="B170" s="9">
        <f>COUNTIF(Sta!A:A,A170)</f>
        <v>1</v>
      </c>
      <c r="C170" s="4">
        <f>COUNTIF(Sta!B:B,A170)</f>
        <v>1</v>
      </c>
      <c r="D170" s="4">
        <f t="shared" si="5"/>
        <v>2</v>
      </c>
      <c r="E170" s="11">
        <f>(COUNTIFS(Sta!$A:$A,$A170,Sta!$F:$F,"&gt;0.5") + COUNTIFS(Sta!$B:$B,$A170,Sta!$F:$F,"&gt;0.5"))/$D170</f>
        <v>1</v>
      </c>
      <c r="F170" s="8">
        <f>COUNTIFS(Sta!$A:$A,$A170,Sta!$F:$F,"&gt;0.5")/$B170</f>
        <v>1</v>
      </c>
      <c r="G170" s="8">
        <f>COUNTIFS(Sta!$B:$B,$A170,Sta!$F:$F,"&gt;0.5")/$C170</f>
        <v>1</v>
      </c>
      <c r="H170" s="11">
        <f>(COUNTIFS(Sta!$A:$A,$A170,Sta!$F:$F,"&gt;1.5") + COUNTIFS(Sta!$B:$B,$A170,Sta!$F:$F,"&gt;1.5"))/$D170</f>
        <v>1</v>
      </c>
      <c r="I170" s="8">
        <f>COUNTIFS(Sta!$A:$A,$A170,Sta!$F:$F,"&gt;1.5")/$B170</f>
        <v>1</v>
      </c>
      <c r="J170" s="8">
        <f>COUNTIFS(Sta!$B:$B,$A170,Sta!$F:$F,"&gt;1.5")/$C170</f>
        <v>1</v>
      </c>
      <c r="K170" s="11">
        <f>(COUNTIFS(Sta!$A:$A,$A170,Sta!$F:$F,"&gt;2.5") + COUNTIFS(Sta!$B:$B,$A170,Sta!$F:$F,"&gt;2.5"))/$D170</f>
        <v>0.5</v>
      </c>
      <c r="L170" s="8">
        <f>COUNTIFS(Sta!$A:$A,$A170,Sta!$F:$F,"&gt;2.5")/$B170</f>
        <v>1</v>
      </c>
      <c r="M170" s="8">
        <f>COUNTIFS(Sta!$B:$B,$A170,Sta!$F:$F,"&gt;2.5")/$C170</f>
        <v>0</v>
      </c>
      <c r="N170" s="11">
        <f>(COUNTIFS(Sta!$A:$A,$A170,Sta!$F:$F,"&gt;3.5") + COUNTIFS(Sta!$B:$B,$A170,Sta!$F:$F,"&gt;3.5"))/$D170</f>
        <v>0.5</v>
      </c>
      <c r="O170" s="8">
        <f>COUNTIFS(Sta!$A:$A,$A170,Sta!$F:$F,"&gt;3.5")/$B170</f>
        <v>1</v>
      </c>
      <c r="P170" s="8">
        <f>COUNTIFS(Sta!$B:$B,$A170,Sta!$F:$F,"&gt;3.5")/$C170</f>
        <v>0</v>
      </c>
      <c r="Q170" s="11">
        <f>(COUNTIFS(Sta!$A:$A,$A170,Sta!$D:$D,"&gt;0.5")  + COUNTIFS(Sta!$B:$B,$A170,Sta!$E:$E,"&gt;0.5"))/$D170</f>
        <v>1</v>
      </c>
      <c r="R170" s="8">
        <f>COUNTIFS(Sta!$A:$A,$A170,Sta!$D:$D,"&gt;0.5")/$B170</f>
        <v>1</v>
      </c>
      <c r="S170" s="8">
        <f>COUNTIFS(Sta!$B:$B,$A170,Sta!$E:$E,"&gt;0.5")/$C170</f>
        <v>1</v>
      </c>
      <c r="T170" s="11">
        <f>(COUNTIFS(Sta!$A:$A,$A170,Sta!$D:$D,"&gt;1.5")  + COUNTIFS(Sta!$B:$B,$A170,Sta!$E:$E,"&gt;1.5"))/$D170</f>
        <v>1</v>
      </c>
      <c r="U170" s="8">
        <f>COUNTIFS(Sta!$A:$A,$A170,Sta!$D:$D,"&gt;1.5")/$B170</f>
        <v>1</v>
      </c>
      <c r="V170" s="8">
        <f>COUNTIFS(Sta!$B:$B,$A170,Sta!$E:$E,"&gt;1.5")/$C170</f>
        <v>1</v>
      </c>
      <c r="W170" s="11">
        <f>(COUNTIFS(Sta!$A:$A,$A170,Sta!$E:E,"&gt;0.5") +COUNTIFS(Sta!$B:$B,$A170,Sta!$D:$D,"&gt;0.5"))/$D170</f>
        <v>0.5</v>
      </c>
      <c r="X170" s="8">
        <f>COUNTIFS(Sta!$A:$A,$A170,Sta!$E:$E,"&gt;0.5")/$B170</f>
        <v>1</v>
      </c>
      <c r="Y170" s="8">
        <f>COUNTIFS(Sta!$B:$B,$A170,Sta!$D:$D,"&gt;0.5")/$C170</f>
        <v>0</v>
      </c>
      <c r="Z170" s="11">
        <f>(COUNTIFS(Sta!$A:$A,$A170,Sta!$E:$E,"&gt;1.5")  + COUNTIFS(Sta!$B:$B,$A170,Sta!$D:$D,"&gt;1.5"))/$D170</f>
        <v>0.5</v>
      </c>
      <c r="AA170" s="8">
        <f>COUNTIFS(Sta!$A:$A,$A170,Sta!$E:$E,"&gt;1.5")/$B170</f>
        <v>1</v>
      </c>
      <c r="AB170" s="8">
        <f>COUNTIFS(Sta!$B:$B,$A170,Sta!$D:$D,"&gt;1.5")/$C170</f>
        <v>0</v>
      </c>
      <c r="AC170" s="11">
        <f>(COUNTIFS(Sta!$A:A,$A170,Sta!$G:$G,"y") + COUNTIFS(Sta!$B:B,$A170,Sta!$G:$G,"y"))/$D170</f>
        <v>0.5</v>
      </c>
      <c r="AD170" s="8">
        <f>COUNTIFS(Sta!$A:A,$A170,Sta!$G:$G,"y")/$B170</f>
        <v>1</v>
      </c>
      <c r="AE170" s="16">
        <f>COUNTIFS(Sta!$B:B,$A170,Sta!$G:$G,"y")/$C170</f>
        <v>0</v>
      </c>
    </row>
    <row r="171" spans="1:31" x14ac:dyDescent="0.3">
      <c r="A171" t="s">
        <v>517</v>
      </c>
      <c r="B171" s="9">
        <f>COUNTIF(Sta!A:A,A171)</f>
        <v>2</v>
      </c>
      <c r="C171" s="4">
        <f>COUNTIF(Sta!B:B,A171)</f>
        <v>2</v>
      </c>
      <c r="D171" s="4">
        <f t="shared" si="5"/>
        <v>4</v>
      </c>
      <c r="E171" s="11">
        <f>(COUNTIFS(Sta!$A:$A,$A171,Sta!$F:$F,"&gt;0.5") + COUNTIFS(Sta!$B:$B,$A171,Sta!$F:$F,"&gt;0.5"))/$D171</f>
        <v>1</v>
      </c>
      <c r="F171" s="8">
        <f>COUNTIFS(Sta!$A:$A,$A171,Sta!$F:$F,"&gt;0.5")/$B171</f>
        <v>1</v>
      </c>
      <c r="G171" s="8">
        <f>COUNTIFS(Sta!$B:$B,$A171,Sta!$F:$F,"&gt;0.5")/$C171</f>
        <v>1</v>
      </c>
      <c r="H171" s="11">
        <f>(COUNTIFS(Sta!$A:$A,$A171,Sta!$F:$F,"&gt;1.5") + COUNTIFS(Sta!$B:$B,$A171,Sta!$F:$F,"&gt;1.5"))/$D171</f>
        <v>0.5</v>
      </c>
      <c r="I171" s="8">
        <f>COUNTIFS(Sta!$A:$A,$A171,Sta!$F:$F,"&gt;1.5")/$B171</f>
        <v>0.5</v>
      </c>
      <c r="J171" s="8">
        <f>COUNTIFS(Sta!$B:$B,$A171,Sta!$F:$F,"&gt;1.5")/$C171</f>
        <v>0.5</v>
      </c>
      <c r="K171" s="11">
        <f>(COUNTIFS(Sta!$A:$A,$A171,Sta!$F:$F,"&gt;2.5") + COUNTIFS(Sta!$B:$B,$A171,Sta!$F:$F,"&gt;2.5"))/$D171</f>
        <v>0</v>
      </c>
      <c r="L171" s="8">
        <f>COUNTIFS(Sta!$A:$A,$A171,Sta!$F:$F,"&gt;2.5")/$B171</f>
        <v>0</v>
      </c>
      <c r="M171" s="8">
        <f>COUNTIFS(Sta!$B:$B,$A171,Sta!$F:$F,"&gt;2.5")/$C171</f>
        <v>0</v>
      </c>
      <c r="N171" s="11">
        <f>(COUNTIFS(Sta!$A:$A,$A171,Sta!$F:$F,"&gt;3.5") + COUNTIFS(Sta!$B:$B,$A171,Sta!$F:$F,"&gt;3.5"))/$D171</f>
        <v>0</v>
      </c>
      <c r="O171" s="8">
        <f>COUNTIFS(Sta!$A:$A,$A171,Sta!$F:$F,"&gt;3.5")/$B171</f>
        <v>0</v>
      </c>
      <c r="P171" s="8">
        <f>COUNTIFS(Sta!$B:$B,$A171,Sta!$F:$F,"&gt;3.5")/$C171</f>
        <v>0</v>
      </c>
      <c r="Q171" s="11">
        <f>(COUNTIFS(Sta!$A:$A,$A171,Sta!$D:$D,"&gt;0.5")  + COUNTIFS(Sta!$B:$B,$A171,Sta!$E:$E,"&gt;0.5"))/$D171</f>
        <v>0.25</v>
      </c>
      <c r="R171" s="8">
        <f>COUNTIFS(Sta!$A:$A,$A171,Sta!$D:$D,"&gt;0.5")/$B171</f>
        <v>0.5</v>
      </c>
      <c r="S171" s="8">
        <f>COUNTIFS(Sta!$B:$B,$A171,Sta!$E:$E,"&gt;0.5")/$C171</f>
        <v>0</v>
      </c>
      <c r="T171" s="11">
        <f>(COUNTIFS(Sta!$A:$A,$A171,Sta!$D:$D,"&gt;1.5")  + COUNTIFS(Sta!$B:$B,$A171,Sta!$E:$E,"&gt;1.5"))/$D171</f>
        <v>0</v>
      </c>
      <c r="U171" s="8">
        <f>COUNTIFS(Sta!$A:$A,$A171,Sta!$D:$D,"&gt;1.5")/$B171</f>
        <v>0</v>
      </c>
      <c r="V171" s="8">
        <f>COUNTIFS(Sta!$B:$B,$A171,Sta!$E:$E,"&gt;1.5")/$C171</f>
        <v>0</v>
      </c>
      <c r="W171" s="11">
        <f>(COUNTIFS(Sta!$A:$A,$A171,Sta!$E:E,"&gt;0.5") +COUNTIFS(Sta!$B:$B,$A171,Sta!$D:$D,"&gt;0.5"))/$D171</f>
        <v>1</v>
      </c>
      <c r="X171" s="8">
        <f>COUNTIFS(Sta!$A:$A,$A171,Sta!$E:$E,"&gt;0.5")/$B171</f>
        <v>1</v>
      </c>
      <c r="Y171" s="8">
        <f>COUNTIFS(Sta!$B:$B,$A171,Sta!$D:$D,"&gt;0.5")/$C171</f>
        <v>1</v>
      </c>
      <c r="Z171" s="11">
        <f>(COUNTIFS(Sta!$A:$A,$A171,Sta!$E:$E,"&gt;1.5")  + COUNTIFS(Sta!$B:$B,$A171,Sta!$D:$D,"&gt;1.5"))/$D171</f>
        <v>0.25</v>
      </c>
      <c r="AA171" s="8">
        <f>COUNTIFS(Sta!$A:$A,$A171,Sta!$E:$E,"&gt;1.5")/$B171</f>
        <v>0</v>
      </c>
      <c r="AB171" s="8">
        <f>COUNTIFS(Sta!$B:$B,$A171,Sta!$D:$D,"&gt;1.5")/$C171</f>
        <v>0.5</v>
      </c>
      <c r="AC171" s="11">
        <f>(COUNTIFS(Sta!$A:A,$A171,Sta!$G:$G,"y") + COUNTIFS(Sta!$B:B,$A171,Sta!$G:$G,"y"))/$D171</f>
        <v>0.25</v>
      </c>
      <c r="AD171" s="8">
        <f>COUNTIFS(Sta!$A:A,$A171,Sta!$G:$G,"y")/$B171</f>
        <v>0.5</v>
      </c>
      <c r="AE171" s="16">
        <f>COUNTIFS(Sta!$B:B,$A171,Sta!$G:$G,"y")/$C171</f>
        <v>0</v>
      </c>
    </row>
    <row r="172" spans="1:31" x14ac:dyDescent="0.3">
      <c r="A172" t="s">
        <v>299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1" t="e">
        <f>(COUNTIFS(Sta!$A:$A,$A172,Sta!$F:$F,"&gt;0.5") + COUNTIFS(Sta!$B:$B,$A172,Sta!$F:$F,"&gt;0.5"))/$D172</f>
        <v>#DIV/0!</v>
      </c>
      <c r="F172" s="8" t="e">
        <f>COUNTIFS(Sta!$A:$A,$A172,Sta!$F:$F,"&gt;0.5")/$B172</f>
        <v>#DIV/0!</v>
      </c>
      <c r="G172" s="8" t="e">
        <f>COUNTIFS(Sta!$B:$B,$A172,Sta!$F:$F,"&gt;0.5")/$C172</f>
        <v>#DIV/0!</v>
      </c>
      <c r="H172" s="11" t="e">
        <f>(COUNTIFS(Sta!$A:$A,$A172,Sta!$F:$F,"&gt;1.5") + COUNTIFS(Sta!$B:$B,$A172,Sta!$F:$F,"&gt;1.5"))/$D172</f>
        <v>#DIV/0!</v>
      </c>
      <c r="I172" s="8" t="e">
        <f>COUNTIFS(Sta!$A:$A,$A172,Sta!$F:$F,"&gt;1.5")/$B172</f>
        <v>#DIV/0!</v>
      </c>
      <c r="J172" s="8" t="e">
        <f>COUNTIFS(Sta!$B:$B,$A172,Sta!$F:$F,"&gt;1.5")/$C172</f>
        <v>#DIV/0!</v>
      </c>
      <c r="K172" s="11" t="e">
        <f>(COUNTIFS(Sta!$A:$A,$A172,Sta!$F:$F,"&gt;2.5") + COUNTIFS(Sta!$B:$B,$A172,Sta!$F:$F,"&gt;2.5"))/$D172</f>
        <v>#DIV/0!</v>
      </c>
      <c r="L172" s="8" t="e">
        <f>COUNTIFS(Sta!$A:$A,$A172,Sta!$F:$F,"&gt;2.5")/$B172</f>
        <v>#DIV/0!</v>
      </c>
      <c r="M172" s="8" t="e">
        <f>COUNTIFS(Sta!$B:$B,$A172,Sta!$F:$F,"&gt;2.5")/$C172</f>
        <v>#DIV/0!</v>
      </c>
      <c r="N172" s="11" t="e">
        <f>(COUNTIFS(Sta!$A:$A,$A172,Sta!$F:$F,"&gt;3.5") + COUNTIFS(Sta!$B:$B,$A172,Sta!$F:$F,"&gt;3.5"))/$D172</f>
        <v>#DIV/0!</v>
      </c>
      <c r="O172" s="8" t="e">
        <f>COUNTIFS(Sta!$A:$A,$A172,Sta!$F:$F,"&gt;3.5")/$B172</f>
        <v>#DIV/0!</v>
      </c>
      <c r="P172" s="8" t="e">
        <f>COUNTIFS(Sta!$B:$B,$A172,Sta!$F:$F,"&gt;3.5")/$C172</f>
        <v>#DIV/0!</v>
      </c>
      <c r="Q172" s="11" t="e">
        <f>(COUNTIFS(Sta!$A:$A,$A172,Sta!$D:$D,"&gt;0.5")  + COUNTIFS(Sta!$B:$B,$A172,Sta!$E:$E,"&gt;0.5"))/$D172</f>
        <v>#DIV/0!</v>
      </c>
      <c r="R172" s="8" t="e">
        <f>COUNTIFS(Sta!$A:$A,$A172,Sta!$D:$D,"&gt;0.5")/$B172</f>
        <v>#DIV/0!</v>
      </c>
      <c r="S172" s="8" t="e">
        <f>COUNTIFS(Sta!$B:$B,$A172,Sta!$E:$E,"&gt;0.5")/$C172</f>
        <v>#DIV/0!</v>
      </c>
      <c r="T172" s="11" t="e">
        <f>(COUNTIFS(Sta!$A:$A,$A172,Sta!$D:$D,"&gt;1.5")  + COUNTIFS(Sta!$B:$B,$A172,Sta!$E:$E,"&gt;1.5"))/$D172</f>
        <v>#DIV/0!</v>
      </c>
      <c r="U172" s="8" t="e">
        <f>COUNTIFS(Sta!$A:$A,$A172,Sta!$D:$D,"&gt;1.5")/$B172</f>
        <v>#DIV/0!</v>
      </c>
      <c r="V172" s="8" t="e">
        <f>COUNTIFS(Sta!$B:$B,$A172,Sta!$E:$E,"&gt;1.5")/$C172</f>
        <v>#DIV/0!</v>
      </c>
      <c r="W172" s="11" t="e">
        <f>(COUNTIFS(Sta!$A:$A,$A172,Sta!$E:E,"&gt;0.5") +COUNTIFS(Sta!$B:$B,$A172,Sta!$D:$D,"&gt;0.5"))/$D172</f>
        <v>#DIV/0!</v>
      </c>
      <c r="X172" s="8" t="e">
        <f>COUNTIFS(Sta!$A:$A,$A172,Sta!$E:$E,"&gt;0.5")/$B172</f>
        <v>#DIV/0!</v>
      </c>
      <c r="Y172" s="8" t="e">
        <f>COUNTIFS(Sta!$B:$B,$A172,Sta!$D:$D,"&gt;0.5")/$C172</f>
        <v>#DIV/0!</v>
      </c>
      <c r="Z172" s="11" t="e">
        <f>(COUNTIFS(Sta!$A:$A,$A172,Sta!$E:$E,"&gt;1.5")  + COUNTIFS(Sta!$B:$B,$A172,Sta!$D:$D,"&gt;1.5"))/$D172</f>
        <v>#DIV/0!</v>
      </c>
      <c r="AA172" s="8" t="e">
        <f>COUNTIFS(Sta!$A:$A,$A172,Sta!$E:$E,"&gt;1.5")/$B172</f>
        <v>#DIV/0!</v>
      </c>
      <c r="AB172" s="8" t="e">
        <f>COUNTIFS(Sta!$B:$B,$A172,Sta!$D:$D,"&gt;1.5")/$C172</f>
        <v>#DIV/0!</v>
      </c>
      <c r="AC172" s="11" t="e">
        <f>(COUNTIFS(Sta!$A:A,$A172,Sta!$G:$G,"y") + COUNTIFS(Sta!$B:B,$A172,Sta!$G:$G,"y"))/$D172</f>
        <v>#DIV/0!</v>
      </c>
      <c r="AD172" s="8" t="e">
        <f>COUNTIFS(Sta!$A:A,$A172,Sta!$G:$G,"y")/$B172</f>
        <v>#DIV/0!</v>
      </c>
      <c r="AE172" s="16" t="e">
        <f>COUNTIFS(Sta!$B:B,$A172,Sta!$G:$G,"y")/$C172</f>
        <v>#DIV/0!</v>
      </c>
    </row>
    <row r="173" spans="1:31" x14ac:dyDescent="0.3">
      <c r="A173" t="s">
        <v>377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1" t="e">
        <f>(COUNTIFS(Sta!$A:$A,$A173,Sta!$F:$F,"&gt;0.5") + COUNTIFS(Sta!$B:$B,$A173,Sta!$F:$F,"&gt;0.5"))/$D173</f>
        <v>#DIV/0!</v>
      </c>
      <c r="F173" s="8" t="e">
        <f>COUNTIFS(Sta!$A:$A,$A173,Sta!$F:$F,"&gt;0.5")/$B173</f>
        <v>#DIV/0!</v>
      </c>
      <c r="G173" s="8" t="e">
        <f>COUNTIFS(Sta!$B:$B,$A173,Sta!$F:$F,"&gt;0.5")/$C173</f>
        <v>#DIV/0!</v>
      </c>
      <c r="H173" s="11" t="e">
        <f>(COUNTIFS(Sta!$A:$A,$A173,Sta!$F:$F,"&gt;1.5") + COUNTIFS(Sta!$B:$B,$A173,Sta!$F:$F,"&gt;1.5"))/$D173</f>
        <v>#DIV/0!</v>
      </c>
      <c r="I173" s="8" t="e">
        <f>COUNTIFS(Sta!$A:$A,$A173,Sta!$F:$F,"&gt;1.5")/$B173</f>
        <v>#DIV/0!</v>
      </c>
      <c r="J173" s="8" t="e">
        <f>COUNTIFS(Sta!$B:$B,$A173,Sta!$F:$F,"&gt;1.5")/$C173</f>
        <v>#DIV/0!</v>
      </c>
      <c r="K173" s="11" t="e">
        <f>(COUNTIFS(Sta!$A:$A,$A173,Sta!$F:$F,"&gt;2.5") + COUNTIFS(Sta!$B:$B,$A173,Sta!$F:$F,"&gt;2.5"))/$D173</f>
        <v>#DIV/0!</v>
      </c>
      <c r="L173" s="8" t="e">
        <f>COUNTIFS(Sta!$A:$A,$A173,Sta!$F:$F,"&gt;2.5")/$B173</f>
        <v>#DIV/0!</v>
      </c>
      <c r="M173" s="8" t="e">
        <f>COUNTIFS(Sta!$B:$B,$A173,Sta!$F:$F,"&gt;2.5")/$C173</f>
        <v>#DIV/0!</v>
      </c>
      <c r="N173" s="11" t="e">
        <f>(COUNTIFS(Sta!$A:$A,$A173,Sta!$F:$F,"&gt;3.5") + COUNTIFS(Sta!$B:$B,$A173,Sta!$F:$F,"&gt;3.5"))/$D173</f>
        <v>#DIV/0!</v>
      </c>
      <c r="O173" s="8" t="e">
        <f>COUNTIFS(Sta!$A:$A,$A173,Sta!$F:$F,"&gt;3.5")/$B173</f>
        <v>#DIV/0!</v>
      </c>
      <c r="P173" s="8" t="e">
        <f>COUNTIFS(Sta!$B:$B,$A173,Sta!$F:$F,"&gt;3.5")/$C173</f>
        <v>#DIV/0!</v>
      </c>
      <c r="Q173" s="11" t="e">
        <f>(COUNTIFS(Sta!$A:$A,$A173,Sta!$D:$D,"&gt;0.5")  + COUNTIFS(Sta!$B:$B,$A173,Sta!$E:$E,"&gt;0.5"))/$D173</f>
        <v>#DIV/0!</v>
      </c>
      <c r="R173" s="8" t="e">
        <f>COUNTIFS(Sta!$A:$A,$A173,Sta!$D:$D,"&gt;0.5")/$B173</f>
        <v>#DIV/0!</v>
      </c>
      <c r="S173" s="8" t="e">
        <f>COUNTIFS(Sta!$B:$B,$A173,Sta!$E:$E,"&gt;0.5")/$C173</f>
        <v>#DIV/0!</v>
      </c>
      <c r="T173" s="11" t="e">
        <f>(COUNTIFS(Sta!$A:$A,$A173,Sta!$D:$D,"&gt;1.5")  + COUNTIFS(Sta!$B:$B,$A173,Sta!$E:$E,"&gt;1.5"))/$D173</f>
        <v>#DIV/0!</v>
      </c>
      <c r="U173" s="8" t="e">
        <f>COUNTIFS(Sta!$A:$A,$A173,Sta!$D:$D,"&gt;1.5")/$B173</f>
        <v>#DIV/0!</v>
      </c>
      <c r="V173" s="8" t="e">
        <f>COUNTIFS(Sta!$B:$B,$A173,Sta!$E:$E,"&gt;1.5")/$C173</f>
        <v>#DIV/0!</v>
      </c>
      <c r="W173" s="11" t="e">
        <f>(COUNTIFS(Sta!$A:$A,$A173,Sta!$E:E,"&gt;0.5") +COUNTIFS(Sta!$B:$B,$A173,Sta!$D:$D,"&gt;0.5"))/$D173</f>
        <v>#DIV/0!</v>
      </c>
      <c r="X173" s="8" t="e">
        <f>COUNTIFS(Sta!$A:$A,$A173,Sta!$E:$E,"&gt;0.5")/$B173</f>
        <v>#DIV/0!</v>
      </c>
      <c r="Y173" s="8" t="e">
        <f>COUNTIFS(Sta!$B:$B,$A173,Sta!$D:$D,"&gt;0.5")/$C173</f>
        <v>#DIV/0!</v>
      </c>
      <c r="Z173" s="11" t="e">
        <f>(COUNTIFS(Sta!$A:$A,$A173,Sta!$E:$E,"&gt;1.5")  + COUNTIFS(Sta!$B:$B,$A173,Sta!$D:$D,"&gt;1.5"))/$D173</f>
        <v>#DIV/0!</v>
      </c>
      <c r="AA173" s="8" t="e">
        <f>COUNTIFS(Sta!$A:$A,$A173,Sta!$E:$E,"&gt;1.5")/$B173</f>
        <v>#DIV/0!</v>
      </c>
      <c r="AB173" s="8" t="e">
        <f>COUNTIFS(Sta!$B:$B,$A173,Sta!$D:$D,"&gt;1.5")/$C173</f>
        <v>#DIV/0!</v>
      </c>
      <c r="AC173" s="11" t="e">
        <f>(COUNTIFS(Sta!$A:A,$A173,Sta!$G:$G,"y") + COUNTIFS(Sta!$B:B,$A173,Sta!$G:$G,"y"))/$D173</f>
        <v>#DIV/0!</v>
      </c>
      <c r="AD173" s="8" t="e">
        <f>COUNTIFS(Sta!$A:A,$A173,Sta!$G:$G,"y")/$B173</f>
        <v>#DIV/0!</v>
      </c>
      <c r="AE173" s="16" t="e">
        <f>COUNTIFS(Sta!$B:B,$A173,Sta!$G:$G,"y")/$C173</f>
        <v>#DIV/0!</v>
      </c>
    </row>
    <row r="174" spans="1:31" x14ac:dyDescent="0.3">
      <c r="A174" t="s">
        <v>634</v>
      </c>
      <c r="B174" s="9">
        <f>COUNTIF(Sta!A:A,A174)</f>
        <v>1</v>
      </c>
      <c r="C174" s="4">
        <f>COUNTIF(Sta!B:B,A174)</f>
        <v>1</v>
      </c>
      <c r="D174" s="4">
        <f t="shared" si="5"/>
        <v>2</v>
      </c>
      <c r="E174" s="11">
        <f>(COUNTIFS(Sta!$A:$A,$A174,Sta!$F:$F,"&gt;0.5") + COUNTIFS(Sta!$B:$B,$A174,Sta!$F:$F,"&gt;0.5"))/$D174</f>
        <v>1</v>
      </c>
      <c r="F174" s="8">
        <f>COUNTIFS(Sta!$A:$A,$A174,Sta!$F:$F,"&gt;0.5")/$B174</f>
        <v>1</v>
      </c>
      <c r="G174" s="8">
        <f>COUNTIFS(Sta!$B:$B,$A174,Sta!$F:$F,"&gt;0.5")/$C174</f>
        <v>1</v>
      </c>
      <c r="H174" s="11">
        <f>(COUNTIFS(Sta!$A:$A,$A174,Sta!$F:$F,"&gt;1.5") + COUNTIFS(Sta!$B:$B,$A174,Sta!$F:$F,"&gt;1.5"))/$D174</f>
        <v>0</v>
      </c>
      <c r="I174" s="8">
        <f>COUNTIFS(Sta!$A:$A,$A174,Sta!$F:$F,"&gt;1.5")/$B174</f>
        <v>0</v>
      </c>
      <c r="J174" s="8">
        <f>COUNTIFS(Sta!$B:$B,$A174,Sta!$F:$F,"&gt;1.5")/$C174</f>
        <v>0</v>
      </c>
      <c r="K174" s="11">
        <f>(COUNTIFS(Sta!$A:$A,$A174,Sta!$F:$F,"&gt;2.5") + COUNTIFS(Sta!$B:$B,$A174,Sta!$F:$F,"&gt;2.5"))/$D174</f>
        <v>0</v>
      </c>
      <c r="L174" s="8">
        <f>COUNTIFS(Sta!$A:$A,$A174,Sta!$F:$F,"&gt;2.5")/$B174</f>
        <v>0</v>
      </c>
      <c r="M174" s="8">
        <f>COUNTIFS(Sta!$B:$B,$A174,Sta!$F:$F,"&gt;2.5")/$C174</f>
        <v>0</v>
      </c>
      <c r="N174" s="11">
        <f>(COUNTIFS(Sta!$A:$A,$A174,Sta!$F:$F,"&gt;3.5") + COUNTIFS(Sta!$B:$B,$A174,Sta!$F:$F,"&gt;3.5"))/$D174</f>
        <v>0</v>
      </c>
      <c r="O174" s="8">
        <f>COUNTIFS(Sta!$A:$A,$A174,Sta!$F:$F,"&gt;3.5")/$B174</f>
        <v>0</v>
      </c>
      <c r="P174" s="8">
        <f>COUNTIFS(Sta!$B:$B,$A174,Sta!$F:$F,"&gt;3.5")/$C174</f>
        <v>0</v>
      </c>
      <c r="Q174" s="11">
        <f>(COUNTIFS(Sta!$A:$A,$A174,Sta!$D:$D,"&gt;0.5")  + COUNTIFS(Sta!$B:$B,$A174,Sta!$E:$E,"&gt;0.5"))/$D174</f>
        <v>0.5</v>
      </c>
      <c r="R174" s="8">
        <f>COUNTIFS(Sta!$A:$A,$A174,Sta!$D:$D,"&gt;0.5")/$B174</f>
        <v>1</v>
      </c>
      <c r="S174" s="8">
        <f>COUNTIFS(Sta!$B:$B,$A174,Sta!$E:$E,"&gt;0.5")/$C174</f>
        <v>0</v>
      </c>
      <c r="T174" s="11">
        <f>(COUNTIFS(Sta!$A:$A,$A174,Sta!$D:$D,"&gt;1.5")  + COUNTIFS(Sta!$B:$B,$A174,Sta!$E:$E,"&gt;1.5"))/$D174</f>
        <v>0</v>
      </c>
      <c r="U174" s="8">
        <f>COUNTIFS(Sta!$A:$A,$A174,Sta!$D:$D,"&gt;1.5")/$B174</f>
        <v>0</v>
      </c>
      <c r="V174" s="8">
        <f>COUNTIFS(Sta!$B:$B,$A174,Sta!$E:$E,"&gt;1.5")/$C174</f>
        <v>0</v>
      </c>
      <c r="W174" s="11">
        <f>(COUNTIFS(Sta!$A:$A,$A174,Sta!$E:E,"&gt;0.5") +COUNTIFS(Sta!$B:$B,$A174,Sta!$D:$D,"&gt;0.5"))/$D174</f>
        <v>0.5</v>
      </c>
      <c r="X174" s="8">
        <f>COUNTIFS(Sta!$A:$A,$A174,Sta!$E:$E,"&gt;0.5")/$B174</f>
        <v>0</v>
      </c>
      <c r="Y174" s="8">
        <f>COUNTIFS(Sta!$B:$B,$A174,Sta!$D:$D,"&gt;0.5")/$C174</f>
        <v>1</v>
      </c>
      <c r="Z174" s="11">
        <f>(COUNTIFS(Sta!$A:$A,$A174,Sta!$E:$E,"&gt;1.5")  + COUNTIFS(Sta!$B:$B,$A174,Sta!$D:$D,"&gt;1.5"))/$D174</f>
        <v>0</v>
      </c>
      <c r="AA174" s="8">
        <f>COUNTIFS(Sta!$A:$A,$A174,Sta!$E:$E,"&gt;1.5")/$B174</f>
        <v>0</v>
      </c>
      <c r="AB174" s="8">
        <f>COUNTIFS(Sta!$B:$B,$A174,Sta!$D:$D,"&gt;1.5")/$C174</f>
        <v>0</v>
      </c>
      <c r="AC174" s="11">
        <f>(COUNTIFS(Sta!$A:A,$A174,Sta!$G:$G,"y") + COUNTIFS(Sta!$B:B,$A174,Sta!$G:$G,"y"))/$D174</f>
        <v>0</v>
      </c>
      <c r="AD174" s="8">
        <f>COUNTIFS(Sta!$A:A,$A174,Sta!$G:$G,"y")/$B174</f>
        <v>0</v>
      </c>
      <c r="AE174" s="16">
        <f>COUNTIFS(Sta!$B:B,$A174,Sta!$G:$G,"y")/$C174</f>
        <v>0</v>
      </c>
    </row>
    <row r="175" spans="1:31" x14ac:dyDescent="0.3">
      <c r="A175" t="s">
        <v>22</v>
      </c>
      <c r="B175" s="9">
        <f>COUNTIF(Sta!A:A,A175)</f>
        <v>0</v>
      </c>
      <c r="C175" s="4">
        <f>COUNTIF(Sta!B:B,A175)</f>
        <v>1</v>
      </c>
      <c r="D175" s="4">
        <f t="shared" si="5"/>
        <v>1</v>
      </c>
      <c r="E175" s="11">
        <f>(COUNTIFS(Sta!$A:$A,$A175,Sta!$F:$F,"&gt;0.5") + COUNTIFS(Sta!$B:$B,$A175,Sta!$F:$F,"&gt;0.5"))/$D175</f>
        <v>0</v>
      </c>
      <c r="F175" s="8" t="e">
        <f>COUNTIFS(Sta!$A:$A,$A175,Sta!$F:$F,"&gt;0.5")/$B175</f>
        <v>#DIV/0!</v>
      </c>
      <c r="G175" s="8">
        <f>COUNTIFS(Sta!$B:$B,$A175,Sta!$F:$F,"&gt;0.5")/$C175</f>
        <v>0</v>
      </c>
      <c r="H175" s="11">
        <f>(COUNTIFS(Sta!$A:$A,$A175,Sta!$F:$F,"&gt;1.5") + COUNTIFS(Sta!$B:$B,$A175,Sta!$F:$F,"&gt;1.5"))/$D175</f>
        <v>0</v>
      </c>
      <c r="I175" s="8" t="e">
        <f>COUNTIFS(Sta!$A:$A,$A175,Sta!$F:$F,"&gt;1.5")/$B175</f>
        <v>#DIV/0!</v>
      </c>
      <c r="J175" s="8">
        <f>COUNTIFS(Sta!$B:$B,$A175,Sta!$F:$F,"&gt;1.5")/$C175</f>
        <v>0</v>
      </c>
      <c r="K175" s="11">
        <f>(COUNTIFS(Sta!$A:$A,$A175,Sta!$F:$F,"&gt;2.5") + COUNTIFS(Sta!$B:$B,$A175,Sta!$F:$F,"&gt;2.5"))/$D175</f>
        <v>0</v>
      </c>
      <c r="L175" s="8" t="e">
        <f>COUNTIFS(Sta!$A:$A,$A175,Sta!$F:$F,"&gt;2.5")/$B175</f>
        <v>#DIV/0!</v>
      </c>
      <c r="M175" s="8">
        <f>COUNTIFS(Sta!$B:$B,$A175,Sta!$F:$F,"&gt;2.5")/$C175</f>
        <v>0</v>
      </c>
      <c r="N175" s="11">
        <f>(COUNTIFS(Sta!$A:$A,$A175,Sta!$F:$F,"&gt;3.5") + COUNTIFS(Sta!$B:$B,$A175,Sta!$F:$F,"&gt;3.5"))/$D175</f>
        <v>0</v>
      </c>
      <c r="O175" s="8" t="e">
        <f>COUNTIFS(Sta!$A:$A,$A175,Sta!$F:$F,"&gt;3.5")/$B175</f>
        <v>#DIV/0!</v>
      </c>
      <c r="P175" s="8">
        <f>COUNTIFS(Sta!$B:$B,$A175,Sta!$F:$F,"&gt;3.5")/$C175</f>
        <v>0</v>
      </c>
      <c r="Q175" s="11">
        <f>(COUNTIFS(Sta!$A:$A,$A175,Sta!$D:$D,"&gt;0.5")  + COUNTIFS(Sta!$B:$B,$A175,Sta!$E:$E,"&gt;0.5"))/$D175</f>
        <v>0</v>
      </c>
      <c r="R175" s="8" t="e">
        <f>COUNTIFS(Sta!$A:$A,$A175,Sta!$D:$D,"&gt;0.5")/$B175</f>
        <v>#DIV/0!</v>
      </c>
      <c r="S175" s="8">
        <f>COUNTIFS(Sta!$B:$B,$A175,Sta!$E:$E,"&gt;0.5")/$C175</f>
        <v>0</v>
      </c>
      <c r="T175" s="11">
        <f>(COUNTIFS(Sta!$A:$A,$A175,Sta!$D:$D,"&gt;1.5")  + COUNTIFS(Sta!$B:$B,$A175,Sta!$E:$E,"&gt;1.5"))/$D175</f>
        <v>0</v>
      </c>
      <c r="U175" s="8" t="e">
        <f>COUNTIFS(Sta!$A:$A,$A175,Sta!$D:$D,"&gt;1.5")/$B175</f>
        <v>#DIV/0!</v>
      </c>
      <c r="V175" s="8">
        <f>COUNTIFS(Sta!$B:$B,$A175,Sta!$E:$E,"&gt;1.5")/$C175</f>
        <v>0</v>
      </c>
      <c r="W175" s="11">
        <f>(COUNTIFS(Sta!$A:$A,$A175,Sta!$E:E,"&gt;0.5") +COUNTIFS(Sta!$B:$B,$A175,Sta!$D:$D,"&gt;0.5"))/$D175</f>
        <v>0</v>
      </c>
      <c r="X175" s="8" t="e">
        <f>COUNTIFS(Sta!$A:$A,$A175,Sta!$E:$E,"&gt;0.5")/$B175</f>
        <v>#DIV/0!</v>
      </c>
      <c r="Y175" s="8">
        <f>COUNTIFS(Sta!$B:$B,$A175,Sta!$D:$D,"&gt;0.5")/$C175</f>
        <v>0</v>
      </c>
      <c r="Z175" s="11">
        <f>(COUNTIFS(Sta!$A:$A,$A175,Sta!$E:$E,"&gt;1.5")  + COUNTIFS(Sta!$B:$B,$A175,Sta!$D:$D,"&gt;1.5"))/$D175</f>
        <v>0</v>
      </c>
      <c r="AA175" s="8" t="e">
        <f>COUNTIFS(Sta!$A:$A,$A175,Sta!$E:$E,"&gt;1.5")/$B175</f>
        <v>#DIV/0!</v>
      </c>
      <c r="AB175" s="8">
        <f>COUNTIFS(Sta!$B:$B,$A175,Sta!$D:$D,"&gt;1.5")/$C175</f>
        <v>0</v>
      </c>
      <c r="AC175" s="11">
        <f>(COUNTIFS(Sta!$A:A,$A175,Sta!$G:$G,"y") + COUNTIFS(Sta!$B:B,$A175,Sta!$G:$G,"y"))/$D175</f>
        <v>0</v>
      </c>
      <c r="AD175" s="8" t="e">
        <f>COUNTIFS(Sta!$A:A,$A175,Sta!$G:$G,"y")/$B175</f>
        <v>#DIV/0!</v>
      </c>
      <c r="AE175" s="16">
        <f>COUNTIFS(Sta!$B:B,$A175,Sta!$G:$G,"y")/$C175</f>
        <v>0</v>
      </c>
    </row>
    <row r="176" spans="1:31" x14ac:dyDescent="0.3">
      <c r="A176" t="s">
        <v>169</v>
      </c>
      <c r="B176" s="9">
        <f>COUNTIF(Sta!A:A,A176)</f>
        <v>1</v>
      </c>
      <c r="C176" s="4">
        <f>COUNTIF(Sta!B:B,A176)</f>
        <v>0</v>
      </c>
      <c r="D176" s="4">
        <f t="shared" si="5"/>
        <v>1</v>
      </c>
      <c r="E176" s="11">
        <f>(COUNTIFS(Sta!$A:$A,$A176,Sta!$F:$F,"&gt;0.5") + COUNTIFS(Sta!$B:$B,$A176,Sta!$F:$F,"&gt;0.5"))/$D176</f>
        <v>1</v>
      </c>
      <c r="F176" s="8">
        <f>COUNTIFS(Sta!$A:$A,$A176,Sta!$F:$F,"&gt;0.5")/$B176</f>
        <v>1</v>
      </c>
      <c r="G176" s="8" t="e">
        <f>COUNTIFS(Sta!$B:$B,$A176,Sta!$F:$F,"&gt;0.5")/$C176</f>
        <v>#DIV/0!</v>
      </c>
      <c r="H176" s="11">
        <f>(COUNTIFS(Sta!$A:$A,$A176,Sta!$F:$F,"&gt;1.5") + COUNTIFS(Sta!$B:$B,$A176,Sta!$F:$F,"&gt;1.5"))/$D176</f>
        <v>1</v>
      </c>
      <c r="I176" s="8">
        <f>COUNTIFS(Sta!$A:$A,$A176,Sta!$F:$F,"&gt;1.5")/$B176</f>
        <v>1</v>
      </c>
      <c r="J176" s="8" t="e">
        <f>COUNTIFS(Sta!$B:$B,$A176,Sta!$F:$F,"&gt;1.5")/$C176</f>
        <v>#DIV/0!</v>
      </c>
      <c r="K176" s="11">
        <f>(COUNTIFS(Sta!$A:$A,$A176,Sta!$F:$F,"&gt;2.5") + COUNTIFS(Sta!$B:$B,$A176,Sta!$F:$F,"&gt;2.5"))/$D176</f>
        <v>0</v>
      </c>
      <c r="L176" s="8">
        <f>COUNTIFS(Sta!$A:$A,$A176,Sta!$F:$F,"&gt;2.5")/$B176</f>
        <v>0</v>
      </c>
      <c r="M176" s="8" t="e">
        <f>COUNTIFS(Sta!$B:$B,$A176,Sta!$F:$F,"&gt;2.5")/$C176</f>
        <v>#DIV/0!</v>
      </c>
      <c r="N176" s="11">
        <f>(COUNTIFS(Sta!$A:$A,$A176,Sta!$F:$F,"&gt;3.5") + COUNTIFS(Sta!$B:$B,$A176,Sta!$F:$F,"&gt;3.5"))/$D176</f>
        <v>0</v>
      </c>
      <c r="O176" s="8">
        <f>COUNTIFS(Sta!$A:$A,$A176,Sta!$F:$F,"&gt;3.5")/$B176</f>
        <v>0</v>
      </c>
      <c r="P176" s="8" t="e">
        <f>COUNTIFS(Sta!$B:$B,$A176,Sta!$F:$F,"&gt;3.5")/$C176</f>
        <v>#DIV/0!</v>
      </c>
      <c r="Q176" s="11">
        <f>(COUNTIFS(Sta!$A:$A,$A176,Sta!$D:$D,"&gt;0.5")  + COUNTIFS(Sta!$B:$B,$A176,Sta!$E:$E,"&gt;0.5"))/$D176</f>
        <v>1</v>
      </c>
      <c r="R176" s="8">
        <f>COUNTIFS(Sta!$A:$A,$A176,Sta!$D:$D,"&gt;0.5")/$B176</f>
        <v>1</v>
      </c>
      <c r="S176" s="8" t="e">
        <f>COUNTIFS(Sta!$B:$B,$A176,Sta!$E:$E,"&gt;0.5")/$C176</f>
        <v>#DIV/0!</v>
      </c>
      <c r="T176" s="11">
        <f>(COUNTIFS(Sta!$A:$A,$A176,Sta!$D:$D,"&gt;1.5")  + COUNTIFS(Sta!$B:$B,$A176,Sta!$E:$E,"&gt;1.5"))/$D176</f>
        <v>1</v>
      </c>
      <c r="U176" s="8">
        <f>COUNTIFS(Sta!$A:$A,$A176,Sta!$D:$D,"&gt;1.5")/$B176</f>
        <v>1</v>
      </c>
      <c r="V176" s="8" t="e">
        <f>COUNTIFS(Sta!$B:$B,$A176,Sta!$E:$E,"&gt;1.5")/$C176</f>
        <v>#DIV/0!</v>
      </c>
      <c r="W176" s="11">
        <f>(COUNTIFS(Sta!$A:$A,$A176,Sta!$E:E,"&gt;0.5") +COUNTIFS(Sta!$B:$B,$A176,Sta!$D:$D,"&gt;0.5"))/$D176</f>
        <v>0</v>
      </c>
      <c r="X176" s="8">
        <f>COUNTIFS(Sta!$A:$A,$A176,Sta!$E:$E,"&gt;0.5")/$B176</f>
        <v>0</v>
      </c>
      <c r="Y176" s="8" t="e">
        <f>COUNTIFS(Sta!$B:$B,$A176,Sta!$D:$D,"&gt;0.5")/$C176</f>
        <v>#DIV/0!</v>
      </c>
      <c r="Z176" s="11">
        <f>(COUNTIFS(Sta!$A:$A,$A176,Sta!$E:$E,"&gt;1.5")  + COUNTIFS(Sta!$B:$B,$A176,Sta!$D:$D,"&gt;1.5"))/$D176</f>
        <v>0</v>
      </c>
      <c r="AA176" s="8">
        <f>COUNTIFS(Sta!$A:$A,$A176,Sta!$E:$E,"&gt;1.5")/$B176</f>
        <v>0</v>
      </c>
      <c r="AB176" s="8" t="e">
        <f>COUNTIFS(Sta!$B:$B,$A176,Sta!$D:$D,"&gt;1.5")/$C176</f>
        <v>#DIV/0!</v>
      </c>
      <c r="AC176" s="11">
        <f>(COUNTIFS(Sta!$A:A,$A176,Sta!$G:$G,"y") + COUNTIFS(Sta!$B:B,$A176,Sta!$G:$G,"y"))/$D176</f>
        <v>0</v>
      </c>
      <c r="AD176" s="8">
        <f>COUNTIFS(Sta!$A:A,$A176,Sta!$G:$G,"y")/$B176</f>
        <v>0</v>
      </c>
      <c r="AE176" s="16" t="e">
        <f>COUNTIFS(Sta!$B:B,$A176,Sta!$G:$G,"y")/$C176</f>
        <v>#DIV/0!</v>
      </c>
    </row>
    <row r="177" spans="1:31" x14ac:dyDescent="0.3">
      <c r="A177" t="s">
        <v>224</v>
      </c>
      <c r="B177" s="9">
        <f>COUNTIF(Sta!A:A,A177)</f>
        <v>1</v>
      </c>
      <c r="C177" s="4">
        <f>COUNTIF(Sta!B:B,A177)</f>
        <v>1</v>
      </c>
      <c r="D177" s="4">
        <f t="shared" si="5"/>
        <v>2</v>
      </c>
      <c r="E177" s="11">
        <f>(COUNTIFS(Sta!$A:$A,$A177,Sta!$F:$F,"&gt;0.5") + COUNTIFS(Sta!$B:$B,$A177,Sta!$F:$F,"&gt;0.5"))/$D177</f>
        <v>1</v>
      </c>
      <c r="F177" s="8">
        <f>COUNTIFS(Sta!$A:$A,$A177,Sta!$F:$F,"&gt;0.5")/$B177</f>
        <v>1</v>
      </c>
      <c r="G177" s="8">
        <f>COUNTIFS(Sta!$B:$B,$A177,Sta!$F:$F,"&gt;0.5")/$C177</f>
        <v>1</v>
      </c>
      <c r="H177" s="11">
        <f>(COUNTIFS(Sta!$A:$A,$A177,Sta!$F:$F,"&gt;1.5") + COUNTIFS(Sta!$B:$B,$A177,Sta!$F:$F,"&gt;1.5"))/$D177</f>
        <v>0</v>
      </c>
      <c r="I177" s="8">
        <f>COUNTIFS(Sta!$A:$A,$A177,Sta!$F:$F,"&gt;1.5")/$B177</f>
        <v>0</v>
      </c>
      <c r="J177" s="8">
        <f>COUNTIFS(Sta!$B:$B,$A177,Sta!$F:$F,"&gt;1.5")/$C177</f>
        <v>0</v>
      </c>
      <c r="K177" s="11">
        <f>(COUNTIFS(Sta!$A:$A,$A177,Sta!$F:$F,"&gt;2.5") + COUNTIFS(Sta!$B:$B,$A177,Sta!$F:$F,"&gt;2.5"))/$D177</f>
        <v>0</v>
      </c>
      <c r="L177" s="8">
        <f>COUNTIFS(Sta!$A:$A,$A177,Sta!$F:$F,"&gt;2.5")/$B177</f>
        <v>0</v>
      </c>
      <c r="M177" s="8">
        <f>COUNTIFS(Sta!$B:$B,$A177,Sta!$F:$F,"&gt;2.5")/$C177</f>
        <v>0</v>
      </c>
      <c r="N177" s="11">
        <f>(COUNTIFS(Sta!$A:$A,$A177,Sta!$F:$F,"&gt;3.5") + COUNTIFS(Sta!$B:$B,$A177,Sta!$F:$F,"&gt;3.5"))/$D177</f>
        <v>0</v>
      </c>
      <c r="O177" s="8">
        <f>COUNTIFS(Sta!$A:$A,$A177,Sta!$F:$F,"&gt;3.5")/$B177</f>
        <v>0</v>
      </c>
      <c r="P177" s="8">
        <f>COUNTIFS(Sta!$B:$B,$A177,Sta!$F:$F,"&gt;3.5")/$C177</f>
        <v>0</v>
      </c>
      <c r="Q177" s="11">
        <f>(COUNTIFS(Sta!$A:$A,$A177,Sta!$D:$D,"&gt;0.5")  + COUNTIFS(Sta!$B:$B,$A177,Sta!$E:$E,"&gt;0.5"))/$D177</f>
        <v>1</v>
      </c>
      <c r="R177" s="8">
        <f>COUNTIFS(Sta!$A:$A,$A177,Sta!$D:$D,"&gt;0.5")/$B177</f>
        <v>1</v>
      </c>
      <c r="S177" s="8">
        <f>COUNTIFS(Sta!$B:$B,$A177,Sta!$E:$E,"&gt;0.5")/$C177</f>
        <v>1</v>
      </c>
      <c r="T177" s="11">
        <f>(COUNTIFS(Sta!$A:$A,$A177,Sta!$D:$D,"&gt;1.5")  + COUNTIFS(Sta!$B:$B,$A177,Sta!$E:$E,"&gt;1.5"))/$D177</f>
        <v>0</v>
      </c>
      <c r="U177" s="8">
        <f>COUNTIFS(Sta!$A:$A,$A177,Sta!$D:$D,"&gt;1.5")/$B177</f>
        <v>0</v>
      </c>
      <c r="V177" s="8">
        <f>COUNTIFS(Sta!$B:$B,$A177,Sta!$E:$E,"&gt;1.5")/$C177</f>
        <v>0</v>
      </c>
      <c r="W177" s="11">
        <f>(COUNTIFS(Sta!$A:$A,$A177,Sta!$E:E,"&gt;0.5") +COUNTIFS(Sta!$B:$B,$A177,Sta!$D:$D,"&gt;0.5"))/$D177</f>
        <v>0</v>
      </c>
      <c r="X177" s="8">
        <f>COUNTIFS(Sta!$A:$A,$A177,Sta!$E:$E,"&gt;0.5")/$B177</f>
        <v>0</v>
      </c>
      <c r="Y177" s="8">
        <f>COUNTIFS(Sta!$B:$B,$A177,Sta!$D:$D,"&gt;0.5")/$C177</f>
        <v>0</v>
      </c>
      <c r="Z177" s="11">
        <f>(COUNTIFS(Sta!$A:$A,$A177,Sta!$E:$E,"&gt;1.5")  + COUNTIFS(Sta!$B:$B,$A177,Sta!$D:$D,"&gt;1.5"))/$D177</f>
        <v>0</v>
      </c>
      <c r="AA177" s="8">
        <f>COUNTIFS(Sta!$A:$A,$A177,Sta!$E:$E,"&gt;1.5")/$B177</f>
        <v>0</v>
      </c>
      <c r="AB177" s="8">
        <f>COUNTIFS(Sta!$B:$B,$A177,Sta!$D:$D,"&gt;1.5")/$C177</f>
        <v>0</v>
      </c>
      <c r="AC177" s="11">
        <f>(COUNTIFS(Sta!$A:A,$A177,Sta!$G:$G,"y") + COUNTIFS(Sta!$B:B,$A177,Sta!$G:$G,"y"))/$D177</f>
        <v>0</v>
      </c>
      <c r="AD177" s="8">
        <f>COUNTIFS(Sta!$A:A,$A177,Sta!$G:$G,"y")/$B177</f>
        <v>0</v>
      </c>
      <c r="AE177" s="16">
        <f>COUNTIFS(Sta!$B:B,$A177,Sta!$G:$G,"y")/$C177</f>
        <v>0</v>
      </c>
    </row>
    <row r="178" spans="1:31" x14ac:dyDescent="0.3">
      <c r="A178" t="s">
        <v>394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1" t="e">
        <f>(COUNTIFS(Sta!$A:$A,$A178,Sta!$F:$F,"&gt;0.5") + COUNTIFS(Sta!$B:$B,$A178,Sta!$F:$F,"&gt;0.5"))/$D178</f>
        <v>#DIV/0!</v>
      </c>
      <c r="F178" s="8" t="e">
        <f>COUNTIFS(Sta!$A:$A,$A178,Sta!$F:$F,"&gt;0.5")/$B178</f>
        <v>#DIV/0!</v>
      </c>
      <c r="G178" s="8" t="e">
        <f>COUNTIFS(Sta!$B:$B,$A178,Sta!$F:$F,"&gt;0.5")/$C178</f>
        <v>#DIV/0!</v>
      </c>
      <c r="H178" s="11" t="e">
        <f>(COUNTIFS(Sta!$A:$A,$A178,Sta!$F:$F,"&gt;1.5") + COUNTIFS(Sta!$B:$B,$A178,Sta!$F:$F,"&gt;1.5"))/$D178</f>
        <v>#DIV/0!</v>
      </c>
      <c r="I178" s="8" t="e">
        <f>COUNTIFS(Sta!$A:$A,$A178,Sta!$F:$F,"&gt;1.5")/$B178</f>
        <v>#DIV/0!</v>
      </c>
      <c r="J178" s="8" t="e">
        <f>COUNTIFS(Sta!$B:$B,$A178,Sta!$F:$F,"&gt;1.5")/$C178</f>
        <v>#DIV/0!</v>
      </c>
      <c r="K178" s="11" t="e">
        <f>(COUNTIFS(Sta!$A:$A,$A178,Sta!$F:$F,"&gt;2.5") + COUNTIFS(Sta!$B:$B,$A178,Sta!$F:$F,"&gt;2.5"))/$D178</f>
        <v>#DIV/0!</v>
      </c>
      <c r="L178" s="8" t="e">
        <f>COUNTIFS(Sta!$A:$A,$A178,Sta!$F:$F,"&gt;2.5")/$B178</f>
        <v>#DIV/0!</v>
      </c>
      <c r="M178" s="8" t="e">
        <f>COUNTIFS(Sta!$B:$B,$A178,Sta!$F:$F,"&gt;2.5")/$C178</f>
        <v>#DIV/0!</v>
      </c>
      <c r="N178" s="11" t="e">
        <f>(COUNTIFS(Sta!$A:$A,$A178,Sta!$F:$F,"&gt;3.5") + COUNTIFS(Sta!$B:$B,$A178,Sta!$F:$F,"&gt;3.5"))/$D178</f>
        <v>#DIV/0!</v>
      </c>
      <c r="O178" s="8" t="e">
        <f>COUNTIFS(Sta!$A:$A,$A178,Sta!$F:$F,"&gt;3.5")/$B178</f>
        <v>#DIV/0!</v>
      </c>
      <c r="P178" s="8" t="e">
        <f>COUNTIFS(Sta!$B:$B,$A178,Sta!$F:$F,"&gt;3.5")/$C178</f>
        <v>#DIV/0!</v>
      </c>
      <c r="Q178" s="11" t="e">
        <f>(COUNTIFS(Sta!$A:$A,$A178,Sta!$D:$D,"&gt;0.5")  + COUNTIFS(Sta!$B:$B,$A178,Sta!$E:$E,"&gt;0.5"))/$D178</f>
        <v>#DIV/0!</v>
      </c>
      <c r="R178" s="8" t="e">
        <f>COUNTIFS(Sta!$A:$A,$A178,Sta!$D:$D,"&gt;0.5")/$B178</f>
        <v>#DIV/0!</v>
      </c>
      <c r="S178" s="8" t="e">
        <f>COUNTIFS(Sta!$B:$B,$A178,Sta!$E:$E,"&gt;0.5")/$C178</f>
        <v>#DIV/0!</v>
      </c>
      <c r="T178" s="11" t="e">
        <f>(COUNTIFS(Sta!$A:$A,$A178,Sta!$D:$D,"&gt;1.5")  + COUNTIFS(Sta!$B:$B,$A178,Sta!$E:$E,"&gt;1.5"))/$D178</f>
        <v>#DIV/0!</v>
      </c>
      <c r="U178" s="8" t="e">
        <f>COUNTIFS(Sta!$A:$A,$A178,Sta!$D:$D,"&gt;1.5")/$B178</f>
        <v>#DIV/0!</v>
      </c>
      <c r="V178" s="8" t="e">
        <f>COUNTIFS(Sta!$B:$B,$A178,Sta!$E:$E,"&gt;1.5")/$C178</f>
        <v>#DIV/0!</v>
      </c>
      <c r="W178" s="11" t="e">
        <f>(COUNTIFS(Sta!$A:$A,$A178,Sta!$E:E,"&gt;0.5") +COUNTIFS(Sta!$B:$B,$A178,Sta!$D:$D,"&gt;0.5"))/$D178</f>
        <v>#DIV/0!</v>
      </c>
      <c r="X178" s="8" t="e">
        <f>COUNTIFS(Sta!$A:$A,$A178,Sta!$E:$E,"&gt;0.5")/$B178</f>
        <v>#DIV/0!</v>
      </c>
      <c r="Y178" s="8" t="e">
        <f>COUNTIFS(Sta!$B:$B,$A178,Sta!$D:$D,"&gt;0.5")/$C178</f>
        <v>#DIV/0!</v>
      </c>
      <c r="Z178" s="11" t="e">
        <f>(COUNTIFS(Sta!$A:$A,$A178,Sta!$E:$E,"&gt;1.5")  + COUNTIFS(Sta!$B:$B,$A178,Sta!$D:$D,"&gt;1.5"))/$D178</f>
        <v>#DIV/0!</v>
      </c>
      <c r="AA178" s="8" t="e">
        <f>COUNTIFS(Sta!$A:$A,$A178,Sta!$E:$E,"&gt;1.5")/$B178</f>
        <v>#DIV/0!</v>
      </c>
      <c r="AB178" s="8" t="e">
        <f>COUNTIFS(Sta!$B:$B,$A178,Sta!$D:$D,"&gt;1.5")/$C178</f>
        <v>#DIV/0!</v>
      </c>
      <c r="AC178" s="11" t="e">
        <f>(COUNTIFS(Sta!$A:A,$A178,Sta!$G:$G,"y") + COUNTIFS(Sta!$B:B,$A178,Sta!$G:$G,"y"))/$D178</f>
        <v>#DIV/0!</v>
      </c>
      <c r="AD178" s="8" t="e">
        <f>COUNTIFS(Sta!$A:A,$A178,Sta!$G:$G,"y")/$B178</f>
        <v>#DIV/0!</v>
      </c>
      <c r="AE178" s="16" t="e">
        <f>COUNTIFS(Sta!$B:B,$A178,Sta!$G:$G,"y")/$C178</f>
        <v>#DIV/0!</v>
      </c>
    </row>
    <row r="179" spans="1:31" x14ac:dyDescent="0.3">
      <c r="A179" t="s">
        <v>651</v>
      </c>
      <c r="B179" s="9">
        <f>COUNTIF(Sta!A:A,A179)</f>
        <v>10</v>
      </c>
      <c r="C179" s="4">
        <f>COUNTIF(Sta!B:B,A179)</f>
        <v>8</v>
      </c>
      <c r="D179" s="4">
        <f t="shared" si="5"/>
        <v>18</v>
      </c>
      <c r="E179" s="11">
        <f>(COUNTIFS(Sta!$A:$A,$A179,Sta!$F:$F,"&gt;0.5") + COUNTIFS(Sta!$B:$B,$A179,Sta!$F:$F,"&gt;0.5"))/$D179</f>
        <v>0.83333333333333337</v>
      </c>
      <c r="F179" s="8">
        <f>COUNTIFS(Sta!$A:$A,$A179,Sta!$F:$F,"&gt;0.5")/$B179</f>
        <v>0.8</v>
      </c>
      <c r="G179" s="8">
        <f>COUNTIFS(Sta!$B:$B,$A179,Sta!$F:$F,"&gt;0.5")/$C179</f>
        <v>0.875</v>
      </c>
      <c r="H179" s="11">
        <f>(COUNTIFS(Sta!$A:$A,$A179,Sta!$F:$F,"&gt;1.5") + COUNTIFS(Sta!$B:$B,$A179,Sta!$F:$F,"&gt;1.5"))/$D179</f>
        <v>0.77777777777777779</v>
      </c>
      <c r="I179" s="8">
        <f>COUNTIFS(Sta!$A:$A,$A179,Sta!$F:$F,"&gt;1.5")/$B179</f>
        <v>0.7</v>
      </c>
      <c r="J179" s="8">
        <f>COUNTIFS(Sta!$B:$B,$A179,Sta!$F:$F,"&gt;1.5")/$C179</f>
        <v>0.875</v>
      </c>
      <c r="K179" s="11">
        <f>(COUNTIFS(Sta!$A:$A,$A179,Sta!$F:$F,"&gt;2.5") + COUNTIFS(Sta!$B:$B,$A179,Sta!$F:$F,"&gt;2.5"))/$D179</f>
        <v>0.5</v>
      </c>
      <c r="L179" s="8">
        <f>COUNTIFS(Sta!$A:$A,$A179,Sta!$F:$F,"&gt;2.5")/$B179</f>
        <v>0.4</v>
      </c>
      <c r="M179" s="8">
        <f>COUNTIFS(Sta!$B:$B,$A179,Sta!$F:$F,"&gt;2.5")/$C179</f>
        <v>0.625</v>
      </c>
      <c r="N179" s="11">
        <f>(COUNTIFS(Sta!$A:$A,$A179,Sta!$F:$F,"&gt;3.5") + COUNTIFS(Sta!$B:$B,$A179,Sta!$F:$F,"&gt;3.5"))/$D179</f>
        <v>0.27777777777777779</v>
      </c>
      <c r="O179" s="8">
        <f>COUNTIFS(Sta!$A:$A,$A179,Sta!$F:$F,"&gt;3.5")/$B179</f>
        <v>0</v>
      </c>
      <c r="P179" s="8">
        <f>COUNTIFS(Sta!$B:$B,$A179,Sta!$F:$F,"&gt;3.5")/$C179</f>
        <v>0.625</v>
      </c>
      <c r="Q179" s="11">
        <f>(COUNTIFS(Sta!$A:$A,$A179,Sta!$D:$D,"&gt;0.5")  + COUNTIFS(Sta!$B:$B,$A179,Sta!$E:$E,"&gt;0.5"))/$D179</f>
        <v>0.61111111111111116</v>
      </c>
      <c r="R179" s="8">
        <f>COUNTIFS(Sta!$A:$A,$A179,Sta!$D:$D,"&gt;0.5")/$B179</f>
        <v>0.6</v>
      </c>
      <c r="S179" s="8">
        <f>COUNTIFS(Sta!$B:$B,$A179,Sta!$E:$E,"&gt;0.5")/$C179</f>
        <v>0.625</v>
      </c>
      <c r="T179" s="11">
        <f>(COUNTIFS(Sta!$A:$A,$A179,Sta!$D:$D,"&gt;1.5")  + COUNTIFS(Sta!$B:$B,$A179,Sta!$E:$E,"&gt;1.5"))/$D179</f>
        <v>0.27777777777777779</v>
      </c>
      <c r="U179" s="8">
        <f>COUNTIFS(Sta!$A:$A,$A179,Sta!$D:$D,"&gt;1.5")/$B179</f>
        <v>0.2</v>
      </c>
      <c r="V179" s="8">
        <f>COUNTIFS(Sta!$B:$B,$A179,Sta!$E:$E,"&gt;1.5")/$C179</f>
        <v>0.375</v>
      </c>
      <c r="W179" s="11">
        <f>(COUNTIFS(Sta!$A:$A,$A179,Sta!$E:E,"&gt;0.5") +COUNTIFS(Sta!$B:$B,$A179,Sta!$D:$D,"&gt;0.5"))/$D179</f>
        <v>0.72222222222222221</v>
      </c>
      <c r="X179" s="8">
        <f>COUNTIFS(Sta!$A:$A,$A179,Sta!$E:$E,"&gt;0.5")/$B179</f>
        <v>0.6</v>
      </c>
      <c r="Y179" s="8">
        <f>COUNTIFS(Sta!$B:$B,$A179,Sta!$D:$D,"&gt;0.5")/$C179</f>
        <v>0.875</v>
      </c>
      <c r="Z179" s="11">
        <f>(COUNTIFS(Sta!$A:$A,$A179,Sta!$E:$E,"&gt;1.5")  + COUNTIFS(Sta!$B:$B,$A179,Sta!$D:$D,"&gt;1.5"))/$D179</f>
        <v>0.5</v>
      </c>
      <c r="AA179" s="8">
        <f>COUNTIFS(Sta!$A:$A,$A179,Sta!$E:$E,"&gt;1.5")/$B179</f>
        <v>0.3</v>
      </c>
      <c r="AB179" s="8">
        <f>COUNTIFS(Sta!$B:$B,$A179,Sta!$D:$D,"&gt;1.5")/$C179</f>
        <v>0.75</v>
      </c>
      <c r="AC179" s="11">
        <f>(COUNTIFS(Sta!$A:A,$A179,Sta!$G:$G,"y") + COUNTIFS(Sta!$B:B,$A179,Sta!$G:$G,"y"))/$D179</f>
        <v>0.5</v>
      </c>
      <c r="AD179" s="8">
        <f>COUNTIFS(Sta!$A:A,$A179,Sta!$G:$G,"y")/$B179</f>
        <v>0.4</v>
      </c>
      <c r="AE179" s="16">
        <f>COUNTIFS(Sta!$B:B,$A179,Sta!$G:$G,"y")/$C179</f>
        <v>0.625</v>
      </c>
    </row>
    <row r="180" spans="1:31" x14ac:dyDescent="0.3">
      <c r="A180" t="s">
        <v>378</v>
      </c>
      <c r="B180" s="9">
        <f>COUNTIF(Sta!A:A,A180)</f>
        <v>0</v>
      </c>
      <c r="C180" s="4">
        <f>COUNTIF(Sta!B:B,A180)</f>
        <v>1</v>
      </c>
      <c r="D180" s="4">
        <f t="shared" si="5"/>
        <v>1</v>
      </c>
      <c r="E180" s="11">
        <f>(COUNTIFS(Sta!$A:$A,$A180,Sta!$F:$F,"&gt;0.5") + COUNTIFS(Sta!$B:$B,$A180,Sta!$F:$F,"&gt;0.5"))/$D180</f>
        <v>1</v>
      </c>
      <c r="F180" s="8" t="e">
        <f>COUNTIFS(Sta!$A:$A,$A180,Sta!$F:$F,"&gt;0.5")/$B180</f>
        <v>#DIV/0!</v>
      </c>
      <c r="G180" s="8">
        <f>COUNTIFS(Sta!$B:$B,$A180,Sta!$F:$F,"&gt;0.5")/$C180</f>
        <v>1</v>
      </c>
      <c r="H180" s="11">
        <f>(COUNTIFS(Sta!$A:$A,$A180,Sta!$F:$F,"&gt;1.5") + COUNTIFS(Sta!$B:$B,$A180,Sta!$F:$F,"&gt;1.5"))/$D180</f>
        <v>1</v>
      </c>
      <c r="I180" s="8" t="e">
        <f>COUNTIFS(Sta!$A:$A,$A180,Sta!$F:$F,"&gt;1.5")/$B180</f>
        <v>#DIV/0!</v>
      </c>
      <c r="J180" s="8">
        <f>COUNTIFS(Sta!$B:$B,$A180,Sta!$F:$F,"&gt;1.5")/$C180</f>
        <v>1</v>
      </c>
      <c r="K180" s="11">
        <f>(COUNTIFS(Sta!$A:$A,$A180,Sta!$F:$F,"&gt;2.5") + COUNTIFS(Sta!$B:$B,$A180,Sta!$F:$F,"&gt;2.5"))/$D180</f>
        <v>0</v>
      </c>
      <c r="L180" s="8" t="e">
        <f>COUNTIFS(Sta!$A:$A,$A180,Sta!$F:$F,"&gt;2.5")/$B180</f>
        <v>#DIV/0!</v>
      </c>
      <c r="M180" s="8">
        <f>COUNTIFS(Sta!$B:$B,$A180,Sta!$F:$F,"&gt;2.5")/$C180</f>
        <v>0</v>
      </c>
      <c r="N180" s="11">
        <f>(COUNTIFS(Sta!$A:$A,$A180,Sta!$F:$F,"&gt;3.5") + COUNTIFS(Sta!$B:$B,$A180,Sta!$F:$F,"&gt;3.5"))/$D180</f>
        <v>0</v>
      </c>
      <c r="O180" s="8" t="e">
        <f>COUNTIFS(Sta!$A:$A,$A180,Sta!$F:$F,"&gt;3.5")/$B180</f>
        <v>#DIV/0!</v>
      </c>
      <c r="P180" s="8">
        <f>COUNTIFS(Sta!$B:$B,$A180,Sta!$F:$F,"&gt;3.5")/$C180</f>
        <v>0</v>
      </c>
      <c r="Q180" s="11">
        <f>(COUNTIFS(Sta!$A:$A,$A180,Sta!$D:$D,"&gt;0.5")  + COUNTIFS(Sta!$B:$B,$A180,Sta!$E:$E,"&gt;0.5"))/$D180</f>
        <v>1</v>
      </c>
      <c r="R180" s="8" t="e">
        <f>COUNTIFS(Sta!$A:$A,$A180,Sta!$D:$D,"&gt;0.5")/$B180</f>
        <v>#DIV/0!</v>
      </c>
      <c r="S180" s="8">
        <f>COUNTIFS(Sta!$B:$B,$A180,Sta!$E:$E,"&gt;0.5")/$C180</f>
        <v>1</v>
      </c>
      <c r="T180" s="11">
        <f>(COUNTIFS(Sta!$A:$A,$A180,Sta!$D:$D,"&gt;1.5")  + COUNTIFS(Sta!$B:$B,$A180,Sta!$E:$E,"&gt;1.5"))/$D180</f>
        <v>1</v>
      </c>
      <c r="U180" s="8" t="e">
        <f>COUNTIFS(Sta!$A:$A,$A180,Sta!$D:$D,"&gt;1.5")/$B180</f>
        <v>#DIV/0!</v>
      </c>
      <c r="V180" s="8">
        <f>COUNTIFS(Sta!$B:$B,$A180,Sta!$E:$E,"&gt;1.5")/$C180</f>
        <v>1</v>
      </c>
      <c r="W180" s="11">
        <f>(COUNTIFS(Sta!$A:$A,$A180,Sta!$E:E,"&gt;0.5") +COUNTIFS(Sta!$B:$B,$A180,Sta!$D:$D,"&gt;0.5"))/$D180</f>
        <v>0</v>
      </c>
      <c r="X180" s="8" t="e">
        <f>COUNTIFS(Sta!$A:$A,$A180,Sta!$E:$E,"&gt;0.5")/$B180</f>
        <v>#DIV/0!</v>
      </c>
      <c r="Y180" s="8">
        <f>COUNTIFS(Sta!$B:$B,$A180,Sta!$D:$D,"&gt;0.5")/$C180</f>
        <v>0</v>
      </c>
      <c r="Z180" s="11">
        <f>(COUNTIFS(Sta!$A:$A,$A180,Sta!$E:$E,"&gt;1.5")  + COUNTIFS(Sta!$B:$B,$A180,Sta!$D:$D,"&gt;1.5"))/$D180</f>
        <v>0</v>
      </c>
      <c r="AA180" s="8" t="e">
        <f>COUNTIFS(Sta!$A:$A,$A180,Sta!$E:$E,"&gt;1.5")/$B180</f>
        <v>#DIV/0!</v>
      </c>
      <c r="AB180" s="8">
        <f>COUNTIFS(Sta!$B:$B,$A180,Sta!$D:$D,"&gt;1.5")/$C180</f>
        <v>0</v>
      </c>
      <c r="AC180" s="11">
        <f>(COUNTIFS(Sta!$A:A,$A180,Sta!$G:$G,"y") + COUNTIFS(Sta!$B:B,$A180,Sta!$G:$G,"y"))/$D180</f>
        <v>0</v>
      </c>
      <c r="AD180" s="8" t="e">
        <f>COUNTIFS(Sta!$A:A,$A180,Sta!$G:$G,"y")/$B180</f>
        <v>#DIV/0!</v>
      </c>
      <c r="AE180" s="16">
        <f>COUNTIFS(Sta!$B:B,$A180,Sta!$G:$G,"y")/$C180</f>
        <v>0</v>
      </c>
    </row>
    <row r="181" spans="1:31" x14ac:dyDescent="0.3">
      <c r="A181" t="s">
        <v>379</v>
      </c>
      <c r="B181" s="9">
        <f>COUNTIF(Sta!A:A,A181)</f>
        <v>1</v>
      </c>
      <c r="C181" s="4">
        <f>COUNTIF(Sta!B:B,A181)</f>
        <v>0</v>
      </c>
      <c r="D181" s="4">
        <f t="shared" si="5"/>
        <v>1</v>
      </c>
      <c r="E181" s="11">
        <f>(COUNTIFS(Sta!$A:$A,$A181,Sta!$F:$F,"&gt;0.5") + COUNTIFS(Sta!$B:$B,$A181,Sta!$F:$F,"&gt;0.5"))/$D181</f>
        <v>1</v>
      </c>
      <c r="F181" s="8">
        <f>COUNTIFS(Sta!$A:$A,$A181,Sta!$F:$F,"&gt;0.5")/$B181</f>
        <v>1</v>
      </c>
      <c r="G181" s="8" t="e">
        <f>COUNTIFS(Sta!$B:$B,$A181,Sta!$F:$F,"&gt;0.5")/$C181</f>
        <v>#DIV/0!</v>
      </c>
      <c r="H181" s="11">
        <f>(COUNTIFS(Sta!$A:$A,$A181,Sta!$F:$F,"&gt;1.5") + COUNTIFS(Sta!$B:$B,$A181,Sta!$F:$F,"&gt;1.5"))/$D181</f>
        <v>1</v>
      </c>
      <c r="I181" s="8">
        <f>COUNTIFS(Sta!$A:$A,$A181,Sta!$F:$F,"&gt;1.5")/$B181</f>
        <v>1</v>
      </c>
      <c r="J181" s="8" t="e">
        <f>COUNTIFS(Sta!$B:$B,$A181,Sta!$F:$F,"&gt;1.5")/$C181</f>
        <v>#DIV/0!</v>
      </c>
      <c r="K181" s="11">
        <f>(COUNTIFS(Sta!$A:$A,$A181,Sta!$F:$F,"&gt;2.5") + COUNTIFS(Sta!$B:$B,$A181,Sta!$F:$F,"&gt;2.5"))/$D181</f>
        <v>1</v>
      </c>
      <c r="L181" s="8">
        <f>COUNTIFS(Sta!$A:$A,$A181,Sta!$F:$F,"&gt;2.5")/$B181</f>
        <v>1</v>
      </c>
      <c r="M181" s="8" t="e">
        <f>COUNTIFS(Sta!$B:$B,$A181,Sta!$F:$F,"&gt;2.5")/$C181</f>
        <v>#DIV/0!</v>
      </c>
      <c r="N181" s="11">
        <f>(COUNTIFS(Sta!$A:$A,$A181,Sta!$F:$F,"&gt;3.5") + COUNTIFS(Sta!$B:$B,$A181,Sta!$F:$F,"&gt;3.5"))/$D181</f>
        <v>1</v>
      </c>
      <c r="O181" s="8">
        <f>COUNTIFS(Sta!$A:$A,$A181,Sta!$F:$F,"&gt;3.5")/$B181</f>
        <v>1</v>
      </c>
      <c r="P181" s="8" t="e">
        <f>COUNTIFS(Sta!$B:$B,$A181,Sta!$F:$F,"&gt;3.5")/$C181</f>
        <v>#DIV/0!</v>
      </c>
      <c r="Q181" s="11">
        <f>(COUNTIFS(Sta!$A:$A,$A181,Sta!$D:$D,"&gt;0.5")  + COUNTIFS(Sta!$B:$B,$A181,Sta!$E:$E,"&gt;0.5"))/$D181</f>
        <v>1</v>
      </c>
      <c r="R181" s="8">
        <f>COUNTIFS(Sta!$A:$A,$A181,Sta!$D:$D,"&gt;0.5")/$B181</f>
        <v>1</v>
      </c>
      <c r="S181" s="8" t="e">
        <f>COUNTIFS(Sta!$B:$B,$A181,Sta!$E:$E,"&gt;0.5")/$C181</f>
        <v>#DIV/0!</v>
      </c>
      <c r="T181" s="11">
        <f>(COUNTIFS(Sta!$A:$A,$A181,Sta!$D:$D,"&gt;1.5")  + COUNTIFS(Sta!$B:$B,$A181,Sta!$E:$E,"&gt;1.5"))/$D181</f>
        <v>1</v>
      </c>
      <c r="U181" s="8">
        <f>COUNTIFS(Sta!$A:$A,$A181,Sta!$D:$D,"&gt;1.5")/$B181</f>
        <v>1</v>
      </c>
      <c r="V181" s="8" t="e">
        <f>COUNTIFS(Sta!$B:$B,$A181,Sta!$E:$E,"&gt;1.5")/$C181</f>
        <v>#DIV/0!</v>
      </c>
      <c r="W181" s="11">
        <f>(COUNTIFS(Sta!$A:$A,$A181,Sta!$E:E,"&gt;0.5") +COUNTIFS(Sta!$B:$B,$A181,Sta!$D:$D,"&gt;0.5"))/$D181</f>
        <v>1</v>
      </c>
      <c r="X181" s="8">
        <f>COUNTIFS(Sta!$A:$A,$A181,Sta!$E:$E,"&gt;0.5")/$B181</f>
        <v>1</v>
      </c>
      <c r="Y181" s="8" t="e">
        <f>COUNTIFS(Sta!$B:$B,$A181,Sta!$D:$D,"&gt;0.5")/$C181</f>
        <v>#DIV/0!</v>
      </c>
      <c r="Z181" s="11">
        <f>(COUNTIFS(Sta!$A:$A,$A181,Sta!$E:$E,"&gt;1.5")  + COUNTIFS(Sta!$B:$B,$A181,Sta!$D:$D,"&gt;1.5"))/$D181</f>
        <v>0</v>
      </c>
      <c r="AA181" s="8">
        <f>COUNTIFS(Sta!$A:$A,$A181,Sta!$E:$E,"&gt;1.5")/$B181</f>
        <v>0</v>
      </c>
      <c r="AB181" s="8" t="e">
        <f>COUNTIFS(Sta!$B:$B,$A181,Sta!$D:$D,"&gt;1.5")/$C181</f>
        <v>#DIV/0!</v>
      </c>
      <c r="AC181" s="11">
        <f>(COUNTIFS(Sta!$A:A,$A181,Sta!$G:$G,"y") + COUNTIFS(Sta!$B:B,$A181,Sta!$G:$G,"y"))/$D181</f>
        <v>1</v>
      </c>
      <c r="AD181" s="8">
        <f>COUNTIFS(Sta!$A:A,$A181,Sta!$G:$G,"y")/$B181</f>
        <v>1</v>
      </c>
      <c r="AE181" s="16" t="e">
        <f>COUNTIFS(Sta!$B:B,$A181,Sta!$G:$G,"y")/$C181</f>
        <v>#DIV/0!</v>
      </c>
    </row>
    <row r="182" spans="1:31" x14ac:dyDescent="0.3">
      <c r="A182" t="s">
        <v>273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1" t="e">
        <f>(COUNTIFS(Sta!$A:$A,$A182,Sta!$F:$F,"&gt;0.5") + COUNTIFS(Sta!$B:$B,$A182,Sta!$F:$F,"&gt;0.5"))/$D182</f>
        <v>#DIV/0!</v>
      </c>
      <c r="F182" s="8" t="e">
        <f>COUNTIFS(Sta!$A:$A,$A182,Sta!$F:$F,"&gt;0.5")/$B182</f>
        <v>#DIV/0!</v>
      </c>
      <c r="G182" s="8" t="e">
        <f>COUNTIFS(Sta!$B:$B,$A182,Sta!$F:$F,"&gt;0.5")/$C182</f>
        <v>#DIV/0!</v>
      </c>
      <c r="H182" s="11" t="e">
        <f>(COUNTIFS(Sta!$A:$A,$A182,Sta!$F:$F,"&gt;1.5") + COUNTIFS(Sta!$B:$B,$A182,Sta!$F:$F,"&gt;1.5"))/$D182</f>
        <v>#DIV/0!</v>
      </c>
      <c r="I182" s="8" t="e">
        <f>COUNTIFS(Sta!$A:$A,$A182,Sta!$F:$F,"&gt;1.5")/$B182</f>
        <v>#DIV/0!</v>
      </c>
      <c r="J182" s="8" t="e">
        <f>COUNTIFS(Sta!$B:$B,$A182,Sta!$F:$F,"&gt;1.5")/$C182</f>
        <v>#DIV/0!</v>
      </c>
      <c r="K182" s="11" t="e">
        <f>(COUNTIFS(Sta!$A:$A,$A182,Sta!$F:$F,"&gt;2.5") + COUNTIFS(Sta!$B:$B,$A182,Sta!$F:$F,"&gt;2.5"))/$D182</f>
        <v>#DIV/0!</v>
      </c>
      <c r="L182" s="8" t="e">
        <f>COUNTIFS(Sta!$A:$A,$A182,Sta!$F:$F,"&gt;2.5")/$B182</f>
        <v>#DIV/0!</v>
      </c>
      <c r="M182" s="8" t="e">
        <f>COUNTIFS(Sta!$B:$B,$A182,Sta!$F:$F,"&gt;2.5")/$C182</f>
        <v>#DIV/0!</v>
      </c>
      <c r="N182" s="11" t="e">
        <f>(COUNTIFS(Sta!$A:$A,$A182,Sta!$F:$F,"&gt;3.5") + COUNTIFS(Sta!$B:$B,$A182,Sta!$F:$F,"&gt;3.5"))/$D182</f>
        <v>#DIV/0!</v>
      </c>
      <c r="O182" s="8" t="e">
        <f>COUNTIFS(Sta!$A:$A,$A182,Sta!$F:$F,"&gt;3.5")/$B182</f>
        <v>#DIV/0!</v>
      </c>
      <c r="P182" s="8" t="e">
        <f>COUNTIFS(Sta!$B:$B,$A182,Sta!$F:$F,"&gt;3.5")/$C182</f>
        <v>#DIV/0!</v>
      </c>
      <c r="Q182" s="11" t="e">
        <f>(COUNTIFS(Sta!$A:$A,$A182,Sta!$D:$D,"&gt;0.5")  + COUNTIFS(Sta!$B:$B,$A182,Sta!$E:$E,"&gt;0.5"))/$D182</f>
        <v>#DIV/0!</v>
      </c>
      <c r="R182" s="8" t="e">
        <f>COUNTIFS(Sta!$A:$A,$A182,Sta!$D:$D,"&gt;0.5")/$B182</f>
        <v>#DIV/0!</v>
      </c>
      <c r="S182" s="8" t="e">
        <f>COUNTIFS(Sta!$B:$B,$A182,Sta!$E:$E,"&gt;0.5")/$C182</f>
        <v>#DIV/0!</v>
      </c>
      <c r="T182" s="11" t="e">
        <f>(COUNTIFS(Sta!$A:$A,$A182,Sta!$D:$D,"&gt;1.5")  + COUNTIFS(Sta!$B:$B,$A182,Sta!$E:$E,"&gt;1.5"))/$D182</f>
        <v>#DIV/0!</v>
      </c>
      <c r="U182" s="8" t="e">
        <f>COUNTIFS(Sta!$A:$A,$A182,Sta!$D:$D,"&gt;1.5")/$B182</f>
        <v>#DIV/0!</v>
      </c>
      <c r="V182" s="8" t="e">
        <f>COUNTIFS(Sta!$B:$B,$A182,Sta!$E:$E,"&gt;1.5")/$C182</f>
        <v>#DIV/0!</v>
      </c>
      <c r="W182" s="11" t="e">
        <f>(COUNTIFS(Sta!$A:$A,$A182,Sta!$E:E,"&gt;0.5") +COUNTIFS(Sta!$B:$B,$A182,Sta!$D:$D,"&gt;0.5"))/$D182</f>
        <v>#DIV/0!</v>
      </c>
      <c r="X182" s="8" t="e">
        <f>COUNTIFS(Sta!$A:$A,$A182,Sta!$E:$E,"&gt;0.5")/$B182</f>
        <v>#DIV/0!</v>
      </c>
      <c r="Y182" s="8" t="e">
        <f>COUNTIFS(Sta!$B:$B,$A182,Sta!$D:$D,"&gt;0.5")/$C182</f>
        <v>#DIV/0!</v>
      </c>
      <c r="Z182" s="11" t="e">
        <f>(COUNTIFS(Sta!$A:$A,$A182,Sta!$E:$E,"&gt;1.5")  + COUNTIFS(Sta!$B:$B,$A182,Sta!$D:$D,"&gt;1.5"))/$D182</f>
        <v>#DIV/0!</v>
      </c>
      <c r="AA182" s="8" t="e">
        <f>COUNTIFS(Sta!$A:$A,$A182,Sta!$E:$E,"&gt;1.5")/$B182</f>
        <v>#DIV/0!</v>
      </c>
      <c r="AB182" s="8" t="e">
        <f>COUNTIFS(Sta!$B:$B,$A182,Sta!$D:$D,"&gt;1.5")/$C182</f>
        <v>#DIV/0!</v>
      </c>
      <c r="AC182" s="11" t="e">
        <f>(COUNTIFS(Sta!$A:A,$A182,Sta!$G:$G,"y") + COUNTIFS(Sta!$B:B,$A182,Sta!$G:$G,"y"))/$D182</f>
        <v>#DIV/0!</v>
      </c>
      <c r="AD182" s="8" t="e">
        <f>COUNTIFS(Sta!$A:A,$A182,Sta!$G:$G,"y")/$B182</f>
        <v>#DIV/0!</v>
      </c>
      <c r="AE182" s="16" t="e">
        <f>COUNTIFS(Sta!$B:B,$A182,Sta!$G:$G,"y")/$C182</f>
        <v>#DIV/0!</v>
      </c>
    </row>
    <row r="183" spans="1:31" x14ac:dyDescent="0.3">
      <c r="A183" t="s">
        <v>700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1" t="e">
        <f>(COUNTIFS(Sta!$A:$A,$A183,Sta!$F:$F,"&gt;0.5") + COUNTIFS(Sta!$B:$B,$A183,Sta!$F:$F,"&gt;0.5"))/$D183</f>
        <v>#DIV/0!</v>
      </c>
      <c r="F183" s="8" t="e">
        <f>COUNTIFS(Sta!$A:$A,$A183,Sta!$F:$F,"&gt;0.5")/$B183</f>
        <v>#DIV/0!</v>
      </c>
      <c r="G183" s="8" t="e">
        <f>COUNTIFS(Sta!$B:$B,$A183,Sta!$F:$F,"&gt;0.5")/$C183</f>
        <v>#DIV/0!</v>
      </c>
      <c r="H183" s="11" t="e">
        <f>(COUNTIFS(Sta!$A:$A,$A183,Sta!$F:$F,"&gt;1.5") + COUNTIFS(Sta!$B:$B,$A183,Sta!$F:$F,"&gt;1.5"))/$D183</f>
        <v>#DIV/0!</v>
      </c>
      <c r="I183" s="8" t="e">
        <f>COUNTIFS(Sta!$A:$A,$A183,Sta!$F:$F,"&gt;1.5")/$B183</f>
        <v>#DIV/0!</v>
      </c>
      <c r="J183" s="8" t="e">
        <f>COUNTIFS(Sta!$B:$B,$A183,Sta!$F:$F,"&gt;1.5")/$C183</f>
        <v>#DIV/0!</v>
      </c>
      <c r="K183" s="11" t="e">
        <f>(COUNTIFS(Sta!$A:$A,$A183,Sta!$F:$F,"&gt;2.5") + COUNTIFS(Sta!$B:$B,$A183,Sta!$F:$F,"&gt;2.5"))/$D183</f>
        <v>#DIV/0!</v>
      </c>
      <c r="L183" s="8" t="e">
        <f>COUNTIFS(Sta!$A:$A,$A183,Sta!$F:$F,"&gt;2.5")/$B183</f>
        <v>#DIV/0!</v>
      </c>
      <c r="M183" s="8" t="e">
        <f>COUNTIFS(Sta!$B:$B,$A183,Sta!$F:$F,"&gt;2.5")/$C183</f>
        <v>#DIV/0!</v>
      </c>
      <c r="N183" s="11" t="e">
        <f>(COUNTIFS(Sta!$A:$A,$A183,Sta!$F:$F,"&gt;3.5") + COUNTIFS(Sta!$B:$B,$A183,Sta!$F:$F,"&gt;3.5"))/$D183</f>
        <v>#DIV/0!</v>
      </c>
      <c r="O183" s="8" t="e">
        <f>COUNTIFS(Sta!$A:$A,$A183,Sta!$F:$F,"&gt;3.5")/$B183</f>
        <v>#DIV/0!</v>
      </c>
      <c r="P183" s="8" t="e">
        <f>COUNTIFS(Sta!$B:$B,$A183,Sta!$F:$F,"&gt;3.5")/$C183</f>
        <v>#DIV/0!</v>
      </c>
      <c r="Q183" s="11" t="e">
        <f>(COUNTIFS(Sta!$A:$A,$A183,Sta!$D:$D,"&gt;0.5")  + COUNTIFS(Sta!$B:$B,$A183,Sta!$E:$E,"&gt;0.5"))/$D183</f>
        <v>#DIV/0!</v>
      </c>
      <c r="R183" s="8" t="e">
        <f>COUNTIFS(Sta!$A:$A,$A183,Sta!$D:$D,"&gt;0.5")/$B183</f>
        <v>#DIV/0!</v>
      </c>
      <c r="S183" s="8" t="e">
        <f>COUNTIFS(Sta!$B:$B,$A183,Sta!$E:$E,"&gt;0.5")/$C183</f>
        <v>#DIV/0!</v>
      </c>
      <c r="T183" s="11" t="e">
        <f>(COUNTIFS(Sta!$A:$A,$A183,Sta!$D:$D,"&gt;1.5")  + COUNTIFS(Sta!$B:$B,$A183,Sta!$E:$E,"&gt;1.5"))/$D183</f>
        <v>#DIV/0!</v>
      </c>
      <c r="U183" s="8" t="e">
        <f>COUNTIFS(Sta!$A:$A,$A183,Sta!$D:$D,"&gt;1.5")/$B183</f>
        <v>#DIV/0!</v>
      </c>
      <c r="V183" s="8" t="e">
        <f>COUNTIFS(Sta!$B:$B,$A183,Sta!$E:$E,"&gt;1.5")/$C183</f>
        <v>#DIV/0!</v>
      </c>
      <c r="W183" s="11" t="e">
        <f>(COUNTIFS(Sta!$A:$A,$A183,Sta!$E:E,"&gt;0.5") +COUNTIFS(Sta!$B:$B,$A183,Sta!$D:$D,"&gt;0.5"))/$D183</f>
        <v>#DIV/0!</v>
      </c>
      <c r="X183" s="8" t="e">
        <f>COUNTIFS(Sta!$A:$A,$A183,Sta!$E:$E,"&gt;0.5")/$B183</f>
        <v>#DIV/0!</v>
      </c>
      <c r="Y183" s="8" t="e">
        <f>COUNTIFS(Sta!$B:$B,$A183,Sta!$D:$D,"&gt;0.5")/$C183</f>
        <v>#DIV/0!</v>
      </c>
      <c r="Z183" s="11" t="e">
        <f>(COUNTIFS(Sta!$A:$A,$A183,Sta!$E:$E,"&gt;1.5")  + COUNTIFS(Sta!$B:$B,$A183,Sta!$D:$D,"&gt;1.5"))/$D183</f>
        <v>#DIV/0!</v>
      </c>
      <c r="AA183" s="8" t="e">
        <f>COUNTIFS(Sta!$A:$A,$A183,Sta!$E:$E,"&gt;1.5")/$B183</f>
        <v>#DIV/0!</v>
      </c>
      <c r="AB183" s="8" t="e">
        <f>COUNTIFS(Sta!$B:$B,$A183,Sta!$D:$D,"&gt;1.5")/$C183</f>
        <v>#DIV/0!</v>
      </c>
      <c r="AC183" s="11" t="e">
        <f>(COUNTIFS(Sta!$A:A,$A183,Sta!$G:$G,"y") + COUNTIFS(Sta!$B:B,$A183,Sta!$G:$G,"y"))/$D183</f>
        <v>#DIV/0!</v>
      </c>
      <c r="AD183" s="8" t="e">
        <f>COUNTIFS(Sta!$A:A,$A183,Sta!$G:$G,"y")/$B183</f>
        <v>#DIV/0!</v>
      </c>
      <c r="AE183" s="16" t="e">
        <f>COUNTIFS(Sta!$B:B,$A183,Sta!$G:$G,"y")/$C183</f>
        <v>#DIV/0!</v>
      </c>
    </row>
    <row r="184" spans="1:31" x14ac:dyDescent="0.3">
      <c r="A184" t="s">
        <v>154</v>
      </c>
      <c r="B184" s="9">
        <f>COUNTIF(Sta!A:A,A184)</f>
        <v>1</v>
      </c>
      <c r="C184" s="4">
        <f>COUNTIF(Sta!B:B,A184)</f>
        <v>0</v>
      </c>
      <c r="D184" s="4">
        <f t="shared" si="5"/>
        <v>1</v>
      </c>
      <c r="E184" s="11">
        <f>(COUNTIFS(Sta!$A:$A,$A184,Sta!$F:$F,"&gt;0.5") + COUNTIFS(Sta!$B:$B,$A184,Sta!$F:$F,"&gt;0.5"))/$D184</f>
        <v>1</v>
      </c>
      <c r="F184" s="8">
        <f>COUNTIFS(Sta!$A:$A,$A184,Sta!$F:$F,"&gt;0.5")/$B184</f>
        <v>1</v>
      </c>
      <c r="G184" s="8" t="e">
        <f>COUNTIFS(Sta!$B:$B,$A184,Sta!$F:$F,"&gt;0.5")/$C184</f>
        <v>#DIV/0!</v>
      </c>
      <c r="H184" s="11">
        <f>(COUNTIFS(Sta!$A:$A,$A184,Sta!$F:$F,"&gt;1.5") + COUNTIFS(Sta!$B:$B,$A184,Sta!$F:$F,"&gt;1.5"))/$D184</f>
        <v>1</v>
      </c>
      <c r="I184" s="8">
        <f>COUNTIFS(Sta!$A:$A,$A184,Sta!$F:$F,"&gt;1.5")/$B184</f>
        <v>1</v>
      </c>
      <c r="J184" s="8" t="e">
        <f>COUNTIFS(Sta!$B:$B,$A184,Sta!$F:$F,"&gt;1.5")/$C184</f>
        <v>#DIV/0!</v>
      </c>
      <c r="K184" s="11">
        <f>(COUNTIFS(Sta!$A:$A,$A184,Sta!$F:$F,"&gt;2.5") + COUNTIFS(Sta!$B:$B,$A184,Sta!$F:$F,"&gt;2.5"))/$D184</f>
        <v>1</v>
      </c>
      <c r="L184" s="8">
        <f>COUNTIFS(Sta!$A:$A,$A184,Sta!$F:$F,"&gt;2.5")/$B184</f>
        <v>1</v>
      </c>
      <c r="M184" s="8" t="e">
        <f>COUNTIFS(Sta!$B:$B,$A184,Sta!$F:$F,"&gt;2.5")/$C184</f>
        <v>#DIV/0!</v>
      </c>
      <c r="N184" s="11">
        <f>(COUNTIFS(Sta!$A:$A,$A184,Sta!$F:$F,"&gt;3.5") + COUNTIFS(Sta!$B:$B,$A184,Sta!$F:$F,"&gt;3.5"))/$D184</f>
        <v>1</v>
      </c>
      <c r="O184" s="8">
        <f>COUNTIFS(Sta!$A:$A,$A184,Sta!$F:$F,"&gt;3.5")/$B184</f>
        <v>1</v>
      </c>
      <c r="P184" s="8" t="e">
        <f>COUNTIFS(Sta!$B:$B,$A184,Sta!$F:$F,"&gt;3.5")/$C184</f>
        <v>#DIV/0!</v>
      </c>
      <c r="Q184" s="11">
        <f>(COUNTIFS(Sta!$A:$A,$A184,Sta!$D:$D,"&gt;0.5")  + COUNTIFS(Sta!$B:$B,$A184,Sta!$E:$E,"&gt;0.5"))/$D184</f>
        <v>1</v>
      </c>
      <c r="R184" s="8">
        <f>COUNTIFS(Sta!$A:$A,$A184,Sta!$D:$D,"&gt;0.5")/$B184</f>
        <v>1</v>
      </c>
      <c r="S184" s="8" t="e">
        <f>COUNTIFS(Sta!$B:$B,$A184,Sta!$E:$E,"&gt;0.5")/$C184</f>
        <v>#DIV/0!</v>
      </c>
      <c r="T184" s="11">
        <f>(COUNTIFS(Sta!$A:$A,$A184,Sta!$D:$D,"&gt;1.5")  + COUNTIFS(Sta!$B:$B,$A184,Sta!$E:$E,"&gt;1.5"))/$D184</f>
        <v>1</v>
      </c>
      <c r="U184" s="8">
        <f>COUNTIFS(Sta!$A:$A,$A184,Sta!$D:$D,"&gt;1.5")/$B184</f>
        <v>1</v>
      </c>
      <c r="V184" s="8" t="e">
        <f>COUNTIFS(Sta!$B:$B,$A184,Sta!$E:$E,"&gt;1.5")/$C184</f>
        <v>#DIV/0!</v>
      </c>
      <c r="W184" s="11">
        <f>(COUNTIFS(Sta!$A:$A,$A184,Sta!$E:E,"&gt;0.5") +COUNTIFS(Sta!$B:$B,$A184,Sta!$D:$D,"&gt;0.5"))/$D184</f>
        <v>1</v>
      </c>
      <c r="X184" s="8">
        <f>COUNTIFS(Sta!$A:$A,$A184,Sta!$E:$E,"&gt;0.5")/$B184</f>
        <v>1</v>
      </c>
      <c r="Y184" s="8" t="e">
        <f>COUNTIFS(Sta!$B:$B,$A184,Sta!$D:$D,"&gt;0.5")/$C184</f>
        <v>#DIV/0!</v>
      </c>
      <c r="Z184" s="11">
        <f>(COUNTIFS(Sta!$A:$A,$A184,Sta!$E:$E,"&gt;1.5")  + COUNTIFS(Sta!$B:$B,$A184,Sta!$D:$D,"&gt;1.5"))/$D184</f>
        <v>1</v>
      </c>
      <c r="AA184" s="8">
        <f>COUNTIFS(Sta!$A:$A,$A184,Sta!$E:$E,"&gt;1.5")/$B184</f>
        <v>1</v>
      </c>
      <c r="AB184" s="8" t="e">
        <f>COUNTIFS(Sta!$B:$B,$A184,Sta!$D:$D,"&gt;1.5")/$C184</f>
        <v>#DIV/0!</v>
      </c>
      <c r="AC184" s="11">
        <f>(COUNTIFS(Sta!$A:A,$A184,Sta!$G:$G,"y") + COUNTIFS(Sta!$B:B,$A184,Sta!$G:$G,"y"))/$D184</f>
        <v>1</v>
      </c>
      <c r="AD184" s="8">
        <f>COUNTIFS(Sta!$A:A,$A184,Sta!$G:$G,"y")/$B184</f>
        <v>1</v>
      </c>
      <c r="AE184" s="16" t="e">
        <f>COUNTIFS(Sta!$B:B,$A184,Sta!$G:$G,"y")/$C184</f>
        <v>#DIV/0!</v>
      </c>
    </row>
    <row r="185" spans="1:31" x14ac:dyDescent="0.3">
      <c r="A185" t="s">
        <v>561</v>
      </c>
      <c r="B185" s="9">
        <f>COUNTIF(Sta!A:A,A185)</f>
        <v>15</v>
      </c>
      <c r="C185" s="4">
        <f>COUNTIF(Sta!B:B,A185)</f>
        <v>13</v>
      </c>
      <c r="D185" s="4">
        <f t="shared" si="5"/>
        <v>28</v>
      </c>
      <c r="E185" s="11">
        <f>(COUNTIFS(Sta!$A:$A,$A185,Sta!$F:$F,"&gt;0.5") + COUNTIFS(Sta!$B:$B,$A185,Sta!$F:$F,"&gt;0.5"))/$D185</f>
        <v>0.9285714285714286</v>
      </c>
      <c r="F185" s="8">
        <f>COUNTIFS(Sta!$A:$A,$A185,Sta!$F:$F,"&gt;0.5")/$B185</f>
        <v>0.93333333333333335</v>
      </c>
      <c r="G185" s="8">
        <f>COUNTIFS(Sta!$B:$B,$A185,Sta!$F:$F,"&gt;0.5")/$C185</f>
        <v>0.92307692307692313</v>
      </c>
      <c r="H185" s="11">
        <f>(COUNTIFS(Sta!$A:$A,$A185,Sta!$F:$F,"&gt;1.5") + COUNTIFS(Sta!$B:$B,$A185,Sta!$F:$F,"&gt;1.5"))/$D185</f>
        <v>0.6428571428571429</v>
      </c>
      <c r="I185" s="8">
        <f>COUNTIFS(Sta!$A:$A,$A185,Sta!$F:$F,"&gt;1.5")/$B185</f>
        <v>0.66666666666666663</v>
      </c>
      <c r="J185" s="8">
        <f>COUNTIFS(Sta!$B:$B,$A185,Sta!$F:$F,"&gt;1.5")/$C185</f>
        <v>0.61538461538461542</v>
      </c>
      <c r="K185" s="11">
        <f>(COUNTIFS(Sta!$A:$A,$A185,Sta!$F:$F,"&gt;2.5") + COUNTIFS(Sta!$B:$B,$A185,Sta!$F:$F,"&gt;2.5"))/$D185</f>
        <v>0.4642857142857143</v>
      </c>
      <c r="L185" s="8">
        <f>COUNTIFS(Sta!$A:$A,$A185,Sta!$F:$F,"&gt;2.5")/$B185</f>
        <v>0.46666666666666667</v>
      </c>
      <c r="M185" s="8">
        <f>COUNTIFS(Sta!$B:$B,$A185,Sta!$F:$F,"&gt;2.5")/$C185</f>
        <v>0.46153846153846156</v>
      </c>
      <c r="N185" s="11">
        <f>(COUNTIFS(Sta!$A:$A,$A185,Sta!$F:$F,"&gt;3.5") + COUNTIFS(Sta!$B:$B,$A185,Sta!$F:$F,"&gt;3.5"))/$D185</f>
        <v>0.21428571428571427</v>
      </c>
      <c r="O185" s="8">
        <f>COUNTIFS(Sta!$A:$A,$A185,Sta!$F:$F,"&gt;3.5")/$B185</f>
        <v>0.2</v>
      </c>
      <c r="P185" s="8">
        <f>COUNTIFS(Sta!$B:$B,$A185,Sta!$F:$F,"&gt;3.5")/$C185</f>
        <v>0.23076923076923078</v>
      </c>
      <c r="Q185" s="11">
        <f>(COUNTIFS(Sta!$A:$A,$A185,Sta!$D:$D,"&gt;0.5")  + COUNTIFS(Sta!$B:$B,$A185,Sta!$E:$E,"&gt;0.5"))/$D185</f>
        <v>0.4642857142857143</v>
      </c>
      <c r="R185" s="8">
        <f>COUNTIFS(Sta!$A:$A,$A185,Sta!$D:$D,"&gt;0.5")/$B185</f>
        <v>0.6</v>
      </c>
      <c r="S185" s="8">
        <f>COUNTIFS(Sta!$B:$B,$A185,Sta!$E:$E,"&gt;0.5")/$C185</f>
        <v>0.30769230769230771</v>
      </c>
      <c r="T185" s="11">
        <f>(COUNTIFS(Sta!$A:$A,$A185,Sta!$D:$D,"&gt;1.5")  + COUNTIFS(Sta!$B:$B,$A185,Sta!$E:$E,"&gt;1.5"))/$D185</f>
        <v>0.21428571428571427</v>
      </c>
      <c r="U185" s="8">
        <f>COUNTIFS(Sta!$A:$A,$A185,Sta!$D:$D,"&gt;1.5")/$B185</f>
        <v>0.33333333333333331</v>
      </c>
      <c r="V185" s="8">
        <f>COUNTIFS(Sta!$B:$B,$A185,Sta!$E:$E,"&gt;1.5")/$C185</f>
        <v>7.6923076923076927E-2</v>
      </c>
      <c r="W185" s="11">
        <f>(COUNTIFS(Sta!$A:$A,$A185,Sta!$E:E,"&gt;0.5") +COUNTIFS(Sta!$B:$B,$A185,Sta!$D:$D,"&gt;0.5"))/$D185</f>
        <v>0.75</v>
      </c>
      <c r="X185" s="8">
        <f>COUNTIFS(Sta!$A:$A,$A185,Sta!$E:$E,"&gt;0.5")/$B185</f>
        <v>0.66666666666666663</v>
      </c>
      <c r="Y185" s="8">
        <f>COUNTIFS(Sta!$B:$B,$A185,Sta!$D:$D,"&gt;0.5")/$C185</f>
        <v>0.84615384615384615</v>
      </c>
      <c r="Z185" s="11">
        <f>(COUNTIFS(Sta!$A:$A,$A185,Sta!$E:$E,"&gt;1.5")  + COUNTIFS(Sta!$B:$B,$A185,Sta!$D:$D,"&gt;1.5"))/$D185</f>
        <v>0.4642857142857143</v>
      </c>
      <c r="AA185" s="8">
        <f>COUNTIFS(Sta!$A:$A,$A185,Sta!$E:$E,"&gt;1.5")/$B185</f>
        <v>0.46666666666666667</v>
      </c>
      <c r="AB185" s="8">
        <f>COUNTIFS(Sta!$B:$B,$A185,Sta!$D:$D,"&gt;1.5")/$C185</f>
        <v>0.46153846153846156</v>
      </c>
      <c r="AC185" s="11">
        <f>(COUNTIFS(Sta!$A:A,$A185,Sta!$G:$G,"y") + COUNTIFS(Sta!$B:B,$A185,Sta!$G:$G,"y"))/$D185</f>
        <v>0.2857142857142857</v>
      </c>
      <c r="AD185" s="8">
        <f>COUNTIFS(Sta!$A:A,$A185,Sta!$G:$G,"y")/$B185</f>
        <v>0.33333333333333331</v>
      </c>
      <c r="AE185" s="16">
        <f>COUNTIFS(Sta!$B:B,$A185,Sta!$G:$G,"y")/$C185</f>
        <v>0.23076923076923078</v>
      </c>
    </row>
    <row r="186" spans="1:31" x14ac:dyDescent="0.3">
      <c r="A186" t="s">
        <v>95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1" t="e">
        <f>(COUNTIFS(Sta!$A:$A,$A186,Sta!$F:$F,"&gt;0.5") + COUNTIFS(Sta!$B:$B,$A186,Sta!$F:$F,"&gt;0.5"))/$D186</f>
        <v>#DIV/0!</v>
      </c>
      <c r="F186" s="8" t="e">
        <f>COUNTIFS(Sta!$A:$A,$A186,Sta!$F:$F,"&gt;0.5")/$B186</f>
        <v>#DIV/0!</v>
      </c>
      <c r="G186" s="8" t="e">
        <f>COUNTIFS(Sta!$B:$B,$A186,Sta!$F:$F,"&gt;0.5")/$C186</f>
        <v>#DIV/0!</v>
      </c>
      <c r="H186" s="11" t="e">
        <f>(COUNTIFS(Sta!$A:$A,$A186,Sta!$F:$F,"&gt;1.5") + COUNTIFS(Sta!$B:$B,$A186,Sta!$F:$F,"&gt;1.5"))/$D186</f>
        <v>#DIV/0!</v>
      </c>
      <c r="I186" s="8" t="e">
        <f>COUNTIFS(Sta!$A:$A,$A186,Sta!$F:$F,"&gt;1.5")/$B186</f>
        <v>#DIV/0!</v>
      </c>
      <c r="J186" s="8" t="e">
        <f>COUNTIFS(Sta!$B:$B,$A186,Sta!$F:$F,"&gt;1.5")/$C186</f>
        <v>#DIV/0!</v>
      </c>
      <c r="K186" s="11" t="e">
        <f>(COUNTIFS(Sta!$A:$A,$A186,Sta!$F:$F,"&gt;2.5") + COUNTIFS(Sta!$B:$B,$A186,Sta!$F:$F,"&gt;2.5"))/$D186</f>
        <v>#DIV/0!</v>
      </c>
      <c r="L186" s="8" t="e">
        <f>COUNTIFS(Sta!$A:$A,$A186,Sta!$F:$F,"&gt;2.5")/$B186</f>
        <v>#DIV/0!</v>
      </c>
      <c r="M186" s="8" t="e">
        <f>COUNTIFS(Sta!$B:$B,$A186,Sta!$F:$F,"&gt;2.5")/$C186</f>
        <v>#DIV/0!</v>
      </c>
      <c r="N186" s="11" t="e">
        <f>(COUNTIFS(Sta!$A:$A,$A186,Sta!$F:$F,"&gt;3.5") + COUNTIFS(Sta!$B:$B,$A186,Sta!$F:$F,"&gt;3.5"))/$D186</f>
        <v>#DIV/0!</v>
      </c>
      <c r="O186" s="8" t="e">
        <f>COUNTIFS(Sta!$A:$A,$A186,Sta!$F:$F,"&gt;3.5")/$B186</f>
        <v>#DIV/0!</v>
      </c>
      <c r="P186" s="8" t="e">
        <f>COUNTIFS(Sta!$B:$B,$A186,Sta!$F:$F,"&gt;3.5")/$C186</f>
        <v>#DIV/0!</v>
      </c>
      <c r="Q186" s="11" t="e">
        <f>(COUNTIFS(Sta!$A:$A,$A186,Sta!$D:$D,"&gt;0.5")  + COUNTIFS(Sta!$B:$B,$A186,Sta!$E:$E,"&gt;0.5"))/$D186</f>
        <v>#DIV/0!</v>
      </c>
      <c r="R186" s="8" t="e">
        <f>COUNTIFS(Sta!$A:$A,$A186,Sta!$D:$D,"&gt;0.5")/$B186</f>
        <v>#DIV/0!</v>
      </c>
      <c r="S186" s="8" t="e">
        <f>COUNTIFS(Sta!$B:$B,$A186,Sta!$E:$E,"&gt;0.5")/$C186</f>
        <v>#DIV/0!</v>
      </c>
      <c r="T186" s="11" t="e">
        <f>(COUNTIFS(Sta!$A:$A,$A186,Sta!$D:$D,"&gt;1.5")  + COUNTIFS(Sta!$B:$B,$A186,Sta!$E:$E,"&gt;1.5"))/$D186</f>
        <v>#DIV/0!</v>
      </c>
      <c r="U186" s="8" t="e">
        <f>COUNTIFS(Sta!$A:$A,$A186,Sta!$D:$D,"&gt;1.5")/$B186</f>
        <v>#DIV/0!</v>
      </c>
      <c r="V186" s="8" t="e">
        <f>COUNTIFS(Sta!$B:$B,$A186,Sta!$E:$E,"&gt;1.5")/$C186</f>
        <v>#DIV/0!</v>
      </c>
      <c r="W186" s="11" t="e">
        <f>(COUNTIFS(Sta!$A:$A,$A186,Sta!$E:E,"&gt;0.5") +COUNTIFS(Sta!$B:$B,$A186,Sta!$D:$D,"&gt;0.5"))/$D186</f>
        <v>#DIV/0!</v>
      </c>
      <c r="X186" s="8" t="e">
        <f>COUNTIFS(Sta!$A:$A,$A186,Sta!$E:$E,"&gt;0.5")/$B186</f>
        <v>#DIV/0!</v>
      </c>
      <c r="Y186" s="8" t="e">
        <f>COUNTIFS(Sta!$B:$B,$A186,Sta!$D:$D,"&gt;0.5")/$C186</f>
        <v>#DIV/0!</v>
      </c>
      <c r="Z186" s="11" t="e">
        <f>(COUNTIFS(Sta!$A:$A,$A186,Sta!$E:$E,"&gt;1.5")  + COUNTIFS(Sta!$B:$B,$A186,Sta!$D:$D,"&gt;1.5"))/$D186</f>
        <v>#DIV/0!</v>
      </c>
      <c r="AA186" s="8" t="e">
        <f>COUNTIFS(Sta!$A:$A,$A186,Sta!$E:$E,"&gt;1.5")/$B186</f>
        <v>#DIV/0!</v>
      </c>
      <c r="AB186" s="8" t="e">
        <f>COUNTIFS(Sta!$B:$B,$A186,Sta!$D:$D,"&gt;1.5")/$C186</f>
        <v>#DIV/0!</v>
      </c>
      <c r="AC186" s="11" t="e">
        <f>(COUNTIFS(Sta!$A:A,$A186,Sta!$G:$G,"y") + COUNTIFS(Sta!$B:B,$A186,Sta!$G:$G,"y"))/$D186</f>
        <v>#DIV/0!</v>
      </c>
      <c r="AD186" s="8" t="e">
        <f>COUNTIFS(Sta!$A:A,$A186,Sta!$G:$G,"y")/$B186</f>
        <v>#DIV/0!</v>
      </c>
      <c r="AE186" s="16" t="e">
        <f>COUNTIFS(Sta!$B:B,$A186,Sta!$G:$G,"y")/$C186</f>
        <v>#DIV/0!</v>
      </c>
    </row>
    <row r="187" spans="1:31" x14ac:dyDescent="0.3">
      <c r="A187" t="s">
        <v>488</v>
      </c>
      <c r="B187" s="9">
        <f>COUNTIF(Sta!A:A,A187)</f>
        <v>6</v>
      </c>
      <c r="C187" s="4">
        <f>COUNTIF(Sta!B:B,A187)</f>
        <v>7</v>
      </c>
      <c r="D187" s="4">
        <f t="shared" si="5"/>
        <v>13</v>
      </c>
      <c r="E187" s="11">
        <f>(COUNTIFS(Sta!$A:$A,$A187,Sta!$F:$F,"&gt;0.5") + COUNTIFS(Sta!$B:$B,$A187,Sta!$F:$F,"&gt;0.5"))/$D187</f>
        <v>0.92307692307692313</v>
      </c>
      <c r="F187" s="8">
        <f>COUNTIFS(Sta!$A:$A,$A187,Sta!$F:$F,"&gt;0.5")/$B187</f>
        <v>1</v>
      </c>
      <c r="G187" s="8">
        <f>COUNTIFS(Sta!$B:$B,$A187,Sta!$F:$F,"&gt;0.5")/$C187</f>
        <v>0.8571428571428571</v>
      </c>
      <c r="H187" s="11">
        <f>(COUNTIFS(Sta!$A:$A,$A187,Sta!$F:$F,"&gt;1.5") + COUNTIFS(Sta!$B:$B,$A187,Sta!$F:$F,"&gt;1.5"))/$D187</f>
        <v>0.92307692307692313</v>
      </c>
      <c r="I187" s="8">
        <f>COUNTIFS(Sta!$A:$A,$A187,Sta!$F:$F,"&gt;1.5")/$B187</f>
        <v>1</v>
      </c>
      <c r="J187" s="8">
        <f>COUNTIFS(Sta!$B:$B,$A187,Sta!$F:$F,"&gt;1.5")/$C187</f>
        <v>0.8571428571428571</v>
      </c>
      <c r="K187" s="11">
        <f>(COUNTIFS(Sta!$A:$A,$A187,Sta!$F:$F,"&gt;2.5") + COUNTIFS(Sta!$B:$B,$A187,Sta!$F:$F,"&gt;2.5"))/$D187</f>
        <v>0.61538461538461542</v>
      </c>
      <c r="L187" s="8">
        <f>COUNTIFS(Sta!$A:$A,$A187,Sta!$F:$F,"&gt;2.5")/$B187</f>
        <v>0.83333333333333337</v>
      </c>
      <c r="M187" s="8">
        <f>COUNTIFS(Sta!$B:$B,$A187,Sta!$F:$F,"&gt;2.5")/$C187</f>
        <v>0.42857142857142855</v>
      </c>
      <c r="N187" s="11">
        <f>(COUNTIFS(Sta!$A:$A,$A187,Sta!$F:$F,"&gt;3.5") + COUNTIFS(Sta!$B:$B,$A187,Sta!$F:$F,"&gt;3.5"))/$D187</f>
        <v>0.30769230769230771</v>
      </c>
      <c r="O187" s="8">
        <f>COUNTIFS(Sta!$A:$A,$A187,Sta!$F:$F,"&gt;3.5")/$B187</f>
        <v>0.66666666666666663</v>
      </c>
      <c r="P187" s="8">
        <f>COUNTIFS(Sta!$B:$B,$A187,Sta!$F:$F,"&gt;3.5")/$C187</f>
        <v>0</v>
      </c>
      <c r="Q187" s="11">
        <f>(COUNTIFS(Sta!$A:$A,$A187,Sta!$D:$D,"&gt;0.5")  + COUNTIFS(Sta!$B:$B,$A187,Sta!$E:$E,"&gt;0.5"))/$D187</f>
        <v>0.84615384615384615</v>
      </c>
      <c r="R187" s="8">
        <f>COUNTIFS(Sta!$A:$A,$A187,Sta!$D:$D,"&gt;0.5")/$B187</f>
        <v>1</v>
      </c>
      <c r="S187" s="8">
        <f>COUNTIFS(Sta!$B:$B,$A187,Sta!$E:$E,"&gt;0.5")/$C187</f>
        <v>0.7142857142857143</v>
      </c>
      <c r="T187" s="11">
        <f>(COUNTIFS(Sta!$A:$A,$A187,Sta!$D:$D,"&gt;1.5")  + COUNTIFS(Sta!$B:$B,$A187,Sta!$E:$E,"&gt;1.5"))/$D187</f>
        <v>0.53846153846153844</v>
      </c>
      <c r="U187" s="8">
        <f>COUNTIFS(Sta!$A:$A,$A187,Sta!$D:$D,"&gt;1.5")/$B187</f>
        <v>1</v>
      </c>
      <c r="V187" s="8">
        <f>COUNTIFS(Sta!$B:$B,$A187,Sta!$E:$E,"&gt;1.5")/$C187</f>
        <v>0.14285714285714285</v>
      </c>
      <c r="W187" s="11">
        <f>(COUNTIFS(Sta!$A:$A,$A187,Sta!$E:E,"&gt;0.5") +COUNTIFS(Sta!$B:$B,$A187,Sta!$D:$D,"&gt;0.5"))/$D187</f>
        <v>0.76923076923076927</v>
      </c>
      <c r="X187" s="8">
        <f>COUNTIFS(Sta!$A:$A,$A187,Sta!$E:$E,"&gt;0.5")/$B187</f>
        <v>0.83333333333333337</v>
      </c>
      <c r="Y187" s="8">
        <f>COUNTIFS(Sta!$B:$B,$A187,Sta!$D:$D,"&gt;0.5")/$C187</f>
        <v>0.7142857142857143</v>
      </c>
      <c r="Z187" s="11">
        <f>(COUNTIFS(Sta!$A:$A,$A187,Sta!$E:$E,"&gt;1.5")  + COUNTIFS(Sta!$B:$B,$A187,Sta!$D:$D,"&gt;1.5"))/$D187</f>
        <v>0.38461538461538464</v>
      </c>
      <c r="AA187" s="8">
        <f>COUNTIFS(Sta!$A:$A,$A187,Sta!$E:$E,"&gt;1.5")/$B187</f>
        <v>0.33333333333333331</v>
      </c>
      <c r="AB187" s="8">
        <f>COUNTIFS(Sta!$B:$B,$A187,Sta!$D:$D,"&gt;1.5")/$C187</f>
        <v>0.42857142857142855</v>
      </c>
      <c r="AC187" s="11">
        <f>(COUNTIFS(Sta!$A:A,$A187,Sta!$G:$G,"y") + COUNTIFS(Sta!$B:B,$A187,Sta!$G:$G,"y"))/$D187</f>
        <v>0.69230769230769229</v>
      </c>
      <c r="AD187" s="8">
        <f>COUNTIFS(Sta!$A:A,$A187,Sta!$G:$G,"y")/$B187</f>
        <v>0.83333333333333337</v>
      </c>
      <c r="AE187" s="16">
        <f>COUNTIFS(Sta!$B:B,$A187,Sta!$G:$G,"y")/$C187</f>
        <v>0.5714285714285714</v>
      </c>
    </row>
    <row r="188" spans="1:31" x14ac:dyDescent="0.3">
      <c r="A188" t="s">
        <v>204</v>
      </c>
      <c r="B188" s="9">
        <f>COUNTIF(Sta!A:A,A188)</f>
        <v>1</v>
      </c>
      <c r="C188" s="4">
        <f>COUNTIF(Sta!B:B,A188)</f>
        <v>1</v>
      </c>
      <c r="D188" s="4">
        <f t="shared" si="5"/>
        <v>2</v>
      </c>
      <c r="E188" s="11">
        <f>(COUNTIFS(Sta!$A:$A,$A188,Sta!$F:$F,"&gt;0.5") + COUNTIFS(Sta!$B:$B,$A188,Sta!$F:$F,"&gt;0.5"))/$D188</f>
        <v>1</v>
      </c>
      <c r="F188" s="8">
        <f>COUNTIFS(Sta!$A:$A,$A188,Sta!$F:$F,"&gt;0.5")/$B188</f>
        <v>1</v>
      </c>
      <c r="G188" s="8">
        <f>COUNTIFS(Sta!$B:$B,$A188,Sta!$F:$F,"&gt;0.5")/$C188</f>
        <v>1</v>
      </c>
      <c r="H188" s="11">
        <f>(COUNTIFS(Sta!$A:$A,$A188,Sta!$F:$F,"&gt;1.5") + COUNTIFS(Sta!$B:$B,$A188,Sta!$F:$F,"&gt;1.5"))/$D188</f>
        <v>1</v>
      </c>
      <c r="I188" s="8">
        <f>COUNTIFS(Sta!$A:$A,$A188,Sta!$F:$F,"&gt;1.5")/$B188</f>
        <v>1</v>
      </c>
      <c r="J188" s="8">
        <f>COUNTIFS(Sta!$B:$B,$A188,Sta!$F:$F,"&gt;1.5")/$C188</f>
        <v>1</v>
      </c>
      <c r="K188" s="11">
        <f>(COUNTIFS(Sta!$A:$A,$A188,Sta!$F:$F,"&gt;2.5") + COUNTIFS(Sta!$B:$B,$A188,Sta!$F:$F,"&gt;2.5"))/$D188</f>
        <v>1</v>
      </c>
      <c r="L188" s="8">
        <f>COUNTIFS(Sta!$A:$A,$A188,Sta!$F:$F,"&gt;2.5")/$B188</f>
        <v>1</v>
      </c>
      <c r="M188" s="8">
        <f>COUNTIFS(Sta!$B:$B,$A188,Sta!$F:$F,"&gt;2.5")/$C188</f>
        <v>1</v>
      </c>
      <c r="N188" s="11">
        <f>(COUNTIFS(Sta!$A:$A,$A188,Sta!$F:$F,"&gt;3.5") + COUNTIFS(Sta!$B:$B,$A188,Sta!$F:$F,"&gt;3.5"))/$D188</f>
        <v>0.5</v>
      </c>
      <c r="O188" s="8">
        <f>COUNTIFS(Sta!$A:$A,$A188,Sta!$F:$F,"&gt;3.5")/$B188</f>
        <v>0</v>
      </c>
      <c r="P188" s="8">
        <f>COUNTIFS(Sta!$B:$B,$A188,Sta!$F:$F,"&gt;3.5")/$C188</f>
        <v>1</v>
      </c>
      <c r="Q188" s="11">
        <f>(COUNTIFS(Sta!$A:$A,$A188,Sta!$D:$D,"&gt;0.5")  + COUNTIFS(Sta!$B:$B,$A188,Sta!$E:$E,"&gt;0.5"))/$D188</f>
        <v>1</v>
      </c>
      <c r="R188" s="8">
        <f>COUNTIFS(Sta!$A:$A,$A188,Sta!$D:$D,"&gt;0.5")/$B188</f>
        <v>1</v>
      </c>
      <c r="S188" s="8">
        <f>COUNTIFS(Sta!$B:$B,$A188,Sta!$E:$E,"&gt;0.5")/$C188</f>
        <v>1</v>
      </c>
      <c r="T188" s="11">
        <f>(COUNTIFS(Sta!$A:$A,$A188,Sta!$D:$D,"&gt;1.5")  + COUNTIFS(Sta!$B:$B,$A188,Sta!$E:$E,"&gt;1.5"))/$D188</f>
        <v>1</v>
      </c>
      <c r="U188" s="8">
        <f>COUNTIFS(Sta!$A:$A,$A188,Sta!$D:$D,"&gt;1.5")/$B188</f>
        <v>1</v>
      </c>
      <c r="V188" s="8">
        <f>COUNTIFS(Sta!$B:$B,$A188,Sta!$E:$E,"&gt;1.5")/$C188</f>
        <v>1</v>
      </c>
      <c r="W188" s="11">
        <f>(COUNTIFS(Sta!$A:$A,$A188,Sta!$E:E,"&gt;0.5") +COUNTIFS(Sta!$B:$B,$A188,Sta!$D:$D,"&gt;0.5"))/$D188</f>
        <v>1</v>
      </c>
      <c r="X188" s="8">
        <f>COUNTIFS(Sta!$A:$A,$A188,Sta!$E:$E,"&gt;0.5")/$B188</f>
        <v>1</v>
      </c>
      <c r="Y188" s="8">
        <f>COUNTIFS(Sta!$B:$B,$A188,Sta!$D:$D,"&gt;0.5")/$C188</f>
        <v>1</v>
      </c>
      <c r="Z188" s="11">
        <f>(COUNTIFS(Sta!$A:$A,$A188,Sta!$E:$E,"&gt;1.5")  + COUNTIFS(Sta!$B:$B,$A188,Sta!$D:$D,"&gt;1.5"))/$D188</f>
        <v>0</v>
      </c>
      <c r="AA188" s="8">
        <f>COUNTIFS(Sta!$A:$A,$A188,Sta!$E:$E,"&gt;1.5")/$B188</f>
        <v>0</v>
      </c>
      <c r="AB188" s="8">
        <f>COUNTIFS(Sta!$B:$B,$A188,Sta!$D:$D,"&gt;1.5")/$C188</f>
        <v>0</v>
      </c>
      <c r="AC188" s="11">
        <f>(COUNTIFS(Sta!$A:A,$A188,Sta!$G:$G,"y") + COUNTIFS(Sta!$B:B,$A188,Sta!$G:$G,"y"))/$D188</f>
        <v>1</v>
      </c>
      <c r="AD188" s="8">
        <f>COUNTIFS(Sta!$A:A,$A188,Sta!$G:$G,"y")/$B188</f>
        <v>1</v>
      </c>
      <c r="AE188" s="16">
        <f>COUNTIFS(Sta!$B:B,$A188,Sta!$G:$G,"y")/$C188</f>
        <v>1</v>
      </c>
    </row>
    <row r="189" spans="1:31" x14ac:dyDescent="0.3">
      <c r="A189" t="s">
        <v>490</v>
      </c>
      <c r="B189" s="9">
        <f>COUNTIF(Sta!A:A,A189)</f>
        <v>7</v>
      </c>
      <c r="C189" s="4">
        <f>COUNTIF(Sta!B:B,A189)</f>
        <v>6</v>
      </c>
      <c r="D189" s="4">
        <f t="shared" si="5"/>
        <v>13</v>
      </c>
      <c r="E189" s="11">
        <f>(COUNTIFS(Sta!$A:$A,$A189,Sta!$F:$F,"&gt;0.5") + COUNTIFS(Sta!$B:$B,$A189,Sta!$F:$F,"&gt;0.5"))/$D189</f>
        <v>0.92307692307692313</v>
      </c>
      <c r="F189" s="8">
        <f>COUNTIFS(Sta!$A:$A,$A189,Sta!$F:$F,"&gt;0.5")/$B189</f>
        <v>0.8571428571428571</v>
      </c>
      <c r="G189" s="8">
        <f>COUNTIFS(Sta!$B:$B,$A189,Sta!$F:$F,"&gt;0.5")/$C189</f>
        <v>1</v>
      </c>
      <c r="H189" s="11">
        <f>(COUNTIFS(Sta!$A:$A,$A189,Sta!$F:$F,"&gt;1.5") + COUNTIFS(Sta!$B:$B,$A189,Sta!$F:$F,"&gt;1.5"))/$D189</f>
        <v>0.76923076923076927</v>
      </c>
      <c r="I189" s="8">
        <f>COUNTIFS(Sta!$A:$A,$A189,Sta!$F:$F,"&gt;1.5")/$B189</f>
        <v>0.5714285714285714</v>
      </c>
      <c r="J189" s="8">
        <f>COUNTIFS(Sta!$B:$B,$A189,Sta!$F:$F,"&gt;1.5")/$C189</f>
        <v>1</v>
      </c>
      <c r="K189" s="11">
        <f>(COUNTIFS(Sta!$A:$A,$A189,Sta!$F:$F,"&gt;2.5") + COUNTIFS(Sta!$B:$B,$A189,Sta!$F:$F,"&gt;2.5"))/$D189</f>
        <v>0.61538461538461542</v>
      </c>
      <c r="L189" s="8">
        <f>COUNTIFS(Sta!$A:$A,$A189,Sta!$F:$F,"&gt;2.5")/$B189</f>
        <v>0.42857142857142855</v>
      </c>
      <c r="M189" s="8">
        <f>COUNTIFS(Sta!$B:$B,$A189,Sta!$F:$F,"&gt;2.5")/$C189</f>
        <v>0.83333333333333337</v>
      </c>
      <c r="N189" s="11">
        <f>(COUNTIFS(Sta!$A:$A,$A189,Sta!$F:$F,"&gt;3.5") + COUNTIFS(Sta!$B:$B,$A189,Sta!$F:$F,"&gt;3.5"))/$D189</f>
        <v>0.23076923076923078</v>
      </c>
      <c r="O189" s="8">
        <f>COUNTIFS(Sta!$A:$A,$A189,Sta!$F:$F,"&gt;3.5")/$B189</f>
        <v>0.14285714285714285</v>
      </c>
      <c r="P189" s="8">
        <f>COUNTIFS(Sta!$B:$B,$A189,Sta!$F:$F,"&gt;3.5")/$C189</f>
        <v>0.33333333333333331</v>
      </c>
      <c r="Q189" s="11">
        <f>(COUNTIFS(Sta!$A:$A,$A189,Sta!$D:$D,"&gt;0.5")  + COUNTIFS(Sta!$B:$B,$A189,Sta!$E:$E,"&gt;0.5"))/$D189</f>
        <v>0.69230769230769229</v>
      </c>
      <c r="R189" s="8">
        <f>COUNTIFS(Sta!$A:$A,$A189,Sta!$D:$D,"&gt;0.5")/$B189</f>
        <v>0.5714285714285714</v>
      </c>
      <c r="S189" s="8">
        <f>COUNTIFS(Sta!$B:$B,$A189,Sta!$E:$E,"&gt;0.5")/$C189</f>
        <v>0.83333333333333337</v>
      </c>
      <c r="T189" s="11">
        <f>(COUNTIFS(Sta!$A:$A,$A189,Sta!$D:$D,"&gt;1.5")  + COUNTIFS(Sta!$B:$B,$A189,Sta!$E:$E,"&gt;1.5"))/$D189</f>
        <v>0.30769230769230771</v>
      </c>
      <c r="U189" s="8">
        <f>COUNTIFS(Sta!$A:$A,$A189,Sta!$D:$D,"&gt;1.5")/$B189</f>
        <v>0.2857142857142857</v>
      </c>
      <c r="V189" s="8">
        <f>COUNTIFS(Sta!$B:$B,$A189,Sta!$E:$E,"&gt;1.5")/$C189</f>
        <v>0.33333333333333331</v>
      </c>
      <c r="W189" s="11">
        <f>(COUNTIFS(Sta!$A:$A,$A189,Sta!$E:E,"&gt;0.5") +COUNTIFS(Sta!$B:$B,$A189,Sta!$D:$D,"&gt;0.5"))/$D189</f>
        <v>0.92307692307692313</v>
      </c>
      <c r="X189" s="8">
        <f>COUNTIFS(Sta!$A:$A,$A189,Sta!$E:$E,"&gt;0.5")/$B189</f>
        <v>0.8571428571428571</v>
      </c>
      <c r="Y189" s="8">
        <f>COUNTIFS(Sta!$B:$B,$A189,Sta!$D:$D,"&gt;0.5")/$C189</f>
        <v>1</v>
      </c>
      <c r="Z189" s="11">
        <f>(COUNTIFS(Sta!$A:$A,$A189,Sta!$E:$E,"&gt;1.5")  + COUNTIFS(Sta!$B:$B,$A189,Sta!$D:$D,"&gt;1.5"))/$D189</f>
        <v>0.46153846153846156</v>
      </c>
      <c r="AA189" s="8">
        <f>COUNTIFS(Sta!$A:$A,$A189,Sta!$E:$E,"&gt;1.5")/$B189</f>
        <v>0.14285714285714285</v>
      </c>
      <c r="AB189" s="8">
        <f>COUNTIFS(Sta!$B:$B,$A189,Sta!$D:$D,"&gt;1.5")/$C189</f>
        <v>0.83333333333333337</v>
      </c>
      <c r="AC189" s="11">
        <f>(COUNTIFS(Sta!$A:A,$A189,Sta!$G:$G,"y") + COUNTIFS(Sta!$B:B,$A189,Sta!$G:$G,"y"))/$D189</f>
        <v>0.69230769230769229</v>
      </c>
      <c r="AD189" s="8">
        <f>COUNTIFS(Sta!$A:A,$A189,Sta!$G:$G,"y")/$B189</f>
        <v>0.5714285714285714</v>
      </c>
      <c r="AE189" s="16">
        <f>COUNTIFS(Sta!$B:B,$A189,Sta!$G:$G,"y")/$C189</f>
        <v>0.83333333333333337</v>
      </c>
    </row>
    <row r="190" spans="1:31" x14ac:dyDescent="0.3">
      <c r="A190" t="s">
        <v>223</v>
      </c>
      <c r="B190" s="9">
        <f>COUNTIF(Sta!A:A,A190)</f>
        <v>1</v>
      </c>
      <c r="C190" s="4">
        <f>COUNTIF(Sta!B:B,A190)</f>
        <v>1</v>
      </c>
      <c r="D190" s="4">
        <f t="shared" si="5"/>
        <v>2</v>
      </c>
      <c r="E190" s="11">
        <f>(COUNTIFS(Sta!$A:$A,$A190,Sta!$F:$F,"&gt;0.5") + COUNTIFS(Sta!$B:$B,$A190,Sta!$F:$F,"&gt;0.5"))/$D190</f>
        <v>1</v>
      </c>
      <c r="F190" s="8">
        <f>COUNTIFS(Sta!$A:$A,$A190,Sta!$F:$F,"&gt;0.5")/$B190</f>
        <v>1</v>
      </c>
      <c r="G190" s="8">
        <f>COUNTIFS(Sta!$B:$B,$A190,Sta!$F:$F,"&gt;0.5")/$C190</f>
        <v>1</v>
      </c>
      <c r="H190" s="11">
        <f>(COUNTIFS(Sta!$A:$A,$A190,Sta!$F:$F,"&gt;1.5") + COUNTIFS(Sta!$B:$B,$A190,Sta!$F:$F,"&gt;1.5"))/$D190</f>
        <v>0.5</v>
      </c>
      <c r="I190" s="8">
        <f>COUNTIFS(Sta!$A:$A,$A190,Sta!$F:$F,"&gt;1.5")/$B190</f>
        <v>0</v>
      </c>
      <c r="J190" s="8">
        <f>COUNTIFS(Sta!$B:$B,$A190,Sta!$F:$F,"&gt;1.5")/$C190</f>
        <v>1</v>
      </c>
      <c r="K190" s="11">
        <f>(COUNTIFS(Sta!$A:$A,$A190,Sta!$F:$F,"&gt;2.5") + COUNTIFS(Sta!$B:$B,$A190,Sta!$F:$F,"&gt;2.5"))/$D190</f>
        <v>0</v>
      </c>
      <c r="L190" s="8">
        <f>COUNTIFS(Sta!$A:$A,$A190,Sta!$F:$F,"&gt;2.5")/$B190</f>
        <v>0</v>
      </c>
      <c r="M190" s="8">
        <f>COUNTIFS(Sta!$B:$B,$A190,Sta!$F:$F,"&gt;2.5")/$C190</f>
        <v>0</v>
      </c>
      <c r="N190" s="11">
        <f>(COUNTIFS(Sta!$A:$A,$A190,Sta!$F:$F,"&gt;3.5") + COUNTIFS(Sta!$B:$B,$A190,Sta!$F:$F,"&gt;3.5"))/$D190</f>
        <v>0</v>
      </c>
      <c r="O190" s="8">
        <f>COUNTIFS(Sta!$A:$A,$A190,Sta!$F:$F,"&gt;3.5")/$B190</f>
        <v>0</v>
      </c>
      <c r="P190" s="8">
        <f>COUNTIFS(Sta!$B:$B,$A190,Sta!$F:$F,"&gt;3.5")/$C190</f>
        <v>0</v>
      </c>
      <c r="Q190" s="11">
        <f>(COUNTIFS(Sta!$A:$A,$A190,Sta!$D:$D,"&gt;0.5")  + COUNTIFS(Sta!$B:$B,$A190,Sta!$E:$E,"&gt;0.5"))/$D190</f>
        <v>1</v>
      </c>
      <c r="R190" s="8">
        <f>COUNTIFS(Sta!$A:$A,$A190,Sta!$D:$D,"&gt;0.5")/$B190</f>
        <v>1</v>
      </c>
      <c r="S190" s="8">
        <f>COUNTIFS(Sta!$B:$B,$A190,Sta!$E:$E,"&gt;0.5")/$C190</f>
        <v>1</v>
      </c>
      <c r="T190" s="11">
        <f>(COUNTIFS(Sta!$A:$A,$A190,Sta!$D:$D,"&gt;1.5")  + COUNTIFS(Sta!$B:$B,$A190,Sta!$E:$E,"&gt;1.5"))/$D190</f>
        <v>0</v>
      </c>
      <c r="U190" s="8">
        <f>COUNTIFS(Sta!$A:$A,$A190,Sta!$D:$D,"&gt;1.5")/$B190</f>
        <v>0</v>
      </c>
      <c r="V190" s="8">
        <f>COUNTIFS(Sta!$B:$B,$A190,Sta!$E:$E,"&gt;1.5")/$C190</f>
        <v>0</v>
      </c>
      <c r="W190" s="11">
        <f>(COUNTIFS(Sta!$A:$A,$A190,Sta!$E:E,"&gt;0.5") +COUNTIFS(Sta!$B:$B,$A190,Sta!$D:$D,"&gt;0.5"))/$D190</f>
        <v>0.5</v>
      </c>
      <c r="X190" s="8">
        <f>COUNTIFS(Sta!$A:$A,$A190,Sta!$E:$E,"&gt;0.5")/$B190</f>
        <v>0</v>
      </c>
      <c r="Y190" s="8">
        <f>COUNTIFS(Sta!$B:$B,$A190,Sta!$D:$D,"&gt;0.5")/$C190</f>
        <v>1</v>
      </c>
      <c r="Z190" s="11">
        <f>(COUNTIFS(Sta!$A:$A,$A190,Sta!$E:$E,"&gt;1.5")  + COUNTIFS(Sta!$B:$B,$A190,Sta!$D:$D,"&gt;1.5"))/$D190</f>
        <v>0</v>
      </c>
      <c r="AA190" s="8">
        <f>COUNTIFS(Sta!$A:$A,$A190,Sta!$E:$E,"&gt;1.5")/$B190</f>
        <v>0</v>
      </c>
      <c r="AB190" s="8">
        <f>COUNTIFS(Sta!$B:$B,$A190,Sta!$D:$D,"&gt;1.5")/$C190</f>
        <v>0</v>
      </c>
      <c r="AC190" s="11">
        <f>(COUNTIFS(Sta!$A:A,$A190,Sta!$G:$G,"y") + COUNTIFS(Sta!$B:B,$A190,Sta!$G:$G,"y"))/$D190</f>
        <v>0.5</v>
      </c>
      <c r="AD190" s="8">
        <f>COUNTIFS(Sta!$A:A,$A190,Sta!$G:$G,"y")/$B190</f>
        <v>0</v>
      </c>
      <c r="AE190" s="16">
        <f>COUNTIFS(Sta!$B:B,$A190,Sta!$G:$G,"y")/$C190</f>
        <v>1</v>
      </c>
    </row>
    <row r="191" spans="1:31" x14ac:dyDescent="0.3">
      <c r="A191" t="s">
        <v>485</v>
      </c>
      <c r="B191" s="9">
        <f>COUNTIF(Sta!A:A,A191)</f>
        <v>6</v>
      </c>
      <c r="C191" s="4">
        <f>COUNTIF(Sta!B:B,A191)</f>
        <v>7</v>
      </c>
      <c r="D191" s="4">
        <f t="shared" si="5"/>
        <v>13</v>
      </c>
      <c r="E191" s="11">
        <f>(COUNTIFS(Sta!$A:$A,$A191,Sta!$F:$F,"&gt;0.5") + COUNTIFS(Sta!$B:$B,$A191,Sta!$F:$F,"&gt;0.5"))/$D191</f>
        <v>1</v>
      </c>
      <c r="F191" s="8">
        <f>COUNTIFS(Sta!$A:$A,$A191,Sta!$F:$F,"&gt;0.5")/$B191</f>
        <v>1</v>
      </c>
      <c r="G191" s="8">
        <f>COUNTIFS(Sta!$B:$B,$A191,Sta!$F:$F,"&gt;0.5")/$C191</f>
        <v>1</v>
      </c>
      <c r="H191" s="11">
        <f>(COUNTIFS(Sta!$A:$A,$A191,Sta!$F:$F,"&gt;1.5") + COUNTIFS(Sta!$B:$B,$A191,Sta!$F:$F,"&gt;1.5"))/$D191</f>
        <v>0.76923076923076927</v>
      </c>
      <c r="I191" s="8">
        <f>COUNTIFS(Sta!$A:$A,$A191,Sta!$F:$F,"&gt;1.5")/$B191</f>
        <v>0.83333333333333337</v>
      </c>
      <c r="J191" s="8">
        <f>COUNTIFS(Sta!$B:$B,$A191,Sta!$F:$F,"&gt;1.5")/$C191</f>
        <v>0.7142857142857143</v>
      </c>
      <c r="K191" s="11">
        <f>(COUNTIFS(Sta!$A:$A,$A191,Sta!$F:$F,"&gt;2.5") + COUNTIFS(Sta!$B:$B,$A191,Sta!$F:$F,"&gt;2.5"))/$D191</f>
        <v>0.53846153846153844</v>
      </c>
      <c r="L191" s="8">
        <f>COUNTIFS(Sta!$A:$A,$A191,Sta!$F:$F,"&gt;2.5")/$B191</f>
        <v>0.5</v>
      </c>
      <c r="M191" s="8">
        <f>COUNTIFS(Sta!$B:$B,$A191,Sta!$F:$F,"&gt;2.5")/$C191</f>
        <v>0.5714285714285714</v>
      </c>
      <c r="N191" s="11">
        <f>(COUNTIFS(Sta!$A:$A,$A191,Sta!$F:$F,"&gt;3.5") + COUNTIFS(Sta!$B:$B,$A191,Sta!$F:$F,"&gt;3.5"))/$D191</f>
        <v>0.30769230769230771</v>
      </c>
      <c r="O191" s="8">
        <f>COUNTIFS(Sta!$A:$A,$A191,Sta!$F:$F,"&gt;3.5")/$B191</f>
        <v>0.16666666666666666</v>
      </c>
      <c r="P191" s="8">
        <f>COUNTIFS(Sta!$B:$B,$A191,Sta!$F:$F,"&gt;3.5")/$C191</f>
        <v>0.42857142857142855</v>
      </c>
      <c r="Q191" s="11">
        <f>(COUNTIFS(Sta!$A:$A,$A191,Sta!$D:$D,"&gt;0.5")  + COUNTIFS(Sta!$B:$B,$A191,Sta!$E:$E,"&gt;0.5"))/$D191</f>
        <v>0.61538461538461542</v>
      </c>
      <c r="R191" s="8">
        <f>COUNTIFS(Sta!$A:$A,$A191,Sta!$D:$D,"&gt;0.5")/$B191</f>
        <v>0.83333333333333337</v>
      </c>
      <c r="S191" s="8">
        <f>COUNTIFS(Sta!$B:$B,$A191,Sta!$E:$E,"&gt;0.5")/$C191</f>
        <v>0.42857142857142855</v>
      </c>
      <c r="T191" s="11">
        <f>(COUNTIFS(Sta!$A:$A,$A191,Sta!$D:$D,"&gt;1.5")  + COUNTIFS(Sta!$B:$B,$A191,Sta!$E:$E,"&gt;1.5"))/$D191</f>
        <v>0.38461538461538464</v>
      </c>
      <c r="U191" s="8">
        <f>COUNTIFS(Sta!$A:$A,$A191,Sta!$D:$D,"&gt;1.5")/$B191</f>
        <v>0.5</v>
      </c>
      <c r="V191" s="8">
        <f>COUNTIFS(Sta!$B:$B,$A191,Sta!$E:$E,"&gt;1.5")/$C191</f>
        <v>0.2857142857142857</v>
      </c>
      <c r="W191" s="11">
        <f>(COUNTIFS(Sta!$A:$A,$A191,Sta!$E:E,"&gt;0.5") +COUNTIFS(Sta!$B:$B,$A191,Sta!$D:$D,"&gt;0.5"))/$D191</f>
        <v>0.92307692307692313</v>
      </c>
      <c r="X191" s="8">
        <f>COUNTIFS(Sta!$A:$A,$A191,Sta!$E:$E,"&gt;0.5")/$B191</f>
        <v>0.83333333333333337</v>
      </c>
      <c r="Y191" s="8">
        <f>COUNTIFS(Sta!$B:$B,$A191,Sta!$D:$D,"&gt;0.5")/$C191</f>
        <v>1</v>
      </c>
      <c r="Z191" s="11">
        <f>(COUNTIFS(Sta!$A:$A,$A191,Sta!$E:$E,"&gt;1.5")  + COUNTIFS(Sta!$B:$B,$A191,Sta!$D:$D,"&gt;1.5"))/$D191</f>
        <v>0.38461538461538464</v>
      </c>
      <c r="AA191" s="8">
        <f>COUNTIFS(Sta!$A:$A,$A191,Sta!$E:$E,"&gt;1.5")/$B191</f>
        <v>0.16666666666666666</v>
      </c>
      <c r="AB191" s="8">
        <f>COUNTIFS(Sta!$B:$B,$A191,Sta!$D:$D,"&gt;1.5")/$C191</f>
        <v>0.5714285714285714</v>
      </c>
      <c r="AC191" s="11">
        <f>(COUNTIFS(Sta!$A:A,$A191,Sta!$G:$G,"y") + COUNTIFS(Sta!$B:B,$A191,Sta!$G:$G,"y"))/$D191</f>
        <v>0.53846153846153844</v>
      </c>
      <c r="AD191" s="8">
        <f>COUNTIFS(Sta!$A:A,$A191,Sta!$G:$G,"y")/$B191</f>
        <v>0.66666666666666663</v>
      </c>
      <c r="AE191" s="16">
        <f>COUNTIFS(Sta!$B:B,$A191,Sta!$G:$G,"y")/$C191</f>
        <v>0.42857142857142855</v>
      </c>
    </row>
    <row r="192" spans="1:31" x14ac:dyDescent="0.3">
      <c r="A192" t="s">
        <v>254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1" t="e">
        <f>(COUNTIFS(Sta!$A:$A,$A192,Sta!$F:$F,"&gt;0.5") + COUNTIFS(Sta!$B:$B,$A192,Sta!$F:$F,"&gt;0.5"))/$D192</f>
        <v>#DIV/0!</v>
      </c>
      <c r="F192" s="8" t="e">
        <f>COUNTIFS(Sta!$A:$A,$A192,Sta!$F:$F,"&gt;0.5")/$B192</f>
        <v>#DIV/0!</v>
      </c>
      <c r="G192" s="8" t="e">
        <f>COUNTIFS(Sta!$B:$B,$A192,Sta!$F:$F,"&gt;0.5")/$C192</f>
        <v>#DIV/0!</v>
      </c>
      <c r="H192" s="11" t="e">
        <f>(COUNTIFS(Sta!$A:$A,$A192,Sta!$F:$F,"&gt;1.5") + COUNTIFS(Sta!$B:$B,$A192,Sta!$F:$F,"&gt;1.5"))/$D192</f>
        <v>#DIV/0!</v>
      </c>
      <c r="I192" s="8" t="e">
        <f>COUNTIFS(Sta!$A:$A,$A192,Sta!$F:$F,"&gt;1.5")/$B192</f>
        <v>#DIV/0!</v>
      </c>
      <c r="J192" s="8" t="e">
        <f>COUNTIFS(Sta!$B:$B,$A192,Sta!$F:$F,"&gt;1.5")/$C192</f>
        <v>#DIV/0!</v>
      </c>
      <c r="K192" s="11" t="e">
        <f>(COUNTIFS(Sta!$A:$A,$A192,Sta!$F:$F,"&gt;2.5") + COUNTIFS(Sta!$B:$B,$A192,Sta!$F:$F,"&gt;2.5"))/$D192</f>
        <v>#DIV/0!</v>
      </c>
      <c r="L192" s="8" t="e">
        <f>COUNTIFS(Sta!$A:$A,$A192,Sta!$F:$F,"&gt;2.5")/$B192</f>
        <v>#DIV/0!</v>
      </c>
      <c r="M192" s="8" t="e">
        <f>COUNTIFS(Sta!$B:$B,$A192,Sta!$F:$F,"&gt;2.5")/$C192</f>
        <v>#DIV/0!</v>
      </c>
      <c r="N192" s="11" t="e">
        <f>(COUNTIFS(Sta!$A:$A,$A192,Sta!$F:$F,"&gt;3.5") + COUNTIFS(Sta!$B:$B,$A192,Sta!$F:$F,"&gt;3.5"))/$D192</f>
        <v>#DIV/0!</v>
      </c>
      <c r="O192" s="8" t="e">
        <f>COUNTIFS(Sta!$A:$A,$A192,Sta!$F:$F,"&gt;3.5")/$B192</f>
        <v>#DIV/0!</v>
      </c>
      <c r="P192" s="8" t="e">
        <f>COUNTIFS(Sta!$B:$B,$A192,Sta!$F:$F,"&gt;3.5")/$C192</f>
        <v>#DIV/0!</v>
      </c>
      <c r="Q192" s="11" t="e">
        <f>(COUNTIFS(Sta!$A:$A,$A192,Sta!$D:$D,"&gt;0.5")  + COUNTIFS(Sta!$B:$B,$A192,Sta!$E:$E,"&gt;0.5"))/$D192</f>
        <v>#DIV/0!</v>
      </c>
      <c r="R192" s="8" t="e">
        <f>COUNTIFS(Sta!$A:$A,$A192,Sta!$D:$D,"&gt;0.5")/$B192</f>
        <v>#DIV/0!</v>
      </c>
      <c r="S192" s="8" t="e">
        <f>COUNTIFS(Sta!$B:$B,$A192,Sta!$E:$E,"&gt;0.5")/$C192</f>
        <v>#DIV/0!</v>
      </c>
      <c r="T192" s="11" t="e">
        <f>(COUNTIFS(Sta!$A:$A,$A192,Sta!$D:$D,"&gt;1.5")  + COUNTIFS(Sta!$B:$B,$A192,Sta!$E:$E,"&gt;1.5"))/$D192</f>
        <v>#DIV/0!</v>
      </c>
      <c r="U192" s="8" t="e">
        <f>COUNTIFS(Sta!$A:$A,$A192,Sta!$D:$D,"&gt;1.5")/$B192</f>
        <v>#DIV/0!</v>
      </c>
      <c r="V192" s="8" t="e">
        <f>COUNTIFS(Sta!$B:$B,$A192,Sta!$E:$E,"&gt;1.5")/$C192</f>
        <v>#DIV/0!</v>
      </c>
      <c r="W192" s="11" t="e">
        <f>(COUNTIFS(Sta!$A:$A,$A192,Sta!$E:E,"&gt;0.5") +COUNTIFS(Sta!$B:$B,$A192,Sta!$D:$D,"&gt;0.5"))/$D192</f>
        <v>#DIV/0!</v>
      </c>
      <c r="X192" s="8" t="e">
        <f>COUNTIFS(Sta!$A:$A,$A192,Sta!$E:$E,"&gt;0.5")/$B192</f>
        <v>#DIV/0!</v>
      </c>
      <c r="Y192" s="8" t="e">
        <f>COUNTIFS(Sta!$B:$B,$A192,Sta!$D:$D,"&gt;0.5")/$C192</f>
        <v>#DIV/0!</v>
      </c>
      <c r="Z192" s="11" t="e">
        <f>(COUNTIFS(Sta!$A:$A,$A192,Sta!$E:$E,"&gt;1.5")  + COUNTIFS(Sta!$B:$B,$A192,Sta!$D:$D,"&gt;1.5"))/$D192</f>
        <v>#DIV/0!</v>
      </c>
      <c r="AA192" s="8" t="e">
        <f>COUNTIFS(Sta!$A:$A,$A192,Sta!$E:$E,"&gt;1.5")/$B192</f>
        <v>#DIV/0!</v>
      </c>
      <c r="AB192" s="8" t="e">
        <f>COUNTIFS(Sta!$B:$B,$A192,Sta!$D:$D,"&gt;1.5")/$C192</f>
        <v>#DIV/0!</v>
      </c>
      <c r="AC192" s="11" t="e">
        <f>(COUNTIFS(Sta!$A:A,$A192,Sta!$G:$G,"y") + COUNTIFS(Sta!$B:B,$A192,Sta!$G:$G,"y"))/$D192</f>
        <v>#DIV/0!</v>
      </c>
      <c r="AD192" s="8" t="e">
        <f>COUNTIFS(Sta!$A:A,$A192,Sta!$G:$G,"y")/$B192</f>
        <v>#DIV/0!</v>
      </c>
      <c r="AE192" s="16" t="e">
        <f>COUNTIFS(Sta!$B:B,$A192,Sta!$G:$G,"y")/$C192</f>
        <v>#DIV/0!</v>
      </c>
    </row>
    <row r="193" spans="1:31" x14ac:dyDescent="0.3">
      <c r="A193" t="s">
        <v>160</v>
      </c>
      <c r="B193" s="9">
        <f>COUNTIF(Sta!A:A,A193)</f>
        <v>0</v>
      </c>
      <c r="C193" s="4">
        <f>COUNTIF(Sta!B:B,A193)</f>
        <v>1</v>
      </c>
      <c r="D193" s="4">
        <f>B193+C193</f>
        <v>1</v>
      </c>
      <c r="E193" s="11">
        <f>(COUNTIFS(Sta!$A:$A,$A193,Sta!$F:$F,"&gt;0.5") + COUNTIFS(Sta!$B:$B,$A193,Sta!$F:$F,"&gt;0.5"))/$D193</f>
        <v>1</v>
      </c>
      <c r="F193" s="8" t="e">
        <f>COUNTIFS(Sta!$A:$A,$A193,Sta!$F:$F,"&gt;0.5")/$B193</f>
        <v>#DIV/0!</v>
      </c>
      <c r="G193" s="8">
        <f>COUNTIFS(Sta!$B:$B,$A193,Sta!$F:$F,"&gt;0.5")/$C193</f>
        <v>1</v>
      </c>
      <c r="H193" s="11">
        <f>(COUNTIFS(Sta!$A:$A,$A193,Sta!$F:$F,"&gt;1.5") + COUNTIFS(Sta!$B:$B,$A193,Sta!$F:$F,"&gt;1.5"))/$D193</f>
        <v>1</v>
      </c>
      <c r="I193" s="8" t="e">
        <f>COUNTIFS(Sta!$A:$A,$A193,Sta!$F:$F,"&gt;1.5")/$B193</f>
        <v>#DIV/0!</v>
      </c>
      <c r="J193" s="8">
        <f>COUNTIFS(Sta!$B:$B,$A193,Sta!$F:$F,"&gt;1.5")/$C193</f>
        <v>1</v>
      </c>
      <c r="K193" s="11">
        <f>(COUNTIFS(Sta!$A:$A,$A193,Sta!$F:$F,"&gt;2.5") + COUNTIFS(Sta!$B:$B,$A193,Sta!$F:$F,"&gt;2.5"))/$D193</f>
        <v>1</v>
      </c>
      <c r="L193" s="8" t="e">
        <f>COUNTIFS(Sta!$A:$A,$A193,Sta!$F:$F,"&gt;2.5")/$B193</f>
        <v>#DIV/0!</v>
      </c>
      <c r="M193" s="8">
        <f>COUNTIFS(Sta!$B:$B,$A193,Sta!$F:$F,"&gt;2.5")/$C193</f>
        <v>1</v>
      </c>
      <c r="N193" s="11">
        <f>(COUNTIFS(Sta!$A:$A,$A193,Sta!$F:$F,"&gt;3.5") + COUNTIFS(Sta!$B:$B,$A193,Sta!$F:$F,"&gt;3.5"))/$D193</f>
        <v>1</v>
      </c>
      <c r="O193" s="8" t="e">
        <f>COUNTIFS(Sta!$A:$A,$A193,Sta!$F:$F,"&gt;3.5")/$B193</f>
        <v>#DIV/0!</v>
      </c>
      <c r="P193" s="8">
        <f>COUNTIFS(Sta!$B:$B,$A193,Sta!$F:$F,"&gt;3.5")/$C193</f>
        <v>1</v>
      </c>
      <c r="Q193" s="11">
        <f>(COUNTIFS(Sta!$A:$A,$A193,Sta!$D:$D,"&gt;0.5")  + COUNTIFS(Sta!$B:$B,$A193,Sta!$E:$E,"&gt;0.5"))/$D193</f>
        <v>0</v>
      </c>
      <c r="R193" s="8" t="e">
        <f>COUNTIFS(Sta!$A:$A,$A193,Sta!$D:$D,"&gt;0.5")/$B193</f>
        <v>#DIV/0!</v>
      </c>
      <c r="S193" s="8">
        <f>COUNTIFS(Sta!$B:$B,$A193,Sta!$E:$E,"&gt;0.5")/$C193</f>
        <v>0</v>
      </c>
      <c r="T193" s="11">
        <f>(COUNTIFS(Sta!$A:$A,$A193,Sta!$D:$D,"&gt;1.5")  + COUNTIFS(Sta!$B:$B,$A193,Sta!$E:$E,"&gt;1.5"))/$D193</f>
        <v>0</v>
      </c>
      <c r="U193" s="8" t="e">
        <f>COUNTIFS(Sta!$A:$A,$A193,Sta!$D:$D,"&gt;1.5")/$B193</f>
        <v>#DIV/0!</v>
      </c>
      <c r="V193" s="8">
        <f>COUNTIFS(Sta!$B:$B,$A193,Sta!$E:$E,"&gt;1.5")/$C193</f>
        <v>0</v>
      </c>
      <c r="W193" s="11">
        <f>(COUNTIFS(Sta!$A:$A,$A193,Sta!$E:E,"&gt;0.5") +COUNTIFS(Sta!$B:$B,$A193,Sta!$D:$D,"&gt;0.5"))/$D193</f>
        <v>1</v>
      </c>
      <c r="X193" s="8" t="e">
        <f>COUNTIFS(Sta!$A:$A,$A193,Sta!$E:$E,"&gt;0.5")/$B193</f>
        <v>#DIV/0!</v>
      </c>
      <c r="Y193" s="8">
        <f>COUNTIFS(Sta!$B:$B,$A193,Sta!$D:$D,"&gt;0.5")/$C193</f>
        <v>1</v>
      </c>
      <c r="Z193" s="11">
        <f>(COUNTIFS(Sta!$A:$A,$A193,Sta!$E:$E,"&gt;1.5")  + COUNTIFS(Sta!$B:$B,$A193,Sta!$D:$D,"&gt;1.5"))/$D193</f>
        <v>1</v>
      </c>
      <c r="AA193" s="8" t="e">
        <f>COUNTIFS(Sta!$A:$A,$A193,Sta!$E:$E,"&gt;1.5")/$B193</f>
        <v>#DIV/0!</v>
      </c>
      <c r="AB193" s="8">
        <f>COUNTIFS(Sta!$B:$B,$A193,Sta!$D:$D,"&gt;1.5")/$C193</f>
        <v>1</v>
      </c>
      <c r="AC193" s="11">
        <f>(COUNTIFS(Sta!$A:A,$A193,Sta!$G:$G,"y") + COUNTIFS(Sta!$B:B,$A193,Sta!$G:$G,"y"))/$D193</f>
        <v>0</v>
      </c>
      <c r="AD193" s="8" t="e">
        <f>COUNTIFS(Sta!$A:A,$A193,Sta!$G:$G,"y")/$B193</f>
        <v>#DIV/0!</v>
      </c>
      <c r="AE193" s="16">
        <f>COUNTIFS(Sta!$B:B,$A193,Sta!$G:$G,"y")/$C193</f>
        <v>0</v>
      </c>
    </row>
    <row r="194" spans="1:31" x14ac:dyDescent="0.3">
      <c r="A194" t="s">
        <v>249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1" t="e">
        <f>(COUNTIFS(Sta!$A:$A,$A194,Sta!$F:$F,"&gt;0.5") + COUNTIFS(Sta!$B:$B,$A194,Sta!$F:$F,"&gt;0.5"))/$D194</f>
        <v>#DIV/0!</v>
      </c>
      <c r="F194" s="8" t="e">
        <f>COUNTIFS(Sta!$A:$A,$A194,Sta!$F:$F,"&gt;0.5")/$B194</f>
        <v>#DIV/0!</v>
      </c>
      <c r="G194" s="8" t="e">
        <f>COUNTIFS(Sta!$B:$B,$A194,Sta!$F:$F,"&gt;0.5")/$C194</f>
        <v>#DIV/0!</v>
      </c>
      <c r="H194" s="11" t="e">
        <f>(COUNTIFS(Sta!$A:$A,$A194,Sta!$F:$F,"&gt;1.5") + COUNTIFS(Sta!$B:$B,$A194,Sta!$F:$F,"&gt;1.5"))/$D194</f>
        <v>#DIV/0!</v>
      </c>
      <c r="I194" s="8" t="e">
        <f>COUNTIFS(Sta!$A:$A,$A194,Sta!$F:$F,"&gt;1.5")/$B194</f>
        <v>#DIV/0!</v>
      </c>
      <c r="J194" s="8" t="e">
        <f>COUNTIFS(Sta!$B:$B,$A194,Sta!$F:$F,"&gt;1.5")/$C194</f>
        <v>#DIV/0!</v>
      </c>
      <c r="K194" s="11" t="e">
        <f>(COUNTIFS(Sta!$A:$A,$A194,Sta!$F:$F,"&gt;2.5") + COUNTIFS(Sta!$B:$B,$A194,Sta!$F:$F,"&gt;2.5"))/$D194</f>
        <v>#DIV/0!</v>
      </c>
      <c r="L194" s="8" t="e">
        <f>COUNTIFS(Sta!$A:$A,$A194,Sta!$F:$F,"&gt;2.5")/$B194</f>
        <v>#DIV/0!</v>
      </c>
      <c r="M194" s="8" t="e">
        <f>COUNTIFS(Sta!$B:$B,$A194,Sta!$F:$F,"&gt;2.5")/$C194</f>
        <v>#DIV/0!</v>
      </c>
      <c r="N194" s="11" t="e">
        <f>(COUNTIFS(Sta!$A:$A,$A194,Sta!$F:$F,"&gt;3.5") + COUNTIFS(Sta!$B:$B,$A194,Sta!$F:$F,"&gt;3.5"))/$D194</f>
        <v>#DIV/0!</v>
      </c>
      <c r="O194" s="8" t="e">
        <f>COUNTIFS(Sta!$A:$A,$A194,Sta!$F:$F,"&gt;3.5")/$B194</f>
        <v>#DIV/0!</v>
      </c>
      <c r="P194" s="8" t="e">
        <f>COUNTIFS(Sta!$B:$B,$A194,Sta!$F:$F,"&gt;3.5")/$C194</f>
        <v>#DIV/0!</v>
      </c>
      <c r="Q194" s="11" t="e">
        <f>(COUNTIFS(Sta!$A:$A,$A194,Sta!$D:$D,"&gt;0.5")  + COUNTIFS(Sta!$B:$B,$A194,Sta!$E:$E,"&gt;0.5"))/$D194</f>
        <v>#DIV/0!</v>
      </c>
      <c r="R194" s="8" t="e">
        <f>COUNTIFS(Sta!$A:$A,$A194,Sta!$D:$D,"&gt;0.5")/$B194</f>
        <v>#DIV/0!</v>
      </c>
      <c r="S194" s="8" t="e">
        <f>COUNTIFS(Sta!$B:$B,$A194,Sta!$E:$E,"&gt;0.5")/$C194</f>
        <v>#DIV/0!</v>
      </c>
      <c r="T194" s="11" t="e">
        <f>(COUNTIFS(Sta!$A:$A,$A194,Sta!$D:$D,"&gt;1.5")  + COUNTIFS(Sta!$B:$B,$A194,Sta!$E:$E,"&gt;1.5"))/$D194</f>
        <v>#DIV/0!</v>
      </c>
      <c r="U194" s="8" t="e">
        <f>COUNTIFS(Sta!$A:$A,$A194,Sta!$D:$D,"&gt;1.5")/$B194</f>
        <v>#DIV/0!</v>
      </c>
      <c r="V194" s="8" t="e">
        <f>COUNTIFS(Sta!$B:$B,$A194,Sta!$E:$E,"&gt;1.5")/$C194</f>
        <v>#DIV/0!</v>
      </c>
      <c r="W194" s="11" t="e">
        <f>(COUNTIFS(Sta!$A:$A,$A194,Sta!$E:E,"&gt;0.5") +COUNTIFS(Sta!$B:$B,$A194,Sta!$D:$D,"&gt;0.5"))/$D194</f>
        <v>#DIV/0!</v>
      </c>
      <c r="X194" s="8" t="e">
        <f>COUNTIFS(Sta!$A:$A,$A194,Sta!$E:$E,"&gt;0.5")/$B194</f>
        <v>#DIV/0!</v>
      </c>
      <c r="Y194" s="8" t="e">
        <f>COUNTIFS(Sta!$B:$B,$A194,Sta!$D:$D,"&gt;0.5")/$C194</f>
        <v>#DIV/0!</v>
      </c>
      <c r="Z194" s="11" t="e">
        <f>(COUNTIFS(Sta!$A:$A,$A194,Sta!$E:$E,"&gt;1.5")  + COUNTIFS(Sta!$B:$B,$A194,Sta!$D:$D,"&gt;1.5"))/$D194</f>
        <v>#DIV/0!</v>
      </c>
      <c r="AA194" s="8" t="e">
        <f>COUNTIFS(Sta!$A:$A,$A194,Sta!$E:$E,"&gt;1.5")/$B194</f>
        <v>#DIV/0!</v>
      </c>
      <c r="AB194" s="8" t="e">
        <f>COUNTIFS(Sta!$B:$B,$A194,Sta!$D:$D,"&gt;1.5")/$C194</f>
        <v>#DIV/0!</v>
      </c>
      <c r="AC194" s="11" t="e">
        <f>(COUNTIFS(Sta!$A:A,$A194,Sta!$G:$G,"y") + COUNTIFS(Sta!$B:B,$A194,Sta!$G:$G,"y"))/$D194</f>
        <v>#DIV/0!</v>
      </c>
      <c r="AD194" s="8" t="e">
        <f>COUNTIFS(Sta!$A:A,$A194,Sta!$G:$G,"y")/$B194</f>
        <v>#DIV/0!</v>
      </c>
      <c r="AE194" s="16" t="e">
        <f>COUNTIFS(Sta!$B:B,$A194,Sta!$G:$G,"y")/$C194</f>
        <v>#DIV/0!</v>
      </c>
    </row>
    <row r="195" spans="1:31" x14ac:dyDescent="0.3">
      <c r="A195" t="s">
        <v>104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1" t="e">
        <f>(COUNTIFS(Sta!$A:$A,$A195,Sta!$F:$F,"&gt;0.5") + COUNTIFS(Sta!$B:$B,$A195,Sta!$F:$F,"&gt;0.5"))/$D195</f>
        <v>#DIV/0!</v>
      </c>
      <c r="F195" s="8" t="e">
        <f>COUNTIFS(Sta!$A:$A,$A195,Sta!$F:$F,"&gt;0.5")/$B195</f>
        <v>#DIV/0!</v>
      </c>
      <c r="G195" s="8" t="e">
        <f>COUNTIFS(Sta!$B:$B,$A195,Sta!$F:$F,"&gt;0.5")/$C195</f>
        <v>#DIV/0!</v>
      </c>
      <c r="H195" s="11" t="e">
        <f>(COUNTIFS(Sta!$A:$A,$A195,Sta!$F:$F,"&gt;1.5") + COUNTIFS(Sta!$B:$B,$A195,Sta!$F:$F,"&gt;1.5"))/$D195</f>
        <v>#DIV/0!</v>
      </c>
      <c r="I195" s="8" t="e">
        <f>COUNTIFS(Sta!$A:$A,$A195,Sta!$F:$F,"&gt;1.5")/$B195</f>
        <v>#DIV/0!</v>
      </c>
      <c r="J195" s="8" t="e">
        <f>COUNTIFS(Sta!$B:$B,$A195,Sta!$F:$F,"&gt;1.5")/$C195</f>
        <v>#DIV/0!</v>
      </c>
      <c r="K195" s="11" t="e">
        <f>(COUNTIFS(Sta!$A:$A,$A195,Sta!$F:$F,"&gt;2.5") + COUNTIFS(Sta!$B:$B,$A195,Sta!$F:$F,"&gt;2.5"))/$D195</f>
        <v>#DIV/0!</v>
      </c>
      <c r="L195" s="8" t="e">
        <f>COUNTIFS(Sta!$A:$A,$A195,Sta!$F:$F,"&gt;2.5")/$B195</f>
        <v>#DIV/0!</v>
      </c>
      <c r="M195" s="8" t="e">
        <f>COUNTIFS(Sta!$B:$B,$A195,Sta!$F:$F,"&gt;2.5")/$C195</f>
        <v>#DIV/0!</v>
      </c>
      <c r="N195" s="11" t="e">
        <f>(COUNTIFS(Sta!$A:$A,$A195,Sta!$F:$F,"&gt;3.5") + COUNTIFS(Sta!$B:$B,$A195,Sta!$F:$F,"&gt;3.5"))/$D195</f>
        <v>#DIV/0!</v>
      </c>
      <c r="O195" s="8" t="e">
        <f>COUNTIFS(Sta!$A:$A,$A195,Sta!$F:$F,"&gt;3.5")/$B195</f>
        <v>#DIV/0!</v>
      </c>
      <c r="P195" s="8" t="e">
        <f>COUNTIFS(Sta!$B:$B,$A195,Sta!$F:$F,"&gt;3.5")/$C195</f>
        <v>#DIV/0!</v>
      </c>
      <c r="Q195" s="11" t="e">
        <f>(COUNTIFS(Sta!$A:$A,$A195,Sta!$D:$D,"&gt;0.5")  + COUNTIFS(Sta!$B:$B,$A195,Sta!$E:$E,"&gt;0.5"))/$D195</f>
        <v>#DIV/0!</v>
      </c>
      <c r="R195" s="8" t="e">
        <f>COUNTIFS(Sta!$A:$A,$A195,Sta!$D:$D,"&gt;0.5")/$B195</f>
        <v>#DIV/0!</v>
      </c>
      <c r="S195" s="8" t="e">
        <f>COUNTIFS(Sta!$B:$B,$A195,Sta!$E:$E,"&gt;0.5")/$C195</f>
        <v>#DIV/0!</v>
      </c>
      <c r="T195" s="11" t="e">
        <f>(COUNTIFS(Sta!$A:$A,$A195,Sta!$D:$D,"&gt;1.5")  + COUNTIFS(Sta!$B:$B,$A195,Sta!$E:$E,"&gt;1.5"))/$D195</f>
        <v>#DIV/0!</v>
      </c>
      <c r="U195" s="8" t="e">
        <f>COUNTIFS(Sta!$A:$A,$A195,Sta!$D:$D,"&gt;1.5")/$B195</f>
        <v>#DIV/0!</v>
      </c>
      <c r="V195" s="8" t="e">
        <f>COUNTIFS(Sta!$B:$B,$A195,Sta!$E:$E,"&gt;1.5")/$C195</f>
        <v>#DIV/0!</v>
      </c>
      <c r="W195" s="11" t="e">
        <f>(COUNTIFS(Sta!$A:$A,$A195,Sta!$E:E,"&gt;0.5") +COUNTIFS(Sta!$B:$B,$A195,Sta!$D:$D,"&gt;0.5"))/$D195</f>
        <v>#DIV/0!</v>
      </c>
      <c r="X195" s="8" t="e">
        <f>COUNTIFS(Sta!$A:$A,$A195,Sta!$E:$E,"&gt;0.5")/$B195</f>
        <v>#DIV/0!</v>
      </c>
      <c r="Y195" s="8" t="e">
        <f>COUNTIFS(Sta!$B:$B,$A195,Sta!$D:$D,"&gt;0.5")/$C195</f>
        <v>#DIV/0!</v>
      </c>
      <c r="Z195" s="11" t="e">
        <f>(COUNTIFS(Sta!$A:$A,$A195,Sta!$E:$E,"&gt;1.5")  + COUNTIFS(Sta!$B:$B,$A195,Sta!$D:$D,"&gt;1.5"))/$D195</f>
        <v>#DIV/0!</v>
      </c>
      <c r="AA195" s="8" t="e">
        <f>COUNTIFS(Sta!$A:$A,$A195,Sta!$E:$E,"&gt;1.5")/$B195</f>
        <v>#DIV/0!</v>
      </c>
      <c r="AB195" s="8" t="e">
        <f>COUNTIFS(Sta!$B:$B,$A195,Sta!$D:$D,"&gt;1.5")/$C195</f>
        <v>#DIV/0!</v>
      </c>
      <c r="AC195" s="11" t="e">
        <f>(COUNTIFS(Sta!$A:A,$A195,Sta!$G:$G,"y") + COUNTIFS(Sta!$B:B,$A195,Sta!$G:$G,"y"))/$D195</f>
        <v>#DIV/0!</v>
      </c>
      <c r="AD195" s="8" t="e">
        <f>COUNTIFS(Sta!$A:A,$A195,Sta!$G:$G,"y")/$B195</f>
        <v>#DIV/0!</v>
      </c>
      <c r="AE195" s="16" t="e">
        <f>COUNTIFS(Sta!$B:B,$A195,Sta!$G:$G,"y")/$C195</f>
        <v>#DIV/0!</v>
      </c>
    </row>
    <row r="196" spans="1:31" x14ac:dyDescent="0.3">
      <c r="A196" t="s">
        <v>693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1" t="e">
        <f>(COUNTIFS(Sta!$A:$A,$A196,Sta!$F:$F,"&gt;0.5") + COUNTIFS(Sta!$B:$B,$A196,Sta!$F:$F,"&gt;0.5"))/$D196</f>
        <v>#DIV/0!</v>
      </c>
      <c r="F196" s="8" t="e">
        <f>COUNTIFS(Sta!$A:$A,$A196,Sta!$F:$F,"&gt;0.5")/$B196</f>
        <v>#DIV/0!</v>
      </c>
      <c r="G196" s="8" t="e">
        <f>COUNTIFS(Sta!$B:$B,$A196,Sta!$F:$F,"&gt;0.5")/$C196</f>
        <v>#DIV/0!</v>
      </c>
      <c r="H196" s="11" t="e">
        <f>(COUNTIFS(Sta!$A:$A,$A196,Sta!$F:$F,"&gt;1.5") + COUNTIFS(Sta!$B:$B,$A196,Sta!$F:$F,"&gt;1.5"))/$D196</f>
        <v>#DIV/0!</v>
      </c>
      <c r="I196" s="8" t="e">
        <f>COUNTIFS(Sta!$A:$A,$A196,Sta!$F:$F,"&gt;1.5")/$B196</f>
        <v>#DIV/0!</v>
      </c>
      <c r="J196" s="8" t="e">
        <f>COUNTIFS(Sta!$B:$B,$A196,Sta!$F:$F,"&gt;1.5")/$C196</f>
        <v>#DIV/0!</v>
      </c>
      <c r="K196" s="11" t="e">
        <f>(COUNTIFS(Sta!$A:$A,$A196,Sta!$F:$F,"&gt;2.5") + COUNTIFS(Sta!$B:$B,$A196,Sta!$F:$F,"&gt;2.5"))/$D196</f>
        <v>#DIV/0!</v>
      </c>
      <c r="L196" s="8" t="e">
        <f>COUNTIFS(Sta!$A:$A,$A196,Sta!$F:$F,"&gt;2.5")/$B196</f>
        <v>#DIV/0!</v>
      </c>
      <c r="M196" s="8" t="e">
        <f>COUNTIFS(Sta!$B:$B,$A196,Sta!$F:$F,"&gt;2.5")/$C196</f>
        <v>#DIV/0!</v>
      </c>
      <c r="N196" s="11" t="e">
        <f>(COUNTIFS(Sta!$A:$A,$A196,Sta!$F:$F,"&gt;3.5") + COUNTIFS(Sta!$B:$B,$A196,Sta!$F:$F,"&gt;3.5"))/$D196</f>
        <v>#DIV/0!</v>
      </c>
      <c r="O196" s="8" t="e">
        <f>COUNTIFS(Sta!$A:$A,$A196,Sta!$F:$F,"&gt;3.5")/$B196</f>
        <v>#DIV/0!</v>
      </c>
      <c r="P196" s="8" t="e">
        <f>COUNTIFS(Sta!$B:$B,$A196,Sta!$F:$F,"&gt;3.5")/$C196</f>
        <v>#DIV/0!</v>
      </c>
      <c r="Q196" s="11" t="e">
        <f>(COUNTIFS(Sta!$A:$A,$A196,Sta!$D:$D,"&gt;0.5")  + COUNTIFS(Sta!$B:$B,$A196,Sta!$E:$E,"&gt;0.5"))/$D196</f>
        <v>#DIV/0!</v>
      </c>
      <c r="R196" s="8" t="e">
        <f>COUNTIFS(Sta!$A:$A,$A196,Sta!$D:$D,"&gt;0.5")/$B196</f>
        <v>#DIV/0!</v>
      </c>
      <c r="S196" s="8" t="e">
        <f>COUNTIFS(Sta!$B:$B,$A196,Sta!$E:$E,"&gt;0.5")/$C196</f>
        <v>#DIV/0!</v>
      </c>
      <c r="T196" s="11" t="e">
        <f>(COUNTIFS(Sta!$A:$A,$A196,Sta!$D:$D,"&gt;1.5")  + COUNTIFS(Sta!$B:$B,$A196,Sta!$E:$E,"&gt;1.5"))/$D196</f>
        <v>#DIV/0!</v>
      </c>
      <c r="U196" s="8" t="e">
        <f>COUNTIFS(Sta!$A:$A,$A196,Sta!$D:$D,"&gt;1.5")/$B196</f>
        <v>#DIV/0!</v>
      </c>
      <c r="V196" s="8" t="e">
        <f>COUNTIFS(Sta!$B:$B,$A196,Sta!$E:$E,"&gt;1.5")/$C196</f>
        <v>#DIV/0!</v>
      </c>
      <c r="W196" s="11" t="e">
        <f>(COUNTIFS(Sta!$A:$A,$A196,Sta!$E:E,"&gt;0.5") +COUNTIFS(Sta!$B:$B,$A196,Sta!$D:$D,"&gt;0.5"))/$D196</f>
        <v>#DIV/0!</v>
      </c>
      <c r="X196" s="8" t="e">
        <f>COUNTIFS(Sta!$A:$A,$A196,Sta!$E:$E,"&gt;0.5")/$B196</f>
        <v>#DIV/0!</v>
      </c>
      <c r="Y196" s="8" t="e">
        <f>COUNTIFS(Sta!$B:$B,$A196,Sta!$D:$D,"&gt;0.5")/$C196</f>
        <v>#DIV/0!</v>
      </c>
      <c r="Z196" s="11" t="e">
        <f>(COUNTIFS(Sta!$A:$A,$A196,Sta!$E:$E,"&gt;1.5")  + COUNTIFS(Sta!$B:$B,$A196,Sta!$D:$D,"&gt;1.5"))/$D196</f>
        <v>#DIV/0!</v>
      </c>
      <c r="AA196" s="8" t="e">
        <f>COUNTIFS(Sta!$A:$A,$A196,Sta!$E:$E,"&gt;1.5")/$B196</f>
        <v>#DIV/0!</v>
      </c>
      <c r="AB196" s="8" t="e">
        <f>COUNTIFS(Sta!$B:$B,$A196,Sta!$D:$D,"&gt;1.5")/$C196</f>
        <v>#DIV/0!</v>
      </c>
      <c r="AC196" s="11" t="e">
        <f>(COUNTIFS(Sta!$A:A,$A196,Sta!$G:$G,"y") + COUNTIFS(Sta!$B:B,$A196,Sta!$G:$G,"y"))/$D196</f>
        <v>#DIV/0!</v>
      </c>
      <c r="AD196" s="8" t="e">
        <f>COUNTIFS(Sta!$A:A,$A196,Sta!$G:$G,"y")/$B196</f>
        <v>#DIV/0!</v>
      </c>
      <c r="AE196" s="16" t="e">
        <f>COUNTIFS(Sta!$B:B,$A196,Sta!$G:$G,"y")/$C196</f>
        <v>#DIV/0!</v>
      </c>
    </row>
    <row r="197" spans="1:31" x14ac:dyDescent="0.3">
      <c r="A197" t="s">
        <v>7</v>
      </c>
      <c r="B197" s="9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1">
        <f>(COUNTIFS(Sta!$A:$A,$A197,Sta!$F:$F,"&gt;0.5") + COUNTIFS(Sta!$B:$B,$A197,Sta!$F:$F,"&gt;0.5"))/$D197</f>
        <v>1</v>
      </c>
      <c r="F197" s="8">
        <f>COUNTIFS(Sta!$A:$A,$A197,Sta!$F:$F,"&gt;0.5")/$B197</f>
        <v>1</v>
      </c>
      <c r="G197" s="8">
        <f>COUNTIFS(Sta!$B:$B,$A197,Sta!$F:$F,"&gt;0.5")/$C197</f>
        <v>1</v>
      </c>
      <c r="H197" s="11">
        <f>(COUNTIFS(Sta!$A:$A,$A197,Sta!$F:$F,"&gt;1.5") + COUNTIFS(Sta!$B:$B,$A197,Sta!$F:$F,"&gt;1.5"))/$D197</f>
        <v>0.5</v>
      </c>
      <c r="I197" s="8">
        <f>COUNTIFS(Sta!$A:$A,$A197,Sta!$F:$F,"&gt;1.5")/$B197</f>
        <v>1</v>
      </c>
      <c r="J197" s="8">
        <f>COUNTIFS(Sta!$B:$B,$A197,Sta!$F:$F,"&gt;1.5")/$C197</f>
        <v>0</v>
      </c>
      <c r="K197" s="11">
        <f>(COUNTIFS(Sta!$A:$A,$A197,Sta!$F:$F,"&gt;2.5") + COUNTIFS(Sta!$B:$B,$A197,Sta!$F:$F,"&gt;2.5"))/$D197</f>
        <v>0</v>
      </c>
      <c r="L197" s="8">
        <f>COUNTIFS(Sta!$A:$A,$A197,Sta!$F:$F,"&gt;2.5")/$B197</f>
        <v>0</v>
      </c>
      <c r="M197" s="8">
        <f>COUNTIFS(Sta!$B:$B,$A197,Sta!$F:$F,"&gt;2.5")/$C197</f>
        <v>0</v>
      </c>
      <c r="N197" s="11">
        <f>(COUNTIFS(Sta!$A:$A,$A197,Sta!$F:$F,"&gt;3.5") + COUNTIFS(Sta!$B:$B,$A197,Sta!$F:$F,"&gt;3.5"))/$D197</f>
        <v>0</v>
      </c>
      <c r="O197" s="8">
        <f>COUNTIFS(Sta!$A:$A,$A197,Sta!$F:$F,"&gt;3.5")/$B197</f>
        <v>0</v>
      </c>
      <c r="P197" s="8">
        <f>COUNTIFS(Sta!$B:$B,$A197,Sta!$F:$F,"&gt;3.5")/$C197</f>
        <v>0</v>
      </c>
      <c r="Q197" s="11">
        <f>(COUNTIFS(Sta!$A:$A,$A197,Sta!$D:$D,"&gt;0.5")  + COUNTIFS(Sta!$B:$B,$A197,Sta!$E:$E,"&gt;0.5"))/$D197</f>
        <v>0.5</v>
      </c>
      <c r="R197" s="8">
        <f>COUNTIFS(Sta!$A:$A,$A197,Sta!$D:$D,"&gt;0.5")/$B197</f>
        <v>1</v>
      </c>
      <c r="S197" s="8">
        <f>COUNTIFS(Sta!$B:$B,$A197,Sta!$E:$E,"&gt;0.5")/$C197</f>
        <v>0</v>
      </c>
      <c r="T197" s="11">
        <f>(COUNTIFS(Sta!$A:$A,$A197,Sta!$D:$D,"&gt;1.5")  + COUNTIFS(Sta!$B:$B,$A197,Sta!$E:$E,"&gt;1.5"))/$D197</f>
        <v>0.5</v>
      </c>
      <c r="U197" s="8">
        <f>COUNTIFS(Sta!$A:$A,$A197,Sta!$D:$D,"&gt;1.5")/$B197</f>
        <v>1</v>
      </c>
      <c r="V197" s="8">
        <f>COUNTIFS(Sta!$B:$B,$A197,Sta!$E:$E,"&gt;1.5")/$C197</f>
        <v>0</v>
      </c>
      <c r="W197" s="11">
        <f>(COUNTIFS(Sta!$A:$A,$A197,Sta!$E:E,"&gt;0.5") +COUNTIFS(Sta!$B:$B,$A197,Sta!$D:$D,"&gt;0.5"))/$D197</f>
        <v>0.5</v>
      </c>
      <c r="X197" s="8">
        <f>COUNTIFS(Sta!$A:$A,$A197,Sta!$E:$E,"&gt;0.5")/$B197</f>
        <v>0</v>
      </c>
      <c r="Y197" s="8">
        <f>COUNTIFS(Sta!$B:$B,$A197,Sta!$D:$D,"&gt;0.5")/$C197</f>
        <v>1</v>
      </c>
      <c r="Z197" s="11">
        <f>(COUNTIFS(Sta!$A:$A,$A197,Sta!$E:$E,"&gt;1.5")  + COUNTIFS(Sta!$B:$B,$A197,Sta!$D:$D,"&gt;1.5"))/$D197</f>
        <v>0</v>
      </c>
      <c r="AA197" s="8">
        <f>COUNTIFS(Sta!$A:$A,$A197,Sta!$E:$E,"&gt;1.5")/$B197</f>
        <v>0</v>
      </c>
      <c r="AB197" s="8">
        <f>COUNTIFS(Sta!$B:$B,$A197,Sta!$D:$D,"&gt;1.5")/$C197</f>
        <v>0</v>
      </c>
      <c r="AC197" s="11">
        <f>(COUNTIFS(Sta!$A:A,$A197,Sta!$G:$G,"y") + COUNTIFS(Sta!$B:B,$A197,Sta!$G:$G,"y"))/$D197</f>
        <v>0</v>
      </c>
      <c r="AD197" s="8">
        <f>COUNTIFS(Sta!$A:A,$A197,Sta!$G:$G,"y")/$B197</f>
        <v>0</v>
      </c>
      <c r="AE197" s="16">
        <f>COUNTIFS(Sta!$B:B,$A197,Sta!$G:$G,"y")/$C197</f>
        <v>0</v>
      </c>
    </row>
    <row r="198" spans="1:31" x14ac:dyDescent="0.3">
      <c r="A198" t="s">
        <v>713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1" t="e">
        <f>(COUNTIFS(Sta!$A:$A,$A198,Sta!$F:$F,"&gt;0.5") + COUNTIFS(Sta!$B:$B,$A198,Sta!$F:$F,"&gt;0.5"))/$D198</f>
        <v>#DIV/0!</v>
      </c>
      <c r="F198" s="8" t="e">
        <f>COUNTIFS(Sta!$A:$A,$A198,Sta!$F:$F,"&gt;0.5")/$B198</f>
        <v>#DIV/0!</v>
      </c>
      <c r="G198" s="8" t="e">
        <f>COUNTIFS(Sta!$B:$B,$A198,Sta!$F:$F,"&gt;0.5")/$C198</f>
        <v>#DIV/0!</v>
      </c>
      <c r="H198" s="11" t="e">
        <f>(COUNTIFS(Sta!$A:$A,$A198,Sta!$F:$F,"&gt;1.5") + COUNTIFS(Sta!$B:$B,$A198,Sta!$F:$F,"&gt;1.5"))/$D198</f>
        <v>#DIV/0!</v>
      </c>
      <c r="I198" s="8" t="e">
        <f>COUNTIFS(Sta!$A:$A,$A198,Sta!$F:$F,"&gt;1.5")/$B198</f>
        <v>#DIV/0!</v>
      </c>
      <c r="J198" s="8" t="e">
        <f>COUNTIFS(Sta!$B:$B,$A198,Sta!$F:$F,"&gt;1.5")/$C198</f>
        <v>#DIV/0!</v>
      </c>
      <c r="K198" s="11" t="e">
        <f>(COUNTIFS(Sta!$A:$A,$A198,Sta!$F:$F,"&gt;2.5") + COUNTIFS(Sta!$B:$B,$A198,Sta!$F:$F,"&gt;2.5"))/$D198</f>
        <v>#DIV/0!</v>
      </c>
      <c r="L198" s="8" t="e">
        <f>COUNTIFS(Sta!$A:$A,$A198,Sta!$F:$F,"&gt;2.5")/$B198</f>
        <v>#DIV/0!</v>
      </c>
      <c r="M198" s="8" t="e">
        <f>COUNTIFS(Sta!$B:$B,$A198,Sta!$F:$F,"&gt;2.5")/$C198</f>
        <v>#DIV/0!</v>
      </c>
      <c r="N198" s="11" t="e">
        <f>(COUNTIFS(Sta!$A:$A,$A198,Sta!$F:$F,"&gt;3.5") + COUNTIFS(Sta!$B:$B,$A198,Sta!$F:$F,"&gt;3.5"))/$D198</f>
        <v>#DIV/0!</v>
      </c>
      <c r="O198" s="8" t="e">
        <f>COUNTIFS(Sta!$A:$A,$A198,Sta!$F:$F,"&gt;3.5")/$B198</f>
        <v>#DIV/0!</v>
      </c>
      <c r="P198" s="8" t="e">
        <f>COUNTIFS(Sta!$B:$B,$A198,Sta!$F:$F,"&gt;3.5")/$C198</f>
        <v>#DIV/0!</v>
      </c>
      <c r="Q198" s="11" t="e">
        <f>(COUNTIFS(Sta!$A:$A,$A198,Sta!$D:$D,"&gt;0.5")  + COUNTIFS(Sta!$B:$B,$A198,Sta!$E:$E,"&gt;0.5"))/$D198</f>
        <v>#DIV/0!</v>
      </c>
      <c r="R198" s="8" t="e">
        <f>COUNTIFS(Sta!$A:$A,$A198,Sta!$D:$D,"&gt;0.5")/$B198</f>
        <v>#DIV/0!</v>
      </c>
      <c r="S198" s="8" t="e">
        <f>COUNTIFS(Sta!$B:$B,$A198,Sta!$E:$E,"&gt;0.5")/$C198</f>
        <v>#DIV/0!</v>
      </c>
      <c r="T198" s="11" t="e">
        <f>(COUNTIFS(Sta!$A:$A,$A198,Sta!$D:$D,"&gt;1.5")  + COUNTIFS(Sta!$B:$B,$A198,Sta!$E:$E,"&gt;1.5"))/$D198</f>
        <v>#DIV/0!</v>
      </c>
      <c r="U198" s="8" t="e">
        <f>COUNTIFS(Sta!$A:$A,$A198,Sta!$D:$D,"&gt;1.5")/$B198</f>
        <v>#DIV/0!</v>
      </c>
      <c r="V198" s="8" t="e">
        <f>COUNTIFS(Sta!$B:$B,$A198,Sta!$E:$E,"&gt;1.5")/$C198</f>
        <v>#DIV/0!</v>
      </c>
      <c r="W198" s="11" t="e">
        <f>(COUNTIFS(Sta!$A:$A,$A198,Sta!$E:E,"&gt;0.5") +COUNTIFS(Sta!$B:$B,$A198,Sta!$D:$D,"&gt;0.5"))/$D198</f>
        <v>#DIV/0!</v>
      </c>
      <c r="X198" s="8" t="e">
        <f>COUNTIFS(Sta!$A:$A,$A198,Sta!$E:$E,"&gt;0.5")/$B198</f>
        <v>#DIV/0!</v>
      </c>
      <c r="Y198" s="8" t="e">
        <f>COUNTIFS(Sta!$B:$B,$A198,Sta!$D:$D,"&gt;0.5")/$C198</f>
        <v>#DIV/0!</v>
      </c>
      <c r="Z198" s="11" t="e">
        <f>(COUNTIFS(Sta!$A:$A,$A198,Sta!$E:$E,"&gt;1.5")  + COUNTIFS(Sta!$B:$B,$A198,Sta!$D:$D,"&gt;1.5"))/$D198</f>
        <v>#DIV/0!</v>
      </c>
      <c r="AA198" s="8" t="e">
        <f>COUNTIFS(Sta!$A:$A,$A198,Sta!$E:$E,"&gt;1.5")/$B198</f>
        <v>#DIV/0!</v>
      </c>
      <c r="AB198" s="8" t="e">
        <f>COUNTIFS(Sta!$B:$B,$A198,Sta!$D:$D,"&gt;1.5")/$C198</f>
        <v>#DIV/0!</v>
      </c>
      <c r="AC198" s="11" t="e">
        <f>(COUNTIFS(Sta!$A:A,$A198,Sta!$G:$G,"y") + COUNTIFS(Sta!$B:B,$A198,Sta!$G:$G,"y"))/$D198</f>
        <v>#DIV/0!</v>
      </c>
      <c r="AD198" s="8" t="e">
        <f>COUNTIFS(Sta!$A:A,$A198,Sta!$G:$G,"y")/$B198</f>
        <v>#DIV/0!</v>
      </c>
      <c r="AE198" s="16" t="e">
        <f>COUNTIFS(Sta!$B:B,$A198,Sta!$G:$G,"y")/$C198</f>
        <v>#DIV/0!</v>
      </c>
    </row>
    <row r="199" spans="1:31" x14ac:dyDescent="0.3">
      <c r="A199" t="s">
        <v>464</v>
      </c>
      <c r="B199" s="9">
        <f>COUNTIF(Sta!A:A,A199)</f>
        <v>11</v>
      </c>
      <c r="C199" s="4">
        <f>COUNTIF(Sta!B:B,A199)</f>
        <v>11</v>
      </c>
      <c r="D199" s="4">
        <f t="shared" si="6"/>
        <v>22</v>
      </c>
      <c r="E199" s="11">
        <f>(COUNTIFS(Sta!$A:$A,$A199,Sta!$F:$F,"&gt;0.5") + COUNTIFS(Sta!$B:$B,$A199,Sta!$F:$F,"&gt;0.5"))/$D199</f>
        <v>0.86363636363636365</v>
      </c>
      <c r="F199" s="8">
        <f>COUNTIFS(Sta!$A:$A,$A199,Sta!$F:$F,"&gt;0.5")/$B199</f>
        <v>0.90909090909090906</v>
      </c>
      <c r="G199" s="8">
        <f>COUNTIFS(Sta!$B:$B,$A199,Sta!$F:$F,"&gt;0.5")/$C199</f>
        <v>0.81818181818181823</v>
      </c>
      <c r="H199" s="11">
        <f>(COUNTIFS(Sta!$A:$A,$A199,Sta!$F:$F,"&gt;1.5") + COUNTIFS(Sta!$B:$B,$A199,Sta!$F:$F,"&gt;1.5"))/$D199</f>
        <v>0.63636363636363635</v>
      </c>
      <c r="I199" s="8">
        <f>COUNTIFS(Sta!$A:$A,$A199,Sta!$F:$F,"&gt;1.5")/$B199</f>
        <v>0.54545454545454541</v>
      </c>
      <c r="J199" s="8">
        <f>COUNTIFS(Sta!$B:$B,$A199,Sta!$F:$F,"&gt;1.5")/$C199</f>
        <v>0.72727272727272729</v>
      </c>
      <c r="K199" s="11">
        <f>(COUNTIFS(Sta!$A:$A,$A199,Sta!$F:$F,"&gt;2.5") + COUNTIFS(Sta!$B:$B,$A199,Sta!$F:$F,"&gt;2.5"))/$D199</f>
        <v>0.5</v>
      </c>
      <c r="L199" s="8">
        <f>COUNTIFS(Sta!$A:$A,$A199,Sta!$F:$F,"&gt;2.5")/$B199</f>
        <v>0.27272727272727271</v>
      </c>
      <c r="M199" s="8">
        <f>COUNTIFS(Sta!$B:$B,$A199,Sta!$F:$F,"&gt;2.5")/$C199</f>
        <v>0.72727272727272729</v>
      </c>
      <c r="N199" s="11">
        <f>(COUNTIFS(Sta!$A:$A,$A199,Sta!$F:$F,"&gt;3.5") + COUNTIFS(Sta!$B:$B,$A199,Sta!$F:$F,"&gt;3.5"))/$D199</f>
        <v>0.40909090909090912</v>
      </c>
      <c r="O199" s="8">
        <f>COUNTIFS(Sta!$A:$A,$A199,Sta!$F:$F,"&gt;3.5")/$B199</f>
        <v>0.27272727272727271</v>
      </c>
      <c r="P199" s="8">
        <f>COUNTIFS(Sta!$B:$B,$A199,Sta!$F:$F,"&gt;3.5")/$C199</f>
        <v>0.54545454545454541</v>
      </c>
      <c r="Q199" s="11">
        <f>(COUNTIFS(Sta!$A:$A,$A199,Sta!$D:$D,"&gt;0.5")  + COUNTIFS(Sta!$B:$B,$A199,Sta!$E:$E,"&gt;0.5"))/$D199</f>
        <v>0.77272727272727271</v>
      </c>
      <c r="R199" s="8">
        <f>COUNTIFS(Sta!$A:$A,$A199,Sta!$D:$D,"&gt;0.5")/$B199</f>
        <v>0.81818181818181823</v>
      </c>
      <c r="S199" s="8">
        <f>COUNTIFS(Sta!$B:$B,$A199,Sta!$E:$E,"&gt;0.5")/$C199</f>
        <v>0.72727272727272729</v>
      </c>
      <c r="T199" s="11">
        <f>(COUNTIFS(Sta!$A:$A,$A199,Sta!$D:$D,"&gt;1.5")  + COUNTIFS(Sta!$B:$B,$A199,Sta!$E:$E,"&gt;1.5"))/$D199</f>
        <v>0.31818181818181818</v>
      </c>
      <c r="U199" s="8">
        <f>COUNTIFS(Sta!$A:$A,$A199,Sta!$D:$D,"&gt;1.5")/$B199</f>
        <v>0.27272727272727271</v>
      </c>
      <c r="V199" s="8">
        <f>COUNTIFS(Sta!$B:$B,$A199,Sta!$E:$E,"&gt;1.5")/$C199</f>
        <v>0.36363636363636365</v>
      </c>
      <c r="W199" s="11">
        <f>(COUNTIFS(Sta!$A:$A,$A199,Sta!$E:E,"&gt;0.5") +COUNTIFS(Sta!$B:$B,$A199,Sta!$D:$D,"&gt;0.5"))/$D199</f>
        <v>0.68181818181818177</v>
      </c>
      <c r="X199" s="8">
        <f>COUNTIFS(Sta!$A:$A,$A199,Sta!$E:$E,"&gt;0.5")/$B199</f>
        <v>0.63636363636363635</v>
      </c>
      <c r="Y199" s="8">
        <f>COUNTIFS(Sta!$B:$B,$A199,Sta!$D:$D,"&gt;0.5")/$C199</f>
        <v>0.72727272727272729</v>
      </c>
      <c r="Z199" s="11">
        <f>(COUNTIFS(Sta!$A:$A,$A199,Sta!$E:$E,"&gt;1.5")  + COUNTIFS(Sta!$B:$B,$A199,Sta!$D:$D,"&gt;1.5"))/$D199</f>
        <v>0.45454545454545453</v>
      </c>
      <c r="AA199" s="8">
        <f>COUNTIFS(Sta!$A:$A,$A199,Sta!$E:$E,"&gt;1.5")/$B199</f>
        <v>0.27272727272727271</v>
      </c>
      <c r="AB199" s="8">
        <f>COUNTIFS(Sta!$B:$B,$A199,Sta!$D:$D,"&gt;1.5")/$C199</f>
        <v>0.63636363636363635</v>
      </c>
      <c r="AC199" s="11">
        <f>(COUNTIFS(Sta!$A:A,$A199,Sta!$G:$G,"y") + COUNTIFS(Sta!$B:B,$A199,Sta!$G:$G,"y"))/$D199</f>
        <v>0.59090909090909094</v>
      </c>
      <c r="AD199" s="8">
        <f>COUNTIFS(Sta!$A:A,$A199,Sta!$G:$G,"y")/$B199</f>
        <v>0.54545454545454541</v>
      </c>
      <c r="AE199" s="16">
        <f>COUNTIFS(Sta!$B:B,$A199,Sta!$G:$G,"y")/$C199</f>
        <v>0.63636363636363635</v>
      </c>
    </row>
    <row r="200" spans="1:31" x14ac:dyDescent="0.3">
      <c r="A200" t="s">
        <v>701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1" t="e">
        <f>(COUNTIFS(Sta!$A:$A,$A200,Sta!$F:$F,"&gt;0.5") + COUNTIFS(Sta!$B:$B,$A200,Sta!$F:$F,"&gt;0.5"))/$D200</f>
        <v>#DIV/0!</v>
      </c>
      <c r="F200" s="8" t="e">
        <f>COUNTIFS(Sta!$A:$A,$A200,Sta!$F:$F,"&gt;0.5")/$B200</f>
        <v>#DIV/0!</v>
      </c>
      <c r="G200" s="8" t="e">
        <f>COUNTIFS(Sta!$B:$B,$A200,Sta!$F:$F,"&gt;0.5")/$C200</f>
        <v>#DIV/0!</v>
      </c>
      <c r="H200" s="11" t="e">
        <f>(COUNTIFS(Sta!$A:$A,$A200,Sta!$F:$F,"&gt;1.5") + COUNTIFS(Sta!$B:$B,$A200,Sta!$F:$F,"&gt;1.5"))/$D200</f>
        <v>#DIV/0!</v>
      </c>
      <c r="I200" s="8" t="e">
        <f>COUNTIFS(Sta!$A:$A,$A200,Sta!$F:$F,"&gt;1.5")/$B200</f>
        <v>#DIV/0!</v>
      </c>
      <c r="J200" s="8" t="e">
        <f>COUNTIFS(Sta!$B:$B,$A200,Sta!$F:$F,"&gt;1.5")/$C200</f>
        <v>#DIV/0!</v>
      </c>
      <c r="K200" s="11" t="e">
        <f>(COUNTIFS(Sta!$A:$A,$A200,Sta!$F:$F,"&gt;2.5") + COUNTIFS(Sta!$B:$B,$A200,Sta!$F:$F,"&gt;2.5"))/$D200</f>
        <v>#DIV/0!</v>
      </c>
      <c r="L200" s="8" t="e">
        <f>COUNTIFS(Sta!$A:$A,$A200,Sta!$F:$F,"&gt;2.5")/$B200</f>
        <v>#DIV/0!</v>
      </c>
      <c r="M200" s="8" t="e">
        <f>COUNTIFS(Sta!$B:$B,$A200,Sta!$F:$F,"&gt;2.5")/$C200</f>
        <v>#DIV/0!</v>
      </c>
      <c r="N200" s="11" t="e">
        <f>(COUNTIFS(Sta!$A:$A,$A200,Sta!$F:$F,"&gt;3.5") + COUNTIFS(Sta!$B:$B,$A200,Sta!$F:$F,"&gt;3.5"))/$D200</f>
        <v>#DIV/0!</v>
      </c>
      <c r="O200" s="8" t="e">
        <f>COUNTIFS(Sta!$A:$A,$A200,Sta!$F:$F,"&gt;3.5")/$B200</f>
        <v>#DIV/0!</v>
      </c>
      <c r="P200" s="8" t="e">
        <f>COUNTIFS(Sta!$B:$B,$A200,Sta!$F:$F,"&gt;3.5")/$C200</f>
        <v>#DIV/0!</v>
      </c>
      <c r="Q200" s="11" t="e">
        <f>(COUNTIFS(Sta!$A:$A,$A200,Sta!$D:$D,"&gt;0.5")  + COUNTIFS(Sta!$B:$B,$A200,Sta!$E:$E,"&gt;0.5"))/$D200</f>
        <v>#DIV/0!</v>
      </c>
      <c r="R200" s="8" t="e">
        <f>COUNTIFS(Sta!$A:$A,$A200,Sta!$D:$D,"&gt;0.5")/$B200</f>
        <v>#DIV/0!</v>
      </c>
      <c r="S200" s="8" t="e">
        <f>COUNTIFS(Sta!$B:$B,$A200,Sta!$E:$E,"&gt;0.5")/$C200</f>
        <v>#DIV/0!</v>
      </c>
      <c r="T200" s="11" t="e">
        <f>(COUNTIFS(Sta!$A:$A,$A200,Sta!$D:$D,"&gt;1.5")  + COUNTIFS(Sta!$B:$B,$A200,Sta!$E:$E,"&gt;1.5"))/$D200</f>
        <v>#DIV/0!</v>
      </c>
      <c r="U200" s="8" t="e">
        <f>COUNTIFS(Sta!$A:$A,$A200,Sta!$D:$D,"&gt;1.5")/$B200</f>
        <v>#DIV/0!</v>
      </c>
      <c r="V200" s="8" t="e">
        <f>COUNTIFS(Sta!$B:$B,$A200,Sta!$E:$E,"&gt;1.5")/$C200</f>
        <v>#DIV/0!</v>
      </c>
      <c r="W200" s="11" t="e">
        <f>(COUNTIFS(Sta!$A:$A,$A200,Sta!$E:E,"&gt;0.5") +COUNTIFS(Sta!$B:$B,$A200,Sta!$D:$D,"&gt;0.5"))/$D200</f>
        <v>#DIV/0!</v>
      </c>
      <c r="X200" s="8" t="e">
        <f>COUNTIFS(Sta!$A:$A,$A200,Sta!$E:$E,"&gt;0.5")/$B200</f>
        <v>#DIV/0!</v>
      </c>
      <c r="Y200" s="8" t="e">
        <f>COUNTIFS(Sta!$B:$B,$A200,Sta!$D:$D,"&gt;0.5")/$C200</f>
        <v>#DIV/0!</v>
      </c>
      <c r="Z200" s="11" t="e">
        <f>(COUNTIFS(Sta!$A:$A,$A200,Sta!$E:$E,"&gt;1.5")  + COUNTIFS(Sta!$B:$B,$A200,Sta!$D:$D,"&gt;1.5"))/$D200</f>
        <v>#DIV/0!</v>
      </c>
      <c r="AA200" s="8" t="e">
        <f>COUNTIFS(Sta!$A:$A,$A200,Sta!$E:$E,"&gt;1.5")/$B200</f>
        <v>#DIV/0!</v>
      </c>
      <c r="AB200" s="8" t="e">
        <f>COUNTIFS(Sta!$B:$B,$A200,Sta!$D:$D,"&gt;1.5")/$C200</f>
        <v>#DIV/0!</v>
      </c>
      <c r="AC200" s="11" t="e">
        <f>(COUNTIFS(Sta!$A:A,$A200,Sta!$G:$G,"y") + COUNTIFS(Sta!$B:B,$A200,Sta!$G:$G,"y"))/$D200</f>
        <v>#DIV/0!</v>
      </c>
      <c r="AD200" s="8" t="e">
        <f>COUNTIFS(Sta!$A:A,$A200,Sta!$G:$G,"y")/$B200</f>
        <v>#DIV/0!</v>
      </c>
      <c r="AE200" s="16" t="e">
        <f>COUNTIFS(Sta!$B:B,$A200,Sta!$G:$G,"y")/$C200</f>
        <v>#DIV/0!</v>
      </c>
    </row>
    <row r="201" spans="1:31" x14ac:dyDescent="0.3">
      <c r="A201" t="s">
        <v>704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1" t="e">
        <f>(COUNTIFS(Sta!$A:$A,$A201,Sta!$F:$F,"&gt;0.5") + COUNTIFS(Sta!$B:$B,$A201,Sta!$F:$F,"&gt;0.5"))/$D201</f>
        <v>#DIV/0!</v>
      </c>
      <c r="F201" s="8" t="e">
        <f>COUNTIFS(Sta!$A:$A,$A201,Sta!$F:$F,"&gt;0.5")/$B201</f>
        <v>#DIV/0!</v>
      </c>
      <c r="G201" s="8" t="e">
        <f>COUNTIFS(Sta!$B:$B,$A201,Sta!$F:$F,"&gt;0.5")/$C201</f>
        <v>#DIV/0!</v>
      </c>
      <c r="H201" s="11" t="e">
        <f>(COUNTIFS(Sta!$A:$A,$A201,Sta!$F:$F,"&gt;1.5") + COUNTIFS(Sta!$B:$B,$A201,Sta!$F:$F,"&gt;1.5"))/$D201</f>
        <v>#DIV/0!</v>
      </c>
      <c r="I201" s="8" t="e">
        <f>COUNTIFS(Sta!$A:$A,$A201,Sta!$F:$F,"&gt;1.5")/$B201</f>
        <v>#DIV/0!</v>
      </c>
      <c r="J201" s="8" t="e">
        <f>COUNTIFS(Sta!$B:$B,$A201,Sta!$F:$F,"&gt;1.5")/$C201</f>
        <v>#DIV/0!</v>
      </c>
      <c r="K201" s="11" t="e">
        <f>(COUNTIFS(Sta!$A:$A,$A201,Sta!$F:$F,"&gt;2.5") + COUNTIFS(Sta!$B:$B,$A201,Sta!$F:$F,"&gt;2.5"))/$D201</f>
        <v>#DIV/0!</v>
      </c>
      <c r="L201" s="8" t="e">
        <f>COUNTIFS(Sta!$A:$A,$A201,Sta!$F:$F,"&gt;2.5")/$B201</f>
        <v>#DIV/0!</v>
      </c>
      <c r="M201" s="8" t="e">
        <f>COUNTIFS(Sta!$B:$B,$A201,Sta!$F:$F,"&gt;2.5")/$C201</f>
        <v>#DIV/0!</v>
      </c>
      <c r="N201" s="11" t="e">
        <f>(COUNTIFS(Sta!$A:$A,$A201,Sta!$F:$F,"&gt;3.5") + COUNTIFS(Sta!$B:$B,$A201,Sta!$F:$F,"&gt;3.5"))/$D201</f>
        <v>#DIV/0!</v>
      </c>
      <c r="O201" s="8" t="e">
        <f>COUNTIFS(Sta!$A:$A,$A201,Sta!$F:$F,"&gt;3.5")/$B201</f>
        <v>#DIV/0!</v>
      </c>
      <c r="P201" s="8" t="e">
        <f>COUNTIFS(Sta!$B:$B,$A201,Sta!$F:$F,"&gt;3.5")/$C201</f>
        <v>#DIV/0!</v>
      </c>
      <c r="Q201" s="11" t="e">
        <f>(COUNTIFS(Sta!$A:$A,$A201,Sta!$D:$D,"&gt;0.5")  + COUNTIFS(Sta!$B:$B,$A201,Sta!$E:$E,"&gt;0.5"))/$D201</f>
        <v>#DIV/0!</v>
      </c>
      <c r="R201" s="8" t="e">
        <f>COUNTIFS(Sta!$A:$A,$A201,Sta!$D:$D,"&gt;0.5")/$B201</f>
        <v>#DIV/0!</v>
      </c>
      <c r="S201" s="8" t="e">
        <f>COUNTIFS(Sta!$B:$B,$A201,Sta!$E:$E,"&gt;0.5")/$C201</f>
        <v>#DIV/0!</v>
      </c>
      <c r="T201" s="11" t="e">
        <f>(COUNTIFS(Sta!$A:$A,$A201,Sta!$D:$D,"&gt;1.5")  + COUNTIFS(Sta!$B:$B,$A201,Sta!$E:$E,"&gt;1.5"))/$D201</f>
        <v>#DIV/0!</v>
      </c>
      <c r="U201" s="8" t="e">
        <f>COUNTIFS(Sta!$A:$A,$A201,Sta!$D:$D,"&gt;1.5")/$B201</f>
        <v>#DIV/0!</v>
      </c>
      <c r="V201" s="8" t="e">
        <f>COUNTIFS(Sta!$B:$B,$A201,Sta!$E:$E,"&gt;1.5")/$C201</f>
        <v>#DIV/0!</v>
      </c>
      <c r="W201" s="11" t="e">
        <f>(COUNTIFS(Sta!$A:$A,$A201,Sta!$E:E,"&gt;0.5") +COUNTIFS(Sta!$B:$B,$A201,Sta!$D:$D,"&gt;0.5"))/$D201</f>
        <v>#DIV/0!</v>
      </c>
      <c r="X201" s="8" t="e">
        <f>COUNTIFS(Sta!$A:$A,$A201,Sta!$E:$E,"&gt;0.5")/$B201</f>
        <v>#DIV/0!</v>
      </c>
      <c r="Y201" s="8" t="e">
        <f>COUNTIFS(Sta!$B:$B,$A201,Sta!$D:$D,"&gt;0.5")/$C201</f>
        <v>#DIV/0!</v>
      </c>
      <c r="Z201" s="11" t="e">
        <f>(COUNTIFS(Sta!$A:$A,$A201,Sta!$E:$E,"&gt;1.5")  + COUNTIFS(Sta!$B:$B,$A201,Sta!$D:$D,"&gt;1.5"))/$D201</f>
        <v>#DIV/0!</v>
      </c>
      <c r="AA201" s="8" t="e">
        <f>COUNTIFS(Sta!$A:$A,$A201,Sta!$E:$E,"&gt;1.5")/$B201</f>
        <v>#DIV/0!</v>
      </c>
      <c r="AB201" s="8" t="e">
        <f>COUNTIFS(Sta!$B:$B,$A201,Sta!$D:$D,"&gt;1.5")/$C201</f>
        <v>#DIV/0!</v>
      </c>
      <c r="AC201" s="11" t="e">
        <f>(COUNTIFS(Sta!$A:A,$A201,Sta!$G:$G,"y") + COUNTIFS(Sta!$B:B,$A201,Sta!$G:$G,"y"))/$D201</f>
        <v>#DIV/0!</v>
      </c>
      <c r="AD201" s="8" t="e">
        <f>COUNTIFS(Sta!$A:A,$A201,Sta!$G:$G,"y")/$B201</f>
        <v>#DIV/0!</v>
      </c>
      <c r="AE201" s="16" t="e">
        <f>COUNTIFS(Sta!$B:B,$A201,Sta!$G:$G,"y")/$C201</f>
        <v>#DIV/0!</v>
      </c>
    </row>
    <row r="202" spans="1:31" x14ac:dyDescent="0.3">
      <c r="A202" t="s">
        <v>582</v>
      </c>
      <c r="B202" s="9">
        <f>COUNTIF(Sta!A:A,A202)</f>
        <v>2</v>
      </c>
      <c r="C202" s="4">
        <f>COUNTIF(Sta!B:B,A202)</f>
        <v>1</v>
      </c>
      <c r="D202" s="4">
        <f t="shared" si="6"/>
        <v>3</v>
      </c>
      <c r="E202" s="11">
        <f>(COUNTIFS(Sta!$A:$A,$A202,Sta!$F:$F,"&gt;0.5") + COUNTIFS(Sta!$B:$B,$A202,Sta!$F:$F,"&gt;0.5"))/$D202</f>
        <v>1</v>
      </c>
      <c r="F202" s="8">
        <f>COUNTIFS(Sta!$A:$A,$A202,Sta!$F:$F,"&gt;0.5")/$B202</f>
        <v>1</v>
      </c>
      <c r="G202" s="8">
        <f>COUNTIFS(Sta!$B:$B,$A202,Sta!$F:$F,"&gt;0.5")/$C202</f>
        <v>1</v>
      </c>
      <c r="H202" s="11">
        <f>(COUNTIFS(Sta!$A:$A,$A202,Sta!$F:$F,"&gt;1.5") + COUNTIFS(Sta!$B:$B,$A202,Sta!$F:$F,"&gt;1.5"))/$D202</f>
        <v>1</v>
      </c>
      <c r="I202" s="8">
        <f>COUNTIFS(Sta!$A:$A,$A202,Sta!$F:$F,"&gt;1.5")/$B202</f>
        <v>1</v>
      </c>
      <c r="J202" s="8">
        <f>COUNTIFS(Sta!$B:$B,$A202,Sta!$F:$F,"&gt;1.5")/$C202</f>
        <v>1</v>
      </c>
      <c r="K202" s="11">
        <f>(COUNTIFS(Sta!$A:$A,$A202,Sta!$F:$F,"&gt;2.5") + COUNTIFS(Sta!$B:$B,$A202,Sta!$F:$F,"&gt;2.5"))/$D202</f>
        <v>0.66666666666666663</v>
      </c>
      <c r="L202" s="8">
        <f>COUNTIFS(Sta!$A:$A,$A202,Sta!$F:$F,"&gt;2.5")/$B202</f>
        <v>0.5</v>
      </c>
      <c r="M202" s="8">
        <f>COUNTIFS(Sta!$B:$B,$A202,Sta!$F:$F,"&gt;2.5")/$C202</f>
        <v>1</v>
      </c>
      <c r="N202" s="11">
        <f>(COUNTIFS(Sta!$A:$A,$A202,Sta!$F:$F,"&gt;3.5") + COUNTIFS(Sta!$B:$B,$A202,Sta!$F:$F,"&gt;3.5"))/$D202</f>
        <v>0.33333333333333331</v>
      </c>
      <c r="O202" s="8">
        <f>COUNTIFS(Sta!$A:$A,$A202,Sta!$F:$F,"&gt;3.5")/$B202</f>
        <v>0</v>
      </c>
      <c r="P202" s="8">
        <f>COUNTIFS(Sta!$B:$B,$A202,Sta!$F:$F,"&gt;3.5")/$C202</f>
        <v>1</v>
      </c>
      <c r="Q202" s="11">
        <f>(COUNTIFS(Sta!$A:$A,$A202,Sta!$D:$D,"&gt;0.5")  + COUNTIFS(Sta!$B:$B,$A202,Sta!$E:$E,"&gt;0.5"))/$D202</f>
        <v>0.66666666666666663</v>
      </c>
      <c r="R202" s="8">
        <f>COUNTIFS(Sta!$A:$A,$A202,Sta!$D:$D,"&gt;0.5")/$B202</f>
        <v>0.5</v>
      </c>
      <c r="S202" s="8">
        <f>COUNTIFS(Sta!$B:$B,$A202,Sta!$E:$E,"&gt;0.5")/$C202</f>
        <v>1</v>
      </c>
      <c r="T202" s="11">
        <f>(COUNTIFS(Sta!$A:$A,$A202,Sta!$D:$D,"&gt;1.5")  + COUNTIFS(Sta!$B:$B,$A202,Sta!$E:$E,"&gt;1.5"))/$D202</f>
        <v>0.33333333333333331</v>
      </c>
      <c r="U202" s="8">
        <f>COUNTIFS(Sta!$A:$A,$A202,Sta!$D:$D,"&gt;1.5")/$B202</f>
        <v>0.5</v>
      </c>
      <c r="V202" s="8">
        <f>COUNTIFS(Sta!$B:$B,$A202,Sta!$E:$E,"&gt;1.5")/$C202</f>
        <v>0</v>
      </c>
      <c r="W202" s="11">
        <f>(COUNTIFS(Sta!$A:$A,$A202,Sta!$E:E,"&gt;0.5") +COUNTIFS(Sta!$B:$B,$A202,Sta!$D:$D,"&gt;0.5"))/$D202</f>
        <v>1</v>
      </c>
      <c r="X202" s="8">
        <f>COUNTIFS(Sta!$A:$A,$A202,Sta!$E:$E,"&gt;0.5")/$B202</f>
        <v>1</v>
      </c>
      <c r="Y202" s="8">
        <f>COUNTIFS(Sta!$B:$B,$A202,Sta!$D:$D,"&gt;0.5")/$C202</f>
        <v>1</v>
      </c>
      <c r="Z202" s="11">
        <f>(COUNTIFS(Sta!$A:$A,$A202,Sta!$E:$E,"&gt;1.5")  + COUNTIFS(Sta!$B:$B,$A202,Sta!$D:$D,"&gt;1.5"))/$D202</f>
        <v>0.66666666666666663</v>
      </c>
      <c r="AA202" s="8">
        <f>COUNTIFS(Sta!$A:$A,$A202,Sta!$E:$E,"&gt;1.5")/$B202</f>
        <v>0.5</v>
      </c>
      <c r="AB202" s="8">
        <f>COUNTIFS(Sta!$B:$B,$A202,Sta!$D:$D,"&gt;1.5")/$C202</f>
        <v>1</v>
      </c>
      <c r="AC202" s="11">
        <f>(COUNTIFS(Sta!$A:A,$A202,Sta!$G:$G,"y") + COUNTIFS(Sta!$B:B,$A202,Sta!$G:$G,"y"))/$D202</f>
        <v>0.66666666666666663</v>
      </c>
      <c r="AD202" s="8">
        <f>COUNTIFS(Sta!$A:A,$A202,Sta!$G:$G,"y")/$B202</f>
        <v>0.5</v>
      </c>
      <c r="AE202" s="16">
        <f>COUNTIFS(Sta!$B:B,$A202,Sta!$G:$G,"y")/$C202</f>
        <v>1</v>
      </c>
    </row>
    <row r="203" spans="1:31" x14ac:dyDescent="0.3">
      <c r="A203" t="s">
        <v>99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1" t="e">
        <f>(COUNTIFS(Sta!$A:$A,$A203,Sta!$F:$F,"&gt;0.5") + COUNTIFS(Sta!$B:$B,$A203,Sta!$F:$F,"&gt;0.5"))/$D203</f>
        <v>#DIV/0!</v>
      </c>
      <c r="F203" s="8" t="e">
        <f>COUNTIFS(Sta!$A:$A,$A203,Sta!$F:$F,"&gt;0.5")/$B203</f>
        <v>#DIV/0!</v>
      </c>
      <c r="G203" s="8" t="e">
        <f>COUNTIFS(Sta!$B:$B,$A203,Sta!$F:$F,"&gt;0.5")/$C203</f>
        <v>#DIV/0!</v>
      </c>
      <c r="H203" s="11" t="e">
        <f>(COUNTIFS(Sta!$A:$A,$A203,Sta!$F:$F,"&gt;1.5") + COUNTIFS(Sta!$B:$B,$A203,Sta!$F:$F,"&gt;1.5"))/$D203</f>
        <v>#DIV/0!</v>
      </c>
      <c r="I203" s="8" t="e">
        <f>COUNTIFS(Sta!$A:$A,$A203,Sta!$F:$F,"&gt;1.5")/$B203</f>
        <v>#DIV/0!</v>
      </c>
      <c r="J203" s="8" t="e">
        <f>COUNTIFS(Sta!$B:$B,$A203,Sta!$F:$F,"&gt;1.5")/$C203</f>
        <v>#DIV/0!</v>
      </c>
      <c r="K203" s="11" t="e">
        <f>(COUNTIFS(Sta!$A:$A,$A203,Sta!$F:$F,"&gt;2.5") + COUNTIFS(Sta!$B:$B,$A203,Sta!$F:$F,"&gt;2.5"))/$D203</f>
        <v>#DIV/0!</v>
      </c>
      <c r="L203" s="8" t="e">
        <f>COUNTIFS(Sta!$A:$A,$A203,Sta!$F:$F,"&gt;2.5")/$B203</f>
        <v>#DIV/0!</v>
      </c>
      <c r="M203" s="8" t="e">
        <f>COUNTIFS(Sta!$B:$B,$A203,Sta!$F:$F,"&gt;2.5")/$C203</f>
        <v>#DIV/0!</v>
      </c>
      <c r="N203" s="11" t="e">
        <f>(COUNTIFS(Sta!$A:$A,$A203,Sta!$F:$F,"&gt;3.5") + COUNTIFS(Sta!$B:$B,$A203,Sta!$F:$F,"&gt;3.5"))/$D203</f>
        <v>#DIV/0!</v>
      </c>
      <c r="O203" s="8" t="e">
        <f>COUNTIFS(Sta!$A:$A,$A203,Sta!$F:$F,"&gt;3.5")/$B203</f>
        <v>#DIV/0!</v>
      </c>
      <c r="P203" s="8" t="e">
        <f>COUNTIFS(Sta!$B:$B,$A203,Sta!$F:$F,"&gt;3.5")/$C203</f>
        <v>#DIV/0!</v>
      </c>
      <c r="Q203" s="11" t="e">
        <f>(COUNTIFS(Sta!$A:$A,$A203,Sta!$D:$D,"&gt;0.5")  + COUNTIFS(Sta!$B:$B,$A203,Sta!$E:$E,"&gt;0.5"))/$D203</f>
        <v>#DIV/0!</v>
      </c>
      <c r="R203" s="8" t="e">
        <f>COUNTIFS(Sta!$A:$A,$A203,Sta!$D:$D,"&gt;0.5")/$B203</f>
        <v>#DIV/0!</v>
      </c>
      <c r="S203" s="8" t="e">
        <f>COUNTIFS(Sta!$B:$B,$A203,Sta!$E:$E,"&gt;0.5")/$C203</f>
        <v>#DIV/0!</v>
      </c>
      <c r="T203" s="11" t="e">
        <f>(COUNTIFS(Sta!$A:$A,$A203,Sta!$D:$D,"&gt;1.5")  + COUNTIFS(Sta!$B:$B,$A203,Sta!$E:$E,"&gt;1.5"))/$D203</f>
        <v>#DIV/0!</v>
      </c>
      <c r="U203" s="8" t="e">
        <f>COUNTIFS(Sta!$A:$A,$A203,Sta!$D:$D,"&gt;1.5")/$B203</f>
        <v>#DIV/0!</v>
      </c>
      <c r="V203" s="8" t="e">
        <f>COUNTIFS(Sta!$B:$B,$A203,Sta!$E:$E,"&gt;1.5")/$C203</f>
        <v>#DIV/0!</v>
      </c>
      <c r="W203" s="11" t="e">
        <f>(COUNTIFS(Sta!$A:$A,$A203,Sta!$E:E,"&gt;0.5") +COUNTIFS(Sta!$B:$B,$A203,Sta!$D:$D,"&gt;0.5"))/$D203</f>
        <v>#DIV/0!</v>
      </c>
      <c r="X203" s="8" t="e">
        <f>COUNTIFS(Sta!$A:$A,$A203,Sta!$E:$E,"&gt;0.5")/$B203</f>
        <v>#DIV/0!</v>
      </c>
      <c r="Y203" s="8" t="e">
        <f>COUNTIFS(Sta!$B:$B,$A203,Sta!$D:$D,"&gt;0.5")/$C203</f>
        <v>#DIV/0!</v>
      </c>
      <c r="Z203" s="11" t="e">
        <f>(COUNTIFS(Sta!$A:$A,$A203,Sta!$E:$E,"&gt;1.5")  + COUNTIFS(Sta!$B:$B,$A203,Sta!$D:$D,"&gt;1.5"))/$D203</f>
        <v>#DIV/0!</v>
      </c>
      <c r="AA203" s="8" t="e">
        <f>COUNTIFS(Sta!$A:$A,$A203,Sta!$E:$E,"&gt;1.5")/$B203</f>
        <v>#DIV/0!</v>
      </c>
      <c r="AB203" s="8" t="e">
        <f>COUNTIFS(Sta!$B:$B,$A203,Sta!$D:$D,"&gt;1.5")/$C203</f>
        <v>#DIV/0!</v>
      </c>
      <c r="AC203" s="11" t="e">
        <f>(COUNTIFS(Sta!$A:A,$A203,Sta!$G:$G,"y") + COUNTIFS(Sta!$B:B,$A203,Sta!$G:$G,"y"))/$D203</f>
        <v>#DIV/0!</v>
      </c>
      <c r="AD203" s="8" t="e">
        <f>COUNTIFS(Sta!$A:A,$A203,Sta!$G:$G,"y")/$B203</f>
        <v>#DIV/0!</v>
      </c>
      <c r="AE203" s="16" t="e">
        <f>COUNTIFS(Sta!$B:B,$A203,Sta!$G:$G,"y")/$C203</f>
        <v>#DIV/0!</v>
      </c>
    </row>
    <row r="204" spans="1:31" x14ac:dyDescent="0.3">
      <c r="A204" t="s">
        <v>595</v>
      </c>
      <c r="B204" s="9">
        <f>COUNTIF(Sta!A:A,A204)</f>
        <v>1</v>
      </c>
      <c r="C204" s="4">
        <f>COUNTIF(Sta!B:B,A204)</f>
        <v>1</v>
      </c>
      <c r="D204" s="4">
        <f>B204+C204</f>
        <v>2</v>
      </c>
      <c r="E204" s="11">
        <f>(COUNTIFS(Sta!$A:$A,$A204,Sta!$F:$F,"&gt;0.5") + COUNTIFS(Sta!$B:$B,$A204,Sta!$F:$F,"&gt;0.5"))/$D204</f>
        <v>1</v>
      </c>
      <c r="F204" s="8">
        <f>COUNTIFS(Sta!$A:$A,$A204,Sta!$F:$F,"&gt;0.5")/$B204</f>
        <v>1</v>
      </c>
      <c r="G204" s="8">
        <f>COUNTIFS(Sta!$B:$B,$A204,Sta!$F:$F,"&gt;0.5")/$C204</f>
        <v>1</v>
      </c>
      <c r="H204" s="11">
        <f>(COUNTIFS(Sta!$A:$A,$A204,Sta!$F:$F,"&gt;1.5") + COUNTIFS(Sta!$B:$B,$A204,Sta!$F:$F,"&gt;1.5"))/$D204</f>
        <v>1</v>
      </c>
      <c r="I204" s="8">
        <f>COUNTIFS(Sta!$A:$A,$A204,Sta!$F:$F,"&gt;1.5")/$B204</f>
        <v>1</v>
      </c>
      <c r="J204" s="8">
        <f>COUNTIFS(Sta!$B:$B,$A204,Sta!$F:$F,"&gt;1.5")/$C204</f>
        <v>1</v>
      </c>
      <c r="K204" s="11">
        <f>(COUNTIFS(Sta!$A:$A,$A204,Sta!$F:$F,"&gt;2.5") + COUNTIFS(Sta!$B:$B,$A204,Sta!$F:$F,"&gt;2.5"))/$D204</f>
        <v>0.5</v>
      </c>
      <c r="L204" s="8">
        <f>COUNTIFS(Sta!$A:$A,$A204,Sta!$F:$F,"&gt;2.5")/$B204</f>
        <v>1</v>
      </c>
      <c r="M204" s="8">
        <f>COUNTIFS(Sta!$B:$B,$A204,Sta!$F:$F,"&gt;2.5")/$C204</f>
        <v>0</v>
      </c>
      <c r="N204" s="11">
        <f>(COUNTIFS(Sta!$A:$A,$A204,Sta!$F:$F,"&gt;3.5") + COUNTIFS(Sta!$B:$B,$A204,Sta!$F:$F,"&gt;3.5"))/$D204</f>
        <v>0.5</v>
      </c>
      <c r="O204" s="8">
        <f>COUNTIFS(Sta!$A:$A,$A204,Sta!$F:$F,"&gt;3.5")/$B204</f>
        <v>1</v>
      </c>
      <c r="P204" s="8">
        <f>COUNTIFS(Sta!$B:$B,$A204,Sta!$F:$F,"&gt;3.5")/$C204</f>
        <v>0</v>
      </c>
      <c r="Q204" s="11">
        <f>(COUNTIFS(Sta!$A:$A,$A204,Sta!$D:$D,"&gt;0.5")  + COUNTIFS(Sta!$B:$B,$A204,Sta!$E:$E,"&gt;0.5"))/$D204</f>
        <v>1</v>
      </c>
      <c r="R204" s="8">
        <f>COUNTIFS(Sta!$A:$A,$A204,Sta!$D:$D,"&gt;0.5")/$B204</f>
        <v>1</v>
      </c>
      <c r="S204" s="8">
        <f>COUNTIFS(Sta!$B:$B,$A204,Sta!$E:$E,"&gt;0.5")/$C204</f>
        <v>1</v>
      </c>
      <c r="T204" s="11">
        <f>(COUNTIFS(Sta!$A:$A,$A204,Sta!$D:$D,"&gt;1.5")  + COUNTIFS(Sta!$B:$B,$A204,Sta!$E:$E,"&gt;1.5"))/$D204</f>
        <v>0.5</v>
      </c>
      <c r="U204" s="8">
        <f>COUNTIFS(Sta!$A:$A,$A204,Sta!$D:$D,"&gt;1.5")/$B204</f>
        <v>1</v>
      </c>
      <c r="V204" s="8">
        <f>COUNTIFS(Sta!$B:$B,$A204,Sta!$E:$E,"&gt;1.5")/$C204</f>
        <v>0</v>
      </c>
      <c r="W204" s="11">
        <f>(COUNTIFS(Sta!$A:$A,$A204,Sta!$E:E,"&gt;0.5") +COUNTIFS(Sta!$B:$B,$A204,Sta!$D:$D,"&gt;0.5"))/$D204</f>
        <v>1</v>
      </c>
      <c r="X204" s="8">
        <f>COUNTIFS(Sta!$A:$A,$A204,Sta!$E:$E,"&gt;0.5")/$B204</f>
        <v>1</v>
      </c>
      <c r="Y204" s="8">
        <f>COUNTIFS(Sta!$B:$B,$A204,Sta!$D:$D,"&gt;0.5")/$C204</f>
        <v>1</v>
      </c>
      <c r="Z204" s="11">
        <f>(COUNTIFS(Sta!$A:$A,$A204,Sta!$E:$E,"&gt;1.5")  + COUNTIFS(Sta!$B:$B,$A204,Sta!$D:$D,"&gt;1.5"))/$D204</f>
        <v>0</v>
      </c>
      <c r="AA204" s="8">
        <f>COUNTIFS(Sta!$A:$A,$A204,Sta!$E:$E,"&gt;1.5")/$B204</f>
        <v>0</v>
      </c>
      <c r="AB204" s="8">
        <f>COUNTIFS(Sta!$B:$B,$A204,Sta!$D:$D,"&gt;1.5")/$C204</f>
        <v>0</v>
      </c>
      <c r="AC204" s="11">
        <f>(COUNTIFS(Sta!$A:A,$A204,Sta!$G:$G,"y") + COUNTIFS(Sta!$B:B,$A204,Sta!$G:$G,"y"))/$D204</f>
        <v>1</v>
      </c>
      <c r="AD204" s="8">
        <f>COUNTIFS(Sta!$A:A,$A204,Sta!$G:$G,"y")/$B204</f>
        <v>1</v>
      </c>
      <c r="AE204" s="16">
        <f>COUNTIFS(Sta!$B:B,$A204,Sta!$G:$G,"y")/$C204</f>
        <v>1</v>
      </c>
    </row>
    <row r="205" spans="1:31" x14ac:dyDescent="0.3">
      <c r="A205" t="s">
        <v>314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1" t="e">
        <f>(COUNTIFS(Sta!$A:$A,$A205,Sta!$F:$F,"&gt;0.5") + COUNTIFS(Sta!$B:$B,$A205,Sta!$F:$F,"&gt;0.5"))/$D205</f>
        <v>#DIV/0!</v>
      </c>
      <c r="F205" s="8" t="e">
        <f>COUNTIFS(Sta!$A:$A,$A205,Sta!$F:$F,"&gt;0.5")/$B205</f>
        <v>#DIV/0!</v>
      </c>
      <c r="G205" s="8" t="e">
        <f>COUNTIFS(Sta!$B:$B,$A205,Sta!$F:$F,"&gt;0.5")/$C205</f>
        <v>#DIV/0!</v>
      </c>
      <c r="H205" s="11" t="e">
        <f>(COUNTIFS(Sta!$A:$A,$A205,Sta!$F:$F,"&gt;1.5") + COUNTIFS(Sta!$B:$B,$A205,Sta!$F:$F,"&gt;1.5"))/$D205</f>
        <v>#DIV/0!</v>
      </c>
      <c r="I205" s="8" t="e">
        <f>COUNTIFS(Sta!$A:$A,$A205,Sta!$F:$F,"&gt;1.5")/$B205</f>
        <v>#DIV/0!</v>
      </c>
      <c r="J205" s="8" t="e">
        <f>COUNTIFS(Sta!$B:$B,$A205,Sta!$F:$F,"&gt;1.5")/$C205</f>
        <v>#DIV/0!</v>
      </c>
      <c r="K205" s="11" t="e">
        <f>(COUNTIFS(Sta!$A:$A,$A205,Sta!$F:$F,"&gt;2.5") + COUNTIFS(Sta!$B:$B,$A205,Sta!$F:$F,"&gt;2.5"))/$D205</f>
        <v>#DIV/0!</v>
      </c>
      <c r="L205" s="8" t="e">
        <f>COUNTIFS(Sta!$A:$A,$A205,Sta!$F:$F,"&gt;2.5")/$B205</f>
        <v>#DIV/0!</v>
      </c>
      <c r="M205" s="8" t="e">
        <f>COUNTIFS(Sta!$B:$B,$A205,Sta!$F:$F,"&gt;2.5")/$C205</f>
        <v>#DIV/0!</v>
      </c>
      <c r="N205" s="11" t="e">
        <f>(COUNTIFS(Sta!$A:$A,$A205,Sta!$F:$F,"&gt;3.5") + COUNTIFS(Sta!$B:$B,$A205,Sta!$F:$F,"&gt;3.5"))/$D205</f>
        <v>#DIV/0!</v>
      </c>
      <c r="O205" s="8" t="e">
        <f>COUNTIFS(Sta!$A:$A,$A205,Sta!$F:$F,"&gt;3.5")/$B205</f>
        <v>#DIV/0!</v>
      </c>
      <c r="P205" s="8" t="e">
        <f>COUNTIFS(Sta!$B:$B,$A205,Sta!$F:$F,"&gt;3.5")/$C205</f>
        <v>#DIV/0!</v>
      </c>
      <c r="Q205" s="11" t="e">
        <f>(COUNTIFS(Sta!$A:$A,$A205,Sta!$D:$D,"&gt;0.5")  + COUNTIFS(Sta!$B:$B,$A205,Sta!$E:$E,"&gt;0.5"))/$D205</f>
        <v>#DIV/0!</v>
      </c>
      <c r="R205" s="8" t="e">
        <f>COUNTIFS(Sta!$A:$A,$A205,Sta!$D:$D,"&gt;0.5")/$B205</f>
        <v>#DIV/0!</v>
      </c>
      <c r="S205" s="8" t="e">
        <f>COUNTIFS(Sta!$B:$B,$A205,Sta!$E:$E,"&gt;0.5")/$C205</f>
        <v>#DIV/0!</v>
      </c>
      <c r="T205" s="11" t="e">
        <f>(COUNTIFS(Sta!$A:$A,$A205,Sta!$D:$D,"&gt;1.5")  + COUNTIFS(Sta!$B:$B,$A205,Sta!$E:$E,"&gt;1.5"))/$D205</f>
        <v>#DIV/0!</v>
      </c>
      <c r="U205" s="8" t="e">
        <f>COUNTIFS(Sta!$A:$A,$A205,Sta!$D:$D,"&gt;1.5")/$B205</f>
        <v>#DIV/0!</v>
      </c>
      <c r="V205" s="8" t="e">
        <f>COUNTIFS(Sta!$B:$B,$A205,Sta!$E:$E,"&gt;1.5")/$C205</f>
        <v>#DIV/0!</v>
      </c>
      <c r="W205" s="11" t="e">
        <f>(COUNTIFS(Sta!$A:$A,$A205,Sta!$E:E,"&gt;0.5") +COUNTIFS(Sta!$B:$B,$A205,Sta!$D:$D,"&gt;0.5"))/$D205</f>
        <v>#DIV/0!</v>
      </c>
      <c r="X205" s="8" t="e">
        <f>COUNTIFS(Sta!$A:$A,$A205,Sta!$E:$E,"&gt;0.5")/$B205</f>
        <v>#DIV/0!</v>
      </c>
      <c r="Y205" s="8" t="e">
        <f>COUNTIFS(Sta!$B:$B,$A205,Sta!$D:$D,"&gt;0.5")/$C205</f>
        <v>#DIV/0!</v>
      </c>
      <c r="Z205" s="11" t="e">
        <f>(COUNTIFS(Sta!$A:$A,$A205,Sta!$E:$E,"&gt;1.5")  + COUNTIFS(Sta!$B:$B,$A205,Sta!$D:$D,"&gt;1.5"))/$D205</f>
        <v>#DIV/0!</v>
      </c>
      <c r="AA205" s="8" t="e">
        <f>COUNTIFS(Sta!$A:$A,$A205,Sta!$E:$E,"&gt;1.5")/$B205</f>
        <v>#DIV/0!</v>
      </c>
      <c r="AB205" s="8" t="e">
        <f>COUNTIFS(Sta!$B:$B,$A205,Sta!$D:$D,"&gt;1.5")/$C205</f>
        <v>#DIV/0!</v>
      </c>
      <c r="AC205" s="11" t="e">
        <f>(COUNTIFS(Sta!$A:A,$A205,Sta!$G:$G,"y") + COUNTIFS(Sta!$B:B,$A205,Sta!$G:$G,"y"))/$D205</f>
        <v>#DIV/0!</v>
      </c>
      <c r="AD205" s="8" t="e">
        <f>COUNTIFS(Sta!$A:A,$A205,Sta!$G:$G,"y")/$B205</f>
        <v>#DIV/0!</v>
      </c>
      <c r="AE205" s="16" t="e">
        <f>COUNTIFS(Sta!$B:B,$A205,Sta!$G:$G,"y")/$C205</f>
        <v>#DIV/0!</v>
      </c>
    </row>
    <row r="206" spans="1:31" x14ac:dyDescent="0.3">
      <c r="A206" t="s">
        <v>658</v>
      </c>
      <c r="B206" s="9">
        <f>COUNTIF(Sta!A:A,A206)</f>
        <v>9</v>
      </c>
      <c r="C206" s="4">
        <f>COUNTIF(Sta!B:B,A206)</f>
        <v>10</v>
      </c>
      <c r="D206" s="4">
        <f t="shared" si="6"/>
        <v>19</v>
      </c>
      <c r="E206" s="11">
        <f>(COUNTIFS(Sta!$A:$A,$A206,Sta!$F:$F,"&gt;0.5") + COUNTIFS(Sta!$B:$B,$A206,Sta!$F:$F,"&gt;0.5"))/$D206</f>
        <v>0.94736842105263153</v>
      </c>
      <c r="F206" s="8">
        <f>COUNTIFS(Sta!$A:$A,$A206,Sta!$F:$F,"&gt;0.5")/$B206</f>
        <v>0.88888888888888884</v>
      </c>
      <c r="G206" s="8">
        <f>COUNTIFS(Sta!$B:$B,$A206,Sta!$F:$F,"&gt;0.5")/$C206</f>
        <v>1</v>
      </c>
      <c r="H206" s="11">
        <f>(COUNTIFS(Sta!$A:$A,$A206,Sta!$F:$F,"&gt;1.5") + COUNTIFS(Sta!$B:$B,$A206,Sta!$F:$F,"&gt;1.5"))/$D206</f>
        <v>0.78947368421052633</v>
      </c>
      <c r="I206" s="8">
        <f>COUNTIFS(Sta!$A:$A,$A206,Sta!$F:$F,"&gt;1.5")/$B206</f>
        <v>0.77777777777777779</v>
      </c>
      <c r="J206" s="8">
        <f>COUNTIFS(Sta!$B:$B,$A206,Sta!$F:$F,"&gt;1.5")/$C206</f>
        <v>0.8</v>
      </c>
      <c r="K206" s="11">
        <f>(COUNTIFS(Sta!$A:$A,$A206,Sta!$F:$F,"&gt;2.5") + COUNTIFS(Sta!$B:$B,$A206,Sta!$F:$F,"&gt;2.5"))/$D206</f>
        <v>0.47368421052631576</v>
      </c>
      <c r="L206" s="8">
        <f>COUNTIFS(Sta!$A:$A,$A206,Sta!$F:$F,"&gt;2.5")/$B206</f>
        <v>0.55555555555555558</v>
      </c>
      <c r="M206" s="8">
        <f>COUNTIFS(Sta!$B:$B,$A206,Sta!$F:$F,"&gt;2.5")/$C206</f>
        <v>0.4</v>
      </c>
      <c r="N206" s="11">
        <f>(COUNTIFS(Sta!$A:$A,$A206,Sta!$F:$F,"&gt;3.5") + COUNTIFS(Sta!$B:$B,$A206,Sta!$F:$F,"&gt;3.5"))/$D206</f>
        <v>0.26315789473684209</v>
      </c>
      <c r="O206" s="8">
        <f>COUNTIFS(Sta!$A:$A,$A206,Sta!$F:$F,"&gt;3.5")/$B206</f>
        <v>0.33333333333333331</v>
      </c>
      <c r="P206" s="8">
        <f>COUNTIFS(Sta!$B:$B,$A206,Sta!$F:$F,"&gt;3.5")/$C206</f>
        <v>0.2</v>
      </c>
      <c r="Q206" s="11">
        <f>(COUNTIFS(Sta!$A:$A,$A206,Sta!$D:$D,"&gt;0.5")  + COUNTIFS(Sta!$B:$B,$A206,Sta!$E:$E,"&gt;0.5"))/$D206</f>
        <v>0.68421052631578949</v>
      </c>
      <c r="R206" s="8">
        <f>COUNTIFS(Sta!$A:$A,$A206,Sta!$D:$D,"&gt;0.5")/$B206</f>
        <v>0.77777777777777779</v>
      </c>
      <c r="S206" s="8">
        <f>COUNTIFS(Sta!$B:$B,$A206,Sta!$E:$E,"&gt;0.5")/$C206</f>
        <v>0.6</v>
      </c>
      <c r="T206" s="11">
        <f>(COUNTIFS(Sta!$A:$A,$A206,Sta!$D:$D,"&gt;1.5")  + COUNTIFS(Sta!$B:$B,$A206,Sta!$E:$E,"&gt;1.5"))/$D206</f>
        <v>0.21052631578947367</v>
      </c>
      <c r="U206" s="8">
        <f>COUNTIFS(Sta!$A:$A,$A206,Sta!$D:$D,"&gt;1.5")/$B206</f>
        <v>0.33333333333333331</v>
      </c>
      <c r="V206" s="8">
        <f>COUNTIFS(Sta!$B:$B,$A206,Sta!$E:$E,"&gt;1.5")/$C206</f>
        <v>0.1</v>
      </c>
      <c r="W206" s="11">
        <f>(COUNTIFS(Sta!$A:$A,$A206,Sta!$E:E,"&gt;0.5") +COUNTIFS(Sta!$B:$B,$A206,Sta!$D:$D,"&gt;0.5"))/$D206</f>
        <v>0.94736842105263153</v>
      </c>
      <c r="X206" s="8">
        <f>COUNTIFS(Sta!$A:$A,$A206,Sta!$E:$E,"&gt;0.5")/$B206</f>
        <v>0.88888888888888884</v>
      </c>
      <c r="Y206" s="8">
        <f>COUNTIFS(Sta!$B:$B,$A206,Sta!$D:$D,"&gt;0.5")/$C206</f>
        <v>1</v>
      </c>
      <c r="Z206" s="11">
        <f>(COUNTIFS(Sta!$A:$A,$A206,Sta!$E:$E,"&gt;1.5")  + COUNTIFS(Sta!$B:$B,$A206,Sta!$D:$D,"&gt;1.5"))/$D206</f>
        <v>0.47368421052631576</v>
      </c>
      <c r="AA206" s="8">
        <f>COUNTIFS(Sta!$A:$A,$A206,Sta!$E:$E,"&gt;1.5")/$B206</f>
        <v>0.33333333333333331</v>
      </c>
      <c r="AB206" s="8">
        <f>COUNTIFS(Sta!$B:$B,$A206,Sta!$D:$D,"&gt;1.5")/$C206</f>
        <v>0.6</v>
      </c>
      <c r="AC206" s="11">
        <f>(COUNTIFS(Sta!$A:A,$A206,Sta!$G:$G,"y") + COUNTIFS(Sta!$B:B,$A206,Sta!$G:$G,"y"))/$D206</f>
        <v>0.68421052631578949</v>
      </c>
      <c r="AD206" s="8">
        <f>COUNTIFS(Sta!$A:A,$A206,Sta!$G:$G,"y")/$B206</f>
        <v>0.77777777777777779</v>
      </c>
      <c r="AE206" s="16">
        <f>COUNTIFS(Sta!$B:B,$A206,Sta!$G:$G,"y")/$C206</f>
        <v>0.6</v>
      </c>
    </row>
    <row r="207" spans="1:31" x14ac:dyDescent="0.3">
      <c r="A207" t="s">
        <v>685</v>
      </c>
      <c r="B207" s="9">
        <f>COUNTIF(Sta!A:A,A207)</f>
        <v>1</v>
      </c>
      <c r="C207" s="4">
        <f>COUNTIF(Sta!B:B,A207)</f>
        <v>0</v>
      </c>
      <c r="D207" s="4">
        <f t="shared" si="6"/>
        <v>1</v>
      </c>
      <c r="E207" s="11">
        <f>(COUNTIFS(Sta!$A:$A,$A207,Sta!$F:$F,"&gt;0.5") + COUNTIFS(Sta!$B:$B,$A207,Sta!$F:$F,"&gt;0.5"))/$D207</f>
        <v>1</v>
      </c>
      <c r="F207" s="8">
        <f>COUNTIFS(Sta!$A:$A,$A207,Sta!$F:$F,"&gt;0.5")/$B207</f>
        <v>1</v>
      </c>
      <c r="G207" s="8" t="e">
        <f>COUNTIFS(Sta!$B:$B,$A207,Sta!$F:$F,"&gt;0.5")/$C207</f>
        <v>#DIV/0!</v>
      </c>
      <c r="H207" s="11">
        <f>(COUNTIFS(Sta!$A:$A,$A207,Sta!$F:$F,"&gt;1.5") + COUNTIFS(Sta!$B:$B,$A207,Sta!$F:$F,"&gt;1.5"))/$D207</f>
        <v>1</v>
      </c>
      <c r="I207" s="8">
        <f>COUNTIFS(Sta!$A:$A,$A207,Sta!$F:$F,"&gt;1.5")/$B207</f>
        <v>1</v>
      </c>
      <c r="J207" s="8" t="e">
        <f>COUNTIFS(Sta!$B:$B,$A207,Sta!$F:$F,"&gt;1.5")/$C207</f>
        <v>#DIV/0!</v>
      </c>
      <c r="K207" s="11">
        <f>(COUNTIFS(Sta!$A:$A,$A207,Sta!$F:$F,"&gt;2.5") + COUNTIFS(Sta!$B:$B,$A207,Sta!$F:$F,"&gt;2.5"))/$D207</f>
        <v>1</v>
      </c>
      <c r="L207" s="8">
        <f>COUNTIFS(Sta!$A:$A,$A207,Sta!$F:$F,"&gt;2.5")/$B207</f>
        <v>1</v>
      </c>
      <c r="M207" s="8" t="e">
        <f>COUNTIFS(Sta!$B:$B,$A207,Sta!$F:$F,"&gt;2.5")/$C207</f>
        <v>#DIV/0!</v>
      </c>
      <c r="N207" s="11">
        <f>(COUNTIFS(Sta!$A:$A,$A207,Sta!$F:$F,"&gt;3.5") + COUNTIFS(Sta!$B:$B,$A207,Sta!$F:$F,"&gt;3.5"))/$D207</f>
        <v>0</v>
      </c>
      <c r="O207" s="8">
        <f>COUNTIFS(Sta!$A:$A,$A207,Sta!$F:$F,"&gt;3.5")/$B207</f>
        <v>0</v>
      </c>
      <c r="P207" s="8" t="e">
        <f>COUNTIFS(Sta!$B:$B,$A207,Sta!$F:$F,"&gt;3.5")/$C207</f>
        <v>#DIV/0!</v>
      </c>
      <c r="Q207" s="11">
        <f>(COUNTIFS(Sta!$A:$A,$A207,Sta!$D:$D,"&gt;0.5")  + COUNTIFS(Sta!$B:$B,$A207,Sta!$E:$E,"&gt;0.5"))/$D207</f>
        <v>1</v>
      </c>
      <c r="R207" s="8">
        <f>COUNTIFS(Sta!$A:$A,$A207,Sta!$D:$D,"&gt;0.5")/$B207</f>
        <v>1</v>
      </c>
      <c r="S207" s="8" t="e">
        <f>COUNTIFS(Sta!$B:$B,$A207,Sta!$E:$E,"&gt;0.5")/$C207</f>
        <v>#DIV/0!</v>
      </c>
      <c r="T207" s="11">
        <f>(COUNTIFS(Sta!$A:$A,$A207,Sta!$D:$D,"&gt;1.5")  + COUNTIFS(Sta!$B:$B,$A207,Sta!$E:$E,"&gt;1.5"))/$D207</f>
        <v>1</v>
      </c>
      <c r="U207" s="8">
        <f>COUNTIFS(Sta!$A:$A,$A207,Sta!$D:$D,"&gt;1.5")/$B207</f>
        <v>1</v>
      </c>
      <c r="V207" s="8" t="e">
        <f>COUNTIFS(Sta!$B:$B,$A207,Sta!$E:$E,"&gt;1.5")/$C207</f>
        <v>#DIV/0!</v>
      </c>
      <c r="W207" s="11">
        <f>(COUNTIFS(Sta!$A:$A,$A207,Sta!$E:E,"&gt;0.5") +COUNTIFS(Sta!$B:$B,$A207,Sta!$D:$D,"&gt;0.5"))/$D207</f>
        <v>1</v>
      </c>
      <c r="X207" s="8">
        <f>COUNTIFS(Sta!$A:$A,$A207,Sta!$E:$E,"&gt;0.5")/$B207</f>
        <v>1</v>
      </c>
      <c r="Y207" s="8" t="e">
        <f>COUNTIFS(Sta!$B:$B,$A207,Sta!$D:$D,"&gt;0.5")/$C207</f>
        <v>#DIV/0!</v>
      </c>
      <c r="Z207" s="11">
        <f>(COUNTIFS(Sta!$A:$A,$A207,Sta!$E:$E,"&gt;1.5")  + COUNTIFS(Sta!$B:$B,$A207,Sta!$D:$D,"&gt;1.5"))/$D207</f>
        <v>0</v>
      </c>
      <c r="AA207" s="8">
        <f>COUNTIFS(Sta!$A:$A,$A207,Sta!$E:$E,"&gt;1.5")/$B207</f>
        <v>0</v>
      </c>
      <c r="AB207" s="8" t="e">
        <f>COUNTIFS(Sta!$B:$B,$A207,Sta!$D:$D,"&gt;1.5")/$C207</f>
        <v>#DIV/0!</v>
      </c>
      <c r="AC207" s="11">
        <f>(COUNTIFS(Sta!$A:A,$A207,Sta!$G:$G,"y") + COUNTIFS(Sta!$B:B,$A207,Sta!$G:$G,"y"))/$D207</f>
        <v>1</v>
      </c>
      <c r="AD207" s="8">
        <f>COUNTIFS(Sta!$A:A,$A207,Sta!$G:$G,"y")/$B207</f>
        <v>1</v>
      </c>
      <c r="AE207" s="16" t="e">
        <f>COUNTIFS(Sta!$B:B,$A207,Sta!$G:$G,"y")/$C207</f>
        <v>#DIV/0!</v>
      </c>
    </row>
    <row r="208" spans="1:31" x14ac:dyDescent="0.3">
      <c r="A208" t="s">
        <v>211</v>
      </c>
      <c r="B208" s="9">
        <f>COUNTIF(Sta!A:A,A208)</f>
        <v>1</v>
      </c>
      <c r="C208" s="4">
        <f>COUNTIF(Sta!B:B,A208)</f>
        <v>1</v>
      </c>
      <c r="D208" s="4">
        <f t="shared" si="6"/>
        <v>2</v>
      </c>
      <c r="E208" s="11">
        <f>(COUNTIFS(Sta!$A:$A,$A208,Sta!$F:$F,"&gt;0.5") + COUNTIFS(Sta!$B:$B,$A208,Sta!$F:$F,"&gt;0.5"))/$D208</f>
        <v>1</v>
      </c>
      <c r="F208" s="8">
        <f>COUNTIFS(Sta!$A:$A,$A208,Sta!$F:$F,"&gt;0.5")/$B208</f>
        <v>1</v>
      </c>
      <c r="G208" s="8">
        <f>COUNTIFS(Sta!$B:$B,$A208,Sta!$F:$F,"&gt;0.5")/$C208</f>
        <v>1</v>
      </c>
      <c r="H208" s="11">
        <f>(COUNTIFS(Sta!$A:$A,$A208,Sta!$F:$F,"&gt;1.5") + COUNTIFS(Sta!$B:$B,$A208,Sta!$F:$F,"&gt;1.5"))/$D208</f>
        <v>1</v>
      </c>
      <c r="I208" s="8">
        <f>COUNTIFS(Sta!$A:$A,$A208,Sta!$F:$F,"&gt;1.5")/$B208</f>
        <v>1</v>
      </c>
      <c r="J208" s="8">
        <f>COUNTIFS(Sta!$B:$B,$A208,Sta!$F:$F,"&gt;1.5")/$C208</f>
        <v>1</v>
      </c>
      <c r="K208" s="11">
        <f>(COUNTIFS(Sta!$A:$A,$A208,Sta!$F:$F,"&gt;2.5") + COUNTIFS(Sta!$B:$B,$A208,Sta!$F:$F,"&gt;2.5"))/$D208</f>
        <v>0.5</v>
      </c>
      <c r="L208" s="8">
        <f>COUNTIFS(Sta!$A:$A,$A208,Sta!$F:$F,"&gt;2.5")/$B208</f>
        <v>1</v>
      </c>
      <c r="M208" s="8">
        <f>COUNTIFS(Sta!$B:$B,$A208,Sta!$F:$F,"&gt;2.5")/$C208</f>
        <v>0</v>
      </c>
      <c r="N208" s="11">
        <f>(COUNTIFS(Sta!$A:$A,$A208,Sta!$F:$F,"&gt;3.5") + COUNTIFS(Sta!$B:$B,$A208,Sta!$F:$F,"&gt;3.5"))/$D208</f>
        <v>0</v>
      </c>
      <c r="O208" s="8">
        <f>COUNTIFS(Sta!$A:$A,$A208,Sta!$F:$F,"&gt;3.5")/$B208</f>
        <v>0</v>
      </c>
      <c r="P208" s="8">
        <f>COUNTIFS(Sta!$B:$B,$A208,Sta!$F:$F,"&gt;3.5")/$C208</f>
        <v>0</v>
      </c>
      <c r="Q208" s="11">
        <f>(COUNTIFS(Sta!$A:$A,$A208,Sta!$D:$D,"&gt;0.5")  + COUNTIFS(Sta!$B:$B,$A208,Sta!$E:$E,"&gt;0.5"))/$D208</f>
        <v>1</v>
      </c>
      <c r="R208" s="8">
        <f>COUNTIFS(Sta!$A:$A,$A208,Sta!$D:$D,"&gt;0.5")/$B208</f>
        <v>1</v>
      </c>
      <c r="S208" s="8">
        <f>COUNTIFS(Sta!$B:$B,$A208,Sta!$E:$E,"&gt;0.5")/$C208</f>
        <v>1</v>
      </c>
      <c r="T208" s="11">
        <f>(COUNTIFS(Sta!$A:$A,$A208,Sta!$D:$D,"&gt;1.5")  + COUNTIFS(Sta!$B:$B,$A208,Sta!$E:$E,"&gt;1.5"))/$D208</f>
        <v>0</v>
      </c>
      <c r="U208" s="8">
        <f>COUNTIFS(Sta!$A:$A,$A208,Sta!$D:$D,"&gt;1.5")/$B208</f>
        <v>0</v>
      </c>
      <c r="V208" s="8">
        <f>COUNTIFS(Sta!$B:$B,$A208,Sta!$E:$E,"&gt;1.5")/$C208</f>
        <v>0</v>
      </c>
      <c r="W208" s="11">
        <f>(COUNTIFS(Sta!$A:$A,$A208,Sta!$E:E,"&gt;0.5") +COUNTIFS(Sta!$B:$B,$A208,Sta!$D:$D,"&gt;0.5"))/$D208</f>
        <v>1</v>
      </c>
      <c r="X208" s="8">
        <f>COUNTIFS(Sta!$A:$A,$A208,Sta!$E:$E,"&gt;0.5")/$B208</f>
        <v>1</v>
      </c>
      <c r="Y208" s="8">
        <f>COUNTIFS(Sta!$B:$B,$A208,Sta!$D:$D,"&gt;0.5")/$C208</f>
        <v>1</v>
      </c>
      <c r="Z208" s="11">
        <f>(COUNTIFS(Sta!$A:$A,$A208,Sta!$E:$E,"&gt;1.5")  + COUNTIFS(Sta!$B:$B,$A208,Sta!$D:$D,"&gt;1.5"))/$D208</f>
        <v>0.5</v>
      </c>
      <c r="AA208" s="8">
        <f>COUNTIFS(Sta!$A:$A,$A208,Sta!$E:$E,"&gt;1.5")/$B208</f>
        <v>1</v>
      </c>
      <c r="AB208" s="8">
        <f>COUNTIFS(Sta!$B:$B,$A208,Sta!$D:$D,"&gt;1.5")/$C208</f>
        <v>0</v>
      </c>
      <c r="AC208" s="11">
        <f>(COUNTIFS(Sta!$A:A,$A208,Sta!$G:$G,"y") + COUNTIFS(Sta!$B:B,$A208,Sta!$G:$G,"y"))/$D208</f>
        <v>1</v>
      </c>
      <c r="AD208" s="8">
        <f>COUNTIFS(Sta!$A:A,$A208,Sta!$G:$G,"y")/$B208</f>
        <v>1</v>
      </c>
      <c r="AE208" s="16">
        <f>COUNTIFS(Sta!$B:B,$A208,Sta!$G:$G,"y")/$C208</f>
        <v>1</v>
      </c>
    </row>
    <row r="209" spans="1:31" x14ac:dyDescent="0.3">
      <c r="A209" t="s">
        <v>631</v>
      </c>
      <c r="B209" s="9">
        <f>COUNTIF(Sta!A:A,A209)</f>
        <v>1</v>
      </c>
      <c r="C209" s="4">
        <f>COUNTIF(Sta!B:B,A209)</f>
        <v>1</v>
      </c>
      <c r="D209" s="4">
        <f t="shared" ref="D209:D232" si="7">B209+C209</f>
        <v>2</v>
      </c>
      <c r="E209" s="11">
        <f>(COUNTIFS(Sta!$A:$A,$A209,Sta!$F:$F,"&gt;0.5") + COUNTIFS(Sta!$B:$B,$A209,Sta!$F:$F,"&gt;0.5"))/$D209</f>
        <v>1</v>
      </c>
      <c r="F209" s="8">
        <f>COUNTIFS(Sta!$A:$A,$A209,Sta!$F:$F,"&gt;0.5")/$B209</f>
        <v>1</v>
      </c>
      <c r="G209" s="8">
        <f>COUNTIFS(Sta!$B:$B,$A209,Sta!$F:$F,"&gt;0.5")/$C209</f>
        <v>1</v>
      </c>
      <c r="H209" s="11">
        <f>(COUNTIFS(Sta!$A:$A,$A209,Sta!$F:$F,"&gt;1.5") + COUNTIFS(Sta!$B:$B,$A209,Sta!$F:$F,"&gt;1.5"))/$D209</f>
        <v>0.5</v>
      </c>
      <c r="I209" s="8">
        <f>COUNTIFS(Sta!$A:$A,$A209,Sta!$F:$F,"&gt;1.5")/$B209</f>
        <v>0</v>
      </c>
      <c r="J209" s="8">
        <f>COUNTIFS(Sta!$B:$B,$A209,Sta!$F:$F,"&gt;1.5")/$C209</f>
        <v>1</v>
      </c>
      <c r="K209" s="11">
        <f>(COUNTIFS(Sta!$A:$A,$A209,Sta!$F:$F,"&gt;2.5") + COUNTIFS(Sta!$B:$B,$A209,Sta!$F:$F,"&gt;2.5"))/$D209</f>
        <v>0</v>
      </c>
      <c r="L209" s="8">
        <f>COUNTIFS(Sta!$A:$A,$A209,Sta!$F:$F,"&gt;2.5")/$B209</f>
        <v>0</v>
      </c>
      <c r="M209" s="8">
        <f>COUNTIFS(Sta!$B:$B,$A209,Sta!$F:$F,"&gt;2.5")/$C209</f>
        <v>0</v>
      </c>
      <c r="N209" s="11">
        <f>(COUNTIFS(Sta!$A:$A,$A209,Sta!$F:$F,"&gt;3.5") + COUNTIFS(Sta!$B:$B,$A209,Sta!$F:$F,"&gt;3.5"))/$D209</f>
        <v>0</v>
      </c>
      <c r="O209" s="8">
        <f>COUNTIFS(Sta!$A:$A,$A209,Sta!$F:$F,"&gt;3.5")/$B209</f>
        <v>0</v>
      </c>
      <c r="P209" s="8">
        <f>COUNTIFS(Sta!$B:$B,$A209,Sta!$F:$F,"&gt;3.5")/$C209</f>
        <v>0</v>
      </c>
      <c r="Q209" s="11">
        <f>(COUNTIFS(Sta!$A:$A,$A209,Sta!$D:$D,"&gt;0.5")  + COUNTIFS(Sta!$B:$B,$A209,Sta!$E:$E,"&gt;0.5"))/$D209</f>
        <v>0.5</v>
      </c>
      <c r="R209" s="8">
        <f>COUNTIFS(Sta!$A:$A,$A209,Sta!$D:$D,"&gt;0.5")/$B209</f>
        <v>0</v>
      </c>
      <c r="S209" s="8">
        <f>COUNTIFS(Sta!$B:$B,$A209,Sta!$E:$E,"&gt;0.5")/$C209</f>
        <v>1</v>
      </c>
      <c r="T209" s="11">
        <f>(COUNTIFS(Sta!$A:$A,$A209,Sta!$D:$D,"&gt;1.5")  + COUNTIFS(Sta!$B:$B,$A209,Sta!$E:$E,"&gt;1.5"))/$D209</f>
        <v>0</v>
      </c>
      <c r="U209" s="8">
        <f>COUNTIFS(Sta!$A:$A,$A209,Sta!$D:$D,"&gt;1.5")/$B209</f>
        <v>0</v>
      </c>
      <c r="V209" s="8">
        <f>COUNTIFS(Sta!$B:$B,$A209,Sta!$E:$E,"&gt;1.5")/$C209</f>
        <v>0</v>
      </c>
      <c r="W209" s="11">
        <f>(COUNTIFS(Sta!$A:$A,$A209,Sta!$E:E,"&gt;0.5") +COUNTIFS(Sta!$B:$B,$A209,Sta!$D:$D,"&gt;0.5"))/$D209</f>
        <v>1</v>
      </c>
      <c r="X209" s="8">
        <f>COUNTIFS(Sta!$A:$A,$A209,Sta!$E:$E,"&gt;0.5")/$B209</f>
        <v>1</v>
      </c>
      <c r="Y209" s="8">
        <f>COUNTIFS(Sta!$B:$B,$A209,Sta!$D:$D,"&gt;0.5")/$C209</f>
        <v>1</v>
      </c>
      <c r="Z209" s="11">
        <f>(COUNTIFS(Sta!$A:$A,$A209,Sta!$E:$E,"&gt;1.5")  + COUNTIFS(Sta!$B:$B,$A209,Sta!$D:$D,"&gt;1.5"))/$D209</f>
        <v>0</v>
      </c>
      <c r="AA209" s="8">
        <f>COUNTIFS(Sta!$A:$A,$A209,Sta!$E:$E,"&gt;1.5")/$B209</f>
        <v>0</v>
      </c>
      <c r="AB209" s="8">
        <f>COUNTIFS(Sta!$B:$B,$A209,Sta!$D:$D,"&gt;1.5")/$C209</f>
        <v>0</v>
      </c>
      <c r="AC209" s="11">
        <f>(COUNTIFS(Sta!$A:A,$A209,Sta!$G:$G,"y") + COUNTIFS(Sta!$B:B,$A209,Sta!$G:$G,"y"))/$D209</f>
        <v>0.5</v>
      </c>
      <c r="AD209" s="8">
        <f>COUNTIFS(Sta!$A:A,$A209,Sta!$G:$G,"y")/$B209</f>
        <v>0</v>
      </c>
      <c r="AE209" s="16">
        <f>COUNTIFS(Sta!$B:B,$A209,Sta!$G:$G,"y")/$C209</f>
        <v>1</v>
      </c>
    </row>
    <row r="210" spans="1:31" x14ac:dyDescent="0.3">
      <c r="A210" t="s">
        <v>312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1" t="e">
        <f>(COUNTIFS(Sta!$A:$A,$A210,Sta!$F:$F,"&gt;0.5") + COUNTIFS(Sta!$B:$B,$A210,Sta!$F:$F,"&gt;0.5"))/$D210</f>
        <v>#DIV/0!</v>
      </c>
      <c r="F210" s="8" t="e">
        <f>COUNTIFS(Sta!$A:$A,$A210,Sta!$F:$F,"&gt;0.5")/$B210</f>
        <v>#DIV/0!</v>
      </c>
      <c r="G210" s="8" t="e">
        <f>COUNTIFS(Sta!$B:$B,$A210,Sta!$F:$F,"&gt;0.5")/$C210</f>
        <v>#DIV/0!</v>
      </c>
      <c r="H210" s="11" t="e">
        <f>(COUNTIFS(Sta!$A:$A,$A210,Sta!$F:$F,"&gt;1.5") + COUNTIFS(Sta!$B:$B,$A210,Sta!$F:$F,"&gt;1.5"))/$D210</f>
        <v>#DIV/0!</v>
      </c>
      <c r="I210" s="8" t="e">
        <f>COUNTIFS(Sta!$A:$A,$A210,Sta!$F:$F,"&gt;1.5")/$B210</f>
        <v>#DIV/0!</v>
      </c>
      <c r="J210" s="8" t="e">
        <f>COUNTIFS(Sta!$B:$B,$A210,Sta!$F:$F,"&gt;1.5")/$C210</f>
        <v>#DIV/0!</v>
      </c>
      <c r="K210" s="11" t="e">
        <f>(COUNTIFS(Sta!$A:$A,$A210,Sta!$F:$F,"&gt;2.5") + COUNTIFS(Sta!$B:$B,$A210,Sta!$F:$F,"&gt;2.5"))/$D210</f>
        <v>#DIV/0!</v>
      </c>
      <c r="L210" s="8" t="e">
        <f>COUNTIFS(Sta!$A:$A,$A210,Sta!$F:$F,"&gt;2.5")/$B210</f>
        <v>#DIV/0!</v>
      </c>
      <c r="M210" s="8" t="e">
        <f>COUNTIFS(Sta!$B:$B,$A210,Sta!$F:$F,"&gt;2.5")/$C210</f>
        <v>#DIV/0!</v>
      </c>
      <c r="N210" s="11" t="e">
        <f>(COUNTIFS(Sta!$A:$A,$A210,Sta!$F:$F,"&gt;3.5") + COUNTIFS(Sta!$B:$B,$A210,Sta!$F:$F,"&gt;3.5"))/$D210</f>
        <v>#DIV/0!</v>
      </c>
      <c r="O210" s="8" t="e">
        <f>COUNTIFS(Sta!$A:$A,$A210,Sta!$F:$F,"&gt;3.5")/$B210</f>
        <v>#DIV/0!</v>
      </c>
      <c r="P210" s="8" t="e">
        <f>COUNTIFS(Sta!$B:$B,$A210,Sta!$F:$F,"&gt;3.5")/$C210</f>
        <v>#DIV/0!</v>
      </c>
      <c r="Q210" s="11" t="e">
        <f>(COUNTIFS(Sta!$A:$A,$A210,Sta!$D:$D,"&gt;0.5")  + COUNTIFS(Sta!$B:$B,$A210,Sta!$E:$E,"&gt;0.5"))/$D210</f>
        <v>#DIV/0!</v>
      </c>
      <c r="R210" s="8" t="e">
        <f>COUNTIFS(Sta!$A:$A,$A210,Sta!$D:$D,"&gt;0.5")/$B210</f>
        <v>#DIV/0!</v>
      </c>
      <c r="S210" s="8" t="e">
        <f>COUNTIFS(Sta!$B:$B,$A210,Sta!$E:$E,"&gt;0.5")/$C210</f>
        <v>#DIV/0!</v>
      </c>
      <c r="T210" s="11" t="e">
        <f>(COUNTIFS(Sta!$A:$A,$A210,Sta!$D:$D,"&gt;1.5")  + COUNTIFS(Sta!$B:$B,$A210,Sta!$E:$E,"&gt;1.5"))/$D210</f>
        <v>#DIV/0!</v>
      </c>
      <c r="U210" s="8" t="e">
        <f>COUNTIFS(Sta!$A:$A,$A210,Sta!$D:$D,"&gt;1.5")/$B210</f>
        <v>#DIV/0!</v>
      </c>
      <c r="V210" s="8" t="e">
        <f>COUNTIFS(Sta!$B:$B,$A210,Sta!$E:$E,"&gt;1.5")/$C210</f>
        <v>#DIV/0!</v>
      </c>
      <c r="W210" s="11" t="e">
        <f>(COUNTIFS(Sta!$A:$A,$A210,Sta!$E:E,"&gt;0.5") +COUNTIFS(Sta!$B:$B,$A210,Sta!$D:$D,"&gt;0.5"))/$D210</f>
        <v>#DIV/0!</v>
      </c>
      <c r="X210" s="8" t="e">
        <f>COUNTIFS(Sta!$A:$A,$A210,Sta!$E:$E,"&gt;0.5")/$B210</f>
        <v>#DIV/0!</v>
      </c>
      <c r="Y210" s="8" t="e">
        <f>COUNTIFS(Sta!$B:$B,$A210,Sta!$D:$D,"&gt;0.5")/$C210</f>
        <v>#DIV/0!</v>
      </c>
      <c r="Z210" s="11" t="e">
        <f>(COUNTIFS(Sta!$A:$A,$A210,Sta!$E:$E,"&gt;1.5")  + COUNTIFS(Sta!$B:$B,$A210,Sta!$D:$D,"&gt;1.5"))/$D210</f>
        <v>#DIV/0!</v>
      </c>
      <c r="AA210" s="8" t="e">
        <f>COUNTIFS(Sta!$A:$A,$A210,Sta!$E:$E,"&gt;1.5")/$B210</f>
        <v>#DIV/0!</v>
      </c>
      <c r="AB210" s="8" t="e">
        <f>COUNTIFS(Sta!$B:$B,$A210,Sta!$D:$D,"&gt;1.5")/$C210</f>
        <v>#DIV/0!</v>
      </c>
      <c r="AC210" s="11" t="e">
        <f>(COUNTIFS(Sta!$A:A,$A210,Sta!$G:$G,"y") + COUNTIFS(Sta!$B:B,$A210,Sta!$G:$G,"y"))/$D210</f>
        <v>#DIV/0!</v>
      </c>
      <c r="AD210" s="8" t="e">
        <f>COUNTIFS(Sta!$A:A,$A210,Sta!$G:$G,"y")/$B210</f>
        <v>#DIV/0!</v>
      </c>
      <c r="AE210" s="16" t="e">
        <f>COUNTIFS(Sta!$B:B,$A210,Sta!$G:$G,"y")/$C210</f>
        <v>#DIV/0!</v>
      </c>
    </row>
    <row r="211" spans="1:31" x14ac:dyDescent="0.3">
      <c r="A211" t="s">
        <v>133</v>
      </c>
      <c r="B211" s="9">
        <f>COUNTIF(Sta!A:A,A211)</f>
        <v>1</v>
      </c>
      <c r="C211" s="4">
        <f>COUNTIF(Sta!B:B,A211)</f>
        <v>0</v>
      </c>
      <c r="D211" s="4">
        <f t="shared" si="7"/>
        <v>1</v>
      </c>
      <c r="E211" s="11">
        <f>(COUNTIFS(Sta!$A:$A,$A211,Sta!$F:$F,"&gt;0.5") + COUNTIFS(Sta!$B:$B,$A211,Sta!$F:$F,"&gt;0.5"))/$D211</f>
        <v>1</v>
      </c>
      <c r="F211" s="8">
        <f>COUNTIFS(Sta!$A:$A,$A211,Sta!$F:$F,"&gt;0.5")/$B211</f>
        <v>1</v>
      </c>
      <c r="G211" s="8" t="e">
        <f>COUNTIFS(Sta!$B:$B,$A211,Sta!$F:$F,"&gt;0.5")/$C211</f>
        <v>#DIV/0!</v>
      </c>
      <c r="H211" s="11">
        <f>(COUNTIFS(Sta!$A:$A,$A211,Sta!$F:$F,"&gt;1.5") + COUNTIFS(Sta!$B:$B,$A211,Sta!$F:$F,"&gt;1.5"))/$D211</f>
        <v>1</v>
      </c>
      <c r="I211" s="8">
        <f>COUNTIFS(Sta!$A:$A,$A211,Sta!$F:$F,"&gt;1.5")/$B211</f>
        <v>1</v>
      </c>
      <c r="J211" s="8" t="e">
        <f>COUNTIFS(Sta!$B:$B,$A211,Sta!$F:$F,"&gt;1.5")/$C211</f>
        <v>#DIV/0!</v>
      </c>
      <c r="K211" s="11">
        <f>(COUNTIFS(Sta!$A:$A,$A211,Sta!$F:$F,"&gt;2.5") + COUNTIFS(Sta!$B:$B,$A211,Sta!$F:$F,"&gt;2.5"))/$D211</f>
        <v>1</v>
      </c>
      <c r="L211" s="8">
        <f>COUNTIFS(Sta!$A:$A,$A211,Sta!$F:$F,"&gt;2.5")/$B211</f>
        <v>1</v>
      </c>
      <c r="M211" s="8" t="e">
        <f>COUNTIFS(Sta!$B:$B,$A211,Sta!$F:$F,"&gt;2.5")/$C211</f>
        <v>#DIV/0!</v>
      </c>
      <c r="N211" s="11">
        <f>(COUNTIFS(Sta!$A:$A,$A211,Sta!$F:$F,"&gt;3.5") + COUNTIFS(Sta!$B:$B,$A211,Sta!$F:$F,"&gt;3.5"))/$D211</f>
        <v>1</v>
      </c>
      <c r="O211" s="8">
        <f>COUNTIFS(Sta!$A:$A,$A211,Sta!$F:$F,"&gt;3.5")/$B211</f>
        <v>1</v>
      </c>
      <c r="P211" s="8" t="e">
        <f>COUNTIFS(Sta!$B:$B,$A211,Sta!$F:$F,"&gt;3.5")/$C211</f>
        <v>#DIV/0!</v>
      </c>
      <c r="Q211" s="11">
        <f>(COUNTIFS(Sta!$A:$A,$A211,Sta!$D:$D,"&gt;0.5")  + COUNTIFS(Sta!$B:$B,$A211,Sta!$E:$E,"&gt;0.5"))/$D211</f>
        <v>1</v>
      </c>
      <c r="R211" s="8">
        <f>COUNTIFS(Sta!$A:$A,$A211,Sta!$D:$D,"&gt;0.5")/$B211</f>
        <v>1</v>
      </c>
      <c r="S211" s="8" t="e">
        <f>COUNTIFS(Sta!$B:$B,$A211,Sta!$E:$E,"&gt;0.5")/$C211</f>
        <v>#DIV/0!</v>
      </c>
      <c r="T211" s="11">
        <f>(COUNTIFS(Sta!$A:$A,$A211,Sta!$D:$D,"&gt;1.5")  + COUNTIFS(Sta!$B:$B,$A211,Sta!$E:$E,"&gt;1.5"))/$D211</f>
        <v>1</v>
      </c>
      <c r="U211" s="8">
        <f>COUNTIFS(Sta!$A:$A,$A211,Sta!$D:$D,"&gt;1.5")/$B211</f>
        <v>1</v>
      </c>
      <c r="V211" s="8" t="e">
        <f>COUNTIFS(Sta!$B:$B,$A211,Sta!$E:$E,"&gt;1.5")/$C211</f>
        <v>#DIV/0!</v>
      </c>
      <c r="W211" s="11">
        <f>(COUNTIFS(Sta!$A:$A,$A211,Sta!$E:E,"&gt;0.5") +COUNTIFS(Sta!$B:$B,$A211,Sta!$D:$D,"&gt;0.5"))/$D211</f>
        <v>1</v>
      </c>
      <c r="X211" s="8">
        <f>COUNTIFS(Sta!$A:$A,$A211,Sta!$E:$E,"&gt;0.5")/$B211</f>
        <v>1</v>
      </c>
      <c r="Y211" s="8" t="e">
        <f>COUNTIFS(Sta!$B:$B,$A211,Sta!$D:$D,"&gt;0.5")/$C211</f>
        <v>#DIV/0!</v>
      </c>
      <c r="Z211" s="11">
        <f>(COUNTIFS(Sta!$A:$A,$A211,Sta!$E:$E,"&gt;1.5")  + COUNTIFS(Sta!$B:$B,$A211,Sta!$D:$D,"&gt;1.5"))/$D211</f>
        <v>1</v>
      </c>
      <c r="AA211" s="8">
        <f>COUNTIFS(Sta!$A:$A,$A211,Sta!$E:$E,"&gt;1.5")/$B211</f>
        <v>1</v>
      </c>
      <c r="AB211" s="8" t="e">
        <f>COUNTIFS(Sta!$B:$B,$A211,Sta!$D:$D,"&gt;1.5")/$C211</f>
        <v>#DIV/0!</v>
      </c>
      <c r="AC211" s="11">
        <f>(COUNTIFS(Sta!$A:A,$A211,Sta!$G:$G,"y") + COUNTIFS(Sta!$B:B,$A211,Sta!$G:$G,"y"))/$D211</f>
        <v>1</v>
      </c>
      <c r="AD211" s="8">
        <f>COUNTIFS(Sta!$A:A,$A211,Sta!$G:$G,"y")/$B211</f>
        <v>1</v>
      </c>
      <c r="AE211" s="16" t="e">
        <f>COUNTIFS(Sta!$B:B,$A211,Sta!$G:$G,"y")/$C211</f>
        <v>#DIV/0!</v>
      </c>
    </row>
    <row r="212" spans="1:31" x14ac:dyDescent="0.3">
      <c r="A212" t="s">
        <v>629</v>
      </c>
      <c r="B212" s="9">
        <f>COUNTIF(Sta!A:A,A212)</f>
        <v>1</v>
      </c>
      <c r="C212" s="4">
        <f>COUNTIF(Sta!B:B,A212)</f>
        <v>1</v>
      </c>
      <c r="D212" s="4">
        <f t="shared" si="7"/>
        <v>2</v>
      </c>
      <c r="E212" s="11">
        <f>(COUNTIFS(Sta!$A:$A,$A212,Sta!$F:$F,"&gt;0.5") + COUNTIFS(Sta!$B:$B,$A212,Sta!$F:$F,"&gt;0.5"))/$D212</f>
        <v>1</v>
      </c>
      <c r="F212" s="8">
        <f>COUNTIFS(Sta!$A:$A,$A212,Sta!$F:$F,"&gt;0.5")/$B212</f>
        <v>1</v>
      </c>
      <c r="G212" s="8">
        <f>COUNTIFS(Sta!$B:$B,$A212,Sta!$F:$F,"&gt;0.5")/$C212</f>
        <v>1</v>
      </c>
      <c r="H212" s="11">
        <f>(COUNTIFS(Sta!$A:$A,$A212,Sta!$F:$F,"&gt;1.5") + COUNTIFS(Sta!$B:$B,$A212,Sta!$F:$F,"&gt;1.5"))/$D212</f>
        <v>1</v>
      </c>
      <c r="I212" s="8">
        <f>COUNTIFS(Sta!$A:$A,$A212,Sta!$F:$F,"&gt;1.5")/$B212</f>
        <v>1</v>
      </c>
      <c r="J212" s="8">
        <f>COUNTIFS(Sta!$B:$B,$A212,Sta!$F:$F,"&gt;1.5")/$C212</f>
        <v>1</v>
      </c>
      <c r="K212" s="11">
        <f>(COUNTIFS(Sta!$A:$A,$A212,Sta!$F:$F,"&gt;2.5") + COUNTIFS(Sta!$B:$B,$A212,Sta!$F:$F,"&gt;2.5"))/$D212</f>
        <v>0.5</v>
      </c>
      <c r="L212" s="8">
        <f>COUNTIFS(Sta!$A:$A,$A212,Sta!$F:$F,"&gt;2.5")/$B212</f>
        <v>0</v>
      </c>
      <c r="M212" s="8">
        <f>COUNTIFS(Sta!$B:$B,$A212,Sta!$F:$F,"&gt;2.5")/$C212</f>
        <v>1</v>
      </c>
      <c r="N212" s="11">
        <f>(COUNTIFS(Sta!$A:$A,$A212,Sta!$F:$F,"&gt;3.5") + COUNTIFS(Sta!$B:$B,$A212,Sta!$F:$F,"&gt;3.5"))/$D212</f>
        <v>0.5</v>
      </c>
      <c r="O212" s="8">
        <f>COUNTIFS(Sta!$A:$A,$A212,Sta!$F:$F,"&gt;3.5")/$B212</f>
        <v>0</v>
      </c>
      <c r="P212" s="8">
        <f>COUNTIFS(Sta!$B:$B,$A212,Sta!$F:$F,"&gt;3.5")/$C212</f>
        <v>1</v>
      </c>
      <c r="Q212" s="11">
        <f>(COUNTIFS(Sta!$A:$A,$A212,Sta!$D:$D,"&gt;0.5")  + COUNTIFS(Sta!$B:$B,$A212,Sta!$E:$E,"&gt;0.5"))/$D212</f>
        <v>0.5</v>
      </c>
      <c r="R212" s="8">
        <f>COUNTIFS(Sta!$A:$A,$A212,Sta!$D:$D,"&gt;0.5")/$B212</f>
        <v>0</v>
      </c>
      <c r="S212" s="8">
        <f>COUNTIFS(Sta!$B:$B,$A212,Sta!$E:$E,"&gt;0.5")/$C212</f>
        <v>1</v>
      </c>
      <c r="T212" s="11">
        <f>(COUNTIFS(Sta!$A:$A,$A212,Sta!$D:$D,"&gt;1.5")  + COUNTIFS(Sta!$B:$B,$A212,Sta!$E:$E,"&gt;1.5"))/$D212</f>
        <v>0.5</v>
      </c>
      <c r="U212" s="8">
        <f>COUNTIFS(Sta!$A:$A,$A212,Sta!$D:$D,"&gt;1.5")/$B212</f>
        <v>0</v>
      </c>
      <c r="V212" s="8">
        <f>COUNTIFS(Sta!$B:$B,$A212,Sta!$E:$E,"&gt;1.5")/$C212</f>
        <v>1</v>
      </c>
      <c r="W212" s="11">
        <f>(COUNTIFS(Sta!$A:$A,$A212,Sta!$E:E,"&gt;0.5") +COUNTIFS(Sta!$B:$B,$A212,Sta!$D:$D,"&gt;0.5"))/$D212</f>
        <v>1</v>
      </c>
      <c r="X212" s="8">
        <f>COUNTIFS(Sta!$A:$A,$A212,Sta!$E:$E,"&gt;0.5")/$B212</f>
        <v>1</v>
      </c>
      <c r="Y212" s="8">
        <f>COUNTIFS(Sta!$B:$B,$A212,Sta!$D:$D,"&gt;0.5")/$C212</f>
        <v>1</v>
      </c>
      <c r="Z212" s="11">
        <f>(COUNTIFS(Sta!$A:$A,$A212,Sta!$E:$E,"&gt;1.5")  + COUNTIFS(Sta!$B:$B,$A212,Sta!$D:$D,"&gt;1.5"))/$D212</f>
        <v>1</v>
      </c>
      <c r="AA212" s="8">
        <f>COUNTIFS(Sta!$A:$A,$A212,Sta!$E:$E,"&gt;1.5")/$B212</f>
        <v>1</v>
      </c>
      <c r="AB212" s="8">
        <f>COUNTIFS(Sta!$B:$B,$A212,Sta!$D:$D,"&gt;1.5")/$C212</f>
        <v>1</v>
      </c>
      <c r="AC212" s="11">
        <f>(COUNTIFS(Sta!$A:A,$A212,Sta!$G:$G,"y") + COUNTIFS(Sta!$B:B,$A212,Sta!$G:$G,"y"))/$D212</f>
        <v>0.5</v>
      </c>
      <c r="AD212" s="8">
        <f>COUNTIFS(Sta!$A:A,$A212,Sta!$G:$G,"y")/$B212</f>
        <v>0</v>
      </c>
      <c r="AE212" s="16">
        <f>COUNTIFS(Sta!$B:B,$A212,Sta!$G:$G,"y")/$C212</f>
        <v>1</v>
      </c>
    </row>
    <row r="213" spans="1:31" x14ac:dyDescent="0.3">
      <c r="A213" t="s">
        <v>491</v>
      </c>
      <c r="B213" s="9">
        <f>COUNTIF(Sta!A:A,A213)</f>
        <v>6</v>
      </c>
      <c r="C213" s="4">
        <f>COUNTIF(Sta!B:B,A213)</f>
        <v>7</v>
      </c>
      <c r="D213" s="4">
        <f t="shared" si="7"/>
        <v>13</v>
      </c>
      <c r="E213" s="11">
        <f>(COUNTIFS(Sta!$A:$A,$A213,Sta!$F:$F,"&gt;0.5") + COUNTIFS(Sta!$B:$B,$A213,Sta!$F:$F,"&gt;0.5"))/$D213</f>
        <v>0.84615384615384615</v>
      </c>
      <c r="F213" s="8">
        <f>COUNTIFS(Sta!$A:$A,$A213,Sta!$F:$F,"&gt;0.5")/$B213</f>
        <v>0.83333333333333337</v>
      </c>
      <c r="G213" s="8">
        <f>COUNTIFS(Sta!$B:$B,$A213,Sta!$F:$F,"&gt;0.5")/$C213</f>
        <v>0.8571428571428571</v>
      </c>
      <c r="H213" s="11">
        <f>(COUNTIFS(Sta!$A:$A,$A213,Sta!$F:$F,"&gt;1.5") + COUNTIFS(Sta!$B:$B,$A213,Sta!$F:$F,"&gt;1.5"))/$D213</f>
        <v>0.61538461538461542</v>
      </c>
      <c r="I213" s="8">
        <f>COUNTIFS(Sta!$A:$A,$A213,Sta!$F:$F,"&gt;1.5")/$B213</f>
        <v>0.66666666666666663</v>
      </c>
      <c r="J213" s="8">
        <f>COUNTIFS(Sta!$B:$B,$A213,Sta!$F:$F,"&gt;1.5")/$C213</f>
        <v>0.5714285714285714</v>
      </c>
      <c r="K213" s="11">
        <f>(COUNTIFS(Sta!$A:$A,$A213,Sta!$F:$F,"&gt;2.5") + COUNTIFS(Sta!$B:$B,$A213,Sta!$F:$F,"&gt;2.5"))/$D213</f>
        <v>0.53846153846153844</v>
      </c>
      <c r="L213" s="8">
        <f>COUNTIFS(Sta!$A:$A,$A213,Sta!$F:$F,"&gt;2.5")/$B213</f>
        <v>0.66666666666666663</v>
      </c>
      <c r="M213" s="8">
        <f>COUNTIFS(Sta!$B:$B,$A213,Sta!$F:$F,"&gt;2.5")/$C213</f>
        <v>0.42857142857142855</v>
      </c>
      <c r="N213" s="11">
        <f>(COUNTIFS(Sta!$A:$A,$A213,Sta!$F:$F,"&gt;3.5") + COUNTIFS(Sta!$B:$B,$A213,Sta!$F:$F,"&gt;3.5"))/$D213</f>
        <v>0.23076923076923078</v>
      </c>
      <c r="O213" s="8">
        <f>COUNTIFS(Sta!$A:$A,$A213,Sta!$F:$F,"&gt;3.5")/$B213</f>
        <v>0.16666666666666666</v>
      </c>
      <c r="P213" s="8">
        <f>COUNTIFS(Sta!$B:$B,$A213,Sta!$F:$F,"&gt;3.5")/$C213</f>
        <v>0.2857142857142857</v>
      </c>
      <c r="Q213" s="11">
        <f>(COUNTIFS(Sta!$A:$A,$A213,Sta!$D:$D,"&gt;0.5")  + COUNTIFS(Sta!$B:$B,$A213,Sta!$E:$E,"&gt;0.5"))/$D213</f>
        <v>0.69230769230769229</v>
      </c>
      <c r="R213" s="8">
        <f>COUNTIFS(Sta!$A:$A,$A213,Sta!$D:$D,"&gt;0.5")/$B213</f>
        <v>0.83333333333333337</v>
      </c>
      <c r="S213" s="8">
        <f>COUNTIFS(Sta!$B:$B,$A213,Sta!$E:$E,"&gt;0.5")/$C213</f>
        <v>0.5714285714285714</v>
      </c>
      <c r="T213" s="11">
        <f>(COUNTIFS(Sta!$A:$A,$A213,Sta!$D:$D,"&gt;1.5")  + COUNTIFS(Sta!$B:$B,$A213,Sta!$E:$E,"&gt;1.5"))/$D213</f>
        <v>0.23076923076923078</v>
      </c>
      <c r="U213" s="8">
        <f>COUNTIFS(Sta!$A:$A,$A213,Sta!$D:$D,"&gt;1.5")/$B213</f>
        <v>0.5</v>
      </c>
      <c r="V213" s="8">
        <f>COUNTIFS(Sta!$B:$B,$A213,Sta!$E:$E,"&gt;1.5")/$C213</f>
        <v>0</v>
      </c>
      <c r="W213" s="11">
        <f>(COUNTIFS(Sta!$A:$A,$A213,Sta!$E:E,"&gt;0.5") +COUNTIFS(Sta!$B:$B,$A213,Sta!$D:$D,"&gt;0.5"))/$D213</f>
        <v>0.69230769230769229</v>
      </c>
      <c r="X213" s="8">
        <f>COUNTIFS(Sta!$A:$A,$A213,Sta!$E:$E,"&gt;0.5")/$B213</f>
        <v>0.66666666666666663</v>
      </c>
      <c r="Y213" s="8">
        <f>COUNTIFS(Sta!$B:$B,$A213,Sta!$D:$D,"&gt;0.5")/$C213</f>
        <v>0.7142857142857143</v>
      </c>
      <c r="Z213" s="11">
        <f>(COUNTIFS(Sta!$A:$A,$A213,Sta!$E:$E,"&gt;1.5")  + COUNTIFS(Sta!$B:$B,$A213,Sta!$D:$D,"&gt;1.5"))/$D213</f>
        <v>0.38461538461538464</v>
      </c>
      <c r="AA213" s="8">
        <f>COUNTIFS(Sta!$A:$A,$A213,Sta!$E:$E,"&gt;1.5")/$B213</f>
        <v>0.16666666666666666</v>
      </c>
      <c r="AB213" s="8">
        <f>COUNTIFS(Sta!$B:$B,$A213,Sta!$D:$D,"&gt;1.5")/$C213</f>
        <v>0.5714285714285714</v>
      </c>
      <c r="AC213" s="11">
        <f>(COUNTIFS(Sta!$A:A,$A213,Sta!$G:$G,"y") + COUNTIFS(Sta!$B:B,$A213,Sta!$G:$G,"y"))/$D213</f>
        <v>0.53846153846153844</v>
      </c>
      <c r="AD213" s="8">
        <f>COUNTIFS(Sta!$A:A,$A213,Sta!$G:$G,"y")/$B213</f>
        <v>0.66666666666666663</v>
      </c>
      <c r="AE213" s="16">
        <f>COUNTIFS(Sta!$B:B,$A213,Sta!$G:$G,"y")/$C213</f>
        <v>0.42857142857142855</v>
      </c>
    </row>
    <row r="214" spans="1:31" x14ac:dyDescent="0.3">
      <c r="A214" t="s">
        <v>614</v>
      </c>
      <c r="B214" s="9">
        <f>COUNTIF(Sta!A:A,A214)</f>
        <v>2</v>
      </c>
      <c r="C214" s="4">
        <f>COUNTIF(Sta!B:B,A214)</f>
        <v>1</v>
      </c>
      <c r="D214" s="4">
        <f t="shared" si="7"/>
        <v>3</v>
      </c>
      <c r="E214" s="11">
        <f>(COUNTIFS(Sta!$A:$A,$A214,Sta!$F:$F,"&gt;0.5") + COUNTIFS(Sta!$B:$B,$A214,Sta!$F:$F,"&gt;0.5"))/$D214</f>
        <v>1</v>
      </c>
      <c r="F214" s="8">
        <f>COUNTIFS(Sta!$A:$A,$A214,Sta!$F:$F,"&gt;0.5")/$B214</f>
        <v>1</v>
      </c>
      <c r="G214" s="8">
        <f>COUNTIFS(Sta!$B:$B,$A214,Sta!$F:$F,"&gt;0.5")/$C214</f>
        <v>1</v>
      </c>
      <c r="H214" s="11">
        <f>(COUNTIFS(Sta!$A:$A,$A214,Sta!$F:$F,"&gt;1.5") + COUNTIFS(Sta!$B:$B,$A214,Sta!$F:$F,"&gt;1.5"))/$D214</f>
        <v>1</v>
      </c>
      <c r="I214" s="8">
        <f>COUNTIFS(Sta!$A:$A,$A214,Sta!$F:$F,"&gt;1.5")/$B214</f>
        <v>1</v>
      </c>
      <c r="J214" s="8">
        <f>COUNTIFS(Sta!$B:$B,$A214,Sta!$F:$F,"&gt;1.5")/$C214</f>
        <v>1</v>
      </c>
      <c r="K214" s="11">
        <f>(COUNTIFS(Sta!$A:$A,$A214,Sta!$F:$F,"&gt;2.5") + COUNTIFS(Sta!$B:$B,$A214,Sta!$F:$F,"&gt;2.5"))/$D214</f>
        <v>0.66666666666666663</v>
      </c>
      <c r="L214" s="8">
        <f>COUNTIFS(Sta!$A:$A,$A214,Sta!$F:$F,"&gt;2.5")/$B214</f>
        <v>0.5</v>
      </c>
      <c r="M214" s="8">
        <f>COUNTIFS(Sta!$B:$B,$A214,Sta!$F:$F,"&gt;2.5")/$C214</f>
        <v>1</v>
      </c>
      <c r="N214" s="11">
        <f>(COUNTIFS(Sta!$A:$A,$A214,Sta!$F:$F,"&gt;3.5") + COUNTIFS(Sta!$B:$B,$A214,Sta!$F:$F,"&gt;3.5"))/$D214</f>
        <v>0.66666666666666663</v>
      </c>
      <c r="O214" s="8">
        <f>COUNTIFS(Sta!$A:$A,$A214,Sta!$F:$F,"&gt;3.5")/$B214</f>
        <v>0.5</v>
      </c>
      <c r="P214" s="8">
        <f>COUNTIFS(Sta!$B:$B,$A214,Sta!$F:$F,"&gt;3.5")/$C214</f>
        <v>1</v>
      </c>
      <c r="Q214" s="11">
        <f>(COUNTIFS(Sta!$A:$A,$A214,Sta!$D:$D,"&gt;0.5")  + COUNTIFS(Sta!$B:$B,$A214,Sta!$E:$E,"&gt;0.5"))/$D214</f>
        <v>1</v>
      </c>
      <c r="R214" s="8">
        <f>COUNTIFS(Sta!$A:$A,$A214,Sta!$D:$D,"&gt;0.5")/$B214</f>
        <v>1</v>
      </c>
      <c r="S214" s="8">
        <f>COUNTIFS(Sta!$B:$B,$A214,Sta!$E:$E,"&gt;0.5")/$C214</f>
        <v>1</v>
      </c>
      <c r="T214" s="11">
        <f>(COUNTIFS(Sta!$A:$A,$A214,Sta!$D:$D,"&gt;1.5")  + COUNTIFS(Sta!$B:$B,$A214,Sta!$E:$E,"&gt;1.5"))/$D214</f>
        <v>0.33333333333333331</v>
      </c>
      <c r="U214" s="8">
        <f>COUNTIFS(Sta!$A:$A,$A214,Sta!$D:$D,"&gt;1.5")/$B214</f>
        <v>0.5</v>
      </c>
      <c r="V214" s="8">
        <f>COUNTIFS(Sta!$B:$B,$A214,Sta!$E:$E,"&gt;1.5")/$C214</f>
        <v>0</v>
      </c>
      <c r="W214" s="11">
        <f>(COUNTIFS(Sta!$A:$A,$A214,Sta!$E:E,"&gt;0.5") +COUNTIFS(Sta!$B:$B,$A214,Sta!$D:$D,"&gt;0.5"))/$D214</f>
        <v>1</v>
      </c>
      <c r="X214" s="8">
        <f>COUNTIFS(Sta!$A:$A,$A214,Sta!$E:$E,"&gt;0.5")/$B214</f>
        <v>1</v>
      </c>
      <c r="Y214" s="8">
        <f>COUNTIFS(Sta!$B:$B,$A214,Sta!$D:$D,"&gt;0.5")/$C214</f>
        <v>1</v>
      </c>
      <c r="Z214" s="11">
        <f>(COUNTIFS(Sta!$A:$A,$A214,Sta!$E:$E,"&gt;1.5")  + COUNTIFS(Sta!$B:$B,$A214,Sta!$D:$D,"&gt;1.5"))/$D214</f>
        <v>0.33333333333333331</v>
      </c>
      <c r="AA214" s="8">
        <f>COUNTIFS(Sta!$A:$A,$A214,Sta!$E:$E,"&gt;1.5")/$B214</f>
        <v>0</v>
      </c>
      <c r="AB214" s="8">
        <f>COUNTIFS(Sta!$B:$B,$A214,Sta!$D:$D,"&gt;1.5")/$C214</f>
        <v>1</v>
      </c>
      <c r="AC214" s="11">
        <f>(COUNTIFS(Sta!$A:A,$A214,Sta!$G:$G,"y") + COUNTIFS(Sta!$B:B,$A214,Sta!$G:$G,"y"))/$D214</f>
        <v>1</v>
      </c>
      <c r="AD214" s="8">
        <f>COUNTIFS(Sta!$A:A,$A214,Sta!$G:$G,"y")/$B214</f>
        <v>1</v>
      </c>
      <c r="AE214" s="16">
        <f>COUNTIFS(Sta!$B:B,$A214,Sta!$G:$G,"y")/$C214</f>
        <v>1</v>
      </c>
    </row>
    <row r="215" spans="1:31" x14ac:dyDescent="0.3">
      <c r="A215" t="s">
        <v>714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1" t="e">
        <f>(COUNTIFS(Sta!$A:$A,$A215,Sta!$F:$F,"&gt;0.5") + COUNTIFS(Sta!$B:$B,$A215,Sta!$F:$F,"&gt;0.5"))/$D215</f>
        <v>#DIV/0!</v>
      </c>
      <c r="F215" s="8" t="e">
        <f>COUNTIFS(Sta!$A:$A,$A215,Sta!$F:$F,"&gt;0.5")/$B215</f>
        <v>#DIV/0!</v>
      </c>
      <c r="G215" s="8" t="e">
        <f>COUNTIFS(Sta!$B:$B,$A215,Sta!$F:$F,"&gt;0.5")/$C215</f>
        <v>#DIV/0!</v>
      </c>
      <c r="H215" s="11" t="e">
        <f>(COUNTIFS(Sta!$A:$A,$A215,Sta!$F:$F,"&gt;1.5") + COUNTIFS(Sta!$B:$B,$A215,Sta!$F:$F,"&gt;1.5"))/$D215</f>
        <v>#DIV/0!</v>
      </c>
      <c r="I215" s="8" t="e">
        <f>COUNTIFS(Sta!$A:$A,$A215,Sta!$F:$F,"&gt;1.5")/$B215</f>
        <v>#DIV/0!</v>
      </c>
      <c r="J215" s="8" t="e">
        <f>COUNTIFS(Sta!$B:$B,$A215,Sta!$F:$F,"&gt;1.5")/$C215</f>
        <v>#DIV/0!</v>
      </c>
      <c r="K215" s="11" t="e">
        <f>(COUNTIFS(Sta!$A:$A,$A215,Sta!$F:$F,"&gt;2.5") + COUNTIFS(Sta!$B:$B,$A215,Sta!$F:$F,"&gt;2.5"))/$D215</f>
        <v>#DIV/0!</v>
      </c>
      <c r="L215" s="8" t="e">
        <f>COUNTIFS(Sta!$A:$A,$A215,Sta!$F:$F,"&gt;2.5")/$B215</f>
        <v>#DIV/0!</v>
      </c>
      <c r="M215" s="8" t="e">
        <f>COUNTIFS(Sta!$B:$B,$A215,Sta!$F:$F,"&gt;2.5")/$C215</f>
        <v>#DIV/0!</v>
      </c>
      <c r="N215" s="11" t="e">
        <f>(COUNTIFS(Sta!$A:$A,$A215,Sta!$F:$F,"&gt;3.5") + COUNTIFS(Sta!$B:$B,$A215,Sta!$F:$F,"&gt;3.5"))/$D215</f>
        <v>#DIV/0!</v>
      </c>
      <c r="O215" s="8" t="e">
        <f>COUNTIFS(Sta!$A:$A,$A215,Sta!$F:$F,"&gt;3.5")/$B215</f>
        <v>#DIV/0!</v>
      </c>
      <c r="P215" s="8" t="e">
        <f>COUNTIFS(Sta!$B:$B,$A215,Sta!$F:$F,"&gt;3.5")/$C215</f>
        <v>#DIV/0!</v>
      </c>
      <c r="Q215" s="11" t="e">
        <f>(COUNTIFS(Sta!$A:$A,$A215,Sta!$D:$D,"&gt;0.5")  + COUNTIFS(Sta!$B:$B,$A215,Sta!$E:$E,"&gt;0.5"))/$D215</f>
        <v>#DIV/0!</v>
      </c>
      <c r="R215" s="8" t="e">
        <f>COUNTIFS(Sta!$A:$A,$A215,Sta!$D:$D,"&gt;0.5")/$B215</f>
        <v>#DIV/0!</v>
      </c>
      <c r="S215" s="8" t="e">
        <f>COUNTIFS(Sta!$B:$B,$A215,Sta!$E:$E,"&gt;0.5")/$C215</f>
        <v>#DIV/0!</v>
      </c>
      <c r="T215" s="11" t="e">
        <f>(COUNTIFS(Sta!$A:$A,$A215,Sta!$D:$D,"&gt;1.5")  + COUNTIFS(Sta!$B:$B,$A215,Sta!$E:$E,"&gt;1.5"))/$D215</f>
        <v>#DIV/0!</v>
      </c>
      <c r="U215" s="8" t="e">
        <f>COUNTIFS(Sta!$A:$A,$A215,Sta!$D:$D,"&gt;1.5")/$B215</f>
        <v>#DIV/0!</v>
      </c>
      <c r="V215" s="8" t="e">
        <f>COUNTIFS(Sta!$B:$B,$A215,Sta!$E:$E,"&gt;1.5")/$C215</f>
        <v>#DIV/0!</v>
      </c>
      <c r="W215" s="11" t="e">
        <f>(COUNTIFS(Sta!$A:$A,$A215,Sta!$E:E,"&gt;0.5") +COUNTIFS(Sta!$B:$B,$A215,Sta!$D:$D,"&gt;0.5"))/$D215</f>
        <v>#DIV/0!</v>
      </c>
      <c r="X215" s="8" t="e">
        <f>COUNTIFS(Sta!$A:$A,$A215,Sta!$E:$E,"&gt;0.5")/$B215</f>
        <v>#DIV/0!</v>
      </c>
      <c r="Y215" s="8" t="e">
        <f>COUNTIFS(Sta!$B:$B,$A215,Sta!$D:$D,"&gt;0.5")/$C215</f>
        <v>#DIV/0!</v>
      </c>
      <c r="Z215" s="11" t="e">
        <f>(COUNTIFS(Sta!$A:$A,$A215,Sta!$E:$E,"&gt;1.5")  + COUNTIFS(Sta!$B:$B,$A215,Sta!$D:$D,"&gt;1.5"))/$D215</f>
        <v>#DIV/0!</v>
      </c>
      <c r="AA215" s="8" t="e">
        <f>COUNTIFS(Sta!$A:$A,$A215,Sta!$E:$E,"&gt;1.5")/$B215</f>
        <v>#DIV/0!</v>
      </c>
      <c r="AB215" s="8" t="e">
        <f>COUNTIFS(Sta!$B:$B,$A215,Sta!$D:$D,"&gt;1.5")/$C215</f>
        <v>#DIV/0!</v>
      </c>
      <c r="AC215" s="11" t="e">
        <f>(COUNTIFS(Sta!$A:A,$A215,Sta!$G:$G,"y") + COUNTIFS(Sta!$B:B,$A215,Sta!$G:$G,"y"))/$D215</f>
        <v>#DIV/0!</v>
      </c>
      <c r="AD215" s="8" t="e">
        <f>COUNTIFS(Sta!$A:A,$A215,Sta!$G:$G,"y")/$B215</f>
        <v>#DIV/0!</v>
      </c>
      <c r="AE215" s="16" t="e">
        <f>COUNTIFS(Sta!$B:B,$A215,Sta!$G:$G,"y")/$C215</f>
        <v>#DIV/0!</v>
      </c>
    </row>
    <row r="216" spans="1:31" x14ac:dyDescent="0.3">
      <c r="A216" t="s">
        <v>404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1" t="e">
        <f>(COUNTIFS(Sta!$A:$A,$A216,Sta!$F:$F,"&gt;0.5") + COUNTIFS(Sta!$B:$B,$A216,Sta!$F:$F,"&gt;0.5"))/$D216</f>
        <v>#DIV/0!</v>
      </c>
      <c r="F216" s="8" t="e">
        <f>COUNTIFS(Sta!$A:$A,$A216,Sta!$F:$F,"&gt;0.5")/$B216</f>
        <v>#DIV/0!</v>
      </c>
      <c r="G216" s="8" t="e">
        <f>COUNTIFS(Sta!$B:$B,$A216,Sta!$F:$F,"&gt;0.5")/$C216</f>
        <v>#DIV/0!</v>
      </c>
      <c r="H216" s="11" t="e">
        <f>(COUNTIFS(Sta!$A:$A,$A216,Sta!$F:$F,"&gt;1.5") + COUNTIFS(Sta!$B:$B,$A216,Sta!$F:$F,"&gt;1.5"))/$D216</f>
        <v>#DIV/0!</v>
      </c>
      <c r="I216" s="8" t="e">
        <f>COUNTIFS(Sta!$A:$A,$A216,Sta!$F:$F,"&gt;1.5")/$B216</f>
        <v>#DIV/0!</v>
      </c>
      <c r="J216" s="8" t="e">
        <f>COUNTIFS(Sta!$B:$B,$A216,Sta!$F:$F,"&gt;1.5")/$C216</f>
        <v>#DIV/0!</v>
      </c>
      <c r="K216" s="11" t="e">
        <f>(COUNTIFS(Sta!$A:$A,$A216,Sta!$F:$F,"&gt;2.5") + COUNTIFS(Sta!$B:$B,$A216,Sta!$F:$F,"&gt;2.5"))/$D216</f>
        <v>#DIV/0!</v>
      </c>
      <c r="L216" s="8" t="e">
        <f>COUNTIFS(Sta!$A:$A,$A216,Sta!$F:$F,"&gt;2.5")/$B216</f>
        <v>#DIV/0!</v>
      </c>
      <c r="M216" s="8" t="e">
        <f>COUNTIFS(Sta!$B:$B,$A216,Sta!$F:$F,"&gt;2.5")/$C216</f>
        <v>#DIV/0!</v>
      </c>
      <c r="N216" s="11" t="e">
        <f>(COUNTIFS(Sta!$A:$A,$A216,Sta!$F:$F,"&gt;3.5") + COUNTIFS(Sta!$B:$B,$A216,Sta!$F:$F,"&gt;3.5"))/$D216</f>
        <v>#DIV/0!</v>
      </c>
      <c r="O216" s="8" t="e">
        <f>COUNTIFS(Sta!$A:$A,$A216,Sta!$F:$F,"&gt;3.5")/$B216</f>
        <v>#DIV/0!</v>
      </c>
      <c r="P216" s="8" t="e">
        <f>COUNTIFS(Sta!$B:$B,$A216,Sta!$F:$F,"&gt;3.5")/$C216</f>
        <v>#DIV/0!</v>
      </c>
      <c r="Q216" s="11" t="e">
        <f>(COUNTIFS(Sta!$A:$A,$A216,Sta!$D:$D,"&gt;0.5")  + COUNTIFS(Sta!$B:$B,$A216,Sta!$E:$E,"&gt;0.5"))/$D216</f>
        <v>#DIV/0!</v>
      </c>
      <c r="R216" s="8" t="e">
        <f>COUNTIFS(Sta!$A:$A,$A216,Sta!$D:$D,"&gt;0.5")/$B216</f>
        <v>#DIV/0!</v>
      </c>
      <c r="S216" s="8" t="e">
        <f>COUNTIFS(Sta!$B:$B,$A216,Sta!$E:$E,"&gt;0.5")/$C216</f>
        <v>#DIV/0!</v>
      </c>
      <c r="T216" s="11" t="e">
        <f>(COUNTIFS(Sta!$A:$A,$A216,Sta!$D:$D,"&gt;1.5")  + COUNTIFS(Sta!$B:$B,$A216,Sta!$E:$E,"&gt;1.5"))/$D216</f>
        <v>#DIV/0!</v>
      </c>
      <c r="U216" s="8" t="e">
        <f>COUNTIFS(Sta!$A:$A,$A216,Sta!$D:$D,"&gt;1.5")/$B216</f>
        <v>#DIV/0!</v>
      </c>
      <c r="V216" s="8" t="e">
        <f>COUNTIFS(Sta!$B:$B,$A216,Sta!$E:$E,"&gt;1.5")/$C216</f>
        <v>#DIV/0!</v>
      </c>
      <c r="W216" s="11" t="e">
        <f>(COUNTIFS(Sta!$A:$A,$A216,Sta!$E:E,"&gt;0.5") +COUNTIFS(Sta!$B:$B,$A216,Sta!$D:$D,"&gt;0.5"))/$D216</f>
        <v>#DIV/0!</v>
      </c>
      <c r="X216" s="8" t="e">
        <f>COUNTIFS(Sta!$A:$A,$A216,Sta!$E:$E,"&gt;0.5")/$B216</f>
        <v>#DIV/0!</v>
      </c>
      <c r="Y216" s="8" t="e">
        <f>COUNTIFS(Sta!$B:$B,$A216,Sta!$D:$D,"&gt;0.5")/$C216</f>
        <v>#DIV/0!</v>
      </c>
      <c r="Z216" s="11" t="e">
        <f>(COUNTIFS(Sta!$A:$A,$A216,Sta!$E:$E,"&gt;1.5")  + COUNTIFS(Sta!$B:$B,$A216,Sta!$D:$D,"&gt;1.5"))/$D216</f>
        <v>#DIV/0!</v>
      </c>
      <c r="AA216" s="8" t="e">
        <f>COUNTIFS(Sta!$A:$A,$A216,Sta!$E:$E,"&gt;1.5")/$B216</f>
        <v>#DIV/0!</v>
      </c>
      <c r="AB216" s="8" t="e">
        <f>COUNTIFS(Sta!$B:$B,$A216,Sta!$D:$D,"&gt;1.5")/$C216</f>
        <v>#DIV/0!</v>
      </c>
      <c r="AC216" s="11" t="e">
        <f>(COUNTIFS(Sta!$A:A,$A216,Sta!$G:$G,"y") + COUNTIFS(Sta!$B:B,$A216,Sta!$G:$G,"y"))/$D216</f>
        <v>#DIV/0!</v>
      </c>
      <c r="AD216" s="8" t="e">
        <f>COUNTIFS(Sta!$A:A,$A216,Sta!$G:$G,"y")/$B216</f>
        <v>#DIV/0!</v>
      </c>
      <c r="AE216" s="16" t="e">
        <f>COUNTIFS(Sta!$B:B,$A216,Sta!$G:$G,"y")/$C216</f>
        <v>#DIV/0!</v>
      </c>
    </row>
    <row r="217" spans="1:31" x14ac:dyDescent="0.3">
      <c r="A217" t="s">
        <v>429</v>
      </c>
      <c r="B217" s="9">
        <f>COUNTIF(Sta!A:A,A217)</f>
        <v>1</v>
      </c>
      <c r="C217" s="4">
        <f>COUNTIF(Sta!B:B,A217)</f>
        <v>1</v>
      </c>
      <c r="D217" s="4">
        <f t="shared" si="7"/>
        <v>2</v>
      </c>
      <c r="E217" s="11">
        <f>(COUNTIFS(Sta!$A:$A,$A217,Sta!$F:$F,"&gt;0.5") + COUNTIFS(Sta!$B:$B,$A217,Sta!$F:$F,"&gt;0.5"))/$D217</f>
        <v>1</v>
      </c>
      <c r="F217" s="8">
        <f>COUNTIFS(Sta!$A:$A,$A217,Sta!$F:$F,"&gt;0.5")/$B217</f>
        <v>1</v>
      </c>
      <c r="G217" s="8">
        <f>COUNTIFS(Sta!$B:$B,$A217,Sta!$F:$F,"&gt;0.5")/$C217</f>
        <v>1</v>
      </c>
      <c r="H217" s="11">
        <f>(COUNTIFS(Sta!$A:$A,$A217,Sta!$F:$F,"&gt;1.5") + COUNTIFS(Sta!$B:$B,$A217,Sta!$F:$F,"&gt;1.5"))/$D217</f>
        <v>1</v>
      </c>
      <c r="I217" s="8">
        <f>COUNTIFS(Sta!$A:$A,$A217,Sta!$F:$F,"&gt;1.5")/$B217</f>
        <v>1</v>
      </c>
      <c r="J217" s="8">
        <f>COUNTIFS(Sta!$B:$B,$A217,Sta!$F:$F,"&gt;1.5")/$C217</f>
        <v>1</v>
      </c>
      <c r="K217" s="11">
        <f>(COUNTIFS(Sta!$A:$A,$A217,Sta!$F:$F,"&gt;2.5") + COUNTIFS(Sta!$B:$B,$A217,Sta!$F:$F,"&gt;2.5"))/$D217</f>
        <v>1</v>
      </c>
      <c r="L217" s="8">
        <f>COUNTIFS(Sta!$A:$A,$A217,Sta!$F:$F,"&gt;2.5")/$B217</f>
        <v>1</v>
      </c>
      <c r="M217" s="8">
        <f>COUNTIFS(Sta!$B:$B,$A217,Sta!$F:$F,"&gt;2.5")/$C217</f>
        <v>1</v>
      </c>
      <c r="N217" s="11">
        <f>(COUNTIFS(Sta!$A:$A,$A217,Sta!$F:$F,"&gt;3.5") + COUNTIFS(Sta!$B:$B,$A217,Sta!$F:$F,"&gt;3.5"))/$D217</f>
        <v>1</v>
      </c>
      <c r="O217" s="8">
        <f>COUNTIFS(Sta!$A:$A,$A217,Sta!$F:$F,"&gt;3.5")/$B217</f>
        <v>1</v>
      </c>
      <c r="P217" s="8">
        <f>COUNTIFS(Sta!$B:$B,$A217,Sta!$F:$F,"&gt;3.5")/$C217</f>
        <v>1</v>
      </c>
      <c r="Q217" s="11">
        <f>(COUNTIFS(Sta!$A:$A,$A217,Sta!$D:$D,"&gt;0.5")  + COUNTIFS(Sta!$B:$B,$A217,Sta!$E:$E,"&gt;0.5"))/$D217</f>
        <v>1</v>
      </c>
      <c r="R217" s="8">
        <f>COUNTIFS(Sta!$A:$A,$A217,Sta!$D:$D,"&gt;0.5")/$B217</f>
        <v>1</v>
      </c>
      <c r="S217" s="8">
        <f>COUNTIFS(Sta!$B:$B,$A217,Sta!$E:$E,"&gt;0.5")/$C217</f>
        <v>1</v>
      </c>
      <c r="T217" s="11">
        <f>(COUNTIFS(Sta!$A:$A,$A217,Sta!$D:$D,"&gt;1.5")  + COUNTIFS(Sta!$B:$B,$A217,Sta!$E:$E,"&gt;1.5"))/$D217</f>
        <v>1</v>
      </c>
      <c r="U217" s="8">
        <f>COUNTIFS(Sta!$A:$A,$A217,Sta!$D:$D,"&gt;1.5")/$B217</f>
        <v>1</v>
      </c>
      <c r="V217" s="8">
        <f>COUNTIFS(Sta!$B:$B,$A217,Sta!$E:$E,"&gt;1.5")/$C217</f>
        <v>1</v>
      </c>
      <c r="W217" s="11">
        <f>(COUNTIFS(Sta!$A:$A,$A217,Sta!$E:E,"&gt;0.5") +COUNTIFS(Sta!$B:$B,$A217,Sta!$D:$D,"&gt;0.5"))/$D217</f>
        <v>1</v>
      </c>
      <c r="X217" s="8">
        <f>COUNTIFS(Sta!$A:$A,$A217,Sta!$E:$E,"&gt;0.5")/$B217</f>
        <v>1</v>
      </c>
      <c r="Y217" s="8">
        <f>COUNTIFS(Sta!$B:$B,$A217,Sta!$D:$D,"&gt;0.5")/$C217</f>
        <v>1</v>
      </c>
      <c r="Z217" s="11">
        <f>(COUNTIFS(Sta!$A:$A,$A217,Sta!$E:$E,"&gt;1.5")  + COUNTIFS(Sta!$B:$B,$A217,Sta!$D:$D,"&gt;1.5"))/$D217</f>
        <v>0.5</v>
      </c>
      <c r="AA217" s="8">
        <f>COUNTIFS(Sta!$A:$A,$A217,Sta!$E:$E,"&gt;1.5")/$B217</f>
        <v>0</v>
      </c>
      <c r="AB217" s="8">
        <f>COUNTIFS(Sta!$B:$B,$A217,Sta!$D:$D,"&gt;1.5")/$C217</f>
        <v>1</v>
      </c>
      <c r="AC217" s="11">
        <f>(COUNTIFS(Sta!$A:A,$A217,Sta!$G:$G,"y") + COUNTIFS(Sta!$B:B,$A217,Sta!$G:$G,"y"))/$D217</f>
        <v>1</v>
      </c>
      <c r="AD217" s="8">
        <f>COUNTIFS(Sta!$A:A,$A217,Sta!$G:$G,"y")/$B217</f>
        <v>1</v>
      </c>
      <c r="AE217" s="16">
        <f>COUNTIFS(Sta!$B:B,$A217,Sta!$G:$G,"y")/$C217</f>
        <v>1</v>
      </c>
    </row>
    <row r="218" spans="1:31" x14ac:dyDescent="0.3">
      <c r="A218" t="s">
        <v>478</v>
      </c>
      <c r="B218" s="9">
        <f>COUNTIF(Sta!A:A,A218)</f>
        <v>6</v>
      </c>
      <c r="C218" s="4">
        <f>COUNTIF(Sta!B:B,A218)</f>
        <v>7</v>
      </c>
      <c r="D218" s="4">
        <f t="shared" si="7"/>
        <v>13</v>
      </c>
      <c r="E218" s="11">
        <f>(COUNTIFS(Sta!$A:$A,$A218,Sta!$F:$F,"&gt;0.5") + COUNTIFS(Sta!$B:$B,$A218,Sta!$F:$F,"&gt;0.5"))/$D218</f>
        <v>0.84615384615384615</v>
      </c>
      <c r="F218" s="8">
        <f>COUNTIFS(Sta!$A:$A,$A218,Sta!$F:$F,"&gt;0.5")/$B218</f>
        <v>1</v>
      </c>
      <c r="G218" s="8">
        <f>COUNTIFS(Sta!$B:$B,$A218,Sta!$F:$F,"&gt;0.5")/$C218</f>
        <v>0.7142857142857143</v>
      </c>
      <c r="H218" s="11">
        <f>(COUNTIFS(Sta!$A:$A,$A218,Sta!$F:$F,"&gt;1.5") + COUNTIFS(Sta!$B:$B,$A218,Sta!$F:$F,"&gt;1.5"))/$D218</f>
        <v>0.53846153846153844</v>
      </c>
      <c r="I218" s="8">
        <f>COUNTIFS(Sta!$A:$A,$A218,Sta!$F:$F,"&gt;1.5")/$B218</f>
        <v>0.66666666666666663</v>
      </c>
      <c r="J218" s="8">
        <f>COUNTIFS(Sta!$B:$B,$A218,Sta!$F:$F,"&gt;1.5")/$C218</f>
        <v>0.42857142857142855</v>
      </c>
      <c r="K218" s="11">
        <f>(COUNTIFS(Sta!$A:$A,$A218,Sta!$F:$F,"&gt;2.5") + COUNTIFS(Sta!$B:$B,$A218,Sta!$F:$F,"&gt;2.5"))/$D218</f>
        <v>0.38461538461538464</v>
      </c>
      <c r="L218" s="8">
        <f>COUNTIFS(Sta!$A:$A,$A218,Sta!$F:$F,"&gt;2.5")/$B218</f>
        <v>0.66666666666666663</v>
      </c>
      <c r="M218" s="8">
        <f>COUNTIFS(Sta!$B:$B,$A218,Sta!$F:$F,"&gt;2.5")/$C218</f>
        <v>0.14285714285714285</v>
      </c>
      <c r="N218" s="11">
        <f>(COUNTIFS(Sta!$A:$A,$A218,Sta!$F:$F,"&gt;3.5") + COUNTIFS(Sta!$B:$B,$A218,Sta!$F:$F,"&gt;3.5"))/$D218</f>
        <v>0.15384615384615385</v>
      </c>
      <c r="O218" s="8">
        <f>COUNTIFS(Sta!$A:$A,$A218,Sta!$F:$F,"&gt;3.5")/$B218</f>
        <v>0.33333333333333331</v>
      </c>
      <c r="P218" s="8">
        <f>COUNTIFS(Sta!$B:$B,$A218,Sta!$F:$F,"&gt;3.5")/$C218</f>
        <v>0</v>
      </c>
      <c r="Q218" s="11">
        <f>(COUNTIFS(Sta!$A:$A,$A218,Sta!$D:$D,"&gt;0.5")  + COUNTIFS(Sta!$B:$B,$A218,Sta!$E:$E,"&gt;0.5"))/$D218</f>
        <v>0.76923076923076927</v>
      </c>
      <c r="R218" s="8">
        <f>COUNTIFS(Sta!$A:$A,$A218,Sta!$D:$D,"&gt;0.5")/$B218</f>
        <v>1</v>
      </c>
      <c r="S218" s="8">
        <f>COUNTIFS(Sta!$B:$B,$A218,Sta!$E:$E,"&gt;0.5")/$C218</f>
        <v>0.5714285714285714</v>
      </c>
      <c r="T218" s="11">
        <f>(COUNTIFS(Sta!$A:$A,$A218,Sta!$D:$D,"&gt;1.5")  + COUNTIFS(Sta!$B:$B,$A218,Sta!$E:$E,"&gt;1.5"))/$D218</f>
        <v>0.23076923076923078</v>
      </c>
      <c r="U218" s="8">
        <f>COUNTIFS(Sta!$A:$A,$A218,Sta!$D:$D,"&gt;1.5")/$B218</f>
        <v>0.5</v>
      </c>
      <c r="V218" s="8">
        <f>COUNTIFS(Sta!$B:$B,$A218,Sta!$E:$E,"&gt;1.5")/$C218</f>
        <v>0</v>
      </c>
      <c r="W218" s="11">
        <f>(COUNTIFS(Sta!$A:$A,$A218,Sta!$E:E,"&gt;0.5") +COUNTIFS(Sta!$B:$B,$A218,Sta!$D:$D,"&gt;0.5"))/$D218</f>
        <v>0.61538461538461542</v>
      </c>
      <c r="X218" s="8">
        <f>COUNTIFS(Sta!$A:$A,$A218,Sta!$E:$E,"&gt;0.5")/$B218</f>
        <v>0.66666666666666663</v>
      </c>
      <c r="Y218" s="8">
        <f>COUNTIFS(Sta!$B:$B,$A218,Sta!$D:$D,"&gt;0.5")/$C218</f>
        <v>0.5714285714285714</v>
      </c>
      <c r="Z218" s="11">
        <f>(COUNTIFS(Sta!$A:$A,$A218,Sta!$E:$E,"&gt;1.5")  + COUNTIFS(Sta!$B:$B,$A218,Sta!$D:$D,"&gt;1.5"))/$D218</f>
        <v>0.30769230769230771</v>
      </c>
      <c r="AA218" s="8">
        <f>COUNTIFS(Sta!$A:$A,$A218,Sta!$E:$E,"&gt;1.5")/$B218</f>
        <v>0.5</v>
      </c>
      <c r="AB218" s="8">
        <f>COUNTIFS(Sta!$B:$B,$A218,Sta!$D:$D,"&gt;1.5")/$C218</f>
        <v>0.14285714285714285</v>
      </c>
      <c r="AC218" s="11">
        <f>(COUNTIFS(Sta!$A:A,$A218,Sta!$G:$G,"y") + COUNTIFS(Sta!$B:B,$A218,Sta!$G:$G,"y"))/$D218</f>
        <v>0.53846153846153844</v>
      </c>
      <c r="AD218" s="8">
        <f>COUNTIFS(Sta!$A:A,$A218,Sta!$G:$G,"y")/$B218</f>
        <v>0.66666666666666663</v>
      </c>
      <c r="AE218" s="16">
        <f>COUNTIFS(Sta!$B:B,$A218,Sta!$G:$G,"y")/$C218</f>
        <v>0.42857142857142855</v>
      </c>
    </row>
    <row r="219" spans="1:31" x14ac:dyDescent="0.3">
      <c r="A219" t="s">
        <v>374</v>
      </c>
      <c r="B219" s="9">
        <f>COUNTIF(Sta!A:A,A219)</f>
        <v>1</v>
      </c>
      <c r="C219" s="4">
        <f>COUNTIF(Sta!B:B,A219)</f>
        <v>2</v>
      </c>
      <c r="D219" s="4">
        <f t="shared" si="7"/>
        <v>3</v>
      </c>
      <c r="E219" s="11">
        <f>(COUNTIFS(Sta!$A:$A,$A219,Sta!$F:$F,"&gt;0.5") + COUNTIFS(Sta!$B:$B,$A219,Sta!$F:$F,"&gt;0.5"))/$D219</f>
        <v>0.66666666666666663</v>
      </c>
      <c r="F219" s="8">
        <f>COUNTIFS(Sta!$A:$A,$A219,Sta!$F:$F,"&gt;0.5")/$B219</f>
        <v>1</v>
      </c>
      <c r="G219" s="8">
        <f>COUNTIFS(Sta!$B:$B,$A219,Sta!$F:$F,"&gt;0.5")/$C219</f>
        <v>0.5</v>
      </c>
      <c r="H219" s="11">
        <f>(COUNTIFS(Sta!$A:$A,$A219,Sta!$F:$F,"&gt;1.5") + COUNTIFS(Sta!$B:$B,$A219,Sta!$F:$F,"&gt;1.5"))/$D219</f>
        <v>0.33333333333333331</v>
      </c>
      <c r="I219" s="8">
        <f>COUNTIFS(Sta!$A:$A,$A219,Sta!$F:$F,"&gt;1.5")/$B219</f>
        <v>0</v>
      </c>
      <c r="J219" s="8">
        <f>COUNTIFS(Sta!$B:$B,$A219,Sta!$F:$F,"&gt;1.5")/$C219</f>
        <v>0.5</v>
      </c>
      <c r="K219" s="11">
        <f>(COUNTIFS(Sta!$A:$A,$A219,Sta!$F:$F,"&gt;2.5") + COUNTIFS(Sta!$B:$B,$A219,Sta!$F:$F,"&gt;2.5"))/$D219</f>
        <v>0.33333333333333331</v>
      </c>
      <c r="L219" s="8">
        <f>COUNTIFS(Sta!$A:$A,$A219,Sta!$F:$F,"&gt;2.5")/$B219</f>
        <v>0</v>
      </c>
      <c r="M219" s="8">
        <f>COUNTIFS(Sta!$B:$B,$A219,Sta!$F:$F,"&gt;2.5")/$C219</f>
        <v>0.5</v>
      </c>
      <c r="N219" s="11">
        <f>(COUNTIFS(Sta!$A:$A,$A219,Sta!$F:$F,"&gt;3.5") + COUNTIFS(Sta!$B:$B,$A219,Sta!$F:$F,"&gt;3.5"))/$D219</f>
        <v>0.33333333333333331</v>
      </c>
      <c r="O219" s="8">
        <f>COUNTIFS(Sta!$A:$A,$A219,Sta!$F:$F,"&gt;3.5")/$B219</f>
        <v>0</v>
      </c>
      <c r="P219" s="8">
        <f>COUNTIFS(Sta!$B:$B,$A219,Sta!$F:$F,"&gt;3.5")/$C219</f>
        <v>0.5</v>
      </c>
      <c r="Q219" s="11">
        <f>(COUNTIFS(Sta!$A:$A,$A219,Sta!$D:$D,"&gt;0.5")  + COUNTIFS(Sta!$B:$B,$A219,Sta!$E:$E,"&gt;0.5"))/$D219</f>
        <v>0.33333333333333331</v>
      </c>
      <c r="R219" s="8">
        <f>COUNTIFS(Sta!$A:$A,$A219,Sta!$D:$D,"&gt;0.5")/$B219</f>
        <v>0</v>
      </c>
      <c r="S219" s="8">
        <f>COUNTIFS(Sta!$B:$B,$A219,Sta!$E:$E,"&gt;0.5")/$C219</f>
        <v>0.5</v>
      </c>
      <c r="T219" s="11">
        <f>(COUNTIFS(Sta!$A:$A,$A219,Sta!$D:$D,"&gt;1.5")  + COUNTIFS(Sta!$B:$B,$A219,Sta!$E:$E,"&gt;1.5"))/$D219</f>
        <v>0.33333333333333331</v>
      </c>
      <c r="U219" s="8">
        <f>COUNTIFS(Sta!$A:$A,$A219,Sta!$D:$D,"&gt;1.5")/$B219</f>
        <v>0</v>
      </c>
      <c r="V219" s="8">
        <f>COUNTIFS(Sta!$B:$B,$A219,Sta!$E:$E,"&gt;1.5")/$C219</f>
        <v>0.5</v>
      </c>
      <c r="W219" s="11">
        <f>(COUNTIFS(Sta!$A:$A,$A219,Sta!$E:E,"&gt;0.5") +COUNTIFS(Sta!$B:$B,$A219,Sta!$D:$D,"&gt;0.5"))/$D219</f>
        <v>0.66666666666666663</v>
      </c>
      <c r="X219" s="8">
        <f>COUNTIFS(Sta!$A:$A,$A219,Sta!$E:$E,"&gt;0.5")/$B219</f>
        <v>1</v>
      </c>
      <c r="Y219" s="8">
        <f>COUNTIFS(Sta!$B:$B,$A219,Sta!$D:$D,"&gt;0.5")/$C219</f>
        <v>0.5</v>
      </c>
      <c r="Z219" s="11">
        <f>(COUNTIFS(Sta!$A:$A,$A219,Sta!$E:$E,"&gt;1.5")  + COUNTIFS(Sta!$B:$B,$A219,Sta!$D:$D,"&gt;1.5"))/$D219</f>
        <v>0.33333333333333331</v>
      </c>
      <c r="AA219" s="8">
        <f>COUNTIFS(Sta!$A:$A,$A219,Sta!$E:$E,"&gt;1.5")/$B219</f>
        <v>0</v>
      </c>
      <c r="AB219" s="8">
        <f>COUNTIFS(Sta!$B:$B,$A219,Sta!$D:$D,"&gt;1.5")/$C219</f>
        <v>0.5</v>
      </c>
      <c r="AC219" s="11">
        <f>(COUNTIFS(Sta!$A:A,$A219,Sta!$G:$G,"y") + COUNTIFS(Sta!$B:B,$A219,Sta!$G:$G,"y"))/$D219</f>
        <v>0.33333333333333331</v>
      </c>
      <c r="AD219" s="8">
        <f>COUNTIFS(Sta!$A:A,$A219,Sta!$G:$G,"y")/$B219</f>
        <v>0</v>
      </c>
      <c r="AE219" s="16">
        <f>COUNTIFS(Sta!$B:B,$A219,Sta!$G:$G,"y")/$C219</f>
        <v>0.5</v>
      </c>
    </row>
    <row r="220" spans="1:31" x14ac:dyDescent="0.3">
      <c r="A220" t="s">
        <v>331</v>
      </c>
      <c r="B220" s="9">
        <f>COUNTIF(Sta!A:A,A220)</f>
        <v>1</v>
      </c>
      <c r="C220" s="4">
        <f>COUNTIF(Sta!B:B,A220)</f>
        <v>1</v>
      </c>
      <c r="D220" s="4">
        <f t="shared" si="7"/>
        <v>2</v>
      </c>
      <c r="E220" s="11">
        <f>(COUNTIFS(Sta!$A:$A,$A220,Sta!$F:$F,"&gt;0.5") + COUNTIFS(Sta!$B:$B,$A220,Sta!$F:$F,"&gt;0.5"))/$D220</f>
        <v>1</v>
      </c>
      <c r="F220" s="8">
        <f>COUNTIFS(Sta!$A:$A,$A220,Sta!$F:$F,"&gt;0.5")/$B220</f>
        <v>1</v>
      </c>
      <c r="G220" s="8">
        <f>COUNTIFS(Sta!$B:$B,$A220,Sta!$F:$F,"&gt;0.5")/$C220</f>
        <v>1</v>
      </c>
      <c r="H220" s="11">
        <f>(COUNTIFS(Sta!$A:$A,$A220,Sta!$F:$F,"&gt;1.5") + COUNTIFS(Sta!$B:$B,$A220,Sta!$F:$F,"&gt;1.5"))/$D220</f>
        <v>1</v>
      </c>
      <c r="I220" s="8">
        <f>COUNTIFS(Sta!$A:$A,$A220,Sta!$F:$F,"&gt;1.5")/$B220</f>
        <v>1</v>
      </c>
      <c r="J220" s="8">
        <f>COUNTIFS(Sta!$B:$B,$A220,Sta!$F:$F,"&gt;1.5")/$C220</f>
        <v>1</v>
      </c>
      <c r="K220" s="11">
        <f>(COUNTIFS(Sta!$A:$A,$A220,Sta!$F:$F,"&gt;2.5") + COUNTIFS(Sta!$B:$B,$A220,Sta!$F:$F,"&gt;2.5"))/$D220</f>
        <v>0.5</v>
      </c>
      <c r="L220" s="8">
        <f>COUNTIFS(Sta!$A:$A,$A220,Sta!$F:$F,"&gt;2.5")/$B220</f>
        <v>0</v>
      </c>
      <c r="M220" s="8">
        <f>COUNTIFS(Sta!$B:$B,$A220,Sta!$F:$F,"&gt;2.5")/$C220</f>
        <v>1</v>
      </c>
      <c r="N220" s="11">
        <f>(COUNTIFS(Sta!$A:$A,$A220,Sta!$F:$F,"&gt;3.5") + COUNTIFS(Sta!$B:$B,$A220,Sta!$F:$F,"&gt;3.5"))/$D220</f>
        <v>0.5</v>
      </c>
      <c r="O220" s="8">
        <f>COUNTIFS(Sta!$A:$A,$A220,Sta!$F:$F,"&gt;3.5")/$B220</f>
        <v>0</v>
      </c>
      <c r="P220" s="8">
        <f>COUNTIFS(Sta!$B:$B,$A220,Sta!$F:$F,"&gt;3.5")/$C220</f>
        <v>1</v>
      </c>
      <c r="Q220" s="11">
        <f>(COUNTIFS(Sta!$A:$A,$A220,Sta!$D:$D,"&gt;0.5")  + COUNTIFS(Sta!$B:$B,$A220,Sta!$E:$E,"&gt;0.5"))/$D220</f>
        <v>0.5</v>
      </c>
      <c r="R220" s="8">
        <f>COUNTIFS(Sta!$A:$A,$A220,Sta!$D:$D,"&gt;0.5")/$B220</f>
        <v>0</v>
      </c>
      <c r="S220" s="8">
        <f>COUNTIFS(Sta!$B:$B,$A220,Sta!$E:$E,"&gt;0.5")/$C220</f>
        <v>1</v>
      </c>
      <c r="T220" s="11">
        <f>(COUNTIFS(Sta!$A:$A,$A220,Sta!$D:$D,"&gt;1.5")  + COUNTIFS(Sta!$B:$B,$A220,Sta!$E:$E,"&gt;1.5"))/$D220</f>
        <v>0.5</v>
      </c>
      <c r="U220" s="8">
        <f>COUNTIFS(Sta!$A:$A,$A220,Sta!$D:$D,"&gt;1.5")/$B220</f>
        <v>0</v>
      </c>
      <c r="V220" s="8">
        <f>COUNTIFS(Sta!$B:$B,$A220,Sta!$E:$E,"&gt;1.5")/$C220</f>
        <v>1</v>
      </c>
      <c r="W220" s="11">
        <f>(COUNTIFS(Sta!$A:$A,$A220,Sta!$E:E,"&gt;0.5") +COUNTIFS(Sta!$B:$B,$A220,Sta!$D:$D,"&gt;0.5"))/$D220</f>
        <v>1</v>
      </c>
      <c r="X220" s="8">
        <f>COUNTIFS(Sta!$A:$A,$A220,Sta!$E:$E,"&gt;0.5")/$B220</f>
        <v>1</v>
      </c>
      <c r="Y220" s="8">
        <f>COUNTIFS(Sta!$B:$B,$A220,Sta!$D:$D,"&gt;0.5")/$C220</f>
        <v>1</v>
      </c>
      <c r="Z220" s="11">
        <f>(COUNTIFS(Sta!$A:$A,$A220,Sta!$E:$E,"&gt;1.5")  + COUNTIFS(Sta!$B:$B,$A220,Sta!$D:$D,"&gt;1.5"))/$D220</f>
        <v>0.5</v>
      </c>
      <c r="AA220" s="8">
        <f>COUNTIFS(Sta!$A:$A,$A220,Sta!$E:$E,"&gt;1.5")/$B220</f>
        <v>1</v>
      </c>
      <c r="AB220" s="8">
        <f>COUNTIFS(Sta!$B:$B,$A220,Sta!$D:$D,"&gt;1.5")/$C220</f>
        <v>0</v>
      </c>
      <c r="AC220" s="11">
        <f>(COUNTIFS(Sta!$A:A,$A220,Sta!$G:$G,"y") + COUNTIFS(Sta!$B:B,$A220,Sta!$G:$G,"y"))/$D220</f>
        <v>0.5</v>
      </c>
      <c r="AD220" s="8">
        <f>COUNTIFS(Sta!$A:A,$A220,Sta!$G:$G,"y")/$B220</f>
        <v>0</v>
      </c>
      <c r="AE220" s="16">
        <f>COUNTIFS(Sta!$B:B,$A220,Sta!$G:$G,"y")/$C220</f>
        <v>1</v>
      </c>
    </row>
    <row r="221" spans="1:31" x14ac:dyDescent="0.3">
      <c r="A221" t="s">
        <v>230</v>
      </c>
      <c r="B221" s="9">
        <f>COUNTIF(Sta!A:A,A221)</f>
        <v>1</v>
      </c>
      <c r="C221" s="4">
        <f>COUNTIF(Sta!B:B,A221)</f>
        <v>1</v>
      </c>
      <c r="D221" s="4">
        <f t="shared" si="7"/>
        <v>2</v>
      </c>
      <c r="E221" s="11">
        <f>(COUNTIFS(Sta!$A:$A,$A221,Sta!$F:$F,"&gt;0.5") + COUNTIFS(Sta!$B:$B,$A221,Sta!$F:$F,"&gt;0.5"))/$D221</f>
        <v>1</v>
      </c>
      <c r="F221" s="8">
        <f>COUNTIFS(Sta!$A:$A,$A221,Sta!$F:$F,"&gt;0.5")/$B221</f>
        <v>1</v>
      </c>
      <c r="G221" s="8">
        <f>COUNTIFS(Sta!$B:$B,$A221,Sta!$F:$F,"&gt;0.5")/$C221</f>
        <v>1</v>
      </c>
      <c r="H221" s="11">
        <f>(COUNTIFS(Sta!$A:$A,$A221,Sta!$F:$F,"&gt;1.5") + COUNTIFS(Sta!$B:$B,$A221,Sta!$F:$F,"&gt;1.5"))/$D221</f>
        <v>1</v>
      </c>
      <c r="I221" s="8">
        <f>COUNTIFS(Sta!$A:$A,$A221,Sta!$F:$F,"&gt;1.5")/$B221</f>
        <v>1</v>
      </c>
      <c r="J221" s="8">
        <f>COUNTIFS(Sta!$B:$B,$A221,Sta!$F:$F,"&gt;1.5")/$C221</f>
        <v>1</v>
      </c>
      <c r="K221" s="11">
        <f>(COUNTIFS(Sta!$A:$A,$A221,Sta!$F:$F,"&gt;2.5") + COUNTIFS(Sta!$B:$B,$A221,Sta!$F:$F,"&gt;2.5"))/$D221</f>
        <v>0</v>
      </c>
      <c r="L221" s="8">
        <f>COUNTIFS(Sta!$A:$A,$A221,Sta!$F:$F,"&gt;2.5")/$B221</f>
        <v>0</v>
      </c>
      <c r="M221" s="8">
        <f>COUNTIFS(Sta!$B:$B,$A221,Sta!$F:$F,"&gt;2.5")/$C221</f>
        <v>0</v>
      </c>
      <c r="N221" s="11">
        <f>(COUNTIFS(Sta!$A:$A,$A221,Sta!$F:$F,"&gt;3.5") + COUNTIFS(Sta!$B:$B,$A221,Sta!$F:$F,"&gt;3.5"))/$D221</f>
        <v>0</v>
      </c>
      <c r="O221" s="8">
        <f>COUNTIFS(Sta!$A:$A,$A221,Sta!$F:$F,"&gt;3.5")/$B221</f>
        <v>0</v>
      </c>
      <c r="P221" s="8">
        <f>COUNTIFS(Sta!$B:$B,$A221,Sta!$F:$F,"&gt;3.5")/$C221</f>
        <v>0</v>
      </c>
      <c r="Q221" s="11">
        <f>(COUNTIFS(Sta!$A:$A,$A221,Sta!$D:$D,"&gt;0.5")  + COUNTIFS(Sta!$B:$B,$A221,Sta!$E:$E,"&gt;0.5"))/$D221</f>
        <v>1</v>
      </c>
      <c r="R221" s="8">
        <f>COUNTIFS(Sta!$A:$A,$A221,Sta!$D:$D,"&gt;0.5")/$B221</f>
        <v>1</v>
      </c>
      <c r="S221" s="8">
        <f>COUNTIFS(Sta!$B:$B,$A221,Sta!$E:$E,"&gt;0.5")/$C221</f>
        <v>1</v>
      </c>
      <c r="T221" s="11">
        <f>(COUNTIFS(Sta!$A:$A,$A221,Sta!$D:$D,"&gt;1.5")  + COUNTIFS(Sta!$B:$B,$A221,Sta!$E:$E,"&gt;1.5"))/$D221</f>
        <v>0.5</v>
      </c>
      <c r="U221" s="8">
        <f>COUNTIFS(Sta!$A:$A,$A221,Sta!$D:$D,"&gt;1.5")/$B221</f>
        <v>0</v>
      </c>
      <c r="V221" s="8">
        <f>COUNTIFS(Sta!$B:$B,$A221,Sta!$E:$E,"&gt;1.5")/$C221</f>
        <v>1</v>
      </c>
      <c r="W221" s="11">
        <f>(COUNTIFS(Sta!$A:$A,$A221,Sta!$E:E,"&gt;0.5") +COUNTIFS(Sta!$B:$B,$A221,Sta!$D:$D,"&gt;0.5"))/$D221</f>
        <v>0.5</v>
      </c>
      <c r="X221" s="8">
        <f>COUNTIFS(Sta!$A:$A,$A221,Sta!$E:$E,"&gt;0.5")/$B221</f>
        <v>1</v>
      </c>
      <c r="Y221" s="8">
        <f>COUNTIFS(Sta!$B:$B,$A221,Sta!$D:$D,"&gt;0.5")/$C221</f>
        <v>0</v>
      </c>
      <c r="Z221" s="11">
        <f>(COUNTIFS(Sta!$A:$A,$A221,Sta!$E:$E,"&gt;1.5")  + COUNTIFS(Sta!$B:$B,$A221,Sta!$D:$D,"&gt;1.5"))/$D221</f>
        <v>0</v>
      </c>
      <c r="AA221" s="8">
        <f>COUNTIFS(Sta!$A:$A,$A221,Sta!$E:$E,"&gt;1.5")/$B221</f>
        <v>0</v>
      </c>
      <c r="AB221" s="8">
        <f>COUNTIFS(Sta!$B:$B,$A221,Sta!$D:$D,"&gt;1.5")/$C221</f>
        <v>0</v>
      </c>
      <c r="AC221" s="11">
        <f>(COUNTIFS(Sta!$A:A,$A221,Sta!$G:$G,"y") + COUNTIFS(Sta!$B:B,$A221,Sta!$G:$G,"y"))/$D221</f>
        <v>0.5</v>
      </c>
      <c r="AD221" s="8">
        <f>COUNTIFS(Sta!$A:A,$A221,Sta!$G:$G,"y")/$B221</f>
        <v>1</v>
      </c>
      <c r="AE221" s="16">
        <f>COUNTIFS(Sta!$B:B,$A221,Sta!$G:$G,"y")/$C221</f>
        <v>0</v>
      </c>
    </row>
    <row r="222" spans="1:31" x14ac:dyDescent="0.3">
      <c r="A222" t="s">
        <v>165</v>
      </c>
      <c r="B222" s="9">
        <f>COUNTIF(Sta!A:A,A222)</f>
        <v>1</v>
      </c>
      <c r="C222" s="4">
        <f>COUNTIF(Sta!B:B,A222)</f>
        <v>1</v>
      </c>
      <c r="D222" s="4">
        <f t="shared" si="7"/>
        <v>2</v>
      </c>
      <c r="E222" s="11">
        <f>(COUNTIFS(Sta!$A:$A,$A222,Sta!$F:$F,"&gt;0.5") + COUNTIFS(Sta!$B:$B,$A222,Sta!$F:$F,"&gt;0.5"))/$D222</f>
        <v>1</v>
      </c>
      <c r="F222" s="8">
        <f>COUNTIFS(Sta!$A:$A,$A222,Sta!$F:$F,"&gt;0.5")/$B222</f>
        <v>1</v>
      </c>
      <c r="G222" s="8">
        <f>COUNTIFS(Sta!$B:$B,$A222,Sta!$F:$F,"&gt;0.5")/$C222</f>
        <v>1</v>
      </c>
      <c r="H222" s="11">
        <f>(COUNTIFS(Sta!$A:$A,$A222,Sta!$F:$F,"&gt;1.5") + COUNTIFS(Sta!$B:$B,$A222,Sta!$F:$F,"&gt;1.5"))/$D222</f>
        <v>0.5</v>
      </c>
      <c r="I222" s="8">
        <f>COUNTIFS(Sta!$A:$A,$A222,Sta!$F:$F,"&gt;1.5")/$B222</f>
        <v>1</v>
      </c>
      <c r="J222" s="8">
        <f>COUNTIFS(Sta!$B:$B,$A222,Sta!$F:$F,"&gt;1.5")/$C222</f>
        <v>0</v>
      </c>
      <c r="K222" s="11">
        <f>(COUNTIFS(Sta!$A:$A,$A222,Sta!$F:$F,"&gt;2.5") + COUNTIFS(Sta!$B:$B,$A222,Sta!$F:$F,"&gt;2.5"))/$D222</f>
        <v>0.5</v>
      </c>
      <c r="L222" s="8">
        <f>COUNTIFS(Sta!$A:$A,$A222,Sta!$F:$F,"&gt;2.5")/$B222</f>
        <v>1</v>
      </c>
      <c r="M222" s="8">
        <f>COUNTIFS(Sta!$B:$B,$A222,Sta!$F:$F,"&gt;2.5")/$C222</f>
        <v>0</v>
      </c>
      <c r="N222" s="11">
        <f>(COUNTIFS(Sta!$A:$A,$A222,Sta!$F:$F,"&gt;3.5") + COUNTIFS(Sta!$B:$B,$A222,Sta!$F:$F,"&gt;3.5"))/$D222</f>
        <v>0.5</v>
      </c>
      <c r="O222" s="8">
        <f>COUNTIFS(Sta!$A:$A,$A222,Sta!$F:$F,"&gt;3.5")/$B222</f>
        <v>1</v>
      </c>
      <c r="P222" s="8">
        <f>COUNTIFS(Sta!$B:$B,$A222,Sta!$F:$F,"&gt;3.5")/$C222</f>
        <v>0</v>
      </c>
      <c r="Q222" s="11">
        <f>(COUNTIFS(Sta!$A:$A,$A222,Sta!$D:$D,"&gt;0.5")  + COUNTIFS(Sta!$B:$B,$A222,Sta!$E:$E,"&gt;0.5"))/$D222</f>
        <v>1</v>
      </c>
      <c r="R222" s="8">
        <f>COUNTIFS(Sta!$A:$A,$A222,Sta!$D:$D,"&gt;0.5")/$B222</f>
        <v>1</v>
      </c>
      <c r="S222" s="8">
        <f>COUNTIFS(Sta!$B:$B,$A222,Sta!$E:$E,"&gt;0.5")/$C222</f>
        <v>1</v>
      </c>
      <c r="T222" s="11">
        <f>(COUNTIFS(Sta!$A:$A,$A222,Sta!$D:$D,"&gt;1.5")  + COUNTIFS(Sta!$B:$B,$A222,Sta!$E:$E,"&gt;1.5"))/$D222</f>
        <v>0</v>
      </c>
      <c r="U222" s="8">
        <f>COUNTIFS(Sta!$A:$A,$A222,Sta!$D:$D,"&gt;1.5")/$B222</f>
        <v>0</v>
      </c>
      <c r="V222" s="8">
        <f>COUNTIFS(Sta!$B:$B,$A222,Sta!$E:$E,"&gt;1.5")/$C222</f>
        <v>0</v>
      </c>
      <c r="W222" s="11">
        <f>(COUNTIFS(Sta!$A:$A,$A222,Sta!$E:E,"&gt;0.5") +COUNTIFS(Sta!$B:$B,$A222,Sta!$D:$D,"&gt;0.5"))/$D222</f>
        <v>0.5</v>
      </c>
      <c r="X222" s="8">
        <f>COUNTIFS(Sta!$A:$A,$A222,Sta!$E:$E,"&gt;0.5")/$B222</f>
        <v>1</v>
      </c>
      <c r="Y222" s="8">
        <f>COUNTIFS(Sta!$B:$B,$A222,Sta!$D:$D,"&gt;0.5")/$C222</f>
        <v>0</v>
      </c>
      <c r="Z222" s="11">
        <f>(COUNTIFS(Sta!$A:$A,$A222,Sta!$E:$E,"&gt;1.5")  + COUNTIFS(Sta!$B:$B,$A222,Sta!$D:$D,"&gt;1.5"))/$D222</f>
        <v>0.5</v>
      </c>
      <c r="AA222" s="8">
        <f>COUNTIFS(Sta!$A:$A,$A222,Sta!$E:$E,"&gt;1.5")/$B222</f>
        <v>1</v>
      </c>
      <c r="AB222" s="8">
        <f>COUNTIFS(Sta!$B:$B,$A222,Sta!$D:$D,"&gt;1.5")/$C222</f>
        <v>0</v>
      </c>
      <c r="AC222" s="11">
        <f>(COUNTIFS(Sta!$A:A,$A222,Sta!$G:$G,"y") + COUNTIFS(Sta!$B:B,$A222,Sta!$G:$G,"y"))/$D222</f>
        <v>0.5</v>
      </c>
      <c r="AD222" s="8">
        <f>COUNTIFS(Sta!$A:A,$A222,Sta!$G:$G,"y")/$B222</f>
        <v>1</v>
      </c>
      <c r="AE222" s="16">
        <f>COUNTIFS(Sta!$B:B,$A222,Sta!$G:$G,"y")/$C222</f>
        <v>0</v>
      </c>
    </row>
    <row r="223" spans="1:31" x14ac:dyDescent="0.3">
      <c r="A223" t="s">
        <v>500</v>
      </c>
      <c r="B223" s="9">
        <f>COUNTIF(Sta!A:A,A223)</f>
        <v>10</v>
      </c>
      <c r="C223" s="4">
        <f>COUNTIF(Sta!B:B,A223)</f>
        <v>11</v>
      </c>
      <c r="D223" s="4">
        <f t="shared" si="7"/>
        <v>21</v>
      </c>
      <c r="E223" s="11">
        <f>(COUNTIFS(Sta!$A:$A,$A223,Sta!$F:$F,"&gt;0.5") + COUNTIFS(Sta!$B:$B,$A223,Sta!$F:$F,"&gt;0.5"))/$D223</f>
        <v>1</v>
      </c>
      <c r="F223" s="8">
        <f>COUNTIFS(Sta!$A:$A,$A223,Sta!$F:$F,"&gt;0.5")/$B223</f>
        <v>1</v>
      </c>
      <c r="G223" s="8">
        <f>COUNTIFS(Sta!$B:$B,$A223,Sta!$F:$F,"&gt;0.5")/$C223</f>
        <v>1</v>
      </c>
      <c r="H223" s="11">
        <f>(COUNTIFS(Sta!$A:$A,$A223,Sta!$F:$F,"&gt;1.5") + COUNTIFS(Sta!$B:$B,$A223,Sta!$F:$F,"&gt;1.5"))/$D223</f>
        <v>0.76190476190476186</v>
      </c>
      <c r="I223" s="8">
        <f>COUNTIFS(Sta!$A:$A,$A223,Sta!$F:$F,"&gt;1.5")/$B223</f>
        <v>0.7</v>
      </c>
      <c r="J223" s="8">
        <f>COUNTIFS(Sta!$B:$B,$A223,Sta!$F:$F,"&gt;1.5")/$C223</f>
        <v>0.81818181818181823</v>
      </c>
      <c r="K223" s="11">
        <f>(COUNTIFS(Sta!$A:$A,$A223,Sta!$F:$F,"&gt;2.5") + COUNTIFS(Sta!$B:$B,$A223,Sta!$F:$F,"&gt;2.5"))/$D223</f>
        <v>0.66666666666666663</v>
      </c>
      <c r="L223" s="8">
        <f>COUNTIFS(Sta!$A:$A,$A223,Sta!$F:$F,"&gt;2.5")/$B223</f>
        <v>0.6</v>
      </c>
      <c r="M223" s="8">
        <f>COUNTIFS(Sta!$B:$B,$A223,Sta!$F:$F,"&gt;2.5")/$C223</f>
        <v>0.72727272727272729</v>
      </c>
      <c r="N223" s="11">
        <f>(COUNTIFS(Sta!$A:$A,$A223,Sta!$F:$F,"&gt;3.5") + COUNTIFS(Sta!$B:$B,$A223,Sta!$F:$F,"&gt;3.5"))/$D223</f>
        <v>0.2857142857142857</v>
      </c>
      <c r="O223" s="8">
        <f>COUNTIFS(Sta!$A:$A,$A223,Sta!$F:$F,"&gt;3.5")/$B223</f>
        <v>0.2</v>
      </c>
      <c r="P223" s="8">
        <f>COUNTIFS(Sta!$B:$B,$A223,Sta!$F:$F,"&gt;3.5")/$C223</f>
        <v>0.36363636363636365</v>
      </c>
      <c r="Q223" s="11">
        <f>(COUNTIFS(Sta!$A:$A,$A223,Sta!$D:$D,"&gt;0.5")  + COUNTIFS(Sta!$B:$B,$A223,Sta!$E:$E,"&gt;0.5"))/$D223</f>
        <v>0.95238095238095233</v>
      </c>
      <c r="R223" s="8">
        <f>COUNTIFS(Sta!$A:$A,$A223,Sta!$D:$D,"&gt;0.5")/$B223</f>
        <v>0.9</v>
      </c>
      <c r="S223" s="8">
        <f>COUNTIFS(Sta!$B:$B,$A223,Sta!$E:$E,"&gt;0.5")/$C223</f>
        <v>1</v>
      </c>
      <c r="T223" s="11">
        <f>(COUNTIFS(Sta!$A:$A,$A223,Sta!$D:$D,"&gt;1.5")  + COUNTIFS(Sta!$B:$B,$A223,Sta!$E:$E,"&gt;1.5"))/$D223</f>
        <v>0.7142857142857143</v>
      </c>
      <c r="U223" s="8">
        <f>COUNTIFS(Sta!$A:$A,$A223,Sta!$D:$D,"&gt;1.5")/$B223</f>
        <v>0.7</v>
      </c>
      <c r="V223" s="8">
        <f>COUNTIFS(Sta!$B:$B,$A223,Sta!$E:$E,"&gt;1.5")/$C223</f>
        <v>0.72727272727272729</v>
      </c>
      <c r="W223" s="11">
        <f>(COUNTIFS(Sta!$A:$A,$A223,Sta!$E:E,"&gt;0.5") +COUNTIFS(Sta!$B:$B,$A223,Sta!$D:$D,"&gt;0.5"))/$D223</f>
        <v>0.42857142857142855</v>
      </c>
      <c r="X223" s="8">
        <f>COUNTIFS(Sta!$A:$A,$A223,Sta!$E:$E,"&gt;0.5")/$B223</f>
        <v>0.5</v>
      </c>
      <c r="Y223" s="8">
        <f>COUNTIFS(Sta!$B:$B,$A223,Sta!$D:$D,"&gt;0.5")/$C223</f>
        <v>0.36363636363636365</v>
      </c>
      <c r="Z223" s="11">
        <f>(COUNTIFS(Sta!$A:$A,$A223,Sta!$E:$E,"&gt;1.5")  + COUNTIFS(Sta!$B:$B,$A223,Sta!$D:$D,"&gt;1.5"))/$D223</f>
        <v>0.19047619047619047</v>
      </c>
      <c r="AA223" s="8">
        <f>COUNTIFS(Sta!$A:$A,$A223,Sta!$E:$E,"&gt;1.5")/$B223</f>
        <v>0.1</v>
      </c>
      <c r="AB223" s="8">
        <f>COUNTIFS(Sta!$B:$B,$A223,Sta!$D:$D,"&gt;1.5")/$C223</f>
        <v>0.27272727272727271</v>
      </c>
      <c r="AC223" s="11">
        <f>(COUNTIFS(Sta!$A:A,$A223,Sta!$G:$G,"y") + COUNTIFS(Sta!$B:B,$A223,Sta!$G:$G,"y"))/$D223</f>
        <v>0.38095238095238093</v>
      </c>
      <c r="AD223" s="8">
        <f>COUNTIFS(Sta!$A:A,$A223,Sta!$G:$G,"y")/$B223</f>
        <v>0.4</v>
      </c>
      <c r="AE223" s="16">
        <f>COUNTIFS(Sta!$B:B,$A223,Sta!$G:$G,"y")/$C223</f>
        <v>0.36363636363636365</v>
      </c>
    </row>
    <row r="224" spans="1:31" x14ac:dyDescent="0.3">
      <c r="A224" t="s">
        <v>507</v>
      </c>
      <c r="B224" s="9">
        <f>COUNTIF(Sta!A:A,A224)</f>
        <v>12</v>
      </c>
      <c r="C224" s="4">
        <f>COUNTIF(Sta!B:B,A224)</f>
        <v>10</v>
      </c>
      <c r="D224" s="4">
        <f t="shared" si="7"/>
        <v>22</v>
      </c>
      <c r="E224" s="11">
        <f>(COUNTIFS(Sta!$A:$A,$A224,Sta!$F:$F,"&gt;0.5") + COUNTIFS(Sta!$B:$B,$A224,Sta!$F:$F,"&gt;0.5"))/$D224</f>
        <v>1</v>
      </c>
      <c r="F224" s="8">
        <f>COUNTIFS(Sta!$A:$A,$A224,Sta!$F:$F,"&gt;0.5")/$B224</f>
        <v>1</v>
      </c>
      <c r="G224" s="8">
        <f>COUNTIFS(Sta!$B:$B,$A224,Sta!$F:$F,"&gt;0.5")/$C224</f>
        <v>1</v>
      </c>
      <c r="H224" s="11">
        <f>(COUNTIFS(Sta!$A:$A,$A224,Sta!$F:$F,"&gt;1.5") + COUNTIFS(Sta!$B:$B,$A224,Sta!$F:$F,"&gt;1.5"))/$D224</f>
        <v>1</v>
      </c>
      <c r="I224" s="8">
        <f>COUNTIFS(Sta!$A:$A,$A224,Sta!$F:$F,"&gt;1.5")/$B224</f>
        <v>1</v>
      </c>
      <c r="J224" s="8">
        <f>COUNTIFS(Sta!$B:$B,$A224,Sta!$F:$F,"&gt;1.5")/$C224</f>
        <v>1</v>
      </c>
      <c r="K224" s="11">
        <f>(COUNTIFS(Sta!$A:$A,$A224,Sta!$F:$F,"&gt;2.5") + COUNTIFS(Sta!$B:$B,$A224,Sta!$F:$F,"&gt;2.5"))/$D224</f>
        <v>0.86363636363636365</v>
      </c>
      <c r="L224" s="8">
        <f>COUNTIFS(Sta!$A:$A,$A224,Sta!$F:$F,"&gt;2.5")/$B224</f>
        <v>0.91666666666666663</v>
      </c>
      <c r="M224" s="8">
        <f>COUNTIFS(Sta!$B:$B,$A224,Sta!$F:$F,"&gt;2.5")/$C224</f>
        <v>0.8</v>
      </c>
      <c r="N224" s="11">
        <f>(COUNTIFS(Sta!$A:$A,$A224,Sta!$F:$F,"&gt;3.5") + COUNTIFS(Sta!$B:$B,$A224,Sta!$F:$F,"&gt;3.5"))/$D224</f>
        <v>0.72727272727272729</v>
      </c>
      <c r="O224" s="8">
        <f>COUNTIFS(Sta!$A:$A,$A224,Sta!$F:$F,"&gt;3.5")/$B224</f>
        <v>0.75</v>
      </c>
      <c r="P224" s="8">
        <f>COUNTIFS(Sta!$B:$B,$A224,Sta!$F:$F,"&gt;3.5")/$C224</f>
        <v>0.7</v>
      </c>
      <c r="Q224" s="11">
        <f>(COUNTIFS(Sta!$A:$A,$A224,Sta!$D:$D,"&gt;0.5")  + COUNTIFS(Sta!$B:$B,$A224,Sta!$E:$E,"&gt;0.5"))/$D224</f>
        <v>0.86363636363636365</v>
      </c>
      <c r="R224" s="8">
        <f>COUNTIFS(Sta!$A:$A,$A224,Sta!$D:$D,"&gt;0.5")/$B224</f>
        <v>0.91666666666666663</v>
      </c>
      <c r="S224" s="8">
        <f>COUNTIFS(Sta!$B:$B,$A224,Sta!$E:$E,"&gt;0.5")/$C224</f>
        <v>0.8</v>
      </c>
      <c r="T224" s="11">
        <f>(COUNTIFS(Sta!$A:$A,$A224,Sta!$D:$D,"&gt;1.5")  + COUNTIFS(Sta!$B:$B,$A224,Sta!$E:$E,"&gt;1.5"))/$D224</f>
        <v>0.77272727272727271</v>
      </c>
      <c r="U224" s="8">
        <f>COUNTIFS(Sta!$A:$A,$A224,Sta!$D:$D,"&gt;1.5")/$B224</f>
        <v>0.91666666666666663</v>
      </c>
      <c r="V224" s="8">
        <f>COUNTIFS(Sta!$B:$B,$A224,Sta!$E:$E,"&gt;1.5")/$C224</f>
        <v>0.6</v>
      </c>
      <c r="W224" s="11">
        <f>(COUNTIFS(Sta!$A:$A,$A224,Sta!$E:E,"&gt;0.5") +COUNTIFS(Sta!$B:$B,$A224,Sta!$D:$D,"&gt;0.5"))/$D224</f>
        <v>0.95454545454545459</v>
      </c>
      <c r="X224" s="8">
        <f>COUNTIFS(Sta!$A:$A,$A224,Sta!$E:$E,"&gt;0.5")/$B224</f>
        <v>0.91666666666666663</v>
      </c>
      <c r="Y224" s="8">
        <f>COUNTIFS(Sta!$B:$B,$A224,Sta!$D:$D,"&gt;0.5")/$C224</f>
        <v>1</v>
      </c>
      <c r="Z224" s="11">
        <f>(COUNTIFS(Sta!$A:$A,$A224,Sta!$E:$E,"&gt;1.5")  + COUNTIFS(Sta!$B:$B,$A224,Sta!$D:$D,"&gt;1.5"))/$D224</f>
        <v>0.72727272727272729</v>
      </c>
      <c r="AA224" s="8">
        <f>COUNTIFS(Sta!$A:$A,$A224,Sta!$E:$E,"&gt;1.5")/$B224</f>
        <v>0.58333333333333337</v>
      </c>
      <c r="AB224" s="8">
        <f>COUNTIFS(Sta!$B:$B,$A224,Sta!$D:$D,"&gt;1.5")/$C224</f>
        <v>0.9</v>
      </c>
      <c r="AC224" s="11">
        <f>(COUNTIFS(Sta!$A:A,$A224,Sta!$G:$G,"y") + COUNTIFS(Sta!$B:B,$A224,Sta!$G:$G,"y"))/$D224</f>
        <v>0.81818181818181823</v>
      </c>
      <c r="AD224" s="8">
        <f>COUNTIFS(Sta!$A:A,$A224,Sta!$G:$G,"y")/$B224</f>
        <v>0.83333333333333337</v>
      </c>
      <c r="AE224" s="16">
        <f>COUNTIFS(Sta!$B:B,$A224,Sta!$G:$G,"y")/$C224</f>
        <v>0.8</v>
      </c>
    </row>
    <row r="225" spans="1:31" x14ac:dyDescent="0.3">
      <c r="A225" t="s">
        <v>291</v>
      </c>
      <c r="B225" s="9">
        <f>COUNTIF(Sta!A:A,A225)</f>
        <v>2</v>
      </c>
      <c r="C225" s="4">
        <f>COUNTIF(Sta!B:B,A225)</f>
        <v>1</v>
      </c>
      <c r="D225" s="4">
        <f t="shared" si="7"/>
        <v>3</v>
      </c>
      <c r="E225" s="11">
        <f>(COUNTIFS(Sta!$A:$A,$A225,Sta!$F:$F,"&gt;0.5") + COUNTIFS(Sta!$B:$B,$A225,Sta!$F:$F,"&gt;0.5"))/$D225</f>
        <v>1</v>
      </c>
      <c r="F225" s="8">
        <f>COUNTIFS(Sta!$A:$A,$A225,Sta!$F:$F,"&gt;0.5")/$B225</f>
        <v>1</v>
      </c>
      <c r="G225" s="8">
        <f>COUNTIFS(Sta!$B:$B,$A225,Sta!$F:$F,"&gt;0.5")/$C225</f>
        <v>1</v>
      </c>
      <c r="H225" s="11">
        <f>(COUNTIFS(Sta!$A:$A,$A225,Sta!$F:$F,"&gt;1.5") + COUNTIFS(Sta!$B:$B,$A225,Sta!$F:$F,"&gt;1.5"))/$D225</f>
        <v>0.66666666666666663</v>
      </c>
      <c r="I225" s="8">
        <f>COUNTIFS(Sta!$A:$A,$A225,Sta!$F:$F,"&gt;1.5")/$B225</f>
        <v>0.5</v>
      </c>
      <c r="J225" s="8">
        <f>COUNTIFS(Sta!$B:$B,$A225,Sta!$F:$F,"&gt;1.5")/$C225</f>
        <v>1</v>
      </c>
      <c r="K225" s="11">
        <f>(COUNTIFS(Sta!$A:$A,$A225,Sta!$F:$F,"&gt;2.5") + COUNTIFS(Sta!$B:$B,$A225,Sta!$F:$F,"&gt;2.5"))/$D225</f>
        <v>0.33333333333333331</v>
      </c>
      <c r="L225" s="8">
        <f>COUNTIFS(Sta!$A:$A,$A225,Sta!$F:$F,"&gt;2.5")/$B225</f>
        <v>0.5</v>
      </c>
      <c r="M225" s="8">
        <f>COUNTIFS(Sta!$B:$B,$A225,Sta!$F:$F,"&gt;2.5")/$C225</f>
        <v>0</v>
      </c>
      <c r="N225" s="11">
        <f>(COUNTIFS(Sta!$A:$A,$A225,Sta!$F:$F,"&gt;3.5") + COUNTIFS(Sta!$B:$B,$A225,Sta!$F:$F,"&gt;3.5"))/$D225</f>
        <v>0.33333333333333331</v>
      </c>
      <c r="O225" s="8">
        <f>COUNTIFS(Sta!$A:$A,$A225,Sta!$F:$F,"&gt;3.5")/$B225</f>
        <v>0.5</v>
      </c>
      <c r="P225" s="8">
        <f>COUNTIFS(Sta!$B:$B,$A225,Sta!$F:$F,"&gt;3.5")/$C225</f>
        <v>0</v>
      </c>
      <c r="Q225" s="11">
        <f>(COUNTIFS(Sta!$A:$A,$A225,Sta!$D:$D,"&gt;0.5")  + COUNTIFS(Sta!$B:$B,$A225,Sta!$E:$E,"&gt;0.5"))/$D225</f>
        <v>0.66666666666666663</v>
      </c>
      <c r="R225" s="8">
        <f>COUNTIFS(Sta!$A:$A,$A225,Sta!$D:$D,"&gt;0.5")/$B225</f>
        <v>1</v>
      </c>
      <c r="S225" s="8">
        <f>COUNTIFS(Sta!$B:$B,$A225,Sta!$E:$E,"&gt;0.5")/$C225</f>
        <v>0</v>
      </c>
      <c r="T225" s="11">
        <f>(COUNTIFS(Sta!$A:$A,$A225,Sta!$D:$D,"&gt;1.5")  + COUNTIFS(Sta!$B:$B,$A225,Sta!$E:$E,"&gt;1.5"))/$D225</f>
        <v>0.33333333333333331</v>
      </c>
      <c r="U225" s="8">
        <f>COUNTIFS(Sta!$A:$A,$A225,Sta!$D:$D,"&gt;1.5")/$B225</f>
        <v>0.5</v>
      </c>
      <c r="V225" s="8">
        <f>COUNTIFS(Sta!$B:$B,$A225,Sta!$E:$E,"&gt;1.5")/$C225</f>
        <v>0</v>
      </c>
      <c r="W225" s="11">
        <f>(COUNTIFS(Sta!$A:$A,$A225,Sta!$E:E,"&gt;0.5") +COUNTIFS(Sta!$B:$B,$A225,Sta!$D:$D,"&gt;0.5"))/$D225</f>
        <v>0.66666666666666663</v>
      </c>
      <c r="X225" s="8">
        <f>COUNTIFS(Sta!$A:$A,$A225,Sta!$E:$E,"&gt;0.5")/$B225</f>
        <v>0.5</v>
      </c>
      <c r="Y225" s="8">
        <f>COUNTIFS(Sta!$B:$B,$A225,Sta!$D:$D,"&gt;0.5")/$C225</f>
        <v>1</v>
      </c>
      <c r="Z225" s="11">
        <f>(COUNTIFS(Sta!$A:$A,$A225,Sta!$E:$E,"&gt;1.5")  + COUNTIFS(Sta!$B:$B,$A225,Sta!$D:$D,"&gt;1.5"))/$D225</f>
        <v>0.66666666666666663</v>
      </c>
      <c r="AA225" s="8">
        <f>COUNTIFS(Sta!$A:$A,$A225,Sta!$E:$E,"&gt;1.5")/$B225</f>
        <v>0.5</v>
      </c>
      <c r="AB225" s="8">
        <f>COUNTIFS(Sta!$B:$B,$A225,Sta!$D:$D,"&gt;1.5")/$C225</f>
        <v>1</v>
      </c>
      <c r="AC225" s="11">
        <f>(COUNTIFS(Sta!$A:A,$A225,Sta!$G:$G,"y") + COUNTIFS(Sta!$B:B,$A225,Sta!$G:$G,"y"))/$D225</f>
        <v>0.33333333333333331</v>
      </c>
      <c r="AD225" s="8">
        <f>COUNTIFS(Sta!$A:A,$A225,Sta!$G:$G,"y")/$B225</f>
        <v>0.5</v>
      </c>
      <c r="AE225" s="16">
        <f>COUNTIFS(Sta!$B:B,$A225,Sta!$G:$G,"y")/$C225</f>
        <v>0</v>
      </c>
    </row>
    <row r="226" spans="1:31" x14ac:dyDescent="0.3">
      <c r="A226" t="s">
        <v>656</v>
      </c>
      <c r="B226" s="9">
        <f>COUNTIF(Sta!A:A,A226)</f>
        <v>9</v>
      </c>
      <c r="C226" s="4">
        <f>COUNTIF(Sta!B:B,A226)</f>
        <v>9</v>
      </c>
      <c r="D226" s="4">
        <f t="shared" si="7"/>
        <v>18</v>
      </c>
      <c r="E226" s="11">
        <f>(COUNTIFS(Sta!$A:$A,$A226,Sta!$F:$F,"&gt;0.5") + COUNTIFS(Sta!$B:$B,$A226,Sta!$F:$F,"&gt;0.5"))/$D226</f>
        <v>0.94444444444444442</v>
      </c>
      <c r="F226" s="8">
        <f>COUNTIFS(Sta!$A:$A,$A226,Sta!$F:$F,"&gt;0.5")/$B226</f>
        <v>1</v>
      </c>
      <c r="G226" s="8">
        <f>COUNTIFS(Sta!$B:$B,$A226,Sta!$F:$F,"&gt;0.5")/$C226</f>
        <v>0.88888888888888884</v>
      </c>
      <c r="H226" s="11">
        <f>(COUNTIFS(Sta!$A:$A,$A226,Sta!$F:$F,"&gt;1.5") + COUNTIFS(Sta!$B:$B,$A226,Sta!$F:$F,"&gt;1.5"))/$D226</f>
        <v>0.66666666666666663</v>
      </c>
      <c r="I226" s="8">
        <f>COUNTIFS(Sta!$A:$A,$A226,Sta!$F:$F,"&gt;1.5")/$B226</f>
        <v>0.66666666666666663</v>
      </c>
      <c r="J226" s="8">
        <f>COUNTIFS(Sta!$B:$B,$A226,Sta!$F:$F,"&gt;1.5")/$C226</f>
        <v>0.66666666666666663</v>
      </c>
      <c r="K226" s="11">
        <f>(COUNTIFS(Sta!$A:$A,$A226,Sta!$F:$F,"&gt;2.5") + COUNTIFS(Sta!$B:$B,$A226,Sta!$F:$F,"&gt;2.5"))/$D226</f>
        <v>0.44444444444444442</v>
      </c>
      <c r="L226" s="8">
        <f>COUNTIFS(Sta!$A:$A,$A226,Sta!$F:$F,"&gt;2.5")/$B226</f>
        <v>0.55555555555555558</v>
      </c>
      <c r="M226" s="8">
        <f>COUNTIFS(Sta!$B:$B,$A226,Sta!$F:$F,"&gt;2.5")/$C226</f>
        <v>0.33333333333333331</v>
      </c>
      <c r="N226" s="11">
        <f>(COUNTIFS(Sta!$A:$A,$A226,Sta!$F:$F,"&gt;3.5") + COUNTIFS(Sta!$B:$B,$A226,Sta!$F:$F,"&gt;3.5"))/$D226</f>
        <v>0.1111111111111111</v>
      </c>
      <c r="O226" s="8">
        <f>COUNTIFS(Sta!$A:$A,$A226,Sta!$F:$F,"&gt;3.5")/$B226</f>
        <v>0.1111111111111111</v>
      </c>
      <c r="P226" s="8">
        <f>COUNTIFS(Sta!$B:$B,$A226,Sta!$F:$F,"&gt;3.5")/$C226</f>
        <v>0.1111111111111111</v>
      </c>
      <c r="Q226" s="11">
        <f>(COUNTIFS(Sta!$A:$A,$A226,Sta!$D:$D,"&gt;0.5")  + COUNTIFS(Sta!$B:$B,$A226,Sta!$E:$E,"&gt;0.5"))/$D226</f>
        <v>0.77777777777777779</v>
      </c>
      <c r="R226" s="8">
        <f>COUNTIFS(Sta!$A:$A,$A226,Sta!$D:$D,"&gt;0.5")/$B226</f>
        <v>0.88888888888888884</v>
      </c>
      <c r="S226" s="8">
        <f>COUNTIFS(Sta!$B:$B,$A226,Sta!$E:$E,"&gt;0.5")/$C226</f>
        <v>0.66666666666666663</v>
      </c>
      <c r="T226" s="11">
        <f>(COUNTIFS(Sta!$A:$A,$A226,Sta!$D:$D,"&gt;1.5")  + COUNTIFS(Sta!$B:$B,$A226,Sta!$E:$E,"&gt;1.5"))/$D226</f>
        <v>0.3888888888888889</v>
      </c>
      <c r="U226" s="8">
        <f>COUNTIFS(Sta!$A:$A,$A226,Sta!$D:$D,"&gt;1.5")/$B226</f>
        <v>0.55555555555555558</v>
      </c>
      <c r="V226" s="8">
        <f>COUNTIFS(Sta!$B:$B,$A226,Sta!$E:$E,"&gt;1.5")/$C226</f>
        <v>0.22222222222222221</v>
      </c>
      <c r="W226" s="11">
        <f>(COUNTIFS(Sta!$A:$A,$A226,Sta!$E:E,"&gt;0.5") +COUNTIFS(Sta!$B:$B,$A226,Sta!$D:$D,"&gt;0.5"))/$D226</f>
        <v>0.55555555555555558</v>
      </c>
      <c r="X226" s="8">
        <f>COUNTIFS(Sta!$A:$A,$A226,Sta!$E:$E,"&gt;0.5")/$B226</f>
        <v>0.44444444444444442</v>
      </c>
      <c r="Y226" s="8">
        <f>COUNTIFS(Sta!$B:$B,$A226,Sta!$D:$D,"&gt;0.5")/$C226</f>
        <v>0.66666666666666663</v>
      </c>
      <c r="Z226" s="11">
        <f>(COUNTIFS(Sta!$A:$A,$A226,Sta!$E:$E,"&gt;1.5")  + COUNTIFS(Sta!$B:$B,$A226,Sta!$D:$D,"&gt;1.5"))/$D226</f>
        <v>0.22222222222222221</v>
      </c>
      <c r="AA226" s="8">
        <f>COUNTIFS(Sta!$A:$A,$A226,Sta!$E:$E,"&gt;1.5")/$B226</f>
        <v>0.1111111111111111</v>
      </c>
      <c r="AB226" s="8">
        <f>COUNTIFS(Sta!$B:$B,$A226,Sta!$D:$D,"&gt;1.5")/$C226</f>
        <v>0.33333333333333331</v>
      </c>
      <c r="AC226" s="11">
        <f>(COUNTIFS(Sta!$A:A,$A226,Sta!$G:$G,"y") + COUNTIFS(Sta!$B:B,$A226,Sta!$G:$G,"y"))/$D226</f>
        <v>0.3888888888888889</v>
      </c>
      <c r="AD226" s="8">
        <f>COUNTIFS(Sta!$A:A,$A226,Sta!$G:$G,"y")/$B226</f>
        <v>0.33333333333333331</v>
      </c>
      <c r="AE226" s="16">
        <f>COUNTIFS(Sta!$B:B,$A226,Sta!$G:$G,"y")/$C226</f>
        <v>0.44444444444444442</v>
      </c>
    </row>
    <row r="227" spans="1:31" x14ac:dyDescent="0.3">
      <c r="A227" t="s">
        <v>622</v>
      </c>
      <c r="B227" s="9">
        <f>COUNTIF(Sta!A:A,A227)</f>
        <v>2</v>
      </c>
      <c r="C227" s="4">
        <f>COUNTIF(Sta!B:B,A227)</f>
        <v>1</v>
      </c>
      <c r="D227" s="4">
        <f t="shared" si="7"/>
        <v>3</v>
      </c>
      <c r="E227" s="11">
        <f>(COUNTIFS(Sta!$A:$A,$A227,Sta!$F:$F,"&gt;0.5") + COUNTIFS(Sta!$B:$B,$A227,Sta!$F:$F,"&gt;0.5"))/$D227</f>
        <v>1</v>
      </c>
      <c r="F227" s="8">
        <f>COUNTIFS(Sta!$A:$A,$A227,Sta!$F:$F,"&gt;0.5")/$B227</f>
        <v>1</v>
      </c>
      <c r="G227" s="8">
        <f>COUNTIFS(Sta!$B:$B,$A227,Sta!$F:$F,"&gt;0.5")/$C227</f>
        <v>1</v>
      </c>
      <c r="H227" s="11">
        <f>(COUNTIFS(Sta!$A:$A,$A227,Sta!$F:$F,"&gt;1.5") + COUNTIFS(Sta!$B:$B,$A227,Sta!$F:$F,"&gt;1.5"))/$D227</f>
        <v>1</v>
      </c>
      <c r="I227" s="8">
        <f>COUNTIFS(Sta!$A:$A,$A227,Sta!$F:$F,"&gt;1.5")/$B227</f>
        <v>1</v>
      </c>
      <c r="J227" s="8">
        <f>COUNTIFS(Sta!$B:$B,$A227,Sta!$F:$F,"&gt;1.5")/$C227</f>
        <v>1</v>
      </c>
      <c r="K227" s="11">
        <f>(COUNTIFS(Sta!$A:$A,$A227,Sta!$F:$F,"&gt;2.5") + COUNTIFS(Sta!$B:$B,$A227,Sta!$F:$F,"&gt;2.5"))/$D227</f>
        <v>0.66666666666666663</v>
      </c>
      <c r="L227" s="8">
        <f>COUNTIFS(Sta!$A:$A,$A227,Sta!$F:$F,"&gt;2.5")/$B227</f>
        <v>0.5</v>
      </c>
      <c r="M227" s="8">
        <f>COUNTIFS(Sta!$B:$B,$A227,Sta!$F:$F,"&gt;2.5")/$C227</f>
        <v>1</v>
      </c>
      <c r="N227" s="11">
        <f>(COUNTIFS(Sta!$A:$A,$A227,Sta!$F:$F,"&gt;3.5") + COUNTIFS(Sta!$B:$B,$A227,Sta!$F:$F,"&gt;3.5"))/$D227</f>
        <v>0</v>
      </c>
      <c r="O227" s="8">
        <f>COUNTIFS(Sta!$A:$A,$A227,Sta!$F:$F,"&gt;3.5")/$B227</f>
        <v>0</v>
      </c>
      <c r="P227" s="8">
        <f>COUNTIFS(Sta!$B:$B,$A227,Sta!$F:$F,"&gt;3.5")/$C227</f>
        <v>0</v>
      </c>
      <c r="Q227" s="11">
        <f>(COUNTIFS(Sta!$A:$A,$A227,Sta!$D:$D,"&gt;0.5")  + COUNTIFS(Sta!$B:$B,$A227,Sta!$E:$E,"&gt;0.5"))/$D227</f>
        <v>1</v>
      </c>
      <c r="R227" s="8">
        <f>COUNTIFS(Sta!$A:$A,$A227,Sta!$D:$D,"&gt;0.5")/$B227</f>
        <v>1</v>
      </c>
      <c r="S227" s="8">
        <f>COUNTIFS(Sta!$B:$B,$A227,Sta!$E:$E,"&gt;0.5")/$C227</f>
        <v>1</v>
      </c>
      <c r="T227" s="11">
        <f>(COUNTIFS(Sta!$A:$A,$A227,Sta!$D:$D,"&gt;1.5")  + COUNTIFS(Sta!$B:$B,$A227,Sta!$E:$E,"&gt;1.5"))/$D227</f>
        <v>1</v>
      </c>
      <c r="U227" s="8">
        <f>COUNTIFS(Sta!$A:$A,$A227,Sta!$D:$D,"&gt;1.5")/$B227</f>
        <v>1</v>
      </c>
      <c r="V227" s="8">
        <f>COUNTIFS(Sta!$B:$B,$A227,Sta!$E:$E,"&gt;1.5")/$C227</f>
        <v>1</v>
      </c>
      <c r="W227" s="11">
        <f>(COUNTIFS(Sta!$A:$A,$A227,Sta!$E:E,"&gt;0.5") +COUNTIFS(Sta!$B:$B,$A227,Sta!$D:$D,"&gt;0.5"))/$D227</f>
        <v>0</v>
      </c>
      <c r="X227" s="8">
        <f>COUNTIFS(Sta!$A:$A,$A227,Sta!$E:$E,"&gt;0.5")/$B227</f>
        <v>0</v>
      </c>
      <c r="Y227" s="8">
        <f>COUNTIFS(Sta!$B:$B,$A227,Sta!$D:$D,"&gt;0.5")/$C227</f>
        <v>0</v>
      </c>
      <c r="Z227" s="11">
        <f>(COUNTIFS(Sta!$A:$A,$A227,Sta!$E:$E,"&gt;1.5")  + COUNTIFS(Sta!$B:$B,$A227,Sta!$D:$D,"&gt;1.5"))/$D227</f>
        <v>0</v>
      </c>
      <c r="AA227" s="8">
        <f>COUNTIFS(Sta!$A:$A,$A227,Sta!$E:$E,"&gt;1.5")/$B227</f>
        <v>0</v>
      </c>
      <c r="AB227" s="8">
        <f>COUNTIFS(Sta!$B:$B,$A227,Sta!$D:$D,"&gt;1.5")/$C227</f>
        <v>0</v>
      </c>
      <c r="AC227" s="11">
        <f>(COUNTIFS(Sta!$A:A,$A227,Sta!$G:$G,"y") + COUNTIFS(Sta!$B:B,$A227,Sta!$G:$G,"y"))/$D227</f>
        <v>0</v>
      </c>
      <c r="AD227" s="8">
        <f>COUNTIFS(Sta!$A:A,$A227,Sta!$G:$G,"y")/$B227</f>
        <v>0</v>
      </c>
      <c r="AE227" s="16">
        <f>COUNTIFS(Sta!$B:B,$A227,Sta!$G:$G,"y")/$C227</f>
        <v>0</v>
      </c>
    </row>
    <row r="228" spans="1:31" x14ac:dyDescent="0.3">
      <c r="A228" t="s">
        <v>321</v>
      </c>
      <c r="B228" s="9">
        <f>COUNTIF(Sta!A:A,A228)</f>
        <v>1</v>
      </c>
      <c r="C228" s="4">
        <f>COUNTIF(Sta!B:B,A228)</f>
        <v>1</v>
      </c>
      <c r="D228" s="4">
        <f t="shared" si="7"/>
        <v>2</v>
      </c>
      <c r="E228" s="11">
        <f>(COUNTIFS(Sta!$A:$A,$A228,Sta!$F:$F,"&gt;0.5") + COUNTIFS(Sta!$B:$B,$A228,Sta!$F:$F,"&gt;0.5"))/$D228</f>
        <v>1</v>
      </c>
      <c r="F228" s="8">
        <f>COUNTIFS(Sta!$A:$A,$A228,Sta!$F:$F,"&gt;0.5")/$B228</f>
        <v>1</v>
      </c>
      <c r="G228" s="8">
        <f>COUNTIFS(Sta!$B:$B,$A228,Sta!$F:$F,"&gt;0.5")/$C228</f>
        <v>1</v>
      </c>
      <c r="H228" s="11">
        <f>(COUNTIFS(Sta!$A:$A,$A228,Sta!$F:$F,"&gt;1.5") + COUNTIFS(Sta!$B:$B,$A228,Sta!$F:$F,"&gt;1.5"))/$D228</f>
        <v>1</v>
      </c>
      <c r="I228" s="8">
        <f>COUNTIFS(Sta!$A:$A,$A228,Sta!$F:$F,"&gt;1.5")/$B228</f>
        <v>1</v>
      </c>
      <c r="J228" s="8">
        <f>COUNTIFS(Sta!$B:$B,$A228,Sta!$F:$F,"&gt;1.5")/$C228</f>
        <v>1</v>
      </c>
      <c r="K228" s="11">
        <f>(COUNTIFS(Sta!$A:$A,$A228,Sta!$F:$F,"&gt;2.5") + COUNTIFS(Sta!$B:$B,$A228,Sta!$F:$F,"&gt;2.5"))/$D228</f>
        <v>0.5</v>
      </c>
      <c r="L228" s="8">
        <f>COUNTIFS(Sta!$A:$A,$A228,Sta!$F:$F,"&gt;2.5")/$B228</f>
        <v>0</v>
      </c>
      <c r="M228" s="8">
        <f>COUNTIFS(Sta!$B:$B,$A228,Sta!$F:$F,"&gt;2.5")/$C228</f>
        <v>1</v>
      </c>
      <c r="N228" s="11">
        <f>(COUNTIFS(Sta!$A:$A,$A228,Sta!$F:$F,"&gt;3.5") + COUNTIFS(Sta!$B:$B,$A228,Sta!$F:$F,"&gt;3.5"))/$D228</f>
        <v>0.5</v>
      </c>
      <c r="O228" s="8">
        <f>COUNTIFS(Sta!$A:$A,$A228,Sta!$F:$F,"&gt;3.5")/$B228</f>
        <v>0</v>
      </c>
      <c r="P228" s="8">
        <f>COUNTIFS(Sta!$B:$B,$A228,Sta!$F:$F,"&gt;3.5")/$C228</f>
        <v>1</v>
      </c>
      <c r="Q228" s="11">
        <f>(COUNTIFS(Sta!$A:$A,$A228,Sta!$D:$D,"&gt;0.5")  + COUNTIFS(Sta!$B:$B,$A228,Sta!$E:$E,"&gt;0.5"))/$D228</f>
        <v>1</v>
      </c>
      <c r="R228" s="8">
        <f>COUNTIFS(Sta!$A:$A,$A228,Sta!$D:$D,"&gt;0.5")/$B228</f>
        <v>1</v>
      </c>
      <c r="S228" s="8">
        <f>COUNTIFS(Sta!$B:$B,$A228,Sta!$E:$E,"&gt;0.5")/$C228</f>
        <v>1</v>
      </c>
      <c r="T228" s="11">
        <f>(COUNTIFS(Sta!$A:$A,$A228,Sta!$D:$D,"&gt;1.5")  + COUNTIFS(Sta!$B:$B,$A228,Sta!$E:$E,"&gt;1.5"))/$D228</f>
        <v>0.5</v>
      </c>
      <c r="U228" s="8">
        <f>COUNTIFS(Sta!$A:$A,$A228,Sta!$D:$D,"&gt;1.5")/$B228</f>
        <v>0</v>
      </c>
      <c r="V228" s="8">
        <f>COUNTIFS(Sta!$B:$B,$A228,Sta!$E:$E,"&gt;1.5")/$C228</f>
        <v>1</v>
      </c>
      <c r="W228" s="11">
        <f>(COUNTIFS(Sta!$A:$A,$A228,Sta!$E:E,"&gt;0.5") +COUNTIFS(Sta!$B:$B,$A228,Sta!$D:$D,"&gt;0.5"))/$D228</f>
        <v>0.5</v>
      </c>
      <c r="X228" s="8">
        <f>COUNTIFS(Sta!$A:$A,$A228,Sta!$E:$E,"&gt;0.5")/$B228</f>
        <v>1</v>
      </c>
      <c r="Y228" s="8">
        <f>COUNTIFS(Sta!$B:$B,$A228,Sta!$D:$D,"&gt;0.5")/$C228</f>
        <v>0</v>
      </c>
      <c r="Z228" s="11">
        <f>(COUNTIFS(Sta!$A:$A,$A228,Sta!$E:$E,"&gt;1.5")  + COUNTIFS(Sta!$B:$B,$A228,Sta!$D:$D,"&gt;1.5"))/$D228</f>
        <v>0</v>
      </c>
      <c r="AA228" s="8">
        <f>COUNTIFS(Sta!$A:$A,$A228,Sta!$E:$E,"&gt;1.5")/$B228</f>
        <v>0</v>
      </c>
      <c r="AB228" s="8">
        <f>COUNTIFS(Sta!$B:$B,$A228,Sta!$D:$D,"&gt;1.5")/$C228</f>
        <v>0</v>
      </c>
      <c r="AC228" s="11">
        <f>(COUNTIFS(Sta!$A:A,$A228,Sta!$G:$G,"y") + COUNTIFS(Sta!$B:B,$A228,Sta!$G:$G,"y"))/$D228</f>
        <v>0.5</v>
      </c>
      <c r="AD228" s="8">
        <f>COUNTIFS(Sta!$A:A,$A228,Sta!$G:$G,"y")/$B228</f>
        <v>1</v>
      </c>
      <c r="AE228" s="16">
        <f>COUNTIFS(Sta!$B:B,$A228,Sta!$G:$G,"y")/$C228</f>
        <v>0</v>
      </c>
    </row>
    <row r="229" spans="1:31" x14ac:dyDescent="0.3">
      <c r="A229" t="s">
        <v>428</v>
      </c>
      <c r="B229" s="9">
        <f>COUNTIF(Sta!A:A,A229)</f>
        <v>1</v>
      </c>
      <c r="C229" s="4">
        <f>COUNTIF(Sta!B:B,A229)</f>
        <v>1</v>
      </c>
      <c r="D229" s="4">
        <f t="shared" si="7"/>
        <v>2</v>
      </c>
      <c r="E229" s="11">
        <f>(COUNTIFS(Sta!$A:$A,$A229,Sta!$F:$F,"&gt;0.5") + COUNTIFS(Sta!$B:$B,$A229,Sta!$F:$F,"&gt;0.5"))/$D229</f>
        <v>1</v>
      </c>
      <c r="F229" s="8">
        <f>COUNTIFS(Sta!$A:$A,$A229,Sta!$F:$F,"&gt;0.5")/$B229</f>
        <v>1</v>
      </c>
      <c r="G229" s="8">
        <f>COUNTIFS(Sta!$B:$B,$A229,Sta!$F:$F,"&gt;0.5")/$C229</f>
        <v>1</v>
      </c>
      <c r="H229" s="11">
        <f>(COUNTIFS(Sta!$A:$A,$A229,Sta!$F:$F,"&gt;1.5") + COUNTIFS(Sta!$B:$B,$A229,Sta!$F:$F,"&gt;1.5"))/$D229</f>
        <v>1</v>
      </c>
      <c r="I229" s="8">
        <f>COUNTIFS(Sta!$A:$A,$A229,Sta!$F:$F,"&gt;1.5")/$B229</f>
        <v>1</v>
      </c>
      <c r="J229" s="8">
        <f>COUNTIFS(Sta!$B:$B,$A229,Sta!$F:$F,"&gt;1.5")/$C229</f>
        <v>1</v>
      </c>
      <c r="K229" s="11">
        <f>(COUNTIFS(Sta!$A:$A,$A229,Sta!$F:$F,"&gt;2.5") + COUNTIFS(Sta!$B:$B,$A229,Sta!$F:$F,"&gt;2.5"))/$D229</f>
        <v>0.5</v>
      </c>
      <c r="L229" s="8">
        <f>COUNTIFS(Sta!$A:$A,$A229,Sta!$F:$F,"&gt;2.5")/$B229</f>
        <v>0</v>
      </c>
      <c r="M229" s="8">
        <f>COUNTIFS(Sta!$B:$B,$A229,Sta!$F:$F,"&gt;2.5")/$C229</f>
        <v>1</v>
      </c>
      <c r="N229" s="11">
        <f>(COUNTIFS(Sta!$A:$A,$A229,Sta!$F:$F,"&gt;3.5") + COUNTIFS(Sta!$B:$B,$A229,Sta!$F:$F,"&gt;3.5"))/$D229</f>
        <v>0</v>
      </c>
      <c r="O229" s="8">
        <f>COUNTIFS(Sta!$A:$A,$A229,Sta!$F:$F,"&gt;3.5")/$B229</f>
        <v>0</v>
      </c>
      <c r="P229" s="8">
        <f>COUNTIFS(Sta!$B:$B,$A229,Sta!$F:$F,"&gt;3.5")/$C229</f>
        <v>0</v>
      </c>
      <c r="Q229" s="11">
        <f>(COUNTIFS(Sta!$A:$A,$A229,Sta!$D:$D,"&gt;0.5")  + COUNTIFS(Sta!$B:$B,$A229,Sta!$E:$E,"&gt;0.5"))/$D229</f>
        <v>0.5</v>
      </c>
      <c r="R229" s="8">
        <f>COUNTIFS(Sta!$A:$A,$A229,Sta!$D:$D,"&gt;0.5")/$B229</f>
        <v>1</v>
      </c>
      <c r="S229" s="8">
        <f>COUNTIFS(Sta!$B:$B,$A229,Sta!$E:$E,"&gt;0.5")/$C229</f>
        <v>0</v>
      </c>
      <c r="T229" s="11">
        <f>(COUNTIFS(Sta!$A:$A,$A229,Sta!$D:$D,"&gt;1.5")  + COUNTIFS(Sta!$B:$B,$A229,Sta!$E:$E,"&gt;1.5"))/$D229</f>
        <v>0.5</v>
      </c>
      <c r="U229" s="8">
        <f>COUNTIFS(Sta!$A:$A,$A229,Sta!$D:$D,"&gt;1.5")/$B229</f>
        <v>1</v>
      </c>
      <c r="V229" s="8">
        <f>COUNTIFS(Sta!$B:$B,$A229,Sta!$E:$E,"&gt;1.5")/$C229</f>
        <v>0</v>
      </c>
      <c r="W229" s="11">
        <f>(COUNTIFS(Sta!$A:$A,$A229,Sta!$E:E,"&gt;0.5") +COUNTIFS(Sta!$B:$B,$A229,Sta!$D:$D,"&gt;0.5"))/$D229</f>
        <v>0.5</v>
      </c>
      <c r="X229" s="8">
        <f>COUNTIFS(Sta!$A:$A,$A229,Sta!$E:$E,"&gt;0.5")/$B229</f>
        <v>0</v>
      </c>
      <c r="Y229" s="8">
        <f>COUNTIFS(Sta!$B:$B,$A229,Sta!$D:$D,"&gt;0.5")/$C229</f>
        <v>1</v>
      </c>
      <c r="Z229" s="11">
        <f>(COUNTIFS(Sta!$A:$A,$A229,Sta!$E:$E,"&gt;1.5")  + COUNTIFS(Sta!$B:$B,$A229,Sta!$D:$D,"&gt;1.5"))/$D229</f>
        <v>0.5</v>
      </c>
      <c r="AA229" s="8">
        <f>COUNTIFS(Sta!$A:$A,$A229,Sta!$E:$E,"&gt;1.5")/$B229</f>
        <v>0</v>
      </c>
      <c r="AB229" s="8">
        <f>COUNTIFS(Sta!$B:$B,$A229,Sta!$D:$D,"&gt;1.5")/$C229</f>
        <v>1</v>
      </c>
      <c r="AC229" s="11">
        <f>(COUNTIFS(Sta!$A:A,$A229,Sta!$G:$G,"y") + COUNTIFS(Sta!$B:B,$A229,Sta!$G:$G,"y"))/$D229</f>
        <v>0</v>
      </c>
      <c r="AD229" s="8">
        <f>COUNTIFS(Sta!$A:A,$A229,Sta!$G:$G,"y")/$B229</f>
        <v>0</v>
      </c>
      <c r="AE229" s="16">
        <f>COUNTIFS(Sta!$B:B,$A229,Sta!$G:$G,"y")/$C229</f>
        <v>0</v>
      </c>
    </row>
    <row r="230" spans="1:31" x14ac:dyDescent="0.3">
      <c r="A230" t="s">
        <v>650</v>
      </c>
      <c r="B230" s="9">
        <f>COUNTIF(Sta!A:A,A230)</f>
        <v>8</v>
      </c>
      <c r="C230" s="4">
        <f>COUNTIF(Sta!B:B,A230)</f>
        <v>10</v>
      </c>
      <c r="D230" s="4">
        <f t="shared" si="7"/>
        <v>18</v>
      </c>
      <c r="E230" s="11">
        <f>(COUNTIFS(Sta!$A:$A,$A230,Sta!$F:$F,"&gt;0.5") + COUNTIFS(Sta!$B:$B,$A230,Sta!$F:$F,"&gt;0.5"))/$D230</f>
        <v>0.94444444444444442</v>
      </c>
      <c r="F230" s="8">
        <f>COUNTIFS(Sta!$A:$A,$A230,Sta!$F:$F,"&gt;0.5")/$B230</f>
        <v>1</v>
      </c>
      <c r="G230" s="8">
        <f>COUNTIFS(Sta!$B:$B,$A230,Sta!$F:$F,"&gt;0.5")/$C230</f>
        <v>0.9</v>
      </c>
      <c r="H230" s="11">
        <f>(COUNTIFS(Sta!$A:$A,$A230,Sta!$F:$F,"&gt;1.5") + COUNTIFS(Sta!$B:$B,$A230,Sta!$F:$F,"&gt;1.5"))/$D230</f>
        <v>0.94444444444444442</v>
      </c>
      <c r="I230" s="8">
        <f>COUNTIFS(Sta!$A:$A,$A230,Sta!$F:$F,"&gt;1.5")/$B230</f>
        <v>1</v>
      </c>
      <c r="J230" s="8">
        <f>COUNTIFS(Sta!$B:$B,$A230,Sta!$F:$F,"&gt;1.5")/$C230</f>
        <v>0.9</v>
      </c>
      <c r="K230" s="11">
        <f>(COUNTIFS(Sta!$A:$A,$A230,Sta!$F:$F,"&gt;2.5") + COUNTIFS(Sta!$B:$B,$A230,Sta!$F:$F,"&gt;2.5"))/$D230</f>
        <v>0.66666666666666663</v>
      </c>
      <c r="L230" s="8">
        <f>COUNTIFS(Sta!$A:$A,$A230,Sta!$F:$F,"&gt;2.5")/$B230</f>
        <v>0.75</v>
      </c>
      <c r="M230" s="8">
        <f>COUNTIFS(Sta!$B:$B,$A230,Sta!$F:$F,"&gt;2.5")/$C230</f>
        <v>0.6</v>
      </c>
      <c r="N230" s="11">
        <f>(COUNTIFS(Sta!$A:$A,$A230,Sta!$F:$F,"&gt;3.5") + COUNTIFS(Sta!$B:$B,$A230,Sta!$F:$F,"&gt;3.5"))/$D230</f>
        <v>0.55555555555555558</v>
      </c>
      <c r="O230" s="8">
        <f>COUNTIFS(Sta!$A:$A,$A230,Sta!$F:$F,"&gt;3.5")/$B230</f>
        <v>0.625</v>
      </c>
      <c r="P230" s="8">
        <f>COUNTIFS(Sta!$B:$B,$A230,Sta!$F:$F,"&gt;3.5")/$C230</f>
        <v>0.5</v>
      </c>
      <c r="Q230" s="11">
        <f>(COUNTIFS(Sta!$A:$A,$A230,Sta!$D:$D,"&gt;0.5")  + COUNTIFS(Sta!$B:$B,$A230,Sta!$E:$E,"&gt;0.5"))/$D230</f>
        <v>0.83333333333333337</v>
      </c>
      <c r="R230" s="8">
        <f>COUNTIFS(Sta!$A:$A,$A230,Sta!$D:$D,"&gt;0.5")/$B230</f>
        <v>1</v>
      </c>
      <c r="S230" s="8">
        <f>COUNTIFS(Sta!$B:$B,$A230,Sta!$E:$E,"&gt;0.5")/$C230</f>
        <v>0.7</v>
      </c>
      <c r="T230" s="11">
        <f>(COUNTIFS(Sta!$A:$A,$A230,Sta!$D:$D,"&gt;1.5")  + COUNTIFS(Sta!$B:$B,$A230,Sta!$E:$E,"&gt;1.5"))/$D230</f>
        <v>0.61111111111111116</v>
      </c>
      <c r="U230" s="8">
        <f>COUNTIFS(Sta!$A:$A,$A230,Sta!$D:$D,"&gt;1.5")/$B230</f>
        <v>0.875</v>
      </c>
      <c r="V230" s="8">
        <f>COUNTIFS(Sta!$B:$B,$A230,Sta!$E:$E,"&gt;1.5")/$C230</f>
        <v>0.4</v>
      </c>
      <c r="W230" s="11">
        <f>(COUNTIFS(Sta!$A:$A,$A230,Sta!$E:E,"&gt;0.5") +COUNTIFS(Sta!$B:$B,$A230,Sta!$D:$D,"&gt;0.5"))/$D230</f>
        <v>0.83333333333333337</v>
      </c>
      <c r="X230" s="8">
        <f>COUNTIFS(Sta!$A:$A,$A230,Sta!$E:$E,"&gt;0.5")/$B230</f>
        <v>0.75</v>
      </c>
      <c r="Y230" s="8">
        <f>COUNTIFS(Sta!$B:$B,$A230,Sta!$D:$D,"&gt;0.5")/$C230</f>
        <v>0.9</v>
      </c>
      <c r="Z230" s="11">
        <f>(COUNTIFS(Sta!$A:$A,$A230,Sta!$E:$E,"&gt;1.5")  + COUNTIFS(Sta!$B:$B,$A230,Sta!$D:$D,"&gt;1.5"))/$D230</f>
        <v>0.55555555555555558</v>
      </c>
      <c r="AA230" s="8">
        <f>COUNTIFS(Sta!$A:$A,$A230,Sta!$E:$E,"&gt;1.5")/$B230</f>
        <v>0.375</v>
      </c>
      <c r="AB230" s="8">
        <f>COUNTIFS(Sta!$B:$B,$A230,Sta!$D:$D,"&gt;1.5")/$C230</f>
        <v>0.7</v>
      </c>
      <c r="AC230" s="11">
        <f>(COUNTIFS(Sta!$A:A,$A230,Sta!$G:$G,"y") + COUNTIFS(Sta!$B:B,$A230,Sta!$G:$G,"y"))/$D230</f>
        <v>0.72222222222222221</v>
      </c>
      <c r="AD230" s="8">
        <f>COUNTIFS(Sta!$A:A,$A230,Sta!$G:$G,"y")/$B230</f>
        <v>0.75</v>
      </c>
      <c r="AE230" s="16">
        <f>COUNTIFS(Sta!$B:B,$A230,Sta!$G:$G,"y")/$C230</f>
        <v>0.7</v>
      </c>
    </row>
    <row r="231" spans="1:31" x14ac:dyDescent="0.3">
      <c r="A231" t="s">
        <v>253</v>
      </c>
      <c r="B231" s="9">
        <f>COUNTIF(Sta!A:A,A231)</f>
        <v>1</v>
      </c>
      <c r="C231" s="4">
        <f>COUNTIF(Sta!B:B,A231)</f>
        <v>1</v>
      </c>
      <c r="D231" s="4">
        <f t="shared" si="7"/>
        <v>2</v>
      </c>
      <c r="E231" s="11">
        <f>(COUNTIFS(Sta!$A:$A,$A231,Sta!$F:$F,"&gt;0.5") + COUNTIFS(Sta!$B:$B,$A231,Sta!$F:$F,"&gt;0.5"))/$D231</f>
        <v>1</v>
      </c>
      <c r="F231" s="8">
        <f>COUNTIFS(Sta!$A:$A,$A231,Sta!$F:$F,"&gt;0.5")/$B231</f>
        <v>1</v>
      </c>
      <c r="G231" s="8">
        <f>COUNTIFS(Sta!$B:$B,$A231,Sta!$F:$F,"&gt;0.5")/$C231</f>
        <v>1</v>
      </c>
      <c r="H231" s="11">
        <f>(COUNTIFS(Sta!$A:$A,$A231,Sta!$F:$F,"&gt;1.5") + COUNTIFS(Sta!$B:$B,$A231,Sta!$F:$F,"&gt;1.5"))/$D231</f>
        <v>1</v>
      </c>
      <c r="I231" s="8">
        <f>COUNTIFS(Sta!$A:$A,$A231,Sta!$F:$F,"&gt;1.5")/$B231</f>
        <v>1</v>
      </c>
      <c r="J231" s="8">
        <f>COUNTIFS(Sta!$B:$B,$A231,Sta!$F:$F,"&gt;1.5")/$C231</f>
        <v>1</v>
      </c>
      <c r="K231" s="11">
        <f>(COUNTIFS(Sta!$A:$A,$A231,Sta!$F:$F,"&gt;2.5") + COUNTIFS(Sta!$B:$B,$A231,Sta!$F:$F,"&gt;2.5"))/$D231</f>
        <v>0.5</v>
      </c>
      <c r="L231" s="8">
        <f>COUNTIFS(Sta!$A:$A,$A231,Sta!$F:$F,"&gt;2.5")/$B231</f>
        <v>0</v>
      </c>
      <c r="M231" s="8">
        <f>COUNTIFS(Sta!$B:$B,$A231,Sta!$F:$F,"&gt;2.5")/$C231</f>
        <v>1</v>
      </c>
      <c r="N231" s="11">
        <f>(COUNTIFS(Sta!$A:$A,$A231,Sta!$F:$F,"&gt;3.5") + COUNTIFS(Sta!$B:$B,$A231,Sta!$F:$F,"&gt;3.5"))/$D231</f>
        <v>0</v>
      </c>
      <c r="O231" s="8">
        <f>COUNTIFS(Sta!$A:$A,$A231,Sta!$F:$F,"&gt;3.5")/$B231</f>
        <v>0</v>
      </c>
      <c r="P231" s="8">
        <f>COUNTIFS(Sta!$B:$B,$A231,Sta!$F:$F,"&gt;3.5")/$C231</f>
        <v>0</v>
      </c>
      <c r="Q231" s="11">
        <f>(COUNTIFS(Sta!$A:$A,$A231,Sta!$D:$D,"&gt;0.5")  + COUNTIFS(Sta!$B:$B,$A231,Sta!$E:$E,"&gt;0.5"))/$D231</f>
        <v>1</v>
      </c>
      <c r="R231" s="8">
        <f>COUNTIFS(Sta!$A:$A,$A231,Sta!$D:$D,"&gt;0.5")/$B231</f>
        <v>1</v>
      </c>
      <c r="S231" s="8">
        <f>COUNTIFS(Sta!$B:$B,$A231,Sta!$E:$E,"&gt;0.5")/$C231</f>
        <v>1</v>
      </c>
      <c r="T231" s="11">
        <f>(COUNTIFS(Sta!$A:$A,$A231,Sta!$D:$D,"&gt;1.5")  + COUNTIFS(Sta!$B:$B,$A231,Sta!$E:$E,"&gt;1.5"))/$D231</f>
        <v>0</v>
      </c>
      <c r="U231" s="8">
        <f>COUNTIFS(Sta!$A:$A,$A231,Sta!$D:$D,"&gt;1.5")/$B231</f>
        <v>0</v>
      </c>
      <c r="V231" s="8">
        <f>COUNTIFS(Sta!$B:$B,$A231,Sta!$E:$E,"&gt;1.5")/$C231</f>
        <v>0</v>
      </c>
      <c r="W231" s="11">
        <f>(COUNTIFS(Sta!$A:$A,$A231,Sta!$E:E,"&gt;0.5") +COUNTIFS(Sta!$B:$B,$A231,Sta!$D:$D,"&gt;0.5"))/$D231</f>
        <v>1</v>
      </c>
      <c r="X231" s="8">
        <f>COUNTIFS(Sta!$A:$A,$A231,Sta!$E:$E,"&gt;0.5")/$B231</f>
        <v>1</v>
      </c>
      <c r="Y231" s="8">
        <f>COUNTIFS(Sta!$B:$B,$A231,Sta!$D:$D,"&gt;0.5")/$C231</f>
        <v>1</v>
      </c>
      <c r="Z231" s="11">
        <f>(COUNTIFS(Sta!$A:$A,$A231,Sta!$E:$E,"&gt;1.5")  + COUNTIFS(Sta!$B:$B,$A231,Sta!$D:$D,"&gt;1.5"))/$D231</f>
        <v>0.5</v>
      </c>
      <c r="AA231" s="8">
        <f>COUNTIFS(Sta!$A:$A,$A231,Sta!$E:$E,"&gt;1.5")/$B231</f>
        <v>0</v>
      </c>
      <c r="AB231" s="8">
        <f>COUNTIFS(Sta!$B:$B,$A231,Sta!$D:$D,"&gt;1.5")/$C231</f>
        <v>1</v>
      </c>
      <c r="AC231" s="11">
        <f>(COUNTIFS(Sta!$A:A,$A231,Sta!$G:$G,"y") + COUNTIFS(Sta!$B:B,$A231,Sta!$G:$G,"y"))/$D231</f>
        <v>1</v>
      </c>
      <c r="AD231" s="8">
        <f>COUNTIFS(Sta!$A:A,$A231,Sta!$G:$G,"y")/$B231</f>
        <v>1</v>
      </c>
      <c r="AE231" s="16">
        <f>COUNTIFS(Sta!$B:B,$A231,Sta!$G:$G,"y")/$C231</f>
        <v>1</v>
      </c>
    </row>
    <row r="232" spans="1:31" x14ac:dyDescent="0.3">
      <c r="A232" t="s">
        <v>577</v>
      </c>
      <c r="B232" s="9">
        <f>COUNTIF(Sta!A:A,A232)</f>
        <v>1</v>
      </c>
      <c r="C232" s="4">
        <f>COUNTIF(Sta!B:B,A232)</f>
        <v>1</v>
      </c>
      <c r="D232" s="4">
        <f t="shared" si="7"/>
        <v>2</v>
      </c>
      <c r="E232" s="11">
        <f>(COUNTIFS(Sta!$A:$A,$A232,Sta!$F:$F,"&gt;0.5") + COUNTIFS(Sta!$B:$B,$A232,Sta!$F:$F,"&gt;0.5"))/$D232</f>
        <v>1</v>
      </c>
      <c r="F232" s="8">
        <f>COUNTIFS(Sta!$A:$A,$A232,Sta!$F:$F,"&gt;0.5")/$B232</f>
        <v>1</v>
      </c>
      <c r="G232" s="8">
        <f>COUNTIFS(Sta!$B:$B,$A232,Sta!$F:$F,"&gt;0.5")/$C232</f>
        <v>1</v>
      </c>
      <c r="H232" s="11">
        <f>(COUNTIFS(Sta!$A:$A,$A232,Sta!$F:$F,"&gt;1.5") + COUNTIFS(Sta!$B:$B,$A232,Sta!$F:$F,"&gt;1.5"))/$D232</f>
        <v>1</v>
      </c>
      <c r="I232" s="8">
        <f>COUNTIFS(Sta!$A:$A,$A232,Sta!$F:$F,"&gt;1.5")/$B232</f>
        <v>1</v>
      </c>
      <c r="J232" s="8">
        <f>COUNTIFS(Sta!$B:$B,$A232,Sta!$F:$F,"&gt;1.5")/$C232</f>
        <v>1</v>
      </c>
      <c r="K232" s="11">
        <f>(COUNTIFS(Sta!$A:$A,$A232,Sta!$F:$F,"&gt;2.5") + COUNTIFS(Sta!$B:$B,$A232,Sta!$F:$F,"&gt;2.5"))/$D232</f>
        <v>1</v>
      </c>
      <c r="L232" s="8">
        <f>COUNTIFS(Sta!$A:$A,$A232,Sta!$F:$F,"&gt;2.5")/$B232</f>
        <v>1</v>
      </c>
      <c r="M232" s="8">
        <f>COUNTIFS(Sta!$B:$B,$A232,Sta!$F:$F,"&gt;2.5")/$C232</f>
        <v>1</v>
      </c>
      <c r="N232" s="11">
        <f>(COUNTIFS(Sta!$A:$A,$A232,Sta!$F:$F,"&gt;3.5") + COUNTIFS(Sta!$B:$B,$A232,Sta!$F:$F,"&gt;3.5"))/$D232</f>
        <v>0.5</v>
      </c>
      <c r="O232" s="8">
        <f>COUNTIFS(Sta!$A:$A,$A232,Sta!$F:$F,"&gt;3.5")/$B232</f>
        <v>1</v>
      </c>
      <c r="P232" s="8">
        <f>COUNTIFS(Sta!$B:$B,$A232,Sta!$F:$F,"&gt;3.5")/$C232</f>
        <v>0</v>
      </c>
      <c r="Q232" s="11">
        <f>(COUNTIFS(Sta!$A:$A,$A232,Sta!$D:$D,"&gt;0.5")  + COUNTIFS(Sta!$B:$B,$A232,Sta!$E:$E,"&gt;0.5"))/$D232</f>
        <v>1</v>
      </c>
      <c r="R232" s="8">
        <f>COUNTIFS(Sta!$A:$A,$A232,Sta!$D:$D,"&gt;0.5")/$B232</f>
        <v>1</v>
      </c>
      <c r="S232" s="8">
        <f>COUNTIFS(Sta!$B:$B,$A232,Sta!$E:$E,"&gt;0.5")/$C232</f>
        <v>1</v>
      </c>
      <c r="T232" s="11">
        <f>(COUNTIFS(Sta!$A:$A,$A232,Sta!$D:$D,"&gt;1.5")  + COUNTIFS(Sta!$B:$B,$A232,Sta!$E:$E,"&gt;1.5"))/$D232</f>
        <v>0.5</v>
      </c>
      <c r="U232" s="8">
        <f>COUNTIFS(Sta!$A:$A,$A232,Sta!$D:$D,"&gt;1.5")/$B232</f>
        <v>1</v>
      </c>
      <c r="V232" s="8">
        <f>COUNTIFS(Sta!$B:$B,$A232,Sta!$E:$E,"&gt;1.5")/$C232</f>
        <v>0</v>
      </c>
      <c r="W232" s="11">
        <f>(COUNTIFS(Sta!$A:$A,$A232,Sta!$E:E,"&gt;0.5") +COUNTIFS(Sta!$B:$B,$A232,Sta!$D:$D,"&gt;0.5"))/$D232</f>
        <v>1</v>
      </c>
      <c r="X232" s="8">
        <f>COUNTIFS(Sta!$A:$A,$A232,Sta!$E:$E,"&gt;0.5")/$B232</f>
        <v>1</v>
      </c>
      <c r="Y232" s="8">
        <f>COUNTIFS(Sta!$B:$B,$A232,Sta!$D:$D,"&gt;0.5")/$C232</f>
        <v>1</v>
      </c>
      <c r="Z232" s="11">
        <f>(COUNTIFS(Sta!$A:$A,$A232,Sta!$E:$E,"&gt;1.5")  + COUNTIFS(Sta!$B:$B,$A232,Sta!$D:$D,"&gt;1.5"))/$D232</f>
        <v>0.5</v>
      </c>
      <c r="AA232" s="8">
        <f>COUNTIFS(Sta!$A:$A,$A232,Sta!$E:$E,"&gt;1.5")/$B232</f>
        <v>0</v>
      </c>
      <c r="AB232" s="8">
        <f>COUNTIFS(Sta!$B:$B,$A232,Sta!$D:$D,"&gt;1.5")/$C232</f>
        <v>1</v>
      </c>
      <c r="AC232" s="11">
        <f>(COUNTIFS(Sta!$A:A,$A232,Sta!$G:$G,"y") + COUNTIFS(Sta!$B:B,$A232,Sta!$G:$G,"y"))/$D232</f>
        <v>1</v>
      </c>
      <c r="AD232" s="8">
        <f>COUNTIFS(Sta!$A:A,$A232,Sta!$G:$G,"y")/$B232</f>
        <v>1</v>
      </c>
      <c r="AE232" s="16">
        <f>COUNTIFS(Sta!$B:B,$A232,Sta!$G:$G,"y")/$C232</f>
        <v>1</v>
      </c>
    </row>
    <row r="233" spans="1:31" x14ac:dyDescent="0.3">
      <c r="A233" t="s">
        <v>537</v>
      </c>
      <c r="B233" s="9">
        <f>COUNTIF(Sta!A:A,A233)</f>
        <v>8</v>
      </c>
      <c r="C233" s="4">
        <f>COUNTIF(Sta!B:B,A233)</f>
        <v>8</v>
      </c>
      <c r="D233" s="4">
        <f t="shared" ref="D233:D252" si="8">B233+C233</f>
        <v>16</v>
      </c>
      <c r="E233" s="11">
        <f>(COUNTIFS(Sta!$A:$A,$A233,Sta!$F:$F,"&gt;0.5") + COUNTIFS(Sta!$B:$B,$A233,Sta!$F:$F,"&gt;0.5"))/$D233</f>
        <v>0.875</v>
      </c>
      <c r="F233" s="8">
        <f>COUNTIFS(Sta!$A:$A,$A233,Sta!$F:$F,"&gt;0.5")/$B233</f>
        <v>0.875</v>
      </c>
      <c r="G233" s="8">
        <f>COUNTIFS(Sta!$B:$B,$A233,Sta!$F:$F,"&gt;0.5")/$C233</f>
        <v>0.875</v>
      </c>
      <c r="H233" s="11">
        <f>(COUNTIFS(Sta!$A:$A,$A233,Sta!$F:$F,"&gt;1.5") + COUNTIFS(Sta!$B:$B,$A233,Sta!$F:$F,"&gt;1.5"))/$D233</f>
        <v>0.8125</v>
      </c>
      <c r="I233" s="8">
        <f>COUNTIFS(Sta!$A:$A,$A233,Sta!$F:$F,"&gt;1.5")/$B233</f>
        <v>0.875</v>
      </c>
      <c r="J233" s="8">
        <f>COUNTIFS(Sta!$B:$B,$A233,Sta!$F:$F,"&gt;1.5")/$C233</f>
        <v>0.75</v>
      </c>
      <c r="K233" s="11">
        <f>(COUNTIFS(Sta!$A:$A,$A233,Sta!$F:$F,"&gt;2.5") + COUNTIFS(Sta!$B:$B,$A233,Sta!$F:$F,"&gt;2.5"))/$D233</f>
        <v>0.4375</v>
      </c>
      <c r="L233" s="8">
        <f>COUNTIFS(Sta!$A:$A,$A233,Sta!$F:$F,"&gt;2.5")/$B233</f>
        <v>0.5</v>
      </c>
      <c r="M233" s="8">
        <f>COUNTIFS(Sta!$B:$B,$A233,Sta!$F:$F,"&gt;2.5")/$C233</f>
        <v>0.375</v>
      </c>
      <c r="N233" s="11">
        <f>(COUNTIFS(Sta!$A:$A,$A233,Sta!$F:$F,"&gt;3.5") + COUNTIFS(Sta!$B:$B,$A233,Sta!$F:$F,"&gt;3.5"))/$D233</f>
        <v>0.3125</v>
      </c>
      <c r="O233" s="8">
        <f>COUNTIFS(Sta!$A:$A,$A233,Sta!$F:$F,"&gt;3.5")/$B233</f>
        <v>0.25</v>
      </c>
      <c r="P233" s="8">
        <f>COUNTIFS(Sta!$B:$B,$A233,Sta!$F:$F,"&gt;3.5")/$C233</f>
        <v>0.375</v>
      </c>
      <c r="Q233" s="11">
        <f>(COUNTIFS(Sta!$A:$A,$A233,Sta!$D:$D,"&gt;0.5")  + COUNTIFS(Sta!$B:$B,$A233,Sta!$E:$E,"&gt;0.5"))/$D233</f>
        <v>0.8125</v>
      </c>
      <c r="R233" s="8">
        <f>COUNTIFS(Sta!$A:$A,$A233,Sta!$D:$D,"&gt;0.5")/$B233</f>
        <v>0.875</v>
      </c>
      <c r="S233" s="8">
        <f>COUNTIFS(Sta!$B:$B,$A233,Sta!$E:$E,"&gt;0.5")/$C233</f>
        <v>0.75</v>
      </c>
      <c r="T233" s="11">
        <f>(COUNTIFS(Sta!$A:$A,$A233,Sta!$D:$D,"&gt;1.5")  + COUNTIFS(Sta!$B:$B,$A233,Sta!$E:$E,"&gt;1.5"))/$D233</f>
        <v>0.375</v>
      </c>
      <c r="U233" s="8">
        <f>COUNTIFS(Sta!$A:$A,$A233,Sta!$D:$D,"&gt;1.5")/$B233</f>
        <v>0.25</v>
      </c>
      <c r="V233" s="8">
        <f>COUNTIFS(Sta!$B:$B,$A233,Sta!$E:$E,"&gt;1.5")/$C233</f>
        <v>0.5</v>
      </c>
      <c r="W233" s="11">
        <f>(COUNTIFS(Sta!$A:$A,$A233,Sta!$E:E,"&gt;0.5") +COUNTIFS(Sta!$B:$B,$A233,Sta!$D:$D,"&gt;0.5"))/$D233</f>
        <v>0.6875</v>
      </c>
      <c r="X233" s="8">
        <f>COUNTIFS(Sta!$A:$A,$A233,Sta!$E:$E,"&gt;0.5")/$B233</f>
        <v>0.75</v>
      </c>
      <c r="Y233" s="8">
        <f>COUNTIFS(Sta!$B:$B,$A233,Sta!$D:$D,"&gt;0.5")/$C233</f>
        <v>0.625</v>
      </c>
      <c r="Z233" s="11">
        <f>(COUNTIFS(Sta!$A:$A,$A233,Sta!$E:$E,"&gt;1.5")  + COUNTIFS(Sta!$B:$B,$A233,Sta!$D:$D,"&gt;1.5"))/$D233</f>
        <v>0.25</v>
      </c>
      <c r="AA233" s="8">
        <f>COUNTIFS(Sta!$A:$A,$A233,Sta!$E:$E,"&gt;1.5")/$B233</f>
        <v>0.25</v>
      </c>
      <c r="AB233" s="8">
        <f>COUNTIFS(Sta!$B:$B,$A233,Sta!$D:$D,"&gt;1.5")/$C233</f>
        <v>0.25</v>
      </c>
      <c r="AC233" s="11">
        <f>(COUNTIFS(Sta!$A:A,$A233,Sta!$G:$G,"y") + COUNTIFS(Sta!$B:B,$A233,Sta!$G:$G,"y"))/$D233</f>
        <v>0.625</v>
      </c>
      <c r="AD233" s="8">
        <f>COUNTIFS(Sta!$A:A,$A233,Sta!$G:$G,"y")/$B233</f>
        <v>0.75</v>
      </c>
      <c r="AE233" s="16">
        <f>COUNTIFS(Sta!$B:B,$A233,Sta!$G:$G,"y")/$C233</f>
        <v>0.5</v>
      </c>
    </row>
    <row r="234" spans="1:31" x14ac:dyDescent="0.3">
      <c r="A234" t="s">
        <v>416</v>
      </c>
      <c r="B234" s="9">
        <f>COUNTIF(Sta!A:A,A234)</f>
        <v>1</v>
      </c>
      <c r="C234" s="4">
        <f>COUNTIF(Sta!B:B,A234)</f>
        <v>1</v>
      </c>
      <c r="D234" s="4">
        <f t="shared" si="8"/>
        <v>2</v>
      </c>
      <c r="E234" s="11">
        <f>(COUNTIFS(Sta!$A:$A,$A234,Sta!$F:$F,"&gt;0.5") + COUNTIFS(Sta!$B:$B,$A234,Sta!$F:$F,"&gt;0.5"))/$D234</f>
        <v>0.5</v>
      </c>
      <c r="F234" s="8">
        <f>COUNTIFS(Sta!$A:$A,$A234,Sta!$F:$F,"&gt;0.5")/$B234</f>
        <v>0</v>
      </c>
      <c r="G234" s="8">
        <f>COUNTIFS(Sta!$B:$B,$A234,Sta!$F:$F,"&gt;0.5")/$C234</f>
        <v>1</v>
      </c>
      <c r="H234" s="11">
        <f>(COUNTIFS(Sta!$A:$A,$A234,Sta!$F:$F,"&gt;1.5") + COUNTIFS(Sta!$B:$B,$A234,Sta!$F:$F,"&gt;1.5"))/$D234</f>
        <v>0.5</v>
      </c>
      <c r="I234" s="8">
        <f>COUNTIFS(Sta!$A:$A,$A234,Sta!$F:$F,"&gt;1.5")/$B234</f>
        <v>0</v>
      </c>
      <c r="J234" s="8">
        <f>COUNTIFS(Sta!$B:$B,$A234,Sta!$F:$F,"&gt;1.5")/$C234</f>
        <v>1</v>
      </c>
      <c r="K234" s="11">
        <f>(COUNTIFS(Sta!$A:$A,$A234,Sta!$F:$F,"&gt;2.5") + COUNTIFS(Sta!$B:$B,$A234,Sta!$F:$F,"&gt;2.5"))/$D234</f>
        <v>0.5</v>
      </c>
      <c r="L234" s="8">
        <f>COUNTIFS(Sta!$A:$A,$A234,Sta!$F:$F,"&gt;2.5")/$B234</f>
        <v>0</v>
      </c>
      <c r="M234" s="8">
        <f>COUNTIFS(Sta!$B:$B,$A234,Sta!$F:$F,"&gt;2.5")/$C234</f>
        <v>1</v>
      </c>
      <c r="N234" s="11">
        <f>(COUNTIFS(Sta!$A:$A,$A234,Sta!$F:$F,"&gt;3.5") + COUNTIFS(Sta!$B:$B,$A234,Sta!$F:$F,"&gt;3.5"))/$D234</f>
        <v>0.5</v>
      </c>
      <c r="O234" s="8">
        <f>COUNTIFS(Sta!$A:$A,$A234,Sta!$F:$F,"&gt;3.5")/$B234</f>
        <v>0</v>
      </c>
      <c r="P234" s="8">
        <f>COUNTIFS(Sta!$B:$B,$A234,Sta!$F:$F,"&gt;3.5")/$C234</f>
        <v>1</v>
      </c>
      <c r="Q234" s="11">
        <f>(COUNTIFS(Sta!$A:$A,$A234,Sta!$D:$D,"&gt;0.5")  + COUNTIFS(Sta!$B:$B,$A234,Sta!$E:$E,"&gt;0.5"))/$D234</f>
        <v>0.5</v>
      </c>
      <c r="R234" s="8">
        <f>COUNTIFS(Sta!$A:$A,$A234,Sta!$D:$D,"&gt;0.5")/$B234</f>
        <v>0</v>
      </c>
      <c r="S234" s="8">
        <f>COUNTIFS(Sta!$B:$B,$A234,Sta!$E:$E,"&gt;0.5")/$C234</f>
        <v>1</v>
      </c>
      <c r="T234" s="11">
        <f>(COUNTIFS(Sta!$A:$A,$A234,Sta!$D:$D,"&gt;1.5")  + COUNTIFS(Sta!$B:$B,$A234,Sta!$E:$E,"&gt;1.5"))/$D234</f>
        <v>0.5</v>
      </c>
      <c r="U234" s="8">
        <f>COUNTIFS(Sta!$A:$A,$A234,Sta!$D:$D,"&gt;1.5")/$B234</f>
        <v>0</v>
      </c>
      <c r="V234" s="8">
        <f>COUNTIFS(Sta!$B:$B,$A234,Sta!$E:$E,"&gt;1.5")/$C234</f>
        <v>1</v>
      </c>
      <c r="W234" s="11">
        <f>(COUNTIFS(Sta!$A:$A,$A234,Sta!$E:E,"&gt;0.5") +COUNTIFS(Sta!$B:$B,$A234,Sta!$D:$D,"&gt;0.5"))/$D234</f>
        <v>0.5</v>
      </c>
      <c r="X234" s="8">
        <f>COUNTIFS(Sta!$A:$A,$A234,Sta!$E:$E,"&gt;0.5")/$B234</f>
        <v>0</v>
      </c>
      <c r="Y234" s="8">
        <f>COUNTIFS(Sta!$B:$B,$A234,Sta!$D:$D,"&gt;0.5")/$C234</f>
        <v>1</v>
      </c>
      <c r="Z234" s="11">
        <f>(COUNTIFS(Sta!$A:$A,$A234,Sta!$E:$E,"&gt;1.5")  + COUNTIFS(Sta!$B:$B,$A234,Sta!$D:$D,"&gt;1.5"))/$D234</f>
        <v>0.5</v>
      </c>
      <c r="AA234" s="8">
        <f>COUNTIFS(Sta!$A:$A,$A234,Sta!$E:$E,"&gt;1.5")/$B234</f>
        <v>0</v>
      </c>
      <c r="AB234" s="8">
        <f>COUNTIFS(Sta!$B:$B,$A234,Sta!$D:$D,"&gt;1.5")/$C234</f>
        <v>1</v>
      </c>
      <c r="AC234" s="11">
        <f>(COUNTIFS(Sta!$A:A,$A234,Sta!$G:$G,"y") + COUNTIFS(Sta!$B:B,$A234,Sta!$G:$G,"y"))/$D234</f>
        <v>0.5</v>
      </c>
      <c r="AD234" s="8">
        <f>COUNTIFS(Sta!$A:A,$A234,Sta!$G:$G,"y")/$B234</f>
        <v>0</v>
      </c>
      <c r="AE234" s="16">
        <f>COUNTIFS(Sta!$B:B,$A234,Sta!$G:$G,"y")/$C234</f>
        <v>1</v>
      </c>
    </row>
    <row r="235" spans="1:31" x14ac:dyDescent="0.3">
      <c r="A235" t="s">
        <v>509</v>
      </c>
      <c r="B235" s="9">
        <f>COUNTIF(Sta!A:A,A235)</f>
        <v>12</v>
      </c>
      <c r="C235" s="4">
        <f>COUNTIF(Sta!B:B,A235)</f>
        <v>10</v>
      </c>
      <c r="D235" s="4">
        <f t="shared" si="8"/>
        <v>22</v>
      </c>
      <c r="E235" s="11">
        <f>(COUNTIFS(Sta!$A:$A,$A235,Sta!$F:$F,"&gt;0.5") + COUNTIFS(Sta!$B:$B,$A235,Sta!$F:$F,"&gt;0.5"))/$D235</f>
        <v>0.95454545454545459</v>
      </c>
      <c r="F235" s="8">
        <f>COUNTIFS(Sta!$A:$A,$A235,Sta!$F:$F,"&gt;0.5")/$B235</f>
        <v>1</v>
      </c>
      <c r="G235" s="8">
        <f>COUNTIFS(Sta!$B:$B,$A235,Sta!$F:$F,"&gt;0.5")/$C235</f>
        <v>0.9</v>
      </c>
      <c r="H235" s="11">
        <f>(COUNTIFS(Sta!$A:$A,$A235,Sta!$F:$F,"&gt;1.5") + COUNTIFS(Sta!$B:$B,$A235,Sta!$F:$F,"&gt;1.5"))/$D235</f>
        <v>0.86363636363636365</v>
      </c>
      <c r="I235" s="8">
        <f>COUNTIFS(Sta!$A:$A,$A235,Sta!$F:$F,"&gt;1.5")/$B235</f>
        <v>0.83333333333333337</v>
      </c>
      <c r="J235" s="8">
        <f>COUNTIFS(Sta!$B:$B,$A235,Sta!$F:$F,"&gt;1.5")/$C235</f>
        <v>0.9</v>
      </c>
      <c r="K235" s="11">
        <f>(COUNTIFS(Sta!$A:$A,$A235,Sta!$F:$F,"&gt;2.5") + COUNTIFS(Sta!$B:$B,$A235,Sta!$F:$F,"&gt;2.5"))/$D235</f>
        <v>0.59090909090909094</v>
      </c>
      <c r="L235" s="8">
        <f>COUNTIFS(Sta!$A:$A,$A235,Sta!$F:$F,"&gt;2.5")/$B235</f>
        <v>0.58333333333333337</v>
      </c>
      <c r="M235" s="8">
        <f>COUNTIFS(Sta!$B:$B,$A235,Sta!$F:$F,"&gt;2.5")/$C235</f>
        <v>0.6</v>
      </c>
      <c r="N235" s="11">
        <f>(COUNTIFS(Sta!$A:$A,$A235,Sta!$F:$F,"&gt;3.5") + COUNTIFS(Sta!$B:$B,$A235,Sta!$F:$F,"&gt;3.5"))/$D235</f>
        <v>0.22727272727272727</v>
      </c>
      <c r="O235" s="8">
        <f>COUNTIFS(Sta!$A:$A,$A235,Sta!$F:$F,"&gt;3.5")/$B235</f>
        <v>0.25</v>
      </c>
      <c r="P235" s="8">
        <f>COUNTIFS(Sta!$B:$B,$A235,Sta!$F:$F,"&gt;3.5")/$C235</f>
        <v>0.2</v>
      </c>
      <c r="Q235" s="11">
        <f>(COUNTIFS(Sta!$A:$A,$A235,Sta!$D:$D,"&gt;0.5")  + COUNTIFS(Sta!$B:$B,$A235,Sta!$E:$E,"&gt;0.5"))/$D235</f>
        <v>0.63636363636363635</v>
      </c>
      <c r="R235" s="8">
        <f>COUNTIFS(Sta!$A:$A,$A235,Sta!$D:$D,"&gt;0.5")/$B235</f>
        <v>0.75</v>
      </c>
      <c r="S235" s="8">
        <f>COUNTIFS(Sta!$B:$B,$A235,Sta!$E:$E,"&gt;0.5")/$C235</f>
        <v>0.5</v>
      </c>
      <c r="T235" s="11">
        <f>(COUNTIFS(Sta!$A:$A,$A235,Sta!$D:$D,"&gt;1.5")  + COUNTIFS(Sta!$B:$B,$A235,Sta!$E:$E,"&gt;1.5"))/$D235</f>
        <v>0.31818181818181818</v>
      </c>
      <c r="U235" s="8">
        <f>COUNTIFS(Sta!$A:$A,$A235,Sta!$D:$D,"&gt;1.5")/$B235</f>
        <v>0.41666666666666669</v>
      </c>
      <c r="V235" s="8">
        <f>COUNTIFS(Sta!$B:$B,$A235,Sta!$E:$E,"&gt;1.5")/$C235</f>
        <v>0.2</v>
      </c>
      <c r="W235" s="11">
        <f>(COUNTIFS(Sta!$A:$A,$A235,Sta!$E:E,"&gt;0.5") +COUNTIFS(Sta!$B:$B,$A235,Sta!$D:$D,"&gt;0.5"))/$D235</f>
        <v>0.86363636363636365</v>
      </c>
      <c r="X235" s="8">
        <f>COUNTIFS(Sta!$A:$A,$A235,Sta!$E:$E,"&gt;0.5")/$B235</f>
        <v>0.83333333333333337</v>
      </c>
      <c r="Y235" s="8">
        <f>COUNTIFS(Sta!$B:$B,$A235,Sta!$D:$D,"&gt;0.5")/$C235</f>
        <v>0.9</v>
      </c>
      <c r="Z235" s="11">
        <f>(COUNTIFS(Sta!$A:$A,$A235,Sta!$E:$E,"&gt;1.5")  + COUNTIFS(Sta!$B:$B,$A235,Sta!$D:$D,"&gt;1.5"))/$D235</f>
        <v>0.63636363636363635</v>
      </c>
      <c r="AA235" s="8">
        <f>COUNTIFS(Sta!$A:$A,$A235,Sta!$E:$E,"&gt;1.5")/$B235</f>
        <v>0.5</v>
      </c>
      <c r="AB235" s="8">
        <f>COUNTIFS(Sta!$B:$B,$A235,Sta!$D:$D,"&gt;1.5")/$C235</f>
        <v>0.8</v>
      </c>
      <c r="AC235" s="11">
        <f>(COUNTIFS(Sta!$A:A,$A235,Sta!$G:$G,"y") + COUNTIFS(Sta!$B:B,$A235,Sta!$G:$G,"y"))/$D235</f>
        <v>0.54545454545454541</v>
      </c>
      <c r="AD235" s="8">
        <f>COUNTIFS(Sta!$A:A,$A235,Sta!$G:$G,"y")/$B235</f>
        <v>0.58333333333333337</v>
      </c>
      <c r="AE235" s="16">
        <f>COUNTIFS(Sta!$B:B,$A235,Sta!$G:$G,"y")/$C235</f>
        <v>0.5</v>
      </c>
    </row>
    <row r="236" spans="1:31" x14ac:dyDescent="0.3">
      <c r="A236" t="s">
        <v>161</v>
      </c>
      <c r="B236" s="9">
        <f>COUNTIF(Sta!A:A,A236)</f>
        <v>0</v>
      </c>
      <c r="C236" s="4">
        <f>COUNTIF(Sta!B:B,A236)</f>
        <v>1</v>
      </c>
      <c r="D236" s="4">
        <f t="shared" si="8"/>
        <v>1</v>
      </c>
      <c r="E236" s="11">
        <f>(COUNTIFS(Sta!$A:$A,$A236,Sta!$F:$F,"&gt;0.5") + COUNTIFS(Sta!$B:$B,$A236,Sta!$F:$F,"&gt;0.5"))/$D236</f>
        <v>1</v>
      </c>
      <c r="F236" s="8" t="e">
        <f>COUNTIFS(Sta!$A:$A,$A236,Sta!$F:$F,"&gt;0.5")/$B236</f>
        <v>#DIV/0!</v>
      </c>
      <c r="G236" s="8">
        <f>COUNTIFS(Sta!$B:$B,$A236,Sta!$F:$F,"&gt;0.5")/$C236</f>
        <v>1</v>
      </c>
      <c r="H236" s="11">
        <f>(COUNTIFS(Sta!$A:$A,$A236,Sta!$F:$F,"&gt;1.5") + COUNTIFS(Sta!$B:$B,$A236,Sta!$F:$F,"&gt;1.5"))/$D236</f>
        <v>1</v>
      </c>
      <c r="I236" s="8" t="e">
        <f>COUNTIFS(Sta!$A:$A,$A236,Sta!$F:$F,"&gt;1.5")/$B236</f>
        <v>#DIV/0!</v>
      </c>
      <c r="J236" s="8">
        <f>COUNTIFS(Sta!$B:$B,$A236,Sta!$F:$F,"&gt;1.5")/$C236</f>
        <v>1</v>
      </c>
      <c r="K236" s="11">
        <f>(COUNTIFS(Sta!$A:$A,$A236,Sta!$F:$F,"&gt;2.5") + COUNTIFS(Sta!$B:$B,$A236,Sta!$F:$F,"&gt;2.5"))/$D236</f>
        <v>1</v>
      </c>
      <c r="L236" s="8" t="e">
        <f>COUNTIFS(Sta!$A:$A,$A236,Sta!$F:$F,"&gt;2.5")/$B236</f>
        <v>#DIV/0!</v>
      </c>
      <c r="M236" s="8">
        <f>COUNTIFS(Sta!$B:$B,$A236,Sta!$F:$F,"&gt;2.5")/$C236</f>
        <v>1</v>
      </c>
      <c r="N236" s="11">
        <f>(COUNTIFS(Sta!$A:$A,$A236,Sta!$F:$F,"&gt;3.5") + COUNTIFS(Sta!$B:$B,$A236,Sta!$F:$F,"&gt;3.5"))/$D236</f>
        <v>1</v>
      </c>
      <c r="O236" s="8" t="e">
        <f>COUNTIFS(Sta!$A:$A,$A236,Sta!$F:$F,"&gt;3.5")/$B236</f>
        <v>#DIV/0!</v>
      </c>
      <c r="P236" s="8">
        <f>COUNTIFS(Sta!$B:$B,$A236,Sta!$F:$F,"&gt;3.5")/$C236</f>
        <v>1</v>
      </c>
      <c r="Q236" s="11">
        <f>(COUNTIFS(Sta!$A:$A,$A236,Sta!$D:$D,"&gt;0.5")  + COUNTIFS(Sta!$B:$B,$A236,Sta!$E:$E,"&gt;0.5"))/$D236</f>
        <v>1</v>
      </c>
      <c r="R236" s="8" t="e">
        <f>COUNTIFS(Sta!$A:$A,$A236,Sta!$D:$D,"&gt;0.5")/$B236</f>
        <v>#DIV/0!</v>
      </c>
      <c r="S236" s="8">
        <f>COUNTIFS(Sta!$B:$B,$A236,Sta!$E:$E,"&gt;0.5")/$C236</f>
        <v>1</v>
      </c>
      <c r="T236" s="11">
        <f>(COUNTIFS(Sta!$A:$A,$A236,Sta!$D:$D,"&gt;1.5")  + COUNTIFS(Sta!$B:$B,$A236,Sta!$E:$E,"&gt;1.5"))/$D236</f>
        <v>1</v>
      </c>
      <c r="U236" s="8" t="e">
        <f>COUNTIFS(Sta!$A:$A,$A236,Sta!$D:$D,"&gt;1.5")/$B236</f>
        <v>#DIV/0!</v>
      </c>
      <c r="V236" s="8">
        <f>COUNTIFS(Sta!$B:$B,$A236,Sta!$E:$E,"&gt;1.5")/$C236</f>
        <v>1</v>
      </c>
      <c r="W236" s="11">
        <f>(COUNTIFS(Sta!$A:$A,$A236,Sta!$E:E,"&gt;0.5") +COUNTIFS(Sta!$B:$B,$A236,Sta!$D:$D,"&gt;0.5"))/$D236</f>
        <v>0</v>
      </c>
      <c r="X236" s="8" t="e">
        <f>COUNTIFS(Sta!$A:$A,$A236,Sta!$E:$E,"&gt;0.5")/$B236</f>
        <v>#DIV/0!</v>
      </c>
      <c r="Y236" s="8">
        <f>COUNTIFS(Sta!$B:$B,$A236,Sta!$D:$D,"&gt;0.5")/$C236</f>
        <v>0</v>
      </c>
      <c r="Z236" s="11">
        <f>(COUNTIFS(Sta!$A:$A,$A236,Sta!$E:$E,"&gt;1.5")  + COUNTIFS(Sta!$B:$B,$A236,Sta!$D:$D,"&gt;1.5"))/$D236</f>
        <v>0</v>
      </c>
      <c r="AA236" s="8" t="e">
        <f>COUNTIFS(Sta!$A:$A,$A236,Sta!$E:$E,"&gt;1.5")/$B236</f>
        <v>#DIV/0!</v>
      </c>
      <c r="AB236" s="8">
        <f>COUNTIFS(Sta!$B:$B,$A236,Sta!$D:$D,"&gt;1.5")/$C236</f>
        <v>0</v>
      </c>
      <c r="AC236" s="11">
        <f>(COUNTIFS(Sta!$A:A,$A236,Sta!$G:$G,"y") + COUNTIFS(Sta!$B:B,$A236,Sta!$G:$G,"y"))/$D236</f>
        <v>0</v>
      </c>
      <c r="AD236" s="8" t="e">
        <f>COUNTIFS(Sta!$A:A,$A236,Sta!$G:$G,"y")/$B236</f>
        <v>#DIV/0!</v>
      </c>
      <c r="AE236" s="16">
        <f>COUNTIFS(Sta!$B:B,$A236,Sta!$G:$G,"y")/$C236</f>
        <v>0</v>
      </c>
    </row>
    <row r="237" spans="1:31" x14ac:dyDescent="0.3">
      <c r="A237" t="s">
        <v>326</v>
      </c>
      <c r="B237" s="9">
        <f>COUNTIF(Sta!A:A,A237)</f>
        <v>1</v>
      </c>
      <c r="C237" s="4">
        <f>COUNTIF(Sta!B:B,A237)</f>
        <v>1</v>
      </c>
      <c r="D237" s="4">
        <f t="shared" si="8"/>
        <v>2</v>
      </c>
      <c r="E237" s="11">
        <f>(COUNTIFS(Sta!$A:$A,$A237,Sta!$F:$F,"&gt;0.5") + COUNTIFS(Sta!$B:$B,$A237,Sta!$F:$F,"&gt;0.5"))/$D237</f>
        <v>1</v>
      </c>
      <c r="F237" s="8">
        <f>COUNTIFS(Sta!$A:$A,$A237,Sta!$F:$F,"&gt;0.5")/$B237</f>
        <v>1</v>
      </c>
      <c r="G237" s="8">
        <f>COUNTIFS(Sta!$B:$B,$A237,Sta!$F:$F,"&gt;0.5")/$C237</f>
        <v>1</v>
      </c>
      <c r="H237" s="11">
        <f>(COUNTIFS(Sta!$A:$A,$A237,Sta!$F:$F,"&gt;1.5") + COUNTIFS(Sta!$B:$B,$A237,Sta!$F:$F,"&gt;1.5"))/$D237</f>
        <v>1</v>
      </c>
      <c r="I237" s="8">
        <f>COUNTIFS(Sta!$A:$A,$A237,Sta!$F:$F,"&gt;1.5")/$B237</f>
        <v>1</v>
      </c>
      <c r="J237" s="8">
        <f>COUNTIFS(Sta!$B:$B,$A237,Sta!$F:$F,"&gt;1.5")/$C237</f>
        <v>1</v>
      </c>
      <c r="K237" s="11">
        <f>(COUNTIFS(Sta!$A:$A,$A237,Sta!$F:$F,"&gt;2.5") + COUNTIFS(Sta!$B:$B,$A237,Sta!$F:$F,"&gt;2.5"))/$D237</f>
        <v>1</v>
      </c>
      <c r="L237" s="8">
        <f>COUNTIFS(Sta!$A:$A,$A237,Sta!$F:$F,"&gt;2.5")/$B237</f>
        <v>1</v>
      </c>
      <c r="M237" s="8">
        <f>COUNTIFS(Sta!$B:$B,$A237,Sta!$F:$F,"&gt;2.5")/$C237</f>
        <v>1</v>
      </c>
      <c r="N237" s="11">
        <f>(COUNTIFS(Sta!$A:$A,$A237,Sta!$F:$F,"&gt;3.5") + COUNTIFS(Sta!$B:$B,$A237,Sta!$F:$F,"&gt;3.5"))/$D237</f>
        <v>1</v>
      </c>
      <c r="O237" s="8">
        <f>COUNTIFS(Sta!$A:$A,$A237,Sta!$F:$F,"&gt;3.5")/$B237</f>
        <v>1</v>
      </c>
      <c r="P237" s="8">
        <f>COUNTIFS(Sta!$B:$B,$A237,Sta!$F:$F,"&gt;3.5")/$C237</f>
        <v>1</v>
      </c>
      <c r="Q237" s="11">
        <f>(COUNTIFS(Sta!$A:$A,$A237,Sta!$D:$D,"&gt;0.5")  + COUNTIFS(Sta!$B:$B,$A237,Sta!$E:$E,"&gt;0.5"))/$D237</f>
        <v>1</v>
      </c>
      <c r="R237" s="8">
        <f>COUNTIFS(Sta!$A:$A,$A237,Sta!$D:$D,"&gt;0.5")/$B237</f>
        <v>1</v>
      </c>
      <c r="S237" s="8">
        <f>COUNTIFS(Sta!$B:$B,$A237,Sta!$E:$E,"&gt;0.5")/$C237</f>
        <v>1</v>
      </c>
      <c r="T237" s="11">
        <f>(COUNTIFS(Sta!$A:$A,$A237,Sta!$D:$D,"&gt;1.5")  + COUNTIFS(Sta!$B:$B,$A237,Sta!$E:$E,"&gt;1.5"))/$D237</f>
        <v>1</v>
      </c>
      <c r="U237" s="8">
        <f>COUNTIFS(Sta!$A:$A,$A237,Sta!$D:$D,"&gt;1.5")/$B237</f>
        <v>1</v>
      </c>
      <c r="V237" s="8">
        <f>COUNTIFS(Sta!$B:$B,$A237,Sta!$E:$E,"&gt;1.5")/$C237</f>
        <v>1</v>
      </c>
      <c r="W237" s="11">
        <f>(COUNTIFS(Sta!$A:$A,$A237,Sta!$E:E,"&gt;0.5") +COUNTIFS(Sta!$B:$B,$A237,Sta!$D:$D,"&gt;0.5"))/$D237</f>
        <v>1</v>
      </c>
      <c r="X237" s="8">
        <f>COUNTIFS(Sta!$A:$A,$A237,Sta!$E:$E,"&gt;0.5")/$B237</f>
        <v>1</v>
      </c>
      <c r="Y237" s="8">
        <f>COUNTIFS(Sta!$B:$B,$A237,Sta!$D:$D,"&gt;0.5")/$C237</f>
        <v>1</v>
      </c>
      <c r="Z237" s="11">
        <f>(COUNTIFS(Sta!$A:$A,$A237,Sta!$E:$E,"&gt;1.5")  + COUNTIFS(Sta!$B:$B,$A237,Sta!$D:$D,"&gt;1.5"))/$D237</f>
        <v>0.5</v>
      </c>
      <c r="AA237" s="8">
        <f>COUNTIFS(Sta!$A:$A,$A237,Sta!$E:$E,"&gt;1.5")/$B237</f>
        <v>1</v>
      </c>
      <c r="AB237" s="8">
        <f>COUNTIFS(Sta!$B:$B,$A237,Sta!$D:$D,"&gt;1.5")/$C237</f>
        <v>0</v>
      </c>
      <c r="AC237" s="11">
        <f>(COUNTIFS(Sta!$A:A,$A237,Sta!$G:$G,"y") + COUNTIFS(Sta!$B:B,$A237,Sta!$G:$G,"y"))/$D237</f>
        <v>1</v>
      </c>
      <c r="AD237" s="8">
        <f>COUNTIFS(Sta!$A:A,$A237,Sta!$G:$G,"y")/$B237</f>
        <v>1</v>
      </c>
      <c r="AE237" s="16">
        <f>COUNTIFS(Sta!$B:B,$A237,Sta!$G:$G,"y")/$C237</f>
        <v>1</v>
      </c>
    </row>
    <row r="238" spans="1:31" x14ac:dyDescent="0.3">
      <c r="A238" t="s">
        <v>347</v>
      </c>
      <c r="B238" s="9">
        <f>COUNTIF(Sta!A:A,A238)</f>
        <v>0</v>
      </c>
      <c r="C238" s="4">
        <f>COUNTIF(Sta!B:B,A238)</f>
        <v>0</v>
      </c>
      <c r="D238" s="4">
        <f t="shared" si="8"/>
        <v>0</v>
      </c>
      <c r="E238" s="11" t="e">
        <f>(COUNTIFS(Sta!$A:$A,$A238,Sta!$F:$F,"&gt;0.5") + COUNTIFS(Sta!$B:$B,$A238,Sta!$F:$F,"&gt;0.5"))/$D238</f>
        <v>#DIV/0!</v>
      </c>
      <c r="F238" s="8" t="e">
        <f>COUNTIFS(Sta!$A:$A,$A238,Sta!$F:$F,"&gt;0.5")/$B238</f>
        <v>#DIV/0!</v>
      </c>
      <c r="G238" s="8" t="e">
        <f>COUNTIFS(Sta!$B:$B,$A238,Sta!$F:$F,"&gt;0.5")/$C238</f>
        <v>#DIV/0!</v>
      </c>
      <c r="H238" s="11" t="e">
        <f>(COUNTIFS(Sta!$A:$A,$A238,Sta!$F:$F,"&gt;1.5") + COUNTIFS(Sta!$B:$B,$A238,Sta!$F:$F,"&gt;1.5"))/$D238</f>
        <v>#DIV/0!</v>
      </c>
      <c r="I238" s="8" t="e">
        <f>COUNTIFS(Sta!$A:$A,$A238,Sta!$F:$F,"&gt;1.5")/$B238</f>
        <v>#DIV/0!</v>
      </c>
      <c r="J238" s="8" t="e">
        <f>COUNTIFS(Sta!$B:$B,$A238,Sta!$F:$F,"&gt;1.5")/$C238</f>
        <v>#DIV/0!</v>
      </c>
      <c r="K238" s="11" t="e">
        <f>(COUNTIFS(Sta!$A:$A,$A238,Sta!$F:$F,"&gt;2.5") + COUNTIFS(Sta!$B:$B,$A238,Sta!$F:$F,"&gt;2.5"))/$D238</f>
        <v>#DIV/0!</v>
      </c>
      <c r="L238" s="8" t="e">
        <f>COUNTIFS(Sta!$A:$A,$A238,Sta!$F:$F,"&gt;2.5")/$B238</f>
        <v>#DIV/0!</v>
      </c>
      <c r="M238" s="8" t="e">
        <f>COUNTIFS(Sta!$B:$B,$A238,Sta!$F:$F,"&gt;2.5")/$C238</f>
        <v>#DIV/0!</v>
      </c>
      <c r="N238" s="11" t="e">
        <f>(COUNTIFS(Sta!$A:$A,$A238,Sta!$F:$F,"&gt;3.5") + COUNTIFS(Sta!$B:$B,$A238,Sta!$F:$F,"&gt;3.5"))/$D238</f>
        <v>#DIV/0!</v>
      </c>
      <c r="O238" s="8" t="e">
        <f>COUNTIFS(Sta!$A:$A,$A238,Sta!$F:$F,"&gt;3.5")/$B238</f>
        <v>#DIV/0!</v>
      </c>
      <c r="P238" s="8" t="e">
        <f>COUNTIFS(Sta!$B:$B,$A238,Sta!$F:$F,"&gt;3.5")/$C238</f>
        <v>#DIV/0!</v>
      </c>
      <c r="Q238" s="11" t="e">
        <f>(COUNTIFS(Sta!$A:$A,$A238,Sta!$D:$D,"&gt;0.5")  + COUNTIFS(Sta!$B:$B,$A238,Sta!$E:$E,"&gt;0.5"))/$D238</f>
        <v>#DIV/0!</v>
      </c>
      <c r="R238" s="8" t="e">
        <f>COUNTIFS(Sta!$A:$A,$A238,Sta!$D:$D,"&gt;0.5")/$B238</f>
        <v>#DIV/0!</v>
      </c>
      <c r="S238" s="8" t="e">
        <f>COUNTIFS(Sta!$B:$B,$A238,Sta!$E:$E,"&gt;0.5")/$C238</f>
        <v>#DIV/0!</v>
      </c>
      <c r="T238" s="11" t="e">
        <f>(COUNTIFS(Sta!$A:$A,$A238,Sta!$D:$D,"&gt;1.5")  + COUNTIFS(Sta!$B:$B,$A238,Sta!$E:$E,"&gt;1.5"))/$D238</f>
        <v>#DIV/0!</v>
      </c>
      <c r="U238" s="8" t="e">
        <f>COUNTIFS(Sta!$A:$A,$A238,Sta!$D:$D,"&gt;1.5")/$B238</f>
        <v>#DIV/0!</v>
      </c>
      <c r="V238" s="8" t="e">
        <f>COUNTIFS(Sta!$B:$B,$A238,Sta!$E:$E,"&gt;1.5")/$C238</f>
        <v>#DIV/0!</v>
      </c>
      <c r="W238" s="11" t="e">
        <f>(COUNTIFS(Sta!$A:$A,$A238,Sta!$E:E,"&gt;0.5") +COUNTIFS(Sta!$B:$B,$A238,Sta!$D:$D,"&gt;0.5"))/$D238</f>
        <v>#DIV/0!</v>
      </c>
      <c r="X238" s="8" t="e">
        <f>COUNTIFS(Sta!$A:$A,$A238,Sta!$E:$E,"&gt;0.5")/$B238</f>
        <v>#DIV/0!</v>
      </c>
      <c r="Y238" s="8" t="e">
        <f>COUNTIFS(Sta!$B:$B,$A238,Sta!$D:$D,"&gt;0.5")/$C238</f>
        <v>#DIV/0!</v>
      </c>
      <c r="Z238" s="11" t="e">
        <f>(COUNTIFS(Sta!$A:$A,$A238,Sta!$E:$E,"&gt;1.5")  + COUNTIFS(Sta!$B:$B,$A238,Sta!$D:$D,"&gt;1.5"))/$D238</f>
        <v>#DIV/0!</v>
      </c>
      <c r="AA238" s="8" t="e">
        <f>COUNTIFS(Sta!$A:$A,$A238,Sta!$E:$E,"&gt;1.5")/$B238</f>
        <v>#DIV/0!</v>
      </c>
      <c r="AB238" s="8" t="e">
        <f>COUNTIFS(Sta!$B:$B,$A238,Sta!$D:$D,"&gt;1.5")/$C238</f>
        <v>#DIV/0!</v>
      </c>
      <c r="AC238" s="11" t="e">
        <f>(COUNTIFS(Sta!$A:A,$A238,Sta!$G:$G,"y") + COUNTIFS(Sta!$B:B,$A238,Sta!$G:$G,"y"))/$D238</f>
        <v>#DIV/0!</v>
      </c>
      <c r="AD238" s="8" t="e">
        <f>COUNTIFS(Sta!$A:A,$A238,Sta!$G:$G,"y")/$B238</f>
        <v>#DIV/0!</v>
      </c>
      <c r="AE238" s="16" t="e">
        <f>COUNTIFS(Sta!$B:B,$A238,Sta!$G:$G,"y")/$C238</f>
        <v>#DIV/0!</v>
      </c>
    </row>
    <row r="239" spans="1:31" x14ac:dyDescent="0.3">
      <c r="A239" t="s">
        <v>150</v>
      </c>
      <c r="B239" s="9">
        <f>COUNTIF(Sta!A:A,A239)</f>
        <v>1</v>
      </c>
      <c r="C239" s="4">
        <f>COUNTIF(Sta!B:B,A239)</f>
        <v>0</v>
      </c>
      <c r="D239" s="4">
        <f t="shared" si="8"/>
        <v>1</v>
      </c>
      <c r="E239" s="11">
        <f>(COUNTIFS(Sta!$A:$A,$A239,Sta!$F:$F,"&gt;0.5") + COUNTIFS(Sta!$B:$B,$A239,Sta!$F:$F,"&gt;0.5"))/$D239</f>
        <v>1</v>
      </c>
      <c r="F239" s="8">
        <f>COUNTIFS(Sta!$A:$A,$A239,Sta!$F:$F,"&gt;0.5")/$B239</f>
        <v>1</v>
      </c>
      <c r="G239" s="8" t="e">
        <f>COUNTIFS(Sta!$B:$B,$A239,Sta!$F:$F,"&gt;0.5")/$C239</f>
        <v>#DIV/0!</v>
      </c>
      <c r="H239" s="11">
        <f>(COUNTIFS(Sta!$A:$A,$A239,Sta!$F:$F,"&gt;1.5") + COUNTIFS(Sta!$B:$B,$A239,Sta!$F:$F,"&gt;1.5"))/$D239</f>
        <v>1</v>
      </c>
      <c r="I239" s="8">
        <f>COUNTIFS(Sta!$A:$A,$A239,Sta!$F:$F,"&gt;1.5")/$B239</f>
        <v>1</v>
      </c>
      <c r="J239" s="8" t="e">
        <f>COUNTIFS(Sta!$B:$B,$A239,Sta!$F:$F,"&gt;1.5")/$C239</f>
        <v>#DIV/0!</v>
      </c>
      <c r="K239" s="11">
        <f>(COUNTIFS(Sta!$A:$A,$A239,Sta!$F:$F,"&gt;2.5") + COUNTIFS(Sta!$B:$B,$A239,Sta!$F:$F,"&gt;2.5"))/$D239</f>
        <v>0</v>
      </c>
      <c r="L239" s="8">
        <f>COUNTIFS(Sta!$A:$A,$A239,Sta!$F:$F,"&gt;2.5")/$B239</f>
        <v>0</v>
      </c>
      <c r="M239" s="8" t="e">
        <f>COUNTIFS(Sta!$B:$B,$A239,Sta!$F:$F,"&gt;2.5")/$C239</f>
        <v>#DIV/0!</v>
      </c>
      <c r="N239" s="11">
        <f>(COUNTIFS(Sta!$A:$A,$A239,Sta!$F:$F,"&gt;3.5") + COUNTIFS(Sta!$B:$B,$A239,Sta!$F:$F,"&gt;3.5"))/$D239</f>
        <v>0</v>
      </c>
      <c r="O239" s="8">
        <f>COUNTIFS(Sta!$A:$A,$A239,Sta!$F:$F,"&gt;3.5")/$B239</f>
        <v>0</v>
      </c>
      <c r="P239" s="8" t="e">
        <f>COUNTIFS(Sta!$B:$B,$A239,Sta!$F:$F,"&gt;3.5")/$C239</f>
        <v>#DIV/0!</v>
      </c>
      <c r="Q239" s="11">
        <f>(COUNTIFS(Sta!$A:$A,$A239,Sta!$D:$D,"&gt;0.5")  + COUNTIFS(Sta!$B:$B,$A239,Sta!$E:$E,"&gt;0.5"))/$D239</f>
        <v>1</v>
      </c>
      <c r="R239" s="8">
        <f>COUNTIFS(Sta!$A:$A,$A239,Sta!$D:$D,"&gt;0.5")/$B239</f>
        <v>1</v>
      </c>
      <c r="S239" s="8" t="e">
        <f>COUNTIFS(Sta!$B:$B,$A239,Sta!$E:$E,"&gt;0.5")/$C239</f>
        <v>#DIV/0!</v>
      </c>
      <c r="T239" s="11">
        <f>(COUNTIFS(Sta!$A:$A,$A239,Sta!$D:$D,"&gt;1.5")  + COUNTIFS(Sta!$B:$B,$A239,Sta!$E:$E,"&gt;1.5"))/$D239</f>
        <v>0</v>
      </c>
      <c r="U239" s="8">
        <f>COUNTIFS(Sta!$A:$A,$A239,Sta!$D:$D,"&gt;1.5")/$B239</f>
        <v>0</v>
      </c>
      <c r="V239" s="8" t="e">
        <f>COUNTIFS(Sta!$B:$B,$A239,Sta!$E:$E,"&gt;1.5")/$C239</f>
        <v>#DIV/0!</v>
      </c>
      <c r="W239" s="11">
        <f>(COUNTIFS(Sta!$A:$A,$A239,Sta!$E:E,"&gt;0.5") +COUNTIFS(Sta!$B:$B,$A239,Sta!$D:$D,"&gt;0.5"))/$D239</f>
        <v>1</v>
      </c>
      <c r="X239" s="8">
        <f>COUNTIFS(Sta!$A:$A,$A239,Sta!$E:$E,"&gt;0.5")/$B239</f>
        <v>1</v>
      </c>
      <c r="Y239" s="8" t="e">
        <f>COUNTIFS(Sta!$B:$B,$A239,Sta!$D:$D,"&gt;0.5")/$C239</f>
        <v>#DIV/0!</v>
      </c>
      <c r="Z239" s="11">
        <f>(COUNTIFS(Sta!$A:$A,$A239,Sta!$E:$E,"&gt;1.5")  + COUNTIFS(Sta!$B:$B,$A239,Sta!$D:$D,"&gt;1.5"))/$D239</f>
        <v>0</v>
      </c>
      <c r="AA239" s="8">
        <f>COUNTIFS(Sta!$A:$A,$A239,Sta!$E:$E,"&gt;1.5")/$B239</f>
        <v>0</v>
      </c>
      <c r="AB239" s="8" t="e">
        <f>COUNTIFS(Sta!$B:$B,$A239,Sta!$D:$D,"&gt;1.5")/$C239</f>
        <v>#DIV/0!</v>
      </c>
      <c r="AC239" s="11">
        <f>(COUNTIFS(Sta!$A:A,$A239,Sta!$G:$G,"y") + COUNTIFS(Sta!$B:B,$A239,Sta!$G:$G,"y"))/$D239</f>
        <v>1</v>
      </c>
      <c r="AD239" s="8">
        <f>COUNTIFS(Sta!$A:A,$A239,Sta!$G:$G,"y")/$B239</f>
        <v>1</v>
      </c>
      <c r="AE239" s="16" t="e">
        <f>COUNTIFS(Sta!$B:B,$A239,Sta!$G:$G,"y")/$C239</f>
        <v>#DIV/0!</v>
      </c>
    </row>
    <row r="240" spans="1:31" x14ac:dyDescent="0.3">
      <c r="A240" t="s">
        <v>647</v>
      </c>
      <c r="B240" s="9">
        <f>COUNTIF(Sta!A:A,A240)</f>
        <v>9</v>
      </c>
      <c r="C240" s="4">
        <f>COUNTIF(Sta!B:B,A240)</f>
        <v>9</v>
      </c>
      <c r="D240" s="4">
        <f t="shared" si="8"/>
        <v>18</v>
      </c>
      <c r="E240" s="11">
        <f>(COUNTIFS(Sta!$A:$A,$A240,Sta!$F:$F,"&gt;0.5") + COUNTIFS(Sta!$B:$B,$A240,Sta!$F:$F,"&gt;0.5"))/$D240</f>
        <v>1</v>
      </c>
      <c r="F240" s="8">
        <f>COUNTIFS(Sta!$A:$A,$A240,Sta!$F:$F,"&gt;0.5")/$B240</f>
        <v>1</v>
      </c>
      <c r="G240" s="8">
        <f>COUNTIFS(Sta!$B:$B,$A240,Sta!$F:$F,"&gt;0.5")/$C240</f>
        <v>1</v>
      </c>
      <c r="H240" s="11">
        <f>(COUNTIFS(Sta!$A:$A,$A240,Sta!$F:$F,"&gt;1.5") + COUNTIFS(Sta!$B:$B,$A240,Sta!$F:$F,"&gt;1.5"))/$D240</f>
        <v>0.77777777777777779</v>
      </c>
      <c r="I240" s="8">
        <f>COUNTIFS(Sta!$A:$A,$A240,Sta!$F:$F,"&gt;1.5")/$B240</f>
        <v>0.77777777777777779</v>
      </c>
      <c r="J240" s="8">
        <f>COUNTIFS(Sta!$B:$B,$A240,Sta!$F:$F,"&gt;1.5")/$C240</f>
        <v>0.77777777777777779</v>
      </c>
      <c r="K240" s="11">
        <f>(COUNTIFS(Sta!$A:$A,$A240,Sta!$F:$F,"&gt;2.5") + COUNTIFS(Sta!$B:$B,$A240,Sta!$F:$F,"&gt;2.5"))/$D240</f>
        <v>0.3888888888888889</v>
      </c>
      <c r="L240" s="8">
        <f>COUNTIFS(Sta!$A:$A,$A240,Sta!$F:$F,"&gt;2.5")/$B240</f>
        <v>0.44444444444444442</v>
      </c>
      <c r="M240" s="8">
        <f>COUNTIFS(Sta!$B:$B,$A240,Sta!$F:$F,"&gt;2.5")/$C240</f>
        <v>0.33333333333333331</v>
      </c>
      <c r="N240" s="11">
        <f>(COUNTIFS(Sta!$A:$A,$A240,Sta!$F:$F,"&gt;3.5") + COUNTIFS(Sta!$B:$B,$A240,Sta!$F:$F,"&gt;3.5"))/$D240</f>
        <v>0.22222222222222221</v>
      </c>
      <c r="O240" s="8">
        <f>COUNTIFS(Sta!$A:$A,$A240,Sta!$F:$F,"&gt;3.5")/$B240</f>
        <v>0.33333333333333331</v>
      </c>
      <c r="P240" s="8">
        <f>COUNTIFS(Sta!$B:$B,$A240,Sta!$F:$F,"&gt;3.5")/$C240</f>
        <v>0.1111111111111111</v>
      </c>
      <c r="Q240" s="11">
        <f>(COUNTIFS(Sta!$A:$A,$A240,Sta!$D:$D,"&gt;0.5")  + COUNTIFS(Sta!$B:$B,$A240,Sta!$E:$E,"&gt;0.5"))/$D240</f>
        <v>0.77777777777777779</v>
      </c>
      <c r="R240" s="8">
        <f>COUNTIFS(Sta!$A:$A,$A240,Sta!$D:$D,"&gt;0.5")/$B240</f>
        <v>0.88888888888888884</v>
      </c>
      <c r="S240" s="8">
        <f>COUNTIFS(Sta!$B:$B,$A240,Sta!$E:$E,"&gt;0.5")/$C240</f>
        <v>0.66666666666666663</v>
      </c>
      <c r="T240" s="11">
        <f>(COUNTIFS(Sta!$A:$A,$A240,Sta!$D:$D,"&gt;1.5")  + COUNTIFS(Sta!$B:$B,$A240,Sta!$E:$E,"&gt;1.5"))/$D240</f>
        <v>0.1111111111111111</v>
      </c>
      <c r="U240" s="8">
        <f>COUNTIFS(Sta!$A:$A,$A240,Sta!$D:$D,"&gt;1.5")/$B240</f>
        <v>0.22222222222222221</v>
      </c>
      <c r="V240" s="8">
        <f>COUNTIFS(Sta!$B:$B,$A240,Sta!$E:$E,"&gt;1.5")/$C240</f>
        <v>0</v>
      </c>
      <c r="W240" s="11">
        <f>(COUNTIFS(Sta!$A:$A,$A240,Sta!$E:E,"&gt;0.5") +COUNTIFS(Sta!$B:$B,$A240,Sta!$D:$D,"&gt;0.5"))/$D240</f>
        <v>0.88888888888888884</v>
      </c>
      <c r="X240" s="8">
        <f>COUNTIFS(Sta!$A:$A,$A240,Sta!$E:$E,"&gt;0.5")/$B240</f>
        <v>0.88888888888888884</v>
      </c>
      <c r="Y240" s="8">
        <f>COUNTIFS(Sta!$B:$B,$A240,Sta!$D:$D,"&gt;0.5")/$C240</f>
        <v>0.88888888888888884</v>
      </c>
      <c r="Z240" s="11">
        <f>(COUNTIFS(Sta!$A:$A,$A240,Sta!$E:$E,"&gt;1.5")  + COUNTIFS(Sta!$B:$B,$A240,Sta!$D:$D,"&gt;1.5"))/$D240</f>
        <v>0.33333333333333331</v>
      </c>
      <c r="AA240" s="8">
        <f>COUNTIFS(Sta!$A:$A,$A240,Sta!$E:$E,"&gt;1.5")/$B240</f>
        <v>0.22222222222222221</v>
      </c>
      <c r="AB240" s="8">
        <f>COUNTIFS(Sta!$B:$B,$A240,Sta!$D:$D,"&gt;1.5")/$C240</f>
        <v>0.44444444444444442</v>
      </c>
      <c r="AC240" s="11">
        <f>(COUNTIFS(Sta!$A:A,$A240,Sta!$G:$G,"y") + COUNTIFS(Sta!$B:B,$A240,Sta!$G:$G,"y"))/$D240</f>
        <v>0.66666666666666663</v>
      </c>
      <c r="AD240" s="8">
        <f>COUNTIFS(Sta!$A:A,$A240,Sta!$G:$G,"y")/$B240</f>
        <v>0.77777777777777779</v>
      </c>
      <c r="AE240" s="16">
        <f>COUNTIFS(Sta!$B:B,$A240,Sta!$G:$G,"y")/$C240</f>
        <v>0.55555555555555558</v>
      </c>
    </row>
    <row r="241" spans="1:31" x14ac:dyDescent="0.3">
      <c r="A241" t="s">
        <v>510</v>
      </c>
      <c r="B241" s="9">
        <f>COUNTIF(Sta!A:A,A241)</f>
        <v>11</v>
      </c>
      <c r="C241" s="4">
        <f>COUNTIF(Sta!B:B,A241)</f>
        <v>11</v>
      </c>
      <c r="D241" s="4">
        <f t="shared" si="8"/>
        <v>22</v>
      </c>
      <c r="E241" s="11">
        <f>(COUNTIFS(Sta!$A:$A,$A241,Sta!$F:$F,"&gt;0.5") + COUNTIFS(Sta!$B:$B,$A241,Sta!$F:$F,"&gt;0.5"))/$D241</f>
        <v>0.86363636363636365</v>
      </c>
      <c r="F241" s="8">
        <f>COUNTIFS(Sta!$A:$A,$A241,Sta!$F:$F,"&gt;0.5")/$B241</f>
        <v>0.90909090909090906</v>
      </c>
      <c r="G241" s="8">
        <f>COUNTIFS(Sta!$B:$B,$A241,Sta!$F:$F,"&gt;0.5")/$C241</f>
        <v>0.81818181818181823</v>
      </c>
      <c r="H241" s="11">
        <f>(COUNTIFS(Sta!$A:$A,$A241,Sta!$F:$F,"&gt;1.5") + COUNTIFS(Sta!$B:$B,$A241,Sta!$F:$F,"&gt;1.5"))/$D241</f>
        <v>0.72727272727272729</v>
      </c>
      <c r="I241" s="8">
        <f>COUNTIFS(Sta!$A:$A,$A241,Sta!$F:$F,"&gt;1.5")/$B241</f>
        <v>0.63636363636363635</v>
      </c>
      <c r="J241" s="8">
        <f>COUNTIFS(Sta!$B:$B,$A241,Sta!$F:$F,"&gt;1.5")/$C241</f>
        <v>0.81818181818181823</v>
      </c>
      <c r="K241" s="11">
        <f>(COUNTIFS(Sta!$A:$A,$A241,Sta!$F:$F,"&gt;2.5") + COUNTIFS(Sta!$B:$B,$A241,Sta!$F:$F,"&gt;2.5"))/$D241</f>
        <v>0.54545454545454541</v>
      </c>
      <c r="L241" s="8">
        <f>COUNTIFS(Sta!$A:$A,$A241,Sta!$F:$F,"&gt;2.5")/$B241</f>
        <v>0.54545454545454541</v>
      </c>
      <c r="M241" s="8">
        <f>COUNTIFS(Sta!$B:$B,$A241,Sta!$F:$F,"&gt;2.5")/$C241</f>
        <v>0.54545454545454541</v>
      </c>
      <c r="N241" s="11">
        <f>(COUNTIFS(Sta!$A:$A,$A241,Sta!$F:$F,"&gt;3.5") + COUNTIFS(Sta!$B:$B,$A241,Sta!$F:$F,"&gt;3.5"))/$D241</f>
        <v>0.31818181818181818</v>
      </c>
      <c r="O241" s="8">
        <f>COUNTIFS(Sta!$A:$A,$A241,Sta!$F:$F,"&gt;3.5")/$B241</f>
        <v>0.27272727272727271</v>
      </c>
      <c r="P241" s="8">
        <f>COUNTIFS(Sta!$B:$B,$A241,Sta!$F:$F,"&gt;3.5")/$C241</f>
        <v>0.36363636363636365</v>
      </c>
      <c r="Q241" s="11">
        <f>(COUNTIFS(Sta!$A:$A,$A241,Sta!$D:$D,"&gt;0.5")  + COUNTIFS(Sta!$B:$B,$A241,Sta!$E:$E,"&gt;0.5"))/$D241</f>
        <v>0.72727272727272729</v>
      </c>
      <c r="R241" s="8">
        <f>COUNTIFS(Sta!$A:$A,$A241,Sta!$D:$D,"&gt;0.5")/$B241</f>
        <v>0.81818181818181823</v>
      </c>
      <c r="S241" s="8">
        <f>COUNTIFS(Sta!$B:$B,$A241,Sta!$E:$E,"&gt;0.5")/$C241</f>
        <v>0.63636363636363635</v>
      </c>
      <c r="T241" s="11">
        <f>(COUNTIFS(Sta!$A:$A,$A241,Sta!$D:$D,"&gt;1.5")  + COUNTIFS(Sta!$B:$B,$A241,Sta!$E:$E,"&gt;1.5"))/$D241</f>
        <v>0.40909090909090912</v>
      </c>
      <c r="U241" s="8">
        <f>COUNTIFS(Sta!$A:$A,$A241,Sta!$D:$D,"&gt;1.5")/$B241</f>
        <v>0.45454545454545453</v>
      </c>
      <c r="V241" s="8">
        <f>COUNTIFS(Sta!$B:$B,$A241,Sta!$E:$E,"&gt;1.5")/$C241</f>
        <v>0.36363636363636365</v>
      </c>
      <c r="W241" s="11">
        <f>(COUNTIFS(Sta!$A:$A,$A241,Sta!$E:E,"&gt;0.5") +COUNTIFS(Sta!$B:$B,$A241,Sta!$D:$D,"&gt;0.5"))/$D241</f>
        <v>0.77272727272727271</v>
      </c>
      <c r="X241" s="8">
        <f>COUNTIFS(Sta!$A:$A,$A241,Sta!$E:$E,"&gt;0.5")/$B241</f>
        <v>0.72727272727272729</v>
      </c>
      <c r="Y241" s="8">
        <f>COUNTIFS(Sta!$B:$B,$A241,Sta!$D:$D,"&gt;0.5")/$C241</f>
        <v>0.81818181818181823</v>
      </c>
      <c r="Z241" s="11">
        <f>(COUNTIFS(Sta!$A:$A,$A241,Sta!$E:$E,"&gt;1.5")  + COUNTIFS(Sta!$B:$B,$A241,Sta!$D:$D,"&gt;1.5"))/$D241</f>
        <v>0.5</v>
      </c>
      <c r="AA241" s="8">
        <f>COUNTIFS(Sta!$A:$A,$A241,Sta!$E:$E,"&gt;1.5")/$B241</f>
        <v>0.36363636363636365</v>
      </c>
      <c r="AB241" s="8">
        <f>COUNTIFS(Sta!$B:$B,$A241,Sta!$D:$D,"&gt;1.5")/$C241</f>
        <v>0.63636363636363635</v>
      </c>
      <c r="AC241" s="11">
        <f>(COUNTIFS(Sta!$A:A,$A241,Sta!$G:$G,"y") + COUNTIFS(Sta!$B:B,$A241,Sta!$G:$G,"y"))/$D241</f>
        <v>0.63636363636363635</v>
      </c>
      <c r="AD241" s="8">
        <f>COUNTIFS(Sta!$A:A,$A241,Sta!$G:$G,"y")/$B241</f>
        <v>0.63636363636363635</v>
      </c>
      <c r="AE241" s="16">
        <f>COUNTIFS(Sta!$B:B,$A241,Sta!$G:$G,"y")/$C241</f>
        <v>0.63636363636363635</v>
      </c>
    </row>
    <row r="242" spans="1:31" x14ac:dyDescent="0.3">
      <c r="A242" t="s">
        <v>157</v>
      </c>
      <c r="B242" s="9">
        <f>COUNTIF(Sta!A:A,A242)</f>
        <v>1</v>
      </c>
      <c r="C242" s="4">
        <f>COUNTIF(Sta!B:B,A242)</f>
        <v>0</v>
      </c>
      <c r="D242" s="4">
        <f t="shared" si="8"/>
        <v>1</v>
      </c>
      <c r="E242" s="11">
        <f>(COUNTIFS(Sta!$A:$A,$A242,Sta!$F:$F,"&gt;0.5") + COUNTIFS(Sta!$B:$B,$A242,Sta!$F:$F,"&gt;0.5"))/$D242</f>
        <v>1</v>
      </c>
      <c r="F242" s="8">
        <f>COUNTIFS(Sta!$A:$A,$A242,Sta!$F:$F,"&gt;0.5")/$B242</f>
        <v>1</v>
      </c>
      <c r="G242" s="8" t="e">
        <f>COUNTIFS(Sta!$B:$B,$A242,Sta!$F:$F,"&gt;0.5")/$C242</f>
        <v>#DIV/0!</v>
      </c>
      <c r="H242" s="11">
        <f>(COUNTIFS(Sta!$A:$A,$A242,Sta!$F:$F,"&gt;1.5") + COUNTIFS(Sta!$B:$B,$A242,Sta!$F:$F,"&gt;1.5"))/$D242</f>
        <v>1</v>
      </c>
      <c r="I242" s="8">
        <f>COUNTIFS(Sta!$A:$A,$A242,Sta!$F:$F,"&gt;1.5")/$B242</f>
        <v>1</v>
      </c>
      <c r="J242" s="8" t="e">
        <f>COUNTIFS(Sta!$B:$B,$A242,Sta!$F:$F,"&gt;1.5")/$C242</f>
        <v>#DIV/0!</v>
      </c>
      <c r="K242" s="11">
        <f>(COUNTIFS(Sta!$A:$A,$A242,Sta!$F:$F,"&gt;2.5") + COUNTIFS(Sta!$B:$B,$A242,Sta!$F:$F,"&gt;2.5"))/$D242</f>
        <v>1</v>
      </c>
      <c r="L242" s="8">
        <f>COUNTIFS(Sta!$A:$A,$A242,Sta!$F:$F,"&gt;2.5")/$B242</f>
        <v>1</v>
      </c>
      <c r="M242" s="8" t="e">
        <f>COUNTIFS(Sta!$B:$B,$A242,Sta!$F:$F,"&gt;2.5")/$C242</f>
        <v>#DIV/0!</v>
      </c>
      <c r="N242" s="11">
        <f>(COUNTIFS(Sta!$A:$A,$A242,Sta!$F:$F,"&gt;3.5") + COUNTIFS(Sta!$B:$B,$A242,Sta!$F:$F,"&gt;3.5"))/$D242</f>
        <v>1</v>
      </c>
      <c r="O242" s="8">
        <f>COUNTIFS(Sta!$A:$A,$A242,Sta!$F:$F,"&gt;3.5")/$B242</f>
        <v>1</v>
      </c>
      <c r="P242" s="8" t="e">
        <f>COUNTIFS(Sta!$B:$B,$A242,Sta!$F:$F,"&gt;3.5")/$C242</f>
        <v>#DIV/0!</v>
      </c>
      <c r="Q242" s="11">
        <f>(COUNTIFS(Sta!$A:$A,$A242,Sta!$D:$D,"&gt;0.5")  + COUNTIFS(Sta!$B:$B,$A242,Sta!$E:$E,"&gt;0.5"))/$D242</f>
        <v>0</v>
      </c>
      <c r="R242" s="8">
        <f>COUNTIFS(Sta!$A:$A,$A242,Sta!$D:$D,"&gt;0.5")/$B242</f>
        <v>0</v>
      </c>
      <c r="S242" s="8" t="e">
        <f>COUNTIFS(Sta!$B:$B,$A242,Sta!$E:$E,"&gt;0.5")/$C242</f>
        <v>#DIV/0!</v>
      </c>
      <c r="T242" s="11">
        <f>(COUNTIFS(Sta!$A:$A,$A242,Sta!$D:$D,"&gt;1.5")  + COUNTIFS(Sta!$B:$B,$A242,Sta!$E:$E,"&gt;1.5"))/$D242</f>
        <v>0</v>
      </c>
      <c r="U242" s="8">
        <f>COUNTIFS(Sta!$A:$A,$A242,Sta!$D:$D,"&gt;1.5")/$B242</f>
        <v>0</v>
      </c>
      <c r="V242" s="8" t="e">
        <f>COUNTIFS(Sta!$B:$B,$A242,Sta!$E:$E,"&gt;1.5")/$C242</f>
        <v>#DIV/0!</v>
      </c>
      <c r="W242" s="11">
        <f>(COUNTIFS(Sta!$A:$A,$A242,Sta!$E:E,"&gt;0.5") +COUNTIFS(Sta!$B:$B,$A242,Sta!$D:$D,"&gt;0.5"))/$D242</f>
        <v>1</v>
      </c>
      <c r="X242" s="8">
        <f>COUNTIFS(Sta!$A:$A,$A242,Sta!$E:$E,"&gt;0.5")/$B242</f>
        <v>1</v>
      </c>
      <c r="Y242" s="8" t="e">
        <f>COUNTIFS(Sta!$B:$B,$A242,Sta!$D:$D,"&gt;0.5")/$C242</f>
        <v>#DIV/0!</v>
      </c>
      <c r="Z242" s="11">
        <f>(COUNTIFS(Sta!$A:$A,$A242,Sta!$E:$E,"&gt;1.5")  + COUNTIFS(Sta!$B:$B,$A242,Sta!$D:$D,"&gt;1.5"))/$D242</f>
        <v>1</v>
      </c>
      <c r="AA242" s="8">
        <f>COUNTIFS(Sta!$A:$A,$A242,Sta!$E:$E,"&gt;1.5")/$B242</f>
        <v>1</v>
      </c>
      <c r="AB242" s="8" t="e">
        <f>COUNTIFS(Sta!$B:$B,$A242,Sta!$D:$D,"&gt;1.5")/$C242</f>
        <v>#DIV/0!</v>
      </c>
      <c r="AC242" s="11">
        <f>(COUNTIFS(Sta!$A:A,$A242,Sta!$G:$G,"y") + COUNTIFS(Sta!$B:B,$A242,Sta!$G:$G,"y"))/$D242</f>
        <v>0</v>
      </c>
      <c r="AD242" s="8">
        <f>COUNTIFS(Sta!$A:A,$A242,Sta!$G:$G,"y")/$B242</f>
        <v>0</v>
      </c>
      <c r="AE242" s="16" t="e">
        <f>COUNTIFS(Sta!$B:B,$A242,Sta!$G:$G,"y")/$C242</f>
        <v>#DIV/0!</v>
      </c>
    </row>
    <row r="243" spans="1:31" x14ac:dyDescent="0.3">
      <c r="A243" t="s">
        <v>247</v>
      </c>
      <c r="B243" s="9">
        <f>COUNTIF(Sta!A:A,A243)</f>
        <v>0</v>
      </c>
      <c r="C243" s="4">
        <f>COUNTIF(Sta!B:B,A243)</f>
        <v>0</v>
      </c>
      <c r="D243" s="4">
        <f t="shared" si="8"/>
        <v>0</v>
      </c>
      <c r="E243" s="11" t="e">
        <f>(COUNTIFS(Sta!$A:$A,$A243,Sta!$F:$F,"&gt;0.5") + COUNTIFS(Sta!$B:$B,$A243,Sta!$F:$F,"&gt;0.5"))/$D243</f>
        <v>#DIV/0!</v>
      </c>
      <c r="F243" s="8" t="e">
        <f>COUNTIFS(Sta!$A:$A,$A243,Sta!$F:$F,"&gt;0.5")/$B243</f>
        <v>#DIV/0!</v>
      </c>
      <c r="G243" s="8" t="e">
        <f>COUNTIFS(Sta!$B:$B,$A243,Sta!$F:$F,"&gt;0.5")/$C243</f>
        <v>#DIV/0!</v>
      </c>
      <c r="H243" s="11" t="e">
        <f>(COUNTIFS(Sta!$A:$A,$A243,Sta!$F:$F,"&gt;1.5") + COUNTIFS(Sta!$B:$B,$A243,Sta!$F:$F,"&gt;1.5"))/$D243</f>
        <v>#DIV/0!</v>
      </c>
      <c r="I243" s="8" t="e">
        <f>COUNTIFS(Sta!$A:$A,$A243,Sta!$F:$F,"&gt;1.5")/$B243</f>
        <v>#DIV/0!</v>
      </c>
      <c r="J243" s="8" t="e">
        <f>COUNTIFS(Sta!$B:$B,$A243,Sta!$F:$F,"&gt;1.5")/$C243</f>
        <v>#DIV/0!</v>
      </c>
      <c r="K243" s="11" t="e">
        <f>(COUNTIFS(Sta!$A:$A,$A243,Sta!$F:$F,"&gt;2.5") + COUNTIFS(Sta!$B:$B,$A243,Sta!$F:$F,"&gt;2.5"))/$D243</f>
        <v>#DIV/0!</v>
      </c>
      <c r="L243" s="8" t="e">
        <f>COUNTIFS(Sta!$A:$A,$A243,Sta!$F:$F,"&gt;2.5")/$B243</f>
        <v>#DIV/0!</v>
      </c>
      <c r="M243" s="8" t="e">
        <f>COUNTIFS(Sta!$B:$B,$A243,Sta!$F:$F,"&gt;2.5")/$C243</f>
        <v>#DIV/0!</v>
      </c>
      <c r="N243" s="11" t="e">
        <f>(COUNTIFS(Sta!$A:$A,$A243,Sta!$F:$F,"&gt;3.5") + COUNTIFS(Sta!$B:$B,$A243,Sta!$F:$F,"&gt;3.5"))/$D243</f>
        <v>#DIV/0!</v>
      </c>
      <c r="O243" s="8" t="e">
        <f>COUNTIFS(Sta!$A:$A,$A243,Sta!$F:$F,"&gt;3.5")/$B243</f>
        <v>#DIV/0!</v>
      </c>
      <c r="P243" s="8" t="e">
        <f>COUNTIFS(Sta!$B:$B,$A243,Sta!$F:$F,"&gt;3.5")/$C243</f>
        <v>#DIV/0!</v>
      </c>
      <c r="Q243" s="11" t="e">
        <f>(COUNTIFS(Sta!$A:$A,$A243,Sta!$D:$D,"&gt;0.5")  + COUNTIFS(Sta!$B:$B,$A243,Sta!$E:$E,"&gt;0.5"))/$D243</f>
        <v>#DIV/0!</v>
      </c>
      <c r="R243" s="8" t="e">
        <f>COUNTIFS(Sta!$A:$A,$A243,Sta!$D:$D,"&gt;0.5")/$B243</f>
        <v>#DIV/0!</v>
      </c>
      <c r="S243" s="8" t="e">
        <f>COUNTIFS(Sta!$B:$B,$A243,Sta!$E:$E,"&gt;0.5")/$C243</f>
        <v>#DIV/0!</v>
      </c>
      <c r="T243" s="11" t="e">
        <f>(COUNTIFS(Sta!$A:$A,$A243,Sta!$D:$D,"&gt;1.5")  + COUNTIFS(Sta!$B:$B,$A243,Sta!$E:$E,"&gt;1.5"))/$D243</f>
        <v>#DIV/0!</v>
      </c>
      <c r="U243" s="8" t="e">
        <f>COUNTIFS(Sta!$A:$A,$A243,Sta!$D:$D,"&gt;1.5")/$B243</f>
        <v>#DIV/0!</v>
      </c>
      <c r="V243" s="8" t="e">
        <f>COUNTIFS(Sta!$B:$B,$A243,Sta!$E:$E,"&gt;1.5")/$C243</f>
        <v>#DIV/0!</v>
      </c>
      <c r="W243" s="11" t="e">
        <f>(COUNTIFS(Sta!$A:$A,$A243,Sta!$E:E,"&gt;0.5") +COUNTIFS(Sta!$B:$B,$A243,Sta!$D:$D,"&gt;0.5"))/$D243</f>
        <v>#DIV/0!</v>
      </c>
      <c r="X243" s="8" t="e">
        <f>COUNTIFS(Sta!$A:$A,$A243,Sta!$E:$E,"&gt;0.5")/$B243</f>
        <v>#DIV/0!</v>
      </c>
      <c r="Y243" s="8" t="e">
        <f>COUNTIFS(Sta!$B:$B,$A243,Sta!$D:$D,"&gt;0.5")/$C243</f>
        <v>#DIV/0!</v>
      </c>
      <c r="Z243" s="11" t="e">
        <f>(COUNTIFS(Sta!$A:$A,$A243,Sta!$E:$E,"&gt;1.5")  + COUNTIFS(Sta!$B:$B,$A243,Sta!$D:$D,"&gt;1.5"))/$D243</f>
        <v>#DIV/0!</v>
      </c>
      <c r="AA243" s="8" t="e">
        <f>COUNTIFS(Sta!$A:$A,$A243,Sta!$E:$E,"&gt;1.5")/$B243</f>
        <v>#DIV/0!</v>
      </c>
      <c r="AB243" s="8" t="e">
        <f>COUNTIFS(Sta!$B:$B,$A243,Sta!$D:$D,"&gt;1.5")/$C243</f>
        <v>#DIV/0!</v>
      </c>
      <c r="AC243" s="11" t="e">
        <f>(COUNTIFS(Sta!$A:A,$A243,Sta!$G:$G,"y") + COUNTIFS(Sta!$B:B,$A243,Sta!$G:$G,"y"))/$D243</f>
        <v>#DIV/0!</v>
      </c>
      <c r="AD243" s="8" t="e">
        <f>COUNTIFS(Sta!$A:A,$A243,Sta!$G:$G,"y")/$B243</f>
        <v>#DIV/0!</v>
      </c>
      <c r="AE243" s="16" t="e">
        <f>COUNTIFS(Sta!$B:B,$A243,Sta!$G:$G,"y")/$C243</f>
        <v>#DIV/0!</v>
      </c>
    </row>
    <row r="244" spans="1:31" x14ac:dyDescent="0.3">
      <c r="A244" t="s">
        <v>417</v>
      </c>
      <c r="B244" s="9">
        <f>COUNTIF(Sta!A:A,A244)</f>
        <v>1</v>
      </c>
      <c r="C244" s="4">
        <f>COUNTIF(Sta!B:B,A244)</f>
        <v>0</v>
      </c>
      <c r="D244" s="4">
        <f t="shared" si="8"/>
        <v>1</v>
      </c>
      <c r="E244" s="11">
        <f>(COUNTIFS(Sta!$A:$A,$A244,Sta!$F:$F,"&gt;0.5") + COUNTIFS(Sta!$B:$B,$A244,Sta!$F:$F,"&gt;0.5"))/$D244</f>
        <v>1</v>
      </c>
      <c r="F244" s="8">
        <f>COUNTIFS(Sta!$A:$A,$A244,Sta!$F:$F,"&gt;0.5")/$B244</f>
        <v>1</v>
      </c>
      <c r="G244" s="8" t="e">
        <f>COUNTIFS(Sta!$B:$B,$A244,Sta!$F:$F,"&gt;0.5")/$C244</f>
        <v>#DIV/0!</v>
      </c>
      <c r="H244" s="11">
        <f>(COUNTIFS(Sta!$A:$A,$A244,Sta!$F:$F,"&gt;1.5") + COUNTIFS(Sta!$B:$B,$A244,Sta!$F:$F,"&gt;1.5"))/$D244</f>
        <v>0</v>
      </c>
      <c r="I244" s="8">
        <f>COUNTIFS(Sta!$A:$A,$A244,Sta!$F:$F,"&gt;1.5")/$B244</f>
        <v>0</v>
      </c>
      <c r="J244" s="8" t="e">
        <f>COUNTIFS(Sta!$B:$B,$A244,Sta!$F:$F,"&gt;1.5")/$C244</f>
        <v>#DIV/0!</v>
      </c>
      <c r="K244" s="11">
        <f>(COUNTIFS(Sta!$A:$A,$A244,Sta!$F:$F,"&gt;2.5") + COUNTIFS(Sta!$B:$B,$A244,Sta!$F:$F,"&gt;2.5"))/$D244</f>
        <v>0</v>
      </c>
      <c r="L244" s="8">
        <f>COUNTIFS(Sta!$A:$A,$A244,Sta!$F:$F,"&gt;2.5")/$B244</f>
        <v>0</v>
      </c>
      <c r="M244" s="8" t="e">
        <f>COUNTIFS(Sta!$B:$B,$A244,Sta!$F:$F,"&gt;2.5")/$C244</f>
        <v>#DIV/0!</v>
      </c>
      <c r="N244" s="11">
        <f>(COUNTIFS(Sta!$A:$A,$A244,Sta!$F:$F,"&gt;3.5") + COUNTIFS(Sta!$B:$B,$A244,Sta!$F:$F,"&gt;3.5"))/$D244</f>
        <v>0</v>
      </c>
      <c r="O244" s="8">
        <f>COUNTIFS(Sta!$A:$A,$A244,Sta!$F:$F,"&gt;3.5")/$B244</f>
        <v>0</v>
      </c>
      <c r="P244" s="8" t="e">
        <f>COUNTIFS(Sta!$B:$B,$A244,Sta!$F:$F,"&gt;3.5")/$C244</f>
        <v>#DIV/0!</v>
      </c>
      <c r="Q244" s="11">
        <f>(COUNTIFS(Sta!$A:$A,$A244,Sta!$D:$D,"&gt;0.5")  + COUNTIFS(Sta!$B:$B,$A244,Sta!$E:$E,"&gt;0.5"))/$D244</f>
        <v>1</v>
      </c>
      <c r="R244" s="8">
        <f>COUNTIFS(Sta!$A:$A,$A244,Sta!$D:$D,"&gt;0.5")/$B244</f>
        <v>1</v>
      </c>
      <c r="S244" s="8" t="e">
        <f>COUNTIFS(Sta!$B:$B,$A244,Sta!$E:$E,"&gt;0.5")/$C244</f>
        <v>#DIV/0!</v>
      </c>
      <c r="T244" s="11">
        <f>(COUNTIFS(Sta!$A:$A,$A244,Sta!$D:$D,"&gt;1.5")  + COUNTIFS(Sta!$B:$B,$A244,Sta!$E:$E,"&gt;1.5"))/$D244</f>
        <v>0</v>
      </c>
      <c r="U244" s="8">
        <f>COUNTIFS(Sta!$A:$A,$A244,Sta!$D:$D,"&gt;1.5")/$B244</f>
        <v>0</v>
      </c>
      <c r="V244" s="8" t="e">
        <f>COUNTIFS(Sta!$B:$B,$A244,Sta!$E:$E,"&gt;1.5")/$C244</f>
        <v>#DIV/0!</v>
      </c>
      <c r="W244" s="11">
        <f>(COUNTIFS(Sta!$A:$A,$A244,Sta!$E:E,"&gt;0.5") +COUNTIFS(Sta!$B:$B,$A244,Sta!$D:$D,"&gt;0.5"))/$D244</f>
        <v>0</v>
      </c>
      <c r="X244" s="8">
        <f>COUNTIFS(Sta!$A:$A,$A244,Sta!$E:$E,"&gt;0.5")/$B244</f>
        <v>0</v>
      </c>
      <c r="Y244" s="8" t="e">
        <f>COUNTIFS(Sta!$B:$B,$A244,Sta!$D:$D,"&gt;0.5")/$C244</f>
        <v>#DIV/0!</v>
      </c>
      <c r="Z244" s="11">
        <f>(COUNTIFS(Sta!$A:$A,$A244,Sta!$E:$E,"&gt;1.5")  + COUNTIFS(Sta!$B:$B,$A244,Sta!$D:$D,"&gt;1.5"))/$D244</f>
        <v>0</v>
      </c>
      <c r="AA244" s="8">
        <f>COUNTIFS(Sta!$A:$A,$A244,Sta!$E:$E,"&gt;1.5")/$B244</f>
        <v>0</v>
      </c>
      <c r="AB244" s="8" t="e">
        <f>COUNTIFS(Sta!$B:$B,$A244,Sta!$D:$D,"&gt;1.5")/$C244</f>
        <v>#DIV/0!</v>
      </c>
      <c r="AC244" s="11">
        <f>(COUNTIFS(Sta!$A:A,$A244,Sta!$G:$G,"y") + COUNTIFS(Sta!$B:B,$A244,Sta!$G:$G,"y"))/$D244</f>
        <v>0</v>
      </c>
      <c r="AD244" s="8">
        <f>COUNTIFS(Sta!$A:A,$A244,Sta!$G:$G,"y")/$B244</f>
        <v>0</v>
      </c>
      <c r="AE244" s="16" t="e">
        <f>COUNTIFS(Sta!$B:B,$A244,Sta!$G:$G,"y")/$C244</f>
        <v>#DIV/0!</v>
      </c>
    </row>
    <row r="245" spans="1:31" x14ac:dyDescent="0.3">
      <c r="A245" t="s">
        <v>678</v>
      </c>
      <c r="B245" s="9">
        <f>COUNTIF(Sta!A:A,A245)</f>
        <v>10</v>
      </c>
      <c r="C245" s="4">
        <f>COUNTIF(Sta!B:B,A245)</f>
        <v>8</v>
      </c>
      <c r="D245" s="4">
        <f t="shared" si="8"/>
        <v>18</v>
      </c>
      <c r="E245" s="11">
        <f>(COUNTIFS(Sta!$A:$A,$A245,Sta!$F:$F,"&gt;0.5") + COUNTIFS(Sta!$B:$B,$A245,Sta!$F:$F,"&gt;0.5"))/$D245</f>
        <v>0.94444444444444442</v>
      </c>
      <c r="F245" s="8">
        <f>COUNTIFS(Sta!$A:$A,$A245,Sta!$F:$F,"&gt;0.5")/$B245</f>
        <v>1</v>
      </c>
      <c r="G245" s="8">
        <f>COUNTIFS(Sta!$B:$B,$A245,Sta!$F:$F,"&gt;0.5")/$C245</f>
        <v>0.875</v>
      </c>
      <c r="H245" s="11">
        <f>(COUNTIFS(Sta!$A:$A,$A245,Sta!$F:$F,"&gt;1.5") + COUNTIFS(Sta!$B:$B,$A245,Sta!$F:$F,"&gt;1.5"))/$D245</f>
        <v>0.66666666666666663</v>
      </c>
      <c r="I245" s="8">
        <f>COUNTIFS(Sta!$A:$A,$A245,Sta!$F:$F,"&gt;1.5")/$B245</f>
        <v>0.7</v>
      </c>
      <c r="J245" s="8">
        <f>COUNTIFS(Sta!$B:$B,$A245,Sta!$F:$F,"&gt;1.5")/$C245</f>
        <v>0.625</v>
      </c>
      <c r="K245" s="11">
        <f>(COUNTIFS(Sta!$A:$A,$A245,Sta!$F:$F,"&gt;2.5") + COUNTIFS(Sta!$B:$B,$A245,Sta!$F:$F,"&gt;2.5"))/$D245</f>
        <v>0.22222222222222221</v>
      </c>
      <c r="L245" s="8">
        <f>COUNTIFS(Sta!$A:$A,$A245,Sta!$F:$F,"&gt;2.5")/$B245</f>
        <v>0.2</v>
      </c>
      <c r="M245" s="8">
        <f>COUNTIFS(Sta!$B:$B,$A245,Sta!$F:$F,"&gt;2.5")/$C245</f>
        <v>0.25</v>
      </c>
      <c r="N245" s="11">
        <f>(COUNTIFS(Sta!$A:$A,$A245,Sta!$F:$F,"&gt;3.5") + COUNTIFS(Sta!$B:$B,$A245,Sta!$F:$F,"&gt;3.5"))/$D245</f>
        <v>0.1111111111111111</v>
      </c>
      <c r="O245" s="8">
        <f>COUNTIFS(Sta!$A:$A,$A245,Sta!$F:$F,"&gt;3.5")/$B245</f>
        <v>0.1</v>
      </c>
      <c r="P245" s="8">
        <f>COUNTIFS(Sta!$B:$B,$A245,Sta!$F:$F,"&gt;3.5")/$C245</f>
        <v>0.125</v>
      </c>
      <c r="Q245" s="11">
        <f>(COUNTIFS(Sta!$A:$A,$A245,Sta!$D:$D,"&gt;0.5")  + COUNTIFS(Sta!$B:$B,$A245,Sta!$E:$E,"&gt;0.5"))/$D245</f>
        <v>0.66666666666666663</v>
      </c>
      <c r="R245" s="8">
        <f>COUNTIFS(Sta!$A:$A,$A245,Sta!$D:$D,"&gt;0.5")/$B245</f>
        <v>0.8</v>
      </c>
      <c r="S245" s="8">
        <f>COUNTIFS(Sta!$B:$B,$A245,Sta!$E:$E,"&gt;0.5")/$C245</f>
        <v>0.5</v>
      </c>
      <c r="T245" s="11">
        <f>(COUNTIFS(Sta!$A:$A,$A245,Sta!$D:$D,"&gt;1.5")  + COUNTIFS(Sta!$B:$B,$A245,Sta!$E:$E,"&gt;1.5"))/$D245</f>
        <v>0.22222222222222221</v>
      </c>
      <c r="U245" s="8">
        <f>COUNTIFS(Sta!$A:$A,$A245,Sta!$D:$D,"&gt;1.5")/$B245</f>
        <v>0.3</v>
      </c>
      <c r="V245" s="8">
        <f>COUNTIFS(Sta!$B:$B,$A245,Sta!$E:$E,"&gt;1.5")/$C245</f>
        <v>0.125</v>
      </c>
      <c r="W245" s="11">
        <f>(COUNTIFS(Sta!$A:$A,$A245,Sta!$E:E,"&gt;0.5") +COUNTIFS(Sta!$B:$B,$A245,Sta!$D:$D,"&gt;0.5"))/$D245</f>
        <v>0.77777777777777779</v>
      </c>
      <c r="X245" s="8">
        <f>COUNTIFS(Sta!$A:$A,$A245,Sta!$E:$E,"&gt;0.5")/$B245</f>
        <v>0.7</v>
      </c>
      <c r="Y245" s="8">
        <f>COUNTIFS(Sta!$B:$B,$A245,Sta!$D:$D,"&gt;0.5")/$C245</f>
        <v>0.875</v>
      </c>
      <c r="Z245" s="11">
        <f>(COUNTIFS(Sta!$A:$A,$A245,Sta!$E:$E,"&gt;1.5")  + COUNTIFS(Sta!$B:$B,$A245,Sta!$D:$D,"&gt;1.5"))/$D245</f>
        <v>0.16666666666666666</v>
      </c>
      <c r="AA245" s="8">
        <f>COUNTIFS(Sta!$A:$A,$A245,Sta!$E:$E,"&gt;1.5")/$B245</f>
        <v>0.2</v>
      </c>
      <c r="AB245" s="8">
        <f>COUNTIFS(Sta!$B:$B,$A245,Sta!$D:$D,"&gt;1.5")/$C245</f>
        <v>0.125</v>
      </c>
      <c r="AC245" s="11">
        <f>(COUNTIFS(Sta!$A:A,$A245,Sta!$G:$G,"y") + COUNTIFS(Sta!$B:B,$A245,Sta!$G:$G,"y"))/$D245</f>
        <v>0.5</v>
      </c>
      <c r="AD245" s="8">
        <f>COUNTIFS(Sta!$A:A,$A245,Sta!$G:$G,"y")/$B245</f>
        <v>0.5</v>
      </c>
      <c r="AE245" s="16">
        <f>COUNTIFS(Sta!$B:B,$A245,Sta!$G:$G,"y")/$C245</f>
        <v>0.5</v>
      </c>
    </row>
    <row r="246" spans="1:31" x14ac:dyDescent="0.3">
      <c r="A246" t="s">
        <v>675</v>
      </c>
      <c r="B246" s="9">
        <f>COUNTIF(Sta!A:A,A246)</f>
        <v>10</v>
      </c>
      <c r="C246" s="4">
        <f>COUNTIF(Sta!B:B,A246)</f>
        <v>9</v>
      </c>
      <c r="D246" s="4">
        <f t="shared" si="8"/>
        <v>19</v>
      </c>
      <c r="E246" s="11">
        <f>(COUNTIFS(Sta!$A:$A,$A246,Sta!$F:$F,"&gt;0.5") + COUNTIFS(Sta!$B:$B,$A246,Sta!$F:$F,"&gt;0.5"))/$D246</f>
        <v>0.84210526315789469</v>
      </c>
      <c r="F246" s="8">
        <f>COUNTIFS(Sta!$A:$A,$A246,Sta!$F:$F,"&gt;0.5")/$B246</f>
        <v>0.9</v>
      </c>
      <c r="G246" s="8">
        <f>COUNTIFS(Sta!$B:$B,$A246,Sta!$F:$F,"&gt;0.5")/$C246</f>
        <v>0.77777777777777779</v>
      </c>
      <c r="H246" s="11">
        <f>(COUNTIFS(Sta!$A:$A,$A246,Sta!$F:$F,"&gt;1.5") + COUNTIFS(Sta!$B:$B,$A246,Sta!$F:$F,"&gt;1.5"))/$D246</f>
        <v>0.73684210526315785</v>
      </c>
      <c r="I246" s="8">
        <f>COUNTIFS(Sta!$A:$A,$A246,Sta!$F:$F,"&gt;1.5")/$B246</f>
        <v>0.8</v>
      </c>
      <c r="J246" s="8">
        <f>COUNTIFS(Sta!$B:$B,$A246,Sta!$F:$F,"&gt;1.5")/$C246</f>
        <v>0.66666666666666663</v>
      </c>
      <c r="K246" s="11">
        <f>(COUNTIFS(Sta!$A:$A,$A246,Sta!$F:$F,"&gt;2.5") + COUNTIFS(Sta!$B:$B,$A246,Sta!$F:$F,"&gt;2.5"))/$D246</f>
        <v>0.36842105263157893</v>
      </c>
      <c r="L246" s="8">
        <f>COUNTIFS(Sta!$A:$A,$A246,Sta!$F:$F,"&gt;2.5")/$B246</f>
        <v>0.5</v>
      </c>
      <c r="M246" s="8">
        <f>COUNTIFS(Sta!$B:$B,$A246,Sta!$F:$F,"&gt;2.5")/$C246</f>
        <v>0.22222222222222221</v>
      </c>
      <c r="N246" s="11">
        <f>(COUNTIFS(Sta!$A:$A,$A246,Sta!$F:$F,"&gt;3.5") + COUNTIFS(Sta!$B:$B,$A246,Sta!$F:$F,"&gt;3.5"))/$D246</f>
        <v>0.21052631578947367</v>
      </c>
      <c r="O246" s="8">
        <f>COUNTIFS(Sta!$A:$A,$A246,Sta!$F:$F,"&gt;3.5")/$B246</f>
        <v>0.3</v>
      </c>
      <c r="P246" s="8">
        <f>COUNTIFS(Sta!$B:$B,$A246,Sta!$F:$F,"&gt;3.5")/$C246</f>
        <v>0.1111111111111111</v>
      </c>
      <c r="Q246" s="11">
        <f>(COUNTIFS(Sta!$A:$A,$A246,Sta!$D:$D,"&gt;0.5")  + COUNTIFS(Sta!$B:$B,$A246,Sta!$E:$E,"&gt;0.5"))/$D246</f>
        <v>0.73684210526315785</v>
      </c>
      <c r="R246" s="8">
        <f>COUNTIFS(Sta!$A:$A,$A246,Sta!$D:$D,"&gt;0.5")/$B246</f>
        <v>0.8</v>
      </c>
      <c r="S246" s="8">
        <f>COUNTIFS(Sta!$B:$B,$A246,Sta!$E:$E,"&gt;0.5")/$C246</f>
        <v>0.66666666666666663</v>
      </c>
      <c r="T246" s="11">
        <f>(COUNTIFS(Sta!$A:$A,$A246,Sta!$D:$D,"&gt;1.5")  + COUNTIFS(Sta!$B:$B,$A246,Sta!$E:$E,"&gt;1.5"))/$D246</f>
        <v>0.36842105263157893</v>
      </c>
      <c r="U246" s="8">
        <f>COUNTIFS(Sta!$A:$A,$A246,Sta!$D:$D,"&gt;1.5")/$B246</f>
        <v>0.5</v>
      </c>
      <c r="V246" s="8">
        <f>COUNTIFS(Sta!$B:$B,$A246,Sta!$E:$E,"&gt;1.5")/$C246</f>
        <v>0.22222222222222221</v>
      </c>
      <c r="W246" s="11">
        <f>(COUNTIFS(Sta!$A:$A,$A246,Sta!$E:E,"&gt;0.5") +COUNTIFS(Sta!$B:$B,$A246,Sta!$D:$D,"&gt;0.5"))/$D246</f>
        <v>0.63157894736842102</v>
      </c>
      <c r="X246" s="8">
        <f>COUNTIFS(Sta!$A:$A,$A246,Sta!$E:$E,"&gt;0.5")/$B246</f>
        <v>0.8</v>
      </c>
      <c r="Y246" s="8">
        <f>COUNTIFS(Sta!$B:$B,$A246,Sta!$D:$D,"&gt;0.5")/$C246</f>
        <v>0.44444444444444442</v>
      </c>
      <c r="Z246" s="11">
        <f>(COUNTIFS(Sta!$A:$A,$A246,Sta!$E:$E,"&gt;1.5")  + COUNTIFS(Sta!$B:$B,$A246,Sta!$D:$D,"&gt;1.5"))/$D246</f>
        <v>0.15789473684210525</v>
      </c>
      <c r="AA246" s="8">
        <f>COUNTIFS(Sta!$A:$A,$A246,Sta!$E:$E,"&gt;1.5")/$B246</f>
        <v>0.1</v>
      </c>
      <c r="AB246" s="8">
        <f>COUNTIFS(Sta!$B:$B,$A246,Sta!$D:$D,"&gt;1.5")/$C246</f>
        <v>0.22222222222222221</v>
      </c>
      <c r="AC246" s="11">
        <f>(COUNTIFS(Sta!$A:A,$A246,Sta!$G:$G,"y") + COUNTIFS(Sta!$B:B,$A246,Sta!$G:$G,"y"))/$D246</f>
        <v>0.52631578947368418</v>
      </c>
      <c r="AD246" s="8">
        <f>COUNTIFS(Sta!$A:A,$A246,Sta!$G:$G,"y")/$B246</f>
        <v>0.7</v>
      </c>
      <c r="AE246" s="16">
        <f>COUNTIFS(Sta!$B:B,$A246,Sta!$G:$G,"y")/$C246</f>
        <v>0.33333333333333331</v>
      </c>
    </row>
    <row r="247" spans="1:31" x14ac:dyDescent="0.3">
      <c r="A247" t="s">
        <v>524</v>
      </c>
      <c r="B247" s="9">
        <f>COUNTIF(Sta!A:A,A247)</f>
        <v>2</v>
      </c>
      <c r="C247" s="4">
        <f>COUNTIF(Sta!B:B,A247)</f>
        <v>2</v>
      </c>
      <c r="D247" s="4">
        <f t="shared" si="8"/>
        <v>4</v>
      </c>
      <c r="E247" s="11">
        <f>(COUNTIFS(Sta!$A:$A,$A247,Sta!$F:$F,"&gt;0.5") + COUNTIFS(Sta!$B:$B,$A247,Sta!$F:$F,"&gt;0.5"))/$D247</f>
        <v>1</v>
      </c>
      <c r="F247" s="8">
        <f>COUNTIFS(Sta!$A:$A,$A247,Sta!$F:$F,"&gt;0.5")/$B247</f>
        <v>1</v>
      </c>
      <c r="G247" s="8">
        <f>COUNTIFS(Sta!$B:$B,$A247,Sta!$F:$F,"&gt;0.5")/$C247</f>
        <v>1</v>
      </c>
      <c r="H247" s="11">
        <f>(COUNTIFS(Sta!$A:$A,$A247,Sta!$F:$F,"&gt;1.5") + COUNTIFS(Sta!$B:$B,$A247,Sta!$F:$F,"&gt;1.5"))/$D247</f>
        <v>1</v>
      </c>
      <c r="I247" s="8">
        <f>COUNTIFS(Sta!$A:$A,$A247,Sta!$F:$F,"&gt;1.5")/$B247</f>
        <v>1</v>
      </c>
      <c r="J247" s="8">
        <f>COUNTIFS(Sta!$B:$B,$A247,Sta!$F:$F,"&gt;1.5")/$C247</f>
        <v>1</v>
      </c>
      <c r="K247" s="11">
        <f>(COUNTIFS(Sta!$A:$A,$A247,Sta!$F:$F,"&gt;2.5") + COUNTIFS(Sta!$B:$B,$A247,Sta!$F:$F,"&gt;2.5"))/$D247</f>
        <v>0.5</v>
      </c>
      <c r="L247" s="8">
        <f>COUNTIFS(Sta!$A:$A,$A247,Sta!$F:$F,"&gt;2.5")/$B247</f>
        <v>0.5</v>
      </c>
      <c r="M247" s="8">
        <f>COUNTIFS(Sta!$B:$B,$A247,Sta!$F:$F,"&gt;2.5")/$C247</f>
        <v>0.5</v>
      </c>
      <c r="N247" s="11">
        <f>(COUNTIFS(Sta!$A:$A,$A247,Sta!$F:$F,"&gt;3.5") + COUNTIFS(Sta!$B:$B,$A247,Sta!$F:$F,"&gt;3.5"))/$D247</f>
        <v>0.5</v>
      </c>
      <c r="O247" s="8">
        <f>COUNTIFS(Sta!$A:$A,$A247,Sta!$F:$F,"&gt;3.5")/$B247</f>
        <v>0.5</v>
      </c>
      <c r="P247" s="8">
        <f>COUNTIFS(Sta!$B:$B,$A247,Sta!$F:$F,"&gt;3.5")/$C247</f>
        <v>0.5</v>
      </c>
      <c r="Q247" s="11">
        <f>(COUNTIFS(Sta!$A:$A,$A247,Sta!$D:$D,"&gt;0.5")  + COUNTIFS(Sta!$B:$B,$A247,Sta!$E:$E,"&gt;0.5"))/$D247</f>
        <v>1</v>
      </c>
      <c r="R247" s="8">
        <f>COUNTIFS(Sta!$A:$A,$A247,Sta!$D:$D,"&gt;0.5")/$B247</f>
        <v>1</v>
      </c>
      <c r="S247" s="8">
        <f>COUNTIFS(Sta!$B:$B,$A247,Sta!$E:$E,"&gt;0.5")/$C247</f>
        <v>1</v>
      </c>
      <c r="T247" s="11">
        <f>(COUNTIFS(Sta!$A:$A,$A247,Sta!$D:$D,"&gt;1.5")  + COUNTIFS(Sta!$B:$B,$A247,Sta!$E:$E,"&gt;1.5"))/$D247</f>
        <v>0.5</v>
      </c>
      <c r="U247" s="8">
        <f>COUNTIFS(Sta!$A:$A,$A247,Sta!$D:$D,"&gt;1.5")/$B247</f>
        <v>0.5</v>
      </c>
      <c r="V247" s="8">
        <f>COUNTIFS(Sta!$B:$B,$A247,Sta!$E:$E,"&gt;1.5")/$C247</f>
        <v>0.5</v>
      </c>
      <c r="W247" s="11">
        <f>(COUNTIFS(Sta!$A:$A,$A247,Sta!$E:E,"&gt;0.5") +COUNTIFS(Sta!$B:$B,$A247,Sta!$D:$D,"&gt;0.5"))/$D247</f>
        <v>1</v>
      </c>
      <c r="X247" s="8">
        <f>COUNTIFS(Sta!$A:$A,$A247,Sta!$E:$E,"&gt;0.5")/$B247</f>
        <v>1</v>
      </c>
      <c r="Y247" s="8">
        <f>COUNTIFS(Sta!$B:$B,$A247,Sta!$D:$D,"&gt;0.5")/$C247</f>
        <v>1</v>
      </c>
      <c r="Z247" s="11">
        <f>(COUNTIFS(Sta!$A:$A,$A247,Sta!$E:$E,"&gt;1.5")  + COUNTIFS(Sta!$B:$B,$A247,Sta!$D:$D,"&gt;1.5"))/$D247</f>
        <v>0.5</v>
      </c>
      <c r="AA247" s="8">
        <f>COUNTIFS(Sta!$A:$A,$A247,Sta!$E:$E,"&gt;1.5")/$B247</f>
        <v>0.5</v>
      </c>
      <c r="AB247" s="8">
        <f>COUNTIFS(Sta!$B:$B,$A247,Sta!$D:$D,"&gt;1.5")/$C247</f>
        <v>0.5</v>
      </c>
      <c r="AC247" s="11">
        <f>(COUNTIFS(Sta!$A:A,$A247,Sta!$G:$G,"y") + COUNTIFS(Sta!$B:B,$A247,Sta!$G:$G,"y"))/$D247</f>
        <v>1</v>
      </c>
      <c r="AD247" s="8">
        <f>COUNTIFS(Sta!$A:A,$A247,Sta!$G:$G,"y")/$B247</f>
        <v>1</v>
      </c>
      <c r="AE247" s="16">
        <f>COUNTIFS(Sta!$B:B,$A247,Sta!$G:$G,"y")/$C247</f>
        <v>1</v>
      </c>
    </row>
    <row r="248" spans="1:31" x14ac:dyDescent="0.3">
      <c r="A248" t="s">
        <v>244</v>
      </c>
      <c r="B248" s="9">
        <f>COUNTIF(Sta!A:A,A248)</f>
        <v>0</v>
      </c>
      <c r="C248" s="4">
        <f>COUNTIF(Sta!B:B,A248)</f>
        <v>0</v>
      </c>
      <c r="D248" s="4">
        <f t="shared" si="8"/>
        <v>0</v>
      </c>
      <c r="E248" s="11" t="e">
        <f>(COUNTIFS(Sta!$A:$A,$A248,Sta!$F:$F,"&gt;0.5") + COUNTIFS(Sta!$B:$B,$A248,Sta!$F:$F,"&gt;0.5"))/$D248</f>
        <v>#DIV/0!</v>
      </c>
      <c r="F248" s="8" t="e">
        <f>COUNTIFS(Sta!$A:$A,$A248,Sta!$F:$F,"&gt;0.5")/$B248</f>
        <v>#DIV/0!</v>
      </c>
      <c r="G248" s="8" t="e">
        <f>COUNTIFS(Sta!$B:$B,$A248,Sta!$F:$F,"&gt;0.5")/$C248</f>
        <v>#DIV/0!</v>
      </c>
      <c r="H248" s="11" t="e">
        <f>(COUNTIFS(Sta!$A:$A,$A248,Sta!$F:$F,"&gt;1.5") + COUNTIFS(Sta!$B:$B,$A248,Sta!$F:$F,"&gt;1.5"))/$D248</f>
        <v>#DIV/0!</v>
      </c>
      <c r="I248" s="8" t="e">
        <f>COUNTIFS(Sta!$A:$A,$A248,Sta!$F:$F,"&gt;1.5")/$B248</f>
        <v>#DIV/0!</v>
      </c>
      <c r="J248" s="8" t="e">
        <f>COUNTIFS(Sta!$B:$B,$A248,Sta!$F:$F,"&gt;1.5")/$C248</f>
        <v>#DIV/0!</v>
      </c>
      <c r="K248" s="11" t="e">
        <f>(COUNTIFS(Sta!$A:$A,$A248,Sta!$F:$F,"&gt;2.5") + COUNTIFS(Sta!$B:$B,$A248,Sta!$F:$F,"&gt;2.5"))/$D248</f>
        <v>#DIV/0!</v>
      </c>
      <c r="L248" s="8" t="e">
        <f>COUNTIFS(Sta!$A:$A,$A248,Sta!$F:$F,"&gt;2.5")/$B248</f>
        <v>#DIV/0!</v>
      </c>
      <c r="M248" s="8" t="e">
        <f>COUNTIFS(Sta!$B:$B,$A248,Sta!$F:$F,"&gt;2.5")/$C248</f>
        <v>#DIV/0!</v>
      </c>
      <c r="N248" s="11" t="e">
        <f>(COUNTIFS(Sta!$A:$A,$A248,Sta!$F:$F,"&gt;3.5") + COUNTIFS(Sta!$B:$B,$A248,Sta!$F:$F,"&gt;3.5"))/$D248</f>
        <v>#DIV/0!</v>
      </c>
      <c r="O248" s="8" t="e">
        <f>COUNTIFS(Sta!$A:$A,$A248,Sta!$F:$F,"&gt;3.5")/$B248</f>
        <v>#DIV/0!</v>
      </c>
      <c r="P248" s="8" t="e">
        <f>COUNTIFS(Sta!$B:$B,$A248,Sta!$F:$F,"&gt;3.5")/$C248</f>
        <v>#DIV/0!</v>
      </c>
      <c r="Q248" s="11" t="e">
        <f>(COUNTIFS(Sta!$A:$A,$A248,Sta!$D:$D,"&gt;0.5")  + COUNTIFS(Sta!$B:$B,$A248,Sta!$E:$E,"&gt;0.5"))/$D248</f>
        <v>#DIV/0!</v>
      </c>
      <c r="R248" s="8" t="e">
        <f>COUNTIFS(Sta!$A:$A,$A248,Sta!$D:$D,"&gt;0.5")/$B248</f>
        <v>#DIV/0!</v>
      </c>
      <c r="S248" s="8" t="e">
        <f>COUNTIFS(Sta!$B:$B,$A248,Sta!$E:$E,"&gt;0.5")/$C248</f>
        <v>#DIV/0!</v>
      </c>
      <c r="T248" s="11" t="e">
        <f>(COUNTIFS(Sta!$A:$A,$A248,Sta!$D:$D,"&gt;1.5")  + COUNTIFS(Sta!$B:$B,$A248,Sta!$E:$E,"&gt;1.5"))/$D248</f>
        <v>#DIV/0!</v>
      </c>
      <c r="U248" s="8" t="e">
        <f>COUNTIFS(Sta!$A:$A,$A248,Sta!$D:$D,"&gt;1.5")/$B248</f>
        <v>#DIV/0!</v>
      </c>
      <c r="V248" s="8" t="e">
        <f>COUNTIFS(Sta!$B:$B,$A248,Sta!$E:$E,"&gt;1.5")/$C248</f>
        <v>#DIV/0!</v>
      </c>
      <c r="W248" s="11" t="e">
        <f>(COUNTIFS(Sta!$A:$A,$A248,Sta!$E:E,"&gt;0.5") +COUNTIFS(Sta!$B:$B,$A248,Sta!$D:$D,"&gt;0.5"))/$D248</f>
        <v>#DIV/0!</v>
      </c>
      <c r="X248" s="8" t="e">
        <f>COUNTIFS(Sta!$A:$A,$A248,Sta!$E:$E,"&gt;0.5")/$B248</f>
        <v>#DIV/0!</v>
      </c>
      <c r="Y248" s="8" t="e">
        <f>COUNTIFS(Sta!$B:$B,$A248,Sta!$D:$D,"&gt;0.5")/$C248</f>
        <v>#DIV/0!</v>
      </c>
      <c r="Z248" s="11" t="e">
        <f>(COUNTIFS(Sta!$A:$A,$A248,Sta!$E:$E,"&gt;1.5")  + COUNTIFS(Sta!$B:$B,$A248,Sta!$D:$D,"&gt;1.5"))/$D248</f>
        <v>#DIV/0!</v>
      </c>
      <c r="AA248" s="8" t="e">
        <f>COUNTIFS(Sta!$A:$A,$A248,Sta!$E:$E,"&gt;1.5")/$B248</f>
        <v>#DIV/0!</v>
      </c>
      <c r="AB248" s="8" t="e">
        <f>COUNTIFS(Sta!$B:$B,$A248,Sta!$D:$D,"&gt;1.5")/$C248</f>
        <v>#DIV/0!</v>
      </c>
      <c r="AC248" s="11" t="e">
        <f>(COUNTIFS(Sta!$A:A,$A248,Sta!$G:$G,"y") + COUNTIFS(Sta!$B:B,$A248,Sta!$G:$G,"y"))/$D248</f>
        <v>#DIV/0!</v>
      </c>
      <c r="AD248" s="8" t="e">
        <f>COUNTIFS(Sta!$A:A,$A248,Sta!$G:$G,"y")/$B248</f>
        <v>#DIV/0!</v>
      </c>
      <c r="AE248" s="16" t="e">
        <f>COUNTIFS(Sta!$B:B,$A248,Sta!$G:$G,"y")/$C248</f>
        <v>#DIV/0!</v>
      </c>
    </row>
    <row r="249" spans="1:31" x14ac:dyDescent="0.3">
      <c r="A249" t="s">
        <v>325</v>
      </c>
      <c r="B249" s="9">
        <f>COUNTIF(Sta!A:A,A249)</f>
        <v>1</v>
      </c>
      <c r="C249" s="4">
        <f>COUNTIF(Sta!B:B,A249)</f>
        <v>1</v>
      </c>
      <c r="D249" s="4">
        <f t="shared" si="8"/>
        <v>2</v>
      </c>
      <c r="E249" s="11">
        <f>(COUNTIFS(Sta!$A:$A,$A249,Sta!$F:$F,"&gt;0.5") + COUNTIFS(Sta!$B:$B,$A249,Sta!$F:$F,"&gt;0.5"))/$D249</f>
        <v>1</v>
      </c>
      <c r="F249" s="8">
        <f>COUNTIFS(Sta!$A:$A,$A249,Sta!$F:$F,"&gt;0.5")/$B249</f>
        <v>1</v>
      </c>
      <c r="G249" s="8">
        <f>COUNTIFS(Sta!$B:$B,$A249,Sta!$F:$F,"&gt;0.5")/$C249</f>
        <v>1</v>
      </c>
      <c r="H249" s="11">
        <f>(COUNTIFS(Sta!$A:$A,$A249,Sta!$F:$F,"&gt;1.5") + COUNTIFS(Sta!$B:$B,$A249,Sta!$F:$F,"&gt;1.5"))/$D249</f>
        <v>1</v>
      </c>
      <c r="I249" s="8">
        <f>COUNTIFS(Sta!$A:$A,$A249,Sta!$F:$F,"&gt;1.5")/$B249</f>
        <v>1</v>
      </c>
      <c r="J249" s="8">
        <f>COUNTIFS(Sta!$B:$B,$A249,Sta!$F:$F,"&gt;1.5")/$C249</f>
        <v>1</v>
      </c>
      <c r="K249" s="11">
        <f>(COUNTIFS(Sta!$A:$A,$A249,Sta!$F:$F,"&gt;2.5") + COUNTIFS(Sta!$B:$B,$A249,Sta!$F:$F,"&gt;2.5"))/$D249</f>
        <v>0</v>
      </c>
      <c r="L249" s="8">
        <f>COUNTIFS(Sta!$A:$A,$A249,Sta!$F:$F,"&gt;2.5")/$B249</f>
        <v>0</v>
      </c>
      <c r="M249" s="8">
        <f>COUNTIFS(Sta!$B:$B,$A249,Sta!$F:$F,"&gt;2.5")/$C249</f>
        <v>0</v>
      </c>
      <c r="N249" s="11">
        <f>(COUNTIFS(Sta!$A:$A,$A249,Sta!$F:$F,"&gt;3.5") + COUNTIFS(Sta!$B:$B,$A249,Sta!$F:$F,"&gt;3.5"))/$D249</f>
        <v>0</v>
      </c>
      <c r="O249" s="8">
        <f>COUNTIFS(Sta!$A:$A,$A249,Sta!$F:$F,"&gt;3.5")/$B249</f>
        <v>0</v>
      </c>
      <c r="P249" s="8">
        <f>COUNTIFS(Sta!$B:$B,$A249,Sta!$F:$F,"&gt;3.5")/$C249</f>
        <v>0</v>
      </c>
      <c r="Q249" s="11">
        <f>(COUNTIFS(Sta!$A:$A,$A249,Sta!$D:$D,"&gt;0.5")  + COUNTIFS(Sta!$B:$B,$A249,Sta!$E:$E,"&gt;0.5"))/$D249</f>
        <v>0.5</v>
      </c>
      <c r="R249" s="8">
        <f>COUNTIFS(Sta!$A:$A,$A249,Sta!$D:$D,"&gt;0.5")/$B249</f>
        <v>1</v>
      </c>
      <c r="S249" s="8">
        <f>COUNTIFS(Sta!$B:$B,$A249,Sta!$E:$E,"&gt;0.5")/$C249</f>
        <v>0</v>
      </c>
      <c r="T249" s="11">
        <f>(COUNTIFS(Sta!$A:$A,$A249,Sta!$D:$D,"&gt;1.5")  + COUNTIFS(Sta!$B:$B,$A249,Sta!$E:$E,"&gt;1.5"))/$D249</f>
        <v>0</v>
      </c>
      <c r="U249" s="8">
        <f>COUNTIFS(Sta!$A:$A,$A249,Sta!$D:$D,"&gt;1.5")/$B249</f>
        <v>0</v>
      </c>
      <c r="V249" s="8">
        <f>COUNTIFS(Sta!$B:$B,$A249,Sta!$E:$E,"&gt;1.5")/$C249</f>
        <v>0</v>
      </c>
      <c r="W249" s="11">
        <f>(COUNTIFS(Sta!$A:$A,$A249,Sta!$E:E,"&gt;0.5") +COUNTIFS(Sta!$B:$B,$A249,Sta!$D:$D,"&gt;0.5"))/$D249</f>
        <v>1</v>
      </c>
      <c r="X249" s="8">
        <f>COUNTIFS(Sta!$A:$A,$A249,Sta!$E:$E,"&gt;0.5")/$B249</f>
        <v>1</v>
      </c>
      <c r="Y249" s="8">
        <f>COUNTIFS(Sta!$B:$B,$A249,Sta!$D:$D,"&gt;0.5")/$C249</f>
        <v>1</v>
      </c>
      <c r="Z249" s="11">
        <f>(COUNTIFS(Sta!$A:$A,$A249,Sta!$E:$E,"&gt;1.5")  + COUNTIFS(Sta!$B:$B,$A249,Sta!$D:$D,"&gt;1.5"))/$D249</f>
        <v>0.5</v>
      </c>
      <c r="AA249" s="8">
        <f>COUNTIFS(Sta!$A:$A,$A249,Sta!$E:$E,"&gt;1.5")/$B249</f>
        <v>0</v>
      </c>
      <c r="AB249" s="8">
        <f>COUNTIFS(Sta!$B:$B,$A249,Sta!$D:$D,"&gt;1.5")/$C249</f>
        <v>1</v>
      </c>
      <c r="AC249" s="11">
        <f>(COUNTIFS(Sta!$A:A,$A249,Sta!$G:$G,"y") + COUNTIFS(Sta!$B:B,$A249,Sta!$G:$G,"y"))/$D249</f>
        <v>0.5</v>
      </c>
      <c r="AD249" s="8">
        <f>COUNTIFS(Sta!$A:A,$A249,Sta!$G:$G,"y")/$B249</f>
        <v>1</v>
      </c>
      <c r="AE249" s="16">
        <f>COUNTIFS(Sta!$B:B,$A249,Sta!$G:$G,"y")/$C249</f>
        <v>0</v>
      </c>
    </row>
    <row r="250" spans="1:31" x14ac:dyDescent="0.3">
      <c r="A250" t="s">
        <v>679</v>
      </c>
      <c r="B250" s="9">
        <f>COUNTIF(Sta!A:A,A250)</f>
        <v>10</v>
      </c>
      <c r="C250" s="4">
        <f>COUNTIF(Sta!B:B,A250)</f>
        <v>9</v>
      </c>
      <c r="D250" s="4">
        <f t="shared" si="8"/>
        <v>19</v>
      </c>
      <c r="E250" s="11">
        <f>(COUNTIFS(Sta!$A:$A,$A250,Sta!$F:$F,"&gt;0.5") + COUNTIFS(Sta!$B:$B,$A250,Sta!$F:$F,"&gt;0.5"))/$D250</f>
        <v>0.94736842105263153</v>
      </c>
      <c r="F250" s="8">
        <f>COUNTIFS(Sta!$A:$A,$A250,Sta!$F:$F,"&gt;0.5")/$B250</f>
        <v>0.9</v>
      </c>
      <c r="G250" s="8">
        <f>COUNTIFS(Sta!$B:$B,$A250,Sta!$F:$F,"&gt;0.5")/$C250</f>
        <v>1</v>
      </c>
      <c r="H250" s="11">
        <f>(COUNTIFS(Sta!$A:$A,$A250,Sta!$F:$F,"&gt;1.5") + COUNTIFS(Sta!$B:$B,$A250,Sta!$F:$F,"&gt;1.5"))/$D250</f>
        <v>0.78947368421052633</v>
      </c>
      <c r="I250" s="8">
        <f>COUNTIFS(Sta!$A:$A,$A250,Sta!$F:$F,"&gt;1.5")/$B250</f>
        <v>0.7</v>
      </c>
      <c r="J250" s="8">
        <f>COUNTIFS(Sta!$B:$B,$A250,Sta!$F:$F,"&gt;1.5")/$C250</f>
        <v>0.88888888888888884</v>
      </c>
      <c r="K250" s="11">
        <f>(COUNTIFS(Sta!$A:$A,$A250,Sta!$F:$F,"&gt;2.5") + COUNTIFS(Sta!$B:$B,$A250,Sta!$F:$F,"&gt;2.5"))/$D250</f>
        <v>0.57894736842105265</v>
      </c>
      <c r="L250" s="8">
        <f>COUNTIFS(Sta!$A:$A,$A250,Sta!$F:$F,"&gt;2.5")/$B250</f>
        <v>0.5</v>
      </c>
      <c r="M250" s="8">
        <f>COUNTIFS(Sta!$B:$B,$A250,Sta!$F:$F,"&gt;2.5")/$C250</f>
        <v>0.66666666666666663</v>
      </c>
      <c r="N250" s="11">
        <f>(COUNTIFS(Sta!$A:$A,$A250,Sta!$F:$F,"&gt;3.5") + COUNTIFS(Sta!$B:$B,$A250,Sta!$F:$F,"&gt;3.5"))/$D250</f>
        <v>0.26315789473684209</v>
      </c>
      <c r="O250" s="8">
        <f>COUNTIFS(Sta!$A:$A,$A250,Sta!$F:$F,"&gt;3.5")/$B250</f>
        <v>0.2</v>
      </c>
      <c r="P250" s="8">
        <f>COUNTIFS(Sta!$B:$B,$A250,Sta!$F:$F,"&gt;3.5")/$C250</f>
        <v>0.33333333333333331</v>
      </c>
      <c r="Q250" s="11">
        <f>(COUNTIFS(Sta!$A:$A,$A250,Sta!$D:$D,"&gt;0.5")  + COUNTIFS(Sta!$B:$B,$A250,Sta!$E:$E,"&gt;0.5"))/$D250</f>
        <v>0.84210526315789469</v>
      </c>
      <c r="R250" s="8">
        <f>COUNTIFS(Sta!$A:$A,$A250,Sta!$D:$D,"&gt;0.5")/$B250</f>
        <v>0.8</v>
      </c>
      <c r="S250" s="8">
        <f>COUNTIFS(Sta!$B:$B,$A250,Sta!$E:$E,"&gt;0.5")/$C250</f>
        <v>0.88888888888888884</v>
      </c>
      <c r="T250" s="11">
        <f>(COUNTIFS(Sta!$A:$A,$A250,Sta!$D:$D,"&gt;1.5")  + COUNTIFS(Sta!$B:$B,$A250,Sta!$E:$E,"&gt;1.5"))/$D250</f>
        <v>0.42105263157894735</v>
      </c>
      <c r="U250" s="8">
        <f>COUNTIFS(Sta!$A:$A,$A250,Sta!$D:$D,"&gt;1.5")/$B250</f>
        <v>0.3</v>
      </c>
      <c r="V250" s="8">
        <f>COUNTIFS(Sta!$B:$B,$A250,Sta!$E:$E,"&gt;1.5")/$C250</f>
        <v>0.55555555555555558</v>
      </c>
      <c r="W250" s="11">
        <f>(COUNTIFS(Sta!$A:$A,$A250,Sta!$E:E,"&gt;0.5") +COUNTIFS(Sta!$B:$B,$A250,Sta!$D:$D,"&gt;0.5"))/$D250</f>
        <v>0.68421052631578949</v>
      </c>
      <c r="X250" s="8">
        <f>COUNTIFS(Sta!$A:$A,$A250,Sta!$E:$E,"&gt;0.5")/$B250</f>
        <v>0.6</v>
      </c>
      <c r="Y250" s="8">
        <f>COUNTIFS(Sta!$B:$B,$A250,Sta!$D:$D,"&gt;0.5")/$C250</f>
        <v>0.77777777777777779</v>
      </c>
      <c r="Z250" s="11">
        <f>(COUNTIFS(Sta!$A:$A,$A250,Sta!$E:$E,"&gt;1.5")  + COUNTIFS(Sta!$B:$B,$A250,Sta!$D:$D,"&gt;1.5"))/$D250</f>
        <v>0.42105263157894735</v>
      </c>
      <c r="AA250" s="8">
        <f>COUNTIFS(Sta!$A:$A,$A250,Sta!$E:$E,"&gt;1.5")/$B250</f>
        <v>0.4</v>
      </c>
      <c r="AB250" s="8">
        <f>COUNTIFS(Sta!$B:$B,$A250,Sta!$D:$D,"&gt;1.5")/$C250</f>
        <v>0.44444444444444442</v>
      </c>
      <c r="AC250" s="11">
        <f>(COUNTIFS(Sta!$A:A,$A250,Sta!$G:$G,"y") + COUNTIFS(Sta!$B:B,$A250,Sta!$G:$G,"y"))/$D250</f>
        <v>0.57894736842105265</v>
      </c>
      <c r="AD250" s="8">
        <f>COUNTIFS(Sta!$A:A,$A250,Sta!$G:$G,"y")/$B250</f>
        <v>0.5</v>
      </c>
      <c r="AE250" s="16">
        <f>COUNTIFS(Sta!$B:B,$A250,Sta!$G:$G,"y")/$C250</f>
        <v>0.66666666666666663</v>
      </c>
    </row>
    <row r="251" spans="1:31" x14ac:dyDescent="0.3">
      <c r="A251" t="s">
        <v>522</v>
      </c>
      <c r="B251" s="9">
        <f>COUNTIF(Sta!A:A,A251)</f>
        <v>2</v>
      </c>
      <c r="C251" s="4">
        <f>COUNTIF(Sta!B:B,A251)</f>
        <v>2</v>
      </c>
      <c r="D251" s="4">
        <f t="shared" si="8"/>
        <v>4</v>
      </c>
      <c r="E251" s="11">
        <f>(COUNTIFS(Sta!$A:$A,$A251,Sta!$F:$F,"&gt;0.5") + COUNTIFS(Sta!$B:$B,$A251,Sta!$F:$F,"&gt;0.5"))/$D251</f>
        <v>1</v>
      </c>
      <c r="F251" s="8">
        <f>COUNTIFS(Sta!$A:$A,$A251,Sta!$F:$F,"&gt;0.5")/$B251</f>
        <v>1</v>
      </c>
      <c r="G251" s="8">
        <f>COUNTIFS(Sta!$B:$B,$A251,Sta!$F:$F,"&gt;0.5")/$C251</f>
        <v>1</v>
      </c>
      <c r="H251" s="11">
        <f>(COUNTIFS(Sta!$A:$A,$A251,Sta!$F:$F,"&gt;1.5") + COUNTIFS(Sta!$B:$B,$A251,Sta!$F:$F,"&gt;1.5"))/$D251</f>
        <v>1</v>
      </c>
      <c r="I251" s="8">
        <f>COUNTIFS(Sta!$A:$A,$A251,Sta!$F:$F,"&gt;1.5")/$B251</f>
        <v>1</v>
      </c>
      <c r="J251" s="8">
        <f>COUNTIFS(Sta!$B:$B,$A251,Sta!$F:$F,"&gt;1.5")/$C251</f>
        <v>1</v>
      </c>
      <c r="K251" s="11">
        <f>(COUNTIFS(Sta!$A:$A,$A251,Sta!$F:$F,"&gt;2.5") + COUNTIFS(Sta!$B:$B,$A251,Sta!$F:$F,"&gt;2.5"))/$D251</f>
        <v>0.75</v>
      </c>
      <c r="L251" s="8">
        <f>COUNTIFS(Sta!$A:$A,$A251,Sta!$F:$F,"&gt;2.5")/$B251</f>
        <v>0.5</v>
      </c>
      <c r="M251" s="8">
        <f>COUNTIFS(Sta!$B:$B,$A251,Sta!$F:$F,"&gt;2.5")/$C251</f>
        <v>1</v>
      </c>
      <c r="N251" s="11">
        <f>(COUNTIFS(Sta!$A:$A,$A251,Sta!$F:$F,"&gt;3.5") + COUNTIFS(Sta!$B:$B,$A251,Sta!$F:$F,"&gt;3.5"))/$D251</f>
        <v>0</v>
      </c>
      <c r="O251" s="8">
        <f>COUNTIFS(Sta!$A:$A,$A251,Sta!$F:$F,"&gt;3.5")/$B251</f>
        <v>0</v>
      </c>
      <c r="P251" s="8">
        <f>COUNTIFS(Sta!$B:$B,$A251,Sta!$F:$F,"&gt;3.5")/$C251</f>
        <v>0</v>
      </c>
      <c r="Q251" s="11">
        <f>(COUNTIFS(Sta!$A:$A,$A251,Sta!$D:$D,"&gt;0.5")  + COUNTIFS(Sta!$B:$B,$A251,Sta!$E:$E,"&gt;0.5"))/$D251</f>
        <v>0.5</v>
      </c>
      <c r="R251" s="8">
        <f>COUNTIFS(Sta!$A:$A,$A251,Sta!$D:$D,"&gt;0.5")/$B251</f>
        <v>0</v>
      </c>
      <c r="S251" s="8">
        <f>COUNTIFS(Sta!$B:$B,$A251,Sta!$E:$E,"&gt;0.5")/$C251</f>
        <v>1</v>
      </c>
      <c r="T251" s="11">
        <f>(COUNTIFS(Sta!$A:$A,$A251,Sta!$D:$D,"&gt;1.5")  + COUNTIFS(Sta!$B:$B,$A251,Sta!$E:$E,"&gt;1.5"))/$D251</f>
        <v>0.5</v>
      </c>
      <c r="U251" s="8">
        <f>COUNTIFS(Sta!$A:$A,$A251,Sta!$D:$D,"&gt;1.5")/$B251</f>
        <v>0</v>
      </c>
      <c r="V251" s="8">
        <f>COUNTIFS(Sta!$B:$B,$A251,Sta!$E:$E,"&gt;1.5")/$C251</f>
        <v>1</v>
      </c>
      <c r="W251" s="11">
        <f>(COUNTIFS(Sta!$A:$A,$A251,Sta!$E:E,"&gt;0.5") +COUNTIFS(Sta!$B:$B,$A251,Sta!$D:$D,"&gt;0.5"))/$D251</f>
        <v>0.75</v>
      </c>
      <c r="X251" s="8">
        <f>COUNTIFS(Sta!$A:$A,$A251,Sta!$E:$E,"&gt;0.5")/$B251</f>
        <v>1</v>
      </c>
      <c r="Y251" s="8">
        <f>COUNTIFS(Sta!$B:$B,$A251,Sta!$D:$D,"&gt;0.5")/$C251</f>
        <v>0.5</v>
      </c>
      <c r="Z251" s="11">
        <f>(COUNTIFS(Sta!$A:$A,$A251,Sta!$E:$E,"&gt;1.5")  + COUNTIFS(Sta!$B:$B,$A251,Sta!$D:$D,"&gt;1.5"))/$D251</f>
        <v>0.5</v>
      </c>
      <c r="AA251" s="8">
        <f>COUNTIFS(Sta!$A:$A,$A251,Sta!$E:$E,"&gt;1.5")/$B251</f>
        <v>1</v>
      </c>
      <c r="AB251" s="8">
        <f>COUNTIFS(Sta!$B:$B,$A251,Sta!$D:$D,"&gt;1.5")/$C251</f>
        <v>0</v>
      </c>
      <c r="AC251" s="11">
        <f>(COUNTIFS(Sta!$A:A,$A251,Sta!$G:$G,"y") + COUNTIFS(Sta!$B:B,$A251,Sta!$G:$G,"y"))/$D251</f>
        <v>0.25</v>
      </c>
      <c r="AD251" s="8">
        <f>COUNTIFS(Sta!$A:A,$A251,Sta!$G:$G,"y")/$B251</f>
        <v>0</v>
      </c>
      <c r="AE251" s="16">
        <f>COUNTIFS(Sta!$B:B,$A251,Sta!$G:$G,"y")/$C251</f>
        <v>0.5</v>
      </c>
    </row>
    <row r="252" spans="1:31" x14ac:dyDescent="0.3">
      <c r="A252" t="s">
        <v>9</v>
      </c>
      <c r="B252" s="9">
        <f>COUNTIF(Sta!A:A,A252)</f>
        <v>1</v>
      </c>
      <c r="C252" s="4">
        <f>COUNTIF(Sta!B:B,A252)</f>
        <v>1</v>
      </c>
      <c r="D252" s="4">
        <f t="shared" si="8"/>
        <v>2</v>
      </c>
      <c r="E252" s="11">
        <f>(COUNTIFS(Sta!$A:$A,$A252,Sta!$F:$F,"&gt;0.5") + COUNTIFS(Sta!$B:$B,$A252,Sta!$F:$F,"&gt;0.5"))/$D252</f>
        <v>1</v>
      </c>
      <c r="F252" s="8">
        <f>COUNTIFS(Sta!$A:$A,$A252,Sta!$F:$F,"&gt;0.5")/$B252</f>
        <v>1</v>
      </c>
      <c r="G252" s="8">
        <f>COUNTIFS(Sta!$B:$B,$A252,Sta!$F:$F,"&gt;0.5")/$C252</f>
        <v>1</v>
      </c>
      <c r="H252" s="11">
        <f>(COUNTIFS(Sta!$A:$A,$A252,Sta!$F:$F,"&gt;1.5") + COUNTIFS(Sta!$B:$B,$A252,Sta!$F:$F,"&gt;1.5"))/$D252</f>
        <v>1</v>
      </c>
      <c r="I252" s="8">
        <f>COUNTIFS(Sta!$A:$A,$A252,Sta!$F:$F,"&gt;1.5")/$B252</f>
        <v>1</v>
      </c>
      <c r="J252" s="8">
        <f>COUNTIFS(Sta!$B:$B,$A252,Sta!$F:$F,"&gt;1.5")/$C252</f>
        <v>1</v>
      </c>
      <c r="K252" s="11">
        <f>(COUNTIFS(Sta!$A:$A,$A252,Sta!$F:$F,"&gt;2.5") + COUNTIFS(Sta!$B:$B,$A252,Sta!$F:$F,"&gt;2.5"))/$D252</f>
        <v>0.5</v>
      </c>
      <c r="L252" s="8">
        <f>COUNTIFS(Sta!$A:$A,$A252,Sta!$F:$F,"&gt;2.5")/$B252</f>
        <v>1</v>
      </c>
      <c r="M252" s="8">
        <f>COUNTIFS(Sta!$B:$B,$A252,Sta!$F:$F,"&gt;2.5")/$C252</f>
        <v>0</v>
      </c>
      <c r="N252" s="11">
        <f>(COUNTIFS(Sta!$A:$A,$A252,Sta!$F:$F,"&gt;3.5") + COUNTIFS(Sta!$B:$B,$A252,Sta!$F:$F,"&gt;3.5"))/$D252</f>
        <v>0</v>
      </c>
      <c r="O252" s="8">
        <f>COUNTIFS(Sta!$A:$A,$A252,Sta!$F:$F,"&gt;3.5")/$B252</f>
        <v>0</v>
      </c>
      <c r="P252" s="8">
        <f>COUNTIFS(Sta!$B:$B,$A252,Sta!$F:$F,"&gt;3.5")/$C252</f>
        <v>0</v>
      </c>
      <c r="Q252" s="11">
        <f>(COUNTIFS(Sta!$A:$A,$A252,Sta!$D:$D,"&gt;0.5")  + COUNTIFS(Sta!$B:$B,$A252,Sta!$E:$E,"&gt;0.5"))/$D252</f>
        <v>1</v>
      </c>
      <c r="R252" s="8">
        <f>COUNTIFS(Sta!$A:$A,$A252,Sta!$D:$D,"&gt;0.5")/$B252</f>
        <v>1</v>
      </c>
      <c r="S252" s="8">
        <f>COUNTIFS(Sta!$B:$B,$A252,Sta!$E:$E,"&gt;0.5")/$C252</f>
        <v>1</v>
      </c>
      <c r="T252" s="11">
        <f>(COUNTIFS(Sta!$A:$A,$A252,Sta!$D:$D,"&gt;1.5")  + COUNTIFS(Sta!$B:$B,$A252,Sta!$E:$E,"&gt;1.5"))/$D252</f>
        <v>0</v>
      </c>
      <c r="U252" s="8">
        <f>COUNTIFS(Sta!$A:$A,$A252,Sta!$D:$D,"&gt;1.5")/$B252</f>
        <v>0</v>
      </c>
      <c r="V252" s="8">
        <f>COUNTIFS(Sta!$B:$B,$A252,Sta!$E:$E,"&gt;1.5")/$C252</f>
        <v>0</v>
      </c>
      <c r="W252" s="11">
        <f>(COUNTIFS(Sta!$A:$A,$A252,Sta!$E:E,"&gt;0.5") +COUNTIFS(Sta!$B:$B,$A252,Sta!$D:$D,"&gt;0.5"))/$D252</f>
        <v>1</v>
      </c>
      <c r="X252" s="8">
        <f>COUNTIFS(Sta!$A:$A,$A252,Sta!$E:$E,"&gt;0.5")/$B252</f>
        <v>1</v>
      </c>
      <c r="Y252" s="8">
        <f>COUNTIFS(Sta!$B:$B,$A252,Sta!$D:$D,"&gt;0.5")/$C252</f>
        <v>1</v>
      </c>
      <c r="Z252" s="11">
        <f>(COUNTIFS(Sta!$A:$A,$A252,Sta!$E:$E,"&gt;1.5")  + COUNTIFS(Sta!$B:$B,$A252,Sta!$D:$D,"&gt;1.5"))/$D252</f>
        <v>0.5</v>
      </c>
      <c r="AA252" s="8">
        <f>COUNTIFS(Sta!$A:$A,$A252,Sta!$E:$E,"&gt;1.5")/$B252</f>
        <v>1</v>
      </c>
      <c r="AB252" s="8">
        <f>COUNTIFS(Sta!$B:$B,$A252,Sta!$D:$D,"&gt;1.5")/$C252</f>
        <v>0</v>
      </c>
      <c r="AC252" s="11">
        <f>(COUNTIFS(Sta!$A:A,$A252,Sta!$G:$G,"y") + COUNTIFS(Sta!$B:B,$A252,Sta!$G:$G,"y"))/$D252</f>
        <v>1</v>
      </c>
      <c r="AD252" s="8">
        <f>COUNTIFS(Sta!$A:A,$A252,Sta!$G:$G,"y")/$B252</f>
        <v>1</v>
      </c>
      <c r="AE252" s="16">
        <f>COUNTIFS(Sta!$B:B,$A252,Sta!$G:$G,"y")/$C252</f>
        <v>1</v>
      </c>
    </row>
    <row r="253" spans="1:31" x14ac:dyDescent="0.3">
      <c r="A253" t="s">
        <v>305</v>
      </c>
      <c r="B253" s="9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1" t="e">
        <f>(COUNTIFS(Sta!$A:$A,$A253,Sta!$F:$F,"&gt;0.5") + COUNTIFS(Sta!$B:$B,$A253,Sta!$F:$F,"&gt;0.5"))/$D253</f>
        <v>#DIV/0!</v>
      </c>
      <c r="F253" s="8" t="e">
        <f>COUNTIFS(Sta!$A:$A,$A253,Sta!$F:$F,"&gt;0.5")/$B253</f>
        <v>#DIV/0!</v>
      </c>
      <c r="G253" s="8" t="e">
        <f>COUNTIFS(Sta!$B:$B,$A253,Sta!$F:$F,"&gt;0.5")/$C253</f>
        <v>#DIV/0!</v>
      </c>
      <c r="H253" s="11" t="e">
        <f>(COUNTIFS(Sta!$A:$A,$A253,Sta!$F:$F,"&gt;1.5") + COUNTIFS(Sta!$B:$B,$A253,Sta!$F:$F,"&gt;1.5"))/$D253</f>
        <v>#DIV/0!</v>
      </c>
      <c r="I253" s="8" t="e">
        <f>COUNTIFS(Sta!$A:$A,$A253,Sta!$F:$F,"&gt;1.5")/$B253</f>
        <v>#DIV/0!</v>
      </c>
      <c r="J253" s="8" t="e">
        <f>COUNTIFS(Sta!$B:$B,$A253,Sta!$F:$F,"&gt;1.5")/$C253</f>
        <v>#DIV/0!</v>
      </c>
      <c r="K253" s="11" t="e">
        <f>(COUNTIFS(Sta!$A:$A,$A253,Sta!$F:$F,"&gt;2.5") + COUNTIFS(Sta!$B:$B,$A253,Sta!$F:$F,"&gt;2.5"))/$D253</f>
        <v>#DIV/0!</v>
      </c>
      <c r="L253" s="8" t="e">
        <f>COUNTIFS(Sta!$A:$A,$A253,Sta!$F:$F,"&gt;2.5")/$B253</f>
        <v>#DIV/0!</v>
      </c>
      <c r="M253" s="8" t="e">
        <f>COUNTIFS(Sta!$B:$B,$A253,Sta!$F:$F,"&gt;2.5")/$C253</f>
        <v>#DIV/0!</v>
      </c>
      <c r="N253" s="11" t="e">
        <f>(COUNTIFS(Sta!$A:$A,$A253,Sta!$F:$F,"&gt;3.5") + COUNTIFS(Sta!$B:$B,$A253,Sta!$F:$F,"&gt;3.5"))/$D253</f>
        <v>#DIV/0!</v>
      </c>
      <c r="O253" s="8" t="e">
        <f>COUNTIFS(Sta!$A:$A,$A253,Sta!$F:$F,"&gt;3.5")/$B253</f>
        <v>#DIV/0!</v>
      </c>
      <c r="P253" s="8" t="e">
        <f>COUNTIFS(Sta!$B:$B,$A253,Sta!$F:$F,"&gt;3.5")/$C253</f>
        <v>#DIV/0!</v>
      </c>
      <c r="Q253" s="11" t="e">
        <f>(COUNTIFS(Sta!$A:$A,$A253,Sta!$D:$D,"&gt;0.5")  + COUNTIFS(Sta!$B:$B,$A253,Sta!$E:$E,"&gt;0.5"))/$D253</f>
        <v>#DIV/0!</v>
      </c>
      <c r="R253" s="8" t="e">
        <f>COUNTIFS(Sta!$A:$A,$A253,Sta!$D:$D,"&gt;0.5")/$B253</f>
        <v>#DIV/0!</v>
      </c>
      <c r="S253" s="8" t="e">
        <f>COUNTIFS(Sta!$B:$B,$A253,Sta!$E:$E,"&gt;0.5")/$C253</f>
        <v>#DIV/0!</v>
      </c>
      <c r="T253" s="11" t="e">
        <f>(COUNTIFS(Sta!$A:$A,$A253,Sta!$D:$D,"&gt;1.5")  + COUNTIFS(Sta!$B:$B,$A253,Sta!$E:$E,"&gt;1.5"))/$D253</f>
        <v>#DIV/0!</v>
      </c>
      <c r="U253" s="8" t="e">
        <f>COUNTIFS(Sta!$A:$A,$A253,Sta!$D:$D,"&gt;1.5")/$B253</f>
        <v>#DIV/0!</v>
      </c>
      <c r="V253" s="8" t="e">
        <f>COUNTIFS(Sta!$B:$B,$A253,Sta!$E:$E,"&gt;1.5")/$C253</f>
        <v>#DIV/0!</v>
      </c>
      <c r="W253" s="11" t="e">
        <f>(COUNTIFS(Sta!$A:$A,$A253,Sta!$E:E,"&gt;0.5") +COUNTIFS(Sta!$B:$B,$A253,Sta!$D:$D,"&gt;0.5"))/$D253</f>
        <v>#DIV/0!</v>
      </c>
      <c r="X253" s="8" t="e">
        <f>COUNTIFS(Sta!$A:$A,$A253,Sta!$E:$E,"&gt;0.5")/$B253</f>
        <v>#DIV/0!</v>
      </c>
      <c r="Y253" s="8" t="e">
        <f>COUNTIFS(Sta!$B:$B,$A253,Sta!$D:$D,"&gt;0.5")/$C253</f>
        <v>#DIV/0!</v>
      </c>
      <c r="Z253" s="11" t="e">
        <f>(COUNTIFS(Sta!$A:$A,$A253,Sta!$E:$E,"&gt;1.5")  + COUNTIFS(Sta!$B:$B,$A253,Sta!$D:$D,"&gt;1.5"))/$D253</f>
        <v>#DIV/0!</v>
      </c>
      <c r="AA253" s="8" t="e">
        <f>COUNTIFS(Sta!$A:$A,$A253,Sta!$E:$E,"&gt;1.5")/$B253</f>
        <v>#DIV/0!</v>
      </c>
      <c r="AB253" s="8" t="e">
        <f>COUNTIFS(Sta!$B:$B,$A253,Sta!$D:$D,"&gt;1.5")/$C253</f>
        <v>#DIV/0!</v>
      </c>
      <c r="AC253" s="11" t="e">
        <f>(COUNTIFS(Sta!$A:A,$A253,Sta!$G:$G,"y") + COUNTIFS(Sta!$B:B,$A253,Sta!$G:$G,"y"))/$D253</f>
        <v>#DIV/0!</v>
      </c>
      <c r="AD253" s="8" t="e">
        <f>COUNTIFS(Sta!$A:A,$A253,Sta!$G:$G,"y")/$B253</f>
        <v>#DIV/0!</v>
      </c>
      <c r="AE253" s="16" t="e">
        <f>COUNTIFS(Sta!$B:B,$A253,Sta!$G:$G,"y")/$C253</f>
        <v>#DIV/0!</v>
      </c>
    </row>
    <row r="254" spans="1:31" x14ac:dyDescent="0.3">
      <c r="A254" t="s">
        <v>183</v>
      </c>
      <c r="B254" s="9">
        <f>COUNTIF(Sta!A:A,A254)</f>
        <v>1</v>
      </c>
      <c r="C254" s="4">
        <f>COUNTIF(Sta!B:B,A254)</f>
        <v>1</v>
      </c>
      <c r="D254" s="4">
        <f t="shared" si="9"/>
        <v>2</v>
      </c>
      <c r="E254" s="11">
        <f>(COUNTIFS(Sta!$A:$A,$A254,Sta!$F:$F,"&gt;0.5") + COUNTIFS(Sta!$B:$B,$A254,Sta!$F:$F,"&gt;0.5"))/$D254</f>
        <v>1</v>
      </c>
      <c r="F254" s="8">
        <f>COUNTIFS(Sta!$A:$A,$A254,Sta!$F:$F,"&gt;0.5")/$B254</f>
        <v>1</v>
      </c>
      <c r="G254" s="8">
        <f>COUNTIFS(Sta!$B:$B,$A254,Sta!$F:$F,"&gt;0.5")/$C254</f>
        <v>1</v>
      </c>
      <c r="H254" s="11">
        <f>(COUNTIFS(Sta!$A:$A,$A254,Sta!$F:$F,"&gt;1.5") + COUNTIFS(Sta!$B:$B,$A254,Sta!$F:$F,"&gt;1.5"))/$D254</f>
        <v>1</v>
      </c>
      <c r="I254" s="8">
        <f>COUNTIFS(Sta!$A:$A,$A254,Sta!$F:$F,"&gt;1.5")/$B254</f>
        <v>1</v>
      </c>
      <c r="J254" s="8">
        <f>COUNTIFS(Sta!$B:$B,$A254,Sta!$F:$F,"&gt;1.5")/$C254</f>
        <v>1</v>
      </c>
      <c r="K254" s="11">
        <f>(COUNTIFS(Sta!$A:$A,$A254,Sta!$F:$F,"&gt;2.5") + COUNTIFS(Sta!$B:$B,$A254,Sta!$F:$F,"&gt;2.5"))/$D254</f>
        <v>1</v>
      </c>
      <c r="L254" s="8">
        <f>COUNTIFS(Sta!$A:$A,$A254,Sta!$F:$F,"&gt;2.5")/$B254</f>
        <v>1</v>
      </c>
      <c r="M254" s="8">
        <f>COUNTIFS(Sta!$B:$B,$A254,Sta!$F:$F,"&gt;2.5")/$C254</f>
        <v>1</v>
      </c>
      <c r="N254" s="11">
        <f>(COUNTIFS(Sta!$A:$A,$A254,Sta!$F:$F,"&gt;3.5") + COUNTIFS(Sta!$B:$B,$A254,Sta!$F:$F,"&gt;3.5"))/$D254</f>
        <v>0</v>
      </c>
      <c r="O254" s="8">
        <f>COUNTIFS(Sta!$A:$A,$A254,Sta!$F:$F,"&gt;3.5")/$B254</f>
        <v>0</v>
      </c>
      <c r="P254" s="8">
        <f>COUNTIFS(Sta!$B:$B,$A254,Sta!$F:$F,"&gt;3.5")/$C254</f>
        <v>0</v>
      </c>
      <c r="Q254" s="11">
        <f>(COUNTIFS(Sta!$A:$A,$A254,Sta!$D:$D,"&gt;0.5")  + COUNTIFS(Sta!$B:$B,$A254,Sta!$E:$E,"&gt;0.5"))/$D254</f>
        <v>1</v>
      </c>
      <c r="R254" s="8">
        <f>COUNTIFS(Sta!$A:$A,$A254,Sta!$D:$D,"&gt;0.5")/$B254</f>
        <v>1</v>
      </c>
      <c r="S254" s="8">
        <f>COUNTIFS(Sta!$B:$B,$A254,Sta!$E:$E,"&gt;0.5")/$C254</f>
        <v>1</v>
      </c>
      <c r="T254" s="11">
        <f>(COUNTIFS(Sta!$A:$A,$A254,Sta!$D:$D,"&gt;1.5")  + COUNTIFS(Sta!$B:$B,$A254,Sta!$E:$E,"&gt;1.5"))/$D254</f>
        <v>0.5</v>
      </c>
      <c r="U254" s="8">
        <f>COUNTIFS(Sta!$A:$A,$A254,Sta!$D:$D,"&gt;1.5")/$B254</f>
        <v>1</v>
      </c>
      <c r="V254" s="8">
        <f>COUNTIFS(Sta!$B:$B,$A254,Sta!$E:$E,"&gt;1.5")/$C254</f>
        <v>0</v>
      </c>
      <c r="W254" s="11">
        <f>(COUNTIFS(Sta!$A:$A,$A254,Sta!$E:E,"&gt;0.5") +COUNTIFS(Sta!$B:$B,$A254,Sta!$D:$D,"&gt;0.5"))/$D254</f>
        <v>1</v>
      </c>
      <c r="X254" s="8">
        <f>COUNTIFS(Sta!$A:$A,$A254,Sta!$E:$E,"&gt;0.5")/$B254</f>
        <v>1</v>
      </c>
      <c r="Y254" s="8">
        <f>COUNTIFS(Sta!$B:$B,$A254,Sta!$D:$D,"&gt;0.5")/$C254</f>
        <v>1</v>
      </c>
      <c r="Z254" s="11">
        <f>(COUNTIFS(Sta!$A:$A,$A254,Sta!$E:$E,"&gt;1.5")  + COUNTIFS(Sta!$B:$B,$A254,Sta!$D:$D,"&gt;1.5"))/$D254</f>
        <v>0.5</v>
      </c>
      <c r="AA254" s="8">
        <f>COUNTIFS(Sta!$A:$A,$A254,Sta!$E:$E,"&gt;1.5")/$B254</f>
        <v>0</v>
      </c>
      <c r="AB254" s="8">
        <f>COUNTIFS(Sta!$B:$B,$A254,Sta!$D:$D,"&gt;1.5")/$C254</f>
        <v>1</v>
      </c>
      <c r="AC254" s="11">
        <f>(COUNTIFS(Sta!$A:A,$A254,Sta!$G:$G,"y") + COUNTIFS(Sta!$B:B,$A254,Sta!$G:$G,"y"))/$D254</f>
        <v>1</v>
      </c>
      <c r="AD254" s="8">
        <f>COUNTIFS(Sta!$A:A,$A254,Sta!$G:$G,"y")/$B254</f>
        <v>1</v>
      </c>
      <c r="AE254" s="16">
        <f>COUNTIFS(Sta!$B:B,$A254,Sta!$G:$G,"y")/$C254</f>
        <v>1</v>
      </c>
    </row>
    <row r="255" spans="1:31" x14ac:dyDescent="0.3">
      <c r="A255" t="s">
        <v>643</v>
      </c>
      <c r="B255" s="9">
        <f>COUNTIF(Sta!A:A,A255)</f>
        <v>1</v>
      </c>
      <c r="C255" s="4">
        <f>COUNTIF(Sta!B:B,A255)</f>
        <v>1</v>
      </c>
      <c r="D255" s="4">
        <f t="shared" si="9"/>
        <v>2</v>
      </c>
      <c r="E255" s="11">
        <f>(COUNTIFS(Sta!$A:$A,$A255,Sta!$F:$F,"&gt;0.5") + COUNTIFS(Sta!$B:$B,$A255,Sta!$F:$F,"&gt;0.5"))/$D255</f>
        <v>0.5</v>
      </c>
      <c r="F255" s="8">
        <f>COUNTIFS(Sta!$A:$A,$A255,Sta!$F:$F,"&gt;0.5")/$B255</f>
        <v>1</v>
      </c>
      <c r="G255" s="8">
        <f>COUNTIFS(Sta!$B:$B,$A255,Sta!$F:$F,"&gt;0.5")/$C255</f>
        <v>0</v>
      </c>
      <c r="H255" s="11">
        <f>(COUNTIFS(Sta!$A:$A,$A255,Sta!$F:$F,"&gt;1.5") + COUNTIFS(Sta!$B:$B,$A255,Sta!$F:$F,"&gt;1.5"))/$D255</f>
        <v>0.5</v>
      </c>
      <c r="I255" s="8">
        <f>COUNTIFS(Sta!$A:$A,$A255,Sta!$F:$F,"&gt;1.5")/$B255</f>
        <v>1</v>
      </c>
      <c r="J255" s="8">
        <f>COUNTIFS(Sta!$B:$B,$A255,Sta!$F:$F,"&gt;1.5")/$C255</f>
        <v>0</v>
      </c>
      <c r="K255" s="11">
        <f>(COUNTIFS(Sta!$A:$A,$A255,Sta!$F:$F,"&gt;2.5") + COUNTIFS(Sta!$B:$B,$A255,Sta!$F:$F,"&gt;2.5"))/$D255</f>
        <v>0</v>
      </c>
      <c r="L255" s="8">
        <f>COUNTIFS(Sta!$A:$A,$A255,Sta!$F:$F,"&gt;2.5")/$B255</f>
        <v>0</v>
      </c>
      <c r="M255" s="8">
        <f>COUNTIFS(Sta!$B:$B,$A255,Sta!$F:$F,"&gt;2.5")/$C255</f>
        <v>0</v>
      </c>
      <c r="N255" s="11">
        <f>(COUNTIFS(Sta!$A:$A,$A255,Sta!$F:$F,"&gt;3.5") + COUNTIFS(Sta!$B:$B,$A255,Sta!$F:$F,"&gt;3.5"))/$D255</f>
        <v>0</v>
      </c>
      <c r="O255" s="8">
        <f>COUNTIFS(Sta!$A:$A,$A255,Sta!$F:$F,"&gt;3.5")/$B255</f>
        <v>0</v>
      </c>
      <c r="P255" s="8">
        <f>COUNTIFS(Sta!$B:$B,$A255,Sta!$F:$F,"&gt;3.5")/$C255</f>
        <v>0</v>
      </c>
      <c r="Q255" s="11">
        <f>(COUNTIFS(Sta!$A:$A,$A255,Sta!$D:$D,"&gt;0.5")  + COUNTIFS(Sta!$B:$B,$A255,Sta!$E:$E,"&gt;0.5"))/$D255</f>
        <v>0.5</v>
      </c>
      <c r="R255" s="8">
        <f>COUNTIFS(Sta!$A:$A,$A255,Sta!$D:$D,"&gt;0.5")/$B255</f>
        <v>1</v>
      </c>
      <c r="S255" s="8">
        <f>COUNTIFS(Sta!$B:$B,$A255,Sta!$E:$E,"&gt;0.5")/$C255</f>
        <v>0</v>
      </c>
      <c r="T255" s="11">
        <f>(COUNTIFS(Sta!$A:$A,$A255,Sta!$D:$D,"&gt;1.5")  + COUNTIFS(Sta!$B:$B,$A255,Sta!$E:$E,"&gt;1.5"))/$D255</f>
        <v>0.5</v>
      </c>
      <c r="U255" s="8">
        <f>COUNTIFS(Sta!$A:$A,$A255,Sta!$D:$D,"&gt;1.5")/$B255</f>
        <v>1</v>
      </c>
      <c r="V255" s="8">
        <f>COUNTIFS(Sta!$B:$B,$A255,Sta!$E:$E,"&gt;1.5")/$C255</f>
        <v>0</v>
      </c>
      <c r="W255" s="11">
        <f>(COUNTIFS(Sta!$A:$A,$A255,Sta!$E:E,"&gt;0.5") +COUNTIFS(Sta!$B:$B,$A255,Sta!$D:$D,"&gt;0.5"))/$D255</f>
        <v>0</v>
      </c>
      <c r="X255" s="8">
        <f>COUNTIFS(Sta!$A:$A,$A255,Sta!$E:$E,"&gt;0.5")/$B255</f>
        <v>0</v>
      </c>
      <c r="Y255" s="8">
        <f>COUNTIFS(Sta!$B:$B,$A255,Sta!$D:$D,"&gt;0.5")/$C255</f>
        <v>0</v>
      </c>
      <c r="Z255" s="11">
        <f>(COUNTIFS(Sta!$A:$A,$A255,Sta!$E:$E,"&gt;1.5")  + COUNTIFS(Sta!$B:$B,$A255,Sta!$D:$D,"&gt;1.5"))/$D255</f>
        <v>0</v>
      </c>
      <c r="AA255" s="8">
        <f>COUNTIFS(Sta!$A:$A,$A255,Sta!$E:$E,"&gt;1.5")/$B255</f>
        <v>0</v>
      </c>
      <c r="AB255" s="8">
        <f>COUNTIFS(Sta!$B:$B,$A255,Sta!$D:$D,"&gt;1.5")/$C255</f>
        <v>0</v>
      </c>
      <c r="AC255" s="11">
        <f>(COUNTIFS(Sta!$A:A,$A255,Sta!$G:$G,"y") + COUNTIFS(Sta!$B:B,$A255,Sta!$G:$G,"y"))/$D255</f>
        <v>0</v>
      </c>
      <c r="AD255" s="8">
        <f>COUNTIFS(Sta!$A:A,$A255,Sta!$G:$G,"y")/$B255</f>
        <v>0</v>
      </c>
      <c r="AE255" s="16">
        <f>COUNTIFS(Sta!$B:B,$A255,Sta!$G:$G,"y")/$C255</f>
        <v>0</v>
      </c>
    </row>
    <row r="256" spans="1:31" x14ac:dyDescent="0.3">
      <c r="A256" t="s">
        <v>662</v>
      </c>
      <c r="B256" s="9">
        <f>COUNTIF(Sta!A:A,A256)</f>
        <v>9</v>
      </c>
      <c r="C256" s="4">
        <f>COUNTIF(Sta!B:B,A256)</f>
        <v>9</v>
      </c>
      <c r="D256" s="4">
        <f t="shared" si="9"/>
        <v>18</v>
      </c>
      <c r="E256" s="11">
        <f>(COUNTIFS(Sta!$A:$A,$A256,Sta!$F:$F,"&gt;0.5") + COUNTIFS(Sta!$B:$B,$A256,Sta!$F:$F,"&gt;0.5"))/$D256</f>
        <v>0.77777777777777779</v>
      </c>
      <c r="F256" s="8">
        <f>COUNTIFS(Sta!$A:$A,$A256,Sta!$F:$F,"&gt;0.5")/$B256</f>
        <v>0.66666666666666663</v>
      </c>
      <c r="G256" s="8">
        <f>COUNTIFS(Sta!$B:$B,$A256,Sta!$F:$F,"&gt;0.5")/$C256</f>
        <v>0.88888888888888884</v>
      </c>
      <c r="H256" s="11">
        <f>(COUNTIFS(Sta!$A:$A,$A256,Sta!$F:$F,"&gt;1.5") + COUNTIFS(Sta!$B:$B,$A256,Sta!$F:$F,"&gt;1.5"))/$D256</f>
        <v>0.66666666666666663</v>
      </c>
      <c r="I256" s="8">
        <f>COUNTIFS(Sta!$A:$A,$A256,Sta!$F:$F,"&gt;1.5")/$B256</f>
        <v>0.44444444444444442</v>
      </c>
      <c r="J256" s="8">
        <f>COUNTIFS(Sta!$B:$B,$A256,Sta!$F:$F,"&gt;1.5")/$C256</f>
        <v>0.88888888888888884</v>
      </c>
      <c r="K256" s="11">
        <f>(COUNTIFS(Sta!$A:$A,$A256,Sta!$F:$F,"&gt;2.5") + COUNTIFS(Sta!$B:$B,$A256,Sta!$F:$F,"&gt;2.5"))/$D256</f>
        <v>0.55555555555555558</v>
      </c>
      <c r="L256" s="8">
        <f>COUNTIFS(Sta!$A:$A,$A256,Sta!$F:$F,"&gt;2.5")/$B256</f>
        <v>0.44444444444444442</v>
      </c>
      <c r="M256" s="8">
        <f>COUNTIFS(Sta!$B:$B,$A256,Sta!$F:$F,"&gt;2.5")/$C256</f>
        <v>0.66666666666666663</v>
      </c>
      <c r="N256" s="11">
        <f>(COUNTIFS(Sta!$A:$A,$A256,Sta!$F:$F,"&gt;3.5") + COUNTIFS(Sta!$B:$B,$A256,Sta!$F:$F,"&gt;3.5"))/$D256</f>
        <v>0.22222222222222221</v>
      </c>
      <c r="O256" s="8">
        <f>COUNTIFS(Sta!$A:$A,$A256,Sta!$F:$F,"&gt;3.5")/$B256</f>
        <v>0.1111111111111111</v>
      </c>
      <c r="P256" s="8">
        <f>COUNTIFS(Sta!$B:$B,$A256,Sta!$F:$F,"&gt;3.5")/$C256</f>
        <v>0.33333333333333331</v>
      </c>
      <c r="Q256" s="11">
        <f>(COUNTIFS(Sta!$A:$A,$A256,Sta!$D:$D,"&gt;0.5")  + COUNTIFS(Sta!$B:$B,$A256,Sta!$E:$E,"&gt;0.5"))/$D256</f>
        <v>0.72222222222222221</v>
      </c>
      <c r="R256" s="8">
        <f>COUNTIFS(Sta!$A:$A,$A256,Sta!$D:$D,"&gt;0.5")/$B256</f>
        <v>0.55555555555555558</v>
      </c>
      <c r="S256" s="8">
        <f>COUNTIFS(Sta!$B:$B,$A256,Sta!$E:$E,"&gt;0.5")/$C256</f>
        <v>0.88888888888888884</v>
      </c>
      <c r="T256" s="11">
        <f>(COUNTIFS(Sta!$A:$A,$A256,Sta!$D:$D,"&gt;1.5")  + COUNTIFS(Sta!$B:$B,$A256,Sta!$E:$E,"&gt;1.5"))/$D256</f>
        <v>0.44444444444444442</v>
      </c>
      <c r="U256" s="8">
        <f>COUNTIFS(Sta!$A:$A,$A256,Sta!$D:$D,"&gt;1.5")/$B256</f>
        <v>0.44444444444444442</v>
      </c>
      <c r="V256" s="8">
        <f>COUNTIFS(Sta!$B:$B,$A256,Sta!$E:$E,"&gt;1.5")/$C256</f>
        <v>0.44444444444444442</v>
      </c>
      <c r="W256" s="11">
        <f>(COUNTIFS(Sta!$A:$A,$A256,Sta!$E:E,"&gt;0.5") +COUNTIFS(Sta!$B:$B,$A256,Sta!$D:$D,"&gt;0.5"))/$D256</f>
        <v>0.61111111111111116</v>
      </c>
      <c r="X256" s="8">
        <f>COUNTIFS(Sta!$A:$A,$A256,Sta!$E:$E,"&gt;0.5")/$B256</f>
        <v>0.33333333333333331</v>
      </c>
      <c r="Y256" s="8">
        <f>COUNTIFS(Sta!$B:$B,$A256,Sta!$D:$D,"&gt;0.5")/$C256</f>
        <v>0.88888888888888884</v>
      </c>
      <c r="Z256" s="11">
        <f>(COUNTIFS(Sta!$A:$A,$A256,Sta!$E:$E,"&gt;1.5")  + COUNTIFS(Sta!$B:$B,$A256,Sta!$D:$D,"&gt;1.5"))/$D256</f>
        <v>0.22222222222222221</v>
      </c>
      <c r="AA256" s="8">
        <f>COUNTIFS(Sta!$A:$A,$A256,Sta!$E:$E,"&gt;1.5")/$B256</f>
        <v>0</v>
      </c>
      <c r="AB256" s="8">
        <f>COUNTIFS(Sta!$B:$B,$A256,Sta!$D:$D,"&gt;1.5")/$C256</f>
        <v>0.44444444444444442</v>
      </c>
      <c r="AC256" s="11">
        <f>(COUNTIFS(Sta!$A:A,$A256,Sta!$G:$G,"y") + COUNTIFS(Sta!$B:B,$A256,Sta!$G:$G,"y"))/$D256</f>
        <v>0.55555555555555558</v>
      </c>
      <c r="AD256" s="8">
        <f>COUNTIFS(Sta!$A:A,$A256,Sta!$G:$G,"y")/$B256</f>
        <v>0.22222222222222221</v>
      </c>
      <c r="AE256" s="16">
        <f>COUNTIFS(Sta!$B:B,$A256,Sta!$G:$G,"y")/$C256</f>
        <v>0.88888888888888884</v>
      </c>
    </row>
    <row r="257" spans="1:31" x14ac:dyDescent="0.3">
      <c r="A257" t="s">
        <v>681</v>
      </c>
      <c r="B257" s="9">
        <f>COUNTIF(Sta!A:A,A257)</f>
        <v>8</v>
      </c>
      <c r="C257" s="4">
        <f>COUNTIF(Sta!B:B,A257)</f>
        <v>9</v>
      </c>
      <c r="D257" s="4">
        <f t="shared" si="9"/>
        <v>17</v>
      </c>
      <c r="E257" s="11">
        <f>(COUNTIFS(Sta!$A:$A,$A257,Sta!$F:$F,"&gt;0.5") + COUNTIFS(Sta!$B:$B,$A257,Sta!$F:$F,"&gt;0.5"))/$D257</f>
        <v>0.82352941176470584</v>
      </c>
      <c r="F257" s="8">
        <f>COUNTIFS(Sta!$A:$A,$A257,Sta!$F:$F,"&gt;0.5")/$B257</f>
        <v>0.75</v>
      </c>
      <c r="G257" s="8">
        <f>COUNTIFS(Sta!$B:$B,$A257,Sta!$F:$F,"&gt;0.5")/$C257</f>
        <v>0.88888888888888884</v>
      </c>
      <c r="H257" s="11">
        <f>(COUNTIFS(Sta!$A:$A,$A257,Sta!$F:$F,"&gt;1.5") + COUNTIFS(Sta!$B:$B,$A257,Sta!$F:$F,"&gt;1.5"))/$D257</f>
        <v>0.52941176470588236</v>
      </c>
      <c r="I257" s="8">
        <f>COUNTIFS(Sta!$A:$A,$A257,Sta!$F:$F,"&gt;1.5")/$B257</f>
        <v>0.625</v>
      </c>
      <c r="J257" s="8">
        <f>COUNTIFS(Sta!$B:$B,$A257,Sta!$F:$F,"&gt;1.5")/$C257</f>
        <v>0.44444444444444442</v>
      </c>
      <c r="K257" s="11">
        <f>(COUNTIFS(Sta!$A:$A,$A257,Sta!$F:$F,"&gt;2.5") + COUNTIFS(Sta!$B:$B,$A257,Sta!$F:$F,"&gt;2.5"))/$D257</f>
        <v>0.35294117647058826</v>
      </c>
      <c r="L257" s="8">
        <f>COUNTIFS(Sta!$A:$A,$A257,Sta!$F:$F,"&gt;2.5")/$B257</f>
        <v>0.375</v>
      </c>
      <c r="M257" s="8">
        <f>COUNTIFS(Sta!$B:$B,$A257,Sta!$F:$F,"&gt;2.5")/$C257</f>
        <v>0.33333333333333331</v>
      </c>
      <c r="N257" s="11">
        <f>(COUNTIFS(Sta!$A:$A,$A257,Sta!$F:$F,"&gt;3.5") + COUNTIFS(Sta!$B:$B,$A257,Sta!$F:$F,"&gt;3.5"))/$D257</f>
        <v>0.17647058823529413</v>
      </c>
      <c r="O257" s="8">
        <f>COUNTIFS(Sta!$A:$A,$A257,Sta!$F:$F,"&gt;3.5")/$B257</f>
        <v>0.25</v>
      </c>
      <c r="P257" s="8">
        <f>COUNTIFS(Sta!$B:$B,$A257,Sta!$F:$F,"&gt;3.5")/$C257</f>
        <v>0.1111111111111111</v>
      </c>
      <c r="Q257" s="11">
        <f>(COUNTIFS(Sta!$A:$A,$A257,Sta!$D:$D,"&gt;0.5")  + COUNTIFS(Sta!$B:$B,$A257,Sta!$E:$E,"&gt;0.5"))/$D257</f>
        <v>0.70588235294117652</v>
      </c>
      <c r="R257" s="8">
        <f>COUNTIFS(Sta!$A:$A,$A257,Sta!$D:$D,"&gt;0.5")/$B257</f>
        <v>0.75</v>
      </c>
      <c r="S257" s="8">
        <f>COUNTIFS(Sta!$B:$B,$A257,Sta!$E:$E,"&gt;0.5")/$C257</f>
        <v>0.66666666666666663</v>
      </c>
      <c r="T257" s="11">
        <f>(COUNTIFS(Sta!$A:$A,$A257,Sta!$D:$D,"&gt;1.5")  + COUNTIFS(Sta!$B:$B,$A257,Sta!$E:$E,"&gt;1.5"))/$D257</f>
        <v>0.41176470588235292</v>
      </c>
      <c r="U257" s="8">
        <f>COUNTIFS(Sta!$A:$A,$A257,Sta!$D:$D,"&gt;1.5")/$B257</f>
        <v>0.375</v>
      </c>
      <c r="V257" s="8">
        <f>COUNTIFS(Sta!$B:$B,$A257,Sta!$E:$E,"&gt;1.5")/$C257</f>
        <v>0.44444444444444442</v>
      </c>
      <c r="W257" s="11">
        <f>(COUNTIFS(Sta!$A:$A,$A257,Sta!$E:E,"&gt;0.5") +COUNTIFS(Sta!$B:$B,$A257,Sta!$D:$D,"&gt;0.5"))/$D257</f>
        <v>0.52941176470588236</v>
      </c>
      <c r="X257" s="8">
        <f>COUNTIFS(Sta!$A:$A,$A257,Sta!$E:$E,"&gt;0.5")/$B257</f>
        <v>0.5</v>
      </c>
      <c r="Y257" s="8">
        <f>COUNTIFS(Sta!$B:$B,$A257,Sta!$D:$D,"&gt;0.5")/$C257</f>
        <v>0.55555555555555558</v>
      </c>
      <c r="Z257" s="11">
        <f>(COUNTIFS(Sta!$A:$A,$A257,Sta!$E:$E,"&gt;1.5")  + COUNTIFS(Sta!$B:$B,$A257,Sta!$D:$D,"&gt;1.5"))/$D257</f>
        <v>0.17647058823529413</v>
      </c>
      <c r="AA257" s="8">
        <f>COUNTIFS(Sta!$A:$A,$A257,Sta!$E:$E,"&gt;1.5")/$B257</f>
        <v>0.25</v>
      </c>
      <c r="AB257" s="8">
        <f>COUNTIFS(Sta!$B:$B,$A257,Sta!$D:$D,"&gt;1.5")/$C257</f>
        <v>0.1111111111111111</v>
      </c>
      <c r="AC257" s="11">
        <f>(COUNTIFS(Sta!$A:A,$A257,Sta!$G:$G,"y") + COUNTIFS(Sta!$B:B,$A257,Sta!$G:$G,"y"))/$D257</f>
        <v>0.41176470588235292</v>
      </c>
      <c r="AD257" s="8">
        <f>COUNTIFS(Sta!$A:A,$A257,Sta!$G:$G,"y")/$B257</f>
        <v>0.5</v>
      </c>
      <c r="AE257" s="16">
        <f>COUNTIFS(Sta!$B:B,$A257,Sta!$G:$G,"y")/$C257</f>
        <v>0.33333333333333331</v>
      </c>
    </row>
    <row r="258" spans="1:31" x14ac:dyDescent="0.3">
      <c r="A258" t="s">
        <v>641</v>
      </c>
      <c r="B258" s="9">
        <f>COUNTIF(Sta!A:A,A258)</f>
        <v>0</v>
      </c>
      <c r="C258" s="4">
        <f>COUNTIF(Sta!B:B,A258)</f>
        <v>1</v>
      </c>
      <c r="D258" s="4">
        <f t="shared" si="9"/>
        <v>1</v>
      </c>
      <c r="E258" s="11">
        <f>(COUNTIFS(Sta!$A:$A,$A258,Sta!$F:$F,"&gt;0.5") + COUNTIFS(Sta!$B:$B,$A258,Sta!$F:$F,"&gt;0.5"))/$D258</f>
        <v>1</v>
      </c>
      <c r="F258" s="8" t="e">
        <f>COUNTIFS(Sta!$A:$A,$A258,Sta!$F:$F,"&gt;0.5")/$B258</f>
        <v>#DIV/0!</v>
      </c>
      <c r="G258" s="8">
        <f>COUNTIFS(Sta!$B:$B,$A258,Sta!$F:$F,"&gt;0.5")/$C258</f>
        <v>1</v>
      </c>
      <c r="H258" s="11">
        <f>(COUNTIFS(Sta!$A:$A,$A258,Sta!$F:$F,"&gt;1.5") + COUNTIFS(Sta!$B:$B,$A258,Sta!$F:$F,"&gt;1.5"))/$D258</f>
        <v>0</v>
      </c>
      <c r="I258" s="8" t="e">
        <f>COUNTIFS(Sta!$A:$A,$A258,Sta!$F:$F,"&gt;1.5")/$B258</f>
        <v>#DIV/0!</v>
      </c>
      <c r="J258" s="8">
        <f>COUNTIFS(Sta!$B:$B,$A258,Sta!$F:$F,"&gt;1.5")/$C258</f>
        <v>0</v>
      </c>
      <c r="K258" s="11">
        <f>(COUNTIFS(Sta!$A:$A,$A258,Sta!$F:$F,"&gt;2.5") + COUNTIFS(Sta!$B:$B,$A258,Sta!$F:$F,"&gt;2.5"))/$D258</f>
        <v>0</v>
      </c>
      <c r="L258" s="8" t="e">
        <f>COUNTIFS(Sta!$A:$A,$A258,Sta!$F:$F,"&gt;2.5")/$B258</f>
        <v>#DIV/0!</v>
      </c>
      <c r="M258" s="8">
        <f>COUNTIFS(Sta!$B:$B,$A258,Sta!$F:$F,"&gt;2.5")/$C258</f>
        <v>0</v>
      </c>
      <c r="N258" s="11">
        <f>(COUNTIFS(Sta!$A:$A,$A258,Sta!$F:$F,"&gt;3.5") + COUNTIFS(Sta!$B:$B,$A258,Sta!$F:$F,"&gt;3.5"))/$D258</f>
        <v>0</v>
      </c>
      <c r="O258" s="8" t="e">
        <f>COUNTIFS(Sta!$A:$A,$A258,Sta!$F:$F,"&gt;3.5")/$B258</f>
        <v>#DIV/0!</v>
      </c>
      <c r="P258" s="8">
        <f>COUNTIFS(Sta!$B:$B,$A258,Sta!$F:$F,"&gt;3.5")/$C258</f>
        <v>0</v>
      </c>
      <c r="Q258" s="11">
        <f>(COUNTIFS(Sta!$A:$A,$A258,Sta!$D:$D,"&gt;0.5")  + COUNTIFS(Sta!$B:$B,$A258,Sta!$E:$E,"&gt;0.5"))/$D258</f>
        <v>1</v>
      </c>
      <c r="R258" s="8" t="e">
        <f>COUNTIFS(Sta!$A:$A,$A258,Sta!$D:$D,"&gt;0.5")/$B258</f>
        <v>#DIV/0!</v>
      </c>
      <c r="S258" s="8">
        <f>COUNTIFS(Sta!$B:$B,$A258,Sta!$E:$E,"&gt;0.5")/$C258</f>
        <v>1</v>
      </c>
      <c r="T258" s="11">
        <f>(COUNTIFS(Sta!$A:$A,$A258,Sta!$D:$D,"&gt;1.5")  + COUNTIFS(Sta!$B:$B,$A258,Sta!$E:$E,"&gt;1.5"))/$D258</f>
        <v>0</v>
      </c>
      <c r="U258" s="8" t="e">
        <f>COUNTIFS(Sta!$A:$A,$A258,Sta!$D:$D,"&gt;1.5")/$B258</f>
        <v>#DIV/0!</v>
      </c>
      <c r="V258" s="8">
        <f>COUNTIFS(Sta!$B:$B,$A258,Sta!$E:$E,"&gt;1.5")/$C258</f>
        <v>0</v>
      </c>
      <c r="W258" s="11">
        <f>(COUNTIFS(Sta!$A:$A,$A258,Sta!$E:E,"&gt;0.5") +COUNTIFS(Sta!$B:$B,$A258,Sta!$D:$D,"&gt;0.5"))/$D258</f>
        <v>0</v>
      </c>
      <c r="X258" s="8" t="e">
        <f>COUNTIFS(Sta!$A:$A,$A258,Sta!$E:$E,"&gt;0.5")/$B258</f>
        <v>#DIV/0!</v>
      </c>
      <c r="Y258" s="8">
        <f>COUNTIFS(Sta!$B:$B,$A258,Sta!$D:$D,"&gt;0.5")/$C258</f>
        <v>0</v>
      </c>
      <c r="Z258" s="11">
        <f>(COUNTIFS(Sta!$A:$A,$A258,Sta!$E:$E,"&gt;1.5")  + COUNTIFS(Sta!$B:$B,$A258,Sta!$D:$D,"&gt;1.5"))/$D258</f>
        <v>0</v>
      </c>
      <c r="AA258" s="8" t="e">
        <f>COUNTIFS(Sta!$A:$A,$A258,Sta!$E:$E,"&gt;1.5")/$B258</f>
        <v>#DIV/0!</v>
      </c>
      <c r="AB258" s="8">
        <f>COUNTIFS(Sta!$B:$B,$A258,Sta!$D:$D,"&gt;1.5")/$C258</f>
        <v>0</v>
      </c>
      <c r="AC258" s="11">
        <f>(COUNTIFS(Sta!$A:A,$A258,Sta!$G:$G,"y") + COUNTIFS(Sta!$B:B,$A258,Sta!$G:$G,"y"))/$D258</f>
        <v>0</v>
      </c>
      <c r="AD258" s="8" t="e">
        <f>COUNTIFS(Sta!$A:A,$A258,Sta!$G:$G,"y")/$B258</f>
        <v>#DIV/0!</v>
      </c>
      <c r="AE258" s="16">
        <f>COUNTIFS(Sta!$B:B,$A258,Sta!$G:$G,"y")/$C258</f>
        <v>0</v>
      </c>
    </row>
    <row r="259" spans="1:31" x14ac:dyDescent="0.3">
      <c r="A259" t="s">
        <v>676</v>
      </c>
      <c r="B259" s="9">
        <f>COUNTIF(Sta!A:A,A259)</f>
        <v>9</v>
      </c>
      <c r="C259" s="4">
        <f>COUNTIF(Sta!B:B,A259)</f>
        <v>10</v>
      </c>
      <c r="D259" s="4">
        <f t="shared" si="9"/>
        <v>19</v>
      </c>
      <c r="E259" s="11">
        <f>(COUNTIFS(Sta!$A:$A,$A259,Sta!$F:$F,"&gt;0.5") + COUNTIFS(Sta!$B:$B,$A259,Sta!$F:$F,"&gt;0.5"))/$D259</f>
        <v>1</v>
      </c>
      <c r="F259" s="8">
        <f>COUNTIFS(Sta!$A:$A,$A259,Sta!$F:$F,"&gt;0.5")/$B259</f>
        <v>1</v>
      </c>
      <c r="G259" s="8">
        <f>COUNTIFS(Sta!$B:$B,$A259,Sta!$F:$F,"&gt;0.5")/$C259</f>
        <v>1</v>
      </c>
      <c r="H259" s="11">
        <f>(COUNTIFS(Sta!$A:$A,$A259,Sta!$F:$F,"&gt;1.5") + COUNTIFS(Sta!$B:$B,$A259,Sta!$F:$F,"&gt;1.5"))/$D259</f>
        <v>0.89473684210526316</v>
      </c>
      <c r="I259" s="8">
        <f>COUNTIFS(Sta!$A:$A,$A259,Sta!$F:$F,"&gt;1.5")/$B259</f>
        <v>0.77777777777777779</v>
      </c>
      <c r="J259" s="8">
        <f>COUNTIFS(Sta!$B:$B,$A259,Sta!$F:$F,"&gt;1.5")/$C259</f>
        <v>1</v>
      </c>
      <c r="K259" s="11">
        <f>(COUNTIFS(Sta!$A:$A,$A259,Sta!$F:$F,"&gt;2.5") + COUNTIFS(Sta!$B:$B,$A259,Sta!$F:$F,"&gt;2.5"))/$D259</f>
        <v>0.57894736842105265</v>
      </c>
      <c r="L259" s="8">
        <f>COUNTIFS(Sta!$A:$A,$A259,Sta!$F:$F,"&gt;2.5")/$B259</f>
        <v>0.55555555555555558</v>
      </c>
      <c r="M259" s="8">
        <f>COUNTIFS(Sta!$B:$B,$A259,Sta!$F:$F,"&gt;2.5")/$C259</f>
        <v>0.6</v>
      </c>
      <c r="N259" s="11">
        <f>(COUNTIFS(Sta!$A:$A,$A259,Sta!$F:$F,"&gt;3.5") + COUNTIFS(Sta!$B:$B,$A259,Sta!$F:$F,"&gt;3.5"))/$D259</f>
        <v>0.26315789473684209</v>
      </c>
      <c r="O259" s="8">
        <f>COUNTIFS(Sta!$A:$A,$A259,Sta!$F:$F,"&gt;3.5")/$B259</f>
        <v>0.33333333333333331</v>
      </c>
      <c r="P259" s="8">
        <f>COUNTIFS(Sta!$B:$B,$A259,Sta!$F:$F,"&gt;3.5")/$C259</f>
        <v>0.2</v>
      </c>
      <c r="Q259" s="11">
        <f>(COUNTIFS(Sta!$A:$A,$A259,Sta!$D:$D,"&gt;0.5")  + COUNTIFS(Sta!$B:$B,$A259,Sta!$E:$E,"&gt;0.5"))/$D259</f>
        <v>0.94736842105263153</v>
      </c>
      <c r="R259" s="8">
        <f>COUNTIFS(Sta!$A:$A,$A259,Sta!$D:$D,"&gt;0.5")/$B259</f>
        <v>1</v>
      </c>
      <c r="S259" s="8">
        <f>COUNTIFS(Sta!$B:$B,$A259,Sta!$E:$E,"&gt;0.5")/$C259</f>
        <v>0.9</v>
      </c>
      <c r="T259" s="11">
        <f>(COUNTIFS(Sta!$A:$A,$A259,Sta!$D:$D,"&gt;1.5")  + COUNTIFS(Sta!$B:$B,$A259,Sta!$E:$E,"&gt;1.5"))/$D259</f>
        <v>0.52631578947368418</v>
      </c>
      <c r="U259" s="8">
        <f>COUNTIFS(Sta!$A:$A,$A259,Sta!$D:$D,"&gt;1.5")/$B259</f>
        <v>0.55555555555555558</v>
      </c>
      <c r="V259" s="8">
        <f>COUNTIFS(Sta!$B:$B,$A259,Sta!$E:$E,"&gt;1.5")/$C259</f>
        <v>0.5</v>
      </c>
      <c r="W259" s="11">
        <f>(COUNTIFS(Sta!$A:$A,$A259,Sta!$E:E,"&gt;0.5") +COUNTIFS(Sta!$B:$B,$A259,Sta!$D:$D,"&gt;0.5"))/$D259</f>
        <v>0.73684210526315785</v>
      </c>
      <c r="X259" s="8">
        <f>COUNTIFS(Sta!$A:$A,$A259,Sta!$E:$E,"&gt;0.5")/$B259</f>
        <v>0.55555555555555558</v>
      </c>
      <c r="Y259" s="8">
        <f>COUNTIFS(Sta!$B:$B,$A259,Sta!$D:$D,"&gt;0.5")/$C259</f>
        <v>0.9</v>
      </c>
      <c r="Z259" s="11">
        <f>(COUNTIFS(Sta!$A:$A,$A259,Sta!$E:$E,"&gt;1.5")  + COUNTIFS(Sta!$B:$B,$A259,Sta!$D:$D,"&gt;1.5"))/$D259</f>
        <v>0.31578947368421051</v>
      </c>
      <c r="AA259" s="8">
        <f>COUNTIFS(Sta!$A:$A,$A259,Sta!$E:$E,"&gt;1.5")/$B259</f>
        <v>0.22222222222222221</v>
      </c>
      <c r="AB259" s="8">
        <f>COUNTIFS(Sta!$B:$B,$A259,Sta!$D:$D,"&gt;1.5")/$C259</f>
        <v>0.4</v>
      </c>
      <c r="AC259" s="11">
        <f>(COUNTIFS(Sta!$A:A,$A259,Sta!$G:$G,"y") + COUNTIFS(Sta!$B:B,$A259,Sta!$G:$G,"y"))/$D259</f>
        <v>0.68421052631578949</v>
      </c>
      <c r="AD259" s="8">
        <f>COUNTIFS(Sta!$A:A,$A259,Sta!$G:$G,"y")/$B259</f>
        <v>0.55555555555555558</v>
      </c>
      <c r="AE259" s="16">
        <f>COUNTIFS(Sta!$B:B,$A259,Sta!$G:$G,"y")/$C259</f>
        <v>0.8</v>
      </c>
    </row>
    <row r="260" spans="1:31" x14ac:dyDescent="0.3">
      <c r="A260" t="s">
        <v>615</v>
      </c>
      <c r="B260" s="9">
        <f>COUNTIF(Sta!A:A,A260)</f>
        <v>1</v>
      </c>
      <c r="C260" s="4">
        <f>COUNTIF(Sta!B:B,A260)</f>
        <v>2</v>
      </c>
      <c r="D260" s="4">
        <f t="shared" si="9"/>
        <v>3</v>
      </c>
      <c r="E260" s="11">
        <f>(COUNTIFS(Sta!$A:$A,$A260,Sta!$F:$F,"&gt;0.5") + COUNTIFS(Sta!$B:$B,$A260,Sta!$F:$F,"&gt;0.5"))/$D260</f>
        <v>1</v>
      </c>
      <c r="F260" s="8">
        <f>COUNTIFS(Sta!$A:$A,$A260,Sta!$F:$F,"&gt;0.5")/$B260</f>
        <v>1</v>
      </c>
      <c r="G260" s="8">
        <f>COUNTIFS(Sta!$B:$B,$A260,Sta!$F:$F,"&gt;0.5")/$C260</f>
        <v>1</v>
      </c>
      <c r="H260" s="11">
        <f>(COUNTIFS(Sta!$A:$A,$A260,Sta!$F:$F,"&gt;1.5") + COUNTIFS(Sta!$B:$B,$A260,Sta!$F:$F,"&gt;1.5"))/$D260</f>
        <v>1</v>
      </c>
      <c r="I260" s="8">
        <f>COUNTIFS(Sta!$A:$A,$A260,Sta!$F:$F,"&gt;1.5")/$B260</f>
        <v>1</v>
      </c>
      <c r="J260" s="8">
        <f>COUNTIFS(Sta!$B:$B,$A260,Sta!$F:$F,"&gt;1.5")/$C260</f>
        <v>1</v>
      </c>
      <c r="K260" s="11">
        <f>(COUNTIFS(Sta!$A:$A,$A260,Sta!$F:$F,"&gt;2.5") + COUNTIFS(Sta!$B:$B,$A260,Sta!$F:$F,"&gt;2.5"))/$D260</f>
        <v>0.33333333333333331</v>
      </c>
      <c r="L260" s="8">
        <f>COUNTIFS(Sta!$A:$A,$A260,Sta!$F:$F,"&gt;2.5")/$B260</f>
        <v>0</v>
      </c>
      <c r="M260" s="8">
        <f>COUNTIFS(Sta!$B:$B,$A260,Sta!$F:$F,"&gt;2.5")/$C260</f>
        <v>0.5</v>
      </c>
      <c r="N260" s="11">
        <f>(COUNTIFS(Sta!$A:$A,$A260,Sta!$F:$F,"&gt;3.5") + COUNTIFS(Sta!$B:$B,$A260,Sta!$F:$F,"&gt;3.5"))/$D260</f>
        <v>0.33333333333333331</v>
      </c>
      <c r="O260" s="8">
        <f>COUNTIFS(Sta!$A:$A,$A260,Sta!$F:$F,"&gt;3.5")/$B260</f>
        <v>0</v>
      </c>
      <c r="P260" s="8">
        <f>COUNTIFS(Sta!$B:$B,$A260,Sta!$F:$F,"&gt;3.5")/$C260</f>
        <v>0.5</v>
      </c>
      <c r="Q260" s="11">
        <f>(COUNTIFS(Sta!$A:$A,$A260,Sta!$D:$D,"&gt;0.5")  + COUNTIFS(Sta!$B:$B,$A260,Sta!$E:$E,"&gt;0.5"))/$D260</f>
        <v>0.66666666666666663</v>
      </c>
      <c r="R260" s="8">
        <f>COUNTIFS(Sta!$A:$A,$A260,Sta!$D:$D,"&gt;0.5")/$B260</f>
        <v>0</v>
      </c>
      <c r="S260" s="8">
        <f>COUNTIFS(Sta!$B:$B,$A260,Sta!$E:$E,"&gt;0.5")/$C260</f>
        <v>1</v>
      </c>
      <c r="T260" s="11">
        <f>(COUNTIFS(Sta!$A:$A,$A260,Sta!$D:$D,"&gt;1.5")  + COUNTIFS(Sta!$B:$B,$A260,Sta!$E:$E,"&gt;1.5"))/$D260</f>
        <v>0</v>
      </c>
      <c r="U260" s="8">
        <f>COUNTIFS(Sta!$A:$A,$A260,Sta!$D:$D,"&gt;1.5")/$B260</f>
        <v>0</v>
      </c>
      <c r="V260" s="8">
        <f>COUNTIFS(Sta!$B:$B,$A260,Sta!$E:$E,"&gt;1.5")/$C260</f>
        <v>0</v>
      </c>
      <c r="W260" s="11">
        <f>(COUNTIFS(Sta!$A:$A,$A260,Sta!$E:E,"&gt;0.5") +COUNTIFS(Sta!$B:$B,$A260,Sta!$D:$D,"&gt;0.5"))/$D260</f>
        <v>1</v>
      </c>
      <c r="X260" s="8">
        <f>COUNTIFS(Sta!$A:$A,$A260,Sta!$E:$E,"&gt;0.5")/$B260</f>
        <v>1</v>
      </c>
      <c r="Y260" s="8">
        <f>COUNTIFS(Sta!$B:$B,$A260,Sta!$D:$D,"&gt;0.5")/$C260</f>
        <v>1</v>
      </c>
      <c r="Z260" s="11">
        <f>(COUNTIFS(Sta!$A:$A,$A260,Sta!$E:$E,"&gt;1.5")  + COUNTIFS(Sta!$B:$B,$A260,Sta!$D:$D,"&gt;1.5"))/$D260</f>
        <v>0.66666666666666663</v>
      </c>
      <c r="AA260" s="8">
        <f>COUNTIFS(Sta!$A:$A,$A260,Sta!$E:$E,"&gt;1.5")/$B260</f>
        <v>1</v>
      </c>
      <c r="AB260" s="8">
        <f>COUNTIFS(Sta!$B:$B,$A260,Sta!$D:$D,"&gt;1.5")/$C260</f>
        <v>0.5</v>
      </c>
      <c r="AC260" s="11">
        <f>(COUNTIFS(Sta!$A:A,$A260,Sta!$G:$G,"y") + COUNTIFS(Sta!$B:B,$A260,Sta!$G:$G,"y"))/$D260</f>
        <v>0.66666666666666663</v>
      </c>
      <c r="AD260" s="8">
        <f>COUNTIFS(Sta!$A:A,$A260,Sta!$G:$G,"y")/$B260</f>
        <v>0</v>
      </c>
      <c r="AE260" s="16">
        <f>COUNTIFS(Sta!$B:B,$A260,Sta!$G:$G,"y")/$C260</f>
        <v>1</v>
      </c>
    </row>
    <row r="261" spans="1:31" x14ac:dyDescent="0.3">
      <c r="A261" t="s">
        <v>493</v>
      </c>
      <c r="B261" s="9">
        <f>COUNTIF(Sta!A:A,A261)</f>
        <v>7</v>
      </c>
      <c r="C261" s="4">
        <f>COUNTIF(Sta!B:B,A261)</f>
        <v>6</v>
      </c>
      <c r="D261" s="4">
        <f t="shared" si="9"/>
        <v>13</v>
      </c>
      <c r="E261" s="11">
        <f>(COUNTIFS(Sta!$A:$A,$A261,Sta!$F:$F,"&gt;0.5") + COUNTIFS(Sta!$B:$B,$A261,Sta!$F:$F,"&gt;0.5"))/$D261</f>
        <v>0.92307692307692313</v>
      </c>
      <c r="F261" s="8">
        <f>COUNTIFS(Sta!$A:$A,$A261,Sta!$F:$F,"&gt;0.5")/$B261</f>
        <v>1</v>
      </c>
      <c r="G261" s="8">
        <f>COUNTIFS(Sta!$B:$B,$A261,Sta!$F:$F,"&gt;0.5")/$C261</f>
        <v>0.83333333333333337</v>
      </c>
      <c r="H261" s="11">
        <f>(COUNTIFS(Sta!$A:$A,$A261,Sta!$F:$F,"&gt;1.5") + COUNTIFS(Sta!$B:$B,$A261,Sta!$F:$F,"&gt;1.5"))/$D261</f>
        <v>0.69230769230769229</v>
      </c>
      <c r="I261" s="8">
        <f>COUNTIFS(Sta!$A:$A,$A261,Sta!$F:$F,"&gt;1.5")/$B261</f>
        <v>0.8571428571428571</v>
      </c>
      <c r="J261" s="8">
        <f>COUNTIFS(Sta!$B:$B,$A261,Sta!$F:$F,"&gt;1.5")/$C261</f>
        <v>0.5</v>
      </c>
      <c r="K261" s="11">
        <f>(COUNTIFS(Sta!$A:$A,$A261,Sta!$F:$F,"&gt;2.5") + COUNTIFS(Sta!$B:$B,$A261,Sta!$F:$F,"&gt;2.5"))/$D261</f>
        <v>0.38461538461538464</v>
      </c>
      <c r="L261" s="8">
        <f>COUNTIFS(Sta!$A:$A,$A261,Sta!$F:$F,"&gt;2.5")/$B261</f>
        <v>0.42857142857142855</v>
      </c>
      <c r="M261" s="8">
        <f>COUNTIFS(Sta!$B:$B,$A261,Sta!$F:$F,"&gt;2.5")/$C261</f>
        <v>0.33333333333333331</v>
      </c>
      <c r="N261" s="11">
        <f>(COUNTIFS(Sta!$A:$A,$A261,Sta!$F:$F,"&gt;3.5") + COUNTIFS(Sta!$B:$B,$A261,Sta!$F:$F,"&gt;3.5"))/$D261</f>
        <v>0.15384615384615385</v>
      </c>
      <c r="O261" s="8">
        <f>COUNTIFS(Sta!$A:$A,$A261,Sta!$F:$F,"&gt;3.5")/$B261</f>
        <v>0.2857142857142857</v>
      </c>
      <c r="P261" s="8">
        <f>COUNTIFS(Sta!$B:$B,$A261,Sta!$F:$F,"&gt;3.5")/$C261</f>
        <v>0</v>
      </c>
      <c r="Q261" s="11">
        <f>(COUNTIFS(Sta!$A:$A,$A261,Sta!$D:$D,"&gt;0.5")  + COUNTIFS(Sta!$B:$B,$A261,Sta!$E:$E,"&gt;0.5"))/$D261</f>
        <v>0.69230769230769229</v>
      </c>
      <c r="R261" s="8">
        <f>COUNTIFS(Sta!$A:$A,$A261,Sta!$D:$D,"&gt;0.5")/$B261</f>
        <v>1</v>
      </c>
      <c r="S261" s="8">
        <f>COUNTIFS(Sta!$B:$B,$A261,Sta!$E:$E,"&gt;0.5")/$C261</f>
        <v>0.33333333333333331</v>
      </c>
      <c r="T261" s="11">
        <f>(COUNTIFS(Sta!$A:$A,$A261,Sta!$D:$D,"&gt;1.5")  + COUNTIFS(Sta!$B:$B,$A261,Sta!$E:$E,"&gt;1.5"))/$D261</f>
        <v>0.38461538461538464</v>
      </c>
      <c r="U261" s="8">
        <f>COUNTIFS(Sta!$A:$A,$A261,Sta!$D:$D,"&gt;1.5")/$B261</f>
        <v>0.7142857142857143</v>
      </c>
      <c r="V261" s="8">
        <f>COUNTIFS(Sta!$B:$B,$A261,Sta!$E:$E,"&gt;1.5")/$C261</f>
        <v>0</v>
      </c>
      <c r="W261" s="11">
        <f>(COUNTIFS(Sta!$A:$A,$A261,Sta!$E:E,"&gt;0.5") +COUNTIFS(Sta!$B:$B,$A261,Sta!$D:$D,"&gt;0.5"))/$D261</f>
        <v>0.69230769230769229</v>
      </c>
      <c r="X261" s="8">
        <f>COUNTIFS(Sta!$A:$A,$A261,Sta!$E:$E,"&gt;0.5")/$B261</f>
        <v>0.5714285714285714</v>
      </c>
      <c r="Y261" s="8">
        <f>COUNTIFS(Sta!$B:$B,$A261,Sta!$D:$D,"&gt;0.5")/$C261</f>
        <v>0.83333333333333337</v>
      </c>
      <c r="Z261" s="11">
        <f>(COUNTIFS(Sta!$A:$A,$A261,Sta!$E:$E,"&gt;1.5")  + COUNTIFS(Sta!$B:$B,$A261,Sta!$D:$D,"&gt;1.5"))/$D261</f>
        <v>0.23076923076923078</v>
      </c>
      <c r="AA261" s="8">
        <f>COUNTIFS(Sta!$A:$A,$A261,Sta!$E:$E,"&gt;1.5")/$B261</f>
        <v>0</v>
      </c>
      <c r="AB261" s="8">
        <f>COUNTIFS(Sta!$B:$B,$A261,Sta!$D:$D,"&gt;1.5")/$C261</f>
        <v>0.5</v>
      </c>
      <c r="AC261" s="11">
        <f>(COUNTIFS(Sta!$A:A,$A261,Sta!$G:$G,"y") + COUNTIFS(Sta!$B:B,$A261,Sta!$G:$G,"y"))/$D261</f>
        <v>0.46153846153846156</v>
      </c>
      <c r="AD261" s="8">
        <f>COUNTIFS(Sta!$A:A,$A261,Sta!$G:$G,"y")/$B261</f>
        <v>0.5714285714285714</v>
      </c>
      <c r="AE261" s="16">
        <f>COUNTIFS(Sta!$B:B,$A261,Sta!$G:$G,"y")/$C261</f>
        <v>0.33333333333333331</v>
      </c>
    </row>
    <row r="262" spans="1:31" x14ac:dyDescent="0.3">
      <c r="A262" t="s">
        <v>88</v>
      </c>
      <c r="B262" s="9">
        <f>COUNTIF(Sta!A:A,A262)</f>
        <v>0</v>
      </c>
      <c r="C262" s="4">
        <f>COUNTIF(Sta!B:B,A262)</f>
        <v>0</v>
      </c>
      <c r="D262" s="4">
        <f t="shared" si="9"/>
        <v>0</v>
      </c>
      <c r="E262" s="11" t="e">
        <f>(COUNTIFS(Sta!$A:$A,$A262,Sta!$F:$F,"&gt;0.5") + COUNTIFS(Sta!$B:$B,$A262,Sta!$F:$F,"&gt;0.5"))/$D262</f>
        <v>#DIV/0!</v>
      </c>
      <c r="F262" s="8" t="e">
        <f>COUNTIFS(Sta!$A:$A,$A262,Sta!$F:$F,"&gt;0.5")/$B262</f>
        <v>#DIV/0!</v>
      </c>
      <c r="G262" s="8" t="e">
        <f>COUNTIFS(Sta!$B:$B,$A262,Sta!$F:$F,"&gt;0.5")/$C262</f>
        <v>#DIV/0!</v>
      </c>
      <c r="H262" s="11" t="e">
        <f>(COUNTIFS(Sta!$A:$A,$A262,Sta!$F:$F,"&gt;1.5") + COUNTIFS(Sta!$B:$B,$A262,Sta!$F:$F,"&gt;1.5"))/$D262</f>
        <v>#DIV/0!</v>
      </c>
      <c r="I262" s="8" t="e">
        <f>COUNTIFS(Sta!$A:$A,$A262,Sta!$F:$F,"&gt;1.5")/$B262</f>
        <v>#DIV/0!</v>
      </c>
      <c r="J262" s="8" t="e">
        <f>COUNTIFS(Sta!$B:$B,$A262,Sta!$F:$F,"&gt;1.5")/$C262</f>
        <v>#DIV/0!</v>
      </c>
      <c r="K262" s="11" t="e">
        <f>(COUNTIFS(Sta!$A:$A,$A262,Sta!$F:$F,"&gt;2.5") + COUNTIFS(Sta!$B:$B,$A262,Sta!$F:$F,"&gt;2.5"))/$D262</f>
        <v>#DIV/0!</v>
      </c>
      <c r="L262" s="8" t="e">
        <f>COUNTIFS(Sta!$A:$A,$A262,Sta!$F:$F,"&gt;2.5")/$B262</f>
        <v>#DIV/0!</v>
      </c>
      <c r="M262" s="8" t="e">
        <f>COUNTIFS(Sta!$B:$B,$A262,Sta!$F:$F,"&gt;2.5")/$C262</f>
        <v>#DIV/0!</v>
      </c>
      <c r="N262" s="11" t="e">
        <f>(COUNTIFS(Sta!$A:$A,$A262,Sta!$F:$F,"&gt;3.5") + COUNTIFS(Sta!$B:$B,$A262,Sta!$F:$F,"&gt;3.5"))/$D262</f>
        <v>#DIV/0!</v>
      </c>
      <c r="O262" s="8" t="e">
        <f>COUNTIFS(Sta!$A:$A,$A262,Sta!$F:$F,"&gt;3.5")/$B262</f>
        <v>#DIV/0!</v>
      </c>
      <c r="P262" s="8" t="e">
        <f>COUNTIFS(Sta!$B:$B,$A262,Sta!$F:$F,"&gt;3.5")/$C262</f>
        <v>#DIV/0!</v>
      </c>
      <c r="Q262" s="11" t="e">
        <f>(COUNTIFS(Sta!$A:$A,$A262,Sta!$D:$D,"&gt;0.5")  + COUNTIFS(Sta!$B:$B,$A262,Sta!$E:$E,"&gt;0.5"))/$D262</f>
        <v>#DIV/0!</v>
      </c>
      <c r="R262" s="8" t="e">
        <f>COUNTIFS(Sta!$A:$A,$A262,Sta!$D:$D,"&gt;0.5")/$B262</f>
        <v>#DIV/0!</v>
      </c>
      <c r="S262" s="8" t="e">
        <f>COUNTIFS(Sta!$B:$B,$A262,Sta!$E:$E,"&gt;0.5")/$C262</f>
        <v>#DIV/0!</v>
      </c>
      <c r="T262" s="11" t="e">
        <f>(COUNTIFS(Sta!$A:$A,$A262,Sta!$D:$D,"&gt;1.5")  + COUNTIFS(Sta!$B:$B,$A262,Sta!$E:$E,"&gt;1.5"))/$D262</f>
        <v>#DIV/0!</v>
      </c>
      <c r="U262" s="8" t="e">
        <f>COUNTIFS(Sta!$A:$A,$A262,Sta!$D:$D,"&gt;1.5")/$B262</f>
        <v>#DIV/0!</v>
      </c>
      <c r="V262" s="8" t="e">
        <f>COUNTIFS(Sta!$B:$B,$A262,Sta!$E:$E,"&gt;1.5")/$C262</f>
        <v>#DIV/0!</v>
      </c>
      <c r="W262" s="11" t="e">
        <f>(COUNTIFS(Sta!$A:$A,$A262,Sta!$E:E,"&gt;0.5") +COUNTIFS(Sta!$B:$B,$A262,Sta!$D:$D,"&gt;0.5"))/$D262</f>
        <v>#DIV/0!</v>
      </c>
      <c r="X262" s="8" t="e">
        <f>COUNTIFS(Sta!$A:$A,$A262,Sta!$E:$E,"&gt;0.5")/$B262</f>
        <v>#DIV/0!</v>
      </c>
      <c r="Y262" s="8" t="e">
        <f>COUNTIFS(Sta!$B:$B,$A262,Sta!$D:$D,"&gt;0.5")/$C262</f>
        <v>#DIV/0!</v>
      </c>
      <c r="Z262" s="11" t="e">
        <f>(COUNTIFS(Sta!$A:$A,$A262,Sta!$E:$E,"&gt;1.5")  + COUNTIFS(Sta!$B:$B,$A262,Sta!$D:$D,"&gt;1.5"))/$D262</f>
        <v>#DIV/0!</v>
      </c>
      <c r="AA262" s="8" t="e">
        <f>COUNTIFS(Sta!$A:$A,$A262,Sta!$E:$E,"&gt;1.5")/$B262</f>
        <v>#DIV/0!</v>
      </c>
      <c r="AB262" s="8" t="e">
        <f>COUNTIFS(Sta!$B:$B,$A262,Sta!$D:$D,"&gt;1.5")/$C262</f>
        <v>#DIV/0!</v>
      </c>
      <c r="AC262" s="11" t="e">
        <f>(COUNTIFS(Sta!$A:A,$A262,Sta!$G:$G,"y") + COUNTIFS(Sta!$B:B,$A262,Sta!$G:$G,"y"))/$D262</f>
        <v>#DIV/0!</v>
      </c>
      <c r="AD262" s="8" t="e">
        <f>COUNTIFS(Sta!$A:A,$A262,Sta!$G:$G,"y")/$B262</f>
        <v>#DIV/0!</v>
      </c>
      <c r="AE262" s="16" t="e">
        <f>COUNTIFS(Sta!$B:B,$A262,Sta!$G:$G,"y")/$C262</f>
        <v>#DIV/0!</v>
      </c>
    </row>
    <row r="263" spans="1:31" x14ac:dyDescent="0.3">
      <c r="A263" t="s">
        <v>437</v>
      </c>
      <c r="B263" s="9">
        <f>COUNTIF(Sta!A:A,A263)</f>
        <v>1</v>
      </c>
      <c r="C263" s="4">
        <f>COUNTIF(Sta!B:B,A263)</f>
        <v>1</v>
      </c>
      <c r="D263" s="4">
        <f t="shared" si="9"/>
        <v>2</v>
      </c>
      <c r="E263" s="11">
        <f>(COUNTIFS(Sta!$A:$A,$A263,Sta!$F:$F,"&gt;0.5") + COUNTIFS(Sta!$B:$B,$A263,Sta!$F:$F,"&gt;0.5"))/$D263</f>
        <v>1</v>
      </c>
      <c r="F263" s="8">
        <f>COUNTIFS(Sta!$A:$A,$A263,Sta!$F:$F,"&gt;0.5")/$B263</f>
        <v>1</v>
      </c>
      <c r="G263" s="8">
        <f>COUNTIFS(Sta!$B:$B,$A263,Sta!$F:$F,"&gt;0.5")/$C263</f>
        <v>1</v>
      </c>
      <c r="H263" s="11">
        <f>(COUNTIFS(Sta!$A:$A,$A263,Sta!$F:$F,"&gt;1.5") + COUNTIFS(Sta!$B:$B,$A263,Sta!$F:$F,"&gt;1.5"))/$D263</f>
        <v>1</v>
      </c>
      <c r="I263" s="8">
        <f>COUNTIFS(Sta!$A:$A,$A263,Sta!$F:$F,"&gt;1.5")/$B263</f>
        <v>1</v>
      </c>
      <c r="J263" s="8">
        <f>COUNTIFS(Sta!$B:$B,$A263,Sta!$F:$F,"&gt;1.5")/$C263</f>
        <v>1</v>
      </c>
      <c r="K263" s="11">
        <f>(COUNTIFS(Sta!$A:$A,$A263,Sta!$F:$F,"&gt;2.5") + COUNTIFS(Sta!$B:$B,$A263,Sta!$F:$F,"&gt;2.5"))/$D263</f>
        <v>1</v>
      </c>
      <c r="L263" s="8">
        <f>COUNTIFS(Sta!$A:$A,$A263,Sta!$F:$F,"&gt;2.5")/$B263</f>
        <v>1</v>
      </c>
      <c r="M263" s="8">
        <f>COUNTIFS(Sta!$B:$B,$A263,Sta!$F:$F,"&gt;2.5")/$C263</f>
        <v>1</v>
      </c>
      <c r="N263" s="11">
        <f>(COUNTIFS(Sta!$A:$A,$A263,Sta!$F:$F,"&gt;3.5") + COUNTIFS(Sta!$B:$B,$A263,Sta!$F:$F,"&gt;3.5"))/$D263</f>
        <v>0.5</v>
      </c>
      <c r="O263" s="8">
        <f>COUNTIFS(Sta!$A:$A,$A263,Sta!$F:$F,"&gt;3.5")/$B263</f>
        <v>0</v>
      </c>
      <c r="P263" s="8">
        <f>COUNTIFS(Sta!$B:$B,$A263,Sta!$F:$F,"&gt;3.5")/$C263</f>
        <v>1</v>
      </c>
      <c r="Q263" s="11">
        <f>(COUNTIFS(Sta!$A:$A,$A263,Sta!$D:$D,"&gt;0.5")  + COUNTIFS(Sta!$B:$B,$A263,Sta!$E:$E,"&gt;0.5"))/$D263</f>
        <v>1</v>
      </c>
      <c r="R263" s="8">
        <f>COUNTIFS(Sta!$A:$A,$A263,Sta!$D:$D,"&gt;0.5")/$B263</f>
        <v>1</v>
      </c>
      <c r="S263" s="8">
        <f>COUNTIFS(Sta!$B:$B,$A263,Sta!$E:$E,"&gt;0.5")/$C263</f>
        <v>1</v>
      </c>
      <c r="T263" s="11">
        <f>(COUNTIFS(Sta!$A:$A,$A263,Sta!$D:$D,"&gt;1.5")  + COUNTIFS(Sta!$B:$B,$A263,Sta!$E:$E,"&gt;1.5"))/$D263</f>
        <v>0.5</v>
      </c>
      <c r="U263" s="8">
        <f>COUNTIFS(Sta!$A:$A,$A263,Sta!$D:$D,"&gt;1.5")/$B263</f>
        <v>1</v>
      </c>
      <c r="V263" s="8">
        <f>COUNTIFS(Sta!$B:$B,$A263,Sta!$E:$E,"&gt;1.5")/$C263</f>
        <v>0</v>
      </c>
      <c r="W263" s="11">
        <f>(COUNTIFS(Sta!$A:$A,$A263,Sta!$E:E,"&gt;0.5") +COUNTIFS(Sta!$B:$B,$A263,Sta!$D:$D,"&gt;0.5"))/$D263</f>
        <v>1</v>
      </c>
      <c r="X263" s="8">
        <f>COUNTIFS(Sta!$A:$A,$A263,Sta!$E:$E,"&gt;0.5")/$B263</f>
        <v>1</v>
      </c>
      <c r="Y263" s="8">
        <f>COUNTIFS(Sta!$B:$B,$A263,Sta!$D:$D,"&gt;0.5")/$C263</f>
        <v>1</v>
      </c>
      <c r="Z263" s="11">
        <f>(COUNTIFS(Sta!$A:$A,$A263,Sta!$E:$E,"&gt;1.5")  + COUNTIFS(Sta!$B:$B,$A263,Sta!$D:$D,"&gt;1.5"))/$D263</f>
        <v>0.5</v>
      </c>
      <c r="AA263" s="8">
        <f>COUNTIFS(Sta!$A:$A,$A263,Sta!$E:$E,"&gt;1.5")/$B263</f>
        <v>0</v>
      </c>
      <c r="AB263" s="8">
        <f>COUNTIFS(Sta!$B:$B,$A263,Sta!$D:$D,"&gt;1.5")/$C263</f>
        <v>1</v>
      </c>
      <c r="AC263" s="11">
        <f>(COUNTIFS(Sta!$A:A,$A263,Sta!$G:$G,"y") + COUNTIFS(Sta!$B:B,$A263,Sta!$G:$G,"y"))/$D263</f>
        <v>1</v>
      </c>
      <c r="AD263" s="8">
        <f>COUNTIFS(Sta!$A:A,$A263,Sta!$G:$G,"y")/$B263</f>
        <v>1</v>
      </c>
      <c r="AE263" s="16">
        <f>COUNTIFS(Sta!$B:B,$A263,Sta!$G:$G,"y")/$C263</f>
        <v>1</v>
      </c>
    </row>
    <row r="264" spans="1:31" x14ac:dyDescent="0.3">
      <c r="A264" t="s">
        <v>193</v>
      </c>
      <c r="B264" s="9">
        <f>COUNTIF(Sta!A:A,A264)</f>
        <v>1</v>
      </c>
      <c r="C264" s="4">
        <f>COUNTIF(Sta!B:B,A264)</f>
        <v>1</v>
      </c>
      <c r="D264" s="4">
        <f t="shared" si="9"/>
        <v>2</v>
      </c>
      <c r="E264" s="11">
        <f>(COUNTIFS(Sta!$A:$A,$A264,Sta!$F:$F,"&gt;0.5") + COUNTIFS(Sta!$B:$B,$A264,Sta!$F:$F,"&gt;0.5"))/$D264</f>
        <v>1</v>
      </c>
      <c r="F264" s="8">
        <f>COUNTIFS(Sta!$A:$A,$A264,Sta!$F:$F,"&gt;0.5")/$B264</f>
        <v>1</v>
      </c>
      <c r="G264" s="8">
        <f>COUNTIFS(Sta!$B:$B,$A264,Sta!$F:$F,"&gt;0.5")/$C264</f>
        <v>1</v>
      </c>
      <c r="H264" s="11">
        <f>(COUNTIFS(Sta!$A:$A,$A264,Sta!$F:$F,"&gt;1.5") + COUNTIFS(Sta!$B:$B,$A264,Sta!$F:$F,"&gt;1.5"))/$D264</f>
        <v>0.5</v>
      </c>
      <c r="I264" s="8">
        <f>COUNTIFS(Sta!$A:$A,$A264,Sta!$F:$F,"&gt;1.5")/$B264</f>
        <v>1</v>
      </c>
      <c r="J264" s="8">
        <f>COUNTIFS(Sta!$B:$B,$A264,Sta!$F:$F,"&gt;1.5")/$C264</f>
        <v>0</v>
      </c>
      <c r="K264" s="11">
        <f>(COUNTIFS(Sta!$A:$A,$A264,Sta!$F:$F,"&gt;2.5") + COUNTIFS(Sta!$B:$B,$A264,Sta!$F:$F,"&gt;2.5"))/$D264</f>
        <v>0</v>
      </c>
      <c r="L264" s="8">
        <f>COUNTIFS(Sta!$A:$A,$A264,Sta!$F:$F,"&gt;2.5")/$B264</f>
        <v>0</v>
      </c>
      <c r="M264" s="8">
        <f>COUNTIFS(Sta!$B:$B,$A264,Sta!$F:$F,"&gt;2.5")/$C264</f>
        <v>0</v>
      </c>
      <c r="N264" s="11">
        <f>(COUNTIFS(Sta!$A:$A,$A264,Sta!$F:$F,"&gt;3.5") + COUNTIFS(Sta!$B:$B,$A264,Sta!$F:$F,"&gt;3.5"))/$D264</f>
        <v>0</v>
      </c>
      <c r="O264" s="8">
        <f>COUNTIFS(Sta!$A:$A,$A264,Sta!$F:$F,"&gt;3.5")/$B264</f>
        <v>0</v>
      </c>
      <c r="P264" s="8">
        <f>COUNTIFS(Sta!$B:$B,$A264,Sta!$F:$F,"&gt;3.5")/$C264</f>
        <v>0</v>
      </c>
      <c r="Q264" s="11">
        <f>(COUNTIFS(Sta!$A:$A,$A264,Sta!$D:$D,"&gt;0.5")  + COUNTIFS(Sta!$B:$B,$A264,Sta!$E:$E,"&gt;0.5"))/$D264</f>
        <v>1</v>
      </c>
      <c r="R264" s="8">
        <f>COUNTIFS(Sta!$A:$A,$A264,Sta!$D:$D,"&gt;0.5")/$B264</f>
        <v>1</v>
      </c>
      <c r="S264" s="8">
        <f>COUNTIFS(Sta!$B:$B,$A264,Sta!$E:$E,"&gt;0.5")/$C264</f>
        <v>1</v>
      </c>
      <c r="T264" s="11">
        <f>(COUNTIFS(Sta!$A:$A,$A264,Sta!$D:$D,"&gt;1.5")  + COUNTIFS(Sta!$B:$B,$A264,Sta!$E:$E,"&gt;1.5"))/$D264</f>
        <v>0</v>
      </c>
      <c r="U264" s="8">
        <f>COUNTIFS(Sta!$A:$A,$A264,Sta!$D:$D,"&gt;1.5")/$B264</f>
        <v>0</v>
      </c>
      <c r="V264" s="8">
        <f>COUNTIFS(Sta!$B:$B,$A264,Sta!$E:$E,"&gt;1.5")/$C264</f>
        <v>0</v>
      </c>
      <c r="W264" s="11">
        <f>(COUNTIFS(Sta!$A:$A,$A264,Sta!$E:E,"&gt;0.5") +COUNTIFS(Sta!$B:$B,$A264,Sta!$D:$D,"&gt;0.5"))/$D264</f>
        <v>0.5</v>
      </c>
      <c r="X264" s="8">
        <f>COUNTIFS(Sta!$A:$A,$A264,Sta!$E:$E,"&gt;0.5")/$B264</f>
        <v>1</v>
      </c>
      <c r="Y264" s="8">
        <f>COUNTIFS(Sta!$B:$B,$A264,Sta!$D:$D,"&gt;0.5")/$C264</f>
        <v>0</v>
      </c>
      <c r="Z264" s="11">
        <f>(COUNTIFS(Sta!$A:$A,$A264,Sta!$E:$E,"&gt;1.5")  + COUNTIFS(Sta!$B:$B,$A264,Sta!$D:$D,"&gt;1.5"))/$D264</f>
        <v>0</v>
      </c>
      <c r="AA264" s="8">
        <f>COUNTIFS(Sta!$A:$A,$A264,Sta!$E:$E,"&gt;1.5")/$B264</f>
        <v>0</v>
      </c>
      <c r="AB264" s="8">
        <f>COUNTIFS(Sta!$B:$B,$A264,Sta!$D:$D,"&gt;1.5")/$C264</f>
        <v>0</v>
      </c>
      <c r="AC264" s="11">
        <f>(COUNTIFS(Sta!$A:A,$A264,Sta!$G:$G,"y") + COUNTIFS(Sta!$B:B,$A264,Sta!$G:$G,"y"))/$D264</f>
        <v>0.5</v>
      </c>
      <c r="AD264" s="8">
        <f>COUNTIFS(Sta!$A:A,$A264,Sta!$G:$G,"y")/$B264</f>
        <v>1</v>
      </c>
      <c r="AE264" s="16">
        <f>COUNTIFS(Sta!$B:B,$A264,Sta!$G:$G,"y")/$C264</f>
        <v>0</v>
      </c>
    </row>
    <row r="265" spans="1:31" x14ac:dyDescent="0.3">
      <c r="A265" t="s">
        <v>703</v>
      </c>
      <c r="B265" s="9">
        <f>COUNTIF(Sta!A:A,A265)</f>
        <v>0</v>
      </c>
      <c r="C265" s="4">
        <f>COUNTIF(Sta!B:B,A265)</f>
        <v>0</v>
      </c>
      <c r="D265" s="4">
        <f t="shared" si="9"/>
        <v>0</v>
      </c>
      <c r="E265" s="11" t="e">
        <f>(COUNTIFS(Sta!$A:$A,$A265,Sta!$F:$F,"&gt;0.5") + COUNTIFS(Sta!$B:$B,$A265,Sta!$F:$F,"&gt;0.5"))/$D265</f>
        <v>#DIV/0!</v>
      </c>
      <c r="F265" s="8" t="e">
        <f>COUNTIFS(Sta!$A:$A,$A265,Sta!$F:$F,"&gt;0.5")/$B265</f>
        <v>#DIV/0!</v>
      </c>
      <c r="G265" s="8" t="e">
        <f>COUNTIFS(Sta!$B:$B,$A265,Sta!$F:$F,"&gt;0.5")/$C265</f>
        <v>#DIV/0!</v>
      </c>
      <c r="H265" s="11" t="e">
        <f>(COUNTIFS(Sta!$A:$A,$A265,Sta!$F:$F,"&gt;1.5") + COUNTIFS(Sta!$B:$B,$A265,Sta!$F:$F,"&gt;1.5"))/$D265</f>
        <v>#DIV/0!</v>
      </c>
      <c r="I265" s="8" t="e">
        <f>COUNTIFS(Sta!$A:$A,$A265,Sta!$F:$F,"&gt;1.5")/$B265</f>
        <v>#DIV/0!</v>
      </c>
      <c r="J265" s="8" t="e">
        <f>COUNTIFS(Sta!$B:$B,$A265,Sta!$F:$F,"&gt;1.5")/$C265</f>
        <v>#DIV/0!</v>
      </c>
      <c r="K265" s="11" t="e">
        <f>(COUNTIFS(Sta!$A:$A,$A265,Sta!$F:$F,"&gt;2.5") + COUNTIFS(Sta!$B:$B,$A265,Sta!$F:$F,"&gt;2.5"))/$D265</f>
        <v>#DIV/0!</v>
      </c>
      <c r="L265" s="8" t="e">
        <f>COUNTIFS(Sta!$A:$A,$A265,Sta!$F:$F,"&gt;2.5")/$B265</f>
        <v>#DIV/0!</v>
      </c>
      <c r="M265" s="8" t="e">
        <f>COUNTIFS(Sta!$B:$B,$A265,Sta!$F:$F,"&gt;2.5")/$C265</f>
        <v>#DIV/0!</v>
      </c>
      <c r="N265" s="11" t="e">
        <f>(COUNTIFS(Sta!$A:$A,$A265,Sta!$F:$F,"&gt;3.5") + COUNTIFS(Sta!$B:$B,$A265,Sta!$F:$F,"&gt;3.5"))/$D265</f>
        <v>#DIV/0!</v>
      </c>
      <c r="O265" s="8" t="e">
        <f>COUNTIFS(Sta!$A:$A,$A265,Sta!$F:$F,"&gt;3.5")/$B265</f>
        <v>#DIV/0!</v>
      </c>
      <c r="P265" s="8" t="e">
        <f>COUNTIFS(Sta!$B:$B,$A265,Sta!$F:$F,"&gt;3.5")/$C265</f>
        <v>#DIV/0!</v>
      </c>
      <c r="Q265" s="11" t="e">
        <f>(COUNTIFS(Sta!$A:$A,$A265,Sta!$D:$D,"&gt;0.5")  + COUNTIFS(Sta!$B:$B,$A265,Sta!$E:$E,"&gt;0.5"))/$D265</f>
        <v>#DIV/0!</v>
      </c>
      <c r="R265" s="8" t="e">
        <f>COUNTIFS(Sta!$A:$A,$A265,Sta!$D:$D,"&gt;0.5")/$B265</f>
        <v>#DIV/0!</v>
      </c>
      <c r="S265" s="8" t="e">
        <f>COUNTIFS(Sta!$B:$B,$A265,Sta!$E:$E,"&gt;0.5")/$C265</f>
        <v>#DIV/0!</v>
      </c>
      <c r="T265" s="11" t="e">
        <f>(COUNTIFS(Sta!$A:$A,$A265,Sta!$D:$D,"&gt;1.5")  + COUNTIFS(Sta!$B:$B,$A265,Sta!$E:$E,"&gt;1.5"))/$D265</f>
        <v>#DIV/0!</v>
      </c>
      <c r="U265" s="8" t="e">
        <f>COUNTIFS(Sta!$A:$A,$A265,Sta!$D:$D,"&gt;1.5")/$B265</f>
        <v>#DIV/0!</v>
      </c>
      <c r="V265" s="8" t="e">
        <f>COUNTIFS(Sta!$B:$B,$A265,Sta!$E:$E,"&gt;1.5")/$C265</f>
        <v>#DIV/0!</v>
      </c>
      <c r="W265" s="11" t="e">
        <f>(COUNTIFS(Sta!$A:$A,$A265,Sta!$E:E,"&gt;0.5") +COUNTIFS(Sta!$B:$B,$A265,Sta!$D:$D,"&gt;0.5"))/$D265</f>
        <v>#DIV/0!</v>
      </c>
      <c r="X265" s="8" t="e">
        <f>COUNTIFS(Sta!$A:$A,$A265,Sta!$E:$E,"&gt;0.5")/$B265</f>
        <v>#DIV/0!</v>
      </c>
      <c r="Y265" s="8" t="e">
        <f>COUNTIFS(Sta!$B:$B,$A265,Sta!$D:$D,"&gt;0.5")/$C265</f>
        <v>#DIV/0!</v>
      </c>
      <c r="Z265" s="11" t="e">
        <f>(COUNTIFS(Sta!$A:$A,$A265,Sta!$E:$E,"&gt;1.5")  + COUNTIFS(Sta!$B:$B,$A265,Sta!$D:$D,"&gt;1.5"))/$D265</f>
        <v>#DIV/0!</v>
      </c>
      <c r="AA265" s="8" t="e">
        <f>COUNTIFS(Sta!$A:$A,$A265,Sta!$E:$E,"&gt;1.5")/$B265</f>
        <v>#DIV/0!</v>
      </c>
      <c r="AB265" s="8" t="e">
        <f>COUNTIFS(Sta!$B:$B,$A265,Sta!$D:$D,"&gt;1.5")/$C265</f>
        <v>#DIV/0!</v>
      </c>
      <c r="AC265" s="11" t="e">
        <f>(COUNTIFS(Sta!$A:A,$A265,Sta!$G:$G,"y") + COUNTIFS(Sta!$B:B,$A265,Sta!$G:$G,"y"))/$D265</f>
        <v>#DIV/0!</v>
      </c>
      <c r="AD265" s="8" t="e">
        <f>COUNTIFS(Sta!$A:A,$A265,Sta!$G:$G,"y")/$B265</f>
        <v>#DIV/0!</v>
      </c>
      <c r="AE265" s="16" t="e">
        <f>COUNTIFS(Sta!$B:B,$A265,Sta!$G:$G,"y")/$C265</f>
        <v>#DIV/0!</v>
      </c>
    </row>
    <row r="266" spans="1:31" x14ac:dyDescent="0.3">
      <c r="A266" t="s">
        <v>623</v>
      </c>
      <c r="B266" s="9">
        <f>COUNTIF(Sta!A:A,A266)</f>
        <v>1</v>
      </c>
      <c r="C266" s="4">
        <f>COUNTIF(Sta!B:B,A266)</f>
        <v>2</v>
      </c>
      <c r="D266" s="4">
        <f t="shared" si="9"/>
        <v>3</v>
      </c>
      <c r="E266" s="11">
        <f>(COUNTIFS(Sta!$A:$A,$A266,Sta!$F:$F,"&gt;0.5") + COUNTIFS(Sta!$B:$B,$A266,Sta!$F:$F,"&gt;0.5"))/$D266</f>
        <v>1</v>
      </c>
      <c r="F266" s="8">
        <f>COUNTIFS(Sta!$A:$A,$A266,Sta!$F:$F,"&gt;0.5")/$B266</f>
        <v>1</v>
      </c>
      <c r="G266" s="8">
        <f>COUNTIFS(Sta!$B:$B,$A266,Sta!$F:$F,"&gt;0.5")/$C266</f>
        <v>1</v>
      </c>
      <c r="H266" s="11">
        <f>(COUNTIFS(Sta!$A:$A,$A266,Sta!$F:$F,"&gt;1.5") + COUNTIFS(Sta!$B:$B,$A266,Sta!$F:$F,"&gt;1.5"))/$D266</f>
        <v>1</v>
      </c>
      <c r="I266" s="8">
        <f>COUNTIFS(Sta!$A:$A,$A266,Sta!$F:$F,"&gt;1.5")/$B266</f>
        <v>1</v>
      </c>
      <c r="J266" s="8">
        <f>COUNTIFS(Sta!$B:$B,$A266,Sta!$F:$F,"&gt;1.5")/$C266</f>
        <v>1</v>
      </c>
      <c r="K266" s="11">
        <f>(COUNTIFS(Sta!$A:$A,$A266,Sta!$F:$F,"&gt;2.5") + COUNTIFS(Sta!$B:$B,$A266,Sta!$F:$F,"&gt;2.5"))/$D266</f>
        <v>0.33333333333333331</v>
      </c>
      <c r="L266" s="8">
        <f>COUNTIFS(Sta!$A:$A,$A266,Sta!$F:$F,"&gt;2.5")/$B266</f>
        <v>1</v>
      </c>
      <c r="M266" s="8">
        <f>COUNTIFS(Sta!$B:$B,$A266,Sta!$F:$F,"&gt;2.5")/$C266</f>
        <v>0</v>
      </c>
      <c r="N266" s="11">
        <f>(COUNTIFS(Sta!$A:$A,$A266,Sta!$F:$F,"&gt;3.5") + COUNTIFS(Sta!$B:$B,$A266,Sta!$F:$F,"&gt;3.5"))/$D266</f>
        <v>0.33333333333333331</v>
      </c>
      <c r="O266" s="8">
        <f>COUNTIFS(Sta!$A:$A,$A266,Sta!$F:$F,"&gt;3.5")/$B266</f>
        <v>1</v>
      </c>
      <c r="P266" s="8">
        <f>COUNTIFS(Sta!$B:$B,$A266,Sta!$F:$F,"&gt;3.5")/$C266</f>
        <v>0</v>
      </c>
      <c r="Q266" s="11">
        <f>(COUNTIFS(Sta!$A:$A,$A266,Sta!$D:$D,"&gt;0.5")  + COUNTIFS(Sta!$B:$B,$A266,Sta!$E:$E,"&gt;0.5"))/$D266</f>
        <v>0.66666666666666663</v>
      </c>
      <c r="R266" s="8">
        <f>COUNTIFS(Sta!$A:$A,$A266,Sta!$D:$D,"&gt;0.5")/$B266</f>
        <v>1</v>
      </c>
      <c r="S266" s="8">
        <f>COUNTIFS(Sta!$B:$B,$A266,Sta!$E:$E,"&gt;0.5")/$C266</f>
        <v>0.5</v>
      </c>
      <c r="T266" s="11">
        <f>(COUNTIFS(Sta!$A:$A,$A266,Sta!$D:$D,"&gt;1.5")  + COUNTIFS(Sta!$B:$B,$A266,Sta!$E:$E,"&gt;1.5"))/$D266</f>
        <v>0.66666666666666663</v>
      </c>
      <c r="U266" s="8">
        <f>COUNTIFS(Sta!$A:$A,$A266,Sta!$D:$D,"&gt;1.5")/$B266</f>
        <v>1</v>
      </c>
      <c r="V266" s="8">
        <f>COUNTIFS(Sta!$B:$B,$A266,Sta!$E:$E,"&gt;1.5")/$C266</f>
        <v>0.5</v>
      </c>
      <c r="W266" s="11">
        <f>(COUNTIFS(Sta!$A:$A,$A266,Sta!$E:E,"&gt;0.5") +COUNTIFS(Sta!$B:$B,$A266,Sta!$D:$D,"&gt;0.5"))/$D266</f>
        <v>0.66666666666666663</v>
      </c>
      <c r="X266" s="8">
        <f>COUNTIFS(Sta!$A:$A,$A266,Sta!$E:$E,"&gt;0.5")/$B266</f>
        <v>1</v>
      </c>
      <c r="Y266" s="8">
        <f>COUNTIFS(Sta!$B:$B,$A266,Sta!$D:$D,"&gt;0.5")/$C266</f>
        <v>0.5</v>
      </c>
      <c r="Z266" s="11">
        <f>(COUNTIFS(Sta!$A:$A,$A266,Sta!$E:$E,"&gt;1.5")  + COUNTIFS(Sta!$B:$B,$A266,Sta!$D:$D,"&gt;1.5"))/$D266</f>
        <v>0.33333333333333331</v>
      </c>
      <c r="AA266" s="8">
        <f>COUNTIFS(Sta!$A:$A,$A266,Sta!$E:$E,"&gt;1.5")/$B266</f>
        <v>0</v>
      </c>
      <c r="AB266" s="8">
        <f>COUNTIFS(Sta!$B:$B,$A266,Sta!$D:$D,"&gt;1.5")/$C266</f>
        <v>0.5</v>
      </c>
      <c r="AC266" s="11">
        <f>(COUNTIFS(Sta!$A:A,$A266,Sta!$G:$G,"y") + COUNTIFS(Sta!$B:B,$A266,Sta!$G:$G,"y"))/$D266</f>
        <v>0.33333333333333331</v>
      </c>
      <c r="AD266" s="8">
        <f>COUNTIFS(Sta!$A:A,$A266,Sta!$G:$G,"y")/$B266</f>
        <v>1</v>
      </c>
      <c r="AE266" s="16">
        <f>COUNTIFS(Sta!$B:B,$A266,Sta!$G:$G,"y")/$C266</f>
        <v>0</v>
      </c>
    </row>
    <row r="267" spans="1:31" x14ac:dyDescent="0.3">
      <c r="A267" t="s">
        <v>610</v>
      </c>
      <c r="B267" s="9">
        <f>COUNTIF(Sta!A:A,A267)</f>
        <v>2</v>
      </c>
      <c r="C267" s="4">
        <f>COUNTIF(Sta!B:B,A267)</f>
        <v>2</v>
      </c>
      <c r="D267" s="4">
        <f t="shared" si="9"/>
        <v>4</v>
      </c>
      <c r="E267" s="11">
        <f>(COUNTIFS(Sta!$A:$A,$A267,Sta!$F:$F,"&gt;0.5") + COUNTIFS(Sta!$B:$B,$A267,Sta!$F:$F,"&gt;0.5"))/$D267</f>
        <v>1</v>
      </c>
      <c r="F267" s="8">
        <f>COUNTIFS(Sta!$A:$A,$A267,Sta!$F:$F,"&gt;0.5")/$B267</f>
        <v>1</v>
      </c>
      <c r="G267" s="8">
        <f>COUNTIFS(Sta!$B:$B,$A267,Sta!$F:$F,"&gt;0.5")/$C267</f>
        <v>1</v>
      </c>
      <c r="H267" s="11">
        <f>(COUNTIFS(Sta!$A:$A,$A267,Sta!$F:$F,"&gt;1.5") + COUNTIFS(Sta!$B:$B,$A267,Sta!$F:$F,"&gt;1.5"))/$D267</f>
        <v>1</v>
      </c>
      <c r="I267" s="8">
        <f>COUNTIFS(Sta!$A:$A,$A267,Sta!$F:$F,"&gt;1.5")/$B267</f>
        <v>1</v>
      </c>
      <c r="J267" s="8">
        <f>COUNTIFS(Sta!$B:$B,$A267,Sta!$F:$F,"&gt;1.5")/$C267</f>
        <v>1</v>
      </c>
      <c r="K267" s="11">
        <f>(COUNTIFS(Sta!$A:$A,$A267,Sta!$F:$F,"&gt;2.5") + COUNTIFS(Sta!$B:$B,$A267,Sta!$F:$F,"&gt;2.5"))/$D267</f>
        <v>0.25</v>
      </c>
      <c r="L267" s="8">
        <f>COUNTIFS(Sta!$A:$A,$A267,Sta!$F:$F,"&gt;2.5")/$B267</f>
        <v>0.5</v>
      </c>
      <c r="M267" s="8">
        <f>COUNTIFS(Sta!$B:$B,$A267,Sta!$F:$F,"&gt;2.5")/$C267</f>
        <v>0</v>
      </c>
      <c r="N267" s="11">
        <f>(COUNTIFS(Sta!$A:$A,$A267,Sta!$F:$F,"&gt;3.5") + COUNTIFS(Sta!$B:$B,$A267,Sta!$F:$F,"&gt;3.5"))/$D267</f>
        <v>0.25</v>
      </c>
      <c r="O267" s="8">
        <f>COUNTIFS(Sta!$A:$A,$A267,Sta!$F:$F,"&gt;3.5")/$B267</f>
        <v>0.5</v>
      </c>
      <c r="P267" s="8">
        <f>COUNTIFS(Sta!$B:$B,$A267,Sta!$F:$F,"&gt;3.5")/$C267</f>
        <v>0</v>
      </c>
      <c r="Q267" s="11">
        <f>(COUNTIFS(Sta!$A:$A,$A267,Sta!$D:$D,"&gt;0.5")  + COUNTIFS(Sta!$B:$B,$A267,Sta!$E:$E,"&gt;0.5"))/$D267</f>
        <v>0.75</v>
      </c>
      <c r="R267" s="8">
        <f>COUNTIFS(Sta!$A:$A,$A267,Sta!$D:$D,"&gt;0.5")/$B267</f>
        <v>1</v>
      </c>
      <c r="S267" s="8">
        <f>COUNTIFS(Sta!$B:$B,$A267,Sta!$E:$E,"&gt;0.5")/$C267</f>
        <v>0.5</v>
      </c>
      <c r="T267" s="11">
        <f>(COUNTIFS(Sta!$A:$A,$A267,Sta!$D:$D,"&gt;1.5")  + COUNTIFS(Sta!$B:$B,$A267,Sta!$E:$E,"&gt;1.5"))/$D267</f>
        <v>0.5</v>
      </c>
      <c r="U267" s="8">
        <f>COUNTIFS(Sta!$A:$A,$A267,Sta!$D:$D,"&gt;1.5")/$B267</f>
        <v>1</v>
      </c>
      <c r="V267" s="8">
        <f>COUNTIFS(Sta!$B:$B,$A267,Sta!$E:$E,"&gt;1.5")/$C267</f>
        <v>0</v>
      </c>
      <c r="W267" s="11">
        <f>(COUNTIFS(Sta!$A:$A,$A267,Sta!$E:E,"&gt;0.5") +COUNTIFS(Sta!$B:$B,$A267,Sta!$D:$D,"&gt;0.5"))/$D267</f>
        <v>0.5</v>
      </c>
      <c r="X267" s="8">
        <f>COUNTIFS(Sta!$A:$A,$A267,Sta!$E:$E,"&gt;0.5")/$B267</f>
        <v>0</v>
      </c>
      <c r="Y267" s="8">
        <f>COUNTIFS(Sta!$B:$B,$A267,Sta!$D:$D,"&gt;0.5")/$C267</f>
        <v>1</v>
      </c>
      <c r="Z267" s="11">
        <f>(COUNTIFS(Sta!$A:$A,$A267,Sta!$E:$E,"&gt;1.5")  + COUNTIFS(Sta!$B:$B,$A267,Sta!$D:$D,"&gt;1.5"))/$D267</f>
        <v>0.25</v>
      </c>
      <c r="AA267" s="8">
        <f>COUNTIFS(Sta!$A:$A,$A267,Sta!$E:$E,"&gt;1.5")/$B267</f>
        <v>0</v>
      </c>
      <c r="AB267" s="8">
        <f>COUNTIFS(Sta!$B:$B,$A267,Sta!$D:$D,"&gt;1.5")/$C267</f>
        <v>0.5</v>
      </c>
      <c r="AC267" s="11">
        <f>(COUNTIFS(Sta!$A:A,$A267,Sta!$G:$G,"y") + COUNTIFS(Sta!$B:B,$A267,Sta!$G:$G,"y"))/$D267</f>
        <v>0.25</v>
      </c>
      <c r="AD267" s="8">
        <f>COUNTIFS(Sta!$A:A,$A267,Sta!$G:$G,"y")/$B267</f>
        <v>0</v>
      </c>
      <c r="AE267" s="16">
        <f>COUNTIFS(Sta!$B:B,$A267,Sta!$G:$G,"y")/$C267</f>
        <v>0.5</v>
      </c>
    </row>
    <row r="268" spans="1:31" x14ac:dyDescent="0.3">
      <c r="A268" t="s">
        <v>329</v>
      </c>
      <c r="B268" s="9">
        <f>COUNTIF(Sta!A:A,A268)</f>
        <v>1</v>
      </c>
      <c r="C268" s="4">
        <f>COUNTIF(Sta!B:B,A268)</f>
        <v>1</v>
      </c>
      <c r="D268" s="4">
        <f t="shared" si="9"/>
        <v>2</v>
      </c>
      <c r="E268" s="11">
        <f>(COUNTIFS(Sta!$A:$A,$A268,Sta!$F:$F,"&gt;0.5") + COUNTIFS(Sta!$B:$B,$A268,Sta!$F:$F,"&gt;0.5"))/$D268</f>
        <v>1</v>
      </c>
      <c r="F268" s="8">
        <f>COUNTIFS(Sta!$A:$A,$A268,Sta!$F:$F,"&gt;0.5")/$B268</f>
        <v>1</v>
      </c>
      <c r="G268" s="8">
        <f>COUNTIFS(Sta!$B:$B,$A268,Sta!$F:$F,"&gt;0.5")/$C268</f>
        <v>1</v>
      </c>
      <c r="H268" s="11">
        <f>(COUNTIFS(Sta!$A:$A,$A268,Sta!$F:$F,"&gt;1.5") + COUNTIFS(Sta!$B:$B,$A268,Sta!$F:$F,"&gt;1.5"))/$D268</f>
        <v>1</v>
      </c>
      <c r="I268" s="8">
        <f>COUNTIFS(Sta!$A:$A,$A268,Sta!$F:$F,"&gt;1.5")/$B268</f>
        <v>1</v>
      </c>
      <c r="J268" s="8">
        <f>COUNTIFS(Sta!$B:$B,$A268,Sta!$F:$F,"&gt;1.5")/$C268</f>
        <v>1</v>
      </c>
      <c r="K268" s="11">
        <f>(COUNTIFS(Sta!$A:$A,$A268,Sta!$F:$F,"&gt;2.5") + COUNTIFS(Sta!$B:$B,$A268,Sta!$F:$F,"&gt;2.5"))/$D268</f>
        <v>0.5</v>
      </c>
      <c r="L268" s="8">
        <f>COUNTIFS(Sta!$A:$A,$A268,Sta!$F:$F,"&gt;2.5")/$B268</f>
        <v>1</v>
      </c>
      <c r="M268" s="8">
        <f>COUNTIFS(Sta!$B:$B,$A268,Sta!$F:$F,"&gt;2.5")/$C268</f>
        <v>0</v>
      </c>
      <c r="N268" s="11">
        <f>(COUNTIFS(Sta!$A:$A,$A268,Sta!$F:$F,"&gt;3.5") + COUNTIFS(Sta!$B:$B,$A268,Sta!$F:$F,"&gt;3.5"))/$D268</f>
        <v>0.5</v>
      </c>
      <c r="O268" s="8">
        <f>COUNTIFS(Sta!$A:$A,$A268,Sta!$F:$F,"&gt;3.5")/$B268</f>
        <v>1</v>
      </c>
      <c r="P268" s="8">
        <f>COUNTIFS(Sta!$B:$B,$A268,Sta!$F:$F,"&gt;3.5")/$C268</f>
        <v>0</v>
      </c>
      <c r="Q268" s="11">
        <f>(COUNTIFS(Sta!$A:$A,$A268,Sta!$D:$D,"&gt;0.5")  + COUNTIFS(Sta!$B:$B,$A268,Sta!$E:$E,"&gt;0.5"))/$D268</f>
        <v>1</v>
      </c>
      <c r="R268" s="8">
        <f>COUNTIFS(Sta!$A:$A,$A268,Sta!$D:$D,"&gt;0.5")/$B268</f>
        <v>1</v>
      </c>
      <c r="S268" s="8">
        <f>COUNTIFS(Sta!$B:$B,$A268,Sta!$E:$E,"&gt;0.5")/$C268</f>
        <v>1</v>
      </c>
      <c r="T268" s="11">
        <f>(COUNTIFS(Sta!$A:$A,$A268,Sta!$D:$D,"&gt;1.5")  + COUNTIFS(Sta!$B:$B,$A268,Sta!$E:$E,"&gt;1.5"))/$D268</f>
        <v>0.5</v>
      </c>
      <c r="U268" s="8">
        <f>COUNTIFS(Sta!$A:$A,$A268,Sta!$D:$D,"&gt;1.5")/$B268</f>
        <v>1</v>
      </c>
      <c r="V268" s="8">
        <f>COUNTIFS(Sta!$B:$B,$A268,Sta!$E:$E,"&gt;1.5")/$C268</f>
        <v>0</v>
      </c>
      <c r="W268" s="11">
        <f>(COUNTIFS(Sta!$A:$A,$A268,Sta!$E:E,"&gt;0.5") +COUNTIFS(Sta!$B:$B,$A268,Sta!$D:$D,"&gt;0.5"))/$D268</f>
        <v>1</v>
      </c>
      <c r="X268" s="8">
        <f>COUNTIFS(Sta!$A:$A,$A268,Sta!$E:$E,"&gt;0.5")/$B268</f>
        <v>1</v>
      </c>
      <c r="Y268" s="8">
        <f>COUNTIFS(Sta!$B:$B,$A268,Sta!$D:$D,"&gt;0.5")/$C268</f>
        <v>1</v>
      </c>
      <c r="Z268" s="11">
        <f>(COUNTIFS(Sta!$A:$A,$A268,Sta!$E:$E,"&gt;1.5")  + COUNTIFS(Sta!$B:$B,$A268,Sta!$D:$D,"&gt;1.5"))/$D268</f>
        <v>0</v>
      </c>
      <c r="AA268" s="8">
        <f>COUNTIFS(Sta!$A:$A,$A268,Sta!$E:$E,"&gt;1.5")/$B268</f>
        <v>0</v>
      </c>
      <c r="AB268" s="8">
        <f>COUNTIFS(Sta!$B:$B,$A268,Sta!$D:$D,"&gt;1.5")/$C268</f>
        <v>0</v>
      </c>
      <c r="AC268" s="11">
        <f>(COUNTIFS(Sta!$A:A,$A268,Sta!$G:$G,"y") + COUNTIFS(Sta!$B:B,$A268,Sta!$G:$G,"y"))/$D268</f>
        <v>1</v>
      </c>
      <c r="AD268" s="8">
        <f>COUNTIFS(Sta!$A:A,$A268,Sta!$G:$G,"y")/$B268</f>
        <v>1</v>
      </c>
      <c r="AE268" s="16">
        <f>COUNTIFS(Sta!$B:B,$A268,Sta!$G:$G,"y")/$C268</f>
        <v>1</v>
      </c>
    </row>
    <row r="269" spans="1:31" x14ac:dyDescent="0.3">
      <c r="A269" t="s">
        <v>512</v>
      </c>
      <c r="B269" s="9">
        <f>COUNTIF(Sta!A:A,A269)</f>
        <v>10</v>
      </c>
      <c r="C269" s="4">
        <f>COUNTIF(Sta!B:B,A269)</f>
        <v>12</v>
      </c>
      <c r="D269" s="4">
        <f t="shared" si="9"/>
        <v>22</v>
      </c>
      <c r="E269" s="11">
        <f>(COUNTIFS(Sta!$A:$A,$A269,Sta!$F:$F,"&gt;0.5") + COUNTIFS(Sta!$B:$B,$A269,Sta!$F:$F,"&gt;0.5"))/$D269</f>
        <v>1</v>
      </c>
      <c r="F269" s="8">
        <f>COUNTIFS(Sta!$A:$A,$A269,Sta!$F:$F,"&gt;0.5")/$B269</f>
        <v>1</v>
      </c>
      <c r="G269" s="8">
        <f>COUNTIFS(Sta!$B:$B,$A269,Sta!$F:$F,"&gt;0.5")/$C269</f>
        <v>1</v>
      </c>
      <c r="H269" s="11">
        <f>(COUNTIFS(Sta!$A:$A,$A269,Sta!$F:$F,"&gt;1.5") + COUNTIFS(Sta!$B:$B,$A269,Sta!$F:$F,"&gt;1.5"))/$D269</f>
        <v>0.90909090909090906</v>
      </c>
      <c r="I269" s="8">
        <f>COUNTIFS(Sta!$A:$A,$A269,Sta!$F:$F,"&gt;1.5")/$B269</f>
        <v>0.8</v>
      </c>
      <c r="J269" s="8">
        <f>COUNTIFS(Sta!$B:$B,$A269,Sta!$F:$F,"&gt;1.5")/$C269</f>
        <v>1</v>
      </c>
      <c r="K269" s="11">
        <f>(COUNTIFS(Sta!$A:$A,$A269,Sta!$F:$F,"&gt;2.5") + COUNTIFS(Sta!$B:$B,$A269,Sta!$F:$F,"&gt;2.5"))/$D269</f>
        <v>0.68181818181818177</v>
      </c>
      <c r="L269" s="8">
        <f>COUNTIFS(Sta!$A:$A,$A269,Sta!$F:$F,"&gt;2.5")/$B269</f>
        <v>0.6</v>
      </c>
      <c r="M269" s="8">
        <f>COUNTIFS(Sta!$B:$B,$A269,Sta!$F:$F,"&gt;2.5")/$C269</f>
        <v>0.75</v>
      </c>
      <c r="N269" s="11">
        <f>(COUNTIFS(Sta!$A:$A,$A269,Sta!$F:$F,"&gt;3.5") + COUNTIFS(Sta!$B:$B,$A269,Sta!$F:$F,"&gt;3.5"))/$D269</f>
        <v>0.45454545454545453</v>
      </c>
      <c r="O269" s="8">
        <f>COUNTIFS(Sta!$A:$A,$A269,Sta!$F:$F,"&gt;3.5")/$B269</f>
        <v>0.4</v>
      </c>
      <c r="P269" s="8">
        <f>COUNTIFS(Sta!$B:$B,$A269,Sta!$F:$F,"&gt;3.5")/$C269</f>
        <v>0.5</v>
      </c>
      <c r="Q269" s="11">
        <f>(COUNTIFS(Sta!$A:$A,$A269,Sta!$D:$D,"&gt;0.5")  + COUNTIFS(Sta!$B:$B,$A269,Sta!$E:$E,"&gt;0.5"))/$D269</f>
        <v>0.86363636363636365</v>
      </c>
      <c r="R269" s="8">
        <f>COUNTIFS(Sta!$A:$A,$A269,Sta!$D:$D,"&gt;0.5")/$B269</f>
        <v>0.8</v>
      </c>
      <c r="S269" s="8">
        <f>COUNTIFS(Sta!$B:$B,$A269,Sta!$E:$E,"&gt;0.5")/$C269</f>
        <v>0.91666666666666663</v>
      </c>
      <c r="T269" s="11">
        <f>(COUNTIFS(Sta!$A:$A,$A269,Sta!$D:$D,"&gt;1.5")  + COUNTIFS(Sta!$B:$B,$A269,Sta!$E:$E,"&gt;1.5"))/$D269</f>
        <v>0.59090909090909094</v>
      </c>
      <c r="U269" s="8">
        <f>COUNTIFS(Sta!$A:$A,$A269,Sta!$D:$D,"&gt;1.5")/$B269</f>
        <v>0.6</v>
      </c>
      <c r="V269" s="8">
        <f>COUNTIFS(Sta!$B:$B,$A269,Sta!$E:$E,"&gt;1.5")/$C269</f>
        <v>0.58333333333333337</v>
      </c>
      <c r="W269" s="11">
        <f>(COUNTIFS(Sta!$A:$A,$A269,Sta!$E:E,"&gt;0.5") +COUNTIFS(Sta!$B:$B,$A269,Sta!$D:$D,"&gt;0.5"))/$D269</f>
        <v>0.86363636363636365</v>
      </c>
      <c r="X269" s="8">
        <f>COUNTIFS(Sta!$A:$A,$A269,Sta!$E:$E,"&gt;0.5")/$B269</f>
        <v>0.8</v>
      </c>
      <c r="Y269" s="8">
        <f>COUNTIFS(Sta!$B:$B,$A269,Sta!$D:$D,"&gt;0.5")/$C269</f>
        <v>0.91666666666666663</v>
      </c>
      <c r="Z269" s="11">
        <f>(COUNTIFS(Sta!$A:$A,$A269,Sta!$E:$E,"&gt;1.5")  + COUNTIFS(Sta!$B:$B,$A269,Sta!$D:$D,"&gt;1.5"))/$D269</f>
        <v>0.5</v>
      </c>
      <c r="AA269" s="8">
        <f>COUNTIFS(Sta!$A:$A,$A269,Sta!$E:$E,"&gt;1.5")/$B269</f>
        <v>0.2</v>
      </c>
      <c r="AB269" s="8">
        <f>COUNTIFS(Sta!$B:$B,$A269,Sta!$D:$D,"&gt;1.5")/$C269</f>
        <v>0.75</v>
      </c>
      <c r="AC269" s="11">
        <f>(COUNTIFS(Sta!$A:A,$A269,Sta!$G:$G,"y") + COUNTIFS(Sta!$B:B,$A269,Sta!$G:$G,"y"))/$D269</f>
        <v>0.72727272727272729</v>
      </c>
      <c r="AD269" s="8">
        <f>COUNTIFS(Sta!$A:A,$A269,Sta!$G:$G,"y")/$B269</f>
        <v>0.6</v>
      </c>
      <c r="AE269" s="16">
        <f>COUNTIFS(Sta!$B:B,$A269,Sta!$G:$G,"y")/$C269</f>
        <v>0.83333333333333337</v>
      </c>
    </row>
    <row r="270" spans="1:31" x14ac:dyDescent="0.3">
      <c r="A270" t="s">
        <v>462</v>
      </c>
      <c r="B270" s="9">
        <f>COUNTIF(Sta!A:A,A270)</f>
        <v>10</v>
      </c>
      <c r="C270" s="4">
        <f>COUNTIF(Sta!B:B,A270)</f>
        <v>11</v>
      </c>
      <c r="D270" s="4">
        <f t="shared" si="9"/>
        <v>21</v>
      </c>
      <c r="E270" s="11">
        <f>(COUNTIFS(Sta!$A:$A,$A270,Sta!$F:$F,"&gt;0.5") + COUNTIFS(Sta!$B:$B,$A270,Sta!$F:$F,"&gt;0.5"))/$D270</f>
        <v>0.90476190476190477</v>
      </c>
      <c r="F270" s="8">
        <f>COUNTIFS(Sta!$A:$A,$A270,Sta!$F:$F,"&gt;0.5")/$B270</f>
        <v>0.9</v>
      </c>
      <c r="G270" s="8">
        <f>COUNTIFS(Sta!$B:$B,$A270,Sta!$F:$F,"&gt;0.5")/$C270</f>
        <v>0.90909090909090906</v>
      </c>
      <c r="H270" s="11">
        <f>(COUNTIFS(Sta!$A:$A,$A270,Sta!$F:$F,"&gt;1.5") + COUNTIFS(Sta!$B:$B,$A270,Sta!$F:$F,"&gt;1.5"))/$D270</f>
        <v>0.66666666666666663</v>
      </c>
      <c r="I270" s="8">
        <f>COUNTIFS(Sta!$A:$A,$A270,Sta!$F:$F,"&gt;1.5")/$B270</f>
        <v>0.9</v>
      </c>
      <c r="J270" s="8">
        <f>COUNTIFS(Sta!$B:$B,$A270,Sta!$F:$F,"&gt;1.5")/$C270</f>
        <v>0.45454545454545453</v>
      </c>
      <c r="K270" s="11">
        <f>(COUNTIFS(Sta!$A:$A,$A270,Sta!$F:$F,"&gt;2.5") + COUNTIFS(Sta!$B:$B,$A270,Sta!$F:$F,"&gt;2.5"))/$D270</f>
        <v>0.33333333333333331</v>
      </c>
      <c r="L270" s="8">
        <f>COUNTIFS(Sta!$A:$A,$A270,Sta!$F:$F,"&gt;2.5")/$B270</f>
        <v>0.5</v>
      </c>
      <c r="M270" s="8">
        <f>COUNTIFS(Sta!$B:$B,$A270,Sta!$F:$F,"&gt;2.5")/$C270</f>
        <v>0.18181818181818182</v>
      </c>
      <c r="N270" s="11">
        <f>(COUNTIFS(Sta!$A:$A,$A270,Sta!$F:$F,"&gt;3.5") + COUNTIFS(Sta!$B:$B,$A270,Sta!$F:$F,"&gt;3.5"))/$D270</f>
        <v>0.14285714285714285</v>
      </c>
      <c r="O270" s="8">
        <f>COUNTIFS(Sta!$A:$A,$A270,Sta!$F:$F,"&gt;3.5")/$B270</f>
        <v>0.2</v>
      </c>
      <c r="P270" s="8">
        <f>COUNTIFS(Sta!$B:$B,$A270,Sta!$F:$F,"&gt;3.5")/$C270</f>
        <v>9.0909090909090912E-2</v>
      </c>
      <c r="Q270" s="11">
        <f>(COUNTIFS(Sta!$A:$A,$A270,Sta!$D:$D,"&gt;0.5")  + COUNTIFS(Sta!$B:$B,$A270,Sta!$E:$E,"&gt;0.5"))/$D270</f>
        <v>0.61904761904761907</v>
      </c>
      <c r="R270" s="8">
        <f>COUNTIFS(Sta!$A:$A,$A270,Sta!$D:$D,"&gt;0.5")/$B270</f>
        <v>0.9</v>
      </c>
      <c r="S270" s="8">
        <f>COUNTIFS(Sta!$B:$B,$A270,Sta!$E:$E,"&gt;0.5")/$C270</f>
        <v>0.36363636363636365</v>
      </c>
      <c r="T270" s="11">
        <f>(COUNTIFS(Sta!$A:$A,$A270,Sta!$D:$D,"&gt;1.5")  + COUNTIFS(Sta!$B:$B,$A270,Sta!$E:$E,"&gt;1.5"))/$D270</f>
        <v>9.5238095238095233E-2</v>
      </c>
      <c r="U270" s="8">
        <f>COUNTIFS(Sta!$A:$A,$A270,Sta!$D:$D,"&gt;1.5")/$B270</f>
        <v>0.1</v>
      </c>
      <c r="V270" s="8">
        <f>COUNTIFS(Sta!$B:$B,$A270,Sta!$E:$E,"&gt;1.5")/$C270</f>
        <v>9.0909090909090912E-2</v>
      </c>
      <c r="W270" s="11">
        <f>(COUNTIFS(Sta!$A:$A,$A270,Sta!$E:E,"&gt;0.5") +COUNTIFS(Sta!$B:$B,$A270,Sta!$D:$D,"&gt;0.5"))/$D270</f>
        <v>0.7142857142857143</v>
      </c>
      <c r="X270" s="8">
        <f>COUNTIFS(Sta!$A:$A,$A270,Sta!$E:$E,"&gt;0.5")/$B270</f>
        <v>0.8</v>
      </c>
      <c r="Y270" s="8">
        <f>COUNTIFS(Sta!$B:$B,$A270,Sta!$D:$D,"&gt;0.5")/$C270</f>
        <v>0.63636363636363635</v>
      </c>
      <c r="Z270" s="11">
        <f>(COUNTIFS(Sta!$A:$A,$A270,Sta!$E:$E,"&gt;1.5")  + COUNTIFS(Sta!$B:$B,$A270,Sta!$D:$D,"&gt;1.5"))/$D270</f>
        <v>0.42857142857142855</v>
      </c>
      <c r="AA270" s="8">
        <f>COUNTIFS(Sta!$A:$A,$A270,Sta!$E:$E,"&gt;1.5")/$B270</f>
        <v>0.5</v>
      </c>
      <c r="AB270" s="8">
        <f>COUNTIFS(Sta!$B:$B,$A270,Sta!$D:$D,"&gt;1.5")/$C270</f>
        <v>0.36363636363636365</v>
      </c>
      <c r="AC270" s="11">
        <f>(COUNTIFS(Sta!$A:A,$A270,Sta!$G:$G,"y") + COUNTIFS(Sta!$B:B,$A270,Sta!$G:$G,"y"))/$D270</f>
        <v>0.42857142857142855</v>
      </c>
      <c r="AD270" s="8">
        <f>COUNTIFS(Sta!$A:A,$A270,Sta!$G:$G,"y")/$B270</f>
        <v>0.8</v>
      </c>
      <c r="AE270" s="16">
        <f>COUNTIFS(Sta!$B:B,$A270,Sta!$G:$G,"y")/$C270</f>
        <v>9.0909090909090912E-2</v>
      </c>
    </row>
    <row r="271" spans="1:31" x14ac:dyDescent="0.3">
      <c r="A271" t="s">
        <v>687</v>
      </c>
      <c r="B271" s="9">
        <f>COUNTIF(Sta!A:A,A271)</f>
        <v>0</v>
      </c>
      <c r="C271" s="4">
        <f>COUNTIF(Sta!B:B,A271)</f>
        <v>0</v>
      </c>
      <c r="D271" s="4">
        <f t="shared" si="9"/>
        <v>0</v>
      </c>
      <c r="E271" s="11" t="e">
        <f>(COUNTIFS(Sta!$A:$A,$A271,Sta!$F:$F,"&gt;0.5") + COUNTIFS(Sta!$B:$B,$A271,Sta!$F:$F,"&gt;0.5"))/$D271</f>
        <v>#DIV/0!</v>
      </c>
      <c r="F271" s="8" t="e">
        <f>COUNTIFS(Sta!$A:$A,$A271,Sta!$F:$F,"&gt;0.5")/$B271</f>
        <v>#DIV/0!</v>
      </c>
      <c r="G271" s="8" t="e">
        <f>COUNTIFS(Sta!$B:$B,$A271,Sta!$F:$F,"&gt;0.5")/$C271</f>
        <v>#DIV/0!</v>
      </c>
      <c r="H271" s="11" t="e">
        <f>(COUNTIFS(Sta!$A:$A,$A271,Sta!$F:$F,"&gt;1.5") + COUNTIFS(Sta!$B:$B,$A271,Sta!$F:$F,"&gt;1.5"))/$D271</f>
        <v>#DIV/0!</v>
      </c>
      <c r="I271" s="8" t="e">
        <f>COUNTIFS(Sta!$A:$A,$A271,Sta!$F:$F,"&gt;1.5")/$B271</f>
        <v>#DIV/0!</v>
      </c>
      <c r="J271" s="8" t="e">
        <f>COUNTIFS(Sta!$B:$B,$A271,Sta!$F:$F,"&gt;1.5")/$C271</f>
        <v>#DIV/0!</v>
      </c>
      <c r="K271" s="11" t="e">
        <f>(COUNTIFS(Sta!$A:$A,$A271,Sta!$F:$F,"&gt;2.5") + COUNTIFS(Sta!$B:$B,$A271,Sta!$F:$F,"&gt;2.5"))/$D271</f>
        <v>#DIV/0!</v>
      </c>
      <c r="L271" s="8" t="e">
        <f>COUNTIFS(Sta!$A:$A,$A271,Sta!$F:$F,"&gt;2.5")/$B271</f>
        <v>#DIV/0!</v>
      </c>
      <c r="M271" s="8" t="e">
        <f>COUNTIFS(Sta!$B:$B,$A271,Sta!$F:$F,"&gt;2.5")/$C271</f>
        <v>#DIV/0!</v>
      </c>
      <c r="N271" s="11" t="e">
        <f>(COUNTIFS(Sta!$A:$A,$A271,Sta!$F:$F,"&gt;3.5") + COUNTIFS(Sta!$B:$B,$A271,Sta!$F:$F,"&gt;3.5"))/$D271</f>
        <v>#DIV/0!</v>
      </c>
      <c r="O271" s="8" t="e">
        <f>COUNTIFS(Sta!$A:$A,$A271,Sta!$F:$F,"&gt;3.5")/$B271</f>
        <v>#DIV/0!</v>
      </c>
      <c r="P271" s="8" t="e">
        <f>COUNTIFS(Sta!$B:$B,$A271,Sta!$F:$F,"&gt;3.5")/$C271</f>
        <v>#DIV/0!</v>
      </c>
      <c r="Q271" s="11" t="e">
        <f>(COUNTIFS(Sta!$A:$A,$A271,Sta!$D:$D,"&gt;0.5")  + COUNTIFS(Sta!$B:$B,$A271,Sta!$E:$E,"&gt;0.5"))/$D271</f>
        <v>#DIV/0!</v>
      </c>
      <c r="R271" s="8" t="e">
        <f>COUNTIFS(Sta!$A:$A,$A271,Sta!$D:$D,"&gt;0.5")/$B271</f>
        <v>#DIV/0!</v>
      </c>
      <c r="S271" s="8" t="e">
        <f>COUNTIFS(Sta!$B:$B,$A271,Sta!$E:$E,"&gt;0.5")/$C271</f>
        <v>#DIV/0!</v>
      </c>
      <c r="T271" s="11" t="e">
        <f>(COUNTIFS(Sta!$A:$A,$A271,Sta!$D:$D,"&gt;1.5")  + COUNTIFS(Sta!$B:$B,$A271,Sta!$E:$E,"&gt;1.5"))/$D271</f>
        <v>#DIV/0!</v>
      </c>
      <c r="U271" s="8" t="e">
        <f>COUNTIFS(Sta!$A:$A,$A271,Sta!$D:$D,"&gt;1.5")/$B271</f>
        <v>#DIV/0!</v>
      </c>
      <c r="V271" s="8" t="e">
        <f>COUNTIFS(Sta!$B:$B,$A271,Sta!$E:$E,"&gt;1.5")/$C271</f>
        <v>#DIV/0!</v>
      </c>
      <c r="W271" s="11" t="e">
        <f>(COUNTIFS(Sta!$A:$A,$A271,Sta!$E:E,"&gt;0.5") +COUNTIFS(Sta!$B:$B,$A271,Sta!$D:$D,"&gt;0.5"))/$D271</f>
        <v>#DIV/0!</v>
      </c>
      <c r="X271" s="8" t="e">
        <f>COUNTIFS(Sta!$A:$A,$A271,Sta!$E:$E,"&gt;0.5")/$B271</f>
        <v>#DIV/0!</v>
      </c>
      <c r="Y271" s="8" t="e">
        <f>COUNTIFS(Sta!$B:$B,$A271,Sta!$D:$D,"&gt;0.5")/$C271</f>
        <v>#DIV/0!</v>
      </c>
      <c r="Z271" s="11" t="e">
        <f>(COUNTIFS(Sta!$A:$A,$A271,Sta!$E:$E,"&gt;1.5")  + COUNTIFS(Sta!$B:$B,$A271,Sta!$D:$D,"&gt;1.5"))/$D271</f>
        <v>#DIV/0!</v>
      </c>
      <c r="AA271" s="8" t="e">
        <f>COUNTIFS(Sta!$A:$A,$A271,Sta!$E:$E,"&gt;1.5")/$B271</f>
        <v>#DIV/0!</v>
      </c>
      <c r="AB271" s="8" t="e">
        <f>COUNTIFS(Sta!$B:$B,$A271,Sta!$D:$D,"&gt;1.5")/$C271</f>
        <v>#DIV/0!</v>
      </c>
      <c r="AC271" s="11" t="e">
        <f>(COUNTIFS(Sta!$A:A,$A271,Sta!$G:$G,"y") + COUNTIFS(Sta!$B:B,$A271,Sta!$G:$G,"y"))/$D271</f>
        <v>#DIV/0!</v>
      </c>
      <c r="AD271" s="8" t="e">
        <f>COUNTIFS(Sta!$A:A,$A271,Sta!$G:$G,"y")/$B271</f>
        <v>#DIV/0!</v>
      </c>
      <c r="AE271" s="16" t="e">
        <f>COUNTIFS(Sta!$B:B,$A271,Sta!$G:$G,"y")/$C271</f>
        <v>#DIV/0!</v>
      </c>
    </row>
    <row r="272" spans="1:31" x14ac:dyDescent="0.3">
      <c r="A272" t="s">
        <v>86</v>
      </c>
      <c r="B272" s="9">
        <f>COUNTIF(Sta!A:A,A272)</f>
        <v>0</v>
      </c>
      <c r="C272" s="4">
        <f>COUNTIF(Sta!B:B,A272)</f>
        <v>0</v>
      </c>
      <c r="D272" s="4">
        <f t="shared" si="9"/>
        <v>0</v>
      </c>
      <c r="E272" s="11" t="e">
        <f>(COUNTIFS(Sta!$A:$A,$A272,Sta!$F:$F,"&gt;0.5") + COUNTIFS(Sta!$B:$B,$A272,Sta!$F:$F,"&gt;0.5"))/$D272</f>
        <v>#DIV/0!</v>
      </c>
      <c r="F272" s="8" t="e">
        <f>COUNTIFS(Sta!$A:$A,$A272,Sta!$F:$F,"&gt;0.5")/$B272</f>
        <v>#DIV/0!</v>
      </c>
      <c r="G272" s="8" t="e">
        <f>COUNTIFS(Sta!$B:$B,$A272,Sta!$F:$F,"&gt;0.5")/$C272</f>
        <v>#DIV/0!</v>
      </c>
      <c r="H272" s="11" t="e">
        <f>(COUNTIFS(Sta!$A:$A,$A272,Sta!$F:$F,"&gt;1.5") + COUNTIFS(Sta!$B:$B,$A272,Sta!$F:$F,"&gt;1.5"))/$D272</f>
        <v>#DIV/0!</v>
      </c>
      <c r="I272" s="8" t="e">
        <f>COUNTIFS(Sta!$A:$A,$A272,Sta!$F:$F,"&gt;1.5")/$B272</f>
        <v>#DIV/0!</v>
      </c>
      <c r="J272" s="8" t="e">
        <f>COUNTIFS(Sta!$B:$B,$A272,Sta!$F:$F,"&gt;1.5")/$C272</f>
        <v>#DIV/0!</v>
      </c>
      <c r="K272" s="11" t="e">
        <f>(COUNTIFS(Sta!$A:$A,$A272,Sta!$F:$F,"&gt;2.5") + COUNTIFS(Sta!$B:$B,$A272,Sta!$F:$F,"&gt;2.5"))/$D272</f>
        <v>#DIV/0!</v>
      </c>
      <c r="L272" s="8" t="e">
        <f>COUNTIFS(Sta!$A:$A,$A272,Sta!$F:$F,"&gt;2.5")/$B272</f>
        <v>#DIV/0!</v>
      </c>
      <c r="M272" s="8" t="e">
        <f>COUNTIFS(Sta!$B:$B,$A272,Sta!$F:$F,"&gt;2.5")/$C272</f>
        <v>#DIV/0!</v>
      </c>
      <c r="N272" s="11" t="e">
        <f>(COUNTIFS(Sta!$A:$A,$A272,Sta!$F:$F,"&gt;3.5") + COUNTIFS(Sta!$B:$B,$A272,Sta!$F:$F,"&gt;3.5"))/$D272</f>
        <v>#DIV/0!</v>
      </c>
      <c r="O272" s="8" t="e">
        <f>COUNTIFS(Sta!$A:$A,$A272,Sta!$F:$F,"&gt;3.5")/$B272</f>
        <v>#DIV/0!</v>
      </c>
      <c r="P272" s="8" t="e">
        <f>COUNTIFS(Sta!$B:$B,$A272,Sta!$F:$F,"&gt;3.5")/$C272</f>
        <v>#DIV/0!</v>
      </c>
      <c r="Q272" s="11" t="e">
        <f>(COUNTIFS(Sta!$A:$A,$A272,Sta!$D:$D,"&gt;0.5")  + COUNTIFS(Sta!$B:$B,$A272,Sta!$E:$E,"&gt;0.5"))/$D272</f>
        <v>#DIV/0!</v>
      </c>
      <c r="R272" s="8" t="e">
        <f>COUNTIFS(Sta!$A:$A,$A272,Sta!$D:$D,"&gt;0.5")/$B272</f>
        <v>#DIV/0!</v>
      </c>
      <c r="S272" s="8" t="e">
        <f>COUNTIFS(Sta!$B:$B,$A272,Sta!$E:$E,"&gt;0.5")/$C272</f>
        <v>#DIV/0!</v>
      </c>
      <c r="T272" s="11" t="e">
        <f>(COUNTIFS(Sta!$A:$A,$A272,Sta!$D:$D,"&gt;1.5")  + COUNTIFS(Sta!$B:$B,$A272,Sta!$E:$E,"&gt;1.5"))/$D272</f>
        <v>#DIV/0!</v>
      </c>
      <c r="U272" s="8" t="e">
        <f>COUNTIFS(Sta!$A:$A,$A272,Sta!$D:$D,"&gt;1.5")/$B272</f>
        <v>#DIV/0!</v>
      </c>
      <c r="V272" s="8" t="e">
        <f>COUNTIFS(Sta!$B:$B,$A272,Sta!$E:$E,"&gt;1.5")/$C272</f>
        <v>#DIV/0!</v>
      </c>
      <c r="W272" s="11" t="e">
        <f>(COUNTIFS(Sta!$A:$A,$A272,Sta!$E:E,"&gt;0.5") +COUNTIFS(Sta!$B:$B,$A272,Sta!$D:$D,"&gt;0.5"))/$D272</f>
        <v>#DIV/0!</v>
      </c>
      <c r="X272" s="8" t="e">
        <f>COUNTIFS(Sta!$A:$A,$A272,Sta!$E:$E,"&gt;0.5")/$B272</f>
        <v>#DIV/0!</v>
      </c>
      <c r="Y272" s="8" t="e">
        <f>COUNTIFS(Sta!$B:$B,$A272,Sta!$D:$D,"&gt;0.5")/$C272</f>
        <v>#DIV/0!</v>
      </c>
      <c r="Z272" s="11" t="e">
        <f>(COUNTIFS(Sta!$A:$A,$A272,Sta!$E:$E,"&gt;1.5")  + COUNTIFS(Sta!$B:$B,$A272,Sta!$D:$D,"&gt;1.5"))/$D272</f>
        <v>#DIV/0!</v>
      </c>
      <c r="AA272" s="8" t="e">
        <f>COUNTIFS(Sta!$A:$A,$A272,Sta!$E:$E,"&gt;1.5")/$B272</f>
        <v>#DIV/0!</v>
      </c>
      <c r="AB272" s="8" t="e">
        <f>COUNTIFS(Sta!$B:$B,$A272,Sta!$D:$D,"&gt;1.5")/$C272</f>
        <v>#DIV/0!</v>
      </c>
      <c r="AC272" s="11" t="e">
        <f>(COUNTIFS(Sta!$A:A,$A272,Sta!$G:$G,"y") + COUNTIFS(Sta!$B:B,$A272,Sta!$G:$G,"y"))/$D272</f>
        <v>#DIV/0!</v>
      </c>
      <c r="AD272" s="8" t="e">
        <f>COUNTIFS(Sta!$A:A,$A272,Sta!$G:$G,"y")/$B272</f>
        <v>#DIV/0!</v>
      </c>
      <c r="AE272" s="16" t="e">
        <f>COUNTIFS(Sta!$B:B,$A272,Sta!$G:$G,"y")/$C272</f>
        <v>#DIV/0!</v>
      </c>
    </row>
    <row r="273" spans="1:31" x14ac:dyDescent="0.3">
      <c r="A273" t="s">
        <v>653</v>
      </c>
      <c r="B273" s="9">
        <f>COUNTIF(Sta!A:A,A273)</f>
        <v>9</v>
      </c>
      <c r="C273" s="4">
        <f>COUNTIF(Sta!B:B,A273)</f>
        <v>9</v>
      </c>
      <c r="D273" s="4">
        <f t="shared" si="9"/>
        <v>18</v>
      </c>
      <c r="E273" s="11">
        <f>(COUNTIFS(Sta!$A:$A,$A273,Sta!$F:$F,"&gt;0.5") + COUNTIFS(Sta!$B:$B,$A273,Sta!$F:$F,"&gt;0.5"))/$D273</f>
        <v>0.94444444444444442</v>
      </c>
      <c r="F273" s="8">
        <f>COUNTIFS(Sta!$A:$A,$A273,Sta!$F:$F,"&gt;0.5")/$B273</f>
        <v>1</v>
      </c>
      <c r="G273" s="8">
        <f>COUNTIFS(Sta!$B:$B,$A273,Sta!$F:$F,"&gt;0.5")/$C273</f>
        <v>0.88888888888888884</v>
      </c>
      <c r="H273" s="11">
        <f>(COUNTIFS(Sta!$A:$A,$A273,Sta!$F:$F,"&gt;1.5") + COUNTIFS(Sta!$B:$B,$A273,Sta!$F:$F,"&gt;1.5"))/$D273</f>
        <v>0.66666666666666663</v>
      </c>
      <c r="I273" s="8">
        <f>COUNTIFS(Sta!$A:$A,$A273,Sta!$F:$F,"&gt;1.5")/$B273</f>
        <v>0.66666666666666663</v>
      </c>
      <c r="J273" s="8">
        <f>COUNTIFS(Sta!$B:$B,$A273,Sta!$F:$F,"&gt;1.5")/$C273</f>
        <v>0.66666666666666663</v>
      </c>
      <c r="K273" s="11">
        <f>(COUNTIFS(Sta!$A:$A,$A273,Sta!$F:$F,"&gt;2.5") + COUNTIFS(Sta!$B:$B,$A273,Sta!$F:$F,"&gt;2.5"))/$D273</f>
        <v>0.27777777777777779</v>
      </c>
      <c r="L273" s="8">
        <f>COUNTIFS(Sta!$A:$A,$A273,Sta!$F:$F,"&gt;2.5")/$B273</f>
        <v>0.22222222222222221</v>
      </c>
      <c r="M273" s="8">
        <f>COUNTIFS(Sta!$B:$B,$A273,Sta!$F:$F,"&gt;2.5")/$C273</f>
        <v>0.33333333333333331</v>
      </c>
      <c r="N273" s="11">
        <f>(COUNTIFS(Sta!$A:$A,$A273,Sta!$F:$F,"&gt;3.5") + COUNTIFS(Sta!$B:$B,$A273,Sta!$F:$F,"&gt;3.5"))/$D273</f>
        <v>0.16666666666666666</v>
      </c>
      <c r="O273" s="8">
        <f>COUNTIFS(Sta!$A:$A,$A273,Sta!$F:$F,"&gt;3.5")/$B273</f>
        <v>0.22222222222222221</v>
      </c>
      <c r="P273" s="8">
        <f>COUNTIFS(Sta!$B:$B,$A273,Sta!$F:$F,"&gt;3.5")/$C273</f>
        <v>0.1111111111111111</v>
      </c>
      <c r="Q273" s="11">
        <f>(COUNTIFS(Sta!$A:$A,$A273,Sta!$D:$D,"&gt;0.5")  + COUNTIFS(Sta!$B:$B,$A273,Sta!$E:$E,"&gt;0.5"))/$D273</f>
        <v>0.61111111111111116</v>
      </c>
      <c r="R273" s="8">
        <f>COUNTIFS(Sta!$A:$A,$A273,Sta!$D:$D,"&gt;0.5")/$B273</f>
        <v>0.66666666666666663</v>
      </c>
      <c r="S273" s="8">
        <f>COUNTIFS(Sta!$B:$B,$A273,Sta!$E:$E,"&gt;0.5")/$C273</f>
        <v>0.55555555555555558</v>
      </c>
      <c r="T273" s="11">
        <f>(COUNTIFS(Sta!$A:$A,$A273,Sta!$D:$D,"&gt;1.5")  + COUNTIFS(Sta!$B:$B,$A273,Sta!$E:$E,"&gt;1.5"))/$D273</f>
        <v>0.16666666666666666</v>
      </c>
      <c r="U273" s="8">
        <f>COUNTIFS(Sta!$A:$A,$A273,Sta!$D:$D,"&gt;1.5")/$B273</f>
        <v>0.22222222222222221</v>
      </c>
      <c r="V273" s="8">
        <f>COUNTIFS(Sta!$B:$B,$A273,Sta!$E:$E,"&gt;1.5")/$C273</f>
        <v>0.1111111111111111</v>
      </c>
      <c r="W273" s="11">
        <f>(COUNTIFS(Sta!$A:$A,$A273,Sta!$E:E,"&gt;0.5") +COUNTIFS(Sta!$B:$B,$A273,Sta!$D:$D,"&gt;0.5"))/$D273</f>
        <v>0.88888888888888884</v>
      </c>
      <c r="X273" s="8">
        <f>COUNTIFS(Sta!$A:$A,$A273,Sta!$E:$E,"&gt;0.5")/$B273</f>
        <v>0.88888888888888884</v>
      </c>
      <c r="Y273" s="8">
        <f>COUNTIFS(Sta!$B:$B,$A273,Sta!$D:$D,"&gt;0.5")/$C273</f>
        <v>0.88888888888888884</v>
      </c>
      <c r="Z273" s="11">
        <f>(COUNTIFS(Sta!$A:$A,$A273,Sta!$E:$E,"&gt;1.5")  + COUNTIFS(Sta!$B:$B,$A273,Sta!$D:$D,"&gt;1.5"))/$D273</f>
        <v>0.33333333333333331</v>
      </c>
      <c r="AA273" s="8">
        <f>COUNTIFS(Sta!$A:$A,$A273,Sta!$E:$E,"&gt;1.5")/$B273</f>
        <v>0.33333333333333331</v>
      </c>
      <c r="AB273" s="8">
        <f>COUNTIFS(Sta!$B:$B,$A273,Sta!$D:$D,"&gt;1.5")/$C273</f>
        <v>0.33333333333333331</v>
      </c>
      <c r="AC273" s="11">
        <f>(COUNTIFS(Sta!$A:A,$A273,Sta!$G:$G,"y") + COUNTIFS(Sta!$B:B,$A273,Sta!$G:$G,"y"))/$D273</f>
        <v>0.55555555555555558</v>
      </c>
      <c r="AD273" s="8">
        <f>COUNTIFS(Sta!$A:A,$A273,Sta!$G:$G,"y")/$B273</f>
        <v>0.55555555555555558</v>
      </c>
      <c r="AE273" s="16">
        <f>COUNTIFS(Sta!$B:B,$A273,Sta!$G:$G,"y")/$C273</f>
        <v>0.55555555555555558</v>
      </c>
    </row>
    <row r="274" spans="1:31" x14ac:dyDescent="0.3">
      <c r="A274" t="s">
        <v>472</v>
      </c>
      <c r="B274" s="9">
        <f>COUNTIF(Sta!A:A,A274)</f>
        <v>1</v>
      </c>
      <c r="C274" s="4">
        <f>COUNTIF(Sta!B:B,A274)</f>
        <v>1</v>
      </c>
      <c r="D274" s="4">
        <f t="shared" si="9"/>
        <v>2</v>
      </c>
      <c r="E274" s="11">
        <f>(COUNTIFS(Sta!$A:$A,$A274,Sta!$F:$F,"&gt;0.5") + COUNTIFS(Sta!$B:$B,$A274,Sta!$F:$F,"&gt;0.5"))/$D274</f>
        <v>1</v>
      </c>
      <c r="F274" s="8">
        <f>COUNTIFS(Sta!$A:$A,$A274,Sta!$F:$F,"&gt;0.5")/$B274</f>
        <v>1</v>
      </c>
      <c r="G274" s="8">
        <f>COUNTIFS(Sta!$B:$B,$A274,Sta!$F:$F,"&gt;0.5")/$C274</f>
        <v>1</v>
      </c>
      <c r="H274" s="11">
        <f>(COUNTIFS(Sta!$A:$A,$A274,Sta!$F:$F,"&gt;1.5") + COUNTIFS(Sta!$B:$B,$A274,Sta!$F:$F,"&gt;1.5"))/$D274</f>
        <v>1</v>
      </c>
      <c r="I274" s="8">
        <f>COUNTIFS(Sta!$A:$A,$A274,Sta!$F:$F,"&gt;1.5")/$B274</f>
        <v>1</v>
      </c>
      <c r="J274" s="8">
        <f>COUNTIFS(Sta!$B:$B,$A274,Sta!$F:$F,"&gt;1.5")/$C274</f>
        <v>1</v>
      </c>
      <c r="K274" s="11">
        <f>(COUNTIFS(Sta!$A:$A,$A274,Sta!$F:$F,"&gt;2.5") + COUNTIFS(Sta!$B:$B,$A274,Sta!$F:$F,"&gt;2.5"))/$D274</f>
        <v>1</v>
      </c>
      <c r="L274" s="8">
        <f>COUNTIFS(Sta!$A:$A,$A274,Sta!$F:$F,"&gt;2.5")/$B274</f>
        <v>1</v>
      </c>
      <c r="M274" s="8">
        <f>COUNTIFS(Sta!$B:$B,$A274,Sta!$F:$F,"&gt;2.5")/$C274</f>
        <v>1</v>
      </c>
      <c r="N274" s="11">
        <f>(COUNTIFS(Sta!$A:$A,$A274,Sta!$F:$F,"&gt;3.5") + COUNTIFS(Sta!$B:$B,$A274,Sta!$F:$F,"&gt;3.5"))/$D274</f>
        <v>0.5</v>
      </c>
      <c r="O274" s="8">
        <f>COUNTIFS(Sta!$A:$A,$A274,Sta!$F:$F,"&gt;3.5")/$B274</f>
        <v>1</v>
      </c>
      <c r="P274" s="8">
        <f>COUNTIFS(Sta!$B:$B,$A274,Sta!$F:$F,"&gt;3.5")/$C274</f>
        <v>0</v>
      </c>
      <c r="Q274" s="11">
        <f>(COUNTIFS(Sta!$A:$A,$A274,Sta!$D:$D,"&gt;0.5")  + COUNTIFS(Sta!$B:$B,$A274,Sta!$E:$E,"&gt;0.5"))/$D274</f>
        <v>1</v>
      </c>
      <c r="R274" s="8">
        <f>COUNTIFS(Sta!$A:$A,$A274,Sta!$D:$D,"&gt;0.5")/$B274</f>
        <v>1</v>
      </c>
      <c r="S274" s="8">
        <f>COUNTIFS(Sta!$B:$B,$A274,Sta!$E:$E,"&gt;0.5")/$C274</f>
        <v>1</v>
      </c>
      <c r="T274" s="11">
        <f>(COUNTIFS(Sta!$A:$A,$A274,Sta!$D:$D,"&gt;1.5")  + COUNTIFS(Sta!$B:$B,$A274,Sta!$E:$E,"&gt;1.5"))/$D274</f>
        <v>1</v>
      </c>
      <c r="U274" s="8">
        <f>COUNTIFS(Sta!$A:$A,$A274,Sta!$D:$D,"&gt;1.5")/$B274</f>
        <v>1</v>
      </c>
      <c r="V274" s="8">
        <f>COUNTIFS(Sta!$B:$B,$A274,Sta!$E:$E,"&gt;1.5")/$C274</f>
        <v>1</v>
      </c>
      <c r="W274" s="11">
        <f>(COUNTIFS(Sta!$A:$A,$A274,Sta!$E:E,"&gt;0.5") +COUNTIFS(Sta!$B:$B,$A274,Sta!$D:$D,"&gt;0.5"))/$D274</f>
        <v>1</v>
      </c>
      <c r="X274" s="8">
        <f>COUNTIFS(Sta!$A:$A,$A274,Sta!$E:$E,"&gt;0.5")/$B274</f>
        <v>1</v>
      </c>
      <c r="Y274" s="8">
        <f>COUNTIFS(Sta!$B:$B,$A274,Sta!$D:$D,"&gt;0.5")/$C274</f>
        <v>1</v>
      </c>
      <c r="Z274" s="11">
        <f>(COUNTIFS(Sta!$A:$A,$A274,Sta!$E:$E,"&gt;1.5")  + COUNTIFS(Sta!$B:$B,$A274,Sta!$D:$D,"&gt;1.5"))/$D274</f>
        <v>0.5</v>
      </c>
      <c r="AA274" s="8">
        <f>COUNTIFS(Sta!$A:$A,$A274,Sta!$E:$E,"&gt;1.5")/$B274</f>
        <v>1</v>
      </c>
      <c r="AB274" s="8">
        <f>COUNTIFS(Sta!$B:$B,$A274,Sta!$D:$D,"&gt;1.5")/$C274</f>
        <v>0</v>
      </c>
      <c r="AC274" s="11">
        <f>(COUNTIFS(Sta!$A:A,$A274,Sta!$G:$G,"y") + COUNTIFS(Sta!$B:B,$A274,Sta!$G:$G,"y"))/$D274</f>
        <v>1</v>
      </c>
      <c r="AD274" s="8">
        <f>COUNTIFS(Sta!$A:A,$A274,Sta!$G:$G,"y")/$B274</f>
        <v>1</v>
      </c>
      <c r="AE274" s="16">
        <f>COUNTIFS(Sta!$B:B,$A274,Sta!$G:$G,"y")/$C274</f>
        <v>1</v>
      </c>
    </row>
    <row r="275" spans="1:31" x14ac:dyDescent="0.3">
      <c r="A275" t="s">
        <v>607</v>
      </c>
      <c r="B275" s="9">
        <f>COUNTIF(Sta!A:A,A275)</f>
        <v>2</v>
      </c>
      <c r="C275" s="4">
        <f>COUNTIF(Sta!B:B,A275)</f>
        <v>3</v>
      </c>
      <c r="D275" s="4">
        <f t="shared" si="9"/>
        <v>5</v>
      </c>
      <c r="E275" s="11">
        <f>(COUNTIFS(Sta!$A:$A,$A275,Sta!$F:$F,"&gt;0.5") + COUNTIFS(Sta!$B:$B,$A275,Sta!$F:$F,"&gt;0.5"))/$D275</f>
        <v>0.8</v>
      </c>
      <c r="F275" s="8">
        <f>COUNTIFS(Sta!$A:$A,$A275,Sta!$F:$F,"&gt;0.5")/$B275</f>
        <v>0.5</v>
      </c>
      <c r="G275" s="8">
        <f>COUNTIFS(Sta!$B:$B,$A275,Sta!$F:$F,"&gt;0.5")/$C275</f>
        <v>1</v>
      </c>
      <c r="H275" s="11">
        <f>(COUNTIFS(Sta!$A:$A,$A275,Sta!$F:$F,"&gt;1.5") + COUNTIFS(Sta!$B:$B,$A275,Sta!$F:$F,"&gt;1.5"))/$D275</f>
        <v>0.6</v>
      </c>
      <c r="I275" s="8">
        <f>COUNTIFS(Sta!$A:$A,$A275,Sta!$F:$F,"&gt;1.5")/$B275</f>
        <v>0.5</v>
      </c>
      <c r="J275" s="8">
        <f>COUNTIFS(Sta!$B:$B,$A275,Sta!$F:$F,"&gt;1.5")/$C275</f>
        <v>0.66666666666666663</v>
      </c>
      <c r="K275" s="11">
        <f>(COUNTIFS(Sta!$A:$A,$A275,Sta!$F:$F,"&gt;2.5") + COUNTIFS(Sta!$B:$B,$A275,Sta!$F:$F,"&gt;2.5"))/$D275</f>
        <v>0.4</v>
      </c>
      <c r="L275" s="8">
        <f>COUNTIFS(Sta!$A:$A,$A275,Sta!$F:$F,"&gt;2.5")/$B275</f>
        <v>0.5</v>
      </c>
      <c r="M275" s="8">
        <f>COUNTIFS(Sta!$B:$B,$A275,Sta!$F:$F,"&gt;2.5")/$C275</f>
        <v>0.33333333333333331</v>
      </c>
      <c r="N275" s="11">
        <f>(COUNTIFS(Sta!$A:$A,$A275,Sta!$F:$F,"&gt;3.5") + COUNTIFS(Sta!$B:$B,$A275,Sta!$F:$F,"&gt;3.5"))/$D275</f>
        <v>0.2</v>
      </c>
      <c r="O275" s="8">
        <f>COUNTIFS(Sta!$A:$A,$A275,Sta!$F:$F,"&gt;3.5")/$B275</f>
        <v>0</v>
      </c>
      <c r="P275" s="8">
        <f>COUNTIFS(Sta!$B:$B,$A275,Sta!$F:$F,"&gt;3.5")/$C275</f>
        <v>0.33333333333333331</v>
      </c>
      <c r="Q275" s="11">
        <f>(COUNTIFS(Sta!$A:$A,$A275,Sta!$D:$D,"&gt;0.5")  + COUNTIFS(Sta!$B:$B,$A275,Sta!$E:$E,"&gt;0.5"))/$D275</f>
        <v>0.6</v>
      </c>
      <c r="R275" s="8">
        <f>COUNTIFS(Sta!$A:$A,$A275,Sta!$D:$D,"&gt;0.5")/$B275</f>
        <v>0.5</v>
      </c>
      <c r="S275" s="8">
        <f>COUNTIFS(Sta!$B:$B,$A275,Sta!$E:$E,"&gt;0.5")/$C275</f>
        <v>0.66666666666666663</v>
      </c>
      <c r="T275" s="11">
        <f>(COUNTIFS(Sta!$A:$A,$A275,Sta!$D:$D,"&gt;1.5")  + COUNTIFS(Sta!$B:$B,$A275,Sta!$E:$E,"&gt;1.5"))/$D275</f>
        <v>0.2</v>
      </c>
      <c r="U275" s="8">
        <f>COUNTIFS(Sta!$A:$A,$A275,Sta!$D:$D,"&gt;1.5")/$B275</f>
        <v>0</v>
      </c>
      <c r="V275" s="8">
        <f>COUNTIFS(Sta!$B:$B,$A275,Sta!$E:$E,"&gt;1.5")/$C275</f>
        <v>0.33333333333333331</v>
      </c>
      <c r="W275" s="11">
        <f>(COUNTIFS(Sta!$A:$A,$A275,Sta!$E:E,"&gt;0.5") +COUNTIFS(Sta!$B:$B,$A275,Sta!$D:$D,"&gt;0.5"))/$D275</f>
        <v>0.8</v>
      </c>
      <c r="X275" s="8">
        <f>COUNTIFS(Sta!$A:$A,$A275,Sta!$E:$E,"&gt;0.5")/$B275</f>
        <v>0.5</v>
      </c>
      <c r="Y275" s="8">
        <f>COUNTIFS(Sta!$B:$B,$A275,Sta!$D:$D,"&gt;0.5")/$C275</f>
        <v>1</v>
      </c>
      <c r="Z275" s="11">
        <f>(COUNTIFS(Sta!$A:$A,$A275,Sta!$E:$E,"&gt;1.5")  + COUNTIFS(Sta!$B:$B,$A275,Sta!$D:$D,"&gt;1.5"))/$D275</f>
        <v>0.4</v>
      </c>
      <c r="AA275" s="8">
        <f>COUNTIFS(Sta!$A:$A,$A275,Sta!$E:$E,"&gt;1.5")/$B275</f>
        <v>0.5</v>
      </c>
      <c r="AB275" s="8">
        <f>COUNTIFS(Sta!$B:$B,$A275,Sta!$D:$D,"&gt;1.5")/$C275</f>
        <v>0.33333333333333331</v>
      </c>
      <c r="AC275" s="11">
        <f>(COUNTIFS(Sta!$A:A,$A275,Sta!$G:$G,"y") + COUNTIFS(Sta!$B:B,$A275,Sta!$G:$G,"y"))/$D275</f>
        <v>0.6</v>
      </c>
      <c r="AD275" s="8">
        <f>COUNTIFS(Sta!$A:A,$A275,Sta!$G:$G,"y")/$B275</f>
        <v>0.5</v>
      </c>
      <c r="AE275" s="16">
        <f>COUNTIFS(Sta!$B:B,$A275,Sta!$G:$G,"y")/$C275</f>
        <v>0.66666666666666663</v>
      </c>
    </row>
    <row r="276" spans="1:31" x14ac:dyDescent="0.3">
      <c r="A276" t="s">
        <v>460</v>
      </c>
      <c r="B276" s="9">
        <f>COUNTIF(Sta!A:A,A276)</f>
        <v>11</v>
      </c>
      <c r="C276" s="4">
        <f>COUNTIF(Sta!B:B,A276)</f>
        <v>10</v>
      </c>
      <c r="D276" s="4">
        <f t="shared" si="9"/>
        <v>21</v>
      </c>
      <c r="E276" s="11">
        <f>(COUNTIFS(Sta!$A:$A,$A276,Sta!$F:$F,"&gt;0.5") + COUNTIFS(Sta!$B:$B,$A276,Sta!$F:$F,"&gt;0.5"))/$D276</f>
        <v>1</v>
      </c>
      <c r="F276" s="8">
        <f>COUNTIFS(Sta!$A:$A,$A276,Sta!$F:$F,"&gt;0.5")/$B276</f>
        <v>1</v>
      </c>
      <c r="G276" s="8">
        <f>COUNTIFS(Sta!$B:$B,$A276,Sta!$F:$F,"&gt;0.5")/$C276</f>
        <v>1</v>
      </c>
      <c r="H276" s="11">
        <f>(COUNTIFS(Sta!$A:$A,$A276,Sta!$F:$F,"&gt;1.5") + COUNTIFS(Sta!$B:$B,$A276,Sta!$F:$F,"&gt;1.5"))/$D276</f>
        <v>0.80952380952380953</v>
      </c>
      <c r="I276" s="8">
        <f>COUNTIFS(Sta!$A:$A,$A276,Sta!$F:$F,"&gt;1.5")/$B276</f>
        <v>0.81818181818181823</v>
      </c>
      <c r="J276" s="8">
        <f>COUNTIFS(Sta!$B:$B,$A276,Sta!$F:$F,"&gt;1.5")/$C276</f>
        <v>0.8</v>
      </c>
      <c r="K276" s="11">
        <f>(COUNTIFS(Sta!$A:$A,$A276,Sta!$F:$F,"&gt;2.5") + COUNTIFS(Sta!$B:$B,$A276,Sta!$F:$F,"&gt;2.5"))/$D276</f>
        <v>0.5714285714285714</v>
      </c>
      <c r="L276" s="8">
        <f>COUNTIFS(Sta!$A:$A,$A276,Sta!$F:$F,"&gt;2.5")/$B276</f>
        <v>0.63636363636363635</v>
      </c>
      <c r="M276" s="8">
        <f>COUNTIFS(Sta!$B:$B,$A276,Sta!$F:$F,"&gt;2.5")/$C276</f>
        <v>0.5</v>
      </c>
      <c r="N276" s="11">
        <f>(COUNTIFS(Sta!$A:$A,$A276,Sta!$F:$F,"&gt;3.5") + COUNTIFS(Sta!$B:$B,$A276,Sta!$F:$F,"&gt;3.5"))/$D276</f>
        <v>0.2857142857142857</v>
      </c>
      <c r="O276" s="8">
        <f>COUNTIFS(Sta!$A:$A,$A276,Sta!$F:$F,"&gt;3.5")/$B276</f>
        <v>0.18181818181818182</v>
      </c>
      <c r="P276" s="8">
        <f>COUNTIFS(Sta!$B:$B,$A276,Sta!$F:$F,"&gt;3.5")/$C276</f>
        <v>0.4</v>
      </c>
      <c r="Q276" s="11">
        <f>(COUNTIFS(Sta!$A:$A,$A276,Sta!$D:$D,"&gt;0.5")  + COUNTIFS(Sta!$B:$B,$A276,Sta!$E:$E,"&gt;0.5"))/$D276</f>
        <v>0.95238095238095233</v>
      </c>
      <c r="R276" s="8">
        <f>COUNTIFS(Sta!$A:$A,$A276,Sta!$D:$D,"&gt;0.5")/$B276</f>
        <v>1</v>
      </c>
      <c r="S276" s="8">
        <f>COUNTIFS(Sta!$B:$B,$A276,Sta!$E:$E,"&gt;0.5")/$C276</f>
        <v>0.9</v>
      </c>
      <c r="T276" s="11">
        <f>(COUNTIFS(Sta!$A:$A,$A276,Sta!$D:$D,"&gt;1.5")  + COUNTIFS(Sta!$B:$B,$A276,Sta!$E:$E,"&gt;1.5"))/$D276</f>
        <v>0.52380952380952384</v>
      </c>
      <c r="U276" s="8">
        <f>COUNTIFS(Sta!$A:$A,$A276,Sta!$D:$D,"&gt;1.5")/$B276</f>
        <v>0.72727272727272729</v>
      </c>
      <c r="V276" s="8">
        <f>COUNTIFS(Sta!$B:$B,$A276,Sta!$E:$E,"&gt;1.5")/$C276</f>
        <v>0.3</v>
      </c>
      <c r="W276" s="11">
        <f>(COUNTIFS(Sta!$A:$A,$A276,Sta!$E:E,"&gt;0.5") +COUNTIFS(Sta!$B:$B,$A276,Sta!$D:$D,"&gt;0.5"))/$D276</f>
        <v>0.61904761904761907</v>
      </c>
      <c r="X276" s="8">
        <f>COUNTIFS(Sta!$A:$A,$A276,Sta!$E:$E,"&gt;0.5")/$B276</f>
        <v>0.45454545454545453</v>
      </c>
      <c r="Y276" s="8">
        <f>COUNTIFS(Sta!$B:$B,$A276,Sta!$D:$D,"&gt;0.5")/$C276</f>
        <v>0.8</v>
      </c>
      <c r="Z276" s="11">
        <f>(COUNTIFS(Sta!$A:$A,$A276,Sta!$E:$E,"&gt;1.5")  + COUNTIFS(Sta!$B:$B,$A276,Sta!$D:$D,"&gt;1.5"))/$D276</f>
        <v>0.23809523809523808</v>
      </c>
      <c r="AA276" s="8">
        <f>COUNTIFS(Sta!$A:$A,$A276,Sta!$E:$E,"&gt;1.5")/$B276</f>
        <v>0.18181818181818182</v>
      </c>
      <c r="AB276" s="8">
        <f>COUNTIFS(Sta!$B:$B,$A276,Sta!$D:$D,"&gt;1.5")/$C276</f>
        <v>0.3</v>
      </c>
      <c r="AC276" s="11">
        <f>(COUNTIFS(Sta!$A:A,$A276,Sta!$G:$G,"y") + COUNTIFS(Sta!$B:B,$A276,Sta!$G:$G,"y"))/$D276</f>
        <v>0.5714285714285714</v>
      </c>
      <c r="AD276" s="8">
        <f>COUNTIFS(Sta!$A:A,$A276,Sta!$G:$G,"y")/$B276</f>
        <v>0.45454545454545453</v>
      </c>
      <c r="AE276" s="16">
        <f>COUNTIFS(Sta!$B:B,$A276,Sta!$G:$G,"y")/$C276</f>
        <v>0.7</v>
      </c>
    </row>
    <row r="277" spans="1:31" x14ac:dyDescent="0.3">
      <c r="A277" t="s">
        <v>706</v>
      </c>
      <c r="B277" s="9">
        <f>COUNTIF(Sta!A:A,A277)</f>
        <v>0</v>
      </c>
      <c r="C277" s="4">
        <f>COUNTIF(Sta!B:B,A277)</f>
        <v>0</v>
      </c>
      <c r="D277" s="4">
        <f t="shared" si="9"/>
        <v>0</v>
      </c>
      <c r="E277" s="11" t="e">
        <f>(COUNTIFS(Sta!$A:$A,$A277,Sta!$F:$F,"&gt;0.5") + COUNTIFS(Sta!$B:$B,$A277,Sta!$F:$F,"&gt;0.5"))/$D277</f>
        <v>#DIV/0!</v>
      </c>
      <c r="F277" s="8" t="e">
        <f>COUNTIFS(Sta!$A:$A,$A277,Sta!$F:$F,"&gt;0.5")/$B277</f>
        <v>#DIV/0!</v>
      </c>
      <c r="G277" s="8" t="e">
        <f>COUNTIFS(Sta!$B:$B,$A277,Sta!$F:$F,"&gt;0.5")/$C277</f>
        <v>#DIV/0!</v>
      </c>
      <c r="H277" s="11" t="e">
        <f>(COUNTIFS(Sta!$A:$A,$A277,Sta!$F:$F,"&gt;1.5") + COUNTIFS(Sta!$B:$B,$A277,Sta!$F:$F,"&gt;1.5"))/$D277</f>
        <v>#DIV/0!</v>
      </c>
      <c r="I277" s="8" t="e">
        <f>COUNTIFS(Sta!$A:$A,$A277,Sta!$F:$F,"&gt;1.5")/$B277</f>
        <v>#DIV/0!</v>
      </c>
      <c r="J277" s="8" t="e">
        <f>COUNTIFS(Sta!$B:$B,$A277,Sta!$F:$F,"&gt;1.5")/$C277</f>
        <v>#DIV/0!</v>
      </c>
      <c r="K277" s="11" t="e">
        <f>(COUNTIFS(Sta!$A:$A,$A277,Sta!$F:$F,"&gt;2.5") + COUNTIFS(Sta!$B:$B,$A277,Sta!$F:$F,"&gt;2.5"))/$D277</f>
        <v>#DIV/0!</v>
      </c>
      <c r="L277" s="8" t="e">
        <f>COUNTIFS(Sta!$A:$A,$A277,Sta!$F:$F,"&gt;2.5")/$B277</f>
        <v>#DIV/0!</v>
      </c>
      <c r="M277" s="8" t="e">
        <f>COUNTIFS(Sta!$B:$B,$A277,Sta!$F:$F,"&gt;2.5")/$C277</f>
        <v>#DIV/0!</v>
      </c>
      <c r="N277" s="11" t="e">
        <f>(COUNTIFS(Sta!$A:$A,$A277,Sta!$F:$F,"&gt;3.5") + COUNTIFS(Sta!$B:$B,$A277,Sta!$F:$F,"&gt;3.5"))/$D277</f>
        <v>#DIV/0!</v>
      </c>
      <c r="O277" s="8" t="e">
        <f>COUNTIFS(Sta!$A:$A,$A277,Sta!$F:$F,"&gt;3.5")/$B277</f>
        <v>#DIV/0!</v>
      </c>
      <c r="P277" s="8" t="e">
        <f>COUNTIFS(Sta!$B:$B,$A277,Sta!$F:$F,"&gt;3.5")/$C277</f>
        <v>#DIV/0!</v>
      </c>
      <c r="Q277" s="11" t="e">
        <f>(COUNTIFS(Sta!$A:$A,$A277,Sta!$D:$D,"&gt;0.5")  + COUNTIFS(Sta!$B:$B,$A277,Sta!$E:$E,"&gt;0.5"))/$D277</f>
        <v>#DIV/0!</v>
      </c>
      <c r="R277" s="8" t="e">
        <f>COUNTIFS(Sta!$A:$A,$A277,Sta!$D:$D,"&gt;0.5")/$B277</f>
        <v>#DIV/0!</v>
      </c>
      <c r="S277" s="8" t="e">
        <f>COUNTIFS(Sta!$B:$B,$A277,Sta!$E:$E,"&gt;0.5")/$C277</f>
        <v>#DIV/0!</v>
      </c>
      <c r="T277" s="11" t="e">
        <f>(COUNTIFS(Sta!$A:$A,$A277,Sta!$D:$D,"&gt;1.5")  + COUNTIFS(Sta!$B:$B,$A277,Sta!$E:$E,"&gt;1.5"))/$D277</f>
        <v>#DIV/0!</v>
      </c>
      <c r="U277" s="8" t="e">
        <f>COUNTIFS(Sta!$A:$A,$A277,Sta!$D:$D,"&gt;1.5")/$B277</f>
        <v>#DIV/0!</v>
      </c>
      <c r="V277" s="8" t="e">
        <f>COUNTIFS(Sta!$B:$B,$A277,Sta!$E:$E,"&gt;1.5")/$C277</f>
        <v>#DIV/0!</v>
      </c>
      <c r="W277" s="11" t="e">
        <f>(COUNTIFS(Sta!$A:$A,$A277,Sta!$E:E,"&gt;0.5") +COUNTIFS(Sta!$B:$B,$A277,Sta!$D:$D,"&gt;0.5"))/$D277</f>
        <v>#DIV/0!</v>
      </c>
      <c r="X277" s="8" t="e">
        <f>COUNTIFS(Sta!$A:$A,$A277,Sta!$E:$E,"&gt;0.5")/$B277</f>
        <v>#DIV/0!</v>
      </c>
      <c r="Y277" s="8" t="e">
        <f>COUNTIFS(Sta!$B:$B,$A277,Sta!$D:$D,"&gt;0.5")/$C277</f>
        <v>#DIV/0!</v>
      </c>
      <c r="Z277" s="11" t="e">
        <f>(COUNTIFS(Sta!$A:$A,$A277,Sta!$E:$E,"&gt;1.5")  + COUNTIFS(Sta!$B:$B,$A277,Sta!$D:$D,"&gt;1.5"))/$D277</f>
        <v>#DIV/0!</v>
      </c>
      <c r="AA277" s="8" t="e">
        <f>COUNTIFS(Sta!$A:$A,$A277,Sta!$E:$E,"&gt;1.5")/$B277</f>
        <v>#DIV/0!</v>
      </c>
      <c r="AB277" s="8" t="e">
        <f>COUNTIFS(Sta!$B:$B,$A277,Sta!$D:$D,"&gt;1.5")/$C277</f>
        <v>#DIV/0!</v>
      </c>
      <c r="AC277" s="11" t="e">
        <f>(COUNTIFS(Sta!$A:A,$A277,Sta!$G:$G,"y") + COUNTIFS(Sta!$B:B,$A277,Sta!$G:$G,"y"))/$D277</f>
        <v>#DIV/0!</v>
      </c>
      <c r="AD277" s="8" t="e">
        <f>COUNTIFS(Sta!$A:A,$A277,Sta!$G:$G,"y")/$B277</f>
        <v>#DIV/0!</v>
      </c>
      <c r="AE277" s="16" t="e">
        <f>COUNTIFS(Sta!$B:B,$A277,Sta!$G:$G,"y")/$C277</f>
        <v>#DIV/0!</v>
      </c>
    </row>
    <row r="278" spans="1:31" x14ac:dyDescent="0.3">
      <c r="A278" t="s">
        <v>454</v>
      </c>
      <c r="B278" s="9">
        <f>COUNTIF(Sta!A:A,A278)</f>
        <v>12</v>
      </c>
      <c r="C278" s="4">
        <f>COUNTIF(Sta!B:B,A278)</f>
        <v>8</v>
      </c>
      <c r="D278" s="4">
        <f t="shared" si="9"/>
        <v>20</v>
      </c>
      <c r="E278" s="11">
        <f>(COUNTIFS(Sta!$A:$A,$A278,Sta!$F:$F,"&gt;0.5") + COUNTIFS(Sta!$B:$B,$A278,Sta!$F:$F,"&gt;0.5"))/$D278</f>
        <v>0.85</v>
      </c>
      <c r="F278" s="8">
        <f>COUNTIFS(Sta!$A:$A,$A278,Sta!$F:$F,"&gt;0.5")/$B278</f>
        <v>0.75</v>
      </c>
      <c r="G278" s="8">
        <f>COUNTIFS(Sta!$B:$B,$A278,Sta!$F:$F,"&gt;0.5")/$C278</f>
        <v>1</v>
      </c>
      <c r="H278" s="11">
        <f>(COUNTIFS(Sta!$A:$A,$A278,Sta!$F:$F,"&gt;1.5") + COUNTIFS(Sta!$B:$B,$A278,Sta!$F:$F,"&gt;1.5"))/$D278</f>
        <v>0.7</v>
      </c>
      <c r="I278" s="8">
        <f>COUNTIFS(Sta!$A:$A,$A278,Sta!$F:$F,"&gt;1.5")/$B278</f>
        <v>0.66666666666666663</v>
      </c>
      <c r="J278" s="8">
        <f>COUNTIFS(Sta!$B:$B,$A278,Sta!$F:$F,"&gt;1.5")/$C278</f>
        <v>0.75</v>
      </c>
      <c r="K278" s="11">
        <f>(COUNTIFS(Sta!$A:$A,$A278,Sta!$F:$F,"&gt;2.5") + COUNTIFS(Sta!$B:$B,$A278,Sta!$F:$F,"&gt;2.5"))/$D278</f>
        <v>0.35</v>
      </c>
      <c r="L278" s="8">
        <f>COUNTIFS(Sta!$A:$A,$A278,Sta!$F:$F,"&gt;2.5")/$B278</f>
        <v>0.16666666666666666</v>
      </c>
      <c r="M278" s="8">
        <f>COUNTIFS(Sta!$B:$B,$A278,Sta!$F:$F,"&gt;2.5")/$C278</f>
        <v>0.625</v>
      </c>
      <c r="N278" s="11">
        <f>(COUNTIFS(Sta!$A:$A,$A278,Sta!$F:$F,"&gt;3.5") + COUNTIFS(Sta!$B:$B,$A278,Sta!$F:$F,"&gt;3.5"))/$D278</f>
        <v>0.25</v>
      </c>
      <c r="O278" s="8">
        <f>COUNTIFS(Sta!$A:$A,$A278,Sta!$F:$F,"&gt;3.5")/$B278</f>
        <v>0.16666666666666666</v>
      </c>
      <c r="P278" s="8">
        <f>COUNTIFS(Sta!$B:$B,$A278,Sta!$F:$F,"&gt;3.5")/$C278</f>
        <v>0.375</v>
      </c>
      <c r="Q278" s="11">
        <f>(COUNTIFS(Sta!$A:$A,$A278,Sta!$D:$D,"&gt;0.5")  + COUNTIFS(Sta!$B:$B,$A278,Sta!$E:$E,"&gt;0.5"))/$D278</f>
        <v>0.8</v>
      </c>
      <c r="R278" s="8">
        <f>COUNTIFS(Sta!$A:$A,$A278,Sta!$D:$D,"&gt;0.5")/$B278</f>
        <v>0.66666666666666663</v>
      </c>
      <c r="S278" s="8">
        <f>COUNTIFS(Sta!$B:$B,$A278,Sta!$E:$E,"&gt;0.5")/$C278</f>
        <v>1</v>
      </c>
      <c r="T278" s="11">
        <f>(COUNTIFS(Sta!$A:$A,$A278,Sta!$D:$D,"&gt;1.5")  + COUNTIFS(Sta!$B:$B,$A278,Sta!$E:$E,"&gt;1.5"))/$D278</f>
        <v>0.45</v>
      </c>
      <c r="U278" s="8">
        <f>COUNTIFS(Sta!$A:$A,$A278,Sta!$D:$D,"&gt;1.5")/$B278</f>
        <v>0.25</v>
      </c>
      <c r="V278" s="8">
        <f>COUNTIFS(Sta!$B:$B,$A278,Sta!$E:$E,"&gt;1.5")/$C278</f>
        <v>0.75</v>
      </c>
      <c r="W278" s="11">
        <f>(COUNTIFS(Sta!$A:$A,$A278,Sta!$E:E,"&gt;0.5") +COUNTIFS(Sta!$B:$B,$A278,Sta!$D:$D,"&gt;0.5"))/$D278</f>
        <v>0.55000000000000004</v>
      </c>
      <c r="X278" s="8">
        <f>COUNTIFS(Sta!$A:$A,$A278,Sta!$E:$E,"&gt;0.5")/$B278</f>
        <v>0.66666666666666663</v>
      </c>
      <c r="Y278" s="8">
        <f>COUNTIFS(Sta!$B:$B,$A278,Sta!$D:$D,"&gt;0.5")/$C278</f>
        <v>0.375</v>
      </c>
      <c r="Z278" s="11">
        <f>(COUNTIFS(Sta!$A:$A,$A278,Sta!$E:$E,"&gt;1.5")  + COUNTIFS(Sta!$B:$B,$A278,Sta!$D:$D,"&gt;1.5"))/$D278</f>
        <v>0.05</v>
      </c>
      <c r="AA278" s="8">
        <f>COUNTIFS(Sta!$A:$A,$A278,Sta!$E:$E,"&gt;1.5")/$B278</f>
        <v>0</v>
      </c>
      <c r="AB278" s="8">
        <f>COUNTIFS(Sta!$B:$B,$A278,Sta!$D:$D,"&gt;1.5")/$C278</f>
        <v>0.125</v>
      </c>
      <c r="AC278" s="11">
        <f>(COUNTIFS(Sta!$A:A,$A278,Sta!$G:$G,"y") + COUNTIFS(Sta!$B:B,$A278,Sta!$G:$G,"y"))/$D278</f>
        <v>0.5</v>
      </c>
      <c r="AD278" s="8">
        <f>COUNTIFS(Sta!$A:A,$A278,Sta!$G:$G,"y")/$B278</f>
        <v>0.58333333333333337</v>
      </c>
      <c r="AE278" s="16">
        <f>COUNTIFS(Sta!$B:B,$A278,Sta!$G:$G,"y")/$C278</f>
        <v>0.375</v>
      </c>
    </row>
    <row r="279" spans="1:31" x14ac:dyDescent="0.3">
      <c r="A279" t="s">
        <v>708</v>
      </c>
      <c r="B279" s="9">
        <f>COUNTIF(Sta!A:A,A279)</f>
        <v>0</v>
      </c>
      <c r="C279" s="4">
        <f>COUNTIF(Sta!B:B,A279)</f>
        <v>0</v>
      </c>
      <c r="D279" s="4">
        <f t="shared" si="9"/>
        <v>0</v>
      </c>
      <c r="E279" s="11" t="e">
        <f>(COUNTIFS(Sta!$A:$A,$A279,Sta!$F:$F,"&gt;0.5") + COUNTIFS(Sta!$B:$B,$A279,Sta!$F:$F,"&gt;0.5"))/$D279</f>
        <v>#DIV/0!</v>
      </c>
      <c r="F279" s="8" t="e">
        <f>COUNTIFS(Sta!$A:$A,$A279,Sta!$F:$F,"&gt;0.5")/$B279</f>
        <v>#DIV/0!</v>
      </c>
      <c r="G279" s="8" t="e">
        <f>COUNTIFS(Sta!$B:$B,$A279,Sta!$F:$F,"&gt;0.5")/$C279</f>
        <v>#DIV/0!</v>
      </c>
      <c r="H279" s="11" t="e">
        <f>(COUNTIFS(Sta!$A:$A,$A279,Sta!$F:$F,"&gt;1.5") + COUNTIFS(Sta!$B:$B,$A279,Sta!$F:$F,"&gt;1.5"))/$D279</f>
        <v>#DIV/0!</v>
      </c>
      <c r="I279" s="8" t="e">
        <f>COUNTIFS(Sta!$A:$A,$A279,Sta!$F:$F,"&gt;1.5")/$B279</f>
        <v>#DIV/0!</v>
      </c>
      <c r="J279" s="8" t="e">
        <f>COUNTIFS(Sta!$B:$B,$A279,Sta!$F:$F,"&gt;1.5")/$C279</f>
        <v>#DIV/0!</v>
      </c>
      <c r="K279" s="11" t="e">
        <f>(COUNTIFS(Sta!$A:$A,$A279,Sta!$F:$F,"&gt;2.5") + COUNTIFS(Sta!$B:$B,$A279,Sta!$F:$F,"&gt;2.5"))/$D279</f>
        <v>#DIV/0!</v>
      </c>
      <c r="L279" s="8" t="e">
        <f>COUNTIFS(Sta!$A:$A,$A279,Sta!$F:$F,"&gt;2.5")/$B279</f>
        <v>#DIV/0!</v>
      </c>
      <c r="M279" s="8" t="e">
        <f>COUNTIFS(Sta!$B:$B,$A279,Sta!$F:$F,"&gt;2.5")/$C279</f>
        <v>#DIV/0!</v>
      </c>
      <c r="N279" s="11" t="e">
        <f>(COUNTIFS(Sta!$A:$A,$A279,Sta!$F:$F,"&gt;3.5") + COUNTIFS(Sta!$B:$B,$A279,Sta!$F:$F,"&gt;3.5"))/$D279</f>
        <v>#DIV/0!</v>
      </c>
      <c r="O279" s="8" t="e">
        <f>COUNTIFS(Sta!$A:$A,$A279,Sta!$F:$F,"&gt;3.5")/$B279</f>
        <v>#DIV/0!</v>
      </c>
      <c r="P279" s="8" t="e">
        <f>COUNTIFS(Sta!$B:$B,$A279,Sta!$F:$F,"&gt;3.5")/$C279</f>
        <v>#DIV/0!</v>
      </c>
      <c r="Q279" s="11" t="e">
        <f>(COUNTIFS(Sta!$A:$A,$A279,Sta!$D:$D,"&gt;0.5")  + COUNTIFS(Sta!$B:$B,$A279,Sta!$E:$E,"&gt;0.5"))/$D279</f>
        <v>#DIV/0!</v>
      </c>
      <c r="R279" s="8" t="e">
        <f>COUNTIFS(Sta!$A:$A,$A279,Sta!$D:$D,"&gt;0.5")/$B279</f>
        <v>#DIV/0!</v>
      </c>
      <c r="S279" s="8" t="e">
        <f>COUNTIFS(Sta!$B:$B,$A279,Sta!$E:$E,"&gt;0.5")/$C279</f>
        <v>#DIV/0!</v>
      </c>
      <c r="T279" s="11" t="e">
        <f>(COUNTIFS(Sta!$A:$A,$A279,Sta!$D:$D,"&gt;1.5")  + COUNTIFS(Sta!$B:$B,$A279,Sta!$E:$E,"&gt;1.5"))/$D279</f>
        <v>#DIV/0!</v>
      </c>
      <c r="U279" s="8" t="e">
        <f>COUNTIFS(Sta!$A:$A,$A279,Sta!$D:$D,"&gt;1.5")/$B279</f>
        <v>#DIV/0!</v>
      </c>
      <c r="V279" s="8" t="e">
        <f>COUNTIFS(Sta!$B:$B,$A279,Sta!$E:$E,"&gt;1.5")/$C279</f>
        <v>#DIV/0!</v>
      </c>
      <c r="W279" s="11" t="e">
        <f>(COUNTIFS(Sta!$A:$A,$A279,Sta!$E:E,"&gt;0.5") +COUNTIFS(Sta!$B:$B,$A279,Sta!$D:$D,"&gt;0.5"))/$D279</f>
        <v>#DIV/0!</v>
      </c>
      <c r="X279" s="8" t="e">
        <f>COUNTIFS(Sta!$A:$A,$A279,Sta!$E:$E,"&gt;0.5")/$B279</f>
        <v>#DIV/0!</v>
      </c>
      <c r="Y279" s="8" t="e">
        <f>COUNTIFS(Sta!$B:$B,$A279,Sta!$D:$D,"&gt;0.5")/$C279</f>
        <v>#DIV/0!</v>
      </c>
      <c r="Z279" s="11" t="e">
        <f>(COUNTIFS(Sta!$A:$A,$A279,Sta!$E:$E,"&gt;1.5")  + COUNTIFS(Sta!$B:$B,$A279,Sta!$D:$D,"&gt;1.5"))/$D279</f>
        <v>#DIV/0!</v>
      </c>
      <c r="AA279" s="8" t="e">
        <f>COUNTIFS(Sta!$A:$A,$A279,Sta!$E:$E,"&gt;1.5")/$B279</f>
        <v>#DIV/0!</v>
      </c>
      <c r="AB279" s="8" t="e">
        <f>COUNTIFS(Sta!$B:$B,$A279,Sta!$D:$D,"&gt;1.5")/$C279</f>
        <v>#DIV/0!</v>
      </c>
      <c r="AC279" s="11" t="e">
        <f>(COUNTIFS(Sta!$A:A,$A279,Sta!$G:$G,"y") + COUNTIFS(Sta!$B:B,$A279,Sta!$G:$G,"y"))/$D279</f>
        <v>#DIV/0!</v>
      </c>
      <c r="AD279" s="8" t="e">
        <f>COUNTIFS(Sta!$A:A,$A279,Sta!$G:$G,"y")/$B279</f>
        <v>#DIV/0!</v>
      </c>
      <c r="AE279" s="16" t="e">
        <f>COUNTIFS(Sta!$B:B,$A279,Sta!$G:$G,"y")/$C279</f>
        <v>#DIV/0!</v>
      </c>
    </row>
    <row r="280" spans="1:31" x14ac:dyDescent="0.3">
      <c r="A280" t="s">
        <v>421</v>
      </c>
      <c r="B280" s="9">
        <f>COUNTIF(Sta!A:A,A280)</f>
        <v>1</v>
      </c>
      <c r="C280" s="4">
        <f>COUNTIF(Sta!B:B,A280)</f>
        <v>1</v>
      </c>
      <c r="D280" s="4">
        <f t="shared" si="9"/>
        <v>2</v>
      </c>
      <c r="E280" s="11">
        <f>(COUNTIFS(Sta!$A:$A,$A280,Sta!$F:$F,"&gt;0.5") + COUNTIFS(Sta!$B:$B,$A280,Sta!$F:$F,"&gt;0.5"))/$D280</f>
        <v>1</v>
      </c>
      <c r="F280" s="8">
        <f>COUNTIFS(Sta!$A:$A,$A280,Sta!$F:$F,"&gt;0.5")/$B280</f>
        <v>1</v>
      </c>
      <c r="G280" s="8">
        <f>COUNTIFS(Sta!$B:$B,$A280,Sta!$F:$F,"&gt;0.5")/$C280</f>
        <v>1</v>
      </c>
      <c r="H280" s="11">
        <f>(COUNTIFS(Sta!$A:$A,$A280,Sta!$F:$F,"&gt;1.5") + COUNTIFS(Sta!$B:$B,$A280,Sta!$F:$F,"&gt;1.5"))/$D280</f>
        <v>1</v>
      </c>
      <c r="I280" s="8">
        <f>COUNTIFS(Sta!$A:$A,$A280,Sta!$F:$F,"&gt;1.5")/$B280</f>
        <v>1</v>
      </c>
      <c r="J280" s="8">
        <f>COUNTIFS(Sta!$B:$B,$A280,Sta!$F:$F,"&gt;1.5")/$C280</f>
        <v>1</v>
      </c>
      <c r="K280" s="11">
        <f>(COUNTIFS(Sta!$A:$A,$A280,Sta!$F:$F,"&gt;2.5") + COUNTIFS(Sta!$B:$B,$A280,Sta!$F:$F,"&gt;2.5"))/$D280</f>
        <v>0.5</v>
      </c>
      <c r="L280" s="8">
        <f>COUNTIFS(Sta!$A:$A,$A280,Sta!$F:$F,"&gt;2.5")/$B280</f>
        <v>1</v>
      </c>
      <c r="M280" s="8">
        <f>COUNTIFS(Sta!$B:$B,$A280,Sta!$F:$F,"&gt;2.5")/$C280</f>
        <v>0</v>
      </c>
      <c r="N280" s="11">
        <f>(COUNTIFS(Sta!$A:$A,$A280,Sta!$F:$F,"&gt;3.5") + COUNTIFS(Sta!$B:$B,$A280,Sta!$F:$F,"&gt;3.5"))/$D280</f>
        <v>0</v>
      </c>
      <c r="O280" s="8">
        <f>COUNTIFS(Sta!$A:$A,$A280,Sta!$F:$F,"&gt;3.5")/$B280</f>
        <v>0</v>
      </c>
      <c r="P280" s="8">
        <f>COUNTIFS(Sta!$B:$B,$A280,Sta!$F:$F,"&gt;3.5")/$C280</f>
        <v>0</v>
      </c>
      <c r="Q280" s="11">
        <f>(COUNTIFS(Sta!$A:$A,$A280,Sta!$D:$D,"&gt;0.5")  + COUNTIFS(Sta!$B:$B,$A280,Sta!$E:$E,"&gt;0.5"))/$D280</f>
        <v>0.5</v>
      </c>
      <c r="R280" s="8">
        <f>COUNTIFS(Sta!$A:$A,$A280,Sta!$D:$D,"&gt;0.5")/$B280</f>
        <v>1</v>
      </c>
      <c r="S280" s="8">
        <f>COUNTIFS(Sta!$B:$B,$A280,Sta!$E:$E,"&gt;0.5")/$C280</f>
        <v>0</v>
      </c>
      <c r="T280" s="11">
        <f>(COUNTIFS(Sta!$A:$A,$A280,Sta!$D:$D,"&gt;1.5")  + COUNTIFS(Sta!$B:$B,$A280,Sta!$E:$E,"&gt;1.5"))/$D280</f>
        <v>0</v>
      </c>
      <c r="U280" s="8">
        <f>COUNTIFS(Sta!$A:$A,$A280,Sta!$D:$D,"&gt;1.5")/$B280</f>
        <v>0</v>
      </c>
      <c r="V280" s="8">
        <f>COUNTIFS(Sta!$B:$B,$A280,Sta!$E:$E,"&gt;1.5")/$C280</f>
        <v>0</v>
      </c>
      <c r="W280" s="11">
        <f>(COUNTIFS(Sta!$A:$A,$A280,Sta!$E:E,"&gt;0.5") +COUNTIFS(Sta!$B:$B,$A280,Sta!$D:$D,"&gt;0.5"))/$D280</f>
        <v>1</v>
      </c>
      <c r="X280" s="8">
        <f>COUNTIFS(Sta!$A:$A,$A280,Sta!$E:$E,"&gt;0.5")/$B280</f>
        <v>1</v>
      </c>
      <c r="Y280" s="8">
        <f>COUNTIFS(Sta!$B:$B,$A280,Sta!$D:$D,"&gt;0.5")/$C280</f>
        <v>1</v>
      </c>
      <c r="Z280" s="11">
        <f>(COUNTIFS(Sta!$A:$A,$A280,Sta!$E:$E,"&gt;1.5")  + COUNTIFS(Sta!$B:$B,$A280,Sta!$D:$D,"&gt;1.5"))/$D280</f>
        <v>1</v>
      </c>
      <c r="AA280" s="8">
        <f>COUNTIFS(Sta!$A:$A,$A280,Sta!$E:$E,"&gt;1.5")/$B280</f>
        <v>1</v>
      </c>
      <c r="AB280" s="8">
        <f>COUNTIFS(Sta!$B:$B,$A280,Sta!$D:$D,"&gt;1.5")/$C280</f>
        <v>1</v>
      </c>
      <c r="AC280" s="11">
        <f>(COUNTIFS(Sta!$A:A,$A280,Sta!$G:$G,"y") + COUNTIFS(Sta!$B:B,$A280,Sta!$G:$G,"y"))/$D280</f>
        <v>0.5</v>
      </c>
      <c r="AD280" s="8">
        <f>COUNTIFS(Sta!$A:A,$A280,Sta!$G:$G,"y")/$B280</f>
        <v>1</v>
      </c>
      <c r="AE280" s="16">
        <f>COUNTIFS(Sta!$B:B,$A280,Sta!$G:$G,"y")/$C280</f>
        <v>0</v>
      </c>
    </row>
    <row r="281" spans="1:31" x14ac:dyDescent="0.3">
      <c r="A281" t="s">
        <v>521</v>
      </c>
      <c r="B281" s="9">
        <f>COUNTIF(Sta!A:A,A281)</f>
        <v>2</v>
      </c>
      <c r="C281" s="4">
        <f>COUNTIF(Sta!B:B,A281)</f>
        <v>3</v>
      </c>
      <c r="D281" s="4">
        <f t="shared" si="9"/>
        <v>5</v>
      </c>
      <c r="E281" s="11">
        <f>(COUNTIFS(Sta!$A:$A,$A281,Sta!$F:$F,"&gt;0.5") + COUNTIFS(Sta!$B:$B,$A281,Sta!$F:$F,"&gt;0.5"))/$D281</f>
        <v>1</v>
      </c>
      <c r="F281" s="8">
        <f>COUNTIFS(Sta!$A:$A,$A281,Sta!$F:$F,"&gt;0.5")/$B281</f>
        <v>1</v>
      </c>
      <c r="G281" s="8">
        <f>COUNTIFS(Sta!$B:$B,$A281,Sta!$F:$F,"&gt;0.5")/$C281</f>
        <v>1</v>
      </c>
      <c r="H281" s="11">
        <f>(COUNTIFS(Sta!$A:$A,$A281,Sta!$F:$F,"&gt;1.5") + COUNTIFS(Sta!$B:$B,$A281,Sta!$F:$F,"&gt;1.5"))/$D281</f>
        <v>1</v>
      </c>
      <c r="I281" s="8">
        <f>COUNTIFS(Sta!$A:$A,$A281,Sta!$F:$F,"&gt;1.5")/$B281</f>
        <v>1</v>
      </c>
      <c r="J281" s="8">
        <f>COUNTIFS(Sta!$B:$B,$A281,Sta!$F:$F,"&gt;1.5")/$C281</f>
        <v>1</v>
      </c>
      <c r="K281" s="11">
        <f>(COUNTIFS(Sta!$A:$A,$A281,Sta!$F:$F,"&gt;2.5") + COUNTIFS(Sta!$B:$B,$A281,Sta!$F:$F,"&gt;2.5"))/$D281</f>
        <v>0.6</v>
      </c>
      <c r="L281" s="8">
        <f>COUNTIFS(Sta!$A:$A,$A281,Sta!$F:$F,"&gt;2.5")/$B281</f>
        <v>0.5</v>
      </c>
      <c r="M281" s="8">
        <f>COUNTIFS(Sta!$B:$B,$A281,Sta!$F:$F,"&gt;2.5")/$C281</f>
        <v>0.66666666666666663</v>
      </c>
      <c r="N281" s="11">
        <f>(COUNTIFS(Sta!$A:$A,$A281,Sta!$F:$F,"&gt;3.5") + COUNTIFS(Sta!$B:$B,$A281,Sta!$F:$F,"&gt;3.5"))/$D281</f>
        <v>0.2</v>
      </c>
      <c r="O281" s="8">
        <f>COUNTIFS(Sta!$A:$A,$A281,Sta!$F:$F,"&gt;3.5")/$B281</f>
        <v>0</v>
      </c>
      <c r="P281" s="8">
        <f>COUNTIFS(Sta!$B:$B,$A281,Sta!$F:$F,"&gt;3.5")/$C281</f>
        <v>0.33333333333333331</v>
      </c>
      <c r="Q281" s="11">
        <f>(COUNTIFS(Sta!$A:$A,$A281,Sta!$D:$D,"&gt;0.5")  + COUNTIFS(Sta!$B:$B,$A281,Sta!$E:$E,"&gt;0.5"))/$D281</f>
        <v>1</v>
      </c>
      <c r="R281" s="8">
        <f>COUNTIFS(Sta!$A:$A,$A281,Sta!$D:$D,"&gt;0.5")/$B281</f>
        <v>1</v>
      </c>
      <c r="S281" s="8">
        <f>COUNTIFS(Sta!$B:$B,$A281,Sta!$E:$E,"&gt;0.5")/$C281</f>
        <v>1</v>
      </c>
      <c r="T281" s="11">
        <f>(COUNTIFS(Sta!$A:$A,$A281,Sta!$D:$D,"&gt;1.5")  + COUNTIFS(Sta!$B:$B,$A281,Sta!$E:$E,"&gt;1.5"))/$D281</f>
        <v>1</v>
      </c>
      <c r="U281" s="8">
        <f>COUNTIFS(Sta!$A:$A,$A281,Sta!$D:$D,"&gt;1.5")/$B281</f>
        <v>1</v>
      </c>
      <c r="V281" s="8">
        <f>COUNTIFS(Sta!$B:$B,$A281,Sta!$E:$E,"&gt;1.5")/$C281</f>
        <v>1</v>
      </c>
      <c r="W281" s="11">
        <f>(COUNTIFS(Sta!$A:$A,$A281,Sta!$E:E,"&gt;0.5") +COUNTIFS(Sta!$B:$B,$A281,Sta!$D:$D,"&gt;0.5"))/$D281</f>
        <v>0.6</v>
      </c>
      <c r="X281" s="8">
        <f>COUNTIFS(Sta!$A:$A,$A281,Sta!$E:$E,"&gt;0.5")/$B281</f>
        <v>0.5</v>
      </c>
      <c r="Y281" s="8">
        <f>COUNTIFS(Sta!$B:$B,$A281,Sta!$D:$D,"&gt;0.5")/$C281</f>
        <v>0.66666666666666663</v>
      </c>
      <c r="Z281" s="11">
        <f>(COUNTIFS(Sta!$A:$A,$A281,Sta!$E:$E,"&gt;1.5")  + COUNTIFS(Sta!$B:$B,$A281,Sta!$D:$D,"&gt;1.5"))/$D281</f>
        <v>0.2</v>
      </c>
      <c r="AA281" s="8">
        <f>COUNTIFS(Sta!$A:$A,$A281,Sta!$E:$E,"&gt;1.5")/$B281</f>
        <v>0</v>
      </c>
      <c r="AB281" s="8">
        <f>COUNTIFS(Sta!$B:$B,$A281,Sta!$D:$D,"&gt;1.5")/$C281</f>
        <v>0.33333333333333331</v>
      </c>
      <c r="AC281" s="11">
        <f>(COUNTIFS(Sta!$A:A,$A281,Sta!$G:$G,"y") + COUNTIFS(Sta!$B:B,$A281,Sta!$G:$G,"y"))/$D281</f>
        <v>0.6</v>
      </c>
      <c r="AD281" s="8">
        <f>COUNTIFS(Sta!$A:A,$A281,Sta!$G:$G,"y")/$B281</f>
        <v>0.5</v>
      </c>
      <c r="AE281" s="16">
        <f>COUNTIFS(Sta!$B:B,$A281,Sta!$G:$G,"y")/$C281</f>
        <v>0.66666666666666663</v>
      </c>
    </row>
    <row r="282" spans="1:31" x14ac:dyDescent="0.3">
      <c r="A282" t="s">
        <v>322</v>
      </c>
      <c r="B282" s="9">
        <f>COUNTIF(Sta!A:A,A282)</f>
        <v>0</v>
      </c>
      <c r="C282" s="4">
        <f>COUNTIF(Sta!B:B,A282)</f>
        <v>0</v>
      </c>
      <c r="D282" s="4">
        <f t="shared" si="9"/>
        <v>0</v>
      </c>
      <c r="E282" s="11" t="e">
        <f>(COUNTIFS(Sta!$A:$A,$A282,Sta!$F:$F,"&gt;0.5") + COUNTIFS(Sta!$B:$B,$A282,Sta!$F:$F,"&gt;0.5"))/$D282</f>
        <v>#DIV/0!</v>
      </c>
      <c r="F282" s="8" t="e">
        <f>COUNTIFS(Sta!$A:$A,$A282,Sta!$F:$F,"&gt;0.5")/$B282</f>
        <v>#DIV/0!</v>
      </c>
      <c r="G282" s="8" t="e">
        <f>COUNTIFS(Sta!$B:$B,$A282,Sta!$F:$F,"&gt;0.5")/$C282</f>
        <v>#DIV/0!</v>
      </c>
      <c r="H282" s="11" t="e">
        <f>(COUNTIFS(Sta!$A:$A,$A282,Sta!$F:$F,"&gt;1.5") + COUNTIFS(Sta!$B:$B,$A282,Sta!$F:$F,"&gt;1.5"))/$D282</f>
        <v>#DIV/0!</v>
      </c>
      <c r="I282" s="8" t="e">
        <f>COUNTIFS(Sta!$A:$A,$A282,Sta!$F:$F,"&gt;1.5")/$B282</f>
        <v>#DIV/0!</v>
      </c>
      <c r="J282" s="8" t="e">
        <f>COUNTIFS(Sta!$B:$B,$A282,Sta!$F:$F,"&gt;1.5")/$C282</f>
        <v>#DIV/0!</v>
      </c>
      <c r="K282" s="11" t="e">
        <f>(COUNTIFS(Sta!$A:$A,$A282,Sta!$F:$F,"&gt;2.5") + COUNTIFS(Sta!$B:$B,$A282,Sta!$F:$F,"&gt;2.5"))/$D282</f>
        <v>#DIV/0!</v>
      </c>
      <c r="L282" s="8" t="e">
        <f>COUNTIFS(Sta!$A:$A,$A282,Sta!$F:$F,"&gt;2.5")/$B282</f>
        <v>#DIV/0!</v>
      </c>
      <c r="M282" s="8" t="e">
        <f>COUNTIFS(Sta!$B:$B,$A282,Sta!$F:$F,"&gt;2.5")/$C282</f>
        <v>#DIV/0!</v>
      </c>
      <c r="N282" s="11" t="e">
        <f>(COUNTIFS(Sta!$A:$A,$A282,Sta!$F:$F,"&gt;3.5") + COUNTIFS(Sta!$B:$B,$A282,Sta!$F:$F,"&gt;3.5"))/$D282</f>
        <v>#DIV/0!</v>
      </c>
      <c r="O282" s="8" t="e">
        <f>COUNTIFS(Sta!$A:$A,$A282,Sta!$F:$F,"&gt;3.5")/$B282</f>
        <v>#DIV/0!</v>
      </c>
      <c r="P282" s="8" t="e">
        <f>COUNTIFS(Sta!$B:$B,$A282,Sta!$F:$F,"&gt;3.5")/$C282</f>
        <v>#DIV/0!</v>
      </c>
      <c r="Q282" s="11" t="e">
        <f>(COUNTIFS(Sta!$A:$A,$A282,Sta!$D:$D,"&gt;0.5")  + COUNTIFS(Sta!$B:$B,$A282,Sta!$E:$E,"&gt;0.5"))/$D282</f>
        <v>#DIV/0!</v>
      </c>
      <c r="R282" s="8" t="e">
        <f>COUNTIFS(Sta!$A:$A,$A282,Sta!$D:$D,"&gt;0.5")/$B282</f>
        <v>#DIV/0!</v>
      </c>
      <c r="S282" s="8" t="e">
        <f>COUNTIFS(Sta!$B:$B,$A282,Sta!$E:$E,"&gt;0.5")/$C282</f>
        <v>#DIV/0!</v>
      </c>
      <c r="T282" s="11" t="e">
        <f>(COUNTIFS(Sta!$A:$A,$A282,Sta!$D:$D,"&gt;1.5")  + COUNTIFS(Sta!$B:$B,$A282,Sta!$E:$E,"&gt;1.5"))/$D282</f>
        <v>#DIV/0!</v>
      </c>
      <c r="U282" s="8" t="e">
        <f>COUNTIFS(Sta!$A:$A,$A282,Sta!$D:$D,"&gt;1.5")/$B282</f>
        <v>#DIV/0!</v>
      </c>
      <c r="V282" s="8" t="e">
        <f>COUNTIFS(Sta!$B:$B,$A282,Sta!$E:$E,"&gt;1.5")/$C282</f>
        <v>#DIV/0!</v>
      </c>
      <c r="W282" s="11" t="e">
        <f>(COUNTIFS(Sta!$A:$A,$A282,Sta!$E:E,"&gt;0.5") +COUNTIFS(Sta!$B:$B,$A282,Sta!$D:$D,"&gt;0.5"))/$D282</f>
        <v>#DIV/0!</v>
      </c>
      <c r="X282" s="8" t="e">
        <f>COUNTIFS(Sta!$A:$A,$A282,Sta!$E:$E,"&gt;0.5")/$B282</f>
        <v>#DIV/0!</v>
      </c>
      <c r="Y282" s="8" t="e">
        <f>COUNTIFS(Sta!$B:$B,$A282,Sta!$D:$D,"&gt;0.5")/$C282</f>
        <v>#DIV/0!</v>
      </c>
      <c r="Z282" s="11" t="e">
        <f>(COUNTIFS(Sta!$A:$A,$A282,Sta!$E:$E,"&gt;1.5")  + COUNTIFS(Sta!$B:$B,$A282,Sta!$D:$D,"&gt;1.5"))/$D282</f>
        <v>#DIV/0!</v>
      </c>
      <c r="AA282" s="8" t="e">
        <f>COUNTIFS(Sta!$A:$A,$A282,Sta!$E:$E,"&gt;1.5")/$B282</f>
        <v>#DIV/0!</v>
      </c>
      <c r="AB282" s="8" t="e">
        <f>COUNTIFS(Sta!$B:$B,$A282,Sta!$D:$D,"&gt;1.5")/$C282</f>
        <v>#DIV/0!</v>
      </c>
      <c r="AC282" s="11" t="e">
        <f>(COUNTIFS(Sta!$A:A,$A282,Sta!$G:$G,"y") + COUNTIFS(Sta!$B:B,$A282,Sta!$G:$G,"y"))/$D282</f>
        <v>#DIV/0!</v>
      </c>
      <c r="AD282" s="8" t="e">
        <f>COUNTIFS(Sta!$A:A,$A282,Sta!$G:$G,"y")/$B282</f>
        <v>#DIV/0!</v>
      </c>
      <c r="AE282" s="16" t="e">
        <f>COUNTIFS(Sta!$B:B,$A282,Sta!$G:$G,"y")/$C282</f>
        <v>#DIV/0!</v>
      </c>
    </row>
    <row r="283" spans="1:31" x14ac:dyDescent="0.3">
      <c r="A283" t="s">
        <v>710</v>
      </c>
      <c r="B283" s="9">
        <f>COUNTIF(Sta!A:A,A283)</f>
        <v>0</v>
      </c>
      <c r="C283" s="4">
        <f>COUNTIF(Sta!B:B,A283)</f>
        <v>0</v>
      </c>
      <c r="D283" s="4">
        <f t="shared" si="9"/>
        <v>0</v>
      </c>
      <c r="E283" s="11" t="e">
        <f>(COUNTIFS(Sta!$A:$A,$A283,Sta!$F:$F,"&gt;0.5") + COUNTIFS(Sta!$B:$B,$A283,Sta!$F:$F,"&gt;0.5"))/$D283</f>
        <v>#DIV/0!</v>
      </c>
      <c r="F283" s="8" t="e">
        <f>COUNTIFS(Sta!$A:$A,$A283,Sta!$F:$F,"&gt;0.5")/$B283</f>
        <v>#DIV/0!</v>
      </c>
      <c r="G283" s="8" t="e">
        <f>COUNTIFS(Sta!$B:$B,$A283,Sta!$F:$F,"&gt;0.5")/$C283</f>
        <v>#DIV/0!</v>
      </c>
      <c r="H283" s="11" t="e">
        <f>(COUNTIFS(Sta!$A:$A,$A283,Sta!$F:$F,"&gt;1.5") + COUNTIFS(Sta!$B:$B,$A283,Sta!$F:$F,"&gt;1.5"))/$D283</f>
        <v>#DIV/0!</v>
      </c>
      <c r="I283" s="8" t="e">
        <f>COUNTIFS(Sta!$A:$A,$A283,Sta!$F:$F,"&gt;1.5")/$B283</f>
        <v>#DIV/0!</v>
      </c>
      <c r="J283" s="8" t="e">
        <f>COUNTIFS(Sta!$B:$B,$A283,Sta!$F:$F,"&gt;1.5")/$C283</f>
        <v>#DIV/0!</v>
      </c>
      <c r="K283" s="11" t="e">
        <f>(COUNTIFS(Sta!$A:$A,$A283,Sta!$F:$F,"&gt;2.5") + COUNTIFS(Sta!$B:$B,$A283,Sta!$F:$F,"&gt;2.5"))/$D283</f>
        <v>#DIV/0!</v>
      </c>
      <c r="L283" s="8" t="e">
        <f>COUNTIFS(Sta!$A:$A,$A283,Sta!$F:$F,"&gt;2.5")/$B283</f>
        <v>#DIV/0!</v>
      </c>
      <c r="M283" s="8" t="e">
        <f>COUNTIFS(Sta!$B:$B,$A283,Sta!$F:$F,"&gt;2.5")/$C283</f>
        <v>#DIV/0!</v>
      </c>
      <c r="N283" s="11" t="e">
        <f>(COUNTIFS(Sta!$A:$A,$A283,Sta!$F:$F,"&gt;3.5") + COUNTIFS(Sta!$B:$B,$A283,Sta!$F:$F,"&gt;3.5"))/$D283</f>
        <v>#DIV/0!</v>
      </c>
      <c r="O283" s="8" t="e">
        <f>COUNTIFS(Sta!$A:$A,$A283,Sta!$F:$F,"&gt;3.5")/$B283</f>
        <v>#DIV/0!</v>
      </c>
      <c r="P283" s="8" t="e">
        <f>COUNTIFS(Sta!$B:$B,$A283,Sta!$F:$F,"&gt;3.5")/$C283</f>
        <v>#DIV/0!</v>
      </c>
      <c r="Q283" s="11" t="e">
        <f>(COUNTIFS(Sta!$A:$A,$A283,Sta!$D:$D,"&gt;0.5")  + COUNTIFS(Sta!$B:$B,$A283,Sta!$E:$E,"&gt;0.5"))/$D283</f>
        <v>#DIV/0!</v>
      </c>
      <c r="R283" s="8" t="e">
        <f>COUNTIFS(Sta!$A:$A,$A283,Sta!$D:$D,"&gt;0.5")/$B283</f>
        <v>#DIV/0!</v>
      </c>
      <c r="S283" s="8" t="e">
        <f>COUNTIFS(Sta!$B:$B,$A283,Sta!$E:$E,"&gt;0.5")/$C283</f>
        <v>#DIV/0!</v>
      </c>
      <c r="T283" s="11" t="e">
        <f>(COUNTIFS(Sta!$A:$A,$A283,Sta!$D:$D,"&gt;1.5")  + COUNTIFS(Sta!$B:$B,$A283,Sta!$E:$E,"&gt;1.5"))/$D283</f>
        <v>#DIV/0!</v>
      </c>
      <c r="U283" s="8" t="e">
        <f>COUNTIFS(Sta!$A:$A,$A283,Sta!$D:$D,"&gt;1.5")/$B283</f>
        <v>#DIV/0!</v>
      </c>
      <c r="V283" s="8" t="e">
        <f>COUNTIFS(Sta!$B:$B,$A283,Sta!$E:$E,"&gt;1.5")/$C283</f>
        <v>#DIV/0!</v>
      </c>
      <c r="W283" s="11" t="e">
        <f>(COUNTIFS(Sta!$A:$A,$A283,Sta!$E:E,"&gt;0.5") +COUNTIFS(Sta!$B:$B,$A283,Sta!$D:$D,"&gt;0.5"))/$D283</f>
        <v>#DIV/0!</v>
      </c>
      <c r="X283" s="8" t="e">
        <f>COUNTIFS(Sta!$A:$A,$A283,Sta!$E:$E,"&gt;0.5")/$B283</f>
        <v>#DIV/0!</v>
      </c>
      <c r="Y283" s="8" t="e">
        <f>COUNTIFS(Sta!$B:$B,$A283,Sta!$D:$D,"&gt;0.5")/$C283</f>
        <v>#DIV/0!</v>
      </c>
      <c r="Z283" s="11" t="e">
        <f>(COUNTIFS(Sta!$A:$A,$A283,Sta!$E:$E,"&gt;1.5")  + COUNTIFS(Sta!$B:$B,$A283,Sta!$D:$D,"&gt;1.5"))/$D283</f>
        <v>#DIV/0!</v>
      </c>
      <c r="AA283" s="8" t="e">
        <f>COUNTIFS(Sta!$A:$A,$A283,Sta!$E:$E,"&gt;1.5")/$B283</f>
        <v>#DIV/0!</v>
      </c>
      <c r="AB283" s="8" t="e">
        <f>COUNTIFS(Sta!$B:$B,$A283,Sta!$D:$D,"&gt;1.5")/$C283</f>
        <v>#DIV/0!</v>
      </c>
      <c r="AC283" s="11" t="e">
        <f>(COUNTIFS(Sta!$A:A,$A283,Sta!$G:$G,"y") + COUNTIFS(Sta!$B:B,$A283,Sta!$G:$G,"y"))/$D283</f>
        <v>#DIV/0!</v>
      </c>
      <c r="AD283" s="8" t="e">
        <f>COUNTIFS(Sta!$A:A,$A283,Sta!$G:$G,"y")/$B283</f>
        <v>#DIV/0!</v>
      </c>
      <c r="AE283" s="16" t="e">
        <f>COUNTIFS(Sta!$B:B,$A283,Sta!$G:$G,"y")/$C283</f>
        <v>#DIV/0!</v>
      </c>
    </row>
    <row r="284" spans="1:31" x14ac:dyDescent="0.3">
      <c r="A284" t="s">
        <v>583</v>
      </c>
      <c r="B284" s="9">
        <f>COUNTIF(Sta!A:A,A284)</f>
        <v>1</v>
      </c>
      <c r="C284" s="4">
        <f>COUNTIF(Sta!B:B,A284)</f>
        <v>2</v>
      </c>
      <c r="D284" s="4">
        <f t="shared" si="9"/>
        <v>3</v>
      </c>
      <c r="E284" s="11">
        <f>(COUNTIFS(Sta!$A:$A,$A284,Sta!$F:$F,"&gt;0.5") + COUNTIFS(Sta!$B:$B,$A284,Sta!$F:$F,"&gt;0.5"))/$D284</f>
        <v>1</v>
      </c>
      <c r="F284" s="8">
        <f>COUNTIFS(Sta!$A:$A,$A284,Sta!$F:$F,"&gt;0.5")/$B284</f>
        <v>1</v>
      </c>
      <c r="G284" s="8">
        <f>COUNTIFS(Sta!$B:$B,$A284,Sta!$F:$F,"&gt;0.5")/$C284</f>
        <v>1</v>
      </c>
      <c r="H284" s="11">
        <f>(COUNTIFS(Sta!$A:$A,$A284,Sta!$F:$F,"&gt;1.5") + COUNTIFS(Sta!$B:$B,$A284,Sta!$F:$F,"&gt;1.5"))/$D284</f>
        <v>1</v>
      </c>
      <c r="I284" s="8">
        <f>COUNTIFS(Sta!$A:$A,$A284,Sta!$F:$F,"&gt;1.5")/$B284</f>
        <v>1</v>
      </c>
      <c r="J284" s="8">
        <f>COUNTIFS(Sta!$B:$B,$A284,Sta!$F:$F,"&gt;1.5")/$C284</f>
        <v>1</v>
      </c>
      <c r="K284" s="11">
        <f>(COUNTIFS(Sta!$A:$A,$A284,Sta!$F:$F,"&gt;2.5") + COUNTIFS(Sta!$B:$B,$A284,Sta!$F:$F,"&gt;2.5"))/$D284</f>
        <v>0.66666666666666663</v>
      </c>
      <c r="L284" s="8">
        <f>COUNTIFS(Sta!$A:$A,$A284,Sta!$F:$F,"&gt;2.5")/$B284</f>
        <v>0</v>
      </c>
      <c r="M284" s="8">
        <f>COUNTIFS(Sta!$B:$B,$A284,Sta!$F:$F,"&gt;2.5")/$C284</f>
        <v>1</v>
      </c>
      <c r="N284" s="11">
        <f>(COUNTIFS(Sta!$A:$A,$A284,Sta!$F:$F,"&gt;3.5") + COUNTIFS(Sta!$B:$B,$A284,Sta!$F:$F,"&gt;3.5"))/$D284</f>
        <v>0.33333333333333331</v>
      </c>
      <c r="O284" s="8">
        <f>COUNTIFS(Sta!$A:$A,$A284,Sta!$F:$F,"&gt;3.5")/$B284</f>
        <v>0</v>
      </c>
      <c r="P284" s="8">
        <f>COUNTIFS(Sta!$B:$B,$A284,Sta!$F:$F,"&gt;3.5")/$C284</f>
        <v>0.5</v>
      </c>
      <c r="Q284" s="11">
        <f>(COUNTIFS(Sta!$A:$A,$A284,Sta!$D:$D,"&gt;0.5")  + COUNTIFS(Sta!$B:$B,$A284,Sta!$E:$E,"&gt;0.5"))/$D284</f>
        <v>1</v>
      </c>
      <c r="R284" s="8">
        <f>COUNTIFS(Sta!$A:$A,$A284,Sta!$D:$D,"&gt;0.5")/$B284</f>
        <v>1</v>
      </c>
      <c r="S284" s="8">
        <f>COUNTIFS(Sta!$B:$B,$A284,Sta!$E:$E,"&gt;0.5")/$C284</f>
        <v>1</v>
      </c>
      <c r="T284" s="11">
        <f>(COUNTIFS(Sta!$A:$A,$A284,Sta!$D:$D,"&gt;1.5")  + COUNTIFS(Sta!$B:$B,$A284,Sta!$E:$E,"&gt;1.5"))/$D284</f>
        <v>0.33333333333333331</v>
      </c>
      <c r="U284" s="8">
        <f>COUNTIFS(Sta!$A:$A,$A284,Sta!$D:$D,"&gt;1.5")/$B284</f>
        <v>0</v>
      </c>
      <c r="V284" s="8">
        <f>COUNTIFS(Sta!$B:$B,$A284,Sta!$E:$E,"&gt;1.5")/$C284</f>
        <v>0.5</v>
      </c>
      <c r="W284" s="11">
        <f>(COUNTIFS(Sta!$A:$A,$A284,Sta!$E:E,"&gt;0.5") +COUNTIFS(Sta!$B:$B,$A284,Sta!$D:$D,"&gt;0.5"))/$D284</f>
        <v>1</v>
      </c>
      <c r="X284" s="8">
        <f>COUNTIFS(Sta!$A:$A,$A284,Sta!$E:$E,"&gt;0.5")/$B284</f>
        <v>1</v>
      </c>
      <c r="Y284" s="8">
        <f>COUNTIFS(Sta!$B:$B,$A284,Sta!$D:$D,"&gt;0.5")/$C284</f>
        <v>1</v>
      </c>
      <c r="Z284" s="11">
        <f>(COUNTIFS(Sta!$A:$A,$A284,Sta!$E:$E,"&gt;1.5")  + COUNTIFS(Sta!$B:$B,$A284,Sta!$D:$D,"&gt;1.5"))/$D284</f>
        <v>0.33333333333333331</v>
      </c>
      <c r="AA284" s="8">
        <f>COUNTIFS(Sta!$A:$A,$A284,Sta!$E:$E,"&gt;1.5")/$B284</f>
        <v>0</v>
      </c>
      <c r="AB284" s="8">
        <f>COUNTIFS(Sta!$B:$B,$A284,Sta!$D:$D,"&gt;1.5")/$C284</f>
        <v>0.5</v>
      </c>
      <c r="AC284" s="11">
        <f>(COUNTIFS(Sta!$A:A,$A284,Sta!$G:$G,"y") + COUNTIFS(Sta!$B:B,$A284,Sta!$G:$G,"y"))/$D284</f>
        <v>1</v>
      </c>
      <c r="AD284" s="8">
        <f>COUNTIFS(Sta!$A:A,$A284,Sta!$G:$G,"y")/$B284</f>
        <v>1</v>
      </c>
      <c r="AE284" s="16">
        <f>COUNTIFS(Sta!$B:B,$A284,Sta!$G:$G,"y")/$C284</f>
        <v>1</v>
      </c>
    </row>
    <row r="285" spans="1:31" x14ac:dyDescent="0.3">
      <c r="A285" t="s">
        <v>680</v>
      </c>
      <c r="B285" s="9">
        <f>COUNTIF(Sta!A:A,A285)</f>
        <v>9</v>
      </c>
      <c r="C285" s="4">
        <f>COUNTIF(Sta!B:B,A285)</f>
        <v>10</v>
      </c>
      <c r="D285" s="4">
        <f t="shared" si="9"/>
        <v>19</v>
      </c>
      <c r="E285" s="11">
        <f>(COUNTIFS(Sta!$A:$A,$A285,Sta!$F:$F,"&gt;0.5") + COUNTIFS(Sta!$B:$B,$A285,Sta!$F:$F,"&gt;0.5"))/$D285</f>
        <v>0.89473684210526316</v>
      </c>
      <c r="F285" s="8">
        <f>COUNTIFS(Sta!$A:$A,$A285,Sta!$F:$F,"&gt;0.5")/$B285</f>
        <v>0.88888888888888884</v>
      </c>
      <c r="G285" s="8">
        <f>COUNTIFS(Sta!$B:$B,$A285,Sta!$F:$F,"&gt;0.5")/$C285</f>
        <v>0.9</v>
      </c>
      <c r="H285" s="11">
        <f>(COUNTIFS(Sta!$A:$A,$A285,Sta!$F:$F,"&gt;1.5") + COUNTIFS(Sta!$B:$B,$A285,Sta!$F:$F,"&gt;1.5"))/$D285</f>
        <v>0.68421052631578949</v>
      </c>
      <c r="I285" s="8">
        <f>COUNTIFS(Sta!$A:$A,$A285,Sta!$F:$F,"&gt;1.5")/$B285</f>
        <v>0.77777777777777779</v>
      </c>
      <c r="J285" s="8">
        <f>COUNTIFS(Sta!$B:$B,$A285,Sta!$F:$F,"&gt;1.5")/$C285</f>
        <v>0.6</v>
      </c>
      <c r="K285" s="11">
        <f>(COUNTIFS(Sta!$A:$A,$A285,Sta!$F:$F,"&gt;2.5") + COUNTIFS(Sta!$B:$B,$A285,Sta!$F:$F,"&gt;2.5"))/$D285</f>
        <v>0.57894736842105265</v>
      </c>
      <c r="L285" s="8">
        <f>COUNTIFS(Sta!$A:$A,$A285,Sta!$F:$F,"&gt;2.5")/$B285</f>
        <v>0.55555555555555558</v>
      </c>
      <c r="M285" s="8">
        <f>COUNTIFS(Sta!$B:$B,$A285,Sta!$F:$F,"&gt;2.5")/$C285</f>
        <v>0.6</v>
      </c>
      <c r="N285" s="11">
        <f>(COUNTIFS(Sta!$A:$A,$A285,Sta!$F:$F,"&gt;3.5") + COUNTIFS(Sta!$B:$B,$A285,Sta!$F:$F,"&gt;3.5"))/$D285</f>
        <v>0.36842105263157893</v>
      </c>
      <c r="O285" s="8">
        <f>COUNTIFS(Sta!$A:$A,$A285,Sta!$F:$F,"&gt;3.5")/$B285</f>
        <v>0.22222222222222221</v>
      </c>
      <c r="P285" s="8">
        <f>COUNTIFS(Sta!$B:$B,$A285,Sta!$F:$F,"&gt;3.5")/$C285</f>
        <v>0.5</v>
      </c>
      <c r="Q285" s="11">
        <f>(COUNTIFS(Sta!$A:$A,$A285,Sta!$D:$D,"&gt;0.5")  + COUNTIFS(Sta!$B:$B,$A285,Sta!$E:$E,"&gt;0.5"))/$D285</f>
        <v>0.57894736842105265</v>
      </c>
      <c r="R285" s="8">
        <f>COUNTIFS(Sta!$A:$A,$A285,Sta!$D:$D,"&gt;0.5")/$B285</f>
        <v>0.55555555555555558</v>
      </c>
      <c r="S285" s="8">
        <f>COUNTIFS(Sta!$B:$B,$A285,Sta!$E:$E,"&gt;0.5")/$C285</f>
        <v>0.6</v>
      </c>
      <c r="T285" s="11">
        <f>(COUNTIFS(Sta!$A:$A,$A285,Sta!$D:$D,"&gt;1.5")  + COUNTIFS(Sta!$B:$B,$A285,Sta!$E:$E,"&gt;1.5"))/$D285</f>
        <v>0.26315789473684209</v>
      </c>
      <c r="U285" s="8">
        <f>COUNTIFS(Sta!$A:$A,$A285,Sta!$D:$D,"&gt;1.5")/$B285</f>
        <v>0.22222222222222221</v>
      </c>
      <c r="V285" s="8">
        <f>COUNTIFS(Sta!$B:$B,$A285,Sta!$E:$E,"&gt;1.5")/$C285</f>
        <v>0.3</v>
      </c>
      <c r="W285" s="11">
        <f>(COUNTIFS(Sta!$A:$A,$A285,Sta!$E:E,"&gt;0.5") +COUNTIFS(Sta!$B:$B,$A285,Sta!$D:$D,"&gt;0.5"))/$D285</f>
        <v>0.84210526315789469</v>
      </c>
      <c r="X285" s="8">
        <f>COUNTIFS(Sta!$A:$A,$A285,Sta!$E:$E,"&gt;0.5")/$B285</f>
        <v>0.88888888888888884</v>
      </c>
      <c r="Y285" s="8">
        <f>COUNTIFS(Sta!$B:$B,$A285,Sta!$D:$D,"&gt;0.5")/$C285</f>
        <v>0.8</v>
      </c>
      <c r="Z285" s="11">
        <f>(COUNTIFS(Sta!$A:$A,$A285,Sta!$E:$E,"&gt;1.5")  + COUNTIFS(Sta!$B:$B,$A285,Sta!$D:$D,"&gt;1.5"))/$D285</f>
        <v>0.52631578947368418</v>
      </c>
      <c r="AA285" s="8">
        <f>COUNTIFS(Sta!$A:$A,$A285,Sta!$E:$E,"&gt;1.5")/$B285</f>
        <v>0.44444444444444442</v>
      </c>
      <c r="AB285" s="8">
        <f>COUNTIFS(Sta!$B:$B,$A285,Sta!$D:$D,"&gt;1.5")/$C285</f>
        <v>0.6</v>
      </c>
      <c r="AC285" s="11">
        <f>(COUNTIFS(Sta!$A:A,$A285,Sta!$G:$G,"y") + COUNTIFS(Sta!$B:B,$A285,Sta!$G:$G,"y"))/$D285</f>
        <v>0.52631578947368418</v>
      </c>
      <c r="AD285" s="8">
        <f>COUNTIFS(Sta!$A:A,$A285,Sta!$G:$G,"y")/$B285</f>
        <v>0.55555555555555558</v>
      </c>
      <c r="AE285" s="16">
        <f>COUNTIFS(Sta!$B:B,$A285,Sta!$G:$G,"y")/$C285</f>
        <v>0.5</v>
      </c>
    </row>
    <row r="286" spans="1:31" x14ac:dyDescent="0.3">
      <c r="A286" t="s">
        <v>553</v>
      </c>
      <c r="B286" s="9">
        <f>COUNTIF(Sta!A:A,A286)</f>
        <v>2</v>
      </c>
      <c r="C286" s="4">
        <f>COUNTIF(Sta!B:B,A286)</f>
        <v>3</v>
      </c>
      <c r="D286" s="4">
        <f t="shared" si="9"/>
        <v>5</v>
      </c>
      <c r="E286" s="11">
        <f>(COUNTIFS(Sta!$A:$A,$A286,Sta!$F:$F,"&gt;0.5") + COUNTIFS(Sta!$B:$B,$A286,Sta!$F:$F,"&gt;0.5"))/$D286</f>
        <v>1</v>
      </c>
      <c r="F286" s="8">
        <f>COUNTIFS(Sta!$A:$A,$A286,Sta!$F:$F,"&gt;0.5")/$B286</f>
        <v>1</v>
      </c>
      <c r="G286" s="8">
        <f>COUNTIFS(Sta!$B:$B,$A286,Sta!$F:$F,"&gt;0.5")/$C286</f>
        <v>1</v>
      </c>
      <c r="H286" s="11">
        <f>(COUNTIFS(Sta!$A:$A,$A286,Sta!$F:$F,"&gt;1.5") + COUNTIFS(Sta!$B:$B,$A286,Sta!$F:$F,"&gt;1.5"))/$D286</f>
        <v>0.6</v>
      </c>
      <c r="I286" s="8">
        <f>COUNTIFS(Sta!$A:$A,$A286,Sta!$F:$F,"&gt;1.5")/$B286</f>
        <v>0.5</v>
      </c>
      <c r="J286" s="8">
        <f>COUNTIFS(Sta!$B:$B,$A286,Sta!$F:$F,"&gt;1.5")/$C286</f>
        <v>0.66666666666666663</v>
      </c>
      <c r="K286" s="11">
        <f>(COUNTIFS(Sta!$A:$A,$A286,Sta!$F:$F,"&gt;2.5") + COUNTIFS(Sta!$B:$B,$A286,Sta!$F:$F,"&gt;2.5"))/$D286</f>
        <v>0.4</v>
      </c>
      <c r="L286" s="8">
        <f>COUNTIFS(Sta!$A:$A,$A286,Sta!$F:$F,"&gt;2.5")/$B286</f>
        <v>0.5</v>
      </c>
      <c r="M286" s="8">
        <f>COUNTIFS(Sta!$B:$B,$A286,Sta!$F:$F,"&gt;2.5")/$C286</f>
        <v>0.33333333333333331</v>
      </c>
      <c r="N286" s="11">
        <f>(COUNTIFS(Sta!$A:$A,$A286,Sta!$F:$F,"&gt;3.5") + COUNTIFS(Sta!$B:$B,$A286,Sta!$F:$F,"&gt;3.5"))/$D286</f>
        <v>0.2</v>
      </c>
      <c r="O286" s="8">
        <f>COUNTIFS(Sta!$A:$A,$A286,Sta!$F:$F,"&gt;3.5")/$B286</f>
        <v>0</v>
      </c>
      <c r="P286" s="8">
        <f>COUNTIFS(Sta!$B:$B,$A286,Sta!$F:$F,"&gt;3.5")/$C286</f>
        <v>0.33333333333333331</v>
      </c>
      <c r="Q286" s="11">
        <f>(COUNTIFS(Sta!$A:$A,$A286,Sta!$D:$D,"&gt;0.5")  + COUNTIFS(Sta!$B:$B,$A286,Sta!$E:$E,"&gt;0.5"))/$D286</f>
        <v>0.8</v>
      </c>
      <c r="R286" s="8">
        <f>COUNTIFS(Sta!$A:$A,$A286,Sta!$D:$D,"&gt;0.5")/$B286</f>
        <v>1</v>
      </c>
      <c r="S286" s="8">
        <f>COUNTIFS(Sta!$B:$B,$A286,Sta!$E:$E,"&gt;0.5")/$C286</f>
        <v>0.66666666666666663</v>
      </c>
      <c r="T286" s="11">
        <f>(COUNTIFS(Sta!$A:$A,$A286,Sta!$D:$D,"&gt;1.5")  + COUNTIFS(Sta!$B:$B,$A286,Sta!$E:$E,"&gt;1.5"))/$D286</f>
        <v>0.4</v>
      </c>
      <c r="U286" s="8">
        <f>COUNTIFS(Sta!$A:$A,$A286,Sta!$D:$D,"&gt;1.5")/$B286</f>
        <v>0.5</v>
      </c>
      <c r="V286" s="8">
        <f>COUNTIFS(Sta!$B:$B,$A286,Sta!$E:$E,"&gt;1.5")/$C286</f>
        <v>0.33333333333333331</v>
      </c>
      <c r="W286" s="11">
        <f>(COUNTIFS(Sta!$A:$A,$A286,Sta!$E:E,"&gt;0.5") +COUNTIFS(Sta!$B:$B,$A286,Sta!$D:$D,"&gt;0.5"))/$D286</f>
        <v>0.6</v>
      </c>
      <c r="X286" s="8">
        <f>COUNTIFS(Sta!$A:$A,$A286,Sta!$E:$E,"&gt;0.5")/$B286</f>
        <v>0</v>
      </c>
      <c r="Y286" s="8">
        <f>COUNTIFS(Sta!$B:$B,$A286,Sta!$D:$D,"&gt;0.5")/$C286</f>
        <v>1</v>
      </c>
      <c r="Z286" s="11">
        <f>(COUNTIFS(Sta!$A:$A,$A286,Sta!$E:$E,"&gt;1.5")  + COUNTIFS(Sta!$B:$B,$A286,Sta!$D:$D,"&gt;1.5"))/$D286</f>
        <v>0.2</v>
      </c>
      <c r="AA286" s="8">
        <f>COUNTIFS(Sta!$A:$A,$A286,Sta!$E:$E,"&gt;1.5")/$B286</f>
        <v>0</v>
      </c>
      <c r="AB286" s="8">
        <f>COUNTIFS(Sta!$B:$B,$A286,Sta!$D:$D,"&gt;1.5")/$C286</f>
        <v>0.33333333333333331</v>
      </c>
      <c r="AC286" s="11">
        <f>(COUNTIFS(Sta!$A:A,$A286,Sta!$G:$G,"y") + COUNTIFS(Sta!$B:B,$A286,Sta!$G:$G,"y"))/$D286</f>
        <v>0.4</v>
      </c>
      <c r="AD286" s="8">
        <f>COUNTIFS(Sta!$A:A,$A286,Sta!$G:$G,"y")/$B286</f>
        <v>0</v>
      </c>
      <c r="AE286" s="16">
        <f>COUNTIFS(Sta!$B:B,$A286,Sta!$G:$G,"y")/$C286</f>
        <v>0.66666666666666663</v>
      </c>
    </row>
    <row r="287" spans="1:31" x14ac:dyDescent="0.3">
      <c r="A287" t="s">
        <v>539</v>
      </c>
      <c r="B287" s="9">
        <f>COUNTIF(Sta!A:A,A287)</f>
        <v>6</v>
      </c>
      <c r="C287" s="4">
        <f>COUNTIF(Sta!B:B,A287)</f>
        <v>9</v>
      </c>
      <c r="D287" s="4">
        <f t="shared" si="9"/>
        <v>15</v>
      </c>
      <c r="E287" s="11">
        <f>(COUNTIFS(Sta!$A:$A,$A287,Sta!$F:$F,"&gt;0.5") + COUNTIFS(Sta!$B:$B,$A287,Sta!$F:$F,"&gt;0.5"))/$D287</f>
        <v>0.8666666666666667</v>
      </c>
      <c r="F287" s="8">
        <f>COUNTIFS(Sta!$A:$A,$A287,Sta!$F:$F,"&gt;0.5")/$B287</f>
        <v>0.83333333333333337</v>
      </c>
      <c r="G287" s="8">
        <f>COUNTIFS(Sta!$B:$B,$A287,Sta!$F:$F,"&gt;0.5")/$C287</f>
        <v>0.88888888888888884</v>
      </c>
      <c r="H287" s="11">
        <f>(COUNTIFS(Sta!$A:$A,$A287,Sta!$F:$F,"&gt;1.5") + COUNTIFS(Sta!$B:$B,$A287,Sta!$F:$F,"&gt;1.5"))/$D287</f>
        <v>0.6</v>
      </c>
      <c r="I287" s="8">
        <f>COUNTIFS(Sta!$A:$A,$A287,Sta!$F:$F,"&gt;1.5")/$B287</f>
        <v>0.5</v>
      </c>
      <c r="J287" s="8">
        <f>COUNTIFS(Sta!$B:$B,$A287,Sta!$F:$F,"&gt;1.5")/$C287</f>
        <v>0.66666666666666663</v>
      </c>
      <c r="K287" s="11">
        <f>(COUNTIFS(Sta!$A:$A,$A287,Sta!$F:$F,"&gt;2.5") + COUNTIFS(Sta!$B:$B,$A287,Sta!$F:$F,"&gt;2.5"))/$D287</f>
        <v>0.26666666666666666</v>
      </c>
      <c r="L287" s="8">
        <f>COUNTIFS(Sta!$A:$A,$A287,Sta!$F:$F,"&gt;2.5")/$B287</f>
        <v>0.33333333333333331</v>
      </c>
      <c r="M287" s="8">
        <f>COUNTIFS(Sta!$B:$B,$A287,Sta!$F:$F,"&gt;2.5")/$C287</f>
        <v>0.22222222222222221</v>
      </c>
      <c r="N287" s="11">
        <f>(COUNTIFS(Sta!$A:$A,$A287,Sta!$F:$F,"&gt;3.5") + COUNTIFS(Sta!$B:$B,$A287,Sta!$F:$F,"&gt;3.5"))/$D287</f>
        <v>0.2</v>
      </c>
      <c r="O287" s="8">
        <f>COUNTIFS(Sta!$A:$A,$A287,Sta!$F:$F,"&gt;3.5")/$B287</f>
        <v>0.33333333333333331</v>
      </c>
      <c r="P287" s="8">
        <f>COUNTIFS(Sta!$B:$B,$A287,Sta!$F:$F,"&gt;3.5")/$C287</f>
        <v>0.1111111111111111</v>
      </c>
      <c r="Q287" s="11">
        <f>(COUNTIFS(Sta!$A:$A,$A287,Sta!$D:$D,"&gt;0.5")  + COUNTIFS(Sta!$B:$B,$A287,Sta!$E:$E,"&gt;0.5"))/$D287</f>
        <v>0.6</v>
      </c>
      <c r="R287" s="8">
        <f>COUNTIFS(Sta!$A:$A,$A287,Sta!$D:$D,"&gt;0.5")/$B287</f>
        <v>0.66666666666666663</v>
      </c>
      <c r="S287" s="8">
        <f>COUNTIFS(Sta!$B:$B,$A287,Sta!$E:$E,"&gt;0.5")/$C287</f>
        <v>0.55555555555555558</v>
      </c>
      <c r="T287" s="11">
        <f>(COUNTIFS(Sta!$A:$A,$A287,Sta!$D:$D,"&gt;1.5")  + COUNTIFS(Sta!$B:$B,$A287,Sta!$E:$E,"&gt;1.5"))/$D287</f>
        <v>0.26666666666666666</v>
      </c>
      <c r="U287" s="8">
        <f>COUNTIFS(Sta!$A:$A,$A287,Sta!$D:$D,"&gt;1.5")/$B287</f>
        <v>0.5</v>
      </c>
      <c r="V287" s="8">
        <f>COUNTIFS(Sta!$B:$B,$A287,Sta!$E:$E,"&gt;1.5")/$C287</f>
        <v>0.1111111111111111</v>
      </c>
      <c r="W287" s="11">
        <f>(COUNTIFS(Sta!$A:$A,$A287,Sta!$E:E,"&gt;0.5") +COUNTIFS(Sta!$B:$B,$A287,Sta!$D:$D,"&gt;0.5"))/$D287</f>
        <v>0.66666666666666663</v>
      </c>
      <c r="X287" s="8">
        <f>COUNTIFS(Sta!$A:$A,$A287,Sta!$E:$E,"&gt;0.5")/$B287</f>
        <v>0.5</v>
      </c>
      <c r="Y287" s="8">
        <f>COUNTIFS(Sta!$B:$B,$A287,Sta!$D:$D,"&gt;0.5")/$C287</f>
        <v>0.77777777777777779</v>
      </c>
      <c r="Z287" s="11">
        <f>(COUNTIFS(Sta!$A:$A,$A287,Sta!$E:$E,"&gt;1.5")  + COUNTIFS(Sta!$B:$B,$A287,Sta!$D:$D,"&gt;1.5"))/$D287</f>
        <v>0.4</v>
      </c>
      <c r="AA287" s="8">
        <f>COUNTIFS(Sta!$A:$A,$A287,Sta!$E:$E,"&gt;1.5")/$B287</f>
        <v>0.33333333333333331</v>
      </c>
      <c r="AB287" s="8">
        <f>COUNTIFS(Sta!$B:$B,$A287,Sta!$D:$D,"&gt;1.5")/$C287</f>
        <v>0.44444444444444442</v>
      </c>
      <c r="AC287" s="11">
        <f>(COUNTIFS(Sta!$A:A,$A287,Sta!$G:$G,"y") + COUNTIFS(Sta!$B:B,$A287,Sta!$G:$G,"y"))/$D287</f>
        <v>0.4</v>
      </c>
      <c r="AD287" s="8">
        <f>COUNTIFS(Sta!$A:A,$A287,Sta!$G:$G,"y")/$B287</f>
        <v>0.33333333333333331</v>
      </c>
      <c r="AE287" s="16">
        <f>COUNTIFS(Sta!$B:B,$A287,Sta!$G:$G,"y")/$C287</f>
        <v>0.44444444444444442</v>
      </c>
    </row>
    <row r="288" spans="1:31" x14ac:dyDescent="0.3">
      <c r="A288" t="s">
        <v>556</v>
      </c>
      <c r="B288" s="9">
        <f>COUNTIF(Sta!A:A,A288)</f>
        <v>3</v>
      </c>
      <c r="C288" s="4">
        <f>COUNTIF(Sta!B:B,A288)</f>
        <v>1</v>
      </c>
      <c r="D288" s="4">
        <f t="shared" si="9"/>
        <v>4</v>
      </c>
      <c r="E288" s="11">
        <f>(COUNTIFS(Sta!$A:$A,$A288,Sta!$F:$F,"&gt;0.5") + COUNTIFS(Sta!$B:$B,$A288,Sta!$F:$F,"&gt;0.5"))/$D288</f>
        <v>1</v>
      </c>
      <c r="F288" s="8">
        <f>COUNTIFS(Sta!$A:$A,$A288,Sta!$F:$F,"&gt;0.5")/$B288</f>
        <v>1</v>
      </c>
      <c r="G288" s="8">
        <f>COUNTIFS(Sta!$B:$B,$A288,Sta!$F:$F,"&gt;0.5")/$C288</f>
        <v>1</v>
      </c>
      <c r="H288" s="11">
        <f>(COUNTIFS(Sta!$A:$A,$A288,Sta!$F:$F,"&gt;1.5") + COUNTIFS(Sta!$B:$B,$A288,Sta!$F:$F,"&gt;1.5"))/$D288</f>
        <v>1</v>
      </c>
      <c r="I288" s="8">
        <f>COUNTIFS(Sta!$A:$A,$A288,Sta!$F:$F,"&gt;1.5")/$B288</f>
        <v>1</v>
      </c>
      <c r="J288" s="8">
        <f>COUNTIFS(Sta!$B:$B,$A288,Sta!$F:$F,"&gt;1.5")/$C288</f>
        <v>1</v>
      </c>
      <c r="K288" s="11">
        <f>(COUNTIFS(Sta!$A:$A,$A288,Sta!$F:$F,"&gt;2.5") + COUNTIFS(Sta!$B:$B,$A288,Sta!$F:$F,"&gt;2.5"))/$D288</f>
        <v>0.75</v>
      </c>
      <c r="L288" s="8">
        <f>COUNTIFS(Sta!$A:$A,$A288,Sta!$F:$F,"&gt;2.5")/$B288</f>
        <v>0.66666666666666663</v>
      </c>
      <c r="M288" s="8">
        <f>COUNTIFS(Sta!$B:$B,$A288,Sta!$F:$F,"&gt;2.5")/$C288</f>
        <v>1</v>
      </c>
      <c r="N288" s="11">
        <f>(COUNTIFS(Sta!$A:$A,$A288,Sta!$F:$F,"&gt;3.5") + COUNTIFS(Sta!$B:$B,$A288,Sta!$F:$F,"&gt;3.5"))/$D288</f>
        <v>0.25</v>
      </c>
      <c r="O288" s="8">
        <f>COUNTIFS(Sta!$A:$A,$A288,Sta!$F:$F,"&gt;3.5")/$B288</f>
        <v>0.33333333333333331</v>
      </c>
      <c r="P288" s="8">
        <f>COUNTIFS(Sta!$B:$B,$A288,Sta!$F:$F,"&gt;3.5")/$C288</f>
        <v>0</v>
      </c>
      <c r="Q288" s="11">
        <f>(COUNTIFS(Sta!$A:$A,$A288,Sta!$D:$D,"&gt;0.5")  + COUNTIFS(Sta!$B:$B,$A288,Sta!$E:$E,"&gt;0.5"))/$D288</f>
        <v>1</v>
      </c>
      <c r="R288" s="8">
        <f>COUNTIFS(Sta!$A:$A,$A288,Sta!$D:$D,"&gt;0.5")/$B288</f>
        <v>1</v>
      </c>
      <c r="S288" s="8">
        <f>COUNTIFS(Sta!$B:$B,$A288,Sta!$E:$E,"&gt;0.5")/$C288</f>
        <v>1</v>
      </c>
      <c r="T288" s="11">
        <f>(COUNTIFS(Sta!$A:$A,$A288,Sta!$D:$D,"&gt;1.5")  + COUNTIFS(Sta!$B:$B,$A288,Sta!$E:$E,"&gt;1.5"))/$D288</f>
        <v>0.5</v>
      </c>
      <c r="U288" s="8">
        <f>COUNTIFS(Sta!$A:$A,$A288,Sta!$D:$D,"&gt;1.5")/$B288</f>
        <v>0.66666666666666663</v>
      </c>
      <c r="V288" s="8">
        <f>COUNTIFS(Sta!$B:$B,$A288,Sta!$E:$E,"&gt;1.5")/$C288</f>
        <v>0</v>
      </c>
      <c r="W288" s="11">
        <f>(COUNTIFS(Sta!$A:$A,$A288,Sta!$E:E,"&gt;0.5") +COUNTIFS(Sta!$B:$B,$A288,Sta!$D:$D,"&gt;0.5"))/$D288</f>
        <v>0.75</v>
      </c>
      <c r="X288" s="8">
        <f>COUNTIFS(Sta!$A:$A,$A288,Sta!$E:$E,"&gt;0.5")/$B288</f>
        <v>0.66666666666666663</v>
      </c>
      <c r="Y288" s="8">
        <f>COUNTIFS(Sta!$B:$B,$A288,Sta!$D:$D,"&gt;0.5")/$C288</f>
        <v>1</v>
      </c>
      <c r="Z288" s="11">
        <f>(COUNTIFS(Sta!$A:$A,$A288,Sta!$E:$E,"&gt;1.5")  + COUNTIFS(Sta!$B:$B,$A288,Sta!$D:$D,"&gt;1.5"))/$D288</f>
        <v>0.75</v>
      </c>
      <c r="AA288" s="8">
        <f>COUNTIFS(Sta!$A:$A,$A288,Sta!$E:$E,"&gt;1.5")/$B288</f>
        <v>0.66666666666666663</v>
      </c>
      <c r="AB288" s="8">
        <f>COUNTIFS(Sta!$B:$B,$A288,Sta!$D:$D,"&gt;1.5")/$C288</f>
        <v>1</v>
      </c>
      <c r="AC288" s="11">
        <f>(COUNTIFS(Sta!$A:A,$A288,Sta!$G:$G,"y") + COUNTIFS(Sta!$B:B,$A288,Sta!$G:$G,"y"))/$D288</f>
        <v>0.75</v>
      </c>
      <c r="AD288" s="8">
        <f>COUNTIFS(Sta!$A:A,$A288,Sta!$G:$G,"y")/$B288</f>
        <v>0.66666666666666663</v>
      </c>
      <c r="AE288" s="16">
        <f>COUNTIFS(Sta!$B:B,$A288,Sta!$G:$G,"y")/$C288</f>
        <v>1</v>
      </c>
    </row>
    <row r="289" spans="1:31" x14ac:dyDescent="0.3">
      <c r="A289" t="s">
        <v>673</v>
      </c>
      <c r="B289" s="9">
        <f>COUNTIF(Sta!A:A,A289)</f>
        <v>10</v>
      </c>
      <c r="C289" s="4">
        <f>COUNTIF(Sta!B:B,A289)</f>
        <v>9</v>
      </c>
      <c r="D289" s="4">
        <f t="shared" si="9"/>
        <v>19</v>
      </c>
      <c r="E289" s="11">
        <f>(COUNTIFS(Sta!$A:$A,$A289,Sta!$F:$F,"&gt;0.5") + COUNTIFS(Sta!$B:$B,$A289,Sta!$F:$F,"&gt;0.5"))/$D289</f>
        <v>0.89473684210526316</v>
      </c>
      <c r="F289" s="8">
        <f>COUNTIFS(Sta!$A:$A,$A289,Sta!$F:$F,"&gt;0.5")/$B289</f>
        <v>0.8</v>
      </c>
      <c r="G289" s="8">
        <f>COUNTIFS(Sta!$B:$B,$A289,Sta!$F:$F,"&gt;0.5")/$C289</f>
        <v>1</v>
      </c>
      <c r="H289" s="11">
        <f>(COUNTIFS(Sta!$A:$A,$A289,Sta!$F:$F,"&gt;1.5") + COUNTIFS(Sta!$B:$B,$A289,Sta!$F:$F,"&gt;1.5"))/$D289</f>
        <v>0.68421052631578949</v>
      </c>
      <c r="I289" s="8">
        <f>COUNTIFS(Sta!$A:$A,$A289,Sta!$F:$F,"&gt;1.5")/$B289</f>
        <v>0.6</v>
      </c>
      <c r="J289" s="8">
        <f>COUNTIFS(Sta!$B:$B,$A289,Sta!$F:$F,"&gt;1.5")/$C289</f>
        <v>0.77777777777777779</v>
      </c>
      <c r="K289" s="11">
        <f>(COUNTIFS(Sta!$A:$A,$A289,Sta!$F:$F,"&gt;2.5") + COUNTIFS(Sta!$B:$B,$A289,Sta!$F:$F,"&gt;2.5"))/$D289</f>
        <v>0.47368421052631576</v>
      </c>
      <c r="L289" s="8">
        <f>COUNTIFS(Sta!$A:$A,$A289,Sta!$F:$F,"&gt;2.5")/$B289</f>
        <v>0.4</v>
      </c>
      <c r="M289" s="8">
        <f>COUNTIFS(Sta!$B:$B,$A289,Sta!$F:$F,"&gt;2.5")/$C289</f>
        <v>0.55555555555555558</v>
      </c>
      <c r="N289" s="11">
        <f>(COUNTIFS(Sta!$A:$A,$A289,Sta!$F:$F,"&gt;3.5") + COUNTIFS(Sta!$B:$B,$A289,Sta!$F:$F,"&gt;3.5"))/$D289</f>
        <v>0.26315789473684209</v>
      </c>
      <c r="O289" s="8">
        <f>COUNTIFS(Sta!$A:$A,$A289,Sta!$F:$F,"&gt;3.5")/$B289</f>
        <v>0.3</v>
      </c>
      <c r="P289" s="8">
        <f>COUNTIFS(Sta!$B:$B,$A289,Sta!$F:$F,"&gt;3.5")/$C289</f>
        <v>0.22222222222222221</v>
      </c>
      <c r="Q289" s="11">
        <f>(COUNTIFS(Sta!$A:$A,$A289,Sta!$D:$D,"&gt;0.5")  + COUNTIFS(Sta!$B:$B,$A289,Sta!$E:$E,"&gt;0.5"))/$D289</f>
        <v>0.73684210526315785</v>
      </c>
      <c r="R289" s="8">
        <f>COUNTIFS(Sta!$A:$A,$A289,Sta!$D:$D,"&gt;0.5")/$B289</f>
        <v>0.6</v>
      </c>
      <c r="S289" s="8">
        <f>COUNTIFS(Sta!$B:$B,$A289,Sta!$E:$E,"&gt;0.5")/$C289</f>
        <v>0.88888888888888884</v>
      </c>
      <c r="T289" s="11">
        <f>(COUNTIFS(Sta!$A:$A,$A289,Sta!$D:$D,"&gt;1.5")  + COUNTIFS(Sta!$B:$B,$A289,Sta!$E:$E,"&gt;1.5"))/$D289</f>
        <v>0.42105263157894735</v>
      </c>
      <c r="U289" s="8">
        <f>COUNTIFS(Sta!$A:$A,$A289,Sta!$D:$D,"&gt;1.5")/$B289</f>
        <v>0.4</v>
      </c>
      <c r="V289" s="8">
        <f>COUNTIFS(Sta!$B:$B,$A289,Sta!$E:$E,"&gt;1.5")/$C289</f>
        <v>0.44444444444444442</v>
      </c>
      <c r="W289" s="11">
        <f>(COUNTIFS(Sta!$A:$A,$A289,Sta!$E:E,"&gt;0.5") +COUNTIFS(Sta!$B:$B,$A289,Sta!$D:$D,"&gt;0.5"))/$D289</f>
        <v>0.73684210526315785</v>
      </c>
      <c r="X289" s="8">
        <f>COUNTIFS(Sta!$A:$A,$A289,Sta!$E:$E,"&gt;0.5")/$B289</f>
        <v>0.6</v>
      </c>
      <c r="Y289" s="8">
        <f>COUNTIFS(Sta!$B:$B,$A289,Sta!$D:$D,"&gt;0.5")/$C289</f>
        <v>0.88888888888888884</v>
      </c>
      <c r="Z289" s="11">
        <f>(COUNTIFS(Sta!$A:$A,$A289,Sta!$E:$E,"&gt;1.5")  + COUNTIFS(Sta!$B:$B,$A289,Sta!$D:$D,"&gt;1.5"))/$D289</f>
        <v>0.26315789473684209</v>
      </c>
      <c r="AA289" s="8">
        <f>COUNTIFS(Sta!$A:$A,$A289,Sta!$E:$E,"&gt;1.5")/$B289</f>
        <v>0.2</v>
      </c>
      <c r="AB289" s="8">
        <f>COUNTIFS(Sta!$B:$B,$A289,Sta!$D:$D,"&gt;1.5")/$C289</f>
        <v>0.33333333333333331</v>
      </c>
      <c r="AC289" s="11">
        <f>(COUNTIFS(Sta!$A:A,$A289,Sta!$G:$G,"y") + COUNTIFS(Sta!$B:B,$A289,Sta!$G:$G,"y"))/$D289</f>
        <v>0.57894736842105265</v>
      </c>
      <c r="AD289" s="8">
        <f>COUNTIFS(Sta!$A:A,$A289,Sta!$G:$G,"y")/$B289</f>
        <v>0.4</v>
      </c>
      <c r="AE289" s="16">
        <f>COUNTIFS(Sta!$B:B,$A289,Sta!$G:$G,"y")/$C289</f>
        <v>0.77777777777777779</v>
      </c>
    </row>
    <row r="290" spans="1:31" x14ac:dyDescent="0.3">
      <c r="A290" t="s">
        <v>591</v>
      </c>
      <c r="B290" s="9">
        <f>COUNTIF(Sta!A:A,A290)</f>
        <v>2</v>
      </c>
      <c r="C290" s="4">
        <f>COUNTIF(Sta!B:B,A290)</f>
        <v>1</v>
      </c>
      <c r="D290" s="4">
        <f t="shared" si="9"/>
        <v>3</v>
      </c>
      <c r="E290" s="11">
        <f>(COUNTIFS(Sta!$A:$A,$A290,Sta!$F:$F,"&gt;0.5") + COUNTIFS(Sta!$B:$B,$A290,Sta!$F:$F,"&gt;0.5"))/$D290</f>
        <v>1</v>
      </c>
      <c r="F290" s="8">
        <f>COUNTIFS(Sta!$A:$A,$A290,Sta!$F:$F,"&gt;0.5")/$B290</f>
        <v>1</v>
      </c>
      <c r="G290" s="8">
        <f>COUNTIFS(Sta!$B:$B,$A290,Sta!$F:$F,"&gt;0.5")/$C290</f>
        <v>1</v>
      </c>
      <c r="H290" s="11">
        <f>(COUNTIFS(Sta!$A:$A,$A290,Sta!$F:$F,"&gt;1.5") + COUNTIFS(Sta!$B:$B,$A290,Sta!$F:$F,"&gt;1.5"))/$D290</f>
        <v>1</v>
      </c>
      <c r="I290" s="8">
        <f>COUNTIFS(Sta!$A:$A,$A290,Sta!$F:$F,"&gt;1.5")/$B290</f>
        <v>1</v>
      </c>
      <c r="J290" s="8">
        <f>COUNTIFS(Sta!$B:$B,$A290,Sta!$F:$F,"&gt;1.5")/$C290</f>
        <v>1</v>
      </c>
      <c r="K290" s="11">
        <f>(COUNTIFS(Sta!$A:$A,$A290,Sta!$F:$F,"&gt;2.5") + COUNTIFS(Sta!$B:$B,$A290,Sta!$F:$F,"&gt;2.5"))/$D290</f>
        <v>0.66666666666666663</v>
      </c>
      <c r="L290" s="8">
        <f>COUNTIFS(Sta!$A:$A,$A290,Sta!$F:$F,"&gt;2.5")/$B290</f>
        <v>0.5</v>
      </c>
      <c r="M290" s="8">
        <f>COUNTIFS(Sta!$B:$B,$A290,Sta!$F:$F,"&gt;2.5")/$C290</f>
        <v>1</v>
      </c>
      <c r="N290" s="11">
        <f>(COUNTIFS(Sta!$A:$A,$A290,Sta!$F:$F,"&gt;3.5") + COUNTIFS(Sta!$B:$B,$A290,Sta!$F:$F,"&gt;3.5"))/$D290</f>
        <v>0.33333333333333331</v>
      </c>
      <c r="O290" s="8">
        <f>COUNTIFS(Sta!$A:$A,$A290,Sta!$F:$F,"&gt;3.5")/$B290</f>
        <v>0.5</v>
      </c>
      <c r="P290" s="8">
        <f>COUNTIFS(Sta!$B:$B,$A290,Sta!$F:$F,"&gt;3.5")/$C290</f>
        <v>0</v>
      </c>
      <c r="Q290" s="11">
        <f>(COUNTIFS(Sta!$A:$A,$A290,Sta!$D:$D,"&gt;0.5")  + COUNTIFS(Sta!$B:$B,$A290,Sta!$E:$E,"&gt;0.5"))/$D290</f>
        <v>0.66666666666666663</v>
      </c>
      <c r="R290" s="8">
        <f>COUNTIFS(Sta!$A:$A,$A290,Sta!$D:$D,"&gt;0.5")/$B290</f>
        <v>0.5</v>
      </c>
      <c r="S290" s="8">
        <f>COUNTIFS(Sta!$B:$B,$A290,Sta!$E:$E,"&gt;0.5")/$C290</f>
        <v>1</v>
      </c>
      <c r="T290" s="11">
        <f>(COUNTIFS(Sta!$A:$A,$A290,Sta!$D:$D,"&gt;1.5")  + COUNTIFS(Sta!$B:$B,$A290,Sta!$E:$E,"&gt;1.5"))/$D290</f>
        <v>0.66666666666666663</v>
      </c>
      <c r="U290" s="8">
        <f>COUNTIFS(Sta!$A:$A,$A290,Sta!$D:$D,"&gt;1.5")/$B290</f>
        <v>0.5</v>
      </c>
      <c r="V290" s="8">
        <f>COUNTIFS(Sta!$B:$B,$A290,Sta!$E:$E,"&gt;1.5")/$C290</f>
        <v>1</v>
      </c>
      <c r="W290" s="11">
        <f>(COUNTIFS(Sta!$A:$A,$A290,Sta!$E:E,"&gt;0.5") +COUNTIFS(Sta!$B:$B,$A290,Sta!$D:$D,"&gt;0.5"))/$D290</f>
        <v>1</v>
      </c>
      <c r="X290" s="8">
        <f>COUNTIFS(Sta!$A:$A,$A290,Sta!$E:$E,"&gt;0.5")/$B290</f>
        <v>1</v>
      </c>
      <c r="Y290" s="8">
        <f>COUNTIFS(Sta!$B:$B,$A290,Sta!$D:$D,"&gt;0.5")/$C290</f>
        <v>1</v>
      </c>
      <c r="Z290" s="11">
        <f>(COUNTIFS(Sta!$A:$A,$A290,Sta!$E:$E,"&gt;1.5")  + COUNTIFS(Sta!$B:$B,$A290,Sta!$D:$D,"&gt;1.5"))/$D290</f>
        <v>0.33333333333333331</v>
      </c>
      <c r="AA290" s="8">
        <f>COUNTIFS(Sta!$A:$A,$A290,Sta!$E:$E,"&gt;1.5")/$B290</f>
        <v>0.5</v>
      </c>
      <c r="AB290" s="8">
        <f>COUNTIFS(Sta!$B:$B,$A290,Sta!$D:$D,"&gt;1.5")/$C290</f>
        <v>0</v>
      </c>
      <c r="AC290" s="11">
        <f>(COUNTIFS(Sta!$A:A,$A290,Sta!$G:$G,"y") + COUNTIFS(Sta!$B:B,$A290,Sta!$G:$G,"y"))/$D290</f>
        <v>0.66666666666666663</v>
      </c>
      <c r="AD290" s="8">
        <f>COUNTIFS(Sta!$A:A,$A290,Sta!$G:$G,"y")/$B290</f>
        <v>0.5</v>
      </c>
      <c r="AE290" s="16">
        <f>COUNTIFS(Sta!$B:B,$A290,Sta!$G:$G,"y")/$C290</f>
        <v>1</v>
      </c>
    </row>
    <row r="291" spans="1:31" x14ac:dyDescent="0.3">
      <c r="A291" t="s">
        <v>682</v>
      </c>
      <c r="B291" s="9">
        <f>COUNTIF(Sta!A:A,A291)</f>
        <v>9</v>
      </c>
      <c r="C291" s="4">
        <f>COUNTIF(Sta!B:B,A291)</f>
        <v>10</v>
      </c>
      <c r="D291" s="4">
        <f t="shared" si="9"/>
        <v>19</v>
      </c>
      <c r="E291" s="11">
        <f>(COUNTIFS(Sta!$A:$A,$A291,Sta!$F:$F,"&gt;0.5") + COUNTIFS(Sta!$B:$B,$A291,Sta!$F:$F,"&gt;0.5"))/$D291</f>
        <v>0.89473684210526316</v>
      </c>
      <c r="F291" s="8">
        <f>COUNTIFS(Sta!$A:$A,$A291,Sta!$F:$F,"&gt;0.5")/$B291</f>
        <v>0.88888888888888884</v>
      </c>
      <c r="G291" s="8">
        <f>COUNTIFS(Sta!$B:$B,$A291,Sta!$F:$F,"&gt;0.5")/$C291</f>
        <v>0.9</v>
      </c>
      <c r="H291" s="11">
        <f>(COUNTIFS(Sta!$A:$A,$A291,Sta!$F:$F,"&gt;1.5") + COUNTIFS(Sta!$B:$B,$A291,Sta!$F:$F,"&gt;1.5"))/$D291</f>
        <v>0.63157894736842102</v>
      </c>
      <c r="I291" s="8">
        <f>COUNTIFS(Sta!$A:$A,$A291,Sta!$F:$F,"&gt;1.5")/$B291</f>
        <v>0.66666666666666663</v>
      </c>
      <c r="J291" s="8">
        <f>COUNTIFS(Sta!$B:$B,$A291,Sta!$F:$F,"&gt;1.5")/$C291</f>
        <v>0.6</v>
      </c>
      <c r="K291" s="11">
        <f>(COUNTIFS(Sta!$A:$A,$A291,Sta!$F:$F,"&gt;2.5") + COUNTIFS(Sta!$B:$B,$A291,Sta!$F:$F,"&gt;2.5"))/$D291</f>
        <v>0.26315789473684209</v>
      </c>
      <c r="L291" s="8">
        <f>COUNTIFS(Sta!$A:$A,$A291,Sta!$F:$F,"&gt;2.5")/$B291</f>
        <v>0.33333333333333331</v>
      </c>
      <c r="M291" s="8">
        <f>COUNTIFS(Sta!$B:$B,$A291,Sta!$F:$F,"&gt;2.5")/$C291</f>
        <v>0.2</v>
      </c>
      <c r="N291" s="11">
        <f>(COUNTIFS(Sta!$A:$A,$A291,Sta!$F:$F,"&gt;3.5") + COUNTIFS(Sta!$B:$B,$A291,Sta!$F:$F,"&gt;3.5"))/$D291</f>
        <v>0.15789473684210525</v>
      </c>
      <c r="O291" s="8">
        <f>COUNTIFS(Sta!$A:$A,$A291,Sta!$F:$F,"&gt;3.5")/$B291</f>
        <v>0.1111111111111111</v>
      </c>
      <c r="P291" s="8">
        <f>COUNTIFS(Sta!$B:$B,$A291,Sta!$F:$F,"&gt;3.5")/$C291</f>
        <v>0.2</v>
      </c>
      <c r="Q291" s="11">
        <f>(COUNTIFS(Sta!$A:$A,$A291,Sta!$D:$D,"&gt;0.5")  + COUNTIFS(Sta!$B:$B,$A291,Sta!$E:$E,"&gt;0.5"))/$D291</f>
        <v>0.68421052631578949</v>
      </c>
      <c r="R291" s="8">
        <f>COUNTIFS(Sta!$A:$A,$A291,Sta!$D:$D,"&gt;0.5")/$B291</f>
        <v>0.88888888888888884</v>
      </c>
      <c r="S291" s="8">
        <f>COUNTIFS(Sta!$B:$B,$A291,Sta!$E:$E,"&gt;0.5")/$C291</f>
        <v>0.5</v>
      </c>
      <c r="T291" s="11">
        <f>(COUNTIFS(Sta!$A:$A,$A291,Sta!$D:$D,"&gt;1.5")  + COUNTIFS(Sta!$B:$B,$A291,Sta!$E:$E,"&gt;1.5"))/$D291</f>
        <v>0.15789473684210525</v>
      </c>
      <c r="U291" s="8">
        <f>COUNTIFS(Sta!$A:$A,$A291,Sta!$D:$D,"&gt;1.5")/$B291</f>
        <v>0.22222222222222221</v>
      </c>
      <c r="V291" s="8">
        <f>COUNTIFS(Sta!$B:$B,$A291,Sta!$E:$E,"&gt;1.5")/$C291</f>
        <v>0.1</v>
      </c>
      <c r="W291" s="11">
        <f>(COUNTIFS(Sta!$A:$A,$A291,Sta!$E:E,"&gt;0.5") +COUNTIFS(Sta!$B:$B,$A291,Sta!$D:$D,"&gt;0.5"))/$D291</f>
        <v>0.57894736842105265</v>
      </c>
      <c r="X291" s="8">
        <f>COUNTIFS(Sta!$A:$A,$A291,Sta!$E:$E,"&gt;0.5")/$B291</f>
        <v>0.55555555555555558</v>
      </c>
      <c r="Y291" s="8">
        <f>COUNTIFS(Sta!$B:$B,$A291,Sta!$D:$D,"&gt;0.5")/$C291</f>
        <v>0.6</v>
      </c>
      <c r="Z291" s="11">
        <f>(COUNTIFS(Sta!$A:$A,$A291,Sta!$E:$E,"&gt;1.5")  + COUNTIFS(Sta!$B:$B,$A291,Sta!$D:$D,"&gt;1.5"))/$D291</f>
        <v>0.31578947368421051</v>
      </c>
      <c r="AA291" s="8">
        <f>COUNTIFS(Sta!$A:$A,$A291,Sta!$E:$E,"&gt;1.5")/$B291</f>
        <v>0.22222222222222221</v>
      </c>
      <c r="AB291" s="8">
        <f>COUNTIFS(Sta!$B:$B,$A291,Sta!$D:$D,"&gt;1.5")/$C291</f>
        <v>0.4</v>
      </c>
      <c r="AC291" s="11">
        <f>(COUNTIFS(Sta!$A:A,$A291,Sta!$G:$G,"y") + COUNTIFS(Sta!$B:B,$A291,Sta!$G:$G,"y"))/$D291</f>
        <v>0.36842105263157893</v>
      </c>
      <c r="AD291" s="8">
        <f>COUNTIFS(Sta!$A:A,$A291,Sta!$G:$G,"y")/$B291</f>
        <v>0.55555555555555558</v>
      </c>
      <c r="AE291" s="16">
        <f>COUNTIFS(Sta!$B:B,$A291,Sta!$G:$G,"y")/$C291</f>
        <v>0.2</v>
      </c>
    </row>
    <row r="292" spans="1:31" x14ac:dyDescent="0.3">
      <c r="A292" t="s">
        <v>630</v>
      </c>
      <c r="B292" s="9">
        <f>COUNTIF(Sta!A:A,A292)</f>
        <v>1</v>
      </c>
      <c r="C292" s="4">
        <f>COUNTIF(Sta!B:B,A292)</f>
        <v>1</v>
      </c>
      <c r="D292" s="4">
        <f t="shared" si="9"/>
        <v>2</v>
      </c>
      <c r="E292" s="11">
        <f>(COUNTIFS(Sta!$A:$A,$A292,Sta!$F:$F,"&gt;0.5") + COUNTIFS(Sta!$B:$B,$A292,Sta!$F:$F,"&gt;0.5"))/$D292</f>
        <v>1</v>
      </c>
      <c r="F292" s="8">
        <f>COUNTIFS(Sta!$A:$A,$A292,Sta!$F:$F,"&gt;0.5")/$B292</f>
        <v>1</v>
      </c>
      <c r="G292" s="8">
        <f>COUNTIFS(Sta!$B:$B,$A292,Sta!$F:$F,"&gt;0.5")/$C292</f>
        <v>1</v>
      </c>
      <c r="H292" s="11">
        <f>(COUNTIFS(Sta!$A:$A,$A292,Sta!$F:$F,"&gt;1.5") + COUNTIFS(Sta!$B:$B,$A292,Sta!$F:$F,"&gt;1.5"))/$D292</f>
        <v>1</v>
      </c>
      <c r="I292" s="8">
        <f>COUNTIFS(Sta!$A:$A,$A292,Sta!$F:$F,"&gt;1.5")/$B292</f>
        <v>1</v>
      </c>
      <c r="J292" s="8">
        <f>COUNTIFS(Sta!$B:$B,$A292,Sta!$F:$F,"&gt;1.5")/$C292</f>
        <v>1</v>
      </c>
      <c r="K292" s="11">
        <f>(COUNTIFS(Sta!$A:$A,$A292,Sta!$F:$F,"&gt;2.5") + COUNTIFS(Sta!$B:$B,$A292,Sta!$F:$F,"&gt;2.5"))/$D292</f>
        <v>0.5</v>
      </c>
      <c r="L292" s="8">
        <f>COUNTIFS(Sta!$A:$A,$A292,Sta!$F:$F,"&gt;2.5")/$B292</f>
        <v>0</v>
      </c>
      <c r="M292" s="8">
        <f>COUNTIFS(Sta!$B:$B,$A292,Sta!$F:$F,"&gt;2.5")/$C292</f>
        <v>1</v>
      </c>
      <c r="N292" s="11">
        <f>(COUNTIFS(Sta!$A:$A,$A292,Sta!$F:$F,"&gt;3.5") + COUNTIFS(Sta!$B:$B,$A292,Sta!$F:$F,"&gt;3.5"))/$D292</f>
        <v>0</v>
      </c>
      <c r="O292" s="8">
        <f>COUNTIFS(Sta!$A:$A,$A292,Sta!$F:$F,"&gt;3.5")/$B292</f>
        <v>0</v>
      </c>
      <c r="P292" s="8">
        <f>COUNTIFS(Sta!$B:$B,$A292,Sta!$F:$F,"&gt;3.5")/$C292</f>
        <v>0</v>
      </c>
      <c r="Q292" s="11">
        <f>(COUNTIFS(Sta!$A:$A,$A292,Sta!$D:$D,"&gt;0.5")  + COUNTIFS(Sta!$B:$B,$A292,Sta!$E:$E,"&gt;0.5"))/$D292</f>
        <v>0.5</v>
      </c>
      <c r="R292" s="8">
        <f>COUNTIFS(Sta!$A:$A,$A292,Sta!$D:$D,"&gt;0.5")/$B292</f>
        <v>1</v>
      </c>
      <c r="S292" s="8">
        <f>COUNTIFS(Sta!$B:$B,$A292,Sta!$E:$E,"&gt;0.5")/$C292</f>
        <v>0</v>
      </c>
      <c r="T292" s="11">
        <f>(COUNTIFS(Sta!$A:$A,$A292,Sta!$D:$D,"&gt;1.5")  + COUNTIFS(Sta!$B:$B,$A292,Sta!$E:$E,"&gt;1.5"))/$D292</f>
        <v>0</v>
      </c>
      <c r="U292" s="8">
        <f>COUNTIFS(Sta!$A:$A,$A292,Sta!$D:$D,"&gt;1.5")/$B292</f>
        <v>0</v>
      </c>
      <c r="V292" s="8">
        <f>COUNTIFS(Sta!$B:$B,$A292,Sta!$E:$E,"&gt;1.5")/$C292</f>
        <v>0</v>
      </c>
      <c r="W292" s="11">
        <f>(COUNTIFS(Sta!$A:$A,$A292,Sta!$E:E,"&gt;0.5") +COUNTIFS(Sta!$B:$B,$A292,Sta!$D:$D,"&gt;0.5"))/$D292</f>
        <v>1</v>
      </c>
      <c r="X292" s="8">
        <f>COUNTIFS(Sta!$A:$A,$A292,Sta!$E:$E,"&gt;0.5")/$B292</f>
        <v>1</v>
      </c>
      <c r="Y292" s="8">
        <f>COUNTIFS(Sta!$B:$B,$A292,Sta!$D:$D,"&gt;0.5")/$C292</f>
        <v>1</v>
      </c>
      <c r="Z292" s="11">
        <f>(COUNTIFS(Sta!$A:$A,$A292,Sta!$E:$E,"&gt;1.5")  + COUNTIFS(Sta!$B:$B,$A292,Sta!$D:$D,"&gt;1.5"))/$D292</f>
        <v>0.5</v>
      </c>
      <c r="AA292" s="8">
        <f>COUNTIFS(Sta!$A:$A,$A292,Sta!$E:$E,"&gt;1.5")/$B292</f>
        <v>0</v>
      </c>
      <c r="AB292" s="8">
        <f>COUNTIFS(Sta!$B:$B,$A292,Sta!$D:$D,"&gt;1.5")/$C292</f>
        <v>1</v>
      </c>
      <c r="AC292" s="11">
        <f>(COUNTIFS(Sta!$A:A,$A292,Sta!$G:$G,"y") + COUNTIFS(Sta!$B:B,$A292,Sta!$G:$G,"y"))/$D292</f>
        <v>0.5</v>
      </c>
      <c r="AD292" s="8">
        <f>COUNTIFS(Sta!$A:A,$A292,Sta!$G:$G,"y")/$B292</f>
        <v>1</v>
      </c>
      <c r="AE292" s="16">
        <f>COUNTIFS(Sta!$B:B,$A292,Sta!$G:$G,"y")/$C292</f>
        <v>0</v>
      </c>
    </row>
    <row r="293" spans="1:31" x14ac:dyDescent="0.3">
      <c r="A293" t="s">
        <v>412</v>
      </c>
      <c r="B293" s="9">
        <f>COUNTIF(Sta!A:A,A293)</f>
        <v>0</v>
      </c>
      <c r="C293" s="4">
        <f>COUNTIF(Sta!B:B,A293)</f>
        <v>0</v>
      </c>
      <c r="D293" s="4">
        <f t="shared" si="9"/>
        <v>0</v>
      </c>
      <c r="E293" s="11" t="e">
        <f>(COUNTIFS(Sta!$A:$A,$A293,Sta!$F:$F,"&gt;0.5") + COUNTIFS(Sta!$B:$B,$A293,Sta!$F:$F,"&gt;0.5"))/$D293</f>
        <v>#DIV/0!</v>
      </c>
      <c r="F293" s="8" t="e">
        <f>COUNTIFS(Sta!$A:$A,$A293,Sta!$F:$F,"&gt;0.5")/$B293</f>
        <v>#DIV/0!</v>
      </c>
      <c r="G293" s="8" t="e">
        <f>COUNTIFS(Sta!$B:$B,$A293,Sta!$F:$F,"&gt;0.5")/$C293</f>
        <v>#DIV/0!</v>
      </c>
      <c r="H293" s="11" t="e">
        <f>(COUNTIFS(Sta!$A:$A,$A293,Sta!$F:$F,"&gt;1.5") + COUNTIFS(Sta!$B:$B,$A293,Sta!$F:$F,"&gt;1.5"))/$D293</f>
        <v>#DIV/0!</v>
      </c>
      <c r="I293" s="8" t="e">
        <f>COUNTIFS(Sta!$A:$A,$A293,Sta!$F:$F,"&gt;1.5")/$B293</f>
        <v>#DIV/0!</v>
      </c>
      <c r="J293" s="8" t="e">
        <f>COUNTIFS(Sta!$B:$B,$A293,Sta!$F:$F,"&gt;1.5")/$C293</f>
        <v>#DIV/0!</v>
      </c>
      <c r="K293" s="11" t="e">
        <f>(COUNTIFS(Sta!$A:$A,$A293,Sta!$F:$F,"&gt;2.5") + COUNTIFS(Sta!$B:$B,$A293,Sta!$F:$F,"&gt;2.5"))/$D293</f>
        <v>#DIV/0!</v>
      </c>
      <c r="L293" s="8" t="e">
        <f>COUNTIFS(Sta!$A:$A,$A293,Sta!$F:$F,"&gt;2.5")/$B293</f>
        <v>#DIV/0!</v>
      </c>
      <c r="M293" s="8" t="e">
        <f>COUNTIFS(Sta!$B:$B,$A293,Sta!$F:$F,"&gt;2.5")/$C293</f>
        <v>#DIV/0!</v>
      </c>
      <c r="N293" s="11" t="e">
        <f>(COUNTIFS(Sta!$A:$A,$A293,Sta!$F:$F,"&gt;3.5") + COUNTIFS(Sta!$B:$B,$A293,Sta!$F:$F,"&gt;3.5"))/$D293</f>
        <v>#DIV/0!</v>
      </c>
      <c r="O293" s="8" t="e">
        <f>COUNTIFS(Sta!$A:$A,$A293,Sta!$F:$F,"&gt;3.5")/$B293</f>
        <v>#DIV/0!</v>
      </c>
      <c r="P293" s="8" t="e">
        <f>COUNTIFS(Sta!$B:$B,$A293,Sta!$F:$F,"&gt;3.5")/$C293</f>
        <v>#DIV/0!</v>
      </c>
      <c r="Q293" s="11" t="e">
        <f>(COUNTIFS(Sta!$A:$A,$A293,Sta!$D:$D,"&gt;0.5")  + COUNTIFS(Sta!$B:$B,$A293,Sta!$E:$E,"&gt;0.5"))/$D293</f>
        <v>#DIV/0!</v>
      </c>
      <c r="R293" s="8" t="e">
        <f>COUNTIFS(Sta!$A:$A,$A293,Sta!$D:$D,"&gt;0.5")/$B293</f>
        <v>#DIV/0!</v>
      </c>
      <c r="S293" s="8" t="e">
        <f>COUNTIFS(Sta!$B:$B,$A293,Sta!$E:$E,"&gt;0.5")/$C293</f>
        <v>#DIV/0!</v>
      </c>
      <c r="T293" s="11" t="e">
        <f>(COUNTIFS(Sta!$A:$A,$A293,Sta!$D:$D,"&gt;1.5")  + COUNTIFS(Sta!$B:$B,$A293,Sta!$E:$E,"&gt;1.5"))/$D293</f>
        <v>#DIV/0!</v>
      </c>
      <c r="U293" s="8" t="e">
        <f>COUNTIFS(Sta!$A:$A,$A293,Sta!$D:$D,"&gt;1.5")/$B293</f>
        <v>#DIV/0!</v>
      </c>
      <c r="V293" s="8" t="e">
        <f>COUNTIFS(Sta!$B:$B,$A293,Sta!$E:$E,"&gt;1.5")/$C293</f>
        <v>#DIV/0!</v>
      </c>
      <c r="W293" s="11" t="e">
        <f>(COUNTIFS(Sta!$A:$A,$A293,Sta!$E:E,"&gt;0.5") +COUNTIFS(Sta!$B:$B,$A293,Sta!$D:$D,"&gt;0.5"))/$D293</f>
        <v>#DIV/0!</v>
      </c>
      <c r="X293" s="8" t="e">
        <f>COUNTIFS(Sta!$A:$A,$A293,Sta!$E:$E,"&gt;0.5")/$B293</f>
        <v>#DIV/0!</v>
      </c>
      <c r="Y293" s="8" t="e">
        <f>COUNTIFS(Sta!$B:$B,$A293,Sta!$D:$D,"&gt;0.5")/$C293</f>
        <v>#DIV/0!</v>
      </c>
      <c r="Z293" s="11" t="e">
        <f>(COUNTIFS(Sta!$A:$A,$A293,Sta!$E:$E,"&gt;1.5")  + COUNTIFS(Sta!$B:$B,$A293,Sta!$D:$D,"&gt;1.5"))/$D293</f>
        <v>#DIV/0!</v>
      </c>
      <c r="AA293" s="8" t="e">
        <f>COUNTIFS(Sta!$A:$A,$A293,Sta!$E:$E,"&gt;1.5")/$B293</f>
        <v>#DIV/0!</v>
      </c>
      <c r="AB293" s="8" t="e">
        <f>COUNTIFS(Sta!$B:$B,$A293,Sta!$D:$D,"&gt;1.5")/$C293</f>
        <v>#DIV/0!</v>
      </c>
      <c r="AC293" s="11" t="e">
        <f>(COUNTIFS(Sta!$A:A,$A293,Sta!$G:$G,"y") + COUNTIFS(Sta!$B:B,$A293,Sta!$G:$G,"y"))/$D293</f>
        <v>#DIV/0!</v>
      </c>
      <c r="AD293" s="8" t="e">
        <f>COUNTIFS(Sta!$A:A,$A293,Sta!$G:$G,"y")/$B293</f>
        <v>#DIV/0!</v>
      </c>
      <c r="AE293" s="16" t="e">
        <f>COUNTIFS(Sta!$B:B,$A293,Sta!$G:$G,"y")/$C293</f>
        <v>#DIV/0!</v>
      </c>
    </row>
    <row r="294" spans="1:31" x14ac:dyDescent="0.3">
      <c r="A294" t="s">
        <v>580</v>
      </c>
      <c r="B294" s="9">
        <f>COUNTIF(Sta!A:A,A294)</f>
        <v>1</v>
      </c>
      <c r="C294" s="4">
        <f>COUNTIF(Sta!B:B,A294)</f>
        <v>2</v>
      </c>
      <c r="D294" s="4">
        <f t="shared" si="9"/>
        <v>3</v>
      </c>
      <c r="E294" s="11">
        <f>(COUNTIFS(Sta!$A:$A,$A294,Sta!$F:$F,"&gt;0.5") + COUNTIFS(Sta!$B:$B,$A294,Sta!$F:$F,"&gt;0.5"))/$D294</f>
        <v>1</v>
      </c>
      <c r="F294" s="8">
        <f>COUNTIFS(Sta!$A:$A,$A294,Sta!$F:$F,"&gt;0.5")/$B294</f>
        <v>1</v>
      </c>
      <c r="G294" s="8">
        <f>COUNTIFS(Sta!$B:$B,$A294,Sta!$F:$F,"&gt;0.5")/$C294</f>
        <v>1</v>
      </c>
      <c r="H294" s="11">
        <f>(COUNTIFS(Sta!$A:$A,$A294,Sta!$F:$F,"&gt;1.5") + COUNTIFS(Sta!$B:$B,$A294,Sta!$F:$F,"&gt;1.5"))/$D294</f>
        <v>0.66666666666666663</v>
      </c>
      <c r="I294" s="8">
        <f>COUNTIFS(Sta!$A:$A,$A294,Sta!$F:$F,"&gt;1.5")/$B294</f>
        <v>1</v>
      </c>
      <c r="J294" s="8">
        <f>COUNTIFS(Sta!$B:$B,$A294,Sta!$F:$F,"&gt;1.5")/$C294</f>
        <v>0.5</v>
      </c>
      <c r="K294" s="11">
        <f>(COUNTIFS(Sta!$A:$A,$A294,Sta!$F:$F,"&gt;2.5") + COUNTIFS(Sta!$B:$B,$A294,Sta!$F:$F,"&gt;2.5"))/$D294</f>
        <v>0.33333333333333331</v>
      </c>
      <c r="L294" s="8">
        <f>COUNTIFS(Sta!$A:$A,$A294,Sta!$F:$F,"&gt;2.5")/$B294</f>
        <v>0</v>
      </c>
      <c r="M294" s="8">
        <f>COUNTIFS(Sta!$B:$B,$A294,Sta!$F:$F,"&gt;2.5")/$C294</f>
        <v>0.5</v>
      </c>
      <c r="N294" s="11">
        <f>(COUNTIFS(Sta!$A:$A,$A294,Sta!$F:$F,"&gt;3.5") + COUNTIFS(Sta!$B:$B,$A294,Sta!$F:$F,"&gt;3.5"))/$D294</f>
        <v>0</v>
      </c>
      <c r="O294" s="8">
        <f>COUNTIFS(Sta!$A:$A,$A294,Sta!$F:$F,"&gt;3.5")/$B294</f>
        <v>0</v>
      </c>
      <c r="P294" s="8">
        <f>COUNTIFS(Sta!$B:$B,$A294,Sta!$F:$F,"&gt;3.5")/$C294</f>
        <v>0</v>
      </c>
      <c r="Q294" s="11">
        <f>(COUNTIFS(Sta!$A:$A,$A294,Sta!$D:$D,"&gt;0.5")  + COUNTIFS(Sta!$B:$B,$A294,Sta!$E:$E,"&gt;0.5"))/$D294</f>
        <v>1</v>
      </c>
      <c r="R294" s="8">
        <f>COUNTIFS(Sta!$A:$A,$A294,Sta!$D:$D,"&gt;0.5")/$B294</f>
        <v>1</v>
      </c>
      <c r="S294" s="8">
        <f>COUNTIFS(Sta!$B:$B,$A294,Sta!$E:$E,"&gt;0.5")/$C294</f>
        <v>1</v>
      </c>
      <c r="T294" s="11">
        <f>(COUNTIFS(Sta!$A:$A,$A294,Sta!$D:$D,"&gt;1.5")  + COUNTIFS(Sta!$B:$B,$A294,Sta!$E:$E,"&gt;1.5"))/$D294</f>
        <v>0.66666666666666663</v>
      </c>
      <c r="U294" s="8">
        <f>COUNTIFS(Sta!$A:$A,$A294,Sta!$D:$D,"&gt;1.5")/$B294</f>
        <v>1</v>
      </c>
      <c r="V294" s="8">
        <f>COUNTIFS(Sta!$B:$B,$A294,Sta!$E:$E,"&gt;1.5")/$C294</f>
        <v>0.5</v>
      </c>
      <c r="W294" s="11">
        <f>(COUNTIFS(Sta!$A:$A,$A294,Sta!$E:E,"&gt;0.5") +COUNTIFS(Sta!$B:$B,$A294,Sta!$D:$D,"&gt;0.5"))/$D294</f>
        <v>0</v>
      </c>
      <c r="X294" s="8">
        <f>COUNTIFS(Sta!$A:$A,$A294,Sta!$E:$E,"&gt;0.5")/$B294</f>
        <v>0</v>
      </c>
      <c r="Y294" s="8">
        <f>COUNTIFS(Sta!$B:$B,$A294,Sta!$D:$D,"&gt;0.5")/$C294</f>
        <v>0</v>
      </c>
      <c r="Z294" s="11">
        <f>(COUNTIFS(Sta!$A:$A,$A294,Sta!$E:$E,"&gt;1.5")  + COUNTIFS(Sta!$B:$B,$A294,Sta!$D:$D,"&gt;1.5"))/$D294</f>
        <v>0</v>
      </c>
      <c r="AA294" s="8">
        <f>COUNTIFS(Sta!$A:$A,$A294,Sta!$E:$E,"&gt;1.5")/$B294</f>
        <v>0</v>
      </c>
      <c r="AB294" s="8">
        <f>COUNTIFS(Sta!$B:$B,$A294,Sta!$D:$D,"&gt;1.5")/$C294</f>
        <v>0</v>
      </c>
      <c r="AC294" s="11">
        <f>(COUNTIFS(Sta!$A:A,$A294,Sta!$G:$G,"y") + COUNTIFS(Sta!$B:B,$A294,Sta!$G:$G,"y"))/$D294</f>
        <v>0</v>
      </c>
      <c r="AD294" s="8">
        <f>COUNTIFS(Sta!$A:A,$A294,Sta!$G:$G,"y")/$B294</f>
        <v>0</v>
      </c>
      <c r="AE294" s="16">
        <f>COUNTIFS(Sta!$B:B,$A294,Sta!$G:$G,"y")/$C294</f>
        <v>0</v>
      </c>
    </row>
    <row r="295" spans="1:31" x14ac:dyDescent="0.3">
      <c r="A295" t="s">
        <v>89</v>
      </c>
      <c r="B295" s="9">
        <f>COUNTIF(Sta!A:A,A295)</f>
        <v>0</v>
      </c>
      <c r="C295" s="4">
        <f>COUNTIF(Sta!B:B,A295)</f>
        <v>0</v>
      </c>
      <c r="D295" s="4">
        <f t="shared" si="9"/>
        <v>0</v>
      </c>
      <c r="E295" s="11" t="e">
        <f>(COUNTIFS(Sta!$A:$A,$A295,Sta!$F:$F,"&gt;0.5") + COUNTIFS(Sta!$B:$B,$A295,Sta!$F:$F,"&gt;0.5"))/$D295</f>
        <v>#DIV/0!</v>
      </c>
      <c r="F295" s="8" t="e">
        <f>COUNTIFS(Sta!$A:$A,$A295,Sta!$F:$F,"&gt;0.5")/$B295</f>
        <v>#DIV/0!</v>
      </c>
      <c r="G295" s="8" t="e">
        <f>COUNTIFS(Sta!$B:$B,$A295,Sta!$F:$F,"&gt;0.5")/$C295</f>
        <v>#DIV/0!</v>
      </c>
      <c r="H295" s="11" t="e">
        <f>(COUNTIFS(Sta!$A:$A,$A295,Sta!$F:$F,"&gt;1.5") + COUNTIFS(Sta!$B:$B,$A295,Sta!$F:$F,"&gt;1.5"))/$D295</f>
        <v>#DIV/0!</v>
      </c>
      <c r="I295" s="8" t="e">
        <f>COUNTIFS(Sta!$A:$A,$A295,Sta!$F:$F,"&gt;1.5")/$B295</f>
        <v>#DIV/0!</v>
      </c>
      <c r="J295" s="8" t="e">
        <f>COUNTIFS(Sta!$B:$B,$A295,Sta!$F:$F,"&gt;1.5")/$C295</f>
        <v>#DIV/0!</v>
      </c>
      <c r="K295" s="11" t="e">
        <f>(COUNTIFS(Sta!$A:$A,$A295,Sta!$F:$F,"&gt;2.5") + COUNTIFS(Sta!$B:$B,$A295,Sta!$F:$F,"&gt;2.5"))/$D295</f>
        <v>#DIV/0!</v>
      </c>
      <c r="L295" s="8" t="e">
        <f>COUNTIFS(Sta!$A:$A,$A295,Sta!$F:$F,"&gt;2.5")/$B295</f>
        <v>#DIV/0!</v>
      </c>
      <c r="M295" s="8" t="e">
        <f>COUNTIFS(Sta!$B:$B,$A295,Sta!$F:$F,"&gt;2.5")/$C295</f>
        <v>#DIV/0!</v>
      </c>
      <c r="N295" s="11" t="e">
        <f>(COUNTIFS(Sta!$A:$A,$A295,Sta!$F:$F,"&gt;3.5") + COUNTIFS(Sta!$B:$B,$A295,Sta!$F:$F,"&gt;3.5"))/$D295</f>
        <v>#DIV/0!</v>
      </c>
      <c r="O295" s="8" t="e">
        <f>COUNTIFS(Sta!$A:$A,$A295,Sta!$F:$F,"&gt;3.5")/$B295</f>
        <v>#DIV/0!</v>
      </c>
      <c r="P295" s="8" t="e">
        <f>COUNTIFS(Sta!$B:$B,$A295,Sta!$F:$F,"&gt;3.5")/$C295</f>
        <v>#DIV/0!</v>
      </c>
      <c r="Q295" s="11" t="e">
        <f>(COUNTIFS(Sta!$A:$A,$A295,Sta!$D:$D,"&gt;0.5")  + COUNTIFS(Sta!$B:$B,$A295,Sta!$E:$E,"&gt;0.5"))/$D295</f>
        <v>#DIV/0!</v>
      </c>
      <c r="R295" s="8" t="e">
        <f>COUNTIFS(Sta!$A:$A,$A295,Sta!$D:$D,"&gt;0.5")/$B295</f>
        <v>#DIV/0!</v>
      </c>
      <c r="S295" s="8" t="e">
        <f>COUNTIFS(Sta!$B:$B,$A295,Sta!$E:$E,"&gt;0.5")/$C295</f>
        <v>#DIV/0!</v>
      </c>
      <c r="T295" s="11" t="e">
        <f>(COUNTIFS(Sta!$A:$A,$A295,Sta!$D:$D,"&gt;1.5")  + COUNTIFS(Sta!$B:$B,$A295,Sta!$E:$E,"&gt;1.5"))/$D295</f>
        <v>#DIV/0!</v>
      </c>
      <c r="U295" s="8" t="e">
        <f>COUNTIFS(Sta!$A:$A,$A295,Sta!$D:$D,"&gt;1.5")/$B295</f>
        <v>#DIV/0!</v>
      </c>
      <c r="V295" s="8" t="e">
        <f>COUNTIFS(Sta!$B:$B,$A295,Sta!$E:$E,"&gt;1.5")/$C295</f>
        <v>#DIV/0!</v>
      </c>
      <c r="W295" s="11" t="e">
        <f>(COUNTIFS(Sta!$A:$A,$A295,Sta!$E:E,"&gt;0.5") +COUNTIFS(Sta!$B:$B,$A295,Sta!$D:$D,"&gt;0.5"))/$D295</f>
        <v>#DIV/0!</v>
      </c>
      <c r="X295" s="8" t="e">
        <f>COUNTIFS(Sta!$A:$A,$A295,Sta!$E:$E,"&gt;0.5")/$B295</f>
        <v>#DIV/0!</v>
      </c>
      <c r="Y295" s="8" t="e">
        <f>COUNTIFS(Sta!$B:$B,$A295,Sta!$D:$D,"&gt;0.5")/$C295</f>
        <v>#DIV/0!</v>
      </c>
      <c r="Z295" s="11" t="e">
        <f>(COUNTIFS(Sta!$A:$A,$A295,Sta!$E:$E,"&gt;1.5")  + COUNTIFS(Sta!$B:$B,$A295,Sta!$D:$D,"&gt;1.5"))/$D295</f>
        <v>#DIV/0!</v>
      </c>
      <c r="AA295" s="8" t="e">
        <f>COUNTIFS(Sta!$A:$A,$A295,Sta!$E:$E,"&gt;1.5")/$B295</f>
        <v>#DIV/0!</v>
      </c>
      <c r="AB295" s="8" t="e">
        <f>COUNTIFS(Sta!$B:$B,$A295,Sta!$D:$D,"&gt;1.5")/$C295</f>
        <v>#DIV/0!</v>
      </c>
      <c r="AC295" s="11" t="e">
        <f>(COUNTIFS(Sta!$A:A,$A295,Sta!$G:$G,"y") + COUNTIFS(Sta!$B:B,$A295,Sta!$G:$G,"y"))/$D295</f>
        <v>#DIV/0!</v>
      </c>
      <c r="AD295" s="8" t="e">
        <f>COUNTIFS(Sta!$A:A,$A295,Sta!$G:$G,"y")/$B295</f>
        <v>#DIV/0!</v>
      </c>
      <c r="AE295" s="16" t="e">
        <f>COUNTIFS(Sta!$B:B,$A295,Sta!$G:$G,"y")/$C295</f>
        <v>#DIV/0!</v>
      </c>
    </row>
    <row r="296" spans="1:31" x14ac:dyDescent="0.3">
      <c r="A296" t="s">
        <v>363</v>
      </c>
      <c r="B296" s="9">
        <f>COUNTIF(Sta!A:A,A296)</f>
        <v>1</v>
      </c>
      <c r="C296" s="4">
        <f>COUNTIF(Sta!B:B,A296)</f>
        <v>2</v>
      </c>
      <c r="D296" s="4">
        <f t="shared" si="9"/>
        <v>3</v>
      </c>
      <c r="E296" s="11">
        <f>(COUNTIFS(Sta!$A:$A,$A296,Sta!$F:$F,"&gt;0.5") + COUNTIFS(Sta!$B:$B,$A296,Sta!$F:$F,"&gt;0.5"))/$D296</f>
        <v>1</v>
      </c>
      <c r="F296" s="8">
        <f>COUNTIFS(Sta!$A:$A,$A296,Sta!$F:$F,"&gt;0.5")/$B296</f>
        <v>1</v>
      </c>
      <c r="G296" s="8">
        <f>COUNTIFS(Sta!$B:$B,$A296,Sta!$F:$F,"&gt;0.5")/$C296</f>
        <v>1</v>
      </c>
      <c r="H296" s="11">
        <f>(COUNTIFS(Sta!$A:$A,$A296,Sta!$F:$F,"&gt;1.5") + COUNTIFS(Sta!$B:$B,$A296,Sta!$F:$F,"&gt;1.5"))/$D296</f>
        <v>1</v>
      </c>
      <c r="I296" s="8">
        <f>COUNTIFS(Sta!$A:$A,$A296,Sta!$F:$F,"&gt;1.5")/$B296</f>
        <v>1</v>
      </c>
      <c r="J296" s="8">
        <f>COUNTIFS(Sta!$B:$B,$A296,Sta!$F:$F,"&gt;1.5")/$C296</f>
        <v>1</v>
      </c>
      <c r="K296" s="11">
        <f>(COUNTIFS(Sta!$A:$A,$A296,Sta!$F:$F,"&gt;2.5") + COUNTIFS(Sta!$B:$B,$A296,Sta!$F:$F,"&gt;2.5"))/$D296</f>
        <v>0.66666666666666663</v>
      </c>
      <c r="L296" s="8">
        <f>COUNTIFS(Sta!$A:$A,$A296,Sta!$F:$F,"&gt;2.5")/$B296</f>
        <v>0</v>
      </c>
      <c r="M296" s="8">
        <f>COUNTIFS(Sta!$B:$B,$A296,Sta!$F:$F,"&gt;2.5")/$C296</f>
        <v>1</v>
      </c>
      <c r="N296" s="11">
        <f>(COUNTIFS(Sta!$A:$A,$A296,Sta!$F:$F,"&gt;3.5") + COUNTIFS(Sta!$B:$B,$A296,Sta!$F:$F,"&gt;3.5"))/$D296</f>
        <v>0.33333333333333331</v>
      </c>
      <c r="O296" s="8">
        <f>COUNTIFS(Sta!$A:$A,$A296,Sta!$F:$F,"&gt;3.5")/$B296</f>
        <v>0</v>
      </c>
      <c r="P296" s="8">
        <f>COUNTIFS(Sta!$B:$B,$A296,Sta!$F:$F,"&gt;3.5")/$C296</f>
        <v>0.5</v>
      </c>
      <c r="Q296" s="11">
        <f>(COUNTIFS(Sta!$A:$A,$A296,Sta!$D:$D,"&gt;0.5")  + COUNTIFS(Sta!$B:$B,$A296,Sta!$E:$E,"&gt;0.5"))/$D296</f>
        <v>1</v>
      </c>
      <c r="R296" s="8">
        <f>COUNTIFS(Sta!$A:$A,$A296,Sta!$D:$D,"&gt;0.5")/$B296</f>
        <v>1</v>
      </c>
      <c r="S296" s="8">
        <f>COUNTIFS(Sta!$B:$B,$A296,Sta!$E:$E,"&gt;0.5")/$C296</f>
        <v>1</v>
      </c>
      <c r="T296" s="11">
        <f>(COUNTIFS(Sta!$A:$A,$A296,Sta!$D:$D,"&gt;1.5")  + COUNTIFS(Sta!$B:$B,$A296,Sta!$E:$E,"&gt;1.5"))/$D296</f>
        <v>0.66666666666666663</v>
      </c>
      <c r="U296" s="8">
        <f>COUNTIFS(Sta!$A:$A,$A296,Sta!$D:$D,"&gt;1.5")/$B296</f>
        <v>0</v>
      </c>
      <c r="V296" s="8">
        <f>COUNTIFS(Sta!$B:$B,$A296,Sta!$E:$E,"&gt;1.5")/$C296</f>
        <v>1</v>
      </c>
      <c r="W296" s="11">
        <f>(COUNTIFS(Sta!$A:$A,$A296,Sta!$E:E,"&gt;0.5") +COUNTIFS(Sta!$B:$B,$A296,Sta!$D:$D,"&gt;0.5"))/$D296</f>
        <v>1</v>
      </c>
      <c r="X296" s="8">
        <f>COUNTIFS(Sta!$A:$A,$A296,Sta!$E:$E,"&gt;0.5")/$B296</f>
        <v>1</v>
      </c>
      <c r="Y296" s="8">
        <f>COUNTIFS(Sta!$B:$B,$A296,Sta!$D:$D,"&gt;0.5")/$C296</f>
        <v>1</v>
      </c>
      <c r="Z296" s="11">
        <f>(COUNTIFS(Sta!$A:$A,$A296,Sta!$E:$E,"&gt;1.5")  + COUNTIFS(Sta!$B:$B,$A296,Sta!$D:$D,"&gt;1.5"))/$D296</f>
        <v>0.33333333333333331</v>
      </c>
      <c r="AA296" s="8">
        <f>COUNTIFS(Sta!$A:$A,$A296,Sta!$E:$E,"&gt;1.5")/$B296</f>
        <v>0</v>
      </c>
      <c r="AB296" s="8">
        <f>COUNTIFS(Sta!$B:$B,$A296,Sta!$D:$D,"&gt;1.5")/$C296</f>
        <v>0.5</v>
      </c>
      <c r="AC296" s="11">
        <f>(COUNTIFS(Sta!$A:A,$A296,Sta!$G:$G,"y") + COUNTIFS(Sta!$B:B,$A296,Sta!$G:$G,"y"))/$D296</f>
        <v>1</v>
      </c>
      <c r="AD296" s="8">
        <f>COUNTIFS(Sta!$A:A,$A296,Sta!$G:$G,"y")/$B296</f>
        <v>1</v>
      </c>
      <c r="AE296" s="16">
        <f>COUNTIFS(Sta!$B:B,$A296,Sta!$G:$G,"y")/$C296</f>
        <v>1</v>
      </c>
    </row>
    <row r="297" spans="1:31" x14ac:dyDescent="0.3">
      <c r="A297" t="s">
        <v>473</v>
      </c>
      <c r="B297" s="9">
        <f>COUNTIF(Sta!A:A,A297)</f>
        <v>2</v>
      </c>
      <c r="C297" s="4">
        <f>COUNTIF(Sta!B:B,A297)</f>
        <v>1</v>
      </c>
      <c r="D297" s="4">
        <f t="shared" si="9"/>
        <v>3</v>
      </c>
      <c r="E297" s="11">
        <f>(COUNTIFS(Sta!$A:$A,$A297,Sta!$F:$F,"&gt;0.5") + COUNTIFS(Sta!$B:$B,$A297,Sta!$F:$F,"&gt;0.5"))/$D297</f>
        <v>1</v>
      </c>
      <c r="F297" s="8">
        <f>COUNTIFS(Sta!$A:$A,$A297,Sta!$F:$F,"&gt;0.5")/$B297</f>
        <v>1</v>
      </c>
      <c r="G297" s="8">
        <f>COUNTIFS(Sta!$B:$B,$A297,Sta!$F:$F,"&gt;0.5")/$C297</f>
        <v>1</v>
      </c>
      <c r="H297" s="11">
        <f>(COUNTIFS(Sta!$A:$A,$A297,Sta!$F:$F,"&gt;1.5") + COUNTIFS(Sta!$B:$B,$A297,Sta!$F:$F,"&gt;1.5"))/$D297</f>
        <v>1</v>
      </c>
      <c r="I297" s="8">
        <f>COUNTIFS(Sta!$A:$A,$A297,Sta!$F:$F,"&gt;1.5")/$B297</f>
        <v>1</v>
      </c>
      <c r="J297" s="8">
        <f>COUNTIFS(Sta!$B:$B,$A297,Sta!$F:$F,"&gt;1.5")/$C297</f>
        <v>1</v>
      </c>
      <c r="K297" s="11">
        <f>(COUNTIFS(Sta!$A:$A,$A297,Sta!$F:$F,"&gt;2.5") + COUNTIFS(Sta!$B:$B,$A297,Sta!$F:$F,"&gt;2.5"))/$D297</f>
        <v>0.66666666666666663</v>
      </c>
      <c r="L297" s="8">
        <f>COUNTIFS(Sta!$A:$A,$A297,Sta!$F:$F,"&gt;2.5")/$B297</f>
        <v>1</v>
      </c>
      <c r="M297" s="8">
        <f>COUNTIFS(Sta!$B:$B,$A297,Sta!$F:$F,"&gt;2.5")/$C297</f>
        <v>0</v>
      </c>
      <c r="N297" s="11">
        <f>(COUNTIFS(Sta!$A:$A,$A297,Sta!$F:$F,"&gt;3.5") + COUNTIFS(Sta!$B:$B,$A297,Sta!$F:$F,"&gt;3.5"))/$D297</f>
        <v>0</v>
      </c>
      <c r="O297" s="8">
        <f>COUNTIFS(Sta!$A:$A,$A297,Sta!$F:$F,"&gt;3.5")/$B297</f>
        <v>0</v>
      </c>
      <c r="P297" s="8">
        <f>COUNTIFS(Sta!$B:$B,$A297,Sta!$F:$F,"&gt;3.5")/$C297</f>
        <v>0</v>
      </c>
      <c r="Q297" s="11">
        <f>(COUNTIFS(Sta!$A:$A,$A297,Sta!$D:$D,"&gt;0.5")  + COUNTIFS(Sta!$B:$B,$A297,Sta!$E:$E,"&gt;0.5"))/$D297</f>
        <v>0.66666666666666663</v>
      </c>
      <c r="R297" s="8">
        <f>COUNTIFS(Sta!$A:$A,$A297,Sta!$D:$D,"&gt;0.5")/$B297</f>
        <v>1</v>
      </c>
      <c r="S297" s="8">
        <f>COUNTIFS(Sta!$B:$B,$A297,Sta!$E:$E,"&gt;0.5")/$C297</f>
        <v>0</v>
      </c>
      <c r="T297" s="11">
        <f>(COUNTIFS(Sta!$A:$A,$A297,Sta!$D:$D,"&gt;1.5")  + COUNTIFS(Sta!$B:$B,$A297,Sta!$E:$E,"&gt;1.5"))/$D297</f>
        <v>0</v>
      </c>
      <c r="U297" s="8">
        <f>COUNTIFS(Sta!$A:$A,$A297,Sta!$D:$D,"&gt;1.5")/$B297</f>
        <v>0</v>
      </c>
      <c r="V297" s="8">
        <f>COUNTIFS(Sta!$B:$B,$A297,Sta!$E:$E,"&gt;1.5")/$C297</f>
        <v>0</v>
      </c>
      <c r="W297" s="11">
        <f>(COUNTIFS(Sta!$A:$A,$A297,Sta!$E:E,"&gt;0.5") +COUNTIFS(Sta!$B:$B,$A297,Sta!$D:$D,"&gt;0.5"))/$D297</f>
        <v>1</v>
      </c>
      <c r="X297" s="8">
        <f>COUNTIFS(Sta!$A:$A,$A297,Sta!$E:$E,"&gt;0.5")/$B297</f>
        <v>1</v>
      </c>
      <c r="Y297" s="8">
        <f>COUNTIFS(Sta!$B:$B,$A297,Sta!$D:$D,"&gt;0.5")/$C297</f>
        <v>1</v>
      </c>
      <c r="Z297" s="11">
        <f>(COUNTIFS(Sta!$A:$A,$A297,Sta!$E:$E,"&gt;1.5")  + COUNTIFS(Sta!$B:$B,$A297,Sta!$D:$D,"&gt;1.5"))/$D297</f>
        <v>1</v>
      </c>
      <c r="AA297" s="8">
        <f>COUNTIFS(Sta!$A:$A,$A297,Sta!$E:$E,"&gt;1.5")/$B297</f>
        <v>1</v>
      </c>
      <c r="AB297" s="8">
        <f>COUNTIFS(Sta!$B:$B,$A297,Sta!$D:$D,"&gt;1.5")/$C297</f>
        <v>1</v>
      </c>
      <c r="AC297" s="11">
        <f>(COUNTIFS(Sta!$A:A,$A297,Sta!$G:$G,"y") + COUNTIFS(Sta!$B:B,$A297,Sta!$G:$G,"y"))/$D297</f>
        <v>0.66666666666666663</v>
      </c>
      <c r="AD297" s="8">
        <f>COUNTIFS(Sta!$A:A,$A297,Sta!$G:$G,"y")/$B297</f>
        <v>1</v>
      </c>
      <c r="AE297" s="16">
        <f>COUNTIFS(Sta!$B:B,$A297,Sta!$G:$G,"y")/$C297</f>
        <v>0</v>
      </c>
    </row>
    <row r="298" spans="1:31" x14ac:dyDescent="0.3">
      <c r="A298" t="s">
        <v>356</v>
      </c>
      <c r="B298" s="9">
        <f>COUNTIF(Sta!A:A,A298)</f>
        <v>0</v>
      </c>
      <c r="C298" s="4">
        <f>COUNTIF(Sta!B:B,A298)</f>
        <v>0</v>
      </c>
      <c r="D298" s="4">
        <f t="shared" si="9"/>
        <v>0</v>
      </c>
      <c r="E298" s="11" t="e">
        <f>(COUNTIFS(Sta!$A:$A,$A298,Sta!$F:$F,"&gt;0.5") + COUNTIFS(Sta!$B:$B,$A298,Sta!$F:$F,"&gt;0.5"))/$D298</f>
        <v>#DIV/0!</v>
      </c>
      <c r="F298" s="8" t="e">
        <f>COUNTIFS(Sta!$A:$A,$A298,Sta!$F:$F,"&gt;0.5")/$B298</f>
        <v>#DIV/0!</v>
      </c>
      <c r="G298" s="8" t="e">
        <f>COUNTIFS(Sta!$B:$B,$A298,Sta!$F:$F,"&gt;0.5")/$C298</f>
        <v>#DIV/0!</v>
      </c>
      <c r="H298" s="11" t="e">
        <f>(COUNTIFS(Sta!$A:$A,$A298,Sta!$F:$F,"&gt;1.5") + COUNTIFS(Sta!$B:$B,$A298,Sta!$F:$F,"&gt;1.5"))/$D298</f>
        <v>#DIV/0!</v>
      </c>
      <c r="I298" s="8" t="e">
        <f>COUNTIFS(Sta!$A:$A,$A298,Sta!$F:$F,"&gt;1.5")/$B298</f>
        <v>#DIV/0!</v>
      </c>
      <c r="J298" s="8" t="e">
        <f>COUNTIFS(Sta!$B:$B,$A298,Sta!$F:$F,"&gt;1.5")/$C298</f>
        <v>#DIV/0!</v>
      </c>
      <c r="K298" s="11" t="e">
        <f>(COUNTIFS(Sta!$A:$A,$A298,Sta!$F:$F,"&gt;2.5") + COUNTIFS(Sta!$B:$B,$A298,Sta!$F:$F,"&gt;2.5"))/$D298</f>
        <v>#DIV/0!</v>
      </c>
      <c r="L298" s="8" t="e">
        <f>COUNTIFS(Sta!$A:$A,$A298,Sta!$F:$F,"&gt;2.5")/$B298</f>
        <v>#DIV/0!</v>
      </c>
      <c r="M298" s="8" t="e">
        <f>COUNTIFS(Sta!$B:$B,$A298,Sta!$F:$F,"&gt;2.5")/$C298</f>
        <v>#DIV/0!</v>
      </c>
      <c r="N298" s="11" t="e">
        <f>(COUNTIFS(Sta!$A:$A,$A298,Sta!$F:$F,"&gt;3.5") + COUNTIFS(Sta!$B:$B,$A298,Sta!$F:$F,"&gt;3.5"))/$D298</f>
        <v>#DIV/0!</v>
      </c>
      <c r="O298" s="8" t="e">
        <f>COUNTIFS(Sta!$A:$A,$A298,Sta!$F:$F,"&gt;3.5")/$B298</f>
        <v>#DIV/0!</v>
      </c>
      <c r="P298" s="8" t="e">
        <f>COUNTIFS(Sta!$B:$B,$A298,Sta!$F:$F,"&gt;3.5")/$C298</f>
        <v>#DIV/0!</v>
      </c>
      <c r="Q298" s="11" t="e">
        <f>(COUNTIFS(Sta!$A:$A,$A298,Sta!$D:$D,"&gt;0.5")  + COUNTIFS(Sta!$B:$B,$A298,Sta!$E:$E,"&gt;0.5"))/$D298</f>
        <v>#DIV/0!</v>
      </c>
      <c r="R298" s="8" t="e">
        <f>COUNTIFS(Sta!$A:$A,$A298,Sta!$D:$D,"&gt;0.5")/$B298</f>
        <v>#DIV/0!</v>
      </c>
      <c r="S298" s="8" t="e">
        <f>COUNTIFS(Sta!$B:$B,$A298,Sta!$E:$E,"&gt;0.5")/$C298</f>
        <v>#DIV/0!</v>
      </c>
      <c r="T298" s="11" t="e">
        <f>(COUNTIFS(Sta!$A:$A,$A298,Sta!$D:$D,"&gt;1.5")  + COUNTIFS(Sta!$B:$B,$A298,Sta!$E:$E,"&gt;1.5"))/$D298</f>
        <v>#DIV/0!</v>
      </c>
      <c r="U298" s="8" t="e">
        <f>COUNTIFS(Sta!$A:$A,$A298,Sta!$D:$D,"&gt;1.5")/$B298</f>
        <v>#DIV/0!</v>
      </c>
      <c r="V298" s="8" t="e">
        <f>COUNTIFS(Sta!$B:$B,$A298,Sta!$E:$E,"&gt;1.5")/$C298</f>
        <v>#DIV/0!</v>
      </c>
      <c r="W298" s="11" t="e">
        <f>(COUNTIFS(Sta!$A:$A,$A298,Sta!$E:E,"&gt;0.5") +COUNTIFS(Sta!$B:$B,$A298,Sta!$D:$D,"&gt;0.5"))/$D298</f>
        <v>#DIV/0!</v>
      </c>
      <c r="X298" s="8" t="e">
        <f>COUNTIFS(Sta!$A:$A,$A298,Sta!$E:$E,"&gt;0.5")/$B298</f>
        <v>#DIV/0!</v>
      </c>
      <c r="Y298" s="8" t="e">
        <f>COUNTIFS(Sta!$B:$B,$A298,Sta!$D:$D,"&gt;0.5")/$C298</f>
        <v>#DIV/0!</v>
      </c>
      <c r="Z298" s="11" t="e">
        <f>(COUNTIFS(Sta!$A:$A,$A298,Sta!$E:$E,"&gt;1.5")  + COUNTIFS(Sta!$B:$B,$A298,Sta!$D:$D,"&gt;1.5"))/$D298</f>
        <v>#DIV/0!</v>
      </c>
      <c r="AA298" s="8" t="e">
        <f>COUNTIFS(Sta!$A:$A,$A298,Sta!$E:$E,"&gt;1.5")/$B298</f>
        <v>#DIV/0!</v>
      </c>
      <c r="AB298" s="8" t="e">
        <f>COUNTIFS(Sta!$B:$B,$A298,Sta!$D:$D,"&gt;1.5")/$C298</f>
        <v>#DIV/0!</v>
      </c>
      <c r="AC298" s="11" t="e">
        <f>(COUNTIFS(Sta!$A:A,$A298,Sta!$G:$G,"y") + COUNTIFS(Sta!$B:B,$A298,Sta!$G:$G,"y"))/$D298</f>
        <v>#DIV/0!</v>
      </c>
      <c r="AD298" s="8" t="e">
        <f>COUNTIFS(Sta!$A:A,$A298,Sta!$G:$G,"y")/$B298</f>
        <v>#DIV/0!</v>
      </c>
      <c r="AE298" s="16" t="e">
        <f>COUNTIFS(Sta!$B:B,$A298,Sta!$G:$G,"y")/$C298</f>
        <v>#DIV/0!</v>
      </c>
    </row>
    <row r="299" spans="1:31" x14ac:dyDescent="0.3">
      <c r="A299" t="s">
        <v>170</v>
      </c>
      <c r="B299" s="9">
        <f>COUNTIF(Sta!A:A,A299)</f>
        <v>1</v>
      </c>
      <c r="C299" s="4">
        <f>COUNTIF(Sta!B:B,A299)</f>
        <v>1</v>
      </c>
      <c r="D299" s="4">
        <f t="shared" si="9"/>
        <v>2</v>
      </c>
      <c r="E299" s="11">
        <f>(COUNTIFS(Sta!$A:$A,$A299,Sta!$F:$F,"&gt;0.5") + COUNTIFS(Sta!$B:$B,$A299,Sta!$F:$F,"&gt;0.5"))/$D299</f>
        <v>1</v>
      </c>
      <c r="F299" s="8">
        <f>COUNTIFS(Sta!$A:$A,$A299,Sta!$F:$F,"&gt;0.5")/$B299</f>
        <v>1</v>
      </c>
      <c r="G299" s="8">
        <f>COUNTIFS(Sta!$B:$B,$A299,Sta!$F:$F,"&gt;0.5")/$C299</f>
        <v>1</v>
      </c>
      <c r="H299" s="11">
        <f>(COUNTIFS(Sta!$A:$A,$A299,Sta!$F:$F,"&gt;1.5") + COUNTIFS(Sta!$B:$B,$A299,Sta!$F:$F,"&gt;1.5"))/$D299</f>
        <v>1</v>
      </c>
      <c r="I299" s="8">
        <f>COUNTIFS(Sta!$A:$A,$A299,Sta!$F:$F,"&gt;1.5")/$B299</f>
        <v>1</v>
      </c>
      <c r="J299" s="8">
        <f>COUNTIFS(Sta!$B:$B,$A299,Sta!$F:$F,"&gt;1.5")/$C299</f>
        <v>1</v>
      </c>
      <c r="K299" s="11">
        <f>(COUNTIFS(Sta!$A:$A,$A299,Sta!$F:$F,"&gt;2.5") + COUNTIFS(Sta!$B:$B,$A299,Sta!$F:$F,"&gt;2.5"))/$D299</f>
        <v>0.5</v>
      </c>
      <c r="L299" s="8">
        <f>COUNTIFS(Sta!$A:$A,$A299,Sta!$F:$F,"&gt;2.5")/$B299</f>
        <v>0</v>
      </c>
      <c r="M299" s="8">
        <f>COUNTIFS(Sta!$B:$B,$A299,Sta!$F:$F,"&gt;2.5")/$C299</f>
        <v>1</v>
      </c>
      <c r="N299" s="11">
        <f>(COUNTIFS(Sta!$A:$A,$A299,Sta!$F:$F,"&gt;3.5") + COUNTIFS(Sta!$B:$B,$A299,Sta!$F:$F,"&gt;3.5"))/$D299</f>
        <v>0.5</v>
      </c>
      <c r="O299" s="8">
        <f>COUNTIFS(Sta!$A:$A,$A299,Sta!$F:$F,"&gt;3.5")/$B299</f>
        <v>0</v>
      </c>
      <c r="P299" s="8">
        <f>COUNTIFS(Sta!$B:$B,$A299,Sta!$F:$F,"&gt;3.5")/$C299</f>
        <v>1</v>
      </c>
      <c r="Q299" s="11">
        <f>(COUNTIFS(Sta!$A:$A,$A299,Sta!$D:$D,"&gt;0.5")  + COUNTIFS(Sta!$B:$B,$A299,Sta!$E:$E,"&gt;0.5"))/$D299</f>
        <v>1</v>
      </c>
      <c r="R299" s="8">
        <f>COUNTIFS(Sta!$A:$A,$A299,Sta!$D:$D,"&gt;0.5")/$B299</f>
        <v>1</v>
      </c>
      <c r="S299" s="8">
        <f>COUNTIFS(Sta!$B:$B,$A299,Sta!$E:$E,"&gt;0.5")/$C299</f>
        <v>1</v>
      </c>
      <c r="T299" s="11">
        <f>(COUNTIFS(Sta!$A:$A,$A299,Sta!$D:$D,"&gt;1.5")  + COUNTIFS(Sta!$B:$B,$A299,Sta!$E:$E,"&gt;1.5"))/$D299</f>
        <v>0.5</v>
      </c>
      <c r="U299" s="8">
        <f>COUNTIFS(Sta!$A:$A,$A299,Sta!$D:$D,"&gt;1.5")/$B299</f>
        <v>0</v>
      </c>
      <c r="V299" s="8">
        <f>COUNTIFS(Sta!$B:$B,$A299,Sta!$E:$E,"&gt;1.5")/$C299</f>
        <v>1</v>
      </c>
      <c r="W299" s="11">
        <f>(COUNTIFS(Sta!$A:$A,$A299,Sta!$E:E,"&gt;0.5") +COUNTIFS(Sta!$B:$B,$A299,Sta!$D:$D,"&gt;0.5"))/$D299</f>
        <v>1</v>
      </c>
      <c r="X299" s="8">
        <f>COUNTIFS(Sta!$A:$A,$A299,Sta!$E:$E,"&gt;0.5")/$B299</f>
        <v>1</v>
      </c>
      <c r="Y299" s="8">
        <f>COUNTIFS(Sta!$B:$B,$A299,Sta!$D:$D,"&gt;0.5")/$C299</f>
        <v>1</v>
      </c>
      <c r="Z299" s="11">
        <f>(COUNTIFS(Sta!$A:$A,$A299,Sta!$E:$E,"&gt;1.5")  + COUNTIFS(Sta!$B:$B,$A299,Sta!$D:$D,"&gt;1.5"))/$D299</f>
        <v>0</v>
      </c>
      <c r="AA299" s="8">
        <f>COUNTIFS(Sta!$A:$A,$A299,Sta!$E:$E,"&gt;1.5")/$B299</f>
        <v>0</v>
      </c>
      <c r="AB299" s="8">
        <f>COUNTIFS(Sta!$B:$B,$A299,Sta!$D:$D,"&gt;1.5")/$C299</f>
        <v>0</v>
      </c>
      <c r="AC299" s="11">
        <f>(COUNTIFS(Sta!$A:A,$A299,Sta!$G:$G,"y") + COUNTIFS(Sta!$B:B,$A299,Sta!$G:$G,"y"))/$D299</f>
        <v>1</v>
      </c>
      <c r="AD299" s="8">
        <f>COUNTIFS(Sta!$A:A,$A299,Sta!$G:$G,"y")/$B299</f>
        <v>1</v>
      </c>
      <c r="AE299" s="16">
        <f>COUNTIFS(Sta!$B:B,$A299,Sta!$G:$G,"y")/$C299</f>
        <v>1</v>
      </c>
    </row>
    <row r="300" spans="1:31" x14ac:dyDescent="0.3">
      <c r="A300" t="s">
        <v>306</v>
      </c>
      <c r="B300" s="9">
        <f>COUNTIF(Sta!A:A,A300)</f>
        <v>0</v>
      </c>
      <c r="C300" s="4">
        <f>COUNTIF(Sta!B:B,A300)</f>
        <v>0</v>
      </c>
      <c r="D300" s="4">
        <f t="shared" si="9"/>
        <v>0</v>
      </c>
      <c r="E300" s="11" t="e">
        <f>(COUNTIFS(Sta!$A:$A,$A300,Sta!$F:$F,"&gt;0.5") + COUNTIFS(Sta!$B:$B,$A300,Sta!$F:$F,"&gt;0.5"))/$D300</f>
        <v>#DIV/0!</v>
      </c>
      <c r="F300" s="8" t="e">
        <f>COUNTIFS(Sta!$A:$A,$A300,Sta!$F:$F,"&gt;0.5")/$B300</f>
        <v>#DIV/0!</v>
      </c>
      <c r="G300" s="8" t="e">
        <f>COUNTIFS(Sta!$B:$B,$A300,Sta!$F:$F,"&gt;0.5")/$C300</f>
        <v>#DIV/0!</v>
      </c>
      <c r="H300" s="11" t="e">
        <f>(COUNTIFS(Sta!$A:$A,$A300,Sta!$F:$F,"&gt;1.5") + COUNTIFS(Sta!$B:$B,$A300,Sta!$F:$F,"&gt;1.5"))/$D300</f>
        <v>#DIV/0!</v>
      </c>
      <c r="I300" s="8" t="e">
        <f>COUNTIFS(Sta!$A:$A,$A300,Sta!$F:$F,"&gt;1.5")/$B300</f>
        <v>#DIV/0!</v>
      </c>
      <c r="J300" s="8" t="e">
        <f>COUNTIFS(Sta!$B:$B,$A300,Sta!$F:$F,"&gt;1.5")/$C300</f>
        <v>#DIV/0!</v>
      </c>
      <c r="K300" s="11" t="e">
        <f>(COUNTIFS(Sta!$A:$A,$A300,Sta!$F:$F,"&gt;2.5") + COUNTIFS(Sta!$B:$B,$A300,Sta!$F:$F,"&gt;2.5"))/$D300</f>
        <v>#DIV/0!</v>
      </c>
      <c r="L300" s="8" t="e">
        <f>COUNTIFS(Sta!$A:$A,$A300,Sta!$F:$F,"&gt;2.5")/$B300</f>
        <v>#DIV/0!</v>
      </c>
      <c r="M300" s="8" t="e">
        <f>COUNTIFS(Sta!$B:$B,$A300,Sta!$F:$F,"&gt;2.5")/$C300</f>
        <v>#DIV/0!</v>
      </c>
      <c r="N300" s="11" t="e">
        <f>(COUNTIFS(Sta!$A:$A,$A300,Sta!$F:$F,"&gt;3.5") + COUNTIFS(Sta!$B:$B,$A300,Sta!$F:$F,"&gt;3.5"))/$D300</f>
        <v>#DIV/0!</v>
      </c>
      <c r="O300" s="8" t="e">
        <f>COUNTIFS(Sta!$A:$A,$A300,Sta!$F:$F,"&gt;3.5")/$B300</f>
        <v>#DIV/0!</v>
      </c>
      <c r="P300" s="8" t="e">
        <f>COUNTIFS(Sta!$B:$B,$A300,Sta!$F:$F,"&gt;3.5")/$C300</f>
        <v>#DIV/0!</v>
      </c>
      <c r="Q300" s="11" t="e">
        <f>(COUNTIFS(Sta!$A:$A,$A300,Sta!$D:$D,"&gt;0.5")  + COUNTIFS(Sta!$B:$B,$A300,Sta!$E:$E,"&gt;0.5"))/$D300</f>
        <v>#DIV/0!</v>
      </c>
      <c r="R300" s="8" t="e">
        <f>COUNTIFS(Sta!$A:$A,$A300,Sta!$D:$D,"&gt;0.5")/$B300</f>
        <v>#DIV/0!</v>
      </c>
      <c r="S300" s="8" t="e">
        <f>COUNTIFS(Sta!$B:$B,$A300,Sta!$E:$E,"&gt;0.5")/$C300</f>
        <v>#DIV/0!</v>
      </c>
      <c r="T300" s="11" t="e">
        <f>(COUNTIFS(Sta!$A:$A,$A300,Sta!$D:$D,"&gt;1.5")  + COUNTIFS(Sta!$B:$B,$A300,Sta!$E:$E,"&gt;1.5"))/$D300</f>
        <v>#DIV/0!</v>
      </c>
      <c r="U300" s="8" t="e">
        <f>COUNTIFS(Sta!$A:$A,$A300,Sta!$D:$D,"&gt;1.5")/$B300</f>
        <v>#DIV/0!</v>
      </c>
      <c r="V300" s="8" t="e">
        <f>COUNTIFS(Sta!$B:$B,$A300,Sta!$E:$E,"&gt;1.5")/$C300</f>
        <v>#DIV/0!</v>
      </c>
      <c r="W300" s="11" t="e">
        <f>(COUNTIFS(Sta!$A:$A,$A300,Sta!$E:E,"&gt;0.5") +COUNTIFS(Sta!$B:$B,$A300,Sta!$D:$D,"&gt;0.5"))/$D300</f>
        <v>#DIV/0!</v>
      </c>
      <c r="X300" s="8" t="e">
        <f>COUNTIFS(Sta!$A:$A,$A300,Sta!$E:$E,"&gt;0.5")/$B300</f>
        <v>#DIV/0!</v>
      </c>
      <c r="Y300" s="8" t="e">
        <f>COUNTIFS(Sta!$B:$B,$A300,Sta!$D:$D,"&gt;0.5")/$C300</f>
        <v>#DIV/0!</v>
      </c>
      <c r="Z300" s="11" t="e">
        <f>(COUNTIFS(Sta!$A:$A,$A300,Sta!$E:$E,"&gt;1.5")  + COUNTIFS(Sta!$B:$B,$A300,Sta!$D:$D,"&gt;1.5"))/$D300</f>
        <v>#DIV/0!</v>
      </c>
      <c r="AA300" s="8" t="e">
        <f>COUNTIFS(Sta!$A:$A,$A300,Sta!$E:$E,"&gt;1.5")/$B300</f>
        <v>#DIV/0!</v>
      </c>
      <c r="AB300" s="8" t="e">
        <f>COUNTIFS(Sta!$B:$B,$A300,Sta!$D:$D,"&gt;1.5")/$C300</f>
        <v>#DIV/0!</v>
      </c>
      <c r="AC300" s="11" t="e">
        <f>(COUNTIFS(Sta!$A:A,$A300,Sta!$G:$G,"y") + COUNTIFS(Sta!$B:B,$A300,Sta!$G:$G,"y"))/$D300</f>
        <v>#DIV/0!</v>
      </c>
      <c r="AD300" s="8" t="e">
        <f>COUNTIFS(Sta!$A:A,$A300,Sta!$G:$G,"y")/$B300</f>
        <v>#DIV/0!</v>
      </c>
      <c r="AE300" s="16" t="e">
        <f>COUNTIFS(Sta!$B:B,$A300,Sta!$G:$G,"y")/$C300</f>
        <v>#DIV/0!</v>
      </c>
    </row>
    <row r="301" spans="1:31" x14ac:dyDescent="0.3">
      <c r="A301" t="s">
        <v>14</v>
      </c>
      <c r="B301" s="9">
        <f>COUNTIF(Sta!A:A,A301)</f>
        <v>0</v>
      </c>
      <c r="C301" s="4">
        <f>COUNTIF(Sta!B:B,A301)</f>
        <v>0</v>
      </c>
      <c r="D301" s="4">
        <f t="shared" si="9"/>
        <v>0</v>
      </c>
      <c r="E301" s="11" t="e">
        <f>(COUNTIFS(Sta!$A:$A,$A301,Sta!$F:$F,"&gt;0.5") + COUNTIFS(Sta!$B:$B,$A301,Sta!$F:$F,"&gt;0.5"))/$D301</f>
        <v>#DIV/0!</v>
      </c>
      <c r="F301" s="8" t="e">
        <f>COUNTIFS(Sta!$A:$A,$A301,Sta!$F:$F,"&gt;0.5")/$B301</f>
        <v>#DIV/0!</v>
      </c>
      <c r="G301" s="8" t="e">
        <f>COUNTIFS(Sta!$B:$B,$A301,Sta!$F:$F,"&gt;0.5")/$C301</f>
        <v>#DIV/0!</v>
      </c>
      <c r="H301" s="11" t="e">
        <f>(COUNTIFS(Sta!$A:$A,$A301,Sta!$F:$F,"&gt;1.5") + COUNTIFS(Sta!$B:$B,$A301,Sta!$F:$F,"&gt;1.5"))/$D301</f>
        <v>#DIV/0!</v>
      </c>
      <c r="I301" s="8" t="e">
        <f>COUNTIFS(Sta!$A:$A,$A301,Sta!$F:$F,"&gt;1.5")/$B301</f>
        <v>#DIV/0!</v>
      </c>
      <c r="J301" s="8" t="e">
        <f>COUNTIFS(Sta!$B:$B,$A301,Sta!$F:$F,"&gt;1.5")/$C301</f>
        <v>#DIV/0!</v>
      </c>
      <c r="K301" s="11" t="e">
        <f>(COUNTIFS(Sta!$A:$A,$A301,Sta!$F:$F,"&gt;2.5") + COUNTIFS(Sta!$B:$B,$A301,Sta!$F:$F,"&gt;2.5"))/$D301</f>
        <v>#DIV/0!</v>
      </c>
      <c r="L301" s="8" t="e">
        <f>COUNTIFS(Sta!$A:$A,$A301,Sta!$F:$F,"&gt;2.5")/$B301</f>
        <v>#DIV/0!</v>
      </c>
      <c r="M301" s="8" t="e">
        <f>COUNTIFS(Sta!$B:$B,$A301,Sta!$F:$F,"&gt;2.5")/$C301</f>
        <v>#DIV/0!</v>
      </c>
      <c r="N301" s="11" t="e">
        <f>(COUNTIFS(Sta!$A:$A,$A301,Sta!$F:$F,"&gt;3.5") + COUNTIFS(Sta!$B:$B,$A301,Sta!$F:$F,"&gt;3.5"))/$D301</f>
        <v>#DIV/0!</v>
      </c>
      <c r="O301" s="8" t="e">
        <f>COUNTIFS(Sta!$A:$A,$A301,Sta!$F:$F,"&gt;3.5")/$B301</f>
        <v>#DIV/0!</v>
      </c>
      <c r="P301" s="8" t="e">
        <f>COUNTIFS(Sta!$B:$B,$A301,Sta!$F:$F,"&gt;3.5")/$C301</f>
        <v>#DIV/0!</v>
      </c>
      <c r="Q301" s="11" t="e">
        <f>(COUNTIFS(Sta!$A:$A,$A301,Sta!$D:$D,"&gt;0.5")  + COUNTIFS(Sta!$B:$B,$A301,Sta!$E:$E,"&gt;0.5"))/$D301</f>
        <v>#DIV/0!</v>
      </c>
      <c r="R301" s="8" t="e">
        <f>COUNTIFS(Sta!$A:$A,$A301,Sta!$D:$D,"&gt;0.5")/$B301</f>
        <v>#DIV/0!</v>
      </c>
      <c r="S301" s="8" t="e">
        <f>COUNTIFS(Sta!$B:$B,$A301,Sta!$E:$E,"&gt;0.5")/$C301</f>
        <v>#DIV/0!</v>
      </c>
      <c r="T301" s="11" t="e">
        <f>(COUNTIFS(Sta!$A:$A,$A301,Sta!$D:$D,"&gt;1.5")  + COUNTIFS(Sta!$B:$B,$A301,Sta!$E:$E,"&gt;1.5"))/$D301</f>
        <v>#DIV/0!</v>
      </c>
      <c r="U301" s="8" t="e">
        <f>COUNTIFS(Sta!$A:$A,$A301,Sta!$D:$D,"&gt;1.5")/$B301</f>
        <v>#DIV/0!</v>
      </c>
      <c r="V301" s="8" t="e">
        <f>COUNTIFS(Sta!$B:$B,$A301,Sta!$E:$E,"&gt;1.5")/$C301</f>
        <v>#DIV/0!</v>
      </c>
      <c r="W301" s="11" t="e">
        <f>(COUNTIFS(Sta!$A:$A,$A301,Sta!$E:E,"&gt;0.5") +COUNTIFS(Sta!$B:$B,$A301,Sta!$D:$D,"&gt;0.5"))/$D301</f>
        <v>#DIV/0!</v>
      </c>
      <c r="X301" s="8" t="e">
        <f>COUNTIFS(Sta!$A:$A,$A301,Sta!$E:$E,"&gt;0.5")/$B301</f>
        <v>#DIV/0!</v>
      </c>
      <c r="Y301" s="8" t="e">
        <f>COUNTIFS(Sta!$B:$B,$A301,Sta!$D:$D,"&gt;0.5")/$C301</f>
        <v>#DIV/0!</v>
      </c>
      <c r="Z301" s="11" t="e">
        <f>(COUNTIFS(Sta!$A:$A,$A301,Sta!$E:$E,"&gt;1.5")  + COUNTIFS(Sta!$B:$B,$A301,Sta!$D:$D,"&gt;1.5"))/$D301</f>
        <v>#DIV/0!</v>
      </c>
      <c r="AA301" s="8" t="e">
        <f>COUNTIFS(Sta!$A:$A,$A301,Sta!$E:$E,"&gt;1.5")/$B301</f>
        <v>#DIV/0!</v>
      </c>
      <c r="AB301" s="8" t="e">
        <f>COUNTIFS(Sta!$B:$B,$A301,Sta!$D:$D,"&gt;1.5")/$C301</f>
        <v>#DIV/0!</v>
      </c>
      <c r="AC301" s="11" t="e">
        <f>(COUNTIFS(Sta!$A:A,$A301,Sta!$G:$G,"y") + COUNTIFS(Sta!$B:B,$A301,Sta!$G:$G,"y"))/$D301</f>
        <v>#DIV/0!</v>
      </c>
      <c r="AD301" s="8" t="e">
        <f>COUNTIFS(Sta!$A:A,$A301,Sta!$G:$G,"y")/$B301</f>
        <v>#DIV/0!</v>
      </c>
      <c r="AE301" s="16" t="e">
        <f>COUNTIFS(Sta!$B:B,$A301,Sta!$G:$G,"y")/$C301</f>
        <v>#DIV/0!</v>
      </c>
    </row>
    <row r="302" spans="1:31" x14ac:dyDescent="0.3">
      <c r="A302" t="s">
        <v>391</v>
      </c>
      <c r="B302" s="9">
        <f>COUNTIF(Sta!A:A,A302)</f>
        <v>0</v>
      </c>
      <c r="C302" s="4">
        <f>COUNTIF(Sta!B:B,A302)</f>
        <v>0</v>
      </c>
      <c r="D302" s="4">
        <f t="shared" si="9"/>
        <v>0</v>
      </c>
      <c r="E302" s="11" t="e">
        <f>(COUNTIFS(Sta!$A:$A,$A302,Sta!$F:$F,"&gt;0.5") + COUNTIFS(Sta!$B:$B,$A302,Sta!$F:$F,"&gt;0.5"))/$D302</f>
        <v>#DIV/0!</v>
      </c>
      <c r="F302" s="8" t="e">
        <f>COUNTIFS(Sta!$A:$A,$A302,Sta!$F:$F,"&gt;0.5")/$B302</f>
        <v>#DIV/0!</v>
      </c>
      <c r="G302" s="8" t="e">
        <f>COUNTIFS(Sta!$B:$B,$A302,Sta!$F:$F,"&gt;0.5")/$C302</f>
        <v>#DIV/0!</v>
      </c>
      <c r="H302" s="11" t="e">
        <f>(COUNTIFS(Sta!$A:$A,$A302,Sta!$F:$F,"&gt;1.5") + COUNTIFS(Sta!$B:$B,$A302,Sta!$F:$F,"&gt;1.5"))/$D302</f>
        <v>#DIV/0!</v>
      </c>
      <c r="I302" s="8" t="e">
        <f>COUNTIFS(Sta!$A:$A,$A302,Sta!$F:$F,"&gt;1.5")/$B302</f>
        <v>#DIV/0!</v>
      </c>
      <c r="J302" s="8" t="e">
        <f>COUNTIFS(Sta!$B:$B,$A302,Sta!$F:$F,"&gt;1.5")/$C302</f>
        <v>#DIV/0!</v>
      </c>
      <c r="K302" s="11" t="e">
        <f>(COUNTIFS(Sta!$A:$A,$A302,Sta!$F:$F,"&gt;2.5") + COUNTIFS(Sta!$B:$B,$A302,Sta!$F:$F,"&gt;2.5"))/$D302</f>
        <v>#DIV/0!</v>
      </c>
      <c r="L302" s="8" t="e">
        <f>COUNTIFS(Sta!$A:$A,$A302,Sta!$F:$F,"&gt;2.5")/$B302</f>
        <v>#DIV/0!</v>
      </c>
      <c r="M302" s="8" t="e">
        <f>COUNTIFS(Sta!$B:$B,$A302,Sta!$F:$F,"&gt;2.5")/$C302</f>
        <v>#DIV/0!</v>
      </c>
      <c r="N302" s="11" t="e">
        <f>(COUNTIFS(Sta!$A:$A,$A302,Sta!$F:$F,"&gt;3.5") + COUNTIFS(Sta!$B:$B,$A302,Sta!$F:$F,"&gt;3.5"))/$D302</f>
        <v>#DIV/0!</v>
      </c>
      <c r="O302" s="8" t="e">
        <f>COUNTIFS(Sta!$A:$A,$A302,Sta!$F:$F,"&gt;3.5")/$B302</f>
        <v>#DIV/0!</v>
      </c>
      <c r="P302" s="8" t="e">
        <f>COUNTIFS(Sta!$B:$B,$A302,Sta!$F:$F,"&gt;3.5")/$C302</f>
        <v>#DIV/0!</v>
      </c>
      <c r="Q302" s="11" t="e">
        <f>(COUNTIFS(Sta!$A:$A,$A302,Sta!$D:$D,"&gt;0.5")  + COUNTIFS(Sta!$B:$B,$A302,Sta!$E:$E,"&gt;0.5"))/$D302</f>
        <v>#DIV/0!</v>
      </c>
      <c r="R302" s="8" t="e">
        <f>COUNTIFS(Sta!$A:$A,$A302,Sta!$D:$D,"&gt;0.5")/$B302</f>
        <v>#DIV/0!</v>
      </c>
      <c r="S302" s="8" t="e">
        <f>COUNTIFS(Sta!$B:$B,$A302,Sta!$E:$E,"&gt;0.5")/$C302</f>
        <v>#DIV/0!</v>
      </c>
      <c r="T302" s="11" t="e">
        <f>(COUNTIFS(Sta!$A:$A,$A302,Sta!$D:$D,"&gt;1.5")  + COUNTIFS(Sta!$B:$B,$A302,Sta!$E:$E,"&gt;1.5"))/$D302</f>
        <v>#DIV/0!</v>
      </c>
      <c r="U302" s="8" t="e">
        <f>COUNTIFS(Sta!$A:$A,$A302,Sta!$D:$D,"&gt;1.5")/$B302</f>
        <v>#DIV/0!</v>
      </c>
      <c r="V302" s="8" t="e">
        <f>COUNTIFS(Sta!$B:$B,$A302,Sta!$E:$E,"&gt;1.5")/$C302</f>
        <v>#DIV/0!</v>
      </c>
      <c r="W302" s="11" t="e">
        <f>(COUNTIFS(Sta!$A:$A,$A302,Sta!$E:E,"&gt;0.5") +COUNTIFS(Sta!$B:$B,$A302,Sta!$D:$D,"&gt;0.5"))/$D302</f>
        <v>#DIV/0!</v>
      </c>
      <c r="X302" s="8" t="e">
        <f>COUNTIFS(Sta!$A:$A,$A302,Sta!$E:$E,"&gt;0.5")/$B302</f>
        <v>#DIV/0!</v>
      </c>
      <c r="Y302" s="8" t="e">
        <f>COUNTIFS(Sta!$B:$B,$A302,Sta!$D:$D,"&gt;0.5")/$C302</f>
        <v>#DIV/0!</v>
      </c>
      <c r="Z302" s="11" t="e">
        <f>(COUNTIFS(Sta!$A:$A,$A302,Sta!$E:$E,"&gt;1.5")  + COUNTIFS(Sta!$B:$B,$A302,Sta!$D:$D,"&gt;1.5"))/$D302</f>
        <v>#DIV/0!</v>
      </c>
      <c r="AA302" s="8" t="e">
        <f>COUNTIFS(Sta!$A:$A,$A302,Sta!$E:$E,"&gt;1.5")/$B302</f>
        <v>#DIV/0!</v>
      </c>
      <c r="AB302" s="8" t="e">
        <f>COUNTIFS(Sta!$B:$B,$A302,Sta!$D:$D,"&gt;1.5")/$C302</f>
        <v>#DIV/0!</v>
      </c>
      <c r="AC302" s="11" t="e">
        <f>(COUNTIFS(Sta!$A:A,$A302,Sta!$G:$G,"y") + COUNTIFS(Sta!$B:B,$A302,Sta!$G:$G,"y"))/$D302</f>
        <v>#DIV/0!</v>
      </c>
      <c r="AD302" s="8" t="e">
        <f>COUNTIFS(Sta!$A:A,$A302,Sta!$G:$G,"y")/$B302</f>
        <v>#DIV/0!</v>
      </c>
      <c r="AE302" s="16" t="e">
        <f>COUNTIFS(Sta!$B:B,$A302,Sta!$G:$G,"y")/$C302</f>
        <v>#DIV/0!</v>
      </c>
    </row>
    <row r="303" spans="1:31" x14ac:dyDescent="0.3">
      <c r="A303" t="s">
        <v>365</v>
      </c>
      <c r="B303" s="9">
        <f>COUNTIF(Sta!A:A,A303)</f>
        <v>1</v>
      </c>
      <c r="C303" s="4">
        <f>COUNTIF(Sta!B:B,A303)</f>
        <v>2</v>
      </c>
      <c r="D303" s="4">
        <f t="shared" si="9"/>
        <v>3</v>
      </c>
      <c r="E303" s="11">
        <f>(COUNTIFS(Sta!$A:$A,$A303,Sta!$F:$F,"&gt;0.5") + COUNTIFS(Sta!$B:$B,$A303,Sta!$F:$F,"&gt;0.5"))/$D303</f>
        <v>1</v>
      </c>
      <c r="F303" s="8">
        <f>COUNTIFS(Sta!$A:$A,$A303,Sta!$F:$F,"&gt;0.5")/$B303</f>
        <v>1</v>
      </c>
      <c r="G303" s="8">
        <f>COUNTIFS(Sta!$B:$B,$A303,Sta!$F:$F,"&gt;0.5")/$C303</f>
        <v>1</v>
      </c>
      <c r="H303" s="11">
        <f>(COUNTIFS(Sta!$A:$A,$A303,Sta!$F:$F,"&gt;1.5") + COUNTIFS(Sta!$B:$B,$A303,Sta!$F:$F,"&gt;1.5"))/$D303</f>
        <v>1</v>
      </c>
      <c r="I303" s="8">
        <f>COUNTIFS(Sta!$A:$A,$A303,Sta!$F:$F,"&gt;1.5")/$B303</f>
        <v>1</v>
      </c>
      <c r="J303" s="8">
        <f>COUNTIFS(Sta!$B:$B,$A303,Sta!$F:$F,"&gt;1.5")/$C303</f>
        <v>1</v>
      </c>
      <c r="K303" s="11">
        <f>(COUNTIFS(Sta!$A:$A,$A303,Sta!$F:$F,"&gt;2.5") + COUNTIFS(Sta!$B:$B,$A303,Sta!$F:$F,"&gt;2.5"))/$D303</f>
        <v>0.33333333333333331</v>
      </c>
      <c r="L303" s="8">
        <f>COUNTIFS(Sta!$A:$A,$A303,Sta!$F:$F,"&gt;2.5")/$B303</f>
        <v>0</v>
      </c>
      <c r="M303" s="8">
        <f>COUNTIFS(Sta!$B:$B,$A303,Sta!$F:$F,"&gt;2.5")/$C303</f>
        <v>0.5</v>
      </c>
      <c r="N303" s="11">
        <f>(COUNTIFS(Sta!$A:$A,$A303,Sta!$F:$F,"&gt;3.5") + COUNTIFS(Sta!$B:$B,$A303,Sta!$F:$F,"&gt;3.5"))/$D303</f>
        <v>0</v>
      </c>
      <c r="O303" s="8">
        <f>COUNTIFS(Sta!$A:$A,$A303,Sta!$F:$F,"&gt;3.5")/$B303</f>
        <v>0</v>
      </c>
      <c r="P303" s="8">
        <f>COUNTIFS(Sta!$B:$B,$A303,Sta!$F:$F,"&gt;3.5")/$C303</f>
        <v>0</v>
      </c>
      <c r="Q303" s="11">
        <f>(COUNTIFS(Sta!$A:$A,$A303,Sta!$D:$D,"&gt;0.5")  + COUNTIFS(Sta!$B:$B,$A303,Sta!$E:$E,"&gt;0.5"))/$D303</f>
        <v>1</v>
      </c>
      <c r="R303" s="8">
        <f>COUNTIFS(Sta!$A:$A,$A303,Sta!$D:$D,"&gt;0.5")/$B303</f>
        <v>1</v>
      </c>
      <c r="S303" s="8">
        <f>COUNTIFS(Sta!$B:$B,$A303,Sta!$E:$E,"&gt;0.5")/$C303</f>
        <v>1</v>
      </c>
      <c r="T303" s="11">
        <f>(COUNTIFS(Sta!$A:$A,$A303,Sta!$D:$D,"&gt;1.5")  + COUNTIFS(Sta!$B:$B,$A303,Sta!$E:$E,"&gt;1.5"))/$D303</f>
        <v>0.66666666666666663</v>
      </c>
      <c r="U303" s="8">
        <f>COUNTIFS(Sta!$A:$A,$A303,Sta!$D:$D,"&gt;1.5")/$B303</f>
        <v>1</v>
      </c>
      <c r="V303" s="8">
        <f>COUNTIFS(Sta!$B:$B,$A303,Sta!$E:$E,"&gt;1.5")/$C303</f>
        <v>0.5</v>
      </c>
      <c r="W303" s="11">
        <f>(COUNTIFS(Sta!$A:$A,$A303,Sta!$E:E,"&gt;0.5") +COUNTIFS(Sta!$B:$B,$A303,Sta!$D:$D,"&gt;0.5"))/$D303</f>
        <v>0.66666666666666663</v>
      </c>
      <c r="X303" s="8">
        <f>COUNTIFS(Sta!$A:$A,$A303,Sta!$E:$E,"&gt;0.5")/$B303</f>
        <v>0</v>
      </c>
      <c r="Y303" s="8">
        <f>COUNTIFS(Sta!$B:$B,$A303,Sta!$D:$D,"&gt;0.5")/$C303</f>
        <v>1</v>
      </c>
      <c r="Z303" s="11">
        <f>(COUNTIFS(Sta!$A:$A,$A303,Sta!$E:$E,"&gt;1.5")  + COUNTIFS(Sta!$B:$B,$A303,Sta!$D:$D,"&gt;1.5"))/$D303</f>
        <v>0</v>
      </c>
      <c r="AA303" s="8">
        <f>COUNTIFS(Sta!$A:$A,$A303,Sta!$E:$E,"&gt;1.5")/$B303</f>
        <v>0</v>
      </c>
      <c r="AB303" s="8">
        <f>COUNTIFS(Sta!$B:$B,$A303,Sta!$D:$D,"&gt;1.5")/$C303</f>
        <v>0</v>
      </c>
      <c r="AC303" s="11">
        <f>(COUNTIFS(Sta!$A:A,$A303,Sta!$G:$G,"y") + COUNTIFS(Sta!$B:B,$A303,Sta!$G:$G,"y"))/$D303</f>
        <v>0.66666666666666663</v>
      </c>
      <c r="AD303" s="8">
        <f>COUNTIFS(Sta!$A:A,$A303,Sta!$G:$G,"y")/$B303</f>
        <v>0</v>
      </c>
      <c r="AE303" s="16">
        <f>COUNTIFS(Sta!$B:B,$A303,Sta!$G:$G,"y")/$C303</f>
        <v>1</v>
      </c>
    </row>
    <row r="304" spans="1:31" x14ac:dyDescent="0.3">
      <c r="A304" t="s">
        <v>309</v>
      </c>
      <c r="B304" s="9">
        <f>COUNTIF(Sta!A:A,A304)</f>
        <v>0</v>
      </c>
      <c r="C304" s="4">
        <f>COUNTIF(Sta!B:B,A304)</f>
        <v>0</v>
      </c>
      <c r="D304" s="4">
        <f t="shared" si="9"/>
        <v>0</v>
      </c>
      <c r="E304" s="11" t="e">
        <f>(COUNTIFS(Sta!$A:$A,$A304,Sta!$F:$F,"&gt;0.5") + COUNTIFS(Sta!$B:$B,$A304,Sta!$F:$F,"&gt;0.5"))/$D304</f>
        <v>#DIV/0!</v>
      </c>
      <c r="F304" s="8" t="e">
        <f>COUNTIFS(Sta!$A:$A,$A304,Sta!$F:$F,"&gt;0.5")/$B304</f>
        <v>#DIV/0!</v>
      </c>
      <c r="G304" s="8" t="e">
        <f>COUNTIFS(Sta!$B:$B,$A304,Sta!$F:$F,"&gt;0.5")/$C304</f>
        <v>#DIV/0!</v>
      </c>
      <c r="H304" s="11" t="e">
        <f>(COUNTIFS(Sta!$A:$A,$A304,Sta!$F:$F,"&gt;1.5") + COUNTIFS(Sta!$B:$B,$A304,Sta!$F:$F,"&gt;1.5"))/$D304</f>
        <v>#DIV/0!</v>
      </c>
      <c r="I304" s="8" t="e">
        <f>COUNTIFS(Sta!$A:$A,$A304,Sta!$F:$F,"&gt;1.5")/$B304</f>
        <v>#DIV/0!</v>
      </c>
      <c r="J304" s="8" t="e">
        <f>COUNTIFS(Sta!$B:$B,$A304,Sta!$F:$F,"&gt;1.5")/$C304</f>
        <v>#DIV/0!</v>
      </c>
      <c r="K304" s="11" t="e">
        <f>(COUNTIFS(Sta!$A:$A,$A304,Sta!$F:$F,"&gt;2.5") + COUNTIFS(Sta!$B:$B,$A304,Sta!$F:$F,"&gt;2.5"))/$D304</f>
        <v>#DIV/0!</v>
      </c>
      <c r="L304" s="8" t="e">
        <f>COUNTIFS(Sta!$A:$A,$A304,Sta!$F:$F,"&gt;2.5")/$B304</f>
        <v>#DIV/0!</v>
      </c>
      <c r="M304" s="8" t="e">
        <f>COUNTIFS(Sta!$B:$B,$A304,Sta!$F:$F,"&gt;2.5")/$C304</f>
        <v>#DIV/0!</v>
      </c>
      <c r="N304" s="11" t="e">
        <f>(COUNTIFS(Sta!$A:$A,$A304,Sta!$F:$F,"&gt;3.5") + COUNTIFS(Sta!$B:$B,$A304,Sta!$F:$F,"&gt;3.5"))/$D304</f>
        <v>#DIV/0!</v>
      </c>
      <c r="O304" s="8" t="e">
        <f>COUNTIFS(Sta!$A:$A,$A304,Sta!$F:$F,"&gt;3.5")/$B304</f>
        <v>#DIV/0!</v>
      </c>
      <c r="P304" s="8" t="e">
        <f>COUNTIFS(Sta!$B:$B,$A304,Sta!$F:$F,"&gt;3.5")/$C304</f>
        <v>#DIV/0!</v>
      </c>
      <c r="Q304" s="11" t="e">
        <f>(COUNTIFS(Sta!$A:$A,$A304,Sta!$D:$D,"&gt;0.5")  + COUNTIFS(Sta!$B:$B,$A304,Sta!$E:$E,"&gt;0.5"))/$D304</f>
        <v>#DIV/0!</v>
      </c>
      <c r="R304" s="8" t="e">
        <f>COUNTIFS(Sta!$A:$A,$A304,Sta!$D:$D,"&gt;0.5")/$B304</f>
        <v>#DIV/0!</v>
      </c>
      <c r="S304" s="8" t="e">
        <f>COUNTIFS(Sta!$B:$B,$A304,Sta!$E:$E,"&gt;0.5")/$C304</f>
        <v>#DIV/0!</v>
      </c>
      <c r="T304" s="11" t="e">
        <f>(COUNTIFS(Sta!$A:$A,$A304,Sta!$D:$D,"&gt;1.5")  + COUNTIFS(Sta!$B:$B,$A304,Sta!$E:$E,"&gt;1.5"))/$D304</f>
        <v>#DIV/0!</v>
      </c>
      <c r="U304" s="8" t="e">
        <f>COUNTIFS(Sta!$A:$A,$A304,Sta!$D:$D,"&gt;1.5")/$B304</f>
        <v>#DIV/0!</v>
      </c>
      <c r="V304" s="8" t="e">
        <f>COUNTIFS(Sta!$B:$B,$A304,Sta!$E:$E,"&gt;1.5")/$C304</f>
        <v>#DIV/0!</v>
      </c>
      <c r="W304" s="11" t="e">
        <f>(COUNTIFS(Sta!$A:$A,$A304,Sta!$E:E,"&gt;0.5") +COUNTIFS(Sta!$B:$B,$A304,Sta!$D:$D,"&gt;0.5"))/$D304</f>
        <v>#DIV/0!</v>
      </c>
      <c r="X304" s="8" t="e">
        <f>COUNTIFS(Sta!$A:$A,$A304,Sta!$E:$E,"&gt;0.5")/$B304</f>
        <v>#DIV/0!</v>
      </c>
      <c r="Y304" s="8" t="e">
        <f>COUNTIFS(Sta!$B:$B,$A304,Sta!$D:$D,"&gt;0.5")/$C304</f>
        <v>#DIV/0!</v>
      </c>
      <c r="Z304" s="11" t="e">
        <f>(COUNTIFS(Sta!$A:$A,$A304,Sta!$E:$E,"&gt;1.5")  + COUNTIFS(Sta!$B:$B,$A304,Sta!$D:$D,"&gt;1.5"))/$D304</f>
        <v>#DIV/0!</v>
      </c>
      <c r="AA304" s="8" t="e">
        <f>COUNTIFS(Sta!$A:$A,$A304,Sta!$E:$E,"&gt;1.5")/$B304</f>
        <v>#DIV/0!</v>
      </c>
      <c r="AB304" s="8" t="e">
        <f>COUNTIFS(Sta!$B:$B,$A304,Sta!$D:$D,"&gt;1.5")/$C304</f>
        <v>#DIV/0!</v>
      </c>
      <c r="AC304" s="11" t="e">
        <f>(COUNTIFS(Sta!$A:A,$A304,Sta!$G:$G,"y") + COUNTIFS(Sta!$B:B,$A304,Sta!$G:$G,"y"))/$D304</f>
        <v>#DIV/0!</v>
      </c>
      <c r="AD304" s="8" t="e">
        <f>COUNTIFS(Sta!$A:A,$A304,Sta!$G:$G,"y")/$B304</f>
        <v>#DIV/0!</v>
      </c>
      <c r="AE304" s="16" t="e">
        <f>COUNTIFS(Sta!$B:B,$A304,Sta!$G:$G,"y")/$C304</f>
        <v>#DIV/0!</v>
      </c>
    </row>
    <row r="305" spans="1:31" x14ac:dyDescent="0.3">
      <c r="A305" t="s">
        <v>319</v>
      </c>
      <c r="B305" s="9">
        <f>COUNTIF(Sta!A:A,A305)</f>
        <v>1</v>
      </c>
      <c r="C305" s="4">
        <f>COUNTIF(Sta!B:B,A305)</f>
        <v>1</v>
      </c>
      <c r="D305" s="4">
        <f t="shared" si="9"/>
        <v>2</v>
      </c>
      <c r="E305" s="11">
        <f>(COUNTIFS(Sta!$A:$A,$A305,Sta!$F:$F,"&gt;0.5") + COUNTIFS(Sta!$B:$B,$A305,Sta!$F:$F,"&gt;0.5"))/$D305</f>
        <v>1</v>
      </c>
      <c r="F305" s="8">
        <f>COUNTIFS(Sta!$A:$A,$A305,Sta!$F:$F,"&gt;0.5")/$B305</f>
        <v>1</v>
      </c>
      <c r="G305" s="8">
        <f>COUNTIFS(Sta!$B:$B,$A305,Sta!$F:$F,"&gt;0.5")/$C305</f>
        <v>1</v>
      </c>
      <c r="H305" s="11">
        <f>(COUNTIFS(Sta!$A:$A,$A305,Sta!$F:$F,"&gt;1.5") + COUNTIFS(Sta!$B:$B,$A305,Sta!$F:$F,"&gt;1.5"))/$D305</f>
        <v>0.5</v>
      </c>
      <c r="I305" s="8">
        <f>COUNTIFS(Sta!$A:$A,$A305,Sta!$F:$F,"&gt;1.5")/$B305</f>
        <v>0</v>
      </c>
      <c r="J305" s="8">
        <f>COUNTIFS(Sta!$B:$B,$A305,Sta!$F:$F,"&gt;1.5")/$C305</f>
        <v>1</v>
      </c>
      <c r="K305" s="11">
        <f>(COUNTIFS(Sta!$A:$A,$A305,Sta!$F:$F,"&gt;2.5") + COUNTIFS(Sta!$B:$B,$A305,Sta!$F:$F,"&gt;2.5"))/$D305</f>
        <v>0.5</v>
      </c>
      <c r="L305" s="8">
        <f>COUNTIFS(Sta!$A:$A,$A305,Sta!$F:$F,"&gt;2.5")/$B305</f>
        <v>0</v>
      </c>
      <c r="M305" s="8">
        <f>COUNTIFS(Sta!$B:$B,$A305,Sta!$F:$F,"&gt;2.5")/$C305</f>
        <v>1</v>
      </c>
      <c r="N305" s="11">
        <f>(COUNTIFS(Sta!$A:$A,$A305,Sta!$F:$F,"&gt;3.5") + COUNTIFS(Sta!$B:$B,$A305,Sta!$F:$F,"&gt;3.5"))/$D305</f>
        <v>0</v>
      </c>
      <c r="O305" s="8">
        <f>COUNTIFS(Sta!$A:$A,$A305,Sta!$F:$F,"&gt;3.5")/$B305</f>
        <v>0</v>
      </c>
      <c r="P305" s="8">
        <f>COUNTIFS(Sta!$B:$B,$A305,Sta!$F:$F,"&gt;3.5")/$C305</f>
        <v>0</v>
      </c>
      <c r="Q305" s="11">
        <f>(COUNTIFS(Sta!$A:$A,$A305,Sta!$D:$D,"&gt;0.5")  + COUNTIFS(Sta!$B:$B,$A305,Sta!$E:$E,"&gt;0.5"))/$D305</f>
        <v>0.5</v>
      </c>
      <c r="R305" s="8">
        <f>COUNTIFS(Sta!$A:$A,$A305,Sta!$D:$D,"&gt;0.5")/$B305</f>
        <v>1</v>
      </c>
      <c r="S305" s="8">
        <f>COUNTIFS(Sta!$B:$B,$A305,Sta!$E:$E,"&gt;0.5")/$C305</f>
        <v>0</v>
      </c>
      <c r="T305" s="11">
        <f>(COUNTIFS(Sta!$A:$A,$A305,Sta!$D:$D,"&gt;1.5")  + COUNTIFS(Sta!$B:$B,$A305,Sta!$E:$E,"&gt;1.5"))/$D305</f>
        <v>0</v>
      </c>
      <c r="U305" s="8">
        <f>COUNTIFS(Sta!$A:$A,$A305,Sta!$D:$D,"&gt;1.5")/$B305</f>
        <v>0</v>
      </c>
      <c r="V305" s="8">
        <f>COUNTIFS(Sta!$B:$B,$A305,Sta!$E:$E,"&gt;1.5")/$C305</f>
        <v>0</v>
      </c>
      <c r="W305" s="11">
        <f>(COUNTIFS(Sta!$A:$A,$A305,Sta!$E:E,"&gt;0.5") +COUNTIFS(Sta!$B:$B,$A305,Sta!$D:$D,"&gt;0.5"))/$D305</f>
        <v>0.5</v>
      </c>
      <c r="X305" s="8">
        <f>COUNTIFS(Sta!$A:$A,$A305,Sta!$E:$E,"&gt;0.5")/$B305</f>
        <v>0</v>
      </c>
      <c r="Y305" s="8">
        <f>COUNTIFS(Sta!$B:$B,$A305,Sta!$D:$D,"&gt;0.5")/$C305</f>
        <v>1</v>
      </c>
      <c r="Z305" s="11">
        <f>(COUNTIFS(Sta!$A:$A,$A305,Sta!$E:$E,"&gt;1.5")  + COUNTIFS(Sta!$B:$B,$A305,Sta!$D:$D,"&gt;1.5"))/$D305</f>
        <v>0.5</v>
      </c>
      <c r="AA305" s="8">
        <f>COUNTIFS(Sta!$A:$A,$A305,Sta!$E:$E,"&gt;1.5")/$B305</f>
        <v>0</v>
      </c>
      <c r="AB305" s="8">
        <f>COUNTIFS(Sta!$B:$B,$A305,Sta!$D:$D,"&gt;1.5")/$C305</f>
        <v>1</v>
      </c>
      <c r="AC305" s="11">
        <f>(COUNTIFS(Sta!$A:A,$A305,Sta!$G:$G,"y") + COUNTIFS(Sta!$B:B,$A305,Sta!$G:$G,"y"))/$D305</f>
        <v>0</v>
      </c>
      <c r="AD305" s="8">
        <f>COUNTIFS(Sta!$A:A,$A305,Sta!$G:$G,"y")/$B305</f>
        <v>0</v>
      </c>
      <c r="AE305" s="16">
        <f>COUNTIFS(Sta!$B:B,$A305,Sta!$G:$G,"y")/$C305</f>
        <v>0</v>
      </c>
    </row>
    <row r="306" spans="1:31" x14ac:dyDescent="0.3">
      <c r="A306" t="s">
        <v>279</v>
      </c>
      <c r="B306" s="9">
        <f>COUNTIF(Sta!A:A,A306)</f>
        <v>0</v>
      </c>
      <c r="C306" s="4">
        <f>COUNTIF(Sta!B:B,A306)</f>
        <v>0</v>
      </c>
      <c r="D306" s="4">
        <f t="shared" si="9"/>
        <v>0</v>
      </c>
      <c r="E306" s="11" t="e">
        <f>(COUNTIFS(Sta!$A:$A,$A306,Sta!$F:$F,"&gt;0.5") + COUNTIFS(Sta!$B:$B,$A306,Sta!$F:$F,"&gt;0.5"))/$D306</f>
        <v>#DIV/0!</v>
      </c>
      <c r="F306" s="8" t="e">
        <f>COUNTIFS(Sta!$A:$A,$A306,Sta!$F:$F,"&gt;0.5")/$B306</f>
        <v>#DIV/0!</v>
      </c>
      <c r="G306" s="8" t="e">
        <f>COUNTIFS(Sta!$B:$B,$A306,Sta!$F:$F,"&gt;0.5")/$C306</f>
        <v>#DIV/0!</v>
      </c>
      <c r="H306" s="11" t="e">
        <f>(COUNTIFS(Sta!$A:$A,$A306,Sta!$F:$F,"&gt;1.5") + COUNTIFS(Sta!$B:$B,$A306,Sta!$F:$F,"&gt;1.5"))/$D306</f>
        <v>#DIV/0!</v>
      </c>
      <c r="I306" s="8" t="e">
        <f>COUNTIFS(Sta!$A:$A,$A306,Sta!$F:$F,"&gt;1.5")/$B306</f>
        <v>#DIV/0!</v>
      </c>
      <c r="J306" s="8" t="e">
        <f>COUNTIFS(Sta!$B:$B,$A306,Sta!$F:$F,"&gt;1.5")/$C306</f>
        <v>#DIV/0!</v>
      </c>
      <c r="K306" s="11" t="e">
        <f>(COUNTIFS(Sta!$A:$A,$A306,Sta!$F:$F,"&gt;2.5") + COUNTIFS(Sta!$B:$B,$A306,Sta!$F:$F,"&gt;2.5"))/$D306</f>
        <v>#DIV/0!</v>
      </c>
      <c r="L306" s="8" t="e">
        <f>COUNTIFS(Sta!$A:$A,$A306,Sta!$F:$F,"&gt;2.5")/$B306</f>
        <v>#DIV/0!</v>
      </c>
      <c r="M306" s="8" t="e">
        <f>COUNTIFS(Sta!$B:$B,$A306,Sta!$F:$F,"&gt;2.5")/$C306</f>
        <v>#DIV/0!</v>
      </c>
      <c r="N306" s="11" t="e">
        <f>(COUNTIFS(Sta!$A:$A,$A306,Sta!$F:$F,"&gt;3.5") + COUNTIFS(Sta!$B:$B,$A306,Sta!$F:$F,"&gt;3.5"))/$D306</f>
        <v>#DIV/0!</v>
      </c>
      <c r="O306" s="8" t="e">
        <f>COUNTIFS(Sta!$A:$A,$A306,Sta!$F:$F,"&gt;3.5")/$B306</f>
        <v>#DIV/0!</v>
      </c>
      <c r="P306" s="8" t="e">
        <f>COUNTIFS(Sta!$B:$B,$A306,Sta!$F:$F,"&gt;3.5")/$C306</f>
        <v>#DIV/0!</v>
      </c>
      <c r="Q306" s="11" t="e">
        <f>(COUNTIFS(Sta!$A:$A,$A306,Sta!$D:$D,"&gt;0.5")  + COUNTIFS(Sta!$B:$B,$A306,Sta!$E:$E,"&gt;0.5"))/$D306</f>
        <v>#DIV/0!</v>
      </c>
      <c r="R306" s="8" t="e">
        <f>COUNTIFS(Sta!$A:$A,$A306,Sta!$D:$D,"&gt;0.5")/$B306</f>
        <v>#DIV/0!</v>
      </c>
      <c r="S306" s="8" t="e">
        <f>COUNTIFS(Sta!$B:$B,$A306,Sta!$E:$E,"&gt;0.5")/$C306</f>
        <v>#DIV/0!</v>
      </c>
      <c r="T306" s="11" t="e">
        <f>(COUNTIFS(Sta!$A:$A,$A306,Sta!$D:$D,"&gt;1.5")  + COUNTIFS(Sta!$B:$B,$A306,Sta!$E:$E,"&gt;1.5"))/$D306</f>
        <v>#DIV/0!</v>
      </c>
      <c r="U306" s="8" t="e">
        <f>COUNTIFS(Sta!$A:$A,$A306,Sta!$D:$D,"&gt;1.5")/$B306</f>
        <v>#DIV/0!</v>
      </c>
      <c r="V306" s="8" t="e">
        <f>COUNTIFS(Sta!$B:$B,$A306,Sta!$E:$E,"&gt;1.5")/$C306</f>
        <v>#DIV/0!</v>
      </c>
      <c r="W306" s="11" t="e">
        <f>(COUNTIFS(Sta!$A:$A,$A306,Sta!$E:E,"&gt;0.5") +COUNTIFS(Sta!$B:$B,$A306,Sta!$D:$D,"&gt;0.5"))/$D306</f>
        <v>#DIV/0!</v>
      </c>
      <c r="X306" s="8" t="e">
        <f>COUNTIFS(Sta!$A:$A,$A306,Sta!$E:$E,"&gt;0.5")/$B306</f>
        <v>#DIV/0!</v>
      </c>
      <c r="Y306" s="8" t="e">
        <f>COUNTIFS(Sta!$B:$B,$A306,Sta!$D:$D,"&gt;0.5")/$C306</f>
        <v>#DIV/0!</v>
      </c>
      <c r="Z306" s="11" t="e">
        <f>(COUNTIFS(Sta!$A:$A,$A306,Sta!$E:$E,"&gt;1.5")  + COUNTIFS(Sta!$B:$B,$A306,Sta!$D:$D,"&gt;1.5"))/$D306</f>
        <v>#DIV/0!</v>
      </c>
      <c r="AA306" s="8" t="e">
        <f>COUNTIFS(Sta!$A:$A,$A306,Sta!$E:$E,"&gt;1.5")/$B306</f>
        <v>#DIV/0!</v>
      </c>
      <c r="AB306" s="8" t="e">
        <f>COUNTIFS(Sta!$B:$B,$A306,Sta!$D:$D,"&gt;1.5")/$C306</f>
        <v>#DIV/0!</v>
      </c>
      <c r="AC306" s="11" t="e">
        <f>(COUNTIFS(Sta!$A:A,$A306,Sta!$G:$G,"y") + COUNTIFS(Sta!$B:B,$A306,Sta!$G:$G,"y"))/$D306</f>
        <v>#DIV/0!</v>
      </c>
      <c r="AD306" s="8" t="e">
        <f>COUNTIFS(Sta!$A:A,$A306,Sta!$G:$G,"y")/$B306</f>
        <v>#DIV/0!</v>
      </c>
      <c r="AE306" s="16" t="e">
        <f>COUNTIFS(Sta!$B:B,$A306,Sta!$G:$G,"y")/$C306</f>
        <v>#DIV/0!</v>
      </c>
    </row>
    <row r="307" spans="1:31" x14ac:dyDescent="0.3">
      <c r="A307" t="s">
        <v>543</v>
      </c>
      <c r="B307" s="9">
        <f>COUNTIF(Sta!A:A,A307)</f>
        <v>8</v>
      </c>
      <c r="C307" s="4">
        <f>COUNTIF(Sta!B:B,A307)</f>
        <v>8</v>
      </c>
      <c r="D307" s="4">
        <f t="shared" si="9"/>
        <v>16</v>
      </c>
      <c r="E307" s="11">
        <f>(COUNTIFS(Sta!$A:$A,$A307,Sta!$F:$F,"&gt;0.5") + COUNTIFS(Sta!$B:$B,$A307,Sta!$F:$F,"&gt;0.5"))/$D307</f>
        <v>1</v>
      </c>
      <c r="F307" s="8">
        <f>COUNTIFS(Sta!$A:$A,$A307,Sta!$F:$F,"&gt;0.5")/$B307</f>
        <v>1</v>
      </c>
      <c r="G307" s="8">
        <f>COUNTIFS(Sta!$B:$B,$A307,Sta!$F:$F,"&gt;0.5")/$C307</f>
        <v>1</v>
      </c>
      <c r="H307" s="11">
        <f>(COUNTIFS(Sta!$A:$A,$A307,Sta!$F:$F,"&gt;1.5") + COUNTIFS(Sta!$B:$B,$A307,Sta!$F:$F,"&gt;1.5"))/$D307</f>
        <v>0.8125</v>
      </c>
      <c r="I307" s="8">
        <f>COUNTIFS(Sta!$A:$A,$A307,Sta!$F:$F,"&gt;1.5")/$B307</f>
        <v>0.875</v>
      </c>
      <c r="J307" s="8">
        <f>COUNTIFS(Sta!$B:$B,$A307,Sta!$F:$F,"&gt;1.5")/$C307</f>
        <v>0.75</v>
      </c>
      <c r="K307" s="11">
        <f>(COUNTIFS(Sta!$A:$A,$A307,Sta!$F:$F,"&gt;2.5") + COUNTIFS(Sta!$B:$B,$A307,Sta!$F:$F,"&gt;2.5"))/$D307</f>
        <v>0.5625</v>
      </c>
      <c r="L307" s="8">
        <f>COUNTIFS(Sta!$A:$A,$A307,Sta!$F:$F,"&gt;2.5")/$B307</f>
        <v>0.5</v>
      </c>
      <c r="M307" s="8">
        <f>COUNTIFS(Sta!$B:$B,$A307,Sta!$F:$F,"&gt;2.5")/$C307</f>
        <v>0.625</v>
      </c>
      <c r="N307" s="11">
        <f>(COUNTIFS(Sta!$A:$A,$A307,Sta!$F:$F,"&gt;3.5") + COUNTIFS(Sta!$B:$B,$A307,Sta!$F:$F,"&gt;3.5"))/$D307</f>
        <v>0.25</v>
      </c>
      <c r="O307" s="8">
        <f>COUNTIFS(Sta!$A:$A,$A307,Sta!$F:$F,"&gt;3.5")/$B307</f>
        <v>0.125</v>
      </c>
      <c r="P307" s="8">
        <f>COUNTIFS(Sta!$B:$B,$A307,Sta!$F:$F,"&gt;3.5")/$C307</f>
        <v>0.375</v>
      </c>
      <c r="Q307" s="11">
        <f>(COUNTIFS(Sta!$A:$A,$A307,Sta!$D:$D,"&gt;0.5")  + COUNTIFS(Sta!$B:$B,$A307,Sta!$E:$E,"&gt;0.5"))/$D307</f>
        <v>0.625</v>
      </c>
      <c r="R307" s="8">
        <f>COUNTIFS(Sta!$A:$A,$A307,Sta!$D:$D,"&gt;0.5")/$B307</f>
        <v>0.625</v>
      </c>
      <c r="S307" s="8">
        <f>COUNTIFS(Sta!$B:$B,$A307,Sta!$E:$E,"&gt;0.5")/$C307</f>
        <v>0.625</v>
      </c>
      <c r="T307" s="11">
        <f>(COUNTIFS(Sta!$A:$A,$A307,Sta!$D:$D,"&gt;1.5")  + COUNTIFS(Sta!$B:$B,$A307,Sta!$E:$E,"&gt;1.5"))/$D307</f>
        <v>0.375</v>
      </c>
      <c r="U307" s="8">
        <f>COUNTIFS(Sta!$A:$A,$A307,Sta!$D:$D,"&gt;1.5")/$B307</f>
        <v>0.375</v>
      </c>
      <c r="V307" s="8">
        <f>COUNTIFS(Sta!$B:$B,$A307,Sta!$E:$E,"&gt;1.5")/$C307</f>
        <v>0.375</v>
      </c>
      <c r="W307" s="11">
        <f>(COUNTIFS(Sta!$A:$A,$A307,Sta!$E:E,"&gt;0.5") +COUNTIFS(Sta!$B:$B,$A307,Sta!$D:$D,"&gt;0.5"))/$D307</f>
        <v>0.8125</v>
      </c>
      <c r="X307" s="8">
        <f>COUNTIFS(Sta!$A:$A,$A307,Sta!$E:$E,"&gt;0.5")/$B307</f>
        <v>0.75</v>
      </c>
      <c r="Y307" s="8">
        <f>COUNTIFS(Sta!$B:$B,$A307,Sta!$D:$D,"&gt;0.5")/$C307</f>
        <v>0.875</v>
      </c>
      <c r="Z307" s="11">
        <f>(COUNTIFS(Sta!$A:$A,$A307,Sta!$E:$E,"&gt;1.5")  + COUNTIFS(Sta!$B:$B,$A307,Sta!$D:$D,"&gt;1.5"))/$D307</f>
        <v>0.4375</v>
      </c>
      <c r="AA307" s="8">
        <f>COUNTIFS(Sta!$A:$A,$A307,Sta!$E:$E,"&gt;1.5")/$B307</f>
        <v>0.375</v>
      </c>
      <c r="AB307" s="8">
        <f>COUNTIFS(Sta!$B:$B,$A307,Sta!$D:$D,"&gt;1.5")/$C307</f>
        <v>0.5</v>
      </c>
      <c r="AC307" s="11">
        <f>(COUNTIFS(Sta!$A:A,$A307,Sta!$G:$G,"y") + COUNTIFS(Sta!$B:B,$A307,Sta!$G:$G,"y"))/$D307</f>
        <v>0.4375</v>
      </c>
      <c r="AD307" s="8">
        <f>COUNTIFS(Sta!$A:A,$A307,Sta!$G:$G,"y")/$B307</f>
        <v>0.375</v>
      </c>
      <c r="AE307" s="16">
        <f>COUNTIFS(Sta!$B:B,$A307,Sta!$G:$G,"y")/$C307</f>
        <v>0.5</v>
      </c>
    </row>
    <row r="308" spans="1:31" x14ac:dyDescent="0.3">
      <c r="A308" t="s">
        <v>218</v>
      </c>
      <c r="B308" s="9">
        <f>COUNTIF(Sta!A:A,A308)</f>
        <v>1</v>
      </c>
      <c r="C308" s="4">
        <f>COUNTIF(Sta!B:B,A308)</f>
        <v>1</v>
      </c>
      <c r="D308" s="4">
        <f t="shared" si="9"/>
        <v>2</v>
      </c>
      <c r="E308" s="11">
        <f>(COUNTIFS(Sta!$A:$A,$A308,Sta!$F:$F,"&gt;0.5") + COUNTIFS(Sta!$B:$B,$A308,Sta!$F:$F,"&gt;0.5"))/$D308</f>
        <v>1</v>
      </c>
      <c r="F308" s="8">
        <f>COUNTIFS(Sta!$A:$A,$A308,Sta!$F:$F,"&gt;0.5")/$B308</f>
        <v>1</v>
      </c>
      <c r="G308" s="8">
        <f>COUNTIFS(Sta!$B:$B,$A308,Sta!$F:$F,"&gt;0.5")/$C308</f>
        <v>1</v>
      </c>
      <c r="H308" s="11">
        <f>(COUNTIFS(Sta!$A:$A,$A308,Sta!$F:$F,"&gt;1.5") + COUNTIFS(Sta!$B:$B,$A308,Sta!$F:$F,"&gt;1.5"))/$D308</f>
        <v>1</v>
      </c>
      <c r="I308" s="8">
        <f>COUNTIFS(Sta!$A:$A,$A308,Sta!$F:$F,"&gt;1.5")/$B308</f>
        <v>1</v>
      </c>
      <c r="J308" s="8">
        <f>COUNTIFS(Sta!$B:$B,$A308,Sta!$F:$F,"&gt;1.5")/$C308</f>
        <v>1</v>
      </c>
      <c r="K308" s="11">
        <f>(COUNTIFS(Sta!$A:$A,$A308,Sta!$F:$F,"&gt;2.5") + COUNTIFS(Sta!$B:$B,$A308,Sta!$F:$F,"&gt;2.5"))/$D308</f>
        <v>0</v>
      </c>
      <c r="L308" s="8">
        <f>COUNTIFS(Sta!$A:$A,$A308,Sta!$F:$F,"&gt;2.5")/$B308</f>
        <v>0</v>
      </c>
      <c r="M308" s="8">
        <f>COUNTIFS(Sta!$B:$B,$A308,Sta!$F:$F,"&gt;2.5")/$C308</f>
        <v>0</v>
      </c>
      <c r="N308" s="11">
        <f>(COUNTIFS(Sta!$A:$A,$A308,Sta!$F:$F,"&gt;3.5") + COUNTIFS(Sta!$B:$B,$A308,Sta!$F:$F,"&gt;3.5"))/$D308</f>
        <v>0</v>
      </c>
      <c r="O308" s="8">
        <f>COUNTIFS(Sta!$A:$A,$A308,Sta!$F:$F,"&gt;3.5")/$B308</f>
        <v>0</v>
      </c>
      <c r="P308" s="8">
        <f>COUNTIFS(Sta!$B:$B,$A308,Sta!$F:$F,"&gt;3.5")/$C308</f>
        <v>0</v>
      </c>
      <c r="Q308" s="11">
        <f>(COUNTIFS(Sta!$A:$A,$A308,Sta!$D:$D,"&gt;0.5")  + COUNTIFS(Sta!$B:$B,$A308,Sta!$E:$E,"&gt;0.5"))/$D308</f>
        <v>1</v>
      </c>
      <c r="R308" s="8">
        <f>COUNTIFS(Sta!$A:$A,$A308,Sta!$D:$D,"&gt;0.5")/$B308</f>
        <v>1</v>
      </c>
      <c r="S308" s="8">
        <f>COUNTIFS(Sta!$B:$B,$A308,Sta!$E:$E,"&gt;0.5")/$C308</f>
        <v>1</v>
      </c>
      <c r="T308" s="11">
        <f>(COUNTIFS(Sta!$A:$A,$A308,Sta!$D:$D,"&gt;1.5")  + COUNTIFS(Sta!$B:$B,$A308,Sta!$E:$E,"&gt;1.5"))/$D308</f>
        <v>1</v>
      </c>
      <c r="U308" s="8">
        <f>COUNTIFS(Sta!$A:$A,$A308,Sta!$D:$D,"&gt;1.5")/$B308</f>
        <v>1</v>
      </c>
      <c r="V308" s="8">
        <f>COUNTIFS(Sta!$B:$B,$A308,Sta!$E:$E,"&gt;1.5")/$C308</f>
        <v>1</v>
      </c>
      <c r="W308" s="11">
        <f>(COUNTIFS(Sta!$A:$A,$A308,Sta!$E:E,"&gt;0.5") +COUNTIFS(Sta!$B:$B,$A308,Sta!$D:$D,"&gt;0.5"))/$D308</f>
        <v>0</v>
      </c>
      <c r="X308" s="8">
        <f>COUNTIFS(Sta!$A:$A,$A308,Sta!$E:$E,"&gt;0.5")/$B308</f>
        <v>0</v>
      </c>
      <c r="Y308" s="8">
        <f>COUNTIFS(Sta!$B:$B,$A308,Sta!$D:$D,"&gt;0.5")/$C308</f>
        <v>0</v>
      </c>
      <c r="Z308" s="11">
        <f>(COUNTIFS(Sta!$A:$A,$A308,Sta!$E:$E,"&gt;1.5")  + COUNTIFS(Sta!$B:$B,$A308,Sta!$D:$D,"&gt;1.5"))/$D308</f>
        <v>0</v>
      </c>
      <c r="AA308" s="8">
        <f>COUNTIFS(Sta!$A:$A,$A308,Sta!$E:$E,"&gt;1.5")/$B308</f>
        <v>0</v>
      </c>
      <c r="AB308" s="8">
        <f>COUNTIFS(Sta!$B:$B,$A308,Sta!$D:$D,"&gt;1.5")/$C308</f>
        <v>0</v>
      </c>
      <c r="AC308" s="11">
        <f>(COUNTIFS(Sta!$A:A,$A308,Sta!$G:$G,"y") + COUNTIFS(Sta!$B:B,$A308,Sta!$G:$G,"y"))/$D308</f>
        <v>0</v>
      </c>
      <c r="AD308" s="8">
        <f>COUNTIFS(Sta!$A:A,$A308,Sta!$G:$G,"y")/$B308</f>
        <v>0</v>
      </c>
      <c r="AE308" s="16">
        <f>COUNTIFS(Sta!$B:B,$A308,Sta!$G:$G,"y")/$C308</f>
        <v>0</v>
      </c>
    </row>
    <row r="309" spans="1:31" x14ac:dyDescent="0.3">
      <c r="A309" t="s">
        <v>11</v>
      </c>
      <c r="B309" s="9">
        <f>COUNTIF(Sta!A:A,A309)</f>
        <v>1</v>
      </c>
      <c r="C309" s="4">
        <f>COUNTIF(Sta!B:B,A309)</f>
        <v>0</v>
      </c>
      <c r="D309" s="4">
        <f t="shared" si="9"/>
        <v>1</v>
      </c>
      <c r="E309" s="11">
        <f>(COUNTIFS(Sta!$A:$A,$A309,Sta!$F:$F,"&gt;0.5") + COUNTIFS(Sta!$B:$B,$A309,Sta!$F:$F,"&gt;0.5"))/$D309</f>
        <v>1</v>
      </c>
      <c r="F309" s="8">
        <f>COUNTIFS(Sta!$A:$A,$A309,Sta!$F:$F,"&gt;0.5")/$B309</f>
        <v>1</v>
      </c>
      <c r="G309" s="8" t="e">
        <f>COUNTIFS(Sta!$B:$B,$A309,Sta!$F:$F,"&gt;0.5")/$C309</f>
        <v>#DIV/0!</v>
      </c>
      <c r="H309" s="11">
        <f>(COUNTIFS(Sta!$A:$A,$A309,Sta!$F:$F,"&gt;1.5") + COUNTIFS(Sta!$B:$B,$A309,Sta!$F:$F,"&gt;1.5"))/$D309</f>
        <v>1</v>
      </c>
      <c r="I309" s="8">
        <f>COUNTIFS(Sta!$A:$A,$A309,Sta!$F:$F,"&gt;1.5")/$B309</f>
        <v>1</v>
      </c>
      <c r="J309" s="8" t="e">
        <f>COUNTIFS(Sta!$B:$B,$A309,Sta!$F:$F,"&gt;1.5")/$C309</f>
        <v>#DIV/0!</v>
      </c>
      <c r="K309" s="11">
        <f>(COUNTIFS(Sta!$A:$A,$A309,Sta!$F:$F,"&gt;2.5") + COUNTIFS(Sta!$B:$B,$A309,Sta!$F:$F,"&gt;2.5"))/$D309</f>
        <v>1</v>
      </c>
      <c r="L309" s="8">
        <f>COUNTIFS(Sta!$A:$A,$A309,Sta!$F:$F,"&gt;2.5")/$B309</f>
        <v>1</v>
      </c>
      <c r="M309" s="8" t="e">
        <f>COUNTIFS(Sta!$B:$B,$A309,Sta!$F:$F,"&gt;2.5")/$C309</f>
        <v>#DIV/0!</v>
      </c>
      <c r="N309" s="11">
        <f>(COUNTIFS(Sta!$A:$A,$A309,Sta!$F:$F,"&gt;3.5") + COUNTIFS(Sta!$B:$B,$A309,Sta!$F:$F,"&gt;3.5"))/$D309</f>
        <v>1</v>
      </c>
      <c r="O309" s="8">
        <f>COUNTIFS(Sta!$A:$A,$A309,Sta!$F:$F,"&gt;3.5")/$B309</f>
        <v>1</v>
      </c>
      <c r="P309" s="8" t="e">
        <f>COUNTIFS(Sta!$B:$B,$A309,Sta!$F:$F,"&gt;3.5")/$C309</f>
        <v>#DIV/0!</v>
      </c>
      <c r="Q309" s="11">
        <f>(COUNTIFS(Sta!$A:$A,$A309,Sta!$D:$D,"&gt;0.5")  + COUNTIFS(Sta!$B:$B,$A309,Sta!$E:$E,"&gt;0.5"))/$D309</f>
        <v>1</v>
      </c>
      <c r="R309" s="8">
        <f>COUNTIFS(Sta!$A:$A,$A309,Sta!$D:$D,"&gt;0.5")/$B309</f>
        <v>1</v>
      </c>
      <c r="S309" s="8" t="e">
        <f>COUNTIFS(Sta!$B:$B,$A309,Sta!$E:$E,"&gt;0.5")/$C309</f>
        <v>#DIV/0!</v>
      </c>
      <c r="T309" s="11">
        <f>(COUNTIFS(Sta!$A:$A,$A309,Sta!$D:$D,"&gt;1.5")  + COUNTIFS(Sta!$B:$B,$A309,Sta!$E:$E,"&gt;1.5"))/$D309</f>
        <v>1</v>
      </c>
      <c r="U309" s="8">
        <f>COUNTIFS(Sta!$A:$A,$A309,Sta!$D:$D,"&gt;1.5")/$B309</f>
        <v>1</v>
      </c>
      <c r="V309" s="8" t="e">
        <f>COUNTIFS(Sta!$B:$B,$A309,Sta!$E:$E,"&gt;1.5")/$C309</f>
        <v>#DIV/0!</v>
      </c>
      <c r="W309" s="11">
        <f>(COUNTIFS(Sta!$A:$A,$A309,Sta!$E:E,"&gt;0.5") +COUNTIFS(Sta!$B:$B,$A309,Sta!$D:$D,"&gt;0.5"))/$D309</f>
        <v>1</v>
      </c>
      <c r="X309" s="8">
        <f>COUNTIFS(Sta!$A:$A,$A309,Sta!$E:$E,"&gt;0.5")/$B309</f>
        <v>1</v>
      </c>
      <c r="Y309" s="8" t="e">
        <f>COUNTIFS(Sta!$B:$B,$A309,Sta!$D:$D,"&gt;0.5")/$C309</f>
        <v>#DIV/0!</v>
      </c>
      <c r="Z309" s="11">
        <f>(COUNTIFS(Sta!$A:$A,$A309,Sta!$E:$E,"&gt;1.5")  + COUNTIFS(Sta!$B:$B,$A309,Sta!$D:$D,"&gt;1.5"))/$D309</f>
        <v>0</v>
      </c>
      <c r="AA309" s="8">
        <f>COUNTIFS(Sta!$A:$A,$A309,Sta!$E:$E,"&gt;1.5")/$B309</f>
        <v>0</v>
      </c>
      <c r="AB309" s="8" t="e">
        <f>COUNTIFS(Sta!$B:$B,$A309,Sta!$D:$D,"&gt;1.5")/$C309</f>
        <v>#DIV/0!</v>
      </c>
      <c r="AC309" s="11">
        <f>(COUNTIFS(Sta!$A:A,$A309,Sta!$G:$G,"y") + COUNTIFS(Sta!$B:B,$A309,Sta!$G:$G,"y"))/$D309</f>
        <v>1</v>
      </c>
      <c r="AD309" s="8">
        <f>COUNTIFS(Sta!$A:A,$A309,Sta!$G:$G,"y")/$B309</f>
        <v>1</v>
      </c>
      <c r="AE309" s="16" t="e">
        <f>COUNTIFS(Sta!$B:B,$A309,Sta!$G:$G,"y")/$C309</f>
        <v>#DIV/0!</v>
      </c>
    </row>
    <row r="310" spans="1:31" x14ac:dyDescent="0.3">
      <c r="A310" t="s">
        <v>415</v>
      </c>
      <c r="B310" s="9">
        <f>COUNTIF(Sta!A:A,A310)</f>
        <v>1</v>
      </c>
      <c r="C310" s="4">
        <f>COUNTIF(Sta!B:B,A310)</f>
        <v>1</v>
      </c>
      <c r="D310" s="4">
        <f t="shared" si="9"/>
        <v>2</v>
      </c>
      <c r="E310" s="11">
        <f>(COUNTIFS(Sta!$A:$A,$A310,Sta!$F:$F,"&gt;0.5") + COUNTIFS(Sta!$B:$B,$A310,Sta!$F:$F,"&gt;0.5"))/$D310</f>
        <v>0.5</v>
      </c>
      <c r="F310" s="8">
        <f>COUNTIFS(Sta!$A:$A,$A310,Sta!$F:$F,"&gt;0.5")/$B310</f>
        <v>0</v>
      </c>
      <c r="G310" s="8">
        <f>COUNTIFS(Sta!$B:$B,$A310,Sta!$F:$F,"&gt;0.5")/$C310</f>
        <v>1</v>
      </c>
      <c r="H310" s="11">
        <f>(COUNTIFS(Sta!$A:$A,$A310,Sta!$F:$F,"&gt;1.5") + COUNTIFS(Sta!$B:$B,$A310,Sta!$F:$F,"&gt;1.5"))/$D310</f>
        <v>0.5</v>
      </c>
      <c r="I310" s="8">
        <f>COUNTIFS(Sta!$A:$A,$A310,Sta!$F:$F,"&gt;1.5")/$B310</f>
        <v>0</v>
      </c>
      <c r="J310" s="8">
        <f>COUNTIFS(Sta!$B:$B,$A310,Sta!$F:$F,"&gt;1.5")/$C310</f>
        <v>1</v>
      </c>
      <c r="K310" s="11">
        <f>(COUNTIFS(Sta!$A:$A,$A310,Sta!$F:$F,"&gt;2.5") + COUNTIFS(Sta!$B:$B,$A310,Sta!$F:$F,"&gt;2.5"))/$D310</f>
        <v>0.5</v>
      </c>
      <c r="L310" s="8">
        <f>COUNTIFS(Sta!$A:$A,$A310,Sta!$F:$F,"&gt;2.5")/$B310</f>
        <v>0</v>
      </c>
      <c r="M310" s="8">
        <f>COUNTIFS(Sta!$B:$B,$A310,Sta!$F:$F,"&gt;2.5")/$C310</f>
        <v>1</v>
      </c>
      <c r="N310" s="11">
        <f>(COUNTIFS(Sta!$A:$A,$A310,Sta!$F:$F,"&gt;3.5") + COUNTIFS(Sta!$B:$B,$A310,Sta!$F:$F,"&gt;3.5"))/$D310</f>
        <v>0.5</v>
      </c>
      <c r="O310" s="8">
        <f>COUNTIFS(Sta!$A:$A,$A310,Sta!$F:$F,"&gt;3.5")/$B310</f>
        <v>0</v>
      </c>
      <c r="P310" s="8">
        <f>COUNTIFS(Sta!$B:$B,$A310,Sta!$F:$F,"&gt;3.5")/$C310</f>
        <v>1</v>
      </c>
      <c r="Q310" s="11">
        <f>(COUNTIFS(Sta!$A:$A,$A310,Sta!$D:$D,"&gt;0.5")  + COUNTIFS(Sta!$B:$B,$A310,Sta!$E:$E,"&gt;0.5"))/$D310</f>
        <v>0.5</v>
      </c>
      <c r="R310" s="8">
        <f>COUNTIFS(Sta!$A:$A,$A310,Sta!$D:$D,"&gt;0.5")/$B310</f>
        <v>0</v>
      </c>
      <c r="S310" s="8">
        <f>COUNTIFS(Sta!$B:$B,$A310,Sta!$E:$E,"&gt;0.5")/$C310</f>
        <v>1</v>
      </c>
      <c r="T310" s="11">
        <f>(COUNTIFS(Sta!$A:$A,$A310,Sta!$D:$D,"&gt;1.5")  + COUNTIFS(Sta!$B:$B,$A310,Sta!$E:$E,"&gt;1.5"))/$D310</f>
        <v>0.5</v>
      </c>
      <c r="U310" s="8">
        <f>COUNTIFS(Sta!$A:$A,$A310,Sta!$D:$D,"&gt;1.5")/$B310</f>
        <v>0</v>
      </c>
      <c r="V310" s="8">
        <f>COUNTIFS(Sta!$B:$B,$A310,Sta!$E:$E,"&gt;1.5")/$C310</f>
        <v>1</v>
      </c>
      <c r="W310" s="11">
        <f>(COUNTIFS(Sta!$A:$A,$A310,Sta!$E:E,"&gt;0.5") +COUNTIFS(Sta!$B:$B,$A310,Sta!$D:$D,"&gt;0.5"))/$D310</f>
        <v>0.5</v>
      </c>
      <c r="X310" s="8">
        <f>COUNTIFS(Sta!$A:$A,$A310,Sta!$E:$E,"&gt;0.5")/$B310</f>
        <v>0</v>
      </c>
      <c r="Y310" s="8">
        <f>COUNTIFS(Sta!$B:$B,$A310,Sta!$D:$D,"&gt;0.5")/$C310</f>
        <v>1</v>
      </c>
      <c r="Z310" s="11">
        <f>(COUNTIFS(Sta!$A:$A,$A310,Sta!$E:$E,"&gt;1.5")  + COUNTIFS(Sta!$B:$B,$A310,Sta!$D:$D,"&gt;1.5"))/$D310</f>
        <v>0.5</v>
      </c>
      <c r="AA310" s="8">
        <f>COUNTIFS(Sta!$A:$A,$A310,Sta!$E:$E,"&gt;1.5")/$B310</f>
        <v>0</v>
      </c>
      <c r="AB310" s="8">
        <f>COUNTIFS(Sta!$B:$B,$A310,Sta!$D:$D,"&gt;1.5")/$C310</f>
        <v>1</v>
      </c>
      <c r="AC310" s="11">
        <f>(COUNTIFS(Sta!$A:A,$A310,Sta!$G:$G,"y") + COUNTIFS(Sta!$B:B,$A310,Sta!$G:$G,"y"))/$D310</f>
        <v>0.5</v>
      </c>
      <c r="AD310" s="8">
        <f>COUNTIFS(Sta!$A:A,$A310,Sta!$G:$G,"y")/$B310</f>
        <v>0</v>
      </c>
      <c r="AE310" s="16">
        <f>COUNTIFS(Sta!$B:B,$A310,Sta!$G:$G,"y")/$C310</f>
        <v>1</v>
      </c>
    </row>
    <row r="311" spans="1:31" x14ac:dyDescent="0.3">
      <c r="A311" t="s">
        <v>691</v>
      </c>
      <c r="B311" s="9">
        <f>COUNTIF(Sta!A:A,A311)</f>
        <v>0</v>
      </c>
      <c r="C311" s="4">
        <f>COUNTIF(Sta!B:B,A311)</f>
        <v>0</v>
      </c>
      <c r="D311" s="4">
        <f t="shared" si="9"/>
        <v>0</v>
      </c>
      <c r="E311" s="11" t="e">
        <f>(COUNTIFS(Sta!$A:$A,$A311,Sta!$F:$F,"&gt;0.5") + COUNTIFS(Sta!$B:$B,$A311,Sta!$F:$F,"&gt;0.5"))/$D311</f>
        <v>#DIV/0!</v>
      </c>
      <c r="F311" s="8" t="e">
        <f>COUNTIFS(Sta!$A:$A,$A311,Sta!$F:$F,"&gt;0.5")/$B311</f>
        <v>#DIV/0!</v>
      </c>
      <c r="G311" s="8" t="e">
        <f>COUNTIFS(Sta!$B:$B,$A311,Sta!$F:$F,"&gt;0.5")/$C311</f>
        <v>#DIV/0!</v>
      </c>
      <c r="H311" s="11" t="e">
        <f>(COUNTIFS(Sta!$A:$A,$A311,Sta!$F:$F,"&gt;1.5") + COUNTIFS(Sta!$B:$B,$A311,Sta!$F:$F,"&gt;1.5"))/$D311</f>
        <v>#DIV/0!</v>
      </c>
      <c r="I311" s="8" t="e">
        <f>COUNTIFS(Sta!$A:$A,$A311,Sta!$F:$F,"&gt;1.5")/$B311</f>
        <v>#DIV/0!</v>
      </c>
      <c r="J311" s="8" t="e">
        <f>COUNTIFS(Sta!$B:$B,$A311,Sta!$F:$F,"&gt;1.5")/$C311</f>
        <v>#DIV/0!</v>
      </c>
      <c r="K311" s="11" t="e">
        <f>(COUNTIFS(Sta!$A:$A,$A311,Sta!$F:$F,"&gt;2.5") + COUNTIFS(Sta!$B:$B,$A311,Sta!$F:$F,"&gt;2.5"))/$D311</f>
        <v>#DIV/0!</v>
      </c>
      <c r="L311" s="8" t="e">
        <f>COUNTIFS(Sta!$A:$A,$A311,Sta!$F:$F,"&gt;2.5")/$B311</f>
        <v>#DIV/0!</v>
      </c>
      <c r="M311" s="8" t="e">
        <f>COUNTIFS(Sta!$B:$B,$A311,Sta!$F:$F,"&gt;2.5")/$C311</f>
        <v>#DIV/0!</v>
      </c>
      <c r="N311" s="11" t="e">
        <f>(COUNTIFS(Sta!$A:$A,$A311,Sta!$F:$F,"&gt;3.5") + COUNTIFS(Sta!$B:$B,$A311,Sta!$F:$F,"&gt;3.5"))/$D311</f>
        <v>#DIV/0!</v>
      </c>
      <c r="O311" s="8" t="e">
        <f>COUNTIFS(Sta!$A:$A,$A311,Sta!$F:$F,"&gt;3.5")/$B311</f>
        <v>#DIV/0!</v>
      </c>
      <c r="P311" s="8" t="e">
        <f>COUNTIFS(Sta!$B:$B,$A311,Sta!$F:$F,"&gt;3.5")/$C311</f>
        <v>#DIV/0!</v>
      </c>
      <c r="Q311" s="11" t="e">
        <f>(COUNTIFS(Sta!$A:$A,$A311,Sta!$D:$D,"&gt;0.5")  + COUNTIFS(Sta!$B:$B,$A311,Sta!$E:$E,"&gt;0.5"))/$D311</f>
        <v>#DIV/0!</v>
      </c>
      <c r="R311" s="8" t="e">
        <f>COUNTIFS(Sta!$A:$A,$A311,Sta!$D:$D,"&gt;0.5")/$B311</f>
        <v>#DIV/0!</v>
      </c>
      <c r="S311" s="8" t="e">
        <f>COUNTIFS(Sta!$B:$B,$A311,Sta!$E:$E,"&gt;0.5")/$C311</f>
        <v>#DIV/0!</v>
      </c>
      <c r="T311" s="11" t="e">
        <f>(COUNTIFS(Sta!$A:$A,$A311,Sta!$D:$D,"&gt;1.5")  + COUNTIFS(Sta!$B:$B,$A311,Sta!$E:$E,"&gt;1.5"))/$D311</f>
        <v>#DIV/0!</v>
      </c>
      <c r="U311" s="8" t="e">
        <f>COUNTIFS(Sta!$A:$A,$A311,Sta!$D:$D,"&gt;1.5")/$B311</f>
        <v>#DIV/0!</v>
      </c>
      <c r="V311" s="8" t="e">
        <f>COUNTIFS(Sta!$B:$B,$A311,Sta!$E:$E,"&gt;1.5")/$C311</f>
        <v>#DIV/0!</v>
      </c>
      <c r="W311" s="11" t="e">
        <f>(COUNTIFS(Sta!$A:$A,$A311,Sta!$E:E,"&gt;0.5") +COUNTIFS(Sta!$B:$B,$A311,Sta!$D:$D,"&gt;0.5"))/$D311</f>
        <v>#DIV/0!</v>
      </c>
      <c r="X311" s="8" t="e">
        <f>COUNTIFS(Sta!$A:$A,$A311,Sta!$E:$E,"&gt;0.5")/$B311</f>
        <v>#DIV/0!</v>
      </c>
      <c r="Y311" s="8" t="e">
        <f>COUNTIFS(Sta!$B:$B,$A311,Sta!$D:$D,"&gt;0.5")/$C311</f>
        <v>#DIV/0!</v>
      </c>
      <c r="Z311" s="11" t="e">
        <f>(COUNTIFS(Sta!$A:$A,$A311,Sta!$E:$E,"&gt;1.5")  + COUNTIFS(Sta!$B:$B,$A311,Sta!$D:$D,"&gt;1.5"))/$D311</f>
        <v>#DIV/0!</v>
      </c>
      <c r="AA311" s="8" t="e">
        <f>COUNTIFS(Sta!$A:$A,$A311,Sta!$E:$E,"&gt;1.5")/$B311</f>
        <v>#DIV/0!</v>
      </c>
      <c r="AB311" s="8" t="e">
        <f>COUNTIFS(Sta!$B:$B,$A311,Sta!$D:$D,"&gt;1.5")/$C311</f>
        <v>#DIV/0!</v>
      </c>
      <c r="AC311" s="11" t="e">
        <f>(COUNTIFS(Sta!$A:A,$A311,Sta!$G:$G,"y") + COUNTIFS(Sta!$B:B,$A311,Sta!$G:$G,"y"))/$D311</f>
        <v>#DIV/0!</v>
      </c>
      <c r="AD311" s="8" t="e">
        <f>COUNTIFS(Sta!$A:A,$A311,Sta!$G:$G,"y")/$B311</f>
        <v>#DIV/0!</v>
      </c>
      <c r="AE311" s="16" t="e">
        <f>COUNTIFS(Sta!$B:B,$A311,Sta!$G:$G,"y")/$C311</f>
        <v>#DIV/0!</v>
      </c>
    </row>
    <row r="312" spans="1:31" x14ac:dyDescent="0.3">
      <c r="A312" t="s">
        <v>550</v>
      </c>
      <c r="B312" s="9">
        <f>COUNTIF(Sta!A:A,A312)</f>
        <v>2</v>
      </c>
      <c r="C312" s="4">
        <f>COUNTIF(Sta!B:B,A312)</f>
        <v>2</v>
      </c>
      <c r="D312" s="4">
        <f t="shared" si="9"/>
        <v>4</v>
      </c>
      <c r="E312" s="11">
        <f>(COUNTIFS(Sta!$A:$A,$A312,Sta!$F:$F,"&gt;0.5") + COUNTIFS(Sta!$B:$B,$A312,Sta!$F:$F,"&gt;0.5"))/$D312</f>
        <v>1</v>
      </c>
      <c r="F312" s="8">
        <f>COUNTIFS(Sta!$A:$A,$A312,Sta!$F:$F,"&gt;0.5")/$B312</f>
        <v>1</v>
      </c>
      <c r="G312" s="8">
        <f>COUNTIFS(Sta!$B:$B,$A312,Sta!$F:$F,"&gt;0.5")/$C312</f>
        <v>1</v>
      </c>
      <c r="H312" s="11">
        <f>(COUNTIFS(Sta!$A:$A,$A312,Sta!$F:$F,"&gt;1.5") + COUNTIFS(Sta!$B:$B,$A312,Sta!$F:$F,"&gt;1.5"))/$D312</f>
        <v>0.75</v>
      </c>
      <c r="I312" s="8">
        <f>COUNTIFS(Sta!$A:$A,$A312,Sta!$F:$F,"&gt;1.5")/$B312</f>
        <v>1</v>
      </c>
      <c r="J312" s="8">
        <f>COUNTIFS(Sta!$B:$B,$A312,Sta!$F:$F,"&gt;1.5")/$C312</f>
        <v>0.5</v>
      </c>
      <c r="K312" s="11">
        <f>(COUNTIFS(Sta!$A:$A,$A312,Sta!$F:$F,"&gt;2.5") + COUNTIFS(Sta!$B:$B,$A312,Sta!$F:$F,"&gt;2.5"))/$D312</f>
        <v>0.5</v>
      </c>
      <c r="L312" s="8">
        <f>COUNTIFS(Sta!$A:$A,$A312,Sta!$F:$F,"&gt;2.5")/$B312</f>
        <v>0.5</v>
      </c>
      <c r="M312" s="8">
        <f>COUNTIFS(Sta!$B:$B,$A312,Sta!$F:$F,"&gt;2.5")/$C312</f>
        <v>0.5</v>
      </c>
      <c r="N312" s="11">
        <f>(COUNTIFS(Sta!$A:$A,$A312,Sta!$F:$F,"&gt;3.5") + COUNTIFS(Sta!$B:$B,$A312,Sta!$F:$F,"&gt;3.5"))/$D312</f>
        <v>0</v>
      </c>
      <c r="O312" s="8">
        <f>COUNTIFS(Sta!$A:$A,$A312,Sta!$F:$F,"&gt;3.5")/$B312</f>
        <v>0</v>
      </c>
      <c r="P312" s="8">
        <f>COUNTIFS(Sta!$B:$B,$A312,Sta!$F:$F,"&gt;3.5")/$C312</f>
        <v>0</v>
      </c>
      <c r="Q312" s="11">
        <f>(COUNTIFS(Sta!$A:$A,$A312,Sta!$D:$D,"&gt;0.5")  + COUNTIFS(Sta!$B:$B,$A312,Sta!$E:$E,"&gt;0.5"))/$D312</f>
        <v>0.75</v>
      </c>
      <c r="R312" s="8">
        <f>COUNTIFS(Sta!$A:$A,$A312,Sta!$D:$D,"&gt;0.5")/$B312</f>
        <v>1</v>
      </c>
      <c r="S312" s="8">
        <f>COUNTIFS(Sta!$B:$B,$A312,Sta!$E:$E,"&gt;0.5")/$C312</f>
        <v>0.5</v>
      </c>
      <c r="T312" s="11">
        <f>(COUNTIFS(Sta!$A:$A,$A312,Sta!$D:$D,"&gt;1.5")  + COUNTIFS(Sta!$B:$B,$A312,Sta!$E:$E,"&gt;1.5"))/$D312</f>
        <v>0.5</v>
      </c>
      <c r="U312" s="8">
        <f>COUNTIFS(Sta!$A:$A,$A312,Sta!$D:$D,"&gt;1.5")/$B312</f>
        <v>0.5</v>
      </c>
      <c r="V312" s="8">
        <f>COUNTIFS(Sta!$B:$B,$A312,Sta!$E:$E,"&gt;1.5")/$C312</f>
        <v>0.5</v>
      </c>
      <c r="W312" s="11">
        <f>(COUNTIFS(Sta!$A:$A,$A312,Sta!$E:E,"&gt;0.5") +COUNTIFS(Sta!$B:$B,$A312,Sta!$D:$D,"&gt;0.5"))/$D312</f>
        <v>1</v>
      </c>
      <c r="X312" s="8">
        <f>COUNTIFS(Sta!$A:$A,$A312,Sta!$E:$E,"&gt;0.5")/$B312</f>
        <v>1</v>
      </c>
      <c r="Y312" s="8">
        <f>COUNTIFS(Sta!$B:$B,$A312,Sta!$D:$D,"&gt;0.5")/$C312</f>
        <v>1</v>
      </c>
      <c r="Z312" s="11">
        <f>(COUNTIFS(Sta!$A:$A,$A312,Sta!$E:$E,"&gt;1.5")  + COUNTIFS(Sta!$B:$B,$A312,Sta!$D:$D,"&gt;1.5"))/$D312</f>
        <v>0</v>
      </c>
      <c r="AA312" s="8">
        <f>COUNTIFS(Sta!$A:$A,$A312,Sta!$E:$E,"&gt;1.5")/$B312</f>
        <v>0</v>
      </c>
      <c r="AB312" s="8">
        <f>COUNTIFS(Sta!$B:$B,$A312,Sta!$D:$D,"&gt;1.5")/$C312</f>
        <v>0</v>
      </c>
      <c r="AC312" s="11">
        <f>(COUNTIFS(Sta!$A:A,$A312,Sta!$G:$G,"y") + COUNTIFS(Sta!$B:B,$A312,Sta!$G:$G,"y"))/$D312</f>
        <v>0.75</v>
      </c>
      <c r="AD312" s="8">
        <f>COUNTIFS(Sta!$A:A,$A312,Sta!$G:$G,"y")/$B312</f>
        <v>1</v>
      </c>
      <c r="AE312" s="16">
        <f>COUNTIFS(Sta!$B:B,$A312,Sta!$G:$G,"y")/$C312</f>
        <v>0.5</v>
      </c>
    </row>
    <row r="313" spans="1:31" x14ac:dyDescent="0.3">
      <c r="A313" t="s">
        <v>619</v>
      </c>
      <c r="B313" s="9">
        <f>COUNTIF(Sta!A:A,A313)</f>
        <v>1</v>
      </c>
      <c r="C313" s="4">
        <f>COUNTIF(Sta!B:B,A313)</f>
        <v>2</v>
      </c>
      <c r="D313" s="4">
        <f t="shared" si="9"/>
        <v>3</v>
      </c>
      <c r="E313" s="11">
        <f>(COUNTIFS(Sta!$A:$A,$A313,Sta!$F:$F,"&gt;0.5") + COUNTIFS(Sta!$B:$B,$A313,Sta!$F:$F,"&gt;0.5"))/$D313</f>
        <v>1</v>
      </c>
      <c r="F313" s="8">
        <f>COUNTIFS(Sta!$A:$A,$A313,Sta!$F:$F,"&gt;0.5")/$B313</f>
        <v>1</v>
      </c>
      <c r="G313" s="8">
        <f>COUNTIFS(Sta!$B:$B,$A313,Sta!$F:$F,"&gt;0.5")/$C313</f>
        <v>1</v>
      </c>
      <c r="H313" s="11">
        <f>(COUNTIFS(Sta!$A:$A,$A313,Sta!$F:$F,"&gt;1.5") + COUNTIFS(Sta!$B:$B,$A313,Sta!$F:$F,"&gt;1.5"))/$D313</f>
        <v>0.66666666666666663</v>
      </c>
      <c r="I313" s="8">
        <f>COUNTIFS(Sta!$A:$A,$A313,Sta!$F:$F,"&gt;1.5")/$B313</f>
        <v>0</v>
      </c>
      <c r="J313" s="8">
        <f>COUNTIFS(Sta!$B:$B,$A313,Sta!$F:$F,"&gt;1.5")/$C313</f>
        <v>1</v>
      </c>
      <c r="K313" s="11">
        <f>(COUNTIFS(Sta!$A:$A,$A313,Sta!$F:$F,"&gt;2.5") + COUNTIFS(Sta!$B:$B,$A313,Sta!$F:$F,"&gt;2.5"))/$D313</f>
        <v>0.66666666666666663</v>
      </c>
      <c r="L313" s="8">
        <f>COUNTIFS(Sta!$A:$A,$A313,Sta!$F:$F,"&gt;2.5")/$B313</f>
        <v>0</v>
      </c>
      <c r="M313" s="8">
        <f>COUNTIFS(Sta!$B:$B,$A313,Sta!$F:$F,"&gt;2.5")/$C313</f>
        <v>1</v>
      </c>
      <c r="N313" s="11">
        <f>(COUNTIFS(Sta!$A:$A,$A313,Sta!$F:$F,"&gt;3.5") + COUNTIFS(Sta!$B:$B,$A313,Sta!$F:$F,"&gt;3.5"))/$D313</f>
        <v>0</v>
      </c>
      <c r="O313" s="8">
        <f>COUNTIFS(Sta!$A:$A,$A313,Sta!$F:$F,"&gt;3.5")/$B313</f>
        <v>0</v>
      </c>
      <c r="P313" s="8">
        <f>COUNTIFS(Sta!$B:$B,$A313,Sta!$F:$F,"&gt;3.5")/$C313</f>
        <v>0</v>
      </c>
      <c r="Q313" s="11">
        <f>(COUNTIFS(Sta!$A:$A,$A313,Sta!$D:$D,"&gt;0.5")  + COUNTIFS(Sta!$B:$B,$A313,Sta!$E:$E,"&gt;0.5"))/$D313</f>
        <v>0</v>
      </c>
      <c r="R313" s="8">
        <f>COUNTIFS(Sta!$A:$A,$A313,Sta!$D:$D,"&gt;0.5")/$B313</f>
        <v>0</v>
      </c>
      <c r="S313" s="8">
        <f>COUNTIFS(Sta!$B:$B,$A313,Sta!$E:$E,"&gt;0.5")/$C313</f>
        <v>0</v>
      </c>
      <c r="T313" s="11">
        <f>(COUNTIFS(Sta!$A:$A,$A313,Sta!$D:$D,"&gt;1.5")  + COUNTIFS(Sta!$B:$B,$A313,Sta!$E:$E,"&gt;1.5"))/$D313</f>
        <v>0</v>
      </c>
      <c r="U313" s="8">
        <f>COUNTIFS(Sta!$A:$A,$A313,Sta!$D:$D,"&gt;1.5")/$B313</f>
        <v>0</v>
      </c>
      <c r="V313" s="8">
        <f>COUNTIFS(Sta!$B:$B,$A313,Sta!$E:$E,"&gt;1.5")/$C313</f>
        <v>0</v>
      </c>
      <c r="W313" s="11">
        <f>(COUNTIFS(Sta!$A:$A,$A313,Sta!$E:E,"&gt;0.5") +COUNTIFS(Sta!$B:$B,$A313,Sta!$D:$D,"&gt;0.5"))/$D313</f>
        <v>1</v>
      </c>
      <c r="X313" s="8">
        <f>COUNTIFS(Sta!$A:$A,$A313,Sta!$E:$E,"&gt;0.5")/$B313</f>
        <v>1</v>
      </c>
      <c r="Y313" s="8">
        <f>COUNTIFS(Sta!$B:$B,$A313,Sta!$D:$D,"&gt;0.5")/$C313</f>
        <v>1</v>
      </c>
      <c r="Z313" s="11">
        <f>(COUNTIFS(Sta!$A:$A,$A313,Sta!$E:$E,"&gt;1.5")  + COUNTIFS(Sta!$B:$B,$A313,Sta!$D:$D,"&gt;1.5"))/$D313</f>
        <v>0.66666666666666663</v>
      </c>
      <c r="AA313" s="8">
        <f>COUNTIFS(Sta!$A:$A,$A313,Sta!$E:$E,"&gt;1.5")/$B313</f>
        <v>0</v>
      </c>
      <c r="AB313" s="8">
        <f>COUNTIFS(Sta!$B:$B,$A313,Sta!$D:$D,"&gt;1.5")/$C313</f>
        <v>1</v>
      </c>
      <c r="AC313" s="11">
        <f>(COUNTIFS(Sta!$A:A,$A313,Sta!$G:$G,"y") + COUNTIFS(Sta!$B:B,$A313,Sta!$G:$G,"y"))/$D313</f>
        <v>0</v>
      </c>
      <c r="AD313" s="8">
        <f>COUNTIFS(Sta!$A:A,$A313,Sta!$G:$G,"y")/$B313</f>
        <v>0</v>
      </c>
      <c r="AE313" s="16">
        <f>COUNTIFS(Sta!$B:B,$A313,Sta!$G:$G,"y")/$C313</f>
        <v>0</v>
      </c>
    </row>
    <row r="314" spans="1:31" x14ac:dyDescent="0.3">
      <c r="A314" t="s">
        <v>364</v>
      </c>
      <c r="B314" s="9">
        <f>COUNTIF(Sta!A:A,A314)</f>
        <v>1</v>
      </c>
      <c r="C314" s="4">
        <f>COUNTIF(Sta!B:B,A314)</f>
        <v>2</v>
      </c>
      <c r="D314" s="4">
        <f t="shared" si="9"/>
        <v>3</v>
      </c>
      <c r="E314" s="11">
        <f>(COUNTIFS(Sta!$A:$A,$A314,Sta!$F:$F,"&gt;0.5") + COUNTIFS(Sta!$B:$B,$A314,Sta!$F:$F,"&gt;0.5"))/$D314</f>
        <v>1</v>
      </c>
      <c r="F314" s="8">
        <f>COUNTIFS(Sta!$A:$A,$A314,Sta!$F:$F,"&gt;0.5")/$B314</f>
        <v>1</v>
      </c>
      <c r="G314" s="8">
        <f>COUNTIFS(Sta!$B:$B,$A314,Sta!$F:$F,"&gt;0.5")/$C314</f>
        <v>1</v>
      </c>
      <c r="H314" s="11">
        <f>(COUNTIFS(Sta!$A:$A,$A314,Sta!$F:$F,"&gt;1.5") + COUNTIFS(Sta!$B:$B,$A314,Sta!$F:$F,"&gt;1.5"))/$D314</f>
        <v>1</v>
      </c>
      <c r="I314" s="8">
        <f>COUNTIFS(Sta!$A:$A,$A314,Sta!$F:$F,"&gt;1.5")/$B314</f>
        <v>1</v>
      </c>
      <c r="J314" s="8">
        <f>COUNTIFS(Sta!$B:$B,$A314,Sta!$F:$F,"&gt;1.5")/$C314</f>
        <v>1</v>
      </c>
      <c r="K314" s="11">
        <f>(COUNTIFS(Sta!$A:$A,$A314,Sta!$F:$F,"&gt;2.5") + COUNTIFS(Sta!$B:$B,$A314,Sta!$F:$F,"&gt;2.5"))/$D314</f>
        <v>0.66666666666666663</v>
      </c>
      <c r="L314" s="8">
        <f>COUNTIFS(Sta!$A:$A,$A314,Sta!$F:$F,"&gt;2.5")/$B314</f>
        <v>1</v>
      </c>
      <c r="M314" s="8">
        <f>COUNTIFS(Sta!$B:$B,$A314,Sta!$F:$F,"&gt;2.5")/$C314</f>
        <v>0.5</v>
      </c>
      <c r="N314" s="11">
        <f>(COUNTIFS(Sta!$A:$A,$A314,Sta!$F:$F,"&gt;3.5") + COUNTIFS(Sta!$B:$B,$A314,Sta!$F:$F,"&gt;3.5"))/$D314</f>
        <v>0</v>
      </c>
      <c r="O314" s="8">
        <f>COUNTIFS(Sta!$A:$A,$A314,Sta!$F:$F,"&gt;3.5")/$B314</f>
        <v>0</v>
      </c>
      <c r="P314" s="8">
        <f>COUNTIFS(Sta!$B:$B,$A314,Sta!$F:$F,"&gt;3.5")/$C314</f>
        <v>0</v>
      </c>
      <c r="Q314" s="11">
        <f>(COUNTIFS(Sta!$A:$A,$A314,Sta!$D:$D,"&gt;0.5")  + COUNTIFS(Sta!$B:$B,$A314,Sta!$E:$E,"&gt;0.5"))/$D314</f>
        <v>1</v>
      </c>
      <c r="R314" s="8">
        <f>COUNTIFS(Sta!$A:$A,$A314,Sta!$D:$D,"&gt;0.5")/$B314</f>
        <v>1</v>
      </c>
      <c r="S314" s="8">
        <f>COUNTIFS(Sta!$B:$B,$A314,Sta!$E:$E,"&gt;0.5")/$C314</f>
        <v>1</v>
      </c>
      <c r="T314" s="11">
        <f>(COUNTIFS(Sta!$A:$A,$A314,Sta!$D:$D,"&gt;1.5")  + COUNTIFS(Sta!$B:$B,$A314,Sta!$E:$E,"&gt;1.5"))/$D314</f>
        <v>0.66666666666666663</v>
      </c>
      <c r="U314" s="8">
        <f>COUNTIFS(Sta!$A:$A,$A314,Sta!$D:$D,"&gt;1.5")/$B314</f>
        <v>1</v>
      </c>
      <c r="V314" s="8">
        <f>COUNTIFS(Sta!$B:$B,$A314,Sta!$E:$E,"&gt;1.5")/$C314</f>
        <v>0.5</v>
      </c>
      <c r="W314" s="11">
        <f>(COUNTIFS(Sta!$A:$A,$A314,Sta!$E:E,"&gt;0.5") +COUNTIFS(Sta!$B:$B,$A314,Sta!$D:$D,"&gt;0.5"))/$D314</f>
        <v>0.66666666666666663</v>
      </c>
      <c r="X314" s="8">
        <f>COUNTIFS(Sta!$A:$A,$A314,Sta!$E:$E,"&gt;0.5")/$B314</f>
        <v>0</v>
      </c>
      <c r="Y314" s="8">
        <f>COUNTIFS(Sta!$B:$B,$A314,Sta!$D:$D,"&gt;0.5")/$C314</f>
        <v>1</v>
      </c>
      <c r="Z314" s="11">
        <f>(COUNTIFS(Sta!$A:$A,$A314,Sta!$E:$E,"&gt;1.5")  + COUNTIFS(Sta!$B:$B,$A314,Sta!$D:$D,"&gt;1.5"))/$D314</f>
        <v>0</v>
      </c>
      <c r="AA314" s="8">
        <f>COUNTIFS(Sta!$A:$A,$A314,Sta!$E:$E,"&gt;1.5")/$B314</f>
        <v>0</v>
      </c>
      <c r="AB314" s="8">
        <f>COUNTIFS(Sta!$B:$B,$A314,Sta!$D:$D,"&gt;1.5")/$C314</f>
        <v>0</v>
      </c>
      <c r="AC314" s="11">
        <f>(COUNTIFS(Sta!$A:A,$A314,Sta!$G:$G,"y") + COUNTIFS(Sta!$B:B,$A314,Sta!$G:$G,"y"))/$D314</f>
        <v>0.66666666666666663</v>
      </c>
      <c r="AD314" s="8">
        <f>COUNTIFS(Sta!$A:A,$A314,Sta!$G:$G,"y")/$B314</f>
        <v>0</v>
      </c>
      <c r="AE314" s="16">
        <f>COUNTIFS(Sta!$B:B,$A314,Sta!$G:$G,"y")/$C314</f>
        <v>1</v>
      </c>
    </row>
    <row r="315" spans="1:31" x14ac:dyDescent="0.3">
      <c r="A315" t="s">
        <v>672</v>
      </c>
      <c r="B315" s="9">
        <f>COUNTIF(Sta!A:A,A315)</f>
        <v>1</v>
      </c>
      <c r="C315" s="4">
        <f>COUNTIF(Sta!B:B,A315)</f>
        <v>2</v>
      </c>
      <c r="D315" s="4">
        <f t="shared" si="9"/>
        <v>3</v>
      </c>
      <c r="E315" s="11">
        <f>(COUNTIFS(Sta!$A:$A,$A315,Sta!$F:$F,"&gt;0.5") + COUNTIFS(Sta!$B:$B,$A315,Sta!$F:$F,"&gt;0.5"))/$D315</f>
        <v>0.66666666666666663</v>
      </c>
      <c r="F315" s="8">
        <f>COUNTIFS(Sta!$A:$A,$A315,Sta!$F:$F,"&gt;0.5")/$B315</f>
        <v>0</v>
      </c>
      <c r="G315" s="8">
        <f>COUNTIFS(Sta!$B:$B,$A315,Sta!$F:$F,"&gt;0.5")/$C315</f>
        <v>1</v>
      </c>
      <c r="H315" s="11">
        <f>(COUNTIFS(Sta!$A:$A,$A315,Sta!$F:$F,"&gt;1.5") + COUNTIFS(Sta!$B:$B,$A315,Sta!$F:$F,"&gt;1.5"))/$D315</f>
        <v>0.66666666666666663</v>
      </c>
      <c r="I315" s="8">
        <f>COUNTIFS(Sta!$A:$A,$A315,Sta!$F:$F,"&gt;1.5")/$B315</f>
        <v>0</v>
      </c>
      <c r="J315" s="8">
        <f>COUNTIFS(Sta!$B:$B,$A315,Sta!$F:$F,"&gt;1.5")/$C315</f>
        <v>1</v>
      </c>
      <c r="K315" s="11">
        <f>(COUNTIFS(Sta!$A:$A,$A315,Sta!$F:$F,"&gt;2.5") + COUNTIFS(Sta!$B:$B,$A315,Sta!$F:$F,"&gt;2.5"))/$D315</f>
        <v>0.33333333333333331</v>
      </c>
      <c r="L315" s="8">
        <f>COUNTIFS(Sta!$A:$A,$A315,Sta!$F:$F,"&gt;2.5")/$B315</f>
        <v>0</v>
      </c>
      <c r="M315" s="8">
        <f>COUNTIFS(Sta!$B:$B,$A315,Sta!$F:$F,"&gt;2.5")/$C315</f>
        <v>0.5</v>
      </c>
      <c r="N315" s="11">
        <f>(COUNTIFS(Sta!$A:$A,$A315,Sta!$F:$F,"&gt;3.5") + COUNTIFS(Sta!$B:$B,$A315,Sta!$F:$F,"&gt;3.5"))/$D315</f>
        <v>0.33333333333333331</v>
      </c>
      <c r="O315" s="8">
        <f>COUNTIFS(Sta!$A:$A,$A315,Sta!$F:$F,"&gt;3.5")/$B315</f>
        <v>0</v>
      </c>
      <c r="P315" s="8">
        <f>COUNTIFS(Sta!$B:$B,$A315,Sta!$F:$F,"&gt;3.5")/$C315</f>
        <v>0.5</v>
      </c>
      <c r="Q315" s="11">
        <f>(COUNTIFS(Sta!$A:$A,$A315,Sta!$D:$D,"&gt;0.5")  + COUNTIFS(Sta!$B:$B,$A315,Sta!$E:$E,"&gt;0.5"))/$D315</f>
        <v>0.33333333333333331</v>
      </c>
      <c r="R315" s="8">
        <f>COUNTIFS(Sta!$A:$A,$A315,Sta!$D:$D,"&gt;0.5")/$B315</f>
        <v>0</v>
      </c>
      <c r="S315" s="8">
        <f>COUNTIFS(Sta!$B:$B,$A315,Sta!$E:$E,"&gt;0.5")/$C315</f>
        <v>0.5</v>
      </c>
      <c r="T315" s="11">
        <f>(COUNTIFS(Sta!$A:$A,$A315,Sta!$D:$D,"&gt;1.5")  + COUNTIFS(Sta!$B:$B,$A315,Sta!$E:$E,"&gt;1.5"))/$D315</f>
        <v>0.33333333333333331</v>
      </c>
      <c r="U315" s="8">
        <f>COUNTIFS(Sta!$A:$A,$A315,Sta!$D:$D,"&gt;1.5")/$B315</f>
        <v>0</v>
      </c>
      <c r="V315" s="8">
        <f>COUNTIFS(Sta!$B:$B,$A315,Sta!$E:$E,"&gt;1.5")/$C315</f>
        <v>0.5</v>
      </c>
      <c r="W315" s="11">
        <f>(COUNTIFS(Sta!$A:$A,$A315,Sta!$E:E,"&gt;0.5") +COUNTIFS(Sta!$B:$B,$A315,Sta!$D:$D,"&gt;0.5"))/$D315</f>
        <v>0.33333333333333331</v>
      </c>
      <c r="X315" s="8">
        <f>COUNTIFS(Sta!$A:$A,$A315,Sta!$E:$E,"&gt;0.5")/$B315</f>
        <v>0</v>
      </c>
      <c r="Y315" s="8">
        <f>COUNTIFS(Sta!$B:$B,$A315,Sta!$D:$D,"&gt;0.5")/$C315</f>
        <v>0.5</v>
      </c>
      <c r="Z315" s="11">
        <f>(COUNTIFS(Sta!$A:$A,$A315,Sta!$E:$E,"&gt;1.5")  + COUNTIFS(Sta!$B:$B,$A315,Sta!$D:$D,"&gt;1.5"))/$D315</f>
        <v>0.33333333333333331</v>
      </c>
      <c r="AA315" s="8">
        <f>COUNTIFS(Sta!$A:$A,$A315,Sta!$E:$E,"&gt;1.5")/$B315</f>
        <v>0</v>
      </c>
      <c r="AB315" s="8">
        <f>COUNTIFS(Sta!$B:$B,$A315,Sta!$D:$D,"&gt;1.5")/$C315</f>
        <v>0.5</v>
      </c>
      <c r="AC315" s="11">
        <f>(COUNTIFS(Sta!$A:A,$A315,Sta!$G:$G,"y") + COUNTIFS(Sta!$B:B,$A315,Sta!$G:$G,"y"))/$D315</f>
        <v>0</v>
      </c>
      <c r="AD315" s="8">
        <f>COUNTIFS(Sta!$A:A,$A315,Sta!$G:$G,"y")/$B315</f>
        <v>0</v>
      </c>
      <c r="AE315" s="16">
        <f>COUNTIFS(Sta!$B:B,$A315,Sta!$G:$G,"y")/$C315</f>
        <v>0</v>
      </c>
    </row>
    <row r="316" spans="1:31" x14ac:dyDescent="0.3">
      <c r="A316" t="s">
        <v>413</v>
      </c>
      <c r="B316" s="9">
        <f>COUNTIF(Sta!A:A,A316)</f>
        <v>0</v>
      </c>
      <c r="C316" s="4">
        <f>COUNTIF(Sta!B:B,A316)</f>
        <v>0</v>
      </c>
      <c r="D316" s="4">
        <f t="shared" si="9"/>
        <v>0</v>
      </c>
      <c r="E316" s="11" t="e">
        <f>(COUNTIFS(Sta!$A:$A,$A316,Sta!$F:$F,"&gt;0.5") + COUNTIFS(Sta!$B:$B,$A316,Sta!$F:$F,"&gt;0.5"))/$D316</f>
        <v>#DIV/0!</v>
      </c>
      <c r="F316" s="8" t="e">
        <f>COUNTIFS(Sta!$A:$A,$A316,Sta!$F:$F,"&gt;0.5")/$B316</f>
        <v>#DIV/0!</v>
      </c>
      <c r="G316" s="8" t="e">
        <f>COUNTIFS(Sta!$B:$B,$A316,Sta!$F:$F,"&gt;0.5")/$C316</f>
        <v>#DIV/0!</v>
      </c>
      <c r="H316" s="11" t="e">
        <f>(COUNTIFS(Sta!$A:$A,$A316,Sta!$F:$F,"&gt;1.5") + COUNTIFS(Sta!$B:$B,$A316,Sta!$F:$F,"&gt;1.5"))/$D316</f>
        <v>#DIV/0!</v>
      </c>
      <c r="I316" s="8" t="e">
        <f>COUNTIFS(Sta!$A:$A,$A316,Sta!$F:$F,"&gt;1.5")/$B316</f>
        <v>#DIV/0!</v>
      </c>
      <c r="J316" s="8" t="e">
        <f>COUNTIFS(Sta!$B:$B,$A316,Sta!$F:$F,"&gt;1.5")/$C316</f>
        <v>#DIV/0!</v>
      </c>
      <c r="K316" s="11" t="e">
        <f>(COUNTIFS(Sta!$A:$A,$A316,Sta!$F:$F,"&gt;2.5") + COUNTIFS(Sta!$B:$B,$A316,Sta!$F:$F,"&gt;2.5"))/$D316</f>
        <v>#DIV/0!</v>
      </c>
      <c r="L316" s="8" t="e">
        <f>COUNTIFS(Sta!$A:$A,$A316,Sta!$F:$F,"&gt;2.5")/$B316</f>
        <v>#DIV/0!</v>
      </c>
      <c r="M316" s="8" t="e">
        <f>COUNTIFS(Sta!$B:$B,$A316,Sta!$F:$F,"&gt;2.5")/$C316</f>
        <v>#DIV/0!</v>
      </c>
      <c r="N316" s="11" t="e">
        <f>(COUNTIFS(Sta!$A:$A,$A316,Sta!$F:$F,"&gt;3.5") + COUNTIFS(Sta!$B:$B,$A316,Sta!$F:$F,"&gt;3.5"))/$D316</f>
        <v>#DIV/0!</v>
      </c>
      <c r="O316" s="8" t="e">
        <f>COUNTIFS(Sta!$A:$A,$A316,Sta!$F:$F,"&gt;3.5")/$B316</f>
        <v>#DIV/0!</v>
      </c>
      <c r="P316" s="8" t="e">
        <f>COUNTIFS(Sta!$B:$B,$A316,Sta!$F:$F,"&gt;3.5")/$C316</f>
        <v>#DIV/0!</v>
      </c>
      <c r="Q316" s="11" t="e">
        <f>(COUNTIFS(Sta!$A:$A,$A316,Sta!$D:$D,"&gt;0.5")  + COUNTIFS(Sta!$B:$B,$A316,Sta!$E:$E,"&gt;0.5"))/$D316</f>
        <v>#DIV/0!</v>
      </c>
      <c r="R316" s="8" t="e">
        <f>COUNTIFS(Sta!$A:$A,$A316,Sta!$D:$D,"&gt;0.5")/$B316</f>
        <v>#DIV/0!</v>
      </c>
      <c r="S316" s="8" t="e">
        <f>COUNTIFS(Sta!$B:$B,$A316,Sta!$E:$E,"&gt;0.5")/$C316</f>
        <v>#DIV/0!</v>
      </c>
      <c r="T316" s="11" t="e">
        <f>(COUNTIFS(Sta!$A:$A,$A316,Sta!$D:$D,"&gt;1.5")  + COUNTIFS(Sta!$B:$B,$A316,Sta!$E:$E,"&gt;1.5"))/$D316</f>
        <v>#DIV/0!</v>
      </c>
      <c r="U316" s="8" t="e">
        <f>COUNTIFS(Sta!$A:$A,$A316,Sta!$D:$D,"&gt;1.5")/$B316</f>
        <v>#DIV/0!</v>
      </c>
      <c r="V316" s="8" t="e">
        <f>COUNTIFS(Sta!$B:$B,$A316,Sta!$E:$E,"&gt;1.5")/$C316</f>
        <v>#DIV/0!</v>
      </c>
      <c r="W316" s="11" t="e">
        <f>(COUNTIFS(Sta!$A:$A,$A316,Sta!$E:E,"&gt;0.5") +COUNTIFS(Sta!$B:$B,$A316,Sta!$D:$D,"&gt;0.5"))/$D316</f>
        <v>#DIV/0!</v>
      </c>
      <c r="X316" s="8" t="e">
        <f>COUNTIFS(Sta!$A:$A,$A316,Sta!$E:$E,"&gt;0.5")/$B316</f>
        <v>#DIV/0!</v>
      </c>
      <c r="Y316" s="8" t="e">
        <f>COUNTIFS(Sta!$B:$B,$A316,Sta!$D:$D,"&gt;0.5")/$C316</f>
        <v>#DIV/0!</v>
      </c>
      <c r="Z316" s="11" t="e">
        <f>(COUNTIFS(Sta!$A:$A,$A316,Sta!$E:$E,"&gt;1.5")  + COUNTIFS(Sta!$B:$B,$A316,Sta!$D:$D,"&gt;1.5"))/$D316</f>
        <v>#DIV/0!</v>
      </c>
      <c r="AA316" s="8" t="e">
        <f>COUNTIFS(Sta!$A:$A,$A316,Sta!$E:$E,"&gt;1.5")/$B316</f>
        <v>#DIV/0!</v>
      </c>
      <c r="AB316" s="8" t="e">
        <f>COUNTIFS(Sta!$B:$B,$A316,Sta!$D:$D,"&gt;1.5")/$C316</f>
        <v>#DIV/0!</v>
      </c>
      <c r="AC316" s="11" t="e">
        <f>(COUNTIFS(Sta!$A:A,$A316,Sta!$G:$G,"y") + COUNTIFS(Sta!$B:B,$A316,Sta!$G:$G,"y"))/$D316</f>
        <v>#DIV/0!</v>
      </c>
      <c r="AD316" s="8" t="e">
        <f>COUNTIFS(Sta!$A:A,$A316,Sta!$G:$G,"y")/$B316</f>
        <v>#DIV/0!</v>
      </c>
      <c r="AE316" s="16" t="e">
        <f>COUNTIFS(Sta!$B:B,$A316,Sta!$G:$G,"y")/$C316</f>
        <v>#DIV/0!</v>
      </c>
    </row>
    <row r="317" spans="1:31" x14ac:dyDescent="0.3">
      <c r="A317" t="s">
        <v>195</v>
      </c>
      <c r="B317" s="9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1">
        <f>(COUNTIFS(Sta!$A:$A,$A317,Sta!$F:$F,"&gt;0.5") + COUNTIFS(Sta!$B:$B,$A317,Sta!$F:$F,"&gt;0.5"))/$D317</f>
        <v>1</v>
      </c>
      <c r="F317" s="8">
        <f>COUNTIFS(Sta!$A:$A,$A317,Sta!$F:$F,"&gt;0.5")/$B317</f>
        <v>1</v>
      </c>
      <c r="G317" s="8">
        <f>COUNTIFS(Sta!$B:$B,$A317,Sta!$F:$F,"&gt;0.5")/$C317</f>
        <v>1</v>
      </c>
      <c r="H317" s="11">
        <f>(COUNTIFS(Sta!$A:$A,$A317,Sta!$F:$F,"&gt;1.5") + COUNTIFS(Sta!$B:$B,$A317,Sta!$F:$F,"&gt;1.5"))/$D317</f>
        <v>1</v>
      </c>
      <c r="I317" s="8">
        <f>COUNTIFS(Sta!$A:$A,$A317,Sta!$F:$F,"&gt;1.5")/$B317</f>
        <v>1</v>
      </c>
      <c r="J317" s="8">
        <f>COUNTIFS(Sta!$B:$B,$A317,Sta!$F:$F,"&gt;1.5")/$C317</f>
        <v>1</v>
      </c>
      <c r="K317" s="11">
        <f>(COUNTIFS(Sta!$A:$A,$A317,Sta!$F:$F,"&gt;2.5") + COUNTIFS(Sta!$B:$B,$A317,Sta!$F:$F,"&gt;2.5"))/$D317</f>
        <v>1</v>
      </c>
      <c r="L317" s="8">
        <f>COUNTIFS(Sta!$A:$A,$A317,Sta!$F:$F,"&gt;2.5")/$B317</f>
        <v>1</v>
      </c>
      <c r="M317" s="8">
        <f>COUNTIFS(Sta!$B:$B,$A317,Sta!$F:$F,"&gt;2.5")/$C317</f>
        <v>1</v>
      </c>
      <c r="N317" s="11">
        <f>(COUNTIFS(Sta!$A:$A,$A317,Sta!$F:$F,"&gt;3.5") + COUNTIFS(Sta!$B:$B,$A317,Sta!$F:$F,"&gt;3.5"))/$D317</f>
        <v>0.5</v>
      </c>
      <c r="O317" s="8">
        <f>COUNTIFS(Sta!$A:$A,$A317,Sta!$F:$F,"&gt;3.5")/$B317</f>
        <v>1</v>
      </c>
      <c r="P317" s="8">
        <f>COUNTIFS(Sta!$B:$B,$A317,Sta!$F:$F,"&gt;3.5")/$C317</f>
        <v>0</v>
      </c>
      <c r="Q317" s="11">
        <f>(COUNTIFS(Sta!$A:$A,$A317,Sta!$D:$D,"&gt;0.5")  + COUNTIFS(Sta!$B:$B,$A317,Sta!$E:$E,"&gt;0.5"))/$D317</f>
        <v>1</v>
      </c>
      <c r="R317" s="8">
        <f>COUNTIFS(Sta!$A:$A,$A317,Sta!$D:$D,"&gt;0.5")/$B317</f>
        <v>1</v>
      </c>
      <c r="S317" s="8">
        <f>COUNTIFS(Sta!$B:$B,$A317,Sta!$E:$E,"&gt;0.5")/$C317</f>
        <v>1</v>
      </c>
      <c r="T317" s="11">
        <f>(COUNTIFS(Sta!$A:$A,$A317,Sta!$D:$D,"&gt;1.5")  + COUNTIFS(Sta!$B:$B,$A317,Sta!$E:$E,"&gt;1.5"))/$D317</f>
        <v>0.5</v>
      </c>
      <c r="U317" s="8">
        <f>COUNTIFS(Sta!$A:$A,$A317,Sta!$D:$D,"&gt;1.5")/$B317</f>
        <v>1</v>
      </c>
      <c r="V317" s="8">
        <f>COUNTIFS(Sta!$B:$B,$A317,Sta!$E:$E,"&gt;1.5")/$C317</f>
        <v>0</v>
      </c>
      <c r="W317" s="11">
        <f>(COUNTIFS(Sta!$A:$A,$A317,Sta!$E:E,"&gt;0.5") +COUNTIFS(Sta!$B:$B,$A317,Sta!$D:$D,"&gt;0.5"))/$D317</f>
        <v>1</v>
      </c>
      <c r="X317" s="8">
        <f>COUNTIFS(Sta!$A:$A,$A317,Sta!$E:$E,"&gt;0.5")/$B317</f>
        <v>1</v>
      </c>
      <c r="Y317" s="8">
        <f>COUNTIFS(Sta!$B:$B,$A317,Sta!$D:$D,"&gt;0.5")/$C317</f>
        <v>1</v>
      </c>
      <c r="Z317" s="11">
        <f>(COUNTIFS(Sta!$A:$A,$A317,Sta!$E:$E,"&gt;1.5")  + COUNTIFS(Sta!$B:$B,$A317,Sta!$D:$D,"&gt;1.5"))/$D317</f>
        <v>1</v>
      </c>
      <c r="AA317" s="8">
        <f>COUNTIFS(Sta!$A:$A,$A317,Sta!$E:$E,"&gt;1.5")/$B317</f>
        <v>1</v>
      </c>
      <c r="AB317" s="8">
        <f>COUNTIFS(Sta!$B:$B,$A317,Sta!$D:$D,"&gt;1.5")/$C317</f>
        <v>1</v>
      </c>
      <c r="AC317" s="11">
        <f>(COUNTIFS(Sta!$A:A,$A317,Sta!$G:$G,"y") + COUNTIFS(Sta!$B:B,$A317,Sta!$G:$G,"y"))/$D317</f>
        <v>1</v>
      </c>
      <c r="AD317" s="8">
        <f>COUNTIFS(Sta!$A:A,$A317,Sta!$G:$G,"y")/$B317</f>
        <v>1</v>
      </c>
      <c r="AE317" s="16">
        <f>COUNTIFS(Sta!$B:B,$A317,Sta!$G:$G,"y")/$C317</f>
        <v>1</v>
      </c>
    </row>
    <row r="318" spans="1:31" x14ac:dyDescent="0.3">
      <c r="A318" t="s">
        <v>668</v>
      </c>
      <c r="B318" s="9">
        <f>COUNTIF(Sta!A:A,A318)</f>
        <v>1</v>
      </c>
      <c r="C318" s="4">
        <f>COUNTIF(Sta!B:B,A318)</f>
        <v>2</v>
      </c>
      <c r="D318" s="4">
        <f t="shared" si="10"/>
        <v>3</v>
      </c>
      <c r="E318" s="11">
        <f>(COUNTIFS(Sta!$A:$A,$A318,Sta!$F:$F,"&gt;0.5") + COUNTIFS(Sta!$B:$B,$A318,Sta!$F:$F,"&gt;0.5"))/$D318</f>
        <v>0.66666666666666663</v>
      </c>
      <c r="F318" s="8">
        <f>COUNTIFS(Sta!$A:$A,$A318,Sta!$F:$F,"&gt;0.5")/$B318</f>
        <v>0</v>
      </c>
      <c r="G318" s="8">
        <f>COUNTIFS(Sta!$B:$B,$A318,Sta!$F:$F,"&gt;0.5")/$C318</f>
        <v>1</v>
      </c>
      <c r="H318" s="11">
        <f>(COUNTIFS(Sta!$A:$A,$A318,Sta!$F:$F,"&gt;1.5") + COUNTIFS(Sta!$B:$B,$A318,Sta!$F:$F,"&gt;1.5"))/$D318</f>
        <v>0.33333333333333331</v>
      </c>
      <c r="I318" s="8">
        <f>COUNTIFS(Sta!$A:$A,$A318,Sta!$F:$F,"&gt;1.5")/$B318</f>
        <v>0</v>
      </c>
      <c r="J318" s="8">
        <f>COUNTIFS(Sta!$B:$B,$A318,Sta!$F:$F,"&gt;1.5")/$C318</f>
        <v>0.5</v>
      </c>
      <c r="K318" s="11">
        <f>(COUNTIFS(Sta!$A:$A,$A318,Sta!$F:$F,"&gt;2.5") + COUNTIFS(Sta!$B:$B,$A318,Sta!$F:$F,"&gt;2.5"))/$D318</f>
        <v>0</v>
      </c>
      <c r="L318" s="8">
        <f>COUNTIFS(Sta!$A:$A,$A318,Sta!$F:$F,"&gt;2.5")/$B318</f>
        <v>0</v>
      </c>
      <c r="M318" s="8">
        <f>COUNTIFS(Sta!$B:$B,$A318,Sta!$F:$F,"&gt;2.5")/$C318</f>
        <v>0</v>
      </c>
      <c r="N318" s="11">
        <f>(COUNTIFS(Sta!$A:$A,$A318,Sta!$F:$F,"&gt;3.5") + COUNTIFS(Sta!$B:$B,$A318,Sta!$F:$F,"&gt;3.5"))/$D318</f>
        <v>0</v>
      </c>
      <c r="O318" s="8">
        <f>COUNTIFS(Sta!$A:$A,$A318,Sta!$F:$F,"&gt;3.5")/$B318</f>
        <v>0</v>
      </c>
      <c r="P318" s="8">
        <f>COUNTIFS(Sta!$B:$B,$A318,Sta!$F:$F,"&gt;3.5")/$C318</f>
        <v>0</v>
      </c>
      <c r="Q318" s="11">
        <f>(COUNTIFS(Sta!$A:$A,$A318,Sta!$D:$D,"&gt;0.5")  + COUNTIFS(Sta!$B:$B,$A318,Sta!$E:$E,"&gt;0.5"))/$D318</f>
        <v>0.33333333333333331</v>
      </c>
      <c r="R318" s="8">
        <f>COUNTIFS(Sta!$A:$A,$A318,Sta!$D:$D,"&gt;0.5")/$B318</f>
        <v>0</v>
      </c>
      <c r="S318" s="8">
        <f>COUNTIFS(Sta!$B:$B,$A318,Sta!$E:$E,"&gt;0.5")/$C318</f>
        <v>0.5</v>
      </c>
      <c r="T318" s="11">
        <f>(COUNTIFS(Sta!$A:$A,$A318,Sta!$D:$D,"&gt;1.5")  + COUNTIFS(Sta!$B:$B,$A318,Sta!$E:$E,"&gt;1.5"))/$D318</f>
        <v>0.33333333333333331</v>
      </c>
      <c r="U318" s="8">
        <f>COUNTIFS(Sta!$A:$A,$A318,Sta!$D:$D,"&gt;1.5")/$B318</f>
        <v>0</v>
      </c>
      <c r="V318" s="8">
        <f>COUNTIFS(Sta!$B:$B,$A318,Sta!$E:$E,"&gt;1.5")/$C318</f>
        <v>0.5</v>
      </c>
      <c r="W318" s="11">
        <f>(COUNTIFS(Sta!$A:$A,$A318,Sta!$E:E,"&gt;0.5") +COUNTIFS(Sta!$B:$B,$A318,Sta!$D:$D,"&gt;0.5"))/$D318</f>
        <v>0.33333333333333331</v>
      </c>
      <c r="X318" s="8">
        <f>COUNTIFS(Sta!$A:$A,$A318,Sta!$E:$E,"&gt;0.5")/$B318</f>
        <v>0</v>
      </c>
      <c r="Y318" s="8">
        <f>COUNTIFS(Sta!$B:$B,$A318,Sta!$D:$D,"&gt;0.5")/$C318</f>
        <v>0.5</v>
      </c>
      <c r="Z318" s="11">
        <f>(COUNTIFS(Sta!$A:$A,$A318,Sta!$E:$E,"&gt;1.5")  + COUNTIFS(Sta!$B:$B,$A318,Sta!$D:$D,"&gt;1.5"))/$D318</f>
        <v>0</v>
      </c>
      <c r="AA318" s="8">
        <f>COUNTIFS(Sta!$A:$A,$A318,Sta!$E:$E,"&gt;1.5")/$B318</f>
        <v>0</v>
      </c>
      <c r="AB318" s="8">
        <f>COUNTIFS(Sta!$B:$B,$A318,Sta!$D:$D,"&gt;1.5")/$C318</f>
        <v>0</v>
      </c>
      <c r="AC318" s="11">
        <f>(COUNTIFS(Sta!$A:A,$A318,Sta!$G:$G,"y") + COUNTIFS(Sta!$B:B,$A318,Sta!$G:$G,"y"))/$D318</f>
        <v>0</v>
      </c>
      <c r="AD318" s="8">
        <f>COUNTIFS(Sta!$A:A,$A318,Sta!$G:$G,"y")/$B318</f>
        <v>0</v>
      </c>
      <c r="AE318" s="16">
        <f>COUNTIFS(Sta!$B:B,$A318,Sta!$G:$G,"y")/$C318</f>
        <v>0</v>
      </c>
    </row>
    <row r="319" spans="1:31" x14ac:dyDescent="0.3">
      <c r="A319" t="s">
        <v>526</v>
      </c>
      <c r="B319" s="9">
        <f>COUNTIF(Sta!A:A,A319)</f>
        <v>3</v>
      </c>
      <c r="C319" s="4">
        <f>COUNTIF(Sta!B:B,A319)</f>
        <v>2</v>
      </c>
      <c r="D319" s="4">
        <f t="shared" si="10"/>
        <v>5</v>
      </c>
      <c r="E319" s="11">
        <f>(COUNTIFS(Sta!$A:$A,$A319,Sta!$F:$F,"&gt;0.5") + COUNTIFS(Sta!$B:$B,$A319,Sta!$F:$F,"&gt;0.5"))/$D319</f>
        <v>1</v>
      </c>
      <c r="F319" s="8">
        <f>COUNTIFS(Sta!$A:$A,$A319,Sta!$F:$F,"&gt;0.5")/$B319</f>
        <v>1</v>
      </c>
      <c r="G319" s="8">
        <f>COUNTIFS(Sta!$B:$B,$A319,Sta!$F:$F,"&gt;0.5")/$C319</f>
        <v>1</v>
      </c>
      <c r="H319" s="11">
        <f>(COUNTIFS(Sta!$A:$A,$A319,Sta!$F:$F,"&gt;1.5") + COUNTIFS(Sta!$B:$B,$A319,Sta!$F:$F,"&gt;1.5"))/$D319</f>
        <v>1</v>
      </c>
      <c r="I319" s="8">
        <f>COUNTIFS(Sta!$A:$A,$A319,Sta!$F:$F,"&gt;1.5")/$B319</f>
        <v>1</v>
      </c>
      <c r="J319" s="8">
        <f>COUNTIFS(Sta!$B:$B,$A319,Sta!$F:$F,"&gt;1.5")/$C319</f>
        <v>1</v>
      </c>
      <c r="K319" s="11">
        <f>(COUNTIFS(Sta!$A:$A,$A319,Sta!$F:$F,"&gt;2.5") + COUNTIFS(Sta!$B:$B,$A319,Sta!$F:$F,"&gt;2.5"))/$D319</f>
        <v>0.6</v>
      </c>
      <c r="L319" s="8">
        <f>COUNTIFS(Sta!$A:$A,$A319,Sta!$F:$F,"&gt;2.5")/$B319</f>
        <v>0.66666666666666663</v>
      </c>
      <c r="M319" s="8">
        <f>COUNTIFS(Sta!$B:$B,$A319,Sta!$F:$F,"&gt;2.5")/$C319</f>
        <v>0.5</v>
      </c>
      <c r="N319" s="11">
        <f>(COUNTIFS(Sta!$A:$A,$A319,Sta!$F:$F,"&gt;3.5") + COUNTIFS(Sta!$B:$B,$A319,Sta!$F:$F,"&gt;3.5"))/$D319</f>
        <v>0.2</v>
      </c>
      <c r="O319" s="8">
        <f>COUNTIFS(Sta!$A:$A,$A319,Sta!$F:$F,"&gt;3.5")/$B319</f>
        <v>0</v>
      </c>
      <c r="P319" s="8">
        <f>COUNTIFS(Sta!$B:$B,$A319,Sta!$F:$F,"&gt;3.5")/$C319</f>
        <v>0.5</v>
      </c>
      <c r="Q319" s="11">
        <f>(COUNTIFS(Sta!$A:$A,$A319,Sta!$D:$D,"&gt;0.5")  + COUNTIFS(Sta!$B:$B,$A319,Sta!$E:$E,"&gt;0.5"))/$D319</f>
        <v>0.6</v>
      </c>
      <c r="R319" s="8">
        <f>COUNTIFS(Sta!$A:$A,$A319,Sta!$D:$D,"&gt;0.5")/$B319</f>
        <v>0.66666666666666663</v>
      </c>
      <c r="S319" s="8">
        <f>COUNTIFS(Sta!$B:$B,$A319,Sta!$E:$E,"&gt;0.5")/$C319</f>
        <v>0.5</v>
      </c>
      <c r="T319" s="11">
        <f>(COUNTIFS(Sta!$A:$A,$A319,Sta!$D:$D,"&gt;1.5")  + COUNTIFS(Sta!$B:$B,$A319,Sta!$E:$E,"&gt;1.5"))/$D319</f>
        <v>0.4</v>
      </c>
      <c r="U319" s="8">
        <f>COUNTIFS(Sta!$A:$A,$A319,Sta!$D:$D,"&gt;1.5")/$B319</f>
        <v>0.66666666666666663</v>
      </c>
      <c r="V319" s="8">
        <f>COUNTIFS(Sta!$B:$B,$A319,Sta!$E:$E,"&gt;1.5")/$C319</f>
        <v>0</v>
      </c>
      <c r="W319" s="11">
        <f>(COUNTIFS(Sta!$A:$A,$A319,Sta!$E:E,"&gt;0.5") +COUNTIFS(Sta!$B:$B,$A319,Sta!$D:$D,"&gt;0.5"))/$D319</f>
        <v>0.8</v>
      </c>
      <c r="X319" s="8">
        <f>COUNTIFS(Sta!$A:$A,$A319,Sta!$E:$E,"&gt;0.5")/$B319</f>
        <v>0.66666666666666663</v>
      </c>
      <c r="Y319" s="8">
        <f>COUNTIFS(Sta!$B:$B,$A319,Sta!$D:$D,"&gt;0.5")/$C319</f>
        <v>1</v>
      </c>
      <c r="Z319" s="11">
        <f>(COUNTIFS(Sta!$A:$A,$A319,Sta!$E:$E,"&gt;1.5")  + COUNTIFS(Sta!$B:$B,$A319,Sta!$D:$D,"&gt;1.5"))/$D319</f>
        <v>0.6</v>
      </c>
      <c r="AA319" s="8">
        <f>COUNTIFS(Sta!$A:$A,$A319,Sta!$E:$E,"&gt;1.5")/$B319</f>
        <v>0.33333333333333331</v>
      </c>
      <c r="AB319" s="8">
        <f>COUNTIFS(Sta!$B:$B,$A319,Sta!$D:$D,"&gt;1.5")/$C319</f>
        <v>1</v>
      </c>
      <c r="AC319" s="11">
        <f>(COUNTIFS(Sta!$A:A,$A319,Sta!$G:$G,"y") + COUNTIFS(Sta!$B:B,$A319,Sta!$G:$G,"y"))/$D319</f>
        <v>0.4</v>
      </c>
      <c r="AD319" s="8">
        <f>COUNTIFS(Sta!$A:A,$A319,Sta!$G:$G,"y")/$B319</f>
        <v>0.33333333333333331</v>
      </c>
      <c r="AE319" s="16">
        <f>COUNTIFS(Sta!$B:B,$A319,Sta!$G:$G,"y")/$C319</f>
        <v>0.5</v>
      </c>
    </row>
    <row r="320" spans="1:31" x14ac:dyDescent="0.3">
      <c r="A320" t="s">
        <v>240</v>
      </c>
      <c r="B320" s="9">
        <f>COUNTIF(Sta!A:A,A320)</f>
        <v>1</v>
      </c>
      <c r="C320" s="4">
        <f>COUNTIF(Sta!B:B,A320)</f>
        <v>1</v>
      </c>
      <c r="D320" s="4">
        <f t="shared" si="10"/>
        <v>2</v>
      </c>
      <c r="E320" s="11">
        <f>(COUNTIFS(Sta!$A:$A,$A320,Sta!$F:$F,"&gt;0.5") + COUNTIFS(Sta!$B:$B,$A320,Sta!$F:$F,"&gt;0.5"))/$D320</f>
        <v>1</v>
      </c>
      <c r="F320" s="8">
        <f>COUNTIFS(Sta!$A:$A,$A320,Sta!$F:$F,"&gt;0.5")/$B320</f>
        <v>1</v>
      </c>
      <c r="G320" s="8">
        <f>COUNTIFS(Sta!$B:$B,$A320,Sta!$F:$F,"&gt;0.5")/$C320</f>
        <v>1</v>
      </c>
      <c r="H320" s="11">
        <f>(COUNTIFS(Sta!$A:$A,$A320,Sta!$F:$F,"&gt;1.5") + COUNTIFS(Sta!$B:$B,$A320,Sta!$F:$F,"&gt;1.5"))/$D320</f>
        <v>0.5</v>
      </c>
      <c r="I320" s="8">
        <f>COUNTIFS(Sta!$A:$A,$A320,Sta!$F:$F,"&gt;1.5")/$B320</f>
        <v>1</v>
      </c>
      <c r="J320" s="8">
        <f>COUNTIFS(Sta!$B:$B,$A320,Sta!$F:$F,"&gt;1.5")/$C320</f>
        <v>0</v>
      </c>
      <c r="K320" s="11">
        <f>(COUNTIFS(Sta!$A:$A,$A320,Sta!$F:$F,"&gt;2.5") + COUNTIFS(Sta!$B:$B,$A320,Sta!$F:$F,"&gt;2.5"))/$D320</f>
        <v>0.5</v>
      </c>
      <c r="L320" s="8">
        <f>COUNTIFS(Sta!$A:$A,$A320,Sta!$F:$F,"&gt;2.5")/$B320</f>
        <v>1</v>
      </c>
      <c r="M320" s="8">
        <f>COUNTIFS(Sta!$B:$B,$A320,Sta!$F:$F,"&gt;2.5")/$C320</f>
        <v>0</v>
      </c>
      <c r="N320" s="11">
        <f>(COUNTIFS(Sta!$A:$A,$A320,Sta!$F:$F,"&gt;3.5") + COUNTIFS(Sta!$B:$B,$A320,Sta!$F:$F,"&gt;3.5"))/$D320</f>
        <v>0</v>
      </c>
      <c r="O320" s="8">
        <f>COUNTIFS(Sta!$A:$A,$A320,Sta!$F:$F,"&gt;3.5")/$B320</f>
        <v>0</v>
      </c>
      <c r="P320" s="8">
        <f>COUNTIFS(Sta!$B:$B,$A320,Sta!$F:$F,"&gt;3.5")/$C320</f>
        <v>0</v>
      </c>
      <c r="Q320" s="11">
        <f>(COUNTIFS(Sta!$A:$A,$A320,Sta!$D:$D,"&gt;0.5")  + COUNTIFS(Sta!$B:$B,$A320,Sta!$E:$E,"&gt;0.5"))/$D320</f>
        <v>0.5</v>
      </c>
      <c r="R320" s="8">
        <f>COUNTIFS(Sta!$A:$A,$A320,Sta!$D:$D,"&gt;0.5")/$B320</f>
        <v>1</v>
      </c>
      <c r="S320" s="8">
        <f>COUNTIFS(Sta!$B:$B,$A320,Sta!$E:$E,"&gt;0.5")/$C320</f>
        <v>0</v>
      </c>
      <c r="T320" s="11">
        <f>(COUNTIFS(Sta!$A:$A,$A320,Sta!$D:$D,"&gt;1.5")  + COUNTIFS(Sta!$B:$B,$A320,Sta!$E:$E,"&gt;1.5"))/$D320</f>
        <v>0.5</v>
      </c>
      <c r="U320" s="8">
        <f>COUNTIFS(Sta!$A:$A,$A320,Sta!$D:$D,"&gt;1.5")/$B320</f>
        <v>1</v>
      </c>
      <c r="V320" s="8">
        <f>COUNTIFS(Sta!$B:$B,$A320,Sta!$E:$E,"&gt;1.5")/$C320</f>
        <v>0</v>
      </c>
      <c r="W320" s="11">
        <f>(COUNTIFS(Sta!$A:$A,$A320,Sta!$E:E,"&gt;0.5") +COUNTIFS(Sta!$B:$B,$A320,Sta!$D:$D,"&gt;0.5"))/$D320</f>
        <v>0.5</v>
      </c>
      <c r="X320" s="8">
        <f>COUNTIFS(Sta!$A:$A,$A320,Sta!$E:$E,"&gt;0.5")/$B320</f>
        <v>0</v>
      </c>
      <c r="Y320" s="8">
        <f>COUNTIFS(Sta!$B:$B,$A320,Sta!$D:$D,"&gt;0.5")/$C320</f>
        <v>1</v>
      </c>
      <c r="Z320" s="11">
        <f>(COUNTIFS(Sta!$A:$A,$A320,Sta!$E:$E,"&gt;1.5")  + COUNTIFS(Sta!$B:$B,$A320,Sta!$D:$D,"&gt;1.5"))/$D320</f>
        <v>0</v>
      </c>
      <c r="AA320" s="8">
        <f>COUNTIFS(Sta!$A:$A,$A320,Sta!$E:$E,"&gt;1.5")/$B320</f>
        <v>0</v>
      </c>
      <c r="AB320" s="8">
        <f>COUNTIFS(Sta!$B:$B,$A320,Sta!$D:$D,"&gt;1.5")/$C320</f>
        <v>0</v>
      </c>
      <c r="AC320" s="11">
        <f>(COUNTIFS(Sta!$A:A,$A320,Sta!$G:$G,"y") + COUNTIFS(Sta!$B:B,$A320,Sta!$G:$G,"y"))/$D320</f>
        <v>0</v>
      </c>
      <c r="AD320" s="8">
        <f>COUNTIFS(Sta!$A:A,$A320,Sta!$G:$G,"y")/$B320</f>
        <v>0</v>
      </c>
      <c r="AE320" s="16">
        <f>COUNTIFS(Sta!$B:B,$A320,Sta!$G:$G,"y")/$C320</f>
        <v>0</v>
      </c>
    </row>
    <row r="321" spans="1:31" x14ac:dyDescent="0.3">
      <c r="A321" t="s">
        <v>384</v>
      </c>
      <c r="B321" s="9">
        <f>COUNTIF(Sta!A:A,A321)</f>
        <v>1</v>
      </c>
      <c r="C321" s="4">
        <f>COUNTIF(Sta!B:B,A321)</f>
        <v>0</v>
      </c>
      <c r="D321" s="4">
        <f t="shared" si="10"/>
        <v>1</v>
      </c>
      <c r="E321" s="11">
        <f>(COUNTIFS(Sta!$A:$A,$A321,Sta!$F:$F,"&gt;0.5") + COUNTIFS(Sta!$B:$B,$A321,Sta!$F:$F,"&gt;0.5"))/$D321</f>
        <v>1</v>
      </c>
      <c r="F321" s="8">
        <f>COUNTIFS(Sta!$A:$A,$A321,Sta!$F:$F,"&gt;0.5")/$B321</f>
        <v>1</v>
      </c>
      <c r="G321" s="8" t="e">
        <f>COUNTIFS(Sta!$B:$B,$A321,Sta!$F:$F,"&gt;0.5")/$C321</f>
        <v>#DIV/0!</v>
      </c>
      <c r="H321" s="11">
        <f>(COUNTIFS(Sta!$A:$A,$A321,Sta!$F:$F,"&gt;1.5") + COUNTIFS(Sta!$B:$B,$A321,Sta!$F:$F,"&gt;1.5"))/$D321</f>
        <v>1</v>
      </c>
      <c r="I321" s="8">
        <f>COUNTIFS(Sta!$A:$A,$A321,Sta!$F:$F,"&gt;1.5")/$B321</f>
        <v>1</v>
      </c>
      <c r="J321" s="8" t="e">
        <f>COUNTIFS(Sta!$B:$B,$A321,Sta!$F:$F,"&gt;1.5")/$C321</f>
        <v>#DIV/0!</v>
      </c>
      <c r="K321" s="11">
        <f>(COUNTIFS(Sta!$A:$A,$A321,Sta!$F:$F,"&gt;2.5") + COUNTIFS(Sta!$B:$B,$A321,Sta!$F:$F,"&gt;2.5"))/$D321</f>
        <v>1</v>
      </c>
      <c r="L321" s="8">
        <f>COUNTIFS(Sta!$A:$A,$A321,Sta!$F:$F,"&gt;2.5")/$B321</f>
        <v>1</v>
      </c>
      <c r="M321" s="8" t="e">
        <f>COUNTIFS(Sta!$B:$B,$A321,Sta!$F:$F,"&gt;2.5")/$C321</f>
        <v>#DIV/0!</v>
      </c>
      <c r="N321" s="11">
        <f>(COUNTIFS(Sta!$A:$A,$A321,Sta!$F:$F,"&gt;3.5") + COUNTIFS(Sta!$B:$B,$A321,Sta!$F:$F,"&gt;3.5"))/$D321</f>
        <v>1</v>
      </c>
      <c r="O321" s="8">
        <f>COUNTIFS(Sta!$A:$A,$A321,Sta!$F:$F,"&gt;3.5")/$B321</f>
        <v>1</v>
      </c>
      <c r="P321" s="8" t="e">
        <f>COUNTIFS(Sta!$B:$B,$A321,Sta!$F:$F,"&gt;3.5")/$C321</f>
        <v>#DIV/0!</v>
      </c>
      <c r="Q321" s="11">
        <f>(COUNTIFS(Sta!$A:$A,$A321,Sta!$D:$D,"&gt;0.5")  + COUNTIFS(Sta!$B:$B,$A321,Sta!$E:$E,"&gt;0.5"))/$D321</f>
        <v>1</v>
      </c>
      <c r="R321" s="8">
        <f>COUNTIFS(Sta!$A:$A,$A321,Sta!$D:$D,"&gt;0.5")/$B321</f>
        <v>1</v>
      </c>
      <c r="S321" s="8" t="e">
        <f>COUNTIFS(Sta!$B:$B,$A321,Sta!$E:$E,"&gt;0.5")/$C321</f>
        <v>#DIV/0!</v>
      </c>
      <c r="T321" s="11">
        <f>(COUNTIFS(Sta!$A:$A,$A321,Sta!$D:$D,"&gt;1.5")  + COUNTIFS(Sta!$B:$B,$A321,Sta!$E:$E,"&gt;1.5"))/$D321</f>
        <v>1</v>
      </c>
      <c r="U321" s="8">
        <f>COUNTIFS(Sta!$A:$A,$A321,Sta!$D:$D,"&gt;1.5")/$B321</f>
        <v>1</v>
      </c>
      <c r="V321" s="8" t="e">
        <f>COUNTIFS(Sta!$B:$B,$A321,Sta!$E:$E,"&gt;1.5")/$C321</f>
        <v>#DIV/0!</v>
      </c>
      <c r="W321" s="11">
        <f>(COUNTIFS(Sta!$A:$A,$A321,Sta!$E:E,"&gt;0.5") +COUNTIFS(Sta!$B:$B,$A321,Sta!$D:$D,"&gt;0.5"))/$D321</f>
        <v>1</v>
      </c>
      <c r="X321" s="8">
        <f>COUNTIFS(Sta!$A:$A,$A321,Sta!$E:$E,"&gt;0.5")/$B321</f>
        <v>1</v>
      </c>
      <c r="Y321" s="8" t="e">
        <f>COUNTIFS(Sta!$B:$B,$A321,Sta!$D:$D,"&gt;0.5")/$C321</f>
        <v>#DIV/0!</v>
      </c>
      <c r="Z321" s="11">
        <f>(COUNTIFS(Sta!$A:$A,$A321,Sta!$E:$E,"&gt;1.5")  + COUNTIFS(Sta!$B:$B,$A321,Sta!$D:$D,"&gt;1.5"))/$D321</f>
        <v>1</v>
      </c>
      <c r="AA321" s="8">
        <f>COUNTIFS(Sta!$A:$A,$A321,Sta!$E:$E,"&gt;1.5")/$B321</f>
        <v>1</v>
      </c>
      <c r="AB321" s="8" t="e">
        <f>COUNTIFS(Sta!$B:$B,$A321,Sta!$D:$D,"&gt;1.5")/$C321</f>
        <v>#DIV/0!</v>
      </c>
      <c r="AC321" s="11">
        <f>(COUNTIFS(Sta!$A:A,$A321,Sta!$G:$G,"y") + COUNTIFS(Sta!$B:B,$A321,Sta!$G:$G,"y"))/$D321</f>
        <v>1</v>
      </c>
      <c r="AD321" s="8">
        <f>COUNTIFS(Sta!$A:A,$A321,Sta!$G:$G,"y")/$B321</f>
        <v>1</v>
      </c>
      <c r="AE321" s="16" t="e">
        <f>COUNTIFS(Sta!$B:B,$A321,Sta!$G:$G,"y")/$C321</f>
        <v>#DIV/0!</v>
      </c>
    </row>
    <row r="322" spans="1:31" x14ac:dyDescent="0.3">
      <c r="A322" t="s">
        <v>258</v>
      </c>
      <c r="B322" s="9">
        <f>COUNTIF(Sta!A:A,A322)</f>
        <v>0</v>
      </c>
      <c r="C322" s="4">
        <f>COUNTIF(Sta!B:B,A322)</f>
        <v>0</v>
      </c>
      <c r="D322" s="4">
        <f t="shared" si="10"/>
        <v>0</v>
      </c>
      <c r="E322" s="11" t="e">
        <f>(COUNTIFS(Sta!$A:$A,$A322,Sta!$F:$F,"&gt;0.5") + COUNTIFS(Sta!$B:$B,$A322,Sta!$F:$F,"&gt;0.5"))/$D322</f>
        <v>#DIV/0!</v>
      </c>
      <c r="F322" s="8" t="e">
        <f>COUNTIFS(Sta!$A:$A,$A322,Sta!$F:$F,"&gt;0.5")/$B322</f>
        <v>#DIV/0!</v>
      </c>
      <c r="G322" s="8" t="e">
        <f>COUNTIFS(Sta!$B:$B,$A322,Sta!$F:$F,"&gt;0.5")/$C322</f>
        <v>#DIV/0!</v>
      </c>
      <c r="H322" s="11" t="e">
        <f>(COUNTIFS(Sta!$A:$A,$A322,Sta!$F:$F,"&gt;1.5") + COUNTIFS(Sta!$B:$B,$A322,Sta!$F:$F,"&gt;1.5"))/$D322</f>
        <v>#DIV/0!</v>
      </c>
      <c r="I322" s="8" t="e">
        <f>COUNTIFS(Sta!$A:$A,$A322,Sta!$F:$F,"&gt;1.5")/$B322</f>
        <v>#DIV/0!</v>
      </c>
      <c r="J322" s="8" t="e">
        <f>COUNTIFS(Sta!$B:$B,$A322,Sta!$F:$F,"&gt;1.5")/$C322</f>
        <v>#DIV/0!</v>
      </c>
      <c r="K322" s="11" t="e">
        <f>(COUNTIFS(Sta!$A:$A,$A322,Sta!$F:$F,"&gt;2.5") + COUNTIFS(Sta!$B:$B,$A322,Sta!$F:$F,"&gt;2.5"))/$D322</f>
        <v>#DIV/0!</v>
      </c>
      <c r="L322" s="8" t="e">
        <f>COUNTIFS(Sta!$A:$A,$A322,Sta!$F:$F,"&gt;2.5")/$B322</f>
        <v>#DIV/0!</v>
      </c>
      <c r="M322" s="8" t="e">
        <f>COUNTIFS(Sta!$B:$B,$A322,Sta!$F:$F,"&gt;2.5")/$C322</f>
        <v>#DIV/0!</v>
      </c>
      <c r="N322" s="11" t="e">
        <f>(COUNTIFS(Sta!$A:$A,$A322,Sta!$F:$F,"&gt;3.5") + COUNTIFS(Sta!$B:$B,$A322,Sta!$F:$F,"&gt;3.5"))/$D322</f>
        <v>#DIV/0!</v>
      </c>
      <c r="O322" s="8" t="e">
        <f>COUNTIFS(Sta!$A:$A,$A322,Sta!$F:$F,"&gt;3.5")/$B322</f>
        <v>#DIV/0!</v>
      </c>
      <c r="P322" s="8" t="e">
        <f>COUNTIFS(Sta!$B:$B,$A322,Sta!$F:$F,"&gt;3.5")/$C322</f>
        <v>#DIV/0!</v>
      </c>
      <c r="Q322" s="11" t="e">
        <f>(COUNTIFS(Sta!$A:$A,$A322,Sta!$D:$D,"&gt;0.5")  + COUNTIFS(Sta!$B:$B,$A322,Sta!$E:$E,"&gt;0.5"))/$D322</f>
        <v>#DIV/0!</v>
      </c>
      <c r="R322" s="8" t="e">
        <f>COUNTIFS(Sta!$A:$A,$A322,Sta!$D:$D,"&gt;0.5")/$B322</f>
        <v>#DIV/0!</v>
      </c>
      <c r="S322" s="8" t="e">
        <f>COUNTIFS(Sta!$B:$B,$A322,Sta!$E:$E,"&gt;0.5")/$C322</f>
        <v>#DIV/0!</v>
      </c>
      <c r="T322" s="11" t="e">
        <f>(COUNTIFS(Sta!$A:$A,$A322,Sta!$D:$D,"&gt;1.5")  + COUNTIFS(Sta!$B:$B,$A322,Sta!$E:$E,"&gt;1.5"))/$D322</f>
        <v>#DIV/0!</v>
      </c>
      <c r="U322" s="8" t="e">
        <f>COUNTIFS(Sta!$A:$A,$A322,Sta!$D:$D,"&gt;1.5")/$B322</f>
        <v>#DIV/0!</v>
      </c>
      <c r="V322" s="8" t="e">
        <f>COUNTIFS(Sta!$B:$B,$A322,Sta!$E:$E,"&gt;1.5")/$C322</f>
        <v>#DIV/0!</v>
      </c>
      <c r="W322" s="11" t="e">
        <f>(COUNTIFS(Sta!$A:$A,$A322,Sta!$E:E,"&gt;0.5") +COUNTIFS(Sta!$B:$B,$A322,Sta!$D:$D,"&gt;0.5"))/$D322</f>
        <v>#DIV/0!</v>
      </c>
      <c r="X322" s="8" t="e">
        <f>COUNTIFS(Sta!$A:$A,$A322,Sta!$E:$E,"&gt;0.5")/$B322</f>
        <v>#DIV/0!</v>
      </c>
      <c r="Y322" s="8" t="e">
        <f>COUNTIFS(Sta!$B:$B,$A322,Sta!$D:$D,"&gt;0.5")/$C322</f>
        <v>#DIV/0!</v>
      </c>
      <c r="Z322" s="11" t="e">
        <f>(COUNTIFS(Sta!$A:$A,$A322,Sta!$E:$E,"&gt;1.5")  + COUNTIFS(Sta!$B:$B,$A322,Sta!$D:$D,"&gt;1.5"))/$D322</f>
        <v>#DIV/0!</v>
      </c>
      <c r="AA322" s="8" t="e">
        <f>COUNTIFS(Sta!$A:$A,$A322,Sta!$E:$E,"&gt;1.5")/$B322</f>
        <v>#DIV/0!</v>
      </c>
      <c r="AB322" s="8" t="e">
        <f>COUNTIFS(Sta!$B:$B,$A322,Sta!$D:$D,"&gt;1.5")/$C322</f>
        <v>#DIV/0!</v>
      </c>
      <c r="AC322" s="11" t="e">
        <f>(COUNTIFS(Sta!$A:A,$A322,Sta!$G:$G,"y") + COUNTIFS(Sta!$B:B,$A322,Sta!$G:$G,"y"))/$D322</f>
        <v>#DIV/0!</v>
      </c>
      <c r="AD322" s="8" t="e">
        <f>COUNTIFS(Sta!$A:A,$A322,Sta!$G:$G,"y")/$B322</f>
        <v>#DIV/0!</v>
      </c>
      <c r="AE322" s="16" t="e">
        <f>COUNTIFS(Sta!$B:B,$A322,Sta!$G:$G,"y")/$C322</f>
        <v>#DIV/0!</v>
      </c>
    </row>
    <row r="323" spans="1:31" x14ac:dyDescent="0.3">
      <c r="A323" t="s">
        <v>409</v>
      </c>
      <c r="B323" s="9">
        <f>COUNTIF(Sta!A:A,A323)</f>
        <v>0</v>
      </c>
      <c r="C323" s="4">
        <f>COUNTIF(Sta!B:B,A323)</f>
        <v>0</v>
      </c>
      <c r="D323" s="4">
        <f t="shared" si="10"/>
        <v>0</v>
      </c>
      <c r="E323" s="11" t="e">
        <f>(COUNTIFS(Sta!$A:$A,$A323,Sta!$F:$F,"&gt;0.5") + COUNTIFS(Sta!$B:$B,$A323,Sta!$F:$F,"&gt;0.5"))/$D323</f>
        <v>#DIV/0!</v>
      </c>
      <c r="F323" s="8" t="e">
        <f>COUNTIFS(Sta!$A:$A,$A323,Sta!$F:$F,"&gt;0.5")/$B323</f>
        <v>#DIV/0!</v>
      </c>
      <c r="G323" s="8" t="e">
        <f>COUNTIFS(Sta!$B:$B,$A323,Sta!$F:$F,"&gt;0.5")/$C323</f>
        <v>#DIV/0!</v>
      </c>
      <c r="H323" s="11" t="e">
        <f>(COUNTIFS(Sta!$A:$A,$A323,Sta!$F:$F,"&gt;1.5") + COUNTIFS(Sta!$B:$B,$A323,Sta!$F:$F,"&gt;1.5"))/$D323</f>
        <v>#DIV/0!</v>
      </c>
      <c r="I323" s="8" t="e">
        <f>COUNTIFS(Sta!$A:$A,$A323,Sta!$F:$F,"&gt;1.5")/$B323</f>
        <v>#DIV/0!</v>
      </c>
      <c r="J323" s="8" t="e">
        <f>COUNTIFS(Sta!$B:$B,$A323,Sta!$F:$F,"&gt;1.5")/$C323</f>
        <v>#DIV/0!</v>
      </c>
      <c r="K323" s="11" t="e">
        <f>(COUNTIFS(Sta!$A:$A,$A323,Sta!$F:$F,"&gt;2.5") + COUNTIFS(Sta!$B:$B,$A323,Sta!$F:$F,"&gt;2.5"))/$D323</f>
        <v>#DIV/0!</v>
      </c>
      <c r="L323" s="8" t="e">
        <f>COUNTIFS(Sta!$A:$A,$A323,Sta!$F:$F,"&gt;2.5")/$B323</f>
        <v>#DIV/0!</v>
      </c>
      <c r="M323" s="8" t="e">
        <f>COUNTIFS(Sta!$B:$B,$A323,Sta!$F:$F,"&gt;2.5")/$C323</f>
        <v>#DIV/0!</v>
      </c>
      <c r="N323" s="11" t="e">
        <f>(COUNTIFS(Sta!$A:$A,$A323,Sta!$F:$F,"&gt;3.5") + COUNTIFS(Sta!$B:$B,$A323,Sta!$F:$F,"&gt;3.5"))/$D323</f>
        <v>#DIV/0!</v>
      </c>
      <c r="O323" s="8" t="e">
        <f>COUNTIFS(Sta!$A:$A,$A323,Sta!$F:$F,"&gt;3.5")/$B323</f>
        <v>#DIV/0!</v>
      </c>
      <c r="P323" s="8" t="e">
        <f>COUNTIFS(Sta!$B:$B,$A323,Sta!$F:$F,"&gt;3.5")/$C323</f>
        <v>#DIV/0!</v>
      </c>
      <c r="Q323" s="11" t="e">
        <f>(COUNTIFS(Sta!$A:$A,$A323,Sta!$D:$D,"&gt;0.5")  + COUNTIFS(Sta!$B:$B,$A323,Sta!$E:$E,"&gt;0.5"))/$D323</f>
        <v>#DIV/0!</v>
      </c>
      <c r="R323" s="8" t="e">
        <f>COUNTIFS(Sta!$A:$A,$A323,Sta!$D:$D,"&gt;0.5")/$B323</f>
        <v>#DIV/0!</v>
      </c>
      <c r="S323" s="8" t="e">
        <f>COUNTIFS(Sta!$B:$B,$A323,Sta!$E:$E,"&gt;0.5")/$C323</f>
        <v>#DIV/0!</v>
      </c>
      <c r="T323" s="11" t="e">
        <f>(COUNTIFS(Sta!$A:$A,$A323,Sta!$D:$D,"&gt;1.5")  + COUNTIFS(Sta!$B:$B,$A323,Sta!$E:$E,"&gt;1.5"))/$D323</f>
        <v>#DIV/0!</v>
      </c>
      <c r="U323" s="8" t="e">
        <f>COUNTIFS(Sta!$A:$A,$A323,Sta!$D:$D,"&gt;1.5")/$B323</f>
        <v>#DIV/0!</v>
      </c>
      <c r="V323" s="8" t="e">
        <f>COUNTIFS(Sta!$B:$B,$A323,Sta!$E:$E,"&gt;1.5")/$C323</f>
        <v>#DIV/0!</v>
      </c>
      <c r="W323" s="11" t="e">
        <f>(COUNTIFS(Sta!$A:$A,$A323,Sta!$E:E,"&gt;0.5") +COUNTIFS(Sta!$B:$B,$A323,Sta!$D:$D,"&gt;0.5"))/$D323</f>
        <v>#DIV/0!</v>
      </c>
      <c r="X323" s="8" t="e">
        <f>COUNTIFS(Sta!$A:$A,$A323,Sta!$E:$E,"&gt;0.5")/$B323</f>
        <v>#DIV/0!</v>
      </c>
      <c r="Y323" s="8" t="e">
        <f>COUNTIFS(Sta!$B:$B,$A323,Sta!$D:$D,"&gt;0.5")/$C323</f>
        <v>#DIV/0!</v>
      </c>
      <c r="Z323" s="11" t="e">
        <f>(COUNTIFS(Sta!$A:$A,$A323,Sta!$E:$E,"&gt;1.5")  + COUNTIFS(Sta!$B:$B,$A323,Sta!$D:$D,"&gt;1.5"))/$D323</f>
        <v>#DIV/0!</v>
      </c>
      <c r="AA323" s="8" t="e">
        <f>COUNTIFS(Sta!$A:$A,$A323,Sta!$E:$E,"&gt;1.5")/$B323</f>
        <v>#DIV/0!</v>
      </c>
      <c r="AB323" s="8" t="e">
        <f>COUNTIFS(Sta!$B:$B,$A323,Sta!$D:$D,"&gt;1.5")/$C323</f>
        <v>#DIV/0!</v>
      </c>
      <c r="AC323" s="11" t="e">
        <f>(COUNTIFS(Sta!$A:A,$A323,Sta!$G:$G,"y") + COUNTIFS(Sta!$B:B,$A323,Sta!$G:$G,"y"))/$D323</f>
        <v>#DIV/0!</v>
      </c>
      <c r="AD323" s="8" t="e">
        <f>COUNTIFS(Sta!$A:A,$A323,Sta!$G:$G,"y")/$B323</f>
        <v>#DIV/0!</v>
      </c>
      <c r="AE323" s="16" t="e">
        <f>COUNTIFS(Sta!$B:B,$A323,Sta!$G:$G,"y")/$C323</f>
        <v>#DIV/0!</v>
      </c>
    </row>
    <row r="324" spans="1:31" x14ac:dyDescent="0.3">
      <c r="A324" t="s">
        <v>395</v>
      </c>
      <c r="B324" s="9">
        <f>COUNTIF(Sta!A:A,A324)</f>
        <v>0</v>
      </c>
      <c r="C324" s="4">
        <f>COUNTIF(Sta!B:B,A324)</f>
        <v>0</v>
      </c>
      <c r="D324" s="4">
        <f t="shared" si="10"/>
        <v>0</v>
      </c>
      <c r="E324" s="11" t="e">
        <f>(COUNTIFS(Sta!$A:$A,$A324,Sta!$F:$F,"&gt;0.5") + COUNTIFS(Sta!$B:$B,$A324,Sta!$F:$F,"&gt;0.5"))/$D324</f>
        <v>#DIV/0!</v>
      </c>
      <c r="F324" s="8" t="e">
        <f>COUNTIFS(Sta!$A:$A,$A324,Sta!$F:$F,"&gt;0.5")/$B324</f>
        <v>#DIV/0!</v>
      </c>
      <c r="G324" s="8" t="e">
        <f>COUNTIFS(Sta!$B:$B,$A324,Sta!$F:$F,"&gt;0.5")/$C324</f>
        <v>#DIV/0!</v>
      </c>
      <c r="H324" s="11" t="e">
        <f>(COUNTIFS(Sta!$A:$A,$A324,Sta!$F:$F,"&gt;1.5") + COUNTIFS(Sta!$B:$B,$A324,Sta!$F:$F,"&gt;1.5"))/$D324</f>
        <v>#DIV/0!</v>
      </c>
      <c r="I324" s="8" t="e">
        <f>COUNTIFS(Sta!$A:$A,$A324,Sta!$F:$F,"&gt;1.5")/$B324</f>
        <v>#DIV/0!</v>
      </c>
      <c r="J324" s="8" t="e">
        <f>COUNTIFS(Sta!$B:$B,$A324,Sta!$F:$F,"&gt;1.5")/$C324</f>
        <v>#DIV/0!</v>
      </c>
      <c r="K324" s="11" t="e">
        <f>(COUNTIFS(Sta!$A:$A,$A324,Sta!$F:$F,"&gt;2.5") + COUNTIFS(Sta!$B:$B,$A324,Sta!$F:$F,"&gt;2.5"))/$D324</f>
        <v>#DIV/0!</v>
      </c>
      <c r="L324" s="8" t="e">
        <f>COUNTIFS(Sta!$A:$A,$A324,Sta!$F:$F,"&gt;2.5")/$B324</f>
        <v>#DIV/0!</v>
      </c>
      <c r="M324" s="8" t="e">
        <f>COUNTIFS(Sta!$B:$B,$A324,Sta!$F:$F,"&gt;2.5")/$C324</f>
        <v>#DIV/0!</v>
      </c>
      <c r="N324" s="11" t="e">
        <f>(COUNTIFS(Sta!$A:$A,$A324,Sta!$F:$F,"&gt;3.5") + COUNTIFS(Sta!$B:$B,$A324,Sta!$F:$F,"&gt;3.5"))/$D324</f>
        <v>#DIV/0!</v>
      </c>
      <c r="O324" s="8" t="e">
        <f>COUNTIFS(Sta!$A:$A,$A324,Sta!$F:$F,"&gt;3.5")/$B324</f>
        <v>#DIV/0!</v>
      </c>
      <c r="P324" s="8" t="e">
        <f>COUNTIFS(Sta!$B:$B,$A324,Sta!$F:$F,"&gt;3.5")/$C324</f>
        <v>#DIV/0!</v>
      </c>
      <c r="Q324" s="11" t="e">
        <f>(COUNTIFS(Sta!$A:$A,$A324,Sta!$D:$D,"&gt;0.5")  + COUNTIFS(Sta!$B:$B,$A324,Sta!$E:$E,"&gt;0.5"))/$D324</f>
        <v>#DIV/0!</v>
      </c>
      <c r="R324" s="8" t="e">
        <f>COUNTIFS(Sta!$A:$A,$A324,Sta!$D:$D,"&gt;0.5")/$B324</f>
        <v>#DIV/0!</v>
      </c>
      <c r="S324" s="8" t="e">
        <f>COUNTIFS(Sta!$B:$B,$A324,Sta!$E:$E,"&gt;0.5")/$C324</f>
        <v>#DIV/0!</v>
      </c>
      <c r="T324" s="11" t="e">
        <f>(COUNTIFS(Sta!$A:$A,$A324,Sta!$D:$D,"&gt;1.5")  + COUNTIFS(Sta!$B:$B,$A324,Sta!$E:$E,"&gt;1.5"))/$D324</f>
        <v>#DIV/0!</v>
      </c>
      <c r="U324" s="8" t="e">
        <f>COUNTIFS(Sta!$A:$A,$A324,Sta!$D:$D,"&gt;1.5")/$B324</f>
        <v>#DIV/0!</v>
      </c>
      <c r="V324" s="8" t="e">
        <f>COUNTIFS(Sta!$B:$B,$A324,Sta!$E:$E,"&gt;1.5")/$C324</f>
        <v>#DIV/0!</v>
      </c>
      <c r="W324" s="11" t="e">
        <f>(COUNTIFS(Sta!$A:$A,$A324,Sta!$E:E,"&gt;0.5") +COUNTIFS(Sta!$B:$B,$A324,Sta!$D:$D,"&gt;0.5"))/$D324</f>
        <v>#DIV/0!</v>
      </c>
      <c r="X324" s="8" t="e">
        <f>COUNTIFS(Sta!$A:$A,$A324,Sta!$E:$E,"&gt;0.5")/$B324</f>
        <v>#DIV/0!</v>
      </c>
      <c r="Y324" s="8" t="e">
        <f>COUNTIFS(Sta!$B:$B,$A324,Sta!$D:$D,"&gt;0.5")/$C324</f>
        <v>#DIV/0!</v>
      </c>
      <c r="Z324" s="11" t="e">
        <f>(COUNTIFS(Sta!$A:$A,$A324,Sta!$E:$E,"&gt;1.5")  + COUNTIFS(Sta!$B:$B,$A324,Sta!$D:$D,"&gt;1.5"))/$D324</f>
        <v>#DIV/0!</v>
      </c>
      <c r="AA324" s="8" t="e">
        <f>COUNTIFS(Sta!$A:$A,$A324,Sta!$E:$E,"&gt;1.5")/$B324</f>
        <v>#DIV/0!</v>
      </c>
      <c r="AB324" s="8" t="e">
        <f>COUNTIFS(Sta!$B:$B,$A324,Sta!$D:$D,"&gt;1.5")/$C324</f>
        <v>#DIV/0!</v>
      </c>
      <c r="AC324" s="11" t="e">
        <f>(COUNTIFS(Sta!$A:A,$A324,Sta!$G:$G,"y") + COUNTIFS(Sta!$B:B,$A324,Sta!$G:$G,"y"))/$D324</f>
        <v>#DIV/0!</v>
      </c>
      <c r="AD324" s="8" t="e">
        <f>COUNTIFS(Sta!$A:A,$A324,Sta!$G:$G,"y")/$B324</f>
        <v>#DIV/0!</v>
      </c>
      <c r="AE324" s="16" t="e">
        <f>COUNTIFS(Sta!$B:B,$A324,Sta!$G:$G,"y")/$C324</f>
        <v>#DIV/0!</v>
      </c>
    </row>
    <row r="325" spans="1:31" x14ac:dyDescent="0.3">
      <c r="A325" t="s">
        <v>655</v>
      </c>
      <c r="B325" s="9">
        <f>COUNTIF(Sta!A:A,A325)</f>
        <v>9</v>
      </c>
      <c r="C325" s="4">
        <f>COUNTIF(Sta!B:B,A325)</f>
        <v>9</v>
      </c>
      <c r="D325" s="4">
        <f t="shared" si="10"/>
        <v>18</v>
      </c>
      <c r="E325" s="11">
        <f>(COUNTIFS(Sta!$A:$A,$A325,Sta!$F:$F,"&gt;0.5") + COUNTIFS(Sta!$B:$B,$A325,Sta!$F:$F,"&gt;0.5"))/$D325</f>
        <v>0.83333333333333337</v>
      </c>
      <c r="F325" s="8">
        <f>COUNTIFS(Sta!$A:$A,$A325,Sta!$F:$F,"&gt;0.5")/$B325</f>
        <v>1</v>
      </c>
      <c r="G325" s="8">
        <f>COUNTIFS(Sta!$B:$B,$A325,Sta!$F:$F,"&gt;0.5")/$C325</f>
        <v>0.66666666666666663</v>
      </c>
      <c r="H325" s="11">
        <f>(COUNTIFS(Sta!$A:$A,$A325,Sta!$F:$F,"&gt;1.5") + COUNTIFS(Sta!$B:$B,$A325,Sta!$F:$F,"&gt;1.5"))/$D325</f>
        <v>0.66666666666666663</v>
      </c>
      <c r="I325" s="8">
        <f>COUNTIFS(Sta!$A:$A,$A325,Sta!$F:$F,"&gt;1.5")/$B325</f>
        <v>0.88888888888888884</v>
      </c>
      <c r="J325" s="8">
        <f>COUNTIFS(Sta!$B:$B,$A325,Sta!$F:$F,"&gt;1.5")/$C325</f>
        <v>0.44444444444444442</v>
      </c>
      <c r="K325" s="11">
        <f>(COUNTIFS(Sta!$A:$A,$A325,Sta!$F:$F,"&gt;2.5") + COUNTIFS(Sta!$B:$B,$A325,Sta!$F:$F,"&gt;2.5"))/$D325</f>
        <v>0.3888888888888889</v>
      </c>
      <c r="L325" s="8">
        <f>COUNTIFS(Sta!$A:$A,$A325,Sta!$F:$F,"&gt;2.5")/$B325</f>
        <v>0.55555555555555558</v>
      </c>
      <c r="M325" s="8">
        <f>COUNTIFS(Sta!$B:$B,$A325,Sta!$F:$F,"&gt;2.5")/$C325</f>
        <v>0.22222222222222221</v>
      </c>
      <c r="N325" s="11">
        <f>(COUNTIFS(Sta!$A:$A,$A325,Sta!$F:$F,"&gt;3.5") + COUNTIFS(Sta!$B:$B,$A325,Sta!$F:$F,"&gt;3.5"))/$D325</f>
        <v>0.22222222222222221</v>
      </c>
      <c r="O325" s="8">
        <f>COUNTIFS(Sta!$A:$A,$A325,Sta!$F:$F,"&gt;3.5")/$B325</f>
        <v>0.33333333333333331</v>
      </c>
      <c r="P325" s="8">
        <f>COUNTIFS(Sta!$B:$B,$A325,Sta!$F:$F,"&gt;3.5")/$C325</f>
        <v>0.1111111111111111</v>
      </c>
      <c r="Q325" s="11">
        <f>(COUNTIFS(Sta!$A:$A,$A325,Sta!$D:$D,"&gt;0.5")  + COUNTIFS(Sta!$B:$B,$A325,Sta!$E:$E,"&gt;0.5"))/$D325</f>
        <v>0.83333333333333337</v>
      </c>
      <c r="R325" s="8">
        <f>COUNTIFS(Sta!$A:$A,$A325,Sta!$D:$D,"&gt;0.5")/$B325</f>
        <v>1</v>
      </c>
      <c r="S325" s="8">
        <f>COUNTIFS(Sta!$B:$B,$A325,Sta!$E:$E,"&gt;0.5")/$C325</f>
        <v>0.66666666666666663</v>
      </c>
      <c r="T325" s="11">
        <f>(COUNTIFS(Sta!$A:$A,$A325,Sta!$D:$D,"&gt;1.5")  + COUNTIFS(Sta!$B:$B,$A325,Sta!$E:$E,"&gt;1.5"))/$D325</f>
        <v>0.3888888888888889</v>
      </c>
      <c r="U325" s="8">
        <f>COUNTIFS(Sta!$A:$A,$A325,Sta!$D:$D,"&gt;1.5")/$B325</f>
        <v>0.66666666666666663</v>
      </c>
      <c r="V325" s="8">
        <f>COUNTIFS(Sta!$B:$B,$A325,Sta!$E:$E,"&gt;1.5")/$C325</f>
        <v>0.1111111111111111</v>
      </c>
      <c r="W325" s="11">
        <f>(COUNTIFS(Sta!$A:$A,$A325,Sta!$E:E,"&gt;0.5") +COUNTIFS(Sta!$B:$B,$A325,Sta!$D:$D,"&gt;0.5"))/$D325</f>
        <v>0.55555555555555558</v>
      </c>
      <c r="X325" s="8">
        <f>COUNTIFS(Sta!$A:$A,$A325,Sta!$E:$E,"&gt;0.5")/$B325</f>
        <v>0.66666666666666663</v>
      </c>
      <c r="Y325" s="8">
        <f>COUNTIFS(Sta!$B:$B,$A325,Sta!$D:$D,"&gt;0.5")/$C325</f>
        <v>0.44444444444444442</v>
      </c>
      <c r="Z325" s="11">
        <f>(COUNTIFS(Sta!$A:$A,$A325,Sta!$E:$E,"&gt;1.5")  + COUNTIFS(Sta!$B:$B,$A325,Sta!$D:$D,"&gt;1.5"))/$D325</f>
        <v>5.5555555555555552E-2</v>
      </c>
      <c r="AA325" s="8">
        <f>COUNTIFS(Sta!$A:$A,$A325,Sta!$E:$E,"&gt;1.5")/$B325</f>
        <v>0</v>
      </c>
      <c r="AB325" s="8">
        <f>COUNTIFS(Sta!$B:$B,$A325,Sta!$D:$D,"&gt;1.5")/$C325</f>
        <v>0.1111111111111111</v>
      </c>
      <c r="AC325" s="11">
        <f>(COUNTIFS(Sta!$A:A,$A325,Sta!$G:$G,"y") + COUNTIFS(Sta!$B:B,$A325,Sta!$G:$G,"y"))/$D325</f>
        <v>0.55555555555555558</v>
      </c>
      <c r="AD325" s="8">
        <f>COUNTIFS(Sta!$A:A,$A325,Sta!$G:$G,"y")/$B325</f>
        <v>0.66666666666666663</v>
      </c>
      <c r="AE325" s="16">
        <f>COUNTIFS(Sta!$B:B,$A325,Sta!$G:$G,"y")/$C325</f>
        <v>0.44444444444444442</v>
      </c>
    </row>
    <row r="326" spans="1:31" x14ac:dyDescent="0.3">
      <c r="A326" t="s">
        <v>6</v>
      </c>
      <c r="B326" s="9">
        <f>COUNTIF(Sta!A:A,A326)</f>
        <v>0</v>
      </c>
      <c r="C326" s="4">
        <f>COUNTIF(Sta!B:B,A326)</f>
        <v>1</v>
      </c>
      <c r="D326" s="4">
        <f t="shared" si="10"/>
        <v>1</v>
      </c>
      <c r="E326" s="11">
        <f>(COUNTIFS(Sta!$A:$A,$A326,Sta!$F:$F,"&gt;0.5") + COUNTIFS(Sta!$B:$B,$A326,Sta!$F:$F,"&gt;0.5"))/$D326</f>
        <v>1</v>
      </c>
      <c r="F326" s="8" t="e">
        <f>COUNTIFS(Sta!$A:$A,$A326,Sta!$F:$F,"&gt;0.5")/$B326</f>
        <v>#DIV/0!</v>
      </c>
      <c r="G326" s="8">
        <f>COUNTIFS(Sta!$B:$B,$A326,Sta!$F:$F,"&gt;0.5")/$C326</f>
        <v>1</v>
      </c>
      <c r="H326" s="11">
        <f>(COUNTIFS(Sta!$A:$A,$A326,Sta!$F:$F,"&gt;1.5") + COUNTIFS(Sta!$B:$B,$A326,Sta!$F:$F,"&gt;1.5"))/$D326</f>
        <v>1</v>
      </c>
      <c r="I326" s="8" t="e">
        <f>COUNTIFS(Sta!$A:$A,$A326,Sta!$F:$F,"&gt;1.5")/$B326</f>
        <v>#DIV/0!</v>
      </c>
      <c r="J326" s="8">
        <f>COUNTIFS(Sta!$B:$B,$A326,Sta!$F:$F,"&gt;1.5")/$C326</f>
        <v>1</v>
      </c>
      <c r="K326" s="11">
        <f>(COUNTIFS(Sta!$A:$A,$A326,Sta!$F:$F,"&gt;2.5") + COUNTIFS(Sta!$B:$B,$A326,Sta!$F:$F,"&gt;2.5"))/$D326</f>
        <v>1</v>
      </c>
      <c r="L326" s="8" t="e">
        <f>COUNTIFS(Sta!$A:$A,$A326,Sta!$F:$F,"&gt;2.5")/$B326</f>
        <v>#DIV/0!</v>
      </c>
      <c r="M326" s="8">
        <f>COUNTIFS(Sta!$B:$B,$A326,Sta!$F:$F,"&gt;2.5")/$C326</f>
        <v>1</v>
      </c>
      <c r="N326" s="11">
        <f>(COUNTIFS(Sta!$A:$A,$A326,Sta!$F:$F,"&gt;3.5") + COUNTIFS(Sta!$B:$B,$A326,Sta!$F:$F,"&gt;3.5"))/$D326</f>
        <v>1</v>
      </c>
      <c r="O326" s="8" t="e">
        <f>COUNTIFS(Sta!$A:$A,$A326,Sta!$F:$F,"&gt;3.5")/$B326</f>
        <v>#DIV/0!</v>
      </c>
      <c r="P326" s="8">
        <f>COUNTIFS(Sta!$B:$B,$A326,Sta!$F:$F,"&gt;3.5")/$C326</f>
        <v>1</v>
      </c>
      <c r="Q326" s="11">
        <f>(COUNTIFS(Sta!$A:$A,$A326,Sta!$D:$D,"&gt;0.5")  + COUNTIFS(Sta!$B:$B,$A326,Sta!$E:$E,"&gt;0.5"))/$D326</f>
        <v>1</v>
      </c>
      <c r="R326" s="8" t="e">
        <f>COUNTIFS(Sta!$A:$A,$A326,Sta!$D:$D,"&gt;0.5")/$B326</f>
        <v>#DIV/0!</v>
      </c>
      <c r="S326" s="8">
        <f>COUNTIFS(Sta!$B:$B,$A326,Sta!$E:$E,"&gt;0.5")/$C326</f>
        <v>1</v>
      </c>
      <c r="T326" s="11">
        <f>(COUNTIFS(Sta!$A:$A,$A326,Sta!$D:$D,"&gt;1.5")  + COUNTIFS(Sta!$B:$B,$A326,Sta!$E:$E,"&gt;1.5"))/$D326</f>
        <v>1</v>
      </c>
      <c r="U326" s="8" t="e">
        <f>COUNTIFS(Sta!$A:$A,$A326,Sta!$D:$D,"&gt;1.5")/$B326</f>
        <v>#DIV/0!</v>
      </c>
      <c r="V326" s="8">
        <f>COUNTIFS(Sta!$B:$B,$A326,Sta!$E:$E,"&gt;1.5")/$C326</f>
        <v>1</v>
      </c>
      <c r="W326" s="11">
        <f>(COUNTIFS(Sta!$A:$A,$A326,Sta!$E:E,"&gt;0.5") +COUNTIFS(Sta!$B:$B,$A326,Sta!$D:$D,"&gt;0.5"))/$D326</f>
        <v>0</v>
      </c>
      <c r="X326" s="8" t="e">
        <f>COUNTIFS(Sta!$A:$A,$A326,Sta!$E:$E,"&gt;0.5")/$B326</f>
        <v>#DIV/0!</v>
      </c>
      <c r="Y326" s="8">
        <f>COUNTIFS(Sta!$B:$B,$A326,Sta!$D:$D,"&gt;0.5")/$C326</f>
        <v>0</v>
      </c>
      <c r="Z326" s="11">
        <f>(COUNTIFS(Sta!$A:$A,$A326,Sta!$E:$E,"&gt;1.5")  + COUNTIFS(Sta!$B:$B,$A326,Sta!$D:$D,"&gt;1.5"))/$D326</f>
        <v>0</v>
      </c>
      <c r="AA326" s="8" t="e">
        <f>COUNTIFS(Sta!$A:$A,$A326,Sta!$E:$E,"&gt;1.5")/$B326</f>
        <v>#DIV/0!</v>
      </c>
      <c r="AB326" s="8">
        <f>COUNTIFS(Sta!$B:$B,$A326,Sta!$D:$D,"&gt;1.5")/$C326</f>
        <v>0</v>
      </c>
      <c r="AC326" s="11">
        <f>(COUNTIFS(Sta!$A:A,$A326,Sta!$G:$G,"y") + COUNTIFS(Sta!$B:B,$A326,Sta!$G:$G,"y"))/$D326</f>
        <v>0</v>
      </c>
      <c r="AD326" s="8" t="e">
        <f>COUNTIFS(Sta!$A:A,$A326,Sta!$G:$G,"y")/$B326</f>
        <v>#DIV/0!</v>
      </c>
      <c r="AE326" s="16">
        <f>COUNTIFS(Sta!$B:B,$A326,Sta!$G:$G,"y")/$C326</f>
        <v>0</v>
      </c>
    </row>
    <row r="327" spans="1:31" x14ac:dyDescent="0.3">
      <c r="A327" t="s">
        <v>13</v>
      </c>
      <c r="B327" s="9">
        <f>COUNTIF(Sta!A:A,A327)</f>
        <v>0</v>
      </c>
      <c r="C327" s="4">
        <f>COUNTIF(Sta!B:B,A327)</f>
        <v>0</v>
      </c>
      <c r="D327" s="4">
        <f t="shared" si="10"/>
        <v>0</v>
      </c>
      <c r="E327" s="11" t="e">
        <f>(COUNTIFS(Sta!$A:$A,$A327,Sta!$F:$F,"&gt;0.5") + COUNTIFS(Sta!$B:$B,$A327,Sta!$F:$F,"&gt;0.5"))/$D327</f>
        <v>#DIV/0!</v>
      </c>
      <c r="F327" s="8" t="e">
        <f>COUNTIFS(Sta!$A:$A,$A327,Sta!$F:$F,"&gt;0.5")/$B327</f>
        <v>#DIV/0!</v>
      </c>
      <c r="G327" s="8" t="e">
        <f>COUNTIFS(Sta!$B:$B,$A327,Sta!$F:$F,"&gt;0.5")/$C327</f>
        <v>#DIV/0!</v>
      </c>
      <c r="H327" s="11" t="e">
        <f>(COUNTIFS(Sta!$A:$A,$A327,Sta!$F:$F,"&gt;1.5") + COUNTIFS(Sta!$B:$B,$A327,Sta!$F:$F,"&gt;1.5"))/$D327</f>
        <v>#DIV/0!</v>
      </c>
      <c r="I327" s="8" t="e">
        <f>COUNTIFS(Sta!$A:$A,$A327,Sta!$F:$F,"&gt;1.5")/$B327</f>
        <v>#DIV/0!</v>
      </c>
      <c r="J327" s="8" t="e">
        <f>COUNTIFS(Sta!$B:$B,$A327,Sta!$F:$F,"&gt;1.5")/$C327</f>
        <v>#DIV/0!</v>
      </c>
      <c r="K327" s="11" t="e">
        <f>(COUNTIFS(Sta!$A:$A,$A327,Sta!$F:$F,"&gt;2.5") + COUNTIFS(Sta!$B:$B,$A327,Sta!$F:$F,"&gt;2.5"))/$D327</f>
        <v>#DIV/0!</v>
      </c>
      <c r="L327" s="8" t="e">
        <f>COUNTIFS(Sta!$A:$A,$A327,Sta!$F:$F,"&gt;2.5")/$B327</f>
        <v>#DIV/0!</v>
      </c>
      <c r="M327" s="8" t="e">
        <f>COUNTIFS(Sta!$B:$B,$A327,Sta!$F:$F,"&gt;2.5")/$C327</f>
        <v>#DIV/0!</v>
      </c>
      <c r="N327" s="11" t="e">
        <f>(COUNTIFS(Sta!$A:$A,$A327,Sta!$F:$F,"&gt;3.5") + COUNTIFS(Sta!$B:$B,$A327,Sta!$F:$F,"&gt;3.5"))/$D327</f>
        <v>#DIV/0!</v>
      </c>
      <c r="O327" s="8" t="e">
        <f>COUNTIFS(Sta!$A:$A,$A327,Sta!$F:$F,"&gt;3.5")/$B327</f>
        <v>#DIV/0!</v>
      </c>
      <c r="P327" s="8" t="e">
        <f>COUNTIFS(Sta!$B:$B,$A327,Sta!$F:$F,"&gt;3.5")/$C327</f>
        <v>#DIV/0!</v>
      </c>
      <c r="Q327" s="11" t="e">
        <f>(COUNTIFS(Sta!$A:$A,$A327,Sta!$D:$D,"&gt;0.5")  + COUNTIFS(Sta!$B:$B,$A327,Sta!$E:$E,"&gt;0.5"))/$D327</f>
        <v>#DIV/0!</v>
      </c>
      <c r="R327" s="8" t="e">
        <f>COUNTIFS(Sta!$A:$A,$A327,Sta!$D:$D,"&gt;0.5")/$B327</f>
        <v>#DIV/0!</v>
      </c>
      <c r="S327" s="8" t="e">
        <f>COUNTIFS(Sta!$B:$B,$A327,Sta!$E:$E,"&gt;0.5")/$C327</f>
        <v>#DIV/0!</v>
      </c>
      <c r="T327" s="11" t="e">
        <f>(COUNTIFS(Sta!$A:$A,$A327,Sta!$D:$D,"&gt;1.5")  + COUNTIFS(Sta!$B:$B,$A327,Sta!$E:$E,"&gt;1.5"))/$D327</f>
        <v>#DIV/0!</v>
      </c>
      <c r="U327" s="8" t="e">
        <f>COUNTIFS(Sta!$A:$A,$A327,Sta!$D:$D,"&gt;1.5")/$B327</f>
        <v>#DIV/0!</v>
      </c>
      <c r="V327" s="8" t="e">
        <f>COUNTIFS(Sta!$B:$B,$A327,Sta!$E:$E,"&gt;1.5")/$C327</f>
        <v>#DIV/0!</v>
      </c>
      <c r="W327" s="11" t="e">
        <f>(COUNTIFS(Sta!$A:$A,$A327,Sta!$E:E,"&gt;0.5") +COUNTIFS(Sta!$B:$B,$A327,Sta!$D:$D,"&gt;0.5"))/$D327</f>
        <v>#DIV/0!</v>
      </c>
      <c r="X327" s="8" t="e">
        <f>COUNTIFS(Sta!$A:$A,$A327,Sta!$E:$E,"&gt;0.5")/$B327</f>
        <v>#DIV/0!</v>
      </c>
      <c r="Y327" s="8" t="e">
        <f>COUNTIFS(Sta!$B:$B,$A327,Sta!$D:$D,"&gt;0.5")/$C327</f>
        <v>#DIV/0!</v>
      </c>
      <c r="Z327" s="11" t="e">
        <f>(COUNTIFS(Sta!$A:$A,$A327,Sta!$E:$E,"&gt;1.5")  + COUNTIFS(Sta!$B:$B,$A327,Sta!$D:$D,"&gt;1.5"))/$D327</f>
        <v>#DIV/0!</v>
      </c>
      <c r="AA327" s="8" t="e">
        <f>COUNTIFS(Sta!$A:$A,$A327,Sta!$E:$E,"&gt;1.5")/$B327</f>
        <v>#DIV/0!</v>
      </c>
      <c r="AB327" s="8" t="e">
        <f>COUNTIFS(Sta!$B:$B,$A327,Sta!$D:$D,"&gt;1.5")/$C327</f>
        <v>#DIV/0!</v>
      </c>
      <c r="AC327" s="11" t="e">
        <f>(COUNTIFS(Sta!$A:A,$A327,Sta!$G:$G,"y") + COUNTIFS(Sta!$B:B,$A327,Sta!$G:$G,"y"))/$D327</f>
        <v>#DIV/0!</v>
      </c>
      <c r="AD327" s="8" t="e">
        <f>COUNTIFS(Sta!$A:A,$A327,Sta!$G:$G,"y")/$B327</f>
        <v>#DIV/0!</v>
      </c>
      <c r="AE327" s="16" t="e">
        <f>COUNTIFS(Sta!$B:B,$A327,Sta!$G:$G,"y")/$C327</f>
        <v>#DIV/0!</v>
      </c>
    </row>
    <row r="328" spans="1:31" x14ac:dyDescent="0.3">
      <c r="A328" t="s">
        <v>220</v>
      </c>
      <c r="B328" s="9">
        <f>COUNTIF(Sta!A:A,A328)</f>
        <v>1</v>
      </c>
      <c r="C328" s="4">
        <f>COUNTIF(Sta!B:B,A328)</f>
        <v>1</v>
      </c>
      <c r="D328" s="4">
        <f t="shared" si="10"/>
        <v>2</v>
      </c>
      <c r="E328" s="11">
        <f>(COUNTIFS(Sta!$A:$A,$A328,Sta!$F:$F,"&gt;0.5") + COUNTIFS(Sta!$B:$B,$A328,Sta!$F:$F,"&gt;0.5"))/$D328</f>
        <v>1</v>
      </c>
      <c r="F328" s="8">
        <f>COUNTIFS(Sta!$A:$A,$A328,Sta!$F:$F,"&gt;0.5")/$B328</f>
        <v>1</v>
      </c>
      <c r="G328" s="8">
        <f>COUNTIFS(Sta!$B:$B,$A328,Sta!$F:$F,"&gt;0.5")/$C328</f>
        <v>1</v>
      </c>
      <c r="H328" s="11">
        <f>(COUNTIFS(Sta!$A:$A,$A328,Sta!$F:$F,"&gt;1.5") + COUNTIFS(Sta!$B:$B,$A328,Sta!$F:$F,"&gt;1.5"))/$D328</f>
        <v>1</v>
      </c>
      <c r="I328" s="8">
        <f>COUNTIFS(Sta!$A:$A,$A328,Sta!$F:$F,"&gt;1.5")/$B328</f>
        <v>1</v>
      </c>
      <c r="J328" s="8">
        <f>COUNTIFS(Sta!$B:$B,$A328,Sta!$F:$F,"&gt;1.5")/$C328</f>
        <v>1</v>
      </c>
      <c r="K328" s="11">
        <f>(COUNTIFS(Sta!$A:$A,$A328,Sta!$F:$F,"&gt;2.5") + COUNTIFS(Sta!$B:$B,$A328,Sta!$F:$F,"&gt;2.5"))/$D328</f>
        <v>1</v>
      </c>
      <c r="L328" s="8">
        <f>COUNTIFS(Sta!$A:$A,$A328,Sta!$F:$F,"&gt;2.5")/$B328</f>
        <v>1</v>
      </c>
      <c r="M328" s="8">
        <f>COUNTIFS(Sta!$B:$B,$A328,Sta!$F:$F,"&gt;2.5")/$C328</f>
        <v>1</v>
      </c>
      <c r="N328" s="11">
        <f>(COUNTIFS(Sta!$A:$A,$A328,Sta!$F:$F,"&gt;3.5") + COUNTIFS(Sta!$B:$B,$A328,Sta!$F:$F,"&gt;3.5"))/$D328</f>
        <v>1</v>
      </c>
      <c r="O328" s="8">
        <f>COUNTIFS(Sta!$A:$A,$A328,Sta!$F:$F,"&gt;3.5")/$B328</f>
        <v>1</v>
      </c>
      <c r="P328" s="8">
        <f>COUNTIFS(Sta!$B:$B,$A328,Sta!$F:$F,"&gt;3.5")/$C328</f>
        <v>1</v>
      </c>
      <c r="Q328" s="11">
        <f>(COUNTIFS(Sta!$A:$A,$A328,Sta!$D:$D,"&gt;0.5")  + COUNTIFS(Sta!$B:$B,$A328,Sta!$E:$E,"&gt;0.5"))/$D328</f>
        <v>1</v>
      </c>
      <c r="R328" s="8">
        <f>COUNTIFS(Sta!$A:$A,$A328,Sta!$D:$D,"&gt;0.5")/$B328</f>
        <v>1</v>
      </c>
      <c r="S328" s="8">
        <f>COUNTIFS(Sta!$B:$B,$A328,Sta!$E:$E,"&gt;0.5")/$C328</f>
        <v>1</v>
      </c>
      <c r="T328" s="11">
        <f>(COUNTIFS(Sta!$A:$A,$A328,Sta!$D:$D,"&gt;1.5")  + COUNTIFS(Sta!$B:$B,$A328,Sta!$E:$E,"&gt;1.5"))/$D328</f>
        <v>1</v>
      </c>
      <c r="U328" s="8">
        <f>COUNTIFS(Sta!$A:$A,$A328,Sta!$D:$D,"&gt;1.5")/$B328</f>
        <v>1</v>
      </c>
      <c r="V328" s="8">
        <f>COUNTIFS(Sta!$B:$B,$A328,Sta!$E:$E,"&gt;1.5")/$C328</f>
        <v>1</v>
      </c>
      <c r="W328" s="11">
        <f>(COUNTIFS(Sta!$A:$A,$A328,Sta!$E:E,"&gt;0.5") +COUNTIFS(Sta!$B:$B,$A328,Sta!$D:$D,"&gt;0.5"))/$D328</f>
        <v>1</v>
      </c>
      <c r="X328" s="8">
        <f>COUNTIFS(Sta!$A:$A,$A328,Sta!$E:$E,"&gt;0.5")/$B328</f>
        <v>1</v>
      </c>
      <c r="Y328" s="8">
        <f>COUNTIFS(Sta!$B:$B,$A328,Sta!$D:$D,"&gt;0.5")/$C328</f>
        <v>1</v>
      </c>
      <c r="Z328" s="11">
        <f>(COUNTIFS(Sta!$A:$A,$A328,Sta!$E:$E,"&gt;1.5")  + COUNTIFS(Sta!$B:$B,$A328,Sta!$D:$D,"&gt;1.5"))/$D328</f>
        <v>1</v>
      </c>
      <c r="AA328" s="8">
        <f>COUNTIFS(Sta!$A:$A,$A328,Sta!$E:$E,"&gt;1.5")/$B328</f>
        <v>1</v>
      </c>
      <c r="AB328" s="8">
        <f>COUNTIFS(Sta!$B:$B,$A328,Sta!$D:$D,"&gt;1.5")/$C328</f>
        <v>1</v>
      </c>
      <c r="AC328" s="11">
        <f>(COUNTIFS(Sta!$A:A,$A328,Sta!$G:$G,"y") + COUNTIFS(Sta!$B:B,$A328,Sta!$G:$G,"y"))/$D328</f>
        <v>1</v>
      </c>
      <c r="AD328" s="8">
        <f>COUNTIFS(Sta!$A:A,$A328,Sta!$G:$G,"y")/$B328</f>
        <v>1</v>
      </c>
      <c r="AE328" s="16">
        <f>COUNTIFS(Sta!$B:B,$A328,Sta!$G:$G,"y")/$C328</f>
        <v>1</v>
      </c>
    </row>
    <row r="329" spans="1:31" x14ac:dyDescent="0.3">
      <c r="A329" t="s">
        <v>683</v>
      </c>
      <c r="B329" s="9">
        <f>COUNTIF(Sta!A:A,A329)</f>
        <v>9</v>
      </c>
      <c r="C329" s="4">
        <f>COUNTIF(Sta!B:B,A329)</f>
        <v>8</v>
      </c>
      <c r="D329" s="4">
        <f t="shared" si="10"/>
        <v>17</v>
      </c>
      <c r="E329" s="11">
        <f>(COUNTIFS(Sta!$A:$A,$A329,Sta!$F:$F,"&gt;0.5") + COUNTIFS(Sta!$B:$B,$A329,Sta!$F:$F,"&gt;0.5"))/$D329</f>
        <v>0.88235294117647056</v>
      </c>
      <c r="F329" s="8">
        <f>COUNTIFS(Sta!$A:$A,$A329,Sta!$F:$F,"&gt;0.5")/$B329</f>
        <v>1</v>
      </c>
      <c r="G329" s="8">
        <f>COUNTIFS(Sta!$B:$B,$A329,Sta!$F:$F,"&gt;0.5")/$C329</f>
        <v>0.75</v>
      </c>
      <c r="H329" s="11">
        <f>(COUNTIFS(Sta!$A:$A,$A329,Sta!$F:$F,"&gt;1.5") + COUNTIFS(Sta!$B:$B,$A329,Sta!$F:$F,"&gt;1.5"))/$D329</f>
        <v>0.70588235294117652</v>
      </c>
      <c r="I329" s="8">
        <f>COUNTIFS(Sta!$A:$A,$A329,Sta!$F:$F,"&gt;1.5")/$B329</f>
        <v>0.77777777777777779</v>
      </c>
      <c r="J329" s="8">
        <f>COUNTIFS(Sta!$B:$B,$A329,Sta!$F:$F,"&gt;1.5")/$C329</f>
        <v>0.625</v>
      </c>
      <c r="K329" s="11">
        <f>(COUNTIFS(Sta!$A:$A,$A329,Sta!$F:$F,"&gt;2.5") + COUNTIFS(Sta!$B:$B,$A329,Sta!$F:$F,"&gt;2.5"))/$D329</f>
        <v>0.52941176470588236</v>
      </c>
      <c r="L329" s="8">
        <f>COUNTIFS(Sta!$A:$A,$A329,Sta!$F:$F,"&gt;2.5")/$B329</f>
        <v>0.55555555555555558</v>
      </c>
      <c r="M329" s="8">
        <f>COUNTIFS(Sta!$B:$B,$A329,Sta!$F:$F,"&gt;2.5")/$C329</f>
        <v>0.5</v>
      </c>
      <c r="N329" s="11">
        <f>(COUNTIFS(Sta!$A:$A,$A329,Sta!$F:$F,"&gt;3.5") + COUNTIFS(Sta!$B:$B,$A329,Sta!$F:$F,"&gt;3.5"))/$D329</f>
        <v>0.29411764705882354</v>
      </c>
      <c r="O329" s="8">
        <f>COUNTIFS(Sta!$A:$A,$A329,Sta!$F:$F,"&gt;3.5")/$B329</f>
        <v>0.33333333333333331</v>
      </c>
      <c r="P329" s="8">
        <f>COUNTIFS(Sta!$B:$B,$A329,Sta!$F:$F,"&gt;3.5")/$C329</f>
        <v>0.25</v>
      </c>
      <c r="Q329" s="11">
        <f>(COUNTIFS(Sta!$A:$A,$A329,Sta!$D:$D,"&gt;0.5")  + COUNTIFS(Sta!$B:$B,$A329,Sta!$E:$E,"&gt;0.5"))/$D329</f>
        <v>0.70588235294117652</v>
      </c>
      <c r="R329" s="8">
        <f>COUNTIFS(Sta!$A:$A,$A329,Sta!$D:$D,"&gt;0.5")/$B329</f>
        <v>0.77777777777777779</v>
      </c>
      <c r="S329" s="8">
        <f>COUNTIFS(Sta!$B:$B,$A329,Sta!$E:$E,"&gt;0.5")/$C329</f>
        <v>0.625</v>
      </c>
      <c r="T329" s="11">
        <f>(COUNTIFS(Sta!$A:$A,$A329,Sta!$D:$D,"&gt;1.5")  + COUNTIFS(Sta!$B:$B,$A329,Sta!$E:$E,"&gt;1.5"))/$D329</f>
        <v>0.41176470588235292</v>
      </c>
      <c r="U329" s="8">
        <f>COUNTIFS(Sta!$A:$A,$A329,Sta!$D:$D,"&gt;1.5")/$B329</f>
        <v>0.44444444444444442</v>
      </c>
      <c r="V329" s="8">
        <f>COUNTIFS(Sta!$B:$B,$A329,Sta!$E:$E,"&gt;1.5")/$C329</f>
        <v>0.375</v>
      </c>
      <c r="W329" s="11">
        <f>(COUNTIFS(Sta!$A:$A,$A329,Sta!$E:E,"&gt;0.5") +COUNTIFS(Sta!$B:$B,$A329,Sta!$D:$D,"&gt;0.5"))/$D329</f>
        <v>0.6470588235294118</v>
      </c>
      <c r="X329" s="8">
        <f>COUNTIFS(Sta!$A:$A,$A329,Sta!$E:$E,"&gt;0.5")/$B329</f>
        <v>0.66666666666666663</v>
      </c>
      <c r="Y329" s="8">
        <f>COUNTIFS(Sta!$B:$B,$A329,Sta!$D:$D,"&gt;0.5")/$C329</f>
        <v>0.625</v>
      </c>
      <c r="Z329" s="11">
        <f>(COUNTIFS(Sta!$A:$A,$A329,Sta!$E:$E,"&gt;1.5")  + COUNTIFS(Sta!$B:$B,$A329,Sta!$D:$D,"&gt;1.5"))/$D329</f>
        <v>0.35294117647058826</v>
      </c>
      <c r="AA329" s="8">
        <f>COUNTIFS(Sta!$A:$A,$A329,Sta!$E:$E,"&gt;1.5")/$B329</f>
        <v>0.55555555555555558</v>
      </c>
      <c r="AB329" s="8">
        <f>COUNTIFS(Sta!$B:$B,$A329,Sta!$D:$D,"&gt;1.5")/$C329</f>
        <v>0.125</v>
      </c>
      <c r="AC329" s="11">
        <f>(COUNTIFS(Sta!$A:A,$A329,Sta!$G:$G,"y") + COUNTIFS(Sta!$B:B,$A329,Sta!$G:$G,"y"))/$D329</f>
        <v>0.47058823529411764</v>
      </c>
      <c r="AD329" s="8">
        <f>COUNTIFS(Sta!$A:A,$A329,Sta!$G:$G,"y")/$B329</f>
        <v>0.44444444444444442</v>
      </c>
      <c r="AE329" s="16">
        <f>COUNTIFS(Sta!$B:B,$A329,Sta!$G:$G,"y")/$C329</f>
        <v>0.5</v>
      </c>
    </row>
    <row r="330" spans="1:31" x14ac:dyDescent="0.3">
      <c r="A330" t="s">
        <v>267</v>
      </c>
      <c r="B330" s="9">
        <f>COUNTIF(Sta!A:A,A330)</f>
        <v>0</v>
      </c>
      <c r="C330" s="4">
        <f>COUNTIF(Sta!B:B,A330)</f>
        <v>0</v>
      </c>
      <c r="D330" s="4">
        <f t="shared" si="10"/>
        <v>0</v>
      </c>
      <c r="E330" s="11" t="e">
        <f>(COUNTIFS(Sta!$A:$A,$A330,Sta!$F:$F,"&gt;0.5") + COUNTIFS(Sta!$B:$B,$A330,Sta!$F:$F,"&gt;0.5"))/$D330</f>
        <v>#DIV/0!</v>
      </c>
      <c r="F330" s="8" t="e">
        <f>COUNTIFS(Sta!$A:$A,$A330,Sta!$F:$F,"&gt;0.5")/$B330</f>
        <v>#DIV/0!</v>
      </c>
      <c r="G330" s="8" t="e">
        <f>COUNTIFS(Sta!$B:$B,$A330,Sta!$F:$F,"&gt;0.5")/$C330</f>
        <v>#DIV/0!</v>
      </c>
      <c r="H330" s="11" t="e">
        <f>(COUNTIFS(Sta!$A:$A,$A330,Sta!$F:$F,"&gt;1.5") + COUNTIFS(Sta!$B:$B,$A330,Sta!$F:$F,"&gt;1.5"))/$D330</f>
        <v>#DIV/0!</v>
      </c>
      <c r="I330" s="8" t="e">
        <f>COUNTIFS(Sta!$A:$A,$A330,Sta!$F:$F,"&gt;1.5")/$B330</f>
        <v>#DIV/0!</v>
      </c>
      <c r="J330" s="8" t="e">
        <f>COUNTIFS(Sta!$B:$B,$A330,Sta!$F:$F,"&gt;1.5")/$C330</f>
        <v>#DIV/0!</v>
      </c>
      <c r="K330" s="11" t="e">
        <f>(COUNTIFS(Sta!$A:$A,$A330,Sta!$F:$F,"&gt;2.5") + COUNTIFS(Sta!$B:$B,$A330,Sta!$F:$F,"&gt;2.5"))/$D330</f>
        <v>#DIV/0!</v>
      </c>
      <c r="L330" s="8" t="e">
        <f>COUNTIFS(Sta!$A:$A,$A330,Sta!$F:$F,"&gt;2.5")/$B330</f>
        <v>#DIV/0!</v>
      </c>
      <c r="M330" s="8" t="e">
        <f>COUNTIFS(Sta!$B:$B,$A330,Sta!$F:$F,"&gt;2.5")/$C330</f>
        <v>#DIV/0!</v>
      </c>
      <c r="N330" s="11" t="e">
        <f>(COUNTIFS(Sta!$A:$A,$A330,Sta!$F:$F,"&gt;3.5") + COUNTIFS(Sta!$B:$B,$A330,Sta!$F:$F,"&gt;3.5"))/$D330</f>
        <v>#DIV/0!</v>
      </c>
      <c r="O330" s="8" t="e">
        <f>COUNTIFS(Sta!$A:$A,$A330,Sta!$F:$F,"&gt;3.5")/$B330</f>
        <v>#DIV/0!</v>
      </c>
      <c r="P330" s="8" t="e">
        <f>COUNTIFS(Sta!$B:$B,$A330,Sta!$F:$F,"&gt;3.5")/$C330</f>
        <v>#DIV/0!</v>
      </c>
      <c r="Q330" s="11" t="e">
        <f>(COUNTIFS(Sta!$A:$A,$A330,Sta!$D:$D,"&gt;0.5")  + COUNTIFS(Sta!$B:$B,$A330,Sta!$E:$E,"&gt;0.5"))/$D330</f>
        <v>#DIV/0!</v>
      </c>
      <c r="R330" s="8" t="e">
        <f>COUNTIFS(Sta!$A:$A,$A330,Sta!$D:$D,"&gt;0.5")/$B330</f>
        <v>#DIV/0!</v>
      </c>
      <c r="S330" s="8" t="e">
        <f>COUNTIFS(Sta!$B:$B,$A330,Sta!$E:$E,"&gt;0.5")/$C330</f>
        <v>#DIV/0!</v>
      </c>
      <c r="T330" s="11" t="e">
        <f>(COUNTIFS(Sta!$A:$A,$A330,Sta!$D:$D,"&gt;1.5")  + COUNTIFS(Sta!$B:$B,$A330,Sta!$E:$E,"&gt;1.5"))/$D330</f>
        <v>#DIV/0!</v>
      </c>
      <c r="U330" s="8" t="e">
        <f>COUNTIFS(Sta!$A:$A,$A330,Sta!$D:$D,"&gt;1.5")/$B330</f>
        <v>#DIV/0!</v>
      </c>
      <c r="V330" s="8" t="e">
        <f>COUNTIFS(Sta!$B:$B,$A330,Sta!$E:$E,"&gt;1.5")/$C330</f>
        <v>#DIV/0!</v>
      </c>
      <c r="W330" s="11" t="e">
        <f>(COUNTIFS(Sta!$A:$A,$A330,Sta!$E:E,"&gt;0.5") +COUNTIFS(Sta!$B:$B,$A330,Sta!$D:$D,"&gt;0.5"))/$D330</f>
        <v>#DIV/0!</v>
      </c>
      <c r="X330" s="8" t="e">
        <f>COUNTIFS(Sta!$A:$A,$A330,Sta!$E:$E,"&gt;0.5")/$B330</f>
        <v>#DIV/0!</v>
      </c>
      <c r="Y330" s="8" t="e">
        <f>COUNTIFS(Sta!$B:$B,$A330,Sta!$D:$D,"&gt;0.5")/$C330</f>
        <v>#DIV/0!</v>
      </c>
      <c r="Z330" s="11" t="e">
        <f>(COUNTIFS(Sta!$A:$A,$A330,Sta!$E:$E,"&gt;1.5")  + COUNTIFS(Sta!$B:$B,$A330,Sta!$D:$D,"&gt;1.5"))/$D330</f>
        <v>#DIV/0!</v>
      </c>
      <c r="AA330" s="8" t="e">
        <f>COUNTIFS(Sta!$A:$A,$A330,Sta!$E:$E,"&gt;1.5")/$B330</f>
        <v>#DIV/0!</v>
      </c>
      <c r="AB330" s="8" t="e">
        <f>COUNTIFS(Sta!$B:$B,$A330,Sta!$D:$D,"&gt;1.5")/$C330</f>
        <v>#DIV/0!</v>
      </c>
      <c r="AC330" s="11" t="e">
        <f>(COUNTIFS(Sta!$A:A,$A330,Sta!$G:$G,"y") + COUNTIFS(Sta!$B:B,$A330,Sta!$G:$G,"y"))/$D330</f>
        <v>#DIV/0!</v>
      </c>
      <c r="AD330" s="8" t="e">
        <f>COUNTIFS(Sta!$A:A,$A330,Sta!$G:$G,"y")/$B330</f>
        <v>#DIV/0!</v>
      </c>
      <c r="AE330" s="16" t="e">
        <f>COUNTIFS(Sta!$B:B,$A330,Sta!$G:$G,"y")/$C330</f>
        <v>#DIV/0!</v>
      </c>
    </row>
    <row r="331" spans="1:31" x14ac:dyDescent="0.3">
      <c r="A331" t="s">
        <v>463</v>
      </c>
      <c r="B331" s="9">
        <f>COUNTIF(Sta!A:A,A331)</f>
        <v>11</v>
      </c>
      <c r="C331" s="4">
        <f>COUNTIF(Sta!B:B,A331)</f>
        <v>11</v>
      </c>
      <c r="D331" s="4">
        <f t="shared" si="10"/>
        <v>22</v>
      </c>
      <c r="E331" s="11">
        <f>(COUNTIFS(Sta!$A:$A,$A331,Sta!$F:$F,"&gt;0.5") + COUNTIFS(Sta!$B:$B,$A331,Sta!$F:$F,"&gt;0.5"))/$D331</f>
        <v>0.90909090909090906</v>
      </c>
      <c r="F331" s="8">
        <f>COUNTIFS(Sta!$A:$A,$A331,Sta!$F:$F,"&gt;0.5")/$B331</f>
        <v>0.90909090909090906</v>
      </c>
      <c r="G331" s="8">
        <f>COUNTIFS(Sta!$B:$B,$A331,Sta!$F:$F,"&gt;0.5")/$C331</f>
        <v>0.90909090909090906</v>
      </c>
      <c r="H331" s="11">
        <f>(COUNTIFS(Sta!$A:$A,$A331,Sta!$F:$F,"&gt;1.5") + COUNTIFS(Sta!$B:$B,$A331,Sta!$F:$F,"&gt;1.5"))/$D331</f>
        <v>0.5</v>
      </c>
      <c r="I331" s="8">
        <f>COUNTIFS(Sta!$A:$A,$A331,Sta!$F:$F,"&gt;1.5")/$B331</f>
        <v>0.54545454545454541</v>
      </c>
      <c r="J331" s="8">
        <f>COUNTIFS(Sta!$B:$B,$A331,Sta!$F:$F,"&gt;1.5")/$C331</f>
        <v>0.45454545454545453</v>
      </c>
      <c r="K331" s="11">
        <f>(COUNTIFS(Sta!$A:$A,$A331,Sta!$F:$F,"&gt;2.5") + COUNTIFS(Sta!$B:$B,$A331,Sta!$F:$F,"&gt;2.5"))/$D331</f>
        <v>0.18181818181818182</v>
      </c>
      <c r="L331" s="8">
        <f>COUNTIFS(Sta!$A:$A,$A331,Sta!$F:$F,"&gt;2.5")/$B331</f>
        <v>0.27272727272727271</v>
      </c>
      <c r="M331" s="8">
        <f>COUNTIFS(Sta!$B:$B,$A331,Sta!$F:$F,"&gt;2.5")/$C331</f>
        <v>9.0909090909090912E-2</v>
      </c>
      <c r="N331" s="11">
        <f>(COUNTIFS(Sta!$A:$A,$A331,Sta!$F:$F,"&gt;3.5") + COUNTIFS(Sta!$B:$B,$A331,Sta!$F:$F,"&gt;3.5"))/$D331</f>
        <v>0.13636363636363635</v>
      </c>
      <c r="O331" s="8">
        <f>COUNTIFS(Sta!$A:$A,$A331,Sta!$F:$F,"&gt;3.5")/$B331</f>
        <v>0.18181818181818182</v>
      </c>
      <c r="P331" s="8">
        <f>COUNTIFS(Sta!$B:$B,$A331,Sta!$F:$F,"&gt;3.5")/$C331</f>
        <v>9.0909090909090912E-2</v>
      </c>
      <c r="Q331" s="11">
        <f>(COUNTIFS(Sta!$A:$A,$A331,Sta!$D:$D,"&gt;0.5")  + COUNTIFS(Sta!$B:$B,$A331,Sta!$E:$E,"&gt;0.5"))/$D331</f>
        <v>0.45454545454545453</v>
      </c>
      <c r="R331" s="8">
        <f>COUNTIFS(Sta!$A:$A,$A331,Sta!$D:$D,"&gt;0.5")/$B331</f>
        <v>0.45454545454545453</v>
      </c>
      <c r="S331" s="8">
        <f>COUNTIFS(Sta!$B:$B,$A331,Sta!$E:$E,"&gt;0.5")/$C331</f>
        <v>0.45454545454545453</v>
      </c>
      <c r="T331" s="11">
        <f>(COUNTIFS(Sta!$A:$A,$A331,Sta!$D:$D,"&gt;1.5")  + COUNTIFS(Sta!$B:$B,$A331,Sta!$E:$E,"&gt;1.5"))/$D331</f>
        <v>9.0909090909090912E-2</v>
      </c>
      <c r="U331" s="8">
        <f>COUNTIFS(Sta!$A:$A,$A331,Sta!$D:$D,"&gt;1.5")/$B331</f>
        <v>0.18181818181818182</v>
      </c>
      <c r="V331" s="8">
        <f>COUNTIFS(Sta!$B:$B,$A331,Sta!$E:$E,"&gt;1.5")/$C331</f>
        <v>0</v>
      </c>
      <c r="W331" s="11">
        <f>(COUNTIFS(Sta!$A:$A,$A331,Sta!$E:E,"&gt;0.5") +COUNTIFS(Sta!$B:$B,$A331,Sta!$D:$D,"&gt;0.5"))/$D331</f>
        <v>0.77272727272727271</v>
      </c>
      <c r="X331" s="8">
        <f>COUNTIFS(Sta!$A:$A,$A331,Sta!$E:$E,"&gt;0.5")/$B331</f>
        <v>0.81818181818181823</v>
      </c>
      <c r="Y331" s="8">
        <f>COUNTIFS(Sta!$B:$B,$A331,Sta!$D:$D,"&gt;0.5")/$C331</f>
        <v>0.72727272727272729</v>
      </c>
      <c r="Z331" s="11">
        <f>(COUNTIFS(Sta!$A:$A,$A331,Sta!$E:$E,"&gt;1.5")  + COUNTIFS(Sta!$B:$B,$A331,Sta!$D:$D,"&gt;1.5"))/$D331</f>
        <v>0.27272727272727271</v>
      </c>
      <c r="AA331" s="8">
        <f>COUNTIFS(Sta!$A:$A,$A331,Sta!$E:$E,"&gt;1.5")/$B331</f>
        <v>0.36363636363636365</v>
      </c>
      <c r="AB331" s="8">
        <f>COUNTIFS(Sta!$B:$B,$A331,Sta!$D:$D,"&gt;1.5")/$C331</f>
        <v>0.18181818181818182</v>
      </c>
      <c r="AC331" s="11">
        <f>(COUNTIFS(Sta!$A:A,$A331,Sta!$G:$G,"y") + COUNTIFS(Sta!$B:B,$A331,Sta!$G:$G,"y"))/$D331</f>
        <v>0.31818181818181818</v>
      </c>
      <c r="AD331" s="8">
        <f>COUNTIFS(Sta!$A:A,$A331,Sta!$G:$G,"y")/$B331</f>
        <v>0.36363636363636365</v>
      </c>
      <c r="AE331" s="16">
        <f>COUNTIFS(Sta!$B:B,$A331,Sta!$G:$G,"y")/$C331</f>
        <v>0.27272727272727271</v>
      </c>
    </row>
    <row r="332" spans="1:31" x14ac:dyDescent="0.3">
      <c r="A332" t="s">
        <v>576</v>
      </c>
      <c r="B332" s="9">
        <f>COUNTIF(Sta!A:A,A332)</f>
        <v>1</v>
      </c>
      <c r="C332" s="4">
        <f>COUNTIF(Sta!B:B,A332)</f>
        <v>1</v>
      </c>
      <c r="D332" s="4">
        <f t="shared" si="10"/>
        <v>2</v>
      </c>
      <c r="E332" s="11">
        <f>(COUNTIFS(Sta!$A:$A,$A332,Sta!$F:$F,"&gt;0.5") + COUNTIFS(Sta!$B:$B,$A332,Sta!$F:$F,"&gt;0.5"))/$D332</f>
        <v>1</v>
      </c>
      <c r="F332" s="8">
        <f>COUNTIFS(Sta!$A:$A,$A332,Sta!$F:$F,"&gt;0.5")/$B332</f>
        <v>1</v>
      </c>
      <c r="G332" s="8">
        <f>COUNTIFS(Sta!$B:$B,$A332,Sta!$F:$F,"&gt;0.5")/$C332</f>
        <v>1</v>
      </c>
      <c r="H332" s="11">
        <f>(COUNTIFS(Sta!$A:$A,$A332,Sta!$F:$F,"&gt;1.5") + COUNTIFS(Sta!$B:$B,$A332,Sta!$F:$F,"&gt;1.5"))/$D332</f>
        <v>1</v>
      </c>
      <c r="I332" s="8">
        <f>COUNTIFS(Sta!$A:$A,$A332,Sta!$F:$F,"&gt;1.5")/$B332</f>
        <v>1</v>
      </c>
      <c r="J332" s="8">
        <f>COUNTIFS(Sta!$B:$B,$A332,Sta!$F:$F,"&gt;1.5")/$C332</f>
        <v>1</v>
      </c>
      <c r="K332" s="11">
        <f>(COUNTIFS(Sta!$A:$A,$A332,Sta!$F:$F,"&gt;2.5") + COUNTIFS(Sta!$B:$B,$A332,Sta!$F:$F,"&gt;2.5"))/$D332</f>
        <v>1</v>
      </c>
      <c r="L332" s="8">
        <f>COUNTIFS(Sta!$A:$A,$A332,Sta!$F:$F,"&gt;2.5")/$B332</f>
        <v>1</v>
      </c>
      <c r="M332" s="8">
        <f>COUNTIFS(Sta!$B:$B,$A332,Sta!$F:$F,"&gt;2.5")/$C332</f>
        <v>1</v>
      </c>
      <c r="N332" s="11">
        <f>(COUNTIFS(Sta!$A:$A,$A332,Sta!$F:$F,"&gt;3.5") + COUNTIFS(Sta!$B:$B,$A332,Sta!$F:$F,"&gt;3.5"))/$D332</f>
        <v>0.5</v>
      </c>
      <c r="O332" s="8">
        <f>COUNTIFS(Sta!$A:$A,$A332,Sta!$F:$F,"&gt;3.5")/$B332</f>
        <v>0</v>
      </c>
      <c r="P332" s="8">
        <f>COUNTIFS(Sta!$B:$B,$A332,Sta!$F:$F,"&gt;3.5")/$C332</f>
        <v>1</v>
      </c>
      <c r="Q332" s="11">
        <f>(COUNTIFS(Sta!$A:$A,$A332,Sta!$D:$D,"&gt;0.5")  + COUNTIFS(Sta!$B:$B,$A332,Sta!$E:$E,"&gt;0.5"))/$D332</f>
        <v>1</v>
      </c>
      <c r="R332" s="8">
        <f>COUNTIFS(Sta!$A:$A,$A332,Sta!$D:$D,"&gt;0.5")/$B332</f>
        <v>1</v>
      </c>
      <c r="S332" s="8">
        <f>COUNTIFS(Sta!$B:$B,$A332,Sta!$E:$E,"&gt;0.5")/$C332</f>
        <v>1</v>
      </c>
      <c r="T332" s="11">
        <f>(COUNTIFS(Sta!$A:$A,$A332,Sta!$D:$D,"&gt;1.5")  + COUNTIFS(Sta!$B:$B,$A332,Sta!$E:$E,"&gt;1.5"))/$D332</f>
        <v>0.5</v>
      </c>
      <c r="U332" s="8">
        <f>COUNTIFS(Sta!$A:$A,$A332,Sta!$D:$D,"&gt;1.5")/$B332</f>
        <v>1</v>
      </c>
      <c r="V332" s="8">
        <f>COUNTIFS(Sta!$B:$B,$A332,Sta!$E:$E,"&gt;1.5")/$C332</f>
        <v>0</v>
      </c>
      <c r="W332" s="11">
        <f>(COUNTIFS(Sta!$A:$A,$A332,Sta!$E:E,"&gt;0.5") +COUNTIFS(Sta!$B:$B,$A332,Sta!$D:$D,"&gt;0.5"))/$D332</f>
        <v>1</v>
      </c>
      <c r="X332" s="8">
        <f>COUNTIFS(Sta!$A:$A,$A332,Sta!$E:$E,"&gt;0.5")/$B332</f>
        <v>1</v>
      </c>
      <c r="Y332" s="8">
        <f>COUNTIFS(Sta!$B:$B,$A332,Sta!$D:$D,"&gt;0.5")/$C332</f>
        <v>1</v>
      </c>
      <c r="Z332" s="11">
        <f>(COUNTIFS(Sta!$A:$A,$A332,Sta!$E:$E,"&gt;1.5")  + COUNTIFS(Sta!$B:$B,$A332,Sta!$D:$D,"&gt;1.5"))/$D332</f>
        <v>0.5</v>
      </c>
      <c r="AA332" s="8">
        <f>COUNTIFS(Sta!$A:$A,$A332,Sta!$E:$E,"&gt;1.5")/$B332</f>
        <v>0</v>
      </c>
      <c r="AB332" s="8">
        <f>COUNTIFS(Sta!$B:$B,$A332,Sta!$D:$D,"&gt;1.5")/$C332</f>
        <v>1</v>
      </c>
      <c r="AC332" s="11">
        <f>(COUNTIFS(Sta!$A:A,$A332,Sta!$G:$G,"y") + COUNTIFS(Sta!$B:B,$A332,Sta!$G:$G,"y"))/$D332</f>
        <v>1</v>
      </c>
      <c r="AD332" s="8">
        <f>COUNTIFS(Sta!$A:A,$A332,Sta!$G:$G,"y")/$B332</f>
        <v>1</v>
      </c>
      <c r="AE332" s="16">
        <f>COUNTIFS(Sta!$B:B,$A332,Sta!$G:$G,"y")/$C332</f>
        <v>1</v>
      </c>
    </row>
    <row r="333" spans="1:31" x14ac:dyDescent="0.3">
      <c r="A333" t="s">
        <v>593</v>
      </c>
      <c r="B333" s="9">
        <f>COUNTIF(Sta!A:A,A333)</f>
        <v>1</v>
      </c>
      <c r="C333" s="4">
        <f>COUNTIF(Sta!B:B,A333)</f>
        <v>2</v>
      </c>
      <c r="D333" s="4">
        <f t="shared" si="10"/>
        <v>3</v>
      </c>
      <c r="E333" s="11">
        <f>(COUNTIFS(Sta!$A:$A,$A333,Sta!$F:$F,"&gt;0.5") + COUNTIFS(Sta!$B:$B,$A333,Sta!$F:$F,"&gt;0.5"))/$D333</f>
        <v>0.66666666666666663</v>
      </c>
      <c r="F333" s="8">
        <f>COUNTIFS(Sta!$A:$A,$A333,Sta!$F:$F,"&gt;0.5")/$B333</f>
        <v>1</v>
      </c>
      <c r="G333" s="8">
        <f>COUNTIFS(Sta!$B:$B,$A333,Sta!$F:$F,"&gt;0.5")/$C333</f>
        <v>0.5</v>
      </c>
      <c r="H333" s="11">
        <f>(COUNTIFS(Sta!$A:$A,$A333,Sta!$F:$F,"&gt;1.5") + COUNTIFS(Sta!$B:$B,$A333,Sta!$F:$F,"&gt;1.5"))/$D333</f>
        <v>0.66666666666666663</v>
      </c>
      <c r="I333" s="8">
        <f>COUNTIFS(Sta!$A:$A,$A333,Sta!$F:$F,"&gt;1.5")/$B333</f>
        <v>1</v>
      </c>
      <c r="J333" s="8">
        <f>COUNTIFS(Sta!$B:$B,$A333,Sta!$F:$F,"&gt;1.5")/$C333</f>
        <v>0.5</v>
      </c>
      <c r="K333" s="11">
        <f>(COUNTIFS(Sta!$A:$A,$A333,Sta!$F:$F,"&gt;2.5") + COUNTIFS(Sta!$B:$B,$A333,Sta!$F:$F,"&gt;2.5"))/$D333</f>
        <v>0.33333333333333331</v>
      </c>
      <c r="L333" s="8">
        <f>COUNTIFS(Sta!$A:$A,$A333,Sta!$F:$F,"&gt;2.5")/$B333</f>
        <v>1</v>
      </c>
      <c r="M333" s="8">
        <f>COUNTIFS(Sta!$B:$B,$A333,Sta!$F:$F,"&gt;2.5")/$C333</f>
        <v>0</v>
      </c>
      <c r="N333" s="11">
        <f>(COUNTIFS(Sta!$A:$A,$A333,Sta!$F:$F,"&gt;3.5") + COUNTIFS(Sta!$B:$B,$A333,Sta!$F:$F,"&gt;3.5"))/$D333</f>
        <v>0.33333333333333331</v>
      </c>
      <c r="O333" s="8">
        <f>COUNTIFS(Sta!$A:$A,$A333,Sta!$F:$F,"&gt;3.5")/$B333</f>
        <v>1</v>
      </c>
      <c r="P333" s="8">
        <f>COUNTIFS(Sta!$B:$B,$A333,Sta!$F:$F,"&gt;3.5")/$C333</f>
        <v>0</v>
      </c>
      <c r="Q333" s="11">
        <f>(COUNTIFS(Sta!$A:$A,$A333,Sta!$D:$D,"&gt;0.5")  + COUNTIFS(Sta!$B:$B,$A333,Sta!$E:$E,"&gt;0.5"))/$D333</f>
        <v>0.66666666666666663</v>
      </c>
      <c r="R333" s="8">
        <f>COUNTIFS(Sta!$A:$A,$A333,Sta!$D:$D,"&gt;0.5")/$B333</f>
        <v>1</v>
      </c>
      <c r="S333" s="8">
        <f>COUNTIFS(Sta!$B:$B,$A333,Sta!$E:$E,"&gt;0.5")/$C333</f>
        <v>0.5</v>
      </c>
      <c r="T333" s="11">
        <f>(COUNTIFS(Sta!$A:$A,$A333,Sta!$D:$D,"&gt;1.5")  + COUNTIFS(Sta!$B:$B,$A333,Sta!$E:$E,"&gt;1.5"))/$D333</f>
        <v>0.66666666666666663</v>
      </c>
      <c r="U333" s="8">
        <f>COUNTIFS(Sta!$A:$A,$A333,Sta!$D:$D,"&gt;1.5")/$B333</f>
        <v>1</v>
      </c>
      <c r="V333" s="8">
        <f>COUNTIFS(Sta!$B:$B,$A333,Sta!$E:$E,"&gt;1.5")/$C333</f>
        <v>0.5</v>
      </c>
      <c r="W333" s="11">
        <f>(COUNTIFS(Sta!$A:$A,$A333,Sta!$E:E,"&gt;0.5") +COUNTIFS(Sta!$B:$B,$A333,Sta!$D:$D,"&gt;0.5"))/$D333</f>
        <v>0.33333333333333331</v>
      </c>
      <c r="X333" s="8">
        <f>COUNTIFS(Sta!$A:$A,$A333,Sta!$E:$E,"&gt;0.5")/$B333</f>
        <v>1</v>
      </c>
      <c r="Y333" s="8">
        <f>COUNTIFS(Sta!$B:$B,$A333,Sta!$D:$D,"&gt;0.5")/$C333</f>
        <v>0</v>
      </c>
      <c r="Z333" s="11">
        <f>(COUNTIFS(Sta!$A:$A,$A333,Sta!$E:$E,"&gt;1.5")  + COUNTIFS(Sta!$B:$B,$A333,Sta!$D:$D,"&gt;1.5"))/$D333</f>
        <v>0</v>
      </c>
      <c r="AA333" s="8">
        <f>COUNTIFS(Sta!$A:$A,$A333,Sta!$E:$E,"&gt;1.5")/$B333</f>
        <v>0</v>
      </c>
      <c r="AB333" s="8">
        <f>COUNTIFS(Sta!$B:$B,$A333,Sta!$D:$D,"&gt;1.5")/$C333</f>
        <v>0</v>
      </c>
      <c r="AC333" s="11">
        <f>(COUNTIFS(Sta!$A:A,$A333,Sta!$G:$G,"y") + COUNTIFS(Sta!$B:B,$A333,Sta!$G:$G,"y"))/$D333</f>
        <v>0.33333333333333331</v>
      </c>
      <c r="AD333" s="8">
        <f>COUNTIFS(Sta!$A:A,$A333,Sta!$G:$G,"y")/$B333</f>
        <v>1</v>
      </c>
      <c r="AE333" s="16">
        <f>COUNTIFS(Sta!$B:B,$A333,Sta!$G:$G,"y")/$C333</f>
        <v>0</v>
      </c>
    </row>
    <row r="334" spans="1:31" x14ac:dyDescent="0.3">
      <c r="A334" t="s">
        <v>442</v>
      </c>
      <c r="B334" s="9">
        <f>COUNTIF(Sta!A:A,A334)</f>
        <v>0</v>
      </c>
      <c r="C334" s="4">
        <f>COUNTIF(Sta!B:B,A334)</f>
        <v>0</v>
      </c>
      <c r="D334" s="4">
        <f t="shared" si="10"/>
        <v>0</v>
      </c>
      <c r="E334" s="11" t="e">
        <f>(COUNTIFS(Sta!$A:$A,$A334,Sta!$F:$F,"&gt;0.5") + COUNTIFS(Sta!$B:$B,$A334,Sta!$F:$F,"&gt;0.5"))/$D334</f>
        <v>#DIV/0!</v>
      </c>
      <c r="F334" s="8" t="e">
        <f>COUNTIFS(Sta!$A:$A,$A334,Sta!$F:$F,"&gt;0.5")/$B334</f>
        <v>#DIV/0!</v>
      </c>
      <c r="G334" s="8" t="e">
        <f>COUNTIFS(Sta!$B:$B,$A334,Sta!$F:$F,"&gt;0.5")/$C334</f>
        <v>#DIV/0!</v>
      </c>
      <c r="H334" s="11" t="e">
        <f>(COUNTIFS(Sta!$A:$A,$A334,Sta!$F:$F,"&gt;1.5") + COUNTIFS(Sta!$B:$B,$A334,Sta!$F:$F,"&gt;1.5"))/$D334</f>
        <v>#DIV/0!</v>
      </c>
      <c r="I334" s="8" t="e">
        <f>COUNTIFS(Sta!$A:$A,$A334,Sta!$F:$F,"&gt;1.5")/$B334</f>
        <v>#DIV/0!</v>
      </c>
      <c r="J334" s="8" t="e">
        <f>COUNTIFS(Sta!$B:$B,$A334,Sta!$F:$F,"&gt;1.5")/$C334</f>
        <v>#DIV/0!</v>
      </c>
      <c r="K334" s="11" t="e">
        <f>(COUNTIFS(Sta!$A:$A,$A334,Sta!$F:$F,"&gt;2.5") + COUNTIFS(Sta!$B:$B,$A334,Sta!$F:$F,"&gt;2.5"))/$D334</f>
        <v>#DIV/0!</v>
      </c>
      <c r="L334" s="8" t="e">
        <f>COUNTIFS(Sta!$A:$A,$A334,Sta!$F:$F,"&gt;2.5")/$B334</f>
        <v>#DIV/0!</v>
      </c>
      <c r="M334" s="8" t="e">
        <f>COUNTIFS(Sta!$B:$B,$A334,Sta!$F:$F,"&gt;2.5")/$C334</f>
        <v>#DIV/0!</v>
      </c>
      <c r="N334" s="11" t="e">
        <f>(COUNTIFS(Sta!$A:$A,$A334,Sta!$F:$F,"&gt;3.5") + COUNTIFS(Sta!$B:$B,$A334,Sta!$F:$F,"&gt;3.5"))/$D334</f>
        <v>#DIV/0!</v>
      </c>
      <c r="O334" s="8" t="e">
        <f>COUNTIFS(Sta!$A:$A,$A334,Sta!$F:$F,"&gt;3.5")/$B334</f>
        <v>#DIV/0!</v>
      </c>
      <c r="P334" s="8" t="e">
        <f>COUNTIFS(Sta!$B:$B,$A334,Sta!$F:$F,"&gt;3.5")/$C334</f>
        <v>#DIV/0!</v>
      </c>
      <c r="Q334" s="11" t="e">
        <f>(COUNTIFS(Sta!$A:$A,$A334,Sta!$D:$D,"&gt;0.5")  + COUNTIFS(Sta!$B:$B,$A334,Sta!$E:$E,"&gt;0.5"))/$D334</f>
        <v>#DIV/0!</v>
      </c>
      <c r="R334" s="8" t="e">
        <f>COUNTIFS(Sta!$A:$A,$A334,Sta!$D:$D,"&gt;0.5")/$B334</f>
        <v>#DIV/0!</v>
      </c>
      <c r="S334" s="8" t="e">
        <f>COUNTIFS(Sta!$B:$B,$A334,Sta!$E:$E,"&gt;0.5")/$C334</f>
        <v>#DIV/0!</v>
      </c>
      <c r="T334" s="11" t="e">
        <f>(COUNTIFS(Sta!$A:$A,$A334,Sta!$D:$D,"&gt;1.5")  + COUNTIFS(Sta!$B:$B,$A334,Sta!$E:$E,"&gt;1.5"))/$D334</f>
        <v>#DIV/0!</v>
      </c>
      <c r="U334" s="8" t="e">
        <f>COUNTIFS(Sta!$A:$A,$A334,Sta!$D:$D,"&gt;1.5")/$B334</f>
        <v>#DIV/0!</v>
      </c>
      <c r="V334" s="8" t="e">
        <f>COUNTIFS(Sta!$B:$B,$A334,Sta!$E:$E,"&gt;1.5")/$C334</f>
        <v>#DIV/0!</v>
      </c>
      <c r="W334" s="11" t="e">
        <f>(COUNTIFS(Sta!$A:$A,$A334,Sta!$E:E,"&gt;0.5") +COUNTIFS(Sta!$B:$B,$A334,Sta!$D:$D,"&gt;0.5"))/$D334</f>
        <v>#DIV/0!</v>
      </c>
      <c r="X334" s="8" t="e">
        <f>COUNTIFS(Sta!$A:$A,$A334,Sta!$E:$E,"&gt;0.5")/$B334</f>
        <v>#DIV/0!</v>
      </c>
      <c r="Y334" s="8" t="e">
        <f>COUNTIFS(Sta!$B:$B,$A334,Sta!$D:$D,"&gt;0.5")/$C334</f>
        <v>#DIV/0!</v>
      </c>
      <c r="Z334" s="11" t="e">
        <f>(COUNTIFS(Sta!$A:$A,$A334,Sta!$E:$E,"&gt;1.5")  + COUNTIFS(Sta!$B:$B,$A334,Sta!$D:$D,"&gt;1.5"))/$D334</f>
        <v>#DIV/0!</v>
      </c>
      <c r="AA334" s="8" t="e">
        <f>COUNTIFS(Sta!$A:$A,$A334,Sta!$E:$E,"&gt;1.5")/$B334</f>
        <v>#DIV/0!</v>
      </c>
      <c r="AB334" s="8" t="e">
        <f>COUNTIFS(Sta!$B:$B,$A334,Sta!$D:$D,"&gt;1.5")/$C334</f>
        <v>#DIV/0!</v>
      </c>
      <c r="AC334" s="11" t="e">
        <f>(COUNTIFS(Sta!$A:A,$A334,Sta!$G:$G,"y") + COUNTIFS(Sta!$B:B,$A334,Sta!$G:$G,"y"))/$D334</f>
        <v>#DIV/0!</v>
      </c>
      <c r="AD334" s="8" t="e">
        <f>COUNTIFS(Sta!$A:A,$A334,Sta!$G:$G,"y")/$B334</f>
        <v>#DIV/0!</v>
      </c>
      <c r="AE334" s="16" t="e">
        <f>COUNTIFS(Sta!$B:B,$A334,Sta!$G:$G,"y")/$C334</f>
        <v>#DIV/0!</v>
      </c>
    </row>
    <row r="335" spans="1:31" x14ac:dyDescent="0.3">
      <c r="A335" t="s">
        <v>444</v>
      </c>
      <c r="B335" s="9">
        <f>COUNTIF(Sta!A:A,A335)</f>
        <v>0</v>
      </c>
      <c r="C335" s="4">
        <f>COUNTIF(Sta!B:B,A335)</f>
        <v>0</v>
      </c>
      <c r="D335" s="4">
        <f t="shared" si="10"/>
        <v>0</v>
      </c>
      <c r="E335" s="11" t="e">
        <f>(COUNTIFS(Sta!$A:$A,$A335,Sta!$F:$F,"&gt;0.5") + COUNTIFS(Sta!$B:$B,$A335,Sta!$F:$F,"&gt;0.5"))/$D335</f>
        <v>#DIV/0!</v>
      </c>
      <c r="F335" s="8" t="e">
        <f>COUNTIFS(Sta!$A:$A,$A335,Sta!$F:$F,"&gt;0.5")/$B335</f>
        <v>#DIV/0!</v>
      </c>
      <c r="G335" s="8" t="e">
        <f>COUNTIFS(Sta!$B:$B,$A335,Sta!$F:$F,"&gt;0.5")/$C335</f>
        <v>#DIV/0!</v>
      </c>
      <c r="H335" s="11" t="e">
        <f>(COUNTIFS(Sta!$A:$A,$A335,Sta!$F:$F,"&gt;1.5") + COUNTIFS(Sta!$B:$B,$A335,Sta!$F:$F,"&gt;1.5"))/$D335</f>
        <v>#DIV/0!</v>
      </c>
      <c r="I335" s="8" t="e">
        <f>COUNTIFS(Sta!$A:$A,$A335,Sta!$F:$F,"&gt;1.5")/$B335</f>
        <v>#DIV/0!</v>
      </c>
      <c r="J335" s="8" t="e">
        <f>COUNTIFS(Sta!$B:$B,$A335,Sta!$F:$F,"&gt;1.5")/$C335</f>
        <v>#DIV/0!</v>
      </c>
      <c r="K335" s="11" t="e">
        <f>(COUNTIFS(Sta!$A:$A,$A335,Sta!$F:$F,"&gt;2.5") + COUNTIFS(Sta!$B:$B,$A335,Sta!$F:$F,"&gt;2.5"))/$D335</f>
        <v>#DIV/0!</v>
      </c>
      <c r="L335" s="8" t="e">
        <f>COUNTIFS(Sta!$A:$A,$A335,Sta!$F:$F,"&gt;2.5")/$B335</f>
        <v>#DIV/0!</v>
      </c>
      <c r="M335" s="8" t="e">
        <f>COUNTIFS(Sta!$B:$B,$A335,Sta!$F:$F,"&gt;2.5")/$C335</f>
        <v>#DIV/0!</v>
      </c>
      <c r="N335" s="11" t="e">
        <f>(COUNTIFS(Sta!$A:$A,$A335,Sta!$F:$F,"&gt;3.5") + COUNTIFS(Sta!$B:$B,$A335,Sta!$F:$F,"&gt;3.5"))/$D335</f>
        <v>#DIV/0!</v>
      </c>
      <c r="O335" s="8" t="e">
        <f>COUNTIFS(Sta!$A:$A,$A335,Sta!$F:$F,"&gt;3.5")/$B335</f>
        <v>#DIV/0!</v>
      </c>
      <c r="P335" s="8" t="e">
        <f>COUNTIFS(Sta!$B:$B,$A335,Sta!$F:$F,"&gt;3.5")/$C335</f>
        <v>#DIV/0!</v>
      </c>
      <c r="Q335" s="11" t="e">
        <f>(COUNTIFS(Sta!$A:$A,$A335,Sta!$D:$D,"&gt;0.5")  + COUNTIFS(Sta!$B:$B,$A335,Sta!$E:$E,"&gt;0.5"))/$D335</f>
        <v>#DIV/0!</v>
      </c>
      <c r="R335" s="8" t="e">
        <f>COUNTIFS(Sta!$A:$A,$A335,Sta!$D:$D,"&gt;0.5")/$B335</f>
        <v>#DIV/0!</v>
      </c>
      <c r="S335" s="8" t="e">
        <f>COUNTIFS(Sta!$B:$B,$A335,Sta!$E:$E,"&gt;0.5")/$C335</f>
        <v>#DIV/0!</v>
      </c>
      <c r="T335" s="11" t="e">
        <f>(COUNTIFS(Sta!$A:$A,$A335,Sta!$D:$D,"&gt;1.5")  + COUNTIFS(Sta!$B:$B,$A335,Sta!$E:$E,"&gt;1.5"))/$D335</f>
        <v>#DIV/0!</v>
      </c>
      <c r="U335" s="8" t="e">
        <f>COUNTIFS(Sta!$A:$A,$A335,Sta!$D:$D,"&gt;1.5")/$B335</f>
        <v>#DIV/0!</v>
      </c>
      <c r="V335" s="8" t="e">
        <f>COUNTIFS(Sta!$B:$B,$A335,Sta!$E:$E,"&gt;1.5")/$C335</f>
        <v>#DIV/0!</v>
      </c>
      <c r="W335" s="11" t="e">
        <f>(COUNTIFS(Sta!$A:$A,$A335,Sta!$E:E,"&gt;0.5") +COUNTIFS(Sta!$B:$B,$A335,Sta!$D:$D,"&gt;0.5"))/$D335</f>
        <v>#DIV/0!</v>
      </c>
      <c r="X335" s="8" t="e">
        <f>COUNTIFS(Sta!$A:$A,$A335,Sta!$E:$E,"&gt;0.5")/$B335</f>
        <v>#DIV/0!</v>
      </c>
      <c r="Y335" s="8" t="e">
        <f>COUNTIFS(Sta!$B:$B,$A335,Sta!$D:$D,"&gt;0.5")/$C335</f>
        <v>#DIV/0!</v>
      </c>
      <c r="Z335" s="11" t="e">
        <f>(COUNTIFS(Sta!$A:$A,$A335,Sta!$E:$E,"&gt;1.5")  + COUNTIFS(Sta!$B:$B,$A335,Sta!$D:$D,"&gt;1.5"))/$D335</f>
        <v>#DIV/0!</v>
      </c>
      <c r="AA335" s="8" t="e">
        <f>COUNTIFS(Sta!$A:$A,$A335,Sta!$E:$E,"&gt;1.5")/$B335</f>
        <v>#DIV/0!</v>
      </c>
      <c r="AB335" s="8" t="e">
        <f>COUNTIFS(Sta!$B:$B,$A335,Sta!$D:$D,"&gt;1.5")/$C335</f>
        <v>#DIV/0!</v>
      </c>
      <c r="AC335" s="11" t="e">
        <f>(COUNTIFS(Sta!$A:A,$A335,Sta!$G:$G,"y") + COUNTIFS(Sta!$B:B,$A335,Sta!$G:$G,"y"))/$D335</f>
        <v>#DIV/0!</v>
      </c>
      <c r="AD335" s="8" t="e">
        <f>COUNTIFS(Sta!$A:A,$A335,Sta!$G:$G,"y")/$B335</f>
        <v>#DIV/0!</v>
      </c>
      <c r="AE335" s="16" t="e">
        <f>COUNTIFS(Sta!$B:B,$A335,Sta!$G:$G,"y")/$C335</f>
        <v>#DIV/0!</v>
      </c>
    </row>
    <row r="336" spans="1:31" x14ac:dyDescent="0.3">
      <c r="A336" t="s">
        <v>367</v>
      </c>
      <c r="B336" s="9">
        <f>COUNTIF(Sta!A:A,A336)</f>
        <v>0</v>
      </c>
      <c r="C336" s="4">
        <f>COUNTIF(Sta!B:B,A336)</f>
        <v>0</v>
      </c>
      <c r="D336" s="4">
        <f t="shared" si="10"/>
        <v>0</v>
      </c>
      <c r="E336" s="11" t="e">
        <f>(COUNTIFS(Sta!$A:$A,$A336,Sta!$F:$F,"&gt;0.5") + COUNTIFS(Sta!$B:$B,$A336,Sta!$F:$F,"&gt;0.5"))/$D336</f>
        <v>#DIV/0!</v>
      </c>
      <c r="F336" s="8" t="e">
        <f>COUNTIFS(Sta!$A:$A,$A336,Sta!$F:$F,"&gt;0.5")/$B336</f>
        <v>#DIV/0!</v>
      </c>
      <c r="G336" s="8" t="e">
        <f>COUNTIFS(Sta!$B:$B,$A336,Sta!$F:$F,"&gt;0.5")/$C336</f>
        <v>#DIV/0!</v>
      </c>
      <c r="H336" s="11" t="e">
        <f>(COUNTIFS(Sta!$A:$A,$A336,Sta!$F:$F,"&gt;1.5") + COUNTIFS(Sta!$B:$B,$A336,Sta!$F:$F,"&gt;1.5"))/$D336</f>
        <v>#DIV/0!</v>
      </c>
      <c r="I336" s="8" t="e">
        <f>COUNTIFS(Sta!$A:$A,$A336,Sta!$F:$F,"&gt;1.5")/$B336</f>
        <v>#DIV/0!</v>
      </c>
      <c r="J336" s="8" t="e">
        <f>COUNTIFS(Sta!$B:$B,$A336,Sta!$F:$F,"&gt;1.5")/$C336</f>
        <v>#DIV/0!</v>
      </c>
      <c r="K336" s="11" t="e">
        <f>(COUNTIFS(Sta!$A:$A,$A336,Sta!$F:$F,"&gt;2.5") + COUNTIFS(Sta!$B:$B,$A336,Sta!$F:$F,"&gt;2.5"))/$D336</f>
        <v>#DIV/0!</v>
      </c>
      <c r="L336" s="8" t="e">
        <f>COUNTIFS(Sta!$A:$A,$A336,Sta!$F:$F,"&gt;2.5")/$B336</f>
        <v>#DIV/0!</v>
      </c>
      <c r="M336" s="8" t="e">
        <f>COUNTIFS(Sta!$B:$B,$A336,Sta!$F:$F,"&gt;2.5")/$C336</f>
        <v>#DIV/0!</v>
      </c>
      <c r="N336" s="11" t="e">
        <f>(COUNTIFS(Sta!$A:$A,$A336,Sta!$F:$F,"&gt;3.5") + COUNTIFS(Sta!$B:$B,$A336,Sta!$F:$F,"&gt;3.5"))/$D336</f>
        <v>#DIV/0!</v>
      </c>
      <c r="O336" s="8" t="e">
        <f>COUNTIFS(Sta!$A:$A,$A336,Sta!$F:$F,"&gt;3.5")/$B336</f>
        <v>#DIV/0!</v>
      </c>
      <c r="P336" s="8" t="e">
        <f>COUNTIFS(Sta!$B:$B,$A336,Sta!$F:$F,"&gt;3.5")/$C336</f>
        <v>#DIV/0!</v>
      </c>
      <c r="Q336" s="11" t="e">
        <f>(COUNTIFS(Sta!$A:$A,$A336,Sta!$D:$D,"&gt;0.5")  + COUNTIFS(Sta!$B:$B,$A336,Sta!$E:$E,"&gt;0.5"))/$D336</f>
        <v>#DIV/0!</v>
      </c>
      <c r="R336" s="8" t="e">
        <f>COUNTIFS(Sta!$A:$A,$A336,Sta!$D:$D,"&gt;0.5")/$B336</f>
        <v>#DIV/0!</v>
      </c>
      <c r="S336" s="8" t="e">
        <f>COUNTIFS(Sta!$B:$B,$A336,Sta!$E:$E,"&gt;0.5")/$C336</f>
        <v>#DIV/0!</v>
      </c>
      <c r="T336" s="11" t="e">
        <f>(COUNTIFS(Sta!$A:$A,$A336,Sta!$D:$D,"&gt;1.5")  + COUNTIFS(Sta!$B:$B,$A336,Sta!$E:$E,"&gt;1.5"))/$D336</f>
        <v>#DIV/0!</v>
      </c>
      <c r="U336" s="8" t="e">
        <f>COUNTIFS(Sta!$A:$A,$A336,Sta!$D:$D,"&gt;1.5")/$B336</f>
        <v>#DIV/0!</v>
      </c>
      <c r="V336" s="8" t="e">
        <f>COUNTIFS(Sta!$B:$B,$A336,Sta!$E:$E,"&gt;1.5")/$C336</f>
        <v>#DIV/0!</v>
      </c>
      <c r="W336" s="11" t="e">
        <f>(COUNTIFS(Sta!$A:$A,$A336,Sta!$E:E,"&gt;0.5") +COUNTIFS(Sta!$B:$B,$A336,Sta!$D:$D,"&gt;0.5"))/$D336</f>
        <v>#DIV/0!</v>
      </c>
      <c r="X336" s="8" t="e">
        <f>COUNTIFS(Sta!$A:$A,$A336,Sta!$E:$E,"&gt;0.5")/$B336</f>
        <v>#DIV/0!</v>
      </c>
      <c r="Y336" s="8" t="e">
        <f>COUNTIFS(Sta!$B:$B,$A336,Sta!$D:$D,"&gt;0.5")/$C336</f>
        <v>#DIV/0!</v>
      </c>
      <c r="Z336" s="11" t="e">
        <f>(COUNTIFS(Sta!$A:$A,$A336,Sta!$E:$E,"&gt;1.5")  + COUNTIFS(Sta!$B:$B,$A336,Sta!$D:$D,"&gt;1.5"))/$D336</f>
        <v>#DIV/0!</v>
      </c>
      <c r="AA336" s="8" t="e">
        <f>COUNTIFS(Sta!$A:$A,$A336,Sta!$E:$E,"&gt;1.5")/$B336</f>
        <v>#DIV/0!</v>
      </c>
      <c r="AB336" s="8" t="e">
        <f>COUNTIFS(Sta!$B:$B,$A336,Sta!$D:$D,"&gt;1.5")/$C336</f>
        <v>#DIV/0!</v>
      </c>
      <c r="AC336" s="11" t="e">
        <f>(COUNTIFS(Sta!$A:A,$A336,Sta!$G:$G,"y") + COUNTIFS(Sta!$B:B,$A336,Sta!$G:$G,"y"))/$D336</f>
        <v>#DIV/0!</v>
      </c>
      <c r="AD336" s="8" t="e">
        <f>COUNTIFS(Sta!$A:A,$A336,Sta!$G:$G,"y")/$B336</f>
        <v>#DIV/0!</v>
      </c>
      <c r="AE336" s="16" t="e">
        <f>COUNTIFS(Sta!$B:B,$A336,Sta!$G:$G,"y")/$C336</f>
        <v>#DIV/0!</v>
      </c>
    </row>
    <row r="337" spans="1:31" x14ac:dyDescent="0.3">
      <c r="A337" t="s">
        <v>174</v>
      </c>
      <c r="B337" s="9">
        <f>COUNTIF(Sta!A:A,A337)</f>
        <v>1</v>
      </c>
      <c r="C337" s="4">
        <f>COUNTIF(Sta!B:B,A337)</f>
        <v>1</v>
      </c>
      <c r="D337" s="4">
        <f t="shared" si="10"/>
        <v>2</v>
      </c>
      <c r="E337" s="11">
        <f>(COUNTIFS(Sta!$A:$A,$A337,Sta!$F:$F,"&gt;0.5") + COUNTIFS(Sta!$B:$B,$A337,Sta!$F:$F,"&gt;0.5"))/$D337</f>
        <v>1</v>
      </c>
      <c r="F337" s="8">
        <f>COUNTIFS(Sta!$A:$A,$A337,Sta!$F:$F,"&gt;0.5")/$B337</f>
        <v>1</v>
      </c>
      <c r="G337" s="8">
        <f>COUNTIFS(Sta!$B:$B,$A337,Sta!$F:$F,"&gt;0.5")/$C337</f>
        <v>1</v>
      </c>
      <c r="H337" s="11">
        <f>(COUNTIFS(Sta!$A:$A,$A337,Sta!$F:$F,"&gt;1.5") + COUNTIFS(Sta!$B:$B,$A337,Sta!$F:$F,"&gt;1.5"))/$D337</f>
        <v>0.5</v>
      </c>
      <c r="I337" s="8">
        <f>COUNTIFS(Sta!$A:$A,$A337,Sta!$F:$F,"&gt;1.5")/$B337</f>
        <v>0</v>
      </c>
      <c r="J337" s="8">
        <f>COUNTIFS(Sta!$B:$B,$A337,Sta!$F:$F,"&gt;1.5")/$C337</f>
        <v>1</v>
      </c>
      <c r="K337" s="11">
        <f>(COUNTIFS(Sta!$A:$A,$A337,Sta!$F:$F,"&gt;2.5") + COUNTIFS(Sta!$B:$B,$A337,Sta!$F:$F,"&gt;2.5"))/$D337</f>
        <v>0.5</v>
      </c>
      <c r="L337" s="8">
        <f>COUNTIFS(Sta!$A:$A,$A337,Sta!$F:$F,"&gt;2.5")/$B337</f>
        <v>0</v>
      </c>
      <c r="M337" s="8">
        <f>COUNTIFS(Sta!$B:$B,$A337,Sta!$F:$F,"&gt;2.5")/$C337</f>
        <v>1</v>
      </c>
      <c r="N337" s="11">
        <f>(COUNTIFS(Sta!$A:$A,$A337,Sta!$F:$F,"&gt;3.5") + COUNTIFS(Sta!$B:$B,$A337,Sta!$F:$F,"&gt;3.5"))/$D337</f>
        <v>0.5</v>
      </c>
      <c r="O337" s="8">
        <f>COUNTIFS(Sta!$A:$A,$A337,Sta!$F:$F,"&gt;3.5")/$B337</f>
        <v>0</v>
      </c>
      <c r="P337" s="8">
        <f>COUNTIFS(Sta!$B:$B,$A337,Sta!$F:$F,"&gt;3.5")/$C337</f>
        <v>1</v>
      </c>
      <c r="Q337" s="11">
        <f>(COUNTIFS(Sta!$A:$A,$A337,Sta!$D:$D,"&gt;0.5")  + COUNTIFS(Sta!$B:$B,$A337,Sta!$E:$E,"&gt;0.5"))/$D337</f>
        <v>0.5</v>
      </c>
      <c r="R337" s="8">
        <f>COUNTIFS(Sta!$A:$A,$A337,Sta!$D:$D,"&gt;0.5")/$B337</f>
        <v>0</v>
      </c>
      <c r="S337" s="8">
        <f>COUNTIFS(Sta!$B:$B,$A337,Sta!$E:$E,"&gt;0.5")/$C337</f>
        <v>1</v>
      </c>
      <c r="T337" s="11">
        <f>(COUNTIFS(Sta!$A:$A,$A337,Sta!$D:$D,"&gt;1.5")  + COUNTIFS(Sta!$B:$B,$A337,Sta!$E:$E,"&gt;1.5"))/$D337</f>
        <v>0.5</v>
      </c>
      <c r="U337" s="8">
        <f>COUNTIFS(Sta!$A:$A,$A337,Sta!$D:$D,"&gt;1.5")/$B337</f>
        <v>0</v>
      </c>
      <c r="V337" s="8">
        <f>COUNTIFS(Sta!$B:$B,$A337,Sta!$E:$E,"&gt;1.5")/$C337</f>
        <v>1</v>
      </c>
      <c r="W337" s="11">
        <f>(COUNTIFS(Sta!$A:$A,$A337,Sta!$E:E,"&gt;0.5") +COUNTIFS(Sta!$B:$B,$A337,Sta!$D:$D,"&gt;0.5"))/$D337</f>
        <v>1</v>
      </c>
      <c r="X337" s="8">
        <f>COUNTIFS(Sta!$A:$A,$A337,Sta!$E:$E,"&gt;0.5")/$B337</f>
        <v>1</v>
      </c>
      <c r="Y337" s="8">
        <f>COUNTIFS(Sta!$B:$B,$A337,Sta!$D:$D,"&gt;0.5")/$C337</f>
        <v>1</v>
      </c>
      <c r="Z337" s="11">
        <f>(COUNTIFS(Sta!$A:$A,$A337,Sta!$E:$E,"&gt;1.5")  + COUNTIFS(Sta!$B:$B,$A337,Sta!$D:$D,"&gt;1.5"))/$D337</f>
        <v>0.5</v>
      </c>
      <c r="AA337" s="8">
        <f>COUNTIFS(Sta!$A:$A,$A337,Sta!$E:$E,"&gt;1.5")/$B337</f>
        <v>0</v>
      </c>
      <c r="AB337" s="8">
        <f>COUNTIFS(Sta!$B:$B,$A337,Sta!$D:$D,"&gt;1.5")/$C337</f>
        <v>1</v>
      </c>
      <c r="AC337" s="11">
        <f>(COUNTIFS(Sta!$A:A,$A337,Sta!$G:$G,"y") + COUNTIFS(Sta!$B:B,$A337,Sta!$G:$G,"y"))/$D337</f>
        <v>0.5</v>
      </c>
      <c r="AD337" s="8">
        <f>COUNTIFS(Sta!$A:A,$A337,Sta!$G:$G,"y")/$B337</f>
        <v>0</v>
      </c>
      <c r="AE337" s="16">
        <f>COUNTIFS(Sta!$B:B,$A337,Sta!$G:$G,"y")/$C337</f>
        <v>1</v>
      </c>
    </row>
    <row r="338" spans="1:31" x14ac:dyDescent="0.3">
      <c r="A338" t="s">
        <v>516</v>
      </c>
      <c r="B338" s="9">
        <f>COUNTIF(Sta!A:A,A338)</f>
        <v>3</v>
      </c>
      <c r="C338" s="4">
        <f>COUNTIF(Sta!B:B,A338)</f>
        <v>1</v>
      </c>
      <c r="D338" s="4">
        <f t="shared" si="10"/>
        <v>4</v>
      </c>
      <c r="E338" s="11">
        <f>(COUNTIFS(Sta!$A:$A,$A338,Sta!$F:$F,"&gt;0.5") + COUNTIFS(Sta!$B:$B,$A338,Sta!$F:$F,"&gt;0.5"))/$D338</f>
        <v>1</v>
      </c>
      <c r="F338" s="8">
        <f>COUNTIFS(Sta!$A:$A,$A338,Sta!$F:$F,"&gt;0.5")/$B338</f>
        <v>1</v>
      </c>
      <c r="G338" s="8">
        <f>COUNTIFS(Sta!$B:$B,$A338,Sta!$F:$F,"&gt;0.5")/$C338</f>
        <v>1</v>
      </c>
      <c r="H338" s="11">
        <f>(COUNTIFS(Sta!$A:$A,$A338,Sta!$F:$F,"&gt;1.5") + COUNTIFS(Sta!$B:$B,$A338,Sta!$F:$F,"&gt;1.5"))/$D338</f>
        <v>0.25</v>
      </c>
      <c r="I338" s="8">
        <f>COUNTIFS(Sta!$A:$A,$A338,Sta!$F:$F,"&gt;1.5")/$B338</f>
        <v>0.33333333333333331</v>
      </c>
      <c r="J338" s="8">
        <f>COUNTIFS(Sta!$B:$B,$A338,Sta!$F:$F,"&gt;1.5")/$C338</f>
        <v>0</v>
      </c>
      <c r="K338" s="11">
        <f>(COUNTIFS(Sta!$A:$A,$A338,Sta!$F:$F,"&gt;2.5") + COUNTIFS(Sta!$B:$B,$A338,Sta!$F:$F,"&gt;2.5"))/$D338</f>
        <v>0.25</v>
      </c>
      <c r="L338" s="8">
        <f>COUNTIFS(Sta!$A:$A,$A338,Sta!$F:$F,"&gt;2.5")/$B338</f>
        <v>0.33333333333333331</v>
      </c>
      <c r="M338" s="8">
        <f>COUNTIFS(Sta!$B:$B,$A338,Sta!$F:$F,"&gt;2.5")/$C338</f>
        <v>0</v>
      </c>
      <c r="N338" s="11">
        <f>(COUNTIFS(Sta!$A:$A,$A338,Sta!$F:$F,"&gt;3.5") + COUNTIFS(Sta!$B:$B,$A338,Sta!$F:$F,"&gt;3.5"))/$D338</f>
        <v>0</v>
      </c>
      <c r="O338" s="8">
        <f>COUNTIFS(Sta!$A:$A,$A338,Sta!$F:$F,"&gt;3.5")/$B338</f>
        <v>0</v>
      </c>
      <c r="P338" s="8">
        <f>COUNTIFS(Sta!$B:$B,$A338,Sta!$F:$F,"&gt;3.5")/$C338</f>
        <v>0</v>
      </c>
      <c r="Q338" s="11">
        <f>(COUNTIFS(Sta!$A:$A,$A338,Sta!$D:$D,"&gt;0.5")  + COUNTIFS(Sta!$B:$B,$A338,Sta!$E:$E,"&gt;0.5"))/$D338</f>
        <v>1</v>
      </c>
      <c r="R338" s="8">
        <f>COUNTIFS(Sta!$A:$A,$A338,Sta!$D:$D,"&gt;0.5")/$B338</f>
        <v>1</v>
      </c>
      <c r="S338" s="8">
        <f>COUNTIFS(Sta!$B:$B,$A338,Sta!$E:$E,"&gt;0.5")/$C338</f>
        <v>1</v>
      </c>
      <c r="T338" s="11">
        <f>(COUNTIFS(Sta!$A:$A,$A338,Sta!$D:$D,"&gt;1.5")  + COUNTIFS(Sta!$B:$B,$A338,Sta!$E:$E,"&gt;1.5"))/$D338</f>
        <v>0.25</v>
      </c>
      <c r="U338" s="8">
        <f>COUNTIFS(Sta!$A:$A,$A338,Sta!$D:$D,"&gt;1.5")/$B338</f>
        <v>0.33333333333333331</v>
      </c>
      <c r="V338" s="8">
        <f>COUNTIFS(Sta!$B:$B,$A338,Sta!$E:$E,"&gt;1.5")/$C338</f>
        <v>0</v>
      </c>
      <c r="W338" s="11">
        <f>(COUNTIFS(Sta!$A:$A,$A338,Sta!$E:E,"&gt;0.5") +COUNTIFS(Sta!$B:$B,$A338,Sta!$D:$D,"&gt;0.5"))/$D338</f>
        <v>0.25</v>
      </c>
      <c r="X338" s="8">
        <f>COUNTIFS(Sta!$A:$A,$A338,Sta!$E:$E,"&gt;0.5")/$B338</f>
        <v>0.33333333333333331</v>
      </c>
      <c r="Y338" s="8">
        <f>COUNTIFS(Sta!$B:$B,$A338,Sta!$D:$D,"&gt;0.5")/$C338</f>
        <v>0</v>
      </c>
      <c r="Z338" s="11">
        <f>(COUNTIFS(Sta!$A:$A,$A338,Sta!$E:$E,"&gt;1.5")  + COUNTIFS(Sta!$B:$B,$A338,Sta!$D:$D,"&gt;1.5"))/$D338</f>
        <v>0</v>
      </c>
      <c r="AA338" s="8">
        <f>COUNTIFS(Sta!$A:$A,$A338,Sta!$E:$E,"&gt;1.5")/$B338</f>
        <v>0</v>
      </c>
      <c r="AB338" s="8">
        <f>COUNTIFS(Sta!$B:$B,$A338,Sta!$D:$D,"&gt;1.5")/$C338</f>
        <v>0</v>
      </c>
      <c r="AC338" s="11">
        <f>(COUNTIFS(Sta!$A:A,$A338,Sta!$G:$G,"y") + COUNTIFS(Sta!$B:B,$A338,Sta!$G:$G,"y"))/$D338</f>
        <v>0.25</v>
      </c>
      <c r="AD338" s="8">
        <f>COUNTIFS(Sta!$A:A,$A338,Sta!$G:$G,"y")/$B338</f>
        <v>0.33333333333333331</v>
      </c>
      <c r="AE338" s="16">
        <f>COUNTIFS(Sta!$B:B,$A338,Sta!$G:$G,"y")/$C338</f>
        <v>0</v>
      </c>
    </row>
    <row r="339" spans="1:31" x14ac:dyDescent="0.3">
      <c r="A339" t="s">
        <v>91</v>
      </c>
      <c r="B339" s="9">
        <f>COUNTIF(Sta!A:A,A339)</f>
        <v>0</v>
      </c>
      <c r="C339" s="4">
        <f>COUNTIF(Sta!B:B,A339)</f>
        <v>0</v>
      </c>
      <c r="D339" s="4">
        <f t="shared" si="10"/>
        <v>0</v>
      </c>
      <c r="E339" s="11" t="e">
        <f>(COUNTIFS(Sta!$A:$A,$A339,Sta!$F:$F,"&gt;0.5") + COUNTIFS(Sta!$B:$B,$A339,Sta!$F:$F,"&gt;0.5"))/$D339</f>
        <v>#DIV/0!</v>
      </c>
      <c r="F339" s="8" t="e">
        <f>COUNTIFS(Sta!$A:$A,$A339,Sta!$F:$F,"&gt;0.5")/$B339</f>
        <v>#DIV/0!</v>
      </c>
      <c r="G339" s="8" t="e">
        <f>COUNTIFS(Sta!$B:$B,$A339,Sta!$F:$F,"&gt;0.5")/$C339</f>
        <v>#DIV/0!</v>
      </c>
      <c r="H339" s="11" t="e">
        <f>(COUNTIFS(Sta!$A:$A,$A339,Sta!$F:$F,"&gt;1.5") + COUNTIFS(Sta!$B:$B,$A339,Sta!$F:$F,"&gt;1.5"))/$D339</f>
        <v>#DIV/0!</v>
      </c>
      <c r="I339" s="8" t="e">
        <f>COUNTIFS(Sta!$A:$A,$A339,Sta!$F:$F,"&gt;1.5")/$B339</f>
        <v>#DIV/0!</v>
      </c>
      <c r="J339" s="8" t="e">
        <f>COUNTIFS(Sta!$B:$B,$A339,Sta!$F:$F,"&gt;1.5")/$C339</f>
        <v>#DIV/0!</v>
      </c>
      <c r="K339" s="11" t="e">
        <f>(COUNTIFS(Sta!$A:$A,$A339,Sta!$F:$F,"&gt;2.5") + COUNTIFS(Sta!$B:$B,$A339,Sta!$F:$F,"&gt;2.5"))/$D339</f>
        <v>#DIV/0!</v>
      </c>
      <c r="L339" s="8" t="e">
        <f>COUNTIFS(Sta!$A:$A,$A339,Sta!$F:$F,"&gt;2.5")/$B339</f>
        <v>#DIV/0!</v>
      </c>
      <c r="M339" s="8" t="e">
        <f>COUNTIFS(Sta!$B:$B,$A339,Sta!$F:$F,"&gt;2.5")/$C339</f>
        <v>#DIV/0!</v>
      </c>
      <c r="N339" s="11" t="e">
        <f>(COUNTIFS(Sta!$A:$A,$A339,Sta!$F:$F,"&gt;3.5") + COUNTIFS(Sta!$B:$B,$A339,Sta!$F:$F,"&gt;3.5"))/$D339</f>
        <v>#DIV/0!</v>
      </c>
      <c r="O339" s="8" t="e">
        <f>COUNTIFS(Sta!$A:$A,$A339,Sta!$F:$F,"&gt;3.5")/$B339</f>
        <v>#DIV/0!</v>
      </c>
      <c r="P339" s="8" t="e">
        <f>COUNTIFS(Sta!$B:$B,$A339,Sta!$F:$F,"&gt;3.5")/$C339</f>
        <v>#DIV/0!</v>
      </c>
      <c r="Q339" s="11" t="e">
        <f>(COUNTIFS(Sta!$A:$A,$A339,Sta!$D:$D,"&gt;0.5")  + COUNTIFS(Sta!$B:$B,$A339,Sta!$E:$E,"&gt;0.5"))/$D339</f>
        <v>#DIV/0!</v>
      </c>
      <c r="R339" s="8" t="e">
        <f>COUNTIFS(Sta!$A:$A,$A339,Sta!$D:$D,"&gt;0.5")/$B339</f>
        <v>#DIV/0!</v>
      </c>
      <c r="S339" s="8" t="e">
        <f>COUNTIFS(Sta!$B:$B,$A339,Sta!$E:$E,"&gt;0.5")/$C339</f>
        <v>#DIV/0!</v>
      </c>
      <c r="T339" s="11" t="e">
        <f>(COUNTIFS(Sta!$A:$A,$A339,Sta!$D:$D,"&gt;1.5")  + COUNTIFS(Sta!$B:$B,$A339,Sta!$E:$E,"&gt;1.5"))/$D339</f>
        <v>#DIV/0!</v>
      </c>
      <c r="U339" s="8" t="e">
        <f>COUNTIFS(Sta!$A:$A,$A339,Sta!$D:$D,"&gt;1.5")/$B339</f>
        <v>#DIV/0!</v>
      </c>
      <c r="V339" s="8" t="e">
        <f>COUNTIFS(Sta!$B:$B,$A339,Sta!$E:$E,"&gt;1.5")/$C339</f>
        <v>#DIV/0!</v>
      </c>
      <c r="W339" s="11" t="e">
        <f>(COUNTIFS(Sta!$A:$A,$A339,Sta!$E:E,"&gt;0.5") +COUNTIFS(Sta!$B:$B,$A339,Sta!$D:$D,"&gt;0.5"))/$D339</f>
        <v>#DIV/0!</v>
      </c>
      <c r="X339" s="8" t="e">
        <f>COUNTIFS(Sta!$A:$A,$A339,Sta!$E:$E,"&gt;0.5")/$B339</f>
        <v>#DIV/0!</v>
      </c>
      <c r="Y339" s="8" t="e">
        <f>COUNTIFS(Sta!$B:$B,$A339,Sta!$D:$D,"&gt;0.5")/$C339</f>
        <v>#DIV/0!</v>
      </c>
      <c r="Z339" s="11" t="e">
        <f>(COUNTIFS(Sta!$A:$A,$A339,Sta!$E:$E,"&gt;1.5")  + COUNTIFS(Sta!$B:$B,$A339,Sta!$D:$D,"&gt;1.5"))/$D339</f>
        <v>#DIV/0!</v>
      </c>
      <c r="AA339" s="8" t="e">
        <f>COUNTIFS(Sta!$A:$A,$A339,Sta!$E:$E,"&gt;1.5")/$B339</f>
        <v>#DIV/0!</v>
      </c>
      <c r="AB339" s="8" t="e">
        <f>COUNTIFS(Sta!$B:$B,$A339,Sta!$D:$D,"&gt;1.5")/$C339</f>
        <v>#DIV/0!</v>
      </c>
      <c r="AC339" s="11" t="e">
        <f>(COUNTIFS(Sta!$A:A,$A339,Sta!$G:$G,"y") + COUNTIFS(Sta!$B:B,$A339,Sta!$G:$G,"y"))/$D339</f>
        <v>#DIV/0!</v>
      </c>
      <c r="AD339" s="8" t="e">
        <f>COUNTIFS(Sta!$A:A,$A339,Sta!$G:$G,"y")/$B339</f>
        <v>#DIV/0!</v>
      </c>
      <c r="AE339" s="16" t="e">
        <f>COUNTIFS(Sta!$B:B,$A339,Sta!$G:$G,"y")/$C339</f>
        <v>#DIV/0!</v>
      </c>
    </row>
    <row r="340" spans="1:31" x14ac:dyDescent="0.3">
      <c r="A340" t="s">
        <v>189</v>
      </c>
      <c r="B340" s="9">
        <f>COUNTIF(Sta!A:A,A340)</f>
        <v>1</v>
      </c>
      <c r="C340" s="4">
        <f>COUNTIF(Sta!B:B,A340)</f>
        <v>1</v>
      </c>
      <c r="D340" s="4">
        <f t="shared" si="10"/>
        <v>2</v>
      </c>
      <c r="E340" s="11">
        <f>(COUNTIFS(Sta!$A:$A,$A340,Sta!$F:$F,"&gt;0.5") + COUNTIFS(Sta!$B:$B,$A340,Sta!$F:$F,"&gt;0.5"))/$D340</f>
        <v>1</v>
      </c>
      <c r="F340" s="8">
        <f>COUNTIFS(Sta!$A:$A,$A340,Sta!$F:$F,"&gt;0.5")/$B340</f>
        <v>1</v>
      </c>
      <c r="G340" s="8">
        <f>COUNTIFS(Sta!$B:$B,$A340,Sta!$F:$F,"&gt;0.5")/$C340</f>
        <v>1</v>
      </c>
      <c r="H340" s="11">
        <f>(COUNTIFS(Sta!$A:$A,$A340,Sta!$F:$F,"&gt;1.5") + COUNTIFS(Sta!$B:$B,$A340,Sta!$F:$F,"&gt;1.5"))/$D340</f>
        <v>0.5</v>
      </c>
      <c r="I340" s="8">
        <f>COUNTIFS(Sta!$A:$A,$A340,Sta!$F:$F,"&gt;1.5")/$B340</f>
        <v>0</v>
      </c>
      <c r="J340" s="8">
        <f>COUNTIFS(Sta!$B:$B,$A340,Sta!$F:$F,"&gt;1.5")/$C340</f>
        <v>1</v>
      </c>
      <c r="K340" s="11">
        <f>(COUNTIFS(Sta!$A:$A,$A340,Sta!$F:$F,"&gt;2.5") + COUNTIFS(Sta!$B:$B,$A340,Sta!$F:$F,"&gt;2.5"))/$D340</f>
        <v>0</v>
      </c>
      <c r="L340" s="8">
        <f>COUNTIFS(Sta!$A:$A,$A340,Sta!$F:$F,"&gt;2.5")/$B340</f>
        <v>0</v>
      </c>
      <c r="M340" s="8">
        <f>COUNTIFS(Sta!$B:$B,$A340,Sta!$F:$F,"&gt;2.5")/$C340</f>
        <v>0</v>
      </c>
      <c r="N340" s="11">
        <f>(COUNTIFS(Sta!$A:$A,$A340,Sta!$F:$F,"&gt;3.5") + COUNTIFS(Sta!$B:$B,$A340,Sta!$F:$F,"&gt;3.5"))/$D340</f>
        <v>0</v>
      </c>
      <c r="O340" s="8">
        <f>COUNTIFS(Sta!$A:$A,$A340,Sta!$F:$F,"&gt;3.5")/$B340</f>
        <v>0</v>
      </c>
      <c r="P340" s="8">
        <f>COUNTIFS(Sta!$B:$B,$A340,Sta!$F:$F,"&gt;3.5")/$C340</f>
        <v>0</v>
      </c>
      <c r="Q340" s="11">
        <f>(COUNTIFS(Sta!$A:$A,$A340,Sta!$D:$D,"&gt;0.5")  + COUNTIFS(Sta!$B:$B,$A340,Sta!$E:$E,"&gt;0.5"))/$D340</f>
        <v>1</v>
      </c>
      <c r="R340" s="8">
        <f>COUNTIFS(Sta!$A:$A,$A340,Sta!$D:$D,"&gt;0.5")/$B340</f>
        <v>1</v>
      </c>
      <c r="S340" s="8">
        <f>COUNTIFS(Sta!$B:$B,$A340,Sta!$E:$E,"&gt;0.5")/$C340</f>
        <v>1</v>
      </c>
      <c r="T340" s="11">
        <f>(COUNTIFS(Sta!$A:$A,$A340,Sta!$D:$D,"&gt;1.5")  + COUNTIFS(Sta!$B:$B,$A340,Sta!$E:$E,"&gt;1.5"))/$D340</f>
        <v>0</v>
      </c>
      <c r="U340" s="8">
        <f>COUNTIFS(Sta!$A:$A,$A340,Sta!$D:$D,"&gt;1.5")/$B340</f>
        <v>0</v>
      </c>
      <c r="V340" s="8">
        <f>COUNTIFS(Sta!$B:$B,$A340,Sta!$E:$E,"&gt;1.5")/$C340</f>
        <v>0</v>
      </c>
      <c r="W340" s="11">
        <f>(COUNTIFS(Sta!$A:$A,$A340,Sta!$E:E,"&gt;0.5") +COUNTIFS(Sta!$B:$B,$A340,Sta!$D:$D,"&gt;0.5"))/$D340</f>
        <v>0.5</v>
      </c>
      <c r="X340" s="8">
        <f>COUNTIFS(Sta!$A:$A,$A340,Sta!$E:$E,"&gt;0.5")/$B340</f>
        <v>0</v>
      </c>
      <c r="Y340" s="8">
        <f>COUNTIFS(Sta!$B:$B,$A340,Sta!$D:$D,"&gt;0.5")/$C340</f>
        <v>1</v>
      </c>
      <c r="Z340" s="11">
        <f>(COUNTIFS(Sta!$A:$A,$A340,Sta!$E:$E,"&gt;1.5")  + COUNTIFS(Sta!$B:$B,$A340,Sta!$D:$D,"&gt;1.5"))/$D340</f>
        <v>0</v>
      </c>
      <c r="AA340" s="8">
        <f>COUNTIFS(Sta!$A:$A,$A340,Sta!$E:$E,"&gt;1.5")/$B340</f>
        <v>0</v>
      </c>
      <c r="AB340" s="8">
        <f>COUNTIFS(Sta!$B:$B,$A340,Sta!$D:$D,"&gt;1.5")/$C340</f>
        <v>0</v>
      </c>
      <c r="AC340" s="11">
        <f>(COUNTIFS(Sta!$A:A,$A340,Sta!$G:$G,"y") + COUNTIFS(Sta!$B:B,$A340,Sta!$G:$G,"y"))/$D340</f>
        <v>0.5</v>
      </c>
      <c r="AD340" s="8">
        <f>COUNTIFS(Sta!$A:A,$A340,Sta!$G:$G,"y")/$B340</f>
        <v>0</v>
      </c>
      <c r="AE340" s="16">
        <f>COUNTIFS(Sta!$B:B,$A340,Sta!$G:$G,"y")/$C340</f>
        <v>1</v>
      </c>
    </row>
    <row r="341" spans="1:31" x14ac:dyDescent="0.3">
      <c r="A341" t="s">
        <v>219</v>
      </c>
      <c r="B341" s="9">
        <f>COUNTIF(Sta!A:A,A341)</f>
        <v>1</v>
      </c>
      <c r="C341" s="4">
        <f>COUNTIF(Sta!B:B,A341)</f>
        <v>0</v>
      </c>
      <c r="D341" s="4">
        <f t="shared" si="10"/>
        <v>1</v>
      </c>
      <c r="E341" s="11">
        <f>(COUNTIFS(Sta!$A:$A,$A341,Sta!$F:$F,"&gt;0.5") + COUNTIFS(Sta!$B:$B,$A341,Sta!$F:$F,"&gt;0.5"))/$D341</f>
        <v>1</v>
      </c>
      <c r="F341" s="8">
        <f>COUNTIFS(Sta!$A:$A,$A341,Sta!$F:$F,"&gt;0.5")/$B341</f>
        <v>1</v>
      </c>
      <c r="G341" s="8" t="e">
        <f>COUNTIFS(Sta!$B:$B,$A341,Sta!$F:$F,"&gt;0.5")/$C341</f>
        <v>#DIV/0!</v>
      </c>
      <c r="H341" s="11">
        <f>(COUNTIFS(Sta!$A:$A,$A341,Sta!$F:$F,"&gt;1.5") + COUNTIFS(Sta!$B:$B,$A341,Sta!$F:$F,"&gt;1.5"))/$D341</f>
        <v>0</v>
      </c>
      <c r="I341" s="8">
        <f>COUNTIFS(Sta!$A:$A,$A341,Sta!$F:$F,"&gt;1.5")/$B341</f>
        <v>0</v>
      </c>
      <c r="J341" s="8" t="e">
        <f>COUNTIFS(Sta!$B:$B,$A341,Sta!$F:$F,"&gt;1.5")/$C341</f>
        <v>#DIV/0!</v>
      </c>
      <c r="K341" s="11">
        <f>(COUNTIFS(Sta!$A:$A,$A341,Sta!$F:$F,"&gt;2.5") + COUNTIFS(Sta!$B:$B,$A341,Sta!$F:$F,"&gt;2.5"))/$D341</f>
        <v>0</v>
      </c>
      <c r="L341" s="8">
        <f>COUNTIFS(Sta!$A:$A,$A341,Sta!$F:$F,"&gt;2.5")/$B341</f>
        <v>0</v>
      </c>
      <c r="M341" s="8" t="e">
        <f>COUNTIFS(Sta!$B:$B,$A341,Sta!$F:$F,"&gt;2.5")/$C341</f>
        <v>#DIV/0!</v>
      </c>
      <c r="N341" s="11">
        <f>(COUNTIFS(Sta!$A:$A,$A341,Sta!$F:$F,"&gt;3.5") + COUNTIFS(Sta!$B:$B,$A341,Sta!$F:$F,"&gt;3.5"))/$D341</f>
        <v>0</v>
      </c>
      <c r="O341" s="8">
        <f>COUNTIFS(Sta!$A:$A,$A341,Sta!$F:$F,"&gt;3.5")/$B341</f>
        <v>0</v>
      </c>
      <c r="P341" s="8" t="e">
        <f>COUNTIFS(Sta!$B:$B,$A341,Sta!$F:$F,"&gt;3.5")/$C341</f>
        <v>#DIV/0!</v>
      </c>
      <c r="Q341" s="11">
        <f>(COUNTIFS(Sta!$A:$A,$A341,Sta!$D:$D,"&gt;0.5")  + COUNTIFS(Sta!$B:$B,$A341,Sta!$E:$E,"&gt;0.5"))/$D341</f>
        <v>1</v>
      </c>
      <c r="R341" s="8">
        <f>COUNTIFS(Sta!$A:$A,$A341,Sta!$D:$D,"&gt;0.5")/$B341</f>
        <v>1</v>
      </c>
      <c r="S341" s="8" t="e">
        <f>COUNTIFS(Sta!$B:$B,$A341,Sta!$E:$E,"&gt;0.5")/$C341</f>
        <v>#DIV/0!</v>
      </c>
      <c r="T341" s="11">
        <f>(COUNTIFS(Sta!$A:$A,$A341,Sta!$D:$D,"&gt;1.5")  + COUNTIFS(Sta!$B:$B,$A341,Sta!$E:$E,"&gt;1.5"))/$D341</f>
        <v>0</v>
      </c>
      <c r="U341" s="8">
        <f>COUNTIFS(Sta!$A:$A,$A341,Sta!$D:$D,"&gt;1.5")/$B341</f>
        <v>0</v>
      </c>
      <c r="V341" s="8" t="e">
        <f>COUNTIFS(Sta!$B:$B,$A341,Sta!$E:$E,"&gt;1.5")/$C341</f>
        <v>#DIV/0!</v>
      </c>
      <c r="W341" s="11">
        <f>(COUNTIFS(Sta!$A:$A,$A341,Sta!$E:E,"&gt;0.5") +COUNTIFS(Sta!$B:$B,$A341,Sta!$D:$D,"&gt;0.5"))/$D341</f>
        <v>0</v>
      </c>
      <c r="X341" s="8">
        <f>COUNTIFS(Sta!$A:$A,$A341,Sta!$E:$E,"&gt;0.5")/$B341</f>
        <v>0</v>
      </c>
      <c r="Y341" s="8" t="e">
        <f>COUNTIFS(Sta!$B:$B,$A341,Sta!$D:$D,"&gt;0.5")/$C341</f>
        <v>#DIV/0!</v>
      </c>
      <c r="Z341" s="11">
        <f>(COUNTIFS(Sta!$A:$A,$A341,Sta!$E:$E,"&gt;1.5")  + COUNTIFS(Sta!$B:$B,$A341,Sta!$D:$D,"&gt;1.5"))/$D341</f>
        <v>0</v>
      </c>
      <c r="AA341" s="8">
        <f>COUNTIFS(Sta!$A:$A,$A341,Sta!$E:$E,"&gt;1.5")/$B341</f>
        <v>0</v>
      </c>
      <c r="AB341" s="8" t="e">
        <f>COUNTIFS(Sta!$B:$B,$A341,Sta!$D:$D,"&gt;1.5")/$C341</f>
        <v>#DIV/0!</v>
      </c>
      <c r="AC341" s="11">
        <f>(COUNTIFS(Sta!$A:A,$A341,Sta!$G:$G,"y") + COUNTIFS(Sta!$B:B,$A341,Sta!$G:$G,"y"))/$D341</f>
        <v>0</v>
      </c>
      <c r="AD341" s="8">
        <f>COUNTIFS(Sta!$A:A,$A341,Sta!$G:$G,"y")/$B341</f>
        <v>0</v>
      </c>
      <c r="AE341" s="16" t="e">
        <f>COUNTIFS(Sta!$B:B,$A341,Sta!$G:$G,"y")/$C341</f>
        <v>#DIV/0!</v>
      </c>
    </row>
    <row r="342" spans="1:31" x14ac:dyDescent="0.3">
      <c r="A342" t="s">
        <v>695</v>
      </c>
      <c r="B342" s="9">
        <f>COUNTIF(Sta!A:A,A342)</f>
        <v>0</v>
      </c>
      <c r="C342" s="4">
        <f>COUNTIF(Sta!B:B,A342)</f>
        <v>0</v>
      </c>
      <c r="D342" s="4">
        <f t="shared" si="10"/>
        <v>0</v>
      </c>
      <c r="E342" s="11" t="e">
        <f>(COUNTIFS(Sta!$A:$A,$A342,Sta!$F:$F,"&gt;0.5") + COUNTIFS(Sta!$B:$B,$A342,Sta!$F:$F,"&gt;0.5"))/$D342</f>
        <v>#DIV/0!</v>
      </c>
      <c r="F342" s="8" t="e">
        <f>COUNTIFS(Sta!$A:$A,$A342,Sta!$F:$F,"&gt;0.5")/$B342</f>
        <v>#DIV/0!</v>
      </c>
      <c r="G342" s="8" t="e">
        <f>COUNTIFS(Sta!$B:$B,$A342,Sta!$F:$F,"&gt;0.5")/$C342</f>
        <v>#DIV/0!</v>
      </c>
      <c r="H342" s="11" t="e">
        <f>(COUNTIFS(Sta!$A:$A,$A342,Sta!$F:$F,"&gt;1.5") + COUNTIFS(Sta!$B:$B,$A342,Sta!$F:$F,"&gt;1.5"))/$D342</f>
        <v>#DIV/0!</v>
      </c>
      <c r="I342" s="8" t="e">
        <f>COUNTIFS(Sta!$A:$A,$A342,Sta!$F:$F,"&gt;1.5")/$B342</f>
        <v>#DIV/0!</v>
      </c>
      <c r="J342" s="8" t="e">
        <f>COUNTIFS(Sta!$B:$B,$A342,Sta!$F:$F,"&gt;1.5")/$C342</f>
        <v>#DIV/0!</v>
      </c>
      <c r="K342" s="11" t="e">
        <f>(COUNTIFS(Sta!$A:$A,$A342,Sta!$F:$F,"&gt;2.5") + COUNTIFS(Sta!$B:$B,$A342,Sta!$F:$F,"&gt;2.5"))/$D342</f>
        <v>#DIV/0!</v>
      </c>
      <c r="L342" s="8" t="e">
        <f>COUNTIFS(Sta!$A:$A,$A342,Sta!$F:$F,"&gt;2.5")/$B342</f>
        <v>#DIV/0!</v>
      </c>
      <c r="M342" s="8" t="e">
        <f>COUNTIFS(Sta!$B:$B,$A342,Sta!$F:$F,"&gt;2.5")/$C342</f>
        <v>#DIV/0!</v>
      </c>
      <c r="N342" s="11" t="e">
        <f>(COUNTIFS(Sta!$A:$A,$A342,Sta!$F:$F,"&gt;3.5") + COUNTIFS(Sta!$B:$B,$A342,Sta!$F:$F,"&gt;3.5"))/$D342</f>
        <v>#DIV/0!</v>
      </c>
      <c r="O342" s="8" t="e">
        <f>COUNTIFS(Sta!$A:$A,$A342,Sta!$F:$F,"&gt;3.5")/$B342</f>
        <v>#DIV/0!</v>
      </c>
      <c r="P342" s="8" t="e">
        <f>COUNTIFS(Sta!$B:$B,$A342,Sta!$F:$F,"&gt;3.5")/$C342</f>
        <v>#DIV/0!</v>
      </c>
      <c r="Q342" s="11" t="e">
        <f>(COUNTIFS(Sta!$A:$A,$A342,Sta!$D:$D,"&gt;0.5")  + COUNTIFS(Sta!$B:$B,$A342,Sta!$E:$E,"&gt;0.5"))/$D342</f>
        <v>#DIV/0!</v>
      </c>
      <c r="R342" s="8" t="e">
        <f>COUNTIFS(Sta!$A:$A,$A342,Sta!$D:$D,"&gt;0.5")/$B342</f>
        <v>#DIV/0!</v>
      </c>
      <c r="S342" s="8" t="e">
        <f>COUNTIFS(Sta!$B:$B,$A342,Sta!$E:$E,"&gt;0.5")/$C342</f>
        <v>#DIV/0!</v>
      </c>
      <c r="T342" s="11" t="e">
        <f>(COUNTIFS(Sta!$A:$A,$A342,Sta!$D:$D,"&gt;1.5")  + COUNTIFS(Sta!$B:$B,$A342,Sta!$E:$E,"&gt;1.5"))/$D342</f>
        <v>#DIV/0!</v>
      </c>
      <c r="U342" s="8" t="e">
        <f>COUNTIFS(Sta!$A:$A,$A342,Sta!$D:$D,"&gt;1.5")/$B342</f>
        <v>#DIV/0!</v>
      </c>
      <c r="V342" s="8" t="e">
        <f>COUNTIFS(Sta!$B:$B,$A342,Sta!$E:$E,"&gt;1.5")/$C342</f>
        <v>#DIV/0!</v>
      </c>
      <c r="W342" s="11" t="e">
        <f>(COUNTIFS(Sta!$A:$A,$A342,Sta!$E:E,"&gt;0.5") +COUNTIFS(Sta!$B:$B,$A342,Sta!$D:$D,"&gt;0.5"))/$D342</f>
        <v>#DIV/0!</v>
      </c>
      <c r="X342" s="8" t="e">
        <f>COUNTIFS(Sta!$A:$A,$A342,Sta!$E:$E,"&gt;0.5")/$B342</f>
        <v>#DIV/0!</v>
      </c>
      <c r="Y342" s="8" t="e">
        <f>COUNTIFS(Sta!$B:$B,$A342,Sta!$D:$D,"&gt;0.5")/$C342</f>
        <v>#DIV/0!</v>
      </c>
      <c r="Z342" s="11" t="e">
        <f>(COUNTIFS(Sta!$A:$A,$A342,Sta!$E:$E,"&gt;1.5")  + COUNTIFS(Sta!$B:$B,$A342,Sta!$D:$D,"&gt;1.5"))/$D342</f>
        <v>#DIV/0!</v>
      </c>
      <c r="AA342" s="8" t="e">
        <f>COUNTIFS(Sta!$A:$A,$A342,Sta!$E:$E,"&gt;1.5")/$B342</f>
        <v>#DIV/0!</v>
      </c>
      <c r="AB342" s="8" t="e">
        <f>COUNTIFS(Sta!$B:$B,$A342,Sta!$D:$D,"&gt;1.5")/$C342</f>
        <v>#DIV/0!</v>
      </c>
      <c r="AC342" s="11" t="e">
        <f>(COUNTIFS(Sta!$A:A,$A342,Sta!$G:$G,"y") + COUNTIFS(Sta!$B:B,$A342,Sta!$G:$G,"y"))/$D342</f>
        <v>#DIV/0!</v>
      </c>
      <c r="AD342" s="8" t="e">
        <f>COUNTIFS(Sta!$A:A,$A342,Sta!$G:$G,"y")/$B342</f>
        <v>#DIV/0!</v>
      </c>
      <c r="AE342" s="16" t="e">
        <f>COUNTIFS(Sta!$B:B,$A342,Sta!$G:$G,"y")/$C342</f>
        <v>#DIV/0!</v>
      </c>
    </row>
    <row r="343" spans="1:31" x14ac:dyDescent="0.3">
      <c r="A343" t="s">
        <v>531</v>
      </c>
      <c r="B343" s="9">
        <f>COUNTIF(Sta!A:A,A343)</f>
        <v>8</v>
      </c>
      <c r="C343" s="4">
        <f>COUNTIF(Sta!B:B,A343)</f>
        <v>8</v>
      </c>
      <c r="D343" s="4">
        <f t="shared" si="10"/>
        <v>16</v>
      </c>
      <c r="E343" s="11">
        <f>(COUNTIFS(Sta!$A:$A,$A343,Sta!$F:$F,"&gt;0.5") + COUNTIFS(Sta!$B:$B,$A343,Sta!$F:$F,"&gt;0.5"))/$D343</f>
        <v>0.9375</v>
      </c>
      <c r="F343" s="8">
        <f>COUNTIFS(Sta!$A:$A,$A343,Sta!$F:$F,"&gt;0.5")/$B343</f>
        <v>1</v>
      </c>
      <c r="G343" s="8">
        <f>COUNTIFS(Sta!$B:$B,$A343,Sta!$F:$F,"&gt;0.5")/$C343</f>
        <v>0.875</v>
      </c>
      <c r="H343" s="11">
        <f>(COUNTIFS(Sta!$A:$A,$A343,Sta!$F:$F,"&gt;1.5") + COUNTIFS(Sta!$B:$B,$A343,Sta!$F:$F,"&gt;1.5"))/$D343</f>
        <v>0.8125</v>
      </c>
      <c r="I343" s="8">
        <f>COUNTIFS(Sta!$A:$A,$A343,Sta!$F:$F,"&gt;1.5")/$B343</f>
        <v>0.875</v>
      </c>
      <c r="J343" s="8">
        <f>COUNTIFS(Sta!$B:$B,$A343,Sta!$F:$F,"&gt;1.5")/$C343</f>
        <v>0.75</v>
      </c>
      <c r="K343" s="11">
        <f>(COUNTIFS(Sta!$A:$A,$A343,Sta!$F:$F,"&gt;2.5") + COUNTIFS(Sta!$B:$B,$A343,Sta!$F:$F,"&gt;2.5"))/$D343</f>
        <v>0.375</v>
      </c>
      <c r="L343" s="8">
        <f>COUNTIFS(Sta!$A:$A,$A343,Sta!$F:$F,"&gt;2.5")/$B343</f>
        <v>0.375</v>
      </c>
      <c r="M343" s="8">
        <f>COUNTIFS(Sta!$B:$B,$A343,Sta!$F:$F,"&gt;2.5")/$C343</f>
        <v>0.375</v>
      </c>
      <c r="N343" s="11">
        <f>(COUNTIFS(Sta!$A:$A,$A343,Sta!$F:$F,"&gt;3.5") + COUNTIFS(Sta!$B:$B,$A343,Sta!$F:$F,"&gt;3.5"))/$D343</f>
        <v>0.375</v>
      </c>
      <c r="O343" s="8">
        <f>COUNTIFS(Sta!$A:$A,$A343,Sta!$F:$F,"&gt;3.5")/$B343</f>
        <v>0.375</v>
      </c>
      <c r="P343" s="8">
        <f>COUNTIFS(Sta!$B:$B,$A343,Sta!$F:$F,"&gt;3.5")/$C343</f>
        <v>0.375</v>
      </c>
      <c r="Q343" s="11">
        <f>(COUNTIFS(Sta!$A:$A,$A343,Sta!$D:$D,"&gt;0.5")  + COUNTIFS(Sta!$B:$B,$A343,Sta!$E:$E,"&gt;0.5"))/$D343</f>
        <v>0.8125</v>
      </c>
      <c r="R343" s="8">
        <f>COUNTIFS(Sta!$A:$A,$A343,Sta!$D:$D,"&gt;0.5")/$B343</f>
        <v>1</v>
      </c>
      <c r="S343" s="8">
        <f>COUNTIFS(Sta!$B:$B,$A343,Sta!$E:$E,"&gt;0.5")/$C343</f>
        <v>0.625</v>
      </c>
      <c r="T343" s="11">
        <f>(COUNTIFS(Sta!$A:$A,$A343,Sta!$D:$D,"&gt;1.5")  + COUNTIFS(Sta!$B:$B,$A343,Sta!$E:$E,"&gt;1.5"))/$D343</f>
        <v>0.375</v>
      </c>
      <c r="U343" s="8">
        <f>COUNTIFS(Sta!$A:$A,$A343,Sta!$D:$D,"&gt;1.5")/$B343</f>
        <v>0.375</v>
      </c>
      <c r="V343" s="8">
        <f>COUNTIFS(Sta!$B:$B,$A343,Sta!$E:$E,"&gt;1.5")/$C343</f>
        <v>0.375</v>
      </c>
      <c r="W343" s="11">
        <f>(COUNTIFS(Sta!$A:$A,$A343,Sta!$E:E,"&gt;0.5") +COUNTIFS(Sta!$B:$B,$A343,Sta!$D:$D,"&gt;0.5"))/$D343</f>
        <v>0.8125</v>
      </c>
      <c r="X343" s="8">
        <f>COUNTIFS(Sta!$A:$A,$A343,Sta!$E:$E,"&gt;0.5")/$B343</f>
        <v>0.75</v>
      </c>
      <c r="Y343" s="8">
        <f>COUNTIFS(Sta!$B:$B,$A343,Sta!$D:$D,"&gt;0.5")/$C343</f>
        <v>0.875</v>
      </c>
      <c r="Z343" s="11">
        <f>(COUNTIFS(Sta!$A:$A,$A343,Sta!$E:$E,"&gt;1.5")  + COUNTIFS(Sta!$B:$B,$A343,Sta!$D:$D,"&gt;1.5"))/$D343</f>
        <v>0.4375</v>
      </c>
      <c r="AA343" s="8">
        <f>COUNTIFS(Sta!$A:$A,$A343,Sta!$E:$E,"&gt;1.5")/$B343</f>
        <v>0.375</v>
      </c>
      <c r="AB343" s="8">
        <f>COUNTIFS(Sta!$B:$B,$A343,Sta!$D:$D,"&gt;1.5")/$C343</f>
        <v>0.5</v>
      </c>
      <c r="AC343" s="11">
        <f>(COUNTIFS(Sta!$A:A,$A343,Sta!$G:$G,"y") + COUNTIFS(Sta!$B:B,$A343,Sta!$G:$G,"y"))/$D343</f>
        <v>0.6875</v>
      </c>
      <c r="AD343" s="8">
        <f>COUNTIFS(Sta!$A:A,$A343,Sta!$G:$G,"y")/$B343</f>
        <v>0.75</v>
      </c>
      <c r="AE343" s="16">
        <f>COUNTIFS(Sta!$B:B,$A343,Sta!$G:$G,"y")/$C343</f>
        <v>0.625</v>
      </c>
    </row>
    <row r="344" spans="1:31" x14ac:dyDescent="0.3">
      <c r="A344" t="s">
        <v>606</v>
      </c>
      <c r="B344" s="9">
        <f>COUNTIF(Sta!A:A,A344)</f>
        <v>2</v>
      </c>
      <c r="C344" s="4">
        <f>COUNTIF(Sta!B:B,A344)</f>
        <v>1</v>
      </c>
      <c r="D344" s="4">
        <f t="shared" si="10"/>
        <v>3</v>
      </c>
      <c r="E344" s="11">
        <f>(COUNTIFS(Sta!$A:$A,$A344,Sta!$F:$F,"&gt;0.5") + COUNTIFS(Sta!$B:$B,$A344,Sta!$F:$F,"&gt;0.5"))/$D344</f>
        <v>1</v>
      </c>
      <c r="F344" s="8">
        <f>COUNTIFS(Sta!$A:$A,$A344,Sta!$F:$F,"&gt;0.5")/$B344</f>
        <v>1</v>
      </c>
      <c r="G344" s="8">
        <f>COUNTIFS(Sta!$B:$B,$A344,Sta!$F:$F,"&gt;0.5")/$C344</f>
        <v>1</v>
      </c>
      <c r="H344" s="11">
        <f>(COUNTIFS(Sta!$A:$A,$A344,Sta!$F:$F,"&gt;1.5") + COUNTIFS(Sta!$B:$B,$A344,Sta!$F:$F,"&gt;1.5"))/$D344</f>
        <v>0.66666666666666663</v>
      </c>
      <c r="I344" s="8">
        <f>COUNTIFS(Sta!$A:$A,$A344,Sta!$F:$F,"&gt;1.5")/$B344</f>
        <v>0.5</v>
      </c>
      <c r="J344" s="8">
        <f>COUNTIFS(Sta!$B:$B,$A344,Sta!$F:$F,"&gt;1.5")/$C344</f>
        <v>1</v>
      </c>
      <c r="K344" s="11">
        <f>(COUNTIFS(Sta!$A:$A,$A344,Sta!$F:$F,"&gt;2.5") + COUNTIFS(Sta!$B:$B,$A344,Sta!$F:$F,"&gt;2.5"))/$D344</f>
        <v>0.66666666666666663</v>
      </c>
      <c r="L344" s="8">
        <f>COUNTIFS(Sta!$A:$A,$A344,Sta!$F:$F,"&gt;2.5")/$B344</f>
        <v>0.5</v>
      </c>
      <c r="M344" s="8">
        <f>COUNTIFS(Sta!$B:$B,$A344,Sta!$F:$F,"&gt;2.5")/$C344</f>
        <v>1</v>
      </c>
      <c r="N344" s="11">
        <f>(COUNTIFS(Sta!$A:$A,$A344,Sta!$F:$F,"&gt;3.5") + COUNTIFS(Sta!$B:$B,$A344,Sta!$F:$F,"&gt;3.5"))/$D344</f>
        <v>0.33333333333333331</v>
      </c>
      <c r="O344" s="8">
        <f>COUNTIFS(Sta!$A:$A,$A344,Sta!$F:$F,"&gt;3.5")/$B344</f>
        <v>0.5</v>
      </c>
      <c r="P344" s="8">
        <f>COUNTIFS(Sta!$B:$B,$A344,Sta!$F:$F,"&gt;3.5")/$C344</f>
        <v>0</v>
      </c>
      <c r="Q344" s="11">
        <f>(COUNTIFS(Sta!$A:$A,$A344,Sta!$D:$D,"&gt;0.5")  + COUNTIFS(Sta!$B:$B,$A344,Sta!$E:$E,"&gt;0.5"))/$D344</f>
        <v>0.66666666666666663</v>
      </c>
      <c r="R344" s="8">
        <f>COUNTIFS(Sta!$A:$A,$A344,Sta!$D:$D,"&gt;0.5")/$B344</f>
        <v>1</v>
      </c>
      <c r="S344" s="8">
        <f>COUNTIFS(Sta!$B:$B,$A344,Sta!$E:$E,"&gt;0.5")/$C344</f>
        <v>0</v>
      </c>
      <c r="T344" s="11">
        <f>(COUNTIFS(Sta!$A:$A,$A344,Sta!$D:$D,"&gt;1.5")  + COUNTIFS(Sta!$B:$B,$A344,Sta!$E:$E,"&gt;1.5"))/$D344</f>
        <v>0.33333333333333331</v>
      </c>
      <c r="U344" s="8">
        <f>COUNTIFS(Sta!$A:$A,$A344,Sta!$D:$D,"&gt;1.5")/$B344</f>
        <v>0.5</v>
      </c>
      <c r="V344" s="8">
        <f>COUNTIFS(Sta!$B:$B,$A344,Sta!$E:$E,"&gt;1.5")/$C344</f>
        <v>0</v>
      </c>
      <c r="W344" s="11">
        <f>(COUNTIFS(Sta!$A:$A,$A344,Sta!$E:E,"&gt;0.5") +COUNTIFS(Sta!$B:$B,$A344,Sta!$D:$D,"&gt;0.5"))/$D344</f>
        <v>0.66666666666666663</v>
      </c>
      <c r="X344" s="8">
        <f>COUNTIFS(Sta!$A:$A,$A344,Sta!$E:$E,"&gt;0.5")/$B344</f>
        <v>0.5</v>
      </c>
      <c r="Y344" s="8">
        <f>COUNTIFS(Sta!$B:$B,$A344,Sta!$D:$D,"&gt;0.5")/$C344</f>
        <v>1</v>
      </c>
      <c r="Z344" s="11">
        <f>(COUNTIFS(Sta!$A:$A,$A344,Sta!$E:$E,"&gt;1.5")  + COUNTIFS(Sta!$B:$B,$A344,Sta!$D:$D,"&gt;1.5"))/$D344</f>
        <v>0.33333333333333331</v>
      </c>
      <c r="AA344" s="8">
        <f>COUNTIFS(Sta!$A:$A,$A344,Sta!$E:$E,"&gt;1.5")/$B344</f>
        <v>0</v>
      </c>
      <c r="AB344" s="8">
        <f>COUNTIFS(Sta!$B:$B,$A344,Sta!$D:$D,"&gt;1.5")/$C344</f>
        <v>1</v>
      </c>
      <c r="AC344" s="11">
        <f>(COUNTIFS(Sta!$A:A,$A344,Sta!$G:$G,"y") + COUNTIFS(Sta!$B:B,$A344,Sta!$G:$G,"y"))/$D344</f>
        <v>0.33333333333333331</v>
      </c>
      <c r="AD344" s="8">
        <f>COUNTIFS(Sta!$A:A,$A344,Sta!$G:$G,"y")/$B344</f>
        <v>0.5</v>
      </c>
      <c r="AE344" s="16">
        <f>COUNTIFS(Sta!$B:B,$A344,Sta!$G:$G,"y")/$C344</f>
        <v>0</v>
      </c>
    </row>
    <row r="345" spans="1:31" x14ac:dyDescent="0.3">
      <c r="A345" t="s">
        <v>535</v>
      </c>
      <c r="B345" s="9">
        <f>COUNTIF(Sta!A:A,A345)</f>
        <v>8</v>
      </c>
      <c r="C345" s="4">
        <f>COUNTIF(Sta!B:B,A345)</f>
        <v>9</v>
      </c>
      <c r="D345" s="4">
        <f t="shared" si="10"/>
        <v>17</v>
      </c>
      <c r="E345" s="11">
        <f>(COUNTIFS(Sta!$A:$A,$A345,Sta!$F:$F,"&gt;0.5") + COUNTIFS(Sta!$B:$B,$A345,Sta!$F:$F,"&gt;0.5"))/$D345</f>
        <v>1</v>
      </c>
      <c r="F345" s="8">
        <f>COUNTIFS(Sta!$A:$A,$A345,Sta!$F:$F,"&gt;0.5")/$B345</f>
        <v>1</v>
      </c>
      <c r="G345" s="8">
        <f>COUNTIFS(Sta!$B:$B,$A345,Sta!$F:$F,"&gt;0.5")/$C345</f>
        <v>1</v>
      </c>
      <c r="H345" s="11">
        <f>(COUNTIFS(Sta!$A:$A,$A345,Sta!$F:$F,"&gt;1.5") + COUNTIFS(Sta!$B:$B,$A345,Sta!$F:$F,"&gt;1.5"))/$D345</f>
        <v>0.94117647058823528</v>
      </c>
      <c r="I345" s="8">
        <f>COUNTIFS(Sta!$A:$A,$A345,Sta!$F:$F,"&gt;1.5")/$B345</f>
        <v>0.875</v>
      </c>
      <c r="J345" s="8">
        <f>COUNTIFS(Sta!$B:$B,$A345,Sta!$F:$F,"&gt;1.5")/$C345</f>
        <v>1</v>
      </c>
      <c r="K345" s="11">
        <f>(COUNTIFS(Sta!$A:$A,$A345,Sta!$F:$F,"&gt;2.5") + COUNTIFS(Sta!$B:$B,$A345,Sta!$F:$F,"&gt;2.5"))/$D345</f>
        <v>0.6470588235294118</v>
      </c>
      <c r="L345" s="8">
        <f>COUNTIFS(Sta!$A:$A,$A345,Sta!$F:$F,"&gt;2.5")/$B345</f>
        <v>0.625</v>
      </c>
      <c r="M345" s="8">
        <f>COUNTIFS(Sta!$B:$B,$A345,Sta!$F:$F,"&gt;2.5")/$C345</f>
        <v>0.66666666666666663</v>
      </c>
      <c r="N345" s="11">
        <f>(COUNTIFS(Sta!$A:$A,$A345,Sta!$F:$F,"&gt;3.5") + COUNTIFS(Sta!$B:$B,$A345,Sta!$F:$F,"&gt;3.5"))/$D345</f>
        <v>0.35294117647058826</v>
      </c>
      <c r="O345" s="8">
        <f>COUNTIFS(Sta!$A:$A,$A345,Sta!$F:$F,"&gt;3.5")/$B345</f>
        <v>0.25</v>
      </c>
      <c r="P345" s="8">
        <f>COUNTIFS(Sta!$B:$B,$A345,Sta!$F:$F,"&gt;3.5")/$C345</f>
        <v>0.44444444444444442</v>
      </c>
      <c r="Q345" s="11">
        <f>(COUNTIFS(Sta!$A:$A,$A345,Sta!$D:$D,"&gt;0.5")  + COUNTIFS(Sta!$B:$B,$A345,Sta!$E:$E,"&gt;0.5"))/$D345</f>
        <v>1</v>
      </c>
      <c r="R345" s="8">
        <f>COUNTIFS(Sta!$A:$A,$A345,Sta!$D:$D,"&gt;0.5")/$B345</f>
        <v>1</v>
      </c>
      <c r="S345" s="8">
        <f>COUNTIFS(Sta!$B:$B,$A345,Sta!$E:$E,"&gt;0.5")/$C345</f>
        <v>1</v>
      </c>
      <c r="T345" s="11">
        <f>(COUNTIFS(Sta!$A:$A,$A345,Sta!$D:$D,"&gt;1.5")  + COUNTIFS(Sta!$B:$B,$A345,Sta!$E:$E,"&gt;1.5"))/$D345</f>
        <v>0.76470588235294112</v>
      </c>
      <c r="U345" s="8">
        <f>COUNTIFS(Sta!$A:$A,$A345,Sta!$D:$D,"&gt;1.5")/$B345</f>
        <v>0.75</v>
      </c>
      <c r="V345" s="8">
        <f>COUNTIFS(Sta!$B:$B,$A345,Sta!$E:$E,"&gt;1.5")/$C345</f>
        <v>0.77777777777777779</v>
      </c>
      <c r="W345" s="11">
        <f>(COUNTIFS(Sta!$A:$A,$A345,Sta!$E:E,"&gt;0.5") +COUNTIFS(Sta!$B:$B,$A345,Sta!$D:$D,"&gt;0.5"))/$D345</f>
        <v>0.58823529411764708</v>
      </c>
      <c r="X345" s="8">
        <f>COUNTIFS(Sta!$A:$A,$A345,Sta!$E:$E,"&gt;0.5")/$B345</f>
        <v>0.5</v>
      </c>
      <c r="Y345" s="8">
        <f>COUNTIFS(Sta!$B:$B,$A345,Sta!$D:$D,"&gt;0.5")/$C345</f>
        <v>0.66666666666666663</v>
      </c>
      <c r="Z345" s="11">
        <f>(COUNTIFS(Sta!$A:$A,$A345,Sta!$E:$E,"&gt;1.5")  + COUNTIFS(Sta!$B:$B,$A345,Sta!$D:$D,"&gt;1.5"))/$D345</f>
        <v>0.23529411764705882</v>
      </c>
      <c r="AA345" s="8">
        <f>COUNTIFS(Sta!$A:$A,$A345,Sta!$E:$E,"&gt;1.5")/$B345</f>
        <v>0</v>
      </c>
      <c r="AB345" s="8">
        <f>COUNTIFS(Sta!$B:$B,$A345,Sta!$D:$D,"&gt;1.5")/$C345</f>
        <v>0.44444444444444442</v>
      </c>
      <c r="AC345" s="11">
        <f>(COUNTIFS(Sta!$A:A,$A345,Sta!$G:$G,"y") + COUNTIFS(Sta!$B:B,$A345,Sta!$G:$G,"y"))/$D345</f>
        <v>0.58823529411764708</v>
      </c>
      <c r="AD345" s="8">
        <f>COUNTIFS(Sta!$A:A,$A345,Sta!$G:$G,"y")/$B345</f>
        <v>0.5</v>
      </c>
      <c r="AE345" s="16">
        <f>COUNTIFS(Sta!$B:B,$A345,Sta!$G:$G,"y")/$C345</f>
        <v>0.66666666666666663</v>
      </c>
    </row>
    <row r="346" spans="1:31" x14ac:dyDescent="0.3">
      <c r="A346" t="s">
        <v>290</v>
      </c>
      <c r="B346" s="9">
        <f>COUNTIF(Sta!A:A,A346)</f>
        <v>1</v>
      </c>
      <c r="C346" s="4">
        <f>COUNTIF(Sta!B:B,A346)</f>
        <v>0</v>
      </c>
      <c r="D346" s="4">
        <f t="shared" si="10"/>
        <v>1</v>
      </c>
      <c r="E346" s="11">
        <f>(COUNTIFS(Sta!$A:$A,$A346,Sta!$F:$F,"&gt;0.5") + COUNTIFS(Sta!$B:$B,$A346,Sta!$F:$F,"&gt;0.5"))/$D346</f>
        <v>1</v>
      </c>
      <c r="F346" s="8">
        <f>COUNTIFS(Sta!$A:$A,$A346,Sta!$F:$F,"&gt;0.5")/$B346</f>
        <v>1</v>
      </c>
      <c r="G346" s="8" t="e">
        <f>COUNTIFS(Sta!$B:$B,$A346,Sta!$F:$F,"&gt;0.5")/$C346</f>
        <v>#DIV/0!</v>
      </c>
      <c r="H346" s="11">
        <f>(COUNTIFS(Sta!$A:$A,$A346,Sta!$F:$F,"&gt;1.5") + COUNTIFS(Sta!$B:$B,$A346,Sta!$F:$F,"&gt;1.5"))/$D346</f>
        <v>1</v>
      </c>
      <c r="I346" s="8">
        <f>COUNTIFS(Sta!$A:$A,$A346,Sta!$F:$F,"&gt;1.5")/$B346</f>
        <v>1</v>
      </c>
      <c r="J346" s="8" t="e">
        <f>COUNTIFS(Sta!$B:$B,$A346,Sta!$F:$F,"&gt;1.5")/$C346</f>
        <v>#DIV/0!</v>
      </c>
      <c r="K346" s="11">
        <f>(COUNTIFS(Sta!$A:$A,$A346,Sta!$F:$F,"&gt;2.5") + COUNTIFS(Sta!$B:$B,$A346,Sta!$F:$F,"&gt;2.5"))/$D346</f>
        <v>1</v>
      </c>
      <c r="L346" s="8">
        <f>COUNTIFS(Sta!$A:$A,$A346,Sta!$F:$F,"&gt;2.5")/$B346</f>
        <v>1</v>
      </c>
      <c r="M346" s="8" t="e">
        <f>COUNTIFS(Sta!$B:$B,$A346,Sta!$F:$F,"&gt;2.5")/$C346</f>
        <v>#DIV/0!</v>
      </c>
      <c r="N346" s="11">
        <f>(COUNTIFS(Sta!$A:$A,$A346,Sta!$F:$F,"&gt;3.5") + COUNTIFS(Sta!$B:$B,$A346,Sta!$F:$F,"&gt;3.5"))/$D346</f>
        <v>0</v>
      </c>
      <c r="O346" s="8">
        <f>COUNTIFS(Sta!$A:$A,$A346,Sta!$F:$F,"&gt;3.5")/$B346</f>
        <v>0</v>
      </c>
      <c r="P346" s="8" t="e">
        <f>COUNTIFS(Sta!$B:$B,$A346,Sta!$F:$F,"&gt;3.5")/$C346</f>
        <v>#DIV/0!</v>
      </c>
      <c r="Q346" s="11">
        <f>(COUNTIFS(Sta!$A:$A,$A346,Sta!$D:$D,"&gt;0.5")  + COUNTIFS(Sta!$B:$B,$A346,Sta!$E:$E,"&gt;0.5"))/$D346</f>
        <v>0</v>
      </c>
      <c r="R346" s="8">
        <f>COUNTIFS(Sta!$A:$A,$A346,Sta!$D:$D,"&gt;0.5")/$B346</f>
        <v>0</v>
      </c>
      <c r="S346" s="8" t="e">
        <f>COUNTIFS(Sta!$B:$B,$A346,Sta!$E:$E,"&gt;0.5")/$C346</f>
        <v>#DIV/0!</v>
      </c>
      <c r="T346" s="11">
        <f>(COUNTIFS(Sta!$A:$A,$A346,Sta!$D:$D,"&gt;1.5")  + COUNTIFS(Sta!$B:$B,$A346,Sta!$E:$E,"&gt;1.5"))/$D346</f>
        <v>0</v>
      </c>
      <c r="U346" s="8">
        <f>COUNTIFS(Sta!$A:$A,$A346,Sta!$D:$D,"&gt;1.5")/$B346</f>
        <v>0</v>
      </c>
      <c r="V346" s="8" t="e">
        <f>COUNTIFS(Sta!$B:$B,$A346,Sta!$E:$E,"&gt;1.5")/$C346</f>
        <v>#DIV/0!</v>
      </c>
      <c r="W346" s="11">
        <f>(COUNTIFS(Sta!$A:$A,$A346,Sta!$E:E,"&gt;0.5") +COUNTIFS(Sta!$B:$B,$A346,Sta!$D:$D,"&gt;0.5"))/$D346</f>
        <v>1</v>
      </c>
      <c r="X346" s="8">
        <f>COUNTIFS(Sta!$A:$A,$A346,Sta!$E:$E,"&gt;0.5")/$B346</f>
        <v>1</v>
      </c>
      <c r="Y346" s="8" t="e">
        <f>COUNTIFS(Sta!$B:$B,$A346,Sta!$D:$D,"&gt;0.5")/$C346</f>
        <v>#DIV/0!</v>
      </c>
      <c r="Z346" s="11">
        <f>(COUNTIFS(Sta!$A:$A,$A346,Sta!$E:$E,"&gt;1.5")  + COUNTIFS(Sta!$B:$B,$A346,Sta!$D:$D,"&gt;1.5"))/$D346</f>
        <v>1</v>
      </c>
      <c r="AA346" s="8">
        <f>COUNTIFS(Sta!$A:$A,$A346,Sta!$E:$E,"&gt;1.5")/$B346</f>
        <v>1</v>
      </c>
      <c r="AB346" s="8" t="e">
        <f>COUNTIFS(Sta!$B:$B,$A346,Sta!$D:$D,"&gt;1.5")/$C346</f>
        <v>#DIV/0!</v>
      </c>
      <c r="AC346" s="11">
        <f>(COUNTIFS(Sta!$A:A,$A346,Sta!$G:$G,"y") + COUNTIFS(Sta!$B:B,$A346,Sta!$G:$G,"y"))/$D346</f>
        <v>0</v>
      </c>
      <c r="AD346" s="8">
        <f>COUNTIFS(Sta!$A:A,$A346,Sta!$G:$G,"y")/$B346</f>
        <v>0</v>
      </c>
      <c r="AE346" s="16" t="e">
        <f>COUNTIFS(Sta!$B:B,$A346,Sta!$G:$G,"y")/$C346</f>
        <v>#DIV/0!</v>
      </c>
    </row>
    <row r="347" spans="1:31" x14ac:dyDescent="0.3">
      <c r="A347" t="s">
        <v>286</v>
      </c>
      <c r="B347" s="9">
        <f>COUNTIF(Sta!A:A,A347)</f>
        <v>1</v>
      </c>
      <c r="C347" s="4">
        <f>COUNTIF(Sta!B:B,A347)</f>
        <v>0</v>
      </c>
      <c r="D347" s="4">
        <f t="shared" si="10"/>
        <v>1</v>
      </c>
      <c r="E347" s="11">
        <f>(COUNTIFS(Sta!$A:$A,$A347,Sta!$F:$F,"&gt;0.5") + COUNTIFS(Sta!$B:$B,$A347,Sta!$F:$F,"&gt;0.5"))/$D347</f>
        <v>1</v>
      </c>
      <c r="F347" s="8">
        <f>COUNTIFS(Sta!$A:$A,$A347,Sta!$F:$F,"&gt;0.5")/$B347</f>
        <v>1</v>
      </c>
      <c r="G347" s="8" t="e">
        <f>COUNTIFS(Sta!$B:$B,$A347,Sta!$F:$F,"&gt;0.5")/$C347</f>
        <v>#DIV/0!</v>
      </c>
      <c r="H347" s="11">
        <f>(COUNTIFS(Sta!$A:$A,$A347,Sta!$F:$F,"&gt;1.5") + COUNTIFS(Sta!$B:$B,$A347,Sta!$F:$F,"&gt;1.5"))/$D347</f>
        <v>0</v>
      </c>
      <c r="I347" s="8">
        <f>COUNTIFS(Sta!$A:$A,$A347,Sta!$F:$F,"&gt;1.5")/$B347</f>
        <v>0</v>
      </c>
      <c r="J347" s="8" t="e">
        <f>COUNTIFS(Sta!$B:$B,$A347,Sta!$F:$F,"&gt;1.5")/$C347</f>
        <v>#DIV/0!</v>
      </c>
      <c r="K347" s="11">
        <f>(COUNTIFS(Sta!$A:$A,$A347,Sta!$F:$F,"&gt;2.5") + COUNTIFS(Sta!$B:$B,$A347,Sta!$F:$F,"&gt;2.5"))/$D347</f>
        <v>0</v>
      </c>
      <c r="L347" s="8">
        <f>COUNTIFS(Sta!$A:$A,$A347,Sta!$F:$F,"&gt;2.5")/$B347</f>
        <v>0</v>
      </c>
      <c r="M347" s="8" t="e">
        <f>COUNTIFS(Sta!$B:$B,$A347,Sta!$F:$F,"&gt;2.5")/$C347</f>
        <v>#DIV/0!</v>
      </c>
      <c r="N347" s="11">
        <f>(COUNTIFS(Sta!$A:$A,$A347,Sta!$F:$F,"&gt;3.5") + COUNTIFS(Sta!$B:$B,$A347,Sta!$F:$F,"&gt;3.5"))/$D347</f>
        <v>0</v>
      </c>
      <c r="O347" s="8">
        <f>COUNTIFS(Sta!$A:$A,$A347,Sta!$F:$F,"&gt;3.5")/$B347</f>
        <v>0</v>
      </c>
      <c r="P347" s="8" t="e">
        <f>COUNTIFS(Sta!$B:$B,$A347,Sta!$F:$F,"&gt;3.5")/$C347</f>
        <v>#DIV/0!</v>
      </c>
      <c r="Q347" s="11">
        <f>(COUNTIFS(Sta!$A:$A,$A347,Sta!$D:$D,"&gt;0.5")  + COUNTIFS(Sta!$B:$B,$A347,Sta!$E:$E,"&gt;0.5"))/$D347</f>
        <v>0</v>
      </c>
      <c r="R347" s="8">
        <f>COUNTIFS(Sta!$A:$A,$A347,Sta!$D:$D,"&gt;0.5")/$B347</f>
        <v>0</v>
      </c>
      <c r="S347" s="8" t="e">
        <f>COUNTIFS(Sta!$B:$B,$A347,Sta!$E:$E,"&gt;0.5")/$C347</f>
        <v>#DIV/0!</v>
      </c>
      <c r="T347" s="11">
        <f>(COUNTIFS(Sta!$A:$A,$A347,Sta!$D:$D,"&gt;1.5")  + COUNTIFS(Sta!$B:$B,$A347,Sta!$E:$E,"&gt;1.5"))/$D347</f>
        <v>0</v>
      </c>
      <c r="U347" s="8">
        <f>COUNTIFS(Sta!$A:$A,$A347,Sta!$D:$D,"&gt;1.5")/$B347</f>
        <v>0</v>
      </c>
      <c r="V347" s="8" t="e">
        <f>COUNTIFS(Sta!$B:$B,$A347,Sta!$E:$E,"&gt;1.5")/$C347</f>
        <v>#DIV/0!</v>
      </c>
      <c r="W347" s="11">
        <f>(COUNTIFS(Sta!$A:$A,$A347,Sta!$E:E,"&gt;0.5") +COUNTIFS(Sta!$B:$B,$A347,Sta!$D:$D,"&gt;0.5"))/$D347</f>
        <v>1</v>
      </c>
      <c r="X347" s="8">
        <f>COUNTIFS(Sta!$A:$A,$A347,Sta!$E:$E,"&gt;0.5")/$B347</f>
        <v>1</v>
      </c>
      <c r="Y347" s="8" t="e">
        <f>COUNTIFS(Sta!$B:$B,$A347,Sta!$D:$D,"&gt;0.5")/$C347</f>
        <v>#DIV/0!</v>
      </c>
      <c r="Z347" s="11">
        <f>(COUNTIFS(Sta!$A:$A,$A347,Sta!$E:$E,"&gt;1.5")  + COUNTIFS(Sta!$B:$B,$A347,Sta!$D:$D,"&gt;1.5"))/$D347</f>
        <v>0</v>
      </c>
      <c r="AA347" s="8">
        <f>COUNTIFS(Sta!$A:$A,$A347,Sta!$E:$E,"&gt;1.5")/$B347</f>
        <v>0</v>
      </c>
      <c r="AB347" s="8" t="e">
        <f>COUNTIFS(Sta!$B:$B,$A347,Sta!$D:$D,"&gt;1.5")/$C347</f>
        <v>#DIV/0!</v>
      </c>
      <c r="AC347" s="11">
        <f>(COUNTIFS(Sta!$A:A,$A347,Sta!$G:$G,"y") + COUNTIFS(Sta!$B:B,$A347,Sta!$G:$G,"y"))/$D347</f>
        <v>0</v>
      </c>
      <c r="AD347" s="8">
        <f>COUNTIFS(Sta!$A:A,$A347,Sta!$G:$G,"y")/$B347</f>
        <v>0</v>
      </c>
      <c r="AE347" s="16" t="e">
        <f>COUNTIFS(Sta!$B:B,$A347,Sta!$G:$G,"y")/$C347</f>
        <v>#DIV/0!</v>
      </c>
    </row>
    <row r="348" spans="1:31" x14ac:dyDescent="0.3">
      <c r="A348" t="s">
        <v>237</v>
      </c>
      <c r="B348" s="9">
        <f>COUNTIF(Sta!A:A,A348)</f>
        <v>1</v>
      </c>
      <c r="C348" s="4">
        <f>COUNTIF(Sta!B:B,A348)</f>
        <v>1</v>
      </c>
      <c r="D348" s="4">
        <f t="shared" si="10"/>
        <v>2</v>
      </c>
      <c r="E348" s="11">
        <f>(COUNTIFS(Sta!$A:$A,$A348,Sta!$F:$F,"&gt;0.5") + COUNTIFS(Sta!$B:$B,$A348,Sta!$F:$F,"&gt;0.5"))/$D348</f>
        <v>1</v>
      </c>
      <c r="F348" s="8">
        <f>COUNTIFS(Sta!$A:$A,$A348,Sta!$F:$F,"&gt;0.5")/$B348</f>
        <v>1</v>
      </c>
      <c r="G348" s="8">
        <f>COUNTIFS(Sta!$B:$B,$A348,Sta!$F:$F,"&gt;0.5")/$C348</f>
        <v>1</v>
      </c>
      <c r="H348" s="11">
        <f>(COUNTIFS(Sta!$A:$A,$A348,Sta!$F:$F,"&gt;1.5") + COUNTIFS(Sta!$B:$B,$A348,Sta!$F:$F,"&gt;1.5"))/$D348</f>
        <v>1</v>
      </c>
      <c r="I348" s="8">
        <f>COUNTIFS(Sta!$A:$A,$A348,Sta!$F:$F,"&gt;1.5")/$B348</f>
        <v>1</v>
      </c>
      <c r="J348" s="8">
        <f>COUNTIFS(Sta!$B:$B,$A348,Sta!$F:$F,"&gt;1.5")/$C348</f>
        <v>1</v>
      </c>
      <c r="K348" s="11">
        <f>(COUNTIFS(Sta!$A:$A,$A348,Sta!$F:$F,"&gt;2.5") + COUNTIFS(Sta!$B:$B,$A348,Sta!$F:$F,"&gt;2.5"))/$D348</f>
        <v>0.5</v>
      </c>
      <c r="L348" s="8">
        <f>COUNTIFS(Sta!$A:$A,$A348,Sta!$F:$F,"&gt;2.5")/$B348</f>
        <v>0</v>
      </c>
      <c r="M348" s="8">
        <f>COUNTIFS(Sta!$B:$B,$A348,Sta!$F:$F,"&gt;2.5")/$C348</f>
        <v>1</v>
      </c>
      <c r="N348" s="11">
        <f>(COUNTIFS(Sta!$A:$A,$A348,Sta!$F:$F,"&gt;3.5") + COUNTIFS(Sta!$B:$B,$A348,Sta!$F:$F,"&gt;3.5"))/$D348</f>
        <v>0.5</v>
      </c>
      <c r="O348" s="8">
        <f>COUNTIFS(Sta!$A:$A,$A348,Sta!$F:$F,"&gt;3.5")/$B348</f>
        <v>0</v>
      </c>
      <c r="P348" s="8">
        <f>COUNTIFS(Sta!$B:$B,$A348,Sta!$F:$F,"&gt;3.5")/$C348</f>
        <v>1</v>
      </c>
      <c r="Q348" s="11">
        <f>(COUNTIFS(Sta!$A:$A,$A348,Sta!$D:$D,"&gt;0.5")  + COUNTIFS(Sta!$B:$B,$A348,Sta!$E:$E,"&gt;0.5"))/$D348</f>
        <v>0.5</v>
      </c>
      <c r="R348" s="8">
        <f>COUNTIFS(Sta!$A:$A,$A348,Sta!$D:$D,"&gt;0.5")/$B348</f>
        <v>0</v>
      </c>
      <c r="S348" s="8">
        <f>COUNTIFS(Sta!$B:$B,$A348,Sta!$E:$E,"&gt;0.5")/$C348</f>
        <v>1</v>
      </c>
      <c r="T348" s="11">
        <f>(COUNTIFS(Sta!$A:$A,$A348,Sta!$D:$D,"&gt;1.5")  + COUNTIFS(Sta!$B:$B,$A348,Sta!$E:$E,"&gt;1.5"))/$D348</f>
        <v>0.5</v>
      </c>
      <c r="U348" s="8">
        <f>COUNTIFS(Sta!$A:$A,$A348,Sta!$D:$D,"&gt;1.5")/$B348</f>
        <v>0</v>
      </c>
      <c r="V348" s="8">
        <f>COUNTIFS(Sta!$B:$B,$A348,Sta!$E:$E,"&gt;1.5")/$C348</f>
        <v>1</v>
      </c>
      <c r="W348" s="11">
        <f>(COUNTIFS(Sta!$A:$A,$A348,Sta!$E:E,"&gt;0.5") +COUNTIFS(Sta!$B:$B,$A348,Sta!$D:$D,"&gt;0.5"))/$D348</f>
        <v>1</v>
      </c>
      <c r="X348" s="8">
        <f>COUNTIFS(Sta!$A:$A,$A348,Sta!$E:$E,"&gt;0.5")/$B348</f>
        <v>1</v>
      </c>
      <c r="Y348" s="8">
        <f>COUNTIFS(Sta!$B:$B,$A348,Sta!$D:$D,"&gt;0.5")/$C348</f>
        <v>1</v>
      </c>
      <c r="Z348" s="11">
        <f>(COUNTIFS(Sta!$A:$A,$A348,Sta!$E:$E,"&gt;1.5")  + COUNTIFS(Sta!$B:$B,$A348,Sta!$D:$D,"&gt;1.5"))/$D348</f>
        <v>1</v>
      </c>
      <c r="AA348" s="8">
        <f>COUNTIFS(Sta!$A:$A,$A348,Sta!$E:$E,"&gt;1.5")/$B348</f>
        <v>1</v>
      </c>
      <c r="AB348" s="8">
        <f>COUNTIFS(Sta!$B:$B,$A348,Sta!$D:$D,"&gt;1.5")/$C348</f>
        <v>1</v>
      </c>
      <c r="AC348" s="11">
        <f>(COUNTIFS(Sta!$A:A,$A348,Sta!$G:$G,"y") + COUNTIFS(Sta!$B:B,$A348,Sta!$G:$G,"y"))/$D348</f>
        <v>0.5</v>
      </c>
      <c r="AD348" s="8">
        <f>COUNTIFS(Sta!$A:A,$A348,Sta!$G:$G,"y")/$B348</f>
        <v>0</v>
      </c>
      <c r="AE348" s="16">
        <f>COUNTIFS(Sta!$B:B,$A348,Sta!$G:$G,"y")/$C348</f>
        <v>1</v>
      </c>
    </row>
    <row r="349" spans="1:31" x14ac:dyDescent="0.3">
      <c r="A349" t="s">
        <v>271</v>
      </c>
      <c r="B349" s="9">
        <f>COUNTIF(Sta!A:A,A349)</f>
        <v>0</v>
      </c>
      <c r="C349" s="4">
        <f>COUNTIF(Sta!B:B,A349)</f>
        <v>0</v>
      </c>
      <c r="D349" s="4">
        <f t="shared" si="10"/>
        <v>0</v>
      </c>
      <c r="E349" s="11" t="e">
        <f>(COUNTIFS(Sta!$A:$A,$A349,Sta!$F:$F,"&gt;0.5") + COUNTIFS(Sta!$B:$B,$A349,Sta!$F:$F,"&gt;0.5"))/$D349</f>
        <v>#DIV/0!</v>
      </c>
      <c r="F349" s="8" t="e">
        <f>COUNTIFS(Sta!$A:$A,$A349,Sta!$F:$F,"&gt;0.5")/$B349</f>
        <v>#DIV/0!</v>
      </c>
      <c r="G349" s="8" t="e">
        <f>COUNTIFS(Sta!$B:$B,$A349,Sta!$F:$F,"&gt;0.5")/$C349</f>
        <v>#DIV/0!</v>
      </c>
      <c r="H349" s="11" t="e">
        <f>(COUNTIFS(Sta!$A:$A,$A349,Sta!$F:$F,"&gt;1.5") + COUNTIFS(Sta!$B:$B,$A349,Sta!$F:$F,"&gt;1.5"))/$D349</f>
        <v>#DIV/0!</v>
      </c>
      <c r="I349" s="8" t="e">
        <f>COUNTIFS(Sta!$A:$A,$A349,Sta!$F:$F,"&gt;1.5")/$B349</f>
        <v>#DIV/0!</v>
      </c>
      <c r="J349" s="8" t="e">
        <f>COUNTIFS(Sta!$B:$B,$A349,Sta!$F:$F,"&gt;1.5")/$C349</f>
        <v>#DIV/0!</v>
      </c>
      <c r="K349" s="11" t="e">
        <f>(COUNTIFS(Sta!$A:$A,$A349,Sta!$F:$F,"&gt;2.5") + COUNTIFS(Sta!$B:$B,$A349,Sta!$F:$F,"&gt;2.5"))/$D349</f>
        <v>#DIV/0!</v>
      </c>
      <c r="L349" s="8" t="e">
        <f>COUNTIFS(Sta!$A:$A,$A349,Sta!$F:$F,"&gt;2.5")/$B349</f>
        <v>#DIV/0!</v>
      </c>
      <c r="M349" s="8" t="e">
        <f>COUNTIFS(Sta!$B:$B,$A349,Sta!$F:$F,"&gt;2.5")/$C349</f>
        <v>#DIV/0!</v>
      </c>
      <c r="N349" s="11" t="e">
        <f>(COUNTIFS(Sta!$A:$A,$A349,Sta!$F:$F,"&gt;3.5") + COUNTIFS(Sta!$B:$B,$A349,Sta!$F:$F,"&gt;3.5"))/$D349</f>
        <v>#DIV/0!</v>
      </c>
      <c r="O349" s="8" t="e">
        <f>COUNTIFS(Sta!$A:$A,$A349,Sta!$F:$F,"&gt;3.5")/$B349</f>
        <v>#DIV/0!</v>
      </c>
      <c r="P349" s="8" t="e">
        <f>COUNTIFS(Sta!$B:$B,$A349,Sta!$F:$F,"&gt;3.5")/$C349</f>
        <v>#DIV/0!</v>
      </c>
      <c r="Q349" s="11" t="e">
        <f>(COUNTIFS(Sta!$A:$A,$A349,Sta!$D:$D,"&gt;0.5")  + COUNTIFS(Sta!$B:$B,$A349,Sta!$E:$E,"&gt;0.5"))/$D349</f>
        <v>#DIV/0!</v>
      </c>
      <c r="R349" s="8" t="e">
        <f>COUNTIFS(Sta!$A:$A,$A349,Sta!$D:$D,"&gt;0.5")/$B349</f>
        <v>#DIV/0!</v>
      </c>
      <c r="S349" s="8" t="e">
        <f>COUNTIFS(Sta!$B:$B,$A349,Sta!$E:$E,"&gt;0.5")/$C349</f>
        <v>#DIV/0!</v>
      </c>
      <c r="T349" s="11" t="e">
        <f>(COUNTIFS(Sta!$A:$A,$A349,Sta!$D:$D,"&gt;1.5")  + COUNTIFS(Sta!$B:$B,$A349,Sta!$E:$E,"&gt;1.5"))/$D349</f>
        <v>#DIV/0!</v>
      </c>
      <c r="U349" s="8" t="e">
        <f>COUNTIFS(Sta!$A:$A,$A349,Sta!$D:$D,"&gt;1.5")/$B349</f>
        <v>#DIV/0!</v>
      </c>
      <c r="V349" s="8" t="e">
        <f>COUNTIFS(Sta!$B:$B,$A349,Sta!$E:$E,"&gt;1.5")/$C349</f>
        <v>#DIV/0!</v>
      </c>
      <c r="W349" s="11" t="e">
        <f>(COUNTIFS(Sta!$A:$A,$A349,Sta!$E:E,"&gt;0.5") +COUNTIFS(Sta!$B:$B,$A349,Sta!$D:$D,"&gt;0.5"))/$D349</f>
        <v>#DIV/0!</v>
      </c>
      <c r="X349" s="8" t="e">
        <f>COUNTIFS(Sta!$A:$A,$A349,Sta!$E:$E,"&gt;0.5")/$B349</f>
        <v>#DIV/0!</v>
      </c>
      <c r="Y349" s="8" t="e">
        <f>COUNTIFS(Sta!$B:$B,$A349,Sta!$D:$D,"&gt;0.5")/$C349</f>
        <v>#DIV/0!</v>
      </c>
      <c r="Z349" s="11" t="e">
        <f>(COUNTIFS(Sta!$A:$A,$A349,Sta!$E:$E,"&gt;1.5")  + COUNTIFS(Sta!$B:$B,$A349,Sta!$D:$D,"&gt;1.5"))/$D349</f>
        <v>#DIV/0!</v>
      </c>
      <c r="AA349" s="8" t="e">
        <f>COUNTIFS(Sta!$A:$A,$A349,Sta!$E:$E,"&gt;1.5")/$B349</f>
        <v>#DIV/0!</v>
      </c>
      <c r="AB349" s="8" t="e">
        <f>COUNTIFS(Sta!$B:$B,$A349,Sta!$D:$D,"&gt;1.5")/$C349</f>
        <v>#DIV/0!</v>
      </c>
      <c r="AC349" s="11" t="e">
        <f>(COUNTIFS(Sta!$A:A,$A349,Sta!$G:$G,"y") + COUNTIFS(Sta!$B:B,$A349,Sta!$G:$G,"y"))/$D349</f>
        <v>#DIV/0!</v>
      </c>
      <c r="AD349" s="8" t="e">
        <f>COUNTIFS(Sta!$A:A,$A349,Sta!$G:$G,"y")/$B349</f>
        <v>#DIV/0!</v>
      </c>
      <c r="AE349" s="16" t="e">
        <f>COUNTIFS(Sta!$B:B,$A349,Sta!$G:$G,"y")/$C349</f>
        <v>#DIV/0!</v>
      </c>
    </row>
    <row r="350" spans="1:31" x14ac:dyDescent="0.3">
      <c r="A350" t="s">
        <v>418</v>
      </c>
      <c r="B350" s="9">
        <f>COUNTIF(Sta!A:A,A350)</f>
        <v>1</v>
      </c>
      <c r="C350" s="4">
        <f>COUNTIF(Sta!B:B,A350)</f>
        <v>1</v>
      </c>
      <c r="D350" s="4">
        <f t="shared" si="10"/>
        <v>2</v>
      </c>
      <c r="E350" s="11">
        <f>(COUNTIFS(Sta!$A:$A,$A350,Sta!$F:$F,"&gt;0.5") + COUNTIFS(Sta!$B:$B,$A350,Sta!$F:$F,"&gt;0.5"))/$D350</f>
        <v>0.5</v>
      </c>
      <c r="F350" s="8">
        <f>COUNTIFS(Sta!$A:$A,$A350,Sta!$F:$F,"&gt;0.5")/$B350</f>
        <v>1</v>
      </c>
      <c r="G350" s="8">
        <f>COUNTIFS(Sta!$B:$B,$A350,Sta!$F:$F,"&gt;0.5")/$C350</f>
        <v>0</v>
      </c>
      <c r="H350" s="11">
        <f>(COUNTIFS(Sta!$A:$A,$A350,Sta!$F:$F,"&gt;1.5") + COUNTIFS(Sta!$B:$B,$A350,Sta!$F:$F,"&gt;1.5"))/$D350</f>
        <v>0.5</v>
      </c>
      <c r="I350" s="8">
        <f>COUNTIFS(Sta!$A:$A,$A350,Sta!$F:$F,"&gt;1.5")/$B350</f>
        <v>1</v>
      </c>
      <c r="J350" s="8">
        <f>COUNTIFS(Sta!$B:$B,$A350,Sta!$F:$F,"&gt;1.5")/$C350</f>
        <v>0</v>
      </c>
      <c r="K350" s="11">
        <f>(COUNTIFS(Sta!$A:$A,$A350,Sta!$F:$F,"&gt;2.5") + COUNTIFS(Sta!$B:$B,$A350,Sta!$F:$F,"&gt;2.5"))/$D350</f>
        <v>0.5</v>
      </c>
      <c r="L350" s="8">
        <f>COUNTIFS(Sta!$A:$A,$A350,Sta!$F:$F,"&gt;2.5")/$B350</f>
        <v>1</v>
      </c>
      <c r="M350" s="8">
        <f>COUNTIFS(Sta!$B:$B,$A350,Sta!$F:$F,"&gt;2.5")/$C350</f>
        <v>0</v>
      </c>
      <c r="N350" s="11">
        <f>(COUNTIFS(Sta!$A:$A,$A350,Sta!$F:$F,"&gt;3.5") + COUNTIFS(Sta!$B:$B,$A350,Sta!$F:$F,"&gt;3.5"))/$D350</f>
        <v>0.5</v>
      </c>
      <c r="O350" s="8">
        <f>COUNTIFS(Sta!$A:$A,$A350,Sta!$F:$F,"&gt;3.5")/$B350</f>
        <v>1</v>
      </c>
      <c r="P350" s="8">
        <f>COUNTIFS(Sta!$B:$B,$A350,Sta!$F:$F,"&gt;3.5")/$C350</f>
        <v>0</v>
      </c>
      <c r="Q350" s="11">
        <f>(COUNTIFS(Sta!$A:$A,$A350,Sta!$D:$D,"&gt;0.5")  + COUNTIFS(Sta!$B:$B,$A350,Sta!$E:$E,"&gt;0.5"))/$D350</f>
        <v>0.5</v>
      </c>
      <c r="R350" s="8">
        <f>COUNTIFS(Sta!$A:$A,$A350,Sta!$D:$D,"&gt;0.5")/$B350</f>
        <v>1</v>
      </c>
      <c r="S350" s="8">
        <f>COUNTIFS(Sta!$B:$B,$A350,Sta!$E:$E,"&gt;0.5")/$C350</f>
        <v>0</v>
      </c>
      <c r="T350" s="11">
        <f>(COUNTIFS(Sta!$A:$A,$A350,Sta!$D:$D,"&gt;1.5")  + COUNTIFS(Sta!$B:$B,$A350,Sta!$E:$E,"&gt;1.5"))/$D350</f>
        <v>0.5</v>
      </c>
      <c r="U350" s="8">
        <f>COUNTIFS(Sta!$A:$A,$A350,Sta!$D:$D,"&gt;1.5")/$B350</f>
        <v>1</v>
      </c>
      <c r="V350" s="8">
        <f>COUNTIFS(Sta!$B:$B,$A350,Sta!$E:$E,"&gt;1.5")/$C350</f>
        <v>0</v>
      </c>
      <c r="W350" s="11">
        <f>(COUNTIFS(Sta!$A:$A,$A350,Sta!$E:E,"&gt;0.5") +COUNTIFS(Sta!$B:$B,$A350,Sta!$D:$D,"&gt;0.5"))/$D350</f>
        <v>0.5</v>
      </c>
      <c r="X350" s="8">
        <f>COUNTIFS(Sta!$A:$A,$A350,Sta!$E:$E,"&gt;0.5")/$B350</f>
        <v>1</v>
      </c>
      <c r="Y350" s="8">
        <f>COUNTIFS(Sta!$B:$B,$A350,Sta!$D:$D,"&gt;0.5")/$C350</f>
        <v>0</v>
      </c>
      <c r="Z350" s="11">
        <f>(COUNTIFS(Sta!$A:$A,$A350,Sta!$E:$E,"&gt;1.5")  + COUNTIFS(Sta!$B:$B,$A350,Sta!$D:$D,"&gt;1.5"))/$D350</f>
        <v>0.5</v>
      </c>
      <c r="AA350" s="8">
        <f>COUNTIFS(Sta!$A:$A,$A350,Sta!$E:$E,"&gt;1.5")/$B350</f>
        <v>1</v>
      </c>
      <c r="AB350" s="8">
        <f>COUNTIFS(Sta!$B:$B,$A350,Sta!$D:$D,"&gt;1.5")/$C350</f>
        <v>0</v>
      </c>
      <c r="AC350" s="11">
        <f>(COUNTIFS(Sta!$A:A,$A350,Sta!$G:$G,"y") + COUNTIFS(Sta!$B:B,$A350,Sta!$G:$G,"y"))/$D350</f>
        <v>0.5</v>
      </c>
      <c r="AD350" s="8">
        <f>COUNTIFS(Sta!$A:A,$A350,Sta!$G:$G,"y")/$B350</f>
        <v>1</v>
      </c>
      <c r="AE350" s="16">
        <f>COUNTIFS(Sta!$B:B,$A350,Sta!$G:$G,"y")/$C350</f>
        <v>0</v>
      </c>
    </row>
    <row r="351" spans="1:31" x14ac:dyDescent="0.3">
      <c r="A351" t="s">
        <v>143</v>
      </c>
      <c r="B351" s="9">
        <f>COUNTIF(Sta!A:A,A351)</f>
        <v>0</v>
      </c>
      <c r="C351" s="4">
        <f>COUNTIF(Sta!B:B,A351)</f>
        <v>1</v>
      </c>
      <c r="D351" s="4">
        <f t="shared" si="10"/>
        <v>1</v>
      </c>
      <c r="E351" s="11">
        <f>(COUNTIFS(Sta!$A:$A,$A351,Sta!$F:$F,"&gt;0.5") + COUNTIFS(Sta!$B:$B,$A351,Sta!$F:$F,"&gt;0.5"))/$D351</f>
        <v>1</v>
      </c>
      <c r="F351" s="8" t="e">
        <f>COUNTIFS(Sta!$A:$A,$A351,Sta!$F:$F,"&gt;0.5")/$B351</f>
        <v>#DIV/0!</v>
      </c>
      <c r="G351" s="8">
        <f>COUNTIFS(Sta!$B:$B,$A351,Sta!$F:$F,"&gt;0.5")/$C351</f>
        <v>1</v>
      </c>
      <c r="H351" s="11">
        <f>(COUNTIFS(Sta!$A:$A,$A351,Sta!$F:$F,"&gt;1.5") + COUNTIFS(Sta!$B:$B,$A351,Sta!$F:$F,"&gt;1.5"))/$D351</f>
        <v>1</v>
      </c>
      <c r="I351" s="8" t="e">
        <f>COUNTIFS(Sta!$A:$A,$A351,Sta!$F:$F,"&gt;1.5")/$B351</f>
        <v>#DIV/0!</v>
      </c>
      <c r="J351" s="8">
        <f>COUNTIFS(Sta!$B:$B,$A351,Sta!$F:$F,"&gt;1.5")/$C351</f>
        <v>1</v>
      </c>
      <c r="K351" s="11">
        <f>(COUNTIFS(Sta!$A:$A,$A351,Sta!$F:$F,"&gt;2.5") + COUNTIFS(Sta!$B:$B,$A351,Sta!$F:$F,"&gt;2.5"))/$D351</f>
        <v>1</v>
      </c>
      <c r="L351" s="8" t="e">
        <f>COUNTIFS(Sta!$A:$A,$A351,Sta!$F:$F,"&gt;2.5")/$B351</f>
        <v>#DIV/0!</v>
      </c>
      <c r="M351" s="8">
        <f>COUNTIFS(Sta!$B:$B,$A351,Sta!$F:$F,"&gt;2.5")/$C351</f>
        <v>1</v>
      </c>
      <c r="N351" s="11">
        <f>(COUNTIFS(Sta!$A:$A,$A351,Sta!$F:$F,"&gt;3.5") + COUNTIFS(Sta!$B:$B,$A351,Sta!$F:$F,"&gt;3.5"))/$D351</f>
        <v>1</v>
      </c>
      <c r="O351" s="8" t="e">
        <f>COUNTIFS(Sta!$A:$A,$A351,Sta!$F:$F,"&gt;3.5")/$B351</f>
        <v>#DIV/0!</v>
      </c>
      <c r="P351" s="8">
        <f>COUNTIFS(Sta!$B:$B,$A351,Sta!$F:$F,"&gt;3.5")/$C351</f>
        <v>1</v>
      </c>
      <c r="Q351" s="11">
        <f>(COUNTIFS(Sta!$A:$A,$A351,Sta!$D:$D,"&gt;0.5")  + COUNTIFS(Sta!$B:$B,$A351,Sta!$E:$E,"&gt;0.5"))/$D351</f>
        <v>1</v>
      </c>
      <c r="R351" s="8" t="e">
        <f>COUNTIFS(Sta!$A:$A,$A351,Sta!$D:$D,"&gt;0.5")/$B351</f>
        <v>#DIV/0!</v>
      </c>
      <c r="S351" s="8">
        <f>COUNTIFS(Sta!$B:$B,$A351,Sta!$E:$E,"&gt;0.5")/$C351</f>
        <v>1</v>
      </c>
      <c r="T351" s="11">
        <f>(COUNTIFS(Sta!$A:$A,$A351,Sta!$D:$D,"&gt;1.5")  + COUNTIFS(Sta!$B:$B,$A351,Sta!$E:$E,"&gt;1.5"))/$D351</f>
        <v>1</v>
      </c>
      <c r="U351" s="8" t="e">
        <f>COUNTIFS(Sta!$A:$A,$A351,Sta!$D:$D,"&gt;1.5")/$B351</f>
        <v>#DIV/0!</v>
      </c>
      <c r="V351" s="8">
        <f>COUNTIFS(Sta!$B:$B,$A351,Sta!$E:$E,"&gt;1.5")/$C351</f>
        <v>1</v>
      </c>
      <c r="W351" s="11">
        <f>(COUNTIFS(Sta!$A:$A,$A351,Sta!$E:E,"&gt;0.5") +COUNTIFS(Sta!$B:$B,$A351,Sta!$D:$D,"&gt;0.5"))/$D351</f>
        <v>1</v>
      </c>
      <c r="X351" s="8" t="e">
        <f>COUNTIFS(Sta!$A:$A,$A351,Sta!$E:$E,"&gt;0.5")/$B351</f>
        <v>#DIV/0!</v>
      </c>
      <c r="Y351" s="8">
        <f>COUNTIFS(Sta!$B:$B,$A351,Sta!$D:$D,"&gt;0.5")/$C351</f>
        <v>1</v>
      </c>
      <c r="Z351" s="11">
        <f>(COUNTIFS(Sta!$A:$A,$A351,Sta!$E:$E,"&gt;1.5")  + COUNTIFS(Sta!$B:$B,$A351,Sta!$D:$D,"&gt;1.5"))/$D351</f>
        <v>1</v>
      </c>
      <c r="AA351" s="8" t="e">
        <f>COUNTIFS(Sta!$A:$A,$A351,Sta!$E:$E,"&gt;1.5")/$B351</f>
        <v>#DIV/0!</v>
      </c>
      <c r="AB351" s="8">
        <f>COUNTIFS(Sta!$B:$B,$A351,Sta!$D:$D,"&gt;1.5")/$C351</f>
        <v>1</v>
      </c>
      <c r="AC351" s="11">
        <f>(COUNTIFS(Sta!$A:A,$A351,Sta!$G:$G,"y") + COUNTIFS(Sta!$B:B,$A351,Sta!$G:$G,"y"))/$D351</f>
        <v>1</v>
      </c>
      <c r="AD351" s="8" t="e">
        <f>COUNTIFS(Sta!$A:A,$A351,Sta!$G:$G,"y")/$B351</f>
        <v>#DIV/0!</v>
      </c>
      <c r="AE351" s="16">
        <f>COUNTIFS(Sta!$B:B,$A351,Sta!$G:$G,"y")/$C351</f>
        <v>1</v>
      </c>
    </row>
    <row r="352" spans="1:31" x14ac:dyDescent="0.3">
      <c r="A352" t="s">
        <v>167</v>
      </c>
      <c r="B352" s="9">
        <f>COUNTIF(Sta!A:A,A352)</f>
        <v>0</v>
      </c>
      <c r="C352" s="4">
        <f>COUNTIF(Sta!B:B,A352)</f>
        <v>1</v>
      </c>
      <c r="D352" s="4">
        <f t="shared" si="10"/>
        <v>1</v>
      </c>
      <c r="E352" s="11">
        <f>(COUNTIFS(Sta!$A:$A,$A352,Sta!$F:$F,"&gt;0.5") + COUNTIFS(Sta!$B:$B,$A352,Sta!$F:$F,"&gt;0.5"))/$D352</f>
        <v>1</v>
      </c>
      <c r="F352" s="8" t="e">
        <f>COUNTIFS(Sta!$A:$A,$A352,Sta!$F:$F,"&gt;0.5")/$B352</f>
        <v>#DIV/0!</v>
      </c>
      <c r="G352" s="8">
        <f>COUNTIFS(Sta!$B:$B,$A352,Sta!$F:$F,"&gt;0.5")/$C352</f>
        <v>1</v>
      </c>
      <c r="H352" s="11">
        <f>(COUNTIFS(Sta!$A:$A,$A352,Sta!$F:$F,"&gt;1.5") + COUNTIFS(Sta!$B:$B,$A352,Sta!$F:$F,"&gt;1.5"))/$D352</f>
        <v>1</v>
      </c>
      <c r="I352" s="8" t="e">
        <f>COUNTIFS(Sta!$A:$A,$A352,Sta!$F:$F,"&gt;1.5")/$B352</f>
        <v>#DIV/0!</v>
      </c>
      <c r="J352" s="8">
        <f>COUNTIFS(Sta!$B:$B,$A352,Sta!$F:$F,"&gt;1.5")/$C352</f>
        <v>1</v>
      </c>
      <c r="K352" s="11">
        <f>(COUNTIFS(Sta!$A:$A,$A352,Sta!$F:$F,"&gt;2.5") + COUNTIFS(Sta!$B:$B,$A352,Sta!$F:$F,"&gt;2.5"))/$D352</f>
        <v>0</v>
      </c>
      <c r="L352" s="8" t="e">
        <f>COUNTIFS(Sta!$A:$A,$A352,Sta!$F:$F,"&gt;2.5")/$B352</f>
        <v>#DIV/0!</v>
      </c>
      <c r="M352" s="8">
        <f>COUNTIFS(Sta!$B:$B,$A352,Sta!$F:$F,"&gt;2.5")/$C352</f>
        <v>0</v>
      </c>
      <c r="N352" s="11">
        <f>(COUNTIFS(Sta!$A:$A,$A352,Sta!$F:$F,"&gt;3.5") + COUNTIFS(Sta!$B:$B,$A352,Sta!$F:$F,"&gt;3.5"))/$D352</f>
        <v>0</v>
      </c>
      <c r="O352" s="8" t="e">
        <f>COUNTIFS(Sta!$A:$A,$A352,Sta!$F:$F,"&gt;3.5")/$B352</f>
        <v>#DIV/0!</v>
      </c>
      <c r="P352" s="8">
        <f>COUNTIFS(Sta!$B:$B,$A352,Sta!$F:$F,"&gt;3.5")/$C352</f>
        <v>0</v>
      </c>
      <c r="Q352" s="11">
        <f>(COUNTIFS(Sta!$A:$A,$A352,Sta!$D:$D,"&gt;0.5")  + COUNTIFS(Sta!$B:$B,$A352,Sta!$E:$E,"&gt;0.5"))/$D352</f>
        <v>1</v>
      </c>
      <c r="R352" s="8" t="e">
        <f>COUNTIFS(Sta!$A:$A,$A352,Sta!$D:$D,"&gt;0.5")/$B352</f>
        <v>#DIV/0!</v>
      </c>
      <c r="S352" s="8">
        <f>COUNTIFS(Sta!$B:$B,$A352,Sta!$E:$E,"&gt;0.5")/$C352</f>
        <v>1</v>
      </c>
      <c r="T352" s="11">
        <f>(COUNTIFS(Sta!$A:$A,$A352,Sta!$D:$D,"&gt;1.5")  + COUNTIFS(Sta!$B:$B,$A352,Sta!$E:$E,"&gt;1.5"))/$D352</f>
        <v>1</v>
      </c>
      <c r="U352" s="8" t="e">
        <f>COUNTIFS(Sta!$A:$A,$A352,Sta!$D:$D,"&gt;1.5")/$B352</f>
        <v>#DIV/0!</v>
      </c>
      <c r="V352" s="8">
        <f>COUNTIFS(Sta!$B:$B,$A352,Sta!$E:$E,"&gt;1.5")/$C352</f>
        <v>1</v>
      </c>
      <c r="W352" s="11">
        <f>(COUNTIFS(Sta!$A:$A,$A352,Sta!$E:E,"&gt;0.5") +COUNTIFS(Sta!$B:$B,$A352,Sta!$D:$D,"&gt;0.5"))/$D352</f>
        <v>0</v>
      </c>
      <c r="X352" s="8" t="e">
        <f>COUNTIFS(Sta!$A:$A,$A352,Sta!$E:$E,"&gt;0.5")/$B352</f>
        <v>#DIV/0!</v>
      </c>
      <c r="Y352" s="8">
        <f>COUNTIFS(Sta!$B:$B,$A352,Sta!$D:$D,"&gt;0.5")/$C352</f>
        <v>0</v>
      </c>
      <c r="Z352" s="11">
        <f>(COUNTIFS(Sta!$A:$A,$A352,Sta!$E:$E,"&gt;1.5")  + COUNTIFS(Sta!$B:$B,$A352,Sta!$D:$D,"&gt;1.5"))/$D352</f>
        <v>0</v>
      </c>
      <c r="AA352" s="8" t="e">
        <f>COUNTIFS(Sta!$A:$A,$A352,Sta!$E:$E,"&gt;1.5")/$B352</f>
        <v>#DIV/0!</v>
      </c>
      <c r="AB352" s="8">
        <f>COUNTIFS(Sta!$B:$B,$A352,Sta!$D:$D,"&gt;1.5")/$C352</f>
        <v>0</v>
      </c>
      <c r="AC352" s="11">
        <f>(COUNTIFS(Sta!$A:A,$A352,Sta!$G:$G,"y") + COUNTIFS(Sta!$B:B,$A352,Sta!$G:$G,"y"))/$D352</f>
        <v>0</v>
      </c>
      <c r="AD352" s="8" t="e">
        <f>COUNTIFS(Sta!$A:A,$A352,Sta!$G:$G,"y")/$B352</f>
        <v>#DIV/0!</v>
      </c>
      <c r="AE352" s="16">
        <f>COUNTIFS(Sta!$B:B,$A352,Sta!$G:$G,"y")/$C352</f>
        <v>0</v>
      </c>
    </row>
    <row r="353" spans="1:31" x14ac:dyDescent="0.3">
      <c r="A353" t="s">
        <v>263</v>
      </c>
      <c r="B353" s="9">
        <f>COUNTIF(Sta!A:A,A353)</f>
        <v>1</v>
      </c>
      <c r="C353" s="4">
        <f>COUNTIF(Sta!B:B,A353)</f>
        <v>0</v>
      </c>
      <c r="D353" s="4">
        <f t="shared" si="10"/>
        <v>1</v>
      </c>
      <c r="E353" s="11">
        <f>(COUNTIFS(Sta!$A:$A,$A353,Sta!$F:$F,"&gt;0.5") + COUNTIFS(Sta!$B:$B,$A353,Sta!$F:$F,"&gt;0.5"))/$D353</f>
        <v>1</v>
      </c>
      <c r="F353" s="8">
        <f>COUNTIFS(Sta!$A:$A,$A353,Sta!$F:$F,"&gt;0.5")/$B353</f>
        <v>1</v>
      </c>
      <c r="G353" s="8" t="e">
        <f>COUNTIFS(Sta!$B:$B,$A353,Sta!$F:$F,"&gt;0.5")/$C353</f>
        <v>#DIV/0!</v>
      </c>
      <c r="H353" s="11">
        <f>(COUNTIFS(Sta!$A:$A,$A353,Sta!$F:$F,"&gt;1.5") + COUNTIFS(Sta!$B:$B,$A353,Sta!$F:$F,"&gt;1.5"))/$D353</f>
        <v>1</v>
      </c>
      <c r="I353" s="8">
        <f>COUNTIFS(Sta!$A:$A,$A353,Sta!$F:$F,"&gt;1.5")/$B353</f>
        <v>1</v>
      </c>
      <c r="J353" s="8" t="e">
        <f>COUNTIFS(Sta!$B:$B,$A353,Sta!$F:$F,"&gt;1.5")/$C353</f>
        <v>#DIV/0!</v>
      </c>
      <c r="K353" s="11">
        <f>(COUNTIFS(Sta!$A:$A,$A353,Sta!$F:$F,"&gt;2.5") + COUNTIFS(Sta!$B:$B,$A353,Sta!$F:$F,"&gt;2.5"))/$D353</f>
        <v>1</v>
      </c>
      <c r="L353" s="8">
        <f>COUNTIFS(Sta!$A:$A,$A353,Sta!$F:$F,"&gt;2.5")/$B353</f>
        <v>1</v>
      </c>
      <c r="M353" s="8" t="e">
        <f>COUNTIFS(Sta!$B:$B,$A353,Sta!$F:$F,"&gt;2.5")/$C353</f>
        <v>#DIV/0!</v>
      </c>
      <c r="N353" s="11">
        <f>(COUNTIFS(Sta!$A:$A,$A353,Sta!$F:$F,"&gt;3.5") + COUNTIFS(Sta!$B:$B,$A353,Sta!$F:$F,"&gt;3.5"))/$D353</f>
        <v>0</v>
      </c>
      <c r="O353" s="8">
        <f>COUNTIFS(Sta!$A:$A,$A353,Sta!$F:$F,"&gt;3.5")/$B353</f>
        <v>0</v>
      </c>
      <c r="P353" s="8" t="e">
        <f>COUNTIFS(Sta!$B:$B,$A353,Sta!$F:$F,"&gt;3.5")/$C353</f>
        <v>#DIV/0!</v>
      </c>
      <c r="Q353" s="11">
        <f>(COUNTIFS(Sta!$A:$A,$A353,Sta!$D:$D,"&gt;0.5")  + COUNTIFS(Sta!$B:$B,$A353,Sta!$E:$E,"&gt;0.5"))/$D353</f>
        <v>1</v>
      </c>
      <c r="R353" s="8">
        <f>COUNTIFS(Sta!$A:$A,$A353,Sta!$D:$D,"&gt;0.5")/$B353</f>
        <v>1</v>
      </c>
      <c r="S353" s="8" t="e">
        <f>COUNTIFS(Sta!$B:$B,$A353,Sta!$E:$E,"&gt;0.5")/$C353</f>
        <v>#DIV/0!</v>
      </c>
      <c r="T353" s="11">
        <f>(COUNTIFS(Sta!$A:$A,$A353,Sta!$D:$D,"&gt;1.5")  + COUNTIFS(Sta!$B:$B,$A353,Sta!$E:$E,"&gt;1.5"))/$D353</f>
        <v>1</v>
      </c>
      <c r="U353" s="8">
        <f>COUNTIFS(Sta!$A:$A,$A353,Sta!$D:$D,"&gt;1.5")/$B353</f>
        <v>1</v>
      </c>
      <c r="V353" s="8" t="e">
        <f>COUNTIFS(Sta!$B:$B,$A353,Sta!$E:$E,"&gt;1.5")/$C353</f>
        <v>#DIV/0!</v>
      </c>
      <c r="W353" s="11">
        <f>(COUNTIFS(Sta!$A:$A,$A353,Sta!$E:E,"&gt;0.5") +COUNTIFS(Sta!$B:$B,$A353,Sta!$D:$D,"&gt;0.5"))/$D353</f>
        <v>0</v>
      </c>
      <c r="X353" s="8">
        <f>COUNTIFS(Sta!$A:$A,$A353,Sta!$E:$E,"&gt;0.5")/$B353</f>
        <v>0</v>
      </c>
      <c r="Y353" s="8" t="e">
        <f>COUNTIFS(Sta!$B:$B,$A353,Sta!$D:$D,"&gt;0.5")/$C353</f>
        <v>#DIV/0!</v>
      </c>
      <c r="Z353" s="11">
        <f>(COUNTIFS(Sta!$A:$A,$A353,Sta!$E:$E,"&gt;1.5")  + COUNTIFS(Sta!$B:$B,$A353,Sta!$D:$D,"&gt;1.5"))/$D353</f>
        <v>0</v>
      </c>
      <c r="AA353" s="8">
        <f>COUNTIFS(Sta!$A:$A,$A353,Sta!$E:$E,"&gt;1.5")/$B353</f>
        <v>0</v>
      </c>
      <c r="AB353" s="8" t="e">
        <f>COUNTIFS(Sta!$B:$B,$A353,Sta!$D:$D,"&gt;1.5")/$C353</f>
        <v>#DIV/0!</v>
      </c>
      <c r="AC353" s="11">
        <f>(COUNTIFS(Sta!$A:A,$A353,Sta!$G:$G,"y") + COUNTIFS(Sta!$B:B,$A353,Sta!$G:$G,"y"))/$D353</f>
        <v>0</v>
      </c>
      <c r="AD353" s="8">
        <f>COUNTIFS(Sta!$A:A,$A353,Sta!$G:$G,"y")/$B353</f>
        <v>0</v>
      </c>
      <c r="AE353" s="16" t="e">
        <f>COUNTIFS(Sta!$B:B,$A353,Sta!$G:$G,"y")/$C353</f>
        <v>#DIV/0!</v>
      </c>
    </row>
    <row r="354" spans="1:31" x14ac:dyDescent="0.3">
      <c r="A354" t="s">
        <v>459</v>
      </c>
      <c r="B354" s="9">
        <f>COUNTIF(Sta!A:A,A354)</f>
        <v>9</v>
      </c>
      <c r="C354" s="4">
        <f>COUNTIF(Sta!B:B,A354)</f>
        <v>12</v>
      </c>
      <c r="D354" s="4">
        <f t="shared" si="10"/>
        <v>21</v>
      </c>
      <c r="E354" s="11">
        <f>(COUNTIFS(Sta!$A:$A,$A354,Sta!$F:$F,"&gt;0.5") + COUNTIFS(Sta!$B:$B,$A354,Sta!$F:$F,"&gt;0.5"))/$D354</f>
        <v>1</v>
      </c>
      <c r="F354" s="8">
        <f>COUNTIFS(Sta!$A:$A,$A354,Sta!$F:$F,"&gt;0.5")/$B354</f>
        <v>1</v>
      </c>
      <c r="G354" s="8">
        <f>COUNTIFS(Sta!$B:$B,$A354,Sta!$F:$F,"&gt;0.5")/$C354</f>
        <v>1</v>
      </c>
      <c r="H354" s="11">
        <f>(COUNTIFS(Sta!$A:$A,$A354,Sta!$F:$F,"&gt;1.5") + COUNTIFS(Sta!$B:$B,$A354,Sta!$F:$F,"&gt;1.5"))/$D354</f>
        <v>0.80952380952380953</v>
      </c>
      <c r="I354" s="8">
        <f>COUNTIFS(Sta!$A:$A,$A354,Sta!$F:$F,"&gt;1.5")/$B354</f>
        <v>0.66666666666666663</v>
      </c>
      <c r="J354" s="8">
        <f>COUNTIFS(Sta!$B:$B,$A354,Sta!$F:$F,"&gt;1.5")/$C354</f>
        <v>0.91666666666666663</v>
      </c>
      <c r="K354" s="11">
        <f>(COUNTIFS(Sta!$A:$A,$A354,Sta!$F:$F,"&gt;2.5") + COUNTIFS(Sta!$B:$B,$A354,Sta!$F:$F,"&gt;2.5"))/$D354</f>
        <v>0.47619047619047616</v>
      </c>
      <c r="L354" s="8">
        <f>COUNTIFS(Sta!$A:$A,$A354,Sta!$F:$F,"&gt;2.5")/$B354</f>
        <v>0.33333333333333331</v>
      </c>
      <c r="M354" s="8">
        <f>COUNTIFS(Sta!$B:$B,$A354,Sta!$F:$F,"&gt;2.5")/$C354</f>
        <v>0.58333333333333337</v>
      </c>
      <c r="N354" s="11">
        <f>(COUNTIFS(Sta!$A:$A,$A354,Sta!$F:$F,"&gt;3.5") + COUNTIFS(Sta!$B:$B,$A354,Sta!$F:$F,"&gt;3.5"))/$D354</f>
        <v>0.33333333333333331</v>
      </c>
      <c r="O354" s="8">
        <f>COUNTIFS(Sta!$A:$A,$A354,Sta!$F:$F,"&gt;3.5")/$B354</f>
        <v>0.22222222222222221</v>
      </c>
      <c r="P354" s="8">
        <f>COUNTIFS(Sta!$B:$B,$A354,Sta!$F:$F,"&gt;3.5")/$C354</f>
        <v>0.41666666666666669</v>
      </c>
      <c r="Q354" s="11">
        <f>(COUNTIFS(Sta!$A:$A,$A354,Sta!$D:$D,"&gt;0.5")  + COUNTIFS(Sta!$B:$B,$A354,Sta!$E:$E,"&gt;0.5"))/$D354</f>
        <v>0.80952380952380953</v>
      </c>
      <c r="R354" s="8">
        <f>COUNTIFS(Sta!$A:$A,$A354,Sta!$D:$D,"&gt;0.5")/$B354</f>
        <v>0.77777777777777779</v>
      </c>
      <c r="S354" s="8">
        <f>COUNTIFS(Sta!$B:$B,$A354,Sta!$E:$E,"&gt;0.5")/$C354</f>
        <v>0.83333333333333337</v>
      </c>
      <c r="T354" s="11">
        <f>(COUNTIFS(Sta!$A:$A,$A354,Sta!$D:$D,"&gt;1.5")  + COUNTIFS(Sta!$B:$B,$A354,Sta!$E:$E,"&gt;1.5"))/$D354</f>
        <v>0.38095238095238093</v>
      </c>
      <c r="U354" s="8">
        <f>COUNTIFS(Sta!$A:$A,$A354,Sta!$D:$D,"&gt;1.5")/$B354</f>
        <v>0.44444444444444442</v>
      </c>
      <c r="V354" s="8">
        <f>COUNTIFS(Sta!$B:$B,$A354,Sta!$E:$E,"&gt;1.5")/$C354</f>
        <v>0.33333333333333331</v>
      </c>
      <c r="W354" s="11">
        <f>(COUNTIFS(Sta!$A:$A,$A354,Sta!$E:E,"&gt;0.5") +COUNTIFS(Sta!$B:$B,$A354,Sta!$D:$D,"&gt;0.5"))/$D354</f>
        <v>0.7142857142857143</v>
      </c>
      <c r="X354" s="8">
        <f>COUNTIFS(Sta!$A:$A,$A354,Sta!$E:$E,"&gt;0.5")/$B354</f>
        <v>0.44444444444444442</v>
      </c>
      <c r="Y354" s="8">
        <f>COUNTIFS(Sta!$B:$B,$A354,Sta!$D:$D,"&gt;0.5")/$C354</f>
        <v>0.91666666666666663</v>
      </c>
      <c r="Z354" s="11">
        <f>(COUNTIFS(Sta!$A:$A,$A354,Sta!$E:$E,"&gt;1.5")  + COUNTIFS(Sta!$B:$B,$A354,Sta!$D:$D,"&gt;1.5"))/$D354</f>
        <v>0.42857142857142855</v>
      </c>
      <c r="AA354" s="8">
        <f>COUNTIFS(Sta!$A:$A,$A354,Sta!$E:$E,"&gt;1.5")/$B354</f>
        <v>0.33333333333333331</v>
      </c>
      <c r="AB354" s="8">
        <f>COUNTIFS(Sta!$B:$B,$A354,Sta!$D:$D,"&gt;1.5")/$C354</f>
        <v>0.5</v>
      </c>
      <c r="AC354" s="11">
        <f>(COUNTIFS(Sta!$A:A,$A354,Sta!$G:$G,"y") + COUNTIFS(Sta!$B:B,$A354,Sta!$G:$G,"y"))/$D354</f>
        <v>0.52380952380952384</v>
      </c>
      <c r="AD354" s="8">
        <f>COUNTIFS(Sta!$A:A,$A354,Sta!$G:$G,"y")/$B354</f>
        <v>0.22222222222222221</v>
      </c>
      <c r="AE354" s="16">
        <f>COUNTIFS(Sta!$B:B,$A354,Sta!$G:$G,"y")/$C354</f>
        <v>0.75</v>
      </c>
    </row>
    <row r="355" spans="1:31" x14ac:dyDescent="0.3">
      <c r="A355" t="s">
        <v>360</v>
      </c>
      <c r="B355" s="9">
        <f>COUNTIF(Sta!A:A,A355)</f>
        <v>2</v>
      </c>
      <c r="C355" s="4">
        <f>COUNTIF(Sta!B:B,A355)</f>
        <v>1</v>
      </c>
      <c r="D355" s="4">
        <f t="shared" si="10"/>
        <v>3</v>
      </c>
      <c r="E355" s="11">
        <f>(COUNTIFS(Sta!$A:$A,$A355,Sta!$F:$F,"&gt;0.5") + COUNTIFS(Sta!$B:$B,$A355,Sta!$F:$F,"&gt;0.5"))/$D355</f>
        <v>0.66666666666666663</v>
      </c>
      <c r="F355" s="8">
        <f>COUNTIFS(Sta!$A:$A,$A355,Sta!$F:$F,"&gt;0.5")/$B355</f>
        <v>0.5</v>
      </c>
      <c r="G355" s="8">
        <f>COUNTIFS(Sta!$B:$B,$A355,Sta!$F:$F,"&gt;0.5")/$C355</f>
        <v>1</v>
      </c>
      <c r="H355" s="11">
        <f>(COUNTIFS(Sta!$A:$A,$A355,Sta!$F:$F,"&gt;1.5") + COUNTIFS(Sta!$B:$B,$A355,Sta!$F:$F,"&gt;1.5"))/$D355</f>
        <v>0.66666666666666663</v>
      </c>
      <c r="I355" s="8">
        <f>COUNTIFS(Sta!$A:$A,$A355,Sta!$F:$F,"&gt;1.5")/$B355</f>
        <v>0.5</v>
      </c>
      <c r="J355" s="8">
        <f>COUNTIFS(Sta!$B:$B,$A355,Sta!$F:$F,"&gt;1.5")/$C355</f>
        <v>1</v>
      </c>
      <c r="K355" s="11">
        <f>(COUNTIFS(Sta!$A:$A,$A355,Sta!$F:$F,"&gt;2.5") + COUNTIFS(Sta!$B:$B,$A355,Sta!$F:$F,"&gt;2.5"))/$D355</f>
        <v>0</v>
      </c>
      <c r="L355" s="8">
        <f>COUNTIFS(Sta!$A:$A,$A355,Sta!$F:$F,"&gt;2.5")/$B355</f>
        <v>0</v>
      </c>
      <c r="M355" s="8">
        <f>COUNTIFS(Sta!$B:$B,$A355,Sta!$F:$F,"&gt;2.5")/$C355</f>
        <v>0</v>
      </c>
      <c r="N355" s="11">
        <f>(COUNTIFS(Sta!$A:$A,$A355,Sta!$F:$F,"&gt;3.5") + COUNTIFS(Sta!$B:$B,$A355,Sta!$F:$F,"&gt;3.5"))/$D355</f>
        <v>0</v>
      </c>
      <c r="O355" s="8">
        <f>COUNTIFS(Sta!$A:$A,$A355,Sta!$F:$F,"&gt;3.5")/$B355</f>
        <v>0</v>
      </c>
      <c r="P355" s="8">
        <f>COUNTIFS(Sta!$B:$B,$A355,Sta!$F:$F,"&gt;3.5")/$C355</f>
        <v>0</v>
      </c>
      <c r="Q355" s="11">
        <f>(COUNTIFS(Sta!$A:$A,$A355,Sta!$D:$D,"&gt;0.5")  + COUNTIFS(Sta!$B:$B,$A355,Sta!$E:$E,"&gt;0.5"))/$D355</f>
        <v>0.66666666666666663</v>
      </c>
      <c r="R355" s="8">
        <f>COUNTIFS(Sta!$A:$A,$A355,Sta!$D:$D,"&gt;0.5")/$B355</f>
        <v>0.5</v>
      </c>
      <c r="S355" s="8">
        <f>COUNTIFS(Sta!$B:$B,$A355,Sta!$E:$E,"&gt;0.5")/$C355</f>
        <v>1</v>
      </c>
      <c r="T355" s="11">
        <f>(COUNTIFS(Sta!$A:$A,$A355,Sta!$D:$D,"&gt;1.5")  + COUNTIFS(Sta!$B:$B,$A355,Sta!$E:$E,"&gt;1.5"))/$D355</f>
        <v>0</v>
      </c>
      <c r="U355" s="8">
        <f>COUNTIFS(Sta!$A:$A,$A355,Sta!$D:$D,"&gt;1.5")/$B355</f>
        <v>0</v>
      </c>
      <c r="V355" s="8">
        <f>COUNTIFS(Sta!$B:$B,$A355,Sta!$E:$E,"&gt;1.5")/$C355</f>
        <v>0</v>
      </c>
      <c r="W355" s="11">
        <f>(COUNTIFS(Sta!$A:$A,$A355,Sta!$E:E,"&gt;0.5") +COUNTIFS(Sta!$B:$B,$A355,Sta!$D:$D,"&gt;0.5"))/$D355</f>
        <v>0.66666666666666663</v>
      </c>
      <c r="X355" s="8">
        <f>COUNTIFS(Sta!$A:$A,$A355,Sta!$E:$E,"&gt;0.5")/$B355</f>
        <v>0.5</v>
      </c>
      <c r="Y355" s="8">
        <f>COUNTIFS(Sta!$B:$B,$A355,Sta!$D:$D,"&gt;0.5")/$C355</f>
        <v>1</v>
      </c>
      <c r="Z355" s="11">
        <f>(COUNTIFS(Sta!$A:$A,$A355,Sta!$E:$E,"&gt;1.5")  + COUNTIFS(Sta!$B:$B,$A355,Sta!$D:$D,"&gt;1.5"))/$D355</f>
        <v>0</v>
      </c>
      <c r="AA355" s="8">
        <f>COUNTIFS(Sta!$A:$A,$A355,Sta!$E:$E,"&gt;1.5")/$B355</f>
        <v>0</v>
      </c>
      <c r="AB355" s="8">
        <f>COUNTIFS(Sta!$B:$B,$A355,Sta!$D:$D,"&gt;1.5")/$C355</f>
        <v>0</v>
      </c>
      <c r="AC355" s="11">
        <f>(COUNTIFS(Sta!$A:A,$A355,Sta!$G:$G,"y") + COUNTIFS(Sta!$B:B,$A355,Sta!$G:$G,"y"))/$D355</f>
        <v>0.66666666666666663</v>
      </c>
      <c r="AD355" s="8">
        <f>COUNTIFS(Sta!$A:A,$A355,Sta!$G:$G,"y")/$B355</f>
        <v>0.5</v>
      </c>
      <c r="AE355" s="16">
        <f>COUNTIFS(Sta!$B:B,$A355,Sta!$G:$G,"y")/$C355</f>
        <v>1</v>
      </c>
    </row>
    <row r="356" spans="1:31" x14ac:dyDescent="0.3">
      <c r="A356" t="s">
        <v>278</v>
      </c>
      <c r="B356" s="9">
        <f>COUNTIF(Sta!A:A,A356)</f>
        <v>0</v>
      </c>
      <c r="C356" s="4">
        <f>COUNTIF(Sta!B:B,A356)</f>
        <v>0</v>
      </c>
      <c r="D356" s="4">
        <f t="shared" si="10"/>
        <v>0</v>
      </c>
      <c r="E356" s="11" t="e">
        <f>(COUNTIFS(Sta!$A:$A,$A356,Sta!$F:$F,"&gt;0.5") + COUNTIFS(Sta!$B:$B,$A356,Sta!$F:$F,"&gt;0.5"))/$D356</f>
        <v>#DIV/0!</v>
      </c>
      <c r="F356" s="8" t="e">
        <f>COUNTIFS(Sta!$A:$A,$A356,Sta!$F:$F,"&gt;0.5")/$B356</f>
        <v>#DIV/0!</v>
      </c>
      <c r="G356" s="8" t="e">
        <f>COUNTIFS(Sta!$B:$B,$A356,Sta!$F:$F,"&gt;0.5")/$C356</f>
        <v>#DIV/0!</v>
      </c>
      <c r="H356" s="11" t="e">
        <f>(COUNTIFS(Sta!$A:$A,$A356,Sta!$F:$F,"&gt;1.5") + COUNTIFS(Sta!$B:$B,$A356,Sta!$F:$F,"&gt;1.5"))/$D356</f>
        <v>#DIV/0!</v>
      </c>
      <c r="I356" s="8" t="e">
        <f>COUNTIFS(Sta!$A:$A,$A356,Sta!$F:$F,"&gt;1.5")/$B356</f>
        <v>#DIV/0!</v>
      </c>
      <c r="J356" s="8" t="e">
        <f>COUNTIFS(Sta!$B:$B,$A356,Sta!$F:$F,"&gt;1.5")/$C356</f>
        <v>#DIV/0!</v>
      </c>
      <c r="K356" s="11" t="e">
        <f>(COUNTIFS(Sta!$A:$A,$A356,Sta!$F:$F,"&gt;2.5") + COUNTIFS(Sta!$B:$B,$A356,Sta!$F:$F,"&gt;2.5"))/$D356</f>
        <v>#DIV/0!</v>
      </c>
      <c r="L356" s="8" t="e">
        <f>COUNTIFS(Sta!$A:$A,$A356,Sta!$F:$F,"&gt;2.5")/$B356</f>
        <v>#DIV/0!</v>
      </c>
      <c r="M356" s="8" t="e">
        <f>COUNTIFS(Sta!$B:$B,$A356,Sta!$F:$F,"&gt;2.5")/$C356</f>
        <v>#DIV/0!</v>
      </c>
      <c r="N356" s="11" t="e">
        <f>(COUNTIFS(Sta!$A:$A,$A356,Sta!$F:$F,"&gt;3.5") + COUNTIFS(Sta!$B:$B,$A356,Sta!$F:$F,"&gt;3.5"))/$D356</f>
        <v>#DIV/0!</v>
      </c>
      <c r="O356" s="8" t="e">
        <f>COUNTIFS(Sta!$A:$A,$A356,Sta!$F:$F,"&gt;3.5")/$B356</f>
        <v>#DIV/0!</v>
      </c>
      <c r="P356" s="8" t="e">
        <f>COUNTIFS(Sta!$B:$B,$A356,Sta!$F:$F,"&gt;3.5")/$C356</f>
        <v>#DIV/0!</v>
      </c>
      <c r="Q356" s="11" t="e">
        <f>(COUNTIFS(Sta!$A:$A,$A356,Sta!$D:$D,"&gt;0.5")  + COUNTIFS(Sta!$B:$B,$A356,Sta!$E:$E,"&gt;0.5"))/$D356</f>
        <v>#DIV/0!</v>
      </c>
      <c r="R356" s="8" t="e">
        <f>COUNTIFS(Sta!$A:$A,$A356,Sta!$D:$D,"&gt;0.5")/$B356</f>
        <v>#DIV/0!</v>
      </c>
      <c r="S356" s="8" t="e">
        <f>COUNTIFS(Sta!$B:$B,$A356,Sta!$E:$E,"&gt;0.5")/$C356</f>
        <v>#DIV/0!</v>
      </c>
      <c r="T356" s="11" t="e">
        <f>(COUNTIFS(Sta!$A:$A,$A356,Sta!$D:$D,"&gt;1.5")  + COUNTIFS(Sta!$B:$B,$A356,Sta!$E:$E,"&gt;1.5"))/$D356</f>
        <v>#DIV/0!</v>
      </c>
      <c r="U356" s="8" t="e">
        <f>COUNTIFS(Sta!$A:$A,$A356,Sta!$D:$D,"&gt;1.5")/$B356</f>
        <v>#DIV/0!</v>
      </c>
      <c r="V356" s="8" t="e">
        <f>COUNTIFS(Sta!$B:$B,$A356,Sta!$E:$E,"&gt;1.5")/$C356</f>
        <v>#DIV/0!</v>
      </c>
      <c r="W356" s="11" t="e">
        <f>(COUNTIFS(Sta!$A:$A,$A356,Sta!$E:E,"&gt;0.5") +COUNTIFS(Sta!$B:$B,$A356,Sta!$D:$D,"&gt;0.5"))/$D356</f>
        <v>#DIV/0!</v>
      </c>
      <c r="X356" s="8" t="e">
        <f>COUNTIFS(Sta!$A:$A,$A356,Sta!$E:$E,"&gt;0.5")/$B356</f>
        <v>#DIV/0!</v>
      </c>
      <c r="Y356" s="8" t="e">
        <f>COUNTIFS(Sta!$B:$B,$A356,Sta!$D:$D,"&gt;0.5")/$C356</f>
        <v>#DIV/0!</v>
      </c>
      <c r="Z356" s="11" t="e">
        <f>(COUNTIFS(Sta!$A:$A,$A356,Sta!$E:$E,"&gt;1.5")  + COUNTIFS(Sta!$B:$B,$A356,Sta!$D:$D,"&gt;1.5"))/$D356</f>
        <v>#DIV/0!</v>
      </c>
      <c r="AA356" s="8" t="e">
        <f>COUNTIFS(Sta!$A:$A,$A356,Sta!$E:$E,"&gt;1.5")/$B356</f>
        <v>#DIV/0!</v>
      </c>
      <c r="AB356" s="8" t="e">
        <f>COUNTIFS(Sta!$B:$B,$A356,Sta!$D:$D,"&gt;1.5")/$C356</f>
        <v>#DIV/0!</v>
      </c>
      <c r="AC356" s="11" t="e">
        <f>(COUNTIFS(Sta!$A:A,$A356,Sta!$G:$G,"y") + COUNTIFS(Sta!$B:B,$A356,Sta!$G:$G,"y"))/$D356</f>
        <v>#DIV/0!</v>
      </c>
      <c r="AD356" s="8" t="e">
        <f>COUNTIFS(Sta!$A:A,$A356,Sta!$G:$G,"y")/$B356</f>
        <v>#DIV/0!</v>
      </c>
      <c r="AE356" s="16" t="e">
        <f>COUNTIFS(Sta!$B:B,$A356,Sta!$G:$G,"y")/$C356</f>
        <v>#DIV/0!</v>
      </c>
    </row>
    <row r="357" spans="1:31" x14ac:dyDescent="0.3">
      <c r="A357" t="s">
        <v>87</v>
      </c>
      <c r="B357" s="9">
        <f>COUNTIF(Sta!A:A,A357)</f>
        <v>0</v>
      </c>
      <c r="C357" s="4">
        <f>COUNTIF(Sta!B:B,A357)</f>
        <v>0</v>
      </c>
      <c r="D357" s="4">
        <f t="shared" si="10"/>
        <v>0</v>
      </c>
      <c r="E357" s="11" t="e">
        <f>(COUNTIFS(Sta!$A:$A,$A357,Sta!$F:$F,"&gt;0.5") + COUNTIFS(Sta!$B:$B,$A357,Sta!$F:$F,"&gt;0.5"))/$D357</f>
        <v>#DIV/0!</v>
      </c>
      <c r="F357" s="8" t="e">
        <f>COUNTIFS(Sta!$A:$A,$A357,Sta!$F:$F,"&gt;0.5")/$B357</f>
        <v>#DIV/0!</v>
      </c>
      <c r="G357" s="8" t="e">
        <f>COUNTIFS(Sta!$B:$B,$A357,Sta!$F:$F,"&gt;0.5")/$C357</f>
        <v>#DIV/0!</v>
      </c>
      <c r="H357" s="11" t="e">
        <f>(COUNTIFS(Sta!$A:$A,$A357,Sta!$F:$F,"&gt;1.5") + COUNTIFS(Sta!$B:$B,$A357,Sta!$F:$F,"&gt;1.5"))/$D357</f>
        <v>#DIV/0!</v>
      </c>
      <c r="I357" s="8" t="e">
        <f>COUNTIFS(Sta!$A:$A,$A357,Sta!$F:$F,"&gt;1.5")/$B357</f>
        <v>#DIV/0!</v>
      </c>
      <c r="J357" s="8" t="e">
        <f>COUNTIFS(Sta!$B:$B,$A357,Sta!$F:$F,"&gt;1.5")/$C357</f>
        <v>#DIV/0!</v>
      </c>
      <c r="K357" s="11" t="e">
        <f>(COUNTIFS(Sta!$A:$A,$A357,Sta!$F:$F,"&gt;2.5") + COUNTIFS(Sta!$B:$B,$A357,Sta!$F:$F,"&gt;2.5"))/$D357</f>
        <v>#DIV/0!</v>
      </c>
      <c r="L357" s="8" t="e">
        <f>COUNTIFS(Sta!$A:$A,$A357,Sta!$F:$F,"&gt;2.5")/$B357</f>
        <v>#DIV/0!</v>
      </c>
      <c r="M357" s="8" t="e">
        <f>COUNTIFS(Sta!$B:$B,$A357,Sta!$F:$F,"&gt;2.5")/$C357</f>
        <v>#DIV/0!</v>
      </c>
      <c r="N357" s="11" t="e">
        <f>(COUNTIFS(Sta!$A:$A,$A357,Sta!$F:$F,"&gt;3.5") + COUNTIFS(Sta!$B:$B,$A357,Sta!$F:$F,"&gt;3.5"))/$D357</f>
        <v>#DIV/0!</v>
      </c>
      <c r="O357" s="8" t="e">
        <f>COUNTIFS(Sta!$A:$A,$A357,Sta!$F:$F,"&gt;3.5")/$B357</f>
        <v>#DIV/0!</v>
      </c>
      <c r="P357" s="8" t="e">
        <f>COUNTIFS(Sta!$B:$B,$A357,Sta!$F:$F,"&gt;3.5")/$C357</f>
        <v>#DIV/0!</v>
      </c>
      <c r="Q357" s="11" t="e">
        <f>(COUNTIFS(Sta!$A:$A,$A357,Sta!$D:$D,"&gt;0.5")  + COUNTIFS(Sta!$B:$B,$A357,Sta!$E:$E,"&gt;0.5"))/$D357</f>
        <v>#DIV/0!</v>
      </c>
      <c r="R357" s="8" t="e">
        <f>COUNTIFS(Sta!$A:$A,$A357,Sta!$D:$D,"&gt;0.5")/$B357</f>
        <v>#DIV/0!</v>
      </c>
      <c r="S357" s="8" t="e">
        <f>COUNTIFS(Sta!$B:$B,$A357,Sta!$E:$E,"&gt;0.5")/$C357</f>
        <v>#DIV/0!</v>
      </c>
      <c r="T357" s="11" t="e">
        <f>(COUNTIFS(Sta!$A:$A,$A357,Sta!$D:$D,"&gt;1.5")  + COUNTIFS(Sta!$B:$B,$A357,Sta!$E:$E,"&gt;1.5"))/$D357</f>
        <v>#DIV/0!</v>
      </c>
      <c r="U357" s="8" t="e">
        <f>COUNTIFS(Sta!$A:$A,$A357,Sta!$D:$D,"&gt;1.5")/$B357</f>
        <v>#DIV/0!</v>
      </c>
      <c r="V357" s="8" t="e">
        <f>COUNTIFS(Sta!$B:$B,$A357,Sta!$E:$E,"&gt;1.5")/$C357</f>
        <v>#DIV/0!</v>
      </c>
      <c r="W357" s="11" t="e">
        <f>(COUNTIFS(Sta!$A:$A,$A357,Sta!$E:E,"&gt;0.5") +COUNTIFS(Sta!$B:$B,$A357,Sta!$D:$D,"&gt;0.5"))/$D357</f>
        <v>#DIV/0!</v>
      </c>
      <c r="X357" s="8" t="e">
        <f>COUNTIFS(Sta!$A:$A,$A357,Sta!$E:$E,"&gt;0.5")/$B357</f>
        <v>#DIV/0!</v>
      </c>
      <c r="Y357" s="8" t="e">
        <f>COUNTIFS(Sta!$B:$B,$A357,Sta!$D:$D,"&gt;0.5")/$C357</f>
        <v>#DIV/0!</v>
      </c>
      <c r="Z357" s="11" t="e">
        <f>(COUNTIFS(Sta!$A:$A,$A357,Sta!$E:$E,"&gt;1.5")  + COUNTIFS(Sta!$B:$B,$A357,Sta!$D:$D,"&gt;1.5"))/$D357</f>
        <v>#DIV/0!</v>
      </c>
      <c r="AA357" s="8" t="e">
        <f>COUNTIFS(Sta!$A:$A,$A357,Sta!$E:$E,"&gt;1.5")/$B357</f>
        <v>#DIV/0!</v>
      </c>
      <c r="AB357" s="8" t="e">
        <f>COUNTIFS(Sta!$B:$B,$A357,Sta!$D:$D,"&gt;1.5")/$C357</f>
        <v>#DIV/0!</v>
      </c>
      <c r="AC357" s="11" t="e">
        <f>(COUNTIFS(Sta!$A:A,$A357,Sta!$G:$G,"y") + COUNTIFS(Sta!$B:B,$A357,Sta!$G:$G,"y"))/$D357</f>
        <v>#DIV/0!</v>
      </c>
      <c r="AD357" s="8" t="e">
        <f>COUNTIFS(Sta!$A:A,$A357,Sta!$G:$G,"y")/$B357</f>
        <v>#DIV/0!</v>
      </c>
      <c r="AE357" s="16" t="e">
        <f>COUNTIFS(Sta!$B:B,$A357,Sta!$G:$G,"y")/$C357</f>
        <v>#DIV/0!</v>
      </c>
    </row>
    <row r="358" spans="1:31" x14ac:dyDescent="0.3">
      <c r="A358" t="s">
        <v>144</v>
      </c>
      <c r="B358" s="9">
        <f>COUNTIF(Sta!A:A,A358)</f>
        <v>1</v>
      </c>
      <c r="C358" s="4">
        <f>COUNTIF(Sta!B:B,A358)</f>
        <v>0</v>
      </c>
      <c r="D358" s="4">
        <f t="shared" si="10"/>
        <v>1</v>
      </c>
      <c r="E358" s="11">
        <f>(COUNTIFS(Sta!$A:$A,$A358,Sta!$F:$F,"&gt;0.5") + COUNTIFS(Sta!$B:$B,$A358,Sta!$F:$F,"&gt;0.5"))/$D358</f>
        <v>1</v>
      </c>
      <c r="F358" s="8">
        <f>COUNTIFS(Sta!$A:$A,$A358,Sta!$F:$F,"&gt;0.5")/$B358</f>
        <v>1</v>
      </c>
      <c r="G358" s="8" t="e">
        <f>COUNTIFS(Sta!$B:$B,$A358,Sta!$F:$F,"&gt;0.5")/$C358</f>
        <v>#DIV/0!</v>
      </c>
      <c r="H358" s="11">
        <f>(COUNTIFS(Sta!$A:$A,$A358,Sta!$F:$F,"&gt;1.5") + COUNTIFS(Sta!$B:$B,$A358,Sta!$F:$F,"&gt;1.5"))/$D358</f>
        <v>1</v>
      </c>
      <c r="I358" s="8">
        <f>COUNTIFS(Sta!$A:$A,$A358,Sta!$F:$F,"&gt;1.5")/$B358</f>
        <v>1</v>
      </c>
      <c r="J358" s="8" t="e">
        <f>COUNTIFS(Sta!$B:$B,$A358,Sta!$F:$F,"&gt;1.5")/$C358</f>
        <v>#DIV/0!</v>
      </c>
      <c r="K358" s="11">
        <f>(COUNTIFS(Sta!$A:$A,$A358,Sta!$F:$F,"&gt;2.5") + COUNTIFS(Sta!$B:$B,$A358,Sta!$F:$F,"&gt;2.5"))/$D358</f>
        <v>1</v>
      </c>
      <c r="L358" s="8">
        <f>COUNTIFS(Sta!$A:$A,$A358,Sta!$F:$F,"&gt;2.5")/$B358</f>
        <v>1</v>
      </c>
      <c r="M358" s="8" t="e">
        <f>COUNTIFS(Sta!$B:$B,$A358,Sta!$F:$F,"&gt;2.5")/$C358</f>
        <v>#DIV/0!</v>
      </c>
      <c r="N358" s="11">
        <f>(COUNTIFS(Sta!$A:$A,$A358,Sta!$F:$F,"&gt;3.5") + COUNTIFS(Sta!$B:$B,$A358,Sta!$F:$F,"&gt;3.5"))/$D358</f>
        <v>0</v>
      </c>
      <c r="O358" s="8">
        <f>COUNTIFS(Sta!$A:$A,$A358,Sta!$F:$F,"&gt;3.5")/$B358</f>
        <v>0</v>
      </c>
      <c r="P358" s="8" t="e">
        <f>COUNTIFS(Sta!$B:$B,$A358,Sta!$F:$F,"&gt;3.5")/$C358</f>
        <v>#DIV/0!</v>
      </c>
      <c r="Q358" s="11">
        <f>(COUNTIFS(Sta!$A:$A,$A358,Sta!$D:$D,"&gt;0.5")  + COUNTIFS(Sta!$B:$B,$A358,Sta!$E:$E,"&gt;0.5"))/$D358</f>
        <v>1</v>
      </c>
      <c r="R358" s="8">
        <f>COUNTIFS(Sta!$A:$A,$A358,Sta!$D:$D,"&gt;0.5")/$B358</f>
        <v>1</v>
      </c>
      <c r="S358" s="8" t="e">
        <f>COUNTIFS(Sta!$B:$B,$A358,Sta!$E:$E,"&gt;0.5")/$C358</f>
        <v>#DIV/0!</v>
      </c>
      <c r="T358" s="11">
        <f>(COUNTIFS(Sta!$A:$A,$A358,Sta!$D:$D,"&gt;1.5")  + COUNTIFS(Sta!$B:$B,$A358,Sta!$E:$E,"&gt;1.5"))/$D358</f>
        <v>0</v>
      </c>
      <c r="U358" s="8">
        <f>COUNTIFS(Sta!$A:$A,$A358,Sta!$D:$D,"&gt;1.5")/$B358</f>
        <v>0</v>
      </c>
      <c r="V358" s="8" t="e">
        <f>COUNTIFS(Sta!$B:$B,$A358,Sta!$E:$E,"&gt;1.5")/$C358</f>
        <v>#DIV/0!</v>
      </c>
      <c r="W358" s="11">
        <f>(COUNTIFS(Sta!$A:$A,$A358,Sta!$E:E,"&gt;0.5") +COUNTIFS(Sta!$B:$B,$A358,Sta!$D:$D,"&gt;0.5"))/$D358</f>
        <v>1</v>
      </c>
      <c r="X358" s="8">
        <f>COUNTIFS(Sta!$A:$A,$A358,Sta!$E:$E,"&gt;0.5")/$B358</f>
        <v>1</v>
      </c>
      <c r="Y358" s="8" t="e">
        <f>COUNTIFS(Sta!$B:$B,$A358,Sta!$D:$D,"&gt;0.5")/$C358</f>
        <v>#DIV/0!</v>
      </c>
      <c r="Z358" s="11">
        <f>(COUNTIFS(Sta!$A:$A,$A358,Sta!$E:$E,"&gt;1.5")  + COUNTIFS(Sta!$B:$B,$A358,Sta!$D:$D,"&gt;1.5"))/$D358</f>
        <v>1</v>
      </c>
      <c r="AA358" s="8">
        <f>COUNTIFS(Sta!$A:$A,$A358,Sta!$E:$E,"&gt;1.5")/$B358</f>
        <v>1</v>
      </c>
      <c r="AB358" s="8" t="e">
        <f>COUNTIFS(Sta!$B:$B,$A358,Sta!$D:$D,"&gt;1.5")/$C358</f>
        <v>#DIV/0!</v>
      </c>
      <c r="AC358" s="11">
        <f>(COUNTIFS(Sta!$A:A,$A358,Sta!$G:$G,"y") + COUNTIFS(Sta!$B:B,$A358,Sta!$G:$G,"y"))/$D358</f>
        <v>1</v>
      </c>
      <c r="AD358" s="8">
        <f>COUNTIFS(Sta!$A:A,$A358,Sta!$G:$G,"y")/$B358</f>
        <v>1</v>
      </c>
      <c r="AE358" s="16" t="e">
        <f>COUNTIFS(Sta!$B:B,$A358,Sta!$G:$G,"y")/$C358</f>
        <v>#DIV/0!</v>
      </c>
    </row>
    <row r="359" spans="1:31" x14ac:dyDescent="0.3">
      <c r="A359" t="s">
        <v>666</v>
      </c>
      <c r="B359" s="9">
        <f>COUNTIF(Sta!A:A,A359)</f>
        <v>2</v>
      </c>
      <c r="C359" s="4">
        <f>COUNTIF(Sta!B:B,A359)</f>
        <v>1</v>
      </c>
      <c r="D359" s="4">
        <f t="shared" si="10"/>
        <v>3</v>
      </c>
      <c r="E359" s="11">
        <f>(COUNTIFS(Sta!$A:$A,$A359,Sta!$F:$F,"&gt;0.5") + COUNTIFS(Sta!$B:$B,$A359,Sta!$F:$F,"&gt;0.5"))/$D359</f>
        <v>1</v>
      </c>
      <c r="F359" s="8">
        <f>COUNTIFS(Sta!$A:$A,$A359,Sta!$F:$F,"&gt;0.5")/$B359</f>
        <v>1</v>
      </c>
      <c r="G359" s="8">
        <f>COUNTIFS(Sta!$B:$B,$A359,Sta!$F:$F,"&gt;0.5")/$C359</f>
        <v>1</v>
      </c>
      <c r="H359" s="11">
        <f>(COUNTIFS(Sta!$A:$A,$A359,Sta!$F:$F,"&gt;1.5") + COUNTIFS(Sta!$B:$B,$A359,Sta!$F:$F,"&gt;1.5"))/$D359</f>
        <v>0.66666666666666663</v>
      </c>
      <c r="I359" s="8">
        <f>COUNTIFS(Sta!$A:$A,$A359,Sta!$F:$F,"&gt;1.5")/$B359</f>
        <v>0.5</v>
      </c>
      <c r="J359" s="8">
        <f>COUNTIFS(Sta!$B:$B,$A359,Sta!$F:$F,"&gt;1.5")/$C359</f>
        <v>1</v>
      </c>
      <c r="K359" s="11">
        <f>(COUNTIFS(Sta!$A:$A,$A359,Sta!$F:$F,"&gt;2.5") + COUNTIFS(Sta!$B:$B,$A359,Sta!$F:$F,"&gt;2.5"))/$D359</f>
        <v>0.33333333333333331</v>
      </c>
      <c r="L359" s="8">
        <f>COUNTIFS(Sta!$A:$A,$A359,Sta!$F:$F,"&gt;2.5")/$B359</f>
        <v>0</v>
      </c>
      <c r="M359" s="8">
        <f>COUNTIFS(Sta!$B:$B,$A359,Sta!$F:$F,"&gt;2.5")/$C359</f>
        <v>1</v>
      </c>
      <c r="N359" s="11">
        <f>(COUNTIFS(Sta!$A:$A,$A359,Sta!$F:$F,"&gt;3.5") + COUNTIFS(Sta!$B:$B,$A359,Sta!$F:$F,"&gt;3.5"))/$D359</f>
        <v>0.33333333333333331</v>
      </c>
      <c r="O359" s="8">
        <f>COUNTIFS(Sta!$A:$A,$A359,Sta!$F:$F,"&gt;3.5")/$B359</f>
        <v>0</v>
      </c>
      <c r="P359" s="8">
        <f>COUNTIFS(Sta!$B:$B,$A359,Sta!$F:$F,"&gt;3.5")/$C359</f>
        <v>1</v>
      </c>
      <c r="Q359" s="11">
        <f>(COUNTIFS(Sta!$A:$A,$A359,Sta!$D:$D,"&gt;0.5")  + COUNTIFS(Sta!$B:$B,$A359,Sta!$E:$E,"&gt;0.5"))/$D359</f>
        <v>0.66666666666666663</v>
      </c>
      <c r="R359" s="8">
        <f>COUNTIFS(Sta!$A:$A,$A359,Sta!$D:$D,"&gt;0.5")/$B359</f>
        <v>0.5</v>
      </c>
      <c r="S359" s="8">
        <f>COUNTIFS(Sta!$B:$B,$A359,Sta!$E:$E,"&gt;0.5")/$C359</f>
        <v>1</v>
      </c>
      <c r="T359" s="11">
        <f>(COUNTIFS(Sta!$A:$A,$A359,Sta!$D:$D,"&gt;1.5")  + COUNTIFS(Sta!$B:$B,$A359,Sta!$E:$E,"&gt;1.5"))/$D359</f>
        <v>0.33333333333333331</v>
      </c>
      <c r="U359" s="8">
        <f>COUNTIFS(Sta!$A:$A,$A359,Sta!$D:$D,"&gt;1.5")/$B359</f>
        <v>0</v>
      </c>
      <c r="V359" s="8">
        <f>COUNTIFS(Sta!$B:$B,$A359,Sta!$E:$E,"&gt;1.5")/$C359</f>
        <v>1</v>
      </c>
      <c r="W359" s="11">
        <f>(COUNTIFS(Sta!$A:$A,$A359,Sta!$E:E,"&gt;0.5") +COUNTIFS(Sta!$B:$B,$A359,Sta!$D:$D,"&gt;0.5"))/$D359</f>
        <v>1</v>
      </c>
      <c r="X359" s="8">
        <f>COUNTIFS(Sta!$A:$A,$A359,Sta!$E:$E,"&gt;0.5")/$B359</f>
        <v>1</v>
      </c>
      <c r="Y359" s="8">
        <f>COUNTIFS(Sta!$B:$B,$A359,Sta!$D:$D,"&gt;0.5")/$C359</f>
        <v>1</v>
      </c>
      <c r="Z359" s="11">
        <f>(COUNTIFS(Sta!$A:$A,$A359,Sta!$E:$E,"&gt;1.5")  + COUNTIFS(Sta!$B:$B,$A359,Sta!$D:$D,"&gt;1.5"))/$D359</f>
        <v>0.33333333333333331</v>
      </c>
      <c r="AA359" s="8">
        <f>COUNTIFS(Sta!$A:$A,$A359,Sta!$E:$E,"&gt;1.5")/$B359</f>
        <v>0</v>
      </c>
      <c r="AB359" s="8">
        <f>COUNTIFS(Sta!$B:$B,$A359,Sta!$D:$D,"&gt;1.5")/$C359</f>
        <v>1</v>
      </c>
      <c r="AC359" s="11">
        <f>(COUNTIFS(Sta!$A:A,$A359,Sta!$G:$G,"y") + COUNTIFS(Sta!$B:B,$A359,Sta!$G:$G,"y"))/$D359</f>
        <v>0.66666666666666663</v>
      </c>
      <c r="AD359" s="8">
        <f>COUNTIFS(Sta!$A:A,$A359,Sta!$G:$G,"y")/$B359</f>
        <v>0.5</v>
      </c>
      <c r="AE359" s="16">
        <f>COUNTIFS(Sta!$B:B,$A359,Sta!$G:$G,"y")/$C359</f>
        <v>1</v>
      </c>
    </row>
    <row r="360" spans="1:31" x14ac:dyDescent="0.3">
      <c r="A360" t="s">
        <v>441</v>
      </c>
      <c r="B360" s="9">
        <f>COUNTIF(Sta!A:A,A360)</f>
        <v>0</v>
      </c>
      <c r="C360" s="4">
        <f>COUNTIF(Sta!B:B,A360)</f>
        <v>0</v>
      </c>
      <c r="D360" s="4">
        <f t="shared" si="10"/>
        <v>0</v>
      </c>
      <c r="E360" s="11" t="e">
        <f>(COUNTIFS(Sta!$A:$A,$A360,Sta!$F:$F,"&gt;0.5") + COUNTIFS(Sta!$B:$B,$A360,Sta!$F:$F,"&gt;0.5"))/$D360</f>
        <v>#DIV/0!</v>
      </c>
      <c r="F360" s="8" t="e">
        <f>COUNTIFS(Sta!$A:$A,$A360,Sta!$F:$F,"&gt;0.5")/$B360</f>
        <v>#DIV/0!</v>
      </c>
      <c r="G360" s="8" t="e">
        <f>COUNTIFS(Sta!$B:$B,$A360,Sta!$F:$F,"&gt;0.5")/$C360</f>
        <v>#DIV/0!</v>
      </c>
      <c r="H360" s="11" t="e">
        <f>(COUNTIFS(Sta!$A:$A,$A360,Sta!$F:$F,"&gt;1.5") + COUNTIFS(Sta!$B:$B,$A360,Sta!$F:$F,"&gt;1.5"))/$D360</f>
        <v>#DIV/0!</v>
      </c>
      <c r="I360" s="8" t="e">
        <f>COUNTIFS(Sta!$A:$A,$A360,Sta!$F:$F,"&gt;1.5")/$B360</f>
        <v>#DIV/0!</v>
      </c>
      <c r="J360" s="8" t="e">
        <f>COUNTIFS(Sta!$B:$B,$A360,Sta!$F:$F,"&gt;1.5")/$C360</f>
        <v>#DIV/0!</v>
      </c>
      <c r="K360" s="11" t="e">
        <f>(COUNTIFS(Sta!$A:$A,$A360,Sta!$F:$F,"&gt;2.5") + COUNTIFS(Sta!$B:$B,$A360,Sta!$F:$F,"&gt;2.5"))/$D360</f>
        <v>#DIV/0!</v>
      </c>
      <c r="L360" s="8" t="e">
        <f>COUNTIFS(Sta!$A:$A,$A360,Sta!$F:$F,"&gt;2.5")/$B360</f>
        <v>#DIV/0!</v>
      </c>
      <c r="M360" s="8" t="e">
        <f>COUNTIFS(Sta!$B:$B,$A360,Sta!$F:$F,"&gt;2.5")/$C360</f>
        <v>#DIV/0!</v>
      </c>
      <c r="N360" s="11" t="e">
        <f>(COUNTIFS(Sta!$A:$A,$A360,Sta!$F:$F,"&gt;3.5") + COUNTIFS(Sta!$B:$B,$A360,Sta!$F:$F,"&gt;3.5"))/$D360</f>
        <v>#DIV/0!</v>
      </c>
      <c r="O360" s="8" t="e">
        <f>COUNTIFS(Sta!$A:$A,$A360,Sta!$F:$F,"&gt;3.5")/$B360</f>
        <v>#DIV/0!</v>
      </c>
      <c r="P360" s="8" t="e">
        <f>COUNTIFS(Sta!$B:$B,$A360,Sta!$F:$F,"&gt;3.5")/$C360</f>
        <v>#DIV/0!</v>
      </c>
      <c r="Q360" s="11" t="e">
        <f>(COUNTIFS(Sta!$A:$A,$A360,Sta!$D:$D,"&gt;0.5")  + COUNTIFS(Sta!$B:$B,$A360,Sta!$E:$E,"&gt;0.5"))/$D360</f>
        <v>#DIV/0!</v>
      </c>
      <c r="R360" s="8" t="e">
        <f>COUNTIFS(Sta!$A:$A,$A360,Sta!$D:$D,"&gt;0.5")/$B360</f>
        <v>#DIV/0!</v>
      </c>
      <c r="S360" s="8" t="e">
        <f>COUNTIFS(Sta!$B:$B,$A360,Sta!$E:$E,"&gt;0.5")/$C360</f>
        <v>#DIV/0!</v>
      </c>
      <c r="T360" s="11" t="e">
        <f>(COUNTIFS(Sta!$A:$A,$A360,Sta!$D:$D,"&gt;1.5")  + COUNTIFS(Sta!$B:$B,$A360,Sta!$E:$E,"&gt;1.5"))/$D360</f>
        <v>#DIV/0!</v>
      </c>
      <c r="U360" s="8" t="e">
        <f>COUNTIFS(Sta!$A:$A,$A360,Sta!$D:$D,"&gt;1.5")/$B360</f>
        <v>#DIV/0!</v>
      </c>
      <c r="V360" s="8" t="e">
        <f>COUNTIFS(Sta!$B:$B,$A360,Sta!$E:$E,"&gt;1.5")/$C360</f>
        <v>#DIV/0!</v>
      </c>
      <c r="W360" s="11" t="e">
        <f>(COUNTIFS(Sta!$A:$A,$A360,Sta!$E:E,"&gt;0.5") +COUNTIFS(Sta!$B:$B,$A360,Sta!$D:$D,"&gt;0.5"))/$D360</f>
        <v>#DIV/0!</v>
      </c>
      <c r="X360" s="8" t="e">
        <f>COUNTIFS(Sta!$A:$A,$A360,Sta!$E:$E,"&gt;0.5")/$B360</f>
        <v>#DIV/0!</v>
      </c>
      <c r="Y360" s="8" t="e">
        <f>COUNTIFS(Sta!$B:$B,$A360,Sta!$D:$D,"&gt;0.5")/$C360</f>
        <v>#DIV/0!</v>
      </c>
      <c r="Z360" s="11" t="e">
        <f>(COUNTIFS(Sta!$A:$A,$A360,Sta!$E:$E,"&gt;1.5")  + COUNTIFS(Sta!$B:$B,$A360,Sta!$D:$D,"&gt;1.5"))/$D360</f>
        <v>#DIV/0!</v>
      </c>
      <c r="AA360" s="8" t="e">
        <f>COUNTIFS(Sta!$A:$A,$A360,Sta!$E:$E,"&gt;1.5")/$B360</f>
        <v>#DIV/0!</v>
      </c>
      <c r="AB360" s="8" t="e">
        <f>COUNTIFS(Sta!$B:$B,$A360,Sta!$D:$D,"&gt;1.5")/$C360</f>
        <v>#DIV/0!</v>
      </c>
      <c r="AC360" s="11" t="e">
        <f>(COUNTIFS(Sta!$A:A,$A360,Sta!$G:$G,"y") + COUNTIFS(Sta!$B:B,$A360,Sta!$G:$G,"y"))/$D360</f>
        <v>#DIV/0!</v>
      </c>
      <c r="AD360" s="8" t="e">
        <f>COUNTIFS(Sta!$A:A,$A360,Sta!$G:$G,"y")/$B360</f>
        <v>#DIV/0!</v>
      </c>
      <c r="AE360" s="16" t="e">
        <f>COUNTIFS(Sta!$B:B,$A360,Sta!$G:$G,"y")/$C360</f>
        <v>#DIV/0!</v>
      </c>
    </row>
    <row r="361" spans="1:31" x14ac:dyDescent="0.3">
      <c r="A361" t="s">
        <v>15</v>
      </c>
      <c r="B361" s="9">
        <f>COUNTIF(Sta!A:A,A361)</f>
        <v>0</v>
      </c>
      <c r="C361" s="4">
        <f>COUNTIF(Sta!B:B,A361)</f>
        <v>0</v>
      </c>
      <c r="D361" s="4">
        <f t="shared" si="10"/>
        <v>0</v>
      </c>
      <c r="E361" s="11" t="e">
        <f>(COUNTIFS(Sta!$A:$A,$A361,Sta!$F:$F,"&gt;0.5") + COUNTIFS(Sta!$B:$B,$A361,Sta!$F:$F,"&gt;0.5"))/$D361</f>
        <v>#DIV/0!</v>
      </c>
      <c r="F361" s="8" t="e">
        <f>COUNTIFS(Sta!$A:$A,$A361,Sta!$F:$F,"&gt;0.5")/$B361</f>
        <v>#DIV/0!</v>
      </c>
      <c r="G361" s="8" t="e">
        <f>COUNTIFS(Sta!$B:$B,$A361,Sta!$F:$F,"&gt;0.5")/$C361</f>
        <v>#DIV/0!</v>
      </c>
      <c r="H361" s="11" t="e">
        <f>(COUNTIFS(Sta!$A:$A,$A361,Sta!$F:$F,"&gt;1.5") + COUNTIFS(Sta!$B:$B,$A361,Sta!$F:$F,"&gt;1.5"))/$D361</f>
        <v>#DIV/0!</v>
      </c>
      <c r="I361" s="8" t="e">
        <f>COUNTIFS(Sta!$A:$A,$A361,Sta!$F:$F,"&gt;1.5")/$B361</f>
        <v>#DIV/0!</v>
      </c>
      <c r="J361" s="8" t="e">
        <f>COUNTIFS(Sta!$B:$B,$A361,Sta!$F:$F,"&gt;1.5")/$C361</f>
        <v>#DIV/0!</v>
      </c>
      <c r="K361" s="11" t="e">
        <f>(COUNTIFS(Sta!$A:$A,$A361,Sta!$F:$F,"&gt;2.5") + COUNTIFS(Sta!$B:$B,$A361,Sta!$F:$F,"&gt;2.5"))/$D361</f>
        <v>#DIV/0!</v>
      </c>
      <c r="L361" s="8" t="e">
        <f>COUNTIFS(Sta!$A:$A,$A361,Sta!$F:$F,"&gt;2.5")/$B361</f>
        <v>#DIV/0!</v>
      </c>
      <c r="M361" s="8" t="e">
        <f>COUNTIFS(Sta!$B:$B,$A361,Sta!$F:$F,"&gt;2.5")/$C361</f>
        <v>#DIV/0!</v>
      </c>
      <c r="N361" s="11" t="e">
        <f>(COUNTIFS(Sta!$A:$A,$A361,Sta!$F:$F,"&gt;3.5") + COUNTIFS(Sta!$B:$B,$A361,Sta!$F:$F,"&gt;3.5"))/$D361</f>
        <v>#DIV/0!</v>
      </c>
      <c r="O361" s="8" t="e">
        <f>COUNTIFS(Sta!$A:$A,$A361,Sta!$F:$F,"&gt;3.5")/$B361</f>
        <v>#DIV/0!</v>
      </c>
      <c r="P361" s="8" t="e">
        <f>COUNTIFS(Sta!$B:$B,$A361,Sta!$F:$F,"&gt;3.5")/$C361</f>
        <v>#DIV/0!</v>
      </c>
      <c r="Q361" s="11" t="e">
        <f>(COUNTIFS(Sta!$A:$A,$A361,Sta!$D:$D,"&gt;0.5")  + COUNTIFS(Sta!$B:$B,$A361,Sta!$E:$E,"&gt;0.5"))/$D361</f>
        <v>#DIV/0!</v>
      </c>
      <c r="R361" s="8" t="e">
        <f>COUNTIFS(Sta!$A:$A,$A361,Sta!$D:$D,"&gt;0.5")/$B361</f>
        <v>#DIV/0!</v>
      </c>
      <c r="S361" s="8" t="e">
        <f>COUNTIFS(Sta!$B:$B,$A361,Sta!$E:$E,"&gt;0.5")/$C361</f>
        <v>#DIV/0!</v>
      </c>
      <c r="T361" s="11" t="e">
        <f>(COUNTIFS(Sta!$A:$A,$A361,Sta!$D:$D,"&gt;1.5")  + COUNTIFS(Sta!$B:$B,$A361,Sta!$E:$E,"&gt;1.5"))/$D361</f>
        <v>#DIV/0!</v>
      </c>
      <c r="U361" s="8" t="e">
        <f>COUNTIFS(Sta!$A:$A,$A361,Sta!$D:$D,"&gt;1.5")/$B361</f>
        <v>#DIV/0!</v>
      </c>
      <c r="V361" s="8" t="e">
        <f>COUNTIFS(Sta!$B:$B,$A361,Sta!$E:$E,"&gt;1.5")/$C361</f>
        <v>#DIV/0!</v>
      </c>
      <c r="W361" s="11" t="e">
        <f>(COUNTIFS(Sta!$A:$A,$A361,Sta!$E:E,"&gt;0.5") +COUNTIFS(Sta!$B:$B,$A361,Sta!$D:$D,"&gt;0.5"))/$D361</f>
        <v>#DIV/0!</v>
      </c>
      <c r="X361" s="8" t="e">
        <f>COUNTIFS(Sta!$A:$A,$A361,Sta!$E:$E,"&gt;0.5")/$B361</f>
        <v>#DIV/0!</v>
      </c>
      <c r="Y361" s="8" t="e">
        <f>COUNTIFS(Sta!$B:$B,$A361,Sta!$D:$D,"&gt;0.5")/$C361</f>
        <v>#DIV/0!</v>
      </c>
      <c r="Z361" s="11" t="e">
        <f>(COUNTIFS(Sta!$A:$A,$A361,Sta!$E:$E,"&gt;1.5")  + COUNTIFS(Sta!$B:$B,$A361,Sta!$D:$D,"&gt;1.5"))/$D361</f>
        <v>#DIV/0!</v>
      </c>
      <c r="AA361" s="8" t="e">
        <f>COUNTIFS(Sta!$A:$A,$A361,Sta!$E:$E,"&gt;1.5")/$B361</f>
        <v>#DIV/0!</v>
      </c>
      <c r="AB361" s="8" t="e">
        <f>COUNTIFS(Sta!$B:$B,$A361,Sta!$D:$D,"&gt;1.5")/$C361</f>
        <v>#DIV/0!</v>
      </c>
      <c r="AC361" s="11" t="e">
        <f>(COUNTIFS(Sta!$A:A,$A361,Sta!$G:$G,"y") + COUNTIFS(Sta!$B:B,$A361,Sta!$G:$G,"y"))/$D361</f>
        <v>#DIV/0!</v>
      </c>
      <c r="AD361" s="8" t="e">
        <f>COUNTIFS(Sta!$A:A,$A361,Sta!$G:$G,"y")/$B361</f>
        <v>#DIV/0!</v>
      </c>
      <c r="AE361" s="16" t="e">
        <f>COUNTIFS(Sta!$B:B,$A361,Sta!$G:$G,"y")/$C361</f>
        <v>#DIV/0!</v>
      </c>
    </row>
    <row r="362" spans="1:31" x14ac:dyDescent="0.3">
      <c r="A362" t="s">
        <v>636</v>
      </c>
      <c r="B362" s="9">
        <f>COUNTIF(Sta!A:A,A362)</f>
        <v>1</v>
      </c>
      <c r="C362" s="4">
        <f>COUNTIF(Sta!B:B,A362)</f>
        <v>0</v>
      </c>
      <c r="D362" s="4">
        <f t="shared" si="10"/>
        <v>1</v>
      </c>
      <c r="E362" s="11">
        <f>(COUNTIFS(Sta!$A:$A,$A362,Sta!$F:$F,"&gt;0.5") + COUNTIFS(Sta!$B:$B,$A362,Sta!$F:$F,"&gt;0.5"))/$D362</f>
        <v>1</v>
      </c>
      <c r="F362" s="8">
        <f>COUNTIFS(Sta!$A:$A,$A362,Sta!$F:$F,"&gt;0.5")/$B362</f>
        <v>1</v>
      </c>
      <c r="G362" s="8" t="e">
        <f>COUNTIFS(Sta!$B:$B,$A362,Sta!$F:$F,"&gt;0.5")/$C362</f>
        <v>#DIV/0!</v>
      </c>
      <c r="H362" s="11">
        <f>(COUNTIFS(Sta!$A:$A,$A362,Sta!$F:$F,"&gt;1.5") + COUNTIFS(Sta!$B:$B,$A362,Sta!$F:$F,"&gt;1.5"))/$D362</f>
        <v>1</v>
      </c>
      <c r="I362" s="8">
        <f>COUNTIFS(Sta!$A:$A,$A362,Sta!$F:$F,"&gt;1.5")/$B362</f>
        <v>1</v>
      </c>
      <c r="J362" s="8" t="e">
        <f>COUNTIFS(Sta!$B:$B,$A362,Sta!$F:$F,"&gt;1.5")/$C362</f>
        <v>#DIV/0!</v>
      </c>
      <c r="K362" s="11">
        <f>(COUNTIFS(Sta!$A:$A,$A362,Sta!$F:$F,"&gt;2.5") + COUNTIFS(Sta!$B:$B,$A362,Sta!$F:$F,"&gt;2.5"))/$D362</f>
        <v>0</v>
      </c>
      <c r="L362" s="8">
        <f>COUNTIFS(Sta!$A:$A,$A362,Sta!$F:$F,"&gt;2.5")/$B362</f>
        <v>0</v>
      </c>
      <c r="M362" s="8" t="e">
        <f>COUNTIFS(Sta!$B:$B,$A362,Sta!$F:$F,"&gt;2.5")/$C362</f>
        <v>#DIV/0!</v>
      </c>
      <c r="N362" s="11">
        <f>(COUNTIFS(Sta!$A:$A,$A362,Sta!$F:$F,"&gt;3.5") + COUNTIFS(Sta!$B:$B,$A362,Sta!$F:$F,"&gt;3.5"))/$D362</f>
        <v>0</v>
      </c>
      <c r="O362" s="8">
        <f>COUNTIFS(Sta!$A:$A,$A362,Sta!$F:$F,"&gt;3.5")/$B362</f>
        <v>0</v>
      </c>
      <c r="P362" s="8" t="e">
        <f>COUNTIFS(Sta!$B:$B,$A362,Sta!$F:$F,"&gt;3.5")/$C362</f>
        <v>#DIV/0!</v>
      </c>
      <c r="Q362" s="11">
        <f>(COUNTIFS(Sta!$A:$A,$A362,Sta!$D:$D,"&gt;0.5")  + COUNTIFS(Sta!$B:$B,$A362,Sta!$E:$E,"&gt;0.5"))/$D362</f>
        <v>1</v>
      </c>
      <c r="R362" s="8">
        <f>COUNTIFS(Sta!$A:$A,$A362,Sta!$D:$D,"&gt;0.5")/$B362</f>
        <v>1</v>
      </c>
      <c r="S362" s="8" t="e">
        <f>COUNTIFS(Sta!$B:$B,$A362,Sta!$E:$E,"&gt;0.5")/$C362</f>
        <v>#DIV/0!</v>
      </c>
      <c r="T362" s="11">
        <f>(COUNTIFS(Sta!$A:$A,$A362,Sta!$D:$D,"&gt;1.5")  + COUNTIFS(Sta!$B:$B,$A362,Sta!$E:$E,"&gt;1.5"))/$D362</f>
        <v>1</v>
      </c>
      <c r="U362" s="8">
        <f>COUNTIFS(Sta!$A:$A,$A362,Sta!$D:$D,"&gt;1.5")/$B362</f>
        <v>1</v>
      </c>
      <c r="V362" s="8" t="e">
        <f>COUNTIFS(Sta!$B:$B,$A362,Sta!$E:$E,"&gt;1.5")/$C362</f>
        <v>#DIV/0!</v>
      </c>
      <c r="W362" s="11">
        <f>(COUNTIFS(Sta!$A:$A,$A362,Sta!$E:E,"&gt;0.5") +COUNTIFS(Sta!$B:$B,$A362,Sta!$D:$D,"&gt;0.5"))/$D362</f>
        <v>0</v>
      </c>
      <c r="X362" s="8">
        <f>COUNTIFS(Sta!$A:$A,$A362,Sta!$E:$E,"&gt;0.5")/$B362</f>
        <v>0</v>
      </c>
      <c r="Y362" s="8" t="e">
        <f>COUNTIFS(Sta!$B:$B,$A362,Sta!$D:$D,"&gt;0.5")/$C362</f>
        <v>#DIV/0!</v>
      </c>
      <c r="Z362" s="11">
        <f>(COUNTIFS(Sta!$A:$A,$A362,Sta!$E:$E,"&gt;1.5")  + COUNTIFS(Sta!$B:$B,$A362,Sta!$D:$D,"&gt;1.5"))/$D362</f>
        <v>0</v>
      </c>
      <c r="AA362" s="8">
        <f>COUNTIFS(Sta!$A:$A,$A362,Sta!$E:$E,"&gt;1.5")/$B362</f>
        <v>0</v>
      </c>
      <c r="AB362" s="8" t="e">
        <f>COUNTIFS(Sta!$B:$B,$A362,Sta!$D:$D,"&gt;1.5")/$C362</f>
        <v>#DIV/0!</v>
      </c>
      <c r="AC362" s="11">
        <f>(COUNTIFS(Sta!$A:A,$A362,Sta!$G:$G,"y") + COUNTIFS(Sta!$B:B,$A362,Sta!$G:$G,"y"))/$D362</f>
        <v>0</v>
      </c>
      <c r="AD362" s="8">
        <f>COUNTIFS(Sta!$A:A,$A362,Sta!$G:$G,"y")/$B362</f>
        <v>0</v>
      </c>
      <c r="AE362" s="16" t="e">
        <f>COUNTIFS(Sta!$B:B,$A362,Sta!$G:$G,"y")/$C362</f>
        <v>#DIV/0!</v>
      </c>
    </row>
    <row r="363" spans="1:31" x14ac:dyDescent="0.3">
      <c r="A363" t="s">
        <v>227</v>
      </c>
      <c r="B363" s="9">
        <f>COUNTIF(Sta!A:A,A363)</f>
        <v>1</v>
      </c>
      <c r="C363" s="4">
        <f>COUNTIF(Sta!B:B,A363)</f>
        <v>1</v>
      </c>
      <c r="D363" s="4">
        <f t="shared" si="10"/>
        <v>2</v>
      </c>
      <c r="E363" s="11">
        <f>(COUNTIFS(Sta!$A:$A,$A363,Sta!$F:$F,"&gt;0.5") + COUNTIFS(Sta!$B:$B,$A363,Sta!$F:$F,"&gt;0.5"))/$D363</f>
        <v>0.5</v>
      </c>
      <c r="F363" s="8">
        <f>COUNTIFS(Sta!$A:$A,$A363,Sta!$F:$F,"&gt;0.5")/$B363</f>
        <v>1</v>
      </c>
      <c r="G363" s="8">
        <f>COUNTIFS(Sta!$B:$B,$A363,Sta!$F:$F,"&gt;0.5")/$C363</f>
        <v>0</v>
      </c>
      <c r="H363" s="11">
        <f>(COUNTIFS(Sta!$A:$A,$A363,Sta!$F:$F,"&gt;1.5") + COUNTIFS(Sta!$B:$B,$A363,Sta!$F:$F,"&gt;1.5"))/$D363</f>
        <v>0.5</v>
      </c>
      <c r="I363" s="8">
        <f>COUNTIFS(Sta!$A:$A,$A363,Sta!$F:$F,"&gt;1.5")/$B363</f>
        <v>1</v>
      </c>
      <c r="J363" s="8">
        <f>COUNTIFS(Sta!$B:$B,$A363,Sta!$F:$F,"&gt;1.5")/$C363</f>
        <v>0</v>
      </c>
      <c r="K363" s="11">
        <f>(COUNTIFS(Sta!$A:$A,$A363,Sta!$F:$F,"&gt;2.5") + COUNTIFS(Sta!$B:$B,$A363,Sta!$F:$F,"&gt;2.5"))/$D363</f>
        <v>0.5</v>
      </c>
      <c r="L363" s="8">
        <f>COUNTIFS(Sta!$A:$A,$A363,Sta!$F:$F,"&gt;2.5")/$B363</f>
        <v>1</v>
      </c>
      <c r="M363" s="8">
        <f>COUNTIFS(Sta!$B:$B,$A363,Sta!$F:$F,"&gt;2.5")/$C363</f>
        <v>0</v>
      </c>
      <c r="N363" s="11">
        <f>(COUNTIFS(Sta!$A:$A,$A363,Sta!$F:$F,"&gt;3.5") + COUNTIFS(Sta!$B:$B,$A363,Sta!$F:$F,"&gt;3.5"))/$D363</f>
        <v>0.5</v>
      </c>
      <c r="O363" s="8">
        <f>COUNTIFS(Sta!$A:$A,$A363,Sta!$F:$F,"&gt;3.5")/$B363</f>
        <v>1</v>
      </c>
      <c r="P363" s="8">
        <f>COUNTIFS(Sta!$B:$B,$A363,Sta!$F:$F,"&gt;3.5")/$C363</f>
        <v>0</v>
      </c>
      <c r="Q363" s="11">
        <f>(COUNTIFS(Sta!$A:$A,$A363,Sta!$D:$D,"&gt;0.5")  + COUNTIFS(Sta!$B:$B,$A363,Sta!$E:$E,"&gt;0.5"))/$D363</f>
        <v>0.5</v>
      </c>
      <c r="R363" s="8">
        <f>COUNTIFS(Sta!$A:$A,$A363,Sta!$D:$D,"&gt;0.5")/$B363</f>
        <v>1</v>
      </c>
      <c r="S363" s="8">
        <f>COUNTIFS(Sta!$B:$B,$A363,Sta!$E:$E,"&gt;0.5")/$C363</f>
        <v>0</v>
      </c>
      <c r="T363" s="11">
        <f>(COUNTIFS(Sta!$A:$A,$A363,Sta!$D:$D,"&gt;1.5")  + COUNTIFS(Sta!$B:$B,$A363,Sta!$E:$E,"&gt;1.5"))/$D363</f>
        <v>0.5</v>
      </c>
      <c r="U363" s="8">
        <f>COUNTIFS(Sta!$A:$A,$A363,Sta!$D:$D,"&gt;1.5")/$B363</f>
        <v>1</v>
      </c>
      <c r="V363" s="8">
        <f>COUNTIFS(Sta!$B:$B,$A363,Sta!$E:$E,"&gt;1.5")/$C363</f>
        <v>0</v>
      </c>
      <c r="W363" s="11">
        <f>(COUNTIFS(Sta!$A:$A,$A363,Sta!$E:E,"&gt;0.5") +COUNTIFS(Sta!$B:$B,$A363,Sta!$D:$D,"&gt;0.5"))/$D363</f>
        <v>0.5</v>
      </c>
      <c r="X363" s="8">
        <f>COUNTIFS(Sta!$A:$A,$A363,Sta!$E:$E,"&gt;0.5")/$B363</f>
        <v>1</v>
      </c>
      <c r="Y363" s="8">
        <f>COUNTIFS(Sta!$B:$B,$A363,Sta!$D:$D,"&gt;0.5")/$C363</f>
        <v>0</v>
      </c>
      <c r="Z363" s="11">
        <f>(COUNTIFS(Sta!$A:$A,$A363,Sta!$E:$E,"&gt;1.5")  + COUNTIFS(Sta!$B:$B,$A363,Sta!$D:$D,"&gt;1.5"))/$D363</f>
        <v>0.5</v>
      </c>
      <c r="AA363" s="8">
        <f>COUNTIFS(Sta!$A:$A,$A363,Sta!$E:$E,"&gt;1.5")/$B363</f>
        <v>1</v>
      </c>
      <c r="AB363" s="8">
        <f>COUNTIFS(Sta!$B:$B,$A363,Sta!$D:$D,"&gt;1.5")/$C363</f>
        <v>0</v>
      </c>
      <c r="AC363" s="11">
        <f>(COUNTIFS(Sta!$A:A,$A363,Sta!$G:$G,"y") + COUNTIFS(Sta!$B:B,$A363,Sta!$G:$G,"y"))/$D363</f>
        <v>0.5</v>
      </c>
      <c r="AD363" s="8">
        <f>COUNTIFS(Sta!$A:A,$A363,Sta!$G:$G,"y")/$B363</f>
        <v>1</v>
      </c>
      <c r="AE363" s="16">
        <f>COUNTIFS(Sta!$B:B,$A363,Sta!$G:$G,"y")/$C363</f>
        <v>0</v>
      </c>
    </row>
    <row r="364" spans="1:31" x14ac:dyDescent="0.3">
      <c r="A364" t="s">
        <v>284</v>
      </c>
      <c r="B364" s="9">
        <f>COUNTIF(Sta!A:A,A364)</f>
        <v>1</v>
      </c>
      <c r="C364" s="4">
        <f>COUNTIF(Sta!B:B,A364)</f>
        <v>0</v>
      </c>
      <c r="D364" s="4">
        <f t="shared" si="10"/>
        <v>1</v>
      </c>
      <c r="E364" s="11">
        <f>(COUNTIFS(Sta!$A:$A,$A364,Sta!$F:$F,"&gt;0.5") + COUNTIFS(Sta!$B:$B,$A364,Sta!$F:$F,"&gt;0.5"))/$D364</f>
        <v>1</v>
      </c>
      <c r="F364" s="8">
        <f>COUNTIFS(Sta!$A:$A,$A364,Sta!$F:$F,"&gt;0.5")/$B364</f>
        <v>1</v>
      </c>
      <c r="G364" s="8" t="e">
        <f>COUNTIFS(Sta!$B:$B,$A364,Sta!$F:$F,"&gt;0.5")/$C364</f>
        <v>#DIV/0!</v>
      </c>
      <c r="H364" s="11">
        <f>(COUNTIFS(Sta!$A:$A,$A364,Sta!$F:$F,"&gt;1.5") + COUNTIFS(Sta!$B:$B,$A364,Sta!$F:$F,"&gt;1.5"))/$D364</f>
        <v>1</v>
      </c>
      <c r="I364" s="8">
        <f>COUNTIFS(Sta!$A:$A,$A364,Sta!$F:$F,"&gt;1.5")/$B364</f>
        <v>1</v>
      </c>
      <c r="J364" s="8" t="e">
        <f>COUNTIFS(Sta!$B:$B,$A364,Sta!$F:$F,"&gt;1.5")/$C364</f>
        <v>#DIV/0!</v>
      </c>
      <c r="K364" s="11">
        <f>(COUNTIFS(Sta!$A:$A,$A364,Sta!$F:$F,"&gt;2.5") + COUNTIFS(Sta!$B:$B,$A364,Sta!$F:$F,"&gt;2.5"))/$D364</f>
        <v>1</v>
      </c>
      <c r="L364" s="8">
        <f>COUNTIFS(Sta!$A:$A,$A364,Sta!$F:$F,"&gt;2.5")/$B364</f>
        <v>1</v>
      </c>
      <c r="M364" s="8" t="e">
        <f>COUNTIFS(Sta!$B:$B,$A364,Sta!$F:$F,"&gt;2.5")/$C364</f>
        <v>#DIV/0!</v>
      </c>
      <c r="N364" s="11">
        <f>(COUNTIFS(Sta!$A:$A,$A364,Sta!$F:$F,"&gt;3.5") + COUNTIFS(Sta!$B:$B,$A364,Sta!$F:$F,"&gt;3.5"))/$D364</f>
        <v>0</v>
      </c>
      <c r="O364" s="8">
        <f>COUNTIFS(Sta!$A:$A,$A364,Sta!$F:$F,"&gt;3.5")/$B364</f>
        <v>0</v>
      </c>
      <c r="P364" s="8" t="e">
        <f>COUNTIFS(Sta!$B:$B,$A364,Sta!$F:$F,"&gt;3.5")/$C364</f>
        <v>#DIV/0!</v>
      </c>
      <c r="Q364" s="11">
        <f>(COUNTIFS(Sta!$A:$A,$A364,Sta!$D:$D,"&gt;0.5")  + COUNTIFS(Sta!$B:$B,$A364,Sta!$E:$E,"&gt;0.5"))/$D364</f>
        <v>1</v>
      </c>
      <c r="R364" s="8">
        <f>COUNTIFS(Sta!$A:$A,$A364,Sta!$D:$D,"&gt;0.5")/$B364</f>
        <v>1</v>
      </c>
      <c r="S364" s="8" t="e">
        <f>COUNTIFS(Sta!$B:$B,$A364,Sta!$E:$E,"&gt;0.5")/$C364</f>
        <v>#DIV/0!</v>
      </c>
      <c r="T364" s="11">
        <f>(COUNTIFS(Sta!$A:$A,$A364,Sta!$D:$D,"&gt;1.5")  + COUNTIFS(Sta!$B:$B,$A364,Sta!$E:$E,"&gt;1.5"))/$D364</f>
        <v>1</v>
      </c>
      <c r="U364" s="8">
        <f>COUNTIFS(Sta!$A:$A,$A364,Sta!$D:$D,"&gt;1.5")/$B364</f>
        <v>1</v>
      </c>
      <c r="V364" s="8" t="e">
        <f>COUNTIFS(Sta!$B:$B,$A364,Sta!$E:$E,"&gt;1.5")/$C364</f>
        <v>#DIV/0!</v>
      </c>
      <c r="W364" s="11">
        <f>(COUNTIFS(Sta!$A:$A,$A364,Sta!$E:E,"&gt;0.5") +COUNTIFS(Sta!$B:$B,$A364,Sta!$D:$D,"&gt;0.5"))/$D364</f>
        <v>1</v>
      </c>
      <c r="X364" s="8">
        <f>COUNTIFS(Sta!$A:$A,$A364,Sta!$E:$E,"&gt;0.5")/$B364</f>
        <v>1</v>
      </c>
      <c r="Y364" s="8" t="e">
        <f>COUNTIFS(Sta!$B:$B,$A364,Sta!$D:$D,"&gt;0.5")/$C364</f>
        <v>#DIV/0!</v>
      </c>
      <c r="Z364" s="11">
        <f>(COUNTIFS(Sta!$A:$A,$A364,Sta!$E:$E,"&gt;1.5")  + COUNTIFS(Sta!$B:$B,$A364,Sta!$D:$D,"&gt;1.5"))/$D364</f>
        <v>0</v>
      </c>
      <c r="AA364" s="8">
        <f>COUNTIFS(Sta!$A:$A,$A364,Sta!$E:$E,"&gt;1.5")/$B364</f>
        <v>0</v>
      </c>
      <c r="AB364" s="8" t="e">
        <f>COUNTIFS(Sta!$B:$B,$A364,Sta!$D:$D,"&gt;1.5")/$C364</f>
        <v>#DIV/0!</v>
      </c>
      <c r="AC364" s="11">
        <f>(COUNTIFS(Sta!$A:A,$A364,Sta!$G:$G,"y") + COUNTIFS(Sta!$B:B,$A364,Sta!$G:$G,"y"))/$D364</f>
        <v>1</v>
      </c>
      <c r="AD364" s="8">
        <f>COUNTIFS(Sta!$A:A,$A364,Sta!$G:$G,"y")/$B364</f>
        <v>1</v>
      </c>
      <c r="AE364" s="16" t="e">
        <f>COUNTIFS(Sta!$B:B,$A364,Sta!$G:$G,"y")/$C364</f>
        <v>#DIV/0!</v>
      </c>
    </row>
    <row r="365" spans="1:31" x14ac:dyDescent="0.3">
      <c r="A365" t="s">
        <v>289</v>
      </c>
      <c r="B365" s="9">
        <f>COUNTIF(Sta!A:A,A365)</f>
        <v>0</v>
      </c>
      <c r="C365" s="4">
        <f>COUNTIF(Sta!B:B,A365)</f>
        <v>0</v>
      </c>
      <c r="D365" s="4">
        <f t="shared" si="10"/>
        <v>0</v>
      </c>
      <c r="E365" s="11" t="e">
        <f>(COUNTIFS(Sta!$A:$A,$A365,Sta!$F:$F,"&gt;0.5") + COUNTIFS(Sta!$B:$B,$A365,Sta!$F:$F,"&gt;0.5"))/$D365</f>
        <v>#DIV/0!</v>
      </c>
      <c r="F365" s="8" t="e">
        <f>COUNTIFS(Sta!$A:$A,$A365,Sta!$F:$F,"&gt;0.5")/$B365</f>
        <v>#DIV/0!</v>
      </c>
      <c r="G365" s="8" t="e">
        <f>COUNTIFS(Sta!$B:$B,$A365,Sta!$F:$F,"&gt;0.5")/$C365</f>
        <v>#DIV/0!</v>
      </c>
      <c r="H365" s="11" t="e">
        <f>(COUNTIFS(Sta!$A:$A,$A365,Sta!$F:$F,"&gt;1.5") + COUNTIFS(Sta!$B:$B,$A365,Sta!$F:$F,"&gt;1.5"))/$D365</f>
        <v>#DIV/0!</v>
      </c>
      <c r="I365" s="8" t="e">
        <f>COUNTIFS(Sta!$A:$A,$A365,Sta!$F:$F,"&gt;1.5")/$B365</f>
        <v>#DIV/0!</v>
      </c>
      <c r="J365" s="8" t="e">
        <f>COUNTIFS(Sta!$B:$B,$A365,Sta!$F:$F,"&gt;1.5")/$C365</f>
        <v>#DIV/0!</v>
      </c>
      <c r="K365" s="11" t="e">
        <f>(COUNTIFS(Sta!$A:$A,$A365,Sta!$F:$F,"&gt;2.5") + COUNTIFS(Sta!$B:$B,$A365,Sta!$F:$F,"&gt;2.5"))/$D365</f>
        <v>#DIV/0!</v>
      </c>
      <c r="L365" s="8" t="e">
        <f>COUNTIFS(Sta!$A:$A,$A365,Sta!$F:$F,"&gt;2.5")/$B365</f>
        <v>#DIV/0!</v>
      </c>
      <c r="M365" s="8" t="e">
        <f>COUNTIFS(Sta!$B:$B,$A365,Sta!$F:$F,"&gt;2.5")/$C365</f>
        <v>#DIV/0!</v>
      </c>
      <c r="N365" s="11" t="e">
        <f>(COUNTIFS(Sta!$A:$A,$A365,Sta!$F:$F,"&gt;3.5") + COUNTIFS(Sta!$B:$B,$A365,Sta!$F:$F,"&gt;3.5"))/$D365</f>
        <v>#DIV/0!</v>
      </c>
      <c r="O365" s="8" t="e">
        <f>COUNTIFS(Sta!$A:$A,$A365,Sta!$F:$F,"&gt;3.5")/$B365</f>
        <v>#DIV/0!</v>
      </c>
      <c r="P365" s="8" t="e">
        <f>COUNTIFS(Sta!$B:$B,$A365,Sta!$F:$F,"&gt;3.5")/$C365</f>
        <v>#DIV/0!</v>
      </c>
      <c r="Q365" s="11" t="e">
        <f>(COUNTIFS(Sta!$A:$A,$A365,Sta!$D:$D,"&gt;0.5")  + COUNTIFS(Sta!$B:$B,$A365,Sta!$E:$E,"&gt;0.5"))/$D365</f>
        <v>#DIV/0!</v>
      </c>
      <c r="R365" s="8" t="e">
        <f>COUNTIFS(Sta!$A:$A,$A365,Sta!$D:$D,"&gt;0.5")/$B365</f>
        <v>#DIV/0!</v>
      </c>
      <c r="S365" s="8" t="e">
        <f>COUNTIFS(Sta!$B:$B,$A365,Sta!$E:$E,"&gt;0.5")/$C365</f>
        <v>#DIV/0!</v>
      </c>
      <c r="T365" s="11" t="e">
        <f>(COUNTIFS(Sta!$A:$A,$A365,Sta!$D:$D,"&gt;1.5")  + COUNTIFS(Sta!$B:$B,$A365,Sta!$E:$E,"&gt;1.5"))/$D365</f>
        <v>#DIV/0!</v>
      </c>
      <c r="U365" s="8" t="e">
        <f>COUNTIFS(Sta!$A:$A,$A365,Sta!$D:$D,"&gt;1.5")/$B365</f>
        <v>#DIV/0!</v>
      </c>
      <c r="V365" s="8" t="e">
        <f>COUNTIFS(Sta!$B:$B,$A365,Sta!$E:$E,"&gt;1.5")/$C365</f>
        <v>#DIV/0!</v>
      </c>
      <c r="W365" s="11" t="e">
        <f>(COUNTIFS(Sta!$A:$A,$A365,Sta!$E:E,"&gt;0.5") +COUNTIFS(Sta!$B:$B,$A365,Sta!$D:$D,"&gt;0.5"))/$D365</f>
        <v>#DIV/0!</v>
      </c>
      <c r="X365" s="8" t="e">
        <f>COUNTIFS(Sta!$A:$A,$A365,Sta!$E:$E,"&gt;0.5")/$B365</f>
        <v>#DIV/0!</v>
      </c>
      <c r="Y365" s="8" t="e">
        <f>COUNTIFS(Sta!$B:$B,$A365,Sta!$D:$D,"&gt;0.5")/$C365</f>
        <v>#DIV/0!</v>
      </c>
      <c r="Z365" s="11" t="e">
        <f>(COUNTIFS(Sta!$A:$A,$A365,Sta!$E:$E,"&gt;1.5")  + COUNTIFS(Sta!$B:$B,$A365,Sta!$D:$D,"&gt;1.5"))/$D365</f>
        <v>#DIV/0!</v>
      </c>
      <c r="AA365" s="8" t="e">
        <f>COUNTIFS(Sta!$A:$A,$A365,Sta!$E:$E,"&gt;1.5")/$B365</f>
        <v>#DIV/0!</v>
      </c>
      <c r="AB365" s="8" t="e">
        <f>COUNTIFS(Sta!$B:$B,$A365,Sta!$D:$D,"&gt;1.5")/$C365</f>
        <v>#DIV/0!</v>
      </c>
      <c r="AC365" s="11" t="e">
        <f>(COUNTIFS(Sta!$A:A,$A365,Sta!$G:$G,"y") + COUNTIFS(Sta!$B:B,$A365,Sta!$G:$G,"y"))/$D365</f>
        <v>#DIV/0!</v>
      </c>
      <c r="AD365" s="8" t="e">
        <f>COUNTIFS(Sta!$A:A,$A365,Sta!$G:$G,"y")/$B365</f>
        <v>#DIV/0!</v>
      </c>
      <c r="AE365" s="16" t="e">
        <f>COUNTIFS(Sta!$B:B,$A365,Sta!$G:$G,"y")/$C365</f>
        <v>#DIV/0!</v>
      </c>
    </row>
    <row r="366" spans="1:31" x14ac:dyDescent="0.3">
      <c r="A366" t="s">
        <v>369</v>
      </c>
      <c r="B366" s="9">
        <f>COUNTIF(Sta!A:A,A366)</f>
        <v>2</v>
      </c>
      <c r="C366" s="4">
        <f>COUNTIF(Sta!B:B,A366)</f>
        <v>1</v>
      </c>
      <c r="D366" s="4">
        <f t="shared" si="10"/>
        <v>3</v>
      </c>
      <c r="E366" s="11">
        <f>(COUNTIFS(Sta!$A:$A,$A366,Sta!$F:$F,"&gt;0.5") + COUNTIFS(Sta!$B:$B,$A366,Sta!$F:$F,"&gt;0.5"))/$D366</f>
        <v>1</v>
      </c>
      <c r="F366" s="8">
        <f>COUNTIFS(Sta!$A:$A,$A366,Sta!$F:$F,"&gt;0.5")/$B366</f>
        <v>1</v>
      </c>
      <c r="G366" s="8">
        <f>COUNTIFS(Sta!$B:$B,$A366,Sta!$F:$F,"&gt;0.5")/$C366</f>
        <v>1</v>
      </c>
      <c r="H366" s="11">
        <f>(COUNTIFS(Sta!$A:$A,$A366,Sta!$F:$F,"&gt;1.5") + COUNTIFS(Sta!$B:$B,$A366,Sta!$F:$F,"&gt;1.5"))/$D366</f>
        <v>1</v>
      </c>
      <c r="I366" s="8">
        <f>COUNTIFS(Sta!$A:$A,$A366,Sta!$F:$F,"&gt;1.5")/$B366</f>
        <v>1</v>
      </c>
      <c r="J366" s="8">
        <f>COUNTIFS(Sta!$B:$B,$A366,Sta!$F:$F,"&gt;1.5")/$C366</f>
        <v>1</v>
      </c>
      <c r="K366" s="11">
        <f>(COUNTIFS(Sta!$A:$A,$A366,Sta!$F:$F,"&gt;2.5") + COUNTIFS(Sta!$B:$B,$A366,Sta!$F:$F,"&gt;2.5"))/$D366</f>
        <v>0.33333333333333331</v>
      </c>
      <c r="L366" s="8">
        <f>COUNTIFS(Sta!$A:$A,$A366,Sta!$F:$F,"&gt;2.5")/$B366</f>
        <v>0.5</v>
      </c>
      <c r="M366" s="8">
        <f>COUNTIFS(Sta!$B:$B,$A366,Sta!$F:$F,"&gt;2.5")/$C366</f>
        <v>0</v>
      </c>
      <c r="N366" s="11">
        <f>(COUNTIFS(Sta!$A:$A,$A366,Sta!$F:$F,"&gt;3.5") + COUNTIFS(Sta!$B:$B,$A366,Sta!$F:$F,"&gt;3.5"))/$D366</f>
        <v>0</v>
      </c>
      <c r="O366" s="8">
        <f>COUNTIFS(Sta!$A:$A,$A366,Sta!$F:$F,"&gt;3.5")/$B366</f>
        <v>0</v>
      </c>
      <c r="P366" s="8">
        <f>COUNTIFS(Sta!$B:$B,$A366,Sta!$F:$F,"&gt;3.5")/$C366</f>
        <v>0</v>
      </c>
      <c r="Q366" s="11">
        <f>(COUNTIFS(Sta!$A:$A,$A366,Sta!$D:$D,"&gt;0.5")  + COUNTIFS(Sta!$B:$B,$A366,Sta!$E:$E,"&gt;0.5"))/$D366</f>
        <v>0.66666666666666663</v>
      </c>
      <c r="R366" s="8">
        <f>COUNTIFS(Sta!$A:$A,$A366,Sta!$D:$D,"&gt;0.5")/$B366</f>
        <v>0.5</v>
      </c>
      <c r="S366" s="8">
        <f>COUNTIFS(Sta!$B:$B,$A366,Sta!$E:$E,"&gt;0.5")/$C366</f>
        <v>1</v>
      </c>
      <c r="T366" s="11">
        <f>(COUNTIFS(Sta!$A:$A,$A366,Sta!$D:$D,"&gt;1.5")  + COUNTIFS(Sta!$B:$B,$A366,Sta!$E:$E,"&gt;1.5"))/$D366</f>
        <v>0.33333333333333331</v>
      </c>
      <c r="U366" s="8">
        <f>COUNTIFS(Sta!$A:$A,$A366,Sta!$D:$D,"&gt;1.5")/$B366</f>
        <v>0.5</v>
      </c>
      <c r="V366" s="8">
        <f>COUNTIFS(Sta!$B:$B,$A366,Sta!$E:$E,"&gt;1.5")/$C366</f>
        <v>0</v>
      </c>
      <c r="W366" s="11">
        <f>(COUNTIFS(Sta!$A:$A,$A366,Sta!$E:E,"&gt;0.5") +COUNTIFS(Sta!$B:$B,$A366,Sta!$D:$D,"&gt;0.5"))/$D366</f>
        <v>0.66666666666666663</v>
      </c>
      <c r="X366" s="8">
        <f>COUNTIFS(Sta!$A:$A,$A366,Sta!$E:$E,"&gt;0.5")/$B366</f>
        <v>0.5</v>
      </c>
      <c r="Y366" s="8">
        <f>COUNTIFS(Sta!$B:$B,$A366,Sta!$D:$D,"&gt;0.5")/$C366</f>
        <v>1</v>
      </c>
      <c r="Z366" s="11">
        <f>(COUNTIFS(Sta!$A:$A,$A366,Sta!$E:$E,"&gt;1.5")  + COUNTIFS(Sta!$B:$B,$A366,Sta!$D:$D,"&gt;1.5"))/$D366</f>
        <v>0.33333333333333331</v>
      </c>
      <c r="AA366" s="8">
        <f>COUNTIFS(Sta!$A:$A,$A366,Sta!$E:$E,"&gt;1.5")/$B366</f>
        <v>0.5</v>
      </c>
      <c r="AB366" s="8">
        <f>COUNTIFS(Sta!$B:$B,$A366,Sta!$D:$D,"&gt;1.5")/$C366</f>
        <v>0</v>
      </c>
      <c r="AC366" s="11">
        <f>(COUNTIFS(Sta!$A:A,$A366,Sta!$G:$G,"y") + COUNTIFS(Sta!$B:B,$A366,Sta!$G:$G,"y"))/$D366</f>
        <v>0.33333333333333331</v>
      </c>
      <c r="AD366" s="8">
        <f>COUNTIFS(Sta!$A:A,$A366,Sta!$G:$G,"y")/$B366</f>
        <v>0</v>
      </c>
      <c r="AE366" s="16">
        <f>COUNTIFS(Sta!$B:B,$A366,Sta!$G:$G,"y")/$C366</f>
        <v>1</v>
      </c>
    </row>
    <row r="367" spans="1:31" x14ac:dyDescent="0.3">
      <c r="A367" t="s">
        <v>523</v>
      </c>
      <c r="B367" s="9">
        <f>COUNTIF(Sta!A:A,A367)</f>
        <v>1</v>
      </c>
      <c r="C367" s="4">
        <f>COUNTIF(Sta!B:B,A367)</f>
        <v>3</v>
      </c>
      <c r="D367" s="4">
        <f t="shared" si="10"/>
        <v>4</v>
      </c>
      <c r="E367" s="11">
        <f>(COUNTIFS(Sta!$A:$A,$A367,Sta!$F:$F,"&gt;0.5") + COUNTIFS(Sta!$B:$B,$A367,Sta!$F:$F,"&gt;0.5"))/$D367</f>
        <v>1</v>
      </c>
      <c r="F367" s="8">
        <f>COUNTIFS(Sta!$A:$A,$A367,Sta!$F:$F,"&gt;0.5")/$B367</f>
        <v>1</v>
      </c>
      <c r="G367" s="8">
        <f>COUNTIFS(Sta!$B:$B,$A367,Sta!$F:$F,"&gt;0.5")/$C367</f>
        <v>1</v>
      </c>
      <c r="H367" s="11">
        <f>(COUNTIFS(Sta!$A:$A,$A367,Sta!$F:$F,"&gt;1.5") + COUNTIFS(Sta!$B:$B,$A367,Sta!$F:$F,"&gt;1.5"))/$D367</f>
        <v>1</v>
      </c>
      <c r="I367" s="8">
        <f>COUNTIFS(Sta!$A:$A,$A367,Sta!$F:$F,"&gt;1.5")/$B367</f>
        <v>1</v>
      </c>
      <c r="J367" s="8">
        <f>COUNTIFS(Sta!$B:$B,$A367,Sta!$F:$F,"&gt;1.5")/$C367</f>
        <v>1</v>
      </c>
      <c r="K367" s="11">
        <f>(COUNTIFS(Sta!$A:$A,$A367,Sta!$F:$F,"&gt;2.5") + COUNTIFS(Sta!$B:$B,$A367,Sta!$F:$F,"&gt;2.5"))/$D367</f>
        <v>0.75</v>
      </c>
      <c r="L367" s="8">
        <f>COUNTIFS(Sta!$A:$A,$A367,Sta!$F:$F,"&gt;2.5")/$B367</f>
        <v>0</v>
      </c>
      <c r="M367" s="8">
        <f>COUNTIFS(Sta!$B:$B,$A367,Sta!$F:$F,"&gt;2.5")/$C367</f>
        <v>1</v>
      </c>
      <c r="N367" s="11">
        <f>(COUNTIFS(Sta!$A:$A,$A367,Sta!$F:$F,"&gt;3.5") + COUNTIFS(Sta!$B:$B,$A367,Sta!$F:$F,"&gt;3.5"))/$D367</f>
        <v>0.25</v>
      </c>
      <c r="O367" s="8">
        <f>COUNTIFS(Sta!$A:$A,$A367,Sta!$F:$F,"&gt;3.5")/$B367</f>
        <v>0</v>
      </c>
      <c r="P367" s="8">
        <f>COUNTIFS(Sta!$B:$B,$A367,Sta!$F:$F,"&gt;3.5")/$C367</f>
        <v>0.33333333333333331</v>
      </c>
      <c r="Q367" s="11">
        <f>(COUNTIFS(Sta!$A:$A,$A367,Sta!$D:$D,"&gt;0.5")  + COUNTIFS(Sta!$B:$B,$A367,Sta!$E:$E,"&gt;0.5"))/$D367</f>
        <v>1</v>
      </c>
      <c r="R367" s="8">
        <f>COUNTIFS(Sta!$A:$A,$A367,Sta!$D:$D,"&gt;0.5")/$B367</f>
        <v>1</v>
      </c>
      <c r="S367" s="8">
        <f>COUNTIFS(Sta!$B:$B,$A367,Sta!$E:$E,"&gt;0.5")/$C367</f>
        <v>1</v>
      </c>
      <c r="T367" s="11">
        <f>(COUNTIFS(Sta!$A:$A,$A367,Sta!$D:$D,"&gt;1.5")  + COUNTIFS(Sta!$B:$B,$A367,Sta!$E:$E,"&gt;1.5"))/$D367</f>
        <v>0.5</v>
      </c>
      <c r="U367" s="8">
        <f>COUNTIFS(Sta!$A:$A,$A367,Sta!$D:$D,"&gt;1.5")/$B367</f>
        <v>1</v>
      </c>
      <c r="V367" s="8">
        <f>COUNTIFS(Sta!$B:$B,$A367,Sta!$E:$E,"&gt;1.5")/$C367</f>
        <v>0.33333333333333331</v>
      </c>
      <c r="W367" s="11">
        <f>(COUNTIFS(Sta!$A:$A,$A367,Sta!$E:E,"&gt;0.5") +COUNTIFS(Sta!$B:$B,$A367,Sta!$D:$D,"&gt;0.5"))/$D367</f>
        <v>0.5</v>
      </c>
      <c r="X367" s="8">
        <f>COUNTIFS(Sta!$A:$A,$A367,Sta!$E:$E,"&gt;0.5")/$B367</f>
        <v>0</v>
      </c>
      <c r="Y367" s="8">
        <f>COUNTIFS(Sta!$B:$B,$A367,Sta!$D:$D,"&gt;0.5")/$C367</f>
        <v>0.66666666666666663</v>
      </c>
      <c r="Z367" s="11">
        <f>(COUNTIFS(Sta!$A:$A,$A367,Sta!$E:$E,"&gt;1.5")  + COUNTIFS(Sta!$B:$B,$A367,Sta!$D:$D,"&gt;1.5"))/$D367</f>
        <v>0.5</v>
      </c>
      <c r="AA367" s="8">
        <f>COUNTIFS(Sta!$A:$A,$A367,Sta!$E:$E,"&gt;1.5")/$B367</f>
        <v>0</v>
      </c>
      <c r="AB367" s="8">
        <f>COUNTIFS(Sta!$B:$B,$A367,Sta!$D:$D,"&gt;1.5")/$C367</f>
        <v>0.66666666666666663</v>
      </c>
      <c r="AC367" s="11">
        <f>(COUNTIFS(Sta!$A:A,$A367,Sta!$G:$G,"y") + COUNTIFS(Sta!$B:B,$A367,Sta!$G:$G,"y"))/$D367</f>
        <v>0.5</v>
      </c>
      <c r="AD367" s="8">
        <f>COUNTIFS(Sta!$A:A,$A367,Sta!$G:$G,"y")/$B367</f>
        <v>0</v>
      </c>
      <c r="AE367" s="16">
        <f>COUNTIFS(Sta!$B:B,$A367,Sta!$G:$G,"y")/$C367</f>
        <v>0.66666666666666663</v>
      </c>
    </row>
    <row r="368" spans="1:31" x14ac:dyDescent="0.3">
      <c r="A368" t="s">
        <v>648</v>
      </c>
      <c r="B368" s="9">
        <f>COUNTIF(Sta!A:A,A368)</f>
        <v>8</v>
      </c>
      <c r="C368" s="4">
        <f>COUNTIF(Sta!B:B,A368)</f>
        <v>10</v>
      </c>
      <c r="D368" s="4">
        <f t="shared" si="10"/>
        <v>18</v>
      </c>
      <c r="E368" s="11">
        <f>(COUNTIFS(Sta!$A:$A,$A368,Sta!$F:$F,"&gt;0.5") + COUNTIFS(Sta!$B:$B,$A368,Sta!$F:$F,"&gt;0.5"))/$D368</f>
        <v>0.83333333333333337</v>
      </c>
      <c r="F368" s="8">
        <f>COUNTIFS(Sta!$A:$A,$A368,Sta!$F:$F,"&gt;0.5")/$B368</f>
        <v>0.875</v>
      </c>
      <c r="G368" s="8">
        <f>COUNTIFS(Sta!$B:$B,$A368,Sta!$F:$F,"&gt;0.5")/$C368</f>
        <v>0.8</v>
      </c>
      <c r="H368" s="11">
        <f>(COUNTIFS(Sta!$A:$A,$A368,Sta!$F:$F,"&gt;1.5") + COUNTIFS(Sta!$B:$B,$A368,Sta!$F:$F,"&gt;1.5"))/$D368</f>
        <v>0.77777777777777779</v>
      </c>
      <c r="I368" s="8">
        <f>COUNTIFS(Sta!$A:$A,$A368,Sta!$F:$F,"&gt;1.5")/$B368</f>
        <v>0.75</v>
      </c>
      <c r="J368" s="8">
        <f>COUNTIFS(Sta!$B:$B,$A368,Sta!$F:$F,"&gt;1.5")/$C368</f>
        <v>0.8</v>
      </c>
      <c r="K368" s="11">
        <f>(COUNTIFS(Sta!$A:$A,$A368,Sta!$F:$F,"&gt;2.5") + COUNTIFS(Sta!$B:$B,$A368,Sta!$F:$F,"&gt;2.5"))/$D368</f>
        <v>0.5</v>
      </c>
      <c r="L368" s="8">
        <f>COUNTIFS(Sta!$A:$A,$A368,Sta!$F:$F,"&gt;2.5")/$B368</f>
        <v>0.5</v>
      </c>
      <c r="M368" s="8">
        <f>COUNTIFS(Sta!$B:$B,$A368,Sta!$F:$F,"&gt;2.5")/$C368</f>
        <v>0.5</v>
      </c>
      <c r="N368" s="11">
        <f>(COUNTIFS(Sta!$A:$A,$A368,Sta!$F:$F,"&gt;3.5") + COUNTIFS(Sta!$B:$B,$A368,Sta!$F:$F,"&gt;3.5"))/$D368</f>
        <v>0.22222222222222221</v>
      </c>
      <c r="O368" s="8">
        <f>COUNTIFS(Sta!$A:$A,$A368,Sta!$F:$F,"&gt;3.5")/$B368</f>
        <v>0.125</v>
      </c>
      <c r="P368" s="8">
        <f>COUNTIFS(Sta!$B:$B,$A368,Sta!$F:$F,"&gt;3.5")/$C368</f>
        <v>0.3</v>
      </c>
      <c r="Q368" s="11">
        <f>(COUNTIFS(Sta!$A:$A,$A368,Sta!$D:$D,"&gt;0.5")  + COUNTIFS(Sta!$B:$B,$A368,Sta!$E:$E,"&gt;0.5"))/$D368</f>
        <v>0.77777777777777779</v>
      </c>
      <c r="R368" s="8">
        <f>COUNTIFS(Sta!$A:$A,$A368,Sta!$D:$D,"&gt;0.5")/$B368</f>
        <v>0.75</v>
      </c>
      <c r="S368" s="8">
        <f>COUNTIFS(Sta!$B:$B,$A368,Sta!$E:$E,"&gt;0.5")/$C368</f>
        <v>0.8</v>
      </c>
      <c r="T368" s="11">
        <f>(COUNTIFS(Sta!$A:$A,$A368,Sta!$D:$D,"&gt;1.5")  + COUNTIFS(Sta!$B:$B,$A368,Sta!$E:$E,"&gt;1.5"))/$D368</f>
        <v>0.5</v>
      </c>
      <c r="U368" s="8">
        <f>COUNTIFS(Sta!$A:$A,$A368,Sta!$D:$D,"&gt;1.5")/$B368</f>
        <v>0.5</v>
      </c>
      <c r="V368" s="8">
        <f>COUNTIFS(Sta!$B:$B,$A368,Sta!$E:$E,"&gt;1.5")/$C368</f>
        <v>0.5</v>
      </c>
      <c r="W368" s="11">
        <f>(COUNTIFS(Sta!$A:$A,$A368,Sta!$E:E,"&gt;0.5") +COUNTIFS(Sta!$B:$B,$A368,Sta!$D:$D,"&gt;0.5"))/$D368</f>
        <v>0.61111111111111116</v>
      </c>
      <c r="X368" s="8">
        <f>COUNTIFS(Sta!$A:$A,$A368,Sta!$E:$E,"&gt;0.5")/$B368</f>
        <v>0.625</v>
      </c>
      <c r="Y368" s="8">
        <f>COUNTIFS(Sta!$B:$B,$A368,Sta!$D:$D,"&gt;0.5")/$C368</f>
        <v>0.6</v>
      </c>
      <c r="Z368" s="11">
        <f>(COUNTIFS(Sta!$A:$A,$A368,Sta!$E:$E,"&gt;1.5")  + COUNTIFS(Sta!$B:$B,$A368,Sta!$D:$D,"&gt;1.5"))/$D368</f>
        <v>0.33333333333333331</v>
      </c>
      <c r="AA368" s="8">
        <f>COUNTIFS(Sta!$A:$A,$A368,Sta!$E:$E,"&gt;1.5")/$B368</f>
        <v>0.25</v>
      </c>
      <c r="AB368" s="8">
        <f>COUNTIFS(Sta!$B:$B,$A368,Sta!$D:$D,"&gt;1.5")/$C368</f>
        <v>0.4</v>
      </c>
      <c r="AC368" s="11">
        <f>(COUNTIFS(Sta!$A:A,$A368,Sta!$G:$G,"y") + COUNTIFS(Sta!$B:B,$A368,Sta!$G:$G,"y"))/$D368</f>
        <v>0.55555555555555558</v>
      </c>
      <c r="AD368" s="8">
        <f>COUNTIFS(Sta!$A:A,$A368,Sta!$G:$G,"y")/$B368</f>
        <v>0.5</v>
      </c>
      <c r="AE368" s="16">
        <f>COUNTIFS(Sta!$B:B,$A368,Sta!$G:$G,"y")/$C368</f>
        <v>0.6</v>
      </c>
    </row>
    <row r="369" spans="1:31" x14ac:dyDescent="0.3">
      <c r="A369" t="s">
        <v>233</v>
      </c>
      <c r="B369" s="9">
        <f>COUNTIF(Sta!A:A,A369)</f>
        <v>1</v>
      </c>
      <c r="C369" s="4">
        <f>COUNTIF(Sta!B:B,A369)</f>
        <v>1</v>
      </c>
      <c r="D369" s="4">
        <f t="shared" si="10"/>
        <v>2</v>
      </c>
      <c r="E369" s="11">
        <f>(COUNTIFS(Sta!$A:$A,$A369,Sta!$F:$F,"&gt;0.5") + COUNTIFS(Sta!$B:$B,$A369,Sta!$F:$F,"&gt;0.5"))/$D369</f>
        <v>1</v>
      </c>
      <c r="F369" s="8">
        <f>COUNTIFS(Sta!$A:$A,$A369,Sta!$F:$F,"&gt;0.5")/$B369</f>
        <v>1</v>
      </c>
      <c r="G369" s="8">
        <f>COUNTIFS(Sta!$B:$B,$A369,Sta!$F:$F,"&gt;0.5")/$C369</f>
        <v>1</v>
      </c>
      <c r="H369" s="11">
        <f>(COUNTIFS(Sta!$A:$A,$A369,Sta!$F:$F,"&gt;1.5") + COUNTIFS(Sta!$B:$B,$A369,Sta!$F:$F,"&gt;1.5"))/$D369</f>
        <v>0.5</v>
      </c>
      <c r="I369" s="8">
        <f>COUNTIFS(Sta!$A:$A,$A369,Sta!$F:$F,"&gt;1.5")/$B369</f>
        <v>0</v>
      </c>
      <c r="J369" s="8">
        <f>COUNTIFS(Sta!$B:$B,$A369,Sta!$F:$F,"&gt;1.5")/$C369</f>
        <v>1</v>
      </c>
      <c r="K369" s="11">
        <f>(COUNTIFS(Sta!$A:$A,$A369,Sta!$F:$F,"&gt;2.5") + COUNTIFS(Sta!$B:$B,$A369,Sta!$F:$F,"&gt;2.5"))/$D369</f>
        <v>0</v>
      </c>
      <c r="L369" s="8">
        <f>COUNTIFS(Sta!$A:$A,$A369,Sta!$F:$F,"&gt;2.5")/$B369</f>
        <v>0</v>
      </c>
      <c r="M369" s="8">
        <f>COUNTIFS(Sta!$B:$B,$A369,Sta!$F:$F,"&gt;2.5")/$C369</f>
        <v>0</v>
      </c>
      <c r="N369" s="11">
        <f>(COUNTIFS(Sta!$A:$A,$A369,Sta!$F:$F,"&gt;3.5") + COUNTIFS(Sta!$B:$B,$A369,Sta!$F:$F,"&gt;3.5"))/$D369</f>
        <v>0</v>
      </c>
      <c r="O369" s="8">
        <f>COUNTIFS(Sta!$A:$A,$A369,Sta!$F:$F,"&gt;3.5")/$B369</f>
        <v>0</v>
      </c>
      <c r="P369" s="8">
        <f>COUNTIFS(Sta!$B:$B,$A369,Sta!$F:$F,"&gt;3.5")/$C369</f>
        <v>0</v>
      </c>
      <c r="Q369" s="11">
        <f>(COUNTIFS(Sta!$A:$A,$A369,Sta!$D:$D,"&gt;0.5")  + COUNTIFS(Sta!$B:$B,$A369,Sta!$E:$E,"&gt;0.5"))/$D369</f>
        <v>0.5</v>
      </c>
      <c r="R369" s="8">
        <f>COUNTIFS(Sta!$A:$A,$A369,Sta!$D:$D,"&gt;0.5")/$B369</f>
        <v>0</v>
      </c>
      <c r="S369" s="8">
        <f>COUNTIFS(Sta!$B:$B,$A369,Sta!$E:$E,"&gt;0.5")/$C369</f>
        <v>1</v>
      </c>
      <c r="T369" s="11">
        <f>(COUNTIFS(Sta!$A:$A,$A369,Sta!$D:$D,"&gt;1.5")  + COUNTIFS(Sta!$B:$B,$A369,Sta!$E:$E,"&gt;1.5"))/$D369</f>
        <v>0</v>
      </c>
      <c r="U369" s="8">
        <f>COUNTIFS(Sta!$A:$A,$A369,Sta!$D:$D,"&gt;1.5")/$B369</f>
        <v>0</v>
      </c>
      <c r="V369" s="8">
        <f>COUNTIFS(Sta!$B:$B,$A369,Sta!$E:$E,"&gt;1.5")/$C369</f>
        <v>0</v>
      </c>
      <c r="W369" s="11">
        <f>(COUNTIFS(Sta!$A:$A,$A369,Sta!$E:E,"&gt;0.5") +COUNTIFS(Sta!$B:$B,$A369,Sta!$D:$D,"&gt;0.5"))/$D369</f>
        <v>1</v>
      </c>
      <c r="X369" s="8">
        <f>COUNTIFS(Sta!$A:$A,$A369,Sta!$E:$E,"&gt;0.5")/$B369</f>
        <v>1</v>
      </c>
      <c r="Y369" s="8">
        <f>COUNTIFS(Sta!$B:$B,$A369,Sta!$D:$D,"&gt;0.5")/$C369</f>
        <v>1</v>
      </c>
      <c r="Z369" s="11">
        <f>(COUNTIFS(Sta!$A:$A,$A369,Sta!$E:$E,"&gt;1.5")  + COUNTIFS(Sta!$B:$B,$A369,Sta!$D:$D,"&gt;1.5"))/$D369</f>
        <v>0</v>
      </c>
      <c r="AA369" s="8">
        <f>COUNTIFS(Sta!$A:$A,$A369,Sta!$E:$E,"&gt;1.5")/$B369</f>
        <v>0</v>
      </c>
      <c r="AB369" s="8">
        <f>COUNTIFS(Sta!$B:$B,$A369,Sta!$D:$D,"&gt;1.5")/$C369</f>
        <v>0</v>
      </c>
      <c r="AC369" s="11">
        <f>(COUNTIFS(Sta!$A:A,$A369,Sta!$G:$G,"y") + COUNTIFS(Sta!$B:B,$A369,Sta!$G:$G,"y"))/$D369</f>
        <v>0.5</v>
      </c>
      <c r="AD369" s="8">
        <f>COUNTIFS(Sta!$A:A,$A369,Sta!$G:$G,"y")/$B369</f>
        <v>0</v>
      </c>
      <c r="AE369" s="16">
        <f>COUNTIFS(Sta!$B:B,$A369,Sta!$G:$G,"y")/$C369</f>
        <v>1</v>
      </c>
    </row>
    <row r="370" spans="1:31" x14ac:dyDescent="0.3">
      <c r="A370" t="s">
        <v>171</v>
      </c>
      <c r="B370" s="9">
        <f>COUNTIF(Sta!A:A,A370)</f>
        <v>0</v>
      </c>
      <c r="C370" s="4">
        <f>COUNTIF(Sta!B:B,A370)</f>
        <v>1</v>
      </c>
      <c r="D370" s="4">
        <f t="shared" si="10"/>
        <v>1</v>
      </c>
      <c r="E370" s="11">
        <f>(COUNTIFS(Sta!$A:$A,$A370,Sta!$F:$F,"&gt;0.5") + COUNTIFS(Sta!$B:$B,$A370,Sta!$F:$F,"&gt;0.5"))/$D370</f>
        <v>1</v>
      </c>
      <c r="F370" s="8" t="e">
        <f>COUNTIFS(Sta!$A:$A,$A370,Sta!$F:$F,"&gt;0.5")/$B370</f>
        <v>#DIV/0!</v>
      </c>
      <c r="G370" s="8">
        <f>COUNTIFS(Sta!$B:$B,$A370,Sta!$F:$F,"&gt;0.5")/$C370</f>
        <v>1</v>
      </c>
      <c r="H370" s="11">
        <f>(COUNTIFS(Sta!$A:$A,$A370,Sta!$F:$F,"&gt;1.5") + COUNTIFS(Sta!$B:$B,$A370,Sta!$F:$F,"&gt;1.5"))/$D370</f>
        <v>1</v>
      </c>
      <c r="I370" s="8" t="e">
        <f>COUNTIFS(Sta!$A:$A,$A370,Sta!$F:$F,"&gt;1.5")/$B370</f>
        <v>#DIV/0!</v>
      </c>
      <c r="J370" s="8">
        <f>COUNTIFS(Sta!$B:$B,$A370,Sta!$F:$F,"&gt;1.5")/$C370</f>
        <v>1</v>
      </c>
      <c r="K370" s="11">
        <f>(COUNTIFS(Sta!$A:$A,$A370,Sta!$F:$F,"&gt;2.5") + COUNTIFS(Sta!$B:$B,$A370,Sta!$F:$F,"&gt;2.5"))/$D370</f>
        <v>1</v>
      </c>
      <c r="L370" s="8" t="e">
        <f>COUNTIFS(Sta!$A:$A,$A370,Sta!$F:$F,"&gt;2.5")/$B370</f>
        <v>#DIV/0!</v>
      </c>
      <c r="M370" s="8">
        <f>COUNTIFS(Sta!$B:$B,$A370,Sta!$F:$F,"&gt;2.5")/$C370</f>
        <v>1</v>
      </c>
      <c r="N370" s="11">
        <f>(COUNTIFS(Sta!$A:$A,$A370,Sta!$F:$F,"&gt;3.5") + COUNTIFS(Sta!$B:$B,$A370,Sta!$F:$F,"&gt;3.5"))/$D370</f>
        <v>1</v>
      </c>
      <c r="O370" s="8" t="e">
        <f>COUNTIFS(Sta!$A:$A,$A370,Sta!$F:$F,"&gt;3.5")/$B370</f>
        <v>#DIV/0!</v>
      </c>
      <c r="P370" s="8">
        <f>COUNTIFS(Sta!$B:$B,$A370,Sta!$F:$F,"&gt;3.5")/$C370</f>
        <v>1</v>
      </c>
      <c r="Q370" s="11">
        <f>(COUNTIFS(Sta!$A:$A,$A370,Sta!$D:$D,"&gt;0.5")  + COUNTIFS(Sta!$B:$B,$A370,Sta!$E:$E,"&gt;0.5"))/$D370</f>
        <v>1</v>
      </c>
      <c r="R370" s="8" t="e">
        <f>COUNTIFS(Sta!$A:$A,$A370,Sta!$D:$D,"&gt;0.5")/$B370</f>
        <v>#DIV/0!</v>
      </c>
      <c r="S370" s="8">
        <f>COUNTIFS(Sta!$B:$B,$A370,Sta!$E:$E,"&gt;0.5")/$C370</f>
        <v>1</v>
      </c>
      <c r="T370" s="11">
        <f>(COUNTIFS(Sta!$A:$A,$A370,Sta!$D:$D,"&gt;1.5")  + COUNTIFS(Sta!$B:$B,$A370,Sta!$E:$E,"&gt;1.5"))/$D370</f>
        <v>0</v>
      </c>
      <c r="U370" s="8" t="e">
        <f>COUNTIFS(Sta!$A:$A,$A370,Sta!$D:$D,"&gt;1.5")/$B370</f>
        <v>#DIV/0!</v>
      </c>
      <c r="V370" s="8">
        <f>COUNTIFS(Sta!$B:$B,$A370,Sta!$E:$E,"&gt;1.5")/$C370</f>
        <v>0</v>
      </c>
      <c r="W370" s="11">
        <f>(COUNTIFS(Sta!$A:$A,$A370,Sta!$E:E,"&gt;0.5") +COUNTIFS(Sta!$B:$B,$A370,Sta!$D:$D,"&gt;0.5"))/$D370</f>
        <v>1</v>
      </c>
      <c r="X370" s="8" t="e">
        <f>COUNTIFS(Sta!$A:$A,$A370,Sta!$E:$E,"&gt;0.5")/$B370</f>
        <v>#DIV/0!</v>
      </c>
      <c r="Y370" s="8">
        <f>COUNTIFS(Sta!$B:$B,$A370,Sta!$D:$D,"&gt;0.5")/$C370</f>
        <v>1</v>
      </c>
      <c r="Z370" s="11">
        <f>(COUNTIFS(Sta!$A:$A,$A370,Sta!$E:$E,"&gt;1.5")  + COUNTIFS(Sta!$B:$B,$A370,Sta!$D:$D,"&gt;1.5"))/$D370</f>
        <v>1</v>
      </c>
      <c r="AA370" s="8" t="e">
        <f>COUNTIFS(Sta!$A:$A,$A370,Sta!$E:$E,"&gt;1.5")/$B370</f>
        <v>#DIV/0!</v>
      </c>
      <c r="AB370" s="8">
        <f>COUNTIFS(Sta!$B:$B,$A370,Sta!$D:$D,"&gt;1.5")/$C370</f>
        <v>1</v>
      </c>
      <c r="AC370" s="11">
        <f>(COUNTIFS(Sta!$A:A,$A370,Sta!$G:$G,"y") + COUNTIFS(Sta!$B:B,$A370,Sta!$G:$G,"y"))/$D370</f>
        <v>1</v>
      </c>
      <c r="AD370" s="8" t="e">
        <f>COUNTIFS(Sta!$A:A,$A370,Sta!$G:$G,"y")/$B370</f>
        <v>#DIV/0!</v>
      </c>
      <c r="AE370" s="16">
        <f>COUNTIFS(Sta!$B:B,$A370,Sta!$G:$G,"y")/$C370</f>
        <v>1</v>
      </c>
    </row>
    <row r="371" spans="1:31" x14ac:dyDescent="0.3">
      <c r="A371" t="s">
        <v>179</v>
      </c>
      <c r="B371" s="9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1">
        <f>(COUNTIFS(Sta!$A:$A,$A371,Sta!$F:$F,"&gt;0.5") + COUNTIFS(Sta!$B:$B,$A371,Sta!$F:$F,"&gt;0.5"))/$D371</f>
        <v>1</v>
      </c>
      <c r="F371" s="8">
        <f>COUNTIFS(Sta!$A:$A,$A371,Sta!$F:$F,"&gt;0.5")/$B371</f>
        <v>1</v>
      </c>
      <c r="G371" s="8">
        <f>COUNTIFS(Sta!$B:$B,$A371,Sta!$F:$F,"&gt;0.5")/$C371</f>
        <v>1</v>
      </c>
      <c r="H371" s="11">
        <f>(COUNTIFS(Sta!$A:$A,$A371,Sta!$F:$F,"&gt;1.5") + COUNTIFS(Sta!$B:$B,$A371,Sta!$F:$F,"&gt;1.5"))/$D371</f>
        <v>1</v>
      </c>
      <c r="I371" s="8">
        <f>COUNTIFS(Sta!$A:$A,$A371,Sta!$F:$F,"&gt;1.5")/$B371</f>
        <v>1</v>
      </c>
      <c r="J371" s="8">
        <f>COUNTIFS(Sta!$B:$B,$A371,Sta!$F:$F,"&gt;1.5")/$C371</f>
        <v>1</v>
      </c>
      <c r="K371" s="11">
        <f>(COUNTIFS(Sta!$A:$A,$A371,Sta!$F:$F,"&gt;2.5") + COUNTIFS(Sta!$B:$B,$A371,Sta!$F:$F,"&gt;2.5"))/$D371</f>
        <v>0.5</v>
      </c>
      <c r="L371" s="8">
        <f>COUNTIFS(Sta!$A:$A,$A371,Sta!$F:$F,"&gt;2.5")/$B371</f>
        <v>1</v>
      </c>
      <c r="M371" s="8">
        <f>COUNTIFS(Sta!$B:$B,$A371,Sta!$F:$F,"&gt;2.5")/$C371</f>
        <v>0</v>
      </c>
      <c r="N371" s="11">
        <f>(COUNTIFS(Sta!$A:$A,$A371,Sta!$F:$F,"&gt;3.5") + COUNTIFS(Sta!$B:$B,$A371,Sta!$F:$F,"&gt;3.5"))/$D371</f>
        <v>0</v>
      </c>
      <c r="O371" s="8">
        <f>COUNTIFS(Sta!$A:$A,$A371,Sta!$F:$F,"&gt;3.5")/$B371</f>
        <v>0</v>
      </c>
      <c r="P371" s="8">
        <f>COUNTIFS(Sta!$B:$B,$A371,Sta!$F:$F,"&gt;3.5")/$C371</f>
        <v>0</v>
      </c>
      <c r="Q371" s="11">
        <f>(COUNTIFS(Sta!$A:$A,$A371,Sta!$D:$D,"&gt;0.5")  + COUNTIFS(Sta!$B:$B,$A371,Sta!$E:$E,"&gt;0.5"))/$D371</f>
        <v>1</v>
      </c>
      <c r="R371" s="8">
        <f>COUNTIFS(Sta!$A:$A,$A371,Sta!$D:$D,"&gt;0.5")/$B371</f>
        <v>1</v>
      </c>
      <c r="S371" s="8">
        <f>COUNTIFS(Sta!$B:$B,$A371,Sta!$E:$E,"&gt;0.5")/$C371</f>
        <v>1</v>
      </c>
      <c r="T371" s="11">
        <f>(COUNTIFS(Sta!$A:$A,$A371,Sta!$D:$D,"&gt;1.5")  + COUNTIFS(Sta!$B:$B,$A371,Sta!$E:$E,"&gt;1.5"))/$D371</f>
        <v>0</v>
      </c>
      <c r="U371" s="8">
        <f>COUNTIFS(Sta!$A:$A,$A371,Sta!$D:$D,"&gt;1.5")/$B371</f>
        <v>0</v>
      </c>
      <c r="V371" s="8">
        <f>COUNTIFS(Sta!$B:$B,$A371,Sta!$E:$E,"&gt;1.5")/$C371</f>
        <v>0</v>
      </c>
      <c r="W371" s="11">
        <f>(COUNTIFS(Sta!$A:$A,$A371,Sta!$E:E,"&gt;0.5") +COUNTIFS(Sta!$B:$B,$A371,Sta!$D:$D,"&gt;0.5"))/$D371</f>
        <v>1</v>
      </c>
      <c r="X371" s="8">
        <f>COUNTIFS(Sta!$A:$A,$A371,Sta!$E:$E,"&gt;0.5")/$B371</f>
        <v>1</v>
      </c>
      <c r="Y371" s="8">
        <f>COUNTIFS(Sta!$B:$B,$A371,Sta!$D:$D,"&gt;0.5")/$C371</f>
        <v>1</v>
      </c>
      <c r="Z371" s="11">
        <f>(COUNTIFS(Sta!$A:$A,$A371,Sta!$E:$E,"&gt;1.5")  + COUNTIFS(Sta!$B:$B,$A371,Sta!$D:$D,"&gt;1.5"))/$D371</f>
        <v>0.5</v>
      </c>
      <c r="AA371" s="8">
        <f>COUNTIFS(Sta!$A:$A,$A371,Sta!$E:$E,"&gt;1.5")/$B371</f>
        <v>1</v>
      </c>
      <c r="AB371" s="8">
        <f>COUNTIFS(Sta!$B:$B,$A371,Sta!$D:$D,"&gt;1.5")/$C371</f>
        <v>0</v>
      </c>
      <c r="AC371" s="11">
        <f>(COUNTIFS(Sta!$A:A,$A371,Sta!$G:$G,"y") + COUNTIFS(Sta!$B:B,$A371,Sta!$G:$G,"y"))/$D371</f>
        <v>1</v>
      </c>
      <c r="AD371" s="8">
        <f>COUNTIFS(Sta!$A:A,$A371,Sta!$G:$G,"y")/$B371</f>
        <v>1</v>
      </c>
      <c r="AE371" s="16">
        <f>COUNTIFS(Sta!$B:B,$A371,Sta!$G:$G,"y")/$C371</f>
        <v>1</v>
      </c>
    </row>
    <row r="372" spans="1:31" x14ac:dyDescent="0.3">
      <c r="A372" t="s">
        <v>411</v>
      </c>
      <c r="B372" s="9">
        <f>COUNTIF(Sta!A:A,A372)</f>
        <v>0</v>
      </c>
      <c r="C372" s="4">
        <f>COUNTIF(Sta!B:B,A372)</f>
        <v>0</v>
      </c>
      <c r="D372" s="4">
        <f t="shared" si="11"/>
        <v>0</v>
      </c>
      <c r="E372" s="11" t="e">
        <f>(COUNTIFS(Sta!$A:$A,$A372,Sta!$F:$F,"&gt;0.5") + COUNTIFS(Sta!$B:$B,$A372,Sta!$F:$F,"&gt;0.5"))/$D372</f>
        <v>#DIV/0!</v>
      </c>
      <c r="F372" s="8" t="e">
        <f>COUNTIFS(Sta!$A:$A,$A372,Sta!$F:$F,"&gt;0.5")/$B372</f>
        <v>#DIV/0!</v>
      </c>
      <c r="G372" s="8" t="e">
        <f>COUNTIFS(Sta!$B:$B,$A372,Sta!$F:$F,"&gt;0.5")/$C372</f>
        <v>#DIV/0!</v>
      </c>
      <c r="H372" s="11" t="e">
        <f>(COUNTIFS(Sta!$A:$A,$A372,Sta!$F:$F,"&gt;1.5") + COUNTIFS(Sta!$B:$B,$A372,Sta!$F:$F,"&gt;1.5"))/$D372</f>
        <v>#DIV/0!</v>
      </c>
      <c r="I372" s="8" t="e">
        <f>COUNTIFS(Sta!$A:$A,$A372,Sta!$F:$F,"&gt;1.5")/$B372</f>
        <v>#DIV/0!</v>
      </c>
      <c r="J372" s="8" t="e">
        <f>COUNTIFS(Sta!$B:$B,$A372,Sta!$F:$F,"&gt;1.5")/$C372</f>
        <v>#DIV/0!</v>
      </c>
      <c r="K372" s="11" t="e">
        <f>(COUNTIFS(Sta!$A:$A,$A372,Sta!$F:$F,"&gt;2.5") + COUNTIFS(Sta!$B:$B,$A372,Sta!$F:$F,"&gt;2.5"))/$D372</f>
        <v>#DIV/0!</v>
      </c>
      <c r="L372" s="8" t="e">
        <f>COUNTIFS(Sta!$A:$A,$A372,Sta!$F:$F,"&gt;2.5")/$B372</f>
        <v>#DIV/0!</v>
      </c>
      <c r="M372" s="8" t="e">
        <f>COUNTIFS(Sta!$B:$B,$A372,Sta!$F:$F,"&gt;2.5")/$C372</f>
        <v>#DIV/0!</v>
      </c>
      <c r="N372" s="11" t="e">
        <f>(COUNTIFS(Sta!$A:$A,$A372,Sta!$F:$F,"&gt;3.5") + COUNTIFS(Sta!$B:$B,$A372,Sta!$F:$F,"&gt;3.5"))/$D372</f>
        <v>#DIV/0!</v>
      </c>
      <c r="O372" s="8" t="e">
        <f>COUNTIFS(Sta!$A:$A,$A372,Sta!$F:$F,"&gt;3.5")/$B372</f>
        <v>#DIV/0!</v>
      </c>
      <c r="P372" s="8" t="e">
        <f>COUNTIFS(Sta!$B:$B,$A372,Sta!$F:$F,"&gt;3.5")/$C372</f>
        <v>#DIV/0!</v>
      </c>
      <c r="Q372" s="11" t="e">
        <f>(COUNTIFS(Sta!$A:$A,$A372,Sta!$D:$D,"&gt;0.5")  + COUNTIFS(Sta!$B:$B,$A372,Sta!$E:$E,"&gt;0.5"))/$D372</f>
        <v>#DIV/0!</v>
      </c>
      <c r="R372" s="8" t="e">
        <f>COUNTIFS(Sta!$A:$A,$A372,Sta!$D:$D,"&gt;0.5")/$B372</f>
        <v>#DIV/0!</v>
      </c>
      <c r="S372" s="8" t="e">
        <f>COUNTIFS(Sta!$B:$B,$A372,Sta!$E:$E,"&gt;0.5")/$C372</f>
        <v>#DIV/0!</v>
      </c>
      <c r="T372" s="11" t="e">
        <f>(COUNTIFS(Sta!$A:$A,$A372,Sta!$D:$D,"&gt;1.5")  + COUNTIFS(Sta!$B:$B,$A372,Sta!$E:$E,"&gt;1.5"))/$D372</f>
        <v>#DIV/0!</v>
      </c>
      <c r="U372" s="8" t="e">
        <f>COUNTIFS(Sta!$A:$A,$A372,Sta!$D:$D,"&gt;1.5")/$B372</f>
        <v>#DIV/0!</v>
      </c>
      <c r="V372" s="8" t="e">
        <f>COUNTIFS(Sta!$B:$B,$A372,Sta!$E:$E,"&gt;1.5")/$C372</f>
        <v>#DIV/0!</v>
      </c>
      <c r="W372" s="11" t="e">
        <f>(COUNTIFS(Sta!$A:$A,$A372,Sta!$E:E,"&gt;0.5") +COUNTIFS(Sta!$B:$B,$A372,Sta!$D:$D,"&gt;0.5"))/$D372</f>
        <v>#DIV/0!</v>
      </c>
      <c r="X372" s="8" t="e">
        <f>COUNTIFS(Sta!$A:$A,$A372,Sta!$E:$E,"&gt;0.5")/$B372</f>
        <v>#DIV/0!</v>
      </c>
      <c r="Y372" s="8" t="e">
        <f>COUNTIFS(Sta!$B:$B,$A372,Sta!$D:$D,"&gt;0.5")/$C372</f>
        <v>#DIV/0!</v>
      </c>
      <c r="Z372" s="11" t="e">
        <f>(COUNTIFS(Sta!$A:$A,$A372,Sta!$E:$E,"&gt;1.5")  + COUNTIFS(Sta!$B:$B,$A372,Sta!$D:$D,"&gt;1.5"))/$D372</f>
        <v>#DIV/0!</v>
      </c>
      <c r="AA372" s="8" t="e">
        <f>COUNTIFS(Sta!$A:$A,$A372,Sta!$E:$E,"&gt;1.5")/$B372</f>
        <v>#DIV/0!</v>
      </c>
      <c r="AB372" s="8" t="e">
        <f>COUNTIFS(Sta!$B:$B,$A372,Sta!$D:$D,"&gt;1.5")/$C372</f>
        <v>#DIV/0!</v>
      </c>
      <c r="AC372" s="11" t="e">
        <f>(COUNTIFS(Sta!$A:A,$A372,Sta!$G:$G,"y") + COUNTIFS(Sta!$B:B,$A372,Sta!$G:$G,"y"))/$D372</f>
        <v>#DIV/0!</v>
      </c>
      <c r="AD372" s="8" t="e">
        <f>COUNTIFS(Sta!$A:A,$A372,Sta!$G:$G,"y")/$B372</f>
        <v>#DIV/0!</v>
      </c>
      <c r="AE372" s="16" t="e">
        <f>COUNTIFS(Sta!$B:B,$A372,Sta!$G:$G,"y")/$C372</f>
        <v>#DIV/0!</v>
      </c>
    </row>
    <row r="373" spans="1:31" x14ac:dyDescent="0.3">
      <c r="A373" t="s">
        <v>248</v>
      </c>
      <c r="B373" s="9">
        <f>COUNTIF(Sta!A:A,A373)</f>
        <v>1</v>
      </c>
      <c r="C373" s="4">
        <f>COUNTIF(Sta!B:B,A373)</f>
        <v>1</v>
      </c>
      <c r="D373" s="4">
        <f t="shared" si="11"/>
        <v>2</v>
      </c>
      <c r="E373" s="11">
        <f>(COUNTIFS(Sta!$A:$A,$A373,Sta!$F:$F,"&gt;0.5") + COUNTIFS(Sta!$B:$B,$A373,Sta!$F:$F,"&gt;0.5"))/$D373</f>
        <v>1</v>
      </c>
      <c r="F373" s="8">
        <f>COUNTIFS(Sta!$A:$A,$A373,Sta!$F:$F,"&gt;0.5")/$B373</f>
        <v>1</v>
      </c>
      <c r="G373" s="8">
        <f>COUNTIFS(Sta!$B:$B,$A373,Sta!$F:$F,"&gt;0.5")/$C373</f>
        <v>1</v>
      </c>
      <c r="H373" s="11">
        <f>(COUNTIFS(Sta!$A:$A,$A373,Sta!$F:$F,"&gt;1.5") + COUNTIFS(Sta!$B:$B,$A373,Sta!$F:$F,"&gt;1.5"))/$D373</f>
        <v>0.5</v>
      </c>
      <c r="I373" s="8">
        <f>COUNTIFS(Sta!$A:$A,$A373,Sta!$F:$F,"&gt;1.5")/$B373</f>
        <v>1</v>
      </c>
      <c r="J373" s="8">
        <f>COUNTIFS(Sta!$B:$B,$A373,Sta!$F:$F,"&gt;1.5")/$C373</f>
        <v>0</v>
      </c>
      <c r="K373" s="11">
        <f>(COUNTIFS(Sta!$A:$A,$A373,Sta!$F:$F,"&gt;2.5") + COUNTIFS(Sta!$B:$B,$A373,Sta!$F:$F,"&gt;2.5"))/$D373</f>
        <v>0.5</v>
      </c>
      <c r="L373" s="8">
        <f>COUNTIFS(Sta!$A:$A,$A373,Sta!$F:$F,"&gt;2.5")/$B373</f>
        <v>1</v>
      </c>
      <c r="M373" s="8">
        <f>COUNTIFS(Sta!$B:$B,$A373,Sta!$F:$F,"&gt;2.5")/$C373</f>
        <v>0</v>
      </c>
      <c r="N373" s="11">
        <f>(COUNTIFS(Sta!$A:$A,$A373,Sta!$F:$F,"&gt;3.5") + COUNTIFS(Sta!$B:$B,$A373,Sta!$F:$F,"&gt;3.5"))/$D373</f>
        <v>0.5</v>
      </c>
      <c r="O373" s="8">
        <f>COUNTIFS(Sta!$A:$A,$A373,Sta!$F:$F,"&gt;3.5")/$B373</f>
        <v>1</v>
      </c>
      <c r="P373" s="8">
        <f>COUNTIFS(Sta!$B:$B,$A373,Sta!$F:$F,"&gt;3.5")/$C373</f>
        <v>0</v>
      </c>
      <c r="Q373" s="11">
        <f>(COUNTIFS(Sta!$A:$A,$A373,Sta!$D:$D,"&gt;0.5")  + COUNTIFS(Sta!$B:$B,$A373,Sta!$E:$E,"&gt;0.5"))/$D373</f>
        <v>0.5</v>
      </c>
      <c r="R373" s="8">
        <f>COUNTIFS(Sta!$A:$A,$A373,Sta!$D:$D,"&gt;0.5")/$B373</f>
        <v>0</v>
      </c>
      <c r="S373" s="8">
        <f>COUNTIFS(Sta!$B:$B,$A373,Sta!$E:$E,"&gt;0.5")/$C373</f>
        <v>1</v>
      </c>
      <c r="T373" s="11">
        <f>(COUNTIFS(Sta!$A:$A,$A373,Sta!$D:$D,"&gt;1.5")  + COUNTIFS(Sta!$B:$B,$A373,Sta!$E:$E,"&gt;1.5"))/$D373</f>
        <v>0</v>
      </c>
      <c r="U373" s="8">
        <f>COUNTIFS(Sta!$A:$A,$A373,Sta!$D:$D,"&gt;1.5")/$B373</f>
        <v>0</v>
      </c>
      <c r="V373" s="8">
        <f>COUNTIFS(Sta!$B:$B,$A373,Sta!$E:$E,"&gt;1.5")/$C373</f>
        <v>0</v>
      </c>
      <c r="W373" s="11">
        <f>(COUNTIFS(Sta!$A:$A,$A373,Sta!$E:E,"&gt;0.5") +COUNTIFS(Sta!$B:$B,$A373,Sta!$D:$D,"&gt;0.5"))/$D373</f>
        <v>0.5</v>
      </c>
      <c r="X373" s="8">
        <f>COUNTIFS(Sta!$A:$A,$A373,Sta!$E:$E,"&gt;0.5")/$B373</f>
        <v>1</v>
      </c>
      <c r="Y373" s="8">
        <f>COUNTIFS(Sta!$B:$B,$A373,Sta!$D:$D,"&gt;0.5")/$C373</f>
        <v>0</v>
      </c>
      <c r="Z373" s="11">
        <f>(COUNTIFS(Sta!$A:$A,$A373,Sta!$E:$E,"&gt;1.5")  + COUNTIFS(Sta!$B:$B,$A373,Sta!$D:$D,"&gt;1.5"))/$D373</f>
        <v>0.5</v>
      </c>
      <c r="AA373" s="8">
        <f>COUNTIFS(Sta!$A:$A,$A373,Sta!$E:$E,"&gt;1.5")/$B373</f>
        <v>1</v>
      </c>
      <c r="AB373" s="8">
        <f>COUNTIFS(Sta!$B:$B,$A373,Sta!$D:$D,"&gt;1.5")/$C373</f>
        <v>0</v>
      </c>
      <c r="AC373" s="11">
        <f>(COUNTIFS(Sta!$A:A,$A373,Sta!$G:$G,"y") + COUNTIFS(Sta!$B:B,$A373,Sta!$G:$G,"y"))/$D373</f>
        <v>0</v>
      </c>
      <c r="AD373" s="8">
        <f>COUNTIFS(Sta!$A:A,$A373,Sta!$G:$G,"y")/$B373</f>
        <v>0</v>
      </c>
      <c r="AE373" s="16">
        <f>COUNTIFS(Sta!$B:B,$A373,Sta!$G:$G,"y")/$C373</f>
        <v>0</v>
      </c>
    </row>
    <row r="374" spans="1:31" x14ac:dyDescent="0.3">
      <c r="A374" t="s">
        <v>520</v>
      </c>
      <c r="B374" s="9">
        <f>COUNTIF(Sta!A:A,A374)</f>
        <v>3</v>
      </c>
      <c r="C374" s="4">
        <f>COUNTIF(Sta!B:B,A374)</f>
        <v>2</v>
      </c>
      <c r="D374" s="4">
        <f t="shared" si="11"/>
        <v>5</v>
      </c>
      <c r="E374" s="11">
        <f>(COUNTIFS(Sta!$A:$A,$A374,Sta!$F:$F,"&gt;0.5") + COUNTIFS(Sta!$B:$B,$A374,Sta!$F:$F,"&gt;0.5"))/$D374</f>
        <v>1</v>
      </c>
      <c r="F374" s="8">
        <f>COUNTIFS(Sta!$A:$A,$A374,Sta!$F:$F,"&gt;0.5")/$B374</f>
        <v>1</v>
      </c>
      <c r="G374" s="8">
        <f>COUNTIFS(Sta!$B:$B,$A374,Sta!$F:$F,"&gt;0.5")/$C374</f>
        <v>1</v>
      </c>
      <c r="H374" s="11">
        <f>(COUNTIFS(Sta!$A:$A,$A374,Sta!$F:$F,"&gt;1.5") + COUNTIFS(Sta!$B:$B,$A374,Sta!$F:$F,"&gt;1.5"))/$D374</f>
        <v>0.6</v>
      </c>
      <c r="I374" s="8">
        <f>COUNTIFS(Sta!$A:$A,$A374,Sta!$F:$F,"&gt;1.5")/$B374</f>
        <v>0.66666666666666663</v>
      </c>
      <c r="J374" s="8">
        <f>COUNTIFS(Sta!$B:$B,$A374,Sta!$F:$F,"&gt;1.5")/$C374</f>
        <v>0.5</v>
      </c>
      <c r="K374" s="11">
        <f>(COUNTIFS(Sta!$A:$A,$A374,Sta!$F:$F,"&gt;2.5") + COUNTIFS(Sta!$B:$B,$A374,Sta!$F:$F,"&gt;2.5"))/$D374</f>
        <v>0.6</v>
      </c>
      <c r="L374" s="8">
        <f>COUNTIFS(Sta!$A:$A,$A374,Sta!$F:$F,"&gt;2.5")/$B374</f>
        <v>0.66666666666666663</v>
      </c>
      <c r="M374" s="8">
        <f>COUNTIFS(Sta!$B:$B,$A374,Sta!$F:$F,"&gt;2.5")/$C374</f>
        <v>0.5</v>
      </c>
      <c r="N374" s="11">
        <f>(COUNTIFS(Sta!$A:$A,$A374,Sta!$F:$F,"&gt;3.5") + COUNTIFS(Sta!$B:$B,$A374,Sta!$F:$F,"&gt;3.5"))/$D374</f>
        <v>0.6</v>
      </c>
      <c r="O374" s="8">
        <f>COUNTIFS(Sta!$A:$A,$A374,Sta!$F:$F,"&gt;3.5")/$B374</f>
        <v>0.66666666666666663</v>
      </c>
      <c r="P374" s="8">
        <f>COUNTIFS(Sta!$B:$B,$A374,Sta!$F:$F,"&gt;3.5")/$C374</f>
        <v>0.5</v>
      </c>
      <c r="Q374" s="11">
        <f>(COUNTIFS(Sta!$A:$A,$A374,Sta!$D:$D,"&gt;0.5")  + COUNTIFS(Sta!$B:$B,$A374,Sta!$E:$E,"&gt;0.5"))/$D374</f>
        <v>1</v>
      </c>
      <c r="R374" s="8">
        <f>COUNTIFS(Sta!$A:$A,$A374,Sta!$D:$D,"&gt;0.5")/$B374</f>
        <v>1</v>
      </c>
      <c r="S374" s="8">
        <f>COUNTIFS(Sta!$B:$B,$A374,Sta!$E:$E,"&gt;0.5")/$C374</f>
        <v>1</v>
      </c>
      <c r="T374" s="11">
        <f>(COUNTIFS(Sta!$A:$A,$A374,Sta!$D:$D,"&gt;1.5")  + COUNTIFS(Sta!$B:$B,$A374,Sta!$E:$E,"&gt;1.5"))/$D374</f>
        <v>0.6</v>
      </c>
      <c r="U374" s="8">
        <f>COUNTIFS(Sta!$A:$A,$A374,Sta!$D:$D,"&gt;1.5")/$B374</f>
        <v>0.66666666666666663</v>
      </c>
      <c r="V374" s="8">
        <f>COUNTIFS(Sta!$B:$B,$A374,Sta!$E:$E,"&gt;1.5")/$C374</f>
        <v>0.5</v>
      </c>
      <c r="W374" s="11">
        <f>(COUNTIFS(Sta!$A:$A,$A374,Sta!$E:E,"&gt;0.5") +COUNTIFS(Sta!$B:$B,$A374,Sta!$D:$D,"&gt;0.5"))/$D374</f>
        <v>0.6</v>
      </c>
      <c r="X374" s="8">
        <f>COUNTIFS(Sta!$A:$A,$A374,Sta!$E:$E,"&gt;0.5")/$B374</f>
        <v>0.66666666666666663</v>
      </c>
      <c r="Y374" s="8">
        <f>COUNTIFS(Sta!$B:$B,$A374,Sta!$D:$D,"&gt;0.5")/$C374</f>
        <v>0.5</v>
      </c>
      <c r="Z374" s="11">
        <f>(COUNTIFS(Sta!$A:$A,$A374,Sta!$E:$E,"&gt;1.5")  + COUNTIFS(Sta!$B:$B,$A374,Sta!$D:$D,"&gt;1.5"))/$D374</f>
        <v>0.4</v>
      </c>
      <c r="AA374" s="8">
        <f>COUNTIFS(Sta!$A:$A,$A374,Sta!$E:$E,"&gt;1.5")/$B374</f>
        <v>0.33333333333333331</v>
      </c>
      <c r="AB374" s="8">
        <f>COUNTIFS(Sta!$B:$B,$A374,Sta!$D:$D,"&gt;1.5")/$C374</f>
        <v>0.5</v>
      </c>
      <c r="AC374" s="11">
        <f>(COUNTIFS(Sta!$A:A,$A374,Sta!$G:$G,"y") + COUNTIFS(Sta!$B:B,$A374,Sta!$G:$G,"y"))/$D374</f>
        <v>0.6</v>
      </c>
      <c r="AD374" s="8">
        <f>COUNTIFS(Sta!$A:A,$A374,Sta!$G:$G,"y")/$B374</f>
        <v>0.66666666666666663</v>
      </c>
      <c r="AE374" s="16">
        <f>COUNTIFS(Sta!$B:B,$A374,Sta!$G:$G,"y")/$C374</f>
        <v>0.5</v>
      </c>
    </row>
    <row r="375" spans="1:31" x14ac:dyDescent="0.3">
      <c r="A375" t="s">
        <v>528</v>
      </c>
      <c r="B375" s="9">
        <f>COUNTIF(Sta!A:A,A375)</f>
        <v>9</v>
      </c>
      <c r="C375" s="4">
        <f>COUNTIF(Sta!B:B,A375)</f>
        <v>7</v>
      </c>
      <c r="D375" s="4">
        <f t="shared" si="11"/>
        <v>16</v>
      </c>
      <c r="E375" s="11">
        <f>(COUNTIFS(Sta!$A:$A,$A375,Sta!$F:$F,"&gt;0.5") + COUNTIFS(Sta!$B:$B,$A375,Sta!$F:$F,"&gt;0.5"))/$D375</f>
        <v>1</v>
      </c>
      <c r="F375" s="8">
        <f>COUNTIFS(Sta!$A:$A,$A375,Sta!$F:$F,"&gt;0.5")/$B375</f>
        <v>1</v>
      </c>
      <c r="G375" s="8">
        <f>COUNTIFS(Sta!$B:$B,$A375,Sta!$F:$F,"&gt;0.5")/$C375</f>
        <v>1</v>
      </c>
      <c r="H375" s="11">
        <f>(COUNTIFS(Sta!$A:$A,$A375,Sta!$F:$F,"&gt;1.5") + COUNTIFS(Sta!$B:$B,$A375,Sta!$F:$F,"&gt;1.5"))/$D375</f>
        <v>0.8125</v>
      </c>
      <c r="I375" s="8">
        <f>COUNTIFS(Sta!$A:$A,$A375,Sta!$F:$F,"&gt;1.5")/$B375</f>
        <v>0.77777777777777779</v>
      </c>
      <c r="J375" s="8">
        <f>COUNTIFS(Sta!$B:$B,$A375,Sta!$F:$F,"&gt;1.5")/$C375</f>
        <v>0.8571428571428571</v>
      </c>
      <c r="K375" s="11">
        <f>(COUNTIFS(Sta!$A:$A,$A375,Sta!$F:$F,"&gt;2.5") + COUNTIFS(Sta!$B:$B,$A375,Sta!$F:$F,"&gt;2.5"))/$D375</f>
        <v>0.5625</v>
      </c>
      <c r="L375" s="8">
        <f>COUNTIFS(Sta!$A:$A,$A375,Sta!$F:$F,"&gt;2.5")/$B375</f>
        <v>0.66666666666666663</v>
      </c>
      <c r="M375" s="8">
        <f>COUNTIFS(Sta!$B:$B,$A375,Sta!$F:$F,"&gt;2.5")/$C375</f>
        <v>0.42857142857142855</v>
      </c>
      <c r="N375" s="11">
        <f>(COUNTIFS(Sta!$A:$A,$A375,Sta!$F:$F,"&gt;3.5") + COUNTIFS(Sta!$B:$B,$A375,Sta!$F:$F,"&gt;3.5"))/$D375</f>
        <v>0.1875</v>
      </c>
      <c r="O375" s="8">
        <f>COUNTIFS(Sta!$A:$A,$A375,Sta!$F:$F,"&gt;3.5")/$B375</f>
        <v>0.33333333333333331</v>
      </c>
      <c r="P375" s="8">
        <f>COUNTIFS(Sta!$B:$B,$A375,Sta!$F:$F,"&gt;3.5")/$C375</f>
        <v>0</v>
      </c>
      <c r="Q375" s="11">
        <f>(COUNTIFS(Sta!$A:$A,$A375,Sta!$D:$D,"&gt;0.5")  + COUNTIFS(Sta!$B:$B,$A375,Sta!$E:$E,"&gt;0.5"))/$D375</f>
        <v>0.75</v>
      </c>
      <c r="R375" s="8">
        <f>COUNTIFS(Sta!$A:$A,$A375,Sta!$D:$D,"&gt;0.5")/$B375</f>
        <v>1</v>
      </c>
      <c r="S375" s="8">
        <f>COUNTIFS(Sta!$B:$B,$A375,Sta!$E:$E,"&gt;0.5")/$C375</f>
        <v>0.42857142857142855</v>
      </c>
      <c r="T375" s="11">
        <f>(COUNTIFS(Sta!$A:$A,$A375,Sta!$D:$D,"&gt;1.5")  + COUNTIFS(Sta!$B:$B,$A375,Sta!$E:$E,"&gt;1.5"))/$D375</f>
        <v>0.5625</v>
      </c>
      <c r="U375" s="8">
        <f>COUNTIFS(Sta!$A:$A,$A375,Sta!$D:$D,"&gt;1.5")/$B375</f>
        <v>0.77777777777777779</v>
      </c>
      <c r="V375" s="8">
        <f>COUNTIFS(Sta!$B:$B,$A375,Sta!$E:$E,"&gt;1.5")/$C375</f>
        <v>0.2857142857142857</v>
      </c>
      <c r="W375" s="11">
        <f>(COUNTIFS(Sta!$A:$A,$A375,Sta!$E:E,"&gt;0.5") +COUNTIFS(Sta!$B:$B,$A375,Sta!$D:$D,"&gt;0.5"))/$D375</f>
        <v>0.75</v>
      </c>
      <c r="X375" s="8">
        <f>COUNTIFS(Sta!$A:$A,$A375,Sta!$E:$E,"&gt;0.5")/$B375</f>
        <v>0.66666666666666663</v>
      </c>
      <c r="Y375" s="8">
        <f>COUNTIFS(Sta!$B:$B,$A375,Sta!$D:$D,"&gt;0.5")/$C375</f>
        <v>0.8571428571428571</v>
      </c>
      <c r="Z375" s="11">
        <f>(COUNTIFS(Sta!$A:$A,$A375,Sta!$E:$E,"&gt;1.5")  + COUNTIFS(Sta!$B:$B,$A375,Sta!$D:$D,"&gt;1.5"))/$D375</f>
        <v>0.3125</v>
      </c>
      <c r="AA375" s="8">
        <f>COUNTIFS(Sta!$A:$A,$A375,Sta!$E:$E,"&gt;1.5")/$B375</f>
        <v>0.22222222222222221</v>
      </c>
      <c r="AB375" s="8">
        <f>COUNTIFS(Sta!$B:$B,$A375,Sta!$D:$D,"&gt;1.5")/$C375</f>
        <v>0.42857142857142855</v>
      </c>
      <c r="AC375" s="11">
        <f>(COUNTIFS(Sta!$A:A,$A375,Sta!$G:$G,"y") + COUNTIFS(Sta!$B:B,$A375,Sta!$G:$G,"y"))/$D375</f>
        <v>0.5</v>
      </c>
      <c r="AD375" s="8">
        <f>COUNTIFS(Sta!$A:A,$A375,Sta!$G:$G,"y")/$B375</f>
        <v>0.66666666666666663</v>
      </c>
      <c r="AE375" s="16">
        <f>COUNTIFS(Sta!$B:B,$A375,Sta!$G:$G,"y")/$C375</f>
        <v>0.2857142857142857</v>
      </c>
    </row>
    <row r="376" spans="1:31" x14ac:dyDescent="0.3">
      <c r="A376" t="s">
        <v>461</v>
      </c>
      <c r="B376" s="9">
        <f>COUNTIF(Sta!A:A,A376)</f>
        <v>11</v>
      </c>
      <c r="C376" s="4">
        <f>COUNTIF(Sta!B:B,A376)</f>
        <v>11</v>
      </c>
      <c r="D376" s="4">
        <f t="shared" si="11"/>
        <v>22</v>
      </c>
      <c r="E376" s="11">
        <f>(COUNTIFS(Sta!$A:$A,$A376,Sta!$F:$F,"&gt;0.5") + COUNTIFS(Sta!$B:$B,$A376,Sta!$F:$F,"&gt;0.5"))/$D376</f>
        <v>0.95454545454545459</v>
      </c>
      <c r="F376" s="8">
        <f>COUNTIFS(Sta!$A:$A,$A376,Sta!$F:$F,"&gt;0.5")/$B376</f>
        <v>1</v>
      </c>
      <c r="G376" s="8">
        <f>COUNTIFS(Sta!$B:$B,$A376,Sta!$F:$F,"&gt;0.5")/$C376</f>
        <v>0.90909090909090906</v>
      </c>
      <c r="H376" s="11">
        <f>(COUNTIFS(Sta!$A:$A,$A376,Sta!$F:$F,"&gt;1.5") + COUNTIFS(Sta!$B:$B,$A376,Sta!$F:$F,"&gt;1.5"))/$D376</f>
        <v>0.72727272727272729</v>
      </c>
      <c r="I376" s="8">
        <f>COUNTIFS(Sta!$A:$A,$A376,Sta!$F:$F,"&gt;1.5")/$B376</f>
        <v>0.72727272727272729</v>
      </c>
      <c r="J376" s="8">
        <f>COUNTIFS(Sta!$B:$B,$A376,Sta!$F:$F,"&gt;1.5")/$C376</f>
        <v>0.72727272727272729</v>
      </c>
      <c r="K376" s="11">
        <f>(COUNTIFS(Sta!$A:$A,$A376,Sta!$F:$F,"&gt;2.5") + COUNTIFS(Sta!$B:$B,$A376,Sta!$F:$F,"&gt;2.5"))/$D376</f>
        <v>0.36363636363636365</v>
      </c>
      <c r="L376" s="8">
        <f>COUNTIFS(Sta!$A:$A,$A376,Sta!$F:$F,"&gt;2.5")/$B376</f>
        <v>9.0909090909090912E-2</v>
      </c>
      <c r="M376" s="8">
        <f>COUNTIFS(Sta!$B:$B,$A376,Sta!$F:$F,"&gt;2.5")/$C376</f>
        <v>0.63636363636363635</v>
      </c>
      <c r="N376" s="11">
        <f>(COUNTIFS(Sta!$A:$A,$A376,Sta!$F:$F,"&gt;3.5") + COUNTIFS(Sta!$B:$B,$A376,Sta!$F:$F,"&gt;3.5"))/$D376</f>
        <v>0.18181818181818182</v>
      </c>
      <c r="O376" s="8">
        <f>COUNTIFS(Sta!$A:$A,$A376,Sta!$F:$F,"&gt;3.5")/$B376</f>
        <v>0</v>
      </c>
      <c r="P376" s="8">
        <f>COUNTIFS(Sta!$B:$B,$A376,Sta!$F:$F,"&gt;3.5")/$C376</f>
        <v>0.36363636363636365</v>
      </c>
      <c r="Q376" s="11">
        <f>(COUNTIFS(Sta!$A:$A,$A376,Sta!$D:$D,"&gt;0.5")  + COUNTIFS(Sta!$B:$B,$A376,Sta!$E:$E,"&gt;0.5"))/$D376</f>
        <v>0.77272727272727271</v>
      </c>
      <c r="R376" s="8">
        <f>COUNTIFS(Sta!$A:$A,$A376,Sta!$D:$D,"&gt;0.5")/$B376</f>
        <v>0.72727272727272729</v>
      </c>
      <c r="S376" s="8">
        <f>COUNTIFS(Sta!$B:$B,$A376,Sta!$E:$E,"&gt;0.5")/$C376</f>
        <v>0.81818181818181823</v>
      </c>
      <c r="T376" s="11">
        <f>(COUNTIFS(Sta!$A:$A,$A376,Sta!$D:$D,"&gt;1.5")  + COUNTIFS(Sta!$B:$B,$A376,Sta!$E:$E,"&gt;1.5"))/$D376</f>
        <v>0.45454545454545453</v>
      </c>
      <c r="U376" s="8">
        <f>COUNTIFS(Sta!$A:$A,$A376,Sta!$D:$D,"&gt;1.5")/$B376</f>
        <v>0.45454545454545453</v>
      </c>
      <c r="V376" s="8">
        <f>COUNTIFS(Sta!$B:$B,$A376,Sta!$E:$E,"&gt;1.5")/$C376</f>
        <v>0.45454545454545453</v>
      </c>
      <c r="W376" s="11">
        <f>(COUNTIFS(Sta!$A:$A,$A376,Sta!$E:E,"&gt;0.5") +COUNTIFS(Sta!$B:$B,$A376,Sta!$D:$D,"&gt;0.5"))/$D376</f>
        <v>0.72727272727272729</v>
      </c>
      <c r="X376" s="8">
        <f>COUNTIFS(Sta!$A:$A,$A376,Sta!$E:$E,"&gt;0.5")/$B376</f>
        <v>0.63636363636363635</v>
      </c>
      <c r="Y376" s="8">
        <f>COUNTIFS(Sta!$B:$B,$A376,Sta!$D:$D,"&gt;0.5")/$C376</f>
        <v>0.81818181818181823</v>
      </c>
      <c r="Z376" s="11">
        <f>(COUNTIFS(Sta!$A:$A,$A376,Sta!$E:$E,"&gt;1.5")  + COUNTIFS(Sta!$B:$B,$A376,Sta!$D:$D,"&gt;1.5"))/$D376</f>
        <v>0.18181818181818182</v>
      </c>
      <c r="AA376" s="8">
        <f>COUNTIFS(Sta!$A:$A,$A376,Sta!$E:$E,"&gt;1.5")/$B376</f>
        <v>0</v>
      </c>
      <c r="AB376" s="8">
        <f>COUNTIFS(Sta!$B:$B,$A376,Sta!$D:$D,"&gt;1.5")/$C376</f>
        <v>0.36363636363636365</v>
      </c>
      <c r="AC376" s="11">
        <f>(COUNTIFS(Sta!$A:A,$A376,Sta!$G:$G,"y") + COUNTIFS(Sta!$B:B,$A376,Sta!$G:$G,"y"))/$D376</f>
        <v>0.54545454545454541</v>
      </c>
      <c r="AD376" s="8">
        <f>COUNTIFS(Sta!$A:A,$A376,Sta!$G:$G,"y")/$B376</f>
        <v>0.36363636363636365</v>
      </c>
      <c r="AE376" s="16">
        <f>COUNTIFS(Sta!$B:B,$A376,Sta!$G:$G,"y")/$C376</f>
        <v>0.72727272727272729</v>
      </c>
    </row>
    <row r="377" spans="1:31" x14ac:dyDescent="0.3">
      <c r="A377" t="s">
        <v>228</v>
      </c>
      <c r="B377" s="9">
        <f>COUNTIF(Sta!A:A,A377)</f>
        <v>1</v>
      </c>
      <c r="C377" s="4">
        <f>COUNTIF(Sta!B:B,A377)</f>
        <v>1</v>
      </c>
      <c r="D377" s="4">
        <f t="shared" si="11"/>
        <v>2</v>
      </c>
      <c r="E377" s="11">
        <f>(COUNTIFS(Sta!$A:$A,$A377,Sta!$F:$F,"&gt;0.5") + COUNTIFS(Sta!$B:$B,$A377,Sta!$F:$F,"&gt;0.5"))/$D377</f>
        <v>1</v>
      </c>
      <c r="F377" s="8">
        <f>COUNTIFS(Sta!$A:$A,$A377,Sta!$F:$F,"&gt;0.5")/$B377</f>
        <v>1</v>
      </c>
      <c r="G377" s="8">
        <f>COUNTIFS(Sta!$B:$B,$A377,Sta!$F:$F,"&gt;0.5")/$C377</f>
        <v>1</v>
      </c>
      <c r="H377" s="11">
        <f>(COUNTIFS(Sta!$A:$A,$A377,Sta!$F:$F,"&gt;1.5") + COUNTIFS(Sta!$B:$B,$A377,Sta!$F:$F,"&gt;1.5"))/$D377</f>
        <v>0.5</v>
      </c>
      <c r="I377" s="8">
        <f>COUNTIFS(Sta!$A:$A,$A377,Sta!$F:$F,"&gt;1.5")/$B377</f>
        <v>1</v>
      </c>
      <c r="J377" s="8">
        <f>COUNTIFS(Sta!$B:$B,$A377,Sta!$F:$F,"&gt;1.5")/$C377</f>
        <v>0</v>
      </c>
      <c r="K377" s="11">
        <f>(COUNTIFS(Sta!$A:$A,$A377,Sta!$F:$F,"&gt;2.5") + COUNTIFS(Sta!$B:$B,$A377,Sta!$F:$F,"&gt;2.5"))/$D377</f>
        <v>0.5</v>
      </c>
      <c r="L377" s="8">
        <f>COUNTIFS(Sta!$A:$A,$A377,Sta!$F:$F,"&gt;2.5")/$B377</f>
        <v>1</v>
      </c>
      <c r="M377" s="8">
        <f>COUNTIFS(Sta!$B:$B,$A377,Sta!$F:$F,"&gt;2.5")/$C377</f>
        <v>0</v>
      </c>
      <c r="N377" s="11">
        <f>(COUNTIFS(Sta!$A:$A,$A377,Sta!$F:$F,"&gt;3.5") + COUNTIFS(Sta!$B:$B,$A377,Sta!$F:$F,"&gt;3.5"))/$D377</f>
        <v>0</v>
      </c>
      <c r="O377" s="8">
        <f>COUNTIFS(Sta!$A:$A,$A377,Sta!$F:$F,"&gt;3.5")/$B377</f>
        <v>0</v>
      </c>
      <c r="P377" s="8">
        <f>COUNTIFS(Sta!$B:$B,$A377,Sta!$F:$F,"&gt;3.5")/$C377</f>
        <v>0</v>
      </c>
      <c r="Q377" s="11">
        <f>(COUNTIFS(Sta!$A:$A,$A377,Sta!$D:$D,"&gt;0.5")  + COUNTIFS(Sta!$B:$B,$A377,Sta!$E:$E,"&gt;0.5"))/$D377</f>
        <v>0.5</v>
      </c>
      <c r="R377" s="8">
        <f>COUNTIFS(Sta!$A:$A,$A377,Sta!$D:$D,"&gt;0.5")/$B377</f>
        <v>1</v>
      </c>
      <c r="S377" s="8">
        <f>COUNTIFS(Sta!$B:$B,$A377,Sta!$E:$E,"&gt;0.5")/$C377</f>
        <v>0</v>
      </c>
      <c r="T377" s="11">
        <f>(COUNTIFS(Sta!$A:$A,$A377,Sta!$D:$D,"&gt;1.5")  + COUNTIFS(Sta!$B:$B,$A377,Sta!$E:$E,"&gt;1.5"))/$D377</f>
        <v>0</v>
      </c>
      <c r="U377" s="8">
        <f>COUNTIFS(Sta!$A:$A,$A377,Sta!$D:$D,"&gt;1.5")/$B377</f>
        <v>0</v>
      </c>
      <c r="V377" s="8">
        <f>COUNTIFS(Sta!$B:$B,$A377,Sta!$E:$E,"&gt;1.5")/$C377</f>
        <v>0</v>
      </c>
      <c r="W377" s="11">
        <f>(COUNTIFS(Sta!$A:$A,$A377,Sta!$E:E,"&gt;0.5") +COUNTIFS(Sta!$B:$B,$A377,Sta!$D:$D,"&gt;0.5"))/$D377</f>
        <v>1</v>
      </c>
      <c r="X377" s="8">
        <f>COUNTIFS(Sta!$A:$A,$A377,Sta!$E:$E,"&gt;0.5")/$B377</f>
        <v>1</v>
      </c>
      <c r="Y377" s="8">
        <f>COUNTIFS(Sta!$B:$B,$A377,Sta!$D:$D,"&gt;0.5")/$C377</f>
        <v>1</v>
      </c>
      <c r="Z377" s="11">
        <f>(COUNTIFS(Sta!$A:$A,$A377,Sta!$E:$E,"&gt;1.5")  + COUNTIFS(Sta!$B:$B,$A377,Sta!$D:$D,"&gt;1.5"))/$D377</f>
        <v>0.5</v>
      </c>
      <c r="AA377" s="8">
        <f>COUNTIFS(Sta!$A:$A,$A377,Sta!$E:$E,"&gt;1.5")/$B377</f>
        <v>1</v>
      </c>
      <c r="AB377" s="8">
        <f>COUNTIFS(Sta!$B:$B,$A377,Sta!$D:$D,"&gt;1.5")/$C377</f>
        <v>0</v>
      </c>
      <c r="AC377" s="11">
        <f>(COUNTIFS(Sta!$A:A,$A377,Sta!$G:$G,"y") + COUNTIFS(Sta!$B:B,$A377,Sta!$G:$G,"y"))/$D377</f>
        <v>0.5</v>
      </c>
      <c r="AD377" s="8">
        <f>COUNTIFS(Sta!$A:A,$A377,Sta!$G:$G,"y")/$B377</f>
        <v>1</v>
      </c>
      <c r="AE377" s="16">
        <f>COUNTIFS(Sta!$B:B,$A377,Sta!$G:$G,"y")/$C377</f>
        <v>0</v>
      </c>
    </row>
    <row r="378" spans="1:31" x14ac:dyDescent="0.3">
      <c r="A378" t="s">
        <v>287</v>
      </c>
      <c r="B378" s="9">
        <f>COUNTIF(Sta!A:A,A378)</f>
        <v>0</v>
      </c>
      <c r="C378" s="4">
        <f>COUNTIF(Sta!B:B,A378)</f>
        <v>1</v>
      </c>
      <c r="D378" s="4">
        <f t="shared" si="11"/>
        <v>1</v>
      </c>
      <c r="E378" s="11">
        <f>(COUNTIFS(Sta!$A:$A,$A378,Sta!$F:$F,"&gt;0.5") + COUNTIFS(Sta!$B:$B,$A378,Sta!$F:$F,"&gt;0.5"))/$D378</f>
        <v>1</v>
      </c>
      <c r="F378" s="8" t="e">
        <f>COUNTIFS(Sta!$A:$A,$A378,Sta!$F:$F,"&gt;0.5")/$B378</f>
        <v>#DIV/0!</v>
      </c>
      <c r="G378" s="8">
        <f>COUNTIFS(Sta!$B:$B,$A378,Sta!$F:$F,"&gt;0.5")/$C378</f>
        <v>1</v>
      </c>
      <c r="H378" s="11">
        <f>(COUNTIFS(Sta!$A:$A,$A378,Sta!$F:$F,"&gt;1.5") + COUNTIFS(Sta!$B:$B,$A378,Sta!$F:$F,"&gt;1.5"))/$D378</f>
        <v>1</v>
      </c>
      <c r="I378" s="8" t="e">
        <f>COUNTIFS(Sta!$A:$A,$A378,Sta!$F:$F,"&gt;1.5")/$B378</f>
        <v>#DIV/0!</v>
      </c>
      <c r="J378" s="8">
        <f>COUNTIFS(Sta!$B:$B,$A378,Sta!$F:$F,"&gt;1.5")/$C378</f>
        <v>1</v>
      </c>
      <c r="K378" s="11">
        <f>(COUNTIFS(Sta!$A:$A,$A378,Sta!$F:$F,"&gt;2.5") + COUNTIFS(Sta!$B:$B,$A378,Sta!$F:$F,"&gt;2.5"))/$D378</f>
        <v>1</v>
      </c>
      <c r="L378" s="8" t="e">
        <f>COUNTIFS(Sta!$A:$A,$A378,Sta!$F:$F,"&gt;2.5")/$B378</f>
        <v>#DIV/0!</v>
      </c>
      <c r="M378" s="8">
        <f>COUNTIFS(Sta!$B:$B,$A378,Sta!$F:$F,"&gt;2.5")/$C378</f>
        <v>1</v>
      </c>
      <c r="N378" s="11">
        <f>(COUNTIFS(Sta!$A:$A,$A378,Sta!$F:$F,"&gt;3.5") + COUNTIFS(Sta!$B:$B,$A378,Sta!$F:$F,"&gt;3.5"))/$D378</f>
        <v>0</v>
      </c>
      <c r="O378" s="8" t="e">
        <f>COUNTIFS(Sta!$A:$A,$A378,Sta!$F:$F,"&gt;3.5")/$B378</f>
        <v>#DIV/0!</v>
      </c>
      <c r="P378" s="8">
        <f>COUNTIFS(Sta!$B:$B,$A378,Sta!$F:$F,"&gt;3.5")/$C378</f>
        <v>0</v>
      </c>
      <c r="Q378" s="11">
        <f>(COUNTIFS(Sta!$A:$A,$A378,Sta!$D:$D,"&gt;0.5")  + COUNTIFS(Sta!$B:$B,$A378,Sta!$E:$E,"&gt;0.5"))/$D378</f>
        <v>1</v>
      </c>
      <c r="R378" s="8" t="e">
        <f>COUNTIFS(Sta!$A:$A,$A378,Sta!$D:$D,"&gt;0.5")/$B378</f>
        <v>#DIV/0!</v>
      </c>
      <c r="S378" s="8">
        <f>COUNTIFS(Sta!$B:$B,$A378,Sta!$E:$E,"&gt;0.5")/$C378</f>
        <v>1</v>
      </c>
      <c r="T378" s="11">
        <f>(COUNTIFS(Sta!$A:$A,$A378,Sta!$D:$D,"&gt;1.5")  + COUNTIFS(Sta!$B:$B,$A378,Sta!$E:$E,"&gt;1.5"))/$D378</f>
        <v>1</v>
      </c>
      <c r="U378" s="8" t="e">
        <f>COUNTIFS(Sta!$A:$A,$A378,Sta!$D:$D,"&gt;1.5")/$B378</f>
        <v>#DIV/0!</v>
      </c>
      <c r="V378" s="8">
        <f>COUNTIFS(Sta!$B:$B,$A378,Sta!$E:$E,"&gt;1.5")/$C378</f>
        <v>1</v>
      </c>
      <c r="W378" s="11">
        <f>(COUNTIFS(Sta!$A:$A,$A378,Sta!$E:E,"&gt;0.5") +COUNTIFS(Sta!$B:$B,$A378,Sta!$D:$D,"&gt;0.5"))/$D378</f>
        <v>0</v>
      </c>
      <c r="X378" s="8" t="e">
        <f>COUNTIFS(Sta!$A:$A,$A378,Sta!$E:$E,"&gt;0.5")/$B378</f>
        <v>#DIV/0!</v>
      </c>
      <c r="Y378" s="8">
        <f>COUNTIFS(Sta!$B:$B,$A378,Sta!$D:$D,"&gt;0.5")/$C378</f>
        <v>0</v>
      </c>
      <c r="Z378" s="11">
        <f>(COUNTIFS(Sta!$A:$A,$A378,Sta!$E:$E,"&gt;1.5")  + COUNTIFS(Sta!$B:$B,$A378,Sta!$D:$D,"&gt;1.5"))/$D378</f>
        <v>0</v>
      </c>
      <c r="AA378" s="8" t="e">
        <f>COUNTIFS(Sta!$A:$A,$A378,Sta!$E:$E,"&gt;1.5")/$B378</f>
        <v>#DIV/0!</v>
      </c>
      <c r="AB378" s="8">
        <f>COUNTIFS(Sta!$B:$B,$A378,Sta!$D:$D,"&gt;1.5")/$C378</f>
        <v>0</v>
      </c>
      <c r="AC378" s="11">
        <f>(COUNTIFS(Sta!$A:A,$A378,Sta!$G:$G,"y") + COUNTIFS(Sta!$B:B,$A378,Sta!$G:$G,"y"))/$D378</f>
        <v>0</v>
      </c>
      <c r="AD378" s="8" t="e">
        <f>COUNTIFS(Sta!$A:A,$A378,Sta!$G:$G,"y")/$B378</f>
        <v>#DIV/0!</v>
      </c>
      <c r="AE378" s="16">
        <f>COUNTIFS(Sta!$B:B,$A378,Sta!$G:$G,"y")/$C378</f>
        <v>0</v>
      </c>
    </row>
    <row r="379" spans="1:31" x14ac:dyDescent="0.3">
      <c r="A379" t="s">
        <v>316</v>
      </c>
      <c r="B379" s="9">
        <f>COUNTIF(Sta!A:A,A379)</f>
        <v>1</v>
      </c>
      <c r="C379" s="4">
        <f>COUNTIF(Sta!B:B,A379)</f>
        <v>0</v>
      </c>
      <c r="D379" s="4">
        <f t="shared" si="11"/>
        <v>1</v>
      </c>
      <c r="E379" s="11">
        <f>(COUNTIFS(Sta!$A:$A,$A379,Sta!$F:$F,"&gt;0.5") + COUNTIFS(Sta!$B:$B,$A379,Sta!$F:$F,"&gt;0.5"))/$D379</f>
        <v>1</v>
      </c>
      <c r="F379" s="8">
        <f>COUNTIFS(Sta!$A:$A,$A379,Sta!$F:$F,"&gt;0.5")/$B379</f>
        <v>1</v>
      </c>
      <c r="G379" s="8" t="e">
        <f>COUNTIFS(Sta!$B:$B,$A379,Sta!$F:$F,"&gt;0.5")/$C379</f>
        <v>#DIV/0!</v>
      </c>
      <c r="H379" s="11">
        <f>(COUNTIFS(Sta!$A:$A,$A379,Sta!$F:$F,"&gt;1.5") + COUNTIFS(Sta!$B:$B,$A379,Sta!$F:$F,"&gt;1.5"))/$D379</f>
        <v>1</v>
      </c>
      <c r="I379" s="8">
        <f>COUNTIFS(Sta!$A:$A,$A379,Sta!$F:$F,"&gt;1.5")/$B379</f>
        <v>1</v>
      </c>
      <c r="J379" s="8" t="e">
        <f>COUNTIFS(Sta!$B:$B,$A379,Sta!$F:$F,"&gt;1.5")/$C379</f>
        <v>#DIV/0!</v>
      </c>
      <c r="K379" s="11">
        <f>(COUNTIFS(Sta!$A:$A,$A379,Sta!$F:$F,"&gt;2.5") + COUNTIFS(Sta!$B:$B,$A379,Sta!$F:$F,"&gt;2.5"))/$D379</f>
        <v>0</v>
      </c>
      <c r="L379" s="8">
        <f>COUNTIFS(Sta!$A:$A,$A379,Sta!$F:$F,"&gt;2.5")/$B379</f>
        <v>0</v>
      </c>
      <c r="M379" s="8" t="e">
        <f>COUNTIFS(Sta!$B:$B,$A379,Sta!$F:$F,"&gt;2.5")/$C379</f>
        <v>#DIV/0!</v>
      </c>
      <c r="N379" s="11">
        <f>(COUNTIFS(Sta!$A:$A,$A379,Sta!$F:$F,"&gt;3.5") + COUNTIFS(Sta!$B:$B,$A379,Sta!$F:$F,"&gt;3.5"))/$D379</f>
        <v>0</v>
      </c>
      <c r="O379" s="8">
        <f>COUNTIFS(Sta!$A:$A,$A379,Sta!$F:$F,"&gt;3.5")/$B379</f>
        <v>0</v>
      </c>
      <c r="P379" s="8" t="e">
        <f>COUNTIFS(Sta!$B:$B,$A379,Sta!$F:$F,"&gt;3.5")/$C379</f>
        <v>#DIV/0!</v>
      </c>
      <c r="Q379" s="11">
        <f>(COUNTIFS(Sta!$A:$A,$A379,Sta!$D:$D,"&gt;0.5")  + COUNTIFS(Sta!$B:$B,$A379,Sta!$E:$E,"&gt;0.5"))/$D379</f>
        <v>0</v>
      </c>
      <c r="R379" s="8">
        <f>COUNTIFS(Sta!$A:$A,$A379,Sta!$D:$D,"&gt;0.5")/$B379</f>
        <v>0</v>
      </c>
      <c r="S379" s="8" t="e">
        <f>COUNTIFS(Sta!$B:$B,$A379,Sta!$E:$E,"&gt;0.5")/$C379</f>
        <v>#DIV/0!</v>
      </c>
      <c r="T379" s="11">
        <f>(COUNTIFS(Sta!$A:$A,$A379,Sta!$D:$D,"&gt;1.5")  + COUNTIFS(Sta!$B:$B,$A379,Sta!$E:$E,"&gt;1.5"))/$D379</f>
        <v>0</v>
      </c>
      <c r="U379" s="8">
        <f>COUNTIFS(Sta!$A:$A,$A379,Sta!$D:$D,"&gt;1.5")/$B379</f>
        <v>0</v>
      </c>
      <c r="V379" s="8" t="e">
        <f>COUNTIFS(Sta!$B:$B,$A379,Sta!$E:$E,"&gt;1.5")/$C379</f>
        <v>#DIV/0!</v>
      </c>
      <c r="W379" s="11">
        <f>(COUNTIFS(Sta!$A:$A,$A379,Sta!$E:E,"&gt;0.5") +COUNTIFS(Sta!$B:$B,$A379,Sta!$D:$D,"&gt;0.5"))/$D379</f>
        <v>1</v>
      </c>
      <c r="X379" s="8">
        <f>COUNTIFS(Sta!$A:$A,$A379,Sta!$E:$E,"&gt;0.5")/$B379</f>
        <v>1</v>
      </c>
      <c r="Y379" s="8" t="e">
        <f>COUNTIFS(Sta!$B:$B,$A379,Sta!$D:$D,"&gt;0.5")/$C379</f>
        <v>#DIV/0!</v>
      </c>
      <c r="Z379" s="11">
        <f>(COUNTIFS(Sta!$A:$A,$A379,Sta!$E:$E,"&gt;1.5")  + COUNTIFS(Sta!$B:$B,$A379,Sta!$D:$D,"&gt;1.5"))/$D379</f>
        <v>1</v>
      </c>
      <c r="AA379" s="8">
        <f>COUNTIFS(Sta!$A:$A,$A379,Sta!$E:$E,"&gt;1.5")/$B379</f>
        <v>1</v>
      </c>
      <c r="AB379" s="8" t="e">
        <f>COUNTIFS(Sta!$B:$B,$A379,Sta!$D:$D,"&gt;1.5")/$C379</f>
        <v>#DIV/0!</v>
      </c>
      <c r="AC379" s="11">
        <f>(COUNTIFS(Sta!$A:A,$A379,Sta!$G:$G,"y") + COUNTIFS(Sta!$B:B,$A379,Sta!$G:$G,"y"))/$D379</f>
        <v>0</v>
      </c>
      <c r="AD379" s="8">
        <f>COUNTIFS(Sta!$A:A,$A379,Sta!$G:$G,"y")/$B379</f>
        <v>0</v>
      </c>
      <c r="AE379" s="16" t="e">
        <f>COUNTIFS(Sta!$B:B,$A379,Sta!$G:$G,"y")/$C379</f>
        <v>#DIV/0!</v>
      </c>
    </row>
    <row r="380" spans="1:31" x14ac:dyDescent="0.3">
      <c r="A380" t="s">
        <v>613</v>
      </c>
      <c r="B380" s="9">
        <f>COUNTIF(Sta!A:A,A380)</f>
        <v>2</v>
      </c>
      <c r="C380" s="4">
        <f>COUNTIF(Sta!B:B,A380)</f>
        <v>2</v>
      </c>
      <c r="D380" s="4">
        <f t="shared" si="11"/>
        <v>4</v>
      </c>
      <c r="E380" s="11">
        <f>(COUNTIFS(Sta!$A:$A,$A380,Sta!$F:$F,"&gt;0.5") + COUNTIFS(Sta!$B:$B,$A380,Sta!$F:$F,"&gt;0.5"))/$D380</f>
        <v>1</v>
      </c>
      <c r="F380" s="8">
        <f>COUNTIFS(Sta!$A:$A,$A380,Sta!$F:$F,"&gt;0.5")/$B380</f>
        <v>1</v>
      </c>
      <c r="G380" s="8">
        <f>COUNTIFS(Sta!$B:$B,$A380,Sta!$F:$F,"&gt;0.5")/$C380</f>
        <v>1</v>
      </c>
      <c r="H380" s="11">
        <f>(COUNTIFS(Sta!$A:$A,$A380,Sta!$F:$F,"&gt;1.5") + COUNTIFS(Sta!$B:$B,$A380,Sta!$F:$F,"&gt;1.5"))/$D380</f>
        <v>0.5</v>
      </c>
      <c r="I380" s="8">
        <f>COUNTIFS(Sta!$A:$A,$A380,Sta!$F:$F,"&gt;1.5")/$B380</f>
        <v>0.5</v>
      </c>
      <c r="J380" s="8">
        <f>COUNTIFS(Sta!$B:$B,$A380,Sta!$F:$F,"&gt;1.5")/$C380</f>
        <v>0.5</v>
      </c>
      <c r="K380" s="11">
        <f>(COUNTIFS(Sta!$A:$A,$A380,Sta!$F:$F,"&gt;2.5") + COUNTIFS(Sta!$B:$B,$A380,Sta!$F:$F,"&gt;2.5"))/$D380</f>
        <v>0.25</v>
      </c>
      <c r="L380" s="8">
        <f>COUNTIFS(Sta!$A:$A,$A380,Sta!$F:$F,"&gt;2.5")/$B380</f>
        <v>0</v>
      </c>
      <c r="M380" s="8">
        <f>COUNTIFS(Sta!$B:$B,$A380,Sta!$F:$F,"&gt;2.5")/$C380</f>
        <v>0.5</v>
      </c>
      <c r="N380" s="11">
        <f>(COUNTIFS(Sta!$A:$A,$A380,Sta!$F:$F,"&gt;3.5") + COUNTIFS(Sta!$B:$B,$A380,Sta!$F:$F,"&gt;3.5"))/$D380</f>
        <v>0.25</v>
      </c>
      <c r="O380" s="8">
        <f>COUNTIFS(Sta!$A:$A,$A380,Sta!$F:$F,"&gt;3.5")/$B380</f>
        <v>0</v>
      </c>
      <c r="P380" s="8">
        <f>COUNTIFS(Sta!$B:$B,$A380,Sta!$F:$F,"&gt;3.5")/$C380</f>
        <v>0.5</v>
      </c>
      <c r="Q380" s="11">
        <f>(COUNTIFS(Sta!$A:$A,$A380,Sta!$D:$D,"&gt;0.5")  + COUNTIFS(Sta!$B:$B,$A380,Sta!$E:$E,"&gt;0.5"))/$D380</f>
        <v>0.75</v>
      </c>
      <c r="R380" s="8">
        <f>COUNTIFS(Sta!$A:$A,$A380,Sta!$D:$D,"&gt;0.5")/$B380</f>
        <v>0.5</v>
      </c>
      <c r="S380" s="8">
        <f>COUNTIFS(Sta!$B:$B,$A380,Sta!$E:$E,"&gt;0.5")/$C380</f>
        <v>1</v>
      </c>
      <c r="T380" s="11">
        <f>(COUNTIFS(Sta!$A:$A,$A380,Sta!$D:$D,"&gt;1.5")  + COUNTIFS(Sta!$B:$B,$A380,Sta!$E:$E,"&gt;1.5"))/$D380</f>
        <v>0</v>
      </c>
      <c r="U380" s="8">
        <f>COUNTIFS(Sta!$A:$A,$A380,Sta!$D:$D,"&gt;1.5")/$B380</f>
        <v>0</v>
      </c>
      <c r="V380" s="8">
        <f>COUNTIFS(Sta!$B:$B,$A380,Sta!$E:$E,"&gt;1.5")/$C380</f>
        <v>0</v>
      </c>
      <c r="W380" s="11">
        <f>(COUNTIFS(Sta!$A:$A,$A380,Sta!$E:E,"&gt;0.5") +COUNTIFS(Sta!$B:$B,$A380,Sta!$D:$D,"&gt;0.5"))/$D380</f>
        <v>0.5</v>
      </c>
      <c r="X380" s="8">
        <f>COUNTIFS(Sta!$A:$A,$A380,Sta!$E:$E,"&gt;0.5")/$B380</f>
        <v>0.5</v>
      </c>
      <c r="Y380" s="8">
        <f>COUNTIFS(Sta!$B:$B,$A380,Sta!$D:$D,"&gt;0.5")/$C380</f>
        <v>0.5</v>
      </c>
      <c r="Z380" s="11">
        <f>(COUNTIFS(Sta!$A:$A,$A380,Sta!$E:$E,"&gt;1.5")  + COUNTIFS(Sta!$B:$B,$A380,Sta!$D:$D,"&gt;1.5"))/$D380</f>
        <v>0.5</v>
      </c>
      <c r="AA380" s="8">
        <f>COUNTIFS(Sta!$A:$A,$A380,Sta!$E:$E,"&gt;1.5")/$B380</f>
        <v>0.5</v>
      </c>
      <c r="AB380" s="8">
        <f>COUNTIFS(Sta!$B:$B,$A380,Sta!$D:$D,"&gt;1.5")/$C380</f>
        <v>0.5</v>
      </c>
      <c r="AC380" s="11">
        <f>(COUNTIFS(Sta!$A:A,$A380,Sta!$G:$G,"y") + COUNTIFS(Sta!$B:B,$A380,Sta!$G:$G,"y"))/$D380</f>
        <v>0.25</v>
      </c>
      <c r="AD380" s="8">
        <f>COUNTIFS(Sta!$A:A,$A380,Sta!$G:$G,"y")/$B380</f>
        <v>0</v>
      </c>
      <c r="AE380" s="16">
        <f>COUNTIFS(Sta!$B:B,$A380,Sta!$G:$G,"y")/$C380</f>
        <v>0.5</v>
      </c>
    </row>
    <row r="381" spans="1:31" x14ac:dyDescent="0.3">
      <c r="A381" t="s">
        <v>652</v>
      </c>
      <c r="B381" s="9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1">
        <f>(COUNTIFS(Sta!$A:$A,$A381,Sta!$F:$F,"&gt;0.5") + COUNTIFS(Sta!$B:$B,$A381,Sta!$F:$F,"&gt;0.5"))/$D381</f>
        <v>1</v>
      </c>
      <c r="F381" s="8">
        <f>COUNTIFS(Sta!$A:$A,$A381,Sta!$F:$F,"&gt;0.5")/$B381</f>
        <v>1</v>
      </c>
      <c r="G381" s="8">
        <f>COUNTIFS(Sta!$B:$B,$A381,Sta!$F:$F,"&gt;0.5")/$C381</f>
        <v>1</v>
      </c>
      <c r="H381" s="11">
        <f>(COUNTIFS(Sta!$A:$A,$A381,Sta!$F:$F,"&gt;1.5") + COUNTIFS(Sta!$B:$B,$A381,Sta!$F:$F,"&gt;1.5"))/$D381</f>
        <v>0.83333333333333337</v>
      </c>
      <c r="I381" s="8">
        <f>COUNTIFS(Sta!$A:$A,$A381,Sta!$F:$F,"&gt;1.5")/$B381</f>
        <v>0.88888888888888884</v>
      </c>
      <c r="J381" s="8">
        <f>COUNTIFS(Sta!$B:$B,$A381,Sta!$F:$F,"&gt;1.5")/$C381</f>
        <v>0.77777777777777779</v>
      </c>
      <c r="K381" s="11">
        <f>(COUNTIFS(Sta!$A:$A,$A381,Sta!$F:$F,"&gt;2.5") + COUNTIFS(Sta!$B:$B,$A381,Sta!$F:$F,"&gt;2.5"))/$D381</f>
        <v>0.66666666666666663</v>
      </c>
      <c r="L381" s="8">
        <f>COUNTIFS(Sta!$A:$A,$A381,Sta!$F:$F,"&gt;2.5")/$B381</f>
        <v>0.66666666666666663</v>
      </c>
      <c r="M381" s="8">
        <f>COUNTIFS(Sta!$B:$B,$A381,Sta!$F:$F,"&gt;2.5")/$C381</f>
        <v>0.66666666666666663</v>
      </c>
      <c r="N381" s="11">
        <f>(COUNTIFS(Sta!$A:$A,$A381,Sta!$F:$F,"&gt;3.5") + COUNTIFS(Sta!$B:$B,$A381,Sta!$F:$F,"&gt;3.5"))/$D381</f>
        <v>0.33333333333333331</v>
      </c>
      <c r="O381" s="8">
        <f>COUNTIFS(Sta!$A:$A,$A381,Sta!$F:$F,"&gt;3.5")/$B381</f>
        <v>0.33333333333333331</v>
      </c>
      <c r="P381" s="8">
        <f>COUNTIFS(Sta!$B:$B,$A381,Sta!$F:$F,"&gt;3.5")/$C381</f>
        <v>0.33333333333333331</v>
      </c>
      <c r="Q381" s="11">
        <f>(COUNTIFS(Sta!$A:$A,$A381,Sta!$D:$D,"&gt;0.5")  + COUNTIFS(Sta!$B:$B,$A381,Sta!$E:$E,"&gt;0.5"))/$D381</f>
        <v>0.72222222222222221</v>
      </c>
      <c r="R381" s="8">
        <f>COUNTIFS(Sta!$A:$A,$A381,Sta!$D:$D,"&gt;0.5")/$B381</f>
        <v>0.66666666666666663</v>
      </c>
      <c r="S381" s="8">
        <f>COUNTIFS(Sta!$B:$B,$A381,Sta!$E:$E,"&gt;0.5")/$C381</f>
        <v>0.77777777777777779</v>
      </c>
      <c r="T381" s="11">
        <f>(COUNTIFS(Sta!$A:$A,$A381,Sta!$D:$D,"&gt;1.5")  + COUNTIFS(Sta!$B:$B,$A381,Sta!$E:$E,"&gt;1.5"))/$D381</f>
        <v>0.44444444444444442</v>
      </c>
      <c r="U381" s="8">
        <f>COUNTIFS(Sta!$A:$A,$A381,Sta!$D:$D,"&gt;1.5")/$B381</f>
        <v>0.44444444444444442</v>
      </c>
      <c r="V381" s="8">
        <f>COUNTIFS(Sta!$B:$B,$A381,Sta!$E:$E,"&gt;1.5")/$C381</f>
        <v>0.44444444444444442</v>
      </c>
      <c r="W381" s="11">
        <f>(COUNTIFS(Sta!$A:$A,$A381,Sta!$E:E,"&gt;0.5") +COUNTIFS(Sta!$B:$B,$A381,Sta!$D:$D,"&gt;0.5"))/$D381</f>
        <v>0.88888888888888884</v>
      </c>
      <c r="X381" s="8">
        <f>COUNTIFS(Sta!$A:$A,$A381,Sta!$E:$E,"&gt;0.5")/$B381</f>
        <v>0.88888888888888884</v>
      </c>
      <c r="Y381" s="8">
        <f>COUNTIFS(Sta!$B:$B,$A381,Sta!$D:$D,"&gt;0.5")/$C381</f>
        <v>0.88888888888888884</v>
      </c>
      <c r="Z381" s="11">
        <f>(COUNTIFS(Sta!$A:$A,$A381,Sta!$E:$E,"&gt;1.5")  + COUNTIFS(Sta!$B:$B,$A381,Sta!$D:$D,"&gt;1.5"))/$D381</f>
        <v>0.44444444444444442</v>
      </c>
      <c r="AA381" s="8">
        <f>COUNTIFS(Sta!$A:$A,$A381,Sta!$E:$E,"&gt;1.5")/$B381</f>
        <v>0.55555555555555558</v>
      </c>
      <c r="AB381" s="8">
        <f>COUNTIFS(Sta!$B:$B,$A381,Sta!$D:$D,"&gt;1.5")/$C381</f>
        <v>0.33333333333333331</v>
      </c>
      <c r="AC381" s="11">
        <f>(COUNTIFS(Sta!$A:A,$A381,Sta!$G:$G,"y") + COUNTIFS(Sta!$B:B,$A381,Sta!$G:$G,"y"))/$D381</f>
        <v>0.61111111111111116</v>
      </c>
      <c r="AD381" s="8">
        <f>COUNTIFS(Sta!$A:A,$A381,Sta!$G:$G,"y")/$B381</f>
        <v>0.55555555555555558</v>
      </c>
      <c r="AE381" s="16">
        <f>COUNTIFS(Sta!$B:B,$A381,Sta!$G:$G,"y")/$C381</f>
        <v>0.66666666666666663</v>
      </c>
    </row>
    <row r="382" spans="1:31" x14ac:dyDescent="0.3">
      <c r="A382" t="s">
        <v>549</v>
      </c>
      <c r="B382" s="9">
        <f>COUNTIF(Sta!A:A,A382)</f>
        <v>2</v>
      </c>
      <c r="C382" s="4">
        <f>COUNTIF(Sta!B:B,A382)</f>
        <v>3</v>
      </c>
      <c r="D382" s="4">
        <f t="shared" si="12"/>
        <v>5</v>
      </c>
      <c r="E382" s="11">
        <f>(COUNTIFS(Sta!$A:$A,$A382,Sta!$F:$F,"&gt;0.5") + COUNTIFS(Sta!$B:$B,$A382,Sta!$F:$F,"&gt;0.5"))/$D382</f>
        <v>1</v>
      </c>
      <c r="F382" s="8">
        <f>COUNTIFS(Sta!$A:$A,$A382,Sta!$F:$F,"&gt;0.5")/$B382</f>
        <v>1</v>
      </c>
      <c r="G382" s="8">
        <f>COUNTIFS(Sta!$B:$B,$A382,Sta!$F:$F,"&gt;0.5")/$C382</f>
        <v>1</v>
      </c>
      <c r="H382" s="11">
        <f>(COUNTIFS(Sta!$A:$A,$A382,Sta!$F:$F,"&gt;1.5") + COUNTIFS(Sta!$B:$B,$A382,Sta!$F:$F,"&gt;1.5"))/$D382</f>
        <v>1</v>
      </c>
      <c r="I382" s="8">
        <f>COUNTIFS(Sta!$A:$A,$A382,Sta!$F:$F,"&gt;1.5")/$B382</f>
        <v>1</v>
      </c>
      <c r="J382" s="8">
        <f>COUNTIFS(Sta!$B:$B,$A382,Sta!$F:$F,"&gt;1.5")/$C382</f>
        <v>1</v>
      </c>
      <c r="K382" s="11">
        <f>(COUNTIFS(Sta!$A:$A,$A382,Sta!$F:$F,"&gt;2.5") + COUNTIFS(Sta!$B:$B,$A382,Sta!$F:$F,"&gt;2.5"))/$D382</f>
        <v>0.8</v>
      </c>
      <c r="L382" s="8">
        <f>COUNTIFS(Sta!$A:$A,$A382,Sta!$F:$F,"&gt;2.5")/$B382</f>
        <v>0.5</v>
      </c>
      <c r="M382" s="8">
        <f>COUNTIFS(Sta!$B:$B,$A382,Sta!$F:$F,"&gt;2.5")/$C382</f>
        <v>1</v>
      </c>
      <c r="N382" s="11">
        <f>(COUNTIFS(Sta!$A:$A,$A382,Sta!$F:$F,"&gt;3.5") + COUNTIFS(Sta!$B:$B,$A382,Sta!$F:$F,"&gt;3.5"))/$D382</f>
        <v>0.2</v>
      </c>
      <c r="O382" s="8">
        <f>COUNTIFS(Sta!$A:$A,$A382,Sta!$F:$F,"&gt;3.5")/$B382</f>
        <v>0.5</v>
      </c>
      <c r="P382" s="8">
        <f>COUNTIFS(Sta!$B:$B,$A382,Sta!$F:$F,"&gt;3.5")/$C382</f>
        <v>0</v>
      </c>
      <c r="Q382" s="11">
        <f>(COUNTIFS(Sta!$A:$A,$A382,Sta!$D:$D,"&gt;0.5")  + COUNTIFS(Sta!$B:$B,$A382,Sta!$E:$E,"&gt;0.5"))/$D382</f>
        <v>0.8</v>
      </c>
      <c r="R382" s="8">
        <f>COUNTIFS(Sta!$A:$A,$A382,Sta!$D:$D,"&gt;0.5")/$B382</f>
        <v>0.5</v>
      </c>
      <c r="S382" s="8">
        <f>COUNTIFS(Sta!$B:$B,$A382,Sta!$E:$E,"&gt;0.5")/$C382</f>
        <v>1</v>
      </c>
      <c r="T382" s="11">
        <f>(COUNTIFS(Sta!$A:$A,$A382,Sta!$D:$D,"&gt;1.5")  + COUNTIFS(Sta!$B:$B,$A382,Sta!$E:$E,"&gt;1.5"))/$D382</f>
        <v>0.2</v>
      </c>
      <c r="U382" s="8">
        <f>COUNTIFS(Sta!$A:$A,$A382,Sta!$D:$D,"&gt;1.5")/$B382</f>
        <v>0.5</v>
      </c>
      <c r="V382" s="8">
        <f>COUNTIFS(Sta!$B:$B,$A382,Sta!$E:$E,"&gt;1.5")/$C382</f>
        <v>0</v>
      </c>
      <c r="W382" s="11">
        <f>(COUNTIFS(Sta!$A:$A,$A382,Sta!$E:E,"&gt;0.5") +COUNTIFS(Sta!$B:$B,$A382,Sta!$D:$D,"&gt;0.5"))/$D382</f>
        <v>1</v>
      </c>
      <c r="X382" s="8">
        <f>COUNTIFS(Sta!$A:$A,$A382,Sta!$E:$E,"&gt;0.5")/$B382</f>
        <v>1</v>
      </c>
      <c r="Y382" s="8">
        <f>COUNTIFS(Sta!$B:$B,$A382,Sta!$D:$D,"&gt;0.5")/$C382</f>
        <v>1</v>
      </c>
      <c r="Z382" s="11">
        <f>(COUNTIFS(Sta!$A:$A,$A382,Sta!$E:$E,"&gt;1.5")  + COUNTIFS(Sta!$B:$B,$A382,Sta!$D:$D,"&gt;1.5"))/$D382</f>
        <v>1</v>
      </c>
      <c r="AA382" s="8">
        <f>COUNTIFS(Sta!$A:$A,$A382,Sta!$E:$E,"&gt;1.5")/$B382</f>
        <v>1</v>
      </c>
      <c r="AB382" s="8">
        <f>COUNTIFS(Sta!$B:$B,$A382,Sta!$D:$D,"&gt;1.5")/$C382</f>
        <v>1</v>
      </c>
      <c r="AC382" s="11">
        <f>(COUNTIFS(Sta!$A:A,$A382,Sta!$G:$G,"y") + COUNTIFS(Sta!$B:B,$A382,Sta!$G:$G,"y"))/$D382</f>
        <v>0.8</v>
      </c>
      <c r="AD382" s="8">
        <f>COUNTIFS(Sta!$A:A,$A382,Sta!$G:$G,"y")/$B382</f>
        <v>0.5</v>
      </c>
      <c r="AE382" s="16">
        <f>COUNTIFS(Sta!$B:B,$A382,Sta!$G:$G,"y")/$C382</f>
        <v>1</v>
      </c>
    </row>
    <row r="383" spans="1:31" x14ac:dyDescent="0.3">
      <c r="A383" t="s">
        <v>366</v>
      </c>
      <c r="B383" s="9">
        <f>COUNTIF(Sta!A:A,A383)</f>
        <v>1</v>
      </c>
      <c r="C383" s="4">
        <f>COUNTIF(Sta!B:B,A383)</f>
        <v>2</v>
      </c>
      <c r="D383" s="4">
        <f t="shared" si="12"/>
        <v>3</v>
      </c>
      <c r="E383" s="11">
        <f>(COUNTIFS(Sta!$A:$A,$A383,Sta!$F:$F,"&gt;0.5") + COUNTIFS(Sta!$B:$B,$A383,Sta!$F:$F,"&gt;0.5"))/$D383</f>
        <v>0.66666666666666663</v>
      </c>
      <c r="F383" s="8">
        <f>COUNTIFS(Sta!$A:$A,$A383,Sta!$F:$F,"&gt;0.5")/$B383</f>
        <v>1</v>
      </c>
      <c r="G383" s="8">
        <f>COUNTIFS(Sta!$B:$B,$A383,Sta!$F:$F,"&gt;0.5")/$C383</f>
        <v>0.5</v>
      </c>
      <c r="H383" s="11">
        <f>(COUNTIFS(Sta!$A:$A,$A383,Sta!$F:$F,"&gt;1.5") + COUNTIFS(Sta!$B:$B,$A383,Sta!$F:$F,"&gt;1.5"))/$D383</f>
        <v>0</v>
      </c>
      <c r="I383" s="8">
        <f>COUNTIFS(Sta!$A:$A,$A383,Sta!$F:$F,"&gt;1.5")/$B383</f>
        <v>0</v>
      </c>
      <c r="J383" s="8">
        <f>COUNTIFS(Sta!$B:$B,$A383,Sta!$F:$F,"&gt;1.5")/$C383</f>
        <v>0</v>
      </c>
      <c r="K383" s="11">
        <f>(COUNTIFS(Sta!$A:$A,$A383,Sta!$F:$F,"&gt;2.5") + COUNTIFS(Sta!$B:$B,$A383,Sta!$F:$F,"&gt;2.5"))/$D383</f>
        <v>0</v>
      </c>
      <c r="L383" s="8">
        <f>COUNTIFS(Sta!$A:$A,$A383,Sta!$F:$F,"&gt;2.5")/$B383</f>
        <v>0</v>
      </c>
      <c r="M383" s="8">
        <f>COUNTIFS(Sta!$B:$B,$A383,Sta!$F:$F,"&gt;2.5")/$C383</f>
        <v>0</v>
      </c>
      <c r="N383" s="11">
        <f>(COUNTIFS(Sta!$A:$A,$A383,Sta!$F:$F,"&gt;3.5") + COUNTIFS(Sta!$B:$B,$A383,Sta!$F:$F,"&gt;3.5"))/$D383</f>
        <v>0</v>
      </c>
      <c r="O383" s="8">
        <f>COUNTIFS(Sta!$A:$A,$A383,Sta!$F:$F,"&gt;3.5")/$B383</f>
        <v>0</v>
      </c>
      <c r="P383" s="8">
        <f>COUNTIFS(Sta!$B:$B,$A383,Sta!$F:$F,"&gt;3.5")/$C383</f>
        <v>0</v>
      </c>
      <c r="Q383" s="11">
        <f>(COUNTIFS(Sta!$A:$A,$A383,Sta!$D:$D,"&gt;0.5")  + COUNTIFS(Sta!$B:$B,$A383,Sta!$E:$E,"&gt;0.5"))/$D383</f>
        <v>0</v>
      </c>
      <c r="R383" s="8">
        <f>COUNTIFS(Sta!$A:$A,$A383,Sta!$D:$D,"&gt;0.5")/$B383</f>
        <v>0</v>
      </c>
      <c r="S383" s="8">
        <f>COUNTIFS(Sta!$B:$B,$A383,Sta!$E:$E,"&gt;0.5")/$C383</f>
        <v>0</v>
      </c>
      <c r="T383" s="11">
        <f>(COUNTIFS(Sta!$A:$A,$A383,Sta!$D:$D,"&gt;1.5")  + COUNTIFS(Sta!$B:$B,$A383,Sta!$E:$E,"&gt;1.5"))/$D383</f>
        <v>0</v>
      </c>
      <c r="U383" s="8">
        <f>COUNTIFS(Sta!$A:$A,$A383,Sta!$D:$D,"&gt;1.5")/$B383</f>
        <v>0</v>
      </c>
      <c r="V383" s="8">
        <f>COUNTIFS(Sta!$B:$B,$A383,Sta!$E:$E,"&gt;1.5")/$C383</f>
        <v>0</v>
      </c>
      <c r="W383" s="11">
        <f>(COUNTIFS(Sta!$A:$A,$A383,Sta!$E:E,"&gt;0.5") +COUNTIFS(Sta!$B:$B,$A383,Sta!$D:$D,"&gt;0.5"))/$D383</f>
        <v>0.66666666666666663</v>
      </c>
      <c r="X383" s="8">
        <f>COUNTIFS(Sta!$A:$A,$A383,Sta!$E:$E,"&gt;0.5")/$B383</f>
        <v>1</v>
      </c>
      <c r="Y383" s="8">
        <f>COUNTIFS(Sta!$B:$B,$A383,Sta!$D:$D,"&gt;0.5")/$C383</f>
        <v>0.5</v>
      </c>
      <c r="Z383" s="11">
        <f>(COUNTIFS(Sta!$A:$A,$A383,Sta!$E:$E,"&gt;1.5")  + COUNTIFS(Sta!$B:$B,$A383,Sta!$D:$D,"&gt;1.5"))/$D383</f>
        <v>0</v>
      </c>
      <c r="AA383" s="8">
        <f>COUNTIFS(Sta!$A:$A,$A383,Sta!$E:$E,"&gt;1.5")/$B383</f>
        <v>0</v>
      </c>
      <c r="AB383" s="8">
        <f>COUNTIFS(Sta!$B:$B,$A383,Sta!$D:$D,"&gt;1.5")/$C383</f>
        <v>0</v>
      </c>
      <c r="AC383" s="11">
        <f>(COUNTIFS(Sta!$A:A,$A383,Sta!$G:$G,"y") + COUNTIFS(Sta!$B:B,$A383,Sta!$G:$G,"y"))/$D383</f>
        <v>0</v>
      </c>
      <c r="AD383" s="8">
        <f>COUNTIFS(Sta!$A:A,$A383,Sta!$G:$G,"y")/$B383</f>
        <v>0</v>
      </c>
      <c r="AE383" s="16">
        <f>COUNTIFS(Sta!$B:B,$A383,Sta!$G:$G,"y")/$C383</f>
        <v>0</v>
      </c>
    </row>
    <row r="384" spans="1:31" x14ac:dyDescent="0.3">
      <c r="A384" t="s">
        <v>398</v>
      </c>
      <c r="B384" s="9">
        <f>COUNTIF(Sta!A:A,A384)</f>
        <v>0</v>
      </c>
      <c r="C384" s="4">
        <f>COUNTIF(Sta!B:B,A384)</f>
        <v>0</v>
      </c>
      <c r="D384" s="4">
        <f t="shared" si="12"/>
        <v>0</v>
      </c>
      <c r="E384" s="11" t="e">
        <f>(COUNTIFS(Sta!$A:$A,$A384,Sta!$F:$F,"&gt;0.5") + COUNTIFS(Sta!$B:$B,$A384,Sta!$F:$F,"&gt;0.5"))/$D384</f>
        <v>#DIV/0!</v>
      </c>
      <c r="F384" s="8" t="e">
        <f>COUNTIFS(Sta!$A:$A,$A384,Sta!$F:$F,"&gt;0.5")/$B384</f>
        <v>#DIV/0!</v>
      </c>
      <c r="G384" s="8" t="e">
        <f>COUNTIFS(Sta!$B:$B,$A384,Sta!$F:$F,"&gt;0.5")/$C384</f>
        <v>#DIV/0!</v>
      </c>
      <c r="H384" s="11" t="e">
        <f>(COUNTIFS(Sta!$A:$A,$A384,Sta!$F:$F,"&gt;1.5") + COUNTIFS(Sta!$B:$B,$A384,Sta!$F:$F,"&gt;1.5"))/$D384</f>
        <v>#DIV/0!</v>
      </c>
      <c r="I384" s="8" t="e">
        <f>COUNTIFS(Sta!$A:$A,$A384,Sta!$F:$F,"&gt;1.5")/$B384</f>
        <v>#DIV/0!</v>
      </c>
      <c r="J384" s="8" t="e">
        <f>COUNTIFS(Sta!$B:$B,$A384,Sta!$F:$F,"&gt;1.5")/$C384</f>
        <v>#DIV/0!</v>
      </c>
      <c r="K384" s="11" t="e">
        <f>(COUNTIFS(Sta!$A:$A,$A384,Sta!$F:$F,"&gt;2.5") + COUNTIFS(Sta!$B:$B,$A384,Sta!$F:$F,"&gt;2.5"))/$D384</f>
        <v>#DIV/0!</v>
      </c>
      <c r="L384" s="8" t="e">
        <f>COUNTIFS(Sta!$A:$A,$A384,Sta!$F:$F,"&gt;2.5")/$B384</f>
        <v>#DIV/0!</v>
      </c>
      <c r="M384" s="8" t="e">
        <f>COUNTIFS(Sta!$B:$B,$A384,Sta!$F:$F,"&gt;2.5")/$C384</f>
        <v>#DIV/0!</v>
      </c>
      <c r="N384" s="11" t="e">
        <f>(COUNTIFS(Sta!$A:$A,$A384,Sta!$F:$F,"&gt;3.5") + COUNTIFS(Sta!$B:$B,$A384,Sta!$F:$F,"&gt;3.5"))/$D384</f>
        <v>#DIV/0!</v>
      </c>
      <c r="O384" s="8" t="e">
        <f>COUNTIFS(Sta!$A:$A,$A384,Sta!$F:$F,"&gt;3.5")/$B384</f>
        <v>#DIV/0!</v>
      </c>
      <c r="P384" s="8" t="e">
        <f>COUNTIFS(Sta!$B:$B,$A384,Sta!$F:$F,"&gt;3.5")/$C384</f>
        <v>#DIV/0!</v>
      </c>
      <c r="Q384" s="11" t="e">
        <f>(COUNTIFS(Sta!$A:$A,$A384,Sta!$D:$D,"&gt;0.5")  + COUNTIFS(Sta!$B:$B,$A384,Sta!$E:$E,"&gt;0.5"))/$D384</f>
        <v>#DIV/0!</v>
      </c>
      <c r="R384" s="8" t="e">
        <f>COUNTIFS(Sta!$A:$A,$A384,Sta!$D:$D,"&gt;0.5")/$B384</f>
        <v>#DIV/0!</v>
      </c>
      <c r="S384" s="8" t="e">
        <f>COUNTIFS(Sta!$B:$B,$A384,Sta!$E:$E,"&gt;0.5")/$C384</f>
        <v>#DIV/0!</v>
      </c>
      <c r="T384" s="11" t="e">
        <f>(COUNTIFS(Sta!$A:$A,$A384,Sta!$D:$D,"&gt;1.5")  + COUNTIFS(Sta!$B:$B,$A384,Sta!$E:$E,"&gt;1.5"))/$D384</f>
        <v>#DIV/0!</v>
      </c>
      <c r="U384" s="8" t="e">
        <f>COUNTIFS(Sta!$A:$A,$A384,Sta!$D:$D,"&gt;1.5")/$B384</f>
        <v>#DIV/0!</v>
      </c>
      <c r="V384" s="8" t="e">
        <f>COUNTIFS(Sta!$B:$B,$A384,Sta!$E:$E,"&gt;1.5")/$C384</f>
        <v>#DIV/0!</v>
      </c>
      <c r="W384" s="11" t="e">
        <f>(COUNTIFS(Sta!$A:$A,$A384,Sta!$E:E,"&gt;0.5") +COUNTIFS(Sta!$B:$B,$A384,Sta!$D:$D,"&gt;0.5"))/$D384</f>
        <v>#DIV/0!</v>
      </c>
      <c r="X384" s="8" t="e">
        <f>COUNTIFS(Sta!$A:$A,$A384,Sta!$E:$E,"&gt;0.5")/$B384</f>
        <v>#DIV/0!</v>
      </c>
      <c r="Y384" s="8" t="e">
        <f>COUNTIFS(Sta!$B:$B,$A384,Sta!$D:$D,"&gt;0.5")/$C384</f>
        <v>#DIV/0!</v>
      </c>
      <c r="Z384" s="11" t="e">
        <f>(COUNTIFS(Sta!$A:$A,$A384,Sta!$E:$E,"&gt;1.5")  + COUNTIFS(Sta!$B:$B,$A384,Sta!$D:$D,"&gt;1.5"))/$D384</f>
        <v>#DIV/0!</v>
      </c>
      <c r="AA384" s="8" t="e">
        <f>COUNTIFS(Sta!$A:$A,$A384,Sta!$E:$E,"&gt;1.5")/$B384</f>
        <v>#DIV/0!</v>
      </c>
      <c r="AB384" s="8" t="e">
        <f>COUNTIFS(Sta!$B:$B,$A384,Sta!$D:$D,"&gt;1.5")/$C384</f>
        <v>#DIV/0!</v>
      </c>
      <c r="AC384" s="11" t="e">
        <f>(COUNTIFS(Sta!$A:A,$A384,Sta!$G:$G,"y") + COUNTIFS(Sta!$B:B,$A384,Sta!$G:$G,"y"))/$D384</f>
        <v>#DIV/0!</v>
      </c>
      <c r="AD384" s="8" t="e">
        <f>COUNTIFS(Sta!$A:A,$A384,Sta!$G:$G,"y")/$B384</f>
        <v>#DIV/0!</v>
      </c>
      <c r="AE384" s="16" t="e">
        <f>COUNTIFS(Sta!$B:B,$A384,Sta!$G:$G,"y")/$C384</f>
        <v>#DIV/0!</v>
      </c>
    </row>
    <row r="385" spans="1:31" x14ac:dyDescent="0.3">
      <c r="A385" t="s">
        <v>616</v>
      </c>
      <c r="B385" s="9">
        <f>COUNTIF(Sta!A:A,A385)</f>
        <v>3</v>
      </c>
      <c r="C385" s="4">
        <f>COUNTIF(Sta!B:B,A385)</f>
        <v>1</v>
      </c>
      <c r="D385" s="4">
        <f t="shared" si="12"/>
        <v>4</v>
      </c>
      <c r="E385" s="11">
        <f>(COUNTIFS(Sta!$A:$A,$A385,Sta!$F:$F,"&gt;0.5") + COUNTIFS(Sta!$B:$B,$A385,Sta!$F:$F,"&gt;0.5"))/$D385</f>
        <v>0.75</v>
      </c>
      <c r="F385" s="8">
        <f>COUNTIFS(Sta!$A:$A,$A385,Sta!$F:$F,"&gt;0.5")/$B385</f>
        <v>0.66666666666666663</v>
      </c>
      <c r="G385" s="8">
        <f>COUNTIFS(Sta!$B:$B,$A385,Sta!$F:$F,"&gt;0.5")/$C385</f>
        <v>1</v>
      </c>
      <c r="H385" s="11">
        <f>(COUNTIFS(Sta!$A:$A,$A385,Sta!$F:$F,"&gt;1.5") + COUNTIFS(Sta!$B:$B,$A385,Sta!$F:$F,"&gt;1.5"))/$D385</f>
        <v>0.75</v>
      </c>
      <c r="I385" s="8">
        <f>COUNTIFS(Sta!$A:$A,$A385,Sta!$F:$F,"&gt;1.5")/$B385</f>
        <v>0.66666666666666663</v>
      </c>
      <c r="J385" s="8">
        <f>COUNTIFS(Sta!$B:$B,$A385,Sta!$F:$F,"&gt;1.5")/$C385</f>
        <v>1</v>
      </c>
      <c r="K385" s="11">
        <f>(COUNTIFS(Sta!$A:$A,$A385,Sta!$F:$F,"&gt;2.5") + COUNTIFS(Sta!$B:$B,$A385,Sta!$F:$F,"&gt;2.5"))/$D385</f>
        <v>0.5</v>
      </c>
      <c r="L385" s="8">
        <f>COUNTIFS(Sta!$A:$A,$A385,Sta!$F:$F,"&gt;2.5")/$B385</f>
        <v>0.33333333333333331</v>
      </c>
      <c r="M385" s="8">
        <f>COUNTIFS(Sta!$B:$B,$A385,Sta!$F:$F,"&gt;2.5")/$C385</f>
        <v>1</v>
      </c>
      <c r="N385" s="11">
        <f>(COUNTIFS(Sta!$A:$A,$A385,Sta!$F:$F,"&gt;3.5") + COUNTIFS(Sta!$B:$B,$A385,Sta!$F:$F,"&gt;3.5"))/$D385</f>
        <v>0.5</v>
      </c>
      <c r="O385" s="8">
        <f>COUNTIFS(Sta!$A:$A,$A385,Sta!$F:$F,"&gt;3.5")/$B385</f>
        <v>0.33333333333333331</v>
      </c>
      <c r="P385" s="8">
        <f>COUNTIFS(Sta!$B:$B,$A385,Sta!$F:$F,"&gt;3.5")/$C385</f>
        <v>1</v>
      </c>
      <c r="Q385" s="11">
        <f>(COUNTIFS(Sta!$A:$A,$A385,Sta!$D:$D,"&gt;0.5")  + COUNTIFS(Sta!$B:$B,$A385,Sta!$E:$E,"&gt;0.5"))/$D385</f>
        <v>0.75</v>
      </c>
      <c r="R385" s="8">
        <f>COUNTIFS(Sta!$A:$A,$A385,Sta!$D:$D,"&gt;0.5")/$B385</f>
        <v>0.66666666666666663</v>
      </c>
      <c r="S385" s="8">
        <f>COUNTIFS(Sta!$B:$B,$A385,Sta!$E:$E,"&gt;0.5")/$C385</f>
        <v>1</v>
      </c>
      <c r="T385" s="11">
        <f>(COUNTIFS(Sta!$A:$A,$A385,Sta!$D:$D,"&gt;1.5")  + COUNTIFS(Sta!$B:$B,$A385,Sta!$E:$E,"&gt;1.5"))/$D385</f>
        <v>0.5</v>
      </c>
      <c r="U385" s="8">
        <f>COUNTIFS(Sta!$A:$A,$A385,Sta!$D:$D,"&gt;1.5")/$B385</f>
        <v>0.66666666666666663</v>
      </c>
      <c r="V385" s="8">
        <f>COUNTIFS(Sta!$B:$B,$A385,Sta!$E:$E,"&gt;1.5")/$C385</f>
        <v>0</v>
      </c>
      <c r="W385" s="11">
        <f>(COUNTIFS(Sta!$A:$A,$A385,Sta!$E:E,"&gt;0.5") +COUNTIFS(Sta!$B:$B,$A385,Sta!$D:$D,"&gt;0.5"))/$D385</f>
        <v>0.5</v>
      </c>
      <c r="X385" s="8">
        <f>COUNTIFS(Sta!$A:$A,$A385,Sta!$E:$E,"&gt;0.5")/$B385</f>
        <v>0.33333333333333331</v>
      </c>
      <c r="Y385" s="8">
        <f>COUNTIFS(Sta!$B:$B,$A385,Sta!$D:$D,"&gt;0.5")/$C385</f>
        <v>1</v>
      </c>
      <c r="Z385" s="11">
        <f>(COUNTIFS(Sta!$A:$A,$A385,Sta!$E:$E,"&gt;1.5")  + COUNTIFS(Sta!$B:$B,$A385,Sta!$D:$D,"&gt;1.5"))/$D385</f>
        <v>0.25</v>
      </c>
      <c r="AA385" s="8">
        <f>COUNTIFS(Sta!$A:$A,$A385,Sta!$E:$E,"&gt;1.5")/$B385</f>
        <v>0</v>
      </c>
      <c r="AB385" s="8">
        <f>COUNTIFS(Sta!$B:$B,$A385,Sta!$D:$D,"&gt;1.5")/$C385</f>
        <v>1</v>
      </c>
      <c r="AC385" s="11">
        <f>(COUNTIFS(Sta!$A:A,$A385,Sta!$G:$G,"y") + COUNTIFS(Sta!$B:B,$A385,Sta!$G:$G,"y"))/$D385</f>
        <v>0.5</v>
      </c>
      <c r="AD385" s="8">
        <f>COUNTIFS(Sta!$A:A,$A385,Sta!$G:$G,"y")/$B385</f>
        <v>0.33333333333333331</v>
      </c>
      <c r="AE385" s="16">
        <f>COUNTIFS(Sta!$B:B,$A385,Sta!$G:$G,"y")/$C385</f>
        <v>1</v>
      </c>
    </row>
    <row r="386" spans="1:31" x14ac:dyDescent="0.3">
      <c r="A386" t="s">
        <v>470</v>
      </c>
      <c r="B386" s="9">
        <f>COUNTIF(Sta!A:A,A386)</f>
        <v>1</v>
      </c>
      <c r="C386" s="4">
        <f>COUNTIF(Sta!B:B,A386)</f>
        <v>1</v>
      </c>
      <c r="D386" s="4">
        <f t="shared" si="12"/>
        <v>2</v>
      </c>
      <c r="E386" s="11">
        <f>(COUNTIFS(Sta!$A:$A,$A386,Sta!$F:$F,"&gt;0.5") + COUNTIFS(Sta!$B:$B,$A386,Sta!$F:$F,"&gt;0.5"))/$D386</f>
        <v>1</v>
      </c>
      <c r="F386" s="8">
        <f>COUNTIFS(Sta!$A:$A,$A386,Sta!$F:$F,"&gt;0.5")/$B386</f>
        <v>1</v>
      </c>
      <c r="G386" s="8">
        <f>COUNTIFS(Sta!$B:$B,$A386,Sta!$F:$F,"&gt;0.5")/$C386</f>
        <v>1</v>
      </c>
      <c r="H386" s="11">
        <f>(COUNTIFS(Sta!$A:$A,$A386,Sta!$F:$F,"&gt;1.5") + COUNTIFS(Sta!$B:$B,$A386,Sta!$F:$F,"&gt;1.5"))/$D386</f>
        <v>0.5</v>
      </c>
      <c r="I386" s="8">
        <f>COUNTIFS(Sta!$A:$A,$A386,Sta!$F:$F,"&gt;1.5")/$B386</f>
        <v>1</v>
      </c>
      <c r="J386" s="8">
        <f>COUNTIFS(Sta!$B:$B,$A386,Sta!$F:$F,"&gt;1.5")/$C386</f>
        <v>0</v>
      </c>
      <c r="K386" s="11">
        <f>(COUNTIFS(Sta!$A:$A,$A386,Sta!$F:$F,"&gt;2.5") + COUNTIFS(Sta!$B:$B,$A386,Sta!$F:$F,"&gt;2.5"))/$D386</f>
        <v>0.5</v>
      </c>
      <c r="L386" s="8">
        <f>COUNTIFS(Sta!$A:$A,$A386,Sta!$F:$F,"&gt;2.5")/$B386</f>
        <v>1</v>
      </c>
      <c r="M386" s="8">
        <f>COUNTIFS(Sta!$B:$B,$A386,Sta!$F:$F,"&gt;2.5")/$C386</f>
        <v>0</v>
      </c>
      <c r="N386" s="11">
        <f>(COUNTIFS(Sta!$A:$A,$A386,Sta!$F:$F,"&gt;3.5") + COUNTIFS(Sta!$B:$B,$A386,Sta!$F:$F,"&gt;3.5"))/$D386</f>
        <v>0.5</v>
      </c>
      <c r="O386" s="8">
        <f>COUNTIFS(Sta!$A:$A,$A386,Sta!$F:$F,"&gt;3.5")/$B386</f>
        <v>1</v>
      </c>
      <c r="P386" s="8">
        <f>COUNTIFS(Sta!$B:$B,$A386,Sta!$F:$F,"&gt;3.5")/$C386</f>
        <v>0</v>
      </c>
      <c r="Q386" s="11">
        <f>(COUNTIFS(Sta!$A:$A,$A386,Sta!$D:$D,"&gt;0.5")  + COUNTIFS(Sta!$B:$B,$A386,Sta!$E:$E,"&gt;0.5"))/$D386</f>
        <v>1</v>
      </c>
      <c r="R386" s="8">
        <f>COUNTIFS(Sta!$A:$A,$A386,Sta!$D:$D,"&gt;0.5")/$B386</f>
        <v>1</v>
      </c>
      <c r="S386" s="8">
        <f>COUNTIFS(Sta!$B:$B,$A386,Sta!$E:$E,"&gt;0.5")/$C386</f>
        <v>1</v>
      </c>
      <c r="T386" s="11">
        <f>(COUNTIFS(Sta!$A:$A,$A386,Sta!$D:$D,"&gt;1.5")  + COUNTIFS(Sta!$B:$B,$A386,Sta!$E:$E,"&gt;1.5"))/$D386</f>
        <v>0</v>
      </c>
      <c r="U386" s="8">
        <f>COUNTIFS(Sta!$A:$A,$A386,Sta!$D:$D,"&gt;1.5")/$B386</f>
        <v>0</v>
      </c>
      <c r="V386" s="8">
        <f>COUNTIFS(Sta!$B:$B,$A386,Sta!$E:$E,"&gt;1.5")/$C386</f>
        <v>0</v>
      </c>
      <c r="W386" s="11">
        <f>(COUNTIFS(Sta!$A:$A,$A386,Sta!$E:E,"&gt;0.5") +COUNTIFS(Sta!$B:$B,$A386,Sta!$D:$D,"&gt;0.5"))/$D386</f>
        <v>0.5</v>
      </c>
      <c r="X386" s="8">
        <f>COUNTIFS(Sta!$A:$A,$A386,Sta!$E:$E,"&gt;0.5")/$B386</f>
        <v>1</v>
      </c>
      <c r="Y386" s="8">
        <f>COUNTIFS(Sta!$B:$B,$A386,Sta!$D:$D,"&gt;0.5")/$C386</f>
        <v>0</v>
      </c>
      <c r="Z386" s="11">
        <f>(COUNTIFS(Sta!$A:$A,$A386,Sta!$E:$E,"&gt;1.5")  + COUNTIFS(Sta!$B:$B,$A386,Sta!$D:$D,"&gt;1.5"))/$D386</f>
        <v>0.5</v>
      </c>
      <c r="AA386" s="8">
        <f>COUNTIFS(Sta!$A:$A,$A386,Sta!$E:$E,"&gt;1.5")/$B386</f>
        <v>1</v>
      </c>
      <c r="AB386" s="8">
        <f>COUNTIFS(Sta!$B:$B,$A386,Sta!$D:$D,"&gt;1.5")/$C386</f>
        <v>0</v>
      </c>
      <c r="AC386" s="11">
        <f>(COUNTIFS(Sta!$A:A,$A386,Sta!$G:$G,"y") + COUNTIFS(Sta!$B:B,$A386,Sta!$G:$G,"y"))/$D386</f>
        <v>0.5</v>
      </c>
      <c r="AD386" s="8">
        <f>COUNTIFS(Sta!$A:A,$A386,Sta!$G:$G,"y")/$B386</f>
        <v>1</v>
      </c>
      <c r="AE386" s="16">
        <f>COUNTIFS(Sta!$B:B,$A386,Sta!$G:$G,"y")/$C386</f>
        <v>0</v>
      </c>
    </row>
    <row r="387" spans="1:31" x14ac:dyDescent="0.3">
      <c r="A387" t="s">
        <v>660</v>
      </c>
      <c r="B387" s="9">
        <f>COUNTIF(Sta!A:A,A387)</f>
        <v>10</v>
      </c>
      <c r="C387" s="4">
        <f>COUNTIF(Sta!B:B,A387)</f>
        <v>9</v>
      </c>
      <c r="D387" s="4">
        <f t="shared" si="12"/>
        <v>19</v>
      </c>
      <c r="E387" s="11">
        <f>(COUNTIFS(Sta!$A:$A,$A387,Sta!$F:$F,"&gt;0.5") + COUNTIFS(Sta!$B:$B,$A387,Sta!$F:$F,"&gt;0.5"))/$D387</f>
        <v>0.84210526315789469</v>
      </c>
      <c r="F387" s="8">
        <f>COUNTIFS(Sta!$A:$A,$A387,Sta!$F:$F,"&gt;0.5")/$B387</f>
        <v>0.8</v>
      </c>
      <c r="G387" s="8">
        <f>COUNTIFS(Sta!$B:$B,$A387,Sta!$F:$F,"&gt;0.5")/$C387</f>
        <v>0.88888888888888884</v>
      </c>
      <c r="H387" s="11">
        <f>(COUNTIFS(Sta!$A:$A,$A387,Sta!$F:$F,"&gt;1.5") + COUNTIFS(Sta!$B:$B,$A387,Sta!$F:$F,"&gt;1.5"))/$D387</f>
        <v>0.78947368421052633</v>
      </c>
      <c r="I387" s="8">
        <f>COUNTIFS(Sta!$A:$A,$A387,Sta!$F:$F,"&gt;1.5")/$B387</f>
        <v>0.8</v>
      </c>
      <c r="J387" s="8">
        <f>COUNTIFS(Sta!$B:$B,$A387,Sta!$F:$F,"&gt;1.5")/$C387</f>
        <v>0.77777777777777779</v>
      </c>
      <c r="K387" s="11">
        <f>(COUNTIFS(Sta!$A:$A,$A387,Sta!$F:$F,"&gt;2.5") + COUNTIFS(Sta!$B:$B,$A387,Sta!$F:$F,"&gt;2.5"))/$D387</f>
        <v>0.42105263157894735</v>
      </c>
      <c r="L387" s="8">
        <f>COUNTIFS(Sta!$A:$A,$A387,Sta!$F:$F,"&gt;2.5")/$B387</f>
        <v>0.5</v>
      </c>
      <c r="M387" s="8">
        <f>COUNTIFS(Sta!$B:$B,$A387,Sta!$F:$F,"&gt;2.5")/$C387</f>
        <v>0.33333333333333331</v>
      </c>
      <c r="N387" s="11">
        <f>(COUNTIFS(Sta!$A:$A,$A387,Sta!$F:$F,"&gt;3.5") + COUNTIFS(Sta!$B:$B,$A387,Sta!$F:$F,"&gt;3.5"))/$D387</f>
        <v>0.21052631578947367</v>
      </c>
      <c r="O387" s="8">
        <f>COUNTIFS(Sta!$A:$A,$A387,Sta!$F:$F,"&gt;3.5")/$B387</f>
        <v>0.2</v>
      </c>
      <c r="P387" s="8">
        <f>COUNTIFS(Sta!$B:$B,$A387,Sta!$F:$F,"&gt;3.5")/$C387</f>
        <v>0.22222222222222221</v>
      </c>
      <c r="Q387" s="11">
        <f>(COUNTIFS(Sta!$A:$A,$A387,Sta!$D:$D,"&gt;0.5")  + COUNTIFS(Sta!$B:$B,$A387,Sta!$E:$E,"&gt;0.5"))/$D387</f>
        <v>0.68421052631578949</v>
      </c>
      <c r="R387" s="8">
        <f>COUNTIFS(Sta!$A:$A,$A387,Sta!$D:$D,"&gt;0.5")/$B387</f>
        <v>0.8</v>
      </c>
      <c r="S387" s="8">
        <f>COUNTIFS(Sta!$B:$B,$A387,Sta!$E:$E,"&gt;0.5")/$C387</f>
        <v>0.55555555555555558</v>
      </c>
      <c r="T387" s="11">
        <f>(COUNTIFS(Sta!$A:$A,$A387,Sta!$D:$D,"&gt;1.5")  + COUNTIFS(Sta!$B:$B,$A387,Sta!$E:$E,"&gt;1.5"))/$D387</f>
        <v>0.15789473684210525</v>
      </c>
      <c r="U387" s="8">
        <f>COUNTIFS(Sta!$A:$A,$A387,Sta!$D:$D,"&gt;1.5")/$B387</f>
        <v>0.3</v>
      </c>
      <c r="V387" s="8">
        <f>COUNTIFS(Sta!$B:$B,$A387,Sta!$E:$E,"&gt;1.5")/$C387</f>
        <v>0</v>
      </c>
      <c r="W387" s="11">
        <f>(COUNTIFS(Sta!$A:$A,$A387,Sta!$E:E,"&gt;0.5") +COUNTIFS(Sta!$B:$B,$A387,Sta!$D:$D,"&gt;0.5"))/$D387</f>
        <v>0.73684210526315785</v>
      </c>
      <c r="X387" s="8">
        <f>COUNTIFS(Sta!$A:$A,$A387,Sta!$E:$E,"&gt;0.5")/$B387</f>
        <v>0.7</v>
      </c>
      <c r="Y387" s="8">
        <f>COUNTIFS(Sta!$B:$B,$A387,Sta!$D:$D,"&gt;0.5")/$C387</f>
        <v>0.77777777777777779</v>
      </c>
      <c r="Z387" s="11">
        <f>(COUNTIFS(Sta!$A:$A,$A387,Sta!$E:$E,"&gt;1.5")  + COUNTIFS(Sta!$B:$B,$A387,Sta!$D:$D,"&gt;1.5"))/$D387</f>
        <v>0.36842105263157893</v>
      </c>
      <c r="AA387" s="8">
        <f>COUNTIFS(Sta!$A:$A,$A387,Sta!$E:$E,"&gt;1.5")/$B387</f>
        <v>0.3</v>
      </c>
      <c r="AB387" s="8">
        <f>COUNTIFS(Sta!$B:$B,$A387,Sta!$D:$D,"&gt;1.5")/$C387</f>
        <v>0.44444444444444442</v>
      </c>
      <c r="AC387" s="11">
        <f>(COUNTIFS(Sta!$A:A,$A387,Sta!$G:$G,"y") + COUNTIFS(Sta!$B:B,$A387,Sta!$G:$G,"y"))/$D387</f>
        <v>0.57894736842105265</v>
      </c>
      <c r="AD387" s="8">
        <f>COUNTIFS(Sta!$A:A,$A387,Sta!$G:$G,"y")/$B387</f>
        <v>0.7</v>
      </c>
      <c r="AE387" s="16">
        <f>COUNTIFS(Sta!$B:B,$A387,Sta!$G:$G,"y")/$C387</f>
        <v>0.44444444444444442</v>
      </c>
    </row>
    <row r="388" spans="1:31" x14ac:dyDescent="0.3">
      <c r="A388" t="s">
        <v>213</v>
      </c>
      <c r="B388" s="9">
        <f>COUNTIF(Sta!A:A,A388)</f>
        <v>1</v>
      </c>
      <c r="C388" s="4">
        <f>COUNTIF(Sta!B:B,A388)</f>
        <v>1</v>
      </c>
      <c r="D388" s="4">
        <f t="shared" si="12"/>
        <v>2</v>
      </c>
      <c r="E388" s="11">
        <f>(COUNTIFS(Sta!$A:$A,$A388,Sta!$F:$F,"&gt;0.5") + COUNTIFS(Sta!$B:$B,$A388,Sta!$F:$F,"&gt;0.5"))/$D388</f>
        <v>1</v>
      </c>
      <c r="F388" s="8">
        <f>COUNTIFS(Sta!$A:$A,$A388,Sta!$F:$F,"&gt;0.5")/$B388</f>
        <v>1</v>
      </c>
      <c r="G388" s="8">
        <f>COUNTIFS(Sta!$B:$B,$A388,Sta!$F:$F,"&gt;0.5")/$C388</f>
        <v>1</v>
      </c>
      <c r="H388" s="11">
        <f>(COUNTIFS(Sta!$A:$A,$A388,Sta!$F:$F,"&gt;1.5") + COUNTIFS(Sta!$B:$B,$A388,Sta!$F:$F,"&gt;1.5"))/$D388</f>
        <v>0.5</v>
      </c>
      <c r="I388" s="8">
        <f>COUNTIFS(Sta!$A:$A,$A388,Sta!$F:$F,"&gt;1.5")/$B388</f>
        <v>0</v>
      </c>
      <c r="J388" s="8">
        <f>COUNTIFS(Sta!$B:$B,$A388,Sta!$F:$F,"&gt;1.5")/$C388</f>
        <v>1</v>
      </c>
      <c r="K388" s="11">
        <f>(COUNTIFS(Sta!$A:$A,$A388,Sta!$F:$F,"&gt;2.5") + COUNTIFS(Sta!$B:$B,$A388,Sta!$F:$F,"&gt;2.5"))/$D388</f>
        <v>0</v>
      </c>
      <c r="L388" s="8">
        <f>COUNTIFS(Sta!$A:$A,$A388,Sta!$F:$F,"&gt;2.5")/$B388</f>
        <v>0</v>
      </c>
      <c r="M388" s="8">
        <f>COUNTIFS(Sta!$B:$B,$A388,Sta!$F:$F,"&gt;2.5")/$C388</f>
        <v>0</v>
      </c>
      <c r="N388" s="11">
        <f>(COUNTIFS(Sta!$A:$A,$A388,Sta!$F:$F,"&gt;3.5") + COUNTIFS(Sta!$B:$B,$A388,Sta!$F:$F,"&gt;3.5"))/$D388</f>
        <v>0</v>
      </c>
      <c r="O388" s="8">
        <f>COUNTIFS(Sta!$A:$A,$A388,Sta!$F:$F,"&gt;3.5")/$B388</f>
        <v>0</v>
      </c>
      <c r="P388" s="8">
        <f>COUNTIFS(Sta!$B:$B,$A388,Sta!$F:$F,"&gt;3.5")/$C388</f>
        <v>0</v>
      </c>
      <c r="Q388" s="11">
        <f>(COUNTIFS(Sta!$A:$A,$A388,Sta!$D:$D,"&gt;0.5")  + COUNTIFS(Sta!$B:$B,$A388,Sta!$E:$E,"&gt;0.5"))/$D388</f>
        <v>1</v>
      </c>
      <c r="R388" s="8">
        <f>COUNTIFS(Sta!$A:$A,$A388,Sta!$D:$D,"&gt;0.5")/$B388</f>
        <v>1</v>
      </c>
      <c r="S388" s="8">
        <f>COUNTIFS(Sta!$B:$B,$A388,Sta!$E:$E,"&gt;0.5")/$C388</f>
        <v>1</v>
      </c>
      <c r="T388" s="11">
        <f>(COUNTIFS(Sta!$A:$A,$A388,Sta!$D:$D,"&gt;1.5")  + COUNTIFS(Sta!$B:$B,$A388,Sta!$E:$E,"&gt;1.5"))/$D388</f>
        <v>0</v>
      </c>
      <c r="U388" s="8">
        <f>COUNTIFS(Sta!$A:$A,$A388,Sta!$D:$D,"&gt;1.5")/$B388</f>
        <v>0</v>
      </c>
      <c r="V388" s="8">
        <f>COUNTIFS(Sta!$B:$B,$A388,Sta!$E:$E,"&gt;1.5")/$C388</f>
        <v>0</v>
      </c>
      <c r="W388" s="11">
        <f>(COUNTIFS(Sta!$A:$A,$A388,Sta!$E:E,"&gt;0.5") +COUNTIFS(Sta!$B:$B,$A388,Sta!$D:$D,"&gt;0.5"))/$D388</f>
        <v>0.5</v>
      </c>
      <c r="X388" s="8">
        <f>COUNTIFS(Sta!$A:$A,$A388,Sta!$E:$E,"&gt;0.5")/$B388</f>
        <v>0</v>
      </c>
      <c r="Y388" s="8">
        <f>COUNTIFS(Sta!$B:$B,$A388,Sta!$D:$D,"&gt;0.5")/$C388</f>
        <v>1</v>
      </c>
      <c r="Z388" s="11">
        <f>(COUNTIFS(Sta!$A:$A,$A388,Sta!$E:$E,"&gt;1.5")  + COUNTIFS(Sta!$B:$B,$A388,Sta!$D:$D,"&gt;1.5"))/$D388</f>
        <v>0</v>
      </c>
      <c r="AA388" s="8">
        <f>COUNTIFS(Sta!$A:$A,$A388,Sta!$E:$E,"&gt;1.5")/$B388</f>
        <v>0</v>
      </c>
      <c r="AB388" s="8">
        <f>COUNTIFS(Sta!$B:$B,$A388,Sta!$D:$D,"&gt;1.5")/$C388</f>
        <v>0</v>
      </c>
      <c r="AC388" s="11">
        <f>(COUNTIFS(Sta!$A:A,$A388,Sta!$G:$G,"y") + COUNTIFS(Sta!$B:B,$A388,Sta!$G:$G,"y"))/$D388</f>
        <v>0.5</v>
      </c>
      <c r="AD388" s="8">
        <f>COUNTIFS(Sta!$A:A,$A388,Sta!$G:$G,"y")/$B388</f>
        <v>0</v>
      </c>
      <c r="AE388" s="16">
        <f>COUNTIFS(Sta!$B:B,$A388,Sta!$G:$G,"y")/$C388</f>
        <v>1</v>
      </c>
    </row>
    <row r="389" spans="1:31" x14ac:dyDescent="0.3">
      <c r="A389" t="s">
        <v>381</v>
      </c>
      <c r="B389" s="9">
        <f>COUNTIF(Sta!A:A,A389)</f>
        <v>0</v>
      </c>
      <c r="C389" s="4">
        <f>COUNTIF(Sta!B:B,A389)</f>
        <v>0</v>
      </c>
      <c r="D389" s="4">
        <f t="shared" si="12"/>
        <v>0</v>
      </c>
      <c r="E389" s="11" t="e">
        <f>(COUNTIFS(Sta!$A:$A,$A389,Sta!$F:$F,"&gt;0.5") + COUNTIFS(Sta!$B:$B,$A389,Sta!$F:$F,"&gt;0.5"))/$D389</f>
        <v>#DIV/0!</v>
      </c>
      <c r="F389" s="8" t="e">
        <f>COUNTIFS(Sta!$A:$A,$A389,Sta!$F:$F,"&gt;0.5")/$B389</f>
        <v>#DIV/0!</v>
      </c>
      <c r="G389" s="8" t="e">
        <f>COUNTIFS(Sta!$B:$B,$A389,Sta!$F:$F,"&gt;0.5")/$C389</f>
        <v>#DIV/0!</v>
      </c>
      <c r="H389" s="11" t="e">
        <f>(COUNTIFS(Sta!$A:$A,$A389,Sta!$F:$F,"&gt;1.5") + COUNTIFS(Sta!$B:$B,$A389,Sta!$F:$F,"&gt;1.5"))/$D389</f>
        <v>#DIV/0!</v>
      </c>
      <c r="I389" s="8" t="e">
        <f>COUNTIFS(Sta!$A:$A,$A389,Sta!$F:$F,"&gt;1.5")/$B389</f>
        <v>#DIV/0!</v>
      </c>
      <c r="J389" s="8" t="e">
        <f>COUNTIFS(Sta!$B:$B,$A389,Sta!$F:$F,"&gt;1.5")/$C389</f>
        <v>#DIV/0!</v>
      </c>
      <c r="K389" s="11" t="e">
        <f>(COUNTIFS(Sta!$A:$A,$A389,Sta!$F:$F,"&gt;2.5") + COUNTIFS(Sta!$B:$B,$A389,Sta!$F:$F,"&gt;2.5"))/$D389</f>
        <v>#DIV/0!</v>
      </c>
      <c r="L389" s="8" t="e">
        <f>COUNTIFS(Sta!$A:$A,$A389,Sta!$F:$F,"&gt;2.5")/$B389</f>
        <v>#DIV/0!</v>
      </c>
      <c r="M389" s="8" t="e">
        <f>COUNTIFS(Sta!$B:$B,$A389,Sta!$F:$F,"&gt;2.5")/$C389</f>
        <v>#DIV/0!</v>
      </c>
      <c r="N389" s="11" t="e">
        <f>(COUNTIFS(Sta!$A:$A,$A389,Sta!$F:$F,"&gt;3.5") + COUNTIFS(Sta!$B:$B,$A389,Sta!$F:$F,"&gt;3.5"))/$D389</f>
        <v>#DIV/0!</v>
      </c>
      <c r="O389" s="8" t="e">
        <f>COUNTIFS(Sta!$A:$A,$A389,Sta!$F:$F,"&gt;3.5")/$B389</f>
        <v>#DIV/0!</v>
      </c>
      <c r="P389" s="8" t="e">
        <f>COUNTIFS(Sta!$B:$B,$A389,Sta!$F:$F,"&gt;3.5")/$C389</f>
        <v>#DIV/0!</v>
      </c>
      <c r="Q389" s="11" t="e">
        <f>(COUNTIFS(Sta!$A:$A,$A389,Sta!$D:$D,"&gt;0.5")  + COUNTIFS(Sta!$B:$B,$A389,Sta!$E:$E,"&gt;0.5"))/$D389</f>
        <v>#DIV/0!</v>
      </c>
      <c r="R389" s="8" t="e">
        <f>COUNTIFS(Sta!$A:$A,$A389,Sta!$D:$D,"&gt;0.5")/$B389</f>
        <v>#DIV/0!</v>
      </c>
      <c r="S389" s="8" t="e">
        <f>COUNTIFS(Sta!$B:$B,$A389,Sta!$E:$E,"&gt;0.5")/$C389</f>
        <v>#DIV/0!</v>
      </c>
      <c r="T389" s="11" t="e">
        <f>(COUNTIFS(Sta!$A:$A,$A389,Sta!$D:$D,"&gt;1.5")  + COUNTIFS(Sta!$B:$B,$A389,Sta!$E:$E,"&gt;1.5"))/$D389</f>
        <v>#DIV/0!</v>
      </c>
      <c r="U389" s="8" t="e">
        <f>COUNTIFS(Sta!$A:$A,$A389,Sta!$D:$D,"&gt;1.5")/$B389</f>
        <v>#DIV/0!</v>
      </c>
      <c r="V389" s="8" t="e">
        <f>COUNTIFS(Sta!$B:$B,$A389,Sta!$E:$E,"&gt;1.5")/$C389</f>
        <v>#DIV/0!</v>
      </c>
      <c r="W389" s="11" t="e">
        <f>(COUNTIFS(Sta!$A:$A,$A389,Sta!$E:E,"&gt;0.5") +COUNTIFS(Sta!$B:$B,$A389,Sta!$D:$D,"&gt;0.5"))/$D389</f>
        <v>#DIV/0!</v>
      </c>
      <c r="X389" s="8" t="e">
        <f>COUNTIFS(Sta!$A:$A,$A389,Sta!$E:$E,"&gt;0.5")/$B389</f>
        <v>#DIV/0!</v>
      </c>
      <c r="Y389" s="8" t="e">
        <f>COUNTIFS(Sta!$B:$B,$A389,Sta!$D:$D,"&gt;0.5")/$C389</f>
        <v>#DIV/0!</v>
      </c>
      <c r="Z389" s="11" t="e">
        <f>(COUNTIFS(Sta!$A:$A,$A389,Sta!$E:$E,"&gt;1.5")  + COUNTIFS(Sta!$B:$B,$A389,Sta!$D:$D,"&gt;1.5"))/$D389</f>
        <v>#DIV/0!</v>
      </c>
      <c r="AA389" s="8" t="e">
        <f>COUNTIFS(Sta!$A:$A,$A389,Sta!$E:$E,"&gt;1.5")/$B389</f>
        <v>#DIV/0!</v>
      </c>
      <c r="AB389" s="8" t="e">
        <f>COUNTIFS(Sta!$B:$B,$A389,Sta!$D:$D,"&gt;1.5")/$C389</f>
        <v>#DIV/0!</v>
      </c>
      <c r="AC389" s="11" t="e">
        <f>(COUNTIFS(Sta!$A:A,$A389,Sta!$G:$G,"y") + COUNTIFS(Sta!$B:B,$A389,Sta!$G:$G,"y"))/$D389</f>
        <v>#DIV/0!</v>
      </c>
      <c r="AD389" s="8" t="e">
        <f>COUNTIFS(Sta!$A:A,$A389,Sta!$G:$G,"y")/$B389</f>
        <v>#DIV/0!</v>
      </c>
      <c r="AE389" s="16" t="e">
        <f>COUNTIFS(Sta!$B:B,$A389,Sta!$G:$G,"y")/$C389</f>
        <v>#DIV/0!</v>
      </c>
    </row>
    <row r="390" spans="1:31" x14ac:dyDescent="0.3">
      <c r="A390" t="s">
        <v>327</v>
      </c>
      <c r="B390" s="9">
        <f>COUNTIF(Sta!A:A,A390)</f>
        <v>0</v>
      </c>
      <c r="C390" s="4">
        <f>COUNTIF(Sta!B:B,A390)</f>
        <v>0</v>
      </c>
      <c r="D390" s="4">
        <f t="shared" si="12"/>
        <v>0</v>
      </c>
      <c r="E390" s="11" t="e">
        <f>(COUNTIFS(Sta!$A:$A,$A390,Sta!$F:$F,"&gt;0.5") + COUNTIFS(Sta!$B:$B,$A390,Sta!$F:$F,"&gt;0.5"))/$D390</f>
        <v>#DIV/0!</v>
      </c>
      <c r="F390" s="8" t="e">
        <f>COUNTIFS(Sta!$A:$A,$A390,Sta!$F:$F,"&gt;0.5")/$B390</f>
        <v>#DIV/0!</v>
      </c>
      <c r="G390" s="8" t="e">
        <f>COUNTIFS(Sta!$B:$B,$A390,Sta!$F:$F,"&gt;0.5")/$C390</f>
        <v>#DIV/0!</v>
      </c>
      <c r="H390" s="11" t="e">
        <f>(COUNTIFS(Sta!$A:$A,$A390,Sta!$F:$F,"&gt;1.5") + COUNTIFS(Sta!$B:$B,$A390,Sta!$F:$F,"&gt;1.5"))/$D390</f>
        <v>#DIV/0!</v>
      </c>
      <c r="I390" s="8" t="e">
        <f>COUNTIFS(Sta!$A:$A,$A390,Sta!$F:$F,"&gt;1.5")/$B390</f>
        <v>#DIV/0!</v>
      </c>
      <c r="J390" s="8" t="e">
        <f>COUNTIFS(Sta!$B:$B,$A390,Sta!$F:$F,"&gt;1.5")/$C390</f>
        <v>#DIV/0!</v>
      </c>
      <c r="K390" s="11" t="e">
        <f>(COUNTIFS(Sta!$A:$A,$A390,Sta!$F:$F,"&gt;2.5") + COUNTIFS(Sta!$B:$B,$A390,Sta!$F:$F,"&gt;2.5"))/$D390</f>
        <v>#DIV/0!</v>
      </c>
      <c r="L390" s="8" t="e">
        <f>COUNTIFS(Sta!$A:$A,$A390,Sta!$F:$F,"&gt;2.5")/$B390</f>
        <v>#DIV/0!</v>
      </c>
      <c r="M390" s="8" t="e">
        <f>COUNTIFS(Sta!$B:$B,$A390,Sta!$F:$F,"&gt;2.5")/$C390</f>
        <v>#DIV/0!</v>
      </c>
      <c r="N390" s="11" t="e">
        <f>(COUNTIFS(Sta!$A:$A,$A390,Sta!$F:$F,"&gt;3.5") + COUNTIFS(Sta!$B:$B,$A390,Sta!$F:$F,"&gt;3.5"))/$D390</f>
        <v>#DIV/0!</v>
      </c>
      <c r="O390" s="8" t="e">
        <f>COUNTIFS(Sta!$A:$A,$A390,Sta!$F:$F,"&gt;3.5")/$B390</f>
        <v>#DIV/0!</v>
      </c>
      <c r="P390" s="8" t="e">
        <f>COUNTIFS(Sta!$B:$B,$A390,Sta!$F:$F,"&gt;3.5")/$C390</f>
        <v>#DIV/0!</v>
      </c>
      <c r="Q390" s="11" t="e">
        <f>(COUNTIFS(Sta!$A:$A,$A390,Sta!$D:$D,"&gt;0.5")  + COUNTIFS(Sta!$B:$B,$A390,Sta!$E:$E,"&gt;0.5"))/$D390</f>
        <v>#DIV/0!</v>
      </c>
      <c r="R390" s="8" t="e">
        <f>COUNTIFS(Sta!$A:$A,$A390,Sta!$D:$D,"&gt;0.5")/$B390</f>
        <v>#DIV/0!</v>
      </c>
      <c r="S390" s="8" t="e">
        <f>COUNTIFS(Sta!$B:$B,$A390,Sta!$E:$E,"&gt;0.5")/$C390</f>
        <v>#DIV/0!</v>
      </c>
      <c r="T390" s="11" t="e">
        <f>(COUNTIFS(Sta!$A:$A,$A390,Sta!$D:$D,"&gt;1.5")  + COUNTIFS(Sta!$B:$B,$A390,Sta!$E:$E,"&gt;1.5"))/$D390</f>
        <v>#DIV/0!</v>
      </c>
      <c r="U390" s="8" t="e">
        <f>COUNTIFS(Sta!$A:$A,$A390,Sta!$D:$D,"&gt;1.5")/$B390</f>
        <v>#DIV/0!</v>
      </c>
      <c r="V390" s="8" t="e">
        <f>COUNTIFS(Sta!$B:$B,$A390,Sta!$E:$E,"&gt;1.5")/$C390</f>
        <v>#DIV/0!</v>
      </c>
      <c r="W390" s="11" t="e">
        <f>(COUNTIFS(Sta!$A:$A,$A390,Sta!$E:E,"&gt;0.5") +COUNTIFS(Sta!$B:$B,$A390,Sta!$D:$D,"&gt;0.5"))/$D390</f>
        <v>#DIV/0!</v>
      </c>
      <c r="X390" s="8" t="e">
        <f>COUNTIFS(Sta!$A:$A,$A390,Sta!$E:$E,"&gt;0.5")/$B390</f>
        <v>#DIV/0!</v>
      </c>
      <c r="Y390" s="8" t="e">
        <f>COUNTIFS(Sta!$B:$B,$A390,Sta!$D:$D,"&gt;0.5")/$C390</f>
        <v>#DIV/0!</v>
      </c>
      <c r="Z390" s="11" t="e">
        <f>(COUNTIFS(Sta!$A:$A,$A390,Sta!$E:$E,"&gt;1.5")  + COUNTIFS(Sta!$B:$B,$A390,Sta!$D:$D,"&gt;1.5"))/$D390</f>
        <v>#DIV/0!</v>
      </c>
      <c r="AA390" s="8" t="e">
        <f>COUNTIFS(Sta!$A:$A,$A390,Sta!$E:$E,"&gt;1.5")/$B390</f>
        <v>#DIV/0!</v>
      </c>
      <c r="AB390" s="8" t="e">
        <f>COUNTIFS(Sta!$B:$B,$A390,Sta!$D:$D,"&gt;1.5")/$C390</f>
        <v>#DIV/0!</v>
      </c>
      <c r="AC390" s="11" t="e">
        <f>(COUNTIFS(Sta!$A:A,$A390,Sta!$G:$G,"y") + COUNTIFS(Sta!$B:B,$A390,Sta!$G:$G,"y"))/$D390</f>
        <v>#DIV/0!</v>
      </c>
      <c r="AD390" s="8" t="e">
        <f>COUNTIFS(Sta!$A:A,$A390,Sta!$G:$G,"y")/$B390</f>
        <v>#DIV/0!</v>
      </c>
      <c r="AE390" s="16" t="e">
        <f>COUNTIFS(Sta!$B:B,$A390,Sta!$G:$G,"y")/$C390</f>
        <v>#DIV/0!</v>
      </c>
    </row>
    <row r="391" spans="1:31" x14ac:dyDescent="0.3">
      <c r="A391" t="s">
        <v>484</v>
      </c>
      <c r="B391" s="9">
        <f>COUNTIF(Sta!A:A,A391)</f>
        <v>6</v>
      </c>
      <c r="C391" s="4">
        <f>COUNTIF(Sta!B:B,A391)</f>
        <v>7</v>
      </c>
      <c r="D391" s="4">
        <f t="shared" si="12"/>
        <v>13</v>
      </c>
      <c r="E391" s="11">
        <f>(COUNTIFS(Sta!$A:$A,$A391,Sta!$F:$F,"&gt;0.5") + COUNTIFS(Sta!$B:$B,$A391,Sta!$F:$F,"&gt;0.5"))/$D391</f>
        <v>1</v>
      </c>
      <c r="F391" s="8">
        <f>COUNTIFS(Sta!$A:$A,$A391,Sta!$F:$F,"&gt;0.5")/$B391</f>
        <v>1</v>
      </c>
      <c r="G391" s="8">
        <f>COUNTIFS(Sta!$B:$B,$A391,Sta!$F:$F,"&gt;0.5")/$C391</f>
        <v>1</v>
      </c>
      <c r="H391" s="11">
        <f>(COUNTIFS(Sta!$A:$A,$A391,Sta!$F:$F,"&gt;1.5") + COUNTIFS(Sta!$B:$B,$A391,Sta!$F:$F,"&gt;1.5"))/$D391</f>
        <v>0.76923076923076927</v>
      </c>
      <c r="I391" s="8">
        <f>COUNTIFS(Sta!$A:$A,$A391,Sta!$F:$F,"&gt;1.5")/$B391</f>
        <v>0.66666666666666663</v>
      </c>
      <c r="J391" s="8">
        <f>COUNTIFS(Sta!$B:$B,$A391,Sta!$F:$F,"&gt;1.5")/$C391</f>
        <v>0.8571428571428571</v>
      </c>
      <c r="K391" s="11">
        <f>(COUNTIFS(Sta!$A:$A,$A391,Sta!$F:$F,"&gt;2.5") + COUNTIFS(Sta!$B:$B,$A391,Sta!$F:$F,"&gt;2.5"))/$D391</f>
        <v>0.23076923076923078</v>
      </c>
      <c r="L391" s="8">
        <f>COUNTIFS(Sta!$A:$A,$A391,Sta!$F:$F,"&gt;2.5")/$B391</f>
        <v>0.33333333333333331</v>
      </c>
      <c r="M391" s="8">
        <f>COUNTIFS(Sta!$B:$B,$A391,Sta!$F:$F,"&gt;2.5")/$C391</f>
        <v>0.14285714285714285</v>
      </c>
      <c r="N391" s="11">
        <f>(COUNTIFS(Sta!$A:$A,$A391,Sta!$F:$F,"&gt;3.5") + COUNTIFS(Sta!$B:$B,$A391,Sta!$F:$F,"&gt;3.5"))/$D391</f>
        <v>0.15384615384615385</v>
      </c>
      <c r="O391" s="8">
        <f>COUNTIFS(Sta!$A:$A,$A391,Sta!$F:$F,"&gt;3.5")/$B391</f>
        <v>0.33333333333333331</v>
      </c>
      <c r="P391" s="8">
        <f>COUNTIFS(Sta!$B:$B,$A391,Sta!$F:$F,"&gt;3.5")/$C391</f>
        <v>0</v>
      </c>
      <c r="Q391" s="11">
        <f>(COUNTIFS(Sta!$A:$A,$A391,Sta!$D:$D,"&gt;0.5")  + COUNTIFS(Sta!$B:$B,$A391,Sta!$E:$E,"&gt;0.5"))/$D391</f>
        <v>0.92307692307692313</v>
      </c>
      <c r="R391" s="8">
        <f>COUNTIFS(Sta!$A:$A,$A391,Sta!$D:$D,"&gt;0.5")/$B391</f>
        <v>1</v>
      </c>
      <c r="S391" s="8">
        <f>COUNTIFS(Sta!$B:$B,$A391,Sta!$E:$E,"&gt;0.5")/$C391</f>
        <v>0.8571428571428571</v>
      </c>
      <c r="T391" s="11">
        <f>(COUNTIFS(Sta!$A:$A,$A391,Sta!$D:$D,"&gt;1.5")  + COUNTIFS(Sta!$B:$B,$A391,Sta!$E:$E,"&gt;1.5"))/$D391</f>
        <v>0.38461538461538464</v>
      </c>
      <c r="U391" s="8">
        <f>COUNTIFS(Sta!$A:$A,$A391,Sta!$D:$D,"&gt;1.5")/$B391</f>
        <v>0.5</v>
      </c>
      <c r="V391" s="8">
        <f>COUNTIFS(Sta!$B:$B,$A391,Sta!$E:$E,"&gt;1.5")/$C391</f>
        <v>0.2857142857142857</v>
      </c>
      <c r="W391" s="11">
        <f>(COUNTIFS(Sta!$A:$A,$A391,Sta!$E:E,"&gt;0.5") +COUNTIFS(Sta!$B:$B,$A391,Sta!$D:$D,"&gt;0.5"))/$D391</f>
        <v>0.46153846153846156</v>
      </c>
      <c r="X391" s="8">
        <f>COUNTIFS(Sta!$A:$A,$A391,Sta!$E:$E,"&gt;0.5")/$B391</f>
        <v>0.16666666666666666</v>
      </c>
      <c r="Y391" s="8">
        <f>COUNTIFS(Sta!$B:$B,$A391,Sta!$D:$D,"&gt;0.5")/$C391</f>
        <v>0.7142857142857143</v>
      </c>
      <c r="Z391" s="11">
        <f>(COUNTIFS(Sta!$A:$A,$A391,Sta!$E:$E,"&gt;1.5")  + COUNTIFS(Sta!$B:$B,$A391,Sta!$D:$D,"&gt;1.5"))/$D391</f>
        <v>7.6923076923076927E-2</v>
      </c>
      <c r="AA391" s="8">
        <f>COUNTIFS(Sta!$A:$A,$A391,Sta!$E:$E,"&gt;1.5")/$B391</f>
        <v>0</v>
      </c>
      <c r="AB391" s="8">
        <f>COUNTIFS(Sta!$B:$B,$A391,Sta!$D:$D,"&gt;1.5")/$C391</f>
        <v>0.14285714285714285</v>
      </c>
      <c r="AC391" s="11">
        <f>(COUNTIFS(Sta!$A:A,$A391,Sta!$G:$G,"y") + COUNTIFS(Sta!$B:B,$A391,Sta!$G:$G,"y"))/$D391</f>
        <v>0.38461538461538464</v>
      </c>
      <c r="AD391" s="8">
        <f>COUNTIFS(Sta!$A:A,$A391,Sta!$G:$G,"y")/$B391</f>
        <v>0.16666666666666666</v>
      </c>
      <c r="AE391" s="16">
        <f>COUNTIFS(Sta!$B:B,$A391,Sta!$G:$G,"y")/$C391</f>
        <v>0.5714285714285714</v>
      </c>
    </row>
    <row r="392" spans="1:31" x14ac:dyDescent="0.3">
      <c r="A392" t="s">
        <v>371</v>
      </c>
      <c r="B392" s="9">
        <f>COUNTIF(Sta!A:A,A392)</f>
        <v>1</v>
      </c>
      <c r="C392" s="4">
        <f>COUNTIF(Sta!B:B,A392)</f>
        <v>2</v>
      </c>
      <c r="D392" s="4">
        <f t="shared" si="12"/>
        <v>3</v>
      </c>
      <c r="E392" s="11">
        <f>(COUNTIFS(Sta!$A:$A,$A392,Sta!$F:$F,"&gt;0.5") + COUNTIFS(Sta!$B:$B,$A392,Sta!$F:$F,"&gt;0.5"))/$D392</f>
        <v>1</v>
      </c>
      <c r="F392" s="8">
        <f>COUNTIFS(Sta!$A:$A,$A392,Sta!$F:$F,"&gt;0.5")/$B392</f>
        <v>1</v>
      </c>
      <c r="G392" s="8">
        <f>COUNTIFS(Sta!$B:$B,$A392,Sta!$F:$F,"&gt;0.5")/$C392</f>
        <v>1</v>
      </c>
      <c r="H392" s="11">
        <f>(COUNTIFS(Sta!$A:$A,$A392,Sta!$F:$F,"&gt;1.5") + COUNTIFS(Sta!$B:$B,$A392,Sta!$F:$F,"&gt;1.5"))/$D392</f>
        <v>1</v>
      </c>
      <c r="I392" s="8">
        <f>COUNTIFS(Sta!$A:$A,$A392,Sta!$F:$F,"&gt;1.5")/$B392</f>
        <v>1</v>
      </c>
      <c r="J392" s="8">
        <f>COUNTIFS(Sta!$B:$B,$A392,Sta!$F:$F,"&gt;1.5")/$C392</f>
        <v>1</v>
      </c>
      <c r="K392" s="11">
        <f>(COUNTIFS(Sta!$A:$A,$A392,Sta!$F:$F,"&gt;2.5") + COUNTIFS(Sta!$B:$B,$A392,Sta!$F:$F,"&gt;2.5"))/$D392</f>
        <v>0.66666666666666663</v>
      </c>
      <c r="L392" s="8">
        <f>COUNTIFS(Sta!$A:$A,$A392,Sta!$F:$F,"&gt;2.5")/$B392</f>
        <v>0</v>
      </c>
      <c r="M392" s="8">
        <f>COUNTIFS(Sta!$B:$B,$A392,Sta!$F:$F,"&gt;2.5")/$C392</f>
        <v>1</v>
      </c>
      <c r="N392" s="11">
        <f>(COUNTIFS(Sta!$A:$A,$A392,Sta!$F:$F,"&gt;3.5") + COUNTIFS(Sta!$B:$B,$A392,Sta!$F:$F,"&gt;3.5"))/$D392</f>
        <v>0</v>
      </c>
      <c r="O392" s="8">
        <f>COUNTIFS(Sta!$A:$A,$A392,Sta!$F:$F,"&gt;3.5")/$B392</f>
        <v>0</v>
      </c>
      <c r="P392" s="8">
        <f>COUNTIFS(Sta!$B:$B,$A392,Sta!$F:$F,"&gt;3.5")/$C392</f>
        <v>0</v>
      </c>
      <c r="Q392" s="11">
        <f>(COUNTIFS(Sta!$A:$A,$A392,Sta!$D:$D,"&gt;0.5")  + COUNTIFS(Sta!$B:$B,$A392,Sta!$E:$E,"&gt;0.5"))/$D392</f>
        <v>0.66666666666666663</v>
      </c>
      <c r="R392" s="8">
        <f>COUNTIFS(Sta!$A:$A,$A392,Sta!$D:$D,"&gt;0.5")/$B392</f>
        <v>1</v>
      </c>
      <c r="S392" s="8">
        <f>COUNTIFS(Sta!$B:$B,$A392,Sta!$E:$E,"&gt;0.5")/$C392</f>
        <v>0.5</v>
      </c>
      <c r="T392" s="11">
        <f>(COUNTIFS(Sta!$A:$A,$A392,Sta!$D:$D,"&gt;1.5")  + COUNTIFS(Sta!$B:$B,$A392,Sta!$E:$E,"&gt;1.5"))/$D392</f>
        <v>0</v>
      </c>
      <c r="U392" s="8">
        <f>COUNTIFS(Sta!$A:$A,$A392,Sta!$D:$D,"&gt;1.5")/$B392</f>
        <v>0</v>
      </c>
      <c r="V392" s="8">
        <f>COUNTIFS(Sta!$B:$B,$A392,Sta!$E:$E,"&gt;1.5")/$C392</f>
        <v>0</v>
      </c>
      <c r="W392" s="11">
        <f>(COUNTIFS(Sta!$A:$A,$A392,Sta!$E:E,"&gt;0.5") +COUNTIFS(Sta!$B:$B,$A392,Sta!$D:$D,"&gt;0.5"))/$D392</f>
        <v>1</v>
      </c>
      <c r="X392" s="8">
        <f>COUNTIFS(Sta!$A:$A,$A392,Sta!$E:$E,"&gt;0.5")/$B392</f>
        <v>1</v>
      </c>
      <c r="Y392" s="8">
        <f>COUNTIFS(Sta!$B:$B,$A392,Sta!$D:$D,"&gt;0.5")/$C392</f>
        <v>1</v>
      </c>
      <c r="Z392" s="11">
        <f>(COUNTIFS(Sta!$A:$A,$A392,Sta!$E:$E,"&gt;1.5")  + COUNTIFS(Sta!$B:$B,$A392,Sta!$D:$D,"&gt;1.5"))/$D392</f>
        <v>0.66666666666666663</v>
      </c>
      <c r="AA392" s="8">
        <f>COUNTIFS(Sta!$A:$A,$A392,Sta!$E:$E,"&gt;1.5")/$B392</f>
        <v>0</v>
      </c>
      <c r="AB392" s="8">
        <f>COUNTIFS(Sta!$B:$B,$A392,Sta!$D:$D,"&gt;1.5")/$C392</f>
        <v>1</v>
      </c>
      <c r="AC392" s="11">
        <f>(COUNTIFS(Sta!$A:A,$A392,Sta!$G:$G,"y") + COUNTIFS(Sta!$B:B,$A392,Sta!$G:$G,"y"))/$D392</f>
        <v>0.66666666666666663</v>
      </c>
      <c r="AD392" s="8">
        <f>COUNTIFS(Sta!$A:A,$A392,Sta!$G:$G,"y")/$B392</f>
        <v>1</v>
      </c>
      <c r="AE392" s="16">
        <f>COUNTIFS(Sta!$B:B,$A392,Sta!$G:$G,"y")/$C392</f>
        <v>0.5</v>
      </c>
    </row>
    <row r="393" spans="1:31" x14ac:dyDescent="0.3">
      <c r="A393" t="s">
        <v>97</v>
      </c>
      <c r="B393" s="9">
        <f>COUNTIF(Sta!A:A,A393)</f>
        <v>0</v>
      </c>
      <c r="C393" s="4">
        <f>COUNTIF(Sta!B:B,A393)</f>
        <v>0</v>
      </c>
      <c r="D393" s="4">
        <f t="shared" si="12"/>
        <v>0</v>
      </c>
      <c r="E393" s="11" t="e">
        <f>(COUNTIFS(Sta!$A:$A,$A393,Sta!$F:$F,"&gt;0.5") + COUNTIFS(Sta!$B:$B,$A393,Sta!$F:$F,"&gt;0.5"))/$D393</f>
        <v>#DIV/0!</v>
      </c>
      <c r="F393" s="8" t="e">
        <f>COUNTIFS(Sta!$A:$A,$A393,Sta!$F:$F,"&gt;0.5")/$B393</f>
        <v>#DIV/0!</v>
      </c>
      <c r="G393" s="8" t="e">
        <f>COUNTIFS(Sta!$B:$B,$A393,Sta!$F:$F,"&gt;0.5")/$C393</f>
        <v>#DIV/0!</v>
      </c>
      <c r="H393" s="11" t="e">
        <f>(COUNTIFS(Sta!$A:$A,$A393,Sta!$F:$F,"&gt;1.5") + COUNTIFS(Sta!$B:$B,$A393,Sta!$F:$F,"&gt;1.5"))/$D393</f>
        <v>#DIV/0!</v>
      </c>
      <c r="I393" s="8" t="e">
        <f>COUNTIFS(Sta!$A:$A,$A393,Sta!$F:$F,"&gt;1.5")/$B393</f>
        <v>#DIV/0!</v>
      </c>
      <c r="J393" s="8" t="e">
        <f>COUNTIFS(Sta!$B:$B,$A393,Sta!$F:$F,"&gt;1.5")/$C393</f>
        <v>#DIV/0!</v>
      </c>
      <c r="K393" s="11" t="e">
        <f>(COUNTIFS(Sta!$A:$A,$A393,Sta!$F:$F,"&gt;2.5") + COUNTIFS(Sta!$B:$B,$A393,Sta!$F:$F,"&gt;2.5"))/$D393</f>
        <v>#DIV/0!</v>
      </c>
      <c r="L393" s="8" t="e">
        <f>COUNTIFS(Sta!$A:$A,$A393,Sta!$F:$F,"&gt;2.5")/$B393</f>
        <v>#DIV/0!</v>
      </c>
      <c r="M393" s="8" t="e">
        <f>COUNTIFS(Sta!$B:$B,$A393,Sta!$F:$F,"&gt;2.5")/$C393</f>
        <v>#DIV/0!</v>
      </c>
      <c r="N393" s="11" t="e">
        <f>(COUNTIFS(Sta!$A:$A,$A393,Sta!$F:$F,"&gt;3.5") + COUNTIFS(Sta!$B:$B,$A393,Sta!$F:$F,"&gt;3.5"))/$D393</f>
        <v>#DIV/0!</v>
      </c>
      <c r="O393" s="8" t="e">
        <f>COUNTIFS(Sta!$A:$A,$A393,Sta!$F:$F,"&gt;3.5")/$B393</f>
        <v>#DIV/0!</v>
      </c>
      <c r="P393" s="8" t="e">
        <f>COUNTIFS(Sta!$B:$B,$A393,Sta!$F:$F,"&gt;3.5")/$C393</f>
        <v>#DIV/0!</v>
      </c>
      <c r="Q393" s="11" t="e">
        <f>(COUNTIFS(Sta!$A:$A,$A393,Sta!$D:$D,"&gt;0.5")  + COUNTIFS(Sta!$B:$B,$A393,Sta!$E:$E,"&gt;0.5"))/$D393</f>
        <v>#DIV/0!</v>
      </c>
      <c r="R393" s="8" t="e">
        <f>COUNTIFS(Sta!$A:$A,$A393,Sta!$D:$D,"&gt;0.5")/$B393</f>
        <v>#DIV/0!</v>
      </c>
      <c r="S393" s="8" t="e">
        <f>COUNTIFS(Sta!$B:$B,$A393,Sta!$E:$E,"&gt;0.5")/$C393</f>
        <v>#DIV/0!</v>
      </c>
      <c r="T393" s="11" t="e">
        <f>(COUNTIFS(Sta!$A:$A,$A393,Sta!$D:$D,"&gt;1.5")  + COUNTIFS(Sta!$B:$B,$A393,Sta!$E:$E,"&gt;1.5"))/$D393</f>
        <v>#DIV/0!</v>
      </c>
      <c r="U393" s="8" t="e">
        <f>COUNTIFS(Sta!$A:$A,$A393,Sta!$D:$D,"&gt;1.5")/$B393</f>
        <v>#DIV/0!</v>
      </c>
      <c r="V393" s="8" t="e">
        <f>COUNTIFS(Sta!$B:$B,$A393,Sta!$E:$E,"&gt;1.5")/$C393</f>
        <v>#DIV/0!</v>
      </c>
      <c r="W393" s="11" t="e">
        <f>(COUNTIFS(Sta!$A:$A,$A393,Sta!$E:E,"&gt;0.5") +COUNTIFS(Sta!$B:$B,$A393,Sta!$D:$D,"&gt;0.5"))/$D393</f>
        <v>#DIV/0!</v>
      </c>
      <c r="X393" s="8" t="e">
        <f>COUNTIFS(Sta!$A:$A,$A393,Sta!$E:$E,"&gt;0.5")/$B393</f>
        <v>#DIV/0!</v>
      </c>
      <c r="Y393" s="8" t="e">
        <f>COUNTIFS(Sta!$B:$B,$A393,Sta!$D:$D,"&gt;0.5")/$C393</f>
        <v>#DIV/0!</v>
      </c>
      <c r="Z393" s="11" t="e">
        <f>(COUNTIFS(Sta!$A:$A,$A393,Sta!$E:$E,"&gt;1.5")  + COUNTIFS(Sta!$B:$B,$A393,Sta!$D:$D,"&gt;1.5"))/$D393</f>
        <v>#DIV/0!</v>
      </c>
      <c r="AA393" s="8" t="e">
        <f>COUNTIFS(Sta!$A:$A,$A393,Sta!$E:$E,"&gt;1.5")/$B393</f>
        <v>#DIV/0!</v>
      </c>
      <c r="AB393" s="8" t="e">
        <f>COUNTIFS(Sta!$B:$B,$A393,Sta!$D:$D,"&gt;1.5")/$C393</f>
        <v>#DIV/0!</v>
      </c>
      <c r="AC393" s="11" t="e">
        <f>(COUNTIFS(Sta!$A:A,$A393,Sta!$G:$G,"y") + COUNTIFS(Sta!$B:B,$A393,Sta!$G:$G,"y"))/$D393</f>
        <v>#DIV/0!</v>
      </c>
      <c r="AD393" s="8" t="e">
        <f>COUNTIFS(Sta!$A:A,$A393,Sta!$G:$G,"y")/$B393</f>
        <v>#DIV/0!</v>
      </c>
      <c r="AE393" s="16" t="e">
        <f>COUNTIFS(Sta!$B:B,$A393,Sta!$G:$G,"y")/$C393</f>
        <v>#DIV/0!</v>
      </c>
    </row>
    <row r="394" spans="1:31" x14ac:dyDescent="0.3">
      <c r="A394" t="s">
        <v>433</v>
      </c>
      <c r="B394" s="9">
        <f>COUNTIF(Sta!A:A,A394)</f>
        <v>1</v>
      </c>
      <c r="C394" s="4">
        <f>COUNTIF(Sta!B:B,A394)</f>
        <v>1</v>
      </c>
      <c r="D394" s="4">
        <f t="shared" si="12"/>
        <v>2</v>
      </c>
      <c r="E394" s="11">
        <f>(COUNTIFS(Sta!$A:$A,$A394,Sta!$F:$F,"&gt;0.5") + COUNTIFS(Sta!$B:$B,$A394,Sta!$F:$F,"&gt;0.5"))/$D394</f>
        <v>1</v>
      </c>
      <c r="F394" s="8">
        <f>COUNTIFS(Sta!$A:$A,$A394,Sta!$F:$F,"&gt;0.5")/$B394</f>
        <v>1</v>
      </c>
      <c r="G394" s="8">
        <f>COUNTIFS(Sta!$B:$B,$A394,Sta!$F:$F,"&gt;0.5")/$C394</f>
        <v>1</v>
      </c>
      <c r="H394" s="11">
        <f>(COUNTIFS(Sta!$A:$A,$A394,Sta!$F:$F,"&gt;1.5") + COUNTIFS(Sta!$B:$B,$A394,Sta!$F:$F,"&gt;1.5"))/$D394</f>
        <v>1</v>
      </c>
      <c r="I394" s="8">
        <f>COUNTIFS(Sta!$A:$A,$A394,Sta!$F:$F,"&gt;1.5")/$B394</f>
        <v>1</v>
      </c>
      <c r="J394" s="8">
        <f>COUNTIFS(Sta!$B:$B,$A394,Sta!$F:$F,"&gt;1.5")/$C394</f>
        <v>1</v>
      </c>
      <c r="K394" s="11">
        <f>(COUNTIFS(Sta!$A:$A,$A394,Sta!$F:$F,"&gt;2.5") + COUNTIFS(Sta!$B:$B,$A394,Sta!$F:$F,"&gt;2.5"))/$D394</f>
        <v>0.5</v>
      </c>
      <c r="L394" s="8">
        <f>COUNTIFS(Sta!$A:$A,$A394,Sta!$F:$F,"&gt;2.5")/$B394</f>
        <v>1</v>
      </c>
      <c r="M394" s="8">
        <f>COUNTIFS(Sta!$B:$B,$A394,Sta!$F:$F,"&gt;2.5")/$C394</f>
        <v>0</v>
      </c>
      <c r="N394" s="11">
        <f>(COUNTIFS(Sta!$A:$A,$A394,Sta!$F:$F,"&gt;3.5") + COUNTIFS(Sta!$B:$B,$A394,Sta!$F:$F,"&gt;3.5"))/$D394</f>
        <v>0</v>
      </c>
      <c r="O394" s="8">
        <f>COUNTIFS(Sta!$A:$A,$A394,Sta!$F:$F,"&gt;3.5")/$B394</f>
        <v>0</v>
      </c>
      <c r="P394" s="8">
        <f>COUNTIFS(Sta!$B:$B,$A394,Sta!$F:$F,"&gt;3.5")/$C394</f>
        <v>0</v>
      </c>
      <c r="Q394" s="11">
        <f>(COUNTIFS(Sta!$A:$A,$A394,Sta!$D:$D,"&gt;0.5")  + COUNTIFS(Sta!$B:$B,$A394,Sta!$E:$E,"&gt;0.5"))/$D394</f>
        <v>1</v>
      </c>
      <c r="R394" s="8">
        <f>COUNTIFS(Sta!$A:$A,$A394,Sta!$D:$D,"&gt;0.5")/$B394</f>
        <v>1</v>
      </c>
      <c r="S394" s="8">
        <f>COUNTIFS(Sta!$B:$B,$A394,Sta!$E:$E,"&gt;0.5")/$C394</f>
        <v>1</v>
      </c>
      <c r="T394" s="11">
        <f>(COUNTIFS(Sta!$A:$A,$A394,Sta!$D:$D,"&gt;1.5")  + COUNTIFS(Sta!$B:$B,$A394,Sta!$E:$E,"&gt;1.5"))/$D394</f>
        <v>0</v>
      </c>
      <c r="U394" s="8">
        <f>COUNTIFS(Sta!$A:$A,$A394,Sta!$D:$D,"&gt;1.5")/$B394</f>
        <v>0</v>
      </c>
      <c r="V394" s="8">
        <f>COUNTIFS(Sta!$B:$B,$A394,Sta!$E:$E,"&gt;1.5")/$C394</f>
        <v>0</v>
      </c>
      <c r="W394" s="11">
        <f>(COUNTIFS(Sta!$A:$A,$A394,Sta!$E:E,"&gt;0.5") +COUNTIFS(Sta!$B:$B,$A394,Sta!$D:$D,"&gt;0.5"))/$D394</f>
        <v>1</v>
      </c>
      <c r="X394" s="8">
        <f>COUNTIFS(Sta!$A:$A,$A394,Sta!$E:$E,"&gt;0.5")/$B394</f>
        <v>1</v>
      </c>
      <c r="Y394" s="8">
        <f>COUNTIFS(Sta!$B:$B,$A394,Sta!$D:$D,"&gt;0.5")/$C394</f>
        <v>1</v>
      </c>
      <c r="Z394" s="11">
        <f>(COUNTIFS(Sta!$A:$A,$A394,Sta!$E:$E,"&gt;1.5")  + COUNTIFS(Sta!$B:$B,$A394,Sta!$D:$D,"&gt;1.5"))/$D394</f>
        <v>0.5</v>
      </c>
      <c r="AA394" s="8">
        <f>COUNTIFS(Sta!$A:$A,$A394,Sta!$E:$E,"&gt;1.5")/$B394</f>
        <v>1</v>
      </c>
      <c r="AB394" s="8">
        <f>COUNTIFS(Sta!$B:$B,$A394,Sta!$D:$D,"&gt;1.5")/$C394</f>
        <v>0</v>
      </c>
      <c r="AC394" s="11">
        <f>(COUNTIFS(Sta!$A:A,$A394,Sta!$G:$G,"y") + COUNTIFS(Sta!$B:B,$A394,Sta!$G:$G,"y"))/$D394</f>
        <v>1</v>
      </c>
      <c r="AD394" s="8">
        <f>COUNTIFS(Sta!$A:A,$A394,Sta!$G:$G,"y")/$B394</f>
        <v>1</v>
      </c>
      <c r="AE394" s="16">
        <f>COUNTIFS(Sta!$B:B,$A394,Sta!$G:$G,"y")/$C394</f>
        <v>1</v>
      </c>
    </row>
    <row r="395" spans="1:31" x14ac:dyDescent="0.3">
      <c r="A395" t="s">
        <v>627</v>
      </c>
      <c r="B395" s="9">
        <f>COUNTIF(Sta!A:A,A395)</f>
        <v>1</v>
      </c>
      <c r="C395" s="4">
        <f>COUNTIF(Sta!B:B,A395)</f>
        <v>1</v>
      </c>
      <c r="D395" s="4">
        <f t="shared" si="12"/>
        <v>2</v>
      </c>
      <c r="E395" s="11">
        <f>(COUNTIFS(Sta!$A:$A,$A395,Sta!$F:$F,"&gt;0.5") + COUNTIFS(Sta!$B:$B,$A395,Sta!$F:$F,"&gt;0.5"))/$D395</f>
        <v>1</v>
      </c>
      <c r="F395" s="8">
        <f>COUNTIFS(Sta!$A:$A,$A395,Sta!$F:$F,"&gt;0.5")/$B395</f>
        <v>1</v>
      </c>
      <c r="G395" s="8">
        <f>COUNTIFS(Sta!$B:$B,$A395,Sta!$F:$F,"&gt;0.5")/$C395</f>
        <v>1</v>
      </c>
      <c r="H395" s="11">
        <f>(COUNTIFS(Sta!$A:$A,$A395,Sta!$F:$F,"&gt;1.5") + COUNTIFS(Sta!$B:$B,$A395,Sta!$F:$F,"&gt;1.5"))/$D395</f>
        <v>0.5</v>
      </c>
      <c r="I395" s="8">
        <f>COUNTIFS(Sta!$A:$A,$A395,Sta!$F:$F,"&gt;1.5")/$B395</f>
        <v>1</v>
      </c>
      <c r="J395" s="8">
        <f>COUNTIFS(Sta!$B:$B,$A395,Sta!$F:$F,"&gt;1.5")/$C395</f>
        <v>0</v>
      </c>
      <c r="K395" s="11">
        <f>(COUNTIFS(Sta!$A:$A,$A395,Sta!$F:$F,"&gt;2.5") + COUNTIFS(Sta!$B:$B,$A395,Sta!$F:$F,"&gt;2.5"))/$D395</f>
        <v>0</v>
      </c>
      <c r="L395" s="8">
        <f>COUNTIFS(Sta!$A:$A,$A395,Sta!$F:$F,"&gt;2.5")/$B395</f>
        <v>0</v>
      </c>
      <c r="M395" s="8">
        <f>COUNTIFS(Sta!$B:$B,$A395,Sta!$F:$F,"&gt;2.5")/$C395</f>
        <v>0</v>
      </c>
      <c r="N395" s="11">
        <f>(COUNTIFS(Sta!$A:$A,$A395,Sta!$F:$F,"&gt;3.5") + COUNTIFS(Sta!$B:$B,$A395,Sta!$F:$F,"&gt;3.5"))/$D395</f>
        <v>0</v>
      </c>
      <c r="O395" s="8">
        <f>COUNTIFS(Sta!$A:$A,$A395,Sta!$F:$F,"&gt;3.5")/$B395</f>
        <v>0</v>
      </c>
      <c r="P395" s="8">
        <f>COUNTIFS(Sta!$B:$B,$A395,Sta!$F:$F,"&gt;3.5")/$C395</f>
        <v>0</v>
      </c>
      <c r="Q395" s="11">
        <f>(COUNTIFS(Sta!$A:$A,$A395,Sta!$D:$D,"&gt;0.5")  + COUNTIFS(Sta!$B:$B,$A395,Sta!$E:$E,"&gt;0.5"))/$D395</f>
        <v>0.5</v>
      </c>
      <c r="R395" s="8">
        <f>COUNTIFS(Sta!$A:$A,$A395,Sta!$D:$D,"&gt;0.5")/$B395</f>
        <v>0</v>
      </c>
      <c r="S395" s="8">
        <f>COUNTIFS(Sta!$B:$B,$A395,Sta!$E:$E,"&gt;0.5")/$C395</f>
        <v>1</v>
      </c>
      <c r="T395" s="11">
        <f>(COUNTIFS(Sta!$A:$A,$A395,Sta!$D:$D,"&gt;1.5")  + COUNTIFS(Sta!$B:$B,$A395,Sta!$E:$E,"&gt;1.5"))/$D395</f>
        <v>0</v>
      </c>
      <c r="U395" s="8">
        <f>COUNTIFS(Sta!$A:$A,$A395,Sta!$D:$D,"&gt;1.5")/$B395</f>
        <v>0</v>
      </c>
      <c r="V395" s="8">
        <f>COUNTIFS(Sta!$B:$B,$A395,Sta!$E:$E,"&gt;1.5")/$C395</f>
        <v>0</v>
      </c>
      <c r="W395" s="11">
        <f>(COUNTIFS(Sta!$A:$A,$A395,Sta!$E:E,"&gt;0.5") +COUNTIFS(Sta!$B:$B,$A395,Sta!$D:$D,"&gt;0.5"))/$D395</f>
        <v>0.5</v>
      </c>
      <c r="X395" s="8">
        <f>COUNTIFS(Sta!$A:$A,$A395,Sta!$E:$E,"&gt;0.5")/$B395</f>
        <v>1</v>
      </c>
      <c r="Y395" s="8">
        <f>COUNTIFS(Sta!$B:$B,$A395,Sta!$D:$D,"&gt;0.5")/$C395</f>
        <v>0</v>
      </c>
      <c r="Z395" s="11">
        <f>(COUNTIFS(Sta!$A:$A,$A395,Sta!$E:$E,"&gt;1.5")  + COUNTIFS(Sta!$B:$B,$A395,Sta!$D:$D,"&gt;1.5"))/$D395</f>
        <v>0.5</v>
      </c>
      <c r="AA395" s="8">
        <f>COUNTIFS(Sta!$A:$A,$A395,Sta!$E:$E,"&gt;1.5")/$B395</f>
        <v>1</v>
      </c>
      <c r="AB395" s="8">
        <f>COUNTIFS(Sta!$B:$B,$A395,Sta!$D:$D,"&gt;1.5")/$C395</f>
        <v>0</v>
      </c>
      <c r="AC395" s="11">
        <f>(COUNTIFS(Sta!$A:A,$A395,Sta!$G:$G,"y") + COUNTIFS(Sta!$B:B,$A395,Sta!$G:$G,"y"))/$D395</f>
        <v>0</v>
      </c>
      <c r="AD395" s="8">
        <f>COUNTIFS(Sta!$A:A,$A395,Sta!$G:$G,"y")/$B395</f>
        <v>0</v>
      </c>
      <c r="AE395" s="16">
        <f>COUNTIFS(Sta!$B:B,$A395,Sta!$G:$G,"y")/$C395</f>
        <v>0</v>
      </c>
    </row>
    <row r="396" spans="1:31" x14ac:dyDescent="0.3">
      <c r="A396" t="s">
        <v>166</v>
      </c>
      <c r="B396" s="9">
        <f>COUNTIF(Sta!A:A,A396)</f>
        <v>1</v>
      </c>
      <c r="C396" s="4">
        <f>COUNTIF(Sta!B:B,A396)</f>
        <v>0</v>
      </c>
      <c r="D396" s="4">
        <f t="shared" si="12"/>
        <v>1</v>
      </c>
      <c r="E396" s="11">
        <f>(COUNTIFS(Sta!$A:$A,$A396,Sta!$F:$F,"&gt;0.5") + COUNTIFS(Sta!$B:$B,$A396,Sta!$F:$F,"&gt;0.5"))/$D396</f>
        <v>1</v>
      </c>
      <c r="F396" s="8">
        <f>COUNTIFS(Sta!$A:$A,$A396,Sta!$F:$F,"&gt;0.5")/$B396</f>
        <v>1</v>
      </c>
      <c r="G396" s="8" t="e">
        <f>COUNTIFS(Sta!$B:$B,$A396,Sta!$F:$F,"&gt;0.5")/$C396</f>
        <v>#DIV/0!</v>
      </c>
      <c r="H396" s="11">
        <f>(COUNTIFS(Sta!$A:$A,$A396,Sta!$F:$F,"&gt;1.5") + COUNTIFS(Sta!$B:$B,$A396,Sta!$F:$F,"&gt;1.5"))/$D396</f>
        <v>1</v>
      </c>
      <c r="I396" s="8">
        <f>COUNTIFS(Sta!$A:$A,$A396,Sta!$F:$F,"&gt;1.5")/$B396</f>
        <v>1</v>
      </c>
      <c r="J396" s="8" t="e">
        <f>COUNTIFS(Sta!$B:$B,$A396,Sta!$F:$F,"&gt;1.5")/$C396</f>
        <v>#DIV/0!</v>
      </c>
      <c r="K396" s="11">
        <f>(COUNTIFS(Sta!$A:$A,$A396,Sta!$F:$F,"&gt;2.5") + COUNTIFS(Sta!$B:$B,$A396,Sta!$F:$F,"&gt;2.5"))/$D396</f>
        <v>1</v>
      </c>
      <c r="L396" s="8">
        <f>COUNTIFS(Sta!$A:$A,$A396,Sta!$F:$F,"&gt;2.5")/$B396</f>
        <v>1</v>
      </c>
      <c r="M396" s="8" t="e">
        <f>COUNTIFS(Sta!$B:$B,$A396,Sta!$F:$F,"&gt;2.5")/$C396</f>
        <v>#DIV/0!</v>
      </c>
      <c r="N396" s="11">
        <f>(COUNTIFS(Sta!$A:$A,$A396,Sta!$F:$F,"&gt;3.5") + COUNTIFS(Sta!$B:$B,$A396,Sta!$F:$F,"&gt;3.5"))/$D396</f>
        <v>1</v>
      </c>
      <c r="O396" s="8">
        <f>COUNTIFS(Sta!$A:$A,$A396,Sta!$F:$F,"&gt;3.5")/$B396</f>
        <v>1</v>
      </c>
      <c r="P396" s="8" t="e">
        <f>COUNTIFS(Sta!$B:$B,$A396,Sta!$F:$F,"&gt;3.5")/$C396</f>
        <v>#DIV/0!</v>
      </c>
      <c r="Q396" s="11">
        <f>(COUNTIFS(Sta!$A:$A,$A396,Sta!$D:$D,"&gt;0.5")  + COUNTIFS(Sta!$B:$B,$A396,Sta!$E:$E,"&gt;0.5"))/$D396</f>
        <v>1</v>
      </c>
      <c r="R396" s="8">
        <f>COUNTIFS(Sta!$A:$A,$A396,Sta!$D:$D,"&gt;0.5")/$B396</f>
        <v>1</v>
      </c>
      <c r="S396" s="8" t="e">
        <f>COUNTIFS(Sta!$B:$B,$A396,Sta!$E:$E,"&gt;0.5")/$C396</f>
        <v>#DIV/0!</v>
      </c>
      <c r="T396" s="11">
        <f>(COUNTIFS(Sta!$A:$A,$A396,Sta!$D:$D,"&gt;1.5")  + COUNTIFS(Sta!$B:$B,$A396,Sta!$E:$E,"&gt;1.5"))/$D396</f>
        <v>0</v>
      </c>
      <c r="U396" s="8">
        <f>COUNTIFS(Sta!$A:$A,$A396,Sta!$D:$D,"&gt;1.5")/$B396</f>
        <v>0</v>
      </c>
      <c r="V396" s="8" t="e">
        <f>COUNTIFS(Sta!$B:$B,$A396,Sta!$E:$E,"&gt;1.5")/$C396</f>
        <v>#DIV/0!</v>
      </c>
      <c r="W396" s="11">
        <f>(COUNTIFS(Sta!$A:$A,$A396,Sta!$E:E,"&gt;0.5") +COUNTIFS(Sta!$B:$B,$A396,Sta!$D:$D,"&gt;0.5"))/$D396</f>
        <v>1</v>
      </c>
      <c r="X396" s="8">
        <f>COUNTIFS(Sta!$A:$A,$A396,Sta!$E:$E,"&gt;0.5")/$B396</f>
        <v>1</v>
      </c>
      <c r="Y396" s="8" t="e">
        <f>COUNTIFS(Sta!$B:$B,$A396,Sta!$D:$D,"&gt;0.5")/$C396</f>
        <v>#DIV/0!</v>
      </c>
      <c r="Z396" s="11">
        <f>(COUNTIFS(Sta!$A:$A,$A396,Sta!$E:$E,"&gt;1.5")  + COUNTIFS(Sta!$B:$B,$A396,Sta!$D:$D,"&gt;1.5"))/$D396</f>
        <v>1</v>
      </c>
      <c r="AA396" s="8">
        <f>COUNTIFS(Sta!$A:$A,$A396,Sta!$E:$E,"&gt;1.5")/$B396</f>
        <v>1</v>
      </c>
      <c r="AB396" s="8" t="e">
        <f>COUNTIFS(Sta!$B:$B,$A396,Sta!$D:$D,"&gt;1.5")/$C396</f>
        <v>#DIV/0!</v>
      </c>
      <c r="AC396" s="11">
        <f>(COUNTIFS(Sta!$A:A,$A396,Sta!$G:$G,"y") + COUNTIFS(Sta!$B:B,$A396,Sta!$G:$G,"y"))/$D396</f>
        <v>1</v>
      </c>
      <c r="AD396" s="8">
        <f>COUNTIFS(Sta!$A:A,$A396,Sta!$G:$G,"y")/$B396</f>
        <v>1</v>
      </c>
      <c r="AE396" s="16" t="e">
        <f>COUNTIFS(Sta!$B:B,$A396,Sta!$G:$G,"y")/$C396</f>
        <v>#DIV/0!</v>
      </c>
    </row>
    <row r="397" spans="1:31" x14ac:dyDescent="0.3">
      <c r="A397" t="s">
        <v>390</v>
      </c>
      <c r="B397" s="9">
        <f>COUNTIF(Sta!A:A,A397)</f>
        <v>0</v>
      </c>
      <c r="C397" s="4">
        <f>COUNTIF(Sta!B:B,A397)</f>
        <v>0</v>
      </c>
      <c r="D397" s="4">
        <f t="shared" si="12"/>
        <v>0</v>
      </c>
      <c r="E397" s="11" t="e">
        <f>(COUNTIFS(Sta!$A:$A,$A397,Sta!$F:$F,"&gt;0.5") + COUNTIFS(Sta!$B:$B,$A397,Sta!$F:$F,"&gt;0.5"))/$D397</f>
        <v>#DIV/0!</v>
      </c>
      <c r="F397" s="8" t="e">
        <f>COUNTIFS(Sta!$A:$A,$A397,Sta!$F:$F,"&gt;0.5")/$B397</f>
        <v>#DIV/0!</v>
      </c>
      <c r="G397" s="8" t="e">
        <f>COUNTIFS(Sta!$B:$B,$A397,Sta!$F:$F,"&gt;0.5")/$C397</f>
        <v>#DIV/0!</v>
      </c>
      <c r="H397" s="11" t="e">
        <f>(COUNTIFS(Sta!$A:$A,$A397,Sta!$F:$F,"&gt;1.5") + COUNTIFS(Sta!$B:$B,$A397,Sta!$F:$F,"&gt;1.5"))/$D397</f>
        <v>#DIV/0!</v>
      </c>
      <c r="I397" s="8" t="e">
        <f>COUNTIFS(Sta!$A:$A,$A397,Sta!$F:$F,"&gt;1.5")/$B397</f>
        <v>#DIV/0!</v>
      </c>
      <c r="J397" s="8" t="e">
        <f>COUNTIFS(Sta!$B:$B,$A397,Sta!$F:$F,"&gt;1.5")/$C397</f>
        <v>#DIV/0!</v>
      </c>
      <c r="K397" s="11" t="e">
        <f>(COUNTIFS(Sta!$A:$A,$A397,Sta!$F:$F,"&gt;2.5") + COUNTIFS(Sta!$B:$B,$A397,Sta!$F:$F,"&gt;2.5"))/$D397</f>
        <v>#DIV/0!</v>
      </c>
      <c r="L397" s="8" t="e">
        <f>COUNTIFS(Sta!$A:$A,$A397,Sta!$F:$F,"&gt;2.5")/$B397</f>
        <v>#DIV/0!</v>
      </c>
      <c r="M397" s="8" t="e">
        <f>COUNTIFS(Sta!$B:$B,$A397,Sta!$F:$F,"&gt;2.5")/$C397</f>
        <v>#DIV/0!</v>
      </c>
      <c r="N397" s="11" t="e">
        <f>(COUNTIFS(Sta!$A:$A,$A397,Sta!$F:$F,"&gt;3.5") + COUNTIFS(Sta!$B:$B,$A397,Sta!$F:$F,"&gt;3.5"))/$D397</f>
        <v>#DIV/0!</v>
      </c>
      <c r="O397" s="8" t="e">
        <f>COUNTIFS(Sta!$A:$A,$A397,Sta!$F:$F,"&gt;3.5")/$B397</f>
        <v>#DIV/0!</v>
      </c>
      <c r="P397" s="8" t="e">
        <f>COUNTIFS(Sta!$B:$B,$A397,Sta!$F:$F,"&gt;3.5")/$C397</f>
        <v>#DIV/0!</v>
      </c>
      <c r="Q397" s="11" t="e">
        <f>(COUNTIFS(Sta!$A:$A,$A397,Sta!$D:$D,"&gt;0.5")  + COUNTIFS(Sta!$B:$B,$A397,Sta!$E:$E,"&gt;0.5"))/$D397</f>
        <v>#DIV/0!</v>
      </c>
      <c r="R397" s="8" t="e">
        <f>COUNTIFS(Sta!$A:$A,$A397,Sta!$D:$D,"&gt;0.5")/$B397</f>
        <v>#DIV/0!</v>
      </c>
      <c r="S397" s="8" t="e">
        <f>COUNTIFS(Sta!$B:$B,$A397,Sta!$E:$E,"&gt;0.5")/$C397</f>
        <v>#DIV/0!</v>
      </c>
      <c r="T397" s="11" t="e">
        <f>(COUNTIFS(Sta!$A:$A,$A397,Sta!$D:$D,"&gt;1.5")  + COUNTIFS(Sta!$B:$B,$A397,Sta!$E:$E,"&gt;1.5"))/$D397</f>
        <v>#DIV/0!</v>
      </c>
      <c r="U397" s="8" t="e">
        <f>COUNTIFS(Sta!$A:$A,$A397,Sta!$D:$D,"&gt;1.5")/$B397</f>
        <v>#DIV/0!</v>
      </c>
      <c r="V397" s="8" t="e">
        <f>COUNTIFS(Sta!$B:$B,$A397,Sta!$E:$E,"&gt;1.5")/$C397</f>
        <v>#DIV/0!</v>
      </c>
      <c r="W397" s="11" t="e">
        <f>(COUNTIFS(Sta!$A:$A,$A397,Sta!$E:E,"&gt;0.5") +COUNTIFS(Sta!$B:$B,$A397,Sta!$D:$D,"&gt;0.5"))/$D397</f>
        <v>#DIV/0!</v>
      </c>
      <c r="X397" s="8" t="e">
        <f>COUNTIFS(Sta!$A:$A,$A397,Sta!$E:$E,"&gt;0.5")/$B397</f>
        <v>#DIV/0!</v>
      </c>
      <c r="Y397" s="8" t="e">
        <f>COUNTIFS(Sta!$B:$B,$A397,Sta!$D:$D,"&gt;0.5")/$C397</f>
        <v>#DIV/0!</v>
      </c>
      <c r="Z397" s="11" t="e">
        <f>(COUNTIFS(Sta!$A:$A,$A397,Sta!$E:$E,"&gt;1.5")  + COUNTIFS(Sta!$B:$B,$A397,Sta!$D:$D,"&gt;1.5"))/$D397</f>
        <v>#DIV/0!</v>
      </c>
      <c r="AA397" s="8" t="e">
        <f>COUNTIFS(Sta!$A:$A,$A397,Sta!$E:$E,"&gt;1.5")/$B397</f>
        <v>#DIV/0!</v>
      </c>
      <c r="AB397" s="8" t="e">
        <f>COUNTIFS(Sta!$B:$B,$A397,Sta!$D:$D,"&gt;1.5")/$C397</f>
        <v>#DIV/0!</v>
      </c>
      <c r="AC397" s="11" t="e">
        <f>(COUNTIFS(Sta!$A:A,$A397,Sta!$G:$G,"y") + COUNTIFS(Sta!$B:B,$A397,Sta!$G:$G,"y"))/$D397</f>
        <v>#DIV/0!</v>
      </c>
      <c r="AD397" s="8" t="e">
        <f>COUNTIFS(Sta!$A:A,$A397,Sta!$G:$G,"y")/$B397</f>
        <v>#DIV/0!</v>
      </c>
      <c r="AE397" s="16" t="e">
        <f>COUNTIFS(Sta!$B:B,$A397,Sta!$G:$G,"y")/$C397</f>
        <v>#DIV/0!</v>
      </c>
    </row>
    <row r="398" spans="1:31" x14ac:dyDescent="0.3">
      <c r="A398" t="s">
        <v>443</v>
      </c>
      <c r="B398" s="9">
        <f>COUNTIF(Sta!A:A,A398)</f>
        <v>0</v>
      </c>
      <c r="C398" s="4">
        <f>COUNTIF(Sta!B:B,A398)</f>
        <v>0</v>
      </c>
      <c r="D398" s="4">
        <f t="shared" si="12"/>
        <v>0</v>
      </c>
      <c r="E398" s="11" t="e">
        <f>(COUNTIFS(Sta!$A:$A,$A398,Sta!$F:$F,"&gt;0.5") + COUNTIFS(Sta!$B:$B,$A398,Sta!$F:$F,"&gt;0.5"))/$D398</f>
        <v>#DIV/0!</v>
      </c>
      <c r="F398" s="8" t="e">
        <f>COUNTIFS(Sta!$A:$A,$A398,Sta!$F:$F,"&gt;0.5")/$B398</f>
        <v>#DIV/0!</v>
      </c>
      <c r="G398" s="8" t="e">
        <f>COUNTIFS(Sta!$B:$B,$A398,Sta!$F:$F,"&gt;0.5")/$C398</f>
        <v>#DIV/0!</v>
      </c>
      <c r="H398" s="11" t="e">
        <f>(COUNTIFS(Sta!$A:$A,$A398,Sta!$F:$F,"&gt;1.5") + COUNTIFS(Sta!$B:$B,$A398,Sta!$F:$F,"&gt;1.5"))/$D398</f>
        <v>#DIV/0!</v>
      </c>
      <c r="I398" s="8" t="e">
        <f>COUNTIFS(Sta!$A:$A,$A398,Sta!$F:$F,"&gt;1.5")/$B398</f>
        <v>#DIV/0!</v>
      </c>
      <c r="J398" s="8" t="e">
        <f>COUNTIFS(Sta!$B:$B,$A398,Sta!$F:$F,"&gt;1.5")/$C398</f>
        <v>#DIV/0!</v>
      </c>
      <c r="K398" s="11" t="e">
        <f>(COUNTIFS(Sta!$A:$A,$A398,Sta!$F:$F,"&gt;2.5") + COUNTIFS(Sta!$B:$B,$A398,Sta!$F:$F,"&gt;2.5"))/$D398</f>
        <v>#DIV/0!</v>
      </c>
      <c r="L398" s="8" t="e">
        <f>COUNTIFS(Sta!$A:$A,$A398,Sta!$F:$F,"&gt;2.5")/$B398</f>
        <v>#DIV/0!</v>
      </c>
      <c r="M398" s="8" t="e">
        <f>COUNTIFS(Sta!$B:$B,$A398,Sta!$F:$F,"&gt;2.5")/$C398</f>
        <v>#DIV/0!</v>
      </c>
      <c r="N398" s="11" t="e">
        <f>(COUNTIFS(Sta!$A:$A,$A398,Sta!$F:$F,"&gt;3.5") + COUNTIFS(Sta!$B:$B,$A398,Sta!$F:$F,"&gt;3.5"))/$D398</f>
        <v>#DIV/0!</v>
      </c>
      <c r="O398" s="8" t="e">
        <f>COUNTIFS(Sta!$A:$A,$A398,Sta!$F:$F,"&gt;3.5")/$B398</f>
        <v>#DIV/0!</v>
      </c>
      <c r="P398" s="8" t="e">
        <f>COUNTIFS(Sta!$B:$B,$A398,Sta!$F:$F,"&gt;3.5")/$C398</f>
        <v>#DIV/0!</v>
      </c>
      <c r="Q398" s="11" t="e">
        <f>(COUNTIFS(Sta!$A:$A,$A398,Sta!$D:$D,"&gt;0.5")  + COUNTIFS(Sta!$B:$B,$A398,Sta!$E:$E,"&gt;0.5"))/$D398</f>
        <v>#DIV/0!</v>
      </c>
      <c r="R398" s="8" t="e">
        <f>COUNTIFS(Sta!$A:$A,$A398,Sta!$D:$D,"&gt;0.5")/$B398</f>
        <v>#DIV/0!</v>
      </c>
      <c r="S398" s="8" t="e">
        <f>COUNTIFS(Sta!$B:$B,$A398,Sta!$E:$E,"&gt;0.5")/$C398</f>
        <v>#DIV/0!</v>
      </c>
      <c r="T398" s="11" t="e">
        <f>(COUNTIFS(Sta!$A:$A,$A398,Sta!$D:$D,"&gt;1.5")  + COUNTIFS(Sta!$B:$B,$A398,Sta!$E:$E,"&gt;1.5"))/$D398</f>
        <v>#DIV/0!</v>
      </c>
      <c r="U398" s="8" t="e">
        <f>COUNTIFS(Sta!$A:$A,$A398,Sta!$D:$D,"&gt;1.5")/$B398</f>
        <v>#DIV/0!</v>
      </c>
      <c r="V398" s="8" t="e">
        <f>COUNTIFS(Sta!$B:$B,$A398,Sta!$E:$E,"&gt;1.5")/$C398</f>
        <v>#DIV/0!</v>
      </c>
      <c r="W398" s="11" t="e">
        <f>(COUNTIFS(Sta!$A:$A,$A398,Sta!$E:E,"&gt;0.5") +COUNTIFS(Sta!$B:$B,$A398,Sta!$D:$D,"&gt;0.5"))/$D398</f>
        <v>#DIV/0!</v>
      </c>
      <c r="X398" s="8" t="e">
        <f>COUNTIFS(Sta!$A:$A,$A398,Sta!$E:$E,"&gt;0.5")/$B398</f>
        <v>#DIV/0!</v>
      </c>
      <c r="Y398" s="8" t="e">
        <f>COUNTIFS(Sta!$B:$B,$A398,Sta!$D:$D,"&gt;0.5")/$C398</f>
        <v>#DIV/0!</v>
      </c>
      <c r="Z398" s="11" t="e">
        <f>(COUNTIFS(Sta!$A:$A,$A398,Sta!$E:$E,"&gt;1.5")  + COUNTIFS(Sta!$B:$B,$A398,Sta!$D:$D,"&gt;1.5"))/$D398</f>
        <v>#DIV/0!</v>
      </c>
      <c r="AA398" s="8" t="e">
        <f>COUNTIFS(Sta!$A:$A,$A398,Sta!$E:$E,"&gt;1.5")/$B398</f>
        <v>#DIV/0!</v>
      </c>
      <c r="AB398" s="8" t="e">
        <f>COUNTIFS(Sta!$B:$B,$A398,Sta!$D:$D,"&gt;1.5")/$C398</f>
        <v>#DIV/0!</v>
      </c>
      <c r="AC398" s="11" t="e">
        <f>(COUNTIFS(Sta!$A:A,$A398,Sta!$G:$G,"y") + COUNTIFS(Sta!$B:B,$A398,Sta!$G:$G,"y"))/$D398</f>
        <v>#DIV/0!</v>
      </c>
      <c r="AD398" s="8" t="e">
        <f>COUNTIFS(Sta!$A:A,$A398,Sta!$G:$G,"y")/$B398</f>
        <v>#DIV/0!</v>
      </c>
      <c r="AE398" s="16" t="e">
        <f>COUNTIFS(Sta!$B:B,$A398,Sta!$G:$G,"y")/$C398</f>
        <v>#DIV/0!</v>
      </c>
    </row>
    <row r="399" spans="1:31" x14ac:dyDescent="0.3">
      <c r="A399" t="s">
        <v>340</v>
      </c>
      <c r="B399" s="9">
        <f>COUNTIF(Sta!A:A,A399)</f>
        <v>0</v>
      </c>
      <c r="C399" s="4">
        <f>COUNTIF(Sta!B:B,A399)</f>
        <v>0</v>
      </c>
      <c r="D399" s="4">
        <f t="shared" si="12"/>
        <v>0</v>
      </c>
      <c r="E399" s="11" t="e">
        <f>(COUNTIFS(Sta!$A:$A,$A399,Sta!$F:$F,"&gt;0.5") + COUNTIFS(Sta!$B:$B,$A399,Sta!$F:$F,"&gt;0.5"))/$D399</f>
        <v>#DIV/0!</v>
      </c>
      <c r="F399" s="8" t="e">
        <f>COUNTIFS(Sta!$A:$A,$A399,Sta!$F:$F,"&gt;0.5")/$B399</f>
        <v>#DIV/0!</v>
      </c>
      <c r="G399" s="8" t="e">
        <f>COUNTIFS(Sta!$B:$B,$A399,Sta!$F:$F,"&gt;0.5")/$C399</f>
        <v>#DIV/0!</v>
      </c>
      <c r="H399" s="11" t="e">
        <f>(COUNTIFS(Sta!$A:$A,$A399,Sta!$F:$F,"&gt;1.5") + COUNTIFS(Sta!$B:$B,$A399,Sta!$F:$F,"&gt;1.5"))/$D399</f>
        <v>#DIV/0!</v>
      </c>
      <c r="I399" s="8" t="e">
        <f>COUNTIFS(Sta!$A:$A,$A399,Sta!$F:$F,"&gt;1.5")/$B399</f>
        <v>#DIV/0!</v>
      </c>
      <c r="J399" s="8" t="e">
        <f>COUNTIFS(Sta!$B:$B,$A399,Sta!$F:$F,"&gt;1.5")/$C399</f>
        <v>#DIV/0!</v>
      </c>
      <c r="K399" s="11" t="e">
        <f>(COUNTIFS(Sta!$A:$A,$A399,Sta!$F:$F,"&gt;2.5") + COUNTIFS(Sta!$B:$B,$A399,Sta!$F:$F,"&gt;2.5"))/$D399</f>
        <v>#DIV/0!</v>
      </c>
      <c r="L399" s="8" t="e">
        <f>COUNTIFS(Sta!$A:$A,$A399,Sta!$F:$F,"&gt;2.5")/$B399</f>
        <v>#DIV/0!</v>
      </c>
      <c r="M399" s="8" t="e">
        <f>COUNTIFS(Sta!$B:$B,$A399,Sta!$F:$F,"&gt;2.5")/$C399</f>
        <v>#DIV/0!</v>
      </c>
      <c r="N399" s="11" t="e">
        <f>(COUNTIFS(Sta!$A:$A,$A399,Sta!$F:$F,"&gt;3.5") + COUNTIFS(Sta!$B:$B,$A399,Sta!$F:$F,"&gt;3.5"))/$D399</f>
        <v>#DIV/0!</v>
      </c>
      <c r="O399" s="8" t="e">
        <f>COUNTIFS(Sta!$A:$A,$A399,Sta!$F:$F,"&gt;3.5")/$B399</f>
        <v>#DIV/0!</v>
      </c>
      <c r="P399" s="8" t="e">
        <f>COUNTIFS(Sta!$B:$B,$A399,Sta!$F:$F,"&gt;3.5")/$C399</f>
        <v>#DIV/0!</v>
      </c>
      <c r="Q399" s="11" t="e">
        <f>(COUNTIFS(Sta!$A:$A,$A399,Sta!$D:$D,"&gt;0.5")  + COUNTIFS(Sta!$B:$B,$A399,Sta!$E:$E,"&gt;0.5"))/$D399</f>
        <v>#DIV/0!</v>
      </c>
      <c r="R399" s="8" t="e">
        <f>COUNTIFS(Sta!$A:$A,$A399,Sta!$D:$D,"&gt;0.5")/$B399</f>
        <v>#DIV/0!</v>
      </c>
      <c r="S399" s="8" t="e">
        <f>COUNTIFS(Sta!$B:$B,$A399,Sta!$E:$E,"&gt;0.5")/$C399</f>
        <v>#DIV/0!</v>
      </c>
      <c r="T399" s="11" t="e">
        <f>(COUNTIFS(Sta!$A:$A,$A399,Sta!$D:$D,"&gt;1.5")  + COUNTIFS(Sta!$B:$B,$A399,Sta!$E:$E,"&gt;1.5"))/$D399</f>
        <v>#DIV/0!</v>
      </c>
      <c r="U399" s="8" t="e">
        <f>COUNTIFS(Sta!$A:$A,$A399,Sta!$D:$D,"&gt;1.5")/$B399</f>
        <v>#DIV/0!</v>
      </c>
      <c r="V399" s="8" t="e">
        <f>COUNTIFS(Sta!$B:$B,$A399,Sta!$E:$E,"&gt;1.5")/$C399</f>
        <v>#DIV/0!</v>
      </c>
      <c r="W399" s="11" t="e">
        <f>(COUNTIFS(Sta!$A:$A,$A399,Sta!$E:E,"&gt;0.5") +COUNTIFS(Sta!$B:$B,$A399,Sta!$D:$D,"&gt;0.5"))/$D399</f>
        <v>#DIV/0!</v>
      </c>
      <c r="X399" s="8" t="e">
        <f>COUNTIFS(Sta!$A:$A,$A399,Sta!$E:$E,"&gt;0.5")/$B399</f>
        <v>#DIV/0!</v>
      </c>
      <c r="Y399" s="8" t="e">
        <f>COUNTIFS(Sta!$B:$B,$A399,Sta!$D:$D,"&gt;0.5")/$C399</f>
        <v>#DIV/0!</v>
      </c>
      <c r="Z399" s="11" t="e">
        <f>(COUNTIFS(Sta!$A:$A,$A399,Sta!$E:$E,"&gt;1.5")  + COUNTIFS(Sta!$B:$B,$A399,Sta!$D:$D,"&gt;1.5"))/$D399</f>
        <v>#DIV/0!</v>
      </c>
      <c r="AA399" s="8" t="e">
        <f>COUNTIFS(Sta!$A:$A,$A399,Sta!$E:$E,"&gt;1.5")/$B399</f>
        <v>#DIV/0!</v>
      </c>
      <c r="AB399" s="8" t="e">
        <f>COUNTIFS(Sta!$B:$B,$A399,Sta!$D:$D,"&gt;1.5")/$C399</f>
        <v>#DIV/0!</v>
      </c>
      <c r="AC399" s="11" t="e">
        <f>(COUNTIFS(Sta!$A:A,$A399,Sta!$G:$G,"y") + COUNTIFS(Sta!$B:B,$A399,Sta!$G:$G,"y"))/$D399</f>
        <v>#DIV/0!</v>
      </c>
      <c r="AD399" s="8" t="e">
        <f>COUNTIFS(Sta!$A:A,$A399,Sta!$G:$G,"y")/$B399</f>
        <v>#DIV/0!</v>
      </c>
      <c r="AE399" s="16" t="e">
        <f>COUNTIFS(Sta!$B:B,$A399,Sta!$G:$G,"y")/$C399</f>
        <v>#DIV/0!</v>
      </c>
    </row>
    <row r="400" spans="1:31" x14ac:dyDescent="0.3">
      <c r="A400" t="s">
        <v>342</v>
      </c>
      <c r="B400" s="9">
        <f>COUNTIF(Sta!A:A,A400)</f>
        <v>0</v>
      </c>
      <c r="C400" s="4">
        <f>COUNTIF(Sta!B:B,A400)</f>
        <v>0</v>
      </c>
      <c r="D400" s="4">
        <f t="shared" si="12"/>
        <v>0</v>
      </c>
      <c r="E400" s="11" t="e">
        <f>(COUNTIFS(Sta!$A:$A,$A400,Sta!$F:$F,"&gt;0.5") + COUNTIFS(Sta!$B:$B,$A400,Sta!$F:$F,"&gt;0.5"))/$D400</f>
        <v>#DIV/0!</v>
      </c>
      <c r="F400" s="8" t="e">
        <f>COUNTIFS(Sta!$A:$A,$A400,Sta!$F:$F,"&gt;0.5")/$B400</f>
        <v>#DIV/0!</v>
      </c>
      <c r="G400" s="8" t="e">
        <f>COUNTIFS(Sta!$B:$B,$A400,Sta!$F:$F,"&gt;0.5")/$C400</f>
        <v>#DIV/0!</v>
      </c>
      <c r="H400" s="11" t="e">
        <f>(COUNTIFS(Sta!$A:$A,$A400,Sta!$F:$F,"&gt;1.5") + COUNTIFS(Sta!$B:$B,$A400,Sta!$F:$F,"&gt;1.5"))/$D400</f>
        <v>#DIV/0!</v>
      </c>
      <c r="I400" s="8" t="e">
        <f>COUNTIFS(Sta!$A:$A,$A400,Sta!$F:$F,"&gt;1.5")/$B400</f>
        <v>#DIV/0!</v>
      </c>
      <c r="J400" s="8" t="e">
        <f>COUNTIFS(Sta!$B:$B,$A400,Sta!$F:$F,"&gt;1.5")/$C400</f>
        <v>#DIV/0!</v>
      </c>
      <c r="K400" s="11" t="e">
        <f>(COUNTIFS(Sta!$A:$A,$A400,Sta!$F:$F,"&gt;2.5") + COUNTIFS(Sta!$B:$B,$A400,Sta!$F:$F,"&gt;2.5"))/$D400</f>
        <v>#DIV/0!</v>
      </c>
      <c r="L400" s="8" t="e">
        <f>COUNTIFS(Sta!$A:$A,$A400,Sta!$F:$F,"&gt;2.5")/$B400</f>
        <v>#DIV/0!</v>
      </c>
      <c r="M400" s="8" t="e">
        <f>COUNTIFS(Sta!$B:$B,$A400,Sta!$F:$F,"&gt;2.5")/$C400</f>
        <v>#DIV/0!</v>
      </c>
      <c r="N400" s="11" t="e">
        <f>(COUNTIFS(Sta!$A:$A,$A400,Sta!$F:$F,"&gt;3.5") + COUNTIFS(Sta!$B:$B,$A400,Sta!$F:$F,"&gt;3.5"))/$D400</f>
        <v>#DIV/0!</v>
      </c>
      <c r="O400" s="8" t="e">
        <f>COUNTIFS(Sta!$A:$A,$A400,Sta!$F:$F,"&gt;3.5")/$B400</f>
        <v>#DIV/0!</v>
      </c>
      <c r="P400" s="8" t="e">
        <f>COUNTIFS(Sta!$B:$B,$A400,Sta!$F:$F,"&gt;3.5")/$C400</f>
        <v>#DIV/0!</v>
      </c>
      <c r="Q400" s="11" t="e">
        <f>(COUNTIFS(Sta!$A:$A,$A400,Sta!$D:$D,"&gt;0.5")  + COUNTIFS(Sta!$B:$B,$A400,Sta!$E:$E,"&gt;0.5"))/$D400</f>
        <v>#DIV/0!</v>
      </c>
      <c r="R400" s="8" t="e">
        <f>COUNTIFS(Sta!$A:$A,$A400,Sta!$D:$D,"&gt;0.5")/$B400</f>
        <v>#DIV/0!</v>
      </c>
      <c r="S400" s="8" t="e">
        <f>COUNTIFS(Sta!$B:$B,$A400,Sta!$E:$E,"&gt;0.5")/$C400</f>
        <v>#DIV/0!</v>
      </c>
      <c r="T400" s="11" t="e">
        <f>(COUNTIFS(Sta!$A:$A,$A400,Sta!$D:$D,"&gt;1.5")  + COUNTIFS(Sta!$B:$B,$A400,Sta!$E:$E,"&gt;1.5"))/$D400</f>
        <v>#DIV/0!</v>
      </c>
      <c r="U400" s="8" t="e">
        <f>COUNTIFS(Sta!$A:$A,$A400,Sta!$D:$D,"&gt;1.5")/$B400</f>
        <v>#DIV/0!</v>
      </c>
      <c r="V400" s="8" t="e">
        <f>COUNTIFS(Sta!$B:$B,$A400,Sta!$E:$E,"&gt;1.5")/$C400</f>
        <v>#DIV/0!</v>
      </c>
      <c r="W400" s="11" t="e">
        <f>(COUNTIFS(Sta!$A:$A,$A400,Sta!$E:E,"&gt;0.5") +COUNTIFS(Sta!$B:$B,$A400,Sta!$D:$D,"&gt;0.5"))/$D400</f>
        <v>#DIV/0!</v>
      </c>
      <c r="X400" s="8" t="e">
        <f>COUNTIFS(Sta!$A:$A,$A400,Sta!$E:$E,"&gt;0.5")/$B400</f>
        <v>#DIV/0!</v>
      </c>
      <c r="Y400" s="8" t="e">
        <f>COUNTIFS(Sta!$B:$B,$A400,Sta!$D:$D,"&gt;0.5")/$C400</f>
        <v>#DIV/0!</v>
      </c>
      <c r="Z400" s="11" t="e">
        <f>(COUNTIFS(Sta!$A:$A,$A400,Sta!$E:$E,"&gt;1.5")  + COUNTIFS(Sta!$B:$B,$A400,Sta!$D:$D,"&gt;1.5"))/$D400</f>
        <v>#DIV/0!</v>
      </c>
      <c r="AA400" s="8" t="e">
        <f>COUNTIFS(Sta!$A:$A,$A400,Sta!$E:$E,"&gt;1.5")/$B400</f>
        <v>#DIV/0!</v>
      </c>
      <c r="AB400" s="8" t="e">
        <f>COUNTIFS(Sta!$B:$B,$A400,Sta!$D:$D,"&gt;1.5")/$C400</f>
        <v>#DIV/0!</v>
      </c>
      <c r="AC400" s="11" t="e">
        <f>(COUNTIFS(Sta!$A:A,$A400,Sta!$G:$G,"y") + COUNTIFS(Sta!$B:B,$A400,Sta!$G:$G,"y"))/$D400</f>
        <v>#DIV/0!</v>
      </c>
      <c r="AD400" s="8" t="e">
        <f>COUNTIFS(Sta!$A:A,$A400,Sta!$G:$G,"y")/$B400</f>
        <v>#DIV/0!</v>
      </c>
      <c r="AE400" s="16" t="e">
        <f>COUNTIFS(Sta!$B:B,$A400,Sta!$G:$G,"y")/$C400</f>
        <v>#DIV/0!</v>
      </c>
    </row>
    <row r="401" spans="1:31" x14ac:dyDescent="0.3">
      <c r="A401" t="s">
        <v>198</v>
      </c>
      <c r="B401" s="9">
        <f>COUNTIF(Sta!A:A,A401)</f>
        <v>1</v>
      </c>
      <c r="C401" s="4">
        <f>COUNTIF(Sta!B:B,A401)</f>
        <v>1</v>
      </c>
      <c r="D401" s="4">
        <f t="shared" si="12"/>
        <v>2</v>
      </c>
      <c r="E401" s="11">
        <f>(COUNTIFS(Sta!$A:$A,$A401,Sta!$F:$F,"&gt;0.5") + COUNTIFS(Sta!$B:$B,$A401,Sta!$F:$F,"&gt;0.5"))/$D401</f>
        <v>1</v>
      </c>
      <c r="F401" s="8">
        <f>COUNTIFS(Sta!$A:$A,$A401,Sta!$F:$F,"&gt;0.5")/$B401</f>
        <v>1</v>
      </c>
      <c r="G401" s="8">
        <f>COUNTIFS(Sta!$B:$B,$A401,Sta!$F:$F,"&gt;0.5")/$C401</f>
        <v>1</v>
      </c>
      <c r="H401" s="11">
        <f>(COUNTIFS(Sta!$A:$A,$A401,Sta!$F:$F,"&gt;1.5") + COUNTIFS(Sta!$B:$B,$A401,Sta!$F:$F,"&gt;1.5"))/$D401</f>
        <v>0.5</v>
      </c>
      <c r="I401" s="8">
        <f>COUNTIFS(Sta!$A:$A,$A401,Sta!$F:$F,"&gt;1.5")/$B401</f>
        <v>1</v>
      </c>
      <c r="J401" s="8">
        <f>COUNTIFS(Sta!$B:$B,$A401,Sta!$F:$F,"&gt;1.5")/$C401</f>
        <v>0</v>
      </c>
      <c r="K401" s="11">
        <f>(COUNTIFS(Sta!$A:$A,$A401,Sta!$F:$F,"&gt;2.5") + COUNTIFS(Sta!$B:$B,$A401,Sta!$F:$F,"&gt;2.5"))/$D401</f>
        <v>0.5</v>
      </c>
      <c r="L401" s="8">
        <f>COUNTIFS(Sta!$A:$A,$A401,Sta!$F:$F,"&gt;2.5")/$B401</f>
        <v>1</v>
      </c>
      <c r="M401" s="8">
        <f>COUNTIFS(Sta!$B:$B,$A401,Sta!$F:$F,"&gt;2.5")/$C401</f>
        <v>0</v>
      </c>
      <c r="N401" s="11">
        <f>(COUNTIFS(Sta!$A:$A,$A401,Sta!$F:$F,"&gt;3.5") + COUNTIFS(Sta!$B:$B,$A401,Sta!$F:$F,"&gt;3.5"))/$D401</f>
        <v>0.5</v>
      </c>
      <c r="O401" s="8">
        <f>COUNTIFS(Sta!$A:$A,$A401,Sta!$F:$F,"&gt;3.5")/$B401</f>
        <v>1</v>
      </c>
      <c r="P401" s="8">
        <f>COUNTIFS(Sta!$B:$B,$A401,Sta!$F:$F,"&gt;3.5")/$C401</f>
        <v>0</v>
      </c>
      <c r="Q401" s="11">
        <f>(COUNTIFS(Sta!$A:$A,$A401,Sta!$D:$D,"&gt;0.5")  + COUNTIFS(Sta!$B:$B,$A401,Sta!$E:$E,"&gt;0.5"))/$D401</f>
        <v>0.5</v>
      </c>
      <c r="R401" s="8">
        <f>COUNTIFS(Sta!$A:$A,$A401,Sta!$D:$D,"&gt;0.5")/$B401</f>
        <v>1</v>
      </c>
      <c r="S401" s="8">
        <f>COUNTIFS(Sta!$B:$B,$A401,Sta!$E:$E,"&gt;0.5")/$C401</f>
        <v>0</v>
      </c>
      <c r="T401" s="11">
        <f>(COUNTIFS(Sta!$A:$A,$A401,Sta!$D:$D,"&gt;1.5")  + COUNTIFS(Sta!$B:$B,$A401,Sta!$E:$E,"&gt;1.5"))/$D401</f>
        <v>0</v>
      </c>
      <c r="U401" s="8">
        <f>COUNTIFS(Sta!$A:$A,$A401,Sta!$D:$D,"&gt;1.5")/$B401</f>
        <v>0</v>
      </c>
      <c r="V401" s="8">
        <f>COUNTIFS(Sta!$B:$B,$A401,Sta!$E:$E,"&gt;1.5")/$C401</f>
        <v>0</v>
      </c>
      <c r="W401" s="11">
        <f>(COUNTIFS(Sta!$A:$A,$A401,Sta!$E:E,"&gt;0.5") +COUNTIFS(Sta!$B:$B,$A401,Sta!$D:$D,"&gt;0.5"))/$D401</f>
        <v>1</v>
      </c>
      <c r="X401" s="8">
        <f>COUNTIFS(Sta!$A:$A,$A401,Sta!$E:$E,"&gt;0.5")/$B401</f>
        <v>1</v>
      </c>
      <c r="Y401" s="8">
        <f>COUNTIFS(Sta!$B:$B,$A401,Sta!$D:$D,"&gt;0.5")/$C401</f>
        <v>1</v>
      </c>
      <c r="Z401" s="11">
        <f>(COUNTIFS(Sta!$A:$A,$A401,Sta!$E:$E,"&gt;1.5")  + COUNTIFS(Sta!$B:$B,$A401,Sta!$D:$D,"&gt;1.5"))/$D401</f>
        <v>0.5</v>
      </c>
      <c r="AA401" s="8">
        <f>COUNTIFS(Sta!$A:$A,$A401,Sta!$E:$E,"&gt;1.5")/$B401</f>
        <v>1</v>
      </c>
      <c r="AB401" s="8">
        <f>COUNTIFS(Sta!$B:$B,$A401,Sta!$D:$D,"&gt;1.5")/$C401</f>
        <v>0</v>
      </c>
      <c r="AC401" s="11">
        <f>(COUNTIFS(Sta!$A:A,$A401,Sta!$G:$G,"y") + COUNTIFS(Sta!$B:B,$A401,Sta!$G:$G,"y"))/$D401</f>
        <v>0.5</v>
      </c>
      <c r="AD401" s="8">
        <f>COUNTIFS(Sta!$A:A,$A401,Sta!$G:$G,"y")/$B401</f>
        <v>1</v>
      </c>
      <c r="AE401" s="16">
        <f>COUNTIFS(Sta!$B:B,$A401,Sta!$G:$G,"y")/$C401</f>
        <v>0</v>
      </c>
    </row>
    <row r="402" spans="1:31" x14ac:dyDescent="0.3">
      <c r="A402" t="s">
        <v>688</v>
      </c>
      <c r="B402" s="9">
        <f>COUNTIF(Sta!A:A,A402)</f>
        <v>0</v>
      </c>
      <c r="C402" s="4">
        <f>COUNTIF(Sta!B:B,A402)</f>
        <v>0</v>
      </c>
      <c r="D402" s="4">
        <f t="shared" si="12"/>
        <v>0</v>
      </c>
      <c r="E402" s="11" t="e">
        <f>(COUNTIFS(Sta!$A:$A,$A402,Sta!$F:$F,"&gt;0.5") + COUNTIFS(Sta!$B:$B,$A402,Sta!$F:$F,"&gt;0.5"))/$D402</f>
        <v>#DIV/0!</v>
      </c>
      <c r="F402" s="8" t="e">
        <f>COUNTIFS(Sta!$A:$A,$A402,Sta!$F:$F,"&gt;0.5")/$B402</f>
        <v>#DIV/0!</v>
      </c>
      <c r="G402" s="8" t="e">
        <f>COUNTIFS(Sta!$B:$B,$A402,Sta!$F:$F,"&gt;0.5")/$C402</f>
        <v>#DIV/0!</v>
      </c>
      <c r="H402" s="11" t="e">
        <f>(COUNTIFS(Sta!$A:$A,$A402,Sta!$F:$F,"&gt;1.5") + COUNTIFS(Sta!$B:$B,$A402,Sta!$F:$F,"&gt;1.5"))/$D402</f>
        <v>#DIV/0!</v>
      </c>
      <c r="I402" s="8" t="e">
        <f>COUNTIFS(Sta!$A:$A,$A402,Sta!$F:$F,"&gt;1.5")/$B402</f>
        <v>#DIV/0!</v>
      </c>
      <c r="J402" s="8" t="e">
        <f>COUNTIFS(Sta!$B:$B,$A402,Sta!$F:$F,"&gt;1.5")/$C402</f>
        <v>#DIV/0!</v>
      </c>
      <c r="K402" s="11" t="e">
        <f>(COUNTIFS(Sta!$A:$A,$A402,Sta!$F:$F,"&gt;2.5") + COUNTIFS(Sta!$B:$B,$A402,Sta!$F:$F,"&gt;2.5"))/$D402</f>
        <v>#DIV/0!</v>
      </c>
      <c r="L402" s="8" t="e">
        <f>COUNTIFS(Sta!$A:$A,$A402,Sta!$F:$F,"&gt;2.5")/$B402</f>
        <v>#DIV/0!</v>
      </c>
      <c r="M402" s="8" t="e">
        <f>COUNTIFS(Sta!$B:$B,$A402,Sta!$F:$F,"&gt;2.5")/$C402</f>
        <v>#DIV/0!</v>
      </c>
      <c r="N402" s="11" t="e">
        <f>(COUNTIFS(Sta!$A:$A,$A402,Sta!$F:$F,"&gt;3.5") + COUNTIFS(Sta!$B:$B,$A402,Sta!$F:$F,"&gt;3.5"))/$D402</f>
        <v>#DIV/0!</v>
      </c>
      <c r="O402" s="8" t="e">
        <f>COUNTIFS(Sta!$A:$A,$A402,Sta!$F:$F,"&gt;3.5")/$B402</f>
        <v>#DIV/0!</v>
      </c>
      <c r="P402" s="8" t="e">
        <f>COUNTIFS(Sta!$B:$B,$A402,Sta!$F:$F,"&gt;3.5")/$C402</f>
        <v>#DIV/0!</v>
      </c>
      <c r="Q402" s="11" t="e">
        <f>(COUNTIFS(Sta!$A:$A,$A402,Sta!$D:$D,"&gt;0.5")  + COUNTIFS(Sta!$B:$B,$A402,Sta!$E:$E,"&gt;0.5"))/$D402</f>
        <v>#DIV/0!</v>
      </c>
      <c r="R402" s="8" t="e">
        <f>COUNTIFS(Sta!$A:$A,$A402,Sta!$D:$D,"&gt;0.5")/$B402</f>
        <v>#DIV/0!</v>
      </c>
      <c r="S402" s="8" t="e">
        <f>COUNTIFS(Sta!$B:$B,$A402,Sta!$E:$E,"&gt;0.5")/$C402</f>
        <v>#DIV/0!</v>
      </c>
      <c r="T402" s="11" t="e">
        <f>(COUNTIFS(Sta!$A:$A,$A402,Sta!$D:$D,"&gt;1.5")  + COUNTIFS(Sta!$B:$B,$A402,Sta!$E:$E,"&gt;1.5"))/$D402</f>
        <v>#DIV/0!</v>
      </c>
      <c r="U402" s="8" t="e">
        <f>COUNTIFS(Sta!$A:$A,$A402,Sta!$D:$D,"&gt;1.5")/$B402</f>
        <v>#DIV/0!</v>
      </c>
      <c r="V402" s="8" t="e">
        <f>COUNTIFS(Sta!$B:$B,$A402,Sta!$E:$E,"&gt;1.5")/$C402</f>
        <v>#DIV/0!</v>
      </c>
      <c r="W402" s="11" t="e">
        <f>(COUNTIFS(Sta!$A:$A,$A402,Sta!$E:E,"&gt;0.5") +COUNTIFS(Sta!$B:$B,$A402,Sta!$D:$D,"&gt;0.5"))/$D402</f>
        <v>#DIV/0!</v>
      </c>
      <c r="X402" s="8" t="e">
        <f>COUNTIFS(Sta!$A:$A,$A402,Sta!$E:$E,"&gt;0.5")/$B402</f>
        <v>#DIV/0!</v>
      </c>
      <c r="Y402" s="8" t="e">
        <f>COUNTIFS(Sta!$B:$B,$A402,Sta!$D:$D,"&gt;0.5")/$C402</f>
        <v>#DIV/0!</v>
      </c>
      <c r="Z402" s="11" t="e">
        <f>(COUNTIFS(Sta!$A:$A,$A402,Sta!$E:$E,"&gt;1.5")  + COUNTIFS(Sta!$B:$B,$A402,Sta!$D:$D,"&gt;1.5"))/$D402</f>
        <v>#DIV/0!</v>
      </c>
      <c r="AA402" s="8" t="e">
        <f>COUNTIFS(Sta!$A:$A,$A402,Sta!$E:$E,"&gt;1.5")/$B402</f>
        <v>#DIV/0!</v>
      </c>
      <c r="AB402" s="8" t="e">
        <f>COUNTIFS(Sta!$B:$B,$A402,Sta!$D:$D,"&gt;1.5")/$C402</f>
        <v>#DIV/0!</v>
      </c>
      <c r="AC402" s="11" t="e">
        <f>(COUNTIFS(Sta!$A:A,$A402,Sta!$G:$G,"y") + COUNTIFS(Sta!$B:B,$A402,Sta!$G:$G,"y"))/$D402</f>
        <v>#DIV/0!</v>
      </c>
      <c r="AD402" s="8" t="e">
        <f>COUNTIFS(Sta!$A:A,$A402,Sta!$G:$G,"y")/$B402</f>
        <v>#DIV/0!</v>
      </c>
      <c r="AE402" s="16" t="e">
        <f>COUNTIFS(Sta!$B:B,$A402,Sta!$G:$G,"y")/$C402</f>
        <v>#DIV/0!</v>
      </c>
    </row>
    <row r="403" spans="1:31" x14ac:dyDescent="0.3">
      <c r="A403" t="s">
        <v>217</v>
      </c>
      <c r="B403" s="9">
        <f>COUNTIF(Sta!A:A,A403)</f>
        <v>1</v>
      </c>
      <c r="C403" s="4">
        <f>COUNTIF(Sta!B:B,A403)</f>
        <v>1</v>
      </c>
      <c r="D403" s="4">
        <f t="shared" si="12"/>
        <v>2</v>
      </c>
      <c r="E403" s="11">
        <f>(COUNTIFS(Sta!$A:$A,$A403,Sta!$F:$F,"&gt;0.5") + COUNTIFS(Sta!$B:$B,$A403,Sta!$F:$F,"&gt;0.5"))/$D403</f>
        <v>1</v>
      </c>
      <c r="F403" s="8">
        <f>COUNTIFS(Sta!$A:$A,$A403,Sta!$F:$F,"&gt;0.5")/$B403</f>
        <v>1</v>
      </c>
      <c r="G403" s="8">
        <f>COUNTIFS(Sta!$B:$B,$A403,Sta!$F:$F,"&gt;0.5")/$C403</f>
        <v>1</v>
      </c>
      <c r="H403" s="11">
        <f>(COUNTIFS(Sta!$A:$A,$A403,Sta!$F:$F,"&gt;1.5") + COUNTIFS(Sta!$B:$B,$A403,Sta!$F:$F,"&gt;1.5"))/$D403</f>
        <v>0.5</v>
      </c>
      <c r="I403" s="8">
        <f>COUNTIFS(Sta!$A:$A,$A403,Sta!$F:$F,"&gt;1.5")/$B403</f>
        <v>0</v>
      </c>
      <c r="J403" s="8">
        <f>COUNTIFS(Sta!$B:$B,$A403,Sta!$F:$F,"&gt;1.5")/$C403</f>
        <v>1</v>
      </c>
      <c r="K403" s="11">
        <f>(COUNTIFS(Sta!$A:$A,$A403,Sta!$F:$F,"&gt;2.5") + COUNTIFS(Sta!$B:$B,$A403,Sta!$F:$F,"&gt;2.5"))/$D403</f>
        <v>0.5</v>
      </c>
      <c r="L403" s="8">
        <f>COUNTIFS(Sta!$A:$A,$A403,Sta!$F:$F,"&gt;2.5")/$B403</f>
        <v>0</v>
      </c>
      <c r="M403" s="8">
        <f>COUNTIFS(Sta!$B:$B,$A403,Sta!$F:$F,"&gt;2.5")/$C403</f>
        <v>1</v>
      </c>
      <c r="N403" s="11">
        <f>(COUNTIFS(Sta!$A:$A,$A403,Sta!$F:$F,"&gt;3.5") + COUNTIFS(Sta!$B:$B,$A403,Sta!$F:$F,"&gt;3.5"))/$D403</f>
        <v>0</v>
      </c>
      <c r="O403" s="8">
        <f>COUNTIFS(Sta!$A:$A,$A403,Sta!$F:$F,"&gt;3.5")/$B403</f>
        <v>0</v>
      </c>
      <c r="P403" s="8">
        <f>COUNTIFS(Sta!$B:$B,$A403,Sta!$F:$F,"&gt;3.5")/$C403</f>
        <v>0</v>
      </c>
      <c r="Q403" s="11">
        <f>(COUNTIFS(Sta!$A:$A,$A403,Sta!$D:$D,"&gt;0.5")  + COUNTIFS(Sta!$B:$B,$A403,Sta!$E:$E,"&gt;0.5"))/$D403</f>
        <v>1</v>
      </c>
      <c r="R403" s="8">
        <f>COUNTIFS(Sta!$A:$A,$A403,Sta!$D:$D,"&gt;0.5")/$B403</f>
        <v>1</v>
      </c>
      <c r="S403" s="8">
        <f>COUNTIFS(Sta!$B:$B,$A403,Sta!$E:$E,"&gt;0.5")/$C403</f>
        <v>1</v>
      </c>
      <c r="T403" s="11">
        <f>(COUNTIFS(Sta!$A:$A,$A403,Sta!$D:$D,"&gt;1.5")  + COUNTIFS(Sta!$B:$B,$A403,Sta!$E:$E,"&gt;1.5"))/$D403</f>
        <v>0.5</v>
      </c>
      <c r="U403" s="8">
        <f>COUNTIFS(Sta!$A:$A,$A403,Sta!$D:$D,"&gt;1.5")/$B403</f>
        <v>0</v>
      </c>
      <c r="V403" s="8">
        <f>COUNTIFS(Sta!$B:$B,$A403,Sta!$E:$E,"&gt;1.5")/$C403</f>
        <v>1</v>
      </c>
      <c r="W403" s="11">
        <f>(COUNTIFS(Sta!$A:$A,$A403,Sta!$E:E,"&gt;0.5") +COUNTIFS(Sta!$B:$B,$A403,Sta!$D:$D,"&gt;0.5"))/$D403</f>
        <v>0</v>
      </c>
      <c r="X403" s="8">
        <f>COUNTIFS(Sta!$A:$A,$A403,Sta!$E:$E,"&gt;0.5")/$B403</f>
        <v>0</v>
      </c>
      <c r="Y403" s="8">
        <f>COUNTIFS(Sta!$B:$B,$A403,Sta!$D:$D,"&gt;0.5")/$C403</f>
        <v>0</v>
      </c>
      <c r="Z403" s="11">
        <f>(COUNTIFS(Sta!$A:$A,$A403,Sta!$E:$E,"&gt;1.5")  + COUNTIFS(Sta!$B:$B,$A403,Sta!$D:$D,"&gt;1.5"))/$D403</f>
        <v>0</v>
      </c>
      <c r="AA403" s="8">
        <f>COUNTIFS(Sta!$A:$A,$A403,Sta!$E:$E,"&gt;1.5")/$B403</f>
        <v>0</v>
      </c>
      <c r="AB403" s="8">
        <f>COUNTIFS(Sta!$B:$B,$A403,Sta!$D:$D,"&gt;1.5")/$C403</f>
        <v>0</v>
      </c>
      <c r="AC403" s="11">
        <f>(COUNTIFS(Sta!$A:A,$A403,Sta!$G:$G,"y") + COUNTIFS(Sta!$B:B,$A403,Sta!$G:$G,"y"))/$D403</f>
        <v>0</v>
      </c>
      <c r="AD403" s="8">
        <f>COUNTIFS(Sta!$A:A,$A403,Sta!$G:$G,"y")/$B403</f>
        <v>0</v>
      </c>
      <c r="AE403" s="16">
        <f>COUNTIFS(Sta!$B:B,$A403,Sta!$G:$G,"y")/$C403</f>
        <v>0</v>
      </c>
    </row>
    <row r="404" spans="1:31" x14ac:dyDescent="0.3">
      <c r="A404" t="s">
        <v>692</v>
      </c>
      <c r="B404" s="9">
        <f>COUNTIF(Sta!A:A,A404)</f>
        <v>0</v>
      </c>
      <c r="C404" s="4">
        <f>COUNTIF(Sta!B:B,A404)</f>
        <v>0</v>
      </c>
      <c r="D404" s="4">
        <f t="shared" si="12"/>
        <v>0</v>
      </c>
      <c r="E404" s="11" t="e">
        <f>(COUNTIFS(Sta!$A:$A,$A404,Sta!$F:$F,"&gt;0.5") + COUNTIFS(Sta!$B:$B,$A404,Sta!$F:$F,"&gt;0.5"))/$D404</f>
        <v>#DIV/0!</v>
      </c>
      <c r="F404" s="8" t="e">
        <f>COUNTIFS(Sta!$A:$A,$A404,Sta!$F:$F,"&gt;0.5")/$B404</f>
        <v>#DIV/0!</v>
      </c>
      <c r="G404" s="8" t="e">
        <f>COUNTIFS(Sta!$B:$B,$A404,Sta!$F:$F,"&gt;0.5")/$C404</f>
        <v>#DIV/0!</v>
      </c>
      <c r="H404" s="11" t="e">
        <f>(COUNTIFS(Sta!$A:$A,$A404,Sta!$F:$F,"&gt;1.5") + COUNTIFS(Sta!$B:$B,$A404,Sta!$F:$F,"&gt;1.5"))/$D404</f>
        <v>#DIV/0!</v>
      </c>
      <c r="I404" s="8" t="e">
        <f>COUNTIFS(Sta!$A:$A,$A404,Sta!$F:$F,"&gt;1.5")/$B404</f>
        <v>#DIV/0!</v>
      </c>
      <c r="J404" s="8" t="e">
        <f>COUNTIFS(Sta!$B:$B,$A404,Sta!$F:$F,"&gt;1.5")/$C404</f>
        <v>#DIV/0!</v>
      </c>
      <c r="K404" s="11" t="e">
        <f>(COUNTIFS(Sta!$A:$A,$A404,Sta!$F:$F,"&gt;2.5") + COUNTIFS(Sta!$B:$B,$A404,Sta!$F:$F,"&gt;2.5"))/$D404</f>
        <v>#DIV/0!</v>
      </c>
      <c r="L404" s="8" t="e">
        <f>COUNTIFS(Sta!$A:$A,$A404,Sta!$F:$F,"&gt;2.5")/$B404</f>
        <v>#DIV/0!</v>
      </c>
      <c r="M404" s="8" t="e">
        <f>COUNTIFS(Sta!$B:$B,$A404,Sta!$F:$F,"&gt;2.5")/$C404</f>
        <v>#DIV/0!</v>
      </c>
      <c r="N404" s="11" t="e">
        <f>(COUNTIFS(Sta!$A:$A,$A404,Sta!$F:$F,"&gt;3.5") + COUNTIFS(Sta!$B:$B,$A404,Sta!$F:$F,"&gt;3.5"))/$D404</f>
        <v>#DIV/0!</v>
      </c>
      <c r="O404" s="8" t="e">
        <f>COUNTIFS(Sta!$A:$A,$A404,Sta!$F:$F,"&gt;3.5")/$B404</f>
        <v>#DIV/0!</v>
      </c>
      <c r="P404" s="8" t="e">
        <f>COUNTIFS(Sta!$B:$B,$A404,Sta!$F:$F,"&gt;3.5")/$C404</f>
        <v>#DIV/0!</v>
      </c>
      <c r="Q404" s="11" t="e">
        <f>(COUNTIFS(Sta!$A:$A,$A404,Sta!$D:$D,"&gt;0.5")  + COUNTIFS(Sta!$B:$B,$A404,Sta!$E:$E,"&gt;0.5"))/$D404</f>
        <v>#DIV/0!</v>
      </c>
      <c r="R404" s="8" t="e">
        <f>COUNTIFS(Sta!$A:$A,$A404,Sta!$D:$D,"&gt;0.5")/$B404</f>
        <v>#DIV/0!</v>
      </c>
      <c r="S404" s="8" t="e">
        <f>COUNTIFS(Sta!$B:$B,$A404,Sta!$E:$E,"&gt;0.5")/$C404</f>
        <v>#DIV/0!</v>
      </c>
      <c r="T404" s="11" t="e">
        <f>(COUNTIFS(Sta!$A:$A,$A404,Sta!$D:$D,"&gt;1.5")  + COUNTIFS(Sta!$B:$B,$A404,Sta!$E:$E,"&gt;1.5"))/$D404</f>
        <v>#DIV/0!</v>
      </c>
      <c r="U404" s="8" t="e">
        <f>COUNTIFS(Sta!$A:$A,$A404,Sta!$D:$D,"&gt;1.5")/$B404</f>
        <v>#DIV/0!</v>
      </c>
      <c r="V404" s="8" t="e">
        <f>COUNTIFS(Sta!$B:$B,$A404,Sta!$E:$E,"&gt;1.5")/$C404</f>
        <v>#DIV/0!</v>
      </c>
      <c r="W404" s="11" t="e">
        <f>(COUNTIFS(Sta!$A:$A,$A404,Sta!$E:E,"&gt;0.5") +COUNTIFS(Sta!$B:$B,$A404,Sta!$D:$D,"&gt;0.5"))/$D404</f>
        <v>#DIV/0!</v>
      </c>
      <c r="X404" s="8" t="e">
        <f>COUNTIFS(Sta!$A:$A,$A404,Sta!$E:$E,"&gt;0.5")/$B404</f>
        <v>#DIV/0!</v>
      </c>
      <c r="Y404" s="8" t="e">
        <f>COUNTIFS(Sta!$B:$B,$A404,Sta!$D:$D,"&gt;0.5")/$C404</f>
        <v>#DIV/0!</v>
      </c>
      <c r="Z404" s="11" t="e">
        <f>(COUNTIFS(Sta!$A:$A,$A404,Sta!$E:$E,"&gt;1.5")  + COUNTIFS(Sta!$B:$B,$A404,Sta!$D:$D,"&gt;1.5"))/$D404</f>
        <v>#DIV/0!</v>
      </c>
      <c r="AA404" s="8" t="e">
        <f>COUNTIFS(Sta!$A:$A,$A404,Sta!$E:$E,"&gt;1.5")/$B404</f>
        <v>#DIV/0!</v>
      </c>
      <c r="AB404" s="8" t="e">
        <f>COUNTIFS(Sta!$B:$B,$A404,Sta!$D:$D,"&gt;1.5")/$C404</f>
        <v>#DIV/0!</v>
      </c>
      <c r="AC404" s="11" t="e">
        <f>(COUNTIFS(Sta!$A:A,$A404,Sta!$G:$G,"y") + COUNTIFS(Sta!$B:B,$A404,Sta!$G:$G,"y"))/$D404</f>
        <v>#DIV/0!</v>
      </c>
      <c r="AD404" s="8" t="e">
        <f>COUNTIFS(Sta!$A:A,$A404,Sta!$G:$G,"y")/$B404</f>
        <v>#DIV/0!</v>
      </c>
      <c r="AE404" s="16" t="e">
        <f>COUNTIFS(Sta!$B:B,$A404,Sta!$G:$G,"y")/$C404</f>
        <v>#DIV/0!</v>
      </c>
    </row>
    <row r="405" spans="1:31" x14ac:dyDescent="0.3">
      <c r="A405" t="s">
        <v>689</v>
      </c>
      <c r="B405" s="9">
        <f>COUNTIF(Sta!A:A,A405)</f>
        <v>0</v>
      </c>
      <c r="C405" s="4">
        <f>COUNTIF(Sta!B:B,A405)</f>
        <v>0</v>
      </c>
      <c r="D405" s="4">
        <f t="shared" si="12"/>
        <v>0</v>
      </c>
      <c r="E405" s="11" t="e">
        <f>(COUNTIFS(Sta!$A:$A,$A405,Sta!$F:$F,"&gt;0.5") + COUNTIFS(Sta!$B:$B,$A405,Sta!$F:$F,"&gt;0.5"))/$D405</f>
        <v>#DIV/0!</v>
      </c>
      <c r="F405" s="8" t="e">
        <f>COUNTIFS(Sta!$A:$A,$A405,Sta!$F:$F,"&gt;0.5")/$B405</f>
        <v>#DIV/0!</v>
      </c>
      <c r="G405" s="8" t="e">
        <f>COUNTIFS(Sta!$B:$B,$A405,Sta!$F:$F,"&gt;0.5")/$C405</f>
        <v>#DIV/0!</v>
      </c>
      <c r="H405" s="11" t="e">
        <f>(COUNTIFS(Sta!$A:$A,$A405,Sta!$F:$F,"&gt;1.5") + COUNTIFS(Sta!$B:$B,$A405,Sta!$F:$F,"&gt;1.5"))/$D405</f>
        <v>#DIV/0!</v>
      </c>
      <c r="I405" s="8" t="e">
        <f>COUNTIFS(Sta!$A:$A,$A405,Sta!$F:$F,"&gt;1.5")/$B405</f>
        <v>#DIV/0!</v>
      </c>
      <c r="J405" s="8" t="e">
        <f>COUNTIFS(Sta!$B:$B,$A405,Sta!$F:$F,"&gt;1.5")/$C405</f>
        <v>#DIV/0!</v>
      </c>
      <c r="K405" s="11" t="e">
        <f>(COUNTIFS(Sta!$A:$A,$A405,Sta!$F:$F,"&gt;2.5") + COUNTIFS(Sta!$B:$B,$A405,Sta!$F:$F,"&gt;2.5"))/$D405</f>
        <v>#DIV/0!</v>
      </c>
      <c r="L405" s="8" t="e">
        <f>COUNTIFS(Sta!$A:$A,$A405,Sta!$F:$F,"&gt;2.5")/$B405</f>
        <v>#DIV/0!</v>
      </c>
      <c r="M405" s="8" t="e">
        <f>COUNTIFS(Sta!$B:$B,$A405,Sta!$F:$F,"&gt;2.5")/$C405</f>
        <v>#DIV/0!</v>
      </c>
      <c r="N405" s="11" t="e">
        <f>(COUNTIFS(Sta!$A:$A,$A405,Sta!$F:$F,"&gt;3.5") + COUNTIFS(Sta!$B:$B,$A405,Sta!$F:$F,"&gt;3.5"))/$D405</f>
        <v>#DIV/0!</v>
      </c>
      <c r="O405" s="8" t="e">
        <f>COUNTIFS(Sta!$A:$A,$A405,Sta!$F:$F,"&gt;3.5")/$B405</f>
        <v>#DIV/0!</v>
      </c>
      <c r="P405" s="8" t="e">
        <f>COUNTIFS(Sta!$B:$B,$A405,Sta!$F:$F,"&gt;3.5")/$C405</f>
        <v>#DIV/0!</v>
      </c>
      <c r="Q405" s="11" t="e">
        <f>(COUNTIFS(Sta!$A:$A,$A405,Sta!$D:$D,"&gt;0.5")  + COUNTIFS(Sta!$B:$B,$A405,Sta!$E:$E,"&gt;0.5"))/$D405</f>
        <v>#DIV/0!</v>
      </c>
      <c r="R405" s="8" t="e">
        <f>COUNTIFS(Sta!$A:$A,$A405,Sta!$D:$D,"&gt;0.5")/$B405</f>
        <v>#DIV/0!</v>
      </c>
      <c r="S405" s="8" t="e">
        <f>COUNTIFS(Sta!$B:$B,$A405,Sta!$E:$E,"&gt;0.5")/$C405</f>
        <v>#DIV/0!</v>
      </c>
      <c r="T405" s="11" t="e">
        <f>(COUNTIFS(Sta!$A:$A,$A405,Sta!$D:$D,"&gt;1.5")  + COUNTIFS(Sta!$B:$B,$A405,Sta!$E:$E,"&gt;1.5"))/$D405</f>
        <v>#DIV/0!</v>
      </c>
      <c r="U405" s="8" t="e">
        <f>COUNTIFS(Sta!$A:$A,$A405,Sta!$D:$D,"&gt;1.5")/$B405</f>
        <v>#DIV/0!</v>
      </c>
      <c r="V405" s="8" t="e">
        <f>COUNTIFS(Sta!$B:$B,$A405,Sta!$E:$E,"&gt;1.5")/$C405</f>
        <v>#DIV/0!</v>
      </c>
      <c r="W405" s="11" t="e">
        <f>(COUNTIFS(Sta!$A:$A,$A405,Sta!$E:E,"&gt;0.5") +COUNTIFS(Sta!$B:$B,$A405,Sta!$D:$D,"&gt;0.5"))/$D405</f>
        <v>#DIV/0!</v>
      </c>
      <c r="X405" s="8" t="e">
        <f>COUNTIFS(Sta!$A:$A,$A405,Sta!$E:$E,"&gt;0.5")/$B405</f>
        <v>#DIV/0!</v>
      </c>
      <c r="Y405" s="8" t="e">
        <f>COUNTIFS(Sta!$B:$B,$A405,Sta!$D:$D,"&gt;0.5")/$C405</f>
        <v>#DIV/0!</v>
      </c>
      <c r="Z405" s="11" t="e">
        <f>(COUNTIFS(Sta!$A:$A,$A405,Sta!$E:$E,"&gt;1.5")  + COUNTIFS(Sta!$B:$B,$A405,Sta!$D:$D,"&gt;1.5"))/$D405</f>
        <v>#DIV/0!</v>
      </c>
      <c r="AA405" s="8" t="e">
        <f>COUNTIFS(Sta!$A:$A,$A405,Sta!$E:$E,"&gt;1.5")/$B405</f>
        <v>#DIV/0!</v>
      </c>
      <c r="AB405" s="8" t="e">
        <f>COUNTIFS(Sta!$B:$B,$A405,Sta!$D:$D,"&gt;1.5")/$C405</f>
        <v>#DIV/0!</v>
      </c>
      <c r="AC405" s="11" t="e">
        <f>(COUNTIFS(Sta!$A:A,$A405,Sta!$G:$G,"y") + COUNTIFS(Sta!$B:B,$A405,Sta!$G:$G,"y"))/$D405</f>
        <v>#DIV/0!</v>
      </c>
      <c r="AD405" s="8" t="e">
        <f>COUNTIFS(Sta!$A:A,$A405,Sta!$G:$G,"y")/$B405</f>
        <v>#DIV/0!</v>
      </c>
      <c r="AE405" s="16" t="e">
        <f>COUNTIFS(Sta!$B:B,$A405,Sta!$G:$G,"y")/$C405</f>
        <v>#DIV/0!</v>
      </c>
    </row>
    <row r="406" spans="1:31" x14ac:dyDescent="0.3">
      <c r="A406" t="s">
        <v>234</v>
      </c>
      <c r="B406" s="9">
        <f>COUNTIF(Sta!A:A,A406)</f>
        <v>1</v>
      </c>
      <c r="C406" s="4">
        <f>COUNTIF(Sta!B:B,A406)</f>
        <v>1</v>
      </c>
      <c r="D406" s="4">
        <f t="shared" si="12"/>
        <v>2</v>
      </c>
      <c r="E406" s="11">
        <f>(COUNTIFS(Sta!$A:$A,$A406,Sta!$F:$F,"&gt;0.5") + COUNTIFS(Sta!$B:$B,$A406,Sta!$F:$F,"&gt;0.5"))/$D406</f>
        <v>1</v>
      </c>
      <c r="F406" s="8">
        <f>COUNTIFS(Sta!$A:$A,$A406,Sta!$F:$F,"&gt;0.5")/$B406</f>
        <v>1</v>
      </c>
      <c r="G406" s="8">
        <f>COUNTIFS(Sta!$B:$B,$A406,Sta!$F:$F,"&gt;0.5")/$C406</f>
        <v>1</v>
      </c>
      <c r="H406" s="11">
        <f>(COUNTIFS(Sta!$A:$A,$A406,Sta!$F:$F,"&gt;1.5") + COUNTIFS(Sta!$B:$B,$A406,Sta!$F:$F,"&gt;1.5"))/$D406</f>
        <v>1</v>
      </c>
      <c r="I406" s="8">
        <f>COUNTIFS(Sta!$A:$A,$A406,Sta!$F:$F,"&gt;1.5")/$B406</f>
        <v>1</v>
      </c>
      <c r="J406" s="8">
        <f>COUNTIFS(Sta!$B:$B,$A406,Sta!$F:$F,"&gt;1.5")/$C406</f>
        <v>1</v>
      </c>
      <c r="K406" s="11">
        <f>(COUNTIFS(Sta!$A:$A,$A406,Sta!$F:$F,"&gt;2.5") + COUNTIFS(Sta!$B:$B,$A406,Sta!$F:$F,"&gt;2.5"))/$D406</f>
        <v>0</v>
      </c>
      <c r="L406" s="8">
        <f>COUNTIFS(Sta!$A:$A,$A406,Sta!$F:$F,"&gt;2.5")/$B406</f>
        <v>0</v>
      </c>
      <c r="M406" s="8">
        <f>COUNTIFS(Sta!$B:$B,$A406,Sta!$F:$F,"&gt;2.5")/$C406</f>
        <v>0</v>
      </c>
      <c r="N406" s="11">
        <f>(COUNTIFS(Sta!$A:$A,$A406,Sta!$F:$F,"&gt;3.5") + COUNTIFS(Sta!$B:$B,$A406,Sta!$F:$F,"&gt;3.5"))/$D406</f>
        <v>0</v>
      </c>
      <c r="O406" s="8">
        <f>COUNTIFS(Sta!$A:$A,$A406,Sta!$F:$F,"&gt;3.5")/$B406</f>
        <v>0</v>
      </c>
      <c r="P406" s="8">
        <f>COUNTIFS(Sta!$B:$B,$A406,Sta!$F:$F,"&gt;3.5")/$C406</f>
        <v>0</v>
      </c>
      <c r="Q406" s="11">
        <f>(COUNTIFS(Sta!$A:$A,$A406,Sta!$D:$D,"&gt;0.5")  + COUNTIFS(Sta!$B:$B,$A406,Sta!$E:$E,"&gt;0.5"))/$D406</f>
        <v>1</v>
      </c>
      <c r="R406" s="8">
        <f>COUNTIFS(Sta!$A:$A,$A406,Sta!$D:$D,"&gt;0.5")/$B406</f>
        <v>1</v>
      </c>
      <c r="S406" s="8">
        <f>COUNTIFS(Sta!$B:$B,$A406,Sta!$E:$E,"&gt;0.5")/$C406</f>
        <v>1</v>
      </c>
      <c r="T406" s="11">
        <f>(COUNTIFS(Sta!$A:$A,$A406,Sta!$D:$D,"&gt;1.5")  + COUNTIFS(Sta!$B:$B,$A406,Sta!$E:$E,"&gt;1.5"))/$D406</f>
        <v>0</v>
      </c>
      <c r="U406" s="8">
        <f>COUNTIFS(Sta!$A:$A,$A406,Sta!$D:$D,"&gt;1.5")/$B406</f>
        <v>0</v>
      </c>
      <c r="V406" s="8">
        <f>COUNTIFS(Sta!$B:$B,$A406,Sta!$E:$E,"&gt;1.5")/$C406</f>
        <v>0</v>
      </c>
      <c r="W406" s="11">
        <f>(COUNTIFS(Sta!$A:$A,$A406,Sta!$E:E,"&gt;0.5") +COUNTIFS(Sta!$B:$B,$A406,Sta!$D:$D,"&gt;0.5"))/$D406</f>
        <v>1</v>
      </c>
      <c r="X406" s="8">
        <f>COUNTIFS(Sta!$A:$A,$A406,Sta!$E:$E,"&gt;0.5")/$B406</f>
        <v>1</v>
      </c>
      <c r="Y406" s="8">
        <f>COUNTIFS(Sta!$B:$B,$A406,Sta!$D:$D,"&gt;0.5")/$C406</f>
        <v>1</v>
      </c>
      <c r="Z406" s="11">
        <f>(COUNTIFS(Sta!$A:$A,$A406,Sta!$E:$E,"&gt;1.5")  + COUNTIFS(Sta!$B:$B,$A406,Sta!$D:$D,"&gt;1.5"))/$D406</f>
        <v>0</v>
      </c>
      <c r="AA406" s="8">
        <f>COUNTIFS(Sta!$A:$A,$A406,Sta!$E:$E,"&gt;1.5")/$B406</f>
        <v>0</v>
      </c>
      <c r="AB406" s="8">
        <f>COUNTIFS(Sta!$B:$B,$A406,Sta!$D:$D,"&gt;1.5")/$C406</f>
        <v>0</v>
      </c>
      <c r="AC406" s="11">
        <f>(COUNTIFS(Sta!$A:A,$A406,Sta!$G:$G,"y") + COUNTIFS(Sta!$B:B,$A406,Sta!$G:$G,"y"))/$D406</f>
        <v>1</v>
      </c>
      <c r="AD406" s="8">
        <f>COUNTIFS(Sta!$A:A,$A406,Sta!$G:$G,"y")/$B406</f>
        <v>1</v>
      </c>
      <c r="AE406" s="16">
        <f>COUNTIFS(Sta!$B:B,$A406,Sta!$G:$G,"y")/$C406</f>
        <v>1</v>
      </c>
    </row>
    <row r="407" spans="1:31" x14ac:dyDescent="0.3">
      <c r="A407" t="s">
        <v>268</v>
      </c>
      <c r="B407" s="9">
        <f>COUNTIF(Sta!A:A,A407)</f>
        <v>1</v>
      </c>
      <c r="C407" s="4">
        <f>COUNTIF(Sta!B:B,A407)</f>
        <v>0</v>
      </c>
      <c r="D407" s="4">
        <f t="shared" si="12"/>
        <v>1</v>
      </c>
      <c r="E407" s="11">
        <f>(COUNTIFS(Sta!$A:$A,$A407,Sta!$F:$F,"&gt;0.5") + COUNTIFS(Sta!$B:$B,$A407,Sta!$F:$F,"&gt;0.5"))/$D407</f>
        <v>0</v>
      </c>
      <c r="F407" s="8">
        <f>COUNTIFS(Sta!$A:$A,$A407,Sta!$F:$F,"&gt;0.5")/$B407</f>
        <v>0</v>
      </c>
      <c r="G407" s="8" t="e">
        <f>COUNTIFS(Sta!$B:$B,$A407,Sta!$F:$F,"&gt;0.5")/$C407</f>
        <v>#DIV/0!</v>
      </c>
      <c r="H407" s="11">
        <f>(COUNTIFS(Sta!$A:$A,$A407,Sta!$F:$F,"&gt;1.5") + COUNTIFS(Sta!$B:$B,$A407,Sta!$F:$F,"&gt;1.5"))/$D407</f>
        <v>0</v>
      </c>
      <c r="I407" s="8">
        <f>COUNTIFS(Sta!$A:$A,$A407,Sta!$F:$F,"&gt;1.5")/$B407</f>
        <v>0</v>
      </c>
      <c r="J407" s="8" t="e">
        <f>COUNTIFS(Sta!$B:$B,$A407,Sta!$F:$F,"&gt;1.5")/$C407</f>
        <v>#DIV/0!</v>
      </c>
      <c r="K407" s="11">
        <f>(COUNTIFS(Sta!$A:$A,$A407,Sta!$F:$F,"&gt;2.5") + COUNTIFS(Sta!$B:$B,$A407,Sta!$F:$F,"&gt;2.5"))/$D407</f>
        <v>0</v>
      </c>
      <c r="L407" s="8">
        <f>COUNTIFS(Sta!$A:$A,$A407,Sta!$F:$F,"&gt;2.5")/$B407</f>
        <v>0</v>
      </c>
      <c r="M407" s="8" t="e">
        <f>COUNTIFS(Sta!$B:$B,$A407,Sta!$F:$F,"&gt;2.5")/$C407</f>
        <v>#DIV/0!</v>
      </c>
      <c r="N407" s="11">
        <f>(COUNTIFS(Sta!$A:$A,$A407,Sta!$F:$F,"&gt;3.5") + COUNTIFS(Sta!$B:$B,$A407,Sta!$F:$F,"&gt;3.5"))/$D407</f>
        <v>0</v>
      </c>
      <c r="O407" s="8">
        <f>COUNTIFS(Sta!$A:$A,$A407,Sta!$F:$F,"&gt;3.5")/$B407</f>
        <v>0</v>
      </c>
      <c r="P407" s="8" t="e">
        <f>COUNTIFS(Sta!$B:$B,$A407,Sta!$F:$F,"&gt;3.5")/$C407</f>
        <v>#DIV/0!</v>
      </c>
      <c r="Q407" s="11">
        <f>(COUNTIFS(Sta!$A:$A,$A407,Sta!$D:$D,"&gt;0.5")  + COUNTIFS(Sta!$B:$B,$A407,Sta!$E:$E,"&gt;0.5"))/$D407</f>
        <v>0</v>
      </c>
      <c r="R407" s="8">
        <f>COUNTIFS(Sta!$A:$A,$A407,Sta!$D:$D,"&gt;0.5")/$B407</f>
        <v>0</v>
      </c>
      <c r="S407" s="8" t="e">
        <f>COUNTIFS(Sta!$B:$B,$A407,Sta!$E:$E,"&gt;0.5")/$C407</f>
        <v>#DIV/0!</v>
      </c>
      <c r="T407" s="11">
        <f>(COUNTIFS(Sta!$A:$A,$A407,Sta!$D:$D,"&gt;1.5")  + COUNTIFS(Sta!$B:$B,$A407,Sta!$E:$E,"&gt;1.5"))/$D407</f>
        <v>0</v>
      </c>
      <c r="U407" s="8">
        <f>COUNTIFS(Sta!$A:$A,$A407,Sta!$D:$D,"&gt;1.5")/$B407</f>
        <v>0</v>
      </c>
      <c r="V407" s="8" t="e">
        <f>COUNTIFS(Sta!$B:$B,$A407,Sta!$E:$E,"&gt;1.5")/$C407</f>
        <v>#DIV/0!</v>
      </c>
      <c r="W407" s="11">
        <f>(COUNTIFS(Sta!$A:$A,$A407,Sta!$E:E,"&gt;0.5") +COUNTIFS(Sta!$B:$B,$A407,Sta!$D:$D,"&gt;0.5"))/$D407</f>
        <v>0</v>
      </c>
      <c r="X407" s="8">
        <f>COUNTIFS(Sta!$A:$A,$A407,Sta!$E:$E,"&gt;0.5")/$B407</f>
        <v>0</v>
      </c>
      <c r="Y407" s="8" t="e">
        <f>COUNTIFS(Sta!$B:$B,$A407,Sta!$D:$D,"&gt;0.5")/$C407</f>
        <v>#DIV/0!</v>
      </c>
      <c r="Z407" s="11">
        <f>(COUNTIFS(Sta!$A:$A,$A407,Sta!$E:$E,"&gt;1.5")  + COUNTIFS(Sta!$B:$B,$A407,Sta!$D:$D,"&gt;1.5"))/$D407</f>
        <v>0</v>
      </c>
      <c r="AA407" s="8">
        <f>COUNTIFS(Sta!$A:$A,$A407,Sta!$E:$E,"&gt;1.5")/$B407</f>
        <v>0</v>
      </c>
      <c r="AB407" s="8" t="e">
        <f>COUNTIFS(Sta!$B:$B,$A407,Sta!$D:$D,"&gt;1.5")/$C407</f>
        <v>#DIV/0!</v>
      </c>
      <c r="AC407" s="11">
        <f>(COUNTIFS(Sta!$A:A,$A407,Sta!$G:$G,"y") + COUNTIFS(Sta!$B:B,$A407,Sta!$G:$G,"y"))/$D407</f>
        <v>0</v>
      </c>
      <c r="AD407" s="8">
        <f>COUNTIFS(Sta!$A:A,$A407,Sta!$G:$G,"y")/$B407</f>
        <v>0</v>
      </c>
      <c r="AE407" s="16" t="e">
        <f>COUNTIFS(Sta!$B:B,$A407,Sta!$G:$G,"y")/$C407</f>
        <v>#DIV/0!</v>
      </c>
    </row>
    <row r="408" spans="1:31" x14ac:dyDescent="0.3">
      <c r="A408" t="s">
        <v>276</v>
      </c>
      <c r="B408" s="9">
        <f>COUNTIF(Sta!A:A,A408)</f>
        <v>0</v>
      </c>
      <c r="C408" s="4">
        <f>COUNTIF(Sta!B:B,A408)</f>
        <v>1</v>
      </c>
      <c r="D408" s="4">
        <f t="shared" si="12"/>
        <v>1</v>
      </c>
      <c r="E408" s="11">
        <f>(COUNTIFS(Sta!$A:$A,$A408,Sta!$F:$F,"&gt;0.5") + COUNTIFS(Sta!$B:$B,$A408,Sta!$F:$F,"&gt;0.5"))/$D408</f>
        <v>1</v>
      </c>
      <c r="F408" s="8" t="e">
        <f>COUNTIFS(Sta!$A:$A,$A408,Sta!$F:$F,"&gt;0.5")/$B408</f>
        <v>#DIV/0!</v>
      </c>
      <c r="G408" s="8">
        <f>COUNTIFS(Sta!$B:$B,$A408,Sta!$F:$F,"&gt;0.5")/$C408</f>
        <v>1</v>
      </c>
      <c r="H408" s="11">
        <f>(COUNTIFS(Sta!$A:$A,$A408,Sta!$F:$F,"&gt;1.5") + COUNTIFS(Sta!$B:$B,$A408,Sta!$F:$F,"&gt;1.5"))/$D408</f>
        <v>1</v>
      </c>
      <c r="I408" s="8" t="e">
        <f>COUNTIFS(Sta!$A:$A,$A408,Sta!$F:$F,"&gt;1.5")/$B408</f>
        <v>#DIV/0!</v>
      </c>
      <c r="J408" s="8">
        <f>COUNTIFS(Sta!$B:$B,$A408,Sta!$F:$F,"&gt;1.5")/$C408</f>
        <v>1</v>
      </c>
      <c r="K408" s="11">
        <f>(COUNTIFS(Sta!$A:$A,$A408,Sta!$F:$F,"&gt;2.5") + COUNTIFS(Sta!$B:$B,$A408,Sta!$F:$F,"&gt;2.5"))/$D408</f>
        <v>1</v>
      </c>
      <c r="L408" s="8" t="e">
        <f>COUNTIFS(Sta!$A:$A,$A408,Sta!$F:$F,"&gt;2.5")/$B408</f>
        <v>#DIV/0!</v>
      </c>
      <c r="M408" s="8">
        <f>COUNTIFS(Sta!$B:$B,$A408,Sta!$F:$F,"&gt;2.5")/$C408</f>
        <v>1</v>
      </c>
      <c r="N408" s="11">
        <f>(COUNTIFS(Sta!$A:$A,$A408,Sta!$F:$F,"&gt;3.5") + COUNTIFS(Sta!$B:$B,$A408,Sta!$F:$F,"&gt;3.5"))/$D408</f>
        <v>0</v>
      </c>
      <c r="O408" s="8" t="e">
        <f>COUNTIFS(Sta!$A:$A,$A408,Sta!$F:$F,"&gt;3.5")/$B408</f>
        <v>#DIV/0!</v>
      </c>
      <c r="P408" s="8">
        <f>COUNTIFS(Sta!$B:$B,$A408,Sta!$F:$F,"&gt;3.5")/$C408</f>
        <v>0</v>
      </c>
      <c r="Q408" s="11">
        <f>(COUNTIFS(Sta!$A:$A,$A408,Sta!$D:$D,"&gt;0.5")  + COUNTIFS(Sta!$B:$B,$A408,Sta!$E:$E,"&gt;0.5"))/$D408</f>
        <v>1</v>
      </c>
      <c r="R408" s="8" t="e">
        <f>COUNTIFS(Sta!$A:$A,$A408,Sta!$D:$D,"&gt;0.5")/$B408</f>
        <v>#DIV/0!</v>
      </c>
      <c r="S408" s="8">
        <f>COUNTIFS(Sta!$B:$B,$A408,Sta!$E:$E,"&gt;0.5")/$C408</f>
        <v>1</v>
      </c>
      <c r="T408" s="11">
        <f>(COUNTIFS(Sta!$A:$A,$A408,Sta!$D:$D,"&gt;1.5")  + COUNTIFS(Sta!$B:$B,$A408,Sta!$E:$E,"&gt;1.5"))/$D408</f>
        <v>0</v>
      </c>
      <c r="U408" s="8" t="e">
        <f>COUNTIFS(Sta!$A:$A,$A408,Sta!$D:$D,"&gt;1.5")/$B408</f>
        <v>#DIV/0!</v>
      </c>
      <c r="V408" s="8">
        <f>COUNTIFS(Sta!$B:$B,$A408,Sta!$E:$E,"&gt;1.5")/$C408</f>
        <v>0</v>
      </c>
      <c r="W408" s="11">
        <f>(COUNTIFS(Sta!$A:$A,$A408,Sta!$E:E,"&gt;0.5") +COUNTIFS(Sta!$B:$B,$A408,Sta!$D:$D,"&gt;0.5"))/$D408</f>
        <v>1</v>
      </c>
      <c r="X408" s="8" t="e">
        <f>COUNTIFS(Sta!$A:$A,$A408,Sta!$E:$E,"&gt;0.5")/$B408</f>
        <v>#DIV/0!</v>
      </c>
      <c r="Y408" s="8">
        <f>COUNTIFS(Sta!$B:$B,$A408,Sta!$D:$D,"&gt;0.5")/$C408</f>
        <v>1</v>
      </c>
      <c r="Z408" s="11">
        <f>(COUNTIFS(Sta!$A:$A,$A408,Sta!$E:$E,"&gt;1.5")  + COUNTIFS(Sta!$B:$B,$A408,Sta!$D:$D,"&gt;1.5"))/$D408</f>
        <v>1</v>
      </c>
      <c r="AA408" s="8" t="e">
        <f>COUNTIFS(Sta!$A:$A,$A408,Sta!$E:$E,"&gt;1.5")/$B408</f>
        <v>#DIV/0!</v>
      </c>
      <c r="AB408" s="8">
        <f>COUNTIFS(Sta!$B:$B,$A408,Sta!$D:$D,"&gt;1.5")/$C408</f>
        <v>1</v>
      </c>
      <c r="AC408" s="11">
        <f>(COUNTIFS(Sta!$A:A,$A408,Sta!$G:$G,"y") + COUNTIFS(Sta!$B:B,$A408,Sta!$G:$G,"y"))/$D408</f>
        <v>1</v>
      </c>
      <c r="AD408" s="8" t="e">
        <f>COUNTIFS(Sta!$A:A,$A408,Sta!$G:$G,"y")/$B408</f>
        <v>#DIV/0!</v>
      </c>
      <c r="AE408" s="16">
        <f>COUNTIFS(Sta!$B:B,$A408,Sta!$G:$G,"y")/$C408</f>
        <v>1</v>
      </c>
    </row>
    <row r="409" spans="1:31" x14ac:dyDescent="0.3">
      <c r="A409" t="s">
        <v>385</v>
      </c>
      <c r="B409" s="9">
        <f>COUNTIF(Sta!A:A,A409)</f>
        <v>0</v>
      </c>
      <c r="C409" s="4">
        <f>COUNTIF(Sta!B:B,A409)</f>
        <v>0</v>
      </c>
      <c r="D409" s="4">
        <f t="shared" si="12"/>
        <v>0</v>
      </c>
      <c r="E409" s="11" t="e">
        <f>(COUNTIFS(Sta!$A:$A,$A409,Sta!$F:$F,"&gt;0.5") + COUNTIFS(Sta!$B:$B,$A409,Sta!$F:$F,"&gt;0.5"))/$D409</f>
        <v>#DIV/0!</v>
      </c>
      <c r="F409" s="8" t="e">
        <f>COUNTIFS(Sta!$A:$A,$A409,Sta!$F:$F,"&gt;0.5")/$B409</f>
        <v>#DIV/0!</v>
      </c>
      <c r="G409" s="8" t="e">
        <f>COUNTIFS(Sta!$B:$B,$A409,Sta!$F:$F,"&gt;0.5")/$C409</f>
        <v>#DIV/0!</v>
      </c>
      <c r="H409" s="11" t="e">
        <f>(COUNTIFS(Sta!$A:$A,$A409,Sta!$F:$F,"&gt;1.5") + COUNTIFS(Sta!$B:$B,$A409,Sta!$F:$F,"&gt;1.5"))/$D409</f>
        <v>#DIV/0!</v>
      </c>
      <c r="I409" s="8" t="e">
        <f>COUNTIFS(Sta!$A:$A,$A409,Sta!$F:$F,"&gt;1.5")/$B409</f>
        <v>#DIV/0!</v>
      </c>
      <c r="J409" s="8" t="e">
        <f>COUNTIFS(Sta!$B:$B,$A409,Sta!$F:$F,"&gt;1.5")/$C409</f>
        <v>#DIV/0!</v>
      </c>
      <c r="K409" s="11" t="e">
        <f>(COUNTIFS(Sta!$A:$A,$A409,Sta!$F:$F,"&gt;2.5") + COUNTIFS(Sta!$B:$B,$A409,Sta!$F:$F,"&gt;2.5"))/$D409</f>
        <v>#DIV/0!</v>
      </c>
      <c r="L409" s="8" t="e">
        <f>COUNTIFS(Sta!$A:$A,$A409,Sta!$F:$F,"&gt;2.5")/$B409</f>
        <v>#DIV/0!</v>
      </c>
      <c r="M409" s="8" t="e">
        <f>COUNTIFS(Sta!$B:$B,$A409,Sta!$F:$F,"&gt;2.5")/$C409</f>
        <v>#DIV/0!</v>
      </c>
      <c r="N409" s="11" t="e">
        <f>(COUNTIFS(Sta!$A:$A,$A409,Sta!$F:$F,"&gt;3.5") + COUNTIFS(Sta!$B:$B,$A409,Sta!$F:$F,"&gt;3.5"))/$D409</f>
        <v>#DIV/0!</v>
      </c>
      <c r="O409" s="8" t="e">
        <f>COUNTIFS(Sta!$A:$A,$A409,Sta!$F:$F,"&gt;3.5")/$B409</f>
        <v>#DIV/0!</v>
      </c>
      <c r="P409" s="8" t="e">
        <f>COUNTIFS(Sta!$B:$B,$A409,Sta!$F:$F,"&gt;3.5")/$C409</f>
        <v>#DIV/0!</v>
      </c>
      <c r="Q409" s="11" t="e">
        <f>(COUNTIFS(Sta!$A:$A,$A409,Sta!$D:$D,"&gt;0.5")  + COUNTIFS(Sta!$B:$B,$A409,Sta!$E:$E,"&gt;0.5"))/$D409</f>
        <v>#DIV/0!</v>
      </c>
      <c r="R409" s="8" t="e">
        <f>COUNTIFS(Sta!$A:$A,$A409,Sta!$D:$D,"&gt;0.5")/$B409</f>
        <v>#DIV/0!</v>
      </c>
      <c r="S409" s="8" t="e">
        <f>COUNTIFS(Sta!$B:$B,$A409,Sta!$E:$E,"&gt;0.5")/$C409</f>
        <v>#DIV/0!</v>
      </c>
      <c r="T409" s="11" t="e">
        <f>(COUNTIFS(Sta!$A:$A,$A409,Sta!$D:$D,"&gt;1.5")  + COUNTIFS(Sta!$B:$B,$A409,Sta!$E:$E,"&gt;1.5"))/$D409</f>
        <v>#DIV/0!</v>
      </c>
      <c r="U409" s="8" t="e">
        <f>COUNTIFS(Sta!$A:$A,$A409,Sta!$D:$D,"&gt;1.5")/$B409</f>
        <v>#DIV/0!</v>
      </c>
      <c r="V409" s="8" t="e">
        <f>COUNTIFS(Sta!$B:$B,$A409,Sta!$E:$E,"&gt;1.5")/$C409</f>
        <v>#DIV/0!</v>
      </c>
      <c r="W409" s="11" t="e">
        <f>(COUNTIFS(Sta!$A:$A,$A409,Sta!$E:E,"&gt;0.5") +COUNTIFS(Sta!$B:$B,$A409,Sta!$D:$D,"&gt;0.5"))/$D409</f>
        <v>#DIV/0!</v>
      </c>
      <c r="X409" s="8" t="e">
        <f>COUNTIFS(Sta!$A:$A,$A409,Sta!$E:$E,"&gt;0.5")/$B409</f>
        <v>#DIV/0!</v>
      </c>
      <c r="Y409" s="8" t="e">
        <f>COUNTIFS(Sta!$B:$B,$A409,Sta!$D:$D,"&gt;0.5")/$C409</f>
        <v>#DIV/0!</v>
      </c>
      <c r="Z409" s="11" t="e">
        <f>(COUNTIFS(Sta!$A:$A,$A409,Sta!$E:$E,"&gt;1.5")  + COUNTIFS(Sta!$B:$B,$A409,Sta!$D:$D,"&gt;1.5"))/$D409</f>
        <v>#DIV/0!</v>
      </c>
      <c r="AA409" s="8" t="e">
        <f>COUNTIFS(Sta!$A:$A,$A409,Sta!$E:$E,"&gt;1.5")/$B409</f>
        <v>#DIV/0!</v>
      </c>
      <c r="AB409" s="8" t="e">
        <f>COUNTIFS(Sta!$B:$B,$A409,Sta!$D:$D,"&gt;1.5")/$C409</f>
        <v>#DIV/0!</v>
      </c>
      <c r="AC409" s="11" t="e">
        <f>(COUNTIFS(Sta!$A:A,$A409,Sta!$G:$G,"y") + COUNTIFS(Sta!$B:B,$A409,Sta!$G:$G,"y"))/$D409</f>
        <v>#DIV/0!</v>
      </c>
      <c r="AD409" s="8" t="e">
        <f>COUNTIFS(Sta!$A:A,$A409,Sta!$G:$G,"y")/$B409</f>
        <v>#DIV/0!</v>
      </c>
      <c r="AE409" s="16" t="e">
        <f>COUNTIFS(Sta!$B:B,$A409,Sta!$G:$G,"y")/$C409</f>
        <v>#DIV/0!</v>
      </c>
    </row>
    <row r="410" spans="1:31" x14ac:dyDescent="0.3">
      <c r="A410" t="s">
        <v>194</v>
      </c>
      <c r="B410" s="9">
        <f>COUNTIF(Sta!A:A,A410)</f>
        <v>1</v>
      </c>
      <c r="C410" s="4">
        <f>COUNTIF(Sta!B:B,A410)</f>
        <v>1</v>
      </c>
      <c r="D410" s="4">
        <f t="shared" si="12"/>
        <v>2</v>
      </c>
      <c r="E410" s="11">
        <f>(COUNTIFS(Sta!$A:$A,$A410,Sta!$F:$F,"&gt;0.5") + COUNTIFS(Sta!$B:$B,$A410,Sta!$F:$F,"&gt;0.5"))/$D410</f>
        <v>1</v>
      </c>
      <c r="F410" s="8">
        <f>COUNTIFS(Sta!$A:$A,$A410,Sta!$F:$F,"&gt;0.5")/$B410</f>
        <v>1</v>
      </c>
      <c r="G410" s="8">
        <f>COUNTIFS(Sta!$B:$B,$A410,Sta!$F:$F,"&gt;0.5")/$C410</f>
        <v>1</v>
      </c>
      <c r="H410" s="11">
        <f>(COUNTIFS(Sta!$A:$A,$A410,Sta!$F:$F,"&gt;1.5") + COUNTIFS(Sta!$B:$B,$A410,Sta!$F:$F,"&gt;1.5"))/$D410</f>
        <v>0.5</v>
      </c>
      <c r="I410" s="8">
        <f>COUNTIFS(Sta!$A:$A,$A410,Sta!$F:$F,"&gt;1.5")/$B410</f>
        <v>1</v>
      </c>
      <c r="J410" s="8">
        <f>COUNTIFS(Sta!$B:$B,$A410,Sta!$F:$F,"&gt;1.5")/$C410</f>
        <v>0</v>
      </c>
      <c r="K410" s="11">
        <f>(COUNTIFS(Sta!$A:$A,$A410,Sta!$F:$F,"&gt;2.5") + COUNTIFS(Sta!$B:$B,$A410,Sta!$F:$F,"&gt;2.5"))/$D410</f>
        <v>0</v>
      </c>
      <c r="L410" s="8">
        <f>COUNTIFS(Sta!$A:$A,$A410,Sta!$F:$F,"&gt;2.5")/$B410</f>
        <v>0</v>
      </c>
      <c r="M410" s="8">
        <f>COUNTIFS(Sta!$B:$B,$A410,Sta!$F:$F,"&gt;2.5")/$C410</f>
        <v>0</v>
      </c>
      <c r="N410" s="11">
        <f>(COUNTIFS(Sta!$A:$A,$A410,Sta!$F:$F,"&gt;3.5") + COUNTIFS(Sta!$B:$B,$A410,Sta!$F:$F,"&gt;3.5"))/$D410</f>
        <v>0</v>
      </c>
      <c r="O410" s="8">
        <f>COUNTIFS(Sta!$A:$A,$A410,Sta!$F:$F,"&gt;3.5")/$B410</f>
        <v>0</v>
      </c>
      <c r="P410" s="8">
        <f>COUNTIFS(Sta!$B:$B,$A410,Sta!$F:$F,"&gt;3.5")/$C410</f>
        <v>0</v>
      </c>
      <c r="Q410" s="11">
        <f>(COUNTIFS(Sta!$A:$A,$A410,Sta!$D:$D,"&gt;0.5")  + COUNTIFS(Sta!$B:$B,$A410,Sta!$E:$E,"&gt;0.5"))/$D410</f>
        <v>0.5</v>
      </c>
      <c r="R410" s="8">
        <f>COUNTIFS(Sta!$A:$A,$A410,Sta!$D:$D,"&gt;0.5")/$B410</f>
        <v>1</v>
      </c>
      <c r="S410" s="8">
        <f>COUNTIFS(Sta!$B:$B,$A410,Sta!$E:$E,"&gt;0.5")/$C410</f>
        <v>0</v>
      </c>
      <c r="T410" s="11">
        <f>(COUNTIFS(Sta!$A:$A,$A410,Sta!$D:$D,"&gt;1.5")  + COUNTIFS(Sta!$B:$B,$A410,Sta!$E:$E,"&gt;1.5"))/$D410</f>
        <v>0.5</v>
      </c>
      <c r="U410" s="8">
        <f>COUNTIFS(Sta!$A:$A,$A410,Sta!$D:$D,"&gt;1.5")/$B410</f>
        <v>1</v>
      </c>
      <c r="V410" s="8">
        <f>COUNTIFS(Sta!$B:$B,$A410,Sta!$E:$E,"&gt;1.5")/$C410</f>
        <v>0</v>
      </c>
      <c r="W410" s="11">
        <f>(COUNTIFS(Sta!$A:$A,$A410,Sta!$E:E,"&gt;0.5") +COUNTIFS(Sta!$B:$B,$A410,Sta!$D:$D,"&gt;0.5"))/$D410</f>
        <v>0.5</v>
      </c>
      <c r="X410" s="8">
        <f>COUNTIFS(Sta!$A:$A,$A410,Sta!$E:$E,"&gt;0.5")/$B410</f>
        <v>0</v>
      </c>
      <c r="Y410" s="8">
        <f>COUNTIFS(Sta!$B:$B,$A410,Sta!$D:$D,"&gt;0.5")/$C410</f>
        <v>1</v>
      </c>
      <c r="Z410" s="11">
        <f>(COUNTIFS(Sta!$A:$A,$A410,Sta!$E:$E,"&gt;1.5")  + COUNTIFS(Sta!$B:$B,$A410,Sta!$D:$D,"&gt;1.5"))/$D410</f>
        <v>0</v>
      </c>
      <c r="AA410" s="8">
        <f>COUNTIFS(Sta!$A:$A,$A410,Sta!$E:$E,"&gt;1.5")/$B410</f>
        <v>0</v>
      </c>
      <c r="AB410" s="8">
        <f>COUNTIFS(Sta!$B:$B,$A410,Sta!$D:$D,"&gt;1.5")/$C410</f>
        <v>0</v>
      </c>
      <c r="AC410" s="11">
        <f>(COUNTIFS(Sta!$A:A,$A410,Sta!$G:$G,"y") + COUNTIFS(Sta!$B:B,$A410,Sta!$G:$G,"y"))/$D410</f>
        <v>0</v>
      </c>
      <c r="AD410" s="8">
        <f>COUNTIFS(Sta!$A:A,$A410,Sta!$G:$G,"y")/$B410</f>
        <v>0</v>
      </c>
      <c r="AE410" s="16">
        <f>COUNTIFS(Sta!$B:B,$A410,Sta!$G:$G,"y")/$C410</f>
        <v>0</v>
      </c>
    </row>
    <row r="411" spans="1:31" x14ac:dyDescent="0.3">
      <c r="A411" t="s">
        <v>186</v>
      </c>
      <c r="B411" s="9">
        <f>COUNTIF(Sta!A:A,A411)</f>
        <v>1</v>
      </c>
      <c r="C411" s="4">
        <f>COUNTIF(Sta!B:B,A411)</f>
        <v>1</v>
      </c>
      <c r="D411" s="4">
        <f t="shared" si="12"/>
        <v>2</v>
      </c>
      <c r="E411" s="11">
        <f>(COUNTIFS(Sta!$A:$A,$A411,Sta!$F:$F,"&gt;0.5") + COUNTIFS(Sta!$B:$B,$A411,Sta!$F:$F,"&gt;0.5"))/$D411</f>
        <v>1</v>
      </c>
      <c r="F411" s="8">
        <f>COUNTIFS(Sta!$A:$A,$A411,Sta!$F:$F,"&gt;0.5")/$B411</f>
        <v>1</v>
      </c>
      <c r="G411" s="8">
        <f>COUNTIFS(Sta!$B:$B,$A411,Sta!$F:$F,"&gt;0.5")/$C411</f>
        <v>1</v>
      </c>
      <c r="H411" s="11">
        <f>(COUNTIFS(Sta!$A:$A,$A411,Sta!$F:$F,"&gt;1.5") + COUNTIFS(Sta!$B:$B,$A411,Sta!$F:$F,"&gt;1.5"))/$D411</f>
        <v>0.5</v>
      </c>
      <c r="I411" s="8">
        <f>COUNTIFS(Sta!$A:$A,$A411,Sta!$F:$F,"&gt;1.5")/$B411</f>
        <v>1</v>
      </c>
      <c r="J411" s="8">
        <f>COUNTIFS(Sta!$B:$B,$A411,Sta!$F:$F,"&gt;1.5")/$C411</f>
        <v>0</v>
      </c>
      <c r="K411" s="11">
        <f>(COUNTIFS(Sta!$A:$A,$A411,Sta!$F:$F,"&gt;2.5") + COUNTIFS(Sta!$B:$B,$A411,Sta!$F:$F,"&gt;2.5"))/$D411</f>
        <v>0.5</v>
      </c>
      <c r="L411" s="8">
        <f>COUNTIFS(Sta!$A:$A,$A411,Sta!$F:$F,"&gt;2.5")/$B411</f>
        <v>1</v>
      </c>
      <c r="M411" s="8">
        <f>COUNTIFS(Sta!$B:$B,$A411,Sta!$F:$F,"&gt;2.5")/$C411</f>
        <v>0</v>
      </c>
      <c r="N411" s="11">
        <f>(COUNTIFS(Sta!$A:$A,$A411,Sta!$F:$F,"&gt;3.5") + COUNTIFS(Sta!$B:$B,$A411,Sta!$F:$F,"&gt;3.5"))/$D411</f>
        <v>0</v>
      </c>
      <c r="O411" s="8">
        <f>COUNTIFS(Sta!$A:$A,$A411,Sta!$F:$F,"&gt;3.5")/$B411</f>
        <v>0</v>
      </c>
      <c r="P411" s="8">
        <f>COUNTIFS(Sta!$B:$B,$A411,Sta!$F:$F,"&gt;3.5")/$C411</f>
        <v>0</v>
      </c>
      <c r="Q411" s="11">
        <f>(COUNTIFS(Sta!$A:$A,$A411,Sta!$D:$D,"&gt;0.5")  + COUNTIFS(Sta!$B:$B,$A411,Sta!$E:$E,"&gt;0.5"))/$D411</f>
        <v>0.5</v>
      </c>
      <c r="R411" s="8">
        <f>COUNTIFS(Sta!$A:$A,$A411,Sta!$D:$D,"&gt;0.5")/$B411</f>
        <v>1</v>
      </c>
      <c r="S411" s="8">
        <f>COUNTIFS(Sta!$B:$B,$A411,Sta!$E:$E,"&gt;0.5")/$C411</f>
        <v>0</v>
      </c>
      <c r="T411" s="11">
        <f>(COUNTIFS(Sta!$A:$A,$A411,Sta!$D:$D,"&gt;1.5")  + COUNTIFS(Sta!$B:$B,$A411,Sta!$E:$E,"&gt;1.5"))/$D411</f>
        <v>0.5</v>
      </c>
      <c r="U411" s="8">
        <f>COUNTIFS(Sta!$A:$A,$A411,Sta!$D:$D,"&gt;1.5")/$B411</f>
        <v>1</v>
      </c>
      <c r="V411" s="8">
        <f>COUNTIFS(Sta!$B:$B,$A411,Sta!$E:$E,"&gt;1.5")/$C411</f>
        <v>0</v>
      </c>
      <c r="W411" s="11">
        <f>(COUNTIFS(Sta!$A:$A,$A411,Sta!$E:E,"&gt;0.5") +COUNTIFS(Sta!$B:$B,$A411,Sta!$D:$D,"&gt;0.5"))/$D411</f>
        <v>0.5</v>
      </c>
      <c r="X411" s="8">
        <f>COUNTIFS(Sta!$A:$A,$A411,Sta!$E:$E,"&gt;0.5")/$B411</f>
        <v>0</v>
      </c>
      <c r="Y411" s="8">
        <f>COUNTIFS(Sta!$B:$B,$A411,Sta!$D:$D,"&gt;0.5")/$C411</f>
        <v>1</v>
      </c>
      <c r="Z411" s="11">
        <f>(COUNTIFS(Sta!$A:$A,$A411,Sta!$E:$E,"&gt;1.5")  + COUNTIFS(Sta!$B:$B,$A411,Sta!$D:$D,"&gt;1.5"))/$D411</f>
        <v>0</v>
      </c>
      <c r="AA411" s="8">
        <f>COUNTIFS(Sta!$A:$A,$A411,Sta!$E:$E,"&gt;1.5")/$B411</f>
        <v>0</v>
      </c>
      <c r="AB411" s="8">
        <f>COUNTIFS(Sta!$B:$B,$A411,Sta!$D:$D,"&gt;1.5")/$C411</f>
        <v>0</v>
      </c>
      <c r="AC411" s="11">
        <f>(COUNTIFS(Sta!$A:A,$A411,Sta!$G:$G,"y") + COUNTIFS(Sta!$B:B,$A411,Sta!$G:$G,"y"))/$D411</f>
        <v>0</v>
      </c>
      <c r="AD411" s="8">
        <f>COUNTIFS(Sta!$A:A,$A411,Sta!$G:$G,"y")/$B411</f>
        <v>0</v>
      </c>
      <c r="AE411" s="16">
        <f>COUNTIFS(Sta!$B:B,$A411,Sta!$G:$G,"y")/$C411</f>
        <v>0</v>
      </c>
    </row>
    <row r="412" spans="1:31" x14ac:dyDescent="0.3">
      <c r="A412" t="s">
        <v>608</v>
      </c>
      <c r="B412" s="9">
        <f>COUNTIF(Sta!A:A,A412)</f>
        <v>3</v>
      </c>
      <c r="C412" s="4">
        <f>COUNTIF(Sta!B:B,A412)</f>
        <v>2</v>
      </c>
      <c r="D412" s="4">
        <f t="shared" si="12"/>
        <v>5</v>
      </c>
      <c r="E412" s="11">
        <f>(COUNTIFS(Sta!$A:$A,$A412,Sta!$F:$F,"&gt;0.5") + COUNTIFS(Sta!$B:$B,$A412,Sta!$F:$F,"&gt;0.5"))/$D412</f>
        <v>1</v>
      </c>
      <c r="F412" s="8">
        <f>COUNTIFS(Sta!$A:$A,$A412,Sta!$F:$F,"&gt;0.5")/$B412</f>
        <v>1</v>
      </c>
      <c r="G412" s="8">
        <f>COUNTIFS(Sta!$B:$B,$A412,Sta!$F:$F,"&gt;0.5")/$C412</f>
        <v>1</v>
      </c>
      <c r="H412" s="11">
        <f>(COUNTIFS(Sta!$A:$A,$A412,Sta!$F:$F,"&gt;1.5") + COUNTIFS(Sta!$B:$B,$A412,Sta!$F:$F,"&gt;1.5"))/$D412</f>
        <v>0.8</v>
      </c>
      <c r="I412" s="8">
        <f>COUNTIFS(Sta!$A:$A,$A412,Sta!$F:$F,"&gt;1.5")/$B412</f>
        <v>1</v>
      </c>
      <c r="J412" s="8">
        <f>COUNTIFS(Sta!$B:$B,$A412,Sta!$F:$F,"&gt;1.5")/$C412</f>
        <v>0.5</v>
      </c>
      <c r="K412" s="11">
        <f>(COUNTIFS(Sta!$A:$A,$A412,Sta!$F:$F,"&gt;2.5") + COUNTIFS(Sta!$B:$B,$A412,Sta!$F:$F,"&gt;2.5"))/$D412</f>
        <v>0.4</v>
      </c>
      <c r="L412" s="8">
        <f>COUNTIFS(Sta!$A:$A,$A412,Sta!$F:$F,"&gt;2.5")/$B412</f>
        <v>0.33333333333333331</v>
      </c>
      <c r="M412" s="8">
        <f>COUNTIFS(Sta!$B:$B,$A412,Sta!$F:$F,"&gt;2.5")/$C412</f>
        <v>0.5</v>
      </c>
      <c r="N412" s="11">
        <f>(COUNTIFS(Sta!$A:$A,$A412,Sta!$F:$F,"&gt;3.5") + COUNTIFS(Sta!$B:$B,$A412,Sta!$F:$F,"&gt;3.5"))/$D412</f>
        <v>0.2</v>
      </c>
      <c r="O412" s="8">
        <f>COUNTIFS(Sta!$A:$A,$A412,Sta!$F:$F,"&gt;3.5")/$B412</f>
        <v>0.33333333333333331</v>
      </c>
      <c r="P412" s="8">
        <f>COUNTIFS(Sta!$B:$B,$A412,Sta!$F:$F,"&gt;3.5")/$C412</f>
        <v>0</v>
      </c>
      <c r="Q412" s="11">
        <f>(COUNTIFS(Sta!$A:$A,$A412,Sta!$D:$D,"&gt;0.5")  + COUNTIFS(Sta!$B:$B,$A412,Sta!$E:$E,"&gt;0.5"))/$D412</f>
        <v>0.6</v>
      </c>
      <c r="R412" s="8">
        <f>COUNTIFS(Sta!$A:$A,$A412,Sta!$D:$D,"&gt;0.5")/$B412</f>
        <v>1</v>
      </c>
      <c r="S412" s="8">
        <f>COUNTIFS(Sta!$B:$B,$A412,Sta!$E:$E,"&gt;0.5")/$C412</f>
        <v>0</v>
      </c>
      <c r="T412" s="11">
        <f>(COUNTIFS(Sta!$A:$A,$A412,Sta!$D:$D,"&gt;1.5")  + COUNTIFS(Sta!$B:$B,$A412,Sta!$E:$E,"&gt;1.5"))/$D412</f>
        <v>0.4</v>
      </c>
      <c r="U412" s="8">
        <f>COUNTIFS(Sta!$A:$A,$A412,Sta!$D:$D,"&gt;1.5")/$B412</f>
        <v>0.66666666666666663</v>
      </c>
      <c r="V412" s="8">
        <f>COUNTIFS(Sta!$B:$B,$A412,Sta!$E:$E,"&gt;1.5")/$C412</f>
        <v>0</v>
      </c>
      <c r="W412" s="11">
        <f>(COUNTIFS(Sta!$A:$A,$A412,Sta!$E:E,"&gt;0.5") +COUNTIFS(Sta!$B:$B,$A412,Sta!$D:$D,"&gt;0.5"))/$D412</f>
        <v>0.8</v>
      </c>
      <c r="X412" s="8">
        <f>COUNTIFS(Sta!$A:$A,$A412,Sta!$E:$E,"&gt;0.5")/$B412</f>
        <v>0.66666666666666663</v>
      </c>
      <c r="Y412" s="8">
        <f>COUNTIFS(Sta!$B:$B,$A412,Sta!$D:$D,"&gt;0.5")/$C412</f>
        <v>1</v>
      </c>
      <c r="Z412" s="11">
        <f>(COUNTIFS(Sta!$A:$A,$A412,Sta!$E:$E,"&gt;1.5")  + COUNTIFS(Sta!$B:$B,$A412,Sta!$D:$D,"&gt;1.5"))/$D412</f>
        <v>0.4</v>
      </c>
      <c r="AA412" s="8">
        <f>COUNTIFS(Sta!$A:$A,$A412,Sta!$E:$E,"&gt;1.5")/$B412</f>
        <v>0.33333333333333331</v>
      </c>
      <c r="AB412" s="8">
        <f>COUNTIFS(Sta!$B:$B,$A412,Sta!$D:$D,"&gt;1.5")/$C412</f>
        <v>0.5</v>
      </c>
      <c r="AC412" s="11">
        <f>(COUNTIFS(Sta!$A:A,$A412,Sta!$G:$G,"y") + COUNTIFS(Sta!$B:B,$A412,Sta!$G:$G,"y"))/$D412</f>
        <v>0.4</v>
      </c>
      <c r="AD412" s="8">
        <f>COUNTIFS(Sta!$A:A,$A412,Sta!$G:$G,"y")/$B412</f>
        <v>0.66666666666666663</v>
      </c>
      <c r="AE412" s="16">
        <f>COUNTIFS(Sta!$B:B,$A412,Sta!$G:$G,"y")/$C412</f>
        <v>0</v>
      </c>
    </row>
    <row r="413" spans="1:31" x14ac:dyDescent="0.3">
      <c r="A413" t="s">
        <v>277</v>
      </c>
      <c r="B413" s="9">
        <f>COUNTIF(Sta!A:A,A413)</f>
        <v>0</v>
      </c>
      <c r="C413" s="4">
        <f>COUNTIF(Sta!B:B,A413)</f>
        <v>0</v>
      </c>
      <c r="D413" s="4">
        <f t="shared" si="12"/>
        <v>0</v>
      </c>
      <c r="E413" s="11" t="e">
        <f>(COUNTIFS(Sta!$A:$A,$A413,Sta!$F:$F,"&gt;0.5") + COUNTIFS(Sta!$B:$B,$A413,Sta!$F:$F,"&gt;0.5"))/$D413</f>
        <v>#DIV/0!</v>
      </c>
      <c r="F413" s="8" t="e">
        <f>COUNTIFS(Sta!$A:$A,$A413,Sta!$F:$F,"&gt;0.5")/$B413</f>
        <v>#DIV/0!</v>
      </c>
      <c r="G413" s="8" t="e">
        <f>COUNTIFS(Sta!$B:$B,$A413,Sta!$F:$F,"&gt;0.5")/$C413</f>
        <v>#DIV/0!</v>
      </c>
      <c r="H413" s="11" t="e">
        <f>(COUNTIFS(Sta!$A:$A,$A413,Sta!$F:$F,"&gt;1.5") + COUNTIFS(Sta!$B:$B,$A413,Sta!$F:$F,"&gt;1.5"))/$D413</f>
        <v>#DIV/0!</v>
      </c>
      <c r="I413" s="8" t="e">
        <f>COUNTIFS(Sta!$A:$A,$A413,Sta!$F:$F,"&gt;1.5")/$B413</f>
        <v>#DIV/0!</v>
      </c>
      <c r="J413" s="8" t="e">
        <f>COUNTIFS(Sta!$B:$B,$A413,Sta!$F:$F,"&gt;1.5")/$C413</f>
        <v>#DIV/0!</v>
      </c>
      <c r="K413" s="11" t="e">
        <f>(COUNTIFS(Sta!$A:$A,$A413,Sta!$F:$F,"&gt;2.5") + COUNTIFS(Sta!$B:$B,$A413,Sta!$F:$F,"&gt;2.5"))/$D413</f>
        <v>#DIV/0!</v>
      </c>
      <c r="L413" s="8" t="e">
        <f>COUNTIFS(Sta!$A:$A,$A413,Sta!$F:$F,"&gt;2.5")/$B413</f>
        <v>#DIV/0!</v>
      </c>
      <c r="M413" s="8" t="e">
        <f>COUNTIFS(Sta!$B:$B,$A413,Sta!$F:$F,"&gt;2.5")/$C413</f>
        <v>#DIV/0!</v>
      </c>
      <c r="N413" s="11" t="e">
        <f>(COUNTIFS(Sta!$A:$A,$A413,Sta!$F:$F,"&gt;3.5") + COUNTIFS(Sta!$B:$B,$A413,Sta!$F:$F,"&gt;3.5"))/$D413</f>
        <v>#DIV/0!</v>
      </c>
      <c r="O413" s="8" t="e">
        <f>COUNTIFS(Sta!$A:$A,$A413,Sta!$F:$F,"&gt;3.5")/$B413</f>
        <v>#DIV/0!</v>
      </c>
      <c r="P413" s="8" t="e">
        <f>COUNTIFS(Sta!$B:$B,$A413,Sta!$F:$F,"&gt;3.5")/$C413</f>
        <v>#DIV/0!</v>
      </c>
      <c r="Q413" s="11" t="e">
        <f>(COUNTIFS(Sta!$A:$A,$A413,Sta!$D:$D,"&gt;0.5")  + COUNTIFS(Sta!$B:$B,$A413,Sta!$E:$E,"&gt;0.5"))/$D413</f>
        <v>#DIV/0!</v>
      </c>
      <c r="R413" s="8" t="e">
        <f>COUNTIFS(Sta!$A:$A,$A413,Sta!$D:$D,"&gt;0.5")/$B413</f>
        <v>#DIV/0!</v>
      </c>
      <c r="S413" s="8" t="e">
        <f>COUNTIFS(Sta!$B:$B,$A413,Sta!$E:$E,"&gt;0.5")/$C413</f>
        <v>#DIV/0!</v>
      </c>
      <c r="T413" s="11" t="e">
        <f>(COUNTIFS(Sta!$A:$A,$A413,Sta!$D:$D,"&gt;1.5")  + COUNTIFS(Sta!$B:$B,$A413,Sta!$E:$E,"&gt;1.5"))/$D413</f>
        <v>#DIV/0!</v>
      </c>
      <c r="U413" s="8" t="e">
        <f>COUNTIFS(Sta!$A:$A,$A413,Sta!$D:$D,"&gt;1.5")/$B413</f>
        <v>#DIV/0!</v>
      </c>
      <c r="V413" s="8" t="e">
        <f>COUNTIFS(Sta!$B:$B,$A413,Sta!$E:$E,"&gt;1.5")/$C413</f>
        <v>#DIV/0!</v>
      </c>
      <c r="W413" s="11" t="e">
        <f>(COUNTIFS(Sta!$A:$A,$A413,Sta!$E:E,"&gt;0.5") +COUNTIFS(Sta!$B:$B,$A413,Sta!$D:$D,"&gt;0.5"))/$D413</f>
        <v>#DIV/0!</v>
      </c>
      <c r="X413" s="8" t="e">
        <f>COUNTIFS(Sta!$A:$A,$A413,Sta!$E:$E,"&gt;0.5")/$B413</f>
        <v>#DIV/0!</v>
      </c>
      <c r="Y413" s="8" t="e">
        <f>COUNTIFS(Sta!$B:$B,$A413,Sta!$D:$D,"&gt;0.5")/$C413</f>
        <v>#DIV/0!</v>
      </c>
      <c r="Z413" s="11" t="e">
        <f>(COUNTIFS(Sta!$A:$A,$A413,Sta!$E:$E,"&gt;1.5")  + COUNTIFS(Sta!$B:$B,$A413,Sta!$D:$D,"&gt;1.5"))/$D413</f>
        <v>#DIV/0!</v>
      </c>
      <c r="AA413" s="8" t="e">
        <f>COUNTIFS(Sta!$A:$A,$A413,Sta!$E:$E,"&gt;1.5")/$B413</f>
        <v>#DIV/0!</v>
      </c>
      <c r="AB413" s="8" t="e">
        <f>COUNTIFS(Sta!$B:$B,$A413,Sta!$D:$D,"&gt;1.5")/$C413</f>
        <v>#DIV/0!</v>
      </c>
      <c r="AC413" s="11" t="e">
        <f>(COUNTIFS(Sta!$A:A,$A413,Sta!$G:$G,"y") + COUNTIFS(Sta!$B:B,$A413,Sta!$G:$G,"y"))/$D413</f>
        <v>#DIV/0!</v>
      </c>
      <c r="AD413" s="8" t="e">
        <f>COUNTIFS(Sta!$A:A,$A413,Sta!$G:$G,"y")/$B413</f>
        <v>#DIV/0!</v>
      </c>
      <c r="AE413" s="16" t="e">
        <f>COUNTIFS(Sta!$B:B,$A413,Sta!$G:$G,"y")/$C413</f>
        <v>#DIV/0!</v>
      </c>
    </row>
    <row r="414" spans="1:31" x14ac:dyDescent="0.3">
      <c r="A414" t="s">
        <v>153</v>
      </c>
      <c r="B414" s="9">
        <f>COUNTIF(Sta!A:A,A414)</f>
        <v>0</v>
      </c>
      <c r="C414" s="4">
        <f>COUNTIF(Sta!B:B,A414)</f>
        <v>1</v>
      </c>
      <c r="D414" s="4">
        <f t="shared" si="12"/>
        <v>1</v>
      </c>
      <c r="E414" s="11">
        <f>(COUNTIFS(Sta!$A:$A,$A414,Sta!$F:$F,"&gt;0.5") + COUNTIFS(Sta!$B:$B,$A414,Sta!$F:$F,"&gt;0.5"))/$D414</f>
        <v>1</v>
      </c>
      <c r="F414" s="8" t="e">
        <f>COUNTIFS(Sta!$A:$A,$A414,Sta!$F:$F,"&gt;0.5")/$B414</f>
        <v>#DIV/0!</v>
      </c>
      <c r="G414" s="8">
        <f>COUNTIFS(Sta!$B:$B,$A414,Sta!$F:$F,"&gt;0.5")/$C414</f>
        <v>1</v>
      </c>
      <c r="H414" s="11">
        <f>(COUNTIFS(Sta!$A:$A,$A414,Sta!$F:$F,"&gt;1.5") + COUNTIFS(Sta!$B:$B,$A414,Sta!$F:$F,"&gt;1.5"))/$D414</f>
        <v>1</v>
      </c>
      <c r="I414" s="8" t="e">
        <f>COUNTIFS(Sta!$A:$A,$A414,Sta!$F:$F,"&gt;1.5")/$B414</f>
        <v>#DIV/0!</v>
      </c>
      <c r="J414" s="8">
        <f>COUNTIFS(Sta!$B:$B,$A414,Sta!$F:$F,"&gt;1.5")/$C414</f>
        <v>1</v>
      </c>
      <c r="K414" s="11">
        <f>(COUNTIFS(Sta!$A:$A,$A414,Sta!$F:$F,"&gt;2.5") + COUNTIFS(Sta!$B:$B,$A414,Sta!$F:$F,"&gt;2.5"))/$D414</f>
        <v>0</v>
      </c>
      <c r="L414" s="8" t="e">
        <f>COUNTIFS(Sta!$A:$A,$A414,Sta!$F:$F,"&gt;2.5")/$B414</f>
        <v>#DIV/0!</v>
      </c>
      <c r="M414" s="8">
        <f>COUNTIFS(Sta!$B:$B,$A414,Sta!$F:$F,"&gt;2.5")/$C414</f>
        <v>0</v>
      </c>
      <c r="N414" s="11">
        <f>(COUNTIFS(Sta!$A:$A,$A414,Sta!$F:$F,"&gt;3.5") + COUNTIFS(Sta!$B:$B,$A414,Sta!$F:$F,"&gt;3.5"))/$D414</f>
        <v>0</v>
      </c>
      <c r="O414" s="8" t="e">
        <f>COUNTIFS(Sta!$A:$A,$A414,Sta!$F:$F,"&gt;3.5")/$B414</f>
        <v>#DIV/0!</v>
      </c>
      <c r="P414" s="8">
        <f>COUNTIFS(Sta!$B:$B,$A414,Sta!$F:$F,"&gt;3.5")/$C414</f>
        <v>0</v>
      </c>
      <c r="Q414" s="11">
        <f>(COUNTIFS(Sta!$A:$A,$A414,Sta!$D:$D,"&gt;0.5")  + COUNTIFS(Sta!$B:$B,$A414,Sta!$E:$E,"&gt;0.5"))/$D414</f>
        <v>1</v>
      </c>
      <c r="R414" s="8" t="e">
        <f>COUNTIFS(Sta!$A:$A,$A414,Sta!$D:$D,"&gt;0.5")/$B414</f>
        <v>#DIV/0!</v>
      </c>
      <c r="S414" s="8">
        <f>COUNTIFS(Sta!$B:$B,$A414,Sta!$E:$E,"&gt;0.5")/$C414</f>
        <v>1</v>
      </c>
      <c r="T414" s="11">
        <f>(COUNTIFS(Sta!$A:$A,$A414,Sta!$D:$D,"&gt;1.5")  + COUNTIFS(Sta!$B:$B,$A414,Sta!$E:$E,"&gt;1.5"))/$D414</f>
        <v>0</v>
      </c>
      <c r="U414" s="8" t="e">
        <f>COUNTIFS(Sta!$A:$A,$A414,Sta!$D:$D,"&gt;1.5")/$B414</f>
        <v>#DIV/0!</v>
      </c>
      <c r="V414" s="8">
        <f>COUNTIFS(Sta!$B:$B,$A414,Sta!$E:$E,"&gt;1.5")/$C414</f>
        <v>0</v>
      </c>
      <c r="W414" s="11">
        <f>(COUNTIFS(Sta!$A:$A,$A414,Sta!$E:E,"&gt;0.5") +COUNTIFS(Sta!$B:$B,$A414,Sta!$D:$D,"&gt;0.5"))/$D414</f>
        <v>1</v>
      </c>
      <c r="X414" s="8" t="e">
        <f>COUNTIFS(Sta!$A:$A,$A414,Sta!$E:$E,"&gt;0.5")/$B414</f>
        <v>#DIV/0!</v>
      </c>
      <c r="Y414" s="8">
        <f>COUNTIFS(Sta!$B:$B,$A414,Sta!$D:$D,"&gt;0.5")/$C414</f>
        <v>1</v>
      </c>
      <c r="Z414" s="11">
        <f>(COUNTIFS(Sta!$A:$A,$A414,Sta!$E:$E,"&gt;1.5")  + COUNTIFS(Sta!$B:$B,$A414,Sta!$D:$D,"&gt;1.5"))/$D414</f>
        <v>0</v>
      </c>
      <c r="AA414" s="8" t="e">
        <f>COUNTIFS(Sta!$A:$A,$A414,Sta!$E:$E,"&gt;1.5")/$B414</f>
        <v>#DIV/0!</v>
      </c>
      <c r="AB414" s="8">
        <f>COUNTIFS(Sta!$B:$B,$A414,Sta!$D:$D,"&gt;1.5")/$C414</f>
        <v>0</v>
      </c>
      <c r="AC414" s="11">
        <f>(COUNTIFS(Sta!$A:A,$A414,Sta!$G:$G,"y") + COUNTIFS(Sta!$B:B,$A414,Sta!$G:$G,"y"))/$D414</f>
        <v>1</v>
      </c>
      <c r="AD414" s="8" t="e">
        <f>COUNTIFS(Sta!$A:A,$A414,Sta!$G:$G,"y")/$B414</f>
        <v>#DIV/0!</v>
      </c>
      <c r="AE414" s="16">
        <f>COUNTIFS(Sta!$B:B,$A414,Sta!$G:$G,"y")/$C414</f>
        <v>1</v>
      </c>
    </row>
    <row r="415" spans="1:31" x14ac:dyDescent="0.3">
      <c r="A415" t="s">
        <v>137</v>
      </c>
      <c r="B415" s="9">
        <f>COUNTIF(Sta!A:A,A415)</f>
        <v>0</v>
      </c>
      <c r="C415" s="4">
        <f>COUNTIF(Sta!B:B,A415)</f>
        <v>0</v>
      </c>
      <c r="D415" s="4">
        <f t="shared" si="12"/>
        <v>0</v>
      </c>
      <c r="E415" s="11" t="e">
        <f>(COUNTIFS(Sta!$A:$A,$A415,Sta!$F:$F,"&gt;0.5") + COUNTIFS(Sta!$B:$B,$A415,Sta!$F:$F,"&gt;0.5"))/$D415</f>
        <v>#DIV/0!</v>
      </c>
      <c r="F415" s="8" t="e">
        <f>COUNTIFS(Sta!$A:$A,$A415,Sta!$F:$F,"&gt;0.5")/$B415</f>
        <v>#DIV/0!</v>
      </c>
      <c r="G415" s="8" t="e">
        <f>COUNTIFS(Sta!$B:$B,$A415,Sta!$F:$F,"&gt;0.5")/$C415</f>
        <v>#DIV/0!</v>
      </c>
      <c r="H415" s="11" t="e">
        <f>(COUNTIFS(Sta!$A:$A,$A415,Sta!$F:$F,"&gt;1.5") + COUNTIFS(Sta!$B:$B,$A415,Sta!$F:$F,"&gt;1.5"))/$D415</f>
        <v>#DIV/0!</v>
      </c>
      <c r="I415" s="8" t="e">
        <f>COUNTIFS(Sta!$A:$A,$A415,Sta!$F:$F,"&gt;1.5")/$B415</f>
        <v>#DIV/0!</v>
      </c>
      <c r="J415" s="8" t="e">
        <f>COUNTIFS(Sta!$B:$B,$A415,Sta!$F:$F,"&gt;1.5")/$C415</f>
        <v>#DIV/0!</v>
      </c>
      <c r="K415" s="11" t="e">
        <f>(COUNTIFS(Sta!$A:$A,$A415,Sta!$F:$F,"&gt;2.5") + COUNTIFS(Sta!$B:$B,$A415,Sta!$F:$F,"&gt;2.5"))/$D415</f>
        <v>#DIV/0!</v>
      </c>
      <c r="L415" s="8" t="e">
        <f>COUNTIFS(Sta!$A:$A,$A415,Sta!$F:$F,"&gt;2.5")/$B415</f>
        <v>#DIV/0!</v>
      </c>
      <c r="M415" s="8" t="e">
        <f>COUNTIFS(Sta!$B:$B,$A415,Sta!$F:$F,"&gt;2.5")/$C415</f>
        <v>#DIV/0!</v>
      </c>
      <c r="N415" s="11" t="e">
        <f>(COUNTIFS(Sta!$A:$A,$A415,Sta!$F:$F,"&gt;3.5") + COUNTIFS(Sta!$B:$B,$A415,Sta!$F:$F,"&gt;3.5"))/$D415</f>
        <v>#DIV/0!</v>
      </c>
      <c r="O415" s="8" t="e">
        <f>COUNTIFS(Sta!$A:$A,$A415,Sta!$F:$F,"&gt;3.5")/$B415</f>
        <v>#DIV/0!</v>
      </c>
      <c r="P415" s="8" t="e">
        <f>COUNTIFS(Sta!$B:$B,$A415,Sta!$F:$F,"&gt;3.5")/$C415</f>
        <v>#DIV/0!</v>
      </c>
      <c r="Q415" s="11" t="e">
        <f>(COUNTIFS(Sta!$A:$A,$A415,Sta!$D:$D,"&gt;0.5")  + COUNTIFS(Sta!$B:$B,$A415,Sta!$E:$E,"&gt;0.5"))/$D415</f>
        <v>#DIV/0!</v>
      </c>
      <c r="R415" s="8" t="e">
        <f>COUNTIFS(Sta!$A:$A,$A415,Sta!$D:$D,"&gt;0.5")/$B415</f>
        <v>#DIV/0!</v>
      </c>
      <c r="S415" s="8" t="e">
        <f>COUNTIFS(Sta!$B:$B,$A415,Sta!$E:$E,"&gt;0.5")/$C415</f>
        <v>#DIV/0!</v>
      </c>
      <c r="T415" s="11" t="e">
        <f>(COUNTIFS(Sta!$A:$A,$A415,Sta!$D:$D,"&gt;1.5")  + COUNTIFS(Sta!$B:$B,$A415,Sta!$E:$E,"&gt;1.5"))/$D415</f>
        <v>#DIV/0!</v>
      </c>
      <c r="U415" s="8" t="e">
        <f>COUNTIFS(Sta!$A:$A,$A415,Sta!$D:$D,"&gt;1.5")/$B415</f>
        <v>#DIV/0!</v>
      </c>
      <c r="V415" s="8" t="e">
        <f>COUNTIFS(Sta!$B:$B,$A415,Sta!$E:$E,"&gt;1.5")/$C415</f>
        <v>#DIV/0!</v>
      </c>
      <c r="W415" s="11" t="e">
        <f>(COUNTIFS(Sta!$A:$A,$A415,Sta!$E:E,"&gt;0.5") +COUNTIFS(Sta!$B:$B,$A415,Sta!$D:$D,"&gt;0.5"))/$D415</f>
        <v>#DIV/0!</v>
      </c>
      <c r="X415" s="8" t="e">
        <f>COUNTIFS(Sta!$A:$A,$A415,Sta!$E:$E,"&gt;0.5")/$B415</f>
        <v>#DIV/0!</v>
      </c>
      <c r="Y415" s="8" t="e">
        <f>COUNTIFS(Sta!$B:$B,$A415,Sta!$D:$D,"&gt;0.5")/$C415</f>
        <v>#DIV/0!</v>
      </c>
      <c r="Z415" s="11" t="e">
        <f>(COUNTIFS(Sta!$A:$A,$A415,Sta!$E:$E,"&gt;1.5")  + COUNTIFS(Sta!$B:$B,$A415,Sta!$D:$D,"&gt;1.5"))/$D415</f>
        <v>#DIV/0!</v>
      </c>
      <c r="AA415" s="8" t="e">
        <f>COUNTIFS(Sta!$A:$A,$A415,Sta!$E:$E,"&gt;1.5")/$B415</f>
        <v>#DIV/0!</v>
      </c>
      <c r="AB415" s="8" t="e">
        <f>COUNTIFS(Sta!$B:$B,$A415,Sta!$D:$D,"&gt;1.5")/$C415</f>
        <v>#DIV/0!</v>
      </c>
      <c r="AC415" s="11" t="e">
        <f>(COUNTIFS(Sta!$A:A,$A415,Sta!$G:$G,"y") + COUNTIFS(Sta!$B:B,$A415,Sta!$G:$G,"y"))/$D415</f>
        <v>#DIV/0!</v>
      </c>
      <c r="AD415" s="8" t="e">
        <f>COUNTIFS(Sta!$A:A,$A415,Sta!$G:$G,"y")/$B415</f>
        <v>#DIV/0!</v>
      </c>
      <c r="AE415" s="16" t="e">
        <f>COUNTIFS(Sta!$B:B,$A415,Sta!$G:$G,"y")/$C415</f>
        <v>#DIV/0!</v>
      </c>
    </row>
    <row r="416" spans="1:31" x14ac:dyDescent="0.3">
      <c r="A416" t="s">
        <v>430</v>
      </c>
      <c r="B416" s="9">
        <f>COUNTIF(Sta!A:A,A416)</f>
        <v>1</v>
      </c>
      <c r="C416" s="4">
        <f>COUNTIF(Sta!B:B,A416)</f>
        <v>1</v>
      </c>
      <c r="D416" s="4">
        <f t="shared" si="12"/>
        <v>2</v>
      </c>
      <c r="E416" s="11">
        <f>(COUNTIFS(Sta!$A:$A,$A416,Sta!$F:$F,"&gt;0.5") + COUNTIFS(Sta!$B:$B,$A416,Sta!$F:$F,"&gt;0.5"))/$D416</f>
        <v>0.5</v>
      </c>
      <c r="F416" s="8">
        <f>COUNTIFS(Sta!$A:$A,$A416,Sta!$F:$F,"&gt;0.5")/$B416</f>
        <v>1</v>
      </c>
      <c r="G416" s="8">
        <f>COUNTIFS(Sta!$B:$B,$A416,Sta!$F:$F,"&gt;0.5")/$C416</f>
        <v>0</v>
      </c>
      <c r="H416" s="11">
        <f>(COUNTIFS(Sta!$A:$A,$A416,Sta!$F:$F,"&gt;1.5") + COUNTIFS(Sta!$B:$B,$A416,Sta!$F:$F,"&gt;1.5"))/$D416</f>
        <v>0.5</v>
      </c>
      <c r="I416" s="8">
        <f>COUNTIFS(Sta!$A:$A,$A416,Sta!$F:$F,"&gt;1.5")/$B416</f>
        <v>1</v>
      </c>
      <c r="J416" s="8">
        <f>COUNTIFS(Sta!$B:$B,$A416,Sta!$F:$F,"&gt;1.5")/$C416</f>
        <v>0</v>
      </c>
      <c r="K416" s="11">
        <f>(COUNTIFS(Sta!$A:$A,$A416,Sta!$F:$F,"&gt;2.5") + COUNTIFS(Sta!$B:$B,$A416,Sta!$F:$F,"&gt;2.5"))/$D416</f>
        <v>0</v>
      </c>
      <c r="L416" s="8">
        <f>COUNTIFS(Sta!$A:$A,$A416,Sta!$F:$F,"&gt;2.5")/$B416</f>
        <v>0</v>
      </c>
      <c r="M416" s="8">
        <f>COUNTIFS(Sta!$B:$B,$A416,Sta!$F:$F,"&gt;2.5")/$C416</f>
        <v>0</v>
      </c>
      <c r="N416" s="11">
        <f>(COUNTIFS(Sta!$A:$A,$A416,Sta!$F:$F,"&gt;3.5") + COUNTIFS(Sta!$B:$B,$A416,Sta!$F:$F,"&gt;3.5"))/$D416</f>
        <v>0</v>
      </c>
      <c r="O416" s="8">
        <f>COUNTIFS(Sta!$A:$A,$A416,Sta!$F:$F,"&gt;3.5")/$B416</f>
        <v>0</v>
      </c>
      <c r="P416" s="8">
        <f>COUNTIFS(Sta!$B:$B,$A416,Sta!$F:$F,"&gt;3.5")/$C416</f>
        <v>0</v>
      </c>
      <c r="Q416" s="11">
        <f>(COUNTIFS(Sta!$A:$A,$A416,Sta!$D:$D,"&gt;0.5")  + COUNTIFS(Sta!$B:$B,$A416,Sta!$E:$E,"&gt;0.5"))/$D416</f>
        <v>0.5</v>
      </c>
      <c r="R416" s="8">
        <f>COUNTIFS(Sta!$A:$A,$A416,Sta!$D:$D,"&gt;0.5")/$B416</f>
        <v>1</v>
      </c>
      <c r="S416" s="8">
        <f>COUNTIFS(Sta!$B:$B,$A416,Sta!$E:$E,"&gt;0.5")/$C416</f>
        <v>0</v>
      </c>
      <c r="T416" s="11">
        <f>(COUNTIFS(Sta!$A:$A,$A416,Sta!$D:$D,"&gt;1.5")  + COUNTIFS(Sta!$B:$B,$A416,Sta!$E:$E,"&gt;1.5"))/$D416</f>
        <v>0</v>
      </c>
      <c r="U416" s="8">
        <f>COUNTIFS(Sta!$A:$A,$A416,Sta!$D:$D,"&gt;1.5")/$B416</f>
        <v>0</v>
      </c>
      <c r="V416" s="8">
        <f>COUNTIFS(Sta!$B:$B,$A416,Sta!$E:$E,"&gt;1.5")/$C416</f>
        <v>0</v>
      </c>
      <c r="W416" s="11">
        <f>(COUNTIFS(Sta!$A:$A,$A416,Sta!$E:E,"&gt;0.5") +COUNTIFS(Sta!$B:$B,$A416,Sta!$D:$D,"&gt;0.5"))/$D416</f>
        <v>0.5</v>
      </c>
      <c r="X416" s="8">
        <f>COUNTIFS(Sta!$A:$A,$A416,Sta!$E:$E,"&gt;0.5")/$B416</f>
        <v>1</v>
      </c>
      <c r="Y416" s="8">
        <f>COUNTIFS(Sta!$B:$B,$A416,Sta!$D:$D,"&gt;0.5")/$C416</f>
        <v>0</v>
      </c>
      <c r="Z416" s="11">
        <f>(COUNTIFS(Sta!$A:$A,$A416,Sta!$E:$E,"&gt;1.5")  + COUNTIFS(Sta!$B:$B,$A416,Sta!$D:$D,"&gt;1.5"))/$D416</f>
        <v>0</v>
      </c>
      <c r="AA416" s="8">
        <f>COUNTIFS(Sta!$A:$A,$A416,Sta!$E:$E,"&gt;1.5")/$B416</f>
        <v>0</v>
      </c>
      <c r="AB416" s="8">
        <f>COUNTIFS(Sta!$B:$B,$A416,Sta!$D:$D,"&gt;1.5")/$C416</f>
        <v>0</v>
      </c>
      <c r="AC416" s="11">
        <f>(COUNTIFS(Sta!$A:A,$A416,Sta!$G:$G,"y") + COUNTIFS(Sta!$B:B,$A416,Sta!$G:$G,"y"))/$D416</f>
        <v>0.5</v>
      </c>
      <c r="AD416" s="8">
        <f>COUNTIFS(Sta!$A:A,$A416,Sta!$G:$G,"y")/$B416</f>
        <v>1</v>
      </c>
      <c r="AE416" s="16">
        <f>COUNTIFS(Sta!$B:B,$A416,Sta!$G:$G,"y")/$C416</f>
        <v>0</v>
      </c>
    </row>
    <row r="417" spans="1:31" x14ac:dyDescent="0.3">
      <c r="A417" t="s">
        <v>177</v>
      </c>
      <c r="B417" s="9">
        <f>COUNTIF(Sta!A:A,A417)</f>
        <v>1</v>
      </c>
      <c r="C417" s="4">
        <f>COUNTIF(Sta!B:B,A417)</f>
        <v>1</v>
      </c>
      <c r="D417" s="4">
        <f t="shared" si="12"/>
        <v>2</v>
      </c>
      <c r="E417" s="11">
        <f>(COUNTIFS(Sta!$A:$A,$A417,Sta!$F:$F,"&gt;0.5") + COUNTIFS(Sta!$B:$B,$A417,Sta!$F:$F,"&gt;0.5"))/$D417</f>
        <v>1</v>
      </c>
      <c r="F417" s="8">
        <f>COUNTIFS(Sta!$A:$A,$A417,Sta!$F:$F,"&gt;0.5")/$B417</f>
        <v>1</v>
      </c>
      <c r="G417" s="8">
        <f>COUNTIFS(Sta!$B:$B,$A417,Sta!$F:$F,"&gt;0.5")/$C417</f>
        <v>1</v>
      </c>
      <c r="H417" s="11">
        <f>(COUNTIFS(Sta!$A:$A,$A417,Sta!$F:$F,"&gt;1.5") + COUNTIFS(Sta!$B:$B,$A417,Sta!$F:$F,"&gt;1.5"))/$D417</f>
        <v>1</v>
      </c>
      <c r="I417" s="8">
        <f>COUNTIFS(Sta!$A:$A,$A417,Sta!$F:$F,"&gt;1.5")/$B417</f>
        <v>1</v>
      </c>
      <c r="J417" s="8">
        <f>COUNTIFS(Sta!$B:$B,$A417,Sta!$F:$F,"&gt;1.5")/$C417</f>
        <v>1</v>
      </c>
      <c r="K417" s="11">
        <f>(COUNTIFS(Sta!$A:$A,$A417,Sta!$F:$F,"&gt;2.5") + COUNTIFS(Sta!$B:$B,$A417,Sta!$F:$F,"&gt;2.5"))/$D417</f>
        <v>0.5</v>
      </c>
      <c r="L417" s="8">
        <f>COUNTIFS(Sta!$A:$A,$A417,Sta!$F:$F,"&gt;2.5")/$B417</f>
        <v>0</v>
      </c>
      <c r="M417" s="8">
        <f>COUNTIFS(Sta!$B:$B,$A417,Sta!$F:$F,"&gt;2.5")/$C417</f>
        <v>1</v>
      </c>
      <c r="N417" s="11">
        <f>(COUNTIFS(Sta!$A:$A,$A417,Sta!$F:$F,"&gt;3.5") + COUNTIFS(Sta!$B:$B,$A417,Sta!$F:$F,"&gt;3.5"))/$D417</f>
        <v>0</v>
      </c>
      <c r="O417" s="8">
        <f>COUNTIFS(Sta!$A:$A,$A417,Sta!$F:$F,"&gt;3.5")/$B417</f>
        <v>0</v>
      </c>
      <c r="P417" s="8">
        <f>COUNTIFS(Sta!$B:$B,$A417,Sta!$F:$F,"&gt;3.5")/$C417</f>
        <v>0</v>
      </c>
      <c r="Q417" s="11">
        <f>(COUNTIFS(Sta!$A:$A,$A417,Sta!$D:$D,"&gt;0.5")  + COUNTIFS(Sta!$B:$B,$A417,Sta!$E:$E,"&gt;0.5"))/$D417</f>
        <v>1</v>
      </c>
      <c r="R417" s="8">
        <f>COUNTIFS(Sta!$A:$A,$A417,Sta!$D:$D,"&gt;0.5")/$B417</f>
        <v>1</v>
      </c>
      <c r="S417" s="8">
        <f>COUNTIFS(Sta!$B:$B,$A417,Sta!$E:$E,"&gt;0.5")/$C417</f>
        <v>1</v>
      </c>
      <c r="T417" s="11">
        <f>(COUNTIFS(Sta!$A:$A,$A417,Sta!$D:$D,"&gt;1.5")  + COUNTIFS(Sta!$B:$B,$A417,Sta!$E:$E,"&gt;1.5"))/$D417</f>
        <v>0.5</v>
      </c>
      <c r="U417" s="8">
        <f>COUNTIFS(Sta!$A:$A,$A417,Sta!$D:$D,"&gt;1.5")/$B417</f>
        <v>0</v>
      </c>
      <c r="V417" s="8">
        <f>COUNTIFS(Sta!$B:$B,$A417,Sta!$E:$E,"&gt;1.5")/$C417</f>
        <v>1</v>
      </c>
      <c r="W417" s="11">
        <f>(COUNTIFS(Sta!$A:$A,$A417,Sta!$E:E,"&gt;0.5") +COUNTIFS(Sta!$B:$B,$A417,Sta!$D:$D,"&gt;0.5"))/$D417</f>
        <v>1</v>
      </c>
      <c r="X417" s="8">
        <f>COUNTIFS(Sta!$A:$A,$A417,Sta!$E:$E,"&gt;0.5")/$B417</f>
        <v>1</v>
      </c>
      <c r="Y417" s="8">
        <f>COUNTIFS(Sta!$B:$B,$A417,Sta!$D:$D,"&gt;0.5")/$C417</f>
        <v>1</v>
      </c>
      <c r="Z417" s="11">
        <f>(COUNTIFS(Sta!$A:$A,$A417,Sta!$E:$E,"&gt;1.5")  + COUNTIFS(Sta!$B:$B,$A417,Sta!$D:$D,"&gt;1.5"))/$D417</f>
        <v>0</v>
      </c>
      <c r="AA417" s="8">
        <f>COUNTIFS(Sta!$A:$A,$A417,Sta!$E:$E,"&gt;1.5")/$B417</f>
        <v>0</v>
      </c>
      <c r="AB417" s="8">
        <f>COUNTIFS(Sta!$B:$B,$A417,Sta!$D:$D,"&gt;1.5")/$C417</f>
        <v>0</v>
      </c>
      <c r="AC417" s="11">
        <f>(COUNTIFS(Sta!$A:A,$A417,Sta!$G:$G,"y") + COUNTIFS(Sta!$B:B,$A417,Sta!$G:$G,"y"))/$D417</f>
        <v>1</v>
      </c>
      <c r="AD417" s="8">
        <f>COUNTIFS(Sta!$A:A,$A417,Sta!$G:$G,"y")/$B417</f>
        <v>1</v>
      </c>
      <c r="AE417" s="16">
        <f>COUNTIFS(Sta!$B:B,$A417,Sta!$G:$G,"y")/$C417</f>
        <v>1</v>
      </c>
    </row>
    <row r="418" spans="1:31" x14ac:dyDescent="0.3">
      <c r="A418" t="s">
        <v>624</v>
      </c>
      <c r="B418" s="9">
        <f>COUNTIF(Sta!A:A,A418)</f>
        <v>1</v>
      </c>
      <c r="C418" s="4">
        <f>COUNTIF(Sta!B:B,A418)</f>
        <v>1</v>
      </c>
      <c r="D418" s="4">
        <f t="shared" si="12"/>
        <v>2</v>
      </c>
      <c r="E418" s="11">
        <f>(COUNTIFS(Sta!$A:$A,$A418,Sta!$F:$F,"&gt;0.5") + COUNTIFS(Sta!$B:$B,$A418,Sta!$F:$F,"&gt;0.5"))/$D418</f>
        <v>0.5</v>
      </c>
      <c r="F418" s="8">
        <f>COUNTIFS(Sta!$A:$A,$A418,Sta!$F:$F,"&gt;0.5")/$B418</f>
        <v>0</v>
      </c>
      <c r="G418" s="8">
        <f>COUNTIFS(Sta!$B:$B,$A418,Sta!$F:$F,"&gt;0.5")/$C418</f>
        <v>1</v>
      </c>
      <c r="H418" s="11">
        <f>(COUNTIFS(Sta!$A:$A,$A418,Sta!$F:$F,"&gt;1.5") + COUNTIFS(Sta!$B:$B,$A418,Sta!$F:$F,"&gt;1.5"))/$D418</f>
        <v>0.5</v>
      </c>
      <c r="I418" s="8">
        <f>COUNTIFS(Sta!$A:$A,$A418,Sta!$F:$F,"&gt;1.5")/$B418</f>
        <v>0</v>
      </c>
      <c r="J418" s="8">
        <f>COUNTIFS(Sta!$B:$B,$A418,Sta!$F:$F,"&gt;1.5")/$C418</f>
        <v>1</v>
      </c>
      <c r="K418" s="11">
        <f>(COUNTIFS(Sta!$A:$A,$A418,Sta!$F:$F,"&gt;2.5") + COUNTIFS(Sta!$B:$B,$A418,Sta!$F:$F,"&gt;2.5"))/$D418</f>
        <v>0.5</v>
      </c>
      <c r="L418" s="8">
        <f>COUNTIFS(Sta!$A:$A,$A418,Sta!$F:$F,"&gt;2.5")/$B418</f>
        <v>0</v>
      </c>
      <c r="M418" s="8">
        <f>COUNTIFS(Sta!$B:$B,$A418,Sta!$F:$F,"&gt;2.5")/$C418</f>
        <v>1</v>
      </c>
      <c r="N418" s="11">
        <f>(COUNTIFS(Sta!$A:$A,$A418,Sta!$F:$F,"&gt;3.5") + COUNTIFS(Sta!$B:$B,$A418,Sta!$F:$F,"&gt;3.5"))/$D418</f>
        <v>0.5</v>
      </c>
      <c r="O418" s="8">
        <f>COUNTIFS(Sta!$A:$A,$A418,Sta!$F:$F,"&gt;3.5")/$B418</f>
        <v>0</v>
      </c>
      <c r="P418" s="8">
        <f>COUNTIFS(Sta!$B:$B,$A418,Sta!$F:$F,"&gt;3.5")/$C418</f>
        <v>1</v>
      </c>
      <c r="Q418" s="11">
        <f>(COUNTIFS(Sta!$A:$A,$A418,Sta!$D:$D,"&gt;0.5")  + COUNTIFS(Sta!$B:$B,$A418,Sta!$E:$E,"&gt;0.5"))/$D418</f>
        <v>0.5</v>
      </c>
      <c r="R418" s="8">
        <f>COUNTIFS(Sta!$A:$A,$A418,Sta!$D:$D,"&gt;0.5")/$B418</f>
        <v>0</v>
      </c>
      <c r="S418" s="8">
        <f>COUNTIFS(Sta!$B:$B,$A418,Sta!$E:$E,"&gt;0.5")/$C418</f>
        <v>1</v>
      </c>
      <c r="T418" s="11">
        <f>(COUNTIFS(Sta!$A:$A,$A418,Sta!$D:$D,"&gt;1.5")  + COUNTIFS(Sta!$B:$B,$A418,Sta!$E:$E,"&gt;1.5"))/$D418</f>
        <v>0.5</v>
      </c>
      <c r="U418" s="8">
        <f>COUNTIFS(Sta!$A:$A,$A418,Sta!$D:$D,"&gt;1.5")/$B418</f>
        <v>0</v>
      </c>
      <c r="V418" s="8">
        <f>COUNTIFS(Sta!$B:$B,$A418,Sta!$E:$E,"&gt;1.5")/$C418</f>
        <v>1</v>
      </c>
      <c r="W418" s="11">
        <f>(COUNTIFS(Sta!$A:$A,$A418,Sta!$E:E,"&gt;0.5") +COUNTIFS(Sta!$B:$B,$A418,Sta!$D:$D,"&gt;0.5"))/$D418</f>
        <v>0.5</v>
      </c>
      <c r="X418" s="8">
        <f>COUNTIFS(Sta!$A:$A,$A418,Sta!$E:$E,"&gt;0.5")/$B418</f>
        <v>0</v>
      </c>
      <c r="Y418" s="8">
        <f>COUNTIFS(Sta!$B:$B,$A418,Sta!$D:$D,"&gt;0.5")/$C418</f>
        <v>1</v>
      </c>
      <c r="Z418" s="11">
        <f>(COUNTIFS(Sta!$A:$A,$A418,Sta!$E:$E,"&gt;1.5")  + COUNTIFS(Sta!$B:$B,$A418,Sta!$D:$D,"&gt;1.5"))/$D418</f>
        <v>0.5</v>
      </c>
      <c r="AA418" s="8">
        <f>COUNTIFS(Sta!$A:$A,$A418,Sta!$E:$E,"&gt;1.5")/$B418</f>
        <v>0</v>
      </c>
      <c r="AB418" s="8">
        <f>COUNTIFS(Sta!$B:$B,$A418,Sta!$D:$D,"&gt;1.5")/$C418</f>
        <v>1</v>
      </c>
      <c r="AC418" s="11">
        <f>(COUNTIFS(Sta!$A:A,$A418,Sta!$G:$G,"y") + COUNTIFS(Sta!$B:B,$A418,Sta!$G:$G,"y"))/$D418</f>
        <v>0.5</v>
      </c>
      <c r="AD418" s="8">
        <f>COUNTIFS(Sta!$A:A,$A418,Sta!$G:$G,"y")/$B418</f>
        <v>0</v>
      </c>
      <c r="AE418" s="16">
        <f>COUNTIFS(Sta!$B:B,$A418,Sta!$G:$G,"y")/$C418</f>
        <v>1</v>
      </c>
    </row>
    <row r="419" spans="1:31" x14ac:dyDescent="0.3">
      <c r="A419" t="s">
        <v>694</v>
      </c>
      <c r="B419" s="9">
        <f>COUNTIF(Sta!A:A,A419)</f>
        <v>0</v>
      </c>
      <c r="C419" s="4">
        <f>COUNTIF(Sta!B:B,A419)</f>
        <v>0</v>
      </c>
      <c r="D419" s="4">
        <f t="shared" si="12"/>
        <v>0</v>
      </c>
      <c r="E419" s="11" t="e">
        <f>(COUNTIFS(Sta!$A:$A,$A419,Sta!$F:$F,"&gt;0.5") + COUNTIFS(Sta!$B:$B,$A419,Sta!$F:$F,"&gt;0.5"))/$D419</f>
        <v>#DIV/0!</v>
      </c>
      <c r="F419" s="8" t="e">
        <f>COUNTIFS(Sta!$A:$A,$A419,Sta!$F:$F,"&gt;0.5")/$B419</f>
        <v>#DIV/0!</v>
      </c>
      <c r="G419" s="8" t="e">
        <f>COUNTIFS(Sta!$B:$B,$A419,Sta!$F:$F,"&gt;0.5")/$C419</f>
        <v>#DIV/0!</v>
      </c>
      <c r="H419" s="11" t="e">
        <f>(COUNTIFS(Sta!$A:$A,$A419,Sta!$F:$F,"&gt;1.5") + COUNTIFS(Sta!$B:$B,$A419,Sta!$F:$F,"&gt;1.5"))/$D419</f>
        <v>#DIV/0!</v>
      </c>
      <c r="I419" s="8" t="e">
        <f>COUNTIFS(Sta!$A:$A,$A419,Sta!$F:$F,"&gt;1.5")/$B419</f>
        <v>#DIV/0!</v>
      </c>
      <c r="J419" s="8" t="e">
        <f>COUNTIFS(Sta!$B:$B,$A419,Sta!$F:$F,"&gt;1.5")/$C419</f>
        <v>#DIV/0!</v>
      </c>
      <c r="K419" s="11" t="e">
        <f>(COUNTIFS(Sta!$A:$A,$A419,Sta!$F:$F,"&gt;2.5") + COUNTIFS(Sta!$B:$B,$A419,Sta!$F:$F,"&gt;2.5"))/$D419</f>
        <v>#DIV/0!</v>
      </c>
      <c r="L419" s="8" t="e">
        <f>COUNTIFS(Sta!$A:$A,$A419,Sta!$F:$F,"&gt;2.5")/$B419</f>
        <v>#DIV/0!</v>
      </c>
      <c r="M419" s="8" t="e">
        <f>COUNTIFS(Sta!$B:$B,$A419,Sta!$F:$F,"&gt;2.5")/$C419</f>
        <v>#DIV/0!</v>
      </c>
      <c r="N419" s="11" t="e">
        <f>(COUNTIFS(Sta!$A:$A,$A419,Sta!$F:$F,"&gt;3.5") + COUNTIFS(Sta!$B:$B,$A419,Sta!$F:$F,"&gt;3.5"))/$D419</f>
        <v>#DIV/0!</v>
      </c>
      <c r="O419" s="8" t="e">
        <f>COUNTIFS(Sta!$A:$A,$A419,Sta!$F:$F,"&gt;3.5")/$B419</f>
        <v>#DIV/0!</v>
      </c>
      <c r="P419" s="8" t="e">
        <f>COUNTIFS(Sta!$B:$B,$A419,Sta!$F:$F,"&gt;3.5")/$C419</f>
        <v>#DIV/0!</v>
      </c>
      <c r="Q419" s="11" t="e">
        <f>(COUNTIFS(Sta!$A:$A,$A419,Sta!$D:$D,"&gt;0.5")  + COUNTIFS(Sta!$B:$B,$A419,Sta!$E:$E,"&gt;0.5"))/$D419</f>
        <v>#DIV/0!</v>
      </c>
      <c r="R419" s="8" t="e">
        <f>COUNTIFS(Sta!$A:$A,$A419,Sta!$D:$D,"&gt;0.5")/$B419</f>
        <v>#DIV/0!</v>
      </c>
      <c r="S419" s="8" t="e">
        <f>COUNTIFS(Sta!$B:$B,$A419,Sta!$E:$E,"&gt;0.5")/$C419</f>
        <v>#DIV/0!</v>
      </c>
      <c r="T419" s="11" t="e">
        <f>(COUNTIFS(Sta!$A:$A,$A419,Sta!$D:$D,"&gt;1.5")  + COUNTIFS(Sta!$B:$B,$A419,Sta!$E:$E,"&gt;1.5"))/$D419</f>
        <v>#DIV/0!</v>
      </c>
      <c r="U419" s="8" t="e">
        <f>COUNTIFS(Sta!$A:$A,$A419,Sta!$D:$D,"&gt;1.5")/$B419</f>
        <v>#DIV/0!</v>
      </c>
      <c r="V419" s="8" t="e">
        <f>COUNTIFS(Sta!$B:$B,$A419,Sta!$E:$E,"&gt;1.5")/$C419</f>
        <v>#DIV/0!</v>
      </c>
      <c r="W419" s="11" t="e">
        <f>(COUNTIFS(Sta!$A:$A,$A419,Sta!$E:E,"&gt;0.5") +COUNTIFS(Sta!$B:$B,$A419,Sta!$D:$D,"&gt;0.5"))/$D419</f>
        <v>#DIV/0!</v>
      </c>
      <c r="X419" s="8" t="e">
        <f>COUNTIFS(Sta!$A:$A,$A419,Sta!$E:$E,"&gt;0.5")/$B419</f>
        <v>#DIV/0!</v>
      </c>
      <c r="Y419" s="8" t="e">
        <f>COUNTIFS(Sta!$B:$B,$A419,Sta!$D:$D,"&gt;0.5")/$C419</f>
        <v>#DIV/0!</v>
      </c>
      <c r="Z419" s="11" t="e">
        <f>(COUNTIFS(Sta!$A:$A,$A419,Sta!$E:$E,"&gt;1.5")  + COUNTIFS(Sta!$B:$B,$A419,Sta!$D:$D,"&gt;1.5"))/$D419</f>
        <v>#DIV/0!</v>
      </c>
      <c r="AA419" s="8" t="e">
        <f>COUNTIFS(Sta!$A:$A,$A419,Sta!$E:$E,"&gt;1.5")/$B419</f>
        <v>#DIV/0!</v>
      </c>
      <c r="AB419" s="8" t="e">
        <f>COUNTIFS(Sta!$B:$B,$A419,Sta!$D:$D,"&gt;1.5")/$C419</f>
        <v>#DIV/0!</v>
      </c>
      <c r="AC419" s="11" t="e">
        <f>(COUNTIFS(Sta!$A:A,$A419,Sta!$G:$G,"y") + COUNTIFS(Sta!$B:B,$A419,Sta!$G:$G,"y"))/$D419</f>
        <v>#DIV/0!</v>
      </c>
      <c r="AD419" s="8" t="e">
        <f>COUNTIFS(Sta!$A:A,$A419,Sta!$G:$G,"y")/$B419</f>
        <v>#DIV/0!</v>
      </c>
      <c r="AE419" s="16" t="e">
        <f>COUNTIFS(Sta!$B:B,$A419,Sta!$G:$G,"y")/$C419</f>
        <v>#DIV/0!</v>
      </c>
    </row>
    <row r="420" spans="1:31" x14ac:dyDescent="0.3">
      <c r="A420" t="s">
        <v>515</v>
      </c>
      <c r="B420" s="9">
        <f>COUNTIF(Sta!A:A,A420)</f>
        <v>2</v>
      </c>
      <c r="C420" s="4">
        <f>COUNTIF(Sta!B:B,A420)</f>
        <v>3</v>
      </c>
      <c r="D420" s="4">
        <f t="shared" si="12"/>
        <v>5</v>
      </c>
      <c r="E420" s="11">
        <f>(COUNTIFS(Sta!$A:$A,$A420,Sta!$F:$F,"&gt;0.5") + COUNTIFS(Sta!$B:$B,$A420,Sta!$F:$F,"&gt;0.5"))/$D420</f>
        <v>1</v>
      </c>
      <c r="F420" s="8">
        <f>COUNTIFS(Sta!$A:$A,$A420,Sta!$F:$F,"&gt;0.5")/$B420</f>
        <v>1</v>
      </c>
      <c r="G420" s="8">
        <f>COUNTIFS(Sta!$B:$B,$A420,Sta!$F:$F,"&gt;0.5")/$C420</f>
        <v>1</v>
      </c>
      <c r="H420" s="11">
        <f>(COUNTIFS(Sta!$A:$A,$A420,Sta!$F:$F,"&gt;1.5") + COUNTIFS(Sta!$B:$B,$A420,Sta!$F:$F,"&gt;1.5"))/$D420</f>
        <v>0.8</v>
      </c>
      <c r="I420" s="8">
        <f>COUNTIFS(Sta!$A:$A,$A420,Sta!$F:$F,"&gt;1.5")/$B420</f>
        <v>1</v>
      </c>
      <c r="J420" s="8">
        <f>COUNTIFS(Sta!$B:$B,$A420,Sta!$F:$F,"&gt;1.5")/$C420</f>
        <v>0.66666666666666663</v>
      </c>
      <c r="K420" s="11">
        <f>(COUNTIFS(Sta!$A:$A,$A420,Sta!$F:$F,"&gt;2.5") + COUNTIFS(Sta!$B:$B,$A420,Sta!$F:$F,"&gt;2.5"))/$D420</f>
        <v>0.8</v>
      </c>
      <c r="L420" s="8">
        <f>COUNTIFS(Sta!$A:$A,$A420,Sta!$F:$F,"&gt;2.5")/$B420</f>
        <v>1</v>
      </c>
      <c r="M420" s="8">
        <f>COUNTIFS(Sta!$B:$B,$A420,Sta!$F:$F,"&gt;2.5")/$C420</f>
        <v>0.66666666666666663</v>
      </c>
      <c r="N420" s="11">
        <f>(COUNTIFS(Sta!$A:$A,$A420,Sta!$F:$F,"&gt;3.5") + COUNTIFS(Sta!$B:$B,$A420,Sta!$F:$F,"&gt;3.5"))/$D420</f>
        <v>0.6</v>
      </c>
      <c r="O420" s="8">
        <f>COUNTIFS(Sta!$A:$A,$A420,Sta!$F:$F,"&gt;3.5")/$B420</f>
        <v>1</v>
      </c>
      <c r="P420" s="8">
        <f>COUNTIFS(Sta!$B:$B,$A420,Sta!$F:$F,"&gt;3.5")/$C420</f>
        <v>0.33333333333333331</v>
      </c>
      <c r="Q420" s="11">
        <f>(COUNTIFS(Sta!$A:$A,$A420,Sta!$D:$D,"&gt;0.5")  + COUNTIFS(Sta!$B:$B,$A420,Sta!$E:$E,"&gt;0.5"))/$D420</f>
        <v>0.8</v>
      </c>
      <c r="R420" s="8">
        <f>COUNTIFS(Sta!$A:$A,$A420,Sta!$D:$D,"&gt;0.5")/$B420</f>
        <v>1</v>
      </c>
      <c r="S420" s="8">
        <f>COUNTIFS(Sta!$B:$B,$A420,Sta!$E:$E,"&gt;0.5")/$C420</f>
        <v>0.66666666666666663</v>
      </c>
      <c r="T420" s="11">
        <f>(COUNTIFS(Sta!$A:$A,$A420,Sta!$D:$D,"&gt;1.5")  + COUNTIFS(Sta!$B:$B,$A420,Sta!$E:$E,"&gt;1.5"))/$D420</f>
        <v>0.6</v>
      </c>
      <c r="U420" s="8">
        <f>COUNTIFS(Sta!$A:$A,$A420,Sta!$D:$D,"&gt;1.5")/$B420</f>
        <v>1</v>
      </c>
      <c r="V420" s="8">
        <f>COUNTIFS(Sta!$B:$B,$A420,Sta!$E:$E,"&gt;1.5")/$C420</f>
        <v>0.33333333333333331</v>
      </c>
      <c r="W420" s="11">
        <f>(COUNTIFS(Sta!$A:$A,$A420,Sta!$E:E,"&gt;0.5") +COUNTIFS(Sta!$B:$B,$A420,Sta!$D:$D,"&gt;0.5"))/$D420</f>
        <v>1</v>
      </c>
      <c r="X420" s="8">
        <f>COUNTIFS(Sta!$A:$A,$A420,Sta!$E:$E,"&gt;0.5")/$B420</f>
        <v>1</v>
      </c>
      <c r="Y420" s="8">
        <f>COUNTIFS(Sta!$B:$B,$A420,Sta!$D:$D,"&gt;0.5")/$C420</f>
        <v>1</v>
      </c>
      <c r="Z420" s="11">
        <f>(COUNTIFS(Sta!$A:$A,$A420,Sta!$E:$E,"&gt;1.5")  + COUNTIFS(Sta!$B:$B,$A420,Sta!$D:$D,"&gt;1.5"))/$D420</f>
        <v>0.6</v>
      </c>
      <c r="AA420" s="8">
        <f>COUNTIFS(Sta!$A:$A,$A420,Sta!$E:$E,"&gt;1.5")/$B420</f>
        <v>0.5</v>
      </c>
      <c r="AB420" s="8">
        <f>COUNTIFS(Sta!$B:$B,$A420,Sta!$D:$D,"&gt;1.5")/$C420</f>
        <v>0.66666666666666663</v>
      </c>
      <c r="AC420" s="11">
        <f>(COUNTIFS(Sta!$A:A,$A420,Sta!$G:$G,"y") + COUNTIFS(Sta!$B:B,$A420,Sta!$G:$G,"y"))/$D420</f>
        <v>0.8</v>
      </c>
      <c r="AD420" s="8">
        <f>COUNTIFS(Sta!$A:A,$A420,Sta!$G:$G,"y")/$B420</f>
        <v>1</v>
      </c>
      <c r="AE420" s="16">
        <f>COUNTIFS(Sta!$B:B,$A420,Sta!$G:$G,"y")/$C420</f>
        <v>0.66666666666666663</v>
      </c>
    </row>
    <row r="421" spans="1:31" x14ac:dyDescent="0.3">
      <c r="A421" t="s">
        <v>419</v>
      </c>
      <c r="B421" s="9">
        <f>COUNTIF(Sta!A:A,A421)</f>
        <v>0</v>
      </c>
      <c r="C421" s="4">
        <f>COUNTIF(Sta!B:B,A421)</f>
        <v>1</v>
      </c>
      <c r="D421" s="4">
        <f t="shared" si="12"/>
        <v>1</v>
      </c>
      <c r="E421" s="11">
        <f>(COUNTIFS(Sta!$A:$A,$A421,Sta!$F:$F,"&gt;0.5") + COUNTIFS(Sta!$B:$B,$A421,Sta!$F:$F,"&gt;0.5"))/$D421</f>
        <v>1</v>
      </c>
      <c r="F421" s="8" t="e">
        <f>COUNTIFS(Sta!$A:$A,$A421,Sta!$F:$F,"&gt;0.5")/$B421</f>
        <v>#DIV/0!</v>
      </c>
      <c r="G421" s="8">
        <f>COUNTIFS(Sta!$B:$B,$A421,Sta!$F:$F,"&gt;0.5")/$C421</f>
        <v>1</v>
      </c>
      <c r="H421" s="11">
        <f>(COUNTIFS(Sta!$A:$A,$A421,Sta!$F:$F,"&gt;1.5") + COUNTIFS(Sta!$B:$B,$A421,Sta!$F:$F,"&gt;1.5"))/$D421</f>
        <v>1</v>
      </c>
      <c r="I421" s="8" t="e">
        <f>COUNTIFS(Sta!$A:$A,$A421,Sta!$F:$F,"&gt;1.5")/$B421</f>
        <v>#DIV/0!</v>
      </c>
      <c r="J421" s="8">
        <f>COUNTIFS(Sta!$B:$B,$A421,Sta!$F:$F,"&gt;1.5")/$C421</f>
        <v>1</v>
      </c>
      <c r="K421" s="11">
        <f>(COUNTIFS(Sta!$A:$A,$A421,Sta!$F:$F,"&gt;2.5") + COUNTIFS(Sta!$B:$B,$A421,Sta!$F:$F,"&gt;2.5"))/$D421</f>
        <v>1</v>
      </c>
      <c r="L421" s="8" t="e">
        <f>COUNTIFS(Sta!$A:$A,$A421,Sta!$F:$F,"&gt;2.5")/$B421</f>
        <v>#DIV/0!</v>
      </c>
      <c r="M421" s="8">
        <f>COUNTIFS(Sta!$B:$B,$A421,Sta!$F:$F,"&gt;2.5")/$C421</f>
        <v>1</v>
      </c>
      <c r="N421" s="11">
        <f>(COUNTIFS(Sta!$A:$A,$A421,Sta!$F:$F,"&gt;3.5") + COUNTIFS(Sta!$B:$B,$A421,Sta!$F:$F,"&gt;3.5"))/$D421</f>
        <v>0</v>
      </c>
      <c r="O421" s="8" t="e">
        <f>COUNTIFS(Sta!$A:$A,$A421,Sta!$F:$F,"&gt;3.5")/$B421</f>
        <v>#DIV/0!</v>
      </c>
      <c r="P421" s="8">
        <f>COUNTIFS(Sta!$B:$B,$A421,Sta!$F:$F,"&gt;3.5")/$C421</f>
        <v>0</v>
      </c>
      <c r="Q421" s="11">
        <f>(COUNTIFS(Sta!$A:$A,$A421,Sta!$D:$D,"&gt;0.5")  + COUNTIFS(Sta!$B:$B,$A421,Sta!$E:$E,"&gt;0.5"))/$D421</f>
        <v>1</v>
      </c>
      <c r="R421" s="8" t="e">
        <f>COUNTIFS(Sta!$A:$A,$A421,Sta!$D:$D,"&gt;0.5")/$B421</f>
        <v>#DIV/0!</v>
      </c>
      <c r="S421" s="8">
        <f>COUNTIFS(Sta!$B:$B,$A421,Sta!$E:$E,"&gt;0.5")/$C421</f>
        <v>1</v>
      </c>
      <c r="T421" s="11">
        <f>(COUNTIFS(Sta!$A:$A,$A421,Sta!$D:$D,"&gt;1.5")  + COUNTIFS(Sta!$B:$B,$A421,Sta!$E:$E,"&gt;1.5"))/$D421</f>
        <v>1</v>
      </c>
      <c r="U421" s="8" t="e">
        <f>COUNTIFS(Sta!$A:$A,$A421,Sta!$D:$D,"&gt;1.5")/$B421</f>
        <v>#DIV/0!</v>
      </c>
      <c r="V421" s="8">
        <f>COUNTIFS(Sta!$B:$B,$A421,Sta!$E:$E,"&gt;1.5")/$C421</f>
        <v>1</v>
      </c>
      <c r="W421" s="11">
        <f>(COUNTIFS(Sta!$A:$A,$A421,Sta!$E:E,"&gt;0.5") +COUNTIFS(Sta!$B:$B,$A421,Sta!$D:$D,"&gt;0.5"))/$D421</f>
        <v>1</v>
      </c>
      <c r="X421" s="8" t="e">
        <f>COUNTIFS(Sta!$A:$A,$A421,Sta!$E:$E,"&gt;0.5")/$B421</f>
        <v>#DIV/0!</v>
      </c>
      <c r="Y421" s="8">
        <f>COUNTIFS(Sta!$B:$B,$A421,Sta!$D:$D,"&gt;0.5")/$C421</f>
        <v>1</v>
      </c>
      <c r="Z421" s="11">
        <f>(COUNTIFS(Sta!$A:$A,$A421,Sta!$E:$E,"&gt;1.5")  + COUNTIFS(Sta!$B:$B,$A421,Sta!$D:$D,"&gt;1.5"))/$D421</f>
        <v>0</v>
      </c>
      <c r="AA421" s="8" t="e">
        <f>COUNTIFS(Sta!$A:$A,$A421,Sta!$E:$E,"&gt;1.5")/$B421</f>
        <v>#DIV/0!</v>
      </c>
      <c r="AB421" s="8">
        <f>COUNTIFS(Sta!$B:$B,$A421,Sta!$D:$D,"&gt;1.5")/$C421</f>
        <v>0</v>
      </c>
      <c r="AC421" s="11">
        <f>(COUNTIFS(Sta!$A:A,$A421,Sta!$G:$G,"y") + COUNTIFS(Sta!$B:B,$A421,Sta!$G:$G,"y"))/$D421</f>
        <v>1</v>
      </c>
      <c r="AD421" s="8" t="e">
        <f>COUNTIFS(Sta!$A:A,$A421,Sta!$G:$G,"y")/$B421</f>
        <v>#DIV/0!</v>
      </c>
      <c r="AE421" s="16">
        <f>COUNTIFS(Sta!$B:B,$A421,Sta!$G:$G,"y")/$C421</f>
        <v>1</v>
      </c>
    </row>
    <row r="422" spans="1:31" x14ac:dyDescent="0.3">
      <c r="A422" t="s">
        <v>532</v>
      </c>
      <c r="B422" s="9">
        <f>COUNTIF(Sta!A:A,A422)</f>
        <v>8</v>
      </c>
      <c r="C422" s="4">
        <f>COUNTIF(Sta!B:B,A422)</f>
        <v>8</v>
      </c>
      <c r="D422" s="4">
        <f t="shared" si="12"/>
        <v>16</v>
      </c>
      <c r="E422" s="11">
        <f>(COUNTIFS(Sta!$A:$A,$A422,Sta!$F:$F,"&gt;0.5") + COUNTIFS(Sta!$B:$B,$A422,Sta!$F:$F,"&gt;0.5"))/$D422</f>
        <v>0.875</v>
      </c>
      <c r="F422" s="8">
        <f>COUNTIFS(Sta!$A:$A,$A422,Sta!$F:$F,"&gt;0.5")/$B422</f>
        <v>1</v>
      </c>
      <c r="G422" s="8">
        <f>COUNTIFS(Sta!$B:$B,$A422,Sta!$F:$F,"&gt;0.5")/$C422</f>
        <v>0.75</v>
      </c>
      <c r="H422" s="11">
        <f>(COUNTIFS(Sta!$A:$A,$A422,Sta!$F:$F,"&gt;1.5") + COUNTIFS(Sta!$B:$B,$A422,Sta!$F:$F,"&gt;1.5"))/$D422</f>
        <v>0.6875</v>
      </c>
      <c r="I422" s="8">
        <f>COUNTIFS(Sta!$A:$A,$A422,Sta!$F:$F,"&gt;1.5")/$B422</f>
        <v>0.875</v>
      </c>
      <c r="J422" s="8">
        <f>COUNTIFS(Sta!$B:$B,$A422,Sta!$F:$F,"&gt;1.5")/$C422</f>
        <v>0.5</v>
      </c>
      <c r="K422" s="11">
        <f>(COUNTIFS(Sta!$A:$A,$A422,Sta!$F:$F,"&gt;2.5") + COUNTIFS(Sta!$B:$B,$A422,Sta!$F:$F,"&gt;2.5"))/$D422</f>
        <v>0.5</v>
      </c>
      <c r="L422" s="8">
        <f>COUNTIFS(Sta!$A:$A,$A422,Sta!$F:$F,"&gt;2.5")/$B422</f>
        <v>0.625</v>
      </c>
      <c r="M422" s="8">
        <f>COUNTIFS(Sta!$B:$B,$A422,Sta!$F:$F,"&gt;2.5")/$C422</f>
        <v>0.375</v>
      </c>
      <c r="N422" s="11">
        <f>(COUNTIFS(Sta!$A:$A,$A422,Sta!$F:$F,"&gt;3.5") + COUNTIFS(Sta!$B:$B,$A422,Sta!$F:$F,"&gt;3.5"))/$D422</f>
        <v>0.3125</v>
      </c>
      <c r="O422" s="8">
        <f>COUNTIFS(Sta!$A:$A,$A422,Sta!$F:$F,"&gt;3.5")/$B422</f>
        <v>0.375</v>
      </c>
      <c r="P422" s="8">
        <f>COUNTIFS(Sta!$B:$B,$A422,Sta!$F:$F,"&gt;3.5")/$C422</f>
        <v>0.25</v>
      </c>
      <c r="Q422" s="11">
        <f>(COUNTIFS(Sta!$A:$A,$A422,Sta!$D:$D,"&gt;0.5")  + COUNTIFS(Sta!$B:$B,$A422,Sta!$E:$E,"&gt;0.5"))/$D422</f>
        <v>0.625</v>
      </c>
      <c r="R422" s="8">
        <f>COUNTIFS(Sta!$A:$A,$A422,Sta!$D:$D,"&gt;0.5")/$B422</f>
        <v>0.75</v>
      </c>
      <c r="S422" s="8">
        <f>COUNTIFS(Sta!$B:$B,$A422,Sta!$E:$E,"&gt;0.5")/$C422</f>
        <v>0.5</v>
      </c>
      <c r="T422" s="11">
        <f>(COUNTIFS(Sta!$A:$A,$A422,Sta!$D:$D,"&gt;1.5")  + COUNTIFS(Sta!$B:$B,$A422,Sta!$E:$E,"&gt;1.5"))/$D422</f>
        <v>0.1875</v>
      </c>
      <c r="U422" s="8">
        <f>COUNTIFS(Sta!$A:$A,$A422,Sta!$D:$D,"&gt;1.5")/$B422</f>
        <v>0.25</v>
      </c>
      <c r="V422" s="8">
        <f>COUNTIFS(Sta!$B:$B,$A422,Sta!$E:$E,"&gt;1.5")/$C422</f>
        <v>0.125</v>
      </c>
      <c r="W422" s="11">
        <f>(COUNTIFS(Sta!$A:$A,$A422,Sta!$E:E,"&gt;0.5") +COUNTIFS(Sta!$B:$B,$A422,Sta!$D:$D,"&gt;0.5"))/$D422</f>
        <v>0.75</v>
      </c>
      <c r="X422" s="8">
        <f>COUNTIFS(Sta!$A:$A,$A422,Sta!$E:$E,"&gt;0.5")/$B422</f>
        <v>0.875</v>
      </c>
      <c r="Y422" s="8">
        <f>COUNTIFS(Sta!$B:$B,$A422,Sta!$D:$D,"&gt;0.5")/$C422</f>
        <v>0.625</v>
      </c>
      <c r="Z422" s="11">
        <f>(COUNTIFS(Sta!$A:$A,$A422,Sta!$E:$E,"&gt;1.5")  + COUNTIFS(Sta!$B:$B,$A422,Sta!$D:$D,"&gt;1.5"))/$D422</f>
        <v>0.5625</v>
      </c>
      <c r="AA422" s="8">
        <f>COUNTIFS(Sta!$A:$A,$A422,Sta!$E:$E,"&gt;1.5")/$B422</f>
        <v>0.75</v>
      </c>
      <c r="AB422" s="8">
        <f>COUNTIFS(Sta!$B:$B,$A422,Sta!$D:$D,"&gt;1.5")/$C422</f>
        <v>0.375</v>
      </c>
      <c r="AC422" s="11">
        <f>(COUNTIFS(Sta!$A:A,$A422,Sta!$G:$G,"y") + COUNTIFS(Sta!$B:B,$A422,Sta!$G:$G,"y"))/$D422</f>
        <v>0.5</v>
      </c>
      <c r="AD422" s="8">
        <f>COUNTIFS(Sta!$A:A,$A422,Sta!$G:$G,"y")/$B422</f>
        <v>0.625</v>
      </c>
      <c r="AE422" s="16">
        <f>COUNTIFS(Sta!$B:B,$A422,Sta!$G:$G,"y")/$C422</f>
        <v>0.375</v>
      </c>
    </row>
    <row r="423" spans="1:31" x14ac:dyDescent="0.3">
      <c r="A423" t="s">
        <v>570</v>
      </c>
      <c r="B423" s="9">
        <f>COUNTIF(Sta!A:A,A423)</f>
        <v>2</v>
      </c>
      <c r="C423" s="4">
        <f>COUNTIF(Sta!B:B,A423)</f>
        <v>1</v>
      </c>
      <c r="D423" s="4">
        <f t="shared" si="12"/>
        <v>3</v>
      </c>
      <c r="E423" s="11">
        <f>(COUNTIFS(Sta!$A:$A,$A423,Sta!$F:$F,"&gt;0.5") + COUNTIFS(Sta!$B:$B,$A423,Sta!$F:$F,"&gt;0.5"))/$D423</f>
        <v>1</v>
      </c>
      <c r="F423" s="8">
        <f>COUNTIFS(Sta!$A:$A,$A423,Sta!$F:$F,"&gt;0.5")/$B423</f>
        <v>1</v>
      </c>
      <c r="G423" s="8">
        <f>COUNTIFS(Sta!$B:$B,$A423,Sta!$F:$F,"&gt;0.5")/$C423</f>
        <v>1</v>
      </c>
      <c r="H423" s="11">
        <f>(COUNTIFS(Sta!$A:$A,$A423,Sta!$F:$F,"&gt;1.5") + COUNTIFS(Sta!$B:$B,$A423,Sta!$F:$F,"&gt;1.5"))/$D423</f>
        <v>1</v>
      </c>
      <c r="I423" s="8">
        <f>COUNTIFS(Sta!$A:$A,$A423,Sta!$F:$F,"&gt;1.5")/$B423</f>
        <v>1</v>
      </c>
      <c r="J423" s="8">
        <f>COUNTIFS(Sta!$B:$B,$A423,Sta!$F:$F,"&gt;1.5")/$C423</f>
        <v>1</v>
      </c>
      <c r="K423" s="11">
        <f>(COUNTIFS(Sta!$A:$A,$A423,Sta!$F:$F,"&gt;2.5") + COUNTIFS(Sta!$B:$B,$A423,Sta!$F:$F,"&gt;2.5"))/$D423</f>
        <v>0.66666666666666663</v>
      </c>
      <c r="L423" s="8">
        <f>COUNTIFS(Sta!$A:$A,$A423,Sta!$F:$F,"&gt;2.5")/$B423</f>
        <v>0.5</v>
      </c>
      <c r="M423" s="8">
        <f>COUNTIFS(Sta!$B:$B,$A423,Sta!$F:$F,"&gt;2.5")/$C423</f>
        <v>1</v>
      </c>
      <c r="N423" s="11">
        <f>(COUNTIFS(Sta!$A:$A,$A423,Sta!$F:$F,"&gt;3.5") + COUNTIFS(Sta!$B:$B,$A423,Sta!$F:$F,"&gt;3.5"))/$D423</f>
        <v>0.33333333333333331</v>
      </c>
      <c r="O423" s="8">
        <f>COUNTIFS(Sta!$A:$A,$A423,Sta!$F:$F,"&gt;3.5")/$B423</f>
        <v>0</v>
      </c>
      <c r="P423" s="8">
        <f>COUNTIFS(Sta!$B:$B,$A423,Sta!$F:$F,"&gt;3.5")/$C423</f>
        <v>1</v>
      </c>
      <c r="Q423" s="11">
        <f>(COUNTIFS(Sta!$A:$A,$A423,Sta!$D:$D,"&gt;0.5")  + COUNTIFS(Sta!$B:$B,$A423,Sta!$E:$E,"&gt;0.5"))/$D423</f>
        <v>0.66666666666666663</v>
      </c>
      <c r="R423" s="8">
        <f>COUNTIFS(Sta!$A:$A,$A423,Sta!$D:$D,"&gt;0.5")/$B423</f>
        <v>0.5</v>
      </c>
      <c r="S423" s="8">
        <f>COUNTIFS(Sta!$B:$B,$A423,Sta!$E:$E,"&gt;0.5")/$C423</f>
        <v>1</v>
      </c>
      <c r="T423" s="11">
        <f>(COUNTIFS(Sta!$A:$A,$A423,Sta!$D:$D,"&gt;1.5")  + COUNTIFS(Sta!$B:$B,$A423,Sta!$E:$E,"&gt;1.5"))/$D423</f>
        <v>0.66666666666666663</v>
      </c>
      <c r="U423" s="8">
        <f>COUNTIFS(Sta!$A:$A,$A423,Sta!$D:$D,"&gt;1.5")/$B423</f>
        <v>0.5</v>
      </c>
      <c r="V423" s="8">
        <f>COUNTIFS(Sta!$B:$B,$A423,Sta!$E:$E,"&gt;1.5")/$C423</f>
        <v>1</v>
      </c>
      <c r="W423" s="11">
        <f>(COUNTIFS(Sta!$A:$A,$A423,Sta!$E:E,"&gt;0.5") +COUNTIFS(Sta!$B:$B,$A423,Sta!$D:$D,"&gt;0.5"))/$D423</f>
        <v>1</v>
      </c>
      <c r="X423" s="8">
        <f>COUNTIFS(Sta!$A:$A,$A423,Sta!$E:$E,"&gt;0.5")/$B423</f>
        <v>1</v>
      </c>
      <c r="Y423" s="8">
        <f>COUNTIFS(Sta!$B:$B,$A423,Sta!$D:$D,"&gt;0.5")/$C423</f>
        <v>1</v>
      </c>
      <c r="Z423" s="11">
        <f>(COUNTIFS(Sta!$A:$A,$A423,Sta!$E:$E,"&gt;1.5")  + COUNTIFS(Sta!$B:$B,$A423,Sta!$D:$D,"&gt;1.5"))/$D423</f>
        <v>0.66666666666666663</v>
      </c>
      <c r="AA423" s="8">
        <f>COUNTIFS(Sta!$A:$A,$A423,Sta!$E:$E,"&gt;1.5")/$B423</f>
        <v>0.5</v>
      </c>
      <c r="AB423" s="8">
        <f>COUNTIFS(Sta!$B:$B,$A423,Sta!$D:$D,"&gt;1.5")/$C423</f>
        <v>1</v>
      </c>
      <c r="AC423" s="11">
        <f>(COUNTIFS(Sta!$A:A,$A423,Sta!$G:$G,"y") + COUNTIFS(Sta!$B:B,$A423,Sta!$G:$G,"y"))/$D423</f>
        <v>0.66666666666666663</v>
      </c>
      <c r="AD423" s="8">
        <f>COUNTIFS(Sta!$A:A,$A423,Sta!$G:$G,"y")/$B423</f>
        <v>0.5</v>
      </c>
      <c r="AE423" s="16">
        <f>COUNTIFS(Sta!$B:B,$A423,Sta!$G:$G,"y")/$C423</f>
        <v>1</v>
      </c>
    </row>
    <row r="424" spans="1:31" x14ac:dyDescent="0.3">
      <c r="A424" t="s">
        <v>308</v>
      </c>
      <c r="B424" s="9">
        <f>COUNTIF(Sta!A:A,A424)</f>
        <v>0</v>
      </c>
      <c r="C424" s="4">
        <f>COUNTIF(Sta!B:B,A424)</f>
        <v>0</v>
      </c>
      <c r="D424" s="4">
        <f t="shared" si="12"/>
        <v>0</v>
      </c>
      <c r="E424" s="11" t="e">
        <f>(COUNTIFS(Sta!$A:$A,$A424,Sta!$F:$F,"&gt;0.5") + COUNTIFS(Sta!$B:$B,$A424,Sta!$F:$F,"&gt;0.5"))/$D424</f>
        <v>#DIV/0!</v>
      </c>
      <c r="F424" s="8" t="e">
        <f>COUNTIFS(Sta!$A:$A,$A424,Sta!$F:$F,"&gt;0.5")/$B424</f>
        <v>#DIV/0!</v>
      </c>
      <c r="G424" s="8" t="e">
        <f>COUNTIFS(Sta!$B:$B,$A424,Sta!$F:$F,"&gt;0.5")/$C424</f>
        <v>#DIV/0!</v>
      </c>
      <c r="H424" s="11" t="e">
        <f>(COUNTIFS(Sta!$A:$A,$A424,Sta!$F:$F,"&gt;1.5") + COUNTIFS(Sta!$B:$B,$A424,Sta!$F:$F,"&gt;1.5"))/$D424</f>
        <v>#DIV/0!</v>
      </c>
      <c r="I424" s="8" t="e">
        <f>COUNTIFS(Sta!$A:$A,$A424,Sta!$F:$F,"&gt;1.5")/$B424</f>
        <v>#DIV/0!</v>
      </c>
      <c r="J424" s="8" t="e">
        <f>COUNTIFS(Sta!$B:$B,$A424,Sta!$F:$F,"&gt;1.5")/$C424</f>
        <v>#DIV/0!</v>
      </c>
      <c r="K424" s="11" t="e">
        <f>(COUNTIFS(Sta!$A:$A,$A424,Sta!$F:$F,"&gt;2.5") + COUNTIFS(Sta!$B:$B,$A424,Sta!$F:$F,"&gt;2.5"))/$D424</f>
        <v>#DIV/0!</v>
      </c>
      <c r="L424" s="8" t="e">
        <f>COUNTIFS(Sta!$A:$A,$A424,Sta!$F:$F,"&gt;2.5")/$B424</f>
        <v>#DIV/0!</v>
      </c>
      <c r="M424" s="8" t="e">
        <f>COUNTIFS(Sta!$B:$B,$A424,Sta!$F:$F,"&gt;2.5")/$C424</f>
        <v>#DIV/0!</v>
      </c>
      <c r="N424" s="11" t="e">
        <f>(COUNTIFS(Sta!$A:$A,$A424,Sta!$F:$F,"&gt;3.5") + COUNTIFS(Sta!$B:$B,$A424,Sta!$F:$F,"&gt;3.5"))/$D424</f>
        <v>#DIV/0!</v>
      </c>
      <c r="O424" s="8" t="e">
        <f>COUNTIFS(Sta!$A:$A,$A424,Sta!$F:$F,"&gt;3.5")/$B424</f>
        <v>#DIV/0!</v>
      </c>
      <c r="P424" s="8" t="e">
        <f>COUNTIFS(Sta!$B:$B,$A424,Sta!$F:$F,"&gt;3.5")/$C424</f>
        <v>#DIV/0!</v>
      </c>
      <c r="Q424" s="11" t="e">
        <f>(COUNTIFS(Sta!$A:$A,$A424,Sta!$D:$D,"&gt;0.5")  + COUNTIFS(Sta!$B:$B,$A424,Sta!$E:$E,"&gt;0.5"))/$D424</f>
        <v>#DIV/0!</v>
      </c>
      <c r="R424" s="8" t="e">
        <f>COUNTIFS(Sta!$A:$A,$A424,Sta!$D:$D,"&gt;0.5")/$B424</f>
        <v>#DIV/0!</v>
      </c>
      <c r="S424" s="8" t="e">
        <f>COUNTIFS(Sta!$B:$B,$A424,Sta!$E:$E,"&gt;0.5")/$C424</f>
        <v>#DIV/0!</v>
      </c>
      <c r="T424" s="11" t="e">
        <f>(COUNTIFS(Sta!$A:$A,$A424,Sta!$D:$D,"&gt;1.5")  + COUNTIFS(Sta!$B:$B,$A424,Sta!$E:$E,"&gt;1.5"))/$D424</f>
        <v>#DIV/0!</v>
      </c>
      <c r="U424" s="8" t="e">
        <f>COUNTIFS(Sta!$A:$A,$A424,Sta!$D:$D,"&gt;1.5")/$B424</f>
        <v>#DIV/0!</v>
      </c>
      <c r="V424" s="8" t="e">
        <f>COUNTIFS(Sta!$B:$B,$A424,Sta!$E:$E,"&gt;1.5")/$C424</f>
        <v>#DIV/0!</v>
      </c>
      <c r="W424" s="11" t="e">
        <f>(COUNTIFS(Sta!$A:$A,$A424,Sta!$E:E,"&gt;0.5") +COUNTIFS(Sta!$B:$B,$A424,Sta!$D:$D,"&gt;0.5"))/$D424</f>
        <v>#DIV/0!</v>
      </c>
      <c r="X424" s="8" t="e">
        <f>COUNTIFS(Sta!$A:$A,$A424,Sta!$E:$E,"&gt;0.5")/$B424</f>
        <v>#DIV/0!</v>
      </c>
      <c r="Y424" s="8" t="e">
        <f>COUNTIFS(Sta!$B:$B,$A424,Sta!$D:$D,"&gt;0.5")/$C424</f>
        <v>#DIV/0!</v>
      </c>
      <c r="Z424" s="11" t="e">
        <f>(COUNTIFS(Sta!$A:$A,$A424,Sta!$E:$E,"&gt;1.5")  + COUNTIFS(Sta!$B:$B,$A424,Sta!$D:$D,"&gt;1.5"))/$D424</f>
        <v>#DIV/0!</v>
      </c>
      <c r="AA424" s="8" t="e">
        <f>COUNTIFS(Sta!$A:$A,$A424,Sta!$E:$E,"&gt;1.5")/$B424</f>
        <v>#DIV/0!</v>
      </c>
      <c r="AB424" s="8" t="e">
        <f>COUNTIFS(Sta!$B:$B,$A424,Sta!$D:$D,"&gt;1.5")/$C424</f>
        <v>#DIV/0!</v>
      </c>
      <c r="AC424" s="11" t="e">
        <f>(COUNTIFS(Sta!$A:A,$A424,Sta!$G:$G,"y") + COUNTIFS(Sta!$B:B,$A424,Sta!$G:$G,"y"))/$D424</f>
        <v>#DIV/0!</v>
      </c>
      <c r="AD424" s="8" t="e">
        <f>COUNTIFS(Sta!$A:A,$A424,Sta!$G:$G,"y")/$B424</f>
        <v>#DIV/0!</v>
      </c>
      <c r="AE424" s="16" t="e">
        <f>COUNTIFS(Sta!$B:B,$A424,Sta!$G:$G,"y")/$C424</f>
        <v>#DIV/0!</v>
      </c>
    </row>
    <row r="425" spans="1:31" x14ac:dyDescent="0.3">
      <c r="A425" t="s">
        <v>250</v>
      </c>
      <c r="B425" s="9">
        <f>COUNTIF(Sta!A:A,A425)</f>
        <v>0</v>
      </c>
      <c r="C425" s="4">
        <f>COUNTIF(Sta!B:B,A425)</f>
        <v>0</v>
      </c>
      <c r="D425" s="4">
        <f t="shared" si="12"/>
        <v>0</v>
      </c>
      <c r="E425" s="11" t="e">
        <f>(COUNTIFS(Sta!$A:$A,$A425,Sta!$F:$F,"&gt;0.5") + COUNTIFS(Sta!$B:$B,$A425,Sta!$F:$F,"&gt;0.5"))/$D425</f>
        <v>#DIV/0!</v>
      </c>
      <c r="F425" s="8" t="e">
        <f>COUNTIFS(Sta!$A:$A,$A425,Sta!$F:$F,"&gt;0.5")/$B425</f>
        <v>#DIV/0!</v>
      </c>
      <c r="G425" s="8" t="e">
        <f>COUNTIFS(Sta!$B:$B,$A425,Sta!$F:$F,"&gt;0.5")/$C425</f>
        <v>#DIV/0!</v>
      </c>
      <c r="H425" s="11" t="e">
        <f>(COUNTIFS(Sta!$A:$A,$A425,Sta!$F:$F,"&gt;1.5") + COUNTIFS(Sta!$B:$B,$A425,Sta!$F:$F,"&gt;1.5"))/$D425</f>
        <v>#DIV/0!</v>
      </c>
      <c r="I425" s="8" t="e">
        <f>COUNTIFS(Sta!$A:$A,$A425,Sta!$F:$F,"&gt;1.5")/$B425</f>
        <v>#DIV/0!</v>
      </c>
      <c r="J425" s="8" t="e">
        <f>COUNTIFS(Sta!$B:$B,$A425,Sta!$F:$F,"&gt;1.5")/$C425</f>
        <v>#DIV/0!</v>
      </c>
      <c r="K425" s="11" t="e">
        <f>(COUNTIFS(Sta!$A:$A,$A425,Sta!$F:$F,"&gt;2.5") + COUNTIFS(Sta!$B:$B,$A425,Sta!$F:$F,"&gt;2.5"))/$D425</f>
        <v>#DIV/0!</v>
      </c>
      <c r="L425" s="8" t="e">
        <f>COUNTIFS(Sta!$A:$A,$A425,Sta!$F:$F,"&gt;2.5")/$B425</f>
        <v>#DIV/0!</v>
      </c>
      <c r="M425" s="8" t="e">
        <f>COUNTIFS(Sta!$B:$B,$A425,Sta!$F:$F,"&gt;2.5")/$C425</f>
        <v>#DIV/0!</v>
      </c>
      <c r="N425" s="11" t="e">
        <f>(COUNTIFS(Sta!$A:$A,$A425,Sta!$F:$F,"&gt;3.5") + COUNTIFS(Sta!$B:$B,$A425,Sta!$F:$F,"&gt;3.5"))/$D425</f>
        <v>#DIV/0!</v>
      </c>
      <c r="O425" s="8" t="e">
        <f>COUNTIFS(Sta!$A:$A,$A425,Sta!$F:$F,"&gt;3.5")/$B425</f>
        <v>#DIV/0!</v>
      </c>
      <c r="P425" s="8" t="e">
        <f>COUNTIFS(Sta!$B:$B,$A425,Sta!$F:$F,"&gt;3.5")/$C425</f>
        <v>#DIV/0!</v>
      </c>
      <c r="Q425" s="11" t="e">
        <f>(COUNTIFS(Sta!$A:$A,$A425,Sta!$D:$D,"&gt;0.5")  + COUNTIFS(Sta!$B:$B,$A425,Sta!$E:$E,"&gt;0.5"))/$D425</f>
        <v>#DIV/0!</v>
      </c>
      <c r="R425" s="8" t="e">
        <f>COUNTIFS(Sta!$A:$A,$A425,Sta!$D:$D,"&gt;0.5")/$B425</f>
        <v>#DIV/0!</v>
      </c>
      <c r="S425" s="8" t="e">
        <f>COUNTIFS(Sta!$B:$B,$A425,Sta!$E:$E,"&gt;0.5")/$C425</f>
        <v>#DIV/0!</v>
      </c>
      <c r="T425" s="11" t="e">
        <f>(COUNTIFS(Sta!$A:$A,$A425,Sta!$D:$D,"&gt;1.5")  + COUNTIFS(Sta!$B:$B,$A425,Sta!$E:$E,"&gt;1.5"))/$D425</f>
        <v>#DIV/0!</v>
      </c>
      <c r="U425" s="8" t="e">
        <f>COUNTIFS(Sta!$A:$A,$A425,Sta!$D:$D,"&gt;1.5")/$B425</f>
        <v>#DIV/0!</v>
      </c>
      <c r="V425" s="8" t="e">
        <f>COUNTIFS(Sta!$B:$B,$A425,Sta!$E:$E,"&gt;1.5")/$C425</f>
        <v>#DIV/0!</v>
      </c>
      <c r="W425" s="11" t="e">
        <f>(COUNTIFS(Sta!$A:$A,$A425,Sta!$E:E,"&gt;0.5") +COUNTIFS(Sta!$B:$B,$A425,Sta!$D:$D,"&gt;0.5"))/$D425</f>
        <v>#DIV/0!</v>
      </c>
      <c r="X425" s="8" t="e">
        <f>COUNTIFS(Sta!$A:$A,$A425,Sta!$E:$E,"&gt;0.5")/$B425</f>
        <v>#DIV/0!</v>
      </c>
      <c r="Y425" s="8" t="e">
        <f>COUNTIFS(Sta!$B:$B,$A425,Sta!$D:$D,"&gt;0.5")/$C425</f>
        <v>#DIV/0!</v>
      </c>
      <c r="Z425" s="11" t="e">
        <f>(COUNTIFS(Sta!$A:$A,$A425,Sta!$E:$E,"&gt;1.5")  + COUNTIFS(Sta!$B:$B,$A425,Sta!$D:$D,"&gt;1.5"))/$D425</f>
        <v>#DIV/0!</v>
      </c>
      <c r="AA425" s="8" t="e">
        <f>COUNTIFS(Sta!$A:$A,$A425,Sta!$E:$E,"&gt;1.5")/$B425</f>
        <v>#DIV/0!</v>
      </c>
      <c r="AB425" s="8" t="e">
        <f>COUNTIFS(Sta!$B:$B,$A425,Sta!$D:$D,"&gt;1.5")/$C425</f>
        <v>#DIV/0!</v>
      </c>
      <c r="AC425" s="11" t="e">
        <f>(COUNTIFS(Sta!$A:A,$A425,Sta!$G:$G,"y") + COUNTIFS(Sta!$B:B,$A425,Sta!$G:$G,"y"))/$D425</f>
        <v>#DIV/0!</v>
      </c>
      <c r="AD425" s="8" t="e">
        <f>COUNTIFS(Sta!$A:A,$A425,Sta!$G:$G,"y")/$B425</f>
        <v>#DIV/0!</v>
      </c>
      <c r="AE425" s="16" t="e">
        <f>COUNTIFS(Sta!$B:B,$A425,Sta!$G:$G,"y")/$C425</f>
        <v>#DIV/0!</v>
      </c>
    </row>
    <row r="426" spans="1:31" x14ac:dyDescent="0.3">
      <c r="A426" t="s">
        <v>192</v>
      </c>
      <c r="B426" s="9">
        <f>COUNTIF(Sta!A:A,A426)</f>
        <v>1</v>
      </c>
      <c r="C426" s="4">
        <f>COUNTIF(Sta!B:B,A426)</f>
        <v>1</v>
      </c>
      <c r="D426" s="4">
        <f t="shared" si="12"/>
        <v>2</v>
      </c>
      <c r="E426" s="11">
        <f>(COUNTIFS(Sta!$A:$A,$A426,Sta!$F:$F,"&gt;0.5") + COUNTIFS(Sta!$B:$B,$A426,Sta!$F:$F,"&gt;0.5"))/$D426</f>
        <v>1</v>
      </c>
      <c r="F426" s="8">
        <f>COUNTIFS(Sta!$A:$A,$A426,Sta!$F:$F,"&gt;0.5")/$B426</f>
        <v>1</v>
      </c>
      <c r="G426" s="8">
        <f>COUNTIFS(Sta!$B:$B,$A426,Sta!$F:$F,"&gt;0.5")/$C426</f>
        <v>1</v>
      </c>
      <c r="H426" s="11">
        <f>(COUNTIFS(Sta!$A:$A,$A426,Sta!$F:$F,"&gt;1.5") + COUNTIFS(Sta!$B:$B,$A426,Sta!$F:$F,"&gt;1.5"))/$D426</f>
        <v>1</v>
      </c>
      <c r="I426" s="8">
        <f>COUNTIFS(Sta!$A:$A,$A426,Sta!$F:$F,"&gt;1.5")/$B426</f>
        <v>1</v>
      </c>
      <c r="J426" s="8">
        <f>COUNTIFS(Sta!$B:$B,$A426,Sta!$F:$F,"&gt;1.5")/$C426</f>
        <v>1</v>
      </c>
      <c r="K426" s="11">
        <f>(COUNTIFS(Sta!$A:$A,$A426,Sta!$F:$F,"&gt;2.5") + COUNTIFS(Sta!$B:$B,$A426,Sta!$F:$F,"&gt;2.5"))/$D426</f>
        <v>1</v>
      </c>
      <c r="L426" s="8">
        <f>COUNTIFS(Sta!$A:$A,$A426,Sta!$F:$F,"&gt;2.5")/$B426</f>
        <v>1</v>
      </c>
      <c r="M426" s="8">
        <f>COUNTIFS(Sta!$B:$B,$A426,Sta!$F:$F,"&gt;2.5")/$C426</f>
        <v>1</v>
      </c>
      <c r="N426" s="11">
        <f>(COUNTIFS(Sta!$A:$A,$A426,Sta!$F:$F,"&gt;3.5") + COUNTIFS(Sta!$B:$B,$A426,Sta!$F:$F,"&gt;3.5"))/$D426</f>
        <v>0.5</v>
      </c>
      <c r="O426" s="8">
        <f>COUNTIFS(Sta!$A:$A,$A426,Sta!$F:$F,"&gt;3.5")/$B426</f>
        <v>1</v>
      </c>
      <c r="P426" s="8">
        <f>COUNTIFS(Sta!$B:$B,$A426,Sta!$F:$F,"&gt;3.5")/$C426</f>
        <v>0</v>
      </c>
      <c r="Q426" s="11">
        <f>(COUNTIFS(Sta!$A:$A,$A426,Sta!$D:$D,"&gt;0.5")  + COUNTIFS(Sta!$B:$B,$A426,Sta!$E:$E,"&gt;0.5"))/$D426</f>
        <v>1</v>
      </c>
      <c r="R426" s="8">
        <f>COUNTIFS(Sta!$A:$A,$A426,Sta!$D:$D,"&gt;0.5")/$B426</f>
        <v>1</v>
      </c>
      <c r="S426" s="8">
        <f>COUNTIFS(Sta!$B:$B,$A426,Sta!$E:$E,"&gt;0.5")/$C426</f>
        <v>1</v>
      </c>
      <c r="T426" s="11">
        <f>(COUNTIFS(Sta!$A:$A,$A426,Sta!$D:$D,"&gt;1.5")  + COUNTIFS(Sta!$B:$B,$A426,Sta!$E:$E,"&gt;1.5"))/$D426</f>
        <v>0</v>
      </c>
      <c r="U426" s="8">
        <f>COUNTIFS(Sta!$A:$A,$A426,Sta!$D:$D,"&gt;1.5")/$B426</f>
        <v>0</v>
      </c>
      <c r="V426" s="8">
        <f>COUNTIFS(Sta!$B:$B,$A426,Sta!$E:$E,"&gt;1.5")/$C426</f>
        <v>0</v>
      </c>
      <c r="W426" s="11">
        <f>(COUNTIFS(Sta!$A:$A,$A426,Sta!$E:E,"&gt;0.5") +COUNTIFS(Sta!$B:$B,$A426,Sta!$D:$D,"&gt;0.5"))/$D426</f>
        <v>1</v>
      </c>
      <c r="X426" s="8">
        <f>COUNTIFS(Sta!$A:$A,$A426,Sta!$E:$E,"&gt;0.5")/$B426</f>
        <v>1</v>
      </c>
      <c r="Y426" s="8">
        <f>COUNTIFS(Sta!$B:$B,$A426,Sta!$D:$D,"&gt;0.5")/$C426</f>
        <v>1</v>
      </c>
      <c r="Z426" s="11">
        <f>(COUNTIFS(Sta!$A:$A,$A426,Sta!$E:$E,"&gt;1.5")  + COUNTIFS(Sta!$B:$B,$A426,Sta!$D:$D,"&gt;1.5"))/$D426</f>
        <v>1</v>
      </c>
      <c r="AA426" s="8">
        <f>COUNTIFS(Sta!$A:$A,$A426,Sta!$E:$E,"&gt;1.5")/$B426</f>
        <v>1</v>
      </c>
      <c r="AB426" s="8">
        <f>COUNTIFS(Sta!$B:$B,$A426,Sta!$D:$D,"&gt;1.5")/$C426</f>
        <v>1</v>
      </c>
      <c r="AC426" s="11">
        <f>(COUNTIFS(Sta!$A:A,$A426,Sta!$G:$G,"y") + COUNTIFS(Sta!$B:B,$A426,Sta!$G:$G,"y"))/$D426</f>
        <v>1</v>
      </c>
      <c r="AD426" s="8">
        <f>COUNTIFS(Sta!$A:A,$A426,Sta!$G:$G,"y")/$B426</f>
        <v>1</v>
      </c>
      <c r="AE426" s="16">
        <f>COUNTIFS(Sta!$B:B,$A426,Sta!$G:$G,"y")/$C426</f>
        <v>1</v>
      </c>
    </row>
    <row r="427" spans="1:31" x14ac:dyDescent="0.3">
      <c r="A427" t="s">
        <v>296</v>
      </c>
      <c r="B427" s="9">
        <f>COUNTIF(Sta!A:A,A427)</f>
        <v>0</v>
      </c>
      <c r="C427" s="4">
        <f>COUNTIF(Sta!B:B,A427)</f>
        <v>0</v>
      </c>
      <c r="D427" s="4">
        <f t="shared" si="12"/>
        <v>0</v>
      </c>
      <c r="E427" s="11" t="e">
        <f>(COUNTIFS(Sta!$A:$A,$A427,Sta!$F:$F,"&gt;0.5") + COUNTIFS(Sta!$B:$B,$A427,Sta!$F:$F,"&gt;0.5"))/$D427</f>
        <v>#DIV/0!</v>
      </c>
      <c r="F427" s="8" t="e">
        <f>COUNTIFS(Sta!$A:$A,$A427,Sta!$F:$F,"&gt;0.5")/$B427</f>
        <v>#DIV/0!</v>
      </c>
      <c r="G427" s="8" t="e">
        <f>COUNTIFS(Sta!$B:$B,$A427,Sta!$F:$F,"&gt;0.5")/$C427</f>
        <v>#DIV/0!</v>
      </c>
      <c r="H427" s="11" t="e">
        <f>(COUNTIFS(Sta!$A:$A,$A427,Sta!$F:$F,"&gt;1.5") + COUNTIFS(Sta!$B:$B,$A427,Sta!$F:$F,"&gt;1.5"))/$D427</f>
        <v>#DIV/0!</v>
      </c>
      <c r="I427" s="8" t="e">
        <f>COUNTIFS(Sta!$A:$A,$A427,Sta!$F:$F,"&gt;1.5")/$B427</f>
        <v>#DIV/0!</v>
      </c>
      <c r="J427" s="8" t="e">
        <f>COUNTIFS(Sta!$B:$B,$A427,Sta!$F:$F,"&gt;1.5")/$C427</f>
        <v>#DIV/0!</v>
      </c>
      <c r="K427" s="11" t="e">
        <f>(COUNTIFS(Sta!$A:$A,$A427,Sta!$F:$F,"&gt;2.5") + COUNTIFS(Sta!$B:$B,$A427,Sta!$F:$F,"&gt;2.5"))/$D427</f>
        <v>#DIV/0!</v>
      </c>
      <c r="L427" s="8" t="e">
        <f>COUNTIFS(Sta!$A:$A,$A427,Sta!$F:$F,"&gt;2.5")/$B427</f>
        <v>#DIV/0!</v>
      </c>
      <c r="M427" s="8" t="e">
        <f>COUNTIFS(Sta!$B:$B,$A427,Sta!$F:$F,"&gt;2.5")/$C427</f>
        <v>#DIV/0!</v>
      </c>
      <c r="N427" s="11" t="e">
        <f>(COUNTIFS(Sta!$A:$A,$A427,Sta!$F:$F,"&gt;3.5") + COUNTIFS(Sta!$B:$B,$A427,Sta!$F:$F,"&gt;3.5"))/$D427</f>
        <v>#DIV/0!</v>
      </c>
      <c r="O427" s="8" t="e">
        <f>COUNTIFS(Sta!$A:$A,$A427,Sta!$F:$F,"&gt;3.5")/$B427</f>
        <v>#DIV/0!</v>
      </c>
      <c r="P427" s="8" t="e">
        <f>COUNTIFS(Sta!$B:$B,$A427,Sta!$F:$F,"&gt;3.5")/$C427</f>
        <v>#DIV/0!</v>
      </c>
      <c r="Q427" s="11" t="e">
        <f>(COUNTIFS(Sta!$A:$A,$A427,Sta!$D:$D,"&gt;0.5")  + COUNTIFS(Sta!$B:$B,$A427,Sta!$E:$E,"&gt;0.5"))/$D427</f>
        <v>#DIV/0!</v>
      </c>
      <c r="R427" s="8" t="e">
        <f>COUNTIFS(Sta!$A:$A,$A427,Sta!$D:$D,"&gt;0.5")/$B427</f>
        <v>#DIV/0!</v>
      </c>
      <c r="S427" s="8" t="e">
        <f>COUNTIFS(Sta!$B:$B,$A427,Sta!$E:$E,"&gt;0.5")/$C427</f>
        <v>#DIV/0!</v>
      </c>
      <c r="T427" s="11" t="e">
        <f>(COUNTIFS(Sta!$A:$A,$A427,Sta!$D:$D,"&gt;1.5")  + COUNTIFS(Sta!$B:$B,$A427,Sta!$E:$E,"&gt;1.5"))/$D427</f>
        <v>#DIV/0!</v>
      </c>
      <c r="U427" s="8" t="e">
        <f>COUNTIFS(Sta!$A:$A,$A427,Sta!$D:$D,"&gt;1.5")/$B427</f>
        <v>#DIV/0!</v>
      </c>
      <c r="V427" s="8" t="e">
        <f>COUNTIFS(Sta!$B:$B,$A427,Sta!$E:$E,"&gt;1.5")/$C427</f>
        <v>#DIV/0!</v>
      </c>
      <c r="W427" s="11" t="e">
        <f>(COUNTIFS(Sta!$A:$A,$A427,Sta!$E:E,"&gt;0.5") +COUNTIFS(Sta!$B:$B,$A427,Sta!$D:$D,"&gt;0.5"))/$D427</f>
        <v>#DIV/0!</v>
      </c>
      <c r="X427" s="8" t="e">
        <f>COUNTIFS(Sta!$A:$A,$A427,Sta!$E:$E,"&gt;0.5")/$B427</f>
        <v>#DIV/0!</v>
      </c>
      <c r="Y427" s="8" t="e">
        <f>COUNTIFS(Sta!$B:$B,$A427,Sta!$D:$D,"&gt;0.5")/$C427</f>
        <v>#DIV/0!</v>
      </c>
      <c r="Z427" s="11" t="e">
        <f>(COUNTIFS(Sta!$A:$A,$A427,Sta!$E:$E,"&gt;1.5")  + COUNTIFS(Sta!$B:$B,$A427,Sta!$D:$D,"&gt;1.5"))/$D427</f>
        <v>#DIV/0!</v>
      </c>
      <c r="AA427" s="8" t="e">
        <f>COUNTIFS(Sta!$A:$A,$A427,Sta!$E:$E,"&gt;1.5")/$B427</f>
        <v>#DIV/0!</v>
      </c>
      <c r="AB427" s="8" t="e">
        <f>COUNTIFS(Sta!$B:$B,$A427,Sta!$D:$D,"&gt;1.5")/$C427</f>
        <v>#DIV/0!</v>
      </c>
      <c r="AC427" s="11" t="e">
        <f>(COUNTIFS(Sta!$A:A,$A427,Sta!$G:$G,"y") + COUNTIFS(Sta!$B:B,$A427,Sta!$G:$G,"y"))/$D427</f>
        <v>#DIV/0!</v>
      </c>
      <c r="AD427" s="8" t="e">
        <f>COUNTIFS(Sta!$A:A,$A427,Sta!$G:$G,"y")/$B427</f>
        <v>#DIV/0!</v>
      </c>
      <c r="AE427" s="16" t="e">
        <f>COUNTIFS(Sta!$B:B,$A427,Sta!$G:$G,"y")/$C427</f>
        <v>#DIV/0!</v>
      </c>
    </row>
    <row r="428" spans="1:31" x14ac:dyDescent="0.3">
      <c r="A428" t="s">
        <v>311</v>
      </c>
      <c r="B428" s="9">
        <f>COUNTIF(Sta!A:A,A428)</f>
        <v>0</v>
      </c>
      <c r="C428" s="4">
        <f>COUNTIF(Sta!B:B,A428)</f>
        <v>0</v>
      </c>
      <c r="D428" s="4">
        <f t="shared" si="12"/>
        <v>0</v>
      </c>
      <c r="E428" s="11" t="e">
        <f>(COUNTIFS(Sta!$A:$A,$A428,Sta!$F:$F,"&gt;0.5") + COUNTIFS(Sta!$B:$B,$A428,Sta!$F:$F,"&gt;0.5"))/$D428</f>
        <v>#DIV/0!</v>
      </c>
      <c r="F428" s="8" t="e">
        <f>COUNTIFS(Sta!$A:$A,$A428,Sta!$F:$F,"&gt;0.5")/$B428</f>
        <v>#DIV/0!</v>
      </c>
      <c r="G428" s="8" t="e">
        <f>COUNTIFS(Sta!$B:$B,$A428,Sta!$F:$F,"&gt;0.5")/$C428</f>
        <v>#DIV/0!</v>
      </c>
      <c r="H428" s="11" t="e">
        <f>(COUNTIFS(Sta!$A:$A,$A428,Sta!$F:$F,"&gt;1.5") + COUNTIFS(Sta!$B:$B,$A428,Sta!$F:$F,"&gt;1.5"))/$D428</f>
        <v>#DIV/0!</v>
      </c>
      <c r="I428" s="8" t="e">
        <f>COUNTIFS(Sta!$A:$A,$A428,Sta!$F:$F,"&gt;1.5")/$B428</f>
        <v>#DIV/0!</v>
      </c>
      <c r="J428" s="8" t="e">
        <f>COUNTIFS(Sta!$B:$B,$A428,Sta!$F:$F,"&gt;1.5")/$C428</f>
        <v>#DIV/0!</v>
      </c>
      <c r="K428" s="11" t="e">
        <f>(COUNTIFS(Sta!$A:$A,$A428,Sta!$F:$F,"&gt;2.5") + COUNTIFS(Sta!$B:$B,$A428,Sta!$F:$F,"&gt;2.5"))/$D428</f>
        <v>#DIV/0!</v>
      </c>
      <c r="L428" s="8" t="e">
        <f>COUNTIFS(Sta!$A:$A,$A428,Sta!$F:$F,"&gt;2.5")/$B428</f>
        <v>#DIV/0!</v>
      </c>
      <c r="M428" s="8" t="e">
        <f>COUNTIFS(Sta!$B:$B,$A428,Sta!$F:$F,"&gt;2.5")/$C428</f>
        <v>#DIV/0!</v>
      </c>
      <c r="N428" s="11" t="e">
        <f>(COUNTIFS(Sta!$A:$A,$A428,Sta!$F:$F,"&gt;3.5") + COUNTIFS(Sta!$B:$B,$A428,Sta!$F:$F,"&gt;3.5"))/$D428</f>
        <v>#DIV/0!</v>
      </c>
      <c r="O428" s="8" t="e">
        <f>COUNTIFS(Sta!$A:$A,$A428,Sta!$F:$F,"&gt;3.5")/$B428</f>
        <v>#DIV/0!</v>
      </c>
      <c r="P428" s="8" t="e">
        <f>COUNTIFS(Sta!$B:$B,$A428,Sta!$F:$F,"&gt;3.5")/$C428</f>
        <v>#DIV/0!</v>
      </c>
      <c r="Q428" s="11" t="e">
        <f>(COUNTIFS(Sta!$A:$A,$A428,Sta!$D:$D,"&gt;0.5")  + COUNTIFS(Sta!$B:$B,$A428,Sta!$E:$E,"&gt;0.5"))/$D428</f>
        <v>#DIV/0!</v>
      </c>
      <c r="R428" s="8" t="e">
        <f>COUNTIFS(Sta!$A:$A,$A428,Sta!$D:$D,"&gt;0.5")/$B428</f>
        <v>#DIV/0!</v>
      </c>
      <c r="S428" s="8" t="e">
        <f>COUNTIFS(Sta!$B:$B,$A428,Sta!$E:$E,"&gt;0.5")/$C428</f>
        <v>#DIV/0!</v>
      </c>
      <c r="T428" s="11" t="e">
        <f>(COUNTIFS(Sta!$A:$A,$A428,Sta!$D:$D,"&gt;1.5")  + COUNTIFS(Sta!$B:$B,$A428,Sta!$E:$E,"&gt;1.5"))/$D428</f>
        <v>#DIV/0!</v>
      </c>
      <c r="U428" s="8" t="e">
        <f>COUNTIFS(Sta!$A:$A,$A428,Sta!$D:$D,"&gt;1.5")/$B428</f>
        <v>#DIV/0!</v>
      </c>
      <c r="V428" s="8" t="e">
        <f>COUNTIFS(Sta!$B:$B,$A428,Sta!$E:$E,"&gt;1.5")/$C428</f>
        <v>#DIV/0!</v>
      </c>
      <c r="W428" s="11" t="e">
        <f>(COUNTIFS(Sta!$A:$A,$A428,Sta!$E:E,"&gt;0.5") +COUNTIFS(Sta!$B:$B,$A428,Sta!$D:$D,"&gt;0.5"))/$D428</f>
        <v>#DIV/0!</v>
      </c>
      <c r="X428" s="8" t="e">
        <f>COUNTIFS(Sta!$A:$A,$A428,Sta!$E:$E,"&gt;0.5")/$B428</f>
        <v>#DIV/0!</v>
      </c>
      <c r="Y428" s="8" t="e">
        <f>COUNTIFS(Sta!$B:$B,$A428,Sta!$D:$D,"&gt;0.5")/$C428</f>
        <v>#DIV/0!</v>
      </c>
      <c r="Z428" s="11" t="e">
        <f>(COUNTIFS(Sta!$A:$A,$A428,Sta!$E:$E,"&gt;1.5")  + COUNTIFS(Sta!$B:$B,$A428,Sta!$D:$D,"&gt;1.5"))/$D428</f>
        <v>#DIV/0!</v>
      </c>
      <c r="AA428" s="8" t="e">
        <f>COUNTIFS(Sta!$A:$A,$A428,Sta!$E:$E,"&gt;1.5")/$B428</f>
        <v>#DIV/0!</v>
      </c>
      <c r="AB428" s="8" t="e">
        <f>COUNTIFS(Sta!$B:$B,$A428,Sta!$D:$D,"&gt;1.5")/$C428</f>
        <v>#DIV/0!</v>
      </c>
      <c r="AC428" s="11" t="e">
        <f>(COUNTIFS(Sta!$A:A,$A428,Sta!$G:$G,"y") + COUNTIFS(Sta!$B:B,$A428,Sta!$G:$G,"y"))/$D428</f>
        <v>#DIV/0!</v>
      </c>
      <c r="AD428" s="8" t="e">
        <f>COUNTIFS(Sta!$A:A,$A428,Sta!$G:$G,"y")/$B428</f>
        <v>#DIV/0!</v>
      </c>
      <c r="AE428" s="16" t="e">
        <f>COUNTIFS(Sta!$B:B,$A428,Sta!$G:$G,"y")/$C428</f>
        <v>#DIV/0!</v>
      </c>
    </row>
    <row r="429" spans="1:31" x14ac:dyDescent="0.3">
      <c r="A429" t="s">
        <v>399</v>
      </c>
      <c r="B429" s="9">
        <f>COUNTIF(Sta!A:A,A429)</f>
        <v>0</v>
      </c>
      <c r="C429" s="4">
        <f>COUNTIF(Sta!B:B,A429)</f>
        <v>0</v>
      </c>
      <c r="D429" s="4">
        <f t="shared" si="12"/>
        <v>0</v>
      </c>
      <c r="E429" s="11" t="e">
        <f>(COUNTIFS(Sta!$A:$A,$A429,Sta!$F:$F,"&gt;0.5") + COUNTIFS(Sta!$B:$B,$A429,Sta!$F:$F,"&gt;0.5"))/$D429</f>
        <v>#DIV/0!</v>
      </c>
      <c r="F429" s="8" t="e">
        <f>COUNTIFS(Sta!$A:$A,$A429,Sta!$F:$F,"&gt;0.5")/$B429</f>
        <v>#DIV/0!</v>
      </c>
      <c r="G429" s="8" t="e">
        <f>COUNTIFS(Sta!$B:$B,$A429,Sta!$F:$F,"&gt;0.5")/$C429</f>
        <v>#DIV/0!</v>
      </c>
      <c r="H429" s="11" t="e">
        <f>(COUNTIFS(Sta!$A:$A,$A429,Sta!$F:$F,"&gt;1.5") + COUNTIFS(Sta!$B:$B,$A429,Sta!$F:$F,"&gt;1.5"))/$D429</f>
        <v>#DIV/0!</v>
      </c>
      <c r="I429" s="8" t="e">
        <f>COUNTIFS(Sta!$A:$A,$A429,Sta!$F:$F,"&gt;1.5")/$B429</f>
        <v>#DIV/0!</v>
      </c>
      <c r="J429" s="8" t="e">
        <f>COUNTIFS(Sta!$B:$B,$A429,Sta!$F:$F,"&gt;1.5")/$C429</f>
        <v>#DIV/0!</v>
      </c>
      <c r="K429" s="11" t="e">
        <f>(COUNTIFS(Sta!$A:$A,$A429,Sta!$F:$F,"&gt;2.5") + COUNTIFS(Sta!$B:$B,$A429,Sta!$F:$F,"&gt;2.5"))/$D429</f>
        <v>#DIV/0!</v>
      </c>
      <c r="L429" s="8" t="e">
        <f>COUNTIFS(Sta!$A:$A,$A429,Sta!$F:$F,"&gt;2.5")/$B429</f>
        <v>#DIV/0!</v>
      </c>
      <c r="M429" s="8" t="e">
        <f>COUNTIFS(Sta!$B:$B,$A429,Sta!$F:$F,"&gt;2.5")/$C429</f>
        <v>#DIV/0!</v>
      </c>
      <c r="N429" s="11" t="e">
        <f>(COUNTIFS(Sta!$A:$A,$A429,Sta!$F:$F,"&gt;3.5") + COUNTIFS(Sta!$B:$B,$A429,Sta!$F:$F,"&gt;3.5"))/$D429</f>
        <v>#DIV/0!</v>
      </c>
      <c r="O429" s="8" t="e">
        <f>COUNTIFS(Sta!$A:$A,$A429,Sta!$F:$F,"&gt;3.5")/$B429</f>
        <v>#DIV/0!</v>
      </c>
      <c r="P429" s="8" t="e">
        <f>COUNTIFS(Sta!$B:$B,$A429,Sta!$F:$F,"&gt;3.5")/$C429</f>
        <v>#DIV/0!</v>
      </c>
      <c r="Q429" s="11" t="e">
        <f>(COUNTIFS(Sta!$A:$A,$A429,Sta!$D:$D,"&gt;0.5")  + COUNTIFS(Sta!$B:$B,$A429,Sta!$E:$E,"&gt;0.5"))/$D429</f>
        <v>#DIV/0!</v>
      </c>
      <c r="R429" s="8" t="e">
        <f>COUNTIFS(Sta!$A:$A,$A429,Sta!$D:$D,"&gt;0.5")/$B429</f>
        <v>#DIV/0!</v>
      </c>
      <c r="S429" s="8" t="e">
        <f>COUNTIFS(Sta!$B:$B,$A429,Sta!$E:$E,"&gt;0.5")/$C429</f>
        <v>#DIV/0!</v>
      </c>
      <c r="T429" s="11" t="e">
        <f>(COUNTIFS(Sta!$A:$A,$A429,Sta!$D:$D,"&gt;1.5")  + COUNTIFS(Sta!$B:$B,$A429,Sta!$E:$E,"&gt;1.5"))/$D429</f>
        <v>#DIV/0!</v>
      </c>
      <c r="U429" s="8" t="e">
        <f>COUNTIFS(Sta!$A:$A,$A429,Sta!$D:$D,"&gt;1.5")/$B429</f>
        <v>#DIV/0!</v>
      </c>
      <c r="V429" s="8" t="e">
        <f>COUNTIFS(Sta!$B:$B,$A429,Sta!$E:$E,"&gt;1.5")/$C429</f>
        <v>#DIV/0!</v>
      </c>
      <c r="W429" s="11" t="e">
        <f>(COUNTIFS(Sta!$A:$A,$A429,Sta!$E:E,"&gt;0.5") +COUNTIFS(Sta!$B:$B,$A429,Sta!$D:$D,"&gt;0.5"))/$D429</f>
        <v>#DIV/0!</v>
      </c>
      <c r="X429" s="8" t="e">
        <f>COUNTIFS(Sta!$A:$A,$A429,Sta!$E:$E,"&gt;0.5")/$B429</f>
        <v>#DIV/0!</v>
      </c>
      <c r="Y429" s="8" t="e">
        <f>COUNTIFS(Sta!$B:$B,$A429,Sta!$D:$D,"&gt;0.5")/$C429</f>
        <v>#DIV/0!</v>
      </c>
      <c r="Z429" s="11" t="e">
        <f>(COUNTIFS(Sta!$A:$A,$A429,Sta!$E:$E,"&gt;1.5")  + COUNTIFS(Sta!$B:$B,$A429,Sta!$D:$D,"&gt;1.5"))/$D429</f>
        <v>#DIV/0!</v>
      </c>
      <c r="AA429" s="8" t="e">
        <f>COUNTIFS(Sta!$A:$A,$A429,Sta!$E:$E,"&gt;1.5")/$B429</f>
        <v>#DIV/0!</v>
      </c>
      <c r="AB429" s="8" t="e">
        <f>COUNTIFS(Sta!$B:$B,$A429,Sta!$D:$D,"&gt;1.5")/$C429</f>
        <v>#DIV/0!</v>
      </c>
      <c r="AC429" s="11" t="e">
        <f>(COUNTIFS(Sta!$A:A,$A429,Sta!$G:$G,"y") + COUNTIFS(Sta!$B:B,$A429,Sta!$G:$G,"y"))/$D429</f>
        <v>#DIV/0!</v>
      </c>
      <c r="AD429" s="8" t="e">
        <f>COUNTIFS(Sta!$A:A,$A429,Sta!$G:$G,"y")/$B429</f>
        <v>#DIV/0!</v>
      </c>
      <c r="AE429" s="16" t="e">
        <f>COUNTIFS(Sta!$B:B,$A429,Sta!$G:$G,"y")/$C429</f>
        <v>#DIV/0!</v>
      </c>
    </row>
    <row r="430" spans="1:31" x14ac:dyDescent="0.3">
      <c r="A430" t="s">
        <v>315</v>
      </c>
      <c r="B430" s="9">
        <f>COUNTIF(Sta!A:A,A430)</f>
        <v>0</v>
      </c>
      <c r="C430" s="4">
        <f>COUNTIF(Sta!B:B,A430)</f>
        <v>0</v>
      </c>
      <c r="D430" s="4">
        <f t="shared" si="12"/>
        <v>0</v>
      </c>
      <c r="E430" s="11" t="e">
        <f>(COUNTIFS(Sta!$A:$A,$A430,Sta!$F:$F,"&gt;0.5") + COUNTIFS(Sta!$B:$B,$A430,Sta!$F:$F,"&gt;0.5"))/$D430</f>
        <v>#DIV/0!</v>
      </c>
      <c r="F430" s="8" t="e">
        <f>COUNTIFS(Sta!$A:$A,$A430,Sta!$F:$F,"&gt;0.5")/$B430</f>
        <v>#DIV/0!</v>
      </c>
      <c r="G430" s="8" t="e">
        <f>COUNTIFS(Sta!$B:$B,$A430,Sta!$F:$F,"&gt;0.5")/$C430</f>
        <v>#DIV/0!</v>
      </c>
      <c r="H430" s="11" t="e">
        <f>(COUNTIFS(Sta!$A:$A,$A430,Sta!$F:$F,"&gt;1.5") + COUNTIFS(Sta!$B:$B,$A430,Sta!$F:$F,"&gt;1.5"))/$D430</f>
        <v>#DIV/0!</v>
      </c>
      <c r="I430" s="8" t="e">
        <f>COUNTIFS(Sta!$A:$A,$A430,Sta!$F:$F,"&gt;1.5")/$B430</f>
        <v>#DIV/0!</v>
      </c>
      <c r="J430" s="8" t="e">
        <f>COUNTIFS(Sta!$B:$B,$A430,Sta!$F:$F,"&gt;1.5")/$C430</f>
        <v>#DIV/0!</v>
      </c>
      <c r="K430" s="11" t="e">
        <f>(COUNTIFS(Sta!$A:$A,$A430,Sta!$F:$F,"&gt;2.5") + COUNTIFS(Sta!$B:$B,$A430,Sta!$F:$F,"&gt;2.5"))/$D430</f>
        <v>#DIV/0!</v>
      </c>
      <c r="L430" s="8" t="e">
        <f>COUNTIFS(Sta!$A:$A,$A430,Sta!$F:$F,"&gt;2.5")/$B430</f>
        <v>#DIV/0!</v>
      </c>
      <c r="M430" s="8" t="e">
        <f>COUNTIFS(Sta!$B:$B,$A430,Sta!$F:$F,"&gt;2.5")/$C430</f>
        <v>#DIV/0!</v>
      </c>
      <c r="N430" s="11" t="e">
        <f>(COUNTIFS(Sta!$A:$A,$A430,Sta!$F:$F,"&gt;3.5") + COUNTIFS(Sta!$B:$B,$A430,Sta!$F:$F,"&gt;3.5"))/$D430</f>
        <v>#DIV/0!</v>
      </c>
      <c r="O430" s="8" t="e">
        <f>COUNTIFS(Sta!$A:$A,$A430,Sta!$F:$F,"&gt;3.5")/$B430</f>
        <v>#DIV/0!</v>
      </c>
      <c r="P430" s="8" t="e">
        <f>COUNTIFS(Sta!$B:$B,$A430,Sta!$F:$F,"&gt;3.5")/$C430</f>
        <v>#DIV/0!</v>
      </c>
      <c r="Q430" s="11" t="e">
        <f>(COUNTIFS(Sta!$A:$A,$A430,Sta!$D:$D,"&gt;0.5")  + COUNTIFS(Sta!$B:$B,$A430,Sta!$E:$E,"&gt;0.5"))/$D430</f>
        <v>#DIV/0!</v>
      </c>
      <c r="R430" s="8" t="e">
        <f>COUNTIFS(Sta!$A:$A,$A430,Sta!$D:$D,"&gt;0.5")/$B430</f>
        <v>#DIV/0!</v>
      </c>
      <c r="S430" s="8" t="e">
        <f>COUNTIFS(Sta!$B:$B,$A430,Sta!$E:$E,"&gt;0.5")/$C430</f>
        <v>#DIV/0!</v>
      </c>
      <c r="T430" s="11" t="e">
        <f>(COUNTIFS(Sta!$A:$A,$A430,Sta!$D:$D,"&gt;1.5")  + COUNTIFS(Sta!$B:$B,$A430,Sta!$E:$E,"&gt;1.5"))/$D430</f>
        <v>#DIV/0!</v>
      </c>
      <c r="U430" s="8" t="e">
        <f>COUNTIFS(Sta!$A:$A,$A430,Sta!$D:$D,"&gt;1.5")/$B430</f>
        <v>#DIV/0!</v>
      </c>
      <c r="V430" s="8" t="e">
        <f>COUNTIFS(Sta!$B:$B,$A430,Sta!$E:$E,"&gt;1.5")/$C430</f>
        <v>#DIV/0!</v>
      </c>
      <c r="W430" s="11" t="e">
        <f>(COUNTIFS(Sta!$A:$A,$A430,Sta!$E:E,"&gt;0.5") +COUNTIFS(Sta!$B:$B,$A430,Sta!$D:$D,"&gt;0.5"))/$D430</f>
        <v>#DIV/0!</v>
      </c>
      <c r="X430" s="8" t="e">
        <f>COUNTIFS(Sta!$A:$A,$A430,Sta!$E:$E,"&gt;0.5")/$B430</f>
        <v>#DIV/0!</v>
      </c>
      <c r="Y430" s="8" t="e">
        <f>COUNTIFS(Sta!$B:$B,$A430,Sta!$D:$D,"&gt;0.5")/$C430</f>
        <v>#DIV/0!</v>
      </c>
      <c r="Z430" s="11" t="e">
        <f>(COUNTIFS(Sta!$A:$A,$A430,Sta!$E:$E,"&gt;1.5")  + COUNTIFS(Sta!$B:$B,$A430,Sta!$D:$D,"&gt;1.5"))/$D430</f>
        <v>#DIV/0!</v>
      </c>
      <c r="AA430" s="8" t="e">
        <f>COUNTIFS(Sta!$A:$A,$A430,Sta!$E:$E,"&gt;1.5")/$B430</f>
        <v>#DIV/0!</v>
      </c>
      <c r="AB430" s="8" t="e">
        <f>COUNTIFS(Sta!$B:$B,$A430,Sta!$D:$D,"&gt;1.5")/$C430</f>
        <v>#DIV/0!</v>
      </c>
      <c r="AC430" s="11" t="e">
        <f>(COUNTIFS(Sta!$A:A,$A430,Sta!$G:$G,"y") + COUNTIFS(Sta!$B:B,$A430,Sta!$G:$G,"y"))/$D430</f>
        <v>#DIV/0!</v>
      </c>
      <c r="AD430" s="8" t="e">
        <f>COUNTIFS(Sta!$A:A,$A430,Sta!$G:$G,"y")/$B430</f>
        <v>#DIV/0!</v>
      </c>
      <c r="AE430" s="16" t="e">
        <f>COUNTIFS(Sta!$B:B,$A430,Sta!$G:$G,"y")/$C430</f>
        <v>#DIV/0!</v>
      </c>
    </row>
    <row r="431" spans="1:31" x14ac:dyDescent="0.3">
      <c r="A431" t="s">
        <v>303</v>
      </c>
      <c r="B431" s="9">
        <f>COUNTIF(Sta!A:A,A431)</f>
        <v>0</v>
      </c>
      <c r="C431" s="4">
        <f>COUNTIF(Sta!B:B,A431)</f>
        <v>0</v>
      </c>
      <c r="D431" s="4">
        <f t="shared" si="12"/>
        <v>0</v>
      </c>
      <c r="E431" s="11" t="e">
        <f>(COUNTIFS(Sta!$A:$A,$A431,Sta!$F:$F,"&gt;0.5") + COUNTIFS(Sta!$B:$B,$A431,Sta!$F:$F,"&gt;0.5"))/$D431</f>
        <v>#DIV/0!</v>
      </c>
      <c r="F431" s="8" t="e">
        <f>COUNTIFS(Sta!$A:$A,$A431,Sta!$F:$F,"&gt;0.5")/$B431</f>
        <v>#DIV/0!</v>
      </c>
      <c r="G431" s="8" t="e">
        <f>COUNTIFS(Sta!$B:$B,$A431,Sta!$F:$F,"&gt;0.5")/$C431</f>
        <v>#DIV/0!</v>
      </c>
      <c r="H431" s="11" t="e">
        <f>(COUNTIFS(Sta!$A:$A,$A431,Sta!$F:$F,"&gt;1.5") + COUNTIFS(Sta!$B:$B,$A431,Sta!$F:$F,"&gt;1.5"))/$D431</f>
        <v>#DIV/0!</v>
      </c>
      <c r="I431" s="8" t="e">
        <f>COUNTIFS(Sta!$A:$A,$A431,Sta!$F:$F,"&gt;1.5")/$B431</f>
        <v>#DIV/0!</v>
      </c>
      <c r="J431" s="8" t="e">
        <f>COUNTIFS(Sta!$B:$B,$A431,Sta!$F:$F,"&gt;1.5")/$C431</f>
        <v>#DIV/0!</v>
      </c>
      <c r="K431" s="11" t="e">
        <f>(COUNTIFS(Sta!$A:$A,$A431,Sta!$F:$F,"&gt;2.5") + COUNTIFS(Sta!$B:$B,$A431,Sta!$F:$F,"&gt;2.5"))/$D431</f>
        <v>#DIV/0!</v>
      </c>
      <c r="L431" s="8" t="e">
        <f>COUNTIFS(Sta!$A:$A,$A431,Sta!$F:$F,"&gt;2.5")/$B431</f>
        <v>#DIV/0!</v>
      </c>
      <c r="M431" s="8" t="e">
        <f>COUNTIFS(Sta!$B:$B,$A431,Sta!$F:$F,"&gt;2.5")/$C431</f>
        <v>#DIV/0!</v>
      </c>
      <c r="N431" s="11" t="e">
        <f>(COUNTIFS(Sta!$A:$A,$A431,Sta!$F:$F,"&gt;3.5") + COUNTIFS(Sta!$B:$B,$A431,Sta!$F:$F,"&gt;3.5"))/$D431</f>
        <v>#DIV/0!</v>
      </c>
      <c r="O431" s="8" t="e">
        <f>COUNTIFS(Sta!$A:$A,$A431,Sta!$F:$F,"&gt;3.5")/$B431</f>
        <v>#DIV/0!</v>
      </c>
      <c r="P431" s="8" t="e">
        <f>COUNTIFS(Sta!$B:$B,$A431,Sta!$F:$F,"&gt;3.5")/$C431</f>
        <v>#DIV/0!</v>
      </c>
      <c r="Q431" s="11" t="e">
        <f>(COUNTIFS(Sta!$A:$A,$A431,Sta!$D:$D,"&gt;0.5")  + COUNTIFS(Sta!$B:$B,$A431,Sta!$E:$E,"&gt;0.5"))/$D431</f>
        <v>#DIV/0!</v>
      </c>
      <c r="R431" s="8" t="e">
        <f>COUNTIFS(Sta!$A:$A,$A431,Sta!$D:$D,"&gt;0.5")/$B431</f>
        <v>#DIV/0!</v>
      </c>
      <c r="S431" s="8" t="e">
        <f>COUNTIFS(Sta!$B:$B,$A431,Sta!$E:$E,"&gt;0.5")/$C431</f>
        <v>#DIV/0!</v>
      </c>
      <c r="T431" s="11" t="e">
        <f>(COUNTIFS(Sta!$A:$A,$A431,Sta!$D:$D,"&gt;1.5")  + COUNTIFS(Sta!$B:$B,$A431,Sta!$E:$E,"&gt;1.5"))/$D431</f>
        <v>#DIV/0!</v>
      </c>
      <c r="U431" s="8" t="e">
        <f>COUNTIFS(Sta!$A:$A,$A431,Sta!$D:$D,"&gt;1.5")/$B431</f>
        <v>#DIV/0!</v>
      </c>
      <c r="V431" s="8" t="e">
        <f>COUNTIFS(Sta!$B:$B,$A431,Sta!$E:$E,"&gt;1.5")/$C431</f>
        <v>#DIV/0!</v>
      </c>
      <c r="W431" s="11" t="e">
        <f>(COUNTIFS(Sta!$A:$A,$A431,Sta!$E:E,"&gt;0.5") +COUNTIFS(Sta!$B:$B,$A431,Sta!$D:$D,"&gt;0.5"))/$D431</f>
        <v>#DIV/0!</v>
      </c>
      <c r="X431" s="8" t="e">
        <f>COUNTIFS(Sta!$A:$A,$A431,Sta!$E:$E,"&gt;0.5")/$B431</f>
        <v>#DIV/0!</v>
      </c>
      <c r="Y431" s="8" t="e">
        <f>COUNTIFS(Sta!$B:$B,$A431,Sta!$D:$D,"&gt;0.5")/$C431</f>
        <v>#DIV/0!</v>
      </c>
      <c r="Z431" s="11" t="e">
        <f>(COUNTIFS(Sta!$A:$A,$A431,Sta!$E:$E,"&gt;1.5")  + COUNTIFS(Sta!$B:$B,$A431,Sta!$D:$D,"&gt;1.5"))/$D431</f>
        <v>#DIV/0!</v>
      </c>
      <c r="AA431" s="8" t="e">
        <f>COUNTIFS(Sta!$A:$A,$A431,Sta!$E:$E,"&gt;1.5")/$B431</f>
        <v>#DIV/0!</v>
      </c>
      <c r="AB431" s="8" t="e">
        <f>COUNTIFS(Sta!$B:$B,$A431,Sta!$D:$D,"&gt;1.5")/$C431</f>
        <v>#DIV/0!</v>
      </c>
      <c r="AC431" s="11" t="e">
        <f>(COUNTIFS(Sta!$A:A,$A431,Sta!$G:$G,"y") + COUNTIFS(Sta!$B:B,$A431,Sta!$G:$G,"y"))/$D431</f>
        <v>#DIV/0!</v>
      </c>
      <c r="AD431" s="8" t="e">
        <f>COUNTIFS(Sta!$A:A,$A431,Sta!$G:$G,"y")/$B431</f>
        <v>#DIV/0!</v>
      </c>
      <c r="AE431" s="16" t="e">
        <f>COUNTIFS(Sta!$B:B,$A431,Sta!$G:$G,"y")/$C431</f>
        <v>#DIV/0!</v>
      </c>
    </row>
    <row r="432" spans="1:31" x14ac:dyDescent="0.3">
      <c r="A432" t="s">
        <v>401</v>
      </c>
      <c r="B432" s="9">
        <f>COUNTIF(Sta!A:A,A432)</f>
        <v>0</v>
      </c>
      <c r="C432" s="4">
        <f>COUNTIF(Sta!B:B,A432)</f>
        <v>0</v>
      </c>
      <c r="D432" s="4">
        <f t="shared" si="12"/>
        <v>0</v>
      </c>
      <c r="E432" s="11" t="e">
        <f>(COUNTIFS(Sta!$A:$A,$A432,Sta!$F:$F,"&gt;0.5") + COUNTIFS(Sta!$B:$B,$A432,Sta!$F:$F,"&gt;0.5"))/$D432</f>
        <v>#DIV/0!</v>
      </c>
      <c r="F432" s="8" t="e">
        <f>COUNTIFS(Sta!$A:$A,$A432,Sta!$F:$F,"&gt;0.5")/$B432</f>
        <v>#DIV/0!</v>
      </c>
      <c r="G432" s="8" t="e">
        <f>COUNTIFS(Sta!$B:$B,$A432,Sta!$F:$F,"&gt;0.5")/$C432</f>
        <v>#DIV/0!</v>
      </c>
      <c r="H432" s="11" t="e">
        <f>(COUNTIFS(Sta!$A:$A,$A432,Sta!$F:$F,"&gt;1.5") + COUNTIFS(Sta!$B:$B,$A432,Sta!$F:$F,"&gt;1.5"))/$D432</f>
        <v>#DIV/0!</v>
      </c>
      <c r="I432" s="8" t="e">
        <f>COUNTIFS(Sta!$A:$A,$A432,Sta!$F:$F,"&gt;1.5")/$B432</f>
        <v>#DIV/0!</v>
      </c>
      <c r="J432" s="8" t="e">
        <f>COUNTIFS(Sta!$B:$B,$A432,Sta!$F:$F,"&gt;1.5")/$C432</f>
        <v>#DIV/0!</v>
      </c>
      <c r="K432" s="11" t="e">
        <f>(COUNTIFS(Sta!$A:$A,$A432,Sta!$F:$F,"&gt;2.5") + COUNTIFS(Sta!$B:$B,$A432,Sta!$F:$F,"&gt;2.5"))/$D432</f>
        <v>#DIV/0!</v>
      </c>
      <c r="L432" s="8" t="e">
        <f>COUNTIFS(Sta!$A:$A,$A432,Sta!$F:$F,"&gt;2.5")/$B432</f>
        <v>#DIV/0!</v>
      </c>
      <c r="M432" s="8" t="e">
        <f>COUNTIFS(Sta!$B:$B,$A432,Sta!$F:$F,"&gt;2.5")/$C432</f>
        <v>#DIV/0!</v>
      </c>
      <c r="N432" s="11" t="e">
        <f>(COUNTIFS(Sta!$A:$A,$A432,Sta!$F:$F,"&gt;3.5") + COUNTIFS(Sta!$B:$B,$A432,Sta!$F:$F,"&gt;3.5"))/$D432</f>
        <v>#DIV/0!</v>
      </c>
      <c r="O432" s="8" t="e">
        <f>COUNTIFS(Sta!$A:$A,$A432,Sta!$F:$F,"&gt;3.5")/$B432</f>
        <v>#DIV/0!</v>
      </c>
      <c r="P432" s="8" t="e">
        <f>COUNTIFS(Sta!$B:$B,$A432,Sta!$F:$F,"&gt;3.5")/$C432</f>
        <v>#DIV/0!</v>
      </c>
      <c r="Q432" s="11" t="e">
        <f>(COUNTIFS(Sta!$A:$A,$A432,Sta!$D:$D,"&gt;0.5")  + COUNTIFS(Sta!$B:$B,$A432,Sta!$E:$E,"&gt;0.5"))/$D432</f>
        <v>#DIV/0!</v>
      </c>
      <c r="R432" s="8" t="e">
        <f>COUNTIFS(Sta!$A:$A,$A432,Sta!$D:$D,"&gt;0.5")/$B432</f>
        <v>#DIV/0!</v>
      </c>
      <c r="S432" s="8" t="e">
        <f>COUNTIFS(Sta!$B:$B,$A432,Sta!$E:$E,"&gt;0.5")/$C432</f>
        <v>#DIV/0!</v>
      </c>
      <c r="T432" s="11" t="e">
        <f>(COUNTIFS(Sta!$A:$A,$A432,Sta!$D:$D,"&gt;1.5")  + COUNTIFS(Sta!$B:$B,$A432,Sta!$E:$E,"&gt;1.5"))/$D432</f>
        <v>#DIV/0!</v>
      </c>
      <c r="U432" s="8" t="e">
        <f>COUNTIFS(Sta!$A:$A,$A432,Sta!$D:$D,"&gt;1.5")/$B432</f>
        <v>#DIV/0!</v>
      </c>
      <c r="V432" s="8" t="e">
        <f>COUNTIFS(Sta!$B:$B,$A432,Sta!$E:$E,"&gt;1.5")/$C432</f>
        <v>#DIV/0!</v>
      </c>
      <c r="W432" s="11" t="e">
        <f>(COUNTIFS(Sta!$A:$A,$A432,Sta!$E:E,"&gt;0.5") +COUNTIFS(Sta!$B:$B,$A432,Sta!$D:$D,"&gt;0.5"))/$D432</f>
        <v>#DIV/0!</v>
      </c>
      <c r="X432" s="8" t="e">
        <f>COUNTIFS(Sta!$A:$A,$A432,Sta!$E:$E,"&gt;0.5")/$B432</f>
        <v>#DIV/0!</v>
      </c>
      <c r="Y432" s="8" t="e">
        <f>COUNTIFS(Sta!$B:$B,$A432,Sta!$D:$D,"&gt;0.5")/$C432</f>
        <v>#DIV/0!</v>
      </c>
      <c r="Z432" s="11" t="e">
        <f>(COUNTIFS(Sta!$A:$A,$A432,Sta!$E:$E,"&gt;1.5")  + COUNTIFS(Sta!$B:$B,$A432,Sta!$D:$D,"&gt;1.5"))/$D432</f>
        <v>#DIV/0!</v>
      </c>
      <c r="AA432" s="8" t="e">
        <f>COUNTIFS(Sta!$A:$A,$A432,Sta!$E:$E,"&gt;1.5")/$B432</f>
        <v>#DIV/0!</v>
      </c>
      <c r="AB432" s="8" t="e">
        <f>COUNTIFS(Sta!$B:$B,$A432,Sta!$D:$D,"&gt;1.5")/$C432</f>
        <v>#DIV/0!</v>
      </c>
      <c r="AC432" s="11" t="e">
        <f>(COUNTIFS(Sta!$A:A,$A432,Sta!$G:$G,"y") + COUNTIFS(Sta!$B:B,$A432,Sta!$G:$G,"y"))/$D432</f>
        <v>#DIV/0!</v>
      </c>
      <c r="AD432" s="8" t="e">
        <f>COUNTIFS(Sta!$A:A,$A432,Sta!$G:$G,"y")/$B432</f>
        <v>#DIV/0!</v>
      </c>
      <c r="AE432" s="16" t="e">
        <f>COUNTIFS(Sta!$B:B,$A432,Sta!$G:$G,"y")/$C432</f>
        <v>#DIV/0!</v>
      </c>
    </row>
    <row r="433" spans="1:31" x14ac:dyDescent="0.3">
      <c r="A433" t="s">
        <v>281</v>
      </c>
      <c r="B433" s="9">
        <f>COUNTIF(Sta!A:A,A433)</f>
        <v>0</v>
      </c>
      <c r="C433" s="4">
        <f>COUNTIF(Sta!B:B,A433)</f>
        <v>1</v>
      </c>
      <c r="D433" s="4">
        <f t="shared" si="12"/>
        <v>1</v>
      </c>
      <c r="E433" s="11">
        <f>(COUNTIFS(Sta!$A:$A,$A433,Sta!$F:$F,"&gt;0.5") + COUNTIFS(Sta!$B:$B,$A433,Sta!$F:$F,"&gt;0.5"))/$D433</f>
        <v>1</v>
      </c>
      <c r="F433" s="8" t="e">
        <f>COUNTIFS(Sta!$A:$A,$A433,Sta!$F:$F,"&gt;0.5")/$B433</f>
        <v>#DIV/0!</v>
      </c>
      <c r="G433" s="8">
        <f>COUNTIFS(Sta!$B:$B,$A433,Sta!$F:$F,"&gt;0.5")/$C433</f>
        <v>1</v>
      </c>
      <c r="H433" s="11">
        <f>(COUNTIFS(Sta!$A:$A,$A433,Sta!$F:$F,"&gt;1.5") + COUNTIFS(Sta!$B:$B,$A433,Sta!$F:$F,"&gt;1.5"))/$D433</f>
        <v>1</v>
      </c>
      <c r="I433" s="8" t="e">
        <f>COUNTIFS(Sta!$A:$A,$A433,Sta!$F:$F,"&gt;1.5")/$B433</f>
        <v>#DIV/0!</v>
      </c>
      <c r="J433" s="8">
        <f>COUNTIFS(Sta!$B:$B,$A433,Sta!$F:$F,"&gt;1.5")/$C433</f>
        <v>1</v>
      </c>
      <c r="K433" s="11">
        <f>(COUNTIFS(Sta!$A:$A,$A433,Sta!$F:$F,"&gt;2.5") + COUNTIFS(Sta!$B:$B,$A433,Sta!$F:$F,"&gt;2.5"))/$D433</f>
        <v>0</v>
      </c>
      <c r="L433" s="8" t="e">
        <f>COUNTIFS(Sta!$A:$A,$A433,Sta!$F:$F,"&gt;2.5")/$B433</f>
        <v>#DIV/0!</v>
      </c>
      <c r="M433" s="8">
        <f>COUNTIFS(Sta!$B:$B,$A433,Sta!$F:$F,"&gt;2.5")/$C433</f>
        <v>0</v>
      </c>
      <c r="N433" s="11">
        <f>(COUNTIFS(Sta!$A:$A,$A433,Sta!$F:$F,"&gt;3.5") + COUNTIFS(Sta!$B:$B,$A433,Sta!$F:$F,"&gt;3.5"))/$D433</f>
        <v>0</v>
      </c>
      <c r="O433" s="8" t="e">
        <f>COUNTIFS(Sta!$A:$A,$A433,Sta!$F:$F,"&gt;3.5")/$B433</f>
        <v>#DIV/0!</v>
      </c>
      <c r="P433" s="8">
        <f>COUNTIFS(Sta!$B:$B,$A433,Sta!$F:$F,"&gt;3.5")/$C433</f>
        <v>0</v>
      </c>
      <c r="Q433" s="11">
        <f>(COUNTIFS(Sta!$A:$A,$A433,Sta!$D:$D,"&gt;0.5")  + COUNTIFS(Sta!$B:$B,$A433,Sta!$E:$E,"&gt;0.5"))/$D433</f>
        <v>1</v>
      </c>
      <c r="R433" s="8" t="e">
        <f>COUNTIFS(Sta!$A:$A,$A433,Sta!$D:$D,"&gt;0.5")/$B433</f>
        <v>#DIV/0!</v>
      </c>
      <c r="S433" s="8">
        <f>COUNTIFS(Sta!$B:$B,$A433,Sta!$E:$E,"&gt;0.5")/$C433</f>
        <v>1</v>
      </c>
      <c r="T433" s="11">
        <f>(COUNTIFS(Sta!$A:$A,$A433,Sta!$D:$D,"&gt;1.5")  + COUNTIFS(Sta!$B:$B,$A433,Sta!$E:$E,"&gt;1.5"))/$D433</f>
        <v>1</v>
      </c>
      <c r="U433" s="8" t="e">
        <f>COUNTIFS(Sta!$A:$A,$A433,Sta!$D:$D,"&gt;1.5")/$B433</f>
        <v>#DIV/0!</v>
      </c>
      <c r="V433" s="8">
        <f>COUNTIFS(Sta!$B:$B,$A433,Sta!$E:$E,"&gt;1.5")/$C433</f>
        <v>1</v>
      </c>
      <c r="W433" s="11">
        <f>(COUNTIFS(Sta!$A:$A,$A433,Sta!$E:E,"&gt;0.5") +COUNTIFS(Sta!$B:$B,$A433,Sta!$D:$D,"&gt;0.5"))/$D433</f>
        <v>0</v>
      </c>
      <c r="X433" s="8" t="e">
        <f>COUNTIFS(Sta!$A:$A,$A433,Sta!$E:$E,"&gt;0.5")/$B433</f>
        <v>#DIV/0!</v>
      </c>
      <c r="Y433" s="8">
        <f>COUNTIFS(Sta!$B:$B,$A433,Sta!$D:$D,"&gt;0.5")/$C433</f>
        <v>0</v>
      </c>
      <c r="Z433" s="11">
        <f>(COUNTIFS(Sta!$A:$A,$A433,Sta!$E:$E,"&gt;1.5")  + COUNTIFS(Sta!$B:$B,$A433,Sta!$D:$D,"&gt;1.5"))/$D433</f>
        <v>0</v>
      </c>
      <c r="AA433" s="8" t="e">
        <f>COUNTIFS(Sta!$A:$A,$A433,Sta!$E:$E,"&gt;1.5")/$B433</f>
        <v>#DIV/0!</v>
      </c>
      <c r="AB433" s="8">
        <f>COUNTIFS(Sta!$B:$B,$A433,Sta!$D:$D,"&gt;1.5")/$C433</f>
        <v>0</v>
      </c>
      <c r="AC433" s="11">
        <f>(COUNTIFS(Sta!$A:A,$A433,Sta!$G:$G,"y") + COUNTIFS(Sta!$B:B,$A433,Sta!$G:$G,"y"))/$D433</f>
        <v>0</v>
      </c>
      <c r="AD433" s="8" t="e">
        <f>COUNTIFS(Sta!$A:A,$A433,Sta!$G:$G,"y")/$B433</f>
        <v>#DIV/0!</v>
      </c>
      <c r="AE433" s="16">
        <f>COUNTIFS(Sta!$B:B,$A433,Sta!$G:$G,"y")/$C433</f>
        <v>0</v>
      </c>
    </row>
    <row r="434" spans="1:31" x14ac:dyDescent="0.3">
      <c r="A434" t="s">
        <v>288</v>
      </c>
      <c r="B434" s="9">
        <f>COUNTIF(Sta!A:A,A434)</f>
        <v>0</v>
      </c>
      <c r="C434" s="4">
        <f>COUNTIF(Sta!B:B,A434)</f>
        <v>1</v>
      </c>
      <c r="D434" s="4">
        <f t="shared" si="12"/>
        <v>1</v>
      </c>
      <c r="E434" s="11">
        <f>(COUNTIFS(Sta!$A:$A,$A434,Sta!$F:$F,"&gt;0.5") + COUNTIFS(Sta!$B:$B,$A434,Sta!$F:$F,"&gt;0.5"))/$D434</f>
        <v>1</v>
      </c>
      <c r="F434" s="8" t="e">
        <f>COUNTIFS(Sta!$A:$A,$A434,Sta!$F:$F,"&gt;0.5")/$B434</f>
        <v>#DIV/0!</v>
      </c>
      <c r="G434" s="8">
        <f>COUNTIFS(Sta!$B:$B,$A434,Sta!$F:$F,"&gt;0.5")/$C434</f>
        <v>1</v>
      </c>
      <c r="H434" s="11">
        <f>(COUNTIFS(Sta!$A:$A,$A434,Sta!$F:$F,"&gt;1.5") + COUNTIFS(Sta!$B:$B,$A434,Sta!$F:$F,"&gt;1.5"))/$D434</f>
        <v>0</v>
      </c>
      <c r="I434" s="8" t="e">
        <f>COUNTIFS(Sta!$A:$A,$A434,Sta!$F:$F,"&gt;1.5")/$B434</f>
        <v>#DIV/0!</v>
      </c>
      <c r="J434" s="8">
        <f>COUNTIFS(Sta!$B:$B,$A434,Sta!$F:$F,"&gt;1.5")/$C434</f>
        <v>0</v>
      </c>
      <c r="K434" s="11">
        <f>(COUNTIFS(Sta!$A:$A,$A434,Sta!$F:$F,"&gt;2.5") + COUNTIFS(Sta!$B:$B,$A434,Sta!$F:$F,"&gt;2.5"))/$D434</f>
        <v>0</v>
      </c>
      <c r="L434" s="8" t="e">
        <f>COUNTIFS(Sta!$A:$A,$A434,Sta!$F:$F,"&gt;2.5")/$B434</f>
        <v>#DIV/0!</v>
      </c>
      <c r="M434" s="8">
        <f>COUNTIFS(Sta!$B:$B,$A434,Sta!$F:$F,"&gt;2.5")/$C434</f>
        <v>0</v>
      </c>
      <c r="N434" s="11">
        <f>(COUNTIFS(Sta!$A:$A,$A434,Sta!$F:$F,"&gt;3.5") + COUNTIFS(Sta!$B:$B,$A434,Sta!$F:$F,"&gt;3.5"))/$D434</f>
        <v>0</v>
      </c>
      <c r="O434" s="8" t="e">
        <f>COUNTIFS(Sta!$A:$A,$A434,Sta!$F:$F,"&gt;3.5")/$B434</f>
        <v>#DIV/0!</v>
      </c>
      <c r="P434" s="8">
        <f>COUNTIFS(Sta!$B:$B,$A434,Sta!$F:$F,"&gt;3.5")/$C434</f>
        <v>0</v>
      </c>
      <c r="Q434" s="11">
        <f>(COUNTIFS(Sta!$A:$A,$A434,Sta!$D:$D,"&gt;0.5")  + COUNTIFS(Sta!$B:$B,$A434,Sta!$E:$E,"&gt;0.5"))/$D434</f>
        <v>1</v>
      </c>
      <c r="R434" s="8" t="e">
        <f>COUNTIFS(Sta!$A:$A,$A434,Sta!$D:$D,"&gt;0.5")/$B434</f>
        <v>#DIV/0!</v>
      </c>
      <c r="S434" s="8">
        <f>COUNTIFS(Sta!$B:$B,$A434,Sta!$E:$E,"&gt;0.5")/$C434</f>
        <v>1</v>
      </c>
      <c r="T434" s="11">
        <f>(COUNTIFS(Sta!$A:$A,$A434,Sta!$D:$D,"&gt;1.5")  + COUNTIFS(Sta!$B:$B,$A434,Sta!$E:$E,"&gt;1.5"))/$D434</f>
        <v>0</v>
      </c>
      <c r="U434" s="8" t="e">
        <f>COUNTIFS(Sta!$A:$A,$A434,Sta!$D:$D,"&gt;1.5")/$B434</f>
        <v>#DIV/0!</v>
      </c>
      <c r="V434" s="8">
        <f>COUNTIFS(Sta!$B:$B,$A434,Sta!$E:$E,"&gt;1.5")/$C434</f>
        <v>0</v>
      </c>
      <c r="W434" s="11">
        <f>(COUNTIFS(Sta!$A:$A,$A434,Sta!$E:E,"&gt;0.5") +COUNTIFS(Sta!$B:$B,$A434,Sta!$D:$D,"&gt;0.5"))/$D434</f>
        <v>0</v>
      </c>
      <c r="X434" s="8" t="e">
        <f>COUNTIFS(Sta!$A:$A,$A434,Sta!$E:$E,"&gt;0.5")/$B434</f>
        <v>#DIV/0!</v>
      </c>
      <c r="Y434" s="8">
        <f>COUNTIFS(Sta!$B:$B,$A434,Sta!$D:$D,"&gt;0.5")/$C434</f>
        <v>0</v>
      </c>
      <c r="Z434" s="11">
        <f>(COUNTIFS(Sta!$A:$A,$A434,Sta!$E:$E,"&gt;1.5")  + COUNTIFS(Sta!$B:$B,$A434,Sta!$D:$D,"&gt;1.5"))/$D434</f>
        <v>0</v>
      </c>
      <c r="AA434" s="8" t="e">
        <f>COUNTIFS(Sta!$A:$A,$A434,Sta!$E:$E,"&gt;1.5")/$B434</f>
        <v>#DIV/0!</v>
      </c>
      <c r="AB434" s="8">
        <f>COUNTIFS(Sta!$B:$B,$A434,Sta!$D:$D,"&gt;1.5")/$C434</f>
        <v>0</v>
      </c>
      <c r="AC434" s="11">
        <f>(COUNTIFS(Sta!$A:A,$A434,Sta!$G:$G,"y") + COUNTIFS(Sta!$B:B,$A434,Sta!$G:$G,"y"))/$D434</f>
        <v>0</v>
      </c>
      <c r="AD434" s="8" t="e">
        <f>COUNTIFS(Sta!$A:A,$A434,Sta!$G:$G,"y")/$B434</f>
        <v>#DIV/0!</v>
      </c>
      <c r="AE434" s="16">
        <f>COUNTIFS(Sta!$B:B,$A434,Sta!$G:$G,"y")/$C434</f>
        <v>0</v>
      </c>
    </row>
    <row r="435" spans="1:31" x14ac:dyDescent="0.3">
      <c r="A435" t="s">
        <v>581</v>
      </c>
      <c r="B435" s="9">
        <f>COUNTIF(Sta!A:A,A435)</f>
        <v>1</v>
      </c>
      <c r="C435" s="4">
        <f>COUNTIF(Sta!B:B,A435)</f>
        <v>2</v>
      </c>
      <c r="D435" s="4">
        <f t="shared" si="12"/>
        <v>3</v>
      </c>
      <c r="E435" s="11">
        <f>(COUNTIFS(Sta!$A:$A,$A435,Sta!$F:$F,"&gt;0.5") + COUNTIFS(Sta!$B:$B,$A435,Sta!$F:$F,"&gt;0.5"))/$D435</f>
        <v>1</v>
      </c>
      <c r="F435" s="8">
        <f>COUNTIFS(Sta!$A:$A,$A435,Sta!$F:$F,"&gt;0.5")/$B435</f>
        <v>1</v>
      </c>
      <c r="G435" s="8">
        <f>COUNTIFS(Sta!$B:$B,$A435,Sta!$F:$F,"&gt;0.5")/$C435</f>
        <v>1</v>
      </c>
      <c r="H435" s="11">
        <f>(COUNTIFS(Sta!$A:$A,$A435,Sta!$F:$F,"&gt;1.5") + COUNTIFS(Sta!$B:$B,$A435,Sta!$F:$F,"&gt;1.5"))/$D435</f>
        <v>1</v>
      </c>
      <c r="I435" s="8">
        <f>COUNTIFS(Sta!$A:$A,$A435,Sta!$F:$F,"&gt;1.5")/$B435</f>
        <v>1</v>
      </c>
      <c r="J435" s="8">
        <f>COUNTIFS(Sta!$B:$B,$A435,Sta!$F:$F,"&gt;1.5")/$C435</f>
        <v>1</v>
      </c>
      <c r="K435" s="11">
        <f>(COUNTIFS(Sta!$A:$A,$A435,Sta!$F:$F,"&gt;2.5") + COUNTIFS(Sta!$B:$B,$A435,Sta!$F:$F,"&gt;2.5"))/$D435</f>
        <v>0.66666666666666663</v>
      </c>
      <c r="L435" s="8">
        <f>COUNTIFS(Sta!$A:$A,$A435,Sta!$F:$F,"&gt;2.5")/$B435</f>
        <v>1</v>
      </c>
      <c r="M435" s="8">
        <f>COUNTIFS(Sta!$B:$B,$A435,Sta!$F:$F,"&gt;2.5")/$C435</f>
        <v>0.5</v>
      </c>
      <c r="N435" s="11">
        <f>(COUNTIFS(Sta!$A:$A,$A435,Sta!$F:$F,"&gt;3.5") + COUNTIFS(Sta!$B:$B,$A435,Sta!$F:$F,"&gt;3.5"))/$D435</f>
        <v>0.33333333333333331</v>
      </c>
      <c r="O435" s="8">
        <f>COUNTIFS(Sta!$A:$A,$A435,Sta!$F:$F,"&gt;3.5")/$B435</f>
        <v>1</v>
      </c>
      <c r="P435" s="8">
        <f>COUNTIFS(Sta!$B:$B,$A435,Sta!$F:$F,"&gt;3.5")/$C435</f>
        <v>0</v>
      </c>
      <c r="Q435" s="11">
        <f>(COUNTIFS(Sta!$A:$A,$A435,Sta!$D:$D,"&gt;0.5")  + COUNTIFS(Sta!$B:$B,$A435,Sta!$E:$E,"&gt;0.5"))/$D435</f>
        <v>0.66666666666666663</v>
      </c>
      <c r="R435" s="8">
        <f>COUNTIFS(Sta!$A:$A,$A435,Sta!$D:$D,"&gt;0.5")/$B435</f>
        <v>1</v>
      </c>
      <c r="S435" s="8">
        <f>COUNTIFS(Sta!$B:$B,$A435,Sta!$E:$E,"&gt;0.5")/$C435</f>
        <v>0.5</v>
      </c>
      <c r="T435" s="11">
        <f>(COUNTIFS(Sta!$A:$A,$A435,Sta!$D:$D,"&gt;1.5")  + COUNTIFS(Sta!$B:$B,$A435,Sta!$E:$E,"&gt;1.5"))/$D435</f>
        <v>0.33333333333333331</v>
      </c>
      <c r="U435" s="8">
        <f>COUNTIFS(Sta!$A:$A,$A435,Sta!$D:$D,"&gt;1.5")/$B435</f>
        <v>1</v>
      </c>
      <c r="V435" s="8">
        <f>COUNTIFS(Sta!$B:$B,$A435,Sta!$E:$E,"&gt;1.5")/$C435</f>
        <v>0</v>
      </c>
      <c r="W435" s="11">
        <f>(COUNTIFS(Sta!$A:$A,$A435,Sta!$E:E,"&gt;0.5") +COUNTIFS(Sta!$B:$B,$A435,Sta!$D:$D,"&gt;0.5"))/$D435</f>
        <v>1</v>
      </c>
      <c r="X435" s="8">
        <f>COUNTIFS(Sta!$A:$A,$A435,Sta!$E:$E,"&gt;0.5")/$B435</f>
        <v>1</v>
      </c>
      <c r="Y435" s="8">
        <f>COUNTIFS(Sta!$B:$B,$A435,Sta!$D:$D,"&gt;0.5")/$C435</f>
        <v>1</v>
      </c>
      <c r="Z435" s="11">
        <f>(COUNTIFS(Sta!$A:$A,$A435,Sta!$E:$E,"&gt;1.5")  + COUNTIFS(Sta!$B:$B,$A435,Sta!$D:$D,"&gt;1.5"))/$D435</f>
        <v>1</v>
      </c>
      <c r="AA435" s="8">
        <f>COUNTIFS(Sta!$A:$A,$A435,Sta!$E:$E,"&gt;1.5")/$B435</f>
        <v>1</v>
      </c>
      <c r="AB435" s="8">
        <f>COUNTIFS(Sta!$B:$B,$A435,Sta!$D:$D,"&gt;1.5")/$C435</f>
        <v>1</v>
      </c>
      <c r="AC435" s="11">
        <f>(COUNTIFS(Sta!$A:A,$A435,Sta!$G:$G,"y") + COUNTIFS(Sta!$B:B,$A435,Sta!$G:$G,"y"))/$D435</f>
        <v>0.66666666666666663</v>
      </c>
      <c r="AD435" s="8">
        <f>COUNTIFS(Sta!$A:A,$A435,Sta!$G:$G,"y")/$B435</f>
        <v>1</v>
      </c>
      <c r="AE435" s="16">
        <f>COUNTIFS(Sta!$B:B,$A435,Sta!$G:$G,"y")/$C435</f>
        <v>0.5</v>
      </c>
    </row>
    <row r="436" spans="1:31" x14ac:dyDescent="0.3">
      <c r="A436" t="s">
        <v>620</v>
      </c>
      <c r="B436" s="9">
        <f>COUNTIF(Sta!A:A,A436)</f>
        <v>2</v>
      </c>
      <c r="C436" s="4">
        <f>COUNTIF(Sta!B:B,A436)</f>
        <v>1</v>
      </c>
      <c r="D436" s="4">
        <f t="shared" si="12"/>
        <v>3</v>
      </c>
      <c r="E436" s="11">
        <f>(COUNTIFS(Sta!$A:$A,$A436,Sta!$F:$F,"&gt;0.5") + COUNTIFS(Sta!$B:$B,$A436,Sta!$F:$F,"&gt;0.5"))/$D436</f>
        <v>1</v>
      </c>
      <c r="F436" s="8">
        <f>COUNTIFS(Sta!$A:$A,$A436,Sta!$F:$F,"&gt;0.5")/$B436</f>
        <v>1</v>
      </c>
      <c r="G436" s="8">
        <f>COUNTIFS(Sta!$B:$B,$A436,Sta!$F:$F,"&gt;0.5")/$C436</f>
        <v>1</v>
      </c>
      <c r="H436" s="11">
        <f>(COUNTIFS(Sta!$A:$A,$A436,Sta!$F:$F,"&gt;1.5") + COUNTIFS(Sta!$B:$B,$A436,Sta!$F:$F,"&gt;1.5"))/$D436</f>
        <v>0.66666666666666663</v>
      </c>
      <c r="I436" s="8">
        <f>COUNTIFS(Sta!$A:$A,$A436,Sta!$F:$F,"&gt;1.5")/$B436</f>
        <v>1</v>
      </c>
      <c r="J436" s="8">
        <f>COUNTIFS(Sta!$B:$B,$A436,Sta!$F:$F,"&gt;1.5")/$C436</f>
        <v>0</v>
      </c>
      <c r="K436" s="11">
        <f>(COUNTIFS(Sta!$A:$A,$A436,Sta!$F:$F,"&gt;2.5") + COUNTIFS(Sta!$B:$B,$A436,Sta!$F:$F,"&gt;2.5"))/$D436</f>
        <v>0.66666666666666663</v>
      </c>
      <c r="L436" s="8">
        <f>COUNTIFS(Sta!$A:$A,$A436,Sta!$F:$F,"&gt;2.5")/$B436</f>
        <v>1</v>
      </c>
      <c r="M436" s="8">
        <f>COUNTIFS(Sta!$B:$B,$A436,Sta!$F:$F,"&gt;2.5")/$C436</f>
        <v>0</v>
      </c>
      <c r="N436" s="11">
        <f>(COUNTIFS(Sta!$A:$A,$A436,Sta!$F:$F,"&gt;3.5") + COUNTIFS(Sta!$B:$B,$A436,Sta!$F:$F,"&gt;3.5"))/$D436</f>
        <v>0.33333333333333331</v>
      </c>
      <c r="O436" s="8">
        <f>COUNTIFS(Sta!$A:$A,$A436,Sta!$F:$F,"&gt;3.5")/$B436</f>
        <v>0.5</v>
      </c>
      <c r="P436" s="8">
        <f>COUNTIFS(Sta!$B:$B,$A436,Sta!$F:$F,"&gt;3.5")/$C436</f>
        <v>0</v>
      </c>
      <c r="Q436" s="11">
        <f>(COUNTIFS(Sta!$A:$A,$A436,Sta!$D:$D,"&gt;0.5")  + COUNTIFS(Sta!$B:$B,$A436,Sta!$E:$E,"&gt;0.5"))/$D436</f>
        <v>1</v>
      </c>
      <c r="R436" s="8">
        <f>COUNTIFS(Sta!$A:$A,$A436,Sta!$D:$D,"&gt;0.5")/$B436</f>
        <v>1</v>
      </c>
      <c r="S436" s="8">
        <f>COUNTIFS(Sta!$B:$B,$A436,Sta!$E:$E,"&gt;0.5")/$C436</f>
        <v>1</v>
      </c>
      <c r="T436" s="11">
        <f>(COUNTIFS(Sta!$A:$A,$A436,Sta!$D:$D,"&gt;1.5")  + COUNTIFS(Sta!$B:$B,$A436,Sta!$E:$E,"&gt;1.5"))/$D436</f>
        <v>0.66666666666666663</v>
      </c>
      <c r="U436" s="8">
        <f>COUNTIFS(Sta!$A:$A,$A436,Sta!$D:$D,"&gt;1.5")/$B436</f>
        <v>1</v>
      </c>
      <c r="V436" s="8">
        <f>COUNTIFS(Sta!$B:$B,$A436,Sta!$E:$E,"&gt;1.5")/$C436</f>
        <v>0</v>
      </c>
      <c r="W436" s="11">
        <f>(COUNTIFS(Sta!$A:$A,$A436,Sta!$E:E,"&gt;0.5") +COUNTIFS(Sta!$B:$B,$A436,Sta!$D:$D,"&gt;0.5"))/$D436</f>
        <v>0.66666666666666663</v>
      </c>
      <c r="X436" s="8">
        <f>COUNTIFS(Sta!$A:$A,$A436,Sta!$E:$E,"&gt;0.5")/$B436</f>
        <v>1</v>
      </c>
      <c r="Y436" s="8">
        <f>COUNTIFS(Sta!$B:$B,$A436,Sta!$D:$D,"&gt;0.5")/$C436</f>
        <v>0</v>
      </c>
      <c r="Z436" s="11">
        <f>(COUNTIFS(Sta!$A:$A,$A436,Sta!$E:$E,"&gt;1.5")  + COUNTIFS(Sta!$B:$B,$A436,Sta!$D:$D,"&gt;1.5"))/$D436</f>
        <v>0</v>
      </c>
      <c r="AA436" s="8">
        <f>COUNTIFS(Sta!$A:$A,$A436,Sta!$E:$E,"&gt;1.5")/$B436</f>
        <v>0</v>
      </c>
      <c r="AB436" s="8">
        <f>COUNTIFS(Sta!$B:$B,$A436,Sta!$D:$D,"&gt;1.5")/$C436</f>
        <v>0</v>
      </c>
      <c r="AC436" s="11">
        <f>(COUNTIFS(Sta!$A:A,$A436,Sta!$G:$G,"y") + COUNTIFS(Sta!$B:B,$A436,Sta!$G:$G,"y"))/$D436</f>
        <v>0.66666666666666663</v>
      </c>
      <c r="AD436" s="8">
        <f>COUNTIFS(Sta!$A:A,$A436,Sta!$G:$G,"y")/$B436</f>
        <v>1</v>
      </c>
      <c r="AE436" s="16">
        <f>COUNTIFS(Sta!$B:B,$A436,Sta!$G:$G,"y")/$C436</f>
        <v>0</v>
      </c>
    </row>
    <row r="437" spans="1:31" x14ac:dyDescent="0.3">
      <c r="A437" t="s">
        <v>270</v>
      </c>
      <c r="B437" s="9">
        <f>COUNTIF(Sta!A:A,A437)</f>
        <v>0</v>
      </c>
      <c r="C437" s="4">
        <f>COUNTIF(Sta!B:B,A437)</f>
        <v>0</v>
      </c>
      <c r="D437" s="4">
        <f t="shared" si="12"/>
        <v>0</v>
      </c>
      <c r="E437" s="11" t="e">
        <f>(COUNTIFS(Sta!$A:$A,$A437,Sta!$F:$F,"&gt;0.5") + COUNTIFS(Sta!$B:$B,$A437,Sta!$F:$F,"&gt;0.5"))/$D437</f>
        <v>#DIV/0!</v>
      </c>
      <c r="F437" s="8" t="e">
        <f>COUNTIFS(Sta!$A:$A,$A437,Sta!$F:$F,"&gt;0.5")/$B437</f>
        <v>#DIV/0!</v>
      </c>
      <c r="G437" s="8" t="e">
        <f>COUNTIFS(Sta!$B:$B,$A437,Sta!$F:$F,"&gt;0.5")/$C437</f>
        <v>#DIV/0!</v>
      </c>
      <c r="H437" s="11" t="e">
        <f>(COUNTIFS(Sta!$A:$A,$A437,Sta!$F:$F,"&gt;1.5") + COUNTIFS(Sta!$B:$B,$A437,Sta!$F:$F,"&gt;1.5"))/$D437</f>
        <v>#DIV/0!</v>
      </c>
      <c r="I437" s="8" t="e">
        <f>COUNTIFS(Sta!$A:$A,$A437,Sta!$F:$F,"&gt;1.5")/$B437</f>
        <v>#DIV/0!</v>
      </c>
      <c r="J437" s="8" t="e">
        <f>COUNTIFS(Sta!$B:$B,$A437,Sta!$F:$F,"&gt;1.5")/$C437</f>
        <v>#DIV/0!</v>
      </c>
      <c r="K437" s="11" t="e">
        <f>(COUNTIFS(Sta!$A:$A,$A437,Sta!$F:$F,"&gt;2.5") + COUNTIFS(Sta!$B:$B,$A437,Sta!$F:$F,"&gt;2.5"))/$D437</f>
        <v>#DIV/0!</v>
      </c>
      <c r="L437" s="8" t="e">
        <f>COUNTIFS(Sta!$A:$A,$A437,Sta!$F:$F,"&gt;2.5")/$B437</f>
        <v>#DIV/0!</v>
      </c>
      <c r="M437" s="8" t="e">
        <f>COUNTIFS(Sta!$B:$B,$A437,Sta!$F:$F,"&gt;2.5")/$C437</f>
        <v>#DIV/0!</v>
      </c>
      <c r="N437" s="11" t="e">
        <f>(COUNTIFS(Sta!$A:$A,$A437,Sta!$F:$F,"&gt;3.5") + COUNTIFS(Sta!$B:$B,$A437,Sta!$F:$F,"&gt;3.5"))/$D437</f>
        <v>#DIV/0!</v>
      </c>
      <c r="O437" s="8" t="e">
        <f>COUNTIFS(Sta!$A:$A,$A437,Sta!$F:$F,"&gt;3.5")/$B437</f>
        <v>#DIV/0!</v>
      </c>
      <c r="P437" s="8" t="e">
        <f>COUNTIFS(Sta!$B:$B,$A437,Sta!$F:$F,"&gt;3.5")/$C437</f>
        <v>#DIV/0!</v>
      </c>
      <c r="Q437" s="11" t="e">
        <f>(COUNTIFS(Sta!$A:$A,$A437,Sta!$D:$D,"&gt;0.5")  + COUNTIFS(Sta!$B:$B,$A437,Sta!$E:$E,"&gt;0.5"))/$D437</f>
        <v>#DIV/0!</v>
      </c>
      <c r="R437" s="8" t="e">
        <f>COUNTIFS(Sta!$A:$A,$A437,Sta!$D:$D,"&gt;0.5")/$B437</f>
        <v>#DIV/0!</v>
      </c>
      <c r="S437" s="8" t="e">
        <f>COUNTIFS(Sta!$B:$B,$A437,Sta!$E:$E,"&gt;0.5")/$C437</f>
        <v>#DIV/0!</v>
      </c>
      <c r="T437" s="11" t="e">
        <f>(COUNTIFS(Sta!$A:$A,$A437,Sta!$D:$D,"&gt;1.5")  + COUNTIFS(Sta!$B:$B,$A437,Sta!$E:$E,"&gt;1.5"))/$D437</f>
        <v>#DIV/0!</v>
      </c>
      <c r="U437" s="8" t="e">
        <f>COUNTIFS(Sta!$A:$A,$A437,Sta!$D:$D,"&gt;1.5")/$B437</f>
        <v>#DIV/0!</v>
      </c>
      <c r="V437" s="8" t="e">
        <f>COUNTIFS(Sta!$B:$B,$A437,Sta!$E:$E,"&gt;1.5")/$C437</f>
        <v>#DIV/0!</v>
      </c>
      <c r="W437" s="11" t="e">
        <f>(COUNTIFS(Sta!$A:$A,$A437,Sta!$E:E,"&gt;0.5") +COUNTIFS(Sta!$B:$B,$A437,Sta!$D:$D,"&gt;0.5"))/$D437</f>
        <v>#DIV/0!</v>
      </c>
      <c r="X437" s="8" t="e">
        <f>COUNTIFS(Sta!$A:$A,$A437,Sta!$E:$E,"&gt;0.5")/$B437</f>
        <v>#DIV/0!</v>
      </c>
      <c r="Y437" s="8" t="e">
        <f>COUNTIFS(Sta!$B:$B,$A437,Sta!$D:$D,"&gt;0.5")/$C437</f>
        <v>#DIV/0!</v>
      </c>
      <c r="Z437" s="11" t="e">
        <f>(COUNTIFS(Sta!$A:$A,$A437,Sta!$E:$E,"&gt;1.5")  + COUNTIFS(Sta!$B:$B,$A437,Sta!$D:$D,"&gt;1.5"))/$D437</f>
        <v>#DIV/0!</v>
      </c>
      <c r="AA437" s="8" t="e">
        <f>COUNTIFS(Sta!$A:$A,$A437,Sta!$E:$E,"&gt;1.5")/$B437</f>
        <v>#DIV/0!</v>
      </c>
      <c r="AB437" s="8" t="e">
        <f>COUNTIFS(Sta!$B:$B,$A437,Sta!$D:$D,"&gt;1.5")/$C437</f>
        <v>#DIV/0!</v>
      </c>
      <c r="AC437" s="11" t="e">
        <f>(COUNTIFS(Sta!$A:A,$A437,Sta!$G:$G,"y") + COUNTIFS(Sta!$B:B,$A437,Sta!$G:$G,"y"))/$D437</f>
        <v>#DIV/0!</v>
      </c>
      <c r="AD437" s="8" t="e">
        <f>COUNTIFS(Sta!$A:A,$A437,Sta!$G:$G,"y")/$B437</f>
        <v>#DIV/0!</v>
      </c>
      <c r="AE437" s="16" t="e">
        <f>COUNTIFS(Sta!$B:B,$A437,Sta!$G:$G,"y")/$C437</f>
        <v>#DIV/0!</v>
      </c>
    </row>
    <row r="438" spans="1:31" x14ac:dyDescent="0.3">
      <c r="A438" t="s">
        <v>633</v>
      </c>
      <c r="B438" s="9">
        <f>COUNTIF(Sta!A:A,A438)</f>
        <v>1</v>
      </c>
      <c r="C438" s="4">
        <f>COUNTIF(Sta!B:B,A438)</f>
        <v>1</v>
      </c>
      <c r="D438" s="4">
        <f t="shared" si="12"/>
        <v>2</v>
      </c>
      <c r="E438" s="11">
        <f>(COUNTIFS(Sta!$A:$A,$A438,Sta!$F:$F,"&gt;0.5") + COUNTIFS(Sta!$B:$B,$A438,Sta!$F:$F,"&gt;0.5"))/$D438</f>
        <v>1</v>
      </c>
      <c r="F438" s="8">
        <f>COUNTIFS(Sta!$A:$A,$A438,Sta!$F:$F,"&gt;0.5")/$B438</f>
        <v>1</v>
      </c>
      <c r="G438" s="8">
        <f>COUNTIFS(Sta!$B:$B,$A438,Sta!$F:$F,"&gt;0.5")/$C438</f>
        <v>1</v>
      </c>
      <c r="H438" s="11">
        <f>(COUNTIFS(Sta!$A:$A,$A438,Sta!$F:$F,"&gt;1.5") + COUNTIFS(Sta!$B:$B,$A438,Sta!$F:$F,"&gt;1.5"))/$D438</f>
        <v>1</v>
      </c>
      <c r="I438" s="8">
        <f>COUNTIFS(Sta!$A:$A,$A438,Sta!$F:$F,"&gt;1.5")/$B438</f>
        <v>1</v>
      </c>
      <c r="J438" s="8">
        <f>COUNTIFS(Sta!$B:$B,$A438,Sta!$F:$F,"&gt;1.5")/$C438</f>
        <v>1</v>
      </c>
      <c r="K438" s="11">
        <f>(COUNTIFS(Sta!$A:$A,$A438,Sta!$F:$F,"&gt;2.5") + COUNTIFS(Sta!$B:$B,$A438,Sta!$F:$F,"&gt;2.5"))/$D438</f>
        <v>0.5</v>
      </c>
      <c r="L438" s="8">
        <f>COUNTIFS(Sta!$A:$A,$A438,Sta!$F:$F,"&gt;2.5")/$B438</f>
        <v>1</v>
      </c>
      <c r="M438" s="8">
        <f>COUNTIFS(Sta!$B:$B,$A438,Sta!$F:$F,"&gt;2.5")/$C438</f>
        <v>0</v>
      </c>
      <c r="N438" s="11">
        <f>(COUNTIFS(Sta!$A:$A,$A438,Sta!$F:$F,"&gt;3.5") + COUNTIFS(Sta!$B:$B,$A438,Sta!$F:$F,"&gt;3.5"))/$D438</f>
        <v>0</v>
      </c>
      <c r="O438" s="8">
        <f>COUNTIFS(Sta!$A:$A,$A438,Sta!$F:$F,"&gt;3.5")/$B438</f>
        <v>0</v>
      </c>
      <c r="P438" s="8">
        <f>COUNTIFS(Sta!$B:$B,$A438,Sta!$F:$F,"&gt;3.5")/$C438</f>
        <v>0</v>
      </c>
      <c r="Q438" s="11">
        <f>(COUNTIFS(Sta!$A:$A,$A438,Sta!$D:$D,"&gt;0.5")  + COUNTIFS(Sta!$B:$B,$A438,Sta!$E:$E,"&gt;0.5"))/$D438</f>
        <v>1</v>
      </c>
      <c r="R438" s="8">
        <f>COUNTIFS(Sta!$A:$A,$A438,Sta!$D:$D,"&gt;0.5")/$B438</f>
        <v>1</v>
      </c>
      <c r="S438" s="8">
        <f>COUNTIFS(Sta!$B:$B,$A438,Sta!$E:$E,"&gt;0.5")/$C438</f>
        <v>1</v>
      </c>
      <c r="T438" s="11">
        <f>(COUNTIFS(Sta!$A:$A,$A438,Sta!$D:$D,"&gt;1.5")  + COUNTIFS(Sta!$B:$B,$A438,Sta!$E:$E,"&gt;1.5"))/$D438</f>
        <v>0.5</v>
      </c>
      <c r="U438" s="8">
        <f>COUNTIFS(Sta!$A:$A,$A438,Sta!$D:$D,"&gt;1.5")/$B438</f>
        <v>1</v>
      </c>
      <c r="V438" s="8">
        <f>COUNTIFS(Sta!$B:$B,$A438,Sta!$E:$E,"&gt;1.5")/$C438</f>
        <v>0</v>
      </c>
      <c r="W438" s="11">
        <f>(COUNTIFS(Sta!$A:$A,$A438,Sta!$E:E,"&gt;0.5") +COUNTIFS(Sta!$B:$B,$A438,Sta!$D:$D,"&gt;0.5"))/$D438</f>
        <v>0.5</v>
      </c>
      <c r="X438" s="8">
        <f>COUNTIFS(Sta!$A:$A,$A438,Sta!$E:$E,"&gt;0.5")/$B438</f>
        <v>0</v>
      </c>
      <c r="Y438" s="8">
        <f>COUNTIFS(Sta!$B:$B,$A438,Sta!$D:$D,"&gt;0.5")/$C438</f>
        <v>1</v>
      </c>
      <c r="Z438" s="11">
        <f>(COUNTIFS(Sta!$A:$A,$A438,Sta!$E:$E,"&gt;1.5")  + COUNTIFS(Sta!$B:$B,$A438,Sta!$D:$D,"&gt;1.5"))/$D438</f>
        <v>0</v>
      </c>
      <c r="AA438" s="8">
        <f>COUNTIFS(Sta!$A:$A,$A438,Sta!$E:$E,"&gt;1.5")/$B438</f>
        <v>0</v>
      </c>
      <c r="AB438" s="8">
        <f>COUNTIFS(Sta!$B:$B,$A438,Sta!$D:$D,"&gt;1.5")/$C438</f>
        <v>0</v>
      </c>
      <c r="AC438" s="11">
        <f>(COUNTIFS(Sta!$A:A,$A438,Sta!$G:$G,"y") + COUNTIFS(Sta!$B:B,$A438,Sta!$G:$G,"y"))/$D438</f>
        <v>0.5</v>
      </c>
      <c r="AD438" s="8">
        <f>COUNTIFS(Sta!$A:A,$A438,Sta!$G:$G,"y")/$B438</f>
        <v>0</v>
      </c>
      <c r="AE438" s="16">
        <f>COUNTIFS(Sta!$B:B,$A438,Sta!$G:$G,"y")/$C438</f>
        <v>1</v>
      </c>
    </row>
    <row r="439" spans="1:31" x14ac:dyDescent="0.3">
      <c r="A439" t="s">
        <v>705</v>
      </c>
      <c r="B439" s="9">
        <f>COUNTIF(Sta!A:A,A439)</f>
        <v>0</v>
      </c>
      <c r="C439" s="4">
        <f>COUNTIF(Sta!B:B,A439)</f>
        <v>0</v>
      </c>
      <c r="D439" s="4">
        <f t="shared" si="12"/>
        <v>0</v>
      </c>
      <c r="E439" s="11" t="e">
        <f>(COUNTIFS(Sta!$A:$A,$A439,Sta!$F:$F,"&gt;0.5") + COUNTIFS(Sta!$B:$B,$A439,Sta!$F:$F,"&gt;0.5"))/$D439</f>
        <v>#DIV/0!</v>
      </c>
      <c r="F439" s="8" t="e">
        <f>COUNTIFS(Sta!$A:$A,$A439,Sta!$F:$F,"&gt;0.5")/$B439</f>
        <v>#DIV/0!</v>
      </c>
      <c r="G439" s="8" t="e">
        <f>COUNTIFS(Sta!$B:$B,$A439,Sta!$F:$F,"&gt;0.5")/$C439</f>
        <v>#DIV/0!</v>
      </c>
      <c r="H439" s="11" t="e">
        <f>(COUNTIFS(Sta!$A:$A,$A439,Sta!$F:$F,"&gt;1.5") + COUNTIFS(Sta!$B:$B,$A439,Sta!$F:$F,"&gt;1.5"))/$D439</f>
        <v>#DIV/0!</v>
      </c>
      <c r="I439" s="8" t="e">
        <f>COUNTIFS(Sta!$A:$A,$A439,Sta!$F:$F,"&gt;1.5")/$B439</f>
        <v>#DIV/0!</v>
      </c>
      <c r="J439" s="8" t="e">
        <f>COUNTIFS(Sta!$B:$B,$A439,Sta!$F:$F,"&gt;1.5")/$C439</f>
        <v>#DIV/0!</v>
      </c>
      <c r="K439" s="11" t="e">
        <f>(COUNTIFS(Sta!$A:$A,$A439,Sta!$F:$F,"&gt;2.5") + COUNTIFS(Sta!$B:$B,$A439,Sta!$F:$F,"&gt;2.5"))/$D439</f>
        <v>#DIV/0!</v>
      </c>
      <c r="L439" s="8" t="e">
        <f>COUNTIFS(Sta!$A:$A,$A439,Sta!$F:$F,"&gt;2.5")/$B439</f>
        <v>#DIV/0!</v>
      </c>
      <c r="M439" s="8" t="e">
        <f>COUNTIFS(Sta!$B:$B,$A439,Sta!$F:$F,"&gt;2.5")/$C439</f>
        <v>#DIV/0!</v>
      </c>
      <c r="N439" s="11" t="e">
        <f>(COUNTIFS(Sta!$A:$A,$A439,Sta!$F:$F,"&gt;3.5") + COUNTIFS(Sta!$B:$B,$A439,Sta!$F:$F,"&gt;3.5"))/$D439</f>
        <v>#DIV/0!</v>
      </c>
      <c r="O439" s="8" t="e">
        <f>COUNTIFS(Sta!$A:$A,$A439,Sta!$F:$F,"&gt;3.5")/$B439</f>
        <v>#DIV/0!</v>
      </c>
      <c r="P439" s="8" t="e">
        <f>COUNTIFS(Sta!$B:$B,$A439,Sta!$F:$F,"&gt;3.5")/$C439</f>
        <v>#DIV/0!</v>
      </c>
      <c r="Q439" s="11" t="e">
        <f>(COUNTIFS(Sta!$A:$A,$A439,Sta!$D:$D,"&gt;0.5")  + COUNTIFS(Sta!$B:$B,$A439,Sta!$E:$E,"&gt;0.5"))/$D439</f>
        <v>#DIV/0!</v>
      </c>
      <c r="R439" s="8" t="e">
        <f>COUNTIFS(Sta!$A:$A,$A439,Sta!$D:$D,"&gt;0.5")/$B439</f>
        <v>#DIV/0!</v>
      </c>
      <c r="S439" s="8" t="e">
        <f>COUNTIFS(Sta!$B:$B,$A439,Sta!$E:$E,"&gt;0.5")/$C439</f>
        <v>#DIV/0!</v>
      </c>
      <c r="T439" s="11" t="e">
        <f>(COUNTIFS(Sta!$A:$A,$A439,Sta!$D:$D,"&gt;1.5")  + COUNTIFS(Sta!$B:$B,$A439,Sta!$E:$E,"&gt;1.5"))/$D439</f>
        <v>#DIV/0!</v>
      </c>
      <c r="U439" s="8" t="e">
        <f>COUNTIFS(Sta!$A:$A,$A439,Sta!$D:$D,"&gt;1.5")/$B439</f>
        <v>#DIV/0!</v>
      </c>
      <c r="V439" s="8" t="e">
        <f>COUNTIFS(Sta!$B:$B,$A439,Sta!$E:$E,"&gt;1.5")/$C439</f>
        <v>#DIV/0!</v>
      </c>
      <c r="W439" s="11" t="e">
        <f>(COUNTIFS(Sta!$A:$A,$A439,Sta!$E:E,"&gt;0.5") +COUNTIFS(Sta!$B:$B,$A439,Sta!$D:$D,"&gt;0.5"))/$D439</f>
        <v>#DIV/0!</v>
      </c>
      <c r="X439" s="8" t="e">
        <f>COUNTIFS(Sta!$A:$A,$A439,Sta!$E:$E,"&gt;0.5")/$B439</f>
        <v>#DIV/0!</v>
      </c>
      <c r="Y439" s="8" t="e">
        <f>COUNTIFS(Sta!$B:$B,$A439,Sta!$D:$D,"&gt;0.5")/$C439</f>
        <v>#DIV/0!</v>
      </c>
      <c r="Z439" s="11" t="e">
        <f>(COUNTIFS(Sta!$A:$A,$A439,Sta!$E:$E,"&gt;1.5")  + COUNTIFS(Sta!$B:$B,$A439,Sta!$D:$D,"&gt;1.5"))/$D439</f>
        <v>#DIV/0!</v>
      </c>
      <c r="AA439" s="8" t="e">
        <f>COUNTIFS(Sta!$A:$A,$A439,Sta!$E:$E,"&gt;1.5")/$B439</f>
        <v>#DIV/0!</v>
      </c>
      <c r="AB439" s="8" t="e">
        <f>COUNTIFS(Sta!$B:$B,$A439,Sta!$D:$D,"&gt;1.5")/$C439</f>
        <v>#DIV/0!</v>
      </c>
      <c r="AC439" s="11" t="e">
        <f>(COUNTIFS(Sta!$A:A,$A439,Sta!$G:$G,"y") + COUNTIFS(Sta!$B:B,$A439,Sta!$G:$G,"y"))/$D439</f>
        <v>#DIV/0!</v>
      </c>
      <c r="AD439" s="8" t="e">
        <f>COUNTIFS(Sta!$A:A,$A439,Sta!$G:$G,"y")/$B439</f>
        <v>#DIV/0!</v>
      </c>
      <c r="AE439" s="16" t="e">
        <f>COUNTIFS(Sta!$B:B,$A439,Sta!$G:$G,"y")/$C439</f>
        <v>#DIV/0!</v>
      </c>
    </row>
    <row r="440" spans="1:31" x14ac:dyDescent="0.3">
      <c r="A440" t="s">
        <v>146</v>
      </c>
      <c r="B440" s="9">
        <f>COUNTIF(Sta!A:A,A440)</f>
        <v>0</v>
      </c>
      <c r="C440" s="4">
        <f>COUNTIF(Sta!B:B,A440)</f>
        <v>1</v>
      </c>
      <c r="D440" s="4">
        <f t="shared" si="12"/>
        <v>1</v>
      </c>
      <c r="E440" s="11">
        <f>(COUNTIFS(Sta!$A:$A,$A440,Sta!$F:$F,"&gt;0.5") + COUNTIFS(Sta!$B:$B,$A440,Sta!$F:$F,"&gt;0.5"))/$D440</f>
        <v>1</v>
      </c>
      <c r="F440" s="8" t="e">
        <f>COUNTIFS(Sta!$A:$A,$A440,Sta!$F:$F,"&gt;0.5")/$B440</f>
        <v>#DIV/0!</v>
      </c>
      <c r="G440" s="8">
        <f>COUNTIFS(Sta!$B:$B,$A440,Sta!$F:$F,"&gt;0.5")/$C440</f>
        <v>1</v>
      </c>
      <c r="H440" s="11">
        <f>(COUNTIFS(Sta!$A:$A,$A440,Sta!$F:$F,"&gt;1.5") + COUNTIFS(Sta!$B:$B,$A440,Sta!$F:$F,"&gt;1.5"))/$D440</f>
        <v>1</v>
      </c>
      <c r="I440" s="8" t="e">
        <f>COUNTIFS(Sta!$A:$A,$A440,Sta!$F:$F,"&gt;1.5")/$B440</f>
        <v>#DIV/0!</v>
      </c>
      <c r="J440" s="8">
        <f>COUNTIFS(Sta!$B:$B,$A440,Sta!$F:$F,"&gt;1.5")/$C440</f>
        <v>1</v>
      </c>
      <c r="K440" s="11">
        <f>(COUNTIFS(Sta!$A:$A,$A440,Sta!$F:$F,"&gt;2.5") + COUNTIFS(Sta!$B:$B,$A440,Sta!$F:$F,"&gt;2.5"))/$D440</f>
        <v>1</v>
      </c>
      <c r="L440" s="8" t="e">
        <f>COUNTIFS(Sta!$A:$A,$A440,Sta!$F:$F,"&gt;2.5")/$B440</f>
        <v>#DIV/0!</v>
      </c>
      <c r="M440" s="8">
        <f>COUNTIFS(Sta!$B:$B,$A440,Sta!$F:$F,"&gt;2.5")/$C440</f>
        <v>1</v>
      </c>
      <c r="N440" s="11">
        <f>(COUNTIFS(Sta!$A:$A,$A440,Sta!$F:$F,"&gt;3.5") + COUNTIFS(Sta!$B:$B,$A440,Sta!$F:$F,"&gt;3.5"))/$D440</f>
        <v>1</v>
      </c>
      <c r="O440" s="8" t="e">
        <f>COUNTIFS(Sta!$A:$A,$A440,Sta!$F:$F,"&gt;3.5")/$B440</f>
        <v>#DIV/0!</v>
      </c>
      <c r="P440" s="8">
        <f>COUNTIFS(Sta!$B:$B,$A440,Sta!$F:$F,"&gt;3.5")/$C440</f>
        <v>1</v>
      </c>
      <c r="Q440" s="11">
        <f>(COUNTIFS(Sta!$A:$A,$A440,Sta!$D:$D,"&gt;0.5")  + COUNTIFS(Sta!$B:$B,$A440,Sta!$E:$E,"&gt;0.5"))/$D440</f>
        <v>1</v>
      </c>
      <c r="R440" s="8" t="e">
        <f>COUNTIFS(Sta!$A:$A,$A440,Sta!$D:$D,"&gt;0.5")/$B440</f>
        <v>#DIV/0!</v>
      </c>
      <c r="S440" s="8">
        <f>COUNTIFS(Sta!$B:$B,$A440,Sta!$E:$E,"&gt;0.5")/$C440</f>
        <v>1</v>
      </c>
      <c r="T440" s="11">
        <f>(COUNTIFS(Sta!$A:$A,$A440,Sta!$D:$D,"&gt;1.5")  + COUNTIFS(Sta!$B:$B,$A440,Sta!$E:$E,"&gt;1.5"))/$D440</f>
        <v>0</v>
      </c>
      <c r="U440" s="8" t="e">
        <f>COUNTIFS(Sta!$A:$A,$A440,Sta!$D:$D,"&gt;1.5")/$B440</f>
        <v>#DIV/0!</v>
      </c>
      <c r="V440" s="8">
        <f>COUNTIFS(Sta!$B:$B,$A440,Sta!$E:$E,"&gt;1.5")/$C440</f>
        <v>0</v>
      </c>
      <c r="W440" s="11">
        <f>(COUNTIFS(Sta!$A:$A,$A440,Sta!$E:E,"&gt;0.5") +COUNTIFS(Sta!$B:$B,$A440,Sta!$D:$D,"&gt;0.5"))/$D440</f>
        <v>1</v>
      </c>
      <c r="X440" s="8" t="e">
        <f>COUNTIFS(Sta!$A:$A,$A440,Sta!$E:$E,"&gt;0.5")/$B440</f>
        <v>#DIV/0!</v>
      </c>
      <c r="Y440" s="8">
        <f>COUNTIFS(Sta!$B:$B,$A440,Sta!$D:$D,"&gt;0.5")/$C440</f>
        <v>1</v>
      </c>
      <c r="Z440" s="11">
        <f>(COUNTIFS(Sta!$A:$A,$A440,Sta!$E:$E,"&gt;1.5")  + COUNTIFS(Sta!$B:$B,$A440,Sta!$D:$D,"&gt;1.5"))/$D440</f>
        <v>1</v>
      </c>
      <c r="AA440" s="8" t="e">
        <f>COUNTIFS(Sta!$A:$A,$A440,Sta!$E:$E,"&gt;1.5")/$B440</f>
        <v>#DIV/0!</v>
      </c>
      <c r="AB440" s="8">
        <f>COUNTIFS(Sta!$B:$B,$A440,Sta!$D:$D,"&gt;1.5")/$C440</f>
        <v>1</v>
      </c>
      <c r="AC440" s="11">
        <f>(COUNTIFS(Sta!$A:A,$A440,Sta!$G:$G,"y") + COUNTIFS(Sta!$B:B,$A440,Sta!$G:$G,"y"))/$D440</f>
        <v>1</v>
      </c>
      <c r="AD440" s="8" t="e">
        <f>COUNTIFS(Sta!$A:A,$A440,Sta!$G:$G,"y")/$B440</f>
        <v>#DIV/0!</v>
      </c>
      <c r="AE440" s="16">
        <f>COUNTIFS(Sta!$B:B,$A440,Sta!$G:$G,"y")/$C440</f>
        <v>1</v>
      </c>
    </row>
    <row r="441" spans="1:31" x14ac:dyDescent="0.3">
      <c r="A441" t="s">
        <v>209</v>
      </c>
      <c r="B441" s="9">
        <f>COUNTIF(Sta!A:A,A441)</f>
        <v>1</v>
      </c>
      <c r="C441" s="4">
        <f>COUNTIF(Sta!B:B,A441)</f>
        <v>1</v>
      </c>
      <c r="D441" s="4">
        <f t="shared" si="12"/>
        <v>2</v>
      </c>
      <c r="E441" s="11">
        <f>(COUNTIFS(Sta!$A:$A,$A441,Sta!$F:$F,"&gt;0.5") + COUNTIFS(Sta!$B:$B,$A441,Sta!$F:$F,"&gt;0.5"))/$D441</f>
        <v>1</v>
      </c>
      <c r="F441" s="8">
        <f>COUNTIFS(Sta!$A:$A,$A441,Sta!$F:$F,"&gt;0.5")/$B441</f>
        <v>1</v>
      </c>
      <c r="G441" s="8">
        <f>COUNTIFS(Sta!$B:$B,$A441,Sta!$F:$F,"&gt;0.5")/$C441</f>
        <v>1</v>
      </c>
      <c r="H441" s="11">
        <f>(COUNTIFS(Sta!$A:$A,$A441,Sta!$F:$F,"&gt;1.5") + COUNTIFS(Sta!$B:$B,$A441,Sta!$F:$F,"&gt;1.5"))/$D441</f>
        <v>1</v>
      </c>
      <c r="I441" s="8">
        <f>COUNTIFS(Sta!$A:$A,$A441,Sta!$F:$F,"&gt;1.5")/$B441</f>
        <v>1</v>
      </c>
      <c r="J441" s="8">
        <f>COUNTIFS(Sta!$B:$B,$A441,Sta!$F:$F,"&gt;1.5")/$C441</f>
        <v>1</v>
      </c>
      <c r="K441" s="11">
        <f>(COUNTIFS(Sta!$A:$A,$A441,Sta!$F:$F,"&gt;2.5") + COUNTIFS(Sta!$B:$B,$A441,Sta!$F:$F,"&gt;2.5"))/$D441</f>
        <v>0.5</v>
      </c>
      <c r="L441" s="8">
        <f>COUNTIFS(Sta!$A:$A,$A441,Sta!$F:$F,"&gt;2.5")/$B441</f>
        <v>0</v>
      </c>
      <c r="M441" s="8">
        <f>COUNTIFS(Sta!$B:$B,$A441,Sta!$F:$F,"&gt;2.5")/$C441</f>
        <v>1</v>
      </c>
      <c r="N441" s="11">
        <f>(COUNTIFS(Sta!$A:$A,$A441,Sta!$F:$F,"&gt;3.5") + COUNTIFS(Sta!$B:$B,$A441,Sta!$F:$F,"&gt;3.5"))/$D441</f>
        <v>0.5</v>
      </c>
      <c r="O441" s="8">
        <f>COUNTIFS(Sta!$A:$A,$A441,Sta!$F:$F,"&gt;3.5")/$B441</f>
        <v>0</v>
      </c>
      <c r="P441" s="8">
        <f>COUNTIFS(Sta!$B:$B,$A441,Sta!$F:$F,"&gt;3.5")/$C441</f>
        <v>1</v>
      </c>
      <c r="Q441" s="11">
        <f>(COUNTIFS(Sta!$A:$A,$A441,Sta!$D:$D,"&gt;0.5")  + COUNTIFS(Sta!$B:$B,$A441,Sta!$E:$E,"&gt;0.5"))/$D441</f>
        <v>1</v>
      </c>
      <c r="R441" s="8">
        <f>COUNTIFS(Sta!$A:$A,$A441,Sta!$D:$D,"&gt;0.5")/$B441</f>
        <v>1</v>
      </c>
      <c r="S441" s="8">
        <f>COUNTIFS(Sta!$B:$B,$A441,Sta!$E:$E,"&gt;0.5")/$C441</f>
        <v>1</v>
      </c>
      <c r="T441" s="11">
        <f>(COUNTIFS(Sta!$A:$A,$A441,Sta!$D:$D,"&gt;1.5")  + COUNTIFS(Sta!$B:$B,$A441,Sta!$E:$E,"&gt;1.5"))/$D441</f>
        <v>0.5</v>
      </c>
      <c r="U441" s="8">
        <f>COUNTIFS(Sta!$A:$A,$A441,Sta!$D:$D,"&gt;1.5")/$B441</f>
        <v>0</v>
      </c>
      <c r="V441" s="8">
        <f>COUNTIFS(Sta!$B:$B,$A441,Sta!$E:$E,"&gt;1.5")/$C441</f>
        <v>1</v>
      </c>
      <c r="W441" s="11">
        <f>(COUNTIFS(Sta!$A:$A,$A441,Sta!$E:E,"&gt;0.5") +COUNTIFS(Sta!$B:$B,$A441,Sta!$D:$D,"&gt;0.5"))/$D441</f>
        <v>1</v>
      </c>
      <c r="X441" s="8">
        <f>COUNTIFS(Sta!$A:$A,$A441,Sta!$E:$E,"&gt;0.5")/$B441</f>
        <v>1</v>
      </c>
      <c r="Y441" s="8">
        <f>COUNTIFS(Sta!$B:$B,$A441,Sta!$D:$D,"&gt;0.5")/$C441</f>
        <v>1</v>
      </c>
      <c r="Z441" s="11">
        <f>(COUNTIFS(Sta!$A:$A,$A441,Sta!$E:$E,"&gt;1.5")  + COUNTIFS(Sta!$B:$B,$A441,Sta!$D:$D,"&gt;1.5"))/$D441</f>
        <v>0.5</v>
      </c>
      <c r="AA441" s="8">
        <f>COUNTIFS(Sta!$A:$A,$A441,Sta!$E:$E,"&gt;1.5")/$B441</f>
        <v>0</v>
      </c>
      <c r="AB441" s="8">
        <f>COUNTIFS(Sta!$B:$B,$A441,Sta!$D:$D,"&gt;1.5")/$C441</f>
        <v>1</v>
      </c>
      <c r="AC441" s="11">
        <f>(COUNTIFS(Sta!$A:A,$A441,Sta!$G:$G,"y") + COUNTIFS(Sta!$B:B,$A441,Sta!$G:$G,"y"))/$D441</f>
        <v>1</v>
      </c>
      <c r="AD441" s="8">
        <f>COUNTIFS(Sta!$A:A,$A441,Sta!$G:$G,"y")/$B441</f>
        <v>1</v>
      </c>
      <c r="AE441" s="16">
        <f>COUNTIFS(Sta!$B:B,$A441,Sta!$G:$G,"y")/$C441</f>
        <v>1</v>
      </c>
    </row>
    <row r="442" spans="1:31" x14ac:dyDescent="0.3">
      <c r="A442" t="s">
        <v>140</v>
      </c>
      <c r="B442" s="9">
        <f>COUNTIF(Sta!A:A,A442)</f>
        <v>1</v>
      </c>
      <c r="C442" s="4">
        <f>COUNTIF(Sta!B:B,A442)</f>
        <v>0</v>
      </c>
      <c r="D442" s="4">
        <f t="shared" si="12"/>
        <v>1</v>
      </c>
      <c r="E442" s="11">
        <f>(COUNTIFS(Sta!$A:$A,$A442,Sta!$F:$F,"&gt;0.5") + COUNTIFS(Sta!$B:$B,$A442,Sta!$F:$F,"&gt;0.5"))/$D442</f>
        <v>1</v>
      </c>
      <c r="F442" s="8">
        <f>COUNTIFS(Sta!$A:$A,$A442,Sta!$F:$F,"&gt;0.5")/$B442</f>
        <v>1</v>
      </c>
      <c r="G442" s="8" t="e">
        <f>COUNTIFS(Sta!$B:$B,$A442,Sta!$F:$F,"&gt;0.5")/$C442</f>
        <v>#DIV/0!</v>
      </c>
      <c r="H442" s="11">
        <f>(COUNTIFS(Sta!$A:$A,$A442,Sta!$F:$F,"&gt;1.5") + COUNTIFS(Sta!$B:$B,$A442,Sta!$F:$F,"&gt;1.5"))/$D442</f>
        <v>1</v>
      </c>
      <c r="I442" s="8">
        <f>COUNTIFS(Sta!$A:$A,$A442,Sta!$F:$F,"&gt;1.5")/$B442</f>
        <v>1</v>
      </c>
      <c r="J442" s="8" t="e">
        <f>COUNTIFS(Sta!$B:$B,$A442,Sta!$F:$F,"&gt;1.5")/$C442</f>
        <v>#DIV/0!</v>
      </c>
      <c r="K442" s="11">
        <f>(COUNTIFS(Sta!$A:$A,$A442,Sta!$F:$F,"&gt;2.5") + COUNTIFS(Sta!$B:$B,$A442,Sta!$F:$F,"&gt;2.5"))/$D442</f>
        <v>0</v>
      </c>
      <c r="L442" s="8">
        <f>COUNTIFS(Sta!$A:$A,$A442,Sta!$F:$F,"&gt;2.5")/$B442</f>
        <v>0</v>
      </c>
      <c r="M442" s="8" t="e">
        <f>COUNTIFS(Sta!$B:$B,$A442,Sta!$F:$F,"&gt;2.5")/$C442</f>
        <v>#DIV/0!</v>
      </c>
      <c r="N442" s="11">
        <f>(COUNTIFS(Sta!$A:$A,$A442,Sta!$F:$F,"&gt;3.5") + COUNTIFS(Sta!$B:$B,$A442,Sta!$F:$F,"&gt;3.5"))/$D442</f>
        <v>0</v>
      </c>
      <c r="O442" s="8">
        <f>COUNTIFS(Sta!$A:$A,$A442,Sta!$F:$F,"&gt;3.5")/$B442</f>
        <v>0</v>
      </c>
      <c r="P442" s="8" t="e">
        <f>COUNTIFS(Sta!$B:$B,$A442,Sta!$F:$F,"&gt;3.5")/$C442</f>
        <v>#DIV/0!</v>
      </c>
      <c r="Q442" s="11">
        <f>(COUNTIFS(Sta!$A:$A,$A442,Sta!$D:$D,"&gt;0.5")  + COUNTIFS(Sta!$B:$B,$A442,Sta!$E:$E,"&gt;0.5"))/$D442</f>
        <v>1</v>
      </c>
      <c r="R442" s="8">
        <f>COUNTIFS(Sta!$A:$A,$A442,Sta!$D:$D,"&gt;0.5")/$B442</f>
        <v>1</v>
      </c>
      <c r="S442" s="8" t="e">
        <f>COUNTIFS(Sta!$B:$B,$A442,Sta!$E:$E,"&gt;0.5")/$C442</f>
        <v>#DIV/0!</v>
      </c>
      <c r="T442" s="11">
        <f>(COUNTIFS(Sta!$A:$A,$A442,Sta!$D:$D,"&gt;1.5")  + COUNTIFS(Sta!$B:$B,$A442,Sta!$E:$E,"&gt;1.5"))/$D442</f>
        <v>0</v>
      </c>
      <c r="U442" s="8">
        <f>COUNTIFS(Sta!$A:$A,$A442,Sta!$D:$D,"&gt;1.5")/$B442</f>
        <v>0</v>
      </c>
      <c r="V442" s="8" t="e">
        <f>COUNTIFS(Sta!$B:$B,$A442,Sta!$E:$E,"&gt;1.5")/$C442</f>
        <v>#DIV/0!</v>
      </c>
      <c r="W442" s="11">
        <f>(COUNTIFS(Sta!$A:$A,$A442,Sta!$E:E,"&gt;0.5") +COUNTIFS(Sta!$B:$B,$A442,Sta!$D:$D,"&gt;0.5"))/$D442</f>
        <v>1</v>
      </c>
      <c r="X442" s="8">
        <f>COUNTIFS(Sta!$A:$A,$A442,Sta!$E:$E,"&gt;0.5")/$B442</f>
        <v>1</v>
      </c>
      <c r="Y442" s="8" t="e">
        <f>COUNTIFS(Sta!$B:$B,$A442,Sta!$D:$D,"&gt;0.5")/$C442</f>
        <v>#DIV/0!</v>
      </c>
      <c r="Z442" s="11">
        <f>(COUNTIFS(Sta!$A:$A,$A442,Sta!$E:$E,"&gt;1.5")  + COUNTIFS(Sta!$B:$B,$A442,Sta!$D:$D,"&gt;1.5"))/$D442</f>
        <v>0</v>
      </c>
      <c r="AA442" s="8">
        <f>COUNTIFS(Sta!$A:$A,$A442,Sta!$E:$E,"&gt;1.5")/$B442</f>
        <v>0</v>
      </c>
      <c r="AB442" s="8" t="e">
        <f>COUNTIFS(Sta!$B:$B,$A442,Sta!$D:$D,"&gt;1.5")/$C442</f>
        <v>#DIV/0!</v>
      </c>
      <c r="AC442" s="11">
        <f>(COUNTIFS(Sta!$A:A,$A442,Sta!$G:$G,"y") + COUNTIFS(Sta!$B:B,$A442,Sta!$G:$G,"y"))/$D442</f>
        <v>1</v>
      </c>
      <c r="AD442" s="8">
        <f>COUNTIFS(Sta!$A:A,$A442,Sta!$G:$G,"y")/$B442</f>
        <v>1</v>
      </c>
      <c r="AE442" s="16" t="e">
        <f>COUNTIFS(Sta!$B:B,$A442,Sta!$G:$G,"y")/$C442</f>
        <v>#DIV/0!</v>
      </c>
    </row>
    <row r="443" spans="1:31" x14ac:dyDescent="0.3">
      <c r="A443" t="s">
        <v>475</v>
      </c>
      <c r="B443" s="9">
        <f>COUNTIF(Sta!A:A,A443)</f>
        <v>2</v>
      </c>
      <c r="C443" s="4">
        <f>COUNTIF(Sta!B:B,A443)</f>
        <v>1</v>
      </c>
      <c r="D443" s="4">
        <f t="shared" si="12"/>
        <v>3</v>
      </c>
      <c r="E443" s="11">
        <f>(COUNTIFS(Sta!$A:$A,$A443,Sta!$F:$F,"&gt;0.5") + COUNTIFS(Sta!$B:$B,$A443,Sta!$F:$F,"&gt;0.5"))/$D443</f>
        <v>0.66666666666666663</v>
      </c>
      <c r="F443" s="8">
        <f>COUNTIFS(Sta!$A:$A,$A443,Sta!$F:$F,"&gt;0.5")/$B443</f>
        <v>1</v>
      </c>
      <c r="G443" s="8">
        <f>COUNTIFS(Sta!$B:$B,$A443,Sta!$F:$F,"&gt;0.5")/$C443</f>
        <v>0</v>
      </c>
      <c r="H443" s="11">
        <f>(COUNTIFS(Sta!$A:$A,$A443,Sta!$F:$F,"&gt;1.5") + COUNTIFS(Sta!$B:$B,$A443,Sta!$F:$F,"&gt;1.5"))/$D443</f>
        <v>0.66666666666666663</v>
      </c>
      <c r="I443" s="8">
        <f>COUNTIFS(Sta!$A:$A,$A443,Sta!$F:$F,"&gt;1.5")/$B443</f>
        <v>1</v>
      </c>
      <c r="J443" s="8">
        <f>COUNTIFS(Sta!$B:$B,$A443,Sta!$F:$F,"&gt;1.5")/$C443</f>
        <v>0</v>
      </c>
      <c r="K443" s="11">
        <f>(COUNTIFS(Sta!$A:$A,$A443,Sta!$F:$F,"&gt;2.5") + COUNTIFS(Sta!$B:$B,$A443,Sta!$F:$F,"&gt;2.5"))/$D443</f>
        <v>0.33333333333333331</v>
      </c>
      <c r="L443" s="8">
        <f>COUNTIFS(Sta!$A:$A,$A443,Sta!$F:$F,"&gt;2.5")/$B443</f>
        <v>0.5</v>
      </c>
      <c r="M443" s="8">
        <f>COUNTIFS(Sta!$B:$B,$A443,Sta!$F:$F,"&gt;2.5")/$C443</f>
        <v>0</v>
      </c>
      <c r="N443" s="11">
        <f>(COUNTIFS(Sta!$A:$A,$A443,Sta!$F:$F,"&gt;3.5") + COUNTIFS(Sta!$B:$B,$A443,Sta!$F:$F,"&gt;3.5"))/$D443</f>
        <v>0</v>
      </c>
      <c r="O443" s="8">
        <f>COUNTIFS(Sta!$A:$A,$A443,Sta!$F:$F,"&gt;3.5")/$B443</f>
        <v>0</v>
      </c>
      <c r="P443" s="8">
        <f>COUNTIFS(Sta!$B:$B,$A443,Sta!$F:$F,"&gt;3.5")/$C443</f>
        <v>0</v>
      </c>
      <c r="Q443" s="11">
        <f>(COUNTIFS(Sta!$A:$A,$A443,Sta!$D:$D,"&gt;0.5")  + COUNTIFS(Sta!$B:$B,$A443,Sta!$E:$E,"&gt;0.5"))/$D443</f>
        <v>0.66666666666666663</v>
      </c>
      <c r="R443" s="8">
        <f>COUNTIFS(Sta!$A:$A,$A443,Sta!$D:$D,"&gt;0.5")/$B443</f>
        <v>1</v>
      </c>
      <c r="S443" s="8">
        <f>COUNTIFS(Sta!$B:$B,$A443,Sta!$E:$E,"&gt;0.5")/$C443</f>
        <v>0</v>
      </c>
      <c r="T443" s="11">
        <f>(COUNTIFS(Sta!$A:$A,$A443,Sta!$D:$D,"&gt;1.5")  + COUNTIFS(Sta!$B:$B,$A443,Sta!$E:$E,"&gt;1.5"))/$D443</f>
        <v>0.66666666666666663</v>
      </c>
      <c r="U443" s="8">
        <f>COUNTIFS(Sta!$A:$A,$A443,Sta!$D:$D,"&gt;1.5")/$B443</f>
        <v>1</v>
      </c>
      <c r="V443" s="8">
        <f>COUNTIFS(Sta!$B:$B,$A443,Sta!$E:$E,"&gt;1.5")/$C443</f>
        <v>0</v>
      </c>
      <c r="W443" s="11">
        <f>(COUNTIFS(Sta!$A:$A,$A443,Sta!$E:E,"&gt;0.5") +COUNTIFS(Sta!$B:$B,$A443,Sta!$D:$D,"&gt;0.5"))/$D443</f>
        <v>0.33333333333333331</v>
      </c>
      <c r="X443" s="8">
        <f>COUNTIFS(Sta!$A:$A,$A443,Sta!$E:$E,"&gt;0.5")/$B443</f>
        <v>0.5</v>
      </c>
      <c r="Y443" s="8">
        <f>COUNTIFS(Sta!$B:$B,$A443,Sta!$D:$D,"&gt;0.5")/$C443</f>
        <v>0</v>
      </c>
      <c r="Z443" s="11">
        <f>(COUNTIFS(Sta!$A:$A,$A443,Sta!$E:$E,"&gt;1.5")  + COUNTIFS(Sta!$B:$B,$A443,Sta!$D:$D,"&gt;1.5"))/$D443</f>
        <v>0</v>
      </c>
      <c r="AA443" s="8">
        <f>COUNTIFS(Sta!$A:$A,$A443,Sta!$E:$E,"&gt;1.5")/$B443</f>
        <v>0</v>
      </c>
      <c r="AB443" s="8">
        <f>COUNTIFS(Sta!$B:$B,$A443,Sta!$D:$D,"&gt;1.5")/$C443</f>
        <v>0</v>
      </c>
      <c r="AC443" s="11">
        <f>(COUNTIFS(Sta!$A:A,$A443,Sta!$G:$G,"y") + COUNTIFS(Sta!$B:B,$A443,Sta!$G:$G,"y"))/$D443</f>
        <v>0.33333333333333331</v>
      </c>
      <c r="AD443" s="8">
        <f>COUNTIFS(Sta!$A:A,$A443,Sta!$G:$G,"y")/$B443</f>
        <v>0.5</v>
      </c>
      <c r="AE443" s="16">
        <f>COUNTIFS(Sta!$B:B,$A443,Sta!$G:$G,"y")/$C443</f>
        <v>0</v>
      </c>
    </row>
    <row r="444" spans="1:31" x14ac:dyDescent="0.3">
      <c r="A444" t="s">
        <v>92</v>
      </c>
      <c r="B444" s="9">
        <f>COUNTIF(Sta!A:A,A444)</f>
        <v>0</v>
      </c>
      <c r="C444" s="4">
        <f>COUNTIF(Sta!B:B,A444)</f>
        <v>0</v>
      </c>
      <c r="D444" s="4">
        <f t="shared" si="12"/>
        <v>0</v>
      </c>
      <c r="E444" s="11" t="e">
        <f>(COUNTIFS(Sta!$A:$A,$A444,Sta!$F:$F,"&gt;0.5") + COUNTIFS(Sta!$B:$B,$A444,Sta!$F:$F,"&gt;0.5"))/$D444</f>
        <v>#DIV/0!</v>
      </c>
      <c r="F444" s="8" t="e">
        <f>COUNTIFS(Sta!$A:$A,$A444,Sta!$F:$F,"&gt;0.5")/$B444</f>
        <v>#DIV/0!</v>
      </c>
      <c r="G444" s="8" t="e">
        <f>COUNTIFS(Sta!$B:$B,$A444,Sta!$F:$F,"&gt;0.5")/$C444</f>
        <v>#DIV/0!</v>
      </c>
      <c r="H444" s="11" t="e">
        <f>(COUNTIFS(Sta!$A:$A,$A444,Sta!$F:$F,"&gt;1.5") + COUNTIFS(Sta!$B:$B,$A444,Sta!$F:$F,"&gt;1.5"))/$D444</f>
        <v>#DIV/0!</v>
      </c>
      <c r="I444" s="8" t="e">
        <f>COUNTIFS(Sta!$A:$A,$A444,Sta!$F:$F,"&gt;1.5")/$B444</f>
        <v>#DIV/0!</v>
      </c>
      <c r="J444" s="8" t="e">
        <f>COUNTIFS(Sta!$B:$B,$A444,Sta!$F:$F,"&gt;1.5")/$C444</f>
        <v>#DIV/0!</v>
      </c>
      <c r="K444" s="11" t="e">
        <f>(COUNTIFS(Sta!$A:$A,$A444,Sta!$F:$F,"&gt;2.5") + COUNTIFS(Sta!$B:$B,$A444,Sta!$F:$F,"&gt;2.5"))/$D444</f>
        <v>#DIV/0!</v>
      </c>
      <c r="L444" s="8" t="e">
        <f>COUNTIFS(Sta!$A:$A,$A444,Sta!$F:$F,"&gt;2.5")/$B444</f>
        <v>#DIV/0!</v>
      </c>
      <c r="M444" s="8" t="e">
        <f>COUNTIFS(Sta!$B:$B,$A444,Sta!$F:$F,"&gt;2.5")/$C444</f>
        <v>#DIV/0!</v>
      </c>
      <c r="N444" s="11" t="e">
        <f>(COUNTIFS(Sta!$A:$A,$A444,Sta!$F:$F,"&gt;3.5") + COUNTIFS(Sta!$B:$B,$A444,Sta!$F:$F,"&gt;3.5"))/$D444</f>
        <v>#DIV/0!</v>
      </c>
      <c r="O444" s="8" t="e">
        <f>COUNTIFS(Sta!$A:$A,$A444,Sta!$F:$F,"&gt;3.5")/$B444</f>
        <v>#DIV/0!</v>
      </c>
      <c r="P444" s="8" t="e">
        <f>COUNTIFS(Sta!$B:$B,$A444,Sta!$F:$F,"&gt;3.5")/$C444</f>
        <v>#DIV/0!</v>
      </c>
      <c r="Q444" s="11" t="e">
        <f>(COUNTIFS(Sta!$A:$A,$A444,Sta!$D:$D,"&gt;0.5")  + COUNTIFS(Sta!$B:$B,$A444,Sta!$E:$E,"&gt;0.5"))/$D444</f>
        <v>#DIV/0!</v>
      </c>
      <c r="R444" s="8" t="e">
        <f>COUNTIFS(Sta!$A:$A,$A444,Sta!$D:$D,"&gt;0.5")/$B444</f>
        <v>#DIV/0!</v>
      </c>
      <c r="S444" s="8" t="e">
        <f>COUNTIFS(Sta!$B:$B,$A444,Sta!$E:$E,"&gt;0.5")/$C444</f>
        <v>#DIV/0!</v>
      </c>
      <c r="T444" s="11" t="e">
        <f>(COUNTIFS(Sta!$A:$A,$A444,Sta!$D:$D,"&gt;1.5")  + COUNTIFS(Sta!$B:$B,$A444,Sta!$E:$E,"&gt;1.5"))/$D444</f>
        <v>#DIV/0!</v>
      </c>
      <c r="U444" s="8" t="e">
        <f>COUNTIFS(Sta!$A:$A,$A444,Sta!$D:$D,"&gt;1.5")/$B444</f>
        <v>#DIV/0!</v>
      </c>
      <c r="V444" s="8" t="e">
        <f>COUNTIFS(Sta!$B:$B,$A444,Sta!$E:$E,"&gt;1.5")/$C444</f>
        <v>#DIV/0!</v>
      </c>
      <c r="W444" s="11" t="e">
        <f>(COUNTIFS(Sta!$A:$A,$A444,Sta!$E:E,"&gt;0.5") +COUNTIFS(Sta!$B:$B,$A444,Sta!$D:$D,"&gt;0.5"))/$D444</f>
        <v>#DIV/0!</v>
      </c>
      <c r="X444" s="8" t="e">
        <f>COUNTIFS(Sta!$A:$A,$A444,Sta!$E:$E,"&gt;0.5")/$B444</f>
        <v>#DIV/0!</v>
      </c>
      <c r="Y444" s="8" t="e">
        <f>COUNTIFS(Sta!$B:$B,$A444,Sta!$D:$D,"&gt;0.5")/$C444</f>
        <v>#DIV/0!</v>
      </c>
      <c r="Z444" s="11" t="e">
        <f>(COUNTIFS(Sta!$A:$A,$A444,Sta!$E:$E,"&gt;1.5")  + COUNTIFS(Sta!$B:$B,$A444,Sta!$D:$D,"&gt;1.5"))/$D444</f>
        <v>#DIV/0!</v>
      </c>
      <c r="AA444" s="8" t="e">
        <f>COUNTIFS(Sta!$A:$A,$A444,Sta!$E:$E,"&gt;1.5")/$B444</f>
        <v>#DIV/0!</v>
      </c>
      <c r="AB444" s="8" t="e">
        <f>COUNTIFS(Sta!$B:$B,$A444,Sta!$D:$D,"&gt;1.5")/$C444</f>
        <v>#DIV/0!</v>
      </c>
      <c r="AC444" s="11" t="e">
        <f>(COUNTIFS(Sta!$A:A,$A444,Sta!$G:$G,"y") + COUNTIFS(Sta!$B:B,$A444,Sta!$G:$G,"y"))/$D444</f>
        <v>#DIV/0!</v>
      </c>
      <c r="AD444" s="8" t="e">
        <f>COUNTIFS(Sta!$A:A,$A444,Sta!$G:$G,"y")/$B444</f>
        <v>#DIV/0!</v>
      </c>
      <c r="AE444" s="16" t="e">
        <f>COUNTIFS(Sta!$B:B,$A444,Sta!$G:$G,"y")/$C444</f>
        <v>#DIV/0!</v>
      </c>
    </row>
    <row r="445" spans="1:31" x14ac:dyDescent="0.3">
      <c r="A445" t="s">
        <v>674</v>
      </c>
      <c r="B445" s="9">
        <f>COUNTIF(Sta!A:A,A445)</f>
        <v>9</v>
      </c>
      <c r="C445" s="4">
        <f>COUNTIF(Sta!B:B,A445)</f>
        <v>9</v>
      </c>
      <c r="D445" s="4">
        <f t="shared" ref="D445:D508" si="13">B445+C445</f>
        <v>18</v>
      </c>
      <c r="E445" s="11">
        <f>(COUNTIFS(Sta!$A:$A,$A445,Sta!$F:$F,"&gt;0.5") + COUNTIFS(Sta!$B:$B,$A445,Sta!$F:$F,"&gt;0.5"))/$D445</f>
        <v>0.94444444444444442</v>
      </c>
      <c r="F445" s="8">
        <f>COUNTIFS(Sta!$A:$A,$A445,Sta!$F:$F,"&gt;0.5")/$B445</f>
        <v>0.88888888888888884</v>
      </c>
      <c r="G445" s="8">
        <f>COUNTIFS(Sta!$B:$B,$A445,Sta!$F:$F,"&gt;0.5")/$C445</f>
        <v>1</v>
      </c>
      <c r="H445" s="11">
        <f>(COUNTIFS(Sta!$A:$A,$A445,Sta!$F:$F,"&gt;1.5") + COUNTIFS(Sta!$B:$B,$A445,Sta!$F:$F,"&gt;1.5"))/$D445</f>
        <v>0.5</v>
      </c>
      <c r="I445" s="8">
        <f>COUNTIFS(Sta!$A:$A,$A445,Sta!$F:$F,"&gt;1.5")/$B445</f>
        <v>0.44444444444444442</v>
      </c>
      <c r="J445" s="8">
        <f>COUNTIFS(Sta!$B:$B,$A445,Sta!$F:$F,"&gt;1.5")/$C445</f>
        <v>0.55555555555555558</v>
      </c>
      <c r="K445" s="11">
        <f>(COUNTIFS(Sta!$A:$A,$A445,Sta!$F:$F,"&gt;2.5") + COUNTIFS(Sta!$B:$B,$A445,Sta!$F:$F,"&gt;2.5"))/$D445</f>
        <v>0.33333333333333331</v>
      </c>
      <c r="L445" s="8">
        <f>COUNTIFS(Sta!$A:$A,$A445,Sta!$F:$F,"&gt;2.5")/$B445</f>
        <v>0.22222222222222221</v>
      </c>
      <c r="M445" s="8">
        <f>COUNTIFS(Sta!$B:$B,$A445,Sta!$F:$F,"&gt;2.5")/$C445</f>
        <v>0.44444444444444442</v>
      </c>
      <c r="N445" s="11">
        <f>(COUNTIFS(Sta!$A:$A,$A445,Sta!$F:$F,"&gt;3.5") + COUNTIFS(Sta!$B:$B,$A445,Sta!$F:$F,"&gt;3.5"))/$D445</f>
        <v>0.1111111111111111</v>
      </c>
      <c r="O445" s="8">
        <f>COUNTIFS(Sta!$A:$A,$A445,Sta!$F:$F,"&gt;3.5")/$B445</f>
        <v>0</v>
      </c>
      <c r="P445" s="8">
        <f>COUNTIFS(Sta!$B:$B,$A445,Sta!$F:$F,"&gt;3.5")/$C445</f>
        <v>0.22222222222222221</v>
      </c>
      <c r="Q445" s="11">
        <f>(COUNTIFS(Sta!$A:$A,$A445,Sta!$D:$D,"&gt;0.5")  + COUNTIFS(Sta!$B:$B,$A445,Sta!$E:$E,"&gt;0.5"))/$D445</f>
        <v>0.5</v>
      </c>
      <c r="R445" s="8">
        <f>COUNTIFS(Sta!$A:$A,$A445,Sta!$D:$D,"&gt;0.5")/$B445</f>
        <v>0.44444444444444442</v>
      </c>
      <c r="S445" s="8">
        <f>COUNTIFS(Sta!$B:$B,$A445,Sta!$E:$E,"&gt;0.5")/$C445</f>
        <v>0.55555555555555558</v>
      </c>
      <c r="T445" s="11">
        <f>(COUNTIFS(Sta!$A:$A,$A445,Sta!$D:$D,"&gt;1.5")  + COUNTIFS(Sta!$B:$B,$A445,Sta!$E:$E,"&gt;1.5"))/$D445</f>
        <v>0.16666666666666666</v>
      </c>
      <c r="U445" s="8">
        <f>COUNTIFS(Sta!$A:$A,$A445,Sta!$D:$D,"&gt;1.5")/$B445</f>
        <v>0</v>
      </c>
      <c r="V445" s="8">
        <f>COUNTIFS(Sta!$B:$B,$A445,Sta!$E:$E,"&gt;1.5")/$C445</f>
        <v>0.33333333333333331</v>
      </c>
      <c r="W445" s="11">
        <f>(COUNTIFS(Sta!$A:$A,$A445,Sta!$E:E,"&gt;0.5") +COUNTIFS(Sta!$B:$B,$A445,Sta!$D:$D,"&gt;0.5"))/$D445</f>
        <v>0.77777777777777779</v>
      </c>
      <c r="X445" s="8">
        <f>COUNTIFS(Sta!$A:$A,$A445,Sta!$E:$E,"&gt;0.5")/$B445</f>
        <v>0.77777777777777779</v>
      </c>
      <c r="Y445" s="8">
        <f>COUNTIFS(Sta!$B:$B,$A445,Sta!$D:$D,"&gt;0.5")/$C445</f>
        <v>0.77777777777777779</v>
      </c>
      <c r="Z445" s="11">
        <f>(COUNTIFS(Sta!$A:$A,$A445,Sta!$E:$E,"&gt;1.5")  + COUNTIFS(Sta!$B:$B,$A445,Sta!$D:$D,"&gt;1.5"))/$D445</f>
        <v>0.3888888888888889</v>
      </c>
      <c r="AA445" s="8">
        <f>COUNTIFS(Sta!$A:$A,$A445,Sta!$E:$E,"&gt;1.5")/$B445</f>
        <v>0.33333333333333331</v>
      </c>
      <c r="AB445" s="8">
        <f>COUNTIFS(Sta!$B:$B,$A445,Sta!$D:$D,"&gt;1.5")/$C445</f>
        <v>0.44444444444444442</v>
      </c>
      <c r="AC445" s="11">
        <f>(COUNTIFS(Sta!$A:A,$A445,Sta!$G:$G,"y") + COUNTIFS(Sta!$B:B,$A445,Sta!$G:$G,"y"))/$D445</f>
        <v>0.33333333333333331</v>
      </c>
      <c r="AD445" s="8">
        <f>COUNTIFS(Sta!$A:A,$A445,Sta!$G:$G,"y")/$B445</f>
        <v>0.33333333333333331</v>
      </c>
      <c r="AE445" s="16">
        <f>COUNTIFS(Sta!$B:B,$A445,Sta!$G:$G,"y")/$C445</f>
        <v>0.33333333333333331</v>
      </c>
    </row>
    <row r="446" spans="1:31" x14ac:dyDescent="0.3">
      <c r="A446" t="s">
        <v>646</v>
      </c>
      <c r="B446" s="9">
        <f>COUNTIF(Sta!A:A,A446)</f>
        <v>1</v>
      </c>
      <c r="C446" s="4">
        <f>COUNTIF(Sta!B:B,A446)</f>
        <v>1</v>
      </c>
      <c r="D446" s="4">
        <f t="shared" si="13"/>
        <v>2</v>
      </c>
      <c r="E446" s="11">
        <f>(COUNTIFS(Sta!$A:$A,$A446,Sta!$F:$F,"&gt;0.5") + COUNTIFS(Sta!$B:$B,$A446,Sta!$F:$F,"&gt;0.5"))/$D446</f>
        <v>1</v>
      </c>
      <c r="F446" s="8">
        <f>COUNTIFS(Sta!$A:$A,$A446,Sta!$F:$F,"&gt;0.5")/$B446</f>
        <v>1</v>
      </c>
      <c r="G446" s="8">
        <f>COUNTIFS(Sta!$B:$B,$A446,Sta!$F:$F,"&gt;0.5")/$C446</f>
        <v>1</v>
      </c>
      <c r="H446" s="11">
        <f>(COUNTIFS(Sta!$A:$A,$A446,Sta!$F:$F,"&gt;1.5") + COUNTIFS(Sta!$B:$B,$A446,Sta!$F:$F,"&gt;1.5"))/$D446</f>
        <v>0.5</v>
      </c>
      <c r="I446" s="8">
        <f>COUNTIFS(Sta!$A:$A,$A446,Sta!$F:$F,"&gt;1.5")/$B446</f>
        <v>0</v>
      </c>
      <c r="J446" s="8">
        <f>COUNTIFS(Sta!$B:$B,$A446,Sta!$F:$F,"&gt;1.5")/$C446</f>
        <v>1</v>
      </c>
      <c r="K446" s="11">
        <f>(COUNTIFS(Sta!$A:$A,$A446,Sta!$F:$F,"&gt;2.5") + COUNTIFS(Sta!$B:$B,$A446,Sta!$F:$F,"&gt;2.5"))/$D446</f>
        <v>0.5</v>
      </c>
      <c r="L446" s="8">
        <f>COUNTIFS(Sta!$A:$A,$A446,Sta!$F:$F,"&gt;2.5")/$B446</f>
        <v>0</v>
      </c>
      <c r="M446" s="8">
        <f>COUNTIFS(Sta!$B:$B,$A446,Sta!$F:$F,"&gt;2.5")/$C446</f>
        <v>1</v>
      </c>
      <c r="N446" s="11">
        <f>(COUNTIFS(Sta!$A:$A,$A446,Sta!$F:$F,"&gt;3.5") + COUNTIFS(Sta!$B:$B,$A446,Sta!$F:$F,"&gt;3.5"))/$D446</f>
        <v>0</v>
      </c>
      <c r="O446" s="8">
        <f>COUNTIFS(Sta!$A:$A,$A446,Sta!$F:$F,"&gt;3.5")/$B446</f>
        <v>0</v>
      </c>
      <c r="P446" s="8">
        <f>COUNTIFS(Sta!$B:$B,$A446,Sta!$F:$F,"&gt;3.5")/$C446</f>
        <v>0</v>
      </c>
      <c r="Q446" s="11">
        <f>(COUNTIFS(Sta!$A:$A,$A446,Sta!$D:$D,"&gt;0.5")  + COUNTIFS(Sta!$B:$B,$A446,Sta!$E:$E,"&gt;0.5"))/$D446</f>
        <v>1</v>
      </c>
      <c r="R446" s="8">
        <f>COUNTIFS(Sta!$A:$A,$A446,Sta!$D:$D,"&gt;0.5")/$B446</f>
        <v>1</v>
      </c>
      <c r="S446" s="8">
        <f>COUNTIFS(Sta!$B:$B,$A446,Sta!$E:$E,"&gt;0.5")/$C446</f>
        <v>1</v>
      </c>
      <c r="T446" s="11">
        <f>(COUNTIFS(Sta!$A:$A,$A446,Sta!$D:$D,"&gt;1.5")  + COUNTIFS(Sta!$B:$B,$A446,Sta!$E:$E,"&gt;1.5"))/$D446</f>
        <v>0.5</v>
      </c>
      <c r="U446" s="8">
        <f>COUNTIFS(Sta!$A:$A,$A446,Sta!$D:$D,"&gt;1.5")/$B446</f>
        <v>0</v>
      </c>
      <c r="V446" s="8">
        <f>COUNTIFS(Sta!$B:$B,$A446,Sta!$E:$E,"&gt;1.5")/$C446</f>
        <v>1</v>
      </c>
      <c r="W446" s="11">
        <f>(COUNTIFS(Sta!$A:$A,$A446,Sta!$E:E,"&gt;0.5") +COUNTIFS(Sta!$B:$B,$A446,Sta!$D:$D,"&gt;0.5"))/$D446</f>
        <v>0.5</v>
      </c>
      <c r="X446" s="8">
        <f>COUNTIFS(Sta!$A:$A,$A446,Sta!$E:$E,"&gt;0.5")/$B446</f>
        <v>0</v>
      </c>
      <c r="Y446" s="8">
        <f>COUNTIFS(Sta!$B:$B,$A446,Sta!$D:$D,"&gt;0.5")/$C446</f>
        <v>1</v>
      </c>
      <c r="Z446" s="11">
        <f>(COUNTIFS(Sta!$A:$A,$A446,Sta!$E:$E,"&gt;1.5")  + COUNTIFS(Sta!$B:$B,$A446,Sta!$D:$D,"&gt;1.5"))/$D446</f>
        <v>0</v>
      </c>
      <c r="AA446" s="8">
        <f>COUNTIFS(Sta!$A:$A,$A446,Sta!$E:$E,"&gt;1.5")/$B446</f>
        <v>0</v>
      </c>
      <c r="AB446" s="8">
        <f>COUNTIFS(Sta!$B:$B,$A446,Sta!$D:$D,"&gt;1.5")/$C446</f>
        <v>0</v>
      </c>
      <c r="AC446" s="11">
        <f>(COUNTIFS(Sta!$A:A,$A446,Sta!$G:$G,"y") + COUNTIFS(Sta!$B:B,$A446,Sta!$G:$G,"y"))/$D446</f>
        <v>0.5</v>
      </c>
      <c r="AD446" s="8">
        <f>COUNTIFS(Sta!$A:A,$A446,Sta!$G:$G,"y")/$B446</f>
        <v>0</v>
      </c>
      <c r="AE446" s="16">
        <f>COUNTIFS(Sta!$B:B,$A446,Sta!$G:$G,"y")/$C446</f>
        <v>1</v>
      </c>
    </row>
    <row r="447" spans="1:31" x14ac:dyDescent="0.3">
      <c r="A447" t="s">
        <v>541</v>
      </c>
      <c r="B447" s="9">
        <f>COUNTIF(Sta!A:A,A447)</f>
        <v>9</v>
      </c>
      <c r="C447" s="4">
        <f>COUNTIF(Sta!B:B,A447)</f>
        <v>8</v>
      </c>
      <c r="D447" s="4">
        <f t="shared" si="13"/>
        <v>17</v>
      </c>
      <c r="E447" s="11">
        <f>(COUNTIFS(Sta!$A:$A,$A447,Sta!$F:$F,"&gt;0.5") + COUNTIFS(Sta!$B:$B,$A447,Sta!$F:$F,"&gt;0.5"))/$D447</f>
        <v>0.94117647058823528</v>
      </c>
      <c r="F447" s="8">
        <f>COUNTIFS(Sta!$A:$A,$A447,Sta!$F:$F,"&gt;0.5")/$B447</f>
        <v>0.88888888888888884</v>
      </c>
      <c r="G447" s="8">
        <f>COUNTIFS(Sta!$B:$B,$A447,Sta!$F:$F,"&gt;0.5")/$C447</f>
        <v>1</v>
      </c>
      <c r="H447" s="11">
        <f>(COUNTIFS(Sta!$A:$A,$A447,Sta!$F:$F,"&gt;1.5") + COUNTIFS(Sta!$B:$B,$A447,Sta!$F:$F,"&gt;1.5"))/$D447</f>
        <v>0.70588235294117652</v>
      </c>
      <c r="I447" s="8">
        <f>COUNTIFS(Sta!$A:$A,$A447,Sta!$F:$F,"&gt;1.5")/$B447</f>
        <v>0.66666666666666663</v>
      </c>
      <c r="J447" s="8">
        <f>COUNTIFS(Sta!$B:$B,$A447,Sta!$F:$F,"&gt;1.5")/$C447</f>
        <v>0.75</v>
      </c>
      <c r="K447" s="11">
        <f>(COUNTIFS(Sta!$A:$A,$A447,Sta!$F:$F,"&gt;2.5") + COUNTIFS(Sta!$B:$B,$A447,Sta!$F:$F,"&gt;2.5"))/$D447</f>
        <v>0.41176470588235292</v>
      </c>
      <c r="L447" s="8">
        <f>COUNTIFS(Sta!$A:$A,$A447,Sta!$F:$F,"&gt;2.5")/$B447</f>
        <v>0.44444444444444442</v>
      </c>
      <c r="M447" s="8">
        <f>COUNTIFS(Sta!$B:$B,$A447,Sta!$F:$F,"&gt;2.5")/$C447</f>
        <v>0.375</v>
      </c>
      <c r="N447" s="11">
        <f>(COUNTIFS(Sta!$A:$A,$A447,Sta!$F:$F,"&gt;3.5") + COUNTIFS(Sta!$B:$B,$A447,Sta!$F:$F,"&gt;3.5"))/$D447</f>
        <v>0.29411764705882354</v>
      </c>
      <c r="O447" s="8">
        <f>COUNTIFS(Sta!$A:$A,$A447,Sta!$F:$F,"&gt;3.5")/$B447</f>
        <v>0.33333333333333331</v>
      </c>
      <c r="P447" s="8">
        <f>COUNTIFS(Sta!$B:$B,$A447,Sta!$F:$F,"&gt;3.5")/$C447</f>
        <v>0.25</v>
      </c>
      <c r="Q447" s="11">
        <f>(COUNTIFS(Sta!$A:$A,$A447,Sta!$D:$D,"&gt;0.5")  + COUNTIFS(Sta!$B:$B,$A447,Sta!$E:$E,"&gt;0.5"))/$D447</f>
        <v>0.70588235294117652</v>
      </c>
      <c r="R447" s="8">
        <f>COUNTIFS(Sta!$A:$A,$A447,Sta!$D:$D,"&gt;0.5")/$B447</f>
        <v>0.77777777777777779</v>
      </c>
      <c r="S447" s="8">
        <f>COUNTIFS(Sta!$B:$B,$A447,Sta!$E:$E,"&gt;0.5")/$C447</f>
        <v>0.625</v>
      </c>
      <c r="T447" s="11">
        <f>(COUNTIFS(Sta!$A:$A,$A447,Sta!$D:$D,"&gt;1.5")  + COUNTIFS(Sta!$B:$B,$A447,Sta!$E:$E,"&gt;1.5"))/$D447</f>
        <v>0.29411764705882354</v>
      </c>
      <c r="U447" s="8">
        <f>COUNTIFS(Sta!$A:$A,$A447,Sta!$D:$D,"&gt;1.5")/$B447</f>
        <v>0.44444444444444442</v>
      </c>
      <c r="V447" s="8">
        <f>COUNTIFS(Sta!$B:$B,$A447,Sta!$E:$E,"&gt;1.5")/$C447</f>
        <v>0.125</v>
      </c>
      <c r="W447" s="11">
        <f>(COUNTIFS(Sta!$A:$A,$A447,Sta!$E:E,"&gt;0.5") +COUNTIFS(Sta!$B:$B,$A447,Sta!$D:$D,"&gt;0.5"))/$D447</f>
        <v>0.70588235294117652</v>
      </c>
      <c r="X447" s="8">
        <f>COUNTIFS(Sta!$A:$A,$A447,Sta!$E:$E,"&gt;0.5")/$B447</f>
        <v>0.55555555555555558</v>
      </c>
      <c r="Y447" s="8">
        <f>COUNTIFS(Sta!$B:$B,$A447,Sta!$D:$D,"&gt;0.5")/$C447</f>
        <v>0.875</v>
      </c>
      <c r="Z447" s="11">
        <f>(COUNTIFS(Sta!$A:$A,$A447,Sta!$E:$E,"&gt;1.5")  + COUNTIFS(Sta!$B:$B,$A447,Sta!$D:$D,"&gt;1.5"))/$D447</f>
        <v>0.41176470588235292</v>
      </c>
      <c r="AA447" s="8">
        <f>COUNTIFS(Sta!$A:$A,$A447,Sta!$E:$E,"&gt;1.5")/$B447</f>
        <v>0.33333333333333331</v>
      </c>
      <c r="AB447" s="8">
        <f>COUNTIFS(Sta!$B:$B,$A447,Sta!$D:$D,"&gt;1.5")/$C447</f>
        <v>0.5</v>
      </c>
      <c r="AC447" s="11">
        <f>(COUNTIFS(Sta!$A:A,$A447,Sta!$G:$G,"y") + COUNTIFS(Sta!$B:B,$A447,Sta!$G:$G,"y"))/$D447</f>
        <v>0.47058823529411764</v>
      </c>
      <c r="AD447" s="8">
        <f>COUNTIFS(Sta!$A:A,$A447,Sta!$G:$G,"y")/$B447</f>
        <v>0.44444444444444442</v>
      </c>
      <c r="AE447" s="16">
        <f>COUNTIFS(Sta!$B:B,$A447,Sta!$G:$G,"y")/$C447</f>
        <v>0.5</v>
      </c>
    </row>
    <row r="448" spans="1:31" x14ac:dyDescent="0.3">
      <c r="A448" t="s">
        <v>434</v>
      </c>
      <c r="B448" s="9">
        <f>COUNTIF(Sta!A:A,A448)</f>
        <v>1</v>
      </c>
      <c r="C448" s="4">
        <f>COUNTIF(Sta!B:B,A448)</f>
        <v>1</v>
      </c>
      <c r="D448" s="4">
        <f t="shared" si="13"/>
        <v>2</v>
      </c>
      <c r="E448" s="11">
        <f>(COUNTIFS(Sta!$A:$A,$A448,Sta!$F:$F,"&gt;0.5") + COUNTIFS(Sta!$B:$B,$A448,Sta!$F:$F,"&gt;0.5"))/$D448</f>
        <v>0.5</v>
      </c>
      <c r="F448" s="8">
        <f>COUNTIFS(Sta!$A:$A,$A448,Sta!$F:$F,"&gt;0.5")/$B448</f>
        <v>1</v>
      </c>
      <c r="G448" s="8">
        <f>COUNTIFS(Sta!$B:$B,$A448,Sta!$F:$F,"&gt;0.5")/$C448</f>
        <v>0</v>
      </c>
      <c r="H448" s="11">
        <f>(COUNTIFS(Sta!$A:$A,$A448,Sta!$F:$F,"&gt;1.5") + COUNTIFS(Sta!$B:$B,$A448,Sta!$F:$F,"&gt;1.5"))/$D448</f>
        <v>0.5</v>
      </c>
      <c r="I448" s="8">
        <f>COUNTIFS(Sta!$A:$A,$A448,Sta!$F:$F,"&gt;1.5")/$B448</f>
        <v>1</v>
      </c>
      <c r="J448" s="8">
        <f>COUNTIFS(Sta!$B:$B,$A448,Sta!$F:$F,"&gt;1.5")/$C448</f>
        <v>0</v>
      </c>
      <c r="K448" s="11">
        <f>(COUNTIFS(Sta!$A:$A,$A448,Sta!$F:$F,"&gt;2.5") + COUNTIFS(Sta!$B:$B,$A448,Sta!$F:$F,"&gt;2.5"))/$D448</f>
        <v>0.5</v>
      </c>
      <c r="L448" s="8">
        <f>COUNTIFS(Sta!$A:$A,$A448,Sta!$F:$F,"&gt;2.5")/$B448</f>
        <v>1</v>
      </c>
      <c r="M448" s="8">
        <f>COUNTIFS(Sta!$B:$B,$A448,Sta!$F:$F,"&gt;2.5")/$C448</f>
        <v>0</v>
      </c>
      <c r="N448" s="11">
        <f>(COUNTIFS(Sta!$A:$A,$A448,Sta!$F:$F,"&gt;3.5") + COUNTIFS(Sta!$B:$B,$A448,Sta!$F:$F,"&gt;3.5"))/$D448</f>
        <v>0</v>
      </c>
      <c r="O448" s="8">
        <f>COUNTIFS(Sta!$A:$A,$A448,Sta!$F:$F,"&gt;3.5")/$B448</f>
        <v>0</v>
      </c>
      <c r="P448" s="8">
        <f>COUNTIFS(Sta!$B:$B,$A448,Sta!$F:$F,"&gt;3.5")/$C448</f>
        <v>0</v>
      </c>
      <c r="Q448" s="11">
        <f>(COUNTIFS(Sta!$A:$A,$A448,Sta!$D:$D,"&gt;0.5")  + COUNTIFS(Sta!$B:$B,$A448,Sta!$E:$E,"&gt;0.5"))/$D448</f>
        <v>0.5</v>
      </c>
      <c r="R448" s="8">
        <f>COUNTIFS(Sta!$A:$A,$A448,Sta!$D:$D,"&gt;0.5")/$B448</f>
        <v>1</v>
      </c>
      <c r="S448" s="8">
        <f>COUNTIFS(Sta!$B:$B,$A448,Sta!$E:$E,"&gt;0.5")/$C448</f>
        <v>0</v>
      </c>
      <c r="T448" s="11">
        <f>(COUNTIFS(Sta!$A:$A,$A448,Sta!$D:$D,"&gt;1.5")  + COUNTIFS(Sta!$B:$B,$A448,Sta!$E:$E,"&gt;1.5"))/$D448</f>
        <v>0.5</v>
      </c>
      <c r="U448" s="8">
        <f>COUNTIFS(Sta!$A:$A,$A448,Sta!$D:$D,"&gt;1.5")/$B448</f>
        <v>1</v>
      </c>
      <c r="V448" s="8">
        <f>COUNTIFS(Sta!$B:$B,$A448,Sta!$E:$E,"&gt;1.5")/$C448</f>
        <v>0</v>
      </c>
      <c r="W448" s="11">
        <f>(COUNTIFS(Sta!$A:$A,$A448,Sta!$E:E,"&gt;0.5") +COUNTIFS(Sta!$B:$B,$A448,Sta!$D:$D,"&gt;0.5"))/$D448</f>
        <v>0</v>
      </c>
      <c r="X448" s="8">
        <f>COUNTIFS(Sta!$A:$A,$A448,Sta!$E:$E,"&gt;0.5")/$B448</f>
        <v>0</v>
      </c>
      <c r="Y448" s="8">
        <f>COUNTIFS(Sta!$B:$B,$A448,Sta!$D:$D,"&gt;0.5")/$C448</f>
        <v>0</v>
      </c>
      <c r="Z448" s="11">
        <f>(COUNTIFS(Sta!$A:$A,$A448,Sta!$E:$E,"&gt;1.5")  + COUNTIFS(Sta!$B:$B,$A448,Sta!$D:$D,"&gt;1.5"))/$D448</f>
        <v>0</v>
      </c>
      <c r="AA448" s="8">
        <f>COUNTIFS(Sta!$A:$A,$A448,Sta!$E:$E,"&gt;1.5")/$B448</f>
        <v>0</v>
      </c>
      <c r="AB448" s="8">
        <f>COUNTIFS(Sta!$B:$B,$A448,Sta!$D:$D,"&gt;1.5")/$C448</f>
        <v>0</v>
      </c>
      <c r="AC448" s="11">
        <f>(COUNTIFS(Sta!$A:A,$A448,Sta!$G:$G,"y") + COUNTIFS(Sta!$B:B,$A448,Sta!$G:$G,"y"))/$D448</f>
        <v>0</v>
      </c>
      <c r="AD448" s="8">
        <f>COUNTIFS(Sta!$A:A,$A448,Sta!$G:$G,"y")/$B448</f>
        <v>0</v>
      </c>
      <c r="AE448" s="16">
        <f>COUNTIFS(Sta!$B:B,$A448,Sta!$G:$G,"y")/$C448</f>
        <v>0</v>
      </c>
    </row>
    <row r="449" spans="1:31" x14ac:dyDescent="0.3">
      <c r="A449" t="s">
        <v>548</v>
      </c>
      <c r="B449" s="9">
        <f>COUNTIF(Sta!A:A,A449)</f>
        <v>2</v>
      </c>
      <c r="C449" s="4">
        <f>COUNTIF(Sta!B:B,A449)</f>
        <v>2</v>
      </c>
      <c r="D449" s="4">
        <f t="shared" si="13"/>
        <v>4</v>
      </c>
      <c r="E449" s="11">
        <f>(COUNTIFS(Sta!$A:$A,$A449,Sta!$F:$F,"&gt;0.5") + COUNTIFS(Sta!$B:$B,$A449,Sta!$F:$F,"&gt;0.5"))/$D449</f>
        <v>1</v>
      </c>
      <c r="F449" s="8">
        <f>COUNTIFS(Sta!$A:$A,$A449,Sta!$F:$F,"&gt;0.5")/$B449</f>
        <v>1</v>
      </c>
      <c r="G449" s="8">
        <f>COUNTIFS(Sta!$B:$B,$A449,Sta!$F:$F,"&gt;0.5")/$C449</f>
        <v>1</v>
      </c>
      <c r="H449" s="11">
        <f>(COUNTIFS(Sta!$A:$A,$A449,Sta!$F:$F,"&gt;1.5") + COUNTIFS(Sta!$B:$B,$A449,Sta!$F:$F,"&gt;1.5"))/$D449</f>
        <v>1</v>
      </c>
      <c r="I449" s="8">
        <f>COUNTIFS(Sta!$A:$A,$A449,Sta!$F:$F,"&gt;1.5")/$B449</f>
        <v>1</v>
      </c>
      <c r="J449" s="8">
        <f>COUNTIFS(Sta!$B:$B,$A449,Sta!$F:$F,"&gt;1.5")/$C449</f>
        <v>1</v>
      </c>
      <c r="K449" s="11">
        <f>(COUNTIFS(Sta!$A:$A,$A449,Sta!$F:$F,"&gt;2.5") + COUNTIFS(Sta!$B:$B,$A449,Sta!$F:$F,"&gt;2.5"))/$D449</f>
        <v>1</v>
      </c>
      <c r="L449" s="8">
        <f>COUNTIFS(Sta!$A:$A,$A449,Sta!$F:$F,"&gt;2.5")/$B449</f>
        <v>1</v>
      </c>
      <c r="M449" s="8">
        <f>COUNTIFS(Sta!$B:$B,$A449,Sta!$F:$F,"&gt;2.5")/$C449</f>
        <v>1</v>
      </c>
      <c r="N449" s="11">
        <f>(COUNTIFS(Sta!$A:$A,$A449,Sta!$F:$F,"&gt;3.5") + COUNTIFS(Sta!$B:$B,$A449,Sta!$F:$F,"&gt;3.5"))/$D449</f>
        <v>0.75</v>
      </c>
      <c r="O449" s="8">
        <f>COUNTIFS(Sta!$A:$A,$A449,Sta!$F:$F,"&gt;3.5")/$B449</f>
        <v>0.5</v>
      </c>
      <c r="P449" s="8">
        <f>COUNTIFS(Sta!$B:$B,$A449,Sta!$F:$F,"&gt;3.5")/$C449</f>
        <v>1</v>
      </c>
      <c r="Q449" s="11">
        <f>(COUNTIFS(Sta!$A:$A,$A449,Sta!$D:$D,"&gt;0.5")  + COUNTIFS(Sta!$B:$B,$A449,Sta!$E:$E,"&gt;0.5"))/$D449</f>
        <v>1</v>
      </c>
      <c r="R449" s="8">
        <f>COUNTIFS(Sta!$A:$A,$A449,Sta!$D:$D,"&gt;0.5")/$B449</f>
        <v>1</v>
      </c>
      <c r="S449" s="8">
        <f>COUNTIFS(Sta!$B:$B,$A449,Sta!$E:$E,"&gt;0.5")/$C449</f>
        <v>1</v>
      </c>
      <c r="T449" s="11">
        <f>(COUNTIFS(Sta!$A:$A,$A449,Sta!$D:$D,"&gt;1.5")  + COUNTIFS(Sta!$B:$B,$A449,Sta!$E:$E,"&gt;1.5"))/$D449</f>
        <v>1</v>
      </c>
      <c r="U449" s="8">
        <f>COUNTIFS(Sta!$A:$A,$A449,Sta!$D:$D,"&gt;1.5")/$B449</f>
        <v>1</v>
      </c>
      <c r="V449" s="8">
        <f>COUNTIFS(Sta!$B:$B,$A449,Sta!$E:$E,"&gt;1.5")/$C449</f>
        <v>1</v>
      </c>
      <c r="W449" s="11">
        <f>(COUNTIFS(Sta!$A:$A,$A449,Sta!$E:E,"&gt;0.5") +COUNTIFS(Sta!$B:$B,$A449,Sta!$D:$D,"&gt;0.5"))/$D449</f>
        <v>1</v>
      </c>
      <c r="X449" s="8">
        <f>COUNTIFS(Sta!$A:$A,$A449,Sta!$E:$E,"&gt;0.5")/$B449</f>
        <v>1</v>
      </c>
      <c r="Y449" s="8">
        <f>COUNTIFS(Sta!$B:$B,$A449,Sta!$D:$D,"&gt;0.5")/$C449</f>
        <v>1</v>
      </c>
      <c r="Z449" s="11">
        <f>(COUNTIFS(Sta!$A:$A,$A449,Sta!$E:$E,"&gt;1.5")  + COUNTIFS(Sta!$B:$B,$A449,Sta!$D:$D,"&gt;1.5"))/$D449</f>
        <v>0.75</v>
      </c>
      <c r="AA449" s="8">
        <f>COUNTIFS(Sta!$A:$A,$A449,Sta!$E:$E,"&gt;1.5")/$B449</f>
        <v>0.5</v>
      </c>
      <c r="AB449" s="8">
        <f>COUNTIFS(Sta!$B:$B,$A449,Sta!$D:$D,"&gt;1.5")/$C449</f>
        <v>1</v>
      </c>
      <c r="AC449" s="11">
        <f>(COUNTIFS(Sta!$A:A,$A449,Sta!$G:$G,"y") + COUNTIFS(Sta!$B:B,$A449,Sta!$G:$G,"y"))/$D449</f>
        <v>1</v>
      </c>
      <c r="AD449" s="8">
        <f>COUNTIFS(Sta!$A:A,$A449,Sta!$G:$G,"y")/$B449</f>
        <v>1</v>
      </c>
      <c r="AE449" s="16">
        <f>COUNTIFS(Sta!$B:B,$A449,Sta!$G:$G,"y")/$C449</f>
        <v>1</v>
      </c>
    </row>
    <row r="450" spans="1:31" x14ac:dyDescent="0.3">
      <c r="A450" t="s">
        <v>191</v>
      </c>
      <c r="B450" s="9">
        <f>COUNTIF(Sta!A:A,A450)</f>
        <v>1</v>
      </c>
      <c r="C450" s="4">
        <f>COUNTIF(Sta!B:B,A450)</f>
        <v>1</v>
      </c>
      <c r="D450" s="4">
        <f t="shared" si="13"/>
        <v>2</v>
      </c>
      <c r="E450" s="11">
        <f>(COUNTIFS(Sta!$A:$A,$A450,Sta!$F:$F,"&gt;0.5") + COUNTIFS(Sta!$B:$B,$A450,Sta!$F:$F,"&gt;0.5"))/$D450</f>
        <v>1</v>
      </c>
      <c r="F450" s="8">
        <f>COUNTIFS(Sta!$A:$A,$A450,Sta!$F:$F,"&gt;0.5")/$B450</f>
        <v>1</v>
      </c>
      <c r="G450" s="8">
        <f>COUNTIFS(Sta!$B:$B,$A450,Sta!$F:$F,"&gt;0.5")/$C450</f>
        <v>1</v>
      </c>
      <c r="H450" s="11">
        <f>(COUNTIFS(Sta!$A:$A,$A450,Sta!$F:$F,"&gt;1.5") + COUNTIFS(Sta!$B:$B,$A450,Sta!$F:$F,"&gt;1.5"))/$D450</f>
        <v>1</v>
      </c>
      <c r="I450" s="8">
        <f>COUNTIFS(Sta!$A:$A,$A450,Sta!$F:$F,"&gt;1.5")/$B450</f>
        <v>1</v>
      </c>
      <c r="J450" s="8">
        <f>COUNTIFS(Sta!$B:$B,$A450,Sta!$F:$F,"&gt;1.5")/$C450</f>
        <v>1</v>
      </c>
      <c r="K450" s="11">
        <f>(COUNTIFS(Sta!$A:$A,$A450,Sta!$F:$F,"&gt;2.5") + COUNTIFS(Sta!$B:$B,$A450,Sta!$F:$F,"&gt;2.5"))/$D450</f>
        <v>0.5</v>
      </c>
      <c r="L450" s="8">
        <f>COUNTIFS(Sta!$A:$A,$A450,Sta!$F:$F,"&gt;2.5")/$B450</f>
        <v>0</v>
      </c>
      <c r="M450" s="8">
        <f>COUNTIFS(Sta!$B:$B,$A450,Sta!$F:$F,"&gt;2.5")/$C450</f>
        <v>1</v>
      </c>
      <c r="N450" s="11">
        <f>(COUNTIFS(Sta!$A:$A,$A450,Sta!$F:$F,"&gt;3.5") + COUNTIFS(Sta!$B:$B,$A450,Sta!$F:$F,"&gt;3.5"))/$D450</f>
        <v>0</v>
      </c>
      <c r="O450" s="8">
        <f>COUNTIFS(Sta!$A:$A,$A450,Sta!$F:$F,"&gt;3.5")/$B450</f>
        <v>0</v>
      </c>
      <c r="P450" s="8">
        <f>COUNTIFS(Sta!$B:$B,$A450,Sta!$F:$F,"&gt;3.5")/$C450</f>
        <v>0</v>
      </c>
      <c r="Q450" s="11">
        <f>(COUNTIFS(Sta!$A:$A,$A450,Sta!$D:$D,"&gt;0.5")  + COUNTIFS(Sta!$B:$B,$A450,Sta!$E:$E,"&gt;0.5"))/$D450</f>
        <v>0.5</v>
      </c>
      <c r="R450" s="8">
        <f>COUNTIFS(Sta!$A:$A,$A450,Sta!$D:$D,"&gt;0.5")/$B450</f>
        <v>0</v>
      </c>
      <c r="S450" s="8">
        <f>COUNTIFS(Sta!$B:$B,$A450,Sta!$E:$E,"&gt;0.5")/$C450</f>
        <v>1</v>
      </c>
      <c r="T450" s="11">
        <f>(COUNTIFS(Sta!$A:$A,$A450,Sta!$D:$D,"&gt;1.5")  + COUNTIFS(Sta!$B:$B,$A450,Sta!$E:$E,"&gt;1.5"))/$D450</f>
        <v>0.5</v>
      </c>
      <c r="U450" s="8">
        <f>COUNTIFS(Sta!$A:$A,$A450,Sta!$D:$D,"&gt;1.5")/$B450</f>
        <v>0</v>
      </c>
      <c r="V450" s="8">
        <f>COUNTIFS(Sta!$B:$B,$A450,Sta!$E:$E,"&gt;1.5")/$C450</f>
        <v>1</v>
      </c>
      <c r="W450" s="11">
        <f>(COUNTIFS(Sta!$A:$A,$A450,Sta!$E:E,"&gt;0.5") +COUNTIFS(Sta!$B:$B,$A450,Sta!$D:$D,"&gt;0.5"))/$D450</f>
        <v>1</v>
      </c>
      <c r="X450" s="8">
        <f>COUNTIFS(Sta!$A:$A,$A450,Sta!$E:$E,"&gt;0.5")/$B450</f>
        <v>1</v>
      </c>
      <c r="Y450" s="8">
        <f>COUNTIFS(Sta!$B:$B,$A450,Sta!$D:$D,"&gt;0.5")/$C450</f>
        <v>1</v>
      </c>
      <c r="Z450" s="11">
        <f>(COUNTIFS(Sta!$A:$A,$A450,Sta!$E:$E,"&gt;1.5")  + COUNTIFS(Sta!$B:$B,$A450,Sta!$D:$D,"&gt;1.5"))/$D450</f>
        <v>0.5</v>
      </c>
      <c r="AA450" s="8">
        <f>COUNTIFS(Sta!$A:$A,$A450,Sta!$E:$E,"&gt;1.5")/$B450</f>
        <v>1</v>
      </c>
      <c r="AB450" s="8">
        <f>COUNTIFS(Sta!$B:$B,$A450,Sta!$D:$D,"&gt;1.5")/$C450</f>
        <v>0</v>
      </c>
      <c r="AC450" s="11">
        <f>(COUNTIFS(Sta!$A:A,$A450,Sta!$G:$G,"y") + COUNTIFS(Sta!$B:B,$A450,Sta!$G:$G,"y"))/$D450</f>
        <v>0.5</v>
      </c>
      <c r="AD450" s="8">
        <f>COUNTIFS(Sta!$A:A,$A450,Sta!$G:$G,"y")/$B450</f>
        <v>0</v>
      </c>
      <c r="AE450" s="16">
        <f>COUNTIFS(Sta!$B:B,$A450,Sta!$G:$G,"y")/$C450</f>
        <v>1</v>
      </c>
    </row>
    <row r="451" spans="1:31" x14ac:dyDescent="0.3">
      <c r="A451" t="s">
        <v>587</v>
      </c>
      <c r="B451" s="9">
        <f>COUNTIF(Sta!A:A,A451)</f>
        <v>1</v>
      </c>
      <c r="C451" s="4">
        <f>COUNTIF(Sta!B:B,A451)</f>
        <v>1</v>
      </c>
      <c r="D451" s="4">
        <f t="shared" si="13"/>
        <v>2</v>
      </c>
      <c r="E451" s="11">
        <f>(COUNTIFS(Sta!$A:$A,$A451,Sta!$F:$F,"&gt;0.5") + COUNTIFS(Sta!$B:$B,$A451,Sta!$F:$F,"&gt;0.5"))/$D451</f>
        <v>0.5</v>
      </c>
      <c r="F451" s="8">
        <f>COUNTIFS(Sta!$A:$A,$A451,Sta!$F:$F,"&gt;0.5")/$B451</f>
        <v>0</v>
      </c>
      <c r="G451" s="8">
        <f>COUNTIFS(Sta!$B:$B,$A451,Sta!$F:$F,"&gt;0.5")/$C451</f>
        <v>1</v>
      </c>
      <c r="H451" s="11">
        <f>(COUNTIFS(Sta!$A:$A,$A451,Sta!$F:$F,"&gt;1.5") + COUNTIFS(Sta!$B:$B,$A451,Sta!$F:$F,"&gt;1.5"))/$D451</f>
        <v>0</v>
      </c>
      <c r="I451" s="8">
        <f>COUNTIFS(Sta!$A:$A,$A451,Sta!$F:$F,"&gt;1.5")/$B451</f>
        <v>0</v>
      </c>
      <c r="J451" s="8">
        <f>COUNTIFS(Sta!$B:$B,$A451,Sta!$F:$F,"&gt;1.5")/$C451</f>
        <v>0</v>
      </c>
      <c r="K451" s="11">
        <f>(COUNTIFS(Sta!$A:$A,$A451,Sta!$F:$F,"&gt;2.5") + COUNTIFS(Sta!$B:$B,$A451,Sta!$F:$F,"&gt;2.5"))/$D451</f>
        <v>0</v>
      </c>
      <c r="L451" s="8">
        <f>COUNTIFS(Sta!$A:$A,$A451,Sta!$F:$F,"&gt;2.5")/$B451</f>
        <v>0</v>
      </c>
      <c r="M451" s="8">
        <f>COUNTIFS(Sta!$B:$B,$A451,Sta!$F:$F,"&gt;2.5")/$C451</f>
        <v>0</v>
      </c>
      <c r="N451" s="11">
        <f>(COUNTIFS(Sta!$A:$A,$A451,Sta!$F:$F,"&gt;3.5") + COUNTIFS(Sta!$B:$B,$A451,Sta!$F:$F,"&gt;3.5"))/$D451</f>
        <v>0</v>
      </c>
      <c r="O451" s="8">
        <f>COUNTIFS(Sta!$A:$A,$A451,Sta!$F:$F,"&gt;3.5")/$B451</f>
        <v>0</v>
      </c>
      <c r="P451" s="8">
        <f>COUNTIFS(Sta!$B:$B,$A451,Sta!$F:$F,"&gt;3.5")/$C451</f>
        <v>0</v>
      </c>
      <c r="Q451" s="11">
        <f>(COUNTIFS(Sta!$A:$A,$A451,Sta!$D:$D,"&gt;0.5")  + COUNTIFS(Sta!$B:$B,$A451,Sta!$E:$E,"&gt;0.5"))/$D451</f>
        <v>0.5</v>
      </c>
      <c r="R451" s="8">
        <f>COUNTIFS(Sta!$A:$A,$A451,Sta!$D:$D,"&gt;0.5")/$B451</f>
        <v>0</v>
      </c>
      <c r="S451" s="8">
        <f>COUNTIFS(Sta!$B:$B,$A451,Sta!$E:$E,"&gt;0.5")/$C451</f>
        <v>1</v>
      </c>
      <c r="T451" s="11">
        <f>(COUNTIFS(Sta!$A:$A,$A451,Sta!$D:$D,"&gt;1.5")  + COUNTIFS(Sta!$B:$B,$A451,Sta!$E:$E,"&gt;1.5"))/$D451</f>
        <v>0</v>
      </c>
      <c r="U451" s="8">
        <f>COUNTIFS(Sta!$A:$A,$A451,Sta!$D:$D,"&gt;1.5")/$B451</f>
        <v>0</v>
      </c>
      <c r="V451" s="8">
        <f>COUNTIFS(Sta!$B:$B,$A451,Sta!$E:$E,"&gt;1.5")/$C451</f>
        <v>0</v>
      </c>
      <c r="W451" s="11">
        <f>(COUNTIFS(Sta!$A:$A,$A451,Sta!$E:E,"&gt;0.5") +COUNTIFS(Sta!$B:$B,$A451,Sta!$D:$D,"&gt;0.5"))/$D451</f>
        <v>0</v>
      </c>
      <c r="X451" s="8">
        <f>COUNTIFS(Sta!$A:$A,$A451,Sta!$E:$E,"&gt;0.5")/$B451</f>
        <v>0</v>
      </c>
      <c r="Y451" s="8">
        <f>COUNTIFS(Sta!$B:$B,$A451,Sta!$D:$D,"&gt;0.5")/$C451</f>
        <v>0</v>
      </c>
      <c r="Z451" s="11">
        <f>(COUNTIFS(Sta!$A:$A,$A451,Sta!$E:$E,"&gt;1.5")  + COUNTIFS(Sta!$B:$B,$A451,Sta!$D:$D,"&gt;1.5"))/$D451</f>
        <v>0</v>
      </c>
      <c r="AA451" s="8">
        <f>COUNTIFS(Sta!$A:$A,$A451,Sta!$E:$E,"&gt;1.5")/$B451</f>
        <v>0</v>
      </c>
      <c r="AB451" s="8">
        <f>COUNTIFS(Sta!$B:$B,$A451,Sta!$D:$D,"&gt;1.5")/$C451</f>
        <v>0</v>
      </c>
      <c r="AC451" s="11">
        <f>(COUNTIFS(Sta!$A:A,$A451,Sta!$G:$G,"y") + COUNTIFS(Sta!$B:B,$A451,Sta!$G:$G,"y"))/$D451</f>
        <v>0</v>
      </c>
      <c r="AD451" s="8">
        <f>COUNTIFS(Sta!$A:A,$A451,Sta!$G:$G,"y")/$B451</f>
        <v>0</v>
      </c>
      <c r="AE451" s="16">
        <f>COUNTIFS(Sta!$B:B,$A451,Sta!$G:$G,"y")/$C451</f>
        <v>0</v>
      </c>
    </row>
    <row r="452" spans="1:31" x14ac:dyDescent="0.3">
      <c r="A452" t="s">
        <v>551</v>
      </c>
      <c r="B452" s="9">
        <f>COUNTIF(Sta!A:A,A452)</f>
        <v>2</v>
      </c>
      <c r="C452" s="4">
        <f>COUNTIF(Sta!B:B,A452)</f>
        <v>3</v>
      </c>
      <c r="D452" s="4">
        <f t="shared" si="13"/>
        <v>5</v>
      </c>
      <c r="E452" s="11">
        <f>(COUNTIFS(Sta!$A:$A,$A452,Sta!$F:$F,"&gt;0.5") + COUNTIFS(Sta!$B:$B,$A452,Sta!$F:$F,"&gt;0.5"))/$D452</f>
        <v>1</v>
      </c>
      <c r="F452" s="8">
        <f>COUNTIFS(Sta!$A:$A,$A452,Sta!$F:$F,"&gt;0.5")/$B452</f>
        <v>1</v>
      </c>
      <c r="G452" s="8">
        <f>COUNTIFS(Sta!$B:$B,$A452,Sta!$F:$F,"&gt;0.5")/$C452</f>
        <v>1</v>
      </c>
      <c r="H452" s="11">
        <f>(COUNTIFS(Sta!$A:$A,$A452,Sta!$F:$F,"&gt;1.5") + COUNTIFS(Sta!$B:$B,$A452,Sta!$F:$F,"&gt;1.5"))/$D452</f>
        <v>0.2</v>
      </c>
      <c r="I452" s="8">
        <f>COUNTIFS(Sta!$A:$A,$A452,Sta!$F:$F,"&gt;1.5")/$B452</f>
        <v>0</v>
      </c>
      <c r="J452" s="8">
        <f>COUNTIFS(Sta!$B:$B,$A452,Sta!$F:$F,"&gt;1.5")/$C452</f>
        <v>0.33333333333333331</v>
      </c>
      <c r="K452" s="11">
        <f>(COUNTIFS(Sta!$A:$A,$A452,Sta!$F:$F,"&gt;2.5") + COUNTIFS(Sta!$B:$B,$A452,Sta!$F:$F,"&gt;2.5"))/$D452</f>
        <v>0</v>
      </c>
      <c r="L452" s="8">
        <f>COUNTIFS(Sta!$A:$A,$A452,Sta!$F:$F,"&gt;2.5")/$B452</f>
        <v>0</v>
      </c>
      <c r="M452" s="8">
        <f>COUNTIFS(Sta!$B:$B,$A452,Sta!$F:$F,"&gt;2.5")/$C452</f>
        <v>0</v>
      </c>
      <c r="N452" s="11">
        <f>(COUNTIFS(Sta!$A:$A,$A452,Sta!$F:$F,"&gt;3.5") + COUNTIFS(Sta!$B:$B,$A452,Sta!$F:$F,"&gt;3.5"))/$D452</f>
        <v>0</v>
      </c>
      <c r="O452" s="8">
        <f>COUNTIFS(Sta!$A:$A,$A452,Sta!$F:$F,"&gt;3.5")/$B452</f>
        <v>0</v>
      </c>
      <c r="P452" s="8">
        <f>COUNTIFS(Sta!$B:$B,$A452,Sta!$F:$F,"&gt;3.5")/$C452</f>
        <v>0</v>
      </c>
      <c r="Q452" s="11">
        <f>(COUNTIFS(Sta!$A:$A,$A452,Sta!$D:$D,"&gt;0.5")  + COUNTIFS(Sta!$B:$B,$A452,Sta!$E:$E,"&gt;0.5"))/$D452</f>
        <v>0.6</v>
      </c>
      <c r="R452" s="8">
        <f>COUNTIFS(Sta!$A:$A,$A452,Sta!$D:$D,"&gt;0.5")/$B452</f>
        <v>0.5</v>
      </c>
      <c r="S452" s="8">
        <f>COUNTIFS(Sta!$B:$B,$A452,Sta!$E:$E,"&gt;0.5")/$C452</f>
        <v>0.66666666666666663</v>
      </c>
      <c r="T452" s="11">
        <f>(COUNTIFS(Sta!$A:$A,$A452,Sta!$D:$D,"&gt;1.5")  + COUNTIFS(Sta!$B:$B,$A452,Sta!$E:$E,"&gt;1.5"))/$D452</f>
        <v>0</v>
      </c>
      <c r="U452" s="8">
        <f>COUNTIFS(Sta!$A:$A,$A452,Sta!$D:$D,"&gt;1.5")/$B452</f>
        <v>0</v>
      </c>
      <c r="V452" s="8">
        <f>COUNTIFS(Sta!$B:$B,$A452,Sta!$E:$E,"&gt;1.5")/$C452</f>
        <v>0</v>
      </c>
      <c r="W452" s="11">
        <f>(COUNTIFS(Sta!$A:$A,$A452,Sta!$E:E,"&gt;0.5") +COUNTIFS(Sta!$B:$B,$A452,Sta!$D:$D,"&gt;0.5"))/$D452</f>
        <v>0.6</v>
      </c>
      <c r="X452" s="8">
        <f>COUNTIFS(Sta!$A:$A,$A452,Sta!$E:$E,"&gt;0.5")/$B452</f>
        <v>0.5</v>
      </c>
      <c r="Y452" s="8">
        <f>COUNTIFS(Sta!$B:$B,$A452,Sta!$D:$D,"&gt;0.5")/$C452</f>
        <v>0.66666666666666663</v>
      </c>
      <c r="Z452" s="11">
        <f>(COUNTIFS(Sta!$A:$A,$A452,Sta!$E:$E,"&gt;1.5")  + COUNTIFS(Sta!$B:$B,$A452,Sta!$D:$D,"&gt;1.5"))/$D452</f>
        <v>0</v>
      </c>
      <c r="AA452" s="8">
        <f>COUNTIFS(Sta!$A:$A,$A452,Sta!$E:$E,"&gt;1.5")/$B452</f>
        <v>0</v>
      </c>
      <c r="AB452" s="8">
        <f>COUNTIFS(Sta!$B:$B,$A452,Sta!$D:$D,"&gt;1.5")/$C452</f>
        <v>0</v>
      </c>
      <c r="AC452" s="11">
        <f>(COUNTIFS(Sta!$A:A,$A452,Sta!$G:$G,"y") + COUNTIFS(Sta!$B:B,$A452,Sta!$G:$G,"y"))/$D452</f>
        <v>0.2</v>
      </c>
      <c r="AD452" s="8">
        <f>COUNTIFS(Sta!$A:A,$A452,Sta!$G:$G,"y")/$B452</f>
        <v>0</v>
      </c>
      <c r="AE452" s="16">
        <f>COUNTIFS(Sta!$B:B,$A452,Sta!$G:$G,"y")/$C452</f>
        <v>0.33333333333333331</v>
      </c>
    </row>
    <row r="453" spans="1:31" x14ac:dyDescent="0.3">
      <c r="A453" t="s">
        <v>458</v>
      </c>
      <c r="B453" s="9">
        <f>COUNTIF(Sta!A:A,A453)</f>
        <v>10</v>
      </c>
      <c r="C453" s="4">
        <f>COUNTIF(Sta!B:B,A453)</f>
        <v>11</v>
      </c>
      <c r="D453" s="4">
        <f t="shared" si="13"/>
        <v>21</v>
      </c>
      <c r="E453" s="11">
        <f>(COUNTIFS(Sta!$A:$A,$A453,Sta!$F:$F,"&gt;0.5") + COUNTIFS(Sta!$B:$B,$A453,Sta!$F:$F,"&gt;0.5"))/$D453</f>
        <v>0.90476190476190477</v>
      </c>
      <c r="F453" s="8">
        <f>COUNTIFS(Sta!$A:$A,$A453,Sta!$F:$F,"&gt;0.5")/$B453</f>
        <v>1</v>
      </c>
      <c r="G453" s="8">
        <f>COUNTIFS(Sta!$B:$B,$A453,Sta!$F:$F,"&gt;0.5")/$C453</f>
        <v>0.81818181818181823</v>
      </c>
      <c r="H453" s="11">
        <f>(COUNTIFS(Sta!$A:$A,$A453,Sta!$F:$F,"&gt;1.5") + COUNTIFS(Sta!$B:$B,$A453,Sta!$F:$F,"&gt;1.5"))/$D453</f>
        <v>0.5714285714285714</v>
      </c>
      <c r="I453" s="8">
        <f>COUNTIFS(Sta!$A:$A,$A453,Sta!$F:$F,"&gt;1.5")/$B453</f>
        <v>0.6</v>
      </c>
      <c r="J453" s="8">
        <f>COUNTIFS(Sta!$B:$B,$A453,Sta!$F:$F,"&gt;1.5")/$C453</f>
        <v>0.54545454545454541</v>
      </c>
      <c r="K453" s="11">
        <f>(COUNTIFS(Sta!$A:$A,$A453,Sta!$F:$F,"&gt;2.5") + COUNTIFS(Sta!$B:$B,$A453,Sta!$F:$F,"&gt;2.5"))/$D453</f>
        <v>0.38095238095238093</v>
      </c>
      <c r="L453" s="8">
        <f>COUNTIFS(Sta!$A:$A,$A453,Sta!$F:$F,"&gt;2.5")/$B453</f>
        <v>0.4</v>
      </c>
      <c r="M453" s="8">
        <f>COUNTIFS(Sta!$B:$B,$A453,Sta!$F:$F,"&gt;2.5")/$C453</f>
        <v>0.36363636363636365</v>
      </c>
      <c r="N453" s="11">
        <f>(COUNTIFS(Sta!$A:$A,$A453,Sta!$F:$F,"&gt;3.5") + COUNTIFS(Sta!$B:$B,$A453,Sta!$F:$F,"&gt;3.5"))/$D453</f>
        <v>0.23809523809523808</v>
      </c>
      <c r="O453" s="8">
        <f>COUNTIFS(Sta!$A:$A,$A453,Sta!$F:$F,"&gt;3.5")/$B453</f>
        <v>0.4</v>
      </c>
      <c r="P453" s="8">
        <f>COUNTIFS(Sta!$B:$B,$A453,Sta!$F:$F,"&gt;3.5")/$C453</f>
        <v>9.0909090909090912E-2</v>
      </c>
      <c r="Q453" s="11">
        <f>(COUNTIFS(Sta!$A:$A,$A453,Sta!$D:$D,"&gt;0.5")  + COUNTIFS(Sta!$B:$B,$A453,Sta!$E:$E,"&gt;0.5"))/$D453</f>
        <v>0.42857142857142855</v>
      </c>
      <c r="R453" s="8">
        <f>COUNTIFS(Sta!$A:$A,$A453,Sta!$D:$D,"&gt;0.5")/$B453</f>
        <v>0.5</v>
      </c>
      <c r="S453" s="8">
        <f>COUNTIFS(Sta!$B:$B,$A453,Sta!$E:$E,"&gt;0.5")/$C453</f>
        <v>0.36363636363636365</v>
      </c>
      <c r="T453" s="11">
        <f>(COUNTIFS(Sta!$A:$A,$A453,Sta!$D:$D,"&gt;1.5")  + COUNTIFS(Sta!$B:$B,$A453,Sta!$E:$E,"&gt;1.5"))/$D453</f>
        <v>0.14285714285714285</v>
      </c>
      <c r="U453" s="8">
        <f>COUNTIFS(Sta!$A:$A,$A453,Sta!$D:$D,"&gt;1.5")/$B453</f>
        <v>0.3</v>
      </c>
      <c r="V453" s="8">
        <f>COUNTIFS(Sta!$B:$B,$A453,Sta!$E:$E,"&gt;1.5")/$C453</f>
        <v>0</v>
      </c>
      <c r="W453" s="11">
        <f>(COUNTIFS(Sta!$A:$A,$A453,Sta!$E:E,"&gt;0.5") +COUNTIFS(Sta!$B:$B,$A453,Sta!$D:$D,"&gt;0.5"))/$D453</f>
        <v>0.76190476190476186</v>
      </c>
      <c r="X453" s="8">
        <f>COUNTIFS(Sta!$A:$A,$A453,Sta!$E:$E,"&gt;0.5")/$B453</f>
        <v>0.8</v>
      </c>
      <c r="Y453" s="8">
        <f>COUNTIFS(Sta!$B:$B,$A453,Sta!$D:$D,"&gt;0.5")/$C453</f>
        <v>0.72727272727272729</v>
      </c>
      <c r="Z453" s="11">
        <f>(COUNTIFS(Sta!$A:$A,$A453,Sta!$E:$E,"&gt;1.5")  + COUNTIFS(Sta!$B:$B,$A453,Sta!$D:$D,"&gt;1.5"))/$D453</f>
        <v>0.52380952380952384</v>
      </c>
      <c r="AA453" s="8">
        <f>COUNTIFS(Sta!$A:$A,$A453,Sta!$E:$E,"&gt;1.5")/$B453</f>
        <v>0.5</v>
      </c>
      <c r="AB453" s="8">
        <f>COUNTIFS(Sta!$B:$B,$A453,Sta!$D:$D,"&gt;1.5")/$C453</f>
        <v>0.54545454545454541</v>
      </c>
      <c r="AC453" s="11">
        <f>(COUNTIFS(Sta!$A:A,$A453,Sta!$G:$G,"y") + COUNTIFS(Sta!$B:B,$A453,Sta!$G:$G,"y"))/$D453</f>
        <v>0.2857142857142857</v>
      </c>
      <c r="AD453" s="8">
        <f>COUNTIFS(Sta!$A:A,$A453,Sta!$G:$G,"y")/$B453</f>
        <v>0.3</v>
      </c>
      <c r="AE453" s="16">
        <f>COUNTIFS(Sta!$B:B,$A453,Sta!$G:$G,"y")/$C453</f>
        <v>0.27272727272727271</v>
      </c>
    </row>
    <row r="454" spans="1:31" x14ac:dyDescent="0.3">
      <c r="A454" t="s">
        <v>292</v>
      </c>
      <c r="B454" s="9">
        <f>COUNTIF(Sta!A:A,A454)</f>
        <v>0</v>
      </c>
      <c r="C454" s="4">
        <f>COUNTIF(Sta!B:B,A454)</f>
        <v>1</v>
      </c>
      <c r="D454" s="4">
        <f t="shared" si="13"/>
        <v>1</v>
      </c>
      <c r="E454" s="11">
        <f>(COUNTIFS(Sta!$A:$A,$A454,Sta!$F:$F,"&gt;0.5") + COUNTIFS(Sta!$B:$B,$A454,Sta!$F:$F,"&gt;0.5"))/$D454</f>
        <v>1</v>
      </c>
      <c r="F454" s="8" t="e">
        <f>COUNTIFS(Sta!$A:$A,$A454,Sta!$F:$F,"&gt;0.5")/$B454</f>
        <v>#DIV/0!</v>
      </c>
      <c r="G454" s="8">
        <f>COUNTIFS(Sta!$B:$B,$A454,Sta!$F:$F,"&gt;0.5")/$C454</f>
        <v>1</v>
      </c>
      <c r="H454" s="11">
        <f>(COUNTIFS(Sta!$A:$A,$A454,Sta!$F:$F,"&gt;1.5") + COUNTIFS(Sta!$B:$B,$A454,Sta!$F:$F,"&gt;1.5"))/$D454</f>
        <v>1</v>
      </c>
      <c r="I454" s="8" t="e">
        <f>COUNTIFS(Sta!$A:$A,$A454,Sta!$F:$F,"&gt;1.5")/$B454</f>
        <v>#DIV/0!</v>
      </c>
      <c r="J454" s="8">
        <f>COUNTIFS(Sta!$B:$B,$A454,Sta!$F:$F,"&gt;1.5")/$C454</f>
        <v>1</v>
      </c>
      <c r="K454" s="11">
        <f>(COUNTIFS(Sta!$A:$A,$A454,Sta!$F:$F,"&gt;2.5") + COUNTIFS(Sta!$B:$B,$A454,Sta!$F:$F,"&gt;2.5"))/$D454</f>
        <v>1</v>
      </c>
      <c r="L454" s="8" t="e">
        <f>COUNTIFS(Sta!$A:$A,$A454,Sta!$F:$F,"&gt;2.5")/$B454</f>
        <v>#DIV/0!</v>
      </c>
      <c r="M454" s="8">
        <f>COUNTIFS(Sta!$B:$B,$A454,Sta!$F:$F,"&gt;2.5")/$C454</f>
        <v>1</v>
      </c>
      <c r="N454" s="11">
        <f>(COUNTIFS(Sta!$A:$A,$A454,Sta!$F:$F,"&gt;3.5") + COUNTIFS(Sta!$B:$B,$A454,Sta!$F:$F,"&gt;3.5"))/$D454</f>
        <v>0</v>
      </c>
      <c r="O454" s="8" t="e">
        <f>COUNTIFS(Sta!$A:$A,$A454,Sta!$F:$F,"&gt;3.5")/$B454</f>
        <v>#DIV/0!</v>
      </c>
      <c r="P454" s="8">
        <f>COUNTIFS(Sta!$B:$B,$A454,Sta!$F:$F,"&gt;3.5")/$C454</f>
        <v>0</v>
      </c>
      <c r="Q454" s="11">
        <f>(COUNTIFS(Sta!$A:$A,$A454,Sta!$D:$D,"&gt;0.5")  + COUNTIFS(Sta!$B:$B,$A454,Sta!$E:$E,"&gt;0.5"))/$D454</f>
        <v>1</v>
      </c>
      <c r="R454" s="8" t="e">
        <f>COUNTIFS(Sta!$A:$A,$A454,Sta!$D:$D,"&gt;0.5")/$B454</f>
        <v>#DIV/0!</v>
      </c>
      <c r="S454" s="8">
        <f>COUNTIFS(Sta!$B:$B,$A454,Sta!$E:$E,"&gt;0.5")/$C454</f>
        <v>1</v>
      </c>
      <c r="T454" s="11">
        <f>(COUNTIFS(Sta!$A:$A,$A454,Sta!$D:$D,"&gt;1.5")  + COUNTIFS(Sta!$B:$B,$A454,Sta!$E:$E,"&gt;1.5"))/$D454</f>
        <v>1</v>
      </c>
      <c r="U454" s="8" t="e">
        <f>COUNTIFS(Sta!$A:$A,$A454,Sta!$D:$D,"&gt;1.5")/$B454</f>
        <v>#DIV/0!</v>
      </c>
      <c r="V454" s="8">
        <f>COUNTIFS(Sta!$B:$B,$A454,Sta!$E:$E,"&gt;1.5")/$C454</f>
        <v>1</v>
      </c>
      <c r="W454" s="11">
        <f>(COUNTIFS(Sta!$A:$A,$A454,Sta!$E:E,"&gt;0.5") +COUNTIFS(Sta!$B:$B,$A454,Sta!$D:$D,"&gt;0.5"))/$D454</f>
        <v>1</v>
      </c>
      <c r="X454" s="8" t="e">
        <f>COUNTIFS(Sta!$A:$A,$A454,Sta!$E:$E,"&gt;0.5")/$B454</f>
        <v>#DIV/0!</v>
      </c>
      <c r="Y454" s="8">
        <f>COUNTIFS(Sta!$B:$B,$A454,Sta!$D:$D,"&gt;0.5")/$C454</f>
        <v>1</v>
      </c>
      <c r="Z454" s="11">
        <f>(COUNTIFS(Sta!$A:$A,$A454,Sta!$E:$E,"&gt;1.5")  + COUNTIFS(Sta!$B:$B,$A454,Sta!$D:$D,"&gt;1.5"))/$D454</f>
        <v>0</v>
      </c>
      <c r="AA454" s="8" t="e">
        <f>COUNTIFS(Sta!$A:$A,$A454,Sta!$E:$E,"&gt;1.5")/$B454</f>
        <v>#DIV/0!</v>
      </c>
      <c r="AB454" s="8">
        <f>COUNTIFS(Sta!$B:$B,$A454,Sta!$D:$D,"&gt;1.5")/$C454</f>
        <v>0</v>
      </c>
      <c r="AC454" s="11">
        <f>(COUNTIFS(Sta!$A:A,$A454,Sta!$G:$G,"y") + COUNTIFS(Sta!$B:B,$A454,Sta!$G:$G,"y"))/$D454</f>
        <v>1</v>
      </c>
      <c r="AD454" s="8" t="e">
        <f>COUNTIFS(Sta!$A:A,$A454,Sta!$G:$G,"y")/$B454</f>
        <v>#DIV/0!</v>
      </c>
      <c r="AE454" s="16">
        <f>COUNTIFS(Sta!$B:B,$A454,Sta!$G:$G,"y")/$C454</f>
        <v>1</v>
      </c>
    </row>
    <row r="455" spans="1:31" x14ac:dyDescent="0.3">
      <c r="A455" t="s">
        <v>343</v>
      </c>
      <c r="B455" s="9">
        <f>COUNTIF(Sta!A:A,A455)</f>
        <v>0</v>
      </c>
      <c r="C455" s="4">
        <f>COUNTIF(Sta!B:B,A455)</f>
        <v>0</v>
      </c>
      <c r="D455" s="4">
        <f t="shared" si="13"/>
        <v>0</v>
      </c>
      <c r="E455" s="11" t="e">
        <f>(COUNTIFS(Sta!$A:$A,$A455,Sta!$F:$F,"&gt;0.5") + COUNTIFS(Sta!$B:$B,$A455,Sta!$F:$F,"&gt;0.5"))/$D455</f>
        <v>#DIV/0!</v>
      </c>
      <c r="F455" s="8" t="e">
        <f>COUNTIFS(Sta!$A:$A,$A455,Sta!$F:$F,"&gt;0.5")/$B455</f>
        <v>#DIV/0!</v>
      </c>
      <c r="G455" s="8" t="e">
        <f>COUNTIFS(Sta!$B:$B,$A455,Sta!$F:$F,"&gt;0.5")/$C455</f>
        <v>#DIV/0!</v>
      </c>
      <c r="H455" s="11" t="e">
        <f>(COUNTIFS(Sta!$A:$A,$A455,Sta!$F:$F,"&gt;1.5") + COUNTIFS(Sta!$B:$B,$A455,Sta!$F:$F,"&gt;1.5"))/$D455</f>
        <v>#DIV/0!</v>
      </c>
      <c r="I455" s="8" t="e">
        <f>COUNTIFS(Sta!$A:$A,$A455,Sta!$F:$F,"&gt;1.5")/$B455</f>
        <v>#DIV/0!</v>
      </c>
      <c r="J455" s="8" t="e">
        <f>COUNTIFS(Sta!$B:$B,$A455,Sta!$F:$F,"&gt;1.5")/$C455</f>
        <v>#DIV/0!</v>
      </c>
      <c r="K455" s="11" t="e">
        <f>(COUNTIFS(Sta!$A:$A,$A455,Sta!$F:$F,"&gt;2.5") + COUNTIFS(Sta!$B:$B,$A455,Sta!$F:$F,"&gt;2.5"))/$D455</f>
        <v>#DIV/0!</v>
      </c>
      <c r="L455" s="8" t="e">
        <f>COUNTIFS(Sta!$A:$A,$A455,Sta!$F:$F,"&gt;2.5")/$B455</f>
        <v>#DIV/0!</v>
      </c>
      <c r="M455" s="8" t="e">
        <f>COUNTIFS(Sta!$B:$B,$A455,Sta!$F:$F,"&gt;2.5")/$C455</f>
        <v>#DIV/0!</v>
      </c>
      <c r="N455" s="11" t="e">
        <f>(COUNTIFS(Sta!$A:$A,$A455,Sta!$F:$F,"&gt;3.5") + COUNTIFS(Sta!$B:$B,$A455,Sta!$F:$F,"&gt;3.5"))/$D455</f>
        <v>#DIV/0!</v>
      </c>
      <c r="O455" s="8" t="e">
        <f>COUNTIFS(Sta!$A:$A,$A455,Sta!$F:$F,"&gt;3.5")/$B455</f>
        <v>#DIV/0!</v>
      </c>
      <c r="P455" s="8" t="e">
        <f>COUNTIFS(Sta!$B:$B,$A455,Sta!$F:$F,"&gt;3.5")/$C455</f>
        <v>#DIV/0!</v>
      </c>
      <c r="Q455" s="11" t="e">
        <f>(COUNTIFS(Sta!$A:$A,$A455,Sta!$D:$D,"&gt;0.5")  + COUNTIFS(Sta!$B:$B,$A455,Sta!$E:$E,"&gt;0.5"))/$D455</f>
        <v>#DIV/0!</v>
      </c>
      <c r="R455" s="8" t="e">
        <f>COUNTIFS(Sta!$A:$A,$A455,Sta!$D:$D,"&gt;0.5")/$B455</f>
        <v>#DIV/0!</v>
      </c>
      <c r="S455" s="8" t="e">
        <f>COUNTIFS(Sta!$B:$B,$A455,Sta!$E:$E,"&gt;0.5")/$C455</f>
        <v>#DIV/0!</v>
      </c>
      <c r="T455" s="11" t="e">
        <f>(COUNTIFS(Sta!$A:$A,$A455,Sta!$D:$D,"&gt;1.5")  + COUNTIFS(Sta!$B:$B,$A455,Sta!$E:$E,"&gt;1.5"))/$D455</f>
        <v>#DIV/0!</v>
      </c>
      <c r="U455" s="8" t="e">
        <f>COUNTIFS(Sta!$A:$A,$A455,Sta!$D:$D,"&gt;1.5")/$B455</f>
        <v>#DIV/0!</v>
      </c>
      <c r="V455" s="8" t="e">
        <f>COUNTIFS(Sta!$B:$B,$A455,Sta!$E:$E,"&gt;1.5")/$C455</f>
        <v>#DIV/0!</v>
      </c>
      <c r="W455" s="11" t="e">
        <f>(COUNTIFS(Sta!$A:$A,$A455,Sta!$E:E,"&gt;0.5") +COUNTIFS(Sta!$B:$B,$A455,Sta!$D:$D,"&gt;0.5"))/$D455</f>
        <v>#DIV/0!</v>
      </c>
      <c r="X455" s="8" t="e">
        <f>COUNTIFS(Sta!$A:$A,$A455,Sta!$E:$E,"&gt;0.5")/$B455</f>
        <v>#DIV/0!</v>
      </c>
      <c r="Y455" s="8" t="e">
        <f>COUNTIFS(Sta!$B:$B,$A455,Sta!$D:$D,"&gt;0.5")/$C455</f>
        <v>#DIV/0!</v>
      </c>
      <c r="Z455" s="11" t="e">
        <f>(COUNTIFS(Sta!$A:$A,$A455,Sta!$E:$E,"&gt;1.5")  + COUNTIFS(Sta!$B:$B,$A455,Sta!$D:$D,"&gt;1.5"))/$D455</f>
        <v>#DIV/0!</v>
      </c>
      <c r="AA455" s="8" t="e">
        <f>COUNTIFS(Sta!$A:$A,$A455,Sta!$E:$E,"&gt;1.5")/$B455</f>
        <v>#DIV/0!</v>
      </c>
      <c r="AB455" s="8" t="e">
        <f>COUNTIFS(Sta!$B:$B,$A455,Sta!$D:$D,"&gt;1.5")/$C455</f>
        <v>#DIV/0!</v>
      </c>
      <c r="AC455" s="11" t="e">
        <f>(COUNTIFS(Sta!$A:A,$A455,Sta!$G:$G,"y") + COUNTIFS(Sta!$B:B,$A455,Sta!$G:$G,"y"))/$D455</f>
        <v>#DIV/0!</v>
      </c>
      <c r="AD455" s="8" t="e">
        <f>COUNTIFS(Sta!$A:A,$A455,Sta!$G:$G,"y")/$B455</f>
        <v>#DIV/0!</v>
      </c>
      <c r="AE455" s="16" t="e">
        <f>COUNTIFS(Sta!$B:B,$A455,Sta!$G:$G,"y")/$C455</f>
        <v>#DIV/0!</v>
      </c>
    </row>
    <row r="456" spans="1:31" x14ac:dyDescent="0.3">
      <c r="A456" t="s">
        <v>320</v>
      </c>
      <c r="B456" s="9">
        <f>COUNTIF(Sta!A:A,A456)</f>
        <v>1</v>
      </c>
      <c r="C456" s="4">
        <f>COUNTIF(Sta!B:B,A456)</f>
        <v>1</v>
      </c>
      <c r="D456" s="4">
        <f t="shared" si="13"/>
        <v>2</v>
      </c>
      <c r="E456" s="11">
        <f>(COUNTIFS(Sta!$A:$A,$A456,Sta!$F:$F,"&gt;0.5") + COUNTIFS(Sta!$B:$B,$A456,Sta!$F:$F,"&gt;0.5"))/$D456</f>
        <v>1</v>
      </c>
      <c r="F456" s="8">
        <f>COUNTIFS(Sta!$A:$A,$A456,Sta!$F:$F,"&gt;0.5")/$B456</f>
        <v>1</v>
      </c>
      <c r="G456" s="8">
        <f>COUNTIFS(Sta!$B:$B,$A456,Sta!$F:$F,"&gt;0.5")/$C456</f>
        <v>1</v>
      </c>
      <c r="H456" s="11">
        <f>(COUNTIFS(Sta!$A:$A,$A456,Sta!$F:$F,"&gt;1.5") + COUNTIFS(Sta!$B:$B,$A456,Sta!$F:$F,"&gt;1.5"))/$D456</f>
        <v>1</v>
      </c>
      <c r="I456" s="8">
        <f>COUNTIFS(Sta!$A:$A,$A456,Sta!$F:$F,"&gt;1.5")/$B456</f>
        <v>1</v>
      </c>
      <c r="J456" s="8">
        <f>COUNTIFS(Sta!$B:$B,$A456,Sta!$F:$F,"&gt;1.5")/$C456</f>
        <v>1</v>
      </c>
      <c r="K456" s="11">
        <f>(COUNTIFS(Sta!$A:$A,$A456,Sta!$F:$F,"&gt;2.5") + COUNTIFS(Sta!$B:$B,$A456,Sta!$F:$F,"&gt;2.5"))/$D456</f>
        <v>0</v>
      </c>
      <c r="L456" s="8">
        <f>COUNTIFS(Sta!$A:$A,$A456,Sta!$F:$F,"&gt;2.5")/$B456</f>
        <v>0</v>
      </c>
      <c r="M456" s="8">
        <f>COUNTIFS(Sta!$B:$B,$A456,Sta!$F:$F,"&gt;2.5")/$C456</f>
        <v>0</v>
      </c>
      <c r="N456" s="11">
        <f>(COUNTIFS(Sta!$A:$A,$A456,Sta!$F:$F,"&gt;3.5") + COUNTIFS(Sta!$B:$B,$A456,Sta!$F:$F,"&gt;3.5"))/$D456</f>
        <v>0</v>
      </c>
      <c r="O456" s="8">
        <f>COUNTIFS(Sta!$A:$A,$A456,Sta!$F:$F,"&gt;3.5")/$B456</f>
        <v>0</v>
      </c>
      <c r="P456" s="8">
        <f>COUNTIFS(Sta!$B:$B,$A456,Sta!$F:$F,"&gt;3.5")/$C456</f>
        <v>0</v>
      </c>
      <c r="Q456" s="11">
        <f>(COUNTIFS(Sta!$A:$A,$A456,Sta!$D:$D,"&gt;0.5")  + COUNTIFS(Sta!$B:$B,$A456,Sta!$E:$E,"&gt;0.5"))/$D456</f>
        <v>0.5</v>
      </c>
      <c r="R456" s="8">
        <f>COUNTIFS(Sta!$A:$A,$A456,Sta!$D:$D,"&gt;0.5")/$B456</f>
        <v>1</v>
      </c>
      <c r="S456" s="8">
        <f>COUNTIFS(Sta!$B:$B,$A456,Sta!$E:$E,"&gt;0.5")/$C456</f>
        <v>0</v>
      </c>
      <c r="T456" s="11">
        <f>(COUNTIFS(Sta!$A:$A,$A456,Sta!$D:$D,"&gt;1.5")  + COUNTIFS(Sta!$B:$B,$A456,Sta!$E:$E,"&gt;1.5"))/$D456</f>
        <v>0.5</v>
      </c>
      <c r="U456" s="8">
        <f>COUNTIFS(Sta!$A:$A,$A456,Sta!$D:$D,"&gt;1.5")/$B456</f>
        <v>1</v>
      </c>
      <c r="V456" s="8">
        <f>COUNTIFS(Sta!$B:$B,$A456,Sta!$E:$E,"&gt;1.5")/$C456</f>
        <v>0</v>
      </c>
      <c r="W456" s="11">
        <f>(COUNTIFS(Sta!$A:$A,$A456,Sta!$E:E,"&gt;0.5") +COUNTIFS(Sta!$B:$B,$A456,Sta!$D:$D,"&gt;0.5"))/$D456</f>
        <v>0.5</v>
      </c>
      <c r="X456" s="8">
        <f>COUNTIFS(Sta!$A:$A,$A456,Sta!$E:$E,"&gt;0.5")/$B456</f>
        <v>0</v>
      </c>
      <c r="Y456" s="8">
        <f>COUNTIFS(Sta!$B:$B,$A456,Sta!$D:$D,"&gt;0.5")/$C456</f>
        <v>1</v>
      </c>
      <c r="Z456" s="11">
        <f>(COUNTIFS(Sta!$A:$A,$A456,Sta!$E:$E,"&gt;1.5")  + COUNTIFS(Sta!$B:$B,$A456,Sta!$D:$D,"&gt;1.5"))/$D456</f>
        <v>0.5</v>
      </c>
      <c r="AA456" s="8">
        <f>COUNTIFS(Sta!$A:$A,$A456,Sta!$E:$E,"&gt;1.5")/$B456</f>
        <v>0</v>
      </c>
      <c r="AB456" s="8">
        <f>COUNTIFS(Sta!$B:$B,$A456,Sta!$D:$D,"&gt;1.5")/$C456</f>
        <v>1</v>
      </c>
      <c r="AC456" s="11">
        <f>(COUNTIFS(Sta!$A:A,$A456,Sta!$G:$G,"y") + COUNTIFS(Sta!$B:B,$A456,Sta!$G:$G,"y"))/$D456</f>
        <v>0</v>
      </c>
      <c r="AD456" s="8">
        <f>COUNTIFS(Sta!$A:A,$A456,Sta!$G:$G,"y")/$B456</f>
        <v>0</v>
      </c>
      <c r="AE456" s="16">
        <f>COUNTIFS(Sta!$B:B,$A456,Sta!$G:$G,"y")/$C456</f>
        <v>0</v>
      </c>
    </row>
    <row r="457" spans="1:31" x14ac:dyDescent="0.3">
      <c r="A457" t="s">
        <v>571</v>
      </c>
      <c r="B457" s="9">
        <f>COUNTIF(Sta!A:A,A457)</f>
        <v>2</v>
      </c>
      <c r="C457" s="4">
        <f>COUNTIF(Sta!B:B,A457)</f>
        <v>1</v>
      </c>
      <c r="D457" s="4">
        <f t="shared" si="13"/>
        <v>3</v>
      </c>
      <c r="E457" s="11">
        <f>(COUNTIFS(Sta!$A:$A,$A457,Sta!$F:$F,"&gt;0.5") + COUNTIFS(Sta!$B:$B,$A457,Sta!$F:$F,"&gt;0.5"))/$D457</f>
        <v>1</v>
      </c>
      <c r="F457" s="8">
        <f>COUNTIFS(Sta!$A:$A,$A457,Sta!$F:$F,"&gt;0.5")/$B457</f>
        <v>1</v>
      </c>
      <c r="G457" s="8">
        <f>COUNTIFS(Sta!$B:$B,$A457,Sta!$F:$F,"&gt;0.5")/$C457</f>
        <v>1</v>
      </c>
      <c r="H457" s="11">
        <f>(COUNTIFS(Sta!$A:$A,$A457,Sta!$F:$F,"&gt;1.5") + COUNTIFS(Sta!$B:$B,$A457,Sta!$F:$F,"&gt;1.5"))/$D457</f>
        <v>1</v>
      </c>
      <c r="I457" s="8">
        <f>COUNTIFS(Sta!$A:$A,$A457,Sta!$F:$F,"&gt;1.5")/$B457</f>
        <v>1</v>
      </c>
      <c r="J457" s="8">
        <f>COUNTIFS(Sta!$B:$B,$A457,Sta!$F:$F,"&gt;1.5")/$C457</f>
        <v>1</v>
      </c>
      <c r="K457" s="11">
        <f>(COUNTIFS(Sta!$A:$A,$A457,Sta!$F:$F,"&gt;2.5") + COUNTIFS(Sta!$B:$B,$A457,Sta!$F:$F,"&gt;2.5"))/$D457</f>
        <v>0.66666666666666663</v>
      </c>
      <c r="L457" s="8">
        <f>COUNTIFS(Sta!$A:$A,$A457,Sta!$F:$F,"&gt;2.5")/$B457</f>
        <v>1</v>
      </c>
      <c r="M457" s="8">
        <f>COUNTIFS(Sta!$B:$B,$A457,Sta!$F:$F,"&gt;2.5")/$C457</f>
        <v>0</v>
      </c>
      <c r="N457" s="11">
        <f>(COUNTIFS(Sta!$A:$A,$A457,Sta!$F:$F,"&gt;3.5") + COUNTIFS(Sta!$B:$B,$A457,Sta!$F:$F,"&gt;3.5"))/$D457</f>
        <v>0.66666666666666663</v>
      </c>
      <c r="O457" s="8">
        <f>COUNTIFS(Sta!$A:$A,$A457,Sta!$F:$F,"&gt;3.5")/$B457</f>
        <v>1</v>
      </c>
      <c r="P457" s="8">
        <f>COUNTIFS(Sta!$B:$B,$A457,Sta!$F:$F,"&gt;3.5")/$C457</f>
        <v>0</v>
      </c>
      <c r="Q457" s="11">
        <f>(COUNTIFS(Sta!$A:$A,$A457,Sta!$D:$D,"&gt;0.5")  + COUNTIFS(Sta!$B:$B,$A457,Sta!$E:$E,"&gt;0.5"))/$D457</f>
        <v>1</v>
      </c>
      <c r="R457" s="8">
        <f>COUNTIFS(Sta!$A:$A,$A457,Sta!$D:$D,"&gt;0.5")/$B457</f>
        <v>1</v>
      </c>
      <c r="S457" s="8">
        <f>COUNTIFS(Sta!$B:$B,$A457,Sta!$E:$E,"&gt;0.5")/$C457</f>
        <v>1</v>
      </c>
      <c r="T457" s="11">
        <f>(COUNTIFS(Sta!$A:$A,$A457,Sta!$D:$D,"&gt;1.5")  + COUNTIFS(Sta!$B:$B,$A457,Sta!$E:$E,"&gt;1.5"))/$D457</f>
        <v>1</v>
      </c>
      <c r="U457" s="8">
        <f>COUNTIFS(Sta!$A:$A,$A457,Sta!$D:$D,"&gt;1.5")/$B457</f>
        <v>1</v>
      </c>
      <c r="V457" s="8">
        <f>COUNTIFS(Sta!$B:$B,$A457,Sta!$E:$E,"&gt;1.5")/$C457</f>
        <v>1</v>
      </c>
      <c r="W457" s="11">
        <f>(COUNTIFS(Sta!$A:$A,$A457,Sta!$E:E,"&gt;0.5") +COUNTIFS(Sta!$B:$B,$A457,Sta!$D:$D,"&gt;0.5"))/$D457</f>
        <v>0.66666666666666663</v>
      </c>
      <c r="X457" s="8">
        <f>COUNTIFS(Sta!$A:$A,$A457,Sta!$E:$E,"&gt;0.5")/$B457</f>
        <v>1</v>
      </c>
      <c r="Y457" s="8">
        <f>COUNTIFS(Sta!$B:$B,$A457,Sta!$D:$D,"&gt;0.5")/$C457</f>
        <v>0</v>
      </c>
      <c r="Z457" s="11">
        <f>(COUNTIFS(Sta!$A:$A,$A457,Sta!$E:$E,"&gt;1.5")  + COUNTIFS(Sta!$B:$B,$A457,Sta!$D:$D,"&gt;1.5"))/$D457</f>
        <v>0.33333333333333331</v>
      </c>
      <c r="AA457" s="8">
        <f>COUNTIFS(Sta!$A:$A,$A457,Sta!$E:$E,"&gt;1.5")/$B457</f>
        <v>0.5</v>
      </c>
      <c r="AB457" s="8">
        <f>COUNTIFS(Sta!$B:$B,$A457,Sta!$D:$D,"&gt;1.5")/$C457</f>
        <v>0</v>
      </c>
      <c r="AC457" s="11">
        <f>(COUNTIFS(Sta!$A:A,$A457,Sta!$G:$G,"y") + COUNTIFS(Sta!$B:B,$A457,Sta!$G:$G,"y"))/$D457</f>
        <v>0.66666666666666663</v>
      </c>
      <c r="AD457" s="8">
        <f>COUNTIFS(Sta!$A:A,$A457,Sta!$G:$G,"y")/$B457</f>
        <v>1</v>
      </c>
      <c r="AE457" s="16">
        <f>COUNTIFS(Sta!$B:B,$A457,Sta!$G:$G,"y")/$C457</f>
        <v>0</v>
      </c>
    </row>
    <row r="458" spans="1:31" x14ac:dyDescent="0.3">
      <c r="A458" t="s">
        <v>90</v>
      </c>
      <c r="B458" s="9">
        <f>COUNTIF(Sta!A:A,A458)</f>
        <v>0</v>
      </c>
      <c r="C458" s="4">
        <f>COUNTIF(Sta!B:B,A458)</f>
        <v>0</v>
      </c>
      <c r="D458" s="4">
        <f t="shared" si="13"/>
        <v>0</v>
      </c>
      <c r="E458" s="11" t="e">
        <f>(COUNTIFS(Sta!$A:$A,$A458,Sta!$F:$F,"&gt;0.5") + COUNTIFS(Sta!$B:$B,$A458,Sta!$F:$F,"&gt;0.5"))/$D458</f>
        <v>#DIV/0!</v>
      </c>
      <c r="F458" s="8" t="e">
        <f>COUNTIFS(Sta!$A:$A,$A458,Sta!$F:$F,"&gt;0.5")/$B458</f>
        <v>#DIV/0!</v>
      </c>
      <c r="G458" s="8" t="e">
        <f>COUNTIFS(Sta!$B:$B,$A458,Sta!$F:$F,"&gt;0.5")/$C458</f>
        <v>#DIV/0!</v>
      </c>
      <c r="H458" s="11" t="e">
        <f>(COUNTIFS(Sta!$A:$A,$A458,Sta!$F:$F,"&gt;1.5") + COUNTIFS(Sta!$B:$B,$A458,Sta!$F:$F,"&gt;1.5"))/$D458</f>
        <v>#DIV/0!</v>
      </c>
      <c r="I458" s="8" t="e">
        <f>COUNTIFS(Sta!$A:$A,$A458,Sta!$F:$F,"&gt;1.5")/$B458</f>
        <v>#DIV/0!</v>
      </c>
      <c r="J458" s="8" t="e">
        <f>COUNTIFS(Sta!$B:$B,$A458,Sta!$F:$F,"&gt;1.5")/$C458</f>
        <v>#DIV/0!</v>
      </c>
      <c r="K458" s="11" t="e">
        <f>(COUNTIFS(Sta!$A:$A,$A458,Sta!$F:$F,"&gt;2.5") + COUNTIFS(Sta!$B:$B,$A458,Sta!$F:$F,"&gt;2.5"))/$D458</f>
        <v>#DIV/0!</v>
      </c>
      <c r="L458" s="8" t="e">
        <f>COUNTIFS(Sta!$A:$A,$A458,Sta!$F:$F,"&gt;2.5")/$B458</f>
        <v>#DIV/0!</v>
      </c>
      <c r="M458" s="8" t="e">
        <f>COUNTIFS(Sta!$B:$B,$A458,Sta!$F:$F,"&gt;2.5")/$C458</f>
        <v>#DIV/0!</v>
      </c>
      <c r="N458" s="11" t="e">
        <f>(COUNTIFS(Sta!$A:$A,$A458,Sta!$F:$F,"&gt;3.5") + COUNTIFS(Sta!$B:$B,$A458,Sta!$F:$F,"&gt;3.5"))/$D458</f>
        <v>#DIV/0!</v>
      </c>
      <c r="O458" s="8" t="e">
        <f>COUNTIFS(Sta!$A:$A,$A458,Sta!$F:$F,"&gt;3.5")/$B458</f>
        <v>#DIV/0!</v>
      </c>
      <c r="P458" s="8" t="e">
        <f>COUNTIFS(Sta!$B:$B,$A458,Sta!$F:$F,"&gt;3.5")/$C458</f>
        <v>#DIV/0!</v>
      </c>
      <c r="Q458" s="11" t="e">
        <f>(COUNTIFS(Sta!$A:$A,$A458,Sta!$D:$D,"&gt;0.5")  + COUNTIFS(Sta!$B:$B,$A458,Sta!$E:$E,"&gt;0.5"))/$D458</f>
        <v>#DIV/0!</v>
      </c>
      <c r="R458" s="8" t="e">
        <f>COUNTIFS(Sta!$A:$A,$A458,Sta!$D:$D,"&gt;0.5")/$B458</f>
        <v>#DIV/0!</v>
      </c>
      <c r="S458" s="8" t="e">
        <f>COUNTIFS(Sta!$B:$B,$A458,Sta!$E:$E,"&gt;0.5")/$C458</f>
        <v>#DIV/0!</v>
      </c>
      <c r="T458" s="11" t="e">
        <f>(COUNTIFS(Sta!$A:$A,$A458,Sta!$D:$D,"&gt;1.5")  + COUNTIFS(Sta!$B:$B,$A458,Sta!$E:$E,"&gt;1.5"))/$D458</f>
        <v>#DIV/0!</v>
      </c>
      <c r="U458" s="8" t="e">
        <f>COUNTIFS(Sta!$A:$A,$A458,Sta!$D:$D,"&gt;1.5")/$B458</f>
        <v>#DIV/0!</v>
      </c>
      <c r="V458" s="8" t="e">
        <f>COUNTIFS(Sta!$B:$B,$A458,Sta!$E:$E,"&gt;1.5")/$C458</f>
        <v>#DIV/0!</v>
      </c>
      <c r="W458" s="11" t="e">
        <f>(COUNTIFS(Sta!$A:$A,$A458,Sta!$E:E,"&gt;0.5") +COUNTIFS(Sta!$B:$B,$A458,Sta!$D:$D,"&gt;0.5"))/$D458</f>
        <v>#DIV/0!</v>
      </c>
      <c r="X458" s="8" t="e">
        <f>COUNTIFS(Sta!$A:$A,$A458,Sta!$E:$E,"&gt;0.5")/$B458</f>
        <v>#DIV/0!</v>
      </c>
      <c r="Y458" s="8" t="e">
        <f>COUNTIFS(Sta!$B:$B,$A458,Sta!$D:$D,"&gt;0.5")/$C458</f>
        <v>#DIV/0!</v>
      </c>
      <c r="Z458" s="11" t="e">
        <f>(COUNTIFS(Sta!$A:$A,$A458,Sta!$E:$E,"&gt;1.5")  + COUNTIFS(Sta!$B:$B,$A458,Sta!$D:$D,"&gt;1.5"))/$D458</f>
        <v>#DIV/0!</v>
      </c>
      <c r="AA458" s="8" t="e">
        <f>COUNTIFS(Sta!$A:$A,$A458,Sta!$E:$E,"&gt;1.5")/$B458</f>
        <v>#DIV/0!</v>
      </c>
      <c r="AB458" s="8" t="e">
        <f>COUNTIFS(Sta!$B:$B,$A458,Sta!$D:$D,"&gt;1.5")/$C458</f>
        <v>#DIV/0!</v>
      </c>
      <c r="AC458" s="11" t="e">
        <f>(COUNTIFS(Sta!$A:A,$A458,Sta!$G:$G,"y") + COUNTIFS(Sta!$B:B,$A458,Sta!$G:$G,"y"))/$D458</f>
        <v>#DIV/0!</v>
      </c>
      <c r="AD458" s="8" t="e">
        <f>COUNTIFS(Sta!$A:A,$A458,Sta!$G:$G,"y")/$B458</f>
        <v>#DIV/0!</v>
      </c>
      <c r="AE458" s="16" t="e">
        <f>COUNTIFS(Sta!$B:B,$A458,Sta!$G:$G,"y")/$C458</f>
        <v>#DIV/0!</v>
      </c>
    </row>
    <row r="459" spans="1:31" x14ac:dyDescent="0.3">
      <c r="A459" t="s">
        <v>628</v>
      </c>
      <c r="B459" s="9">
        <f>COUNTIF(Sta!A:A,A459)</f>
        <v>1</v>
      </c>
      <c r="C459" s="4">
        <f>COUNTIF(Sta!B:B,A459)</f>
        <v>1</v>
      </c>
      <c r="D459" s="4">
        <f t="shared" si="13"/>
        <v>2</v>
      </c>
      <c r="E459" s="11">
        <f>(COUNTIFS(Sta!$A:$A,$A459,Sta!$F:$F,"&gt;0.5") + COUNTIFS(Sta!$B:$B,$A459,Sta!$F:$F,"&gt;0.5"))/$D459</f>
        <v>1</v>
      </c>
      <c r="F459" s="8">
        <f>COUNTIFS(Sta!$A:$A,$A459,Sta!$F:$F,"&gt;0.5")/$B459</f>
        <v>1</v>
      </c>
      <c r="G459" s="8">
        <f>COUNTIFS(Sta!$B:$B,$A459,Sta!$F:$F,"&gt;0.5")/$C459</f>
        <v>1</v>
      </c>
      <c r="H459" s="11">
        <f>(COUNTIFS(Sta!$A:$A,$A459,Sta!$F:$F,"&gt;1.5") + COUNTIFS(Sta!$B:$B,$A459,Sta!$F:$F,"&gt;1.5"))/$D459</f>
        <v>0.5</v>
      </c>
      <c r="I459" s="8">
        <f>COUNTIFS(Sta!$A:$A,$A459,Sta!$F:$F,"&gt;1.5")/$B459</f>
        <v>1</v>
      </c>
      <c r="J459" s="8">
        <f>COUNTIFS(Sta!$B:$B,$A459,Sta!$F:$F,"&gt;1.5")/$C459</f>
        <v>0</v>
      </c>
      <c r="K459" s="11">
        <f>(COUNTIFS(Sta!$A:$A,$A459,Sta!$F:$F,"&gt;2.5") + COUNTIFS(Sta!$B:$B,$A459,Sta!$F:$F,"&gt;2.5"))/$D459</f>
        <v>0.5</v>
      </c>
      <c r="L459" s="8">
        <f>COUNTIFS(Sta!$A:$A,$A459,Sta!$F:$F,"&gt;2.5")/$B459</f>
        <v>1</v>
      </c>
      <c r="M459" s="8">
        <f>COUNTIFS(Sta!$B:$B,$A459,Sta!$F:$F,"&gt;2.5")/$C459</f>
        <v>0</v>
      </c>
      <c r="N459" s="11">
        <f>(COUNTIFS(Sta!$A:$A,$A459,Sta!$F:$F,"&gt;3.5") + COUNTIFS(Sta!$B:$B,$A459,Sta!$F:$F,"&gt;3.5"))/$D459</f>
        <v>0.5</v>
      </c>
      <c r="O459" s="8">
        <f>COUNTIFS(Sta!$A:$A,$A459,Sta!$F:$F,"&gt;3.5")/$B459</f>
        <v>1</v>
      </c>
      <c r="P459" s="8">
        <f>COUNTIFS(Sta!$B:$B,$A459,Sta!$F:$F,"&gt;3.5")/$C459</f>
        <v>0</v>
      </c>
      <c r="Q459" s="11">
        <f>(COUNTIFS(Sta!$A:$A,$A459,Sta!$D:$D,"&gt;0.5")  + COUNTIFS(Sta!$B:$B,$A459,Sta!$E:$E,"&gt;0.5"))/$D459</f>
        <v>1</v>
      </c>
      <c r="R459" s="8">
        <f>COUNTIFS(Sta!$A:$A,$A459,Sta!$D:$D,"&gt;0.5")/$B459</f>
        <v>1</v>
      </c>
      <c r="S459" s="8">
        <f>COUNTIFS(Sta!$B:$B,$A459,Sta!$E:$E,"&gt;0.5")/$C459</f>
        <v>1</v>
      </c>
      <c r="T459" s="11">
        <f>(COUNTIFS(Sta!$A:$A,$A459,Sta!$D:$D,"&gt;1.5")  + COUNTIFS(Sta!$B:$B,$A459,Sta!$E:$E,"&gt;1.5"))/$D459</f>
        <v>0.5</v>
      </c>
      <c r="U459" s="8">
        <f>COUNTIFS(Sta!$A:$A,$A459,Sta!$D:$D,"&gt;1.5")/$B459</f>
        <v>1</v>
      </c>
      <c r="V459" s="8">
        <f>COUNTIFS(Sta!$B:$B,$A459,Sta!$E:$E,"&gt;1.5")/$C459</f>
        <v>0</v>
      </c>
      <c r="W459" s="11">
        <f>(COUNTIFS(Sta!$A:$A,$A459,Sta!$E:E,"&gt;0.5") +COUNTIFS(Sta!$B:$B,$A459,Sta!$D:$D,"&gt;0.5"))/$D459</f>
        <v>0.5</v>
      </c>
      <c r="X459" s="8">
        <f>COUNTIFS(Sta!$A:$A,$A459,Sta!$E:$E,"&gt;0.5")/$B459</f>
        <v>1</v>
      </c>
      <c r="Y459" s="8">
        <f>COUNTIFS(Sta!$B:$B,$A459,Sta!$D:$D,"&gt;0.5")/$C459</f>
        <v>0</v>
      </c>
      <c r="Z459" s="11">
        <f>(COUNTIFS(Sta!$A:$A,$A459,Sta!$E:$E,"&gt;1.5")  + COUNTIFS(Sta!$B:$B,$A459,Sta!$D:$D,"&gt;1.5"))/$D459</f>
        <v>0.5</v>
      </c>
      <c r="AA459" s="8">
        <f>COUNTIFS(Sta!$A:$A,$A459,Sta!$E:$E,"&gt;1.5")/$B459</f>
        <v>1</v>
      </c>
      <c r="AB459" s="8">
        <f>COUNTIFS(Sta!$B:$B,$A459,Sta!$D:$D,"&gt;1.5")/$C459</f>
        <v>0</v>
      </c>
      <c r="AC459" s="11">
        <f>(COUNTIFS(Sta!$A:A,$A459,Sta!$G:$G,"y") + COUNTIFS(Sta!$B:B,$A459,Sta!$G:$G,"y"))/$D459</f>
        <v>0.5</v>
      </c>
      <c r="AD459" s="8">
        <f>COUNTIFS(Sta!$A:A,$A459,Sta!$G:$G,"y")/$B459</f>
        <v>1</v>
      </c>
      <c r="AE459" s="16">
        <f>COUNTIFS(Sta!$B:B,$A459,Sta!$G:$G,"y")/$C459</f>
        <v>0</v>
      </c>
    </row>
    <row r="460" spans="1:31" x14ac:dyDescent="0.3">
      <c r="A460" t="s">
        <v>335</v>
      </c>
      <c r="B460" s="9">
        <f>COUNTIF(Sta!A:A,A460)</f>
        <v>1</v>
      </c>
      <c r="C460" s="4">
        <f>COUNTIF(Sta!B:B,A460)</f>
        <v>1</v>
      </c>
      <c r="D460" s="4">
        <f t="shared" si="13"/>
        <v>2</v>
      </c>
      <c r="E460" s="11">
        <f>(COUNTIFS(Sta!$A:$A,$A460,Sta!$F:$F,"&gt;0.5") + COUNTIFS(Sta!$B:$B,$A460,Sta!$F:$F,"&gt;0.5"))/$D460</f>
        <v>1</v>
      </c>
      <c r="F460" s="8">
        <f>COUNTIFS(Sta!$A:$A,$A460,Sta!$F:$F,"&gt;0.5")/$B460</f>
        <v>1</v>
      </c>
      <c r="G460" s="8">
        <f>COUNTIFS(Sta!$B:$B,$A460,Sta!$F:$F,"&gt;0.5")/$C460</f>
        <v>1</v>
      </c>
      <c r="H460" s="11">
        <f>(COUNTIFS(Sta!$A:$A,$A460,Sta!$F:$F,"&gt;1.5") + COUNTIFS(Sta!$B:$B,$A460,Sta!$F:$F,"&gt;1.5"))/$D460</f>
        <v>0.5</v>
      </c>
      <c r="I460" s="8">
        <f>COUNTIFS(Sta!$A:$A,$A460,Sta!$F:$F,"&gt;1.5")/$B460</f>
        <v>0</v>
      </c>
      <c r="J460" s="8">
        <f>COUNTIFS(Sta!$B:$B,$A460,Sta!$F:$F,"&gt;1.5")/$C460</f>
        <v>1</v>
      </c>
      <c r="K460" s="11">
        <f>(COUNTIFS(Sta!$A:$A,$A460,Sta!$F:$F,"&gt;2.5") + COUNTIFS(Sta!$B:$B,$A460,Sta!$F:$F,"&gt;2.5"))/$D460</f>
        <v>0</v>
      </c>
      <c r="L460" s="8">
        <f>COUNTIFS(Sta!$A:$A,$A460,Sta!$F:$F,"&gt;2.5")/$B460</f>
        <v>0</v>
      </c>
      <c r="M460" s="8">
        <f>COUNTIFS(Sta!$B:$B,$A460,Sta!$F:$F,"&gt;2.5")/$C460</f>
        <v>0</v>
      </c>
      <c r="N460" s="11">
        <f>(COUNTIFS(Sta!$A:$A,$A460,Sta!$F:$F,"&gt;3.5") + COUNTIFS(Sta!$B:$B,$A460,Sta!$F:$F,"&gt;3.5"))/$D460</f>
        <v>0</v>
      </c>
      <c r="O460" s="8">
        <f>COUNTIFS(Sta!$A:$A,$A460,Sta!$F:$F,"&gt;3.5")/$B460</f>
        <v>0</v>
      </c>
      <c r="P460" s="8">
        <f>COUNTIFS(Sta!$B:$B,$A460,Sta!$F:$F,"&gt;3.5")/$C460</f>
        <v>0</v>
      </c>
      <c r="Q460" s="11">
        <f>(COUNTIFS(Sta!$A:$A,$A460,Sta!$D:$D,"&gt;0.5")  + COUNTIFS(Sta!$B:$B,$A460,Sta!$E:$E,"&gt;0.5"))/$D460</f>
        <v>0.5</v>
      </c>
      <c r="R460" s="8">
        <f>COUNTIFS(Sta!$A:$A,$A460,Sta!$D:$D,"&gt;0.5")/$B460</f>
        <v>0</v>
      </c>
      <c r="S460" s="8">
        <f>COUNTIFS(Sta!$B:$B,$A460,Sta!$E:$E,"&gt;0.5")/$C460</f>
        <v>1</v>
      </c>
      <c r="T460" s="11">
        <f>(COUNTIFS(Sta!$A:$A,$A460,Sta!$D:$D,"&gt;1.5")  + COUNTIFS(Sta!$B:$B,$A460,Sta!$E:$E,"&gt;1.5"))/$D460</f>
        <v>0</v>
      </c>
      <c r="U460" s="8">
        <f>COUNTIFS(Sta!$A:$A,$A460,Sta!$D:$D,"&gt;1.5")/$B460</f>
        <v>0</v>
      </c>
      <c r="V460" s="8">
        <f>COUNTIFS(Sta!$B:$B,$A460,Sta!$E:$E,"&gt;1.5")/$C460</f>
        <v>0</v>
      </c>
      <c r="W460" s="11">
        <f>(COUNTIFS(Sta!$A:$A,$A460,Sta!$E:E,"&gt;0.5") +COUNTIFS(Sta!$B:$B,$A460,Sta!$D:$D,"&gt;0.5"))/$D460</f>
        <v>1</v>
      </c>
      <c r="X460" s="8">
        <f>COUNTIFS(Sta!$A:$A,$A460,Sta!$E:$E,"&gt;0.5")/$B460</f>
        <v>1</v>
      </c>
      <c r="Y460" s="8">
        <f>COUNTIFS(Sta!$B:$B,$A460,Sta!$D:$D,"&gt;0.5")/$C460</f>
        <v>1</v>
      </c>
      <c r="Z460" s="11">
        <f>(COUNTIFS(Sta!$A:$A,$A460,Sta!$E:$E,"&gt;1.5")  + COUNTIFS(Sta!$B:$B,$A460,Sta!$D:$D,"&gt;1.5"))/$D460</f>
        <v>0</v>
      </c>
      <c r="AA460" s="8">
        <f>COUNTIFS(Sta!$A:$A,$A460,Sta!$E:$E,"&gt;1.5")/$B460</f>
        <v>0</v>
      </c>
      <c r="AB460" s="8">
        <f>COUNTIFS(Sta!$B:$B,$A460,Sta!$D:$D,"&gt;1.5")/$C460</f>
        <v>0</v>
      </c>
      <c r="AC460" s="11">
        <f>(COUNTIFS(Sta!$A:A,$A460,Sta!$G:$G,"y") + COUNTIFS(Sta!$B:B,$A460,Sta!$G:$G,"y"))/$D460</f>
        <v>0.5</v>
      </c>
      <c r="AD460" s="8">
        <f>COUNTIFS(Sta!$A:A,$A460,Sta!$G:$G,"y")/$B460</f>
        <v>0</v>
      </c>
      <c r="AE460" s="16">
        <f>COUNTIFS(Sta!$B:B,$A460,Sta!$G:$G,"y")/$C460</f>
        <v>1</v>
      </c>
    </row>
    <row r="461" spans="1:31" x14ac:dyDescent="0.3">
      <c r="A461" t="s">
        <v>456</v>
      </c>
      <c r="B461" s="9">
        <f>COUNTIF(Sta!A:A,A461)</f>
        <v>10</v>
      </c>
      <c r="C461" s="4">
        <f>COUNTIF(Sta!B:B,A461)</f>
        <v>11</v>
      </c>
      <c r="D461" s="4">
        <f t="shared" si="13"/>
        <v>21</v>
      </c>
      <c r="E461" s="11">
        <f>(COUNTIFS(Sta!$A:$A,$A461,Sta!$F:$F,"&gt;0.5") + COUNTIFS(Sta!$B:$B,$A461,Sta!$F:$F,"&gt;0.5"))/$D461</f>
        <v>0.95238095238095233</v>
      </c>
      <c r="F461" s="8">
        <f>COUNTIFS(Sta!$A:$A,$A461,Sta!$F:$F,"&gt;0.5")/$B461</f>
        <v>0.9</v>
      </c>
      <c r="G461" s="8">
        <f>COUNTIFS(Sta!$B:$B,$A461,Sta!$F:$F,"&gt;0.5")/$C461</f>
        <v>1</v>
      </c>
      <c r="H461" s="11">
        <f>(COUNTIFS(Sta!$A:$A,$A461,Sta!$F:$F,"&gt;1.5") + COUNTIFS(Sta!$B:$B,$A461,Sta!$F:$F,"&gt;1.5"))/$D461</f>
        <v>0.52380952380952384</v>
      </c>
      <c r="I461" s="8">
        <f>COUNTIFS(Sta!$A:$A,$A461,Sta!$F:$F,"&gt;1.5")/$B461</f>
        <v>0.4</v>
      </c>
      <c r="J461" s="8">
        <f>COUNTIFS(Sta!$B:$B,$A461,Sta!$F:$F,"&gt;1.5")/$C461</f>
        <v>0.63636363636363635</v>
      </c>
      <c r="K461" s="11">
        <f>(COUNTIFS(Sta!$A:$A,$A461,Sta!$F:$F,"&gt;2.5") + COUNTIFS(Sta!$B:$B,$A461,Sta!$F:$F,"&gt;2.5"))/$D461</f>
        <v>0.2857142857142857</v>
      </c>
      <c r="L461" s="8">
        <f>COUNTIFS(Sta!$A:$A,$A461,Sta!$F:$F,"&gt;2.5")/$B461</f>
        <v>0.1</v>
      </c>
      <c r="M461" s="8">
        <f>COUNTIFS(Sta!$B:$B,$A461,Sta!$F:$F,"&gt;2.5")/$C461</f>
        <v>0.45454545454545453</v>
      </c>
      <c r="N461" s="11">
        <f>(COUNTIFS(Sta!$A:$A,$A461,Sta!$F:$F,"&gt;3.5") + COUNTIFS(Sta!$B:$B,$A461,Sta!$F:$F,"&gt;3.5"))/$D461</f>
        <v>0.19047619047619047</v>
      </c>
      <c r="O461" s="8">
        <f>COUNTIFS(Sta!$A:$A,$A461,Sta!$F:$F,"&gt;3.5")/$B461</f>
        <v>0</v>
      </c>
      <c r="P461" s="8">
        <f>COUNTIFS(Sta!$B:$B,$A461,Sta!$F:$F,"&gt;3.5")/$C461</f>
        <v>0.36363636363636365</v>
      </c>
      <c r="Q461" s="11">
        <f>(COUNTIFS(Sta!$A:$A,$A461,Sta!$D:$D,"&gt;0.5")  + COUNTIFS(Sta!$B:$B,$A461,Sta!$E:$E,"&gt;0.5"))/$D461</f>
        <v>0.7142857142857143</v>
      </c>
      <c r="R461" s="8">
        <f>COUNTIFS(Sta!$A:$A,$A461,Sta!$D:$D,"&gt;0.5")/$B461</f>
        <v>0.6</v>
      </c>
      <c r="S461" s="8">
        <f>COUNTIFS(Sta!$B:$B,$A461,Sta!$E:$E,"&gt;0.5")/$C461</f>
        <v>0.81818181818181823</v>
      </c>
      <c r="T461" s="11">
        <f>(COUNTIFS(Sta!$A:$A,$A461,Sta!$D:$D,"&gt;1.5")  + COUNTIFS(Sta!$B:$B,$A461,Sta!$E:$E,"&gt;1.5"))/$D461</f>
        <v>0.33333333333333331</v>
      </c>
      <c r="U461" s="8">
        <f>COUNTIFS(Sta!$A:$A,$A461,Sta!$D:$D,"&gt;1.5")/$B461</f>
        <v>0.2</v>
      </c>
      <c r="V461" s="8">
        <f>COUNTIFS(Sta!$B:$B,$A461,Sta!$E:$E,"&gt;1.5")/$C461</f>
        <v>0.45454545454545453</v>
      </c>
      <c r="W461" s="11">
        <f>(COUNTIFS(Sta!$A:$A,$A461,Sta!$E:E,"&gt;0.5") +COUNTIFS(Sta!$B:$B,$A461,Sta!$D:$D,"&gt;0.5"))/$D461</f>
        <v>0.5714285714285714</v>
      </c>
      <c r="X461" s="8">
        <f>COUNTIFS(Sta!$A:$A,$A461,Sta!$E:$E,"&gt;0.5")/$B461</f>
        <v>0.5</v>
      </c>
      <c r="Y461" s="8">
        <f>COUNTIFS(Sta!$B:$B,$A461,Sta!$D:$D,"&gt;0.5")/$C461</f>
        <v>0.63636363636363635</v>
      </c>
      <c r="Z461" s="11">
        <f>(COUNTIFS(Sta!$A:$A,$A461,Sta!$E:$E,"&gt;1.5")  + COUNTIFS(Sta!$B:$B,$A461,Sta!$D:$D,"&gt;1.5"))/$D461</f>
        <v>0.19047619047619047</v>
      </c>
      <c r="AA461" s="8">
        <f>COUNTIFS(Sta!$A:$A,$A461,Sta!$E:$E,"&gt;1.5")/$B461</f>
        <v>0</v>
      </c>
      <c r="AB461" s="8">
        <f>COUNTIFS(Sta!$B:$B,$A461,Sta!$D:$D,"&gt;1.5")/$C461</f>
        <v>0.36363636363636365</v>
      </c>
      <c r="AC461" s="11">
        <f>(COUNTIFS(Sta!$A:A,$A461,Sta!$G:$G,"y") + COUNTIFS(Sta!$B:B,$A461,Sta!$G:$G,"y"))/$D461</f>
        <v>0.33333333333333331</v>
      </c>
      <c r="AD461" s="8">
        <f>COUNTIFS(Sta!$A:A,$A461,Sta!$G:$G,"y")/$B461</f>
        <v>0.2</v>
      </c>
      <c r="AE461" s="16">
        <f>COUNTIFS(Sta!$B:B,$A461,Sta!$G:$G,"y")/$C461</f>
        <v>0.45454545454545453</v>
      </c>
    </row>
    <row r="462" spans="1:31" x14ac:dyDescent="0.3">
      <c r="A462" t="s">
        <v>261</v>
      </c>
      <c r="B462" s="9">
        <f>COUNTIF(Sta!A:A,A462)</f>
        <v>1</v>
      </c>
      <c r="C462" s="4">
        <f>COUNTIF(Sta!B:B,A462)</f>
        <v>0</v>
      </c>
      <c r="D462" s="4">
        <f t="shared" si="13"/>
        <v>1</v>
      </c>
      <c r="E462" s="11">
        <f>(COUNTIFS(Sta!$A:$A,$A462,Sta!$F:$F,"&gt;0.5") + COUNTIFS(Sta!$B:$B,$A462,Sta!$F:$F,"&gt;0.5"))/$D462</f>
        <v>1</v>
      </c>
      <c r="F462" s="8">
        <f>COUNTIFS(Sta!$A:$A,$A462,Sta!$F:$F,"&gt;0.5")/$B462</f>
        <v>1</v>
      </c>
      <c r="G462" s="8" t="e">
        <f>COUNTIFS(Sta!$B:$B,$A462,Sta!$F:$F,"&gt;0.5")/$C462</f>
        <v>#DIV/0!</v>
      </c>
      <c r="H462" s="11">
        <f>(COUNTIFS(Sta!$A:$A,$A462,Sta!$F:$F,"&gt;1.5") + COUNTIFS(Sta!$B:$B,$A462,Sta!$F:$F,"&gt;1.5"))/$D462</f>
        <v>1</v>
      </c>
      <c r="I462" s="8">
        <f>COUNTIFS(Sta!$A:$A,$A462,Sta!$F:$F,"&gt;1.5")/$B462</f>
        <v>1</v>
      </c>
      <c r="J462" s="8" t="e">
        <f>COUNTIFS(Sta!$B:$B,$A462,Sta!$F:$F,"&gt;1.5")/$C462</f>
        <v>#DIV/0!</v>
      </c>
      <c r="K462" s="11">
        <f>(COUNTIFS(Sta!$A:$A,$A462,Sta!$F:$F,"&gt;2.5") + COUNTIFS(Sta!$B:$B,$A462,Sta!$F:$F,"&gt;2.5"))/$D462</f>
        <v>0</v>
      </c>
      <c r="L462" s="8">
        <f>COUNTIFS(Sta!$A:$A,$A462,Sta!$F:$F,"&gt;2.5")/$B462</f>
        <v>0</v>
      </c>
      <c r="M462" s="8" t="e">
        <f>COUNTIFS(Sta!$B:$B,$A462,Sta!$F:$F,"&gt;2.5")/$C462</f>
        <v>#DIV/0!</v>
      </c>
      <c r="N462" s="11">
        <f>(COUNTIFS(Sta!$A:$A,$A462,Sta!$F:$F,"&gt;3.5") + COUNTIFS(Sta!$B:$B,$A462,Sta!$F:$F,"&gt;3.5"))/$D462</f>
        <v>0</v>
      </c>
      <c r="O462" s="8">
        <f>COUNTIFS(Sta!$A:$A,$A462,Sta!$F:$F,"&gt;3.5")/$B462</f>
        <v>0</v>
      </c>
      <c r="P462" s="8" t="e">
        <f>COUNTIFS(Sta!$B:$B,$A462,Sta!$F:$F,"&gt;3.5")/$C462</f>
        <v>#DIV/0!</v>
      </c>
      <c r="Q462" s="11">
        <f>(COUNTIFS(Sta!$A:$A,$A462,Sta!$D:$D,"&gt;0.5")  + COUNTIFS(Sta!$B:$B,$A462,Sta!$E:$E,"&gt;0.5"))/$D462</f>
        <v>0</v>
      </c>
      <c r="R462" s="8">
        <f>COUNTIFS(Sta!$A:$A,$A462,Sta!$D:$D,"&gt;0.5")/$B462</f>
        <v>0</v>
      </c>
      <c r="S462" s="8" t="e">
        <f>COUNTIFS(Sta!$B:$B,$A462,Sta!$E:$E,"&gt;0.5")/$C462</f>
        <v>#DIV/0!</v>
      </c>
      <c r="T462" s="11">
        <f>(COUNTIFS(Sta!$A:$A,$A462,Sta!$D:$D,"&gt;1.5")  + COUNTIFS(Sta!$B:$B,$A462,Sta!$E:$E,"&gt;1.5"))/$D462</f>
        <v>0</v>
      </c>
      <c r="U462" s="8">
        <f>COUNTIFS(Sta!$A:$A,$A462,Sta!$D:$D,"&gt;1.5")/$B462</f>
        <v>0</v>
      </c>
      <c r="V462" s="8" t="e">
        <f>COUNTIFS(Sta!$B:$B,$A462,Sta!$E:$E,"&gt;1.5")/$C462</f>
        <v>#DIV/0!</v>
      </c>
      <c r="W462" s="11">
        <f>(COUNTIFS(Sta!$A:$A,$A462,Sta!$E:E,"&gt;0.5") +COUNTIFS(Sta!$B:$B,$A462,Sta!$D:$D,"&gt;0.5"))/$D462</f>
        <v>1</v>
      </c>
      <c r="X462" s="8">
        <f>COUNTIFS(Sta!$A:$A,$A462,Sta!$E:$E,"&gt;0.5")/$B462</f>
        <v>1</v>
      </c>
      <c r="Y462" s="8" t="e">
        <f>COUNTIFS(Sta!$B:$B,$A462,Sta!$D:$D,"&gt;0.5")/$C462</f>
        <v>#DIV/0!</v>
      </c>
      <c r="Z462" s="11">
        <f>(COUNTIFS(Sta!$A:$A,$A462,Sta!$E:$E,"&gt;1.5")  + COUNTIFS(Sta!$B:$B,$A462,Sta!$D:$D,"&gt;1.5"))/$D462</f>
        <v>1</v>
      </c>
      <c r="AA462" s="8">
        <f>COUNTIFS(Sta!$A:$A,$A462,Sta!$E:$E,"&gt;1.5")/$B462</f>
        <v>1</v>
      </c>
      <c r="AB462" s="8" t="e">
        <f>COUNTIFS(Sta!$B:$B,$A462,Sta!$D:$D,"&gt;1.5")/$C462</f>
        <v>#DIV/0!</v>
      </c>
      <c r="AC462" s="11">
        <f>(COUNTIFS(Sta!$A:A,$A462,Sta!$G:$G,"y") + COUNTIFS(Sta!$B:B,$A462,Sta!$G:$G,"y"))/$D462</f>
        <v>0</v>
      </c>
      <c r="AD462" s="8">
        <f>COUNTIFS(Sta!$A:A,$A462,Sta!$G:$G,"y")/$B462</f>
        <v>0</v>
      </c>
      <c r="AE462" s="16" t="e">
        <f>COUNTIFS(Sta!$B:B,$A462,Sta!$G:$G,"y")/$C462</f>
        <v>#DIV/0!</v>
      </c>
    </row>
    <row r="463" spans="1:31" x14ac:dyDescent="0.3">
      <c r="A463" t="s">
        <v>479</v>
      </c>
      <c r="B463" s="9">
        <f>COUNTIF(Sta!A:A,A463)</f>
        <v>7</v>
      </c>
      <c r="C463" s="4">
        <f>COUNTIF(Sta!B:B,A463)</f>
        <v>6</v>
      </c>
      <c r="D463" s="4">
        <f t="shared" si="13"/>
        <v>13</v>
      </c>
      <c r="E463" s="11">
        <f>(COUNTIFS(Sta!$A:$A,$A463,Sta!$F:$F,"&gt;0.5") + COUNTIFS(Sta!$B:$B,$A463,Sta!$F:$F,"&gt;0.5"))/$D463</f>
        <v>0.84615384615384615</v>
      </c>
      <c r="F463" s="8">
        <f>COUNTIFS(Sta!$A:$A,$A463,Sta!$F:$F,"&gt;0.5")/$B463</f>
        <v>0.8571428571428571</v>
      </c>
      <c r="G463" s="8">
        <f>COUNTIFS(Sta!$B:$B,$A463,Sta!$F:$F,"&gt;0.5")/$C463</f>
        <v>0.83333333333333337</v>
      </c>
      <c r="H463" s="11">
        <f>(COUNTIFS(Sta!$A:$A,$A463,Sta!$F:$F,"&gt;1.5") + COUNTIFS(Sta!$B:$B,$A463,Sta!$F:$F,"&gt;1.5"))/$D463</f>
        <v>0.53846153846153844</v>
      </c>
      <c r="I463" s="8">
        <f>COUNTIFS(Sta!$A:$A,$A463,Sta!$F:$F,"&gt;1.5")/$B463</f>
        <v>0.7142857142857143</v>
      </c>
      <c r="J463" s="8">
        <f>COUNTIFS(Sta!$B:$B,$A463,Sta!$F:$F,"&gt;1.5")/$C463</f>
        <v>0.33333333333333331</v>
      </c>
      <c r="K463" s="11">
        <f>(COUNTIFS(Sta!$A:$A,$A463,Sta!$F:$F,"&gt;2.5") + COUNTIFS(Sta!$B:$B,$A463,Sta!$F:$F,"&gt;2.5"))/$D463</f>
        <v>0.53846153846153844</v>
      </c>
      <c r="L463" s="8">
        <f>COUNTIFS(Sta!$A:$A,$A463,Sta!$F:$F,"&gt;2.5")/$B463</f>
        <v>0.7142857142857143</v>
      </c>
      <c r="M463" s="8">
        <f>COUNTIFS(Sta!$B:$B,$A463,Sta!$F:$F,"&gt;2.5")/$C463</f>
        <v>0.33333333333333331</v>
      </c>
      <c r="N463" s="11">
        <f>(COUNTIFS(Sta!$A:$A,$A463,Sta!$F:$F,"&gt;3.5") + COUNTIFS(Sta!$B:$B,$A463,Sta!$F:$F,"&gt;3.5"))/$D463</f>
        <v>0.30769230769230771</v>
      </c>
      <c r="O463" s="8">
        <f>COUNTIFS(Sta!$A:$A,$A463,Sta!$F:$F,"&gt;3.5")/$B463</f>
        <v>0.42857142857142855</v>
      </c>
      <c r="P463" s="8">
        <f>COUNTIFS(Sta!$B:$B,$A463,Sta!$F:$F,"&gt;3.5")/$C463</f>
        <v>0.16666666666666666</v>
      </c>
      <c r="Q463" s="11">
        <f>(COUNTIFS(Sta!$A:$A,$A463,Sta!$D:$D,"&gt;0.5")  + COUNTIFS(Sta!$B:$B,$A463,Sta!$E:$E,"&gt;0.5"))/$D463</f>
        <v>0.76923076923076927</v>
      </c>
      <c r="R463" s="8">
        <f>COUNTIFS(Sta!$A:$A,$A463,Sta!$D:$D,"&gt;0.5")/$B463</f>
        <v>0.8571428571428571</v>
      </c>
      <c r="S463" s="8">
        <f>COUNTIFS(Sta!$B:$B,$A463,Sta!$E:$E,"&gt;0.5")/$C463</f>
        <v>0.66666666666666663</v>
      </c>
      <c r="T463" s="11">
        <f>(COUNTIFS(Sta!$A:$A,$A463,Sta!$D:$D,"&gt;1.5")  + COUNTIFS(Sta!$B:$B,$A463,Sta!$E:$E,"&gt;1.5"))/$D463</f>
        <v>0.46153846153846156</v>
      </c>
      <c r="U463" s="8">
        <f>COUNTIFS(Sta!$A:$A,$A463,Sta!$D:$D,"&gt;1.5")/$B463</f>
        <v>0.7142857142857143</v>
      </c>
      <c r="V463" s="8">
        <f>COUNTIFS(Sta!$B:$B,$A463,Sta!$E:$E,"&gt;1.5")/$C463</f>
        <v>0.16666666666666666</v>
      </c>
      <c r="W463" s="11">
        <f>(COUNTIFS(Sta!$A:$A,$A463,Sta!$E:E,"&gt;0.5") +COUNTIFS(Sta!$B:$B,$A463,Sta!$D:$D,"&gt;0.5"))/$D463</f>
        <v>0.46153846153846156</v>
      </c>
      <c r="X463" s="8">
        <f>COUNTIFS(Sta!$A:$A,$A463,Sta!$E:$E,"&gt;0.5")/$B463</f>
        <v>0.5714285714285714</v>
      </c>
      <c r="Y463" s="8">
        <f>COUNTIFS(Sta!$B:$B,$A463,Sta!$D:$D,"&gt;0.5")/$C463</f>
        <v>0.33333333333333331</v>
      </c>
      <c r="Z463" s="11">
        <f>(COUNTIFS(Sta!$A:$A,$A463,Sta!$E:$E,"&gt;1.5")  + COUNTIFS(Sta!$B:$B,$A463,Sta!$D:$D,"&gt;1.5"))/$D463</f>
        <v>7.6923076923076927E-2</v>
      </c>
      <c r="AA463" s="8">
        <f>COUNTIFS(Sta!$A:$A,$A463,Sta!$E:$E,"&gt;1.5")/$B463</f>
        <v>0</v>
      </c>
      <c r="AB463" s="8">
        <f>COUNTIFS(Sta!$B:$B,$A463,Sta!$D:$D,"&gt;1.5")/$C463</f>
        <v>0.16666666666666666</v>
      </c>
      <c r="AC463" s="11">
        <f>(COUNTIFS(Sta!$A:A,$A463,Sta!$G:$G,"y") + COUNTIFS(Sta!$B:B,$A463,Sta!$G:$G,"y"))/$D463</f>
        <v>0.38461538461538464</v>
      </c>
      <c r="AD463" s="8">
        <f>COUNTIFS(Sta!$A:A,$A463,Sta!$G:$G,"y")/$B463</f>
        <v>0.5714285714285714</v>
      </c>
      <c r="AE463" s="16">
        <f>COUNTIFS(Sta!$B:B,$A463,Sta!$G:$G,"y")/$C463</f>
        <v>0.16666666666666666</v>
      </c>
    </row>
    <row r="464" spans="1:31" x14ac:dyDescent="0.3">
      <c r="A464" t="s">
        <v>486</v>
      </c>
      <c r="B464" s="9">
        <f>COUNTIF(Sta!A:A,A464)</f>
        <v>6</v>
      </c>
      <c r="C464" s="4">
        <f>COUNTIF(Sta!B:B,A464)</f>
        <v>6</v>
      </c>
      <c r="D464" s="4">
        <f t="shared" si="13"/>
        <v>12</v>
      </c>
      <c r="E464" s="11">
        <f>(COUNTIFS(Sta!$A:$A,$A464,Sta!$F:$F,"&gt;0.5") + COUNTIFS(Sta!$B:$B,$A464,Sta!$F:$F,"&gt;0.5"))/$D464</f>
        <v>0.83333333333333337</v>
      </c>
      <c r="F464" s="8">
        <f>COUNTIFS(Sta!$A:$A,$A464,Sta!$F:$F,"&gt;0.5")/$B464</f>
        <v>0.83333333333333337</v>
      </c>
      <c r="G464" s="8">
        <f>COUNTIFS(Sta!$B:$B,$A464,Sta!$F:$F,"&gt;0.5")/$C464</f>
        <v>0.83333333333333337</v>
      </c>
      <c r="H464" s="11">
        <f>(COUNTIFS(Sta!$A:$A,$A464,Sta!$F:$F,"&gt;1.5") + COUNTIFS(Sta!$B:$B,$A464,Sta!$F:$F,"&gt;1.5"))/$D464</f>
        <v>0.66666666666666663</v>
      </c>
      <c r="I464" s="8">
        <f>COUNTIFS(Sta!$A:$A,$A464,Sta!$F:$F,"&gt;1.5")/$B464</f>
        <v>0.83333333333333337</v>
      </c>
      <c r="J464" s="8">
        <f>COUNTIFS(Sta!$B:$B,$A464,Sta!$F:$F,"&gt;1.5")/$C464</f>
        <v>0.5</v>
      </c>
      <c r="K464" s="11">
        <f>(COUNTIFS(Sta!$A:$A,$A464,Sta!$F:$F,"&gt;2.5") + COUNTIFS(Sta!$B:$B,$A464,Sta!$F:$F,"&gt;2.5"))/$D464</f>
        <v>0.25</v>
      </c>
      <c r="L464" s="8">
        <f>COUNTIFS(Sta!$A:$A,$A464,Sta!$F:$F,"&gt;2.5")/$B464</f>
        <v>0.16666666666666666</v>
      </c>
      <c r="M464" s="8">
        <f>COUNTIFS(Sta!$B:$B,$A464,Sta!$F:$F,"&gt;2.5")/$C464</f>
        <v>0.33333333333333331</v>
      </c>
      <c r="N464" s="11">
        <f>(COUNTIFS(Sta!$A:$A,$A464,Sta!$F:$F,"&gt;3.5") + COUNTIFS(Sta!$B:$B,$A464,Sta!$F:$F,"&gt;3.5"))/$D464</f>
        <v>8.3333333333333329E-2</v>
      </c>
      <c r="O464" s="8">
        <f>COUNTIFS(Sta!$A:$A,$A464,Sta!$F:$F,"&gt;3.5")/$B464</f>
        <v>0.16666666666666666</v>
      </c>
      <c r="P464" s="8">
        <f>COUNTIFS(Sta!$B:$B,$A464,Sta!$F:$F,"&gt;3.5")/$C464</f>
        <v>0</v>
      </c>
      <c r="Q464" s="11">
        <f>(COUNTIFS(Sta!$A:$A,$A464,Sta!$D:$D,"&gt;0.5")  + COUNTIFS(Sta!$B:$B,$A464,Sta!$E:$E,"&gt;0.5"))/$D464</f>
        <v>0.75</v>
      </c>
      <c r="R464" s="8">
        <f>COUNTIFS(Sta!$A:$A,$A464,Sta!$D:$D,"&gt;0.5")/$B464</f>
        <v>0.83333333333333337</v>
      </c>
      <c r="S464" s="8">
        <f>COUNTIFS(Sta!$B:$B,$A464,Sta!$E:$E,"&gt;0.5")/$C464</f>
        <v>0.66666666666666663</v>
      </c>
      <c r="T464" s="11">
        <f>(COUNTIFS(Sta!$A:$A,$A464,Sta!$D:$D,"&gt;1.5")  + COUNTIFS(Sta!$B:$B,$A464,Sta!$E:$E,"&gt;1.5"))/$D464</f>
        <v>0.33333333333333331</v>
      </c>
      <c r="U464" s="8">
        <f>COUNTIFS(Sta!$A:$A,$A464,Sta!$D:$D,"&gt;1.5")/$B464</f>
        <v>0.33333333333333331</v>
      </c>
      <c r="V464" s="8">
        <f>COUNTIFS(Sta!$B:$B,$A464,Sta!$E:$E,"&gt;1.5")/$C464</f>
        <v>0.33333333333333331</v>
      </c>
      <c r="W464" s="11">
        <f>(COUNTIFS(Sta!$A:$A,$A464,Sta!$E:E,"&gt;0.5") +COUNTIFS(Sta!$B:$B,$A464,Sta!$D:$D,"&gt;0.5"))/$D464</f>
        <v>0.58333333333333337</v>
      </c>
      <c r="X464" s="8">
        <f>COUNTIFS(Sta!$A:$A,$A464,Sta!$E:$E,"&gt;0.5")/$B464</f>
        <v>0.5</v>
      </c>
      <c r="Y464" s="8">
        <f>COUNTIFS(Sta!$B:$B,$A464,Sta!$D:$D,"&gt;0.5")/$C464</f>
        <v>0.66666666666666663</v>
      </c>
      <c r="Z464" s="11">
        <f>(COUNTIFS(Sta!$A:$A,$A464,Sta!$E:$E,"&gt;1.5")  + COUNTIFS(Sta!$B:$B,$A464,Sta!$D:$D,"&gt;1.5"))/$D464</f>
        <v>0</v>
      </c>
      <c r="AA464" s="8">
        <f>COUNTIFS(Sta!$A:$A,$A464,Sta!$E:$E,"&gt;1.5")/$B464</f>
        <v>0</v>
      </c>
      <c r="AB464" s="8">
        <f>COUNTIFS(Sta!$B:$B,$A464,Sta!$D:$D,"&gt;1.5")/$C464</f>
        <v>0</v>
      </c>
      <c r="AC464" s="11">
        <f>(COUNTIFS(Sta!$A:A,$A464,Sta!$G:$G,"y") + COUNTIFS(Sta!$B:B,$A464,Sta!$G:$G,"y"))/$D464</f>
        <v>0.5</v>
      </c>
      <c r="AD464" s="8">
        <f>COUNTIFS(Sta!$A:A,$A464,Sta!$G:$G,"y")/$B464</f>
        <v>0.5</v>
      </c>
      <c r="AE464" s="16">
        <f>COUNTIFS(Sta!$B:B,$A464,Sta!$G:$G,"y")/$C464</f>
        <v>0.5</v>
      </c>
    </row>
    <row r="465" spans="1:31" x14ac:dyDescent="0.3">
      <c r="A465" t="s">
        <v>534</v>
      </c>
      <c r="B465" s="9">
        <f>COUNTIF(Sta!A:A,A465)</f>
        <v>8</v>
      </c>
      <c r="C465" s="4">
        <f>COUNTIF(Sta!B:B,A465)</f>
        <v>8</v>
      </c>
      <c r="D465" s="4">
        <f t="shared" si="13"/>
        <v>16</v>
      </c>
      <c r="E465" s="11">
        <f>(COUNTIFS(Sta!$A:$A,$A465,Sta!$F:$F,"&gt;0.5") + COUNTIFS(Sta!$B:$B,$A465,Sta!$F:$F,"&gt;0.5"))/$D465</f>
        <v>1</v>
      </c>
      <c r="F465" s="8">
        <f>COUNTIFS(Sta!$A:$A,$A465,Sta!$F:$F,"&gt;0.5")/$B465</f>
        <v>1</v>
      </c>
      <c r="G465" s="8">
        <f>COUNTIFS(Sta!$B:$B,$A465,Sta!$F:$F,"&gt;0.5")/$C465</f>
        <v>1</v>
      </c>
      <c r="H465" s="11">
        <f>(COUNTIFS(Sta!$A:$A,$A465,Sta!$F:$F,"&gt;1.5") + COUNTIFS(Sta!$B:$B,$A465,Sta!$F:$F,"&gt;1.5"))/$D465</f>
        <v>0.8125</v>
      </c>
      <c r="I465" s="8">
        <f>COUNTIFS(Sta!$A:$A,$A465,Sta!$F:$F,"&gt;1.5")/$B465</f>
        <v>0.75</v>
      </c>
      <c r="J465" s="8">
        <f>COUNTIFS(Sta!$B:$B,$A465,Sta!$F:$F,"&gt;1.5")/$C465</f>
        <v>0.875</v>
      </c>
      <c r="K465" s="11">
        <f>(COUNTIFS(Sta!$A:$A,$A465,Sta!$F:$F,"&gt;2.5") + COUNTIFS(Sta!$B:$B,$A465,Sta!$F:$F,"&gt;2.5"))/$D465</f>
        <v>0.3125</v>
      </c>
      <c r="L465" s="8">
        <f>COUNTIFS(Sta!$A:$A,$A465,Sta!$F:$F,"&gt;2.5")/$B465</f>
        <v>0.25</v>
      </c>
      <c r="M465" s="8">
        <f>COUNTIFS(Sta!$B:$B,$A465,Sta!$F:$F,"&gt;2.5")/$C465</f>
        <v>0.375</v>
      </c>
      <c r="N465" s="11">
        <f>(COUNTIFS(Sta!$A:$A,$A465,Sta!$F:$F,"&gt;3.5") + COUNTIFS(Sta!$B:$B,$A465,Sta!$F:$F,"&gt;3.5"))/$D465</f>
        <v>0.1875</v>
      </c>
      <c r="O465" s="8">
        <f>COUNTIFS(Sta!$A:$A,$A465,Sta!$F:$F,"&gt;3.5")/$B465</f>
        <v>0.25</v>
      </c>
      <c r="P465" s="8">
        <f>COUNTIFS(Sta!$B:$B,$A465,Sta!$F:$F,"&gt;3.5")/$C465</f>
        <v>0.125</v>
      </c>
      <c r="Q465" s="11">
        <f>(COUNTIFS(Sta!$A:$A,$A465,Sta!$D:$D,"&gt;0.5")  + COUNTIFS(Sta!$B:$B,$A465,Sta!$E:$E,"&gt;0.5"))/$D465</f>
        <v>0.8125</v>
      </c>
      <c r="R465" s="8">
        <f>COUNTIFS(Sta!$A:$A,$A465,Sta!$D:$D,"&gt;0.5")/$B465</f>
        <v>0.875</v>
      </c>
      <c r="S465" s="8">
        <f>COUNTIFS(Sta!$B:$B,$A465,Sta!$E:$E,"&gt;0.5")/$C465</f>
        <v>0.75</v>
      </c>
      <c r="T465" s="11">
        <f>(COUNTIFS(Sta!$A:$A,$A465,Sta!$D:$D,"&gt;1.5")  + COUNTIFS(Sta!$B:$B,$A465,Sta!$E:$E,"&gt;1.5"))/$D465</f>
        <v>0.1875</v>
      </c>
      <c r="U465" s="8">
        <f>COUNTIFS(Sta!$A:$A,$A465,Sta!$D:$D,"&gt;1.5")/$B465</f>
        <v>0.25</v>
      </c>
      <c r="V465" s="8">
        <f>COUNTIFS(Sta!$B:$B,$A465,Sta!$E:$E,"&gt;1.5")/$C465</f>
        <v>0.125</v>
      </c>
      <c r="W465" s="11">
        <f>(COUNTIFS(Sta!$A:$A,$A465,Sta!$E:E,"&gt;0.5") +COUNTIFS(Sta!$B:$B,$A465,Sta!$D:$D,"&gt;0.5"))/$D465</f>
        <v>0.875</v>
      </c>
      <c r="X465" s="8">
        <f>COUNTIFS(Sta!$A:$A,$A465,Sta!$E:$E,"&gt;0.5")/$B465</f>
        <v>0.75</v>
      </c>
      <c r="Y465" s="8">
        <f>COUNTIFS(Sta!$B:$B,$A465,Sta!$D:$D,"&gt;0.5")/$C465</f>
        <v>1</v>
      </c>
      <c r="Z465" s="11">
        <f>(COUNTIFS(Sta!$A:$A,$A465,Sta!$E:$E,"&gt;1.5")  + COUNTIFS(Sta!$B:$B,$A465,Sta!$D:$D,"&gt;1.5"))/$D465</f>
        <v>0.375</v>
      </c>
      <c r="AA465" s="8">
        <f>COUNTIFS(Sta!$A:$A,$A465,Sta!$E:$E,"&gt;1.5")/$B465</f>
        <v>0.25</v>
      </c>
      <c r="AB465" s="8">
        <f>COUNTIFS(Sta!$B:$B,$A465,Sta!$D:$D,"&gt;1.5")/$C465</f>
        <v>0.5</v>
      </c>
      <c r="AC465" s="11">
        <f>(COUNTIFS(Sta!$A:A,$A465,Sta!$G:$G,"y") + COUNTIFS(Sta!$B:B,$A465,Sta!$G:$G,"y"))/$D465</f>
        <v>0.6875</v>
      </c>
      <c r="AD465" s="8">
        <f>COUNTIFS(Sta!$A:A,$A465,Sta!$G:$G,"y")/$B465</f>
        <v>0.625</v>
      </c>
      <c r="AE465" s="16">
        <f>COUNTIFS(Sta!$B:B,$A465,Sta!$G:$G,"y")/$C465</f>
        <v>0.75</v>
      </c>
    </row>
    <row r="466" spans="1:31" x14ac:dyDescent="0.3">
      <c r="A466" t="s">
        <v>96</v>
      </c>
      <c r="B466" s="9">
        <f>COUNTIF(Sta!A:A,A466)</f>
        <v>0</v>
      </c>
      <c r="C466" s="4">
        <f>COUNTIF(Sta!B:B,A466)</f>
        <v>0</v>
      </c>
      <c r="D466" s="4">
        <f t="shared" si="13"/>
        <v>0</v>
      </c>
      <c r="E466" s="11" t="e">
        <f>(COUNTIFS(Sta!$A:$A,$A466,Sta!$F:$F,"&gt;0.5") + COUNTIFS(Sta!$B:$B,$A466,Sta!$F:$F,"&gt;0.5"))/$D466</f>
        <v>#DIV/0!</v>
      </c>
      <c r="F466" s="8" t="e">
        <f>COUNTIFS(Sta!$A:$A,$A466,Sta!$F:$F,"&gt;0.5")/$B466</f>
        <v>#DIV/0!</v>
      </c>
      <c r="G466" s="8" t="e">
        <f>COUNTIFS(Sta!$B:$B,$A466,Sta!$F:$F,"&gt;0.5")/$C466</f>
        <v>#DIV/0!</v>
      </c>
      <c r="H466" s="11" t="e">
        <f>(COUNTIFS(Sta!$A:$A,$A466,Sta!$F:$F,"&gt;1.5") + COUNTIFS(Sta!$B:$B,$A466,Sta!$F:$F,"&gt;1.5"))/$D466</f>
        <v>#DIV/0!</v>
      </c>
      <c r="I466" s="8" t="e">
        <f>COUNTIFS(Sta!$A:$A,$A466,Sta!$F:$F,"&gt;1.5")/$B466</f>
        <v>#DIV/0!</v>
      </c>
      <c r="J466" s="8" t="e">
        <f>COUNTIFS(Sta!$B:$B,$A466,Sta!$F:$F,"&gt;1.5")/$C466</f>
        <v>#DIV/0!</v>
      </c>
      <c r="K466" s="11" t="e">
        <f>(COUNTIFS(Sta!$A:$A,$A466,Sta!$F:$F,"&gt;2.5") + COUNTIFS(Sta!$B:$B,$A466,Sta!$F:$F,"&gt;2.5"))/$D466</f>
        <v>#DIV/0!</v>
      </c>
      <c r="L466" s="8" t="e">
        <f>COUNTIFS(Sta!$A:$A,$A466,Sta!$F:$F,"&gt;2.5")/$B466</f>
        <v>#DIV/0!</v>
      </c>
      <c r="M466" s="8" t="e">
        <f>COUNTIFS(Sta!$B:$B,$A466,Sta!$F:$F,"&gt;2.5")/$C466</f>
        <v>#DIV/0!</v>
      </c>
      <c r="N466" s="11" t="e">
        <f>(COUNTIFS(Sta!$A:$A,$A466,Sta!$F:$F,"&gt;3.5") + COUNTIFS(Sta!$B:$B,$A466,Sta!$F:$F,"&gt;3.5"))/$D466</f>
        <v>#DIV/0!</v>
      </c>
      <c r="O466" s="8" t="e">
        <f>COUNTIFS(Sta!$A:$A,$A466,Sta!$F:$F,"&gt;3.5")/$B466</f>
        <v>#DIV/0!</v>
      </c>
      <c r="P466" s="8" t="e">
        <f>COUNTIFS(Sta!$B:$B,$A466,Sta!$F:$F,"&gt;3.5")/$C466</f>
        <v>#DIV/0!</v>
      </c>
      <c r="Q466" s="11" t="e">
        <f>(COUNTIFS(Sta!$A:$A,$A466,Sta!$D:$D,"&gt;0.5")  + COUNTIFS(Sta!$B:$B,$A466,Sta!$E:$E,"&gt;0.5"))/$D466</f>
        <v>#DIV/0!</v>
      </c>
      <c r="R466" s="8" t="e">
        <f>COUNTIFS(Sta!$A:$A,$A466,Sta!$D:$D,"&gt;0.5")/$B466</f>
        <v>#DIV/0!</v>
      </c>
      <c r="S466" s="8" t="e">
        <f>COUNTIFS(Sta!$B:$B,$A466,Sta!$E:$E,"&gt;0.5")/$C466</f>
        <v>#DIV/0!</v>
      </c>
      <c r="T466" s="11" t="e">
        <f>(COUNTIFS(Sta!$A:$A,$A466,Sta!$D:$D,"&gt;1.5")  + COUNTIFS(Sta!$B:$B,$A466,Sta!$E:$E,"&gt;1.5"))/$D466</f>
        <v>#DIV/0!</v>
      </c>
      <c r="U466" s="8" t="e">
        <f>COUNTIFS(Sta!$A:$A,$A466,Sta!$D:$D,"&gt;1.5")/$B466</f>
        <v>#DIV/0!</v>
      </c>
      <c r="V466" s="8" t="e">
        <f>COUNTIFS(Sta!$B:$B,$A466,Sta!$E:$E,"&gt;1.5")/$C466</f>
        <v>#DIV/0!</v>
      </c>
      <c r="W466" s="11" t="e">
        <f>(COUNTIFS(Sta!$A:$A,$A466,Sta!$E:E,"&gt;0.5") +COUNTIFS(Sta!$B:$B,$A466,Sta!$D:$D,"&gt;0.5"))/$D466</f>
        <v>#DIV/0!</v>
      </c>
      <c r="X466" s="8" t="e">
        <f>COUNTIFS(Sta!$A:$A,$A466,Sta!$E:$E,"&gt;0.5")/$B466</f>
        <v>#DIV/0!</v>
      </c>
      <c r="Y466" s="8" t="e">
        <f>COUNTIFS(Sta!$B:$B,$A466,Sta!$D:$D,"&gt;0.5")/$C466</f>
        <v>#DIV/0!</v>
      </c>
      <c r="Z466" s="11" t="e">
        <f>(COUNTIFS(Sta!$A:$A,$A466,Sta!$E:$E,"&gt;1.5")  + COUNTIFS(Sta!$B:$B,$A466,Sta!$D:$D,"&gt;1.5"))/$D466</f>
        <v>#DIV/0!</v>
      </c>
      <c r="AA466" s="8" t="e">
        <f>COUNTIFS(Sta!$A:$A,$A466,Sta!$E:$E,"&gt;1.5")/$B466</f>
        <v>#DIV/0!</v>
      </c>
      <c r="AB466" s="8" t="e">
        <f>COUNTIFS(Sta!$B:$B,$A466,Sta!$D:$D,"&gt;1.5")/$C466</f>
        <v>#DIV/0!</v>
      </c>
      <c r="AC466" s="11" t="e">
        <f>(COUNTIFS(Sta!$A:A,$A466,Sta!$G:$G,"y") + COUNTIFS(Sta!$B:B,$A466,Sta!$G:$G,"y"))/$D466</f>
        <v>#DIV/0!</v>
      </c>
      <c r="AD466" s="8" t="e">
        <f>COUNTIFS(Sta!$A:A,$A466,Sta!$G:$G,"y")/$B466</f>
        <v>#DIV/0!</v>
      </c>
      <c r="AE466" s="16" t="e">
        <f>COUNTIFS(Sta!$B:B,$A466,Sta!$G:$G,"y")/$C466</f>
        <v>#DIV/0!</v>
      </c>
    </row>
    <row r="467" spans="1:31" x14ac:dyDescent="0.3">
      <c r="A467" t="s">
        <v>252</v>
      </c>
      <c r="B467" s="9">
        <f>COUNTIF(Sta!A:A,A467)</f>
        <v>0</v>
      </c>
      <c r="C467" s="4">
        <f>COUNTIF(Sta!B:B,A467)</f>
        <v>0</v>
      </c>
      <c r="D467" s="4">
        <f t="shared" si="13"/>
        <v>0</v>
      </c>
      <c r="E467" s="11" t="e">
        <f>(COUNTIFS(Sta!$A:$A,$A467,Sta!$F:$F,"&gt;0.5") + COUNTIFS(Sta!$B:$B,$A467,Sta!$F:$F,"&gt;0.5"))/$D467</f>
        <v>#DIV/0!</v>
      </c>
      <c r="F467" s="8" t="e">
        <f>COUNTIFS(Sta!$A:$A,$A467,Sta!$F:$F,"&gt;0.5")/$B467</f>
        <v>#DIV/0!</v>
      </c>
      <c r="G467" s="8" t="e">
        <f>COUNTIFS(Sta!$B:$B,$A467,Sta!$F:$F,"&gt;0.5")/$C467</f>
        <v>#DIV/0!</v>
      </c>
      <c r="H467" s="11" t="e">
        <f>(COUNTIFS(Sta!$A:$A,$A467,Sta!$F:$F,"&gt;1.5") + COUNTIFS(Sta!$B:$B,$A467,Sta!$F:$F,"&gt;1.5"))/$D467</f>
        <v>#DIV/0!</v>
      </c>
      <c r="I467" s="8" t="e">
        <f>COUNTIFS(Sta!$A:$A,$A467,Sta!$F:$F,"&gt;1.5")/$B467</f>
        <v>#DIV/0!</v>
      </c>
      <c r="J467" s="8" t="e">
        <f>COUNTIFS(Sta!$B:$B,$A467,Sta!$F:$F,"&gt;1.5")/$C467</f>
        <v>#DIV/0!</v>
      </c>
      <c r="K467" s="11" t="e">
        <f>(COUNTIFS(Sta!$A:$A,$A467,Sta!$F:$F,"&gt;2.5") + COUNTIFS(Sta!$B:$B,$A467,Sta!$F:$F,"&gt;2.5"))/$D467</f>
        <v>#DIV/0!</v>
      </c>
      <c r="L467" s="8" t="e">
        <f>COUNTIFS(Sta!$A:$A,$A467,Sta!$F:$F,"&gt;2.5")/$B467</f>
        <v>#DIV/0!</v>
      </c>
      <c r="M467" s="8" t="e">
        <f>COUNTIFS(Sta!$B:$B,$A467,Sta!$F:$F,"&gt;2.5")/$C467</f>
        <v>#DIV/0!</v>
      </c>
      <c r="N467" s="11" t="e">
        <f>(COUNTIFS(Sta!$A:$A,$A467,Sta!$F:$F,"&gt;3.5") + COUNTIFS(Sta!$B:$B,$A467,Sta!$F:$F,"&gt;3.5"))/$D467</f>
        <v>#DIV/0!</v>
      </c>
      <c r="O467" s="8" t="e">
        <f>COUNTIFS(Sta!$A:$A,$A467,Sta!$F:$F,"&gt;3.5")/$B467</f>
        <v>#DIV/0!</v>
      </c>
      <c r="P467" s="8" t="e">
        <f>COUNTIFS(Sta!$B:$B,$A467,Sta!$F:$F,"&gt;3.5")/$C467</f>
        <v>#DIV/0!</v>
      </c>
      <c r="Q467" s="11" t="e">
        <f>(COUNTIFS(Sta!$A:$A,$A467,Sta!$D:$D,"&gt;0.5")  + COUNTIFS(Sta!$B:$B,$A467,Sta!$E:$E,"&gt;0.5"))/$D467</f>
        <v>#DIV/0!</v>
      </c>
      <c r="R467" s="8" t="e">
        <f>COUNTIFS(Sta!$A:$A,$A467,Sta!$D:$D,"&gt;0.5")/$B467</f>
        <v>#DIV/0!</v>
      </c>
      <c r="S467" s="8" t="e">
        <f>COUNTIFS(Sta!$B:$B,$A467,Sta!$E:$E,"&gt;0.5")/$C467</f>
        <v>#DIV/0!</v>
      </c>
      <c r="T467" s="11" t="e">
        <f>(COUNTIFS(Sta!$A:$A,$A467,Sta!$D:$D,"&gt;1.5")  + COUNTIFS(Sta!$B:$B,$A467,Sta!$E:$E,"&gt;1.5"))/$D467</f>
        <v>#DIV/0!</v>
      </c>
      <c r="U467" s="8" t="e">
        <f>COUNTIFS(Sta!$A:$A,$A467,Sta!$D:$D,"&gt;1.5")/$B467</f>
        <v>#DIV/0!</v>
      </c>
      <c r="V467" s="8" t="e">
        <f>COUNTIFS(Sta!$B:$B,$A467,Sta!$E:$E,"&gt;1.5")/$C467</f>
        <v>#DIV/0!</v>
      </c>
      <c r="W467" s="11" t="e">
        <f>(COUNTIFS(Sta!$A:$A,$A467,Sta!$E:E,"&gt;0.5") +COUNTIFS(Sta!$B:$B,$A467,Sta!$D:$D,"&gt;0.5"))/$D467</f>
        <v>#DIV/0!</v>
      </c>
      <c r="X467" s="8" t="e">
        <f>COUNTIFS(Sta!$A:$A,$A467,Sta!$E:$E,"&gt;0.5")/$B467</f>
        <v>#DIV/0!</v>
      </c>
      <c r="Y467" s="8" t="e">
        <f>COUNTIFS(Sta!$B:$B,$A467,Sta!$D:$D,"&gt;0.5")/$C467</f>
        <v>#DIV/0!</v>
      </c>
      <c r="Z467" s="11" t="e">
        <f>(COUNTIFS(Sta!$A:$A,$A467,Sta!$E:$E,"&gt;1.5")  + COUNTIFS(Sta!$B:$B,$A467,Sta!$D:$D,"&gt;1.5"))/$D467</f>
        <v>#DIV/0!</v>
      </c>
      <c r="AA467" s="8" t="e">
        <f>COUNTIFS(Sta!$A:$A,$A467,Sta!$E:$E,"&gt;1.5")/$B467</f>
        <v>#DIV/0!</v>
      </c>
      <c r="AB467" s="8" t="e">
        <f>COUNTIFS(Sta!$B:$B,$A467,Sta!$D:$D,"&gt;1.5")/$C467</f>
        <v>#DIV/0!</v>
      </c>
      <c r="AC467" s="11" t="e">
        <f>(COUNTIFS(Sta!$A:A,$A467,Sta!$G:$G,"y") + COUNTIFS(Sta!$B:B,$A467,Sta!$G:$G,"y"))/$D467</f>
        <v>#DIV/0!</v>
      </c>
      <c r="AD467" s="8" t="e">
        <f>COUNTIFS(Sta!$A:A,$A467,Sta!$G:$G,"y")/$B467</f>
        <v>#DIV/0!</v>
      </c>
      <c r="AE467" s="16" t="e">
        <f>COUNTIFS(Sta!$B:B,$A467,Sta!$G:$G,"y")/$C467</f>
        <v>#DIV/0!</v>
      </c>
    </row>
    <row r="468" spans="1:31" x14ac:dyDescent="0.3">
      <c r="A468" t="s">
        <v>215</v>
      </c>
      <c r="B468" s="9">
        <f>COUNTIF(Sta!A:A,A468)</f>
        <v>1</v>
      </c>
      <c r="C468" s="4">
        <f>COUNTIF(Sta!B:B,A468)</f>
        <v>1</v>
      </c>
      <c r="D468" s="4">
        <f t="shared" si="13"/>
        <v>2</v>
      </c>
      <c r="E468" s="11">
        <f>(COUNTIFS(Sta!$A:$A,$A468,Sta!$F:$F,"&gt;0.5") + COUNTIFS(Sta!$B:$B,$A468,Sta!$F:$F,"&gt;0.5"))/$D468</f>
        <v>1</v>
      </c>
      <c r="F468" s="8">
        <f>COUNTIFS(Sta!$A:$A,$A468,Sta!$F:$F,"&gt;0.5")/$B468</f>
        <v>1</v>
      </c>
      <c r="G468" s="8">
        <f>COUNTIFS(Sta!$B:$B,$A468,Sta!$F:$F,"&gt;0.5")/$C468</f>
        <v>1</v>
      </c>
      <c r="H468" s="11">
        <f>(COUNTIFS(Sta!$A:$A,$A468,Sta!$F:$F,"&gt;1.5") + COUNTIFS(Sta!$B:$B,$A468,Sta!$F:$F,"&gt;1.5"))/$D468</f>
        <v>1</v>
      </c>
      <c r="I468" s="8">
        <f>COUNTIFS(Sta!$A:$A,$A468,Sta!$F:$F,"&gt;1.5")/$B468</f>
        <v>1</v>
      </c>
      <c r="J468" s="8">
        <f>COUNTIFS(Sta!$B:$B,$A468,Sta!$F:$F,"&gt;1.5")/$C468</f>
        <v>1</v>
      </c>
      <c r="K468" s="11">
        <f>(COUNTIFS(Sta!$A:$A,$A468,Sta!$F:$F,"&gt;2.5") + COUNTIFS(Sta!$B:$B,$A468,Sta!$F:$F,"&gt;2.5"))/$D468</f>
        <v>0.5</v>
      </c>
      <c r="L468" s="8">
        <f>COUNTIFS(Sta!$A:$A,$A468,Sta!$F:$F,"&gt;2.5")/$B468</f>
        <v>0</v>
      </c>
      <c r="M468" s="8">
        <f>COUNTIFS(Sta!$B:$B,$A468,Sta!$F:$F,"&gt;2.5")/$C468</f>
        <v>1</v>
      </c>
      <c r="N468" s="11">
        <f>(COUNTIFS(Sta!$A:$A,$A468,Sta!$F:$F,"&gt;3.5") + COUNTIFS(Sta!$B:$B,$A468,Sta!$F:$F,"&gt;3.5"))/$D468</f>
        <v>0.5</v>
      </c>
      <c r="O468" s="8">
        <f>COUNTIFS(Sta!$A:$A,$A468,Sta!$F:$F,"&gt;3.5")/$B468</f>
        <v>0</v>
      </c>
      <c r="P468" s="8">
        <f>COUNTIFS(Sta!$B:$B,$A468,Sta!$F:$F,"&gt;3.5")/$C468</f>
        <v>1</v>
      </c>
      <c r="Q468" s="11">
        <f>(COUNTIFS(Sta!$A:$A,$A468,Sta!$D:$D,"&gt;0.5")  + COUNTIFS(Sta!$B:$B,$A468,Sta!$E:$E,"&gt;0.5"))/$D468</f>
        <v>0.5</v>
      </c>
      <c r="R468" s="8">
        <f>COUNTIFS(Sta!$A:$A,$A468,Sta!$D:$D,"&gt;0.5")/$B468</f>
        <v>0</v>
      </c>
      <c r="S468" s="8">
        <f>COUNTIFS(Sta!$B:$B,$A468,Sta!$E:$E,"&gt;0.5")/$C468</f>
        <v>1</v>
      </c>
      <c r="T468" s="11">
        <f>(COUNTIFS(Sta!$A:$A,$A468,Sta!$D:$D,"&gt;1.5")  + COUNTIFS(Sta!$B:$B,$A468,Sta!$E:$E,"&gt;1.5"))/$D468</f>
        <v>0</v>
      </c>
      <c r="U468" s="8">
        <f>COUNTIFS(Sta!$A:$A,$A468,Sta!$D:$D,"&gt;1.5")/$B468</f>
        <v>0</v>
      </c>
      <c r="V468" s="8">
        <f>COUNTIFS(Sta!$B:$B,$A468,Sta!$E:$E,"&gt;1.5")/$C468</f>
        <v>0</v>
      </c>
      <c r="W468" s="11">
        <f>(COUNTIFS(Sta!$A:$A,$A468,Sta!$E:E,"&gt;0.5") +COUNTIFS(Sta!$B:$B,$A468,Sta!$D:$D,"&gt;0.5"))/$D468</f>
        <v>1</v>
      </c>
      <c r="X468" s="8">
        <f>COUNTIFS(Sta!$A:$A,$A468,Sta!$E:$E,"&gt;0.5")/$B468</f>
        <v>1</v>
      </c>
      <c r="Y468" s="8">
        <f>COUNTIFS(Sta!$B:$B,$A468,Sta!$D:$D,"&gt;0.5")/$C468</f>
        <v>1</v>
      </c>
      <c r="Z468" s="11">
        <f>(COUNTIFS(Sta!$A:$A,$A468,Sta!$E:$E,"&gt;1.5")  + COUNTIFS(Sta!$B:$B,$A468,Sta!$D:$D,"&gt;1.5"))/$D468</f>
        <v>1</v>
      </c>
      <c r="AA468" s="8">
        <f>COUNTIFS(Sta!$A:$A,$A468,Sta!$E:$E,"&gt;1.5")/$B468</f>
        <v>1</v>
      </c>
      <c r="AB468" s="8">
        <f>COUNTIFS(Sta!$B:$B,$A468,Sta!$D:$D,"&gt;1.5")/$C468</f>
        <v>1</v>
      </c>
      <c r="AC468" s="11">
        <f>(COUNTIFS(Sta!$A:A,$A468,Sta!$G:$G,"y") + COUNTIFS(Sta!$B:B,$A468,Sta!$G:$G,"y"))/$D468</f>
        <v>0.5</v>
      </c>
      <c r="AD468" s="8">
        <f>COUNTIFS(Sta!$A:A,$A468,Sta!$G:$G,"y")/$B468</f>
        <v>0</v>
      </c>
      <c r="AE468" s="16">
        <f>COUNTIFS(Sta!$B:B,$A468,Sta!$G:$G,"y")/$C468</f>
        <v>1</v>
      </c>
    </row>
    <row r="469" spans="1:31" x14ac:dyDescent="0.3">
      <c r="A469" t="s">
        <v>670</v>
      </c>
      <c r="B469" s="9">
        <f>COUNTIF(Sta!A:A,A469)</f>
        <v>2</v>
      </c>
      <c r="C469" s="4">
        <f>COUNTIF(Sta!B:B,A469)</f>
        <v>2</v>
      </c>
      <c r="D469" s="4">
        <f t="shared" si="13"/>
        <v>4</v>
      </c>
      <c r="E469" s="11">
        <f>(COUNTIFS(Sta!$A:$A,$A469,Sta!$F:$F,"&gt;0.5") + COUNTIFS(Sta!$B:$B,$A469,Sta!$F:$F,"&gt;0.5"))/$D469</f>
        <v>0.75</v>
      </c>
      <c r="F469" s="8">
        <f>COUNTIFS(Sta!$A:$A,$A469,Sta!$F:$F,"&gt;0.5")/$B469</f>
        <v>0.5</v>
      </c>
      <c r="G469" s="8">
        <f>COUNTIFS(Sta!$B:$B,$A469,Sta!$F:$F,"&gt;0.5")/$C469</f>
        <v>1</v>
      </c>
      <c r="H469" s="11">
        <f>(COUNTIFS(Sta!$A:$A,$A469,Sta!$F:$F,"&gt;1.5") + COUNTIFS(Sta!$B:$B,$A469,Sta!$F:$F,"&gt;1.5"))/$D469</f>
        <v>0.5</v>
      </c>
      <c r="I469" s="8">
        <f>COUNTIFS(Sta!$A:$A,$A469,Sta!$F:$F,"&gt;1.5")/$B469</f>
        <v>0</v>
      </c>
      <c r="J469" s="8">
        <f>COUNTIFS(Sta!$B:$B,$A469,Sta!$F:$F,"&gt;1.5")/$C469</f>
        <v>1</v>
      </c>
      <c r="K469" s="11">
        <f>(COUNTIFS(Sta!$A:$A,$A469,Sta!$F:$F,"&gt;2.5") + COUNTIFS(Sta!$B:$B,$A469,Sta!$F:$F,"&gt;2.5"))/$D469</f>
        <v>0.25</v>
      </c>
      <c r="L469" s="8">
        <f>COUNTIFS(Sta!$A:$A,$A469,Sta!$F:$F,"&gt;2.5")/$B469</f>
        <v>0</v>
      </c>
      <c r="M469" s="8">
        <f>COUNTIFS(Sta!$B:$B,$A469,Sta!$F:$F,"&gt;2.5")/$C469</f>
        <v>0.5</v>
      </c>
      <c r="N469" s="11">
        <f>(COUNTIFS(Sta!$A:$A,$A469,Sta!$F:$F,"&gt;3.5") + COUNTIFS(Sta!$B:$B,$A469,Sta!$F:$F,"&gt;3.5"))/$D469</f>
        <v>0.25</v>
      </c>
      <c r="O469" s="8">
        <f>COUNTIFS(Sta!$A:$A,$A469,Sta!$F:$F,"&gt;3.5")/$B469</f>
        <v>0</v>
      </c>
      <c r="P469" s="8">
        <f>COUNTIFS(Sta!$B:$B,$A469,Sta!$F:$F,"&gt;3.5")/$C469</f>
        <v>0.5</v>
      </c>
      <c r="Q469" s="11">
        <f>(COUNTIFS(Sta!$A:$A,$A469,Sta!$D:$D,"&gt;0.5")  + COUNTIFS(Sta!$B:$B,$A469,Sta!$E:$E,"&gt;0.5"))/$D469</f>
        <v>0.75</v>
      </c>
      <c r="R469" s="8">
        <f>COUNTIFS(Sta!$A:$A,$A469,Sta!$D:$D,"&gt;0.5")/$B469</f>
        <v>0.5</v>
      </c>
      <c r="S469" s="8">
        <f>COUNTIFS(Sta!$B:$B,$A469,Sta!$E:$E,"&gt;0.5")/$C469</f>
        <v>1</v>
      </c>
      <c r="T469" s="11">
        <f>(COUNTIFS(Sta!$A:$A,$A469,Sta!$D:$D,"&gt;1.5")  + COUNTIFS(Sta!$B:$B,$A469,Sta!$E:$E,"&gt;1.5"))/$D469</f>
        <v>0</v>
      </c>
      <c r="U469" s="8">
        <f>COUNTIFS(Sta!$A:$A,$A469,Sta!$D:$D,"&gt;1.5")/$B469</f>
        <v>0</v>
      </c>
      <c r="V469" s="8">
        <f>COUNTIFS(Sta!$B:$B,$A469,Sta!$E:$E,"&gt;1.5")/$C469</f>
        <v>0</v>
      </c>
      <c r="W469" s="11">
        <f>(COUNTIFS(Sta!$A:$A,$A469,Sta!$E:E,"&gt;0.5") +COUNTIFS(Sta!$B:$B,$A469,Sta!$D:$D,"&gt;0.5"))/$D469</f>
        <v>0.5</v>
      </c>
      <c r="X469" s="8">
        <f>COUNTIFS(Sta!$A:$A,$A469,Sta!$E:$E,"&gt;0.5")/$B469</f>
        <v>0</v>
      </c>
      <c r="Y469" s="8">
        <f>COUNTIFS(Sta!$B:$B,$A469,Sta!$D:$D,"&gt;0.5")/$C469</f>
        <v>1</v>
      </c>
      <c r="Z469" s="11">
        <f>(COUNTIFS(Sta!$A:$A,$A469,Sta!$E:$E,"&gt;1.5")  + COUNTIFS(Sta!$B:$B,$A469,Sta!$D:$D,"&gt;1.5"))/$D469</f>
        <v>0.25</v>
      </c>
      <c r="AA469" s="8">
        <f>COUNTIFS(Sta!$A:$A,$A469,Sta!$E:$E,"&gt;1.5")/$B469</f>
        <v>0</v>
      </c>
      <c r="AB469" s="8">
        <f>COUNTIFS(Sta!$B:$B,$A469,Sta!$D:$D,"&gt;1.5")/$C469</f>
        <v>0.5</v>
      </c>
      <c r="AC469" s="11">
        <f>(COUNTIFS(Sta!$A:A,$A469,Sta!$G:$G,"y") + COUNTIFS(Sta!$B:B,$A469,Sta!$G:$G,"y"))/$D469</f>
        <v>0.5</v>
      </c>
      <c r="AD469" s="8">
        <f>COUNTIFS(Sta!$A:A,$A469,Sta!$G:$G,"y")/$B469</f>
        <v>0</v>
      </c>
      <c r="AE469" s="16">
        <f>COUNTIFS(Sta!$B:B,$A469,Sta!$G:$G,"y")/$C469</f>
        <v>1</v>
      </c>
    </row>
    <row r="470" spans="1:31" x14ac:dyDescent="0.3">
      <c r="A470" t="s">
        <v>307</v>
      </c>
      <c r="B470" s="9">
        <f>COUNTIF(Sta!A:A,A470)</f>
        <v>0</v>
      </c>
      <c r="C470" s="4">
        <f>COUNTIF(Sta!B:B,A470)</f>
        <v>0</v>
      </c>
      <c r="D470" s="4">
        <f t="shared" si="13"/>
        <v>0</v>
      </c>
      <c r="E470" s="11" t="e">
        <f>(COUNTIFS(Sta!$A:$A,$A470,Sta!$F:$F,"&gt;0.5") + COUNTIFS(Sta!$B:$B,$A470,Sta!$F:$F,"&gt;0.5"))/$D470</f>
        <v>#DIV/0!</v>
      </c>
      <c r="F470" s="8" t="e">
        <f>COUNTIFS(Sta!$A:$A,$A470,Sta!$F:$F,"&gt;0.5")/$B470</f>
        <v>#DIV/0!</v>
      </c>
      <c r="G470" s="8" t="e">
        <f>COUNTIFS(Sta!$B:$B,$A470,Sta!$F:$F,"&gt;0.5")/$C470</f>
        <v>#DIV/0!</v>
      </c>
      <c r="H470" s="11" t="e">
        <f>(COUNTIFS(Sta!$A:$A,$A470,Sta!$F:$F,"&gt;1.5") + COUNTIFS(Sta!$B:$B,$A470,Sta!$F:$F,"&gt;1.5"))/$D470</f>
        <v>#DIV/0!</v>
      </c>
      <c r="I470" s="8" t="e">
        <f>COUNTIFS(Sta!$A:$A,$A470,Sta!$F:$F,"&gt;1.5")/$B470</f>
        <v>#DIV/0!</v>
      </c>
      <c r="J470" s="8" t="e">
        <f>COUNTIFS(Sta!$B:$B,$A470,Sta!$F:$F,"&gt;1.5")/$C470</f>
        <v>#DIV/0!</v>
      </c>
      <c r="K470" s="11" t="e">
        <f>(COUNTIFS(Sta!$A:$A,$A470,Sta!$F:$F,"&gt;2.5") + COUNTIFS(Sta!$B:$B,$A470,Sta!$F:$F,"&gt;2.5"))/$D470</f>
        <v>#DIV/0!</v>
      </c>
      <c r="L470" s="8" t="e">
        <f>COUNTIFS(Sta!$A:$A,$A470,Sta!$F:$F,"&gt;2.5")/$B470</f>
        <v>#DIV/0!</v>
      </c>
      <c r="M470" s="8" t="e">
        <f>COUNTIFS(Sta!$B:$B,$A470,Sta!$F:$F,"&gt;2.5")/$C470</f>
        <v>#DIV/0!</v>
      </c>
      <c r="N470" s="11" t="e">
        <f>(COUNTIFS(Sta!$A:$A,$A470,Sta!$F:$F,"&gt;3.5") + COUNTIFS(Sta!$B:$B,$A470,Sta!$F:$F,"&gt;3.5"))/$D470</f>
        <v>#DIV/0!</v>
      </c>
      <c r="O470" s="8" t="e">
        <f>COUNTIFS(Sta!$A:$A,$A470,Sta!$F:$F,"&gt;3.5")/$B470</f>
        <v>#DIV/0!</v>
      </c>
      <c r="P470" s="8" t="e">
        <f>COUNTIFS(Sta!$B:$B,$A470,Sta!$F:$F,"&gt;3.5")/$C470</f>
        <v>#DIV/0!</v>
      </c>
      <c r="Q470" s="11" t="e">
        <f>(COUNTIFS(Sta!$A:$A,$A470,Sta!$D:$D,"&gt;0.5")  + COUNTIFS(Sta!$B:$B,$A470,Sta!$E:$E,"&gt;0.5"))/$D470</f>
        <v>#DIV/0!</v>
      </c>
      <c r="R470" s="8" t="e">
        <f>COUNTIFS(Sta!$A:$A,$A470,Sta!$D:$D,"&gt;0.5")/$B470</f>
        <v>#DIV/0!</v>
      </c>
      <c r="S470" s="8" t="e">
        <f>COUNTIFS(Sta!$B:$B,$A470,Sta!$E:$E,"&gt;0.5")/$C470</f>
        <v>#DIV/0!</v>
      </c>
      <c r="T470" s="11" t="e">
        <f>(COUNTIFS(Sta!$A:$A,$A470,Sta!$D:$D,"&gt;1.5")  + COUNTIFS(Sta!$B:$B,$A470,Sta!$E:$E,"&gt;1.5"))/$D470</f>
        <v>#DIV/0!</v>
      </c>
      <c r="U470" s="8" t="e">
        <f>COUNTIFS(Sta!$A:$A,$A470,Sta!$D:$D,"&gt;1.5")/$B470</f>
        <v>#DIV/0!</v>
      </c>
      <c r="V470" s="8" t="e">
        <f>COUNTIFS(Sta!$B:$B,$A470,Sta!$E:$E,"&gt;1.5")/$C470</f>
        <v>#DIV/0!</v>
      </c>
      <c r="W470" s="11" t="e">
        <f>(COUNTIFS(Sta!$A:$A,$A470,Sta!$E:E,"&gt;0.5") +COUNTIFS(Sta!$B:$B,$A470,Sta!$D:$D,"&gt;0.5"))/$D470</f>
        <v>#DIV/0!</v>
      </c>
      <c r="X470" s="8" t="e">
        <f>COUNTIFS(Sta!$A:$A,$A470,Sta!$E:$E,"&gt;0.5")/$B470</f>
        <v>#DIV/0!</v>
      </c>
      <c r="Y470" s="8" t="e">
        <f>COUNTIFS(Sta!$B:$B,$A470,Sta!$D:$D,"&gt;0.5")/$C470</f>
        <v>#DIV/0!</v>
      </c>
      <c r="Z470" s="11" t="e">
        <f>(COUNTIFS(Sta!$A:$A,$A470,Sta!$E:$E,"&gt;1.5")  + COUNTIFS(Sta!$B:$B,$A470,Sta!$D:$D,"&gt;1.5"))/$D470</f>
        <v>#DIV/0!</v>
      </c>
      <c r="AA470" s="8" t="e">
        <f>COUNTIFS(Sta!$A:$A,$A470,Sta!$E:$E,"&gt;1.5")/$B470</f>
        <v>#DIV/0!</v>
      </c>
      <c r="AB470" s="8" t="e">
        <f>COUNTIFS(Sta!$B:$B,$A470,Sta!$D:$D,"&gt;1.5")/$C470</f>
        <v>#DIV/0!</v>
      </c>
      <c r="AC470" s="11" t="e">
        <f>(COUNTIFS(Sta!$A:A,$A470,Sta!$G:$G,"y") + COUNTIFS(Sta!$B:B,$A470,Sta!$G:$G,"y"))/$D470</f>
        <v>#DIV/0!</v>
      </c>
      <c r="AD470" s="8" t="e">
        <f>COUNTIFS(Sta!$A:A,$A470,Sta!$G:$G,"y")/$B470</f>
        <v>#DIV/0!</v>
      </c>
      <c r="AE470" s="16" t="e">
        <f>COUNTIFS(Sta!$B:B,$A470,Sta!$G:$G,"y")/$C470</f>
        <v>#DIV/0!</v>
      </c>
    </row>
    <row r="471" spans="1:31" x14ac:dyDescent="0.3">
      <c r="A471" t="s">
        <v>569</v>
      </c>
      <c r="B471" s="9">
        <f>COUNTIF(Sta!A:A,A471)</f>
        <v>13</v>
      </c>
      <c r="C471" s="4">
        <f>COUNTIF(Sta!B:B,A471)</f>
        <v>13</v>
      </c>
      <c r="D471" s="4">
        <f t="shared" si="13"/>
        <v>26</v>
      </c>
      <c r="E471" s="11">
        <f>(COUNTIFS(Sta!$A:$A,$A471,Sta!$F:$F,"&gt;0.5") + COUNTIFS(Sta!$B:$B,$A471,Sta!$F:$F,"&gt;0.5"))/$D471</f>
        <v>0.92307692307692313</v>
      </c>
      <c r="F471" s="8">
        <f>COUNTIFS(Sta!$A:$A,$A471,Sta!$F:$F,"&gt;0.5")/$B471</f>
        <v>0.84615384615384615</v>
      </c>
      <c r="G471" s="8">
        <f>COUNTIFS(Sta!$B:$B,$A471,Sta!$F:$F,"&gt;0.5")/$C471</f>
        <v>1</v>
      </c>
      <c r="H471" s="11">
        <f>(COUNTIFS(Sta!$A:$A,$A471,Sta!$F:$F,"&gt;1.5") + COUNTIFS(Sta!$B:$B,$A471,Sta!$F:$F,"&gt;1.5"))/$D471</f>
        <v>0.61538461538461542</v>
      </c>
      <c r="I471" s="8">
        <f>COUNTIFS(Sta!$A:$A,$A471,Sta!$F:$F,"&gt;1.5")/$B471</f>
        <v>0.61538461538461542</v>
      </c>
      <c r="J471" s="8">
        <f>COUNTIFS(Sta!$B:$B,$A471,Sta!$F:$F,"&gt;1.5")/$C471</f>
        <v>0.61538461538461542</v>
      </c>
      <c r="K471" s="11">
        <f>(COUNTIFS(Sta!$A:$A,$A471,Sta!$F:$F,"&gt;2.5") + COUNTIFS(Sta!$B:$B,$A471,Sta!$F:$F,"&gt;2.5"))/$D471</f>
        <v>0.46153846153846156</v>
      </c>
      <c r="L471" s="8">
        <f>COUNTIFS(Sta!$A:$A,$A471,Sta!$F:$F,"&gt;2.5")/$B471</f>
        <v>0.46153846153846156</v>
      </c>
      <c r="M471" s="8">
        <f>COUNTIFS(Sta!$B:$B,$A471,Sta!$F:$F,"&gt;2.5")/$C471</f>
        <v>0.46153846153846156</v>
      </c>
      <c r="N471" s="11">
        <f>(COUNTIFS(Sta!$A:$A,$A471,Sta!$F:$F,"&gt;3.5") + COUNTIFS(Sta!$B:$B,$A471,Sta!$F:$F,"&gt;3.5"))/$D471</f>
        <v>0.15384615384615385</v>
      </c>
      <c r="O471" s="8">
        <f>COUNTIFS(Sta!$A:$A,$A471,Sta!$F:$F,"&gt;3.5")/$B471</f>
        <v>0.23076923076923078</v>
      </c>
      <c r="P471" s="8">
        <f>COUNTIFS(Sta!$B:$B,$A471,Sta!$F:$F,"&gt;3.5")/$C471</f>
        <v>7.6923076923076927E-2</v>
      </c>
      <c r="Q471" s="11">
        <f>(COUNTIFS(Sta!$A:$A,$A471,Sta!$D:$D,"&gt;0.5")  + COUNTIFS(Sta!$B:$B,$A471,Sta!$E:$E,"&gt;0.5"))/$D471</f>
        <v>0.80769230769230771</v>
      </c>
      <c r="R471" s="8">
        <f>COUNTIFS(Sta!$A:$A,$A471,Sta!$D:$D,"&gt;0.5")/$B471</f>
        <v>0.69230769230769229</v>
      </c>
      <c r="S471" s="8">
        <f>COUNTIFS(Sta!$B:$B,$A471,Sta!$E:$E,"&gt;0.5")/$C471</f>
        <v>0.92307692307692313</v>
      </c>
      <c r="T471" s="11">
        <f>(COUNTIFS(Sta!$A:$A,$A471,Sta!$D:$D,"&gt;1.5")  + COUNTIFS(Sta!$B:$B,$A471,Sta!$E:$E,"&gt;1.5"))/$D471</f>
        <v>0.46153846153846156</v>
      </c>
      <c r="U471" s="8">
        <f>COUNTIFS(Sta!$A:$A,$A471,Sta!$D:$D,"&gt;1.5")/$B471</f>
        <v>0.61538461538461542</v>
      </c>
      <c r="V471" s="8">
        <f>COUNTIFS(Sta!$B:$B,$A471,Sta!$E:$E,"&gt;1.5")/$C471</f>
        <v>0.30769230769230771</v>
      </c>
      <c r="W471" s="11">
        <f>(COUNTIFS(Sta!$A:$A,$A471,Sta!$E:E,"&gt;0.5") +COUNTIFS(Sta!$B:$B,$A471,Sta!$D:$D,"&gt;0.5"))/$D471</f>
        <v>0.46153846153846156</v>
      </c>
      <c r="X471" s="8">
        <f>COUNTIFS(Sta!$A:$A,$A471,Sta!$E:$E,"&gt;0.5")/$B471</f>
        <v>0.38461538461538464</v>
      </c>
      <c r="Y471" s="8">
        <f>COUNTIFS(Sta!$B:$B,$A471,Sta!$D:$D,"&gt;0.5")/$C471</f>
        <v>0.53846153846153844</v>
      </c>
      <c r="Z471" s="11">
        <f>(COUNTIFS(Sta!$A:$A,$A471,Sta!$E:$E,"&gt;1.5")  + COUNTIFS(Sta!$B:$B,$A471,Sta!$D:$D,"&gt;1.5"))/$D471</f>
        <v>0.15384615384615385</v>
      </c>
      <c r="AA471" s="8">
        <f>COUNTIFS(Sta!$A:$A,$A471,Sta!$E:$E,"&gt;1.5")/$B471</f>
        <v>7.6923076923076927E-2</v>
      </c>
      <c r="AB471" s="8">
        <f>COUNTIFS(Sta!$B:$B,$A471,Sta!$D:$D,"&gt;1.5")/$C471</f>
        <v>0.23076923076923078</v>
      </c>
      <c r="AC471" s="11">
        <f>(COUNTIFS(Sta!$A:A,$A471,Sta!$G:$G,"y") + COUNTIFS(Sta!$B:B,$A471,Sta!$G:$G,"y"))/$D471</f>
        <v>0.34615384615384615</v>
      </c>
      <c r="AD471" s="8">
        <f>COUNTIFS(Sta!$A:A,$A471,Sta!$G:$G,"y")/$B471</f>
        <v>0.23076923076923078</v>
      </c>
      <c r="AE471" s="16">
        <f>COUNTIFS(Sta!$B:B,$A471,Sta!$G:$G,"y")/$C471</f>
        <v>0.46153846153846156</v>
      </c>
    </row>
    <row r="472" spans="1:31" x14ac:dyDescent="0.3">
      <c r="A472" t="s">
        <v>498</v>
      </c>
      <c r="B472" s="9">
        <f>COUNTIF(Sta!A:A,A472)</f>
        <v>11</v>
      </c>
      <c r="C472" s="4">
        <f>COUNTIF(Sta!B:B,A472)</f>
        <v>11</v>
      </c>
      <c r="D472" s="4">
        <f t="shared" si="13"/>
        <v>22</v>
      </c>
      <c r="E472" s="11">
        <f>(COUNTIFS(Sta!$A:$A,$A472,Sta!$F:$F,"&gt;0.5") + COUNTIFS(Sta!$B:$B,$A472,Sta!$F:$F,"&gt;0.5"))/$D472</f>
        <v>1</v>
      </c>
      <c r="F472" s="8">
        <f>COUNTIFS(Sta!$A:$A,$A472,Sta!$F:$F,"&gt;0.5")/$B472</f>
        <v>1</v>
      </c>
      <c r="G472" s="8">
        <f>COUNTIFS(Sta!$B:$B,$A472,Sta!$F:$F,"&gt;0.5")/$C472</f>
        <v>1</v>
      </c>
      <c r="H472" s="11">
        <f>(COUNTIFS(Sta!$A:$A,$A472,Sta!$F:$F,"&gt;1.5") + COUNTIFS(Sta!$B:$B,$A472,Sta!$F:$F,"&gt;1.5"))/$D472</f>
        <v>0.86363636363636365</v>
      </c>
      <c r="I472" s="8">
        <f>COUNTIFS(Sta!$A:$A,$A472,Sta!$F:$F,"&gt;1.5")/$B472</f>
        <v>0.81818181818181823</v>
      </c>
      <c r="J472" s="8">
        <f>COUNTIFS(Sta!$B:$B,$A472,Sta!$F:$F,"&gt;1.5")/$C472</f>
        <v>0.90909090909090906</v>
      </c>
      <c r="K472" s="11">
        <f>(COUNTIFS(Sta!$A:$A,$A472,Sta!$F:$F,"&gt;2.5") + COUNTIFS(Sta!$B:$B,$A472,Sta!$F:$F,"&gt;2.5"))/$D472</f>
        <v>0.59090909090909094</v>
      </c>
      <c r="L472" s="8">
        <f>COUNTIFS(Sta!$A:$A,$A472,Sta!$F:$F,"&gt;2.5")/$B472</f>
        <v>0.54545454545454541</v>
      </c>
      <c r="M472" s="8">
        <f>COUNTIFS(Sta!$B:$B,$A472,Sta!$F:$F,"&gt;2.5")/$C472</f>
        <v>0.63636363636363635</v>
      </c>
      <c r="N472" s="11">
        <f>(COUNTIFS(Sta!$A:$A,$A472,Sta!$F:$F,"&gt;3.5") + COUNTIFS(Sta!$B:$B,$A472,Sta!$F:$F,"&gt;3.5"))/$D472</f>
        <v>0.22727272727272727</v>
      </c>
      <c r="O472" s="8">
        <f>COUNTIFS(Sta!$A:$A,$A472,Sta!$F:$F,"&gt;3.5")/$B472</f>
        <v>0.18181818181818182</v>
      </c>
      <c r="P472" s="8">
        <f>COUNTIFS(Sta!$B:$B,$A472,Sta!$F:$F,"&gt;3.5")/$C472</f>
        <v>0.27272727272727271</v>
      </c>
      <c r="Q472" s="11">
        <f>(COUNTIFS(Sta!$A:$A,$A472,Sta!$D:$D,"&gt;0.5")  + COUNTIFS(Sta!$B:$B,$A472,Sta!$E:$E,"&gt;0.5"))/$D472</f>
        <v>0.86363636363636365</v>
      </c>
      <c r="R472" s="8">
        <f>COUNTIFS(Sta!$A:$A,$A472,Sta!$D:$D,"&gt;0.5")/$B472</f>
        <v>0.81818181818181823</v>
      </c>
      <c r="S472" s="8">
        <f>COUNTIFS(Sta!$B:$B,$A472,Sta!$E:$E,"&gt;0.5")/$C472</f>
        <v>0.90909090909090906</v>
      </c>
      <c r="T472" s="11">
        <f>(COUNTIFS(Sta!$A:$A,$A472,Sta!$D:$D,"&gt;1.5")  + COUNTIFS(Sta!$B:$B,$A472,Sta!$E:$E,"&gt;1.5"))/$D472</f>
        <v>0.54545454545454541</v>
      </c>
      <c r="U472" s="8">
        <f>COUNTIFS(Sta!$A:$A,$A472,Sta!$D:$D,"&gt;1.5")/$B472</f>
        <v>0.63636363636363635</v>
      </c>
      <c r="V472" s="8">
        <f>COUNTIFS(Sta!$B:$B,$A472,Sta!$E:$E,"&gt;1.5")/$C472</f>
        <v>0.45454545454545453</v>
      </c>
      <c r="W472" s="11">
        <f>(COUNTIFS(Sta!$A:$A,$A472,Sta!$E:E,"&gt;0.5") +COUNTIFS(Sta!$B:$B,$A472,Sta!$D:$D,"&gt;0.5"))/$D472</f>
        <v>0.68181818181818177</v>
      </c>
      <c r="X472" s="8">
        <f>COUNTIFS(Sta!$A:$A,$A472,Sta!$E:$E,"&gt;0.5")/$B472</f>
        <v>0.54545454545454541</v>
      </c>
      <c r="Y472" s="8">
        <f>COUNTIFS(Sta!$B:$B,$A472,Sta!$D:$D,"&gt;0.5")/$C472</f>
        <v>0.81818181818181823</v>
      </c>
      <c r="Z472" s="11">
        <f>(COUNTIFS(Sta!$A:$A,$A472,Sta!$E:$E,"&gt;1.5")  + COUNTIFS(Sta!$B:$B,$A472,Sta!$D:$D,"&gt;1.5"))/$D472</f>
        <v>0.31818181818181818</v>
      </c>
      <c r="AA472" s="8">
        <f>COUNTIFS(Sta!$A:$A,$A472,Sta!$E:$E,"&gt;1.5")/$B472</f>
        <v>0.18181818181818182</v>
      </c>
      <c r="AB472" s="8">
        <f>COUNTIFS(Sta!$B:$B,$A472,Sta!$D:$D,"&gt;1.5")/$C472</f>
        <v>0.45454545454545453</v>
      </c>
      <c r="AC472" s="11">
        <f>(COUNTIFS(Sta!$A:A,$A472,Sta!$G:$G,"y") + COUNTIFS(Sta!$B:B,$A472,Sta!$G:$G,"y"))/$D472</f>
        <v>0.54545454545454541</v>
      </c>
      <c r="AD472" s="8">
        <f>COUNTIFS(Sta!$A:A,$A472,Sta!$G:$G,"y")/$B472</f>
        <v>0.36363636363636365</v>
      </c>
      <c r="AE472" s="16">
        <f>COUNTIFS(Sta!$B:B,$A472,Sta!$G:$G,"y")/$C472</f>
        <v>0.72727272727272729</v>
      </c>
    </row>
    <row r="473" spans="1:31" x14ac:dyDescent="0.3">
      <c r="A473" t="s">
        <v>502</v>
      </c>
      <c r="B473" s="9">
        <f>COUNTIF(Sta!A:A,A473)</f>
        <v>10</v>
      </c>
      <c r="C473" s="4">
        <f>COUNTIF(Sta!B:B,A473)</f>
        <v>11</v>
      </c>
      <c r="D473" s="4">
        <f t="shared" si="13"/>
        <v>21</v>
      </c>
      <c r="E473" s="11">
        <f>(COUNTIFS(Sta!$A:$A,$A473,Sta!$F:$F,"&gt;0.5") + COUNTIFS(Sta!$B:$B,$A473,Sta!$F:$F,"&gt;0.5"))/$D473</f>
        <v>0.95238095238095233</v>
      </c>
      <c r="F473" s="8">
        <f>COUNTIFS(Sta!$A:$A,$A473,Sta!$F:$F,"&gt;0.5")/$B473</f>
        <v>0.9</v>
      </c>
      <c r="G473" s="8">
        <f>COUNTIFS(Sta!$B:$B,$A473,Sta!$F:$F,"&gt;0.5")/$C473</f>
        <v>1</v>
      </c>
      <c r="H473" s="11">
        <f>(COUNTIFS(Sta!$A:$A,$A473,Sta!$F:$F,"&gt;1.5") + COUNTIFS(Sta!$B:$B,$A473,Sta!$F:$F,"&gt;1.5"))/$D473</f>
        <v>0.8571428571428571</v>
      </c>
      <c r="I473" s="8">
        <f>COUNTIFS(Sta!$A:$A,$A473,Sta!$F:$F,"&gt;1.5")/$B473</f>
        <v>0.9</v>
      </c>
      <c r="J473" s="8">
        <f>COUNTIFS(Sta!$B:$B,$A473,Sta!$F:$F,"&gt;1.5")/$C473</f>
        <v>0.81818181818181823</v>
      </c>
      <c r="K473" s="11">
        <f>(COUNTIFS(Sta!$A:$A,$A473,Sta!$F:$F,"&gt;2.5") + COUNTIFS(Sta!$B:$B,$A473,Sta!$F:$F,"&gt;2.5"))/$D473</f>
        <v>0.76190476190476186</v>
      </c>
      <c r="L473" s="8">
        <f>COUNTIFS(Sta!$A:$A,$A473,Sta!$F:$F,"&gt;2.5")/$B473</f>
        <v>0.9</v>
      </c>
      <c r="M473" s="8">
        <f>COUNTIFS(Sta!$B:$B,$A473,Sta!$F:$F,"&gt;2.5")/$C473</f>
        <v>0.63636363636363635</v>
      </c>
      <c r="N473" s="11">
        <f>(COUNTIFS(Sta!$A:$A,$A473,Sta!$F:$F,"&gt;3.5") + COUNTIFS(Sta!$B:$B,$A473,Sta!$F:$F,"&gt;3.5"))/$D473</f>
        <v>0.42857142857142855</v>
      </c>
      <c r="O473" s="8">
        <f>COUNTIFS(Sta!$A:$A,$A473,Sta!$F:$F,"&gt;3.5")/$B473</f>
        <v>0.7</v>
      </c>
      <c r="P473" s="8">
        <f>COUNTIFS(Sta!$B:$B,$A473,Sta!$F:$F,"&gt;3.5")/$C473</f>
        <v>0.18181818181818182</v>
      </c>
      <c r="Q473" s="11">
        <f>(COUNTIFS(Sta!$A:$A,$A473,Sta!$D:$D,"&gt;0.5")  + COUNTIFS(Sta!$B:$B,$A473,Sta!$E:$E,"&gt;0.5"))/$D473</f>
        <v>0.80952380952380953</v>
      </c>
      <c r="R473" s="8">
        <f>COUNTIFS(Sta!$A:$A,$A473,Sta!$D:$D,"&gt;0.5")/$B473</f>
        <v>0.7</v>
      </c>
      <c r="S473" s="8">
        <f>COUNTIFS(Sta!$B:$B,$A473,Sta!$E:$E,"&gt;0.5")/$C473</f>
        <v>0.90909090909090906</v>
      </c>
      <c r="T473" s="11">
        <f>(COUNTIFS(Sta!$A:$A,$A473,Sta!$D:$D,"&gt;1.5")  + COUNTIFS(Sta!$B:$B,$A473,Sta!$E:$E,"&gt;1.5"))/$D473</f>
        <v>0.33333333333333331</v>
      </c>
      <c r="U473" s="8">
        <f>COUNTIFS(Sta!$A:$A,$A473,Sta!$D:$D,"&gt;1.5")/$B473</f>
        <v>0.5</v>
      </c>
      <c r="V473" s="8">
        <f>COUNTIFS(Sta!$B:$B,$A473,Sta!$E:$E,"&gt;1.5")/$C473</f>
        <v>0.18181818181818182</v>
      </c>
      <c r="W473" s="11">
        <f>(COUNTIFS(Sta!$A:$A,$A473,Sta!$E:E,"&gt;0.5") +COUNTIFS(Sta!$B:$B,$A473,Sta!$D:$D,"&gt;0.5"))/$D473</f>
        <v>0.90476190476190477</v>
      </c>
      <c r="X473" s="8">
        <f>COUNTIFS(Sta!$A:$A,$A473,Sta!$E:$E,"&gt;0.5")/$B473</f>
        <v>0.9</v>
      </c>
      <c r="Y473" s="8">
        <f>COUNTIFS(Sta!$B:$B,$A473,Sta!$D:$D,"&gt;0.5")/$C473</f>
        <v>0.90909090909090906</v>
      </c>
      <c r="Z473" s="11">
        <f>(COUNTIFS(Sta!$A:$A,$A473,Sta!$E:$E,"&gt;1.5")  + COUNTIFS(Sta!$B:$B,$A473,Sta!$D:$D,"&gt;1.5"))/$D473</f>
        <v>0.61904761904761907</v>
      </c>
      <c r="AA473" s="8">
        <f>COUNTIFS(Sta!$A:$A,$A473,Sta!$E:$E,"&gt;1.5")/$B473</f>
        <v>0.8</v>
      </c>
      <c r="AB473" s="8">
        <f>COUNTIFS(Sta!$B:$B,$A473,Sta!$D:$D,"&gt;1.5")/$C473</f>
        <v>0.45454545454545453</v>
      </c>
      <c r="AC473" s="11">
        <f>(COUNTIFS(Sta!$A:A,$A473,Sta!$G:$G,"y") + COUNTIFS(Sta!$B:B,$A473,Sta!$G:$G,"y"))/$D473</f>
        <v>0.76190476190476186</v>
      </c>
      <c r="AD473" s="8">
        <f>COUNTIFS(Sta!$A:A,$A473,Sta!$G:$G,"y")/$B473</f>
        <v>0.7</v>
      </c>
      <c r="AE473" s="16">
        <f>COUNTIFS(Sta!$B:B,$A473,Sta!$G:$G,"y")/$C473</f>
        <v>0.81818181818181823</v>
      </c>
    </row>
    <row r="474" spans="1:31" x14ac:dyDescent="0.3">
      <c r="A474" t="s">
        <v>503</v>
      </c>
      <c r="B474" s="9">
        <f>COUNTIF(Sta!A:A,A474)</f>
        <v>11</v>
      </c>
      <c r="C474" s="4">
        <f>COUNTIF(Sta!B:B,A474)</f>
        <v>11</v>
      </c>
      <c r="D474" s="4">
        <f t="shared" si="13"/>
        <v>22</v>
      </c>
      <c r="E474" s="11">
        <f>(COUNTIFS(Sta!$A:$A,$A474,Sta!$F:$F,"&gt;0.5") + COUNTIFS(Sta!$B:$B,$A474,Sta!$F:$F,"&gt;0.5"))/$D474</f>
        <v>0.90909090909090906</v>
      </c>
      <c r="F474" s="8">
        <f>COUNTIFS(Sta!$A:$A,$A474,Sta!$F:$F,"&gt;0.5")/$B474</f>
        <v>0.90909090909090906</v>
      </c>
      <c r="G474" s="8">
        <f>COUNTIFS(Sta!$B:$B,$A474,Sta!$F:$F,"&gt;0.5")/$C474</f>
        <v>0.90909090909090906</v>
      </c>
      <c r="H474" s="11">
        <f>(COUNTIFS(Sta!$A:$A,$A474,Sta!$F:$F,"&gt;1.5") + COUNTIFS(Sta!$B:$B,$A474,Sta!$F:$F,"&gt;1.5"))/$D474</f>
        <v>0.81818181818181823</v>
      </c>
      <c r="I474" s="8">
        <f>COUNTIFS(Sta!$A:$A,$A474,Sta!$F:$F,"&gt;1.5")/$B474</f>
        <v>0.90909090909090906</v>
      </c>
      <c r="J474" s="8">
        <f>COUNTIFS(Sta!$B:$B,$A474,Sta!$F:$F,"&gt;1.5")/$C474</f>
        <v>0.72727272727272729</v>
      </c>
      <c r="K474" s="11">
        <f>(COUNTIFS(Sta!$A:$A,$A474,Sta!$F:$F,"&gt;2.5") + COUNTIFS(Sta!$B:$B,$A474,Sta!$F:$F,"&gt;2.5"))/$D474</f>
        <v>0.63636363636363635</v>
      </c>
      <c r="L474" s="8">
        <f>COUNTIFS(Sta!$A:$A,$A474,Sta!$F:$F,"&gt;2.5")/$B474</f>
        <v>0.72727272727272729</v>
      </c>
      <c r="M474" s="8">
        <f>COUNTIFS(Sta!$B:$B,$A474,Sta!$F:$F,"&gt;2.5")/$C474</f>
        <v>0.54545454545454541</v>
      </c>
      <c r="N474" s="11">
        <f>(COUNTIFS(Sta!$A:$A,$A474,Sta!$F:$F,"&gt;3.5") + COUNTIFS(Sta!$B:$B,$A474,Sta!$F:$F,"&gt;3.5"))/$D474</f>
        <v>0.27272727272727271</v>
      </c>
      <c r="O474" s="8">
        <f>COUNTIFS(Sta!$A:$A,$A474,Sta!$F:$F,"&gt;3.5")/$B474</f>
        <v>0.27272727272727271</v>
      </c>
      <c r="P474" s="8">
        <f>COUNTIFS(Sta!$B:$B,$A474,Sta!$F:$F,"&gt;3.5")/$C474</f>
        <v>0.27272727272727271</v>
      </c>
      <c r="Q474" s="11">
        <f>(COUNTIFS(Sta!$A:$A,$A474,Sta!$D:$D,"&gt;0.5")  + COUNTIFS(Sta!$B:$B,$A474,Sta!$E:$E,"&gt;0.5"))/$D474</f>
        <v>0.86363636363636365</v>
      </c>
      <c r="R474" s="8">
        <f>COUNTIFS(Sta!$A:$A,$A474,Sta!$D:$D,"&gt;0.5")/$B474</f>
        <v>0.81818181818181823</v>
      </c>
      <c r="S474" s="8">
        <f>COUNTIFS(Sta!$B:$B,$A474,Sta!$E:$E,"&gt;0.5")/$C474</f>
        <v>0.90909090909090906</v>
      </c>
      <c r="T474" s="11">
        <f>(COUNTIFS(Sta!$A:$A,$A474,Sta!$D:$D,"&gt;1.5")  + COUNTIFS(Sta!$B:$B,$A474,Sta!$E:$E,"&gt;1.5"))/$D474</f>
        <v>0.72727272727272729</v>
      </c>
      <c r="U474" s="8">
        <f>COUNTIFS(Sta!$A:$A,$A474,Sta!$D:$D,"&gt;1.5")/$B474</f>
        <v>0.81818181818181823</v>
      </c>
      <c r="V474" s="8">
        <f>COUNTIFS(Sta!$B:$B,$A474,Sta!$E:$E,"&gt;1.5")/$C474</f>
        <v>0.63636363636363635</v>
      </c>
      <c r="W474" s="11">
        <f>(COUNTIFS(Sta!$A:$A,$A474,Sta!$E:E,"&gt;0.5") +COUNTIFS(Sta!$B:$B,$A474,Sta!$D:$D,"&gt;0.5"))/$D474</f>
        <v>0.54545454545454541</v>
      </c>
      <c r="X474" s="8">
        <f>COUNTIFS(Sta!$A:$A,$A474,Sta!$E:$E,"&gt;0.5")/$B474</f>
        <v>0.63636363636363635</v>
      </c>
      <c r="Y474" s="8">
        <f>COUNTIFS(Sta!$B:$B,$A474,Sta!$D:$D,"&gt;0.5")/$C474</f>
        <v>0.45454545454545453</v>
      </c>
      <c r="Z474" s="11">
        <f>(COUNTIFS(Sta!$A:$A,$A474,Sta!$E:$E,"&gt;1.5")  + COUNTIFS(Sta!$B:$B,$A474,Sta!$D:$D,"&gt;1.5"))/$D474</f>
        <v>0.22727272727272727</v>
      </c>
      <c r="AA474" s="8">
        <f>COUNTIFS(Sta!$A:$A,$A474,Sta!$E:$E,"&gt;1.5")/$B474</f>
        <v>0.27272727272727271</v>
      </c>
      <c r="AB474" s="8">
        <f>COUNTIFS(Sta!$B:$B,$A474,Sta!$D:$D,"&gt;1.5")/$C474</f>
        <v>0.18181818181818182</v>
      </c>
      <c r="AC474" s="11">
        <f>(COUNTIFS(Sta!$A:A,$A474,Sta!$G:$G,"y") + COUNTIFS(Sta!$B:B,$A474,Sta!$G:$G,"y"))/$D474</f>
        <v>0.5</v>
      </c>
      <c r="AD474" s="8">
        <f>COUNTIFS(Sta!$A:A,$A474,Sta!$G:$G,"y")/$B474</f>
        <v>0.54545454545454541</v>
      </c>
      <c r="AE474" s="16">
        <f>COUNTIFS(Sta!$B:B,$A474,Sta!$G:$G,"y")/$C474</f>
        <v>0.45454545454545453</v>
      </c>
    </row>
    <row r="475" spans="1:31" x14ac:dyDescent="0.3">
      <c r="A475" t="s">
        <v>173</v>
      </c>
      <c r="B475" s="9">
        <f>COUNTIF(Sta!A:A,A475)</f>
        <v>0</v>
      </c>
      <c r="C475" s="4">
        <f>COUNTIF(Sta!B:B,A475)</f>
        <v>1</v>
      </c>
      <c r="D475" s="4">
        <f t="shared" si="13"/>
        <v>1</v>
      </c>
      <c r="E475" s="11">
        <f>(COUNTIFS(Sta!$A:$A,$A475,Sta!$F:$F,"&gt;0.5") + COUNTIFS(Sta!$B:$B,$A475,Sta!$F:$F,"&gt;0.5"))/$D475</f>
        <v>1</v>
      </c>
      <c r="F475" s="8" t="e">
        <f>COUNTIFS(Sta!$A:$A,$A475,Sta!$F:$F,"&gt;0.5")/$B475</f>
        <v>#DIV/0!</v>
      </c>
      <c r="G475" s="8">
        <f>COUNTIFS(Sta!$B:$B,$A475,Sta!$F:$F,"&gt;0.5")/$C475</f>
        <v>1</v>
      </c>
      <c r="H475" s="11">
        <f>(COUNTIFS(Sta!$A:$A,$A475,Sta!$F:$F,"&gt;1.5") + COUNTIFS(Sta!$B:$B,$A475,Sta!$F:$F,"&gt;1.5"))/$D475</f>
        <v>1</v>
      </c>
      <c r="I475" s="8" t="e">
        <f>COUNTIFS(Sta!$A:$A,$A475,Sta!$F:$F,"&gt;1.5")/$B475</f>
        <v>#DIV/0!</v>
      </c>
      <c r="J475" s="8">
        <f>COUNTIFS(Sta!$B:$B,$A475,Sta!$F:$F,"&gt;1.5")/$C475</f>
        <v>1</v>
      </c>
      <c r="K475" s="11">
        <f>(COUNTIFS(Sta!$A:$A,$A475,Sta!$F:$F,"&gt;2.5") + COUNTIFS(Sta!$B:$B,$A475,Sta!$F:$F,"&gt;2.5"))/$D475</f>
        <v>0</v>
      </c>
      <c r="L475" s="8" t="e">
        <f>COUNTIFS(Sta!$A:$A,$A475,Sta!$F:$F,"&gt;2.5")/$B475</f>
        <v>#DIV/0!</v>
      </c>
      <c r="M475" s="8">
        <f>COUNTIFS(Sta!$B:$B,$A475,Sta!$F:$F,"&gt;2.5")/$C475</f>
        <v>0</v>
      </c>
      <c r="N475" s="11">
        <f>(COUNTIFS(Sta!$A:$A,$A475,Sta!$F:$F,"&gt;3.5") + COUNTIFS(Sta!$B:$B,$A475,Sta!$F:$F,"&gt;3.5"))/$D475</f>
        <v>0</v>
      </c>
      <c r="O475" s="8" t="e">
        <f>COUNTIFS(Sta!$A:$A,$A475,Sta!$F:$F,"&gt;3.5")/$B475</f>
        <v>#DIV/0!</v>
      </c>
      <c r="P475" s="8">
        <f>COUNTIFS(Sta!$B:$B,$A475,Sta!$F:$F,"&gt;3.5")/$C475</f>
        <v>0</v>
      </c>
      <c r="Q475" s="11">
        <f>(COUNTIFS(Sta!$A:$A,$A475,Sta!$D:$D,"&gt;0.5")  + COUNTIFS(Sta!$B:$B,$A475,Sta!$E:$E,"&gt;0.5"))/$D475</f>
        <v>1</v>
      </c>
      <c r="R475" s="8" t="e">
        <f>COUNTIFS(Sta!$A:$A,$A475,Sta!$D:$D,"&gt;0.5")/$B475</f>
        <v>#DIV/0!</v>
      </c>
      <c r="S475" s="8">
        <f>COUNTIFS(Sta!$B:$B,$A475,Sta!$E:$E,"&gt;0.5")/$C475</f>
        <v>1</v>
      </c>
      <c r="T475" s="11">
        <f>(COUNTIFS(Sta!$A:$A,$A475,Sta!$D:$D,"&gt;1.5")  + COUNTIFS(Sta!$B:$B,$A475,Sta!$E:$E,"&gt;1.5"))/$D475</f>
        <v>0</v>
      </c>
      <c r="U475" s="8" t="e">
        <f>COUNTIFS(Sta!$A:$A,$A475,Sta!$D:$D,"&gt;1.5")/$B475</f>
        <v>#DIV/0!</v>
      </c>
      <c r="V475" s="8">
        <f>COUNTIFS(Sta!$B:$B,$A475,Sta!$E:$E,"&gt;1.5")/$C475</f>
        <v>0</v>
      </c>
      <c r="W475" s="11">
        <f>(COUNTIFS(Sta!$A:$A,$A475,Sta!$E:E,"&gt;0.5") +COUNTIFS(Sta!$B:$B,$A475,Sta!$D:$D,"&gt;0.5"))/$D475</f>
        <v>1</v>
      </c>
      <c r="X475" s="8" t="e">
        <f>COUNTIFS(Sta!$A:$A,$A475,Sta!$E:$E,"&gt;0.5")/$B475</f>
        <v>#DIV/0!</v>
      </c>
      <c r="Y475" s="8">
        <f>COUNTIFS(Sta!$B:$B,$A475,Sta!$D:$D,"&gt;0.5")/$C475</f>
        <v>1</v>
      </c>
      <c r="Z475" s="11">
        <f>(COUNTIFS(Sta!$A:$A,$A475,Sta!$E:$E,"&gt;1.5")  + COUNTIFS(Sta!$B:$B,$A475,Sta!$D:$D,"&gt;1.5"))/$D475</f>
        <v>0</v>
      </c>
      <c r="AA475" s="8" t="e">
        <f>COUNTIFS(Sta!$A:$A,$A475,Sta!$E:$E,"&gt;1.5")/$B475</f>
        <v>#DIV/0!</v>
      </c>
      <c r="AB475" s="8">
        <f>COUNTIFS(Sta!$B:$B,$A475,Sta!$D:$D,"&gt;1.5")/$C475</f>
        <v>0</v>
      </c>
      <c r="AC475" s="11">
        <f>(COUNTIFS(Sta!$A:A,$A475,Sta!$G:$G,"y") + COUNTIFS(Sta!$B:B,$A475,Sta!$G:$G,"y"))/$D475</f>
        <v>1</v>
      </c>
      <c r="AD475" s="8" t="e">
        <f>COUNTIFS(Sta!$A:A,$A475,Sta!$G:$G,"y")/$B475</f>
        <v>#DIV/0!</v>
      </c>
      <c r="AE475" s="16">
        <f>COUNTIFS(Sta!$B:B,$A475,Sta!$G:$G,"y")/$C475</f>
        <v>1</v>
      </c>
    </row>
    <row r="476" spans="1:31" x14ac:dyDescent="0.3">
      <c r="A476" t="s">
        <v>185</v>
      </c>
      <c r="B476" s="9">
        <f>COUNTIF(Sta!A:A,A476)</f>
        <v>1</v>
      </c>
      <c r="C476" s="4">
        <f>COUNTIF(Sta!B:B,A476)</f>
        <v>1</v>
      </c>
      <c r="D476" s="4">
        <f t="shared" si="13"/>
        <v>2</v>
      </c>
      <c r="E476" s="11">
        <f>(COUNTIFS(Sta!$A:$A,$A476,Sta!$F:$F,"&gt;0.5") + COUNTIFS(Sta!$B:$B,$A476,Sta!$F:$F,"&gt;0.5"))/$D476</f>
        <v>1</v>
      </c>
      <c r="F476" s="8">
        <f>COUNTIFS(Sta!$A:$A,$A476,Sta!$F:$F,"&gt;0.5")/$B476</f>
        <v>1</v>
      </c>
      <c r="G476" s="8">
        <f>COUNTIFS(Sta!$B:$B,$A476,Sta!$F:$F,"&gt;0.5")/$C476</f>
        <v>1</v>
      </c>
      <c r="H476" s="11">
        <f>(COUNTIFS(Sta!$A:$A,$A476,Sta!$F:$F,"&gt;1.5") + COUNTIFS(Sta!$B:$B,$A476,Sta!$F:$F,"&gt;1.5"))/$D476</f>
        <v>1</v>
      </c>
      <c r="I476" s="8">
        <f>COUNTIFS(Sta!$A:$A,$A476,Sta!$F:$F,"&gt;1.5")/$B476</f>
        <v>1</v>
      </c>
      <c r="J476" s="8">
        <f>COUNTIFS(Sta!$B:$B,$A476,Sta!$F:$F,"&gt;1.5")/$C476</f>
        <v>1</v>
      </c>
      <c r="K476" s="11">
        <f>(COUNTIFS(Sta!$A:$A,$A476,Sta!$F:$F,"&gt;2.5") + COUNTIFS(Sta!$B:$B,$A476,Sta!$F:$F,"&gt;2.5"))/$D476</f>
        <v>0.5</v>
      </c>
      <c r="L476" s="8">
        <f>COUNTIFS(Sta!$A:$A,$A476,Sta!$F:$F,"&gt;2.5")/$B476</f>
        <v>0</v>
      </c>
      <c r="M476" s="8">
        <f>COUNTIFS(Sta!$B:$B,$A476,Sta!$F:$F,"&gt;2.5")/$C476</f>
        <v>1</v>
      </c>
      <c r="N476" s="11">
        <f>(COUNTIFS(Sta!$A:$A,$A476,Sta!$F:$F,"&gt;3.5") + COUNTIFS(Sta!$B:$B,$A476,Sta!$F:$F,"&gt;3.5"))/$D476</f>
        <v>0.5</v>
      </c>
      <c r="O476" s="8">
        <f>COUNTIFS(Sta!$A:$A,$A476,Sta!$F:$F,"&gt;3.5")/$B476</f>
        <v>0</v>
      </c>
      <c r="P476" s="8">
        <f>COUNTIFS(Sta!$B:$B,$A476,Sta!$F:$F,"&gt;3.5")/$C476</f>
        <v>1</v>
      </c>
      <c r="Q476" s="11">
        <f>(COUNTIFS(Sta!$A:$A,$A476,Sta!$D:$D,"&gt;0.5")  + COUNTIFS(Sta!$B:$B,$A476,Sta!$E:$E,"&gt;0.5"))/$D476</f>
        <v>1</v>
      </c>
      <c r="R476" s="8">
        <f>COUNTIFS(Sta!$A:$A,$A476,Sta!$D:$D,"&gt;0.5")/$B476</f>
        <v>1</v>
      </c>
      <c r="S476" s="8">
        <f>COUNTIFS(Sta!$B:$B,$A476,Sta!$E:$E,"&gt;0.5")/$C476</f>
        <v>1</v>
      </c>
      <c r="T476" s="11">
        <f>(COUNTIFS(Sta!$A:$A,$A476,Sta!$D:$D,"&gt;1.5")  + COUNTIFS(Sta!$B:$B,$A476,Sta!$E:$E,"&gt;1.5"))/$D476</f>
        <v>1</v>
      </c>
      <c r="U476" s="8">
        <f>COUNTIFS(Sta!$A:$A,$A476,Sta!$D:$D,"&gt;1.5")/$B476</f>
        <v>1</v>
      </c>
      <c r="V476" s="8">
        <f>COUNTIFS(Sta!$B:$B,$A476,Sta!$E:$E,"&gt;1.5")/$C476</f>
        <v>1</v>
      </c>
      <c r="W476" s="11">
        <f>(COUNTIFS(Sta!$A:$A,$A476,Sta!$E:E,"&gt;0.5") +COUNTIFS(Sta!$B:$B,$A476,Sta!$D:$D,"&gt;0.5"))/$D476</f>
        <v>0.5</v>
      </c>
      <c r="X476" s="8">
        <f>COUNTIFS(Sta!$A:$A,$A476,Sta!$E:$E,"&gt;0.5")/$B476</f>
        <v>0</v>
      </c>
      <c r="Y476" s="8">
        <f>COUNTIFS(Sta!$B:$B,$A476,Sta!$D:$D,"&gt;0.5")/$C476</f>
        <v>1</v>
      </c>
      <c r="Z476" s="11">
        <f>(COUNTIFS(Sta!$A:$A,$A476,Sta!$E:$E,"&gt;1.5")  + COUNTIFS(Sta!$B:$B,$A476,Sta!$D:$D,"&gt;1.5"))/$D476</f>
        <v>0</v>
      </c>
      <c r="AA476" s="8">
        <f>COUNTIFS(Sta!$A:$A,$A476,Sta!$E:$E,"&gt;1.5")/$B476</f>
        <v>0</v>
      </c>
      <c r="AB476" s="8">
        <f>COUNTIFS(Sta!$B:$B,$A476,Sta!$D:$D,"&gt;1.5")/$C476</f>
        <v>0</v>
      </c>
      <c r="AC476" s="11">
        <f>(COUNTIFS(Sta!$A:A,$A476,Sta!$G:$G,"y") + COUNTIFS(Sta!$B:B,$A476,Sta!$G:$G,"y"))/$D476</f>
        <v>0.5</v>
      </c>
      <c r="AD476" s="8">
        <f>COUNTIFS(Sta!$A:A,$A476,Sta!$G:$G,"y")/$B476</f>
        <v>0</v>
      </c>
      <c r="AE476" s="16">
        <f>COUNTIFS(Sta!$B:B,$A476,Sta!$G:$G,"y")/$C476</f>
        <v>1</v>
      </c>
    </row>
    <row r="477" spans="1:31" x14ac:dyDescent="0.3">
      <c r="A477" t="s">
        <v>508</v>
      </c>
      <c r="B477" s="9">
        <f>COUNTIF(Sta!A:A,A477)</f>
        <v>10</v>
      </c>
      <c r="C477" s="4">
        <f>COUNTIF(Sta!B:B,A477)</f>
        <v>11</v>
      </c>
      <c r="D477" s="4">
        <f t="shared" si="13"/>
        <v>21</v>
      </c>
      <c r="E477" s="11">
        <f>(COUNTIFS(Sta!$A:$A,$A477,Sta!$F:$F,"&gt;0.5") + COUNTIFS(Sta!$B:$B,$A477,Sta!$F:$F,"&gt;0.5"))/$D477</f>
        <v>0.95238095238095233</v>
      </c>
      <c r="F477" s="8">
        <f>COUNTIFS(Sta!$A:$A,$A477,Sta!$F:$F,"&gt;0.5")/$B477</f>
        <v>0.9</v>
      </c>
      <c r="G477" s="8">
        <f>COUNTIFS(Sta!$B:$B,$A477,Sta!$F:$F,"&gt;0.5")/$C477</f>
        <v>1</v>
      </c>
      <c r="H477" s="11">
        <f>(COUNTIFS(Sta!$A:$A,$A477,Sta!$F:$F,"&gt;1.5") + COUNTIFS(Sta!$B:$B,$A477,Sta!$F:$F,"&gt;1.5"))/$D477</f>
        <v>0.76190476190476186</v>
      </c>
      <c r="I477" s="8">
        <f>COUNTIFS(Sta!$A:$A,$A477,Sta!$F:$F,"&gt;1.5")/$B477</f>
        <v>0.8</v>
      </c>
      <c r="J477" s="8">
        <f>COUNTIFS(Sta!$B:$B,$A477,Sta!$F:$F,"&gt;1.5")/$C477</f>
        <v>0.72727272727272729</v>
      </c>
      <c r="K477" s="11">
        <f>(COUNTIFS(Sta!$A:$A,$A477,Sta!$F:$F,"&gt;2.5") + COUNTIFS(Sta!$B:$B,$A477,Sta!$F:$F,"&gt;2.5"))/$D477</f>
        <v>0.42857142857142855</v>
      </c>
      <c r="L477" s="8">
        <f>COUNTIFS(Sta!$A:$A,$A477,Sta!$F:$F,"&gt;2.5")/$B477</f>
        <v>0.4</v>
      </c>
      <c r="M477" s="8">
        <f>COUNTIFS(Sta!$B:$B,$A477,Sta!$F:$F,"&gt;2.5")/$C477</f>
        <v>0.45454545454545453</v>
      </c>
      <c r="N477" s="11">
        <f>(COUNTIFS(Sta!$A:$A,$A477,Sta!$F:$F,"&gt;3.5") + COUNTIFS(Sta!$B:$B,$A477,Sta!$F:$F,"&gt;3.5"))/$D477</f>
        <v>0.19047619047619047</v>
      </c>
      <c r="O477" s="8">
        <f>COUNTIFS(Sta!$A:$A,$A477,Sta!$F:$F,"&gt;3.5")/$B477</f>
        <v>0.1</v>
      </c>
      <c r="P477" s="8">
        <f>COUNTIFS(Sta!$B:$B,$A477,Sta!$F:$F,"&gt;3.5")/$C477</f>
        <v>0.27272727272727271</v>
      </c>
      <c r="Q477" s="11">
        <f>(COUNTIFS(Sta!$A:$A,$A477,Sta!$D:$D,"&gt;0.5")  + COUNTIFS(Sta!$B:$B,$A477,Sta!$E:$E,"&gt;0.5"))/$D477</f>
        <v>0.47619047619047616</v>
      </c>
      <c r="R477" s="8">
        <f>COUNTIFS(Sta!$A:$A,$A477,Sta!$D:$D,"&gt;0.5")/$B477</f>
        <v>0.6</v>
      </c>
      <c r="S477" s="8">
        <f>COUNTIFS(Sta!$B:$B,$A477,Sta!$E:$E,"&gt;0.5")/$C477</f>
        <v>0.36363636363636365</v>
      </c>
      <c r="T477" s="11">
        <f>(COUNTIFS(Sta!$A:$A,$A477,Sta!$D:$D,"&gt;1.5")  + COUNTIFS(Sta!$B:$B,$A477,Sta!$E:$E,"&gt;1.5"))/$D477</f>
        <v>0.23809523809523808</v>
      </c>
      <c r="U477" s="8">
        <f>COUNTIFS(Sta!$A:$A,$A477,Sta!$D:$D,"&gt;1.5")/$B477</f>
        <v>0.3</v>
      </c>
      <c r="V477" s="8">
        <f>COUNTIFS(Sta!$B:$B,$A477,Sta!$E:$E,"&gt;1.5")/$C477</f>
        <v>0.18181818181818182</v>
      </c>
      <c r="W477" s="11">
        <f>(COUNTIFS(Sta!$A:$A,$A477,Sta!$E:E,"&gt;0.5") +COUNTIFS(Sta!$B:$B,$A477,Sta!$D:$D,"&gt;0.5"))/$D477</f>
        <v>0.95238095238095233</v>
      </c>
      <c r="X477" s="8">
        <f>COUNTIFS(Sta!$A:$A,$A477,Sta!$E:$E,"&gt;0.5")/$B477</f>
        <v>0.9</v>
      </c>
      <c r="Y477" s="8">
        <f>COUNTIFS(Sta!$B:$B,$A477,Sta!$D:$D,"&gt;0.5")/$C477</f>
        <v>1</v>
      </c>
      <c r="Z477" s="11">
        <f>(COUNTIFS(Sta!$A:$A,$A477,Sta!$E:$E,"&gt;1.5")  + COUNTIFS(Sta!$B:$B,$A477,Sta!$D:$D,"&gt;1.5"))/$D477</f>
        <v>0.47619047619047616</v>
      </c>
      <c r="AA477" s="8">
        <f>COUNTIFS(Sta!$A:$A,$A477,Sta!$E:$E,"&gt;1.5")/$B477</f>
        <v>0.3</v>
      </c>
      <c r="AB477" s="8">
        <f>COUNTIFS(Sta!$B:$B,$A477,Sta!$D:$D,"&gt;1.5")/$C477</f>
        <v>0.63636363636363635</v>
      </c>
      <c r="AC477" s="11">
        <f>(COUNTIFS(Sta!$A:A,$A477,Sta!$G:$G,"y") + COUNTIFS(Sta!$B:B,$A477,Sta!$G:$G,"y"))/$D477</f>
        <v>0.47619047619047616</v>
      </c>
      <c r="AD477" s="8">
        <f>COUNTIFS(Sta!$A:A,$A477,Sta!$G:$G,"y")/$B477</f>
        <v>0.6</v>
      </c>
      <c r="AE477" s="16">
        <f>COUNTIFS(Sta!$B:B,$A477,Sta!$G:$G,"y")/$C477</f>
        <v>0.36363636363636365</v>
      </c>
    </row>
    <row r="478" spans="1:31" x14ac:dyDescent="0.3">
      <c r="A478" t="s">
        <v>457</v>
      </c>
      <c r="B478" s="9">
        <f>COUNTIF(Sta!A:A,A478)</f>
        <v>10</v>
      </c>
      <c r="C478" s="4">
        <f>COUNTIF(Sta!B:B,A478)</f>
        <v>12</v>
      </c>
      <c r="D478" s="4">
        <f t="shared" si="13"/>
        <v>22</v>
      </c>
      <c r="E478" s="11">
        <f>(COUNTIFS(Sta!$A:$A,$A478,Sta!$F:$F,"&gt;0.5") + COUNTIFS(Sta!$B:$B,$A478,Sta!$F:$F,"&gt;0.5"))/$D478</f>
        <v>1</v>
      </c>
      <c r="F478" s="8">
        <f>COUNTIFS(Sta!$A:$A,$A478,Sta!$F:$F,"&gt;0.5")/$B478</f>
        <v>1</v>
      </c>
      <c r="G478" s="8">
        <f>COUNTIFS(Sta!$B:$B,$A478,Sta!$F:$F,"&gt;0.5")/$C478</f>
        <v>1</v>
      </c>
      <c r="H478" s="11">
        <f>(COUNTIFS(Sta!$A:$A,$A478,Sta!$F:$F,"&gt;1.5") + COUNTIFS(Sta!$B:$B,$A478,Sta!$F:$F,"&gt;1.5"))/$D478</f>
        <v>0.81818181818181823</v>
      </c>
      <c r="I478" s="8">
        <f>COUNTIFS(Sta!$A:$A,$A478,Sta!$F:$F,"&gt;1.5")/$B478</f>
        <v>0.8</v>
      </c>
      <c r="J478" s="8">
        <f>COUNTIFS(Sta!$B:$B,$A478,Sta!$F:$F,"&gt;1.5")/$C478</f>
        <v>0.83333333333333337</v>
      </c>
      <c r="K478" s="11">
        <f>(COUNTIFS(Sta!$A:$A,$A478,Sta!$F:$F,"&gt;2.5") + COUNTIFS(Sta!$B:$B,$A478,Sta!$F:$F,"&gt;2.5"))/$D478</f>
        <v>0.54545454545454541</v>
      </c>
      <c r="L478" s="8">
        <f>COUNTIFS(Sta!$A:$A,$A478,Sta!$F:$F,"&gt;2.5")/$B478</f>
        <v>0.6</v>
      </c>
      <c r="M478" s="8">
        <f>COUNTIFS(Sta!$B:$B,$A478,Sta!$F:$F,"&gt;2.5")/$C478</f>
        <v>0.5</v>
      </c>
      <c r="N478" s="11">
        <f>(COUNTIFS(Sta!$A:$A,$A478,Sta!$F:$F,"&gt;3.5") + COUNTIFS(Sta!$B:$B,$A478,Sta!$F:$F,"&gt;3.5"))/$D478</f>
        <v>0.31818181818181818</v>
      </c>
      <c r="O478" s="8">
        <f>COUNTIFS(Sta!$A:$A,$A478,Sta!$F:$F,"&gt;3.5")/$B478</f>
        <v>0.5</v>
      </c>
      <c r="P478" s="8">
        <f>COUNTIFS(Sta!$B:$B,$A478,Sta!$F:$F,"&gt;3.5")/$C478</f>
        <v>0.16666666666666666</v>
      </c>
      <c r="Q478" s="11">
        <f>(COUNTIFS(Sta!$A:$A,$A478,Sta!$D:$D,"&gt;0.5")  + COUNTIFS(Sta!$B:$B,$A478,Sta!$E:$E,"&gt;0.5"))/$D478</f>
        <v>0.77272727272727271</v>
      </c>
      <c r="R478" s="8">
        <f>COUNTIFS(Sta!$A:$A,$A478,Sta!$D:$D,"&gt;0.5")/$B478</f>
        <v>0.7</v>
      </c>
      <c r="S478" s="8">
        <f>COUNTIFS(Sta!$B:$B,$A478,Sta!$E:$E,"&gt;0.5")/$C478</f>
        <v>0.83333333333333337</v>
      </c>
      <c r="T478" s="11">
        <f>(COUNTIFS(Sta!$A:$A,$A478,Sta!$D:$D,"&gt;1.5")  + COUNTIFS(Sta!$B:$B,$A478,Sta!$E:$E,"&gt;1.5"))/$D478</f>
        <v>0.36363636363636365</v>
      </c>
      <c r="U478" s="8">
        <f>COUNTIFS(Sta!$A:$A,$A478,Sta!$D:$D,"&gt;1.5")/$B478</f>
        <v>0.4</v>
      </c>
      <c r="V478" s="8">
        <f>COUNTIFS(Sta!$B:$B,$A478,Sta!$E:$E,"&gt;1.5")/$C478</f>
        <v>0.33333333333333331</v>
      </c>
      <c r="W478" s="11">
        <f>(COUNTIFS(Sta!$A:$A,$A478,Sta!$E:E,"&gt;0.5") +COUNTIFS(Sta!$B:$B,$A478,Sta!$D:$D,"&gt;0.5"))/$D478</f>
        <v>0.86363636363636365</v>
      </c>
      <c r="X478" s="8">
        <f>COUNTIFS(Sta!$A:$A,$A478,Sta!$E:$E,"&gt;0.5")/$B478</f>
        <v>0.8</v>
      </c>
      <c r="Y478" s="8">
        <f>COUNTIFS(Sta!$B:$B,$A478,Sta!$D:$D,"&gt;0.5")/$C478</f>
        <v>0.91666666666666663</v>
      </c>
      <c r="Z478" s="11">
        <f>(COUNTIFS(Sta!$A:$A,$A478,Sta!$E:$E,"&gt;1.5")  + COUNTIFS(Sta!$B:$B,$A478,Sta!$D:$D,"&gt;1.5"))/$D478</f>
        <v>0.5</v>
      </c>
      <c r="AA478" s="8">
        <f>COUNTIFS(Sta!$A:$A,$A478,Sta!$E:$E,"&gt;1.5")/$B478</f>
        <v>0.7</v>
      </c>
      <c r="AB478" s="8">
        <f>COUNTIFS(Sta!$B:$B,$A478,Sta!$D:$D,"&gt;1.5")/$C478</f>
        <v>0.33333333333333331</v>
      </c>
      <c r="AC478" s="11">
        <f>(COUNTIFS(Sta!$A:A,$A478,Sta!$G:$G,"y") + COUNTIFS(Sta!$B:B,$A478,Sta!$G:$G,"y"))/$D478</f>
        <v>0.63636363636363635</v>
      </c>
      <c r="AD478" s="8">
        <f>COUNTIFS(Sta!$A:A,$A478,Sta!$G:$G,"y")/$B478</f>
        <v>0.5</v>
      </c>
      <c r="AE478" s="16">
        <f>COUNTIFS(Sta!$B:B,$A478,Sta!$G:$G,"y")/$C478</f>
        <v>0.75</v>
      </c>
    </row>
    <row r="479" spans="1:31" x14ac:dyDescent="0.3">
      <c r="A479" t="s">
        <v>466</v>
      </c>
      <c r="B479" s="9">
        <f>COUNTIF(Sta!A:A,A479)</f>
        <v>11</v>
      </c>
      <c r="C479" s="4">
        <f>COUNTIF(Sta!B:B,A479)</f>
        <v>10</v>
      </c>
      <c r="D479" s="4">
        <f t="shared" si="13"/>
        <v>21</v>
      </c>
      <c r="E479" s="11">
        <f>(COUNTIFS(Sta!$A:$A,$A479,Sta!$F:$F,"&gt;0.5") + COUNTIFS(Sta!$B:$B,$A479,Sta!$F:$F,"&gt;0.5"))/$D479</f>
        <v>1</v>
      </c>
      <c r="F479" s="8">
        <f>COUNTIFS(Sta!$A:$A,$A479,Sta!$F:$F,"&gt;0.5")/$B479</f>
        <v>1</v>
      </c>
      <c r="G479" s="8">
        <f>COUNTIFS(Sta!$B:$B,$A479,Sta!$F:$F,"&gt;0.5")/$C479</f>
        <v>1</v>
      </c>
      <c r="H479" s="11">
        <f>(COUNTIFS(Sta!$A:$A,$A479,Sta!$F:$F,"&gt;1.5") + COUNTIFS(Sta!$B:$B,$A479,Sta!$F:$F,"&gt;1.5"))/$D479</f>
        <v>0.8571428571428571</v>
      </c>
      <c r="I479" s="8">
        <f>COUNTIFS(Sta!$A:$A,$A479,Sta!$F:$F,"&gt;1.5")/$B479</f>
        <v>0.90909090909090906</v>
      </c>
      <c r="J479" s="8">
        <f>COUNTIFS(Sta!$B:$B,$A479,Sta!$F:$F,"&gt;1.5")/$C479</f>
        <v>0.8</v>
      </c>
      <c r="K479" s="11">
        <f>(COUNTIFS(Sta!$A:$A,$A479,Sta!$F:$F,"&gt;2.5") + COUNTIFS(Sta!$B:$B,$A479,Sta!$F:$F,"&gt;2.5"))/$D479</f>
        <v>0.42857142857142855</v>
      </c>
      <c r="L479" s="8">
        <f>COUNTIFS(Sta!$A:$A,$A479,Sta!$F:$F,"&gt;2.5")/$B479</f>
        <v>0.45454545454545453</v>
      </c>
      <c r="M479" s="8">
        <f>COUNTIFS(Sta!$B:$B,$A479,Sta!$F:$F,"&gt;2.5")/$C479</f>
        <v>0.4</v>
      </c>
      <c r="N479" s="11">
        <f>(COUNTIFS(Sta!$A:$A,$A479,Sta!$F:$F,"&gt;3.5") + COUNTIFS(Sta!$B:$B,$A479,Sta!$F:$F,"&gt;3.5"))/$D479</f>
        <v>0.33333333333333331</v>
      </c>
      <c r="O479" s="8">
        <f>COUNTIFS(Sta!$A:$A,$A479,Sta!$F:$F,"&gt;3.5")/$B479</f>
        <v>0.27272727272727271</v>
      </c>
      <c r="P479" s="8">
        <f>COUNTIFS(Sta!$B:$B,$A479,Sta!$F:$F,"&gt;3.5")/$C479</f>
        <v>0.4</v>
      </c>
      <c r="Q479" s="11">
        <f>(COUNTIFS(Sta!$A:$A,$A479,Sta!$D:$D,"&gt;0.5")  + COUNTIFS(Sta!$B:$B,$A479,Sta!$E:$E,"&gt;0.5"))/$D479</f>
        <v>0.66666666666666663</v>
      </c>
      <c r="R479" s="8">
        <f>COUNTIFS(Sta!$A:$A,$A479,Sta!$D:$D,"&gt;0.5")/$B479</f>
        <v>0.72727272727272729</v>
      </c>
      <c r="S479" s="8">
        <f>COUNTIFS(Sta!$B:$B,$A479,Sta!$E:$E,"&gt;0.5")/$C479</f>
        <v>0.6</v>
      </c>
      <c r="T479" s="11">
        <f>(COUNTIFS(Sta!$A:$A,$A479,Sta!$D:$D,"&gt;1.5")  + COUNTIFS(Sta!$B:$B,$A479,Sta!$E:$E,"&gt;1.5"))/$D479</f>
        <v>0.47619047619047616</v>
      </c>
      <c r="U479" s="8">
        <f>COUNTIFS(Sta!$A:$A,$A479,Sta!$D:$D,"&gt;1.5")/$B479</f>
        <v>0.45454545454545453</v>
      </c>
      <c r="V479" s="8">
        <f>COUNTIFS(Sta!$B:$B,$A479,Sta!$E:$E,"&gt;1.5")/$C479</f>
        <v>0.5</v>
      </c>
      <c r="W479" s="11">
        <f>(COUNTIFS(Sta!$A:$A,$A479,Sta!$E:E,"&gt;0.5") +COUNTIFS(Sta!$B:$B,$A479,Sta!$D:$D,"&gt;0.5"))/$D479</f>
        <v>0.8571428571428571</v>
      </c>
      <c r="X479" s="8">
        <f>COUNTIFS(Sta!$A:$A,$A479,Sta!$E:$E,"&gt;0.5")/$B479</f>
        <v>0.90909090909090906</v>
      </c>
      <c r="Y479" s="8">
        <f>COUNTIFS(Sta!$B:$B,$A479,Sta!$D:$D,"&gt;0.5")/$C479</f>
        <v>0.8</v>
      </c>
      <c r="Z479" s="11">
        <f>(COUNTIFS(Sta!$A:$A,$A479,Sta!$E:$E,"&gt;1.5")  + COUNTIFS(Sta!$B:$B,$A479,Sta!$D:$D,"&gt;1.5"))/$D479</f>
        <v>0.47619047619047616</v>
      </c>
      <c r="AA479" s="8">
        <f>COUNTIFS(Sta!$A:$A,$A479,Sta!$E:$E,"&gt;1.5")/$B479</f>
        <v>0.45454545454545453</v>
      </c>
      <c r="AB479" s="8">
        <f>COUNTIFS(Sta!$B:$B,$A479,Sta!$D:$D,"&gt;1.5")/$C479</f>
        <v>0.5</v>
      </c>
      <c r="AC479" s="11">
        <f>(COUNTIFS(Sta!$A:A,$A479,Sta!$G:$G,"y") + COUNTIFS(Sta!$B:B,$A479,Sta!$G:$G,"y"))/$D479</f>
        <v>0.52380952380952384</v>
      </c>
      <c r="AD479" s="8">
        <f>COUNTIFS(Sta!$A:A,$A479,Sta!$G:$G,"y")/$B479</f>
        <v>0.63636363636363635</v>
      </c>
      <c r="AE479" s="16">
        <f>COUNTIFS(Sta!$B:B,$A479,Sta!$G:$G,"y")/$C479</f>
        <v>0.4</v>
      </c>
    </row>
    <row r="480" spans="1:31" x14ac:dyDescent="0.3">
      <c r="A480" t="s">
        <v>210</v>
      </c>
      <c r="B480" s="9">
        <f>COUNTIF(Sta!A:A,A480)</f>
        <v>1</v>
      </c>
      <c r="C480" s="4">
        <f>COUNTIF(Sta!B:B,A480)</f>
        <v>1</v>
      </c>
      <c r="D480" s="4">
        <f t="shared" si="13"/>
        <v>2</v>
      </c>
      <c r="E480" s="11">
        <f>(COUNTIFS(Sta!$A:$A,$A480,Sta!$F:$F,"&gt;0.5") + COUNTIFS(Sta!$B:$B,$A480,Sta!$F:$F,"&gt;0.5"))/$D480</f>
        <v>1</v>
      </c>
      <c r="F480" s="8">
        <f>COUNTIFS(Sta!$A:$A,$A480,Sta!$F:$F,"&gt;0.5")/$B480</f>
        <v>1</v>
      </c>
      <c r="G480" s="8">
        <f>COUNTIFS(Sta!$B:$B,$A480,Sta!$F:$F,"&gt;0.5")/$C480</f>
        <v>1</v>
      </c>
      <c r="H480" s="11">
        <f>(COUNTIFS(Sta!$A:$A,$A480,Sta!$F:$F,"&gt;1.5") + COUNTIFS(Sta!$B:$B,$A480,Sta!$F:$F,"&gt;1.5"))/$D480</f>
        <v>0</v>
      </c>
      <c r="I480" s="8">
        <f>COUNTIFS(Sta!$A:$A,$A480,Sta!$F:$F,"&gt;1.5")/$B480</f>
        <v>0</v>
      </c>
      <c r="J480" s="8">
        <f>COUNTIFS(Sta!$B:$B,$A480,Sta!$F:$F,"&gt;1.5")/$C480</f>
        <v>0</v>
      </c>
      <c r="K480" s="11">
        <f>(COUNTIFS(Sta!$A:$A,$A480,Sta!$F:$F,"&gt;2.5") + COUNTIFS(Sta!$B:$B,$A480,Sta!$F:$F,"&gt;2.5"))/$D480</f>
        <v>0</v>
      </c>
      <c r="L480" s="8">
        <f>COUNTIFS(Sta!$A:$A,$A480,Sta!$F:$F,"&gt;2.5")/$B480</f>
        <v>0</v>
      </c>
      <c r="M480" s="8">
        <f>COUNTIFS(Sta!$B:$B,$A480,Sta!$F:$F,"&gt;2.5")/$C480</f>
        <v>0</v>
      </c>
      <c r="N480" s="11">
        <f>(COUNTIFS(Sta!$A:$A,$A480,Sta!$F:$F,"&gt;3.5") + COUNTIFS(Sta!$B:$B,$A480,Sta!$F:$F,"&gt;3.5"))/$D480</f>
        <v>0</v>
      </c>
      <c r="O480" s="8">
        <f>COUNTIFS(Sta!$A:$A,$A480,Sta!$F:$F,"&gt;3.5")/$B480</f>
        <v>0</v>
      </c>
      <c r="P480" s="8">
        <f>COUNTIFS(Sta!$B:$B,$A480,Sta!$F:$F,"&gt;3.5")/$C480</f>
        <v>0</v>
      </c>
      <c r="Q480" s="11">
        <f>(COUNTIFS(Sta!$A:$A,$A480,Sta!$D:$D,"&gt;0.5")  + COUNTIFS(Sta!$B:$B,$A480,Sta!$E:$E,"&gt;0.5"))/$D480</f>
        <v>0.5</v>
      </c>
      <c r="R480" s="8">
        <f>COUNTIFS(Sta!$A:$A,$A480,Sta!$D:$D,"&gt;0.5")/$B480</f>
        <v>1</v>
      </c>
      <c r="S480" s="8">
        <f>COUNTIFS(Sta!$B:$B,$A480,Sta!$E:$E,"&gt;0.5")/$C480</f>
        <v>0</v>
      </c>
      <c r="T480" s="11">
        <f>(COUNTIFS(Sta!$A:$A,$A480,Sta!$D:$D,"&gt;1.5")  + COUNTIFS(Sta!$B:$B,$A480,Sta!$E:$E,"&gt;1.5"))/$D480</f>
        <v>0</v>
      </c>
      <c r="U480" s="8">
        <f>COUNTIFS(Sta!$A:$A,$A480,Sta!$D:$D,"&gt;1.5")/$B480</f>
        <v>0</v>
      </c>
      <c r="V480" s="8">
        <f>COUNTIFS(Sta!$B:$B,$A480,Sta!$E:$E,"&gt;1.5")/$C480</f>
        <v>0</v>
      </c>
      <c r="W480" s="11">
        <f>(COUNTIFS(Sta!$A:$A,$A480,Sta!$E:E,"&gt;0.5") +COUNTIFS(Sta!$B:$B,$A480,Sta!$D:$D,"&gt;0.5"))/$D480</f>
        <v>0.5</v>
      </c>
      <c r="X480" s="8">
        <f>COUNTIFS(Sta!$A:$A,$A480,Sta!$E:$E,"&gt;0.5")/$B480</f>
        <v>0</v>
      </c>
      <c r="Y480" s="8">
        <f>COUNTIFS(Sta!$B:$B,$A480,Sta!$D:$D,"&gt;0.5")/$C480</f>
        <v>1</v>
      </c>
      <c r="Z480" s="11">
        <f>(COUNTIFS(Sta!$A:$A,$A480,Sta!$E:$E,"&gt;1.5")  + COUNTIFS(Sta!$B:$B,$A480,Sta!$D:$D,"&gt;1.5"))/$D480</f>
        <v>0</v>
      </c>
      <c r="AA480" s="8">
        <f>COUNTIFS(Sta!$A:$A,$A480,Sta!$E:$E,"&gt;1.5")/$B480</f>
        <v>0</v>
      </c>
      <c r="AB480" s="8">
        <f>COUNTIFS(Sta!$B:$B,$A480,Sta!$D:$D,"&gt;1.5")/$C480</f>
        <v>0</v>
      </c>
      <c r="AC480" s="11">
        <f>(COUNTIFS(Sta!$A:A,$A480,Sta!$G:$G,"y") + COUNTIFS(Sta!$B:B,$A480,Sta!$G:$G,"y"))/$D480</f>
        <v>0</v>
      </c>
      <c r="AD480" s="8">
        <f>COUNTIFS(Sta!$A:A,$A480,Sta!$G:$G,"y")/$B480</f>
        <v>0</v>
      </c>
      <c r="AE480" s="16">
        <f>COUNTIFS(Sta!$B:B,$A480,Sta!$G:$G,"y")/$C480</f>
        <v>0</v>
      </c>
    </row>
    <row r="481" spans="1:31" x14ac:dyDescent="0.3">
      <c r="A481" t="s">
        <v>603</v>
      </c>
      <c r="B481" s="9">
        <f>COUNTIF(Sta!A:A,A481)</f>
        <v>2</v>
      </c>
      <c r="C481" s="4">
        <f>COUNTIF(Sta!B:B,A481)</f>
        <v>3</v>
      </c>
      <c r="D481" s="4">
        <f t="shared" si="13"/>
        <v>5</v>
      </c>
      <c r="E481" s="11">
        <f>(COUNTIFS(Sta!$A:$A,$A481,Sta!$F:$F,"&gt;0.5") + COUNTIFS(Sta!$B:$B,$A481,Sta!$F:$F,"&gt;0.5"))/$D481</f>
        <v>1</v>
      </c>
      <c r="F481" s="8">
        <f>COUNTIFS(Sta!$A:$A,$A481,Sta!$F:$F,"&gt;0.5")/$B481</f>
        <v>1</v>
      </c>
      <c r="G481" s="8">
        <f>COUNTIFS(Sta!$B:$B,$A481,Sta!$F:$F,"&gt;0.5")/$C481</f>
        <v>1</v>
      </c>
      <c r="H481" s="11">
        <f>(COUNTIFS(Sta!$A:$A,$A481,Sta!$F:$F,"&gt;1.5") + COUNTIFS(Sta!$B:$B,$A481,Sta!$F:$F,"&gt;1.5"))/$D481</f>
        <v>0.4</v>
      </c>
      <c r="I481" s="8">
        <f>COUNTIFS(Sta!$A:$A,$A481,Sta!$F:$F,"&gt;1.5")/$B481</f>
        <v>0.5</v>
      </c>
      <c r="J481" s="8">
        <f>COUNTIFS(Sta!$B:$B,$A481,Sta!$F:$F,"&gt;1.5")/$C481</f>
        <v>0.33333333333333331</v>
      </c>
      <c r="K481" s="11">
        <f>(COUNTIFS(Sta!$A:$A,$A481,Sta!$F:$F,"&gt;2.5") + COUNTIFS(Sta!$B:$B,$A481,Sta!$F:$F,"&gt;2.5"))/$D481</f>
        <v>0.2</v>
      </c>
      <c r="L481" s="8">
        <f>COUNTIFS(Sta!$A:$A,$A481,Sta!$F:$F,"&gt;2.5")/$B481</f>
        <v>0</v>
      </c>
      <c r="M481" s="8">
        <f>COUNTIFS(Sta!$B:$B,$A481,Sta!$F:$F,"&gt;2.5")/$C481</f>
        <v>0.33333333333333331</v>
      </c>
      <c r="N481" s="11">
        <f>(COUNTIFS(Sta!$A:$A,$A481,Sta!$F:$F,"&gt;3.5") + COUNTIFS(Sta!$B:$B,$A481,Sta!$F:$F,"&gt;3.5"))/$D481</f>
        <v>0.2</v>
      </c>
      <c r="O481" s="8">
        <f>COUNTIFS(Sta!$A:$A,$A481,Sta!$F:$F,"&gt;3.5")/$B481</f>
        <v>0</v>
      </c>
      <c r="P481" s="8">
        <f>COUNTIFS(Sta!$B:$B,$A481,Sta!$F:$F,"&gt;3.5")/$C481</f>
        <v>0.33333333333333331</v>
      </c>
      <c r="Q481" s="11">
        <f>(COUNTIFS(Sta!$A:$A,$A481,Sta!$D:$D,"&gt;0.5")  + COUNTIFS(Sta!$B:$B,$A481,Sta!$E:$E,"&gt;0.5"))/$D481</f>
        <v>0.8</v>
      </c>
      <c r="R481" s="8">
        <f>COUNTIFS(Sta!$A:$A,$A481,Sta!$D:$D,"&gt;0.5")/$B481</f>
        <v>1</v>
      </c>
      <c r="S481" s="8">
        <f>COUNTIFS(Sta!$B:$B,$A481,Sta!$E:$E,"&gt;0.5")/$C481</f>
        <v>0.66666666666666663</v>
      </c>
      <c r="T481" s="11">
        <f>(COUNTIFS(Sta!$A:$A,$A481,Sta!$D:$D,"&gt;1.5")  + COUNTIFS(Sta!$B:$B,$A481,Sta!$E:$E,"&gt;1.5"))/$D481</f>
        <v>0</v>
      </c>
      <c r="U481" s="8">
        <f>COUNTIFS(Sta!$A:$A,$A481,Sta!$D:$D,"&gt;1.5")/$B481</f>
        <v>0</v>
      </c>
      <c r="V481" s="8">
        <f>COUNTIFS(Sta!$B:$B,$A481,Sta!$E:$E,"&gt;1.5")/$C481</f>
        <v>0</v>
      </c>
      <c r="W481" s="11">
        <f>(COUNTIFS(Sta!$A:$A,$A481,Sta!$E:E,"&gt;0.5") +COUNTIFS(Sta!$B:$B,$A481,Sta!$D:$D,"&gt;0.5"))/$D481</f>
        <v>0.6</v>
      </c>
      <c r="X481" s="8">
        <f>COUNTIFS(Sta!$A:$A,$A481,Sta!$E:$E,"&gt;0.5")/$B481</f>
        <v>0.5</v>
      </c>
      <c r="Y481" s="8">
        <f>COUNTIFS(Sta!$B:$B,$A481,Sta!$D:$D,"&gt;0.5")/$C481</f>
        <v>0.66666666666666663</v>
      </c>
      <c r="Z481" s="11">
        <f>(COUNTIFS(Sta!$A:$A,$A481,Sta!$E:$E,"&gt;1.5")  + COUNTIFS(Sta!$B:$B,$A481,Sta!$D:$D,"&gt;1.5"))/$D481</f>
        <v>0.2</v>
      </c>
      <c r="AA481" s="8">
        <f>COUNTIFS(Sta!$A:$A,$A481,Sta!$E:$E,"&gt;1.5")/$B481</f>
        <v>0</v>
      </c>
      <c r="AB481" s="8">
        <f>COUNTIFS(Sta!$B:$B,$A481,Sta!$D:$D,"&gt;1.5")/$C481</f>
        <v>0.33333333333333331</v>
      </c>
      <c r="AC481" s="11">
        <f>(COUNTIFS(Sta!$A:A,$A481,Sta!$G:$G,"y") + COUNTIFS(Sta!$B:B,$A481,Sta!$G:$G,"y"))/$D481</f>
        <v>0.4</v>
      </c>
      <c r="AD481" s="8">
        <f>COUNTIFS(Sta!$A:A,$A481,Sta!$G:$G,"y")/$B481</f>
        <v>0.5</v>
      </c>
      <c r="AE481" s="16">
        <f>COUNTIFS(Sta!$B:B,$A481,Sta!$G:$G,"y")/$C481</f>
        <v>0.33333333333333331</v>
      </c>
    </row>
    <row r="482" spans="1:31" x14ac:dyDescent="0.3">
      <c r="A482" t="s">
        <v>519</v>
      </c>
      <c r="B482" s="9">
        <f>COUNTIF(Sta!A:A,A482)</f>
        <v>2</v>
      </c>
      <c r="C482" s="4">
        <f>COUNTIF(Sta!B:B,A482)</f>
        <v>2</v>
      </c>
      <c r="D482" s="4">
        <f t="shared" si="13"/>
        <v>4</v>
      </c>
      <c r="E482" s="11">
        <f>(COUNTIFS(Sta!$A:$A,$A482,Sta!$F:$F,"&gt;0.5") + COUNTIFS(Sta!$B:$B,$A482,Sta!$F:$F,"&gt;0.5"))/$D482</f>
        <v>1</v>
      </c>
      <c r="F482" s="8">
        <f>COUNTIFS(Sta!$A:$A,$A482,Sta!$F:$F,"&gt;0.5")/$B482</f>
        <v>1</v>
      </c>
      <c r="G482" s="8">
        <f>COUNTIFS(Sta!$B:$B,$A482,Sta!$F:$F,"&gt;0.5")/$C482</f>
        <v>1</v>
      </c>
      <c r="H482" s="11">
        <f>(COUNTIFS(Sta!$A:$A,$A482,Sta!$F:$F,"&gt;1.5") + COUNTIFS(Sta!$B:$B,$A482,Sta!$F:$F,"&gt;1.5"))/$D482</f>
        <v>1</v>
      </c>
      <c r="I482" s="8">
        <f>COUNTIFS(Sta!$A:$A,$A482,Sta!$F:$F,"&gt;1.5")/$B482</f>
        <v>1</v>
      </c>
      <c r="J482" s="8">
        <f>COUNTIFS(Sta!$B:$B,$A482,Sta!$F:$F,"&gt;1.5")/$C482</f>
        <v>1</v>
      </c>
      <c r="K482" s="11">
        <f>(COUNTIFS(Sta!$A:$A,$A482,Sta!$F:$F,"&gt;2.5") + COUNTIFS(Sta!$B:$B,$A482,Sta!$F:$F,"&gt;2.5"))/$D482</f>
        <v>1</v>
      </c>
      <c r="L482" s="8">
        <f>COUNTIFS(Sta!$A:$A,$A482,Sta!$F:$F,"&gt;2.5")/$B482</f>
        <v>1</v>
      </c>
      <c r="M482" s="8">
        <f>COUNTIFS(Sta!$B:$B,$A482,Sta!$F:$F,"&gt;2.5")/$C482</f>
        <v>1</v>
      </c>
      <c r="N482" s="11">
        <f>(COUNTIFS(Sta!$A:$A,$A482,Sta!$F:$F,"&gt;3.5") + COUNTIFS(Sta!$B:$B,$A482,Sta!$F:$F,"&gt;3.5"))/$D482</f>
        <v>0.5</v>
      </c>
      <c r="O482" s="8">
        <f>COUNTIFS(Sta!$A:$A,$A482,Sta!$F:$F,"&gt;3.5")/$B482</f>
        <v>0.5</v>
      </c>
      <c r="P482" s="8">
        <f>COUNTIFS(Sta!$B:$B,$A482,Sta!$F:$F,"&gt;3.5")/$C482</f>
        <v>0.5</v>
      </c>
      <c r="Q482" s="11">
        <f>(COUNTIFS(Sta!$A:$A,$A482,Sta!$D:$D,"&gt;0.5")  + COUNTIFS(Sta!$B:$B,$A482,Sta!$E:$E,"&gt;0.5"))/$D482</f>
        <v>0.5</v>
      </c>
      <c r="R482" s="8">
        <f>COUNTIFS(Sta!$A:$A,$A482,Sta!$D:$D,"&gt;0.5")/$B482</f>
        <v>0.5</v>
      </c>
      <c r="S482" s="8">
        <f>COUNTIFS(Sta!$B:$B,$A482,Sta!$E:$E,"&gt;0.5")/$C482</f>
        <v>0.5</v>
      </c>
      <c r="T482" s="11">
        <f>(COUNTIFS(Sta!$A:$A,$A482,Sta!$D:$D,"&gt;1.5")  + COUNTIFS(Sta!$B:$B,$A482,Sta!$E:$E,"&gt;1.5"))/$D482</f>
        <v>0.25</v>
      </c>
      <c r="U482" s="8">
        <f>COUNTIFS(Sta!$A:$A,$A482,Sta!$D:$D,"&gt;1.5")/$B482</f>
        <v>0.5</v>
      </c>
      <c r="V482" s="8">
        <f>COUNTIFS(Sta!$B:$B,$A482,Sta!$E:$E,"&gt;1.5")/$C482</f>
        <v>0</v>
      </c>
      <c r="W482" s="11">
        <f>(COUNTIFS(Sta!$A:$A,$A482,Sta!$E:E,"&gt;0.5") +COUNTIFS(Sta!$B:$B,$A482,Sta!$D:$D,"&gt;0.5"))/$D482</f>
        <v>1</v>
      </c>
      <c r="X482" s="8">
        <f>COUNTIFS(Sta!$A:$A,$A482,Sta!$E:$E,"&gt;0.5")/$B482</f>
        <v>1</v>
      </c>
      <c r="Y482" s="8">
        <f>COUNTIFS(Sta!$B:$B,$A482,Sta!$D:$D,"&gt;0.5")/$C482</f>
        <v>1</v>
      </c>
      <c r="Z482" s="11">
        <f>(COUNTIFS(Sta!$A:$A,$A482,Sta!$E:$E,"&gt;1.5")  + COUNTIFS(Sta!$B:$B,$A482,Sta!$D:$D,"&gt;1.5"))/$D482</f>
        <v>1</v>
      </c>
      <c r="AA482" s="8">
        <f>COUNTIFS(Sta!$A:$A,$A482,Sta!$E:$E,"&gt;1.5")/$B482</f>
        <v>1</v>
      </c>
      <c r="AB482" s="8">
        <f>COUNTIFS(Sta!$B:$B,$A482,Sta!$D:$D,"&gt;1.5")/$C482</f>
        <v>1</v>
      </c>
      <c r="AC482" s="11">
        <f>(COUNTIFS(Sta!$A:A,$A482,Sta!$G:$G,"y") + COUNTIFS(Sta!$B:B,$A482,Sta!$G:$G,"y"))/$D482</f>
        <v>0.5</v>
      </c>
      <c r="AD482" s="8">
        <f>COUNTIFS(Sta!$A:A,$A482,Sta!$G:$G,"y")/$B482</f>
        <v>0.5</v>
      </c>
      <c r="AE482" s="16">
        <f>COUNTIFS(Sta!$B:B,$A482,Sta!$G:$G,"y")/$C482</f>
        <v>0.5</v>
      </c>
    </row>
    <row r="483" spans="1:31" x14ac:dyDescent="0.3">
      <c r="A483" t="s">
        <v>586</v>
      </c>
      <c r="B483" s="9">
        <f>COUNTIF(Sta!A:A,A483)</f>
        <v>1</v>
      </c>
      <c r="C483" s="4">
        <f>COUNTIF(Sta!B:B,A483)</f>
        <v>1</v>
      </c>
      <c r="D483" s="4">
        <f t="shared" si="13"/>
        <v>2</v>
      </c>
      <c r="E483" s="11">
        <f>(COUNTIFS(Sta!$A:$A,$A483,Sta!$F:$F,"&gt;0.5") + COUNTIFS(Sta!$B:$B,$A483,Sta!$F:$F,"&gt;0.5"))/$D483</f>
        <v>1</v>
      </c>
      <c r="F483" s="8">
        <f>COUNTIFS(Sta!$A:$A,$A483,Sta!$F:$F,"&gt;0.5")/$B483</f>
        <v>1</v>
      </c>
      <c r="G483" s="8">
        <f>COUNTIFS(Sta!$B:$B,$A483,Sta!$F:$F,"&gt;0.5")/$C483</f>
        <v>1</v>
      </c>
      <c r="H483" s="11">
        <f>(COUNTIFS(Sta!$A:$A,$A483,Sta!$F:$F,"&gt;1.5") + COUNTIFS(Sta!$B:$B,$A483,Sta!$F:$F,"&gt;1.5"))/$D483</f>
        <v>0.5</v>
      </c>
      <c r="I483" s="8">
        <f>COUNTIFS(Sta!$A:$A,$A483,Sta!$F:$F,"&gt;1.5")/$B483</f>
        <v>0</v>
      </c>
      <c r="J483" s="8">
        <f>COUNTIFS(Sta!$B:$B,$A483,Sta!$F:$F,"&gt;1.5")/$C483</f>
        <v>1</v>
      </c>
      <c r="K483" s="11">
        <f>(COUNTIFS(Sta!$A:$A,$A483,Sta!$F:$F,"&gt;2.5") + COUNTIFS(Sta!$B:$B,$A483,Sta!$F:$F,"&gt;2.5"))/$D483</f>
        <v>0.5</v>
      </c>
      <c r="L483" s="8">
        <f>COUNTIFS(Sta!$A:$A,$A483,Sta!$F:$F,"&gt;2.5")/$B483</f>
        <v>0</v>
      </c>
      <c r="M483" s="8">
        <f>COUNTIFS(Sta!$B:$B,$A483,Sta!$F:$F,"&gt;2.5")/$C483</f>
        <v>1</v>
      </c>
      <c r="N483" s="11">
        <f>(COUNTIFS(Sta!$A:$A,$A483,Sta!$F:$F,"&gt;3.5") + COUNTIFS(Sta!$B:$B,$A483,Sta!$F:$F,"&gt;3.5"))/$D483</f>
        <v>0.5</v>
      </c>
      <c r="O483" s="8">
        <f>COUNTIFS(Sta!$A:$A,$A483,Sta!$F:$F,"&gt;3.5")/$B483</f>
        <v>0</v>
      </c>
      <c r="P483" s="8">
        <f>COUNTIFS(Sta!$B:$B,$A483,Sta!$F:$F,"&gt;3.5")/$C483</f>
        <v>1</v>
      </c>
      <c r="Q483" s="11">
        <f>(COUNTIFS(Sta!$A:$A,$A483,Sta!$D:$D,"&gt;0.5")  + COUNTIFS(Sta!$B:$B,$A483,Sta!$E:$E,"&gt;0.5"))/$D483</f>
        <v>0</v>
      </c>
      <c r="R483" s="8">
        <f>COUNTIFS(Sta!$A:$A,$A483,Sta!$D:$D,"&gt;0.5")/$B483</f>
        <v>0</v>
      </c>
      <c r="S483" s="8">
        <f>COUNTIFS(Sta!$B:$B,$A483,Sta!$E:$E,"&gt;0.5")/$C483</f>
        <v>0</v>
      </c>
      <c r="T483" s="11">
        <f>(COUNTIFS(Sta!$A:$A,$A483,Sta!$D:$D,"&gt;1.5")  + COUNTIFS(Sta!$B:$B,$A483,Sta!$E:$E,"&gt;1.5"))/$D483</f>
        <v>0</v>
      </c>
      <c r="U483" s="8">
        <f>COUNTIFS(Sta!$A:$A,$A483,Sta!$D:$D,"&gt;1.5")/$B483</f>
        <v>0</v>
      </c>
      <c r="V483" s="8">
        <f>COUNTIFS(Sta!$B:$B,$A483,Sta!$E:$E,"&gt;1.5")/$C483</f>
        <v>0</v>
      </c>
      <c r="W483" s="11">
        <f>(COUNTIFS(Sta!$A:$A,$A483,Sta!$E:E,"&gt;0.5") +COUNTIFS(Sta!$B:$B,$A483,Sta!$D:$D,"&gt;0.5"))/$D483</f>
        <v>1</v>
      </c>
      <c r="X483" s="8">
        <f>COUNTIFS(Sta!$A:$A,$A483,Sta!$E:$E,"&gt;0.5")/$B483</f>
        <v>1</v>
      </c>
      <c r="Y483" s="8">
        <f>COUNTIFS(Sta!$B:$B,$A483,Sta!$D:$D,"&gt;0.5")/$C483</f>
        <v>1</v>
      </c>
      <c r="Z483" s="11">
        <f>(COUNTIFS(Sta!$A:$A,$A483,Sta!$E:$E,"&gt;1.5")  + COUNTIFS(Sta!$B:$B,$A483,Sta!$D:$D,"&gt;1.5"))/$D483</f>
        <v>0.5</v>
      </c>
      <c r="AA483" s="8">
        <f>COUNTIFS(Sta!$A:$A,$A483,Sta!$E:$E,"&gt;1.5")/$B483</f>
        <v>0</v>
      </c>
      <c r="AB483" s="8">
        <f>COUNTIFS(Sta!$B:$B,$A483,Sta!$D:$D,"&gt;1.5")/$C483</f>
        <v>1</v>
      </c>
      <c r="AC483" s="11">
        <f>(COUNTIFS(Sta!$A:A,$A483,Sta!$G:$G,"y") + COUNTIFS(Sta!$B:B,$A483,Sta!$G:$G,"y"))/$D483</f>
        <v>0</v>
      </c>
      <c r="AD483" s="8">
        <f>COUNTIFS(Sta!$A:A,$A483,Sta!$G:$G,"y")/$B483</f>
        <v>0</v>
      </c>
      <c r="AE483" s="16">
        <f>COUNTIFS(Sta!$B:B,$A483,Sta!$G:$G,"y")/$C483</f>
        <v>0</v>
      </c>
    </row>
    <row r="484" spans="1:31" x14ac:dyDescent="0.3">
      <c r="A484" t="s">
        <v>663</v>
      </c>
      <c r="B484" s="9">
        <f>COUNTIF(Sta!A:A,A484)</f>
        <v>2</v>
      </c>
      <c r="C484" s="4">
        <f>COUNTIF(Sta!B:B,A484)</f>
        <v>1</v>
      </c>
      <c r="D484" s="4">
        <f t="shared" si="13"/>
        <v>3</v>
      </c>
      <c r="E484" s="11">
        <f>(COUNTIFS(Sta!$A:$A,$A484,Sta!$F:$F,"&gt;0.5") + COUNTIFS(Sta!$B:$B,$A484,Sta!$F:$F,"&gt;0.5"))/$D484</f>
        <v>0.66666666666666663</v>
      </c>
      <c r="F484" s="8">
        <f>COUNTIFS(Sta!$A:$A,$A484,Sta!$F:$F,"&gt;0.5")/$B484</f>
        <v>1</v>
      </c>
      <c r="G484" s="8">
        <f>COUNTIFS(Sta!$B:$B,$A484,Sta!$F:$F,"&gt;0.5")/$C484</f>
        <v>0</v>
      </c>
      <c r="H484" s="11">
        <f>(COUNTIFS(Sta!$A:$A,$A484,Sta!$F:$F,"&gt;1.5") + COUNTIFS(Sta!$B:$B,$A484,Sta!$F:$F,"&gt;1.5"))/$D484</f>
        <v>0.66666666666666663</v>
      </c>
      <c r="I484" s="8">
        <f>COUNTIFS(Sta!$A:$A,$A484,Sta!$F:$F,"&gt;1.5")/$B484</f>
        <v>1</v>
      </c>
      <c r="J484" s="8">
        <f>COUNTIFS(Sta!$B:$B,$A484,Sta!$F:$F,"&gt;1.5")/$C484</f>
        <v>0</v>
      </c>
      <c r="K484" s="11">
        <f>(COUNTIFS(Sta!$A:$A,$A484,Sta!$F:$F,"&gt;2.5") + COUNTIFS(Sta!$B:$B,$A484,Sta!$F:$F,"&gt;2.5"))/$D484</f>
        <v>0.66666666666666663</v>
      </c>
      <c r="L484" s="8">
        <f>COUNTIFS(Sta!$A:$A,$A484,Sta!$F:$F,"&gt;2.5")/$B484</f>
        <v>1</v>
      </c>
      <c r="M484" s="8">
        <f>COUNTIFS(Sta!$B:$B,$A484,Sta!$F:$F,"&gt;2.5")/$C484</f>
        <v>0</v>
      </c>
      <c r="N484" s="11">
        <f>(COUNTIFS(Sta!$A:$A,$A484,Sta!$F:$F,"&gt;3.5") + COUNTIFS(Sta!$B:$B,$A484,Sta!$F:$F,"&gt;3.5"))/$D484</f>
        <v>0.66666666666666663</v>
      </c>
      <c r="O484" s="8">
        <f>COUNTIFS(Sta!$A:$A,$A484,Sta!$F:$F,"&gt;3.5")/$B484</f>
        <v>1</v>
      </c>
      <c r="P484" s="8">
        <f>COUNTIFS(Sta!$B:$B,$A484,Sta!$F:$F,"&gt;3.5")/$C484</f>
        <v>0</v>
      </c>
      <c r="Q484" s="11">
        <f>(COUNTIFS(Sta!$A:$A,$A484,Sta!$D:$D,"&gt;0.5")  + COUNTIFS(Sta!$B:$B,$A484,Sta!$E:$E,"&gt;0.5"))/$D484</f>
        <v>0.66666666666666663</v>
      </c>
      <c r="R484" s="8">
        <f>COUNTIFS(Sta!$A:$A,$A484,Sta!$D:$D,"&gt;0.5")/$B484</f>
        <v>1</v>
      </c>
      <c r="S484" s="8">
        <f>COUNTIFS(Sta!$B:$B,$A484,Sta!$E:$E,"&gt;0.5")/$C484</f>
        <v>0</v>
      </c>
      <c r="T484" s="11">
        <f>(COUNTIFS(Sta!$A:$A,$A484,Sta!$D:$D,"&gt;1.5")  + COUNTIFS(Sta!$B:$B,$A484,Sta!$E:$E,"&gt;1.5"))/$D484</f>
        <v>0.33333333333333331</v>
      </c>
      <c r="U484" s="8">
        <f>COUNTIFS(Sta!$A:$A,$A484,Sta!$D:$D,"&gt;1.5")/$B484</f>
        <v>0.5</v>
      </c>
      <c r="V484" s="8">
        <f>COUNTIFS(Sta!$B:$B,$A484,Sta!$E:$E,"&gt;1.5")/$C484</f>
        <v>0</v>
      </c>
      <c r="W484" s="11">
        <f>(COUNTIFS(Sta!$A:$A,$A484,Sta!$E:E,"&gt;0.5") +COUNTIFS(Sta!$B:$B,$A484,Sta!$D:$D,"&gt;0.5"))/$D484</f>
        <v>0.66666666666666663</v>
      </c>
      <c r="X484" s="8">
        <f>COUNTIFS(Sta!$A:$A,$A484,Sta!$E:$E,"&gt;0.5")/$B484</f>
        <v>1</v>
      </c>
      <c r="Y484" s="8">
        <f>COUNTIFS(Sta!$B:$B,$A484,Sta!$D:$D,"&gt;0.5")/$C484</f>
        <v>0</v>
      </c>
      <c r="Z484" s="11">
        <f>(COUNTIFS(Sta!$A:$A,$A484,Sta!$E:$E,"&gt;1.5")  + COUNTIFS(Sta!$B:$B,$A484,Sta!$D:$D,"&gt;1.5"))/$D484</f>
        <v>0.33333333333333331</v>
      </c>
      <c r="AA484" s="8">
        <f>COUNTIFS(Sta!$A:$A,$A484,Sta!$E:$E,"&gt;1.5")/$B484</f>
        <v>0.5</v>
      </c>
      <c r="AB484" s="8">
        <f>COUNTIFS(Sta!$B:$B,$A484,Sta!$D:$D,"&gt;1.5")/$C484</f>
        <v>0</v>
      </c>
      <c r="AC484" s="11">
        <f>(COUNTIFS(Sta!$A:A,$A484,Sta!$G:$G,"y") + COUNTIFS(Sta!$B:B,$A484,Sta!$G:$G,"y"))/$D484</f>
        <v>0.66666666666666663</v>
      </c>
      <c r="AD484" s="8">
        <f>COUNTIFS(Sta!$A:A,$A484,Sta!$G:$G,"y")/$B484</f>
        <v>1</v>
      </c>
      <c r="AE484" s="16">
        <f>COUNTIFS(Sta!$B:B,$A484,Sta!$G:$G,"y")/$C484</f>
        <v>0</v>
      </c>
    </row>
    <row r="485" spans="1:31" x14ac:dyDescent="0.3">
      <c r="A485" t="s">
        <v>654</v>
      </c>
      <c r="B485" s="9">
        <f>COUNTIF(Sta!A:A,A485)</f>
        <v>9</v>
      </c>
      <c r="C485" s="4">
        <f>COUNTIF(Sta!B:B,A485)</f>
        <v>10</v>
      </c>
      <c r="D485" s="4">
        <f t="shared" si="13"/>
        <v>19</v>
      </c>
      <c r="E485" s="11">
        <f>(COUNTIFS(Sta!$A:$A,$A485,Sta!$F:$F,"&gt;0.5") + COUNTIFS(Sta!$B:$B,$A485,Sta!$F:$F,"&gt;0.5"))/$D485</f>
        <v>0.94736842105263153</v>
      </c>
      <c r="F485" s="8">
        <f>COUNTIFS(Sta!$A:$A,$A485,Sta!$F:$F,"&gt;0.5")/$B485</f>
        <v>1</v>
      </c>
      <c r="G485" s="8">
        <f>COUNTIFS(Sta!$B:$B,$A485,Sta!$F:$F,"&gt;0.5")/$C485</f>
        <v>0.9</v>
      </c>
      <c r="H485" s="11">
        <f>(COUNTIFS(Sta!$A:$A,$A485,Sta!$F:$F,"&gt;1.5") + COUNTIFS(Sta!$B:$B,$A485,Sta!$F:$F,"&gt;1.5"))/$D485</f>
        <v>0.73684210526315785</v>
      </c>
      <c r="I485" s="8">
        <f>COUNTIFS(Sta!$A:$A,$A485,Sta!$F:$F,"&gt;1.5")/$B485</f>
        <v>0.77777777777777779</v>
      </c>
      <c r="J485" s="8">
        <f>COUNTIFS(Sta!$B:$B,$A485,Sta!$F:$F,"&gt;1.5")/$C485</f>
        <v>0.7</v>
      </c>
      <c r="K485" s="11">
        <f>(COUNTIFS(Sta!$A:$A,$A485,Sta!$F:$F,"&gt;2.5") + COUNTIFS(Sta!$B:$B,$A485,Sta!$F:$F,"&gt;2.5"))/$D485</f>
        <v>0.36842105263157893</v>
      </c>
      <c r="L485" s="8">
        <f>COUNTIFS(Sta!$A:$A,$A485,Sta!$F:$F,"&gt;2.5")/$B485</f>
        <v>0.44444444444444442</v>
      </c>
      <c r="M485" s="8">
        <f>COUNTIFS(Sta!$B:$B,$A485,Sta!$F:$F,"&gt;2.5")/$C485</f>
        <v>0.3</v>
      </c>
      <c r="N485" s="11">
        <f>(COUNTIFS(Sta!$A:$A,$A485,Sta!$F:$F,"&gt;3.5") + COUNTIFS(Sta!$B:$B,$A485,Sta!$F:$F,"&gt;3.5"))/$D485</f>
        <v>0.31578947368421051</v>
      </c>
      <c r="O485" s="8">
        <f>COUNTIFS(Sta!$A:$A,$A485,Sta!$F:$F,"&gt;3.5")/$B485</f>
        <v>0.44444444444444442</v>
      </c>
      <c r="P485" s="8">
        <f>COUNTIFS(Sta!$B:$B,$A485,Sta!$F:$F,"&gt;3.5")/$C485</f>
        <v>0.2</v>
      </c>
      <c r="Q485" s="11">
        <f>(COUNTIFS(Sta!$A:$A,$A485,Sta!$D:$D,"&gt;0.5")  + COUNTIFS(Sta!$B:$B,$A485,Sta!$E:$E,"&gt;0.5"))/$D485</f>
        <v>0.63157894736842102</v>
      </c>
      <c r="R485" s="8">
        <f>COUNTIFS(Sta!$A:$A,$A485,Sta!$D:$D,"&gt;0.5")/$B485</f>
        <v>0.66666666666666663</v>
      </c>
      <c r="S485" s="8">
        <f>COUNTIFS(Sta!$B:$B,$A485,Sta!$E:$E,"&gt;0.5")/$C485</f>
        <v>0.6</v>
      </c>
      <c r="T485" s="11">
        <f>(COUNTIFS(Sta!$A:$A,$A485,Sta!$D:$D,"&gt;1.5")  + COUNTIFS(Sta!$B:$B,$A485,Sta!$E:$E,"&gt;1.5"))/$D485</f>
        <v>0.31578947368421051</v>
      </c>
      <c r="U485" s="8">
        <f>COUNTIFS(Sta!$A:$A,$A485,Sta!$D:$D,"&gt;1.5")/$B485</f>
        <v>0.44444444444444442</v>
      </c>
      <c r="V485" s="8">
        <f>COUNTIFS(Sta!$B:$B,$A485,Sta!$E:$E,"&gt;1.5")/$C485</f>
        <v>0.2</v>
      </c>
      <c r="W485" s="11">
        <f>(COUNTIFS(Sta!$A:$A,$A485,Sta!$E:E,"&gt;0.5") +COUNTIFS(Sta!$B:$B,$A485,Sta!$D:$D,"&gt;0.5"))/$D485</f>
        <v>0.73684210526315785</v>
      </c>
      <c r="X485" s="8">
        <f>COUNTIFS(Sta!$A:$A,$A485,Sta!$E:$E,"&gt;0.5")/$B485</f>
        <v>0.88888888888888884</v>
      </c>
      <c r="Y485" s="8">
        <f>COUNTIFS(Sta!$B:$B,$A485,Sta!$D:$D,"&gt;0.5")/$C485</f>
        <v>0.6</v>
      </c>
      <c r="Z485" s="11">
        <f>(COUNTIFS(Sta!$A:$A,$A485,Sta!$E:$E,"&gt;1.5")  + COUNTIFS(Sta!$B:$B,$A485,Sta!$D:$D,"&gt;1.5"))/$D485</f>
        <v>0.52631578947368418</v>
      </c>
      <c r="AA485" s="8">
        <f>COUNTIFS(Sta!$A:$A,$A485,Sta!$E:$E,"&gt;1.5")/$B485</f>
        <v>0.66666666666666663</v>
      </c>
      <c r="AB485" s="8">
        <f>COUNTIFS(Sta!$B:$B,$A485,Sta!$D:$D,"&gt;1.5")/$C485</f>
        <v>0.4</v>
      </c>
      <c r="AC485" s="11">
        <f>(COUNTIFS(Sta!$A:A,$A485,Sta!$G:$G,"y") + COUNTIFS(Sta!$B:B,$A485,Sta!$G:$G,"y"))/$D485</f>
        <v>0.42105263157894735</v>
      </c>
      <c r="AD485" s="8">
        <f>COUNTIFS(Sta!$A:A,$A485,Sta!$G:$G,"y")/$B485</f>
        <v>0.55555555555555558</v>
      </c>
      <c r="AE485" s="16">
        <f>COUNTIFS(Sta!$B:B,$A485,Sta!$G:$G,"y")/$C485</f>
        <v>0.3</v>
      </c>
    </row>
    <row r="486" spans="1:31" x14ac:dyDescent="0.3">
      <c r="A486" t="s">
        <v>698</v>
      </c>
      <c r="B486" s="9">
        <f>COUNTIF(Sta!A:A,A486)</f>
        <v>0</v>
      </c>
      <c r="C486" s="4">
        <f>COUNTIF(Sta!B:B,A486)</f>
        <v>0</v>
      </c>
      <c r="D486" s="4">
        <f t="shared" si="13"/>
        <v>0</v>
      </c>
      <c r="E486" s="11" t="e">
        <f>(COUNTIFS(Sta!$A:$A,$A486,Sta!$F:$F,"&gt;0.5") + COUNTIFS(Sta!$B:$B,$A486,Sta!$F:$F,"&gt;0.5"))/$D486</f>
        <v>#DIV/0!</v>
      </c>
      <c r="F486" s="8" t="e">
        <f>COUNTIFS(Sta!$A:$A,$A486,Sta!$F:$F,"&gt;0.5")/$B486</f>
        <v>#DIV/0!</v>
      </c>
      <c r="G486" s="8" t="e">
        <f>COUNTIFS(Sta!$B:$B,$A486,Sta!$F:$F,"&gt;0.5")/$C486</f>
        <v>#DIV/0!</v>
      </c>
      <c r="H486" s="11" t="e">
        <f>(COUNTIFS(Sta!$A:$A,$A486,Sta!$F:$F,"&gt;1.5") + COUNTIFS(Sta!$B:$B,$A486,Sta!$F:$F,"&gt;1.5"))/$D486</f>
        <v>#DIV/0!</v>
      </c>
      <c r="I486" s="8" t="e">
        <f>COUNTIFS(Sta!$A:$A,$A486,Sta!$F:$F,"&gt;1.5")/$B486</f>
        <v>#DIV/0!</v>
      </c>
      <c r="J486" s="8" t="e">
        <f>COUNTIFS(Sta!$B:$B,$A486,Sta!$F:$F,"&gt;1.5")/$C486</f>
        <v>#DIV/0!</v>
      </c>
      <c r="K486" s="11" t="e">
        <f>(COUNTIFS(Sta!$A:$A,$A486,Sta!$F:$F,"&gt;2.5") + COUNTIFS(Sta!$B:$B,$A486,Sta!$F:$F,"&gt;2.5"))/$D486</f>
        <v>#DIV/0!</v>
      </c>
      <c r="L486" s="8" t="e">
        <f>COUNTIFS(Sta!$A:$A,$A486,Sta!$F:$F,"&gt;2.5")/$B486</f>
        <v>#DIV/0!</v>
      </c>
      <c r="M486" s="8" t="e">
        <f>COUNTIFS(Sta!$B:$B,$A486,Sta!$F:$F,"&gt;2.5")/$C486</f>
        <v>#DIV/0!</v>
      </c>
      <c r="N486" s="11" t="e">
        <f>(COUNTIFS(Sta!$A:$A,$A486,Sta!$F:$F,"&gt;3.5") + COUNTIFS(Sta!$B:$B,$A486,Sta!$F:$F,"&gt;3.5"))/$D486</f>
        <v>#DIV/0!</v>
      </c>
      <c r="O486" s="8" t="e">
        <f>COUNTIFS(Sta!$A:$A,$A486,Sta!$F:$F,"&gt;3.5")/$B486</f>
        <v>#DIV/0!</v>
      </c>
      <c r="P486" s="8" t="e">
        <f>COUNTIFS(Sta!$B:$B,$A486,Sta!$F:$F,"&gt;3.5")/$C486</f>
        <v>#DIV/0!</v>
      </c>
      <c r="Q486" s="11" t="e">
        <f>(COUNTIFS(Sta!$A:$A,$A486,Sta!$D:$D,"&gt;0.5")  + COUNTIFS(Sta!$B:$B,$A486,Sta!$E:$E,"&gt;0.5"))/$D486</f>
        <v>#DIV/0!</v>
      </c>
      <c r="R486" s="8" t="e">
        <f>COUNTIFS(Sta!$A:$A,$A486,Sta!$D:$D,"&gt;0.5")/$B486</f>
        <v>#DIV/0!</v>
      </c>
      <c r="S486" s="8" t="e">
        <f>COUNTIFS(Sta!$B:$B,$A486,Sta!$E:$E,"&gt;0.5")/$C486</f>
        <v>#DIV/0!</v>
      </c>
      <c r="T486" s="11" t="e">
        <f>(COUNTIFS(Sta!$A:$A,$A486,Sta!$D:$D,"&gt;1.5")  + COUNTIFS(Sta!$B:$B,$A486,Sta!$E:$E,"&gt;1.5"))/$D486</f>
        <v>#DIV/0!</v>
      </c>
      <c r="U486" s="8" t="e">
        <f>COUNTIFS(Sta!$A:$A,$A486,Sta!$D:$D,"&gt;1.5")/$B486</f>
        <v>#DIV/0!</v>
      </c>
      <c r="V486" s="8" t="e">
        <f>COUNTIFS(Sta!$B:$B,$A486,Sta!$E:$E,"&gt;1.5")/$C486</f>
        <v>#DIV/0!</v>
      </c>
      <c r="W486" s="11" t="e">
        <f>(COUNTIFS(Sta!$A:$A,$A486,Sta!$E:E,"&gt;0.5") +COUNTIFS(Sta!$B:$B,$A486,Sta!$D:$D,"&gt;0.5"))/$D486</f>
        <v>#DIV/0!</v>
      </c>
      <c r="X486" s="8" t="e">
        <f>COUNTIFS(Sta!$A:$A,$A486,Sta!$E:$E,"&gt;0.5")/$B486</f>
        <v>#DIV/0!</v>
      </c>
      <c r="Y486" s="8" t="e">
        <f>COUNTIFS(Sta!$B:$B,$A486,Sta!$D:$D,"&gt;0.5")/$C486</f>
        <v>#DIV/0!</v>
      </c>
      <c r="Z486" s="11" t="e">
        <f>(COUNTIFS(Sta!$A:$A,$A486,Sta!$E:$E,"&gt;1.5")  + COUNTIFS(Sta!$B:$B,$A486,Sta!$D:$D,"&gt;1.5"))/$D486</f>
        <v>#DIV/0!</v>
      </c>
      <c r="AA486" s="8" t="e">
        <f>COUNTIFS(Sta!$A:$A,$A486,Sta!$E:$E,"&gt;1.5")/$B486</f>
        <v>#DIV/0!</v>
      </c>
      <c r="AB486" s="8" t="e">
        <f>COUNTIFS(Sta!$B:$B,$A486,Sta!$D:$D,"&gt;1.5")/$C486</f>
        <v>#DIV/0!</v>
      </c>
      <c r="AC486" s="11" t="e">
        <f>(COUNTIFS(Sta!$A:A,$A486,Sta!$G:$G,"y") + COUNTIFS(Sta!$B:B,$A486,Sta!$G:$G,"y"))/$D486</f>
        <v>#DIV/0!</v>
      </c>
      <c r="AD486" s="8" t="e">
        <f>COUNTIFS(Sta!$A:A,$A486,Sta!$G:$G,"y")/$B486</f>
        <v>#DIV/0!</v>
      </c>
      <c r="AE486" s="16" t="e">
        <f>COUNTIFS(Sta!$B:B,$A486,Sta!$G:$G,"y")/$C486</f>
        <v>#DIV/0!</v>
      </c>
    </row>
    <row r="487" spans="1:31" x14ac:dyDescent="0.3">
      <c r="A487" t="s">
        <v>677</v>
      </c>
      <c r="B487" s="9">
        <f>COUNTIF(Sta!A:A,A487)</f>
        <v>8</v>
      </c>
      <c r="C487" s="4">
        <f>COUNTIF(Sta!B:B,A487)</f>
        <v>10</v>
      </c>
      <c r="D487" s="4">
        <f t="shared" si="13"/>
        <v>18</v>
      </c>
      <c r="E487" s="11">
        <f>(COUNTIFS(Sta!$A:$A,$A487,Sta!$F:$F,"&gt;0.5") + COUNTIFS(Sta!$B:$B,$A487,Sta!$F:$F,"&gt;0.5"))/$D487</f>
        <v>0.88888888888888884</v>
      </c>
      <c r="F487" s="8">
        <f>COUNTIFS(Sta!$A:$A,$A487,Sta!$F:$F,"&gt;0.5")/$B487</f>
        <v>0.875</v>
      </c>
      <c r="G487" s="8">
        <f>COUNTIFS(Sta!$B:$B,$A487,Sta!$F:$F,"&gt;0.5")/$C487</f>
        <v>0.9</v>
      </c>
      <c r="H487" s="11">
        <f>(COUNTIFS(Sta!$A:$A,$A487,Sta!$F:$F,"&gt;1.5") + COUNTIFS(Sta!$B:$B,$A487,Sta!$F:$F,"&gt;1.5"))/$D487</f>
        <v>0.55555555555555558</v>
      </c>
      <c r="I487" s="8">
        <f>COUNTIFS(Sta!$A:$A,$A487,Sta!$F:$F,"&gt;1.5")/$B487</f>
        <v>0.375</v>
      </c>
      <c r="J487" s="8">
        <f>COUNTIFS(Sta!$B:$B,$A487,Sta!$F:$F,"&gt;1.5")/$C487</f>
        <v>0.7</v>
      </c>
      <c r="K487" s="11">
        <f>(COUNTIFS(Sta!$A:$A,$A487,Sta!$F:$F,"&gt;2.5") + COUNTIFS(Sta!$B:$B,$A487,Sta!$F:$F,"&gt;2.5"))/$D487</f>
        <v>0.33333333333333331</v>
      </c>
      <c r="L487" s="8">
        <f>COUNTIFS(Sta!$A:$A,$A487,Sta!$F:$F,"&gt;2.5")/$B487</f>
        <v>0.25</v>
      </c>
      <c r="M487" s="8">
        <f>COUNTIFS(Sta!$B:$B,$A487,Sta!$F:$F,"&gt;2.5")/$C487</f>
        <v>0.4</v>
      </c>
      <c r="N487" s="11">
        <f>(COUNTIFS(Sta!$A:$A,$A487,Sta!$F:$F,"&gt;3.5") + COUNTIFS(Sta!$B:$B,$A487,Sta!$F:$F,"&gt;3.5"))/$D487</f>
        <v>5.5555555555555552E-2</v>
      </c>
      <c r="O487" s="8">
        <f>COUNTIFS(Sta!$A:$A,$A487,Sta!$F:$F,"&gt;3.5")/$B487</f>
        <v>0</v>
      </c>
      <c r="P487" s="8">
        <f>COUNTIFS(Sta!$B:$B,$A487,Sta!$F:$F,"&gt;3.5")/$C487</f>
        <v>0.1</v>
      </c>
      <c r="Q487" s="11">
        <f>(COUNTIFS(Sta!$A:$A,$A487,Sta!$D:$D,"&gt;0.5")  + COUNTIFS(Sta!$B:$B,$A487,Sta!$E:$E,"&gt;0.5"))/$D487</f>
        <v>0.66666666666666663</v>
      </c>
      <c r="R487" s="8">
        <f>COUNTIFS(Sta!$A:$A,$A487,Sta!$D:$D,"&gt;0.5")/$B487</f>
        <v>0.625</v>
      </c>
      <c r="S487" s="8">
        <f>COUNTIFS(Sta!$B:$B,$A487,Sta!$E:$E,"&gt;0.5")/$C487</f>
        <v>0.7</v>
      </c>
      <c r="T487" s="11">
        <f>(COUNTIFS(Sta!$A:$A,$A487,Sta!$D:$D,"&gt;1.5")  + COUNTIFS(Sta!$B:$B,$A487,Sta!$E:$E,"&gt;1.5"))/$D487</f>
        <v>0.22222222222222221</v>
      </c>
      <c r="U487" s="8">
        <f>COUNTIFS(Sta!$A:$A,$A487,Sta!$D:$D,"&gt;1.5")/$B487</f>
        <v>0.125</v>
      </c>
      <c r="V487" s="8">
        <f>COUNTIFS(Sta!$B:$B,$A487,Sta!$E:$E,"&gt;1.5")/$C487</f>
        <v>0.3</v>
      </c>
      <c r="W487" s="11">
        <f>(COUNTIFS(Sta!$A:$A,$A487,Sta!$E:E,"&gt;0.5") +COUNTIFS(Sta!$B:$B,$A487,Sta!$D:$D,"&gt;0.5"))/$D487</f>
        <v>0.66666666666666663</v>
      </c>
      <c r="X487" s="8">
        <f>COUNTIFS(Sta!$A:$A,$A487,Sta!$E:$E,"&gt;0.5")/$B487</f>
        <v>0.5</v>
      </c>
      <c r="Y487" s="8">
        <f>COUNTIFS(Sta!$B:$B,$A487,Sta!$D:$D,"&gt;0.5")/$C487</f>
        <v>0.8</v>
      </c>
      <c r="Z487" s="11">
        <f>(COUNTIFS(Sta!$A:$A,$A487,Sta!$E:$E,"&gt;1.5")  + COUNTIFS(Sta!$B:$B,$A487,Sta!$D:$D,"&gt;1.5"))/$D487</f>
        <v>0.22222222222222221</v>
      </c>
      <c r="AA487" s="8">
        <f>COUNTIFS(Sta!$A:$A,$A487,Sta!$E:$E,"&gt;1.5")/$B487</f>
        <v>0.25</v>
      </c>
      <c r="AB487" s="8">
        <f>COUNTIFS(Sta!$B:$B,$A487,Sta!$D:$D,"&gt;1.5")/$C487</f>
        <v>0.2</v>
      </c>
      <c r="AC487" s="11">
        <f>(COUNTIFS(Sta!$A:A,$A487,Sta!$G:$G,"y") + COUNTIFS(Sta!$B:B,$A487,Sta!$G:$G,"y"))/$D487</f>
        <v>0.44444444444444442</v>
      </c>
      <c r="AD487" s="8">
        <f>COUNTIFS(Sta!$A:A,$A487,Sta!$G:$G,"y")/$B487</f>
        <v>0.25</v>
      </c>
      <c r="AE487" s="16">
        <f>COUNTIFS(Sta!$B:B,$A487,Sta!$G:$G,"y")/$C487</f>
        <v>0.6</v>
      </c>
    </row>
    <row r="488" spans="1:31" x14ac:dyDescent="0.3">
      <c r="A488" t="s">
        <v>617</v>
      </c>
      <c r="B488" s="9">
        <f>COUNTIF(Sta!A:A,A488)</f>
        <v>1</v>
      </c>
      <c r="C488" s="4">
        <f>COUNTIF(Sta!B:B,A488)</f>
        <v>2</v>
      </c>
      <c r="D488" s="4">
        <f t="shared" si="13"/>
        <v>3</v>
      </c>
      <c r="E488" s="11">
        <f>(COUNTIFS(Sta!$A:$A,$A488,Sta!$F:$F,"&gt;0.5") + COUNTIFS(Sta!$B:$B,$A488,Sta!$F:$F,"&gt;0.5"))/$D488</f>
        <v>1</v>
      </c>
      <c r="F488" s="8">
        <f>COUNTIFS(Sta!$A:$A,$A488,Sta!$F:$F,"&gt;0.5")/$B488</f>
        <v>1</v>
      </c>
      <c r="G488" s="8">
        <f>COUNTIFS(Sta!$B:$B,$A488,Sta!$F:$F,"&gt;0.5")/$C488</f>
        <v>1</v>
      </c>
      <c r="H488" s="11">
        <f>(COUNTIFS(Sta!$A:$A,$A488,Sta!$F:$F,"&gt;1.5") + COUNTIFS(Sta!$B:$B,$A488,Sta!$F:$F,"&gt;1.5"))/$D488</f>
        <v>1</v>
      </c>
      <c r="I488" s="8">
        <f>COUNTIFS(Sta!$A:$A,$A488,Sta!$F:$F,"&gt;1.5")/$B488</f>
        <v>1</v>
      </c>
      <c r="J488" s="8">
        <f>COUNTIFS(Sta!$B:$B,$A488,Sta!$F:$F,"&gt;1.5")/$C488</f>
        <v>1</v>
      </c>
      <c r="K488" s="11">
        <f>(COUNTIFS(Sta!$A:$A,$A488,Sta!$F:$F,"&gt;2.5") + COUNTIFS(Sta!$B:$B,$A488,Sta!$F:$F,"&gt;2.5"))/$D488</f>
        <v>0.66666666666666663</v>
      </c>
      <c r="L488" s="8">
        <f>COUNTIFS(Sta!$A:$A,$A488,Sta!$F:$F,"&gt;2.5")/$B488</f>
        <v>1</v>
      </c>
      <c r="M488" s="8">
        <f>COUNTIFS(Sta!$B:$B,$A488,Sta!$F:$F,"&gt;2.5")/$C488</f>
        <v>0.5</v>
      </c>
      <c r="N488" s="11">
        <f>(COUNTIFS(Sta!$A:$A,$A488,Sta!$F:$F,"&gt;3.5") + COUNTIFS(Sta!$B:$B,$A488,Sta!$F:$F,"&gt;3.5"))/$D488</f>
        <v>0.33333333333333331</v>
      </c>
      <c r="O488" s="8">
        <f>COUNTIFS(Sta!$A:$A,$A488,Sta!$F:$F,"&gt;3.5")/$B488</f>
        <v>0</v>
      </c>
      <c r="P488" s="8">
        <f>COUNTIFS(Sta!$B:$B,$A488,Sta!$F:$F,"&gt;3.5")/$C488</f>
        <v>0.5</v>
      </c>
      <c r="Q488" s="11">
        <f>(COUNTIFS(Sta!$A:$A,$A488,Sta!$D:$D,"&gt;0.5")  + COUNTIFS(Sta!$B:$B,$A488,Sta!$E:$E,"&gt;0.5"))/$D488</f>
        <v>0.33333333333333331</v>
      </c>
      <c r="R488" s="8">
        <f>COUNTIFS(Sta!$A:$A,$A488,Sta!$D:$D,"&gt;0.5")/$B488</f>
        <v>0</v>
      </c>
      <c r="S488" s="8">
        <f>COUNTIFS(Sta!$B:$B,$A488,Sta!$E:$E,"&gt;0.5")/$C488</f>
        <v>0.5</v>
      </c>
      <c r="T488" s="11">
        <f>(COUNTIFS(Sta!$A:$A,$A488,Sta!$D:$D,"&gt;1.5")  + COUNTIFS(Sta!$B:$B,$A488,Sta!$E:$E,"&gt;1.5"))/$D488</f>
        <v>0</v>
      </c>
      <c r="U488" s="8">
        <f>COUNTIFS(Sta!$A:$A,$A488,Sta!$D:$D,"&gt;1.5")/$B488</f>
        <v>0</v>
      </c>
      <c r="V488" s="8">
        <f>COUNTIFS(Sta!$B:$B,$A488,Sta!$E:$E,"&gt;1.5")/$C488</f>
        <v>0</v>
      </c>
      <c r="W488" s="11">
        <f>(COUNTIFS(Sta!$A:$A,$A488,Sta!$E:E,"&gt;0.5") +COUNTIFS(Sta!$B:$B,$A488,Sta!$D:$D,"&gt;0.5"))/$D488</f>
        <v>1</v>
      </c>
      <c r="X488" s="8">
        <f>COUNTIFS(Sta!$A:$A,$A488,Sta!$E:$E,"&gt;0.5")/$B488</f>
        <v>1</v>
      </c>
      <c r="Y488" s="8">
        <f>COUNTIFS(Sta!$B:$B,$A488,Sta!$D:$D,"&gt;0.5")/$C488</f>
        <v>1</v>
      </c>
      <c r="Z488" s="11">
        <f>(COUNTIFS(Sta!$A:$A,$A488,Sta!$E:$E,"&gt;1.5")  + COUNTIFS(Sta!$B:$B,$A488,Sta!$D:$D,"&gt;1.5"))/$D488</f>
        <v>1</v>
      </c>
      <c r="AA488" s="8">
        <f>COUNTIFS(Sta!$A:$A,$A488,Sta!$E:$E,"&gt;1.5")/$B488</f>
        <v>1</v>
      </c>
      <c r="AB488" s="8">
        <f>COUNTIFS(Sta!$B:$B,$A488,Sta!$D:$D,"&gt;1.5")/$C488</f>
        <v>1</v>
      </c>
      <c r="AC488" s="11">
        <f>(COUNTIFS(Sta!$A:A,$A488,Sta!$G:$G,"y") + COUNTIFS(Sta!$B:B,$A488,Sta!$G:$G,"y"))/$D488</f>
        <v>0.33333333333333331</v>
      </c>
      <c r="AD488" s="8">
        <f>COUNTIFS(Sta!$A:A,$A488,Sta!$G:$G,"y")/$B488</f>
        <v>0</v>
      </c>
      <c r="AE488" s="16">
        <f>COUNTIFS(Sta!$B:B,$A488,Sta!$G:$G,"y")/$C488</f>
        <v>0.5</v>
      </c>
    </row>
    <row r="489" spans="1:31" x14ac:dyDescent="0.3">
      <c r="A489" t="s">
        <v>601</v>
      </c>
      <c r="B489" s="9">
        <f>COUNTIF(Sta!A:A,A489)</f>
        <v>1</v>
      </c>
      <c r="C489" s="4">
        <f>COUNTIF(Sta!B:B,A489)</f>
        <v>3</v>
      </c>
      <c r="D489" s="4">
        <f t="shared" si="13"/>
        <v>4</v>
      </c>
      <c r="E489" s="11">
        <f>(COUNTIFS(Sta!$A:$A,$A489,Sta!$F:$F,"&gt;0.5") + COUNTIFS(Sta!$B:$B,$A489,Sta!$F:$F,"&gt;0.5"))/$D489</f>
        <v>0.75</v>
      </c>
      <c r="F489" s="8">
        <f>COUNTIFS(Sta!$A:$A,$A489,Sta!$F:$F,"&gt;0.5")/$B489</f>
        <v>1</v>
      </c>
      <c r="G489" s="8">
        <f>COUNTIFS(Sta!$B:$B,$A489,Sta!$F:$F,"&gt;0.5")/$C489</f>
        <v>0.66666666666666663</v>
      </c>
      <c r="H489" s="11">
        <f>(COUNTIFS(Sta!$A:$A,$A489,Sta!$F:$F,"&gt;1.5") + COUNTIFS(Sta!$B:$B,$A489,Sta!$F:$F,"&gt;1.5"))/$D489</f>
        <v>0.25</v>
      </c>
      <c r="I489" s="8">
        <f>COUNTIFS(Sta!$A:$A,$A489,Sta!$F:$F,"&gt;1.5")/$B489</f>
        <v>0</v>
      </c>
      <c r="J489" s="8">
        <f>COUNTIFS(Sta!$B:$B,$A489,Sta!$F:$F,"&gt;1.5")/$C489</f>
        <v>0.33333333333333331</v>
      </c>
      <c r="K489" s="11">
        <f>(COUNTIFS(Sta!$A:$A,$A489,Sta!$F:$F,"&gt;2.5") + COUNTIFS(Sta!$B:$B,$A489,Sta!$F:$F,"&gt;2.5"))/$D489</f>
        <v>0.25</v>
      </c>
      <c r="L489" s="8">
        <f>COUNTIFS(Sta!$A:$A,$A489,Sta!$F:$F,"&gt;2.5")/$B489</f>
        <v>0</v>
      </c>
      <c r="M489" s="8">
        <f>COUNTIFS(Sta!$B:$B,$A489,Sta!$F:$F,"&gt;2.5")/$C489</f>
        <v>0.33333333333333331</v>
      </c>
      <c r="N489" s="11">
        <f>(COUNTIFS(Sta!$A:$A,$A489,Sta!$F:$F,"&gt;3.5") + COUNTIFS(Sta!$B:$B,$A489,Sta!$F:$F,"&gt;3.5"))/$D489</f>
        <v>0.25</v>
      </c>
      <c r="O489" s="8">
        <f>COUNTIFS(Sta!$A:$A,$A489,Sta!$F:$F,"&gt;3.5")/$B489</f>
        <v>0</v>
      </c>
      <c r="P489" s="8">
        <f>COUNTIFS(Sta!$B:$B,$A489,Sta!$F:$F,"&gt;3.5")/$C489</f>
        <v>0.33333333333333331</v>
      </c>
      <c r="Q489" s="11">
        <f>(COUNTIFS(Sta!$A:$A,$A489,Sta!$D:$D,"&gt;0.5")  + COUNTIFS(Sta!$B:$B,$A489,Sta!$E:$E,"&gt;0.5"))/$D489</f>
        <v>0.75</v>
      </c>
      <c r="R489" s="8">
        <f>COUNTIFS(Sta!$A:$A,$A489,Sta!$D:$D,"&gt;0.5")/$B489</f>
        <v>1</v>
      </c>
      <c r="S489" s="8">
        <f>COUNTIFS(Sta!$B:$B,$A489,Sta!$E:$E,"&gt;0.5")/$C489</f>
        <v>0.66666666666666663</v>
      </c>
      <c r="T489" s="11">
        <f>(COUNTIFS(Sta!$A:$A,$A489,Sta!$D:$D,"&gt;1.5")  + COUNTIFS(Sta!$B:$B,$A489,Sta!$E:$E,"&gt;1.5"))/$D489</f>
        <v>0.25</v>
      </c>
      <c r="U489" s="8">
        <f>COUNTIFS(Sta!$A:$A,$A489,Sta!$D:$D,"&gt;1.5")/$B489</f>
        <v>0</v>
      </c>
      <c r="V489" s="8">
        <f>COUNTIFS(Sta!$B:$B,$A489,Sta!$E:$E,"&gt;1.5")/$C489</f>
        <v>0.33333333333333331</v>
      </c>
      <c r="W489" s="11">
        <f>(COUNTIFS(Sta!$A:$A,$A489,Sta!$E:E,"&gt;0.5") +COUNTIFS(Sta!$B:$B,$A489,Sta!$D:$D,"&gt;0.5"))/$D489</f>
        <v>0.25</v>
      </c>
      <c r="X489" s="8">
        <f>COUNTIFS(Sta!$A:$A,$A489,Sta!$E:$E,"&gt;0.5")/$B489</f>
        <v>0</v>
      </c>
      <c r="Y489" s="8">
        <f>COUNTIFS(Sta!$B:$B,$A489,Sta!$D:$D,"&gt;0.5")/$C489</f>
        <v>0.33333333333333331</v>
      </c>
      <c r="Z489" s="11">
        <f>(COUNTIFS(Sta!$A:$A,$A489,Sta!$E:$E,"&gt;1.5")  + COUNTIFS(Sta!$B:$B,$A489,Sta!$D:$D,"&gt;1.5"))/$D489</f>
        <v>0</v>
      </c>
      <c r="AA489" s="8">
        <f>COUNTIFS(Sta!$A:$A,$A489,Sta!$E:$E,"&gt;1.5")/$B489</f>
        <v>0</v>
      </c>
      <c r="AB489" s="8">
        <f>COUNTIFS(Sta!$B:$B,$A489,Sta!$D:$D,"&gt;1.5")/$C489</f>
        <v>0</v>
      </c>
      <c r="AC489" s="11">
        <f>(COUNTIFS(Sta!$A:A,$A489,Sta!$G:$G,"y") + COUNTIFS(Sta!$B:B,$A489,Sta!$G:$G,"y"))/$D489</f>
        <v>0.25</v>
      </c>
      <c r="AD489" s="8">
        <f>COUNTIFS(Sta!$A:A,$A489,Sta!$G:$G,"y")/$B489</f>
        <v>0</v>
      </c>
      <c r="AE489" s="16">
        <f>COUNTIFS(Sta!$B:B,$A489,Sta!$G:$G,"y")/$C489</f>
        <v>0.33333333333333331</v>
      </c>
    </row>
    <row r="490" spans="1:31" x14ac:dyDescent="0.3">
      <c r="A490" t="s">
        <v>565</v>
      </c>
      <c r="B490" s="9">
        <f>COUNTIF(Sta!A:A,A490)</f>
        <v>14</v>
      </c>
      <c r="C490" s="4">
        <f>COUNTIF(Sta!B:B,A490)</f>
        <v>13</v>
      </c>
      <c r="D490" s="4">
        <f t="shared" si="13"/>
        <v>27</v>
      </c>
      <c r="E490" s="11">
        <f>(COUNTIFS(Sta!$A:$A,$A490,Sta!$F:$F,"&gt;0.5") + COUNTIFS(Sta!$B:$B,$A490,Sta!$F:$F,"&gt;0.5"))/$D490</f>
        <v>0.81481481481481477</v>
      </c>
      <c r="F490" s="8">
        <f>COUNTIFS(Sta!$A:$A,$A490,Sta!$F:$F,"&gt;0.5")/$B490</f>
        <v>0.7857142857142857</v>
      </c>
      <c r="G490" s="8">
        <f>COUNTIFS(Sta!$B:$B,$A490,Sta!$F:$F,"&gt;0.5")/$C490</f>
        <v>0.84615384615384615</v>
      </c>
      <c r="H490" s="11">
        <f>(COUNTIFS(Sta!$A:$A,$A490,Sta!$F:$F,"&gt;1.5") + COUNTIFS(Sta!$B:$B,$A490,Sta!$F:$F,"&gt;1.5"))/$D490</f>
        <v>0.7407407407407407</v>
      </c>
      <c r="I490" s="8">
        <f>COUNTIFS(Sta!$A:$A,$A490,Sta!$F:$F,"&gt;1.5")/$B490</f>
        <v>0.6428571428571429</v>
      </c>
      <c r="J490" s="8">
        <f>COUNTIFS(Sta!$B:$B,$A490,Sta!$F:$F,"&gt;1.5")/$C490</f>
        <v>0.84615384615384615</v>
      </c>
      <c r="K490" s="11">
        <f>(COUNTIFS(Sta!$A:$A,$A490,Sta!$F:$F,"&gt;2.5") + COUNTIFS(Sta!$B:$B,$A490,Sta!$F:$F,"&gt;2.5"))/$D490</f>
        <v>0.40740740740740738</v>
      </c>
      <c r="L490" s="8">
        <f>COUNTIFS(Sta!$A:$A,$A490,Sta!$F:$F,"&gt;2.5")/$B490</f>
        <v>0.2857142857142857</v>
      </c>
      <c r="M490" s="8">
        <f>COUNTIFS(Sta!$B:$B,$A490,Sta!$F:$F,"&gt;2.5")/$C490</f>
        <v>0.53846153846153844</v>
      </c>
      <c r="N490" s="11">
        <f>(COUNTIFS(Sta!$A:$A,$A490,Sta!$F:$F,"&gt;3.5") + COUNTIFS(Sta!$B:$B,$A490,Sta!$F:$F,"&gt;3.5"))/$D490</f>
        <v>0.1111111111111111</v>
      </c>
      <c r="O490" s="8">
        <f>COUNTIFS(Sta!$A:$A,$A490,Sta!$F:$F,"&gt;3.5")/$B490</f>
        <v>7.1428571428571425E-2</v>
      </c>
      <c r="P490" s="8">
        <f>COUNTIFS(Sta!$B:$B,$A490,Sta!$F:$F,"&gt;3.5")/$C490</f>
        <v>0.15384615384615385</v>
      </c>
      <c r="Q490" s="11">
        <f>(COUNTIFS(Sta!$A:$A,$A490,Sta!$D:$D,"&gt;0.5")  + COUNTIFS(Sta!$B:$B,$A490,Sta!$E:$E,"&gt;0.5"))/$D490</f>
        <v>0.55555555555555558</v>
      </c>
      <c r="R490" s="8">
        <f>COUNTIFS(Sta!$A:$A,$A490,Sta!$D:$D,"&gt;0.5")/$B490</f>
        <v>0.6428571428571429</v>
      </c>
      <c r="S490" s="8">
        <f>COUNTIFS(Sta!$B:$B,$A490,Sta!$E:$E,"&gt;0.5")/$C490</f>
        <v>0.46153846153846156</v>
      </c>
      <c r="T490" s="11">
        <f>(COUNTIFS(Sta!$A:$A,$A490,Sta!$D:$D,"&gt;1.5")  + COUNTIFS(Sta!$B:$B,$A490,Sta!$E:$E,"&gt;1.5"))/$D490</f>
        <v>0.25925925925925924</v>
      </c>
      <c r="U490" s="8">
        <f>COUNTIFS(Sta!$A:$A,$A490,Sta!$D:$D,"&gt;1.5")/$B490</f>
        <v>0.21428571428571427</v>
      </c>
      <c r="V490" s="8">
        <f>COUNTIFS(Sta!$B:$B,$A490,Sta!$E:$E,"&gt;1.5")/$C490</f>
        <v>0.30769230769230771</v>
      </c>
      <c r="W490" s="11">
        <f>(COUNTIFS(Sta!$A:$A,$A490,Sta!$E:E,"&gt;0.5") +COUNTIFS(Sta!$B:$B,$A490,Sta!$D:$D,"&gt;0.5"))/$D490</f>
        <v>0.7407407407407407</v>
      </c>
      <c r="X490" s="8">
        <f>COUNTIFS(Sta!$A:$A,$A490,Sta!$E:$E,"&gt;0.5")/$B490</f>
        <v>0.7142857142857143</v>
      </c>
      <c r="Y490" s="8">
        <f>COUNTIFS(Sta!$B:$B,$A490,Sta!$D:$D,"&gt;0.5")/$C490</f>
        <v>0.76923076923076927</v>
      </c>
      <c r="Z490" s="11">
        <f>(COUNTIFS(Sta!$A:$A,$A490,Sta!$E:$E,"&gt;1.5")  + COUNTIFS(Sta!$B:$B,$A490,Sta!$D:$D,"&gt;1.5"))/$D490</f>
        <v>0.33333333333333331</v>
      </c>
      <c r="AA490" s="8">
        <f>COUNTIFS(Sta!$A:$A,$A490,Sta!$E:$E,"&gt;1.5")/$B490</f>
        <v>0.14285714285714285</v>
      </c>
      <c r="AB490" s="8">
        <f>COUNTIFS(Sta!$B:$B,$A490,Sta!$D:$D,"&gt;1.5")/$C490</f>
        <v>0.53846153846153844</v>
      </c>
      <c r="AC490" s="11">
        <f>(COUNTIFS(Sta!$A:A,$A490,Sta!$G:$G,"y") + COUNTIFS(Sta!$B:B,$A490,Sta!$G:$G,"y"))/$D490</f>
        <v>0.48148148148148145</v>
      </c>
      <c r="AD490" s="8">
        <f>COUNTIFS(Sta!$A:A,$A490,Sta!$G:$G,"y")/$B490</f>
        <v>0.5714285714285714</v>
      </c>
      <c r="AE490" s="16">
        <f>COUNTIFS(Sta!$B:B,$A490,Sta!$G:$G,"y")/$C490</f>
        <v>0.38461538461538464</v>
      </c>
    </row>
    <row r="491" spans="1:31" x14ac:dyDescent="0.3">
      <c r="A491" t="s">
        <v>599</v>
      </c>
      <c r="B491" s="9">
        <f>COUNTIF(Sta!A:A,A491)</f>
        <v>2</v>
      </c>
      <c r="C491" s="4">
        <f>COUNTIF(Sta!B:B,A491)</f>
        <v>2</v>
      </c>
      <c r="D491" s="4">
        <f t="shared" si="13"/>
        <v>4</v>
      </c>
      <c r="E491" s="11">
        <f>(COUNTIFS(Sta!$A:$A,$A491,Sta!$F:$F,"&gt;0.5") + COUNTIFS(Sta!$B:$B,$A491,Sta!$F:$F,"&gt;0.5"))/$D491</f>
        <v>1</v>
      </c>
      <c r="F491" s="8">
        <f>COUNTIFS(Sta!$A:$A,$A491,Sta!$F:$F,"&gt;0.5")/$B491</f>
        <v>1</v>
      </c>
      <c r="G491" s="8">
        <f>COUNTIFS(Sta!$B:$B,$A491,Sta!$F:$F,"&gt;0.5")/$C491</f>
        <v>1</v>
      </c>
      <c r="H491" s="11">
        <f>(COUNTIFS(Sta!$A:$A,$A491,Sta!$F:$F,"&gt;1.5") + COUNTIFS(Sta!$B:$B,$A491,Sta!$F:$F,"&gt;1.5"))/$D491</f>
        <v>0.75</v>
      </c>
      <c r="I491" s="8">
        <f>COUNTIFS(Sta!$A:$A,$A491,Sta!$F:$F,"&gt;1.5")/$B491</f>
        <v>0.5</v>
      </c>
      <c r="J491" s="8">
        <f>COUNTIFS(Sta!$B:$B,$A491,Sta!$F:$F,"&gt;1.5")/$C491</f>
        <v>1</v>
      </c>
      <c r="K491" s="11">
        <f>(COUNTIFS(Sta!$A:$A,$A491,Sta!$F:$F,"&gt;2.5") + COUNTIFS(Sta!$B:$B,$A491,Sta!$F:$F,"&gt;2.5"))/$D491</f>
        <v>0.25</v>
      </c>
      <c r="L491" s="8">
        <f>COUNTIFS(Sta!$A:$A,$A491,Sta!$F:$F,"&gt;2.5")/$B491</f>
        <v>0</v>
      </c>
      <c r="M491" s="8">
        <f>COUNTIFS(Sta!$B:$B,$A491,Sta!$F:$F,"&gt;2.5")/$C491</f>
        <v>0.5</v>
      </c>
      <c r="N491" s="11">
        <f>(COUNTIFS(Sta!$A:$A,$A491,Sta!$F:$F,"&gt;3.5") + COUNTIFS(Sta!$B:$B,$A491,Sta!$F:$F,"&gt;3.5"))/$D491</f>
        <v>0.25</v>
      </c>
      <c r="O491" s="8">
        <f>COUNTIFS(Sta!$A:$A,$A491,Sta!$F:$F,"&gt;3.5")/$B491</f>
        <v>0</v>
      </c>
      <c r="P491" s="8">
        <f>COUNTIFS(Sta!$B:$B,$A491,Sta!$F:$F,"&gt;3.5")/$C491</f>
        <v>0.5</v>
      </c>
      <c r="Q491" s="11">
        <f>(COUNTIFS(Sta!$A:$A,$A491,Sta!$D:$D,"&gt;0.5")  + COUNTIFS(Sta!$B:$B,$A491,Sta!$E:$E,"&gt;0.5"))/$D491</f>
        <v>0.5</v>
      </c>
      <c r="R491" s="8">
        <f>COUNTIFS(Sta!$A:$A,$A491,Sta!$D:$D,"&gt;0.5")/$B491</f>
        <v>0.5</v>
      </c>
      <c r="S491" s="8">
        <f>COUNTIFS(Sta!$B:$B,$A491,Sta!$E:$E,"&gt;0.5")/$C491</f>
        <v>0.5</v>
      </c>
      <c r="T491" s="11">
        <f>(COUNTIFS(Sta!$A:$A,$A491,Sta!$D:$D,"&gt;1.5")  + COUNTIFS(Sta!$B:$B,$A491,Sta!$E:$E,"&gt;1.5"))/$D491</f>
        <v>0.25</v>
      </c>
      <c r="U491" s="8">
        <f>COUNTIFS(Sta!$A:$A,$A491,Sta!$D:$D,"&gt;1.5")/$B491</f>
        <v>0</v>
      </c>
      <c r="V491" s="8">
        <f>COUNTIFS(Sta!$B:$B,$A491,Sta!$E:$E,"&gt;1.5")/$C491</f>
        <v>0.5</v>
      </c>
      <c r="W491" s="11">
        <f>(COUNTIFS(Sta!$A:$A,$A491,Sta!$E:E,"&gt;0.5") +COUNTIFS(Sta!$B:$B,$A491,Sta!$D:$D,"&gt;0.5"))/$D491</f>
        <v>0.5</v>
      </c>
      <c r="X491" s="8">
        <f>COUNTIFS(Sta!$A:$A,$A491,Sta!$E:$E,"&gt;0.5")/$B491</f>
        <v>0.5</v>
      </c>
      <c r="Y491" s="8">
        <f>COUNTIFS(Sta!$B:$B,$A491,Sta!$D:$D,"&gt;0.5")/$C491</f>
        <v>0.5</v>
      </c>
      <c r="Z491" s="11">
        <f>(COUNTIFS(Sta!$A:$A,$A491,Sta!$E:$E,"&gt;1.5")  + COUNTIFS(Sta!$B:$B,$A491,Sta!$D:$D,"&gt;1.5"))/$D491</f>
        <v>0.5</v>
      </c>
      <c r="AA491" s="8">
        <f>COUNTIFS(Sta!$A:$A,$A491,Sta!$E:$E,"&gt;1.5")/$B491</f>
        <v>0.5</v>
      </c>
      <c r="AB491" s="8">
        <f>COUNTIFS(Sta!$B:$B,$A491,Sta!$D:$D,"&gt;1.5")/$C491</f>
        <v>0.5</v>
      </c>
      <c r="AC491" s="11">
        <f>(COUNTIFS(Sta!$A:A,$A491,Sta!$G:$G,"y") + COUNTIFS(Sta!$B:B,$A491,Sta!$G:$G,"y"))/$D491</f>
        <v>0</v>
      </c>
      <c r="AD491" s="8">
        <f>COUNTIFS(Sta!$A:A,$A491,Sta!$G:$G,"y")/$B491</f>
        <v>0</v>
      </c>
      <c r="AE491" s="16">
        <f>COUNTIFS(Sta!$B:B,$A491,Sta!$G:$G,"y")/$C491</f>
        <v>0</v>
      </c>
    </row>
    <row r="492" spans="1:31" x14ac:dyDescent="0.3">
      <c r="A492" t="s">
        <v>605</v>
      </c>
      <c r="B492" s="9">
        <f>COUNTIF(Sta!A:A,A492)</f>
        <v>2</v>
      </c>
      <c r="C492" s="4">
        <f>COUNTIF(Sta!B:B,A492)</f>
        <v>2</v>
      </c>
      <c r="D492" s="4">
        <f t="shared" si="13"/>
        <v>4</v>
      </c>
      <c r="E492" s="11">
        <f>(COUNTIFS(Sta!$A:$A,$A492,Sta!$F:$F,"&gt;0.5") + COUNTIFS(Sta!$B:$B,$A492,Sta!$F:$F,"&gt;0.5"))/$D492</f>
        <v>1</v>
      </c>
      <c r="F492" s="8">
        <f>COUNTIFS(Sta!$A:$A,$A492,Sta!$F:$F,"&gt;0.5")/$B492</f>
        <v>1</v>
      </c>
      <c r="G492" s="8">
        <f>COUNTIFS(Sta!$B:$B,$A492,Sta!$F:$F,"&gt;0.5")/$C492</f>
        <v>1</v>
      </c>
      <c r="H492" s="11">
        <f>(COUNTIFS(Sta!$A:$A,$A492,Sta!$F:$F,"&gt;1.5") + COUNTIFS(Sta!$B:$B,$A492,Sta!$F:$F,"&gt;1.5"))/$D492</f>
        <v>0.75</v>
      </c>
      <c r="I492" s="8">
        <f>COUNTIFS(Sta!$A:$A,$A492,Sta!$F:$F,"&gt;1.5")/$B492</f>
        <v>0.5</v>
      </c>
      <c r="J492" s="8">
        <f>COUNTIFS(Sta!$B:$B,$A492,Sta!$F:$F,"&gt;1.5")/$C492</f>
        <v>1</v>
      </c>
      <c r="K492" s="11">
        <f>(COUNTIFS(Sta!$A:$A,$A492,Sta!$F:$F,"&gt;2.5") + COUNTIFS(Sta!$B:$B,$A492,Sta!$F:$F,"&gt;2.5"))/$D492</f>
        <v>0.75</v>
      </c>
      <c r="L492" s="8">
        <f>COUNTIFS(Sta!$A:$A,$A492,Sta!$F:$F,"&gt;2.5")/$B492</f>
        <v>0.5</v>
      </c>
      <c r="M492" s="8">
        <f>COUNTIFS(Sta!$B:$B,$A492,Sta!$F:$F,"&gt;2.5")/$C492</f>
        <v>1</v>
      </c>
      <c r="N492" s="11">
        <f>(COUNTIFS(Sta!$A:$A,$A492,Sta!$F:$F,"&gt;3.5") + COUNTIFS(Sta!$B:$B,$A492,Sta!$F:$F,"&gt;3.5"))/$D492</f>
        <v>0</v>
      </c>
      <c r="O492" s="8">
        <f>COUNTIFS(Sta!$A:$A,$A492,Sta!$F:$F,"&gt;3.5")/$B492</f>
        <v>0</v>
      </c>
      <c r="P492" s="8">
        <f>COUNTIFS(Sta!$B:$B,$A492,Sta!$F:$F,"&gt;3.5")/$C492</f>
        <v>0</v>
      </c>
      <c r="Q492" s="11">
        <f>(COUNTIFS(Sta!$A:$A,$A492,Sta!$D:$D,"&gt;0.5")  + COUNTIFS(Sta!$B:$B,$A492,Sta!$E:$E,"&gt;0.5"))/$D492</f>
        <v>0.75</v>
      </c>
      <c r="R492" s="8">
        <f>COUNTIFS(Sta!$A:$A,$A492,Sta!$D:$D,"&gt;0.5")/$B492</f>
        <v>0.5</v>
      </c>
      <c r="S492" s="8">
        <f>COUNTIFS(Sta!$B:$B,$A492,Sta!$E:$E,"&gt;0.5")/$C492</f>
        <v>1</v>
      </c>
      <c r="T492" s="11">
        <f>(COUNTIFS(Sta!$A:$A,$A492,Sta!$D:$D,"&gt;1.5")  + COUNTIFS(Sta!$B:$B,$A492,Sta!$E:$E,"&gt;1.5"))/$D492</f>
        <v>0.25</v>
      </c>
      <c r="U492" s="8">
        <f>COUNTIFS(Sta!$A:$A,$A492,Sta!$D:$D,"&gt;1.5")/$B492</f>
        <v>0</v>
      </c>
      <c r="V492" s="8">
        <f>COUNTIFS(Sta!$B:$B,$A492,Sta!$E:$E,"&gt;1.5")/$C492</f>
        <v>0.5</v>
      </c>
      <c r="W492" s="11">
        <f>(COUNTIFS(Sta!$A:$A,$A492,Sta!$E:E,"&gt;0.5") +COUNTIFS(Sta!$B:$B,$A492,Sta!$D:$D,"&gt;0.5"))/$D492</f>
        <v>1</v>
      </c>
      <c r="X492" s="8">
        <f>COUNTIFS(Sta!$A:$A,$A492,Sta!$E:$E,"&gt;0.5")/$B492</f>
        <v>1</v>
      </c>
      <c r="Y492" s="8">
        <f>COUNTIFS(Sta!$B:$B,$A492,Sta!$D:$D,"&gt;0.5")/$C492</f>
        <v>1</v>
      </c>
      <c r="Z492" s="11">
        <f>(COUNTIFS(Sta!$A:$A,$A492,Sta!$E:$E,"&gt;1.5")  + COUNTIFS(Sta!$B:$B,$A492,Sta!$D:$D,"&gt;1.5"))/$D492</f>
        <v>0.5</v>
      </c>
      <c r="AA492" s="8">
        <f>COUNTIFS(Sta!$A:$A,$A492,Sta!$E:$E,"&gt;1.5")/$B492</f>
        <v>0.5</v>
      </c>
      <c r="AB492" s="8">
        <f>COUNTIFS(Sta!$B:$B,$A492,Sta!$D:$D,"&gt;1.5")/$C492</f>
        <v>0.5</v>
      </c>
      <c r="AC492" s="11">
        <f>(COUNTIFS(Sta!$A:A,$A492,Sta!$G:$G,"y") + COUNTIFS(Sta!$B:B,$A492,Sta!$G:$G,"y"))/$D492</f>
        <v>0.75</v>
      </c>
      <c r="AD492" s="8">
        <f>COUNTIFS(Sta!$A:A,$A492,Sta!$G:$G,"y")/$B492</f>
        <v>0.5</v>
      </c>
      <c r="AE492" s="16">
        <f>COUNTIFS(Sta!$B:B,$A492,Sta!$G:$G,"y")/$C492</f>
        <v>1</v>
      </c>
    </row>
    <row r="493" spans="1:31" x14ac:dyDescent="0.3">
      <c r="A493" t="s">
        <v>373</v>
      </c>
      <c r="B493" s="9">
        <f>COUNTIF(Sta!A:A,A493)</f>
        <v>2</v>
      </c>
      <c r="C493" s="4">
        <f>COUNTIF(Sta!B:B,A493)</f>
        <v>1</v>
      </c>
      <c r="D493" s="4">
        <f t="shared" si="13"/>
        <v>3</v>
      </c>
      <c r="E493" s="11">
        <f>(COUNTIFS(Sta!$A:$A,$A493,Sta!$F:$F,"&gt;0.5") + COUNTIFS(Sta!$B:$B,$A493,Sta!$F:$F,"&gt;0.5"))/$D493</f>
        <v>0.66666666666666663</v>
      </c>
      <c r="F493" s="8">
        <f>COUNTIFS(Sta!$A:$A,$A493,Sta!$F:$F,"&gt;0.5")/$B493</f>
        <v>0.5</v>
      </c>
      <c r="G493" s="8">
        <f>COUNTIFS(Sta!$B:$B,$A493,Sta!$F:$F,"&gt;0.5")/$C493</f>
        <v>1</v>
      </c>
      <c r="H493" s="11">
        <f>(COUNTIFS(Sta!$A:$A,$A493,Sta!$F:$F,"&gt;1.5") + COUNTIFS(Sta!$B:$B,$A493,Sta!$F:$F,"&gt;1.5"))/$D493</f>
        <v>0.33333333333333331</v>
      </c>
      <c r="I493" s="8">
        <f>COUNTIFS(Sta!$A:$A,$A493,Sta!$F:$F,"&gt;1.5")/$B493</f>
        <v>0</v>
      </c>
      <c r="J493" s="8">
        <f>COUNTIFS(Sta!$B:$B,$A493,Sta!$F:$F,"&gt;1.5")/$C493</f>
        <v>1</v>
      </c>
      <c r="K493" s="11">
        <f>(COUNTIFS(Sta!$A:$A,$A493,Sta!$F:$F,"&gt;2.5") + COUNTIFS(Sta!$B:$B,$A493,Sta!$F:$F,"&gt;2.5"))/$D493</f>
        <v>0</v>
      </c>
      <c r="L493" s="8">
        <f>COUNTIFS(Sta!$A:$A,$A493,Sta!$F:$F,"&gt;2.5")/$B493</f>
        <v>0</v>
      </c>
      <c r="M493" s="8">
        <f>COUNTIFS(Sta!$B:$B,$A493,Sta!$F:$F,"&gt;2.5")/$C493</f>
        <v>0</v>
      </c>
      <c r="N493" s="11">
        <f>(COUNTIFS(Sta!$A:$A,$A493,Sta!$F:$F,"&gt;3.5") + COUNTIFS(Sta!$B:$B,$A493,Sta!$F:$F,"&gt;3.5"))/$D493</f>
        <v>0</v>
      </c>
      <c r="O493" s="8">
        <f>COUNTIFS(Sta!$A:$A,$A493,Sta!$F:$F,"&gt;3.5")/$B493</f>
        <v>0</v>
      </c>
      <c r="P493" s="8">
        <f>COUNTIFS(Sta!$B:$B,$A493,Sta!$F:$F,"&gt;3.5")/$C493</f>
        <v>0</v>
      </c>
      <c r="Q493" s="11">
        <f>(COUNTIFS(Sta!$A:$A,$A493,Sta!$D:$D,"&gt;0.5")  + COUNTIFS(Sta!$B:$B,$A493,Sta!$E:$E,"&gt;0.5"))/$D493</f>
        <v>0.66666666666666663</v>
      </c>
      <c r="R493" s="8">
        <f>COUNTIFS(Sta!$A:$A,$A493,Sta!$D:$D,"&gt;0.5")/$B493</f>
        <v>0.5</v>
      </c>
      <c r="S493" s="8">
        <f>COUNTIFS(Sta!$B:$B,$A493,Sta!$E:$E,"&gt;0.5")/$C493</f>
        <v>1</v>
      </c>
      <c r="T493" s="11">
        <f>(COUNTIFS(Sta!$A:$A,$A493,Sta!$D:$D,"&gt;1.5")  + COUNTIFS(Sta!$B:$B,$A493,Sta!$E:$E,"&gt;1.5"))/$D493</f>
        <v>0</v>
      </c>
      <c r="U493" s="8">
        <f>COUNTIFS(Sta!$A:$A,$A493,Sta!$D:$D,"&gt;1.5")/$B493</f>
        <v>0</v>
      </c>
      <c r="V493" s="8">
        <f>COUNTIFS(Sta!$B:$B,$A493,Sta!$E:$E,"&gt;1.5")/$C493</f>
        <v>0</v>
      </c>
      <c r="W493" s="11">
        <f>(COUNTIFS(Sta!$A:$A,$A493,Sta!$E:E,"&gt;0.5") +COUNTIFS(Sta!$B:$B,$A493,Sta!$D:$D,"&gt;0.5"))/$D493</f>
        <v>0.33333333333333331</v>
      </c>
      <c r="X493" s="8">
        <f>COUNTIFS(Sta!$A:$A,$A493,Sta!$E:$E,"&gt;0.5")/$B493</f>
        <v>0</v>
      </c>
      <c r="Y493" s="8">
        <f>COUNTIFS(Sta!$B:$B,$A493,Sta!$D:$D,"&gt;0.5")/$C493</f>
        <v>1</v>
      </c>
      <c r="Z493" s="11">
        <f>(COUNTIFS(Sta!$A:$A,$A493,Sta!$E:$E,"&gt;1.5")  + COUNTIFS(Sta!$B:$B,$A493,Sta!$D:$D,"&gt;1.5"))/$D493</f>
        <v>0</v>
      </c>
      <c r="AA493" s="8">
        <f>COUNTIFS(Sta!$A:$A,$A493,Sta!$E:$E,"&gt;1.5")/$B493</f>
        <v>0</v>
      </c>
      <c r="AB493" s="8">
        <f>COUNTIFS(Sta!$B:$B,$A493,Sta!$D:$D,"&gt;1.5")/$C493</f>
        <v>0</v>
      </c>
      <c r="AC493" s="11">
        <f>(COUNTIFS(Sta!$A:A,$A493,Sta!$G:$G,"y") + COUNTIFS(Sta!$B:B,$A493,Sta!$G:$G,"y"))/$D493</f>
        <v>0.33333333333333331</v>
      </c>
      <c r="AD493" s="8">
        <f>COUNTIFS(Sta!$A:A,$A493,Sta!$G:$G,"y")/$B493</f>
        <v>0</v>
      </c>
      <c r="AE493" s="16">
        <f>COUNTIFS(Sta!$B:B,$A493,Sta!$G:$G,"y")/$C493</f>
        <v>1</v>
      </c>
    </row>
    <row r="494" spans="1:31" x14ac:dyDescent="0.3">
      <c r="A494" t="s">
        <v>547</v>
      </c>
      <c r="B494" s="9">
        <f>COUNTIF(Sta!A:A,A494)</f>
        <v>2</v>
      </c>
      <c r="C494" s="4">
        <f>COUNTIF(Sta!B:B,A494)</f>
        <v>2</v>
      </c>
      <c r="D494" s="4">
        <f t="shared" si="13"/>
        <v>4</v>
      </c>
      <c r="E494" s="11">
        <f>(COUNTIFS(Sta!$A:$A,$A494,Sta!$F:$F,"&gt;0.5") + COUNTIFS(Sta!$B:$B,$A494,Sta!$F:$F,"&gt;0.5"))/$D494</f>
        <v>0.75</v>
      </c>
      <c r="F494" s="8">
        <f>COUNTIFS(Sta!$A:$A,$A494,Sta!$F:$F,"&gt;0.5")/$B494</f>
        <v>0.5</v>
      </c>
      <c r="G494" s="8">
        <f>COUNTIFS(Sta!$B:$B,$A494,Sta!$F:$F,"&gt;0.5")/$C494</f>
        <v>1</v>
      </c>
      <c r="H494" s="11">
        <f>(COUNTIFS(Sta!$A:$A,$A494,Sta!$F:$F,"&gt;1.5") + COUNTIFS(Sta!$B:$B,$A494,Sta!$F:$F,"&gt;1.5"))/$D494</f>
        <v>0.5</v>
      </c>
      <c r="I494" s="8">
        <f>COUNTIFS(Sta!$A:$A,$A494,Sta!$F:$F,"&gt;1.5")/$B494</f>
        <v>0.5</v>
      </c>
      <c r="J494" s="8">
        <f>COUNTIFS(Sta!$B:$B,$A494,Sta!$F:$F,"&gt;1.5")/$C494</f>
        <v>0.5</v>
      </c>
      <c r="K494" s="11">
        <f>(COUNTIFS(Sta!$A:$A,$A494,Sta!$F:$F,"&gt;2.5") + COUNTIFS(Sta!$B:$B,$A494,Sta!$F:$F,"&gt;2.5"))/$D494</f>
        <v>0.25</v>
      </c>
      <c r="L494" s="8">
        <f>COUNTIFS(Sta!$A:$A,$A494,Sta!$F:$F,"&gt;2.5")/$B494</f>
        <v>0</v>
      </c>
      <c r="M494" s="8">
        <f>COUNTIFS(Sta!$B:$B,$A494,Sta!$F:$F,"&gt;2.5")/$C494</f>
        <v>0.5</v>
      </c>
      <c r="N494" s="11">
        <f>(COUNTIFS(Sta!$A:$A,$A494,Sta!$F:$F,"&gt;3.5") + COUNTIFS(Sta!$B:$B,$A494,Sta!$F:$F,"&gt;3.5"))/$D494</f>
        <v>0</v>
      </c>
      <c r="O494" s="8">
        <f>COUNTIFS(Sta!$A:$A,$A494,Sta!$F:$F,"&gt;3.5")/$B494</f>
        <v>0</v>
      </c>
      <c r="P494" s="8">
        <f>COUNTIFS(Sta!$B:$B,$A494,Sta!$F:$F,"&gt;3.5")/$C494</f>
        <v>0</v>
      </c>
      <c r="Q494" s="11">
        <f>(COUNTIFS(Sta!$A:$A,$A494,Sta!$D:$D,"&gt;0.5")  + COUNTIFS(Sta!$B:$B,$A494,Sta!$E:$E,"&gt;0.5"))/$D494</f>
        <v>0</v>
      </c>
      <c r="R494" s="8">
        <f>COUNTIFS(Sta!$A:$A,$A494,Sta!$D:$D,"&gt;0.5")/$B494</f>
        <v>0</v>
      </c>
      <c r="S494" s="8">
        <f>COUNTIFS(Sta!$B:$B,$A494,Sta!$E:$E,"&gt;0.5")/$C494</f>
        <v>0</v>
      </c>
      <c r="T494" s="11">
        <f>(COUNTIFS(Sta!$A:$A,$A494,Sta!$D:$D,"&gt;1.5")  + COUNTIFS(Sta!$B:$B,$A494,Sta!$E:$E,"&gt;1.5"))/$D494</f>
        <v>0</v>
      </c>
      <c r="U494" s="8">
        <f>COUNTIFS(Sta!$A:$A,$A494,Sta!$D:$D,"&gt;1.5")/$B494</f>
        <v>0</v>
      </c>
      <c r="V494" s="8">
        <f>COUNTIFS(Sta!$B:$B,$A494,Sta!$E:$E,"&gt;1.5")/$C494</f>
        <v>0</v>
      </c>
      <c r="W494" s="11">
        <f>(COUNTIFS(Sta!$A:$A,$A494,Sta!$E:E,"&gt;0.5") +COUNTIFS(Sta!$B:$B,$A494,Sta!$D:$D,"&gt;0.5"))/$D494</f>
        <v>0.75</v>
      </c>
      <c r="X494" s="8">
        <f>COUNTIFS(Sta!$A:$A,$A494,Sta!$E:$E,"&gt;0.5")/$B494</f>
        <v>0.5</v>
      </c>
      <c r="Y494" s="8">
        <f>COUNTIFS(Sta!$B:$B,$A494,Sta!$D:$D,"&gt;0.5")/$C494</f>
        <v>1</v>
      </c>
      <c r="Z494" s="11">
        <f>(COUNTIFS(Sta!$A:$A,$A494,Sta!$E:$E,"&gt;1.5")  + COUNTIFS(Sta!$B:$B,$A494,Sta!$D:$D,"&gt;1.5"))/$D494</f>
        <v>0.5</v>
      </c>
      <c r="AA494" s="8">
        <f>COUNTIFS(Sta!$A:$A,$A494,Sta!$E:$E,"&gt;1.5")/$B494</f>
        <v>0.5</v>
      </c>
      <c r="AB494" s="8">
        <f>COUNTIFS(Sta!$B:$B,$A494,Sta!$D:$D,"&gt;1.5")/$C494</f>
        <v>0.5</v>
      </c>
      <c r="AC494" s="11">
        <f>(COUNTIFS(Sta!$A:A,$A494,Sta!$G:$G,"y") + COUNTIFS(Sta!$B:B,$A494,Sta!$G:$G,"y"))/$D494</f>
        <v>0</v>
      </c>
      <c r="AD494" s="8">
        <f>COUNTIFS(Sta!$A:A,$A494,Sta!$G:$G,"y")/$B494</f>
        <v>0</v>
      </c>
      <c r="AE494" s="16">
        <f>COUNTIFS(Sta!$B:B,$A494,Sta!$G:$G,"y")/$C494</f>
        <v>0</v>
      </c>
    </row>
    <row r="495" spans="1:31" x14ac:dyDescent="0.3">
      <c r="A495" t="s">
        <v>514</v>
      </c>
      <c r="B495" s="9">
        <f>COUNTIF(Sta!A:A,A495)</f>
        <v>2</v>
      </c>
      <c r="C495" s="4">
        <f>COUNTIF(Sta!B:B,A495)</f>
        <v>2</v>
      </c>
      <c r="D495" s="4">
        <f t="shared" si="13"/>
        <v>4</v>
      </c>
      <c r="E495" s="11">
        <f>(COUNTIFS(Sta!$A:$A,$A495,Sta!$F:$F,"&gt;0.5") + COUNTIFS(Sta!$B:$B,$A495,Sta!$F:$F,"&gt;0.5"))/$D495</f>
        <v>1</v>
      </c>
      <c r="F495" s="8">
        <f>COUNTIFS(Sta!$A:$A,$A495,Sta!$F:$F,"&gt;0.5")/$B495</f>
        <v>1</v>
      </c>
      <c r="G495" s="8">
        <f>COUNTIFS(Sta!$B:$B,$A495,Sta!$F:$F,"&gt;0.5")/$C495</f>
        <v>1</v>
      </c>
      <c r="H495" s="11">
        <f>(COUNTIFS(Sta!$A:$A,$A495,Sta!$F:$F,"&gt;1.5") + COUNTIFS(Sta!$B:$B,$A495,Sta!$F:$F,"&gt;1.5"))/$D495</f>
        <v>1</v>
      </c>
      <c r="I495" s="8">
        <f>COUNTIFS(Sta!$A:$A,$A495,Sta!$F:$F,"&gt;1.5")/$B495</f>
        <v>1</v>
      </c>
      <c r="J495" s="8">
        <f>COUNTIFS(Sta!$B:$B,$A495,Sta!$F:$F,"&gt;1.5")/$C495</f>
        <v>1</v>
      </c>
      <c r="K495" s="11">
        <f>(COUNTIFS(Sta!$A:$A,$A495,Sta!$F:$F,"&gt;2.5") + COUNTIFS(Sta!$B:$B,$A495,Sta!$F:$F,"&gt;2.5"))/$D495</f>
        <v>0.75</v>
      </c>
      <c r="L495" s="8">
        <f>COUNTIFS(Sta!$A:$A,$A495,Sta!$F:$F,"&gt;2.5")/$B495</f>
        <v>1</v>
      </c>
      <c r="M495" s="8">
        <f>COUNTIFS(Sta!$B:$B,$A495,Sta!$F:$F,"&gt;2.5")/$C495</f>
        <v>0.5</v>
      </c>
      <c r="N495" s="11">
        <f>(COUNTIFS(Sta!$A:$A,$A495,Sta!$F:$F,"&gt;3.5") + COUNTIFS(Sta!$B:$B,$A495,Sta!$F:$F,"&gt;3.5"))/$D495</f>
        <v>0</v>
      </c>
      <c r="O495" s="8">
        <f>COUNTIFS(Sta!$A:$A,$A495,Sta!$F:$F,"&gt;3.5")/$B495</f>
        <v>0</v>
      </c>
      <c r="P495" s="8">
        <f>COUNTIFS(Sta!$B:$B,$A495,Sta!$F:$F,"&gt;3.5")/$C495</f>
        <v>0</v>
      </c>
      <c r="Q495" s="11">
        <f>(COUNTIFS(Sta!$A:$A,$A495,Sta!$D:$D,"&gt;0.5")  + COUNTIFS(Sta!$B:$B,$A495,Sta!$E:$E,"&gt;0.5"))/$D495</f>
        <v>1</v>
      </c>
      <c r="R495" s="8">
        <f>COUNTIFS(Sta!$A:$A,$A495,Sta!$D:$D,"&gt;0.5")/$B495</f>
        <v>1</v>
      </c>
      <c r="S495" s="8">
        <f>COUNTIFS(Sta!$B:$B,$A495,Sta!$E:$E,"&gt;0.5")/$C495</f>
        <v>1</v>
      </c>
      <c r="T495" s="11">
        <f>(COUNTIFS(Sta!$A:$A,$A495,Sta!$D:$D,"&gt;1.5")  + COUNTIFS(Sta!$B:$B,$A495,Sta!$E:$E,"&gt;1.5"))/$D495</f>
        <v>0.5</v>
      </c>
      <c r="U495" s="8">
        <f>COUNTIFS(Sta!$A:$A,$A495,Sta!$D:$D,"&gt;1.5")/$B495</f>
        <v>0.5</v>
      </c>
      <c r="V495" s="8">
        <f>COUNTIFS(Sta!$B:$B,$A495,Sta!$E:$E,"&gt;1.5")/$C495</f>
        <v>0.5</v>
      </c>
      <c r="W495" s="11">
        <f>(COUNTIFS(Sta!$A:$A,$A495,Sta!$E:E,"&gt;0.5") +COUNTIFS(Sta!$B:$B,$A495,Sta!$D:$D,"&gt;0.5"))/$D495</f>
        <v>0.75</v>
      </c>
      <c r="X495" s="8">
        <f>COUNTIFS(Sta!$A:$A,$A495,Sta!$E:$E,"&gt;0.5")/$B495</f>
        <v>1</v>
      </c>
      <c r="Y495" s="8">
        <f>COUNTIFS(Sta!$B:$B,$A495,Sta!$D:$D,"&gt;0.5")/$C495</f>
        <v>0.5</v>
      </c>
      <c r="Z495" s="11">
        <f>(COUNTIFS(Sta!$A:$A,$A495,Sta!$E:$E,"&gt;1.5")  + COUNTIFS(Sta!$B:$B,$A495,Sta!$D:$D,"&gt;1.5"))/$D495</f>
        <v>0.25</v>
      </c>
      <c r="AA495" s="8">
        <f>COUNTIFS(Sta!$A:$A,$A495,Sta!$E:$E,"&gt;1.5")/$B495</f>
        <v>0.5</v>
      </c>
      <c r="AB495" s="8">
        <f>COUNTIFS(Sta!$B:$B,$A495,Sta!$D:$D,"&gt;1.5")/$C495</f>
        <v>0</v>
      </c>
      <c r="AC495" s="11">
        <f>(COUNTIFS(Sta!$A:A,$A495,Sta!$G:$G,"y") + COUNTIFS(Sta!$B:B,$A495,Sta!$G:$G,"y"))/$D495</f>
        <v>0.75</v>
      </c>
      <c r="AD495" s="8">
        <f>COUNTIFS(Sta!$A:A,$A495,Sta!$G:$G,"y")/$B495</f>
        <v>1</v>
      </c>
      <c r="AE495" s="16">
        <f>COUNTIFS(Sta!$B:B,$A495,Sta!$G:$G,"y")/$C495</f>
        <v>0.5</v>
      </c>
    </row>
    <row r="496" spans="1:31" x14ac:dyDescent="0.3">
      <c r="A496" t="s">
        <v>17</v>
      </c>
      <c r="B496" s="9">
        <f>COUNTIF(Sta!A:A,A496)</f>
        <v>0</v>
      </c>
      <c r="C496" s="4">
        <f>COUNTIF(Sta!B:B,A496)</f>
        <v>1</v>
      </c>
      <c r="D496" s="4">
        <f t="shared" si="13"/>
        <v>1</v>
      </c>
      <c r="E496" s="11">
        <f>(COUNTIFS(Sta!$A:$A,$A496,Sta!$F:$F,"&gt;0.5") + COUNTIFS(Sta!$B:$B,$A496,Sta!$F:$F,"&gt;0.5"))/$D496</f>
        <v>1</v>
      </c>
      <c r="F496" s="8" t="e">
        <f>COUNTIFS(Sta!$A:$A,$A496,Sta!$F:$F,"&gt;0.5")/$B496</f>
        <v>#DIV/0!</v>
      </c>
      <c r="G496" s="8">
        <f>COUNTIFS(Sta!$B:$B,$A496,Sta!$F:$F,"&gt;0.5")/$C496</f>
        <v>1</v>
      </c>
      <c r="H496" s="11">
        <f>(COUNTIFS(Sta!$A:$A,$A496,Sta!$F:$F,"&gt;1.5") + COUNTIFS(Sta!$B:$B,$A496,Sta!$F:$F,"&gt;1.5"))/$D496</f>
        <v>1</v>
      </c>
      <c r="I496" s="8" t="e">
        <f>COUNTIFS(Sta!$A:$A,$A496,Sta!$F:$F,"&gt;1.5")/$B496</f>
        <v>#DIV/0!</v>
      </c>
      <c r="J496" s="8">
        <f>COUNTIFS(Sta!$B:$B,$A496,Sta!$F:$F,"&gt;1.5")/$C496</f>
        <v>1</v>
      </c>
      <c r="K496" s="11">
        <f>(COUNTIFS(Sta!$A:$A,$A496,Sta!$F:$F,"&gt;2.5") + COUNTIFS(Sta!$B:$B,$A496,Sta!$F:$F,"&gt;2.5"))/$D496</f>
        <v>1</v>
      </c>
      <c r="L496" s="8" t="e">
        <f>COUNTIFS(Sta!$A:$A,$A496,Sta!$F:$F,"&gt;2.5")/$B496</f>
        <v>#DIV/0!</v>
      </c>
      <c r="M496" s="8">
        <f>COUNTIFS(Sta!$B:$B,$A496,Sta!$F:$F,"&gt;2.5")/$C496</f>
        <v>1</v>
      </c>
      <c r="N496" s="11">
        <f>(COUNTIFS(Sta!$A:$A,$A496,Sta!$F:$F,"&gt;3.5") + COUNTIFS(Sta!$B:$B,$A496,Sta!$F:$F,"&gt;3.5"))/$D496</f>
        <v>0</v>
      </c>
      <c r="O496" s="8" t="e">
        <f>COUNTIFS(Sta!$A:$A,$A496,Sta!$F:$F,"&gt;3.5")/$B496</f>
        <v>#DIV/0!</v>
      </c>
      <c r="P496" s="8">
        <f>COUNTIFS(Sta!$B:$B,$A496,Sta!$F:$F,"&gt;3.5")/$C496</f>
        <v>0</v>
      </c>
      <c r="Q496" s="11">
        <f>(COUNTIFS(Sta!$A:$A,$A496,Sta!$D:$D,"&gt;0.5")  + COUNTIFS(Sta!$B:$B,$A496,Sta!$E:$E,"&gt;0.5"))/$D496</f>
        <v>0</v>
      </c>
      <c r="R496" s="8" t="e">
        <f>COUNTIFS(Sta!$A:$A,$A496,Sta!$D:$D,"&gt;0.5")/$B496</f>
        <v>#DIV/0!</v>
      </c>
      <c r="S496" s="8">
        <f>COUNTIFS(Sta!$B:$B,$A496,Sta!$E:$E,"&gt;0.5")/$C496</f>
        <v>0</v>
      </c>
      <c r="T496" s="11">
        <f>(COUNTIFS(Sta!$A:$A,$A496,Sta!$D:$D,"&gt;1.5")  + COUNTIFS(Sta!$B:$B,$A496,Sta!$E:$E,"&gt;1.5"))/$D496</f>
        <v>0</v>
      </c>
      <c r="U496" s="8" t="e">
        <f>COUNTIFS(Sta!$A:$A,$A496,Sta!$D:$D,"&gt;1.5")/$B496</f>
        <v>#DIV/0!</v>
      </c>
      <c r="V496" s="8">
        <f>COUNTIFS(Sta!$B:$B,$A496,Sta!$E:$E,"&gt;1.5")/$C496</f>
        <v>0</v>
      </c>
      <c r="W496" s="11">
        <f>(COUNTIFS(Sta!$A:$A,$A496,Sta!$E:E,"&gt;0.5") +COUNTIFS(Sta!$B:$B,$A496,Sta!$D:$D,"&gt;0.5"))/$D496</f>
        <v>1</v>
      </c>
      <c r="X496" s="8" t="e">
        <f>COUNTIFS(Sta!$A:$A,$A496,Sta!$E:$E,"&gt;0.5")/$B496</f>
        <v>#DIV/0!</v>
      </c>
      <c r="Y496" s="8">
        <f>COUNTIFS(Sta!$B:$B,$A496,Sta!$D:$D,"&gt;0.5")/$C496</f>
        <v>1</v>
      </c>
      <c r="Z496" s="11">
        <f>(COUNTIFS(Sta!$A:$A,$A496,Sta!$E:$E,"&gt;1.5")  + COUNTIFS(Sta!$B:$B,$A496,Sta!$D:$D,"&gt;1.5"))/$D496</f>
        <v>1</v>
      </c>
      <c r="AA496" s="8" t="e">
        <f>COUNTIFS(Sta!$A:$A,$A496,Sta!$E:$E,"&gt;1.5")/$B496</f>
        <v>#DIV/0!</v>
      </c>
      <c r="AB496" s="8">
        <f>COUNTIFS(Sta!$B:$B,$A496,Sta!$D:$D,"&gt;1.5")/$C496</f>
        <v>1</v>
      </c>
      <c r="AC496" s="11">
        <f>(COUNTIFS(Sta!$A:A,$A496,Sta!$G:$G,"y") + COUNTIFS(Sta!$B:B,$A496,Sta!$G:$G,"y"))/$D496</f>
        <v>0</v>
      </c>
      <c r="AD496" s="8" t="e">
        <f>COUNTIFS(Sta!$A:A,$A496,Sta!$G:$G,"y")/$B496</f>
        <v>#DIV/0!</v>
      </c>
      <c r="AE496" s="16">
        <f>COUNTIFS(Sta!$B:B,$A496,Sta!$G:$G,"y")/$C496</f>
        <v>0</v>
      </c>
    </row>
    <row r="497" spans="1:31" x14ac:dyDescent="0.3">
      <c r="A497" t="s">
        <v>205</v>
      </c>
      <c r="B497" s="9">
        <f>COUNTIF(Sta!A:A,A497)</f>
        <v>1</v>
      </c>
      <c r="C497" s="4">
        <f>COUNTIF(Sta!B:B,A497)</f>
        <v>1</v>
      </c>
      <c r="D497" s="4">
        <f t="shared" si="13"/>
        <v>2</v>
      </c>
      <c r="E497" s="11">
        <f>(COUNTIFS(Sta!$A:$A,$A497,Sta!$F:$F,"&gt;0.5") + COUNTIFS(Sta!$B:$B,$A497,Sta!$F:$F,"&gt;0.5"))/$D497</f>
        <v>1</v>
      </c>
      <c r="F497" s="8">
        <f>COUNTIFS(Sta!$A:$A,$A497,Sta!$F:$F,"&gt;0.5")/$B497</f>
        <v>1</v>
      </c>
      <c r="G497" s="8">
        <f>COUNTIFS(Sta!$B:$B,$A497,Sta!$F:$F,"&gt;0.5")/$C497</f>
        <v>1</v>
      </c>
      <c r="H497" s="11">
        <f>(COUNTIFS(Sta!$A:$A,$A497,Sta!$F:$F,"&gt;1.5") + COUNTIFS(Sta!$B:$B,$A497,Sta!$F:$F,"&gt;1.5"))/$D497</f>
        <v>0.5</v>
      </c>
      <c r="I497" s="8">
        <f>COUNTIFS(Sta!$A:$A,$A497,Sta!$F:$F,"&gt;1.5")/$B497</f>
        <v>1</v>
      </c>
      <c r="J497" s="8">
        <f>COUNTIFS(Sta!$B:$B,$A497,Sta!$F:$F,"&gt;1.5")/$C497</f>
        <v>0</v>
      </c>
      <c r="K497" s="11">
        <f>(COUNTIFS(Sta!$A:$A,$A497,Sta!$F:$F,"&gt;2.5") + COUNTIFS(Sta!$B:$B,$A497,Sta!$F:$F,"&gt;2.5"))/$D497</f>
        <v>0.5</v>
      </c>
      <c r="L497" s="8">
        <f>COUNTIFS(Sta!$A:$A,$A497,Sta!$F:$F,"&gt;2.5")/$B497</f>
        <v>1</v>
      </c>
      <c r="M497" s="8">
        <f>COUNTIFS(Sta!$B:$B,$A497,Sta!$F:$F,"&gt;2.5")/$C497</f>
        <v>0</v>
      </c>
      <c r="N497" s="11">
        <f>(COUNTIFS(Sta!$A:$A,$A497,Sta!$F:$F,"&gt;3.5") + COUNTIFS(Sta!$B:$B,$A497,Sta!$F:$F,"&gt;3.5"))/$D497</f>
        <v>0.5</v>
      </c>
      <c r="O497" s="8">
        <f>COUNTIFS(Sta!$A:$A,$A497,Sta!$F:$F,"&gt;3.5")/$B497</f>
        <v>1</v>
      </c>
      <c r="P497" s="8">
        <f>COUNTIFS(Sta!$B:$B,$A497,Sta!$F:$F,"&gt;3.5")/$C497</f>
        <v>0</v>
      </c>
      <c r="Q497" s="11">
        <f>(COUNTIFS(Sta!$A:$A,$A497,Sta!$D:$D,"&gt;0.5")  + COUNTIFS(Sta!$B:$B,$A497,Sta!$E:$E,"&gt;0.5"))/$D497</f>
        <v>0.5</v>
      </c>
      <c r="R497" s="8">
        <f>COUNTIFS(Sta!$A:$A,$A497,Sta!$D:$D,"&gt;0.5")/$B497</f>
        <v>1</v>
      </c>
      <c r="S497" s="8">
        <f>COUNTIFS(Sta!$B:$B,$A497,Sta!$E:$E,"&gt;0.5")/$C497</f>
        <v>0</v>
      </c>
      <c r="T497" s="11">
        <f>(COUNTIFS(Sta!$A:$A,$A497,Sta!$D:$D,"&gt;1.5")  + COUNTIFS(Sta!$B:$B,$A497,Sta!$E:$E,"&gt;1.5"))/$D497</f>
        <v>0</v>
      </c>
      <c r="U497" s="8">
        <f>COUNTIFS(Sta!$A:$A,$A497,Sta!$D:$D,"&gt;1.5")/$B497</f>
        <v>0</v>
      </c>
      <c r="V497" s="8">
        <f>COUNTIFS(Sta!$B:$B,$A497,Sta!$E:$E,"&gt;1.5")/$C497</f>
        <v>0</v>
      </c>
      <c r="W497" s="11">
        <f>(COUNTIFS(Sta!$A:$A,$A497,Sta!$E:E,"&gt;0.5") +COUNTIFS(Sta!$B:$B,$A497,Sta!$D:$D,"&gt;0.5"))/$D497</f>
        <v>1</v>
      </c>
      <c r="X497" s="8">
        <f>COUNTIFS(Sta!$A:$A,$A497,Sta!$E:$E,"&gt;0.5")/$B497</f>
        <v>1</v>
      </c>
      <c r="Y497" s="8">
        <f>COUNTIFS(Sta!$B:$B,$A497,Sta!$D:$D,"&gt;0.5")/$C497</f>
        <v>1</v>
      </c>
      <c r="Z497" s="11">
        <f>(COUNTIFS(Sta!$A:$A,$A497,Sta!$E:$E,"&gt;1.5")  + COUNTIFS(Sta!$B:$B,$A497,Sta!$D:$D,"&gt;1.5"))/$D497</f>
        <v>0.5</v>
      </c>
      <c r="AA497" s="8">
        <f>COUNTIFS(Sta!$A:$A,$A497,Sta!$E:$E,"&gt;1.5")/$B497</f>
        <v>1</v>
      </c>
      <c r="AB497" s="8">
        <f>COUNTIFS(Sta!$B:$B,$A497,Sta!$D:$D,"&gt;1.5")/$C497</f>
        <v>0</v>
      </c>
      <c r="AC497" s="11">
        <f>(COUNTIFS(Sta!$A:A,$A497,Sta!$G:$G,"y") + COUNTIFS(Sta!$B:B,$A497,Sta!$G:$G,"y"))/$D497</f>
        <v>0.5</v>
      </c>
      <c r="AD497" s="8">
        <f>COUNTIFS(Sta!$A:A,$A497,Sta!$G:$G,"y")/$B497</f>
        <v>1</v>
      </c>
      <c r="AE497" s="16">
        <f>COUNTIFS(Sta!$B:B,$A497,Sta!$G:$G,"y")/$C497</f>
        <v>0</v>
      </c>
    </row>
    <row r="498" spans="1:31" x14ac:dyDescent="0.3">
      <c r="A498" t="s">
        <v>100</v>
      </c>
      <c r="B498" s="9">
        <f>COUNTIF(Sta!A:A,A498)</f>
        <v>0</v>
      </c>
      <c r="C498" s="4">
        <f>COUNTIF(Sta!B:B,A498)</f>
        <v>0</v>
      </c>
      <c r="D498" s="4">
        <f t="shared" si="13"/>
        <v>0</v>
      </c>
      <c r="E498" s="11" t="e">
        <f>(COUNTIFS(Sta!$A:$A,$A498,Sta!$F:$F,"&gt;0.5") + COUNTIFS(Sta!$B:$B,$A498,Sta!$F:$F,"&gt;0.5"))/$D498</f>
        <v>#DIV/0!</v>
      </c>
      <c r="F498" s="8" t="e">
        <f>COUNTIFS(Sta!$A:$A,$A498,Sta!$F:$F,"&gt;0.5")/$B498</f>
        <v>#DIV/0!</v>
      </c>
      <c r="G498" s="8" t="e">
        <f>COUNTIFS(Sta!$B:$B,$A498,Sta!$F:$F,"&gt;0.5")/$C498</f>
        <v>#DIV/0!</v>
      </c>
      <c r="H498" s="11" t="e">
        <f>(COUNTIFS(Sta!$A:$A,$A498,Sta!$F:$F,"&gt;1.5") + COUNTIFS(Sta!$B:$B,$A498,Sta!$F:$F,"&gt;1.5"))/$D498</f>
        <v>#DIV/0!</v>
      </c>
      <c r="I498" s="8" t="e">
        <f>COUNTIFS(Sta!$A:$A,$A498,Sta!$F:$F,"&gt;1.5")/$B498</f>
        <v>#DIV/0!</v>
      </c>
      <c r="J498" s="8" t="e">
        <f>COUNTIFS(Sta!$B:$B,$A498,Sta!$F:$F,"&gt;1.5")/$C498</f>
        <v>#DIV/0!</v>
      </c>
      <c r="K498" s="11" t="e">
        <f>(COUNTIFS(Sta!$A:$A,$A498,Sta!$F:$F,"&gt;2.5") + COUNTIFS(Sta!$B:$B,$A498,Sta!$F:$F,"&gt;2.5"))/$D498</f>
        <v>#DIV/0!</v>
      </c>
      <c r="L498" s="8" t="e">
        <f>COUNTIFS(Sta!$A:$A,$A498,Sta!$F:$F,"&gt;2.5")/$B498</f>
        <v>#DIV/0!</v>
      </c>
      <c r="M498" s="8" t="e">
        <f>COUNTIFS(Sta!$B:$B,$A498,Sta!$F:$F,"&gt;2.5")/$C498</f>
        <v>#DIV/0!</v>
      </c>
      <c r="N498" s="11" t="e">
        <f>(COUNTIFS(Sta!$A:$A,$A498,Sta!$F:$F,"&gt;3.5") + COUNTIFS(Sta!$B:$B,$A498,Sta!$F:$F,"&gt;3.5"))/$D498</f>
        <v>#DIV/0!</v>
      </c>
      <c r="O498" s="8" t="e">
        <f>COUNTIFS(Sta!$A:$A,$A498,Sta!$F:$F,"&gt;3.5")/$B498</f>
        <v>#DIV/0!</v>
      </c>
      <c r="P498" s="8" t="e">
        <f>COUNTIFS(Sta!$B:$B,$A498,Sta!$F:$F,"&gt;3.5")/$C498</f>
        <v>#DIV/0!</v>
      </c>
      <c r="Q498" s="11" t="e">
        <f>(COUNTIFS(Sta!$A:$A,$A498,Sta!$D:$D,"&gt;0.5")  + COUNTIFS(Sta!$B:$B,$A498,Sta!$E:$E,"&gt;0.5"))/$D498</f>
        <v>#DIV/0!</v>
      </c>
      <c r="R498" s="8" t="e">
        <f>COUNTIFS(Sta!$A:$A,$A498,Sta!$D:$D,"&gt;0.5")/$B498</f>
        <v>#DIV/0!</v>
      </c>
      <c r="S498" s="8" t="e">
        <f>COUNTIFS(Sta!$B:$B,$A498,Sta!$E:$E,"&gt;0.5")/$C498</f>
        <v>#DIV/0!</v>
      </c>
      <c r="T498" s="11" t="e">
        <f>(COUNTIFS(Sta!$A:$A,$A498,Sta!$D:$D,"&gt;1.5")  + COUNTIFS(Sta!$B:$B,$A498,Sta!$E:$E,"&gt;1.5"))/$D498</f>
        <v>#DIV/0!</v>
      </c>
      <c r="U498" s="8" t="e">
        <f>COUNTIFS(Sta!$A:$A,$A498,Sta!$D:$D,"&gt;1.5")/$B498</f>
        <v>#DIV/0!</v>
      </c>
      <c r="V498" s="8" t="e">
        <f>COUNTIFS(Sta!$B:$B,$A498,Sta!$E:$E,"&gt;1.5")/$C498</f>
        <v>#DIV/0!</v>
      </c>
      <c r="W498" s="11" t="e">
        <f>(COUNTIFS(Sta!$A:$A,$A498,Sta!$E:E,"&gt;0.5") +COUNTIFS(Sta!$B:$B,$A498,Sta!$D:$D,"&gt;0.5"))/$D498</f>
        <v>#DIV/0!</v>
      </c>
      <c r="X498" s="8" t="e">
        <f>COUNTIFS(Sta!$A:$A,$A498,Sta!$E:$E,"&gt;0.5")/$B498</f>
        <v>#DIV/0!</v>
      </c>
      <c r="Y498" s="8" t="e">
        <f>COUNTIFS(Sta!$B:$B,$A498,Sta!$D:$D,"&gt;0.5")/$C498</f>
        <v>#DIV/0!</v>
      </c>
      <c r="Z498" s="11" t="e">
        <f>(COUNTIFS(Sta!$A:$A,$A498,Sta!$E:$E,"&gt;1.5")  + COUNTIFS(Sta!$B:$B,$A498,Sta!$D:$D,"&gt;1.5"))/$D498</f>
        <v>#DIV/0!</v>
      </c>
      <c r="AA498" s="8" t="e">
        <f>COUNTIFS(Sta!$A:$A,$A498,Sta!$E:$E,"&gt;1.5")/$B498</f>
        <v>#DIV/0!</v>
      </c>
      <c r="AB498" s="8" t="e">
        <f>COUNTIFS(Sta!$B:$B,$A498,Sta!$D:$D,"&gt;1.5")/$C498</f>
        <v>#DIV/0!</v>
      </c>
      <c r="AC498" s="11" t="e">
        <f>(COUNTIFS(Sta!$A:A,$A498,Sta!$G:$G,"y") + COUNTIFS(Sta!$B:B,$A498,Sta!$G:$G,"y"))/$D498</f>
        <v>#DIV/0!</v>
      </c>
      <c r="AD498" s="8" t="e">
        <f>COUNTIFS(Sta!$A:A,$A498,Sta!$G:$G,"y")/$B498</f>
        <v>#DIV/0!</v>
      </c>
      <c r="AE498" s="16" t="e">
        <f>COUNTIFS(Sta!$B:B,$A498,Sta!$G:$G,"y")/$C498</f>
        <v>#DIV/0!</v>
      </c>
    </row>
    <row r="499" spans="1:31" x14ac:dyDescent="0.3">
      <c r="A499" t="s">
        <v>598</v>
      </c>
      <c r="B499" s="9">
        <f>COUNTIF(Sta!A:A,A499)</f>
        <v>3</v>
      </c>
      <c r="C499" s="4">
        <f>COUNTIF(Sta!B:B,A499)</f>
        <v>1</v>
      </c>
      <c r="D499" s="4">
        <f t="shared" si="13"/>
        <v>4</v>
      </c>
      <c r="E499" s="11">
        <f>(COUNTIFS(Sta!$A:$A,$A499,Sta!$F:$F,"&gt;0.5") + COUNTIFS(Sta!$B:$B,$A499,Sta!$F:$F,"&gt;0.5"))/$D499</f>
        <v>1</v>
      </c>
      <c r="F499" s="8">
        <f>COUNTIFS(Sta!$A:$A,$A499,Sta!$F:$F,"&gt;0.5")/$B499</f>
        <v>1</v>
      </c>
      <c r="G499" s="8">
        <f>COUNTIFS(Sta!$B:$B,$A499,Sta!$F:$F,"&gt;0.5")/$C499</f>
        <v>1</v>
      </c>
      <c r="H499" s="11">
        <f>(COUNTIFS(Sta!$A:$A,$A499,Sta!$F:$F,"&gt;1.5") + COUNTIFS(Sta!$B:$B,$A499,Sta!$F:$F,"&gt;1.5"))/$D499</f>
        <v>1</v>
      </c>
      <c r="I499" s="8">
        <f>COUNTIFS(Sta!$A:$A,$A499,Sta!$F:$F,"&gt;1.5")/$B499</f>
        <v>1</v>
      </c>
      <c r="J499" s="8">
        <f>COUNTIFS(Sta!$B:$B,$A499,Sta!$F:$F,"&gt;1.5")/$C499</f>
        <v>1</v>
      </c>
      <c r="K499" s="11">
        <f>(COUNTIFS(Sta!$A:$A,$A499,Sta!$F:$F,"&gt;2.5") + COUNTIFS(Sta!$B:$B,$A499,Sta!$F:$F,"&gt;2.5"))/$D499</f>
        <v>0.5</v>
      </c>
      <c r="L499" s="8">
        <f>COUNTIFS(Sta!$A:$A,$A499,Sta!$F:$F,"&gt;2.5")/$B499</f>
        <v>0.33333333333333331</v>
      </c>
      <c r="M499" s="8">
        <f>COUNTIFS(Sta!$B:$B,$A499,Sta!$F:$F,"&gt;2.5")/$C499</f>
        <v>1</v>
      </c>
      <c r="N499" s="11">
        <f>(COUNTIFS(Sta!$A:$A,$A499,Sta!$F:$F,"&gt;3.5") + COUNTIFS(Sta!$B:$B,$A499,Sta!$F:$F,"&gt;3.5"))/$D499</f>
        <v>0.25</v>
      </c>
      <c r="O499" s="8">
        <f>COUNTIFS(Sta!$A:$A,$A499,Sta!$F:$F,"&gt;3.5")/$B499</f>
        <v>0</v>
      </c>
      <c r="P499" s="8">
        <f>COUNTIFS(Sta!$B:$B,$A499,Sta!$F:$F,"&gt;3.5")/$C499</f>
        <v>1</v>
      </c>
      <c r="Q499" s="11">
        <f>(COUNTIFS(Sta!$A:$A,$A499,Sta!$D:$D,"&gt;0.5")  + COUNTIFS(Sta!$B:$B,$A499,Sta!$E:$E,"&gt;0.5"))/$D499</f>
        <v>0.75</v>
      </c>
      <c r="R499" s="8">
        <f>COUNTIFS(Sta!$A:$A,$A499,Sta!$D:$D,"&gt;0.5")/$B499</f>
        <v>0.66666666666666663</v>
      </c>
      <c r="S499" s="8">
        <f>COUNTIFS(Sta!$B:$B,$A499,Sta!$E:$E,"&gt;0.5")/$C499</f>
        <v>1</v>
      </c>
      <c r="T499" s="11">
        <f>(COUNTIFS(Sta!$A:$A,$A499,Sta!$D:$D,"&gt;1.5")  + COUNTIFS(Sta!$B:$B,$A499,Sta!$E:$E,"&gt;1.5"))/$D499</f>
        <v>0.75</v>
      </c>
      <c r="U499" s="8">
        <f>COUNTIFS(Sta!$A:$A,$A499,Sta!$D:$D,"&gt;1.5")/$B499</f>
        <v>0.66666666666666663</v>
      </c>
      <c r="V499" s="8">
        <f>COUNTIFS(Sta!$B:$B,$A499,Sta!$E:$E,"&gt;1.5")/$C499</f>
        <v>1</v>
      </c>
      <c r="W499" s="11">
        <f>(COUNTIFS(Sta!$A:$A,$A499,Sta!$E:E,"&gt;0.5") +COUNTIFS(Sta!$B:$B,$A499,Sta!$D:$D,"&gt;0.5"))/$D499</f>
        <v>0.5</v>
      </c>
      <c r="X499" s="8">
        <f>COUNTIFS(Sta!$A:$A,$A499,Sta!$E:$E,"&gt;0.5")/$B499</f>
        <v>0.33333333333333331</v>
      </c>
      <c r="Y499" s="8">
        <f>COUNTIFS(Sta!$B:$B,$A499,Sta!$D:$D,"&gt;0.5")/$C499</f>
        <v>1</v>
      </c>
      <c r="Z499" s="11">
        <f>(COUNTIFS(Sta!$A:$A,$A499,Sta!$E:$E,"&gt;1.5")  + COUNTIFS(Sta!$B:$B,$A499,Sta!$D:$D,"&gt;1.5"))/$D499</f>
        <v>0.5</v>
      </c>
      <c r="AA499" s="8">
        <f>COUNTIFS(Sta!$A:$A,$A499,Sta!$E:$E,"&gt;1.5")/$B499</f>
        <v>0.33333333333333331</v>
      </c>
      <c r="AB499" s="8">
        <f>COUNTIFS(Sta!$B:$B,$A499,Sta!$D:$D,"&gt;1.5")/$C499</f>
        <v>1</v>
      </c>
      <c r="AC499" s="11">
        <f>(COUNTIFS(Sta!$A:A,$A499,Sta!$G:$G,"y") + COUNTIFS(Sta!$B:B,$A499,Sta!$G:$G,"y"))/$D499</f>
        <v>0.25</v>
      </c>
      <c r="AD499" s="8">
        <f>COUNTIFS(Sta!$A:A,$A499,Sta!$G:$G,"y")/$B499</f>
        <v>0</v>
      </c>
      <c r="AE499" s="16">
        <f>COUNTIFS(Sta!$B:B,$A499,Sta!$G:$G,"y")/$C499</f>
        <v>1</v>
      </c>
    </row>
    <row r="500" spans="1:31" x14ac:dyDescent="0.3">
      <c r="A500" t="s">
        <v>134</v>
      </c>
      <c r="B500" s="9">
        <f>COUNTIF(Sta!A:A,A500)</f>
        <v>1</v>
      </c>
      <c r="C500" s="4">
        <f>COUNTIF(Sta!B:B,A500)</f>
        <v>1</v>
      </c>
      <c r="D500" s="4">
        <f t="shared" si="13"/>
        <v>2</v>
      </c>
      <c r="E500" s="11">
        <f>(COUNTIFS(Sta!$A:$A,$A500,Sta!$F:$F,"&gt;0.5") + COUNTIFS(Sta!$B:$B,$A500,Sta!$F:$F,"&gt;0.5"))/$D500</f>
        <v>1</v>
      </c>
      <c r="F500" s="8">
        <f>COUNTIFS(Sta!$A:$A,$A500,Sta!$F:$F,"&gt;0.5")/$B500</f>
        <v>1</v>
      </c>
      <c r="G500" s="8">
        <f>COUNTIFS(Sta!$B:$B,$A500,Sta!$F:$F,"&gt;0.5")/$C500</f>
        <v>1</v>
      </c>
      <c r="H500" s="11">
        <f>(COUNTIFS(Sta!$A:$A,$A500,Sta!$F:$F,"&gt;1.5") + COUNTIFS(Sta!$B:$B,$A500,Sta!$F:$F,"&gt;1.5"))/$D500</f>
        <v>1</v>
      </c>
      <c r="I500" s="8">
        <f>COUNTIFS(Sta!$A:$A,$A500,Sta!$F:$F,"&gt;1.5")/$B500</f>
        <v>1</v>
      </c>
      <c r="J500" s="8">
        <f>COUNTIFS(Sta!$B:$B,$A500,Sta!$F:$F,"&gt;1.5")/$C500</f>
        <v>1</v>
      </c>
      <c r="K500" s="11">
        <f>(COUNTIFS(Sta!$A:$A,$A500,Sta!$F:$F,"&gt;2.5") + COUNTIFS(Sta!$B:$B,$A500,Sta!$F:$F,"&gt;2.5"))/$D500</f>
        <v>1</v>
      </c>
      <c r="L500" s="8">
        <f>COUNTIFS(Sta!$A:$A,$A500,Sta!$F:$F,"&gt;2.5")/$B500</f>
        <v>1</v>
      </c>
      <c r="M500" s="8">
        <f>COUNTIFS(Sta!$B:$B,$A500,Sta!$F:$F,"&gt;2.5")/$C500</f>
        <v>1</v>
      </c>
      <c r="N500" s="11">
        <f>(COUNTIFS(Sta!$A:$A,$A500,Sta!$F:$F,"&gt;3.5") + COUNTIFS(Sta!$B:$B,$A500,Sta!$F:$F,"&gt;3.5"))/$D500</f>
        <v>1</v>
      </c>
      <c r="O500" s="8">
        <f>COUNTIFS(Sta!$A:$A,$A500,Sta!$F:$F,"&gt;3.5")/$B500</f>
        <v>1</v>
      </c>
      <c r="P500" s="8">
        <f>COUNTIFS(Sta!$B:$B,$A500,Sta!$F:$F,"&gt;3.5")/$C500</f>
        <v>1</v>
      </c>
      <c r="Q500" s="11">
        <f>(COUNTIFS(Sta!$A:$A,$A500,Sta!$D:$D,"&gt;0.5")  + COUNTIFS(Sta!$B:$B,$A500,Sta!$E:$E,"&gt;0.5"))/$D500</f>
        <v>1</v>
      </c>
      <c r="R500" s="8">
        <f>COUNTIFS(Sta!$A:$A,$A500,Sta!$D:$D,"&gt;0.5")/$B500</f>
        <v>1</v>
      </c>
      <c r="S500" s="8">
        <f>COUNTIFS(Sta!$B:$B,$A500,Sta!$E:$E,"&gt;0.5")/$C500</f>
        <v>1</v>
      </c>
      <c r="T500" s="11">
        <f>(COUNTIFS(Sta!$A:$A,$A500,Sta!$D:$D,"&gt;1.5")  + COUNTIFS(Sta!$B:$B,$A500,Sta!$E:$E,"&gt;1.5"))/$D500</f>
        <v>1</v>
      </c>
      <c r="U500" s="8">
        <f>COUNTIFS(Sta!$A:$A,$A500,Sta!$D:$D,"&gt;1.5")/$B500</f>
        <v>1</v>
      </c>
      <c r="V500" s="8">
        <f>COUNTIFS(Sta!$B:$B,$A500,Sta!$E:$E,"&gt;1.5")/$C500</f>
        <v>1</v>
      </c>
      <c r="W500" s="11">
        <f>(COUNTIFS(Sta!$A:$A,$A500,Sta!$E:E,"&gt;0.5") +COUNTIFS(Sta!$B:$B,$A500,Sta!$D:$D,"&gt;0.5"))/$D500</f>
        <v>1</v>
      </c>
      <c r="X500" s="8">
        <f>COUNTIFS(Sta!$A:$A,$A500,Sta!$E:$E,"&gt;0.5")/$B500</f>
        <v>1</v>
      </c>
      <c r="Y500" s="8">
        <f>COUNTIFS(Sta!$B:$B,$A500,Sta!$D:$D,"&gt;0.5")/$C500</f>
        <v>1</v>
      </c>
      <c r="Z500" s="11">
        <f>(COUNTIFS(Sta!$A:$A,$A500,Sta!$E:$E,"&gt;1.5")  + COUNTIFS(Sta!$B:$B,$A500,Sta!$D:$D,"&gt;1.5"))/$D500</f>
        <v>0.5</v>
      </c>
      <c r="AA500" s="8">
        <f>COUNTIFS(Sta!$A:$A,$A500,Sta!$E:$E,"&gt;1.5")/$B500</f>
        <v>0</v>
      </c>
      <c r="AB500" s="8">
        <f>COUNTIFS(Sta!$B:$B,$A500,Sta!$D:$D,"&gt;1.5")/$C500</f>
        <v>1</v>
      </c>
      <c r="AC500" s="11">
        <f>(COUNTIFS(Sta!$A:A,$A500,Sta!$G:$G,"y") + COUNTIFS(Sta!$B:B,$A500,Sta!$G:$G,"y"))/$D500</f>
        <v>1</v>
      </c>
      <c r="AD500" s="8">
        <f>COUNTIFS(Sta!$A:A,$A500,Sta!$G:$G,"y")/$B500</f>
        <v>1</v>
      </c>
      <c r="AE500" s="16">
        <f>COUNTIFS(Sta!$B:B,$A500,Sta!$G:$G,"y")/$C500</f>
        <v>1</v>
      </c>
    </row>
    <row r="501" spans="1:31" x14ac:dyDescent="0.3">
      <c r="A501" t="s">
        <v>546</v>
      </c>
      <c r="B501" s="9">
        <f>COUNTIF(Sta!A:A,A501)</f>
        <v>2</v>
      </c>
      <c r="C501" s="4">
        <f>COUNTIF(Sta!B:B,A501)</f>
        <v>2</v>
      </c>
      <c r="D501" s="4">
        <f t="shared" si="13"/>
        <v>4</v>
      </c>
      <c r="E501" s="11">
        <f>(COUNTIFS(Sta!$A:$A,$A501,Sta!$F:$F,"&gt;0.5") + COUNTIFS(Sta!$B:$B,$A501,Sta!$F:$F,"&gt;0.5"))/$D501</f>
        <v>0.75</v>
      </c>
      <c r="F501" s="8">
        <f>COUNTIFS(Sta!$A:$A,$A501,Sta!$F:$F,"&gt;0.5")/$B501</f>
        <v>0.5</v>
      </c>
      <c r="G501" s="8">
        <f>COUNTIFS(Sta!$B:$B,$A501,Sta!$F:$F,"&gt;0.5")/$C501</f>
        <v>1</v>
      </c>
      <c r="H501" s="11">
        <f>(COUNTIFS(Sta!$A:$A,$A501,Sta!$F:$F,"&gt;1.5") + COUNTIFS(Sta!$B:$B,$A501,Sta!$F:$F,"&gt;1.5"))/$D501</f>
        <v>0.5</v>
      </c>
      <c r="I501" s="8">
        <f>COUNTIFS(Sta!$A:$A,$A501,Sta!$F:$F,"&gt;1.5")/$B501</f>
        <v>0</v>
      </c>
      <c r="J501" s="8">
        <f>COUNTIFS(Sta!$B:$B,$A501,Sta!$F:$F,"&gt;1.5")/$C501</f>
        <v>1</v>
      </c>
      <c r="K501" s="11">
        <f>(COUNTIFS(Sta!$A:$A,$A501,Sta!$F:$F,"&gt;2.5") + COUNTIFS(Sta!$B:$B,$A501,Sta!$F:$F,"&gt;2.5"))/$D501</f>
        <v>0.25</v>
      </c>
      <c r="L501" s="8">
        <f>COUNTIFS(Sta!$A:$A,$A501,Sta!$F:$F,"&gt;2.5")/$B501</f>
        <v>0</v>
      </c>
      <c r="M501" s="8">
        <f>COUNTIFS(Sta!$B:$B,$A501,Sta!$F:$F,"&gt;2.5")/$C501</f>
        <v>0.5</v>
      </c>
      <c r="N501" s="11">
        <f>(COUNTIFS(Sta!$A:$A,$A501,Sta!$F:$F,"&gt;3.5") + COUNTIFS(Sta!$B:$B,$A501,Sta!$F:$F,"&gt;3.5"))/$D501</f>
        <v>0.25</v>
      </c>
      <c r="O501" s="8">
        <f>COUNTIFS(Sta!$A:$A,$A501,Sta!$F:$F,"&gt;3.5")/$B501</f>
        <v>0</v>
      </c>
      <c r="P501" s="8">
        <f>COUNTIFS(Sta!$B:$B,$A501,Sta!$F:$F,"&gt;3.5")/$C501</f>
        <v>0.5</v>
      </c>
      <c r="Q501" s="11">
        <f>(COUNTIFS(Sta!$A:$A,$A501,Sta!$D:$D,"&gt;0.5")  + COUNTIFS(Sta!$B:$B,$A501,Sta!$E:$E,"&gt;0.5"))/$D501</f>
        <v>0.5</v>
      </c>
      <c r="R501" s="8">
        <f>COUNTIFS(Sta!$A:$A,$A501,Sta!$D:$D,"&gt;0.5")/$B501</f>
        <v>0.5</v>
      </c>
      <c r="S501" s="8">
        <f>COUNTIFS(Sta!$B:$B,$A501,Sta!$E:$E,"&gt;0.5")/$C501</f>
        <v>0.5</v>
      </c>
      <c r="T501" s="11">
        <f>(COUNTIFS(Sta!$A:$A,$A501,Sta!$D:$D,"&gt;1.5")  + COUNTIFS(Sta!$B:$B,$A501,Sta!$E:$E,"&gt;1.5"))/$D501</f>
        <v>0.25</v>
      </c>
      <c r="U501" s="8">
        <f>COUNTIFS(Sta!$A:$A,$A501,Sta!$D:$D,"&gt;1.5")/$B501</f>
        <v>0</v>
      </c>
      <c r="V501" s="8">
        <f>COUNTIFS(Sta!$B:$B,$A501,Sta!$E:$E,"&gt;1.5")/$C501</f>
        <v>0.5</v>
      </c>
      <c r="W501" s="11">
        <f>(COUNTIFS(Sta!$A:$A,$A501,Sta!$E:E,"&gt;0.5") +COUNTIFS(Sta!$B:$B,$A501,Sta!$D:$D,"&gt;0.5"))/$D501</f>
        <v>0.5</v>
      </c>
      <c r="X501" s="8">
        <f>COUNTIFS(Sta!$A:$A,$A501,Sta!$E:$E,"&gt;0.5")/$B501</f>
        <v>0</v>
      </c>
      <c r="Y501" s="8">
        <f>COUNTIFS(Sta!$B:$B,$A501,Sta!$D:$D,"&gt;0.5")/$C501</f>
        <v>1</v>
      </c>
      <c r="Z501" s="11">
        <f>(COUNTIFS(Sta!$A:$A,$A501,Sta!$E:$E,"&gt;1.5")  + COUNTIFS(Sta!$B:$B,$A501,Sta!$D:$D,"&gt;1.5"))/$D501</f>
        <v>0.5</v>
      </c>
      <c r="AA501" s="8">
        <f>COUNTIFS(Sta!$A:$A,$A501,Sta!$E:$E,"&gt;1.5")/$B501</f>
        <v>0</v>
      </c>
      <c r="AB501" s="8">
        <f>COUNTIFS(Sta!$B:$B,$A501,Sta!$D:$D,"&gt;1.5")/$C501</f>
        <v>1</v>
      </c>
      <c r="AC501" s="11">
        <f>(COUNTIFS(Sta!$A:A,$A501,Sta!$G:$G,"y") + COUNTIFS(Sta!$B:B,$A501,Sta!$G:$G,"y"))/$D501</f>
        <v>0.25</v>
      </c>
      <c r="AD501" s="8">
        <f>COUNTIFS(Sta!$A:A,$A501,Sta!$G:$G,"y")/$B501</f>
        <v>0</v>
      </c>
      <c r="AE501" s="16">
        <f>COUNTIFS(Sta!$B:B,$A501,Sta!$G:$G,"y")/$C501</f>
        <v>0.5</v>
      </c>
    </row>
    <row r="502" spans="1:31" x14ac:dyDescent="0.3">
      <c r="A502" t="s">
        <v>346</v>
      </c>
      <c r="B502" s="9">
        <f>COUNTIF(Sta!A:A,A502)</f>
        <v>0</v>
      </c>
      <c r="C502" s="4">
        <f>COUNTIF(Sta!B:B,A502)</f>
        <v>0</v>
      </c>
      <c r="D502" s="4">
        <f t="shared" si="13"/>
        <v>0</v>
      </c>
      <c r="E502" s="11" t="e">
        <f>(COUNTIFS(Sta!$A:$A,$A502,Sta!$F:$F,"&gt;0.5") + COUNTIFS(Sta!$B:$B,$A502,Sta!$F:$F,"&gt;0.5"))/$D502</f>
        <v>#DIV/0!</v>
      </c>
      <c r="F502" s="8" t="e">
        <f>COUNTIFS(Sta!$A:$A,$A502,Sta!$F:$F,"&gt;0.5")/$B502</f>
        <v>#DIV/0!</v>
      </c>
      <c r="G502" s="8" t="e">
        <f>COUNTIFS(Sta!$B:$B,$A502,Sta!$F:$F,"&gt;0.5")/$C502</f>
        <v>#DIV/0!</v>
      </c>
      <c r="H502" s="11" t="e">
        <f>(COUNTIFS(Sta!$A:$A,$A502,Sta!$F:$F,"&gt;1.5") + COUNTIFS(Sta!$B:$B,$A502,Sta!$F:$F,"&gt;1.5"))/$D502</f>
        <v>#DIV/0!</v>
      </c>
      <c r="I502" s="8" t="e">
        <f>COUNTIFS(Sta!$A:$A,$A502,Sta!$F:$F,"&gt;1.5")/$B502</f>
        <v>#DIV/0!</v>
      </c>
      <c r="J502" s="8" t="e">
        <f>COUNTIFS(Sta!$B:$B,$A502,Sta!$F:$F,"&gt;1.5")/$C502</f>
        <v>#DIV/0!</v>
      </c>
      <c r="K502" s="11" t="e">
        <f>(COUNTIFS(Sta!$A:$A,$A502,Sta!$F:$F,"&gt;2.5") + COUNTIFS(Sta!$B:$B,$A502,Sta!$F:$F,"&gt;2.5"))/$D502</f>
        <v>#DIV/0!</v>
      </c>
      <c r="L502" s="8" t="e">
        <f>COUNTIFS(Sta!$A:$A,$A502,Sta!$F:$F,"&gt;2.5")/$B502</f>
        <v>#DIV/0!</v>
      </c>
      <c r="M502" s="8" t="e">
        <f>COUNTIFS(Sta!$B:$B,$A502,Sta!$F:$F,"&gt;2.5")/$C502</f>
        <v>#DIV/0!</v>
      </c>
      <c r="N502" s="11" t="e">
        <f>(COUNTIFS(Sta!$A:$A,$A502,Sta!$F:$F,"&gt;3.5") + COUNTIFS(Sta!$B:$B,$A502,Sta!$F:$F,"&gt;3.5"))/$D502</f>
        <v>#DIV/0!</v>
      </c>
      <c r="O502" s="8" t="e">
        <f>COUNTIFS(Sta!$A:$A,$A502,Sta!$F:$F,"&gt;3.5")/$B502</f>
        <v>#DIV/0!</v>
      </c>
      <c r="P502" s="8" t="e">
        <f>COUNTIFS(Sta!$B:$B,$A502,Sta!$F:$F,"&gt;3.5")/$C502</f>
        <v>#DIV/0!</v>
      </c>
      <c r="Q502" s="11" t="e">
        <f>(COUNTIFS(Sta!$A:$A,$A502,Sta!$D:$D,"&gt;0.5")  + COUNTIFS(Sta!$B:$B,$A502,Sta!$E:$E,"&gt;0.5"))/$D502</f>
        <v>#DIV/0!</v>
      </c>
      <c r="R502" s="8" t="e">
        <f>COUNTIFS(Sta!$A:$A,$A502,Sta!$D:$D,"&gt;0.5")/$B502</f>
        <v>#DIV/0!</v>
      </c>
      <c r="S502" s="8" t="e">
        <f>COUNTIFS(Sta!$B:$B,$A502,Sta!$E:$E,"&gt;0.5")/$C502</f>
        <v>#DIV/0!</v>
      </c>
      <c r="T502" s="11" t="e">
        <f>(COUNTIFS(Sta!$A:$A,$A502,Sta!$D:$D,"&gt;1.5")  + COUNTIFS(Sta!$B:$B,$A502,Sta!$E:$E,"&gt;1.5"))/$D502</f>
        <v>#DIV/0!</v>
      </c>
      <c r="U502" s="8" t="e">
        <f>COUNTIFS(Sta!$A:$A,$A502,Sta!$D:$D,"&gt;1.5")/$B502</f>
        <v>#DIV/0!</v>
      </c>
      <c r="V502" s="8" t="e">
        <f>COUNTIFS(Sta!$B:$B,$A502,Sta!$E:$E,"&gt;1.5")/$C502</f>
        <v>#DIV/0!</v>
      </c>
      <c r="W502" s="11" t="e">
        <f>(COUNTIFS(Sta!$A:$A,$A502,Sta!$E:E,"&gt;0.5") +COUNTIFS(Sta!$B:$B,$A502,Sta!$D:$D,"&gt;0.5"))/$D502</f>
        <v>#DIV/0!</v>
      </c>
      <c r="X502" s="8" t="e">
        <f>COUNTIFS(Sta!$A:$A,$A502,Sta!$E:$E,"&gt;0.5")/$B502</f>
        <v>#DIV/0!</v>
      </c>
      <c r="Y502" s="8" t="e">
        <f>COUNTIFS(Sta!$B:$B,$A502,Sta!$D:$D,"&gt;0.5")/$C502</f>
        <v>#DIV/0!</v>
      </c>
      <c r="Z502" s="11" t="e">
        <f>(COUNTIFS(Sta!$A:$A,$A502,Sta!$E:$E,"&gt;1.5")  + COUNTIFS(Sta!$B:$B,$A502,Sta!$D:$D,"&gt;1.5"))/$D502</f>
        <v>#DIV/0!</v>
      </c>
      <c r="AA502" s="8" t="e">
        <f>COUNTIFS(Sta!$A:$A,$A502,Sta!$E:$E,"&gt;1.5")/$B502</f>
        <v>#DIV/0!</v>
      </c>
      <c r="AB502" s="8" t="e">
        <f>COUNTIFS(Sta!$B:$B,$A502,Sta!$D:$D,"&gt;1.5")/$C502</f>
        <v>#DIV/0!</v>
      </c>
      <c r="AC502" s="11" t="e">
        <f>(COUNTIFS(Sta!$A:A,$A502,Sta!$G:$G,"y") + COUNTIFS(Sta!$B:B,$A502,Sta!$G:$G,"y"))/$D502</f>
        <v>#DIV/0!</v>
      </c>
      <c r="AD502" s="8" t="e">
        <f>COUNTIFS(Sta!$A:A,$A502,Sta!$G:$G,"y")/$B502</f>
        <v>#DIV/0!</v>
      </c>
      <c r="AE502" s="16" t="e">
        <f>COUNTIFS(Sta!$B:B,$A502,Sta!$G:$G,"y")/$C502</f>
        <v>#DIV/0!</v>
      </c>
    </row>
    <row r="503" spans="1:31" x14ac:dyDescent="0.3">
      <c r="A503" t="s">
        <v>266</v>
      </c>
      <c r="B503" s="9">
        <f>COUNTIF(Sta!A:A,A503)</f>
        <v>0</v>
      </c>
      <c r="C503" s="4">
        <f>COUNTIF(Sta!B:B,A503)</f>
        <v>0</v>
      </c>
      <c r="D503" s="4">
        <f t="shared" si="13"/>
        <v>0</v>
      </c>
      <c r="E503" s="11" t="e">
        <f>(COUNTIFS(Sta!$A:$A,$A503,Sta!$F:$F,"&gt;0.5") + COUNTIFS(Sta!$B:$B,$A503,Sta!$F:$F,"&gt;0.5"))/$D503</f>
        <v>#DIV/0!</v>
      </c>
      <c r="F503" s="8" t="e">
        <f>COUNTIFS(Sta!$A:$A,$A503,Sta!$F:$F,"&gt;0.5")/$B503</f>
        <v>#DIV/0!</v>
      </c>
      <c r="G503" s="8" t="e">
        <f>COUNTIFS(Sta!$B:$B,$A503,Sta!$F:$F,"&gt;0.5")/$C503</f>
        <v>#DIV/0!</v>
      </c>
      <c r="H503" s="11" t="e">
        <f>(COUNTIFS(Sta!$A:$A,$A503,Sta!$F:$F,"&gt;1.5") + COUNTIFS(Sta!$B:$B,$A503,Sta!$F:$F,"&gt;1.5"))/$D503</f>
        <v>#DIV/0!</v>
      </c>
      <c r="I503" s="8" t="e">
        <f>COUNTIFS(Sta!$A:$A,$A503,Sta!$F:$F,"&gt;1.5")/$B503</f>
        <v>#DIV/0!</v>
      </c>
      <c r="J503" s="8" t="e">
        <f>COUNTIFS(Sta!$B:$B,$A503,Sta!$F:$F,"&gt;1.5")/$C503</f>
        <v>#DIV/0!</v>
      </c>
      <c r="K503" s="11" t="e">
        <f>(COUNTIFS(Sta!$A:$A,$A503,Sta!$F:$F,"&gt;2.5") + COUNTIFS(Sta!$B:$B,$A503,Sta!$F:$F,"&gt;2.5"))/$D503</f>
        <v>#DIV/0!</v>
      </c>
      <c r="L503" s="8" t="e">
        <f>COUNTIFS(Sta!$A:$A,$A503,Sta!$F:$F,"&gt;2.5")/$B503</f>
        <v>#DIV/0!</v>
      </c>
      <c r="M503" s="8" t="e">
        <f>COUNTIFS(Sta!$B:$B,$A503,Sta!$F:$F,"&gt;2.5")/$C503</f>
        <v>#DIV/0!</v>
      </c>
      <c r="N503" s="11" t="e">
        <f>(COUNTIFS(Sta!$A:$A,$A503,Sta!$F:$F,"&gt;3.5") + COUNTIFS(Sta!$B:$B,$A503,Sta!$F:$F,"&gt;3.5"))/$D503</f>
        <v>#DIV/0!</v>
      </c>
      <c r="O503" s="8" t="e">
        <f>COUNTIFS(Sta!$A:$A,$A503,Sta!$F:$F,"&gt;3.5")/$B503</f>
        <v>#DIV/0!</v>
      </c>
      <c r="P503" s="8" t="e">
        <f>COUNTIFS(Sta!$B:$B,$A503,Sta!$F:$F,"&gt;3.5")/$C503</f>
        <v>#DIV/0!</v>
      </c>
      <c r="Q503" s="11" t="e">
        <f>(COUNTIFS(Sta!$A:$A,$A503,Sta!$D:$D,"&gt;0.5")  + COUNTIFS(Sta!$B:$B,$A503,Sta!$E:$E,"&gt;0.5"))/$D503</f>
        <v>#DIV/0!</v>
      </c>
      <c r="R503" s="8" t="e">
        <f>COUNTIFS(Sta!$A:$A,$A503,Sta!$D:$D,"&gt;0.5")/$B503</f>
        <v>#DIV/0!</v>
      </c>
      <c r="S503" s="8" t="e">
        <f>COUNTIFS(Sta!$B:$B,$A503,Sta!$E:$E,"&gt;0.5")/$C503</f>
        <v>#DIV/0!</v>
      </c>
      <c r="T503" s="11" t="e">
        <f>(COUNTIFS(Sta!$A:$A,$A503,Sta!$D:$D,"&gt;1.5")  + COUNTIFS(Sta!$B:$B,$A503,Sta!$E:$E,"&gt;1.5"))/$D503</f>
        <v>#DIV/0!</v>
      </c>
      <c r="U503" s="8" t="e">
        <f>COUNTIFS(Sta!$A:$A,$A503,Sta!$D:$D,"&gt;1.5")/$B503</f>
        <v>#DIV/0!</v>
      </c>
      <c r="V503" s="8" t="e">
        <f>COUNTIFS(Sta!$B:$B,$A503,Sta!$E:$E,"&gt;1.5")/$C503</f>
        <v>#DIV/0!</v>
      </c>
      <c r="W503" s="11" t="e">
        <f>(COUNTIFS(Sta!$A:$A,$A503,Sta!$E:E,"&gt;0.5") +COUNTIFS(Sta!$B:$B,$A503,Sta!$D:$D,"&gt;0.5"))/$D503</f>
        <v>#DIV/0!</v>
      </c>
      <c r="X503" s="8" t="e">
        <f>COUNTIFS(Sta!$A:$A,$A503,Sta!$E:$E,"&gt;0.5")/$B503</f>
        <v>#DIV/0!</v>
      </c>
      <c r="Y503" s="8" t="e">
        <f>COUNTIFS(Sta!$B:$B,$A503,Sta!$D:$D,"&gt;0.5")/$C503</f>
        <v>#DIV/0!</v>
      </c>
      <c r="Z503" s="11" t="e">
        <f>(COUNTIFS(Sta!$A:$A,$A503,Sta!$E:$E,"&gt;1.5")  + COUNTIFS(Sta!$B:$B,$A503,Sta!$D:$D,"&gt;1.5"))/$D503</f>
        <v>#DIV/0!</v>
      </c>
      <c r="AA503" s="8" t="e">
        <f>COUNTIFS(Sta!$A:$A,$A503,Sta!$E:$E,"&gt;1.5")/$B503</f>
        <v>#DIV/0!</v>
      </c>
      <c r="AB503" s="8" t="e">
        <f>COUNTIFS(Sta!$B:$B,$A503,Sta!$D:$D,"&gt;1.5")/$C503</f>
        <v>#DIV/0!</v>
      </c>
      <c r="AC503" s="11" t="e">
        <f>(COUNTIFS(Sta!$A:A,$A503,Sta!$G:$G,"y") + COUNTIFS(Sta!$B:B,$A503,Sta!$G:$G,"y"))/$D503</f>
        <v>#DIV/0!</v>
      </c>
      <c r="AD503" s="8" t="e">
        <f>COUNTIFS(Sta!$A:A,$A503,Sta!$G:$G,"y")/$B503</f>
        <v>#DIV/0!</v>
      </c>
      <c r="AE503" s="16" t="e">
        <f>COUNTIFS(Sta!$B:B,$A503,Sta!$G:$G,"y")/$C503</f>
        <v>#DIV/0!</v>
      </c>
    </row>
    <row r="504" spans="1:31" x14ac:dyDescent="0.3">
      <c r="A504" t="s">
        <v>594</v>
      </c>
      <c r="B504" s="9">
        <f>COUNTIF(Sta!A:A,A504)</f>
        <v>1</v>
      </c>
      <c r="C504" s="4">
        <f>COUNTIF(Sta!B:B,A504)</f>
        <v>1</v>
      </c>
      <c r="D504" s="4">
        <f t="shared" si="13"/>
        <v>2</v>
      </c>
      <c r="E504" s="11">
        <f>(COUNTIFS(Sta!$A:$A,$A504,Sta!$F:$F,"&gt;0.5") + COUNTIFS(Sta!$B:$B,$A504,Sta!$F:$F,"&gt;0.5"))/$D504</f>
        <v>1</v>
      </c>
      <c r="F504" s="8">
        <f>COUNTIFS(Sta!$A:$A,$A504,Sta!$F:$F,"&gt;0.5")/$B504</f>
        <v>1</v>
      </c>
      <c r="G504" s="8">
        <f>COUNTIFS(Sta!$B:$B,$A504,Sta!$F:$F,"&gt;0.5")/$C504</f>
        <v>1</v>
      </c>
      <c r="H504" s="11">
        <f>(COUNTIFS(Sta!$A:$A,$A504,Sta!$F:$F,"&gt;1.5") + COUNTIFS(Sta!$B:$B,$A504,Sta!$F:$F,"&gt;1.5"))/$D504</f>
        <v>1</v>
      </c>
      <c r="I504" s="8">
        <f>COUNTIFS(Sta!$A:$A,$A504,Sta!$F:$F,"&gt;1.5")/$B504</f>
        <v>1</v>
      </c>
      <c r="J504" s="8">
        <f>COUNTIFS(Sta!$B:$B,$A504,Sta!$F:$F,"&gt;1.5")/$C504</f>
        <v>1</v>
      </c>
      <c r="K504" s="11">
        <f>(COUNTIFS(Sta!$A:$A,$A504,Sta!$F:$F,"&gt;2.5") + COUNTIFS(Sta!$B:$B,$A504,Sta!$F:$F,"&gt;2.5"))/$D504</f>
        <v>0</v>
      </c>
      <c r="L504" s="8">
        <f>COUNTIFS(Sta!$A:$A,$A504,Sta!$F:$F,"&gt;2.5")/$B504</f>
        <v>0</v>
      </c>
      <c r="M504" s="8">
        <f>COUNTIFS(Sta!$B:$B,$A504,Sta!$F:$F,"&gt;2.5")/$C504</f>
        <v>0</v>
      </c>
      <c r="N504" s="11">
        <f>(COUNTIFS(Sta!$A:$A,$A504,Sta!$F:$F,"&gt;3.5") + COUNTIFS(Sta!$B:$B,$A504,Sta!$F:$F,"&gt;3.5"))/$D504</f>
        <v>0</v>
      </c>
      <c r="O504" s="8">
        <f>COUNTIFS(Sta!$A:$A,$A504,Sta!$F:$F,"&gt;3.5")/$B504</f>
        <v>0</v>
      </c>
      <c r="P504" s="8">
        <f>COUNTIFS(Sta!$B:$B,$A504,Sta!$F:$F,"&gt;3.5")/$C504</f>
        <v>0</v>
      </c>
      <c r="Q504" s="11">
        <f>(COUNTIFS(Sta!$A:$A,$A504,Sta!$D:$D,"&gt;0.5")  + COUNTIFS(Sta!$B:$B,$A504,Sta!$E:$E,"&gt;0.5"))/$D504</f>
        <v>1</v>
      </c>
      <c r="R504" s="8">
        <f>COUNTIFS(Sta!$A:$A,$A504,Sta!$D:$D,"&gt;0.5")/$B504</f>
        <v>1</v>
      </c>
      <c r="S504" s="8">
        <f>COUNTIFS(Sta!$B:$B,$A504,Sta!$E:$E,"&gt;0.5")/$C504</f>
        <v>1</v>
      </c>
      <c r="T504" s="11">
        <f>(COUNTIFS(Sta!$A:$A,$A504,Sta!$D:$D,"&gt;1.5")  + COUNTIFS(Sta!$B:$B,$A504,Sta!$E:$E,"&gt;1.5"))/$D504</f>
        <v>0</v>
      </c>
      <c r="U504" s="8">
        <f>COUNTIFS(Sta!$A:$A,$A504,Sta!$D:$D,"&gt;1.5")/$B504</f>
        <v>0</v>
      </c>
      <c r="V504" s="8">
        <f>COUNTIFS(Sta!$B:$B,$A504,Sta!$E:$E,"&gt;1.5")/$C504</f>
        <v>0</v>
      </c>
      <c r="W504" s="11">
        <f>(COUNTIFS(Sta!$A:$A,$A504,Sta!$E:E,"&gt;0.5") +COUNTIFS(Sta!$B:$B,$A504,Sta!$D:$D,"&gt;0.5"))/$D504</f>
        <v>1</v>
      </c>
      <c r="X504" s="8">
        <f>COUNTIFS(Sta!$A:$A,$A504,Sta!$E:$E,"&gt;0.5")/$B504</f>
        <v>1</v>
      </c>
      <c r="Y504" s="8">
        <f>COUNTIFS(Sta!$B:$B,$A504,Sta!$D:$D,"&gt;0.5")/$C504</f>
        <v>1</v>
      </c>
      <c r="Z504" s="11">
        <f>(COUNTIFS(Sta!$A:$A,$A504,Sta!$E:$E,"&gt;1.5")  + COUNTIFS(Sta!$B:$B,$A504,Sta!$D:$D,"&gt;1.5"))/$D504</f>
        <v>0</v>
      </c>
      <c r="AA504" s="8">
        <f>COUNTIFS(Sta!$A:$A,$A504,Sta!$E:$E,"&gt;1.5")/$B504</f>
        <v>0</v>
      </c>
      <c r="AB504" s="8">
        <f>COUNTIFS(Sta!$B:$B,$A504,Sta!$D:$D,"&gt;1.5")/$C504</f>
        <v>0</v>
      </c>
      <c r="AC504" s="11">
        <f>(COUNTIFS(Sta!$A:A,$A504,Sta!$G:$G,"y") + COUNTIFS(Sta!$B:B,$A504,Sta!$G:$G,"y"))/$D504</f>
        <v>1</v>
      </c>
      <c r="AD504" s="8">
        <f>COUNTIFS(Sta!$A:A,$A504,Sta!$G:$G,"y")/$B504</f>
        <v>1</v>
      </c>
      <c r="AE504" s="16">
        <f>COUNTIFS(Sta!$B:B,$A504,Sta!$G:$G,"y")/$C504</f>
        <v>1</v>
      </c>
    </row>
    <row r="505" spans="1:31" x14ac:dyDescent="0.3">
      <c r="A505" t="s">
        <v>383</v>
      </c>
      <c r="B505" s="9">
        <f>COUNTIF(Sta!A:A,A505)</f>
        <v>0</v>
      </c>
      <c r="C505" s="4">
        <f>COUNTIF(Sta!B:B,A505)</f>
        <v>0</v>
      </c>
      <c r="D505" s="4">
        <f t="shared" si="13"/>
        <v>0</v>
      </c>
      <c r="E505" s="11" t="e">
        <f>(COUNTIFS(Sta!$A:$A,$A505,Sta!$F:$F,"&gt;0.5") + COUNTIFS(Sta!$B:$B,$A505,Sta!$F:$F,"&gt;0.5"))/$D505</f>
        <v>#DIV/0!</v>
      </c>
      <c r="F505" s="8" t="e">
        <f>COUNTIFS(Sta!$A:$A,$A505,Sta!$F:$F,"&gt;0.5")/$B505</f>
        <v>#DIV/0!</v>
      </c>
      <c r="G505" s="8" t="e">
        <f>COUNTIFS(Sta!$B:$B,$A505,Sta!$F:$F,"&gt;0.5")/$C505</f>
        <v>#DIV/0!</v>
      </c>
      <c r="H505" s="11" t="e">
        <f>(COUNTIFS(Sta!$A:$A,$A505,Sta!$F:$F,"&gt;1.5") + COUNTIFS(Sta!$B:$B,$A505,Sta!$F:$F,"&gt;1.5"))/$D505</f>
        <v>#DIV/0!</v>
      </c>
      <c r="I505" s="8" t="e">
        <f>COUNTIFS(Sta!$A:$A,$A505,Sta!$F:$F,"&gt;1.5")/$B505</f>
        <v>#DIV/0!</v>
      </c>
      <c r="J505" s="8" t="e">
        <f>COUNTIFS(Sta!$B:$B,$A505,Sta!$F:$F,"&gt;1.5")/$C505</f>
        <v>#DIV/0!</v>
      </c>
      <c r="K505" s="11" t="e">
        <f>(COUNTIFS(Sta!$A:$A,$A505,Sta!$F:$F,"&gt;2.5") + COUNTIFS(Sta!$B:$B,$A505,Sta!$F:$F,"&gt;2.5"))/$D505</f>
        <v>#DIV/0!</v>
      </c>
      <c r="L505" s="8" t="e">
        <f>COUNTIFS(Sta!$A:$A,$A505,Sta!$F:$F,"&gt;2.5")/$B505</f>
        <v>#DIV/0!</v>
      </c>
      <c r="M505" s="8" t="e">
        <f>COUNTIFS(Sta!$B:$B,$A505,Sta!$F:$F,"&gt;2.5")/$C505</f>
        <v>#DIV/0!</v>
      </c>
      <c r="N505" s="11" t="e">
        <f>(COUNTIFS(Sta!$A:$A,$A505,Sta!$F:$F,"&gt;3.5") + COUNTIFS(Sta!$B:$B,$A505,Sta!$F:$F,"&gt;3.5"))/$D505</f>
        <v>#DIV/0!</v>
      </c>
      <c r="O505" s="8" t="e">
        <f>COUNTIFS(Sta!$A:$A,$A505,Sta!$F:$F,"&gt;3.5")/$B505</f>
        <v>#DIV/0!</v>
      </c>
      <c r="P505" s="8" t="e">
        <f>COUNTIFS(Sta!$B:$B,$A505,Sta!$F:$F,"&gt;3.5")/$C505</f>
        <v>#DIV/0!</v>
      </c>
      <c r="Q505" s="11" t="e">
        <f>(COUNTIFS(Sta!$A:$A,$A505,Sta!$D:$D,"&gt;0.5")  + COUNTIFS(Sta!$B:$B,$A505,Sta!$E:$E,"&gt;0.5"))/$D505</f>
        <v>#DIV/0!</v>
      </c>
      <c r="R505" s="8" t="e">
        <f>COUNTIFS(Sta!$A:$A,$A505,Sta!$D:$D,"&gt;0.5")/$B505</f>
        <v>#DIV/0!</v>
      </c>
      <c r="S505" s="8" t="e">
        <f>COUNTIFS(Sta!$B:$B,$A505,Sta!$E:$E,"&gt;0.5")/$C505</f>
        <v>#DIV/0!</v>
      </c>
      <c r="T505" s="11" t="e">
        <f>(COUNTIFS(Sta!$A:$A,$A505,Sta!$D:$D,"&gt;1.5")  + COUNTIFS(Sta!$B:$B,$A505,Sta!$E:$E,"&gt;1.5"))/$D505</f>
        <v>#DIV/0!</v>
      </c>
      <c r="U505" s="8" t="e">
        <f>COUNTIFS(Sta!$A:$A,$A505,Sta!$D:$D,"&gt;1.5")/$B505</f>
        <v>#DIV/0!</v>
      </c>
      <c r="V505" s="8" t="e">
        <f>COUNTIFS(Sta!$B:$B,$A505,Sta!$E:$E,"&gt;1.5")/$C505</f>
        <v>#DIV/0!</v>
      </c>
      <c r="W505" s="11" t="e">
        <f>(COUNTIFS(Sta!$A:$A,$A505,Sta!$E:E,"&gt;0.5") +COUNTIFS(Sta!$B:$B,$A505,Sta!$D:$D,"&gt;0.5"))/$D505</f>
        <v>#DIV/0!</v>
      </c>
      <c r="X505" s="8" t="e">
        <f>COUNTIFS(Sta!$A:$A,$A505,Sta!$E:$E,"&gt;0.5")/$B505</f>
        <v>#DIV/0!</v>
      </c>
      <c r="Y505" s="8" t="e">
        <f>COUNTIFS(Sta!$B:$B,$A505,Sta!$D:$D,"&gt;0.5")/$C505</f>
        <v>#DIV/0!</v>
      </c>
      <c r="Z505" s="11" t="e">
        <f>(COUNTIFS(Sta!$A:$A,$A505,Sta!$E:$E,"&gt;1.5")  + COUNTIFS(Sta!$B:$B,$A505,Sta!$D:$D,"&gt;1.5"))/$D505</f>
        <v>#DIV/0!</v>
      </c>
      <c r="AA505" s="8" t="e">
        <f>COUNTIFS(Sta!$A:$A,$A505,Sta!$E:$E,"&gt;1.5")/$B505</f>
        <v>#DIV/0!</v>
      </c>
      <c r="AB505" s="8" t="e">
        <f>COUNTIFS(Sta!$B:$B,$A505,Sta!$D:$D,"&gt;1.5")/$C505</f>
        <v>#DIV/0!</v>
      </c>
      <c r="AC505" s="11" t="e">
        <f>(COUNTIFS(Sta!$A:A,$A505,Sta!$G:$G,"y") + COUNTIFS(Sta!$B:B,$A505,Sta!$G:$G,"y"))/$D505</f>
        <v>#DIV/0!</v>
      </c>
      <c r="AD505" s="8" t="e">
        <f>COUNTIFS(Sta!$A:A,$A505,Sta!$G:$G,"y")/$B505</f>
        <v>#DIV/0!</v>
      </c>
      <c r="AE505" s="16" t="e">
        <f>COUNTIFS(Sta!$B:B,$A505,Sta!$G:$G,"y")/$C505</f>
        <v>#DIV/0!</v>
      </c>
    </row>
    <row r="506" spans="1:31" x14ac:dyDescent="0.3">
      <c r="A506" t="s">
        <v>260</v>
      </c>
      <c r="B506" s="9">
        <f>COUNTIF(Sta!A:A,A506)</f>
        <v>0</v>
      </c>
      <c r="C506" s="4">
        <f>COUNTIF(Sta!B:B,A506)</f>
        <v>0</v>
      </c>
      <c r="D506" s="4">
        <f t="shared" si="13"/>
        <v>0</v>
      </c>
      <c r="E506" s="11" t="e">
        <f>(COUNTIFS(Sta!$A:$A,$A506,Sta!$F:$F,"&gt;0.5") + COUNTIFS(Sta!$B:$B,$A506,Sta!$F:$F,"&gt;0.5"))/$D506</f>
        <v>#DIV/0!</v>
      </c>
      <c r="F506" s="8" t="e">
        <f>COUNTIFS(Sta!$A:$A,$A506,Sta!$F:$F,"&gt;0.5")/$B506</f>
        <v>#DIV/0!</v>
      </c>
      <c r="G506" s="8" t="e">
        <f>COUNTIFS(Sta!$B:$B,$A506,Sta!$F:$F,"&gt;0.5")/$C506</f>
        <v>#DIV/0!</v>
      </c>
      <c r="H506" s="11" t="e">
        <f>(COUNTIFS(Sta!$A:$A,$A506,Sta!$F:$F,"&gt;1.5") + COUNTIFS(Sta!$B:$B,$A506,Sta!$F:$F,"&gt;1.5"))/$D506</f>
        <v>#DIV/0!</v>
      </c>
      <c r="I506" s="8" t="e">
        <f>COUNTIFS(Sta!$A:$A,$A506,Sta!$F:$F,"&gt;1.5")/$B506</f>
        <v>#DIV/0!</v>
      </c>
      <c r="J506" s="8" t="e">
        <f>COUNTIFS(Sta!$B:$B,$A506,Sta!$F:$F,"&gt;1.5")/$C506</f>
        <v>#DIV/0!</v>
      </c>
      <c r="K506" s="11" t="e">
        <f>(COUNTIFS(Sta!$A:$A,$A506,Sta!$F:$F,"&gt;2.5") + COUNTIFS(Sta!$B:$B,$A506,Sta!$F:$F,"&gt;2.5"))/$D506</f>
        <v>#DIV/0!</v>
      </c>
      <c r="L506" s="8" t="e">
        <f>COUNTIFS(Sta!$A:$A,$A506,Sta!$F:$F,"&gt;2.5")/$B506</f>
        <v>#DIV/0!</v>
      </c>
      <c r="M506" s="8" t="e">
        <f>COUNTIFS(Sta!$B:$B,$A506,Sta!$F:$F,"&gt;2.5")/$C506</f>
        <v>#DIV/0!</v>
      </c>
      <c r="N506" s="11" t="e">
        <f>(COUNTIFS(Sta!$A:$A,$A506,Sta!$F:$F,"&gt;3.5") + COUNTIFS(Sta!$B:$B,$A506,Sta!$F:$F,"&gt;3.5"))/$D506</f>
        <v>#DIV/0!</v>
      </c>
      <c r="O506" s="8" t="e">
        <f>COUNTIFS(Sta!$A:$A,$A506,Sta!$F:$F,"&gt;3.5")/$B506</f>
        <v>#DIV/0!</v>
      </c>
      <c r="P506" s="8" t="e">
        <f>COUNTIFS(Sta!$B:$B,$A506,Sta!$F:$F,"&gt;3.5")/$C506</f>
        <v>#DIV/0!</v>
      </c>
      <c r="Q506" s="11" t="e">
        <f>(COUNTIFS(Sta!$A:$A,$A506,Sta!$D:$D,"&gt;0.5")  + COUNTIFS(Sta!$B:$B,$A506,Sta!$E:$E,"&gt;0.5"))/$D506</f>
        <v>#DIV/0!</v>
      </c>
      <c r="R506" s="8" t="e">
        <f>COUNTIFS(Sta!$A:$A,$A506,Sta!$D:$D,"&gt;0.5")/$B506</f>
        <v>#DIV/0!</v>
      </c>
      <c r="S506" s="8" t="e">
        <f>COUNTIFS(Sta!$B:$B,$A506,Sta!$E:$E,"&gt;0.5")/$C506</f>
        <v>#DIV/0!</v>
      </c>
      <c r="T506" s="11" t="e">
        <f>(COUNTIFS(Sta!$A:$A,$A506,Sta!$D:$D,"&gt;1.5")  + COUNTIFS(Sta!$B:$B,$A506,Sta!$E:$E,"&gt;1.5"))/$D506</f>
        <v>#DIV/0!</v>
      </c>
      <c r="U506" s="8" t="e">
        <f>COUNTIFS(Sta!$A:$A,$A506,Sta!$D:$D,"&gt;1.5")/$B506</f>
        <v>#DIV/0!</v>
      </c>
      <c r="V506" s="8" t="e">
        <f>COUNTIFS(Sta!$B:$B,$A506,Sta!$E:$E,"&gt;1.5")/$C506</f>
        <v>#DIV/0!</v>
      </c>
      <c r="W506" s="11" t="e">
        <f>(COUNTIFS(Sta!$A:$A,$A506,Sta!$E:E,"&gt;0.5") +COUNTIFS(Sta!$B:$B,$A506,Sta!$D:$D,"&gt;0.5"))/$D506</f>
        <v>#DIV/0!</v>
      </c>
      <c r="X506" s="8" t="e">
        <f>COUNTIFS(Sta!$A:$A,$A506,Sta!$E:$E,"&gt;0.5")/$B506</f>
        <v>#DIV/0!</v>
      </c>
      <c r="Y506" s="8" t="e">
        <f>COUNTIFS(Sta!$B:$B,$A506,Sta!$D:$D,"&gt;0.5")/$C506</f>
        <v>#DIV/0!</v>
      </c>
      <c r="Z506" s="11" t="e">
        <f>(COUNTIFS(Sta!$A:$A,$A506,Sta!$E:$E,"&gt;1.5")  + COUNTIFS(Sta!$B:$B,$A506,Sta!$D:$D,"&gt;1.5"))/$D506</f>
        <v>#DIV/0!</v>
      </c>
      <c r="AA506" s="8" t="e">
        <f>COUNTIFS(Sta!$A:$A,$A506,Sta!$E:$E,"&gt;1.5")/$B506</f>
        <v>#DIV/0!</v>
      </c>
      <c r="AB506" s="8" t="e">
        <f>COUNTIFS(Sta!$B:$B,$A506,Sta!$D:$D,"&gt;1.5")/$C506</f>
        <v>#DIV/0!</v>
      </c>
      <c r="AC506" s="11" t="e">
        <f>(COUNTIFS(Sta!$A:A,$A506,Sta!$G:$G,"y") + COUNTIFS(Sta!$B:B,$A506,Sta!$G:$G,"y"))/$D506</f>
        <v>#DIV/0!</v>
      </c>
      <c r="AD506" s="8" t="e">
        <f>COUNTIFS(Sta!$A:A,$A506,Sta!$G:$G,"y")/$B506</f>
        <v>#DIV/0!</v>
      </c>
      <c r="AE506" s="16" t="e">
        <f>COUNTIFS(Sta!$B:B,$A506,Sta!$G:$G,"y")/$C506</f>
        <v>#DIV/0!</v>
      </c>
    </row>
    <row r="507" spans="1:31" x14ac:dyDescent="0.3">
      <c r="A507" t="s">
        <v>406</v>
      </c>
      <c r="B507" s="9">
        <f>COUNTIF(Sta!A:A,A507)</f>
        <v>0</v>
      </c>
      <c r="C507" s="4">
        <f>COUNTIF(Sta!B:B,A507)</f>
        <v>0</v>
      </c>
      <c r="D507" s="4">
        <f t="shared" si="13"/>
        <v>0</v>
      </c>
      <c r="E507" s="11" t="e">
        <f>(COUNTIFS(Sta!$A:$A,$A507,Sta!$F:$F,"&gt;0.5") + COUNTIFS(Sta!$B:$B,$A507,Sta!$F:$F,"&gt;0.5"))/$D507</f>
        <v>#DIV/0!</v>
      </c>
      <c r="F507" s="8" t="e">
        <f>COUNTIFS(Sta!$A:$A,$A507,Sta!$F:$F,"&gt;0.5")/$B507</f>
        <v>#DIV/0!</v>
      </c>
      <c r="G507" s="8" t="e">
        <f>COUNTIFS(Sta!$B:$B,$A507,Sta!$F:$F,"&gt;0.5")/$C507</f>
        <v>#DIV/0!</v>
      </c>
      <c r="H507" s="11" t="e">
        <f>(COUNTIFS(Sta!$A:$A,$A507,Sta!$F:$F,"&gt;1.5") + COUNTIFS(Sta!$B:$B,$A507,Sta!$F:$F,"&gt;1.5"))/$D507</f>
        <v>#DIV/0!</v>
      </c>
      <c r="I507" s="8" t="e">
        <f>COUNTIFS(Sta!$A:$A,$A507,Sta!$F:$F,"&gt;1.5")/$B507</f>
        <v>#DIV/0!</v>
      </c>
      <c r="J507" s="8" t="e">
        <f>COUNTIFS(Sta!$B:$B,$A507,Sta!$F:$F,"&gt;1.5")/$C507</f>
        <v>#DIV/0!</v>
      </c>
      <c r="K507" s="11" t="e">
        <f>(COUNTIFS(Sta!$A:$A,$A507,Sta!$F:$F,"&gt;2.5") + COUNTIFS(Sta!$B:$B,$A507,Sta!$F:$F,"&gt;2.5"))/$D507</f>
        <v>#DIV/0!</v>
      </c>
      <c r="L507" s="8" t="e">
        <f>COUNTIFS(Sta!$A:$A,$A507,Sta!$F:$F,"&gt;2.5")/$B507</f>
        <v>#DIV/0!</v>
      </c>
      <c r="M507" s="8" t="e">
        <f>COUNTIFS(Sta!$B:$B,$A507,Sta!$F:$F,"&gt;2.5")/$C507</f>
        <v>#DIV/0!</v>
      </c>
      <c r="N507" s="11" t="e">
        <f>(COUNTIFS(Sta!$A:$A,$A507,Sta!$F:$F,"&gt;3.5") + COUNTIFS(Sta!$B:$B,$A507,Sta!$F:$F,"&gt;3.5"))/$D507</f>
        <v>#DIV/0!</v>
      </c>
      <c r="O507" s="8" t="e">
        <f>COUNTIFS(Sta!$A:$A,$A507,Sta!$F:$F,"&gt;3.5")/$B507</f>
        <v>#DIV/0!</v>
      </c>
      <c r="P507" s="8" t="e">
        <f>COUNTIFS(Sta!$B:$B,$A507,Sta!$F:$F,"&gt;3.5")/$C507</f>
        <v>#DIV/0!</v>
      </c>
      <c r="Q507" s="11" t="e">
        <f>(COUNTIFS(Sta!$A:$A,$A507,Sta!$D:$D,"&gt;0.5")  + COUNTIFS(Sta!$B:$B,$A507,Sta!$E:$E,"&gt;0.5"))/$D507</f>
        <v>#DIV/0!</v>
      </c>
      <c r="R507" s="8" t="e">
        <f>COUNTIFS(Sta!$A:$A,$A507,Sta!$D:$D,"&gt;0.5")/$B507</f>
        <v>#DIV/0!</v>
      </c>
      <c r="S507" s="8" t="e">
        <f>COUNTIFS(Sta!$B:$B,$A507,Sta!$E:$E,"&gt;0.5")/$C507</f>
        <v>#DIV/0!</v>
      </c>
      <c r="T507" s="11" t="e">
        <f>(COUNTIFS(Sta!$A:$A,$A507,Sta!$D:$D,"&gt;1.5")  + COUNTIFS(Sta!$B:$B,$A507,Sta!$E:$E,"&gt;1.5"))/$D507</f>
        <v>#DIV/0!</v>
      </c>
      <c r="U507" s="8" t="e">
        <f>COUNTIFS(Sta!$A:$A,$A507,Sta!$D:$D,"&gt;1.5")/$B507</f>
        <v>#DIV/0!</v>
      </c>
      <c r="V507" s="8" t="e">
        <f>COUNTIFS(Sta!$B:$B,$A507,Sta!$E:$E,"&gt;1.5")/$C507</f>
        <v>#DIV/0!</v>
      </c>
      <c r="W507" s="11" t="e">
        <f>(COUNTIFS(Sta!$A:$A,$A507,Sta!$E:E,"&gt;0.5") +COUNTIFS(Sta!$B:$B,$A507,Sta!$D:$D,"&gt;0.5"))/$D507</f>
        <v>#DIV/0!</v>
      </c>
      <c r="X507" s="8" t="e">
        <f>COUNTIFS(Sta!$A:$A,$A507,Sta!$E:$E,"&gt;0.5")/$B507</f>
        <v>#DIV/0!</v>
      </c>
      <c r="Y507" s="8" t="e">
        <f>COUNTIFS(Sta!$B:$B,$A507,Sta!$D:$D,"&gt;0.5")/$C507</f>
        <v>#DIV/0!</v>
      </c>
      <c r="Z507" s="11" t="e">
        <f>(COUNTIFS(Sta!$A:$A,$A507,Sta!$E:$E,"&gt;1.5")  + COUNTIFS(Sta!$B:$B,$A507,Sta!$D:$D,"&gt;1.5"))/$D507</f>
        <v>#DIV/0!</v>
      </c>
      <c r="AA507" s="8" t="e">
        <f>COUNTIFS(Sta!$A:$A,$A507,Sta!$E:$E,"&gt;1.5")/$B507</f>
        <v>#DIV/0!</v>
      </c>
      <c r="AB507" s="8" t="e">
        <f>COUNTIFS(Sta!$B:$B,$A507,Sta!$D:$D,"&gt;1.5")/$C507</f>
        <v>#DIV/0!</v>
      </c>
      <c r="AC507" s="11" t="e">
        <f>(COUNTIFS(Sta!$A:A,$A507,Sta!$G:$G,"y") + COUNTIFS(Sta!$B:B,$A507,Sta!$G:$G,"y"))/$D507</f>
        <v>#DIV/0!</v>
      </c>
      <c r="AD507" s="8" t="e">
        <f>COUNTIFS(Sta!$A:A,$A507,Sta!$G:$G,"y")/$B507</f>
        <v>#DIV/0!</v>
      </c>
      <c r="AE507" s="16" t="e">
        <f>COUNTIFS(Sta!$B:B,$A507,Sta!$G:$G,"y")/$C507</f>
        <v>#DIV/0!</v>
      </c>
    </row>
    <row r="508" spans="1:31" x14ac:dyDescent="0.3">
      <c r="A508" t="s">
        <v>566</v>
      </c>
      <c r="B508" s="9">
        <f>COUNTIF(Sta!A:A,A508)</f>
        <v>14</v>
      </c>
      <c r="C508" s="4">
        <f>COUNTIF(Sta!B:B,A508)</f>
        <v>14</v>
      </c>
      <c r="D508" s="4">
        <f t="shared" si="13"/>
        <v>28</v>
      </c>
      <c r="E508" s="11">
        <f>(COUNTIFS(Sta!$A:$A,$A508,Sta!$F:$F,"&gt;0.5") + COUNTIFS(Sta!$B:$B,$A508,Sta!$F:$F,"&gt;0.5"))/$D508</f>
        <v>0.9642857142857143</v>
      </c>
      <c r="F508" s="8">
        <f>COUNTIFS(Sta!$A:$A,$A508,Sta!$F:$F,"&gt;0.5")/$B508</f>
        <v>0.9285714285714286</v>
      </c>
      <c r="G508" s="8">
        <f>COUNTIFS(Sta!$B:$B,$A508,Sta!$F:$F,"&gt;0.5")/$C508</f>
        <v>1</v>
      </c>
      <c r="H508" s="11">
        <f>(COUNTIFS(Sta!$A:$A,$A508,Sta!$F:$F,"&gt;1.5") + COUNTIFS(Sta!$B:$B,$A508,Sta!$F:$F,"&gt;1.5"))/$D508</f>
        <v>0.5357142857142857</v>
      </c>
      <c r="I508" s="8">
        <f>COUNTIFS(Sta!$A:$A,$A508,Sta!$F:$F,"&gt;1.5")/$B508</f>
        <v>0.5</v>
      </c>
      <c r="J508" s="8">
        <f>COUNTIFS(Sta!$B:$B,$A508,Sta!$F:$F,"&gt;1.5")/$C508</f>
        <v>0.5714285714285714</v>
      </c>
      <c r="K508" s="11">
        <f>(COUNTIFS(Sta!$A:$A,$A508,Sta!$F:$F,"&gt;2.5") + COUNTIFS(Sta!$B:$B,$A508,Sta!$F:$F,"&gt;2.5"))/$D508</f>
        <v>0.17857142857142858</v>
      </c>
      <c r="L508" s="8">
        <f>COUNTIFS(Sta!$A:$A,$A508,Sta!$F:$F,"&gt;2.5")/$B508</f>
        <v>0.21428571428571427</v>
      </c>
      <c r="M508" s="8">
        <f>COUNTIFS(Sta!$B:$B,$A508,Sta!$F:$F,"&gt;2.5")/$C508</f>
        <v>0.14285714285714285</v>
      </c>
      <c r="N508" s="11">
        <f>(COUNTIFS(Sta!$A:$A,$A508,Sta!$F:$F,"&gt;3.5") + COUNTIFS(Sta!$B:$B,$A508,Sta!$F:$F,"&gt;3.5"))/$D508</f>
        <v>3.5714285714285712E-2</v>
      </c>
      <c r="O508" s="8">
        <f>COUNTIFS(Sta!$A:$A,$A508,Sta!$F:$F,"&gt;3.5")/$B508</f>
        <v>7.1428571428571425E-2</v>
      </c>
      <c r="P508" s="8">
        <f>COUNTIFS(Sta!$B:$B,$A508,Sta!$F:$F,"&gt;3.5")/$C508</f>
        <v>0</v>
      </c>
      <c r="Q508" s="11">
        <f>(COUNTIFS(Sta!$A:$A,$A508,Sta!$D:$D,"&gt;0.5")  + COUNTIFS(Sta!$B:$B,$A508,Sta!$E:$E,"&gt;0.5"))/$D508</f>
        <v>0.6428571428571429</v>
      </c>
      <c r="R508" s="8">
        <f>COUNTIFS(Sta!$A:$A,$A508,Sta!$D:$D,"&gt;0.5")/$B508</f>
        <v>0.6428571428571429</v>
      </c>
      <c r="S508" s="8">
        <f>COUNTIFS(Sta!$B:$B,$A508,Sta!$E:$E,"&gt;0.5")/$C508</f>
        <v>0.6428571428571429</v>
      </c>
      <c r="T508" s="11">
        <f>(COUNTIFS(Sta!$A:$A,$A508,Sta!$D:$D,"&gt;1.5")  + COUNTIFS(Sta!$B:$B,$A508,Sta!$E:$E,"&gt;1.5"))/$D508</f>
        <v>0.14285714285714285</v>
      </c>
      <c r="U508" s="8">
        <f>COUNTIFS(Sta!$A:$A,$A508,Sta!$D:$D,"&gt;1.5")/$B508</f>
        <v>0.14285714285714285</v>
      </c>
      <c r="V508" s="8">
        <f>COUNTIFS(Sta!$B:$B,$A508,Sta!$E:$E,"&gt;1.5")/$C508</f>
        <v>0.14285714285714285</v>
      </c>
      <c r="W508" s="11">
        <f>(COUNTIFS(Sta!$A:$A,$A508,Sta!$E:E,"&gt;0.5") +COUNTIFS(Sta!$B:$B,$A508,Sta!$D:$D,"&gt;0.5"))/$D508</f>
        <v>0.6428571428571429</v>
      </c>
      <c r="X508" s="8">
        <f>COUNTIFS(Sta!$A:$A,$A508,Sta!$E:$E,"&gt;0.5")/$B508</f>
        <v>0.5714285714285714</v>
      </c>
      <c r="Y508" s="8">
        <f>COUNTIFS(Sta!$B:$B,$A508,Sta!$D:$D,"&gt;0.5")/$C508</f>
        <v>0.7142857142857143</v>
      </c>
      <c r="Z508" s="11">
        <f>(COUNTIFS(Sta!$A:$A,$A508,Sta!$E:$E,"&gt;1.5")  + COUNTIFS(Sta!$B:$B,$A508,Sta!$D:$D,"&gt;1.5"))/$D508</f>
        <v>0.17857142857142858</v>
      </c>
      <c r="AA508" s="8">
        <f>COUNTIFS(Sta!$A:$A,$A508,Sta!$E:$E,"&gt;1.5")/$B508</f>
        <v>0.21428571428571427</v>
      </c>
      <c r="AB508" s="8">
        <f>COUNTIFS(Sta!$B:$B,$A508,Sta!$D:$D,"&gt;1.5")/$C508</f>
        <v>0.14285714285714285</v>
      </c>
      <c r="AC508" s="11">
        <f>(COUNTIFS(Sta!$A:A,$A508,Sta!$G:$G,"y") + COUNTIFS(Sta!$B:B,$A508,Sta!$G:$G,"y"))/$D508</f>
        <v>0.32142857142857145</v>
      </c>
      <c r="AD508" s="8">
        <f>COUNTIFS(Sta!$A:A,$A508,Sta!$G:$G,"y")/$B508</f>
        <v>0.2857142857142857</v>
      </c>
      <c r="AE508" s="16">
        <f>COUNTIFS(Sta!$B:B,$A508,Sta!$G:$G,"y")/$C508</f>
        <v>0.35714285714285715</v>
      </c>
    </row>
    <row r="509" spans="1:31" x14ac:dyDescent="0.3">
      <c r="A509" t="s">
        <v>667</v>
      </c>
      <c r="B509" s="9">
        <f>COUNTIF(Sta!A:A,A509)</f>
        <v>2</v>
      </c>
      <c r="C509" s="4">
        <f>COUNTIF(Sta!B:B,A509)</f>
        <v>2</v>
      </c>
      <c r="D509" s="4">
        <f t="shared" ref="D509:D572" si="14">B509+C509</f>
        <v>4</v>
      </c>
      <c r="E509" s="11">
        <f>(COUNTIFS(Sta!$A:$A,$A509,Sta!$F:$F,"&gt;0.5") + COUNTIFS(Sta!$B:$B,$A509,Sta!$F:$F,"&gt;0.5"))/$D509</f>
        <v>1</v>
      </c>
      <c r="F509" s="8">
        <f>COUNTIFS(Sta!$A:$A,$A509,Sta!$F:$F,"&gt;0.5")/$B509</f>
        <v>1</v>
      </c>
      <c r="G509" s="8">
        <f>COUNTIFS(Sta!$B:$B,$A509,Sta!$F:$F,"&gt;0.5")/$C509</f>
        <v>1</v>
      </c>
      <c r="H509" s="11">
        <f>(COUNTIFS(Sta!$A:$A,$A509,Sta!$F:$F,"&gt;1.5") + COUNTIFS(Sta!$B:$B,$A509,Sta!$F:$F,"&gt;1.5"))/$D509</f>
        <v>1</v>
      </c>
      <c r="I509" s="8">
        <f>COUNTIFS(Sta!$A:$A,$A509,Sta!$F:$F,"&gt;1.5")/$B509</f>
        <v>1</v>
      </c>
      <c r="J509" s="8">
        <f>COUNTIFS(Sta!$B:$B,$A509,Sta!$F:$F,"&gt;1.5")/$C509</f>
        <v>1</v>
      </c>
      <c r="K509" s="11">
        <f>(COUNTIFS(Sta!$A:$A,$A509,Sta!$F:$F,"&gt;2.5") + COUNTIFS(Sta!$B:$B,$A509,Sta!$F:$F,"&gt;2.5"))/$D509</f>
        <v>0.5</v>
      </c>
      <c r="L509" s="8">
        <f>COUNTIFS(Sta!$A:$A,$A509,Sta!$F:$F,"&gt;2.5")/$B509</f>
        <v>0.5</v>
      </c>
      <c r="M509" s="8">
        <f>COUNTIFS(Sta!$B:$B,$A509,Sta!$F:$F,"&gt;2.5")/$C509</f>
        <v>0.5</v>
      </c>
      <c r="N509" s="11">
        <f>(COUNTIFS(Sta!$A:$A,$A509,Sta!$F:$F,"&gt;3.5") + COUNTIFS(Sta!$B:$B,$A509,Sta!$F:$F,"&gt;3.5"))/$D509</f>
        <v>0.25</v>
      </c>
      <c r="O509" s="8">
        <f>COUNTIFS(Sta!$A:$A,$A509,Sta!$F:$F,"&gt;3.5")/$B509</f>
        <v>0.5</v>
      </c>
      <c r="P509" s="8">
        <f>COUNTIFS(Sta!$B:$B,$A509,Sta!$F:$F,"&gt;3.5")/$C509</f>
        <v>0</v>
      </c>
      <c r="Q509" s="11">
        <f>(COUNTIFS(Sta!$A:$A,$A509,Sta!$D:$D,"&gt;0.5")  + COUNTIFS(Sta!$B:$B,$A509,Sta!$E:$E,"&gt;0.5"))/$D509</f>
        <v>0.75</v>
      </c>
      <c r="R509" s="8">
        <f>COUNTIFS(Sta!$A:$A,$A509,Sta!$D:$D,"&gt;0.5")/$B509</f>
        <v>0.5</v>
      </c>
      <c r="S509" s="8">
        <f>COUNTIFS(Sta!$B:$B,$A509,Sta!$E:$E,"&gt;0.5")/$C509</f>
        <v>1</v>
      </c>
      <c r="T509" s="11">
        <f>(COUNTIFS(Sta!$A:$A,$A509,Sta!$D:$D,"&gt;1.5")  + COUNTIFS(Sta!$B:$B,$A509,Sta!$E:$E,"&gt;1.5"))/$D509</f>
        <v>0.5</v>
      </c>
      <c r="U509" s="8">
        <f>COUNTIFS(Sta!$A:$A,$A509,Sta!$D:$D,"&gt;1.5")/$B509</f>
        <v>0.5</v>
      </c>
      <c r="V509" s="8">
        <f>COUNTIFS(Sta!$B:$B,$A509,Sta!$E:$E,"&gt;1.5")/$C509</f>
        <v>0.5</v>
      </c>
      <c r="W509" s="11">
        <f>(COUNTIFS(Sta!$A:$A,$A509,Sta!$E:E,"&gt;0.5") +COUNTIFS(Sta!$B:$B,$A509,Sta!$D:$D,"&gt;0.5"))/$D509</f>
        <v>1</v>
      </c>
      <c r="X509" s="8">
        <f>COUNTIFS(Sta!$A:$A,$A509,Sta!$E:$E,"&gt;0.5")/$B509</f>
        <v>1</v>
      </c>
      <c r="Y509" s="8">
        <f>COUNTIFS(Sta!$B:$B,$A509,Sta!$D:$D,"&gt;0.5")/$C509</f>
        <v>1</v>
      </c>
      <c r="Z509" s="11">
        <f>(COUNTIFS(Sta!$A:$A,$A509,Sta!$E:$E,"&gt;1.5")  + COUNTIFS(Sta!$B:$B,$A509,Sta!$D:$D,"&gt;1.5"))/$D509</f>
        <v>0.5</v>
      </c>
      <c r="AA509" s="8">
        <f>COUNTIFS(Sta!$A:$A,$A509,Sta!$E:$E,"&gt;1.5")/$B509</f>
        <v>1</v>
      </c>
      <c r="AB509" s="8">
        <f>COUNTIFS(Sta!$B:$B,$A509,Sta!$D:$D,"&gt;1.5")/$C509</f>
        <v>0</v>
      </c>
      <c r="AC509" s="11">
        <f>(COUNTIFS(Sta!$A:A,$A509,Sta!$G:$G,"y") + COUNTIFS(Sta!$B:B,$A509,Sta!$G:$G,"y"))/$D509</f>
        <v>0.75</v>
      </c>
      <c r="AD509" s="8">
        <f>COUNTIFS(Sta!$A:A,$A509,Sta!$G:$G,"y")/$B509</f>
        <v>0.5</v>
      </c>
      <c r="AE509" s="16">
        <f>COUNTIFS(Sta!$B:B,$A509,Sta!$G:$G,"y")/$C509</f>
        <v>1</v>
      </c>
    </row>
    <row r="510" spans="1:31" x14ac:dyDescent="0.3">
      <c r="A510" t="s">
        <v>422</v>
      </c>
      <c r="B510" s="9">
        <f>COUNTIF(Sta!A:A,A510)</f>
        <v>1</v>
      </c>
      <c r="C510" s="4">
        <f>COUNTIF(Sta!B:B,A510)</f>
        <v>1</v>
      </c>
      <c r="D510" s="4">
        <f t="shared" si="14"/>
        <v>2</v>
      </c>
      <c r="E510" s="11">
        <f>(COUNTIFS(Sta!$A:$A,$A510,Sta!$F:$F,"&gt;0.5") + COUNTIFS(Sta!$B:$B,$A510,Sta!$F:$F,"&gt;0.5"))/$D510</f>
        <v>1</v>
      </c>
      <c r="F510" s="8">
        <f>COUNTIFS(Sta!$A:$A,$A510,Sta!$F:$F,"&gt;0.5")/$B510</f>
        <v>1</v>
      </c>
      <c r="G510" s="8">
        <f>COUNTIFS(Sta!$B:$B,$A510,Sta!$F:$F,"&gt;0.5")/$C510</f>
        <v>1</v>
      </c>
      <c r="H510" s="11">
        <f>(COUNTIFS(Sta!$A:$A,$A510,Sta!$F:$F,"&gt;1.5") + COUNTIFS(Sta!$B:$B,$A510,Sta!$F:$F,"&gt;1.5"))/$D510</f>
        <v>1</v>
      </c>
      <c r="I510" s="8">
        <f>COUNTIFS(Sta!$A:$A,$A510,Sta!$F:$F,"&gt;1.5")/$B510</f>
        <v>1</v>
      </c>
      <c r="J510" s="8">
        <f>COUNTIFS(Sta!$B:$B,$A510,Sta!$F:$F,"&gt;1.5")/$C510</f>
        <v>1</v>
      </c>
      <c r="K510" s="11">
        <f>(COUNTIFS(Sta!$A:$A,$A510,Sta!$F:$F,"&gt;2.5") + COUNTIFS(Sta!$B:$B,$A510,Sta!$F:$F,"&gt;2.5"))/$D510</f>
        <v>1</v>
      </c>
      <c r="L510" s="8">
        <f>COUNTIFS(Sta!$A:$A,$A510,Sta!$F:$F,"&gt;2.5")/$B510</f>
        <v>1</v>
      </c>
      <c r="M510" s="8">
        <f>COUNTIFS(Sta!$B:$B,$A510,Sta!$F:$F,"&gt;2.5")/$C510</f>
        <v>1</v>
      </c>
      <c r="N510" s="11">
        <f>(COUNTIFS(Sta!$A:$A,$A510,Sta!$F:$F,"&gt;3.5") + COUNTIFS(Sta!$B:$B,$A510,Sta!$F:$F,"&gt;3.5"))/$D510</f>
        <v>1</v>
      </c>
      <c r="O510" s="8">
        <f>COUNTIFS(Sta!$A:$A,$A510,Sta!$F:$F,"&gt;3.5")/$B510</f>
        <v>1</v>
      </c>
      <c r="P510" s="8">
        <f>COUNTIFS(Sta!$B:$B,$A510,Sta!$F:$F,"&gt;3.5")/$C510</f>
        <v>1</v>
      </c>
      <c r="Q510" s="11">
        <f>(COUNTIFS(Sta!$A:$A,$A510,Sta!$D:$D,"&gt;0.5")  + COUNTIFS(Sta!$B:$B,$A510,Sta!$E:$E,"&gt;0.5"))/$D510</f>
        <v>0.5</v>
      </c>
      <c r="R510" s="8">
        <f>COUNTIFS(Sta!$A:$A,$A510,Sta!$D:$D,"&gt;0.5")/$B510</f>
        <v>1</v>
      </c>
      <c r="S510" s="8">
        <f>COUNTIFS(Sta!$B:$B,$A510,Sta!$E:$E,"&gt;0.5")/$C510</f>
        <v>0</v>
      </c>
      <c r="T510" s="11">
        <f>(COUNTIFS(Sta!$A:$A,$A510,Sta!$D:$D,"&gt;1.5")  + COUNTIFS(Sta!$B:$B,$A510,Sta!$E:$E,"&gt;1.5"))/$D510</f>
        <v>0.5</v>
      </c>
      <c r="U510" s="8">
        <f>COUNTIFS(Sta!$A:$A,$A510,Sta!$D:$D,"&gt;1.5")/$B510</f>
        <v>1</v>
      </c>
      <c r="V510" s="8">
        <f>COUNTIFS(Sta!$B:$B,$A510,Sta!$E:$E,"&gt;1.5")/$C510</f>
        <v>0</v>
      </c>
      <c r="W510" s="11">
        <f>(COUNTIFS(Sta!$A:$A,$A510,Sta!$E:E,"&gt;0.5") +COUNTIFS(Sta!$B:$B,$A510,Sta!$D:$D,"&gt;0.5"))/$D510</f>
        <v>1</v>
      </c>
      <c r="X510" s="8">
        <f>COUNTIFS(Sta!$A:$A,$A510,Sta!$E:$E,"&gt;0.5")/$B510</f>
        <v>1</v>
      </c>
      <c r="Y510" s="8">
        <f>COUNTIFS(Sta!$B:$B,$A510,Sta!$D:$D,"&gt;0.5")/$C510</f>
        <v>1</v>
      </c>
      <c r="Z510" s="11">
        <f>(COUNTIFS(Sta!$A:$A,$A510,Sta!$E:$E,"&gt;1.5")  + COUNTIFS(Sta!$B:$B,$A510,Sta!$D:$D,"&gt;1.5"))/$D510</f>
        <v>1</v>
      </c>
      <c r="AA510" s="8">
        <f>COUNTIFS(Sta!$A:$A,$A510,Sta!$E:$E,"&gt;1.5")/$B510</f>
        <v>1</v>
      </c>
      <c r="AB510" s="8">
        <f>COUNTIFS(Sta!$B:$B,$A510,Sta!$D:$D,"&gt;1.5")/$C510</f>
        <v>1</v>
      </c>
      <c r="AC510" s="11">
        <f>(COUNTIFS(Sta!$A:A,$A510,Sta!$G:$G,"y") + COUNTIFS(Sta!$B:B,$A510,Sta!$G:$G,"y"))/$D510</f>
        <v>0.5</v>
      </c>
      <c r="AD510" s="8">
        <f>COUNTIFS(Sta!$A:A,$A510,Sta!$G:$G,"y")/$B510</f>
        <v>1</v>
      </c>
      <c r="AE510" s="16">
        <f>COUNTIFS(Sta!$B:B,$A510,Sta!$G:$G,"y")/$C510</f>
        <v>0</v>
      </c>
    </row>
    <row r="511" spans="1:31" x14ac:dyDescent="0.3">
      <c r="A511" t="s">
        <v>420</v>
      </c>
      <c r="B511" s="9">
        <f>COUNTIF(Sta!A:A,A511)</f>
        <v>0</v>
      </c>
      <c r="C511" s="4">
        <f>COUNTIF(Sta!B:B,A511)</f>
        <v>1</v>
      </c>
      <c r="D511" s="4">
        <f t="shared" si="14"/>
        <v>1</v>
      </c>
      <c r="E511" s="11">
        <f>(COUNTIFS(Sta!$A:$A,$A511,Sta!$F:$F,"&gt;0.5") + COUNTIFS(Sta!$B:$B,$A511,Sta!$F:$F,"&gt;0.5"))/$D511</f>
        <v>1</v>
      </c>
      <c r="F511" s="8" t="e">
        <f>COUNTIFS(Sta!$A:$A,$A511,Sta!$F:$F,"&gt;0.5")/$B511</f>
        <v>#DIV/0!</v>
      </c>
      <c r="G511" s="8">
        <f>COUNTIFS(Sta!$B:$B,$A511,Sta!$F:$F,"&gt;0.5")/$C511</f>
        <v>1</v>
      </c>
      <c r="H511" s="11">
        <f>(COUNTIFS(Sta!$A:$A,$A511,Sta!$F:$F,"&gt;1.5") + COUNTIFS(Sta!$B:$B,$A511,Sta!$F:$F,"&gt;1.5"))/$D511</f>
        <v>0</v>
      </c>
      <c r="I511" s="8" t="e">
        <f>COUNTIFS(Sta!$A:$A,$A511,Sta!$F:$F,"&gt;1.5")/$B511</f>
        <v>#DIV/0!</v>
      </c>
      <c r="J511" s="8">
        <f>COUNTIFS(Sta!$B:$B,$A511,Sta!$F:$F,"&gt;1.5")/$C511</f>
        <v>0</v>
      </c>
      <c r="K511" s="11">
        <f>(COUNTIFS(Sta!$A:$A,$A511,Sta!$F:$F,"&gt;2.5") + COUNTIFS(Sta!$B:$B,$A511,Sta!$F:$F,"&gt;2.5"))/$D511</f>
        <v>0</v>
      </c>
      <c r="L511" s="8" t="e">
        <f>COUNTIFS(Sta!$A:$A,$A511,Sta!$F:$F,"&gt;2.5")/$B511</f>
        <v>#DIV/0!</v>
      </c>
      <c r="M511" s="8">
        <f>COUNTIFS(Sta!$B:$B,$A511,Sta!$F:$F,"&gt;2.5")/$C511</f>
        <v>0</v>
      </c>
      <c r="N511" s="11">
        <f>(COUNTIFS(Sta!$A:$A,$A511,Sta!$F:$F,"&gt;3.5") + COUNTIFS(Sta!$B:$B,$A511,Sta!$F:$F,"&gt;3.5"))/$D511</f>
        <v>0</v>
      </c>
      <c r="O511" s="8" t="e">
        <f>COUNTIFS(Sta!$A:$A,$A511,Sta!$F:$F,"&gt;3.5")/$B511</f>
        <v>#DIV/0!</v>
      </c>
      <c r="P511" s="8">
        <f>COUNTIFS(Sta!$B:$B,$A511,Sta!$F:$F,"&gt;3.5")/$C511</f>
        <v>0</v>
      </c>
      <c r="Q511" s="11">
        <f>(COUNTIFS(Sta!$A:$A,$A511,Sta!$D:$D,"&gt;0.5")  + COUNTIFS(Sta!$B:$B,$A511,Sta!$E:$E,"&gt;0.5"))/$D511</f>
        <v>0</v>
      </c>
      <c r="R511" s="8" t="e">
        <f>COUNTIFS(Sta!$A:$A,$A511,Sta!$D:$D,"&gt;0.5")/$B511</f>
        <v>#DIV/0!</v>
      </c>
      <c r="S511" s="8">
        <f>COUNTIFS(Sta!$B:$B,$A511,Sta!$E:$E,"&gt;0.5")/$C511</f>
        <v>0</v>
      </c>
      <c r="T511" s="11">
        <f>(COUNTIFS(Sta!$A:$A,$A511,Sta!$D:$D,"&gt;1.5")  + COUNTIFS(Sta!$B:$B,$A511,Sta!$E:$E,"&gt;1.5"))/$D511</f>
        <v>0</v>
      </c>
      <c r="U511" s="8" t="e">
        <f>COUNTIFS(Sta!$A:$A,$A511,Sta!$D:$D,"&gt;1.5")/$B511</f>
        <v>#DIV/0!</v>
      </c>
      <c r="V511" s="8">
        <f>COUNTIFS(Sta!$B:$B,$A511,Sta!$E:$E,"&gt;1.5")/$C511</f>
        <v>0</v>
      </c>
      <c r="W511" s="11">
        <f>(COUNTIFS(Sta!$A:$A,$A511,Sta!$E:E,"&gt;0.5") +COUNTIFS(Sta!$B:$B,$A511,Sta!$D:$D,"&gt;0.5"))/$D511</f>
        <v>1</v>
      </c>
      <c r="X511" s="8" t="e">
        <f>COUNTIFS(Sta!$A:$A,$A511,Sta!$E:$E,"&gt;0.5")/$B511</f>
        <v>#DIV/0!</v>
      </c>
      <c r="Y511" s="8">
        <f>COUNTIFS(Sta!$B:$B,$A511,Sta!$D:$D,"&gt;0.5")/$C511</f>
        <v>1</v>
      </c>
      <c r="Z511" s="11">
        <f>(COUNTIFS(Sta!$A:$A,$A511,Sta!$E:$E,"&gt;1.5")  + COUNTIFS(Sta!$B:$B,$A511,Sta!$D:$D,"&gt;1.5"))/$D511</f>
        <v>0</v>
      </c>
      <c r="AA511" s="8" t="e">
        <f>COUNTIFS(Sta!$A:$A,$A511,Sta!$E:$E,"&gt;1.5")/$B511</f>
        <v>#DIV/0!</v>
      </c>
      <c r="AB511" s="8">
        <f>COUNTIFS(Sta!$B:$B,$A511,Sta!$D:$D,"&gt;1.5")/$C511</f>
        <v>0</v>
      </c>
      <c r="AC511" s="11">
        <f>(COUNTIFS(Sta!$A:A,$A511,Sta!$G:$G,"y") + COUNTIFS(Sta!$B:B,$A511,Sta!$G:$G,"y"))/$D511</f>
        <v>0</v>
      </c>
      <c r="AD511" s="8" t="e">
        <f>COUNTIFS(Sta!$A:A,$A511,Sta!$G:$G,"y")/$B511</f>
        <v>#DIV/0!</v>
      </c>
      <c r="AE511" s="16">
        <f>COUNTIFS(Sta!$B:B,$A511,Sta!$G:$G,"y")/$C511</f>
        <v>0</v>
      </c>
    </row>
    <row r="512" spans="1:31" x14ac:dyDescent="0.3">
      <c r="A512" t="s">
        <v>323</v>
      </c>
      <c r="B512" s="9">
        <f>COUNTIF(Sta!A:A,A512)</f>
        <v>1</v>
      </c>
      <c r="C512" s="4">
        <f>COUNTIF(Sta!B:B,A512)</f>
        <v>1</v>
      </c>
      <c r="D512" s="4">
        <f t="shared" si="14"/>
        <v>2</v>
      </c>
      <c r="E512" s="11">
        <f>(COUNTIFS(Sta!$A:$A,$A512,Sta!$F:$F,"&gt;0.5") + COUNTIFS(Sta!$B:$B,$A512,Sta!$F:$F,"&gt;0.5"))/$D512</f>
        <v>1</v>
      </c>
      <c r="F512" s="8">
        <f>COUNTIFS(Sta!$A:$A,$A512,Sta!$F:$F,"&gt;0.5")/$B512</f>
        <v>1</v>
      </c>
      <c r="G512" s="8">
        <f>COUNTIFS(Sta!$B:$B,$A512,Sta!$F:$F,"&gt;0.5")/$C512</f>
        <v>1</v>
      </c>
      <c r="H512" s="11">
        <f>(COUNTIFS(Sta!$A:$A,$A512,Sta!$F:$F,"&gt;1.5") + COUNTIFS(Sta!$B:$B,$A512,Sta!$F:$F,"&gt;1.5"))/$D512</f>
        <v>1</v>
      </c>
      <c r="I512" s="8">
        <f>COUNTIFS(Sta!$A:$A,$A512,Sta!$F:$F,"&gt;1.5")/$B512</f>
        <v>1</v>
      </c>
      <c r="J512" s="8">
        <f>COUNTIFS(Sta!$B:$B,$A512,Sta!$F:$F,"&gt;1.5")/$C512</f>
        <v>1</v>
      </c>
      <c r="K512" s="11">
        <f>(COUNTIFS(Sta!$A:$A,$A512,Sta!$F:$F,"&gt;2.5") + COUNTIFS(Sta!$B:$B,$A512,Sta!$F:$F,"&gt;2.5"))/$D512</f>
        <v>0.5</v>
      </c>
      <c r="L512" s="8">
        <f>COUNTIFS(Sta!$A:$A,$A512,Sta!$F:$F,"&gt;2.5")/$B512</f>
        <v>1</v>
      </c>
      <c r="M512" s="8">
        <f>COUNTIFS(Sta!$B:$B,$A512,Sta!$F:$F,"&gt;2.5")/$C512</f>
        <v>0</v>
      </c>
      <c r="N512" s="11">
        <f>(COUNTIFS(Sta!$A:$A,$A512,Sta!$F:$F,"&gt;3.5") + COUNTIFS(Sta!$B:$B,$A512,Sta!$F:$F,"&gt;3.5"))/$D512</f>
        <v>0.5</v>
      </c>
      <c r="O512" s="8">
        <f>COUNTIFS(Sta!$A:$A,$A512,Sta!$F:$F,"&gt;3.5")/$B512</f>
        <v>1</v>
      </c>
      <c r="P512" s="8">
        <f>COUNTIFS(Sta!$B:$B,$A512,Sta!$F:$F,"&gt;3.5")/$C512</f>
        <v>0</v>
      </c>
      <c r="Q512" s="11">
        <f>(COUNTIFS(Sta!$A:$A,$A512,Sta!$D:$D,"&gt;0.5")  + COUNTIFS(Sta!$B:$B,$A512,Sta!$E:$E,"&gt;0.5"))/$D512</f>
        <v>1</v>
      </c>
      <c r="R512" s="8">
        <f>COUNTIFS(Sta!$A:$A,$A512,Sta!$D:$D,"&gt;0.5")/$B512</f>
        <v>1</v>
      </c>
      <c r="S512" s="8">
        <f>COUNTIFS(Sta!$B:$B,$A512,Sta!$E:$E,"&gt;0.5")/$C512</f>
        <v>1</v>
      </c>
      <c r="T512" s="11">
        <f>(COUNTIFS(Sta!$A:$A,$A512,Sta!$D:$D,"&gt;1.5")  + COUNTIFS(Sta!$B:$B,$A512,Sta!$E:$E,"&gt;1.5"))/$D512</f>
        <v>0</v>
      </c>
      <c r="U512" s="8">
        <f>COUNTIFS(Sta!$A:$A,$A512,Sta!$D:$D,"&gt;1.5")/$B512</f>
        <v>0</v>
      </c>
      <c r="V512" s="8">
        <f>COUNTIFS(Sta!$B:$B,$A512,Sta!$E:$E,"&gt;1.5")/$C512</f>
        <v>0</v>
      </c>
      <c r="W512" s="11">
        <f>(COUNTIFS(Sta!$A:$A,$A512,Sta!$E:E,"&gt;0.5") +COUNTIFS(Sta!$B:$B,$A512,Sta!$D:$D,"&gt;0.5"))/$D512</f>
        <v>1</v>
      </c>
      <c r="X512" s="8">
        <f>COUNTIFS(Sta!$A:$A,$A512,Sta!$E:$E,"&gt;0.5")/$B512</f>
        <v>1</v>
      </c>
      <c r="Y512" s="8">
        <f>COUNTIFS(Sta!$B:$B,$A512,Sta!$D:$D,"&gt;0.5")/$C512</f>
        <v>1</v>
      </c>
      <c r="Z512" s="11">
        <f>(COUNTIFS(Sta!$A:$A,$A512,Sta!$E:$E,"&gt;1.5")  + COUNTIFS(Sta!$B:$B,$A512,Sta!$D:$D,"&gt;1.5"))/$D512</f>
        <v>0.5</v>
      </c>
      <c r="AA512" s="8">
        <f>COUNTIFS(Sta!$A:$A,$A512,Sta!$E:$E,"&gt;1.5")/$B512</f>
        <v>1</v>
      </c>
      <c r="AB512" s="8">
        <f>COUNTIFS(Sta!$B:$B,$A512,Sta!$D:$D,"&gt;1.5")/$C512</f>
        <v>0</v>
      </c>
      <c r="AC512" s="11">
        <f>(COUNTIFS(Sta!$A:A,$A512,Sta!$G:$G,"y") + COUNTIFS(Sta!$B:B,$A512,Sta!$G:$G,"y"))/$D512</f>
        <v>1</v>
      </c>
      <c r="AD512" s="8">
        <f>COUNTIFS(Sta!$A:A,$A512,Sta!$G:$G,"y")/$B512</f>
        <v>1</v>
      </c>
      <c r="AE512" s="16">
        <f>COUNTIFS(Sta!$B:B,$A512,Sta!$G:$G,"y")/$C512</f>
        <v>1</v>
      </c>
    </row>
    <row r="513" spans="1:31" x14ac:dyDescent="0.3">
      <c r="A513" t="s">
        <v>579</v>
      </c>
      <c r="B513" s="9">
        <f>COUNTIF(Sta!A:A,A513)</f>
        <v>1</v>
      </c>
      <c r="C513" s="4">
        <f>COUNTIF(Sta!B:B,A513)</f>
        <v>1</v>
      </c>
      <c r="D513" s="4">
        <f t="shared" si="14"/>
        <v>2</v>
      </c>
      <c r="E513" s="11">
        <f>(COUNTIFS(Sta!$A:$A,$A513,Sta!$F:$F,"&gt;0.5") + COUNTIFS(Sta!$B:$B,$A513,Sta!$F:$F,"&gt;0.5"))/$D513</f>
        <v>1</v>
      </c>
      <c r="F513" s="8">
        <f>COUNTIFS(Sta!$A:$A,$A513,Sta!$F:$F,"&gt;0.5")/$B513</f>
        <v>1</v>
      </c>
      <c r="G513" s="8">
        <f>COUNTIFS(Sta!$B:$B,$A513,Sta!$F:$F,"&gt;0.5")/$C513</f>
        <v>1</v>
      </c>
      <c r="H513" s="11">
        <f>(COUNTIFS(Sta!$A:$A,$A513,Sta!$F:$F,"&gt;1.5") + COUNTIFS(Sta!$B:$B,$A513,Sta!$F:$F,"&gt;1.5"))/$D513</f>
        <v>1</v>
      </c>
      <c r="I513" s="8">
        <f>COUNTIFS(Sta!$A:$A,$A513,Sta!$F:$F,"&gt;1.5")/$B513</f>
        <v>1</v>
      </c>
      <c r="J513" s="8">
        <f>COUNTIFS(Sta!$B:$B,$A513,Sta!$F:$F,"&gt;1.5")/$C513</f>
        <v>1</v>
      </c>
      <c r="K513" s="11">
        <f>(COUNTIFS(Sta!$A:$A,$A513,Sta!$F:$F,"&gt;2.5") + COUNTIFS(Sta!$B:$B,$A513,Sta!$F:$F,"&gt;2.5"))/$D513</f>
        <v>1</v>
      </c>
      <c r="L513" s="8">
        <f>COUNTIFS(Sta!$A:$A,$A513,Sta!$F:$F,"&gt;2.5")/$B513</f>
        <v>1</v>
      </c>
      <c r="M513" s="8">
        <f>COUNTIFS(Sta!$B:$B,$A513,Sta!$F:$F,"&gt;2.5")/$C513</f>
        <v>1</v>
      </c>
      <c r="N513" s="11">
        <f>(COUNTIFS(Sta!$A:$A,$A513,Sta!$F:$F,"&gt;3.5") + COUNTIFS(Sta!$B:$B,$A513,Sta!$F:$F,"&gt;3.5"))/$D513</f>
        <v>0.5</v>
      </c>
      <c r="O513" s="8">
        <f>COUNTIFS(Sta!$A:$A,$A513,Sta!$F:$F,"&gt;3.5")/$B513</f>
        <v>1</v>
      </c>
      <c r="P513" s="8">
        <f>COUNTIFS(Sta!$B:$B,$A513,Sta!$F:$F,"&gt;3.5")/$C513</f>
        <v>0</v>
      </c>
      <c r="Q513" s="11">
        <f>(COUNTIFS(Sta!$A:$A,$A513,Sta!$D:$D,"&gt;0.5")  + COUNTIFS(Sta!$B:$B,$A513,Sta!$E:$E,"&gt;0.5"))/$D513</f>
        <v>0.5</v>
      </c>
      <c r="R513" s="8">
        <f>COUNTIFS(Sta!$A:$A,$A513,Sta!$D:$D,"&gt;0.5")/$B513</f>
        <v>1</v>
      </c>
      <c r="S513" s="8">
        <f>COUNTIFS(Sta!$B:$B,$A513,Sta!$E:$E,"&gt;0.5")/$C513</f>
        <v>0</v>
      </c>
      <c r="T513" s="11">
        <f>(COUNTIFS(Sta!$A:$A,$A513,Sta!$D:$D,"&gt;1.5")  + COUNTIFS(Sta!$B:$B,$A513,Sta!$E:$E,"&gt;1.5"))/$D513</f>
        <v>0.5</v>
      </c>
      <c r="U513" s="8">
        <f>COUNTIFS(Sta!$A:$A,$A513,Sta!$D:$D,"&gt;1.5")/$B513</f>
        <v>1</v>
      </c>
      <c r="V513" s="8">
        <f>COUNTIFS(Sta!$B:$B,$A513,Sta!$E:$E,"&gt;1.5")/$C513</f>
        <v>0</v>
      </c>
      <c r="W513" s="11">
        <f>(COUNTIFS(Sta!$A:$A,$A513,Sta!$E:E,"&gt;0.5") +COUNTIFS(Sta!$B:$B,$A513,Sta!$D:$D,"&gt;0.5"))/$D513</f>
        <v>1</v>
      </c>
      <c r="X513" s="8">
        <f>COUNTIFS(Sta!$A:$A,$A513,Sta!$E:$E,"&gt;0.5")/$B513</f>
        <v>1</v>
      </c>
      <c r="Y513" s="8">
        <f>COUNTIFS(Sta!$B:$B,$A513,Sta!$D:$D,"&gt;0.5")/$C513</f>
        <v>1</v>
      </c>
      <c r="Z513" s="11">
        <f>(COUNTIFS(Sta!$A:$A,$A513,Sta!$E:$E,"&gt;1.5")  + COUNTIFS(Sta!$B:$B,$A513,Sta!$D:$D,"&gt;1.5"))/$D513</f>
        <v>1</v>
      </c>
      <c r="AA513" s="8">
        <f>COUNTIFS(Sta!$A:$A,$A513,Sta!$E:$E,"&gt;1.5")/$B513</f>
        <v>1</v>
      </c>
      <c r="AB513" s="8">
        <f>COUNTIFS(Sta!$B:$B,$A513,Sta!$D:$D,"&gt;1.5")/$C513</f>
        <v>1</v>
      </c>
      <c r="AC513" s="11">
        <f>(COUNTIFS(Sta!$A:A,$A513,Sta!$G:$G,"y") + COUNTIFS(Sta!$B:B,$A513,Sta!$G:$G,"y"))/$D513</f>
        <v>0.5</v>
      </c>
      <c r="AD513" s="8">
        <f>COUNTIFS(Sta!$A:A,$A513,Sta!$G:$G,"y")/$B513</f>
        <v>1</v>
      </c>
      <c r="AE513" s="16">
        <f>COUNTIFS(Sta!$B:B,$A513,Sta!$G:$G,"y")/$C513</f>
        <v>0</v>
      </c>
    </row>
    <row r="514" spans="1:31" x14ac:dyDescent="0.3">
      <c r="A514" t="s">
        <v>542</v>
      </c>
      <c r="B514" s="9">
        <f>COUNTIF(Sta!A:A,A514)</f>
        <v>8</v>
      </c>
      <c r="C514" s="4">
        <f>COUNTIF(Sta!B:B,A514)</f>
        <v>8</v>
      </c>
      <c r="D514" s="4">
        <f t="shared" si="14"/>
        <v>16</v>
      </c>
      <c r="E514" s="11">
        <f>(COUNTIFS(Sta!$A:$A,$A514,Sta!$F:$F,"&gt;0.5") + COUNTIFS(Sta!$B:$B,$A514,Sta!$F:$F,"&gt;0.5"))/$D514</f>
        <v>0.9375</v>
      </c>
      <c r="F514" s="8">
        <f>COUNTIFS(Sta!$A:$A,$A514,Sta!$F:$F,"&gt;0.5")/$B514</f>
        <v>0.875</v>
      </c>
      <c r="G514" s="8">
        <f>COUNTIFS(Sta!$B:$B,$A514,Sta!$F:$F,"&gt;0.5")/$C514</f>
        <v>1</v>
      </c>
      <c r="H514" s="11">
        <f>(COUNTIFS(Sta!$A:$A,$A514,Sta!$F:$F,"&gt;1.5") + COUNTIFS(Sta!$B:$B,$A514,Sta!$F:$F,"&gt;1.5"))/$D514</f>
        <v>0.6875</v>
      </c>
      <c r="I514" s="8">
        <f>COUNTIFS(Sta!$A:$A,$A514,Sta!$F:$F,"&gt;1.5")/$B514</f>
        <v>0.625</v>
      </c>
      <c r="J514" s="8">
        <f>COUNTIFS(Sta!$B:$B,$A514,Sta!$F:$F,"&gt;1.5")/$C514</f>
        <v>0.75</v>
      </c>
      <c r="K514" s="11">
        <f>(COUNTIFS(Sta!$A:$A,$A514,Sta!$F:$F,"&gt;2.5") + COUNTIFS(Sta!$B:$B,$A514,Sta!$F:$F,"&gt;2.5"))/$D514</f>
        <v>0.4375</v>
      </c>
      <c r="L514" s="8">
        <f>COUNTIFS(Sta!$A:$A,$A514,Sta!$F:$F,"&gt;2.5")/$B514</f>
        <v>0.25</v>
      </c>
      <c r="M514" s="8">
        <f>COUNTIFS(Sta!$B:$B,$A514,Sta!$F:$F,"&gt;2.5")/$C514</f>
        <v>0.625</v>
      </c>
      <c r="N514" s="11">
        <f>(COUNTIFS(Sta!$A:$A,$A514,Sta!$F:$F,"&gt;3.5") + COUNTIFS(Sta!$B:$B,$A514,Sta!$F:$F,"&gt;3.5"))/$D514</f>
        <v>0.125</v>
      </c>
      <c r="O514" s="8">
        <f>COUNTIFS(Sta!$A:$A,$A514,Sta!$F:$F,"&gt;3.5")/$B514</f>
        <v>0.25</v>
      </c>
      <c r="P514" s="8">
        <f>COUNTIFS(Sta!$B:$B,$A514,Sta!$F:$F,"&gt;3.5")/$C514</f>
        <v>0</v>
      </c>
      <c r="Q514" s="11">
        <f>(COUNTIFS(Sta!$A:$A,$A514,Sta!$D:$D,"&gt;0.5")  + COUNTIFS(Sta!$B:$B,$A514,Sta!$E:$E,"&gt;0.5"))/$D514</f>
        <v>0.5625</v>
      </c>
      <c r="R514" s="8">
        <f>COUNTIFS(Sta!$A:$A,$A514,Sta!$D:$D,"&gt;0.5")/$B514</f>
        <v>0.625</v>
      </c>
      <c r="S514" s="8">
        <f>COUNTIFS(Sta!$B:$B,$A514,Sta!$E:$E,"&gt;0.5")/$C514</f>
        <v>0.5</v>
      </c>
      <c r="T514" s="11">
        <f>(COUNTIFS(Sta!$A:$A,$A514,Sta!$D:$D,"&gt;1.5")  + COUNTIFS(Sta!$B:$B,$A514,Sta!$E:$E,"&gt;1.5"))/$D514</f>
        <v>0.25</v>
      </c>
      <c r="U514" s="8">
        <f>COUNTIFS(Sta!$A:$A,$A514,Sta!$D:$D,"&gt;1.5")/$B514</f>
        <v>0.375</v>
      </c>
      <c r="V514" s="8">
        <f>COUNTIFS(Sta!$B:$B,$A514,Sta!$E:$E,"&gt;1.5")/$C514</f>
        <v>0.125</v>
      </c>
      <c r="W514" s="11">
        <f>(COUNTIFS(Sta!$A:$A,$A514,Sta!$E:E,"&gt;0.5") +COUNTIFS(Sta!$B:$B,$A514,Sta!$D:$D,"&gt;0.5"))/$D514</f>
        <v>0.75</v>
      </c>
      <c r="X514" s="8">
        <f>COUNTIFS(Sta!$A:$A,$A514,Sta!$E:$E,"&gt;0.5")/$B514</f>
        <v>0.75</v>
      </c>
      <c r="Y514" s="8">
        <f>COUNTIFS(Sta!$B:$B,$A514,Sta!$D:$D,"&gt;0.5")/$C514</f>
        <v>0.75</v>
      </c>
      <c r="Z514" s="11">
        <f>(COUNTIFS(Sta!$A:$A,$A514,Sta!$E:$E,"&gt;1.5")  + COUNTIFS(Sta!$B:$B,$A514,Sta!$D:$D,"&gt;1.5"))/$D514</f>
        <v>0.375</v>
      </c>
      <c r="AA514" s="8">
        <f>COUNTIFS(Sta!$A:$A,$A514,Sta!$E:$E,"&gt;1.5")/$B514</f>
        <v>0.125</v>
      </c>
      <c r="AB514" s="8">
        <f>COUNTIFS(Sta!$B:$B,$A514,Sta!$D:$D,"&gt;1.5")/$C514</f>
        <v>0.625</v>
      </c>
      <c r="AC514" s="11">
        <f>(COUNTIFS(Sta!$A:A,$A514,Sta!$G:$G,"y") + COUNTIFS(Sta!$B:B,$A514,Sta!$G:$G,"y"))/$D514</f>
        <v>0.375</v>
      </c>
      <c r="AD514" s="8">
        <f>COUNTIFS(Sta!$A:A,$A514,Sta!$G:$G,"y")/$B514</f>
        <v>0.5</v>
      </c>
      <c r="AE514" s="16">
        <f>COUNTIFS(Sta!$B:B,$A514,Sta!$G:$G,"y")/$C514</f>
        <v>0.25</v>
      </c>
    </row>
    <row r="515" spans="1:31" x14ac:dyDescent="0.3">
      <c r="A515" t="s">
        <v>585</v>
      </c>
      <c r="B515" s="9">
        <f>COUNTIF(Sta!A:A,A515)</f>
        <v>1</v>
      </c>
      <c r="C515" s="4">
        <f>COUNTIF(Sta!B:B,A515)</f>
        <v>1</v>
      </c>
      <c r="D515" s="4">
        <f t="shared" si="14"/>
        <v>2</v>
      </c>
      <c r="E515" s="11">
        <f>(COUNTIFS(Sta!$A:$A,$A515,Sta!$F:$F,"&gt;0.5") + COUNTIFS(Sta!$B:$B,$A515,Sta!$F:$F,"&gt;0.5"))/$D515</f>
        <v>1</v>
      </c>
      <c r="F515" s="8">
        <f>COUNTIFS(Sta!$A:$A,$A515,Sta!$F:$F,"&gt;0.5")/$B515</f>
        <v>1</v>
      </c>
      <c r="G515" s="8">
        <f>COUNTIFS(Sta!$B:$B,$A515,Sta!$F:$F,"&gt;0.5")/$C515</f>
        <v>1</v>
      </c>
      <c r="H515" s="11">
        <f>(COUNTIFS(Sta!$A:$A,$A515,Sta!$F:$F,"&gt;1.5") + COUNTIFS(Sta!$B:$B,$A515,Sta!$F:$F,"&gt;1.5"))/$D515</f>
        <v>1</v>
      </c>
      <c r="I515" s="8">
        <f>COUNTIFS(Sta!$A:$A,$A515,Sta!$F:$F,"&gt;1.5")/$B515</f>
        <v>1</v>
      </c>
      <c r="J515" s="8">
        <f>COUNTIFS(Sta!$B:$B,$A515,Sta!$F:$F,"&gt;1.5")/$C515</f>
        <v>1</v>
      </c>
      <c r="K515" s="11">
        <f>(COUNTIFS(Sta!$A:$A,$A515,Sta!$F:$F,"&gt;2.5") + COUNTIFS(Sta!$B:$B,$A515,Sta!$F:$F,"&gt;2.5"))/$D515</f>
        <v>0.5</v>
      </c>
      <c r="L515" s="8">
        <f>COUNTIFS(Sta!$A:$A,$A515,Sta!$F:$F,"&gt;2.5")/$B515</f>
        <v>1</v>
      </c>
      <c r="M515" s="8">
        <f>COUNTIFS(Sta!$B:$B,$A515,Sta!$F:$F,"&gt;2.5")/$C515</f>
        <v>0</v>
      </c>
      <c r="N515" s="11">
        <f>(COUNTIFS(Sta!$A:$A,$A515,Sta!$F:$F,"&gt;3.5") + COUNTIFS(Sta!$B:$B,$A515,Sta!$F:$F,"&gt;3.5"))/$D515</f>
        <v>0.5</v>
      </c>
      <c r="O515" s="8">
        <f>COUNTIFS(Sta!$A:$A,$A515,Sta!$F:$F,"&gt;3.5")/$B515</f>
        <v>1</v>
      </c>
      <c r="P515" s="8">
        <f>COUNTIFS(Sta!$B:$B,$A515,Sta!$F:$F,"&gt;3.5")/$C515</f>
        <v>0</v>
      </c>
      <c r="Q515" s="11">
        <f>(COUNTIFS(Sta!$A:$A,$A515,Sta!$D:$D,"&gt;0.5")  + COUNTIFS(Sta!$B:$B,$A515,Sta!$E:$E,"&gt;0.5"))/$D515</f>
        <v>1</v>
      </c>
      <c r="R515" s="8">
        <f>COUNTIFS(Sta!$A:$A,$A515,Sta!$D:$D,"&gt;0.5")/$B515</f>
        <v>1</v>
      </c>
      <c r="S515" s="8">
        <f>COUNTIFS(Sta!$B:$B,$A515,Sta!$E:$E,"&gt;0.5")/$C515</f>
        <v>1</v>
      </c>
      <c r="T515" s="11">
        <f>(COUNTIFS(Sta!$A:$A,$A515,Sta!$D:$D,"&gt;1.5")  + COUNTIFS(Sta!$B:$B,$A515,Sta!$E:$E,"&gt;1.5"))/$D515</f>
        <v>1</v>
      </c>
      <c r="U515" s="8">
        <f>COUNTIFS(Sta!$A:$A,$A515,Sta!$D:$D,"&gt;1.5")/$B515</f>
        <v>1</v>
      </c>
      <c r="V515" s="8">
        <f>COUNTIFS(Sta!$B:$B,$A515,Sta!$E:$E,"&gt;1.5")/$C515</f>
        <v>1</v>
      </c>
      <c r="W515" s="11">
        <f>(COUNTIFS(Sta!$A:$A,$A515,Sta!$E:E,"&gt;0.5") +COUNTIFS(Sta!$B:$B,$A515,Sta!$D:$D,"&gt;0.5"))/$D515</f>
        <v>0</v>
      </c>
      <c r="X515" s="8">
        <f>COUNTIFS(Sta!$A:$A,$A515,Sta!$E:$E,"&gt;0.5")/$B515</f>
        <v>0</v>
      </c>
      <c r="Y515" s="8">
        <f>COUNTIFS(Sta!$B:$B,$A515,Sta!$D:$D,"&gt;0.5")/$C515</f>
        <v>0</v>
      </c>
      <c r="Z515" s="11">
        <f>(COUNTIFS(Sta!$A:$A,$A515,Sta!$E:$E,"&gt;1.5")  + COUNTIFS(Sta!$B:$B,$A515,Sta!$D:$D,"&gt;1.5"))/$D515</f>
        <v>0</v>
      </c>
      <c r="AA515" s="8">
        <f>COUNTIFS(Sta!$A:$A,$A515,Sta!$E:$E,"&gt;1.5")/$B515</f>
        <v>0</v>
      </c>
      <c r="AB515" s="8">
        <f>COUNTIFS(Sta!$B:$B,$A515,Sta!$D:$D,"&gt;1.5")/$C515</f>
        <v>0</v>
      </c>
      <c r="AC515" s="11">
        <f>(COUNTIFS(Sta!$A:A,$A515,Sta!$G:$G,"y") + COUNTIFS(Sta!$B:B,$A515,Sta!$G:$G,"y"))/$D515</f>
        <v>0</v>
      </c>
      <c r="AD515" s="8">
        <f>COUNTIFS(Sta!$A:A,$A515,Sta!$G:$G,"y")/$B515</f>
        <v>0</v>
      </c>
      <c r="AE515" s="16">
        <f>COUNTIFS(Sta!$B:B,$A515,Sta!$G:$G,"y")/$C515</f>
        <v>0</v>
      </c>
    </row>
    <row r="516" spans="1:31" x14ac:dyDescent="0.3">
      <c r="A516" t="s">
        <v>229</v>
      </c>
      <c r="B516" s="9">
        <f>COUNTIF(Sta!A:A,A516)</f>
        <v>1</v>
      </c>
      <c r="C516" s="4">
        <f>COUNTIF(Sta!B:B,A516)</f>
        <v>1</v>
      </c>
      <c r="D516" s="4">
        <f t="shared" si="14"/>
        <v>2</v>
      </c>
      <c r="E516" s="11">
        <f>(COUNTIFS(Sta!$A:$A,$A516,Sta!$F:$F,"&gt;0.5") + COUNTIFS(Sta!$B:$B,$A516,Sta!$F:$F,"&gt;0.5"))/$D516</f>
        <v>1</v>
      </c>
      <c r="F516" s="8">
        <f>COUNTIFS(Sta!$A:$A,$A516,Sta!$F:$F,"&gt;0.5")/$B516</f>
        <v>1</v>
      </c>
      <c r="G516" s="8">
        <f>COUNTIFS(Sta!$B:$B,$A516,Sta!$F:$F,"&gt;0.5")/$C516</f>
        <v>1</v>
      </c>
      <c r="H516" s="11">
        <f>(COUNTIFS(Sta!$A:$A,$A516,Sta!$F:$F,"&gt;1.5") + COUNTIFS(Sta!$B:$B,$A516,Sta!$F:$F,"&gt;1.5"))/$D516</f>
        <v>0.5</v>
      </c>
      <c r="I516" s="8">
        <f>COUNTIFS(Sta!$A:$A,$A516,Sta!$F:$F,"&gt;1.5")/$B516</f>
        <v>0</v>
      </c>
      <c r="J516" s="8">
        <f>COUNTIFS(Sta!$B:$B,$A516,Sta!$F:$F,"&gt;1.5")/$C516</f>
        <v>1</v>
      </c>
      <c r="K516" s="11">
        <f>(COUNTIFS(Sta!$A:$A,$A516,Sta!$F:$F,"&gt;2.5") + COUNTIFS(Sta!$B:$B,$A516,Sta!$F:$F,"&gt;2.5"))/$D516</f>
        <v>0</v>
      </c>
      <c r="L516" s="8">
        <f>COUNTIFS(Sta!$A:$A,$A516,Sta!$F:$F,"&gt;2.5")/$B516</f>
        <v>0</v>
      </c>
      <c r="M516" s="8">
        <f>COUNTIFS(Sta!$B:$B,$A516,Sta!$F:$F,"&gt;2.5")/$C516</f>
        <v>0</v>
      </c>
      <c r="N516" s="11">
        <f>(COUNTIFS(Sta!$A:$A,$A516,Sta!$F:$F,"&gt;3.5") + COUNTIFS(Sta!$B:$B,$A516,Sta!$F:$F,"&gt;3.5"))/$D516</f>
        <v>0</v>
      </c>
      <c r="O516" s="8">
        <f>COUNTIFS(Sta!$A:$A,$A516,Sta!$F:$F,"&gt;3.5")/$B516</f>
        <v>0</v>
      </c>
      <c r="P516" s="8">
        <f>COUNTIFS(Sta!$B:$B,$A516,Sta!$F:$F,"&gt;3.5")/$C516</f>
        <v>0</v>
      </c>
      <c r="Q516" s="11">
        <f>(COUNTIFS(Sta!$A:$A,$A516,Sta!$D:$D,"&gt;0.5")  + COUNTIFS(Sta!$B:$B,$A516,Sta!$E:$E,"&gt;0.5"))/$D516</f>
        <v>0</v>
      </c>
      <c r="R516" s="8">
        <f>COUNTIFS(Sta!$A:$A,$A516,Sta!$D:$D,"&gt;0.5")/$B516</f>
        <v>0</v>
      </c>
      <c r="S516" s="8">
        <f>COUNTIFS(Sta!$B:$B,$A516,Sta!$E:$E,"&gt;0.5")/$C516</f>
        <v>0</v>
      </c>
      <c r="T516" s="11">
        <f>(COUNTIFS(Sta!$A:$A,$A516,Sta!$D:$D,"&gt;1.5")  + COUNTIFS(Sta!$B:$B,$A516,Sta!$E:$E,"&gt;1.5"))/$D516</f>
        <v>0</v>
      </c>
      <c r="U516" s="8">
        <f>COUNTIFS(Sta!$A:$A,$A516,Sta!$D:$D,"&gt;1.5")/$B516</f>
        <v>0</v>
      </c>
      <c r="V516" s="8">
        <f>COUNTIFS(Sta!$B:$B,$A516,Sta!$E:$E,"&gt;1.5")/$C516</f>
        <v>0</v>
      </c>
      <c r="W516" s="11">
        <f>(COUNTIFS(Sta!$A:$A,$A516,Sta!$E:E,"&gt;0.5") +COUNTIFS(Sta!$B:$B,$A516,Sta!$D:$D,"&gt;0.5"))/$D516</f>
        <v>1</v>
      </c>
      <c r="X516" s="8">
        <f>COUNTIFS(Sta!$A:$A,$A516,Sta!$E:$E,"&gt;0.5")/$B516</f>
        <v>1</v>
      </c>
      <c r="Y516" s="8">
        <f>COUNTIFS(Sta!$B:$B,$A516,Sta!$D:$D,"&gt;0.5")/$C516</f>
        <v>1</v>
      </c>
      <c r="Z516" s="11">
        <f>(COUNTIFS(Sta!$A:$A,$A516,Sta!$E:$E,"&gt;1.5")  + COUNTIFS(Sta!$B:$B,$A516,Sta!$D:$D,"&gt;1.5"))/$D516</f>
        <v>0.5</v>
      </c>
      <c r="AA516" s="8">
        <f>COUNTIFS(Sta!$A:$A,$A516,Sta!$E:$E,"&gt;1.5")/$B516</f>
        <v>0</v>
      </c>
      <c r="AB516" s="8">
        <f>COUNTIFS(Sta!$B:$B,$A516,Sta!$D:$D,"&gt;1.5")/$C516</f>
        <v>1</v>
      </c>
      <c r="AC516" s="11">
        <f>(COUNTIFS(Sta!$A:A,$A516,Sta!$G:$G,"y") + COUNTIFS(Sta!$B:B,$A516,Sta!$G:$G,"y"))/$D516</f>
        <v>0</v>
      </c>
      <c r="AD516" s="8">
        <f>COUNTIFS(Sta!$A:A,$A516,Sta!$G:$G,"y")/$B516</f>
        <v>0</v>
      </c>
      <c r="AE516" s="16">
        <f>COUNTIFS(Sta!$B:B,$A516,Sta!$G:$G,"y")/$C516</f>
        <v>0</v>
      </c>
    </row>
    <row r="517" spans="1:31" x14ac:dyDescent="0.3">
      <c r="A517" t="s">
        <v>181</v>
      </c>
      <c r="B517" s="9">
        <f>COUNTIF(Sta!A:A,A517)</f>
        <v>1</v>
      </c>
      <c r="C517" s="4">
        <f>COUNTIF(Sta!B:B,A517)</f>
        <v>1</v>
      </c>
      <c r="D517" s="4">
        <f t="shared" si="14"/>
        <v>2</v>
      </c>
      <c r="E517" s="11">
        <f>(COUNTIFS(Sta!$A:$A,$A517,Sta!$F:$F,"&gt;0.5") + COUNTIFS(Sta!$B:$B,$A517,Sta!$F:$F,"&gt;0.5"))/$D517</f>
        <v>1</v>
      </c>
      <c r="F517" s="8">
        <f>COUNTIFS(Sta!$A:$A,$A517,Sta!$F:$F,"&gt;0.5")/$B517</f>
        <v>1</v>
      </c>
      <c r="G517" s="8">
        <f>COUNTIFS(Sta!$B:$B,$A517,Sta!$F:$F,"&gt;0.5")/$C517</f>
        <v>1</v>
      </c>
      <c r="H517" s="11">
        <f>(COUNTIFS(Sta!$A:$A,$A517,Sta!$F:$F,"&gt;1.5") + COUNTIFS(Sta!$B:$B,$A517,Sta!$F:$F,"&gt;1.5"))/$D517</f>
        <v>1</v>
      </c>
      <c r="I517" s="8">
        <f>COUNTIFS(Sta!$A:$A,$A517,Sta!$F:$F,"&gt;1.5")/$B517</f>
        <v>1</v>
      </c>
      <c r="J517" s="8">
        <f>COUNTIFS(Sta!$B:$B,$A517,Sta!$F:$F,"&gt;1.5")/$C517</f>
        <v>1</v>
      </c>
      <c r="K517" s="11">
        <f>(COUNTIFS(Sta!$A:$A,$A517,Sta!$F:$F,"&gt;2.5") + COUNTIFS(Sta!$B:$B,$A517,Sta!$F:$F,"&gt;2.5"))/$D517</f>
        <v>1</v>
      </c>
      <c r="L517" s="8">
        <f>COUNTIFS(Sta!$A:$A,$A517,Sta!$F:$F,"&gt;2.5")/$B517</f>
        <v>1</v>
      </c>
      <c r="M517" s="8">
        <f>COUNTIFS(Sta!$B:$B,$A517,Sta!$F:$F,"&gt;2.5")/$C517</f>
        <v>1</v>
      </c>
      <c r="N517" s="11">
        <f>(COUNTIFS(Sta!$A:$A,$A517,Sta!$F:$F,"&gt;3.5") + COUNTIFS(Sta!$B:$B,$A517,Sta!$F:$F,"&gt;3.5"))/$D517</f>
        <v>0.5</v>
      </c>
      <c r="O517" s="8">
        <f>COUNTIFS(Sta!$A:$A,$A517,Sta!$F:$F,"&gt;3.5")/$B517</f>
        <v>0</v>
      </c>
      <c r="P517" s="8">
        <f>COUNTIFS(Sta!$B:$B,$A517,Sta!$F:$F,"&gt;3.5")/$C517</f>
        <v>1</v>
      </c>
      <c r="Q517" s="11">
        <f>(COUNTIFS(Sta!$A:$A,$A517,Sta!$D:$D,"&gt;0.5")  + COUNTIFS(Sta!$B:$B,$A517,Sta!$E:$E,"&gt;0.5"))/$D517</f>
        <v>1</v>
      </c>
      <c r="R517" s="8">
        <f>COUNTIFS(Sta!$A:$A,$A517,Sta!$D:$D,"&gt;0.5")/$B517</f>
        <v>1</v>
      </c>
      <c r="S517" s="8">
        <f>COUNTIFS(Sta!$B:$B,$A517,Sta!$E:$E,"&gt;0.5")/$C517</f>
        <v>1</v>
      </c>
      <c r="T517" s="11">
        <f>(COUNTIFS(Sta!$A:$A,$A517,Sta!$D:$D,"&gt;1.5")  + COUNTIFS(Sta!$B:$B,$A517,Sta!$E:$E,"&gt;1.5"))/$D517</f>
        <v>0</v>
      </c>
      <c r="U517" s="8">
        <f>COUNTIFS(Sta!$A:$A,$A517,Sta!$D:$D,"&gt;1.5")/$B517</f>
        <v>0</v>
      </c>
      <c r="V517" s="8">
        <f>COUNTIFS(Sta!$B:$B,$A517,Sta!$E:$E,"&gt;1.5")/$C517</f>
        <v>0</v>
      </c>
      <c r="W517" s="11">
        <f>(COUNTIFS(Sta!$A:$A,$A517,Sta!$E:E,"&gt;0.5") +COUNTIFS(Sta!$B:$B,$A517,Sta!$D:$D,"&gt;0.5"))/$D517</f>
        <v>1</v>
      </c>
      <c r="X517" s="8">
        <f>COUNTIFS(Sta!$A:$A,$A517,Sta!$E:$E,"&gt;0.5")/$B517</f>
        <v>1</v>
      </c>
      <c r="Y517" s="8">
        <f>COUNTIFS(Sta!$B:$B,$A517,Sta!$D:$D,"&gt;0.5")/$C517</f>
        <v>1</v>
      </c>
      <c r="Z517" s="11">
        <f>(COUNTIFS(Sta!$A:$A,$A517,Sta!$E:$E,"&gt;1.5")  + COUNTIFS(Sta!$B:$B,$A517,Sta!$D:$D,"&gt;1.5"))/$D517</f>
        <v>1</v>
      </c>
      <c r="AA517" s="8">
        <f>COUNTIFS(Sta!$A:$A,$A517,Sta!$E:$E,"&gt;1.5")/$B517</f>
        <v>1</v>
      </c>
      <c r="AB517" s="8">
        <f>COUNTIFS(Sta!$B:$B,$A517,Sta!$D:$D,"&gt;1.5")/$C517</f>
        <v>1</v>
      </c>
      <c r="AC517" s="11">
        <f>(COUNTIFS(Sta!$A:A,$A517,Sta!$G:$G,"y") + COUNTIFS(Sta!$B:B,$A517,Sta!$G:$G,"y"))/$D517</f>
        <v>1</v>
      </c>
      <c r="AD517" s="8">
        <f>COUNTIFS(Sta!$A:A,$A517,Sta!$G:$G,"y")/$B517</f>
        <v>1</v>
      </c>
      <c r="AE517" s="16">
        <f>COUNTIFS(Sta!$B:B,$A517,Sta!$G:$G,"y")/$C517</f>
        <v>1</v>
      </c>
    </row>
    <row r="518" spans="1:31" x14ac:dyDescent="0.3">
      <c r="A518" t="s">
        <v>283</v>
      </c>
      <c r="B518" s="9">
        <f>COUNTIF(Sta!A:A,A518)</f>
        <v>0</v>
      </c>
      <c r="C518" s="4">
        <f>COUNTIF(Sta!B:B,A518)</f>
        <v>0</v>
      </c>
      <c r="D518" s="4">
        <f t="shared" si="14"/>
        <v>0</v>
      </c>
      <c r="E518" s="11" t="e">
        <f>(COUNTIFS(Sta!$A:$A,$A518,Sta!$F:$F,"&gt;0.5") + COUNTIFS(Sta!$B:$B,$A518,Sta!$F:$F,"&gt;0.5"))/$D518</f>
        <v>#DIV/0!</v>
      </c>
      <c r="F518" s="8" t="e">
        <f>COUNTIFS(Sta!$A:$A,$A518,Sta!$F:$F,"&gt;0.5")/$B518</f>
        <v>#DIV/0!</v>
      </c>
      <c r="G518" s="8" t="e">
        <f>COUNTIFS(Sta!$B:$B,$A518,Sta!$F:$F,"&gt;0.5")/$C518</f>
        <v>#DIV/0!</v>
      </c>
      <c r="H518" s="11" t="e">
        <f>(COUNTIFS(Sta!$A:$A,$A518,Sta!$F:$F,"&gt;1.5") + COUNTIFS(Sta!$B:$B,$A518,Sta!$F:$F,"&gt;1.5"))/$D518</f>
        <v>#DIV/0!</v>
      </c>
      <c r="I518" s="8" t="e">
        <f>COUNTIFS(Sta!$A:$A,$A518,Sta!$F:$F,"&gt;1.5")/$B518</f>
        <v>#DIV/0!</v>
      </c>
      <c r="J518" s="8" t="e">
        <f>COUNTIFS(Sta!$B:$B,$A518,Sta!$F:$F,"&gt;1.5")/$C518</f>
        <v>#DIV/0!</v>
      </c>
      <c r="K518" s="11" t="e">
        <f>(COUNTIFS(Sta!$A:$A,$A518,Sta!$F:$F,"&gt;2.5") + COUNTIFS(Sta!$B:$B,$A518,Sta!$F:$F,"&gt;2.5"))/$D518</f>
        <v>#DIV/0!</v>
      </c>
      <c r="L518" s="8" t="e">
        <f>COUNTIFS(Sta!$A:$A,$A518,Sta!$F:$F,"&gt;2.5")/$B518</f>
        <v>#DIV/0!</v>
      </c>
      <c r="M518" s="8" t="e">
        <f>COUNTIFS(Sta!$B:$B,$A518,Sta!$F:$F,"&gt;2.5")/$C518</f>
        <v>#DIV/0!</v>
      </c>
      <c r="N518" s="11" t="e">
        <f>(COUNTIFS(Sta!$A:$A,$A518,Sta!$F:$F,"&gt;3.5") + COUNTIFS(Sta!$B:$B,$A518,Sta!$F:$F,"&gt;3.5"))/$D518</f>
        <v>#DIV/0!</v>
      </c>
      <c r="O518" s="8" t="e">
        <f>COUNTIFS(Sta!$A:$A,$A518,Sta!$F:$F,"&gt;3.5")/$B518</f>
        <v>#DIV/0!</v>
      </c>
      <c r="P518" s="8" t="e">
        <f>COUNTIFS(Sta!$B:$B,$A518,Sta!$F:$F,"&gt;3.5")/$C518</f>
        <v>#DIV/0!</v>
      </c>
      <c r="Q518" s="11" t="e">
        <f>(COUNTIFS(Sta!$A:$A,$A518,Sta!$D:$D,"&gt;0.5")  + COUNTIFS(Sta!$B:$B,$A518,Sta!$E:$E,"&gt;0.5"))/$D518</f>
        <v>#DIV/0!</v>
      </c>
      <c r="R518" s="8" t="e">
        <f>COUNTIFS(Sta!$A:$A,$A518,Sta!$D:$D,"&gt;0.5")/$B518</f>
        <v>#DIV/0!</v>
      </c>
      <c r="S518" s="8" t="e">
        <f>COUNTIFS(Sta!$B:$B,$A518,Sta!$E:$E,"&gt;0.5")/$C518</f>
        <v>#DIV/0!</v>
      </c>
      <c r="T518" s="11" t="e">
        <f>(COUNTIFS(Sta!$A:$A,$A518,Sta!$D:$D,"&gt;1.5")  + COUNTIFS(Sta!$B:$B,$A518,Sta!$E:$E,"&gt;1.5"))/$D518</f>
        <v>#DIV/0!</v>
      </c>
      <c r="U518" s="8" t="e">
        <f>COUNTIFS(Sta!$A:$A,$A518,Sta!$D:$D,"&gt;1.5")/$B518</f>
        <v>#DIV/0!</v>
      </c>
      <c r="V518" s="8" t="e">
        <f>COUNTIFS(Sta!$B:$B,$A518,Sta!$E:$E,"&gt;1.5")/$C518</f>
        <v>#DIV/0!</v>
      </c>
      <c r="W518" s="11" t="e">
        <f>(COUNTIFS(Sta!$A:$A,$A518,Sta!$E:E,"&gt;0.5") +COUNTIFS(Sta!$B:$B,$A518,Sta!$D:$D,"&gt;0.5"))/$D518</f>
        <v>#DIV/0!</v>
      </c>
      <c r="X518" s="8" t="e">
        <f>COUNTIFS(Sta!$A:$A,$A518,Sta!$E:$E,"&gt;0.5")/$B518</f>
        <v>#DIV/0!</v>
      </c>
      <c r="Y518" s="8" t="e">
        <f>COUNTIFS(Sta!$B:$B,$A518,Sta!$D:$D,"&gt;0.5")/$C518</f>
        <v>#DIV/0!</v>
      </c>
      <c r="Z518" s="11" t="e">
        <f>(COUNTIFS(Sta!$A:$A,$A518,Sta!$E:$E,"&gt;1.5")  + COUNTIFS(Sta!$B:$B,$A518,Sta!$D:$D,"&gt;1.5"))/$D518</f>
        <v>#DIV/0!</v>
      </c>
      <c r="AA518" s="8" t="e">
        <f>COUNTIFS(Sta!$A:$A,$A518,Sta!$E:$E,"&gt;1.5")/$B518</f>
        <v>#DIV/0!</v>
      </c>
      <c r="AB518" s="8" t="e">
        <f>COUNTIFS(Sta!$B:$B,$A518,Sta!$D:$D,"&gt;1.5")/$C518</f>
        <v>#DIV/0!</v>
      </c>
      <c r="AC518" s="11" t="e">
        <f>(COUNTIFS(Sta!$A:A,$A518,Sta!$G:$G,"y") + COUNTIFS(Sta!$B:B,$A518,Sta!$G:$G,"y"))/$D518</f>
        <v>#DIV/0!</v>
      </c>
      <c r="AD518" s="8" t="e">
        <f>COUNTIFS(Sta!$A:A,$A518,Sta!$G:$G,"y")/$B518</f>
        <v>#DIV/0!</v>
      </c>
      <c r="AE518" s="16" t="e">
        <f>COUNTIFS(Sta!$B:B,$A518,Sta!$G:$G,"y")/$C518</f>
        <v>#DIV/0!</v>
      </c>
    </row>
    <row r="519" spans="1:31" x14ac:dyDescent="0.3">
      <c r="A519" t="s">
        <v>536</v>
      </c>
      <c r="B519" s="9">
        <f>COUNTIF(Sta!A:A,A519)</f>
        <v>8</v>
      </c>
      <c r="C519" s="4">
        <f>COUNTIF(Sta!B:B,A519)</f>
        <v>8</v>
      </c>
      <c r="D519" s="4">
        <f t="shared" si="14"/>
        <v>16</v>
      </c>
      <c r="E519" s="11">
        <f>(COUNTIFS(Sta!$A:$A,$A519,Sta!$F:$F,"&gt;0.5") + COUNTIFS(Sta!$B:$B,$A519,Sta!$F:$F,"&gt;0.5"))/$D519</f>
        <v>0.875</v>
      </c>
      <c r="F519" s="8">
        <f>COUNTIFS(Sta!$A:$A,$A519,Sta!$F:$F,"&gt;0.5")/$B519</f>
        <v>0.875</v>
      </c>
      <c r="G519" s="8">
        <f>COUNTIFS(Sta!$B:$B,$A519,Sta!$F:$F,"&gt;0.5")/$C519</f>
        <v>0.875</v>
      </c>
      <c r="H519" s="11">
        <f>(COUNTIFS(Sta!$A:$A,$A519,Sta!$F:$F,"&gt;1.5") + COUNTIFS(Sta!$B:$B,$A519,Sta!$F:$F,"&gt;1.5"))/$D519</f>
        <v>0.8125</v>
      </c>
      <c r="I519" s="8">
        <f>COUNTIFS(Sta!$A:$A,$A519,Sta!$F:$F,"&gt;1.5")/$B519</f>
        <v>0.875</v>
      </c>
      <c r="J519" s="8">
        <f>COUNTIFS(Sta!$B:$B,$A519,Sta!$F:$F,"&gt;1.5")/$C519</f>
        <v>0.75</v>
      </c>
      <c r="K519" s="11">
        <f>(COUNTIFS(Sta!$A:$A,$A519,Sta!$F:$F,"&gt;2.5") + COUNTIFS(Sta!$B:$B,$A519,Sta!$F:$F,"&gt;2.5"))/$D519</f>
        <v>0.5625</v>
      </c>
      <c r="L519" s="8">
        <f>COUNTIFS(Sta!$A:$A,$A519,Sta!$F:$F,"&gt;2.5")/$B519</f>
        <v>0.75</v>
      </c>
      <c r="M519" s="8">
        <f>COUNTIFS(Sta!$B:$B,$A519,Sta!$F:$F,"&gt;2.5")/$C519</f>
        <v>0.375</v>
      </c>
      <c r="N519" s="11">
        <f>(COUNTIFS(Sta!$A:$A,$A519,Sta!$F:$F,"&gt;3.5") + COUNTIFS(Sta!$B:$B,$A519,Sta!$F:$F,"&gt;3.5"))/$D519</f>
        <v>0.4375</v>
      </c>
      <c r="O519" s="8">
        <f>COUNTIFS(Sta!$A:$A,$A519,Sta!$F:$F,"&gt;3.5")/$B519</f>
        <v>0.75</v>
      </c>
      <c r="P519" s="8">
        <f>COUNTIFS(Sta!$B:$B,$A519,Sta!$F:$F,"&gt;3.5")/$C519</f>
        <v>0.125</v>
      </c>
      <c r="Q519" s="11">
        <f>(COUNTIFS(Sta!$A:$A,$A519,Sta!$D:$D,"&gt;0.5")  + COUNTIFS(Sta!$B:$B,$A519,Sta!$E:$E,"&gt;0.5"))/$D519</f>
        <v>0.5625</v>
      </c>
      <c r="R519" s="8">
        <f>COUNTIFS(Sta!$A:$A,$A519,Sta!$D:$D,"&gt;0.5")/$B519</f>
        <v>0.625</v>
      </c>
      <c r="S519" s="8">
        <f>COUNTIFS(Sta!$B:$B,$A519,Sta!$E:$E,"&gt;0.5")/$C519</f>
        <v>0.5</v>
      </c>
      <c r="T519" s="11">
        <f>(COUNTIFS(Sta!$A:$A,$A519,Sta!$D:$D,"&gt;1.5")  + COUNTIFS(Sta!$B:$B,$A519,Sta!$E:$E,"&gt;1.5"))/$D519</f>
        <v>0.3125</v>
      </c>
      <c r="U519" s="8">
        <f>COUNTIFS(Sta!$A:$A,$A519,Sta!$D:$D,"&gt;1.5")/$B519</f>
        <v>0.5</v>
      </c>
      <c r="V519" s="8">
        <f>COUNTIFS(Sta!$B:$B,$A519,Sta!$E:$E,"&gt;1.5")/$C519</f>
        <v>0.125</v>
      </c>
      <c r="W519" s="11">
        <f>(COUNTIFS(Sta!$A:$A,$A519,Sta!$E:E,"&gt;0.5") +COUNTIFS(Sta!$B:$B,$A519,Sta!$D:$D,"&gt;0.5"))/$D519</f>
        <v>0.875</v>
      </c>
      <c r="X519" s="8">
        <f>COUNTIFS(Sta!$A:$A,$A519,Sta!$E:$E,"&gt;0.5")/$B519</f>
        <v>0.875</v>
      </c>
      <c r="Y519" s="8">
        <f>COUNTIFS(Sta!$B:$B,$A519,Sta!$D:$D,"&gt;0.5")/$C519</f>
        <v>0.875</v>
      </c>
      <c r="Z519" s="11">
        <f>(COUNTIFS(Sta!$A:$A,$A519,Sta!$E:$E,"&gt;1.5")  + COUNTIFS(Sta!$B:$B,$A519,Sta!$D:$D,"&gt;1.5"))/$D519</f>
        <v>0.6875</v>
      </c>
      <c r="AA519" s="8">
        <f>COUNTIFS(Sta!$A:$A,$A519,Sta!$E:$E,"&gt;1.5")/$B519</f>
        <v>0.75</v>
      </c>
      <c r="AB519" s="8">
        <f>COUNTIFS(Sta!$B:$B,$A519,Sta!$D:$D,"&gt;1.5")/$C519</f>
        <v>0.625</v>
      </c>
      <c r="AC519" s="11">
        <f>(COUNTIFS(Sta!$A:A,$A519,Sta!$G:$G,"y") + COUNTIFS(Sta!$B:B,$A519,Sta!$G:$G,"y"))/$D519</f>
        <v>0.5625</v>
      </c>
      <c r="AD519" s="8">
        <f>COUNTIFS(Sta!$A:A,$A519,Sta!$G:$G,"y")/$B519</f>
        <v>0.625</v>
      </c>
      <c r="AE519" s="16">
        <f>COUNTIFS(Sta!$B:B,$A519,Sta!$G:$G,"y")/$C519</f>
        <v>0.5</v>
      </c>
    </row>
    <row r="520" spans="1:31" x14ac:dyDescent="0.3">
      <c r="A520" t="s">
        <v>578</v>
      </c>
      <c r="B520" s="9">
        <f>COUNTIF(Sta!A:A,A520)</f>
        <v>1</v>
      </c>
      <c r="C520" s="4">
        <f>COUNTIF(Sta!B:B,A520)</f>
        <v>1</v>
      </c>
      <c r="D520" s="4">
        <f t="shared" si="14"/>
        <v>2</v>
      </c>
      <c r="E520" s="11">
        <f>(COUNTIFS(Sta!$A:$A,$A520,Sta!$F:$F,"&gt;0.5") + COUNTIFS(Sta!$B:$B,$A520,Sta!$F:$F,"&gt;0.5"))/$D520</f>
        <v>1</v>
      </c>
      <c r="F520" s="8">
        <f>COUNTIFS(Sta!$A:$A,$A520,Sta!$F:$F,"&gt;0.5")/$B520</f>
        <v>1</v>
      </c>
      <c r="G520" s="8">
        <f>COUNTIFS(Sta!$B:$B,$A520,Sta!$F:$F,"&gt;0.5")/$C520</f>
        <v>1</v>
      </c>
      <c r="H520" s="11">
        <f>(COUNTIFS(Sta!$A:$A,$A520,Sta!$F:$F,"&gt;1.5") + COUNTIFS(Sta!$B:$B,$A520,Sta!$F:$F,"&gt;1.5"))/$D520</f>
        <v>0.5</v>
      </c>
      <c r="I520" s="8">
        <f>COUNTIFS(Sta!$A:$A,$A520,Sta!$F:$F,"&gt;1.5")/$B520</f>
        <v>1</v>
      </c>
      <c r="J520" s="8">
        <f>COUNTIFS(Sta!$B:$B,$A520,Sta!$F:$F,"&gt;1.5")/$C520</f>
        <v>0</v>
      </c>
      <c r="K520" s="11">
        <f>(COUNTIFS(Sta!$A:$A,$A520,Sta!$F:$F,"&gt;2.5") + COUNTIFS(Sta!$B:$B,$A520,Sta!$F:$F,"&gt;2.5"))/$D520</f>
        <v>0.5</v>
      </c>
      <c r="L520" s="8">
        <f>COUNTIFS(Sta!$A:$A,$A520,Sta!$F:$F,"&gt;2.5")/$B520</f>
        <v>1</v>
      </c>
      <c r="M520" s="8">
        <f>COUNTIFS(Sta!$B:$B,$A520,Sta!$F:$F,"&gt;2.5")/$C520</f>
        <v>0</v>
      </c>
      <c r="N520" s="11">
        <f>(COUNTIFS(Sta!$A:$A,$A520,Sta!$F:$F,"&gt;3.5") + COUNTIFS(Sta!$B:$B,$A520,Sta!$F:$F,"&gt;3.5"))/$D520</f>
        <v>0</v>
      </c>
      <c r="O520" s="8">
        <f>COUNTIFS(Sta!$A:$A,$A520,Sta!$F:$F,"&gt;3.5")/$B520</f>
        <v>0</v>
      </c>
      <c r="P520" s="8">
        <f>COUNTIFS(Sta!$B:$B,$A520,Sta!$F:$F,"&gt;3.5")/$C520</f>
        <v>0</v>
      </c>
      <c r="Q520" s="11">
        <f>(COUNTIFS(Sta!$A:$A,$A520,Sta!$D:$D,"&gt;0.5")  + COUNTIFS(Sta!$B:$B,$A520,Sta!$E:$E,"&gt;0.5"))/$D520</f>
        <v>1</v>
      </c>
      <c r="R520" s="8">
        <f>COUNTIFS(Sta!$A:$A,$A520,Sta!$D:$D,"&gt;0.5")/$B520</f>
        <v>1</v>
      </c>
      <c r="S520" s="8">
        <f>COUNTIFS(Sta!$B:$B,$A520,Sta!$E:$E,"&gt;0.5")/$C520</f>
        <v>1</v>
      </c>
      <c r="T520" s="11">
        <f>(COUNTIFS(Sta!$A:$A,$A520,Sta!$D:$D,"&gt;1.5")  + COUNTIFS(Sta!$B:$B,$A520,Sta!$E:$E,"&gt;1.5"))/$D520</f>
        <v>0.5</v>
      </c>
      <c r="U520" s="8">
        <f>COUNTIFS(Sta!$A:$A,$A520,Sta!$D:$D,"&gt;1.5")/$B520</f>
        <v>1</v>
      </c>
      <c r="V520" s="8">
        <f>COUNTIFS(Sta!$B:$B,$A520,Sta!$E:$E,"&gt;1.5")/$C520</f>
        <v>0</v>
      </c>
      <c r="W520" s="11">
        <f>(COUNTIFS(Sta!$A:$A,$A520,Sta!$E:E,"&gt;0.5") +COUNTIFS(Sta!$B:$B,$A520,Sta!$D:$D,"&gt;0.5"))/$D520</f>
        <v>0</v>
      </c>
      <c r="X520" s="8">
        <f>COUNTIFS(Sta!$A:$A,$A520,Sta!$E:$E,"&gt;0.5")/$B520</f>
        <v>0</v>
      </c>
      <c r="Y520" s="8">
        <f>COUNTIFS(Sta!$B:$B,$A520,Sta!$D:$D,"&gt;0.5")/$C520</f>
        <v>0</v>
      </c>
      <c r="Z520" s="11">
        <f>(COUNTIFS(Sta!$A:$A,$A520,Sta!$E:$E,"&gt;1.5")  + COUNTIFS(Sta!$B:$B,$A520,Sta!$D:$D,"&gt;1.5"))/$D520</f>
        <v>0</v>
      </c>
      <c r="AA520" s="8">
        <f>COUNTIFS(Sta!$A:$A,$A520,Sta!$E:$E,"&gt;1.5")/$B520</f>
        <v>0</v>
      </c>
      <c r="AB520" s="8">
        <f>COUNTIFS(Sta!$B:$B,$A520,Sta!$D:$D,"&gt;1.5")/$C520</f>
        <v>0</v>
      </c>
      <c r="AC520" s="11">
        <f>(COUNTIFS(Sta!$A:A,$A520,Sta!$G:$G,"y") + COUNTIFS(Sta!$B:B,$A520,Sta!$G:$G,"y"))/$D520</f>
        <v>0</v>
      </c>
      <c r="AD520" s="8">
        <f>COUNTIFS(Sta!$A:A,$A520,Sta!$G:$G,"y")/$B520</f>
        <v>0</v>
      </c>
      <c r="AE520" s="16">
        <f>COUNTIFS(Sta!$B:B,$A520,Sta!$G:$G,"y")/$C520</f>
        <v>0</v>
      </c>
    </row>
    <row r="521" spans="1:31" x14ac:dyDescent="0.3">
      <c r="A521" t="s">
        <v>251</v>
      </c>
      <c r="B521" s="9">
        <f>COUNTIF(Sta!A:A,A521)</f>
        <v>1</v>
      </c>
      <c r="C521" s="4">
        <f>COUNTIF(Sta!B:B,A521)</f>
        <v>1</v>
      </c>
      <c r="D521" s="4">
        <f t="shared" si="14"/>
        <v>2</v>
      </c>
      <c r="E521" s="11">
        <f>(COUNTIFS(Sta!$A:$A,$A521,Sta!$F:$F,"&gt;0.5") + COUNTIFS(Sta!$B:$B,$A521,Sta!$F:$F,"&gt;0.5"))/$D521</f>
        <v>1</v>
      </c>
      <c r="F521" s="8">
        <f>COUNTIFS(Sta!$A:$A,$A521,Sta!$F:$F,"&gt;0.5")/$B521</f>
        <v>1</v>
      </c>
      <c r="G521" s="8">
        <f>COUNTIFS(Sta!$B:$B,$A521,Sta!$F:$F,"&gt;0.5")/$C521</f>
        <v>1</v>
      </c>
      <c r="H521" s="11">
        <f>(COUNTIFS(Sta!$A:$A,$A521,Sta!$F:$F,"&gt;1.5") + COUNTIFS(Sta!$B:$B,$A521,Sta!$F:$F,"&gt;1.5"))/$D521</f>
        <v>1</v>
      </c>
      <c r="I521" s="8">
        <f>COUNTIFS(Sta!$A:$A,$A521,Sta!$F:$F,"&gt;1.5")/$B521</f>
        <v>1</v>
      </c>
      <c r="J521" s="8">
        <f>COUNTIFS(Sta!$B:$B,$A521,Sta!$F:$F,"&gt;1.5")/$C521</f>
        <v>1</v>
      </c>
      <c r="K521" s="11">
        <f>(COUNTIFS(Sta!$A:$A,$A521,Sta!$F:$F,"&gt;2.5") + COUNTIFS(Sta!$B:$B,$A521,Sta!$F:$F,"&gt;2.5"))/$D521</f>
        <v>1</v>
      </c>
      <c r="L521" s="8">
        <f>COUNTIFS(Sta!$A:$A,$A521,Sta!$F:$F,"&gt;2.5")/$B521</f>
        <v>1</v>
      </c>
      <c r="M521" s="8">
        <f>COUNTIFS(Sta!$B:$B,$A521,Sta!$F:$F,"&gt;2.5")/$C521</f>
        <v>1</v>
      </c>
      <c r="N521" s="11">
        <f>(COUNTIFS(Sta!$A:$A,$A521,Sta!$F:$F,"&gt;3.5") + COUNTIFS(Sta!$B:$B,$A521,Sta!$F:$F,"&gt;3.5"))/$D521</f>
        <v>0.5</v>
      </c>
      <c r="O521" s="8">
        <f>COUNTIFS(Sta!$A:$A,$A521,Sta!$F:$F,"&gt;3.5")/$B521</f>
        <v>0</v>
      </c>
      <c r="P521" s="8">
        <f>COUNTIFS(Sta!$B:$B,$A521,Sta!$F:$F,"&gt;3.5")/$C521</f>
        <v>1</v>
      </c>
      <c r="Q521" s="11">
        <f>(COUNTIFS(Sta!$A:$A,$A521,Sta!$D:$D,"&gt;0.5")  + COUNTIFS(Sta!$B:$B,$A521,Sta!$E:$E,"&gt;0.5"))/$D521</f>
        <v>1</v>
      </c>
      <c r="R521" s="8">
        <f>COUNTIFS(Sta!$A:$A,$A521,Sta!$D:$D,"&gt;0.5")/$B521</f>
        <v>1</v>
      </c>
      <c r="S521" s="8">
        <f>COUNTIFS(Sta!$B:$B,$A521,Sta!$E:$E,"&gt;0.5")/$C521</f>
        <v>1</v>
      </c>
      <c r="T521" s="11">
        <f>(COUNTIFS(Sta!$A:$A,$A521,Sta!$D:$D,"&gt;1.5")  + COUNTIFS(Sta!$B:$B,$A521,Sta!$E:$E,"&gt;1.5"))/$D521</f>
        <v>1</v>
      </c>
      <c r="U521" s="8">
        <f>COUNTIFS(Sta!$A:$A,$A521,Sta!$D:$D,"&gt;1.5")/$B521</f>
        <v>1</v>
      </c>
      <c r="V521" s="8">
        <f>COUNTIFS(Sta!$B:$B,$A521,Sta!$E:$E,"&gt;1.5")/$C521</f>
        <v>1</v>
      </c>
      <c r="W521" s="11">
        <f>(COUNTIFS(Sta!$A:$A,$A521,Sta!$E:E,"&gt;0.5") +COUNTIFS(Sta!$B:$B,$A521,Sta!$D:$D,"&gt;0.5"))/$D521</f>
        <v>1</v>
      </c>
      <c r="X521" s="8">
        <f>COUNTIFS(Sta!$A:$A,$A521,Sta!$E:$E,"&gt;0.5")/$B521</f>
        <v>1</v>
      </c>
      <c r="Y521" s="8">
        <f>COUNTIFS(Sta!$B:$B,$A521,Sta!$D:$D,"&gt;0.5")/$C521</f>
        <v>1</v>
      </c>
      <c r="Z521" s="11">
        <f>(COUNTIFS(Sta!$A:$A,$A521,Sta!$E:$E,"&gt;1.5")  + COUNTIFS(Sta!$B:$B,$A521,Sta!$D:$D,"&gt;1.5"))/$D521</f>
        <v>0.5</v>
      </c>
      <c r="AA521" s="8">
        <f>COUNTIFS(Sta!$A:$A,$A521,Sta!$E:$E,"&gt;1.5")/$B521</f>
        <v>0</v>
      </c>
      <c r="AB521" s="8">
        <f>COUNTIFS(Sta!$B:$B,$A521,Sta!$D:$D,"&gt;1.5")/$C521</f>
        <v>1</v>
      </c>
      <c r="AC521" s="11">
        <f>(COUNTIFS(Sta!$A:A,$A521,Sta!$G:$G,"y") + COUNTIFS(Sta!$B:B,$A521,Sta!$G:$G,"y"))/$D521</f>
        <v>1</v>
      </c>
      <c r="AD521" s="8">
        <f>COUNTIFS(Sta!$A:A,$A521,Sta!$G:$G,"y")/$B521</f>
        <v>1</v>
      </c>
      <c r="AE521" s="16">
        <f>COUNTIFS(Sta!$B:B,$A521,Sta!$G:$G,"y")/$C521</f>
        <v>1</v>
      </c>
    </row>
    <row r="522" spans="1:31" x14ac:dyDescent="0.3">
      <c r="A522" t="s">
        <v>196</v>
      </c>
      <c r="B522" s="9">
        <f>COUNTIF(Sta!A:A,A522)</f>
        <v>1</v>
      </c>
      <c r="C522" s="4">
        <f>COUNTIF(Sta!B:B,A522)</f>
        <v>1</v>
      </c>
      <c r="D522" s="4">
        <f t="shared" si="14"/>
        <v>2</v>
      </c>
      <c r="E522" s="11">
        <f>(COUNTIFS(Sta!$A:$A,$A522,Sta!$F:$F,"&gt;0.5") + COUNTIFS(Sta!$B:$B,$A522,Sta!$F:$F,"&gt;0.5"))/$D522</f>
        <v>1</v>
      </c>
      <c r="F522" s="8">
        <f>COUNTIFS(Sta!$A:$A,$A522,Sta!$F:$F,"&gt;0.5")/$B522</f>
        <v>1</v>
      </c>
      <c r="G522" s="8">
        <f>COUNTIFS(Sta!$B:$B,$A522,Sta!$F:$F,"&gt;0.5")/$C522</f>
        <v>1</v>
      </c>
      <c r="H522" s="11">
        <f>(COUNTIFS(Sta!$A:$A,$A522,Sta!$F:$F,"&gt;1.5") + COUNTIFS(Sta!$B:$B,$A522,Sta!$F:$F,"&gt;1.5"))/$D522</f>
        <v>1</v>
      </c>
      <c r="I522" s="8">
        <f>COUNTIFS(Sta!$A:$A,$A522,Sta!$F:$F,"&gt;1.5")/$B522</f>
        <v>1</v>
      </c>
      <c r="J522" s="8">
        <f>COUNTIFS(Sta!$B:$B,$A522,Sta!$F:$F,"&gt;1.5")/$C522</f>
        <v>1</v>
      </c>
      <c r="K522" s="11">
        <f>(COUNTIFS(Sta!$A:$A,$A522,Sta!$F:$F,"&gt;2.5") + COUNTIFS(Sta!$B:$B,$A522,Sta!$F:$F,"&gt;2.5"))/$D522</f>
        <v>0</v>
      </c>
      <c r="L522" s="8">
        <f>COUNTIFS(Sta!$A:$A,$A522,Sta!$F:$F,"&gt;2.5")/$B522</f>
        <v>0</v>
      </c>
      <c r="M522" s="8">
        <f>COUNTIFS(Sta!$B:$B,$A522,Sta!$F:$F,"&gt;2.5")/$C522</f>
        <v>0</v>
      </c>
      <c r="N522" s="11">
        <f>(COUNTIFS(Sta!$A:$A,$A522,Sta!$F:$F,"&gt;3.5") + COUNTIFS(Sta!$B:$B,$A522,Sta!$F:$F,"&gt;3.5"))/$D522</f>
        <v>0</v>
      </c>
      <c r="O522" s="8">
        <f>COUNTIFS(Sta!$A:$A,$A522,Sta!$F:$F,"&gt;3.5")/$B522</f>
        <v>0</v>
      </c>
      <c r="P522" s="8">
        <f>COUNTIFS(Sta!$B:$B,$A522,Sta!$F:$F,"&gt;3.5")/$C522</f>
        <v>0</v>
      </c>
      <c r="Q522" s="11">
        <f>(COUNTIFS(Sta!$A:$A,$A522,Sta!$D:$D,"&gt;0.5")  + COUNTIFS(Sta!$B:$B,$A522,Sta!$E:$E,"&gt;0.5"))/$D522</f>
        <v>1</v>
      </c>
      <c r="R522" s="8">
        <f>COUNTIFS(Sta!$A:$A,$A522,Sta!$D:$D,"&gt;0.5")/$B522</f>
        <v>1</v>
      </c>
      <c r="S522" s="8">
        <f>COUNTIFS(Sta!$B:$B,$A522,Sta!$E:$E,"&gt;0.5")/$C522</f>
        <v>1</v>
      </c>
      <c r="T522" s="11">
        <f>(COUNTIFS(Sta!$A:$A,$A522,Sta!$D:$D,"&gt;1.5")  + COUNTIFS(Sta!$B:$B,$A522,Sta!$E:$E,"&gt;1.5"))/$D522</f>
        <v>0</v>
      </c>
      <c r="U522" s="8">
        <f>COUNTIFS(Sta!$A:$A,$A522,Sta!$D:$D,"&gt;1.5")/$B522</f>
        <v>0</v>
      </c>
      <c r="V522" s="8">
        <f>COUNTIFS(Sta!$B:$B,$A522,Sta!$E:$E,"&gt;1.5")/$C522</f>
        <v>0</v>
      </c>
      <c r="W522" s="11">
        <f>(COUNTIFS(Sta!$A:$A,$A522,Sta!$E:E,"&gt;0.5") +COUNTIFS(Sta!$B:$B,$A522,Sta!$D:$D,"&gt;0.5"))/$D522</f>
        <v>1</v>
      </c>
      <c r="X522" s="8">
        <f>COUNTIFS(Sta!$A:$A,$A522,Sta!$E:$E,"&gt;0.5")/$B522</f>
        <v>1</v>
      </c>
      <c r="Y522" s="8">
        <f>COUNTIFS(Sta!$B:$B,$A522,Sta!$D:$D,"&gt;0.5")/$C522</f>
        <v>1</v>
      </c>
      <c r="Z522" s="11">
        <f>(COUNTIFS(Sta!$A:$A,$A522,Sta!$E:$E,"&gt;1.5")  + COUNTIFS(Sta!$B:$B,$A522,Sta!$D:$D,"&gt;1.5"))/$D522</f>
        <v>0</v>
      </c>
      <c r="AA522" s="8">
        <f>COUNTIFS(Sta!$A:$A,$A522,Sta!$E:$E,"&gt;1.5")/$B522</f>
        <v>0</v>
      </c>
      <c r="AB522" s="8">
        <f>COUNTIFS(Sta!$B:$B,$A522,Sta!$D:$D,"&gt;1.5")/$C522</f>
        <v>0</v>
      </c>
      <c r="AC522" s="11">
        <f>(COUNTIFS(Sta!$A:A,$A522,Sta!$G:$G,"y") + COUNTIFS(Sta!$B:B,$A522,Sta!$G:$G,"y"))/$D522</f>
        <v>1</v>
      </c>
      <c r="AD522" s="8">
        <f>COUNTIFS(Sta!$A:A,$A522,Sta!$G:$G,"y")/$B522</f>
        <v>1</v>
      </c>
      <c r="AE522" s="16">
        <f>COUNTIFS(Sta!$B:B,$A522,Sta!$G:$G,"y")/$C522</f>
        <v>1</v>
      </c>
    </row>
    <row r="523" spans="1:31" x14ac:dyDescent="0.3">
      <c r="A523" t="s">
        <v>182</v>
      </c>
      <c r="B523" s="9">
        <f>COUNTIF(Sta!A:A,A523)</f>
        <v>1</v>
      </c>
      <c r="C523" s="4">
        <f>COUNTIF(Sta!B:B,A523)</f>
        <v>1</v>
      </c>
      <c r="D523" s="4">
        <f t="shared" si="14"/>
        <v>2</v>
      </c>
      <c r="E523" s="11">
        <f>(COUNTIFS(Sta!$A:$A,$A523,Sta!$F:$F,"&gt;0.5") + COUNTIFS(Sta!$B:$B,$A523,Sta!$F:$F,"&gt;0.5"))/$D523</f>
        <v>0.5</v>
      </c>
      <c r="F523" s="8">
        <f>COUNTIFS(Sta!$A:$A,$A523,Sta!$F:$F,"&gt;0.5")/$B523</f>
        <v>1</v>
      </c>
      <c r="G523" s="8">
        <f>COUNTIFS(Sta!$B:$B,$A523,Sta!$F:$F,"&gt;0.5")/$C523</f>
        <v>0</v>
      </c>
      <c r="H523" s="11">
        <f>(COUNTIFS(Sta!$A:$A,$A523,Sta!$F:$F,"&gt;1.5") + COUNTIFS(Sta!$B:$B,$A523,Sta!$F:$F,"&gt;1.5"))/$D523</f>
        <v>0.5</v>
      </c>
      <c r="I523" s="8">
        <f>COUNTIFS(Sta!$A:$A,$A523,Sta!$F:$F,"&gt;1.5")/$B523</f>
        <v>1</v>
      </c>
      <c r="J523" s="8">
        <f>COUNTIFS(Sta!$B:$B,$A523,Sta!$F:$F,"&gt;1.5")/$C523</f>
        <v>0</v>
      </c>
      <c r="K523" s="11">
        <f>(COUNTIFS(Sta!$A:$A,$A523,Sta!$F:$F,"&gt;2.5") + COUNTIFS(Sta!$B:$B,$A523,Sta!$F:$F,"&gt;2.5"))/$D523</f>
        <v>0.5</v>
      </c>
      <c r="L523" s="8">
        <f>COUNTIFS(Sta!$A:$A,$A523,Sta!$F:$F,"&gt;2.5")/$B523</f>
        <v>1</v>
      </c>
      <c r="M523" s="8">
        <f>COUNTIFS(Sta!$B:$B,$A523,Sta!$F:$F,"&gt;2.5")/$C523</f>
        <v>0</v>
      </c>
      <c r="N523" s="11">
        <f>(COUNTIFS(Sta!$A:$A,$A523,Sta!$F:$F,"&gt;3.5") + COUNTIFS(Sta!$B:$B,$A523,Sta!$F:$F,"&gt;3.5"))/$D523</f>
        <v>0</v>
      </c>
      <c r="O523" s="8">
        <f>COUNTIFS(Sta!$A:$A,$A523,Sta!$F:$F,"&gt;3.5")/$B523</f>
        <v>0</v>
      </c>
      <c r="P523" s="8">
        <f>COUNTIFS(Sta!$B:$B,$A523,Sta!$F:$F,"&gt;3.5")/$C523</f>
        <v>0</v>
      </c>
      <c r="Q523" s="11">
        <f>(COUNTIFS(Sta!$A:$A,$A523,Sta!$D:$D,"&gt;0.5")  + COUNTIFS(Sta!$B:$B,$A523,Sta!$E:$E,"&gt;0.5"))/$D523</f>
        <v>0.5</v>
      </c>
      <c r="R523" s="8">
        <f>COUNTIFS(Sta!$A:$A,$A523,Sta!$D:$D,"&gt;0.5")/$B523</f>
        <v>1</v>
      </c>
      <c r="S523" s="8">
        <f>COUNTIFS(Sta!$B:$B,$A523,Sta!$E:$E,"&gt;0.5")/$C523</f>
        <v>0</v>
      </c>
      <c r="T523" s="11">
        <f>(COUNTIFS(Sta!$A:$A,$A523,Sta!$D:$D,"&gt;1.5")  + COUNTIFS(Sta!$B:$B,$A523,Sta!$E:$E,"&gt;1.5"))/$D523</f>
        <v>0.5</v>
      </c>
      <c r="U523" s="8">
        <f>COUNTIFS(Sta!$A:$A,$A523,Sta!$D:$D,"&gt;1.5")/$B523</f>
        <v>1</v>
      </c>
      <c r="V523" s="8">
        <f>COUNTIFS(Sta!$B:$B,$A523,Sta!$E:$E,"&gt;1.5")/$C523</f>
        <v>0</v>
      </c>
      <c r="W523" s="11">
        <f>(COUNTIFS(Sta!$A:$A,$A523,Sta!$E:E,"&gt;0.5") +COUNTIFS(Sta!$B:$B,$A523,Sta!$D:$D,"&gt;0.5"))/$D523</f>
        <v>0.5</v>
      </c>
      <c r="X523" s="8">
        <f>COUNTIFS(Sta!$A:$A,$A523,Sta!$E:$E,"&gt;0.5")/$B523</f>
        <v>1</v>
      </c>
      <c r="Y523" s="8">
        <f>COUNTIFS(Sta!$B:$B,$A523,Sta!$D:$D,"&gt;0.5")/$C523</f>
        <v>0</v>
      </c>
      <c r="Z523" s="11">
        <f>(COUNTIFS(Sta!$A:$A,$A523,Sta!$E:$E,"&gt;1.5")  + COUNTIFS(Sta!$B:$B,$A523,Sta!$D:$D,"&gt;1.5"))/$D523</f>
        <v>0</v>
      </c>
      <c r="AA523" s="8">
        <f>COUNTIFS(Sta!$A:$A,$A523,Sta!$E:$E,"&gt;1.5")/$B523</f>
        <v>0</v>
      </c>
      <c r="AB523" s="8">
        <f>COUNTIFS(Sta!$B:$B,$A523,Sta!$D:$D,"&gt;1.5")/$C523</f>
        <v>0</v>
      </c>
      <c r="AC523" s="11">
        <f>(COUNTIFS(Sta!$A:A,$A523,Sta!$G:$G,"y") + COUNTIFS(Sta!$B:B,$A523,Sta!$G:$G,"y"))/$D523</f>
        <v>0.5</v>
      </c>
      <c r="AD523" s="8">
        <f>COUNTIFS(Sta!$A:A,$A523,Sta!$G:$G,"y")/$B523</f>
        <v>1</v>
      </c>
      <c r="AE523" s="16">
        <f>COUNTIFS(Sta!$B:B,$A523,Sta!$G:$G,"y")/$C523</f>
        <v>0</v>
      </c>
    </row>
    <row r="524" spans="1:31" x14ac:dyDescent="0.3">
      <c r="A524" t="s">
        <v>574</v>
      </c>
      <c r="B524" s="9">
        <f>COUNTIF(Sta!A:A,A524)</f>
        <v>1</v>
      </c>
      <c r="C524" s="4">
        <f>COUNTIF(Sta!B:B,A524)</f>
        <v>1</v>
      </c>
      <c r="D524" s="4">
        <f t="shared" si="14"/>
        <v>2</v>
      </c>
      <c r="E524" s="11">
        <f>(COUNTIFS(Sta!$A:$A,$A524,Sta!$F:$F,"&gt;0.5") + COUNTIFS(Sta!$B:$B,$A524,Sta!$F:$F,"&gt;0.5"))/$D524</f>
        <v>1</v>
      </c>
      <c r="F524" s="8">
        <f>COUNTIFS(Sta!$A:$A,$A524,Sta!$F:$F,"&gt;0.5")/$B524</f>
        <v>1</v>
      </c>
      <c r="G524" s="8">
        <f>COUNTIFS(Sta!$B:$B,$A524,Sta!$F:$F,"&gt;0.5")/$C524</f>
        <v>1</v>
      </c>
      <c r="H524" s="11">
        <f>(COUNTIFS(Sta!$A:$A,$A524,Sta!$F:$F,"&gt;1.5") + COUNTIFS(Sta!$B:$B,$A524,Sta!$F:$F,"&gt;1.5"))/$D524</f>
        <v>1</v>
      </c>
      <c r="I524" s="8">
        <f>COUNTIFS(Sta!$A:$A,$A524,Sta!$F:$F,"&gt;1.5")/$B524</f>
        <v>1</v>
      </c>
      <c r="J524" s="8">
        <f>COUNTIFS(Sta!$B:$B,$A524,Sta!$F:$F,"&gt;1.5")/$C524</f>
        <v>1</v>
      </c>
      <c r="K524" s="11">
        <f>(COUNTIFS(Sta!$A:$A,$A524,Sta!$F:$F,"&gt;2.5") + COUNTIFS(Sta!$B:$B,$A524,Sta!$F:$F,"&gt;2.5"))/$D524</f>
        <v>1</v>
      </c>
      <c r="L524" s="8">
        <f>COUNTIFS(Sta!$A:$A,$A524,Sta!$F:$F,"&gt;2.5")/$B524</f>
        <v>1</v>
      </c>
      <c r="M524" s="8">
        <f>COUNTIFS(Sta!$B:$B,$A524,Sta!$F:$F,"&gt;2.5")/$C524</f>
        <v>1</v>
      </c>
      <c r="N524" s="11">
        <f>(COUNTIFS(Sta!$A:$A,$A524,Sta!$F:$F,"&gt;3.5") + COUNTIFS(Sta!$B:$B,$A524,Sta!$F:$F,"&gt;3.5"))/$D524</f>
        <v>1</v>
      </c>
      <c r="O524" s="8">
        <f>COUNTIFS(Sta!$A:$A,$A524,Sta!$F:$F,"&gt;3.5")/$B524</f>
        <v>1</v>
      </c>
      <c r="P524" s="8">
        <f>COUNTIFS(Sta!$B:$B,$A524,Sta!$F:$F,"&gt;3.5")/$C524</f>
        <v>1</v>
      </c>
      <c r="Q524" s="11">
        <f>(COUNTIFS(Sta!$A:$A,$A524,Sta!$D:$D,"&gt;0.5")  + COUNTIFS(Sta!$B:$B,$A524,Sta!$E:$E,"&gt;0.5"))/$D524</f>
        <v>1</v>
      </c>
      <c r="R524" s="8">
        <f>COUNTIFS(Sta!$A:$A,$A524,Sta!$D:$D,"&gt;0.5")/$B524</f>
        <v>1</v>
      </c>
      <c r="S524" s="8">
        <f>COUNTIFS(Sta!$B:$B,$A524,Sta!$E:$E,"&gt;0.5")/$C524</f>
        <v>1</v>
      </c>
      <c r="T524" s="11">
        <f>(COUNTIFS(Sta!$A:$A,$A524,Sta!$D:$D,"&gt;1.5")  + COUNTIFS(Sta!$B:$B,$A524,Sta!$E:$E,"&gt;1.5"))/$D524</f>
        <v>1</v>
      </c>
      <c r="U524" s="8">
        <f>COUNTIFS(Sta!$A:$A,$A524,Sta!$D:$D,"&gt;1.5")/$B524</f>
        <v>1</v>
      </c>
      <c r="V524" s="8">
        <f>COUNTIFS(Sta!$B:$B,$A524,Sta!$E:$E,"&gt;1.5")/$C524</f>
        <v>1</v>
      </c>
      <c r="W524" s="11">
        <f>(COUNTIFS(Sta!$A:$A,$A524,Sta!$E:E,"&gt;0.5") +COUNTIFS(Sta!$B:$B,$A524,Sta!$D:$D,"&gt;0.5"))/$D524</f>
        <v>1</v>
      </c>
      <c r="X524" s="8">
        <f>COUNTIFS(Sta!$A:$A,$A524,Sta!$E:$E,"&gt;0.5")/$B524</f>
        <v>1</v>
      </c>
      <c r="Y524" s="8">
        <f>COUNTIFS(Sta!$B:$B,$A524,Sta!$D:$D,"&gt;0.5")/$C524</f>
        <v>1</v>
      </c>
      <c r="Z524" s="11">
        <f>(COUNTIFS(Sta!$A:$A,$A524,Sta!$E:$E,"&gt;1.5")  + COUNTIFS(Sta!$B:$B,$A524,Sta!$D:$D,"&gt;1.5"))/$D524</f>
        <v>0.5</v>
      </c>
      <c r="AA524" s="8">
        <f>COUNTIFS(Sta!$A:$A,$A524,Sta!$E:$E,"&gt;1.5")/$B524</f>
        <v>0</v>
      </c>
      <c r="AB524" s="8">
        <f>COUNTIFS(Sta!$B:$B,$A524,Sta!$D:$D,"&gt;1.5")/$C524</f>
        <v>1</v>
      </c>
      <c r="AC524" s="11">
        <f>(COUNTIFS(Sta!$A:A,$A524,Sta!$G:$G,"y") + COUNTIFS(Sta!$B:B,$A524,Sta!$G:$G,"y"))/$D524</f>
        <v>1</v>
      </c>
      <c r="AD524" s="8">
        <f>COUNTIFS(Sta!$A:A,$A524,Sta!$G:$G,"y")/$B524</f>
        <v>1</v>
      </c>
      <c r="AE524" s="16">
        <f>COUNTIFS(Sta!$B:B,$A524,Sta!$G:$G,"y")/$C524</f>
        <v>1</v>
      </c>
    </row>
    <row r="525" spans="1:31" x14ac:dyDescent="0.3">
      <c r="A525" t="s">
        <v>231</v>
      </c>
      <c r="B525" s="9">
        <f>COUNTIF(Sta!A:A,A525)</f>
        <v>1</v>
      </c>
      <c r="C525" s="4">
        <f>COUNTIF(Sta!B:B,A525)</f>
        <v>1</v>
      </c>
      <c r="D525" s="4">
        <f t="shared" si="14"/>
        <v>2</v>
      </c>
      <c r="E525" s="11">
        <f>(COUNTIFS(Sta!$A:$A,$A525,Sta!$F:$F,"&gt;0.5") + COUNTIFS(Sta!$B:$B,$A525,Sta!$F:$F,"&gt;0.5"))/$D525</f>
        <v>1</v>
      </c>
      <c r="F525" s="8">
        <f>COUNTIFS(Sta!$A:$A,$A525,Sta!$F:$F,"&gt;0.5")/$B525</f>
        <v>1</v>
      </c>
      <c r="G525" s="8">
        <f>COUNTIFS(Sta!$B:$B,$A525,Sta!$F:$F,"&gt;0.5")/$C525</f>
        <v>1</v>
      </c>
      <c r="H525" s="11">
        <f>(COUNTIFS(Sta!$A:$A,$A525,Sta!$F:$F,"&gt;1.5") + COUNTIFS(Sta!$B:$B,$A525,Sta!$F:$F,"&gt;1.5"))/$D525</f>
        <v>1</v>
      </c>
      <c r="I525" s="8">
        <f>COUNTIFS(Sta!$A:$A,$A525,Sta!$F:$F,"&gt;1.5")/$B525</f>
        <v>1</v>
      </c>
      <c r="J525" s="8">
        <f>COUNTIFS(Sta!$B:$B,$A525,Sta!$F:$F,"&gt;1.5")/$C525</f>
        <v>1</v>
      </c>
      <c r="K525" s="11">
        <f>(COUNTIFS(Sta!$A:$A,$A525,Sta!$F:$F,"&gt;2.5") + COUNTIFS(Sta!$B:$B,$A525,Sta!$F:$F,"&gt;2.5"))/$D525</f>
        <v>0.5</v>
      </c>
      <c r="L525" s="8">
        <f>COUNTIFS(Sta!$A:$A,$A525,Sta!$F:$F,"&gt;2.5")/$B525</f>
        <v>1</v>
      </c>
      <c r="M525" s="8">
        <f>COUNTIFS(Sta!$B:$B,$A525,Sta!$F:$F,"&gt;2.5")/$C525</f>
        <v>0</v>
      </c>
      <c r="N525" s="11">
        <f>(COUNTIFS(Sta!$A:$A,$A525,Sta!$F:$F,"&gt;3.5") + COUNTIFS(Sta!$B:$B,$A525,Sta!$F:$F,"&gt;3.5"))/$D525</f>
        <v>0.5</v>
      </c>
      <c r="O525" s="8">
        <f>COUNTIFS(Sta!$A:$A,$A525,Sta!$F:$F,"&gt;3.5")/$B525</f>
        <v>1</v>
      </c>
      <c r="P525" s="8">
        <f>COUNTIFS(Sta!$B:$B,$A525,Sta!$F:$F,"&gt;3.5")/$C525</f>
        <v>0</v>
      </c>
      <c r="Q525" s="11">
        <f>(COUNTIFS(Sta!$A:$A,$A525,Sta!$D:$D,"&gt;0.5")  + COUNTIFS(Sta!$B:$B,$A525,Sta!$E:$E,"&gt;0.5"))/$D525</f>
        <v>1</v>
      </c>
      <c r="R525" s="8">
        <f>COUNTIFS(Sta!$A:$A,$A525,Sta!$D:$D,"&gt;0.5")/$B525</f>
        <v>1</v>
      </c>
      <c r="S525" s="8">
        <f>COUNTIFS(Sta!$B:$B,$A525,Sta!$E:$E,"&gt;0.5")/$C525</f>
        <v>1</v>
      </c>
      <c r="T525" s="11">
        <f>(COUNTIFS(Sta!$A:$A,$A525,Sta!$D:$D,"&gt;1.5")  + COUNTIFS(Sta!$B:$B,$A525,Sta!$E:$E,"&gt;1.5"))/$D525</f>
        <v>1</v>
      </c>
      <c r="U525" s="8">
        <f>COUNTIFS(Sta!$A:$A,$A525,Sta!$D:$D,"&gt;1.5")/$B525</f>
        <v>1</v>
      </c>
      <c r="V525" s="8">
        <f>COUNTIFS(Sta!$B:$B,$A525,Sta!$E:$E,"&gt;1.5")/$C525</f>
        <v>1</v>
      </c>
      <c r="W525" s="11">
        <f>(COUNTIFS(Sta!$A:$A,$A525,Sta!$E:E,"&gt;0.5") +COUNTIFS(Sta!$B:$B,$A525,Sta!$D:$D,"&gt;0.5"))/$D525</f>
        <v>0.5</v>
      </c>
      <c r="X525" s="8">
        <f>COUNTIFS(Sta!$A:$A,$A525,Sta!$E:$E,"&gt;0.5")/$B525</f>
        <v>1</v>
      </c>
      <c r="Y525" s="8">
        <f>COUNTIFS(Sta!$B:$B,$A525,Sta!$D:$D,"&gt;0.5")/$C525</f>
        <v>0</v>
      </c>
      <c r="Z525" s="11">
        <f>(COUNTIFS(Sta!$A:$A,$A525,Sta!$E:$E,"&gt;1.5")  + COUNTIFS(Sta!$B:$B,$A525,Sta!$D:$D,"&gt;1.5"))/$D525</f>
        <v>0.5</v>
      </c>
      <c r="AA525" s="8">
        <f>COUNTIFS(Sta!$A:$A,$A525,Sta!$E:$E,"&gt;1.5")/$B525</f>
        <v>1</v>
      </c>
      <c r="AB525" s="8">
        <f>COUNTIFS(Sta!$B:$B,$A525,Sta!$D:$D,"&gt;1.5")/$C525</f>
        <v>0</v>
      </c>
      <c r="AC525" s="11">
        <f>(COUNTIFS(Sta!$A:A,$A525,Sta!$G:$G,"y") + COUNTIFS(Sta!$B:B,$A525,Sta!$G:$G,"y"))/$D525</f>
        <v>0.5</v>
      </c>
      <c r="AD525" s="8">
        <f>COUNTIFS(Sta!$A:A,$A525,Sta!$G:$G,"y")/$B525</f>
        <v>1</v>
      </c>
      <c r="AE525" s="16">
        <f>COUNTIFS(Sta!$B:B,$A525,Sta!$G:$G,"y")/$C525</f>
        <v>0</v>
      </c>
    </row>
    <row r="526" spans="1:31" x14ac:dyDescent="0.3">
      <c r="A526" t="s">
        <v>440</v>
      </c>
      <c r="B526" s="9">
        <f>COUNTIF(Sta!A:A,A526)</f>
        <v>0</v>
      </c>
      <c r="C526" s="4">
        <f>COUNTIF(Sta!B:B,A526)</f>
        <v>0</v>
      </c>
      <c r="D526" s="4">
        <f t="shared" si="14"/>
        <v>0</v>
      </c>
      <c r="E526" s="11" t="e">
        <f>(COUNTIFS(Sta!$A:$A,$A526,Sta!$F:$F,"&gt;0.5") + COUNTIFS(Sta!$B:$B,$A526,Sta!$F:$F,"&gt;0.5"))/$D526</f>
        <v>#DIV/0!</v>
      </c>
      <c r="F526" s="8" t="e">
        <f>COUNTIFS(Sta!$A:$A,$A526,Sta!$F:$F,"&gt;0.5")/$B526</f>
        <v>#DIV/0!</v>
      </c>
      <c r="G526" s="8" t="e">
        <f>COUNTIFS(Sta!$B:$B,$A526,Sta!$F:$F,"&gt;0.5")/$C526</f>
        <v>#DIV/0!</v>
      </c>
      <c r="H526" s="11" t="e">
        <f>(COUNTIFS(Sta!$A:$A,$A526,Sta!$F:$F,"&gt;1.5") + COUNTIFS(Sta!$B:$B,$A526,Sta!$F:$F,"&gt;1.5"))/$D526</f>
        <v>#DIV/0!</v>
      </c>
      <c r="I526" s="8" t="e">
        <f>COUNTIFS(Sta!$A:$A,$A526,Sta!$F:$F,"&gt;1.5")/$B526</f>
        <v>#DIV/0!</v>
      </c>
      <c r="J526" s="8" t="e">
        <f>COUNTIFS(Sta!$B:$B,$A526,Sta!$F:$F,"&gt;1.5")/$C526</f>
        <v>#DIV/0!</v>
      </c>
      <c r="K526" s="11" t="e">
        <f>(COUNTIFS(Sta!$A:$A,$A526,Sta!$F:$F,"&gt;2.5") + COUNTIFS(Sta!$B:$B,$A526,Sta!$F:$F,"&gt;2.5"))/$D526</f>
        <v>#DIV/0!</v>
      </c>
      <c r="L526" s="8" t="e">
        <f>COUNTIFS(Sta!$A:$A,$A526,Sta!$F:$F,"&gt;2.5")/$B526</f>
        <v>#DIV/0!</v>
      </c>
      <c r="M526" s="8" t="e">
        <f>COUNTIFS(Sta!$B:$B,$A526,Sta!$F:$F,"&gt;2.5")/$C526</f>
        <v>#DIV/0!</v>
      </c>
      <c r="N526" s="11" t="e">
        <f>(COUNTIFS(Sta!$A:$A,$A526,Sta!$F:$F,"&gt;3.5") + COUNTIFS(Sta!$B:$B,$A526,Sta!$F:$F,"&gt;3.5"))/$D526</f>
        <v>#DIV/0!</v>
      </c>
      <c r="O526" s="8" t="e">
        <f>COUNTIFS(Sta!$A:$A,$A526,Sta!$F:$F,"&gt;3.5")/$B526</f>
        <v>#DIV/0!</v>
      </c>
      <c r="P526" s="8" t="e">
        <f>COUNTIFS(Sta!$B:$B,$A526,Sta!$F:$F,"&gt;3.5")/$C526</f>
        <v>#DIV/0!</v>
      </c>
      <c r="Q526" s="11" t="e">
        <f>(COUNTIFS(Sta!$A:$A,$A526,Sta!$D:$D,"&gt;0.5")  + COUNTIFS(Sta!$B:$B,$A526,Sta!$E:$E,"&gt;0.5"))/$D526</f>
        <v>#DIV/0!</v>
      </c>
      <c r="R526" s="8" t="e">
        <f>COUNTIFS(Sta!$A:$A,$A526,Sta!$D:$D,"&gt;0.5")/$B526</f>
        <v>#DIV/0!</v>
      </c>
      <c r="S526" s="8" t="e">
        <f>COUNTIFS(Sta!$B:$B,$A526,Sta!$E:$E,"&gt;0.5")/$C526</f>
        <v>#DIV/0!</v>
      </c>
      <c r="T526" s="11" t="e">
        <f>(COUNTIFS(Sta!$A:$A,$A526,Sta!$D:$D,"&gt;1.5")  + COUNTIFS(Sta!$B:$B,$A526,Sta!$E:$E,"&gt;1.5"))/$D526</f>
        <v>#DIV/0!</v>
      </c>
      <c r="U526" s="8" t="e">
        <f>COUNTIFS(Sta!$A:$A,$A526,Sta!$D:$D,"&gt;1.5")/$B526</f>
        <v>#DIV/0!</v>
      </c>
      <c r="V526" s="8" t="e">
        <f>COUNTIFS(Sta!$B:$B,$A526,Sta!$E:$E,"&gt;1.5")/$C526</f>
        <v>#DIV/0!</v>
      </c>
      <c r="W526" s="11" t="e">
        <f>(COUNTIFS(Sta!$A:$A,$A526,Sta!$E:E,"&gt;0.5") +COUNTIFS(Sta!$B:$B,$A526,Sta!$D:$D,"&gt;0.5"))/$D526</f>
        <v>#DIV/0!</v>
      </c>
      <c r="X526" s="8" t="e">
        <f>COUNTIFS(Sta!$A:$A,$A526,Sta!$E:$E,"&gt;0.5")/$B526</f>
        <v>#DIV/0!</v>
      </c>
      <c r="Y526" s="8" t="e">
        <f>COUNTIFS(Sta!$B:$B,$A526,Sta!$D:$D,"&gt;0.5")/$C526</f>
        <v>#DIV/0!</v>
      </c>
      <c r="Z526" s="11" t="e">
        <f>(COUNTIFS(Sta!$A:$A,$A526,Sta!$E:$E,"&gt;1.5")  + COUNTIFS(Sta!$B:$B,$A526,Sta!$D:$D,"&gt;1.5"))/$D526</f>
        <v>#DIV/0!</v>
      </c>
      <c r="AA526" s="8" t="e">
        <f>COUNTIFS(Sta!$A:$A,$A526,Sta!$E:$E,"&gt;1.5")/$B526</f>
        <v>#DIV/0!</v>
      </c>
      <c r="AB526" s="8" t="e">
        <f>COUNTIFS(Sta!$B:$B,$A526,Sta!$D:$D,"&gt;1.5")/$C526</f>
        <v>#DIV/0!</v>
      </c>
      <c r="AC526" s="11" t="e">
        <f>(COUNTIFS(Sta!$A:A,$A526,Sta!$G:$G,"y") + COUNTIFS(Sta!$B:B,$A526,Sta!$G:$G,"y"))/$D526</f>
        <v>#DIV/0!</v>
      </c>
      <c r="AD526" s="8" t="e">
        <f>COUNTIFS(Sta!$A:A,$A526,Sta!$G:$G,"y")/$B526</f>
        <v>#DIV/0!</v>
      </c>
      <c r="AE526" s="16" t="e">
        <f>COUNTIFS(Sta!$B:B,$A526,Sta!$G:$G,"y")/$C526</f>
        <v>#DIV/0!</v>
      </c>
    </row>
    <row r="527" spans="1:31" x14ac:dyDescent="0.3">
      <c r="A527" t="s">
        <v>638</v>
      </c>
      <c r="B527" s="9">
        <f>COUNTIF(Sta!A:A,A527)</f>
        <v>1</v>
      </c>
      <c r="C527" s="4">
        <f>COUNTIF(Sta!B:B,A527)</f>
        <v>1</v>
      </c>
      <c r="D527" s="4">
        <f t="shared" si="14"/>
        <v>2</v>
      </c>
      <c r="E527" s="11">
        <f>(COUNTIFS(Sta!$A:$A,$A527,Sta!$F:$F,"&gt;0.5") + COUNTIFS(Sta!$B:$B,$A527,Sta!$F:$F,"&gt;0.5"))/$D527</f>
        <v>1</v>
      </c>
      <c r="F527" s="8">
        <f>COUNTIFS(Sta!$A:$A,$A527,Sta!$F:$F,"&gt;0.5")/$B527</f>
        <v>1</v>
      </c>
      <c r="G527" s="8">
        <f>COUNTIFS(Sta!$B:$B,$A527,Sta!$F:$F,"&gt;0.5")/$C527</f>
        <v>1</v>
      </c>
      <c r="H527" s="11">
        <f>(COUNTIFS(Sta!$A:$A,$A527,Sta!$F:$F,"&gt;1.5") + COUNTIFS(Sta!$B:$B,$A527,Sta!$F:$F,"&gt;1.5"))/$D527</f>
        <v>0</v>
      </c>
      <c r="I527" s="8">
        <f>COUNTIFS(Sta!$A:$A,$A527,Sta!$F:$F,"&gt;1.5")/$B527</f>
        <v>0</v>
      </c>
      <c r="J527" s="8">
        <f>COUNTIFS(Sta!$B:$B,$A527,Sta!$F:$F,"&gt;1.5")/$C527</f>
        <v>0</v>
      </c>
      <c r="K527" s="11">
        <f>(COUNTIFS(Sta!$A:$A,$A527,Sta!$F:$F,"&gt;2.5") + COUNTIFS(Sta!$B:$B,$A527,Sta!$F:$F,"&gt;2.5"))/$D527</f>
        <v>0</v>
      </c>
      <c r="L527" s="8">
        <f>COUNTIFS(Sta!$A:$A,$A527,Sta!$F:$F,"&gt;2.5")/$B527</f>
        <v>0</v>
      </c>
      <c r="M527" s="8">
        <f>COUNTIFS(Sta!$B:$B,$A527,Sta!$F:$F,"&gt;2.5")/$C527</f>
        <v>0</v>
      </c>
      <c r="N527" s="11">
        <f>(COUNTIFS(Sta!$A:$A,$A527,Sta!$F:$F,"&gt;3.5") + COUNTIFS(Sta!$B:$B,$A527,Sta!$F:$F,"&gt;3.5"))/$D527</f>
        <v>0</v>
      </c>
      <c r="O527" s="8">
        <f>COUNTIFS(Sta!$A:$A,$A527,Sta!$F:$F,"&gt;3.5")/$B527</f>
        <v>0</v>
      </c>
      <c r="P527" s="8">
        <f>COUNTIFS(Sta!$B:$B,$A527,Sta!$F:$F,"&gt;3.5")/$C527</f>
        <v>0</v>
      </c>
      <c r="Q527" s="11">
        <f>(COUNTIFS(Sta!$A:$A,$A527,Sta!$D:$D,"&gt;0.5")  + COUNTIFS(Sta!$B:$B,$A527,Sta!$E:$E,"&gt;0.5"))/$D527</f>
        <v>0.5</v>
      </c>
      <c r="R527" s="8">
        <f>COUNTIFS(Sta!$A:$A,$A527,Sta!$D:$D,"&gt;0.5")/$B527</f>
        <v>1</v>
      </c>
      <c r="S527" s="8">
        <f>COUNTIFS(Sta!$B:$B,$A527,Sta!$E:$E,"&gt;0.5")/$C527</f>
        <v>0</v>
      </c>
      <c r="T527" s="11">
        <f>(COUNTIFS(Sta!$A:$A,$A527,Sta!$D:$D,"&gt;1.5")  + COUNTIFS(Sta!$B:$B,$A527,Sta!$E:$E,"&gt;1.5"))/$D527</f>
        <v>0</v>
      </c>
      <c r="U527" s="8">
        <f>COUNTIFS(Sta!$A:$A,$A527,Sta!$D:$D,"&gt;1.5")/$B527</f>
        <v>0</v>
      </c>
      <c r="V527" s="8">
        <f>COUNTIFS(Sta!$B:$B,$A527,Sta!$E:$E,"&gt;1.5")/$C527</f>
        <v>0</v>
      </c>
      <c r="W527" s="11">
        <f>(COUNTIFS(Sta!$A:$A,$A527,Sta!$E:E,"&gt;0.5") +COUNTIFS(Sta!$B:$B,$A527,Sta!$D:$D,"&gt;0.5"))/$D527</f>
        <v>0.5</v>
      </c>
      <c r="X527" s="8">
        <f>COUNTIFS(Sta!$A:$A,$A527,Sta!$E:$E,"&gt;0.5")/$B527</f>
        <v>0</v>
      </c>
      <c r="Y527" s="8">
        <f>COUNTIFS(Sta!$B:$B,$A527,Sta!$D:$D,"&gt;0.5")/$C527</f>
        <v>1</v>
      </c>
      <c r="Z527" s="11">
        <f>(COUNTIFS(Sta!$A:$A,$A527,Sta!$E:$E,"&gt;1.5")  + COUNTIFS(Sta!$B:$B,$A527,Sta!$D:$D,"&gt;1.5"))/$D527</f>
        <v>0</v>
      </c>
      <c r="AA527" s="8">
        <f>COUNTIFS(Sta!$A:$A,$A527,Sta!$E:$E,"&gt;1.5")/$B527</f>
        <v>0</v>
      </c>
      <c r="AB527" s="8">
        <f>COUNTIFS(Sta!$B:$B,$A527,Sta!$D:$D,"&gt;1.5")/$C527</f>
        <v>0</v>
      </c>
      <c r="AC527" s="11">
        <f>(COUNTIFS(Sta!$A:A,$A527,Sta!$G:$G,"y") + COUNTIFS(Sta!$B:B,$A527,Sta!$G:$G,"y"))/$D527</f>
        <v>0</v>
      </c>
      <c r="AD527" s="8">
        <f>COUNTIFS(Sta!$A:A,$A527,Sta!$G:$G,"y")/$B527</f>
        <v>0</v>
      </c>
      <c r="AE527" s="16">
        <f>COUNTIFS(Sta!$B:B,$A527,Sta!$G:$G,"y")/$C527</f>
        <v>0</v>
      </c>
    </row>
    <row r="528" spans="1:31" x14ac:dyDescent="0.3">
      <c r="A528" t="s">
        <v>545</v>
      </c>
      <c r="B528" s="9">
        <f>COUNTIF(Sta!A:A,A528)</f>
        <v>2</v>
      </c>
      <c r="C528" s="4">
        <f>COUNTIF(Sta!B:B,A528)</f>
        <v>3</v>
      </c>
      <c r="D528" s="4">
        <f t="shared" si="14"/>
        <v>5</v>
      </c>
      <c r="E528" s="11">
        <f>(COUNTIFS(Sta!$A:$A,$A528,Sta!$F:$F,"&gt;0.5") + COUNTIFS(Sta!$B:$B,$A528,Sta!$F:$F,"&gt;0.5"))/$D528</f>
        <v>1</v>
      </c>
      <c r="F528" s="8">
        <f>COUNTIFS(Sta!$A:$A,$A528,Sta!$F:$F,"&gt;0.5")/$B528</f>
        <v>1</v>
      </c>
      <c r="G528" s="8">
        <f>COUNTIFS(Sta!$B:$B,$A528,Sta!$F:$F,"&gt;0.5")/$C528</f>
        <v>1</v>
      </c>
      <c r="H528" s="11">
        <f>(COUNTIFS(Sta!$A:$A,$A528,Sta!$F:$F,"&gt;1.5") + COUNTIFS(Sta!$B:$B,$A528,Sta!$F:$F,"&gt;1.5"))/$D528</f>
        <v>0.8</v>
      </c>
      <c r="I528" s="8">
        <f>COUNTIFS(Sta!$A:$A,$A528,Sta!$F:$F,"&gt;1.5")/$B528</f>
        <v>0.5</v>
      </c>
      <c r="J528" s="8">
        <f>COUNTIFS(Sta!$B:$B,$A528,Sta!$F:$F,"&gt;1.5")/$C528</f>
        <v>1</v>
      </c>
      <c r="K528" s="11">
        <f>(COUNTIFS(Sta!$A:$A,$A528,Sta!$F:$F,"&gt;2.5") + COUNTIFS(Sta!$B:$B,$A528,Sta!$F:$F,"&gt;2.5"))/$D528</f>
        <v>0.6</v>
      </c>
      <c r="L528" s="8">
        <f>COUNTIFS(Sta!$A:$A,$A528,Sta!$F:$F,"&gt;2.5")/$B528</f>
        <v>0</v>
      </c>
      <c r="M528" s="8">
        <f>COUNTIFS(Sta!$B:$B,$A528,Sta!$F:$F,"&gt;2.5")/$C528</f>
        <v>1</v>
      </c>
      <c r="N528" s="11">
        <f>(COUNTIFS(Sta!$A:$A,$A528,Sta!$F:$F,"&gt;3.5") + COUNTIFS(Sta!$B:$B,$A528,Sta!$F:$F,"&gt;3.5"))/$D528</f>
        <v>0.2</v>
      </c>
      <c r="O528" s="8">
        <f>COUNTIFS(Sta!$A:$A,$A528,Sta!$F:$F,"&gt;3.5")/$B528</f>
        <v>0</v>
      </c>
      <c r="P528" s="8">
        <f>COUNTIFS(Sta!$B:$B,$A528,Sta!$F:$F,"&gt;3.5")/$C528</f>
        <v>0.33333333333333331</v>
      </c>
      <c r="Q528" s="11">
        <f>(COUNTIFS(Sta!$A:$A,$A528,Sta!$D:$D,"&gt;0.5")  + COUNTIFS(Sta!$B:$B,$A528,Sta!$E:$E,"&gt;0.5"))/$D528</f>
        <v>0.8</v>
      </c>
      <c r="R528" s="8">
        <f>COUNTIFS(Sta!$A:$A,$A528,Sta!$D:$D,"&gt;0.5")/$B528</f>
        <v>0.5</v>
      </c>
      <c r="S528" s="8">
        <f>COUNTIFS(Sta!$B:$B,$A528,Sta!$E:$E,"&gt;0.5")/$C528</f>
        <v>1</v>
      </c>
      <c r="T528" s="11">
        <f>(COUNTIFS(Sta!$A:$A,$A528,Sta!$D:$D,"&gt;1.5")  + COUNTIFS(Sta!$B:$B,$A528,Sta!$E:$E,"&gt;1.5"))/$D528</f>
        <v>0.4</v>
      </c>
      <c r="U528" s="8">
        <f>COUNTIFS(Sta!$A:$A,$A528,Sta!$D:$D,"&gt;1.5")/$B528</f>
        <v>0.5</v>
      </c>
      <c r="V528" s="8">
        <f>COUNTIFS(Sta!$B:$B,$A528,Sta!$E:$E,"&gt;1.5")/$C528</f>
        <v>0.33333333333333331</v>
      </c>
      <c r="W528" s="11">
        <f>(COUNTIFS(Sta!$A:$A,$A528,Sta!$E:E,"&gt;0.5") +COUNTIFS(Sta!$B:$B,$A528,Sta!$D:$D,"&gt;0.5"))/$D528</f>
        <v>0.8</v>
      </c>
      <c r="X528" s="8">
        <f>COUNTIFS(Sta!$A:$A,$A528,Sta!$E:$E,"&gt;0.5")/$B528</f>
        <v>0.5</v>
      </c>
      <c r="Y528" s="8">
        <f>COUNTIFS(Sta!$B:$B,$A528,Sta!$D:$D,"&gt;0.5")/$C528</f>
        <v>1</v>
      </c>
      <c r="Z528" s="11">
        <f>(COUNTIFS(Sta!$A:$A,$A528,Sta!$E:$E,"&gt;1.5")  + COUNTIFS(Sta!$B:$B,$A528,Sta!$D:$D,"&gt;1.5"))/$D528</f>
        <v>0.6</v>
      </c>
      <c r="AA528" s="8">
        <f>COUNTIFS(Sta!$A:$A,$A528,Sta!$E:$E,"&gt;1.5")/$B528</f>
        <v>0</v>
      </c>
      <c r="AB528" s="8">
        <f>COUNTIFS(Sta!$B:$B,$A528,Sta!$D:$D,"&gt;1.5")/$C528</f>
        <v>1</v>
      </c>
      <c r="AC528" s="11">
        <f>(COUNTIFS(Sta!$A:A,$A528,Sta!$G:$G,"y") + COUNTIFS(Sta!$B:B,$A528,Sta!$G:$G,"y"))/$D528</f>
        <v>0.6</v>
      </c>
      <c r="AD528" s="8">
        <f>COUNTIFS(Sta!$A:A,$A528,Sta!$G:$G,"y")/$B528</f>
        <v>0</v>
      </c>
      <c r="AE528" s="16">
        <f>COUNTIFS(Sta!$B:B,$A528,Sta!$G:$G,"y")/$C528</f>
        <v>1</v>
      </c>
    </row>
    <row r="529" spans="1:31" x14ac:dyDescent="0.3">
      <c r="A529" t="s">
        <v>148</v>
      </c>
      <c r="B529" s="9">
        <f>COUNTIF(Sta!A:A,A529)</f>
        <v>0</v>
      </c>
      <c r="C529" s="4">
        <f>COUNTIF(Sta!B:B,A529)</f>
        <v>0</v>
      </c>
      <c r="D529" s="4">
        <f t="shared" si="14"/>
        <v>0</v>
      </c>
      <c r="E529" s="11" t="e">
        <f>(COUNTIFS(Sta!$A:$A,$A529,Sta!$F:$F,"&gt;0.5") + COUNTIFS(Sta!$B:$B,$A529,Sta!$F:$F,"&gt;0.5"))/$D529</f>
        <v>#DIV/0!</v>
      </c>
      <c r="F529" s="8" t="e">
        <f>COUNTIFS(Sta!$A:$A,$A529,Sta!$F:$F,"&gt;0.5")/$B529</f>
        <v>#DIV/0!</v>
      </c>
      <c r="G529" s="8" t="e">
        <f>COUNTIFS(Sta!$B:$B,$A529,Sta!$F:$F,"&gt;0.5")/$C529</f>
        <v>#DIV/0!</v>
      </c>
      <c r="H529" s="11" t="e">
        <f>(COUNTIFS(Sta!$A:$A,$A529,Sta!$F:$F,"&gt;1.5") + COUNTIFS(Sta!$B:$B,$A529,Sta!$F:$F,"&gt;1.5"))/$D529</f>
        <v>#DIV/0!</v>
      </c>
      <c r="I529" s="8" t="e">
        <f>COUNTIFS(Sta!$A:$A,$A529,Sta!$F:$F,"&gt;1.5")/$B529</f>
        <v>#DIV/0!</v>
      </c>
      <c r="J529" s="8" t="e">
        <f>COUNTIFS(Sta!$B:$B,$A529,Sta!$F:$F,"&gt;1.5")/$C529</f>
        <v>#DIV/0!</v>
      </c>
      <c r="K529" s="11" t="e">
        <f>(COUNTIFS(Sta!$A:$A,$A529,Sta!$F:$F,"&gt;2.5") + COUNTIFS(Sta!$B:$B,$A529,Sta!$F:$F,"&gt;2.5"))/$D529</f>
        <v>#DIV/0!</v>
      </c>
      <c r="L529" s="8" t="e">
        <f>COUNTIFS(Sta!$A:$A,$A529,Sta!$F:$F,"&gt;2.5")/$B529</f>
        <v>#DIV/0!</v>
      </c>
      <c r="M529" s="8" t="e">
        <f>COUNTIFS(Sta!$B:$B,$A529,Sta!$F:$F,"&gt;2.5")/$C529</f>
        <v>#DIV/0!</v>
      </c>
      <c r="N529" s="11" t="e">
        <f>(COUNTIFS(Sta!$A:$A,$A529,Sta!$F:$F,"&gt;3.5") + COUNTIFS(Sta!$B:$B,$A529,Sta!$F:$F,"&gt;3.5"))/$D529</f>
        <v>#DIV/0!</v>
      </c>
      <c r="O529" s="8" t="e">
        <f>COUNTIFS(Sta!$A:$A,$A529,Sta!$F:$F,"&gt;3.5")/$B529</f>
        <v>#DIV/0!</v>
      </c>
      <c r="P529" s="8" t="e">
        <f>COUNTIFS(Sta!$B:$B,$A529,Sta!$F:$F,"&gt;3.5")/$C529</f>
        <v>#DIV/0!</v>
      </c>
      <c r="Q529" s="11" t="e">
        <f>(COUNTIFS(Sta!$A:$A,$A529,Sta!$D:$D,"&gt;0.5")  + COUNTIFS(Sta!$B:$B,$A529,Sta!$E:$E,"&gt;0.5"))/$D529</f>
        <v>#DIV/0!</v>
      </c>
      <c r="R529" s="8" t="e">
        <f>COUNTIFS(Sta!$A:$A,$A529,Sta!$D:$D,"&gt;0.5")/$B529</f>
        <v>#DIV/0!</v>
      </c>
      <c r="S529" s="8" t="e">
        <f>COUNTIFS(Sta!$B:$B,$A529,Sta!$E:$E,"&gt;0.5")/$C529</f>
        <v>#DIV/0!</v>
      </c>
      <c r="T529" s="11" t="e">
        <f>(COUNTIFS(Sta!$A:$A,$A529,Sta!$D:$D,"&gt;1.5")  + COUNTIFS(Sta!$B:$B,$A529,Sta!$E:$E,"&gt;1.5"))/$D529</f>
        <v>#DIV/0!</v>
      </c>
      <c r="U529" s="8" t="e">
        <f>COUNTIFS(Sta!$A:$A,$A529,Sta!$D:$D,"&gt;1.5")/$B529</f>
        <v>#DIV/0!</v>
      </c>
      <c r="V529" s="8" t="e">
        <f>COUNTIFS(Sta!$B:$B,$A529,Sta!$E:$E,"&gt;1.5")/$C529</f>
        <v>#DIV/0!</v>
      </c>
      <c r="W529" s="11" t="e">
        <f>(COUNTIFS(Sta!$A:$A,$A529,Sta!$E:E,"&gt;0.5") +COUNTIFS(Sta!$B:$B,$A529,Sta!$D:$D,"&gt;0.5"))/$D529</f>
        <v>#DIV/0!</v>
      </c>
      <c r="X529" s="8" t="e">
        <f>COUNTIFS(Sta!$A:$A,$A529,Sta!$E:$E,"&gt;0.5")/$B529</f>
        <v>#DIV/0!</v>
      </c>
      <c r="Y529" s="8" t="e">
        <f>COUNTIFS(Sta!$B:$B,$A529,Sta!$D:$D,"&gt;0.5")/$C529</f>
        <v>#DIV/0!</v>
      </c>
      <c r="Z529" s="11" t="e">
        <f>(COUNTIFS(Sta!$A:$A,$A529,Sta!$E:$E,"&gt;1.5")  + COUNTIFS(Sta!$B:$B,$A529,Sta!$D:$D,"&gt;1.5"))/$D529</f>
        <v>#DIV/0!</v>
      </c>
      <c r="AA529" s="8" t="e">
        <f>COUNTIFS(Sta!$A:$A,$A529,Sta!$E:$E,"&gt;1.5")/$B529</f>
        <v>#DIV/0!</v>
      </c>
      <c r="AB529" s="8" t="e">
        <f>COUNTIFS(Sta!$B:$B,$A529,Sta!$D:$D,"&gt;1.5")/$C529</f>
        <v>#DIV/0!</v>
      </c>
      <c r="AC529" s="11" t="e">
        <f>(COUNTIFS(Sta!$A:A,$A529,Sta!$G:$G,"y") + COUNTIFS(Sta!$B:B,$A529,Sta!$G:$G,"y"))/$D529</f>
        <v>#DIV/0!</v>
      </c>
      <c r="AD529" s="8" t="e">
        <f>COUNTIFS(Sta!$A:A,$A529,Sta!$G:$G,"y")/$B529</f>
        <v>#DIV/0!</v>
      </c>
      <c r="AE529" s="16" t="e">
        <f>COUNTIFS(Sta!$B:B,$A529,Sta!$G:$G,"y")/$C529</f>
        <v>#DIV/0!</v>
      </c>
    </row>
    <row r="530" spans="1:31" x14ac:dyDescent="0.3">
      <c r="A530" t="s">
        <v>400</v>
      </c>
      <c r="B530" s="9">
        <f>COUNTIF(Sta!A:A,A530)</f>
        <v>0</v>
      </c>
      <c r="C530" s="4">
        <f>COUNTIF(Sta!B:B,A530)</f>
        <v>0</v>
      </c>
      <c r="D530" s="4">
        <f t="shared" si="14"/>
        <v>0</v>
      </c>
      <c r="E530" s="11" t="e">
        <f>(COUNTIFS(Sta!$A:$A,$A530,Sta!$F:$F,"&gt;0.5") + COUNTIFS(Sta!$B:$B,$A530,Sta!$F:$F,"&gt;0.5"))/$D530</f>
        <v>#DIV/0!</v>
      </c>
      <c r="F530" s="8" t="e">
        <f>COUNTIFS(Sta!$A:$A,$A530,Sta!$F:$F,"&gt;0.5")/$B530</f>
        <v>#DIV/0!</v>
      </c>
      <c r="G530" s="8" t="e">
        <f>COUNTIFS(Sta!$B:$B,$A530,Sta!$F:$F,"&gt;0.5")/$C530</f>
        <v>#DIV/0!</v>
      </c>
      <c r="H530" s="11" t="e">
        <f>(COUNTIFS(Sta!$A:$A,$A530,Sta!$F:$F,"&gt;1.5") + COUNTIFS(Sta!$B:$B,$A530,Sta!$F:$F,"&gt;1.5"))/$D530</f>
        <v>#DIV/0!</v>
      </c>
      <c r="I530" s="8" t="e">
        <f>COUNTIFS(Sta!$A:$A,$A530,Sta!$F:$F,"&gt;1.5")/$B530</f>
        <v>#DIV/0!</v>
      </c>
      <c r="J530" s="8" t="e">
        <f>COUNTIFS(Sta!$B:$B,$A530,Sta!$F:$F,"&gt;1.5")/$C530</f>
        <v>#DIV/0!</v>
      </c>
      <c r="K530" s="11" t="e">
        <f>(COUNTIFS(Sta!$A:$A,$A530,Sta!$F:$F,"&gt;2.5") + COUNTIFS(Sta!$B:$B,$A530,Sta!$F:$F,"&gt;2.5"))/$D530</f>
        <v>#DIV/0!</v>
      </c>
      <c r="L530" s="8" t="e">
        <f>COUNTIFS(Sta!$A:$A,$A530,Sta!$F:$F,"&gt;2.5")/$B530</f>
        <v>#DIV/0!</v>
      </c>
      <c r="M530" s="8" t="e">
        <f>COUNTIFS(Sta!$B:$B,$A530,Sta!$F:$F,"&gt;2.5")/$C530</f>
        <v>#DIV/0!</v>
      </c>
      <c r="N530" s="11" t="e">
        <f>(COUNTIFS(Sta!$A:$A,$A530,Sta!$F:$F,"&gt;3.5") + COUNTIFS(Sta!$B:$B,$A530,Sta!$F:$F,"&gt;3.5"))/$D530</f>
        <v>#DIV/0!</v>
      </c>
      <c r="O530" s="8" t="e">
        <f>COUNTIFS(Sta!$A:$A,$A530,Sta!$F:$F,"&gt;3.5")/$B530</f>
        <v>#DIV/0!</v>
      </c>
      <c r="P530" s="8" t="e">
        <f>COUNTIFS(Sta!$B:$B,$A530,Sta!$F:$F,"&gt;3.5")/$C530</f>
        <v>#DIV/0!</v>
      </c>
      <c r="Q530" s="11" t="e">
        <f>(COUNTIFS(Sta!$A:$A,$A530,Sta!$D:$D,"&gt;0.5")  + COUNTIFS(Sta!$B:$B,$A530,Sta!$E:$E,"&gt;0.5"))/$D530</f>
        <v>#DIV/0!</v>
      </c>
      <c r="R530" s="8" t="e">
        <f>COUNTIFS(Sta!$A:$A,$A530,Sta!$D:$D,"&gt;0.5")/$B530</f>
        <v>#DIV/0!</v>
      </c>
      <c r="S530" s="8" t="e">
        <f>COUNTIFS(Sta!$B:$B,$A530,Sta!$E:$E,"&gt;0.5")/$C530</f>
        <v>#DIV/0!</v>
      </c>
      <c r="T530" s="11" t="e">
        <f>(COUNTIFS(Sta!$A:$A,$A530,Sta!$D:$D,"&gt;1.5")  + COUNTIFS(Sta!$B:$B,$A530,Sta!$E:$E,"&gt;1.5"))/$D530</f>
        <v>#DIV/0!</v>
      </c>
      <c r="U530" s="8" t="e">
        <f>COUNTIFS(Sta!$A:$A,$A530,Sta!$D:$D,"&gt;1.5")/$B530</f>
        <v>#DIV/0!</v>
      </c>
      <c r="V530" s="8" t="e">
        <f>COUNTIFS(Sta!$B:$B,$A530,Sta!$E:$E,"&gt;1.5")/$C530</f>
        <v>#DIV/0!</v>
      </c>
      <c r="W530" s="11" t="e">
        <f>(COUNTIFS(Sta!$A:$A,$A530,Sta!$E:E,"&gt;0.5") +COUNTIFS(Sta!$B:$B,$A530,Sta!$D:$D,"&gt;0.5"))/$D530</f>
        <v>#DIV/0!</v>
      </c>
      <c r="X530" s="8" t="e">
        <f>COUNTIFS(Sta!$A:$A,$A530,Sta!$E:$E,"&gt;0.5")/$B530</f>
        <v>#DIV/0!</v>
      </c>
      <c r="Y530" s="8" t="e">
        <f>COUNTIFS(Sta!$B:$B,$A530,Sta!$D:$D,"&gt;0.5")/$C530</f>
        <v>#DIV/0!</v>
      </c>
      <c r="Z530" s="11" t="e">
        <f>(COUNTIFS(Sta!$A:$A,$A530,Sta!$E:$E,"&gt;1.5")  + COUNTIFS(Sta!$B:$B,$A530,Sta!$D:$D,"&gt;1.5"))/$D530</f>
        <v>#DIV/0!</v>
      </c>
      <c r="AA530" s="8" t="e">
        <f>COUNTIFS(Sta!$A:$A,$A530,Sta!$E:$E,"&gt;1.5")/$B530</f>
        <v>#DIV/0!</v>
      </c>
      <c r="AB530" s="8" t="e">
        <f>COUNTIFS(Sta!$B:$B,$A530,Sta!$D:$D,"&gt;1.5")/$C530</f>
        <v>#DIV/0!</v>
      </c>
      <c r="AC530" s="11" t="e">
        <f>(COUNTIFS(Sta!$A:A,$A530,Sta!$G:$G,"y") + COUNTIFS(Sta!$B:B,$A530,Sta!$G:$G,"y"))/$D530</f>
        <v>#DIV/0!</v>
      </c>
      <c r="AD530" s="8" t="e">
        <f>COUNTIFS(Sta!$A:A,$A530,Sta!$G:$G,"y")/$B530</f>
        <v>#DIV/0!</v>
      </c>
      <c r="AE530" s="16" t="e">
        <f>COUNTIFS(Sta!$B:B,$A530,Sta!$G:$G,"y")/$C530</f>
        <v>#DIV/0!</v>
      </c>
    </row>
    <row r="531" spans="1:31" x14ac:dyDescent="0.3">
      <c r="A531" t="s">
        <v>609</v>
      </c>
      <c r="B531" s="9">
        <f>COUNTIF(Sta!A:A,A531)</f>
        <v>1</v>
      </c>
      <c r="C531" s="4">
        <f>COUNTIF(Sta!B:B,A531)</f>
        <v>3</v>
      </c>
      <c r="D531" s="4">
        <f t="shared" si="14"/>
        <v>4</v>
      </c>
      <c r="E531" s="11">
        <f>(COUNTIFS(Sta!$A:$A,$A531,Sta!$F:$F,"&gt;0.5") + COUNTIFS(Sta!$B:$B,$A531,Sta!$F:$F,"&gt;0.5"))/$D531</f>
        <v>1</v>
      </c>
      <c r="F531" s="8">
        <f>COUNTIFS(Sta!$A:$A,$A531,Sta!$F:$F,"&gt;0.5")/$B531</f>
        <v>1</v>
      </c>
      <c r="G531" s="8">
        <f>COUNTIFS(Sta!$B:$B,$A531,Sta!$F:$F,"&gt;0.5")/$C531</f>
        <v>1</v>
      </c>
      <c r="H531" s="11">
        <f>(COUNTIFS(Sta!$A:$A,$A531,Sta!$F:$F,"&gt;1.5") + COUNTIFS(Sta!$B:$B,$A531,Sta!$F:$F,"&gt;1.5"))/$D531</f>
        <v>0.5</v>
      </c>
      <c r="I531" s="8">
        <f>COUNTIFS(Sta!$A:$A,$A531,Sta!$F:$F,"&gt;1.5")/$B531</f>
        <v>1</v>
      </c>
      <c r="J531" s="8">
        <f>COUNTIFS(Sta!$B:$B,$A531,Sta!$F:$F,"&gt;1.5")/$C531</f>
        <v>0.33333333333333331</v>
      </c>
      <c r="K531" s="11">
        <f>(COUNTIFS(Sta!$A:$A,$A531,Sta!$F:$F,"&gt;2.5") + COUNTIFS(Sta!$B:$B,$A531,Sta!$F:$F,"&gt;2.5"))/$D531</f>
        <v>0.25</v>
      </c>
      <c r="L531" s="8">
        <f>COUNTIFS(Sta!$A:$A,$A531,Sta!$F:$F,"&gt;2.5")/$B531</f>
        <v>1</v>
      </c>
      <c r="M531" s="8">
        <f>COUNTIFS(Sta!$B:$B,$A531,Sta!$F:$F,"&gt;2.5")/$C531</f>
        <v>0</v>
      </c>
      <c r="N531" s="11">
        <f>(COUNTIFS(Sta!$A:$A,$A531,Sta!$F:$F,"&gt;3.5") + COUNTIFS(Sta!$B:$B,$A531,Sta!$F:$F,"&gt;3.5"))/$D531</f>
        <v>0.25</v>
      </c>
      <c r="O531" s="8">
        <f>COUNTIFS(Sta!$A:$A,$A531,Sta!$F:$F,"&gt;3.5")/$B531</f>
        <v>1</v>
      </c>
      <c r="P531" s="8">
        <f>COUNTIFS(Sta!$B:$B,$A531,Sta!$F:$F,"&gt;3.5")/$C531</f>
        <v>0</v>
      </c>
      <c r="Q531" s="11">
        <f>(COUNTIFS(Sta!$A:$A,$A531,Sta!$D:$D,"&gt;0.5")  + COUNTIFS(Sta!$B:$B,$A531,Sta!$E:$E,"&gt;0.5"))/$D531</f>
        <v>0.75</v>
      </c>
      <c r="R531" s="8">
        <f>COUNTIFS(Sta!$A:$A,$A531,Sta!$D:$D,"&gt;0.5")/$B531</f>
        <v>1</v>
      </c>
      <c r="S531" s="8">
        <f>COUNTIFS(Sta!$B:$B,$A531,Sta!$E:$E,"&gt;0.5")/$C531</f>
        <v>0.66666666666666663</v>
      </c>
      <c r="T531" s="11">
        <f>(COUNTIFS(Sta!$A:$A,$A531,Sta!$D:$D,"&gt;1.5")  + COUNTIFS(Sta!$B:$B,$A531,Sta!$E:$E,"&gt;1.5"))/$D531</f>
        <v>0</v>
      </c>
      <c r="U531" s="8">
        <f>COUNTIFS(Sta!$A:$A,$A531,Sta!$D:$D,"&gt;1.5")/$B531</f>
        <v>0</v>
      </c>
      <c r="V531" s="8">
        <f>COUNTIFS(Sta!$B:$B,$A531,Sta!$E:$E,"&gt;1.5")/$C531</f>
        <v>0</v>
      </c>
      <c r="W531" s="11">
        <f>(COUNTIFS(Sta!$A:$A,$A531,Sta!$E:E,"&gt;0.5") +COUNTIFS(Sta!$B:$B,$A531,Sta!$D:$D,"&gt;0.5"))/$D531</f>
        <v>0.75</v>
      </c>
      <c r="X531" s="8">
        <f>COUNTIFS(Sta!$A:$A,$A531,Sta!$E:$E,"&gt;0.5")/$B531</f>
        <v>1</v>
      </c>
      <c r="Y531" s="8">
        <f>COUNTIFS(Sta!$B:$B,$A531,Sta!$D:$D,"&gt;0.5")/$C531</f>
        <v>0.66666666666666663</v>
      </c>
      <c r="Z531" s="11">
        <f>(COUNTIFS(Sta!$A:$A,$A531,Sta!$E:$E,"&gt;1.5")  + COUNTIFS(Sta!$B:$B,$A531,Sta!$D:$D,"&gt;1.5"))/$D531</f>
        <v>0.25</v>
      </c>
      <c r="AA531" s="8">
        <f>COUNTIFS(Sta!$A:$A,$A531,Sta!$E:$E,"&gt;1.5")/$B531</f>
        <v>1</v>
      </c>
      <c r="AB531" s="8">
        <f>COUNTIFS(Sta!$B:$B,$A531,Sta!$D:$D,"&gt;1.5")/$C531</f>
        <v>0</v>
      </c>
      <c r="AC531" s="11">
        <f>(COUNTIFS(Sta!$A:A,$A531,Sta!$G:$G,"y") + COUNTIFS(Sta!$B:B,$A531,Sta!$G:$G,"y"))/$D531</f>
        <v>0.5</v>
      </c>
      <c r="AD531" s="8">
        <f>COUNTIFS(Sta!$A:A,$A531,Sta!$G:$G,"y")/$B531</f>
        <v>1</v>
      </c>
      <c r="AE531" s="16">
        <f>COUNTIFS(Sta!$B:B,$A531,Sta!$G:$G,"y")/$C531</f>
        <v>0.33333333333333331</v>
      </c>
    </row>
    <row r="532" spans="1:31" x14ac:dyDescent="0.3">
      <c r="A532" t="s">
        <v>665</v>
      </c>
      <c r="B532" s="9">
        <f>COUNTIF(Sta!A:A,A532)</f>
        <v>2</v>
      </c>
      <c r="C532" s="4">
        <f>COUNTIF(Sta!B:B,A532)</f>
        <v>1</v>
      </c>
      <c r="D532" s="4">
        <f t="shared" si="14"/>
        <v>3</v>
      </c>
      <c r="E532" s="11">
        <f>(COUNTIFS(Sta!$A:$A,$A532,Sta!$F:$F,"&gt;0.5") + COUNTIFS(Sta!$B:$B,$A532,Sta!$F:$F,"&gt;0.5"))/$D532</f>
        <v>0.66666666666666663</v>
      </c>
      <c r="F532" s="8">
        <f>COUNTIFS(Sta!$A:$A,$A532,Sta!$F:$F,"&gt;0.5")/$B532</f>
        <v>1</v>
      </c>
      <c r="G532" s="8">
        <f>COUNTIFS(Sta!$B:$B,$A532,Sta!$F:$F,"&gt;0.5")/$C532</f>
        <v>0</v>
      </c>
      <c r="H532" s="11">
        <f>(COUNTIFS(Sta!$A:$A,$A532,Sta!$F:$F,"&gt;1.5") + COUNTIFS(Sta!$B:$B,$A532,Sta!$F:$F,"&gt;1.5"))/$D532</f>
        <v>0.66666666666666663</v>
      </c>
      <c r="I532" s="8">
        <f>COUNTIFS(Sta!$A:$A,$A532,Sta!$F:$F,"&gt;1.5")/$B532</f>
        <v>1</v>
      </c>
      <c r="J532" s="8">
        <f>COUNTIFS(Sta!$B:$B,$A532,Sta!$F:$F,"&gt;1.5")/$C532</f>
        <v>0</v>
      </c>
      <c r="K532" s="11">
        <f>(COUNTIFS(Sta!$A:$A,$A532,Sta!$F:$F,"&gt;2.5") + COUNTIFS(Sta!$B:$B,$A532,Sta!$F:$F,"&gt;2.5"))/$D532</f>
        <v>0.66666666666666663</v>
      </c>
      <c r="L532" s="8">
        <f>COUNTIFS(Sta!$A:$A,$A532,Sta!$F:$F,"&gt;2.5")/$B532</f>
        <v>1</v>
      </c>
      <c r="M532" s="8">
        <f>COUNTIFS(Sta!$B:$B,$A532,Sta!$F:$F,"&gt;2.5")/$C532</f>
        <v>0</v>
      </c>
      <c r="N532" s="11">
        <f>(COUNTIFS(Sta!$A:$A,$A532,Sta!$F:$F,"&gt;3.5") + COUNTIFS(Sta!$B:$B,$A532,Sta!$F:$F,"&gt;3.5"))/$D532</f>
        <v>0.66666666666666663</v>
      </c>
      <c r="O532" s="8">
        <f>COUNTIFS(Sta!$A:$A,$A532,Sta!$F:$F,"&gt;3.5")/$B532</f>
        <v>1</v>
      </c>
      <c r="P532" s="8">
        <f>COUNTIFS(Sta!$B:$B,$A532,Sta!$F:$F,"&gt;3.5")/$C532</f>
        <v>0</v>
      </c>
      <c r="Q532" s="11">
        <f>(COUNTIFS(Sta!$A:$A,$A532,Sta!$D:$D,"&gt;0.5")  + COUNTIFS(Sta!$B:$B,$A532,Sta!$E:$E,"&gt;0.5"))/$D532</f>
        <v>0.66666666666666663</v>
      </c>
      <c r="R532" s="8">
        <f>COUNTIFS(Sta!$A:$A,$A532,Sta!$D:$D,"&gt;0.5")/$B532</f>
        <v>1</v>
      </c>
      <c r="S532" s="8">
        <f>COUNTIFS(Sta!$B:$B,$A532,Sta!$E:$E,"&gt;0.5")/$C532</f>
        <v>0</v>
      </c>
      <c r="T532" s="11">
        <f>(COUNTIFS(Sta!$A:$A,$A532,Sta!$D:$D,"&gt;1.5")  + COUNTIFS(Sta!$B:$B,$A532,Sta!$E:$E,"&gt;1.5"))/$D532</f>
        <v>0.66666666666666663</v>
      </c>
      <c r="U532" s="8">
        <f>COUNTIFS(Sta!$A:$A,$A532,Sta!$D:$D,"&gt;1.5")/$B532</f>
        <v>1</v>
      </c>
      <c r="V532" s="8">
        <f>COUNTIFS(Sta!$B:$B,$A532,Sta!$E:$E,"&gt;1.5")/$C532</f>
        <v>0</v>
      </c>
      <c r="W532" s="11">
        <f>(COUNTIFS(Sta!$A:$A,$A532,Sta!$E:E,"&gt;0.5") +COUNTIFS(Sta!$B:$B,$A532,Sta!$D:$D,"&gt;0.5"))/$D532</f>
        <v>0.66666666666666663</v>
      </c>
      <c r="X532" s="8">
        <f>COUNTIFS(Sta!$A:$A,$A532,Sta!$E:$E,"&gt;0.5")/$B532</f>
        <v>1</v>
      </c>
      <c r="Y532" s="8">
        <f>COUNTIFS(Sta!$B:$B,$A532,Sta!$D:$D,"&gt;0.5")/$C532</f>
        <v>0</v>
      </c>
      <c r="Z532" s="11">
        <f>(COUNTIFS(Sta!$A:$A,$A532,Sta!$E:$E,"&gt;1.5")  + COUNTIFS(Sta!$B:$B,$A532,Sta!$D:$D,"&gt;1.5"))/$D532</f>
        <v>0.66666666666666663</v>
      </c>
      <c r="AA532" s="8">
        <f>COUNTIFS(Sta!$A:$A,$A532,Sta!$E:$E,"&gt;1.5")/$B532</f>
        <v>1</v>
      </c>
      <c r="AB532" s="8">
        <f>COUNTIFS(Sta!$B:$B,$A532,Sta!$D:$D,"&gt;1.5")/$C532</f>
        <v>0</v>
      </c>
      <c r="AC532" s="11">
        <f>(COUNTIFS(Sta!$A:A,$A532,Sta!$G:$G,"y") + COUNTIFS(Sta!$B:B,$A532,Sta!$G:$G,"y"))/$D532</f>
        <v>0.66666666666666663</v>
      </c>
      <c r="AD532" s="8">
        <f>COUNTIFS(Sta!$A:A,$A532,Sta!$G:$G,"y")/$B532</f>
        <v>1</v>
      </c>
      <c r="AE532" s="16">
        <f>COUNTIFS(Sta!$B:B,$A532,Sta!$G:$G,"y")/$C532</f>
        <v>0</v>
      </c>
    </row>
    <row r="533" spans="1:31" x14ac:dyDescent="0.3">
      <c r="A533" t="s">
        <v>513</v>
      </c>
      <c r="B533" s="9">
        <f>COUNTIF(Sta!A:A,A533)</f>
        <v>12</v>
      </c>
      <c r="C533" s="4">
        <f>COUNTIF(Sta!B:B,A533)</f>
        <v>10</v>
      </c>
      <c r="D533" s="4">
        <f t="shared" si="14"/>
        <v>22</v>
      </c>
      <c r="E533" s="11">
        <f>(COUNTIFS(Sta!$A:$A,$A533,Sta!$F:$F,"&gt;0.5") + COUNTIFS(Sta!$B:$B,$A533,Sta!$F:$F,"&gt;0.5"))/$D533</f>
        <v>0.95454545454545459</v>
      </c>
      <c r="F533" s="8">
        <f>COUNTIFS(Sta!$A:$A,$A533,Sta!$F:$F,"&gt;0.5")/$B533</f>
        <v>1</v>
      </c>
      <c r="G533" s="8">
        <f>COUNTIFS(Sta!$B:$B,$A533,Sta!$F:$F,"&gt;0.5")/$C533</f>
        <v>0.9</v>
      </c>
      <c r="H533" s="11">
        <f>(COUNTIFS(Sta!$A:$A,$A533,Sta!$F:$F,"&gt;1.5") + COUNTIFS(Sta!$B:$B,$A533,Sta!$F:$F,"&gt;1.5"))/$D533</f>
        <v>0.81818181818181823</v>
      </c>
      <c r="I533" s="8">
        <f>COUNTIFS(Sta!$A:$A,$A533,Sta!$F:$F,"&gt;1.5")/$B533</f>
        <v>1</v>
      </c>
      <c r="J533" s="8">
        <f>COUNTIFS(Sta!$B:$B,$A533,Sta!$F:$F,"&gt;1.5")/$C533</f>
        <v>0.6</v>
      </c>
      <c r="K533" s="11">
        <f>(COUNTIFS(Sta!$A:$A,$A533,Sta!$F:$F,"&gt;2.5") + COUNTIFS(Sta!$B:$B,$A533,Sta!$F:$F,"&gt;2.5"))/$D533</f>
        <v>0.54545454545454541</v>
      </c>
      <c r="L533" s="8">
        <f>COUNTIFS(Sta!$A:$A,$A533,Sta!$F:$F,"&gt;2.5")/$B533</f>
        <v>0.58333333333333337</v>
      </c>
      <c r="M533" s="8">
        <f>COUNTIFS(Sta!$B:$B,$A533,Sta!$F:$F,"&gt;2.5")/$C533</f>
        <v>0.5</v>
      </c>
      <c r="N533" s="11">
        <f>(COUNTIFS(Sta!$A:$A,$A533,Sta!$F:$F,"&gt;3.5") + COUNTIFS(Sta!$B:$B,$A533,Sta!$F:$F,"&gt;3.5"))/$D533</f>
        <v>0.18181818181818182</v>
      </c>
      <c r="O533" s="8">
        <f>COUNTIFS(Sta!$A:$A,$A533,Sta!$F:$F,"&gt;3.5")/$B533</f>
        <v>0.16666666666666666</v>
      </c>
      <c r="P533" s="8">
        <f>COUNTIFS(Sta!$B:$B,$A533,Sta!$F:$F,"&gt;3.5")/$C533</f>
        <v>0.2</v>
      </c>
      <c r="Q533" s="11">
        <f>(COUNTIFS(Sta!$A:$A,$A533,Sta!$D:$D,"&gt;0.5")  + COUNTIFS(Sta!$B:$B,$A533,Sta!$E:$E,"&gt;0.5"))/$D533</f>
        <v>0.72727272727272729</v>
      </c>
      <c r="R533" s="8">
        <f>COUNTIFS(Sta!$A:$A,$A533,Sta!$D:$D,"&gt;0.5")/$B533</f>
        <v>0.83333333333333337</v>
      </c>
      <c r="S533" s="8">
        <f>COUNTIFS(Sta!$B:$B,$A533,Sta!$E:$E,"&gt;0.5")/$C533</f>
        <v>0.6</v>
      </c>
      <c r="T533" s="11">
        <f>(COUNTIFS(Sta!$A:$A,$A533,Sta!$D:$D,"&gt;1.5")  + COUNTIFS(Sta!$B:$B,$A533,Sta!$E:$E,"&gt;1.5"))/$D533</f>
        <v>0.45454545454545453</v>
      </c>
      <c r="U533" s="8">
        <f>COUNTIFS(Sta!$A:$A,$A533,Sta!$D:$D,"&gt;1.5")/$B533</f>
        <v>0.58333333333333337</v>
      </c>
      <c r="V533" s="8">
        <f>COUNTIFS(Sta!$B:$B,$A533,Sta!$E:$E,"&gt;1.5")/$C533</f>
        <v>0.3</v>
      </c>
      <c r="W533" s="11">
        <f>(COUNTIFS(Sta!$A:$A,$A533,Sta!$E:E,"&gt;0.5") +COUNTIFS(Sta!$B:$B,$A533,Sta!$D:$D,"&gt;0.5"))/$D533</f>
        <v>0.86363636363636365</v>
      </c>
      <c r="X533" s="8">
        <f>COUNTIFS(Sta!$A:$A,$A533,Sta!$E:$E,"&gt;0.5")/$B533</f>
        <v>0.83333333333333337</v>
      </c>
      <c r="Y533" s="8">
        <f>COUNTIFS(Sta!$B:$B,$A533,Sta!$D:$D,"&gt;0.5")/$C533</f>
        <v>0.9</v>
      </c>
      <c r="Z533" s="11">
        <f>(COUNTIFS(Sta!$A:$A,$A533,Sta!$E:$E,"&gt;1.5")  + COUNTIFS(Sta!$B:$B,$A533,Sta!$D:$D,"&gt;1.5"))/$D533</f>
        <v>0.40909090909090912</v>
      </c>
      <c r="AA533" s="8">
        <f>COUNTIFS(Sta!$A:$A,$A533,Sta!$E:$E,"&gt;1.5")/$B533</f>
        <v>0.41666666666666669</v>
      </c>
      <c r="AB533" s="8">
        <f>COUNTIFS(Sta!$B:$B,$A533,Sta!$D:$D,"&gt;1.5")/$C533</f>
        <v>0.4</v>
      </c>
      <c r="AC533" s="11">
        <f>(COUNTIFS(Sta!$A:A,$A533,Sta!$G:$G,"y") + COUNTIFS(Sta!$B:B,$A533,Sta!$G:$G,"y"))/$D533</f>
        <v>0.63636363636363635</v>
      </c>
      <c r="AD533" s="8">
        <f>COUNTIFS(Sta!$A:A,$A533,Sta!$G:$G,"y")/$B533</f>
        <v>0.66666666666666663</v>
      </c>
      <c r="AE533" s="16">
        <f>COUNTIFS(Sta!$B:B,$A533,Sta!$G:$G,"y")/$C533</f>
        <v>0.6</v>
      </c>
    </row>
    <row r="534" spans="1:31" x14ac:dyDescent="0.3">
      <c r="A534" t="s">
        <v>501</v>
      </c>
      <c r="B534" s="9">
        <f>COUNTIF(Sta!A:A,A534)</f>
        <v>10</v>
      </c>
      <c r="C534" s="4">
        <f>COUNTIF(Sta!B:B,A534)</f>
        <v>11</v>
      </c>
      <c r="D534" s="4">
        <f t="shared" si="14"/>
        <v>21</v>
      </c>
      <c r="E534" s="11">
        <f>(COUNTIFS(Sta!$A:$A,$A534,Sta!$F:$F,"&gt;0.5") + COUNTIFS(Sta!$B:$B,$A534,Sta!$F:$F,"&gt;0.5"))/$D534</f>
        <v>0.8571428571428571</v>
      </c>
      <c r="F534" s="8">
        <f>COUNTIFS(Sta!$A:$A,$A534,Sta!$F:$F,"&gt;0.5")/$B534</f>
        <v>0.8</v>
      </c>
      <c r="G534" s="8">
        <f>COUNTIFS(Sta!$B:$B,$A534,Sta!$F:$F,"&gt;0.5")/$C534</f>
        <v>0.90909090909090906</v>
      </c>
      <c r="H534" s="11">
        <f>(COUNTIFS(Sta!$A:$A,$A534,Sta!$F:$F,"&gt;1.5") + COUNTIFS(Sta!$B:$B,$A534,Sta!$F:$F,"&gt;1.5"))/$D534</f>
        <v>0.80952380952380953</v>
      </c>
      <c r="I534" s="8">
        <f>COUNTIFS(Sta!$A:$A,$A534,Sta!$F:$F,"&gt;1.5")/$B534</f>
        <v>0.7</v>
      </c>
      <c r="J534" s="8">
        <f>COUNTIFS(Sta!$B:$B,$A534,Sta!$F:$F,"&gt;1.5")/$C534</f>
        <v>0.90909090909090906</v>
      </c>
      <c r="K534" s="11">
        <f>(COUNTIFS(Sta!$A:$A,$A534,Sta!$F:$F,"&gt;2.5") + COUNTIFS(Sta!$B:$B,$A534,Sta!$F:$F,"&gt;2.5"))/$D534</f>
        <v>0.66666666666666663</v>
      </c>
      <c r="L534" s="8">
        <f>COUNTIFS(Sta!$A:$A,$A534,Sta!$F:$F,"&gt;2.5")/$B534</f>
        <v>0.6</v>
      </c>
      <c r="M534" s="8">
        <f>COUNTIFS(Sta!$B:$B,$A534,Sta!$F:$F,"&gt;2.5")/$C534</f>
        <v>0.72727272727272729</v>
      </c>
      <c r="N534" s="11">
        <f>(COUNTIFS(Sta!$A:$A,$A534,Sta!$F:$F,"&gt;3.5") + COUNTIFS(Sta!$B:$B,$A534,Sta!$F:$F,"&gt;3.5"))/$D534</f>
        <v>0.38095238095238093</v>
      </c>
      <c r="O534" s="8">
        <f>COUNTIFS(Sta!$A:$A,$A534,Sta!$F:$F,"&gt;3.5")/$B534</f>
        <v>0.5</v>
      </c>
      <c r="P534" s="8">
        <f>COUNTIFS(Sta!$B:$B,$A534,Sta!$F:$F,"&gt;3.5")/$C534</f>
        <v>0.27272727272727271</v>
      </c>
      <c r="Q534" s="11">
        <f>(COUNTIFS(Sta!$A:$A,$A534,Sta!$D:$D,"&gt;0.5")  + COUNTIFS(Sta!$B:$B,$A534,Sta!$E:$E,"&gt;0.5"))/$D534</f>
        <v>0.76190476190476186</v>
      </c>
      <c r="R534" s="8">
        <f>COUNTIFS(Sta!$A:$A,$A534,Sta!$D:$D,"&gt;0.5")/$B534</f>
        <v>0.8</v>
      </c>
      <c r="S534" s="8">
        <f>COUNTIFS(Sta!$B:$B,$A534,Sta!$E:$E,"&gt;0.5")/$C534</f>
        <v>0.72727272727272729</v>
      </c>
      <c r="T534" s="11">
        <f>(COUNTIFS(Sta!$A:$A,$A534,Sta!$D:$D,"&gt;1.5")  + COUNTIFS(Sta!$B:$B,$A534,Sta!$E:$E,"&gt;1.5"))/$D534</f>
        <v>0.33333333333333331</v>
      </c>
      <c r="U534" s="8">
        <f>COUNTIFS(Sta!$A:$A,$A534,Sta!$D:$D,"&gt;1.5")/$B534</f>
        <v>0.4</v>
      </c>
      <c r="V534" s="8">
        <f>COUNTIFS(Sta!$B:$B,$A534,Sta!$E:$E,"&gt;1.5")/$C534</f>
        <v>0.27272727272727271</v>
      </c>
      <c r="W534" s="11">
        <f>(COUNTIFS(Sta!$A:$A,$A534,Sta!$E:E,"&gt;0.5") +COUNTIFS(Sta!$B:$B,$A534,Sta!$D:$D,"&gt;0.5"))/$D534</f>
        <v>0.80952380952380953</v>
      </c>
      <c r="X534" s="8">
        <f>COUNTIFS(Sta!$A:$A,$A534,Sta!$E:$E,"&gt;0.5")/$B534</f>
        <v>0.7</v>
      </c>
      <c r="Y534" s="8">
        <f>COUNTIFS(Sta!$B:$B,$A534,Sta!$D:$D,"&gt;0.5")/$C534</f>
        <v>0.90909090909090906</v>
      </c>
      <c r="Z534" s="11">
        <f>(COUNTIFS(Sta!$A:$A,$A534,Sta!$E:$E,"&gt;1.5")  + COUNTIFS(Sta!$B:$B,$A534,Sta!$D:$D,"&gt;1.5"))/$D534</f>
        <v>0.7142857142857143</v>
      </c>
      <c r="AA534" s="8">
        <f>COUNTIFS(Sta!$A:$A,$A534,Sta!$E:$E,"&gt;1.5")/$B534</f>
        <v>0.6</v>
      </c>
      <c r="AB534" s="8">
        <f>COUNTIFS(Sta!$B:$B,$A534,Sta!$D:$D,"&gt;1.5")/$C534</f>
        <v>0.81818181818181823</v>
      </c>
      <c r="AC534" s="11">
        <f>(COUNTIFS(Sta!$A:A,$A534,Sta!$G:$G,"y") + COUNTIFS(Sta!$B:B,$A534,Sta!$G:$G,"y"))/$D534</f>
        <v>0.7142857142857143</v>
      </c>
      <c r="AD534" s="8">
        <f>COUNTIFS(Sta!$A:A,$A534,Sta!$G:$G,"y")/$B534</f>
        <v>0.7</v>
      </c>
      <c r="AE534" s="16">
        <f>COUNTIFS(Sta!$B:B,$A534,Sta!$G:$G,"y")/$C534</f>
        <v>0.72727272727272729</v>
      </c>
    </row>
    <row r="535" spans="1:31" x14ac:dyDescent="0.3">
      <c r="A535" t="s">
        <v>455</v>
      </c>
      <c r="B535" s="9">
        <f>COUNTIF(Sta!A:A,A535)</f>
        <v>14</v>
      </c>
      <c r="C535" s="4">
        <f>COUNTIF(Sta!B:B,A535)</f>
        <v>8</v>
      </c>
      <c r="D535" s="4">
        <f t="shared" si="14"/>
        <v>22</v>
      </c>
      <c r="E535" s="11">
        <f>(COUNTIFS(Sta!$A:$A,$A535,Sta!$F:$F,"&gt;0.5") + COUNTIFS(Sta!$B:$B,$A535,Sta!$F:$F,"&gt;0.5"))/$D535</f>
        <v>0.90909090909090906</v>
      </c>
      <c r="F535" s="8">
        <f>COUNTIFS(Sta!$A:$A,$A535,Sta!$F:$F,"&gt;0.5")/$B535</f>
        <v>1</v>
      </c>
      <c r="G535" s="8">
        <f>COUNTIFS(Sta!$B:$B,$A535,Sta!$F:$F,"&gt;0.5")/$C535</f>
        <v>0.75</v>
      </c>
      <c r="H535" s="11">
        <f>(COUNTIFS(Sta!$A:$A,$A535,Sta!$F:$F,"&gt;1.5") + COUNTIFS(Sta!$B:$B,$A535,Sta!$F:$F,"&gt;1.5"))/$D535</f>
        <v>0.63636363636363635</v>
      </c>
      <c r="I535" s="8">
        <f>COUNTIFS(Sta!$A:$A,$A535,Sta!$F:$F,"&gt;1.5")/$B535</f>
        <v>0.7142857142857143</v>
      </c>
      <c r="J535" s="8">
        <f>COUNTIFS(Sta!$B:$B,$A535,Sta!$F:$F,"&gt;1.5")/$C535</f>
        <v>0.5</v>
      </c>
      <c r="K535" s="11">
        <f>(COUNTIFS(Sta!$A:$A,$A535,Sta!$F:$F,"&gt;2.5") + COUNTIFS(Sta!$B:$B,$A535,Sta!$F:$F,"&gt;2.5"))/$D535</f>
        <v>0.36363636363636365</v>
      </c>
      <c r="L535" s="8">
        <f>COUNTIFS(Sta!$A:$A,$A535,Sta!$F:$F,"&gt;2.5")/$B535</f>
        <v>0.5</v>
      </c>
      <c r="M535" s="8">
        <f>COUNTIFS(Sta!$B:$B,$A535,Sta!$F:$F,"&gt;2.5")/$C535</f>
        <v>0.125</v>
      </c>
      <c r="N535" s="11">
        <f>(COUNTIFS(Sta!$A:$A,$A535,Sta!$F:$F,"&gt;3.5") + COUNTIFS(Sta!$B:$B,$A535,Sta!$F:$F,"&gt;3.5"))/$D535</f>
        <v>0.22727272727272727</v>
      </c>
      <c r="O535" s="8">
        <f>COUNTIFS(Sta!$A:$A,$A535,Sta!$F:$F,"&gt;3.5")/$B535</f>
        <v>0.2857142857142857</v>
      </c>
      <c r="P535" s="8">
        <f>COUNTIFS(Sta!$B:$B,$A535,Sta!$F:$F,"&gt;3.5")/$C535</f>
        <v>0.125</v>
      </c>
      <c r="Q535" s="11">
        <f>(COUNTIFS(Sta!$A:$A,$A535,Sta!$D:$D,"&gt;0.5")  + COUNTIFS(Sta!$B:$B,$A535,Sta!$E:$E,"&gt;0.5"))/$D535</f>
        <v>0.72727272727272729</v>
      </c>
      <c r="R535" s="8">
        <f>COUNTIFS(Sta!$A:$A,$A535,Sta!$D:$D,"&gt;0.5")/$B535</f>
        <v>0.8571428571428571</v>
      </c>
      <c r="S535" s="8">
        <f>COUNTIFS(Sta!$B:$B,$A535,Sta!$E:$E,"&gt;0.5")/$C535</f>
        <v>0.5</v>
      </c>
      <c r="T535" s="11">
        <f>(COUNTIFS(Sta!$A:$A,$A535,Sta!$D:$D,"&gt;1.5")  + COUNTIFS(Sta!$B:$B,$A535,Sta!$E:$E,"&gt;1.5"))/$D535</f>
        <v>0.5</v>
      </c>
      <c r="U535" s="8">
        <f>COUNTIFS(Sta!$A:$A,$A535,Sta!$D:$D,"&gt;1.5")/$B535</f>
        <v>0.6428571428571429</v>
      </c>
      <c r="V535" s="8">
        <f>COUNTIFS(Sta!$B:$B,$A535,Sta!$E:$E,"&gt;1.5")/$C535</f>
        <v>0.25</v>
      </c>
      <c r="W535" s="11">
        <f>(COUNTIFS(Sta!$A:$A,$A535,Sta!$E:E,"&gt;0.5") +COUNTIFS(Sta!$B:$B,$A535,Sta!$D:$D,"&gt;0.5"))/$D535</f>
        <v>0.5</v>
      </c>
      <c r="X535" s="8">
        <f>COUNTIFS(Sta!$A:$A,$A535,Sta!$E:$E,"&gt;0.5")/$B535</f>
        <v>0.5</v>
      </c>
      <c r="Y535" s="8">
        <f>COUNTIFS(Sta!$B:$B,$A535,Sta!$D:$D,"&gt;0.5")/$C535</f>
        <v>0.5</v>
      </c>
      <c r="Z535" s="11">
        <f>(COUNTIFS(Sta!$A:$A,$A535,Sta!$E:$E,"&gt;1.5")  + COUNTIFS(Sta!$B:$B,$A535,Sta!$D:$D,"&gt;1.5"))/$D535</f>
        <v>0.18181818181818182</v>
      </c>
      <c r="AA535" s="8">
        <f>COUNTIFS(Sta!$A:$A,$A535,Sta!$E:$E,"&gt;1.5")/$B535</f>
        <v>0.14285714285714285</v>
      </c>
      <c r="AB535" s="8">
        <f>COUNTIFS(Sta!$B:$B,$A535,Sta!$D:$D,"&gt;1.5")/$C535</f>
        <v>0.25</v>
      </c>
      <c r="AC535" s="11">
        <f>(COUNTIFS(Sta!$A:A,$A535,Sta!$G:$G,"y") + COUNTIFS(Sta!$B:B,$A535,Sta!$G:$G,"y"))/$D535</f>
        <v>0.31818181818181818</v>
      </c>
      <c r="AD535" s="8">
        <f>COUNTIFS(Sta!$A:A,$A535,Sta!$G:$G,"y")/$B535</f>
        <v>0.35714285714285715</v>
      </c>
      <c r="AE535" s="16">
        <f>COUNTIFS(Sta!$B:B,$A535,Sta!$G:$G,"y")/$C535</f>
        <v>0.25</v>
      </c>
    </row>
    <row r="536" spans="1:31" x14ac:dyDescent="0.3">
      <c r="A536" t="s">
        <v>262</v>
      </c>
      <c r="B536" s="9">
        <f>COUNTIF(Sta!A:A,A536)</f>
        <v>0</v>
      </c>
      <c r="C536" s="4">
        <f>COUNTIF(Sta!B:B,A536)</f>
        <v>0</v>
      </c>
      <c r="D536" s="4">
        <f t="shared" si="14"/>
        <v>0</v>
      </c>
      <c r="E536" s="11" t="e">
        <f>(COUNTIFS(Sta!$A:$A,$A536,Sta!$F:$F,"&gt;0.5") + COUNTIFS(Sta!$B:$B,$A536,Sta!$F:$F,"&gt;0.5"))/$D536</f>
        <v>#DIV/0!</v>
      </c>
      <c r="F536" s="8" t="e">
        <f>COUNTIFS(Sta!$A:$A,$A536,Sta!$F:$F,"&gt;0.5")/$B536</f>
        <v>#DIV/0!</v>
      </c>
      <c r="G536" s="8" t="e">
        <f>COUNTIFS(Sta!$B:$B,$A536,Sta!$F:$F,"&gt;0.5")/$C536</f>
        <v>#DIV/0!</v>
      </c>
      <c r="H536" s="11" t="e">
        <f>(COUNTIFS(Sta!$A:$A,$A536,Sta!$F:$F,"&gt;1.5") + COUNTIFS(Sta!$B:$B,$A536,Sta!$F:$F,"&gt;1.5"))/$D536</f>
        <v>#DIV/0!</v>
      </c>
      <c r="I536" s="8" t="e">
        <f>COUNTIFS(Sta!$A:$A,$A536,Sta!$F:$F,"&gt;1.5")/$B536</f>
        <v>#DIV/0!</v>
      </c>
      <c r="J536" s="8" t="e">
        <f>COUNTIFS(Sta!$B:$B,$A536,Sta!$F:$F,"&gt;1.5")/$C536</f>
        <v>#DIV/0!</v>
      </c>
      <c r="K536" s="11" t="e">
        <f>(COUNTIFS(Sta!$A:$A,$A536,Sta!$F:$F,"&gt;2.5") + COUNTIFS(Sta!$B:$B,$A536,Sta!$F:$F,"&gt;2.5"))/$D536</f>
        <v>#DIV/0!</v>
      </c>
      <c r="L536" s="8" t="e">
        <f>COUNTIFS(Sta!$A:$A,$A536,Sta!$F:$F,"&gt;2.5")/$B536</f>
        <v>#DIV/0!</v>
      </c>
      <c r="M536" s="8" t="e">
        <f>COUNTIFS(Sta!$B:$B,$A536,Sta!$F:$F,"&gt;2.5")/$C536</f>
        <v>#DIV/0!</v>
      </c>
      <c r="N536" s="11" t="e">
        <f>(COUNTIFS(Sta!$A:$A,$A536,Sta!$F:$F,"&gt;3.5") + COUNTIFS(Sta!$B:$B,$A536,Sta!$F:$F,"&gt;3.5"))/$D536</f>
        <v>#DIV/0!</v>
      </c>
      <c r="O536" s="8" t="e">
        <f>COUNTIFS(Sta!$A:$A,$A536,Sta!$F:$F,"&gt;3.5")/$B536</f>
        <v>#DIV/0!</v>
      </c>
      <c r="P536" s="8" t="e">
        <f>COUNTIFS(Sta!$B:$B,$A536,Sta!$F:$F,"&gt;3.5")/$C536</f>
        <v>#DIV/0!</v>
      </c>
      <c r="Q536" s="11" t="e">
        <f>(COUNTIFS(Sta!$A:$A,$A536,Sta!$D:$D,"&gt;0.5")  + COUNTIFS(Sta!$B:$B,$A536,Sta!$E:$E,"&gt;0.5"))/$D536</f>
        <v>#DIV/0!</v>
      </c>
      <c r="R536" s="8" t="e">
        <f>COUNTIFS(Sta!$A:$A,$A536,Sta!$D:$D,"&gt;0.5")/$B536</f>
        <v>#DIV/0!</v>
      </c>
      <c r="S536" s="8" t="e">
        <f>COUNTIFS(Sta!$B:$B,$A536,Sta!$E:$E,"&gt;0.5")/$C536</f>
        <v>#DIV/0!</v>
      </c>
      <c r="T536" s="11" t="e">
        <f>(COUNTIFS(Sta!$A:$A,$A536,Sta!$D:$D,"&gt;1.5")  + COUNTIFS(Sta!$B:$B,$A536,Sta!$E:$E,"&gt;1.5"))/$D536</f>
        <v>#DIV/0!</v>
      </c>
      <c r="U536" s="8" t="e">
        <f>COUNTIFS(Sta!$A:$A,$A536,Sta!$D:$D,"&gt;1.5")/$B536</f>
        <v>#DIV/0!</v>
      </c>
      <c r="V536" s="8" t="e">
        <f>COUNTIFS(Sta!$B:$B,$A536,Sta!$E:$E,"&gt;1.5")/$C536</f>
        <v>#DIV/0!</v>
      </c>
      <c r="W536" s="11" t="e">
        <f>(COUNTIFS(Sta!$A:$A,$A536,Sta!$E:E,"&gt;0.5") +COUNTIFS(Sta!$B:$B,$A536,Sta!$D:$D,"&gt;0.5"))/$D536</f>
        <v>#DIV/0!</v>
      </c>
      <c r="X536" s="8" t="e">
        <f>COUNTIFS(Sta!$A:$A,$A536,Sta!$E:$E,"&gt;0.5")/$B536</f>
        <v>#DIV/0!</v>
      </c>
      <c r="Y536" s="8" t="e">
        <f>COUNTIFS(Sta!$B:$B,$A536,Sta!$D:$D,"&gt;0.5")/$C536</f>
        <v>#DIV/0!</v>
      </c>
      <c r="Z536" s="11" t="e">
        <f>(COUNTIFS(Sta!$A:$A,$A536,Sta!$E:$E,"&gt;1.5")  + COUNTIFS(Sta!$B:$B,$A536,Sta!$D:$D,"&gt;1.5"))/$D536</f>
        <v>#DIV/0!</v>
      </c>
      <c r="AA536" s="8" t="e">
        <f>COUNTIFS(Sta!$A:$A,$A536,Sta!$E:$E,"&gt;1.5")/$B536</f>
        <v>#DIV/0!</v>
      </c>
      <c r="AB536" s="8" t="e">
        <f>COUNTIFS(Sta!$B:$B,$A536,Sta!$D:$D,"&gt;1.5")/$C536</f>
        <v>#DIV/0!</v>
      </c>
      <c r="AC536" s="11" t="e">
        <f>(COUNTIFS(Sta!$A:A,$A536,Sta!$G:$G,"y") + COUNTIFS(Sta!$B:B,$A536,Sta!$G:$G,"y"))/$D536</f>
        <v>#DIV/0!</v>
      </c>
      <c r="AD536" s="8" t="e">
        <f>COUNTIFS(Sta!$A:A,$A536,Sta!$G:$G,"y")/$B536</f>
        <v>#DIV/0!</v>
      </c>
      <c r="AE536" s="16" t="e">
        <f>COUNTIFS(Sta!$B:B,$A536,Sta!$G:$G,"y")/$C536</f>
        <v>#DIV/0!</v>
      </c>
    </row>
    <row r="537" spans="1:31" x14ac:dyDescent="0.3">
      <c r="A537" t="s">
        <v>136</v>
      </c>
      <c r="B537" s="9">
        <f>COUNTIF(Sta!A:A,A537)</f>
        <v>1</v>
      </c>
      <c r="C537" s="4">
        <f>COUNTIF(Sta!B:B,A537)</f>
        <v>0</v>
      </c>
      <c r="D537" s="4">
        <f t="shared" si="14"/>
        <v>1</v>
      </c>
      <c r="E537" s="11">
        <f>(COUNTIFS(Sta!$A:$A,$A537,Sta!$F:$F,"&gt;0.5") + COUNTIFS(Sta!$B:$B,$A537,Sta!$F:$F,"&gt;0.5"))/$D537</f>
        <v>1</v>
      </c>
      <c r="F537" s="8">
        <f>COUNTIFS(Sta!$A:$A,$A537,Sta!$F:$F,"&gt;0.5")/$B537</f>
        <v>1</v>
      </c>
      <c r="G537" s="8" t="e">
        <f>COUNTIFS(Sta!$B:$B,$A537,Sta!$F:$F,"&gt;0.5")/$C537</f>
        <v>#DIV/0!</v>
      </c>
      <c r="H537" s="11">
        <f>(COUNTIFS(Sta!$A:$A,$A537,Sta!$F:$F,"&gt;1.5") + COUNTIFS(Sta!$B:$B,$A537,Sta!$F:$F,"&gt;1.5"))/$D537</f>
        <v>1</v>
      </c>
      <c r="I537" s="8">
        <f>COUNTIFS(Sta!$A:$A,$A537,Sta!$F:$F,"&gt;1.5")/$B537</f>
        <v>1</v>
      </c>
      <c r="J537" s="8" t="e">
        <f>COUNTIFS(Sta!$B:$B,$A537,Sta!$F:$F,"&gt;1.5")/$C537</f>
        <v>#DIV/0!</v>
      </c>
      <c r="K537" s="11">
        <f>(COUNTIFS(Sta!$A:$A,$A537,Sta!$F:$F,"&gt;2.5") + COUNTIFS(Sta!$B:$B,$A537,Sta!$F:$F,"&gt;2.5"))/$D537</f>
        <v>1</v>
      </c>
      <c r="L537" s="8">
        <f>COUNTIFS(Sta!$A:$A,$A537,Sta!$F:$F,"&gt;2.5")/$B537</f>
        <v>1</v>
      </c>
      <c r="M537" s="8" t="e">
        <f>COUNTIFS(Sta!$B:$B,$A537,Sta!$F:$F,"&gt;2.5")/$C537</f>
        <v>#DIV/0!</v>
      </c>
      <c r="N537" s="11">
        <f>(COUNTIFS(Sta!$A:$A,$A537,Sta!$F:$F,"&gt;3.5") + COUNTIFS(Sta!$B:$B,$A537,Sta!$F:$F,"&gt;3.5"))/$D537</f>
        <v>0</v>
      </c>
      <c r="O537" s="8">
        <f>COUNTIFS(Sta!$A:$A,$A537,Sta!$F:$F,"&gt;3.5")/$B537</f>
        <v>0</v>
      </c>
      <c r="P537" s="8" t="e">
        <f>COUNTIFS(Sta!$B:$B,$A537,Sta!$F:$F,"&gt;3.5")/$C537</f>
        <v>#DIV/0!</v>
      </c>
      <c r="Q537" s="11">
        <f>(COUNTIFS(Sta!$A:$A,$A537,Sta!$D:$D,"&gt;0.5")  + COUNTIFS(Sta!$B:$B,$A537,Sta!$E:$E,"&gt;0.5"))/$D537</f>
        <v>1</v>
      </c>
      <c r="R537" s="8">
        <f>COUNTIFS(Sta!$A:$A,$A537,Sta!$D:$D,"&gt;0.5")/$B537</f>
        <v>1</v>
      </c>
      <c r="S537" s="8" t="e">
        <f>COUNTIFS(Sta!$B:$B,$A537,Sta!$E:$E,"&gt;0.5")/$C537</f>
        <v>#DIV/0!</v>
      </c>
      <c r="T537" s="11">
        <f>(COUNTIFS(Sta!$A:$A,$A537,Sta!$D:$D,"&gt;1.5")  + COUNTIFS(Sta!$B:$B,$A537,Sta!$E:$E,"&gt;1.5"))/$D537</f>
        <v>1</v>
      </c>
      <c r="U537" s="8">
        <f>COUNTIFS(Sta!$A:$A,$A537,Sta!$D:$D,"&gt;1.5")/$B537</f>
        <v>1</v>
      </c>
      <c r="V537" s="8" t="e">
        <f>COUNTIFS(Sta!$B:$B,$A537,Sta!$E:$E,"&gt;1.5")/$C537</f>
        <v>#DIV/0!</v>
      </c>
      <c r="W537" s="11">
        <f>(COUNTIFS(Sta!$A:$A,$A537,Sta!$E:E,"&gt;0.5") +COUNTIFS(Sta!$B:$B,$A537,Sta!$D:$D,"&gt;0.5"))/$D537</f>
        <v>1</v>
      </c>
      <c r="X537" s="8">
        <f>COUNTIFS(Sta!$A:$A,$A537,Sta!$E:$E,"&gt;0.5")/$B537</f>
        <v>1</v>
      </c>
      <c r="Y537" s="8" t="e">
        <f>COUNTIFS(Sta!$B:$B,$A537,Sta!$D:$D,"&gt;0.5")/$C537</f>
        <v>#DIV/0!</v>
      </c>
      <c r="Z537" s="11">
        <f>(COUNTIFS(Sta!$A:$A,$A537,Sta!$E:$E,"&gt;1.5")  + COUNTIFS(Sta!$B:$B,$A537,Sta!$D:$D,"&gt;1.5"))/$D537</f>
        <v>0</v>
      </c>
      <c r="AA537" s="8">
        <f>COUNTIFS(Sta!$A:$A,$A537,Sta!$E:$E,"&gt;1.5")/$B537</f>
        <v>0</v>
      </c>
      <c r="AB537" s="8" t="e">
        <f>COUNTIFS(Sta!$B:$B,$A537,Sta!$D:$D,"&gt;1.5")/$C537</f>
        <v>#DIV/0!</v>
      </c>
      <c r="AC537" s="11">
        <f>(COUNTIFS(Sta!$A:A,$A537,Sta!$G:$G,"y") + COUNTIFS(Sta!$B:B,$A537,Sta!$G:$G,"y"))/$D537</f>
        <v>1</v>
      </c>
      <c r="AD537" s="8">
        <f>COUNTIFS(Sta!$A:A,$A537,Sta!$G:$G,"y")/$B537</f>
        <v>1</v>
      </c>
      <c r="AE537" s="16" t="e">
        <f>COUNTIFS(Sta!$B:B,$A537,Sta!$G:$G,"y")/$C537</f>
        <v>#DIV/0!</v>
      </c>
    </row>
    <row r="538" spans="1:31" x14ac:dyDescent="0.3">
      <c r="A538" t="s">
        <v>93</v>
      </c>
      <c r="B538" s="9">
        <f>COUNTIF(Sta!A:A,A538)</f>
        <v>0</v>
      </c>
      <c r="C538" s="4">
        <f>COUNTIF(Sta!B:B,A538)</f>
        <v>0</v>
      </c>
      <c r="D538" s="4">
        <f t="shared" si="14"/>
        <v>0</v>
      </c>
      <c r="E538" s="11" t="e">
        <f>(COUNTIFS(Sta!$A:$A,$A538,Sta!$F:$F,"&gt;0.5") + COUNTIFS(Sta!$B:$B,$A538,Sta!$F:$F,"&gt;0.5"))/$D538</f>
        <v>#DIV/0!</v>
      </c>
      <c r="F538" s="8" t="e">
        <f>COUNTIFS(Sta!$A:$A,$A538,Sta!$F:$F,"&gt;0.5")/$B538</f>
        <v>#DIV/0!</v>
      </c>
      <c r="G538" s="8" t="e">
        <f>COUNTIFS(Sta!$B:$B,$A538,Sta!$F:$F,"&gt;0.5")/$C538</f>
        <v>#DIV/0!</v>
      </c>
      <c r="H538" s="11" t="e">
        <f>(COUNTIFS(Sta!$A:$A,$A538,Sta!$F:$F,"&gt;1.5") + COUNTIFS(Sta!$B:$B,$A538,Sta!$F:$F,"&gt;1.5"))/$D538</f>
        <v>#DIV/0!</v>
      </c>
      <c r="I538" s="8" t="e">
        <f>COUNTIFS(Sta!$A:$A,$A538,Sta!$F:$F,"&gt;1.5")/$B538</f>
        <v>#DIV/0!</v>
      </c>
      <c r="J538" s="8" t="e">
        <f>COUNTIFS(Sta!$B:$B,$A538,Sta!$F:$F,"&gt;1.5")/$C538</f>
        <v>#DIV/0!</v>
      </c>
      <c r="K538" s="11" t="e">
        <f>(COUNTIFS(Sta!$A:$A,$A538,Sta!$F:$F,"&gt;2.5") + COUNTIFS(Sta!$B:$B,$A538,Sta!$F:$F,"&gt;2.5"))/$D538</f>
        <v>#DIV/0!</v>
      </c>
      <c r="L538" s="8" t="e">
        <f>COUNTIFS(Sta!$A:$A,$A538,Sta!$F:$F,"&gt;2.5")/$B538</f>
        <v>#DIV/0!</v>
      </c>
      <c r="M538" s="8" t="e">
        <f>COUNTIFS(Sta!$B:$B,$A538,Sta!$F:$F,"&gt;2.5")/$C538</f>
        <v>#DIV/0!</v>
      </c>
      <c r="N538" s="11" t="e">
        <f>(COUNTIFS(Sta!$A:$A,$A538,Sta!$F:$F,"&gt;3.5") + COUNTIFS(Sta!$B:$B,$A538,Sta!$F:$F,"&gt;3.5"))/$D538</f>
        <v>#DIV/0!</v>
      </c>
      <c r="O538" s="8" t="e">
        <f>COUNTIFS(Sta!$A:$A,$A538,Sta!$F:$F,"&gt;3.5")/$B538</f>
        <v>#DIV/0!</v>
      </c>
      <c r="P538" s="8" t="e">
        <f>COUNTIFS(Sta!$B:$B,$A538,Sta!$F:$F,"&gt;3.5")/$C538</f>
        <v>#DIV/0!</v>
      </c>
      <c r="Q538" s="11" t="e">
        <f>(COUNTIFS(Sta!$A:$A,$A538,Sta!$D:$D,"&gt;0.5")  + COUNTIFS(Sta!$B:$B,$A538,Sta!$E:$E,"&gt;0.5"))/$D538</f>
        <v>#DIV/0!</v>
      </c>
      <c r="R538" s="8" t="e">
        <f>COUNTIFS(Sta!$A:$A,$A538,Sta!$D:$D,"&gt;0.5")/$B538</f>
        <v>#DIV/0!</v>
      </c>
      <c r="S538" s="8" t="e">
        <f>COUNTIFS(Sta!$B:$B,$A538,Sta!$E:$E,"&gt;0.5")/$C538</f>
        <v>#DIV/0!</v>
      </c>
      <c r="T538" s="11" t="e">
        <f>(COUNTIFS(Sta!$A:$A,$A538,Sta!$D:$D,"&gt;1.5")  + COUNTIFS(Sta!$B:$B,$A538,Sta!$E:$E,"&gt;1.5"))/$D538</f>
        <v>#DIV/0!</v>
      </c>
      <c r="U538" s="8" t="e">
        <f>COUNTIFS(Sta!$A:$A,$A538,Sta!$D:$D,"&gt;1.5")/$B538</f>
        <v>#DIV/0!</v>
      </c>
      <c r="V538" s="8" t="e">
        <f>COUNTIFS(Sta!$B:$B,$A538,Sta!$E:$E,"&gt;1.5")/$C538</f>
        <v>#DIV/0!</v>
      </c>
      <c r="W538" s="11" t="e">
        <f>(COUNTIFS(Sta!$A:$A,$A538,Sta!$E:E,"&gt;0.5") +COUNTIFS(Sta!$B:$B,$A538,Sta!$D:$D,"&gt;0.5"))/$D538</f>
        <v>#DIV/0!</v>
      </c>
      <c r="X538" s="8" t="e">
        <f>COUNTIFS(Sta!$A:$A,$A538,Sta!$E:$E,"&gt;0.5")/$B538</f>
        <v>#DIV/0!</v>
      </c>
      <c r="Y538" s="8" t="e">
        <f>COUNTIFS(Sta!$B:$B,$A538,Sta!$D:$D,"&gt;0.5")/$C538</f>
        <v>#DIV/0!</v>
      </c>
      <c r="Z538" s="11" t="e">
        <f>(COUNTIFS(Sta!$A:$A,$A538,Sta!$E:$E,"&gt;1.5")  + COUNTIFS(Sta!$B:$B,$A538,Sta!$D:$D,"&gt;1.5"))/$D538</f>
        <v>#DIV/0!</v>
      </c>
      <c r="AA538" s="8" t="e">
        <f>COUNTIFS(Sta!$A:$A,$A538,Sta!$E:$E,"&gt;1.5")/$B538</f>
        <v>#DIV/0!</v>
      </c>
      <c r="AB538" s="8" t="e">
        <f>COUNTIFS(Sta!$B:$B,$A538,Sta!$D:$D,"&gt;1.5")/$C538</f>
        <v>#DIV/0!</v>
      </c>
      <c r="AC538" s="11" t="e">
        <f>(COUNTIFS(Sta!$A:A,$A538,Sta!$G:$G,"y") + COUNTIFS(Sta!$B:B,$A538,Sta!$G:$G,"y"))/$D538</f>
        <v>#DIV/0!</v>
      </c>
      <c r="AD538" s="8" t="e">
        <f>COUNTIFS(Sta!$A:A,$A538,Sta!$G:$G,"y")/$B538</f>
        <v>#DIV/0!</v>
      </c>
      <c r="AE538" s="16" t="e">
        <f>COUNTIFS(Sta!$B:B,$A538,Sta!$G:$G,"y")/$C538</f>
        <v>#DIV/0!</v>
      </c>
    </row>
    <row r="539" spans="1:31" x14ac:dyDescent="0.3">
      <c r="A539" t="s">
        <v>16</v>
      </c>
      <c r="B539" s="9">
        <f>COUNTIF(Sta!A:A,A539)</f>
        <v>1</v>
      </c>
      <c r="C539" s="4">
        <f>COUNTIF(Sta!B:B,A539)</f>
        <v>0</v>
      </c>
      <c r="D539" s="4">
        <f t="shared" si="14"/>
        <v>1</v>
      </c>
      <c r="E539" s="11">
        <f>(COUNTIFS(Sta!$A:$A,$A539,Sta!$F:$F,"&gt;0.5") + COUNTIFS(Sta!$B:$B,$A539,Sta!$F:$F,"&gt;0.5"))/$D539</f>
        <v>1</v>
      </c>
      <c r="F539" s="8">
        <f>COUNTIFS(Sta!$A:$A,$A539,Sta!$F:$F,"&gt;0.5")/$B539</f>
        <v>1</v>
      </c>
      <c r="G539" s="8" t="e">
        <f>COUNTIFS(Sta!$B:$B,$A539,Sta!$F:$F,"&gt;0.5")/$C539</f>
        <v>#DIV/0!</v>
      </c>
      <c r="H539" s="11">
        <f>(COUNTIFS(Sta!$A:$A,$A539,Sta!$F:$F,"&gt;1.5") + COUNTIFS(Sta!$B:$B,$A539,Sta!$F:$F,"&gt;1.5"))/$D539</f>
        <v>1</v>
      </c>
      <c r="I539" s="8">
        <f>COUNTIFS(Sta!$A:$A,$A539,Sta!$F:$F,"&gt;1.5")/$B539</f>
        <v>1</v>
      </c>
      <c r="J539" s="8" t="e">
        <f>COUNTIFS(Sta!$B:$B,$A539,Sta!$F:$F,"&gt;1.5")/$C539</f>
        <v>#DIV/0!</v>
      </c>
      <c r="K539" s="11">
        <f>(COUNTIFS(Sta!$A:$A,$A539,Sta!$F:$F,"&gt;2.5") + COUNTIFS(Sta!$B:$B,$A539,Sta!$F:$F,"&gt;2.5"))/$D539</f>
        <v>1</v>
      </c>
      <c r="L539" s="8">
        <f>COUNTIFS(Sta!$A:$A,$A539,Sta!$F:$F,"&gt;2.5")/$B539</f>
        <v>1</v>
      </c>
      <c r="M539" s="8" t="e">
        <f>COUNTIFS(Sta!$B:$B,$A539,Sta!$F:$F,"&gt;2.5")/$C539</f>
        <v>#DIV/0!</v>
      </c>
      <c r="N539" s="11">
        <f>(COUNTIFS(Sta!$A:$A,$A539,Sta!$F:$F,"&gt;3.5") + COUNTIFS(Sta!$B:$B,$A539,Sta!$F:$F,"&gt;3.5"))/$D539</f>
        <v>1</v>
      </c>
      <c r="O539" s="8">
        <f>COUNTIFS(Sta!$A:$A,$A539,Sta!$F:$F,"&gt;3.5")/$B539</f>
        <v>1</v>
      </c>
      <c r="P539" s="8" t="e">
        <f>COUNTIFS(Sta!$B:$B,$A539,Sta!$F:$F,"&gt;3.5")/$C539</f>
        <v>#DIV/0!</v>
      </c>
      <c r="Q539" s="11">
        <f>(COUNTIFS(Sta!$A:$A,$A539,Sta!$D:$D,"&gt;0.5")  + COUNTIFS(Sta!$B:$B,$A539,Sta!$E:$E,"&gt;0.5"))/$D539</f>
        <v>1</v>
      </c>
      <c r="R539" s="8">
        <f>COUNTIFS(Sta!$A:$A,$A539,Sta!$D:$D,"&gt;0.5")/$B539</f>
        <v>1</v>
      </c>
      <c r="S539" s="8" t="e">
        <f>COUNTIFS(Sta!$B:$B,$A539,Sta!$E:$E,"&gt;0.5")/$C539</f>
        <v>#DIV/0!</v>
      </c>
      <c r="T539" s="11">
        <f>(COUNTIFS(Sta!$A:$A,$A539,Sta!$D:$D,"&gt;1.5")  + COUNTIFS(Sta!$B:$B,$A539,Sta!$E:$E,"&gt;1.5"))/$D539</f>
        <v>1</v>
      </c>
      <c r="U539" s="8">
        <f>COUNTIFS(Sta!$A:$A,$A539,Sta!$D:$D,"&gt;1.5")/$B539</f>
        <v>1</v>
      </c>
      <c r="V539" s="8" t="e">
        <f>COUNTIFS(Sta!$B:$B,$A539,Sta!$E:$E,"&gt;1.5")/$C539</f>
        <v>#DIV/0!</v>
      </c>
      <c r="W539" s="11">
        <f>(COUNTIFS(Sta!$A:$A,$A539,Sta!$E:E,"&gt;0.5") +COUNTIFS(Sta!$B:$B,$A539,Sta!$D:$D,"&gt;0.5"))/$D539</f>
        <v>1</v>
      </c>
      <c r="X539" s="8">
        <f>COUNTIFS(Sta!$A:$A,$A539,Sta!$E:$E,"&gt;0.5")/$B539</f>
        <v>1</v>
      </c>
      <c r="Y539" s="8" t="e">
        <f>COUNTIFS(Sta!$B:$B,$A539,Sta!$D:$D,"&gt;0.5")/$C539</f>
        <v>#DIV/0!</v>
      </c>
      <c r="Z539" s="11">
        <f>(COUNTIFS(Sta!$A:$A,$A539,Sta!$E:$E,"&gt;1.5")  + COUNTIFS(Sta!$B:$B,$A539,Sta!$D:$D,"&gt;1.5"))/$D539</f>
        <v>0</v>
      </c>
      <c r="AA539" s="8">
        <f>COUNTIFS(Sta!$A:$A,$A539,Sta!$E:$E,"&gt;1.5")/$B539</f>
        <v>0</v>
      </c>
      <c r="AB539" s="8" t="e">
        <f>COUNTIFS(Sta!$B:$B,$A539,Sta!$D:$D,"&gt;1.5")/$C539</f>
        <v>#DIV/0!</v>
      </c>
      <c r="AC539" s="11">
        <f>(COUNTIFS(Sta!$A:A,$A539,Sta!$G:$G,"y") + COUNTIFS(Sta!$B:B,$A539,Sta!$G:$G,"y"))/$D539</f>
        <v>1</v>
      </c>
      <c r="AD539" s="8">
        <f>COUNTIFS(Sta!$A:A,$A539,Sta!$G:$G,"y")/$B539</f>
        <v>1</v>
      </c>
      <c r="AE539" s="16" t="e">
        <f>COUNTIFS(Sta!$B:B,$A539,Sta!$G:$G,"y")/$C539</f>
        <v>#DIV/0!</v>
      </c>
    </row>
    <row r="540" spans="1:31" x14ac:dyDescent="0.3">
      <c r="A540" t="s">
        <v>280</v>
      </c>
      <c r="B540" s="9">
        <f>COUNTIF(Sta!A:A,A540)</f>
        <v>0</v>
      </c>
      <c r="C540" s="4">
        <f>COUNTIF(Sta!B:B,A540)</f>
        <v>1</v>
      </c>
      <c r="D540" s="4">
        <f t="shared" si="14"/>
        <v>1</v>
      </c>
      <c r="E540" s="11">
        <f>(COUNTIFS(Sta!$A:$A,$A540,Sta!$F:$F,"&gt;0.5") + COUNTIFS(Sta!$B:$B,$A540,Sta!$F:$F,"&gt;0.5"))/$D540</f>
        <v>1</v>
      </c>
      <c r="F540" s="8" t="e">
        <f>COUNTIFS(Sta!$A:$A,$A540,Sta!$F:$F,"&gt;0.5")/$B540</f>
        <v>#DIV/0!</v>
      </c>
      <c r="G540" s="8">
        <f>COUNTIFS(Sta!$B:$B,$A540,Sta!$F:$F,"&gt;0.5")/$C540</f>
        <v>1</v>
      </c>
      <c r="H540" s="11">
        <f>(COUNTIFS(Sta!$A:$A,$A540,Sta!$F:$F,"&gt;1.5") + COUNTIFS(Sta!$B:$B,$A540,Sta!$F:$F,"&gt;1.5"))/$D540</f>
        <v>1</v>
      </c>
      <c r="I540" s="8" t="e">
        <f>COUNTIFS(Sta!$A:$A,$A540,Sta!$F:$F,"&gt;1.5")/$B540</f>
        <v>#DIV/0!</v>
      </c>
      <c r="J540" s="8">
        <f>COUNTIFS(Sta!$B:$B,$A540,Sta!$F:$F,"&gt;1.5")/$C540</f>
        <v>1</v>
      </c>
      <c r="K540" s="11">
        <f>(COUNTIFS(Sta!$A:$A,$A540,Sta!$F:$F,"&gt;2.5") + COUNTIFS(Sta!$B:$B,$A540,Sta!$F:$F,"&gt;2.5"))/$D540</f>
        <v>0</v>
      </c>
      <c r="L540" s="8" t="e">
        <f>COUNTIFS(Sta!$A:$A,$A540,Sta!$F:$F,"&gt;2.5")/$B540</f>
        <v>#DIV/0!</v>
      </c>
      <c r="M540" s="8">
        <f>COUNTIFS(Sta!$B:$B,$A540,Sta!$F:$F,"&gt;2.5")/$C540</f>
        <v>0</v>
      </c>
      <c r="N540" s="11">
        <f>(COUNTIFS(Sta!$A:$A,$A540,Sta!$F:$F,"&gt;3.5") + COUNTIFS(Sta!$B:$B,$A540,Sta!$F:$F,"&gt;3.5"))/$D540</f>
        <v>0</v>
      </c>
      <c r="O540" s="8" t="e">
        <f>COUNTIFS(Sta!$A:$A,$A540,Sta!$F:$F,"&gt;3.5")/$B540</f>
        <v>#DIV/0!</v>
      </c>
      <c r="P540" s="8">
        <f>COUNTIFS(Sta!$B:$B,$A540,Sta!$F:$F,"&gt;3.5")/$C540</f>
        <v>0</v>
      </c>
      <c r="Q540" s="11">
        <f>(COUNTIFS(Sta!$A:$A,$A540,Sta!$D:$D,"&gt;0.5")  + COUNTIFS(Sta!$B:$B,$A540,Sta!$E:$E,"&gt;0.5"))/$D540</f>
        <v>1</v>
      </c>
      <c r="R540" s="8" t="e">
        <f>COUNTIFS(Sta!$A:$A,$A540,Sta!$D:$D,"&gt;0.5")/$B540</f>
        <v>#DIV/0!</v>
      </c>
      <c r="S540" s="8">
        <f>COUNTIFS(Sta!$B:$B,$A540,Sta!$E:$E,"&gt;0.5")/$C540</f>
        <v>1</v>
      </c>
      <c r="T540" s="11">
        <f>(COUNTIFS(Sta!$A:$A,$A540,Sta!$D:$D,"&gt;1.5")  + COUNTIFS(Sta!$B:$B,$A540,Sta!$E:$E,"&gt;1.5"))/$D540</f>
        <v>0</v>
      </c>
      <c r="U540" s="8" t="e">
        <f>COUNTIFS(Sta!$A:$A,$A540,Sta!$D:$D,"&gt;1.5")/$B540</f>
        <v>#DIV/0!</v>
      </c>
      <c r="V540" s="8">
        <f>COUNTIFS(Sta!$B:$B,$A540,Sta!$E:$E,"&gt;1.5")/$C540</f>
        <v>0</v>
      </c>
      <c r="W540" s="11">
        <f>(COUNTIFS(Sta!$A:$A,$A540,Sta!$E:E,"&gt;0.5") +COUNTIFS(Sta!$B:$B,$A540,Sta!$D:$D,"&gt;0.5"))/$D540</f>
        <v>1</v>
      </c>
      <c r="X540" s="8" t="e">
        <f>COUNTIFS(Sta!$A:$A,$A540,Sta!$E:$E,"&gt;0.5")/$B540</f>
        <v>#DIV/0!</v>
      </c>
      <c r="Y540" s="8">
        <f>COUNTIFS(Sta!$B:$B,$A540,Sta!$D:$D,"&gt;0.5")/$C540</f>
        <v>1</v>
      </c>
      <c r="Z540" s="11">
        <f>(COUNTIFS(Sta!$A:$A,$A540,Sta!$E:$E,"&gt;1.5")  + COUNTIFS(Sta!$B:$B,$A540,Sta!$D:$D,"&gt;1.5"))/$D540</f>
        <v>0</v>
      </c>
      <c r="AA540" s="8" t="e">
        <f>COUNTIFS(Sta!$A:$A,$A540,Sta!$E:$E,"&gt;1.5")/$B540</f>
        <v>#DIV/0!</v>
      </c>
      <c r="AB540" s="8">
        <f>COUNTIFS(Sta!$B:$B,$A540,Sta!$D:$D,"&gt;1.5")/$C540</f>
        <v>0</v>
      </c>
      <c r="AC540" s="11">
        <f>(COUNTIFS(Sta!$A:A,$A540,Sta!$G:$G,"y") + COUNTIFS(Sta!$B:B,$A540,Sta!$G:$G,"y"))/$D540</f>
        <v>1</v>
      </c>
      <c r="AD540" s="8" t="e">
        <f>COUNTIFS(Sta!$A:A,$A540,Sta!$G:$G,"y")/$B540</f>
        <v>#DIV/0!</v>
      </c>
      <c r="AE540" s="16">
        <f>COUNTIFS(Sta!$B:B,$A540,Sta!$G:$G,"y")/$C540</f>
        <v>1</v>
      </c>
    </row>
    <row r="541" spans="1:31" x14ac:dyDescent="0.3">
      <c r="A541" t="s">
        <v>707</v>
      </c>
      <c r="B541" s="9">
        <f>COUNTIF(Sta!A:A,A541)</f>
        <v>0</v>
      </c>
      <c r="C541" s="4">
        <f>COUNTIF(Sta!B:B,A541)</f>
        <v>0</v>
      </c>
      <c r="D541" s="4">
        <f t="shared" si="14"/>
        <v>0</v>
      </c>
      <c r="E541" s="11" t="e">
        <f>(COUNTIFS(Sta!$A:$A,$A541,Sta!$F:$F,"&gt;0.5") + COUNTIFS(Sta!$B:$B,$A541,Sta!$F:$F,"&gt;0.5"))/$D541</f>
        <v>#DIV/0!</v>
      </c>
      <c r="F541" s="8" t="e">
        <f>COUNTIFS(Sta!$A:$A,$A541,Sta!$F:$F,"&gt;0.5")/$B541</f>
        <v>#DIV/0!</v>
      </c>
      <c r="G541" s="8" t="e">
        <f>COUNTIFS(Sta!$B:$B,$A541,Sta!$F:$F,"&gt;0.5")/$C541</f>
        <v>#DIV/0!</v>
      </c>
      <c r="H541" s="11" t="e">
        <f>(COUNTIFS(Sta!$A:$A,$A541,Sta!$F:$F,"&gt;1.5") + COUNTIFS(Sta!$B:$B,$A541,Sta!$F:$F,"&gt;1.5"))/$D541</f>
        <v>#DIV/0!</v>
      </c>
      <c r="I541" s="8" t="e">
        <f>COUNTIFS(Sta!$A:$A,$A541,Sta!$F:$F,"&gt;1.5")/$B541</f>
        <v>#DIV/0!</v>
      </c>
      <c r="J541" s="8" t="e">
        <f>COUNTIFS(Sta!$B:$B,$A541,Sta!$F:$F,"&gt;1.5")/$C541</f>
        <v>#DIV/0!</v>
      </c>
      <c r="K541" s="11" t="e">
        <f>(COUNTIFS(Sta!$A:$A,$A541,Sta!$F:$F,"&gt;2.5") + COUNTIFS(Sta!$B:$B,$A541,Sta!$F:$F,"&gt;2.5"))/$D541</f>
        <v>#DIV/0!</v>
      </c>
      <c r="L541" s="8" t="e">
        <f>COUNTIFS(Sta!$A:$A,$A541,Sta!$F:$F,"&gt;2.5")/$B541</f>
        <v>#DIV/0!</v>
      </c>
      <c r="M541" s="8" t="e">
        <f>COUNTIFS(Sta!$B:$B,$A541,Sta!$F:$F,"&gt;2.5")/$C541</f>
        <v>#DIV/0!</v>
      </c>
      <c r="N541" s="11" t="e">
        <f>(COUNTIFS(Sta!$A:$A,$A541,Sta!$F:$F,"&gt;3.5") + COUNTIFS(Sta!$B:$B,$A541,Sta!$F:$F,"&gt;3.5"))/$D541</f>
        <v>#DIV/0!</v>
      </c>
      <c r="O541" s="8" t="e">
        <f>COUNTIFS(Sta!$A:$A,$A541,Sta!$F:$F,"&gt;3.5")/$B541</f>
        <v>#DIV/0!</v>
      </c>
      <c r="P541" s="8" t="e">
        <f>COUNTIFS(Sta!$B:$B,$A541,Sta!$F:$F,"&gt;3.5")/$C541</f>
        <v>#DIV/0!</v>
      </c>
      <c r="Q541" s="11" t="e">
        <f>(COUNTIFS(Sta!$A:$A,$A541,Sta!$D:$D,"&gt;0.5")  + COUNTIFS(Sta!$B:$B,$A541,Sta!$E:$E,"&gt;0.5"))/$D541</f>
        <v>#DIV/0!</v>
      </c>
      <c r="R541" s="8" t="e">
        <f>COUNTIFS(Sta!$A:$A,$A541,Sta!$D:$D,"&gt;0.5")/$B541</f>
        <v>#DIV/0!</v>
      </c>
      <c r="S541" s="8" t="e">
        <f>COUNTIFS(Sta!$B:$B,$A541,Sta!$E:$E,"&gt;0.5")/$C541</f>
        <v>#DIV/0!</v>
      </c>
      <c r="T541" s="11" t="e">
        <f>(COUNTIFS(Sta!$A:$A,$A541,Sta!$D:$D,"&gt;1.5")  + COUNTIFS(Sta!$B:$B,$A541,Sta!$E:$E,"&gt;1.5"))/$D541</f>
        <v>#DIV/0!</v>
      </c>
      <c r="U541" s="8" t="e">
        <f>COUNTIFS(Sta!$A:$A,$A541,Sta!$D:$D,"&gt;1.5")/$B541</f>
        <v>#DIV/0!</v>
      </c>
      <c r="V541" s="8" t="e">
        <f>COUNTIFS(Sta!$B:$B,$A541,Sta!$E:$E,"&gt;1.5")/$C541</f>
        <v>#DIV/0!</v>
      </c>
      <c r="W541" s="11" t="e">
        <f>(COUNTIFS(Sta!$A:$A,$A541,Sta!$E:E,"&gt;0.5") +COUNTIFS(Sta!$B:$B,$A541,Sta!$D:$D,"&gt;0.5"))/$D541</f>
        <v>#DIV/0!</v>
      </c>
      <c r="X541" s="8" t="e">
        <f>COUNTIFS(Sta!$A:$A,$A541,Sta!$E:$E,"&gt;0.5")/$B541</f>
        <v>#DIV/0!</v>
      </c>
      <c r="Y541" s="8" t="e">
        <f>COUNTIFS(Sta!$B:$B,$A541,Sta!$D:$D,"&gt;0.5")/$C541</f>
        <v>#DIV/0!</v>
      </c>
      <c r="Z541" s="11" t="e">
        <f>(COUNTIFS(Sta!$A:$A,$A541,Sta!$E:$E,"&gt;1.5")  + COUNTIFS(Sta!$B:$B,$A541,Sta!$D:$D,"&gt;1.5"))/$D541</f>
        <v>#DIV/0!</v>
      </c>
      <c r="AA541" s="8" t="e">
        <f>COUNTIFS(Sta!$A:$A,$A541,Sta!$E:$E,"&gt;1.5")/$B541</f>
        <v>#DIV/0!</v>
      </c>
      <c r="AB541" s="8" t="e">
        <f>COUNTIFS(Sta!$B:$B,$A541,Sta!$D:$D,"&gt;1.5")/$C541</f>
        <v>#DIV/0!</v>
      </c>
      <c r="AC541" s="11" t="e">
        <f>(COUNTIFS(Sta!$A:A,$A541,Sta!$G:$G,"y") + COUNTIFS(Sta!$B:B,$A541,Sta!$G:$G,"y"))/$D541</f>
        <v>#DIV/0!</v>
      </c>
      <c r="AD541" s="8" t="e">
        <f>COUNTIFS(Sta!$A:A,$A541,Sta!$G:$G,"y")/$B541</f>
        <v>#DIV/0!</v>
      </c>
      <c r="AE541" s="16" t="e">
        <f>COUNTIFS(Sta!$B:B,$A541,Sta!$G:$G,"y")/$C541</f>
        <v>#DIV/0!</v>
      </c>
    </row>
    <row r="542" spans="1:31" x14ac:dyDescent="0.3">
      <c r="A542" t="s">
        <v>226</v>
      </c>
      <c r="B542" s="9">
        <f>COUNTIF(Sta!A:A,A542)</f>
        <v>1</v>
      </c>
      <c r="C542" s="4">
        <f>COUNTIF(Sta!B:B,A542)</f>
        <v>1</v>
      </c>
      <c r="D542" s="4">
        <f t="shared" si="14"/>
        <v>2</v>
      </c>
      <c r="E542" s="11">
        <f>(COUNTIFS(Sta!$A:$A,$A542,Sta!$F:$F,"&gt;0.5") + COUNTIFS(Sta!$B:$B,$A542,Sta!$F:$F,"&gt;0.5"))/$D542</f>
        <v>1</v>
      </c>
      <c r="F542" s="8">
        <f>COUNTIFS(Sta!$A:$A,$A542,Sta!$F:$F,"&gt;0.5")/$B542</f>
        <v>1</v>
      </c>
      <c r="G542" s="8">
        <f>COUNTIFS(Sta!$B:$B,$A542,Sta!$F:$F,"&gt;0.5")/$C542</f>
        <v>1</v>
      </c>
      <c r="H542" s="11">
        <f>(COUNTIFS(Sta!$A:$A,$A542,Sta!$F:$F,"&gt;1.5") + COUNTIFS(Sta!$B:$B,$A542,Sta!$F:$F,"&gt;1.5"))/$D542</f>
        <v>1</v>
      </c>
      <c r="I542" s="8">
        <f>COUNTIFS(Sta!$A:$A,$A542,Sta!$F:$F,"&gt;1.5")/$B542</f>
        <v>1</v>
      </c>
      <c r="J542" s="8">
        <f>COUNTIFS(Sta!$B:$B,$A542,Sta!$F:$F,"&gt;1.5")/$C542</f>
        <v>1</v>
      </c>
      <c r="K542" s="11">
        <f>(COUNTIFS(Sta!$A:$A,$A542,Sta!$F:$F,"&gt;2.5") + COUNTIFS(Sta!$B:$B,$A542,Sta!$F:$F,"&gt;2.5"))/$D542</f>
        <v>0.5</v>
      </c>
      <c r="L542" s="8">
        <f>COUNTIFS(Sta!$A:$A,$A542,Sta!$F:$F,"&gt;2.5")/$B542</f>
        <v>1</v>
      </c>
      <c r="M542" s="8">
        <f>COUNTIFS(Sta!$B:$B,$A542,Sta!$F:$F,"&gt;2.5")/$C542</f>
        <v>0</v>
      </c>
      <c r="N542" s="11">
        <f>(COUNTIFS(Sta!$A:$A,$A542,Sta!$F:$F,"&gt;3.5") + COUNTIFS(Sta!$B:$B,$A542,Sta!$F:$F,"&gt;3.5"))/$D542</f>
        <v>0.5</v>
      </c>
      <c r="O542" s="8">
        <f>COUNTIFS(Sta!$A:$A,$A542,Sta!$F:$F,"&gt;3.5")/$B542</f>
        <v>1</v>
      </c>
      <c r="P542" s="8">
        <f>COUNTIFS(Sta!$B:$B,$A542,Sta!$F:$F,"&gt;3.5")/$C542</f>
        <v>0</v>
      </c>
      <c r="Q542" s="11">
        <f>(COUNTIFS(Sta!$A:$A,$A542,Sta!$D:$D,"&gt;0.5")  + COUNTIFS(Sta!$B:$B,$A542,Sta!$E:$E,"&gt;0.5"))/$D542</f>
        <v>0.5</v>
      </c>
      <c r="R542" s="8">
        <f>COUNTIFS(Sta!$A:$A,$A542,Sta!$D:$D,"&gt;0.5")/$B542</f>
        <v>1</v>
      </c>
      <c r="S542" s="8">
        <f>COUNTIFS(Sta!$B:$B,$A542,Sta!$E:$E,"&gt;0.5")/$C542</f>
        <v>0</v>
      </c>
      <c r="T542" s="11">
        <f>(COUNTIFS(Sta!$A:$A,$A542,Sta!$D:$D,"&gt;1.5")  + COUNTIFS(Sta!$B:$B,$A542,Sta!$E:$E,"&gt;1.5"))/$D542</f>
        <v>0.5</v>
      </c>
      <c r="U542" s="8">
        <f>COUNTIFS(Sta!$A:$A,$A542,Sta!$D:$D,"&gt;1.5")/$B542</f>
        <v>1</v>
      </c>
      <c r="V542" s="8">
        <f>COUNTIFS(Sta!$B:$B,$A542,Sta!$E:$E,"&gt;1.5")/$C542</f>
        <v>0</v>
      </c>
      <c r="W542" s="11">
        <f>(COUNTIFS(Sta!$A:$A,$A542,Sta!$E:E,"&gt;0.5") +COUNTIFS(Sta!$B:$B,$A542,Sta!$D:$D,"&gt;0.5"))/$D542</f>
        <v>1</v>
      </c>
      <c r="X542" s="8">
        <f>COUNTIFS(Sta!$A:$A,$A542,Sta!$E:$E,"&gt;0.5")/$B542</f>
        <v>1</v>
      </c>
      <c r="Y542" s="8">
        <f>COUNTIFS(Sta!$B:$B,$A542,Sta!$D:$D,"&gt;0.5")/$C542</f>
        <v>1</v>
      </c>
      <c r="Z542" s="11">
        <f>(COUNTIFS(Sta!$A:$A,$A542,Sta!$E:$E,"&gt;1.5")  + COUNTIFS(Sta!$B:$B,$A542,Sta!$D:$D,"&gt;1.5"))/$D542</f>
        <v>1</v>
      </c>
      <c r="AA542" s="8">
        <f>COUNTIFS(Sta!$A:$A,$A542,Sta!$E:$E,"&gt;1.5")/$B542</f>
        <v>1</v>
      </c>
      <c r="AB542" s="8">
        <f>COUNTIFS(Sta!$B:$B,$A542,Sta!$D:$D,"&gt;1.5")/$C542</f>
        <v>1</v>
      </c>
      <c r="AC542" s="11">
        <f>(COUNTIFS(Sta!$A:A,$A542,Sta!$G:$G,"y") + COUNTIFS(Sta!$B:B,$A542,Sta!$G:$G,"y"))/$D542</f>
        <v>0.5</v>
      </c>
      <c r="AD542" s="8">
        <f>COUNTIFS(Sta!$A:A,$A542,Sta!$G:$G,"y")/$B542</f>
        <v>1</v>
      </c>
      <c r="AE542" s="16">
        <f>COUNTIFS(Sta!$B:B,$A542,Sta!$G:$G,"y")/$C542</f>
        <v>0</v>
      </c>
    </row>
    <row r="543" spans="1:31" x14ac:dyDescent="0.3">
      <c r="A543" t="s">
        <v>686</v>
      </c>
      <c r="B543" s="9">
        <f>COUNTIF(Sta!A:A,A543)</f>
        <v>0</v>
      </c>
      <c r="C543" s="4">
        <f>COUNTIF(Sta!B:B,A543)</f>
        <v>0</v>
      </c>
      <c r="D543" s="4">
        <f t="shared" si="14"/>
        <v>0</v>
      </c>
      <c r="E543" s="11" t="e">
        <f>(COUNTIFS(Sta!$A:$A,$A543,Sta!$F:$F,"&gt;0.5") + COUNTIFS(Sta!$B:$B,$A543,Sta!$F:$F,"&gt;0.5"))/$D543</f>
        <v>#DIV/0!</v>
      </c>
      <c r="F543" s="8" t="e">
        <f>COUNTIFS(Sta!$A:$A,$A543,Sta!$F:$F,"&gt;0.5")/$B543</f>
        <v>#DIV/0!</v>
      </c>
      <c r="G543" s="8" t="e">
        <f>COUNTIFS(Sta!$B:$B,$A543,Sta!$F:$F,"&gt;0.5")/$C543</f>
        <v>#DIV/0!</v>
      </c>
      <c r="H543" s="11" t="e">
        <f>(COUNTIFS(Sta!$A:$A,$A543,Sta!$F:$F,"&gt;1.5") + COUNTIFS(Sta!$B:$B,$A543,Sta!$F:$F,"&gt;1.5"))/$D543</f>
        <v>#DIV/0!</v>
      </c>
      <c r="I543" s="8" t="e">
        <f>COUNTIFS(Sta!$A:$A,$A543,Sta!$F:$F,"&gt;1.5")/$B543</f>
        <v>#DIV/0!</v>
      </c>
      <c r="J543" s="8" t="e">
        <f>COUNTIFS(Sta!$B:$B,$A543,Sta!$F:$F,"&gt;1.5")/$C543</f>
        <v>#DIV/0!</v>
      </c>
      <c r="K543" s="11" t="e">
        <f>(COUNTIFS(Sta!$A:$A,$A543,Sta!$F:$F,"&gt;2.5") + COUNTIFS(Sta!$B:$B,$A543,Sta!$F:$F,"&gt;2.5"))/$D543</f>
        <v>#DIV/0!</v>
      </c>
      <c r="L543" s="8" t="e">
        <f>COUNTIFS(Sta!$A:$A,$A543,Sta!$F:$F,"&gt;2.5")/$B543</f>
        <v>#DIV/0!</v>
      </c>
      <c r="M543" s="8" t="e">
        <f>COUNTIFS(Sta!$B:$B,$A543,Sta!$F:$F,"&gt;2.5")/$C543</f>
        <v>#DIV/0!</v>
      </c>
      <c r="N543" s="11" t="e">
        <f>(COUNTIFS(Sta!$A:$A,$A543,Sta!$F:$F,"&gt;3.5") + COUNTIFS(Sta!$B:$B,$A543,Sta!$F:$F,"&gt;3.5"))/$D543</f>
        <v>#DIV/0!</v>
      </c>
      <c r="O543" s="8" t="e">
        <f>COUNTIFS(Sta!$A:$A,$A543,Sta!$F:$F,"&gt;3.5")/$B543</f>
        <v>#DIV/0!</v>
      </c>
      <c r="P543" s="8" t="e">
        <f>COUNTIFS(Sta!$B:$B,$A543,Sta!$F:$F,"&gt;3.5")/$C543</f>
        <v>#DIV/0!</v>
      </c>
      <c r="Q543" s="11" t="e">
        <f>(COUNTIFS(Sta!$A:$A,$A543,Sta!$D:$D,"&gt;0.5")  + COUNTIFS(Sta!$B:$B,$A543,Sta!$E:$E,"&gt;0.5"))/$D543</f>
        <v>#DIV/0!</v>
      </c>
      <c r="R543" s="8" t="e">
        <f>COUNTIFS(Sta!$A:$A,$A543,Sta!$D:$D,"&gt;0.5")/$B543</f>
        <v>#DIV/0!</v>
      </c>
      <c r="S543" s="8" t="e">
        <f>COUNTIFS(Sta!$B:$B,$A543,Sta!$E:$E,"&gt;0.5")/$C543</f>
        <v>#DIV/0!</v>
      </c>
      <c r="T543" s="11" t="e">
        <f>(COUNTIFS(Sta!$A:$A,$A543,Sta!$D:$D,"&gt;1.5")  + COUNTIFS(Sta!$B:$B,$A543,Sta!$E:$E,"&gt;1.5"))/$D543</f>
        <v>#DIV/0!</v>
      </c>
      <c r="U543" s="8" t="e">
        <f>COUNTIFS(Sta!$A:$A,$A543,Sta!$D:$D,"&gt;1.5")/$B543</f>
        <v>#DIV/0!</v>
      </c>
      <c r="V543" s="8" t="e">
        <f>COUNTIFS(Sta!$B:$B,$A543,Sta!$E:$E,"&gt;1.5")/$C543</f>
        <v>#DIV/0!</v>
      </c>
      <c r="W543" s="11" t="e">
        <f>(COUNTIFS(Sta!$A:$A,$A543,Sta!$E:E,"&gt;0.5") +COUNTIFS(Sta!$B:$B,$A543,Sta!$D:$D,"&gt;0.5"))/$D543</f>
        <v>#DIV/0!</v>
      </c>
      <c r="X543" s="8" t="e">
        <f>COUNTIFS(Sta!$A:$A,$A543,Sta!$E:$E,"&gt;0.5")/$B543</f>
        <v>#DIV/0!</v>
      </c>
      <c r="Y543" s="8" t="e">
        <f>COUNTIFS(Sta!$B:$B,$A543,Sta!$D:$D,"&gt;0.5")/$C543</f>
        <v>#DIV/0!</v>
      </c>
      <c r="Z543" s="11" t="e">
        <f>(COUNTIFS(Sta!$A:$A,$A543,Sta!$E:$E,"&gt;1.5")  + COUNTIFS(Sta!$B:$B,$A543,Sta!$D:$D,"&gt;1.5"))/$D543</f>
        <v>#DIV/0!</v>
      </c>
      <c r="AA543" s="8" t="e">
        <f>COUNTIFS(Sta!$A:$A,$A543,Sta!$E:$E,"&gt;1.5")/$B543</f>
        <v>#DIV/0!</v>
      </c>
      <c r="AB543" s="8" t="e">
        <f>COUNTIFS(Sta!$B:$B,$A543,Sta!$D:$D,"&gt;1.5")/$C543</f>
        <v>#DIV/0!</v>
      </c>
      <c r="AC543" s="11" t="e">
        <f>(COUNTIFS(Sta!$A:A,$A543,Sta!$G:$G,"y") + COUNTIFS(Sta!$B:B,$A543,Sta!$G:$G,"y"))/$D543</f>
        <v>#DIV/0!</v>
      </c>
      <c r="AD543" s="8" t="e">
        <f>COUNTIFS(Sta!$A:A,$A543,Sta!$G:$G,"y")/$B543</f>
        <v>#DIV/0!</v>
      </c>
      <c r="AE543" s="16" t="e">
        <f>COUNTIFS(Sta!$B:B,$A543,Sta!$G:$G,"y")/$C543</f>
        <v>#DIV/0!</v>
      </c>
    </row>
    <row r="544" spans="1:31" x14ac:dyDescent="0.3">
      <c r="A544" t="s">
        <v>533</v>
      </c>
      <c r="B544" s="9">
        <f>COUNTIF(Sta!A:A,A544)</f>
        <v>8</v>
      </c>
      <c r="C544" s="4">
        <f>COUNTIF(Sta!B:B,A544)</f>
        <v>9</v>
      </c>
      <c r="D544" s="4">
        <f t="shared" si="14"/>
        <v>17</v>
      </c>
      <c r="E544" s="11">
        <f>(COUNTIFS(Sta!$A:$A,$A544,Sta!$F:$F,"&gt;0.5") + COUNTIFS(Sta!$B:$B,$A544,Sta!$F:$F,"&gt;0.5"))/$D544</f>
        <v>1</v>
      </c>
      <c r="F544" s="8">
        <f>COUNTIFS(Sta!$A:$A,$A544,Sta!$F:$F,"&gt;0.5")/$B544</f>
        <v>1</v>
      </c>
      <c r="G544" s="8">
        <f>COUNTIFS(Sta!$B:$B,$A544,Sta!$F:$F,"&gt;0.5")/$C544</f>
        <v>1</v>
      </c>
      <c r="H544" s="11">
        <f>(COUNTIFS(Sta!$A:$A,$A544,Sta!$F:$F,"&gt;1.5") + COUNTIFS(Sta!$B:$B,$A544,Sta!$F:$F,"&gt;1.5"))/$D544</f>
        <v>0.82352941176470584</v>
      </c>
      <c r="I544" s="8">
        <f>COUNTIFS(Sta!$A:$A,$A544,Sta!$F:$F,"&gt;1.5")/$B544</f>
        <v>0.875</v>
      </c>
      <c r="J544" s="8">
        <f>COUNTIFS(Sta!$B:$B,$A544,Sta!$F:$F,"&gt;1.5")/$C544</f>
        <v>0.77777777777777779</v>
      </c>
      <c r="K544" s="11">
        <f>(COUNTIFS(Sta!$A:$A,$A544,Sta!$F:$F,"&gt;2.5") + COUNTIFS(Sta!$B:$B,$A544,Sta!$F:$F,"&gt;2.5"))/$D544</f>
        <v>0.6470588235294118</v>
      </c>
      <c r="L544" s="8">
        <f>COUNTIFS(Sta!$A:$A,$A544,Sta!$F:$F,"&gt;2.5")/$B544</f>
        <v>0.625</v>
      </c>
      <c r="M544" s="8">
        <f>COUNTIFS(Sta!$B:$B,$A544,Sta!$F:$F,"&gt;2.5")/$C544</f>
        <v>0.66666666666666663</v>
      </c>
      <c r="N544" s="11">
        <f>(COUNTIFS(Sta!$A:$A,$A544,Sta!$F:$F,"&gt;3.5") + COUNTIFS(Sta!$B:$B,$A544,Sta!$F:$F,"&gt;3.5"))/$D544</f>
        <v>0.35294117647058826</v>
      </c>
      <c r="O544" s="8">
        <f>COUNTIFS(Sta!$A:$A,$A544,Sta!$F:$F,"&gt;3.5")/$B544</f>
        <v>0.125</v>
      </c>
      <c r="P544" s="8">
        <f>COUNTIFS(Sta!$B:$B,$A544,Sta!$F:$F,"&gt;3.5")/$C544</f>
        <v>0.55555555555555558</v>
      </c>
      <c r="Q544" s="11">
        <f>(COUNTIFS(Sta!$A:$A,$A544,Sta!$D:$D,"&gt;0.5")  + COUNTIFS(Sta!$B:$B,$A544,Sta!$E:$E,"&gt;0.5"))/$D544</f>
        <v>0.82352941176470584</v>
      </c>
      <c r="R544" s="8">
        <f>COUNTIFS(Sta!$A:$A,$A544,Sta!$D:$D,"&gt;0.5")/$B544</f>
        <v>0.875</v>
      </c>
      <c r="S544" s="8">
        <f>COUNTIFS(Sta!$B:$B,$A544,Sta!$E:$E,"&gt;0.5")/$C544</f>
        <v>0.77777777777777779</v>
      </c>
      <c r="T544" s="11">
        <f>(COUNTIFS(Sta!$A:$A,$A544,Sta!$D:$D,"&gt;1.5")  + COUNTIFS(Sta!$B:$B,$A544,Sta!$E:$E,"&gt;1.5"))/$D544</f>
        <v>0.29411764705882354</v>
      </c>
      <c r="U544" s="8">
        <f>COUNTIFS(Sta!$A:$A,$A544,Sta!$D:$D,"&gt;1.5")/$B544</f>
        <v>0.375</v>
      </c>
      <c r="V544" s="8">
        <f>COUNTIFS(Sta!$B:$B,$A544,Sta!$E:$E,"&gt;1.5")/$C544</f>
        <v>0.22222222222222221</v>
      </c>
      <c r="W544" s="11">
        <f>(COUNTIFS(Sta!$A:$A,$A544,Sta!$E:E,"&gt;0.5") +COUNTIFS(Sta!$B:$B,$A544,Sta!$D:$D,"&gt;0.5"))/$D544</f>
        <v>0.82352941176470584</v>
      </c>
      <c r="X544" s="8">
        <f>COUNTIFS(Sta!$A:$A,$A544,Sta!$E:$E,"&gt;0.5")/$B544</f>
        <v>0.75</v>
      </c>
      <c r="Y544" s="8">
        <f>COUNTIFS(Sta!$B:$B,$A544,Sta!$D:$D,"&gt;0.5")/$C544</f>
        <v>0.88888888888888884</v>
      </c>
      <c r="Z544" s="11">
        <f>(COUNTIFS(Sta!$A:$A,$A544,Sta!$E:$E,"&gt;1.5")  + COUNTIFS(Sta!$B:$B,$A544,Sta!$D:$D,"&gt;1.5"))/$D544</f>
        <v>0.58823529411764708</v>
      </c>
      <c r="AA544" s="8">
        <f>COUNTIFS(Sta!$A:$A,$A544,Sta!$E:$E,"&gt;1.5")/$B544</f>
        <v>0.625</v>
      </c>
      <c r="AB544" s="8">
        <f>COUNTIFS(Sta!$B:$B,$A544,Sta!$D:$D,"&gt;1.5")/$C544</f>
        <v>0.55555555555555558</v>
      </c>
      <c r="AC544" s="11">
        <f>(COUNTIFS(Sta!$A:A,$A544,Sta!$G:$G,"y") + COUNTIFS(Sta!$B:B,$A544,Sta!$G:$G,"y"))/$D544</f>
        <v>0.6470588235294118</v>
      </c>
      <c r="AD544" s="8">
        <f>COUNTIFS(Sta!$A:A,$A544,Sta!$G:$G,"y")/$B544</f>
        <v>0.625</v>
      </c>
      <c r="AE544" s="16">
        <f>COUNTIFS(Sta!$B:B,$A544,Sta!$G:$G,"y")/$C544</f>
        <v>0.66666666666666663</v>
      </c>
    </row>
    <row r="545" spans="1:31" x14ac:dyDescent="0.3">
      <c r="A545" t="s">
        <v>375</v>
      </c>
      <c r="B545" s="9">
        <f>COUNTIF(Sta!A:A,A545)</f>
        <v>2</v>
      </c>
      <c r="C545" s="4">
        <f>COUNTIF(Sta!B:B,A545)</f>
        <v>1</v>
      </c>
      <c r="D545" s="4">
        <f t="shared" si="14"/>
        <v>3</v>
      </c>
      <c r="E545" s="11">
        <f>(COUNTIFS(Sta!$A:$A,$A545,Sta!$F:$F,"&gt;0.5") + COUNTIFS(Sta!$B:$B,$A545,Sta!$F:$F,"&gt;0.5"))/$D545</f>
        <v>1</v>
      </c>
      <c r="F545" s="8">
        <f>COUNTIFS(Sta!$A:$A,$A545,Sta!$F:$F,"&gt;0.5")/$B545</f>
        <v>1</v>
      </c>
      <c r="G545" s="8">
        <f>COUNTIFS(Sta!$B:$B,$A545,Sta!$F:$F,"&gt;0.5")/$C545</f>
        <v>1</v>
      </c>
      <c r="H545" s="11">
        <f>(COUNTIFS(Sta!$A:$A,$A545,Sta!$F:$F,"&gt;1.5") + COUNTIFS(Sta!$B:$B,$A545,Sta!$F:$F,"&gt;1.5"))/$D545</f>
        <v>1</v>
      </c>
      <c r="I545" s="8">
        <f>COUNTIFS(Sta!$A:$A,$A545,Sta!$F:$F,"&gt;1.5")/$B545</f>
        <v>1</v>
      </c>
      <c r="J545" s="8">
        <f>COUNTIFS(Sta!$B:$B,$A545,Sta!$F:$F,"&gt;1.5")/$C545</f>
        <v>1</v>
      </c>
      <c r="K545" s="11">
        <f>(COUNTIFS(Sta!$A:$A,$A545,Sta!$F:$F,"&gt;2.5") + COUNTIFS(Sta!$B:$B,$A545,Sta!$F:$F,"&gt;2.5"))/$D545</f>
        <v>0.66666666666666663</v>
      </c>
      <c r="L545" s="8">
        <f>COUNTIFS(Sta!$A:$A,$A545,Sta!$F:$F,"&gt;2.5")/$B545</f>
        <v>1</v>
      </c>
      <c r="M545" s="8">
        <f>COUNTIFS(Sta!$B:$B,$A545,Sta!$F:$F,"&gt;2.5")/$C545</f>
        <v>0</v>
      </c>
      <c r="N545" s="11">
        <f>(COUNTIFS(Sta!$A:$A,$A545,Sta!$F:$F,"&gt;3.5") + COUNTIFS(Sta!$B:$B,$A545,Sta!$F:$F,"&gt;3.5"))/$D545</f>
        <v>0</v>
      </c>
      <c r="O545" s="8">
        <f>COUNTIFS(Sta!$A:$A,$A545,Sta!$F:$F,"&gt;3.5")/$B545</f>
        <v>0</v>
      </c>
      <c r="P545" s="8">
        <f>COUNTIFS(Sta!$B:$B,$A545,Sta!$F:$F,"&gt;3.5")/$C545</f>
        <v>0</v>
      </c>
      <c r="Q545" s="11">
        <f>(COUNTIFS(Sta!$A:$A,$A545,Sta!$D:$D,"&gt;0.5")  + COUNTIFS(Sta!$B:$B,$A545,Sta!$E:$E,"&gt;0.5"))/$D545</f>
        <v>1</v>
      </c>
      <c r="R545" s="8">
        <f>COUNTIFS(Sta!$A:$A,$A545,Sta!$D:$D,"&gt;0.5")/$B545</f>
        <v>1</v>
      </c>
      <c r="S545" s="8">
        <f>COUNTIFS(Sta!$B:$B,$A545,Sta!$E:$E,"&gt;0.5")/$C545</f>
        <v>1</v>
      </c>
      <c r="T545" s="11">
        <f>(COUNTIFS(Sta!$A:$A,$A545,Sta!$D:$D,"&gt;1.5")  + COUNTIFS(Sta!$B:$B,$A545,Sta!$E:$E,"&gt;1.5"))/$D545</f>
        <v>0.33333333333333331</v>
      </c>
      <c r="U545" s="8">
        <f>COUNTIFS(Sta!$A:$A,$A545,Sta!$D:$D,"&gt;1.5")/$B545</f>
        <v>0</v>
      </c>
      <c r="V545" s="8">
        <f>COUNTIFS(Sta!$B:$B,$A545,Sta!$E:$E,"&gt;1.5")/$C545</f>
        <v>1</v>
      </c>
      <c r="W545" s="11">
        <f>(COUNTIFS(Sta!$A:$A,$A545,Sta!$E:E,"&gt;0.5") +COUNTIFS(Sta!$B:$B,$A545,Sta!$D:$D,"&gt;0.5"))/$D545</f>
        <v>0.66666666666666663</v>
      </c>
      <c r="X545" s="8">
        <f>COUNTIFS(Sta!$A:$A,$A545,Sta!$E:$E,"&gt;0.5")/$B545</f>
        <v>1</v>
      </c>
      <c r="Y545" s="8">
        <f>COUNTIFS(Sta!$B:$B,$A545,Sta!$D:$D,"&gt;0.5")/$C545</f>
        <v>0</v>
      </c>
      <c r="Z545" s="11">
        <f>(COUNTIFS(Sta!$A:$A,$A545,Sta!$E:$E,"&gt;1.5")  + COUNTIFS(Sta!$B:$B,$A545,Sta!$D:$D,"&gt;1.5"))/$D545</f>
        <v>0.66666666666666663</v>
      </c>
      <c r="AA545" s="8">
        <f>COUNTIFS(Sta!$A:$A,$A545,Sta!$E:$E,"&gt;1.5")/$B545</f>
        <v>1</v>
      </c>
      <c r="AB545" s="8">
        <f>COUNTIFS(Sta!$B:$B,$A545,Sta!$D:$D,"&gt;1.5")/$C545</f>
        <v>0</v>
      </c>
      <c r="AC545" s="11">
        <f>(COUNTIFS(Sta!$A:A,$A545,Sta!$G:$G,"y") + COUNTIFS(Sta!$B:B,$A545,Sta!$G:$G,"y"))/$D545</f>
        <v>0.66666666666666663</v>
      </c>
      <c r="AD545" s="8">
        <f>COUNTIFS(Sta!$A:A,$A545,Sta!$G:$G,"y")/$B545</f>
        <v>1</v>
      </c>
      <c r="AE545" s="16">
        <f>COUNTIFS(Sta!$B:B,$A545,Sta!$G:$G,"y")/$C545</f>
        <v>0</v>
      </c>
    </row>
    <row r="546" spans="1:31" x14ac:dyDescent="0.3">
      <c r="A546" t="s">
        <v>135</v>
      </c>
      <c r="B546" s="9">
        <f>COUNTIF(Sta!A:A,A546)</f>
        <v>1</v>
      </c>
      <c r="C546" s="4">
        <f>COUNTIF(Sta!B:B,A546)</f>
        <v>1</v>
      </c>
      <c r="D546" s="4">
        <f t="shared" si="14"/>
        <v>2</v>
      </c>
      <c r="E546" s="11">
        <f>(COUNTIFS(Sta!$A:$A,$A546,Sta!$F:$F,"&gt;0.5") + COUNTIFS(Sta!$B:$B,$A546,Sta!$F:$F,"&gt;0.5"))/$D546</f>
        <v>1</v>
      </c>
      <c r="F546" s="8">
        <f>COUNTIFS(Sta!$A:$A,$A546,Sta!$F:$F,"&gt;0.5")/$B546</f>
        <v>1</v>
      </c>
      <c r="G546" s="8">
        <f>COUNTIFS(Sta!$B:$B,$A546,Sta!$F:$F,"&gt;0.5")/$C546</f>
        <v>1</v>
      </c>
      <c r="H546" s="11">
        <f>(COUNTIFS(Sta!$A:$A,$A546,Sta!$F:$F,"&gt;1.5") + COUNTIFS(Sta!$B:$B,$A546,Sta!$F:$F,"&gt;1.5"))/$D546</f>
        <v>1</v>
      </c>
      <c r="I546" s="8">
        <f>COUNTIFS(Sta!$A:$A,$A546,Sta!$F:$F,"&gt;1.5")/$B546</f>
        <v>1</v>
      </c>
      <c r="J546" s="8">
        <f>COUNTIFS(Sta!$B:$B,$A546,Sta!$F:$F,"&gt;1.5")/$C546</f>
        <v>1</v>
      </c>
      <c r="K546" s="11">
        <f>(COUNTIFS(Sta!$A:$A,$A546,Sta!$F:$F,"&gt;2.5") + COUNTIFS(Sta!$B:$B,$A546,Sta!$F:$F,"&gt;2.5"))/$D546</f>
        <v>0.5</v>
      </c>
      <c r="L546" s="8">
        <f>COUNTIFS(Sta!$A:$A,$A546,Sta!$F:$F,"&gt;2.5")/$B546</f>
        <v>0</v>
      </c>
      <c r="M546" s="8">
        <f>COUNTIFS(Sta!$B:$B,$A546,Sta!$F:$F,"&gt;2.5")/$C546</f>
        <v>1</v>
      </c>
      <c r="N546" s="11">
        <f>(COUNTIFS(Sta!$A:$A,$A546,Sta!$F:$F,"&gt;3.5") + COUNTIFS(Sta!$B:$B,$A546,Sta!$F:$F,"&gt;3.5"))/$D546</f>
        <v>0.5</v>
      </c>
      <c r="O546" s="8">
        <f>COUNTIFS(Sta!$A:$A,$A546,Sta!$F:$F,"&gt;3.5")/$B546</f>
        <v>0</v>
      </c>
      <c r="P546" s="8">
        <f>COUNTIFS(Sta!$B:$B,$A546,Sta!$F:$F,"&gt;3.5")/$C546</f>
        <v>1</v>
      </c>
      <c r="Q546" s="11">
        <f>(COUNTIFS(Sta!$A:$A,$A546,Sta!$D:$D,"&gt;0.5")  + COUNTIFS(Sta!$B:$B,$A546,Sta!$E:$E,"&gt;0.5"))/$D546</f>
        <v>1</v>
      </c>
      <c r="R546" s="8">
        <f>COUNTIFS(Sta!$A:$A,$A546,Sta!$D:$D,"&gt;0.5")/$B546</f>
        <v>1</v>
      </c>
      <c r="S546" s="8">
        <f>COUNTIFS(Sta!$B:$B,$A546,Sta!$E:$E,"&gt;0.5")/$C546</f>
        <v>1</v>
      </c>
      <c r="T546" s="11">
        <f>(COUNTIFS(Sta!$A:$A,$A546,Sta!$D:$D,"&gt;1.5")  + COUNTIFS(Sta!$B:$B,$A546,Sta!$E:$E,"&gt;1.5"))/$D546</f>
        <v>0.5</v>
      </c>
      <c r="U546" s="8">
        <f>COUNTIFS(Sta!$A:$A,$A546,Sta!$D:$D,"&gt;1.5")/$B546</f>
        <v>0</v>
      </c>
      <c r="V546" s="8">
        <f>COUNTIFS(Sta!$B:$B,$A546,Sta!$E:$E,"&gt;1.5")/$C546</f>
        <v>1</v>
      </c>
      <c r="W546" s="11">
        <f>(COUNTIFS(Sta!$A:$A,$A546,Sta!$E:E,"&gt;0.5") +COUNTIFS(Sta!$B:$B,$A546,Sta!$D:$D,"&gt;0.5"))/$D546</f>
        <v>1</v>
      </c>
      <c r="X546" s="8">
        <f>COUNTIFS(Sta!$A:$A,$A546,Sta!$E:$E,"&gt;0.5")/$B546</f>
        <v>1</v>
      </c>
      <c r="Y546" s="8">
        <f>COUNTIFS(Sta!$B:$B,$A546,Sta!$D:$D,"&gt;0.5")/$C546</f>
        <v>1</v>
      </c>
      <c r="Z546" s="11">
        <f>(COUNTIFS(Sta!$A:$A,$A546,Sta!$E:$E,"&gt;1.5")  + COUNTIFS(Sta!$B:$B,$A546,Sta!$D:$D,"&gt;1.5"))/$D546</f>
        <v>0</v>
      </c>
      <c r="AA546" s="8">
        <f>COUNTIFS(Sta!$A:$A,$A546,Sta!$E:$E,"&gt;1.5")/$B546</f>
        <v>0</v>
      </c>
      <c r="AB546" s="8">
        <f>COUNTIFS(Sta!$B:$B,$A546,Sta!$D:$D,"&gt;1.5")/$C546</f>
        <v>0</v>
      </c>
      <c r="AC546" s="11">
        <f>(COUNTIFS(Sta!$A:A,$A546,Sta!$G:$G,"y") + COUNTIFS(Sta!$B:B,$A546,Sta!$G:$G,"y"))/$D546</f>
        <v>1</v>
      </c>
      <c r="AD546" s="8">
        <f>COUNTIFS(Sta!$A:A,$A546,Sta!$G:$G,"y")/$B546</f>
        <v>1</v>
      </c>
      <c r="AE546" s="16">
        <f>COUNTIFS(Sta!$B:B,$A546,Sta!$G:$G,"y")/$C546</f>
        <v>1</v>
      </c>
    </row>
    <row r="547" spans="1:31" x14ac:dyDescent="0.3">
      <c r="A547" t="s">
        <v>563</v>
      </c>
      <c r="B547" s="9">
        <f>COUNTIF(Sta!A:A,A547)</f>
        <v>15</v>
      </c>
      <c r="C547" s="4">
        <f>COUNTIF(Sta!B:B,A547)</f>
        <v>11</v>
      </c>
      <c r="D547" s="4">
        <f t="shared" si="14"/>
        <v>26</v>
      </c>
      <c r="E547" s="11">
        <f>(COUNTIFS(Sta!$A:$A,$A547,Sta!$F:$F,"&gt;0.5") + COUNTIFS(Sta!$B:$B,$A547,Sta!$F:$F,"&gt;0.5"))/$D547</f>
        <v>1</v>
      </c>
      <c r="F547" s="8">
        <f>COUNTIFS(Sta!$A:$A,$A547,Sta!$F:$F,"&gt;0.5")/$B547</f>
        <v>1</v>
      </c>
      <c r="G547" s="8">
        <f>COUNTIFS(Sta!$B:$B,$A547,Sta!$F:$F,"&gt;0.5")/$C547</f>
        <v>1</v>
      </c>
      <c r="H547" s="11">
        <f>(COUNTIFS(Sta!$A:$A,$A547,Sta!$F:$F,"&gt;1.5") + COUNTIFS(Sta!$B:$B,$A547,Sta!$F:$F,"&gt;1.5"))/$D547</f>
        <v>0.76923076923076927</v>
      </c>
      <c r="I547" s="8">
        <f>COUNTIFS(Sta!$A:$A,$A547,Sta!$F:$F,"&gt;1.5")/$B547</f>
        <v>0.73333333333333328</v>
      </c>
      <c r="J547" s="8">
        <f>COUNTIFS(Sta!$B:$B,$A547,Sta!$F:$F,"&gt;1.5")/$C547</f>
        <v>0.81818181818181823</v>
      </c>
      <c r="K547" s="11">
        <f>(COUNTIFS(Sta!$A:$A,$A547,Sta!$F:$F,"&gt;2.5") + COUNTIFS(Sta!$B:$B,$A547,Sta!$F:$F,"&gt;2.5"))/$D547</f>
        <v>0.53846153846153844</v>
      </c>
      <c r="L547" s="8">
        <f>COUNTIFS(Sta!$A:$A,$A547,Sta!$F:$F,"&gt;2.5")/$B547</f>
        <v>0.46666666666666667</v>
      </c>
      <c r="M547" s="8">
        <f>COUNTIFS(Sta!$B:$B,$A547,Sta!$F:$F,"&gt;2.5")/$C547</f>
        <v>0.63636363636363635</v>
      </c>
      <c r="N547" s="11">
        <f>(COUNTIFS(Sta!$A:$A,$A547,Sta!$F:$F,"&gt;3.5") + COUNTIFS(Sta!$B:$B,$A547,Sta!$F:$F,"&gt;3.5"))/$D547</f>
        <v>0.23076923076923078</v>
      </c>
      <c r="O547" s="8">
        <f>COUNTIFS(Sta!$A:$A,$A547,Sta!$F:$F,"&gt;3.5")/$B547</f>
        <v>0.2</v>
      </c>
      <c r="P547" s="8">
        <f>COUNTIFS(Sta!$B:$B,$A547,Sta!$F:$F,"&gt;3.5")/$C547</f>
        <v>0.27272727272727271</v>
      </c>
      <c r="Q547" s="11">
        <f>(COUNTIFS(Sta!$A:$A,$A547,Sta!$D:$D,"&gt;0.5")  + COUNTIFS(Sta!$B:$B,$A547,Sta!$E:$E,"&gt;0.5"))/$D547</f>
        <v>0.46153846153846156</v>
      </c>
      <c r="R547" s="8">
        <f>COUNTIFS(Sta!$A:$A,$A547,Sta!$D:$D,"&gt;0.5")/$B547</f>
        <v>0.6</v>
      </c>
      <c r="S547" s="8">
        <f>COUNTIFS(Sta!$B:$B,$A547,Sta!$E:$E,"&gt;0.5")/$C547</f>
        <v>0.27272727272727271</v>
      </c>
      <c r="T547" s="11">
        <f>(COUNTIFS(Sta!$A:$A,$A547,Sta!$D:$D,"&gt;1.5")  + COUNTIFS(Sta!$B:$B,$A547,Sta!$E:$E,"&gt;1.5"))/$D547</f>
        <v>0.15384615384615385</v>
      </c>
      <c r="U547" s="8">
        <f>COUNTIFS(Sta!$A:$A,$A547,Sta!$D:$D,"&gt;1.5")/$B547</f>
        <v>0.26666666666666666</v>
      </c>
      <c r="V547" s="8">
        <f>COUNTIFS(Sta!$B:$B,$A547,Sta!$E:$E,"&gt;1.5")/$C547</f>
        <v>0</v>
      </c>
      <c r="W547" s="11">
        <f>(COUNTIFS(Sta!$A:$A,$A547,Sta!$E:E,"&gt;0.5") +COUNTIFS(Sta!$B:$B,$A547,Sta!$D:$D,"&gt;0.5"))/$D547</f>
        <v>0.88461538461538458</v>
      </c>
      <c r="X547" s="8">
        <f>COUNTIFS(Sta!$A:$A,$A547,Sta!$E:$E,"&gt;0.5")/$B547</f>
        <v>0.8</v>
      </c>
      <c r="Y547" s="8">
        <f>COUNTIFS(Sta!$B:$B,$A547,Sta!$D:$D,"&gt;0.5")/$C547</f>
        <v>1</v>
      </c>
      <c r="Z547" s="11">
        <f>(COUNTIFS(Sta!$A:$A,$A547,Sta!$E:$E,"&gt;1.5")  + COUNTIFS(Sta!$B:$B,$A547,Sta!$D:$D,"&gt;1.5"))/$D547</f>
        <v>0.57692307692307687</v>
      </c>
      <c r="AA547" s="8">
        <f>COUNTIFS(Sta!$A:$A,$A547,Sta!$E:$E,"&gt;1.5")/$B547</f>
        <v>0.4</v>
      </c>
      <c r="AB547" s="8">
        <f>COUNTIFS(Sta!$B:$B,$A547,Sta!$D:$D,"&gt;1.5")/$C547</f>
        <v>0.81818181818181823</v>
      </c>
      <c r="AC547" s="11">
        <f>(COUNTIFS(Sta!$A:A,$A547,Sta!$G:$G,"y") + COUNTIFS(Sta!$B:B,$A547,Sta!$G:$G,"y"))/$D547</f>
        <v>0.34615384615384615</v>
      </c>
      <c r="AD547" s="8">
        <f>COUNTIFS(Sta!$A:A,$A547,Sta!$G:$G,"y")/$B547</f>
        <v>0.4</v>
      </c>
      <c r="AE547" s="16">
        <f>COUNTIFS(Sta!$B:B,$A547,Sta!$G:$G,"y")/$C547</f>
        <v>0.27272727272727271</v>
      </c>
    </row>
    <row r="548" spans="1:31" x14ac:dyDescent="0.3">
      <c r="A548" t="s">
        <v>388</v>
      </c>
      <c r="B548" s="9">
        <f>COUNTIF(Sta!A:A,A548)</f>
        <v>0</v>
      </c>
      <c r="C548" s="4">
        <f>COUNTIF(Sta!B:B,A548)</f>
        <v>1</v>
      </c>
      <c r="D548" s="4">
        <f t="shared" si="14"/>
        <v>1</v>
      </c>
      <c r="E548" s="11">
        <f>(COUNTIFS(Sta!$A:$A,$A548,Sta!$F:$F,"&gt;0.5") + COUNTIFS(Sta!$B:$B,$A548,Sta!$F:$F,"&gt;0.5"))/$D548</f>
        <v>0</v>
      </c>
      <c r="F548" s="8" t="e">
        <f>COUNTIFS(Sta!$A:$A,$A548,Sta!$F:$F,"&gt;0.5")/$B548</f>
        <v>#DIV/0!</v>
      </c>
      <c r="G548" s="8">
        <f>COUNTIFS(Sta!$B:$B,$A548,Sta!$F:$F,"&gt;0.5")/$C548</f>
        <v>0</v>
      </c>
      <c r="H548" s="11">
        <f>(COUNTIFS(Sta!$A:$A,$A548,Sta!$F:$F,"&gt;1.5") + COUNTIFS(Sta!$B:$B,$A548,Sta!$F:$F,"&gt;1.5"))/$D548</f>
        <v>0</v>
      </c>
      <c r="I548" s="8" t="e">
        <f>COUNTIFS(Sta!$A:$A,$A548,Sta!$F:$F,"&gt;1.5")/$B548</f>
        <v>#DIV/0!</v>
      </c>
      <c r="J548" s="8">
        <f>COUNTIFS(Sta!$B:$B,$A548,Sta!$F:$F,"&gt;1.5")/$C548</f>
        <v>0</v>
      </c>
      <c r="K548" s="11">
        <f>(COUNTIFS(Sta!$A:$A,$A548,Sta!$F:$F,"&gt;2.5") + COUNTIFS(Sta!$B:$B,$A548,Sta!$F:$F,"&gt;2.5"))/$D548</f>
        <v>0</v>
      </c>
      <c r="L548" s="8" t="e">
        <f>COUNTIFS(Sta!$A:$A,$A548,Sta!$F:$F,"&gt;2.5")/$B548</f>
        <v>#DIV/0!</v>
      </c>
      <c r="M548" s="8">
        <f>COUNTIFS(Sta!$B:$B,$A548,Sta!$F:$F,"&gt;2.5")/$C548</f>
        <v>0</v>
      </c>
      <c r="N548" s="11">
        <f>(COUNTIFS(Sta!$A:$A,$A548,Sta!$F:$F,"&gt;3.5") + COUNTIFS(Sta!$B:$B,$A548,Sta!$F:$F,"&gt;3.5"))/$D548</f>
        <v>0</v>
      </c>
      <c r="O548" s="8" t="e">
        <f>COUNTIFS(Sta!$A:$A,$A548,Sta!$F:$F,"&gt;3.5")/$B548</f>
        <v>#DIV/0!</v>
      </c>
      <c r="P548" s="8">
        <f>COUNTIFS(Sta!$B:$B,$A548,Sta!$F:$F,"&gt;3.5")/$C548</f>
        <v>0</v>
      </c>
      <c r="Q548" s="11">
        <f>(COUNTIFS(Sta!$A:$A,$A548,Sta!$D:$D,"&gt;0.5")  + COUNTIFS(Sta!$B:$B,$A548,Sta!$E:$E,"&gt;0.5"))/$D548</f>
        <v>0</v>
      </c>
      <c r="R548" s="8" t="e">
        <f>COUNTIFS(Sta!$A:$A,$A548,Sta!$D:$D,"&gt;0.5")/$B548</f>
        <v>#DIV/0!</v>
      </c>
      <c r="S548" s="8">
        <f>COUNTIFS(Sta!$B:$B,$A548,Sta!$E:$E,"&gt;0.5")/$C548</f>
        <v>0</v>
      </c>
      <c r="T548" s="11">
        <f>(COUNTIFS(Sta!$A:$A,$A548,Sta!$D:$D,"&gt;1.5")  + COUNTIFS(Sta!$B:$B,$A548,Sta!$E:$E,"&gt;1.5"))/$D548</f>
        <v>0</v>
      </c>
      <c r="U548" s="8" t="e">
        <f>COUNTIFS(Sta!$A:$A,$A548,Sta!$D:$D,"&gt;1.5")/$B548</f>
        <v>#DIV/0!</v>
      </c>
      <c r="V548" s="8">
        <f>COUNTIFS(Sta!$B:$B,$A548,Sta!$E:$E,"&gt;1.5")/$C548</f>
        <v>0</v>
      </c>
      <c r="W548" s="11">
        <f>(COUNTIFS(Sta!$A:$A,$A548,Sta!$E:E,"&gt;0.5") +COUNTIFS(Sta!$B:$B,$A548,Sta!$D:$D,"&gt;0.5"))/$D548</f>
        <v>0</v>
      </c>
      <c r="X548" s="8" t="e">
        <f>COUNTIFS(Sta!$A:$A,$A548,Sta!$E:$E,"&gt;0.5")/$B548</f>
        <v>#DIV/0!</v>
      </c>
      <c r="Y548" s="8">
        <f>COUNTIFS(Sta!$B:$B,$A548,Sta!$D:$D,"&gt;0.5")/$C548</f>
        <v>0</v>
      </c>
      <c r="Z548" s="11">
        <f>(COUNTIFS(Sta!$A:$A,$A548,Sta!$E:$E,"&gt;1.5")  + COUNTIFS(Sta!$B:$B,$A548,Sta!$D:$D,"&gt;1.5"))/$D548</f>
        <v>0</v>
      </c>
      <c r="AA548" s="8" t="e">
        <f>COUNTIFS(Sta!$A:$A,$A548,Sta!$E:$E,"&gt;1.5")/$B548</f>
        <v>#DIV/0!</v>
      </c>
      <c r="AB548" s="8">
        <f>COUNTIFS(Sta!$B:$B,$A548,Sta!$D:$D,"&gt;1.5")/$C548</f>
        <v>0</v>
      </c>
      <c r="AC548" s="11">
        <f>(COUNTIFS(Sta!$A:A,$A548,Sta!$G:$G,"y") + COUNTIFS(Sta!$B:B,$A548,Sta!$G:$G,"y"))/$D548</f>
        <v>0</v>
      </c>
      <c r="AD548" s="8" t="e">
        <f>COUNTIFS(Sta!$A:A,$A548,Sta!$G:$G,"y")/$B548</f>
        <v>#DIV/0!</v>
      </c>
      <c r="AE548" s="16">
        <f>COUNTIFS(Sta!$B:B,$A548,Sta!$G:$G,"y")/$C548</f>
        <v>0</v>
      </c>
    </row>
    <row r="549" spans="1:31" x14ac:dyDescent="0.3">
      <c r="A549" t="s">
        <v>102</v>
      </c>
      <c r="B549" s="9">
        <f>COUNTIF(Sta!A:A,A549)</f>
        <v>0</v>
      </c>
      <c r="C549" s="4">
        <f>COUNTIF(Sta!B:B,A549)</f>
        <v>0</v>
      </c>
      <c r="D549" s="4">
        <f t="shared" si="14"/>
        <v>0</v>
      </c>
      <c r="E549" s="11" t="e">
        <f>(COUNTIFS(Sta!$A:$A,$A549,Sta!$F:$F,"&gt;0.5") + COUNTIFS(Sta!$B:$B,$A549,Sta!$F:$F,"&gt;0.5"))/$D549</f>
        <v>#DIV/0!</v>
      </c>
      <c r="F549" s="8" t="e">
        <f>COUNTIFS(Sta!$A:$A,$A549,Sta!$F:$F,"&gt;0.5")/$B549</f>
        <v>#DIV/0!</v>
      </c>
      <c r="G549" s="8" t="e">
        <f>COUNTIFS(Sta!$B:$B,$A549,Sta!$F:$F,"&gt;0.5")/$C549</f>
        <v>#DIV/0!</v>
      </c>
      <c r="H549" s="11" t="e">
        <f>(COUNTIFS(Sta!$A:$A,$A549,Sta!$F:$F,"&gt;1.5") + COUNTIFS(Sta!$B:$B,$A549,Sta!$F:$F,"&gt;1.5"))/$D549</f>
        <v>#DIV/0!</v>
      </c>
      <c r="I549" s="8" t="e">
        <f>COUNTIFS(Sta!$A:$A,$A549,Sta!$F:$F,"&gt;1.5")/$B549</f>
        <v>#DIV/0!</v>
      </c>
      <c r="J549" s="8" t="e">
        <f>COUNTIFS(Sta!$B:$B,$A549,Sta!$F:$F,"&gt;1.5")/$C549</f>
        <v>#DIV/0!</v>
      </c>
      <c r="K549" s="11" t="e">
        <f>(COUNTIFS(Sta!$A:$A,$A549,Sta!$F:$F,"&gt;2.5") + COUNTIFS(Sta!$B:$B,$A549,Sta!$F:$F,"&gt;2.5"))/$D549</f>
        <v>#DIV/0!</v>
      </c>
      <c r="L549" s="8" t="e">
        <f>COUNTIFS(Sta!$A:$A,$A549,Sta!$F:$F,"&gt;2.5")/$B549</f>
        <v>#DIV/0!</v>
      </c>
      <c r="M549" s="8" t="e">
        <f>COUNTIFS(Sta!$B:$B,$A549,Sta!$F:$F,"&gt;2.5")/$C549</f>
        <v>#DIV/0!</v>
      </c>
      <c r="N549" s="11" t="e">
        <f>(COUNTIFS(Sta!$A:$A,$A549,Sta!$F:$F,"&gt;3.5") + COUNTIFS(Sta!$B:$B,$A549,Sta!$F:$F,"&gt;3.5"))/$D549</f>
        <v>#DIV/0!</v>
      </c>
      <c r="O549" s="8" t="e">
        <f>COUNTIFS(Sta!$A:$A,$A549,Sta!$F:$F,"&gt;3.5")/$B549</f>
        <v>#DIV/0!</v>
      </c>
      <c r="P549" s="8" t="e">
        <f>COUNTIFS(Sta!$B:$B,$A549,Sta!$F:$F,"&gt;3.5")/$C549</f>
        <v>#DIV/0!</v>
      </c>
      <c r="Q549" s="11" t="e">
        <f>(COUNTIFS(Sta!$A:$A,$A549,Sta!$D:$D,"&gt;0.5")  + COUNTIFS(Sta!$B:$B,$A549,Sta!$E:$E,"&gt;0.5"))/$D549</f>
        <v>#DIV/0!</v>
      </c>
      <c r="R549" s="8" t="e">
        <f>COUNTIFS(Sta!$A:$A,$A549,Sta!$D:$D,"&gt;0.5")/$B549</f>
        <v>#DIV/0!</v>
      </c>
      <c r="S549" s="8" t="e">
        <f>COUNTIFS(Sta!$B:$B,$A549,Sta!$E:$E,"&gt;0.5")/$C549</f>
        <v>#DIV/0!</v>
      </c>
      <c r="T549" s="11" t="e">
        <f>(COUNTIFS(Sta!$A:$A,$A549,Sta!$D:$D,"&gt;1.5")  + COUNTIFS(Sta!$B:$B,$A549,Sta!$E:$E,"&gt;1.5"))/$D549</f>
        <v>#DIV/0!</v>
      </c>
      <c r="U549" s="8" t="e">
        <f>COUNTIFS(Sta!$A:$A,$A549,Sta!$D:$D,"&gt;1.5")/$B549</f>
        <v>#DIV/0!</v>
      </c>
      <c r="V549" s="8" t="e">
        <f>COUNTIFS(Sta!$B:$B,$A549,Sta!$E:$E,"&gt;1.5")/$C549</f>
        <v>#DIV/0!</v>
      </c>
      <c r="W549" s="11" t="e">
        <f>(COUNTIFS(Sta!$A:$A,$A549,Sta!$E:E,"&gt;0.5") +COUNTIFS(Sta!$B:$B,$A549,Sta!$D:$D,"&gt;0.5"))/$D549</f>
        <v>#DIV/0!</v>
      </c>
      <c r="X549" s="8" t="e">
        <f>COUNTIFS(Sta!$A:$A,$A549,Sta!$E:$E,"&gt;0.5")/$B549</f>
        <v>#DIV/0!</v>
      </c>
      <c r="Y549" s="8" t="e">
        <f>COUNTIFS(Sta!$B:$B,$A549,Sta!$D:$D,"&gt;0.5")/$C549</f>
        <v>#DIV/0!</v>
      </c>
      <c r="Z549" s="11" t="e">
        <f>(COUNTIFS(Sta!$A:$A,$A549,Sta!$E:$E,"&gt;1.5")  + COUNTIFS(Sta!$B:$B,$A549,Sta!$D:$D,"&gt;1.5"))/$D549</f>
        <v>#DIV/0!</v>
      </c>
      <c r="AA549" s="8" t="e">
        <f>COUNTIFS(Sta!$A:$A,$A549,Sta!$E:$E,"&gt;1.5")/$B549</f>
        <v>#DIV/0!</v>
      </c>
      <c r="AB549" s="8" t="e">
        <f>COUNTIFS(Sta!$B:$B,$A549,Sta!$D:$D,"&gt;1.5")/$C549</f>
        <v>#DIV/0!</v>
      </c>
      <c r="AC549" s="11" t="e">
        <f>(COUNTIFS(Sta!$A:A,$A549,Sta!$G:$G,"y") + COUNTIFS(Sta!$B:B,$A549,Sta!$G:$G,"y"))/$D549</f>
        <v>#DIV/0!</v>
      </c>
      <c r="AD549" s="8" t="e">
        <f>COUNTIFS(Sta!$A:A,$A549,Sta!$G:$G,"y")/$B549</f>
        <v>#DIV/0!</v>
      </c>
      <c r="AE549" s="16" t="e">
        <f>COUNTIFS(Sta!$B:B,$A549,Sta!$G:$G,"y")/$C549</f>
        <v>#DIV/0!</v>
      </c>
    </row>
    <row r="550" spans="1:31" x14ac:dyDescent="0.3">
      <c r="A550" t="s">
        <v>559</v>
      </c>
      <c r="B550" s="9">
        <f>COUNTIF(Sta!A:A,A550)</f>
        <v>2</v>
      </c>
      <c r="C550" s="4">
        <f>COUNTIF(Sta!B:B,A550)</f>
        <v>2</v>
      </c>
      <c r="D550" s="4">
        <f t="shared" si="14"/>
        <v>4</v>
      </c>
      <c r="E550" s="11">
        <f>(COUNTIFS(Sta!$A:$A,$A550,Sta!$F:$F,"&gt;0.5") + COUNTIFS(Sta!$B:$B,$A550,Sta!$F:$F,"&gt;0.5"))/$D550</f>
        <v>0.75</v>
      </c>
      <c r="F550" s="8">
        <f>COUNTIFS(Sta!$A:$A,$A550,Sta!$F:$F,"&gt;0.5")/$B550</f>
        <v>1</v>
      </c>
      <c r="G550" s="8">
        <f>COUNTIFS(Sta!$B:$B,$A550,Sta!$F:$F,"&gt;0.5")/$C550</f>
        <v>0.5</v>
      </c>
      <c r="H550" s="11">
        <f>(COUNTIFS(Sta!$A:$A,$A550,Sta!$F:$F,"&gt;1.5") + COUNTIFS(Sta!$B:$B,$A550,Sta!$F:$F,"&gt;1.5"))/$D550</f>
        <v>0.75</v>
      </c>
      <c r="I550" s="8">
        <f>COUNTIFS(Sta!$A:$A,$A550,Sta!$F:$F,"&gt;1.5")/$B550</f>
        <v>1</v>
      </c>
      <c r="J550" s="8">
        <f>COUNTIFS(Sta!$B:$B,$A550,Sta!$F:$F,"&gt;1.5")/$C550</f>
        <v>0.5</v>
      </c>
      <c r="K550" s="11">
        <f>(COUNTIFS(Sta!$A:$A,$A550,Sta!$F:$F,"&gt;2.5") + COUNTIFS(Sta!$B:$B,$A550,Sta!$F:$F,"&gt;2.5"))/$D550</f>
        <v>0.75</v>
      </c>
      <c r="L550" s="8">
        <f>COUNTIFS(Sta!$A:$A,$A550,Sta!$F:$F,"&gt;2.5")/$B550</f>
        <v>1</v>
      </c>
      <c r="M550" s="8">
        <f>COUNTIFS(Sta!$B:$B,$A550,Sta!$F:$F,"&gt;2.5")/$C550</f>
        <v>0.5</v>
      </c>
      <c r="N550" s="11">
        <f>(COUNTIFS(Sta!$A:$A,$A550,Sta!$F:$F,"&gt;3.5") + COUNTIFS(Sta!$B:$B,$A550,Sta!$F:$F,"&gt;3.5"))/$D550</f>
        <v>0.5</v>
      </c>
      <c r="O550" s="8">
        <f>COUNTIFS(Sta!$A:$A,$A550,Sta!$F:$F,"&gt;3.5")/$B550</f>
        <v>0.5</v>
      </c>
      <c r="P550" s="8">
        <f>COUNTIFS(Sta!$B:$B,$A550,Sta!$F:$F,"&gt;3.5")/$C550</f>
        <v>0.5</v>
      </c>
      <c r="Q550" s="11">
        <f>(COUNTIFS(Sta!$A:$A,$A550,Sta!$D:$D,"&gt;0.5")  + COUNTIFS(Sta!$B:$B,$A550,Sta!$E:$E,"&gt;0.5"))/$D550</f>
        <v>0.75</v>
      </c>
      <c r="R550" s="8">
        <f>COUNTIFS(Sta!$A:$A,$A550,Sta!$D:$D,"&gt;0.5")/$B550</f>
        <v>1</v>
      </c>
      <c r="S550" s="8">
        <f>COUNTIFS(Sta!$B:$B,$A550,Sta!$E:$E,"&gt;0.5")/$C550</f>
        <v>0.5</v>
      </c>
      <c r="T550" s="11">
        <f>(COUNTIFS(Sta!$A:$A,$A550,Sta!$D:$D,"&gt;1.5")  + COUNTIFS(Sta!$B:$B,$A550,Sta!$E:$E,"&gt;1.5"))/$D550</f>
        <v>0.75</v>
      </c>
      <c r="U550" s="8">
        <f>COUNTIFS(Sta!$A:$A,$A550,Sta!$D:$D,"&gt;1.5")/$B550</f>
        <v>1</v>
      </c>
      <c r="V550" s="8">
        <f>COUNTIFS(Sta!$B:$B,$A550,Sta!$E:$E,"&gt;1.5")/$C550</f>
        <v>0.5</v>
      </c>
      <c r="W550" s="11">
        <f>(COUNTIFS(Sta!$A:$A,$A550,Sta!$E:E,"&gt;0.5") +COUNTIFS(Sta!$B:$B,$A550,Sta!$D:$D,"&gt;0.5"))/$D550</f>
        <v>0.75</v>
      </c>
      <c r="X550" s="8">
        <f>COUNTIFS(Sta!$A:$A,$A550,Sta!$E:$E,"&gt;0.5")/$B550</f>
        <v>1</v>
      </c>
      <c r="Y550" s="8">
        <f>COUNTIFS(Sta!$B:$B,$A550,Sta!$D:$D,"&gt;0.5")/$C550</f>
        <v>0.5</v>
      </c>
      <c r="Z550" s="11">
        <f>(COUNTIFS(Sta!$A:$A,$A550,Sta!$E:$E,"&gt;1.5")  + COUNTIFS(Sta!$B:$B,$A550,Sta!$D:$D,"&gt;1.5"))/$D550</f>
        <v>0.5</v>
      </c>
      <c r="AA550" s="8">
        <f>COUNTIFS(Sta!$A:$A,$A550,Sta!$E:$E,"&gt;1.5")/$B550</f>
        <v>0.5</v>
      </c>
      <c r="AB550" s="8">
        <f>COUNTIFS(Sta!$B:$B,$A550,Sta!$D:$D,"&gt;1.5")/$C550</f>
        <v>0.5</v>
      </c>
      <c r="AC550" s="11">
        <f>(COUNTIFS(Sta!$A:A,$A550,Sta!$G:$G,"y") + COUNTIFS(Sta!$B:B,$A550,Sta!$G:$G,"y"))/$D550</f>
        <v>0.75</v>
      </c>
      <c r="AD550" s="8">
        <f>COUNTIFS(Sta!$A:A,$A550,Sta!$G:$G,"y")/$B550</f>
        <v>1</v>
      </c>
      <c r="AE550" s="16">
        <f>COUNTIFS(Sta!$B:B,$A550,Sta!$G:$G,"y")/$C550</f>
        <v>0.5</v>
      </c>
    </row>
    <row r="551" spans="1:31" x14ac:dyDescent="0.3">
      <c r="A551" t="s">
        <v>625</v>
      </c>
      <c r="B551" s="9">
        <f>COUNTIF(Sta!A:A,A551)</f>
        <v>1</v>
      </c>
      <c r="C551" s="4">
        <f>COUNTIF(Sta!B:B,A551)</f>
        <v>1</v>
      </c>
      <c r="D551" s="4">
        <f t="shared" si="14"/>
        <v>2</v>
      </c>
      <c r="E551" s="11">
        <f>(COUNTIFS(Sta!$A:$A,$A551,Sta!$F:$F,"&gt;0.5") + COUNTIFS(Sta!$B:$B,$A551,Sta!$F:$F,"&gt;0.5"))/$D551</f>
        <v>0.5</v>
      </c>
      <c r="F551" s="8">
        <f>COUNTIFS(Sta!$A:$A,$A551,Sta!$F:$F,"&gt;0.5")/$B551</f>
        <v>1</v>
      </c>
      <c r="G551" s="8">
        <f>COUNTIFS(Sta!$B:$B,$A551,Sta!$F:$F,"&gt;0.5")/$C551</f>
        <v>0</v>
      </c>
      <c r="H551" s="11">
        <f>(COUNTIFS(Sta!$A:$A,$A551,Sta!$F:$F,"&gt;1.5") + COUNTIFS(Sta!$B:$B,$A551,Sta!$F:$F,"&gt;1.5"))/$D551</f>
        <v>0.5</v>
      </c>
      <c r="I551" s="8">
        <f>COUNTIFS(Sta!$A:$A,$A551,Sta!$F:$F,"&gt;1.5")/$B551</f>
        <v>1</v>
      </c>
      <c r="J551" s="8">
        <f>COUNTIFS(Sta!$B:$B,$A551,Sta!$F:$F,"&gt;1.5")/$C551</f>
        <v>0</v>
      </c>
      <c r="K551" s="11">
        <f>(COUNTIFS(Sta!$A:$A,$A551,Sta!$F:$F,"&gt;2.5") + COUNTIFS(Sta!$B:$B,$A551,Sta!$F:$F,"&gt;2.5"))/$D551</f>
        <v>0.5</v>
      </c>
      <c r="L551" s="8">
        <f>COUNTIFS(Sta!$A:$A,$A551,Sta!$F:$F,"&gt;2.5")/$B551</f>
        <v>1</v>
      </c>
      <c r="M551" s="8">
        <f>COUNTIFS(Sta!$B:$B,$A551,Sta!$F:$F,"&gt;2.5")/$C551</f>
        <v>0</v>
      </c>
      <c r="N551" s="11">
        <f>(COUNTIFS(Sta!$A:$A,$A551,Sta!$F:$F,"&gt;3.5") + COUNTIFS(Sta!$B:$B,$A551,Sta!$F:$F,"&gt;3.5"))/$D551</f>
        <v>0</v>
      </c>
      <c r="O551" s="8">
        <f>COUNTIFS(Sta!$A:$A,$A551,Sta!$F:$F,"&gt;3.5")/$B551</f>
        <v>0</v>
      </c>
      <c r="P551" s="8">
        <f>COUNTIFS(Sta!$B:$B,$A551,Sta!$F:$F,"&gt;3.5")/$C551</f>
        <v>0</v>
      </c>
      <c r="Q551" s="11">
        <f>(COUNTIFS(Sta!$A:$A,$A551,Sta!$D:$D,"&gt;0.5")  + COUNTIFS(Sta!$B:$B,$A551,Sta!$E:$E,"&gt;0.5"))/$D551</f>
        <v>0.5</v>
      </c>
      <c r="R551" s="8">
        <f>COUNTIFS(Sta!$A:$A,$A551,Sta!$D:$D,"&gt;0.5")/$B551</f>
        <v>1</v>
      </c>
      <c r="S551" s="8">
        <f>COUNTIFS(Sta!$B:$B,$A551,Sta!$E:$E,"&gt;0.5")/$C551</f>
        <v>0</v>
      </c>
      <c r="T551" s="11">
        <f>(COUNTIFS(Sta!$A:$A,$A551,Sta!$D:$D,"&gt;1.5")  + COUNTIFS(Sta!$B:$B,$A551,Sta!$E:$E,"&gt;1.5"))/$D551</f>
        <v>0.5</v>
      </c>
      <c r="U551" s="8">
        <f>COUNTIFS(Sta!$A:$A,$A551,Sta!$D:$D,"&gt;1.5")/$B551</f>
        <v>1</v>
      </c>
      <c r="V551" s="8">
        <f>COUNTIFS(Sta!$B:$B,$A551,Sta!$E:$E,"&gt;1.5")/$C551</f>
        <v>0</v>
      </c>
      <c r="W551" s="11">
        <f>(COUNTIFS(Sta!$A:$A,$A551,Sta!$E:E,"&gt;0.5") +COUNTIFS(Sta!$B:$B,$A551,Sta!$D:$D,"&gt;0.5"))/$D551</f>
        <v>0.5</v>
      </c>
      <c r="X551" s="8">
        <f>COUNTIFS(Sta!$A:$A,$A551,Sta!$E:$E,"&gt;0.5")/$B551</f>
        <v>1</v>
      </c>
      <c r="Y551" s="8">
        <f>COUNTIFS(Sta!$B:$B,$A551,Sta!$D:$D,"&gt;0.5")/$C551</f>
        <v>0</v>
      </c>
      <c r="Z551" s="11">
        <f>(COUNTIFS(Sta!$A:$A,$A551,Sta!$E:$E,"&gt;1.5")  + COUNTIFS(Sta!$B:$B,$A551,Sta!$D:$D,"&gt;1.5"))/$D551</f>
        <v>0</v>
      </c>
      <c r="AA551" s="8">
        <f>COUNTIFS(Sta!$A:$A,$A551,Sta!$E:$E,"&gt;1.5")/$B551</f>
        <v>0</v>
      </c>
      <c r="AB551" s="8">
        <f>COUNTIFS(Sta!$B:$B,$A551,Sta!$D:$D,"&gt;1.5")/$C551</f>
        <v>0</v>
      </c>
      <c r="AC551" s="11">
        <f>(COUNTIFS(Sta!$A:A,$A551,Sta!$G:$G,"y") + COUNTIFS(Sta!$B:B,$A551,Sta!$G:$G,"y"))/$D551</f>
        <v>0.5</v>
      </c>
      <c r="AD551" s="8">
        <f>COUNTIFS(Sta!$A:A,$A551,Sta!$G:$G,"y")/$B551</f>
        <v>1</v>
      </c>
      <c r="AE551" s="16">
        <f>COUNTIFS(Sta!$B:B,$A551,Sta!$G:$G,"y")/$C551</f>
        <v>0</v>
      </c>
    </row>
    <row r="552" spans="1:31" x14ac:dyDescent="0.3">
      <c r="A552" t="s">
        <v>324</v>
      </c>
      <c r="B552" s="9">
        <f>COUNTIF(Sta!A:A,A552)</f>
        <v>0</v>
      </c>
      <c r="C552" s="4">
        <f>COUNTIF(Sta!B:B,A552)</f>
        <v>0</v>
      </c>
      <c r="D552" s="4">
        <f t="shared" si="14"/>
        <v>0</v>
      </c>
      <c r="E552" s="11" t="e">
        <f>(COUNTIFS(Sta!$A:$A,$A552,Sta!$F:$F,"&gt;0.5") + COUNTIFS(Sta!$B:$B,$A552,Sta!$F:$F,"&gt;0.5"))/$D552</f>
        <v>#DIV/0!</v>
      </c>
      <c r="F552" s="8" t="e">
        <f>COUNTIFS(Sta!$A:$A,$A552,Sta!$F:$F,"&gt;0.5")/$B552</f>
        <v>#DIV/0!</v>
      </c>
      <c r="G552" s="8" t="e">
        <f>COUNTIFS(Sta!$B:$B,$A552,Sta!$F:$F,"&gt;0.5")/$C552</f>
        <v>#DIV/0!</v>
      </c>
      <c r="H552" s="11" t="e">
        <f>(COUNTIFS(Sta!$A:$A,$A552,Sta!$F:$F,"&gt;1.5") + COUNTIFS(Sta!$B:$B,$A552,Sta!$F:$F,"&gt;1.5"))/$D552</f>
        <v>#DIV/0!</v>
      </c>
      <c r="I552" s="8" t="e">
        <f>COUNTIFS(Sta!$A:$A,$A552,Sta!$F:$F,"&gt;1.5")/$B552</f>
        <v>#DIV/0!</v>
      </c>
      <c r="J552" s="8" t="e">
        <f>COUNTIFS(Sta!$B:$B,$A552,Sta!$F:$F,"&gt;1.5")/$C552</f>
        <v>#DIV/0!</v>
      </c>
      <c r="K552" s="11" t="e">
        <f>(COUNTIFS(Sta!$A:$A,$A552,Sta!$F:$F,"&gt;2.5") + COUNTIFS(Sta!$B:$B,$A552,Sta!$F:$F,"&gt;2.5"))/$D552</f>
        <v>#DIV/0!</v>
      </c>
      <c r="L552" s="8" t="e">
        <f>COUNTIFS(Sta!$A:$A,$A552,Sta!$F:$F,"&gt;2.5")/$B552</f>
        <v>#DIV/0!</v>
      </c>
      <c r="M552" s="8" t="e">
        <f>COUNTIFS(Sta!$B:$B,$A552,Sta!$F:$F,"&gt;2.5")/$C552</f>
        <v>#DIV/0!</v>
      </c>
      <c r="N552" s="11" t="e">
        <f>(COUNTIFS(Sta!$A:$A,$A552,Sta!$F:$F,"&gt;3.5") + COUNTIFS(Sta!$B:$B,$A552,Sta!$F:$F,"&gt;3.5"))/$D552</f>
        <v>#DIV/0!</v>
      </c>
      <c r="O552" s="8" t="e">
        <f>COUNTIFS(Sta!$A:$A,$A552,Sta!$F:$F,"&gt;3.5")/$B552</f>
        <v>#DIV/0!</v>
      </c>
      <c r="P552" s="8" t="e">
        <f>COUNTIFS(Sta!$B:$B,$A552,Sta!$F:$F,"&gt;3.5")/$C552</f>
        <v>#DIV/0!</v>
      </c>
      <c r="Q552" s="11" t="e">
        <f>(COUNTIFS(Sta!$A:$A,$A552,Sta!$D:$D,"&gt;0.5")  + COUNTIFS(Sta!$B:$B,$A552,Sta!$E:$E,"&gt;0.5"))/$D552</f>
        <v>#DIV/0!</v>
      </c>
      <c r="R552" s="8" t="e">
        <f>COUNTIFS(Sta!$A:$A,$A552,Sta!$D:$D,"&gt;0.5")/$B552</f>
        <v>#DIV/0!</v>
      </c>
      <c r="S552" s="8" t="e">
        <f>COUNTIFS(Sta!$B:$B,$A552,Sta!$E:$E,"&gt;0.5")/$C552</f>
        <v>#DIV/0!</v>
      </c>
      <c r="T552" s="11" t="e">
        <f>(COUNTIFS(Sta!$A:$A,$A552,Sta!$D:$D,"&gt;1.5")  + COUNTIFS(Sta!$B:$B,$A552,Sta!$E:$E,"&gt;1.5"))/$D552</f>
        <v>#DIV/0!</v>
      </c>
      <c r="U552" s="8" t="e">
        <f>COUNTIFS(Sta!$A:$A,$A552,Sta!$D:$D,"&gt;1.5")/$B552</f>
        <v>#DIV/0!</v>
      </c>
      <c r="V552" s="8" t="e">
        <f>COUNTIFS(Sta!$B:$B,$A552,Sta!$E:$E,"&gt;1.5")/$C552</f>
        <v>#DIV/0!</v>
      </c>
      <c r="W552" s="11" t="e">
        <f>(COUNTIFS(Sta!$A:$A,$A552,Sta!$E:E,"&gt;0.5") +COUNTIFS(Sta!$B:$B,$A552,Sta!$D:$D,"&gt;0.5"))/$D552</f>
        <v>#DIV/0!</v>
      </c>
      <c r="X552" s="8" t="e">
        <f>COUNTIFS(Sta!$A:$A,$A552,Sta!$E:$E,"&gt;0.5")/$B552</f>
        <v>#DIV/0!</v>
      </c>
      <c r="Y552" s="8" t="e">
        <f>COUNTIFS(Sta!$B:$B,$A552,Sta!$D:$D,"&gt;0.5")/$C552</f>
        <v>#DIV/0!</v>
      </c>
      <c r="Z552" s="11" t="e">
        <f>(COUNTIFS(Sta!$A:$A,$A552,Sta!$E:$E,"&gt;1.5")  + COUNTIFS(Sta!$B:$B,$A552,Sta!$D:$D,"&gt;1.5"))/$D552</f>
        <v>#DIV/0!</v>
      </c>
      <c r="AA552" s="8" t="e">
        <f>COUNTIFS(Sta!$A:$A,$A552,Sta!$E:$E,"&gt;1.5")/$B552</f>
        <v>#DIV/0!</v>
      </c>
      <c r="AB552" s="8" t="e">
        <f>COUNTIFS(Sta!$B:$B,$A552,Sta!$D:$D,"&gt;1.5")/$C552</f>
        <v>#DIV/0!</v>
      </c>
      <c r="AC552" s="11" t="e">
        <f>(COUNTIFS(Sta!$A:A,$A552,Sta!$G:$G,"y") + COUNTIFS(Sta!$B:B,$A552,Sta!$G:$G,"y"))/$D552</f>
        <v>#DIV/0!</v>
      </c>
      <c r="AD552" s="8" t="e">
        <f>COUNTIFS(Sta!$A:A,$A552,Sta!$G:$G,"y")/$B552</f>
        <v>#DIV/0!</v>
      </c>
      <c r="AE552" s="16" t="e">
        <f>COUNTIFS(Sta!$B:B,$A552,Sta!$G:$G,"y")/$C552</f>
        <v>#DIV/0!</v>
      </c>
    </row>
    <row r="553" spans="1:31" x14ac:dyDescent="0.3">
      <c r="A553" t="s">
        <v>558</v>
      </c>
      <c r="B553" s="9">
        <f>COUNTIF(Sta!A:A,A553)</f>
        <v>3</v>
      </c>
      <c r="C553" s="4">
        <f>COUNTIF(Sta!B:B,A553)</f>
        <v>1</v>
      </c>
      <c r="D553" s="4">
        <f t="shared" si="14"/>
        <v>4</v>
      </c>
      <c r="E553" s="11">
        <f>(COUNTIFS(Sta!$A:$A,$A553,Sta!$F:$F,"&gt;0.5") + COUNTIFS(Sta!$B:$B,$A553,Sta!$F:$F,"&gt;0.5"))/$D553</f>
        <v>1</v>
      </c>
      <c r="F553" s="8">
        <f>COUNTIFS(Sta!$A:$A,$A553,Sta!$F:$F,"&gt;0.5")/$B553</f>
        <v>1</v>
      </c>
      <c r="G553" s="8">
        <f>COUNTIFS(Sta!$B:$B,$A553,Sta!$F:$F,"&gt;0.5")/$C553</f>
        <v>1</v>
      </c>
      <c r="H553" s="11">
        <f>(COUNTIFS(Sta!$A:$A,$A553,Sta!$F:$F,"&gt;1.5") + COUNTIFS(Sta!$B:$B,$A553,Sta!$F:$F,"&gt;1.5"))/$D553</f>
        <v>1</v>
      </c>
      <c r="I553" s="8">
        <f>COUNTIFS(Sta!$A:$A,$A553,Sta!$F:$F,"&gt;1.5")/$B553</f>
        <v>1</v>
      </c>
      <c r="J553" s="8">
        <f>COUNTIFS(Sta!$B:$B,$A553,Sta!$F:$F,"&gt;1.5")/$C553</f>
        <v>1</v>
      </c>
      <c r="K553" s="11">
        <f>(COUNTIFS(Sta!$A:$A,$A553,Sta!$F:$F,"&gt;2.5") + COUNTIFS(Sta!$B:$B,$A553,Sta!$F:$F,"&gt;2.5"))/$D553</f>
        <v>0.75</v>
      </c>
      <c r="L553" s="8">
        <f>COUNTIFS(Sta!$A:$A,$A553,Sta!$F:$F,"&gt;2.5")/$B553</f>
        <v>1</v>
      </c>
      <c r="M553" s="8">
        <f>COUNTIFS(Sta!$B:$B,$A553,Sta!$F:$F,"&gt;2.5")/$C553</f>
        <v>0</v>
      </c>
      <c r="N553" s="11">
        <f>(COUNTIFS(Sta!$A:$A,$A553,Sta!$F:$F,"&gt;3.5") + COUNTIFS(Sta!$B:$B,$A553,Sta!$F:$F,"&gt;3.5"))/$D553</f>
        <v>0.5</v>
      </c>
      <c r="O553" s="8">
        <f>COUNTIFS(Sta!$A:$A,$A553,Sta!$F:$F,"&gt;3.5")/$B553</f>
        <v>0.66666666666666663</v>
      </c>
      <c r="P553" s="8">
        <f>COUNTIFS(Sta!$B:$B,$A553,Sta!$F:$F,"&gt;3.5")/$C553</f>
        <v>0</v>
      </c>
      <c r="Q553" s="11">
        <f>(COUNTIFS(Sta!$A:$A,$A553,Sta!$D:$D,"&gt;0.5")  + COUNTIFS(Sta!$B:$B,$A553,Sta!$E:$E,"&gt;0.5"))/$D553</f>
        <v>0.75</v>
      </c>
      <c r="R553" s="8">
        <f>COUNTIFS(Sta!$A:$A,$A553,Sta!$D:$D,"&gt;0.5")/$B553</f>
        <v>1</v>
      </c>
      <c r="S553" s="8">
        <f>COUNTIFS(Sta!$B:$B,$A553,Sta!$E:$E,"&gt;0.5")/$C553</f>
        <v>0</v>
      </c>
      <c r="T553" s="11">
        <f>(COUNTIFS(Sta!$A:$A,$A553,Sta!$D:$D,"&gt;1.5")  + COUNTIFS(Sta!$B:$B,$A553,Sta!$E:$E,"&gt;1.5"))/$D553</f>
        <v>0.75</v>
      </c>
      <c r="U553" s="8">
        <f>COUNTIFS(Sta!$A:$A,$A553,Sta!$D:$D,"&gt;1.5")/$B553</f>
        <v>1</v>
      </c>
      <c r="V553" s="8">
        <f>COUNTIFS(Sta!$B:$B,$A553,Sta!$E:$E,"&gt;1.5")/$C553</f>
        <v>0</v>
      </c>
      <c r="W553" s="11">
        <f>(COUNTIFS(Sta!$A:$A,$A553,Sta!$E:E,"&gt;0.5") +COUNTIFS(Sta!$B:$B,$A553,Sta!$D:$D,"&gt;0.5"))/$D553</f>
        <v>0.75</v>
      </c>
      <c r="X553" s="8">
        <f>COUNTIFS(Sta!$A:$A,$A553,Sta!$E:$E,"&gt;0.5")/$B553</f>
        <v>0.66666666666666663</v>
      </c>
      <c r="Y553" s="8">
        <f>COUNTIFS(Sta!$B:$B,$A553,Sta!$D:$D,"&gt;0.5")/$C553</f>
        <v>1</v>
      </c>
      <c r="Z553" s="11">
        <f>(COUNTIFS(Sta!$A:$A,$A553,Sta!$E:$E,"&gt;1.5")  + COUNTIFS(Sta!$B:$B,$A553,Sta!$D:$D,"&gt;1.5"))/$D553</f>
        <v>0.75</v>
      </c>
      <c r="AA553" s="8">
        <f>COUNTIFS(Sta!$A:$A,$A553,Sta!$E:$E,"&gt;1.5")/$B553</f>
        <v>0.66666666666666663</v>
      </c>
      <c r="AB553" s="8">
        <f>COUNTIFS(Sta!$B:$B,$A553,Sta!$D:$D,"&gt;1.5")/$C553</f>
        <v>1</v>
      </c>
      <c r="AC553" s="11">
        <f>(COUNTIFS(Sta!$A:A,$A553,Sta!$G:$G,"y") + COUNTIFS(Sta!$B:B,$A553,Sta!$G:$G,"y"))/$D553</f>
        <v>0.5</v>
      </c>
      <c r="AD553" s="8">
        <f>COUNTIFS(Sta!$A:A,$A553,Sta!$G:$G,"y")/$B553</f>
        <v>0.66666666666666663</v>
      </c>
      <c r="AE553" s="16">
        <f>COUNTIFS(Sta!$B:B,$A553,Sta!$G:$G,"y")/$C553</f>
        <v>0</v>
      </c>
    </row>
    <row r="554" spans="1:31" x14ac:dyDescent="0.3">
      <c r="A554" t="s">
        <v>453</v>
      </c>
      <c r="B554" s="9">
        <f>COUNTIF(Sta!A:A,A554)</f>
        <v>10</v>
      </c>
      <c r="C554" s="4">
        <f>COUNTIF(Sta!B:B,A554)</f>
        <v>11</v>
      </c>
      <c r="D554" s="4">
        <f t="shared" si="14"/>
        <v>21</v>
      </c>
      <c r="E554" s="11">
        <f>(COUNTIFS(Sta!$A:$A,$A554,Sta!$F:$F,"&gt;0.5") + COUNTIFS(Sta!$B:$B,$A554,Sta!$F:$F,"&gt;0.5"))/$D554</f>
        <v>0.95238095238095233</v>
      </c>
      <c r="F554" s="8">
        <f>COUNTIFS(Sta!$A:$A,$A554,Sta!$F:$F,"&gt;0.5")/$B554</f>
        <v>1</v>
      </c>
      <c r="G554" s="8">
        <f>COUNTIFS(Sta!$B:$B,$A554,Sta!$F:$F,"&gt;0.5")/$C554</f>
        <v>0.90909090909090906</v>
      </c>
      <c r="H554" s="11">
        <f>(COUNTIFS(Sta!$A:$A,$A554,Sta!$F:$F,"&gt;1.5") + COUNTIFS(Sta!$B:$B,$A554,Sta!$F:$F,"&gt;1.5"))/$D554</f>
        <v>0.7142857142857143</v>
      </c>
      <c r="I554" s="8">
        <f>COUNTIFS(Sta!$A:$A,$A554,Sta!$F:$F,"&gt;1.5")/$B554</f>
        <v>0.7</v>
      </c>
      <c r="J554" s="8">
        <f>COUNTIFS(Sta!$B:$B,$A554,Sta!$F:$F,"&gt;1.5")/$C554</f>
        <v>0.72727272727272729</v>
      </c>
      <c r="K554" s="11">
        <f>(COUNTIFS(Sta!$A:$A,$A554,Sta!$F:$F,"&gt;2.5") + COUNTIFS(Sta!$B:$B,$A554,Sta!$F:$F,"&gt;2.5"))/$D554</f>
        <v>0.38095238095238093</v>
      </c>
      <c r="L554" s="8">
        <f>COUNTIFS(Sta!$A:$A,$A554,Sta!$F:$F,"&gt;2.5")/$B554</f>
        <v>0.5</v>
      </c>
      <c r="M554" s="8">
        <f>COUNTIFS(Sta!$B:$B,$A554,Sta!$F:$F,"&gt;2.5")/$C554</f>
        <v>0.27272727272727271</v>
      </c>
      <c r="N554" s="11">
        <f>(COUNTIFS(Sta!$A:$A,$A554,Sta!$F:$F,"&gt;3.5") + COUNTIFS(Sta!$B:$B,$A554,Sta!$F:$F,"&gt;3.5"))/$D554</f>
        <v>0.23809523809523808</v>
      </c>
      <c r="O554" s="8">
        <f>COUNTIFS(Sta!$A:$A,$A554,Sta!$F:$F,"&gt;3.5")/$B554</f>
        <v>0.3</v>
      </c>
      <c r="P554" s="8">
        <f>COUNTIFS(Sta!$B:$B,$A554,Sta!$F:$F,"&gt;3.5")/$C554</f>
        <v>0.18181818181818182</v>
      </c>
      <c r="Q554" s="11">
        <f>(COUNTIFS(Sta!$A:$A,$A554,Sta!$D:$D,"&gt;0.5")  + COUNTIFS(Sta!$B:$B,$A554,Sta!$E:$E,"&gt;0.5"))/$D554</f>
        <v>0.66666666666666663</v>
      </c>
      <c r="R554" s="8">
        <f>COUNTIFS(Sta!$A:$A,$A554,Sta!$D:$D,"&gt;0.5")/$B554</f>
        <v>0.6</v>
      </c>
      <c r="S554" s="8">
        <f>COUNTIFS(Sta!$B:$B,$A554,Sta!$E:$E,"&gt;0.5")/$C554</f>
        <v>0.72727272727272729</v>
      </c>
      <c r="T554" s="11">
        <f>(COUNTIFS(Sta!$A:$A,$A554,Sta!$D:$D,"&gt;1.5")  + COUNTIFS(Sta!$B:$B,$A554,Sta!$E:$E,"&gt;1.5"))/$D554</f>
        <v>0.2857142857142857</v>
      </c>
      <c r="U554" s="8">
        <f>COUNTIFS(Sta!$A:$A,$A554,Sta!$D:$D,"&gt;1.5")/$B554</f>
        <v>0.3</v>
      </c>
      <c r="V554" s="8">
        <f>COUNTIFS(Sta!$B:$B,$A554,Sta!$E:$E,"&gt;1.5")/$C554</f>
        <v>0.27272727272727271</v>
      </c>
      <c r="W554" s="11">
        <f>(COUNTIFS(Sta!$A:$A,$A554,Sta!$E:E,"&gt;0.5") +COUNTIFS(Sta!$B:$B,$A554,Sta!$D:$D,"&gt;0.5"))/$D554</f>
        <v>0.7142857142857143</v>
      </c>
      <c r="X554" s="8">
        <f>COUNTIFS(Sta!$A:$A,$A554,Sta!$E:$E,"&gt;0.5")/$B554</f>
        <v>0.8</v>
      </c>
      <c r="Y554" s="8">
        <f>COUNTIFS(Sta!$B:$B,$A554,Sta!$D:$D,"&gt;0.5")/$C554</f>
        <v>0.63636363636363635</v>
      </c>
      <c r="Z554" s="11">
        <f>(COUNTIFS(Sta!$A:$A,$A554,Sta!$E:$E,"&gt;1.5")  + COUNTIFS(Sta!$B:$B,$A554,Sta!$D:$D,"&gt;1.5"))/$D554</f>
        <v>0.38095238095238093</v>
      </c>
      <c r="AA554" s="8">
        <f>COUNTIFS(Sta!$A:$A,$A554,Sta!$E:$E,"&gt;1.5")/$B554</f>
        <v>0.5</v>
      </c>
      <c r="AB554" s="8">
        <f>COUNTIFS(Sta!$B:$B,$A554,Sta!$D:$D,"&gt;1.5")/$C554</f>
        <v>0.27272727272727271</v>
      </c>
      <c r="AC554" s="11">
        <f>(COUNTIFS(Sta!$A:A,$A554,Sta!$G:$G,"y") + COUNTIFS(Sta!$B:B,$A554,Sta!$G:$G,"y"))/$D554</f>
        <v>0.42857142857142855</v>
      </c>
      <c r="AD554" s="8">
        <f>COUNTIFS(Sta!$A:A,$A554,Sta!$G:$G,"y")/$B554</f>
        <v>0.4</v>
      </c>
      <c r="AE554" s="16">
        <f>COUNTIFS(Sta!$B:B,$A554,Sta!$G:$G,"y")/$C554</f>
        <v>0.45454545454545453</v>
      </c>
    </row>
    <row r="555" spans="1:31" x14ac:dyDescent="0.3">
      <c r="A555" t="s">
        <v>155</v>
      </c>
      <c r="B555" s="9">
        <f>COUNTIF(Sta!A:A,A555)</f>
        <v>0</v>
      </c>
      <c r="C555" s="4">
        <f>COUNTIF(Sta!B:B,A555)</f>
        <v>1</v>
      </c>
      <c r="D555" s="4">
        <f t="shared" si="14"/>
        <v>1</v>
      </c>
      <c r="E555" s="11">
        <f>(COUNTIFS(Sta!$A:$A,$A555,Sta!$F:$F,"&gt;0.5") + COUNTIFS(Sta!$B:$B,$A555,Sta!$F:$F,"&gt;0.5"))/$D555</f>
        <v>1</v>
      </c>
      <c r="F555" s="8" t="e">
        <f>COUNTIFS(Sta!$A:$A,$A555,Sta!$F:$F,"&gt;0.5")/$B555</f>
        <v>#DIV/0!</v>
      </c>
      <c r="G555" s="8">
        <f>COUNTIFS(Sta!$B:$B,$A555,Sta!$F:$F,"&gt;0.5")/$C555</f>
        <v>1</v>
      </c>
      <c r="H555" s="11">
        <f>(COUNTIFS(Sta!$A:$A,$A555,Sta!$F:$F,"&gt;1.5") + COUNTIFS(Sta!$B:$B,$A555,Sta!$F:$F,"&gt;1.5"))/$D555</f>
        <v>1</v>
      </c>
      <c r="I555" s="8" t="e">
        <f>COUNTIFS(Sta!$A:$A,$A555,Sta!$F:$F,"&gt;1.5")/$B555</f>
        <v>#DIV/0!</v>
      </c>
      <c r="J555" s="8">
        <f>COUNTIFS(Sta!$B:$B,$A555,Sta!$F:$F,"&gt;1.5")/$C555</f>
        <v>1</v>
      </c>
      <c r="K555" s="11">
        <f>(COUNTIFS(Sta!$A:$A,$A555,Sta!$F:$F,"&gt;2.5") + COUNTIFS(Sta!$B:$B,$A555,Sta!$F:$F,"&gt;2.5"))/$D555</f>
        <v>1</v>
      </c>
      <c r="L555" s="8" t="e">
        <f>COUNTIFS(Sta!$A:$A,$A555,Sta!$F:$F,"&gt;2.5")/$B555</f>
        <v>#DIV/0!</v>
      </c>
      <c r="M555" s="8">
        <f>COUNTIFS(Sta!$B:$B,$A555,Sta!$F:$F,"&gt;2.5")/$C555</f>
        <v>1</v>
      </c>
      <c r="N555" s="11">
        <f>(COUNTIFS(Sta!$A:$A,$A555,Sta!$F:$F,"&gt;3.5") + COUNTIFS(Sta!$B:$B,$A555,Sta!$F:$F,"&gt;3.5"))/$D555</f>
        <v>1</v>
      </c>
      <c r="O555" s="8" t="e">
        <f>COUNTIFS(Sta!$A:$A,$A555,Sta!$F:$F,"&gt;3.5")/$B555</f>
        <v>#DIV/0!</v>
      </c>
      <c r="P555" s="8">
        <f>COUNTIFS(Sta!$B:$B,$A555,Sta!$F:$F,"&gt;3.5")/$C555</f>
        <v>1</v>
      </c>
      <c r="Q555" s="11">
        <f>(COUNTIFS(Sta!$A:$A,$A555,Sta!$D:$D,"&gt;0.5")  + COUNTIFS(Sta!$B:$B,$A555,Sta!$E:$E,"&gt;0.5"))/$D555</f>
        <v>1</v>
      </c>
      <c r="R555" s="8" t="e">
        <f>COUNTIFS(Sta!$A:$A,$A555,Sta!$D:$D,"&gt;0.5")/$B555</f>
        <v>#DIV/0!</v>
      </c>
      <c r="S555" s="8">
        <f>COUNTIFS(Sta!$B:$B,$A555,Sta!$E:$E,"&gt;0.5")/$C555</f>
        <v>1</v>
      </c>
      <c r="T555" s="11">
        <f>(COUNTIFS(Sta!$A:$A,$A555,Sta!$D:$D,"&gt;1.5")  + COUNTIFS(Sta!$B:$B,$A555,Sta!$E:$E,"&gt;1.5"))/$D555</f>
        <v>1</v>
      </c>
      <c r="U555" s="8" t="e">
        <f>COUNTIFS(Sta!$A:$A,$A555,Sta!$D:$D,"&gt;1.5")/$B555</f>
        <v>#DIV/0!</v>
      </c>
      <c r="V555" s="8">
        <f>COUNTIFS(Sta!$B:$B,$A555,Sta!$E:$E,"&gt;1.5")/$C555</f>
        <v>1</v>
      </c>
      <c r="W555" s="11">
        <f>(COUNTIFS(Sta!$A:$A,$A555,Sta!$E:E,"&gt;0.5") +COUNTIFS(Sta!$B:$B,$A555,Sta!$D:$D,"&gt;0.5"))/$D555</f>
        <v>1</v>
      </c>
      <c r="X555" s="8" t="e">
        <f>COUNTIFS(Sta!$A:$A,$A555,Sta!$E:$E,"&gt;0.5")/$B555</f>
        <v>#DIV/0!</v>
      </c>
      <c r="Y555" s="8">
        <f>COUNTIFS(Sta!$B:$B,$A555,Sta!$D:$D,"&gt;0.5")/$C555</f>
        <v>1</v>
      </c>
      <c r="Z555" s="11">
        <f>(COUNTIFS(Sta!$A:$A,$A555,Sta!$E:$E,"&gt;1.5")  + COUNTIFS(Sta!$B:$B,$A555,Sta!$D:$D,"&gt;1.5"))/$D555</f>
        <v>1</v>
      </c>
      <c r="AA555" s="8" t="e">
        <f>COUNTIFS(Sta!$A:$A,$A555,Sta!$E:$E,"&gt;1.5")/$B555</f>
        <v>#DIV/0!</v>
      </c>
      <c r="AB555" s="8">
        <f>COUNTIFS(Sta!$B:$B,$A555,Sta!$D:$D,"&gt;1.5")/$C555</f>
        <v>1</v>
      </c>
      <c r="AC555" s="11">
        <f>(COUNTIFS(Sta!$A:A,$A555,Sta!$G:$G,"y") + COUNTIFS(Sta!$B:B,$A555,Sta!$G:$G,"y"))/$D555</f>
        <v>1</v>
      </c>
      <c r="AD555" s="8" t="e">
        <f>COUNTIFS(Sta!$A:A,$A555,Sta!$G:$G,"y")/$B555</f>
        <v>#DIV/0!</v>
      </c>
      <c r="AE555" s="16">
        <f>COUNTIFS(Sta!$B:B,$A555,Sta!$G:$G,"y")/$C555</f>
        <v>1</v>
      </c>
    </row>
    <row r="556" spans="1:31" x14ac:dyDescent="0.3">
      <c r="A556" t="s">
        <v>149</v>
      </c>
      <c r="B556" s="9">
        <f>COUNTIF(Sta!A:A,A556)</f>
        <v>0</v>
      </c>
      <c r="C556" s="4">
        <f>COUNTIF(Sta!B:B,A556)</f>
        <v>1</v>
      </c>
      <c r="D556" s="4">
        <f t="shared" si="14"/>
        <v>1</v>
      </c>
      <c r="E556" s="11">
        <f>(COUNTIFS(Sta!$A:$A,$A556,Sta!$F:$F,"&gt;0.5") + COUNTIFS(Sta!$B:$B,$A556,Sta!$F:$F,"&gt;0.5"))/$D556</f>
        <v>1</v>
      </c>
      <c r="F556" s="8" t="e">
        <f>COUNTIFS(Sta!$A:$A,$A556,Sta!$F:$F,"&gt;0.5")/$B556</f>
        <v>#DIV/0!</v>
      </c>
      <c r="G556" s="8">
        <f>COUNTIFS(Sta!$B:$B,$A556,Sta!$F:$F,"&gt;0.5")/$C556</f>
        <v>1</v>
      </c>
      <c r="H556" s="11">
        <f>(COUNTIFS(Sta!$A:$A,$A556,Sta!$F:$F,"&gt;1.5") + COUNTIFS(Sta!$B:$B,$A556,Sta!$F:$F,"&gt;1.5"))/$D556</f>
        <v>1</v>
      </c>
      <c r="I556" s="8" t="e">
        <f>COUNTIFS(Sta!$A:$A,$A556,Sta!$F:$F,"&gt;1.5")/$B556</f>
        <v>#DIV/0!</v>
      </c>
      <c r="J556" s="8">
        <f>COUNTIFS(Sta!$B:$B,$A556,Sta!$F:$F,"&gt;1.5")/$C556</f>
        <v>1</v>
      </c>
      <c r="K556" s="11">
        <f>(COUNTIFS(Sta!$A:$A,$A556,Sta!$F:$F,"&gt;2.5") + COUNTIFS(Sta!$B:$B,$A556,Sta!$F:$F,"&gt;2.5"))/$D556</f>
        <v>0</v>
      </c>
      <c r="L556" s="8" t="e">
        <f>COUNTIFS(Sta!$A:$A,$A556,Sta!$F:$F,"&gt;2.5")/$B556</f>
        <v>#DIV/0!</v>
      </c>
      <c r="M556" s="8">
        <f>COUNTIFS(Sta!$B:$B,$A556,Sta!$F:$F,"&gt;2.5")/$C556</f>
        <v>0</v>
      </c>
      <c r="N556" s="11">
        <f>(COUNTIFS(Sta!$A:$A,$A556,Sta!$F:$F,"&gt;3.5") + COUNTIFS(Sta!$B:$B,$A556,Sta!$F:$F,"&gt;3.5"))/$D556</f>
        <v>0</v>
      </c>
      <c r="O556" s="8" t="e">
        <f>COUNTIFS(Sta!$A:$A,$A556,Sta!$F:$F,"&gt;3.5")/$B556</f>
        <v>#DIV/0!</v>
      </c>
      <c r="P556" s="8">
        <f>COUNTIFS(Sta!$B:$B,$A556,Sta!$F:$F,"&gt;3.5")/$C556</f>
        <v>0</v>
      </c>
      <c r="Q556" s="11">
        <f>(COUNTIFS(Sta!$A:$A,$A556,Sta!$D:$D,"&gt;0.5")  + COUNTIFS(Sta!$B:$B,$A556,Sta!$E:$E,"&gt;0.5"))/$D556</f>
        <v>0</v>
      </c>
      <c r="R556" s="8" t="e">
        <f>COUNTIFS(Sta!$A:$A,$A556,Sta!$D:$D,"&gt;0.5")/$B556</f>
        <v>#DIV/0!</v>
      </c>
      <c r="S556" s="8">
        <f>COUNTIFS(Sta!$B:$B,$A556,Sta!$E:$E,"&gt;0.5")/$C556</f>
        <v>0</v>
      </c>
      <c r="T556" s="11">
        <f>(COUNTIFS(Sta!$A:$A,$A556,Sta!$D:$D,"&gt;1.5")  + COUNTIFS(Sta!$B:$B,$A556,Sta!$E:$E,"&gt;1.5"))/$D556</f>
        <v>0</v>
      </c>
      <c r="U556" s="8" t="e">
        <f>COUNTIFS(Sta!$A:$A,$A556,Sta!$D:$D,"&gt;1.5")/$B556</f>
        <v>#DIV/0!</v>
      </c>
      <c r="V556" s="8">
        <f>COUNTIFS(Sta!$B:$B,$A556,Sta!$E:$E,"&gt;1.5")/$C556</f>
        <v>0</v>
      </c>
      <c r="W556" s="11">
        <f>(COUNTIFS(Sta!$A:$A,$A556,Sta!$E:E,"&gt;0.5") +COUNTIFS(Sta!$B:$B,$A556,Sta!$D:$D,"&gt;0.5"))/$D556</f>
        <v>1</v>
      </c>
      <c r="X556" s="8" t="e">
        <f>COUNTIFS(Sta!$A:$A,$A556,Sta!$E:$E,"&gt;0.5")/$B556</f>
        <v>#DIV/0!</v>
      </c>
      <c r="Y556" s="8">
        <f>COUNTIFS(Sta!$B:$B,$A556,Sta!$D:$D,"&gt;0.5")/$C556</f>
        <v>1</v>
      </c>
      <c r="Z556" s="11">
        <f>(COUNTIFS(Sta!$A:$A,$A556,Sta!$E:$E,"&gt;1.5")  + COUNTIFS(Sta!$B:$B,$A556,Sta!$D:$D,"&gt;1.5"))/$D556</f>
        <v>1</v>
      </c>
      <c r="AA556" s="8" t="e">
        <f>COUNTIFS(Sta!$A:$A,$A556,Sta!$E:$E,"&gt;1.5")/$B556</f>
        <v>#DIV/0!</v>
      </c>
      <c r="AB556" s="8">
        <f>COUNTIFS(Sta!$B:$B,$A556,Sta!$D:$D,"&gt;1.5")/$C556</f>
        <v>1</v>
      </c>
      <c r="AC556" s="11">
        <f>(COUNTIFS(Sta!$A:A,$A556,Sta!$G:$G,"y") + COUNTIFS(Sta!$B:B,$A556,Sta!$G:$G,"y"))/$D556</f>
        <v>0</v>
      </c>
      <c r="AD556" s="8" t="e">
        <f>COUNTIFS(Sta!$A:A,$A556,Sta!$G:$G,"y")/$B556</f>
        <v>#DIV/0!</v>
      </c>
      <c r="AE556" s="16">
        <f>COUNTIFS(Sta!$B:B,$A556,Sta!$G:$G,"y")/$C556</f>
        <v>0</v>
      </c>
    </row>
    <row r="557" spans="1:31" x14ac:dyDescent="0.3">
      <c r="A557" t="s">
        <v>304</v>
      </c>
      <c r="B557" s="9">
        <f>COUNTIF(Sta!A:A,A557)</f>
        <v>0</v>
      </c>
      <c r="C557" s="4">
        <f>COUNTIF(Sta!B:B,A557)</f>
        <v>0</v>
      </c>
      <c r="D557" s="4">
        <f t="shared" si="14"/>
        <v>0</v>
      </c>
      <c r="E557" s="11" t="e">
        <f>(COUNTIFS(Sta!$A:$A,$A557,Sta!$F:$F,"&gt;0.5") + COUNTIFS(Sta!$B:$B,$A557,Sta!$F:$F,"&gt;0.5"))/$D557</f>
        <v>#DIV/0!</v>
      </c>
      <c r="F557" s="8" t="e">
        <f>COUNTIFS(Sta!$A:$A,$A557,Sta!$F:$F,"&gt;0.5")/$B557</f>
        <v>#DIV/0!</v>
      </c>
      <c r="G557" s="8" t="e">
        <f>COUNTIFS(Sta!$B:$B,$A557,Sta!$F:$F,"&gt;0.5")/$C557</f>
        <v>#DIV/0!</v>
      </c>
      <c r="H557" s="11" t="e">
        <f>(COUNTIFS(Sta!$A:$A,$A557,Sta!$F:$F,"&gt;1.5") + COUNTIFS(Sta!$B:$B,$A557,Sta!$F:$F,"&gt;1.5"))/$D557</f>
        <v>#DIV/0!</v>
      </c>
      <c r="I557" s="8" t="e">
        <f>COUNTIFS(Sta!$A:$A,$A557,Sta!$F:$F,"&gt;1.5")/$B557</f>
        <v>#DIV/0!</v>
      </c>
      <c r="J557" s="8" t="e">
        <f>COUNTIFS(Sta!$B:$B,$A557,Sta!$F:$F,"&gt;1.5")/$C557</f>
        <v>#DIV/0!</v>
      </c>
      <c r="K557" s="11" t="e">
        <f>(COUNTIFS(Sta!$A:$A,$A557,Sta!$F:$F,"&gt;2.5") + COUNTIFS(Sta!$B:$B,$A557,Sta!$F:$F,"&gt;2.5"))/$D557</f>
        <v>#DIV/0!</v>
      </c>
      <c r="L557" s="8" t="e">
        <f>COUNTIFS(Sta!$A:$A,$A557,Sta!$F:$F,"&gt;2.5")/$B557</f>
        <v>#DIV/0!</v>
      </c>
      <c r="M557" s="8" t="e">
        <f>COUNTIFS(Sta!$B:$B,$A557,Sta!$F:$F,"&gt;2.5")/$C557</f>
        <v>#DIV/0!</v>
      </c>
      <c r="N557" s="11" t="e">
        <f>(COUNTIFS(Sta!$A:$A,$A557,Sta!$F:$F,"&gt;3.5") + COUNTIFS(Sta!$B:$B,$A557,Sta!$F:$F,"&gt;3.5"))/$D557</f>
        <v>#DIV/0!</v>
      </c>
      <c r="O557" s="8" t="e">
        <f>COUNTIFS(Sta!$A:$A,$A557,Sta!$F:$F,"&gt;3.5")/$B557</f>
        <v>#DIV/0!</v>
      </c>
      <c r="P557" s="8" t="e">
        <f>COUNTIFS(Sta!$B:$B,$A557,Sta!$F:$F,"&gt;3.5")/$C557</f>
        <v>#DIV/0!</v>
      </c>
      <c r="Q557" s="11" t="e">
        <f>(COUNTIFS(Sta!$A:$A,$A557,Sta!$D:$D,"&gt;0.5")  + COUNTIFS(Sta!$B:$B,$A557,Sta!$E:$E,"&gt;0.5"))/$D557</f>
        <v>#DIV/0!</v>
      </c>
      <c r="R557" s="8" t="e">
        <f>COUNTIFS(Sta!$A:$A,$A557,Sta!$D:$D,"&gt;0.5")/$B557</f>
        <v>#DIV/0!</v>
      </c>
      <c r="S557" s="8" t="e">
        <f>COUNTIFS(Sta!$B:$B,$A557,Sta!$E:$E,"&gt;0.5")/$C557</f>
        <v>#DIV/0!</v>
      </c>
      <c r="T557" s="11" t="e">
        <f>(COUNTIFS(Sta!$A:$A,$A557,Sta!$D:$D,"&gt;1.5")  + COUNTIFS(Sta!$B:$B,$A557,Sta!$E:$E,"&gt;1.5"))/$D557</f>
        <v>#DIV/0!</v>
      </c>
      <c r="U557" s="8" t="e">
        <f>COUNTIFS(Sta!$A:$A,$A557,Sta!$D:$D,"&gt;1.5")/$B557</f>
        <v>#DIV/0!</v>
      </c>
      <c r="V557" s="8" t="e">
        <f>COUNTIFS(Sta!$B:$B,$A557,Sta!$E:$E,"&gt;1.5")/$C557</f>
        <v>#DIV/0!</v>
      </c>
      <c r="W557" s="11" t="e">
        <f>(COUNTIFS(Sta!$A:$A,$A557,Sta!$E:E,"&gt;0.5") +COUNTIFS(Sta!$B:$B,$A557,Sta!$D:$D,"&gt;0.5"))/$D557</f>
        <v>#DIV/0!</v>
      </c>
      <c r="X557" s="8" t="e">
        <f>COUNTIFS(Sta!$A:$A,$A557,Sta!$E:$E,"&gt;0.5")/$B557</f>
        <v>#DIV/0!</v>
      </c>
      <c r="Y557" s="8" t="e">
        <f>COUNTIFS(Sta!$B:$B,$A557,Sta!$D:$D,"&gt;0.5")/$C557</f>
        <v>#DIV/0!</v>
      </c>
      <c r="Z557" s="11" t="e">
        <f>(COUNTIFS(Sta!$A:$A,$A557,Sta!$E:$E,"&gt;1.5")  + COUNTIFS(Sta!$B:$B,$A557,Sta!$D:$D,"&gt;1.5"))/$D557</f>
        <v>#DIV/0!</v>
      </c>
      <c r="AA557" s="8" t="e">
        <f>COUNTIFS(Sta!$A:$A,$A557,Sta!$E:$E,"&gt;1.5")/$B557</f>
        <v>#DIV/0!</v>
      </c>
      <c r="AB557" s="8" t="e">
        <f>COUNTIFS(Sta!$B:$B,$A557,Sta!$D:$D,"&gt;1.5")/$C557</f>
        <v>#DIV/0!</v>
      </c>
      <c r="AC557" s="11" t="e">
        <f>(COUNTIFS(Sta!$A:A,$A557,Sta!$G:$G,"y") + COUNTIFS(Sta!$B:B,$A557,Sta!$G:$G,"y"))/$D557</f>
        <v>#DIV/0!</v>
      </c>
      <c r="AD557" s="8" t="e">
        <f>COUNTIFS(Sta!$A:A,$A557,Sta!$G:$G,"y")/$B557</f>
        <v>#DIV/0!</v>
      </c>
      <c r="AE557" s="16" t="e">
        <f>COUNTIFS(Sta!$B:B,$A557,Sta!$G:$G,"y")/$C557</f>
        <v>#DIV/0!</v>
      </c>
    </row>
    <row r="558" spans="1:31" x14ac:dyDescent="0.3">
      <c r="A558" t="s">
        <v>358</v>
      </c>
      <c r="B558" s="9">
        <f>COUNTIF(Sta!A:A,A558)</f>
        <v>1</v>
      </c>
      <c r="C558" s="4">
        <f>COUNTIF(Sta!B:B,A558)</f>
        <v>2</v>
      </c>
      <c r="D558" s="4">
        <f t="shared" si="14"/>
        <v>3</v>
      </c>
      <c r="E558" s="11">
        <f>(COUNTIFS(Sta!$A:$A,$A558,Sta!$F:$F,"&gt;0.5") + COUNTIFS(Sta!$B:$B,$A558,Sta!$F:$F,"&gt;0.5"))/$D558</f>
        <v>1</v>
      </c>
      <c r="F558" s="8">
        <f>COUNTIFS(Sta!$A:$A,$A558,Sta!$F:$F,"&gt;0.5")/$B558</f>
        <v>1</v>
      </c>
      <c r="G558" s="8">
        <f>COUNTIFS(Sta!$B:$B,$A558,Sta!$F:$F,"&gt;0.5")/$C558</f>
        <v>1</v>
      </c>
      <c r="H558" s="11">
        <f>(COUNTIFS(Sta!$A:$A,$A558,Sta!$F:$F,"&gt;1.5") + COUNTIFS(Sta!$B:$B,$A558,Sta!$F:$F,"&gt;1.5"))/$D558</f>
        <v>0.66666666666666663</v>
      </c>
      <c r="I558" s="8">
        <f>COUNTIFS(Sta!$A:$A,$A558,Sta!$F:$F,"&gt;1.5")/$B558</f>
        <v>1</v>
      </c>
      <c r="J558" s="8">
        <f>COUNTIFS(Sta!$B:$B,$A558,Sta!$F:$F,"&gt;1.5")/$C558</f>
        <v>0.5</v>
      </c>
      <c r="K558" s="11">
        <f>(COUNTIFS(Sta!$A:$A,$A558,Sta!$F:$F,"&gt;2.5") + COUNTIFS(Sta!$B:$B,$A558,Sta!$F:$F,"&gt;2.5"))/$D558</f>
        <v>0.33333333333333331</v>
      </c>
      <c r="L558" s="8">
        <f>COUNTIFS(Sta!$A:$A,$A558,Sta!$F:$F,"&gt;2.5")/$B558</f>
        <v>0</v>
      </c>
      <c r="M558" s="8">
        <f>COUNTIFS(Sta!$B:$B,$A558,Sta!$F:$F,"&gt;2.5")/$C558</f>
        <v>0.5</v>
      </c>
      <c r="N558" s="11">
        <f>(COUNTIFS(Sta!$A:$A,$A558,Sta!$F:$F,"&gt;3.5") + COUNTIFS(Sta!$B:$B,$A558,Sta!$F:$F,"&gt;3.5"))/$D558</f>
        <v>0</v>
      </c>
      <c r="O558" s="8">
        <f>COUNTIFS(Sta!$A:$A,$A558,Sta!$F:$F,"&gt;3.5")/$B558</f>
        <v>0</v>
      </c>
      <c r="P558" s="8">
        <f>COUNTIFS(Sta!$B:$B,$A558,Sta!$F:$F,"&gt;3.5")/$C558</f>
        <v>0</v>
      </c>
      <c r="Q558" s="11">
        <f>(COUNTIFS(Sta!$A:$A,$A558,Sta!$D:$D,"&gt;0.5")  + COUNTIFS(Sta!$B:$B,$A558,Sta!$E:$E,"&gt;0.5"))/$D558</f>
        <v>0.66666666666666663</v>
      </c>
      <c r="R558" s="8">
        <f>COUNTIFS(Sta!$A:$A,$A558,Sta!$D:$D,"&gt;0.5")/$B558</f>
        <v>1</v>
      </c>
      <c r="S558" s="8">
        <f>COUNTIFS(Sta!$B:$B,$A558,Sta!$E:$E,"&gt;0.5")/$C558</f>
        <v>0.5</v>
      </c>
      <c r="T558" s="11">
        <f>(COUNTIFS(Sta!$A:$A,$A558,Sta!$D:$D,"&gt;1.5")  + COUNTIFS(Sta!$B:$B,$A558,Sta!$E:$E,"&gt;1.5"))/$D558</f>
        <v>0.33333333333333331</v>
      </c>
      <c r="U558" s="8">
        <f>COUNTIFS(Sta!$A:$A,$A558,Sta!$D:$D,"&gt;1.5")/$B558</f>
        <v>0</v>
      </c>
      <c r="V558" s="8">
        <f>COUNTIFS(Sta!$B:$B,$A558,Sta!$E:$E,"&gt;1.5")/$C558</f>
        <v>0.5</v>
      </c>
      <c r="W558" s="11">
        <f>(COUNTIFS(Sta!$A:$A,$A558,Sta!$E:E,"&gt;0.5") +COUNTIFS(Sta!$B:$B,$A558,Sta!$D:$D,"&gt;0.5"))/$D558</f>
        <v>1</v>
      </c>
      <c r="X558" s="8">
        <f>COUNTIFS(Sta!$A:$A,$A558,Sta!$E:$E,"&gt;0.5")/$B558</f>
        <v>1</v>
      </c>
      <c r="Y558" s="8">
        <f>COUNTIFS(Sta!$B:$B,$A558,Sta!$D:$D,"&gt;0.5")/$C558</f>
        <v>1</v>
      </c>
      <c r="Z558" s="11">
        <f>(COUNTIFS(Sta!$A:$A,$A558,Sta!$E:$E,"&gt;1.5")  + COUNTIFS(Sta!$B:$B,$A558,Sta!$D:$D,"&gt;1.5"))/$D558</f>
        <v>0</v>
      </c>
      <c r="AA558" s="8">
        <f>COUNTIFS(Sta!$A:$A,$A558,Sta!$E:$E,"&gt;1.5")/$B558</f>
        <v>0</v>
      </c>
      <c r="AB558" s="8">
        <f>COUNTIFS(Sta!$B:$B,$A558,Sta!$D:$D,"&gt;1.5")/$C558</f>
        <v>0</v>
      </c>
      <c r="AC558" s="11">
        <f>(COUNTIFS(Sta!$A:A,$A558,Sta!$G:$G,"y") + COUNTIFS(Sta!$B:B,$A558,Sta!$G:$G,"y"))/$D558</f>
        <v>0.66666666666666663</v>
      </c>
      <c r="AD558" s="8">
        <f>COUNTIFS(Sta!$A:A,$A558,Sta!$G:$G,"y")/$B558</f>
        <v>1</v>
      </c>
      <c r="AE558" s="16">
        <f>COUNTIFS(Sta!$B:B,$A558,Sta!$G:$G,"y")/$C558</f>
        <v>0.5</v>
      </c>
    </row>
    <row r="559" spans="1:31" x14ac:dyDescent="0.3">
      <c r="A559" t="s">
        <v>530</v>
      </c>
      <c r="B559" s="9">
        <f>COUNTIF(Sta!A:A,A559)</f>
        <v>8</v>
      </c>
      <c r="C559" s="4">
        <f>COUNTIF(Sta!B:B,A559)</f>
        <v>7</v>
      </c>
      <c r="D559" s="4">
        <f t="shared" si="14"/>
        <v>15</v>
      </c>
      <c r="E559" s="11">
        <f>(COUNTIFS(Sta!$A:$A,$A559,Sta!$F:$F,"&gt;0.5") + COUNTIFS(Sta!$B:$B,$A559,Sta!$F:$F,"&gt;0.5"))/$D559</f>
        <v>1</v>
      </c>
      <c r="F559" s="8">
        <f>COUNTIFS(Sta!$A:$A,$A559,Sta!$F:$F,"&gt;0.5")/$B559</f>
        <v>1</v>
      </c>
      <c r="G559" s="8">
        <f>COUNTIFS(Sta!$B:$B,$A559,Sta!$F:$F,"&gt;0.5")/$C559</f>
        <v>1</v>
      </c>
      <c r="H559" s="11">
        <f>(COUNTIFS(Sta!$A:$A,$A559,Sta!$F:$F,"&gt;1.5") + COUNTIFS(Sta!$B:$B,$A559,Sta!$F:$F,"&gt;1.5"))/$D559</f>
        <v>0.93333333333333335</v>
      </c>
      <c r="I559" s="8">
        <f>COUNTIFS(Sta!$A:$A,$A559,Sta!$F:$F,"&gt;1.5")/$B559</f>
        <v>0.875</v>
      </c>
      <c r="J559" s="8">
        <f>COUNTIFS(Sta!$B:$B,$A559,Sta!$F:$F,"&gt;1.5")/$C559</f>
        <v>1</v>
      </c>
      <c r="K559" s="11">
        <f>(COUNTIFS(Sta!$A:$A,$A559,Sta!$F:$F,"&gt;2.5") + COUNTIFS(Sta!$B:$B,$A559,Sta!$F:$F,"&gt;2.5"))/$D559</f>
        <v>0.46666666666666667</v>
      </c>
      <c r="L559" s="8">
        <f>COUNTIFS(Sta!$A:$A,$A559,Sta!$F:$F,"&gt;2.5")/$B559</f>
        <v>0.375</v>
      </c>
      <c r="M559" s="8">
        <f>COUNTIFS(Sta!$B:$B,$A559,Sta!$F:$F,"&gt;2.5")/$C559</f>
        <v>0.5714285714285714</v>
      </c>
      <c r="N559" s="11">
        <f>(COUNTIFS(Sta!$A:$A,$A559,Sta!$F:$F,"&gt;3.5") + COUNTIFS(Sta!$B:$B,$A559,Sta!$F:$F,"&gt;3.5"))/$D559</f>
        <v>0.33333333333333331</v>
      </c>
      <c r="O559" s="8">
        <f>COUNTIFS(Sta!$A:$A,$A559,Sta!$F:$F,"&gt;3.5")/$B559</f>
        <v>0.25</v>
      </c>
      <c r="P559" s="8">
        <f>COUNTIFS(Sta!$B:$B,$A559,Sta!$F:$F,"&gt;3.5")/$C559</f>
        <v>0.42857142857142855</v>
      </c>
      <c r="Q559" s="11">
        <f>(COUNTIFS(Sta!$A:$A,$A559,Sta!$D:$D,"&gt;0.5")  + COUNTIFS(Sta!$B:$B,$A559,Sta!$E:$E,"&gt;0.5"))/$D559</f>
        <v>0.8</v>
      </c>
      <c r="R559" s="8">
        <f>COUNTIFS(Sta!$A:$A,$A559,Sta!$D:$D,"&gt;0.5")/$B559</f>
        <v>0.875</v>
      </c>
      <c r="S559" s="8">
        <f>COUNTIFS(Sta!$B:$B,$A559,Sta!$E:$E,"&gt;0.5")/$C559</f>
        <v>0.7142857142857143</v>
      </c>
      <c r="T559" s="11">
        <f>(COUNTIFS(Sta!$A:$A,$A559,Sta!$D:$D,"&gt;1.5")  + COUNTIFS(Sta!$B:$B,$A559,Sta!$E:$E,"&gt;1.5"))/$D559</f>
        <v>0.4</v>
      </c>
      <c r="U559" s="8">
        <f>COUNTIFS(Sta!$A:$A,$A559,Sta!$D:$D,"&gt;1.5")/$B559</f>
        <v>0.5</v>
      </c>
      <c r="V559" s="8">
        <f>COUNTIFS(Sta!$B:$B,$A559,Sta!$E:$E,"&gt;1.5")/$C559</f>
        <v>0.2857142857142857</v>
      </c>
      <c r="W559" s="11">
        <f>(COUNTIFS(Sta!$A:$A,$A559,Sta!$E:E,"&gt;0.5") +COUNTIFS(Sta!$B:$B,$A559,Sta!$D:$D,"&gt;0.5"))/$D559</f>
        <v>0.73333333333333328</v>
      </c>
      <c r="X559" s="8">
        <f>COUNTIFS(Sta!$A:$A,$A559,Sta!$E:$E,"&gt;0.5")/$B559</f>
        <v>0.5</v>
      </c>
      <c r="Y559" s="8">
        <f>COUNTIFS(Sta!$B:$B,$A559,Sta!$D:$D,"&gt;0.5")/$C559</f>
        <v>1</v>
      </c>
      <c r="Z559" s="11">
        <f>(COUNTIFS(Sta!$A:$A,$A559,Sta!$E:$E,"&gt;1.5")  + COUNTIFS(Sta!$B:$B,$A559,Sta!$D:$D,"&gt;1.5"))/$D559</f>
        <v>0.26666666666666666</v>
      </c>
      <c r="AA559" s="8">
        <f>COUNTIFS(Sta!$A:$A,$A559,Sta!$E:$E,"&gt;1.5")/$B559</f>
        <v>0.125</v>
      </c>
      <c r="AB559" s="8">
        <f>COUNTIFS(Sta!$B:$B,$A559,Sta!$D:$D,"&gt;1.5")/$C559</f>
        <v>0.42857142857142855</v>
      </c>
      <c r="AC559" s="11">
        <f>(COUNTIFS(Sta!$A:A,$A559,Sta!$G:$G,"y") + COUNTIFS(Sta!$B:B,$A559,Sta!$G:$G,"y"))/$D559</f>
        <v>0.53333333333333333</v>
      </c>
      <c r="AD559" s="8">
        <f>COUNTIFS(Sta!$A:A,$A559,Sta!$G:$G,"y")/$B559</f>
        <v>0.375</v>
      </c>
      <c r="AE559" s="16">
        <f>COUNTIFS(Sta!$B:B,$A559,Sta!$G:$G,"y")/$C559</f>
        <v>0.7142857142857143</v>
      </c>
    </row>
    <row r="560" spans="1:31" x14ac:dyDescent="0.3">
      <c r="A560" t="s">
        <v>621</v>
      </c>
      <c r="B560" s="9">
        <f>COUNTIF(Sta!A:A,A560)</f>
        <v>1</v>
      </c>
      <c r="C560" s="4">
        <f>COUNTIF(Sta!B:B,A560)</f>
        <v>2</v>
      </c>
      <c r="D560" s="4">
        <f t="shared" si="14"/>
        <v>3</v>
      </c>
      <c r="E560" s="11">
        <f>(COUNTIFS(Sta!$A:$A,$A560,Sta!$F:$F,"&gt;0.5") + COUNTIFS(Sta!$B:$B,$A560,Sta!$F:$F,"&gt;0.5"))/$D560</f>
        <v>1</v>
      </c>
      <c r="F560" s="8">
        <f>COUNTIFS(Sta!$A:$A,$A560,Sta!$F:$F,"&gt;0.5")/$B560</f>
        <v>1</v>
      </c>
      <c r="G560" s="8">
        <f>COUNTIFS(Sta!$B:$B,$A560,Sta!$F:$F,"&gt;0.5")/$C560</f>
        <v>1</v>
      </c>
      <c r="H560" s="11">
        <f>(COUNTIFS(Sta!$A:$A,$A560,Sta!$F:$F,"&gt;1.5") + COUNTIFS(Sta!$B:$B,$A560,Sta!$F:$F,"&gt;1.5"))/$D560</f>
        <v>1</v>
      </c>
      <c r="I560" s="8">
        <f>COUNTIFS(Sta!$A:$A,$A560,Sta!$F:$F,"&gt;1.5")/$B560</f>
        <v>1</v>
      </c>
      <c r="J560" s="8">
        <f>COUNTIFS(Sta!$B:$B,$A560,Sta!$F:$F,"&gt;1.5")/$C560</f>
        <v>1</v>
      </c>
      <c r="K560" s="11">
        <f>(COUNTIFS(Sta!$A:$A,$A560,Sta!$F:$F,"&gt;2.5") + COUNTIFS(Sta!$B:$B,$A560,Sta!$F:$F,"&gt;2.5"))/$D560</f>
        <v>1</v>
      </c>
      <c r="L560" s="8">
        <f>COUNTIFS(Sta!$A:$A,$A560,Sta!$F:$F,"&gt;2.5")/$B560</f>
        <v>1</v>
      </c>
      <c r="M560" s="8">
        <f>COUNTIFS(Sta!$B:$B,$A560,Sta!$F:$F,"&gt;2.5")/$C560</f>
        <v>1</v>
      </c>
      <c r="N560" s="11">
        <f>(COUNTIFS(Sta!$A:$A,$A560,Sta!$F:$F,"&gt;3.5") + COUNTIFS(Sta!$B:$B,$A560,Sta!$F:$F,"&gt;3.5"))/$D560</f>
        <v>0.33333333333333331</v>
      </c>
      <c r="O560" s="8">
        <f>COUNTIFS(Sta!$A:$A,$A560,Sta!$F:$F,"&gt;3.5")/$B560</f>
        <v>0</v>
      </c>
      <c r="P560" s="8">
        <f>COUNTIFS(Sta!$B:$B,$A560,Sta!$F:$F,"&gt;3.5")/$C560</f>
        <v>0.5</v>
      </c>
      <c r="Q560" s="11">
        <f>(COUNTIFS(Sta!$A:$A,$A560,Sta!$D:$D,"&gt;0.5")  + COUNTIFS(Sta!$B:$B,$A560,Sta!$E:$E,"&gt;0.5"))/$D560</f>
        <v>0.66666666666666663</v>
      </c>
      <c r="R560" s="8">
        <f>COUNTIFS(Sta!$A:$A,$A560,Sta!$D:$D,"&gt;0.5")/$B560</f>
        <v>0</v>
      </c>
      <c r="S560" s="8">
        <f>COUNTIFS(Sta!$B:$B,$A560,Sta!$E:$E,"&gt;0.5")/$C560</f>
        <v>1</v>
      </c>
      <c r="T560" s="11">
        <f>(COUNTIFS(Sta!$A:$A,$A560,Sta!$D:$D,"&gt;1.5")  + COUNTIFS(Sta!$B:$B,$A560,Sta!$E:$E,"&gt;1.5"))/$D560</f>
        <v>0</v>
      </c>
      <c r="U560" s="8">
        <f>COUNTIFS(Sta!$A:$A,$A560,Sta!$D:$D,"&gt;1.5")/$B560</f>
        <v>0</v>
      </c>
      <c r="V560" s="8">
        <f>COUNTIFS(Sta!$B:$B,$A560,Sta!$E:$E,"&gt;1.5")/$C560</f>
        <v>0</v>
      </c>
      <c r="W560" s="11">
        <f>(COUNTIFS(Sta!$A:$A,$A560,Sta!$E:E,"&gt;0.5") +COUNTIFS(Sta!$B:$B,$A560,Sta!$D:$D,"&gt;0.5"))/$D560</f>
        <v>1</v>
      </c>
      <c r="X560" s="8">
        <f>COUNTIFS(Sta!$A:$A,$A560,Sta!$E:$E,"&gt;0.5")/$B560</f>
        <v>1</v>
      </c>
      <c r="Y560" s="8">
        <f>COUNTIFS(Sta!$B:$B,$A560,Sta!$D:$D,"&gt;0.5")/$C560</f>
        <v>1</v>
      </c>
      <c r="Z560" s="11">
        <f>(COUNTIFS(Sta!$A:$A,$A560,Sta!$E:$E,"&gt;1.5")  + COUNTIFS(Sta!$B:$B,$A560,Sta!$D:$D,"&gt;1.5"))/$D560</f>
        <v>1</v>
      </c>
      <c r="AA560" s="8">
        <f>COUNTIFS(Sta!$A:$A,$A560,Sta!$E:$E,"&gt;1.5")/$B560</f>
        <v>1</v>
      </c>
      <c r="AB560" s="8">
        <f>COUNTIFS(Sta!$B:$B,$A560,Sta!$D:$D,"&gt;1.5")/$C560</f>
        <v>1</v>
      </c>
      <c r="AC560" s="11">
        <f>(COUNTIFS(Sta!$A:A,$A560,Sta!$G:$G,"y") + COUNTIFS(Sta!$B:B,$A560,Sta!$G:$G,"y"))/$D560</f>
        <v>0.66666666666666663</v>
      </c>
      <c r="AD560" s="8">
        <f>COUNTIFS(Sta!$A:A,$A560,Sta!$G:$G,"y")/$B560</f>
        <v>0</v>
      </c>
      <c r="AE560" s="16">
        <f>COUNTIFS(Sta!$B:B,$A560,Sta!$G:$G,"y")/$C560</f>
        <v>1</v>
      </c>
    </row>
    <row r="561" spans="1:31" x14ac:dyDescent="0.3">
      <c r="A561" t="s">
        <v>386</v>
      </c>
      <c r="B561" s="9">
        <f>COUNTIF(Sta!A:A,A561)</f>
        <v>1</v>
      </c>
      <c r="C561" s="4">
        <f>COUNTIF(Sta!B:B,A561)</f>
        <v>0</v>
      </c>
      <c r="D561" s="4">
        <f t="shared" si="14"/>
        <v>1</v>
      </c>
      <c r="E561" s="11">
        <f>(COUNTIFS(Sta!$A:$A,$A561,Sta!$F:$F,"&gt;0.5") + COUNTIFS(Sta!$B:$B,$A561,Sta!$F:$F,"&gt;0.5"))/$D561</f>
        <v>0</v>
      </c>
      <c r="F561" s="8">
        <f>COUNTIFS(Sta!$A:$A,$A561,Sta!$F:$F,"&gt;0.5")/$B561</f>
        <v>0</v>
      </c>
      <c r="G561" s="8" t="e">
        <f>COUNTIFS(Sta!$B:$B,$A561,Sta!$F:$F,"&gt;0.5")/$C561</f>
        <v>#DIV/0!</v>
      </c>
      <c r="H561" s="11">
        <f>(COUNTIFS(Sta!$A:$A,$A561,Sta!$F:$F,"&gt;1.5") + COUNTIFS(Sta!$B:$B,$A561,Sta!$F:$F,"&gt;1.5"))/$D561</f>
        <v>0</v>
      </c>
      <c r="I561" s="8">
        <f>COUNTIFS(Sta!$A:$A,$A561,Sta!$F:$F,"&gt;1.5")/$B561</f>
        <v>0</v>
      </c>
      <c r="J561" s="8" t="e">
        <f>COUNTIFS(Sta!$B:$B,$A561,Sta!$F:$F,"&gt;1.5")/$C561</f>
        <v>#DIV/0!</v>
      </c>
      <c r="K561" s="11">
        <f>(COUNTIFS(Sta!$A:$A,$A561,Sta!$F:$F,"&gt;2.5") + COUNTIFS(Sta!$B:$B,$A561,Sta!$F:$F,"&gt;2.5"))/$D561</f>
        <v>0</v>
      </c>
      <c r="L561" s="8">
        <f>COUNTIFS(Sta!$A:$A,$A561,Sta!$F:$F,"&gt;2.5")/$B561</f>
        <v>0</v>
      </c>
      <c r="M561" s="8" t="e">
        <f>COUNTIFS(Sta!$B:$B,$A561,Sta!$F:$F,"&gt;2.5")/$C561</f>
        <v>#DIV/0!</v>
      </c>
      <c r="N561" s="11">
        <f>(COUNTIFS(Sta!$A:$A,$A561,Sta!$F:$F,"&gt;3.5") + COUNTIFS(Sta!$B:$B,$A561,Sta!$F:$F,"&gt;3.5"))/$D561</f>
        <v>0</v>
      </c>
      <c r="O561" s="8">
        <f>COUNTIFS(Sta!$A:$A,$A561,Sta!$F:$F,"&gt;3.5")/$B561</f>
        <v>0</v>
      </c>
      <c r="P561" s="8" t="e">
        <f>COUNTIFS(Sta!$B:$B,$A561,Sta!$F:$F,"&gt;3.5")/$C561</f>
        <v>#DIV/0!</v>
      </c>
      <c r="Q561" s="11">
        <f>(COUNTIFS(Sta!$A:$A,$A561,Sta!$D:$D,"&gt;0.5")  + COUNTIFS(Sta!$B:$B,$A561,Sta!$E:$E,"&gt;0.5"))/$D561</f>
        <v>0</v>
      </c>
      <c r="R561" s="8">
        <f>COUNTIFS(Sta!$A:$A,$A561,Sta!$D:$D,"&gt;0.5")/$B561</f>
        <v>0</v>
      </c>
      <c r="S561" s="8" t="e">
        <f>COUNTIFS(Sta!$B:$B,$A561,Sta!$E:$E,"&gt;0.5")/$C561</f>
        <v>#DIV/0!</v>
      </c>
      <c r="T561" s="11">
        <f>(COUNTIFS(Sta!$A:$A,$A561,Sta!$D:$D,"&gt;1.5")  + COUNTIFS(Sta!$B:$B,$A561,Sta!$E:$E,"&gt;1.5"))/$D561</f>
        <v>0</v>
      </c>
      <c r="U561" s="8">
        <f>COUNTIFS(Sta!$A:$A,$A561,Sta!$D:$D,"&gt;1.5")/$B561</f>
        <v>0</v>
      </c>
      <c r="V561" s="8" t="e">
        <f>COUNTIFS(Sta!$B:$B,$A561,Sta!$E:$E,"&gt;1.5")/$C561</f>
        <v>#DIV/0!</v>
      </c>
      <c r="W561" s="11">
        <f>(COUNTIFS(Sta!$A:$A,$A561,Sta!$E:E,"&gt;0.5") +COUNTIFS(Sta!$B:$B,$A561,Sta!$D:$D,"&gt;0.5"))/$D561</f>
        <v>0</v>
      </c>
      <c r="X561" s="8">
        <f>COUNTIFS(Sta!$A:$A,$A561,Sta!$E:$E,"&gt;0.5")/$B561</f>
        <v>0</v>
      </c>
      <c r="Y561" s="8" t="e">
        <f>COUNTIFS(Sta!$B:$B,$A561,Sta!$D:$D,"&gt;0.5")/$C561</f>
        <v>#DIV/0!</v>
      </c>
      <c r="Z561" s="11">
        <f>(COUNTIFS(Sta!$A:$A,$A561,Sta!$E:$E,"&gt;1.5")  + COUNTIFS(Sta!$B:$B,$A561,Sta!$D:$D,"&gt;1.5"))/$D561</f>
        <v>0</v>
      </c>
      <c r="AA561" s="8">
        <f>COUNTIFS(Sta!$A:$A,$A561,Sta!$E:$E,"&gt;1.5")/$B561</f>
        <v>0</v>
      </c>
      <c r="AB561" s="8" t="e">
        <f>COUNTIFS(Sta!$B:$B,$A561,Sta!$D:$D,"&gt;1.5")/$C561</f>
        <v>#DIV/0!</v>
      </c>
      <c r="AC561" s="11">
        <f>(COUNTIFS(Sta!$A:A,$A561,Sta!$G:$G,"y") + COUNTIFS(Sta!$B:B,$A561,Sta!$G:$G,"y"))/$D561</f>
        <v>0</v>
      </c>
      <c r="AD561" s="8">
        <f>COUNTIFS(Sta!$A:A,$A561,Sta!$G:$G,"y")/$B561</f>
        <v>0</v>
      </c>
      <c r="AE561" s="16" t="e">
        <f>COUNTIFS(Sta!$B:B,$A561,Sta!$G:$G,"y")/$C561</f>
        <v>#DIV/0!</v>
      </c>
    </row>
    <row r="562" spans="1:31" x14ac:dyDescent="0.3">
      <c r="A562" t="s">
        <v>497</v>
      </c>
      <c r="B562" s="9">
        <f>COUNTIF(Sta!A:A,A562)</f>
        <v>7</v>
      </c>
      <c r="C562" s="4">
        <f>COUNTIF(Sta!B:B,A562)</f>
        <v>6</v>
      </c>
      <c r="D562" s="4">
        <f t="shared" si="14"/>
        <v>13</v>
      </c>
      <c r="E562" s="11">
        <f>(COUNTIFS(Sta!$A:$A,$A562,Sta!$F:$F,"&gt;0.5") + COUNTIFS(Sta!$B:$B,$A562,Sta!$F:$F,"&gt;0.5"))/$D562</f>
        <v>0.92307692307692313</v>
      </c>
      <c r="F562" s="8">
        <f>COUNTIFS(Sta!$A:$A,$A562,Sta!$F:$F,"&gt;0.5")/$B562</f>
        <v>0.8571428571428571</v>
      </c>
      <c r="G562" s="8">
        <f>COUNTIFS(Sta!$B:$B,$A562,Sta!$F:$F,"&gt;0.5")/$C562</f>
        <v>1</v>
      </c>
      <c r="H562" s="11">
        <f>(COUNTIFS(Sta!$A:$A,$A562,Sta!$F:$F,"&gt;1.5") + COUNTIFS(Sta!$B:$B,$A562,Sta!$F:$F,"&gt;1.5"))/$D562</f>
        <v>0.76923076923076927</v>
      </c>
      <c r="I562" s="8">
        <f>COUNTIFS(Sta!$A:$A,$A562,Sta!$F:$F,"&gt;1.5")/$B562</f>
        <v>0.7142857142857143</v>
      </c>
      <c r="J562" s="8">
        <f>COUNTIFS(Sta!$B:$B,$A562,Sta!$F:$F,"&gt;1.5")/$C562</f>
        <v>0.83333333333333337</v>
      </c>
      <c r="K562" s="11">
        <f>(COUNTIFS(Sta!$A:$A,$A562,Sta!$F:$F,"&gt;2.5") + COUNTIFS(Sta!$B:$B,$A562,Sta!$F:$F,"&gt;2.5"))/$D562</f>
        <v>0.46153846153846156</v>
      </c>
      <c r="L562" s="8">
        <f>COUNTIFS(Sta!$A:$A,$A562,Sta!$F:$F,"&gt;2.5")/$B562</f>
        <v>0.42857142857142855</v>
      </c>
      <c r="M562" s="8">
        <f>COUNTIFS(Sta!$B:$B,$A562,Sta!$F:$F,"&gt;2.5")/$C562</f>
        <v>0.5</v>
      </c>
      <c r="N562" s="11">
        <f>(COUNTIFS(Sta!$A:$A,$A562,Sta!$F:$F,"&gt;3.5") + COUNTIFS(Sta!$B:$B,$A562,Sta!$F:$F,"&gt;3.5"))/$D562</f>
        <v>7.6923076923076927E-2</v>
      </c>
      <c r="O562" s="8">
        <f>COUNTIFS(Sta!$A:$A,$A562,Sta!$F:$F,"&gt;3.5")/$B562</f>
        <v>0</v>
      </c>
      <c r="P562" s="8">
        <f>COUNTIFS(Sta!$B:$B,$A562,Sta!$F:$F,"&gt;3.5")/$C562</f>
        <v>0.16666666666666666</v>
      </c>
      <c r="Q562" s="11">
        <f>(COUNTIFS(Sta!$A:$A,$A562,Sta!$D:$D,"&gt;0.5")  + COUNTIFS(Sta!$B:$B,$A562,Sta!$E:$E,"&gt;0.5"))/$D562</f>
        <v>0.76923076923076927</v>
      </c>
      <c r="R562" s="8">
        <f>COUNTIFS(Sta!$A:$A,$A562,Sta!$D:$D,"&gt;0.5")/$B562</f>
        <v>0.8571428571428571</v>
      </c>
      <c r="S562" s="8">
        <f>COUNTIFS(Sta!$B:$B,$A562,Sta!$E:$E,"&gt;0.5")/$C562</f>
        <v>0.66666666666666663</v>
      </c>
      <c r="T562" s="11">
        <f>(COUNTIFS(Sta!$A:$A,$A562,Sta!$D:$D,"&gt;1.5")  + COUNTIFS(Sta!$B:$B,$A562,Sta!$E:$E,"&gt;1.5"))/$D562</f>
        <v>0.15384615384615385</v>
      </c>
      <c r="U562" s="8">
        <f>COUNTIFS(Sta!$A:$A,$A562,Sta!$D:$D,"&gt;1.5")/$B562</f>
        <v>0.2857142857142857</v>
      </c>
      <c r="V562" s="8">
        <f>COUNTIFS(Sta!$B:$B,$A562,Sta!$E:$E,"&gt;1.5")/$C562</f>
        <v>0</v>
      </c>
      <c r="W562" s="11">
        <f>(COUNTIFS(Sta!$A:$A,$A562,Sta!$E:E,"&gt;0.5") +COUNTIFS(Sta!$B:$B,$A562,Sta!$D:$D,"&gt;0.5"))/$D562</f>
        <v>0.84615384615384615</v>
      </c>
      <c r="X562" s="8">
        <f>COUNTIFS(Sta!$A:$A,$A562,Sta!$E:$E,"&gt;0.5")/$B562</f>
        <v>0.7142857142857143</v>
      </c>
      <c r="Y562" s="8">
        <f>COUNTIFS(Sta!$B:$B,$A562,Sta!$D:$D,"&gt;0.5")/$C562</f>
        <v>1</v>
      </c>
      <c r="Z562" s="11">
        <f>(COUNTIFS(Sta!$A:$A,$A562,Sta!$E:$E,"&gt;1.5")  + COUNTIFS(Sta!$B:$B,$A562,Sta!$D:$D,"&gt;1.5"))/$D562</f>
        <v>0.30769230769230771</v>
      </c>
      <c r="AA562" s="8">
        <f>COUNTIFS(Sta!$A:$A,$A562,Sta!$E:$E,"&gt;1.5")/$B562</f>
        <v>0.14285714285714285</v>
      </c>
      <c r="AB562" s="8">
        <f>COUNTIFS(Sta!$B:$B,$A562,Sta!$D:$D,"&gt;1.5")/$C562</f>
        <v>0.5</v>
      </c>
      <c r="AC562" s="11">
        <f>(COUNTIFS(Sta!$A:A,$A562,Sta!$G:$G,"y") + COUNTIFS(Sta!$B:B,$A562,Sta!$G:$G,"y"))/$D562</f>
        <v>0.69230769230769229</v>
      </c>
      <c r="AD562" s="8">
        <f>COUNTIFS(Sta!$A:A,$A562,Sta!$G:$G,"y")/$B562</f>
        <v>0.7142857142857143</v>
      </c>
      <c r="AE562" s="16">
        <f>COUNTIFS(Sta!$B:B,$A562,Sta!$G:$G,"y")/$C562</f>
        <v>0.66666666666666663</v>
      </c>
    </row>
    <row r="563" spans="1:31" x14ac:dyDescent="0.3">
      <c r="A563" t="s">
        <v>452</v>
      </c>
      <c r="B563" s="9">
        <f>COUNTIF(Sta!A:A,A563)</f>
        <v>11</v>
      </c>
      <c r="C563" s="4">
        <f>COUNTIF(Sta!B:B,A563)</f>
        <v>11</v>
      </c>
      <c r="D563" s="4">
        <f t="shared" si="14"/>
        <v>22</v>
      </c>
      <c r="E563" s="11">
        <f>(COUNTIFS(Sta!$A:$A,$A563,Sta!$F:$F,"&gt;0.5") + COUNTIFS(Sta!$B:$B,$A563,Sta!$F:$F,"&gt;0.5"))/$D563</f>
        <v>0.90909090909090906</v>
      </c>
      <c r="F563" s="8">
        <f>COUNTIFS(Sta!$A:$A,$A563,Sta!$F:$F,"&gt;0.5")/$B563</f>
        <v>0.90909090909090906</v>
      </c>
      <c r="G563" s="8">
        <f>COUNTIFS(Sta!$B:$B,$A563,Sta!$F:$F,"&gt;0.5")/$C563</f>
        <v>0.90909090909090906</v>
      </c>
      <c r="H563" s="11">
        <f>(COUNTIFS(Sta!$A:$A,$A563,Sta!$F:$F,"&gt;1.5") + COUNTIFS(Sta!$B:$B,$A563,Sta!$F:$F,"&gt;1.5"))/$D563</f>
        <v>0.72727272727272729</v>
      </c>
      <c r="I563" s="8">
        <f>COUNTIFS(Sta!$A:$A,$A563,Sta!$F:$F,"&gt;1.5")/$B563</f>
        <v>0.90909090909090906</v>
      </c>
      <c r="J563" s="8">
        <f>COUNTIFS(Sta!$B:$B,$A563,Sta!$F:$F,"&gt;1.5")/$C563</f>
        <v>0.54545454545454541</v>
      </c>
      <c r="K563" s="11">
        <f>(COUNTIFS(Sta!$A:$A,$A563,Sta!$F:$F,"&gt;2.5") + COUNTIFS(Sta!$B:$B,$A563,Sta!$F:$F,"&gt;2.5"))/$D563</f>
        <v>0.54545454545454541</v>
      </c>
      <c r="L563" s="8">
        <f>COUNTIFS(Sta!$A:$A,$A563,Sta!$F:$F,"&gt;2.5")/$B563</f>
        <v>0.72727272727272729</v>
      </c>
      <c r="M563" s="8">
        <f>COUNTIFS(Sta!$B:$B,$A563,Sta!$F:$F,"&gt;2.5")/$C563</f>
        <v>0.36363636363636365</v>
      </c>
      <c r="N563" s="11">
        <f>(COUNTIFS(Sta!$A:$A,$A563,Sta!$F:$F,"&gt;3.5") + COUNTIFS(Sta!$B:$B,$A563,Sta!$F:$F,"&gt;3.5"))/$D563</f>
        <v>0.22727272727272727</v>
      </c>
      <c r="O563" s="8">
        <f>COUNTIFS(Sta!$A:$A,$A563,Sta!$F:$F,"&gt;3.5")/$B563</f>
        <v>0.27272727272727271</v>
      </c>
      <c r="P563" s="8">
        <f>COUNTIFS(Sta!$B:$B,$A563,Sta!$F:$F,"&gt;3.5")/$C563</f>
        <v>0.18181818181818182</v>
      </c>
      <c r="Q563" s="11">
        <f>(COUNTIFS(Sta!$A:$A,$A563,Sta!$D:$D,"&gt;0.5")  + COUNTIFS(Sta!$B:$B,$A563,Sta!$E:$E,"&gt;0.5"))/$D563</f>
        <v>0.59090909090909094</v>
      </c>
      <c r="R563" s="8">
        <f>COUNTIFS(Sta!$A:$A,$A563,Sta!$D:$D,"&gt;0.5")/$B563</f>
        <v>0.72727272727272729</v>
      </c>
      <c r="S563" s="8">
        <f>COUNTIFS(Sta!$B:$B,$A563,Sta!$E:$E,"&gt;0.5")/$C563</f>
        <v>0.45454545454545453</v>
      </c>
      <c r="T563" s="11">
        <f>(COUNTIFS(Sta!$A:$A,$A563,Sta!$D:$D,"&gt;1.5")  + COUNTIFS(Sta!$B:$B,$A563,Sta!$E:$E,"&gt;1.5"))/$D563</f>
        <v>0.36363636363636365</v>
      </c>
      <c r="U563" s="8">
        <f>COUNTIFS(Sta!$A:$A,$A563,Sta!$D:$D,"&gt;1.5")/$B563</f>
        <v>0.63636363636363635</v>
      </c>
      <c r="V563" s="8">
        <f>COUNTIFS(Sta!$B:$B,$A563,Sta!$E:$E,"&gt;1.5")/$C563</f>
        <v>9.0909090909090912E-2</v>
      </c>
      <c r="W563" s="11">
        <f>(COUNTIFS(Sta!$A:$A,$A563,Sta!$E:E,"&gt;0.5") +COUNTIFS(Sta!$B:$B,$A563,Sta!$D:$D,"&gt;0.5"))/$D563</f>
        <v>0.77272727272727271</v>
      </c>
      <c r="X563" s="8">
        <f>COUNTIFS(Sta!$A:$A,$A563,Sta!$E:$E,"&gt;0.5")/$B563</f>
        <v>0.72727272727272729</v>
      </c>
      <c r="Y563" s="8">
        <f>COUNTIFS(Sta!$B:$B,$A563,Sta!$D:$D,"&gt;0.5")/$C563</f>
        <v>0.81818181818181823</v>
      </c>
      <c r="Z563" s="11">
        <f>(COUNTIFS(Sta!$A:$A,$A563,Sta!$E:$E,"&gt;1.5")  + COUNTIFS(Sta!$B:$B,$A563,Sta!$D:$D,"&gt;1.5"))/$D563</f>
        <v>0.40909090909090912</v>
      </c>
      <c r="AA563" s="8">
        <f>COUNTIFS(Sta!$A:$A,$A563,Sta!$E:$E,"&gt;1.5")/$B563</f>
        <v>0.27272727272727271</v>
      </c>
      <c r="AB563" s="8">
        <f>COUNTIFS(Sta!$B:$B,$A563,Sta!$D:$D,"&gt;1.5")/$C563</f>
        <v>0.54545454545454541</v>
      </c>
      <c r="AC563" s="11">
        <f>(COUNTIFS(Sta!$A:A,$A563,Sta!$G:$G,"y") + COUNTIFS(Sta!$B:B,$A563,Sta!$G:$G,"y"))/$D563</f>
        <v>0.45454545454545453</v>
      </c>
      <c r="AD563" s="8">
        <f>COUNTIFS(Sta!$A:A,$A563,Sta!$G:$G,"y")/$B563</f>
        <v>0.54545454545454541</v>
      </c>
      <c r="AE563" s="16">
        <f>COUNTIFS(Sta!$B:B,$A563,Sta!$G:$G,"y")/$C563</f>
        <v>0.36363636363636365</v>
      </c>
    </row>
    <row r="564" spans="1:31" x14ac:dyDescent="0.3">
      <c r="A564" t="s">
        <v>639</v>
      </c>
      <c r="B564" s="9">
        <f>COUNTIF(Sta!A:A,A564)</f>
        <v>1</v>
      </c>
      <c r="C564" s="4">
        <f>COUNTIF(Sta!B:B,A564)</f>
        <v>1</v>
      </c>
      <c r="D564" s="4">
        <f t="shared" si="14"/>
        <v>2</v>
      </c>
      <c r="E564" s="11">
        <f>(COUNTIFS(Sta!$A:$A,$A564,Sta!$F:$F,"&gt;0.5") + COUNTIFS(Sta!$B:$B,$A564,Sta!$F:$F,"&gt;0.5"))/$D564</f>
        <v>1</v>
      </c>
      <c r="F564" s="8">
        <f>COUNTIFS(Sta!$A:$A,$A564,Sta!$F:$F,"&gt;0.5")/$B564</f>
        <v>1</v>
      </c>
      <c r="G564" s="8">
        <f>COUNTIFS(Sta!$B:$B,$A564,Sta!$F:$F,"&gt;0.5")/$C564</f>
        <v>1</v>
      </c>
      <c r="H564" s="11">
        <f>(COUNTIFS(Sta!$A:$A,$A564,Sta!$F:$F,"&gt;1.5") + COUNTIFS(Sta!$B:$B,$A564,Sta!$F:$F,"&gt;1.5"))/$D564</f>
        <v>0.5</v>
      </c>
      <c r="I564" s="8">
        <f>COUNTIFS(Sta!$A:$A,$A564,Sta!$F:$F,"&gt;1.5")/$B564</f>
        <v>1</v>
      </c>
      <c r="J564" s="8">
        <f>COUNTIFS(Sta!$B:$B,$A564,Sta!$F:$F,"&gt;1.5")/$C564</f>
        <v>0</v>
      </c>
      <c r="K564" s="11">
        <f>(COUNTIFS(Sta!$A:$A,$A564,Sta!$F:$F,"&gt;2.5") + COUNTIFS(Sta!$B:$B,$A564,Sta!$F:$F,"&gt;2.5"))/$D564</f>
        <v>0.5</v>
      </c>
      <c r="L564" s="8">
        <f>COUNTIFS(Sta!$A:$A,$A564,Sta!$F:$F,"&gt;2.5")/$B564</f>
        <v>1</v>
      </c>
      <c r="M564" s="8">
        <f>COUNTIFS(Sta!$B:$B,$A564,Sta!$F:$F,"&gt;2.5")/$C564</f>
        <v>0</v>
      </c>
      <c r="N564" s="11">
        <f>(COUNTIFS(Sta!$A:$A,$A564,Sta!$F:$F,"&gt;3.5") + COUNTIFS(Sta!$B:$B,$A564,Sta!$F:$F,"&gt;3.5"))/$D564</f>
        <v>0.5</v>
      </c>
      <c r="O564" s="8">
        <f>COUNTIFS(Sta!$A:$A,$A564,Sta!$F:$F,"&gt;3.5")/$B564</f>
        <v>1</v>
      </c>
      <c r="P564" s="8">
        <f>COUNTIFS(Sta!$B:$B,$A564,Sta!$F:$F,"&gt;3.5")/$C564</f>
        <v>0</v>
      </c>
      <c r="Q564" s="11">
        <f>(COUNTIFS(Sta!$A:$A,$A564,Sta!$D:$D,"&gt;0.5")  + COUNTIFS(Sta!$B:$B,$A564,Sta!$E:$E,"&gt;0.5"))/$D564</f>
        <v>0.5</v>
      </c>
      <c r="R564" s="8">
        <f>COUNTIFS(Sta!$A:$A,$A564,Sta!$D:$D,"&gt;0.5")/$B564</f>
        <v>1</v>
      </c>
      <c r="S564" s="8">
        <f>COUNTIFS(Sta!$B:$B,$A564,Sta!$E:$E,"&gt;0.5")/$C564</f>
        <v>0</v>
      </c>
      <c r="T564" s="11">
        <f>(COUNTIFS(Sta!$A:$A,$A564,Sta!$D:$D,"&gt;1.5")  + COUNTIFS(Sta!$B:$B,$A564,Sta!$E:$E,"&gt;1.5"))/$D564</f>
        <v>0.5</v>
      </c>
      <c r="U564" s="8">
        <f>COUNTIFS(Sta!$A:$A,$A564,Sta!$D:$D,"&gt;1.5")/$B564</f>
        <v>1</v>
      </c>
      <c r="V564" s="8">
        <f>COUNTIFS(Sta!$B:$B,$A564,Sta!$E:$E,"&gt;1.5")/$C564</f>
        <v>0</v>
      </c>
      <c r="W564" s="11">
        <f>(COUNTIFS(Sta!$A:$A,$A564,Sta!$E:E,"&gt;0.5") +COUNTIFS(Sta!$B:$B,$A564,Sta!$D:$D,"&gt;0.5"))/$D564</f>
        <v>1</v>
      </c>
      <c r="X564" s="8">
        <f>COUNTIFS(Sta!$A:$A,$A564,Sta!$E:$E,"&gt;0.5")/$B564</f>
        <v>1</v>
      </c>
      <c r="Y564" s="8">
        <f>COUNTIFS(Sta!$B:$B,$A564,Sta!$D:$D,"&gt;0.5")/$C564</f>
        <v>1</v>
      </c>
      <c r="Z564" s="11">
        <f>(COUNTIFS(Sta!$A:$A,$A564,Sta!$E:$E,"&gt;1.5")  + COUNTIFS(Sta!$B:$B,$A564,Sta!$D:$D,"&gt;1.5"))/$D564</f>
        <v>0.5</v>
      </c>
      <c r="AA564" s="8">
        <f>COUNTIFS(Sta!$A:$A,$A564,Sta!$E:$E,"&gt;1.5")/$B564</f>
        <v>1</v>
      </c>
      <c r="AB564" s="8">
        <f>COUNTIFS(Sta!$B:$B,$A564,Sta!$D:$D,"&gt;1.5")/$C564</f>
        <v>0</v>
      </c>
      <c r="AC564" s="11">
        <f>(COUNTIFS(Sta!$A:A,$A564,Sta!$G:$G,"y") + COUNTIFS(Sta!$B:B,$A564,Sta!$G:$G,"y"))/$D564</f>
        <v>0.5</v>
      </c>
      <c r="AD564" s="8">
        <f>COUNTIFS(Sta!$A:A,$A564,Sta!$G:$G,"y")/$B564</f>
        <v>1</v>
      </c>
      <c r="AE564" s="16">
        <f>COUNTIFS(Sta!$B:B,$A564,Sta!$G:$G,"y")/$C564</f>
        <v>0</v>
      </c>
    </row>
    <row r="565" spans="1:31" x14ac:dyDescent="0.3">
      <c r="A565" t="s">
        <v>345</v>
      </c>
      <c r="B565" s="9">
        <f>COUNTIF(Sta!A:A,A565)</f>
        <v>0</v>
      </c>
      <c r="C565" s="4">
        <f>COUNTIF(Sta!B:B,A565)</f>
        <v>0</v>
      </c>
      <c r="D565" s="4">
        <f t="shared" si="14"/>
        <v>0</v>
      </c>
      <c r="E565" s="11" t="e">
        <f>(COUNTIFS(Sta!$A:$A,$A565,Sta!$F:$F,"&gt;0.5") + COUNTIFS(Sta!$B:$B,$A565,Sta!$F:$F,"&gt;0.5"))/$D565</f>
        <v>#DIV/0!</v>
      </c>
      <c r="F565" s="8" t="e">
        <f>COUNTIFS(Sta!$A:$A,$A565,Sta!$F:$F,"&gt;0.5")/$B565</f>
        <v>#DIV/0!</v>
      </c>
      <c r="G565" s="8" t="e">
        <f>COUNTIFS(Sta!$B:$B,$A565,Sta!$F:$F,"&gt;0.5")/$C565</f>
        <v>#DIV/0!</v>
      </c>
      <c r="H565" s="11" t="e">
        <f>(COUNTIFS(Sta!$A:$A,$A565,Sta!$F:$F,"&gt;1.5") + COUNTIFS(Sta!$B:$B,$A565,Sta!$F:$F,"&gt;1.5"))/$D565</f>
        <v>#DIV/0!</v>
      </c>
      <c r="I565" s="8" t="e">
        <f>COUNTIFS(Sta!$A:$A,$A565,Sta!$F:$F,"&gt;1.5")/$B565</f>
        <v>#DIV/0!</v>
      </c>
      <c r="J565" s="8" t="e">
        <f>COUNTIFS(Sta!$B:$B,$A565,Sta!$F:$F,"&gt;1.5")/$C565</f>
        <v>#DIV/0!</v>
      </c>
      <c r="K565" s="11" t="e">
        <f>(COUNTIFS(Sta!$A:$A,$A565,Sta!$F:$F,"&gt;2.5") + COUNTIFS(Sta!$B:$B,$A565,Sta!$F:$F,"&gt;2.5"))/$D565</f>
        <v>#DIV/0!</v>
      </c>
      <c r="L565" s="8" t="e">
        <f>COUNTIFS(Sta!$A:$A,$A565,Sta!$F:$F,"&gt;2.5")/$B565</f>
        <v>#DIV/0!</v>
      </c>
      <c r="M565" s="8" t="e">
        <f>COUNTIFS(Sta!$B:$B,$A565,Sta!$F:$F,"&gt;2.5")/$C565</f>
        <v>#DIV/0!</v>
      </c>
      <c r="N565" s="11" t="e">
        <f>(COUNTIFS(Sta!$A:$A,$A565,Sta!$F:$F,"&gt;3.5") + COUNTIFS(Sta!$B:$B,$A565,Sta!$F:$F,"&gt;3.5"))/$D565</f>
        <v>#DIV/0!</v>
      </c>
      <c r="O565" s="8" t="e">
        <f>COUNTIFS(Sta!$A:$A,$A565,Sta!$F:$F,"&gt;3.5")/$B565</f>
        <v>#DIV/0!</v>
      </c>
      <c r="P565" s="8" t="e">
        <f>COUNTIFS(Sta!$B:$B,$A565,Sta!$F:$F,"&gt;3.5")/$C565</f>
        <v>#DIV/0!</v>
      </c>
      <c r="Q565" s="11" t="e">
        <f>(COUNTIFS(Sta!$A:$A,$A565,Sta!$D:$D,"&gt;0.5")  + COUNTIFS(Sta!$B:$B,$A565,Sta!$E:$E,"&gt;0.5"))/$D565</f>
        <v>#DIV/0!</v>
      </c>
      <c r="R565" s="8" t="e">
        <f>COUNTIFS(Sta!$A:$A,$A565,Sta!$D:$D,"&gt;0.5")/$B565</f>
        <v>#DIV/0!</v>
      </c>
      <c r="S565" s="8" t="e">
        <f>COUNTIFS(Sta!$B:$B,$A565,Sta!$E:$E,"&gt;0.5")/$C565</f>
        <v>#DIV/0!</v>
      </c>
      <c r="T565" s="11" t="e">
        <f>(COUNTIFS(Sta!$A:$A,$A565,Sta!$D:$D,"&gt;1.5")  + COUNTIFS(Sta!$B:$B,$A565,Sta!$E:$E,"&gt;1.5"))/$D565</f>
        <v>#DIV/0!</v>
      </c>
      <c r="U565" s="8" t="e">
        <f>COUNTIFS(Sta!$A:$A,$A565,Sta!$D:$D,"&gt;1.5")/$B565</f>
        <v>#DIV/0!</v>
      </c>
      <c r="V565" s="8" t="e">
        <f>COUNTIFS(Sta!$B:$B,$A565,Sta!$E:$E,"&gt;1.5")/$C565</f>
        <v>#DIV/0!</v>
      </c>
      <c r="W565" s="11" t="e">
        <f>(COUNTIFS(Sta!$A:$A,$A565,Sta!$E:E,"&gt;0.5") +COUNTIFS(Sta!$B:$B,$A565,Sta!$D:$D,"&gt;0.5"))/$D565</f>
        <v>#DIV/0!</v>
      </c>
      <c r="X565" s="8" t="e">
        <f>COUNTIFS(Sta!$A:$A,$A565,Sta!$E:$E,"&gt;0.5")/$B565</f>
        <v>#DIV/0!</v>
      </c>
      <c r="Y565" s="8" t="e">
        <f>COUNTIFS(Sta!$B:$B,$A565,Sta!$D:$D,"&gt;0.5")/$C565</f>
        <v>#DIV/0!</v>
      </c>
      <c r="Z565" s="11" t="e">
        <f>(COUNTIFS(Sta!$A:$A,$A565,Sta!$E:$E,"&gt;1.5")  + COUNTIFS(Sta!$B:$B,$A565,Sta!$D:$D,"&gt;1.5"))/$D565</f>
        <v>#DIV/0!</v>
      </c>
      <c r="AA565" s="8" t="e">
        <f>COUNTIFS(Sta!$A:$A,$A565,Sta!$E:$E,"&gt;1.5")/$B565</f>
        <v>#DIV/0!</v>
      </c>
      <c r="AB565" s="8" t="e">
        <f>COUNTIFS(Sta!$B:$B,$A565,Sta!$D:$D,"&gt;1.5")/$C565</f>
        <v>#DIV/0!</v>
      </c>
      <c r="AC565" s="11" t="e">
        <f>(COUNTIFS(Sta!$A:A,$A565,Sta!$G:$G,"y") + COUNTIFS(Sta!$B:B,$A565,Sta!$G:$G,"y"))/$D565</f>
        <v>#DIV/0!</v>
      </c>
      <c r="AD565" s="8" t="e">
        <f>COUNTIFS(Sta!$A:A,$A565,Sta!$G:$G,"y")/$B565</f>
        <v>#DIV/0!</v>
      </c>
      <c r="AE565" s="16" t="e">
        <f>COUNTIFS(Sta!$B:B,$A565,Sta!$G:$G,"y")/$C565</f>
        <v>#DIV/0!</v>
      </c>
    </row>
    <row r="566" spans="1:31" x14ac:dyDescent="0.3">
      <c r="A566" t="s">
        <v>538</v>
      </c>
      <c r="B566" s="9">
        <f>COUNTIF(Sta!A:A,A566)</f>
        <v>7</v>
      </c>
      <c r="C566" s="4">
        <f>COUNTIF(Sta!B:B,A566)</f>
        <v>8</v>
      </c>
      <c r="D566" s="4">
        <f t="shared" si="14"/>
        <v>15</v>
      </c>
      <c r="E566" s="11">
        <f>(COUNTIFS(Sta!$A:$A,$A566,Sta!$F:$F,"&gt;0.5") + COUNTIFS(Sta!$B:$B,$A566,Sta!$F:$F,"&gt;0.5"))/$D566</f>
        <v>0.8666666666666667</v>
      </c>
      <c r="F566" s="8">
        <f>COUNTIFS(Sta!$A:$A,$A566,Sta!$F:$F,"&gt;0.5")/$B566</f>
        <v>0.8571428571428571</v>
      </c>
      <c r="G566" s="8">
        <f>COUNTIFS(Sta!$B:$B,$A566,Sta!$F:$F,"&gt;0.5")/$C566</f>
        <v>0.875</v>
      </c>
      <c r="H566" s="11">
        <f>(COUNTIFS(Sta!$A:$A,$A566,Sta!$F:$F,"&gt;1.5") + COUNTIFS(Sta!$B:$B,$A566,Sta!$F:$F,"&gt;1.5"))/$D566</f>
        <v>0.8</v>
      </c>
      <c r="I566" s="8">
        <f>COUNTIFS(Sta!$A:$A,$A566,Sta!$F:$F,"&gt;1.5")/$B566</f>
        <v>0.8571428571428571</v>
      </c>
      <c r="J566" s="8">
        <f>COUNTIFS(Sta!$B:$B,$A566,Sta!$F:$F,"&gt;1.5")/$C566</f>
        <v>0.75</v>
      </c>
      <c r="K566" s="11">
        <f>(COUNTIFS(Sta!$A:$A,$A566,Sta!$F:$F,"&gt;2.5") + COUNTIFS(Sta!$B:$B,$A566,Sta!$F:$F,"&gt;2.5"))/$D566</f>
        <v>0.4</v>
      </c>
      <c r="L566" s="8">
        <f>COUNTIFS(Sta!$A:$A,$A566,Sta!$F:$F,"&gt;2.5")/$B566</f>
        <v>0.42857142857142855</v>
      </c>
      <c r="M566" s="8">
        <f>COUNTIFS(Sta!$B:$B,$A566,Sta!$F:$F,"&gt;2.5")/$C566</f>
        <v>0.375</v>
      </c>
      <c r="N566" s="11">
        <f>(COUNTIFS(Sta!$A:$A,$A566,Sta!$F:$F,"&gt;3.5") + COUNTIFS(Sta!$B:$B,$A566,Sta!$F:$F,"&gt;3.5"))/$D566</f>
        <v>0.26666666666666666</v>
      </c>
      <c r="O566" s="8">
        <f>COUNTIFS(Sta!$A:$A,$A566,Sta!$F:$F,"&gt;3.5")/$B566</f>
        <v>0.14285714285714285</v>
      </c>
      <c r="P566" s="8">
        <f>COUNTIFS(Sta!$B:$B,$A566,Sta!$F:$F,"&gt;3.5")/$C566</f>
        <v>0.375</v>
      </c>
      <c r="Q566" s="11">
        <f>(COUNTIFS(Sta!$A:$A,$A566,Sta!$D:$D,"&gt;0.5")  + COUNTIFS(Sta!$B:$B,$A566,Sta!$E:$E,"&gt;0.5"))/$D566</f>
        <v>0.73333333333333328</v>
      </c>
      <c r="R566" s="8">
        <f>COUNTIFS(Sta!$A:$A,$A566,Sta!$D:$D,"&gt;0.5")/$B566</f>
        <v>0.7142857142857143</v>
      </c>
      <c r="S566" s="8">
        <f>COUNTIFS(Sta!$B:$B,$A566,Sta!$E:$E,"&gt;0.5")/$C566</f>
        <v>0.75</v>
      </c>
      <c r="T566" s="11">
        <f>(COUNTIFS(Sta!$A:$A,$A566,Sta!$D:$D,"&gt;1.5")  + COUNTIFS(Sta!$B:$B,$A566,Sta!$E:$E,"&gt;1.5"))/$D566</f>
        <v>0.46666666666666667</v>
      </c>
      <c r="U566" s="8">
        <f>COUNTIFS(Sta!$A:$A,$A566,Sta!$D:$D,"&gt;1.5")/$B566</f>
        <v>0.5714285714285714</v>
      </c>
      <c r="V566" s="8">
        <f>COUNTIFS(Sta!$B:$B,$A566,Sta!$E:$E,"&gt;1.5")/$C566</f>
        <v>0.375</v>
      </c>
      <c r="W566" s="11">
        <f>(COUNTIFS(Sta!$A:$A,$A566,Sta!$E:E,"&gt;0.5") +COUNTIFS(Sta!$B:$B,$A566,Sta!$D:$D,"&gt;0.5"))/$D566</f>
        <v>0.6</v>
      </c>
      <c r="X566" s="8">
        <f>COUNTIFS(Sta!$A:$A,$A566,Sta!$E:$E,"&gt;0.5")/$B566</f>
        <v>0.5714285714285714</v>
      </c>
      <c r="Y566" s="8">
        <f>COUNTIFS(Sta!$B:$B,$A566,Sta!$D:$D,"&gt;0.5")/$C566</f>
        <v>0.625</v>
      </c>
      <c r="Z566" s="11">
        <f>(COUNTIFS(Sta!$A:$A,$A566,Sta!$E:$E,"&gt;1.5")  + COUNTIFS(Sta!$B:$B,$A566,Sta!$D:$D,"&gt;1.5"))/$D566</f>
        <v>0.33333333333333331</v>
      </c>
      <c r="AA566" s="8">
        <f>COUNTIFS(Sta!$A:$A,$A566,Sta!$E:$E,"&gt;1.5")/$B566</f>
        <v>0.2857142857142857</v>
      </c>
      <c r="AB566" s="8">
        <f>COUNTIFS(Sta!$B:$B,$A566,Sta!$D:$D,"&gt;1.5")/$C566</f>
        <v>0.375</v>
      </c>
      <c r="AC566" s="11">
        <f>(COUNTIFS(Sta!$A:A,$A566,Sta!$G:$G,"y") + COUNTIFS(Sta!$B:B,$A566,Sta!$G:$G,"y"))/$D566</f>
        <v>0.46666666666666667</v>
      </c>
      <c r="AD566" s="8">
        <f>COUNTIFS(Sta!$A:A,$A566,Sta!$G:$G,"y")/$B566</f>
        <v>0.42857142857142855</v>
      </c>
      <c r="AE566" s="16">
        <f>COUNTIFS(Sta!$B:B,$A566,Sta!$G:$G,"y")/$C566</f>
        <v>0.5</v>
      </c>
    </row>
    <row r="567" spans="1:31" x14ac:dyDescent="0.3">
      <c r="A567" t="s">
        <v>602</v>
      </c>
      <c r="B567" s="9">
        <f>COUNTIF(Sta!A:A,A567)</f>
        <v>2</v>
      </c>
      <c r="C567" s="4">
        <f>COUNTIF(Sta!B:B,A567)</f>
        <v>2</v>
      </c>
      <c r="D567" s="4">
        <f t="shared" si="14"/>
        <v>4</v>
      </c>
      <c r="E567" s="11">
        <f>(COUNTIFS(Sta!$A:$A,$A567,Sta!$F:$F,"&gt;0.5") + COUNTIFS(Sta!$B:$B,$A567,Sta!$F:$F,"&gt;0.5"))/$D567</f>
        <v>0.75</v>
      </c>
      <c r="F567" s="8">
        <f>COUNTIFS(Sta!$A:$A,$A567,Sta!$F:$F,"&gt;0.5")/$B567</f>
        <v>1</v>
      </c>
      <c r="G567" s="8">
        <f>COUNTIFS(Sta!$B:$B,$A567,Sta!$F:$F,"&gt;0.5")/$C567</f>
        <v>0.5</v>
      </c>
      <c r="H567" s="11">
        <f>(COUNTIFS(Sta!$A:$A,$A567,Sta!$F:$F,"&gt;1.5") + COUNTIFS(Sta!$B:$B,$A567,Sta!$F:$F,"&gt;1.5"))/$D567</f>
        <v>0.75</v>
      </c>
      <c r="I567" s="8">
        <f>COUNTIFS(Sta!$A:$A,$A567,Sta!$F:$F,"&gt;1.5")/$B567</f>
        <v>1</v>
      </c>
      <c r="J567" s="8">
        <f>COUNTIFS(Sta!$B:$B,$A567,Sta!$F:$F,"&gt;1.5")/$C567</f>
        <v>0.5</v>
      </c>
      <c r="K567" s="11">
        <f>(COUNTIFS(Sta!$A:$A,$A567,Sta!$F:$F,"&gt;2.5") + COUNTIFS(Sta!$B:$B,$A567,Sta!$F:$F,"&gt;2.5"))/$D567</f>
        <v>0.75</v>
      </c>
      <c r="L567" s="8">
        <f>COUNTIFS(Sta!$A:$A,$A567,Sta!$F:$F,"&gt;2.5")/$B567</f>
        <v>1</v>
      </c>
      <c r="M567" s="8">
        <f>COUNTIFS(Sta!$B:$B,$A567,Sta!$F:$F,"&gt;2.5")/$C567</f>
        <v>0.5</v>
      </c>
      <c r="N567" s="11">
        <f>(COUNTIFS(Sta!$A:$A,$A567,Sta!$F:$F,"&gt;3.5") + COUNTIFS(Sta!$B:$B,$A567,Sta!$F:$F,"&gt;3.5"))/$D567</f>
        <v>0.5</v>
      </c>
      <c r="O567" s="8">
        <f>COUNTIFS(Sta!$A:$A,$A567,Sta!$F:$F,"&gt;3.5")/$B567</f>
        <v>1</v>
      </c>
      <c r="P567" s="8">
        <f>COUNTIFS(Sta!$B:$B,$A567,Sta!$F:$F,"&gt;3.5")/$C567</f>
        <v>0</v>
      </c>
      <c r="Q567" s="11">
        <f>(COUNTIFS(Sta!$A:$A,$A567,Sta!$D:$D,"&gt;0.5")  + COUNTIFS(Sta!$B:$B,$A567,Sta!$E:$E,"&gt;0.5"))/$D567</f>
        <v>0.75</v>
      </c>
      <c r="R567" s="8">
        <f>COUNTIFS(Sta!$A:$A,$A567,Sta!$D:$D,"&gt;0.5")/$B567</f>
        <v>1</v>
      </c>
      <c r="S567" s="8">
        <f>COUNTIFS(Sta!$B:$B,$A567,Sta!$E:$E,"&gt;0.5")/$C567</f>
        <v>0.5</v>
      </c>
      <c r="T567" s="11">
        <f>(COUNTIFS(Sta!$A:$A,$A567,Sta!$D:$D,"&gt;1.5")  + COUNTIFS(Sta!$B:$B,$A567,Sta!$E:$E,"&gt;1.5"))/$D567</f>
        <v>0.75</v>
      </c>
      <c r="U567" s="8">
        <f>COUNTIFS(Sta!$A:$A,$A567,Sta!$D:$D,"&gt;1.5")/$B567</f>
        <v>1</v>
      </c>
      <c r="V567" s="8">
        <f>COUNTIFS(Sta!$B:$B,$A567,Sta!$E:$E,"&gt;1.5")/$C567</f>
        <v>0.5</v>
      </c>
      <c r="W567" s="11">
        <f>(COUNTIFS(Sta!$A:$A,$A567,Sta!$E:E,"&gt;0.5") +COUNTIFS(Sta!$B:$B,$A567,Sta!$D:$D,"&gt;0.5"))/$D567</f>
        <v>0.75</v>
      </c>
      <c r="X567" s="8">
        <f>COUNTIFS(Sta!$A:$A,$A567,Sta!$E:$E,"&gt;0.5")/$B567</f>
        <v>1</v>
      </c>
      <c r="Y567" s="8">
        <f>COUNTIFS(Sta!$B:$B,$A567,Sta!$D:$D,"&gt;0.5")/$C567</f>
        <v>0.5</v>
      </c>
      <c r="Z567" s="11">
        <f>(COUNTIFS(Sta!$A:$A,$A567,Sta!$E:$E,"&gt;1.5")  + COUNTIFS(Sta!$B:$B,$A567,Sta!$D:$D,"&gt;1.5"))/$D567</f>
        <v>0.25</v>
      </c>
      <c r="AA567" s="8">
        <f>COUNTIFS(Sta!$A:$A,$A567,Sta!$E:$E,"&gt;1.5")/$B567</f>
        <v>0.5</v>
      </c>
      <c r="AB567" s="8">
        <f>COUNTIFS(Sta!$B:$B,$A567,Sta!$D:$D,"&gt;1.5")/$C567</f>
        <v>0</v>
      </c>
      <c r="AC567" s="11">
        <f>(COUNTIFS(Sta!$A:A,$A567,Sta!$G:$G,"y") + COUNTIFS(Sta!$B:B,$A567,Sta!$G:$G,"y"))/$D567</f>
        <v>0.75</v>
      </c>
      <c r="AD567" s="8">
        <f>COUNTIFS(Sta!$A:A,$A567,Sta!$G:$G,"y")/$B567</f>
        <v>1</v>
      </c>
      <c r="AE567" s="16">
        <f>COUNTIFS(Sta!$B:B,$A567,Sta!$G:$G,"y")/$C567</f>
        <v>0.5</v>
      </c>
    </row>
    <row r="568" spans="1:31" x14ac:dyDescent="0.3">
      <c r="A568" t="s">
        <v>696</v>
      </c>
      <c r="B568" s="9">
        <f>COUNTIF(Sta!A:A,A568)</f>
        <v>0</v>
      </c>
      <c r="C568" s="4">
        <f>COUNTIF(Sta!B:B,A568)</f>
        <v>0</v>
      </c>
      <c r="D568" s="4">
        <f t="shared" si="14"/>
        <v>0</v>
      </c>
      <c r="E568" s="11" t="e">
        <f>(COUNTIFS(Sta!$A:$A,$A568,Sta!$F:$F,"&gt;0.5") + COUNTIFS(Sta!$B:$B,$A568,Sta!$F:$F,"&gt;0.5"))/$D568</f>
        <v>#DIV/0!</v>
      </c>
      <c r="F568" s="8" t="e">
        <f>COUNTIFS(Sta!$A:$A,$A568,Sta!$F:$F,"&gt;0.5")/$B568</f>
        <v>#DIV/0!</v>
      </c>
      <c r="G568" s="8" t="e">
        <f>COUNTIFS(Sta!$B:$B,$A568,Sta!$F:$F,"&gt;0.5")/$C568</f>
        <v>#DIV/0!</v>
      </c>
      <c r="H568" s="11" t="e">
        <f>(COUNTIFS(Sta!$A:$A,$A568,Sta!$F:$F,"&gt;1.5") + COUNTIFS(Sta!$B:$B,$A568,Sta!$F:$F,"&gt;1.5"))/$D568</f>
        <v>#DIV/0!</v>
      </c>
      <c r="I568" s="8" t="e">
        <f>COUNTIFS(Sta!$A:$A,$A568,Sta!$F:$F,"&gt;1.5")/$B568</f>
        <v>#DIV/0!</v>
      </c>
      <c r="J568" s="8" t="e">
        <f>COUNTIFS(Sta!$B:$B,$A568,Sta!$F:$F,"&gt;1.5")/$C568</f>
        <v>#DIV/0!</v>
      </c>
      <c r="K568" s="11" t="e">
        <f>(COUNTIFS(Sta!$A:$A,$A568,Sta!$F:$F,"&gt;2.5") + COUNTIFS(Sta!$B:$B,$A568,Sta!$F:$F,"&gt;2.5"))/$D568</f>
        <v>#DIV/0!</v>
      </c>
      <c r="L568" s="8" t="e">
        <f>COUNTIFS(Sta!$A:$A,$A568,Sta!$F:$F,"&gt;2.5")/$B568</f>
        <v>#DIV/0!</v>
      </c>
      <c r="M568" s="8" t="e">
        <f>COUNTIFS(Sta!$B:$B,$A568,Sta!$F:$F,"&gt;2.5")/$C568</f>
        <v>#DIV/0!</v>
      </c>
      <c r="N568" s="11" t="e">
        <f>(COUNTIFS(Sta!$A:$A,$A568,Sta!$F:$F,"&gt;3.5") + COUNTIFS(Sta!$B:$B,$A568,Sta!$F:$F,"&gt;3.5"))/$D568</f>
        <v>#DIV/0!</v>
      </c>
      <c r="O568" s="8" t="e">
        <f>COUNTIFS(Sta!$A:$A,$A568,Sta!$F:$F,"&gt;3.5")/$B568</f>
        <v>#DIV/0!</v>
      </c>
      <c r="P568" s="8" t="e">
        <f>COUNTIFS(Sta!$B:$B,$A568,Sta!$F:$F,"&gt;3.5")/$C568</f>
        <v>#DIV/0!</v>
      </c>
      <c r="Q568" s="11" t="e">
        <f>(COUNTIFS(Sta!$A:$A,$A568,Sta!$D:$D,"&gt;0.5")  + COUNTIFS(Sta!$B:$B,$A568,Sta!$E:$E,"&gt;0.5"))/$D568</f>
        <v>#DIV/0!</v>
      </c>
      <c r="R568" s="8" t="e">
        <f>COUNTIFS(Sta!$A:$A,$A568,Sta!$D:$D,"&gt;0.5")/$B568</f>
        <v>#DIV/0!</v>
      </c>
      <c r="S568" s="8" t="e">
        <f>COUNTIFS(Sta!$B:$B,$A568,Sta!$E:$E,"&gt;0.5")/$C568</f>
        <v>#DIV/0!</v>
      </c>
      <c r="T568" s="11" t="e">
        <f>(COUNTIFS(Sta!$A:$A,$A568,Sta!$D:$D,"&gt;1.5")  + COUNTIFS(Sta!$B:$B,$A568,Sta!$E:$E,"&gt;1.5"))/$D568</f>
        <v>#DIV/0!</v>
      </c>
      <c r="U568" s="8" t="e">
        <f>COUNTIFS(Sta!$A:$A,$A568,Sta!$D:$D,"&gt;1.5")/$B568</f>
        <v>#DIV/0!</v>
      </c>
      <c r="V568" s="8" t="e">
        <f>COUNTIFS(Sta!$B:$B,$A568,Sta!$E:$E,"&gt;1.5")/$C568</f>
        <v>#DIV/0!</v>
      </c>
      <c r="W568" s="11" t="e">
        <f>(COUNTIFS(Sta!$A:$A,$A568,Sta!$E:E,"&gt;0.5") +COUNTIFS(Sta!$B:$B,$A568,Sta!$D:$D,"&gt;0.5"))/$D568</f>
        <v>#DIV/0!</v>
      </c>
      <c r="X568" s="8" t="e">
        <f>COUNTIFS(Sta!$A:$A,$A568,Sta!$E:$E,"&gt;0.5")/$B568</f>
        <v>#DIV/0!</v>
      </c>
      <c r="Y568" s="8" t="e">
        <f>COUNTIFS(Sta!$B:$B,$A568,Sta!$D:$D,"&gt;0.5")/$C568</f>
        <v>#DIV/0!</v>
      </c>
      <c r="Z568" s="11" t="e">
        <f>(COUNTIFS(Sta!$A:$A,$A568,Sta!$E:$E,"&gt;1.5")  + COUNTIFS(Sta!$B:$B,$A568,Sta!$D:$D,"&gt;1.5"))/$D568</f>
        <v>#DIV/0!</v>
      </c>
      <c r="AA568" s="8" t="e">
        <f>COUNTIFS(Sta!$A:$A,$A568,Sta!$E:$E,"&gt;1.5")/$B568</f>
        <v>#DIV/0!</v>
      </c>
      <c r="AB568" s="8" t="e">
        <f>COUNTIFS(Sta!$B:$B,$A568,Sta!$D:$D,"&gt;1.5")/$C568</f>
        <v>#DIV/0!</v>
      </c>
      <c r="AC568" s="11" t="e">
        <f>(COUNTIFS(Sta!$A:A,$A568,Sta!$G:$G,"y") + COUNTIFS(Sta!$B:B,$A568,Sta!$G:$G,"y"))/$D568</f>
        <v>#DIV/0!</v>
      </c>
      <c r="AD568" s="8" t="e">
        <f>COUNTIFS(Sta!$A:A,$A568,Sta!$G:$G,"y")/$B568</f>
        <v>#DIV/0!</v>
      </c>
      <c r="AE568" s="16" t="e">
        <f>COUNTIFS(Sta!$B:B,$A568,Sta!$G:$G,"y")/$C568</f>
        <v>#DIV/0!</v>
      </c>
    </row>
    <row r="569" spans="1:31" x14ac:dyDescent="0.3">
      <c r="A569" t="s">
        <v>310</v>
      </c>
      <c r="B569" s="9">
        <f>COUNTIF(Sta!A:A,A569)</f>
        <v>0</v>
      </c>
      <c r="C569" s="4">
        <f>COUNTIF(Sta!B:B,A569)</f>
        <v>0</v>
      </c>
      <c r="D569" s="4">
        <f t="shared" si="14"/>
        <v>0</v>
      </c>
      <c r="E569" s="11" t="e">
        <f>(COUNTIFS(Sta!$A:$A,$A569,Sta!$F:$F,"&gt;0.5") + COUNTIFS(Sta!$B:$B,$A569,Sta!$F:$F,"&gt;0.5"))/$D569</f>
        <v>#DIV/0!</v>
      </c>
      <c r="F569" s="8" t="e">
        <f>COUNTIFS(Sta!$A:$A,$A569,Sta!$F:$F,"&gt;0.5")/$B569</f>
        <v>#DIV/0!</v>
      </c>
      <c r="G569" s="8" t="e">
        <f>COUNTIFS(Sta!$B:$B,$A569,Sta!$F:$F,"&gt;0.5")/$C569</f>
        <v>#DIV/0!</v>
      </c>
      <c r="H569" s="11" t="e">
        <f>(COUNTIFS(Sta!$A:$A,$A569,Sta!$F:$F,"&gt;1.5") + COUNTIFS(Sta!$B:$B,$A569,Sta!$F:$F,"&gt;1.5"))/$D569</f>
        <v>#DIV/0!</v>
      </c>
      <c r="I569" s="8" t="e">
        <f>COUNTIFS(Sta!$A:$A,$A569,Sta!$F:$F,"&gt;1.5")/$B569</f>
        <v>#DIV/0!</v>
      </c>
      <c r="J569" s="8" t="e">
        <f>COUNTIFS(Sta!$B:$B,$A569,Sta!$F:$F,"&gt;1.5")/$C569</f>
        <v>#DIV/0!</v>
      </c>
      <c r="K569" s="11" t="e">
        <f>(COUNTIFS(Sta!$A:$A,$A569,Sta!$F:$F,"&gt;2.5") + COUNTIFS(Sta!$B:$B,$A569,Sta!$F:$F,"&gt;2.5"))/$D569</f>
        <v>#DIV/0!</v>
      </c>
      <c r="L569" s="8" t="e">
        <f>COUNTIFS(Sta!$A:$A,$A569,Sta!$F:$F,"&gt;2.5")/$B569</f>
        <v>#DIV/0!</v>
      </c>
      <c r="M569" s="8" t="e">
        <f>COUNTIFS(Sta!$B:$B,$A569,Sta!$F:$F,"&gt;2.5")/$C569</f>
        <v>#DIV/0!</v>
      </c>
      <c r="N569" s="11" t="e">
        <f>(COUNTIFS(Sta!$A:$A,$A569,Sta!$F:$F,"&gt;3.5") + COUNTIFS(Sta!$B:$B,$A569,Sta!$F:$F,"&gt;3.5"))/$D569</f>
        <v>#DIV/0!</v>
      </c>
      <c r="O569" s="8" t="e">
        <f>COUNTIFS(Sta!$A:$A,$A569,Sta!$F:$F,"&gt;3.5")/$B569</f>
        <v>#DIV/0!</v>
      </c>
      <c r="P569" s="8" t="e">
        <f>COUNTIFS(Sta!$B:$B,$A569,Sta!$F:$F,"&gt;3.5")/$C569</f>
        <v>#DIV/0!</v>
      </c>
      <c r="Q569" s="11" t="e">
        <f>(COUNTIFS(Sta!$A:$A,$A569,Sta!$D:$D,"&gt;0.5")  + COUNTIFS(Sta!$B:$B,$A569,Sta!$E:$E,"&gt;0.5"))/$D569</f>
        <v>#DIV/0!</v>
      </c>
      <c r="R569" s="8" t="e">
        <f>COUNTIFS(Sta!$A:$A,$A569,Sta!$D:$D,"&gt;0.5")/$B569</f>
        <v>#DIV/0!</v>
      </c>
      <c r="S569" s="8" t="e">
        <f>COUNTIFS(Sta!$B:$B,$A569,Sta!$E:$E,"&gt;0.5")/$C569</f>
        <v>#DIV/0!</v>
      </c>
      <c r="T569" s="11" t="e">
        <f>(COUNTIFS(Sta!$A:$A,$A569,Sta!$D:$D,"&gt;1.5")  + COUNTIFS(Sta!$B:$B,$A569,Sta!$E:$E,"&gt;1.5"))/$D569</f>
        <v>#DIV/0!</v>
      </c>
      <c r="U569" s="8" t="e">
        <f>COUNTIFS(Sta!$A:$A,$A569,Sta!$D:$D,"&gt;1.5")/$B569</f>
        <v>#DIV/0!</v>
      </c>
      <c r="V569" s="8" t="e">
        <f>COUNTIFS(Sta!$B:$B,$A569,Sta!$E:$E,"&gt;1.5")/$C569</f>
        <v>#DIV/0!</v>
      </c>
      <c r="W569" s="11" t="e">
        <f>(COUNTIFS(Sta!$A:$A,$A569,Sta!$E:E,"&gt;0.5") +COUNTIFS(Sta!$B:$B,$A569,Sta!$D:$D,"&gt;0.5"))/$D569</f>
        <v>#DIV/0!</v>
      </c>
      <c r="X569" s="8" t="e">
        <f>COUNTIFS(Sta!$A:$A,$A569,Sta!$E:$E,"&gt;0.5")/$B569</f>
        <v>#DIV/0!</v>
      </c>
      <c r="Y569" s="8" t="e">
        <f>COUNTIFS(Sta!$B:$B,$A569,Sta!$D:$D,"&gt;0.5")/$C569</f>
        <v>#DIV/0!</v>
      </c>
      <c r="Z569" s="11" t="e">
        <f>(COUNTIFS(Sta!$A:$A,$A569,Sta!$E:$E,"&gt;1.5")  + COUNTIFS(Sta!$B:$B,$A569,Sta!$D:$D,"&gt;1.5"))/$D569</f>
        <v>#DIV/0!</v>
      </c>
      <c r="AA569" s="8" t="e">
        <f>COUNTIFS(Sta!$A:$A,$A569,Sta!$E:$E,"&gt;1.5")/$B569</f>
        <v>#DIV/0!</v>
      </c>
      <c r="AB569" s="8" t="e">
        <f>COUNTIFS(Sta!$B:$B,$A569,Sta!$D:$D,"&gt;1.5")/$C569</f>
        <v>#DIV/0!</v>
      </c>
      <c r="AC569" s="11" t="e">
        <f>(COUNTIFS(Sta!$A:A,$A569,Sta!$G:$G,"y") + COUNTIFS(Sta!$B:B,$A569,Sta!$G:$G,"y"))/$D569</f>
        <v>#DIV/0!</v>
      </c>
      <c r="AD569" s="8" t="e">
        <f>COUNTIFS(Sta!$A:A,$A569,Sta!$G:$G,"y")/$B569</f>
        <v>#DIV/0!</v>
      </c>
      <c r="AE569" s="16" t="e">
        <f>COUNTIFS(Sta!$B:B,$A569,Sta!$G:$G,"y")/$C569</f>
        <v>#DIV/0!</v>
      </c>
    </row>
    <row r="570" spans="1:31" x14ac:dyDescent="0.3">
      <c r="A570" t="s">
        <v>690</v>
      </c>
      <c r="B570" s="9">
        <f>COUNTIF(Sta!A:A,A570)</f>
        <v>0</v>
      </c>
      <c r="C570" s="4">
        <f>COUNTIF(Sta!B:B,A570)</f>
        <v>0</v>
      </c>
      <c r="D570" s="4">
        <f t="shared" si="14"/>
        <v>0</v>
      </c>
      <c r="E570" s="11" t="e">
        <f>(COUNTIFS(Sta!$A:$A,$A570,Sta!$F:$F,"&gt;0.5") + COUNTIFS(Sta!$B:$B,$A570,Sta!$F:$F,"&gt;0.5"))/$D570</f>
        <v>#DIV/0!</v>
      </c>
      <c r="F570" s="8" t="e">
        <f>COUNTIFS(Sta!$A:$A,$A570,Sta!$F:$F,"&gt;0.5")/$B570</f>
        <v>#DIV/0!</v>
      </c>
      <c r="G570" s="8" t="e">
        <f>COUNTIFS(Sta!$B:$B,$A570,Sta!$F:$F,"&gt;0.5")/$C570</f>
        <v>#DIV/0!</v>
      </c>
      <c r="H570" s="11" t="e">
        <f>(COUNTIFS(Sta!$A:$A,$A570,Sta!$F:$F,"&gt;1.5") + COUNTIFS(Sta!$B:$B,$A570,Sta!$F:$F,"&gt;1.5"))/$D570</f>
        <v>#DIV/0!</v>
      </c>
      <c r="I570" s="8" t="e">
        <f>COUNTIFS(Sta!$A:$A,$A570,Sta!$F:$F,"&gt;1.5")/$B570</f>
        <v>#DIV/0!</v>
      </c>
      <c r="J570" s="8" t="e">
        <f>COUNTIFS(Sta!$B:$B,$A570,Sta!$F:$F,"&gt;1.5")/$C570</f>
        <v>#DIV/0!</v>
      </c>
      <c r="K570" s="11" t="e">
        <f>(COUNTIFS(Sta!$A:$A,$A570,Sta!$F:$F,"&gt;2.5") + COUNTIFS(Sta!$B:$B,$A570,Sta!$F:$F,"&gt;2.5"))/$D570</f>
        <v>#DIV/0!</v>
      </c>
      <c r="L570" s="8" t="e">
        <f>COUNTIFS(Sta!$A:$A,$A570,Sta!$F:$F,"&gt;2.5")/$B570</f>
        <v>#DIV/0!</v>
      </c>
      <c r="M570" s="8" t="e">
        <f>COUNTIFS(Sta!$B:$B,$A570,Sta!$F:$F,"&gt;2.5")/$C570</f>
        <v>#DIV/0!</v>
      </c>
      <c r="N570" s="11" t="e">
        <f>(COUNTIFS(Sta!$A:$A,$A570,Sta!$F:$F,"&gt;3.5") + COUNTIFS(Sta!$B:$B,$A570,Sta!$F:$F,"&gt;3.5"))/$D570</f>
        <v>#DIV/0!</v>
      </c>
      <c r="O570" s="8" t="e">
        <f>COUNTIFS(Sta!$A:$A,$A570,Sta!$F:$F,"&gt;3.5")/$B570</f>
        <v>#DIV/0!</v>
      </c>
      <c r="P570" s="8" t="e">
        <f>COUNTIFS(Sta!$B:$B,$A570,Sta!$F:$F,"&gt;3.5")/$C570</f>
        <v>#DIV/0!</v>
      </c>
      <c r="Q570" s="11" t="e">
        <f>(COUNTIFS(Sta!$A:$A,$A570,Sta!$D:$D,"&gt;0.5")  + COUNTIFS(Sta!$B:$B,$A570,Sta!$E:$E,"&gt;0.5"))/$D570</f>
        <v>#DIV/0!</v>
      </c>
      <c r="R570" s="8" t="e">
        <f>COUNTIFS(Sta!$A:$A,$A570,Sta!$D:$D,"&gt;0.5")/$B570</f>
        <v>#DIV/0!</v>
      </c>
      <c r="S570" s="8" t="e">
        <f>COUNTIFS(Sta!$B:$B,$A570,Sta!$E:$E,"&gt;0.5")/$C570</f>
        <v>#DIV/0!</v>
      </c>
      <c r="T570" s="11" t="e">
        <f>(COUNTIFS(Sta!$A:$A,$A570,Sta!$D:$D,"&gt;1.5")  + COUNTIFS(Sta!$B:$B,$A570,Sta!$E:$E,"&gt;1.5"))/$D570</f>
        <v>#DIV/0!</v>
      </c>
      <c r="U570" s="8" t="e">
        <f>COUNTIFS(Sta!$A:$A,$A570,Sta!$D:$D,"&gt;1.5")/$B570</f>
        <v>#DIV/0!</v>
      </c>
      <c r="V570" s="8" t="e">
        <f>COUNTIFS(Sta!$B:$B,$A570,Sta!$E:$E,"&gt;1.5")/$C570</f>
        <v>#DIV/0!</v>
      </c>
      <c r="W570" s="11" t="e">
        <f>(COUNTIFS(Sta!$A:$A,$A570,Sta!$E:E,"&gt;0.5") +COUNTIFS(Sta!$B:$B,$A570,Sta!$D:$D,"&gt;0.5"))/$D570</f>
        <v>#DIV/0!</v>
      </c>
      <c r="X570" s="8" t="e">
        <f>COUNTIFS(Sta!$A:$A,$A570,Sta!$E:$E,"&gt;0.5")/$B570</f>
        <v>#DIV/0!</v>
      </c>
      <c r="Y570" s="8" t="e">
        <f>COUNTIFS(Sta!$B:$B,$A570,Sta!$D:$D,"&gt;0.5")/$C570</f>
        <v>#DIV/0!</v>
      </c>
      <c r="Z570" s="11" t="e">
        <f>(COUNTIFS(Sta!$A:$A,$A570,Sta!$E:$E,"&gt;1.5")  + COUNTIFS(Sta!$B:$B,$A570,Sta!$D:$D,"&gt;1.5"))/$D570</f>
        <v>#DIV/0!</v>
      </c>
      <c r="AA570" s="8" t="e">
        <f>COUNTIFS(Sta!$A:$A,$A570,Sta!$E:$E,"&gt;1.5")/$B570</f>
        <v>#DIV/0!</v>
      </c>
      <c r="AB570" s="8" t="e">
        <f>COUNTIFS(Sta!$B:$B,$A570,Sta!$D:$D,"&gt;1.5")/$C570</f>
        <v>#DIV/0!</v>
      </c>
      <c r="AC570" s="11" t="e">
        <f>(COUNTIFS(Sta!$A:A,$A570,Sta!$G:$G,"y") + COUNTIFS(Sta!$B:B,$A570,Sta!$G:$G,"y"))/$D570</f>
        <v>#DIV/0!</v>
      </c>
      <c r="AD570" s="8" t="e">
        <f>COUNTIFS(Sta!$A:A,$A570,Sta!$G:$G,"y")/$B570</f>
        <v>#DIV/0!</v>
      </c>
      <c r="AE570" s="16" t="e">
        <f>COUNTIFS(Sta!$B:B,$A570,Sta!$G:$G,"y")/$C570</f>
        <v>#DIV/0!</v>
      </c>
    </row>
    <row r="571" spans="1:31" x14ac:dyDescent="0.3">
      <c r="A571" t="s">
        <v>451</v>
      </c>
      <c r="B571" s="9">
        <f>COUNTIF(Sta!A:A,A571)</f>
        <v>10</v>
      </c>
      <c r="C571" s="4">
        <f>COUNTIF(Sta!B:B,A571)</f>
        <v>12</v>
      </c>
      <c r="D571" s="4">
        <f t="shared" si="14"/>
        <v>22</v>
      </c>
      <c r="E571" s="11">
        <f>(COUNTIFS(Sta!$A:$A,$A571,Sta!$F:$F,"&gt;0.5") + COUNTIFS(Sta!$B:$B,$A571,Sta!$F:$F,"&gt;0.5"))/$D571</f>
        <v>1</v>
      </c>
      <c r="F571" s="8">
        <f>COUNTIFS(Sta!$A:$A,$A571,Sta!$F:$F,"&gt;0.5")/$B571</f>
        <v>1</v>
      </c>
      <c r="G571" s="8">
        <f>COUNTIFS(Sta!$B:$B,$A571,Sta!$F:$F,"&gt;0.5")/$C571</f>
        <v>1</v>
      </c>
      <c r="H571" s="11">
        <f>(COUNTIFS(Sta!$A:$A,$A571,Sta!$F:$F,"&gt;1.5") + COUNTIFS(Sta!$B:$B,$A571,Sta!$F:$F,"&gt;1.5"))/$D571</f>
        <v>0.77272727272727271</v>
      </c>
      <c r="I571" s="8">
        <f>COUNTIFS(Sta!$A:$A,$A571,Sta!$F:$F,"&gt;1.5")/$B571</f>
        <v>0.8</v>
      </c>
      <c r="J571" s="8">
        <f>COUNTIFS(Sta!$B:$B,$A571,Sta!$F:$F,"&gt;1.5")/$C571</f>
        <v>0.75</v>
      </c>
      <c r="K571" s="11">
        <f>(COUNTIFS(Sta!$A:$A,$A571,Sta!$F:$F,"&gt;2.5") + COUNTIFS(Sta!$B:$B,$A571,Sta!$F:$F,"&gt;2.5"))/$D571</f>
        <v>0.59090909090909094</v>
      </c>
      <c r="L571" s="8">
        <f>COUNTIFS(Sta!$A:$A,$A571,Sta!$F:$F,"&gt;2.5")/$B571</f>
        <v>0.6</v>
      </c>
      <c r="M571" s="8">
        <f>COUNTIFS(Sta!$B:$B,$A571,Sta!$F:$F,"&gt;2.5")/$C571</f>
        <v>0.58333333333333337</v>
      </c>
      <c r="N571" s="11">
        <f>(COUNTIFS(Sta!$A:$A,$A571,Sta!$F:$F,"&gt;3.5") + COUNTIFS(Sta!$B:$B,$A571,Sta!$F:$F,"&gt;3.5"))/$D571</f>
        <v>0.40909090909090912</v>
      </c>
      <c r="O571" s="8">
        <f>COUNTIFS(Sta!$A:$A,$A571,Sta!$F:$F,"&gt;3.5")/$B571</f>
        <v>0.5</v>
      </c>
      <c r="P571" s="8">
        <f>COUNTIFS(Sta!$B:$B,$A571,Sta!$F:$F,"&gt;3.5")/$C571</f>
        <v>0.33333333333333331</v>
      </c>
      <c r="Q571" s="11">
        <f>(COUNTIFS(Sta!$A:$A,$A571,Sta!$D:$D,"&gt;0.5")  + COUNTIFS(Sta!$B:$B,$A571,Sta!$E:$E,"&gt;0.5"))/$D571</f>
        <v>0.81818181818181823</v>
      </c>
      <c r="R571" s="8">
        <f>COUNTIFS(Sta!$A:$A,$A571,Sta!$D:$D,"&gt;0.5")/$B571</f>
        <v>0.8</v>
      </c>
      <c r="S571" s="8">
        <f>COUNTIFS(Sta!$B:$B,$A571,Sta!$E:$E,"&gt;0.5")/$C571</f>
        <v>0.83333333333333337</v>
      </c>
      <c r="T571" s="11">
        <f>(COUNTIFS(Sta!$A:$A,$A571,Sta!$D:$D,"&gt;1.5")  + COUNTIFS(Sta!$B:$B,$A571,Sta!$E:$E,"&gt;1.5"))/$D571</f>
        <v>0.31818181818181818</v>
      </c>
      <c r="U571" s="8">
        <f>COUNTIFS(Sta!$A:$A,$A571,Sta!$D:$D,"&gt;1.5")/$B571</f>
        <v>0.5</v>
      </c>
      <c r="V571" s="8">
        <f>COUNTIFS(Sta!$B:$B,$A571,Sta!$E:$E,"&gt;1.5")/$C571</f>
        <v>0.16666666666666666</v>
      </c>
      <c r="W571" s="11">
        <f>(COUNTIFS(Sta!$A:$A,$A571,Sta!$E:E,"&gt;0.5") +COUNTIFS(Sta!$B:$B,$A571,Sta!$D:$D,"&gt;0.5"))/$D571</f>
        <v>0.90909090909090906</v>
      </c>
      <c r="X571" s="8">
        <f>COUNTIFS(Sta!$A:$A,$A571,Sta!$E:$E,"&gt;0.5")/$B571</f>
        <v>0.9</v>
      </c>
      <c r="Y571" s="8">
        <f>COUNTIFS(Sta!$B:$B,$A571,Sta!$D:$D,"&gt;0.5")/$C571</f>
        <v>0.91666666666666663</v>
      </c>
      <c r="Z571" s="11">
        <f>(COUNTIFS(Sta!$A:$A,$A571,Sta!$E:$E,"&gt;1.5")  + COUNTIFS(Sta!$B:$B,$A571,Sta!$D:$D,"&gt;1.5"))/$D571</f>
        <v>0.54545454545454541</v>
      </c>
      <c r="AA571" s="8">
        <f>COUNTIFS(Sta!$A:$A,$A571,Sta!$E:$E,"&gt;1.5")/$B571</f>
        <v>0.6</v>
      </c>
      <c r="AB571" s="8">
        <f>COUNTIFS(Sta!$B:$B,$A571,Sta!$D:$D,"&gt;1.5")/$C571</f>
        <v>0.5</v>
      </c>
      <c r="AC571" s="11">
        <f>(COUNTIFS(Sta!$A:A,$A571,Sta!$G:$G,"y") + COUNTIFS(Sta!$B:B,$A571,Sta!$G:$G,"y"))/$D571</f>
        <v>0.72727272727272729</v>
      </c>
      <c r="AD571" s="8">
        <f>COUNTIFS(Sta!$A:A,$A571,Sta!$G:$G,"y")/$B571</f>
        <v>0.7</v>
      </c>
      <c r="AE571" s="16">
        <f>COUNTIFS(Sta!$B:B,$A571,Sta!$G:$G,"y")/$C571</f>
        <v>0.75</v>
      </c>
    </row>
    <row r="572" spans="1:31" x14ac:dyDescent="0.3">
      <c r="A572" t="s">
        <v>156</v>
      </c>
      <c r="B572" s="9">
        <f>COUNTIF(Sta!A:A,A572)</f>
        <v>1</v>
      </c>
      <c r="C572" s="4">
        <f>COUNTIF(Sta!B:B,A572)</f>
        <v>1</v>
      </c>
      <c r="D572" s="4">
        <f t="shared" si="14"/>
        <v>2</v>
      </c>
      <c r="E572" s="11">
        <f>(COUNTIFS(Sta!$A:$A,$A572,Sta!$F:$F,"&gt;0.5") + COUNTIFS(Sta!$B:$B,$A572,Sta!$F:$F,"&gt;0.5"))/$D572</f>
        <v>1</v>
      </c>
      <c r="F572" s="8">
        <f>COUNTIFS(Sta!$A:$A,$A572,Sta!$F:$F,"&gt;0.5")/$B572</f>
        <v>1</v>
      </c>
      <c r="G572" s="8">
        <f>COUNTIFS(Sta!$B:$B,$A572,Sta!$F:$F,"&gt;0.5")/$C572</f>
        <v>1</v>
      </c>
      <c r="H572" s="11">
        <f>(COUNTIFS(Sta!$A:$A,$A572,Sta!$F:$F,"&gt;1.5") + COUNTIFS(Sta!$B:$B,$A572,Sta!$F:$F,"&gt;1.5"))/$D572</f>
        <v>1</v>
      </c>
      <c r="I572" s="8">
        <f>COUNTIFS(Sta!$A:$A,$A572,Sta!$F:$F,"&gt;1.5")/$B572</f>
        <v>1</v>
      </c>
      <c r="J572" s="8">
        <f>COUNTIFS(Sta!$B:$B,$A572,Sta!$F:$F,"&gt;1.5")/$C572</f>
        <v>1</v>
      </c>
      <c r="K572" s="11">
        <f>(COUNTIFS(Sta!$A:$A,$A572,Sta!$F:$F,"&gt;2.5") + COUNTIFS(Sta!$B:$B,$A572,Sta!$F:$F,"&gt;2.5"))/$D572</f>
        <v>0.5</v>
      </c>
      <c r="L572" s="8">
        <f>COUNTIFS(Sta!$A:$A,$A572,Sta!$F:$F,"&gt;2.5")/$B572</f>
        <v>1</v>
      </c>
      <c r="M572" s="8">
        <f>COUNTIFS(Sta!$B:$B,$A572,Sta!$F:$F,"&gt;2.5")/$C572</f>
        <v>0</v>
      </c>
      <c r="N572" s="11">
        <f>(COUNTIFS(Sta!$A:$A,$A572,Sta!$F:$F,"&gt;3.5") + COUNTIFS(Sta!$B:$B,$A572,Sta!$F:$F,"&gt;3.5"))/$D572</f>
        <v>0.5</v>
      </c>
      <c r="O572" s="8">
        <f>COUNTIFS(Sta!$A:$A,$A572,Sta!$F:$F,"&gt;3.5")/$B572</f>
        <v>1</v>
      </c>
      <c r="P572" s="8">
        <f>COUNTIFS(Sta!$B:$B,$A572,Sta!$F:$F,"&gt;3.5")/$C572</f>
        <v>0</v>
      </c>
      <c r="Q572" s="11">
        <f>(COUNTIFS(Sta!$A:$A,$A572,Sta!$D:$D,"&gt;0.5")  + COUNTIFS(Sta!$B:$B,$A572,Sta!$E:$E,"&gt;0.5"))/$D572</f>
        <v>1</v>
      </c>
      <c r="R572" s="8">
        <f>COUNTIFS(Sta!$A:$A,$A572,Sta!$D:$D,"&gt;0.5")/$B572</f>
        <v>1</v>
      </c>
      <c r="S572" s="8">
        <f>COUNTIFS(Sta!$B:$B,$A572,Sta!$E:$E,"&gt;0.5")/$C572</f>
        <v>1</v>
      </c>
      <c r="T572" s="11">
        <f>(COUNTIFS(Sta!$A:$A,$A572,Sta!$D:$D,"&gt;1.5")  + COUNTIFS(Sta!$B:$B,$A572,Sta!$E:$E,"&gt;1.5"))/$D572</f>
        <v>1</v>
      </c>
      <c r="U572" s="8">
        <f>COUNTIFS(Sta!$A:$A,$A572,Sta!$D:$D,"&gt;1.5")/$B572</f>
        <v>1</v>
      </c>
      <c r="V572" s="8">
        <f>COUNTIFS(Sta!$B:$B,$A572,Sta!$E:$E,"&gt;1.5")/$C572</f>
        <v>1</v>
      </c>
      <c r="W572" s="11">
        <f>(COUNTIFS(Sta!$A:$A,$A572,Sta!$E:E,"&gt;0.5") +COUNTIFS(Sta!$B:$B,$A572,Sta!$D:$D,"&gt;0.5"))/$D572</f>
        <v>0.5</v>
      </c>
      <c r="X572" s="8">
        <f>COUNTIFS(Sta!$A:$A,$A572,Sta!$E:$E,"&gt;0.5")/$B572</f>
        <v>1</v>
      </c>
      <c r="Y572" s="8">
        <f>COUNTIFS(Sta!$B:$B,$A572,Sta!$D:$D,"&gt;0.5")/$C572</f>
        <v>0</v>
      </c>
      <c r="Z572" s="11">
        <f>(COUNTIFS(Sta!$A:$A,$A572,Sta!$E:$E,"&gt;1.5")  + COUNTIFS(Sta!$B:$B,$A572,Sta!$D:$D,"&gt;1.5"))/$D572</f>
        <v>0.5</v>
      </c>
      <c r="AA572" s="8">
        <f>COUNTIFS(Sta!$A:$A,$A572,Sta!$E:$E,"&gt;1.5")/$B572</f>
        <v>1</v>
      </c>
      <c r="AB572" s="8">
        <f>COUNTIFS(Sta!$B:$B,$A572,Sta!$D:$D,"&gt;1.5")/$C572</f>
        <v>0</v>
      </c>
      <c r="AC572" s="11">
        <f>(COUNTIFS(Sta!$A:A,$A572,Sta!$G:$G,"y") + COUNTIFS(Sta!$B:B,$A572,Sta!$G:$G,"y"))/$D572</f>
        <v>0.5</v>
      </c>
      <c r="AD572" s="8">
        <f>COUNTIFS(Sta!$A:A,$A572,Sta!$G:$G,"y")/$B572</f>
        <v>1</v>
      </c>
      <c r="AE572" s="16">
        <f>COUNTIFS(Sta!$B:B,$A572,Sta!$G:$G,"y")/$C572</f>
        <v>0</v>
      </c>
    </row>
    <row r="573" spans="1:31" x14ac:dyDescent="0.3">
      <c r="A573" t="s">
        <v>259</v>
      </c>
      <c r="B573" s="9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1" t="e">
        <f>(COUNTIFS(Sta!$A:$A,$A573,Sta!$F:$F,"&gt;0.5") + COUNTIFS(Sta!$B:$B,$A573,Sta!$F:$F,"&gt;0.5"))/$D573</f>
        <v>#DIV/0!</v>
      </c>
      <c r="F573" s="8" t="e">
        <f>COUNTIFS(Sta!$A:$A,$A573,Sta!$F:$F,"&gt;0.5")/$B573</f>
        <v>#DIV/0!</v>
      </c>
      <c r="G573" s="8" t="e">
        <f>COUNTIFS(Sta!$B:$B,$A573,Sta!$F:$F,"&gt;0.5")/$C573</f>
        <v>#DIV/0!</v>
      </c>
      <c r="H573" s="11" t="e">
        <f>(COUNTIFS(Sta!$A:$A,$A573,Sta!$F:$F,"&gt;1.5") + COUNTIFS(Sta!$B:$B,$A573,Sta!$F:$F,"&gt;1.5"))/$D573</f>
        <v>#DIV/0!</v>
      </c>
      <c r="I573" s="8" t="e">
        <f>COUNTIFS(Sta!$A:$A,$A573,Sta!$F:$F,"&gt;1.5")/$B573</f>
        <v>#DIV/0!</v>
      </c>
      <c r="J573" s="8" t="e">
        <f>COUNTIFS(Sta!$B:$B,$A573,Sta!$F:$F,"&gt;1.5")/$C573</f>
        <v>#DIV/0!</v>
      </c>
      <c r="K573" s="11" t="e">
        <f>(COUNTIFS(Sta!$A:$A,$A573,Sta!$F:$F,"&gt;2.5") + COUNTIFS(Sta!$B:$B,$A573,Sta!$F:$F,"&gt;2.5"))/$D573</f>
        <v>#DIV/0!</v>
      </c>
      <c r="L573" s="8" t="e">
        <f>COUNTIFS(Sta!$A:$A,$A573,Sta!$F:$F,"&gt;2.5")/$B573</f>
        <v>#DIV/0!</v>
      </c>
      <c r="M573" s="8" t="e">
        <f>COUNTIFS(Sta!$B:$B,$A573,Sta!$F:$F,"&gt;2.5")/$C573</f>
        <v>#DIV/0!</v>
      </c>
      <c r="N573" s="11" t="e">
        <f>(COUNTIFS(Sta!$A:$A,$A573,Sta!$F:$F,"&gt;3.5") + COUNTIFS(Sta!$B:$B,$A573,Sta!$F:$F,"&gt;3.5"))/$D573</f>
        <v>#DIV/0!</v>
      </c>
      <c r="O573" s="8" t="e">
        <f>COUNTIFS(Sta!$A:$A,$A573,Sta!$F:$F,"&gt;3.5")/$B573</f>
        <v>#DIV/0!</v>
      </c>
      <c r="P573" s="8" t="e">
        <f>COUNTIFS(Sta!$B:$B,$A573,Sta!$F:$F,"&gt;3.5")/$C573</f>
        <v>#DIV/0!</v>
      </c>
      <c r="Q573" s="11" t="e">
        <f>(COUNTIFS(Sta!$A:$A,$A573,Sta!$D:$D,"&gt;0.5")  + COUNTIFS(Sta!$B:$B,$A573,Sta!$E:$E,"&gt;0.5"))/$D573</f>
        <v>#DIV/0!</v>
      </c>
      <c r="R573" s="8" t="e">
        <f>COUNTIFS(Sta!$A:$A,$A573,Sta!$D:$D,"&gt;0.5")/$B573</f>
        <v>#DIV/0!</v>
      </c>
      <c r="S573" s="8" t="e">
        <f>COUNTIFS(Sta!$B:$B,$A573,Sta!$E:$E,"&gt;0.5")/$C573</f>
        <v>#DIV/0!</v>
      </c>
      <c r="T573" s="11" t="e">
        <f>(COUNTIFS(Sta!$A:$A,$A573,Sta!$D:$D,"&gt;1.5")  + COUNTIFS(Sta!$B:$B,$A573,Sta!$E:$E,"&gt;1.5"))/$D573</f>
        <v>#DIV/0!</v>
      </c>
      <c r="U573" s="8" t="e">
        <f>COUNTIFS(Sta!$A:$A,$A573,Sta!$D:$D,"&gt;1.5")/$B573</f>
        <v>#DIV/0!</v>
      </c>
      <c r="V573" s="8" t="e">
        <f>COUNTIFS(Sta!$B:$B,$A573,Sta!$E:$E,"&gt;1.5")/$C573</f>
        <v>#DIV/0!</v>
      </c>
      <c r="W573" s="11" t="e">
        <f>(COUNTIFS(Sta!$A:$A,$A573,Sta!$E:E,"&gt;0.5") +COUNTIFS(Sta!$B:$B,$A573,Sta!$D:$D,"&gt;0.5"))/$D573</f>
        <v>#DIV/0!</v>
      </c>
      <c r="X573" s="8" t="e">
        <f>COUNTIFS(Sta!$A:$A,$A573,Sta!$E:$E,"&gt;0.5")/$B573</f>
        <v>#DIV/0!</v>
      </c>
      <c r="Y573" s="8" t="e">
        <f>COUNTIFS(Sta!$B:$B,$A573,Sta!$D:$D,"&gt;0.5")/$C573</f>
        <v>#DIV/0!</v>
      </c>
      <c r="Z573" s="11" t="e">
        <f>(COUNTIFS(Sta!$A:$A,$A573,Sta!$E:$E,"&gt;1.5")  + COUNTIFS(Sta!$B:$B,$A573,Sta!$D:$D,"&gt;1.5"))/$D573</f>
        <v>#DIV/0!</v>
      </c>
      <c r="AA573" s="8" t="e">
        <f>COUNTIFS(Sta!$A:$A,$A573,Sta!$E:$E,"&gt;1.5")/$B573</f>
        <v>#DIV/0!</v>
      </c>
      <c r="AB573" s="8" t="e">
        <f>COUNTIFS(Sta!$B:$B,$A573,Sta!$D:$D,"&gt;1.5")/$C573</f>
        <v>#DIV/0!</v>
      </c>
      <c r="AC573" s="11" t="e">
        <f>(COUNTIFS(Sta!$A:A,$A573,Sta!$G:$G,"y") + COUNTIFS(Sta!$B:B,$A573,Sta!$G:$G,"y"))/$D573</f>
        <v>#DIV/0!</v>
      </c>
      <c r="AD573" s="8" t="e">
        <f>COUNTIFS(Sta!$A:A,$A573,Sta!$G:$G,"y")/$B573</f>
        <v>#DIV/0!</v>
      </c>
      <c r="AE573" s="16" t="e">
        <f>COUNTIFS(Sta!$B:B,$A573,Sta!$G:$G,"y")/$C573</f>
        <v>#DIV/0!</v>
      </c>
    </row>
    <row r="574" spans="1:31" x14ac:dyDescent="0.3">
      <c r="A574" t="s">
        <v>265</v>
      </c>
      <c r="B574" s="9">
        <f>COUNTIF(Sta!A:A,A574)</f>
        <v>0</v>
      </c>
      <c r="C574" s="4">
        <f>COUNTIF(Sta!B:B,A574)</f>
        <v>0</v>
      </c>
      <c r="D574" s="4">
        <f t="shared" si="15"/>
        <v>0</v>
      </c>
      <c r="E574" s="11" t="e">
        <f>(COUNTIFS(Sta!$A:$A,$A574,Sta!$F:$F,"&gt;0.5") + COUNTIFS(Sta!$B:$B,$A574,Sta!$F:$F,"&gt;0.5"))/$D574</f>
        <v>#DIV/0!</v>
      </c>
      <c r="F574" s="8" t="e">
        <f>COUNTIFS(Sta!$A:$A,$A574,Sta!$F:$F,"&gt;0.5")/$B574</f>
        <v>#DIV/0!</v>
      </c>
      <c r="G574" s="8" t="e">
        <f>COUNTIFS(Sta!$B:$B,$A574,Sta!$F:$F,"&gt;0.5")/$C574</f>
        <v>#DIV/0!</v>
      </c>
      <c r="H574" s="11" t="e">
        <f>(COUNTIFS(Sta!$A:$A,$A574,Sta!$F:$F,"&gt;1.5") + COUNTIFS(Sta!$B:$B,$A574,Sta!$F:$F,"&gt;1.5"))/$D574</f>
        <v>#DIV/0!</v>
      </c>
      <c r="I574" s="8" t="e">
        <f>COUNTIFS(Sta!$A:$A,$A574,Sta!$F:$F,"&gt;1.5")/$B574</f>
        <v>#DIV/0!</v>
      </c>
      <c r="J574" s="8" t="e">
        <f>COUNTIFS(Sta!$B:$B,$A574,Sta!$F:$F,"&gt;1.5")/$C574</f>
        <v>#DIV/0!</v>
      </c>
      <c r="K574" s="11" t="e">
        <f>(COUNTIFS(Sta!$A:$A,$A574,Sta!$F:$F,"&gt;2.5") + COUNTIFS(Sta!$B:$B,$A574,Sta!$F:$F,"&gt;2.5"))/$D574</f>
        <v>#DIV/0!</v>
      </c>
      <c r="L574" s="8" t="e">
        <f>COUNTIFS(Sta!$A:$A,$A574,Sta!$F:$F,"&gt;2.5")/$B574</f>
        <v>#DIV/0!</v>
      </c>
      <c r="M574" s="8" t="e">
        <f>COUNTIFS(Sta!$B:$B,$A574,Sta!$F:$F,"&gt;2.5")/$C574</f>
        <v>#DIV/0!</v>
      </c>
      <c r="N574" s="11" t="e">
        <f>(COUNTIFS(Sta!$A:$A,$A574,Sta!$F:$F,"&gt;3.5") + COUNTIFS(Sta!$B:$B,$A574,Sta!$F:$F,"&gt;3.5"))/$D574</f>
        <v>#DIV/0!</v>
      </c>
      <c r="O574" s="8" t="e">
        <f>COUNTIFS(Sta!$A:$A,$A574,Sta!$F:$F,"&gt;3.5")/$B574</f>
        <v>#DIV/0!</v>
      </c>
      <c r="P574" s="8" t="e">
        <f>COUNTIFS(Sta!$B:$B,$A574,Sta!$F:$F,"&gt;3.5")/$C574</f>
        <v>#DIV/0!</v>
      </c>
      <c r="Q574" s="11" t="e">
        <f>(COUNTIFS(Sta!$A:$A,$A574,Sta!$D:$D,"&gt;0.5")  + COUNTIFS(Sta!$B:$B,$A574,Sta!$E:$E,"&gt;0.5"))/$D574</f>
        <v>#DIV/0!</v>
      </c>
      <c r="R574" s="8" t="e">
        <f>COUNTIFS(Sta!$A:$A,$A574,Sta!$D:$D,"&gt;0.5")/$B574</f>
        <v>#DIV/0!</v>
      </c>
      <c r="S574" s="8" t="e">
        <f>COUNTIFS(Sta!$B:$B,$A574,Sta!$E:$E,"&gt;0.5")/$C574</f>
        <v>#DIV/0!</v>
      </c>
      <c r="T574" s="11" t="e">
        <f>(COUNTIFS(Sta!$A:$A,$A574,Sta!$D:$D,"&gt;1.5")  + COUNTIFS(Sta!$B:$B,$A574,Sta!$E:$E,"&gt;1.5"))/$D574</f>
        <v>#DIV/0!</v>
      </c>
      <c r="U574" s="8" t="e">
        <f>COUNTIFS(Sta!$A:$A,$A574,Sta!$D:$D,"&gt;1.5")/$B574</f>
        <v>#DIV/0!</v>
      </c>
      <c r="V574" s="8" t="e">
        <f>COUNTIFS(Sta!$B:$B,$A574,Sta!$E:$E,"&gt;1.5")/$C574</f>
        <v>#DIV/0!</v>
      </c>
      <c r="W574" s="11" t="e">
        <f>(COUNTIFS(Sta!$A:$A,$A574,Sta!$E:E,"&gt;0.5") +COUNTIFS(Sta!$B:$B,$A574,Sta!$D:$D,"&gt;0.5"))/$D574</f>
        <v>#DIV/0!</v>
      </c>
      <c r="X574" s="8" t="e">
        <f>COUNTIFS(Sta!$A:$A,$A574,Sta!$E:$E,"&gt;0.5")/$B574</f>
        <v>#DIV/0!</v>
      </c>
      <c r="Y574" s="8" t="e">
        <f>COUNTIFS(Sta!$B:$B,$A574,Sta!$D:$D,"&gt;0.5")/$C574</f>
        <v>#DIV/0!</v>
      </c>
      <c r="Z574" s="11" t="e">
        <f>(COUNTIFS(Sta!$A:$A,$A574,Sta!$E:$E,"&gt;1.5")  + COUNTIFS(Sta!$B:$B,$A574,Sta!$D:$D,"&gt;1.5"))/$D574</f>
        <v>#DIV/0!</v>
      </c>
      <c r="AA574" s="8" t="e">
        <f>COUNTIFS(Sta!$A:$A,$A574,Sta!$E:$E,"&gt;1.5")/$B574</f>
        <v>#DIV/0!</v>
      </c>
      <c r="AB574" s="8" t="e">
        <f>COUNTIFS(Sta!$B:$B,$A574,Sta!$D:$D,"&gt;1.5")/$C574</f>
        <v>#DIV/0!</v>
      </c>
      <c r="AC574" s="11" t="e">
        <f>(COUNTIFS(Sta!$A:A,$A574,Sta!$G:$G,"y") + COUNTIFS(Sta!$B:B,$A574,Sta!$G:$G,"y"))/$D574</f>
        <v>#DIV/0!</v>
      </c>
      <c r="AD574" s="8" t="e">
        <f>COUNTIFS(Sta!$A:A,$A574,Sta!$G:$G,"y")/$B574</f>
        <v>#DIV/0!</v>
      </c>
      <c r="AE574" s="16" t="e">
        <f>COUNTIFS(Sta!$B:B,$A574,Sta!$G:$G,"y")/$C574</f>
        <v>#DIV/0!</v>
      </c>
    </row>
    <row r="575" spans="1:31" x14ac:dyDescent="0.3">
      <c r="A575" t="s">
        <v>145</v>
      </c>
      <c r="B575" s="9">
        <f>COUNTIF(Sta!A:A,A575)</f>
        <v>0</v>
      </c>
      <c r="C575" s="4">
        <f>COUNTIF(Sta!B:B,A575)</f>
        <v>1</v>
      </c>
      <c r="D575" s="4">
        <f t="shared" si="15"/>
        <v>1</v>
      </c>
      <c r="E575" s="11">
        <f>(COUNTIFS(Sta!$A:$A,$A575,Sta!$F:$F,"&gt;0.5") + COUNTIFS(Sta!$B:$B,$A575,Sta!$F:$F,"&gt;0.5"))/$D575</f>
        <v>1</v>
      </c>
      <c r="F575" s="8" t="e">
        <f>COUNTIFS(Sta!$A:$A,$A575,Sta!$F:$F,"&gt;0.5")/$B575</f>
        <v>#DIV/0!</v>
      </c>
      <c r="G575" s="8">
        <f>COUNTIFS(Sta!$B:$B,$A575,Sta!$F:$F,"&gt;0.5")/$C575</f>
        <v>1</v>
      </c>
      <c r="H575" s="11">
        <f>(COUNTIFS(Sta!$A:$A,$A575,Sta!$F:$F,"&gt;1.5") + COUNTIFS(Sta!$B:$B,$A575,Sta!$F:$F,"&gt;1.5"))/$D575</f>
        <v>1</v>
      </c>
      <c r="I575" s="8" t="e">
        <f>COUNTIFS(Sta!$A:$A,$A575,Sta!$F:$F,"&gt;1.5")/$B575</f>
        <v>#DIV/0!</v>
      </c>
      <c r="J575" s="8">
        <f>COUNTIFS(Sta!$B:$B,$A575,Sta!$F:$F,"&gt;1.5")/$C575</f>
        <v>1</v>
      </c>
      <c r="K575" s="11">
        <f>(COUNTIFS(Sta!$A:$A,$A575,Sta!$F:$F,"&gt;2.5") + COUNTIFS(Sta!$B:$B,$A575,Sta!$F:$F,"&gt;2.5"))/$D575</f>
        <v>0</v>
      </c>
      <c r="L575" s="8" t="e">
        <f>COUNTIFS(Sta!$A:$A,$A575,Sta!$F:$F,"&gt;2.5")/$B575</f>
        <v>#DIV/0!</v>
      </c>
      <c r="M575" s="8">
        <f>COUNTIFS(Sta!$B:$B,$A575,Sta!$F:$F,"&gt;2.5")/$C575</f>
        <v>0</v>
      </c>
      <c r="N575" s="11">
        <f>(COUNTIFS(Sta!$A:$A,$A575,Sta!$F:$F,"&gt;3.5") + COUNTIFS(Sta!$B:$B,$A575,Sta!$F:$F,"&gt;3.5"))/$D575</f>
        <v>0</v>
      </c>
      <c r="O575" s="8" t="e">
        <f>COUNTIFS(Sta!$A:$A,$A575,Sta!$F:$F,"&gt;3.5")/$B575</f>
        <v>#DIV/0!</v>
      </c>
      <c r="P575" s="8">
        <f>COUNTIFS(Sta!$B:$B,$A575,Sta!$F:$F,"&gt;3.5")/$C575</f>
        <v>0</v>
      </c>
      <c r="Q575" s="11">
        <f>(COUNTIFS(Sta!$A:$A,$A575,Sta!$D:$D,"&gt;0.5")  + COUNTIFS(Sta!$B:$B,$A575,Sta!$E:$E,"&gt;0.5"))/$D575</f>
        <v>1</v>
      </c>
      <c r="R575" s="8" t="e">
        <f>COUNTIFS(Sta!$A:$A,$A575,Sta!$D:$D,"&gt;0.5")/$B575</f>
        <v>#DIV/0!</v>
      </c>
      <c r="S575" s="8">
        <f>COUNTIFS(Sta!$B:$B,$A575,Sta!$E:$E,"&gt;0.5")/$C575</f>
        <v>1</v>
      </c>
      <c r="T575" s="11">
        <f>(COUNTIFS(Sta!$A:$A,$A575,Sta!$D:$D,"&gt;1.5")  + COUNTIFS(Sta!$B:$B,$A575,Sta!$E:$E,"&gt;1.5"))/$D575</f>
        <v>0</v>
      </c>
      <c r="U575" s="8" t="e">
        <f>COUNTIFS(Sta!$A:$A,$A575,Sta!$D:$D,"&gt;1.5")/$B575</f>
        <v>#DIV/0!</v>
      </c>
      <c r="V575" s="8">
        <f>COUNTIFS(Sta!$B:$B,$A575,Sta!$E:$E,"&gt;1.5")/$C575</f>
        <v>0</v>
      </c>
      <c r="W575" s="11">
        <f>(COUNTIFS(Sta!$A:$A,$A575,Sta!$E:E,"&gt;0.5") +COUNTIFS(Sta!$B:$B,$A575,Sta!$D:$D,"&gt;0.5"))/$D575</f>
        <v>1</v>
      </c>
      <c r="X575" s="8" t="e">
        <f>COUNTIFS(Sta!$A:$A,$A575,Sta!$E:$E,"&gt;0.5")/$B575</f>
        <v>#DIV/0!</v>
      </c>
      <c r="Y575" s="8">
        <f>COUNTIFS(Sta!$B:$B,$A575,Sta!$D:$D,"&gt;0.5")/$C575</f>
        <v>1</v>
      </c>
      <c r="Z575" s="11">
        <f>(COUNTIFS(Sta!$A:$A,$A575,Sta!$E:$E,"&gt;1.5")  + COUNTIFS(Sta!$B:$B,$A575,Sta!$D:$D,"&gt;1.5"))/$D575</f>
        <v>0</v>
      </c>
      <c r="AA575" s="8" t="e">
        <f>COUNTIFS(Sta!$A:$A,$A575,Sta!$E:$E,"&gt;1.5")/$B575</f>
        <v>#DIV/0!</v>
      </c>
      <c r="AB575" s="8">
        <f>COUNTIFS(Sta!$B:$B,$A575,Sta!$D:$D,"&gt;1.5")/$C575</f>
        <v>0</v>
      </c>
      <c r="AC575" s="11">
        <f>(COUNTIFS(Sta!$A:A,$A575,Sta!$G:$G,"y") + COUNTIFS(Sta!$B:B,$A575,Sta!$G:$G,"y"))/$D575</f>
        <v>1</v>
      </c>
      <c r="AD575" s="8" t="e">
        <f>COUNTIFS(Sta!$A:A,$A575,Sta!$G:$G,"y")/$B575</f>
        <v>#DIV/0!</v>
      </c>
      <c r="AE575" s="16">
        <f>COUNTIFS(Sta!$B:B,$A575,Sta!$G:$G,"y")/$C575</f>
        <v>1</v>
      </c>
    </row>
    <row r="576" spans="1:31" x14ac:dyDescent="0.3">
      <c r="A576" t="s">
        <v>684</v>
      </c>
      <c r="B576" s="9">
        <f>COUNTIF(Sta!A:A,A576)</f>
        <v>9</v>
      </c>
      <c r="C576" s="4">
        <f>COUNTIF(Sta!B:B,A576)</f>
        <v>9</v>
      </c>
      <c r="D576" s="4">
        <f t="shared" si="15"/>
        <v>18</v>
      </c>
      <c r="E576" s="11">
        <f>(COUNTIFS(Sta!$A:$A,$A576,Sta!$F:$F,"&gt;0.5") + COUNTIFS(Sta!$B:$B,$A576,Sta!$F:$F,"&gt;0.5"))/$D576</f>
        <v>0.94444444444444442</v>
      </c>
      <c r="F576" s="8">
        <f>COUNTIFS(Sta!$A:$A,$A576,Sta!$F:$F,"&gt;0.5")/$B576</f>
        <v>1</v>
      </c>
      <c r="G576" s="8">
        <f>COUNTIFS(Sta!$B:$B,$A576,Sta!$F:$F,"&gt;0.5")/$C576</f>
        <v>0.88888888888888884</v>
      </c>
      <c r="H576" s="11">
        <f>(COUNTIFS(Sta!$A:$A,$A576,Sta!$F:$F,"&gt;1.5") + COUNTIFS(Sta!$B:$B,$A576,Sta!$F:$F,"&gt;1.5"))/$D576</f>
        <v>0.77777777777777779</v>
      </c>
      <c r="I576" s="8">
        <f>COUNTIFS(Sta!$A:$A,$A576,Sta!$F:$F,"&gt;1.5")/$B576</f>
        <v>0.88888888888888884</v>
      </c>
      <c r="J576" s="8">
        <f>COUNTIFS(Sta!$B:$B,$A576,Sta!$F:$F,"&gt;1.5")/$C576</f>
        <v>0.66666666666666663</v>
      </c>
      <c r="K576" s="11">
        <f>(COUNTIFS(Sta!$A:$A,$A576,Sta!$F:$F,"&gt;2.5") + COUNTIFS(Sta!$B:$B,$A576,Sta!$F:$F,"&gt;2.5"))/$D576</f>
        <v>0.3888888888888889</v>
      </c>
      <c r="L576" s="8">
        <f>COUNTIFS(Sta!$A:$A,$A576,Sta!$F:$F,"&gt;2.5")/$B576</f>
        <v>0.55555555555555558</v>
      </c>
      <c r="M576" s="8">
        <f>COUNTIFS(Sta!$B:$B,$A576,Sta!$F:$F,"&gt;2.5")/$C576</f>
        <v>0.22222222222222221</v>
      </c>
      <c r="N576" s="11">
        <f>(COUNTIFS(Sta!$A:$A,$A576,Sta!$F:$F,"&gt;3.5") + COUNTIFS(Sta!$B:$B,$A576,Sta!$F:$F,"&gt;3.5"))/$D576</f>
        <v>0.1111111111111111</v>
      </c>
      <c r="O576" s="8">
        <f>COUNTIFS(Sta!$A:$A,$A576,Sta!$F:$F,"&gt;3.5")/$B576</f>
        <v>0.22222222222222221</v>
      </c>
      <c r="P576" s="8">
        <f>COUNTIFS(Sta!$B:$B,$A576,Sta!$F:$F,"&gt;3.5")/$C576</f>
        <v>0</v>
      </c>
      <c r="Q576" s="11">
        <f>(COUNTIFS(Sta!$A:$A,$A576,Sta!$D:$D,"&gt;0.5")  + COUNTIFS(Sta!$B:$B,$A576,Sta!$E:$E,"&gt;0.5"))/$D576</f>
        <v>0.77777777777777779</v>
      </c>
      <c r="R576" s="8">
        <f>COUNTIFS(Sta!$A:$A,$A576,Sta!$D:$D,"&gt;0.5")/$B576</f>
        <v>0.88888888888888884</v>
      </c>
      <c r="S576" s="8">
        <f>COUNTIFS(Sta!$B:$B,$A576,Sta!$E:$E,"&gt;0.5")/$C576</f>
        <v>0.66666666666666663</v>
      </c>
      <c r="T576" s="11">
        <f>(COUNTIFS(Sta!$A:$A,$A576,Sta!$D:$D,"&gt;1.5")  + COUNTIFS(Sta!$B:$B,$A576,Sta!$E:$E,"&gt;1.5"))/$D576</f>
        <v>0.1111111111111111</v>
      </c>
      <c r="U576" s="8">
        <f>COUNTIFS(Sta!$A:$A,$A576,Sta!$D:$D,"&gt;1.5")/$B576</f>
        <v>0.22222222222222221</v>
      </c>
      <c r="V576" s="8">
        <f>COUNTIFS(Sta!$B:$B,$A576,Sta!$E:$E,"&gt;1.5")/$C576</f>
        <v>0</v>
      </c>
      <c r="W576" s="11">
        <f>(COUNTIFS(Sta!$A:$A,$A576,Sta!$E:E,"&gt;0.5") +COUNTIFS(Sta!$B:$B,$A576,Sta!$D:$D,"&gt;0.5"))/$D576</f>
        <v>0.94444444444444442</v>
      </c>
      <c r="X576" s="8">
        <f>COUNTIFS(Sta!$A:$A,$A576,Sta!$E:$E,"&gt;0.5")/$B576</f>
        <v>1</v>
      </c>
      <c r="Y576" s="8">
        <f>COUNTIFS(Sta!$B:$B,$A576,Sta!$D:$D,"&gt;0.5")/$C576</f>
        <v>0.88888888888888884</v>
      </c>
      <c r="Z576" s="11">
        <f>(COUNTIFS(Sta!$A:$A,$A576,Sta!$E:$E,"&gt;1.5")  + COUNTIFS(Sta!$B:$B,$A576,Sta!$D:$D,"&gt;1.5"))/$D576</f>
        <v>0.3888888888888889</v>
      </c>
      <c r="AA576" s="8">
        <f>COUNTIFS(Sta!$A:$A,$A576,Sta!$E:$E,"&gt;1.5")/$B576</f>
        <v>0.55555555555555558</v>
      </c>
      <c r="AB576" s="8">
        <f>COUNTIFS(Sta!$B:$B,$A576,Sta!$D:$D,"&gt;1.5")/$C576</f>
        <v>0.22222222222222221</v>
      </c>
      <c r="AC576" s="11">
        <f>(COUNTIFS(Sta!$A:A,$A576,Sta!$G:$G,"y") + COUNTIFS(Sta!$B:B,$A576,Sta!$G:$G,"y"))/$D576</f>
        <v>0.77777777777777779</v>
      </c>
      <c r="AD576" s="8">
        <f>COUNTIFS(Sta!$A:A,$A576,Sta!$G:$G,"y")/$B576</f>
        <v>0.88888888888888884</v>
      </c>
      <c r="AE576" s="16">
        <f>COUNTIFS(Sta!$B:B,$A576,Sta!$G:$G,"y")/$C576</f>
        <v>0.66666666666666663</v>
      </c>
    </row>
    <row r="577" spans="1:31" x14ac:dyDescent="0.3">
      <c r="A577" t="s">
        <v>159</v>
      </c>
      <c r="B577" s="9">
        <f>COUNTIF(Sta!A:A,A577)</f>
        <v>1</v>
      </c>
      <c r="C577" s="4">
        <f>COUNTIF(Sta!B:B,A577)</f>
        <v>1</v>
      </c>
      <c r="D577" s="4">
        <f t="shared" si="15"/>
        <v>2</v>
      </c>
      <c r="E577" s="11">
        <f>(COUNTIFS(Sta!$A:$A,$A577,Sta!$F:$F,"&gt;0.5") + COUNTIFS(Sta!$B:$B,$A577,Sta!$F:$F,"&gt;0.5"))/$D577</f>
        <v>1</v>
      </c>
      <c r="F577" s="8">
        <f>COUNTIFS(Sta!$A:$A,$A577,Sta!$F:$F,"&gt;0.5")/$B577</f>
        <v>1</v>
      </c>
      <c r="G577" s="8">
        <f>COUNTIFS(Sta!$B:$B,$A577,Sta!$F:$F,"&gt;0.5")/$C577</f>
        <v>1</v>
      </c>
      <c r="H577" s="11">
        <f>(COUNTIFS(Sta!$A:$A,$A577,Sta!$F:$F,"&gt;1.5") + COUNTIFS(Sta!$B:$B,$A577,Sta!$F:$F,"&gt;1.5"))/$D577</f>
        <v>1</v>
      </c>
      <c r="I577" s="8">
        <f>COUNTIFS(Sta!$A:$A,$A577,Sta!$F:$F,"&gt;1.5")/$B577</f>
        <v>1</v>
      </c>
      <c r="J577" s="8">
        <f>COUNTIFS(Sta!$B:$B,$A577,Sta!$F:$F,"&gt;1.5")/$C577</f>
        <v>1</v>
      </c>
      <c r="K577" s="11">
        <f>(COUNTIFS(Sta!$A:$A,$A577,Sta!$F:$F,"&gt;2.5") + COUNTIFS(Sta!$B:$B,$A577,Sta!$F:$F,"&gt;2.5"))/$D577</f>
        <v>1</v>
      </c>
      <c r="L577" s="8">
        <f>COUNTIFS(Sta!$A:$A,$A577,Sta!$F:$F,"&gt;2.5")/$B577</f>
        <v>1</v>
      </c>
      <c r="M577" s="8">
        <f>COUNTIFS(Sta!$B:$B,$A577,Sta!$F:$F,"&gt;2.5")/$C577</f>
        <v>1</v>
      </c>
      <c r="N577" s="11">
        <f>(COUNTIFS(Sta!$A:$A,$A577,Sta!$F:$F,"&gt;3.5") + COUNTIFS(Sta!$B:$B,$A577,Sta!$F:$F,"&gt;3.5"))/$D577</f>
        <v>1</v>
      </c>
      <c r="O577" s="8">
        <f>COUNTIFS(Sta!$A:$A,$A577,Sta!$F:$F,"&gt;3.5")/$B577</f>
        <v>1</v>
      </c>
      <c r="P577" s="8">
        <f>COUNTIFS(Sta!$B:$B,$A577,Sta!$F:$F,"&gt;3.5")/$C577</f>
        <v>1</v>
      </c>
      <c r="Q577" s="11">
        <f>(COUNTIFS(Sta!$A:$A,$A577,Sta!$D:$D,"&gt;0.5")  + COUNTIFS(Sta!$B:$B,$A577,Sta!$E:$E,"&gt;0.5"))/$D577</f>
        <v>1</v>
      </c>
      <c r="R577" s="8">
        <f>COUNTIFS(Sta!$A:$A,$A577,Sta!$D:$D,"&gt;0.5")/$B577</f>
        <v>1</v>
      </c>
      <c r="S577" s="8">
        <f>COUNTIFS(Sta!$B:$B,$A577,Sta!$E:$E,"&gt;0.5")/$C577</f>
        <v>1</v>
      </c>
      <c r="T577" s="11">
        <f>(COUNTIFS(Sta!$A:$A,$A577,Sta!$D:$D,"&gt;1.5")  + COUNTIFS(Sta!$B:$B,$A577,Sta!$E:$E,"&gt;1.5"))/$D577</f>
        <v>0.5</v>
      </c>
      <c r="U577" s="8">
        <f>COUNTIFS(Sta!$A:$A,$A577,Sta!$D:$D,"&gt;1.5")/$B577</f>
        <v>1</v>
      </c>
      <c r="V577" s="8">
        <f>COUNTIFS(Sta!$B:$B,$A577,Sta!$E:$E,"&gt;1.5")/$C577</f>
        <v>0</v>
      </c>
      <c r="W577" s="11">
        <f>(COUNTIFS(Sta!$A:$A,$A577,Sta!$E:E,"&gt;0.5") +COUNTIFS(Sta!$B:$B,$A577,Sta!$D:$D,"&gt;0.5"))/$D577</f>
        <v>1</v>
      </c>
      <c r="X577" s="8">
        <f>COUNTIFS(Sta!$A:$A,$A577,Sta!$E:$E,"&gt;0.5")/$B577</f>
        <v>1</v>
      </c>
      <c r="Y577" s="8">
        <f>COUNTIFS(Sta!$B:$B,$A577,Sta!$D:$D,"&gt;0.5")/$C577</f>
        <v>1</v>
      </c>
      <c r="Z577" s="11">
        <f>(COUNTIFS(Sta!$A:$A,$A577,Sta!$E:$E,"&gt;1.5")  + COUNTIFS(Sta!$B:$B,$A577,Sta!$D:$D,"&gt;1.5"))/$D577</f>
        <v>0.5</v>
      </c>
      <c r="AA577" s="8">
        <f>COUNTIFS(Sta!$A:$A,$A577,Sta!$E:$E,"&gt;1.5")/$B577</f>
        <v>0</v>
      </c>
      <c r="AB577" s="8">
        <f>COUNTIFS(Sta!$B:$B,$A577,Sta!$D:$D,"&gt;1.5")/$C577</f>
        <v>1</v>
      </c>
      <c r="AC577" s="11">
        <f>(COUNTIFS(Sta!$A:A,$A577,Sta!$G:$G,"y") + COUNTIFS(Sta!$B:B,$A577,Sta!$G:$G,"y"))/$D577</f>
        <v>1</v>
      </c>
      <c r="AD577" s="8">
        <f>COUNTIFS(Sta!$A:A,$A577,Sta!$G:$G,"y")/$B577</f>
        <v>1</v>
      </c>
      <c r="AE577" s="16">
        <f>COUNTIFS(Sta!$B:B,$A577,Sta!$G:$G,"y")/$C577</f>
        <v>1</v>
      </c>
    </row>
    <row r="578" spans="1:31" x14ac:dyDescent="0.3">
      <c r="A578" t="s">
        <v>588</v>
      </c>
      <c r="B578" s="9">
        <f>COUNTIF(Sta!A:A,A578)</f>
        <v>1</v>
      </c>
      <c r="C578" s="4">
        <f>COUNTIF(Sta!B:B,A578)</f>
        <v>2</v>
      </c>
      <c r="D578" s="4">
        <f t="shared" si="15"/>
        <v>3</v>
      </c>
      <c r="E578" s="11">
        <f>(COUNTIFS(Sta!$A:$A,$A578,Sta!$F:$F,"&gt;0.5") + COUNTIFS(Sta!$B:$B,$A578,Sta!$F:$F,"&gt;0.5"))/$D578</f>
        <v>1</v>
      </c>
      <c r="F578" s="8">
        <f>COUNTIFS(Sta!$A:$A,$A578,Sta!$F:$F,"&gt;0.5")/$B578</f>
        <v>1</v>
      </c>
      <c r="G578" s="8">
        <f>COUNTIFS(Sta!$B:$B,$A578,Sta!$F:$F,"&gt;0.5")/$C578</f>
        <v>1</v>
      </c>
      <c r="H578" s="11">
        <f>(COUNTIFS(Sta!$A:$A,$A578,Sta!$F:$F,"&gt;1.5") + COUNTIFS(Sta!$B:$B,$A578,Sta!$F:$F,"&gt;1.5"))/$D578</f>
        <v>1</v>
      </c>
      <c r="I578" s="8">
        <f>COUNTIFS(Sta!$A:$A,$A578,Sta!$F:$F,"&gt;1.5")/$B578</f>
        <v>1</v>
      </c>
      <c r="J578" s="8">
        <f>COUNTIFS(Sta!$B:$B,$A578,Sta!$F:$F,"&gt;1.5")/$C578</f>
        <v>1</v>
      </c>
      <c r="K578" s="11">
        <f>(COUNTIFS(Sta!$A:$A,$A578,Sta!$F:$F,"&gt;2.5") + COUNTIFS(Sta!$B:$B,$A578,Sta!$F:$F,"&gt;2.5"))/$D578</f>
        <v>0.66666666666666663</v>
      </c>
      <c r="L578" s="8">
        <f>COUNTIFS(Sta!$A:$A,$A578,Sta!$F:$F,"&gt;2.5")/$B578</f>
        <v>1</v>
      </c>
      <c r="M578" s="8">
        <f>COUNTIFS(Sta!$B:$B,$A578,Sta!$F:$F,"&gt;2.5")/$C578</f>
        <v>0.5</v>
      </c>
      <c r="N578" s="11">
        <f>(COUNTIFS(Sta!$A:$A,$A578,Sta!$F:$F,"&gt;3.5") + COUNTIFS(Sta!$B:$B,$A578,Sta!$F:$F,"&gt;3.5"))/$D578</f>
        <v>0.66666666666666663</v>
      </c>
      <c r="O578" s="8">
        <f>COUNTIFS(Sta!$A:$A,$A578,Sta!$F:$F,"&gt;3.5")/$B578</f>
        <v>1</v>
      </c>
      <c r="P578" s="8">
        <f>COUNTIFS(Sta!$B:$B,$A578,Sta!$F:$F,"&gt;3.5")/$C578</f>
        <v>0.5</v>
      </c>
      <c r="Q578" s="11">
        <f>(COUNTIFS(Sta!$A:$A,$A578,Sta!$D:$D,"&gt;0.5")  + COUNTIFS(Sta!$B:$B,$A578,Sta!$E:$E,"&gt;0.5"))/$D578</f>
        <v>1</v>
      </c>
      <c r="R578" s="8">
        <f>COUNTIFS(Sta!$A:$A,$A578,Sta!$D:$D,"&gt;0.5")/$B578</f>
        <v>1</v>
      </c>
      <c r="S578" s="8">
        <f>COUNTIFS(Sta!$B:$B,$A578,Sta!$E:$E,"&gt;0.5")/$C578</f>
        <v>1</v>
      </c>
      <c r="T578" s="11">
        <f>(COUNTIFS(Sta!$A:$A,$A578,Sta!$D:$D,"&gt;1.5")  + COUNTIFS(Sta!$B:$B,$A578,Sta!$E:$E,"&gt;1.5"))/$D578</f>
        <v>0</v>
      </c>
      <c r="U578" s="8">
        <f>COUNTIFS(Sta!$A:$A,$A578,Sta!$D:$D,"&gt;1.5")/$B578</f>
        <v>0</v>
      </c>
      <c r="V578" s="8">
        <f>COUNTIFS(Sta!$B:$B,$A578,Sta!$E:$E,"&gt;1.5")/$C578</f>
        <v>0</v>
      </c>
      <c r="W578" s="11">
        <f>(COUNTIFS(Sta!$A:$A,$A578,Sta!$E:E,"&gt;0.5") +COUNTIFS(Sta!$B:$B,$A578,Sta!$D:$D,"&gt;0.5"))/$D578</f>
        <v>1</v>
      </c>
      <c r="X578" s="8">
        <f>COUNTIFS(Sta!$A:$A,$A578,Sta!$E:$E,"&gt;0.5")/$B578</f>
        <v>1</v>
      </c>
      <c r="Y578" s="8">
        <f>COUNTIFS(Sta!$B:$B,$A578,Sta!$D:$D,"&gt;0.5")/$C578</f>
        <v>1</v>
      </c>
      <c r="Z578" s="11">
        <f>(COUNTIFS(Sta!$A:$A,$A578,Sta!$E:$E,"&gt;1.5")  + COUNTIFS(Sta!$B:$B,$A578,Sta!$D:$D,"&gt;1.5"))/$D578</f>
        <v>0.66666666666666663</v>
      </c>
      <c r="AA578" s="8">
        <f>COUNTIFS(Sta!$A:$A,$A578,Sta!$E:$E,"&gt;1.5")/$B578</f>
        <v>1</v>
      </c>
      <c r="AB578" s="8">
        <f>COUNTIFS(Sta!$B:$B,$A578,Sta!$D:$D,"&gt;1.5")/$C578</f>
        <v>0.5</v>
      </c>
      <c r="AC578" s="11">
        <f>(COUNTIFS(Sta!$A:A,$A578,Sta!$G:$G,"y") + COUNTIFS(Sta!$B:B,$A578,Sta!$G:$G,"y"))/$D578</f>
        <v>1</v>
      </c>
      <c r="AD578" s="8">
        <f>COUNTIFS(Sta!$A:A,$A578,Sta!$G:$G,"y")/$B578</f>
        <v>1</v>
      </c>
      <c r="AE578" s="16">
        <f>COUNTIFS(Sta!$B:B,$A578,Sta!$G:$G,"y")/$C578</f>
        <v>1</v>
      </c>
    </row>
    <row r="579" spans="1:31" x14ac:dyDescent="0.3">
      <c r="A579" t="s">
        <v>207</v>
      </c>
      <c r="B579" s="9">
        <f>COUNTIF(Sta!A:A,A579)</f>
        <v>1</v>
      </c>
      <c r="C579" s="4">
        <f>COUNTIF(Sta!B:B,A579)</f>
        <v>1</v>
      </c>
      <c r="D579" s="4">
        <f t="shared" si="15"/>
        <v>2</v>
      </c>
      <c r="E579" s="11">
        <f>(COUNTIFS(Sta!$A:$A,$A579,Sta!$F:$F,"&gt;0.5") + COUNTIFS(Sta!$B:$B,$A579,Sta!$F:$F,"&gt;0.5"))/$D579</f>
        <v>1</v>
      </c>
      <c r="F579" s="8">
        <f>COUNTIFS(Sta!$A:$A,$A579,Sta!$F:$F,"&gt;0.5")/$B579</f>
        <v>1</v>
      </c>
      <c r="G579" s="8">
        <f>COUNTIFS(Sta!$B:$B,$A579,Sta!$F:$F,"&gt;0.5")/$C579</f>
        <v>1</v>
      </c>
      <c r="H579" s="11">
        <f>(COUNTIFS(Sta!$A:$A,$A579,Sta!$F:$F,"&gt;1.5") + COUNTIFS(Sta!$B:$B,$A579,Sta!$F:$F,"&gt;1.5"))/$D579</f>
        <v>0.5</v>
      </c>
      <c r="I579" s="8">
        <f>COUNTIFS(Sta!$A:$A,$A579,Sta!$F:$F,"&gt;1.5")/$B579</f>
        <v>1</v>
      </c>
      <c r="J579" s="8">
        <f>COUNTIFS(Sta!$B:$B,$A579,Sta!$F:$F,"&gt;1.5")/$C579</f>
        <v>0</v>
      </c>
      <c r="K579" s="11">
        <f>(COUNTIFS(Sta!$A:$A,$A579,Sta!$F:$F,"&gt;2.5") + COUNTIFS(Sta!$B:$B,$A579,Sta!$F:$F,"&gt;2.5"))/$D579</f>
        <v>0</v>
      </c>
      <c r="L579" s="8">
        <f>COUNTIFS(Sta!$A:$A,$A579,Sta!$F:$F,"&gt;2.5")/$B579</f>
        <v>0</v>
      </c>
      <c r="M579" s="8">
        <f>COUNTIFS(Sta!$B:$B,$A579,Sta!$F:$F,"&gt;2.5")/$C579</f>
        <v>0</v>
      </c>
      <c r="N579" s="11">
        <f>(COUNTIFS(Sta!$A:$A,$A579,Sta!$F:$F,"&gt;3.5") + COUNTIFS(Sta!$B:$B,$A579,Sta!$F:$F,"&gt;3.5"))/$D579</f>
        <v>0</v>
      </c>
      <c r="O579" s="8">
        <f>COUNTIFS(Sta!$A:$A,$A579,Sta!$F:$F,"&gt;3.5")/$B579</f>
        <v>0</v>
      </c>
      <c r="P579" s="8">
        <f>COUNTIFS(Sta!$B:$B,$A579,Sta!$F:$F,"&gt;3.5")/$C579</f>
        <v>0</v>
      </c>
      <c r="Q579" s="11">
        <f>(COUNTIFS(Sta!$A:$A,$A579,Sta!$D:$D,"&gt;0.5")  + COUNTIFS(Sta!$B:$B,$A579,Sta!$E:$E,"&gt;0.5"))/$D579</f>
        <v>1</v>
      </c>
      <c r="R579" s="8">
        <f>COUNTIFS(Sta!$A:$A,$A579,Sta!$D:$D,"&gt;0.5")/$B579</f>
        <v>1</v>
      </c>
      <c r="S579" s="8">
        <f>COUNTIFS(Sta!$B:$B,$A579,Sta!$E:$E,"&gt;0.5")/$C579</f>
        <v>1</v>
      </c>
      <c r="T579" s="11">
        <f>(COUNTIFS(Sta!$A:$A,$A579,Sta!$D:$D,"&gt;1.5")  + COUNTIFS(Sta!$B:$B,$A579,Sta!$E:$E,"&gt;1.5"))/$D579</f>
        <v>0</v>
      </c>
      <c r="U579" s="8">
        <f>COUNTIFS(Sta!$A:$A,$A579,Sta!$D:$D,"&gt;1.5")/$B579</f>
        <v>0</v>
      </c>
      <c r="V579" s="8">
        <f>COUNTIFS(Sta!$B:$B,$A579,Sta!$E:$E,"&gt;1.5")/$C579</f>
        <v>0</v>
      </c>
      <c r="W579" s="11">
        <f>(COUNTIFS(Sta!$A:$A,$A579,Sta!$E:E,"&gt;0.5") +COUNTIFS(Sta!$B:$B,$A579,Sta!$D:$D,"&gt;0.5"))/$D579</f>
        <v>0.5</v>
      </c>
      <c r="X579" s="8">
        <f>COUNTIFS(Sta!$A:$A,$A579,Sta!$E:$E,"&gt;0.5")/$B579</f>
        <v>1</v>
      </c>
      <c r="Y579" s="8">
        <f>COUNTIFS(Sta!$B:$B,$A579,Sta!$D:$D,"&gt;0.5")/$C579</f>
        <v>0</v>
      </c>
      <c r="Z579" s="11">
        <f>(COUNTIFS(Sta!$A:$A,$A579,Sta!$E:$E,"&gt;1.5")  + COUNTIFS(Sta!$B:$B,$A579,Sta!$D:$D,"&gt;1.5"))/$D579</f>
        <v>0</v>
      </c>
      <c r="AA579" s="8">
        <f>COUNTIFS(Sta!$A:$A,$A579,Sta!$E:$E,"&gt;1.5")/$B579</f>
        <v>0</v>
      </c>
      <c r="AB579" s="8">
        <f>COUNTIFS(Sta!$B:$B,$A579,Sta!$D:$D,"&gt;1.5")/$C579</f>
        <v>0</v>
      </c>
      <c r="AC579" s="11">
        <f>(COUNTIFS(Sta!$A:A,$A579,Sta!$G:$G,"y") + COUNTIFS(Sta!$B:B,$A579,Sta!$G:$G,"y"))/$D579</f>
        <v>0.5</v>
      </c>
      <c r="AD579" s="8">
        <f>COUNTIFS(Sta!$A:A,$A579,Sta!$G:$G,"y")/$B579</f>
        <v>1</v>
      </c>
      <c r="AE579" s="16">
        <f>COUNTIFS(Sta!$B:B,$A579,Sta!$G:$G,"y")/$C579</f>
        <v>0</v>
      </c>
    </row>
    <row r="580" spans="1:31" x14ac:dyDescent="0.3">
      <c r="A580" t="s">
        <v>568</v>
      </c>
      <c r="B580" s="9">
        <f>COUNTIF(Sta!A:A,A580)</f>
        <v>12</v>
      </c>
      <c r="C580" s="4">
        <f>COUNTIF(Sta!B:B,A580)</f>
        <v>13</v>
      </c>
      <c r="D580" s="4">
        <f t="shared" si="15"/>
        <v>25</v>
      </c>
      <c r="E580" s="11">
        <f>(COUNTIFS(Sta!$A:$A,$A580,Sta!$F:$F,"&gt;0.5") + COUNTIFS(Sta!$B:$B,$A580,Sta!$F:$F,"&gt;0.5"))/$D580</f>
        <v>0.84</v>
      </c>
      <c r="F580" s="8">
        <f>COUNTIFS(Sta!$A:$A,$A580,Sta!$F:$F,"&gt;0.5")/$B580</f>
        <v>0.91666666666666663</v>
      </c>
      <c r="G580" s="8">
        <f>COUNTIFS(Sta!$B:$B,$A580,Sta!$F:$F,"&gt;0.5")/$C580</f>
        <v>0.76923076923076927</v>
      </c>
      <c r="H580" s="11">
        <f>(COUNTIFS(Sta!$A:$A,$A580,Sta!$F:$F,"&gt;1.5") + COUNTIFS(Sta!$B:$B,$A580,Sta!$F:$F,"&gt;1.5"))/$D580</f>
        <v>0.76</v>
      </c>
      <c r="I580" s="8">
        <f>COUNTIFS(Sta!$A:$A,$A580,Sta!$F:$F,"&gt;1.5")/$B580</f>
        <v>0.75</v>
      </c>
      <c r="J580" s="8">
        <f>COUNTIFS(Sta!$B:$B,$A580,Sta!$F:$F,"&gt;1.5")/$C580</f>
        <v>0.76923076923076927</v>
      </c>
      <c r="K580" s="11">
        <f>(COUNTIFS(Sta!$A:$A,$A580,Sta!$F:$F,"&gt;2.5") + COUNTIFS(Sta!$B:$B,$A580,Sta!$F:$F,"&gt;2.5"))/$D580</f>
        <v>0.6</v>
      </c>
      <c r="L580" s="8">
        <f>COUNTIFS(Sta!$A:$A,$A580,Sta!$F:$F,"&gt;2.5")/$B580</f>
        <v>0.58333333333333337</v>
      </c>
      <c r="M580" s="8">
        <f>COUNTIFS(Sta!$B:$B,$A580,Sta!$F:$F,"&gt;2.5")/$C580</f>
        <v>0.61538461538461542</v>
      </c>
      <c r="N580" s="11">
        <f>(COUNTIFS(Sta!$A:$A,$A580,Sta!$F:$F,"&gt;3.5") + COUNTIFS(Sta!$B:$B,$A580,Sta!$F:$F,"&gt;3.5"))/$D580</f>
        <v>0.28000000000000003</v>
      </c>
      <c r="O580" s="8">
        <f>COUNTIFS(Sta!$A:$A,$A580,Sta!$F:$F,"&gt;3.5")/$B580</f>
        <v>0.25</v>
      </c>
      <c r="P580" s="8">
        <f>COUNTIFS(Sta!$B:$B,$A580,Sta!$F:$F,"&gt;3.5")/$C580</f>
        <v>0.30769230769230771</v>
      </c>
      <c r="Q580" s="11">
        <f>(COUNTIFS(Sta!$A:$A,$A580,Sta!$D:$D,"&gt;0.5")  + COUNTIFS(Sta!$B:$B,$A580,Sta!$E:$E,"&gt;0.5"))/$D580</f>
        <v>0.64</v>
      </c>
      <c r="R580" s="8">
        <f>COUNTIFS(Sta!$A:$A,$A580,Sta!$D:$D,"&gt;0.5")/$B580</f>
        <v>0.75</v>
      </c>
      <c r="S580" s="8">
        <f>COUNTIFS(Sta!$B:$B,$A580,Sta!$E:$E,"&gt;0.5")/$C580</f>
        <v>0.53846153846153844</v>
      </c>
      <c r="T580" s="11">
        <f>(COUNTIFS(Sta!$A:$A,$A580,Sta!$D:$D,"&gt;1.5")  + COUNTIFS(Sta!$B:$B,$A580,Sta!$E:$E,"&gt;1.5"))/$D580</f>
        <v>0.4</v>
      </c>
      <c r="U580" s="8">
        <f>COUNTIFS(Sta!$A:$A,$A580,Sta!$D:$D,"&gt;1.5")/$B580</f>
        <v>0.41666666666666669</v>
      </c>
      <c r="V580" s="8">
        <f>COUNTIFS(Sta!$B:$B,$A580,Sta!$E:$E,"&gt;1.5")/$C580</f>
        <v>0.38461538461538464</v>
      </c>
      <c r="W580" s="11">
        <f>(COUNTIFS(Sta!$A:$A,$A580,Sta!$E:E,"&gt;0.5") +COUNTIFS(Sta!$B:$B,$A580,Sta!$D:$D,"&gt;0.5"))/$D580</f>
        <v>0.6</v>
      </c>
      <c r="X580" s="8">
        <f>COUNTIFS(Sta!$A:$A,$A580,Sta!$E:$E,"&gt;0.5")/$B580</f>
        <v>0.58333333333333337</v>
      </c>
      <c r="Y580" s="8">
        <f>COUNTIFS(Sta!$B:$B,$A580,Sta!$D:$D,"&gt;0.5")/$C580</f>
        <v>0.61538461538461542</v>
      </c>
      <c r="Z580" s="11">
        <f>(COUNTIFS(Sta!$A:$A,$A580,Sta!$E:$E,"&gt;1.5")  + COUNTIFS(Sta!$B:$B,$A580,Sta!$D:$D,"&gt;1.5"))/$D580</f>
        <v>0.52</v>
      </c>
      <c r="AA580" s="8">
        <f>COUNTIFS(Sta!$A:$A,$A580,Sta!$E:$E,"&gt;1.5")/$B580</f>
        <v>0.5</v>
      </c>
      <c r="AB580" s="8">
        <f>COUNTIFS(Sta!$B:$B,$A580,Sta!$D:$D,"&gt;1.5")/$C580</f>
        <v>0.53846153846153844</v>
      </c>
      <c r="AC580" s="11">
        <f>(COUNTIFS(Sta!$A:A,$A580,Sta!$G:$G,"y") + COUNTIFS(Sta!$B:B,$A580,Sta!$G:$G,"y"))/$D580</f>
        <v>0.4</v>
      </c>
      <c r="AD580" s="8">
        <f>COUNTIFS(Sta!$A:A,$A580,Sta!$G:$G,"y")/$B580</f>
        <v>0.41666666666666669</v>
      </c>
      <c r="AE580" s="16">
        <f>COUNTIFS(Sta!$B:B,$A580,Sta!$G:$G,"y")/$C580</f>
        <v>0.38461538461538464</v>
      </c>
    </row>
    <row r="581" spans="1:31" x14ac:dyDescent="0.3">
      <c r="A581" t="s">
        <v>19</v>
      </c>
      <c r="B581" s="9">
        <f>COUNTIF(Sta!A:A,A581)</f>
        <v>1</v>
      </c>
      <c r="C581" s="4">
        <f>COUNTIF(Sta!B:B,A581)</f>
        <v>0</v>
      </c>
      <c r="D581" s="4">
        <f t="shared" si="15"/>
        <v>1</v>
      </c>
      <c r="E581" s="11">
        <f>(COUNTIFS(Sta!$A:$A,$A581,Sta!$F:$F,"&gt;0.5") + COUNTIFS(Sta!$B:$B,$A581,Sta!$F:$F,"&gt;0.5"))/$D581</f>
        <v>1</v>
      </c>
      <c r="F581" s="8">
        <f>COUNTIFS(Sta!$A:$A,$A581,Sta!$F:$F,"&gt;0.5")/$B581</f>
        <v>1</v>
      </c>
      <c r="G581" s="8" t="e">
        <f>COUNTIFS(Sta!$B:$B,$A581,Sta!$F:$F,"&gt;0.5")/$C581</f>
        <v>#DIV/0!</v>
      </c>
      <c r="H581" s="11">
        <f>(COUNTIFS(Sta!$A:$A,$A581,Sta!$F:$F,"&gt;1.5") + COUNTIFS(Sta!$B:$B,$A581,Sta!$F:$F,"&gt;1.5"))/$D581</f>
        <v>1</v>
      </c>
      <c r="I581" s="8">
        <f>COUNTIFS(Sta!$A:$A,$A581,Sta!$F:$F,"&gt;1.5")/$B581</f>
        <v>1</v>
      </c>
      <c r="J581" s="8" t="e">
        <f>COUNTIFS(Sta!$B:$B,$A581,Sta!$F:$F,"&gt;1.5")/$C581</f>
        <v>#DIV/0!</v>
      </c>
      <c r="K581" s="11">
        <f>(COUNTIFS(Sta!$A:$A,$A581,Sta!$F:$F,"&gt;2.5") + COUNTIFS(Sta!$B:$B,$A581,Sta!$F:$F,"&gt;2.5"))/$D581</f>
        <v>1</v>
      </c>
      <c r="L581" s="8">
        <f>COUNTIFS(Sta!$A:$A,$A581,Sta!$F:$F,"&gt;2.5")/$B581</f>
        <v>1</v>
      </c>
      <c r="M581" s="8" t="e">
        <f>COUNTIFS(Sta!$B:$B,$A581,Sta!$F:$F,"&gt;2.5")/$C581</f>
        <v>#DIV/0!</v>
      </c>
      <c r="N581" s="11">
        <f>(COUNTIFS(Sta!$A:$A,$A581,Sta!$F:$F,"&gt;3.5") + COUNTIFS(Sta!$B:$B,$A581,Sta!$F:$F,"&gt;3.5"))/$D581</f>
        <v>0</v>
      </c>
      <c r="O581" s="8">
        <f>COUNTIFS(Sta!$A:$A,$A581,Sta!$F:$F,"&gt;3.5")/$B581</f>
        <v>0</v>
      </c>
      <c r="P581" s="8" t="e">
        <f>COUNTIFS(Sta!$B:$B,$A581,Sta!$F:$F,"&gt;3.5")/$C581</f>
        <v>#DIV/0!</v>
      </c>
      <c r="Q581" s="11">
        <f>(COUNTIFS(Sta!$A:$A,$A581,Sta!$D:$D,"&gt;0.5")  + COUNTIFS(Sta!$B:$B,$A581,Sta!$E:$E,"&gt;0.5"))/$D581</f>
        <v>0</v>
      </c>
      <c r="R581" s="8">
        <f>COUNTIFS(Sta!$A:$A,$A581,Sta!$D:$D,"&gt;0.5")/$B581</f>
        <v>0</v>
      </c>
      <c r="S581" s="8" t="e">
        <f>COUNTIFS(Sta!$B:$B,$A581,Sta!$E:$E,"&gt;0.5")/$C581</f>
        <v>#DIV/0!</v>
      </c>
      <c r="T581" s="11">
        <f>(COUNTIFS(Sta!$A:$A,$A581,Sta!$D:$D,"&gt;1.5")  + COUNTIFS(Sta!$B:$B,$A581,Sta!$E:$E,"&gt;1.5"))/$D581</f>
        <v>0</v>
      </c>
      <c r="U581" s="8">
        <f>COUNTIFS(Sta!$A:$A,$A581,Sta!$D:$D,"&gt;1.5")/$B581</f>
        <v>0</v>
      </c>
      <c r="V581" s="8" t="e">
        <f>COUNTIFS(Sta!$B:$B,$A581,Sta!$E:$E,"&gt;1.5")/$C581</f>
        <v>#DIV/0!</v>
      </c>
      <c r="W581" s="11">
        <f>(COUNTIFS(Sta!$A:$A,$A581,Sta!$E:E,"&gt;0.5") +COUNTIFS(Sta!$B:$B,$A581,Sta!$D:$D,"&gt;0.5"))/$D581</f>
        <v>1</v>
      </c>
      <c r="X581" s="8">
        <f>COUNTIFS(Sta!$A:$A,$A581,Sta!$E:$E,"&gt;0.5")/$B581</f>
        <v>1</v>
      </c>
      <c r="Y581" s="8" t="e">
        <f>COUNTIFS(Sta!$B:$B,$A581,Sta!$D:$D,"&gt;0.5")/$C581</f>
        <v>#DIV/0!</v>
      </c>
      <c r="Z581" s="11">
        <f>(COUNTIFS(Sta!$A:$A,$A581,Sta!$E:$E,"&gt;1.5")  + COUNTIFS(Sta!$B:$B,$A581,Sta!$D:$D,"&gt;1.5"))/$D581</f>
        <v>1</v>
      </c>
      <c r="AA581" s="8">
        <f>COUNTIFS(Sta!$A:$A,$A581,Sta!$E:$E,"&gt;1.5")/$B581</f>
        <v>1</v>
      </c>
      <c r="AB581" s="8" t="e">
        <f>COUNTIFS(Sta!$B:$B,$A581,Sta!$D:$D,"&gt;1.5")/$C581</f>
        <v>#DIV/0!</v>
      </c>
      <c r="AC581" s="11">
        <f>(COUNTIFS(Sta!$A:A,$A581,Sta!$G:$G,"y") + COUNTIFS(Sta!$B:B,$A581,Sta!$G:$G,"y"))/$D581</f>
        <v>0</v>
      </c>
      <c r="AD581" s="8">
        <f>COUNTIFS(Sta!$A:A,$A581,Sta!$G:$G,"y")/$B581</f>
        <v>0</v>
      </c>
      <c r="AE581" s="16" t="e">
        <f>COUNTIFS(Sta!$B:B,$A581,Sta!$G:$G,"y")/$C581</f>
        <v>#DIV/0!</v>
      </c>
    </row>
    <row r="582" spans="1:31" x14ac:dyDescent="0.3">
      <c r="A582" t="s">
        <v>471</v>
      </c>
      <c r="B582" s="9">
        <f>COUNTIF(Sta!A:A,A582)</f>
        <v>1</v>
      </c>
      <c r="C582" s="4">
        <f>COUNTIF(Sta!B:B,A582)</f>
        <v>1</v>
      </c>
      <c r="D582" s="4">
        <f t="shared" si="15"/>
        <v>2</v>
      </c>
      <c r="E582" s="11">
        <f>(COUNTIFS(Sta!$A:$A,$A582,Sta!$F:$F,"&gt;0.5") + COUNTIFS(Sta!$B:$B,$A582,Sta!$F:$F,"&gt;0.5"))/$D582</f>
        <v>1</v>
      </c>
      <c r="F582" s="8">
        <f>COUNTIFS(Sta!$A:$A,$A582,Sta!$F:$F,"&gt;0.5")/$B582</f>
        <v>1</v>
      </c>
      <c r="G582" s="8">
        <f>COUNTIFS(Sta!$B:$B,$A582,Sta!$F:$F,"&gt;0.5")/$C582</f>
        <v>1</v>
      </c>
      <c r="H582" s="11">
        <f>(COUNTIFS(Sta!$A:$A,$A582,Sta!$F:$F,"&gt;1.5") + COUNTIFS(Sta!$B:$B,$A582,Sta!$F:$F,"&gt;1.5"))/$D582</f>
        <v>1</v>
      </c>
      <c r="I582" s="8">
        <f>COUNTIFS(Sta!$A:$A,$A582,Sta!$F:$F,"&gt;1.5")/$B582</f>
        <v>1</v>
      </c>
      <c r="J582" s="8">
        <f>COUNTIFS(Sta!$B:$B,$A582,Sta!$F:$F,"&gt;1.5")/$C582</f>
        <v>1</v>
      </c>
      <c r="K582" s="11">
        <f>(COUNTIFS(Sta!$A:$A,$A582,Sta!$F:$F,"&gt;2.5") + COUNTIFS(Sta!$B:$B,$A582,Sta!$F:$F,"&gt;2.5"))/$D582</f>
        <v>1</v>
      </c>
      <c r="L582" s="8">
        <f>COUNTIFS(Sta!$A:$A,$A582,Sta!$F:$F,"&gt;2.5")/$B582</f>
        <v>1</v>
      </c>
      <c r="M582" s="8">
        <f>COUNTIFS(Sta!$B:$B,$A582,Sta!$F:$F,"&gt;2.5")/$C582</f>
        <v>1</v>
      </c>
      <c r="N582" s="11">
        <f>(COUNTIFS(Sta!$A:$A,$A582,Sta!$F:$F,"&gt;3.5") + COUNTIFS(Sta!$B:$B,$A582,Sta!$F:$F,"&gt;3.5"))/$D582</f>
        <v>0.5</v>
      </c>
      <c r="O582" s="8">
        <f>COUNTIFS(Sta!$A:$A,$A582,Sta!$F:$F,"&gt;3.5")/$B582</f>
        <v>0</v>
      </c>
      <c r="P582" s="8">
        <f>COUNTIFS(Sta!$B:$B,$A582,Sta!$F:$F,"&gt;3.5")/$C582</f>
        <v>1</v>
      </c>
      <c r="Q582" s="11">
        <f>(COUNTIFS(Sta!$A:$A,$A582,Sta!$D:$D,"&gt;0.5")  + COUNTIFS(Sta!$B:$B,$A582,Sta!$E:$E,"&gt;0.5"))/$D582</f>
        <v>1</v>
      </c>
      <c r="R582" s="8">
        <f>COUNTIFS(Sta!$A:$A,$A582,Sta!$D:$D,"&gt;0.5")/$B582</f>
        <v>1</v>
      </c>
      <c r="S582" s="8">
        <f>COUNTIFS(Sta!$B:$B,$A582,Sta!$E:$E,"&gt;0.5")/$C582</f>
        <v>1</v>
      </c>
      <c r="T582" s="11">
        <f>(COUNTIFS(Sta!$A:$A,$A582,Sta!$D:$D,"&gt;1.5")  + COUNTIFS(Sta!$B:$B,$A582,Sta!$E:$E,"&gt;1.5"))/$D582</f>
        <v>0.5</v>
      </c>
      <c r="U582" s="8">
        <f>COUNTIFS(Sta!$A:$A,$A582,Sta!$D:$D,"&gt;1.5")/$B582</f>
        <v>0</v>
      </c>
      <c r="V582" s="8">
        <f>COUNTIFS(Sta!$B:$B,$A582,Sta!$E:$E,"&gt;1.5")/$C582</f>
        <v>1</v>
      </c>
      <c r="W582" s="11">
        <f>(COUNTIFS(Sta!$A:$A,$A582,Sta!$E:E,"&gt;0.5") +COUNTIFS(Sta!$B:$B,$A582,Sta!$D:$D,"&gt;0.5"))/$D582</f>
        <v>1</v>
      </c>
      <c r="X582" s="8">
        <f>COUNTIFS(Sta!$A:$A,$A582,Sta!$E:$E,"&gt;0.5")/$B582</f>
        <v>1</v>
      </c>
      <c r="Y582" s="8">
        <f>COUNTIFS(Sta!$B:$B,$A582,Sta!$D:$D,"&gt;0.5")/$C582</f>
        <v>1</v>
      </c>
      <c r="Z582" s="11">
        <f>(COUNTIFS(Sta!$A:$A,$A582,Sta!$E:$E,"&gt;1.5")  + COUNTIFS(Sta!$B:$B,$A582,Sta!$D:$D,"&gt;1.5"))/$D582</f>
        <v>1</v>
      </c>
      <c r="AA582" s="8">
        <f>COUNTIFS(Sta!$A:$A,$A582,Sta!$E:$E,"&gt;1.5")/$B582</f>
        <v>1</v>
      </c>
      <c r="AB582" s="8">
        <f>COUNTIFS(Sta!$B:$B,$A582,Sta!$D:$D,"&gt;1.5")/$C582</f>
        <v>1</v>
      </c>
      <c r="AC582" s="11">
        <f>(COUNTIFS(Sta!$A:A,$A582,Sta!$G:$G,"y") + COUNTIFS(Sta!$B:B,$A582,Sta!$G:$G,"y"))/$D582</f>
        <v>1</v>
      </c>
      <c r="AD582" s="8">
        <f>COUNTIFS(Sta!$A:A,$A582,Sta!$G:$G,"y")/$B582</f>
        <v>1</v>
      </c>
      <c r="AE582" s="16">
        <f>COUNTIFS(Sta!$B:B,$A582,Sta!$G:$G,"y")/$C582</f>
        <v>1</v>
      </c>
    </row>
    <row r="583" spans="1:31" x14ac:dyDescent="0.3">
      <c r="A583" t="s">
        <v>445</v>
      </c>
      <c r="B583" s="9">
        <f>COUNTIF(Sta!A:A,A583)</f>
        <v>0</v>
      </c>
      <c r="C583" s="4">
        <f>COUNTIF(Sta!B:B,A583)</f>
        <v>0</v>
      </c>
      <c r="D583" s="4">
        <f t="shared" si="15"/>
        <v>0</v>
      </c>
      <c r="E583" s="11" t="e">
        <f>(COUNTIFS(Sta!$A:$A,$A583,Sta!$F:$F,"&gt;0.5") + COUNTIFS(Sta!$B:$B,$A583,Sta!$F:$F,"&gt;0.5"))/$D583</f>
        <v>#DIV/0!</v>
      </c>
      <c r="F583" s="8" t="e">
        <f>COUNTIFS(Sta!$A:$A,$A583,Sta!$F:$F,"&gt;0.5")/$B583</f>
        <v>#DIV/0!</v>
      </c>
      <c r="G583" s="8" t="e">
        <f>COUNTIFS(Sta!$B:$B,$A583,Sta!$F:$F,"&gt;0.5")/$C583</f>
        <v>#DIV/0!</v>
      </c>
      <c r="H583" s="11" t="e">
        <f>(COUNTIFS(Sta!$A:$A,$A583,Sta!$F:$F,"&gt;1.5") + COUNTIFS(Sta!$B:$B,$A583,Sta!$F:$F,"&gt;1.5"))/$D583</f>
        <v>#DIV/0!</v>
      </c>
      <c r="I583" s="8" t="e">
        <f>COUNTIFS(Sta!$A:$A,$A583,Sta!$F:$F,"&gt;1.5")/$B583</f>
        <v>#DIV/0!</v>
      </c>
      <c r="J583" s="8" t="e">
        <f>COUNTIFS(Sta!$B:$B,$A583,Sta!$F:$F,"&gt;1.5")/$C583</f>
        <v>#DIV/0!</v>
      </c>
      <c r="K583" s="11" t="e">
        <f>(COUNTIFS(Sta!$A:$A,$A583,Sta!$F:$F,"&gt;2.5") + COUNTIFS(Sta!$B:$B,$A583,Sta!$F:$F,"&gt;2.5"))/$D583</f>
        <v>#DIV/0!</v>
      </c>
      <c r="L583" s="8" t="e">
        <f>COUNTIFS(Sta!$A:$A,$A583,Sta!$F:$F,"&gt;2.5")/$B583</f>
        <v>#DIV/0!</v>
      </c>
      <c r="M583" s="8" t="e">
        <f>COUNTIFS(Sta!$B:$B,$A583,Sta!$F:$F,"&gt;2.5")/$C583</f>
        <v>#DIV/0!</v>
      </c>
      <c r="N583" s="11" t="e">
        <f>(COUNTIFS(Sta!$A:$A,$A583,Sta!$F:$F,"&gt;3.5") + COUNTIFS(Sta!$B:$B,$A583,Sta!$F:$F,"&gt;3.5"))/$D583</f>
        <v>#DIV/0!</v>
      </c>
      <c r="O583" s="8" t="e">
        <f>COUNTIFS(Sta!$A:$A,$A583,Sta!$F:$F,"&gt;3.5")/$B583</f>
        <v>#DIV/0!</v>
      </c>
      <c r="P583" s="8" t="e">
        <f>COUNTIFS(Sta!$B:$B,$A583,Sta!$F:$F,"&gt;3.5")/$C583</f>
        <v>#DIV/0!</v>
      </c>
      <c r="Q583" s="11" t="e">
        <f>(COUNTIFS(Sta!$A:$A,$A583,Sta!$D:$D,"&gt;0.5")  + COUNTIFS(Sta!$B:$B,$A583,Sta!$E:$E,"&gt;0.5"))/$D583</f>
        <v>#DIV/0!</v>
      </c>
      <c r="R583" s="8" t="e">
        <f>COUNTIFS(Sta!$A:$A,$A583,Sta!$D:$D,"&gt;0.5")/$B583</f>
        <v>#DIV/0!</v>
      </c>
      <c r="S583" s="8" t="e">
        <f>COUNTIFS(Sta!$B:$B,$A583,Sta!$E:$E,"&gt;0.5")/$C583</f>
        <v>#DIV/0!</v>
      </c>
      <c r="T583" s="11" t="e">
        <f>(COUNTIFS(Sta!$A:$A,$A583,Sta!$D:$D,"&gt;1.5")  + COUNTIFS(Sta!$B:$B,$A583,Sta!$E:$E,"&gt;1.5"))/$D583</f>
        <v>#DIV/0!</v>
      </c>
      <c r="U583" s="8" t="e">
        <f>COUNTIFS(Sta!$A:$A,$A583,Sta!$D:$D,"&gt;1.5")/$B583</f>
        <v>#DIV/0!</v>
      </c>
      <c r="V583" s="8" t="e">
        <f>COUNTIFS(Sta!$B:$B,$A583,Sta!$E:$E,"&gt;1.5")/$C583</f>
        <v>#DIV/0!</v>
      </c>
      <c r="W583" s="11" t="e">
        <f>(COUNTIFS(Sta!$A:$A,$A583,Sta!$E:E,"&gt;0.5") +COUNTIFS(Sta!$B:$B,$A583,Sta!$D:$D,"&gt;0.5"))/$D583</f>
        <v>#DIV/0!</v>
      </c>
      <c r="X583" s="8" t="e">
        <f>COUNTIFS(Sta!$A:$A,$A583,Sta!$E:$E,"&gt;0.5")/$B583</f>
        <v>#DIV/0!</v>
      </c>
      <c r="Y583" s="8" t="e">
        <f>COUNTIFS(Sta!$B:$B,$A583,Sta!$D:$D,"&gt;0.5")/$C583</f>
        <v>#DIV/0!</v>
      </c>
      <c r="Z583" s="11" t="e">
        <f>(COUNTIFS(Sta!$A:$A,$A583,Sta!$E:$E,"&gt;1.5")  + COUNTIFS(Sta!$B:$B,$A583,Sta!$D:$D,"&gt;1.5"))/$D583</f>
        <v>#DIV/0!</v>
      </c>
      <c r="AA583" s="8" t="e">
        <f>COUNTIFS(Sta!$A:$A,$A583,Sta!$E:$E,"&gt;1.5")/$B583</f>
        <v>#DIV/0!</v>
      </c>
      <c r="AB583" s="8" t="e">
        <f>COUNTIFS(Sta!$B:$B,$A583,Sta!$D:$D,"&gt;1.5")/$C583</f>
        <v>#DIV/0!</v>
      </c>
      <c r="AC583" s="11" t="e">
        <f>(COUNTIFS(Sta!$A:A,$A583,Sta!$G:$G,"y") + COUNTIFS(Sta!$B:B,$A583,Sta!$G:$G,"y"))/$D583</f>
        <v>#DIV/0!</v>
      </c>
      <c r="AD583" s="8" t="e">
        <f>COUNTIFS(Sta!$A:A,$A583,Sta!$G:$G,"y")/$B583</f>
        <v>#DIV/0!</v>
      </c>
      <c r="AE583" s="16" t="e">
        <f>COUNTIFS(Sta!$B:B,$A583,Sta!$G:$G,"y")/$C583</f>
        <v>#DIV/0!</v>
      </c>
    </row>
    <row r="584" spans="1:31" x14ac:dyDescent="0.3">
      <c r="A584" t="s">
        <v>243</v>
      </c>
      <c r="B584" s="9">
        <f>COUNTIF(Sta!A:A,A584)</f>
        <v>0</v>
      </c>
      <c r="C584" s="4">
        <f>COUNTIF(Sta!B:B,A584)</f>
        <v>0</v>
      </c>
      <c r="D584" s="4">
        <f t="shared" si="15"/>
        <v>0</v>
      </c>
      <c r="E584" s="11" t="e">
        <f>(COUNTIFS(Sta!$A:$A,$A584,Sta!$F:$F,"&gt;0.5") + COUNTIFS(Sta!$B:$B,$A584,Sta!$F:$F,"&gt;0.5"))/$D584</f>
        <v>#DIV/0!</v>
      </c>
      <c r="F584" s="8" t="e">
        <f>COUNTIFS(Sta!$A:$A,$A584,Sta!$F:$F,"&gt;0.5")/$B584</f>
        <v>#DIV/0!</v>
      </c>
      <c r="G584" s="8" t="e">
        <f>COUNTIFS(Sta!$B:$B,$A584,Sta!$F:$F,"&gt;0.5")/$C584</f>
        <v>#DIV/0!</v>
      </c>
      <c r="H584" s="11" t="e">
        <f>(COUNTIFS(Sta!$A:$A,$A584,Sta!$F:$F,"&gt;1.5") + COUNTIFS(Sta!$B:$B,$A584,Sta!$F:$F,"&gt;1.5"))/$D584</f>
        <v>#DIV/0!</v>
      </c>
      <c r="I584" s="8" t="e">
        <f>COUNTIFS(Sta!$A:$A,$A584,Sta!$F:$F,"&gt;1.5")/$B584</f>
        <v>#DIV/0!</v>
      </c>
      <c r="J584" s="8" t="e">
        <f>COUNTIFS(Sta!$B:$B,$A584,Sta!$F:$F,"&gt;1.5")/$C584</f>
        <v>#DIV/0!</v>
      </c>
      <c r="K584" s="11" t="e">
        <f>(COUNTIFS(Sta!$A:$A,$A584,Sta!$F:$F,"&gt;2.5") + COUNTIFS(Sta!$B:$B,$A584,Sta!$F:$F,"&gt;2.5"))/$D584</f>
        <v>#DIV/0!</v>
      </c>
      <c r="L584" s="8" t="e">
        <f>COUNTIFS(Sta!$A:$A,$A584,Sta!$F:$F,"&gt;2.5")/$B584</f>
        <v>#DIV/0!</v>
      </c>
      <c r="M584" s="8" t="e">
        <f>COUNTIFS(Sta!$B:$B,$A584,Sta!$F:$F,"&gt;2.5")/$C584</f>
        <v>#DIV/0!</v>
      </c>
      <c r="N584" s="11" t="e">
        <f>(COUNTIFS(Sta!$A:$A,$A584,Sta!$F:$F,"&gt;3.5") + COUNTIFS(Sta!$B:$B,$A584,Sta!$F:$F,"&gt;3.5"))/$D584</f>
        <v>#DIV/0!</v>
      </c>
      <c r="O584" s="8" t="e">
        <f>COUNTIFS(Sta!$A:$A,$A584,Sta!$F:$F,"&gt;3.5")/$B584</f>
        <v>#DIV/0!</v>
      </c>
      <c r="P584" s="8" t="e">
        <f>COUNTIFS(Sta!$B:$B,$A584,Sta!$F:$F,"&gt;3.5")/$C584</f>
        <v>#DIV/0!</v>
      </c>
      <c r="Q584" s="11" t="e">
        <f>(COUNTIFS(Sta!$A:$A,$A584,Sta!$D:$D,"&gt;0.5")  + COUNTIFS(Sta!$B:$B,$A584,Sta!$E:$E,"&gt;0.5"))/$D584</f>
        <v>#DIV/0!</v>
      </c>
      <c r="R584" s="8" t="e">
        <f>COUNTIFS(Sta!$A:$A,$A584,Sta!$D:$D,"&gt;0.5")/$B584</f>
        <v>#DIV/0!</v>
      </c>
      <c r="S584" s="8" t="e">
        <f>COUNTIFS(Sta!$B:$B,$A584,Sta!$E:$E,"&gt;0.5")/$C584</f>
        <v>#DIV/0!</v>
      </c>
      <c r="T584" s="11" t="e">
        <f>(COUNTIFS(Sta!$A:$A,$A584,Sta!$D:$D,"&gt;1.5")  + COUNTIFS(Sta!$B:$B,$A584,Sta!$E:$E,"&gt;1.5"))/$D584</f>
        <v>#DIV/0!</v>
      </c>
      <c r="U584" s="8" t="e">
        <f>COUNTIFS(Sta!$A:$A,$A584,Sta!$D:$D,"&gt;1.5")/$B584</f>
        <v>#DIV/0!</v>
      </c>
      <c r="V584" s="8" t="e">
        <f>COUNTIFS(Sta!$B:$B,$A584,Sta!$E:$E,"&gt;1.5")/$C584</f>
        <v>#DIV/0!</v>
      </c>
      <c r="W584" s="11" t="e">
        <f>(COUNTIFS(Sta!$A:$A,$A584,Sta!$E:E,"&gt;0.5") +COUNTIFS(Sta!$B:$B,$A584,Sta!$D:$D,"&gt;0.5"))/$D584</f>
        <v>#DIV/0!</v>
      </c>
      <c r="X584" s="8" t="e">
        <f>COUNTIFS(Sta!$A:$A,$A584,Sta!$E:$E,"&gt;0.5")/$B584</f>
        <v>#DIV/0!</v>
      </c>
      <c r="Y584" s="8" t="e">
        <f>COUNTIFS(Sta!$B:$B,$A584,Sta!$D:$D,"&gt;0.5")/$C584</f>
        <v>#DIV/0!</v>
      </c>
      <c r="Z584" s="11" t="e">
        <f>(COUNTIFS(Sta!$A:$A,$A584,Sta!$E:$E,"&gt;1.5")  + COUNTIFS(Sta!$B:$B,$A584,Sta!$D:$D,"&gt;1.5"))/$D584</f>
        <v>#DIV/0!</v>
      </c>
      <c r="AA584" s="8" t="e">
        <f>COUNTIFS(Sta!$A:$A,$A584,Sta!$E:$E,"&gt;1.5")/$B584</f>
        <v>#DIV/0!</v>
      </c>
      <c r="AB584" s="8" t="e">
        <f>COUNTIFS(Sta!$B:$B,$A584,Sta!$D:$D,"&gt;1.5")/$C584</f>
        <v>#DIV/0!</v>
      </c>
      <c r="AC584" s="11" t="e">
        <f>(COUNTIFS(Sta!$A:A,$A584,Sta!$G:$G,"y") + COUNTIFS(Sta!$B:B,$A584,Sta!$G:$G,"y"))/$D584</f>
        <v>#DIV/0!</v>
      </c>
      <c r="AD584" s="8" t="e">
        <f>COUNTIFS(Sta!$A:A,$A584,Sta!$G:$G,"y")/$B584</f>
        <v>#DIV/0!</v>
      </c>
      <c r="AE584" s="16" t="e">
        <f>COUNTIFS(Sta!$B:B,$A584,Sta!$G:$G,"y")/$C584</f>
        <v>#DIV/0!</v>
      </c>
    </row>
    <row r="585" spans="1:31" x14ac:dyDescent="0.3">
      <c r="A585" t="s">
        <v>172</v>
      </c>
      <c r="B585" s="9">
        <f>COUNTIF(Sta!A:A,A585)</f>
        <v>1</v>
      </c>
      <c r="C585" s="4">
        <f>COUNTIF(Sta!B:B,A585)</f>
        <v>1</v>
      </c>
      <c r="D585" s="4">
        <f t="shared" si="15"/>
        <v>2</v>
      </c>
      <c r="E585" s="11">
        <f>(COUNTIFS(Sta!$A:$A,$A585,Sta!$F:$F,"&gt;0.5") + COUNTIFS(Sta!$B:$B,$A585,Sta!$F:$F,"&gt;0.5"))/$D585</f>
        <v>1</v>
      </c>
      <c r="F585" s="8">
        <f>COUNTIFS(Sta!$A:$A,$A585,Sta!$F:$F,"&gt;0.5")/$B585</f>
        <v>1</v>
      </c>
      <c r="G585" s="8">
        <f>COUNTIFS(Sta!$B:$B,$A585,Sta!$F:$F,"&gt;0.5")/$C585</f>
        <v>1</v>
      </c>
      <c r="H585" s="11">
        <f>(COUNTIFS(Sta!$A:$A,$A585,Sta!$F:$F,"&gt;1.5") + COUNTIFS(Sta!$B:$B,$A585,Sta!$F:$F,"&gt;1.5"))/$D585</f>
        <v>1</v>
      </c>
      <c r="I585" s="8">
        <f>COUNTIFS(Sta!$A:$A,$A585,Sta!$F:$F,"&gt;1.5")/$B585</f>
        <v>1</v>
      </c>
      <c r="J585" s="8">
        <f>COUNTIFS(Sta!$B:$B,$A585,Sta!$F:$F,"&gt;1.5")/$C585</f>
        <v>1</v>
      </c>
      <c r="K585" s="11">
        <f>(COUNTIFS(Sta!$A:$A,$A585,Sta!$F:$F,"&gt;2.5") + COUNTIFS(Sta!$B:$B,$A585,Sta!$F:$F,"&gt;2.5"))/$D585</f>
        <v>0.5</v>
      </c>
      <c r="L585" s="8">
        <f>COUNTIFS(Sta!$A:$A,$A585,Sta!$F:$F,"&gt;2.5")/$B585</f>
        <v>0</v>
      </c>
      <c r="M585" s="8">
        <f>COUNTIFS(Sta!$B:$B,$A585,Sta!$F:$F,"&gt;2.5")/$C585</f>
        <v>1</v>
      </c>
      <c r="N585" s="11">
        <f>(COUNTIFS(Sta!$A:$A,$A585,Sta!$F:$F,"&gt;3.5") + COUNTIFS(Sta!$B:$B,$A585,Sta!$F:$F,"&gt;3.5"))/$D585</f>
        <v>0</v>
      </c>
      <c r="O585" s="8">
        <f>COUNTIFS(Sta!$A:$A,$A585,Sta!$F:$F,"&gt;3.5")/$B585</f>
        <v>0</v>
      </c>
      <c r="P585" s="8">
        <f>COUNTIFS(Sta!$B:$B,$A585,Sta!$F:$F,"&gt;3.5")/$C585</f>
        <v>0</v>
      </c>
      <c r="Q585" s="11">
        <f>(COUNTIFS(Sta!$A:$A,$A585,Sta!$D:$D,"&gt;0.5")  + COUNTIFS(Sta!$B:$B,$A585,Sta!$E:$E,"&gt;0.5"))/$D585</f>
        <v>1</v>
      </c>
      <c r="R585" s="8">
        <f>COUNTIFS(Sta!$A:$A,$A585,Sta!$D:$D,"&gt;0.5")/$B585</f>
        <v>1</v>
      </c>
      <c r="S585" s="8">
        <f>COUNTIFS(Sta!$B:$B,$A585,Sta!$E:$E,"&gt;0.5")/$C585</f>
        <v>1</v>
      </c>
      <c r="T585" s="11">
        <f>(COUNTIFS(Sta!$A:$A,$A585,Sta!$D:$D,"&gt;1.5")  + COUNTIFS(Sta!$B:$B,$A585,Sta!$E:$E,"&gt;1.5"))/$D585</f>
        <v>0.5</v>
      </c>
      <c r="U585" s="8">
        <f>COUNTIFS(Sta!$A:$A,$A585,Sta!$D:$D,"&gt;1.5")/$B585</f>
        <v>0</v>
      </c>
      <c r="V585" s="8">
        <f>COUNTIFS(Sta!$B:$B,$A585,Sta!$E:$E,"&gt;1.5")/$C585</f>
        <v>1</v>
      </c>
      <c r="W585" s="11">
        <f>(COUNTIFS(Sta!$A:$A,$A585,Sta!$E:E,"&gt;0.5") +COUNTIFS(Sta!$B:$B,$A585,Sta!$D:$D,"&gt;0.5"))/$D585</f>
        <v>1</v>
      </c>
      <c r="X585" s="8">
        <f>COUNTIFS(Sta!$A:$A,$A585,Sta!$E:$E,"&gt;0.5")/$B585</f>
        <v>1</v>
      </c>
      <c r="Y585" s="8">
        <f>COUNTIFS(Sta!$B:$B,$A585,Sta!$D:$D,"&gt;0.5")/$C585</f>
        <v>1</v>
      </c>
      <c r="Z585" s="11">
        <f>(COUNTIFS(Sta!$A:$A,$A585,Sta!$E:$E,"&gt;1.5")  + COUNTIFS(Sta!$B:$B,$A585,Sta!$D:$D,"&gt;1.5"))/$D585</f>
        <v>0</v>
      </c>
      <c r="AA585" s="8">
        <f>COUNTIFS(Sta!$A:$A,$A585,Sta!$E:$E,"&gt;1.5")/$B585</f>
        <v>0</v>
      </c>
      <c r="AB585" s="8">
        <f>COUNTIFS(Sta!$B:$B,$A585,Sta!$D:$D,"&gt;1.5")/$C585</f>
        <v>0</v>
      </c>
      <c r="AC585" s="11">
        <f>(COUNTIFS(Sta!$A:A,$A585,Sta!$G:$G,"y") + COUNTIFS(Sta!$B:B,$A585,Sta!$G:$G,"y"))/$D585</f>
        <v>1</v>
      </c>
      <c r="AD585" s="8">
        <f>COUNTIFS(Sta!$A:A,$A585,Sta!$G:$G,"y")/$B585</f>
        <v>1</v>
      </c>
      <c r="AE585" s="16">
        <f>COUNTIFS(Sta!$B:B,$A585,Sta!$G:$G,"y")/$C585</f>
        <v>1</v>
      </c>
    </row>
    <row r="586" spans="1:31" x14ac:dyDescent="0.3">
      <c r="A586" t="s">
        <v>12</v>
      </c>
      <c r="B586" s="9">
        <f>COUNTIF(Sta!A:A,A586)</f>
        <v>1</v>
      </c>
      <c r="C586" s="4">
        <f>COUNTIF(Sta!B:B,A586)</f>
        <v>0</v>
      </c>
      <c r="D586" s="4">
        <f t="shared" si="15"/>
        <v>1</v>
      </c>
      <c r="E586" s="11">
        <f>(COUNTIFS(Sta!$A:$A,$A586,Sta!$F:$F,"&gt;0.5") + COUNTIFS(Sta!$B:$B,$A586,Sta!$F:$F,"&gt;0.5"))/$D586</f>
        <v>1</v>
      </c>
      <c r="F586" s="8">
        <f>COUNTIFS(Sta!$A:$A,$A586,Sta!$F:$F,"&gt;0.5")/$B586</f>
        <v>1</v>
      </c>
      <c r="G586" s="8" t="e">
        <f>COUNTIFS(Sta!$B:$B,$A586,Sta!$F:$F,"&gt;0.5")/$C586</f>
        <v>#DIV/0!</v>
      </c>
      <c r="H586" s="11">
        <f>(COUNTIFS(Sta!$A:$A,$A586,Sta!$F:$F,"&gt;1.5") + COUNTIFS(Sta!$B:$B,$A586,Sta!$F:$F,"&gt;1.5"))/$D586</f>
        <v>1</v>
      </c>
      <c r="I586" s="8">
        <f>COUNTIFS(Sta!$A:$A,$A586,Sta!$F:$F,"&gt;1.5")/$B586</f>
        <v>1</v>
      </c>
      <c r="J586" s="8" t="e">
        <f>COUNTIFS(Sta!$B:$B,$A586,Sta!$F:$F,"&gt;1.5")/$C586</f>
        <v>#DIV/0!</v>
      </c>
      <c r="K586" s="11">
        <f>(COUNTIFS(Sta!$A:$A,$A586,Sta!$F:$F,"&gt;2.5") + COUNTIFS(Sta!$B:$B,$A586,Sta!$F:$F,"&gt;2.5"))/$D586</f>
        <v>1</v>
      </c>
      <c r="L586" s="8">
        <f>COUNTIFS(Sta!$A:$A,$A586,Sta!$F:$F,"&gt;2.5")/$B586</f>
        <v>1</v>
      </c>
      <c r="M586" s="8" t="e">
        <f>COUNTIFS(Sta!$B:$B,$A586,Sta!$F:$F,"&gt;2.5")/$C586</f>
        <v>#DIV/0!</v>
      </c>
      <c r="N586" s="11">
        <f>(COUNTIFS(Sta!$A:$A,$A586,Sta!$F:$F,"&gt;3.5") + COUNTIFS(Sta!$B:$B,$A586,Sta!$F:$F,"&gt;3.5"))/$D586</f>
        <v>1</v>
      </c>
      <c r="O586" s="8">
        <f>COUNTIFS(Sta!$A:$A,$A586,Sta!$F:$F,"&gt;3.5")/$B586</f>
        <v>1</v>
      </c>
      <c r="P586" s="8" t="e">
        <f>COUNTIFS(Sta!$B:$B,$A586,Sta!$F:$F,"&gt;3.5")/$C586</f>
        <v>#DIV/0!</v>
      </c>
      <c r="Q586" s="11">
        <f>(COUNTIFS(Sta!$A:$A,$A586,Sta!$D:$D,"&gt;0.5")  + COUNTIFS(Sta!$B:$B,$A586,Sta!$E:$E,"&gt;0.5"))/$D586</f>
        <v>0</v>
      </c>
      <c r="R586" s="8">
        <f>COUNTIFS(Sta!$A:$A,$A586,Sta!$D:$D,"&gt;0.5")/$B586</f>
        <v>0</v>
      </c>
      <c r="S586" s="8" t="e">
        <f>COUNTIFS(Sta!$B:$B,$A586,Sta!$E:$E,"&gt;0.5")/$C586</f>
        <v>#DIV/0!</v>
      </c>
      <c r="T586" s="11">
        <f>(COUNTIFS(Sta!$A:$A,$A586,Sta!$D:$D,"&gt;1.5")  + COUNTIFS(Sta!$B:$B,$A586,Sta!$E:$E,"&gt;1.5"))/$D586</f>
        <v>0</v>
      </c>
      <c r="U586" s="8">
        <f>COUNTIFS(Sta!$A:$A,$A586,Sta!$D:$D,"&gt;1.5")/$B586</f>
        <v>0</v>
      </c>
      <c r="V586" s="8" t="e">
        <f>COUNTIFS(Sta!$B:$B,$A586,Sta!$E:$E,"&gt;1.5")/$C586</f>
        <v>#DIV/0!</v>
      </c>
      <c r="W586" s="11">
        <f>(COUNTIFS(Sta!$A:$A,$A586,Sta!$E:E,"&gt;0.5") +COUNTIFS(Sta!$B:$B,$A586,Sta!$D:$D,"&gt;0.5"))/$D586</f>
        <v>1</v>
      </c>
      <c r="X586" s="8">
        <f>COUNTIFS(Sta!$A:$A,$A586,Sta!$E:$E,"&gt;0.5")/$B586</f>
        <v>1</v>
      </c>
      <c r="Y586" s="8" t="e">
        <f>COUNTIFS(Sta!$B:$B,$A586,Sta!$D:$D,"&gt;0.5")/$C586</f>
        <v>#DIV/0!</v>
      </c>
      <c r="Z586" s="11">
        <f>(COUNTIFS(Sta!$A:$A,$A586,Sta!$E:$E,"&gt;1.5")  + COUNTIFS(Sta!$B:$B,$A586,Sta!$D:$D,"&gt;1.5"))/$D586</f>
        <v>1</v>
      </c>
      <c r="AA586" s="8">
        <f>COUNTIFS(Sta!$A:$A,$A586,Sta!$E:$E,"&gt;1.5")/$B586</f>
        <v>1</v>
      </c>
      <c r="AB586" s="8" t="e">
        <f>COUNTIFS(Sta!$B:$B,$A586,Sta!$D:$D,"&gt;1.5")/$C586</f>
        <v>#DIV/0!</v>
      </c>
      <c r="AC586" s="11">
        <f>(COUNTIFS(Sta!$A:A,$A586,Sta!$G:$G,"y") + COUNTIFS(Sta!$B:B,$A586,Sta!$G:$G,"y"))/$D586</f>
        <v>0</v>
      </c>
      <c r="AD586" s="8">
        <f>COUNTIFS(Sta!$A:A,$A586,Sta!$G:$G,"y")/$B586</f>
        <v>0</v>
      </c>
      <c r="AE586" s="16" t="e">
        <f>COUNTIFS(Sta!$B:B,$A586,Sta!$G:$G,"y")/$C586</f>
        <v>#DIV/0!</v>
      </c>
    </row>
    <row r="587" spans="1:31" x14ac:dyDescent="0.3">
      <c r="A587" t="s">
        <v>448</v>
      </c>
      <c r="B587" s="9">
        <f>COUNTIF(Sta!A:A,A587)</f>
        <v>0</v>
      </c>
      <c r="C587" s="4">
        <f>COUNTIF(Sta!B:B,A587)</f>
        <v>0</v>
      </c>
      <c r="D587" s="4">
        <f t="shared" si="15"/>
        <v>0</v>
      </c>
      <c r="E587" s="11" t="e">
        <f>(COUNTIFS(Sta!$A:$A,$A587,Sta!$F:$F,"&gt;0.5") + COUNTIFS(Sta!$B:$B,$A587,Sta!$F:$F,"&gt;0.5"))/$D587</f>
        <v>#DIV/0!</v>
      </c>
      <c r="F587" s="8" t="e">
        <f>COUNTIFS(Sta!$A:$A,$A587,Sta!$F:$F,"&gt;0.5")/$B587</f>
        <v>#DIV/0!</v>
      </c>
      <c r="G587" s="8" t="e">
        <f>COUNTIFS(Sta!$B:$B,$A587,Sta!$F:$F,"&gt;0.5")/$C587</f>
        <v>#DIV/0!</v>
      </c>
      <c r="H587" s="11" t="e">
        <f>(COUNTIFS(Sta!$A:$A,$A587,Sta!$F:$F,"&gt;1.5") + COUNTIFS(Sta!$B:$B,$A587,Sta!$F:$F,"&gt;1.5"))/$D587</f>
        <v>#DIV/0!</v>
      </c>
      <c r="I587" s="8" t="e">
        <f>COUNTIFS(Sta!$A:$A,$A587,Sta!$F:$F,"&gt;1.5")/$B587</f>
        <v>#DIV/0!</v>
      </c>
      <c r="J587" s="8" t="e">
        <f>COUNTIFS(Sta!$B:$B,$A587,Sta!$F:$F,"&gt;1.5")/$C587</f>
        <v>#DIV/0!</v>
      </c>
      <c r="K587" s="11" t="e">
        <f>(COUNTIFS(Sta!$A:$A,$A587,Sta!$F:$F,"&gt;2.5") + COUNTIFS(Sta!$B:$B,$A587,Sta!$F:$F,"&gt;2.5"))/$D587</f>
        <v>#DIV/0!</v>
      </c>
      <c r="L587" s="8" t="e">
        <f>COUNTIFS(Sta!$A:$A,$A587,Sta!$F:$F,"&gt;2.5")/$B587</f>
        <v>#DIV/0!</v>
      </c>
      <c r="M587" s="8" t="e">
        <f>COUNTIFS(Sta!$B:$B,$A587,Sta!$F:$F,"&gt;2.5")/$C587</f>
        <v>#DIV/0!</v>
      </c>
      <c r="N587" s="11" t="e">
        <f>(COUNTIFS(Sta!$A:$A,$A587,Sta!$F:$F,"&gt;3.5") + COUNTIFS(Sta!$B:$B,$A587,Sta!$F:$F,"&gt;3.5"))/$D587</f>
        <v>#DIV/0!</v>
      </c>
      <c r="O587" s="8" t="e">
        <f>COUNTIFS(Sta!$A:$A,$A587,Sta!$F:$F,"&gt;3.5")/$B587</f>
        <v>#DIV/0!</v>
      </c>
      <c r="P587" s="8" t="e">
        <f>COUNTIFS(Sta!$B:$B,$A587,Sta!$F:$F,"&gt;3.5")/$C587</f>
        <v>#DIV/0!</v>
      </c>
      <c r="Q587" s="11" t="e">
        <f>(COUNTIFS(Sta!$A:$A,$A587,Sta!$D:$D,"&gt;0.5")  + COUNTIFS(Sta!$B:$B,$A587,Sta!$E:$E,"&gt;0.5"))/$D587</f>
        <v>#DIV/0!</v>
      </c>
      <c r="R587" s="8" t="e">
        <f>COUNTIFS(Sta!$A:$A,$A587,Sta!$D:$D,"&gt;0.5")/$B587</f>
        <v>#DIV/0!</v>
      </c>
      <c r="S587" s="8" t="e">
        <f>COUNTIFS(Sta!$B:$B,$A587,Sta!$E:$E,"&gt;0.5")/$C587</f>
        <v>#DIV/0!</v>
      </c>
      <c r="T587" s="11" t="e">
        <f>(COUNTIFS(Sta!$A:$A,$A587,Sta!$D:$D,"&gt;1.5")  + COUNTIFS(Sta!$B:$B,$A587,Sta!$E:$E,"&gt;1.5"))/$D587</f>
        <v>#DIV/0!</v>
      </c>
      <c r="U587" s="8" t="e">
        <f>COUNTIFS(Sta!$A:$A,$A587,Sta!$D:$D,"&gt;1.5")/$B587</f>
        <v>#DIV/0!</v>
      </c>
      <c r="V587" s="8" t="e">
        <f>COUNTIFS(Sta!$B:$B,$A587,Sta!$E:$E,"&gt;1.5")/$C587</f>
        <v>#DIV/0!</v>
      </c>
      <c r="W587" s="11" t="e">
        <f>(COUNTIFS(Sta!$A:$A,$A587,Sta!$E:E,"&gt;0.5") +COUNTIFS(Sta!$B:$B,$A587,Sta!$D:$D,"&gt;0.5"))/$D587</f>
        <v>#DIV/0!</v>
      </c>
      <c r="X587" s="8" t="e">
        <f>COUNTIFS(Sta!$A:$A,$A587,Sta!$E:$E,"&gt;0.5")/$B587</f>
        <v>#DIV/0!</v>
      </c>
      <c r="Y587" s="8" t="e">
        <f>COUNTIFS(Sta!$B:$B,$A587,Sta!$D:$D,"&gt;0.5")/$C587</f>
        <v>#DIV/0!</v>
      </c>
      <c r="Z587" s="11" t="e">
        <f>(COUNTIFS(Sta!$A:$A,$A587,Sta!$E:$E,"&gt;1.5")  + COUNTIFS(Sta!$B:$B,$A587,Sta!$D:$D,"&gt;1.5"))/$D587</f>
        <v>#DIV/0!</v>
      </c>
      <c r="AA587" s="8" t="e">
        <f>COUNTIFS(Sta!$A:$A,$A587,Sta!$E:$E,"&gt;1.5")/$B587</f>
        <v>#DIV/0!</v>
      </c>
      <c r="AB587" s="8" t="e">
        <f>COUNTIFS(Sta!$B:$B,$A587,Sta!$D:$D,"&gt;1.5")/$C587</f>
        <v>#DIV/0!</v>
      </c>
      <c r="AC587" s="11" t="e">
        <f>(COUNTIFS(Sta!$A:A,$A587,Sta!$G:$G,"y") + COUNTIFS(Sta!$B:B,$A587,Sta!$G:$G,"y"))/$D587</f>
        <v>#DIV/0!</v>
      </c>
      <c r="AD587" s="8" t="e">
        <f>COUNTIFS(Sta!$A:A,$A587,Sta!$G:$G,"y")/$B587</f>
        <v>#DIV/0!</v>
      </c>
      <c r="AE587" s="16" t="e">
        <f>COUNTIFS(Sta!$B:B,$A587,Sta!$G:$G,"y")/$C587</f>
        <v>#DIV/0!</v>
      </c>
    </row>
    <row r="588" spans="1:31" x14ac:dyDescent="0.3">
      <c r="A588" t="s">
        <v>697</v>
      </c>
      <c r="B588" s="9">
        <f>COUNTIF(Sta!A:A,A588)</f>
        <v>0</v>
      </c>
      <c r="C588" s="4">
        <f>COUNTIF(Sta!B:B,A588)</f>
        <v>0</v>
      </c>
      <c r="D588" s="4">
        <f t="shared" si="15"/>
        <v>0</v>
      </c>
      <c r="E588" s="11" t="e">
        <f>(COUNTIFS(Sta!$A:$A,$A588,Sta!$F:$F,"&gt;0.5") + COUNTIFS(Sta!$B:$B,$A588,Sta!$F:$F,"&gt;0.5"))/$D588</f>
        <v>#DIV/0!</v>
      </c>
      <c r="F588" s="8" t="e">
        <f>COUNTIFS(Sta!$A:$A,$A588,Sta!$F:$F,"&gt;0.5")/$B588</f>
        <v>#DIV/0!</v>
      </c>
      <c r="G588" s="8" t="e">
        <f>COUNTIFS(Sta!$B:$B,$A588,Sta!$F:$F,"&gt;0.5")/$C588</f>
        <v>#DIV/0!</v>
      </c>
      <c r="H588" s="11" t="e">
        <f>(COUNTIFS(Sta!$A:$A,$A588,Sta!$F:$F,"&gt;1.5") + COUNTIFS(Sta!$B:$B,$A588,Sta!$F:$F,"&gt;1.5"))/$D588</f>
        <v>#DIV/0!</v>
      </c>
      <c r="I588" s="8" t="e">
        <f>COUNTIFS(Sta!$A:$A,$A588,Sta!$F:$F,"&gt;1.5")/$B588</f>
        <v>#DIV/0!</v>
      </c>
      <c r="J588" s="8" t="e">
        <f>COUNTIFS(Sta!$B:$B,$A588,Sta!$F:$F,"&gt;1.5")/$C588</f>
        <v>#DIV/0!</v>
      </c>
      <c r="K588" s="11" t="e">
        <f>(COUNTIFS(Sta!$A:$A,$A588,Sta!$F:$F,"&gt;2.5") + COUNTIFS(Sta!$B:$B,$A588,Sta!$F:$F,"&gt;2.5"))/$D588</f>
        <v>#DIV/0!</v>
      </c>
      <c r="L588" s="8" t="e">
        <f>COUNTIFS(Sta!$A:$A,$A588,Sta!$F:$F,"&gt;2.5")/$B588</f>
        <v>#DIV/0!</v>
      </c>
      <c r="M588" s="8" t="e">
        <f>COUNTIFS(Sta!$B:$B,$A588,Sta!$F:$F,"&gt;2.5")/$C588</f>
        <v>#DIV/0!</v>
      </c>
      <c r="N588" s="11" t="e">
        <f>(COUNTIFS(Sta!$A:$A,$A588,Sta!$F:$F,"&gt;3.5") + COUNTIFS(Sta!$B:$B,$A588,Sta!$F:$F,"&gt;3.5"))/$D588</f>
        <v>#DIV/0!</v>
      </c>
      <c r="O588" s="8" t="e">
        <f>COUNTIFS(Sta!$A:$A,$A588,Sta!$F:$F,"&gt;3.5")/$B588</f>
        <v>#DIV/0!</v>
      </c>
      <c r="P588" s="8" t="e">
        <f>COUNTIFS(Sta!$B:$B,$A588,Sta!$F:$F,"&gt;3.5")/$C588</f>
        <v>#DIV/0!</v>
      </c>
      <c r="Q588" s="11" t="e">
        <f>(COUNTIFS(Sta!$A:$A,$A588,Sta!$D:$D,"&gt;0.5")  + COUNTIFS(Sta!$B:$B,$A588,Sta!$E:$E,"&gt;0.5"))/$D588</f>
        <v>#DIV/0!</v>
      </c>
      <c r="R588" s="8" t="e">
        <f>COUNTIFS(Sta!$A:$A,$A588,Sta!$D:$D,"&gt;0.5")/$B588</f>
        <v>#DIV/0!</v>
      </c>
      <c r="S588" s="8" t="e">
        <f>COUNTIFS(Sta!$B:$B,$A588,Sta!$E:$E,"&gt;0.5")/$C588</f>
        <v>#DIV/0!</v>
      </c>
      <c r="T588" s="11" t="e">
        <f>(COUNTIFS(Sta!$A:$A,$A588,Sta!$D:$D,"&gt;1.5")  + COUNTIFS(Sta!$B:$B,$A588,Sta!$E:$E,"&gt;1.5"))/$D588</f>
        <v>#DIV/0!</v>
      </c>
      <c r="U588" s="8" t="e">
        <f>COUNTIFS(Sta!$A:$A,$A588,Sta!$D:$D,"&gt;1.5")/$B588</f>
        <v>#DIV/0!</v>
      </c>
      <c r="V588" s="8" t="e">
        <f>COUNTIFS(Sta!$B:$B,$A588,Sta!$E:$E,"&gt;1.5")/$C588</f>
        <v>#DIV/0!</v>
      </c>
      <c r="W588" s="11" t="e">
        <f>(COUNTIFS(Sta!$A:$A,$A588,Sta!$E:E,"&gt;0.5") +COUNTIFS(Sta!$B:$B,$A588,Sta!$D:$D,"&gt;0.5"))/$D588</f>
        <v>#DIV/0!</v>
      </c>
      <c r="X588" s="8" t="e">
        <f>COUNTIFS(Sta!$A:$A,$A588,Sta!$E:$E,"&gt;0.5")/$B588</f>
        <v>#DIV/0!</v>
      </c>
      <c r="Y588" s="8" t="e">
        <f>COUNTIFS(Sta!$B:$B,$A588,Sta!$D:$D,"&gt;0.5")/$C588</f>
        <v>#DIV/0!</v>
      </c>
      <c r="Z588" s="11" t="e">
        <f>(COUNTIFS(Sta!$A:$A,$A588,Sta!$E:$E,"&gt;1.5")  + COUNTIFS(Sta!$B:$B,$A588,Sta!$D:$D,"&gt;1.5"))/$D588</f>
        <v>#DIV/0!</v>
      </c>
      <c r="AA588" s="8" t="e">
        <f>COUNTIFS(Sta!$A:$A,$A588,Sta!$E:$E,"&gt;1.5")/$B588</f>
        <v>#DIV/0!</v>
      </c>
      <c r="AB588" s="8" t="e">
        <f>COUNTIFS(Sta!$B:$B,$A588,Sta!$D:$D,"&gt;1.5")/$C588</f>
        <v>#DIV/0!</v>
      </c>
      <c r="AC588" s="11" t="e">
        <f>(COUNTIFS(Sta!$A:A,$A588,Sta!$G:$G,"y") + COUNTIFS(Sta!$B:B,$A588,Sta!$G:$G,"y"))/$D588</f>
        <v>#DIV/0!</v>
      </c>
      <c r="AD588" s="8" t="e">
        <f>COUNTIFS(Sta!$A:A,$A588,Sta!$G:$G,"y")/$B588</f>
        <v>#DIV/0!</v>
      </c>
      <c r="AE588" s="16" t="e">
        <f>COUNTIFS(Sta!$B:B,$A588,Sta!$G:$G,"y")/$C588</f>
        <v>#DIV/0!</v>
      </c>
    </row>
    <row r="589" spans="1:31" x14ac:dyDescent="0.3">
      <c r="A589" t="s">
        <v>188</v>
      </c>
      <c r="B589" s="9">
        <f>COUNTIF(Sta!A:A,A589)</f>
        <v>1</v>
      </c>
      <c r="C589" s="4">
        <f>COUNTIF(Sta!B:B,A589)</f>
        <v>1</v>
      </c>
      <c r="D589" s="4">
        <f t="shared" si="15"/>
        <v>2</v>
      </c>
      <c r="E589" s="11">
        <f>(COUNTIFS(Sta!$A:$A,$A589,Sta!$F:$F,"&gt;0.5") + COUNTIFS(Sta!$B:$B,$A589,Sta!$F:$F,"&gt;0.5"))/$D589</f>
        <v>1</v>
      </c>
      <c r="F589" s="8">
        <f>COUNTIFS(Sta!$A:$A,$A589,Sta!$F:$F,"&gt;0.5")/$B589</f>
        <v>1</v>
      </c>
      <c r="G589" s="8">
        <f>COUNTIFS(Sta!$B:$B,$A589,Sta!$F:$F,"&gt;0.5")/$C589</f>
        <v>1</v>
      </c>
      <c r="H589" s="11">
        <f>(COUNTIFS(Sta!$A:$A,$A589,Sta!$F:$F,"&gt;1.5") + COUNTIFS(Sta!$B:$B,$A589,Sta!$F:$F,"&gt;1.5"))/$D589</f>
        <v>1</v>
      </c>
      <c r="I589" s="8">
        <f>COUNTIFS(Sta!$A:$A,$A589,Sta!$F:$F,"&gt;1.5")/$B589</f>
        <v>1</v>
      </c>
      <c r="J589" s="8">
        <f>COUNTIFS(Sta!$B:$B,$A589,Sta!$F:$F,"&gt;1.5")/$C589</f>
        <v>1</v>
      </c>
      <c r="K589" s="11">
        <f>(COUNTIFS(Sta!$A:$A,$A589,Sta!$F:$F,"&gt;2.5") + COUNTIFS(Sta!$B:$B,$A589,Sta!$F:$F,"&gt;2.5"))/$D589</f>
        <v>1</v>
      </c>
      <c r="L589" s="8">
        <f>COUNTIFS(Sta!$A:$A,$A589,Sta!$F:$F,"&gt;2.5")/$B589</f>
        <v>1</v>
      </c>
      <c r="M589" s="8">
        <f>COUNTIFS(Sta!$B:$B,$A589,Sta!$F:$F,"&gt;2.5")/$C589</f>
        <v>1</v>
      </c>
      <c r="N589" s="11">
        <f>(COUNTIFS(Sta!$A:$A,$A589,Sta!$F:$F,"&gt;3.5") + COUNTIFS(Sta!$B:$B,$A589,Sta!$F:$F,"&gt;3.5"))/$D589</f>
        <v>0.5</v>
      </c>
      <c r="O589" s="8">
        <f>COUNTIFS(Sta!$A:$A,$A589,Sta!$F:$F,"&gt;3.5")/$B589</f>
        <v>1</v>
      </c>
      <c r="P589" s="8">
        <f>COUNTIFS(Sta!$B:$B,$A589,Sta!$F:$F,"&gt;3.5")/$C589</f>
        <v>0</v>
      </c>
      <c r="Q589" s="11">
        <f>(COUNTIFS(Sta!$A:$A,$A589,Sta!$D:$D,"&gt;0.5")  + COUNTIFS(Sta!$B:$B,$A589,Sta!$E:$E,"&gt;0.5"))/$D589</f>
        <v>0.5</v>
      </c>
      <c r="R589" s="8">
        <f>COUNTIFS(Sta!$A:$A,$A589,Sta!$D:$D,"&gt;0.5")/$B589</f>
        <v>1</v>
      </c>
      <c r="S589" s="8">
        <f>COUNTIFS(Sta!$B:$B,$A589,Sta!$E:$E,"&gt;0.5")/$C589</f>
        <v>0</v>
      </c>
      <c r="T589" s="11">
        <f>(COUNTIFS(Sta!$A:$A,$A589,Sta!$D:$D,"&gt;1.5")  + COUNTIFS(Sta!$B:$B,$A589,Sta!$E:$E,"&gt;1.5"))/$D589</f>
        <v>0.5</v>
      </c>
      <c r="U589" s="8">
        <f>COUNTIFS(Sta!$A:$A,$A589,Sta!$D:$D,"&gt;1.5")/$B589</f>
        <v>1</v>
      </c>
      <c r="V589" s="8">
        <f>COUNTIFS(Sta!$B:$B,$A589,Sta!$E:$E,"&gt;1.5")/$C589</f>
        <v>0</v>
      </c>
      <c r="W589" s="11">
        <f>(COUNTIFS(Sta!$A:$A,$A589,Sta!$E:E,"&gt;0.5") +COUNTIFS(Sta!$B:$B,$A589,Sta!$D:$D,"&gt;0.5"))/$D589</f>
        <v>1</v>
      </c>
      <c r="X589" s="8">
        <f>COUNTIFS(Sta!$A:$A,$A589,Sta!$E:$E,"&gt;0.5")/$B589</f>
        <v>1</v>
      </c>
      <c r="Y589" s="8">
        <f>COUNTIFS(Sta!$B:$B,$A589,Sta!$D:$D,"&gt;0.5")/$C589</f>
        <v>1</v>
      </c>
      <c r="Z589" s="11">
        <f>(COUNTIFS(Sta!$A:$A,$A589,Sta!$E:$E,"&gt;1.5")  + COUNTIFS(Sta!$B:$B,$A589,Sta!$D:$D,"&gt;1.5"))/$D589</f>
        <v>1</v>
      </c>
      <c r="AA589" s="8">
        <f>COUNTIFS(Sta!$A:$A,$A589,Sta!$E:$E,"&gt;1.5")/$B589</f>
        <v>1</v>
      </c>
      <c r="AB589" s="8">
        <f>COUNTIFS(Sta!$B:$B,$A589,Sta!$D:$D,"&gt;1.5")/$C589</f>
        <v>1</v>
      </c>
      <c r="AC589" s="11">
        <f>(COUNTIFS(Sta!$A:A,$A589,Sta!$G:$G,"y") + COUNTIFS(Sta!$B:B,$A589,Sta!$G:$G,"y"))/$D589</f>
        <v>0.5</v>
      </c>
      <c r="AD589" s="8">
        <f>COUNTIFS(Sta!$A:A,$A589,Sta!$G:$G,"y")/$B589</f>
        <v>1</v>
      </c>
      <c r="AE589" s="16">
        <f>COUNTIFS(Sta!$B:B,$A589,Sta!$G:$G,"y")/$C589</f>
        <v>0</v>
      </c>
    </row>
    <row r="590" spans="1:31" x14ac:dyDescent="0.3">
      <c r="A590" t="s">
        <v>163</v>
      </c>
      <c r="B590" s="9">
        <f>COUNTIF(Sta!A:A,A590)</f>
        <v>1</v>
      </c>
      <c r="C590" s="4">
        <f>COUNTIF(Sta!B:B,A590)</f>
        <v>1</v>
      </c>
      <c r="D590" s="4">
        <f t="shared" si="15"/>
        <v>2</v>
      </c>
      <c r="E590" s="11">
        <f>(COUNTIFS(Sta!$A:$A,$A590,Sta!$F:$F,"&gt;0.5") + COUNTIFS(Sta!$B:$B,$A590,Sta!$F:$F,"&gt;0.5"))/$D590</f>
        <v>1</v>
      </c>
      <c r="F590" s="8">
        <f>COUNTIFS(Sta!$A:$A,$A590,Sta!$F:$F,"&gt;0.5")/$B590</f>
        <v>1</v>
      </c>
      <c r="G590" s="8">
        <f>COUNTIFS(Sta!$B:$B,$A590,Sta!$F:$F,"&gt;0.5")/$C590</f>
        <v>1</v>
      </c>
      <c r="H590" s="11">
        <f>(COUNTIFS(Sta!$A:$A,$A590,Sta!$F:$F,"&gt;1.5") + COUNTIFS(Sta!$B:$B,$A590,Sta!$F:$F,"&gt;1.5"))/$D590</f>
        <v>1</v>
      </c>
      <c r="I590" s="8">
        <f>COUNTIFS(Sta!$A:$A,$A590,Sta!$F:$F,"&gt;1.5")/$B590</f>
        <v>1</v>
      </c>
      <c r="J590" s="8">
        <f>COUNTIFS(Sta!$B:$B,$A590,Sta!$F:$F,"&gt;1.5")/$C590</f>
        <v>1</v>
      </c>
      <c r="K590" s="11">
        <f>(COUNTIFS(Sta!$A:$A,$A590,Sta!$F:$F,"&gt;2.5") + COUNTIFS(Sta!$B:$B,$A590,Sta!$F:$F,"&gt;2.5"))/$D590</f>
        <v>0.5</v>
      </c>
      <c r="L590" s="8">
        <f>COUNTIFS(Sta!$A:$A,$A590,Sta!$F:$F,"&gt;2.5")/$B590</f>
        <v>0</v>
      </c>
      <c r="M590" s="8">
        <f>COUNTIFS(Sta!$B:$B,$A590,Sta!$F:$F,"&gt;2.5")/$C590</f>
        <v>1</v>
      </c>
      <c r="N590" s="11">
        <f>(COUNTIFS(Sta!$A:$A,$A590,Sta!$F:$F,"&gt;3.5") + COUNTIFS(Sta!$B:$B,$A590,Sta!$F:$F,"&gt;3.5"))/$D590</f>
        <v>0.5</v>
      </c>
      <c r="O590" s="8">
        <f>COUNTIFS(Sta!$A:$A,$A590,Sta!$F:$F,"&gt;3.5")/$B590</f>
        <v>0</v>
      </c>
      <c r="P590" s="8">
        <f>COUNTIFS(Sta!$B:$B,$A590,Sta!$F:$F,"&gt;3.5")/$C590</f>
        <v>1</v>
      </c>
      <c r="Q590" s="11">
        <f>(COUNTIFS(Sta!$A:$A,$A590,Sta!$D:$D,"&gt;0.5")  + COUNTIFS(Sta!$B:$B,$A590,Sta!$E:$E,"&gt;0.5"))/$D590</f>
        <v>0.5</v>
      </c>
      <c r="R590" s="8">
        <f>COUNTIFS(Sta!$A:$A,$A590,Sta!$D:$D,"&gt;0.5")/$B590</f>
        <v>0</v>
      </c>
      <c r="S590" s="8">
        <f>COUNTIFS(Sta!$B:$B,$A590,Sta!$E:$E,"&gt;0.5")/$C590</f>
        <v>1</v>
      </c>
      <c r="T590" s="11">
        <f>(COUNTIFS(Sta!$A:$A,$A590,Sta!$D:$D,"&gt;1.5")  + COUNTIFS(Sta!$B:$B,$A590,Sta!$E:$E,"&gt;1.5"))/$D590</f>
        <v>0.5</v>
      </c>
      <c r="U590" s="8">
        <f>COUNTIFS(Sta!$A:$A,$A590,Sta!$D:$D,"&gt;1.5")/$B590</f>
        <v>0</v>
      </c>
      <c r="V590" s="8">
        <f>COUNTIFS(Sta!$B:$B,$A590,Sta!$E:$E,"&gt;1.5")/$C590</f>
        <v>1</v>
      </c>
      <c r="W590" s="11">
        <f>(COUNTIFS(Sta!$A:$A,$A590,Sta!$E:E,"&gt;0.5") +COUNTIFS(Sta!$B:$B,$A590,Sta!$D:$D,"&gt;0.5"))/$D590</f>
        <v>1</v>
      </c>
      <c r="X590" s="8">
        <f>COUNTIFS(Sta!$A:$A,$A590,Sta!$E:$E,"&gt;0.5")/$B590</f>
        <v>1</v>
      </c>
      <c r="Y590" s="8">
        <f>COUNTIFS(Sta!$B:$B,$A590,Sta!$D:$D,"&gt;0.5")/$C590</f>
        <v>1</v>
      </c>
      <c r="Z590" s="11">
        <f>(COUNTIFS(Sta!$A:$A,$A590,Sta!$E:$E,"&gt;1.5")  + COUNTIFS(Sta!$B:$B,$A590,Sta!$D:$D,"&gt;1.5"))/$D590</f>
        <v>0.5</v>
      </c>
      <c r="AA590" s="8">
        <f>COUNTIFS(Sta!$A:$A,$A590,Sta!$E:$E,"&gt;1.5")/$B590</f>
        <v>1</v>
      </c>
      <c r="AB590" s="8">
        <f>COUNTIFS(Sta!$B:$B,$A590,Sta!$D:$D,"&gt;1.5")/$C590</f>
        <v>0</v>
      </c>
      <c r="AC590" s="11">
        <f>(COUNTIFS(Sta!$A:A,$A590,Sta!$G:$G,"y") + COUNTIFS(Sta!$B:B,$A590,Sta!$G:$G,"y"))/$D590</f>
        <v>0.5</v>
      </c>
      <c r="AD590" s="8">
        <f>COUNTIFS(Sta!$A:A,$A590,Sta!$G:$G,"y")/$B590</f>
        <v>0</v>
      </c>
      <c r="AE590" s="16">
        <f>COUNTIFS(Sta!$B:B,$A590,Sta!$G:$G,"y")/$C590</f>
        <v>1</v>
      </c>
    </row>
    <row r="591" spans="1:31" x14ac:dyDescent="0.3">
      <c r="A591" t="s">
        <v>573</v>
      </c>
      <c r="B591" s="9">
        <f>COUNTIF(Sta!A:A,A591)</f>
        <v>1</v>
      </c>
      <c r="C591" s="4">
        <f>COUNTIF(Sta!B:B,A591)</f>
        <v>2</v>
      </c>
      <c r="D591" s="4">
        <f t="shared" si="15"/>
        <v>3</v>
      </c>
      <c r="E591" s="11">
        <f>(COUNTIFS(Sta!$A:$A,$A591,Sta!$F:$F,"&gt;0.5") + COUNTIFS(Sta!$B:$B,$A591,Sta!$F:$F,"&gt;0.5"))/$D591</f>
        <v>1</v>
      </c>
      <c r="F591" s="8">
        <f>COUNTIFS(Sta!$A:$A,$A591,Sta!$F:$F,"&gt;0.5")/$B591</f>
        <v>1</v>
      </c>
      <c r="G591" s="8">
        <f>COUNTIFS(Sta!$B:$B,$A591,Sta!$F:$F,"&gt;0.5")/$C591</f>
        <v>1</v>
      </c>
      <c r="H591" s="11">
        <f>(COUNTIFS(Sta!$A:$A,$A591,Sta!$F:$F,"&gt;1.5") + COUNTIFS(Sta!$B:$B,$A591,Sta!$F:$F,"&gt;1.5"))/$D591</f>
        <v>0.66666666666666663</v>
      </c>
      <c r="I591" s="8">
        <f>COUNTIFS(Sta!$A:$A,$A591,Sta!$F:$F,"&gt;1.5")/$B591</f>
        <v>0</v>
      </c>
      <c r="J591" s="8">
        <f>COUNTIFS(Sta!$B:$B,$A591,Sta!$F:$F,"&gt;1.5")/$C591</f>
        <v>1</v>
      </c>
      <c r="K591" s="11">
        <f>(COUNTIFS(Sta!$A:$A,$A591,Sta!$F:$F,"&gt;2.5") + COUNTIFS(Sta!$B:$B,$A591,Sta!$F:$F,"&gt;2.5"))/$D591</f>
        <v>0.66666666666666663</v>
      </c>
      <c r="L591" s="8">
        <f>COUNTIFS(Sta!$A:$A,$A591,Sta!$F:$F,"&gt;2.5")/$B591</f>
        <v>0</v>
      </c>
      <c r="M591" s="8">
        <f>COUNTIFS(Sta!$B:$B,$A591,Sta!$F:$F,"&gt;2.5")/$C591</f>
        <v>1</v>
      </c>
      <c r="N591" s="11">
        <f>(COUNTIFS(Sta!$A:$A,$A591,Sta!$F:$F,"&gt;3.5") + COUNTIFS(Sta!$B:$B,$A591,Sta!$F:$F,"&gt;3.5"))/$D591</f>
        <v>0.33333333333333331</v>
      </c>
      <c r="O591" s="8">
        <f>COUNTIFS(Sta!$A:$A,$A591,Sta!$F:$F,"&gt;3.5")/$B591</f>
        <v>0</v>
      </c>
      <c r="P591" s="8">
        <f>COUNTIFS(Sta!$B:$B,$A591,Sta!$F:$F,"&gt;3.5")/$C591</f>
        <v>0.5</v>
      </c>
      <c r="Q591" s="11">
        <f>(COUNTIFS(Sta!$A:$A,$A591,Sta!$D:$D,"&gt;0.5")  + COUNTIFS(Sta!$B:$B,$A591,Sta!$E:$E,"&gt;0.5"))/$D591</f>
        <v>0.66666666666666663</v>
      </c>
      <c r="R591" s="8">
        <f>COUNTIFS(Sta!$A:$A,$A591,Sta!$D:$D,"&gt;0.5")/$B591</f>
        <v>0</v>
      </c>
      <c r="S591" s="8">
        <f>COUNTIFS(Sta!$B:$B,$A591,Sta!$E:$E,"&gt;0.5")/$C591</f>
        <v>1</v>
      </c>
      <c r="T591" s="11">
        <f>(COUNTIFS(Sta!$A:$A,$A591,Sta!$D:$D,"&gt;1.5")  + COUNTIFS(Sta!$B:$B,$A591,Sta!$E:$E,"&gt;1.5"))/$D591</f>
        <v>0.66666666666666663</v>
      </c>
      <c r="U591" s="8">
        <f>COUNTIFS(Sta!$A:$A,$A591,Sta!$D:$D,"&gt;1.5")/$B591</f>
        <v>0</v>
      </c>
      <c r="V591" s="8">
        <f>COUNTIFS(Sta!$B:$B,$A591,Sta!$E:$E,"&gt;1.5")/$C591</f>
        <v>1</v>
      </c>
      <c r="W591" s="11">
        <f>(COUNTIFS(Sta!$A:$A,$A591,Sta!$E:E,"&gt;0.5") +COUNTIFS(Sta!$B:$B,$A591,Sta!$D:$D,"&gt;0.5"))/$D591</f>
        <v>0.66666666666666663</v>
      </c>
      <c r="X591" s="8">
        <f>COUNTIFS(Sta!$A:$A,$A591,Sta!$E:$E,"&gt;0.5")/$B591</f>
        <v>1</v>
      </c>
      <c r="Y591" s="8">
        <f>COUNTIFS(Sta!$B:$B,$A591,Sta!$D:$D,"&gt;0.5")/$C591</f>
        <v>0.5</v>
      </c>
      <c r="Z591" s="11">
        <f>(COUNTIFS(Sta!$A:$A,$A591,Sta!$E:$E,"&gt;1.5")  + COUNTIFS(Sta!$B:$B,$A591,Sta!$D:$D,"&gt;1.5"))/$D591</f>
        <v>0.33333333333333331</v>
      </c>
      <c r="AA591" s="8">
        <f>COUNTIFS(Sta!$A:$A,$A591,Sta!$E:$E,"&gt;1.5")/$B591</f>
        <v>0</v>
      </c>
      <c r="AB591" s="8">
        <f>COUNTIFS(Sta!$B:$B,$A591,Sta!$D:$D,"&gt;1.5")/$C591</f>
        <v>0.5</v>
      </c>
      <c r="AC591" s="11">
        <f>(COUNTIFS(Sta!$A:A,$A591,Sta!$G:$G,"y") + COUNTIFS(Sta!$B:B,$A591,Sta!$G:$G,"y"))/$D591</f>
        <v>0.33333333333333331</v>
      </c>
      <c r="AD591" s="8">
        <f>COUNTIFS(Sta!$A:A,$A591,Sta!$G:$G,"y")/$B591</f>
        <v>0</v>
      </c>
      <c r="AE591" s="16">
        <f>COUNTIFS(Sta!$B:B,$A591,Sta!$G:$G,"y")/$C591</f>
        <v>0.5</v>
      </c>
    </row>
    <row r="592" spans="1:31" x14ac:dyDescent="0.3">
      <c r="A592" t="s">
        <v>257</v>
      </c>
      <c r="B592" s="9">
        <f>COUNTIF(Sta!A:A,A592)</f>
        <v>0</v>
      </c>
      <c r="C592" s="4">
        <f>COUNTIF(Sta!B:B,A592)</f>
        <v>0</v>
      </c>
      <c r="D592" s="4">
        <f t="shared" si="15"/>
        <v>0</v>
      </c>
      <c r="E592" s="11" t="e">
        <f>(COUNTIFS(Sta!$A:$A,$A592,Sta!$F:$F,"&gt;0.5") + COUNTIFS(Sta!$B:$B,$A592,Sta!$F:$F,"&gt;0.5"))/$D592</f>
        <v>#DIV/0!</v>
      </c>
      <c r="F592" s="8" t="e">
        <f>COUNTIFS(Sta!$A:$A,$A592,Sta!$F:$F,"&gt;0.5")/$B592</f>
        <v>#DIV/0!</v>
      </c>
      <c r="G592" s="8" t="e">
        <f>COUNTIFS(Sta!$B:$B,$A592,Sta!$F:$F,"&gt;0.5")/$C592</f>
        <v>#DIV/0!</v>
      </c>
      <c r="H592" s="11" t="e">
        <f>(COUNTIFS(Sta!$A:$A,$A592,Sta!$F:$F,"&gt;1.5") + COUNTIFS(Sta!$B:$B,$A592,Sta!$F:$F,"&gt;1.5"))/$D592</f>
        <v>#DIV/0!</v>
      </c>
      <c r="I592" s="8" t="e">
        <f>COUNTIFS(Sta!$A:$A,$A592,Sta!$F:$F,"&gt;1.5")/$B592</f>
        <v>#DIV/0!</v>
      </c>
      <c r="J592" s="8" t="e">
        <f>COUNTIFS(Sta!$B:$B,$A592,Sta!$F:$F,"&gt;1.5")/$C592</f>
        <v>#DIV/0!</v>
      </c>
      <c r="K592" s="11" t="e">
        <f>(COUNTIFS(Sta!$A:$A,$A592,Sta!$F:$F,"&gt;2.5") + COUNTIFS(Sta!$B:$B,$A592,Sta!$F:$F,"&gt;2.5"))/$D592</f>
        <v>#DIV/0!</v>
      </c>
      <c r="L592" s="8" t="e">
        <f>COUNTIFS(Sta!$A:$A,$A592,Sta!$F:$F,"&gt;2.5")/$B592</f>
        <v>#DIV/0!</v>
      </c>
      <c r="M592" s="8" t="e">
        <f>COUNTIFS(Sta!$B:$B,$A592,Sta!$F:$F,"&gt;2.5")/$C592</f>
        <v>#DIV/0!</v>
      </c>
      <c r="N592" s="11" t="e">
        <f>(COUNTIFS(Sta!$A:$A,$A592,Sta!$F:$F,"&gt;3.5") + COUNTIFS(Sta!$B:$B,$A592,Sta!$F:$F,"&gt;3.5"))/$D592</f>
        <v>#DIV/0!</v>
      </c>
      <c r="O592" s="8" t="e">
        <f>COUNTIFS(Sta!$A:$A,$A592,Sta!$F:$F,"&gt;3.5")/$B592</f>
        <v>#DIV/0!</v>
      </c>
      <c r="P592" s="8" t="e">
        <f>COUNTIFS(Sta!$B:$B,$A592,Sta!$F:$F,"&gt;3.5")/$C592</f>
        <v>#DIV/0!</v>
      </c>
      <c r="Q592" s="11" t="e">
        <f>(COUNTIFS(Sta!$A:$A,$A592,Sta!$D:$D,"&gt;0.5")  + COUNTIFS(Sta!$B:$B,$A592,Sta!$E:$E,"&gt;0.5"))/$D592</f>
        <v>#DIV/0!</v>
      </c>
      <c r="R592" s="8" t="e">
        <f>COUNTIFS(Sta!$A:$A,$A592,Sta!$D:$D,"&gt;0.5")/$B592</f>
        <v>#DIV/0!</v>
      </c>
      <c r="S592" s="8" t="e">
        <f>COUNTIFS(Sta!$B:$B,$A592,Sta!$E:$E,"&gt;0.5")/$C592</f>
        <v>#DIV/0!</v>
      </c>
      <c r="T592" s="11" t="e">
        <f>(COUNTIFS(Sta!$A:$A,$A592,Sta!$D:$D,"&gt;1.5")  + COUNTIFS(Sta!$B:$B,$A592,Sta!$E:$E,"&gt;1.5"))/$D592</f>
        <v>#DIV/0!</v>
      </c>
      <c r="U592" s="8" t="e">
        <f>COUNTIFS(Sta!$A:$A,$A592,Sta!$D:$D,"&gt;1.5")/$B592</f>
        <v>#DIV/0!</v>
      </c>
      <c r="V592" s="8" t="e">
        <f>COUNTIFS(Sta!$B:$B,$A592,Sta!$E:$E,"&gt;1.5")/$C592</f>
        <v>#DIV/0!</v>
      </c>
      <c r="W592" s="11" t="e">
        <f>(COUNTIFS(Sta!$A:$A,$A592,Sta!$E:E,"&gt;0.5") +COUNTIFS(Sta!$B:$B,$A592,Sta!$D:$D,"&gt;0.5"))/$D592</f>
        <v>#DIV/0!</v>
      </c>
      <c r="X592" s="8" t="e">
        <f>COUNTIFS(Sta!$A:$A,$A592,Sta!$E:$E,"&gt;0.5")/$B592</f>
        <v>#DIV/0!</v>
      </c>
      <c r="Y592" s="8" t="e">
        <f>COUNTIFS(Sta!$B:$B,$A592,Sta!$D:$D,"&gt;0.5")/$C592</f>
        <v>#DIV/0!</v>
      </c>
      <c r="Z592" s="11" t="e">
        <f>(COUNTIFS(Sta!$A:$A,$A592,Sta!$E:$E,"&gt;1.5")  + COUNTIFS(Sta!$B:$B,$A592,Sta!$D:$D,"&gt;1.5"))/$D592</f>
        <v>#DIV/0!</v>
      </c>
      <c r="AA592" s="8" t="e">
        <f>COUNTIFS(Sta!$A:$A,$A592,Sta!$E:$E,"&gt;1.5")/$B592</f>
        <v>#DIV/0!</v>
      </c>
      <c r="AB592" s="8" t="e">
        <f>COUNTIFS(Sta!$B:$B,$A592,Sta!$D:$D,"&gt;1.5")/$C592</f>
        <v>#DIV/0!</v>
      </c>
      <c r="AC592" s="11" t="e">
        <f>(COUNTIFS(Sta!$A:A,$A592,Sta!$G:$G,"y") + COUNTIFS(Sta!$B:B,$A592,Sta!$G:$G,"y"))/$D592</f>
        <v>#DIV/0!</v>
      </c>
      <c r="AD592" s="8" t="e">
        <f>COUNTIFS(Sta!$A:A,$A592,Sta!$G:$G,"y")/$B592</f>
        <v>#DIV/0!</v>
      </c>
      <c r="AE592" s="16" t="e">
        <f>COUNTIFS(Sta!$B:B,$A592,Sta!$G:$G,"y")/$C592</f>
        <v>#DIV/0!</v>
      </c>
    </row>
    <row r="593" spans="1:31" x14ac:dyDescent="0.3">
      <c r="A593" t="s">
        <v>21</v>
      </c>
      <c r="B593" s="9">
        <f>COUNTIF(Sta!A:A,A593)</f>
        <v>0</v>
      </c>
      <c r="C593" s="4">
        <f>COUNTIF(Sta!B:B,A593)</f>
        <v>0</v>
      </c>
      <c r="D593" s="4">
        <f t="shared" si="15"/>
        <v>0</v>
      </c>
      <c r="E593" s="11" t="e">
        <f>(COUNTIFS(Sta!$A:$A,$A593,Sta!$F:$F,"&gt;0.5") + COUNTIFS(Sta!$B:$B,$A593,Sta!$F:$F,"&gt;0.5"))/$D593</f>
        <v>#DIV/0!</v>
      </c>
      <c r="F593" s="8" t="e">
        <f>COUNTIFS(Sta!$A:$A,$A593,Sta!$F:$F,"&gt;0.5")/$B593</f>
        <v>#DIV/0!</v>
      </c>
      <c r="G593" s="8" t="e">
        <f>COUNTIFS(Sta!$B:$B,$A593,Sta!$F:$F,"&gt;0.5")/$C593</f>
        <v>#DIV/0!</v>
      </c>
      <c r="H593" s="11" t="e">
        <f>(COUNTIFS(Sta!$A:$A,$A593,Sta!$F:$F,"&gt;1.5") + COUNTIFS(Sta!$B:$B,$A593,Sta!$F:$F,"&gt;1.5"))/$D593</f>
        <v>#DIV/0!</v>
      </c>
      <c r="I593" s="8" t="e">
        <f>COUNTIFS(Sta!$A:$A,$A593,Sta!$F:$F,"&gt;1.5")/$B593</f>
        <v>#DIV/0!</v>
      </c>
      <c r="J593" s="8" t="e">
        <f>COUNTIFS(Sta!$B:$B,$A593,Sta!$F:$F,"&gt;1.5")/$C593</f>
        <v>#DIV/0!</v>
      </c>
      <c r="K593" s="11" t="e">
        <f>(COUNTIFS(Sta!$A:$A,$A593,Sta!$F:$F,"&gt;2.5") + COUNTIFS(Sta!$B:$B,$A593,Sta!$F:$F,"&gt;2.5"))/$D593</f>
        <v>#DIV/0!</v>
      </c>
      <c r="L593" s="8" t="e">
        <f>COUNTIFS(Sta!$A:$A,$A593,Sta!$F:$F,"&gt;2.5")/$B593</f>
        <v>#DIV/0!</v>
      </c>
      <c r="M593" s="8" t="e">
        <f>COUNTIFS(Sta!$B:$B,$A593,Sta!$F:$F,"&gt;2.5")/$C593</f>
        <v>#DIV/0!</v>
      </c>
      <c r="N593" s="11" t="e">
        <f>(COUNTIFS(Sta!$A:$A,$A593,Sta!$F:$F,"&gt;3.5") + COUNTIFS(Sta!$B:$B,$A593,Sta!$F:$F,"&gt;3.5"))/$D593</f>
        <v>#DIV/0!</v>
      </c>
      <c r="O593" s="8" t="e">
        <f>COUNTIFS(Sta!$A:$A,$A593,Sta!$F:$F,"&gt;3.5")/$B593</f>
        <v>#DIV/0!</v>
      </c>
      <c r="P593" s="8" t="e">
        <f>COUNTIFS(Sta!$B:$B,$A593,Sta!$F:$F,"&gt;3.5")/$C593</f>
        <v>#DIV/0!</v>
      </c>
      <c r="Q593" s="11" t="e">
        <f>(COUNTIFS(Sta!$A:$A,$A593,Sta!$D:$D,"&gt;0.5")  + COUNTIFS(Sta!$B:$B,$A593,Sta!$E:$E,"&gt;0.5"))/$D593</f>
        <v>#DIV/0!</v>
      </c>
      <c r="R593" s="8" t="e">
        <f>COUNTIFS(Sta!$A:$A,$A593,Sta!$D:$D,"&gt;0.5")/$B593</f>
        <v>#DIV/0!</v>
      </c>
      <c r="S593" s="8" t="e">
        <f>COUNTIFS(Sta!$B:$B,$A593,Sta!$E:$E,"&gt;0.5")/$C593</f>
        <v>#DIV/0!</v>
      </c>
      <c r="T593" s="11" t="e">
        <f>(COUNTIFS(Sta!$A:$A,$A593,Sta!$D:$D,"&gt;1.5")  + COUNTIFS(Sta!$B:$B,$A593,Sta!$E:$E,"&gt;1.5"))/$D593</f>
        <v>#DIV/0!</v>
      </c>
      <c r="U593" s="8" t="e">
        <f>COUNTIFS(Sta!$A:$A,$A593,Sta!$D:$D,"&gt;1.5")/$B593</f>
        <v>#DIV/0!</v>
      </c>
      <c r="V593" s="8" t="e">
        <f>COUNTIFS(Sta!$B:$B,$A593,Sta!$E:$E,"&gt;1.5")/$C593</f>
        <v>#DIV/0!</v>
      </c>
      <c r="W593" s="11" t="e">
        <f>(COUNTIFS(Sta!$A:$A,$A593,Sta!$E:E,"&gt;0.5") +COUNTIFS(Sta!$B:$B,$A593,Sta!$D:$D,"&gt;0.5"))/$D593</f>
        <v>#DIV/0!</v>
      </c>
      <c r="X593" s="8" t="e">
        <f>COUNTIFS(Sta!$A:$A,$A593,Sta!$E:$E,"&gt;0.5")/$B593</f>
        <v>#DIV/0!</v>
      </c>
      <c r="Y593" s="8" t="e">
        <f>COUNTIFS(Sta!$B:$B,$A593,Sta!$D:$D,"&gt;0.5")/$C593</f>
        <v>#DIV/0!</v>
      </c>
      <c r="Z593" s="11" t="e">
        <f>(COUNTIFS(Sta!$A:$A,$A593,Sta!$E:$E,"&gt;1.5")  + COUNTIFS(Sta!$B:$B,$A593,Sta!$D:$D,"&gt;1.5"))/$D593</f>
        <v>#DIV/0!</v>
      </c>
      <c r="AA593" s="8" t="e">
        <f>COUNTIFS(Sta!$A:$A,$A593,Sta!$E:$E,"&gt;1.5")/$B593</f>
        <v>#DIV/0!</v>
      </c>
      <c r="AB593" s="8" t="e">
        <f>COUNTIFS(Sta!$B:$B,$A593,Sta!$D:$D,"&gt;1.5")/$C593</f>
        <v>#DIV/0!</v>
      </c>
      <c r="AC593" s="11" t="e">
        <f>(COUNTIFS(Sta!$A:A,$A593,Sta!$G:$G,"y") + COUNTIFS(Sta!$B:B,$A593,Sta!$G:$G,"y"))/$D593</f>
        <v>#DIV/0!</v>
      </c>
      <c r="AD593" s="8" t="e">
        <f>COUNTIFS(Sta!$A:A,$A593,Sta!$G:$G,"y")/$B593</f>
        <v>#DIV/0!</v>
      </c>
      <c r="AE593" s="16" t="e">
        <f>COUNTIFS(Sta!$B:B,$A593,Sta!$G:$G,"y")/$C593</f>
        <v>#DIV/0!</v>
      </c>
    </row>
    <row r="594" spans="1:31" x14ac:dyDescent="0.3">
      <c r="A594" t="s">
        <v>504</v>
      </c>
      <c r="B594" s="9">
        <f>COUNTIF(Sta!A:A,A594)</f>
        <v>11</v>
      </c>
      <c r="C594" s="4">
        <f>COUNTIF(Sta!B:B,A594)</f>
        <v>11</v>
      </c>
      <c r="D594" s="4">
        <f t="shared" si="15"/>
        <v>22</v>
      </c>
      <c r="E594" s="11">
        <f>(COUNTIFS(Sta!$A:$A,$A594,Sta!$F:$F,"&gt;0.5") + COUNTIFS(Sta!$B:$B,$A594,Sta!$F:$F,"&gt;0.5"))/$D594</f>
        <v>0.90909090909090906</v>
      </c>
      <c r="F594" s="8">
        <f>COUNTIFS(Sta!$A:$A,$A594,Sta!$F:$F,"&gt;0.5")/$B594</f>
        <v>0.90909090909090906</v>
      </c>
      <c r="G594" s="8">
        <f>COUNTIFS(Sta!$B:$B,$A594,Sta!$F:$F,"&gt;0.5")/$C594</f>
        <v>0.90909090909090906</v>
      </c>
      <c r="H594" s="11">
        <f>(COUNTIFS(Sta!$A:$A,$A594,Sta!$F:$F,"&gt;1.5") + COUNTIFS(Sta!$B:$B,$A594,Sta!$F:$F,"&gt;1.5"))/$D594</f>
        <v>0.81818181818181823</v>
      </c>
      <c r="I594" s="8">
        <f>COUNTIFS(Sta!$A:$A,$A594,Sta!$F:$F,"&gt;1.5")/$B594</f>
        <v>0.72727272727272729</v>
      </c>
      <c r="J594" s="8">
        <f>COUNTIFS(Sta!$B:$B,$A594,Sta!$F:$F,"&gt;1.5")/$C594</f>
        <v>0.90909090909090906</v>
      </c>
      <c r="K594" s="11">
        <f>(COUNTIFS(Sta!$A:$A,$A594,Sta!$F:$F,"&gt;2.5") + COUNTIFS(Sta!$B:$B,$A594,Sta!$F:$F,"&gt;2.5"))/$D594</f>
        <v>0.5</v>
      </c>
      <c r="L594" s="8">
        <f>COUNTIFS(Sta!$A:$A,$A594,Sta!$F:$F,"&gt;2.5")/$B594</f>
        <v>0.27272727272727271</v>
      </c>
      <c r="M594" s="8">
        <f>COUNTIFS(Sta!$B:$B,$A594,Sta!$F:$F,"&gt;2.5")/$C594</f>
        <v>0.72727272727272729</v>
      </c>
      <c r="N594" s="11">
        <f>(COUNTIFS(Sta!$A:$A,$A594,Sta!$F:$F,"&gt;3.5") + COUNTIFS(Sta!$B:$B,$A594,Sta!$F:$F,"&gt;3.5"))/$D594</f>
        <v>0.18181818181818182</v>
      </c>
      <c r="O594" s="8">
        <f>COUNTIFS(Sta!$A:$A,$A594,Sta!$F:$F,"&gt;3.5")/$B594</f>
        <v>0.18181818181818182</v>
      </c>
      <c r="P594" s="8">
        <f>COUNTIFS(Sta!$B:$B,$A594,Sta!$F:$F,"&gt;3.5")/$C594</f>
        <v>0.18181818181818182</v>
      </c>
      <c r="Q594" s="11">
        <f>(COUNTIFS(Sta!$A:$A,$A594,Sta!$D:$D,"&gt;0.5")  + COUNTIFS(Sta!$B:$B,$A594,Sta!$E:$E,"&gt;0.5"))/$D594</f>
        <v>0.77272727272727271</v>
      </c>
      <c r="R594" s="8">
        <f>COUNTIFS(Sta!$A:$A,$A594,Sta!$D:$D,"&gt;0.5")/$B594</f>
        <v>0.81818181818181823</v>
      </c>
      <c r="S594" s="8">
        <f>COUNTIFS(Sta!$B:$B,$A594,Sta!$E:$E,"&gt;0.5")/$C594</f>
        <v>0.72727272727272729</v>
      </c>
      <c r="T594" s="11">
        <f>(COUNTIFS(Sta!$A:$A,$A594,Sta!$D:$D,"&gt;1.5")  + COUNTIFS(Sta!$B:$B,$A594,Sta!$E:$E,"&gt;1.5"))/$D594</f>
        <v>0.40909090909090912</v>
      </c>
      <c r="U594" s="8">
        <f>COUNTIFS(Sta!$A:$A,$A594,Sta!$D:$D,"&gt;1.5")/$B594</f>
        <v>0.36363636363636365</v>
      </c>
      <c r="V594" s="8">
        <f>COUNTIFS(Sta!$B:$B,$A594,Sta!$E:$E,"&gt;1.5")/$C594</f>
        <v>0.45454545454545453</v>
      </c>
      <c r="W594" s="11">
        <f>(COUNTIFS(Sta!$A:$A,$A594,Sta!$E:E,"&gt;0.5") +COUNTIFS(Sta!$B:$B,$A594,Sta!$D:$D,"&gt;0.5"))/$D594</f>
        <v>0.72727272727272729</v>
      </c>
      <c r="X594" s="8">
        <f>COUNTIFS(Sta!$A:$A,$A594,Sta!$E:$E,"&gt;0.5")/$B594</f>
        <v>0.72727272727272729</v>
      </c>
      <c r="Y594" s="8">
        <f>COUNTIFS(Sta!$B:$B,$A594,Sta!$D:$D,"&gt;0.5")/$C594</f>
        <v>0.72727272727272729</v>
      </c>
      <c r="Z594" s="11">
        <f>(COUNTIFS(Sta!$A:$A,$A594,Sta!$E:$E,"&gt;1.5")  + COUNTIFS(Sta!$B:$B,$A594,Sta!$D:$D,"&gt;1.5"))/$D594</f>
        <v>0.40909090909090912</v>
      </c>
      <c r="AA594" s="8">
        <f>COUNTIFS(Sta!$A:$A,$A594,Sta!$E:$E,"&gt;1.5")/$B594</f>
        <v>0.18181818181818182</v>
      </c>
      <c r="AB594" s="8">
        <f>COUNTIFS(Sta!$B:$B,$A594,Sta!$D:$D,"&gt;1.5")/$C594</f>
        <v>0.63636363636363635</v>
      </c>
      <c r="AC594" s="11">
        <f>(COUNTIFS(Sta!$A:A,$A594,Sta!$G:$G,"y") + COUNTIFS(Sta!$B:B,$A594,Sta!$G:$G,"y"))/$D594</f>
        <v>0.59090909090909094</v>
      </c>
      <c r="AD594" s="8">
        <f>COUNTIFS(Sta!$A:A,$A594,Sta!$G:$G,"y")/$B594</f>
        <v>0.63636363636363635</v>
      </c>
      <c r="AE594" s="16">
        <f>COUNTIFS(Sta!$B:B,$A594,Sta!$G:$G,"y")/$C594</f>
        <v>0.54545454545454541</v>
      </c>
    </row>
    <row r="595" spans="1:31" x14ac:dyDescent="0.3">
      <c r="A595" t="s">
        <v>206</v>
      </c>
      <c r="B595" s="9">
        <f>COUNTIF(Sta!A:A,A595)</f>
        <v>1</v>
      </c>
      <c r="C595" s="4">
        <f>COUNTIF(Sta!B:B,A595)</f>
        <v>1</v>
      </c>
      <c r="D595" s="4">
        <f t="shared" si="15"/>
        <v>2</v>
      </c>
      <c r="E595" s="11">
        <f>(COUNTIFS(Sta!$A:$A,$A595,Sta!$F:$F,"&gt;0.5") + COUNTIFS(Sta!$B:$B,$A595,Sta!$F:$F,"&gt;0.5"))/$D595</f>
        <v>0.5</v>
      </c>
      <c r="F595" s="8">
        <f>COUNTIFS(Sta!$A:$A,$A595,Sta!$F:$F,"&gt;0.5")/$B595</f>
        <v>1</v>
      </c>
      <c r="G595" s="8">
        <f>COUNTIFS(Sta!$B:$B,$A595,Sta!$F:$F,"&gt;0.5")/$C595</f>
        <v>0</v>
      </c>
      <c r="H595" s="11">
        <f>(COUNTIFS(Sta!$A:$A,$A595,Sta!$F:$F,"&gt;1.5") + COUNTIFS(Sta!$B:$B,$A595,Sta!$F:$F,"&gt;1.5"))/$D595</f>
        <v>0.5</v>
      </c>
      <c r="I595" s="8">
        <f>COUNTIFS(Sta!$A:$A,$A595,Sta!$F:$F,"&gt;1.5")/$B595</f>
        <v>1</v>
      </c>
      <c r="J595" s="8">
        <f>COUNTIFS(Sta!$B:$B,$A595,Sta!$F:$F,"&gt;1.5")/$C595</f>
        <v>0</v>
      </c>
      <c r="K595" s="11">
        <f>(COUNTIFS(Sta!$A:$A,$A595,Sta!$F:$F,"&gt;2.5") + COUNTIFS(Sta!$B:$B,$A595,Sta!$F:$F,"&gt;2.5"))/$D595</f>
        <v>0</v>
      </c>
      <c r="L595" s="8">
        <f>COUNTIFS(Sta!$A:$A,$A595,Sta!$F:$F,"&gt;2.5")/$B595</f>
        <v>0</v>
      </c>
      <c r="M595" s="8">
        <f>COUNTIFS(Sta!$B:$B,$A595,Sta!$F:$F,"&gt;2.5")/$C595</f>
        <v>0</v>
      </c>
      <c r="N595" s="11">
        <f>(COUNTIFS(Sta!$A:$A,$A595,Sta!$F:$F,"&gt;3.5") + COUNTIFS(Sta!$B:$B,$A595,Sta!$F:$F,"&gt;3.5"))/$D595</f>
        <v>0</v>
      </c>
      <c r="O595" s="8">
        <f>COUNTIFS(Sta!$A:$A,$A595,Sta!$F:$F,"&gt;3.5")/$B595</f>
        <v>0</v>
      </c>
      <c r="P595" s="8">
        <f>COUNTIFS(Sta!$B:$B,$A595,Sta!$F:$F,"&gt;3.5")/$C595</f>
        <v>0</v>
      </c>
      <c r="Q595" s="11">
        <f>(COUNTIFS(Sta!$A:$A,$A595,Sta!$D:$D,"&gt;0.5")  + COUNTIFS(Sta!$B:$B,$A595,Sta!$E:$E,"&gt;0.5"))/$D595</f>
        <v>0.5</v>
      </c>
      <c r="R595" s="8">
        <f>COUNTIFS(Sta!$A:$A,$A595,Sta!$D:$D,"&gt;0.5")/$B595</f>
        <v>1</v>
      </c>
      <c r="S595" s="8">
        <f>COUNTIFS(Sta!$B:$B,$A595,Sta!$E:$E,"&gt;0.5")/$C595</f>
        <v>0</v>
      </c>
      <c r="T595" s="11">
        <f>(COUNTIFS(Sta!$A:$A,$A595,Sta!$D:$D,"&gt;1.5")  + COUNTIFS(Sta!$B:$B,$A595,Sta!$E:$E,"&gt;1.5"))/$D595</f>
        <v>0.5</v>
      </c>
      <c r="U595" s="8">
        <f>COUNTIFS(Sta!$A:$A,$A595,Sta!$D:$D,"&gt;1.5")/$B595</f>
        <v>1</v>
      </c>
      <c r="V595" s="8">
        <f>COUNTIFS(Sta!$B:$B,$A595,Sta!$E:$E,"&gt;1.5")/$C595</f>
        <v>0</v>
      </c>
      <c r="W595" s="11">
        <f>(COUNTIFS(Sta!$A:$A,$A595,Sta!$E:E,"&gt;0.5") +COUNTIFS(Sta!$B:$B,$A595,Sta!$D:$D,"&gt;0.5"))/$D595</f>
        <v>0</v>
      </c>
      <c r="X595" s="8">
        <f>COUNTIFS(Sta!$A:$A,$A595,Sta!$E:$E,"&gt;0.5")/$B595</f>
        <v>0</v>
      </c>
      <c r="Y595" s="8">
        <f>COUNTIFS(Sta!$B:$B,$A595,Sta!$D:$D,"&gt;0.5")/$C595</f>
        <v>0</v>
      </c>
      <c r="Z595" s="11">
        <f>(COUNTIFS(Sta!$A:$A,$A595,Sta!$E:$E,"&gt;1.5")  + COUNTIFS(Sta!$B:$B,$A595,Sta!$D:$D,"&gt;1.5"))/$D595</f>
        <v>0</v>
      </c>
      <c r="AA595" s="8">
        <f>COUNTIFS(Sta!$A:$A,$A595,Sta!$E:$E,"&gt;1.5")/$B595</f>
        <v>0</v>
      </c>
      <c r="AB595" s="8">
        <f>COUNTIFS(Sta!$B:$B,$A595,Sta!$D:$D,"&gt;1.5")/$C595</f>
        <v>0</v>
      </c>
      <c r="AC595" s="11">
        <f>(COUNTIFS(Sta!$A:A,$A595,Sta!$G:$G,"y") + COUNTIFS(Sta!$B:B,$A595,Sta!$G:$G,"y"))/$D595</f>
        <v>0</v>
      </c>
      <c r="AD595" s="8">
        <f>COUNTIFS(Sta!$A:A,$A595,Sta!$G:$G,"y")/$B595</f>
        <v>0</v>
      </c>
      <c r="AE595" s="16">
        <f>COUNTIFS(Sta!$B:B,$A595,Sta!$G:$G,"y")/$C595</f>
        <v>0</v>
      </c>
    </row>
    <row r="596" spans="1:31" x14ac:dyDescent="0.3">
      <c r="A596" t="s">
        <v>702</v>
      </c>
      <c r="B596" s="9">
        <f>COUNTIF(Sta!A:A,A596)</f>
        <v>0</v>
      </c>
      <c r="C596" s="4">
        <f>COUNTIF(Sta!B:B,A596)</f>
        <v>0</v>
      </c>
      <c r="D596" s="4">
        <f t="shared" si="15"/>
        <v>0</v>
      </c>
      <c r="E596" s="11" t="e">
        <f>(COUNTIFS(Sta!$A:$A,$A596,Sta!$F:$F,"&gt;0.5") + COUNTIFS(Sta!$B:$B,$A596,Sta!$F:$F,"&gt;0.5"))/$D596</f>
        <v>#DIV/0!</v>
      </c>
      <c r="F596" s="8" t="e">
        <f>COUNTIFS(Sta!$A:$A,$A596,Sta!$F:$F,"&gt;0.5")/$B596</f>
        <v>#DIV/0!</v>
      </c>
      <c r="G596" s="8" t="e">
        <f>COUNTIFS(Sta!$B:$B,$A596,Sta!$F:$F,"&gt;0.5")/$C596</f>
        <v>#DIV/0!</v>
      </c>
      <c r="H596" s="11" t="e">
        <f>(COUNTIFS(Sta!$A:$A,$A596,Sta!$F:$F,"&gt;1.5") + COUNTIFS(Sta!$B:$B,$A596,Sta!$F:$F,"&gt;1.5"))/$D596</f>
        <v>#DIV/0!</v>
      </c>
      <c r="I596" s="8" t="e">
        <f>COUNTIFS(Sta!$A:$A,$A596,Sta!$F:$F,"&gt;1.5")/$B596</f>
        <v>#DIV/0!</v>
      </c>
      <c r="J596" s="8" t="e">
        <f>COUNTIFS(Sta!$B:$B,$A596,Sta!$F:$F,"&gt;1.5")/$C596</f>
        <v>#DIV/0!</v>
      </c>
      <c r="K596" s="11" t="e">
        <f>(COUNTIFS(Sta!$A:$A,$A596,Sta!$F:$F,"&gt;2.5") + COUNTIFS(Sta!$B:$B,$A596,Sta!$F:$F,"&gt;2.5"))/$D596</f>
        <v>#DIV/0!</v>
      </c>
      <c r="L596" s="8" t="e">
        <f>COUNTIFS(Sta!$A:$A,$A596,Sta!$F:$F,"&gt;2.5")/$B596</f>
        <v>#DIV/0!</v>
      </c>
      <c r="M596" s="8" t="e">
        <f>COUNTIFS(Sta!$B:$B,$A596,Sta!$F:$F,"&gt;2.5")/$C596</f>
        <v>#DIV/0!</v>
      </c>
      <c r="N596" s="11" t="e">
        <f>(COUNTIFS(Sta!$A:$A,$A596,Sta!$F:$F,"&gt;3.5") + COUNTIFS(Sta!$B:$B,$A596,Sta!$F:$F,"&gt;3.5"))/$D596</f>
        <v>#DIV/0!</v>
      </c>
      <c r="O596" s="8" t="e">
        <f>COUNTIFS(Sta!$A:$A,$A596,Sta!$F:$F,"&gt;3.5")/$B596</f>
        <v>#DIV/0!</v>
      </c>
      <c r="P596" s="8" t="e">
        <f>COUNTIFS(Sta!$B:$B,$A596,Sta!$F:$F,"&gt;3.5")/$C596</f>
        <v>#DIV/0!</v>
      </c>
      <c r="Q596" s="11" t="e">
        <f>(COUNTIFS(Sta!$A:$A,$A596,Sta!$D:$D,"&gt;0.5")  + COUNTIFS(Sta!$B:$B,$A596,Sta!$E:$E,"&gt;0.5"))/$D596</f>
        <v>#DIV/0!</v>
      </c>
      <c r="R596" s="8" t="e">
        <f>COUNTIFS(Sta!$A:$A,$A596,Sta!$D:$D,"&gt;0.5")/$B596</f>
        <v>#DIV/0!</v>
      </c>
      <c r="S596" s="8" t="e">
        <f>COUNTIFS(Sta!$B:$B,$A596,Sta!$E:$E,"&gt;0.5")/$C596</f>
        <v>#DIV/0!</v>
      </c>
      <c r="T596" s="11" t="e">
        <f>(COUNTIFS(Sta!$A:$A,$A596,Sta!$D:$D,"&gt;1.5")  + COUNTIFS(Sta!$B:$B,$A596,Sta!$E:$E,"&gt;1.5"))/$D596</f>
        <v>#DIV/0!</v>
      </c>
      <c r="U596" s="8" t="e">
        <f>COUNTIFS(Sta!$A:$A,$A596,Sta!$D:$D,"&gt;1.5")/$B596</f>
        <v>#DIV/0!</v>
      </c>
      <c r="V596" s="8" t="e">
        <f>COUNTIFS(Sta!$B:$B,$A596,Sta!$E:$E,"&gt;1.5")/$C596</f>
        <v>#DIV/0!</v>
      </c>
      <c r="W596" s="11" t="e">
        <f>(COUNTIFS(Sta!$A:$A,$A596,Sta!$E:E,"&gt;0.5") +COUNTIFS(Sta!$B:$B,$A596,Sta!$D:$D,"&gt;0.5"))/$D596</f>
        <v>#DIV/0!</v>
      </c>
      <c r="X596" s="8" t="e">
        <f>COUNTIFS(Sta!$A:$A,$A596,Sta!$E:$E,"&gt;0.5")/$B596</f>
        <v>#DIV/0!</v>
      </c>
      <c r="Y596" s="8" t="e">
        <f>COUNTIFS(Sta!$B:$B,$A596,Sta!$D:$D,"&gt;0.5")/$C596</f>
        <v>#DIV/0!</v>
      </c>
      <c r="Z596" s="11" t="e">
        <f>(COUNTIFS(Sta!$A:$A,$A596,Sta!$E:$E,"&gt;1.5")  + COUNTIFS(Sta!$B:$B,$A596,Sta!$D:$D,"&gt;1.5"))/$D596</f>
        <v>#DIV/0!</v>
      </c>
      <c r="AA596" s="8" t="e">
        <f>COUNTIFS(Sta!$A:$A,$A596,Sta!$E:$E,"&gt;1.5")/$B596</f>
        <v>#DIV/0!</v>
      </c>
      <c r="AB596" s="8" t="e">
        <f>COUNTIFS(Sta!$B:$B,$A596,Sta!$D:$D,"&gt;1.5")/$C596</f>
        <v>#DIV/0!</v>
      </c>
      <c r="AC596" s="11" t="e">
        <f>(COUNTIFS(Sta!$A:A,$A596,Sta!$G:$G,"y") + COUNTIFS(Sta!$B:B,$A596,Sta!$G:$G,"y"))/$D596</f>
        <v>#DIV/0!</v>
      </c>
      <c r="AD596" s="8" t="e">
        <f>COUNTIFS(Sta!$A:A,$A596,Sta!$G:$G,"y")/$B596</f>
        <v>#DIV/0!</v>
      </c>
      <c r="AE596" s="16" t="e">
        <f>COUNTIFS(Sta!$B:B,$A596,Sta!$G:$G,"y")/$C596</f>
        <v>#DIV/0!</v>
      </c>
    </row>
    <row r="597" spans="1:31" x14ac:dyDescent="0.3">
      <c r="A597" t="s">
        <v>465</v>
      </c>
      <c r="B597" s="9">
        <f>COUNTIF(Sta!A:A,A597)</f>
        <v>11</v>
      </c>
      <c r="C597" s="4">
        <f>COUNTIF(Sta!B:B,A597)</f>
        <v>11</v>
      </c>
      <c r="D597" s="4">
        <f t="shared" si="15"/>
        <v>22</v>
      </c>
      <c r="E597" s="11">
        <f>(COUNTIFS(Sta!$A:$A,$A597,Sta!$F:$F,"&gt;0.5") + COUNTIFS(Sta!$B:$B,$A597,Sta!$F:$F,"&gt;0.5"))/$D597</f>
        <v>0.95454545454545459</v>
      </c>
      <c r="F597" s="8">
        <f>COUNTIFS(Sta!$A:$A,$A597,Sta!$F:$F,"&gt;0.5")/$B597</f>
        <v>0.90909090909090906</v>
      </c>
      <c r="G597" s="8">
        <f>COUNTIFS(Sta!$B:$B,$A597,Sta!$F:$F,"&gt;0.5")/$C597</f>
        <v>1</v>
      </c>
      <c r="H597" s="11">
        <f>(COUNTIFS(Sta!$A:$A,$A597,Sta!$F:$F,"&gt;1.5") + COUNTIFS(Sta!$B:$B,$A597,Sta!$F:$F,"&gt;1.5"))/$D597</f>
        <v>0.77272727272727271</v>
      </c>
      <c r="I597" s="8">
        <f>COUNTIFS(Sta!$A:$A,$A597,Sta!$F:$F,"&gt;1.5")/$B597</f>
        <v>0.63636363636363635</v>
      </c>
      <c r="J597" s="8">
        <f>COUNTIFS(Sta!$B:$B,$A597,Sta!$F:$F,"&gt;1.5")/$C597</f>
        <v>0.90909090909090906</v>
      </c>
      <c r="K597" s="11">
        <f>(COUNTIFS(Sta!$A:$A,$A597,Sta!$F:$F,"&gt;2.5") + COUNTIFS(Sta!$B:$B,$A597,Sta!$F:$F,"&gt;2.5"))/$D597</f>
        <v>0.63636363636363635</v>
      </c>
      <c r="L597" s="8">
        <f>COUNTIFS(Sta!$A:$A,$A597,Sta!$F:$F,"&gt;2.5")/$B597</f>
        <v>0.54545454545454541</v>
      </c>
      <c r="M597" s="8">
        <f>COUNTIFS(Sta!$B:$B,$A597,Sta!$F:$F,"&gt;2.5")/$C597</f>
        <v>0.72727272727272729</v>
      </c>
      <c r="N597" s="11">
        <f>(COUNTIFS(Sta!$A:$A,$A597,Sta!$F:$F,"&gt;3.5") + COUNTIFS(Sta!$B:$B,$A597,Sta!$F:$F,"&gt;3.5"))/$D597</f>
        <v>0.31818181818181818</v>
      </c>
      <c r="O597" s="8">
        <f>COUNTIFS(Sta!$A:$A,$A597,Sta!$F:$F,"&gt;3.5")/$B597</f>
        <v>0.36363636363636365</v>
      </c>
      <c r="P597" s="8">
        <f>COUNTIFS(Sta!$B:$B,$A597,Sta!$F:$F,"&gt;3.5")/$C597</f>
        <v>0.27272727272727271</v>
      </c>
      <c r="Q597" s="11">
        <f>(COUNTIFS(Sta!$A:$A,$A597,Sta!$D:$D,"&gt;0.5")  + COUNTIFS(Sta!$B:$B,$A597,Sta!$E:$E,"&gt;0.5"))/$D597</f>
        <v>0.77272727272727271</v>
      </c>
      <c r="R597" s="8">
        <f>COUNTIFS(Sta!$A:$A,$A597,Sta!$D:$D,"&gt;0.5")/$B597</f>
        <v>0.81818181818181823</v>
      </c>
      <c r="S597" s="8">
        <f>COUNTIFS(Sta!$B:$B,$A597,Sta!$E:$E,"&gt;0.5")/$C597</f>
        <v>0.72727272727272729</v>
      </c>
      <c r="T597" s="11">
        <f>(COUNTIFS(Sta!$A:$A,$A597,Sta!$D:$D,"&gt;1.5")  + COUNTIFS(Sta!$B:$B,$A597,Sta!$E:$E,"&gt;1.5"))/$D597</f>
        <v>0.54545454545454541</v>
      </c>
      <c r="U597" s="8">
        <f>COUNTIFS(Sta!$A:$A,$A597,Sta!$D:$D,"&gt;1.5")/$B597</f>
        <v>0.54545454545454541</v>
      </c>
      <c r="V597" s="8">
        <f>COUNTIFS(Sta!$B:$B,$A597,Sta!$E:$E,"&gt;1.5")/$C597</f>
        <v>0.54545454545454541</v>
      </c>
      <c r="W597" s="11">
        <f>(COUNTIFS(Sta!$A:$A,$A597,Sta!$E:E,"&gt;0.5") +COUNTIFS(Sta!$B:$B,$A597,Sta!$D:$D,"&gt;0.5"))/$D597</f>
        <v>0.68181818181818177</v>
      </c>
      <c r="X597" s="8">
        <f>COUNTIFS(Sta!$A:$A,$A597,Sta!$E:$E,"&gt;0.5")/$B597</f>
        <v>0.63636363636363635</v>
      </c>
      <c r="Y597" s="8">
        <f>COUNTIFS(Sta!$B:$B,$A597,Sta!$D:$D,"&gt;0.5")/$C597</f>
        <v>0.72727272727272729</v>
      </c>
      <c r="Z597" s="11">
        <f>(COUNTIFS(Sta!$A:$A,$A597,Sta!$E:$E,"&gt;1.5")  + COUNTIFS(Sta!$B:$B,$A597,Sta!$D:$D,"&gt;1.5"))/$D597</f>
        <v>0.36363636363636365</v>
      </c>
      <c r="AA597" s="8">
        <f>COUNTIFS(Sta!$A:$A,$A597,Sta!$E:$E,"&gt;1.5")/$B597</f>
        <v>9.0909090909090912E-2</v>
      </c>
      <c r="AB597" s="8">
        <f>COUNTIFS(Sta!$B:$B,$A597,Sta!$D:$D,"&gt;1.5")/$C597</f>
        <v>0.63636363636363635</v>
      </c>
      <c r="AC597" s="11">
        <f>(COUNTIFS(Sta!$A:A,$A597,Sta!$G:$G,"y") + COUNTIFS(Sta!$B:B,$A597,Sta!$G:$G,"y"))/$D597</f>
        <v>0.5</v>
      </c>
      <c r="AD597" s="8">
        <f>COUNTIFS(Sta!$A:A,$A597,Sta!$G:$G,"y")/$B597</f>
        <v>0.54545454545454541</v>
      </c>
      <c r="AE597" s="16">
        <f>COUNTIFS(Sta!$B:B,$A597,Sta!$G:$G,"y")/$C597</f>
        <v>0.45454545454545453</v>
      </c>
    </row>
    <row r="598" spans="1:31" x14ac:dyDescent="0.3">
      <c r="A598" t="s">
        <v>669</v>
      </c>
      <c r="B598" s="9">
        <f>COUNTIF(Sta!A:A,A598)</f>
        <v>2</v>
      </c>
      <c r="C598" s="4">
        <f>COUNTIF(Sta!B:B,A598)</f>
        <v>2</v>
      </c>
      <c r="D598" s="4">
        <f t="shared" si="15"/>
        <v>4</v>
      </c>
      <c r="E598" s="11">
        <f>(COUNTIFS(Sta!$A:$A,$A598,Sta!$F:$F,"&gt;0.5") + COUNTIFS(Sta!$B:$B,$A598,Sta!$F:$F,"&gt;0.5"))/$D598</f>
        <v>1</v>
      </c>
      <c r="F598" s="8">
        <f>COUNTIFS(Sta!$A:$A,$A598,Sta!$F:$F,"&gt;0.5")/$B598</f>
        <v>1</v>
      </c>
      <c r="G598" s="8">
        <f>COUNTIFS(Sta!$B:$B,$A598,Sta!$F:$F,"&gt;0.5")/$C598</f>
        <v>1</v>
      </c>
      <c r="H598" s="11">
        <f>(COUNTIFS(Sta!$A:$A,$A598,Sta!$F:$F,"&gt;1.5") + COUNTIFS(Sta!$B:$B,$A598,Sta!$F:$F,"&gt;1.5"))/$D598</f>
        <v>0.75</v>
      </c>
      <c r="I598" s="8">
        <f>COUNTIFS(Sta!$A:$A,$A598,Sta!$F:$F,"&gt;1.5")/$B598</f>
        <v>1</v>
      </c>
      <c r="J598" s="8">
        <f>COUNTIFS(Sta!$B:$B,$A598,Sta!$F:$F,"&gt;1.5")/$C598</f>
        <v>0.5</v>
      </c>
      <c r="K598" s="11">
        <f>(COUNTIFS(Sta!$A:$A,$A598,Sta!$F:$F,"&gt;2.5") + COUNTIFS(Sta!$B:$B,$A598,Sta!$F:$F,"&gt;2.5"))/$D598</f>
        <v>0.25</v>
      </c>
      <c r="L598" s="8">
        <f>COUNTIFS(Sta!$A:$A,$A598,Sta!$F:$F,"&gt;2.5")/$B598</f>
        <v>0</v>
      </c>
      <c r="M598" s="8">
        <f>COUNTIFS(Sta!$B:$B,$A598,Sta!$F:$F,"&gt;2.5")/$C598</f>
        <v>0.5</v>
      </c>
      <c r="N598" s="11">
        <f>(COUNTIFS(Sta!$A:$A,$A598,Sta!$F:$F,"&gt;3.5") + COUNTIFS(Sta!$B:$B,$A598,Sta!$F:$F,"&gt;3.5"))/$D598</f>
        <v>0.25</v>
      </c>
      <c r="O598" s="8">
        <f>COUNTIFS(Sta!$A:$A,$A598,Sta!$F:$F,"&gt;3.5")/$B598</f>
        <v>0</v>
      </c>
      <c r="P598" s="8">
        <f>COUNTIFS(Sta!$B:$B,$A598,Sta!$F:$F,"&gt;3.5")/$C598</f>
        <v>0.5</v>
      </c>
      <c r="Q598" s="11">
        <f>(COUNTIFS(Sta!$A:$A,$A598,Sta!$D:$D,"&gt;0.5")  + COUNTIFS(Sta!$B:$B,$A598,Sta!$E:$E,"&gt;0.5"))/$D598</f>
        <v>1</v>
      </c>
      <c r="R598" s="8">
        <f>COUNTIFS(Sta!$A:$A,$A598,Sta!$D:$D,"&gt;0.5")/$B598</f>
        <v>1</v>
      </c>
      <c r="S598" s="8">
        <f>COUNTIFS(Sta!$B:$B,$A598,Sta!$E:$E,"&gt;0.5")/$C598</f>
        <v>1</v>
      </c>
      <c r="T598" s="11">
        <f>(COUNTIFS(Sta!$A:$A,$A598,Sta!$D:$D,"&gt;1.5")  + COUNTIFS(Sta!$B:$B,$A598,Sta!$E:$E,"&gt;1.5"))/$D598</f>
        <v>0.5</v>
      </c>
      <c r="U598" s="8">
        <f>COUNTIFS(Sta!$A:$A,$A598,Sta!$D:$D,"&gt;1.5")/$B598</f>
        <v>0.5</v>
      </c>
      <c r="V598" s="8">
        <f>COUNTIFS(Sta!$B:$B,$A598,Sta!$E:$E,"&gt;1.5")/$C598</f>
        <v>0.5</v>
      </c>
      <c r="W598" s="11">
        <f>(COUNTIFS(Sta!$A:$A,$A598,Sta!$E:E,"&gt;0.5") +COUNTIFS(Sta!$B:$B,$A598,Sta!$D:$D,"&gt;0.5"))/$D598</f>
        <v>0.5</v>
      </c>
      <c r="X598" s="8">
        <f>COUNTIFS(Sta!$A:$A,$A598,Sta!$E:$E,"&gt;0.5")/$B598</f>
        <v>0.5</v>
      </c>
      <c r="Y598" s="8">
        <f>COUNTIFS(Sta!$B:$B,$A598,Sta!$D:$D,"&gt;0.5")/$C598</f>
        <v>0.5</v>
      </c>
      <c r="Z598" s="11">
        <f>(COUNTIFS(Sta!$A:$A,$A598,Sta!$E:$E,"&gt;1.5")  + COUNTIFS(Sta!$B:$B,$A598,Sta!$D:$D,"&gt;1.5"))/$D598</f>
        <v>0.25</v>
      </c>
      <c r="AA598" s="8">
        <f>COUNTIFS(Sta!$A:$A,$A598,Sta!$E:$E,"&gt;1.5")/$B598</f>
        <v>0</v>
      </c>
      <c r="AB598" s="8">
        <f>COUNTIFS(Sta!$B:$B,$A598,Sta!$D:$D,"&gt;1.5")/$C598</f>
        <v>0.5</v>
      </c>
      <c r="AC598" s="11">
        <f>(COUNTIFS(Sta!$A:A,$A598,Sta!$G:$G,"y") + COUNTIFS(Sta!$B:B,$A598,Sta!$G:$G,"y"))/$D598</f>
        <v>0.5</v>
      </c>
      <c r="AD598" s="8">
        <f>COUNTIFS(Sta!$A:A,$A598,Sta!$G:$G,"y")/$B598</f>
        <v>0.5</v>
      </c>
      <c r="AE598" s="16">
        <f>COUNTIFS(Sta!$B:B,$A598,Sta!$G:$G,"y")/$C598</f>
        <v>0.5</v>
      </c>
    </row>
    <row r="599" spans="1:31" x14ac:dyDescent="0.3">
      <c r="A599" t="s">
        <v>544</v>
      </c>
      <c r="B599" s="9">
        <f>COUNTIF(Sta!A:A,A599)</f>
        <v>2</v>
      </c>
      <c r="C599" s="4">
        <f>COUNTIF(Sta!B:B,A599)</f>
        <v>3</v>
      </c>
      <c r="D599" s="4">
        <f t="shared" si="15"/>
        <v>5</v>
      </c>
      <c r="E599" s="11">
        <f>(COUNTIFS(Sta!$A:$A,$A599,Sta!$F:$F,"&gt;0.5") + COUNTIFS(Sta!$B:$B,$A599,Sta!$F:$F,"&gt;0.5"))/$D599</f>
        <v>1</v>
      </c>
      <c r="F599" s="8">
        <f>COUNTIFS(Sta!$A:$A,$A599,Sta!$F:$F,"&gt;0.5")/$B599</f>
        <v>1</v>
      </c>
      <c r="G599" s="8">
        <f>COUNTIFS(Sta!$B:$B,$A599,Sta!$F:$F,"&gt;0.5")/$C599</f>
        <v>1</v>
      </c>
      <c r="H599" s="11">
        <f>(COUNTIFS(Sta!$A:$A,$A599,Sta!$F:$F,"&gt;1.5") + COUNTIFS(Sta!$B:$B,$A599,Sta!$F:$F,"&gt;1.5"))/$D599</f>
        <v>1</v>
      </c>
      <c r="I599" s="8">
        <f>COUNTIFS(Sta!$A:$A,$A599,Sta!$F:$F,"&gt;1.5")/$B599</f>
        <v>1</v>
      </c>
      <c r="J599" s="8">
        <f>COUNTIFS(Sta!$B:$B,$A599,Sta!$F:$F,"&gt;1.5")/$C599</f>
        <v>1</v>
      </c>
      <c r="K599" s="11">
        <f>(COUNTIFS(Sta!$A:$A,$A599,Sta!$F:$F,"&gt;2.5") + COUNTIFS(Sta!$B:$B,$A599,Sta!$F:$F,"&gt;2.5"))/$D599</f>
        <v>0.2</v>
      </c>
      <c r="L599" s="8">
        <f>COUNTIFS(Sta!$A:$A,$A599,Sta!$F:$F,"&gt;2.5")/$B599</f>
        <v>0.5</v>
      </c>
      <c r="M599" s="8">
        <f>COUNTIFS(Sta!$B:$B,$A599,Sta!$F:$F,"&gt;2.5")/$C599</f>
        <v>0</v>
      </c>
      <c r="N599" s="11">
        <f>(COUNTIFS(Sta!$A:$A,$A599,Sta!$F:$F,"&gt;3.5") + COUNTIFS(Sta!$B:$B,$A599,Sta!$F:$F,"&gt;3.5"))/$D599</f>
        <v>0</v>
      </c>
      <c r="O599" s="8">
        <f>COUNTIFS(Sta!$A:$A,$A599,Sta!$F:$F,"&gt;3.5")/$B599</f>
        <v>0</v>
      </c>
      <c r="P599" s="8">
        <f>COUNTIFS(Sta!$B:$B,$A599,Sta!$F:$F,"&gt;3.5")/$C599</f>
        <v>0</v>
      </c>
      <c r="Q599" s="11">
        <f>(COUNTIFS(Sta!$A:$A,$A599,Sta!$D:$D,"&gt;0.5")  + COUNTIFS(Sta!$B:$B,$A599,Sta!$E:$E,"&gt;0.5"))/$D599</f>
        <v>1</v>
      </c>
      <c r="R599" s="8">
        <f>COUNTIFS(Sta!$A:$A,$A599,Sta!$D:$D,"&gt;0.5")/$B599</f>
        <v>1</v>
      </c>
      <c r="S599" s="8">
        <f>COUNTIFS(Sta!$B:$B,$A599,Sta!$E:$E,"&gt;0.5")/$C599</f>
        <v>1</v>
      </c>
      <c r="T599" s="11">
        <f>(COUNTIFS(Sta!$A:$A,$A599,Sta!$D:$D,"&gt;1.5")  + COUNTIFS(Sta!$B:$B,$A599,Sta!$E:$E,"&gt;1.5"))/$D599</f>
        <v>0.8</v>
      </c>
      <c r="U599" s="8">
        <f>COUNTIFS(Sta!$A:$A,$A599,Sta!$D:$D,"&gt;1.5")/$B599</f>
        <v>0.5</v>
      </c>
      <c r="V599" s="8">
        <f>COUNTIFS(Sta!$B:$B,$A599,Sta!$E:$E,"&gt;1.5")/$C599</f>
        <v>1</v>
      </c>
      <c r="W599" s="11">
        <f>(COUNTIFS(Sta!$A:$A,$A599,Sta!$E:E,"&gt;0.5") +COUNTIFS(Sta!$B:$B,$A599,Sta!$D:$D,"&gt;0.5"))/$D599</f>
        <v>0.4</v>
      </c>
      <c r="X599" s="8">
        <f>COUNTIFS(Sta!$A:$A,$A599,Sta!$E:$E,"&gt;0.5")/$B599</f>
        <v>1</v>
      </c>
      <c r="Y599" s="8">
        <f>COUNTIFS(Sta!$B:$B,$A599,Sta!$D:$D,"&gt;0.5")/$C599</f>
        <v>0</v>
      </c>
      <c r="Z599" s="11">
        <f>(COUNTIFS(Sta!$A:$A,$A599,Sta!$E:$E,"&gt;1.5")  + COUNTIFS(Sta!$B:$B,$A599,Sta!$D:$D,"&gt;1.5"))/$D599</f>
        <v>0</v>
      </c>
      <c r="AA599" s="8">
        <f>COUNTIFS(Sta!$A:$A,$A599,Sta!$E:$E,"&gt;1.5")/$B599</f>
        <v>0</v>
      </c>
      <c r="AB599" s="8">
        <f>COUNTIFS(Sta!$B:$B,$A599,Sta!$D:$D,"&gt;1.5")/$C599</f>
        <v>0</v>
      </c>
      <c r="AC599" s="11">
        <f>(COUNTIFS(Sta!$A:A,$A599,Sta!$G:$G,"y") + COUNTIFS(Sta!$B:B,$A599,Sta!$G:$G,"y"))/$D599</f>
        <v>0.4</v>
      </c>
      <c r="AD599" s="8">
        <f>COUNTIFS(Sta!$A:A,$A599,Sta!$G:$G,"y")/$B599</f>
        <v>1</v>
      </c>
      <c r="AE599" s="16">
        <f>COUNTIFS(Sta!$B:B,$A599,Sta!$G:$G,"y")/$C599</f>
        <v>0</v>
      </c>
    </row>
    <row r="600" spans="1:31" x14ac:dyDescent="0.3">
      <c r="A600" t="s">
        <v>600</v>
      </c>
      <c r="B600" s="9">
        <f>COUNTIF(Sta!A:A,A600)</f>
        <v>3</v>
      </c>
      <c r="C600" s="4">
        <f>COUNTIF(Sta!B:B,A600)</f>
        <v>2</v>
      </c>
      <c r="D600" s="4">
        <f t="shared" si="15"/>
        <v>5</v>
      </c>
      <c r="E600" s="11">
        <f>(COUNTIFS(Sta!$A:$A,$A600,Sta!$F:$F,"&gt;0.5") + COUNTIFS(Sta!$B:$B,$A600,Sta!$F:$F,"&gt;0.5"))/$D600</f>
        <v>1</v>
      </c>
      <c r="F600" s="8">
        <f>COUNTIFS(Sta!$A:$A,$A600,Sta!$F:$F,"&gt;0.5")/$B600</f>
        <v>1</v>
      </c>
      <c r="G600" s="8">
        <f>COUNTIFS(Sta!$B:$B,$A600,Sta!$F:$F,"&gt;0.5")/$C600</f>
        <v>1</v>
      </c>
      <c r="H600" s="11">
        <f>(COUNTIFS(Sta!$A:$A,$A600,Sta!$F:$F,"&gt;1.5") + COUNTIFS(Sta!$B:$B,$A600,Sta!$F:$F,"&gt;1.5"))/$D600</f>
        <v>0.2</v>
      </c>
      <c r="I600" s="8">
        <f>COUNTIFS(Sta!$A:$A,$A600,Sta!$F:$F,"&gt;1.5")/$B600</f>
        <v>0.33333333333333331</v>
      </c>
      <c r="J600" s="8">
        <f>COUNTIFS(Sta!$B:$B,$A600,Sta!$F:$F,"&gt;1.5")/$C600</f>
        <v>0</v>
      </c>
      <c r="K600" s="11">
        <f>(COUNTIFS(Sta!$A:$A,$A600,Sta!$F:$F,"&gt;2.5") + COUNTIFS(Sta!$B:$B,$A600,Sta!$F:$F,"&gt;2.5"))/$D600</f>
        <v>0.2</v>
      </c>
      <c r="L600" s="8">
        <f>COUNTIFS(Sta!$A:$A,$A600,Sta!$F:$F,"&gt;2.5")/$B600</f>
        <v>0.33333333333333331</v>
      </c>
      <c r="M600" s="8">
        <f>COUNTIFS(Sta!$B:$B,$A600,Sta!$F:$F,"&gt;2.5")/$C600</f>
        <v>0</v>
      </c>
      <c r="N600" s="11">
        <f>(COUNTIFS(Sta!$A:$A,$A600,Sta!$F:$F,"&gt;3.5") + COUNTIFS(Sta!$B:$B,$A600,Sta!$F:$F,"&gt;3.5"))/$D600</f>
        <v>0</v>
      </c>
      <c r="O600" s="8">
        <f>COUNTIFS(Sta!$A:$A,$A600,Sta!$F:$F,"&gt;3.5")/$B600</f>
        <v>0</v>
      </c>
      <c r="P600" s="8">
        <f>COUNTIFS(Sta!$B:$B,$A600,Sta!$F:$F,"&gt;3.5")/$C600</f>
        <v>0</v>
      </c>
      <c r="Q600" s="11">
        <f>(COUNTIFS(Sta!$A:$A,$A600,Sta!$D:$D,"&gt;0.5")  + COUNTIFS(Sta!$B:$B,$A600,Sta!$E:$E,"&gt;0.5"))/$D600</f>
        <v>0.4</v>
      </c>
      <c r="R600" s="8">
        <f>COUNTIFS(Sta!$A:$A,$A600,Sta!$D:$D,"&gt;0.5")/$B600</f>
        <v>0.66666666666666663</v>
      </c>
      <c r="S600" s="8">
        <f>COUNTIFS(Sta!$B:$B,$A600,Sta!$E:$E,"&gt;0.5")/$C600</f>
        <v>0</v>
      </c>
      <c r="T600" s="11">
        <f>(COUNTIFS(Sta!$A:$A,$A600,Sta!$D:$D,"&gt;1.5")  + COUNTIFS(Sta!$B:$B,$A600,Sta!$E:$E,"&gt;1.5"))/$D600</f>
        <v>0.2</v>
      </c>
      <c r="U600" s="8">
        <f>COUNTIFS(Sta!$A:$A,$A600,Sta!$D:$D,"&gt;1.5")/$B600</f>
        <v>0.33333333333333331</v>
      </c>
      <c r="V600" s="8">
        <f>COUNTIFS(Sta!$B:$B,$A600,Sta!$E:$E,"&gt;1.5")/$C600</f>
        <v>0</v>
      </c>
      <c r="W600" s="11">
        <f>(COUNTIFS(Sta!$A:$A,$A600,Sta!$E:E,"&gt;0.5") +COUNTIFS(Sta!$B:$B,$A600,Sta!$D:$D,"&gt;0.5"))/$D600</f>
        <v>0.8</v>
      </c>
      <c r="X600" s="8">
        <f>COUNTIFS(Sta!$A:$A,$A600,Sta!$E:$E,"&gt;0.5")/$B600</f>
        <v>0.66666666666666663</v>
      </c>
      <c r="Y600" s="8">
        <f>COUNTIFS(Sta!$B:$B,$A600,Sta!$D:$D,"&gt;0.5")/$C600</f>
        <v>1</v>
      </c>
      <c r="Z600" s="11">
        <f>(COUNTIFS(Sta!$A:$A,$A600,Sta!$E:$E,"&gt;1.5")  + COUNTIFS(Sta!$B:$B,$A600,Sta!$D:$D,"&gt;1.5"))/$D600</f>
        <v>0</v>
      </c>
      <c r="AA600" s="8">
        <f>COUNTIFS(Sta!$A:$A,$A600,Sta!$E:$E,"&gt;1.5")/$B600</f>
        <v>0</v>
      </c>
      <c r="AB600" s="8">
        <f>COUNTIFS(Sta!$B:$B,$A600,Sta!$D:$D,"&gt;1.5")/$C600</f>
        <v>0</v>
      </c>
      <c r="AC600" s="11">
        <f>(COUNTIFS(Sta!$A:A,$A600,Sta!$G:$G,"y") + COUNTIFS(Sta!$B:B,$A600,Sta!$G:$G,"y"))/$D600</f>
        <v>0.2</v>
      </c>
      <c r="AD600" s="8">
        <f>COUNTIFS(Sta!$A:A,$A600,Sta!$G:$G,"y")/$B600</f>
        <v>0.33333333333333331</v>
      </c>
      <c r="AE600" s="16">
        <f>COUNTIFS(Sta!$B:B,$A600,Sta!$G:$G,"y")/$C600</f>
        <v>0</v>
      </c>
    </row>
    <row r="601" spans="1:31" x14ac:dyDescent="0.3">
      <c r="A601" t="s">
        <v>592</v>
      </c>
      <c r="B601" s="9">
        <f>COUNTIF(Sta!A:A,A601)</f>
        <v>1</v>
      </c>
      <c r="C601" s="4">
        <f>COUNTIF(Sta!B:B,A601)</f>
        <v>2</v>
      </c>
      <c r="D601" s="4">
        <f t="shared" si="15"/>
        <v>3</v>
      </c>
      <c r="E601" s="11">
        <f>(COUNTIFS(Sta!$A:$A,$A601,Sta!$F:$F,"&gt;0.5") + COUNTIFS(Sta!$B:$B,$A601,Sta!$F:$F,"&gt;0.5"))/$D601</f>
        <v>1</v>
      </c>
      <c r="F601" s="8">
        <f>COUNTIFS(Sta!$A:$A,$A601,Sta!$F:$F,"&gt;0.5")/$B601</f>
        <v>1</v>
      </c>
      <c r="G601" s="8">
        <f>COUNTIFS(Sta!$B:$B,$A601,Sta!$F:$F,"&gt;0.5")/$C601</f>
        <v>1</v>
      </c>
      <c r="H601" s="11">
        <f>(COUNTIFS(Sta!$A:$A,$A601,Sta!$F:$F,"&gt;1.5") + COUNTIFS(Sta!$B:$B,$A601,Sta!$F:$F,"&gt;1.5"))/$D601</f>
        <v>1</v>
      </c>
      <c r="I601" s="8">
        <f>COUNTIFS(Sta!$A:$A,$A601,Sta!$F:$F,"&gt;1.5")/$B601</f>
        <v>1</v>
      </c>
      <c r="J601" s="8">
        <f>COUNTIFS(Sta!$B:$B,$A601,Sta!$F:$F,"&gt;1.5")/$C601</f>
        <v>1</v>
      </c>
      <c r="K601" s="11">
        <f>(COUNTIFS(Sta!$A:$A,$A601,Sta!$F:$F,"&gt;2.5") + COUNTIFS(Sta!$B:$B,$A601,Sta!$F:$F,"&gt;2.5"))/$D601</f>
        <v>0.33333333333333331</v>
      </c>
      <c r="L601" s="8">
        <f>COUNTIFS(Sta!$A:$A,$A601,Sta!$F:$F,"&gt;2.5")/$B601</f>
        <v>0</v>
      </c>
      <c r="M601" s="8">
        <f>COUNTIFS(Sta!$B:$B,$A601,Sta!$F:$F,"&gt;2.5")/$C601</f>
        <v>0.5</v>
      </c>
      <c r="N601" s="11">
        <f>(COUNTIFS(Sta!$A:$A,$A601,Sta!$F:$F,"&gt;3.5") + COUNTIFS(Sta!$B:$B,$A601,Sta!$F:$F,"&gt;3.5"))/$D601</f>
        <v>0.33333333333333331</v>
      </c>
      <c r="O601" s="8">
        <f>COUNTIFS(Sta!$A:$A,$A601,Sta!$F:$F,"&gt;3.5")/$B601</f>
        <v>0</v>
      </c>
      <c r="P601" s="8">
        <f>COUNTIFS(Sta!$B:$B,$A601,Sta!$F:$F,"&gt;3.5")/$C601</f>
        <v>0.5</v>
      </c>
      <c r="Q601" s="11">
        <f>(COUNTIFS(Sta!$A:$A,$A601,Sta!$D:$D,"&gt;0.5")  + COUNTIFS(Sta!$B:$B,$A601,Sta!$E:$E,"&gt;0.5"))/$D601</f>
        <v>0.33333333333333331</v>
      </c>
      <c r="R601" s="8">
        <f>COUNTIFS(Sta!$A:$A,$A601,Sta!$D:$D,"&gt;0.5")/$B601</f>
        <v>0</v>
      </c>
      <c r="S601" s="8">
        <f>COUNTIFS(Sta!$B:$B,$A601,Sta!$E:$E,"&gt;0.5")/$C601</f>
        <v>0.5</v>
      </c>
      <c r="T601" s="11">
        <f>(COUNTIFS(Sta!$A:$A,$A601,Sta!$D:$D,"&gt;1.5")  + COUNTIFS(Sta!$B:$B,$A601,Sta!$E:$E,"&gt;1.5"))/$D601</f>
        <v>0.33333333333333331</v>
      </c>
      <c r="U601" s="8">
        <f>COUNTIFS(Sta!$A:$A,$A601,Sta!$D:$D,"&gt;1.5")/$B601</f>
        <v>0</v>
      </c>
      <c r="V601" s="8">
        <f>COUNTIFS(Sta!$B:$B,$A601,Sta!$E:$E,"&gt;1.5")/$C601</f>
        <v>0.5</v>
      </c>
      <c r="W601" s="11">
        <f>(COUNTIFS(Sta!$A:$A,$A601,Sta!$E:E,"&gt;0.5") +COUNTIFS(Sta!$B:$B,$A601,Sta!$D:$D,"&gt;0.5"))/$D601</f>
        <v>0.66666666666666663</v>
      </c>
      <c r="X601" s="8">
        <f>COUNTIFS(Sta!$A:$A,$A601,Sta!$E:$E,"&gt;0.5")/$B601</f>
        <v>1</v>
      </c>
      <c r="Y601" s="8">
        <f>COUNTIFS(Sta!$B:$B,$A601,Sta!$D:$D,"&gt;0.5")/$C601</f>
        <v>0.5</v>
      </c>
      <c r="Z601" s="11">
        <f>(COUNTIFS(Sta!$A:$A,$A601,Sta!$E:$E,"&gt;1.5")  + COUNTIFS(Sta!$B:$B,$A601,Sta!$D:$D,"&gt;1.5"))/$D601</f>
        <v>0.66666666666666663</v>
      </c>
      <c r="AA601" s="8">
        <f>COUNTIFS(Sta!$A:$A,$A601,Sta!$E:$E,"&gt;1.5")/$B601</f>
        <v>1</v>
      </c>
      <c r="AB601" s="8">
        <f>COUNTIFS(Sta!$B:$B,$A601,Sta!$D:$D,"&gt;1.5")/$C601</f>
        <v>0.5</v>
      </c>
      <c r="AC601" s="11">
        <f>(COUNTIFS(Sta!$A:A,$A601,Sta!$G:$G,"y") + COUNTIFS(Sta!$B:B,$A601,Sta!$G:$G,"y"))/$D601</f>
        <v>0</v>
      </c>
      <c r="AD601" s="8">
        <f>COUNTIFS(Sta!$A:A,$A601,Sta!$G:$G,"y")/$B601</f>
        <v>0</v>
      </c>
      <c r="AE601" s="16">
        <f>COUNTIFS(Sta!$B:B,$A601,Sta!$G:$G,"y")/$C601</f>
        <v>0</v>
      </c>
    </row>
    <row r="602" spans="1:31" x14ac:dyDescent="0.3">
      <c r="A602" t="s">
        <v>671</v>
      </c>
      <c r="B602" s="9">
        <f>COUNTIF(Sta!A:A,A602)</f>
        <v>1</v>
      </c>
      <c r="C602" s="4">
        <f>COUNTIF(Sta!B:B,A602)</f>
        <v>2</v>
      </c>
      <c r="D602" s="4">
        <f t="shared" si="15"/>
        <v>3</v>
      </c>
      <c r="E602" s="11">
        <f>(COUNTIFS(Sta!$A:$A,$A602,Sta!$F:$F,"&gt;0.5") + COUNTIFS(Sta!$B:$B,$A602,Sta!$F:$F,"&gt;0.5"))/$D602</f>
        <v>0.66666666666666663</v>
      </c>
      <c r="F602" s="8">
        <f>COUNTIFS(Sta!$A:$A,$A602,Sta!$F:$F,"&gt;0.5")/$B602</f>
        <v>1</v>
      </c>
      <c r="G602" s="8">
        <f>COUNTIFS(Sta!$B:$B,$A602,Sta!$F:$F,"&gt;0.5")/$C602</f>
        <v>0.5</v>
      </c>
      <c r="H602" s="11">
        <f>(COUNTIFS(Sta!$A:$A,$A602,Sta!$F:$F,"&gt;1.5") + COUNTIFS(Sta!$B:$B,$A602,Sta!$F:$F,"&gt;1.5"))/$D602</f>
        <v>0.66666666666666663</v>
      </c>
      <c r="I602" s="8">
        <f>COUNTIFS(Sta!$A:$A,$A602,Sta!$F:$F,"&gt;1.5")/$B602</f>
        <v>1</v>
      </c>
      <c r="J602" s="8">
        <f>COUNTIFS(Sta!$B:$B,$A602,Sta!$F:$F,"&gt;1.5")/$C602</f>
        <v>0.5</v>
      </c>
      <c r="K602" s="11">
        <f>(COUNTIFS(Sta!$A:$A,$A602,Sta!$F:$F,"&gt;2.5") + COUNTIFS(Sta!$B:$B,$A602,Sta!$F:$F,"&gt;2.5"))/$D602</f>
        <v>0.66666666666666663</v>
      </c>
      <c r="L602" s="8">
        <f>COUNTIFS(Sta!$A:$A,$A602,Sta!$F:$F,"&gt;2.5")/$B602</f>
        <v>1</v>
      </c>
      <c r="M602" s="8">
        <f>COUNTIFS(Sta!$B:$B,$A602,Sta!$F:$F,"&gt;2.5")/$C602</f>
        <v>0.5</v>
      </c>
      <c r="N602" s="11">
        <f>(COUNTIFS(Sta!$A:$A,$A602,Sta!$F:$F,"&gt;3.5") + COUNTIFS(Sta!$B:$B,$A602,Sta!$F:$F,"&gt;3.5"))/$D602</f>
        <v>0.66666666666666663</v>
      </c>
      <c r="O602" s="8">
        <f>COUNTIFS(Sta!$A:$A,$A602,Sta!$F:$F,"&gt;3.5")/$B602</f>
        <v>1</v>
      </c>
      <c r="P602" s="8">
        <f>COUNTIFS(Sta!$B:$B,$A602,Sta!$F:$F,"&gt;3.5")/$C602</f>
        <v>0.5</v>
      </c>
      <c r="Q602" s="11">
        <f>(COUNTIFS(Sta!$A:$A,$A602,Sta!$D:$D,"&gt;0.5")  + COUNTIFS(Sta!$B:$B,$A602,Sta!$E:$E,"&gt;0.5"))/$D602</f>
        <v>0.33333333333333331</v>
      </c>
      <c r="R602" s="8">
        <f>COUNTIFS(Sta!$A:$A,$A602,Sta!$D:$D,"&gt;0.5")/$B602</f>
        <v>0</v>
      </c>
      <c r="S602" s="8">
        <f>COUNTIFS(Sta!$B:$B,$A602,Sta!$E:$E,"&gt;0.5")/$C602</f>
        <v>0.5</v>
      </c>
      <c r="T602" s="11">
        <f>(COUNTIFS(Sta!$A:$A,$A602,Sta!$D:$D,"&gt;1.5")  + COUNTIFS(Sta!$B:$B,$A602,Sta!$E:$E,"&gt;1.5"))/$D602</f>
        <v>0</v>
      </c>
      <c r="U602" s="8">
        <f>COUNTIFS(Sta!$A:$A,$A602,Sta!$D:$D,"&gt;1.5")/$B602</f>
        <v>0</v>
      </c>
      <c r="V602" s="8">
        <f>COUNTIFS(Sta!$B:$B,$A602,Sta!$E:$E,"&gt;1.5")/$C602</f>
        <v>0</v>
      </c>
      <c r="W602" s="11">
        <f>(COUNTIFS(Sta!$A:$A,$A602,Sta!$E:E,"&gt;0.5") +COUNTIFS(Sta!$B:$B,$A602,Sta!$D:$D,"&gt;0.5"))/$D602</f>
        <v>0.66666666666666663</v>
      </c>
      <c r="X602" s="8">
        <f>COUNTIFS(Sta!$A:$A,$A602,Sta!$E:$E,"&gt;0.5")/$B602</f>
        <v>1</v>
      </c>
      <c r="Y602" s="8">
        <f>COUNTIFS(Sta!$B:$B,$A602,Sta!$D:$D,"&gt;0.5")/$C602</f>
        <v>0.5</v>
      </c>
      <c r="Z602" s="11">
        <f>(COUNTIFS(Sta!$A:$A,$A602,Sta!$E:$E,"&gt;1.5")  + COUNTIFS(Sta!$B:$B,$A602,Sta!$D:$D,"&gt;1.5"))/$D602</f>
        <v>0.66666666666666663</v>
      </c>
      <c r="AA602" s="8">
        <f>COUNTIFS(Sta!$A:$A,$A602,Sta!$E:$E,"&gt;1.5")/$B602</f>
        <v>1</v>
      </c>
      <c r="AB602" s="8">
        <f>COUNTIFS(Sta!$B:$B,$A602,Sta!$D:$D,"&gt;1.5")/$C602</f>
        <v>0.5</v>
      </c>
      <c r="AC602" s="11">
        <f>(COUNTIFS(Sta!$A:A,$A602,Sta!$G:$G,"y") + COUNTIFS(Sta!$B:B,$A602,Sta!$G:$G,"y"))/$D602</f>
        <v>0.33333333333333331</v>
      </c>
      <c r="AD602" s="8">
        <f>COUNTIFS(Sta!$A:A,$A602,Sta!$G:$G,"y")/$B602</f>
        <v>0</v>
      </c>
      <c r="AE602" s="16">
        <f>COUNTIFS(Sta!$B:B,$A602,Sta!$G:$G,"y")/$C602</f>
        <v>0.5</v>
      </c>
    </row>
  </sheetData>
  <mergeCells count="11">
    <mergeCell ref="N1:P1"/>
    <mergeCell ref="A1:A2"/>
    <mergeCell ref="B1:D1"/>
    <mergeCell ref="E1:G1"/>
    <mergeCell ref="H1:J1"/>
    <mergeCell ref="K1:M1"/>
    <mergeCell ref="Q1:S1"/>
    <mergeCell ref="T1:V1"/>
    <mergeCell ref="W1:Y1"/>
    <mergeCell ref="Z1:AB1"/>
    <mergeCell ref="AC1:AE1"/>
  </mergeCells>
  <conditionalFormatting sqref="E3:AE6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6FFA0-3EC1-4BCB-BD9C-6CD8F32531BE}">
  <sheetPr filterMode="1"/>
  <dimension ref="A1:AM220"/>
  <sheetViews>
    <sheetView workbookViewId="0">
      <selection activeCell="S2" sqref="S2:U2"/>
    </sheetView>
  </sheetViews>
  <sheetFormatPr defaultColWidth="6" defaultRowHeight="13.8" x14ac:dyDescent="0.3"/>
  <cols>
    <col min="1" max="2" width="6.88671875" style="49" bestFit="1" customWidth="1"/>
    <col min="3" max="3" width="6.21875" style="49" bestFit="1" customWidth="1"/>
    <col min="4" max="4" width="6.88671875" style="49" bestFit="1" customWidth="1"/>
    <col min="5" max="8" width="6.21875" style="49" bestFit="1" customWidth="1"/>
    <col min="9" max="10" width="6.88671875" style="49" bestFit="1" customWidth="1"/>
    <col min="11" max="11" width="6.21875" style="49" bestFit="1" customWidth="1"/>
    <col min="12" max="14" width="6.88671875" style="49" bestFit="1" customWidth="1"/>
    <col min="15" max="18" width="6.21875" style="49" bestFit="1" customWidth="1"/>
    <col min="19" max="19" width="14.77734375" style="49" customWidth="1"/>
    <col min="20" max="20" width="10.88671875" style="49" customWidth="1"/>
    <col min="21" max="21" width="14.77734375" style="49" customWidth="1"/>
    <col min="22" max="25" width="6.88671875" style="49" bestFit="1" customWidth="1"/>
    <col min="26" max="29" width="6.21875" style="49" bestFit="1" customWidth="1"/>
    <col min="30" max="31" width="6.88671875" style="49" bestFit="1" customWidth="1"/>
    <col min="32" max="34" width="6.21875" style="49" bestFit="1" customWidth="1"/>
    <col min="35" max="35" width="6.88671875" style="49" bestFit="1" customWidth="1"/>
    <col min="36" max="38" width="6.21875" style="49" bestFit="1" customWidth="1"/>
    <col min="39" max="39" width="6.88671875" style="49" bestFit="1" customWidth="1"/>
    <col min="40" max="16384" width="6" style="49"/>
  </cols>
  <sheetData>
    <row r="1" spans="1:39" s="52" customFormat="1" ht="42.6" thickTop="1" thickBot="1" x14ac:dyDescent="0.35">
      <c r="A1" s="55" t="s">
        <v>38</v>
      </c>
      <c r="B1" s="56" t="s">
        <v>24</v>
      </c>
      <c r="C1" s="56" t="s">
        <v>39</v>
      </c>
      <c r="D1" s="56" t="s">
        <v>24</v>
      </c>
      <c r="E1" s="56" t="s">
        <v>40</v>
      </c>
      <c r="F1" s="56" t="s">
        <v>24</v>
      </c>
      <c r="G1" s="56" t="s">
        <v>41</v>
      </c>
      <c r="H1" s="56" t="s">
        <v>24</v>
      </c>
      <c r="I1" s="56" t="s">
        <v>69</v>
      </c>
      <c r="J1" s="56" t="s">
        <v>24</v>
      </c>
      <c r="K1" s="56" t="s">
        <v>73</v>
      </c>
      <c r="L1" s="56" t="s">
        <v>24</v>
      </c>
      <c r="M1" s="56" t="s">
        <v>70</v>
      </c>
      <c r="N1" s="56" t="s">
        <v>24</v>
      </c>
      <c r="O1" s="56" t="s">
        <v>74</v>
      </c>
      <c r="P1" s="56" t="s">
        <v>24</v>
      </c>
      <c r="Q1" s="56" t="s">
        <v>2</v>
      </c>
      <c r="R1" s="56" t="s">
        <v>24</v>
      </c>
      <c r="S1" s="55" t="s">
        <v>0</v>
      </c>
      <c r="T1" s="55" t="s">
        <v>242</v>
      </c>
      <c r="U1" s="55" t="s">
        <v>1</v>
      </c>
      <c r="V1" s="55" t="s">
        <v>38</v>
      </c>
      <c r="W1" s="56" t="s">
        <v>29</v>
      </c>
      <c r="X1" s="56" t="s">
        <v>39</v>
      </c>
      <c r="Y1" s="56" t="s">
        <v>29</v>
      </c>
      <c r="Z1" s="56" t="s">
        <v>40</v>
      </c>
      <c r="AA1" s="56" t="s">
        <v>29</v>
      </c>
      <c r="AB1" s="56" t="s">
        <v>41</v>
      </c>
      <c r="AC1" s="56" t="s">
        <v>29</v>
      </c>
      <c r="AD1" s="56" t="s">
        <v>69</v>
      </c>
      <c r="AE1" s="56" t="s">
        <v>29</v>
      </c>
      <c r="AF1" s="56" t="s">
        <v>73</v>
      </c>
      <c r="AG1" s="56" t="s">
        <v>29</v>
      </c>
      <c r="AH1" s="56" t="s">
        <v>70</v>
      </c>
      <c r="AI1" s="56" t="s">
        <v>29</v>
      </c>
      <c r="AJ1" s="56" t="s">
        <v>74</v>
      </c>
      <c r="AK1" s="56" t="s">
        <v>29</v>
      </c>
      <c r="AL1" s="56" t="s">
        <v>2</v>
      </c>
      <c r="AM1" s="56" t="s">
        <v>29</v>
      </c>
    </row>
    <row r="2" spans="1:39" ht="14.4" hidden="1" thickTop="1" x14ac:dyDescent="0.3">
      <c r="A2" s="57">
        <f>VLOOKUP($S2,PercentGoalStats!$A$3:$AE$998,5,FALSE)</f>
        <v>1</v>
      </c>
      <c r="B2" s="58">
        <f>VLOOKUP($S2,PercentGoalStats!$A$3:$AE$998,6,FALSE)</f>
        <v>1</v>
      </c>
      <c r="C2" s="58">
        <f>VLOOKUP($S2,PercentGoalStats!$A$3:$AE$998,8,FALSE)</f>
        <v>0.80952380952380953</v>
      </c>
      <c r="D2" s="58">
        <f>VLOOKUP($S2,PercentGoalStats!$A$3:$AE$998,9,FALSE)</f>
        <v>0.66666666666666663</v>
      </c>
      <c r="E2" s="58">
        <f>VLOOKUP($S2,PercentGoalStats!$A$3:$AE$998,11,FALSE)</f>
        <v>0.47619047619047616</v>
      </c>
      <c r="F2" s="58">
        <f>VLOOKUP($S2,PercentGoalStats!$A$3:$AE$998,12,FALSE)</f>
        <v>0.33333333333333331</v>
      </c>
      <c r="G2" s="58">
        <f>VLOOKUP($S2,PercentGoalStats!$A$3:$AE$998,14,FALSE)</f>
        <v>0.33333333333333331</v>
      </c>
      <c r="H2" s="58">
        <f>VLOOKUP($S2,PercentGoalStats!$A$3:$AE$998,15,FALSE)</f>
        <v>0.22222222222222221</v>
      </c>
      <c r="I2" s="58">
        <f>VLOOKUP($S2,PercentGoalStats!$A$3:$AE$998,17,FALSE)</f>
        <v>0.80952380952380953</v>
      </c>
      <c r="J2" s="58">
        <f>VLOOKUP($S2,PercentGoalStats!$A$3:$AE$998,18,FALSE)</f>
        <v>0.77777777777777779</v>
      </c>
      <c r="K2" s="58">
        <f>VLOOKUP($S2,PercentGoalStats!$A$3:$AE$998,20,FALSE)</f>
        <v>0.38095238095238093</v>
      </c>
      <c r="L2" s="58">
        <f>VLOOKUP($S2,PercentGoalStats!$A$3:$AE$998,21,FALSE)</f>
        <v>0.44444444444444442</v>
      </c>
      <c r="M2" s="58">
        <f>VLOOKUP($S2,PercentGoalStats!$A$3:$AE$998,23,FALSE)</f>
        <v>0.7142857142857143</v>
      </c>
      <c r="N2" s="58">
        <f>VLOOKUP($S2,PercentGoalStats!$A$3:$AE$998,24,FALSE)</f>
        <v>0.44444444444444442</v>
      </c>
      <c r="O2" s="58">
        <f>VLOOKUP($S2,PercentGoalStats!$A$3:$AE$998,26,FALSE)</f>
        <v>0.42857142857142855</v>
      </c>
      <c r="P2" s="58">
        <f>VLOOKUP($S2,PercentGoalStats!$A$3:$AE$998,27,FALSE)</f>
        <v>0.33333333333333331</v>
      </c>
      <c r="Q2" s="58">
        <f>VLOOKUP($S2,PercentGoalStats!$A$3:$AE$998,29,FALSE)</f>
        <v>0.52380952380952384</v>
      </c>
      <c r="R2" s="58">
        <f>VLOOKUP($S2,PercentGoalStats!$A$3:$AE$998,30,FALSE)</f>
        <v>0.22222222222222221</v>
      </c>
      <c r="S2" s="53" t="str">
        <f>Fixtures!A2</f>
        <v>Nagoya Grampus</v>
      </c>
      <c r="T2" s="54">
        <f>Fixtures!D2</f>
        <v>43687</v>
      </c>
      <c r="U2" s="53" t="str">
        <f>Fixtures!B2</f>
        <v>Kawasaki Frontale</v>
      </c>
      <c r="V2" s="57">
        <f>VLOOKUP($U2,PercentGoalStats!$A$3:$AE$998,5,FALSE)</f>
        <v>0.85</v>
      </c>
      <c r="W2" s="58">
        <f>VLOOKUP($U2,PercentGoalStats!$A$3:$AE$998,7,FALSE)</f>
        <v>1</v>
      </c>
      <c r="X2" s="58">
        <f>VLOOKUP($U2,PercentGoalStats!$A$3:$AE$998,8,FALSE)</f>
        <v>0.7</v>
      </c>
      <c r="Y2" s="58">
        <f>VLOOKUP($U2,PercentGoalStats!$A$3:$AE$998,10,FALSE)</f>
        <v>0.75</v>
      </c>
      <c r="Z2" s="58">
        <f>VLOOKUP($U2,PercentGoalStats!$A$3:$AE$998,11,FALSE)</f>
        <v>0.35</v>
      </c>
      <c r="AA2" s="58">
        <f>VLOOKUP($U2,PercentGoalStats!$A$3:$AE$998,13,FALSE)</f>
        <v>0.625</v>
      </c>
      <c r="AB2" s="58">
        <f>VLOOKUP($U2,PercentGoalStats!$A$3:$AE$998,14,FALSE)</f>
        <v>0.25</v>
      </c>
      <c r="AC2" s="58">
        <f>VLOOKUP($U2,PercentGoalStats!$A$3:$AE$998,16,FALSE)</f>
        <v>0.375</v>
      </c>
      <c r="AD2" s="58">
        <f>VLOOKUP($U2,PercentGoalStats!$A$3:$AE$998,17,FALSE)</f>
        <v>0.8</v>
      </c>
      <c r="AE2" s="58">
        <f>VLOOKUP($U2,PercentGoalStats!$A$3:$AE$998,19,FALSE)</f>
        <v>1</v>
      </c>
      <c r="AF2" s="58">
        <f>VLOOKUP($U2,PercentGoalStats!$A$3:$AE$998,20,FALSE)</f>
        <v>0.45</v>
      </c>
      <c r="AG2" s="58">
        <f>VLOOKUP($U2,PercentGoalStats!$A$3:$AE$998,22,FALSE)</f>
        <v>0.75</v>
      </c>
      <c r="AH2" s="58">
        <f>VLOOKUP($U2,PercentGoalStats!$A$3:$AE$998,23,FALSE)</f>
        <v>0.55000000000000004</v>
      </c>
      <c r="AI2" s="58">
        <f>VLOOKUP($U2,PercentGoalStats!$A$3:$AE$998,25,FALSE)</f>
        <v>0.375</v>
      </c>
      <c r="AJ2" s="58">
        <f>VLOOKUP($U2,PercentGoalStats!$A$3:$AE$998,26,FALSE)</f>
        <v>0.05</v>
      </c>
      <c r="AK2" s="58">
        <f>VLOOKUP($U2,PercentGoalStats!$A$3:$AE$998,28,FALSE)</f>
        <v>0.125</v>
      </c>
      <c r="AL2" s="58">
        <f>VLOOKUP($U2,PercentGoalStats!$A$3:$AE$998,29,FALSE)</f>
        <v>0.5</v>
      </c>
      <c r="AM2" s="58">
        <f>VLOOKUP($U2,PercentGoalStats!$A$3:$AE$998,31,FALSE)</f>
        <v>0.375</v>
      </c>
    </row>
    <row r="3" spans="1:39" ht="14.4" hidden="1" thickTop="1" x14ac:dyDescent="0.3">
      <c r="A3" s="57">
        <f>VLOOKUP($S3,PercentGoalStats!$A$3:$AE$998,5,FALSE)</f>
        <v>0.92307692307692313</v>
      </c>
      <c r="B3" s="58">
        <f>VLOOKUP($S3,PercentGoalStats!$A$3:$AE$998,6,FALSE)</f>
        <v>0.8571428571428571</v>
      </c>
      <c r="C3" s="58">
        <f>VLOOKUP($S3,PercentGoalStats!$A$3:$AE$998,8,FALSE)</f>
        <v>0.61538461538461542</v>
      </c>
      <c r="D3" s="58">
        <f>VLOOKUP($S3,PercentGoalStats!$A$3:$AE$998,9,FALSE)</f>
        <v>0.7142857142857143</v>
      </c>
      <c r="E3" s="58">
        <f>VLOOKUP($S3,PercentGoalStats!$A$3:$AE$998,11,FALSE)</f>
        <v>0.46153846153846156</v>
      </c>
      <c r="F3" s="58">
        <f>VLOOKUP($S3,PercentGoalStats!$A$3:$AE$998,12,FALSE)</f>
        <v>0.5714285714285714</v>
      </c>
      <c r="G3" s="58">
        <f>VLOOKUP($S3,PercentGoalStats!$A$3:$AE$998,14,FALSE)</f>
        <v>7.6923076923076927E-2</v>
      </c>
      <c r="H3" s="58">
        <f>VLOOKUP($S3,PercentGoalStats!$A$3:$AE$998,15,FALSE)</f>
        <v>0.14285714285714285</v>
      </c>
      <c r="I3" s="58">
        <f>VLOOKUP($S3,PercentGoalStats!$A$3:$AE$998,17,FALSE)</f>
        <v>0.61538461538461542</v>
      </c>
      <c r="J3" s="58">
        <f>VLOOKUP($S3,PercentGoalStats!$A$3:$AE$998,18,FALSE)</f>
        <v>0.7142857142857143</v>
      </c>
      <c r="K3" s="58">
        <f>VLOOKUP($S3,PercentGoalStats!$A$3:$AE$998,20,FALSE)</f>
        <v>0.38461538461538464</v>
      </c>
      <c r="L3" s="58">
        <f>VLOOKUP($S3,PercentGoalStats!$A$3:$AE$998,21,FALSE)</f>
        <v>0.5714285714285714</v>
      </c>
      <c r="M3" s="58">
        <f>VLOOKUP($S3,PercentGoalStats!$A$3:$AE$998,23,FALSE)</f>
        <v>0.76923076923076927</v>
      </c>
      <c r="N3" s="58">
        <f>VLOOKUP($S3,PercentGoalStats!$A$3:$AE$998,24,FALSE)</f>
        <v>0.5714285714285714</v>
      </c>
      <c r="O3" s="58">
        <f>VLOOKUP($S3,PercentGoalStats!$A$3:$AE$998,26,FALSE)</f>
        <v>0.15384615384615385</v>
      </c>
      <c r="P3" s="58">
        <f>VLOOKUP($S3,PercentGoalStats!$A$3:$AE$998,27,FALSE)</f>
        <v>0.14285714285714285</v>
      </c>
      <c r="Q3" s="58">
        <f>VLOOKUP($S3,PercentGoalStats!$A$3:$AE$998,29,FALSE)</f>
        <v>0.46153846153846156</v>
      </c>
      <c r="R3" s="58">
        <f>VLOOKUP($S3,PercentGoalStats!$A$3:$AE$998,30,FALSE)</f>
        <v>0.42857142857142855</v>
      </c>
      <c r="S3" s="53" t="str">
        <f>Fixtures!A3</f>
        <v>Ceará</v>
      </c>
      <c r="T3" s="54">
        <f>Fixtures!D3</f>
        <v>43687</v>
      </c>
      <c r="U3" s="53" t="str">
        <f>Fixtures!B3</f>
        <v>Chapecoense</v>
      </c>
      <c r="V3" s="57">
        <f>VLOOKUP($U3,PercentGoalStats!$A$3:$AE$998,5,FALSE)</f>
        <v>0.92307692307692313</v>
      </c>
      <c r="W3" s="58">
        <f>VLOOKUP($U3,PercentGoalStats!$A$3:$AE$998,7,FALSE)</f>
        <v>1</v>
      </c>
      <c r="X3" s="58">
        <f>VLOOKUP($U3,PercentGoalStats!$A$3:$AE$998,8,FALSE)</f>
        <v>0.84615384615384615</v>
      </c>
      <c r="Y3" s="58">
        <f>VLOOKUP($U3,PercentGoalStats!$A$3:$AE$998,10,FALSE)</f>
        <v>0.83333333333333337</v>
      </c>
      <c r="Z3" s="58">
        <f>VLOOKUP($U3,PercentGoalStats!$A$3:$AE$998,11,FALSE)</f>
        <v>0.61538461538461542</v>
      </c>
      <c r="AA3" s="58">
        <f>VLOOKUP($U3,PercentGoalStats!$A$3:$AE$998,13,FALSE)</f>
        <v>0.83333333333333337</v>
      </c>
      <c r="AB3" s="58">
        <f>VLOOKUP($U3,PercentGoalStats!$A$3:$AE$998,14,FALSE)</f>
        <v>0.30769230769230771</v>
      </c>
      <c r="AC3" s="58">
        <f>VLOOKUP($U3,PercentGoalStats!$A$3:$AE$998,16,FALSE)</f>
        <v>0.5</v>
      </c>
      <c r="AD3" s="58">
        <f>VLOOKUP($U3,PercentGoalStats!$A$3:$AE$998,17,FALSE)</f>
        <v>0.76923076923076927</v>
      </c>
      <c r="AE3" s="58">
        <f>VLOOKUP($U3,PercentGoalStats!$A$3:$AE$998,19,FALSE)</f>
        <v>0.66666666666666663</v>
      </c>
      <c r="AF3" s="58">
        <f>VLOOKUP($U3,PercentGoalStats!$A$3:$AE$998,20,FALSE)</f>
        <v>0.23076923076923078</v>
      </c>
      <c r="AG3" s="58">
        <f>VLOOKUP($U3,PercentGoalStats!$A$3:$AE$998,22,FALSE)</f>
        <v>0.33333333333333331</v>
      </c>
      <c r="AH3" s="58">
        <f>VLOOKUP($U3,PercentGoalStats!$A$3:$AE$998,23,FALSE)</f>
        <v>0.84615384615384615</v>
      </c>
      <c r="AI3" s="58">
        <f>VLOOKUP($U3,PercentGoalStats!$A$3:$AE$998,25,FALSE)</f>
        <v>1</v>
      </c>
      <c r="AJ3" s="58">
        <f>VLOOKUP($U3,PercentGoalStats!$A$3:$AE$998,26,FALSE)</f>
        <v>0.53846153846153844</v>
      </c>
      <c r="AK3" s="58">
        <f>VLOOKUP($U3,PercentGoalStats!$A$3:$AE$998,28,FALSE)</f>
        <v>0.66666666666666663</v>
      </c>
      <c r="AL3" s="58">
        <f>VLOOKUP($U3,PercentGoalStats!$A$3:$AE$998,29,FALSE)</f>
        <v>0.69230769230769229</v>
      </c>
      <c r="AM3" s="58">
        <f>VLOOKUP($U3,PercentGoalStats!$A$3:$AE$998,31,FALSE)</f>
        <v>0.66666666666666663</v>
      </c>
    </row>
    <row r="4" spans="1:39" ht="14.4" hidden="1" thickTop="1" x14ac:dyDescent="0.3">
      <c r="A4" s="57">
        <f>VLOOKUP($S4,PercentGoalStats!$A$3:$AE$998,5,FALSE)</f>
        <v>0.75</v>
      </c>
      <c r="B4" s="58">
        <f>VLOOKUP($S4,PercentGoalStats!$A$3:$AE$998,6,FALSE)</f>
        <v>1</v>
      </c>
      <c r="C4" s="58">
        <f>VLOOKUP($S4,PercentGoalStats!$A$3:$AE$998,8,FALSE)</f>
        <v>0.25</v>
      </c>
      <c r="D4" s="58">
        <f>VLOOKUP($S4,PercentGoalStats!$A$3:$AE$998,9,FALSE)</f>
        <v>0</v>
      </c>
      <c r="E4" s="58">
        <f>VLOOKUP($S4,PercentGoalStats!$A$3:$AE$998,11,FALSE)</f>
        <v>0.25</v>
      </c>
      <c r="F4" s="58">
        <f>VLOOKUP($S4,PercentGoalStats!$A$3:$AE$998,12,FALSE)</f>
        <v>0</v>
      </c>
      <c r="G4" s="58">
        <f>VLOOKUP($S4,PercentGoalStats!$A$3:$AE$998,14,FALSE)</f>
        <v>0.25</v>
      </c>
      <c r="H4" s="58">
        <f>VLOOKUP($S4,PercentGoalStats!$A$3:$AE$998,15,FALSE)</f>
        <v>0</v>
      </c>
      <c r="I4" s="58">
        <f>VLOOKUP($S4,PercentGoalStats!$A$3:$AE$998,17,FALSE)</f>
        <v>0.75</v>
      </c>
      <c r="J4" s="58">
        <f>VLOOKUP($S4,PercentGoalStats!$A$3:$AE$998,18,FALSE)</f>
        <v>1</v>
      </c>
      <c r="K4" s="58">
        <f>VLOOKUP($S4,PercentGoalStats!$A$3:$AE$998,20,FALSE)</f>
        <v>0.25</v>
      </c>
      <c r="L4" s="58">
        <f>VLOOKUP($S4,PercentGoalStats!$A$3:$AE$998,21,FALSE)</f>
        <v>0</v>
      </c>
      <c r="M4" s="58">
        <f>VLOOKUP($S4,PercentGoalStats!$A$3:$AE$998,23,FALSE)</f>
        <v>0.25</v>
      </c>
      <c r="N4" s="58">
        <f>VLOOKUP($S4,PercentGoalStats!$A$3:$AE$998,24,FALSE)</f>
        <v>0</v>
      </c>
      <c r="O4" s="58">
        <f>VLOOKUP($S4,PercentGoalStats!$A$3:$AE$998,26,FALSE)</f>
        <v>0</v>
      </c>
      <c r="P4" s="58">
        <f>VLOOKUP($S4,PercentGoalStats!$A$3:$AE$998,27,FALSE)</f>
        <v>0</v>
      </c>
      <c r="Q4" s="58">
        <f>VLOOKUP($S4,PercentGoalStats!$A$3:$AE$998,29,FALSE)</f>
        <v>0.25</v>
      </c>
      <c r="R4" s="58">
        <f>VLOOKUP($S4,PercentGoalStats!$A$3:$AE$998,30,FALSE)</f>
        <v>0</v>
      </c>
      <c r="S4" s="53" t="str">
        <f>Fixtures!A4</f>
        <v>Slavia Praha</v>
      </c>
      <c r="T4" s="54">
        <f>Fixtures!D4</f>
        <v>43687</v>
      </c>
      <c r="U4" s="53" t="str">
        <f>Fixtures!B4</f>
        <v>Slovan Liberec</v>
      </c>
      <c r="V4" s="57">
        <f>VLOOKUP($U4,PercentGoalStats!$A$3:$AE$998,5,FALSE)</f>
        <v>1</v>
      </c>
      <c r="W4" s="58">
        <f>VLOOKUP($U4,PercentGoalStats!$A$3:$AE$998,7,FALSE)</f>
        <v>1</v>
      </c>
      <c r="X4" s="58">
        <f>VLOOKUP($U4,PercentGoalStats!$A$3:$AE$998,8,FALSE)</f>
        <v>0.75</v>
      </c>
      <c r="Y4" s="58">
        <f>VLOOKUP($U4,PercentGoalStats!$A$3:$AE$998,10,FALSE)</f>
        <v>1</v>
      </c>
      <c r="Z4" s="58">
        <f>VLOOKUP($U4,PercentGoalStats!$A$3:$AE$998,11,FALSE)</f>
        <v>0.75</v>
      </c>
      <c r="AA4" s="58">
        <f>VLOOKUP($U4,PercentGoalStats!$A$3:$AE$998,13,FALSE)</f>
        <v>1</v>
      </c>
      <c r="AB4" s="58">
        <f>VLOOKUP($U4,PercentGoalStats!$A$3:$AE$998,14,FALSE)</f>
        <v>0</v>
      </c>
      <c r="AC4" s="58">
        <f>VLOOKUP($U4,PercentGoalStats!$A$3:$AE$998,16,FALSE)</f>
        <v>0</v>
      </c>
      <c r="AD4" s="58">
        <f>VLOOKUP($U4,PercentGoalStats!$A$3:$AE$998,17,FALSE)</f>
        <v>0.75</v>
      </c>
      <c r="AE4" s="58">
        <f>VLOOKUP($U4,PercentGoalStats!$A$3:$AE$998,19,FALSE)</f>
        <v>1</v>
      </c>
      <c r="AF4" s="58">
        <f>VLOOKUP($U4,PercentGoalStats!$A$3:$AE$998,20,FALSE)</f>
        <v>0.25</v>
      </c>
      <c r="AG4" s="58">
        <f>VLOOKUP($U4,PercentGoalStats!$A$3:$AE$998,22,FALSE)</f>
        <v>0.5</v>
      </c>
      <c r="AH4" s="58">
        <f>VLOOKUP($U4,PercentGoalStats!$A$3:$AE$998,23,FALSE)</f>
        <v>1</v>
      </c>
      <c r="AI4" s="58">
        <f>VLOOKUP($U4,PercentGoalStats!$A$3:$AE$998,25,FALSE)</f>
        <v>1</v>
      </c>
      <c r="AJ4" s="58">
        <f>VLOOKUP($U4,PercentGoalStats!$A$3:$AE$998,26,FALSE)</f>
        <v>0.5</v>
      </c>
      <c r="AK4" s="58">
        <f>VLOOKUP($U4,PercentGoalStats!$A$3:$AE$998,28,FALSE)</f>
        <v>0.5</v>
      </c>
      <c r="AL4" s="58">
        <f>VLOOKUP($U4,PercentGoalStats!$A$3:$AE$998,29,FALSE)</f>
        <v>0.75</v>
      </c>
      <c r="AM4" s="58">
        <f>VLOOKUP($U4,PercentGoalStats!$A$3:$AE$998,31,FALSE)</f>
        <v>1</v>
      </c>
    </row>
    <row r="5" spans="1:39" ht="14.4" thickTop="1" x14ac:dyDescent="0.3">
      <c r="A5" s="57" t="e">
        <f>VLOOKUP($S5,PercentGoalStats!$A$3:$AE$998,5,FALSE)</f>
        <v>#DIV/0!</v>
      </c>
      <c r="B5" s="58" t="e">
        <f>VLOOKUP($S5,PercentGoalStats!$A$3:$AE$998,6,FALSE)</f>
        <v>#DIV/0!</v>
      </c>
      <c r="C5" s="58" t="e">
        <f>VLOOKUP($S5,PercentGoalStats!$A$3:$AE$998,8,FALSE)</f>
        <v>#DIV/0!</v>
      </c>
      <c r="D5" s="58" t="e">
        <f>VLOOKUP($S5,PercentGoalStats!$A$3:$AE$998,9,FALSE)</f>
        <v>#DIV/0!</v>
      </c>
      <c r="E5" s="58" t="e">
        <f>VLOOKUP($S5,PercentGoalStats!$A$3:$AE$998,11,FALSE)</f>
        <v>#DIV/0!</v>
      </c>
      <c r="F5" s="58" t="e">
        <f>VLOOKUP($S5,PercentGoalStats!$A$3:$AE$998,12,FALSE)</f>
        <v>#DIV/0!</v>
      </c>
      <c r="G5" s="58" t="e">
        <f>VLOOKUP($S5,PercentGoalStats!$A$3:$AE$998,14,FALSE)</f>
        <v>#DIV/0!</v>
      </c>
      <c r="H5" s="58" t="e">
        <f>VLOOKUP($S5,PercentGoalStats!$A$3:$AE$998,15,FALSE)</f>
        <v>#DIV/0!</v>
      </c>
      <c r="I5" s="58" t="e">
        <f>VLOOKUP($S5,PercentGoalStats!$A$3:$AE$998,17,FALSE)</f>
        <v>#DIV/0!</v>
      </c>
      <c r="J5" s="58" t="e">
        <f>VLOOKUP($S5,PercentGoalStats!$A$3:$AE$998,18,FALSE)</f>
        <v>#DIV/0!</v>
      </c>
      <c r="K5" s="58" t="e">
        <f>VLOOKUP($S5,PercentGoalStats!$A$3:$AE$998,20,FALSE)</f>
        <v>#DIV/0!</v>
      </c>
      <c r="L5" s="58" t="e">
        <f>VLOOKUP($S5,PercentGoalStats!$A$3:$AE$998,21,FALSE)</f>
        <v>#DIV/0!</v>
      </c>
      <c r="M5" s="58" t="e">
        <f>VLOOKUP($S5,PercentGoalStats!$A$3:$AE$998,23,FALSE)</f>
        <v>#DIV/0!</v>
      </c>
      <c r="N5" s="58" t="e">
        <f>VLOOKUP($S5,PercentGoalStats!$A$3:$AE$998,24,FALSE)</f>
        <v>#DIV/0!</v>
      </c>
      <c r="O5" s="58" t="e">
        <f>VLOOKUP($S5,PercentGoalStats!$A$3:$AE$998,26,FALSE)</f>
        <v>#DIV/0!</v>
      </c>
      <c r="P5" s="58" t="e">
        <f>VLOOKUP($S5,PercentGoalStats!$A$3:$AE$998,27,FALSE)</f>
        <v>#DIV/0!</v>
      </c>
      <c r="Q5" s="58" t="e">
        <f>VLOOKUP($S5,PercentGoalStats!$A$3:$AE$998,29,FALSE)</f>
        <v>#DIV/0!</v>
      </c>
      <c r="R5" s="58" t="e">
        <f>VLOOKUP($S5,PercentGoalStats!$A$3:$AE$998,30,FALSE)</f>
        <v>#DIV/0!</v>
      </c>
      <c r="S5" s="53" t="str">
        <f>Fixtures!A5</f>
        <v>Leicester City</v>
      </c>
      <c r="T5" s="54">
        <f>Fixtures!D5</f>
        <v>43688</v>
      </c>
      <c r="U5" s="53" t="str">
        <f>Fixtures!B5</f>
        <v>Wolverhampton Wanderers</v>
      </c>
      <c r="V5" s="57" t="e">
        <f>VLOOKUP($U5,PercentGoalStats!$A$3:$AE$998,5,FALSE)</f>
        <v>#DIV/0!</v>
      </c>
      <c r="W5" s="58" t="e">
        <f>VLOOKUP($U5,PercentGoalStats!$A$3:$AE$998,7,FALSE)</f>
        <v>#DIV/0!</v>
      </c>
      <c r="X5" s="58" t="e">
        <f>VLOOKUP($U5,PercentGoalStats!$A$3:$AE$998,8,FALSE)</f>
        <v>#DIV/0!</v>
      </c>
      <c r="Y5" s="58" t="e">
        <f>VLOOKUP($U5,PercentGoalStats!$A$3:$AE$998,10,FALSE)</f>
        <v>#DIV/0!</v>
      </c>
      <c r="Z5" s="58" t="e">
        <f>VLOOKUP($U5,PercentGoalStats!$A$3:$AE$998,11,FALSE)</f>
        <v>#DIV/0!</v>
      </c>
      <c r="AA5" s="58" t="e">
        <f>VLOOKUP($U5,PercentGoalStats!$A$3:$AE$998,13,FALSE)</f>
        <v>#DIV/0!</v>
      </c>
      <c r="AB5" s="58" t="e">
        <f>VLOOKUP($U5,PercentGoalStats!$A$3:$AE$998,14,FALSE)</f>
        <v>#DIV/0!</v>
      </c>
      <c r="AC5" s="58" t="e">
        <f>VLOOKUP($U5,PercentGoalStats!$A$3:$AE$998,16,FALSE)</f>
        <v>#DIV/0!</v>
      </c>
      <c r="AD5" s="58" t="e">
        <f>VLOOKUP($U5,PercentGoalStats!$A$3:$AE$998,17,FALSE)</f>
        <v>#DIV/0!</v>
      </c>
      <c r="AE5" s="58" t="e">
        <f>VLOOKUP($U5,PercentGoalStats!$A$3:$AE$998,19,FALSE)</f>
        <v>#DIV/0!</v>
      </c>
      <c r="AF5" s="58" t="e">
        <f>VLOOKUP($U5,PercentGoalStats!$A$3:$AE$998,20,FALSE)</f>
        <v>#DIV/0!</v>
      </c>
      <c r="AG5" s="58" t="e">
        <f>VLOOKUP($U5,PercentGoalStats!$A$3:$AE$998,22,FALSE)</f>
        <v>#DIV/0!</v>
      </c>
      <c r="AH5" s="58" t="e">
        <f>VLOOKUP($U5,PercentGoalStats!$A$3:$AE$998,23,FALSE)</f>
        <v>#DIV/0!</v>
      </c>
      <c r="AI5" s="58" t="e">
        <f>VLOOKUP($U5,PercentGoalStats!$A$3:$AE$998,25,FALSE)</f>
        <v>#DIV/0!</v>
      </c>
      <c r="AJ5" s="58" t="e">
        <f>VLOOKUP($U5,PercentGoalStats!$A$3:$AE$998,26,FALSE)</f>
        <v>#DIV/0!</v>
      </c>
      <c r="AK5" s="58" t="e">
        <f>VLOOKUP($U5,PercentGoalStats!$A$3:$AE$998,28,FALSE)</f>
        <v>#DIV/0!</v>
      </c>
      <c r="AL5" s="58" t="e">
        <f>VLOOKUP($U5,PercentGoalStats!$A$3:$AE$998,29,FALSE)</f>
        <v>#DIV/0!</v>
      </c>
      <c r="AM5" s="58" t="e">
        <f>VLOOKUP($U5,PercentGoalStats!$A$3:$AE$998,31,FALSE)</f>
        <v>#DIV/0!</v>
      </c>
    </row>
    <row r="6" spans="1:39" x14ac:dyDescent="0.3">
      <c r="A6" s="57" t="e">
        <f>VLOOKUP($S6,PercentGoalStats!$A$3:$AE$998,5,FALSE)</f>
        <v>#DIV/0!</v>
      </c>
      <c r="B6" s="58" t="e">
        <f>VLOOKUP($S6,PercentGoalStats!$A$3:$AE$998,6,FALSE)</f>
        <v>#DIV/0!</v>
      </c>
      <c r="C6" s="58" t="e">
        <f>VLOOKUP($S6,PercentGoalStats!$A$3:$AE$998,8,FALSE)</f>
        <v>#DIV/0!</v>
      </c>
      <c r="D6" s="58" t="e">
        <f>VLOOKUP($S6,PercentGoalStats!$A$3:$AE$998,9,FALSE)</f>
        <v>#DIV/0!</v>
      </c>
      <c r="E6" s="58" t="e">
        <f>VLOOKUP($S6,PercentGoalStats!$A$3:$AE$998,11,FALSE)</f>
        <v>#DIV/0!</v>
      </c>
      <c r="F6" s="58" t="e">
        <f>VLOOKUP($S6,PercentGoalStats!$A$3:$AE$998,12,FALSE)</f>
        <v>#DIV/0!</v>
      </c>
      <c r="G6" s="58" t="e">
        <f>VLOOKUP($S6,PercentGoalStats!$A$3:$AE$998,14,FALSE)</f>
        <v>#DIV/0!</v>
      </c>
      <c r="H6" s="58" t="e">
        <f>VLOOKUP($S6,PercentGoalStats!$A$3:$AE$998,15,FALSE)</f>
        <v>#DIV/0!</v>
      </c>
      <c r="I6" s="58" t="e">
        <f>VLOOKUP($S6,PercentGoalStats!$A$3:$AE$998,17,FALSE)</f>
        <v>#DIV/0!</v>
      </c>
      <c r="J6" s="58" t="e">
        <f>VLOOKUP($S6,PercentGoalStats!$A$3:$AE$998,18,FALSE)</f>
        <v>#DIV/0!</v>
      </c>
      <c r="K6" s="58" t="e">
        <f>VLOOKUP($S6,PercentGoalStats!$A$3:$AE$998,20,FALSE)</f>
        <v>#DIV/0!</v>
      </c>
      <c r="L6" s="58" t="e">
        <f>VLOOKUP($S6,PercentGoalStats!$A$3:$AE$998,21,FALSE)</f>
        <v>#DIV/0!</v>
      </c>
      <c r="M6" s="58" t="e">
        <f>VLOOKUP($S6,PercentGoalStats!$A$3:$AE$998,23,FALSE)</f>
        <v>#DIV/0!</v>
      </c>
      <c r="N6" s="58" t="e">
        <f>VLOOKUP($S6,PercentGoalStats!$A$3:$AE$998,24,FALSE)</f>
        <v>#DIV/0!</v>
      </c>
      <c r="O6" s="58" t="e">
        <f>VLOOKUP($S6,PercentGoalStats!$A$3:$AE$998,26,FALSE)</f>
        <v>#DIV/0!</v>
      </c>
      <c r="P6" s="58" t="e">
        <f>VLOOKUP($S6,PercentGoalStats!$A$3:$AE$998,27,FALSE)</f>
        <v>#DIV/0!</v>
      </c>
      <c r="Q6" s="58" t="e">
        <f>VLOOKUP($S6,PercentGoalStats!$A$3:$AE$998,29,FALSE)</f>
        <v>#DIV/0!</v>
      </c>
      <c r="R6" s="58" t="e">
        <f>VLOOKUP($S6,PercentGoalStats!$A$3:$AE$998,30,FALSE)</f>
        <v>#DIV/0!</v>
      </c>
      <c r="S6" s="53" t="str">
        <f>Fixtures!A6</f>
        <v>Manchester United</v>
      </c>
      <c r="T6" s="54">
        <f>Fixtures!D6</f>
        <v>43688</v>
      </c>
      <c r="U6" s="53" t="str">
        <f>Fixtures!B6</f>
        <v>Chelsea</v>
      </c>
      <c r="V6" s="57" t="e">
        <f>VLOOKUP($U6,PercentGoalStats!$A$3:$AE$998,5,FALSE)</f>
        <v>#DIV/0!</v>
      </c>
      <c r="W6" s="58" t="e">
        <f>VLOOKUP($U6,PercentGoalStats!$A$3:$AE$998,7,FALSE)</f>
        <v>#DIV/0!</v>
      </c>
      <c r="X6" s="58" t="e">
        <f>VLOOKUP($U6,PercentGoalStats!$A$3:$AE$998,8,FALSE)</f>
        <v>#DIV/0!</v>
      </c>
      <c r="Y6" s="58" t="e">
        <f>VLOOKUP($U6,PercentGoalStats!$A$3:$AE$998,10,FALSE)</f>
        <v>#DIV/0!</v>
      </c>
      <c r="Z6" s="58" t="e">
        <f>VLOOKUP($U6,PercentGoalStats!$A$3:$AE$998,11,FALSE)</f>
        <v>#DIV/0!</v>
      </c>
      <c r="AA6" s="58" t="e">
        <f>VLOOKUP($U6,PercentGoalStats!$A$3:$AE$998,13,FALSE)</f>
        <v>#DIV/0!</v>
      </c>
      <c r="AB6" s="58" t="e">
        <f>VLOOKUP($U6,PercentGoalStats!$A$3:$AE$998,14,FALSE)</f>
        <v>#DIV/0!</v>
      </c>
      <c r="AC6" s="58" t="e">
        <f>VLOOKUP($U6,PercentGoalStats!$A$3:$AE$998,16,FALSE)</f>
        <v>#DIV/0!</v>
      </c>
      <c r="AD6" s="58" t="e">
        <f>VLOOKUP($U6,PercentGoalStats!$A$3:$AE$998,17,FALSE)</f>
        <v>#DIV/0!</v>
      </c>
      <c r="AE6" s="58" t="e">
        <f>VLOOKUP($U6,PercentGoalStats!$A$3:$AE$998,19,FALSE)</f>
        <v>#DIV/0!</v>
      </c>
      <c r="AF6" s="58" t="e">
        <f>VLOOKUP($U6,PercentGoalStats!$A$3:$AE$998,20,FALSE)</f>
        <v>#DIV/0!</v>
      </c>
      <c r="AG6" s="58" t="e">
        <f>VLOOKUP($U6,PercentGoalStats!$A$3:$AE$998,22,FALSE)</f>
        <v>#DIV/0!</v>
      </c>
      <c r="AH6" s="58" t="e">
        <f>VLOOKUP($U6,PercentGoalStats!$A$3:$AE$998,23,FALSE)</f>
        <v>#DIV/0!</v>
      </c>
      <c r="AI6" s="58" t="e">
        <f>VLOOKUP($U6,PercentGoalStats!$A$3:$AE$998,25,FALSE)</f>
        <v>#DIV/0!</v>
      </c>
      <c r="AJ6" s="58" t="e">
        <f>VLOOKUP($U6,PercentGoalStats!$A$3:$AE$998,26,FALSE)</f>
        <v>#DIV/0!</v>
      </c>
      <c r="AK6" s="58" t="e">
        <f>VLOOKUP($U6,PercentGoalStats!$A$3:$AE$998,28,FALSE)</f>
        <v>#DIV/0!</v>
      </c>
      <c r="AL6" s="58" t="e">
        <f>VLOOKUP($U6,PercentGoalStats!$A$3:$AE$998,29,FALSE)</f>
        <v>#DIV/0!</v>
      </c>
      <c r="AM6" s="58" t="e">
        <f>VLOOKUP($U6,PercentGoalStats!$A$3:$AE$998,31,FALSE)</f>
        <v>#DIV/0!</v>
      </c>
    </row>
    <row r="7" spans="1:39" x14ac:dyDescent="0.3">
      <c r="A7" s="57" t="e">
        <f>VLOOKUP($S7,PercentGoalStats!$A$3:$AE$998,5,FALSE)</f>
        <v>#DIV/0!</v>
      </c>
      <c r="B7" s="58" t="e">
        <f>VLOOKUP($S7,PercentGoalStats!$A$3:$AE$998,6,FALSE)</f>
        <v>#DIV/0!</v>
      </c>
      <c r="C7" s="58" t="e">
        <f>VLOOKUP($S7,PercentGoalStats!$A$3:$AE$998,8,FALSE)</f>
        <v>#DIV/0!</v>
      </c>
      <c r="D7" s="58" t="e">
        <f>VLOOKUP($S7,PercentGoalStats!$A$3:$AE$998,9,FALSE)</f>
        <v>#DIV/0!</v>
      </c>
      <c r="E7" s="58" t="e">
        <f>VLOOKUP($S7,PercentGoalStats!$A$3:$AE$998,11,FALSE)</f>
        <v>#DIV/0!</v>
      </c>
      <c r="F7" s="58" t="e">
        <f>VLOOKUP($S7,PercentGoalStats!$A$3:$AE$998,12,FALSE)</f>
        <v>#DIV/0!</v>
      </c>
      <c r="G7" s="58" t="e">
        <f>VLOOKUP($S7,PercentGoalStats!$A$3:$AE$998,14,FALSE)</f>
        <v>#DIV/0!</v>
      </c>
      <c r="H7" s="58" t="e">
        <f>VLOOKUP($S7,PercentGoalStats!$A$3:$AE$998,15,FALSE)</f>
        <v>#DIV/0!</v>
      </c>
      <c r="I7" s="58" t="e">
        <f>VLOOKUP($S7,PercentGoalStats!$A$3:$AE$998,17,FALSE)</f>
        <v>#DIV/0!</v>
      </c>
      <c r="J7" s="58" t="e">
        <f>VLOOKUP($S7,PercentGoalStats!$A$3:$AE$998,18,FALSE)</f>
        <v>#DIV/0!</v>
      </c>
      <c r="K7" s="58" t="e">
        <f>VLOOKUP($S7,PercentGoalStats!$A$3:$AE$998,20,FALSE)</f>
        <v>#DIV/0!</v>
      </c>
      <c r="L7" s="58" t="e">
        <f>VLOOKUP($S7,PercentGoalStats!$A$3:$AE$998,21,FALSE)</f>
        <v>#DIV/0!</v>
      </c>
      <c r="M7" s="58" t="e">
        <f>VLOOKUP($S7,PercentGoalStats!$A$3:$AE$998,23,FALSE)</f>
        <v>#DIV/0!</v>
      </c>
      <c r="N7" s="58" t="e">
        <f>VLOOKUP($S7,PercentGoalStats!$A$3:$AE$998,24,FALSE)</f>
        <v>#DIV/0!</v>
      </c>
      <c r="O7" s="58" t="e">
        <f>VLOOKUP($S7,PercentGoalStats!$A$3:$AE$998,26,FALSE)</f>
        <v>#DIV/0!</v>
      </c>
      <c r="P7" s="58" t="e">
        <f>VLOOKUP($S7,PercentGoalStats!$A$3:$AE$998,27,FALSE)</f>
        <v>#DIV/0!</v>
      </c>
      <c r="Q7" s="58" t="e">
        <f>VLOOKUP($S7,PercentGoalStats!$A$3:$AE$998,29,FALSE)</f>
        <v>#DIV/0!</v>
      </c>
      <c r="R7" s="58" t="e">
        <f>VLOOKUP($S7,PercentGoalStats!$A$3:$AE$998,30,FALSE)</f>
        <v>#DIV/0!</v>
      </c>
      <c r="S7" s="53" t="str">
        <f>Fixtures!A7</f>
        <v>Newcastle United</v>
      </c>
      <c r="T7" s="54">
        <f>Fixtures!D7</f>
        <v>43688</v>
      </c>
      <c r="U7" s="53" t="str">
        <f>Fixtures!B7</f>
        <v>Arsenal</v>
      </c>
      <c r="V7" s="57">
        <f>VLOOKUP($U7,PercentGoalStats!$A$3:$AE$998,5,FALSE)</f>
        <v>1</v>
      </c>
      <c r="W7" s="58">
        <f>VLOOKUP($U7,PercentGoalStats!$A$3:$AE$998,7,FALSE)</f>
        <v>1</v>
      </c>
      <c r="X7" s="58">
        <f>VLOOKUP($U7,PercentGoalStats!$A$3:$AE$998,8,FALSE)</f>
        <v>0.5</v>
      </c>
      <c r="Y7" s="58">
        <f>VLOOKUP($U7,PercentGoalStats!$A$3:$AE$998,10,FALSE)</f>
        <v>1</v>
      </c>
      <c r="Z7" s="58">
        <f>VLOOKUP($U7,PercentGoalStats!$A$3:$AE$998,11,FALSE)</f>
        <v>0</v>
      </c>
      <c r="AA7" s="58">
        <f>VLOOKUP($U7,PercentGoalStats!$A$3:$AE$998,13,FALSE)</f>
        <v>0</v>
      </c>
      <c r="AB7" s="58">
        <f>VLOOKUP($U7,PercentGoalStats!$A$3:$AE$998,14,FALSE)</f>
        <v>0</v>
      </c>
      <c r="AC7" s="58">
        <f>VLOOKUP($U7,PercentGoalStats!$A$3:$AE$998,16,FALSE)</f>
        <v>0</v>
      </c>
      <c r="AD7" s="58">
        <f>VLOOKUP($U7,PercentGoalStats!$A$3:$AE$998,17,FALSE)</f>
        <v>1</v>
      </c>
      <c r="AE7" s="58">
        <f>VLOOKUP($U7,PercentGoalStats!$A$3:$AE$998,19,FALSE)</f>
        <v>1</v>
      </c>
      <c r="AF7" s="58">
        <f>VLOOKUP($U7,PercentGoalStats!$A$3:$AE$998,20,FALSE)</f>
        <v>0.5</v>
      </c>
      <c r="AG7" s="58">
        <f>VLOOKUP($U7,PercentGoalStats!$A$3:$AE$998,22,FALSE)</f>
        <v>1</v>
      </c>
      <c r="AH7" s="58">
        <f>VLOOKUP($U7,PercentGoalStats!$A$3:$AE$998,23,FALSE)</f>
        <v>0</v>
      </c>
      <c r="AI7" s="58">
        <f>VLOOKUP($U7,PercentGoalStats!$A$3:$AE$998,25,FALSE)</f>
        <v>0</v>
      </c>
      <c r="AJ7" s="58">
        <f>VLOOKUP($U7,PercentGoalStats!$A$3:$AE$998,26,FALSE)</f>
        <v>0</v>
      </c>
      <c r="AK7" s="58">
        <f>VLOOKUP($U7,PercentGoalStats!$A$3:$AE$998,28,FALSE)</f>
        <v>0</v>
      </c>
      <c r="AL7" s="58">
        <f>VLOOKUP($U7,PercentGoalStats!$A$3:$AE$998,29,FALSE)</f>
        <v>0</v>
      </c>
      <c r="AM7" s="58">
        <f>VLOOKUP($U7,PercentGoalStats!$A$3:$AE$998,31,FALSE)</f>
        <v>0</v>
      </c>
    </row>
    <row r="8" spans="1:39" x14ac:dyDescent="0.3">
      <c r="A8" s="57">
        <f>VLOOKUP($S8,PercentGoalStats!$A$3:$AE$998,5,FALSE)</f>
        <v>1</v>
      </c>
      <c r="B8" s="58" t="e">
        <f>VLOOKUP($S8,PercentGoalStats!$A$3:$AE$998,6,FALSE)</f>
        <v>#DIV/0!</v>
      </c>
      <c r="C8" s="58">
        <f>VLOOKUP($S8,PercentGoalStats!$A$3:$AE$998,8,FALSE)</f>
        <v>1</v>
      </c>
      <c r="D8" s="58" t="e">
        <f>VLOOKUP($S8,PercentGoalStats!$A$3:$AE$998,9,FALSE)</f>
        <v>#DIV/0!</v>
      </c>
      <c r="E8" s="58">
        <f>VLOOKUP($S8,PercentGoalStats!$A$3:$AE$998,11,FALSE)</f>
        <v>0</v>
      </c>
      <c r="F8" s="58" t="e">
        <f>VLOOKUP($S8,PercentGoalStats!$A$3:$AE$998,12,FALSE)</f>
        <v>#DIV/0!</v>
      </c>
      <c r="G8" s="58">
        <f>VLOOKUP($S8,PercentGoalStats!$A$3:$AE$998,14,FALSE)</f>
        <v>0</v>
      </c>
      <c r="H8" s="58" t="e">
        <f>VLOOKUP($S8,PercentGoalStats!$A$3:$AE$998,15,FALSE)</f>
        <v>#DIV/0!</v>
      </c>
      <c r="I8" s="58">
        <f>VLOOKUP($S8,PercentGoalStats!$A$3:$AE$998,17,FALSE)</f>
        <v>1</v>
      </c>
      <c r="J8" s="58" t="e">
        <f>VLOOKUP($S8,PercentGoalStats!$A$3:$AE$998,18,FALSE)</f>
        <v>#DIV/0!</v>
      </c>
      <c r="K8" s="58">
        <f>VLOOKUP($S8,PercentGoalStats!$A$3:$AE$998,20,FALSE)</f>
        <v>0</v>
      </c>
      <c r="L8" s="58" t="e">
        <f>VLOOKUP($S8,PercentGoalStats!$A$3:$AE$998,21,FALSE)</f>
        <v>#DIV/0!</v>
      </c>
      <c r="M8" s="58">
        <f>VLOOKUP($S8,PercentGoalStats!$A$3:$AE$998,23,FALSE)</f>
        <v>1</v>
      </c>
      <c r="N8" s="58" t="e">
        <f>VLOOKUP($S8,PercentGoalStats!$A$3:$AE$998,24,FALSE)</f>
        <v>#DIV/0!</v>
      </c>
      <c r="O8" s="58">
        <f>VLOOKUP($S8,PercentGoalStats!$A$3:$AE$998,26,FALSE)</f>
        <v>0</v>
      </c>
      <c r="P8" s="58" t="e">
        <f>VLOOKUP($S8,PercentGoalStats!$A$3:$AE$998,27,FALSE)</f>
        <v>#DIV/0!</v>
      </c>
      <c r="Q8" s="58">
        <f>VLOOKUP($S8,PercentGoalStats!$A$3:$AE$998,29,FALSE)</f>
        <v>1</v>
      </c>
      <c r="R8" s="58" t="e">
        <f>VLOOKUP($S8,PercentGoalStats!$A$3:$AE$998,30,FALSE)</f>
        <v>#DIV/0!</v>
      </c>
      <c r="S8" s="53" t="str">
        <f>Fixtures!A8</f>
        <v>PSV</v>
      </c>
      <c r="T8" s="54">
        <f>Fixtures!D8</f>
        <v>43688</v>
      </c>
      <c r="U8" s="53" t="str">
        <f>Fixtures!B8</f>
        <v>ADO Den Haag</v>
      </c>
      <c r="V8" s="57">
        <f>VLOOKUP($U8,PercentGoalStats!$A$3:$AE$998,5,FALSE)</f>
        <v>1</v>
      </c>
      <c r="W8" s="58" t="e">
        <f>VLOOKUP($U8,PercentGoalStats!$A$3:$AE$998,7,FALSE)</f>
        <v>#DIV/0!</v>
      </c>
      <c r="X8" s="58">
        <f>VLOOKUP($U8,PercentGoalStats!$A$3:$AE$998,8,FALSE)</f>
        <v>1</v>
      </c>
      <c r="Y8" s="58" t="e">
        <f>VLOOKUP($U8,PercentGoalStats!$A$3:$AE$998,10,FALSE)</f>
        <v>#DIV/0!</v>
      </c>
      <c r="Z8" s="58">
        <f>VLOOKUP($U8,PercentGoalStats!$A$3:$AE$998,11,FALSE)</f>
        <v>1</v>
      </c>
      <c r="AA8" s="58" t="e">
        <f>VLOOKUP($U8,PercentGoalStats!$A$3:$AE$998,13,FALSE)</f>
        <v>#DIV/0!</v>
      </c>
      <c r="AB8" s="58">
        <f>VLOOKUP($U8,PercentGoalStats!$A$3:$AE$998,14,FALSE)</f>
        <v>1</v>
      </c>
      <c r="AC8" s="58" t="e">
        <f>VLOOKUP($U8,PercentGoalStats!$A$3:$AE$998,16,FALSE)</f>
        <v>#DIV/0!</v>
      </c>
      <c r="AD8" s="58">
        <f>VLOOKUP($U8,PercentGoalStats!$A$3:$AE$998,17,FALSE)</f>
        <v>1</v>
      </c>
      <c r="AE8" s="58" t="e">
        <f>VLOOKUP($U8,PercentGoalStats!$A$3:$AE$998,19,FALSE)</f>
        <v>#DIV/0!</v>
      </c>
      <c r="AF8" s="58">
        <f>VLOOKUP($U8,PercentGoalStats!$A$3:$AE$998,20,FALSE)</f>
        <v>1</v>
      </c>
      <c r="AG8" s="58" t="e">
        <f>VLOOKUP($U8,PercentGoalStats!$A$3:$AE$998,22,FALSE)</f>
        <v>#DIV/0!</v>
      </c>
      <c r="AH8" s="58">
        <f>VLOOKUP($U8,PercentGoalStats!$A$3:$AE$998,23,FALSE)</f>
        <v>1</v>
      </c>
      <c r="AI8" s="58" t="e">
        <f>VLOOKUP($U8,PercentGoalStats!$A$3:$AE$998,25,FALSE)</f>
        <v>#DIV/0!</v>
      </c>
      <c r="AJ8" s="58">
        <f>VLOOKUP($U8,PercentGoalStats!$A$3:$AE$998,26,FALSE)</f>
        <v>1</v>
      </c>
      <c r="AK8" s="58" t="e">
        <f>VLOOKUP($U8,PercentGoalStats!$A$3:$AE$998,28,FALSE)</f>
        <v>#DIV/0!</v>
      </c>
      <c r="AL8" s="58">
        <f>VLOOKUP($U8,PercentGoalStats!$A$3:$AE$998,29,FALSE)</f>
        <v>1</v>
      </c>
      <c r="AM8" s="58" t="e">
        <f>VLOOKUP($U8,PercentGoalStats!$A$3:$AE$998,31,FALSE)</f>
        <v>#DIV/0!</v>
      </c>
    </row>
    <row r="9" spans="1:39" x14ac:dyDescent="0.3">
      <c r="A9" s="57">
        <f>VLOOKUP($S9,PercentGoalStats!$A$3:$AE$998,5,FALSE)</f>
        <v>1</v>
      </c>
      <c r="B9" s="58" t="e">
        <f>VLOOKUP($S9,PercentGoalStats!$A$3:$AE$998,6,FALSE)</f>
        <v>#DIV/0!</v>
      </c>
      <c r="C9" s="58">
        <f>VLOOKUP($S9,PercentGoalStats!$A$3:$AE$998,8,FALSE)</f>
        <v>1</v>
      </c>
      <c r="D9" s="58" t="e">
        <f>VLOOKUP($S9,PercentGoalStats!$A$3:$AE$998,9,FALSE)</f>
        <v>#DIV/0!</v>
      </c>
      <c r="E9" s="58">
        <f>VLOOKUP($S9,PercentGoalStats!$A$3:$AE$998,11,FALSE)</f>
        <v>1</v>
      </c>
      <c r="F9" s="58" t="e">
        <f>VLOOKUP($S9,PercentGoalStats!$A$3:$AE$998,12,FALSE)</f>
        <v>#DIV/0!</v>
      </c>
      <c r="G9" s="58">
        <f>VLOOKUP($S9,PercentGoalStats!$A$3:$AE$998,14,FALSE)</f>
        <v>1</v>
      </c>
      <c r="H9" s="58" t="e">
        <f>VLOOKUP($S9,PercentGoalStats!$A$3:$AE$998,15,FALSE)</f>
        <v>#DIV/0!</v>
      </c>
      <c r="I9" s="58">
        <f>VLOOKUP($S9,PercentGoalStats!$A$3:$AE$998,17,FALSE)</f>
        <v>0</v>
      </c>
      <c r="J9" s="58" t="e">
        <f>VLOOKUP($S9,PercentGoalStats!$A$3:$AE$998,18,FALSE)</f>
        <v>#DIV/0!</v>
      </c>
      <c r="K9" s="58">
        <f>VLOOKUP($S9,PercentGoalStats!$A$3:$AE$998,20,FALSE)</f>
        <v>0</v>
      </c>
      <c r="L9" s="58" t="e">
        <f>VLOOKUP($S9,PercentGoalStats!$A$3:$AE$998,21,FALSE)</f>
        <v>#DIV/0!</v>
      </c>
      <c r="M9" s="58">
        <f>VLOOKUP($S9,PercentGoalStats!$A$3:$AE$998,23,FALSE)</f>
        <v>1</v>
      </c>
      <c r="N9" s="58" t="e">
        <f>VLOOKUP($S9,PercentGoalStats!$A$3:$AE$998,24,FALSE)</f>
        <v>#DIV/0!</v>
      </c>
      <c r="O9" s="58">
        <f>VLOOKUP($S9,PercentGoalStats!$A$3:$AE$998,26,FALSE)</f>
        <v>1</v>
      </c>
      <c r="P9" s="58" t="e">
        <f>VLOOKUP($S9,PercentGoalStats!$A$3:$AE$998,27,FALSE)</f>
        <v>#DIV/0!</v>
      </c>
      <c r="Q9" s="58">
        <f>VLOOKUP($S9,PercentGoalStats!$A$3:$AE$998,29,FALSE)</f>
        <v>0</v>
      </c>
      <c r="R9" s="58" t="e">
        <f>VLOOKUP($S9,PercentGoalStats!$A$3:$AE$998,30,FALSE)</f>
        <v>#DIV/0!</v>
      </c>
      <c r="S9" s="53" t="str">
        <f>Fixtures!A9</f>
        <v>Fortuna Sittard</v>
      </c>
      <c r="T9" s="54">
        <f>Fixtures!D9</f>
        <v>43688</v>
      </c>
      <c r="U9" s="53" t="str">
        <f>Fixtures!B9</f>
        <v>Heracles</v>
      </c>
      <c r="V9" s="57">
        <f>VLOOKUP($U9,PercentGoalStats!$A$3:$AE$998,5,FALSE)</f>
        <v>1</v>
      </c>
      <c r="W9" s="58" t="e">
        <f>VLOOKUP($U9,PercentGoalStats!$A$3:$AE$998,7,FALSE)</f>
        <v>#DIV/0!</v>
      </c>
      <c r="X9" s="58">
        <f>VLOOKUP($U9,PercentGoalStats!$A$3:$AE$998,8,FALSE)</f>
        <v>1</v>
      </c>
      <c r="Y9" s="58" t="e">
        <f>VLOOKUP($U9,PercentGoalStats!$A$3:$AE$998,10,FALSE)</f>
        <v>#DIV/0!</v>
      </c>
      <c r="Z9" s="58">
        <f>VLOOKUP($U9,PercentGoalStats!$A$3:$AE$998,11,FALSE)</f>
        <v>1</v>
      </c>
      <c r="AA9" s="58" t="e">
        <f>VLOOKUP($U9,PercentGoalStats!$A$3:$AE$998,13,FALSE)</f>
        <v>#DIV/0!</v>
      </c>
      <c r="AB9" s="58">
        <f>VLOOKUP($U9,PercentGoalStats!$A$3:$AE$998,14,FALSE)</f>
        <v>1</v>
      </c>
      <c r="AC9" s="58" t="e">
        <f>VLOOKUP($U9,PercentGoalStats!$A$3:$AE$998,16,FALSE)</f>
        <v>#DIV/0!</v>
      </c>
      <c r="AD9" s="58">
        <f>VLOOKUP($U9,PercentGoalStats!$A$3:$AE$998,17,FALSE)</f>
        <v>0</v>
      </c>
      <c r="AE9" s="58" t="e">
        <f>VLOOKUP($U9,PercentGoalStats!$A$3:$AE$998,19,FALSE)</f>
        <v>#DIV/0!</v>
      </c>
      <c r="AF9" s="58">
        <f>VLOOKUP($U9,PercentGoalStats!$A$3:$AE$998,20,FALSE)</f>
        <v>0</v>
      </c>
      <c r="AG9" s="58" t="e">
        <f>VLOOKUP($U9,PercentGoalStats!$A$3:$AE$998,22,FALSE)</f>
        <v>#DIV/0!</v>
      </c>
      <c r="AH9" s="58">
        <f>VLOOKUP($U9,PercentGoalStats!$A$3:$AE$998,23,FALSE)</f>
        <v>1</v>
      </c>
      <c r="AI9" s="58" t="e">
        <f>VLOOKUP($U9,PercentGoalStats!$A$3:$AE$998,25,FALSE)</f>
        <v>#DIV/0!</v>
      </c>
      <c r="AJ9" s="58">
        <f>VLOOKUP($U9,PercentGoalStats!$A$3:$AE$998,26,FALSE)</f>
        <v>1</v>
      </c>
      <c r="AK9" s="58" t="e">
        <f>VLOOKUP($U9,PercentGoalStats!$A$3:$AE$998,28,FALSE)</f>
        <v>#DIV/0!</v>
      </c>
      <c r="AL9" s="58">
        <f>VLOOKUP($U9,PercentGoalStats!$A$3:$AE$998,29,FALSE)</f>
        <v>0</v>
      </c>
      <c r="AM9" s="58" t="e">
        <f>VLOOKUP($U9,PercentGoalStats!$A$3:$AE$998,31,FALSE)</f>
        <v>#DIV/0!</v>
      </c>
    </row>
    <row r="10" spans="1:39" x14ac:dyDescent="0.3">
      <c r="A10" s="57">
        <f>VLOOKUP($S10,PercentGoalStats!$A$3:$AE$998,5,FALSE)</f>
        <v>1</v>
      </c>
      <c r="B10" s="58" t="e">
        <f>VLOOKUP($S10,PercentGoalStats!$A$3:$AE$998,6,FALSE)</f>
        <v>#DIV/0!</v>
      </c>
      <c r="C10" s="58">
        <f>VLOOKUP($S10,PercentGoalStats!$A$3:$AE$998,8,FALSE)</f>
        <v>1</v>
      </c>
      <c r="D10" s="58" t="e">
        <f>VLOOKUP($S10,PercentGoalStats!$A$3:$AE$998,9,FALSE)</f>
        <v>#DIV/0!</v>
      </c>
      <c r="E10" s="58">
        <f>VLOOKUP($S10,PercentGoalStats!$A$3:$AE$998,11,FALSE)</f>
        <v>1</v>
      </c>
      <c r="F10" s="58" t="e">
        <f>VLOOKUP($S10,PercentGoalStats!$A$3:$AE$998,12,FALSE)</f>
        <v>#DIV/0!</v>
      </c>
      <c r="G10" s="58">
        <f>VLOOKUP($S10,PercentGoalStats!$A$3:$AE$998,14,FALSE)</f>
        <v>1</v>
      </c>
      <c r="H10" s="58" t="e">
        <f>VLOOKUP($S10,PercentGoalStats!$A$3:$AE$998,15,FALSE)</f>
        <v>#DIV/0!</v>
      </c>
      <c r="I10" s="58">
        <f>VLOOKUP($S10,PercentGoalStats!$A$3:$AE$998,17,FALSE)</f>
        <v>1</v>
      </c>
      <c r="J10" s="58" t="e">
        <f>VLOOKUP($S10,PercentGoalStats!$A$3:$AE$998,18,FALSE)</f>
        <v>#DIV/0!</v>
      </c>
      <c r="K10" s="58">
        <f>VLOOKUP($S10,PercentGoalStats!$A$3:$AE$998,20,FALSE)</f>
        <v>1</v>
      </c>
      <c r="L10" s="58" t="e">
        <f>VLOOKUP($S10,PercentGoalStats!$A$3:$AE$998,21,FALSE)</f>
        <v>#DIV/0!</v>
      </c>
      <c r="M10" s="58">
        <f>VLOOKUP($S10,PercentGoalStats!$A$3:$AE$998,23,FALSE)</f>
        <v>0</v>
      </c>
      <c r="N10" s="58" t="e">
        <f>VLOOKUP($S10,PercentGoalStats!$A$3:$AE$998,24,FALSE)</f>
        <v>#DIV/0!</v>
      </c>
      <c r="O10" s="58">
        <f>VLOOKUP($S10,PercentGoalStats!$A$3:$AE$998,26,FALSE)</f>
        <v>0</v>
      </c>
      <c r="P10" s="58" t="e">
        <f>VLOOKUP($S10,PercentGoalStats!$A$3:$AE$998,27,FALSE)</f>
        <v>#DIV/0!</v>
      </c>
      <c r="Q10" s="58">
        <f>VLOOKUP($S10,PercentGoalStats!$A$3:$AE$998,29,FALSE)</f>
        <v>0</v>
      </c>
      <c r="R10" s="58" t="e">
        <f>VLOOKUP($S10,PercentGoalStats!$A$3:$AE$998,30,FALSE)</f>
        <v>#DIV/0!</v>
      </c>
      <c r="S10" s="53" t="str">
        <f>Fixtures!A10</f>
        <v>Heerenveen</v>
      </c>
      <c r="T10" s="54">
        <f>Fixtures!D10</f>
        <v>43688</v>
      </c>
      <c r="U10" s="53" t="str">
        <f>Fixtures!B10</f>
        <v>Feyenoord</v>
      </c>
      <c r="V10" s="57">
        <f>VLOOKUP($U10,PercentGoalStats!$A$3:$AE$998,5,FALSE)</f>
        <v>1</v>
      </c>
      <c r="W10" s="58" t="e">
        <f>VLOOKUP($U10,PercentGoalStats!$A$3:$AE$998,7,FALSE)</f>
        <v>#DIV/0!</v>
      </c>
      <c r="X10" s="58">
        <f>VLOOKUP($U10,PercentGoalStats!$A$3:$AE$998,8,FALSE)</f>
        <v>1</v>
      </c>
      <c r="Y10" s="58" t="e">
        <f>VLOOKUP($U10,PercentGoalStats!$A$3:$AE$998,10,FALSE)</f>
        <v>#DIV/0!</v>
      </c>
      <c r="Z10" s="58">
        <f>VLOOKUP($U10,PercentGoalStats!$A$3:$AE$998,11,FALSE)</f>
        <v>1</v>
      </c>
      <c r="AA10" s="58" t="e">
        <f>VLOOKUP($U10,PercentGoalStats!$A$3:$AE$998,13,FALSE)</f>
        <v>#DIV/0!</v>
      </c>
      <c r="AB10" s="58">
        <f>VLOOKUP($U10,PercentGoalStats!$A$3:$AE$998,14,FALSE)</f>
        <v>1</v>
      </c>
      <c r="AC10" s="58" t="e">
        <f>VLOOKUP($U10,PercentGoalStats!$A$3:$AE$998,16,FALSE)</f>
        <v>#DIV/0!</v>
      </c>
      <c r="AD10" s="58">
        <f>VLOOKUP($U10,PercentGoalStats!$A$3:$AE$998,17,FALSE)</f>
        <v>1</v>
      </c>
      <c r="AE10" s="58" t="e">
        <f>VLOOKUP($U10,PercentGoalStats!$A$3:$AE$998,19,FALSE)</f>
        <v>#DIV/0!</v>
      </c>
      <c r="AF10" s="58">
        <f>VLOOKUP($U10,PercentGoalStats!$A$3:$AE$998,20,FALSE)</f>
        <v>1</v>
      </c>
      <c r="AG10" s="58" t="e">
        <f>VLOOKUP($U10,PercentGoalStats!$A$3:$AE$998,22,FALSE)</f>
        <v>#DIV/0!</v>
      </c>
      <c r="AH10" s="58">
        <f>VLOOKUP($U10,PercentGoalStats!$A$3:$AE$998,23,FALSE)</f>
        <v>1</v>
      </c>
      <c r="AI10" s="58" t="e">
        <f>VLOOKUP($U10,PercentGoalStats!$A$3:$AE$998,25,FALSE)</f>
        <v>#DIV/0!</v>
      </c>
      <c r="AJ10" s="58">
        <f>VLOOKUP($U10,PercentGoalStats!$A$3:$AE$998,26,FALSE)</f>
        <v>1</v>
      </c>
      <c r="AK10" s="58" t="e">
        <f>VLOOKUP($U10,PercentGoalStats!$A$3:$AE$998,28,FALSE)</f>
        <v>#DIV/0!</v>
      </c>
      <c r="AL10" s="58">
        <f>VLOOKUP($U10,PercentGoalStats!$A$3:$AE$998,29,FALSE)</f>
        <v>1</v>
      </c>
      <c r="AM10" s="58" t="e">
        <f>VLOOKUP($U10,PercentGoalStats!$A$3:$AE$998,31,FALSE)</f>
        <v>#DIV/0!</v>
      </c>
    </row>
    <row r="11" spans="1:39" x14ac:dyDescent="0.3">
      <c r="A11" s="57">
        <f>VLOOKUP($S11,PercentGoalStats!$A$3:$AE$998,5,FALSE)</f>
        <v>1</v>
      </c>
      <c r="B11" s="58" t="e">
        <f>VLOOKUP($S11,PercentGoalStats!$A$3:$AE$998,6,FALSE)</f>
        <v>#DIV/0!</v>
      </c>
      <c r="C11" s="58">
        <f>VLOOKUP($S11,PercentGoalStats!$A$3:$AE$998,8,FALSE)</f>
        <v>1</v>
      </c>
      <c r="D11" s="58" t="e">
        <f>VLOOKUP($S11,PercentGoalStats!$A$3:$AE$998,9,FALSE)</f>
        <v>#DIV/0!</v>
      </c>
      <c r="E11" s="58">
        <f>VLOOKUP($S11,PercentGoalStats!$A$3:$AE$998,11,FALSE)</f>
        <v>1</v>
      </c>
      <c r="F11" s="58" t="e">
        <f>VLOOKUP($S11,PercentGoalStats!$A$3:$AE$998,12,FALSE)</f>
        <v>#DIV/0!</v>
      </c>
      <c r="G11" s="58">
        <f>VLOOKUP($S11,PercentGoalStats!$A$3:$AE$998,14,FALSE)</f>
        <v>1</v>
      </c>
      <c r="H11" s="58" t="e">
        <f>VLOOKUP($S11,PercentGoalStats!$A$3:$AE$998,15,FALSE)</f>
        <v>#DIV/0!</v>
      </c>
      <c r="I11" s="58">
        <f>VLOOKUP($S11,PercentGoalStats!$A$3:$AE$998,17,FALSE)</f>
        <v>1</v>
      </c>
      <c r="J11" s="58" t="e">
        <f>VLOOKUP($S11,PercentGoalStats!$A$3:$AE$998,18,FALSE)</f>
        <v>#DIV/0!</v>
      </c>
      <c r="K11" s="58">
        <f>VLOOKUP($S11,PercentGoalStats!$A$3:$AE$998,20,FALSE)</f>
        <v>0</v>
      </c>
      <c r="L11" s="58" t="e">
        <f>VLOOKUP($S11,PercentGoalStats!$A$3:$AE$998,21,FALSE)</f>
        <v>#DIV/0!</v>
      </c>
      <c r="M11" s="58">
        <f>VLOOKUP($S11,PercentGoalStats!$A$3:$AE$998,23,FALSE)</f>
        <v>1</v>
      </c>
      <c r="N11" s="58" t="e">
        <f>VLOOKUP($S11,PercentGoalStats!$A$3:$AE$998,24,FALSE)</f>
        <v>#DIV/0!</v>
      </c>
      <c r="O11" s="58">
        <f>VLOOKUP($S11,PercentGoalStats!$A$3:$AE$998,26,FALSE)</f>
        <v>1</v>
      </c>
      <c r="P11" s="58" t="e">
        <f>VLOOKUP($S11,PercentGoalStats!$A$3:$AE$998,27,FALSE)</f>
        <v>#DIV/0!</v>
      </c>
      <c r="Q11" s="58">
        <f>VLOOKUP($S11,PercentGoalStats!$A$3:$AE$998,29,FALSE)</f>
        <v>1</v>
      </c>
      <c r="R11" s="58" t="e">
        <f>VLOOKUP($S11,PercentGoalStats!$A$3:$AE$998,30,FALSE)</f>
        <v>#DIV/0!</v>
      </c>
      <c r="S11" s="53" t="str">
        <f>Fixtures!A11</f>
        <v>RKC Waalwijk</v>
      </c>
      <c r="T11" s="54">
        <f>Fixtures!D11</f>
        <v>43688</v>
      </c>
      <c r="U11" s="53" t="str">
        <f>Fixtures!B11</f>
        <v>AZ</v>
      </c>
      <c r="V11" s="57">
        <f>VLOOKUP($U11,PercentGoalStats!$A$3:$AE$998,5,FALSE)</f>
        <v>1</v>
      </c>
      <c r="W11" s="58" t="e">
        <f>VLOOKUP($U11,PercentGoalStats!$A$3:$AE$998,7,FALSE)</f>
        <v>#DIV/0!</v>
      </c>
      <c r="X11" s="58">
        <f>VLOOKUP($U11,PercentGoalStats!$A$3:$AE$998,8,FALSE)</f>
        <v>1</v>
      </c>
      <c r="Y11" s="58" t="e">
        <f>VLOOKUP($U11,PercentGoalStats!$A$3:$AE$998,10,FALSE)</f>
        <v>#DIV/0!</v>
      </c>
      <c r="Z11" s="58">
        <f>VLOOKUP($U11,PercentGoalStats!$A$3:$AE$998,11,FALSE)</f>
        <v>1</v>
      </c>
      <c r="AA11" s="58" t="e">
        <f>VLOOKUP($U11,PercentGoalStats!$A$3:$AE$998,13,FALSE)</f>
        <v>#DIV/0!</v>
      </c>
      <c r="AB11" s="58">
        <f>VLOOKUP($U11,PercentGoalStats!$A$3:$AE$998,14,FALSE)</f>
        <v>1</v>
      </c>
      <c r="AC11" s="58" t="e">
        <f>VLOOKUP($U11,PercentGoalStats!$A$3:$AE$998,16,FALSE)</f>
        <v>#DIV/0!</v>
      </c>
      <c r="AD11" s="58">
        <f>VLOOKUP($U11,PercentGoalStats!$A$3:$AE$998,17,FALSE)</f>
        <v>1</v>
      </c>
      <c r="AE11" s="58" t="e">
        <f>VLOOKUP($U11,PercentGoalStats!$A$3:$AE$998,19,FALSE)</f>
        <v>#DIV/0!</v>
      </c>
      <c r="AF11" s="58">
        <f>VLOOKUP($U11,PercentGoalStats!$A$3:$AE$998,20,FALSE)</f>
        <v>1</v>
      </c>
      <c r="AG11" s="58" t="e">
        <f>VLOOKUP($U11,PercentGoalStats!$A$3:$AE$998,22,FALSE)</f>
        <v>#DIV/0!</v>
      </c>
      <c r="AH11" s="58">
        <f>VLOOKUP($U11,PercentGoalStats!$A$3:$AE$998,23,FALSE)</f>
        <v>0</v>
      </c>
      <c r="AI11" s="58" t="e">
        <f>VLOOKUP($U11,PercentGoalStats!$A$3:$AE$998,25,FALSE)</f>
        <v>#DIV/0!</v>
      </c>
      <c r="AJ11" s="58">
        <f>VLOOKUP($U11,PercentGoalStats!$A$3:$AE$998,26,FALSE)</f>
        <v>0</v>
      </c>
      <c r="AK11" s="58" t="e">
        <f>VLOOKUP($U11,PercentGoalStats!$A$3:$AE$998,28,FALSE)</f>
        <v>#DIV/0!</v>
      </c>
      <c r="AL11" s="58">
        <f>VLOOKUP($U11,PercentGoalStats!$A$3:$AE$998,29,FALSE)</f>
        <v>0</v>
      </c>
      <c r="AM11" s="58" t="e">
        <f>VLOOKUP($U11,PercentGoalStats!$A$3:$AE$998,31,FALSE)</f>
        <v>#DIV/0!</v>
      </c>
    </row>
    <row r="12" spans="1:39" x14ac:dyDescent="0.3">
      <c r="A12" s="57">
        <f>VLOOKUP($S12,PercentGoalStats!$A$3:$AE$998,5,FALSE)</f>
        <v>1</v>
      </c>
      <c r="B12" s="58" t="e">
        <f>VLOOKUP($S12,PercentGoalStats!$A$3:$AE$998,6,FALSE)</f>
        <v>#DIV/0!</v>
      </c>
      <c r="C12" s="58">
        <f>VLOOKUP($S12,PercentGoalStats!$A$3:$AE$998,8,FALSE)</f>
        <v>1</v>
      </c>
      <c r="D12" s="58" t="e">
        <f>VLOOKUP($S12,PercentGoalStats!$A$3:$AE$998,9,FALSE)</f>
        <v>#DIV/0!</v>
      </c>
      <c r="E12" s="58">
        <f>VLOOKUP($S12,PercentGoalStats!$A$3:$AE$998,11,FALSE)</f>
        <v>1</v>
      </c>
      <c r="F12" s="58" t="e">
        <f>VLOOKUP($S12,PercentGoalStats!$A$3:$AE$998,12,FALSE)</f>
        <v>#DIV/0!</v>
      </c>
      <c r="G12" s="58">
        <f>VLOOKUP($S12,PercentGoalStats!$A$3:$AE$998,14,FALSE)</f>
        <v>1</v>
      </c>
      <c r="H12" s="58" t="e">
        <f>VLOOKUP($S12,PercentGoalStats!$A$3:$AE$998,15,FALSE)</f>
        <v>#DIV/0!</v>
      </c>
      <c r="I12" s="58">
        <f>VLOOKUP($S12,PercentGoalStats!$A$3:$AE$998,17,FALSE)</f>
        <v>1</v>
      </c>
      <c r="J12" s="58" t="e">
        <f>VLOOKUP($S12,PercentGoalStats!$A$3:$AE$998,18,FALSE)</f>
        <v>#DIV/0!</v>
      </c>
      <c r="K12" s="58">
        <f>VLOOKUP($S12,PercentGoalStats!$A$3:$AE$998,20,FALSE)</f>
        <v>1</v>
      </c>
      <c r="L12" s="58" t="e">
        <f>VLOOKUP($S12,PercentGoalStats!$A$3:$AE$998,21,FALSE)</f>
        <v>#DIV/0!</v>
      </c>
      <c r="M12" s="58">
        <f>VLOOKUP($S12,PercentGoalStats!$A$3:$AE$998,23,FALSE)</f>
        <v>1</v>
      </c>
      <c r="N12" s="58" t="e">
        <f>VLOOKUP($S12,PercentGoalStats!$A$3:$AE$998,24,FALSE)</f>
        <v>#DIV/0!</v>
      </c>
      <c r="O12" s="58">
        <f>VLOOKUP($S12,PercentGoalStats!$A$3:$AE$998,26,FALSE)</f>
        <v>1</v>
      </c>
      <c r="P12" s="58" t="e">
        <f>VLOOKUP($S12,PercentGoalStats!$A$3:$AE$998,27,FALSE)</f>
        <v>#DIV/0!</v>
      </c>
      <c r="Q12" s="58">
        <f>VLOOKUP($S12,PercentGoalStats!$A$3:$AE$998,29,FALSE)</f>
        <v>1</v>
      </c>
      <c r="R12" s="58" t="e">
        <f>VLOOKUP($S12,PercentGoalStats!$A$3:$AE$998,30,FALSE)</f>
        <v>#DIV/0!</v>
      </c>
      <c r="S12" s="53" t="str">
        <f>Fixtures!A12</f>
        <v>Utrecht</v>
      </c>
      <c r="T12" s="54">
        <f>Fixtures!D12</f>
        <v>43688</v>
      </c>
      <c r="U12" s="53" t="str">
        <f>Fixtures!B12</f>
        <v>PEC Zwolle</v>
      </c>
      <c r="V12" s="57">
        <f>VLOOKUP($U12,PercentGoalStats!$A$3:$AE$998,5,FALSE)</f>
        <v>1</v>
      </c>
      <c r="W12" s="58" t="e">
        <f>VLOOKUP($U12,PercentGoalStats!$A$3:$AE$998,7,FALSE)</f>
        <v>#DIV/0!</v>
      </c>
      <c r="X12" s="58">
        <f>VLOOKUP($U12,PercentGoalStats!$A$3:$AE$998,8,FALSE)</f>
        <v>1</v>
      </c>
      <c r="Y12" s="58" t="e">
        <f>VLOOKUP($U12,PercentGoalStats!$A$3:$AE$998,10,FALSE)</f>
        <v>#DIV/0!</v>
      </c>
      <c r="Z12" s="58">
        <f>VLOOKUP($U12,PercentGoalStats!$A$3:$AE$998,11,FALSE)</f>
        <v>1</v>
      </c>
      <c r="AA12" s="58" t="e">
        <f>VLOOKUP($U12,PercentGoalStats!$A$3:$AE$998,13,FALSE)</f>
        <v>#DIV/0!</v>
      </c>
      <c r="AB12" s="58">
        <f>VLOOKUP($U12,PercentGoalStats!$A$3:$AE$998,14,FALSE)</f>
        <v>1</v>
      </c>
      <c r="AC12" s="58" t="e">
        <f>VLOOKUP($U12,PercentGoalStats!$A$3:$AE$998,16,FALSE)</f>
        <v>#DIV/0!</v>
      </c>
      <c r="AD12" s="58">
        <f>VLOOKUP($U12,PercentGoalStats!$A$3:$AE$998,17,FALSE)</f>
        <v>1</v>
      </c>
      <c r="AE12" s="58" t="e">
        <f>VLOOKUP($U12,PercentGoalStats!$A$3:$AE$998,19,FALSE)</f>
        <v>#DIV/0!</v>
      </c>
      <c r="AF12" s="58">
        <f>VLOOKUP($U12,PercentGoalStats!$A$3:$AE$998,20,FALSE)</f>
        <v>0</v>
      </c>
      <c r="AG12" s="58" t="e">
        <f>VLOOKUP($U12,PercentGoalStats!$A$3:$AE$998,22,FALSE)</f>
        <v>#DIV/0!</v>
      </c>
      <c r="AH12" s="58">
        <f>VLOOKUP($U12,PercentGoalStats!$A$3:$AE$998,23,FALSE)</f>
        <v>1</v>
      </c>
      <c r="AI12" s="58" t="e">
        <f>VLOOKUP($U12,PercentGoalStats!$A$3:$AE$998,25,FALSE)</f>
        <v>#DIV/0!</v>
      </c>
      <c r="AJ12" s="58">
        <f>VLOOKUP($U12,PercentGoalStats!$A$3:$AE$998,26,FALSE)</f>
        <v>1</v>
      </c>
      <c r="AK12" s="58" t="e">
        <f>VLOOKUP($U12,PercentGoalStats!$A$3:$AE$998,28,FALSE)</f>
        <v>#DIV/0!</v>
      </c>
      <c r="AL12" s="58">
        <f>VLOOKUP($U12,PercentGoalStats!$A$3:$AE$998,29,FALSE)</f>
        <v>1</v>
      </c>
      <c r="AM12" s="58" t="e">
        <f>VLOOKUP($U12,PercentGoalStats!$A$3:$AE$998,31,FALSE)</f>
        <v>#DIV/0!</v>
      </c>
    </row>
    <row r="13" spans="1:39" x14ac:dyDescent="0.3">
      <c r="A13" s="57" t="e">
        <f>VLOOKUP($S13,PercentGoalStats!$A$3:$AE$998,5,FALSE)</f>
        <v>#DIV/0!</v>
      </c>
      <c r="B13" s="58" t="e">
        <f>VLOOKUP($S13,PercentGoalStats!$A$3:$AE$998,6,FALSE)</f>
        <v>#DIV/0!</v>
      </c>
      <c r="C13" s="58" t="e">
        <f>VLOOKUP($S13,PercentGoalStats!$A$3:$AE$998,8,FALSE)</f>
        <v>#DIV/0!</v>
      </c>
      <c r="D13" s="58" t="e">
        <f>VLOOKUP($S13,PercentGoalStats!$A$3:$AE$998,9,FALSE)</f>
        <v>#DIV/0!</v>
      </c>
      <c r="E13" s="58" t="e">
        <f>VLOOKUP($S13,PercentGoalStats!$A$3:$AE$998,11,FALSE)</f>
        <v>#DIV/0!</v>
      </c>
      <c r="F13" s="58" t="e">
        <f>VLOOKUP($S13,PercentGoalStats!$A$3:$AE$998,12,FALSE)</f>
        <v>#DIV/0!</v>
      </c>
      <c r="G13" s="58" t="e">
        <f>VLOOKUP($S13,PercentGoalStats!$A$3:$AE$998,14,FALSE)</f>
        <v>#DIV/0!</v>
      </c>
      <c r="H13" s="58" t="e">
        <f>VLOOKUP($S13,PercentGoalStats!$A$3:$AE$998,15,FALSE)</f>
        <v>#DIV/0!</v>
      </c>
      <c r="I13" s="58" t="e">
        <f>VLOOKUP($S13,PercentGoalStats!$A$3:$AE$998,17,FALSE)</f>
        <v>#DIV/0!</v>
      </c>
      <c r="J13" s="58" t="e">
        <f>VLOOKUP($S13,PercentGoalStats!$A$3:$AE$998,18,FALSE)</f>
        <v>#DIV/0!</v>
      </c>
      <c r="K13" s="58" t="e">
        <f>VLOOKUP($S13,PercentGoalStats!$A$3:$AE$998,20,FALSE)</f>
        <v>#DIV/0!</v>
      </c>
      <c r="L13" s="58" t="e">
        <f>VLOOKUP($S13,PercentGoalStats!$A$3:$AE$998,21,FALSE)</f>
        <v>#DIV/0!</v>
      </c>
      <c r="M13" s="58" t="e">
        <f>VLOOKUP($S13,PercentGoalStats!$A$3:$AE$998,23,FALSE)</f>
        <v>#DIV/0!</v>
      </c>
      <c r="N13" s="58" t="e">
        <f>VLOOKUP($S13,PercentGoalStats!$A$3:$AE$998,24,FALSE)</f>
        <v>#DIV/0!</v>
      </c>
      <c r="O13" s="58" t="e">
        <f>VLOOKUP($S13,PercentGoalStats!$A$3:$AE$998,26,FALSE)</f>
        <v>#DIV/0!</v>
      </c>
      <c r="P13" s="58" t="e">
        <f>VLOOKUP($S13,PercentGoalStats!$A$3:$AE$998,27,FALSE)</f>
        <v>#DIV/0!</v>
      </c>
      <c r="Q13" s="58" t="e">
        <f>VLOOKUP($S13,PercentGoalStats!$A$3:$AE$998,29,FALSE)</f>
        <v>#DIV/0!</v>
      </c>
      <c r="R13" s="58" t="e">
        <f>VLOOKUP($S13,PercentGoalStats!$A$3:$AE$998,30,FALSE)</f>
        <v>#DIV/0!</v>
      </c>
      <c r="S13" s="53" t="str">
        <f>Fixtures!A13</f>
        <v>Strasbourg</v>
      </c>
      <c r="T13" s="54">
        <f>Fixtures!D13</f>
        <v>43688</v>
      </c>
      <c r="U13" s="53" t="str">
        <f>Fixtures!B13</f>
        <v>Metz</v>
      </c>
      <c r="V13" s="57" t="e">
        <f>VLOOKUP($U13,PercentGoalStats!$A$3:$AE$998,5,FALSE)</f>
        <v>#DIV/0!</v>
      </c>
      <c r="W13" s="58" t="e">
        <f>VLOOKUP($U13,PercentGoalStats!$A$3:$AE$998,7,FALSE)</f>
        <v>#DIV/0!</v>
      </c>
      <c r="X13" s="58" t="e">
        <f>VLOOKUP($U13,PercentGoalStats!$A$3:$AE$998,8,FALSE)</f>
        <v>#DIV/0!</v>
      </c>
      <c r="Y13" s="58" t="e">
        <f>VLOOKUP($U13,PercentGoalStats!$A$3:$AE$998,10,FALSE)</f>
        <v>#DIV/0!</v>
      </c>
      <c r="Z13" s="58" t="e">
        <f>VLOOKUP($U13,PercentGoalStats!$A$3:$AE$998,11,FALSE)</f>
        <v>#DIV/0!</v>
      </c>
      <c r="AA13" s="58" t="e">
        <f>VLOOKUP($U13,PercentGoalStats!$A$3:$AE$998,13,FALSE)</f>
        <v>#DIV/0!</v>
      </c>
      <c r="AB13" s="58" t="e">
        <f>VLOOKUP($U13,PercentGoalStats!$A$3:$AE$998,14,FALSE)</f>
        <v>#DIV/0!</v>
      </c>
      <c r="AC13" s="58" t="e">
        <f>VLOOKUP($U13,PercentGoalStats!$A$3:$AE$998,16,FALSE)</f>
        <v>#DIV/0!</v>
      </c>
      <c r="AD13" s="58" t="e">
        <f>VLOOKUP($U13,PercentGoalStats!$A$3:$AE$998,17,FALSE)</f>
        <v>#DIV/0!</v>
      </c>
      <c r="AE13" s="58" t="e">
        <f>VLOOKUP($U13,PercentGoalStats!$A$3:$AE$998,19,FALSE)</f>
        <v>#DIV/0!</v>
      </c>
      <c r="AF13" s="58" t="e">
        <f>VLOOKUP($U13,PercentGoalStats!$A$3:$AE$998,20,FALSE)</f>
        <v>#DIV/0!</v>
      </c>
      <c r="AG13" s="58" t="e">
        <f>VLOOKUP($U13,PercentGoalStats!$A$3:$AE$998,22,FALSE)</f>
        <v>#DIV/0!</v>
      </c>
      <c r="AH13" s="58" t="e">
        <f>VLOOKUP($U13,PercentGoalStats!$A$3:$AE$998,23,FALSE)</f>
        <v>#DIV/0!</v>
      </c>
      <c r="AI13" s="58" t="e">
        <f>VLOOKUP($U13,PercentGoalStats!$A$3:$AE$998,25,FALSE)</f>
        <v>#DIV/0!</v>
      </c>
      <c r="AJ13" s="58" t="e">
        <f>VLOOKUP($U13,PercentGoalStats!$A$3:$AE$998,26,FALSE)</f>
        <v>#DIV/0!</v>
      </c>
      <c r="AK13" s="58" t="e">
        <f>VLOOKUP($U13,PercentGoalStats!$A$3:$AE$998,28,FALSE)</f>
        <v>#DIV/0!</v>
      </c>
      <c r="AL13" s="58" t="e">
        <f>VLOOKUP($U13,PercentGoalStats!$A$3:$AE$998,29,FALSE)</f>
        <v>#DIV/0!</v>
      </c>
      <c r="AM13" s="58" t="e">
        <f>VLOOKUP($U13,PercentGoalStats!$A$3:$AE$998,31,FALSE)</f>
        <v>#DIV/0!</v>
      </c>
    </row>
    <row r="14" spans="1:39" x14ac:dyDescent="0.3">
      <c r="A14" s="57" t="e">
        <f>VLOOKUP($S14,PercentGoalStats!$A$3:$AE$998,5,FALSE)</f>
        <v>#DIV/0!</v>
      </c>
      <c r="B14" s="58" t="e">
        <f>VLOOKUP($S14,PercentGoalStats!$A$3:$AE$998,6,FALSE)</f>
        <v>#DIV/0!</v>
      </c>
      <c r="C14" s="58" t="e">
        <f>VLOOKUP($S14,PercentGoalStats!$A$3:$AE$998,8,FALSE)</f>
        <v>#DIV/0!</v>
      </c>
      <c r="D14" s="58" t="e">
        <f>VLOOKUP($S14,PercentGoalStats!$A$3:$AE$998,9,FALSE)</f>
        <v>#DIV/0!</v>
      </c>
      <c r="E14" s="58" t="e">
        <f>VLOOKUP($S14,PercentGoalStats!$A$3:$AE$998,11,FALSE)</f>
        <v>#DIV/0!</v>
      </c>
      <c r="F14" s="58" t="e">
        <f>VLOOKUP($S14,PercentGoalStats!$A$3:$AE$998,12,FALSE)</f>
        <v>#DIV/0!</v>
      </c>
      <c r="G14" s="58" t="e">
        <f>VLOOKUP($S14,PercentGoalStats!$A$3:$AE$998,14,FALSE)</f>
        <v>#DIV/0!</v>
      </c>
      <c r="H14" s="58" t="e">
        <f>VLOOKUP($S14,PercentGoalStats!$A$3:$AE$998,15,FALSE)</f>
        <v>#DIV/0!</v>
      </c>
      <c r="I14" s="58" t="e">
        <f>VLOOKUP($S14,PercentGoalStats!$A$3:$AE$998,17,FALSE)</f>
        <v>#DIV/0!</v>
      </c>
      <c r="J14" s="58" t="e">
        <f>VLOOKUP($S14,PercentGoalStats!$A$3:$AE$998,18,FALSE)</f>
        <v>#DIV/0!</v>
      </c>
      <c r="K14" s="58" t="e">
        <f>VLOOKUP($S14,PercentGoalStats!$A$3:$AE$998,20,FALSE)</f>
        <v>#DIV/0!</v>
      </c>
      <c r="L14" s="58" t="e">
        <f>VLOOKUP($S14,PercentGoalStats!$A$3:$AE$998,21,FALSE)</f>
        <v>#DIV/0!</v>
      </c>
      <c r="M14" s="58" t="e">
        <f>VLOOKUP($S14,PercentGoalStats!$A$3:$AE$998,23,FALSE)</f>
        <v>#DIV/0!</v>
      </c>
      <c r="N14" s="58" t="e">
        <f>VLOOKUP($S14,PercentGoalStats!$A$3:$AE$998,24,FALSE)</f>
        <v>#DIV/0!</v>
      </c>
      <c r="O14" s="58" t="e">
        <f>VLOOKUP($S14,PercentGoalStats!$A$3:$AE$998,26,FALSE)</f>
        <v>#DIV/0!</v>
      </c>
      <c r="P14" s="58" t="e">
        <f>VLOOKUP($S14,PercentGoalStats!$A$3:$AE$998,27,FALSE)</f>
        <v>#DIV/0!</v>
      </c>
      <c r="Q14" s="58" t="e">
        <f>VLOOKUP($S14,PercentGoalStats!$A$3:$AE$998,29,FALSE)</f>
        <v>#DIV/0!</v>
      </c>
      <c r="R14" s="58" t="e">
        <f>VLOOKUP($S14,PercentGoalStats!$A$3:$AE$998,30,FALSE)</f>
        <v>#DIV/0!</v>
      </c>
      <c r="S14" s="53" t="str">
        <f>Fixtures!A14</f>
        <v>Lille</v>
      </c>
      <c r="T14" s="54">
        <f>Fixtures!D14</f>
        <v>43688</v>
      </c>
      <c r="U14" s="53" t="str">
        <f>Fixtures!B14</f>
        <v>Nantes</v>
      </c>
      <c r="V14" s="57" t="e">
        <f>VLOOKUP($U14,PercentGoalStats!$A$3:$AE$998,5,FALSE)</f>
        <v>#DIV/0!</v>
      </c>
      <c r="W14" s="58" t="e">
        <f>VLOOKUP($U14,PercentGoalStats!$A$3:$AE$998,7,FALSE)</f>
        <v>#DIV/0!</v>
      </c>
      <c r="X14" s="58" t="e">
        <f>VLOOKUP($U14,PercentGoalStats!$A$3:$AE$998,8,FALSE)</f>
        <v>#DIV/0!</v>
      </c>
      <c r="Y14" s="58" t="e">
        <f>VLOOKUP($U14,PercentGoalStats!$A$3:$AE$998,10,FALSE)</f>
        <v>#DIV/0!</v>
      </c>
      <c r="Z14" s="58" t="e">
        <f>VLOOKUP($U14,PercentGoalStats!$A$3:$AE$998,11,FALSE)</f>
        <v>#DIV/0!</v>
      </c>
      <c r="AA14" s="58" t="e">
        <f>VLOOKUP($U14,PercentGoalStats!$A$3:$AE$998,13,FALSE)</f>
        <v>#DIV/0!</v>
      </c>
      <c r="AB14" s="58" t="e">
        <f>VLOOKUP($U14,PercentGoalStats!$A$3:$AE$998,14,FALSE)</f>
        <v>#DIV/0!</v>
      </c>
      <c r="AC14" s="58" t="e">
        <f>VLOOKUP($U14,PercentGoalStats!$A$3:$AE$998,16,FALSE)</f>
        <v>#DIV/0!</v>
      </c>
      <c r="AD14" s="58" t="e">
        <f>VLOOKUP($U14,PercentGoalStats!$A$3:$AE$998,17,FALSE)</f>
        <v>#DIV/0!</v>
      </c>
      <c r="AE14" s="58" t="e">
        <f>VLOOKUP($U14,PercentGoalStats!$A$3:$AE$998,19,FALSE)</f>
        <v>#DIV/0!</v>
      </c>
      <c r="AF14" s="58" t="e">
        <f>VLOOKUP($U14,PercentGoalStats!$A$3:$AE$998,20,FALSE)</f>
        <v>#DIV/0!</v>
      </c>
      <c r="AG14" s="58" t="e">
        <f>VLOOKUP($U14,PercentGoalStats!$A$3:$AE$998,22,FALSE)</f>
        <v>#DIV/0!</v>
      </c>
      <c r="AH14" s="58" t="e">
        <f>VLOOKUP($U14,PercentGoalStats!$A$3:$AE$998,23,FALSE)</f>
        <v>#DIV/0!</v>
      </c>
      <c r="AI14" s="58" t="e">
        <f>VLOOKUP($U14,PercentGoalStats!$A$3:$AE$998,25,FALSE)</f>
        <v>#DIV/0!</v>
      </c>
      <c r="AJ14" s="58" t="e">
        <f>VLOOKUP($U14,PercentGoalStats!$A$3:$AE$998,26,FALSE)</f>
        <v>#DIV/0!</v>
      </c>
      <c r="AK14" s="58" t="e">
        <f>VLOOKUP($U14,PercentGoalStats!$A$3:$AE$998,28,FALSE)</f>
        <v>#DIV/0!</v>
      </c>
      <c r="AL14" s="58" t="e">
        <f>VLOOKUP($U14,PercentGoalStats!$A$3:$AE$998,29,FALSE)</f>
        <v>#DIV/0!</v>
      </c>
      <c r="AM14" s="58" t="e">
        <f>VLOOKUP($U14,PercentGoalStats!$A$3:$AE$998,31,FALSE)</f>
        <v>#DIV/0!</v>
      </c>
    </row>
    <row r="15" spans="1:39" x14ac:dyDescent="0.3">
      <c r="A15" s="57" t="e">
        <f>VLOOKUP($S15,PercentGoalStats!$A$3:$AE$998,5,FALSE)</f>
        <v>#DIV/0!</v>
      </c>
      <c r="B15" s="58" t="e">
        <f>VLOOKUP($S15,PercentGoalStats!$A$3:$AE$998,6,FALSE)</f>
        <v>#DIV/0!</v>
      </c>
      <c r="C15" s="58" t="e">
        <f>VLOOKUP($S15,PercentGoalStats!$A$3:$AE$998,8,FALSE)</f>
        <v>#DIV/0!</v>
      </c>
      <c r="D15" s="58" t="e">
        <f>VLOOKUP($S15,PercentGoalStats!$A$3:$AE$998,9,FALSE)</f>
        <v>#DIV/0!</v>
      </c>
      <c r="E15" s="58" t="e">
        <f>VLOOKUP($S15,PercentGoalStats!$A$3:$AE$998,11,FALSE)</f>
        <v>#DIV/0!</v>
      </c>
      <c r="F15" s="58" t="e">
        <f>VLOOKUP($S15,PercentGoalStats!$A$3:$AE$998,12,FALSE)</f>
        <v>#DIV/0!</v>
      </c>
      <c r="G15" s="58" t="e">
        <f>VLOOKUP($S15,PercentGoalStats!$A$3:$AE$998,14,FALSE)</f>
        <v>#DIV/0!</v>
      </c>
      <c r="H15" s="58" t="e">
        <f>VLOOKUP($S15,PercentGoalStats!$A$3:$AE$998,15,FALSE)</f>
        <v>#DIV/0!</v>
      </c>
      <c r="I15" s="58" t="e">
        <f>VLOOKUP($S15,PercentGoalStats!$A$3:$AE$998,17,FALSE)</f>
        <v>#DIV/0!</v>
      </c>
      <c r="J15" s="58" t="e">
        <f>VLOOKUP($S15,PercentGoalStats!$A$3:$AE$998,18,FALSE)</f>
        <v>#DIV/0!</v>
      </c>
      <c r="K15" s="58" t="e">
        <f>VLOOKUP($S15,PercentGoalStats!$A$3:$AE$998,20,FALSE)</f>
        <v>#DIV/0!</v>
      </c>
      <c r="L15" s="58" t="e">
        <f>VLOOKUP($S15,PercentGoalStats!$A$3:$AE$998,21,FALSE)</f>
        <v>#DIV/0!</v>
      </c>
      <c r="M15" s="58" t="e">
        <f>VLOOKUP($S15,PercentGoalStats!$A$3:$AE$998,23,FALSE)</f>
        <v>#DIV/0!</v>
      </c>
      <c r="N15" s="58" t="e">
        <f>VLOOKUP($S15,PercentGoalStats!$A$3:$AE$998,24,FALSE)</f>
        <v>#DIV/0!</v>
      </c>
      <c r="O15" s="58" t="e">
        <f>VLOOKUP($S15,PercentGoalStats!$A$3:$AE$998,26,FALSE)</f>
        <v>#DIV/0!</v>
      </c>
      <c r="P15" s="58" t="e">
        <f>VLOOKUP($S15,PercentGoalStats!$A$3:$AE$998,27,FALSE)</f>
        <v>#DIV/0!</v>
      </c>
      <c r="Q15" s="58" t="e">
        <f>VLOOKUP($S15,PercentGoalStats!$A$3:$AE$998,29,FALSE)</f>
        <v>#DIV/0!</v>
      </c>
      <c r="R15" s="58" t="e">
        <f>VLOOKUP($S15,PercentGoalStats!$A$3:$AE$998,30,FALSE)</f>
        <v>#DIV/0!</v>
      </c>
      <c r="S15" s="53" t="str">
        <f>Fixtures!A15</f>
        <v>PSG</v>
      </c>
      <c r="T15" s="54">
        <f>Fixtures!D15</f>
        <v>43688</v>
      </c>
      <c r="U15" s="53" t="str">
        <f>Fixtures!B15</f>
        <v>Nîmes</v>
      </c>
      <c r="V15" s="57" t="e">
        <f>VLOOKUP($U15,PercentGoalStats!$A$3:$AE$998,5,FALSE)</f>
        <v>#DIV/0!</v>
      </c>
      <c r="W15" s="58" t="e">
        <f>VLOOKUP($U15,PercentGoalStats!$A$3:$AE$998,7,FALSE)</f>
        <v>#DIV/0!</v>
      </c>
      <c r="X15" s="58" t="e">
        <f>VLOOKUP($U15,PercentGoalStats!$A$3:$AE$998,8,FALSE)</f>
        <v>#DIV/0!</v>
      </c>
      <c r="Y15" s="58" t="e">
        <f>VLOOKUP($U15,PercentGoalStats!$A$3:$AE$998,10,FALSE)</f>
        <v>#DIV/0!</v>
      </c>
      <c r="Z15" s="58" t="e">
        <f>VLOOKUP($U15,PercentGoalStats!$A$3:$AE$998,11,FALSE)</f>
        <v>#DIV/0!</v>
      </c>
      <c r="AA15" s="58" t="e">
        <f>VLOOKUP($U15,PercentGoalStats!$A$3:$AE$998,13,FALSE)</f>
        <v>#DIV/0!</v>
      </c>
      <c r="AB15" s="58" t="e">
        <f>VLOOKUP($U15,PercentGoalStats!$A$3:$AE$998,14,FALSE)</f>
        <v>#DIV/0!</v>
      </c>
      <c r="AC15" s="58" t="e">
        <f>VLOOKUP($U15,PercentGoalStats!$A$3:$AE$998,16,FALSE)</f>
        <v>#DIV/0!</v>
      </c>
      <c r="AD15" s="58" t="e">
        <f>VLOOKUP($U15,PercentGoalStats!$A$3:$AE$998,17,FALSE)</f>
        <v>#DIV/0!</v>
      </c>
      <c r="AE15" s="58" t="e">
        <f>VLOOKUP($U15,PercentGoalStats!$A$3:$AE$998,19,FALSE)</f>
        <v>#DIV/0!</v>
      </c>
      <c r="AF15" s="58" t="e">
        <f>VLOOKUP($U15,PercentGoalStats!$A$3:$AE$998,20,FALSE)</f>
        <v>#DIV/0!</v>
      </c>
      <c r="AG15" s="58" t="e">
        <f>VLOOKUP($U15,PercentGoalStats!$A$3:$AE$998,22,FALSE)</f>
        <v>#DIV/0!</v>
      </c>
      <c r="AH15" s="58" t="e">
        <f>VLOOKUP($U15,PercentGoalStats!$A$3:$AE$998,23,FALSE)</f>
        <v>#DIV/0!</v>
      </c>
      <c r="AI15" s="58" t="e">
        <f>VLOOKUP($U15,PercentGoalStats!$A$3:$AE$998,25,FALSE)</f>
        <v>#DIV/0!</v>
      </c>
      <c r="AJ15" s="58" t="e">
        <f>VLOOKUP($U15,PercentGoalStats!$A$3:$AE$998,26,FALSE)</f>
        <v>#DIV/0!</v>
      </c>
      <c r="AK15" s="58" t="e">
        <f>VLOOKUP($U15,PercentGoalStats!$A$3:$AE$998,28,FALSE)</f>
        <v>#DIV/0!</v>
      </c>
      <c r="AL15" s="58" t="e">
        <f>VLOOKUP($U15,PercentGoalStats!$A$3:$AE$998,29,FALSE)</f>
        <v>#DIV/0!</v>
      </c>
      <c r="AM15" s="58" t="e">
        <f>VLOOKUP($U15,PercentGoalStats!$A$3:$AE$998,31,FALSE)</f>
        <v>#DIV/0!</v>
      </c>
    </row>
    <row r="16" spans="1:39" x14ac:dyDescent="0.3">
      <c r="A16" s="57" t="e">
        <f>VLOOKUP($S16,PercentGoalStats!$A$3:$AE$998,5,FALSE)</f>
        <v>#DIV/0!</v>
      </c>
      <c r="B16" s="58" t="e">
        <f>VLOOKUP($S16,PercentGoalStats!$A$3:$AE$998,6,FALSE)</f>
        <v>#DIV/0!</v>
      </c>
      <c r="C16" s="58" t="e">
        <f>VLOOKUP($S16,PercentGoalStats!$A$3:$AE$998,8,FALSE)</f>
        <v>#DIV/0!</v>
      </c>
      <c r="D16" s="58" t="e">
        <f>VLOOKUP($S16,PercentGoalStats!$A$3:$AE$998,9,FALSE)</f>
        <v>#DIV/0!</v>
      </c>
      <c r="E16" s="58" t="e">
        <f>VLOOKUP($S16,PercentGoalStats!$A$3:$AE$998,11,FALSE)</f>
        <v>#DIV/0!</v>
      </c>
      <c r="F16" s="58" t="e">
        <f>VLOOKUP($S16,PercentGoalStats!$A$3:$AE$998,12,FALSE)</f>
        <v>#DIV/0!</v>
      </c>
      <c r="G16" s="58" t="e">
        <f>VLOOKUP($S16,PercentGoalStats!$A$3:$AE$998,14,FALSE)</f>
        <v>#DIV/0!</v>
      </c>
      <c r="H16" s="58" t="e">
        <f>VLOOKUP($S16,PercentGoalStats!$A$3:$AE$998,15,FALSE)</f>
        <v>#DIV/0!</v>
      </c>
      <c r="I16" s="58" t="e">
        <f>VLOOKUP($S16,PercentGoalStats!$A$3:$AE$998,17,FALSE)</f>
        <v>#DIV/0!</v>
      </c>
      <c r="J16" s="58" t="e">
        <f>VLOOKUP($S16,PercentGoalStats!$A$3:$AE$998,18,FALSE)</f>
        <v>#DIV/0!</v>
      </c>
      <c r="K16" s="58" t="e">
        <f>VLOOKUP($S16,PercentGoalStats!$A$3:$AE$998,20,FALSE)</f>
        <v>#DIV/0!</v>
      </c>
      <c r="L16" s="58" t="e">
        <f>VLOOKUP($S16,PercentGoalStats!$A$3:$AE$998,21,FALSE)</f>
        <v>#DIV/0!</v>
      </c>
      <c r="M16" s="58" t="e">
        <f>VLOOKUP($S16,PercentGoalStats!$A$3:$AE$998,23,FALSE)</f>
        <v>#DIV/0!</v>
      </c>
      <c r="N16" s="58" t="e">
        <f>VLOOKUP($S16,PercentGoalStats!$A$3:$AE$998,24,FALSE)</f>
        <v>#DIV/0!</v>
      </c>
      <c r="O16" s="58" t="e">
        <f>VLOOKUP($S16,PercentGoalStats!$A$3:$AE$998,26,FALSE)</f>
        <v>#DIV/0!</v>
      </c>
      <c r="P16" s="58" t="e">
        <f>VLOOKUP($S16,PercentGoalStats!$A$3:$AE$998,27,FALSE)</f>
        <v>#DIV/0!</v>
      </c>
      <c r="Q16" s="58" t="e">
        <f>VLOOKUP($S16,PercentGoalStats!$A$3:$AE$998,29,FALSE)</f>
        <v>#DIV/0!</v>
      </c>
      <c r="R16" s="58" t="e">
        <f>VLOOKUP($S16,PercentGoalStats!$A$3:$AE$998,30,FALSE)</f>
        <v>#DIV/0!</v>
      </c>
      <c r="S16" s="53" t="str">
        <f>Fixtures!A16</f>
        <v>Sporting Braga</v>
      </c>
      <c r="T16" s="54">
        <f>Fixtures!D16</f>
        <v>43688</v>
      </c>
      <c r="U16" s="53" t="str">
        <f>Fixtures!B16</f>
        <v>Moreirense</v>
      </c>
      <c r="V16" s="57" t="e">
        <f>VLOOKUP($U16,PercentGoalStats!$A$3:$AE$998,5,FALSE)</f>
        <v>#DIV/0!</v>
      </c>
      <c r="W16" s="58" t="e">
        <f>VLOOKUP($U16,PercentGoalStats!$A$3:$AE$998,7,FALSE)</f>
        <v>#DIV/0!</v>
      </c>
      <c r="X16" s="58" t="e">
        <f>VLOOKUP($U16,PercentGoalStats!$A$3:$AE$998,8,FALSE)</f>
        <v>#DIV/0!</v>
      </c>
      <c r="Y16" s="58" t="e">
        <f>VLOOKUP($U16,PercentGoalStats!$A$3:$AE$998,10,FALSE)</f>
        <v>#DIV/0!</v>
      </c>
      <c r="Z16" s="58" t="e">
        <f>VLOOKUP($U16,PercentGoalStats!$A$3:$AE$998,11,FALSE)</f>
        <v>#DIV/0!</v>
      </c>
      <c r="AA16" s="58" t="e">
        <f>VLOOKUP($U16,PercentGoalStats!$A$3:$AE$998,13,FALSE)</f>
        <v>#DIV/0!</v>
      </c>
      <c r="AB16" s="58" t="e">
        <f>VLOOKUP($U16,PercentGoalStats!$A$3:$AE$998,14,FALSE)</f>
        <v>#DIV/0!</v>
      </c>
      <c r="AC16" s="58" t="e">
        <f>VLOOKUP($U16,PercentGoalStats!$A$3:$AE$998,16,FALSE)</f>
        <v>#DIV/0!</v>
      </c>
      <c r="AD16" s="58" t="e">
        <f>VLOOKUP($U16,PercentGoalStats!$A$3:$AE$998,17,FALSE)</f>
        <v>#DIV/0!</v>
      </c>
      <c r="AE16" s="58" t="e">
        <f>VLOOKUP($U16,PercentGoalStats!$A$3:$AE$998,19,FALSE)</f>
        <v>#DIV/0!</v>
      </c>
      <c r="AF16" s="58" t="e">
        <f>VLOOKUP($U16,PercentGoalStats!$A$3:$AE$998,20,FALSE)</f>
        <v>#DIV/0!</v>
      </c>
      <c r="AG16" s="58" t="e">
        <f>VLOOKUP($U16,PercentGoalStats!$A$3:$AE$998,22,FALSE)</f>
        <v>#DIV/0!</v>
      </c>
      <c r="AH16" s="58" t="e">
        <f>VLOOKUP($U16,PercentGoalStats!$A$3:$AE$998,23,FALSE)</f>
        <v>#DIV/0!</v>
      </c>
      <c r="AI16" s="58" t="e">
        <f>VLOOKUP($U16,PercentGoalStats!$A$3:$AE$998,25,FALSE)</f>
        <v>#DIV/0!</v>
      </c>
      <c r="AJ16" s="58" t="e">
        <f>VLOOKUP($U16,PercentGoalStats!$A$3:$AE$998,26,FALSE)</f>
        <v>#DIV/0!</v>
      </c>
      <c r="AK16" s="58" t="e">
        <f>VLOOKUP($U16,PercentGoalStats!$A$3:$AE$998,28,FALSE)</f>
        <v>#DIV/0!</v>
      </c>
      <c r="AL16" s="58" t="e">
        <f>VLOOKUP($U16,PercentGoalStats!$A$3:$AE$998,29,FALSE)</f>
        <v>#DIV/0!</v>
      </c>
      <c r="AM16" s="58" t="e">
        <f>VLOOKUP($U16,PercentGoalStats!$A$3:$AE$998,31,FALSE)</f>
        <v>#DIV/0!</v>
      </c>
    </row>
    <row r="17" spans="1:39" x14ac:dyDescent="0.3">
      <c r="A17" s="57" t="e">
        <f>VLOOKUP($S17,PercentGoalStats!$A$3:$AE$998,5,FALSE)</f>
        <v>#DIV/0!</v>
      </c>
      <c r="B17" s="58" t="e">
        <f>VLOOKUP($S17,PercentGoalStats!$A$3:$AE$998,6,FALSE)</f>
        <v>#DIV/0!</v>
      </c>
      <c r="C17" s="58" t="e">
        <f>VLOOKUP($S17,PercentGoalStats!$A$3:$AE$998,8,FALSE)</f>
        <v>#DIV/0!</v>
      </c>
      <c r="D17" s="58" t="e">
        <f>VLOOKUP($S17,PercentGoalStats!$A$3:$AE$998,9,FALSE)</f>
        <v>#DIV/0!</v>
      </c>
      <c r="E17" s="58" t="e">
        <f>VLOOKUP($S17,PercentGoalStats!$A$3:$AE$998,11,FALSE)</f>
        <v>#DIV/0!</v>
      </c>
      <c r="F17" s="58" t="e">
        <f>VLOOKUP($S17,PercentGoalStats!$A$3:$AE$998,12,FALSE)</f>
        <v>#DIV/0!</v>
      </c>
      <c r="G17" s="58" t="e">
        <f>VLOOKUP($S17,PercentGoalStats!$A$3:$AE$998,14,FALSE)</f>
        <v>#DIV/0!</v>
      </c>
      <c r="H17" s="58" t="e">
        <f>VLOOKUP($S17,PercentGoalStats!$A$3:$AE$998,15,FALSE)</f>
        <v>#DIV/0!</v>
      </c>
      <c r="I17" s="58" t="e">
        <f>VLOOKUP($S17,PercentGoalStats!$A$3:$AE$998,17,FALSE)</f>
        <v>#DIV/0!</v>
      </c>
      <c r="J17" s="58" t="e">
        <f>VLOOKUP($S17,PercentGoalStats!$A$3:$AE$998,18,FALSE)</f>
        <v>#DIV/0!</v>
      </c>
      <c r="K17" s="58" t="e">
        <f>VLOOKUP($S17,PercentGoalStats!$A$3:$AE$998,20,FALSE)</f>
        <v>#DIV/0!</v>
      </c>
      <c r="L17" s="58" t="e">
        <f>VLOOKUP($S17,PercentGoalStats!$A$3:$AE$998,21,FALSE)</f>
        <v>#DIV/0!</v>
      </c>
      <c r="M17" s="58" t="e">
        <f>VLOOKUP($S17,PercentGoalStats!$A$3:$AE$998,23,FALSE)</f>
        <v>#DIV/0!</v>
      </c>
      <c r="N17" s="58" t="e">
        <f>VLOOKUP($S17,PercentGoalStats!$A$3:$AE$998,24,FALSE)</f>
        <v>#DIV/0!</v>
      </c>
      <c r="O17" s="58" t="e">
        <f>VLOOKUP($S17,PercentGoalStats!$A$3:$AE$998,26,FALSE)</f>
        <v>#DIV/0!</v>
      </c>
      <c r="P17" s="58" t="e">
        <f>VLOOKUP($S17,PercentGoalStats!$A$3:$AE$998,27,FALSE)</f>
        <v>#DIV/0!</v>
      </c>
      <c r="Q17" s="58" t="e">
        <f>VLOOKUP($S17,PercentGoalStats!$A$3:$AE$998,29,FALSE)</f>
        <v>#DIV/0!</v>
      </c>
      <c r="R17" s="58" t="e">
        <f>VLOOKUP($S17,PercentGoalStats!$A$3:$AE$998,30,FALSE)</f>
        <v>#DIV/0!</v>
      </c>
      <c r="S17" s="53" t="str">
        <f>Fixtures!A17</f>
        <v>Marítimo</v>
      </c>
      <c r="T17" s="54">
        <f>Fixtures!D17</f>
        <v>43688</v>
      </c>
      <c r="U17" s="53" t="str">
        <f>Fixtures!B17</f>
        <v>Sporting CP</v>
      </c>
      <c r="V17" s="57" t="e">
        <f>VLOOKUP($U17,PercentGoalStats!$A$3:$AE$998,5,FALSE)</f>
        <v>#DIV/0!</v>
      </c>
      <c r="W17" s="58" t="e">
        <f>VLOOKUP($U17,PercentGoalStats!$A$3:$AE$998,7,FALSE)</f>
        <v>#DIV/0!</v>
      </c>
      <c r="X17" s="58" t="e">
        <f>VLOOKUP($U17,PercentGoalStats!$A$3:$AE$998,8,FALSE)</f>
        <v>#DIV/0!</v>
      </c>
      <c r="Y17" s="58" t="e">
        <f>VLOOKUP($U17,PercentGoalStats!$A$3:$AE$998,10,FALSE)</f>
        <v>#DIV/0!</v>
      </c>
      <c r="Z17" s="58" t="e">
        <f>VLOOKUP($U17,PercentGoalStats!$A$3:$AE$998,11,FALSE)</f>
        <v>#DIV/0!</v>
      </c>
      <c r="AA17" s="58" t="e">
        <f>VLOOKUP($U17,PercentGoalStats!$A$3:$AE$998,13,FALSE)</f>
        <v>#DIV/0!</v>
      </c>
      <c r="AB17" s="58" t="e">
        <f>VLOOKUP($U17,PercentGoalStats!$A$3:$AE$998,14,FALSE)</f>
        <v>#DIV/0!</v>
      </c>
      <c r="AC17" s="58" t="e">
        <f>VLOOKUP($U17,PercentGoalStats!$A$3:$AE$998,16,FALSE)</f>
        <v>#DIV/0!</v>
      </c>
      <c r="AD17" s="58" t="e">
        <f>VLOOKUP($U17,PercentGoalStats!$A$3:$AE$998,17,FALSE)</f>
        <v>#DIV/0!</v>
      </c>
      <c r="AE17" s="58" t="e">
        <f>VLOOKUP($U17,PercentGoalStats!$A$3:$AE$998,19,FALSE)</f>
        <v>#DIV/0!</v>
      </c>
      <c r="AF17" s="58" t="e">
        <f>VLOOKUP($U17,PercentGoalStats!$A$3:$AE$998,20,FALSE)</f>
        <v>#DIV/0!</v>
      </c>
      <c r="AG17" s="58" t="e">
        <f>VLOOKUP($U17,PercentGoalStats!$A$3:$AE$998,22,FALSE)</f>
        <v>#DIV/0!</v>
      </c>
      <c r="AH17" s="58" t="e">
        <f>VLOOKUP($U17,PercentGoalStats!$A$3:$AE$998,23,FALSE)</f>
        <v>#DIV/0!</v>
      </c>
      <c r="AI17" s="58" t="e">
        <f>VLOOKUP($U17,PercentGoalStats!$A$3:$AE$998,25,FALSE)</f>
        <v>#DIV/0!</v>
      </c>
      <c r="AJ17" s="58" t="e">
        <f>VLOOKUP($U17,PercentGoalStats!$A$3:$AE$998,26,FALSE)</f>
        <v>#DIV/0!</v>
      </c>
      <c r="AK17" s="58" t="e">
        <f>VLOOKUP($U17,PercentGoalStats!$A$3:$AE$998,28,FALSE)</f>
        <v>#DIV/0!</v>
      </c>
      <c r="AL17" s="58" t="e">
        <f>VLOOKUP($U17,PercentGoalStats!$A$3:$AE$998,29,FALSE)</f>
        <v>#DIV/0!</v>
      </c>
      <c r="AM17" s="58" t="e">
        <f>VLOOKUP($U17,PercentGoalStats!$A$3:$AE$998,31,FALSE)</f>
        <v>#DIV/0!</v>
      </c>
    </row>
    <row r="18" spans="1:39" x14ac:dyDescent="0.3">
      <c r="A18" s="57" t="e">
        <f>VLOOKUP($S18,PercentGoalStats!$A$3:$AE$998,5,FALSE)</f>
        <v>#DIV/0!</v>
      </c>
      <c r="B18" s="58" t="e">
        <f>VLOOKUP($S18,PercentGoalStats!$A$3:$AE$998,6,FALSE)</f>
        <v>#DIV/0!</v>
      </c>
      <c r="C18" s="58" t="e">
        <f>VLOOKUP($S18,PercentGoalStats!$A$3:$AE$998,8,FALSE)</f>
        <v>#DIV/0!</v>
      </c>
      <c r="D18" s="58" t="e">
        <f>VLOOKUP($S18,PercentGoalStats!$A$3:$AE$998,9,FALSE)</f>
        <v>#DIV/0!</v>
      </c>
      <c r="E18" s="58" t="e">
        <f>VLOOKUP($S18,PercentGoalStats!$A$3:$AE$998,11,FALSE)</f>
        <v>#DIV/0!</v>
      </c>
      <c r="F18" s="58" t="e">
        <f>VLOOKUP($S18,PercentGoalStats!$A$3:$AE$998,12,FALSE)</f>
        <v>#DIV/0!</v>
      </c>
      <c r="G18" s="58" t="e">
        <f>VLOOKUP($S18,PercentGoalStats!$A$3:$AE$998,14,FALSE)</f>
        <v>#DIV/0!</v>
      </c>
      <c r="H18" s="58" t="e">
        <f>VLOOKUP($S18,PercentGoalStats!$A$3:$AE$998,15,FALSE)</f>
        <v>#DIV/0!</v>
      </c>
      <c r="I18" s="58" t="e">
        <f>VLOOKUP($S18,PercentGoalStats!$A$3:$AE$998,17,FALSE)</f>
        <v>#DIV/0!</v>
      </c>
      <c r="J18" s="58" t="e">
        <f>VLOOKUP($S18,PercentGoalStats!$A$3:$AE$998,18,FALSE)</f>
        <v>#DIV/0!</v>
      </c>
      <c r="K18" s="58" t="e">
        <f>VLOOKUP($S18,PercentGoalStats!$A$3:$AE$998,20,FALSE)</f>
        <v>#DIV/0!</v>
      </c>
      <c r="L18" s="58" t="e">
        <f>VLOOKUP($S18,PercentGoalStats!$A$3:$AE$998,21,FALSE)</f>
        <v>#DIV/0!</v>
      </c>
      <c r="M18" s="58" t="e">
        <f>VLOOKUP($S18,PercentGoalStats!$A$3:$AE$998,23,FALSE)</f>
        <v>#DIV/0!</v>
      </c>
      <c r="N18" s="58" t="e">
        <f>VLOOKUP($S18,PercentGoalStats!$A$3:$AE$998,24,FALSE)</f>
        <v>#DIV/0!</v>
      </c>
      <c r="O18" s="58" t="e">
        <f>VLOOKUP($S18,PercentGoalStats!$A$3:$AE$998,26,FALSE)</f>
        <v>#DIV/0!</v>
      </c>
      <c r="P18" s="58" t="e">
        <f>VLOOKUP($S18,PercentGoalStats!$A$3:$AE$998,27,FALSE)</f>
        <v>#DIV/0!</v>
      </c>
      <c r="Q18" s="58" t="e">
        <f>VLOOKUP($S18,PercentGoalStats!$A$3:$AE$998,29,FALSE)</f>
        <v>#DIV/0!</v>
      </c>
      <c r="R18" s="58" t="e">
        <f>VLOOKUP($S18,PercentGoalStats!$A$3:$AE$998,30,FALSE)</f>
        <v>#DIV/0!</v>
      </c>
      <c r="S18" s="53" t="str">
        <f>Fixtures!A18</f>
        <v>Boavista</v>
      </c>
      <c r="T18" s="54">
        <f>Fixtures!D18</f>
        <v>43688</v>
      </c>
      <c r="U18" s="53" t="str">
        <f>Fixtures!B18</f>
        <v>Desportivo Aves</v>
      </c>
      <c r="V18" s="57" t="e">
        <f>VLOOKUP($U18,PercentGoalStats!$A$3:$AE$998,5,FALSE)</f>
        <v>#DIV/0!</v>
      </c>
      <c r="W18" s="58" t="e">
        <f>VLOOKUP($U18,PercentGoalStats!$A$3:$AE$998,7,FALSE)</f>
        <v>#DIV/0!</v>
      </c>
      <c r="X18" s="58" t="e">
        <f>VLOOKUP($U18,PercentGoalStats!$A$3:$AE$998,8,FALSE)</f>
        <v>#DIV/0!</v>
      </c>
      <c r="Y18" s="58" t="e">
        <f>VLOOKUP($U18,PercentGoalStats!$A$3:$AE$998,10,FALSE)</f>
        <v>#DIV/0!</v>
      </c>
      <c r="Z18" s="58" t="e">
        <f>VLOOKUP($U18,PercentGoalStats!$A$3:$AE$998,11,FALSE)</f>
        <v>#DIV/0!</v>
      </c>
      <c r="AA18" s="58" t="e">
        <f>VLOOKUP($U18,PercentGoalStats!$A$3:$AE$998,13,FALSE)</f>
        <v>#DIV/0!</v>
      </c>
      <c r="AB18" s="58" t="e">
        <f>VLOOKUP($U18,PercentGoalStats!$A$3:$AE$998,14,FALSE)</f>
        <v>#DIV/0!</v>
      </c>
      <c r="AC18" s="58" t="e">
        <f>VLOOKUP($U18,PercentGoalStats!$A$3:$AE$998,16,FALSE)</f>
        <v>#DIV/0!</v>
      </c>
      <c r="AD18" s="58" t="e">
        <f>VLOOKUP($U18,PercentGoalStats!$A$3:$AE$998,17,FALSE)</f>
        <v>#DIV/0!</v>
      </c>
      <c r="AE18" s="58" t="e">
        <f>VLOOKUP($U18,PercentGoalStats!$A$3:$AE$998,19,FALSE)</f>
        <v>#DIV/0!</v>
      </c>
      <c r="AF18" s="58" t="e">
        <f>VLOOKUP($U18,PercentGoalStats!$A$3:$AE$998,20,FALSE)</f>
        <v>#DIV/0!</v>
      </c>
      <c r="AG18" s="58" t="e">
        <f>VLOOKUP($U18,PercentGoalStats!$A$3:$AE$998,22,FALSE)</f>
        <v>#DIV/0!</v>
      </c>
      <c r="AH18" s="58" t="e">
        <f>VLOOKUP($U18,PercentGoalStats!$A$3:$AE$998,23,FALSE)</f>
        <v>#DIV/0!</v>
      </c>
      <c r="AI18" s="58" t="e">
        <f>VLOOKUP($U18,PercentGoalStats!$A$3:$AE$998,25,FALSE)</f>
        <v>#DIV/0!</v>
      </c>
      <c r="AJ18" s="58" t="e">
        <f>VLOOKUP($U18,PercentGoalStats!$A$3:$AE$998,26,FALSE)</f>
        <v>#DIV/0!</v>
      </c>
      <c r="AK18" s="58" t="e">
        <f>VLOOKUP($U18,PercentGoalStats!$A$3:$AE$998,28,FALSE)</f>
        <v>#DIV/0!</v>
      </c>
      <c r="AL18" s="58" t="e">
        <f>VLOOKUP($U18,PercentGoalStats!$A$3:$AE$998,29,FALSE)</f>
        <v>#DIV/0!</v>
      </c>
      <c r="AM18" s="58" t="e">
        <f>VLOOKUP($U18,PercentGoalStats!$A$3:$AE$998,31,FALSE)</f>
        <v>#DIV/0!</v>
      </c>
    </row>
    <row r="19" spans="1:39" x14ac:dyDescent="0.3">
      <c r="A19" s="57" t="e">
        <f>VLOOKUP($S19,PercentGoalStats!$A$3:$AE$998,5,FALSE)</f>
        <v>#DIV/0!</v>
      </c>
      <c r="B19" s="58" t="e">
        <f>VLOOKUP($S19,PercentGoalStats!$A$3:$AE$998,6,FALSE)</f>
        <v>#DIV/0!</v>
      </c>
      <c r="C19" s="58" t="e">
        <f>VLOOKUP($S19,PercentGoalStats!$A$3:$AE$998,8,FALSE)</f>
        <v>#DIV/0!</v>
      </c>
      <c r="D19" s="58" t="e">
        <f>VLOOKUP($S19,PercentGoalStats!$A$3:$AE$998,9,FALSE)</f>
        <v>#DIV/0!</v>
      </c>
      <c r="E19" s="58" t="e">
        <f>VLOOKUP($S19,PercentGoalStats!$A$3:$AE$998,11,FALSE)</f>
        <v>#DIV/0!</v>
      </c>
      <c r="F19" s="58" t="e">
        <f>VLOOKUP($S19,PercentGoalStats!$A$3:$AE$998,12,FALSE)</f>
        <v>#DIV/0!</v>
      </c>
      <c r="G19" s="58" t="e">
        <f>VLOOKUP($S19,PercentGoalStats!$A$3:$AE$998,14,FALSE)</f>
        <v>#DIV/0!</v>
      </c>
      <c r="H19" s="58" t="e">
        <f>VLOOKUP($S19,PercentGoalStats!$A$3:$AE$998,15,FALSE)</f>
        <v>#DIV/0!</v>
      </c>
      <c r="I19" s="58" t="e">
        <f>VLOOKUP($S19,PercentGoalStats!$A$3:$AE$998,17,FALSE)</f>
        <v>#DIV/0!</v>
      </c>
      <c r="J19" s="58" t="e">
        <f>VLOOKUP($S19,PercentGoalStats!$A$3:$AE$998,18,FALSE)</f>
        <v>#DIV/0!</v>
      </c>
      <c r="K19" s="58" t="e">
        <f>VLOOKUP($S19,PercentGoalStats!$A$3:$AE$998,20,FALSE)</f>
        <v>#DIV/0!</v>
      </c>
      <c r="L19" s="58" t="e">
        <f>VLOOKUP($S19,PercentGoalStats!$A$3:$AE$998,21,FALSE)</f>
        <v>#DIV/0!</v>
      </c>
      <c r="M19" s="58" t="e">
        <f>VLOOKUP($S19,PercentGoalStats!$A$3:$AE$998,23,FALSE)</f>
        <v>#DIV/0!</v>
      </c>
      <c r="N19" s="58" t="e">
        <f>VLOOKUP($S19,PercentGoalStats!$A$3:$AE$998,24,FALSE)</f>
        <v>#DIV/0!</v>
      </c>
      <c r="O19" s="58" t="e">
        <f>VLOOKUP($S19,PercentGoalStats!$A$3:$AE$998,26,FALSE)</f>
        <v>#DIV/0!</v>
      </c>
      <c r="P19" s="58" t="e">
        <f>VLOOKUP($S19,PercentGoalStats!$A$3:$AE$998,27,FALSE)</f>
        <v>#DIV/0!</v>
      </c>
      <c r="Q19" s="58" t="e">
        <f>VLOOKUP($S19,PercentGoalStats!$A$3:$AE$998,29,FALSE)</f>
        <v>#DIV/0!</v>
      </c>
      <c r="R19" s="58" t="e">
        <f>VLOOKUP($S19,PercentGoalStats!$A$3:$AE$998,30,FALSE)</f>
        <v>#DIV/0!</v>
      </c>
      <c r="S19" s="53" t="str">
        <f>Fixtures!A19</f>
        <v>Feirense</v>
      </c>
      <c r="T19" s="54">
        <f>Fixtures!D19</f>
        <v>43688</v>
      </c>
      <c r="U19" s="53" t="str">
        <f>Fixtures!B19</f>
        <v>Vilafranquense</v>
      </c>
      <c r="V19" s="57" t="e">
        <f>VLOOKUP($U19,PercentGoalStats!$A$3:$AE$998,5,FALSE)</f>
        <v>#DIV/0!</v>
      </c>
      <c r="W19" s="58" t="e">
        <f>VLOOKUP($U19,PercentGoalStats!$A$3:$AE$998,7,FALSE)</f>
        <v>#DIV/0!</v>
      </c>
      <c r="X19" s="58" t="e">
        <f>VLOOKUP($U19,PercentGoalStats!$A$3:$AE$998,8,FALSE)</f>
        <v>#DIV/0!</v>
      </c>
      <c r="Y19" s="58" t="e">
        <f>VLOOKUP($U19,PercentGoalStats!$A$3:$AE$998,10,FALSE)</f>
        <v>#DIV/0!</v>
      </c>
      <c r="Z19" s="58" t="e">
        <f>VLOOKUP($U19,PercentGoalStats!$A$3:$AE$998,11,FALSE)</f>
        <v>#DIV/0!</v>
      </c>
      <c r="AA19" s="58" t="e">
        <f>VLOOKUP($U19,PercentGoalStats!$A$3:$AE$998,13,FALSE)</f>
        <v>#DIV/0!</v>
      </c>
      <c r="AB19" s="58" t="e">
        <f>VLOOKUP($U19,PercentGoalStats!$A$3:$AE$998,14,FALSE)</f>
        <v>#DIV/0!</v>
      </c>
      <c r="AC19" s="58" t="e">
        <f>VLOOKUP($U19,PercentGoalStats!$A$3:$AE$998,16,FALSE)</f>
        <v>#DIV/0!</v>
      </c>
      <c r="AD19" s="58" t="e">
        <f>VLOOKUP($U19,PercentGoalStats!$A$3:$AE$998,17,FALSE)</f>
        <v>#DIV/0!</v>
      </c>
      <c r="AE19" s="58" t="e">
        <f>VLOOKUP($U19,PercentGoalStats!$A$3:$AE$998,19,FALSE)</f>
        <v>#DIV/0!</v>
      </c>
      <c r="AF19" s="58" t="e">
        <f>VLOOKUP($U19,PercentGoalStats!$A$3:$AE$998,20,FALSE)</f>
        <v>#DIV/0!</v>
      </c>
      <c r="AG19" s="58" t="e">
        <f>VLOOKUP($U19,PercentGoalStats!$A$3:$AE$998,22,FALSE)</f>
        <v>#DIV/0!</v>
      </c>
      <c r="AH19" s="58" t="e">
        <f>VLOOKUP($U19,PercentGoalStats!$A$3:$AE$998,23,FALSE)</f>
        <v>#DIV/0!</v>
      </c>
      <c r="AI19" s="58" t="e">
        <f>VLOOKUP($U19,PercentGoalStats!$A$3:$AE$998,25,FALSE)</f>
        <v>#DIV/0!</v>
      </c>
      <c r="AJ19" s="58" t="e">
        <f>VLOOKUP($U19,PercentGoalStats!$A$3:$AE$998,26,FALSE)</f>
        <v>#DIV/0!</v>
      </c>
      <c r="AK19" s="58" t="e">
        <f>VLOOKUP($U19,PercentGoalStats!$A$3:$AE$998,28,FALSE)</f>
        <v>#DIV/0!</v>
      </c>
      <c r="AL19" s="58" t="e">
        <f>VLOOKUP($U19,PercentGoalStats!$A$3:$AE$998,29,FALSE)</f>
        <v>#DIV/0!</v>
      </c>
      <c r="AM19" s="58" t="e">
        <f>VLOOKUP($U19,PercentGoalStats!$A$3:$AE$998,31,FALSE)</f>
        <v>#DIV/0!</v>
      </c>
    </row>
    <row r="20" spans="1:39" x14ac:dyDescent="0.3">
      <c r="A20" s="57" t="e">
        <f>VLOOKUP($S20,PercentGoalStats!$A$3:$AE$998,5,FALSE)</f>
        <v>#DIV/0!</v>
      </c>
      <c r="B20" s="58" t="e">
        <f>VLOOKUP($S20,PercentGoalStats!$A$3:$AE$998,6,FALSE)</f>
        <v>#DIV/0!</v>
      </c>
      <c r="C20" s="58" t="e">
        <f>VLOOKUP($S20,PercentGoalStats!$A$3:$AE$998,8,FALSE)</f>
        <v>#DIV/0!</v>
      </c>
      <c r="D20" s="58" t="e">
        <f>VLOOKUP($S20,PercentGoalStats!$A$3:$AE$998,9,FALSE)</f>
        <v>#DIV/0!</v>
      </c>
      <c r="E20" s="58" t="e">
        <f>VLOOKUP($S20,PercentGoalStats!$A$3:$AE$998,11,FALSE)</f>
        <v>#DIV/0!</v>
      </c>
      <c r="F20" s="58" t="e">
        <f>VLOOKUP($S20,PercentGoalStats!$A$3:$AE$998,12,FALSE)</f>
        <v>#DIV/0!</v>
      </c>
      <c r="G20" s="58" t="e">
        <f>VLOOKUP($S20,PercentGoalStats!$A$3:$AE$998,14,FALSE)</f>
        <v>#DIV/0!</v>
      </c>
      <c r="H20" s="58" t="e">
        <f>VLOOKUP($S20,PercentGoalStats!$A$3:$AE$998,15,FALSE)</f>
        <v>#DIV/0!</v>
      </c>
      <c r="I20" s="58" t="e">
        <f>VLOOKUP($S20,PercentGoalStats!$A$3:$AE$998,17,FALSE)</f>
        <v>#DIV/0!</v>
      </c>
      <c r="J20" s="58" t="e">
        <f>VLOOKUP($S20,PercentGoalStats!$A$3:$AE$998,18,FALSE)</f>
        <v>#DIV/0!</v>
      </c>
      <c r="K20" s="58" t="e">
        <f>VLOOKUP($S20,PercentGoalStats!$A$3:$AE$998,20,FALSE)</f>
        <v>#DIV/0!</v>
      </c>
      <c r="L20" s="58" t="e">
        <f>VLOOKUP($S20,PercentGoalStats!$A$3:$AE$998,21,FALSE)</f>
        <v>#DIV/0!</v>
      </c>
      <c r="M20" s="58" t="e">
        <f>VLOOKUP($S20,PercentGoalStats!$A$3:$AE$998,23,FALSE)</f>
        <v>#DIV/0!</v>
      </c>
      <c r="N20" s="58" t="e">
        <f>VLOOKUP($S20,PercentGoalStats!$A$3:$AE$998,24,FALSE)</f>
        <v>#DIV/0!</v>
      </c>
      <c r="O20" s="58" t="e">
        <f>VLOOKUP($S20,PercentGoalStats!$A$3:$AE$998,26,FALSE)</f>
        <v>#DIV/0!</v>
      </c>
      <c r="P20" s="58" t="e">
        <f>VLOOKUP($S20,PercentGoalStats!$A$3:$AE$998,27,FALSE)</f>
        <v>#DIV/0!</v>
      </c>
      <c r="Q20" s="58" t="e">
        <f>VLOOKUP($S20,PercentGoalStats!$A$3:$AE$998,29,FALSE)</f>
        <v>#DIV/0!</v>
      </c>
      <c r="R20" s="58" t="e">
        <f>VLOOKUP($S20,PercentGoalStats!$A$3:$AE$998,30,FALSE)</f>
        <v>#DIV/0!</v>
      </c>
      <c r="S20" s="53" t="str">
        <f>Fixtures!A20</f>
        <v>Académica</v>
      </c>
      <c r="T20" s="54">
        <f>Fixtures!D20</f>
        <v>43688</v>
      </c>
      <c r="U20" s="53" t="str">
        <f>Fixtures!B20</f>
        <v>Leixões</v>
      </c>
      <c r="V20" s="57" t="e">
        <f>VLOOKUP($U20,PercentGoalStats!$A$3:$AE$998,5,FALSE)</f>
        <v>#DIV/0!</v>
      </c>
      <c r="W20" s="58" t="e">
        <f>VLOOKUP($U20,PercentGoalStats!$A$3:$AE$998,7,FALSE)</f>
        <v>#DIV/0!</v>
      </c>
      <c r="X20" s="58" t="e">
        <f>VLOOKUP($U20,PercentGoalStats!$A$3:$AE$998,8,FALSE)</f>
        <v>#DIV/0!</v>
      </c>
      <c r="Y20" s="58" t="e">
        <f>VLOOKUP($U20,PercentGoalStats!$A$3:$AE$998,10,FALSE)</f>
        <v>#DIV/0!</v>
      </c>
      <c r="Z20" s="58" t="e">
        <f>VLOOKUP($U20,PercentGoalStats!$A$3:$AE$998,11,FALSE)</f>
        <v>#DIV/0!</v>
      </c>
      <c r="AA20" s="58" t="e">
        <f>VLOOKUP($U20,PercentGoalStats!$A$3:$AE$998,13,FALSE)</f>
        <v>#DIV/0!</v>
      </c>
      <c r="AB20" s="58" t="e">
        <f>VLOOKUP($U20,PercentGoalStats!$A$3:$AE$998,14,FALSE)</f>
        <v>#DIV/0!</v>
      </c>
      <c r="AC20" s="58" t="e">
        <f>VLOOKUP($U20,PercentGoalStats!$A$3:$AE$998,16,FALSE)</f>
        <v>#DIV/0!</v>
      </c>
      <c r="AD20" s="58" t="e">
        <f>VLOOKUP($U20,PercentGoalStats!$A$3:$AE$998,17,FALSE)</f>
        <v>#DIV/0!</v>
      </c>
      <c r="AE20" s="58" t="e">
        <f>VLOOKUP($U20,PercentGoalStats!$A$3:$AE$998,19,FALSE)</f>
        <v>#DIV/0!</v>
      </c>
      <c r="AF20" s="58" t="e">
        <f>VLOOKUP($U20,PercentGoalStats!$A$3:$AE$998,20,FALSE)</f>
        <v>#DIV/0!</v>
      </c>
      <c r="AG20" s="58" t="e">
        <f>VLOOKUP($U20,PercentGoalStats!$A$3:$AE$998,22,FALSE)</f>
        <v>#DIV/0!</v>
      </c>
      <c r="AH20" s="58" t="e">
        <f>VLOOKUP($U20,PercentGoalStats!$A$3:$AE$998,23,FALSE)</f>
        <v>#DIV/0!</v>
      </c>
      <c r="AI20" s="58" t="e">
        <f>VLOOKUP($U20,PercentGoalStats!$A$3:$AE$998,25,FALSE)</f>
        <v>#DIV/0!</v>
      </c>
      <c r="AJ20" s="58" t="e">
        <f>VLOOKUP($U20,PercentGoalStats!$A$3:$AE$998,26,FALSE)</f>
        <v>#DIV/0!</v>
      </c>
      <c r="AK20" s="58" t="e">
        <f>VLOOKUP($U20,PercentGoalStats!$A$3:$AE$998,28,FALSE)</f>
        <v>#DIV/0!</v>
      </c>
      <c r="AL20" s="58" t="e">
        <f>VLOOKUP($U20,PercentGoalStats!$A$3:$AE$998,29,FALSE)</f>
        <v>#DIV/0!</v>
      </c>
      <c r="AM20" s="58" t="e">
        <f>VLOOKUP($U20,PercentGoalStats!$A$3:$AE$998,31,FALSE)</f>
        <v>#DIV/0!</v>
      </c>
    </row>
    <row r="21" spans="1:39" x14ac:dyDescent="0.3">
      <c r="A21" s="57" t="e">
        <f>VLOOKUP($S21,PercentGoalStats!$A$3:$AE$998,5,FALSE)</f>
        <v>#DIV/0!</v>
      </c>
      <c r="B21" s="58" t="e">
        <f>VLOOKUP($S21,PercentGoalStats!$A$3:$AE$998,6,FALSE)</f>
        <v>#DIV/0!</v>
      </c>
      <c r="C21" s="58" t="e">
        <f>VLOOKUP($S21,PercentGoalStats!$A$3:$AE$998,8,FALSE)</f>
        <v>#DIV/0!</v>
      </c>
      <c r="D21" s="58" t="e">
        <f>VLOOKUP($S21,PercentGoalStats!$A$3:$AE$998,9,FALSE)</f>
        <v>#DIV/0!</v>
      </c>
      <c r="E21" s="58" t="e">
        <f>VLOOKUP($S21,PercentGoalStats!$A$3:$AE$998,11,FALSE)</f>
        <v>#DIV/0!</v>
      </c>
      <c r="F21" s="58" t="e">
        <f>VLOOKUP($S21,PercentGoalStats!$A$3:$AE$998,12,FALSE)</f>
        <v>#DIV/0!</v>
      </c>
      <c r="G21" s="58" t="e">
        <f>VLOOKUP($S21,PercentGoalStats!$A$3:$AE$998,14,FALSE)</f>
        <v>#DIV/0!</v>
      </c>
      <c r="H21" s="58" t="e">
        <f>VLOOKUP($S21,PercentGoalStats!$A$3:$AE$998,15,FALSE)</f>
        <v>#DIV/0!</v>
      </c>
      <c r="I21" s="58" t="e">
        <f>VLOOKUP($S21,PercentGoalStats!$A$3:$AE$998,17,FALSE)</f>
        <v>#DIV/0!</v>
      </c>
      <c r="J21" s="58" t="e">
        <f>VLOOKUP($S21,PercentGoalStats!$A$3:$AE$998,18,FALSE)</f>
        <v>#DIV/0!</v>
      </c>
      <c r="K21" s="58" t="e">
        <f>VLOOKUP($S21,PercentGoalStats!$A$3:$AE$998,20,FALSE)</f>
        <v>#DIV/0!</v>
      </c>
      <c r="L21" s="58" t="e">
        <f>VLOOKUP($S21,PercentGoalStats!$A$3:$AE$998,21,FALSE)</f>
        <v>#DIV/0!</v>
      </c>
      <c r="M21" s="58" t="e">
        <f>VLOOKUP($S21,PercentGoalStats!$A$3:$AE$998,23,FALSE)</f>
        <v>#DIV/0!</v>
      </c>
      <c r="N21" s="58" t="e">
        <f>VLOOKUP($S21,PercentGoalStats!$A$3:$AE$998,24,FALSE)</f>
        <v>#DIV/0!</v>
      </c>
      <c r="O21" s="58" t="e">
        <f>VLOOKUP($S21,PercentGoalStats!$A$3:$AE$998,26,FALSE)</f>
        <v>#DIV/0!</v>
      </c>
      <c r="P21" s="58" t="e">
        <f>VLOOKUP($S21,PercentGoalStats!$A$3:$AE$998,27,FALSE)</f>
        <v>#DIV/0!</v>
      </c>
      <c r="Q21" s="58" t="e">
        <f>VLOOKUP($S21,PercentGoalStats!$A$3:$AE$998,29,FALSE)</f>
        <v>#DIV/0!</v>
      </c>
      <c r="R21" s="58" t="e">
        <f>VLOOKUP($S21,PercentGoalStats!$A$3:$AE$998,30,FALSE)</f>
        <v>#DIV/0!</v>
      </c>
      <c r="S21" s="53" t="str">
        <f>Fixtures!A21</f>
        <v>Sporting Covilhã</v>
      </c>
      <c r="T21" s="54">
        <f>Fixtures!D21</f>
        <v>43688</v>
      </c>
      <c r="U21" s="53" t="str">
        <f>Fixtures!B21</f>
        <v>Porto II</v>
      </c>
      <c r="V21" s="57" t="e">
        <f>VLOOKUP($U21,PercentGoalStats!$A$3:$AE$998,5,FALSE)</f>
        <v>#DIV/0!</v>
      </c>
      <c r="W21" s="58" t="e">
        <f>VLOOKUP($U21,PercentGoalStats!$A$3:$AE$998,7,FALSE)</f>
        <v>#DIV/0!</v>
      </c>
      <c r="X21" s="58" t="e">
        <f>VLOOKUP($U21,PercentGoalStats!$A$3:$AE$998,8,FALSE)</f>
        <v>#DIV/0!</v>
      </c>
      <c r="Y21" s="58" t="e">
        <f>VLOOKUP($U21,PercentGoalStats!$A$3:$AE$998,10,FALSE)</f>
        <v>#DIV/0!</v>
      </c>
      <c r="Z21" s="58" t="e">
        <f>VLOOKUP($U21,PercentGoalStats!$A$3:$AE$998,11,FALSE)</f>
        <v>#DIV/0!</v>
      </c>
      <c r="AA21" s="58" t="e">
        <f>VLOOKUP($U21,PercentGoalStats!$A$3:$AE$998,13,FALSE)</f>
        <v>#DIV/0!</v>
      </c>
      <c r="AB21" s="58" t="e">
        <f>VLOOKUP($U21,PercentGoalStats!$A$3:$AE$998,14,FALSE)</f>
        <v>#DIV/0!</v>
      </c>
      <c r="AC21" s="58" t="e">
        <f>VLOOKUP($U21,PercentGoalStats!$A$3:$AE$998,16,FALSE)</f>
        <v>#DIV/0!</v>
      </c>
      <c r="AD21" s="58" t="e">
        <f>VLOOKUP($U21,PercentGoalStats!$A$3:$AE$998,17,FALSE)</f>
        <v>#DIV/0!</v>
      </c>
      <c r="AE21" s="58" t="e">
        <f>VLOOKUP($U21,PercentGoalStats!$A$3:$AE$998,19,FALSE)</f>
        <v>#DIV/0!</v>
      </c>
      <c r="AF21" s="58" t="e">
        <f>VLOOKUP($U21,PercentGoalStats!$A$3:$AE$998,20,FALSE)</f>
        <v>#DIV/0!</v>
      </c>
      <c r="AG21" s="58" t="e">
        <f>VLOOKUP($U21,PercentGoalStats!$A$3:$AE$998,22,FALSE)</f>
        <v>#DIV/0!</v>
      </c>
      <c r="AH21" s="58" t="e">
        <f>VLOOKUP($U21,PercentGoalStats!$A$3:$AE$998,23,FALSE)</f>
        <v>#DIV/0!</v>
      </c>
      <c r="AI21" s="58" t="e">
        <f>VLOOKUP($U21,PercentGoalStats!$A$3:$AE$998,25,FALSE)</f>
        <v>#DIV/0!</v>
      </c>
      <c r="AJ21" s="58" t="e">
        <f>VLOOKUP($U21,PercentGoalStats!$A$3:$AE$998,26,FALSE)</f>
        <v>#DIV/0!</v>
      </c>
      <c r="AK21" s="58" t="e">
        <f>VLOOKUP($U21,PercentGoalStats!$A$3:$AE$998,28,FALSE)</f>
        <v>#DIV/0!</v>
      </c>
      <c r="AL21" s="58" t="e">
        <f>VLOOKUP($U21,PercentGoalStats!$A$3:$AE$998,29,FALSE)</f>
        <v>#DIV/0!</v>
      </c>
      <c r="AM21" s="58" t="e">
        <f>VLOOKUP($U21,PercentGoalStats!$A$3:$AE$998,31,FALSE)</f>
        <v>#DIV/0!</v>
      </c>
    </row>
    <row r="22" spans="1:39" x14ac:dyDescent="0.3">
      <c r="A22" s="57" t="e">
        <f>VLOOKUP($S22,PercentGoalStats!$A$3:$AE$998,5,FALSE)</f>
        <v>#DIV/0!</v>
      </c>
      <c r="B22" s="58" t="e">
        <f>VLOOKUP($S22,PercentGoalStats!$A$3:$AE$998,6,FALSE)</f>
        <v>#DIV/0!</v>
      </c>
      <c r="C22" s="58" t="e">
        <f>VLOOKUP($S22,PercentGoalStats!$A$3:$AE$998,8,FALSE)</f>
        <v>#DIV/0!</v>
      </c>
      <c r="D22" s="58" t="e">
        <f>VLOOKUP($S22,PercentGoalStats!$A$3:$AE$998,9,FALSE)</f>
        <v>#DIV/0!</v>
      </c>
      <c r="E22" s="58" t="e">
        <f>VLOOKUP($S22,PercentGoalStats!$A$3:$AE$998,11,FALSE)</f>
        <v>#DIV/0!</v>
      </c>
      <c r="F22" s="58" t="e">
        <f>VLOOKUP($S22,PercentGoalStats!$A$3:$AE$998,12,FALSE)</f>
        <v>#DIV/0!</v>
      </c>
      <c r="G22" s="58" t="e">
        <f>VLOOKUP($S22,PercentGoalStats!$A$3:$AE$998,14,FALSE)</f>
        <v>#DIV/0!</v>
      </c>
      <c r="H22" s="58" t="e">
        <f>VLOOKUP($S22,PercentGoalStats!$A$3:$AE$998,15,FALSE)</f>
        <v>#DIV/0!</v>
      </c>
      <c r="I22" s="58" t="e">
        <f>VLOOKUP($S22,PercentGoalStats!$A$3:$AE$998,17,FALSE)</f>
        <v>#DIV/0!</v>
      </c>
      <c r="J22" s="58" t="e">
        <f>VLOOKUP($S22,PercentGoalStats!$A$3:$AE$998,18,FALSE)</f>
        <v>#DIV/0!</v>
      </c>
      <c r="K22" s="58" t="e">
        <f>VLOOKUP($S22,PercentGoalStats!$A$3:$AE$998,20,FALSE)</f>
        <v>#DIV/0!</v>
      </c>
      <c r="L22" s="58" t="e">
        <f>VLOOKUP($S22,PercentGoalStats!$A$3:$AE$998,21,FALSE)</f>
        <v>#DIV/0!</v>
      </c>
      <c r="M22" s="58" t="e">
        <f>VLOOKUP($S22,PercentGoalStats!$A$3:$AE$998,23,FALSE)</f>
        <v>#DIV/0!</v>
      </c>
      <c r="N22" s="58" t="e">
        <f>VLOOKUP($S22,PercentGoalStats!$A$3:$AE$998,24,FALSE)</f>
        <v>#DIV/0!</v>
      </c>
      <c r="O22" s="58" t="e">
        <f>VLOOKUP($S22,PercentGoalStats!$A$3:$AE$998,26,FALSE)</f>
        <v>#DIV/0!</v>
      </c>
      <c r="P22" s="58" t="e">
        <f>VLOOKUP($S22,PercentGoalStats!$A$3:$AE$998,27,FALSE)</f>
        <v>#DIV/0!</v>
      </c>
      <c r="Q22" s="58" t="e">
        <f>VLOOKUP($S22,PercentGoalStats!$A$3:$AE$998,29,FALSE)</f>
        <v>#DIV/0!</v>
      </c>
      <c r="R22" s="58" t="e">
        <f>VLOOKUP($S22,PercentGoalStats!$A$3:$AE$998,30,FALSE)</f>
        <v>#DIV/0!</v>
      </c>
      <c r="S22" s="53" t="str">
        <f>Fixtures!A22</f>
        <v>Penafiel</v>
      </c>
      <c r="T22" s="54">
        <f>Fixtures!D22</f>
        <v>43688</v>
      </c>
      <c r="U22" s="53" t="str">
        <f>Fixtures!B22</f>
        <v>Academico Viseu</v>
      </c>
      <c r="V22" s="57" t="e">
        <f>VLOOKUP($U22,PercentGoalStats!$A$3:$AE$998,5,FALSE)</f>
        <v>#DIV/0!</v>
      </c>
      <c r="W22" s="58" t="e">
        <f>VLOOKUP($U22,PercentGoalStats!$A$3:$AE$998,7,FALSE)</f>
        <v>#DIV/0!</v>
      </c>
      <c r="X22" s="58" t="e">
        <f>VLOOKUP($U22,PercentGoalStats!$A$3:$AE$998,8,FALSE)</f>
        <v>#DIV/0!</v>
      </c>
      <c r="Y22" s="58" t="e">
        <f>VLOOKUP($U22,PercentGoalStats!$A$3:$AE$998,10,FALSE)</f>
        <v>#DIV/0!</v>
      </c>
      <c r="Z22" s="58" t="e">
        <f>VLOOKUP($U22,PercentGoalStats!$A$3:$AE$998,11,FALSE)</f>
        <v>#DIV/0!</v>
      </c>
      <c r="AA22" s="58" t="e">
        <f>VLOOKUP($U22,PercentGoalStats!$A$3:$AE$998,13,FALSE)</f>
        <v>#DIV/0!</v>
      </c>
      <c r="AB22" s="58" t="e">
        <f>VLOOKUP($U22,PercentGoalStats!$A$3:$AE$998,14,FALSE)</f>
        <v>#DIV/0!</v>
      </c>
      <c r="AC22" s="58" t="e">
        <f>VLOOKUP($U22,PercentGoalStats!$A$3:$AE$998,16,FALSE)</f>
        <v>#DIV/0!</v>
      </c>
      <c r="AD22" s="58" t="e">
        <f>VLOOKUP($U22,PercentGoalStats!$A$3:$AE$998,17,FALSE)</f>
        <v>#DIV/0!</v>
      </c>
      <c r="AE22" s="58" t="e">
        <f>VLOOKUP($U22,PercentGoalStats!$A$3:$AE$998,19,FALSE)</f>
        <v>#DIV/0!</v>
      </c>
      <c r="AF22" s="58" t="e">
        <f>VLOOKUP($U22,PercentGoalStats!$A$3:$AE$998,20,FALSE)</f>
        <v>#DIV/0!</v>
      </c>
      <c r="AG22" s="58" t="e">
        <f>VLOOKUP($U22,PercentGoalStats!$A$3:$AE$998,22,FALSE)</f>
        <v>#DIV/0!</v>
      </c>
      <c r="AH22" s="58" t="e">
        <f>VLOOKUP($U22,PercentGoalStats!$A$3:$AE$998,23,FALSE)</f>
        <v>#DIV/0!</v>
      </c>
      <c r="AI22" s="58" t="e">
        <f>VLOOKUP($U22,PercentGoalStats!$A$3:$AE$998,25,FALSE)</f>
        <v>#DIV/0!</v>
      </c>
      <c r="AJ22" s="58" t="e">
        <f>VLOOKUP($U22,PercentGoalStats!$A$3:$AE$998,26,FALSE)</f>
        <v>#DIV/0!</v>
      </c>
      <c r="AK22" s="58" t="e">
        <f>VLOOKUP($U22,PercentGoalStats!$A$3:$AE$998,28,FALSE)</f>
        <v>#DIV/0!</v>
      </c>
      <c r="AL22" s="58" t="e">
        <f>VLOOKUP($U22,PercentGoalStats!$A$3:$AE$998,29,FALSE)</f>
        <v>#DIV/0!</v>
      </c>
      <c r="AM22" s="58" t="e">
        <f>VLOOKUP($U22,PercentGoalStats!$A$3:$AE$998,31,FALSE)</f>
        <v>#DIV/0!</v>
      </c>
    </row>
    <row r="23" spans="1:39" x14ac:dyDescent="0.3">
      <c r="A23" s="57" t="e">
        <f>VLOOKUP($S23,PercentGoalStats!$A$3:$AE$998,5,FALSE)</f>
        <v>#DIV/0!</v>
      </c>
      <c r="B23" s="58" t="e">
        <f>VLOOKUP($S23,PercentGoalStats!$A$3:$AE$998,6,FALSE)</f>
        <v>#DIV/0!</v>
      </c>
      <c r="C23" s="58" t="e">
        <f>VLOOKUP($S23,PercentGoalStats!$A$3:$AE$998,8,FALSE)</f>
        <v>#DIV/0!</v>
      </c>
      <c r="D23" s="58" t="e">
        <f>VLOOKUP($S23,PercentGoalStats!$A$3:$AE$998,9,FALSE)</f>
        <v>#DIV/0!</v>
      </c>
      <c r="E23" s="58" t="e">
        <f>VLOOKUP($S23,PercentGoalStats!$A$3:$AE$998,11,FALSE)</f>
        <v>#DIV/0!</v>
      </c>
      <c r="F23" s="58" t="e">
        <f>VLOOKUP($S23,PercentGoalStats!$A$3:$AE$998,12,FALSE)</f>
        <v>#DIV/0!</v>
      </c>
      <c r="G23" s="58" t="e">
        <f>VLOOKUP($S23,PercentGoalStats!$A$3:$AE$998,14,FALSE)</f>
        <v>#DIV/0!</v>
      </c>
      <c r="H23" s="58" t="e">
        <f>VLOOKUP($S23,PercentGoalStats!$A$3:$AE$998,15,FALSE)</f>
        <v>#DIV/0!</v>
      </c>
      <c r="I23" s="58" t="e">
        <f>VLOOKUP($S23,PercentGoalStats!$A$3:$AE$998,17,FALSE)</f>
        <v>#DIV/0!</v>
      </c>
      <c r="J23" s="58" t="e">
        <f>VLOOKUP($S23,PercentGoalStats!$A$3:$AE$998,18,FALSE)</f>
        <v>#DIV/0!</v>
      </c>
      <c r="K23" s="58" t="e">
        <f>VLOOKUP($S23,PercentGoalStats!$A$3:$AE$998,20,FALSE)</f>
        <v>#DIV/0!</v>
      </c>
      <c r="L23" s="58" t="e">
        <f>VLOOKUP($S23,PercentGoalStats!$A$3:$AE$998,21,FALSE)</f>
        <v>#DIV/0!</v>
      </c>
      <c r="M23" s="58" t="e">
        <f>VLOOKUP($S23,PercentGoalStats!$A$3:$AE$998,23,FALSE)</f>
        <v>#DIV/0!</v>
      </c>
      <c r="N23" s="58" t="e">
        <f>VLOOKUP($S23,PercentGoalStats!$A$3:$AE$998,24,FALSE)</f>
        <v>#DIV/0!</v>
      </c>
      <c r="O23" s="58" t="e">
        <f>VLOOKUP($S23,PercentGoalStats!$A$3:$AE$998,26,FALSE)</f>
        <v>#DIV/0!</v>
      </c>
      <c r="P23" s="58" t="e">
        <f>VLOOKUP($S23,PercentGoalStats!$A$3:$AE$998,27,FALSE)</f>
        <v>#DIV/0!</v>
      </c>
      <c r="Q23" s="58" t="e">
        <f>VLOOKUP($S23,PercentGoalStats!$A$3:$AE$998,29,FALSE)</f>
        <v>#DIV/0!</v>
      </c>
      <c r="R23" s="58" t="e">
        <f>VLOOKUP($S23,PercentGoalStats!$A$3:$AE$998,30,FALSE)</f>
        <v>#DIV/0!</v>
      </c>
      <c r="S23" s="53" t="str">
        <f>Fixtures!A23</f>
        <v>Benfica II</v>
      </c>
      <c r="T23" s="54">
        <f>Fixtures!D23</f>
        <v>43688</v>
      </c>
      <c r="U23" s="53" t="str">
        <f>Fixtures!B23</f>
        <v>Estoril</v>
      </c>
      <c r="V23" s="57" t="e">
        <f>VLOOKUP($U23,PercentGoalStats!$A$3:$AE$998,5,FALSE)</f>
        <v>#DIV/0!</v>
      </c>
      <c r="W23" s="58" t="e">
        <f>VLOOKUP($U23,PercentGoalStats!$A$3:$AE$998,7,FALSE)</f>
        <v>#DIV/0!</v>
      </c>
      <c r="X23" s="58" t="e">
        <f>VLOOKUP($U23,PercentGoalStats!$A$3:$AE$998,8,FALSE)</f>
        <v>#DIV/0!</v>
      </c>
      <c r="Y23" s="58" t="e">
        <f>VLOOKUP($U23,PercentGoalStats!$A$3:$AE$998,10,FALSE)</f>
        <v>#DIV/0!</v>
      </c>
      <c r="Z23" s="58" t="e">
        <f>VLOOKUP($U23,PercentGoalStats!$A$3:$AE$998,11,FALSE)</f>
        <v>#DIV/0!</v>
      </c>
      <c r="AA23" s="58" t="e">
        <f>VLOOKUP($U23,PercentGoalStats!$A$3:$AE$998,13,FALSE)</f>
        <v>#DIV/0!</v>
      </c>
      <c r="AB23" s="58" t="e">
        <f>VLOOKUP($U23,PercentGoalStats!$A$3:$AE$998,14,FALSE)</f>
        <v>#DIV/0!</v>
      </c>
      <c r="AC23" s="58" t="e">
        <f>VLOOKUP($U23,PercentGoalStats!$A$3:$AE$998,16,FALSE)</f>
        <v>#DIV/0!</v>
      </c>
      <c r="AD23" s="58" t="e">
        <f>VLOOKUP($U23,PercentGoalStats!$A$3:$AE$998,17,FALSE)</f>
        <v>#DIV/0!</v>
      </c>
      <c r="AE23" s="58" t="e">
        <f>VLOOKUP($U23,PercentGoalStats!$A$3:$AE$998,19,FALSE)</f>
        <v>#DIV/0!</v>
      </c>
      <c r="AF23" s="58" t="e">
        <f>VLOOKUP($U23,PercentGoalStats!$A$3:$AE$998,20,FALSE)</f>
        <v>#DIV/0!</v>
      </c>
      <c r="AG23" s="58" t="e">
        <f>VLOOKUP($U23,PercentGoalStats!$A$3:$AE$998,22,FALSE)</f>
        <v>#DIV/0!</v>
      </c>
      <c r="AH23" s="58" t="e">
        <f>VLOOKUP($U23,PercentGoalStats!$A$3:$AE$998,23,FALSE)</f>
        <v>#DIV/0!</v>
      </c>
      <c r="AI23" s="58" t="e">
        <f>VLOOKUP($U23,PercentGoalStats!$A$3:$AE$998,25,FALSE)</f>
        <v>#DIV/0!</v>
      </c>
      <c r="AJ23" s="58" t="e">
        <f>VLOOKUP($U23,PercentGoalStats!$A$3:$AE$998,26,FALSE)</f>
        <v>#DIV/0!</v>
      </c>
      <c r="AK23" s="58" t="e">
        <f>VLOOKUP($U23,PercentGoalStats!$A$3:$AE$998,28,FALSE)</f>
        <v>#DIV/0!</v>
      </c>
      <c r="AL23" s="58" t="e">
        <f>VLOOKUP($U23,PercentGoalStats!$A$3:$AE$998,29,FALSE)</f>
        <v>#DIV/0!</v>
      </c>
      <c r="AM23" s="58" t="e">
        <f>VLOOKUP($U23,PercentGoalStats!$A$3:$AE$998,31,FALSE)</f>
        <v>#DIV/0!</v>
      </c>
    </row>
    <row r="24" spans="1:39" x14ac:dyDescent="0.3">
      <c r="A24" s="57">
        <f>VLOOKUP($S24,PercentGoalStats!$A$3:$AE$998,5,FALSE)</f>
        <v>1</v>
      </c>
      <c r="B24" s="58" t="e">
        <f>VLOOKUP($S24,PercentGoalStats!$A$3:$AE$998,6,FALSE)</f>
        <v>#DIV/0!</v>
      </c>
      <c r="C24" s="58">
        <f>VLOOKUP($S24,PercentGoalStats!$A$3:$AE$998,8,FALSE)</f>
        <v>1</v>
      </c>
      <c r="D24" s="58" t="e">
        <f>VLOOKUP($S24,PercentGoalStats!$A$3:$AE$998,9,FALSE)</f>
        <v>#DIV/0!</v>
      </c>
      <c r="E24" s="58">
        <f>VLOOKUP($S24,PercentGoalStats!$A$3:$AE$998,11,FALSE)</f>
        <v>1</v>
      </c>
      <c r="F24" s="58" t="e">
        <f>VLOOKUP($S24,PercentGoalStats!$A$3:$AE$998,12,FALSE)</f>
        <v>#DIV/0!</v>
      </c>
      <c r="G24" s="58">
        <f>VLOOKUP($S24,PercentGoalStats!$A$3:$AE$998,14,FALSE)</f>
        <v>0</v>
      </c>
      <c r="H24" s="58" t="e">
        <f>VLOOKUP($S24,PercentGoalStats!$A$3:$AE$998,15,FALSE)</f>
        <v>#DIV/0!</v>
      </c>
      <c r="I24" s="58">
        <f>VLOOKUP($S24,PercentGoalStats!$A$3:$AE$998,17,FALSE)</f>
        <v>1</v>
      </c>
      <c r="J24" s="58" t="e">
        <f>VLOOKUP($S24,PercentGoalStats!$A$3:$AE$998,18,FALSE)</f>
        <v>#DIV/0!</v>
      </c>
      <c r="K24" s="58">
        <f>VLOOKUP($S24,PercentGoalStats!$A$3:$AE$998,20,FALSE)</f>
        <v>1</v>
      </c>
      <c r="L24" s="58" t="e">
        <f>VLOOKUP($S24,PercentGoalStats!$A$3:$AE$998,21,FALSE)</f>
        <v>#DIV/0!</v>
      </c>
      <c r="M24" s="58">
        <f>VLOOKUP($S24,PercentGoalStats!$A$3:$AE$998,23,FALSE)</f>
        <v>1</v>
      </c>
      <c r="N24" s="58" t="e">
        <f>VLOOKUP($S24,PercentGoalStats!$A$3:$AE$998,24,FALSE)</f>
        <v>#DIV/0!</v>
      </c>
      <c r="O24" s="58">
        <f>VLOOKUP($S24,PercentGoalStats!$A$3:$AE$998,26,FALSE)</f>
        <v>0</v>
      </c>
      <c r="P24" s="58" t="e">
        <f>VLOOKUP($S24,PercentGoalStats!$A$3:$AE$998,27,FALSE)</f>
        <v>#DIV/0!</v>
      </c>
      <c r="Q24" s="58">
        <f>VLOOKUP($S24,PercentGoalStats!$A$3:$AE$998,29,FALSE)</f>
        <v>1</v>
      </c>
      <c r="R24" s="58" t="e">
        <f>VLOOKUP($S24,PercentGoalStats!$A$3:$AE$998,30,FALSE)</f>
        <v>#DIV/0!</v>
      </c>
      <c r="S24" s="53" t="str">
        <f>Fixtures!A24</f>
        <v>Rangers</v>
      </c>
      <c r="T24" s="54">
        <f>Fixtures!D24</f>
        <v>43688</v>
      </c>
      <c r="U24" s="53" t="str">
        <f>Fixtures!B24</f>
        <v>Hibernian</v>
      </c>
      <c r="V24" s="57">
        <f>VLOOKUP($U24,PercentGoalStats!$A$3:$AE$998,5,FALSE)</f>
        <v>1</v>
      </c>
      <c r="W24" s="58" t="e">
        <f>VLOOKUP($U24,PercentGoalStats!$A$3:$AE$998,7,FALSE)</f>
        <v>#DIV/0!</v>
      </c>
      <c r="X24" s="58">
        <f>VLOOKUP($U24,PercentGoalStats!$A$3:$AE$998,8,FALSE)</f>
        <v>0</v>
      </c>
      <c r="Y24" s="58" t="e">
        <f>VLOOKUP($U24,PercentGoalStats!$A$3:$AE$998,10,FALSE)</f>
        <v>#DIV/0!</v>
      </c>
      <c r="Z24" s="58">
        <f>VLOOKUP($U24,PercentGoalStats!$A$3:$AE$998,11,FALSE)</f>
        <v>0</v>
      </c>
      <c r="AA24" s="58" t="e">
        <f>VLOOKUP($U24,PercentGoalStats!$A$3:$AE$998,13,FALSE)</f>
        <v>#DIV/0!</v>
      </c>
      <c r="AB24" s="58">
        <f>VLOOKUP($U24,PercentGoalStats!$A$3:$AE$998,14,FALSE)</f>
        <v>0</v>
      </c>
      <c r="AC24" s="58" t="e">
        <f>VLOOKUP($U24,PercentGoalStats!$A$3:$AE$998,16,FALSE)</f>
        <v>#DIV/0!</v>
      </c>
      <c r="AD24" s="58">
        <f>VLOOKUP($U24,PercentGoalStats!$A$3:$AE$998,17,FALSE)</f>
        <v>1</v>
      </c>
      <c r="AE24" s="58" t="e">
        <f>VLOOKUP($U24,PercentGoalStats!$A$3:$AE$998,19,FALSE)</f>
        <v>#DIV/0!</v>
      </c>
      <c r="AF24" s="58">
        <f>VLOOKUP($U24,PercentGoalStats!$A$3:$AE$998,20,FALSE)</f>
        <v>0</v>
      </c>
      <c r="AG24" s="58" t="e">
        <f>VLOOKUP($U24,PercentGoalStats!$A$3:$AE$998,22,FALSE)</f>
        <v>#DIV/0!</v>
      </c>
      <c r="AH24" s="58">
        <f>VLOOKUP($U24,PercentGoalStats!$A$3:$AE$998,23,FALSE)</f>
        <v>0</v>
      </c>
      <c r="AI24" s="58" t="e">
        <f>VLOOKUP($U24,PercentGoalStats!$A$3:$AE$998,25,FALSE)</f>
        <v>#DIV/0!</v>
      </c>
      <c r="AJ24" s="58">
        <f>VLOOKUP($U24,PercentGoalStats!$A$3:$AE$998,26,FALSE)</f>
        <v>0</v>
      </c>
      <c r="AK24" s="58" t="e">
        <f>VLOOKUP($U24,PercentGoalStats!$A$3:$AE$998,28,FALSE)</f>
        <v>#DIV/0!</v>
      </c>
      <c r="AL24" s="58">
        <f>VLOOKUP($U24,PercentGoalStats!$A$3:$AE$998,29,FALSE)</f>
        <v>0</v>
      </c>
      <c r="AM24" s="58" t="e">
        <f>VLOOKUP($U24,PercentGoalStats!$A$3:$AE$998,31,FALSE)</f>
        <v>#DIV/0!</v>
      </c>
    </row>
    <row r="25" spans="1:39" x14ac:dyDescent="0.3">
      <c r="A25" s="57">
        <f>VLOOKUP($S25,PercentGoalStats!$A$3:$AE$998,5,FALSE)</f>
        <v>1</v>
      </c>
      <c r="B25" s="58" t="e">
        <f>VLOOKUP($S25,PercentGoalStats!$A$3:$AE$998,6,FALSE)</f>
        <v>#DIV/0!</v>
      </c>
      <c r="C25" s="58">
        <f>VLOOKUP($S25,PercentGoalStats!$A$3:$AE$998,8,FALSE)</f>
        <v>0</v>
      </c>
      <c r="D25" s="58" t="e">
        <f>VLOOKUP($S25,PercentGoalStats!$A$3:$AE$998,9,FALSE)</f>
        <v>#DIV/0!</v>
      </c>
      <c r="E25" s="58">
        <f>VLOOKUP($S25,PercentGoalStats!$A$3:$AE$998,11,FALSE)</f>
        <v>0</v>
      </c>
      <c r="F25" s="58" t="e">
        <f>VLOOKUP($S25,PercentGoalStats!$A$3:$AE$998,12,FALSE)</f>
        <v>#DIV/0!</v>
      </c>
      <c r="G25" s="58">
        <f>VLOOKUP($S25,PercentGoalStats!$A$3:$AE$998,14,FALSE)</f>
        <v>0</v>
      </c>
      <c r="H25" s="58" t="e">
        <f>VLOOKUP($S25,PercentGoalStats!$A$3:$AE$998,15,FALSE)</f>
        <v>#DIV/0!</v>
      </c>
      <c r="I25" s="58">
        <f>VLOOKUP($S25,PercentGoalStats!$A$3:$AE$998,17,FALSE)</f>
        <v>0</v>
      </c>
      <c r="J25" s="58" t="e">
        <f>VLOOKUP($S25,PercentGoalStats!$A$3:$AE$998,18,FALSE)</f>
        <v>#DIV/0!</v>
      </c>
      <c r="K25" s="58">
        <f>VLOOKUP($S25,PercentGoalStats!$A$3:$AE$998,20,FALSE)</f>
        <v>0</v>
      </c>
      <c r="L25" s="58" t="e">
        <f>VLOOKUP($S25,PercentGoalStats!$A$3:$AE$998,21,FALSE)</f>
        <v>#DIV/0!</v>
      </c>
      <c r="M25" s="58">
        <f>VLOOKUP($S25,PercentGoalStats!$A$3:$AE$998,23,FALSE)</f>
        <v>1</v>
      </c>
      <c r="N25" s="58" t="e">
        <f>VLOOKUP($S25,PercentGoalStats!$A$3:$AE$998,24,FALSE)</f>
        <v>#DIV/0!</v>
      </c>
      <c r="O25" s="58">
        <f>VLOOKUP($S25,PercentGoalStats!$A$3:$AE$998,26,FALSE)</f>
        <v>0</v>
      </c>
      <c r="P25" s="58" t="e">
        <f>VLOOKUP($S25,PercentGoalStats!$A$3:$AE$998,27,FALSE)</f>
        <v>#DIV/0!</v>
      </c>
      <c r="Q25" s="58">
        <f>VLOOKUP($S25,PercentGoalStats!$A$3:$AE$998,29,FALSE)</f>
        <v>0</v>
      </c>
      <c r="R25" s="58" t="e">
        <f>VLOOKUP($S25,PercentGoalStats!$A$3:$AE$998,30,FALSE)</f>
        <v>#DIV/0!</v>
      </c>
      <c r="S25" s="53" t="str">
        <f>Fixtures!A25</f>
        <v>St. Mirren</v>
      </c>
      <c r="T25" s="54">
        <f>Fixtures!D25</f>
        <v>43688</v>
      </c>
      <c r="U25" s="53" t="str">
        <f>Fixtures!B25</f>
        <v>Aberdeen</v>
      </c>
      <c r="V25" s="57">
        <f>VLOOKUP($U25,PercentGoalStats!$A$3:$AE$998,5,FALSE)</f>
        <v>1</v>
      </c>
      <c r="W25" s="58" t="e">
        <f>VLOOKUP($U25,PercentGoalStats!$A$3:$AE$998,7,FALSE)</f>
        <v>#DIV/0!</v>
      </c>
      <c r="X25" s="58">
        <f>VLOOKUP($U25,PercentGoalStats!$A$3:$AE$998,8,FALSE)</f>
        <v>1</v>
      </c>
      <c r="Y25" s="58" t="e">
        <f>VLOOKUP($U25,PercentGoalStats!$A$3:$AE$998,10,FALSE)</f>
        <v>#DIV/0!</v>
      </c>
      <c r="Z25" s="58">
        <f>VLOOKUP($U25,PercentGoalStats!$A$3:$AE$998,11,FALSE)</f>
        <v>1</v>
      </c>
      <c r="AA25" s="58" t="e">
        <f>VLOOKUP($U25,PercentGoalStats!$A$3:$AE$998,13,FALSE)</f>
        <v>#DIV/0!</v>
      </c>
      <c r="AB25" s="58">
        <f>VLOOKUP($U25,PercentGoalStats!$A$3:$AE$998,14,FALSE)</f>
        <v>1</v>
      </c>
      <c r="AC25" s="58" t="e">
        <f>VLOOKUP($U25,PercentGoalStats!$A$3:$AE$998,16,FALSE)</f>
        <v>#DIV/0!</v>
      </c>
      <c r="AD25" s="58">
        <f>VLOOKUP($U25,PercentGoalStats!$A$3:$AE$998,17,FALSE)</f>
        <v>1</v>
      </c>
      <c r="AE25" s="58" t="e">
        <f>VLOOKUP($U25,PercentGoalStats!$A$3:$AE$998,19,FALSE)</f>
        <v>#DIV/0!</v>
      </c>
      <c r="AF25" s="58">
        <f>VLOOKUP($U25,PercentGoalStats!$A$3:$AE$998,20,FALSE)</f>
        <v>1</v>
      </c>
      <c r="AG25" s="58" t="e">
        <f>VLOOKUP($U25,PercentGoalStats!$A$3:$AE$998,22,FALSE)</f>
        <v>#DIV/0!</v>
      </c>
      <c r="AH25" s="58">
        <f>VLOOKUP($U25,PercentGoalStats!$A$3:$AE$998,23,FALSE)</f>
        <v>1</v>
      </c>
      <c r="AI25" s="58" t="e">
        <f>VLOOKUP($U25,PercentGoalStats!$A$3:$AE$998,25,FALSE)</f>
        <v>#DIV/0!</v>
      </c>
      <c r="AJ25" s="58">
        <f>VLOOKUP($U25,PercentGoalStats!$A$3:$AE$998,26,FALSE)</f>
        <v>1</v>
      </c>
      <c r="AK25" s="58" t="e">
        <f>VLOOKUP($U25,PercentGoalStats!$A$3:$AE$998,28,FALSE)</f>
        <v>#DIV/0!</v>
      </c>
      <c r="AL25" s="58">
        <f>VLOOKUP($U25,PercentGoalStats!$A$3:$AE$998,29,FALSE)</f>
        <v>1</v>
      </c>
      <c r="AM25" s="58" t="e">
        <f>VLOOKUP($U25,PercentGoalStats!$A$3:$AE$998,31,FALSE)</f>
        <v>#DIV/0!</v>
      </c>
    </row>
    <row r="26" spans="1:39" x14ac:dyDescent="0.3">
      <c r="A26" s="57">
        <f>VLOOKUP($S26,PercentGoalStats!$A$3:$AE$998,5,FALSE)</f>
        <v>0.90476190476190477</v>
      </c>
      <c r="B26" s="58">
        <f>VLOOKUP($S26,PercentGoalStats!$A$3:$AE$998,6,FALSE)</f>
        <v>0.8</v>
      </c>
      <c r="C26" s="58">
        <f>VLOOKUP($S26,PercentGoalStats!$A$3:$AE$998,8,FALSE)</f>
        <v>0.5714285714285714</v>
      </c>
      <c r="D26" s="58">
        <f>VLOOKUP($S26,PercentGoalStats!$A$3:$AE$998,9,FALSE)</f>
        <v>0.4</v>
      </c>
      <c r="E26" s="58">
        <f>VLOOKUP($S26,PercentGoalStats!$A$3:$AE$998,11,FALSE)</f>
        <v>0.19047619047619047</v>
      </c>
      <c r="F26" s="58">
        <f>VLOOKUP($S26,PercentGoalStats!$A$3:$AE$998,12,FALSE)</f>
        <v>0.3</v>
      </c>
      <c r="G26" s="58">
        <f>VLOOKUP($S26,PercentGoalStats!$A$3:$AE$998,14,FALSE)</f>
        <v>0</v>
      </c>
      <c r="H26" s="58">
        <f>VLOOKUP($S26,PercentGoalStats!$A$3:$AE$998,15,FALSE)</f>
        <v>0</v>
      </c>
      <c r="I26" s="58">
        <f>VLOOKUP($S26,PercentGoalStats!$A$3:$AE$998,17,FALSE)</f>
        <v>0.5714285714285714</v>
      </c>
      <c r="J26" s="58">
        <f>VLOOKUP($S26,PercentGoalStats!$A$3:$AE$998,18,FALSE)</f>
        <v>0.6</v>
      </c>
      <c r="K26" s="58">
        <f>VLOOKUP($S26,PercentGoalStats!$A$3:$AE$998,20,FALSE)</f>
        <v>0.2857142857142857</v>
      </c>
      <c r="L26" s="58">
        <f>VLOOKUP($S26,PercentGoalStats!$A$3:$AE$998,21,FALSE)</f>
        <v>0.3</v>
      </c>
      <c r="M26" s="58">
        <f>VLOOKUP($S26,PercentGoalStats!$A$3:$AE$998,23,FALSE)</f>
        <v>0.47619047619047616</v>
      </c>
      <c r="N26" s="58">
        <f>VLOOKUP($S26,PercentGoalStats!$A$3:$AE$998,24,FALSE)</f>
        <v>0.3</v>
      </c>
      <c r="O26" s="58">
        <f>VLOOKUP($S26,PercentGoalStats!$A$3:$AE$998,26,FALSE)</f>
        <v>0.19047619047619047</v>
      </c>
      <c r="P26" s="58">
        <f>VLOOKUP($S26,PercentGoalStats!$A$3:$AE$998,27,FALSE)</f>
        <v>0.1</v>
      </c>
      <c r="Q26" s="58">
        <f>VLOOKUP($S26,PercentGoalStats!$A$3:$AE$998,29,FALSE)</f>
        <v>0.14285714285714285</v>
      </c>
      <c r="R26" s="58">
        <f>VLOOKUP($S26,PercentGoalStats!$A$3:$AE$998,30,FALSE)</f>
        <v>0.1</v>
      </c>
      <c r="S26" s="53" t="str">
        <f>Fixtures!A26</f>
        <v>Cerezo Osaka</v>
      </c>
      <c r="T26" s="54">
        <f>Fixtures!D26</f>
        <v>43688</v>
      </c>
      <c r="U26" s="53" t="str">
        <f>Fixtures!B26</f>
        <v>Sagan Tosu</v>
      </c>
      <c r="V26" s="57">
        <f>VLOOKUP($U26,PercentGoalStats!$A$3:$AE$998,5,FALSE)</f>
        <v>0.90476190476190477</v>
      </c>
      <c r="W26" s="58">
        <f>VLOOKUP($U26,PercentGoalStats!$A$3:$AE$998,7,FALSE)</f>
        <v>0.81818181818181823</v>
      </c>
      <c r="X26" s="58">
        <f>VLOOKUP($U26,PercentGoalStats!$A$3:$AE$998,8,FALSE)</f>
        <v>0.5714285714285714</v>
      </c>
      <c r="Y26" s="58">
        <f>VLOOKUP($U26,PercentGoalStats!$A$3:$AE$998,10,FALSE)</f>
        <v>0.54545454545454541</v>
      </c>
      <c r="Z26" s="58">
        <f>VLOOKUP($U26,PercentGoalStats!$A$3:$AE$998,11,FALSE)</f>
        <v>0.38095238095238093</v>
      </c>
      <c r="AA26" s="58">
        <f>VLOOKUP($U26,PercentGoalStats!$A$3:$AE$998,13,FALSE)</f>
        <v>0.36363636363636365</v>
      </c>
      <c r="AB26" s="58">
        <f>VLOOKUP($U26,PercentGoalStats!$A$3:$AE$998,14,FALSE)</f>
        <v>0.23809523809523808</v>
      </c>
      <c r="AC26" s="58">
        <f>VLOOKUP($U26,PercentGoalStats!$A$3:$AE$998,16,FALSE)</f>
        <v>9.0909090909090912E-2</v>
      </c>
      <c r="AD26" s="58">
        <f>VLOOKUP($U26,PercentGoalStats!$A$3:$AE$998,17,FALSE)</f>
        <v>0.42857142857142855</v>
      </c>
      <c r="AE26" s="58">
        <f>VLOOKUP($U26,PercentGoalStats!$A$3:$AE$998,19,FALSE)</f>
        <v>0.36363636363636365</v>
      </c>
      <c r="AF26" s="58">
        <f>VLOOKUP($U26,PercentGoalStats!$A$3:$AE$998,20,FALSE)</f>
        <v>0.14285714285714285</v>
      </c>
      <c r="AG26" s="58">
        <f>VLOOKUP($U26,PercentGoalStats!$A$3:$AE$998,22,FALSE)</f>
        <v>0</v>
      </c>
      <c r="AH26" s="58">
        <f>VLOOKUP($U26,PercentGoalStats!$A$3:$AE$998,23,FALSE)</f>
        <v>0.76190476190476186</v>
      </c>
      <c r="AI26" s="58">
        <f>VLOOKUP($U26,PercentGoalStats!$A$3:$AE$998,25,FALSE)</f>
        <v>0.72727272727272729</v>
      </c>
      <c r="AJ26" s="58">
        <f>VLOOKUP($U26,PercentGoalStats!$A$3:$AE$998,26,FALSE)</f>
        <v>0.52380952380952384</v>
      </c>
      <c r="AK26" s="58">
        <f>VLOOKUP($U26,PercentGoalStats!$A$3:$AE$998,28,FALSE)</f>
        <v>0.54545454545454541</v>
      </c>
      <c r="AL26" s="58">
        <f>VLOOKUP($U26,PercentGoalStats!$A$3:$AE$998,29,FALSE)</f>
        <v>0.2857142857142857</v>
      </c>
      <c r="AM26" s="58">
        <f>VLOOKUP($U26,PercentGoalStats!$A$3:$AE$998,31,FALSE)</f>
        <v>0.27272727272727271</v>
      </c>
    </row>
    <row r="27" spans="1:39" x14ac:dyDescent="0.3">
      <c r="A27" s="57">
        <f>VLOOKUP($S27,PercentGoalStats!$A$3:$AE$998,5,FALSE)</f>
        <v>0.90476190476190477</v>
      </c>
      <c r="B27" s="58">
        <f>VLOOKUP($S27,PercentGoalStats!$A$3:$AE$998,6,FALSE)</f>
        <v>0.9</v>
      </c>
      <c r="C27" s="58">
        <f>VLOOKUP($S27,PercentGoalStats!$A$3:$AE$998,8,FALSE)</f>
        <v>0.66666666666666663</v>
      </c>
      <c r="D27" s="58">
        <f>VLOOKUP($S27,PercentGoalStats!$A$3:$AE$998,9,FALSE)</f>
        <v>0.9</v>
      </c>
      <c r="E27" s="58">
        <f>VLOOKUP($S27,PercentGoalStats!$A$3:$AE$998,11,FALSE)</f>
        <v>0.33333333333333331</v>
      </c>
      <c r="F27" s="58">
        <f>VLOOKUP($S27,PercentGoalStats!$A$3:$AE$998,12,FALSE)</f>
        <v>0.5</v>
      </c>
      <c r="G27" s="58">
        <f>VLOOKUP($S27,PercentGoalStats!$A$3:$AE$998,14,FALSE)</f>
        <v>0.14285714285714285</v>
      </c>
      <c r="H27" s="58">
        <f>VLOOKUP($S27,PercentGoalStats!$A$3:$AE$998,15,FALSE)</f>
        <v>0.2</v>
      </c>
      <c r="I27" s="58">
        <f>VLOOKUP($S27,PercentGoalStats!$A$3:$AE$998,17,FALSE)</f>
        <v>0.61904761904761907</v>
      </c>
      <c r="J27" s="58">
        <f>VLOOKUP($S27,PercentGoalStats!$A$3:$AE$998,18,FALSE)</f>
        <v>0.9</v>
      </c>
      <c r="K27" s="58">
        <f>VLOOKUP($S27,PercentGoalStats!$A$3:$AE$998,20,FALSE)</f>
        <v>9.5238095238095233E-2</v>
      </c>
      <c r="L27" s="58">
        <f>VLOOKUP($S27,PercentGoalStats!$A$3:$AE$998,21,FALSE)</f>
        <v>0.1</v>
      </c>
      <c r="M27" s="58">
        <f>VLOOKUP($S27,PercentGoalStats!$A$3:$AE$998,23,FALSE)</f>
        <v>0.7142857142857143</v>
      </c>
      <c r="N27" s="58">
        <f>VLOOKUP($S27,PercentGoalStats!$A$3:$AE$998,24,FALSE)</f>
        <v>0.8</v>
      </c>
      <c r="O27" s="58">
        <f>VLOOKUP($S27,PercentGoalStats!$A$3:$AE$998,26,FALSE)</f>
        <v>0.42857142857142855</v>
      </c>
      <c r="P27" s="58">
        <f>VLOOKUP($S27,PercentGoalStats!$A$3:$AE$998,27,FALSE)</f>
        <v>0.5</v>
      </c>
      <c r="Q27" s="58">
        <f>VLOOKUP($S27,PercentGoalStats!$A$3:$AE$998,29,FALSE)</f>
        <v>0.42857142857142855</v>
      </c>
      <c r="R27" s="58">
        <f>VLOOKUP($S27,PercentGoalStats!$A$3:$AE$998,30,FALSE)</f>
        <v>0.8</v>
      </c>
      <c r="S27" s="53" t="str">
        <f>Fixtures!A27</f>
        <v>Júbilo Iwata</v>
      </c>
      <c r="T27" s="54">
        <f>Fixtures!D27</f>
        <v>43688</v>
      </c>
      <c r="U27" s="53" t="str">
        <f>Fixtures!B27</f>
        <v>Shonan Bellmare</v>
      </c>
      <c r="V27" s="57">
        <f>VLOOKUP($U27,PercentGoalStats!$A$3:$AE$998,5,FALSE)</f>
        <v>1</v>
      </c>
      <c r="W27" s="58">
        <f>VLOOKUP($U27,PercentGoalStats!$A$3:$AE$998,7,FALSE)</f>
        <v>1</v>
      </c>
      <c r="X27" s="58">
        <f>VLOOKUP($U27,PercentGoalStats!$A$3:$AE$998,8,FALSE)</f>
        <v>0.8571428571428571</v>
      </c>
      <c r="Y27" s="58">
        <f>VLOOKUP($U27,PercentGoalStats!$A$3:$AE$998,10,FALSE)</f>
        <v>0.8</v>
      </c>
      <c r="Z27" s="58">
        <f>VLOOKUP($U27,PercentGoalStats!$A$3:$AE$998,11,FALSE)</f>
        <v>0.42857142857142855</v>
      </c>
      <c r="AA27" s="58">
        <f>VLOOKUP($U27,PercentGoalStats!$A$3:$AE$998,13,FALSE)</f>
        <v>0.4</v>
      </c>
      <c r="AB27" s="58">
        <f>VLOOKUP($U27,PercentGoalStats!$A$3:$AE$998,14,FALSE)</f>
        <v>0.33333333333333331</v>
      </c>
      <c r="AC27" s="58">
        <f>VLOOKUP($U27,PercentGoalStats!$A$3:$AE$998,16,FALSE)</f>
        <v>0.4</v>
      </c>
      <c r="AD27" s="58">
        <f>VLOOKUP($U27,PercentGoalStats!$A$3:$AE$998,17,FALSE)</f>
        <v>0.66666666666666663</v>
      </c>
      <c r="AE27" s="58">
        <f>VLOOKUP($U27,PercentGoalStats!$A$3:$AE$998,19,FALSE)</f>
        <v>0.6</v>
      </c>
      <c r="AF27" s="58">
        <f>VLOOKUP($U27,PercentGoalStats!$A$3:$AE$998,20,FALSE)</f>
        <v>0.47619047619047616</v>
      </c>
      <c r="AG27" s="58">
        <f>VLOOKUP($U27,PercentGoalStats!$A$3:$AE$998,22,FALSE)</f>
        <v>0.5</v>
      </c>
      <c r="AH27" s="58">
        <f>VLOOKUP($U27,PercentGoalStats!$A$3:$AE$998,23,FALSE)</f>
        <v>0.8571428571428571</v>
      </c>
      <c r="AI27" s="58">
        <f>VLOOKUP($U27,PercentGoalStats!$A$3:$AE$998,25,FALSE)</f>
        <v>0.8</v>
      </c>
      <c r="AJ27" s="58">
        <f>VLOOKUP($U27,PercentGoalStats!$A$3:$AE$998,26,FALSE)</f>
        <v>0.47619047619047616</v>
      </c>
      <c r="AK27" s="58">
        <f>VLOOKUP($U27,PercentGoalStats!$A$3:$AE$998,28,FALSE)</f>
        <v>0.5</v>
      </c>
      <c r="AL27" s="58">
        <f>VLOOKUP($U27,PercentGoalStats!$A$3:$AE$998,29,FALSE)</f>
        <v>0.52380952380952384</v>
      </c>
      <c r="AM27" s="58">
        <f>VLOOKUP($U27,PercentGoalStats!$A$3:$AE$998,31,FALSE)</f>
        <v>0.4</v>
      </c>
    </row>
    <row r="28" spans="1:39" x14ac:dyDescent="0.3">
      <c r="A28" s="57">
        <f>VLOOKUP($S28,PercentGoalStats!$A$3:$AE$998,5,FALSE)</f>
        <v>0.92307692307692313</v>
      </c>
      <c r="B28" s="58">
        <f>VLOOKUP($S28,PercentGoalStats!$A$3:$AE$998,6,FALSE)</f>
        <v>1</v>
      </c>
      <c r="C28" s="58">
        <f>VLOOKUP($S28,PercentGoalStats!$A$3:$AE$998,8,FALSE)</f>
        <v>0.69230769230769229</v>
      </c>
      <c r="D28" s="58">
        <f>VLOOKUP($S28,PercentGoalStats!$A$3:$AE$998,9,FALSE)</f>
        <v>0.8571428571428571</v>
      </c>
      <c r="E28" s="58">
        <f>VLOOKUP($S28,PercentGoalStats!$A$3:$AE$998,11,FALSE)</f>
        <v>0.38461538461538464</v>
      </c>
      <c r="F28" s="58">
        <f>VLOOKUP($S28,PercentGoalStats!$A$3:$AE$998,12,FALSE)</f>
        <v>0.42857142857142855</v>
      </c>
      <c r="G28" s="58">
        <f>VLOOKUP($S28,PercentGoalStats!$A$3:$AE$998,14,FALSE)</f>
        <v>0.15384615384615385</v>
      </c>
      <c r="H28" s="58">
        <f>VLOOKUP($S28,PercentGoalStats!$A$3:$AE$998,15,FALSE)</f>
        <v>0.2857142857142857</v>
      </c>
      <c r="I28" s="58">
        <f>VLOOKUP($S28,PercentGoalStats!$A$3:$AE$998,17,FALSE)</f>
        <v>0.69230769230769229</v>
      </c>
      <c r="J28" s="58">
        <f>VLOOKUP($S28,PercentGoalStats!$A$3:$AE$998,18,FALSE)</f>
        <v>1</v>
      </c>
      <c r="K28" s="58">
        <f>VLOOKUP($S28,PercentGoalStats!$A$3:$AE$998,20,FALSE)</f>
        <v>0.38461538461538464</v>
      </c>
      <c r="L28" s="58">
        <f>VLOOKUP($S28,PercentGoalStats!$A$3:$AE$998,21,FALSE)</f>
        <v>0.7142857142857143</v>
      </c>
      <c r="M28" s="58">
        <f>VLOOKUP($S28,PercentGoalStats!$A$3:$AE$998,23,FALSE)</f>
        <v>0.69230769230769229</v>
      </c>
      <c r="N28" s="58">
        <f>VLOOKUP($S28,PercentGoalStats!$A$3:$AE$998,24,FALSE)</f>
        <v>0.5714285714285714</v>
      </c>
      <c r="O28" s="58">
        <f>VLOOKUP($S28,PercentGoalStats!$A$3:$AE$998,26,FALSE)</f>
        <v>0.23076923076923078</v>
      </c>
      <c r="P28" s="58">
        <f>VLOOKUP($S28,PercentGoalStats!$A$3:$AE$998,27,FALSE)</f>
        <v>0</v>
      </c>
      <c r="Q28" s="58">
        <f>VLOOKUP($S28,PercentGoalStats!$A$3:$AE$998,29,FALSE)</f>
        <v>0.46153846153846156</v>
      </c>
      <c r="R28" s="58">
        <f>VLOOKUP($S28,PercentGoalStats!$A$3:$AE$998,30,FALSE)</f>
        <v>0.5714285714285714</v>
      </c>
      <c r="S28" s="53" t="str">
        <f>Fixtures!A28</f>
        <v>Internacional</v>
      </c>
      <c r="T28" s="54">
        <f>Fixtures!D28</f>
        <v>43688</v>
      </c>
      <c r="U28" s="53" t="str">
        <f>Fixtures!B28</f>
        <v>Corinthians</v>
      </c>
      <c r="V28" s="57">
        <f>VLOOKUP($U28,PercentGoalStats!$A$3:$AE$998,5,FALSE)</f>
        <v>0.84615384615384615</v>
      </c>
      <c r="W28" s="58">
        <f>VLOOKUP($U28,PercentGoalStats!$A$3:$AE$998,7,FALSE)</f>
        <v>0.83333333333333337</v>
      </c>
      <c r="X28" s="58">
        <f>VLOOKUP($U28,PercentGoalStats!$A$3:$AE$998,8,FALSE)</f>
        <v>0.53846153846153844</v>
      </c>
      <c r="Y28" s="58">
        <f>VLOOKUP($U28,PercentGoalStats!$A$3:$AE$998,10,FALSE)</f>
        <v>0.66666666666666663</v>
      </c>
      <c r="Z28" s="58">
        <f>VLOOKUP($U28,PercentGoalStats!$A$3:$AE$998,11,FALSE)</f>
        <v>0.15384615384615385</v>
      </c>
      <c r="AA28" s="58">
        <f>VLOOKUP($U28,PercentGoalStats!$A$3:$AE$998,13,FALSE)</f>
        <v>0.33333333333333331</v>
      </c>
      <c r="AB28" s="58">
        <f>VLOOKUP($U28,PercentGoalStats!$A$3:$AE$998,14,FALSE)</f>
        <v>0.15384615384615385</v>
      </c>
      <c r="AC28" s="58">
        <f>VLOOKUP($U28,PercentGoalStats!$A$3:$AE$998,16,FALSE)</f>
        <v>0.33333333333333331</v>
      </c>
      <c r="AD28" s="58">
        <f>VLOOKUP($U28,PercentGoalStats!$A$3:$AE$998,17,FALSE)</f>
        <v>0.76923076923076927</v>
      </c>
      <c r="AE28" s="58">
        <f>VLOOKUP($U28,PercentGoalStats!$A$3:$AE$998,19,FALSE)</f>
        <v>0.66666666666666663</v>
      </c>
      <c r="AF28" s="58">
        <f>VLOOKUP($U28,PercentGoalStats!$A$3:$AE$998,20,FALSE)</f>
        <v>0.30769230769230771</v>
      </c>
      <c r="AG28" s="58">
        <f>VLOOKUP($U28,PercentGoalStats!$A$3:$AE$998,22,FALSE)</f>
        <v>0.5</v>
      </c>
      <c r="AH28" s="58">
        <f>VLOOKUP($U28,PercentGoalStats!$A$3:$AE$998,23,FALSE)</f>
        <v>0.46153846153846156</v>
      </c>
      <c r="AI28" s="58">
        <f>VLOOKUP($U28,PercentGoalStats!$A$3:$AE$998,25,FALSE)</f>
        <v>0.66666666666666663</v>
      </c>
      <c r="AJ28" s="58">
        <f>VLOOKUP($U28,PercentGoalStats!$A$3:$AE$998,26,FALSE)</f>
        <v>7.6923076923076927E-2</v>
      </c>
      <c r="AK28" s="58">
        <f>VLOOKUP($U28,PercentGoalStats!$A$3:$AE$998,28,FALSE)</f>
        <v>0.16666666666666666</v>
      </c>
      <c r="AL28" s="58">
        <f>VLOOKUP($U28,PercentGoalStats!$A$3:$AE$998,29,FALSE)</f>
        <v>0.38461538461538464</v>
      </c>
      <c r="AM28" s="58">
        <f>VLOOKUP($U28,PercentGoalStats!$A$3:$AE$998,31,FALSE)</f>
        <v>0.5</v>
      </c>
    </row>
    <row r="29" spans="1:39" x14ac:dyDescent="0.3">
      <c r="A29" s="57">
        <f>VLOOKUP($S29,PercentGoalStats!$A$3:$AE$998,5,FALSE)</f>
        <v>0.92307692307692313</v>
      </c>
      <c r="B29" s="58">
        <f>VLOOKUP($S29,PercentGoalStats!$A$3:$AE$998,6,FALSE)</f>
        <v>1</v>
      </c>
      <c r="C29" s="58">
        <f>VLOOKUP($S29,PercentGoalStats!$A$3:$AE$998,8,FALSE)</f>
        <v>0.84615384615384615</v>
      </c>
      <c r="D29" s="58">
        <f>VLOOKUP($S29,PercentGoalStats!$A$3:$AE$998,9,FALSE)</f>
        <v>1</v>
      </c>
      <c r="E29" s="58">
        <f>VLOOKUP($S29,PercentGoalStats!$A$3:$AE$998,11,FALSE)</f>
        <v>0.61538461538461542</v>
      </c>
      <c r="F29" s="58">
        <f>VLOOKUP($S29,PercentGoalStats!$A$3:$AE$998,12,FALSE)</f>
        <v>0.5714285714285714</v>
      </c>
      <c r="G29" s="58">
        <f>VLOOKUP($S29,PercentGoalStats!$A$3:$AE$998,14,FALSE)</f>
        <v>0.23076923076923078</v>
      </c>
      <c r="H29" s="58">
        <f>VLOOKUP($S29,PercentGoalStats!$A$3:$AE$998,15,FALSE)</f>
        <v>0.2857142857142857</v>
      </c>
      <c r="I29" s="58">
        <f>VLOOKUP($S29,PercentGoalStats!$A$3:$AE$998,17,FALSE)</f>
        <v>0.76923076923076927</v>
      </c>
      <c r="J29" s="58">
        <f>VLOOKUP($S29,PercentGoalStats!$A$3:$AE$998,18,FALSE)</f>
        <v>0.8571428571428571</v>
      </c>
      <c r="K29" s="58">
        <f>VLOOKUP($S29,PercentGoalStats!$A$3:$AE$998,20,FALSE)</f>
        <v>0.61538461538461542</v>
      </c>
      <c r="L29" s="58">
        <f>VLOOKUP($S29,PercentGoalStats!$A$3:$AE$998,21,FALSE)</f>
        <v>0.7142857142857143</v>
      </c>
      <c r="M29" s="58">
        <f>VLOOKUP($S29,PercentGoalStats!$A$3:$AE$998,23,FALSE)</f>
        <v>0.76923076923076927</v>
      </c>
      <c r="N29" s="58">
        <f>VLOOKUP($S29,PercentGoalStats!$A$3:$AE$998,24,FALSE)</f>
        <v>0.7142857142857143</v>
      </c>
      <c r="O29" s="58">
        <f>VLOOKUP($S29,PercentGoalStats!$A$3:$AE$998,26,FALSE)</f>
        <v>0.23076923076923078</v>
      </c>
      <c r="P29" s="58">
        <f>VLOOKUP($S29,PercentGoalStats!$A$3:$AE$998,27,FALSE)</f>
        <v>0.2857142857142857</v>
      </c>
      <c r="Q29" s="58">
        <f>VLOOKUP($S29,PercentGoalStats!$A$3:$AE$998,29,FALSE)</f>
        <v>0.61538461538461542</v>
      </c>
      <c r="R29" s="58">
        <f>VLOOKUP($S29,PercentGoalStats!$A$3:$AE$998,30,FALSE)</f>
        <v>0.5714285714285714</v>
      </c>
      <c r="S29" s="53" t="str">
        <f>Fixtures!A29</f>
        <v>Atlético Mineiro</v>
      </c>
      <c r="T29" s="54">
        <f>Fixtures!D29</f>
        <v>43688</v>
      </c>
      <c r="U29" s="53" t="str">
        <f>Fixtures!B29</f>
        <v>Fluminense</v>
      </c>
      <c r="V29" s="57">
        <f>VLOOKUP($U29,PercentGoalStats!$A$3:$AE$998,5,FALSE)</f>
        <v>0.92307692307692313</v>
      </c>
      <c r="W29" s="58">
        <f>VLOOKUP($U29,PercentGoalStats!$A$3:$AE$998,7,FALSE)</f>
        <v>1</v>
      </c>
      <c r="X29" s="58">
        <f>VLOOKUP($U29,PercentGoalStats!$A$3:$AE$998,8,FALSE)</f>
        <v>0.76923076923076927</v>
      </c>
      <c r="Y29" s="58">
        <f>VLOOKUP($U29,PercentGoalStats!$A$3:$AE$998,10,FALSE)</f>
        <v>1</v>
      </c>
      <c r="Z29" s="58">
        <f>VLOOKUP($U29,PercentGoalStats!$A$3:$AE$998,11,FALSE)</f>
        <v>0.61538461538461542</v>
      </c>
      <c r="AA29" s="58">
        <f>VLOOKUP($U29,PercentGoalStats!$A$3:$AE$998,13,FALSE)</f>
        <v>0.83333333333333337</v>
      </c>
      <c r="AB29" s="58">
        <f>VLOOKUP($U29,PercentGoalStats!$A$3:$AE$998,14,FALSE)</f>
        <v>0.23076923076923078</v>
      </c>
      <c r="AC29" s="58">
        <f>VLOOKUP($U29,PercentGoalStats!$A$3:$AE$998,16,FALSE)</f>
        <v>0.33333333333333331</v>
      </c>
      <c r="AD29" s="58">
        <f>VLOOKUP($U29,PercentGoalStats!$A$3:$AE$998,17,FALSE)</f>
        <v>0.69230769230769229</v>
      </c>
      <c r="AE29" s="58">
        <f>VLOOKUP($U29,PercentGoalStats!$A$3:$AE$998,19,FALSE)</f>
        <v>0.83333333333333337</v>
      </c>
      <c r="AF29" s="58">
        <f>VLOOKUP($U29,PercentGoalStats!$A$3:$AE$998,20,FALSE)</f>
        <v>0.30769230769230771</v>
      </c>
      <c r="AG29" s="58">
        <f>VLOOKUP($U29,PercentGoalStats!$A$3:$AE$998,22,FALSE)</f>
        <v>0.33333333333333331</v>
      </c>
      <c r="AH29" s="58">
        <f>VLOOKUP($U29,PercentGoalStats!$A$3:$AE$998,23,FALSE)</f>
        <v>0.92307692307692313</v>
      </c>
      <c r="AI29" s="58">
        <f>VLOOKUP($U29,PercentGoalStats!$A$3:$AE$998,25,FALSE)</f>
        <v>1</v>
      </c>
      <c r="AJ29" s="58">
        <f>VLOOKUP($U29,PercentGoalStats!$A$3:$AE$998,26,FALSE)</f>
        <v>0.46153846153846156</v>
      </c>
      <c r="AK29" s="58">
        <f>VLOOKUP($U29,PercentGoalStats!$A$3:$AE$998,28,FALSE)</f>
        <v>0.83333333333333337</v>
      </c>
      <c r="AL29" s="58">
        <f>VLOOKUP($U29,PercentGoalStats!$A$3:$AE$998,29,FALSE)</f>
        <v>0.69230769230769229</v>
      </c>
      <c r="AM29" s="58">
        <f>VLOOKUP($U29,PercentGoalStats!$A$3:$AE$998,31,FALSE)</f>
        <v>0.83333333333333337</v>
      </c>
    </row>
    <row r="30" spans="1:39" x14ac:dyDescent="0.3">
      <c r="A30" s="57">
        <f>VLOOKUP($S30,PercentGoalStats!$A$3:$AE$998,5,FALSE)</f>
        <v>1</v>
      </c>
      <c r="B30" s="58">
        <f>VLOOKUP($S30,PercentGoalStats!$A$3:$AE$998,6,FALSE)</f>
        <v>1</v>
      </c>
      <c r="C30" s="58">
        <f>VLOOKUP($S30,PercentGoalStats!$A$3:$AE$998,8,FALSE)</f>
        <v>0.76923076923076927</v>
      </c>
      <c r="D30" s="58">
        <f>VLOOKUP($S30,PercentGoalStats!$A$3:$AE$998,9,FALSE)</f>
        <v>0.66666666666666663</v>
      </c>
      <c r="E30" s="58">
        <f>VLOOKUP($S30,PercentGoalStats!$A$3:$AE$998,11,FALSE)</f>
        <v>0.23076923076923078</v>
      </c>
      <c r="F30" s="58">
        <f>VLOOKUP($S30,PercentGoalStats!$A$3:$AE$998,12,FALSE)</f>
        <v>0.33333333333333331</v>
      </c>
      <c r="G30" s="58">
        <f>VLOOKUP($S30,PercentGoalStats!$A$3:$AE$998,14,FALSE)</f>
        <v>0.15384615384615385</v>
      </c>
      <c r="H30" s="58">
        <f>VLOOKUP($S30,PercentGoalStats!$A$3:$AE$998,15,FALSE)</f>
        <v>0.33333333333333331</v>
      </c>
      <c r="I30" s="58">
        <f>VLOOKUP($S30,PercentGoalStats!$A$3:$AE$998,17,FALSE)</f>
        <v>0.92307692307692313</v>
      </c>
      <c r="J30" s="58">
        <f>VLOOKUP($S30,PercentGoalStats!$A$3:$AE$998,18,FALSE)</f>
        <v>1</v>
      </c>
      <c r="K30" s="58">
        <f>VLOOKUP($S30,PercentGoalStats!$A$3:$AE$998,20,FALSE)</f>
        <v>0.38461538461538464</v>
      </c>
      <c r="L30" s="58">
        <f>VLOOKUP($S30,PercentGoalStats!$A$3:$AE$998,21,FALSE)</f>
        <v>0.5</v>
      </c>
      <c r="M30" s="58">
        <f>VLOOKUP($S30,PercentGoalStats!$A$3:$AE$998,23,FALSE)</f>
        <v>0.46153846153846156</v>
      </c>
      <c r="N30" s="58">
        <f>VLOOKUP($S30,PercentGoalStats!$A$3:$AE$998,24,FALSE)</f>
        <v>0.16666666666666666</v>
      </c>
      <c r="O30" s="58">
        <f>VLOOKUP($S30,PercentGoalStats!$A$3:$AE$998,26,FALSE)</f>
        <v>7.6923076923076927E-2</v>
      </c>
      <c r="P30" s="58">
        <f>VLOOKUP($S30,PercentGoalStats!$A$3:$AE$998,27,FALSE)</f>
        <v>0</v>
      </c>
      <c r="Q30" s="58">
        <f>VLOOKUP($S30,PercentGoalStats!$A$3:$AE$998,29,FALSE)</f>
        <v>0.38461538461538464</v>
      </c>
      <c r="R30" s="58">
        <f>VLOOKUP($S30,PercentGoalStats!$A$3:$AE$998,30,FALSE)</f>
        <v>0.16666666666666666</v>
      </c>
      <c r="S30" s="53" t="str">
        <f>Fixtures!A30</f>
        <v>Palmeiras</v>
      </c>
      <c r="T30" s="54">
        <f>Fixtures!D30</f>
        <v>43688</v>
      </c>
      <c r="U30" s="53" t="str">
        <f>Fixtures!B30</f>
        <v>Bahia</v>
      </c>
      <c r="V30" s="57">
        <f>VLOOKUP($U30,PercentGoalStats!$A$3:$AE$998,5,FALSE)</f>
        <v>0.69230769230769229</v>
      </c>
      <c r="W30" s="58">
        <f>VLOOKUP($U30,PercentGoalStats!$A$3:$AE$998,7,FALSE)</f>
        <v>0.5</v>
      </c>
      <c r="X30" s="58">
        <f>VLOOKUP($U30,PercentGoalStats!$A$3:$AE$998,8,FALSE)</f>
        <v>0.38461538461538464</v>
      </c>
      <c r="Y30" s="58">
        <f>VLOOKUP($U30,PercentGoalStats!$A$3:$AE$998,10,FALSE)</f>
        <v>0.33333333333333331</v>
      </c>
      <c r="Z30" s="58">
        <f>VLOOKUP($U30,PercentGoalStats!$A$3:$AE$998,11,FALSE)</f>
        <v>0.38461538461538464</v>
      </c>
      <c r="AA30" s="58">
        <f>VLOOKUP($U30,PercentGoalStats!$A$3:$AE$998,13,FALSE)</f>
        <v>0.33333333333333331</v>
      </c>
      <c r="AB30" s="58">
        <f>VLOOKUP($U30,PercentGoalStats!$A$3:$AE$998,14,FALSE)</f>
        <v>0.30769230769230771</v>
      </c>
      <c r="AC30" s="58">
        <f>VLOOKUP($U30,PercentGoalStats!$A$3:$AE$998,16,FALSE)</f>
        <v>0.33333333333333331</v>
      </c>
      <c r="AD30" s="58">
        <f>VLOOKUP($U30,PercentGoalStats!$A$3:$AE$998,17,FALSE)</f>
        <v>0.53846153846153844</v>
      </c>
      <c r="AE30" s="58">
        <f>VLOOKUP($U30,PercentGoalStats!$A$3:$AE$998,19,FALSE)</f>
        <v>0.33333333333333331</v>
      </c>
      <c r="AF30" s="58">
        <f>VLOOKUP($U30,PercentGoalStats!$A$3:$AE$998,20,FALSE)</f>
        <v>0.30769230769230771</v>
      </c>
      <c r="AG30" s="58">
        <f>VLOOKUP($U30,PercentGoalStats!$A$3:$AE$998,22,FALSE)</f>
        <v>0.16666666666666666</v>
      </c>
      <c r="AH30" s="58">
        <f>VLOOKUP($U30,PercentGoalStats!$A$3:$AE$998,23,FALSE)</f>
        <v>0.46153846153846156</v>
      </c>
      <c r="AI30" s="58">
        <f>VLOOKUP($U30,PercentGoalStats!$A$3:$AE$998,25,FALSE)</f>
        <v>0.5</v>
      </c>
      <c r="AJ30" s="58">
        <f>VLOOKUP($U30,PercentGoalStats!$A$3:$AE$998,26,FALSE)</f>
        <v>0.30769230769230771</v>
      </c>
      <c r="AK30" s="58">
        <f>VLOOKUP($U30,PercentGoalStats!$A$3:$AE$998,28,FALSE)</f>
        <v>0.33333333333333331</v>
      </c>
      <c r="AL30" s="58">
        <f>VLOOKUP($U30,PercentGoalStats!$A$3:$AE$998,29,FALSE)</f>
        <v>0.30769230769230771</v>
      </c>
      <c r="AM30" s="58">
        <f>VLOOKUP($U30,PercentGoalStats!$A$3:$AE$998,31,FALSE)</f>
        <v>0.33333333333333331</v>
      </c>
    </row>
    <row r="31" spans="1:39" x14ac:dyDescent="0.3">
      <c r="A31" s="57">
        <f>VLOOKUP($S31,PercentGoalStats!$A$3:$AE$998,5,FALSE)</f>
        <v>0.92307692307692313</v>
      </c>
      <c r="B31" s="58">
        <f>VLOOKUP($S31,PercentGoalStats!$A$3:$AE$998,6,FALSE)</f>
        <v>1</v>
      </c>
      <c r="C31" s="58">
        <f>VLOOKUP($S31,PercentGoalStats!$A$3:$AE$998,8,FALSE)</f>
        <v>0.92307692307692313</v>
      </c>
      <c r="D31" s="58">
        <f>VLOOKUP($S31,PercentGoalStats!$A$3:$AE$998,9,FALSE)</f>
        <v>1</v>
      </c>
      <c r="E31" s="58">
        <f>VLOOKUP($S31,PercentGoalStats!$A$3:$AE$998,11,FALSE)</f>
        <v>0.61538461538461542</v>
      </c>
      <c r="F31" s="58">
        <f>VLOOKUP($S31,PercentGoalStats!$A$3:$AE$998,12,FALSE)</f>
        <v>0.83333333333333337</v>
      </c>
      <c r="G31" s="58">
        <f>VLOOKUP($S31,PercentGoalStats!$A$3:$AE$998,14,FALSE)</f>
        <v>0.30769230769230771</v>
      </c>
      <c r="H31" s="58">
        <f>VLOOKUP($S31,PercentGoalStats!$A$3:$AE$998,15,FALSE)</f>
        <v>0.66666666666666663</v>
      </c>
      <c r="I31" s="58">
        <f>VLOOKUP($S31,PercentGoalStats!$A$3:$AE$998,17,FALSE)</f>
        <v>0.84615384615384615</v>
      </c>
      <c r="J31" s="58">
        <f>VLOOKUP($S31,PercentGoalStats!$A$3:$AE$998,18,FALSE)</f>
        <v>1</v>
      </c>
      <c r="K31" s="58">
        <f>VLOOKUP($S31,PercentGoalStats!$A$3:$AE$998,20,FALSE)</f>
        <v>0.53846153846153844</v>
      </c>
      <c r="L31" s="58">
        <f>VLOOKUP($S31,PercentGoalStats!$A$3:$AE$998,21,FALSE)</f>
        <v>1</v>
      </c>
      <c r="M31" s="58">
        <f>VLOOKUP($S31,PercentGoalStats!$A$3:$AE$998,23,FALSE)</f>
        <v>0.76923076923076927</v>
      </c>
      <c r="N31" s="58">
        <f>VLOOKUP($S31,PercentGoalStats!$A$3:$AE$998,24,FALSE)</f>
        <v>0.83333333333333337</v>
      </c>
      <c r="O31" s="58">
        <f>VLOOKUP($S31,PercentGoalStats!$A$3:$AE$998,26,FALSE)</f>
        <v>0.38461538461538464</v>
      </c>
      <c r="P31" s="58">
        <f>VLOOKUP($S31,PercentGoalStats!$A$3:$AE$998,27,FALSE)</f>
        <v>0.33333333333333331</v>
      </c>
      <c r="Q31" s="58">
        <f>VLOOKUP($S31,PercentGoalStats!$A$3:$AE$998,29,FALSE)</f>
        <v>0.69230769230769229</v>
      </c>
      <c r="R31" s="58">
        <f>VLOOKUP($S31,PercentGoalStats!$A$3:$AE$998,30,FALSE)</f>
        <v>0.83333333333333337</v>
      </c>
      <c r="S31" s="53" t="str">
        <f>Fixtures!A31</f>
        <v>Flamengo</v>
      </c>
      <c r="T31" s="54">
        <f>Fixtures!D31</f>
        <v>43688</v>
      </c>
      <c r="U31" s="53" t="str">
        <f>Fixtures!B31</f>
        <v>Grêmio</v>
      </c>
      <c r="V31" s="57">
        <f>VLOOKUP($U31,PercentGoalStats!$A$3:$AE$998,5,FALSE)</f>
        <v>0.84615384615384615</v>
      </c>
      <c r="W31" s="58">
        <f>VLOOKUP($U31,PercentGoalStats!$A$3:$AE$998,7,FALSE)</f>
        <v>0.7142857142857143</v>
      </c>
      <c r="X31" s="58">
        <f>VLOOKUP($U31,PercentGoalStats!$A$3:$AE$998,8,FALSE)</f>
        <v>0.53846153846153844</v>
      </c>
      <c r="Y31" s="58">
        <f>VLOOKUP($U31,PercentGoalStats!$A$3:$AE$998,10,FALSE)</f>
        <v>0.42857142857142855</v>
      </c>
      <c r="Z31" s="58">
        <f>VLOOKUP($U31,PercentGoalStats!$A$3:$AE$998,11,FALSE)</f>
        <v>0.38461538461538464</v>
      </c>
      <c r="AA31" s="58">
        <f>VLOOKUP($U31,PercentGoalStats!$A$3:$AE$998,13,FALSE)</f>
        <v>0.14285714285714285</v>
      </c>
      <c r="AB31" s="58">
        <f>VLOOKUP($U31,PercentGoalStats!$A$3:$AE$998,14,FALSE)</f>
        <v>0.15384615384615385</v>
      </c>
      <c r="AC31" s="58">
        <f>VLOOKUP($U31,PercentGoalStats!$A$3:$AE$998,16,FALSE)</f>
        <v>0</v>
      </c>
      <c r="AD31" s="58">
        <f>VLOOKUP($U31,PercentGoalStats!$A$3:$AE$998,17,FALSE)</f>
        <v>0.76923076923076927</v>
      </c>
      <c r="AE31" s="58">
        <f>VLOOKUP($U31,PercentGoalStats!$A$3:$AE$998,19,FALSE)</f>
        <v>0.5714285714285714</v>
      </c>
      <c r="AF31" s="58">
        <f>VLOOKUP($U31,PercentGoalStats!$A$3:$AE$998,20,FALSE)</f>
        <v>0.23076923076923078</v>
      </c>
      <c r="AG31" s="58">
        <f>VLOOKUP($U31,PercentGoalStats!$A$3:$AE$998,22,FALSE)</f>
        <v>0</v>
      </c>
      <c r="AH31" s="58">
        <f>VLOOKUP($U31,PercentGoalStats!$A$3:$AE$998,23,FALSE)</f>
        <v>0.61538461538461542</v>
      </c>
      <c r="AI31" s="58">
        <f>VLOOKUP($U31,PercentGoalStats!$A$3:$AE$998,25,FALSE)</f>
        <v>0.5714285714285714</v>
      </c>
      <c r="AJ31" s="58">
        <f>VLOOKUP($U31,PercentGoalStats!$A$3:$AE$998,26,FALSE)</f>
        <v>0.30769230769230771</v>
      </c>
      <c r="AK31" s="58">
        <f>VLOOKUP($U31,PercentGoalStats!$A$3:$AE$998,28,FALSE)</f>
        <v>0.14285714285714285</v>
      </c>
      <c r="AL31" s="58">
        <f>VLOOKUP($U31,PercentGoalStats!$A$3:$AE$998,29,FALSE)</f>
        <v>0.53846153846153844</v>
      </c>
      <c r="AM31" s="58">
        <f>VLOOKUP($U31,PercentGoalStats!$A$3:$AE$998,31,FALSE)</f>
        <v>0.42857142857142855</v>
      </c>
    </row>
    <row r="32" spans="1:39" x14ac:dyDescent="0.3">
      <c r="A32" s="57">
        <f>VLOOKUP($S32,PercentGoalStats!$A$3:$AE$998,5,FALSE)</f>
        <v>0.92307692307692313</v>
      </c>
      <c r="B32" s="58">
        <f>VLOOKUP($S32,PercentGoalStats!$A$3:$AE$998,6,FALSE)</f>
        <v>1</v>
      </c>
      <c r="C32" s="58">
        <f>VLOOKUP($S32,PercentGoalStats!$A$3:$AE$998,8,FALSE)</f>
        <v>0.38461538461538464</v>
      </c>
      <c r="D32" s="58">
        <f>VLOOKUP($S32,PercentGoalStats!$A$3:$AE$998,9,FALSE)</f>
        <v>0.16666666666666666</v>
      </c>
      <c r="E32" s="58">
        <f>VLOOKUP($S32,PercentGoalStats!$A$3:$AE$998,11,FALSE)</f>
        <v>0.23076923076923078</v>
      </c>
      <c r="F32" s="58">
        <f>VLOOKUP($S32,PercentGoalStats!$A$3:$AE$998,12,FALSE)</f>
        <v>0.16666666666666666</v>
      </c>
      <c r="G32" s="58">
        <f>VLOOKUP($S32,PercentGoalStats!$A$3:$AE$998,14,FALSE)</f>
        <v>0.15384615384615385</v>
      </c>
      <c r="H32" s="58">
        <f>VLOOKUP($S32,PercentGoalStats!$A$3:$AE$998,15,FALSE)</f>
        <v>0.16666666666666666</v>
      </c>
      <c r="I32" s="58">
        <f>VLOOKUP($S32,PercentGoalStats!$A$3:$AE$998,17,FALSE)</f>
        <v>0.53846153846153844</v>
      </c>
      <c r="J32" s="58">
        <f>VLOOKUP($S32,PercentGoalStats!$A$3:$AE$998,18,FALSE)</f>
        <v>0.5</v>
      </c>
      <c r="K32" s="58">
        <f>VLOOKUP($S32,PercentGoalStats!$A$3:$AE$998,20,FALSE)</f>
        <v>0.30769230769230771</v>
      </c>
      <c r="L32" s="58">
        <f>VLOOKUP($S32,PercentGoalStats!$A$3:$AE$998,21,FALSE)</f>
        <v>0.16666666666666666</v>
      </c>
      <c r="M32" s="58">
        <f>VLOOKUP($S32,PercentGoalStats!$A$3:$AE$998,23,FALSE)</f>
        <v>0.61538461538461542</v>
      </c>
      <c r="N32" s="58">
        <f>VLOOKUP($S32,PercentGoalStats!$A$3:$AE$998,24,FALSE)</f>
        <v>0.66666666666666663</v>
      </c>
      <c r="O32" s="58">
        <f>VLOOKUP($S32,PercentGoalStats!$A$3:$AE$998,26,FALSE)</f>
        <v>0.23076923076923078</v>
      </c>
      <c r="P32" s="58">
        <f>VLOOKUP($S32,PercentGoalStats!$A$3:$AE$998,27,FALSE)</f>
        <v>0.16666666666666666</v>
      </c>
      <c r="Q32" s="58">
        <f>VLOOKUP($S32,PercentGoalStats!$A$3:$AE$998,29,FALSE)</f>
        <v>0.23076923076923078</v>
      </c>
      <c r="R32" s="58">
        <f>VLOOKUP($S32,PercentGoalStats!$A$3:$AE$998,30,FALSE)</f>
        <v>0.16666666666666666</v>
      </c>
      <c r="S32" s="53" t="str">
        <f>Fixtures!A32</f>
        <v>Botafogo</v>
      </c>
      <c r="T32" s="54">
        <f>Fixtures!D32</f>
        <v>43688</v>
      </c>
      <c r="U32" s="53" t="str">
        <f>Fixtures!B32</f>
        <v>Athletico Paranaense</v>
      </c>
      <c r="V32" s="57">
        <f>VLOOKUP($U32,PercentGoalStats!$A$3:$AE$998,5,FALSE)</f>
        <v>1</v>
      </c>
      <c r="W32" s="58">
        <f>VLOOKUP($U32,PercentGoalStats!$A$3:$AE$998,7,FALSE)</f>
        <v>1</v>
      </c>
      <c r="X32" s="58">
        <f>VLOOKUP($U32,PercentGoalStats!$A$3:$AE$998,8,FALSE)</f>
        <v>0.75</v>
      </c>
      <c r="Y32" s="58">
        <f>VLOOKUP($U32,PercentGoalStats!$A$3:$AE$998,10,FALSE)</f>
        <v>0.8571428571428571</v>
      </c>
      <c r="Z32" s="58">
        <f>VLOOKUP($U32,PercentGoalStats!$A$3:$AE$998,11,FALSE)</f>
        <v>0.5</v>
      </c>
      <c r="AA32" s="58">
        <f>VLOOKUP($U32,PercentGoalStats!$A$3:$AE$998,13,FALSE)</f>
        <v>0.5714285714285714</v>
      </c>
      <c r="AB32" s="58">
        <f>VLOOKUP($U32,PercentGoalStats!$A$3:$AE$998,14,FALSE)</f>
        <v>0.25</v>
      </c>
      <c r="AC32" s="58">
        <f>VLOOKUP($U32,PercentGoalStats!$A$3:$AE$998,16,FALSE)</f>
        <v>0.2857142857142857</v>
      </c>
      <c r="AD32" s="58">
        <f>VLOOKUP($U32,PercentGoalStats!$A$3:$AE$998,17,FALSE)</f>
        <v>0.83333333333333337</v>
      </c>
      <c r="AE32" s="58">
        <f>VLOOKUP($U32,PercentGoalStats!$A$3:$AE$998,19,FALSE)</f>
        <v>0.8571428571428571</v>
      </c>
      <c r="AF32" s="58">
        <f>VLOOKUP($U32,PercentGoalStats!$A$3:$AE$998,20,FALSE)</f>
        <v>0.41666666666666669</v>
      </c>
      <c r="AG32" s="58">
        <f>VLOOKUP($U32,PercentGoalStats!$A$3:$AE$998,22,FALSE)</f>
        <v>0.42857142857142855</v>
      </c>
      <c r="AH32" s="58">
        <f>VLOOKUP($U32,PercentGoalStats!$A$3:$AE$998,23,FALSE)</f>
        <v>0.58333333333333337</v>
      </c>
      <c r="AI32" s="58">
        <f>VLOOKUP($U32,PercentGoalStats!$A$3:$AE$998,25,FALSE)</f>
        <v>0.7142857142857143</v>
      </c>
      <c r="AJ32" s="58">
        <f>VLOOKUP($U32,PercentGoalStats!$A$3:$AE$998,26,FALSE)</f>
        <v>0.33333333333333331</v>
      </c>
      <c r="AK32" s="58">
        <f>VLOOKUP($U32,PercentGoalStats!$A$3:$AE$998,28,FALSE)</f>
        <v>0.42857142857142855</v>
      </c>
      <c r="AL32" s="58">
        <f>VLOOKUP($U32,PercentGoalStats!$A$3:$AE$998,29,FALSE)</f>
        <v>0.41666666666666669</v>
      </c>
      <c r="AM32" s="58">
        <f>VLOOKUP($U32,PercentGoalStats!$A$3:$AE$998,31,FALSE)</f>
        <v>0.5714285714285714</v>
      </c>
    </row>
    <row r="33" spans="1:39" x14ac:dyDescent="0.3">
      <c r="A33" s="57">
        <f>VLOOKUP($S33,PercentGoalStats!$A$3:$AE$998,5,FALSE)</f>
        <v>0.76923076923076927</v>
      </c>
      <c r="B33" s="58">
        <f>VLOOKUP($S33,PercentGoalStats!$A$3:$AE$998,6,FALSE)</f>
        <v>0.5</v>
      </c>
      <c r="C33" s="58">
        <f>VLOOKUP($S33,PercentGoalStats!$A$3:$AE$998,8,FALSE)</f>
        <v>0.69230769230769229</v>
      </c>
      <c r="D33" s="58">
        <f>VLOOKUP($S33,PercentGoalStats!$A$3:$AE$998,9,FALSE)</f>
        <v>0.5</v>
      </c>
      <c r="E33" s="58">
        <f>VLOOKUP($S33,PercentGoalStats!$A$3:$AE$998,11,FALSE)</f>
        <v>0.23076923076923078</v>
      </c>
      <c r="F33" s="58">
        <f>VLOOKUP($S33,PercentGoalStats!$A$3:$AE$998,12,FALSE)</f>
        <v>0.16666666666666666</v>
      </c>
      <c r="G33" s="58">
        <f>VLOOKUP($S33,PercentGoalStats!$A$3:$AE$998,14,FALSE)</f>
        <v>7.6923076923076927E-2</v>
      </c>
      <c r="H33" s="58">
        <f>VLOOKUP($S33,PercentGoalStats!$A$3:$AE$998,15,FALSE)</f>
        <v>0</v>
      </c>
      <c r="I33" s="58">
        <f>VLOOKUP($S33,PercentGoalStats!$A$3:$AE$998,17,FALSE)</f>
        <v>0.38461538461538464</v>
      </c>
      <c r="J33" s="58">
        <f>VLOOKUP($S33,PercentGoalStats!$A$3:$AE$998,18,FALSE)</f>
        <v>0.33333333333333331</v>
      </c>
      <c r="K33" s="58">
        <f>VLOOKUP($S33,PercentGoalStats!$A$3:$AE$998,20,FALSE)</f>
        <v>0</v>
      </c>
      <c r="L33" s="58">
        <f>VLOOKUP($S33,PercentGoalStats!$A$3:$AE$998,21,FALSE)</f>
        <v>0</v>
      </c>
      <c r="M33" s="58">
        <f>VLOOKUP($S33,PercentGoalStats!$A$3:$AE$998,23,FALSE)</f>
        <v>0.76923076923076927</v>
      </c>
      <c r="N33" s="58">
        <f>VLOOKUP($S33,PercentGoalStats!$A$3:$AE$998,24,FALSE)</f>
        <v>0.5</v>
      </c>
      <c r="O33" s="58">
        <f>VLOOKUP($S33,PercentGoalStats!$A$3:$AE$998,26,FALSE)</f>
        <v>0.53846153846153844</v>
      </c>
      <c r="P33" s="58">
        <f>VLOOKUP($S33,PercentGoalStats!$A$3:$AE$998,27,FALSE)</f>
        <v>0.33333333333333331</v>
      </c>
      <c r="Q33" s="58">
        <f>VLOOKUP($S33,PercentGoalStats!$A$3:$AE$998,29,FALSE)</f>
        <v>0.38461538461538464</v>
      </c>
      <c r="R33" s="58">
        <f>VLOOKUP($S33,PercentGoalStats!$A$3:$AE$998,30,FALSE)</f>
        <v>0.33333333333333331</v>
      </c>
      <c r="S33" s="53" t="str">
        <f>Fixtures!A33</f>
        <v>Avaí</v>
      </c>
      <c r="T33" s="54">
        <f>Fixtures!D33</f>
        <v>43688</v>
      </c>
      <c r="U33" s="53" t="str">
        <f>Fixtures!B33</f>
        <v>Cruzeiro</v>
      </c>
      <c r="V33" s="57">
        <f>VLOOKUP($U33,PercentGoalStats!$A$3:$AE$998,5,FALSE)</f>
        <v>0.76923076923076927</v>
      </c>
      <c r="W33" s="58">
        <f>VLOOKUP($U33,PercentGoalStats!$A$3:$AE$998,7,FALSE)</f>
        <v>0.8571428571428571</v>
      </c>
      <c r="X33" s="58">
        <f>VLOOKUP($U33,PercentGoalStats!$A$3:$AE$998,8,FALSE)</f>
        <v>0.69230769230769229</v>
      </c>
      <c r="Y33" s="58">
        <f>VLOOKUP($U33,PercentGoalStats!$A$3:$AE$998,10,FALSE)</f>
        <v>0.8571428571428571</v>
      </c>
      <c r="Z33" s="58">
        <f>VLOOKUP($U33,PercentGoalStats!$A$3:$AE$998,11,FALSE)</f>
        <v>0.46153846153846156</v>
      </c>
      <c r="AA33" s="58">
        <f>VLOOKUP($U33,PercentGoalStats!$A$3:$AE$998,13,FALSE)</f>
        <v>0.5714285714285714</v>
      </c>
      <c r="AB33" s="58">
        <f>VLOOKUP($U33,PercentGoalStats!$A$3:$AE$998,14,FALSE)</f>
        <v>0.23076923076923078</v>
      </c>
      <c r="AC33" s="58">
        <f>VLOOKUP($U33,PercentGoalStats!$A$3:$AE$998,16,FALSE)</f>
        <v>0.42857142857142855</v>
      </c>
      <c r="AD33" s="58">
        <f>VLOOKUP($U33,PercentGoalStats!$A$3:$AE$998,17,FALSE)</f>
        <v>0.61538461538461542</v>
      </c>
      <c r="AE33" s="58">
        <f>VLOOKUP($U33,PercentGoalStats!$A$3:$AE$998,19,FALSE)</f>
        <v>0.7142857142857143</v>
      </c>
      <c r="AF33" s="58">
        <f>VLOOKUP($U33,PercentGoalStats!$A$3:$AE$998,20,FALSE)</f>
        <v>7.6923076923076927E-2</v>
      </c>
      <c r="AG33" s="58">
        <f>VLOOKUP($U33,PercentGoalStats!$A$3:$AE$998,22,FALSE)</f>
        <v>0</v>
      </c>
      <c r="AH33" s="58">
        <f>VLOOKUP($U33,PercentGoalStats!$A$3:$AE$998,23,FALSE)</f>
        <v>0.69230769230769229</v>
      </c>
      <c r="AI33" s="58">
        <f>VLOOKUP($U33,PercentGoalStats!$A$3:$AE$998,25,FALSE)</f>
        <v>0.8571428571428571</v>
      </c>
      <c r="AJ33" s="58">
        <f>VLOOKUP($U33,PercentGoalStats!$A$3:$AE$998,26,FALSE)</f>
        <v>0.53846153846153844</v>
      </c>
      <c r="AK33" s="58">
        <f>VLOOKUP($U33,PercentGoalStats!$A$3:$AE$998,28,FALSE)</f>
        <v>0.7142857142857143</v>
      </c>
      <c r="AL33" s="58">
        <f>VLOOKUP($U33,PercentGoalStats!$A$3:$AE$998,29,FALSE)</f>
        <v>0.53846153846153844</v>
      </c>
      <c r="AM33" s="58">
        <f>VLOOKUP($U33,PercentGoalStats!$A$3:$AE$998,31,FALSE)</f>
        <v>0.7142857142857143</v>
      </c>
    </row>
    <row r="34" spans="1:39" x14ac:dyDescent="0.3">
      <c r="A34" s="57">
        <f>VLOOKUP($S34,PercentGoalStats!$A$3:$AE$998,5,FALSE)</f>
        <v>0.90476190476190477</v>
      </c>
      <c r="B34" s="58">
        <f>VLOOKUP($S34,PercentGoalStats!$A$3:$AE$998,6,FALSE)</f>
        <v>0.90909090909090906</v>
      </c>
      <c r="C34" s="58">
        <f>VLOOKUP($S34,PercentGoalStats!$A$3:$AE$998,8,FALSE)</f>
        <v>0.76190476190476186</v>
      </c>
      <c r="D34" s="58">
        <f>VLOOKUP($S34,PercentGoalStats!$A$3:$AE$998,9,FALSE)</f>
        <v>0.63636363636363635</v>
      </c>
      <c r="E34" s="58">
        <f>VLOOKUP($S34,PercentGoalStats!$A$3:$AE$998,11,FALSE)</f>
        <v>0.5714285714285714</v>
      </c>
      <c r="F34" s="58">
        <f>VLOOKUP($S34,PercentGoalStats!$A$3:$AE$998,12,FALSE)</f>
        <v>0.45454545454545453</v>
      </c>
      <c r="G34" s="58">
        <f>VLOOKUP($S34,PercentGoalStats!$A$3:$AE$998,14,FALSE)</f>
        <v>0.47619047619047616</v>
      </c>
      <c r="H34" s="58">
        <f>VLOOKUP($S34,PercentGoalStats!$A$3:$AE$998,15,FALSE)</f>
        <v>0.36363636363636365</v>
      </c>
      <c r="I34" s="58">
        <f>VLOOKUP($S34,PercentGoalStats!$A$3:$AE$998,17,FALSE)</f>
        <v>0.76190476190476186</v>
      </c>
      <c r="J34" s="58">
        <f>VLOOKUP($S34,PercentGoalStats!$A$3:$AE$998,18,FALSE)</f>
        <v>0.72727272727272729</v>
      </c>
      <c r="K34" s="58">
        <f>VLOOKUP($S34,PercentGoalStats!$A$3:$AE$998,20,FALSE)</f>
        <v>0.42857142857142855</v>
      </c>
      <c r="L34" s="58">
        <f>VLOOKUP($S34,PercentGoalStats!$A$3:$AE$998,21,FALSE)</f>
        <v>0.36363636363636365</v>
      </c>
      <c r="M34" s="58">
        <f>VLOOKUP($S34,PercentGoalStats!$A$3:$AE$998,23,FALSE)</f>
        <v>0.7142857142857143</v>
      </c>
      <c r="N34" s="58">
        <f>VLOOKUP($S34,PercentGoalStats!$A$3:$AE$998,24,FALSE)</f>
        <v>0.63636363636363635</v>
      </c>
      <c r="O34" s="58">
        <f>VLOOKUP($S34,PercentGoalStats!$A$3:$AE$998,26,FALSE)</f>
        <v>0.52380952380952384</v>
      </c>
      <c r="P34" s="58">
        <f>VLOOKUP($S34,PercentGoalStats!$A$3:$AE$998,27,FALSE)</f>
        <v>0.36363636363636365</v>
      </c>
      <c r="Q34" s="58">
        <f>VLOOKUP($S34,PercentGoalStats!$A$3:$AE$998,29,FALSE)</f>
        <v>0.5714285714285714</v>
      </c>
      <c r="R34" s="58">
        <f>VLOOKUP($S34,PercentGoalStats!$A$3:$AE$998,30,FALSE)</f>
        <v>0.45454545454545453</v>
      </c>
      <c r="S34" s="53" t="str">
        <f>Fixtures!A34</f>
        <v>Chongqing Dangdai Lifan</v>
      </c>
      <c r="T34" s="54">
        <f>Fixtures!D34</f>
        <v>43688</v>
      </c>
      <c r="U34" s="53" t="str">
        <f>Fixtures!B34</f>
        <v>Tianjin Tianhai</v>
      </c>
      <c r="V34" s="57">
        <f>VLOOKUP($U34,PercentGoalStats!$A$3:$AE$998,5,FALSE)</f>
        <v>0.8571428571428571</v>
      </c>
      <c r="W34" s="58">
        <f>VLOOKUP($U34,PercentGoalStats!$A$3:$AE$998,7,FALSE)</f>
        <v>0.90909090909090906</v>
      </c>
      <c r="X34" s="58">
        <f>VLOOKUP($U34,PercentGoalStats!$A$3:$AE$998,8,FALSE)</f>
        <v>0.80952380952380953</v>
      </c>
      <c r="Y34" s="58">
        <f>VLOOKUP($U34,PercentGoalStats!$A$3:$AE$998,10,FALSE)</f>
        <v>0.90909090909090906</v>
      </c>
      <c r="Z34" s="58">
        <f>VLOOKUP($U34,PercentGoalStats!$A$3:$AE$998,11,FALSE)</f>
        <v>0.66666666666666663</v>
      </c>
      <c r="AA34" s="58">
        <f>VLOOKUP($U34,PercentGoalStats!$A$3:$AE$998,13,FALSE)</f>
        <v>0.72727272727272729</v>
      </c>
      <c r="AB34" s="58">
        <f>VLOOKUP($U34,PercentGoalStats!$A$3:$AE$998,14,FALSE)</f>
        <v>0.38095238095238093</v>
      </c>
      <c r="AC34" s="58">
        <f>VLOOKUP($U34,PercentGoalStats!$A$3:$AE$998,16,FALSE)</f>
        <v>0.27272727272727271</v>
      </c>
      <c r="AD34" s="58">
        <f>VLOOKUP($U34,PercentGoalStats!$A$3:$AE$998,17,FALSE)</f>
        <v>0.76190476190476186</v>
      </c>
      <c r="AE34" s="58">
        <f>VLOOKUP($U34,PercentGoalStats!$A$3:$AE$998,19,FALSE)</f>
        <v>0.72727272727272729</v>
      </c>
      <c r="AF34" s="58">
        <f>VLOOKUP($U34,PercentGoalStats!$A$3:$AE$998,20,FALSE)</f>
        <v>0.33333333333333331</v>
      </c>
      <c r="AG34" s="58">
        <f>VLOOKUP($U34,PercentGoalStats!$A$3:$AE$998,22,FALSE)</f>
        <v>0.27272727272727271</v>
      </c>
      <c r="AH34" s="58">
        <f>VLOOKUP($U34,PercentGoalStats!$A$3:$AE$998,23,FALSE)</f>
        <v>0.80952380952380953</v>
      </c>
      <c r="AI34" s="58">
        <f>VLOOKUP($U34,PercentGoalStats!$A$3:$AE$998,25,FALSE)</f>
        <v>0.90909090909090906</v>
      </c>
      <c r="AJ34" s="58">
        <f>VLOOKUP($U34,PercentGoalStats!$A$3:$AE$998,26,FALSE)</f>
        <v>0.7142857142857143</v>
      </c>
      <c r="AK34" s="58">
        <f>VLOOKUP($U34,PercentGoalStats!$A$3:$AE$998,28,FALSE)</f>
        <v>0.81818181818181823</v>
      </c>
      <c r="AL34" s="58">
        <f>VLOOKUP($U34,PercentGoalStats!$A$3:$AE$998,29,FALSE)</f>
        <v>0.7142857142857143</v>
      </c>
      <c r="AM34" s="58">
        <f>VLOOKUP($U34,PercentGoalStats!$A$3:$AE$998,31,FALSE)</f>
        <v>0.72727272727272729</v>
      </c>
    </row>
    <row r="35" spans="1:39" x14ac:dyDescent="0.3">
      <c r="A35" s="57">
        <f>VLOOKUP($S35,PercentGoalStats!$A$3:$AE$998,5,FALSE)</f>
        <v>1</v>
      </c>
      <c r="B35" s="58">
        <f>VLOOKUP($S35,PercentGoalStats!$A$3:$AE$998,6,FALSE)</f>
        <v>1</v>
      </c>
      <c r="C35" s="58">
        <f>VLOOKUP($S35,PercentGoalStats!$A$3:$AE$998,8,FALSE)</f>
        <v>0.7142857142857143</v>
      </c>
      <c r="D35" s="58">
        <f>VLOOKUP($S35,PercentGoalStats!$A$3:$AE$998,9,FALSE)</f>
        <v>1</v>
      </c>
      <c r="E35" s="58">
        <f>VLOOKUP($S35,PercentGoalStats!$A$3:$AE$998,11,FALSE)</f>
        <v>0.61904761904761907</v>
      </c>
      <c r="F35" s="58">
        <f>VLOOKUP($S35,PercentGoalStats!$A$3:$AE$998,12,FALSE)</f>
        <v>0.90909090909090906</v>
      </c>
      <c r="G35" s="58">
        <f>VLOOKUP($S35,PercentGoalStats!$A$3:$AE$998,14,FALSE)</f>
        <v>0.19047619047619047</v>
      </c>
      <c r="H35" s="58">
        <f>VLOOKUP($S35,PercentGoalStats!$A$3:$AE$998,15,FALSE)</f>
        <v>0.27272727272727271</v>
      </c>
      <c r="I35" s="58">
        <f>VLOOKUP($S35,PercentGoalStats!$A$3:$AE$998,17,FALSE)</f>
        <v>0.8571428571428571</v>
      </c>
      <c r="J35" s="58">
        <f>VLOOKUP($S35,PercentGoalStats!$A$3:$AE$998,18,FALSE)</f>
        <v>1</v>
      </c>
      <c r="K35" s="58">
        <f>VLOOKUP($S35,PercentGoalStats!$A$3:$AE$998,20,FALSE)</f>
        <v>0.61904761904761907</v>
      </c>
      <c r="L35" s="58">
        <f>VLOOKUP($S35,PercentGoalStats!$A$3:$AE$998,21,FALSE)</f>
        <v>1</v>
      </c>
      <c r="M35" s="58">
        <f>VLOOKUP($S35,PercentGoalStats!$A$3:$AE$998,23,FALSE)</f>
        <v>0.5714285714285714</v>
      </c>
      <c r="N35" s="58">
        <f>VLOOKUP($S35,PercentGoalStats!$A$3:$AE$998,24,FALSE)</f>
        <v>0.63636363636363635</v>
      </c>
      <c r="O35" s="58">
        <f>VLOOKUP($S35,PercentGoalStats!$A$3:$AE$998,26,FALSE)</f>
        <v>0.14285714285714285</v>
      </c>
      <c r="P35" s="58">
        <f>VLOOKUP($S35,PercentGoalStats!$A$3:$AE$998,27,FALSE)</f>
        <v>9.0909090909090912E-2</v>
      </c>
      <c r="Q35" s="58">
        <f>VLOOKUP($S35,PercentGoalStats!$A$3:$AE$998,29,FALSE)</f>
        <v>0.42857142857142855</v>
      </c>
      <c r="R35" s="58">
        <f>VLOOKUP($S35,PercentGoalStats!$A$3:$AE$998,30,FALSE)</f>
        <v>0.63636363636363635</v>
      </c>
      <c r="S35" s="53" t="str">
        <f>Fixtures!A35</f>
        <v>Beijing Guoan</v>
      </c>
      <c r="T35" s="54">
        <f>Fixtures!D35</f>
        <v>43688</v>
      </c>
      <c r="U35" s="53" t="str">
        <f>Fixtures!B35</f>
        <v>Guangzhou Evergrande</v>
      </c>
      <c r="V35" s="57">
        <f>VLOOKUP($U35,PercentGoalStats!$A$3:$AE$998,5,FALSE)</f>
        <v>1</v>
      </c>
      <c r="W35" s="58">
        <f>VLOOKUP($U35,PercentGoalStats!$A$3:$AE$998,7,FALSE)</f>
        <v>1</v>
      </c>
      <c r="X35" s="58">
        <f>VLOOKUP($U35,PercentGoalStats!$A$3:$AE$998,8,FALSE)</f>
        <v>0.76190476190476186</v>
      </c>
      <c r="Y35" s="58">
        <f>VLOOKUP($U35,PercentGoalStats!$A$3:$AE$998,10,FALSE)</f>
        <v>0.81818181818181823</v>
      </c>
      <c r="Z35" s="58">
        <f>VLOOKUP($U35,PercentGoalStats!$A$3:$AE$998,11,FALSE)</f>
        <v>0.66666666666666663</v>
      </c>
      <c r="AA35" s="58">
        <f>VLOOKUP($U35,PercentGoalStats!$A$3:$AE$998,13,FALSE)</f>
        <v>0.72727272727272729</v>
      </c>
      <c r="AB35" s="58">
        <f>VLOOKUP($U35,PercentGoalStats!$A$3:$AE$998,14,FALSE)</f>
        <v>0.2857142857142857</v>
      </c>
      <c r="AC35" s="58">
        <f>VLOOKUP($U35,PercentGoalStats!$A$3:$AE$998,16,FALSE)</f>
        <v>0.36363636363636365</v>
      </c>
      <c r="AD35" s="58">
        <f>VLOOKUP($U35,PercentGoalStats!$A$3:$AE$998,17,FALSE)</f>
        <v>0.95238095238095233</v>
      </c>
      <c r="AE35" s="58">
        <f>VLOOKUP($U35,PercentGoalStats!$A$3:$AE$998,19,FALSE)</f>
        <v>1</v>
      </c>
      <c r="AF35" s="58">
        <f>VLOOKUP($U35,PercentGoalStats!$A$3:$AE$998,20,FALSE)</f>
        <v>0.7142857142857143</v>
      </c>
      <c r="AG35" s="58">
        <f>VLOOKUP($U35,PercentGoalStats!$A$3:$AE$998,22,FALSE)</f>
        <v>0.72727272727272729</v>
      </c>
      <c r="AH35" s="58">
        <f>VLOOKUP($U35,PercentGoalStats!$A$3:$AE$998,23,FALSE)</f>
        <v>0.42857142857142855</v>
      </c>
      <c r="AI35" s="58">
        <f>VLOOKUP($U35,PercentGoalStats!$A$3:$AE$998,25,FALSE)</f>
        <v>0.36363636363636365</v>
      </c>
      <c r="AJ35" s="58">
        <f>VLOOKUP($U35,PercentGoalStats!$A$3:$AE$998,26,FALSE)</f>
        <v>0.19047619047619047</v>
      </c>
      <c r="AK35" s="58">
        <f>VLOOKUP($U35,PercentGoalStats!$A$3:$AE$998,28,FALSE)</f>
        <v>0.27272727272727271</v>
      </c>
      <c r="AL35" s="58">
        <f>VLOOKUP($U35,PercentGoalStats!$A$3:$AE$998,29,FALSE)</f>
        <v>0.38095238095238093</v>
      </c>
      <c r="AM35" s="58">
        <f>VLOOKUP($U35,PercentGoalStats!$A$3:$AE$998,31,FALSE)</f>
        <v>0.36363636363636365</v>
      </c>
    </row>
    <row r="36" spans="1:39" x14ac:dyDescent="0.3">
      <c r="A36" s="57">
        <f>VLOOKUP($S36,PercentGoalStats!$A$3:$AE$998,5,FALSE)</f>
        <v>1</v>
      </c>
      <c r="B36" s="58">
        <f>VLOOKUP($S36,PercentGoalStats!$A$3:$AE$998,6,FALSE)</f>
        <v>1</v>
      </c>
      <c r="C36" s="58">
        <f>VLOOKUP($S36,PercentGoalStats!$A$3:$AE$998,8,FALSE)</f>
        <v>0.75</v>
      </c>
      <c r="D36" s="58">
        <f>VLOOKUP($S36,PercentGoalStats!$A$3:$AE$998,9,FALSE)</f>
        <v>1</v>
      </c>
      <c r="E36" s="58">
        <f>VLOOKUP($S36,PercentGoalStats!$A$3:$AE$998,11,FALSE)</f>
        <v>0.25</v>
      </c>
      <c r="F36" s="58">
        <f>VLOOKUP($S36,PercentGoalStats!$A$3:$AE$998,12,FALSE)</f>
        <v>0.5</v>
      </c>
      <c r="G36" s="58">
        <f>VLOOKUP($S36,PercentGoalStats!$A$3:$AE$998,14,FALSE)</f>
        <v>0.25</v>
      </c>
      <c r="H36" s="58">
        <f>VLOOKUP($S36,PercentGoalStats!$A$3:$AE$998,15,FALSE)</f>
        <v>0.5</v>
      </c>
      <c r="I36" s="58">
        <f>VLOOKUP($S36,PercentGoalStats!$A$3:$AE$998,17,FALSE)</f>
        <v>0.5</v>
      </c>
      <c r="J36" s="58">
        <f>VLOOKUP($S36,PercentGoalStats!$A$3:$AE$998,18,FALSE)</f>
        <v>1</v>
      </c>
      <c r="K36" s="58">
        <f>VLOOKUP($S36,PercentGoalStats!$A$3:$AE$998,20,FALSE)</f>
        <v>0.25</v>
      </c>
      <c r="L36" s="58">
        <f>VLOOKUP($S36,PercentGoalStats!$A$3:$AE$998,21,FALSE)</f>
        <v>0.5</v>
      </c>
      <c r="M36" s="58">
        <f>VLOOKUP($S36,PercentGoalStats!$A$3:$AE$998,23,FALSE)</f>
        <v>1</v>
      </c>
      <c r="N36" s="58">
        <f>VLOOKUP($S36,PercentGoalStats!$A$3:$AE$998,24,FALSE)</f>
        <v>1</v>
      </c>
      <c r="O36" s="58">
        <f>VLOOKUP($S36,PercentGoalStats!$A$3:$AE$998,26,FALSE)</f>
        <v>0.25</v>
      </c>
      <c r="P36" s="58">
        <f>VLOOKUP($S36,PercentGoalStats!$A$3:$AE$998,27,FALSE)</f>
        <v>0</v>
      </c>
      <c r="Q36" s="58">
        <f>VLOOKUP($S36,PercentGoalStats!$A$3:$AE$998,29,FALSE)</f>
        <v>0.5</v>
      </c>
      <c r="R36" s="58">
        <f>VLOOKUP($S36,PercentGoalStats!$A$3:$AE$998,30,FALSE)</f>
        <v>1</v>
      </c>
      <c r="S36" s="53" t="str">
        <f>Fixtures!A36</f>
        <v>AaB</v>
      </c>
      <c r="T36" s="54">
        <f>Fixtures!D36</f>
        <v>43688</v>
      </c>
      <c r="U36" s="53" t="str">
        <f>Fixtures!B36</f>
        <v>Esbjerg</v>
      </c>
      <c r="V36" s="57">
        <f>VLOOKUP($U36,PercentGoalStats!$A$3:$AE$998,5,FALSE)</f>
        <v>1</v>
      </c>
      <c r="W36" s="58">
        <f>VLOOKUP($U36,PercentGoalStats!$A$3:$AE$998,7,FALSE)</f>
        <v>1</v>
      </c>
      <c r="X36" s="58">
        <f>VLOOKUP($U36,PercentGoalStats!$A$3:$AE$998,8,FALSE)</f>
        <v>0.5</v>
      </c>
      <c r="Y36" s="58">
        <f>VLOOKUP($U36,PercentGoalStats!$A$3:$AE$998,10,FALSE)</f>
        <v>0.5</v>
      </c>
      <c r="Z36" s="58">
        <f>VLOOKUP($U36,PercentGoalStats!$A$3:$AE$998,11,FALSE)</f>
        <v>0</v>
      </c>
      <c r="AA36" s="58">
        <f>VLOOKUP($U36,PercentGoalStats!$A$3:$AE$998,13,FALSE)</f>
        <v>0</v>
      </c>
      <c r="AB36" s="58">
        <f>VLOOKUP($U36,PercentGoalStats!$A$3:$AE$998,14,FALSE)</f>
        <v>0</v>
      </c>
      <c r="AC36" s="58">
        <f>VLOOKUP($U36,PercentGoalStats!$A$3:$AE$998,16,FALSE)</f>
        <v>0</v>
      </c>
      <c r="AD36" s="58">
        <f>VLOOKUP($U36,PercentGoalStats!$A$3:$AE$998,17,FALSE)</f>
        <v>0.25</v>
      </c>
      <c r="AE36" s="58">
        <f>VLOOKUP($U36,PercentGoalStats!$A$3:$AE$998,19,FALSE)</f>
        <v>0</v>
      </c>
      <c r="AF36" s="58">
        <f>VLOOKUP($U36,PercentGoalStats!$A$3:$AE$998,20,FALSE)</f>
        <v>0</v>
      </c>
      <c r="AG36" s="58">
        <f>VLOOKUP($U36,PercentGoalStats!$A$3:$AE$998,22,FALSE)</f>
        <v>0</v>
      </c>
      <c r="AH36" s="58">
        <f>VLOOKUP($U36,PercentGoalStats!$A$3:$AE$998,23,FALSE)</f>
        <v>1</v>
      </c>
      <c r="AI36" s="58">
        <f>VLOOKUP($U36,PercentGoalStats!$A$3:$AE$998,25,FALSE)</f>
        <v>1</v>
      </c>
      <c r="AJ36" s="58">
        <f>VLOOKUP($U36,PercentGoalStats!$A$3:$AE$998,26,FALSE)</f>
        <v>0.25</v>
      </c>
      <c r="AK36" s="58">
        <f>VLOOKUP($U36,PercentGoalStats!$A$3:$AE$998,28,FALSE)</f>
        <v>0.5</v>
      </c>
      <c r="AL36" s="58">
        <f>VLOOKUP($U36,PercentGoalStats!$A$3:$AE$998,29,FALSE)</f>
        <v>0.25</v>
      </c>
      <c r="AM36" s="58">
        <f>VLOOKUP($U36,PercentGoalStats!$A$3:$AE$998,31,FALSE)</f>
        <v>0</v>
      </c>
    </row>
    <row r="37" spans="1:39" x14ac:dyDescent="0.3">
      <c r="A37" s="57">
        <f>VLOOKUP($S37,PercentGoalStats!$A$3:$AE$998,5,FALSE)</f>
        <v>1</v>
      </c>
      <c r="B37" s="58">
        <f>VLOOKUP($S37,PercentGoalStats!$A$3:$AE$998,6,FALSE)</f>
        <v>1</v>
      </c>
      <c r="C37" s="58">
        <f>VLOOKUP($S37,PercentGoalStats!$A$3:$AE$998,8,FALSE)</f>
        <v>1</v>
      </c>
      <c r="D37" s="58">
        <f>VLOOKUP($S37,PercentGoalStats!$A$3:$AE$998,9,FALSE)</f>
        <v>1</v>
      </c>
      <c r="E37" s="58">
        <f>VLOOKUP($S37,PercentGoalStats!$A$3:$AE$998,11,FALSE)</f>
        <v>0.75</v>
      </c>
      <c r="F37" s="58">
        <f>VLOOKUP($S37,PercentGoalStats!$A$3:$AE$998,12,FALSE)</f>
        <v>0.5</v>
      </c>
      <c r="G37" s="58">
        <f>VLOOKUP($S37,PercentGoalStats!$A$3:$AE$998,14,FALSE)</f>
        <v>0</v>
      </c>
      <c r="H37" s="58">
        <f>VLOOKUP($S37,PercentGoalStats!$A$3:$AE$998,15,FALSE)</f>
        <v>0</v>
      </c>
      <c r="I37" s="58">
        <f>VLOOKUP($S37,PercentGoalStats!$A$3:$AE$998,17,FALSE)</f>
        <v>0.5</v>
      </c>
      <c r="J37" s="58">
        <f>VLOOKUP($S37,PercentGoalStats!$A$3:$AE$998,18,FALSE)</f>
        <v>0</v>
      </c>
      <c r="K37" s="58">
        <f>VLOOKUP($S37,PercentGoalStats!$A$3:$AE$998,20,FALSE)</f>
        <v>0.5</v>
      </c>
      <c r="L37" s="58">
        <f>VLOOKUP($S37,PercentGoalStats!$A$3:$AE$998,21,FALSE)</f>
        <v>0</v>
      </c>
      <c r="M37" s="58">
        <f>VLOOKUP($S37,PercentGoalStats!$A$3:$AE$998,23,FALSE)</f>
        <v>0.75</v>
      </c>
      <c r="N37" s="58">
        <f>VLOOKUP($S37,PercentGoalStats!$A$3:$AE$998,24,FALSE)</f>
        <v>1</v>
      </c>
      <c r="O37" s="58">
        <f>VLOOKUP($S37,PercentGoalStats!$A$3:$AE$998,26,FALSE)</f>
        <v>0.5</v>
      </c>
      <c r="P37" s="58">
        <f>VLOOKUP($S37,PercentGoalStats!$A$3:$AE$998,27,FALSE)</f>
        <v>1</v>
      </c>
      <c r="Q37" s="58">
        <f>VLOOKUP($S37,PercentGoalStats!$A$3:$AE$998,29,FALSE)</f>
        <v>0.25</v>
      </c>
      <c r="R37" s="58">
        <f>VLOOKUP($S37,PercentGoalStats!$A$3:$AE$998,30,FALSE)</f>
        <v>0</v>
      </c>
      <c r="S37" s="53" t="str">
        <f>Fixtures!A37</f>
        <v>Horsens</v>
      </c>
      <c r="T37" s="54">
        <f>Fixtures!D37</f>
        <v>43688</v>
      </c>
      <c r="U37" s="53" t="str">
        <f>Fixtures!B37</f>
        <v>Midtjylland</v>
      </c>
      <c r="V37" s="57">
        <f>VLOOKUP($U37,PercentGoalStats!$A$3:$AE$998,5,FALSE)</f>
        <v>1</v>
      </c>
      <c r="W37" s="58">
        <f>VLOOKUP($U37,PercentGoalStats!$A$3:$AE$998,7,FALSE)</f>
        <v>1</v>
      </c>
      <c r="X37" s="58">
        <f>VLOOKUP($U37,PercentGoalStats!$A$3:$AE$998,8,FALSE)</f>
        <v>0.25</v>
      </c>
      <c r="Y37" s="58">
        <f>VLOOKUP($U37,PercentGoalStats!$A$3:$AE$998,10,FALSE)</f>
        <v>0</v>
      </c>
      <c r="Z37" s="58">
        <f>VLOOKUP($U37,PercentGoalStats!$A$3:$AE$998,11,FALSE)</f>
        <v>0.25</v>
      </c>
      <c r="AA37" s="58">
        <f>VLOOKUP($U37,PercentGoalStats!$A$3:$AE$998,13,FALSE)</f>
        <v>0</v>
      </c>
      <c r="AB37" s="58">
        <f>VLOOKUP($U37,PercentGoalStats!$A$3:$AE$998,14,FALSE)</f>
        <v>0</v>
      </c>
      <c r="AC37" s="58">
        <f>VLOOKUP($U37,PercentGoalStats!$A$3:$AE$998,16,FALSE)</f>
        <v>0</v>
      </c>
      <c r="AD37" s="58">
        <f>VLOOKUP($U37,PercentGoalStats!$A$3:$AE$998,17,FALSE)</f>
        <v>1</v>
      </c>
      <c r="AE37" s="58">
        <f>VLOOKUP($U37,PercentGoalStats!$A$3:$AE$998,19,FALSE)</f>
        <v>1</v>
      </c>
      <c r="AF37" s="58">
        <f>VLOOKUP($U37,PercentGoalStats!$A$3:$AE$998,20,FALSE)</f>
        <v>0.25</v>
      </c>
      <c r="AG37" s="58">
        <f>VLOOKUP($U37,PercentGoalStats!$A$3:$AE$998,22,FALSE)</f>
        <v>0</v>
      </c>
      <c r="AH37" s="58">
        <f>VLOOKUP($U37,PercentGoalStats!$A$3:$AE$998,23,FALSE)</f>
        <v>0.25</v>
      </c>
      <c r="AI37" s="58">
        <f>VLOOKUP($U37,PercentGoalStats!$A$3:$AE$998,25,FALSE)</f>
        <v>0</v>
      </c>
      <c r="AJ37" s="58">
        <f>VLOOKUP($U37,PercentGoalStats!$A$3:$AE$998,26,FALSE)</f>
        <v>0</v>
      </c>
      <c r="AK37" s="58">
        <f>VLOOKUP($U37,PercentGoalStats!$A$3:$AE$998,28,FALSE)</f>
        <v>0</v>
      </c>
      <c r="AL37" s="58">
        <f>VLOOKUP($U37,PercentGoalStats!$A$3:$AE$998,29,FALSE)</f>
        <v>0.25</v>
      </c>
      <c r="AM37" s="58">
        <f>VLOOKUP($U37,PercentGoalStats!$A$3:$AE$998,31,FALSE)</f>
        <v>0</v>
      </c>
    </row>
    <row r="38" spans="1:39" x14ac:dyDescent="0.3">
      <c r="A38" s="57">
        <f>VLOOKUP($S38,PercentGoalStats!$A$3:$AE$998,5,FALSE)</f>
        <v>1</v>
      </c>
      <c r="B38" s="58">
        <f>VLOOKUP($S38,PercentGoalStats!$A$3:$AE$998,6,FALSE)</f>
        <v>1</v>
      </c>
      <c r="C38" s="58">
        <f>VLOOKUP($S38,PercentGoalStats!$A$3:$AE$998,8,FALSE)</f>
        <v>1</v>
      </c>
      <c r="D38" s="58">
        <f>VLOOKUP($S38,PercentGoalStats!$A$3:$AE$998,9,FALSE)</f>
        <v>1</v>
      </c>
      <c r="E38" s="58">
        <f>VLOOKUP($S38,PercentGoalStats!$A$3:$AE$998,11,FALSE)</f>
        <v>0.75</v>
      </c>
      <c r="F38" s="58">
        <f>VLOOKUP($S38,PercentGoalStats!$A$3:$AE$998,12,FALSE)</f>
        <v>0</v>
      </c>
      <c r="G38" s="58">
        <f>VLOOKUP($S38,PercentGoalStats!$A$3:$AE$998,14,FALSE)</f>
        <v>0.25</v>
      </c>
      <c r="H38" s="58">
        <f>VLOOKUP($S38,PercentGoalStats!$A$3:$AE$998,15,FALSE)</f>
        <v>0</v>
      </c>
      <c r="I38" s="58">
        <f>VLOOKUP($S38,PercentGoalStats!$A$3:$AE$998,17,FALSE)</f>
        <v>1</v>
      </c>
      <c r="J38" s="58">
        <f>VLOOKUP($S38,PercentGoalStats!$A$3:$AE$998,18,FALSE)</f>
        <v>1</v>
      </c>
      <c r="K38" s="58">
        <f>VLOOKUP($S38,PercentGoalStats!$A$3:$AE$998,20,FALSE)</f>
        <v>0.5</v>
      </c>
      <c r="L38" s="58">
        <f>VLOOKUP($S38,PercentGoalStats!$A$3:$AE$998,21,FALSE)</f>
        <v>1</v>
      </c>
      <c r="M38" s="58">
        <f>VLOOKUP($S38,PercentGoalStats!$A$3:$AE$998,23,FALSE)</f>
        <v>0.5</v>
      </c>
      <c r="N38" s="58">
        <f>VLOOKUP($S38,PercentGoalStats!$A$3:$AE$998,24,FALSE)</f>
        <v>0</v>
      </c>
      <c r="O38" s="58">
        <f>VLOOKUP($S38,PercentGoalStats!$A$3:$AE$998,26,FALSE)</f>
        <v>0.5</v>
      </c>
      <c r="P38" s="58">
        <f>VLOOKUP($S38,PercentGoalStats!$A$3:$AE$998,27,FALSE)</f>
        <v>0</v>
      </c>
      <c r="Q38" s="58">
        <f>VLOOKUP($S38,PercentGoalStats!$A$3:$AE$998,29,FALSE)</f>
        <v>0.5</v>
      </c>
      <c r="R38" s="58">
        <f>VLOOKUP($S38,PercentGoalStats!$A$3:$AE$998,30,FALSE)</f>
        <v>0</v>
      </c>
      <c r="S38" s="53" t="str">
        <f>Fixtures!A38</f>
        <v>Nordsjælland</v>
      </c>
      <c r="T38" s="54">
        <f>Fixtures!D38</f>
        <v>43688</v>
      </c>
      <c r="U38" s="53" t="str">
        <f>Fixtures!B38</f>
        <v>Silkeborg</v>
      </c>
      <c r="V38" s="57">
        <f>VLOOKUP($U38,PercentGoalStats!$A$3:$AE$998,5,FALSE)</f>
        <v>1</v>
      </c>
      <c r="W38" s="58">
        <f>VLOOKUP($U38,PercentGoalStats!$A$3:$AE$998,7,FALSE)</f>
        <v>1</v>
      </c>
      <c r="X38" s="58">
        <f>VLOOKUP($U38,PercentGoalStats!$A$3:$AE$998,8,FALSE)</f>
        <v>1</v>
      </c>
      <c r="Y38" s="58">
        <f>VLOOKUP($U38,PercentGoalStats!$A$3:$AE$998,10,FALSE)</f>
        <v>1</v>
      </c>
      <c r="Z38" s="58">
        <f>VLOOKUP($U38,PercentGoalStats!$A$3:$AE$998,11,FALSE)</f>
        <v>1</v>
      </c>
      <c r="AA38" s="58">
        <f>VLOOKUP($U38,PercentGoalStats!$A$3:$AE$998,13,FALSE)</f>
        <v>1</v>
      </c>
      <c r="AB38" s="58">
        <f>VLOOKUP($U38,PercentGoalStats!$A$3:$AE$998,14,FALSE)</f>
        <v>0.5</v>
      </c>
      <c r="AC38" s="58">
        <f>VLOOKUP($U38,PercentGoalStats!$A$3:$AE$998,16,FALSE)</f>
        <v>0.5</v>
      </c>
      <c r="AD38" s="58">
        <f>VLOOKUP($U38,PercentGoalStats!$A$3:$AE$998,17,FALSE)</f>
        <v>0.5</v>
      </c>
      <c r="AE38" s="58">
        <f>VLOOKUP($U38,PercentGoalStats!$A$3:$AE$998,19,FALSE)</f>
        <v>0.5</v>
      </c>
      <c r="AF38" s="58">
        <f>VLOOKUP($U38,PercentGoalStats!$A$3:$AE$998,20,FALSE)</f>
        <v>0.25</v>
      </c>
      <c r="AG38" s="58">
        <f>VLOOKUP($U38,PercentGoalStats!$A$3:$AE$998,22,FALSE)</f>
        <v>0</v>
      </c>
      <c r="AH38" s="58">
        <f>VLOOKUP($U38,PercentGoalStats!$A$3:$AE$998,23,FALSE)</f>
        <v>1</v>
      </c>
      <c r="AI38" s="58">
        <f>VLOOKUP($U38,PercentGoalStats!$A$3:$AE$998,25,FALSE)</f>
        <v>1</v>
      </c>
      <c r="AJ38" s="58">
        <f>VLOOKUP($U38,PercentGoalStats!$A$3:$AE$998,26,FALSE)</f>
        <v>1</v>
      </c>
      <c r="AK38" s="58">
        <f>VLOOKUP($U38,PercentGoalStats!$A$3:$AE$998,28,FALSE)</f>
        <v>1</v>
      </c>
      <c r="AL38" s="58">
        <f>VLOOKUP($U38,PercentGoalStats!$A$3:$AE$998,29,FALSE)</f>
        <v>0.5</v>
      </c>
      <c r="AM38" s="58">
        <f>VLOOKUP($U38,PercentGoalStats!$A$3:$AE$998,31,FALSE)</f>
        <v>0.5</v>
      </c>
    </row>
    <row r="39" spans="1:39" x14ac:dyDescent="0.3">
      <c r="A39" s="57">
        <f>VLOOKUP($S39,PercentGoalStats!$A$3:$AE$998,5,FALSE)</f>
        <v>1</v>
      </c>
      <c r="B39" s="58">
        <f>VLOOKUP($S39,PercentGoalStats!$A$3:$AE$998,6,FALSE)</f>
        <v>1</v>
      </c>
      <c r="C39" s="58">
        <f>VLOOKUP($S39,PercentGoalStats!$A$3:$AE$998,8,FALSE)</f>
        <v>1</v>
      </c>
      <c r="D39" s="58">
        <f>VLOOKUP($S39,PercentGoalStats!$A$3:$AE$998,9,FALSE)</f>
        <v>1</v>
      </c>
      <c r="E39" s="58">
        <f>VLOOKUP($S39,PercentGoalStats!$A$3:$AE$998,11,FALSE)</f>
        <v>0.5</v>
      </c>
      <c r="F39" s="58">
        <f>VLOOKUP($S39,PercentGoalStats!$A$3:$AE$998,12,FALSE)</f>
        <v>0.5</v>
      </c>
      <c r="G39" s="58">
        <f>VLOOKUP($S39,PercentGoalStats!$A$3:$AE$998,14,FALSE)</f>
        <v>0.5</v>
      </c>
      <c r="H39" s="58">
        <f>VLOOKUP($S39,PercentGoalStats!$A$3:$AE$998,15,FALSE)</f>
        <v>0.5</v>
      </c>
      <c r="I39" s="58">
        <f>VLOOKUP($S39,PercentGoalStats!$A$3:$AE$998,17,FALSE)</f>
        <v>1</v>
      </c>
      <c r="J39" s="58">
        <f>VLOOKUP($S39,PercentGoalStats!$A$3:$AE$998,18,FALSE)</f>
        <v>1</v>
      </c>
      <c r="K39" s="58">
        <f>VLOOKUP($S39,PercentGoalStats!$A$3:$AE$998,20,FALSE)</f>
        <v>0.5</v>
      </c>
      <c r="L39" s="58">
        <f>VLOOKUP($S39,PercentGoalStats!$A$3:$AE$998,21,FALSE)</f>
        <v>0.5</v>
      </c>
      <c r="M39" s="58">
        <f>VLOOKUP($S39,PercentGoalStats!$A$3:$AE$998,23,FALSE)</f>
        <v>1</v>
      </c>
      <c r="N39" s="58">
        <f>VLOOKUP($S39,PercentGoalStats!$A$3:$AE$998,24,FALSE)</f>
        <v>1</v>
      </c>
      <c r="O39" s="58">
        <f>VLOOKUP($S39,PercentGoalStats!$A$3:$AE$998,26,FALSE)</f>
        <v>0.5</v>
      </c>
      <c r="P39" s="58">
        <f>VLOOKUP($S39,PercentGoalStats!$A$3:$AE$998,27,FALSE)</f>
        <v>0.5</v>
      </c>
      <c r="Q39" s="58">
        <f>VLOOKUP($S39,PercentGoalStats!$A$3:$AE$998,29,FALSE)</f>
        <v>1</v>
      </c>
      <c r="R39" s="58">
        <f>VLOOKUP($S39,PercentGoalStats!$A$3:$AE$998,30,FALSE)</f>
        <v>1</v>
      </c>
      <c r="S39" s="53" t="str">
        <f>Fixtures!A39</f>
        <v>Hobro</v>
      </c>
      <c r="T39" s="54">
        <f>Fixtures!D39</f>
        <v>43688</v>
      </c>
      <c r="U39" s="53" t="str">
        <f>Fixtures!B39</f>
        <v>Brøndby</v>
      </c>
      <c r="V39" s="57">
        <f>VLOOKUP($U39,PercentGoalStats!$A$3:$AE$998,5,FALSE)</f>
        <v>1</v>
      </c>
      <c r="W39" s="58">
        <f>VLOOKUP($U39,PercentGoalStats!$A$3:$AE$998,7,FALSE)</f>
        <v>1</v>
      </c>
      <c r="X39" s="58">
        <f>VLOOKUP($U39,PercentGoalStats!$A$3:$AE$998,8,FALSE)</f>
        <v>1</v>
      </c>
      <c r="Y39" s="58">
        <f>VLOOKUP($U39,PercentGoalStats!$A$3:$AE$998,10,FALSE)</f>
        <v>1</v>
      </c>
      <c r="Z39" s="58">
        <f>VLOOKUP($U39,PercentGoalStats!$A$3:$AE$998,11,FALSE)</f>
        <v>1</v>
      </c>
      <c r="AA39" s="58">
        <f>VLOOKUP($U39,PercentGoalStats!$A$3:$AE$998,13,FALSE)</f>
        <v>1</v>
      </c>
      <c r="AB39" s="58">
        <f>VLOOKUP($U39,PercentGoalStats!$A$3:$AE$998,14,FALSE)</f>
        <v>0.5</v>
      </c>
      <c r="AC39" s="58">
        <f>VLOOKUP($U39,PercentGoalStats!$A$3:$AE$998,16,FALSE)</f>
        <v>1</v>
      </c>
      <c r="AD39" s="58">
        <f>VLOOKUP($U39,PercentGoalStats!$A$3:$AE$998,17,FALSE)</f>
        <v>1</v>
      </c>
      <c r="AE39" s="58">
        <f>VLOOKUP($U39,PercentGoalStats!$A$3:$AE$998,19,FALSE)</f>
        <v>1</v>
      </c>
      <c r="AF39" s="58">
        <f>VLOOKUP($U39,PercentGoalStats!$A$3:$AE$998,20,FALSE)</f>
        <v>0.75</v>
      </c>
      <c r="AG39" s="58">
        <f>VLOOKUP($U39,PercentGoalStats!$A$3:$AE$998,22,FALSE)</f>
        <v>1</v>
      </c>
      <c r="AH39" s="58">
        <f>VLOOKUP($U39,PercentGoalStats!$A$3:$AE$998,23,FALSE)</f>
        <v>0.75</v>
      </c>
      <c r="AI39" s="58">
        <f>VLOOKUP($U39,PercentGoalStats!$A$3:$AE$998,25,FALSE)</f>
        <v>1</v>
      </c>
      <c r="AJ39" s="58">
        <f>VLOOKUP($U39,PercentGoalStats!$A$3:$AE$998,26,FALSE)</f>
        <v>0.75</v>
      </c>
      <c r="AK39" s="58">
        <f>VLOOKUP($U39,PercentGoalStats!$A$3:$AE$998,28,FALSE)</f>
        <v>1</v>
      </c>
      <c r="AL39" s="58">
        <f>VLOOKUP($U39,PercentGoalStats!$A$3:$AE$998,29,FALSE)</f>
        <v>0.75</v>
      </c>
      <c r="AM39" s="58">
        <f>VLOOKUP($U39,PercentGoalStats!$A$3:$AE$998,31,FALSE)</f>
        <v>1</v>
      </c>
    </row>
    <row r="40" spans="1:39" x14ac:dyDescent="0.3">
      <c r="A40" s="57">
        <f>VLOOKUP($S40,PercentGoalStats!$A$3:$AE$998,5,FALSE)</f>
        <v>0.875</v>
      </c>
      <c r="B40" s="58">
        <f>VLOOKUP($S40,PercentGoalStats!$A$3:$AE$998,6,FALSE)</f>
        <v>0.875</v>
      </c>
      <c r="C40" s="58">
        <f>VLOOKUP($S40,PercentGoalStats!$A$3:$AE$998,8,FALSE)</f>
        <v>0.8125</v>
      </c>
      <c r="D40" s="58">
        <f>VLOOKUP($S40,PercentGoalStats!$A$3:$AE$998,9,FALSE)</f>
        <v>0.875</v>
      </c>
      <c r="E40" s="58">
        <f>VLOOKUP($S40,PercentGoalStats!$A$3:$AE$998,11,FALSE)</f>
        <v>0.4375</v>
      </c>
      <c r="F40" s="58">
        <f>VLOOKUP($S40,PercentGoalStats!$A$3:$AE$998,12,FALSE)</f>
        <v>0.5</v>
      </c>
      <c r="G40" s="58">
        <f>VLOOKUP($S40,PercentGoalStats!$A$3:$AE$998,14,FALSE)</f>
        <v>0.3125</v>
      </c>
      <c r="H40" s="58">
        <f>VLOOKUP($S40,PercentGoalStats!$A$3:$AE$998,15,FALSE)</f>
        <v>0.25</v>
      </c>
      <c r="I40" s="58">
        <f>VLOOKUP($S40,PercentGoalStats!$A$3:$AE$998,17,FALSE)</f>
        <v>0.8125</v>
      </c>
      <c r="J40" s="58">
        <f>VLOOKUP($S40,PercentGoalStats!$A$3:$AE$998,18,FALSE)</f>
        <v>0.875</v>
      </c>
      <c r="K40" s="58">
        <f>VLOOKUP($S40,PercentGoalStats!$A$3:$AE$998,20,FALSE)</f>
        <v>0.375</v>
      </c>
      <c r="L40" s="58">
        <f>VLOOKUP($S40,PercentGoalStats!$A$3:$AE$998,21,FALSE)</f>
        <v>0.25</v>
      </c>
      <c r="M40" s="58">
        <f>VLOOKUP($S40,PercentGoalStats!$A$3:$AE$998,23,FALSE)</f>
        <v>0.6875</v>
      </c>
      <c r="N40" s="58">
        <f>VLOOKUP($S40,PercentGoalStats!$A$3:$AE$998,24,FALSE)</f>
        <v>0.75</v>
      </c>
      <c r="O40" s="58">
        <f>VLOOKUP($S40,PercentGoalStats!$A$3:$AE$998,26,FALSE)</f>
        <v>0.25</v>
      </c>
      <c r="P40" s="58">
        <f>VLOOKUP($S40,PercentGoalStats!$A$3:$AE$998,27,FALSE)</f>
        <v>0.25</v>
      </c>
      <c r="Q40" s="58">
        <f>VLOOKUP($S40,PercentGoalStats!$A$3:$AE$998,29,FALSE)</f>
        <v>0.625</v>
      </c>
      <c r="R40" s="58">
        <f>VLOOKUP($S40,PercentGoalStats!$A$3:$AE$998,30,FALSE)</f>
        <v>0.75</v>
      </c>
      <c r="S40" s="53" t="str">
        <f>Fixtures!A40</f>
        <v>Haugesund</v>
      </c>
      <c r="T40" s="54">
        <f>Fixtures!D40</f>
        <v>43688</v>
      </c>
      <c r="U40" s="53" t="str">
        <f>Fixtures!B40</f>
        <v>Ranheim</v>
      </c>
      <c r="V40" s="57">
        <f>VLOOKUP($U40,PercentGoalStats!$A$3:$AE$998,5,FALSE)</f>
        <v>0.875</v>
      </c>
      <c r="W40" s="58">
        <f>VLOOKUP($U40,PercentGoalStats!$A$3:$AE$998,7,FALSE)</f>
        <v>0.75</v>
      </c>
      <c r="X40" s="58">
        <f>VLOOKUP($U40,PercentGoalStats!$A$3:$AE$998,8,FALSE)</f>
        <v>0.6875</v>
      </c>
      <c r="Y40" s="58">
        <f>VLOOKUP($U40,PercentGoalStats!$A$3:$AE$998,10,FALSE)</f>
        <v>0.5</v>
      </c>
      <c r="Z40" s="58">
        <f>VLOOKUP($U40,PercentGoalStats!$A$3:$AE$998,11,FALSE)</f>
        <v>0.5</v>
      </c>
      <c r="AA40" s="58">
        <f>VLOOKUP($U40,PercentGoalStats!$A$3:$AE$998,13,FALSE)</f>
        <v>0.375</v>
      </c>
      <c r="AB40" s="58">
        <f>VLOOKUP($U40,PercentGoalStats!$A$3:$AE$998,14,FALSE)</f>
        <v>0.3125</v>
      </c>
      <c r="AC40" s="58">
        <f>VLOOKUP($U40,PercentGoalStats!$A$3:$AE$998,16,FALSE)</f>
        <v>0.25</v>
      </c>
      <c r="AD40" s="58">
        <f>VLOOKUP($U40,PercentGoalStats!$A$3:$AE$998,17,FALSE)</f>
        <v>0.625</v>
      </c>
      <c r="AE40" s="58">
        <f>VLOOKUP($U40,PercentGoalStats!$A$3:$AE$998,19,FALSE)</f>
        <v>0.5</v>
      </c>
      <c r="AF40" s="58">
        <f>VLOOKUP($U40,PercentGoalStats!$A$3:$AE$998,20,FALSE)</f>
        <v>0.1875</v>
      </c>
      <c r="AG40" s="58">
        <f>VLOOKUP($U40,PercentGoalStats!$A$3:$AE$998,22,FALSE)</f>
        <v>0.125</v>
      </c>
      <c r="AH40" s="58">
        <f>VLOOKUP($U40,PercentGoalStats!$A$3:$AE$998,23,FALSE)</f>
        <v>0.75</v>
      </c>
      <c r="AI40" s="58">
        <f>VLOOKUP($U40,PercentGoalStats!$A$3:$AE$998,25,FALSE)</f>
        <v>0.625</v>
      </c>
      <c r="AJ40" s="58">
        <f>VLOOKUP($U40,PercentGoalStats!$A$3:$AE$998,26,FALSE)</f>
        <v>0.5625</v>
      </c>
      <c r="AK40" s="58">
        <f>VLOOKUP($U40,PercentGoalStats!$A$3:$AE$998,28,FALSE)</f>
        <v>0.375</v>
      </c>
      <c r="AL40" s="58">
        <f>VLOOKUP($U40,PercentGoalStats!$A$3:$AE$998,29,FALSE)</f>
        <v>0.5</v>
      </c>
      <c r="AM40" s="58">
        <f>VLOOKUP($U40,PercentGoalStats!$A$3:$AE$998,31,FALSE)</f>
        <v>0.375</v>
      </c>
    </row>
    <row r="41" spans="1:39" x14ac:dyDescent="0.3">
      <c r="A41" s="57">
        <f>VLOOKUP($S41,PercentGoalStats!$A$3:$AE$998,5,FALSE)</f>
        <v>0.8666666666666667</v>
      </c>
      <c r="B41" s="58">
        <f>VLOOKUP($S41,PercentGoalStats!$A$3:$AE$998,6,FALSE)</f>
        <v>0.83333333333333337</v>
      </c>
      <c r="C41" s="58">
        <f>VLOOKUP($S41,PercentGoalStats!$A$3:$AE$998,8,FALSE)</f>
        <v>0.6</v>
      </c>
      <c r="D41" s="58">
        <f>VLOOKUP($S41,PercentGoalStats!$A$3:$AE$998,9,FALSE)</f>
        <v>0.5</v>
      </c>
      <c r="E41" s="58">
        <f>VLOOKUP($S41,PercentGoalStats!$A$3:$AE$998,11,FALSE)</f>
        <v>0.26666666666666666</v>
      </c>
      <c r="F41" s="58">
        <f>VLOOKUP($S41,PercentGoalStats!$A$3:$AE$998,12,FALSE)</f>
        <v>0.33333333333333331</v>
      </c>
      <c r="G41" s="58">
        <f>VLOOKUP($S41,PercentGoalStats!$A$3:$AE$998,14,FALSE)</f>
        <v>0.2</v>
      </c>
      <c r="H41" s="58">
        <f>VLOOKUP($S41,PercentGoalStats!$A$3:$AE$998,15,FALSE)</f>
        <v>0.33333333333333331</v>
      </c>
      <c r="I41" s="58">
        <f>VLOOKUP($S41,PercentGoalStats!$A$3:$AE$998,17,FALSE)</f>
        <v>0.6</v>
      </c>
      <c r="J41" s="58">
        <f>VLOOKUP($S41,PercentGoalStats!$A$3:$AE$998,18,FALSE)</f>
        <v>0.66666666666666663</v>
      </c>
      <c r="K41" s="58">
        <f>VLOOKUP($S41,PercentGoalStats!$A$3:$AE$998,20,FALSE)</f>
        <v>0.26666666666666666</v>
      </c>
      <c r="L41" s="58">
        <f>VLOOKUP($S41,PercentGoalStats!$A$3:$AE$998,21,FALSE)</f>
        <v>0.5</v>
      </c>
      <c r="M41" s="58">
        <f>VLOOKUP($S41,PercentGoalStats!$A$3:$AE$998,23,FALSE)</f>
        <v>0.66666666666666663</v>
      </c>
      <c r="N41" s="58">
        <f>VLOOKUP($S41,PercentGoalStats!$A$3:$AE$998,24,FALSE)</f>
        <v>0.5</v>
      </c>
      <c r="O41" s="58">
        <f>VLOOKUP($S41,PercentGoalStats!$A$3:$AE$998,26,FALSE)</f>
        <v>0.4</v>
      </c>
      <c r="P41" s="58">
        <f>VLOOKUP($S41,PercentGoalStats!$A$3:$AE$998,27,FALSE)</f>
        <v>0.33333333333333331</v>
      </c>
      <c r="Q41" s="58">
        <f>VLOOKUP($S41,PercentGoalStats!$A$3:$AE$998,29,FALSE)</f>
        <v>0.4</v>
      </c>
      <c r="R41" s="58">
        <f>VLOOKUP($S41,PercentGoalStats!$A$3:$AE$998,30,FALSE)</f>
        <v>0.33333333333333331</v>
      </c>
      <c r="S41" s="53" t="str">
        <f>Fixtures!A41</f>
        <v>Kristiansund</v>
      </c>
      <c r="T41" s="54">
        <f>Fixtures!D41</f>
        <v>43688</v>
      </c>
      <c r="U41" s="53" t="str">
        <f>Fixtures!B41</f>
        <v>Odd</v>
      </c>
      <c r="V41" s="57">
        <f>VLOOKUP($U41,PercentGoalStats!$A$3:$AE$998,5,FALSE)</f>
        <v>1</v>
      </c>
      <c r="W41" s="58">
        <f>VLOOKUP($U41,PercentGoalStats!$A$3:$AE$998,7,FALSE)</f>
        <v>1</v>
      </c>
      <c r="X41" s="58">
        <f>VLOOKUP($U41,PercentGoalStats!$A$3:$AE$998,8,FALSE)</f>
        <v>0.8125</v>
      </c>
      <c r="Y41" s="58">
        <f>VLOOKUP($U41,PercentGoalStats!$A$3:$AE$998,10,FALSE)</f>
        <v>0.8571428571428571</v>
      </c>
      <c r="Z41" s="58">
        <f>VLOOKUP($U41,PercentGoalStats!$A$3:$AE$998,11,FALSE)</f>
        <v>0.5625</v>
      </c>
      <c r="AA41" s="58">
        <f>VLOOKUP($U41,PercentGoalStats!$A$3:$AE$998,13,FALSE)</f>
        <v>0.42857142857142855</v>
      </c>
      <c r="AB41" s="58">
        <f>VLOOKUP($U41,PercentGoalStats!$A$3:$AE$998,14,FALSE)</f>
        <v>0.1875</v>
      </c>
      <c r="AC41" s="58">
        <f>VLOOKUP($U41,PercentGoalStats!$A$3:$AE$998,16,FALSE)</f>
        <v>0</v>
      </c>
      <c r="AD41" s="58">
        <f>VLOOKUP($U41,PercentGoalStats!$A$3:$AE$998,17,FALSE)</f>
        <v>0.75</v>
      </c>
      <c r="AE41" s="58">
        <f>VLOOKUP($U41,PercentGoalStats!$A$3:$AE$998,19,FALSE)</f>
        <v>0.42857142857142855</v>
      </c>
      <c r="AF41" s="58">
        <f>VLOOKUP($U41,PercentGoalStats!$A$3:$AE$998,20,FALSE)</f>
        <v>0.5625</v>
      </c>
      <c r="AG41" s="58">
        <f>VLOOKUP($U41,PercentGoalStats!$A$3:$AE$998,22,FALSE)</f>
        <v>0.2857142857142857</v>
      </c>
      <c r="AH41" s="58">
        <f>VLOOKUP($U41,PercentGoalStats!$A$3:$AE$998,23,FALSE)</f>
        <v>0.75</v>
      </c>
      <c r="AI41" s="58">
        <f>VLOOKUP($U41,PercentGoalStats!$A$3:$AE$998,25,FALSE)</f>
        <v>0.8571428571428571</v>
      </c>
      <c r="AJ41" s="58">
        <f>VLOOKUP($U41,PercentGoalStats!$A$3:$AE$998,26,FALSE)</f>
        <v>0.3125</v>
      </c>
      <c r="AK41" s="58">
        <f>VLOOKUP($U41,PercentGoalStats!$A$3:$AE$998,28,FALSE)</f>
        <v>0.42857142857142855</v>
      </c>
      <c r="AL41" s="58">
        <f>VLOOKUP($U41,PercentGoalStats!$A$3:$AE$998,29,FALSE)</f>
        <v>0.5</v>
      </c>
      <c r="AM41" s="58">
        <f>VLOOKUP($U41,PercentGoalStats!$A$3:$AE$998,31,FALSE)</f>
        <v>0.2857142857142857</v>
      </c>
    </row>
    <row r="42" spans="1:39" x14ac:dyDescent="0.3">
      <c r="A42" s="57">
        <f>VLOOKUP($S42,PercentGoalStats!$A$3:$AE$998,5,FALSE)</f>
        <v>1</v>
      </c>
      <c r="B42" s="58">
        <f>VLOOKUP($S42,PercentGoalStats!$A$3:$AE$998,6,FALSE)</f>
        <v>1</v>
      </c>
      <c r="C42" s="58">
        <f>VLOOKUP($S42,PercentGoalStats!$A$3:$AE$998,8,FALSE)</f>
        <v>1</v>
      </c>
      <c r="D42" s="58">
        <f>VLOOKUP($S42,PercentGoalStats!$A$3:$AE$998,9,FALSE)</f>
        <v>1</v>
      </c>
      <c r="E42" s="58">
        <f>VLOOKUP($S42,PercentGoalStats!$A$3:$AE$998,11,FALSE)</f>
        <v>0.66666666666666663</v>
      </c>
      <c r="F42" s="58">
        <f>VLOOKUP($S42,PercentGoalStats!$A$3:$AE$998,12,FALSE)</f>
        <v>0.625</v>
      </c>
      <c r="G42" s="58">
        <f>VLOOKUP($S42,PercentGoalStats!$A$3:$AE$998,14,FALSE)</f>
        <v>0.46666666666666667</v>
      </c>
      <c r="H42" s="58">
        <f>VLOOKUP($S42,PercentGoalStats!$A$3:$AE$998,15,FALSE)</f>
        <v>0.375</v>
      </c>
      <c r="I42" s="58">
        <f>VLOOKUP($S42,PercentGoalStats!$A$3:$AE$998,17,FALSE)</f>
        <v>0.8666666666666667</v>
      </c>
      <c r="J42" s="58">
        <f>VLOOKUP($S42,PercentGoalStats!$A$3:$AE$998,18,FALSE)</f>
        <v>1</v>
      </c>
      <c r="K42" s="58">
        <f>VLOOKUP($S42,PercentGoalStats!$A$3:$AE$998,20,FALSE)</f>
        <v>0.66666666666666663</v>
      </c>
      <c r="L42" s="58">
        <f>VLOOKUP($S42,PercentGoalStats!$A$3:$AE$998,21,FALSE)</f>
        <v>0.75</v>
      </c>
      <c r="M42" s="58">
        <f>VLOOKUP($S42,PercentGoalStats!$A$3:$AE$998,23,FALSE)</f>
        <v>0.73333333333333328</v>
      </c>
      <c r="N42" s="58">
        <f>VLOOKUP($S42,PercentGoalStats!$A$3:$AE$998,24,FALSE)</f>
        <v>0.5</v>
      </c>
      <c r="O42" s="58">
        <f>VLOOKUP($S42,PercentGoalStats!$A$3:$AE$998,26,FALSE)</f>
        <v>0.4</v>
      </c>
      <c r="P42" s="58">
        <f>VLOOKUP($S42,PercentGoalStats!$A$3:$AE$998,27,FALSE)</f>
        <v>0.25</v>
      </c>
      <c r="Q42" s="58">
        <f>VLOOKUP($S42,PercentGoalStats!$A$3:$AE$998,29,FALSE)</f>
        <v>0.6</v>
      </c>
      <c r="R42" s="58">
        <f>VLOOKUP($S42,PercentGoalStats!$A$3:$AE$998,30,FALSE)</f>
        <v>0.5</v>
      </c>
      <c r="S42" s="53" t="str">
        <f>Fixtures!A42</f>
        <v>Bodø / Glimt</v>
      </c>
      <c r="T42" s="54">
        <f>Fixtures!D42</f>
        <v>43688</v>
      </c>
      <c r="U42" s="53" t="str">
        <f>Fixtures!B42</f>
        <v>Viking</v>
      </c>
      <c r="V42" s="57">
        <f>VLOOKUP($U42,PercentGoalStats!$A$3:$AE$998,5,FALSE)</f>
        <v>0.8666666666666667</v>
      </c>
      <c r="W42" s="58">
        <f>VLOOKUP($U42,PercentGoalStats!$A$3:$AE$998,7,FALSE)</f>
        <v>0.875</v>
      </c>
      <c r="X42" s="58">
        <f>VLOOKUP($U42,PercentGoalStats!$A$3:$AE$998,8,FALSE)</f>
        <v>0.8</v>
      </c>
      <c r="Y42" s="58">
        <f>VLOOKUP($U42,PercentGoalStats!$A$3:$AE$998,10,FALSE)</f>
        <v>0.75</v>
      </c>
      <c r="Z42" s="58">
        <f>VLOOKUP($U42,PercentGoalStats!$A$3:$AE$998,11,FALSE)</f>
        <v>0.4</v>
      </c>
      <c r="AA42" s="58">
        <f>VLOOKUP($U42,PercentGoalStats!$A$3:$AE$998,13,FALSE)</f>
        <v>0.375</v>
      </c>
      <c r="AB42" s="58">
        <f>VLOOKUP($U42,PercentGoalStats!$A$3:$AE$998,14,FALSE)</f>
        <v>0.26666666666666666</v>
      </c>
      <c r="AC42" s="58">
        <f>VLOOKUP($U42,PercentGoalStats!$A$3:$AE$998,16,FALSE)</f>
        <v>0.375</v>
      </c>
      <c r="AD42" s="58">
        <f>VLOOKUP($U42,PercentGoalStats!$A$3:$AE$998,17,FALSE)</f>
        <v>0.73333333333333328</v>
      </c>
      <c r="AE42" s="58">
        <f>VLOOKUP($U42,PercentGoalStats!$A$3:$AE$998,19,FALSE)</f>
        <v>0.75</v>
      </c>
      <c r="AF42" s="58">
        <f>VLOOKUP($U42,PercentGoalStats!$A$3:$AE$998,20,FALSE)</f>
        <v>0.46666666666666667</v>
      </c>
      <c r="AG42" s="58">
        <f>VLOOKUP($U42,PercentGoalStats!$A$3:$AE$998,22,FALSE)</f>
        <v>0.375</v>
      </c>
      <c r="AH42" s="58">
        <f>VLOOKUP($U42,PercentGoalStats!$A$3:$AE$998,23,FALSE)</f>
        <v>0.6</v>
      </c>
      <c r="AI42" s="58">
        <f>VLOOKUP($U42,PercentGoalStats!$A$3:$AE$998,25,FALSE)</f>
        <v>0.625</v>
      </c>
      <c r="AJ42" s="58">
        <f>VLOOKUP($U42,PercentGoalStats!$A$3:$AE$998,26,FALSE)</f>
        <v>0.33333333333333331</v>
      </c>
      <c r="AK42" s="58">
        <f>VLOOKUP($U42,PercentGoalStats!$A$3:$AE$998,28,FALSE)</f>
        <v>0.375</v>
      </c>
      <c r="AL42" s="58">
        <f>VLOOKUP($U42,PercentGoalStats!$A$3:$AE$998,29,FALSE)</f>
        <v>0.46666666666666667</v>
      </c>
      <c r="AM42" s="58">
        <f>VLOOKUP($U42,PercentGoalStats!$A$3:$AE$998,31,FALSE)</f>
        <v>0.5</v>
      </c>
    </row>
    <row r="43" spans="1:39" x14ac:dyDescent="0.3">
      <c r="A43" s="57">
        <f>VLOOKUP($S43,PercentGoalStats!$A$3:$AE$998,5,FALSE)</f>
        <v>0.875</v>
      </c>
      <c r="B43" s="58">
        <f>VLOOKUP($S43,PercentGoalStats!$A$3:$AE$998,6,FALSE)</f>
        <v>0.875</v>
      </c>
      <c r="C43" s="58">
        <f>VLOOKUP($S43,PercentGoalStats!$A$3:$AE$998,8,FALSE)</f>
        <v>0.8125</v>
      </c>
      <c r="D43" s="58">
        <f>VLOOKUP($S43,PercentGoalStats!$A$3:$AE$998,9,FALSE)</f>
        <v>0.875</v>
      </c>
      <c r="E43" s="58">
        <f>VLOOKUP($S43,PercentGoalStats!$A$3:$AE$998,11,FALSE)</f>
        <v>0.5625</v>
      </c>
      <c r="F43" s="58">
        <f>VLOOKUP($S43,PercentGoalStats!$A$3:$AE$998,12,FALSE)</f>
        <v>0.75</v>
      </c>
      <c r="G43" s="58">
        <f>VLOOKUP($S43,PercentGoalStats!$A$3:$AE$998,14,FALSE)</f>
        <v>0.4375</v>
      </c>
      <c r="H43" s="58">
        <f>VLOOKUP($S43,PercentGoalStats!$A$3:$AE$998,15,FALSE)</f>
        <v>0.75</v>
      </c>
      <c r="I43" s="58">
        <f>VLOOKUP($S43,PercentGoalStats!$A$3:$AE$998,17,FALSE)</f>
        <v>0.5625</v>
      </c>
      <c r="J43" s="58">
        <f>VLOOKUP($S43,PercentGoalStats!$A$3:$AE$998,18,FALSE)</f>
        <v>0.625</v>
      </c>
      <c r="K43" s="58">
        <f>VLOOKUP($S43,PercentGoalStats!$A$3:$AE$998,20,FALSE)</f>
        <v>0.3125</v>
      </c>
      <c r="L43" s="58">
        <f>VLOOKUP($S43,PercentGoalStats!$A$3:$AE$998,21,FALSE)</f>
        <v>0.5</v>
      </c>
      <c r="M43" s="58">
        <f>VLOOKUP($S43,PercentGoalStats!$A$3:$AE$998,23,FALSE)</f>
        <v>0.875</v>
      </c>
      <c r="N43" s="58">
        <f>VLOOKUP($S43,PercentGoalStats!$A$3:$AE$998,24,FALSE)</f>
        <v>0.875</v>
      </c>
      <c r="O43" s="58">
        <f>VLOOKUP($S43,PercentGoalStats!$A$3:$AE$998,26,FALSE)</f>
        <v>0.6875</v>
      </c>
      <c r="P43" s="58">
        <f>VLOOKUP($S43,PercentGoalStats!$A$3:$AE$998,27,FALSE)</f>
        <v>0.75</v>
      </c>
      <c r="Q43" s="58">
        <f>VLOOKUP($S43,PercentGoalStats!$A$3:$AE$998,29,FALSE)</f>
        <v>0.5625</v>
      </c>
      <c r="R43" s="58">
        <f>VLOOKUP($S43,PercentGoalStats!$A$3:$AE$998,30,FALSE)</f>
        <v>0.625</v>
      </c>
      <c r="S43" s="53" t="str">
        <f>Fixtures!A43</f>
        <v>Strømsgodset</v>
      </c>
      <c r="T43" s="54">
        <f>Fixtures!D43</f>
        <v>43688</v>
      </c>
      <c r="U43" s="53" t="str">
        <f>Fixtures!B43</f>
        <v>Vålerenga</v>
      </c>
      <c r="V43" s="57">
        <f>VLOOKUP($U43,PercentGoalStats!$A$3:$AE$998,5,FALSE)</f>
        <v>1</v>
      </c>
      <c r="W43" s="58">
        <f>VLOOKUP($U43,PercentGoalStats!$A$3:$AE$998,7,FALSE)</f>
        <v>1</v>
      </c>
      <c r="X43" s="58">
        <f>VLOOKUP($U43,PercentGoalStats!$A$3:$AE$998,8,FALSE)</f>
        <v>0.93333333333333335</v>
      </c>
      <c r="Y43" s="58">
        <f>VLOOKUP($U43,PercentGoalStats!$A$3:$AE$998,10,FALSE)</f>
        <v>1</v>
      </c>
      <c r="Z43" s="58">
        <f>VLOOKUP($U43,PercentGoalStats!$A$3:$AE$998,11,FALSE)</f>
        <v>0.46666666666666667</v>
      </c>
      <c r="AA43" s="58">
        <f>VLOOKUP($U43,PercentGoalStats!$A$3:$AE$998,13,FALSE)</f>
        <v>0.5714285714285714</v>
      </c>
      <c r="AB43" s="58">
        <f>VLOOKUP($U43,PercentGoalStats!$A$3:$AE$998,14,FALSE)</f>
        <v>0.33333333333333331</v>
      </c>
      <c r="AC43" s="58">
        <f>VLOOKUP($U43,PercentGoalStats!$A$3:$AE$998,16,FALSE)</f>
        <v>0.42857142857142855</v>
      </c>
      <c r="AD43" s="58">
        <f>VLOOKUP($U43,PercentGoalStats!$A$3:$AE$998,17,FALSE)</f>
        <v>0.8</v>
      </c>
      <c r="AE43" s="58">
        <f>VLOOKUP($U43,PercentGoalStats!$A$3:$AE$998,19,FALSE)</f>
        <v>0.7142857142857143</v>
      </c>
      <c r="AF43" s="58">
        <f>VLOOKUP($U43,PercentGoalStats!$A$3:$AE$998,20,FALSE)</f>
        <v>0.4</v>
      </c>
      <c r="AG43" s="58">
        <f>VLOOKUP($U43,PercentGoalStats!$A$3:$AE$998,22,FALSE)</f>
        <v>0.2857142857142857</v>
      </c>
      <c r="AH43" s="58">
        <f>VLOOKUP($U43,PercentGoalStats!$A$3:$AE$998,23,FALSE)</f>
        <v>0.73333333333333328</v>
      </c>
      <c r="AI43" s="58">
        <f>VLOOKUP($U43,PercentGoalStats!$A$3:$AE$998,25,FALSE)</f>
        <v>1</v>
      </c>
      <c r="AJ43" s="58">
        <f>VLOOKUP($U43,PercentGoalStats!$A$3:$AE$998,26,FALSE)</f>
        <v>0.26666666666666666</v>
      </c>
      <c r="AK43" s="58">
        <f>VLOOKUP($U43,PercentGoalStats!$A$3:$AE$998,28,FALSE)</f>
        <v>0.42857142857142855</v>
      </c>
      <c r="AL43" s="58">
        <f>VLOOKUP($U43,PercentGoalStats!$A$3:$AE$998,29,FALSE)</f>
        <v>0.53333333333333333</v>
      </c>
      <c r="AM43" s="58">
        <f>VLOOKUP($U43,PercentGoalStats!$A$3:$AE$998,31,FALSE)</f>
        <v>0.7142857142857143</v>
      </c>
    </row>
    <row r="44" spans="1:39" x14ac:dyDescent="0.3">
      <c r="A44" s="57">
        <f>VLOOKUP($S44,PercentGoalStats!$A$3:$AE$998,5,FALSE)</f>
        <v>1</v>
      </c>
      <c r="B44" s="58">
        <f>VLOOKUP($S44,PercentGoalStats!$A$3:$AE$998,6,FALSE)</f>
        <v>1</v>
      </c>
      <c r="C44" s="58">
        <f>VLOOKUP($S44,PercentGoalStats!$A$3:$AE$998,8,FALSE)</f>
        <v>0.5</v>
      </c>
      <c r="D44" s="58">
        <f>VLOOKUP($S44,PercentGoalStats!$A$3:$AE$998,9,FALSE)</f>
        <v>0.5</v>
      </c>
      <c r="E44" s="58">
        <f>VLOOKUP($S44,PercentGoalStats!$A$3:$AE$998,11,FALSE)</f>
        <v>0.25</v>
      </c>
      <c r="F44" s="58">
        <f>VLOOKUP($S44,PercentGoalStats!$A$3:$AE$998,12,FALSE)</f>
        <v>0.5</v>
      </c>
      <c r="G44" s="58">
        <f>VLOOKUP($S44,PercentGoalStats!$A$3:$AE$998,14,FALSE)</f>
        <v>0</v>
      </c>
      <c r="H44" s="58">
        <f>VLOOKUP($S44,PercentGoalStats!$A$3:$AE$998,15,FALSE)</f>
        <v>0</v>
      </c>
      <c r="I44" s="58">
        <f>VLOOKUP($S44,PercentGoalStats!$A$3:$AE$998,17,FALSE)</f>
        <v>0.75</v>
      </c>
      <c r="J44" s="58">
        <f>VLOOKUP($S44,PercentGoalStats!$A$3:$AE$998,18,FALSE)</f>
        <v>1</v>
      </c>
      <c r="K44" s="58">
        <f>VLOOKUP($S44,PercentGoalStats!$A$3:$AE$998,20,FALSE)</f>
        <v>0.25</v>
      </c>
      <c r="L44" s="58">
        <f>VLOOKUP($S44,PercentGoalStats!$A$3:$AE$998,21,FALSE)</f>
        <v>0.5</v>
      </c>
      <c r="M44" s="58">
        <f>VLOOKUP($S44,PercentGoalStats!$A$3:$AE$998,23,FALSE)</f>
        <v>0.5</v>
      </c>
      <c r="N44" s="58">
        <f>VLOOKUP($S44,PercentGoalStats!$A$3:$AE$998,24,FALSE)</f>
        <v>0.5</v>
      </c>
      <c r="O44" s="58">
        <f>VLOOKUP($S44,PercentGoalStats!$A$3:$AE$998,26,FALSE)</f>
        <v>0.25</v>
      </c>
      <c r="P44" s="58">
        <f>VLOOKUP($S44,PercentGoalStats!$A$3:$AE$998,27,FALSE)</f>
        <v>0</v>
      </c>
      <c r="Q44" s="58">
        <f>VLOOKUP($S44,PercentGoalStats!$A$3:$AE$998,29,FALSE)</f>
        <v>0.25</v>
      </c>
      <c r="R44" s="58">
        <f>VLOOKUP($S44,PercentGoalStats!$A$3:$AE$998,30,FALSE)</f>
        <v>0.5</v>
      </c>
      <c r="S44" s="53" t="str">
        <f>Fixtures!A44</f>
        <v>CSKA Moskva</v>
      </c>
      <c r="T44" s="54">
        <f>Fixtures!D44</f>
        <v>43688</v>
      </c>
      <c r="U44" s="53" t="str">
        <f>Fixtures!B44</f>
        <v>Sochi</v>
      </c>
      <c r="V44" s="57">
        <f>VLOOKUP($U44,PercentGoalStats!$A$3:$AE$998,5,FALSE)</f>
        <v>0.75</v>
      </c>
      <c r="W44" s="58">
        <f>VLOOKUP($U44,PercentGoalStats!$A$3:$AE$998,7,FALSE)</f>
        <v>1</v>
      </c>
      <c r="X44" s="58">
        <f>VLOOKUP($U44,PercentGoalStats!$A$3:$AE$998,8,FALSE)</f>
        <v>0.5</v>
      </c>
      <c r="Y44" s="58">
        <f>VLOOKUP($U44,PercentGoalStats!$A$3:$AE$998,10,FALSE)</f>
        <v>0.5</v>
      </c>
      <c r="Z44" s="58">
        <f>VLOOKUP($U44,PercentGoalStats!$A$3:$AE$998,11,FALSE)</f>
        <v>0.25</v>
      </c>
      <c r="AA44" s="58">
        <f>VLOOKUP($U44,PercentGoalStats!$A$3:$AE$998,13,FALSE)</f>
        <v>0.5</v>
      </c>
      <c r="AB44" s="58">
        <f>VLOOKUP($U44,PercentGoalStats!$A$3:$AE$998,14,FALSE)</f>
        <v>0</v>
      </c>
      <c r="AC44" s="58">
        <f>VLOOKUP($U44,PercentGoalStats!$A$3:$AE$998,16,FALSE)</f>
        <v>0</v>
      </c>
      <c r="AD44" s="58">
        <f>VLOOKUP($U44,PercentGoalStats!$A$3:$AE$998,17,FALSE)</f>
        <v>0</v>
      </c>
      <c r="AE44" s="58">
        <f>VLOOKUP($U44,PercentGoalStats!$A$3:$AE$998,19,FALSE)</f>
        <v>0</v>
      </c>
      <c r="AF44" s="58">
        <f>VLOOKUP($U44,PercentGoalStats!$A$3:$AE$998,20,FALSE)</f>
        <v>0</v>
      </c>
      <c r="AG44" s="58">
        <f>VLOOKUP($U44,PercentGoalStats!$A$3:$AE$998,22,FALSE)</f>
        <v>0</v>
      </c>
      <c r="AH44" s="58">
        <f>VLOOKUP($U44,PercentGoalStats!$A$3:$AE$998,23,FALSE)</f>
        <v>0.75</v>
      </c>
      <c r="AI44" s="58">
        <f>VLOOKUP($U44,PercentGoalStats!$A$3:$AE$998,25,FALSE)</f>
        <v>1</v>
      </c>
      <c r="AJ44" s="58">
        <f>VLOOKUP($U44,PercentGoalStats!$A$3:$AE$998,26,FALSE)</f>
        <v>0.5</v>
      </c>
      <c r="AK44" s="58">
        <f>VLOOKUP($U44,PercentGoalStats!$A$3:$AE$998,28,FALSE)</f>
        <v>0.5</v>
      </c>
      <c r="AL44" s="58">
        <f>VLOOKUP($U44,PercentGoalStats!$A$3:$AE$998,29,FALSE)</f>
        <v>0</v>
      </c>
      <c r="AM44" s="58">
        <f>VLOOKUP($U44,PercentGoalStats!$A$3:$AE$998,31,FALSE)</f>
        <v>0</v>
      </c>
    </row>
    <row r="45" spans="1:39" x14ac:dyDescent="0.3">
      <c r="A45" s="57">
        <f>VLOOKUP($S45,PercentGoalStats!$A$3:$AE$998,5,FALSE)</f>
        <v>1</v>
      </c>
      <c r="B45" s="58">
        <f>VLOOKUP($S45,PercentGoalStats!$A$3:$AE$998,6,FALSE)</f>
        <v>1</v>
      </c>
      <c r="C45" s="58">
        <f>VLOOKUP($S45,PercentGoalStats!$A$3:$AE$998,8,FALSE)</f>
        <v>0.75</v>
      </c>
      <c r="D45" s="58">
        <f>VLOOKUP($S45,PercentGoalStats!$A$3:$AE$998,9,FALSE)</f>
        <v>1</v>
      </c>
      <c r="E45" s="58">
        <f>VLOOKUP($S45,PercentGoalStats!$A$3:$AE$998,11,FALSE)</f>
        <v>0.5</v>
      </c>
      <c r="F45" s="58">
        <f>VLOOKUP($S45,PercentGoalStats!$A$3:$AE$998,12,FALSE)</f>
        <v>0.5</v>
      </c>
      <c r="G45" s="58">
        <f>VLOOKUP($S45,PercentGoalStats!$A$3:$AE$998,14,FALSE)</f>
        <v>0</v>
      </c>
      <c r="H45" s="58">
        <f>VLOOKUP($S45,PercentGoalStats!$A$3:$AE$998,15,FALSE)</f>
        <v>0</v>
      </c>
      <c r="I45" s="58">
        <f>VLOOKUP($S45,PercentGoalStats!$A$3:$AE$998,17,FALSE)</f>
        <v>0.75</v>
      </c>
      <c r="J45" s="58">
        <f>VLOOKUP($S45,PercentGoalStats!$A$3:$AE$998,18,FALSE)</f>
        <v>1</v>
      </c>
      <c r="K45" s="58">
        <f>VLOOKUP($S45,PercentGoalStats!$A$3:$AE$998,20,FALSE)</f>
        <v>0.5</v>
      </c>
      <c r="L45" s="58">
        <f>VLOOKUP($S45,PercentGoalStats!$A$3:$AE$998,21,FALSE)</f>
        <v>0.5</v>
      </c>
      <c r="M45" s="58">
        <f>VLOOKUP($S45,PercentGoalStats!$A$3:$AE$998,23,FALSE)</f>
        <v>1</v>
      </c>
      <c r="N45" s="58">
        <f>VLOOKUP($S45,PercentGoalStats!$A$3:$AE$998,24,FALSE)</f>
        <v>1</v>
      </c>
      <c r="O45" s="58">
        <f>VLOOKUP($S45,PercentGoalStats!$A$3:$AE$998,26,FALSE)</f>
        <v>0</v>
      </c>
      <c r="P45" s="58">
        <f>VLOOKUP($S45,PercentGoalStats!$A$3:$AE$998,27,FALSE)</f>
        <v>0</v>
      </c>
      <c r="Q45" s="58">
        <f>VLOOKUP($S45,PercentGoalStats!$A$3:$AE$998,29,FALSE)</f>
        <v>0.75</v>
      </c>
      <c r="R45" s="58">
        <f>VLOOKUP($S45,PercentGoalStats!$A$3:$AE$998,30,FALSE)</f>
        <v>1</v>
      </c>
      <c r="S45" s="53" t="str">
        <f>Fixtures!A45</f>
        <v>Lokomotiv Moskva</v>
      </c>
      <c r="T45" s="54">
        <f>Fixtures!D45</f>
        <v>43688</v>
      </c>
      <c r="U45" s="53" t="str">
        <f>Fixtures!B45</f>
        <v>Ural</v>
      </c>
      <c r="V45" s="57">
        <f>VLOOKUP($U45,PercentGoalStats!$A$3:$AE$998,5,FALSE)</f>
        <v>1</v>
      </c>
      <c r="W45" s="58">
        <f>VLOOKUP($U45,PercentGoalStats!$A$3:$AE$998,7,FALSE)</f>
        <v>1</v>
      </c>
      <c r="X45" s="58">
        <f>VLOOKUP($U45,PercentGoalStats!$A$3:$AE$998,8,FALSE)</f>
        <v>1</v>
      </c>
      <c r="Y45" s="58">
        <f>VLOOKUP($U45,PercentGoalStats!$A$3:$AE$998,10,FALSE)</f>
        <v>1</v>
      </c>
      <c r="Z45" s="58">
        <f>VLOOKUP($U45,PercentGoalStats!$A$3:$AE$998,11,FALSE)</f>
        <v>0.75</v>
      </c>
      <c r="AA45" s="58">
        <f>VLOOKUP($U45,PercentGoalStats!$A$3:$AE$998,13,FALSE)</f>
        <v>0</v>
      </c>
      <c r="AB45" s="58">
        <f>VLOOKUP($U45,PercentGoalStats!$A$3:$AE$998,14,FALSE)</f>
        <v>0.5</v>
      </c>
      <c r="AC45" s="58">
        <f>VLOOKUP($U45,PercentGoalStats!$A$3:$AE$998,16,FALSE)</f>
        <v>0</v>
      </c>
      <c r="AD45" s="58">
        <f>VLOOKUP($U45,PercentGoalStats!$A$3:$AE$998,17,FALSE)</f>
        <v>0.75</v>
      </c>
      <c r="AE45" s="58">
        <f>VLOOKUP($U45,PercentGoalStats!$A$3:$AE$998,19,FALSE)</f>
        <v>0</v>
      </c>
      <c r="AF45" s="58">
        <f>VLOOKUP($U45,PercentGoalStats!$A$3:$AE$998,20,FALSE)</f>
        <v>0.75</v>
      </c>
      <c r="AG45" s="58">
        <f>VLOOKUP($U45,PercentGoalStats!$A$3:$AE$998,22,FALSE)</f>
        <v>0</v>
      </c>
      <c r="AH45" s="58">
        <f>VLOOKUP($U45,PercentGoalStats!$A$3:$AE$998,23,FALSE)</f>
        <v>0.75</v>
      </c>
      <c r="AI45" s="58">
        <f>VLOOKUP($U45,PercentGoalStats!$A$3:$AE$998,25,FALSE)</f>
        <v>1</v>
      </c>
      <c r="AJ45" s="58">
        <f>VLOOKUP($U45,PercentGoalStats!$A$3:$AE$998,26,FALSE)</f>
        <v>0.75</v>
      </c>
      <c r="AK45" s="58">
        <f>VLOOKUP($U45,PercentGoalStats!$A$3:$AE$998,28,FALSE)</f>
        <v>1</v>
      </c>
      <c r="AL45" s="58">
        <f>VLOOKUP($U45,PercentGoalStats!$A$3:$AE$998,29,FALSE)</f>
        <v>0.5</v>
      </c>
      <c r="AM45" s="58">
        <f>VLOOKUP($U45,PercentGoalStats!$A$3:$AE$998,31,FALSE)</f>
        <v>0</v>
      </c>
    </row>
    <row r="46" spans="1:39" x14ac:dyDescent="0.3">
      <c r="A46" s="57">
        <f>VLOOKUP($S46,PercentGoalStats!$A$3:$AE$998,5,FALSE)</f>
        <v>1</v>
      </c>
      <c r="B46" s="58">
        <f>VLOOKUP($S46,PercentGoalStats!$A$3:$AE$998,6,FALSE)</f>
        <v>1</v>
      </c>
      <c r="C46" s="58">
        <f>VLOOKUP($S46,PercentGoalStats!$A$3:$AE$998,8,FALSE)</f>
        <v>0.5</v>
      </c>
      <c r="D46" s="58">
        <f>VLOOKUP($S46,PercentGoalStats!$A$3:$AE$998,9,FALSE)</f>
        <v>0.5</v>
      </c>
      <c r="E46" s="58">
        <f>VLOOKUP($S46,PercentGoalStats!$A$3:$AE$998,11,FALSE)</f>
        <v>0.5</v>
      </c>
      <c r="F46" s="58">
        <f>VLOOKUP($S46,PercentGoalStats!$A$3:$AE$998,12,FALSE)</f>
        <v>0.5</v>
      </c>
      <c r="G46" s="58">
        <f>VLOOKUP($S46,PercentGoalStats!$A$3:$AE$998,14,FALSE)</f>
        <v>0</v>
      </c>
      <c r="H46" s="58">
        <f>VLOOKUP($S46,PercentGoalStats!$A$3:$AE$998,15,FALSE)</f>
        <v>0</v>
      </c>
      <c r="I46" s="58">
        <f>VLOOKUP($S46,PercentGoalStats!$A$3:$AE$998,17,FALSE)</f>
        <v>0.5</v>
      </c>
      <c r="J46" s="58">
        <f>VLOOKUP($S46,PercentGoalStats!$A$3:$AE$998,18,FALSE)</f>
        <v>1</v>
      </c>
      <c r="K46" s="58">
        <f>VLOOKUP($S46,PercentGoalStats!$A$3:$AE$998,20,FALSE)</f>
        <v>0.25</v>
      </c>
      <c r="L46" s="58">
        <f>VLOOKUP($S46,PercentGoalStats!$A$3:$AE$998,21,FALSE)</f>
        <v>0.5</v>
      </c>
      <c r="M46" s="58">
        <f>VLOOKUP($S46,PercentGoalStats!$A$3:$AE$998,23,FALSE)</f>
        <v>0.75</v>
      </c>
      <c r="N46" s="58">
        <f>VLOOKUP($S46,PercentGoalStats!$A$3:$AE$998,24,FALSE)</f>
        <v>0.5</v>
      </c>
      <c r="O46" s="58">
        <f>VLOOKUP($S46,PercentGoalStats!$A$3:$AE$998,26,FALSE)</f>
        <v>0.25</v>
      </c>
      <c r="P46" s="58">
        <f>VLOOKUP($S46,PercentGoalStats!$A$3:$AE$998,27,FALSE)</f>
        <v>0</v>
      </c>
      <c r="Q46" s="58">
        <f>VLOOKUP($S46,PercentGoalStats!$A$3:$AE$998,29,FALSE)</f>
        <v>0.25</v>
      </c>
      <c r="R46" s="58">
        <f>VLOOKUP($S46,PercentGoalStats!$A$3:$AE$998,30,FALSE)</f>
        <v>0.5</v>
      </c>
      <c r="S46" s="53" t="str">
        <f>Fixtures!A46</f>
        <v>Akhmat Grozny</v>
      </c>
      <c r="T46" s="54">
        <f>Fixtures!D46</f>
        <v>43688</v>
      </c>
      <c r="U46" s="53" t="str">
        <f>Fixtures!B46</f>
        <v>Spartak Moskva</v>
      </c>
      <c r="V46" s="57">
        <f>VLOOKUP($U46,PercentGoalStats!$A$3:$AE$998,5,FALSE)</f>
        <v>0.75</v>
      </c>
      <c r="W46" s="58">
        <f>VLOOKUP($U46,PercentGoalStats!$A$3:$AE$998,7,FALSE)</f>
        <v>1</v>
      </c>
      <c r="X46" s="58">
        <f>VLOOKUP($U46,PercentGoalStats!$A$3:$AE$998,8,FALSE)</f>
        <v>0.5</v>
      </c>
      <c r="Y46" s="58">
        <f>VLOOKUP($U46,PercentGoalStats!$A$3:$AE$998,10,FALSE)</f>
        <v>1</v>
      </c>
      <c r="Z46" s="58">
        <f>VLOOKUP($U46,PercentGoalStats!$A$3:$AE$998,11,FALSE)</f>
        <v>0.25</v>
      </c>
      <c r="AA46" s="58">
        <f>VLOOKUP($U46,PercentGoalStats!$A$3:$AE$998,13,FALSE)</f>
        <v>0.5</v>
      </c>
      <c r="AB46" s="58">
        <f>VLOOKUP($U46,PercentGoalStats!$A$3:$AE$998,14,FALSE)</f>
        <v>0.25</v>
      </c>
      <c r="AC46" s="58">
        <f>VLOOKUP($U46,PercentGoalStats!$A$3:$AE$998,16,FALSE)</f>
        <v>0.5</v>
      </c>
      <c r="AD46" s="58">
        <f>VLOOKUP($U46,PercentGoalStats!$A$3:$AE$998,17,FALSE)</f>
        <v>0.5</v>
      </c>
      <c r="AE46" s="58">
        <f>VLOOKUP($U46,PercentGoalStats!$A$3:$AE$998,19,FALSE)</f>
        <v>0.5</v>
      </c>
      <c r="AF46" s="58">
        <f>VLOOKUP($U46,PercentGoalStats!$A$3:$AE$998,20,FALSE)</f>
        <v>0.25</v>
      </c>
      <c r="AG46" s="58">
        <f>VLOOKUP($U46,PercentGoalStats!$A$3:$AE$998,22,FALSE)</f>
        <v>0.5</v>
      </c>
      <c r="AH46" s="58">
        <f>VLOOKUP($U46,PercentGoalStats!$A$3:$AE$998,23,FALSE)</f>
        <v>0.5</v>
      </c>
      <c r="AI46" s="58">
        <f>VLOOKUP($U46,PercentGoalStats!$A$3:$AE$998,25,FALSE)</f>
        <v>1</v>
      </c>
      <c r="AJ46" s="58">
        <f>VLOOKUP($U46,PercentGoalStats!$A$3:$AE$998,26,FALSE)</f>
        <v>0.5</v>
      </c>
      <c r="AK46" s="58">
        <f>VLOOKUP($U46,PercentGoalStats!$A$3:$AE$998,28,FALSE)</f>
        <v>1</v>
      </c>
      <c r="AL46" s="58">
        <f>VLOOKUP($U46,PercentGoalStats!$A$3:$AE$998,29,FALSE)</f>
        <v>0.25</v>
      </c>
      <c r="AM46" s="58">
        <f>VLOOKUP($U46,PercentGoalStats!$A$3:$AE$998,31,FALSE)</f>
        <v>0.5</v>
      </c>
    </row>
    <row r="47" spans="1:39" x14ac:dyDescent="0.3">
      <c r="A47" s="57">
        <f>VLOOKUP($S47,PercentGoalStats!$A$3:$AE$998,5,FALSE)</f>
        <v>1</v>
      </c>
      <c r="B47" s="58">
        <f>VLOOKUP($S47,PercentGoalStats!$A$3:$AE$998,6,FALSE)</f>
        <v>1</v>
      </c>
      <c r="C47" s="58">
        <f>VLOOKUP($S47,PercentGoalStats!$A$3:$AE$998,8,FALSE)</f>
        <v>0.75</v>
      </c>
      <c r="D47" s="58">
        <f>VLOOKUP($S47,PercentGoalStats!$A$3:$AE$998,9,FALSE)</f>
        <v>1</v>
      </c>
      <c r="E47" s="58">
        <f>VLOOKUP($S47,PercentGoalStats!$A$3:$AE$998,11,FALSE)</f>
        <v>0.5</v>
      </c>
      <c r="F47" s="58">
        <f>VLOOKUP($S47,PercentGoalStats!$A$3:$AE$998,12,FALSE)</f>
        <v>0.5</v>
      </c>
      <c r="G47" s="58">
        <f>VLOOKUP($S47,PercentGoalStats!$A$3:$AE$998,14,FALSE)</f>
        <v>0.5</v>
      </c>
      <c r="H47" s="58">
        <f>VLOOKUP($S47,PercentGoalStats!$A$3:$AE$998,15,FALSE)</f>
        <v>0.5</v>
      </c>
      <c r="I47" s="58">
        <f>VLOOKUP($S47,PercentGoalStats!$A$3:$AE$998,17,FALSE)</f>
        <v>1</v>
      </c>
      <c r="J47" s="58">
        <f>VLOOKUP($S47,PercentGoalStats!$A$3:$AE$998,18,FALSE)</f>
        <v>1</v>
      </c>
      <c r="K47" s="58">
        <f>VLOOKUP($S47,PercentGoalStats!$A$3:$AE$998,20,FALSE)</f>
        <v>0.5</v>
      </c>
      <c r="L47" s="58">
        <f>VLOOKUP($S47,PercentGoalStats!$A$3:$AE$998,21,FALSE)</f>
        <v>0.5</v>
      </c>
      <c r="M47" s="58">
        <f>VLOOKUP($S47,PercentGoalStats!$A$3:$AE$998,23,FALSE)</f>
        <v>0.75</v>
      </c>
      <c r="N47" s="58">
        <f>VLOOKUP($S47,PercentGoalStats!$A$3:$AE$998,24,FALSE)</f>
        <v>1</v>
      </c>
      <c r="O47" s="58">
        <f>VLOOKUP($S47,PercentGoalStats!$A$3:$AE$998,26,FALSE)</f>
        <v>0.5</v>
      </c>
      <c r="P47" s="58">
        <f>VLOOKUP($S47,PercentGoalStats!$A$3:$AE$998,27,FALSE)</f>
        <v>0.5</v>
      </c>
      <c r="Q47" s="58">
        <f>VLOOKUP($S47,PercentGoalStats!$A$3:$AE$998,29,FALSE)</f>
        <v>0.75</v>
      </c>
      <c r="R47" s="58">
        <f>VLOOKUP($S47,PercentGoalStats!$A$3:$AE$998,30,FALSE)</f>
        <v>1</v>
      </c>
      <c r="S47" s="53" t="str">
        <f>Fixtures!A47</f>
        <v>Arsenal Tula</v>
      </c>
      <c r="T47" s="54">
        <f>Fixtures!D47</f>
        <v>43688</v>
      </c>
      <c r="U47" s="53" t="str">
        <f>Fixtures!B47</f>
        <v>Ufa</v>
      </c>
      <c r="V47" s="57">
        <f>VLOOKUP($U47,PercentGoalStats!$A$3:$AE$998,5,FALSE)</f>
        <v>0.75</v>
      </c>
      <c r="W47" s="58">
        <f>VLOOKUP($U47,PercentGoalStats!$A$3:$AE$998,7,FALSE)</f>
        <v>0.5</v>
      </c>
      <c r="X47" s="58">
        <f>VLOOKUP($U47,PercentGoalStats!$A$3:$AE$998,8,FALSE)</f>
        <v>0.75</v>
      </c>
      <c r="Y47" s="58">
        <f>VLOOKUP($U47,PercentGoalStats!$A$3:$AE$998,10,FALSE)</f>
        <v>0.5</v>
      </c>
      <c r="Z47" s="58">
        <f>VLOOKUP($U47,PercentGoalStats!$A$3:$AE$998,11,FALSE)</f>
        <v>0.75</v>
      </c>
      <c r="AA47" s="58">
        <f>VLOOKUP($U47,PercentGoalStats!$A$3:$AE$998,13,FALSE)</f>
        <v>0.5</v>
      </c>
      <c r="AB47" s="58">
        <f>VLOOKUP($U47,PercentGoalStats!$A$3:$AE$998,14,FALSE)</f>
        <v>0.5</v>
      </c>
      <c r="AC47" s="58">
        <f>VLOOKUP($U47,PercentGoalStats!$A$3:$AE$998,16,FALSE)</f>
        <v>0.5</v>
      </c>
      <c r="AD47" s="58">
        <f>VLOOKUP($U47,PercentGoalStats!$A$3:$AE$998,17,FALSE)</f>
        <v>0.75</v>
      </c>
      <c r="AE47" s="58">
        <f>VLOOKUP($U47,PercentGoalStats!$A$3:$AE$998,19,FALSE)</f>
        <v>0.5</v>
      </c>
      <c r="AF47" s="58">
        <f>VLOOKUP($U47,PercentGoalStats!$A$3:$AE$998,20,FALSE)</f>
        <v>0.75</v>
      </c>
      <c r="AG47" s="58">
        <f>VLOOKUP($U47,PercentGoalStats!$A$3:$AE$998,22,FALSE)</f>
        <v>0.5</v>
      </c>
      <c r="AH47" s="58">
        <f>VLOOKUP($U47,PercentGoalStats!$A$3:$AE$998,23,FALSE)</f>
        <v>0.75</v>
      </c>
      <c r="AI47" s="58">
        <f>VLOOKUP($U47,PercentGoalStats!$A$3:$AE$998,25,FALSE)</f>
        <v>0.5</v>
      </c>
      <c r="AJ47" s="58">
        <f>VLOOKUP($U47,PercentGoalStats!$A$3:$AE$998,26,FALSE)</f>
        <v>0.5</v>
      </c>
      <c r="AK47" s="58">
        <f>VLOOKUP($U47,PercentGoalStats!$A$3:$AE$998,28,FALSE)</f>
        <v>0.5</v>
      </c>
      <c r="AL47" s="58">
        <f>VLOOKUP($U47,PercentGoalStats!$A$3:$AE$998,29,FALSE)</f>
        <v>0.75</v>
      </c>
      <c r="AM47" s="58">
        <f>VLOOKUP($U47,PercentGoalStats!$A$3:$AE$998,31,FALSE)</f>
        <v>0.5</v>
      </c>
    </row>
    <row r="48" spans="1:39" x14ac:dyDescent="0.3">
      <c r="A48" s="57">
        <f>VLOOKUP($S48,PercentGoalStats!$A$3:$AE$998,5,FALSE)</f>
        <v>1</v>
      </c>
      <c r="B48" s="58">
        <f>VLOOKUP($S48,PercentGoalStats!$A$3:$AE$998,6,FALSE)</f>
        <v>1</v>
      </c>
      <c r="C48" s="58">
        <f>VLOOKUP($S48,PercentGoalStats!$A$3:$AE$998,8,FALSE)</f>
        <v>1</v>
      </c>
      <c r="D48" s="58">
        <f>VLOOKUP($S48,PercentGoalStats!$A$3:$AE$998,9,FALSE)</f>
        <v>1</v>
      </c>
      <c r="E48" s="58">
        <f>VLOOKUP($S48,PercentGoalStats!$A$3:$AE$998,11,FALSE)</f>
        <v>1</v>
      </c>
      <c r="F48" s="58">
        <f>VLOOKUP($S48,PercentGoalStats!$A$3:$AE$998,12,FALSE)</f>
        <v>1</v>
      </c>
      <c r="G48" s="58">
        <f>VLOOKUP($S48,PercentGoalStats!$A$3:$AE$998,14,FALSE)</f>
        <v>0.5</v>
      </c>
      <c r="H48" s="58">
        <f>VLOOKUP($S48,PercentGoalStats!$A$3:$AE$998,15,FALSE)</f>
        <v>0</v>
      </c>
      <c r="I48" s="58">
        <f>VLOOKUP($S48,PercentGoalStats!$A$3:$AE$998,17,FALSE)</f>
        <v>1</v>
      </c>
      <c r="J48" s="58">
        <f>VLOOKUP($S48,PercentGoalStats!$A$3:$AE$998,18,FALSE)</f>
        <v>1</v>
      </c>
      <c r="K48" s="58">
        <f>VLOOKUP($S48,PercentGoalStats!$A$3:$AE$998,20,FALSE)</f>
        <v>0.5</v>
      </c>
      <c r="L48" s="58">
        <f>VLOOKUP($S48,PercentGoalStats!$A$3:$AE$998,21,FALSE)</f>
        <v>1</v>
      </c>
      <c r="M48" s="58">
        <f>VLOOKUP($S48,PercentGoalStats!$A$3:$AE$998,23,FALSE)</f>
        <v>1</v>
      </c>
      <c r="N48" s="58">
        <f>VLOOKUP($S48,PercentGoalStats!$A$3:$AE$998,24,FALSE)</f>
        <v>1</v>
      </c>
      <c r="O48" s="58">
        <f>VLOOKUP($S48,PercentGoalStats!$A$3:$AE$998,26,FALSE)</f>
        <v>0.5</v>
      </c>
      <c r="P48" s="58">
        <f>VLOOKUP($S48,PercentGoalStats!$A$3:$AE$998,27,FALSE)</f>
        <v>0</v>
      </c>
      <c r="Q48" s="58">
        <f>VLOOKUP($S48,PercentGoalStats!$A$3:$AE$998,29,FALSE)</f>
        <v>1</v>
      </c>
      <c r="R48" s="58">
        <f>VLOOKUP($S48,PercentGoalStats!$A$3:$AE$998,30,FALSE)</f>
        <v>1</v>
      </c>
      <c r="S48" s="53" t="str">
        <f>Fixtures!A48</f>
        <v>Mattersburg</v>
      </c>
      <c r="T48" s="54">
        <f>Fixtures!D48</f>
        <v>43688</v>
      </c>
      <c r="U48" s="53" t="str">
        <f>Fixtures!B48</f>
        <v>Austria Wien</v>
      </c>
      <c r="V48" s="57">
        <f>VLOOKUP($U48,PercentGoalStats!$A$3:$AE$998,5,FALSE)</f>
        <v>1</v>
      </c>
      <c r="W48" s="58">
        <f>VLOOKUP($U48,PercentGoalStats!$A$3:$AE$998,7,FALSE)</f>
        <v>1</v>
      </c>
      <c r="X48" s="58">
        <f>VLOOKUP($U48,PercentGoalStats!$A$3:$AE$998,8,FALSE)</f>
        <v>1</v>
      </c>
      <c r="Y48" s="58">
        <f>VLOOKUP($U48,PercentGoalStats!$A$3:$AE$998,10,FALSE)</f>
        <v>1</v>
      </c>
      <c r="Z48" s="58">
        <f>VLOOKUP($U48,PercentGoalStats!$A$3:$AE$998,11,FALSE)</f>
        <v>1</v>
      </c>
      <c r="AA48" s="58">
        <f>VLOOKUP($U48,PercentGoalStats!$A$3:$AE$998,13,FALSE)</f>
        <v>1</v>
      </c>
      <c r="AB48" s="58">
        <f>VLOOKUP($U48,PercentGoalStats!$A$3:$AE$998,14,FALSE)</f>
        <v>0.5</v>
      </c>
      <c r="AC48" s="58">
        <f>VLOOKUP($U48,PercentGoalStats!$A$3:$AE$998,16,FALSE)</f>
        <v>1</v>
      </c>
      <c r="AD48" s="58">
        <f>VLOOKUP($U48,PercentGoalStats!$A$3:$AE$998,17,FALSE)</f>
        <v>0.5</v>
      </c>
      <c r="AE48" s="58">
        <f>VLOOKUP($U48,PercentGoalStats!$A$3:$AE$998,19,FALSE)</f>
        <v>1</v>
      </c>
      <c r="AF48" s="58">
        <f>VLOOKUP($U48,PercentGoalStats!$A$3:$AE$998,20,FALSE)</f>
        <v>0</v>
      </c>
      <c r="AG48" s="58">
        <f>VLOOKUP($U48,PercentGoalStats!$A$3:$AE$998,22,FALSE)</f>
        <v>0</v>
      </c>
      <c r="AH48" s="58">
        <f>VLOOKUP($U48,PercentGoalStats!$A$3:$AE$998,23,FALSE)</f>
        <v>1</v>
      </c>
      <c r="AI48" s="58">
        <f>VLOOKUP($U48,PercentGoalStats!$A$3:$AE$998,25,FALSE)</f>
        <v>1</v>
      </c>
      <c r="AJ48" s="58">
        <f>VLOOKUP($U48,PercentGoalStats!$A$3:$AE$998,26,FALSE)</f>
        <v>1</v>
      </c>
      <c r="AK48" s="58">
        <f>VLOOKUP($U48,PercentGoalStats!$A$3:$AE$998,28,FALSE)</f>
        <v>1</v>
      </c>
      <c r="AL48" s="58">
        <f>VLOOKUP($U48,PercentGoalStats!$A$3:$AE$998,29,FALSE)</f>
        <v>0.5</v>
      </c>
      <c r="AM48" s="58">
        <f>VLOOKUP($U48,PercentGoalStats!$A$3:$AE$998,31,FALSE)</f>
        <v>1</v>
      </c>
    </row>
    <row r="49" spans="1:39" x14ac:dyDescent="0.3">
      <c r="A49" s="57">
        <f>VLOOKUP($S49,PercentGoalStats!$A$3:$AE$998,5,FALSE)</f>
        <v>1</v>
      </c>
      <c r="B49" s="58">
        <f>VLOOKUP($S49,PercentGoalStats!$A$3:$AE$998,6,FALSE)</f>
        <v>1</v>
      </c>
      <c r="C49" s="58">
        <f>VLOOKUP($S49,PercentGoalStats!$A$3:$AE$998,8,FALSE)</f>
        <v>1</v>
      </c>
      <c r="D49" s="58">
        <f>VLOOKUP($S49,PercentGoalStats!$A$3:$AE$998,9,FALSE)</f>
        <v>1</v>
      </c>
      <c r="E49" s="58">
        <f>VLOOKUP($S49,PercentGoalStats!$A$3:$AE$998,11,FALSE)</f>
        <v>1</v>
      </c>
      <c r="F49" s="58">
        <f>VLOOKUP($S49,PercentGoalStats!$A$3:$AE$998,12,FALSE)</f>
        <v>1</v>
      </c>
      <c r="G49" s="58">
        <f>VLOOKUP($S49,PercentGoalStats!$A$3:$AE$998,14,FALSE)</f>
        <v>0.5</v>
      </c>
      <c r="H49" s="58">
        <f>VLOOKUP($S49,PercentGoalStats!$A$3:$AE$998,15,FALSE)</f>
        <v>1</v>
      </c>
      <c r="I49" s="58">
        <f>VLOOKUP($S49,PercentGoalStats!$A$3:$AE$998,17,FALSE)</f>
        <v>1</v>
      </c>
      <c r="J49" s="58">
        <f>VLOOKUP($S49,PercentGoalStats!$A$3:$AE$998,18,FALSE)</f>
        <v>1</v>
      </c>
      <c r="K49" s="58">
        <f>VLOOKUP($S49,PercentGoalStats!$A$3:$AE$998,20,FALSE)</f>
        <v>0.5</v>
      </c>
      <c r="L49" s="58">
        <f>VLOOKUP($S49,PercentGoalStats!$A$3:$AE$998,21,FALSE)</f>
        <v>1</v>
      </c>
      <c r="M49" s="58">
        <f>VLOOKUP($S49,PercentGoalStats!$A$3:$AE$998,23,FALSE)</f>
        <v>1</v>
      </c>
      <c r="N49" s="58">
        <f>VLOOKUP($S49,PercentGoalStats!$A$3:$AE$998,24,FALSE)</f>
        <v>1</v>
      </c>
      <c r="O49" s="58">
        <f>VLOOKUP($S49,PercentGoalStats!$A$3:$AE$998,26,FALSE)</f>
        <v>0.5</v>
      </c>
      <c r="P49" s="58">
        <f>VLOOKUP($S49,PercentGoalStats!$A$3:$AE$998,27,FALSE)</f>
        <v>0</v>
      </c>
      <c r="Q49" s="58">
        <f>VLOOKUP($S49,PercentGoalStats!$A$3:$AE$998,29,FALSE)</f>
        <v>1</v>
      </c>
      <c r="R49" s="58">
        <f>VLOOKUP($S49,PercentGoalStats!$A$3:$AE$998,30,FALSE)</f>
        <v>1</v>
      </c>
      <c r="S49" s="53" t="str">
        <f>Fixtures!A49</f>
        <v>Hartberg</v>
      </c>
      <c r="T49" s="54">
        <f>Fixtures!D49</f>
        <v>43688</v>
      </c>
      <c r="U49" s="53" t="str">
        <f>Fixtures!B49</f>
        <v>Sturm Graz</v>
      </c>
      <c r="V49" s="57">
        <f>VLOOKUP($U49,PercentGoalStats!$A$3:$AE$998,5,FALSE)</f>
        <v>1</v>
      </c>
      <c r="W49" s="58">
        <f>VLOOKUP($U49,PercentGoalStats!$A$3:$AE$998,7,FALSE)</f>
        <v>1</v>
      </c>
      <c r="X49" s="58">
        <f>VLOOKUP($U49,PercentGoalStats!$A$3:$AE$998,8,FALSE)</f>
        <v>0.5</v>
      </c>
      <c r="Y49" s="58">
        <f>VLOOKUP($U49,PercentGoalStats!$A$3:$AE$998,10,FALSE)</f>
        <v>0</v>
      </c>
      <c r="Z49" s="58">
        <f>VLOOKUP($U49,PercentGoalStats!$A$3:$AE$998,11,FALSE)</f>
        <v>0.5</v>
      </c>
      <c r="AA49" s="58">
        <f>VLOOKUP($U49,PercentGoalStats!$A$3:$AE$998,13,FALSE)</f>
        <v>0</v>
      </c>
      <c r="AB49" s="58">
        <f>VLOOKUP($U49,PercentGoalStats!$A$3:$AE$998,14,FALSE)</f>
        <v>0</v>
      </c>
      <c r="AC49" s="58">
        <f>VLOOKUP($U49,PercentGoalStats!$A$3:$AE$998,16,FALSE)</f>
        <v>0</v>
      </c>
      <c r="AD49" s="58">
        <f>VLOOKUP($U49,PercentGoalStats!$A$3:$AE$998,17,FALSE)</f>
        <v>1</v>
      </c>
      <c r="AE49" s="58">
        <f>VLOOKUP($U49,PercentGoalStats!$A$3:$AE$998,19,FALSE)</f>
        <v>1</v>
      </c>
      <c r="AF49" s="58">
        <f>VLOOKUP($U49,PercentGoalStats!$A$3:$AE$998,20,FALSE)</f>
        <v>0.5</v>
      </c>
      <c r="AG49" s="58">
        <f>VLOOKUP($U49,PercentGoalStats!$A$3:$AE$998,22,FALSE)</f>
        <v>0</v>
      </c>
      <c r="AH49" s="58">
        <f>VLOOKUP($U49,PercentGoalStats!$A$3:$AE$998,23,FALSE)</f>
        <v>0</v>
      </c>
      <c r="AI49" s="58">
        <f>VLOOKUP($U49,PercentGoalStats!$A$3:$AE$998,25,FALSE)</f>
        <v>0</v>
      </c>
      <c r="AJ49" s="58">
        <f>VLOOKUP($U49,PercentGoalStats!$A$3:$AE$998,26,FALSE)</f>
        <v>0</v>
      </c>
      <c r="AK49" s="58">
        <f>VLOOKUP($U49,PercentGoalStats!$A$3:$AE$998,28,FALSE)</f>
        <v>0</v>
      </c>
      <c r="AL49" s="58">
        <f>VLOOKUP($U49,PercentGoalStats!$A$3:$AE$998,29,FALSE)</f>
        <v>0</v>
      </c>
      <c r="AM49" s="58">
        <f>VLOOKUP($U49,PercentGoalStats!$A$3:$AE$998,31,FALSE)</f>
        <v>0</v>
      </c>
    </row>
    <row r="50" spans="1:39" x14ac:dyDescent="0.3">
      <c r="A50" s="57">
        <f>VLOOKUP($S50,PercentGoalStats!$A$3:$AE$998,5,FALSE)</f>
        <v>1</v>
      </c>
      <c r="B50" s="58">
        <f>VLOOKUP($S50,PercentGoalStats!$A$3:$AE$998,6,FALSE)</f>
        <v>1</v>
      </c>
      <c r="C50" s="58">
        <f>VLOOKUP($S50,PercentGoalStats!$A$3:$AE$998,8,FALSE)</f>
        <v>1</v>
      </c>
      <c r="D50" s="58">
        <f>VLOOKUP($S50,PercentGoalStats!$A$3:$AE$998,9,FALSE)</f>
        <v>1</v>
      </c>
      <c r="E50" s="58">
        <f>VLOOKUP($S50,PercentGoalStats!$A$3:$AE$998,11,FALSE)</f>
        <v>1</v>
      </c>
      <c r="F50" s="58">
        <f>VLOOKUP($S50,PercentGoalStats!$A$3:$AE$998,12,FALSE)</f>
        <v>1</v>
      </c>
      <c r="G50" s="58">
        <f>VLOOKUP($S50,PercentGoalStats!$A$3:$AE$998,14,FALSE)</f>
        <v>1</v>
      </c>
      <c r="H50" s="58">
        <f>VLOOKUP($S50,PercentGoalStats!$A$3:$AE$998,15,FALSE)</f>
        <v>1</v>
      </c>
      <c r="I50" s="58">
        <f>VLOOKUP($S50,PercentGoalStats!$A$3:$AE$998,17,FALSE)</f>
        <v>1</v>
      </c>
      <c r="J50" s="58">
        <f>VLOOKUP($S50,PercentGoalStats!$A$3:$AE$998,18,FALSE)</f>
        <v>1</v>
      </c>
      <c r="K50" s="58">
        <f>VLOOKUP($S50,PercentGoalStats!$A$3:$AE$998,20,FALSE)</f>
        <v>1</v>
      </c>
      <c r="L50" s="58">
        <f>VLOOKUP($S50,PercentGoalStats!$A$3:$AE$998,21,FALSE)</f>
        <v>1</v>
      </c>
      <c r="M50" s="58">
        <f>VLOOKUP($S50,PercentGoalStats!$A$3:$AE$998,23,FALSE)</f>
        <v>1</v>
      </c>
      <c r="N50" s="58">
        <f>VLOOKUP($S50,PercentGoalStats!$A$3:$AE$998,24,FALSE)</f>
        <v>1</v>
      </c>
      <c r="O50" s="58">
        <f>VLOOKUP($S50,PercentGoalStats!$A$3:$AE$998,26,FALSE)</f>
        <v>0.5</v>
      </c>
      <c r="P50" s="58">
        <f>VLOOKUP($S50,PercentGoalStats!$A$3:$AE$998,27,FALSE)</f>
        <v>0</v>
      </c>
      <c r="Q50" s="58">
        <f>VLOOKUP($S50,PercentGoalStats!$A$3:$AE$998,29,FALSE)</f>
        <v>1</v>
      </c>
      <c r="R50" s="58">
        <f>VLOOKUP($S50,PercentGoalStats!$A$3:$AE$998,30,FALSE)</f>
        <v>1</v>
      </c>
      <c r="S50" s="53" t="str">
        <f>Fixtures!A50</f>
        <v>Swarovski Tirol</v>
      </c>
      <c r="T50" s="54">
        <f>Fixtures!D50</f>
        <v>43688</v>
      </c>
      <c r="U50" s="53" t="str">
        <f>Fixtures!B50</f>
        <v>St. Pölten</v>
      </c>
      <c r="V50" s="57">
        <f>VLOOKUP($U50,PercentGoalStats!$A$3:$AE$998,5,FALSE)</f>
        <v>1</v>
      </c>
      <c r="W50" s="58">
        <f>VLOOKUP($U50,PercentGoalStats!$A$3:$AE$998,7,FALSE)</f>
        <v>1</v>
      </c>
      <c r="X50" s="58">
        <f>VLOOKUP($U50,PercentGoalStats!$A$3:$AE$998,8,FALSE)</f>
        <v>1</v>
      </c>
      <c r="Y50" s="58">
        <f>VLOOKUP($U50,PercentGoalStats!$A$3:$AE$998,10,FALSE)</f>
        <v>1</v>
      </c>
      <c r="Z50" s="58">
        <f>VLOOKUP($U50,PercentGoalStats!$A$3:$AE$998,11,FALSE)</f>
        <v>1</v>
      </c>
      <c r="AA50" s="58">
        <f>VLOOKUP($U50,PercentGoalStats!$A$3:$AE$998,13,FALSE)</f>
        <v>1</v>
      </c>
      <c r="AB50" s="58">
        <f>VLOOKUP($U50,PercentGoalStats!$A$3:$AE$998,14,FALSE)</f>
        <v>0.5</v>
      </c>
      <c r="AC50" s="58">
        <f>VLOOKUP($U50,PercentGoalStats!$A$3:$AE$998,16,FALSE)</f>
        <v>0</v>
      </c>
      <c r="AD50" s="58">
        <f>VLOOKUP($U50,PercentGoalStats!$A$3:$AE$998,17,FALSE)</f>
        <v>0.5</v>
      </c>
      <c r="AE50" s="58">
        <f>VLOOKUP($U50,PercentGoalStats!$A$3:$AE$998,19,FALSE)</f>
        <v>0</v>
      </c>
      <c r="AF50" s="58">
        <f>VLOOKUP($U50,PercentGoalStats!$A$3:$AE$998,20,FALSE)</f>
        <v>0.5</v>
      </c>
      <c r="AG50" s="58">
        <f>VLOOKUP($U50,PercentGoalStats!$A$3:$AE$998,22,FALSE)</f>
        <v>0</v>
      </c>
      <c r="AH50" s="58">
        <f>VLOOKUP($U50,PercentGoalStats!$A$3:$AE$998,23,FALSE)</f>
        <v>1</v>
      </c>
      <c r="AI50" s="58">
        <f>VLOOKUP($U50,PercentGoalStats!$A$3:$AE$998,25,FALSE)</f>
        <v>1</v>
      </c>
      <c r="AJ50" s="58">
        <f>VLOOKUP($U50,PercentGoalStats!$A$3:$AE$998,26,FALSE)</f>
        <v>1</v>
      </c>
      <c r="AK50" s="58">
        <f>VLOOKUP($U50,PercentGoalStats!$A$3:$AE$998,28,FALSE)</f>
        <v>1</v>
      </c>
      <c r="AL50" s="58">
        <f>VLOOKUP($U50,PercentGoalStats!$A$3:$AE$998,29,FALSE)</f>
        <v>0.5</v>
      </c>
      <c r="AM50" s="58">
        <f>VLOOKUP($U50,PercentGoalStats!$A$3:$AE$998,31,FALSE)</f>
        <v>0</v>
      </c>
    </row>
    <row r="51" spans="1:39" x14ac:dyDescent="0.3">
      <c r="A51" s="57">
        <f>VLOOKUP($S51,PercentGoalStats!$A$3:$AE$998,5,FALSE)</f>
        <v>1</v>
      </c>
      <c r="B51" s="58">
        <f>VLOOKUP($S51,PercentGoalStats!$A$3:$AE$998,6,FALSE)</f>
        <v>1</v>
      </c>
      <c r="C51" s="58">
        <f>VLOOKUP($S51,PercentGoalStats!$A$3:$AE$998,8,FALSE)</f>
        <v>0.5</v>
      </c>
      <c r="D51" s="58">
        <f>VLOOKUP($S51,PercentGoalStats!$A$3:$AE$998,9,FALSE)</f>
        <v>0</v>
      </c>
      <c r="E51" s="58">
        <f>VLOOKUP($S51,PercentGoalStats!$A$3:$AE$998,11,FALSE)</f>
        <v>0.5</v>
      </c>
      <c r="F51" s="58">
        <f>VLOOKUP($S51,PercentGoalStats!$A$3:$AE$998,12,FALSE)</f>
        <v>0</v>
      </c>
      <c r="G51" s="58">
        <f>VLOOKUP($S51,PercentGoalStats!$A$3:$AE$998,14,FALSE)</f>
        <v>0.5</v>
      </c>
      <c r="H51" s="58">
        <f>VLOOKUP($S51,PercentGoalStats!$A$3:$AE$998,15,FALSE)</f>
        <v>0</v>
      </c>
      <c r="I51" s="58">
        <f>VLOOKUP($S51,PercentGoalStats!$A$3:$AE$998,17,FALSE)</f>
        <v>0</v>
      </c>
      <c r="J51" s="58">
        <f>VLOOKUP($S51,PercentGoalStats!$A$3:$AE$998,18,FALSE)</f>
        <v>0</v>
      </c>
      <c r="K51" s="58">
        <f>VLOOKUP($S51,PercentGoalStats!$A$3:$AE$998,20,FALSE)</f>
        <v>0</v>
      </c>
      <c r="L51" s="58">
        <f>VLOOKUP($S51,PercentGoalStats!$A$3:$AE$998,21,FALSE)</f>
        <v>0</v>
      </c>
      <c r="M51" s="58">
        <f>VLOOKUP($S51,PercentGoalStats!$A$3:$AE$998,23,FALSE)</f>
        <v>1</v>
      </c>
      <c r="N51" s="58">
        <f>VLOOKUP($S51,PercentGoalStats!$A$3:$AE$998,24,FALSE)</f>
        <v>1</v>
      </c>
      <c r="O51" s="58">
        <f>VLOOKUP($S51,PercentGoalStats!$A$3:$AE$998,26,FALSE)</f>
        <v>0.5</v>
      </c>
      <c r="P51" s="58">
        <f>VLOOKUP($S51,PercentGoalStats!$A$3:$AE$998,27,FALSE)</f>
        <v>0</v>
      </c>
      <c r="Q51" s="58">
        <f>VLOOKUP($S51,PercentGoalStats!$A$3:$AE$998,29,FALSE)</f>
        <v>0</v>
      </c>
      <c r="R51" s="58">
        <f>VLOOKUP($S51,PercentGoalStats!$A$3:$AE$998,30,FALSE)</f>
        <v>0</v>
      </c>
      <c r="S51" s="53" t="str">
        <f>Fixtures!A51</f>
        <v>Sint-Truiden</v>
      </c>
      <c r="T51" s="54">
        <f>Fixtures!D51</f>
        <v>43688</v>
      </c>
      <c r="U51" s="53" t="str">
        <f>Fixtures!B51</f>
        <v>Standard Liège</v>
      </c>
      <c r="V51" s="57">
        <f>VLOOKUP($U51,PercentGoalStats!$A$3:$AE$998,5,FALSE)</f>
        <v>1</v>
      </c>
      <c r="W51" s="58">
        <f>VLOOKUP($U51,PercentGoalStats!$A$3:$AE$998,7,FALSE)</f>
        <v>1</v>
      </c>
      <c r="X51" s="58">
        <f>VLOOKUP($U51,PercentGoalStats!$A$3:$AE$998,8,FALSE)</f>
        <v>1</v>
      </c>
      <c r="Y51" s="58">
        <f>VLOOKUP($U51,PercentGoalStats!$A$3:$AE$998,10,FALSE)</f>
        <v>1</v>
      </c>
      <c r="Z51" s="58">
        <f>VLOOKUP($U51,PercentGoalStats!$A$3:$AE$998,11,FALSE)</f>
        <v>0.5</v>
      </c>
      <c r="AA51" s="58">
        <f>VLOOKUP($U51,PercentGoalStats!$A$3:$AE$998,13,FALSE)</f>
        <v>0</v>
      </c>
      <c r="AB51" s="58">
        <f>VLOOKUP($U51,PercentGoalStats!$A$3:$AE$998,14,FALSE)</f>
        <v>0.5</v>
      </c>
      <c r="AC51" s="58">
        <f>VLOOKUP($U51,PercentGoalStats!$A$3:$AE$998,16,FALSE)</f>
        <v>0</v>
      </c>
      <c r="AD51" s="58">
        <f>VLOOKUP($U51,PercentGoalStats!$A$3:$AE$998,17,FALSE)</f>
        <v>1</v>
      </c>
      <c r="AE51" s="58">
        <f>VLOOKUP($U51,PercentGoalStats!$A$3:$AE$998,19,FALSE)</f>
        <v>1</v>
      </c>
      <c r="AF51" s="58">
        <f>VLOOKUP($U51,PercentGoalStats!$A$3:$AE$998,20,FALSE)</f>
        <v>1</v>
      </c>
      <c r="AG51" s="58">
        <f>VLOOKUP($U51,PercentGoalStats!$A$3:$AE$998,22,FALSE)</f>
        <v>1</v>
      </c>
      <c r="AH51" s="58">
        <f>VLOOKUP($U51,PercentGoalStats!$A$3:$AE$998,23,FALSE)</f>
        <v>0</v>
      </c>
      <c r="AI51" s="58">
        <f>VLOOKUP($U51,PercentGoalStats!$A$3:$AE$998,25,FALSE)</f>
        <v>0</v>
      </c>
      <c r="AJ51" s="58">
        <f>VLOOKUP($U51,PercentGoalStats!$A$3:$AE$998,26,FALSE)</f>
        <v>0</v>
      </c>
      <c r="AK51" s="58">
        <f>VLOOKUP($U51,PercentGoalStats!$A$3:$AE$998,28,FALSE)</f>
        <v>0</v>
      </c>
      <c r="AL51" s="58">
        <f>VLOOKUP($U51,PercentGoalStats!$A$3:$AE$998,29,FALSE)</f>
        <v>0</v>
      </c>
      <c r="AM51" s="58">
        <f>VLOOKUP($U51,PercentGoalStats!$A$3:$AE$998,31,FALSE)</f>
        <v>0</v>
      </c>
    </row>
    <row r="52" spans="1:39" x14ac:dyDescent="0.3">
      <c r="A52" s="57">
        <f>VLOOKUP($S52,PercentGoalStats!$A$3:$AE$998,5,FALSE)</f>
        <v>1</v>
      </c>
      <c r="B52" s="58">
        <f>VLOOKUP($S52,PercentGoalStats!$A$3:$AE$998,6,FALSE)</f>
        <v>1</v>
      </c>
      <c r="C52" s="58">
        <f>VLOOKUP($S52,PercentGoalStats!$A$3:$AE$998,8,FALSE)</f>
        <v>1</v>
      </c>
      <c r="D52" s="58">
        <f>VLOOKUP($S52,PercentGoalStats!$A$3:$AE$998,9,FALSE)</f>
        <v>1</v>
      </c>
      <c r="E52" s="58">
        <f>VLOOKUP($S52,PercentGoalStats!$A$3:$AE$998,11,FALSE)</f>
        <v>0</v>
      </c>
      <c r="F52" s="58">
        <f>VLOOKUP($S52,PercentGoalStats!$A$3:$AE$998,12,FALSE)</f>
        <v>0</v>
      </c>
      <c r="G52" s="58">
        <f>VLOOKUP($S52,PercentGoalStats!$A$3:$AE$998,14,FALSE)</f>
        <v>0</v>
      </c>
      <c r="H52" s="58">
        <f>VLOOKUP($S52,PercentGoalStats!$A$3:$AE$998,15,FALSE)</f>
        <v>0</v>
      </c>
      <c r="I52" s="58">
        <f>VLOOKUP($S52,PercentGoalStats!$A$3:$AE$998,17,FALSE)</f>
        <v>1</v>
      </c>
      <c r="J52" s="58">
        <f>VLOOKUP($S52,PercentGoalStats!$A$3:$AE$998,18,FALSE)</f>
        <v>1</v>
      </c>
      <c r="K52" s="58">
        <f>VLOOKUP($S52,PercentGoalStats!$A$3:$AE$998,20,FALSE)</f>
        <v>0</v>
      </c>
      <c r="L52" s="58">
        <f>VLOOKUP($S52,PercentGoalStats!$A$3:$AE$998,21,FALSE)</f>
        <v>0</v>
      </c>
      <c r="M52" s="58">
        <f>VLOOKUP($S52,PercentGoalStats!$A$3:$AE$998,23,FALSE)</f>
        <v>1</v>
      </c>
      <c r="N52" s="58">
        <f>VLOOKUP($S52,PercentGoalStats!$A$3:$AE$998,24,FALSE)</f>
        <v>1</v>
      </c>
      <c r="O52" s="58">
        <f>VLOOKUP($S52,PercentGoalStats!$A$3:$AE$998,26,FALSE)</f>
        <v>0</v>
      </c>
      <c r="P52" s="58">
        <f>VLOOKUP($S52,PercentGoalStats!$A$3:$AE$998,27,FALSE)</f>
        <v>0</v>
      </c>
      <c r="Q52" s="58">
        <f>VLOOKUP($S52,PercentGoalStats!$A$3:$AE$998,29,FALSE)</f>
        <v>1</v>
      </c>
      <c r="R52" s="58">
        <f>VLOOKUP($S52,PercentGoalStats!$A$3:$AE$998,30,FALSE)</f>
        <v>1</v>
      </c>
      <c r="S52" s="53" t="str">
        <f>Fixtures!A52</f>
        <v>Sporting Charleroi</v>
      </c>
      <c r="T52" s="54">
        <f>Fixtures!D52</f>
        <v>43688</v>
      </c>
      <c r="U52" s="53" t="str">
        <f>Fixtures!B52</f>
        <v>Antwerp</v>
      </c>
      <c r="V52" s="57">
        <f>VLOOKUP($U52,PercentGoalStats!$A$3:$AE$998,5,FALSE)</f>
        <v>1</v>
      </c>
      <c r="W52" s="58">
        <f>VLOOKUP($U52,PercentGoalStats!$A$3:$AE$998,7,FALSE)</f>
        <v>1</v>
      </c>
      <c r="X52" s="58">
        <f>VLOOKUP($U52,PercentGoalStats!$A$3:$AE$998,8,FALSE)</f>
        <v>1</v>
      </c>
      <c r="Y52" s="58">
        <f>VLOOKUP($U52,PercentGoalStats!$A$3:$AE$998,10,FALSE)</f>
        <v>1</v>
      </c>
      <c r="Z52" s="58">
        <f>VLOOKUP($U52,PercentGoalStats!$A$3:$AE$998,11,FALSE)</f>
        <v>1</v>
      </c>
      <c r="AA52" s="58">
        <f>VLOOKUP($U52,PercentGoalStats!$A$3:$AE$998,13,FALSE)</f>
        <v>1</v>
      </c>
      <c r="AB52" s="58">
        <f>VLOOKUP($U52,PercentGoalStats!$A$3:$AE$998,14,FALSE)</f>
        <v>1</v>
      </c>
      <c r="AC52" s="58">
        <f>VLOOKUP($U52,PercentGoalStats!$A$3:$AE$998,16,FALSE)</f>
        <v>1</v>
      </c>
      <c r="AD52" s="58">
        <f>VLOOKUP($U52,PercentGoalStats!$A$3:$AE$998,17,FALSE)</f>
        <v>1</v>
      </c>
      <c r="AE52" s="58">
        <f>VLOOKUP($U52,PercentGoalStats!$A$3:$AE$998,19,FALSE)</f>
        <v>1</v>
      </c>
      <c r="AF52" s="58">
        <f>VLOOKUP($U52,PercentGoalStats!$A$3:$AE$998,20,FALSE)</f>
        <v>1</v>
      </c>
      <c r="AG52" s="58">
        <f>VLOOKUP($U52,PercentGoalStats!$A$3:$AE$998,22,FALSE)</f>
        <v>1</v>
      </c>
      <c r="AH52" s="58">
        <f>VLOOKUP($U52,PercentGoalStats!$A$3:$AE$998,23,FALSE)</f>
        <v>1</v>
      </c>
      <c r="AI52" s="58">
        <f>VLOOKUP($U52,PercentGoalStats!$A$3:$AE$998,25,FALSE)</f>
        <v>1</v>
      </c>
      <c r="AJ52" s="58">
        <f>VLOOKUP($U52,PercentGoalStats!$A$3:$AE$998,26,FALSE)</f>
        <v>0</v>
      </c>
      <c r="AK52" s="58">
        <f>VLOOKUP($U52,PercentGoalStats!$A$3:$AE$998,28,FALSE)</f>
        <v>0</v>
      </c>
      <c r="AL52" s="58">
        <f>VLOOKUP($U52,PercentGoalStats!$A$3:$AE$998,29,FALSE)</f>
        <v>1</v>
      </c>
      <c r="AM52" s="58">
        <f>VLOOKUP($U52,PercentGoalStats!$A$3:$AE$998,31,FALSE)</f>
        <v>1</v>
      </c>
    </row>
    <row r="53" spans="1:39" x14ac:dyDescent="0.3">
      <c r="A53" s="57">
        <f>VLOOKUP($S53,PercentGoalStats!$A$3:$AE$998,5,FALSE)</f>
        <v>0.5</v>
      </c>
      <c r="B53" s="58">
        <f>VLOOKUP($S53,PercentGoalStats!$A$3:$AE$998,6,FALSE)</f>
        <v>0</v>
      </c>
      <c r="C53" s="58">
        <f>VLOOKUP($S53,PercentGoalStats!$A$3:$AE$998,8,FALSE)</f>
        <v>0</v>
      </c>
      <c r="D53" s="58">
        <f>VLOOKUP($S53,PercentGoalStats!$A$3:$AE$998,9,FALSE)</f>
        <v>0</v>
      </c>
      <c r="E53" s="58">
        <f>VLOOKUP($S53,PercentGoalStats!$A$3:$AE$998,11,FALSE)</f>
        <v>0</v>
      </c>
      <c r="F53" s="58">
        <f>VLOOKUP($S53,PercentGoalStats!$A$3:$AE$998,12,FALSE)</f>
        <v>0</v>
      </c>
      <c r="G53" s="58">
        <f>VLOOKUP($S53,PercentGoalStats!$A$3:$AE$998,14,FALSE)</f>
        <v>0</v>
      </c>
      <c r="H53" s="58">
        <f>VLOOKUP($S53,PercentGoalStats!$A$3:$AE$998,15,FALSE)</f>
        <v>0</v>
      </c>
      <c r="I53" s="58">
        <f>VLOOKUP($S53,PercentGoalStats!$A$3:$AE$998,17,FALSE)</f>
        <v>0.5</v>
      </c>
      <c r="J53" s="58">
        <f>VLOOKUP($S53,PercentGoalStats!$A$3:$AE$998,18,FALSE)</f>
        <v>0</v>
      </c>
      <c r="K53" s="58">
        <f>VLOOKUP($S53,PercentGoalStats!$A$3:$AE$998,20,FALSE)</f>
        <v>0</v>
      </c>
      <c r="L53" s="58">
        <f>VLOOKUP($S53,PercentGoalStats!$A$3:$AE$998,21,FALSE)</f>
        <v>0</v>
      </c>
      <c r="M53" s="58">
        <f>VLOOKUP($S53,PercentGoalStats!$A$3:$AE$998,23,FALSE)</f>
        <v>0</v>
      </c>
      <c r="N53" s="58">
        <f>VLOOKUP($S53,PercentGoalStats!$A$3:$AE$998,24,FALSE)</f>
        <v>0</v>
      </c>
      <c r="O53" s="58">
        <f>VLOOKUP($S53,PercentGoalStats!$A$3:$AE$998,26,FALSE)</f>
        <v>0</v>
      </c>
      <c r="P53" s="58">
        <f>VLOOKUP($S53,PercentGoalStats!$A$3:$AE$998,27,FALSE)</f>
        <v>0</v>
      </c>
      <c r="Q53" s="58">
        <f>VLOOKUP($S53,PercentGoalStats!$A$3:$AE$998,29,FALSE)</f>
        <v>0</v>
      </c>
      <c r="R53" s="58">
        <f>VLOOKUP($S53,PercentGoalStats!$A$3:$AE$998,30,FALSE)</f>
        <v>0</v>
      </c>
      <c r="S53" s="53" t="str">
        <f>Fixtures!A53</f>
        <v>Royal Excel Mouscron</v>
      </c>
      <c r="T53" s="54">
        <f>Fixtures!D53</f>
        <v>43688</v>
      </c>
      <c r="U53" s="53" t="str">
        <f>Fixtures!B53</f>
        <v>Gent</v>
      </c>
      <c r="V53" s="57">
        <f>VLOOKUP($U53,PercentGoalStats!$A$3:$AE$998,5,FALSE)</f>
        <v>1</v>
      </c>
      <c r="W53" s="58">
        <f>VLOOKUP($U53,PercentGoalStats!$A$3:$AE$998,7,FALSE)</f>
        <v>1</v>
      </c>
      <c r="X53" s="58">
        <f>VLOOKUP($U53,PercentGoalStats!$A$3:$AE$998,8,FALSE)</f>
        <v>1</v>
      </c>
      <c r="Y53" s="58">
        <f>VLOOKUP($U53,PercentGoalStats!$A$3:$AE$998,10,FALSE)</f>
        <v>1</v>
      </c>
      <c r="Z53" s="58">
        <f>VLOOKUP($U53,PercentGoalStats!$A$3:$AE$998,11,FALSE)</f>
        <v>0.5</v>
      </c>
      <c r="AA53" s="58">
        <f>VLOOKUP($U53,PercentGoalStats!$A$3:$AE$998,13,FALSE)</f>
        <v>0</v>
      </c>
      <c r="AB53" s="58">
        <f>VLOOKUP($U53,PercentGoalStats!$A$3:$AE$998,14,FALSE)</f>
        <v>0.5</v>
      </c>
      <c r="AC53" s="58">
        <f>VLOOKUP($U53,PercentGoalStats!$A$3:$AE$998,16,FALSE)</f>
        <v>0</v>
      </c>
      <c r="AD53" s="58">
        <f>VLOOKUP($U53,PercentGoalStats!$A$3:$AE$998,17,FALSE)</f>
        <v>1</v>
      </c>
      <c r="AE53" s="58">
        <f>VLOOKUP($U53,PercentGoalStats!$A$3:$AE$998,19,FALSE)</f>
        <v>1</v>
      </c>
      <c r="AF53" s="58">
        <f>VLOOKUP($U53,PercentGoalStats!$A$3:$AE$998,20,FALSE)</f>
        <v>0.5</v>
      </c>
      <c r="AG53" s="58">
        <f>VLOOKUP($U53,PercentGoalStats!$A$3:$AE$998,22,FALSE)</f>
        <v>0</v>
      </c>
      <c r="AH53" s="58">
        <f>VLOOKUP($U53,PercentGoalStats!$A$3:$AE$998,23,FALSE)</f>
        <v>1</v>
      </c>
      <c r="AI53" s="58">
        <f>VLOOKUP($U53,PercentGoalStats!$A$3:$AE$998,25,FALSE)</f>
        <v>1</v>
      </c>
      <c r="AJ53" s="58">
        <f>VLOOKUP($U53,PercentGoalStats!$A$3:$AE$998,26,FALSE)</f>
        <v>0</v>
      </c>
      <c r="AK53" s="58">
        <f>VLOOKUP($U53,PercentGoalStats!$A$3:$AE$998,28,FALSE)</f>
        <v>0</v>
      </c>
      <c r="AL53" s="58">
        <f>VLOOKUP($U53,PercentGoalStats!$A$3:$AE$998,29,FALSE)</f>
        <v>1</v>
      </c>
      <c r="AM53" s="58">
        <f>VLOOKUP($U53,PercentGoalStats!$A$3:$AE$998,31,FALSE)</f>
        <v>1</v>
      </c>
    </row>
    <row r="54" spans="1:39" x14ac:dyDescent="0.3">
      <c r="A54" s="57">
        <f>VLOOKUP($S54,PercentGoalStats!$A$3:$AE$998,5,FALSE)</f>
        <v>0.75</v>
      </c>
      <c r="B54" s="58">
        <f>VLOOKUP($S54,PercentGoalStats!$A$3:$AE$998,6,FALSE)</f>
        <v>1</v>
      </c>
      <c r="C54" s="58">
        <f>VLOOKUP($S54,PercentGoalStats!$A$3:$AE$998,8,FALSE)</f>
        <v>0.75</v>
      </c>
      <c r="D54" s="58">
        <f>VLOOKUP($S54,PercentGoalStats!$A$3:$AE$998,9,FALSE)</f>
        <v>1</v>
      </c>
      <c r="E54" s="58">
        <f>VLOOKUP($S54,PercentGoalStats!$A$3:$AE$998,11,FALSE)</f>
        <v>0.75</v>
      </c>
      <c r="F54" s="58">
        <f>VLOOKUP($S54,PercentGoalStats!$A$3:$AE$998,12,FALSE)</f>
        <v>1</v>
      </c>
      <c r="G54" s="58">
        <f>VLOOKUP($S54,PercentGoalStats!$A$3:$AE$998,14,FALSE)</f>
        <v>0.5</v>
      </c>
      <c r="H54" s="58">
        <f>VLOOKUP($S54,PercentGoalStats!$A$3:$AE$998,15,FALSE)</f>
        <v>1</v>
      </c>
      <c r="I54" s="58">
        <f>VLOOKUP($S54,PercentGoalStats!$A$3:$AE$998,17,FALSE)</f>
        <v>0.75</v>
      </c>
      <c r="J54" s="58">
        <f>VLOOKUP($S54,PercentGoalStats!$A$3:$AE$998,18,FALSE)</f>
        <v>1</v>
      </c>
      <c r="K54" s="58">
        <f>VLOOKUP($S54,PercentGoalStats!$A$3:$AE$998,20,FALSE)</f>
        <v>0.75</v>
      </c>
      <c r="L54" s="58">
        <f>VLOOKUP($S54,PercentGoalStats!$A$3:$AE$998,21,FALSE)</f>
        <v>1</v>
      </c>
      <c r="M54" s="58">
        <f>VLOOKUP($S54,PercentGoalStats!$A$3:$AE$998,23,FALSE)</f>
        <v>0.75</v>
      </c>
      <c r="N54" s="58">
        <f>VLOOKUP($S54,PercentGoalStats!$A$3:$AE$998,24,FALSE)</f>
        <v>1</v>
      </c>
      <c r="O54" s="58">
        <f>VLOOKUP($S54,PercentGoalStats!$A$3:$AE$998,26,FALSE)</f>
        <v>0.25</v>
      </c>
      <c r="P54" s="58">
        <f>VLOOKUP($S54,PercentGoalStats!$A$3:$AE$998,27,FALSE)</f>
        <v>0.5</v>
      </c>
      <c r="Q54" s="58">
        <f>VLOOKUP($S54,PercentGoalStats!$A$3:$AE$998,29,FALSE)</f>
        <v>0.75</v>
      </c>
      <c r="R54" s="58">
        <f>VLOOKUP($S54,PercentGoalStats!$A$3:$AE$998,30,FALSE)</f>
        <v>1</v>
      </c>
      <c r="S54" s="53" t="str">
        <f>Fixtures!A54</f>
        <v>Viktoria Plzeň</v>
      </c>
      <c r="T54" s="54">
        <f>Fixtures!D54</f>
        <v>43688</v>
      </c>
      <c r="U54" s="53" t="str">
        <f>Fixtures!B54</f>
        <v>Slovácko</v>
      </c>
      <c r="V54" s="57">
        <f>VLOOKUP($U54,PercentGoalStats!$A$3:$AE$998,5,FALSE)</f>
        <v>1</v>
      </c>
      <c r="W54" s="58">
        <f>VLOOKUP($U54,PercentGoalStats!$A$3:$AE$998,7,FALSE)</f>
        <v>1</v>
      </c>
      <c r="X54" s="58">
        <f>VLOOKUP($U54,PercentGoalStats!$A$3:$AE$998,8,FALSE)</f>
        <v>0.75</v>
      </c>
      <c r="Y54" s="58">
        <f>VLOOKUP($U54,PercentGoalStats!$A$3:$AE$998,10,FALSE)</f>
        <v>1</v>
      </c>
      <c r="Z54" s="58">
        <f>VLOOKUP($U54,PercentGoalStats!$A$3:$AE$998,11,FALSE)</f>
        <v>0.25</v>
      </c>
      <c r="AA54" s="58">
        <f>VLOOKUP($U54,PercentGoalStats!$A$3:$AE$998,13,FALSE)</f>
        <v>0.5</v>
      </c>
      <c r="AB54" s="58">
        <f>VLOOKUP($U54,PercentGoalStats!$A$3:$AE$998,14,FALSE)</f>
        <v>0.25</v>
      </c>
      <c r="AC54" s="58">
        <f>VLOOKUP($U54,PercentGoalStats!$A$3:$AE$998,16,FALSE)</f>
        <v>0.5</v>
      </c>
      <c r="AD54" s="58">
        <f>VLOOKUP($U54,PercentGoalStats!$A$3:$AE$998,17,FALSE)</f>
        <v>0.5</v>
      </c>
      <c r="AE54" s="58">
        <f>VLOOKUP($U54,PercentGoalStats!$A$3:$AE$998,19,FALSE)</f>
        <v>0.5</v>
      </c>
      <c r="AF54" s="58">
        <f>VLOOKUP($U54,PercentGoalStats!$A$3:$AE$998,20,FALSE)</f>
        <v>0.25</v>
      </c>
      <c r="AG54" s="58">
        <f>VLOOKUP($U54,PercentGoalStats!$A$3:$AE$998,22,FALSE)</f>
        <v>0.5</v>
      </c>
      <c r="AH54" s="58">
        <f>VLOOKUP($U54,PercentGoalStats!$A$3:$AE$998,23,FALSE)</f>
        <v>0.5</v>
      </c>
      <c r="AI54" s="58">
        <f>VLOOKUP($U54,PercentGoalStats!$A$3:$AE$998,25,FALSE)</f>
        <v>0.5</v>
      </c>
      <c r="AJ54" s="58">
        <f>VLOOKUP($U54,PercentGoalStats!$A$3:$AE$998,26,FALSE)</f>
        <v>0.5</v>
      </c>
      <c r="AK54" s="58">
        <f>VLOOKUP($U54,PercentGoalStats!$A$3:$AE$998,28,FALSE)</f>
        <v>0.5</v>
      </c>
      <c r="AL54" s="58">
        <f>VLOOKUP($U54,PercentGoalStats!$A$3:$AE$998,29,FALSE)</f>
        <v>0</v>
      </c>
      <c r="AM54" s="58">
        <f>VLOOKUP($U54,PercentGoalStats!$A$3:$AE$998,31,FALSE)</f>
        <v>0</v>
      </c>
    </row>
    <row r="55" spans="1:39" x14ac:dyDescent="0.3">
      <c r="A55" s="57">
        <f>VLOOKUP($S55,PercentGoalStats!$A$3:$AE$998,5,FALSE)</f>
        <v>1</v>
      </c>
      <c r="B55" s="58">
        <f>VLOOKUP($S55,PercentGoalStats!$A$3:$AE$998,6,FALSE)</f>
        <v>1</v>
      </c>
      <c r="C55" s="58">
        <f>VLOOKUP($S55,PercentGoalStats!$A$3:$AE$998,8,FALSE)</f>
        <v>0.66666666666666663</v>
      </c>
      <c r="D55" s="58">
        <f>VLOOKUP($S55,PercentGoalStats!$A$3:$AE$998,9,FALSE)</f>
        <v>0.5</v>
      </c>
      <c r="E55" s="58">
        <f>VLOOKUP($S55,PercentGoalStats!$A$3:$AE$998,11,FALSE)</f>
        <v>0.66666666666666663</v>
      </c>
      <c r="F55" s="58">
        <f>VLOOKUP($S55,PercentGoalStats!$A$3:$AE$998,12,FALSE)</f>
        <v>0.5</v>
      </c>
      <c r="G55" s="58">
        <f>VLOOKUP($S55,PercentGoalStats!$A$3:$AE$998,14,FALSE)</f>
        <v>0.33333333333333331</v>
      </c>
      <c r="H55" s="58">
        <f>VLOOKUP($S55,PercentGoalStats!$A$3:$AE$998,15,FALSE)</f>
        <v>0.5</v>
      </c>
      <c r="I55" s="58">
        <f>VLOOKUP($S55,PercentGoalStats!$A$3:$AE$998,17,FALSE)</f>
        <v>0.66666666666666663</v>
      </c>
      <c r="J55" s="58">
        <f>VLOOKUP($S55,PercentGoalStats!$A$3:$AE$998,18,FALSE)</f>
        <v>1</v>
      </c>
      <c r="K55" s="58">
        <f>VLOOKUP($S55,PercentGoalStats!$A$3:$AE$998,20,FALSE)</f>
        <v>0.33333333333333331</v>
      </c>
      <c r="L55" s="58">
        <f>VLOOKUP($S55,PercentGoalStats!$A$3:$AE$998,21,FALSE)</f>
        <v>0.5</v>
      </c>
      <c r="M55" s="58">
        <f>VLOOKUP($S55,PercentGoalStats!$A$3:$AE$998,23,FALSE)</f>
        <v>0.66666666666666663</v>
      </c>
      <c r="N55" s="58">
        <f>VLOOKUP($S55,PercentGoalStats!$A$3:$AE$998,24,FALSE)</f>
        <v>0.5</v>
      </c>
      <c r="O55" s="58">
        <f>VLOOKUP($S55,PercentGoalStats!$A$3:$AE$998,26,FALSE)</f>
        <v>0.33333333333333331</v>
      </c>
      <c r="P55" s="58">
        <f>VLOOKUP($S55,PercentGoalStats!$A$3:$AE$998,27,FALSE)</f>
        <v>0</v>
      </c>
      <c r="Q55" s="58">
        <f>VLOOKUP($S55,PercentGoalStats!$A$3:$AE$998,29,FALSE)</f>
        <v>0.33333333333333331</v>
      </c>
      <c r="R55" s="58">
        <f>VLOOKUP($S55,PercentGoalStats!$A$3:$AE$998,30,FALSE)</f>
        <v>0.5</v>
      </c>
      <c r="S55" s="53" t="str">
        <f>Fixtures!A55</f>
        <v>Mladá Boleslav</v>
      </c>
      <c r="T55" s="54">
        <f>Fixtures!D55</f>
        <v>43688</v>
      </c>
      <c r="U55" s="53" t="str">
        <f>Fixtures!B55</f>
        <v>Sparta Praha</v>
      </c>
      <c r="V55" s="57">
        <f>VLOOKUP($U55,PercentGoalStats!$A$3:$AE$998,5,FALSE)</f>
        <v>1</v>
      </c>
      <c r="W55" s="58">
        <f>VLOOKUP($U55,PercentGoalStats!$A$3:$AE$998,7,FALSE)</f>
        <v>1</v>
      </c>
      <c r="X55" s="58">
        <f>VLOOKUP($U55,PercentGoalStats!$A$3:$AE$998,8,FALSE)</f>
        <v>1</v>
      </c>
      <c r="Y55" s="58">
        <f>VLOOKUP($U55,PercentGoalStats!$A$3:$AE$998,10,FALSE)</f>
        <v>1</v>
      </c>
      <c r="Z55" s="58">
        <f>VLOOKUP($U55,PercentGoalStats!$A$3:$AE$998,11,FALSE)</f>
        <v>0.5</v>
      </c>
      <c r="AA55" s="58">
        <f>VLOOKUP($U55,PercentGoalStats!$A$3:$AE$998,13,FALSE)</f>
        <v>1</v>
      </c>
      <c r="AB55" s="58">
        <f>VLOOKUP($U55,PercentGoalStats!$A$3:$AE$998,14,FALSE)</f>
        <v>0.25</v>
      </c>
      <c r="AC55" s="58">
        <f>VLOOKUP($U55,PercentGoalStats!$A$3:$AE$998,16,FALSE)</f>
        <v>1</v>
      </c>
      <c r="AD55" s="58">
        <f>VLOOKUP($U55,PercentGoalStats!$A$3:$AE$998,17,FALSE)</f>
        <v>0.75</v>
      </c>
      <c r="AE55" s="58">
        <f>VLOOKUP($U55,PercentGoalStats!$A$3:$AE$998,19,FALSE)</f>
        <v>1</v>
      </c>
      <c r="AF55" s="58">
        <f>VLOOKUP($U55,PercentGoalStats!$A$3:$AE$998,20,FALSE)</f>
        <v>0.75</v>
      </c>
      <c r="AG55" s="58">
        <f>VLOOKUP($U55,PercentGoalStats!$A$3:$AE$998,22,FALSE)</f>
        <v>1</v>
      </c>
      <c r="AH55" s="58">
        <f>VLOOKUP($U55,PercentGoalStats!$A$3:$AE$998,23,FALSE)</f>
        <v>0.5</v>
      </c>
      <c r="AI55" s="58">
        <f>VLOOKUP($U55,PercentGoalStats!$A$3:$AE$998,25,FALSE)</f>
        <v>1</v>
      </c>
      <c r="AJ55" s="58">
        <f>VLOOKUP($U55,PercentGoalStats!$A$3:$AE$998,26,FALSE)</f>
        <v>0.5</v>
      </c>
      <c r="AK55" s="58">
        <f>VLOOKUP($U55,PercentGoalStats!$A$3:$AE$998,28,FALSE)</f>
        <v>1</v>
      </c>
      <c r="AL55" s="58">
        <f>VLOOKUP($U55,PercentGoalStats!$A$3:$AE$998,29,FALSE)</f>
        <v>0.25</v>
      </c>
      <c r="AM55" s="58">
        <f>VLOOKUP($U55,PercentGoalStats!$A$3:$AE$998,31,FALSE)</f>
        <v>1</v>
      </c>
    </row>
    <row r="56" spans="1:39" x14ac:dyDescent="0.3">
      <c r="A56" s="57">
        <f>VLOOKUP($S56,PercentGoalStats!$A$3:$AE$998,5,FALSE)</f>
        <v>1</v>
      </c>
      <c r="B56" s="58">
        <f>VLOOKUP($S56,PercentGoalStats!$A$3:$AE$998,6,FALSE)</f>
        <v>1</v>
      </c>
      <c r="C56" s="58">
        <f>VLOOKUP($S56,PercentGoalStats!$A$3:$AE$998,8,FALSE)</f>
        <v>1</v>
      </c>
      <c r="D56" s="58">
        <f>VLOOKUP($S56,PercentGoalStats!$A$3:$AE$998,9,FALSE)</f>
        <v>1</v>
      </c>
      <c r="E56" s="58">
        <f>VLOOKUP($S56,PercentGoalStats!$A$3:$AE$998,11,FALSE)</f>
        <v>0.25</v>
      </c>
      <c r="F56" s="58">
        <f>VLOOKUP($S56,PercentGoalStats!$A$3:$AE$998,12,FALSE)</f>
        <v>0.5</v>
      </c>
      <c r="G56" s="58">
        <f>VLOOKUP($S56,PercentGoalStats!$A$3:$AE$998,14,FALSE)</f>
        <v>0.25</v>
      </c>
      <c r="H56" s="58">
        <f>VLOOKUP($S56,PercentGoalStats!$A$3:$AE$998,15,FALSE)</f>
        <v>0.5</v>
      </c>
      <c r="I56" s="58">
        <f>VLOOKUP($S56,PercentGoalStats!$A$3:$AE$998,17,FALSE)</f>
        <v>0.75</v>
      </c>
      <c r="J56" s="58">
        <f>VLOOKUP($S56,PercentGoalStats!$A$3:$AE$998,18,FALSE)</f>
        <v>1</v>
      </c>
      <c r="K56" s="58">
        <f>VLOOKUP($S56,PercentGoalStats!$A$3:$AE$998,20,FALSE)</f>
        <v>0.5</v>
      </c>
      <c r="L56" s="58">
        <f>VLOOKUP($S56,PercentGoalStats!$A$3:$AE$998,21,FALSE)</f>
        <v>1</v>
      </c>
      <c r="M56" s="58">
        <f>VLOOKUP($S56,PercentGoalStats!$A$3:$AE$998,23,FALSE)</f>
        <v>0.5</v>
      </c>
      <c r="N56" s="58">
        <f>VLOOKUP($S56,PercentGoalStats!$A$3:$AE$998,24,FALSE)</f>
        <v>0</v>
      </c>
      <c r="O56" s="58">
        <f>VLOOKUP($S56,PercentGoalStats!$A$3:$AE$998,26,FALSE)</f>
        <v>0.25</v>
      </c>
      <c r="P56" s="58">
        <f>VLOOKUP($S56,PercentGoalStats!$A$3:$AE$998,27,FALSE)</f>
        <v>0</v>
      </c>
      <c r="Q56" s="58">
        <f>VLOOKUP($S56,PercentGoalStats!$A$3:$AE$998,29,FALSE)</f>
        <v>0.25</v>
      </c>
      <c r="R56" s="58">
        <f>VLOOKUP($S56,PercentGoalStats!$A$3:$AE$998,30,FALSE)</f>
        <v>0</v>
      </c>
      <c r="S56" s="53" t="str">
        <f>Fixtures!A56</f>
        <v>Jablonec</v>
      </c>
      <c r="T56" s="54">
        <f>Fixtures!D56</f>
        <v>43688</v>
      </c>
      <c r="U56" s="53" t="str">
        <f>Fixtures!B56</f>
        <v>Opava</v>
      </c>
      <c r="V56" s="57">
        <f>VLOOKUP($U56,PercentGoalStats!$A$3:$AE$998,5,FALSE)</f>
        <v>1</v>
      </c>
      <c r="W56" s="58">
        <f>VLOOKUP($U56,PercentGoalStats!$A$3:$AE$998,7,FALSE)</f>
        <v>1</v>
      </c>
      <c r="X56" s="58">
        <f>VLOOKUP($U56,PercentGoalStats!$A$3:$AE$998,8,FALSE)</f>
        <v>0.5</v>
      </c>
      <c r="Y56" s="58">
        <f>VLOOKUP($U56,PercentGoalStats!$A$3:$AE$998,10,FALSE)</f>
        <v>0.5</v>
      </c>
      <c r="Z56" s="58">
        <f>VLOOKUP($U56,PercentGoalStats!$A$3:$AE$998,11,FALSE)</f>
        <v>0.25</v>
      </c>
      <c r="AA56" s="58">
        <f>VLOOKUP($U56,PercentGoalStats!$A$3:$AE$998,13,FALSE)</f>
        <v>0.5</v>
      </c>
      <c r="AB56" s="58">
        <f>VLOOKUP($U56,PercentGoalStats!$A$3:$AE$998,14,FALSE)</f>
        <v>0.25</v>
      </c>
      <c r="AC56" s="58">
        <f>VLOOKUP($U56,PercentGoalStats!$A$3:$AE$998,16,FALSE)</f>
        <v>0.5</v>
      </c>
      <c r="AD56" s="58">
        <f>VLOOKUP($U56,PercentGoalStats!$A$3:$AE$998,17,FALSE)</f>
        <v>0.75</v>
      </c>
      <c r="AE56" s="58">
        <f>VLOOKUP($U56,PercentGoalStats!$A$3:$AE$998,19,FALSE)</f>
        <v>1</v>
      </c>
      <c r="AF56" s="58">
        <f>VLOOKUP($U56,PercentGoalStats!$A$3:$AE$998,20,FALSE)</f>
        <v>0</v>
      </c>
      <c r="AG56" s="58">
        <f>VLOOKUP($U56,PercentGoalStats!$A$3:$AE$998,22,FALSE)</f>
        <v>0</v>
      </c>
      <c r="AH56" s="58">
        <f>VLOOKUP($U56,PercentGoalStats!$A$3:$AE$998,23,FALSE)</f>
        <v>0.5</v>
      </c>
      <c r="AI56" s="58">
        <f>VLOOKUP($U56,PercentGoalStats!$A$3:$AE$998,25,FALSE)</f>
        <v>0.5</v>
      </c>
      <c r="AJ56" s="58">
        <f>VLOOKUP($U56,PercentGoalStats!$A$3:$AE$998,26,FALSE)</f>
        <v>0.5</v>
      </c>
      <c r="AK56" s="58">
        <f>VLOOKUP($U56,PercentGoalStats!$A$3:$AE$998,28,FALSE)</f>
        <v>0.5</v>
      </c>
      <c r="AL56" s="58">
        <f>VLOOKUP($U56,PercentGoalStats!$A$3:$AE$998,29,FALSE)</f>
        <v>0.25</v>
      </c>
      <c r="AM56" s="58">
        <f>VLOOKUP($U56,PercentGoalStats!$A$3:$AE$998,31,FALSE)</f>
        <v>0.5</v>
      </c>
    </row>
    <row r="57" spans="1:39" x14ac:dyDescent="0.3">
      <c r="A57" s="57">
        <f>VLOOKUP($S57,PercentGoalStats!$A$3:$AE$998,5,FALSE)</f>
        <v>1</v>
      </c>
      <c r="B57" s="58">
        <f>VLOOKUP($S57,PercentGoalStats!$A$3:$AE$998,6,FALSE)</f>
        <v>1</v>
      </c>
      <c r="C57" s="58">
        <f>VLOOKUP($S57,PercentGoalStats!$A$3:$AE$998,8,FALSE)</f>
        <v>1</v>
      </c>
      <c r="D57" s="58">
        <f>VLOOKUP($S57,PercentGoalStats!$A$3:$AE$998,9,FALSE)</f>
        <v>1</v>
      </c>
      <c r="E57" s="58">
        <f>VLOOKUP($S57,PercentGoalStats!$A$3:$AE$998,11,FALSE)</f>
        <v>0.66666666666666663</v>
      </c>
      <c r="F57" s="58">
        <f>VLOOKUP($S57,PercentGoalStats!$A$3:$AE$998,12,FALSE)</f>
        <v>1</v>
      </c>
      <c r="G57" s="58">
        <f>VLOOKUP($S57,PercentGoalStats!$A$3:$AE$998,14,FALSE)</f>
        <v>0.33333333333333331</v>
      </c>
      <c r="H57" s="58">
        <f>VLOOKUP($S57,PercentGoalStats!$A$3:$AE$998,15,FALSE)</f>
        <v>0</v>
      </c>
      <c r="I57" s="58">
        <f>VLOOKUP($S57,PercentGoalStats!$A$3:$AE$998,17,FALSE)</f>
        <v>0.33333333333333331</v>
      </c>
      <c r="J57" s="58">
        <f>VLOOKUP($S57,PercentGoalStats!$A$3:$AE$998,18,FALSE)</f>
        <v>0</v>
      </c>
      <c r="K57" s="58">
        <f>VLOOKUP($S57,PercentGoalStats!$A$3:$AE$998,20,FALSE)</f>
        <v>0</v>
      </c>
      <c r="L57" s="58">
        <f>VLOOKUP($S57,PercentGoalStats!$A$3:$AE$998,21,FALSE)</f>
        <v>0</v>
      </c>
      <c r="M57" s="58">
        <f>VLOOKUP($S57,PercentGoalStats!$A$3:$AE$998,23,FALSE)</f>
        <v>1</v>
      </c>
      <c r="N57" s="58">
        <f>VLOOKUP($S57,PercentGoalStats!$A$3:$AE$998,24,FALSE)</f>
        <v>1</v>
      </c>
      <c r="O57" s="58">
        <f>VLOOKUP($S57,PercentGoalStats!$A$3:$AE$998,26,FALSE)</f>
        <v>1</v>
      </c>
      <c r="P57" s="58">
        <f>VLOOKUP($S57,PercentGoalStats!$A$3:$AE$998,27,FALSE)</f>
        <v>1</v>
      </c>
      <c r="Q57" s="58">
        <f>VLOOKUP($S57,PercentGoalStats!$A$3:$AE$998,29,FALSE)</f>
        <v>0.33333333333333331</v>
      </c>
      <c r="R57" s="58">
        <f>VLOOKUP($S57,PercentGoalStats!$A$3:$AE$998,30,FALSE)</f>
        <v>0</v>
      </c>
      <c r="S57" s="53" t="str">
        <f>Fixtures!A57</f>
        <v>Slaven Koprivnica</v>
      </c>
      <c r="T57" s="54">
        <f>Fixtures!D57</f>
        <v>43688</v>
      </c>
      <c r="U57" s="53" t="str">
        <f>Fixtures!B57</f>
        <v>Hajduk Split</v>
      </c>
      <c r="V57" s="57">
        <f>VLOOKUP($U57,PercentGoalStats!$A$3:$AE$998,5,FALSE)</f>
        <v>1</v>
      </c>
      <c r="W57" s="58">
        <f>VLOOKUP($U57,PercentGoalStats!$A$3:$AE$998,7,FALSE)</f>
        <v>1</v>
      </c>
      <c r="X57" s="58">
        <f>VLOOKUP($U57,PercentGoalStats!$A$3:$AE$998,8,FALSE)</f>
        <v>1</v>
      </c>
      <c r="Y57" s="58">
        <f>VLOOKUP($U57,PercentGoalStats!$A$3:$AE$998,10,FALSE)</f>
        <v>1</v>
      </c>
      <c r="Z57" s="58">
        <f>VLOOKUP($U57,PercentGoalStats!$A$3:$AE$998,11,FALSE)</f>
        <v>0.66666666666666663</v>
      </c>
      <c r="AA57" s="58">
        <f>VLOOKUP($U57,PercentGoalStats!$A$3:$AE$998,13,FALSE)</f>
        <v>1</v>
      </c>
      <c r="AB57" s="58">
        <f>VLOOKUP($U57,PercentGoalStats!$A$3:$AE$998,14,FALSE)</f>
        <v>0</v>
      </c>
      <c r="AC57" s="58">
        <f>VLOOKUP($U57,PercentGoalStats!$A$3:$AE$998,16,FALSE)</f>
        <v>0</v>
      </c>
      <c r="AD57" s="58">
        <f>VLOOKUP($U57,PercentGoalStats!$A$3:$AE$998,17,FALSE)</f>
        <v>1</v>
      </c>
      <c r="AE57" s="58">
        <f>VLOOKUP($U57,PercentGoalStats!$A$3:$AE$998,19,FALSE)</f>
        <v>1</v>
      </c>
      <c r="AF57" s="58">
        <f>VLOOKUP($U57,PercentGoalStats!$A$3:$AE$998,20,FALSE)</f>
        <v>1</v>
      </c>
      <c r="AG57" s="58">
        <f>VLOOKUP($U57,PercentGoalStats!$A$3:$AE$998,22,FALSE)</f>
        <v>1</v>
      </c>
      <c r="AH57" s="58">
        <f>VLOOKUP($U57,PercentGoalStats!$A$3:$AE$998,23,FALSE)</f>
        <v>0</v>
      </c>
      <c r="AI57" s="58">
        <f>VLOOKUP($U57,PercentGoalStats!$A$3:$AE$998,25,FALSE)</f>
        <v>0</v>
      </c>
      <c r="AJ57" s="58">
        <f>VLOOKUP($U57,PercentGoalStats!$A$3:$AE$998,26,FALSE)</f>
        <v>0</v>
      </c>
      <c r="AK57" s="58">
        <f>VLOOKUP($U57,PercentGoalStats!$A$3:$AE$998,28,FALSE)</f>
        <v>0</v>
      </c>
      <c r="AL57" s="58">
        <f>VLOOKUP($U57,PercentGoalStats!$A$3:$AE$998,29,FALSE)</f>
        <v>0</v>
      </c>
      <c r="AM57" s="58">
        <f>VLOOKUP($U57,PercentGoalStats!$A$3:$AE$998,31,FALSE)</f>
        <v>0</v>
      </c>
    </row>
    <row r="58" spans="1:39" x14ac:dyDescent="0.3">
      <c r="A58" s="57">
        <f>VLOOKUP($S58,PercentGoalStats!$A$3:$AE$998,5,FALSE)</f>
        <v>1</v>
      </c>
      <c r="B58" s="58">
        <f>VLOOKUP($S58,PercentGoalStats!$A$3:$AE$998,6,FALSE)</f>
        <v>1</v>
      </c>
      <c r="C58" s="58">
        <f>VLOOKUP($S58,PercentGoalStats!$A$3:$AE$998,8,FALSE)</f>
        <v>1</v>
      </c>
      <c r="D58" s="58">
        <f>VLOOKUP($S58,PercentGoalStats!$A$3:$AE$998,9,FALSE)</f>
        <v>1</v>
      </c>
      <c r="E58" s="58">
        <f>VLOOKUP($S58,PercentGoalStats!$A$3:$AE$998,11,FALSE)</f>
        <v>0.66666666666666663</v>
      </c>
      <c r="F58" s="58">
        <f>VLOOKUP($S58,PercentGoalStats!$A$3:$AE$998,12,FALSE)</f>
        <v>0.5</v>
      </c>
      <c r="G58" s="58">
        <f>VLOOKUP($S58,PercentGoalStats!$A$3:$AE$998,14,FALSE)</f>
        <v>0.66666666666666663</v>
      </c>
      <c r="H58" s="58">
        <f>VLOOKUP($S58,PercentGoalStats!$A$3:$AE$998,15,FALSE)</f>
        <v>0.5</v>
      </c>
      <c r="I58" s="58">
        <f>VLOOKUP($S58,PercentGoalStats!$A$3:$AE$998,17,FALSE)</f>
        <v>1</v>
      </c>
      <c r="J58" s="58">
        <f>VLOOKUP($S58,PercentGoalStats!$A$3:$AE$998,18,FALSE)</f>
        <v>1</v>
      </c>
      <c r="K58" s="58">
        <f>VLOOKUP($S58,PercentGoalStats!$A$3:$AE$998,20,FALSE)</f>
        <v>0.33333333333333331</v>
      </c>
      <c r="L58" s="58">
        <f>VLOOKUP($S58,PercentGoalStats!$A$3:$AE$998,21,FALSE)</f>
        <v>0.5</v>
      </c>
      <c r="M58" s="58">
        <f>VLOOKUP($S58,PercentGoalStats!$A$3:$AE$998,23,FALSE)</f>
        <v>1</v>
      </c>
      <c r="N58" s="58">
        <f>VLOOKUP($S58,PercentGoalStats!$A$3:$AE$998,24,FALSE)</f>
        <v>1</v>
      </c>
      <c r="O58" s="58">
        <f>VLOOKUP($S58,PercentGoalStats!$A$3:$AE$998,26,FALSE)</f>
        <v>0.33333333333333331</v>
      </c>
      <c r="P58" s="58">
        <f>VLOOKUP($S58,PercentGoalStats!$A$3:$AE$998,27,FALSE)</f>
        <v>0</v>
      </c>
      <c r="Q58" s="58">
        <f>VLOOKUP($S58,PercentGoalStats!$A$3:$AE$998,29,FALSE)</f>
        <v>1</v>
      </c>
      <c r="R58" s="58">
        <f>VLOOKUP($S58,PercentGoalStats!$A$3:$AE$998,30,FALSE)</f>
        <v>1</v>
      </c>
      <c r="S58" s="53" t="str">
        <f>Fixtures!A58</f>
        <v>Gorica</v>
      </c>
      <c r="T58" s="54">
        <f>Fixtures!D58</f>
        <v>43688</v>
      </c>
      <c r="U58" s="53" t="str">
        <f>Fixtures!B58</f>
        <v>Rijeka</v>
      </c>
      <c r="V58" s="57">
        <f>VLOOKUP($U58,PercentGoalStats!$A$3:$AE$998,5,FALSE)</f>
        <v>1</v>
      </c>
      <c r="W58" s="58">
        <f>VLOOKUP($U58,PercentGoalStats!$A$3:$AE$998,7,FALSE)</f>
        <v>1</v>
      </c>
      <c r="X58" s="58">
        <f>VLOOKUP($U58,PercentGoalStats!$A$3:$AE$998,8,FALSE)</f>
        <v>0.66666666666666663</v>
      </c>
      <c r="Y58" s="58">
        <f>VLOOKUP($U58,PercentGoalStats!$A$3:$AE$998,10,FALSE)</f>
        <v>0</v>
      </c>
      <c r="Z58" s="58">
        <f>VLOOKUP($U58,PercentGoalStats!$A$3:$AE$998,11,FALSE)</f>
        <v>0.66666666666666663</v>
      </c>
      <c r="AA58" s="58">
        <f>VLOOKUP($U58,PercentGoalStats!$A$3:$AE$998,13,FALSE)</f>
        <v>0</v>
      </c>
      <c r="AB58" s="58">
        <f>VLOOKUP($U58,PercentGoalStats!$A$3:$AE$998,14,FALSE)</f>
        <v>0.33333333333333331</v>
      </c>
      <c r="AC58" s="58">
        <f>VLOOKUP($U58,PercentGoalStats!$A$3:$AE$998,16,FALSE)</f>
        <v>0</v>
      </c>
      <c r="AD58" s="58">
        <f>VLOOKUP($U58,PercentGoalStats!$A$3:$AE$998,17,FALSE)</f>
        <v>1</v>
      </c>
      <c r="AE58" s="58">
        <f>VLOOKUP($U58,PercentGoalStats!$A$3:$AE$998,19,FALSE)</f>
        <v>1</v>
      </c>
      <c r="AF58" s="58">
        <f>VLOOKUP($U58,PercentGoalStats!$A$3:$AE$998,20,FALSE)</f>
        <v>0.66666666666666663</v>
      </c>
      <c r="AG58" s="58">
        <f>VLOOKUP($U58,PercentGoalStats!$A$3:$AE$998,22,FALSE)</f>
        <v>0</v>
      </c>
      <c r="AH58" s="58">
        <f>VLOOKUP($U58,PercentGoalStats!$A$3:$AE$998,23,FALSE)</f>
        <v>0.66666666666666663</v>
      </c>
      <c r="AI58" s="58">
        <f>VLOOKUP($U58,PercentGoalStats!$A$3:$AE$998,25,FALSE)</f>
        <v>0</v>
      </c>
      <c r="AJ58" s="58">
        <f>VLOOKUP($U58,PercentGoalStats!$A$3:$AE$998,26,FALSE)</f>
        <v>0</v>
      </c>
      <c r="AK58" s="58">
        <f>VLOOKUP($U58,PercentGoalStats!$A$3:$AE$998,28,FALSE)</f>
        <v>0</v>
      </c>
      <c r="AL58" s="58">
        <f>VLOOKUP($U58,PercentGoalStats!$A$3:$AE$998,29,FALSE)</f>
        <v>0.66666666666666663</v>
      </c>
      <c r="AM58" s="58">
        <f>VLOOKUP($U58,PercentGoalStats!$A$3:$AE$998,31,FALSE)</f>
        <v>0</v>
      </c>
    </row>
    <row r="59" spans="1:39" x14ac:dyDescent="0.3">
      <c r="A59" s="57">
        <f>VLOOKUP($S59,PercentGoalStats!$A$3:$AE$998,5,FALSE)</f>
        <v>0.83333333333333337</v>
      </c>
      <c r="B59" s="58">
        <f>VLOOKUP($S59,PercentGoalStats!$A$3:$AE$998,6,FALSE)</f>
        <v>0.875</v>
      </c>
      <c r="C59" s="58">
        <f>VLOOKUP($S59,PercentGoalStats!$A$3:$AE$998,8,FALSE)</f>
        <v>0.77777777777777779</v>
      </c>
      <c r="D59" s="58">
        <f>VLOOKUP($S59,PercentGoalStats!$A$3:$AE$998,9,FALSE)</f>
        <v>0.75</v>
      </c>
      <c r="E59" s="58">
        <f>VLOOKUP($S59,PercentGoalStats!$A$3:$AE$998,11,FALSE)</f>
        <v>0.5</v>
      </c>
      <c r="F59" s="58">
        <f>VLOOKUP($S59,PercentGoalStats!$A$3:$AE$998,12,FALSE)</f>
        <v>0.5</v>
      </c>
      <c r="G59" s="58">
        <f>VLOOKUP($S59,PercentGoalStats!$A$3:$AE$998,14,FALSE)</f>
        <v>0.22222222222222221</v>
      </c>
      <c r="H59" s="58">
        <f>VLOOKUP($S59,PercentGoalStats!$A$3:$AE$998,15,FALSE)</f>
        <v>0.125</v>
      </c>
      <c r="I59" s="58">
        <f>VLOOKUP($S59,PercentGoalStats!$A$3:$AE$998,17,FALSE)</f>
        <v>0.77777777777777779</v>
      </c>
      <c r="J59" s="58">
        <f>VLOOKUP($S59,PercentGoalStats!$A$3:$AE$998,18,FALSE)</f>
        <v>0.75</v>
      </c>
      <c r="K59" s="58">
        <f>VLOOKUP($S59,PercentGoalStats!$A$3:$AE$998,20,FALSE)</f>
        <v>0.5</v>
      </c>
      <c r="L59" s="58">
        <f>VLOOKUP($S59,PercentGoalStats!$A$3:$AE$998,21,FALSE)</f>
        <v>0.5</v>
      </c>
      <c r="M59" s="58">
        <f>VLOOKUP($S59,PercentGoalStats!$A$3:$AE$998,23,FALSE)</f>
        <v>0.61111111111111116</v>
      </c>
      <c r="N59" s="58">
        <f>VLOOKUP($S59,PercentGoalStats!$A$3:$AE$998,24,FALSE)</f>
        <v>0.625</v>
      </c>
      <c r="O59" s="58">
        <f>VLOOKUP($S59,PercentGoalStats!$A$3:$AE$998,26,FALSE)</f>
        <v>0.33333333333333331</v>
      </c>
      <c r="P59" s="58">
        <f>VLOOKUP($S59,PercentGoalStats!$A$3:$AE$998,27,FALSE)</f>
        <v>0.25</v>
      </c>
      <c r="Q59" s="58">
        <f>VLOOKUP($S59,PercentGoalStats!$A$3:$AE$998,29,FALSE)</f>
        <v>0.55555555555555558</v>
      </c>
      <c r="R59" s="58">
        <f>VLOOKUP($S59,PercentGoalStats!$A$3:$AE$998,30,FALSE)</f>
        <v>0.5</v>
      </c>
      <c r="S59" s="53" t="str">
        <f>Fixtures!A59</f>
        <v>Norrköping</v>
      </c>
      <c r="T59" s="54">
        <f>Fixtures!D59</f>
        <v>43688</v>
      </c>
      <c r="U59" s="53" t="str">
        <f>Fixtures!B59</f>
        <v>Elfsborg</v>
      </c>
      <c r="V59" s="57">
        <f>VLOOKUP($U59,PercentGoalStats!$A$3:$AE$998,5,FALSE)</f>
        <v>0.88888888888888884</v>
      </c>
      <c r="W59" s="58">
        <f>VLOOKUP($U59,PercentGoalStats!$A$3:$AE$998,7,FALSE)</f>
        <v>1</v>
      </c>
      <c r="X59" s="58">
        <f>VLOOKUP($U59,PercentGoalStats!$A$3:$AE$998,8,FALSE)</f>
        <v>0.77777777777777779</v>
      </c>
      <c r="Y59" s="58">
        <f>VLOOKUP($U59,PercentGoalStats!$A$3:$AE$998,10,FALSE)</f>
        <v>1</v>
      </c>
      <c r="Z59" s="58">
        <f>VLOOKUP($U59,PercentGoalStats!$A$3:$AE$998,11,FALSE)</f>
        <v>0.5</v>
      </c>
      <c r="AA59" s="58">
        <f>VLOOKUP($U59,PercentGoalStats!$A$3:$AE$998,13,FALSE)</f>
        <v>0.66666666666666663</v>
      </c>
      <c r="AB59" s="58">
        <f>VLOOKUP($U59,PercentGoalStats!$A$3:$AE$998,14,FALSE)</f>
        <v>0.27777777777777779</v>
      </c>
      <c r="AC59" s="58">
        <f>VLOOKUP($U59,PercentGoalStats!$A$3:$AE$998,16,FALSE)</f>
        <v>0.33333333333333331</v>
      </c>
      <c r="AD59" s="58">
        <f>VLOOKUP($U59,PercentGoalStats!$A$3:$AE$998,17,FALSE)</f>
        <v>0.66666666666666663</v>
      </c>
      <c r="AE59" s="58">
        <f>VLOOKUP($U59,PercentGoalStats!$A$3:$AE$998,19,FALSE)</f>
        <v>0.66666666666666663</v>
      </c>
      <c r="AF59" s="58">
        <f>VLOOKUP($U59,PercentGoalStats!$A$3:$AE$998,20,FALSE)</f>
        <v>0.27777777777777779</v>
      </c>
      <c r="AG59" s="58">
        <f>VLOOKUP($U59,PercentGoalStats!$A$3:$AE$998,22,FALSE)</f>
        <v>0.22222222222222221</v>
      </c>
      <c r="AH59" s="58">
        <f>VLOOKUP($U59,PercentGoalStats!$A$3:$AE$998,23,FALSE)</f>
        <v>0.83333333333333337</v>
      </c>
      <c r="AI59" s="58">
        <f>VLOOKUP($U59,PercentGoalStats!$A$3:$AE$998,25,FALSE)</f>
        <v>1</v>
      </c>
      <c r="AJ59" s="58">
        <f>VLOOKUP($U59,PercentGoalStats!$A$3:$AE$998,26,FALSE)</f>
        <v>0.44444444444444442</v>
      </c>
      <c r="AK59" s="58">
        <f>VLOOKUP($U59,PercentGoalStats!$A$3:$AE$998,28,FALSE)</f>
        <v>0.77777777777777779</v>
      </c>
      <c r="AL59" s="58">
        <f>VLOOKUP($U59,PercentGoalStats!$A$3:$AE$998,29,FALSE)</f>
        <v>0.61111111111111116</v>
      </c>
      <c r="AM59" s="58">
        <f>VLOOKUP($U59,PercentGoalStats!$A$3:$AE$998,31,FALSE)</f>
        <v>0.66666666666666663</v>
      </c>
    </row>
    <row r="60" spans="1:39" x14ac:dyDescent="0.3">
      <c r="A60" s="57">
        <f>VLOOKUP($S60,PercentGoalStats!$A$3:$AE$998,5,FALSE)</f>
        <v>0.94444444444444442</v>
      </c>
      <c r="B60" s="58">
        <f>VLOOKUP($S60,PercentGoalStats!$A$3:$AE$998,6,FALSE)</f>
        <v>1</v>
      </c>
      <c r="C60" s="58">
        <f>VLOOKUP($S60,PercentGoalStats!$A$3:$AE$998,8,FALSE)</f>
        <v>0.94444444444444442</v>
      </c>
      <c r="D60" s="58">
        <f>VLOOKUP($S60,PercentGoalStats!$A$3:$AE$998,9,FALSE)</f>
        <v>1</v>
      </c>
      <c r="E60" s="58">
        <f>VLOOKUP($S60,PercentGoalStats!$A$3:$AE$998,11,FALSE)</f>
        <v>0.66666666666666663</v>
      </c>
      <c r="F60" s="58">
        <f>VLOOKUP($S60,PercentGoalStats!$A$3:$AE$998,12,FALSE)</f>
        <v>0.75</v>
      </c>
      <c r="G60" s="58">
        <f>VLOOKUP($S60,PercentGoalStats!$A$3:$AE$998,14,FALSE)</f>
        <v>0.55555555555555558</v>
      </c>
      <c r="H60" s="58">
        <f>VLOOKUP($S60,PercentGoalStats!$A$3:$AE$998,15,FALSE)</f>
        <v>0.625</v>
      </c>
      <c r="I60" s="58">
        <f>VLOOKUP($S60,PercentGoalStats!$A$3:$AE$998,17,FALSE)</f>
        <v>0.83333333333333337</v>
      </c>
      <c r="J60" s="58">
        <f>VLOOKUP($S60,PercentGoalStats!$A$3:$AE$998,18,FALSE)</f>
        <v>1</v>
      </c>
      <c r="K60" s="58">
        <f>VLOOKUP($S60,PercentGoalStats!$A$3:$AE$998,20,FALSE)</f>
        <v>0.61111111111111116</v>
      </c>
      <c r="L60" s="58">
        <f>VLOOKUP($S60,PercentGoalStats!$A$3:$AE$998,21,FALSE)</f>
        <v>0.875</v>
      </c>
      <c r="M60" s="58">
        <f>VLOOKUP($S60,PercentGoalStats!$A$3:$AE$998,23,FALSE)</f>
        <v>0.83333333333333337</v>
      </c>
      <c r="N60" s="58">
        <f>VLOOKUP($S60,PercentGoalStats!$A$3:$AE$998,24,FALSE)</f>
        <v>0.75</v>
      </c>
      <c r="O60" s="58">
        <f>VLOOKUP($S60,PercentGoalStats!$A$3:$AE$998,26,FALSE)</f>
        <v>0.55555555555555558</v>
      </c>
      <c r="P60" s="58">
        <f>VLOOKUP($S60,PercentGoalStats!$A$3:$AE$998,27,FALSE)</f>
        <v>0.375</v>
      </c>
      <c r="Q60" s="58">
        <f>VLOOKUP($S60,PercentGoalStats!$A$3:$AE$998,29,FALSE)</f>
        <v>0.72222222222222221</v>
      </c>
      <c r="R60" s="58">
        <f>VLOOKUP($S60,PercentGoalStats!$A$3:$AE$998,30,FALSE)</f>
        <v>0.75</v>
      </c>
      <c r="S60" s="53" t="str">
        <f>Fixtures!A60</f>
        <v>Hammarby</v>
      </c>
      <c r="T60" s="54">
        <f>Fixtures!D60</f>
        <v>43688</v>
      </c>
      <c r="U60" s="53" t="str">
        <f>Fixtures!B60</f>
        <v>Helsingborg</v>
      </c>
      <c r="V60" s="57">
        <f>VLOOKUP($U60,PercentGoalStats!$A$3:$AE$998,5,FALSE)</f>
        <v>1</v>
      </c>
      <c r="W60" s="58">
        <f>VLOOKUP($U60,PercentGoalStats!$A$3:$AE$998,7,FALSE)</f>
        <v>1</v>
      </c>
      <c r="X60" s="58">
        <f>VLOOKUP($U60,PercentGoalStats!$A$3:$AE$998,8,FALSE)</f>
        <v>0.77777777777777779</v>
      </c>
      <c r="Y60" s="58">
        <f>VLOOKUP($U60,PercentGoalStats!$A$3:$AE$998,10,FALSE)</f>
        <v>0.77777777777777779</v>
      </c>
      <c r="Z60" s="58">
        <f>VLOOKUP($U60,PercentGoalStats!$A$3:$AE$998,11,FALSE)</f>
        <v>0.3888888888888889</v>
      </c>
      <c r="AA60" s="58">
        <f>VLOOKUP($U60,PercentGoalStats!$A$3:$AE$998,13,FALSE)</f>
        <v>0.33333333333333331</v>
      </c>
      <c r="AB60" s="58">
        <f>VLOOKUP($U60,PercentGoalStats!$A$3:$AE$998,14,FALSE)</f>
        <v>0.22222222222222221</v>
      </c>
      <c r="AC60" s="58">
        <f>VLOOKUP($U60,PercentGoalStats!$A$3:$AE$998,16,FALSE)</f>
        <v>0.1111111111111111</v>
      </c>
      <c r="AD60" s="58">
        <f>VLOOKUP($U60,PercentGoalStats!$A$3:$AE$998,17,FALSE)</f>
        <v>0.77777777777777779</v>
      </c>
      <c r="AE60" s="58">
        <f>VLOOKUP($U60,PercentGoalStats!$A$3:$AE$998,19,FALSE)</f>
        <v>0.66666666666666663</v>
      </c>
      <c r="AF60" s="58">
        <f>VLOOKUP($U60,PercentGoalStats!$A$3:$AE$998,20,FALSE)</f>
        <v>0.1111111111111111</v>
      </c>
      <c r="AG60" s="58">
        <f>VLOOKUP($U60,PercentGoalStats!$A$3:$AE$998,22,FALSE)</f>
        <v>0</v>
      </c>
      <c r="AH60" s="58">
        <f>VLOOKUP($U60,PercentGoalStats!$A$3:$AE$998,23,FALSE)</f>
        <v>0.88888888888888884</v>
      </c>
      <c r="AI60" s="58">
        <f>VLOOKUP($U60,PercentGoalStats!$A$3:$AE$998,25,FALSE)</f>
        <v>0.88888888888888884</v>
      </c>
      <c r="AJ60" s="58">
        <f>VLOOKUP($U60,PercentGoalStats!$A$3:$AE$998,26,FALSE)</f>
        <v>0.33333333333333331</v>
      </c>
      <c r="AK60" s="58">
        <f>VLOOKUP($U60,PercentGoalStats!$A$3:$AE$998,28,FALSE)</f>
        <v>0.44444444444444442</v>
      </c>
      <c r="AL60" s="58">
        <f>VLOOKUP($U60,PercentGoalStats!$A$3:$AE$998,29,FALSE)</f>
        <v>0.66666666666666663</v>
      </c>
      <c r="AM60" s="58">
        <f>VLOOKUP($U60,PercentGoalStats!$A$3:$AE$998,31,FALSE)</f>
        <v>0.55555555555555558</v>
      </c>
    </row>
    <row r="61" spans="1:39" x14ac:dyDescent="0.3">
      <c r="A61" s="57">
        <f>VLOOKUP($S61,PercentGoalStats!$A$3:$AE$998,5,FALSE)</f>
        <v>0.94444444444444442</v>
      </c>
      <c r="B61" s="58">
        <f>VLOOKUP($S61,PercentGoalStats!$A$3:$AE$998,6,FALSE)</f>
        <v>1</v>
      </c>
      <c r="C61" s="58">
        <f>VLOOKUP($S61,PercentGoalStats!$A$3:$AE$998,8,FALSE)</f>
        <v>0.66666666666666663</v>
      </c>
      <c r="D61" s="58">
        <f>VLOOKUP($S61,PercentGoalStats!$A$3:$AE$998,9,FALSE)</f>
        <v>0.66666666666666663</v>
      </c>
      <c r="E61" s="58">
        <f>VLOOKUP($S61,PercentGoalStats!$A$3:$AE$998,11,FALSE)</f>
        <v>0.44444444444444442</v>
      </c>
      <c r="F61" s="58">
        <f>VLOOKUP($S61,PercentGoalStats!$A$3:$AE$998,12,FALSE)</f>
        <v>0.55555555555555558</v>
      </c>
      <c r="G61" s="58">
        <f>VLOOKUP($S61,PercentGoalStats!$A$3:$AE$998,14,FALSE)</f>
        <v>0.1111111111111111</v>
      </c>
      <c r="H61" s="58">
        <f>VLOOKUP($S61,PercentGoalStats!$A$3:$AE$998,15,FALSE)</f>
        <v>0.1111111111111111</v>
      </c>
      <c r="I61" s="58">
        <f>VLOOKUP($S61,PercentGoalStats!$A$3:$AE$998,17,FALSE)</f>
        <v>0.77777777777777779</v>
      </c>
      <c r="J61" s="58">
        <f>VLOOKUP($S61,PercentGoalStats!$A$3:$AE$998,18,FALSE)</f>
        <v>0.88888888888888884</v>
      </c>
      <c r="K61" s="58">
        <f>VLOOKUP($S61,PercentGoalStats!$A$3:$AE$998,20,FALSE)</f>
        <v>0.3888888888888889</v>
      </c>
      <c r="L61" s="58">
        <f>VLOOKUP($S61,PercentGoalStats!$A$3:$AE$998,21,FALSE)</f>
        <v>0.55555555555555558</v>
      </c>
      <c r="M61" s="58">
        <f>VLOOKUP($S61,PercentGoalStats!$A$3:$AE$998,23,FALSE)</f>
        <v>0.55555555555555558</v>
      </c>
      <c r="N61" s="58">
        <f>VLOOKUP($S61,PercentGoalStats!$A$3:$AE$998,24,FALSE)</f>
        <v>0.44444444444444442</v>
      </c>
      <c r="O61" s="58">
        <f>VLOOKUP($S61,PercentGoalStats!$A$3:$AE$998,26,FALSE)</f>
        <v>0.22222222222222221</v>
      </c>
      <c r="P61" s="58">
        <f>VLOOKUP($S61,PercentGoalStats!$A$3:$AE$998,27,FALSE)</f>
        <v>0.1111111111111111</v>
      </c>
      <c r="Q61" s="58">
        <f>VLOOKUP($S61,PercentGoalStats!$A$3:$AE$998,29,FALSE)</f>
        <v>0.3888888888888889</v>
      </c>
      <c r="R61" s="58">
        <f>VLOOKUP($S61,PercentGoalStats!$A$3:$AE$998,30,FALSE)</f>
        <v>0.33333333333333331</v>
      </c>
      <c r="S61" s="53" t="str">
        <f>Fixtures!A61</f>
        <v>Häcken</v>
      </c>
      <c r="T61" s="54">
        <f>Fixtures!D61</f>
        <v>43688</v>
      </c>
      <c r="U61" s="53" t="str">
        <f>Fixtures!B61</f>
        <v>Malmö FF</v>
      </c>
      <c r="V61" s="57">
        <f>VLOOKUP($U61,PercentGoalStats!$A$3:$AE$998,5,FALSE)</f>
        <v>0.83333333333333337</v>
      </c>
      <c r="W61" s="58">
        <f>VLOOKUP($U61,PercentGoalStats!$A$3:$AE$998,7,FALSE)</f>
        <v>0.66666666666666663</v>
      </c>
      <c r="X61" s="58">
        <f>VLOOKUP($U61,PercentGoalStats!$A$3:$AE$998,8,FALSE)</f>
        <v>0.66666666666666663</v>
      </c>
      <c r="Y61" s="58">
        <f>VLOOKUP($U61,PercentGoalStats!$A$3:$AE$998,10,FALSE)</f>
        <v>0.44444444444444442</v>
      </c>
      <c r="Z61" s="58">
        <f>VLOOKUP($U61,PercentGoalStats!$A$3:$AE$998,11,FALSE)</f>
        <v>0.3888888888888889</v>
      </c>
      <c r="AA61" s="58">
        <f>VLOOKUP($U61,PercentGoalStats!$A$3:$AE$998,13,FALSE)</f>
        <v>0.22222222222222221</v>
      </c>
      <c r="AB61" s="58">
        <f>VLOOKUP($U61,PercentGoalStats!$A$3:$AE$998,14,FALSE)</f>
        <v>0.22222222222222221</v>
      </c>
      <c r="AC61" s="58">
        <f>VLOOKUP($U61,PercentGoalStats!$A$3:$AE$998,16,FALSE)</f>
        <v>0.1111111111111111</v>
      </c>
      <c r="AD61" s="58">
        <f>VLOOKUP($U61,PercentGoalStats!$A$3:$AE$998,17,FALSE)</f>
        <v>0.83333333333333337</v>
      </c>
      <c r="AE61" s="58">
        <f>VLOOKUP($U61,PercentGoalStats!$A$3:$AE$998,19,FALSE)</f>
        <v>0.66666666666666663</v>
      </c>
      <c r="AF61" s="58">
        <f>VLOOKUP($U61,PercentGoalStats!$A$3:$AE$998,20,FALSE)</f>
        <v>0.3888888888888889</v>
      </c>
      <c r="AG61" s="58">
        <f>VLOOKUP($U61,PercentGoalStats!$A$3:$AE$998,22,FALSE)</f>
        <v>0.1111111111111111</v>
      </c>
      <c r="AH61" s="58">
        <f>VLOOKUP($U61,PercentGoalStats!$A$3:$AE$998,23,FALSE)</f>
        <v>0.55555555555555558</v>
      </c>
      <c r="AI61" s="58">
        <f>VLOOKUP($U61,PercentGoalStats!$A$3:$AE$998,25,FALSE)</f>
        <v>0.44444444444444442</v>
      </c>
      <c r="AJ61" s="58">
        <f>VLOOKUP($U61,PercentGoalStats!$A$3:$AE$998,26,FALSE)</f>
        <v>5.5555555555555552E-2</v>
      </c>
      <c r="AK61" s="58">
        <f>VLOOKUP($U61,PercentGoalStats!$A$3:$AE$998,28,FALSE)</f>
        <v>0.1111111111111111</v>
      </c>
      <c r="AL61" s="58">
        <f>VLOOKUP($U61,PercentGoalStats!$A$3:$AE$998,29,FALSE)</f>
        <v>0.55555555555555558</v>
      </c>
      <c r="AM61" s="58">
        <f>VLOOKUP($U61,PercentGoalStats!$A$3:$AE$998,31,FALSE)</f>
        <v>0.44444444444444442</v>
      </c>
    </row>
    <row r="62" spans="1:39" x14ac:dyDescent="0.3">
      <c r="A62" s="57">
        <f>VLOOKUP($S62,PercentGoalStats!$A$3:$AE$998,5,FALSE)</f>
        <v>0.88888888888888884</v>
      </c>
      <c r="B62" s="58">
        <f>VLOOKUP($S62,PercentGoalStats!$A$3:$AE$998,6,FALSE)</f>
        <v>0.88888888888888884</v>
      </c>
      <c r="C62" s="58">
        <f>VLOOKUP($S62,PercentGoalStats!$A$3:$AE$998,8,FALSE)</f>
        <v>0.72222222222222221</v>
      </c>
      <c r="D62" s="58">
        <f>VLOOKUP($S62,PercentGoalStats!$A$3:$AE$998,9,FALSE)</f>
        <v>0.77777777777777779</v>
      </c>
      <c r="E62" s="58">
        <f>VLOOKUP($S62,PercentGoalStats!$A$3:$AE$998,11,FALSE)</f>
        <v>0.5</v>
      </c>
      <c r="F62" s="58">
        <f>VLOOKUP($S62,PercentGoalStats!$A$3:$AE$998,12,FALSE)</f>
        <v>0.33333333333333331</v>
      </c>
      <c r="G62" s="58">
        <f>VLOOKUP($S62,PercentGoalStats!$A$3:$AE$998,14,FALSE)</f>
        <v>0.33333333333333331</v>
      </c>
      <c r="H62" s="58">
        <f>VLOOKUP($S62,PercentGoalStats!$A$3:$AE$998,15,FALSE)</f>
        <v>0.33333333333333331</v>
      </c>
      <c r="I62" s="58">
        <f>VLOOKUP($S62,PercentGoalStats!$A$3:$AE$998,17,FALSE)</f>
        <v>0.55555555555555558</v>
      </c>
      <c r="J62" s="58">
        <f>VLOOKUP($S62,PercentGoalStats!$A$3:$AE$998,18,FALSE)</f>
        <v>0.66666666666666663</v>
      </c>
      <c r="K62" s="58">
        <f>VLOOKUP($S62,PercentGoalStats!$A$3:$AE$998,20,FALSE)</f>
        <v>0.22222222222222221</v>
      </c>
      <c r="L62" s="58">
        <f>VLOOKUP($S62,PercentGoalStats!$A$3:$AE$998,21,FALSE)</f>
        <v>0.22222222222222221</v>
      </c>
      <c r="M62" s="58">
        <f>VLOOKUP($S62,PercentGoalStats!$A$3:$AE$998,23,FALSE)</f>
        <v>0.88888888888888884</v>
      </c>
      <c r="N62" s="58">
        <f>VLOOKUP($S62,PercentGoalStats!$A$3:$AE$998,24,FALSE)</f>
        <v>0.88888888888888884</v>
      </c>
      <c r="O62" s="58">
        <f>VLOOKUP($S62,PercentGoalStats!$A$3:$AE$998,26,FALSE)</f>
        <v>0.3888888888888889</v>
      </c>
      <c r="P62" s="58">
        <f>VLOOKUP($S62,PercentGoalStats!$A$3:$AE$998,27,FALSE)</f>
        <v>0.22222222222222221</v>
      </c>
      <c r="Q62" s="58">
        <f>VLOOKUP($S62,PercentGoalStats!$A$3:$AE$998,29,FALSE)</f>
        <v>0.55555555555555558</v>
      </c>
      <c r="R62" s="58">
        <f>VLOOKUP($S62,PercentGoalStats!$A$3:$AE$998,30,FALSE)</f>
        <v>0.66666666666666663</v>
      </c>
      <c r="S62" s="53" t="str">
        <f>Fixtures!A62</f>
        <v>AFC Eskilstuna</v>
      </c>
      <c r="T62" s="54">
        <f>Fixtures!D62</f>
        <v>43688</v>
      </c>
      <c r="U62" s="53" t="str">
        <f>Fixtures!B62</f>
        <v>AIK</v>
      </c>
      <c r="V62" s="57">
        <f>VLOOKUP($U62,PercentGoalStats!$A$3:$AE$998,5,FALSE)</f>
        <v>0.83333333333333337</v>
      </c>
      <c r="W62" s="58">
        <f>VLOOKUP($U62,PercentGoalStats!$A$3:$AE$998,7,FALSE)</f>
        <v>0.875</v>
      </c>
      <c r="X62" s="58">
        <f>VLOOKUP($U62,PercentGoalStats!$A$3:$AE$998,8,FALSE)</f>
        <v>0.72222222222222221</v>
      </c>
      <c r="Y62" s="58">
        <f>VLOOKUP($U62,PercentGoalStats!$A$3:$AE$998,10,FALSE)</f>
        <v>0.75</v>
      </c>
      <c r="Z62" s="58">
        <f>VLOOKUP($U62,PercentGoalStats!$A$3:$AE$998,11,FALSE)</f>
        <v>0.33333333333333331</v>
      </c>
      <c r="AA62" s="58">
        <f>VLOOKUP($U62,PercentGoalStats!$A$3:$AE$998,13,FALSE)</f>
        <v>0.375</v>
      </c>
      <c r="AB62" s="58">
        <f>VLOOKUP($U62,PercentGoalStats!$A$3:$AE$998,14,FALSE)</f>
        <v>5.5555555555555552E-2</v>
      </c>
      <c r="AC62" s="58">
        <f>VLOOKUP($U62,PercentGoalStats!$A$3:$AE$998,16,FALSE)</f>
        <v>0.125</v>
      </c>
      <c r="AD62" s="58">
        <f>VLOOKUP($U62,PercentGoalStats!$A$3:$AE$998,17,FALSE)</f>
        <v>0.72222222222222221</v>
      </c>
      <c r="AE62" s="58">
        <f>VLOOKUP($U62,PercentGoalStats!$A$3:$AE$998,19,FALSE)</f>
        <v>0.75</v>
      </c>
      <c r="AF62" s="58">
        <f>VLOOKUP($U62,PercentGoalStats!$A$3:$AE$998,20,FALSE)</f>
        <v>0.5</v>
      </c>
      <c r="AG62" s="58">
        <f>VLOOKUP($U62,PercentGoalStats!$A$3:$AE$998,22,FALSE)</f>
        <v>0.375</v>
      </c>
      <c r="AH62" s="58">
        <f>VLOOKUP($U62,PercentGoalStats!$A$3:$AE$998,23,FALSE)</f>
        <v>0.3888888888888889</v>
      </c>
      <c r="AI62" s="58">
        <f>VLOOKUP($U62,PercentGoalStats!$A$3:$AE$998,25,FALSE)</f>
        <v>0.5</v>
      </c>
      <c r="AJ62" s="58">
        <f>VLOOKUP($U62,PercentGoalStats!$A$3:$AE$998,26,FALSE)</f>
        <v>0.16666666666666666</v>
      </c>
      <c r="AK62" s="58">
        <f>VLOOKUP($U62,PercentGoalStats!$A$3:$AE$998,28,FALSE)</f>
        <v>0.25</v>
      </c>
      <c r="AL62" s="58">
        <f>VLOOKUP($U62,PercentGoalStats!$A$3:$AE$998,29,FALSE)</f>
        <v>0.27777777777777779</v>
      </c>
      <c r="AM62" s="58">
        <f>VLOOKUP($U62,PercentGoalStats!$A$3:$AE$998,31,FALSE)</f>
        <v>0.375</v>
      </c>
    </row>
    <row r="63" spans="1:39" x14ac:dyDescent="0.3">
      <c r="A63" s="57">
        <f>VLOOKUP($S63,PercentGoalStats!$A$3:$AE$998,5,FALSE)</f>
        <v>0.66666666666666663</v>
      </c>
      <c r="B63" s="58">
        <f>VLOOKUP($S63,PercentGoalStats!$A$3:$AE$998,6,FALSE)</f>
        <v>0</v>
      </c>
      <c r="C63" s="58">
        <f>VLOOKUP($S63,PercentGoalStats!$A$3:$AE$998,8,FALSE)</f>
        <v>0.66666666666666663</v>
      </c>
      <c r="D63" s="58">
        <f>VLOOKUP($S63,PercentGoalStats!$A$3:$AE$998,9,FALSE)</f>
        <v>0</v>
      </c>
      <c r="E63" s="58">
        <f>VLOOKUP($S63,PercentGoalStats!$A$3:$AE$998,11,FALSE)</f>
        <v>0.33333333333333331</v>
      </c>
      <c r="F63" s="58">
        <f>VLOOKUP($S63,PercentGoalStats!$A$3:$AE$998,12,FALSE)</f>
        <v>0</v>
      </c>
      <c r="G63" s="58">
        <f>VLOOKUP($S63,PercentGoalStats!$A$3:$AE$998,14,FALSE)</f>
        <v>0.33333333333333331</v>
      </c>
      <c r="H63" s="58">
        <f>VLOOKUP($S63,PercentGoalStats!$A$3:$AE$998,15,FALSE)</f>
        <v>0</v>
      </c>
      <c r="I63" s="58">
        <f>VLOOKUP($S63,PercentGoalStats!$A$3:$AE$998,17,FALSE)</f>
        <v>0.33333333333333331</v>
      </c>
      <c r="J63" s="58">
        <f>VLOOKUP($S63,PercentGoalStats!$A$3:$AE$998,18,FALSE)</f>
        <v>0</v>
      </c>
      <c r="K63" s="58">
        <f>VLOOKUP($S63,PercentGoalStats!$A$3:$AE$998,20,FALSE)</f>
        <v>0.33333333333333331</v>
      </c>
      <c r="L63" s="58">
        <f>VLOOKUP($S63,PercentGoalStats!$A$3:$AE$998,21,FALSE)</f>
        <v>0</v>
      </c>
      <c r="M63" s="58">
        <f>VLOOKUP($S63,PercentGoalStats!$A$3:$AE$998,23,FALSE)</f>
        <v>0.33333333333333331</v>
      </c>
      <c r="N63" s="58">
        <f>VLOOKUP($S63,PercentGoalStats!$A$3:$AE$998,24,FALSE)</f>
        <v>0</v>
      </c>
      <c r="O63" s="58">
        <f>VLOOKUP($S63,PercentGoalStats!$A$3:$AE$998,26,FALSE)</f>
        <v>0.33333333333333331</v>
      </c>
      <c r="P63" s="58">
        <f>VLOOKUP($S63,PercentGoalStats!$A$3:$AE$998,27,FALSE)</f>
        <v>0</v>
      </c>
      <c r="Q63" s="58">
        <f>VLOOKUP($S63,PercentGoalStats!$A$3:$AE$998,29,FALSE)</f>
        <v>0</v>
      </c>
      <c r="R63" s="58">
        <f>VLOOKUP($S63,PercentGoalStats!$A$3:$AE$998,30,FALSE)</f>
        <v>0</v>
      </c>
      <c r="S63" s="53" t="str">
        <f>Fixtures!A63</f>
        <v>Lugano</v>
      </c>
      <c r="T63" s="54">
        <f>Fixtures!D63</f>
        <v>43688</v>
      </c>
      <c r="U63" s="53" t="str">
        <f>Fixtures!B63</f>
        <v>Sion</v>
      </c>
      <c r="V63" s="57">
        <f>VLOOKUP($U63,PercentGoalStats!$A$3:$AE$998,5,FALSE)</f>
        <v>0.66666666666666663</v>
      </c>
      <c r="W63" s="58">
        <f>VLOOKUP($U63,PercentGoalStats!$A$3:$AE$998,7,FALSE)</f>
        <v>0</v>
      </c>
      <c r="X63" s="58">
        <f>VLOOKUP($U63,PercentGoalStats!$A$3:$AE$998,8,FALSE)</f>
        <v>0.66666666666666663</v>
      </c>
      <c r="Y63" s="58">
        <f>VLOOKUP($U63,PercentGoalStats!$A$3:$AE$998,10,FALSE)</f>
        <v>0</v>
      </c>
      <c r="Z63" s="58">
        <f>VLOOKUP($U63,PercentGoalStats!$A$3:$AE$998,11,FALSE)</f>
        <v>0.66666666666666663</v>
      </c>
      <c r="AA63" s="58">
        <f>VLOOKUP($U63,PercentGoalStats!$A$3:$AE$998,13,FALSE)</f>
        <v>0</v>
      </c>
      <c r="AB63" s="58">
        <f>VLOOKUP($U63,PercentGoalStats!$A$3:$AE$998,14,FALSE)</f>
        <v>0.66666666666666663</v>
      </c>
      <c r="AC63" s="58">
        <f>VLOOKUP($U63,PercentGoalStats!$A$3:$AE$998,16,FALSE)</f>
        <v>0</v>
      </c>
      <c r="AD63" s="58">
        <f>VLOOKUP($U63,PercentGoalStats!$A$3:$AE$998,17,FALSE)</f>
        <v>0.66666666666666663</v>
      </c>
      <c r="AE63" s="58">
        <f>VLOOKUP($U63,PercentGoalStats!$A$3:$AE$998,19,FALSE)</f>
        <v>0</v>
      </c>
      <c r="AF63" s="58">
        <f>VLOOKUP($U63,PercentGoalStats!$A$3:$AE$998,20,FALSE)</f>
        <v>0.33333333333333331</v>
      </c>
      <c r="AG63" s="58">
        <f>VLOOKUP($U63,PercentGoalStats!$A$3:$AE$998,22,FALSE)</f>
        <v>0</v>
      </c>
      <c r="AH63" s="58">
        <f>VLOOKUP($U63,PercentGoalStats!$A$3:$AE$998,23,FALSE)</f>
        <v>0.66666666666666663</v>
      </c>
      <c r="AI63" s="58">
        <f>VLOOKUP($U63,PercentGoalStats!$A$3:$AE$998,25,FALSE)</f>
        <v>0</v>
      </c>
      <c r="AJ63" s="58">
        <f>VLOOKUP($U63,PercentGoalStats!$A$3:$AE$998,26,FALSE)</f>
        <v>0.33333333333333331</v>
      </c>
      <c r="AK63" s="58">
        <f>VLOOKUP($U63,PercentGoalStats!$A$3:$AE$998,28,FALSE)</f>
        <v>0</v>
      </c>
      <c r="AL63" s="58">
        <f>VLOOKUP($U63,PercentGoalStats!$A$3:$AE$998,29,FALSE)</f>
        <v>0.66666666666666663</v>
      </c>
      <c r="AM63" s="58">
        <f>VLOOKUP($U63,PercentGoalStats!$A$3:$AE$998,31,FALSE)</f>
        <v>0</v>
      </c>
    </row>
    <row r="64" spans="1:39" x14ac:dyDescent="0.3">
      <c r="A64" s="57">
        <f>VLOOKUP($S64,PercentGoalStats!$A$3:$AE$998,5,FALSE)</f>
        <v>0.66666666666666663</v>
      </c>
      <c r="B64" s="58">
        <f>VLOOKUP($S64,PercentGoalStats!$A$3:$AE$998,6,FALSE)</f>
        <v>0</v>
      </c>
      <c r="C64" s="58">
        <f>VLOOKUP($S64,PercentGoalStats!$A$3:$AE$998,8,FALSE)</f>
        <v>0.33333333333333331</v>
      </c>
      <c r="D64" s="58">
        <f>VLOOKUP($S64,PercentGoalStats!$A$3:$AE$998,9,FALSE)</f>
        <v>0</v>
      </c>
      <c r="E64" s="58">
        <f>VLOOKUP($S64,PercentGoalStats!$A$3:$AE$998,11,FALSE)</f>
        <v>0</v>
      </c>
      <c r="F64" s="58">
        <f>VLOOKUP($S64,PercentGoalStats!$A$3:$AE$998,12,FALSE)</f>
        <v>0</v>
      </c>
      <c r="G64" s="58">
        <f>VLOOKUP($S64,PercentGoalStats!$A$3:$AE$998,14,FALSE)</f>
        <v>0</v>
      </c>
      <c r="H64" s="58">
        <f>VLOOKUP($S64,PercentGoalStats!$A$3:$AE$998,15,FALSE)</f>
        <v>0</v>
      </c>
      <c r="I64" s="58">
        <f>VLOOKUP($S64,PercentGoalStats!$A$3:$AE$998,17,FALSE)</f>
        <v>0.33333333333333331</v>
      </c>
      <c r="J64" s="58">
        <f>VLOOKUP($S64,PercentGoalStats!$A$3:$AE$998,18,FALSE)</f>
        <v>0</v>
      </c>
      <c r="K64" s="58">
        <f>VLOOKUP($S64,PercentGoalStats!$A$3:$AE$998,20,FALSE)</f>
        <v>0.33333333333333331</v>
      </c>
      <c r="L64" s="58">
        <f>VLOOKUP($S64,PercentGoalStats!$A$3:$AE$998,21,FALSE)</f>
        <v>0</v>
      </c>
      <c r="M64" s="58">
        <f>VLOOKUP($S64,PercentGoalStats!$A$3:$AE$998,23,FALSE)</f>
        <v>0.33333333333333331</v>
      </c>
      <c r="N64" s="58">
        <f>VLOOKUP($S64,PercentGoalStats!$A$3:$AE$998,24,FALSE)</f>
        <v>0</v>
      </c>
      <c r="O64" s="58">
        <f>VLOOKUP($S64,PercentGoalStats!$A$3:$AE$998,26,FALSE)</f>
        <v>0</v>
      </c>
      <c r="P64" s="58">
        <f>VLOOKUP($S64,PercentGoalStats!$A$3:$AE$998,27,FALSE)</f>
        <v>0</v>
      </c>
      <c r="Q64" s="58">
        <f>VLOOKUP($S64,PercentGoalStats!$A$3:$AE$998,29,FALSE)</f>
        <v>0</v>
      </c>
      <c r="R64" s="58">
        <f>VLOOKUP($S64,PercentGoalStats!$A$3:$AE$998,30,FALSE)</f>
        <v>0</v>
      </c>
      <c r="S64" s="53" t="str">
        <f>Fixtures!A64</f>
        <v>Luzern</v>
      </c>
      <c r="T64" s="54">
        <f>Fixtures!D64</f>
        <v>43688</v>
      </c>
      <c r="U64" s="53" t="str">
        <f>Fixtures!B64</f>
        <v>Thun</v>
      </c>
      <c r="V64" s="57">
        <f>VLOOKUP($U64,PercentGoalStats!$A$3:$AE$998,5,FALSE)</f>
        <v>0.66666666666666663</v>
      </c>
      <c r="W64" s="58">
        <f>VLOOKUP($U64,PercentGoalStats!$A$3:$AE$998,7,FALSE)</f>
        <v>0</v>
      </c>
      <c r="X64" s="58">
        <f>VLOOKUP($U64,PercentGoalStats!$A$3:$AE$998,8,FALSE)</f>
        <v>0.66666666666666663</v>
      </c>
      <c r="Y64" s="58">
        <f>VLOOKUP($U64,PercentGoalStats!$A$3:$AE$998,10,FALSE)</f>
        <v>0</v>
      </c>
      <c r="Z64" s="58">
        <f>VLOOKUP($U64,PercentGoalStats!$A$3:$AE$998,11,FALSE)</f>
        <v>0.66666666666666663</v>
      </c>
      <c r="AA64" s="58">
        <f>VLOOKUP($U64,PercentGoalStats!$A$3:$AE$998,13,FALSE)</f>
        <v>0</v>
      </c>
      <c r="AB64" s="58">
        <f>VLOOKUP($U64,PercentGoalStats!$A$3:$AE$998,14,FALSE)</f>
        <v>0.66666666666666663</v>
      </c>
      <c r="AC64" s="58">
        <f>VLOOKUP($U64,PercentGoalStats!$A$3:$AE$998,16,FALSE)</f>
        <v>0</v>
      </c>
      <c r="AD64" s="58">
        <f>VLOOKUP($U64,PercentGoalStats!$A$3:$AE$998,17,FALSE)</f>
        <v>0.66666666666666663</v>
      </c>
      <c r="AE64" s="58">
        <f>VLOOKUP($U64,PercentGoalStats!$A$3:$AE$998,19,FALSE)</f>
        <v>0</v>
      </c>
      <c r="AF64" s="58">
        <f>VLOOKUP($U64,PercentGoalStats!$A$3:$AE$998,20,FALSE)</f>
        <v>0.66666666666666663</v>
      </c>
      <c r="AG64" s="58">
        <f>VLOOKUP($U64,PercentGoalStats!$A$3:$AE$998,22,FALSE)</f>
        <v>0</v>
      </c>
      <c r="AH64" s="58">
        <f>VLOOKUP($U64,PercentGoalStats!$A$3:$AE$998,23,FALSE)</f>
        <v>0.66666666666666663</v>
      </c>
      <c r="AI64" s="58">
        <f>VLOOKUP($U64,PercentGoalStats!$A$3:$AE$998,25,FALSE)</f>
        <v>0</v>
      </c>
      <c r="AJ64" s="58">
        <f>VLOOKUP($U64,PercentGoalStats!$A$3:$AE$998,26,FALSE)</f>
        <v>0.66666666666666663</v>
      </c>
      <c r="AK64" s="58">
        <f>VLOOKUP($U64,PercentGoalStats!$A$3:$AE$998,28,FALSE)</f>
        <v>0</v>
      </c>
      <c r="AL64" s="58">
        <f>VLOOKUP($U64,PercentGoalStats!$A$3:$AE$998,29,FALSE)</f>
        <v>0.66666666666666663</v>
      </c>
      <c r="AM64" s="58">
        <f>VLOOKUP($U64,PercentGoalStats!$A$3:$AE$998,31,FALSE)</f>
        <v>0</v>
      </c>
    </row>
    <row r="65" spans="1:39" x14ac:dyDescent="0.3">
      <c r="A65" s="57">
        <f>VLOOKUP($S65,PercentGoalStats!$A$3:$AE$998,5,FALSE)</f>
        <v>0.66666666666666663</v>
      </c>
      <c r="B65" s="58">
        <f>VLOOKUP($S65,PercentGoalStats!$A$3:$AE$998,6,FALSE)</f>
        <v>1</v>
      </c>
      <c r="C65" s="58">
        <f>VLOOKUP($S65,PercentGoalStats!$A$3:$AE$998,8,FALSE)</f>
        <v>0.66666666666666663</v>
      </c>
      <c r="D65" s="58">
        <f>VLOOKUP($S65,PercentGoalStats!$A$3:$AE$998,9,FALSE)</f>
        <v>1</v>
      </c>
      <c r="E65" s="58">
        <f>VLOOKUP($S65,PercentGoalStats!$A$3:$AE$998,11,FALSE)</f>
        <v>0.66666666666666663</v>
      </c>
      <c r="F65" s="58">
        <f>VLOOKUP($S65,PercentGoalStats!$A$3:$AE$998,12,FALSE)</f>
        <v>1</v>
      </c>
      <c r="G65" s="58">
        <f>VLOOKUP($S65,PercentGoalStats!$A$3:$AE$998,14,FALSE)</f>
        <v>0.66666666666666663</v>
      </c>
      <c r="H65" s="58">
        <f>VLOOKUP($S65,PercentGoalStats!$A$3:$AE$998,15,FALSE)</f>
        <v>1</v>
      </c>
      <c r="I65" s="58">
        <f>VLOOKUP($S65,PercentGoalStats!$A$3:$AE$998,17,FALSE)</f>
        <v>0.33333333333333331</v>
      </c>
      <c r="J65" s="58">
        <f>VLOOKUP($S65,PercentGoalStats!$A$3:$AE$998,18,FALSE)</f>
        <v>0</v>
      </c>
      <c r="K65" s="58">
        <f>VLOOKUP($S65,PercentGoalStats!$A$3:$AE$998,20,FALSE)</f>
        <v>0</v>
      </c>
      <c r="L65" s="58">
        <f>VLOOKUP($S65,PercentGoalStats!$A$3:$AE$998,21,FALSE)</f>
        <v>0</v>
      </c>
      <c r="M65" s="58">
        <f>VLOOKUP($S65,PercentGoalStats!$A$3:$AE$998,23,FALSE)</f>
        <v>0.66666666666666663</v>
      </c>
      <c r="N65" s="58">
        <f>VLOOKUP($S65,PercentGoalStats!$A$3:$AE$998,24,FALSE)</f>
        <v>1</v>
      </c>
      <c r="O65" s="58">
        <f>VLOOKUP($S65,PercentGoalStats!$A$3:$AE$998,26,FALSE)</f>
        <v>0.66666666666666663</v>
      </c>
      <c r="P65" s="58">
        <f>VLOOKUP($S65,PercentGoalStats!$A$3:$AE$998,27,FALSE)</f>
        <v>1</v>
      </c>
      <c r="Q65" s="58">
        <f>VLOOKUP($S65,PercentGoalStats!$A$3:$AE$998,29,FALSE)</f>
        <v>0.33333333333333331</v>
      </c>
      <c r="R65" s="58">
        <f>VLOOKUP($S65,PercentGoalStats!$A$3:$AE$998,30,FALSE)</f>
        <v>0</v>
      </c>
      <c r="S65" s="53" t="str">
        <f>Fixtures!A65</f>
        <v>Zürich</v>
      </c>
      <c r="T65" s="54">
        <f>Fixtures!D65</f>
        <v>43688</v>
      </c>
      <c r="U65" s="53" t="str">
        <f>Fixtures!B65</f>
        <v>Neuchâtel Xamax</v>
      </c>
      <c r="V65" s="57">
        <f>VLOOKUP($U65,PercentGoalStats!$A$3:$AE$998,5,FALSE)</f>
        <v>1</v>
      </c>
      <c r="W65" s="58">
        <f>VLOOKUP($U65,PercentGoalStats!$A$3:$AE$998,7,FALSE)</f>
        <v>1</v>
      </c>
      <c r="X65" s="58">
        <f>VLOOKUP($U65,PercentGoalStats!$A$3:$AE$998,8,FALSE)</f>
        <v>0.66666666666666663</v>
      </c>
      <c r="Y65" s="58">
        <f>VLOOKUP($U65,PercentGoalStats!$A$3:$AE$998,10,FALSE)</f>
        <v>1</v>
      </c>
      <c r="Z65" s="58">
        <f>VLOOKUP($U65,PercentGoalStats!$A$3:$AE$998,11,FALSE)</f>
        <v>0.33333333333333331</v>
      </c>
      <c r="AA65" s="58">
        <f>VLOOKUP($U65,PercentGoalStats!$A$3:$AE$998,13,FALSE)</f>
        <v>1</v>
      </c>
      <c r="AB65" s="58">
        <f>VLOOKUP($U65,PercentGoalStats!$A$3:$AE$998,14,FALSE)</f>
        <v>0.33333333333333331</v>
      </c>
      <c r="AC65" s="58">
        <f>VLOOKUP($U65,PercentGoalStats!$A$3:$AE$998,16,FALSE)</f>
        <v>1</v>
      </c>
      <c r="AD65" s="58">
        <f>VLOOKUP($U65,PercentGoalStats!$A$3:$AE$998,17,FALSE)</f>
        <v>0.66666666666666663</v>
      </c>
      <c r="AE65" s="58">
        <f>VLOOKUP($U65,PercentGoalStats!$A$3:$AE$998,19,FALSE)</f>
        <v>1</v>
      </c>
      <c r="AF65" s="58">
        <f>VLOOKUP($U65,PercentGoalStats!$A$3:$AE$998,20,FALSE)</f>
        <v>0.33333333333333331</v>
      </c>
      <c r="AG65" s="58">
        <f>VLOOKUP($U65,PercentGoalStats!$A$3:$AE$998,22,FALSE)</f>
        <v>1</v>
      </c>
      <c r="AH65" s="58">
        <f>VLOOKUP($U65,PercentGoalStats!$A$3:$AE$998,23,FALSE)</f>
        <v>1</v>
      </c>
      <c r="AI65" s="58">
        <f>VLOOKUP($U65,PercentGoalStats!$A$3:$AE$998,25,FALSE)</f>
        <v>1</v>
      </c>
      <c r="AJ65" s="58">
        <f>VLOOKUP($U65,PercentGoalStats!$A$3:$AE$998,26,FALSE)</f>
        <v>0.33333333333333331</v>
      </c>
      <c r="AK65" s="58">
        <f>VLOOKUP($U65,PercentGoalStats!$A$3:$AE$998,28,FALSE)</f>
        <v>1</v>
      </c>
      <c r="AL65" s="58">
        <f>VLOOKUP($U65,PercentGoalStats!$A$3:$AE$998,29,FALSE)</f>
        <v>0.66666666666666663</v>
      </c>
      <c r="AM65" s="58">
        <f>VLOOKUP($U65,PercentGoalStats!$A$3:$AE$998,31,FALSE)</f>
        <v>1</v>
      </c>
    </row>
    <row r="66" spans="1:39" x14ac:dyDescent="0.3">
      <c r="A66" s="57">
        <f>VLOOKUP($S66,PercentGoalStats!$A$3:$AE$998,5,FALSE)</f>
        <v>0.88235294117647056</v>
      </c>
      <c r="B66" s="58">
        <f>VLOOKUP($S66,PercentGoalStats!$A$3:$AE$998,6,FALSE)</f>
        <v>1</v>
      </c>
      <c r="C66" s="58">
        <f>VLOOKUP($S66,PercentGoalStats!$A$3:$AE$998,8,FALSE)</f>
        <v>0.70588235294117652</v>
      </c>
      <c r="D66" s="58">
        <f>VLOOKUP($S66,PercentGoalStats!$A$3:$AE$998,9,FALSE)</f>
        <v>0.77777777777777779</v>
      </c>
      <c r="E66" s="58">
        <f>VLOOKUP($S66,PercentGoalStats!$A$3:$AE$998,11,FALSE)</f>
        <v>0.52941176470588236</v>
      </c>
      <c r="F66" s="58">
        <f>VLOOKUP($S66,PercentGoalStats!$A$3:$AE$998,12,FALSE)</f>
        <v>0.55555555555555558</v>
      </c>
      <c r="G66" s="58">
        <f>VLOOKUP($S66,PercentGoalStats!$A$3:$AE$998,14,FALSE)</f>
        <v>0.29411764705882354</v>
      </c>
      <c r="H66" s="58">
        <f>VLOOKUP($S66,PercentGoalStats!$A$3:$AE$998,15,FALSE)</f>
        <v>0.33333333333333331</v>
      </c>
      <c r="I66" s="58">
        <f>VLOOKUP($S66,PercentGoalStats!$A$3:$AE$998,17,FALSE)</f>
        <v>0.70588235294117652</v>
      </c>
      <c r="J66" s="58">
        <f>VLOOKUP($S66,PercentGoalStats!$A$3:$AE$998,18,FALSE)</f>
        <v>0.77777777777777779</v>
      </c>
      <c r="K66" s="58">
        <f>VLOOKUP($S66,PercentGoalStats!$A$3:$AE$998,20,FALSE)</f>
        <v>0.41176470588235292</v>
      </c>
      <c r="L66" s="58">
        <f>VLOOKUP($S66,PercentGoalStats!$A$3:$AE$998,21,FALSE)</f>
        <v>0.44444444444444442</v>
      </c>
      <c r="M66" s="58">
        <f>VLOOKUP($S66,PercentGoalStats!$A$3:$AE$998,23,FALSE)</f>
        <v>0.6470588235294118</v>
      </c>
      <c r="N66" s="58">
        <f>VLOOKUP($S66,PercentGoalStats!$A$3:$AE$998,24,FALSE)</f>
        <v>0.66666666666666663</v>
      </c>
      <c r="O66" s="58">
        <f>VLOOKUP($S66,PercentGoalStats!$A$3:$AE$998,26,FALSE)</f>
        <v>0.35294117647058826</v>
      </c>
      <c r="P66" s="58">
        <f>VLOOKUP($S66,PercentGoalStats!$A$3:$AE$998,27,FALSE)</f>
        <v>0.55555555555555558</v>
      </c>
      <c r="Q66" s="58">
        <f>VLOOKUP($S66,PercentGoalStats!$A$3:$AE$998,29,FALSE)</f>
        <v>0.47058823529411764</v>
      </c>
      <c r="R66" s="58">
        <f>VLOOKUP($S66,PercentGoalStats!$A$3:$AE$998,30,FALSE)</f>
        <v>0.44444444444444442</v>
      </c>
      <c r="S66" s="53" t="str">
        <f>Fixtures!A66</f>
        <v>Mariehamn</v>
      </c>
      <c r="T66" s="54">
        <f>Fixtures!D66</f>
        <v>43688</v>
      </c>
      <c r="U66" s="53" t="str">
        <f>Fixtures!B66</f>
        <v>Ilves</v>
      </c>
      <c r="V66" s="57">
        <f>VLOOKUP($U66,PercentGoalStats!$A$3:$AE$998,5,FALSE)</f>
        <v>0.82352941176470584</v>
      </c>
      <c r="W66" s="58">
        <f>VLOOKUP($U66,PercentGoalStats!$A$3:$AE$998,7,FALSE)</f>
        <v>0.88888888888888884</v>
      </c>
      <c r="X66" s="58">
        <f>VLOOKUP($U66,PercentGoalStats!$A$3:$AE$998,8,FALSE)</f>
        <v>0.52941176470588236</v>
      </c>
      <c r="Y66" s="58">
        <f>VLOOKUP($U66,PercentGoalStats!$A$3:$AE$998,10,FALSE)</f>
        <v>0.44444444444444442</v>
      </c>
      <c r="Z66" s="58">
        <f>VLOOKUP($U66,PercentGoalStats!$A$3:$AE$998,11,FALSE)</f>
        <v>0.35294117647058826</v>
      </c>
      <c r="AA66" s="58">
        <f>VLOOKUP($U66,PercentGoalStats!$A$3:$AE$998,13,FALSE)</f>
        <v>0.33333333333333331</v>
      </c>
      <c r="AB66" s="58">
        <f>VLOOKUP($U66,PercentGoalStats!$A$3:$AE$998,14,FALSE)</f>
        <v>0.17647058823529413</v>
      </c>
      <c r="AC66" s="58">
        <f>VLOOKUP($U66,PercentGoalStats!$A$3:$AE$998,16,FALSE)</f>
        <v>0.1111111111111111</v>
      </c>
      <c r="AD66" s="58">
        <f>VLOOKUP($U66,PercentGoalStats!$A$3:$AE$998,17,FALSE)</f>
        <v>0.70588235294117652</v>
      </c>
      <c r="AE66" s="58">
        <f>VLOOKUP($U66,PercentGoalStats!$A$3:$AE$998,19,FALSE)</f>
        <v>0.66666666666666663</v>
      </c>
      <c r="AF66" s="58">
        <f>VLOOKUP($U66,PercentGoalStats!$A$3:$AE$998,20,FALSE)</f>
        <v>0.41176470588235292</v>
      </c>
      <c r="AG66" s="58">
        <f>VLOOKUP($U66,PercentGoalStats!$A$3:$AE$998,22,FALSE)</f>
        <v>0.44444444444444442</v>
      </c>
      <c r="AH66" s="58">
        <f>VLOOKUP($U66,PercentGoalStats!$A$3:$AE$998,23,FALSE)</f>
        <v>0.52941176470588236</v>
      </c>
      <c r="AI66" s="58">
        <f>VLOOKUP($U66,PercentGoalStats!$A$3:$AE$998,25,FALSE)</f>
        <v>0.55555555555555558</v>
      </c>
      <c r="AJ66" s="58">
        <f>VLOOKUP($U66,PercentGoalStats!$A$3:$AE$998,26,FALSE)</f>
        <v>0.17647058823529413</v>
      </c>
      <c r="AK66" s="58">
        <f>VLOOKUP($U66,PercentGoalStats!$A$3:$AE$998,28,FALSE)</f>
        <v>0.1111111111111111</v>
      </c>
      <c r="AL66" s="58">
        <f>VLOOKUP($U66,PercentGoalStats!$A$3:$AE$998,29,FALSE)</f>
        <v>0.41176470588235292</v>
      </c>
      <c r="AM66" s="58">
        <f>VLOOKUP($U66,PercentGoalStats!$A$3:$AE$998,31,FALSE)</f>
        <v>0.33333333333333331</v>
      </c>
    </row>
    <row r="67" spans="1:39" x14ac:dyDescent="0.3">
      <c r="A67" s="57">
        <f>VLOOKUP($S67,PercentGoalStats!$A$3:$AE$998,5,FALSE)</f>
        <v>0.94444444444444442</v>
      </c>
      <c r="B67" s="58">
        <f>VLOOKUP($S67,PercentGoalStats!$A$3:$AE$998,6,FALSE)</f>
        <v>0.88888888888888884</v>
      </c>
      <c r="C67" s="58">
        <f>VLOOKUP($S67,PercentGoalStats!$A$3:$AE$998,8,FALSE)</f>
        <v>0.5</v>
      </c>
      <c r="D67" s="58">
        <f>VLOOKUP($S67,PercentGoalStats!$A$3:$AE$998,9,FALSE)</f>
        <v>0.44444444444444442</v>
      </c>
      <c r="E67" s="58">
        <f>VLOOKUP($S67,PercentGoalStats!$A$3:$AE$998,11,FALSE)</f>
        <v>0.33333333333333331</v>
      </c>
      <c r="F67" s="58">
        <f>VLOOKUP($S67,PercentGoalStats!$A$3:$AE$998,12,FALSE)</f>
        <v>0.22222222222222221</v>
      </c>
      <c r="G67" s="58">
        <f>VLOOKUP($S67,PercentGoalStats!$A$3:$AE$998,14,FALSE)</f>
        <v>0.1111111111111111</v>
      </c>
      <c r="H67" s="58">
        <f>VLOOKUP($S67,PercentGoalStats!$A$3:$AE$998,15,FALSE)</f>
        <v>0</v>
      </c>
      <c r="I67" s="58">
        <f>VLOOKUP($S67,PercentGoalStats!$A$3:$AE$998,17,FALSE)</f>
        <v>0.5</v>
      </c>
      <c r="J67" s="58">
        <f>VLOOKUP($S67,PercentGoalStats!$A$3:$AE$998,18,FALSE)</f>
        <v>0.44444444444444442</v>
      </c>
      <c r="K67" s="58">
        <f>VLOOKUP($S67,PercentGoalStats!$A$3:$AE$998,20,FALSE)</f>
        <v>0.16666666666666666</v>
      </c>
      <c r="L67" s="58">
        <f>VLOOKUP($S67,PercentGoalStats!$A$3:$AE$998,21,FALSE)</f>
        <v>0</v>
      </c>
      <c r="M67" s="58">
        <f>VLOOKUP($S67,PercentGoalStats!$A$3:$AE$998,23,FALSE)</f>
        <v>0.77777777777777779</v>
      </c>
      <c r="N67" s="58">
        <f>VLOOKUP($S67,PercentGoalStats!$A$3:$AE$998,24,FALSE)</f>
        <v>0.77777777777777779</v>
      </c>
      <c r="O67" s="58">
        <f>VLOOKUP($S67,PercentGoalStats!$A$3:$AE$998,26,FALSE)</f>
        <v>0.3888888888888889</v>
      </c>
      <c r="P67" s="58">
        <f>VLOOKUP($S67,PercentGoalStats!$A$3:$AE$998,27,FALSE)</f>
        <v>0.33333333333333331</v>
      </c>
      <c r="Q67" s="58">
        <f>VLOOKUP($S67,PercentGoalStats!$A$3:$AE$998,29,FALSE)</f>
        <v>0.33333333333333331</v>
      </c>
      <c r="R67" s="58">
        <f>VLOOKUP($S67,PercentGoalStats!$A$3:$AE$998,30,FALSE)</f>
        <v>0.33333333333333331</v>
      </c>
      <c r="S67" s="53" t="str">
        <f>Fixtures!A67</f>
        <v>RoPS</v>
      </c>
      <c r="T67" s="54">
        <f>Fixtures!D67</f>
        <v>43688</v>
      </c>
      <c r="U67" s="53" t="str">
        <f>Fixtures!B67</f>
        <v>VPS</v>
      </c>
      <c r="V67" s="57">
        <f>VLOOKUP($U67,PercentGoalStats!$A$3:$AE$998,5,FALSE)</f>
        <v>0.94444444444444442</v>
      </c>
      <c r="W67" s="58">
        <f>VLOOKUP($U67,PercentGoalStats!$A$3:$AE$998,7,FALSE)</f>
        <v>0.88888888888888884</v>
      </c>
      <c r="X67" s="58">
        <f>VLOOKUP($U67,PercentGoalStats!$A$3:$AE$998,8,FALSE)</f>
        <v>0.77777777777777779</v>
      </c>
      <c r="Y67" s="58">
        <f>VLOOKUP($U67,PercentGoalStats!$A$3:$AE$998,10,FALSE)</f>
        <v>0.66666666666666663</v>
      </c>
      <c r="Z67" s="58">
        <f>VLOOKUP($U67,PercentGoalStats!$A$3:$AE$998,11,FALSE)</f>
        <v>0.3888888888888889</v>
      </c>
      <c r="AA67" s="58">
        <f>VLOOKUP($U67,PercentGoalStats!$A$3:$AE$998,13,FALSE)</f>
        <v>0.22222222222222221</v>
      </c>
      <c r="AB67" s="58">
        <f>VLOOKUP($U67,PercentGoalStats!$A$3:$AE$998,14,FALSE)</f>
        <v>0.1111111111111111</v>
      </c>
      <c r="AC67" s="58">
        <f>VLOOKUP($U67,PercentGoalStats!$A$3:$AE$998,16,FALSE)</f>
        <v>0</v>
      </c>
      <c r="AD67" s="58">
        <f>VLOOKUP($U67,PercentGoalStats!$A$3:$AE$998,17,FALSE)</f>
        <v>0.77777777777777779</v>
      </c>
      <c r="AE67" s="58">
        <f>VLOOKUP($U67,PercentGoalStats!$A$3:$AE$998,19,FALSE)</f>
        <v>0.66666666666666663</v>
      </c>
      <c r="AF67" s="58">
        <f>VLOOKUP($U67,PercentGoalStats!$A$3:$AE$998,20,FALSE)</f>
        <v>0.1111111111111111</v>
      </c>
      <c r="AG67" s="58">
        <f>VLOOKUP($U67,PercentGoalStats!$A$3:$AE$998,22,FALSE)</f>
        <v>0</v>
      </c>
      <c r="AH67" s="58">
        <f>VLOOKUP($U67,PercentGoalStats!$A$3:$AE$998,23,FALSE)</f>
        <v>0.94444444444444442</v>
      </c>
      <c r="AI67" s="58">
        <f>VLOOKUP($U67,PercentGoalStats!$A$3:$AE$998,25,FALSE)</f>
        <v>0.88888888888888884</v>
      </c>
      <c r="AJ67" s="58">
        <f>VLOOKUP($U67,PercentGoalStats!$A$3:$AE$998,26,FALSE)</f>
        <v>0.3888888888888889</v>
      </c>
      <c r="AK67" s="58">
        <f>VLOOKUP($U67,PercentGoalStats!$A$3:$AE$998,28,FALSE)</f>
        <v>0.22222222222222221</v>
      </c>
      <c r="AL67" s="58">
        <f>VLOOKUP($U67,PercentGoalStats!$A$3:$AE$998,29,FALSE)</f>
        <v>0.77777777777777779</v>
      </c>
      <c r="AM67" s="58">
        <f>VLOOKUP($U67,PercentGoalStats!$A$3:$AE$998,31,FALSE)</f>
        <v>0.66666666666666663</v>
      </c>
    </row>
    <row r="68" spans="1:39" hidden="1" x14ac:dyDescent="0.3">
      <c r="A68" s="57" t="e">
        <f>VLOOKUP($S68,PercentGoalStats!$A$3:$AE$998,5,FALSE)</f>
        <v>#DIV/0!</v>
      </c>
      <c r="B68" s="58" t="e">
        <f>VLOOKUP($S68,PercentGoalStats!$A$3:$AE$998,6,FALSE)</f>
        <v>#DIV/0!</v>
      </c>
      <c r="C68" s="58" t="e">
        <f>VLOOKUP($S68,PercentGoalStats!$A$3:$AE$998,8,FALSE)</f>
        <v>#DIV/0!</v>
      </c>
      <c r="D68" s="58" t="e">
        <f>VLOOKUP($S68,PercentGoalStats!$A$3:$AE$998,9,FALSE)</f>
        <v>#DIV/0!</v>
      </c>
      <c r="E68" s="58" t="e">
        <f>VLOOKUP($S68,PercentGoalStats!$A$3:$AE$998,11,FALSE)</f>
        <v>#DIV/0!</v>
      </c>
      <c r="F68" s="58" t="e">
        <f>VLOOKUP($S68,PercentGoalStats!$A$3:$AE$998,12,FALSE)</f>
        <v>#DIV/0!</v>
      </c>
      <c r="G68" s="58" t="e">
        <f>VLOOKUP($S68,PercentGoalStats!$A$3:$AE$998,14,FALSE)</f>
        <v>#DIV/0!</v>
      </c>
      <c r="H68" s="58" t="e">
        <f>VLOOKUP($S68,PercentGoalStats!$A$3:$AE$998,15,FALSE)</f>
        <v>#DIV/0!</v>
      </c>
      <c r="I68" s="58" t="e">
        <f>VLOOKUP($S68,PercentGoalStats!$A$3:$AE$998,17,FALSE)</f>
        <v>#DIV/0!</v>
      </c>
      <c r="J68" s="58" t="e">
        <f>VLOOKUP($S68,PercentGoalStats!$A$3:$AE$998,18,FALSE)</f>
        <v>#DIV/0!</v>
      </c>
      <c r="K68" s="58" t="e">
        <f>VLOOKUP($S68,PercentGoalStats!$A$3:$AE$998,20,FALSE)</f>
        <v>#DIV/0!</v>
      </c>
      <c r="L68" s="58" t="e">
        <f>VLOOKUP($S68,PercentGoalStats!$A$3:$AE$998,21,FALSE)</f>
        <v>#DIV/0!</v>
      </c>
      <c r="M68" s="58" t="e">
        <f>VLOOKUP($S68,PercentGoalStats!$A$3:$AE$998,23,FALSE)</f>
        <v>#DIV/0!</v>
      </c>
      <c r="N68" s="58" t="e">
        <f>VLOOKUP($S68,PercentGoalStats!$A$3:$AE$998,24,FALSE)</f>
        <v>#DIV/0!</v>
      </c>
      <c r="O68" s="58" t="e">
        <f>VLOOKUP($S68,PercentGoalStats!$A$3:$AE$998,26,FALSE)</f>
        <v>#DIV/0!</v>
      </c>
      <c r="P68" s="58" t="e">
        <f>VLOOKUP($S68,PercentGoalStats!$A$3:$AE$998,27,FALSE)</f>
        <v>#DIV/0!</v>
      </c>
      <c r="Q68" s="58" t="e">
        <f>VLOOKUP($S68,PercentGoalStats!$A$3:$AE$998,29,FALSE)</f>
        <v>#DIV/0!</v>
      </c>
      <c r="R68" s="58" t="e">
        <f>VLOOKUP($S68,PercentGoalStats!$A$3:$AE$998,30,FALSE)</f>
        <v>#DIV/0!</v>
      </c>
      <c r="S68" s="53" t="str">
        <f>Fixtures!A68</f>
        <v>Vitória Setúbal</v>
      </c>
      <c r="T68" s="54">
        <f>Fixtures!D68</f>
        <v>43689</v>
      </c>
      <c r="U68" s="53" t="str">
        <f>Fixtures!B68</f>
        <v>Tondela</v>
      </c>
      <c r="V68" s="57" t="e">
        <f>VLOOKUP($U68,PercentGoalStats!$A$3:$AE$998,5,FALSE)</f>
        <v>#DIV/0!</v>
      </c>
      <c r="W68" s="58" t="e">
        <f>VLOOKUP($U68,PercentGoalStats!$A$3:$AE$998,7,FALSE)</f>
        <v>#DIV/0!</v>
      </c>
      <c r="X68" s="58" t="e">
        <f>VLOOKUP($U68,PercentGoalStats!$A$3:$AE$998,8,FALSE)</f>
        <v>#DIV/0!</v>
      </c>
      <c r="Y68" s="58" t="e">
        <f>VLOOKUP($U68,PercentGoalStats!$A$3:$AE$998,10,FALSE)</f>
        <v>#DIV/0!</v>
      </c>
      <c r="Z68" s="58" t="e">
        <f>VLOOKUP($U68,PercentGoalStats!$A$3:$AE$998,11,FALSE)</f>
        <v>#DIV/0!</v>
      </c>
      <c r="AA68" s="58" t="e">
        <f>VLOOKUP($U68,PercentGoalStats!$A$3:$AE$998,13,FALSE)</f>
        <v>#DIV/0!</v>
      </c>
      <c r="AB68" s="58" t="e">
        <f>VLOOKUP($U68,PercentGoalStats!$A$3:$AE$998,14,FALSE)</f>
        <v>#DIV/0!</v>
      </c>
      <c r="AC68" s="58" t="e">
        <f>VLOOKUP($U68,PercentGoalStats!$A$3:$AE$998,16,FALSE)</f>
        <v>#DIV/0!</v>
      </c>
      <c r="AD68" s="58" t="e">
        <f>VLOOKUP($U68,PercentGoalStats!$A$3:$AE$998,17,FALSE)</f>
        <v>#DIV/0!</v>
      </c>
      <c r="AE68" s="58" t="e">
        <f>VLOOKUP($U68,PercentGoalStats!$A$3:$AE$998,19,FALSE)</f>
        <v>#DIV/0!</v>
      </c>
      <c r="AF68" s="58" t="e">
        <f>VLOOKUP($U68,PercentGoalStats!$A$3:$AE$998,20,FALSE)</f>
        <v>#DIV/0!</v>
      </c>
      <c r="AG68" s="58" t="e">
        <f>VLOOKUP($U68,PercentGoalStats!$A$3:$AE$998,22,FALSE)</f>
        <v>#DIV/0!</v>
      </c>
      <c r="AH68" s="58" t="e">
        <f>VLOOKUP($U68,PercentGoalStats!$A$3:$AE$998,23,FALSE)</f>
        <v>#DIV/0!</v>
      </c>
      <c r="AI68" s="58" t="e">
        <f>VLOOKUP($U68,PercentGoalStats!$A$3:$AE$998,25,FALSE)</f>
        <v>#DIV/0!</v>
      </c>
      <c r="AJ68" s="58" t="e">
        <f>VLOOKUP($U68,PercentGoalStats!$A$3:$AE$998,26,FALSE)</f>
        <v>#DIV/0!</v>
      </c>
      <c r="AK68" s="58" t="e">
        <f>VLOOKUP($U68,PercentGoalStats!$A$3:$AE$998,28,FALSE)</f>
        <v>#DIV/0!</v>
      </c>
      <c r="AL68" s="58" t="e">
        <f>VLOOKUP($U68,PercentGoalStats!$A$3:$AE$998,29,FALSE)</f>
        <v>#DIV/0!</v>
      </c>
      <c r="AM68" s="58" t="e">
        <f>VLOOKUP($U68,PercentGoalStats!$A$3:$AE$998,31,FALSE)</f>
        <v>#DIV/0!</v>
      </c>
    </row>
    <row r="69" spans="1:39" hidden="1" x14ac:dyDescent="0.3">
      <c r="A69" s="57" t="e">
        <f>VLOOKUP($S69,PercentGoalStats!$A$3:$AE$998,5,FALSE)</f>
        <v>#DIV/0!</v>
      </c>
      <c r="B69" s="58" t="e">
        <f>VLOOKUP($S69,PercentGoalStats!$A$3:$AE$998,6,FALSE)</f>
        <v>#DIV/0!</v>
      </c>
      <c r="C69" s="58" t="e">
        <f>VLOOKUP($S69,PercentGoalStats!$A$3:$AE$998,8,FALSE)</f>
        <v>#DIV/0!</v>
      </c>
      <c r="D69" s="58" t="e">
        <f>VLOOKUP($S69,PercentGoalStats!$A$3:$AE$998,9,FALSE)</f>
        <v>#DIV/0!</v>
      </c>
      <c r="E69" s="58" t="e">
        <f>VLOOKUP($S69,PercentGoalStats!$A$3:$AE$998,11,FALSE)</f>
        <v>#DIV/0!</v>
      </c>
      <c r="F69" s="58" t="e">
        <f>VLOOKUP($S69,PercentGoalStats!$A$3:$AE$998,12,FALSE)</f>
        <v>#DIV/0!</v>
      </c>
      <c r="G69" s="58" t="e">
        <f>VLOOKUP($S69,PercentGoalStats!$A$3:$AE$998,14,FALSE)</f>
        <v>#DIV/0!</v>
      </c>
      <c r="H69" s="58" t="e">
        <f>VLOOKUP($S69,PercentGoalStats!$A$3:$AE$998,15,FALSE)</f>
        <v>#DIV/0!</v>
      </c>
      <c r="I69" s="58" t="e">
        <f>VLOOKUP($S69,PercentGoalStats!$A$3:$AE$998,17,FALSE)</f>
        <v>#DIV/0!</v>
      </c>
      <c r="J69" s="58" t="e">
        <f>VLOOKUP($S69,PercentGoalStats!$A$3:$AE$998,18,FALSE)</f>
        <v>#DIV/0!</v>
      </c>
      <c r="K69" s="58" t="e">
        <f>VLOOKUP($S69,PercentGoalStats!$A$3:$AE$998,20,FALSE)</f>
        <v>#DIV/0!</v>
      </c>
      <c r="L69" s="58" t="e">
        <f>VLOOKUP($S69,PercentGoalStats!$A$3:$AE$998,21,FALSE)</f>
        <v>#DIV/0!</v>
      </c>
      <c r="M69" s="58" t="e">
        <f>VLOOKUP($S69,PercentGoalStats!$A$3:$AE$998,23,FALSE)</f>
        <v>#DIV/0!</v>
      </c>
      <c r="N69" s="58" t="e">
        <f>VLOOKUP($S69,PercentGoalStats!$A$3:$AE$998,24,FALSE)</f>
        <v>#DIV/0!</v>
      </c>
      <c r="O69" s="58" t="e">
        <f>VLOOKUP($S69,PercentGoalStats!$A$3:$AE$998,26,FALSE)</f>
        <v>#DIV/0!</v>
      </c>
      <c r="P69" s="58" t="e">
        <f>VLOOKUP($S69,PercentGoalStats!$A$3:$AE$998,27,FALSE)</f>
        <v>#DIV/0!</v>
      </c>
      <c r="Q69" s="58" t="e">
        <f>VLOOKUP($S69,PercentGoalStats!$A$3:$AE$998,29,FALSE)</f>
        <v>#DIV/0!</v>
      </c>
      <c r="R69" s="58" t="e">
        <f>VLOOKUP($S69,PercentGoalStats!$A$3:$AE$998,30,FALSE)</f>
        <v>#DIV/0!</v>
      </c>
      <c r="S69" s="53" t="str">
        <f>Fixtures!A69</f>
        <v>PSV II</v>
      </c>
      <c r="T69" s="54">
        <f>Fixtures!D69</f>
        <v>43689</v>
      </c>
      <c r="U69" s="53" t="str">
        <f>Fixtures!B69</f>
        <v>Den Bosch</v>
      </c>
      <c r="V69" s="57" t="e">
        <f>VLOOKUP($U69,PercentGoalStats!$A$3:$AE$998,5,FALSE)</f>
        <v>#DIV/0!</v>
      </c>
      <c r="W69" s="58" t="e">
        <f>VLOOKUP($U69,PercentGoalStats!$A$3:$AE$998,7,FALSE)</f>
        <v>#DIV/0!</v>
      </c>
      <c r="X69" s="58" t="e">
        <f>VLOOKUP($U69,PercentGoalStats!$A$3:$AE$998,8,FALSE)</f>
        <v>#DIV/0!</v>
      </c>
      <c r="Y69" s="58" t="e">
        <f>VLOOKUP($U69,PercentGoalStats!$A$3:$AE$998,10,FALSE)</f>
        <v>#DIV/0!</v>
      </c>
      <c r="Z69" s="58" t="e">
        <f>VLOOKUP($U69,PercentGoalStats!$A$3:$AE$998,11,FALSE)</f>
        <v>#DIV/0!</v>
      </c>
      <c r="AA69" s="58" t="e">
        <f>VLOOKUP($U69,PercentGoalStats!$A$3:$AE$998,13,FALSE)</f>
        <v>#DIV/0!</v>
      </c>
      <c r="AB69" s="58" t="e">
        <f>VLOOKUP($U69,PercentGoalStats!$A$3:$AE$998,14,FALSE)</f>
        <v>#DIV/0!</v>
      </c>
      <c r="AC69" s="58" t="e">
        <f>VLOOKUP($U69,PercentGoalStats!$A$3:$AE$998,16,FALSE)</f>
        <v>#DIV/0!</v>
      </c>
      <c r="AD69" s="58" t="e">
        <f>VLOOKUP($U69,PercentGoalStats!$A$3:$AE$998,17,FALSE)</f>
        <v>#DIV/0!</v>
      </c>
      <c r="AE69" s="58" t="e">
        <f>VLOOKUP($U69,PercentGoalStats!$A$3:$AE$998,19,FALSE)</f>
        <v>#DIV/0!</v>
      </c>
      <c r="AF69" s="58" t="e">
        <f>VLOOKUP($U69,PercentGoalStats!$A$3:$AE$998,20,FALSE)</f>
        <v>#DIV/0!</v>
      </c>
      <c r="AG69" s="58" t="e">
        <f>VLOOKUP($U69,PercentGoalStats!$A$3:$AE$998,22,FALSE)</f>
        <v>#DIV/0!</v>
      </c>
      <c r="AH69" s="58" t="e">
        <f>VLOOKUP($U69,PercentGoalStats!$A$3:$AE$998,23,FALSE)</f>
        <v>#DIV/0!</v>
      </c>
      <c r="AI69" s="58" t="e">
        <f>VLOOKUP($U69,PercentGoalStats!$A$3:$AE$998,25,FALSE)</f>
        <v>#DIV/0!</v>
      </c>
      <c r="AJ69" s="58" t="e">
        <f>VLOOKUP($U69,PercentGoalStats!$A$3:$AE$998,26,FALSE)</f>
        <v>#DIV/0!</v>
      </c>
      <c r="AK69" s="58" t="e">
        <f>VLOOKUP($U69,PercentGoalStats!$A$3:$AE$998,28,FALSE)</f>
        <v>#DIV/0!</v>
      </c>
      <c r="AL69" s="58" t="e">
        <f>VLOOKUP($U69,PercentGoalStats!$A$3:$AE$998,29,FALSE)</f>
        <v>#DIV/0!</v>
      </c>
      <c r="AM69" s="58" t="e">
        <f>VLOOKUP($U69,PercentGoalStats!$A$3:$AE$998,31,FALSE)</f>
        <v>#DIV/0!</v>
      </c>
    </row>
    <row r="70" spans="1:39" hidden="1" x14ac:dyDescent="0.3">
      <c r="A70" s="57" t="e">
        <f>VLOOKUP($S70,PercentGoalStats!$A$3:$AE$998,5,FALSE)</f>
        <v>#DIV/0!</v>
      </c>
      <c r="B70" s="58" t="e">
        <f>VLOOKUP($S70,PercentGoalStats!$A$3:$AE$998,6,FALSE)</f>
        <v>#DIV/0!</v>
      </c>
      <c r="C70" s="58" t="e">
        <f>VLOOKUP($S70,PercentGoalStats!$A$3:$AE$998,8,FALSE)</f>
        <v>#DIV/0!</v>
      </c>
      <c r="D70" s="58" t="e">
        <f>VLOOKUP($S70,PercentGoalStats!$A$3:$AE$998,9,FALSE)</f>
        <v>#DIV/0!</v>
      </c>
      <c r="E70" s="58" t="e">
        <f>VLOOKUP($S70,PercentGoalStats!$A$3:$AE$998,11,FALSE)</f>
        <v>#DIV/0!</v>
      </c>
      <c r="F70" s="58" t="e">
        <f>VLOOKUP($S70,PercentGoalStats!$A$3:$AE$998,12,FALSE)</f>
        <v>#DIV/0!</v>
      </c>
      <c r="G70" s="58" t="e">
        <f>VLOOKUP($S70,PercentGoalStats!$A$3:$AE$998,14,FALSE)</f>
        <v>#DIV/0!</v>
      </c>
      <c r="H70" s="58" t="e">
        <f>VLOOKUP($S70,PercentGoalStats!$A$3:$AE$998,15,FALSE)</f>
        <v>#DIV/0!</v>
      </c>
      <c r="I70" s="58" t="e">
        <f>VLOOKUP($S70,PercentGoalStats!$A$3:$AE$998,17,FALSE)</f>
        <v>#DIV/0!</v>
      </c>
      <c r="J70" s="58" t="e">
        <f>VLOOKUP($S70,PercentGoalStats!$A$3:$AE$998,18,FALSE)</f>
        <v>#DIV/0!</v>
      </c>
      <c r="K70" s="58" t="e">
        <f>VLOOKUP($S70,PercentGoalStats!$A$3:$AE$998,20,FALSE)</f>
        <v>#DIV/0!</v>
      </c>
      <c r="L70" s="58" t="e">
        <f>VLOOKUP($S70,PercentGoalStats!$A$3:$AE$998,21,FALSE)</f>
        <v>#DIV/0!</v>
      </c>
      <c r="M70" s="58" t="e">
        <f>VLOOKUP($S70,PercentGoalStats!$A$3:$AE$998,23,FALSE)</f>
        <v>#DIV/0!</v>
      </c>
      <c r="N70" s="58" t="e">
        <f>VLOOKUP($S70,PercentGoalStats!$A$3:$AE$998,24,FALSE)</f>
        <v>#DIV/0!</v>
      </c>
      <c r="O70" s="58" t="e">
        <f>VLOOKUP($S70,PercentGoalStats!$A$3:$AE$998,26,FALSE)</f>
        <v>#DIV/0!</v>
      </c>
      <c r="P70" s="58" t="e">
        <f>VLOOKUP($S70,PercentGoalStats!$A$3:$AE$998,27,FALSE)</f>
        <v>#DIV/0!</v>
      </c>
      <c r="Q70" s="58" t="e">
        <f>VLOOKUP($S70,PercentGoalStats!$A$3:$AE$998,29,FALSE)</f>
        <v>#DIV/0!</v>
      </c>
      <c r="R70" s="58" t="e">
        <f>VLOOKUP($S70,PercentGoalStats!$A$3:$AE$998,30,FALSE)</f>
        <v>#DIV/0!</v>
      </c>
      <c r="S70" s="53" t="str">
        <f>Fixtures!A70</f>
        <v>AZ II</v>
      </c>
      <c r="T70" s="54">
        <f>Fixtures!D70</f>
        <v>43689</v>
      </c>
      <c r="U70" s="53" t="str">
        <f>Fixtures!B70</f>
        <v>Telstar</v>
      </c>
      <c r="V70" s="57" t="e">
        <f>VLOOKUP($U70,PercentGoalStats!$A$3:$AE$998,5,FALSE)</f>
        <v>#DIV/0!</v>
      </c>
      <c r="W70" s="58" t="e">
        <f>VLOOKUP($U70,PercentGoalStats!$A$3:$AE$998,7,FALSE)</f>
        <v>#DIV/0!</v>
      </c>
      <c r="X70" s="58" t="e">
        <f>VLOOKUP($U70,PercentGoalStats!$A$3:$AE$998,8,FALSE)</f>
        <v>#DIV/0!</v>
      </c>
      <c r="Y70" s="58" t="e">
        <f>VLOOKUP($U70,PercentGoalStats!$A$3:$AE$998,10,FALSE)</f>
        <v>#DIV/0!</v>
      </c>
      <c r="Z70" s="58" t="e">
        <f>VLOOKUP($U70,PercentGoalStats!$A$3:$AE$998,11,FALSE)</f>
        <v>#DIV/0!</v>
      </c>
      <c r="AA70" s="58" t="e">
        <f>VLOOKUP($U70,PercentGoalStats!$A$3:$AE$998,13,FALSE)</f>
        <v>#DIV/0!</v>
      </c>
      <c r="AB70" s="58" t="e">
        <f>VLOOKUP($U70,PercentGoalStats!$A$3:$AE$998,14,FALSE)</f>
        <v>#DIV/0!</v>
      </c>
      <c r="AC70" s="58" t="e">
        <f>VLOOKUP($U70,PercentGoalStats!$A$3:$AE$998,16,FALSE)</f>
        <v>#DIV/0!</v>
      </c>
      <c r="AD70" s="58" t="e">
        <f>VLOOKUP($U70,PercentGoalStats!$A$3:$AE$998,17,FALSE)</f>
        <v>#DIV/0!</v>
      </c>
      <c r="AE70" s="58" t="e">
        <f>VLOOKUP($U70,PercentGoalStats!$A$3:$AE$998,19,FALSE)</f>
        <v>#DIV/0!</v>
      </c>
      <c r="AF70" s="58" t="e">
        <f>VLOOKUP($U70,PercentGoalStats!$A$3:$AE$998,20,FALSE)</f>
        <v>#DIV/0!</v>
      </c>
      <c r="AG70" s="58" t="e">
        <f>VLOOKUP($U70,PercentGoalStats!$A$3:$AE$998,22,FALSE)</f>
        <v>#DIV/0!</v>
      </c>
      <c r="AH70" s="58" t="e">
        <f>VLOOKUP($U70,PercentGoalStats!$A$3:$AE$998,23,FALSE)</f>
        <v>#DIV/0!</v>
      </c>
      <c r="AI70" s="58" t="e">
        <f>VLOOKUP($U70,PercentGoalStats!$A$3:$AE$998,25,FALSE)</f>
        <v>#DIV/0!</v>
      </c>
      <c r="AJ70" s="58" t="e">
        <f>VLOOKUP($U70,PercentGoalStats!$A$3:$AE$998,26,FALSE)</f>
        <v>#DIV/0!</v>
      </c>
      <c r="AK70" s="58" t="e">
        <f>VLOOKUP($U70,PercentGoalStats!$A$3:$AE$998,28,FALSE)</f>
        <v>#DIV/0!</v>
      </c>
      <c r="AL70" s="58" t="e">
        <f>VLOOKUP($U70,PercentGoalStats!$A$3:$AE$998,29,FALSE)</f>
        <v>#DIV/0!</v>
      </c>
      <c r="AM70" s="58" t="e">
        <f>VLOOKUP($U70,PercentGoalStats!$A$3:$AE$998,31,FALSE)</f>
        <v>#DIV/0!</v>
      </c>
    </row>
    <row r="71" spans="1:39" hidden="1" x14ac:dyDescent="0.3">
      <c r="A71" s="57">
        <f>VLOOKUP($S71,PercentGoalStats!$A$3:$AE$998,5,FALSE)</f>
        <v>0.84615384615384615</v>
      </c>
      <c r="B71" s="58">
        <f>VLOOKUP($S71,PercentGoalStats!$A$3:$AE$998,6,FALSE)</f>
        <v>0.83333333333333337</v>
      </c>
      <c r="C71" s="58">
        <f>VLOOKUP($S71,PercentGoalStats!$A$3:$AE$998,8,FALSE)</f>
        <v>0.61538461538461542</v>
      </c>
      <c r="D71" s="58">
        <f>VLOOKUP($S71,PercentGoalStats!$A$3:$AE$998,9,FALSE)</f>
        <v>0.66666666666666663</v>
      </c>
      <c r="E71" s="58">
        <f>VLOOKUP($S71,PercentGoalStats!$A$3:$AE$998,11,FALSE)</f>
        <v>0.53846153846153844</v>
      </c>
      <c r="F71" s="58">
        <f>VLOOKUP($S71,PercentGoalStats!$A$3:$AE$998,12,FALSE)</f>
        <v>0.66666666666666663</v>
      </c>
      <c r="G71" s="58">
        <f>VLOOKUP($S71,PercentGoalStats!$A$3:$AE$998,14,FALSE)</f>
        <v>0.23076923076923078</v>
      </c>
      <c r="H71" s="58">
        <f>VLOOKUP($S71,PercentGoalStats!$A$3:$AE$998,15,FALSE)</f>
        <v>0.16666666666666666</v>
      </c>
      <c r="I71" s="58">
        <f>VLOOKUP($S71,PercentGoalStats!$A$3:$AE$998,17,FALSE)</f>
        <v>0.69230769230769229</v>
      </c>
      <c r="J71" s="58">
        <f>VLOOKUP($S71,PercentGoalStats!$A$3:$AE$998,18,FALSE)</f>
        <v>0.83333333333333337</v>
      </c>
      <c r="K71" s="58">
        <f>VLOOKUP($S71,PercentGoalStats!$A$3:$AE$998,20,FALSE)</f>
        <v>0.23076923076923078</v>
      </c>
      <c r="L71" s="58">
        <f>VLOOKUP($S71,PercentGoalStats!$A$3:$AE$998,21,FALSE)</f>
        <v>0.5</v>
      </c>
      <c r="M71" s="58">
        <f>VLOOKUP($S71,PercentGoalStats!$A$3:$AE$998,23,FALSE)</f>
        <v>0.69230769230769229</v>
      </c>
      <c r="N71" s="58">
        <f>VLOOKUP($S71,PercentGoalStats!$A$3:$AE$998,24,FALSE)</f>
        <v>0.66666666666666663</v>
      </c>
      <c r="O71" s="58">
        <f>VLOOKUP($S71,PercentGoalStats!$A$3:$AE$998,26,FALSE)</f>
        <v>0.38461538461538464</v>
      </c>
      <c r="P71" s="58">
        <f>VLOOKUP($S71,PercentGoalStats!$A$3:$AE$998,27,FALSE)</f>
        <v>0.16666666666666666</v>
      </c>
      <c r="Q71" s="58">
        <f>VLOOKUP($S71,PercentGoalStats!$A$3:$AE$998,29,FALSE)</f>
        <v>0.53846153846153844</v>
      </c>
      <c r="R71" s="58">
        <f>VLOOKUP($S71,PercentGoalStats!$A$3:$AE$998,30,FALSE)</f>
        <v>0.66666666666666663</v>
      </c>
      <c r="S71" s="53" t="str">
        <f>Fixtures!A71</f>
        <v>Goiás</v>
      </c>
      <c r="T71" s="54">
        <f>Fixtures!D71</f>
        <v>43689</v>
      </c>
      <c r="U71" s="53" t="str">
        <f>Fixtures!B71</f>
        <v>Vasco da Gama</v>
      </c>
      <c r="V71" s="57">
        <f>VLOOKUP($U71,PercentGoalStats!$A$3:$AE$998,5,FALSE)</f>
        <v>0.92307692307692313</v>
      </c>
      <c r="W71" s="58">
        <f>VLOOKUP($U71,PercentGoalStats!$A$3:$AE$998,7,FALSE)</f>
        <v>1</v>
      </c>
      <c r="X71" s="58">
        <f>VLOOKUP($U71,PercentGoalStats!$A$3:$AE$998,8,FALSE)</f>
        <v>0.76923076923076927</v>
      </c>
      <c r="Y71" s="58">
        <f>VLOOKUP($U71,PercentGoalStats!$A$3:$AE$998,10,FALSE)</f>
        <v>0.83333333333333337</v>
      </c>
      <c r="Z71" s="58">
        <f>VLOOKUP($U71,PercentGoalStats!$A$3:$AE$998,11,FALSE)</f>
        <v>0.46153846153846156</v>
      </c>
      <c r="AA71" s="58">
        <f>VLOOKUP($U71,PercentGoalStats!$A$3:$AE$998,13,FALSE)</f>
        <v>0.5</v>
      </c>
      <c r="AB71" s="58">
        <f>VLOOKUP($U71,PercentGoalStats!$A$3:$AE$998,14,FALSE)</f>
        <v>7.6923076923076927E-2</v>
      </c>
      <c r="AC71" s="58">
        <f>VLOOKUP($U71,PercentGoalStats!$A$3:$AE$998,16,FALSE)</f>
        <v>0.16666666666666666</v>
      </c>
      <c r="AD71" s="58">
        <f>VLOOKUP($U71,PercentGoalStats!$A$3:$AE$998,17,FALSE)</f>
        <v>0.76923076923076927</v>
      </c>
      <c r="AE71" s="58">
        <f>VLOOKUP($U71,PercentGoalStats!$A$3:$AE$998,19,FALSE)</f>
        <v>0.66666666666666663</v>
      </c>
      <c r="AF71" s="58">
        <f>VLOOKUP($U71,PercentGoalStats!$A$3:$AE$998,20,FALSE)</f>
        <v>0.15384615384615385</v>
      </c>
      <c r="AG71" s="58">
        <f>VLOOKUP($U71,PercentGoalStats!$A$3:$AE$998,22,FALSE)</f>
        <v>0</v>
      </c>
      <c r="AH71" s="58">
        <f>VLOOKUP($U71,PercentGoalStats!$A$3:$AE$998,23,FALSE)</f>
        <v>0.84615384615384615</v>
      </c>
      <c r="AI71" s="58">
        <f>VLOOKUP($U71,PercentGoalStats!$A$3:$AE$998,25,FALSE)</f>
        <v>1</v>
      </c>
      <c r="AJ71" s="58">
        <f>VLOOKUP($U71,PercentGoalStats!$A$3:$AE$998,26,FALSE)</f>
        <v>0.30769230769230771</v>
      </c>
      <c r="AK71" s="58">
        <f>VLOOKUP($U71,PercentGoalStats!$A$3:$AE$998,28,FALSE)</f>
        <v>0.5</v>
      </c>
      <c r="AL71" s="58">
        <f>VLOOKUP($U71,PercentGoalStats!$A$3:$AE$998,29,FALSE)</f>
        <v>0.69230769230769229</v>
      </c>
      <c r="AM71" s="58">
        <f>VLOOKUP($U71,PercentGoalStats!$A$3:$AE$998,31,FALSE)</f>
        <v>0.66666666666666663</v>
      </c>
    </row>
    <row r="72" spans="1:39" hidden="1" x14ac:dyDescent="0.3">
      <c r="A72" s="57">
        <f>VLOOKUP($S72,PercentGoalStats!$A$3:$AE$998,5,FALSE)</f>
        <v>1</v>
      </c>
      <c r="B72" s="58">
        <f>VLOOKUP($S72,PercentGoalStats!$A$3:$AE$998,6,FALSE)</f>
        <v>1</v>
      </c>
      <c r="C72" s="58">
        <f>VLOOKUP($S72,PercentGoalStats!$A$3:$AE$998,8,FALSE)</f>
        <v>1</v>
      </c>
      <c r="D72" s="58">
        <f>VLOOKUP($S72,PercentGoalStats!$A$3:$AE$998,9,FALSE)</f>
        <v>1</v>
      </c>
      <c r="E72" s="58">
        <f>VLOOKUP($S72,PercentGoalStats!$A$3:$AE$998,11,FALSE)</f>
        <v>0.75</v>
      </c>
      <c r="F72" s="58">
        <f>VLOOKUP($S72,PercentGoalStats!$A$3:$AE$998,12,FALSE)</f>
        <v>1</v>
      </c>
      <c r="G72" s="58">
        <f>VLOOKUP($S72,PercentGoalStats!$A$3:$AE$998,14,FALSE)</f>
        <v>0</v>
      </c>
      <c r="H72" s="58">
        <f>VLOOKUP($S72,PercentGoalStats!$A$3:$AE$998,15,FALSE)</f>
        <v>0</v>
      </c>
      <c r="I72" s="58">
        <f>VLOOKUP($S72,PercentGoalStats!$A$3:$AE$998,17,FALSE)</f>
        <v>1</v>
      </c>
      <c r="J72" s="58">
        <f>VLOOKUP($S72,PercentGoalStats!$A$3:$AE$998,18,FALSE)</f>
        <v>1</v>
      </c>
      <c r="K72" s="58">
        <f>VLOOKUP($S72,PercentGoalStats!$A$3:$AE$998,20,FALSE)</f>
        <v>0.5</v>
      </c>
      <c r="L72" s="58">
        <f>VLOOKUP($S72,PercentGoalStats!$A$3:$AE$998,21,FALSE)</f>
        <v>0.5</v>
      </c>
      <c r="M72" s="58">
        <f>VLOOKUP($S72,PercentGoalStats!$A$3:$AE$998,23,FALSE)</f>
        <v>0.75</v>
      </c>
      <c r="N72" s="58">
        <f>VLOOKUP($S72,PercentGoalStats!$A$3:$AE$998,24,FALSE)</f>
        <v>1</v>
      </c>
      <c r="O72" s="58">
        <f>VLOOKUP($S72,PercentGoalStats!$A$3:$AE$998,26,FALSE)</f>
        <v>0.25</v>
      </c>
      <c r="P72" s="58">
        <f>VLOOKUP($S72,PercentGoalStats!$A$3:$AE$998,27,FALSE)</f>
        <v>0.5</v>
      </c>
      <c r="Q72" s="58">
        <f>VLOOKUP($S72,PercentGoalStats!$A$3:$AE$998,29,FALSE)</f>
        <v>0.75</v>
      </c>
      <c r="R72" s="58">
        <f>VLOOKUP($S72,PercentGoalStats!$A$3:$AE$998,30,FALSE)</f>
        <v>1</v>
      </c>
      <c r="S72" s="53" t="str">
        <f>Fixtures!A72</f>
        <v>SønderjyskE</v>
      </c>
      <c r="T72" s="54">
        <f>Fixtures!D72</f>
        <v>43689</v>
      </c>
      <c r="U72" s="53" t="str">
        <f>Fixtures!B72</f>
        <v>AGF</v>
      </c>
      <c r="V72" s="57">
        <f>VLOOKUP($U72,PercentGoalStats!$A$3:$AE$998,5,FALSE)</f>
        <v>1</v>
      </c>
      <c r="W72" s="58">
        <f>VLOOKUP($U72,PercentGoalStats!$A$3:$AE$998,7,FALSE)</f>
        <v>1</v>
      </c>
      <c r="X72" s="58">
        <f>VLOOKUP($U72,PercentGoalStats!$A$3:$AE$998,8,FALSE)</f>
        <v>0.75</v>
      </c>
      <c r="Y72" s="58">
        <f>VLOOKUP($U72,PercentGoalStats!$A$3:$AE$998,10,FALSE)</f>
        <v>1</v>
      </c>
      <c r="Z72" s="58">
        <f>VLOOKUP($U72,PercentGoalStats!$A$3:$AE$998,11,FALSE)</f>
        <v>0.5</v>
      </c>
      <c r="AA72" s="58">
        <f>VLOOKUP($U72,PercentGoalStats!$A$3:$AE$998,13,FALSE)</f>
        <v>0.66666666666666663</v>
      </c>
      <c r="AB72" s="58">
        <f>VLOOKUP($U72,PercentGoalStats!$A$3:$AE$998,14,FALSE)</f>
        <v>0</v>
      </c>
      <c r="AC72" s="58">
        <f>VLOOKUP($U72,PercentGoalStats!$A$3:$AE$998,16,FALSE)</f>
        <v>0</v>
      </c>
      <c r="AD72" s="58">
        <f>VLOOKUP($U72,PercentGoalStats!$A$3:$AE$998,17,FALSE)</f>
        <v>0.75</v>
      </c>
      <c r="AE72" s="58">
        <f>VLOOKUP($U72,PercentGoalStats!$A$3:$AE$998,19,FALSE)</f>
        <v>1</v>
      </c>
      <c r="AF72" s="58">
        <f>VLOOKUP($U72,PercentGoalStats!$A$3:$AE$998,20,FALSE)</f>
        <v>0</v>
      </c>
      <c r="AG72" s="58">
        <f>VLOOKUP($U72,PercentGoalStats!$A$3:$AE$998,22,FALSE)</f>
        <v>0</v>
      </c>
      <c r="AH72" s="58">
        <f>VLOOKUP($U72,PercentGoalStats!$A$3:$AE$998,23,FALSE)</f>
        <v>1</v>
      </c>
      <c r="AI72" s="58">
        <f>VLOOKUP($U72,PercentGoalStats!$A$3:$AE$998,25,FALSE)</f>
        <v>1</v>
      </c>
      <c r="AJ72" s="58">
        <f>VLOOKUP($U72,PercentGoalStats!$A$3:$AE$998,26,FALSE)</f>
        <v>0.5</v>
      </c>
      <c r="AK72" s="58">
        <f>VLOOKUP($U72,PercentGoalStats!$A$3:$AE$998,28,FALSE)</f>
        <v>0.66666666666666663</v>
      </c>
      <c r="AL72" s="58">
        <f>VLOOKUP($U72,PercentGoalStats!$A$3:$AE$998,29,FALSE)</f>
        <v>0.75</v>
      </c>
      <c r="AM72" s="58">
        <f>VLOOKUP($U72,PercentGoalStats!$A$3:$AE$998,31,FALSE)</f>
        <v>1</v>
      </c>
    </row>
    <row r="73" spans="1:39" hidden="1" x14ac:dyDescent="0.3">
      <c r="A73" s="57">
        <f>VLOOKUP($S73,PercentGoalStats!$A$3:$AE$998,5,FALSE)</f>
        <v>1</v>
      </c>
      <c r="B73" s="58">
        <f>VLOOKUP($S73,PercentGoalStats!$A$3:$AE$998,6,FALSE)</f>
        <v>1</v>
      </c>
      <c r="C73" s="58">
        <f>VLOOKUP($S73,PercentGoalStats!$A$3:$AE$998,8,FALSE)</f>
        <v>0.8125</v>
      </c>
      <c r="D73" s="58">
        <f>VLOOKUP($S73,PercentGoalStats!$A$3:$AE$998,9,FALSE)</f>
        <v>0.875</v>
      </c>
      <c r="E73" s="58">
        <f>VLOOKUP($S73,PercentGoalStats!$A$3:$AE$998,11,FALSE)</f>
        <v>0.5625</v>
      </c>
      <c r="F73" s="58">
        <f>VLOOKUP($S73,PercentGoalStats!$A$3:$AE$998,12,FALSE)</f>
        <v>0.5</v>
      </c>
      <c r="G73" s="58">
        <f>VLOOKUP($S73,PercentGoalStats!$A$3:$AE$998,14,FALSE)</f>
        <v>0.25</v>
      </c>
      <c r="H73" s="58">
        <f>VLOOKUP($S73,PercentGoalStats!$A$3:$AE$998,15,FALSE)</f>
        <v>0.125</v>
      </c>
      <c r="I73" s="58">
        <f>VLOOKUP($S73,PercentGoalStats!$A$3:$AE$998,17,FALSE)</f>
        <v>0.625</v>
      </c>
      <c r="J73" s="58">
        <f>VLOOKUP($S73,PercentGoalStats!$A$3:$AE$998,18,FALSE)</f>
        <v>0.625</v>
      </c>
      <c r="K73" s="58">
        <f>VLOOKUP($S73,PercentGoalStats!$A$3:$AE$998,20,FALSE)</f>
        <v>0.375</v>
      </c>
      <c r="L73" s="58">
        <f>VLOOKUP($S73,PercentGoalStats!$A$3:$AE$998,21,FALSE)</f>
        <v>0.375</v>
      </c>
      <c r="M73" s="58">
        <f>VLOOKUP($S73,PercentGoalStats!$A$3:$AE$998,23,FALSE)</f>
        <v>0.8125</v>
      </c>
      <c r="N73" s="58">
        <f>VLOOKUP($S73,PercentGoalStats!$A$3:$AE$998,24,FALSE)</f>
        <v>0.75</v>
      </c>
      <c r="O73" s="58">
        <f>VLOOKUP($S73,PercentGoalStats!$A$3:$AE$998,26,FALSE)</f>
        <v>0.4375</v>
      </c>
      <c r="P73" s="58">
        <f>VLOOKUP($S73,PercentGoalStats!$A$3:$AE$998,27,FALSE)</f>
        <v>0.375</v>
      </c>
      <c r="Q73" s="58">
        <f>VLOOKUP($S73,PercentGoalStats!$A$3:$AE$998,29,FALSE)</f>
        <v>0.4375</v>
      </c>
      <c r="R73" s="58">
        <f>VLOOKUP($S73,PercentGoalStats!$A$3:$AE$998,30,FALSE)</f>
        <v>0.375</v>
      </c>
      <c r="S73" s="53" t="str">
        <f>Fixtures!A73</f>
        <v>Lillestrøm</v>
      </c>
      <c r="T73" s="54">
        <f>Fixtures!D73</f>
        <v>43689</v>
      </c>
      <c r="U73" s="53" t="str">
        <f>Fixtures!B73</f>
        <v>Mjøndalen</v>
      </c>
      <c r="V73" s="57">
        <f>VLOOKUP($U73,PercentGoalStats!$A$3:$AE$998,5,FALSE)</f>
        <v>0.9375</v>
      </c>
      <c r="W73" s="58">
        <f>VLOOKUP($U73,PercentGoalStats!$A$3:$AE$998,7,FALSE)</f>
        <v>0.875</v>
      </c>
      <c r="X73" s="58">
        <f>VLOOKUP($U73,PercentGoalStats!$A$3:$AE$998,8,FALSE)</f>
        <v>0.8125</v>
      </c>
      <c r="Y73" s="58">
        <f>VLOOKUP($U73,PercentGoalStats!$A$3:$AE$998,10,FALSE)</f>
        <v>0.75</v>
      </c>
      <c r="Z73" s="58">
        <f>VLOOKUP($U73,PercentGoalStats!$A$3:$AE$998,11,FALSE)</f>
        <v>0.375</v>
      </c>
      <c r="AA73" s="58">
        <f>VLOOKUP($U73,PercentGoalStats!$A$3:$AE$998,13,FALSE)</f>
        <v>0.375</v>
      </c>
      <c r="AB73" s="58">
        <f>VLOOKUP($U73,PercentGoalStats!$A$3:$AE$998,14,FALSE)</f>
        <v>0.375</v>
      </c>
      <c r="AC73" s="58">
        <f>VLOOKUP($U73,PercentGoalStats!$A$3:$AE$998,16,FALSE)</f>
        <v>0.375</v>
      </c>
      <c r="AD73" s="58">
        <f>VLOOKUP($U73,PercentGoalStats!$A$3:$AE$998,17,FALSE)</f>
        <v>0.8125</v>
      </c>
      <c r="AE73" s="58">
        <f>VLOOKUP($U73,PercentGoalStats!$A$3:$AE$998,19,FALSE)</f>
        <v>0.625</v>
      </c>
      <c r="AF73" s="58">
        <f>VLOOKUP($U73,PercentGoalStats!$A$3:$AE$998,20,FALSE)</f>
        <v>0.375</v>
      </c>
      <c r="AG73" s="58">
        <f>VLOOKUP($U73,PercentGoalStats!$A$3:$AE$998,22,FALSE)</f>
        <v>0.375</v>
      </c>
      <c r="AH73" s="58">
        <f>VLOOKUP($U73,PercentGoalStats!$A$3:$AE$998,23,FALSE)</f>
        <v>0.8125</v>
      </c>
      <c r="AI73" s="58">
        <f>VLOOKUP($U73,PercentGoalStats!$A$3:$AE$998,25,FALSE)</f>
        <v>0.875</v>
      </c>
      <c r="AJ73" s="58">
        <f>VLOOKUP($U73,PercentGoalStats!$A$3:$AE$998,26,FALSE)</f>
        <v>0.4375</v>
      </c>
      <c r="AK73" s="58">
        <f>VLOOKUP($U73,PercentGoalStats!$A$3:$AE$998,28,FALSE)</f>
        <v>0.5</v>
      </c>
      <c r="AL73" s="58">
        <f>VLOOKUP($U73,PercentGoalStats!$A$3:$AE$998,29,FALSE)</f>
        <v>0.6875</v>
      </c>
      <c r="AM73" s="58">
        <f>VLOOKUP($U73,PercentGoalStats!$A$3:$AE$998,31,FALSE)</f>
        <v>0.625</v>
      </c>
    </row>
    <row r="74" spans="1:39" hidden="1" x14ac:dyDescent="0.3">
      <c r="A74" s="57">
        <f>VLOOKUP($S74,PercentGoalStats!$A$3:$AE$998,5,FALSE)</f>
        <v>1</v>
      </c>
      <c r="B74" s="58">
        <f>VLOOKUP($S74,PercentGoalStats!$A$3:$AE$998,6,FALSE)</f>
        <v>1</v>
      </c>
      <c r="C74" s="58">
        <f>VLOOKUP($S74,PercentGoalStats!$A$3:$AE$998,8,FALSE)</f>
        <v>1</v>
      </c>
      <c r="D74" s="58">
        <f>VLOOKUP($S74,PercentGoalStats!$A$3:$AE$998,9,FALSE)</f>
        <v>1</v>
      </c>
      <c r="E74" s="58">
        <f>VLOOKUP($S74,PercentGoalStats!$A$3:$AE$998,11,FALSE)</f>
        <v>1</v>
      </c>
      <c r="F74" s="58">
        <f>VLOOKUP($S74,PercentGoalStats!$A$3:$AE$998,12,FALSE)</f>
        <v>1</v>
      </c>
      <c r="G74" s="58">
        <f>VLOOKUP($S74,PercentGoalStats!$A$3:$AE$998,14,FALSE)</f>
        <v>0.75</v>
      </c>
      <c r="H74" s="58">
        <f>VLOOKUP($S74,PercentGoalStats!$A$3:$AE$998,15,FALSE)</f>
        <v>0.5</v>
      </c>
      <c r="I74" s="58">
        <f>VLOOKUP($S74,PercentGoalStats!$A$3:$AE$998,17,FALSE)</f>
        <v>1</v>
      </c>
      <c r="J74" s="58">
        <f>VLOOKUP($S74,PercentGoalStats!$A$3:$AE$998,18,FALSE)</f>
        <v>1</v>
      </c>
      <c r="K74" s="58">
        <f>VLOOKUP($S74,PercentGoalStats!$A$3:$AE$998,20,FALSE)</f>
        <v>1</v>
      </c>
      <c r="L74" s="58">
        <f>VLOOKUP($S74,PercentGoalStats!$A$3:$AE$998,21,FALSE)</f>
        <v>1</v>
      </c>
      <c r="M74" s="58">
        <f>VLOOKUP($S74,PercentGoalStats!$A$3:$AE$998,23,FALSE)</f>
        <v>1</v>
      </c>
      <c r="N74" s="58">
        <f>VLOOKUP($S74,PercentGoalStats!$A$3:$AE$998,24,FALSE)</f>
        <v>1</v>
      </c>
      <c r="O74" s="58">
        <f>VLOOKUP($S74,PercentGoalStats!$A$3:$AE$998,26,FALSE)</f>
        <v>0.75</v>
      </c>
      <c r="P74" s="58">
        <f>VLOOKUP($S74,PercentGoalStats!$A$3:$AE$998,27,FALSE)</f>
        <v>0.5</v>
      </c>
      <c r="Q74" s="58">
        <f>VLOOKUP($S74,PercentGoalStats!$A$3:$AE$998,29,FALSE)</f>
        <v>1</v>
      </c>
      <c r="R74" s="58">
        <f>VLOOKUP($S74,PercentGoalStats!$A$3:$AE$998,30,FALSE)</f>
        <v>1</v>
      </c>
      <c r="S74" s="53" t="str">
        <f>Fixtures!A74</f>
        <v>Rostov</v>
      </c>
      <c r="T74" s="54">
        <f>Fixtures!D74</f>
        <v>43689</v>
      </c>
      <c r="U74" s="53" t="str">
        <f>Fixtures!B74</f>
        <v>Krylya Sovetov</v>
      </c>
      <c r="V74" s="57">
        <f>VLOOKUP($U74,PercentGoalStats!$A$3:$AE$998,5,FALSE)</f>
        <v>1</v>
      </c>
      <c r="W74" s="58">
        <f>VLOOKUP($U74,PercentGoalStats!$A$3:$AE$998,7,FALSE)</f>
        <v>1</v>
      </c>
      <c r="X74" s="58">
        <f>VLOOKUP($U74,PercentGoalStats!$A$3:$AE$998,8,FALSE)</f>
        <v>1</v>
      </c>
      <c r="Y74" s="58">
        <f>VLOOKUP($U74,PercentGoalStats!$A$3:$AE$998,10,FALSE)</f>
        <v>1</v>
      </c>
      <c r="Z74" s="58">
        <f>VLOOKUP($U74,PercentGoalStats!$A$3:$AE$998,11,FALSE)</f>
        <v>0.75</v>
      </c>
      <c r="AA74" s="58">
        <f>VLOOKUP($U74,PercentGoalStats!$A$3:$AE$998,13,FALSE)</f>
        <v>1</v>
      </c>
      <c r="AB74" s="58">
        <f>VLOOKUP($U74,PercentGoalStats!$A$3:$AE$998,14,FALSE)</f>
        <v>0.25</v>
      </c>
      <c r="AC74" s="58">
        <f>VLOOKUP($U74,PercentGoalStats!$A$3:$AE$998,16,FALSE)</f>
        <v>0</v>
      </c>
      <c r="AD74" s="58">
        <f>VLOOKUP($U74,PercentGoalStats!$A$3:$AE$998,17,FALSE)</f>
        <v>1</v>
      </c>
      <c r="AE74" s="58">
        <f>VLOOKUP($U74,PercentGoalStats!$A$3:$AE$998,19,FALSE)</f>
        <v>1</v>
      </c>
      <c r="AF74" s="58">
        <f>VLOOKUP($U74,PercentGoalStats!$A$3:$AE$998,20,FALSE)</f>
        <v>0.5</v>
      </c>
      <c r="AG74" s="58">
        <f>VLOOKUP($U74,PercentGoalStats!$A$3:$AE$998,22,FALSE)</f>
        <v>0</v>
      </c>
      <c r="AH74" s="58">
        <f>VLOOKUP($U74,PercentGoalStats!$A$3:$AE$998,23,FALSE)</f>
        <v>0.75</v>
      </c>
      <c r="AI74" s="58">
        <f>VLOOKUP($U74,PercentGoalStats!$A$3:$AE$998,25,FALSE)</f>
        <v>1</v>
      </c>
      <c r="AJ74" s="58">
        <f>VLOOKUP($U74,PercentGoalStats!$A$3:$AE$998,26,FALSE)</f>
        <v>0.75</v>
      </c>
      <c r="AK74" s="58">
        <f>VLOOKUP($U74,PercentGoalStats!$A$3:$AE$998,28,FALSE)</f>
        <v>1</v>
      </c>
      <c r="AL74" s="58">
        <f>VLOOKUP($U74,PercentGoalStats!$A$3:$AE$998,29,FALSE)</f>
        <v>0.75</v>
      </c>
      <c r="AM74" s="58">
        <f>VLOOKUP($U74,PercentGoalStats!$A$3:$AE$998,31,FALSE)</f>
        <v>1</v>
      </c>
    </row>
    <row r="75" spans="1:39" hidden="1" x14ac:dyDescent="0.3">
      <c r="A75" s="57">
        <f>VLOOKUP($S75,PercentGoalStats!$A$3:$AE$998,5,FALSE)</f>
        <v>0.94444444444444442</v>
      </c>
      <c r="B75" s="58">
        <f>VLOOKUP($S75,PercentGoalStats!$A$3:$AE$998,6,FALSE)</f>
        <v>1</v>
      </c>
      <c r="C75" s="58">
        <f>VLOOKUP($S75,PercentGoalStats!$A$3:$AE$998,8,FALSE)</f>
        <v>0.66666666666666663</v>
      </c>
      <c r="D75" s="58">
        <f>VLOOKUP($S75,PercentGoalStats!$A$3:$AE$998,9,FALSE)</f>
        <v>0.66666666666666663</v>
      </c>
      <c r="E75" s="58">
        <f>VLOOKUP($S75,PercentGoalStats!$A$3:$AE$998,11,FALSE)</f>
        <v>0.27777777777777779</v>
      </c>
      <c r="F75" s="58">
        <f>VLOOKUP($S75,PercentGoalStats!$A$3:$AE$998,12,FALSE)</f>
        <v>0.22222222222222221</v>
      </c>
      <c r="G75" s="58">
        <f>VLOOKUP($S75,PercentGoalStats!$A$3:$AE$998,14,FALSE)</f>
        <v>0.16666666666666666</v>
      </c>
      <c r="H75" s="58">
        <f>VLOOKUP($S75,PercentGoalStats!$A$3:$AE$998,15,FALSE)</f>
        <v>0.22222222222222221</v>
      </c>
      <c r="I75" s="58">
        <f>VLOOKUP($S75,PercentGoalStats!$A$3:$AE$998,17,FALSE)</f>
        <v>0.61111111111111116</v>
      </c>
      <c r="J75" s="58">
        <f>VLOOKUP($S75,PercentGoalStats!$A$3:$AE$998,18,FALSE)</f>
        <v>0.66666666666666663</v>
      </c>
      <c r="K75" s="58">
        <f>VLOOKUP($S75,PercentGoalStats!$A$3:$AE$998,20,FALSE)</f>
        <v>0.16666666666666666</v>
      </c>
      <c r="L75" s="58">
        <f>VLOOKUP($S75,PercentGoalStats!$A$3:$AE$998,21,FALSE)</f>
        <v>0.22222222222222221</v>
      </c>
      <c r="M75" s="58">
        <f>VLOOKUP($S75,PercentGoalStats!$A$3:$AE$998,23,FALSE)</f>
        <v>0.88888888888888884</v>
      </c>
      <c r="N75" s="58">
        <f>VLOOKUP($S75,PercentGoalStats!$A$3:$AE$998,24,FALSE)</f>
        <v>0.88888888888888884</v>
      </c>
      <c r="O75" s="58">
        <f>VLOOKUP($S75,PercentGoalStats!$A$3:$AE$998,26,FALSE)</f>
        <v>0.33333333333333331</v>
      </c>
      <c r="P75" s="58">
        <f>VLOOKUP($S75,PercentGoalStats!$A$3:$AE$998,27,FALSE)</f>
        <v>0.33333333333333331</v>
      </c>
      <c r="Q75" s="58">
        <f>VLOOKUP($S75,PercentGoalStats!$A$3:$AE$998,29,FALSE)</f>
        <v>0.55555555555555558</v>
      </c>
      <c r="R75" s="58">
        <f>VLOOKUP($S75,PercentGoalStats!$A$3:$AE$998,30,FALSE)</f>
        <v>0.55555555555555558</v>
      </c>
      <c r="S75" s="53" t="str">
        <f>Fixtures!A75</f>
        <v>Kalmar</v>
      </c>
      <c r="T75" s="54">
        <f>Fixtures!D75</f>
        <v>43689</v>
      </c>
      <c r="U75" s="53" t="str">
        <f>Fixtures!B75</f>
        <v>Örebro</v>
      </c>
      <c r="V75" s="57">
        <f>VLOOKUP($U75,PercentGoalStats!$A$3:$AE$998,5,FALSE)</f>
        <v>1</v>
      </c>
      <c r="W75" s="58">
        <f>VLOOKUP($U75,PercentGoalStats!$A$3:$AE$998,7,FALSE)</f>
        <v>1</v>
      </c>
      <c r="X75" s="58">
        <f>VLOOKUP($U75,PercentGoalStats!$A$3:$AE$998,8,FALSE)</f>
        <v>0.83333333333333337</v>
      </c>
      <c r="Y75" s="58">
        <f>VLOOKUP($U75,PercentGoalStats!$A$3:$AE$998,10,FALSE)</f>
        <v>0.77777777777777779</v>
      </c>
      <c r="Z75" s="58">
        <f>VLOOKUP($U75,PercentGoalStats!$A$3:$AE$998,11,FALSE)</f>
        <v>0.66666666666666663</v>
      </c>
      <c r="AA75" s="58">
        <f>VLOOKUP($U75,PercentGoalStats!$A$3:$AE$998,13,FALSE)</f>
        <v>0.66666666666666663</v>
      </c>
      <c r="AB75" s="58">
        <f>VLOOKUP($U75,PercentGoalStats!$A$3:$AE$998,14,FALSE)</f>
        <v>0.33333333333333331</v>
      </c>
      <c r="AC75" s="58">
        <f>VLOOKUP($U75,PercentGoalStats!$A$3:$AE$998,16,FALSE)</f>
        <v>0.33333333333333331</v>
      </c>
      <c r="AD75" s="58">
        <f>VLOOKUP($U75,PercentGoalStats!$A$3:$AE$998,17,FALSE)</f>
        <v>0.72222222222222221</v>
      </c>
      <c r="AE75" s="58">
        <f>VLOOKUP($U75,PercentGoalStats!$A$3:$AE$998,19,FALSE)</f>
        <v>0.77777777777777779</v>
      </c>
      <c r="AF75" s="58">
        <f>VLOOKUP($U75,PercentGoalStats!$A$3:$AE$998,20,FALSE)</f>
        <v>0.44444444444444442</v>
      </c>
      <c r="AG75" s="58">
        <f>VLOOKUP($U75,PercentGoalStats!$A$3:$AE$998,22,FALSE)</f>
        <v>0.44444444444444442</v>
      </c>
      <c r="AH75" s="58">
        <f>VLOOKUP($U75,PercentGoalStats!$A$3:$AE$998,23,FALSE)</f>
        <v>0.88888888888888884</v>
      </c>
      <c r="AI75" s="58">
        <f>VLOOKUP($U75,PercentGoalStats!$A$3:$AE$998,25,FALSE)</f>
        <v>0.88888888888888884</v>
      </c>
      <c r="AJ75" s="58">
        <f>VLOOKUP($U75,PercentGoalStats!$A$3:$AE$998,26,FALSE)</f>
        <v>0.44444444444444442</v>
      </c>
      <c r="AK75" s="58">
        <f>VLOOKUP($U75,PercentGoalStats!$A$3:$AE$998,28,FALSE)</f>
        <v>0.33333333333333331</v>
      </c>
      <c r="AL75" s="58">
        <f>VLOOKUP($U75,PercentGoalStats!$A$3:$AE$998,29,FALSE)</f>
        <v>0.61111111111111116</v>
      </c>
      <c r="AM75" s="58">
        <f>VLOOKUP($U75,PercentGoalStats!$A$3:$AE$998,31,FALSE)</f>
        <v>0.66666666666666663</v>
      </c>
    </row>
    <row r="76" spans="1:39" hidden="1" x14ac:dyDescent="0.3">
      <c r="A76" s="57">
        <f>VLOOKUP($S76,PercentGoalStats!$A$3:$AE$998,5,FALSE)</f>
        <v>0.77777777777777779</v>
      </c>
      <c r="B76" s="58">
        <f>VLOOKUP($S76,PercentGoalStats!$A$3:$AE$998,6,FALSE)</f>
        <v>0.66666666666666663</v>
      </c>
      <c r="C76" s="58">
        <f>VLOOKUP($S76,PercentGoalStats!$A$3:$AE$998,8,FALSE)</f>
        <v>0.66666666666666663</v>
      </c>
      <c r="D76" s="58">
        <f>VLOOKUP($S76,PercentGoalStats!$A$3:$AE$998,9,FALSE)</f>
        <v>0.44444444444444442</v>
      </c>
      <c r="E76" s="58">
        <f>VLOOKUP($S76,PercentGoalStats!$A$3:$AE$998,11,FALSE)</f>
        <v>0.55555555555555558</v>
      </c>
      <c r="F76" s="58">
        <f>VLOOKUP($S76,PercentGoalStats!$A$3:$AE$998,12,FALSE)</f>
        <v>0.44444444444444442</v>
      </c>
      <c r="G76" s="58">
        <f>VLOOKUP($S76,PercentGoalStats!$A$3:$AE$998,14,FALSE)</f>
        <v>0.22222222222222221</v>
      </c>
      <c r="H76" s="58">
        <f>VLOOKUP($S76,PercentGoalStats!$A$3:$AE$998,15,FALSE)</f>
        <v>0.1111111111111111</v>
      </c>
      <c r="I76" s="58">
        <f>VLOOKUP($S76,PercentGoalStats!$A$3:$AE$998,17,FALSE)</f>
        <v>0.72222222222222221</v>
      </c>
      <c r="J76" s="58">
        <f>VLOOKUP($S76,PercentGoalStats!$A$3:$AE$998,18,FALSE)</f>
        <v>0.55555555555555558</v>
      </c>
      <c r="K76" s="58">
        <f>VLOOKUP($S76,PercentGoalStats!$A$3:$AE$998,20,FALSE)</f>
        <v>0.44444444444444442</v>
      </c>
      <c r="L76" s="58">
        <f>VLOOKUP($S76,PercentGoalStats!$A$3:$AE$998,21,FALSE)</f>
        <v>0.44444444444444442</v>
      </c>
      <c r="M76" s="58">
        <f>VLOOKUP($S76,PercentGoalStats!$A$3:$AE$998,23,FALSE)</f>
        <v>0.61111111111111116</v>
      </c>
      <c r="N76" s="58">
        <f>VLOOKUP($S76,PercentGoalStats!$A$3:$AE$998,24,FALSE)</f>
        <v>0.33333333333333331</v>
      </c>
      <c r="O76" s="58">
        <f>VLOOKUP($S76,PercentGoalStats!$A$3:$AE$998,26,FALSE)</f>
        <v>0.22222222222222221</v>
      </c>
      <c r="P76" s="58">
        <f>VLOOKUP($S76,PercentGoalStats!$A$3:$AE$998,27,FALSE)</f>
        <v>0</v>
      </c>
      <c r="Q76" s="58">
        <f>VLOOKUP($S76,PercentGoalStats!$A$3:$AE$998,29,FALSE)</f>
        <v>0.55555555555555558</v>
      </c>
      <c r="R76" s="58">
        <f>VLOOKUP($S76,PercentGoalStats!$A$3:$AE$998,30,FALSE)</f>
        <v>0.22222222222222221</v>
      </c>
      <c r="S76" s="53" t="str">
        <f>Fixtures!A76</f>
        <v>IFK Göteborg</v>
      </c>
      <c r="T76" s="54">
        <f>Fixtures!D76</f>
        <v>43689</v>
      </c>
      <c r="U76" s="53" t="str">
        <f>Fixtures!B76</f>
        <v>Falkenberg</v>
      </c>
      <c r="V76" s="57">
        <f>VLOOKUP($U76,PercentGoalStats!$A$3:$AE$998,5,FALSE)</f>
        <v>0.83333333333333337</v>
      </c>
      <c r="W76" s="58">
        <f>VLOOKUP($U76,PercentGoalStats!$A$3:$AE$998,7,FALSE)</f>
        <v>0.875</v>
      </c>
      <c r="X76" s="58">
        <f>VLOOKUP($U76,PercentGoalStats!$A$3:$AE$998,8,FALSE)</f>
        <v>0.77777777777777779</v>
      </c>
      <c r="Y76" s="58">
        <f>VLOOKUP($U76,PercentGoalStats!$A$3:$AE$998,10,FALSE)</f>
        <v>0.875</v>
      </c>
      <c r="Z76" s="58">
        <f>VLOOKUP($U76,PercentGoalStats!$A$3:$AE$998,11,FALSE)</f>
        <v>0.5</v>
      </c>
      <c r="AA76" s="58">
        <f>VLOOKUP($U76,PercentGoalStats!$A$3:$AE$998,13,FALSE)</f>
        <v>0.625</v>
      </c>
      <c r="AB76" s="58">
        <f>VLOOKUP($U76,PercentGoalStats!$A$3:$AE$998,14,FALSE)</f>
        <v>0.27777777777777779</v>
      </c>
      <c r="AC76" s="58">
        <f>VLOOKUP($U76,PercentGoalStats!$A$3:$AE$998,16,FALSE)</f>
        <v>0.625</v>
      </c>
      <c r="AD76" s="58">
        <f>VLOOKUP($U76,PercentGoalStats!$A$3:$AE$998,17,FALSE)</f>
        <v>0.61111111111111116</v>
      </c>
      <c r="AE76" s="58">
        <f>VLOOKUP($U76,PercentGoalStats!$A$3:$AE$998,19,FALSE)</f>
        <v>0.625</v>
      </c>
      <c r="AF76" s="58">
        <f>VLOOKUP($U76,PercentGoalStats!$A$3:$AE$998,20,FALSE)</f>
        <v>0.27777777777777779</v>
      </c>
      <c r="AG76" s="58">
        <f>VLOOKUP($U76,PercentGoalStats!$A$3:$AE$998,22,FALSE)</f>
        <v>0.375</v>
      </c>
      <c r="AH76" s="58">
        <f>VLOOKUP($U76,PercentGoalStats!$A$3:$AE$998,23,FALSE)</f>
        <v>0.72222222222222221</v>
      </c>
      <c r="AI76" s="58">
        <f>VLOOKUP($U76,PercentGoalStats!$A$3:$AE$998,25,FALSE)</f>
        <v>0.875</v>
      </c>
      <c r="AJ76" s="58">
        <f>VLOOKUP($U76,PercentGoalStats!$A$3:$AE$998,26,FALSE)</f>
        <v>0.5</v>
      </c>
      <c r="AK76" s="58">
        <f>VLOOKUP($U76,PercentGoalStats!$A$3:$AE$998,28,FALSE)</f>
        <v>0.75</v>
      </c>
      <c r="AL76" s="58">
        <f>VLOOKUP($U76,PercentGoalStats!$A$3:$AE$998,29,FALSE)</f>
        <v>0.5</v>
      </c>
      <c r="AM76" s="58">
        <f>VLOOKUP($U76,PercentGoalStats!$A$3:$AE$998,31,FALSE)</f>
        <v>0.625</v>
      </c>
    </row>
    <row r="77" spans="1:39" hidden="1" x14ac:dyDescent="0.3">
      <c r="A77" s="57">
        <f>VLOOKUP($S77,PercentGoalStats!$A$3:$AE$998,5,FALSE)</f>
        <v>0.69230769230769229</v>
      </c>
      <c r="B77" s="58">
        <f>VLOOKUP($S77,PercentGoalStats!$A$3:$AE$998,6,FALSE)</f>
        <v>0.7142857142857143</v>
      </c>
      <c r="C77" s="58">
        <f>VLOOKUP($S77,PercentGoalStats!$A$3:$AE$998,8,FALSE)</f>
        <v>0.53846153846153844</v>
      </c>
      <c r="D77" s="58">
        <f>VLOOKUP($S77,PercentGoalStats!$A$3:$AE$998,9,FALSE)</f>
        <v>0.5714285714285714</v>
      </c>
      <c r="E77" s="58">
        <f>VLOOKUP($S77,PercentGoalStats!$A$3:$AE$998,11,FALSE)</f>
        <v>0.30769230769230771</v>
      </c>
      <c r="F77" s="58">
        <f>VLOOKUP($S77,PercentGoalStats!$A$3:$AE$998,12,FALSE)</f>
        <v>0.2857142857142857</v>
      </c>
      <c r="G77" s="58">
        <f>VLOOKUP($S77,PercentGoalStats!$A$3:$AE$998,14,FALSE)</f>
        <v>0.23076923076923078</v>
      </c>
      <c r="H77" s="58">
        <f>VLOOKUP($S77,PercentGoalStats!$A$3:$AE$998,15,FALSE)</f>
        <v>0.14285714285714285</v>
      </c>
      <c r="I77" s="58">
        <f>VLOOKUP($S77,PercentGoalStats!$A$3:$AE$998,17,FALSE)</f>
        <v>0.23076923076923078</v>
      </c>
      <c r="J77" s="58">
        <f>VLOOKUP($S77,PercentGoalStats!$A$3:$AE$998,18,FALSE)</f>
        <v>0.42857142857142855</v>
      </c>
      <c r="K77" s="58">
        <f>VLOOKUP($S77,PercentGoalStats!$A$3:$AE$998,20,FALSE)</f>
        <v>0</v>
      </c>
      <c r="L77" s="58">
        <f>VLOOKUP($S77,PercentGoalStats!$A$3:$AE$998,21,FALSE)</f>
        <v>0</v>
      </c>
      <c r="M77" s="58">
        <f>VLOOKUP($S77,PercentGoalStats!$A$3:$AE$998,23,FALSE)</f>
        <v>0.61538461538461542</v>
      </c>
      <c r="N77" s="58">
        <f>VLOOKUP($S77,PercentGoalStats!$A$3:$AE$998,24,FALSE)</f>
        <v>0.5714285714285714</v>
      </c>
      <c r="O77" s="58">
        <f>VLOOKUP($S77,PercentGoalStats!$A$3:$AE$998,26,FALSE)</f>
        <v>0.46153846153846156</v>
      </c>
      <c r="P77" s="58">
        <f>VLOOKUP($S77,PercentGoalStats!$A$3:$AE$998,27,FALSE)</f>
        <v>0.42857142857142855</v>
      </c>
      <c r="Q77" s="58">
        <f>VLOOKUP($S77,PercentGoalStats!$A$3:$AE$998,29,FALSE)</f>
        <v>0.15384615384615385</v>
      </c>
      <c r="R77" s="58">
        <f>VLOOKUP($S77,PercentGoalStats!$A$3:$AE$998,30,FALSE)</f>
        <v>0.2857142857142857</v>
      </c>
      <c r="S77" s="53" t="str">
        <f>Fixtures!A77</f>
        <v>CSA</v>
      </c>
      <c r="T77" s="54">
        <f>Fixtures!D77</f>
        <v>43690</v>
      </c>
      <c r="U77" s="53" t="str">
        <f>Fixtures!B77</f>
        <v>Fortaleza</v>
      </c>
      <c r="V77" s="57">
        <f>VLOOKUP($U77,PercentGoalStats!$A$3:$AE$998,5,FALSE)</f>
        <v>1</v>
      </c>
      <c r="W77" s="58">
        <f>VLOOKUP($U77,PercentGoalStats!$A$3:$AE$998,7,FALSE)</f>
        <v>1</v>
      </c>
      <c r="X77" s="58">
        <f>VLOOKUP($U77,PercentGoalStats!$A$3:$AE$998,8,FALSE)</f>
        <v>0.76923076923076927</v>
      </c>
      <c r="Y77" s="58">
        <f>VLOOKUP($U77,PercentGoalStats!$A$3:$AE$998,10,FALSE)</f>
        <v>0.7142857142857143</v>
      </c>
      <c r="Z77" s="58">
        <f>VLOOKUP($U77,PercentGoalStats!$A$3:$AE$998,11,FALSE)</f>
        <v>0.53846153846153844</v>
      </c>
      <c r="AA77" s="58">
        <f>VLOOKUP($U77,PercentGoalStats!$A$3:$AE$998,13,FALSE)</f>
        <v>0.5714285714285714</v>
      </c>
      <c r="AB77" s="58">
        <f>VLOOKUP($U77,PercentGoalStats!$A$3:$AE$998,14,FALSE)</f>
        <v>0.30769230769230771</v>
      </c>
      <c r="AC77" s="58">
        <f>VLOOKUP($U77,PercentGoalStats!$A$3:$AE$998,16,FALSE)</f>
        <v>0.42857142857142855</v>
      </c>
      <c r="AD77" s="58">
        <f>VLOOKUP($U77,PercentGoalStats!$A$3:$AE$998,17,FALSE)</f>
        <v>0.61538461538461542</v>
      </c>
      <c r="AE77" s="58">
        <f>VLOOKUP($U77,PercentGoalStats!$A$3:$AE$998,19,FALSE)</f>
        <v>0.42857142857142855</v>
      </c>
      <c r="AF77" s="58">
        <f>VLOOKUP($U77,PercentGoalStats!$A$3:$AE$998,20,FALSE)</f>
        <v>0.38461538461538464</v>
      </c>
      <c r="AG77" s="58">
        <f>VLOOKUP($U77,PercentGoalStats!$A$3:$AE$998,22,FALSE)</f>
        <v>0.2857142857142857</v>
      </c>
      <c r="AH77" s="58">
        <f>VLOOKUP($U77,PercentGoalStats!$A$3:$AE$998,23,FALSE)</f>
        <v>0.92307692307692313</v>
      </c>
      <c r="AI77" s="58">
        <f>VLOOKUP($U77,PercentGoalStats!$A$3:$AE$998,25,FALSE)</f>
        <v>1</v>
      </c>
      <c r="AJ77" s="58">
        <f>VLOOKUP($U77,PercentGoalStats!$A$3:$AE$998,26,FALSE)</f>
        <v>0.38461538461538464</v>
      </c>
      <c r="AK77" s="58">
        <f>VLOOKUP($U77,PercentGoalStats!$A$3:$AE$998,28,FALSE)</f>
        <v>0.5714285714285714</v>
      </c>
      <c r="AL77" s="58">
        <f>VLOOKUP($U77,PercentGoalStats!$A$3:$AE$998,29,FALSE)</f>
        <v>0.53846153846153844</v>
      </c>
      <c r="AM77" s="58">
        <f>VLOOKUP($U77,PercentGoalStats!$A$3:$AE$998,31,FALSE)</f>
        <v>0.42857142857142855</v>
      </c>
    </row>
    <row r="78" spans="1:39" hidden="1" x14ac:dyDescent="0.3">
      <c r="A78" s="57">
        <f>VLOOKUP($S78,PercentGoalStats!$A$3:$AE$998,5,FALSE)</f>
        <v>1</v>
      </c>
      <c r="B78" s="58">
        <f>VLOOKUP($S78,PercentGoalStats!$A$3:$AE$998,6,FALSE)</f>
        <v>1</v>
      </c>
      <c r="C78" s="58">
        <f>VLOOKUP($S78,PercentGoalStats!$A$3:$AE$998,8,FALSE)</f>
        <v>0.90909090909090906</v>
      </c>
      <c r="D78" s="58">
        <f>VLOOKUP($S78,PercentGoalStats!$A$3:$AE$998,9,FALSE)</f>
        <v>0.8</v>
      </c>
      <c r="E78" s="58">
        <f>VLOOKUP($S78,PercentGoalStats!$A$3:$AE$998,11,FALSE)</f>
        <v>0.68181818181818177</v>
      </c>
      <c r="F78" s="58">
        <f>VLOOKUP($S78,PercentGoalStats!$A$3:$AE$998,12,FALSE)</f>
        <v>0.6</v>
      </c>
      <c r="G78" s="58">
        <f>VLOOKUP($S78,PercentGoalStats!$A$3:$AE$998,14,FALSE)</f>
        <v>0.45454545454545453</v>
      </c>
      <c r="H78" s="58">
        <f>VLOOKUP($S78,PercentGoalStats!$A$3:$AE$998,15,FALSE)</f>
        <v>0.4</v>
      </c>
      <c r="I78" s="58">
        <f>VLOOKUP($S78,PercentGoalStats!$A$3:$AE$998,17,FALSE)</f>
        <v>0.86363636363636365</v>
      </c>
      <c r="J78" s="58">
        <f>VLOOKUP($S78,PercentGoalStats!$A$3:$AE$998,18,FALSE)</f>
        <v>0.8</v>
      </c>
      <c r="K78" s="58">
        <f>VLOOKUP($S78,PercentGoalStats!$A$3:$AE$998,20,FALSE)</f>
        <v>0.59090909090909094</v>
      </c>
      <c r="L78" s="58">
        <f>VLOOKUP($S78,PercentGoalStats!$A$3:$AE$998,21,FALSE)</f>
        <v>0.6</v>
      </c>
      <c r="M78" s="58">
        <f>VLOOKUP($S78,PercentGoalStats!$A$3:$AE$998,23,FALSE)</f>
        <v>0.86363636363636365</v>
      </c>
      <c r="N78" s="58">
        <f>VLOOKUP($S78,PercentGoalStats!$A$3:$AE$998,24,FALSE)</f>
        <v>0.8</v>
      </c>
      <c r="O78" s="58">
        <f>VLOOKUP($S78,PercentGoalStats!$A$3:$AE$998,26,FALSE)</f>
        <v>0.5</v>
      </c>
      <c r="P78" s="58">
        <f>VLOOKUP($S78,PercentGoalStats!$A$3:$AE$998,27,FALSE)</f>
        <v>0.2</v>
      </c>
      <c r="Q78" s="58">
        <f>VLOOKUP($S78,PercentGoalStats!$A$3:$AE$998,29,FALSE)</f>
        <v>0.72727272727272729</v>
      </c>
      <c r="R78" s="58">
        <f>VLOOKUP($S78,PercentGoalStats!$A$3:$AE$998,30,FALSE)</f>
        <v>0.6</v>
      </c>
      <c r="S78" s="53" t="str">
        <f>Fixtures!A78</f>
        <v>Jiangsu Suning</v>
      </c>
      <c r="T78" s="54">
        <f>Fixtures!D78</f>
        <v>43690</v>
      </c>
      <c r="U78" s="53" t="str">
        <f>Fixtures!B78</f>
        <v>Henan Jianye</v>
      </c>
      <c r="V78" s="57">
        <f>VLOOKUP($U78,PercentGoalStats!$A$3:$AE$998,5,FALSE)</f>
        <v>0.86363636363636365</v>
      </c>
      <c r="W78" s="58">
        <f>VLOOKUP($U78,PercentGoalStats!$A$3:$AE$998,7,FALSE)</f>
        <v>0.81818181818181823</v>
      </c>
      <c r="X78" s="58">
        <f>VLOOKUP($U78,PercentGoalStats!$A$3:$AE$998,8,FALSE)</f>
        <v>0.72727272727272729</v>
      </c>
      <c r="Y78" s="58">
        <f>VLOOKUP($U78,PercentGoalStats!$A$3:$AE$998,10,FALSE)</f>
        <v>0.81818181818181823</v>
      </c>
      <c r="Z78" s="58">
        <f>VLOOKUP($U78,PercentGoalStats!$A$3:$AE$998,11,FALSE)</f>
        <v>0.54545454545454541</v>
      </c>
      <c r="AA78" s="58">
        <f>VLOOKUP($U78,PercentGoalStats!$A$3:$AE$998,13,FALSE)</f>
        <v>0.54545454545454541</v>
      </c>
      <c r="AB78" s="58">
        <f>VLOOKUP($U78,PercentGoalStats!$A$3:$AE$998,14,FALSE)</f>
        <v>0.31818181818181818</v>
      </c>
      <c r="AC78" s="58">
        <f>VLOOKUP($U78,PercentGoalStats!$A$3:$AE$998,16,FALSE)</f>
        <v>0.36363636363636365</v>
      </c>
      <c r="AD78" s="58">
        <f>VLOOKUP($U78,PercentGoalStats!$A$3:$AE$998,17,FALSE)</f>
        <v>0.72727272727272729</v>
      </c>
      <c r="AE78" s="58">
        <f>VLOOKUP($U78,PercentGoalStats!$A$3:$AE$998,19,FALSE)</f>
        <v>0.63636363636363635</v>
      </c>
      <c r="AF78" s="58">
        <f>VLOOKUP($U78,PercentGoalStats!$A$3:$AE$998,20,FALSE)</f>
        <v>0.40909090909090912</v>
      </c>
      <c r="AG78" s="58">
        <f>VLOOKUP($U78,PercentGoalStats!$A$3:$AE$998,22,FALSE)</f>
        <v>0.36363636363636365</v>
      </c>
      <c r="AH78" s="58">
        <f>VLOOKUP($U78,PercentGoalStats!$A$3:$AE$998,23,FALSE)</f>
        <v>0.77272727272727271</v>
      </c>
      <c r="AI78" s="58">
        <f>VLOOKUP($U78,PercentGoalStats!$A$3:$AE$998,25,FALSE)</f>
        <v>0.81818181818181823</v>
      </c>
      <c r="AJ78" s="58">
        <f>VLOOKUP($U78,PercentGoalStats!$A$3:$AE$998,26,FALSE)</f>
        <v>0.5</v>
      </c>
      <c r="AK78" s="58">
        <f>VLOOKUP($U78,PercentGoalStats!$A$3:$AE$998,28,FALSE)</f>
        <v>0.63636363636363635</v>
      </c>
      <c r="AL78" s="58">
        <f>VLOOKUP($U78,PercentGoalStats!$A$3:$AE$998,29,FALSE)</f>
        <v>0.63636363636363635</v>
      </c>
      <c r="AM78" s="58">
        <f>VLOOKUP($U78,PercentGoalStats!$A$3:$AE$998,31,FALSE)</f>
        <v>0.63636363636363635</v>
      </c>
    </row>
    <row r="79" spans="1:39" hidden="1" x14ac:dyDescent="0.3">
      <c r="A79" s="57">
        <f>VLOOKUP($S79,PercentGoalStats!$A$3:$AE$998,5,FALSE)</f>
        <v>1</v>
      </c>
      <c r="B79" s="58">
        <f>VLOOKUP($S79,PercentGoalStats!$A$3:$AE$998,6,FALSE)</f>
        <v>1</v>
      </c>
      <c r="C79" s="58">
        <f>VLOOKUP($S79,PercentGoalStats!$A$3:$AE$998,8,FALSE)</f>
        <v>0.86363636363636365</v>
      </c>
      <c r="D79" s="58">
        <f>VLOOKUP($S79,PercentGoalStats!$A$3:$AE$998,9,FALSE)</f>
        <v>0.9</v>
      </c>
      <c r="E79" s="58">
        <f>VLOOKUP($S79,PercentGoalStats!$A$3:$AE$998,11,FALSE)</f>
        <v>0.59090909090909094</v>
      </c>
      <c r="F79" s="58">
        <f>VLOOKUP($S79,PercentGoalStats!$A$3:$AE$998,12,FALSE)</f>
        <v>0.6</v>
      </c>
      <c r="G79" s="58">
        <f>VLOOKUP($S79,PercentGoalStats!$A$3:$AE$998,14,FALSE)</f>
        <v>0.27272727272727271</v>
      </c>
      <c r="H79" s="58">
        <f>VLOOKUP($S79,PercentGoalStats!$A$3:$AE$998,15,FALSE)</f>
        <v>0.3</v>
      </c>
      <c r="I79" s="58">
        <f>VLOOKUP($S79,PercentGoalStats!$A$3:$AE$998,17,FALSE)</f>
        <v>0.63636363636363635</v>
      </c>
      <c r="J79" s="58">
        <f>VLOOKUP($S79,PercentGoalStats!$A$3:$AE$998,18,FALSE)</f>
        <v>0.7</v>
      </c>
      <c r="K79" s="58">
        <f>VLOOKUP($S79,PercentGoalStats!$A$3:$AE$998,20,FALSE)</f>
        <v>0.18181818181818182</v>
      </c>
      <c r="L79" s="58">
        <f>VLOOKUP($S79,PercentGoalStats!$A$3:$AE$998,21,FALSE)</f>
        <v>0.4</v>
      </c>
      <c r="M79" s="58">
        <f>VLOOKUP($S79,PercentGoalStats!$A$3:$AE$998,23,FALSE)</f>
        <v>0.95454545454545459</v>
      </c>
      <c r="N79" s="58">
        <f>VLOOKUP($S79,PercentGoalStats!$A$3:$AE$998,24,FALSE)</f>
        <v>0.9</v>
      </c>
      <c r="O79" s="58">
        <f>VLOOKUP($S79,PercentGoalStats!$A$3:$AE$998,26,FALSE)</f>
        <v>0.63636363636363635</v>
      </c>
      <c r="P79" s="58">
        <f>VLOOKUP($S79,PercentGoalStats!$A$3:$AE$998,27,FALSE)</f>
        <v>0.6</v>
      </c>
      <c r="Q79" s="58">
        <f>VLOOKUP($S79,PercentGoalStats!$A$3:$AE$998,29,FALSE)</f>
        <v>0.59090909090909094</v>
      </c>
      <c r="R79" s="58">
        <f>VLOOKUP($S79,PercentGoalStats!$A$3:$AE$998,30,FALSE)</f>
        <v>0.6</v>
      </c>
      <c r="S79" s="53" t="str">
        <f>Fixtures!A79</f>
        <v>Beijing Renhe</v>
      </c>
      <c r="T79" s="54">
        <f>Fixtures!D79</f>
        <v>43691</v>
      </c>
      <c r="U79" s="53" t="str">
        <f>Fixtures!B79</f>
        <v>Hebei CFFC</v>
      </c>
      <c r="V79" s="57">
        <f>VLOOKUP($U79,PercentGoalStats!$A$3:$AE$998,5,FALSE)</f>
        <v>0.95454545454545459</v>
      </c>
      <c r="W79" s="58">
        <f>VLOOKUP($U79,PercentGoalStats!$A$3:$AE$998,7,FALSE)</f>
        <v>0.9</v>
      </c>
      <c r="X79" s="58">
        <f>VLOOKUP($U79,PercentGoalStats!$A$3:$AE$998,8,FALSE)</f>
        <v>0.86363636363636365</v>
      </c>
      <c r="Y79" s="58">
        <f>VLOOKUP($U79,PercentGoalStats!$A$3:$AE$998,10,FALSE)</f>
        <v>0.9</v>
      </c>
      <c r="Z79" s="58">
        <f>VLOOKUP($U79,PercentGoalStats!$A$3:$AE$998,11,FALSE)</f>
        <v>0.59090909090909094</v>
      </c>
      <c r="AA79" s="58">
        <f>VLOOKUP($U79,PercentGoalStats!$A$3:$AE$998,13,FALSE)</f>
        <v>0.6</v>
      </c>
      <c r="AB79" s="58">
        <f>VLOOKUP($U79,PercentGoalStats!$A$3:$AE$998,14,FALSE)</f>
        <v>0.22727272727272727</v>
      </c>
      <c r="AC79" s="58">
        <f>VLOOKUP($U79,PercentGoalStats!$A$3:$AE$998,16,FALSE)</f>
        <v>0.2</v>
      </c>
      <c r="AD79" s="58">
        <f>VLOOKUP($U79,PercentGoalStats!$A$3:$AE$998,17,FALSE)</f>
        <v>0.63636363636363635</v>
      </c>
      <c r="AE79" s="58">
        <f>VLOOKUP($U79,PercentGoalStats!$A$3:$AE$998,19,FALSE)</f>
        <v>0.5</v>
      </c>
      <c r="AF79" s="58">
        <f>VLOOKUP($U79,PercentGoalStats!$A$3:$AE$998,20,FALSE)</f>
        <v>0.31818181818181818</v>
      </c>
      <c r="AG79" s="58">
        <f>VLOOKUP($U79,PercentGoalStats!$A$3:$AE$998,22,FALSE)</f>
        <v>0.2</v>
      </c>
      <c r="AH79" s="58">
        <f>VLOOKUP($U79,PercentGoalStats!$A$3:$AE$998,23,FALSE)</f>
        <v>0.86363636363636365</v>
      </c>
      <c r="AI79" s="58">
        <f>VLOOKUP($U79,PercentGoalStats!$A$3:$AE$998,25,FALSE)</f>
        <v>0.9</v>
      </c>
      <c r="AJ79" s="58">
        <f>VLOOKUP($U79,PercentGoalStats!$A$3:$AE$998,26,FALSE)</f>
        <v>0.63636363636363635</v>
      </c>
      <c r="AK79" s="58">
        <f>VLOOKUP($U79,PercentGoalStats!$A$3:$AE$998,28,FALSE)</f>
        <v>0.8</v>
      </c>
      <c r="AL79" s="58">
        <f>VLOOKUP($U79,PercentGoalStats!$A$3:$AE$998,29,FALSE)</f>
        <v>0.54545454545454541</v>
      </c>
      <c r="AM79" s="58">
        <f>VLOOKUP($U79,PercentGoalStats!$A$3:$AE$998,31,FALSE)</f>
        <v>0.5</v>
      </c>
    </row>
    <row r="80" spans="1:39" hidden="1" x14ac:dyDescent="0.3">
      <c r="A80" s="57">
        <f>VLOOKUP($S80,PercentGoalStats!$A$3:$AE$998,5,FALSE)</f>
        <v>0.95238095238095233</v>
      </c>
      <c r="B80" s="58">
        <f>VLOOKUP($S80,PercentGoalStats!$A$3:$AE$998,6,FALSE)</f>
        <v>0.9</v>
      </c>
      <c r="C80" s="58">
        <f>VLOOKUP($S80,PercentGoalStats!$A$3:$AE$998,8,FALSE)</f>
        <v>0.76190476190476186</v>
      </c>
      <c r="D80" s="58">
        <f>VLOOKUP($S80,PercentGoalStats!$A$3:$AE$998,9,FALSE)</f>
        <v>0.8</v>
      </c>
      <c r="E80" s="58">
        <f>VLOOKUP($S80,PercentGoalStats!$A$3:$AE$998,11,FALSE)</f>
        <v>0.42857142857142855</v>
      </c>
      <c r="F80" s="58">
        <f>VLOOKUP($S80,PercentGoalStats!$A$3:$AE$998,12,FALSE)</f>
        <v>0.4</v>
      </c>
      <c r="G80" s="58">
        <f>VLOOKUP($S80,PercentGoalStats!$A$3:$AE$998,14,FALSE)</f>
        <v>0.19047619047619047</v>
      </c>
      <c r="H80" s="58">
        <f>VLOOKUP($S80,PercentGoalStats!$A$3:$AE$998,15,FALSE)</f>
        <v>0.1</v>
      </c>
      <c r="I80" s="58">
        <f>VLOOKUP($S80,PercentGoalStats!$A$3:$AE$998,17,FALSE)</f>
        <v>0.47619047619047616</v>
      </c>
      <c r="J80" s="58">
        <f>VLOOKUP($S80,PercentGoalStats!$A$3:$AE$998,18,FALSE)</f>
        <v>0.6</v>
      </c>
      <c r="K80" s="58">
        <f>VLOOKUP($S80,PercentGoalStats!$A$3:$AE$998,20,FALSE)</f>
        <v>0.23809523809523808</v>
      </c>
      <c r="L80" s="58">
        <f>VLOOKUP($S80,PercentGoalStats!$A$3:$AE$998,21,FALSE)</f>
        <v>0.3</v>
      </c>
      <c r="M80" s="58">
        <f>VLOOKUP($S80,PercentGoalStats!$A$3:$AE$998,23,FALSE)</f>
        <v>0.95238095238095233</v>
      </c>
      <c r="N80" s="58">
        <f>VLOOKUP($S80,PercentGoalStats!$A$3:$AE$998,24,FALSE)</f>
        <v>0.9</v>
      </c>
      <c r="O80" s="58">
        <f>VLOOKUP($S80,PercentGoalStats!$A$3:$AE$998,26,FALSE)</f>
        <v>0.47619047619047616</v>
      </c>
      <c r="P80" s="58">
        <f>VLOOKUP($S80,PercentGoalStats!$A$3:$AE$998,27,FALSE)</f>
        <v>0.3</v>
      </c>
      <c r="Q80" s="58">
        <f>VLOOKUP($S80,PercentGoalStats!$A$3:$AE$998,29,FALSE)</f>
        <v>0.47619047619047616</v>
      </c>
      <c r="R80" s="58">
        <f>VLOOKUP($S80,PercentGoalStats!$A$3:$AE$998,30,FALSE)</f>
        <v>0.6</v>
      </c>
      <c r="S80" s="53" t="str">
        <f>Fixtures!A80</f>
        <v>Shenzhen</v>
      </c>
      <c r="T80" s="54">
        <f>Fixtures!D80</f>
        <v>43691</v>
      </c>
      <c r="U80" s="53" t="str">
        <f>Fixtures!B80</f>
        <v>Guangzhou R&amp;F</v>
      </c>
      <c r="V80" s="57">
        <f>VLOOKUP($U80,PercentGoalStats!$A$3:$AE$998,5,FALSE)</f>
        <v>1</v>
      </c>
      <c r="W80" s="58">
        <f>VLOOKUP($U80,PercentGoalStats!$A$3:$AE$998,7,FALSE)</f>
        <v>1</v>
      </c>
      <c r="X80" s="58">
        <f>VLOOKUP($U80,PercentGoalStats!$A$3:$AE$998,8,FALSE)</f>
        <v>1</v>
      </c>
      <c r="Y80" s="58">
        <f>VLOOKUP($U80,PercentGoalStats!$A$3:$AE$998,10,FALSE)</f>
        <v>1</v>
      </c>
      <c r="Z80" s="58">
        <f>VLOOKUP($U80,PercentGoalStats!$A$3:$AE$998,11,FALSE)</f>
        <v>0.86363636363636365</v>
      </c>
      <c r="AA80" s="58">
        <f>VLOOKUP($U80,PercentGoalStats!$A$3:$AE$998,13,FALSE)</f>
        <v>0.8</v>
      </c>
      <c r="AB80" s="58">
        <f>VLOOKUP($U80,PercentGoalStats!$A$3:$AE$998,14,FALSE)</f>
        <v>0.72727272727272729</v>
      </c>
      <c r="AC80" s="58">
        <f>VLOOKUP($U80,PercentGoalStats!$A$3:$AE$998,16,FALSE)</f>
        <v>0.7</v>
      </c>
      <c r="AD80" s="58">
        <f>VLOOKUP($U80,PercentGoalStats!$A$3:$AE$998,17,FALSE)</f>
        <v>0.86363636363636365</v>
      </c>
      <c r="AE80" s="58">
        <f>VLOOKUP($U80,PercentGoalStats!$A$3:$AE$998,19,FALSE)</f>
        <v>0.8</v>
      </c>
      <c r="AF80" s="58">
        <f>VLOOKUP($U80,PercentGoalStats!$A$3:$AE$998,20,FALSE)</f>
        <v>0.77272727272727271</v>
      </c>
      <c r="AG80" s="58">
        <f>VLOOKUP($U80,PercentGoalStats!$A$3:$AE$998,22,FALSE)</f>
        <v>0.6</v>
      </c>
      <c r="AH80" s="58">
        <f>VLOOKUP($U80,PercentGoalStats!$A$3:$AE$998,23,FALSE)</f>
        <v>0.95454545454545459</v>
      </c>
      <c r="AI80" s="58">
        <f>VLOOKUP($U80,PercentGoalStats!$A$3:$AE$998,25,FALSE)</f>
        <v>1</v>
      </c>
      <c r="AJ80" s="58">
        <f>VLOOKUP($U80,PercentGoalStats!$A$3:$AE$998,26,FALSE)</f>
        <v>0.72727272727272729</v>
      </c>
      <c r="AK80" s="58">
        <f>VLOOKUP($U80,PercentGoalStats!$A$3:$AE$998,28,FALSE)</f>
        <v>0.9</v>
      </c>
      <c r="AL80" s="58">
        <f>VLOOKUP($U80,PercentGoalStats!$A$3:$AE$998,29,FALSE)</f>
        <v>0.81818181818181823</v>
      </c>
      <c r="AM80" s="58">
        <f>VLOOKUP($U80,PercentGoalStats!$A$3:$AE$998,31,FALSE)</f>
        <v>0.8</v>
      </c>
    </row>
    <row r="81" spans="1:39" hidden="1" x14ac:dyDescent="0.3">
      <c r="A81" s="57">
        <f>VLOOKUP($S81,PercentGoalStats!$A$3:$AE$998,5,FALSE)</f>
        <v>0.90909090909090906</v>
      </c>
      <c r="B81" s="58">
        <f>VLOOKUP($S81,PercentGoalStats!$A$3:$AE$998,6,FALSE)</f>
        <v>0.90909090909090906</v>
      </c>
      <c r="C81" s="58">
        <f>VLOOKUP($S81,PercentGoalStats!$A$3:$AE$998,8,FALSE)</f>
        <v>0.81818181818181823</v>
      </c>
      <c r="D81" s="58">
        <f>VLOOKUP($S81,PercentGoalStats!$A$3:$AE$998,9,FALSE)</f>
        <v>0.90909090909090906</v>
      </c>
      <c r="E81" s="58">
        <f>VLOOKUP($S81,PercentGoalStats!$A$3:$AE$998,11,FALSE)</f>
        <v>0.63636363636363635</v>
      </c>
      <c r="F81" s="58">
        <f>VLOOKUP($S81,PercentGoalStats!$A$3:$AE$998,12,FALSE)</f>
        <v>0.72727272727272729</v>
      </c>
      <c r="G81" s="58">
        <f>VLOOKUP($S81,PercentGoalStats!$A$3:$AE$998,14,FALSE)</f>
        <v>0.27272727272727271</v>
      </c>
      <c r="H81" s="58">
        <f>VLOOKUP($S81,PercentGoalStats!$A$3:$AE$998,15,FALSE)</f>
        <v>0.27272727272727271</v>
      </c>
      <c r="I81" s="58">
        <f>VLOOKUP($S81,PercentGoalStats!$A$3:$AE$998,17,FALSE)</f>
        <v>0.86363636363636365</v>
      </c>
      <c r="J81" s="58">
        <f>VLOOKUP($S81,PercentGoalStats!$A$3:$AE$998,18,FALSE)</f>
        <v>0.81818181818181823</v>
      </c>
      <c r="K81" s="58">
        <f>VLOOKUP($S81,PercentGoalStats!$A$3:$AE$998,20,FALSE)</f>
        <v>0.72727272727272729</v>
      </c>
      <c r="L81" s="58">
        <f>VLOOKUP($S81,PercentGoalStats!$A$3:$AE$998,21,FALSE)</f>
        <v>0.81818181818181823</v>
      </c>
      <c r="M81" s="58">
        <f>VLOOKUP($S81,PercentGoalStats!$A$3:$AE$998,23,FALSE)</f>
        <v>0.54545454545454541</v>
      </c>
      <c r="N81" s="58">
        <f>VLOOKUP($S81,PercentGoalStats!$A$3:$AE$998,24,FALSE)</f>
        <v>0.63636363636363635</v>
      </c>
      <c r="O81" s="58">
        <f>VLOOKUP($S81,PercentGoalStats!$A$3:$AE$998,26,FALSE)</f>
        <v>0.22727272727272727</v>
      </c>
      <c r="P81" s="58">
        <f>VLOOKUP($S81,PercentGoalStats!$A$3:$AE$998,27,FALSE)</f>
        <v>0.27272727272727271</v>
      </c>
      <c r="Q81" s="58">
        <f>VLOOKUP($S81,PercentGoalStats!$A$3:$AE$998,29,FALSE)</f>
        <v>0.5</v>
      </c>
      <c r="R81" s="58">
        <f>VLOOKUP($S81,PercentGoalStats!$A$3:$AE$998,30,FALSE)</f>
        <v>0.54545454545454541</v>
      </c>
      <c r="S81" s="53" t="str">
        <f>Fixtures!A81</f>
        <v>Shanghai SIPG</v>
      </c>
      <c r="T81" s="54">
        <f>Fixtures!D81</f>
        <v>43691</v>
      </c>
      <c r="U81" s="53" t="str">
        <f>Fixtures!B81</f>
        <v>Tianjin Teda</v>
      </c>
      <c r="V81" s="57">
        <f>VLOOKUP($U81,PercentGoalStats!$A$3:$AE$998,5,FALSE)</f>
        <v>0.95454545454545459</v>
      </c>
      <c r="W81" s="58">
        <f>VLOOKUP($U81,PercentGoalStats!$A$3:$AE$998,7,FALSE)</f>
        <v>0.9</v>
      </c>
      <c r="X81" s="58">
        <f>VLOOKUP($U81,PercentGoalStats!$A$3:$AE$998,8,FALSE)</f>
        <v>0.81818181818181823</v>
      </c>
      <c r="Y81" s="58">
        <f>VLOOKUP($U81,PercentGoalStats!$A$3:$AE$998,10,FALSE)</f>
        <v>0.6</v>
      </c>
      <c r="Z81" s="58">
        <f>VLOOKUP($U81,PercentGoalStats!$A$3:$AE$998,11,FALSE)</f>
        <v>0.54545454545454541</v>
      </c>
      <c r="AA81" s="58">
        <f>VLOOKUP($U81,PercentGoalStats!$A$3:$AE$998,13,FALSE)</f>
        <v>0.5</v>
      </c>
      <c r="AB81" s="58">
        <f>VLOOKUP($U81,PercentGoalStats!$A$3:$AE$998,14,FALSE)</f>
        <v>0.18181818181818182</v>
      </c>
      <c r="AC81" s="58">
        <f>VLOOKUP($U81,PercentGoalStats!$A$3:$AE$998,16,FALSE)</f>
        <v>0.2</v>
      </c>
      <c r="AD81" s="58">
        <f>VLOOKUP($U81,PercentGoalStats!$A$3:$AE$998,17,FALSE)</f>
        <v>0.72727272727272729</v>
      </c>
      <c r="AE81" s="58">
        <f>VLOOKUP($U81,PercentGoalStats!$A$3:$AE$998,19,FALSE)</f>
        <v>0.6</v>
      </c>
      <c r="AF81" s="58">
        <f>VLOOKUP($U81,PercentGoalStats!$A$3:$AE$998,20,FALSE)</f>
        <v>0.45454545454545453</v>
      </c>
      <c r="AG81" s="58">
        <f>VLOOKUP($U81,PercentGoalStats!$A$3:$AE$998,22,FALSE)</f>
        <v>0.3</v>
      </c>
      <c r="AH81" s="58">
        <f>VLOOKUP($U81,PercentGoalStats!$A$3:$AE$998,23,FALSE)</f>
        <v>0.86363636363636365</v>
      </c>
      <c r="AI81" s="58">
        <f>VLOOKUP($U81,PercentGoalStats!$A$3:$AE$998,25,FALSE)</f>
        <v>0.9</v>
      </c>
      <c r="AJ81" s="58">
        <f>VLOOKUP($U81,PercentGoalStats!$A$3:$AE$998,26,FALSE)</f>
        <v>0.40909090909090912</v>
      </c>
      <c r="AK81" s="58">
        <f>VLOOKUP($U81,PercentGoalStats!$A$3:$AE$998,28,FALSE)</f>
        <v>0.4</v>
      </c>
      <c r="AL81" s="58">
        <f>VLOOKUP($U81,PercentGoalStats!$A$3:$AE$998,29,FALSE)</f>
        <v>0.63636363636363635</v>
      </c>
      <c r="AM81" s="58">
        <f>VLOOKUP($U81,PercentGoalStats!$A$3:$AE$998,31,FALSE)</f>
        <v>0.6</v>
      </c>
    </row>
    <row r="82" spans="1:39" hidden="1" x14ac:dyDescent="0.3">
      <c r="A82" s="57">
        <f>VLOOKUP($S82,PercentGoalStats!$A$3:$AE$998,5,FALSE)</f>
        <v>0.9375</v>
      </c>
      <c r="B82" s="58">
        <f>VLOOKUP($S82,PercentGoalStats!$A$3:$AE$998,6,FALSE)</f>
        <v>0.875</v>
      </c>
      <c r="C82" s="58">
        <f>VLOOKUP($S82,PercentGoalStats!$A$3:$AE$998,8,FALSE)</f>
        <v>0.6875</v>
      </c>
      <c r="D82" s="58">
        <f>VLOOKUP($S82,PercentGoalStats!$A$3:$AE$998,9,FALSE)</f>
        <v>0.625</v>
      </c>
      <c r="E82" s="58">
        <f>VLOOKUP($S82,PercentGoalStats!$A$3:$AE$998,11,FALSE)</f>
        <v>0.4375</v>
      </c>
      <c r="F82" s="58">
        <f>VLOOKUP($S82,PercentGoalStats!$A$3:$AE$998,12,FALSE)</f>
        <v>0.25</v>
      </c>
      <c r="G82" s="58">
        <f>VLOOKUP($S82,PercentGoalStats!$A$3:$AE$998,14,FALSE)</f>
        <v>0.125</v>
      </c>
      <c r="H82" s="58">
        <f>VLOOKUP($S82,PercentGoalStats!$A$3:$AE$998,15,FALSE)</f>
        <v>0.25</v>
      </c>
      <c r="I82" s="58">
        <f>VLOOKUP($S82,PercentGoalStats!$A$3:$AE$998,17,FALSE)</f>
        <v>0.5625</v>
      </c>
      <c r="J82" s="58">
        <f>VLOOKUP($S82,PercentGoalStats!$A$3:$AE$998,18,FALSE)</f>
        <v>0.625</v>
      </c>
      <c r="K82" s="58">
        <f>VLOOKUP($S82,PercentGoalStats!$A$3:$AE$998,20,FALSE)</f>
        <v>0.25</v>
      </c>
      <c r="L82" s="58">
        <f>VLOOKUP($S82,PercentGoalStats!$A$3:$AE$998,21,FALSE)</f>
        <v>0.375</v>
      </c>
      <c r="M82" s="58">
        <f>VLOOKUP($S82,PercentGoalStats!$A$3:$AE$998,23,FALSE)</f>
        <v>0.75</v>
      </c>
      <c r="N82" s="58">
        <f>VLOOKUP($S82,PercentGoalStats!$A$3:$AE$998,24,FALSE)</f>
        <v>0.75</v>
      </c>
      <c r="O82" s="58">
        <f>VLOOKUP($S82,PercentGoalStats!$A$3:$AE$998,26,FALSE)</f>
        <v>0.375</v>
      </c>
      <c r="P82" s="58">
        <f>VLOOKUP($S82,PercentGoalStats!$A$3:$AE$998,27,FALSE)</f>
        <v>0.125</v>
      </c>
      <c r="Q82" s="58">
        <f>VLOOKUP($S82,PercentGoalStats!$A$3:$AE$998,29,FALSE)</f>
        <v>0.375</v>
      </c>
      <c r="R82" s="58">
        <f>VLOOKUP($S82,PercentGoalStats!$A$3:$AE$998,30,FALSE)</f>
        <v>0.5</v>
      </c>
      <c r="S82" s="53" t="str">
        <f>Fixtures!A82</f>
        <v>Stabæk</v>
      </c>
      <c r="T82" s="54">
        <f>Fixtures!D82</f>
        <v>43691</v>
      </c>
      <c r="U82" s="53" t="str">
        <f>Fixtures!B82</f>
        <v>Vålerenga</v>
      </c>
      <c r="V82" s="57">
        <f>VLOOKUP($U82,PercentGoalStats!$A$3:$AE$998,5,FALSE)</f>
        <v>1</v>
      </c>
      <c r="W82" s="58">
        <f>VLOOKUP($U82,PercentGoalStats!$A$3:$AE$998,7,FALSE)</f>
        <v>1</v>
      </c>
      <c r="X82" s="58">
        <f>VLOOKUP($U82,PercentGoalStats!$A$3:$AE$998,8,FALSE)</f>
        <v>0.93333333333333335</v>
      </c>
      <c r="Y82" s="58">
        <f>VLOOKUP($U82,PercentGoalStats!$A$3:$AE$998,10,FALSE)</f>
        <v>1</v>
      </c>
      <c r="Z82" s="58">
        <f>VLOOKUP($U82,PercentGoalStats!$A$3:$AE$998,11,FALSE)</f>
        <v>0.46666666666666667</v>
      </c>
      <c r="AA82" s="58">
        <f>VLOOKUP($U82,PercentGoalStats!$A$3:$AE$998,13,FALSE)</f>
        <v>0.5714285714285714</v>
      </c>
      <c r="AB82" s="58">
        <f>VLOOKUP($U82,PercentGoalStats!$A$3:$AE$998,14,FALSE)</f>
        <v>0.33333333333333331</v>
      </c>
      <c r="AC82" s="58">
        <f>VLOOKUP($U82,PercentGoalStats!$A$3:$AE$998,16,FALSE)</f>
        <v>0.42857142857142855</v>
      </c>
      <c r="AD82" s="58">
        <f>VLOOKUP($U82,PercentGoalStats!$A$3:$AE$998,17,FALSE)</f>
        <v>0.8</v>
      </c>
      <c r="AE82" s="58">
        <f>VLOOKUP($U82,PercentGoalStats!$A$3:$AE$998,19,FALSE)</f>
        <v>0.7142857142857143</v>
      </c>
      <c r="AF82" s="58">
        <f>VLOOKUP($U82,PercentGoalStats!$A$3:$AE$998,20,FALSE)</f>
        <v>0.4</v>
      </c>
      <c r="AG82" s="58">
        <f>VLOOKUP($U82,PercentGoalStats!$A$3:$AE$998,22,FALSE)</f>
        <v>0.2857142857142857</v>
      </c>
      <c r="AH82" s="58">
        <f>VLOOKUP($U82,PercentGoalStats!$A$3:$AE$998,23,FALSE)</f>
        <v>0.73333333333333328</v>
      </c>
      <c r="AI82" s="58">
        <f>VLOOKUP($U82,PercentGoalStats!$A$3:$AE$998,25,FALSE)</f>
        <v>1</v>
      </c>
      <c r="AJ82" s="58">
        <f>VLOOKUP($U82,PercentGoalStats!$A$3:$AE$998,26,FALSE)</f>
        <v>0.26666666666666666</v>
      </c>
      <c r="AK82" s="58">
        <f>VLOOKUP($U82,PercentGoalStats!$A$3:$AE$998,28,FALSE)</f>
        <v>0.42857142857142855</v>
      </c>
      <c r="AL82" s="58">
        <f>VLOOKUP($U82,PercentGoalStats!$A$3:$AE$998,29,FALSE)</f>
        <v>0.53333333333333333</v>
      </c>
      <c r="AM82" s="58">
        <f>VLOOKUP($U82,PercentGoalStats!$A$3:$AE$998,31,FALSE)</f>
        <v>0.7142857142857143</v>
      </c>
    </row>
    <row r="83" spans="1:39" hidden="1" x14ac:dyDescent="0.3">
      <c r="A83" s="57">
        <f>VLOOKUP($S83,PercentGoalStats!$A$3:$AE$998,5,FALSE)</f>
        <v>0.8666666666666667</v>
      </c>
      <c r="B83" s="58">
        <f>VLOOKUP($S83,PercentGoalStats!$A$3:$AE$998,6,FALSE)</f>
        <v>0.83333333333333337</v>
      </c>
      <c r="C83" s="58">
        <f>VLOOKUP($S83,PercentGoalStats!$A$3:$AE$998,8,FALSE)</f>
        <v>0.6</v>
      </c>
      <c r="D83" s="58">
        <f>VLOOKUP($S83,PercentGoalStats!$A$3:$AE$998,9,FALSE)</f>
        <v>0.5</v>
      </c>
      <c r="E83" s="58">
        <f>VLOOKUP($S83,PercentGoalStats!$A$3:$AE$998,11,FALSE)</f>
        <v>0.26666666666666666</v>
      </c>
      <c r="F83" s="58">
        <f>VLOOKUP($S83,PercentGoalStats!$A$3:$AE$998,12,FALSE)</f>
        <v>0.33333333333333331</v>
      </c>
      <c r="G83" s="58">
        <f>VLOOKUP($S83,PercentGoalStats!$A$3:$AE$998,14,FALSE)</f>
        <v>0.2</v>
      </c>
      <c r="H83" s="58">
        <f>VLOOKUP($S83,PercentGoalStats!$A$3:$AE$998,15,FALSE)</f>
        <v>0.33333333333333331</v>
      </c>
      <c r="I83" s="58">
        <f>VLOOKUP($S83,PercentGoalStats!$A$3:$AE$998,17,FALSE)</f>
        <v>0.6</v>
      </c>
      <c r="J83" s="58">
        <f>VLOOKUP($S83,PercentGoalStats!$A$3:$AE$998,18,FALSE)</f>
        <v>0.66666666666666663</v>
      </c>
      <c r="K83" s="58">
        <f>VLOOKUP($S83,PercentGoalStats!$A$3:$AE$998,20,FALSE)</f>
        <v>0.26666666666666666</v>
      </c>
      <c r="L83" s="58">
        <f>VLOOKUP($S83,PercentGoalStats!$A$3:$AE$998,21,FALSE)</f>
        <v>0.5</v>
      </c>
      <c r="M83" s="58">
        <f>VLOOKUP($S83,PercentGoalStats!$A$3:$AE$998,23,FALSE)</f>
        <v>0.66666666666666663</v>
      </c>
      <c r="N83" s="58">
        <f>VLOOKUP($S83,PercentGoalStats!$A$3:$AE$998,24,FALSE)</f>
        <v>0.5</v>
      </c>
      <c r="O83" s="58">
        <f>VLOOKUP($S83,PercentGoalStats!$A$3:$AE$998,26,FALSE)</f>
        <v>0.4</v>
      </c>
      <c r="P83" s="58">
        <f>VLOOKUP($S83,PercentGoalStats!$A$3:$AE$998,27,FALSE)</f>
        <v>0.33333333333333331</v>
      </c>
      <c r="Q83" s="58">
        <f>VLOOKUP($S83,PercentGoalStats!$A$3:$AE$998,29,FALSE)</f>
        <v>0.4</v>
      </c>
      <c r="R83" s="58">
        <f>VLOOKUP($S83,PercentGoalStats!$A$3:$AE$998,30,FALSE)</f>
        <v>0.33333333333333331</v>
      </c>
      <c r="S83" s="53" t="str">
        <f>Fixtures!A83</f>
        <v>Kristiansund</v>
      </c>
      <c r="T83" s="54">
        <f>Fixtures!D83</f>
        <v>43691</v>
      </c>
      <c r="U83" s="53" t="str">
        <f>Fixtures!B83</f>
        <v>Bodø / Glimt</v>
      </c>
      <c r="V83" s="57">
        <f>VLOOKUP($U83,PercentGoalStats!$A$3:$AE$998,5,FALSE)</f>
        <v>1</v>
      </c>
      <c r="W83" s="58">
        <f>VLOOKUP($U83,PercentGoalStats!$A$3:$AE$998,7,FALSE)</f>
        <v>1</v>
      </c>
      <c r="X83" s="58">
        <f>VLOOKUP($U83,PercentGoalStats!$A$3:$AE$998,8,FALSE)</f>
        <v>1</v>
      </c>
      <c r="Y83" s="58">
        <f>VLOOKUP($U83,PercentGoalStats!$A$3:$AE$998,10,FALSE)</f>
        <v>1</v>
      </c>
      <c r="Z83" s="58">
        <f>VLOOKUP($U83,PercentGoalStats!$A$3:$AE$998,11,FALSE)</f>
        <v>0.66666666666666663</v>
      </c>
      <c r="AA83" s="58">
        <f>VLOOKUP($U83,PercentGoalStats!$A$3:$AE$998,13,FALSE)</f>
        <v>0.7142857142857143</v>
      </c>
      <c r="AB83" s="58">
        <f>VLOOKUP($U83,PercentGoalStats!$A$3:$AE$998,14,FALSE)</f>
        <v>0.46666666666666667</v>
      </c>
      <c r="AC83" s="58">
        <f>VLOOKUP($U83,PercentGoalStats!$A$3:$AE$998,16,FALSE)</f>
        <v>0.5714285714285714</v>
      </c>
      <c r="AD83" s="58">
        <f>VLOOKUP($U83,PercentGoalStats!$A$3:$AE$998,17,FALSE)</f>
        <v>0.8666666666666667</v>
      </c>
      <c r="AE83" s="58">
        <f>VLOOKUP($U83,PercentGoalStats!$A$3:$AE$998,19,FALSE)</f>
        <v>0.7142857142857143</v>
      </c>
      <c r="AF83" s="58">
        <f>VLOOKUP($U83,PercentGoalStats!$A$3:$AE$998,20,FALSE)</f>
        <v>0.66666666666666663</v>
      </c>
      <c r="AG83" s="58">
        <f>VLOOKUP($U83,PercentGoalStats!$A$3:$AE$998,22,FALSE)</f>
        <v>0.5714285714285714</v>
      </c>
      <c r="AH83" s="58">
        <f>VLOOKUP($U83,PercentGoalStats!$A$3:$AE$998,23,FALSE)</f>
        <v>0.73333333333333328</v>
      </c>
      <c r="AI83" s="58">
        <f>VLOOKUP($U83,PercentGoalStats!$A$3:$AE$998,25,FALSE)</f>
        <v>1</v>
      </c>
      <c r="AJ83" s="58">
        <f>VLOOKUP($U83,PercentGoalStats!$A$3:$AE$998,26,FALSE)</f>
        <v>0.4</v>
      </c>
      <c r="AK83" s="58">
        <f>VLOOKUP($U83,PercentGoalStats!$A$3:$AE$998,28,FALSE)</f>
        <v>0.5714285714285714</v>
      </c>
      <c r="AL83" s="58">
        <f>VLOOKUP($U83,PercentGoalStats!$A$3:$AE$998,29,FALSE)</f>
        <v>0.6</v>
      </c>
      <c r="AM83" s="58">
        <f>VLOOKUP($U83,PercentGoalStats!$A$3:$AE$998,31,FALSE)</f>
        <v>0.7142857142857143</v>
      </c>
    </row>
    <row r="84" spans="1:39" hidden="1" x14ac:dyDescent="0.3">
      <c r="A84" s="57">
        <f>VLOOKUP($S84,PercentGoalStats!$A$3:$AE$998,5,FALSE)</f>
        <v>0.8666666666666667</v>
      </c>
      <c r="B84" s="58">
        <f>VLOOKUP($S84,PercentGoalStats!$A$3:$AE$998,6,FALSE)</f>
        <v>0.8571428571428571</v>
      </c>
      <c r="C84" s="58">
        <f>VLOOKUP($S84,PercentGoalStats!$A$3:$AE$998,8,FALSE)</f>
        <v>0.8</v>
      </c>
      <c r="D84" s="58">
        <f>VLOOKUP($S84,PercentGoalStats!$A$3:$AE$998,9,FALSE)</f>
        <v>0.8571428571428571</v>
      </c>
      <c r="E84" s="58">
        <f>VLOOKUP($S84,PercentGoalStats!$A$3:$AE$998,11,FALSE)</f>
        <v>0.4</v>
      </c>
      <c r="F84" s="58">
        <f>VLOOKUP($S84,PercentGoalStats!$A$3:$AE$998,12,FALSE)</f>
        <v>0.42857142857142855</v>
      </c>
      <c r="G84" s="58">
        <f>VLOOKUP($S84,PercentGoalStats!$A$3:$AE$998,14,FALSE)</f>
        <v>0.26666666666666666</v>
      </c>
      <c r="H84" s="58">
        <f>VLOOKUP($S84,PercentGoalStats!$A$3:$AE$998,15,FALSE)</f>
        <v>0.14285714285714285</v>
      </c>
      <c r="I84" s="58">
        <f>VLOOKUP($S84,PercentGoalStats!$A$3:$AE$998,17,FALSE)</f>
        <v>0.73333333333333328</v>
      </c>
      <c r="J84" s="58">
        <f>VLOOKUP($S84,PercentGoalStats!$A$3:$AE$998,18,FALSE)</f>
        <v>0.7142857142857143</v>
      </c>
      <c r="K84" s="58">
        <f>VLOOKUP($S84,PercentGoalStats!$A$3:$AE$998,20,FALSE)</f>
        <v>0.46666666666666667</v>
      </c>
      <c r="L84" s="58">
        <f>VLOOKUP($S84,PercentGoalStats!$A$3:$AE$998,21,FALSE)</f>
        <v>0.5714285714285714</v>
      </c>
      <c r="M84" s="58">
        <f>VLOOKUP($S84,PercentGoalStats!$A$3:$AE$998,23,FALSE)</f>
        <v>0.6</v>
      </c>
      <c r="N84" s="58">
        <f>VLOOKUP($S84,PercentGoalStats!$A$3:$AE$998,24,FALSE)</f>
        <v>0.5714285714285714</v>
      </c>
      <c r="O84" s="58">
        <f>VLOOKUP($S84,PercentGoalStats!$A$3:$AE$998,26,FALSE)</f>
        <v>0.33333333333333331</v>
      </c>
      <c r="P84" s="58">
        <f>VLOOKUP($S84,PercentGoalStats!$A$3:$AE$998,27,FALSE)</f>
        <v>0.2857142857142857</v>
      </c>
      <c r="Q84" s="58">
        <f>VLOOKUP($S84,PercentGoalStats!$A$3:$AE$998,29,FALSE)</f>
        <v>0.46666666666666667</v>
      </c>
      <c r="R84" s="58">
        <f>VLOOKUP($S84,PercentGoalStats!$A$3:$AE$998,30,FALSE)</f>
        <v>0.42857142857142855</v>
      </c>
      <c r="S84" s="53" t="str">
        <f>Fixtures!A84</f>
        <v>Viking</v>
      </c>
      <c r="T84" s="54">
        <f>Fixtures!D84</f>
        <v>43691</v>
      </c>
      <c r="U84" s="53" t="str">
        <f>Fixtures!B84</f>
        <v>Sarpsborg 08</v>
      </c>
      <c r="V84" s="57">
        <f>VLOOKUP($U84,PercentGoalStats!$A$3:$AE$998,5,FALSE)</f>
        <v>1</v>
      </c>
      <c r="W84" s="58">
        <f>VLOOKUP($U84,PercentGoalStats!$A$3:$AE$998,7,FALSE)</f>
        <v>1</v>
      </c>
      <c r="X84" s="58">
        <f>VLOOKUP($U84,PercentGoalStats!$A$3:$AE$998,8,FALSE)</f>
        <v>0.8125</v>
      </c>
      <c r="Y84" s="58">
        <f>VLOOKUP($U84,PercentGoalStats!$A$3:$AE$998,10,FALSE)</f>
        <v>0.875</v>
      </c>
      <c r="Z84" s="58">
        <f>VLOOKUP($U84,PercentGoalStats!$A$3:$AE$998,11,FALSE)</f>
        <v>0.3125</v>
      </c>
      <c r="AA84" s="58">
        <f>VLOOKUP($U84,PercentGoalStats!$A$3:$AE$998,13,FALSE)</f>
        <v>0.375</v>
      </c>
      <c r="AB84" s="58">
        <f>VLOOKUP($U84,PercentGoalStats!$A$3:$AE$998,14,FALSE)</f>
        <v>0.1875</v>
      </c>
      <c r="AC84" s="58">
        <f>VLOOKUP($U84,PercentGoalStats!$A$3:$AE$998,16,FALSE)</f>
        <v>0.125</v>
      </c>
      <c r="AD84" s="58">
        <f>VLOOKUP($U84,PercentGoalStats!$A$3:$AE$998,17,FALSE)</f>
        <v>0.8125</v>
      </c>
      <c r="AE84" s="58">
        <f>VLOOKUP($U84,PercentGoalStats!$A$3:$AE$998,19,FALSE)</f>
        <v>0.75</v>
      </c>
      <c r="AF84" s="58">
        <f>VLOOKUP($U84,PercentGoalStats!$A$3:$AE$998,20,FALSE)</f>
        <v>0.1875</v>
      </c>
      <c r="AG84" s="58">
        <f>VLOOKUP($U84,PercentGoalStats!$A$3:$AE$998,22,FALSE)</f>
        <v>0.125</v>
      </c>
      <c r="AH84" s="58">
        <f>VLOOKUP($U84,PercentGoalStats!$A$3:$AE$998,23,FALSE)</f>
        <v>0.875</v>
      </c>
      <c r="AI84" s="58">
        <f>VLOOKUP($U84,PercentGoalStats!$A$3:$AE$998,25,FALSE)</f>
        <v>1</v>
      </c>
      <c r="AJ84" s="58">
        <f>VLOOKUP($U84,PercentGoalStats!$A$3:$AE$998,26,FALSE)</f>
        <v>0.375</v>
      </c>
      <c r="AK84" s="58">
        <f>VLOOKUP($U84,PercentGoalStats!$A$3:$AE$998,28,FALSE)</f>
        <v>0.5</v>
      </c>
      <c r="AL84" s="58">
        <f>VLOOKUP($U84,PercentGoalStats!$A$3:$AE$998,29,FALSE)</f>
        <v>0.6875</v>
      </c>
      <c r="AM84" s="58">
        <f>VLOOKUP($U84,PercentGoalStats!$A$3:$AE$998,31,FALSE)</f>
        <v>0.75</v>
      </c>
    </row>
    <row r="85" spans="1:39" hidden="1" x14ac:dyDescent="0.3">
      <c r="A85" s="57">
        <f>VLOOKUP($S85,PercentGoalStats!$A$3:$AE$998,5,FALSE)</f>
        <v>0.66666666666666663</v>
      </c>
      <c r="B85" s="58">
        <f>VLOOKUP($S85,PercentGoalStats!$A$3:$AE$998,6,FALSE)</f>
        <v>1</v>
      </c>
      <c r="C85" s="58">
        <f>VLOOKUP($S85,PercentGoalStats!$A$3:$AE$998,8,FALSE)</f>
        <v>0.66666666666666663</v>
      </c>
      <c r="D85" s="58">
        <f>VLOOKUP($S85,PercentGoalStats!$A$3:$AE$998,9,FALSE)</f>
        <v>1</v>
      </c>
      <c r="E85" s="58">
        <f>VLOOKUP($S85,PercentGoalStats!$A$3:$AE$998,11,FALSE)</f>
        <v>0.66666666666666663</v>
      </c>
      <c r="F85" s="58">
        <f>VLOOKUP($S85,PercentGoalStats!$A$3:$AE$998,12,FALSE)</f>
        <v>1</v>
      </c>
      <c r="G85" s="58">
        <f>VLOOKUP($S85,PercentGoalStats!$A$3:$AE$998,14,FALSE)</f>
        <v>0.66666666666666663</v>
      </c>
      <c r="H85" s="58">
        <f>VLOOKUP($S85,PercentGoalStats!$A$3:$AE$998,15,FALSE)</f>
        <v>1</v>
      </c>
      <c r="I85" s="58">
        <f>VLOOKUP($S85,PercentGoalStats!$A$3:$AE$998,17,FALSE)</f>
        <v>0.33333333333333331</v>
      </c>
      <c r="J85" s="58">
        <f>VLOOKUP($S85,PercentGoalStats!$A$3:$AE$998,18,FALSE)</f>
        <v>0</v>
      </c>
      <c r="K85" s="58">
        <f>VLOOKUP($S85,PercentGoalStats!$A$3:$AE$998,20,FALSE)</f>
        <v>0</v>
      </c>
      <c r="L85" s="58">
        <f>VLOOKUP($S85,PercentGoalStats!$A$3:$AE$998,21,FALSE)</f>
        <v>0</v>
      </c>
      <c r="M85" s="58">
        <f>VLOOKUP($S85,PercentGoalStats!$A$3:$AE$998,23,FALSE)</f>
        <v>0.66666666666666663</v>
      </c>
      <c r="N85" s="58">
        <f>VLOOKUP($S85,PercentGoalStats!$A$3:$AE$998,24,FALSE)</f>
        <v>1</v>
      </c>
      <c r="O85" s="58">
        <f>VLOOKUP($S85,PercentGoalStats!$A$3:$AE$998,26,FALSE)</f>
        <v>0.66666666666666663</v>
      </c>
      <c r="P85" s="58">
        <f>VLOOKUP($S85,PercentGoalStats!$A$3:$AE$998,27,FALSE)</f>
        <v>1</v>
      </c>
      <c r="Q85" s="58">
        <f>VLOOKUP($S85,PercentGoalStats!$A$3:$AE$998,29,FALSE)</f>
        <v>0.33333333333333331</v>
      </c>
      <c r="R85" s="58">
        <f>VLOOKUP($S85,PercentGoalStats!$A$3:$AE$998,30,FALSE)</f>
        <v>0</v>
      </c>
      <c r="S85" s="53" t="str">
        <f>Fixtures!A85</f>
        <v>Zürich</v>
      </c>
      <c r="T85" s="54">
        <f>Fixtures!D85</f>
        <v>43691</v>
      </c>
      <c r="U85" s="53" t="str">
        <f>Fixtures!B85</f>
        <v>St. Gallen</v>
      </c>
      <c r="V85" s="57">
        <f>VLOOKUP($U85,PercentGoalStats!$A$3:$AE$998,5,FALSE)</f>
        <v>1</v>
      </c>
      <c r="W85" s="58">
        <f>VLOOKUP($U85,PercentGoalStats!$A$3:$AE$998,7,FALSE)</f>
        <v>1</v>
      </c>
      <c r="X85" s="58">
        <f>VLOOKUP($U85,PercentGoalStats!$A$3:$AE$998,8,FALSE)</f>
        <v>1</v>
      </c>
      <c r="Y85" s="58">
        <f>VLOOKUP($U85,PercentGoalStats!$A$3:$AE$998,10,FALSE)</f>
        <v>1</v>
      </c>
      <c r="Z85" s="58">
        <f>VLOOKUP($U85,PercentGoalStats!$A$3:$AE$998,11,FALSE)</f>
        <v>0.5</v>
      </c>
      <c r="AA85" s="58">
        <f>VLOOKUP($U85,PercentGoalStats!$A$3:$AE$998,13,FALSE)</f>
        <v>0.5</v>
      </c>
      <c r="AB85" s="58">
        <f>VLOOKUP($U85,PercentGoalStats!$A$3:$AE$998,14,FALSE)</f>
        <v>0.25</v>
      </c>
      <c r="AC85" s="58">
        <f>VLOOKUP($U85,PercentGoalStats!$A$3:$AE$998,16,FALSE)</f>
        <v>0</v>
      </c>
      <c r="AD85" s="58">
        <f>VLOOKUP($U85,PercentGoalStats!$A$3:$AE$998,17,FALSE)</f>
        <v>0.75</v>
      </c>
      <c r="AE85" s="58">
        <f>VLOOKUP($U85,PercentGoalStats!$A$3:$AE$998,19,FALSE)</f>
        <v>1</v>
      </c>
      <c r="AF85" s="58">
        <f>VLOOKUP($U85,PercentGoalStats!$A$3:$AE$998,20,FALSE)</f>
        <v>0.5</v>
      </c>
      <c r="AG85" s="58">
        <f>VLOOKUP($U85,PercentGoalStats!$A$3:$AE$998,22,FALSE)</f>
        <v>0.5</v>
      </c>
      <c r="AH85" s="58">
        <f>VLOOKUP($U85,PercentGoalStats!$A$3:$AE$998,23,FALSE)</f>
        <v>1</v>
      </c>
      <c r="AI85" s="58">
        <f>VLOOKUP($U85,PercentGoalStats!$A$3:$AE$998,25,FALSE)</f>
        <v>1</v>
      </c>
      <c r="AJ85" s="58">
        <f>VLOOKUP($U85,PercentGoalStats!$A$3:$AE$998,26,FALSE)</f>
        <v>0.5</v>
      </c>
      <c r="AK85" s="58">
        <f>VLOOKUP($U85,PercentGoalStats!$A$3:$AE$998,28,FALSE)</f>
        <v>0</v>
      </c>
      <c r="AL85" s="58">
        <f>VLOOKUP($U85,PercentGoalStats!$A$3:$AE$998,29,FALSE)</f>
        <v>0.75</v>
      </c>
      <c r="AM85" s="58">
        <f>VLOOKUP($U85,PercentGoalStats!$A$3:$AE$998,31,FALSE)</f>
        <v>1</v>
      </c>
    </row>
    <row r="86" spans="1:39" hidden="1" x14ac:dyDescent="0.3">
      <c r="A86" s="57">
        <f>VLOOKUP($S86,PercentGoalStats!$A$3:$AE$998,5,FALSE)</f>
        <v>1</v>
      </c>
      <c r="B86" s="58">
        <f>VLOOKUP($S86,PercentGoalStats!$A$3:$AE$998,6,FALSE)</f>
        <v>1</v>
      </c>
      <c r="C86" s="58">
        <f>VLOOKUP($S86,PercentGoalStats!$A$3:$AE$998,8,FALSE)</f>
        <v>0.77272727272727271</v>
      </c>
      <c r="D86" s="58">
        <f>VLOOKUP($S86,PercentGoalStats!$A$3:$AE$998,9,FALSE)</f>
        <v>0.72727272727272729</v>
      </c>
      <c r="E86" s="58">
        <f>VLOOKUP($S86,PercentGoalStats!$A$3:$AE$998,11,FALSE)</f>
        <v>0.63636363636363635</v>
      </c>
      <c r="F86" s="58">
        <f>VLOOKUP($S86,PercentGoalStats!$A$3:$AE$998,12,FALSE)</f>
        <v>0.63636363636363635</v>
      </c>
      <c r="G86" s="58">
        <f>VLOOKUP($S86,PercentGoalStats!$A$3:$AE$998,14,FALSE)</f>
        <v>0.45454545454545453</v>
      </c>
      <c r="H86" s="58">
        <f>VLOOKUP($S86,PercentGoalStats!$A$3:$AE$998,15,FALSE)</f>
        <v>0.36363636363636365</v>
      </c>
      <c r="I86" s="58">
        <f>VLOOKUP($S86,PercentGoalStats!$A$3:$AE$998,17,FALSE)</f>
        <v>0.90909090909090906</v>
      </c>
      <c r="J86" s="58">
        <f>VLOOKUP($S86,PercentGoalStats!$A$3:$AE$998,18,FALSE)</f>
        <v>0.90909090909090906</v>
      </c>
      <c r="K86" s="58">
        <f>VLOOKUP($S86,PercentGoalStats!$A$3:$AE$998,20,FALSE)</f>
        <v>0.40909090909090912</v>
      </c>
      <c r="L86" s="58">
        <f>VLOOKUP($S86,PercentGoalStats!$A$3:$AE$998,21,FALSE)</f>
        <v>0.36363636363636365</v>
      </c>
      <c r="M86" s="58">
        <f>VLOOKUP($S86,PercentGoalStats!$A$3:$AE$998,23,FALSE)</f>
        <v>0.86363636363636365</v>
      </c>
      <c r="N86" s="58">
        <f>VLOOKUP($S86,PercentGoalStats!$A$3:$AE$998,24,FALSE)</f>
        <v>0.81818181818181823</v>
      </c>
      <c r="O86" s="58">
        <f>VLOOKUP($S86,PercentGoalStats!$A$3:$AE$998,26,FALSE)</f>
        <v>0.45454545454545453</v>
      </c>
      <c r="P86" s="58">
        <f>VLOOKUP($S86,PercentGoalStats!$A$3:$AE$998,27,FALSE)</f>
        <v>0.54545454545454541</v>
      </c>
      <c r="Q86" s="58">
        <f>VLOOKUP($S86,PercentGoalStats!$A$3:$AE$998,29,FALSE)</f>
        <v>0.77272727272727271</v>
      </c>
      <c r="R86" s="58">
        <f>VLOOKUP($S86,PercentGoalStats!$A$3:$AE$998,30,FALSE)</f>
        <v>0.72727272727272729</v>
      </c>
      <c r="S86" s="53" t="str">
        <f>Fixtures!A86</f>
        <v>Dalian Yifang</v>
      </c>
      <c r="T86" s="54">
        <f>Fixtures!D86</f>
        <v>43692</v>
      </c>
      <c r="U86" s="53" t="str">
        <f>Fixtures!B86</f>
        <v>Beijing Guoan</v>
      </c>
      <c r="V86" s="57">
        <f>VLOOKUP($U86,PercentGoalStats!$A$3:$AE$998,5,FALSE)</f>
        <v>1</v>
      </c>
      <c r="W86" s="58">
        <f>VLOOKUP($U86,PercentGoalStats!$A$3:$AE$998,7,FALSE)</f>
        <v>1</v>
      </c>
      <c r="X86" s="58">
        <f>VLOOKUP($U86,PercentGoalStats!$A$3:$AE$998,8,FALSE)</f>
        <v>0.7142857142857143</v>
      </c>
      <c r="Y86" s="58">
        <f>VLOOKUP($U86,PercentGoalStats!$A$3:$AE$998,10,FALSE)</f>
        <v>0.4</v>
      </c>
      <c r="Z86" s="58">
        <f>VLOOKUP($U86,PercentGoalStats!$A$3:$AE$998,11,FALSE)</f>
        <v>0.61904761904761907</v>
      </c>
      <c r="AA86" s="58">
        <f>VLOOKUP($U86,PercentGoalStats!$A$3:$AE$998,13,FALSE)</f>
        <v>0.3</v>
      </c>
      <c r="AB86" s="58">
        <f>VLOOKUP($U86,PercentGoalStats!$A$3:$AE$998,14,FALSE)</f>
        <v>0.19047619047619047</v>
      </c>
      <c r="AC86" s="58">
        <f>VLOOKUP($U86,PercentGoalStats!$A$3:$AE$998,16,FALSE)</f>
        <v>0.1</v>
      </c>
      <c r="AD86" s="58">
        <f>VLOOKUP($U86,PercentGoalStats!$A$3:$AE$998,17,FALSE)</f>
        <v>0.8571428571428571</v>
      </c>
      <c r="AE86" s="58">
        <f>VLOOKUP($U86,PercentGoalStats!$A$3:$AE$998,19,FALSE)</f>
        <v>0.7</v>
      </c>
      <c r="AF86" s="58">
        <f>VLOOKUP($U86,PercentGoalStats!$A$3:$AE$998,20,FALSE)</f>
        <v>0.61904761904761907</v>
      </c>
      <c r="AG86" s="58">
        <f>VLOOKUP($U86,PercentGoalStats!$A$3:$AE$998,22,FALSE)</f>
        <v>0.2</v>
      </c>
      <c r="AH86" s="58">
        <f>VLOOKUP($U86,PercentGoalStats!$A$3:$AE$998,23,FALSE)</f>
        <v>0.5714285714285714</v>
      </c>
      <c r="AI86" s="58">
        <f>VLOOKUP($U86,PercentGoalStats!$A$3:$AE$998,25,FALSE)</f>
        <v>0.5</v>
      </c>
      <c r="AJ86" s="58">
        <f>VLOOKUP($U86,PercentGoalStats!$A$3:$AE$998,26,FALSE)</f>
        <v>0.14285714285714285</v>
      </c>
      <c r="AK86" s="58">
        <f>VLOOKUP($U86,PercentGoalStats!$A$3:$AE$998,28,FALSE)</f>
        <v>0.2</v>
      </c>
      <c r="AL86" s="58">
        <f>VLOOKUP($U86,PercentGoalStats!$A$3:$AE$998,29,FALSE)</f>
        <v>0.42857142857142855</v>
      </c>
      <c r="AM86" s="58">
        <f>VLOOKUP($U86,PercentGoalStats!$A$3:$AE$998,31,FALSE)</f>
        <v>0.2</v>
      </c>
    </row>
    <row r="87" spans="1:39" hidden="1" x14ac:dyDescent="0.3">
      <c r="A87" s="57">
        <f>VLOOKUP($S87,PercentGoalStats!$A$3:$AE$998,5,FALSE)</f>
        <v>0.90909090909090906</v>
      </c>
      <c r="B87" s="58">
        <f>VLOOKUP($S87,PercentGoalStats!$A$3:$AE$998,6,FALSE)</f>
        <v>0.90909090909090906</v>
      </c>
      <c r="C87" s="58">
        <f>VLOOKUP($S87,PercentGoalStats!$A$3:$AE$998,8,FALSE)</f>
        <v>0.81818181818181823</v>
      </c>
      <c r="D87" s="58">
        <f>VLOOKUP($S87,PercentGoalStats!$A$3:$AE$998,9,FALSE)</f>
        <v>0.72727272727272729</v>
      </c>
      <c r="E87" s="58">
        <f>VLOOKUP($S87,PercentGoalStats!$A$3:$AE$998,11,FALSE)</f>
        <v>0.5</v>
      </c>
      <c r="F87" s="58">
        <f>VLOOKUP($S87,PercentGoalStats!$A$3:$AE$998,12,FALSE)</f>
        <v>0.27272727272727271</v>
      </c>
      <c r="G87" s="58">
        <f>VLOOKUP($S87,PercentGoalStats!$A$3:$AE$998,14,FALSE)</f>
        <v>0.18181818181818182</v>
      </c>
      <c r="H87" s="58">
        <f>VLOOKUP($S87,PercentGoalStats!$A$3:$AE$998,15,FALSE)</f>
        <v>0.18181818181818182</v>
      </c>
      <c r="I87" s="58">
        <f>VLOOKUP($S87,PercentGoalStats!$A$3:$AE$998,17,FALSE)</f>
        <v>0.77272727272727271</v>
      </c>
      <c r="J87" s="58">
        <f>VLOOKUP($S87,PercentGoalStats!$A$3:$AE$998,18,FALSE)</f>
        <v>0.81818181818181823</v>
      </c>
      <c r="K87" s="58">
        <f>VLOOKUP($S87,PercentGoalStats!$A$3:$AE$998,20,FALSE)</f>
        <v>0.40909090909090912</v>
      </c>
      <c r="L87" s="58">
        <f>VLOOKUP($S87,PercentGoalStats!$A$3:$AE$998,21,FALSE)</f>
        <v>0.36363636363636365</v>
      </c>
      <c r="M87" s="58">
        <f>VLOOKUP($S87,PercentGoalStats!$A$3:$AE$998,23,FALSE)</f>
        <v>0.72727272727272729</v>
      </c>
      <c r="N87" s="58">
        <f>VLOOKUP($S87,PercentGoalStats!$A$3:$AE$998,24,FALSE)</f>
        <v>0.72727272727272729</v>
      </c>
      <c r="O87" s="58">
        <f>VLOOKUP($S87,PercentGoalStats!$A$3:$AE$998,26,FALSE)</f>
        <v>0.40909090909090912</v>
      </c>
      <c r="P87" s="58">
        <f>VLOOKUP($S87,PercentGoalStats!$A$3:$AE$998,27,FALSE)</f>
        <v>0.18181818181818182</v>
      </c>
      <c r="Q87" s="58">
        <f>VLOOKUP($S87,PercentGoalStats!$A$3:$AE$998,29,FALSE)</f>
        <v>0.59090909090909094</v>
      </c>
      <c r="R87" s="58">
        <f>VLOOKUP($S87,PercentGoalStats!$A$3:$AE$998,30,FALSE)</f>
        <v>0.63636363636363635</v>
      </c>
      <c r="S87" s="53" t="str">
        <f>Fixtures!A87</f>
        <v>Wuhan Zall</v>
      </c>
      <c r="T87" s="54">
        <f>Fixtures!D87</f>
        <v>43692</v>
      </c>
      <c r="U87" s="53" t="str">
        <f>Fixtures!B87</f>
        <v>Shandong Luneng</v>
      </c>
      <c r="V87" s="57">
        <f>VLOOKUP($U87,PercentGoalStats!$A$3:$AE$998,5,FALSE)</f>
        <v>1</v>
      </c>
      <c r="W87" s="58">
        <f>VLOOKUP($U87,PercentGoalStats!$A$3:$AE$998,7,FALSE)</f>
        <v>1</v>
      </c>
      <c r="X87" s="58">
        <f>VLOOKUP($U87,PercentGoalStats!$A$3:$AE$998,8,FALSE)</f>
        <v>0.86363636363636365</v>
      </c>
      <c r="Y87" s="58">
        <f>VLOOKUP($U87,PercentGoalStats!$A$3:$AE$998,10,FALSE)</f>
        <v>0.90909090909090906</v>
      </c>
      <c r="Z87" s="58">
        <f>VLOOKUP($U87,PercentGoalStats!$A$3:$AE$998,11,FALSE)</f>
        <v>0.59090909090909094</v>
      </c>
      <c r="AA87" s="58">
        <f>VLOOKUP($U87,PercentGoalStats!$A$3:$AE$998,13,FALSE)</f>
        <v>0.63636363636363635</v>
      </c>
      <c r="AB87" s="58">
        <f>VLOOKUP($U87,PercentGoalStats!$A$3:$AE$998,14,FALSE)</f>
        <v>0.22727272727272727</v>
      </c>
      <c r="AC87" s="58">
        <f>VLOOKUP($U87,PercentGoalStats!$A$3:$AE$998,16,FALSE)</f>
        <v>0.27272727272727271</v>
      </c>
      <c r="AD87" s="58">
        <f>VLOOKUP($U87,PercentGoalStats!$A$3:$AE$998,17,FALSE)</f>
        <v>0.86363636363636365</v>
      </c>
      <c r="AE87" s="58">
        <f>VLOOKUP($U87,PercentGoalStats!$A$3:$AE$998,19,FALSE)</f>
        <v>0.90909090909090906</v>
      </c>
      <c r="AF87" s="58">
        <f>VLOOKUP($U87,PercentGoalStats!$A$3:$AE$998,20,FALSE)</f>
        <v>0.54545454545454541</v>
      </c>
      <c r="AG87" s="58">
        <f>VLOOKUP($U87,PercentGoalStats!$A$3:$AE$998,22,FALSE)</f>
        <v>0.45454545454545453</v>
      </c>
      <c r="AH87" s="58">
        <f>VLOOKUP($U87,PercentGoalStats!$A$3:$AE$998,23,FALSE)</f>
        <v>0.68181818181818177</v>
      </c>
      <c r="AI87" s="58">
        <f>VLOOKUP($U87,PercentGoalStats!$A$3:$AE$998,25,FALSE)</f>
        <v>0.81818181818181823</v>
      </c>
      <c r="AJ87" s="58">
        <f>VLOOKUP($U87,PercentGoalStats!$A$3:$AE$998,26,FALSE)</f>
        <v>0.31818181818181818</v>
      </c>
      <c r="AK87" s="58">
        <f>VLOOKUP($U87,PercentGoalStats!$A$3:$AE$998,28,FALSE)</f>
        <v>0.45454545454545453</v>
      </c>
      <c r="AL87" s="58">
        <f>VLOOKUP($U87,PercentGoalStats!$A$3:$AE$998,29,FALSE)</f>
        <v>0.54545454545454541</v>
      </c>
      <c r="AM87" s="58">
        <f>VLOOKUP($U87,PercentGoalStats!$A$3:$AE$998,31,FALSE)</f>
        <v>0.72727272727272729</v>
      </c>
    </row>
    <row r="88" spans="1:39" hidden="1" x14ac:dyDescent="0.3">
      <c r="A88" s="57">
        <f>VLOOKUP($S88,PercentGoalStats!$A$3:$AE$998,5,FALSE)</f>
        <v>0.8571428571428571</v>
      </c>
      <c r="B88" s="58">
        <f>VLOOKUP($S88,PercentGoalStats!$A$3:$AE$998,6,FALSE)</f>
        <v>0.8</v>
      </c>
      <c r="C88" s="58">
        <f>VLOOKUP($S88,PercentGoalStats!$A$3:$AE$998,8,FALSE)</f>
        <v>0.80952380952380953</v>
      </c>
      <c r="D88" s="58">
        <f>VLOOKUP($S88,PercentGoalStats!$A$3:$AE$998,9,FALSE)</f>
        <v>0.7</v>
      </c>
      <c r="E88" s="58">
        <f>VLOOKUP($S88,PercentGoalStats!$A$3:$AE$998,11,FALSE)</f>
        <v>0.66666666666666663</v>
      </c>
      <c r="F88" s="58">
        <f>VLOOKUP($S88,PercentGoalStats!$A$3:$AE$998,12,FALSE)</f>
        <v>0.6</v>
      </c>
      <c r="G88" s="58">
        <f>VLOOKUP($S88,PercentGoalStats!$A$3:$AE$998,14,FALSE)</f>
        <v>0.38095238095238093</v>
      </c>
      <c r="H88" s="58">
        <f>VLOOKUP($S88,PercentGoalStats!$A$3:$AE$998,15,FALSE)</f>
        <v>0.5</v>
      </c>
      <c r="I88" s="58">
        <f>VLOOKUP($S88,PercentGoalStats!$A$3:$AE$998,17,FALSE)</f>
        <v>0.76190476190476186</v>
      </c>
      <c r="J88" s="58">
        <f>VLOOKUP($S88,PercentGoalStats!$A$3:$AE$998,18,FALSE)</f>
        <v>0.8</v>
      </c>
      <c r="K88" s="58">
        <f>VLOOKUP($S88,PercentGoalStats!$A$3:$AE$998,20,FALSE)</f>
        <v>0.33333333333333331</v>
      </c>
      <c r="L88" s="58">
        <f>VLOOKUP($S88,PercentGoalStats!$A$3:$AE$998,21,FALSE)</f>
        <v>0.4</v>
      </c>
      <c r="M88" s="58">
        <f>VLOOKUP($S88,PercentGoalStats!$A$3:$AE$998,23,FALSE)</f>
        <v>0.80952380952380953</v>
      </c>
      <c r="N88" s="58">
        <f>VLOOKUP($S88,PercentGoalStats!$A$3:$AE$998,24,FALSE)</f>
        <v>0.7</v>
      </c>
      <c r="O88" s="58">
        <f>VLOOKUP($S88,PercentGoalStats!$A$3:$AE$998,26,FALSE)</f>
        <v>0.7142857142857143</v>
      </c>
      <c r="P88" s="58">
        <f>VLOOKUP($S88,PercentGoalStats!$A$3:$AE$998,27,FALSE)</f>
        <v>0.6</v>
      </c>
      <c r="Q88" s="58">
        <f>VLOOKUP($S88,PercentGoalStats!$A$3:$AE$998,29,FALSE)</f>
        <v>0.7142857142857143</v>
      </c>
      <c r="R88" s="58">
        <f>VLOOKUP($S88,PercentGoalStats!$A$3:$AE$998,30,FALSE)</f>
        <v>0.7</v>
      </c>
      <c r="S88" s="53" t="str">
        <f>Fixtures!A88</f>
        <v>Tianjin Tianhai</v>
      </c>
      <c r="T88" s="54">
        <f>Fixtures!D88</f>
        <v>43692</v>
      </c>
      <c r="U88" s="53" t="str">
        <f>Fixtures!B88</f>
        <v>Shanghai Shenhua</v>
      </c>
      <c r="V88" s="57">
        <f>VLOOKUP($U88,PercentGoalStats!$A$3:$AE$998,5,FALSE)</f>
        <v>0.95238095238095233</v>
      </c>
      <c r="W88" s="58">
        <f>VLOOKUP($U88,PercentGoalStats!$A$3:$AE$998,7,FALSE)</f>
        <v>1</v>
      </c>
      <c r="X88" s="58">
        <f>VLOOKUP($U88,PercentGoalStats!$A$3:$AE$998,8,FALSE)</f>
        <v>0.8571428571428571</v>
      </c>
      <c r="Y88" s="58">
        <f>VLOOKUP($U88,PercentGoalStats!$A$3:$AE$998,10,FALSE)</f>
        <v>0.81818181818181823</v>
      </c>
      <c r="Z88" s="58">
        <f>VLOOKUP($U88,PercentGoalStats!$A$3:$AE$998,11,FALSE)</f>
        <v>0.76190476190476186</v>
      </c>
      <c r="AA88" s="58">
        <f>VLOOKUP($U88,PercentGoalStats!$A$3:$AE$998,13,FALSE)</f>
        <v>0.63636363636363635</v>
      </c>
      <c r="AB88" s="58">
        <f>VLOOKUP($U88,PercentGoalStats!$A$3:$AE$998,14,FALSE)</f>
        <v>0.42857142857142855</v>
      </c>
      <c r="AC88" s="58">
        <f>VLOOKUP($U88,PercentGoalStats!$A$3:$AE$998,16,FALSE)</f>
        <v>0.18181818181818182</v>
      </c>
      <c r="AD88" s="58">
        <f>VLOOKUP($U88,PercentGoalStats!$A$3:$AE$998,17,FALSE)</f>
        <v>0.80952380952380953</v>
      </c>
      <c r="AE88" s="58">
        <f>VLOOKUP($U88,PercentGoalStats!$A$3:$AE$998,19,FALSE)</f>
        <v>0.90909090909090906</v>
      </c>
      <c r="AF88" s="58">
        <f>VLOOKUP($U88,PercentGoalStats!$A$3:$AE$998,20,FALSE)</f>
        <v>0.33333333333333331</v>
      </c>
      <c r="AG88" s="58">
        <f>VLOOKUP($U88,PercentGoalStats!$A$3:$AE$998,22,FALSE)</f>
        <v>0.18181818181818182</v>
      </c>
      <c r="AH88" s="58">
        <f>VLOOKUP($U88,PercentGoalStats!$A$3:$AE$998,23,FALSE)</f>
        <v>0.90476190476190477</v>
      </c>
      <c r="AI88" s="58">
        <f>VLOOKUP($U88,PercentGoalStats!$A$3:$AE$998,25,FALSE)</f>
        <v>0.90909090909090906</v>
      </c>
      <c r="AJ88" s="58">
        <f>VLOOKUP($U88,PercentGoalStats!$A$3:$AE$998,26,FALSE)</f>
        <v>0.61904761904761907</v>
      </c>
      <c r="AK88" s="58">
        <f>VLOOKUP($U88,PercentGoalStats!$A$3:$AE$998,28,FALSE)</f>
        <v>0.45454545454545453</v>
      </c>
      <c r="AL88" s="58">
        <f>VLOOKUP($U88,PercentGoalStats!$A$3:$AE$998,29,FALSE)</f>
        <v>0.76190476190476186</v>
      </c>
      <c r="AM88" s="58">
        <f>VLOOKUP($U88,PercentGoalStats!$A$3:$AE$998,31,FALSE)</f>
        <v>0.81818181818181823</v>
      </c>
    </row>
    <row r="89" spans="1:39" hidden="1" x14ac:dyDescent="0.3">
      <c r="A89" s="57">
        <f>VLOOKUP($S89,PercentGoalStats!$A$3:$AE$998,5,FALSE)</f>
        <v>1</v>
      </c>
      <c r="B89" s="58">
        <f>VLOOKUP($S89,PercentGoalStats!$A$3:$AE$998,6,FALSE)</f>
        <v>1</v>
      </c>
      <c r="C89" s="58">
        <f>VLOOKUP($S89,PercentGoalStats!$A$3:$AE$998,8,FALSE)</f>
        <v>0.76190476190476186</v>
      </c>
      <c r="D89" s="58">
        <f>VLOOKUP($S89,PercentGoalStats!$A$3:$AE$998,9,FALSE)</f>
        <v>0.7</v>
      </c>
      <c r="E89" s="58">
        <f>VLOOKUP($S89,PercentGoalStats!$A$3:$AE$998,11,FALSE)</f>
        <v>0.66666666666666663</v>
      </c>
      <c r="F89" s="58">
        <f>VLOOKUP($S89,PercentGoalStats!$A$3:$AE$998,12,FALSE)</f>
        <v>0.6</v>
      </c>
      <c r="G89" s="58">
        <f>VLOOKUP($S89,PercentGoalStats!$A$3:$AE$998,14,FALSE)</f>
        <v>0.2857142857142857</v>
      </c>
      <c r="H89" s="58">
        <f>VLOOKUP($S89,PercentGoalStats!$A$3:$AE$998,15,FALSE)</f>
        <v>0.2</v>
      </c>
      <c r="I89" s="58">
        <f>VLOOKUP($S89,PercentGoalStats!$A$3:$AE$998,17,FALSE)</f>
        <v>0.95238095238095233</v>
      </c>
      <c r="J89" s="58">
        <f>VLOOKUP($S89,PercentGoalStats!$A$3:$AE$998,18,FALSE)</f>
        <v>0.9</v>
      </c>
      <c r="K89" s="58">
        <f>VLOOKUP($S89,PercentGoalStats!$A$3:$AE$998,20,FALSE)</f>
        <v>0.7142857142857143</v>
      </c>
      <c r="L89" s="58">
        <f>VLOOKUP($S89,PercentGoalStats!$A$3:$AE$998,21,FALSE)</f>
        <v>0.7</v>
      </c>
      <c r="M89" s="58">
        <f>VLOOKUP($S89,PercentGoalStats!$A$3:$AE$998,23,FALSE)</f>
        <v>0.42857142857142855</v>
      </c>
      <c r="N89" s="58">
        <f>VLOOKUP($S89,PercentGoalStats!$A$3:$AE$998,24,FALSE)</f>
        <v>0.5</v>
      </c>
      <c r="O89" s="58">
        <f>VLOOKUP($S89,PercentGoalStats!$A$3:$AE$998,26,FALSE)</f>
        <v>0.19047619047619047</v>
      </c>
      <c r="P89" s="58">
        <f>VLOOKUP($S89,PercentGoalStats!$A$3:$AE$998,27,FALSE)</f>
        <v>0.1</v>
      </c>
      <c r="Q89" s="58">
        <f>VLOOKUP($S89,PercentGoalStats!$A$3:$AE$998,29,FALSE)</f>
        <v>0.38095238095238093</v>
      </c>
      <c r="R89" s="58">
        <f>VLOOKUP($S89,PercentGoalStats!$A$3:$AE$998,30,FALSE)</f>
        <v>0.4</v>
      </c>
      <c r="S89" s="53" t="str">
        <f>Fixtures!A89</f>
        <v>Guangzhou Evergrande</v>
      </c>
      <c r="T89" s="54">
        <f>Fixtures!D89</f>
        <v>43692</v>
      </c>
      <c r="U89" s="53" t="str">
        <f>Fixtures!B89</f>
        <v>Chongqing Dangdai Lifan</v>
      </c>
      <c r="V89" s="57">
        <f>VLOOKUP($U89,PercentGoalStats!$A$3:$AE$998,5,FALSE)</f>
        <v>0.90476190476190477</v>
      </c>
      <c r="W89" s="58">
        <f>VLOOKUP($U89,PercentGoalStats!$A$3:$AE$998,7,FALSE)</f>
        <v>0.9</v>
      </c>
      <c r="X89" s="58">
        <f>VLOOKUP($U89,PercentGoalStats!$A$3:$AE$998,8,FALSE)</f>
        <v>0.76190476190476186</v>
      </c>
      <c r="Y89" s="58">
        <f>VLOOKUP($U89,PercentGoalStats!$A$3:$AE$998,10,FALSE)</f>
        <v>0.9</v>
      </c>
      <c r="Z89" s="58">
        <f>VLOOKUP($U89,PercentGoalStats!$A$3:$AE$998,11,FALSE)</f>
        <v>0.5714285714285714</v>
      </c>
      <c r="AA89" s="58">
        <f>VLOOKUP($U89,PercentGoalStats!$A$3:$AE$998,13,FALSE)</f>
        <v>0.7</v>
      </c>
      <c r="AB89" s="58">
        <f>VLOOKUP($U89,PercentGoalStats!$A$3:$AE$998,14,FALSE)</f>
        <v>0.47619047619047616</v>
      </c>
      <c r="AC89" s="58">
        <f>VLOOKUP($U89,PercentGoalStats!$A$3:$AE$998,16,FALSE)</f>
        <v>0.6</v>
      </c>
      <c r="AD89" s="58">
        <f>VLOOKUP($U89,PercentGoalStats!$A$3:$AE$998,17,FALSE)</f>
        <v>0.76190476190476186</v>
      </c>
      <c r="AE89" s="58">
        <f>VLOOKUP($U89,PercentGoalStats!$A$3:$AE$998,19,FALSE)</f>
        <v>0.8</v>
      </c>
      <c r="AF89" s="58">
        <f>VLOOKUP($U89,PercentGoalStats!$A$3:$AE$998,20,FALSE)</f>
        <v>0.42857142857142855</v>
      </c>
      <c r="AG89" s="58">
        <f>VLOOKUP($U89,PercentGoalStats!$A$3:$AE$998,22,FALSE)</f>
        <v>0.5</v>
      </c>
      <c r="AH89" s="58">
        <f>VLOOKUP($U89,PercentGoalStats!$A$3:$AE$998,23,FALSE)</f>
        <v>0.7142857142857143</v>
      </c>
      <c r="AI89" s="58">
        <f>VLOOKUP($U89,PercentGoalStats!$A$3:$AE$998,25,FALSE)</f>
        <v>0.8</v>
      </c>
      <c r="AJ89" s="58">
        <f>VLOOKUP($U89,PercentGoalStats!$A$3:$AE$998,26,FALSE)</f>
        <v>0.52380952380952384</v>
      </c>
      <c r="AK89" s="58">
        <f>VLOOKUP($U89,PercentGoalStats!$A$3:$AE$998,28,FALSE)</f>
        <v>0.7</v>
      </c>
      <c r="AL89" s="58">
        <f>VLOOKUP($U89,PercentGoalStats!$A$3:$AE$998,29,FALSE)</f>
        <v>0.5714285714285714</v>
      </c>
      <c r="AM89" s="58">
        <f>VLOOKUP($U89,PercentGoalStats!$A$3:$AE$998,31,FALSE)</f>
        <v>0.7</v>
      </c>
    </row>
    <row r="90" spans="1:39" hidden="1" x14ac:dyDescent="0.3">
      <c r="A90" s="57">
        <f>VLOOKUP($S90,PercentGoalStats!$A$3:$AE$998,5,FALSE)</f>
        <v>0.88888888888888884</v>
      </c>
      <c r="B90" s="58">
        <f>VLOOKUP($S90,PercentGoalStats!$A$3:$AE$998,6,FALSE)</f>
        <v>0.875</v>
      </c>
      <c r="C90" s="58">
        <f>VLOOKUP($S90,PercentGoalStats!$A$3:$AE$998,8,FALSE)</f>
        <v>0.55555555555555558</v>
      </c>
      <c r="D90" s="58">
        <f>VLOOKUP($S90,PercentGoalStats!$A$3:$AE$998,9,FALSE)</f>
        <v>0.375</v>
      </c>
      <c r="E90" s="58">
        <f>VLOOKUP($S90,PercentGoalStats!$A$3:$AE$998,11,FALSE)</f>
        <v>0.33333333333333331</v>
      </c>
      <c r="F90" s="58">
        <f>VLOOKUP($S90,PercentGoalStats!$A$3:$AE$998,12,FALSE)</f>
        <v>0.25</v>
      </c>
      <c r="G90" s="58">
        <f>VLOOKUP($S90,PercentGoalStats!$A$3:$AE$998,14,FALSE)</f>
        <v>5.5555555555555552E-2</v>
      </c>
      <c r="H90" s="58">
        <f>VLOOKUP($S90,PercentGoalStats!$A$3:$AE$998,15,FALSE)</f>
        <v>0</v>
      </c>
      <c r="I90" s="58">
        <f>VLOOKUP($S90,PercentGoalStats!$A$3:$AE$998,17,FALSE)</f>
        <v>0.66666666666666663</v>
      </c>
      <c r="J90" s="58">
        <f>VLOOKUP($S90,PercentGoalStats!$A$3:$AE$998,18,FALSE)</f>
        <v>0.625</v>
      </c>
      <c r="K90" s="58">
        <f>VLOOKUP($S90,PercentGoalStats!$A$3:$AE$998,20,FALSE)</f>
        <v>0.22222222222222221</v>
      </c>
      <c r="L90" s="58">
        <f>VLOOKUP($S90,PercentGoalStats!$A$3:$AE$998,21,FALSE)</f>
        <v>0.125</v>
      </c>
      <c r="M90" s="58">
        <f>VLOOKUP($S90,PercentGoalStats!$A$3:$AE$998,23,FALSE)</f>
        <v>0.66666666666666663</v>
      </c>
      <c r="N90" s="58">
        <f>VLOOKUP($S90,PercentGoalStats!$A$3:$AE$998,24,FALSE)</f>
        <v>0.5</v>
      </c>
      <c r="O90" s="58">
        <f>VLOOKUP($S90,PercentGoalStats!$A$3:$AE$998,26,FALSE)</f>
        <v>0.22222222222222221</v>
      </c>
      <c r="P90" s="58">
        <f>VLOOKUP($S90,PercentGoalStats!$A$3:$AE$998,27,FALSE)</f>
        <v>0.25</v>
      </c>
      <c r="Q90" s="58">
        <f>VLOOKUP($S90,PercentGoalStats!$A$3:$AE$998,29,FALSE)</f>
        <v>0.44444444444444442</v>
      </c>
      <c r="R90" s="58">
        <f>VLOOKUP($S90,PercentGoalStats!$A$3:$AE$998,30,FALSE)</f>
        <v>0.25</v>
      </c>
      <c r="S90" s="53" t="str">
        <f>Fixtures!A90</f>
        <v>SJK</v>
      </c>
      <c r="T90" s="54">
        <f>Fixtures!D90</f>
        <v>43692</v>
      </c>
      <c r="U90" s="53" t="str">
        <f>Fixtures!B90</f>
        <v>Mariehamn</v>
      </c>
      <c r="V90" s="57">
        <f>VLOOKUP($U90,PercentGoalStats!$A$3:$AE$998,5,FALSE)</f>
        <v>0.88235294117647056</v>
      </c>
      <c r="W90" s="58">
        <f>VLOOKUP($U90,PercentGoalStats!$A$3:$AE$998,7,FALSE)</f>
        <v>0.75</v>
      </c>
      <c r="X90" s="58">
        <f>VLOOKUP($U90,PercentGoalStats!$A$3:$AE$998,8,FALSE)</f>
        <v>0.70588235294117652</v>
      </c>
      <c r="Y90" s="58">
        <f>VLOOKUP($U90,PercentGoalStats!$A$3:$AE$998,10,FALSE)</f>
        <v>0.625</v>
      </c>
      <c r="Z90" s="58">
        <f>VLOOKUP($U90,PercentGoalStats!$A$3:$AE$998,11,FALSE)</f>
        <v>0.52941176470588236</v>
      </c>
      <c r="AA90" s="58">
        <f>VLOOKUP($U90,PercentGoalStats!$A$3:$AE$998,13,FALSE)</f>
        <v>0.5</v>
      </c>
      <c r="AB90" s="58">
        <f>VLOOKUP($U90,PercentGoalStats!$A$3:$AE$998,14,FALSE)</f>
        <v>0.29411764705882354</v>
      </c>
      <c r="AC90" s="58">
        <f>VLOOKUP($U90,PercentGoalStats!$A$3:$AE$998,16,FALSE)</f>
        <v>0.25</v>
      </c>
      <c r="AD90" s="58">
        <f>VLOOKUP($U90,PercentGoalStats!$A$3:$AE$998,17,FALSE)</f>
        <v>0.70588235294117652</v>
      </c>
      <c r="AE90" s="58">
        <f>VLOOKUP($U90,PercentGoalStats!$A$3:$AE$998,19,FALSE)</f>
        <v>0.625</v>
      </c>
      <c r="AF90" s="58">
        <f>VLOOKUP($U90,PercentGoalStats!$A$3:$AE$998,20,FALSE)</f>
        <v>0.41176470588235292</v>
      </c>
      <c r="AG90" s="58">
        <f>VLOOKUP($U90,PercentGoalStats!$A$3:$AE$998,22,FALSE)</f>
        <v>0.375</v>
      </c>
      <c r="AH90" s="58">
        <f>VLOOKUP($U90,PercentGoalStats!$A$3:$AE$998,23,FALSE)</f>
        <v>0.6470588235294118</v>
      </c>
      <c r="AI90" s="58">
        <f>VLOOKUP($U90,PercentGoalStats!$A$3:$AE$998,25,FALSE)</f>
        <v>0.625</v>
      </c>
      <c r="AJ90" s="58">
        <f>VLOOKUP($U90,PercentGoalStats!$A$3:$AE$998,26,FALSE)</f>
        <v>0.35294117647058826</v>
      </c>
      <c r="AK90" s="58">
        <f>VLOOKUP($U90,PercentGoalStats!$A$3:$AE$998,28,FALSE)</f>
        <v>0.125</v>
      </c>
      <c r="AL90" s="58">
        <f>VLOOKUP($U90,PercentGoalStats!$A$3:$AE$998,29,FALSE)</f>
        <v>0.47058823529411764</v>
      </c>
      <c r="AM90" s="58">
        <f>VLOOKUP($U90,PercentGoalStats!$A$3:$AE$998,31,FALSE)</f>
        <v>0.5</v>
      </c>
    </row>
    <row r="91" spans="1:39" hidden="1" x14ac:dyDescent="0.3">
      <c r="A91" s="57">
        <f>VLOOKUP($S91,PercentGoalStats!$A$3:$AE$998,5,FALSE)</f>
        <v>1</v>
      </c>
      <c r="B91" s="58">
        <f>VLOOKUP($S91,PercentGoalStats!$A$3:$AE$998,6,FALSE)</f>
        <v>1</v>
      </c>
      <c r="C91" s="58">
        <f>VLOOKUP($S91,PercentGoalStats!$A$3:$AE$998,8,FALSE)</f>
        <v>1</v>
      </c>
      <c r="D91" s="58">
        <f>VLOOKUP($S91,PercentGoalStats!$A$3:$AE$998,9,FALSE)</f>
        <v>1</v>
      </c>
      <c r="E91" s="58">
        <f>VLOOKUP($S91,PercentGoalStats!$A$3:$AE$998,11,FALSE)</f>
        <v>0.5</v>
      </c>
      <c r="F91" s="58">
        <f>VLOOKUP($S91,PercentGoalStats!$A$3:$AE$998,12,FALSE)</f>
        <v>1</v>
      </c>
      <c r="G91" s="58">
        <f>VLOOKUP($S91,PercentGoalStats!$A$3:$AE$998,14,FALSE)</f>
        <v>0.5</v>
      </c>
      <c r="H91" s="58">
        <f>VLOOKUP($S91,PercentGoalStats!$A$3:$AE$998,15,FALSE)</f>
        <v>1</v>
      </c>
      <c r="I91" s="58">
        <f>VLOOKUP($S91,PercentGoalStats!$A$3:$AE$998,17,FALSE)</f>
        <v>1</v>
      </c>
      <c r="J91" s="58">
        <f>VLOOKUP($S91,PercentGoalStats!$A$3:$AE$998,18,FALSE)</f>
        <v>1</v>
      </c>
      <c r="K91" s="58">
        <f>VLOOKUP($S91,PercentGoalStats!$A$3:$AE$998,20,FALSE)</f>
        <v>1</v>
      </c>
      <c r="L91" s="58">
        <f>VLOOKUP($S91,PercentGoalStats!$A$3:$AE$998,21,FALSE)</f>
        <v>1</v>
      </c>
      <c r="M91" s="58">
        <f>VLOOKUP($S91,PercentGoalStats!$A$3:$AE$998,23,FALSE)</f>
        <v>0.5</v>
      </c>
      <c r="N91" s="58">
        <f>VLOOKUP($S91,PercentGoalStats!$A$3:$AE$998,24,FALSE)</f>
        <v>1</v>
      </c>
      <c r="O91" s="58">
        <f>VLOOKUP($S91,PercentGoalStats!$A$3:$AE$998,26,FALSE)</f>
        <v>0.5</v>
      </c>
      <c r="P91" s="58">
        <f>VLOOKUP($S91,PercentGoalStats!$A$3:$AE$998,27,FALSE)</f>
        <v>1</v>
      </c>
      <c r="Q91" s="58">
        <f>VLOOKUP($S91,PercentGoalStats!$A$3:$AE$998,29,FALSE)</f>
        <v>0.5</v>
      </c>
      <c r="R91" s="58">
        <f>VLOOKUP($S91,PercentGoalStats!$A$3:$AE$998,30,FALSE)</f>
        <v>1</v>
      </c>
      <c r="S91" s="53" t="str">
        <f>Fixtures!A91</f>
        <v>Vitesse</v>
      </c>
      <c r="T91" s="54">
        <f>Fixtures!D91</f>
        <v>43693</v>
      </c>
      <c r="U91" s="53" t="str">
        <f>Fixtures!B91</f>
        <v>PEC Zwolle</v>
      </c>
      <c r="V91" s="57">
        <f>VLOOKUP($U91,PercentGoalStats!$A$3:$AE$998,5,FALSE)</f>
        <v>1</v>
      </c>
      <c r="W91" s="58" t="e">
        <f>VLOOKUP($U91,PercentGoalStats!$A$3:$AE$998,7,FALSE)</f>
        <v>#DIV/0!</v>
      </c>
      <c r="X91" s="58">
        <f>VLOOKUP($U91,PercentGoalStats!$A$3:$AE$998,8,FALSE)</f>
        <v>1</v>
      </c>
      <c r="Y91" s="58" t="e">
        <f>VLOOKUP($U91,PercentGoalStats!$A$3:$AE$998,10,FALSE)</f>
        <v>#DIV/0!</v>
      </c>
      <c r="Z91" s="58">
        <f>VLOOKUP($U91,PercentGoalStats!$A$3:$AE$998,11,FALSE)</f>
        <v>1</v>
      </c>
      <c r="AA91" s="58" t="e">
        <f>VLOOKUP($U91,PercentGoalStats!$A$3:$AE$998,13,FALSE)</f>
        <v>#DIV/0!</v>
      </c>
      <c r="AB91" s="58">
        <f>VLOOKUP($U91,PercentGoalStats!$A$3:$AE$998,14,FALSE)</f>
        <v>1</v>
      </c>
      <c r="AC91" s="58" t="e">
        <f>VLOOKUP($U91,PercentGoalStats!$A$3:$AE$998,16,FALSE)</f>
        <v>#DIV/0!</v>
      </c>
      <c r="AD91" s="58">
        <f>VLOOKUP($U91,PercentGoalStats!$A$3:$AE$998,17,FALSE)</f>
        <v>1</v>
      </c>
      <c r="AE91" s="58" t="e">
        <f>VLOOKUP($U91,PercentGoalStats!$A$3:$AE$998,19,FALSE)</f>
        <v>#DIV/0!</v>
      </c>
      <c r="AF91" s="58">
        <f>VLOOKUP($U91,PercentGoalStats!$A$3:$AE$998,20,FALSE)</f>
        <v>0</v>
      </c>
      <c r="AG91" s="58" t="e">
        <f>VLOOKUP($U91,PercentGoalStats!$A$3:$AE$998,22,FALSE)</f>
        <v>#DIV/0!</v>
      </c>
      <c r="AH91" s="58">
        <f>VLOOKUP($U91,PercentGoalStats!$A$3:$AE$998,23,FALSE)</f>
        <v>1</v>
      </c>
      <c r="AI91" s="58" t="e">
        <f>VLOOKUP($U91,PercentGoalStats!$A$3:$AE$998,25,FALSE)</f>
        <v>#DIV/0!</v>
      </c>
      <c r="AJ91" s="58">
        <f>VLOOKUP($U91,PercentGoalStats!$A$3:$AE$998,26,FALSE)</f>
        <v>1</v>
      </c>
      <c r="AK91" s="58" t="e">
        <f>VLOOKUP($U91,PercentGoalStats!$A$3:$AE$998,28,FALSE)</f>
        <v>#DIV/0!</v>
      </c>
      <c r="AL91" s="58">
        <f>VLOOKUP($U91,PercentGoalStats!$A$3:$AE$998,29,FALSE)</f>
        <v>1</v>
      </c>
      <c r="AM91" s="58" t="e">
        <f>VLOOKUP($U91,PercentGoalStats!$A$3:$AE$998,31,FALSE)</f>
        <v>#DIV/0!</v>
      </c>
    </row>
    <row r="92" spans="1:39" hidden="1" x14ac:dyDescent="0.3">
      <c r="A92" s="57">
        <f>VLOOKUP($S92,PercentGoalStats!$A$3:$AE$998,5,FALSE)</f>
        <v>1</v>
      </c>
      <c r="B92" s="58">
        <f>VLOOKUP($S92,PercentGoalStats!$A$3:$AE$998,6,FALSE)</f>
        <v>1</v>
      </c>
      <c r="C92" s="58">
        <f>VLOOKUP($S92,PercentGoalStats!$A$3:$AE$998,8,FALSE)</f>
        <v>1</v>
      </c>
      <c r="D92" s="58">
        <f>VLOOKUP($S92,PercentGoalStats!$A$3:$AE$998,9,FALSE)</f>
        <v>1</v>
      </c>
      <c r="E92" s="58">
        <f>VLOOKUP($S92,PercentGoalStats!$A$3:$AE$998,11,FALSE)</f>
        <v>0.5</v>
      </c>
      <c r="F92" s="58">
        <f>VLOOKUP($S92,PercentGoalStats!$A$3:$AE$998,12,FALSE)</f>
        <v>1</v>
      </c>
      <c r="G92" s="58">
        <f>VLOOKUP($S92,PercentGoalStats!$A$3:$AE$998,14,FALSE)</f>
        <v>0</v>
      </c>
      <c r="H92" s="58">
        <f>VLOOKUP($S92,PercentGoalStats!$A$3:$AE$998,15,FALSE)</f>
        <v>0</v>
      </c>
      <c r="I92" s="58">
        <f>VLOOKUP($S92,PercentGoalStats!$A$3:$AE$998,17,FALSE)</f>
        <v>1</v>
      </c>
      <c r="J92" s="58">
        <f>VLOOKUP($S92,PercentGoalStats!$A$3:$AE$998,18,FALSE)</f>
        <v>1</v>
      </c>
      <c r="K92" s="58">
        <f>VLOOKUP($S92,PercentGoalStats!$A$3:$AE$998,20,FALSE)</f>
        <v>0</v>
      </c>
      <c r="L92" s="58">
        <f>VLOOKUP($S92,PercentGoalStats!$A$3:$AE$998,21,FALSE)</f>
        <v>0</v>
      </c>
      <c r="M92" s="58">
        <f>VLOOKUP($S92,PercentGoalStats!$A$3:$AE$998,23,FALSE)</f>
        <v>1</v>
      </c>
      <c r="N92" s="58">
        <f>VLOOKUP($S92,PercentGoalStats!$A$3:$AE$998,24,FALSE)</f>
        <v>1</v>
      </c>
      <c r="O92" s="58">
        <f>VLOOKUP($S92,PercentGoalStats!$A$3:$AE$998,26,FALSE)</f>
        <v>0.5</v>
      </c>
      <c r="P92" s="58">
        <f>VLOOKUP($S92,PercentGoalStats!$A$3:$AE$998,27,FALSE)</f>
        <v>1</v>
      </c>
      <c r="Q92" s="58">
        <f>VLOOKUP($S92,PercentGoalStats!$A$3:$AE$998,29,FALSE)</f>
        <v>1</v>
      </c>
      <c r="R92" s="58">
        <f>VLOOKUP($S92,PercentGoalStats!$A$3:$AE$998,30,FALSE)</f>
        <v>1</v>
      </c>
      <c r="S92" s="53" t="str">
        <f>Fixtures!A92</f>
        <v>Huddersfield Town</v>
      </c>
      <c r="T92" s="54">
        <f>Fixtures!D92</f>
        <v>43693</v>
      </c>
      <c r="U92" s="53" t="str">
        <f>Fixtures!B92</f>
        <v>Fulham</v>
      </c>
      <c r="V92" s="57">
        <f>VLOOKUP($U92,PercentGoalStats!$A$3:$AE$998,5,FALSE)</f>
        <v>1</v>
      </c>
      <c r="W92" s="58">
        <f>VLOOKUP($U92,PercentGoalStats!$A$3:$AE$998,7,FALSE)</f>
        <v>1</v>
      </c>
      <c r="X92" s="58">
        <f>VLOOKUP($U92,PercentGoalStats!$A$3:$AE$998,8,FALSE)</f>
        <v>0.5</v>
      </c>
      <c r="Y92" s="58">
        <f>VLOOKUP($U92,PercentGoalStats!$A$3:$AE$998,10,FALSE)</f>
        <v>0</v>
      </c>
      <c r="Z92" s="58">
        <f>VLOOKUP($U92,PercentGoalStats!$A$3:$AE$998,11,FALSE)</f>
        <v>0</v>
      </c>
      <c r="AA92" s="58">
        <f>VLOOKUP($U92,PercentGoalStats!$A$3:$AE$998,13,FALSE)</f>
        <v>0</v>
      </c>
      <c r="AB92" s="58">
        <f>VLOOKUP($U92,PercentGoalStats!$A$3:$AE$998,14,FALSE)</f>
        <v>0</v>
      </c>
      <c r="AC92" s="58">
        <f>VLOOKUP($U92,PercentGoalStats!$A$3:$AE$998,16,FALSE)</f>
        <v>0</v>
      </c>
      <c r="AD92" s="58">
        <f>VLOOKUP($U92,PercentGoalStats!$A$3:$AE$998,17,FALSE)</f>
        <v>0.5</v>
      </c>
      <c r="AE92" s="58">
        <f>VLOOKUP($U92,PercentGoalStats!$A$3:$AE$998,19,FALSE)</f>
        <v>0</v>
      </c>
      <c r="AF92" s="58">
        <f>VLOOKUP($U92,PercentGoalStats!$A$3:$AE$998,20,FALSE)</f>
        <v>0.5</v>
      </c>
      <c r="AG92" s="58">
        <f>VLOOKUP($U92,PercentGoalStats!$A$3:$AE$998,22,FALSE)</f>
        <v>0</v>
      </c>
      <c r="AH92" s="58">
        <f>VLOOKUP($U92,PercentGoalStats!$A$3:$AE$998,23,FALSE)</f>
        <v>0.5</v>
      </c>
      <c r="AI92" s="58">
        <f>VLOOKUP($U92,PercentGoalStats!$A$3:$AE$998,25,FALSE)</f>
        <v>1</v>
      </c>
      <c r="AJ92" s="58">
        <f>VLOOKUP($U92,PercentGoalStats!$A$3:$AE$998,26,FALSE)</f>
        <v>0</v>
      </c>
      <c r="AK92" s="58">
        <f>VLOOKUP($U92,PercentGoalStats!$A$3:$AE$998,28,FALSE)</f>
        <v>0</v>
      </c>
      <c r="AL92" s="58">
        <f>VLOOKUP($U92,PercentGoalStats!$A$3:$AE$998,29,FALSE)</f>
        <v>0</v>
      </c>
      <c r="AM92" s="58">
        <f>VLOOKUP($U92,PercentGoalStats!$A$3:$AE$998,31,FALSE)</f>
        <v>0</v>
      </c>
    </row>
    <row r="93" spans="1:39" hidden="1" x14ac:dyDescent="0.3">
      <c r="A93" s="57" t="e">
        <f>VLOOKUP($S93,PercentGoalStats!$A$3:$AE$998,5,FALSE)</f>
        <v>#DIV/0!</v>
      </c>
      <c r="B93" s="58" t="e">
        <f>VLOOKUP($S93,PercentGoalStats!$A$3:$AE$998,6,FALSE)</f>
        <v>#DIV/0!</v>
      </c>
      <c r="C93" s="58" t="e">
        <f>VLOOKUP($S93,PercentGoalStats!$A$3:$AE$998,8,FALSE)</f>
        <v>#DIV/0!</v>
      </c>
      <c r="D93" s="58" t="e">
        <f>VLOOKUP($S93,PercentGoalStats!$A$3:$AE$998,9,FALSE)</f>
        <v>#DIV/0!</v>
      </c>
      <c r="E93" s="58" t="e">
        <f>VLOOKUP($S93,PercentGoalStats!$A$3:$AE$998,11,FALSE)</f>
        <v>#DIV/0!</v>
      </c>
      <c r="F93" s="58" t="e">
        <f>VLOOKUP($S93,PercentGoalStats!$A$3:$AE$998,12,FALSE)</f>
        <v>#DIV/0!</v>
      </c>
      <c r="G93" s="58" t="e">
        <f>VLOOKUP($S93,PercentGoalStats!$A$3:$AE$998,14,FALSE)</f>
        <v>#DIV/0!</v>
      </c>
      <c r="H93" s="58" t="e">
        <f>VLOOKUP($S93,PercentGoalStats!$A$3:$AE$998,15,FALSE)</f>
        <v>#DIV/0!</v>
      </c>
      <c r="I93" s="58" t="e">
        <f>VLOOKUP($S93,PercentGoalStats!$A$3:$AE$998,17,FALSE)</f>
        <v>#DIV/0!</v>
      </c>
      <c r="J93" s="58" t="e">
        <f>VLOOKUP($S93,PercentGoalStats!$A$3:$AE$998,18,FALSE)</f>
        <v>#DIV/0!</v>
      </c>
      <c r="K93" s="58" t="e">
        <f>VLOOKUP($S93,PercentGoalStats!$A$3:$AE$998,20,FALSE)</f>
        <v>#DIV/0!</v>
      </c>
      <c r="L93" s="58" t="e">
        <f>VLOOKUP($S93,PercentGoalStats!$A$3:$AE$998,21,FALSE)</f>
        <v>#DIV/0!</v>
      </c>
      <c r="M93" s="58" t="e">
        <f>VLOOKUP($S93,PercentGoalStats!$A$3:$AE$998,23,FALSE)</f>
        <v>#DIV/0!</v>
      </c>
      <c r="N93" s="58" t="e">
        <f>VLOOKUP($S93,PercentGoalStats!$A$3:$AE$998,24,FALSE)</f>
        <v>#DIV/0!</v>
      </c>
      <c r="O93" s="58" t="e">
        <f>VLOOKUP($S93,PercentGoalStats!$A$3:$AE$998,26,FALSE)</f>
        <v>#DIV/0!</v>
      </c>
      <c r="P93" s="58" t="e">
        <f>VLOOKUP($S93,PercentGoalStats!$A$3:$AE$998,27,FALSE)</f>
        <v>#DIV/0!</v>
      </c>
      <c r="Q93" s="58" t="e">
        <f>VLOOKUP($S93,PercentGoalStats!$A$3:$AE$998,29,FALSE)</f>
        <v>#DIV/0!</v>
      </c>
      <c r="R93" s="58" t="e">
        <f>VLOOKUP($S93,PercentGoalStats!$A$3:$AE$998,30,FALSE)</f>
        <v>#DIV/0!</v>
      </c>
      <c r="S93" s="53" t="str">
        <f>Fixtures!A93</f>
        <v>Athletic Club</v>
      </c>
      <c r="T93" s="54">
        <f>Fixtures!D93</f>
        <v>43693</v>
      </c>
      <c r="U93" s="53" t="str">
        <f>Fixtures!B93</f>
        <v>Barcelona</v>
      </c>
      <c r="V93" s="57" t="e">
        <f>VLOOKUP($U93,PercentGoalStats!$A$3:$AE$998,5,FALSE)</f>
        <v>#DIV/0!</v>
      </c>
      <c r="W93" s="58" t="e">
        <f>VLOOKUP($U93,PercentGoalStats!$A$3:$AE$998,7,FALSE)</f>
        <v>#DIV/0!</v>
      </c>
      <c r="X93" s="58" t="e">
        <f>VLOOKUP($U93,PercentGoalStats!$A$3:$AE$998,8,FALSE)</f>
        <v>#DIV/0!</v>
      </c>
      <c r="Y93" s="58" t="e">
        <f>VLOOKUP($U93,PercentGoalStats!$A$3:$AE$998,10,FALSE)</f>
        <v>#DIV/0!</v>
      </c>
      <c r="Z93" s="58" t="e">
        <f>VLOOKUP($U93,PercentGoalStats!$A$3:$AE$998,11,FALSE)</f>
        <v>#DIV/0!</v>
      </c>
      <c r="AA93" s="58" t="e">
        <f>VLOOKUP($U93,PercentGoalStats!$A$3:$AE$998,13,FALSE)</f>
        <v>#DIV/0!</v>
      </c>
      <c r="AB93" s="58" t="e">
        <f>VLOOKUP($U93,PercentGoalStats!$A$3:$AE$998,14,FALSE)</f>
        <v>#DIV/0!</v>
      </c>
      <c r="AC93" s="58" t="e">
        <f>VLOOKUP($U93,PercentGoalStats!$A$3:$AE$998,16,FALSE)</f>
        <v>#DIV/0!</v>
      </c>
      <c r="AD93" s="58" t="e">
        <f>VLOOKUP($U93,PercentGoalStats!$A$3:$AE$998,17,FALSE)</f>
        <v>#DIV/0!</v>
      </c>
      <c r="AE93" s="58" t="e">
        <f>VLOOKUP($U93,PercentGoalStats!$A$3:$AE$998,19,FALSE)</f>
        <v>#DIV/0!</v>
      </c>
      <c r="AF93" s="58" t="e">
        <f>VLOOKUP($U93,PercentGoalStats!$A$3:$AE$998,20,FALSE)</f>
        <v>#DIV/0!</v>
      </c>
      <c r="AG93" s="58" t="e">
        <f>VLOOKUP($U93,PercentGoalStats!$A$3:$AE$998,22,FALSE)</f>
        <v>#DIV/0!</v>
      </c>
      <c r="AH93" s="58" t="e">
        <f>VLOOKUP($U93,PercentGoalStats!$A$3:$AE$998,23,FALSE)</f>
        <v>#DIV/0!</v>
      </c>
      <c r="AI93" s="58" t="e">
        <f>VLOOKUP($U93,PercentGoalStats!$A$3:$AE$998,25,FALSE)</f>
        <v>#DIV/0!</v>
      </c>
      <c r="AJ93" s="58" t="e">
        <f>VLOOKUP($U93,PercentGoalStats!$A$3:$AE$998,26,FALSE)</f>
        <v>#DIV/0!</v>
      </c>
      <c r="AK93" s="58" t="e">
        <f>VLOOKUP($U93,PercentGoalStats!$A$3:$AE$998,28,FALSE)</f>
        <v>#DIV/0!</v>
      </c>
      <c r="AL93" s="58" t="e">
        <f>VLOOKUP($U93,PercentGoalStats!$A$3:$AE$998,29,FALSE)</f>
        <v>#DIV/0!</v>
      </c>
      <c r="AM93" s="58" t="e">
        <f>VLOOKUP($U93,PercentGoalStats!$A$3:$AE$998,31,FALSE)</f>
        <v>#DIV/0!</v>
      </c>
    </row>
    <row r="94" spans="1:39" hidden="1" x14ac:dyDescent="0.3">
      <c r="A94" s="57">
        <f>VLOOKUP($S94,PercentGoalStats!$A$3:$AE$998,5,FALSE)</f>
        <v>1</v>
      </c>
      <c r="B94" s="58" t="e">
        <f>VLOOKUP($S94,PercentGoalStats!$A$3:$AE$998,6,FALSE)</f>
        <v>#DIV/0!</v>
      </c>
      <c r="C94" s="58">
        <f>VLOOKUP($S94,PercentGoalStats!$A$3:$AE$998,8,FALSE)</f>
        <v>1</v>
      </c>
      <c r="D94" s="58" t="e">
        <f>VLOOKUP($S94,PercentGoalStats!$A$3:$AE$998,9,FALSE)</f>
        <v>#DIV/0!</v>
      </c>
      <c r="E94" s="58">
        <f>VLOOKUP($S94,PercentGoalStats!$A$3:$AE$998,11,FALSE)</f>
        <v>1</v>
      </c>
      <c r="F94" s="58" t="e">
        <f>VLOOKUP($S94,PercentGoalStats!$A$3:$AE$998,12,FALSE)</f>
        <v>#DIV/0!</v>
      </c>
      <c r="G94" s="58">
        <f>VLOOKUP($S94,PercentGoalStats!$A$3:$AE$998,14,FALSE)</f>
        <v>0</v>
      </c>
      <c r="H94" s="58" t="e">
        <f>VLOOKUP($S94,PercentGoalStats!$A$3:$AE$998,15,FALSE)</f>
        <v>#DIV/0!</v>
      </c>
      <c r="I94" s="58">
        <f>VLOOKUP($S94,PercentGoalStats!$A$3:$AE$998,17,FALSE)</f>
        <v>1</v>
      </c>
      <c r="J94" s="58" t="e">
        <f>VLOOKUP($S94,PercentGoalStats!$A$3:$AE$998,18,FALSE)</f>
        <v>#DIV/0!</v>
      </c>
      <c r="K94" s="58">
        <f>VLOOKUP($S94,PercentGoalStats!$A$3:$AE$998,20,FALSE)</f>
        <v>1</v>
      </c>
      <c r="L94" s="58" t="e">
        <f>VLOOKUP($S94,PercentGoalStats!$A$3:$AE$998,21,FALSE)</f>
        <v>#DIV/0!</v>
      </c>
      <c r="M94" s="58">
        <f>VLOOKUP($S94,PercentGoalStats!$A$3:$AE$998,23,FALSE)</f>
        <v>0</v>
      </c>
      <c r="N94" s="58" t="e">
        <f>VLOOKUP($S94,PercentGoalStats!$A$3:$AE$998,24,FALSE)</f>
        <v>#DIV/0!</v>
      </c>
      <c r="O94" s="58">
        <f>VLOOKUP($S94,PercentGoalStats!$A$3:$AE$998,26,FALSE)</f>
        <v>0</v>
      </c>
      <c r="P94" s="58" t="e">
        <f>VLOOKUP($S94,PercentGoalStats!$A$3:$AE$998,27,FALSE)</f>
        <v>#DIV/0!</v>
      </c>
      <c r="Q94" s="58">
        <f>VLOOKUP($S94,PercentGoalStats!$A$3:$AE$998,29,FALSE)</f>
        <v>0</v>
      </c>
      <c r="R94" s="58" t="e">
        <f>VLOOKUP($S94,PercentGoalStats!$A$3:$AE$998,30,FALSE)</f>
        <v>#DIV/0!</v>
      </c>
      <c r="S94" s="53" t="str">
        <f>Fixtures!A94</f>
        <v>Olympique Lyonnais</v>
      </c>
      <c r="T94" s="54">
        <f>Fixtures!D94</f>
        <v>43693</v>
      </c>
      <c r="U94" s="53" t="str">
        <f>Fixtures!B94</f>
        <v>Angers SCO</v>
      </c>
      <c r="V94" s="57">
        <f>VLOOKUP($U94,PercentGoalStats!$A$3:$AE$998,5,FALSE)</f>
        <v>1</v>
      </c>
      <c r="W94" s="58" t="e">
        <f>VLOOKUP($U94,PercentGoalStats!$A$3:$AE$998,7,FALSE)</f>
        <v>#DIV/0!</v>
      </c>
      <c r="X94" s="58">
        <f>VLOOKUP($U94,PercentGoalStats!$A$3:$AE$998,8,FALSE)</f>
        <v>1</v>
      </c>
      <c r="Y94" s="58" t="e">
        <f>VLOOKUP($U94,PercentGoalStats!$A$3:$AE$998,10,FALSE)</f>
        <v>#DIV/0!</v>
      </c>
      <c r="Z94" s="58">
        <f>VLOOKUP($U94,PercentGoalStats!$A$3:$AE$998,11,FALSE)</f>
        <v>1</v>
      </c>
      <c r="AA94" s="58" t="e">
        <f>VLOOKUP($U94,PercentGoalStats!$A$3:$AE$998,13,FALSE)</f>
        <v>#DIV/0!</v>
      </c>
      <c r="AB94" s="58">
        <f>VLOOKUP($U94,PercentGoalStats!$A$3:$AE$998,14,FALSE)</f>
        <v>1</v>
      </c>
      <c r="AC94" s="58" t="e">
        <f>VLOOKUP($U94,PercentGoalStats!$A$3:$AE$998,16,FALSE)</f>
        <v>#DIV/0!</v>
      </c>
      <c r="AD94" s="58">
        <f>VLOOKUP($U94,PercentGoalStats!$A$3:$AE$998,17,FALSE)</f>
        <v>1</v>
      </c>
      <c r="AE94" s="58" t="e">
        <f>VLOOKUP($U94,PercentGoalStats!$A$3:$AE$998,19,FALSE)</f>
        <v>#DIV/0!</v>
      </c>
      <c r="AF94" s="58">
        <f>VLOOKUP($U94,PercentGoalStats!$A$3:$AE$998,20,FALSE)</f>
        <v>1</v>
      </c>
      <c r="AG94" s="58" t="e">
        <f>VLOOKUP($U94,PercentGoalStats!$A$3:$AE$998,22,FALSE)</f>
        <v>#DIV/0!</v>
      </c>
      <c r="AH94" s="58">
        <f>VLOOKUP($U94,PercentGoalStats!$A$3:$AE$998,23,FALSE)</f>
        <v>1</v>
      </c>
      <c r="AI94" s="58" t="e">
        <f>VLOOKUP($U94,PercentGoalStats!$A$3:$AE$998,25,FALSE)</f>
        <v>#DIV/0!</v>
      </c>
      <c r="AJ94" s="58">
        <f>VLOOKUP($U94,PercentGoalStats!$A$3:$AE$998,26,FALSE)</f>
        <v>0</v>
      </c>
      <c r="AK94" s="58" t="e">
        <f>VLOOKUP($U94,PercentGoalStats!$A$3:$AE$998,28,FALSE)</f>
        <v>#DIV/0!</v>
      </c>
      <c r="AL94" s="58">
        <f>VLOOKUP($U94,PercentGoalStats!$A$3:$AE$998,29,FALSE)</f>
        <v>1</v>
      </c>
      <c r="AM94" s="58" t="e">
        <f>VLOOKUP($U94,PercentGoalStats!$A$3:$AE$998,31,FALSE)</f>
        <v>#DIV/0!</v>
      </c>
    </row>
    <row r="95" spans="1:39" hidden="1" x14ac:dyDescent="0.3">
      <c r="A95" s="57" t="e">
        <f>VLOOKUP($S95,PercentGoalStats!$A$3:$AE$998,5,FALSE)</f>
        <v>#DIV/0!</v>
      </c>
      <c r="B95" s="58" t="e">
        <f>VLOOKUP($S95,PercentGoalStats!$A$3:$AE$998,6,FALSE)</f>
        <v>#DIV/0!</v>
      </c>
      <c r="C95" s="58" t="e">
        <f>VLOOKUP($S95,PercentGoalStats!$A$3:$AE$998,8,FALSE)</f>
        <v>#DIV/0!</v>
      </c>
      <c r="D95" s="58" t="e">
        <f>VLOOKUP($S95,PercentGoalStats!$A$3:$AE$998,9,FALSE)</f>
        <v>#DIV/0!</v>
      </c>
      <c r="E95" s="58" t="e">
        <f>VLOOKUP($S95,PercentGoalStats!$A$3:$AE$998,11,FALSE)</f>
        <v>#DIV/0!</v>
      </c>
      <c r="F95" s="58" t="e">
        <f>VLOOKUP($S95,PercentGoalStats!$A$3:$AE$998,12,FALSE)</f>
        <v>#DIV/0!</v>
      </c>
      <c r="G95" s="58" t="e">
        <f>VLOOKUP($S95,PercentGoalStats!$A$3:$AE$998,14,FALSE)</f>
        <v>#DIV/0!</v>
      </c>
      <c r="H95" s="58" t="e">
        <f>VLOOKUP($S95,PercentGoalStats!$A$3:$AE$998,15,FALSE)</f>
        <v>#DIV/0!</v>
      </c>
      <c r="I95" s="58" t="e">
        <f>VLOOKUP($S95,PercentGoalStats!$A$3:$AE$998,17,FALSE)</f>
        <v>#DIV/0!</v>
      </c>
      <c r="J95" s="58" t="e">
        <f>VLOOKUP($S95,PercentGoalStats!$A$3:$AE$998,18,FALSE)</f>
        <v>#DIV/0!</v>
      </c>
      <c r="K95" s="58" t="e">
        <f>VLOOKUP($S95,PercentGoalStats!$A$3:$AE$998,20,FALSE)</f>
        <v>#DIV/0!</v>
      </c>
      <c r="L95" s="58" t="e">
        <f>VLOOKUP($S95,PercentGoalStats!$A$3:$AE$998,21,FALSE)</f>
        <v>#DIV/0!</v>
      </c>
      <c r="M95" s="58" t="e">
        <f>VLOOKUP($S95,PercentGoalStats!$A$3:$AE$998,23,FALSE)</f>
        <v>#DIV/0!</v>
      </c>
      <c r="N95" s="58" t="e">
        <f>VLOOKUP($S95,PercentGoalStats!$A$3:$AE$998,24,FALSE)</f>
        <v>#DIV/0!</v>
      </c>
      <c r="O95" s="58" t="e">
        <f>VLOOKUP($S95,PercentGoalStats!$A$3:$AE$998,26,FALSE)</f>
        <v>#DIV/0!</v>
      </c>
      <c r="P95" s="58" t="e">
        <f>VLOOKUP($S95,PercentGoalStats!$A$3:$AE$998,27,FALSE)</f>
        <v>#DIV/0!</v>
      </c>
      <c r="Q95" s="58" t="e">
        <f>VLOOKUP($S95,PercentGoalStats!$A$3:$AE$998,29,FALSE)</f>
        <v>#DIV/0!</v>
      </c>
      <c r="R95" s="58" t="e">
        <f>VLOOKUP($S95,PercentGoalStats!$A$3:$AE$998,30,FALSE)</f>
        <v>#DIV/0!</v>
      </c>
      <c r="S95" s="53" t="str">
        <f>Fixtures!A95</f>
        <v>Bayern München</v>
      </c>
      <c r="T95" s="54">
        <f>Fixtures!D95</f>
        <v>43693</v>
      </c>
      <c r="U95" s="53" t="str">
        <f>Fixtures!B95</f>
        <v>Hertha BSC</v>
      </c>
      <c r="V95" s="57" t="e">
        <f>VLOOKUP($U95,PercentGoalStats!$A$3:$AE$998,5,FALSE)</f>
        <v>#DIV/0!</v>
      </c>
      <c r="W95" s="58" t="e">
        <f>VLOOKUP($U95,PercentGoalStats!$A$3:$AE$998,7,FALSE)</f>
        <v>#DIV/0!</v>
      </c>
      <c r="X95" s="58" t="e">
        <f>VLOOKUP($U95,PercentGoalStats!$A$3:$AE$998,8,FALSE)</f>
        <v>#DIV/0!</v>
      </c>
      <c r="Y95" s="58" t="e">
        <f>VLOOKUP($U95,PercentGoalStats!$A$3:$AE$998,10,FALSE)</f>
        <v>#DIV/0!</v>
      </c>
      <c r="Z95" s="58" t="e">
        <f>VLOOKUP($U95,PercentGoalStats!$A$3:$AE$998,11,FALSE)</f>
        <v>#DIV/0!</v>
      </c>
      <c r="AA95" s="58" t="e">
        <f>VLOOKUP($U95,PercentGoalStats!$A$3:$AE$998,13,FALSE)</f>
        <v>#DIV/0!</v>
      </c>
      <c r="AB95" s="58" t="e">
        <f>VLOOKUP($U95,PercentGoalStats!$A$3:$AE$998,14,FALSE)</f>
        <v>#DIV/0!</v>
      </c>
      <c r="AC95" s="58" t="e">
        <f>VLOOKUP($U95,PercentGoalStats!$A$3:$AE$998,16,FALSE)</f>
        <v>#DIV/0!</v>
      </c>
      <c r="AD95" s="58" t="e">
        <f>VLOOKUP($U95,PercentGoalStats!$A$3:$AE$998,17,FALSE)</f>
        <v>#DIV/0!</v>
      </c>
      <c r="AE95" s="58" t="e">
        <f>VLOOKUP($U95,PercentGoalStats!$A$3:$AE$998,19,FALSE)</f>
        <v>#DIV/0!</v>
      </c>
      <c r="AF95" s="58" t="e">
        <f>VLOOKUP($U95,PercentGoalStats!$A$3:$AE$998,20,FALSE)</f>
        <v>#DIV/0!</v>
      </c>
      <c r="AG95" s="58" t="e">
        <f>VLOOKUP($U95,PercentGoalStats!$A$3:$AE$998,22,FALSE)</f>
        <v>#DIV/0!</v>
      </c>
      <c r="AH95" s="58" t="e">
        <f>VLOOKUP($U95,PercentGoalStats!$A$3:$AE$998,23,FALSE)</f>
        <v>#DIV/0!</v>
      </c>
      <c r="AI95" s="58" t="e">
        <f>VLOOKUP($U95,PercentGoalStats!$A$3:$AE$998,25,FALSE)</f>
        <v>#DIV/0!</v>
      </c>
      <c r="AJ95" s="58" t="e">
        <f>VLOOKUP($U95,PercentGoalStats!$A$3:$AE$998,26,FALSE)</f>
        <v>#DIV/0!</v>
      </c>
      <c r="AK95" s="58" t="e">
        <f>VLOOKUP($U95,PercentGoalStats!$A$3:$AE$998,28,FALSE)</f>
        <v>#DIV/0!</v>
      </c>
      <c r="AL95" s="58" t="e">
        <f>VLOOKUP($U95,PercentGoalStats!$A$3:$AE$998,29,FALSE)</f>
        <v>#DIV/0!</v>
      </c>
      <c r="AM95" s="58" t="e">
        <f>VLOOKUP($U95,PercentGoalStats!$A$3:$AE$998,31,FALSE)</f>
        <v>#DIV/0!</v>
      </c>
    </row>
    <row r="96" spans="1:39" hidden="1" x14ac:dyDescent="0.3">
      <c r="A96" s="57">
        <f>VLOOKUP($S96,PercentGoalStats!$A$3:$AE$998,5,FALSE)</f>
        <v>1</v>
      </c>
      <c r="B96" s="58" t="e">
        <f>VLOOKUP($S96,PercentGoalStats!$A$3:$AE$998,6,FALSE)</f>
        <v>#DIV/0!</v>
      </c>
      <c r="C96" s="58">
        <f>VLOOKUP($S96,PercentGoalStats!$A$3:$AE$998,8,FALSE)</f>
        <v>1</v>
      </c>
      <c r="D96" s="58" t="e">
        <f>VLOOKUP($S96,PercentGoalStats!$A$3:$AE$998,9,FALSE)</f>
        <v>#DIV/0!</v>
      </c>
      <c r="E96" s="58">
        <f>VLOOKUP($S96,PercentGoalStats!$A$3:$AE$998,11,FALSE)</f>
        <v>0</v>
      </c>
      <c r="F96" s="58" t="e">
        <f>VLOOKUP($S96,PercentGoalStats!$A$3:$AE$998,12,FALSE)</f>
        <v>#DIV/0!</v>
      </c>
      <c r="G96" s="58">
        <f>VLOOKUP($S96,PercentGoalStats!$A$3:$AE$998,14,FALSE)</f>
        <v>0</v>
      </c>
      <c r="H96" s="58" t="e">
        <f>VLOOKUP($S96,PercentGoalStats!$A$3:$AE$998,15,FALSE)</f>
        <v>#DIV/0!</v>
      </c>
      <c r="I96" s="58">
        <f>VLOOKUP($S96,PercentGoalStats!$A$3:$AE$998,17,FALSE)</f>
        <v>1</v>
      </c>
      <c r="J96" s="58" t="e">
        <f>VLOOKUP($S96,PercentGoalStats!$A$3:$AE$998,18,FALSE)</f>
        <v>#DIV/0!</v>
      </c>
      <c r="K96" s="58">
        <f>VLOOKUP($S96,PercentGoalStats!$A$3:$AE$998,20,FALSE)</f>
        <v>1</v>
      </c>
      <c r="L96" s="58" t="e">
        <f>VLOOKUP($S96,PercentGoalStats!$A$3:$AE$998,21,FALSE)</f>
        <v>#DIV/0!</v>
      </c>
      <c r="M96" s="58">
        <f>VLOOKUP($S96,PercentGoalStats!$A$3:$AE$998,23,FALSE)</f>
        <v>0</v>
      </c>
      <c r="N96" s="58" t="e">
        <f>VLOOKUP($S96,PercentGoalStats!$A$3:$AE$998,24,FALSE)</f>
        <v>#DIV/0!</v>
      </c>
      <c r="O96" s="58">
        <f>VLOOKUP($S96,PercentGoalStats!$A$3:$AE$998,26,FALSE)</f>
        <v>0</v>
      </c>
      <c r="P96" s="58" t="e">
        <f>VLOOKUP($S96,PercentGoalStats!$A$3:$AE$998,27,FALSE)</f>
        <v>#DIV/0!</v>
      </c>
      <c r="Q96" s="58">
        <f>VLOOKUP($S96,PercentGoalStats!$A$3:$AE$998,29,FALSE)</f>
        <v>0</v>
      </c>
      <c r="R96" s="58" t="e">
        <f>VLOOKUP($S96,PercentGoalStats!$A$3:$AE$998,30,FALSE)</f>
        <v>#DIV/0!</v>
      </c>
      <c r="S96" s="53" t="str">
        <f>Fixtures!A96</f>
        <v>Famalicão</v>
      </c>
      <c r="T96" s="54">
        <f>Fixtures!D96</f>
        <v>43693</v>
      </c>
      <c r="U96" s="53" t="str">
        <f>Fixtures!B96</f>
        <v>Rio Ave</v>
      </c>
      <c r="V96" s="57" t="e">
        <f>VLOOKUP($U96,PercentGoalStats!$A$3:$AE$998,5,FALSE)</f>
        <v>#DIV/0!</v>
      </c>
      <c r="W96" s="58" t="e">
        <f>VLOOKUP($U96,PercentGoalStats!$A$3:$AE$998,7,FALSE)</f>
        <v>#DIV/0!</v>
      </c>
      <c r="X96" s="58" t="e">
        <f>VLOOKUP($U96,PercentGoalStats!$A$3:$AE$998,8,FALSE)</f>
        <v>#DIV/0!</v>
      </c>
      <c r="Y96" s="58" t="e">
        <f>VLOOKUP($U96,PercentGoalStats!$A$3:$AE$998,10,FALSE)</f>
        <v>#DIV/0!</v>
      </c>
      <c r="Z96" s="58" t="e">
        <f>VLOOKUP($U96,PercentGoalStats!$A$3:$AE$998,11,FALSE)</f>
        <v>#DIV/0!</v>
      </c>
      <c r="AA96" s="58" t="e">
        <f>VLOOKUP($U96,PercentGoalStats!$A$3:$AE$998,13,FALSE)</f>
        <v>#DIV/0!</v>
      </c>
      <c r="AB96" s="58" t="e">
        <f>VLOOKUP($U96,PercentGoalStats!$A$3:$AE$998,14,FALSE)</f>
        <v>#DIV/0!</v>
      </c>
      <c r="AC96" s="58" t="e">
        <f>VLOOKUP($U96,PercentGoalStats!$A$3:$AE$998,16,FALSE)</f>
        <v>#DIV/0!</v>
      </c>
      <c r="AD96" s="58" t="e">
        <f>VLOOKUP($U96,PercentGoalStats!$A$3:$AE$998,17,FALSE)</f>
        <v>#DIV/0!</v>
      </c>
      <c r="AE96" s="58" t="e">
        <f>VLOOKUP($U96,PercentGoalStats!$A$3:$AE$998,19,FALSE)</f>
        <v>#DIV/0!</v>
      </c>
      <c r="AF96" s="58" t="e">
        <f>VLOOKUP($U96,PercentGoalStats!$A$3:$AE$998,20,FALSE)</f>
        <v>#DIV/0!</v>
      </c>
      <c r="AG96" s="58" t="e">
        <f>VLOOKUP($U96,PercentGoalStats!$A$3:$AE$998,22,FALSE)</f>
        <v>#DIV/0!</v>
      </c>
      <c r="AH96" s="58" t="e">
        <f>VLOOKUP($U96,PercentGoalStats!$A$3:$AE$998,23,FALSE)</f>
        <v>#DIV/0!</v>
      </c>
      <c r="AI96" s="58" t="e">
        <f>VLOOKUP($U96,PercentGoalStats!$A$3:$AE$998,25,FALSE)</f>
        <v>#DIV/0!</v>
      </c>
      <c r="AJ96" s="58" t="e">
        <f>VLOOKUP($U96,PercentGoalStats!$A$3:$AE$998,26,FALSE)</f>
        <v>#DIV/0!</v>
      </c>
      <c r="AK96" s="58" t="e">
        <f>VLOOKUP($U96,PercentGoalStats!$A$3:$AE$998,28,FALSE)</f>
        <v>#DIV/0!</v>
      </c>
      <c r="AL96" s="58" t="e">
        <f>VLOOKUP($U96,PercentGoalStats!$A$3:$AE$998,29,FALSE)</f>
        <v>#DIV/0!</v>
      </c>
      <c r="AM96" s="58" t="e">
        <f>VLOOKUP($U96,PercentGoalStats!$A$3:$AE$998,31,FALSE)</f>
        <v>#DIV/0!</v>
      </c>
    </row>
    <row r="97" spans="1:39" hidden="1" x14ac:dyDescent="0.3">
      <c r="A97" s="57">
        <f>VLOOKUP($S97,PercentGoalStats!$A$3:$AE$998,5,FALSE)</f>
        <v>1</v>
      </c>
      <c r="B97" s="58" t="e">
        <f>VLOOKUP($S97,PercentGoalStats!$A$3:$AE$998,6,FALSE)</f>
        <v>#DIV/0!</v>
      </c>
      <c r="C97" s="58">
        <f>VLOOKUP($S97,PercentGoalStats!$A$3:$AE$998,8,FALSE)</f>
        <v>1</v>
      </c>
      <c r="D97" s="58" t="e">
        <f>VLOOKUP($S97,PercentGoalStats!$A$3:$AE$998,9,FALSE)</f>
        <v>#DIV/0!</v>
      </c>
      <c r="E97" s="58">
        <f>VLOOKUP($S97,PercentGoalStats!$A$3:$AE$998,11,FALSE)</f>
        <v>0</v>
      </c>
      <c r="F97" s="58" t="e">
        <f>VLOOKUP($S97,PercentGoalStats!$A$3:$AE$998,12,FALSE)</f>
        <v>#DIV/0!</v>
      </c>
      <c r="G97" s="58">
        <f>VLOOKUP($S97,PercentGoalStats!$A$3:$AE$998,14,FALSE)</f>
        <v>0</v>
      </c>
      <c r="H97" s="58" t="e">
        <f>VLOOKUP($S97,PercentGoalStats!$A$3:$AE$998,15,FALSE)</f>
        <v>#DIV/0!</v>
      </c>
      <c r="I97" s="58">
        <f>VLOOKUP($S97,PercentGoalStats!$A$3:$AE$998,17,FALSE)</f>
        <v>0</v>
      </c>
      <c r="J97" s="58" t="e">
        <f>VLOOKUP($S97,PercentGoalStats!$A$3:$AE$998,18,FALSE)</f>
        <v>#DIV/0!</v>
      </c>
      <c r="K97" s="58">
        <f>VLOOKUP($S97,PercentGoalStats!$A$3:$AE$998,20,FALSE)</f>
        <v>0</v>
      </c>
      <c r="L97" s="58" t="e">
        <f>VLOOKUP($S97,PercentGoalStats!$A$3:$AE$998,21,FALSE)</f>
        <v>#DIV/0!</v>
      </c>
      <c r="M97" s="58">
        <f>VLOOKUP($S97,PercentGoalStats!$A$3:$AE$998,23,FALSE)</f>
        <v>1</v>
      </c>
      <c r="N97" s="58" t="e">
        <f>VLOOKUP($S97,PercentGoalStats!$A$3:$AE$998,24,FALSE)</f>
        <v>#DIV/0!</v>
      </c>
      <c r="O97" s="58">
        <f>VLOOKUP($S97,PercentGoalStats!$A$3:$AE$998,26,FALSE)</f>
        <v>1</v>
      </c>
      <c r="P97" s="58" t="e">
        <f>VLOOKUP($S97,PercentGoalStats!$A$3:$AE$998,27,FALSE)</f>
        <v>#DIV/0!</v>
      </c>
      <c r="Q97" s="58">
        <f>VLOOKUP($S97,PercentGoalStats!$A$3:$AE$998,29,FALSE)</f>
        <v>0</v>
      </c>
      <c r="R97" s="58" t="e">
        <f>VLOOKUP($S97,PercentGoalStats!$A$3:$AE$998,30,FALSE)</f>
        <v>#DIV/0!</v>
      </c>
      <c r="S97" s="53" t="str">
        <f>Fixtures!A97</f>
        <v>Cambuur</v>
      </c>
      <c r="T97" s="54">
        <f>Fixtures!D97</f>
        <v>43693</v>
      </c>
      <c r="U97" s="53" t="str">
        <f>Fixtures!B97</f>
        <v>Go Ahead Eagles</v>
      </c>
      <c r="V97" s="57">
        <f>VLOOKUP($U97,PercentGoalStats!$A$3:$AE$998,5,FALSE)</f>
        <v>1</v>
      </c>
      <c r="W97" s="58" t="e">
        <f>VLOOKUP($U97,PercentGoalStats!$A$3:$AE$998,7,FALSE)</f>
        <v>#DIV/0!</v>
      </c>
      <c r="X97" s="58">
        <f>VLOOKUP($U97,PercentGoalStats!$A$3:$AE$998,8,FALSE)</f>
        <v>1</v>
      </c>
      <c r="Y97" s="58" t="e">
        <f>VLOOKUP($U97,PercentGoalStats!$A$3:$AE$998,10,FALSE)</f>
        <v>#DIV/0!</v>
      </c>
      <c r="Z97" s="58">
        <f>VLOOKUP($U97,PercentGoalStats!$A$3:$AE$998,11,FALSE)</f>
        <v>1</v>
      </c>
      <c r="AA97" s="58" t="e">
        <f>VLOOKUP($U97,PercentGoalStats!$A$3:$AE$998,13,FALSE)</f>
        <v>#DIV/0!</v>
      </c>
      <c r="AB97" s="58">
        <f>VLOOKUP($U97,PercentGoalStats!$A$3:$AE$998,14,FALSE)</f>
        <v>1</v>
      </c>
      <c r="AC97" s="58" t="e">
        <f>VLOOKUP($U97,PercentGoalStats!$A$3:$AE$998,16,FALSE)</f>
        <v>#DIV/0!</v>
      </c>
      <c r="AD97" s="58">
        <f>VLOOKUP($U97,PercentGoalStats!$A$3:$AE$998,17,FALSE)</f>
        <v>1</v>
      </c>
      <c r="AE97" s="58" t="e">
        <f>VLOOKUP($U97,PercentGoalStats!$A$3:$AE$998,19,FALSE)</f>
        <v>#DIV/0!</v>
      </c>
      <c r="AF97" s="58">
        <f>VLOOKUP($U97,PercentGoalStats!$A$3:$AE$998,20,FALSE)</f>
        <v>1</v>
      </c>
      <c r="AG97" s="58" t="e">
        <f>VLOOKUP($U97,PercentGoalStats!$A$3:$AE$998,22,FALSE)</f>
        <v>#DIV/0!</v>
      </c>
      <c r="AH97" s="58">
        <f>VLOOKUP($U97,PercentGoalStats!$A$3:$AE$998,23,FALSE)</f>
        <v>1</v>
      </c>
      <c r="AI97" s="58" t="e">
        <f>VLOOKUP($U97,PercentGoalStats!$A$3:$AE$998,25,FALSE)</f>
        <v>#DIV/0!</v>
      </c>
      <c r="AJ97" s="58">
        <f>VLOOKUP($U97,PercentGoalStats!$A$3:$AE$998,26,FALSE)</f>
        <v>1</v>
      </c>
      <c r="AK97" s="58" t="e">
        <f>VLOOKUP($U97,PercentGoalStats!$A$3:$AE$998,28,FALSE)</f>
        <v>#DIV/0!</v>
      </c>
      <c r="AL97" s="58">
        <f>VLOOKUP($U97,PercentGoalStats!$A$3:$AE$998,29,FALSE)</f>
        <v>1</v>
      </c>
      <c r="AM97" s="58" t="e">
        <f>VLOOKUP($U97,PercentGoalStats!$A$3:$AE$998,31,FALSE)</f>
        <v>#DIV/0!</v>
      </c>
    </row>
    <row r="98" spans="1:39" hidden="1" x14ac:dyDescent="0.3">
      <c r="A98" s="57">
        <f>VLOOKUP($S98,PercentGoalStats!$A$3:$AE$998,5,FALSE)</f>
        <v>1</v>
      </c>
      <c r="B98" s="58" t="e">
        <f>VLOOKUP($S98,PercentGoalStats!$A$3:$AE$998,6,FALSE)</f>
        <v>#DIV/0!</v>
      </c>
      <c r="C98" s="58">
        <f>VLOOKUP($S98,PercentGoalStats!$A$3:$AE$998,8,FALSE)</f>
        <v>1</v>
      </c>
      <c r="D98" s="58" t="e">
        <f>VLOOKUP($S98,PercentGoalStats!$A$3:$AE$998,9,FALSE)</f>
        <v>#DIV/0!</v>
      </c>
      <c r="E98" s="58">
        <f>VLOOKUP($S98,PercentGoalStats!$A$3:$AE$998,11,FALSE)</f>
        <v>0</v>
      </c>
      <c r="F98" s="58" t="e">
        <f>VLOOKUP($S98,PercentGoalStats!$A$3:$AE$998,12,FALSE)</f>
        <v>#DIV/0!</v>
      </c>
      <c r="G98" s="58">
        <f>VLOOKUP($S98,PercentGoalStats!$A$3:$AE$998,14,FALSE)</f>
        <v>0</v>
      </c>
      <c r="H98" s="58" t="e">
        <f>VLOOKUP($S98,PercentGoalStats!$A$3:$AE$998,15,FALSE)</f>
        <v>#DIV/0!</v>
      </c>
      <c r="I98" s="58">
        <f>VLOOKUP($S98,PercentGoalStats!$A$3:$AE$998,17,FALSE)</f>
        <v>1</v>
      </c>
      <c r="J98" s="58" t="e">
        <f>VLOOKUP($S98,PercentGoalStats!$A$3:$AE$998,18,FALSE)</f>
        <v>#DIV/0!</v>
      </c>
      <c r="K98" s="58">
        <f>VLOOKUP($S98,PercentGoalStats!$A$3:$AE$998,20,FALSE)</f>
        <v>0</v>
      </c>
      <c r="L98" s="58" t="e">
        <f>VLOOKUP($S98,PercentGoalStats!$A$3:$AE$998,21,FALSE)</f>
        <v>#DIV/0!</v>
      </c>
      <c r="M98" s="58">
        <f>VLOOKUP($S98,PercentGoalStats!$A$3:$AE$998,23,FALSE)</f>
        <v>1</v>
      </c>
      <c r="N98" s="58" t="e">
        <f>VLOOKUP($S98,PercentGoalStats!$A$3:$AE$998,24,FALSE)</f>
        <v>#DIV/0!</v>
      </c>
      <c r="O98" s="58">
        <f>VLOOKUP($S98,PercentGoalStats!$A$3:$AE$998,26,FALSE)</f>
        <v>0</v>
      </c>
      <c r="P98" s="58" t="e">
        <f>VLOOKUP($S98,PercentGoalStats!$A$3:$AE$998,27,FALSE)</f>
        <v>#DIV/0!</v>
      </c>
      <c r="Q98" s="58">
        <f>VLOOKUP($S98,PercentGoalStats!$A$3:$AE$998,29,FALSE)</f>
        <v>1</v>
      </c>
      <c r="R98" s="58" t="e">
        <f>VLOOKUP($S98,PercentGoalStats!$A$3:$AE$998,30,FALSE)</f>
        <v>#DIV/0!</v>
      </c>
      <c r="S98" s="53" t="str">
        <f>Fixtures!A98</f>
        <v>Volendam</v>
      </c>
      <c r="T98" s="54">
        <f>Fixtures!D98</f>
        <v>43693</v>
      </c>
      <c r="U98" s="53" t="str">
        <f>Fixtures!B98</f>
        <v>Roda JC</v>
      </c>
      <c r="V98" s="57">
        <f>VLOOKUP($U98,PercentGoalStats!$A$3:$AE$998,5,FALSE)</f>
        <v>1</v>
      </c>
      <c r="W98" s="58" t="e">
        <f>VLOOKUP($U98,PercentGoalStats!$A$3:$AE$998,7,FALSE)</f>
        <v>#DIV/0!</v>
      </c>
      <c r="X98" s="58">
        <f>VLOOKUP($U98,PercentGoalStats!$A$3:$AE$998,8,FALSE)</f>
        <v>1</v>
      </c>
      <c r="Y98" s="58" t="e">
        <f>VLOOKUP($U98,PercentGoalStats!$A$3:$AE$998,10,FALSE)</f>
        <v>#DIV/0!</v>
      </c>
      <c r="Z98" s="58">
        <f>VLOOKUP($U98,PercentGoalStats!$A$3:$AE$998,11,FALSE)</f>
        <v>0</v>
      </c>
      <c r="AA98" s="58" t="e">
        <f>VLOOKUP($U98,PercentGoalStats!$A$3:$AE$998,13,FALSE)</f>
        <v>#DIV/0!</v>
      </c>
      <c r="AB98" s="58">
        <f>VLOOKUP($U98,PercentGoalStats!$A$3:$AE$998,14,FALSE)</f>
        <v>0</v>
      </c>
      <c r="AC98" s="58" t="e">
        <f>VLOOKUP($U98,PercentGoalStats!$A$3:$AE$998,16,FALSE)</f>
        <v>#DIV/0!</v>
      </c>
      <c r="AD98" s="58">
        <f>VLOOKUP($U98,PercentGoalStats!$A$3:$AE$998,17,FALSE)</f>
        <v>1</v>
      </c>
      <c r="AE98" s="58" t="e">
        <f>VLOOKUP($U98,PercentGoalStats!$A$3:$AE$998,19,FALSE)</f>
        <v>#DIV/0!</v>
      </c>
      <c r="AF98" s="58">
        <f>VLOOKUP($U98,PercentGoalStats!$A$3:$AE$998,20,FALSE)</f>
        <v>0</v>
      </c>
      <c r="AG98" s="58" t="e">
        <f>VLOOKUP($U98,PercentGoalStats!$A$3:$AE$998,22,FALSE)</f>
        <v>#DIV/0!</v>
      </c>
      <c r="AH98" s="58">
        <f>VLOOKUP($U98,PercentGoalStats!$A$3:$AE$998,23,FALSE)</f>
        <v>1</v>
      </c>
      <c r="AI98" s="58" t="e">
        <f>VLOOKUP($U98,PercentGoalStats!$A$3:$AE$998,25,FALSE)</f>
        <v>#DIV/0!</v>
      </c>
      <c r="AJ98" s="58">
        <f>VLOOKUP($U98,PercentGoalStats!$A$3:$AE$998,26,FALSE)</f>
        <v>0</v>
      </c>
      <c r="AK98" s="58" t="e">
        <f>VLOOKUP($U98,PercentGoalStats!$A$3:$AE$998,28,FALSE)</f>
        <v>#DIV/0!</v>
      </c>
      <c r="AL98" s="58">
        <f>VLOOKUP($U98,PercentGoalStats!$A$3:$AE$998,29,FALSE)</f>
        <v>1</v>
      </c>
      <c r="AM98" s="58" t="e">
        <f>VLOOKUP($U98,PercentGoalStats!$A$3:$AE$998,31,FALSE)</f>
        <v>#DIV/0!</v>
      </c>
    </row>
    <row r="99" spans="1:39" hidden="1" x14ac:dyDescent="0.3">
      <c r="A99" s="57">
        <f>VLOOKUP($S99,PercentGoalStats!$A$3:$AE$998,5,FALSE)</f>
        <v>1</v>
      </c>
      <c r="B99" s="58" t="e">
        <f>VLOOKUP($S99,PercentGoalStats!$A$3:$AE$998,6,FALSE)</f>
        <v>#DIV/0!</v>
      </c>
      <c r="C99" s="58">
        <f>VLOOKUP($S99,PercentGoalStats!$A$3:$AE$998,8,FALSE)</f>
        <v>1</v>
      </c>
      <c r="D99" s="58" t="e">
        <f>VLOOKUP($S99,PercentGoalStats!$A$3:$AE$998,9,FALSE)</f>
        <v>#DIV/0!</v>
      </c>
      <c r="E99" s="58">
        <f>VLOOKUP($S99,PercentGoalStats!$A$3:$AE$998,11,FALSE)</f>
        <v>0</v>
      </c>
      <c r="F99" s="58" t="e">
        <f>VLOOKUP($S99,PercentGoalStats!$A$3:$AE$998,12,FALSE)</f>
        <v>#DIV/0!</v>
      </c>
      <c r="G99" s="58">
        <f>VLOOKUP($S99,PercentGoalStats!$A$3:$AE$998,14,FALSE)</f>
        <v>0</v>
      </c>
      <c r="H99" s="58" t="e">
        <f>VLOOKUP($S99,PercentGoalStats!$A$3:$AE$998,15,FALSE)</f>
        <v>#DIV/0!</v>
      </c>
      <c r="I99" s="58">
        <f>VLOOKUP($S99,PercentGoalStats!$A$3:$AE$998,17,FALSE)</f>
        <v>1</v>
      </c>
      <c r="J99" s="58" t="e">
        <f>VLOOKUP($S99,PercentGoalStats!$A$3:$AE$998,18,FALSE)</f>
        <v>#DIV/0!</v>
      </c>
      <c r="K99" s="58">
        <f>VLOOKUP($S99,PercentGoalStats!$A$3:$AE$998,20,FALSE)</f>
        <v>1</v>
      </c>
      <c r="L99" s="58" t="e">
        <f>VLOOKUP($S99,PercentGoalStats!$A$3:$AE$998,21,FALSE)</f>
        <v>#DIV/0!</v>
      </c>
      <c r="M99" s="58">
        <f>VLOOKUP($S99,PercentGoalStats!$A$3:$AE$998,23,FALSE)</f>
        <v>0</v>
      </c>
      <c r="N99" s="58" t="e">
        <f>VLOOKUP($S99,PercentGoalStats!$A$3:$AE$998,24,FALSE)</f>
        <v>#DIV/0!</v>
      </c>
      <c r="O99" s="58">
        <f>VLOOKUP($S99,PercentGoalStats!$A$3:$AE$998,26,FALSE)</f>
        <v>0</v>
      </c>
      <c r="P99" s="58" t="e">
        <f>VLOOKUP($S99,PercentGoalStats!$A$3:$AE$998,27,FALSE)</f>
        <v>#DIV/0!</v>
      </c>
      <c r="Q99" s="58">
        <f>VLOOKUP($S99,PercentGoalStats!$A$3:$AE$998,29,FALSE)</f>
        <v>0</v>
      </c>
      <c r="R99" s="58" t="e">
        <f>VLOOKUP($S99,PercentGoalStats!$A$3:$AE$998,30,FALSE)</f>
        <v>#DIV/0!</v>
      </c>
      <c r="S99" s="53" t="str">
        <f>Fixtures!A99</f>
        <v>NAC Breda</v>
      </c>
      <c r="T99" s="54">
        <f>Fixtures!D99</f>
        <v>43693</v>
      </c>
      <c r="U99" s="53" t="str">
        <f>Fixtures!B99</f>
        <v>Helmond Sport</v>
      </c>
      <c r="V99" s="57">
        <f>VLOOKUP($U99,PercentGoalStats!$A$3:$AE$998,5,FALSE)</f>
        <v>1</v>
      </c>
      <c r="W99" s="58" t="e">
        <f>VLOOKUP($U99,PercentGoalStats!$A$3:$AE$998,7,FALSE)</f>
        <v>#DIV/0!</v>
      </c>
      <c r="X99" s="58">
        <f>VLOOKUP($U99,PercentGoalStats!$A$3:$AE$998,8,FALSE)</f>
        <v>1</v>
      </c>
      <c r="Y99" s="58" t="e">
        <f>VLOOKUP($U99,PercentGoalStats!$A$3:$AE$998,10,FALSE)</f>
        <v>#DIV/0!</v>
      </c>
      <c r="Z99" s="58">
        <f>VLOOKUP($U99,PercentGoalStats!$A$3:$AE$998,11,FALSE)</f>
        <v>0</v>
      </c>
      <c r="AA99" s="58" t="e">
        <f>VLOOKUP($U99,PercentGoalStats!$A$3:$AE$998,13,FALSE)</f>
        <v>#DIV/0!</v>
      </c>
      <c r="AB99" s="58">
        <f>VLOOKUP($U99,PercentGoalStats!$A$3:$AE$998,14,FALSE)</f>
        <v>0</v>
      </c>
      <c r="AC99" s="58" t="e">
        <f>VLOOKUP($U99,PercentGoalStats!$A$3:$AE$998,16,FALSE)</f>
        <v>#DIV/0!</v>
      </c>
      <c r="AD99" s="58">
        <f>VLOOKUP($U99,PercentGoalStats!$A$3:$AE$998,17,FALSE)</f>
        <v>1</v>
      </c>
      <c r="AE99" s="58" t="e">
        <f>VLOOKUP($U99,PercentGoalStats!$A$3:$AE$998,19,FALSE)</f>
        <v>#DIV/0!</v>
      </c>
      <c r="AF99" s="58">
        <f>VLOOKUP($U99,PercentGoalStats!$A$3:$AE$998,20,FALSE)</f>
        <v>0</v>
      </c>
      <c r="AG99" s="58" t="e">
        <f>VLOOKUP($U99,PercentGoalStats!$A$3:$AE$998,22,FALSE)</f>
        <v>#DIV/0!</v>
      </c>
      <c r="AH99" s="58">
        <f>VLOOKUP($U99,PercentGoalStats!$A$3:$AE$998,23,FALSE)</f>
        <v>1</v>
      </c>
      <c r="AI99" s="58" t="e">
        <f>VLOOKUP($U99,PercentGoalStats!$A$3:$AE$998,25,FALSE)</f>
        <v>#DIV/0!</v>
      </c>
      <c r="AJ99" s="58">
        <f>VLOOKUP($U99,PercentGoalStats!$A$3:$AE$998,26,FALSE)</f>
        <v>0</v>
      </c>
      <c r="AK99" s="58" t="e">
        <f>VLOOKUP($U99,PercentGoalStats!$A$3:$AE$998,28,FALSE)</f>
        <v>#DIV/0!</v>
      </c>
      <c r="AL99" s="58">
        <f>VLOOKUP($U99,PercentGoalStats!$A$3:$AE$998,29,FALSE)</f>
        <v>1</v>
      </c>
      <c r="AM99" s="58" t="e">
        <f>VLOOKUP($U99,PercentGoalStats!$A$3:$AE$998,31,FALSE)</f>
        <v>#DIV/0!</v>
      </c>
    </row>
    <row r="100" spans="1:39" hidden="1" x14ac:dyDescent="0.3">
      <c r="A100" s="57">
        <f>VLOOKUP($S100,PercentGoalStats!$A$3:$AE$998,5,FALSE)</f>
        <v>1</v>
      </c>
      <c r="B100" s="58" t="e">
        <f>VLOOKUP($S100,PercentGoalStats!$A$3:$AE$998,6,FALSE)</f>
        <v>#DIV/0!</v>
      </c>
      <c r="C100" s="58">
        <f>VLOOKUP($S100,PercentGoalStats!$A$3:$AE$998,8,FALSE)</f>
        <v>1</v>
      </c>
      <c r="D100" s="58" t="e">
        <f>VLOOKUP($S100,PercentGoalStats!$A$3:$AE$998,9,FALSE)</f>
        <v>#DIV/0!</v>
      </c>
      <c r="E100" s="58">
        <f>VLOOKUP($S100,PercentGoalStats!$A$3:$AE$998,11,FALSE)</f>
        <v>1</v>
      </c>
      <c r="F100" s="58" t="e">
        <f>VLOOKUP($S100,PercentGoalStats!$A$3:$AE$998,12,FALSE)</f>
        <v>#DIV/0!</v>
      </c>
      <c r="G100" s="58">
        <f>VLOOKUP($S100,PercentGoalStats!$A$3:$AE$998,14,FALSE)</f>
        <v>1</v>
      </c>
      <c r="H100" s="58" t="e">
        <f>VLOOKUP($S100,PercentGoalStats!$A$3:$AE$998,15,FALSE)</f>
        <v>#DIV/0!</v>
      </c>
      <c r="I100" s="58">
        <f>VLOOKUP($S100,PercentGoalStats!$A$3:$AE$998,17,FALSE)</f>
        <v>1</v>
      </c>
      <c r="J100" s="58" t="e">
        <f>VLOOKUP($S100,PercentGoalStats!$A$3:$AE$998,18,FALSE)</f>
        <v>#DIV/0!</v>
      </c>
      <c r="K100" s="58">
        <f>VLOOKUP($S100,PercentGoalStats!$A$3:$AE$998,20,FALSE)</f>
        <v>1</v>
      </c>
      <c r="L100" s="58" t="e">
        <f>VLOOKUP($S100,PercentGoalStats!$A$3:$AE$998,21,FALSE)</f>
        <v>#DIV/0!</v>
      </c>
      <c r="M100" s="58">
        <f>VLOOKUP($S100,PercentGoalStats!$A$3:$AE$998,23,FALSE)</f>
        <v>1</v>
      </c>
      <c r="N100" s="58" t="e">
        <f>VLOOKUP($S100,PercentGoalStats!$A$3:$AE$998,24,FALSE)</f>
        <v>#DIV/0!</v>
      </c>
      <c r="O100" s="58">
        <f>VLOOKUP($S100,PercentGoalStats!$A$3:$AE$998,26,FALSE)</f>
        <v>1</v>
      </c>
      <c r="P100" s="58" t="e">
        <f>VLOOKUP($S100,PercentGoalStats!$A$3:$AE$998,27,FALSE)</f>
        <v>#DIV/0!</v>
      </c>
      <c r="Q100" s="58">
        <f>VLOOKUP($S100,PercentGoalStats!$A$3:$AE$998,29,FALSE)</f>
        <v>1</v>
      </c>
      <c r="R100" s="58" t="e">
        <f>VLOOKUP($S100,PercentGoalStats!$A$3:$AE$998,30,FALSE)</f>
        <v>#DIV/0!</v>
      </c>
      <c r="S100" s="53" t="str">
        <f>Fixtures!A100</f>
        <v>MVV</v>
      </c>
      <c r="T100" s="54">
        <f>Fixtures!D100</f>
        <v>43693</v>
      </c>
      <c r="U100" s="53" t="str">
        <f>Fixtures!B100</f>
        <v>De Graafschap</v>
      </c>
      <c r="V100" s="57">
        <f>VLOOKUP($U100,PercentGoalStats!$A$3:$AE$998,5,FALSE)</f>
        <v>1</v>
      </c>
      <c r="W100" s="58" t="e">
        <f>VLOOKUP($U100,PercentGoalStats!$A$3:$AE$998,7,FALSE)</f>
        <v>#DIV/0!</v>
      </c>
      <c r="X100" s="58">
        <f>VLOOKUP($U100,PercentGoalStats!$A$3:$AE$998,8,FALSE)</f>
        <v>1</v>
      </c>
      <c r="Y100" s="58" t="e">
        <f>VLOOKUP($U100,PercentGoalStats!$A$3:$AE$998,10,FALSE)</f>
        <v>#DIV/0!</v>
      </c>
      <c r="Z100" s="58">
        <f>VLOOKUP($U100,PercentGoalStats!$A$3:$AE$998,11,FALSE)</f>
        <v>0</v>
      </c>
      <c r="AA100" s="58" t="e">
        <f>VLOOKUP($U100,PercentGoalStats!$A$3:$AE$998,13,FALSE)</f>
        <v>#DIV/0!</v>
      </c>
      <c r="AB100" s="58">
        <f>VLOOKUP($U100,PercentGoalStats!$A$3:$AE$998,14,FALSE)</f>
        <v>0</v>
      </c>
      <c r="AC100" s="58" t="e">
        <f>VLOOKUP($U100,PercentGoalStats!$A$3:$AE$998,16,FALSE)</f>
        <v>#DIV/0!</v>
      </c>
      <c r="AD100" s="58">
        <f>VLOOKUP($U100,PercentGoalStats!$A$3:$AE$998,17,FALSE)</f>
        <v>1</v>
      </c>
      <c r="AE100" s="58" t="e">
        <f>VLOOKUP($U100,PercentGoalStats!$A$3:$AE$998,19,FALSE)</f>
        <v>#DIV/0!</v>
      </c>
      <c r="AF100" s="58">
        <f>VLOOKUP($U100,PercentGoalStats!$A$3:$AE$998,20,FALSE)</f>
        <v>1</v>
      </c>
      <c r="AG100" s="58" t="e">
        <f>VLOOKUP($U100,PercentGoalStats!$A$3:$AE$998,22,FALSE)</f>
        <v>#DIV/0!</v>
      </c>
      <c r="AH100" s="58">
        <f>VLOOKUP($U100,PercentGoalStats!$A$3:$AE$998,23,FALSE)</f>
        <v>0</v>
      </c>
      <c r="AI100" s="58" t="e">
        <f>VLOOKUP($U100,PercentGoalStats!$A$3:$AE$998,25,FALSE)</f>
        <v>#DIV/0!</v>
      </c>
      <c r="AJ100" s="58">
        <f>VLOOKUP($U100,PercentGoalStats!$A$3:$AE$998,26,FALSE)</f>
        <v>0</v>
      </c>
      <c r="AK100" s="58" t="e">
        <f>VLOOKUP($U100,PercentGoalStats!$A$3:$AE$998,28,FALSE)</f>
        <v>#DIV/0!</v>
      </c>
      <c r="AL100" s="58">
        <f>VLOOKUP($U100,PercentGoalStats!$A$3:$AE$998,29,FALSE)</f>
        <v>0</v>
      </c>
      <c r="AM100" s="58" t="e">
        <f>VLOOKUP($U100,PercentGoalStats!$A$3:$AE$998,31,FALSE)</f>
        <v>#DIV/0!</v>
      </c>
    </row>
    <row r="101" spans="1:39" hidden="1" x14ac:dyDescent="0.3">
      <c r="A101" s="57">
        <f>VLOOKUP($S101,PercentGoalStats!$A$3:$AE$998,5,FALSE)</f>
        <v>1</v>
      </c>
      <c r="B101" s="58" t="e">
        <f>VLOOKUP($S101,PercentGoalStats!$A$3:$AE$998,6,FALSE)</f>
        <v>#DIV/0!</v>
      </c>
      <c r="C101" s="58">
        <f>VLOOKUP($S101,PercentGoalStats!$A$3:$AE$998,8,FALSE)</f>
        <v>1</v>
      </c>
      <c r="D101" s="58" t="e">
        <f>VLOOKUP($S101,PercentGoalStats!$A$3:$AE$998,9,FALSE)</f>
        <v>#DIV/0!</v>
      </c>
      <c r="E101" s="58">
        <f>VLOOKUP($S101,PercentGoalStats!$A$3:$AE$998,11,FALSE)</f>
        <v>1</v>
      </c>
      <c r="F101" s="58" t="e">
        <f>VLOOKUP($S101,PercentGoalStats!$A$3:$AE$998,12,FALSE)</f>
        <v>#DIV/0!</v>
      </c>
      <c r="G101" s="58">
        <f>VLOOKUP($S101,PercentGoalStats!$A$3:$AE$998,14,FALSE)</f>
        <v>0</v>
      </c>
      <c r="H101" s="58" t="e">
        <f>VLOOKUP($S101,PercentGoalStats!$A$3:$AE$998,15,FALSE)</f>
        <v>#DIV/0!</v>
      </c>
      <c r="I101" s="58">
        <f>VLOOKUP($S101,PercentGoalStats!$A$3:$AE$998,17,FALSE)</f>
        <v>1</v>
      </c>
      <c r="J101" s="58" t="e">
        <f>VLOOKUP($S101,PercentGoalStats!$A$3:$AE$998,18,FALSE)</f>
        <v>#DIV/0!</v>
      </c>
      <c r="K101" s="58">
        <f>VLOOKUP($S101,PercentGoalStats!$A$3:$AE$998,20,FALSE)</f>
        <v>1</v>
      </c>
      <c r="L101" s="58" t="e">
        <f>VLOOKUP($S101,PercentGoalStats!$A$3:$AE$998,21,FALSE)</f>
        <v>#DIV/0!</v>
      </c>
      <c r="M101" s="58">
        <f>VLOOKUP($S101,PercentGoalStats!$A$3:$AE$998,23,FALSE)</f>
        <v>1</v>
      </c>
      <c r="N101" s="58" t="e">
        <f>VLOOKUP($S101,PercentGoalStats!$A$3:$AE$998,24,FALSE)</f>
        <v>#DIV/0!</v>
      </c>
      <c r="O101" s="58">
        <f>VLOOKUP($S101,PercentGoalStats!$A$3:$AE$998,26,FALSE)</f>
        <v>0</v>
      </c>
      <c r="P101" s="58" t="e">
        <f>VLOOKUP($S101,PercentGoalStats!$A$3:$AE$998,27,FALSE)</f>
        <v>#DIV/0!</v>
      </c>
      <c r="Q101" s="58">
        <f>VLOOKUP($S101,PercentGoalStats!$A$3:$AE$998,29,FALSE)</f>
        <v>1</v>
      </c>
      <c r="R101" s="58" t="e">
        <f>VLOOKUP($S101,PercentGoalStats!$A$3:$AE$998,30,FALSE)</f>
        <v>#DIV/0!</v>
      </c>
      <c r="S101" s="53" t="str">
        <f>Fixtures!A101</f>
        <v>Eindhoven</v>
      </c>
      <c r="T101" s="54">
        <f>Fixtures!D101</f>
        <v>43693</v>
      </c>
      <c r="U101" s="53" t="str">
        <f>Fixtures!B101</f>
        <v>Dordrecht</v>
      </c>
      <c r="V101" s="57">
        <f>VLOOKUP($U101,PercentGoalStats!$A$3:$AE$998,5,FALSE)</f>
        <v>1</v>
      </c>
      <c r="W101" s="58" t="e">
        <f>VLOOKUP($U101,PercentGoalStats!$A$3:$AE$998,7,FALSE)</f>
        <v>#DIV/0!</v>
      </c>
      <c r="X101" s="58">
        <f>VLOOKUP($U101,PercentGoalStats!$A$3:$AE$998,8,FALSE)</f>
        <v>1</v>
      </c>
      <c r="Y101" s="58" t="e">
        <f>VLOOKUP($U101,PercentGoalStats!$A$3:$AE$998,10,FALSE)</f>
        <v>#DIV/0!</v>
      </c>
      <c r="Z101" s="58">
        <f>VLOOKUP($U101,PercentGoalStats!$A$3:$AE$998,11,FALSE)</f>
        <v>0</v>
      </c>
      <c r="AA101" s="58" t="e">
        <f>VLOOKUP($U101,PercentGoalStats!$A$3:$AE$998,13,FALSE)</f>
        <v>#DIV/0!</v>
      </c>
      <c r="AB101" s="58">
        <f>VLOOKUP($U101,PercentGoalStats!$A$3:$AE$998,14,FALSE)</f>
        <v>0</v>
      </c>
      <c r="AC101" s="58" t="e">
        <f>VLOOKUP($U101,PercentGoalStats!$A$3:$AE$998,16,FALSE)</f>
        <v>#DIV/0!</v>
      </c>
      <c r="AD101" s="58">
        <f>VLOOKUP($U101,PercentGoalStats!$A$3:$AE$998,17,FALSE)</f>
        <v>0</v>
      </c>
      <c r="AE101" s="58" t="e">
        <f>VLOOKUP($U101,PercentGoalStats!$A$3:$AE$998,19,FALSE)</f>
        <v>#DIV/0!</v>
      </c>
      <c r="AF101" s="58">
        <f>VLOOKUP($U101,PercentGoalStats!$A$3:$AE$998,20,FALSE)</f>
        <v>0</v>
      </c>
      <c r="AG101" s="58" t="e">
        <f>VLOOKUP($U101,PercentGoalStats!$A$3:$AE$998,22,FALSE)</f>
        <v>#DIV/0!</v>
      </c>
      <c r="AH101" s="58">
        <f>VLOOKUP($U101,PercentGoalStats!$A$3:$AE$998,23,FALSE)</f>
        <v>1</v>
      </c>
      <c r="AI101" s="58" t="e">
        <f>VLOOKUP($U101,PercentGoalStats!$A$3:$AE$998,25,FALSE)</f>
        <v>#DIV/0!</v>
      </c>
      <c r="AJ101" s="58">
        <f>VLOOKUP($U101,PercentGoalStats!$A$3:$AE$998,26,FALSE)</f>
        <v>1</v>
      </c>
      <c r="AK101" s="58" t="e">
        <f>VLOOKUP($U101,PercentGoalStats!$A$3:$AE$998,28,FALSE)</f>
        <v>#DIV/0!</v>
      </c>
      <c r="AL101" s="58">
        <f>VLOOKUP($U101,PercentGoalStats!$A$3:$AE$998,29,FALSE)</f>
        <v>0</v>
      </c>
      <c r="AM101" s="58" t="e">
        <f>VLOOKUP($U101,PercentGoalStats!$A$3:$AE$998,31,FALSE)</f>
        <v>#DIV/0!</v>
      </c>
    </row>
    <row r="102" spans="1:39" hidden="1" x14ac:dyDescent="0.3">
      <c r="A102" s="57" t="e">
        <f>VLOOKUP($S102,PercentGoalStats!$A$3:$AE$998,5,FALSE)</f>
        <v>#DIV/0!</v>
      </c>
      <c r="B102" s="58" t="e">
        <f>VLOOKUP($S102,PercentGoalStats!$A$3:$AE$998,6,FALSE)</f>
        <v>#DIV/0!</v>
      </c>
      <c r="C102" s="58" t="e">
        <f>VLOOKUP($S102,PercentGoalStats!$A$3:$AE$998,8,FALSE)</f>
        <v>#DIV/0!</v>
      </c>
      <c r="D102" s="58" t="e">
        <f>VLOOKUP($S102,PercentGoalStats!$A$3:$AE$998,9,FALSE)</f>
        <v>#DIV/0!</v>
      </c>
      <c r="E102" s="58" t="e">
        <f>VLOOKUP($S102,PercentGoalStats!$A$3:$AE$998,11,FALSE)</f>
        <v>#DIV/0!</v>
      </c>
      <c r="F102" s="58" t="e">
        <f>VLOOKUP($S102,PercentGoalStats!$A$3:$AE$998,12,FALSE)</f>
        <v>#DIV/0!</v>
      </c>
      <c r="G102" s="58" t="e">
        <f>VLOOKUP($S102,PercentGoalStats!$A$3:$AE$998,14,FALSE)</f>
        <v>#DIV/0!</v>
      </c>
      <c r="H102" s="58" t="e">
        <f>VLOOKUP($S102,PercentGoalStats!$A$3:$AE$998,15,FALSE)</f>
        <v>#DIV/0!</v>
      </c>
      <c r="I102" s="58" t="e">
        <f>VLOOKUP($S102,PercentGoalStats!$A$3:$AE$998,17,FALSE)</f>
        <v>#DIV/0!</v>
      </c>
      <c r="J102" s="58" t="e">
        <f>VLOOKUP($S102,PercentGoalStats!$A$3:$AE$998,18,FALSE)</f>
        <v>#DIV/0!</v>
      </c>
      <c r="K102" s="58" t="e">
        <f>VLOOKUP($S102,PercentGoalStats!$A$3:$AE$998,20,FALSE)</f>
        <v>#DIV/0!</v>
      </c>
      <c r="L102" s="58" t="e">
        <f>VLOOKUP($S102,PercentGoalStats!$A$3:$AE$998,21,FALSE)</f>
        <v>#DIV/0!</v>
      </c>
      <c r="M102" s="58" t="e">
        <f>VLOOKUP($S102,PercentGoalStats!$A$3:$AE$998,23,FALSE)</f>
        <v>#DIV/0!</v>
      </c>
      <c r="N102" s="58" t="e">
        <f>VLOOKUP($S102,PercentGoalStats!$A$3:$AE$998,24,FALSE)</f>
        <v>#DIV/0!</v>
      </c>
      <c r="O102" s="58" t="e">
        <f>VLOOKUP($S102,PercentGoalStats!$A$3:$AE$998,26,FALSE)</f>
        <v>#DIV/0!</v>
      </c>
      <c r="P102" s="58" t="e">
        <f>VLOOKUP($S102,PercentGoalStats!$A$3:$AE$998,27,FALSE)</f>
        <v>#DIV/0!</v>
      </c>
      <c r="Q102" s="58" t="e">
        <f>VLOOKUP($S102,PercentGoalStats!$A$3:$AE$998,29,FALSE)</f>
        <v>#DIV/0!</v>
      </c>
      <c r="R102" s="58" t="e">
        <f>VLOOKUP($S102,PercentGoalStats!$A$3:$AE$998,30,FALSE)</f>
        <v>#DIV/0!</v>
      </c>
      <c r="S102" s="53" t="str">
        <f>Fixtures!A102</f>
        <v>Den Bosch</v>
      </c>
      <c r="T102" s="54">
        <f>Fixtures!D102</f>
        <v>43693</v>
      </c>
      <c r="U102" s="53" t="str">
        <f>Fixtures!B102</f>
        <v>Telstar</v>
      </c>
      <c r="V102" s="57" t="e">
        <f>VLOOKUP($U102,PercentGoalStats!$A$3:$AE$998,5,FALSE)</f>
        <v>#DIV/0!</v>
      </c>
      <c r="W102" s="58" t="e">
        <f>VLOOKUP($U102,PercentGoalStats!$A$3:$AE$998,7,FALSE)</f>
        <v>#DIV/0!</v>
      </c>
      <c r="X102" s="58" t="e">
        <f>VLOOKUP($U102,PercentGoalStats!$A$3:$AE$998,8,FALSE)</f>
        <v>#DIV/0!</v>
      </c>
      <c r="Y102" s="58" t="e">
        <f>VLOOKUP($U102,PercentGoalStats!$A$3:$AE$998,10,FALSE)</f>
        <v>#DIV/0!</v>
      </c>
      <c r="Z102" s="58" t="e">
        <f>VLOOKUP($U102,PercentGoalStats!$A$3:$AE$998,11,FALSE)</f>
        <v>#DIV/0!</v>
      </c>
      <c r="AA102" s="58" t="e">
        <f>VLOOKUP($U102,PercentGoalStats!$A$3:$AE$998,13,FALSE)</f>
        <v>#DIV/0!</v>
      </c>
      <c r="AB102" s="58" t="e">
        <f>VLOOKUP($U102,PercentGoalStats!$A$3:$AE$998,14,FALSE)</f>
        <v>#DIV/0!</v>
      </c>
      <c r="AC102" s="58" t="e">
        <f>VLOOKUP($U102,PercentGoalStats!$A$3:$AE$998,16,FALSE)</f>
        <v>#DIV/0!</v>
      </c>
      <c r="AD102" s="58" t="e">
        <f>VLOOKUP($U102,PercentGoalStats!$A$3:$AE$998,17,FALSE)</f>
        <v>#DIV/0!</v>
      </c>
      <c r="AE102" s="58" t="e">
        <f>VLOOKUP($U102,PercentGoalStats!$A$3:$AE$998,19,FALSE)</f>
        <v>#DIV/0!</v>
      </c>
      <c r="AF102" s="58" t="e">
        <f>VLOOKUP($U102,PercentGoalStats!$A$3:$AE$998,20,FALSE)</f>
        <v>#DIV/0!</v>
      </c>
      <c r="AG102" s="58" t="e">
        <f>VLOOKUP($U102,PercentGoalStats!$A$3:$AE$998,22,FALSE)</f>
        <v>#DIV/0!</v>
      </c>
      <c r="AH102" s="58" t="e">
        <f>VLOOKUP($U102,PercentGoalStats!$A$3:$AE$998,23,FALSE)</f>
        <v>#DIV/0!</v>
      </c>
      <c r="AI102" s="58" t="e">
        <f>VLOOKUP($U102,PercentGoalStats!$A$3:$AE$998,25,FALSE)</f>
        <v>#DIV/0!</v>
      </c>
      <c r="AJ102" s="58" t="e">
        <f>VLOOKUP($U102,PercentGoalStats!$A$3:$AE$998,26,FALSE)</f>
        <v>#DIV/0!</v>
      </c>
      <c r="AK102" s="58" t="e">
        <f>VLOOKUP($U102,PercentGoalStats!$A$3:$AE$998,28,FALSE)</f>
        <v>#DIV/0!</v>
      </c>
      <c r="AL102" s="58" t="e">
        <f>VLOOKUP($U102,PercentGoalStats!$A$3:$AE$998,29,FALSE)</f>
        <v>#DIV/0!</v>
      </c>
      <c r="AM102" s="58" t="e">
        <f>VLOOKUP($U102,PercentGoalStats!$A$3:$AE$998,31,FALSE)</f>
        <v>#DIV/0!</v>
      </c>
    </row>
    <row r="103" spans="1:39" hidden="1" x14ac:dyDescent="0.3">
      <c r="A103" s="57">
        <f>VLOOKUP($S103,PercentGoalStats!$A$3:$AE$998,5,FALSE)</f>
        <v>1</v>
      </c>
      <c r="B103" s="58" t="e">
        <f>VLOOKUP($S103,PercentGoalStats!$A$3:$AE$998,6,FALSE)</f>
        <v>#DIV/0!</v>
      </c>
      <c r="C103" s="58">
        <f>VLOOKUP($S103,PercentGoalStats!$A$3:$AE$998,8,FALSE)</f>
        <v>1</v>
      </c>
      <c r="D103" s="58" t="e">
        <f>VLOOKUP($S103,PercentGoalStats!$A$3:$AE$998,9,FALSE)</f>
        <v>#DIV/0!</v>
      </c>
      <c r="E103" s="58">
        <f>VLOOKUP($S103,PercentGoalStats!$A$3:$AE$998,11,FALSE)</f>
        <v>0</v>
      </c>
      <c r="F103" s="58" t="e">
        <f>VLOOKUP($S103,PercentGoalStats!$A$3:$AE$998,12,FALSE)</f>
        <v>#DIV/0!</v>
      </c>
      <c r="G103" s="58">
        <f>VLOOKUP($S103,PercentGoalStats!$A$3:$AE$998,14,FALSE)</f>
        <v>0</v>
      </c>
      <c r="H103" s="58" t="e">
        <f>VLOOKUP($S103,PercentGoalStats!$A$3:$AE$998,15,FALSE)</f>
        <v>#DIV/0!</v>
      </c>
      <c r="I103" s="58">
        <f>VLOOKUP($S103,PercentGoalStats!$A$3:$AE$998,17,FALSE)</f>
        <v>1</v>
      </c>
      <c r="J103" s="58" t="e">
        <f>VLOOKUP($S103,PercentGoalStats!$A$3:$AE$998,18,FALSE)</f>
        <v>#DIV/0!</v>
      </c>
      <c r="K103" s="58">
        <f>VLOOKUP($S103,PercentGoalStats!$A$3:$AE$998,20,FALSE)</f>
        <v>0</v>
      </c>
      <c r="L103" s="58" t="e">
        <f>VLOOKUP($S103,PercentGoalStats!$A$3:$AE$998,21,FALSE)</f>
        <v>#DIV/0!</v>
      </c>
      <c r="M103" s="58">
        <f>VLOOKUP($S103,PercentGoalStats!$A$3:$AE$998,23,FALSE)</f>
        <v>1</v>
      </c>
      <c r="N103" s="58" t="e">
        <f>VLOOKUP($S103,PercentGoalStats!$A$3:$AE$998,24,FALSE)</f>
        <v>#DIV/0!</v>
      </c>
      <c r="O103" s="58">
        <f>VLOOKUP($S103,PercentGoalStats!$A$3:$AE$998,26,FALSE)</f>
        <v>0</v>
      </c>
      <c r="P103" s="58" t="e">
        <f>VLOOKUP($S103,PercentGoalStats!$A$3:$AE$998,27,FALSE)</f>
        <v>#DIV/0!</v>
      </c>
      <c r="Q103" s="58">
        <f>VLOOKUP($S103,PercentGoalStats!$A$3:$AE$998,29,FALSE)</f>
        <v>1</v>
      </c>
      <c r="R103" s="58" t="e">
        <f>VLOOKUP($S103,PercentGoalStats!$A$3:$AE$998,30,FALSE)</f>
        <v>#DIV/0!</v>
      </c>
      <c r="S103" s="53" t="str">
        <f>Fixtures!A103</f>
        <v>Almere City</v>
      </c>
      <c r="T103" s="54">
        <f>Fixtures!D103</f>
        <v>43693</v>
      </c>
      <c r="U103" s="53" t="str">
        <f>Fixtures!B103</f>
        <v>PSV II</v>
      </c>
      <c r="V103" s="57" t="e">
        <f>VLOOKUP($U103,PercentGoalStats!$A$3:$AE$998,5,FALSE)</f>
        <v>#DIV/0!</v>
      </c>
      <c r="W103" s="58" t="e">
        <f>VLOOKUP($U103,PercentGoalStats!$A$3:$AE$998,7,FALSE)</f>
        <v>#DIV/0!</v>
      </c>
      <c r="X103" s="58" t="e">
        <f>VLOOKUP($U103,PercentGoalStats!$A$3:$AE$998,8,FALSE)</f>
        <v>#DIV/0!</v>
      </c>
      <c r="Y103" s="58" t="e">
        <f>VLOOKUP($U103,PercentGoalStats!$A$3:$AE$998,10,FALSE)</f>
        <v>#DIV/0!</v>
      </c>
      <c r="Z103" s="58" t="e">
        <f>VLOOKUP($U103,PercentGoalStats!$A$3:$AE$998,11,FALSE)</f>
        <v>#DIV/0!</v>
      </c>
      <c r="AA103" s="58" t="e">
        <f>VLOOKUP($U103,PercentGoalStats!$A$3:$AE$998,13,FALSE)</f>
        <v>#DIV/0!</v>
      </c>
      <c r="AB103" s="58" t="e">
        <f>VLOOKUP($U103,PercentGoalStats!$A$3:$AE$998,14,FALSE)</f>
        <v>#DIV/0!</v>
      </c>
      <c r="AC103" s="58" t="e">
        <f>VLOOKUP($U103,PercentGoalStats!$A$3:$AE$998,16,FALSE)</f>
        <v>#DIV/0!</v>
      </c>
      <c r="AD103" s="58" t="e">
        <f>VLOOKUP($U103,PercentGoalStats!$A$3:$AE$998,17,FALSE)</f>
        <v>#DIV/0!</v>
      </c>
      <c r="AE103" s="58" t="e">
        <f>VLOOKUP($U103,PercentGoalStats!$A$3:$AE$998,19,FALSE)</f>
        <v>#DIV/0!</v>
      </c>
      <c r="AF103" s="58" t="e">
        <f>VLOOKUP($U103,PercentGoalStats!$A$3:$AE$998,20,FALSE)</f>
        <v>#DIV/0!</v>
      </c>
      <c r="AG103" s="58" t="e">
        <f>VLOOKUP($U103,PercentGoalStats!$A$3:$AE$998,22,FALSE)</f>
        <v>#DIV/0!</v>
      </c>
      <c r="AH103" s="58" t="e">
        <f>VLOOKUP($U103,PercentGoalStats!$A$3:$AE$998,23,FALSE)</f>
        <v>#DIV/0!</v>
      </c>
      <c r="AI103" s="58" t="e">
        <f>VLOOKUP($U103,PercentGoalStats!$A$3:$AE$998,25,FALSE)</f>
        <v>#DIV/0!</v>
      </c>
      <c r="AJ103" s="58" t="e">
        <f>VLOOKUP($U103,PercentGoalStats!$A$3:$AE$998,26,FALSE)</f>
        <v>#DIV/0!</v>
      </c>
      <c r="AK103" s="58" t="e">
        <f>VLOOKUP($U103,PercentGoalStats!$A$3:$AE$998,28,FALSE)</f>
        <v>#DIV/0!</v>
      </c>
      <c r="AL103" s="58" t="e">
        <f>VLOOKUP($U103,PercentGoalStats!$A$3:$AE$998,29,FALSE)</f>
        <v>#DIV/0!</v>
      </c>
      <c r="AM103" s="58" t="e">
        <f>VLOOKUP($U103,PercentGoalStats!$A$3:$AE$998,31,FALSE)</f>
        <v>#DIV/0!</v>
      </c>
    </row>
    <row r="104" spans="1:39" hidden="1" x14ac:dyDescent="0.3">
      <c r="A104" s="57">
        <f>VLOOKUP($S104,PercentGoalStats!$A$3:$AE$998,5,FALSE)</f>
        <v>1</v>
      </c>
      <c r="B104" s="58">
        <f>VLOOKUP($S104,PercentGoalStats!$A$3:$AE$998,6,FALSE)</f>
        <v>1</v>
      </c>
      <c r="C104" s="58">
        <f>VLOOKUP($S104,PercentGoalStats!$A$3:$AE$998,8,FALSE)</f>
        <v>1</v>
      </c>
      <c r="D104" s="58">
        <f>VLOOKUP($S104,PercentGoalStats!$A$3:$AE$998,9,FALSE)</f>
        <v>1</v>
      </c>
      <c r="E104" s="58">
        <f>VLOOKUP($S104,PercentGoalStats!$A$3:$AE$998,11,FALSE)</f>
        <v>0.5</v>
      </c>
      <c r="F104" s="58">
        <f>VLOOKUP($S104,PercentGoalStats!$A$3:$AE$998,12,FALSE)</f>
        <v>0</v>
      </c>
      <c r="G104" s="58">
        <f>VLOOKUP($S104,PercentGoalStats!$A$3:$AE$998,14,FALSE)</f>
        <v>0.5</v>
      </c>
      <c r="H104" s="58">
        <f>VLOOKUP($S104,PercentGoalStats!$A$3:$AE$998,15,FALSE)</f>
        <v>0</v>
      </c>
      <c r="I104" s="58">
        <f>VLOOKUP($S104,PercentGoalStats!$A$3:$AE$998,17,FALSE)</f>
        <v>1</v>
      </c>
      <c r="J104" s="58">
        <f>VLOOKUP($S104,PercentGoalStats!$A$3:$AE$998,18,FALSE)</f>
        <v>1</v>
      </c>
      <c r="K104" s="58">
        <f>VLOOKUP($S104,PercentGoalStats!$A$3:$AE$998,20,FALSE)</f>
        <v>0.5</v>
      </c>
      <c r="L104" s="58">
        <f>VLOOKUP($S104,PercentGoalStats!$A$3:$AE$998,21,FALSE)</f>
        <v>0</v>
      </c>
      <c r="M104" s="58">
        <f>VLOOKUP($S104,PercentGoalStats!$A$3:$AE$998,23,FALSE)</f>
        <v>0.5</v>
      </c>
      <c r="N104" s="58">
        <f>VLOOKUP($S104,PercentGoalStats!$A$3:$AE$998,24,FALSE)</f>
        <v>1</v>
      </c>
      <c r="O104" s="58">
        <f>VLOOKUP($S104,PercentGoalStats!$A$3:$AE$998,26,FALSE)</f>
        <v>0</v>
      </c>
      <c r="P104" s="58">
        <f>VLOOKUP($S104,PercentGoalStats!$A$3:$AE$998,27,FALSE)</f>
        <v>0</v>
      </c>
      <c r="Q104" s="58">
        <f>VLOOKUP($S104,PercentGoalStats!$A$3:$AE$998,29,FALSE)</f>
        <v>0.5</v>
      </c>
      <c r="R104" s="58">
        <f>VLOOKUP($S104,PercentGoalStats!$A$3:$AE$998,30,FALSE)</f>
        <v>1</v>
      </c>
      <c r="S104" s="53" t="str">
        <f>Fixtures!A104</f>
        <v>Hamburger SV</v>
      </c>
      <c r="T104" s="54">
        <f>Fixtures!D104</f>
        <v>43693</v>
      </c>
      <c r="U104" s="53" t="str">
        <f>Fixtures!B104</f>
        <v>Bochum</v>
      </c>
      <c r="V104" s="57">
        <f>VLOOKUP($U104,PercentGoalStats!$A$3:$AE$998,5,FALSE)</f>
        <v>1</v>
      </c>
      <c r="W104" s="58">
        <f>VLOOKUP($U104,PercentGoalStats!$A$3:$AE$998,7,FALSE)</f>
        <v>1</v>
      </c>
      <c r="X104" s="58">
        <f>VLOOKUP($U104,PercentGoalStats!$A$3:$AE$998,8,FALSE)</f>
        <v>1</v>
      </c>
      <c r="Y104" s="58">
        <f>VLOOKUP($U104,PercentGoalStats!$A$3:$AE$998,10,FALSE)</f>
        <v>1</v>
      </c>
      <c r="Z104" s="58">
        <f>VLOOKUP($U104,PercentGoalStats!$A$3:$AE$998,11,FALSE)</f>
        <v>1</v>
      </c>
      <c r="AA104" s="58">
        <f>VLOOKUP($U104,PercentGoalStats!$A$3:$AE$998,13,FALSE)</f>
        <v>1</v>
      </c>
      <c r="AB104" s="58">
        <f>VLOOKUP($U104,PercentGoalStats!$A$3:$AE$998,14,FALSE)</f>
        <v>1</v>
      </c>
      <c r="AC104" s="58">
        <f>VLOOKUP($U104,PercentGoalStats!$A$3:$AE$998,16,FALSE)</f>
        <v>1</v>
      </c>
      <c r="AD104" s="58">
        <f>VLOOKUP($U104,PercentGoalStats!$A$3:$AE$998,17,FALSE)</f>
        <v>1</v>
      </c>
      <c r="AE104" s="58">
        <f>VLOOKUP($U104,PercentGoalStats!$A$3:$AE$998,19,FALSE)</f>
        <v>1</v>
      </c>
      <c r="AF104" s="58">
        <f>VLOOKUP($U104,PercentGoalStats!$A$3:$AE$998,20,FALSE)</f>
        <v>0.5</v>
      </c>
      <c r="AG104" s="58">
        <f>VLOOKUP($U104,PercentGoalStats!$A$3:$AE$998,22,FALSE)</f>
        <v>0</v>
      </c>
      <c r="AH104" s="58">
        <f>VLOOKUP($U104,PercentGoalStats!$A$3:$AE$998,23,FALSE)</f>
        <v>1</v>
      </c>
      <c r="AI104" s="58">
        <f>VLOOKUP($U104,PercentGoalStats!$A$3:$AE$998,25,FALSE)</f>
        <v>1</v>
      </c>
      <c r="AJ104" s="58">
        <f>VLOOKUP($U104,PercentGoalStats!$A$3:$AE$998,26,FALSE)</f>
        <v>1</v>
      </c>
      <c r="AK104" s="58">
        <f>VLOOKUP($U104,PercentGoalStats!$A$3:$AE$998,28,FALSE)</f>
        <v>1</v>
      </c>
      <c r="AL104" s="58">
        <f>VLOOKUP($U104,PercentGoalStats!$A$3:$AE$998,29,FALSE)</f>
        <v>1</v>
      </c>
      <c r="AM104" s="58">
        <f>VLOOKUP($U104,PercentGoalStats!$A$3:$AE$998,31,FALSE)</f>
        <v>1</v>
      </c>
    </row>
    <row r="105" spans="1:39" hidden="1" x14ac:dyDescent="0.3">
      <c r="A105" s="57">
        <f>VLOOKUP($S105,PercentGoalStats!$A$3:$AE$998,5,FALSE)</f>
        <v>1</v>
      </c>
      <c r="B105" s="58">
        <f>VLOOKUP($S105,PercentGoalStats!$A$3:$AE$998,6,FALSE)</f>
        <v>1</v>
      </c>
      <c r="C105" s="58">
        <f>VLOOKUP($S105,PercentGoalStats!$A$3:$AE$998,8,FALSE)</f>
        <v>0.5</v>
      </c>
      <c r="D105" s="58">
        <f>VLOOKUP($S105,PercentGoalStats!$A$3:$AE$998,9,FALSE)</f>
        <v>0</v>
      </c>
      <c r="E105" s="58">
        <f>VLOOKUP($S105,PercentGoalStats!$A$3:$AE$998,11,FALSE)</f>
        <v>0</v>
      </c>
      <c r="F105" s="58">
        <f>VLOOKUP($S105,PercentGoalStats!$A$3:$AE$998,12,FALSE)</f>
        <v>0</v>
      </c>
      <c r="G105" s="58">
        <f>VLOOKUP($S105,PercentGoalStats!$A$3:$AE$998,14,FALSE)</f>
        <v>0</v>
      </c>
      <c r="H105" s="58">
        <f>VLOOKUP($S105,PercentGoalStats!$A$3:$AE$998,15,FALSE)</f>
        <v>0</v>
      </c>
      <c r="I105" s="58">
        <f>VLOOKUP($S105,PercentGoalStats!$A$3:$AE$998,17,FALSE)</f>
        <v>0.5</v>
      </c>
      <c r="J105" s="58">
        <f>VLOOKUP($S105,PercentGoalStats!$A$3:$AE$998,18,FALSE)</f>
        <v>0</v>
      </c>
      <c r="K105" s="58">
        <f>VLOOKUP($S105,PercentGoalStats!$A$3:$AE$998,20,FALSE)</f>
        <v>0</v>
      </c>
      <c r="L105" s="58">
        <f>VLOOKUP($S105,PercentGoalStats!$A$3:$AE$998,21,FALSE)</f>
        <v>0</v>
      </c>
      <c r="M105" s="58">
        <f>VLOOKUP($S105,PercentGoalStats!$A$3:$AE$998,23,FALSE)</f>
        <v>1</v>
      </c>
      <c r="N105" s="58">
        <f>VLOOKUP($S105,PercentGoalStats!$A$3:$AE$998,24,FALSE)</f>
        <v>1</v>
      </c>
      <c r="O105" s="58">
        <f>VLOOKUP($S105,PercentGoalStats!$A$3:$AE$998,26,FALSE)</f>
        <v>0</v>
      </c>
      <c r="P105" s="58">
        <f>VLOOKUP($S105,PercentGoalStats!$A$3:$AE$998,27,FALSE)</f>
        <v>0</v>
      </c>
      <c r="Q105" s="58">
        <f>VLOOKUP($S105,PercentGoalStats!$A$3:$AE$998,29,FALSE)</f>
        <v>0.5</v>
      </c>
      <c r="R105" s="58">
        <f>VLOOKUP($S105,PercentGoalStats!$A$3:$AE$998,30,FALSE)</f>
        <v>0</v>
      </c>
      <c r="S105" s="53" t="str">
        <f>Fixtures!A105</f>
        <v>Sandhausen</v>
      </c>
      <c r="T105" s="54">
        <f>Fixtures!D105</f>
        <v>43693</v>
      </c>
      <c r="U105" s="53" t="str">
        <f>Fixtures!B105</f>
        <v>Nürnberg</v>
      </c>
      <c r="V105" s="57">
        <f>VLOOKUP($U105,PercentGoalStats!$A$3:$AE$998,5,FALSE)</f>
        <v>1</v>
      </c>
      <c r="W105" s="58">
        <f>VLOOKUP($U105,PercentGoalStats!$A$3:$AE$998,7,FALSE)</f>
        <v>1</v>
      </c>
      <c r="X105" s="58">
        <f>VLOOKUP($U105,PercentGoalStats!$A$3:$AE$998,8,FALSE)</f>
        <v>0.5</v>
      </c>
      <c r="Y105" s="58">
        <f>VLOOKUP($U105,PercentGoalStats!$A$3:$AE$998,10,FALSE)</f>
        <v>0</v>
      </c>
      <c r="Z105" s="58">
        <f>VLOOKUP($U105,PercentGoalStats!$A$3:$AE$998,11,FALSE)</f>
        <v>0.5</v>
      </c>
      <c r="AA105" s="58">
        <f>VLOOKUP($U105,PercentGoalStats!$A$3:$AE$998,13,FALSE)</f>
        <v>0</v>
      </c>
      <c r="AB105" s="58">
        <f>VLOOKUP($U105,PercentGoalStats!$A$3:$AE$998,14,FALSE)</f>
        <v>0.5</v>
      </c>
      <c r="AC105" s="58">
        <f>VLOOKUP($U105,PercentGoalStats!$A$3:$AE$998,16,FALSE)</f>
        <v>0</v>
      </c>
      <c r="AD105" s="58">
        <f>VLOOKUP($U105,PercentGoalStats!$A$3:$AE$998,17,FALSE)</f>
        <v>0.5</v>
      </c>
      <c r="AE105" s="58">
        <f>VLOOKUP($U105,PercentGoalStats!$A$3:$AE$998,19,FALSE)</f>
        <v>1</v>
      </c>
      <c r="AF105" s="58">
        <f>VLOOKUP($U105,PercentGoalStats!$A$3:$AE$998,20,FALSE)</f>
        <v>0</v>
      </c>
      <c r="AG105" s="58">
        <f>VLOOKUP($U105,PercentGoalStats!$A$3:$AE$998,22,FALSE)</f>
        <v>0</v>
      </c>
      <c r="AH105" s="58">
        <f>VLOOKUP($U105,PercentGoalStats!$A$3:$AE$998,23,FALSE)</f>
        <v>0.5</v>
      </c>
      <c r="AI105" s="58">
        <f>VLOOKUP($U105,PercentGoalStats!$A$3:$AE$998,25,FALSE)</f>
        <v>0</v>
      </c>
      <c r="AJ105" s="58">
        <f>VLOOKUP($U105,PercentGoalStats!$A$3:$AE$998,26,FALSE)</f>
        <v>0.5</v>
      </c>
      <c r="AK105" s="58">
        <f>VLOOKUP($U105,PercentGoalStats!$A$3:$AE$998,28,FALSE)</f>
        <v>0</v>
      </c>
      <c r="AL105" s="58">
        <f>VLOOKUP($U105,PercentGoalStats!$A$3:$AE$998,29,FALSE)</f>
        <v>0</v>
      </c>
      <c r="AM105" s="58">
        <f>VLOOKUP($U105,PercentGoalStats!$A$3:$AE$998,31,FALSE)</f>
        <v>0</v>
      </c>
    </row>
    <row r="106" spans="1:39" hidden="1" x14ac:dyDescent="0.3">
      <c r="A106" s="57">
        <f>VLOOKUP($S106,PercentGoalStats!$A$3:$AE$998,5,FALSE)</f>
        <v>1</v>
      </c>
      <c r="B106" s="58">
        <f>VLOOKUP($S106,PercentGoalStats!$A$3:$AE$998,6,FALSE)</f>
        <v>1</v>
      </c>
      <c r="C106" s="58">
        <f>VLOOKUP($S106,PercentGoalStats!$A$3:$AE$998,8,FALSE)</f>
        <v>0.66666666666666663</v>
      </c>
      <c r="D106" s="58">
        <f>VLOOKUP($S106,PercentGoalStats!$A$3:$AE$998,9,FALSE)</f>
        <v>1</v>
      </c>
      <c r="E106" s="58">
        <f>VLOOKUP($S106,PercentGoalStats!$A$3:$AE$998,11,FALSE)</f>
        <v>0.33333333333333331</v>
      </c>
      <c r="F106" s="58">
        <f>VLOOKUP($S106,PercentGoalStats!$A$3:$AE$998,12,FALSE)</f>
        <v>0</v>
      </c>
      <c r="G106" s="58">
        <f>VLOOKUP($S106,PercentGoalStats!$A$3:$AE$998,14,FALSE)</f>
        <v>0</v>
      </c>
      <c r="H106" s="58">
        <f>VLOOKUP($S106,PercentGoalStats!$A$3:$AE$998,15,FALSE)</f>
        <v>0</v>
      </c>
      <c r="I106" s="58">
        <f>VLOOKUP($S106,PercentGoalStats!$A$3:$AE$998,17,FALSE)</f>
        <v>0.66666666666666663</v>
      </c>
      <c r="J106" s="58">
        <f>VLOOKUP($S106,PercentGoalStats!$A$3:$AE$998,18,FALSE)</f>
        <v>1</v>
      </c>
      <c r="K106" s="58">
        <f>VLOOKUP($S106,PercentGoalStats!$A$3:$AE$998,20,FALSE)</f>
        <v>0.33333333333333331</v>
      </c>
      <c r="L106" s="58">
        <f>VLOOKUP($S106,PercentGoalStats!$A$3:$AE$998,21,FALSE)</f>
        <v>0</v>
      </c>
      <c r="M106" s="58">
        <f>VLOOKUP($S106,PercentGoalStats!$A$3:$AE$998,23,FALSE)</f>
        <v>1</v>
      </c>
      <c r="N106" s="58">
        <f>VLOOKUP($S106,PercentGoalStats!$A$3:$AE$998,24,FALSE)</f>
        <v>1</v>
      </c>
      <c r="O106" s="58">
        <f>VLOOKUP($S106,PercentGoalStats!$A$3:$AE$998,26,FALSE)</f>
        <v>0</v>
      </c>
      <c r="P106" s="58">
        <f>VLOOKUP($S106,PercentGoalStats!$A$3:$AE$998,27,FALSE)</f>
        <v>0</v>
      </c>
      <c r="Q106" s="58">
        <f>VLOOKUP($S106,PercentGoalStats!$A$3:$AE$998,29,FALSE)</f>
        <v>0.66666666666666663</v>
      </c>
      <c r="R106" s="58">
        <f>VLOOKUP($S106,PercentGoalStats!$A$3:$AE$998,30,FALSE)</f>
        <v>1</v>
      </c>
      <c r="S106" s="53" t="str">
        <f>Fixtures!A106</f>
        <v>Valenciennes</v>
      </c>
      <c r="T106" s="54">
        <f>Fixtures!D106</f>
        <v>43693</v>
      </c>
      <c r="U106" s="53" t="str">
        <f>Fixtures!B106</f>
        <v>Rodez</v>
      </c>
      <c r="V106" s="57">
        <f>VLOOKUP($U106,PercentGoalStats!$A$3:$AE$998,5,FALSE)</f>
        <v>0.66666666666666663</v>
      </c>
      <c r="W106" s="58">
        <f>VLOOKUP($U106,PercentGoalStats!$A$3:$AE$998,7,FALSE)</f>
        <v>0</v>
      </c>
      <c r="X106" s="58">
        <f>VLOOKUP($U106,PercentGoalStats!$A$3:$AE$998,8,FALSE)</f>
        <v>0.66666666666666663</v>
      </c>
      <c r="Y106" s="58">
        <f>VLOOKUP($U106,PercentGoalStats!$A$3:$AE$998,10,FALSE)</f>
        <v>0</v>
      </c>
      <c r="Z106" s="58">
        <f>VLOOKUP($U106,PercentGoalStats!$A$3:$AE$998,11,FALSE)</f>
        <v>0.33333333333333331</v>
      </c>
      <c r="AA106" s="58">
        <f>VLOOKUP($U106,PercentGoalStats!$A$3:$AE$998,13,FALSE)</f>
        <v>0</v>
      </c>
      <c r="AB106" s="58">
        <f>VLOOKUP($U106,PercentGoalStats!$A$3:$AE$998,14,FALSE)</f>
        <v>0</v>
      </c>
      <c r="AC106" s="58">
        <f>VLOOKUP($U106,PercentGoalStats!$A$3:$AE$998,16,FALSE)</f>
        <v>0</v>
      </c>
      <c r="AD106" s="58">
        <f>VLOOKUP($U106,PercentGoalStats!$A$3:$AE$998,17,FALSE)</f>
        <v>0.66666666666666663</v>
      </c>
      <c r="AE106" s="58">
        <f>VLOOKUP($U106,PercentGoalStats!$A$3:$AE$998,19,FALSE)</f>
        <v>0</v>
      </c>
      <c r="AF106" s="58">
        <f>VLOOKUP($U106,PercentGoalStats!$A$3:$AE$998,20,FALSE)</f>
        <v>0.66666666666666663</v>
      </c>
      <c r="AG106" s="58">
        <f>VLOOKUP($U106,PercentGoalStats!$A$3:$AE$998,22,FALSE)</f>
        <v>0</v>
      </c>
      <c r="AH106" s="58">
        <f>VLOOKUP($U106,PercentGoalStats!$A$3:$AE$998,23,FALSE)</f>
        <v>0.33333333333333331</v>
      </c>
      <c r="AI106" s="58">
        <f>VLOOKUP($U106,PercentGoalStats!$A$3:$AE$998,25,FALSE)</f>
        <v>0</v>
      </c>
      <c r="AJ106" s="58">
        <f>VLOOKUP($U106,PercentGoalStats!$A$3:$AE$998,26,FALSE)</f>
        <v>0</v>
      </c>
      <c r="AK106" s="58">
        <f>VLOOKUP($U106,PercentGoalStats!$A$3:$AE$998,28,FALSE)</f>
        <v>0</v>
      </c>
      <c r="AL106" s="58">
        <f>VLOOKUP($U106,PercentGoalStats!$A$3:$AE$998,29,FALSE)</f>
        <v>0.33333333333333331</v>
      </c>
      <c r="AM106" s="58">
        <f>VLOOKUP($U106,PercentGoalStats!$A$3:$AE$998,31,FALSE)</f>
        <v>0</v>
      </c>
    </row>
    <row r="107" spans="1:39" hidden="1" x14ac:dyDescent="0.3">
      <c r="A107" s="57">
        <f>VLOOKUP($S107,PercentGoalStats!$A$3:$AE$998,5,FALSE)</f>
        <v>0.66666666666666663</v>
      </c>
      <c r="B107" s="58">
        <f>VLOOKUP($S107,PercentGoalStats!$A$3:$AE$998,6,FALSE)</f>
        <v>1</v>
      </c>
      <c r="C107" s="58">
        <f>VLOOKUP($S107,PercentGoalStats!$A$3:$AE$998,8,FALSE)</f>
        <v>0.66666666666666663</v>
      </c>
      <c r="D107" s="58">
        <f>VLOOKUP($S107,PercentGoalStats!$A$3:$AE$998,9,FALSE)</f>
        <v>1</v>
      </c>
      <c r="E107" s="58">
        <f>VLOOKUP($S107,PercentGoalStats!$A$3:$AE$998,11,FALSE)</f>
        <v>0.66666666666666663</v>
      </c>
      <c r="F107" s="58">
        <f>VLOOKUP($S107,PercentGoalStats!$A$3:$AE$998,12,FALSE)</f>
        <v>1</v>
      </c>
      <c r="G107" s="58">
        <f>VLOOKUP($S107,PercentGoalStats!$A$3:$AE$998,14,FALSE)</f>
        <v>0</v>
      </c>
      <c r="H107" s="58">
        <f>VLOOKUP($S107,PercentGoalStats!$A$3:$AE$998,15,FALSE)</f>
        <v>0</v>
      </c>
      <c r="I107" s="58">
        <f>VLOOKUP($S107,PercentGoalStats!$A$3:$AE$998,17,FALSE)</f>
        <v>0.66666666666666663</v>
      </c>
      <c r="J107" s="58">
        <f>VLOOKUP($S107,PercentGoalStats!$A$3:$AE$998,18,FALSE)</f>
        <v>1</v>
      </c>
      <c r="K107" s="58">
        <f>VLOOKUP($S107,PercentGoalStats!$A$3:$AE$998,20,FALSE)</f>
        <v>0.33333333333333331</v>
      </c>
      <c r="L107" s="58">
        <f>VLOOKUP($S107,PercentGoalStats!$A$3:$AE$998,21,FALSE)</f>
        <v>0</v>
      </c>
      <c r="M107" s="58">
        <f>VLOOKUP($S107,PercentGoalStats!$A$3:$AE$998,23,FALSE)</f>
        <v>0.66666666666666663</v>
      </c>
      <c r="N107" s="58">
        <f>VLOOKUP($S107,PercentGoalStats!$A$3:$AE$998,24,FALSE)</f>
        <v>1</v>
      </c>
      <c r="O107" s="58">
        <f>VLOOKUP($S107,PercentGoalStats!$A$3:$AE$998,26,FALSE)</f>
        <v>0.33333333333333331</v>
      </c>
      <c r="P107" s="58">
        <f>VLOOKUP($S107,PercentGoalStats!$A$3:$AE$998,27,FALSE)</f>
        <v>1</v>
      </c>
      <c r="Q107" s="58">
        <f>VLOOKUP($S107,PercentGoalStats!$A$3:$AE$998,29,FALSE)</f>
        <v>0.66666666666666663</v>
      </c>
      <c r="R107" s="58">
        <f>VLOOKUP($S107,PercentGoalStats!$A$3:$AE$998,30,FALSE)</f>
        <v>1</v>
      </c>
      <c r="S107" s="53" t="str">
        <f>Fixtures!A107</f>
        <v>Caen</v>
      </c>
      <c r="T107" s="54">
        <f>Fixtures!D107</f>
        <v>43693</v>
      </c>
      <c r="U107" s="53" t="str">
        <f>Fixtures!B107</f>
        <v>Chambly</v>
      </c>
      <c r="V107" s="57">
        <f>VLOOKUP($U107,PercentGoalStats!$A$3:$AE$998,5,FALSE)</f>
        <v>0.66666666666666663</v>
      </c>
      <c r="W107" s="58">
        <f>VLOOKUP($U107,PercentGoalStats!$A$3:$AE$998,7,FALSE)</f>
        <v>1</v>
      </c>
      <c r="X107" s="58">
        <f>VLOOKUP($U107,PercentGoalStats!$A$3:$AE$998,8,FALSE)</f>
        <v>0</v>
      </c>
      <c r="Y107" s="58">
        <f>VLOOKUP($U107,PercentGoalStats!$A$3:$AE$998,10,FALSE)</f>
        <v>0</v>
      </c>
      <c r="Z107" s="58">
        <f>VLOOKUP($U107,PercentGoalStats!$A$3:$AE$998,11,FALSE)</f>
        <v>0</v>
      </c>
      <c r="AA107" s="58">
        <f>VLOOKUP($U107,PercentGoalStats!$A$3:$AE$998,13,FALSE)</f>
        <v>0</v>
      </c>
      <c r="AB107" s="58">
        <f>VLOOKUP($U107,PercentGoalStats!$A$3:$AE$998,14,FALSE)</f>
        <v>0</v>
      </c>
      <c r="AC107" s="58">
        <f>VLOOKUP($U107,PercentGoalStats!$A$3:$AE$998,16,FALSE)</f>
        <v>0</v>
      </c>
      <c r="AD107" s="58">
        <f>VLOOKUP($U107,PercentGoalStats!$A$3:$AE$998,17,FALSE)</f>
        <v>0.66666666666666663</v>
      </c>
      <c r="AE107" s="58">
        <f>VLOOKUP($U107,PercentGoalStats!$A$3:$AE$998,19,FALSE)</f>
        <v>1</v>
      </c>
      <c r="AF107" s="58">
        <f>VLOOKUP($U107,PercentGoalStats!$A$3:$AE$998,20,FALSE)</f>
        <v>0</v>
      </c>
      <c r="AG107" s="58">
        <f>VLOOKUP($U107,PercentGoalStats!$A$3:$AE$998,22,FALSE)</f>
        <v>0</v>
      </c>
      <c r="AH107" s="58">
        <f>VLOOKUP($U107,PercentGoalStats!$A$3:$AE$998,23,FALSE)</f>
        <v>0</v>
      </c>
      <c r="AI107" s="58">
        <f>VLOOKUP($U107,PercentGoalStats!$A$3:$AE$998,25,FALSE)</f>
        <v>0</v>
      </c>
      <c r="AJ107" s="58">
        <f>VLOOKUP($U107,PercentGoalStats!$A$3:$AE$998,26,FALSE)</f>
        <v>0</v>
      </c>
      <c r="AK107" s="58">
        <f>VLOOKUP($U107,PercentGoalStats!$A$3:$AE$998,28,FALSE)</f>
        <v>0</v>
      </c>
      <c r="AL107" s="58">
        <f>VLOOKUP($U107,PercentGoalStats!$A$3:$AE$998,29,FALSE)</f>
        <v>0</v>
      </c>
      <c r="AM107" s="58">
        <f>VLOOKUP($U107,PercentGoalStats!$A$3:$AE$998,31,FALSE)</f>
        <v>0</v>
      </c>
    </row>
    <row r="108" spans="1:39" hidden="1" x14ac:dyDescent="0.3">
      <c r="A108" s="57">
        <f>VLOOKUP($S108,PercentGoalStats!$A$3:$AE$998,5,FALSE)</f>
        <v>0.66666666666666663</v>
      </c>
      <c r="B108" s="58">
        <f>VLOOKUP($S108,PercentGoalStats!$A$3:$AE$998,6,FALSE)</f>
        <v>1</v>
      </c>
      <c r="C108" s="58">
        <f>VLOOKUP($S108,PercentGoalStats!$A$3:$AE$998,8,FALSE)</f>
        <v>0.33333333333333331</v>
      </c>
      <c r="D108" s="58">
        <f>VLOOKUP($S108,PercentGoalStats!$A$3:$AE$998,9,FALSE)</f>
        <v>0</v>
      </c>
      <c r="E108" s="58">
        <f>VLOOKUP($S108,PercentGoalStats!$A$3:$AE$998,11,FALSE)</f>
        <v>0.33333333333333331</v>
      </c>
      <c r="F108" s="58">
        <f>VLOOKUP($S108,PercentGoalStats!$A$3:$AE$998,12,FALSE)</f>
        <v>0</v>
      </c>
      <c r="G108" s="58">
        <f>VLOOKUP($S108,PercentGoalStats!$A$3:$AE$998,14,FALSE)</f>
        <v>0.33333333333333331</v>
      </c>
      <c r="H108" s="58">
        <f>VLOOKUP($S108,PercentGoalStats!$A$3:$AE$998,15,FALSE)</f>
        <v>0</v>
      </c>
      <c r="I108" s="58">
        <f>VLOOKUP($S108,PercentGoalStats!$A$3:$AE$998,17,FALSE)</f>
        <v>0.33333333333333331</v>
      </c>
      <c r="J108" s="58">
        <f>VLOOKUP($S108,PercentGoalStats!$A$3:$AE$998,18,FALSE)</f>
        <v>0</v>
      </c>
      <c r="K108" s="58">
        <f>VLOOKUP($S108,PercentGoalStats!$A$3:$AE$998,20,FALSE)</f>
        <v>0.33333333333333331</v>
      </c>
      <c r="L108" s="58">
        <f>VLOOKUP($S108,PercentGoalStats!$A$3:$AE$998,21,FALSE)</f>
        <v>0</v>
      </c>
      <c r="M108" s="58">
        <f>VLOOKUP($S108,PercentGoalStats!$A$3:$AE$998,23,FALSE)</f>
        <v>0.66666666666666663</v>
      </c>
      <c r="N108" s="58">
        <f>VLOOKUP($S108,PercentGoalStats!$A$3:$AE$998,24,FALSE)</f>
        <v>1</v>
      </c>
      <c r="O108" s="58">
        <f>VLOOKUP($S108,PercentGoalStats!$A$3:$AE$998,26,FALSE)</f>
        <v>0.33333333333333331</v>
      </c>
      <c r="P108" s="58">
        <f>VLOOKUP($S108,PercentGoalStats!$A$3:$AE$998,27,FALSE)</f>
        <v>0</v>
      </c>
      <c r="Q108" s="58">
        <f>VLOOKUP($S108,PercentGoalStats!$A$3:$AE$998,29,FALSE)</f>
        <v>0.33333333333333331</v>
      </c>
      <c r="R108" s="58">
        <f>VLOOKUP($S108,PercentGoalStats!$A$3:$AE$998,30,FALSE)</f>
        <v>0</v>
      </c>
      <c r="S108" s="53" t="str">
        <f>Fixtures!A108</f>
        <v>Grenoble Foot 38</v>
      </c>
      <c r="T108" s="54">
        <f>Fixtures!D108</f>
        <v>43693</v>
      </c>
      <c r="U108" s="53" t="str">
        <f>Fixtures!B108</f>
        <v>Troyes</v>
      </c>
      <c r="V108" s="57">
        <f>VLOOKUP($U108,PercentGoalStats!$A$3:$AE$998,5,FALSE)</f>
        <v>1</v>
      </c>
      <c r="W108" s="58">
        <f>VLOOKUP($U108,PercentGoalStats!$A$3:$AE$998,7,FALSE)</f>
        <v>1</v>
      </c>
      <c r="X108" s="58">
        <f>VLOOKUP($U108,PercentGoalStats!$A$3:$AE$998,8,FALSE)</f>
        <v>1</v>
      </c>
      <c r="Y108" s="58">
        <f>VLOOKUP($U108,PercentGoalStats!$A$3:$AE$998,10,FALSE)</f>
        <v>1</v>
      </c>
      <c r="Z108" s="58">
        <f>VLOOKUP($U108,PercentGoalStats!$A$3:$AE$998,11,FALSE)</f>
        <v>0.66666666666666663</v>
      </c>
      <c r="AA108" s="58">
        <f>VLOOKUP($U108,PercentGoalStats!$A$3:$AE$998,13,FALSE)</f>
        <v>0</v>
      </c>
      <c r="AB108" s="58">
        <f>VLOOKUP($U108,PercentGoalStats!$A$3:$AE$998,14,FALSE)</f>
        <v>0</v>
      </c>
      <c r="AC108" s="58">
        <f>VLOOKUP($U108,PercentGoalStats!$A$3:$AE$998,16,FALSE)</f>
        <v>0</v>
      </c>
      <c r="AD108" s="58">
        <f>VLOOKUP($U108,PercentGoalStats!$A$3:$AE$998,17,FALSE)</f>
        <v>1</v>
      </c>
      <c r="AE108" s="58">
        <f>VLOOKUP($U108,PercentGoalStats!$A$3:$AE$998,19,FALSE)</f>
        <v>1</v>
      </c>
      <c r="AF108" s="58">
        <f>VLOOKUP($U108,PercentGoalStats!$A$3:$AE$998,20,FALSE)</f>
        <v>0.33333333333333331</v>
      </c>
      <c r="AG108" s="58">
        <f>VLOOKUP($U108,PercentGoalStats!$A$3:$AE$998,22,FALSE)</f>
        <v>1</v>
      </c>
      <c r="AH108" s="58">
        <f>VLOOKUP($U108,PercentGoalStats!$A$3:$AE$998,23,FALSE)</f>
        <v>0.66666666666666663</v>
      </c>
      <c r="AI108" s="58">
        <f>VLOOKUP($U108,PercentGoalStats!$A$3:$AE$998,25,FALSE)</f>
        <v>0</v>
      </c>
      <c r="AJ108" s="58">
        <f>VLOOKUP($U108,PercentGoalStats!$A$3:$AE$998,26,FALSE)</f>
        <v>0.66666666666666663</v>
      </c>
      <c r="AK108" s="58">
        <f>VLOOKUP($U108,PercentGoalStats!$A$3:$AE$998,28,FALSE)</f>
        <v>0</v>
      </c>
      <c r="AL108" s="58">
        <f>VLOOKUP($U108,PercentGoalStats!$A$3:$AE$998,29,FALSE)</f>
        <v>0.66666666666666663</v>
      </c>
      <c r="AM108" s="58">
        <f>VLOOKUP($U108,PercentGoalStats!$A$3:$AE$998,31,FALSE)</f>
        <v>0</v>
      </c>
    </row>
    <row r="109" spans="1:39" hidden="1" x14ac:dyDescent="0.3">
      <c r="A109" s="57">
        <f>VLOOKUP($S109,PercentGoalStats!$A$3:$AE$998,5,FALSE)</f>
        <v>0.66666666666666663</v>
      </c>
      <c r="B109" s="58">
        <f>VLOOKUP($S109,PercentGoalStats!$A$3:$AE$998,6,FALSE)</f>
        <v>0</v>
      </c>
      <c r="C109" s="58">
        <f>VLOOKUP($S109,PercentGoalStats!$A$3:$AE$998,8,FALSE)</f>
        <v>0.66666666666666663</v>
      </c>
      <c r="D109" s="58">
        <f>VLOOKUP($S109,PercentGoalStats!$A$3:$AE$998,9,FALSE)</f>
        <v>0</v>
      </c>
      <c r="E109" s="58">
        <f>VLOOKUP($S109,PercentGoalStats!$A$3:$AE$998,11,FALSE)</f>
        <v>0.66666666666666663</v>
      </c>
      <c r="F109" s="58">
        <f>VLOOKUP($S109,PercentGoalStats!$A$3:$AE$998,12,FALSE)</f>
        <v>0</v>
      </c>
      <c r="G109" s="58">
        <f>VLOOKUP($S109,PercentGoalStats!$A$3:$AE$998,14,FALSE)</f>
        <v>0</v>
      </c>
      <c r="H109" s="58">
        <f>VLOOKUP($S109,PercentGoalStats!$A$3:$AE$998,15,FALSE)</f>
        <v>0</v>
      </c>
      <c r="I109" s="58">
        <f>VLOOKUP($S109,PercentGoalStats!$A$3:$AE$998,17,FALSE)</f>
        <v>0</v>
      </c>
      <c r="J109" s="58">
        <f>VLOOKUP($S109,PercentGoalStats!$A$3:$AE$998,18,FALSE)</f>
        <v>0</v>
      </c>
      <c r="K109" s="58">
        <f>VLOOKUP($S109,PercentGoalStats!$A$3:$AE$998,20,FALSE)</f>
        <v>0</v>
      </c>
      <c r="L109" s="58">
        <f>VLOOKUP($S109,PercentGoalStats!$A$3:$AE$998,21,FALSE)</f>
        <v>0</v>
      </c>
      <c r="M109" s="58">
        <f>VLOOKUP($S109,PercentGoalStats!$A$3:$AE$998,23,FALSE)</f>
        <v>0.66666666666666663</v>
      </c>
      <c r="N109" s="58">
        <f>VLOOKUP($S109,PercentGoalStats!$A$3:$AE$998,24,FALSE)</f>
        <v>0</v>
      </c>
      <c r="O109" s="58">
        <f>VLOOKUP($S109,PercentGoalStats!$A$3:$AE$998,26,FALSE)</f>
        <v>0.66666666666666663</v>
      </c>
      <c r="P109" s="58">
        <f>VLOOKUP($S109,PercentGoalStats!$A$3:$AE$998,27,FALSE)</f>
        <v>0</v>
      </c>
      <c r="Q109" s="58">
        <f>VLOOKUP($S109,PercentGoalStats!$A$3:$AE$998,29,FALSE)</f>
        <v>0</v>
      </c>
      <c r="R109" s="58">
        <f>VLOOKUP($S109,PercentGoalStats!$A$3:$AE$998,30,FALSE)</f>
        <v>0</v>
      </c>
      <c r="S109" s="53" t="str">
        <f>Fixtures!A109</f>
        <v>Châteauroux</v>
      </c>
      <c r="T109" s="54">
        <f>Fixtures!D109</f>
        <v>43693</v>
      </c>
      <c r="U109" s="53" t="str">
        <f>Fixtures!B109</f>
        <v>Ajaccio</v>
      </c>
      <c r="V109" s="57">
        <f>VLOOKUP($U109,PercentGoalStats!$A$3:$AE$998,5,FALSE)</f>
        <v>1</v>
      </c>
      <c r="W109" s="58">
        <f>VLOOKUP($U109,PercentGoalStats!$A$3:$AE$998,7,FALSE)</f>
        <v>1</v>
      </c>
      <c r="X109" s="58">
        <f>VLOOKUP($U109,PercentGoalStats!$A$3:$AE$998,8,FALSE)</f>
        <v>0.66666666666666663</v>
      </c>
      <c r="Y109" s="58">
        <f>VLOOKUP($U109,PercentGoalStats!$A$3:$AE$998,10,FALSE)</f>
        <v>0</v>
      </c>
      <c r="Z109" s="58">
        <f>VLOOKUP($U109,PercentGoalStats!$A$3:$AE$998,11,FALSE)</f>
        <v>0.66666666666666663</v>
      </c>
      <c r="AA109" s="58">
        <f>VLOOKUP($U109,PercentGoalStats!$A$3:$AE$998,13,FALSE)</f>
        <v>0</v>
      </c>
      <c r="AB109" s="58">
        <f>VLOOKUP($U109,PercentGoalStats!$A$3:$AE$998,14,FALSE)</f>
        <v>0.33333333333333331</v>
      </c>
      <c r="AC109" s="58">
        <f>VLOOKUP($U109,PercentGoalStats!$A$3:$AE$998,16,FALSE)</f>
        <v>0</v>
      </c>
      <c r="AD109" s="58">
        <f>VLOOKUP($U109,PercentGoalStats!$A$3:$AE$998,17,FALSE)</f>
        <v>1</v>
      </c>
      <c r="AE109" s="58">
        <f>VLOOKUP($U109,PercentGoalStats!$A$3:$AE$998,19,FALSE)</f>
        <v>1</v>
      </c>
      <c r="AF109" s="58">
        <f>VLOOKUP($U109,PercentGoalStats!$A$3:$AE$998,20,FALSE)</f>
        <v>0.33333333333333331</v>
      </c>
      <c r="AG109" s="58">
        <f>VLOOKUP($U109,PercentGoalStats!$A$3:$AE$998,22,FALSE)</f>
        <v>0</v>
      </c>
      <c r="AH109" s="58">
        <f>VLOOKUP($U109,PercentGoalStats!$A$3:$AE$998,23,FALSE)</f>
        <v>0.66666666666666663</v>
      </c>
      <c r="AI109" s="58">
        <f>VLOOKUP($U109,PercentGoalStats!$A$3:$AE$998,25,FALSE)</f>
        <v>0</v>
      </c>
      <c r="AJ109" s="58">
        <f>VLOOKUP($U109,PercentGoalStats!$A$3:$AE$998,26,FALSE)</f>
        <v>0.66666666666666663</v>
      </c>
      <c r="AK109" s="58">
        <f>VLOOKUP($U109,PercentGoalStats!$A$3:$AE$998,28,FALSE)</f>
        <v>0</v>
      </c>
      <c r="AL109" s="58">
        <f>VLOOKUP($U109,PercentGoalStats!$A$3:$AE$998,29,FALSE)</f>
        <v>0.66666666666666663</v>
      </c>
      <c r="AM109" s="58">
        <f>VLOOKUP($U109,PercentGoalStats!$A$3:$AE$998,31,FALSE)</f>
        <v>0</v>
      </c>
    </row>
    <row r="110" spans="1:39" hidden="1" x14ac:dyDescent="0.3">
      <c r="A110" s="57">
        <f>VLOOKUP($S110,PercentGoalStats!$A$3:$AE$998,5,FALSE)</f>
        <v>1</v>
      </c>
      <c r="B110" s="58">
        <f>VLOOKUP($S110,PercentGoalStats!$A$3:$AE$998,6,FALSE)</f>
        <v>1</v>
      </c>
      <c r="C110" s="58">
        <f>VLOOKUP($S110,PercentGoalStats!$A$3:$AE$998,8,FALSE)</f>
        <v>1</v>
      </c>
      <c r="D110" s="58">
        <f>VLOOKUP($S110,PercentGoalStats!$A$3:$AE$998,9,FALSE)</f>
        <v>1</v>
      </c>
      <c r="E110" s="58">
        <f>VLOOKUP($S110,PercentGoalStats!$A$3:$AE$998,11,FALSE)</f>
        <v>0.66666666666666663</v>
      </c>
      <c r="F110" s="58">
        <f>VLOOKUP($S110,PercentGoalStats!$A$3:$AE$998,12,FALSE)</f>
        <v>1</v>
      </c>
      <c r="G110" s="58">
        <f>VLOOKUP($S110,PercentGoalStats!$A$3:$AE$998,14,FALSE)</f>
        <v>0</v>
      </c>
      <c r="H110" s="58">
        <f>VLOOKUP($S110,PercentGoalStats!$A$3:$AE$998,15,FALSE)</f>
        <v>0</v>
      </c>
      <c r="I110" s="58">
        <f>VLOOKUP($S110,PercentGoalStats!$A$3:$AE$998,17,FALSE)</f>
        <v>1</v>
      </c>
      <c r="J110" s="58">
        <f>VLOOKUP($S110,PercentGoalStats!$A$3:$AE$998,18,FALSE)</f>
        <v>1</v>
      </c>
      <c r="K110" s="58">
        <f>VLOOKUP($S110,PercentGoalStats!$A$3:$AE$998,20,FALSE)</f>
        <v>0.66666666666666663</v>
      </c>
      <c r="L110" s="58">
        <f>VLOOKUP($S110,PercentGoalStats!$A$3:$AE$998,21,FALSE)</f>
        <v>1</v>
      </c>
      <c r="M110" s="58">
        <f>VLOOKUP($S110,PercentGoalStats!$A$3:$AE$998,23,FALSE)</f>
        <v>0.66666666666666663</v>
      </c>
      <c r="N110" s="58">
        <f>VLOOKUP($S110,PercentGoalStats!$A$3:$AE$998,24,FALSE)</f>
        <v>0</v>
      </c>
      <c r="O110" s="58">
        <f>VLOOKUP($S110,PercentGoalStats!$A$3:$AE$998,26,FALSE)</f>
        <v>0</v>
      </c>
      <c r="P110" s="58">
        <f>VLOOKUP($S110,PercentGoalStats!$A$3:$AE$998,27,FALSE)</f>
        <v>0</v>
      </c>
      <c r="Q110" s="58">
        <f>VLOOKUP($S110,PercentGoalStats!$A$3:$AE$998,29,FALSE)</f>
        <v>0.66666666666666663</v>
      </c>
      <c r="R110" s="58">
        <f>VLOOKUP($S110,PercentGoalStats!$A$3:$AE$998,30,FALSE)</f>
        <v>0</v>
      </c>
      <c r="S110" s="53" t="str">
        <f>Fixtures!A110</f>
        <v>Lorient</v>
      </c>
      <c r="T110" s="54">
        <f>Fixtures!D110</f>
        <v>43693</v>
      </c>
      <c r="U110" s="53" t="str">
        <f>Fixtures!B110</f>
        <v>Sochaux</v>
      </c>
      <c r="V110" s="57">
        <f>VLOOKUP($U110,PercentGoalStats!$A$3:$AE$998,5,FALSE)</f>
        <v>0.66666666666666663</v>
      </c>
      <c r="W110" s="58">
        <f>VLOOKUP($U110,PercentGoalStats!$A$3:$AE$998,7,FALSE)</f>
        <v>1</v>
      </c>
      <c r="X110" s="58">
        <f>VLOOKUP($U110,PercentGoalStats!$A$3:$AE$998,8,FALSE)</f>
        <v>0.33333333333333331</v>
      </c>
      <c r="Y110" s="58">
        <f>VLOOKUP($U110,PercentGoalStats!$A$3:$AE$998,10,FALSE)</f>
        <v>1</v>
      </c>
      <c r="Z110" s="58">
        <f>VLOOKUP($U110,PercentGoalStats!$A$3:$AE$998,11,FALSE)</f>
        <v>0</v>
      </c>
      <c r="AA110" s="58">
        <f>VLOOKUP($U110,PercentGoalStats!$A$3:$AE$998,13,FALSE)</f>
        <v>0</v>
      </c>
      <c r="AB110" s="58">
        <f>VLOOKUP($U110,PercentGoalStats!$A$3:$AE$998,14,FALSE)</f>
        <v>0</v>
      </c>
      <c r="AC110" s="58">
        <f>VLOOKUP($U110,PercentGoalStats!$A$3:$AE$998,16,FALSE)</f>
        <v>0</v>
      </c>
      <c r="AD110" s="58">
        <f>VLOOKUP($U110,PercentGoalStats!$A$3:$AE$998,17,FALSE)</f>
        <v>0.66666666666666663</v>
      </c>
      <c r="AE110" s="58">
        <f>VLOOKUP($U110,PercentGoalStats!$A$3:$AE$998,19,FALSE)</f>
        <v>1</v>
      </c>
      <c r="AF110" s="58">
        <f>VLOOKUP($U110,PercentGoalStats!$A$3:$AE$998,20,FALSE)</f>
        <v>0</v>
      </c>
      <c r="AG110" s="58">
        <f>VLOOKUP($U110,PercentGoalStats!$A$3:$AE$998,22,FALSE)</f>
        <v>0</v>
      </c>
      <c r="AH110" s="58">
        <f>VLOOKUP($U110,PercentGoalStats!$A$3:$AE$998,23,FALSE)</f>
        <v>0.33333333333333331</v>
      </c>
      <c r="AI110" s="58">
        <f>VLOOKUP($U110,PercentGoalStats!$A$3:$AE$998,25,FALSE)</f>
        <v>1</v>
      </c>
      <c r="AJ110" s="58">
        <f>VLOOKUP($U110,PercentGoalStats!$A$3:$AE$998,26,FALSE)</f>
        <v>0</v>
      </c>
      <c r="AK110" s="58">
        <f>VLOOKUP($U110,PercentGoalStats!$A$3:$AE$998,28,FALSE)</f>
        <v>0</v>
      </c>
      <c r="AL110" s="58">
        <f>VLOOKUP($U110,PercentGoalStats!$A$3:$AE$998,29,FALSE)</f>
        <v>0.33333333333333331</v>
      </c>
      <c r="AM110" s="58">
        <f>VLOOKUP($U110,PercentGoalStats!$A$3:$AE$998,31,FALSE)</f>
        <v>1</v>
      </c>
    </row>
    <row r="111" spans="1:39" hidden="1" x14ac:dyDescent="0.3">
      <c r="A111" s="57">
        <f>VLOOKUP($S111,PercentGoalStats!$A$3:$AE$998,5,FALSE)</f>
        <v>0.66666666666666663</v>
      </c>
      <c r="B111" s="58">
        <f>VLOOKUP($S111,PercentGoalStats!$A$3:$AE$998,6,FALSE)</f>
        <v>0.5</v>
      </c>
      <c r="C111" s="58">
        <f>VLOOKUP($S111,PercentGoalStats!$A$3:$AE$998,8,FALSE)</f>
        <v>0.66666666666666663</v>
      </c>
      <c r="D111" s="58">
        <f>VLOOKUP($S111,PercentGoalStats!$A$3:$AE$998,9,FALSE)</f>
        <v>0.5</v>
      </c>
      <c r="E111" s="58">
        <f>VLOOKUP($S111,PercentGoalStats!$A$3:$AE$998,11,FALSE)</f>
        <v>0</v>
      </c>
      <c r="F111" s="58">
        <f>VLOOKUP($S111,PercentGoalStats!$A$3:$AE$998,12,FALSE)</f>
        <v>0</v>
      </c>
      <c r="G111" s="58">
        <f>VLOOKUP($S111,PercentGoalStats!$A$3:$AE$998,14,FALSE)</f>
        <v>0</v>
      </c>
      <c r="H111" s="58">
        <f>VLOOKUP($S111,PercentGoalStats!$A$3:$AE$998,15,FALSE)</f>
        <v>0</v>
      </c>
      <c r="I111" s="58">
        <f>VLOOKUP($S111,PercentGoalStats!$A$3:$AE$998,17,FALSE)</f>
        <v>0.66666666666666663</v>
      </c>
      <c r="J111" s="58">
        <f>VLOOKUP($S111,PercentGoalStats!$A$3:$AE$998,18,FALSE)</f>
        <v>0.5</v>
      </c>
      <c r="K111" s="58">
        <f>VLOOKUP($S111,PercentGoalStats!$A$3:$AE$998,20,FALSE)</f>
        <v>0</v>
      </c>
      <c r="L111" s="58">
        <f>VLOOKUP($S111,PercentGoalStats!$A$3:$AE$998,21,FALSE)</f>
        <v>0</v>
      </c>
      <c r="M111" s="58">
        <f>VLOOKUP($S111,PercentGoalStats!$A$3:$AE$998,23,FALSE)</f>
        <v>0.66666666666666663</v>
      </c>
      <c r="N111" s="58">
        <f>VLOOKUP($S111,PercentGoalStats!$A$3:$AE$998,24,FALSE)</f>
        <v>0.5</v>
      </c>
      <c r="O111" s="58">
        <f>VLOOKUP($S111,PercentGoalStats!$A$3:$AE$998,26,FALSE)</f>
        <v>0</v>
      </c>
      <c r="P111" s="58">
        <f>VLOOKUP($S111,PercentGoalStats!$A$3:$AE$998,27,FALSE)</f>
        <v>0</v>
      </c>
      <c r="Q111" s="58">
        <f>VLOOKUP($S111,PercentGoalStats!$A$3:$AE$998,29,FALSE)</f>
        <v>0.66666666666666663</v>
      </c>
      <c r="R111" s="58">
        <f>VLOOKUP($S111,PercentGoalStats!$A$3:$AE$998,30,FALSE)</f>
        <v>0.5</v>
      </c>
      <c r="S111" s="53" t="str">
        <f>Fixtures!A111</f>
        <v>Nancy</v>
      </c>
      <c r="T111" s="54">
        <f>Fixtures!D111</f>
        <v>43693</v>
      </c>
      <c r="U111" s="53" t="str">
        <f>Fixtures!B111</f>
        <v>Le Mans</v>
      </c>
      <c r="V111" s="57">
        <f>VLOOKUP($U111,PercentGoalStats!$A$3:$AE$998,5,FALSE)</f>
        <v>1</v>
      </c>
      <c r="W111" s="58">
        <f>VLOOKUP($U111,PercentGoalStats!$A$3:$AE$998,7,FALSE)</f>
        <v>1</v>
      </c>
      <c r="X111" s="58">
        <f>VLOOKUP($U111,PercentGoalStats!$A$3:$AE$998,8,FALSE)</f>
        <v>1</v>
      </c>
      <c r="Y111" s="58">
        <f>VLOOKUP($U111,PercentGoalStats!$A$3:$AE$998,10,FALSE)</f>
        <v>1</v>
      </c>
      <c r="Z111" s="58">
        <f>VLOOKUP($U111,PercentGoalStats!$A$3:$AE$998,11,FALSE)</f>
        <v>0.66666666666666663</v>
      </c>
      <c r="AA111" s="58">
        <f>VLOOKUP($U111,PercentGoalStats!$A$3:$AE$998,13,FALSE)</f>
        <v>0</v>
      </c>
      <c r="AB111" s="58">
        <f>VLOOKUP($U111,PercentGoalStats!$A$3:$AE$998,14,FALSE)</f>
        <v>0</v>
      </c>
      <c r="AC111" s="58">
        <f>VLOOKUP($U111,PercentGoalStats!$A$3:$AE$998,16,FALSE)</f>
        <v>0</v>
      </c>
      <c r="AD111" s="58">
        <f>VLOOKUP($U111,PercentGoalStats!$A$3:$AE$998,17,FALSE)</f>
        <v>0.66666666666666663</v>
      </c>
      <c r="AE111" s="58">
        <f>VLOOKUP($U111,PercentGoalStats!$A$3:$AE$998,19,FALSE)</f>
        <v>0</v>
      </c>
      <c r="AF111" s="58">
        <f>VLOOKUP($U111,PercentGoalStats!$A$3:$AE$998,20,FALSE)</f>
        <v>0</v>
      </c>
      <c r="AG111" s="58">
        <f>VLOOKUP($U111,PercentGoalStats!$A$3:$AE$998,22,FALSE)</f>
        <v>0</v>
      </c>
      <c r="AH111" s="58">
        <f>VLOOKUP($U111,PercentGoalStats!$A$3:$AE$998,23,FALSE)</f>
        <v>1</v>
      </c>
      <c r="AI111" s="58">
        <f>VLOOKUP($U111,PercentGoalStats!$A$3:$AE$998,25,FALSE)</f>
        <v>1</v>
      </c>
      <c r="AJ111" s="58">
        <f>VLOOKUP($U111,PercentGoalStats!$A$3:$AE$998,26,FALSE)</f>
        <v>1</v>
      </c>
      <c r="AK111" s="58">
        <f>VLOOKUP($U111,PercentGoalStats!$A$3:$AE$998,28,FALSE)</f>
        <v>1</v>
      </c>
      <c r="AL111" s="58">
        <f>VLOOKUP($U111,PercentGoalStats!$A$3:$AE$998,29,FALSE)</f>
        <v>0.66666666666666663</v>
      </c>
      <c r="AM111" s="58">
        <f>VLOOKUP($U111,PercentGoalStats!$A$3:$AE$998,31,FALSE)</f>
        <v>0</v>
      </c>
    </row>
    <row r="112" spans="1:39" hidden="1" x14ac:dyDescent="0.3">
      <c r="A112" s="57">
        <f>VLOOKUP($S112,PercentGoalStats!$A$3:$AE$998,5,FALSE)</f>
        <v>0.66666666666666663</v>
      </c>
      <c r="B112" s="58">
        <f>VLOOKUP($S112,PercentGoalStats!$A$3:$AE$998,6,FALSE)</f>
        <v>1</v>
      </c>
      <c r="C112" s="58">
        <f>VLOOKUP($S112,PercentGoalStats!$A$3:$AE$998,8,FALSE)</f>
        <v>0</v>
      </c>
      <c r="D112" s="58">
        <f>VLOOKUP($S112,PercentGoalStats!$A$3:$AE$998,9,FALSE)</f>
        <v>0</v>
      </c>
      <c r="E112" s="58">
        <f>VLOOKUP($S112,PercentGoalStats!$A$3:$AE$998,11,FALSE)</f>
        <v>0</v>
      </c>
      <c r="F112" s="58">
        <f>VLOOKUP($S112,PercentGoalStats!$A$3:$AE$998,12,FALSE)</f>
        <v>0</v>
      </c>
      <c r="G112" s="58">
        <f>VLOOKUP($S112,PercentGoalStats!$A$3:$AE$998,14,FALSE)</f>
        <v>0</v>
      </c>
      <c r="H112" s="58">
        <f>VLOOKUP($S112,PercentGoalStats!$A$3:$AE$998,15,FALSE)</f>
        <v>0</v>
      </c>
      <c r="I112" s="58">
        <f>VLOOKUP($S112,PercentGoalStats!$A$3:$AE$998,17,FALSE)</f>
        <v>0</v>
      </c>
      <c r="J112" s="58">
        <f>VLOOKUP($S112,PercentGoalStats!$A$3:$AE$998,18,FALSE)</f>
        <v>0</v>
      </c>
      <c r="K112" s="58">
        <f>VLOOKUP($S112,PercentGoalStats!$A$3:$AE$998,20,FALSE)</f>
        <v>0</v>
      </c>
      <c r="L112" s="58">
        <f>VLOOKUP($S112,PercentGoalStats!$A$3:$AE$998,21,FALSE)</f>
        <v>0</v>
      </c>
      <c r="M112" s="58">
        <f>VLOOKUP($S112,PercentGoalStats!$A$3:$AE$998,23,FALSE)</f>
        <v>0.66666666666666663</v>
      </c>
      <c r="N112" s="58">
        <f>VLOOKUP($S112,PercentGoalStats!$A$3:$AE$998,24,FALSE)</f>
        <v>1</v>
      </c>
      <c r="O112" s="58">
        <f>VLOOKUP($S112,PercentGoalStats!$A$3:$AE$998,26,FALSE)</f>
        <v>0</v>
      </c>
      <c r="P112" s="58">
        <f>VLOOKUP($S112,PercentGoalStats!$A$3:$AE$998,27,FALSE)</f>
        <v>0</v>
      </c>
      <c r="Q112" s="58">
        <f>VLOOKUP($S112,PercentGoalStats!$A$3:$AE$998,29,FALSE)</f>
        <v>0</v>
      </c>
      <c r="R112" s="58">
        <f>VLOOKUP($S112,PercentGoalStats!$A$3:$AE$998,30,FALSE)</f>
        <v>0</v>
      </c>
      <c r="S112" s="53" t="str">
        <f>Fixtures!A112</f>
        <v>Orléans</v>
      </c>
      <c r="T112" s="54">
        <f>Fixtures!D112</f>
        <v>43693</v>
      </c>
      <c r="U112" s="53" t="str">
        <f>Fixtures!B112</f>
        <v>Clermont</v>
      </c>
      <c r="V112" s="57">
        <f>VLOOKUP($U112,PercentGoalStats!$A$3:$AE$998,5,FALSE)</f>
        <v>1</v>
      </c>
      <c r="W112" s="58">
        <f>VLOOKUP($U112,PercentGoalStats!$A$3:$AE$998,7,FALSE)</f>
        <v>1</v>
      </c>
      <c r="X112" s="58">
        <f>VLOOKUP($U112,PercentGoalStats!$A$3:$AE$998,8,FALSE)</f>
        <v>1</v>
      </c>
      <c r="Y112" s="58">
        <f>VLOOKUP($U112,PercentGoalStats!$A$3:$AE$998,10,FALSE)</f>
        <v>1</v>
      </c>
      <c r="Z112" s="58">
        <f>VLOOKUP($U112,PercentGoalStats!$A$3:$AE$998,11,FALSE)</f>
        <v>0.66666666666666663</v>
      </c>
      <c r="AA112" s="58">
        <f>VLOOKUP($U112,PercentGoalStats!$A$3:$AE$998,13,FALSE)</f>
        <v>1</v>
      </c>
      <c r="AB112" s="58">
        <f>VLOOKUP($U112,PercentGoalStats!$A$3:$AE$998,14,FALSE)</f>
        <v>0</v>
      </c>
      <c r="AC112" s="58">
        <f>VLOOKUP($U112,PercentGoalStats!$A$3:$AE$998,16,FALSE)</f>
        <v>0</v>
      </c>
      <c r="AD112" s="58">
        <f>VLOOKUP($U112,PercentGoalStats!$A$3:$AE$998,17,FALSE)</f>
        <v>1</v>
      </c>
      <c r="AE112" s="58">
        <f>VLOOKUP($U112,PercentGoalStats!$A$3:$AE$998,19,FALSE)</f>
        <v>1</v>
      </c>
      <c r="AF112" s="58">
        <f>VLOOKUP($U112,PercentGoalStats!$A$3:$AE$998,20,FALSE)</f>
        <v>0.66666666666666663</v>
      </c>
      <c r="AG112" s="58">
        <f>VLOOKUP($U112,PercentGoalStats!$A$3:$AE$998,22,FALSE)</f>
        <v>1</v>
      </c>
      <c r="AH112" s="58">
        <f>VLOOKUP($U112,PercentGoalStats!$A$3:$AE$998,23,FALSE)</f>
        <v>0.66666666666666663</v>
      </c>
      <c r="AI112" s="58">
        <f>VLOOKUP($U112,PercentGoalStats!$A$3:$AE$998,25,FALSE)</f>
        <v>1</v>
      </c>
      <c r="AJ112" s="58">
        <f>VLOOKUP($U112,PercentGoalStats!$A$3:$AE$998,26,FALSE)</f>
        <v>0</v>
      </c>
      <c r="AK112" s="58">
        <f>VLOOKUP($U112,PercentGoalStats!$A$3:$AE$998,28,FALSE)</f>
        <v>0</v>
      </c>
      <c r="AL112" s="58">
        <f>VLOOKUP($U112,PercentGoalStats!$A$3:$AE$998,29,FALSE)</f>
        <v>0.66666666666666663</v>
      </c>
      <c r="AM112" s="58">
        <f>VLOOKUP($U112,PercentGoalStats!$A$3:$AE$998,31,FALSE)</f>
        <v>1</v>
      </c>
    </row>
    <row r="113" spans="1:39" hidden="1" x14ac:dyDescent="0.3">
      <c r="A113" s="57">
        <f>VLOOKUP($S113,PercentGoalStats!$A$3:$AE$998,5,FALSE)</f>
        <v>1</v>
      </c>
      <c r="B113" s="58">
        <f>VLOOKUP($S113,PercentGoalStats!$A$3:$AE$998,6,FALSE)</f>
        <v>1</v>
      </c>
      <c r="C113" s="58">
        <f>VLOOKUP($S113,PercentGoalStats!$A$3:$AE$998,8,FALSE)</f>
        <v>1</v>
      </c>
      <c r="D113" s="58">
        <f>VLOOKUP($S113,PercentGoalStats!$A$3:$AE$998,9,FALSE)</f>
        <v>1</v>
      </c>
      <c r="E113" s="58">
        <f>VLOOKUP($S113,PercentGoalStats!$A$3:$AE$998,11,FALSE)</f>
        <v>0.66666666666666663</v>
      </c>
      <c r="F113" s="58">
        <f>VLOOKUP($S113,PercentGoalStats!$A$3:$AE$998,12,FALSE)</f>
        <v>0</v>
      </c>
      <c r="G113" s="58">
        <f>VLOOKUP($S113,PercentGoalStats!$A$3:$AE$998,14,FALSE)</f>
        <v>0</v>
      </c>
      <c r="H113" s="58">
        <f>VLOOKUP($S113,PercentGoalStats!$A$3:$AE$998,15,FALSE)</f>
        <v>0</v>
      </c>
      <c r="I113" s="58">
        <f>VLOOKUP($S113,PercentGoalStats!$A$3:$AE$998,17,FALSE)</f>
        <v>0.66666666666666663</v>
      </c>
      <c r="J113" s="58">
        <f>VLOOKUP($S113,PercentGoalStats!$A$3:$AE$998,18,FALSE)</f>
        <v>1</v>
      </c>
      <c r="K113" s="58">
        <f>VLOOKUP($S113,PercentGoalStats!$A$3:$AE$998,20,FALSE)</f>
        <v>0</v>
      </c>
      <c r="L113" s="58">
        <f>VLOOKUP($S113,PercentGoalStats!$A$3:$AE$998,21,FALSE)</f>
        <v>0</v>
      </c>
      <c r="M113" s="58">
        <f>VLOOKUP($S113,PercentGoalStats!$A$3:$AE$998,23,FALSE)</f>
        <v>1</v>
      </c>
      <c r="N113" s="58">
        <f>VLOOKUP($S113,PercentGoalStats!$A$3:$AE$998,24,FALSE)</f>
        <v>1</v>
      </c>
      <c r="O113" s="58">
        <f>VLOOKUP($S113,PercentGoalStats!$A$3:$AE$998,26,FALSE)</f>
        <v>0.66666666666666663</v>
      </c>
      <c r="P113" s="58">
        <f>VLOOKUP($S113,PercentGoalStats!$A$3:$AE$998,27,FALSE)</f>
        <v>0</v>
      </c>
      <c r="Q113" s="58">
        <f>VLOOKUP($S113,PercentGoalStats!$A$3:$AE$998,29,FALSE)</f>
        <v>0.66666666666666663</v>
      </c>
      <c r="R113" s="58">
        <f>VLOOKUP($S113,PercentGoalStats!$A$3:$AE$998,30,FALSE)</f>
        <v>1</v>
      </c>
      <c r="S113" s="53" t="str">
        <f>Fixtures!A113</f>
        <v>Paris</v>
      </c>
      <c r="T113" s="54">
        <f>Fixtures!D113</f>
        <v>43693</v>
      </c>
      <c r="U113" s="53" t="str">
        <f>Fixtures!B113</f>
        <v>Niort</v>
      </c>
      <c r="V113" s="57">
        <f>VLOOKUP($U113,PercentGoalStats!$A$3:$AE$998,5,FALSE)</f>
        <v>1</v>
      </c>
      <c r="W113" s="58">
        <f>VLOOKUP($U113,PercentGoalStats!$A$3:$AE$998,7,FALSE)</f>
        <v>1</v>
      </c>
      <c r="X113" s="58">
        <f>VLOOKUP($U113,PercentGoalStats!$A$3:$AE$998,8,FALSE)</f>
        <v>1</v>
      </c>
      <c r="Y113" s="58">
        <f>VLOOKUP($U113,PercentGoalStats!$A$3:$AE$998,10,FALSE)</f>
        <v>1</v>
      </c>
      <c r="Z113" s="58">
        <f>VLOOKUP($U113,PercentGoalStats!$A$3:$AE$998,11,FALSE)</f>
        <v>0.33333333333333331</v>
      </c>
      <c r="AA113" s="58">
        <f>VLOOKUP($U113,PercentGoalStats!$A$3:$AE$998,13,FALSE)</f>
        <v>0</v>
      </c>
      <c r="AB113" s="58">
        <f>VLOOKUP($U113,PercentGoalStats!$A$3:$AE$998,14,FALSE)</f>
        <v>0</v>
      </c>
      <c r="AC113" s="58">
        <f>VLOOKUP($U113,PercentGoalStats!$A$3:$AE$998,16,FALSE)</f>
        <v>0</v>
      </c>
      <c r="AD113" s="58">
        <f>VLOOKUP($U113,PercentGoalStats!$A$3:$AE$998,17,FALSE)</f>
        <v>0.66666666666666663</v>
      </c>
      <c r="AE113" s="58">
        <f>VLOOKUP($U113,PercentGoalStats!$A$3:$AE$998,19,FALSE)</f>
        <v>1</v>
      </c>
      <c r="AF113" s="58">
        <f>VLOOKUP($U113,PercentGoalStats!$A$3:$AE$998,20,FALSE)</f>
        <v>0.33333333333333331</v>
      </c>
      <c r="AG113" s="58">
        <f>VLOOKUP($U113,PercentGoalStats!$A$3:$AE$998,22,FALSE)</f>
        <v>0</v>
      </c>
      <c r="AH113" s="58">
        <f>VLOOKUP($U113,PercentGoalStats!$A$3:$AE$998,23,FALSE)</f>
        <v>0.66666666666666663</v>
      </c>
      <c r="AI113" s="58">
        <f>VLOOKUP($U113,PercentGoalStats!$A$3:$AE$998,25,FALSE)</f>
        <v>1</v>
      </c>
      <c r="AJ113" s="58">
        <f>VLOOKUP($U113,PercentGoalStats!$A$3:$AE$998,26,FALSE)</f>
        <v>0.33333333333333331</v>
      </c>
      <c r="AK113" s="58">
        <f>VLOOKUP($U113,PercentGoalStats!$A$3:$AE$998,28,FALSE)</f>
        <v>0</v>
      </c>
      <c r="AL113" s="58">
        <f>VLOOKUP($U113,PercentGoalStats!$A$3:$AE$998,29,FALSE)</f>
        <v>0.33333333333333331</v>
      </c>
      <c r="AM113" s="58">
        <f>VLOOKUP($U113,PercentGoalStats!$A$3:$AE$998,31,FALSE)</f>
        <v>1</v>
      </c>
    </row>
    <row r="114" spans="1:39" hidden="1" x14ac:dyDescent="0.3">
      <c r="A114" s="57" t="e">
        <f>VLOOKUP($S114,PercentGoalStats!$A$3:$AE$998,5,FALSE)</f>
        <v>#DIV/0!</v>
      </c>
      <c r="B114" s="58" t="e">
        <f>VLOOKUP($S114,PercentGoalStats!$A$3:$AE$998,6,FALSE)</f>
        <v>#DIV/0!</v>
      </c>
      <c r="C114" s="58" t="e">
        <f>VLOOKUP($S114,PercentGoalStats!$A$3:$AE$998,8,FALSE)</f>
        <v>#DIV/0!</v>
      </c>
      <c r="D114" s="58" t="e">
        <f>VLOOKUP($S114,PercentGoalStats!$A$3:$AE$998,9,FALSE)</f>
        <v>#DIV/0!</v>
      </c>
      <c r="E114" s="58" t="e">
        <f>VLOOKUP($S114,PercentGoalStats!$A$3:$AE$998,11,FALSE)</f>
        <v>#DIV/0!</v>
      </c>
      <c r="F114" s="58" t="e">
        <f>VLOOKUP($S114,PercentGoalStats!$A$3:$AE$998,12,FALSE)</f>
        <v>#DIV/0!</v>
      </c>
      <c r="G114" s="58" t="e">
        <f>VLOOKUP($S114,PercentGoalStats!$A$3:$AE$998,14,FALSE)</f>
        <v>#DIV/0!</v>
      </c>
      <c r="H114" s="58" t="e">
        <f>VLOOKUP($S114,PercentGoalStats!$A$3:$AE$998,15,FALSE)</f>
        <v>#DIV/0!</v>
      </c>
      <c r="I114" s="58" t="e">
        <f>VLOOKUP($S114,PercentGoalStats!$A$3:$AE$998,17,FALSE)</f>
        <v>#DIV/0!</v>
      </c>
      <c r="J114" s="58" t="e">
        <f>VLOOKUP($S114,PercentGoalStats!$A$3:$AE$998,18,FALSE)</f>
        <v>#DIV/0!</v>
      </c>
      <c r="K114" s="58" t="e">
        <f>VLOOKUP($S114,PercentGoalStats!$A$3:$AE$998,20,FALSE)</f>
        <v>#DIV/0!</v>
      </c>
      <c r="L114" s="58" t="e">
        <f>VLOOKUP($S114,PercentGoalStats!$A$3:$AE$998,21,FALSE)</f>
        <v>#DIV/0!</v>
      </c>
      <c r="M114" s="58" t="e">
        <f>VLOOKUP($S114,PercentGoalStats!$A$3:$AE$998,23,FALSE)</f>
        <v>#DIV/0!</v>
      </c>
      <c r="N114" s="58" t="e">
        <f>VLOOKUP($S114,PercentGoalStats!$A$3:$AE$998,24,FALSE)</f>
        <v>#DIV/0!</v>
      </c>
      <c r="O114" s="58" t="e">
        <f>VLOOKUP($S114,PercentGoalStats!$A$3:$AE$998,26,FALSE)</f>
        <v>#DIV/0!</v>
      </c>
      <c r="P114" s="58" t="e">
        <f>VLOOKUP($S114,PercentGoalStats!$A$3:$AE$998,27,FALSE)</f>
        <v>#DIV/0!</v>
      </c>
      <c r="Q114" s="58" t="e">
        <f>VLOOKUP($S114,PercentGoalStats!$A$3:$AE$998,29,FALSE)</f>
        <v>#DIV/0!</v>
      </c>
      <c r="R114" s="58" t="e">
        <f>VLOOKUP($S114,PercentGoalStats!$A$3:$AE$998,30,FALSE)</f>
        <v>#DIV/0!</v>
      </c>
      <c r="S114" s="53" t="str">
        <f>Fixtures!A114</f>
        <v>Denizlispor</v>
      </c>
      <c r="T114" s="54">
        <f>Fixtures!D114</f>
        <v>43693</v>
      </c>
      <c r="U114" s="53" t="str">
        <f>Fixtures!B114</f>
        <v>Galatasaray</v>
      </c>
      <c r="V114" s="57" t="e">
        <f>VLOOKUP($U114,PercentGoalStats!$A$3:$AE$998,5,FALSE)</f>
        <v>#DIV/0!</v>
      </c>
      <c r="W114" s="58" t="e">
        <f>VLOOKUP($U114,PercentGoalStats!$A$3:$AE$998,7,FALSE)</f>
        <v>#DIV/0!</v>
      </c>
      <c r="X114" s="58" t="e">
        <f>VLOOKUP($U114,PercentGoalStats!$A$3:$AE$998,8,FALSE)</f>
        <v>#DIV/0!</v>
      </c>
      <c r="Y114" s="58" t="e">
        <f>VLOOKUP($U114,PercentGoalStats!$A$3:$AE$998,10,FALSE)</f>
        <v>#DIV/0!</v>
      </c>
      <c r="Z114" s="58" t="e">
        <f>VLOOKUP($U114,PercentGoalStats!$A$3:$AE$998,11,FALSE)</f>
        <v>#DIV/0!</v>
      </c>
      <c r="AA114" s="58" t="e">
        <f>VLOOKUP($U114,PercentGoalStats!$A$3:$AE$998,13,FALSE)</f>
        <v>#DIV/0!</v>
      </c>
      <c r="AB114" s="58" t="e">
        <f>VLOOKUP($U114,PercentGoalStats!$A$3:$AE$998,14,FALSE)</f>
        <v>#DIV/0!</v>
      </c>
      <c r="AC114" s="58" t="e">
        <f>VLOOKUP($U114,PercentGoalStats!$A$3:$AE$998,16,FALSE)</f>
        <v>#DIV/0!</v>
      </c>
      <c r="AD114" s="58" t="e">
        <f>VLOOKUP($U114,PercentGoalStats!$A$3:$AE$998,17,FALSE)</f>
        <v>#DIV/0!</v>
      </c>
      <c r="AE114" s="58" t="e">
        <f>VLOOKUP($U114,PercentGoalStats!$A$3:$AE$998,19,FALSE)</f>
        <v>#DIV/0!</v>
      </c>
      <c r="AF114" s="58" t="e">
        <f>VLOOKUP($U114,PercentGoalStats!$A$3:$AE$998,20,FALSE)</f>
        <v>#DIV/0!</v>
      </c>
      <c r="AG114" s="58" t="e">
        <f>VLOOKUP($U114,PercentGoalStats!$A$3:$AE$998,22,FALSE)</f>
        <v>#DIV/0!</v>
      </c>
      <c r="AH114" s="58" t="e">
        <f>VLOOKUP($U114,PercentGoalStats!$A$3:$AE$998,23,FALSE)</f>
        <v>#DIV/0!</v>
      </c>
      <c r="AI114" s="58" t="e">
        <f>VLOOKUP($U114,PercentGoalStats!$A$3:$AE$998,25,FALSE)</f>
        <v>#DIV/0!</v>
      </c>
      <c r="AJ114" s="58" t="e">
        <f>VLOOKUP($U114,PercentGoalStats!$A$3:$AE$998,26,FALSE)</f>
        <v>#DIV/0!</v>
      </c>
      <c r="AK114" s="58" t="e">
        <f>VLOOKUP($U114,PercentGoalStats!$A$3:$AE$998,28,FALSE)</f>
        <v>#DIV/0!</v>
      </c>
      <c r="AL114" s="58" t="e">
        <f>VLOOKUP($U114,PercentGoalStats!$A$3:$AE$998,29,FALSE)</f>
        <v>#DIV/0!</v>
      </c>
      <c r="AM114" s="58" t="e">
        <f>VLOOKUP($U114,PercentGoalStats!$A$3:$AE$998,31,FALSE)</f>
        <v>#DIV/0!</v>
      </c>
    </row>
    <row r="115" spans="1:39" hidden="1" x14ac:dyDescent="0.3">
      <c r="A115" s="57">
        <f>VLOOKUP($S115,PercentGoalStats!$A$3:$AE$998,5,FALSE)</f>
        <v>1</v>
      </c>
      <c r="B115" s="58">
        <f>VLOOKUP($S115,PercentGoalStats!$A$3:$AE$998,6,FALSE)</f>
        <v>1</v>
      </c>
      <c r="C115" s="58">
        <f>VLOOKUP($S115,PercentGoalStats!$A$3:$AE$998,8,FALSE)</f>
        <v>0.8</v>
      </c>
      <c r="D115" s="58">
        <f>VLOOKUP($S115,PercentGoalStats!$A$3:$AE$998,9,FALSE)</f>
        <v>1</v>
      </c>
      <c r="E115" s="58">
        <f>VLOOKUP($S115,PercentGoalStats!$A$3:$AE$998,11,FALSE)</f>
        <v>0.8</v>
      </c>
      <c r="F115" s="58">
        <f>VLOOKUP($S115,PercentGoalStats!$A$3:$AE$998,12,FALSE)</f>
        <v>1</v>
      </c>
      <c r="G115" s="58">
        <f>VLOOKUP($S115,PercentGoalStats!$A$3:$AE$998,14,FALSE)</f>
        <v>0.6</v>
      </c>
      <c r="H115" s="58">
        <f>VLOOKUP($S115,PercentGoalStats!$A$3:$AE$998,15,FALSE)</f>
        <v>1</v>
      </c>
      <c r="I115" s="58">
        <f>VLOOKUP($S115,PercentGoalStats!$A$3:$AE$998,17,FALSE)</f>
        <v>0.8</v>
      </c>
      <c r="J115" s="58">
        <f>VLOOKUP($S115,PercentGoalStats!$A$3:$AE$998,18,FALSE)</f>
        <v>1</v>
      </c>
      <c r="K115" s="58">
        <f>VLOOKUP($S115,PercentGoalStats!$A$3:$AE$998,20,FALSE)</f>
        <v>0.6</v>
      </c>
      <c r="L115" s="58">
        <f>VLOOKUP($S115,PercentGoalStats!$A$3:$AE$998,21,FALSE)</f>
        <v>1</v>
      </c>
      <c r="M115" s="58">
        <f>VLOOKUP($S115,PercentGoalStats!$A$3:$AE$998,23,FALSE)</f>
        <v>1</v>
      </c>
      <c r="N115" s="58">
        <f>VLOOKUP($S115,PercentGoalStats!$A$3:$AE$998,24,FALSE)</f>
        <v>1</v>
      </c>
      <c r="O115" s="58">
        <f>VLOOKUP($S115,PercentGoalStats!$A$3:$AE$998,26,FALSE)</f>
        <v>0.6</v>
      </c>
      <c r="P115" s="58">
        <f>VLOOKUP($S115,PercentGoalStats!$A$3:$AE$998,27,FALSE)</f>
        <v>0.5</v>
      </c>
      <c r="Q115" s="58">
        <f>VLOOKUP($S115,PercentGoalStats!$A$3:$AE$998,29,FALSE)</f>
        <v>0.8</v>
      </c>
      <c r="R115" s="58">
        <f>VLOOKUP($S115,PercentGoalStats!$A$3:$AE$998,30,FALSE)</f>
        <v>1</v>
      </c>
      <c r="S115" s="53" t="str">
        <f>Fixtures!A115</f>
        <v>Randers</v>
      </c>
      <c r="T115" s="54">
        <f>Fixtures!D115</f>
        <v>43693</v>
      </c>
      <c r="U115" s="53" t="str">
        <f>Fixtures!B115</f>
        <v>København</v>
      </c>
      <c r="V115" s="57">
        <f>VLOOKUP($U115,PercentGoalStats!$A$3:$AE$998,5,FALSE)</f>
        <v>1</v>
      </c>
      <c r="W115" s="58">
        <f>VLOOKUP($U115,PercentGoalStats!$A$3:$AE$998,7,FALSE)</f>
        <v>1</v>
      </c>
      <c r="X115" s="58">
        <f>VLOOKUP($U115,PercentGoalStats!$A$3:$AE$998,8,FALSE)</f>
        <v>1</v>
      </c>
      <c r="Y115" s="58">
        <f>VLOOKUP($U115,PercentGoalStats!$A$3:$AE$998,10,FALSE)</f>
        <v>1</v>
      </c>
      <c r="Z115" s="58">
        <f>VLOOKUP($U115,PercentGoalStats!$A$3:$AE$998,11,FALSE)</f>
        <v>0.6</v>
      </c>
      <c r="AA115" s="58">
        <f>VLOOKUP($U115,PercentGoalStats!$A$3:$AE$998,13,FALSE)</f>
        <v>0.66666666666666663</v>
      </c>
      <c r="AB115" s="58">
        <f>VLOOKUP($U115,PercentGoalStats!$A$3:$AE$998,14,FALSE)</f>
        <v>0.2</v>
      </c>
      <c r="AC115" s="58">
        <f>VLOOKUP($U115,PercentGoalStats!$A$3:$AE$998,16,FALSE)</f>
        <v>0.33333333333333331</v>
      </c>
      <c r="AD115" s="58">
        <f>VLOOKUP($U115,PercentGoalStats!$A$3:$AE$998,17,FALSE)</f>
        <v>1</v>
      </c>
      <c r="AE115" s="58">
        <f>VLOOKUP($U115,PercentGoalStats!$A$3:$AE$998,19,FALSE)</f>
        <v>1</v>
      </c>
      <c r="AF115" s="58">
        <f>VLOOKUP($U115,PercentGoalStats!$A$3:$AE$998,20,FALSE)</f>
        <v>1</v>
      </c>
      <c r="AG115" s="58">
        <f>VLOOKUP($U115,PercentGoalStats!$A$3:$AE$998,22,FALSE)</f>
        <v>1</v>
      </c>
      <c r="AH115" s="58">
        <f>VLOOKUP($U115,PercentGoalStats!$A$3:$AE$998,23,FALSE)</f>
        <v>0.6</v>
      </c>
      <c r="AI115" s="58">
        <f>VLOOKUP($U115,PercentGoalStats!$A$3:$AE$998,25,FALSE)</f>
        <v>0.66666666666666663</v>
      </c>
      <c r="AJ115" s="58">
        <f>VLOOKUP($U115,PercentGoalStats!$A$3:$AE$998,26,FALSE)</f>
        <v>0.2</v>
      </c>
      <c r="AK115" s="58">
        <f>VLOOKUP($U115,PercentGoalStats!$A$3:$AE$998,28,FALSE)</f>
        <v>0.33333333333333331</v>
      </c>
      <c r="AL115" s="58">
        <f>VLOOKUP($U115,PercentGoalStats!$A$3:$AE$998,29,FALSE)</f>
        <v>0.6</v>
      </c>
      <c r="AM115" s="58">
        <f>VLOOKUP($U115,PercentGoalStats!$A$3:$AE$998,31,FALSE)</f>
        <v>0.66666666666666663</v>
      </c>
    </row>
    <row r="116" spans="1:39" hidden="1" x14ac:dyDescent="0.3">
      <c r="A116" s="57">
        <f>VLOOKUP($S116,PercentGoalStats!$A$3:$AE$998,5,FALSE)</f>
        <v>1</v>
      </c>
      <c r="B116" s="58">
        <f>VLOOKUP($S116,PercentGoalStats!$A$3:$AE$998,6,FALSE)</f>
        <v>1</v>
      </c>
      <c r="C116" s="58">
        <f>VLOOKUP($S116,PercentGoalStats!$A$3:$AE$998,8,FALSE)</f>
        <v>1</v>
      </c>
      <c r="D116" s="58">
        <f>VLOOKUP($S116,PercentGoalStats!$A$3:$AE$998,9,FALSE)</f>
        <v>1</v>
      </c>
      <c r="E116" s="58">
        <f>VLOOKUP($S116,PercentGoalStats!$A$3:$AE$998,11,FALSE)</f>
        <v>0.75</v>
      </c>
      <c r="F116" s="58">
        <f>VLOOKUP($S116,PercentGoalStats!$A$3:$AE$998,12,FALSE)</f>
        <v>0</v>
      </c>
      <c r="G116" s="58">
        <f>VLOOKUP($S116,PercentGoalStats!$A$3:$AE$998,14,FALSE)</f>
        <v>0.25</v>
      </c>
      <c r="H116" s="58">
        <f>VLOOKUP($S116,PercentGoalStats!$A$3:$AE$998,15,FALSE)</f>
        <v>0</v>
      </c>
      <c r="I116" s="58">
        <f>VLOOKUP($S116,PercentGoalStats!$A$3:$AE$998,17,FALSE)</f>
        <v>1</v>
      </c>
      <c r="J116" s="58">
        <f>VLOOKUP($S116,PercentGoalStats!$A$3:$AE$998,18,FALSE)</f>
        <v>1</v>
      </c>
      <c r="K116" s="58">
        <f>VLOOKUP($S116,PercentGoalStats!$A$3:$AE$998,20,FALSE)</f>
        <v>0.5</v>
      </c>
      <c r="L116" s="58">
        <f>VLOOKUP($S116,PercentGoalStats!$A$3:$AE$998,21,FALSE)</f>
        <v>1</v>
      </c>
      <c r="M116" s="58">
        <f>VLOOKUP($S116,PercentGoalStats!$A$3:$AE$998,23,FALSE)</f>
        <v>0.5</v>
      </c>
      <c r="N116" s="58">
        <f>VLOOKUP($S116,PercentGoalStats!$A$3:$AE$998,24,FALSE)</f>
        <v>0</v>
      </c>
      <c r="O116" s="58">
        <f>VLOOKUP($S116,PercentGoalStats!$A$3:$AE$998,26,FALSE)</f>
        <v>0.5</v>
      </c>
      <c r="P116" s="58">
        <f>VLOOKUP($S116,PercentGoalStats!$A$3:$AE$998,27,FALSE)</f>
        <v>0</v>
      </c>
      <c r="Q116" s="58">
        <f>VLOOKUP($S116,PercentGoalStats!$A$3:$AE$998,29,FALSE)</f>
        <v>0.5</v>
      </c>
      <c r="R116" s="58">
        <f>VLOOKUP($S116,PercentGoalStats!$A$3:$AE$998,30,FALSE)</f>
        <v>0</v>
      </c>
      <c r="S116" s="53" t="str">
        <f>Fixtures!A116</f>
        <v>Nordsjælland</v>
      </c>
      <c r="T116" s="54">
        <f>Fixtures!D116</f>
        <v>43693</v>
      </c>
      <c r="U116" s="53" t="str">
        <f>Fixtures!B116</f>
        <v>OB</v>
      </c>
      <c r="V116" s="57">
        <f>VLOOKUP($U116,PercentGoalStats!$A$3:$AE$998,5,FALSE)</f>
        <v>1</v>
      </c>
      <c r="W116" s="58">
        <f>VLOOKUP($U116,PercentGoalStats!$A$3:$AE$998,7,FALSE)</f>
        <v>1</v>
      </c>
      <c r="X116" s="58">
        <f>VLOOKUP($U116,PercentGoalStats!$A$3:$AE$998,8,FALSE)</f>
        <v>0.6</v>
      </c>
      <c r="Y116" s="58">
        <f>VLOOKUP($U116,PercentGoalStats!$A$3:$AE$998,10,FALSE)</f>
        <v>0.5</v>
      </c>
      <c r="Z116" s="58">
        <f>VLOOKUP($U116,PercentGoalStats!$A$3:$AE$998,11,FALSE)</f>
        <v>0.6</v>
      </c>
      <c r="AA116" s="58">
        <f>VLOOKUP($U116,PercentGoalStats!$A$3:$AE$998,13,FALSE)</f>
        <v>0.5</v>
      </c>
      <c r="AB116" s="58">
        <f>VLOOKUP($U116,PercentGoalStats!$A$3:$AE$998,14,FALSE)</f>
        <v>0.6</v>
      </c>
      <c r="AC116" s="58">
        <f>VLOOKUP($U116,PercentGoalStats!$A$3:$AE$998,16,FALSE)</f>
        <v>0.5</v>
      </c>
      <c r="AD116" s="58">
        <f>VLOOKUP($U116,PercentGoalStats!$A$3:$AE$998,17,FALSE)</f>
        <v>1</v>
      </c>
      <c r="AE116" s="58">
        <f>VLOOKUP($U116,PercentGoalStats!$A$3:$AE$998,19,FALSE)</f>
        <v>1</v>
      </c>
      <c r="AF116" s="58">
        <f>VLOOKUP($U116,PercentGoalStats!$A$3:$AE$998,20,FALSE)</f>
        <v>0.6</v>
      </c>
      <c r="AG116" s="58">
        <f>VLOOKUP($U116,PercentGoalStats!$A$3:$AE$998,22,FALSE)</f>
        <v>0.5</v>
      </c>
      <c r="AH116" s="58">
        <f>VLOOKUP($U116,PercentGoalStats!$A$3:$AE$998,23,FALSE)</f>
        <v>0.6</v>
      </c>
      <c r="AI116" s="58">
        <f>VLOOKUP($U116,PercentGoalStats!$A$3:$AE$998,25,FALSE)</f>
        <v>0.5</v>
      </c>
      <c r="AJ116" s="58">
        <f>VLOOKUP($U116,PercentGoalStats!$A$3:$AE$998,26,FALSE)</f>
        <v>0.4</v>
      </c>
      <c r="AK116" s="58">
        <f>VLOOKUP($U116,PercentGoalStats!$A$3:$AE$998,28,FALSE)</f>
        <v>0.5</v>
      </c>
      <c r="AL116" s="58">
        <f>VLOOKUP($U116,PercentGoalStats!$A$3:$AE$998,29,FALSE)</f>
        <v>0.6</v>
      </c>
      <c r="AM116" s="58">
        <f>VLOOKUP($U116,PercentGoalStats!$A$3:$AE$998,31,FALSE)</f>
        <v>0.5</v>
      </c>
    </row>
    <row r="117" spans="1:39" hidden="1" x14ac:dyDescent="0.3">
      <c r="A117" s="57">
        <f>VLOOKUP($S117,PercentGoalStats!$A$3:$AE$998,5,FALSE)</f>
        <v>1</v>
      </c>
      <c r="B117" s="58">
        <f>VLOOKUP($S117,PercentGoalStats!$A$3:$AE$998,6,FALSE)</f>
        <v>1</v>
      </c>
      <c r="C117" s="58">
        <f>VLOOKUP($S117,PercentGoalStats!$A$3:$AE$998,8,FALSE)</f>
        <v>1</v>
      </c>
      <c r="D117" s="58">
        <f>VLOOKUP($S117,PercentGoalStats!$A$3:$AE$998,9,FALSE)</f>
        <v>1</v>
      </c>
      <c r="E117" s="58">
        <f>VLOOKUP($S117,PercentGoalStats!$A$3:$AE$998,11,FALSE)</f>
        <v>0.8</v>
      </c>
      <c r="F117" s="58">
        <f>VLOOKUP($S117,PercentGoalStats!$A$3:$AE$998,12,FALSE)</f>
        <v>0.5</v>
      </c>
      <c r="G117" s="58">
        <f>VLOOKUP($S117,PercentGoalStats!$A$3:$AE$998,14,FALSE)</f>
        <v>0.2</v>
      </c>
      <c r="H117" s="58">
        <f>VLOOKUP($S117,PercentGoalStats!$A$3:$AE$998,15,FALSE)</f>
        <v>0.5</v>
      </c>
      <c r="I117" s="58">
        <f>VLOOKUP($S117,PercentGoalStats!$A$3:$AE$998,17,FALSE)</f>
        <v>0.8</v>
      </c>
      <c r="J117" s="58">
        <f>VLOOKUP($S117,PercentGoalStats!$A$3:$AE$998,18,FALSE)</f>
        <v>0.5</v>
      </c>
      <c r="K117" s="58">
        <f>VLOOKUP($S117,PercentGoalStats!$A$3:$AE$998,20,FALSE)</f>
        <v>0.2</v>
      </c>
      <c r="L117" s="58">
        <f>VLOOKUP($S117,PercentGoalStats!$A$3:$AE$998,21,FALSE)</f>
        <v>0.5</v>
      </c>
      <c r="M117" s="58">
        <f>VLOOKUP($S117,PercentGoalStats!$A$3:$AE$998,23,FALSE)</f>
        <v>1</v>
      </c>
      <c r="N117" s="58">
        <f>VLOOKUP($S117,PercentGoalStats!$A$3:$AE$998,24,FALSE)</f>
        <v>1</v>
      </c>
      <c r="O117" s="58">
        <f>VLOOKUP($S117,PercentGoalStats!$A$3:$AE$998,26,FALSE)</f>
        <v>1</v>
      </c>
      <c r="P117" s="58">
        <f>VLOOKUP($S117,PercentGoalStats!$A$3:$AE$998,27,FALSE)</f>
        <v>1</v>
      </c>
      <c r="Q117" s="58">
        <f>VLOOKUP($S117,PercentGoalStats!$A$3:$AE$998,29,FALSE)</f>
        <v>0.8</v>
      </c>
      <c r="R117" s="58">
        <f>VLOOKUP($S117,PercentGoalStats!$A$3:$AE$998,30,FALSE)</f>
        <v>0.5</v>
      </c>
      <c r="S117" s="53" t="str">
        <f>Fixtures!A117</f>
        <v>Orenburg</v>
      </c>
      <c r="T117" s="54">
        <f>Fixtures!D117</f>
        <v>43693</v>
      </c>
      <c r="U117" s="53" t="str">
        <f>Fixtures!B117</f>
        <v>Sochi</v>
      </c>
      <c r="V117" s="57">
        <f>VLOOKUP($U117,PercentGoalStats!$A$3:$AE$998,5,FALSE)</f>
        <v>0.75</v>
      </c>
      <c r="W117" s="58">
        <f>VLOOKUP($U117,PercentGoalStats!$A$3:$AE$998,7,FALSE)</f>
        <v>1</v>
      </c>
      <c r="X117" s="58">
        <f>VLOOKUP($U117,PercentGoalStats!$A$3:$AE$998,8,FALSE)</f>
        <v>0.5</v>
      </c>
      <c r="Y117" s="58">
        <f>VLOOKUP($U117,PercentGoalStats!$A$3:$AE$998,10,FALSE)</f>
        <v>0.5</v>
      </c>
      <c r="Z117" s="58">
        <f>VLOOKUP($U117,PercentGoalStats!$A$3:$AE$998,11,FALSE)</f>
        <v>0.25</v>
      </c>
      <c r="AA117" s="58">
        <f>VLOOKUP($U117,PercentGoalStats!$A$3:$AE$998,13,FALSE)</f>
        <v>0.5</v>
      </c>
      <c r="AB117" s="58">
        <f>VLOOKUP($U117,PercentGoalStats!$A$3:$AE$998,14,FALSE)</f>
        <v>0</v>
      </c>
      <c r="AC117" s="58">
        <f>VLOOKUP($U117,PercentGoalStats!$A$3:$AE$998,16,FALSE)</f>
        <v>0</v>
      </c>
      <c r="AD117" s="58">
        <f>VLOOKUP($U117,PercentGoalStats!$A$3:$AE$998,17,FALSE)</f>
        <v>0</v>
      </c>
      <c r="AE117" s="58">
        <f>VLOOKUP($U117,PercentGoalStats!$A$3:$AE$998,19,FALSE)</f>
        <v>0</v>
      </c>
      <c r="AF117" s="58">
        <f>VLOOKUP($U117,PercentGoalStats!$A$3:$AE$998,20,FALSE)</f>
        <v>0</v>
      </c>
      <c r="AG117" s="58">
        <f>VLOOKUP($U117,PercentGoalStats!$A$3:$AE$998,22,FALSE)</f>
        <v>0</v>
      </c>
      <c r="AH117" s="58">
        <f>VLOOKUP($U117,PercentGoalStats!$A$3:$AE$998,23,FALSE)</f>
        <v>0.75</v>
      </c>
      <c r="AI117" s="58">
        <f>VLOOKUP($U117,PercentGoalStats!$A$3:$AE$998,25,FALSE)</f>
        <v>1</v>
      </c>
      <c r="AJ117" s="58">
        <f>VLOOKUP($U117,PercentGoalStats!$A$3:$AE$998,26,FALSE)</f>
        <v>0.5</v>
      </c>
      <c r="AK117" s="58">
        <f>VLOOKUP($U117,PercentGoalStats!$A$3:$AE$998,28,FALSE)</f>
        <v>0.5</v>
      </c>
      <c r="AL117" s="58">
        <f>VLOOKUP($U117,PercentGoalStats!$A$3:$AE$998,29,FALSE)</f>
        <v>0</v>
      </c>
      <c r="AM117" s="58">
        <f>VLOOKUP($U117,PercentGoalStats!$A$3:$AE$998,31,FALSE)</f>
        <v>0</v>
      </c>
    </row>
    <row r="118" spans="1:39" hidden="1" x14ac:dyDescent="0.3">
      <c r="A118" s="57">
        <f>VLOOKUP($S118,PercentGoalStats!$A$3:$AE$998,5,FALSE)</f>
        <v>0.8571428571428571</v>
      </c>
      <c r="B118" s="58">
        <f>VLOOKUP($S118,PercentGoalStats!$A$3:$AE$998,6,FALSE)</f>
        <v>0.84615384615384615</v>
      </c>
      <c r="C118" s="58">
        <f>VLOOKUP($S118,PercentGoalStats!$A$3:$AE$998,8,FALSE)</f>
        <v>0.5714285714285714</v>
      </c>
      <c r="D118" s="58">
        <f>VLOOKUP($S118,PercentGoalStats!$A$3:$AE$998,9,FALSE)</f>
        <v>0.53846153846153844</v>
      </c>
      <c r="E118" s="58">
        <f>VLOOKUP($S118,PercentGoalStats!$A$3:$AE$998,11,FALSE)</f>
        <v>0.2857142857142857</v>
      </c>
      <c r="F118" s="58">
        <f>VLOOKUP($S118,PercentGoalStats!$A$3:$AE$998,12,FALSE)</f>
        <v>0.38461538461538464</v>
      </c>
      <c r="G118" s="58">
        <f>VLOOKUP($S118,PercentGoalStats!$A$3:$AE$998,14,FALSE)</f>
        <v>3.5714285714285712E-2</v>
      </c>
      <c r="H118" s="58">
        <f>VLOOKUP($S118,PercentGoalStats!$A$3:$AE$998,15,FALSE)</f>
        <v>7.6923076923076927E-2</v>
      </c>
      <c r="I118" s="58">
        <f>VLOOKUP($S118,PercentGoalStats!$A$3:$AE$998,17,FALSE)</f>
        <v>0.6428571428571429</v>
      </c>
      <c r="J118" s="58">
        <f>VLOOKUP($S118,PercentGoalStats!$A$3:$AE$998,18,FALSE)</f>
        <v>0.69230769230769229</v>
      </c>
      <c r="K118" s="58">
        <f>VLOOKUP($S118,PercentGoalStats!$A$3:$AE$998,20,FALSE)</f>
        <v>0.2857142857142857</v>
      </c>
      <c r="L118" s="58">
        <f>VLOOKUP($S118,PercentGoalStats!$A$3:$AE$998,21,FALSE)</f>
        <v>0.30769230769230771</v>
      </c>
      <c r="M118" s="58">
        <f>VLOOKUP($S118,PercentGoalStats!$A$3:$AE$998,23,FALSE)</f>
        <v>0.5</v>
      </c>
      <c r="N118" s="58">
        <f>VLOOKUP($S118,PercentGoalStats!$A$3:$AE$998,24,FALSE)</f>
        <v>0.46153846153846156</v>
      </c>
      <c r="O118" s="58">
        <f>VLOOKUP($S118,PercentGoalStats!$A$3:$AE$998,26,FALSE)</f>
        <v>0.21428571428571427</v>
      </c>
      <c r="P118" s="58">
        <f>VLOOKUP($S118,PercentGoalStats!$A$3:$AE$998,27,FALSE)</f>
        <v>0.23076923076923078</v>
      </c>
      <c r="Q118" s="58">
        <f>VLOOKUP($S118,PercentGoalStats!$A$3:$AE$998,29,FALSE)</f>
        <v>0.2857142857142857</v>
      </c>
      <c r="R118" s="58">
        <f>VLOOKUP($S118,PercentGoalStats!$A$3:$AE$998,30,FALSE)</f>
        <v>0.30769230769230771</v>
      </c>
      <c r="S118" s="53" t="str">
        <f>Fixtures!A118</f>
        <v>Bohemians</v>
      </c>
      <c r="T118" s="54">
        <f>Fixtures!D118</f>
        <v>43693</v>
      </c>
      <c r="U118" s="53" t="str">
        <f>Fixtures!B118</f>
        <v>UCD</v>
      </c>
      <c r="V118" s="57">
        <f>VLOOKUP($U118,PercentGoalStats!$A$3:$AE$998,5,FALSE)</f>
        <v>1</v>
      </c>
      <c r="W118" s="58">
        <f>VLOOKUP($U118,PercentGoalStats!$A$3:$AE$998,7,FALSE)</f>
        <v>1</v>
      </c>
      <c r="X118" s="58">
        <f>VLOOKUP($U118,PercentGoalStats!$A$3:$AE$998,8,FALSE)</f>
        <v>0.76923076923076927</v>
      </c>
      <c r="Y118" s="58">
        <f>VLOOKUP($U118,PercentGoalStats!$A$3:$AE$998,10,FALSE)</f>
        <v>0.81818181818181823</v>
      </c>
      <c r="Z118" s="58">
        <f>VLOOKUP($U118,PercentGoalStats!$A$3:$AE$998,11,FALSE)</f>
        <v>0.53846153846153844</v>
      </c>
      <c r="AA118" s="58">
        <f>VLOOKUP($U118,PercentGoalStats!$A$3:$AE$998,13,FALSE)</f>
        <v>0.63636363636363635</v>
      </c>
      <c r="AB118" s="58">
        <f>VLOOKUP($U118,PercentGoalStats!$A$3:$AE$998,14,FALSE)</f>
        <v>0.23076923076923078</v>
      </c>
      <c r="AC118" s="58">
        <f>VLOOKUP($U118,PercentGoalStats!$A$3:$AE$998,16,FALSE)</f>
        <v>0.27272727272727271</v>
      </c>
      <c r="AD118" s="58">
        <f>VLOOKUP($U118,PercentGoalStats!$A$3:$AE$998,17,FALSE)</f>
        <v>0.46153846153846156</v>
      </c>
      <c r="AE118" s="58">
        <f>VLOOKUP($U118,PercentGoalStats!$A$3:$AE$998,19,FALSE)</f>
        <v>0.27272727272727271</v>
      </c>
      <c r="AF118" s="58">
        <f>VLOOKUP($U118,PercentGoalStats!$A$3:$AE$998,20,FALSE)</f>
        <v>0.15384615384615385</v>
      </c>
      <c r="AG118" s="58">
        <f>VLOOKUP($U118,PercentGoalStats!$A$3:$AE$998,22,FALSE)</f>
        <v>0</v>
      </c>
      <c r="AH118" s="58">
        <f>VLOOKUP($U118,PercentGoalStats!$A$3:$AE$998,23,FALSE)</f>
        <v>0.88461538461538458</v>
      </c>
      <c r="AI118" s="58">
        <f>VLOOKUP($U118,PercentGoalStats!$A$3:$AE$998,25,FALSE)</f>
        <v>1</v>
      </c>
      <c r="AJ118" s="58">
        <f>VLOOKUP($U118,PercentGoalStats!$A$3:$AE$998,26,FALSE)</f>
        <v>0.57692307692307687</v>
      </c>
      <c r="AK118" s="58">
        <f>VLOOKUP($U118,PercentGoalStats!$A$3:$AE$998,28,FALSE)</f>
        <v>0.81818181818181823</v>
      </c>
      <c r="AL118" s="58">
        <f>VLOOKUP($U118,PercentGoalStats!$A$3:$AE$998,29,FALSE)</f>
        <v>0.34615384615384615</v>
      </c>
      <c r="AM118" s="58">
        <f>VLOOKUP($U118,PercentGoalStats!$A$3:$AE$998,31,FALSE)</f>
        <v>0.27272727272727271</v>
      </c>
    </row>
    <row r="119" spans="1:39" hidden="1" x14ac:dyDescent="0.3">
      <c r="A119" s="57">
        <f>VLOOKUP($S119,PercentGoalStats!$A$3:$AE$998,5,FALSE)</f>
        <v>0.88888888888888884</v>
      </c>
      <c r="B119" s="58">
        <f>VLOOKUP($S119,PercentGoalStats!$A$3:$AE$998,6,FALSE)</f>
        <v>1</v>
      </c>
      <c r="C119" s="58">
        <f>VLOOKUP($S119,PercentGoalStats!$A$3:$AE$998,8,FALSE)</f>
        <v>0.77777777777777779</v>
      </c>
      <c r="D119" s="58">
        <f>VLOOKUP($S119,PercentGoalStats!$A$3:$AE$998,9,FALSE)</f>
        <v>0.91666666666666663</v>
      </c>
      <c r="E119" s="58">
        <f>VLOOKUP($S119,PercentGoalStats!$A$3:$AE$998,11,FALSE)</f>
        <v>0.44444444444444442</v>
      </c>
      <c r="F119" s="58">
        <f>VLOOKUP($S119,PercentGoalStats!$A$3:$AE$998,12,FALSE)</f>
        <v>0.41666666666666669</v>
      </c>
      <c r="G119" s="58">
        <f>VLOOKUP($S119,PercentGoalStats!$A$3:$AE$998,14,FALSE)</f>
        <v>0.37037037037037035</v>
      </c>
      <c r="H119" s="58">
        <f>VLOOKUP($S119,PercentGoalStats!$A$3:$AE$998,15,FALSE)</f>
        <v>0.25</v>
      </c>
      <c r="I119" s="58">
        <f>VLOOKUP($S119,PercentGoalStats!$A$3:$AE$998,17,FALSE)</f>
        <v>0.66666666666666663</v>
      </c>
      <c r="J119" s="58">
        <f>VLOOKUP($S119,PercentGoalStats!$A$3:$AE$998,18,FALSE)</f>
        <v>0.75</v>
      </c>
      <c r="K119" s="58">
        <f>VLOOKUP($S119,PercentGoalStats!$A$3:$AE$998,20,FALSE)</f>
        <v>0.59259259259259256</v>
      </c>
      <c r="L119" s="58">
        <f>VLOOKUP($S119,PercentGoalStats!$A$3:$AE$998,21,FALSE)</f>
        <v>0.66666666666666663</v>
      </c>
      <c r="M119" s="58">
        <f>VLOOKUP($S119,PercentGoalStats!$A$3:$AE$998,23,FALSE)</f>
        <v>0.62962962962962965</v>
      </c>
      <c r="N119" s="58">
        <f>VLOOKUP($S119,PercentGoalStats!$A$3:$AE$998,24,FALSE)</f>
        <v>0.5</v>
      </c>
      <c r="O119" s="58">
        <f>VLOOKUP($S119,PercentGoalStats!$A$3:$AE$998,26,FALSE)</f>
        <v>0.33333333333333331</v>
      </c>
      <c r="P119" s="58">
        <f>VLOOKUP($S119,PercentGoalStats!$A$3:$AE$998,27,FALSE)</f>
        <v>0.33333333333333331</v>
      </c>
      <c r="Q119" s="58">
        <f>VLOOKUP($S119,PercentGoalStats!$A$3:$AE$998,29,FALSE)</f>
        <v>0.40740740740740738</v>
      </c>
      <c r="R119" s="58">
        <f>VLOOKUP($S119,PercentGoalStats!$A$3:$AE$998,30,FALSE)</f>
        <v>0.25</v>
      </c>
      <c r="S119" s="53" t="str">
        <f>Fixtures!A119</f>
        <v>Derry City</v>
      </c>
      <c r="T119" s="54">
        <f>Fixtures!D119</f>
        <v>43693</v>
      </c>
      <c r="U119" s="53" t="str">
        <f>Fixtures!B119</f>
        <v>Shamrock Rovers</v>
      </c>
      <c r="V119" s="57">
        <f>VLOOKUP($U119,PercentGoalStats!$A$3:$AE$998,5,FALSE)</f>
        <v>0.92307692307692313</v>
      </c>
      <c r="W119" s="58">
        <f>VLOOKUP($U119,PercentGoalStats!$A$3:$AE$998,7,FALSE)</f>
        <v>1</v>
      </c>
      <c r="X119" s="58">
        <f>VLOOKUP($U119,PercentGoalStats!$A$3:$AE$998,8,FALSE)</f>
        <v>0.61538461538461542</v>
      </c>
      <c r="Y119" s="58">
        <f>VLOOKUP($U119,PercentGoalStats!$A$3:$AE$998,10,FALSE)</f>
        <v>0.61538461538461542</v>
      </c>
      <c r="Z119" s="58">
        <f>VLOOKUP($U119,PercentGoalStats!$A$3:$AE$998,11,FALSE)</f>
        <v>0.46153846153846156</v>
      </c>
      <c r="AA119" s="58">
        <f>VLOOKUP($U119,PercentGoalStats!$A$3:$AE$998,13,FALSE)</f>
        <v>0.46153846153846156</v>
      </c>
      <c r="AB119" s="58">
        <f>VLOOKUP($U119,PercentGoalStats!$A$3:$AE$998,14,FALSE)</f>
        <v>0.15384615384615385</v>
      </c>
      <c r="AC119" s="58">
        <f>VLOOKUP($U119,PercentGoalStats!$A$3:$AE$998,16,FALSE)</f>
        <v>7.6923076923076927E-2</v>
      </c>
      <c r="AD119" s="58">
        <f>VLOOKUP($U119,PercentGoalStats!$A$3:$AE$998,17,FALSE)</f>
        <v>0.80769230769230771</v>
      </c>
      <c r="AE119" s="58">
        <f>VLOOKUP($U119,PercentGoalStats!$A$3:$AE$998,19,FALSE)</f>
        <v>0.92307692307692313</v>
      </c>
      <c r="AF119" s="58">
        <f>VLOOKUP($U119,PercentGoalStats!$A$3:$AE$998,20,FALSE)</f>
        <v>0.46153846153846156</v>
      </c>
      <c r="AG119" s="58">
        <f>VLOOKUP($U119,PercentGoalStats!$A$3:$AE$998,22,FALSE)</f>
        <v>0.30769230769230771</v>
      </c>
      <c r="AH119" s="58">
        <f>VLOOKUP($U119,PercentGoalStats!$A$3:$AE$998,23,FALSE)</f>
        <v>0.46153846153846156</v>
      </c>
      <c r="AI119" s="58">
        <f>VLOOKUP($U119,PercentGoalStats!$A$3:$AE$998,25,FALSE)</f>
        <v>0.53846153846153844</v>
      </c>
      <c r="AJ119" s="58">
        <f>VLOOKUP($U119,PercentGoalStats!$A$3:$AE$998,26,FALSE)</f>
        <v>0.15384615384615385</v>
      </c>
      <c r="AK119" s="58">
        <f>VLOOKUP($U119,PercentGoalStats!$A$3:$AE$998,28,FALSE)</f>
        <v>0.23076923076923078</v>
      </c>
      <c r="AL119" s="58">
        <f>VLOOKUP($U119,PercentGoalStats!$A$3:$AE$998,29,FALSE)</f>
        <v>0.34615384615384615</v>
      </c>
      <c r="AM119" s="58">
        <f>VLOOKUP($U119,PercentGoalStats!$A$3:$AE$998,31,FALSE)</f>
        <v>0.46153846153846156</v>
      </c>
    </row>
    <row r="120" spans="1:39" hidden="1" x14ac:dyDescent="0.3">
      <c r="A120" s="57">
        <f>VLOOKUP($S120,PercentGoalStats!$A$3:$AE$998,5,FALSE)</f>
        <v>0.96</v>
      </c>
      <c r="B120" s="58">
        <f>VLOOKUP($S120,PercentGoalStats!$A$3:$AE$998,6,FALSE)</f>
        <v>1</v>
      </c>
      <c r="C120" s="58">
        <f>VLOOKUP($S120,PercentGoalStats!$A$3:$AE$998,8,FALSE)</f>
        <v>0.72</v>
      </c>
      <c r="D120" s="58">
        <f>VLOOKUP($S120,PercentGoalStats!$A$3:$AE$998,9,FALSE)</f>
        <v>0.75</v>
      </c>
      <c r="E120" s="58">
        <f>VLOOKUP($S120,PercentGoalStats!$A$3:$AE$998,11,FALSE)</f>
        <v>0.52</v>
      </c>
      <c r="F120" s="58">
        <f>VLOOKUP($S120,PercentGoalStats!$A$3:$AE$998,12,FALSE)</f>
        <v>0.66666666666666663</v>
      </c>
      <c r="G120" s="58">
        <f>VLOOKUP($S120,PercentGoalStats!$A$3:$AE$998,14,FALSE)</f>
        <v>0.2</v>
      </c>
      <c r="H120" s="58">
        <f>VLOOKUP($S120,PercentGoalStats!$A$3:$AE$998,15,FALSE)</f>
        <v>0.25</v>
      </c>
      <c r="I120" s="58">
        <f>VLOOKUP($S120,PercentGoalStats!$A$3:$AE$998,17,FALSE)</f>
        <v>0.92</v>
      </c>
      <c r="J120" s="58">
        <f>VLOOKUP($S120,PercentGoalStats!$A$3:$AE$998,18,FALSE)</f>
        <v>1</v>
      </c>
      <c r="K120" s="58">
        <f>VLOOKUP($S120,PercentGoalStats!$A$3:$AE$998,20,FALSE)</f>
        <v>0.6</v>
      </c>
      <c r="L120" s="58">
        <f>VLOOKUP($S120,PercentGoalStats!$A$3:$AE$998,21,FALSE)</f>
        <v>0.66666666666666663</v>
      </c>
      <c r="M120" s="58">
        <f>VLOOKUP($S120,PercentGoalStats!$A$3:$AE$998,23,FALSE)</f>
        <v>0.4</v>
      </c>
      <c r="N120" s="58">
        <f>VLOOKUP($S120,PercentGoalStats!$A$3:$AE$998,24,FALSE)</f>
        <v>0.41666666666666669</v>
      </c>
      <c r="O120" s="58">
        <f>VLOOKUP($S120,PercentGoalStats!$A$3:$AE$998,26,FALSE)</f>
        <v>0.12</v>
      </c>
      <c r="P120" s="58">
        <f>VLOOKUP($S120,PercentGoalStats!$A$3:$AE$998,27,FALSE)</f>
        <v>8.3333333333333329E-2</v>
      </c>
      <c r="Q120" s="58">
        <f>VLOOKUP($S120,PercentGoalStats!$A$3:$AE$998,29,FALSE)</f>
        <v>0.36</v>
      </c>
      <c r="R120" s="58">
        <f>VLOOKUP($S120,PercentGoalStats!$A$3:$AE$998,30,FALSE)</f>
        <v>0.41666666666666669</v>
      </c>
      <c r="S120" s="53" t="str">
        <f>Fixtures!A120</f>
        <v>Dundalk</v>
      </c>
      <c r="T120" s="54">
        <f>Fixtures!D120</f>
        <v>43693</v>
      </c>
      <c r="U120" s="53" t="str">
        <f>Fixtures!B120</f>
        <v>Finn Harps</v>
      </c>
      <c r="V120" s="57">
        <f>VLOOKUP($U120,PercentGoalStats!$A$3:$AE$998,5,FALSE)</f>
        <v>0.9285714285714286</v>
      </c>
      <c r="W120" s="58">
        <f>VLOOKUP($U120,PercentGoalStats!$A$3:$AE$998,7,FALSE)</f>
        <v>0.92307692307692313</v>
      </c>
      <c r="X120" s="58">
        <f>VLOOKUP($U120,PercentGoalStats!$A$3:$AE$998,8,FALSE)</f>
        <v>0.6428571428571429</v>
      </c>
      <c r="Y120" s="58">
        <f>VLOOKUP($U120,PercentGoalStats!$A$3:$AE$998,10,FALSE)</f>
        <v>0.61538461538461542</v>
      </c>
      <c r="Z120" s="58">
        <f>VLOOKUP($U120,PercentGoalStats!$A$3:$AE$998,11,FALSE)</f>
        <v>0.4642857142857143</v>
      </c>
      <c r="AA120" s="58">
        <f>VLOOKUP($U120,PercentGoalStats!$A$3:$AE$998,13,FALSE)</f>
        <v>0.46153846153846156</v>
      </c>
      <c r="AB120" s="58">
        <f>VLOOKUP($U120,PercentGoalStats!$A$3:$AE$998,14,FALSE)</f>
        <v>0.21428571428571427</v>
      </c>
      <c r="AC120" s="58">
        <f>VLOOKUP($U120,PercentGoalStats!$A$3:$AE$998,16,FALSE)</f>
        <v>0.23076923076923078</v>
      </c>
      <c r="AD120" s="58">
        <f>VLOOKUP($U120,PercentGoalStats!$A$3:$AE$998,17,FALSE)</f>
        <v>0.4642857142857143</v>
      </c>
      <c r="AE120" s="58">
        <f>VLOOKUP($U120,PercentGoalStats!$A$3:$AE$998,19,FALSE)</f>
        <v>0.30769230769230771</v>
      </c>
      <c r="AF120" s="58">
        <f>VLOOKUP($U120,PercentGoalStats!$A$3:$AE$998,20,FALSE)</f>
        <v>0.21428571428571427</v>
      </c>
      <c r="AG120" s="58">
        <f>VLOOKUP($U120,PercentGoalStats!$A$3:$AE$998,22,FALSE)</f>
        <v>7.6923076923076927E-2</v>
      </c>
      <c r="AH120" s="58">
        <f>VLOOKUP($U120,PercentGoalStats!$A$3:$AE$998,23,FALSE)</f>
        <v>0.75</v>
      </c>
      <c r="AI120" s="58">
        <f>VLOOKUP($U120,PercentGoalStats!$A$3:$AE$998,25,FALSE)</f>
        <v>0.84615384615384615</v>
      </c>
      <c r="AJ120" s="58">
        <f>VLOOKUP($U120,PercentGoalStats!$A$3:$AE$998,26,FALSE)</f>
        <v>0.4642857142857143</v>
      </c>
      <c r="AK120" s="58">
        <f>VLOOKUP($U120,PercentGoalStats!$A$3:$AE$998,28,FALSE)</f>
        <v>0.46153846153846156</v>
      </c>
      <c r="AL120" s="58">
        <f>VLOOKUP($U120,PercentGoalStats!$A$3:$AE$998,29,FALSE)</f>
        <v>0.2857142857142857</v>
      </c>
      <c r="AM120" s="58">
        <f>VLOOKUP($U120,PercentGoalStats!$A$3:$AE$998,31,FALSE)</f>
        <v>0.23076923076923078</v>
      </c>
    </row>
    <row r="121" spans="1:39" hidden="1" x14ac:dyDescent="0.3">
      <c r="A121" s="57">
        <f>VLOOKUP($S121,PercentGoalStats!$A$3:$AE$998,5,FALSE)</f>
        <v>0.9642857142857143</v>
      </c>
      <c r="B121" s="58">
        <f>VLOOKUP($S121,PercentGoalStats!$A$3:$AE$998,6,FALSE)</f>
        <v>0.9285714285714286</v>
      </c>
      <c r="C121" s="58">
        <f>VLOOKUP($S121,PercentGoalStats!$A$3:$AE$998,8,FALSE)</f>
        <v>0.5357142857142857</v>
      </c>
      <c r="D121" s="58">
        <f>VLOOKUP($S121,PercentGoalStats!$A$3:$AE$998,9,FALSE)</f>
        <v>0.5</v>
      </c>
      <c r="E121" s="58">
        <f>VLOOKUP($S121,PercentGoalStats!$A$3:$AE$998,11,FALSE)</f>
        <v>0.17857142857142858</v>
      </c>
      <c r="F121" s="58">
        <f>VLOOKUP($S121,PercentGoalStats!$A$3:$AE$998,12,FALSE)</f>
        <v>0.21428571428571427</v>
      </c>
      <c r="G121" s="58">
        <f>VLOOKUP($S121,PercentGoalStats!$A$3:$AE$998,14,FALSE)</f>
        <v>3.5714285714285712E-2</v>
      </c>
      <c r="H121" s="58">
        <f>VLOOKUP($S121,PercentGoalStats!$A$3:$AE$998,15,FALSE)</f>
        <v>7.1428571428571425E-2</v>
      </c>
      <c r="I121" s="58">
        <f>VLOOKUP($S121,PercentGoalStats!$A$3:$AE$998,17,FALSE)</f>
        <v>0.6428571428571429</v>
      </c>
      <c r="J121" s="58">
        <f>VLOOKUP($S121,PercentGoalStats!$A$3:$AE$998,18,FALSE)</f>
        <v>0.6428571428571429</v>
      </c>
      <c r="K121" s="58">
        <f>VLOOKUP($S121,PercentGoalStats!$A$3:$AE$998,20,FALSE)</f>
        <v>0.14285714285714285</v>
      </c>
      <c r="L121" s="58">
        <f>VLOOKUP($S121,PercentGoalStats!$A$3:$AE$998,21,FALSE)</f>
        <v>0.14285714285714285</v>
      </c>
      <c r="M121" s="58">
        <f>VLOOKUP($S121,PercentGoalStats!$A$3:$AE$998,23,FALSE)</f>
        <v>0.6428571428571429</v>
      </c>
      <c r="N121" s="58">
        <f>VLOOKUP($S121,PercentGoalStats!$A$3:$AE$998,24,FALSE)</f>
        <v>0.5714285714285714</v>
      </c>
      <c r="O121" s="58">
        <f>VLOOKUP($S121,PercentGoalStats!$A$3:$AE$998,26,FALSE)</f>
        <v>0.17857142857142858</v>
      </c>
      <c r="P121" s="58">
        <f>VLOOKUP($S121,PercentGoalStats!$A$3:$AE$998,27,FALSE)</f>
        <v>0.21428571428571427</v>
      </c>
      <c r="Q121" s="58">
        <f>VLOOKUP($S121,PercentGoalStats!$A$3:$AE$998,29,FALSE)</f>
        <v>0.32142857142857145</v>
      </c>
      <c r="R121" s="58">
        <f>VLOOKUP($S121,PercentGoalStats!$A$3:$AE$998,30,FALSE)</f>
        <v>0.2857142857142857</v>
      </c>
      <c r="S121" s="53" t="str">
        <f>Fixtures!A121</f>
        <v>St Patrick's Athl.</v>
      </c>
      <c r="T121" s="54">
        <f>Fixtures!D121</f>
        <v>43693</v>
      </c>
      <c r="U121" s="53" t="str">
        <f>Fixtures!B121</f>
        <v>Sligo Rovers</v>
      </c>
      <c r="V121" s="57">
        <f>VLOOKUP($U121,PercentGoalStats!$A$3:$AE$998,5,FALSE)</f>
        <v>0.81481481481481477</v>
      </c>
      <c r="W121" s="58">
        <f>VLOOKUP($U121,PercentGoalStats!$A$3:$AE$998,7,FALSE)</f>
        <v>0.84615384615384615</v>
      </c>
      <c r="X121" s="58">
        <f>VLOOKUP($U121,PercentGoalStats!$A$3:$AE$998,8,FALSE)</f>
        <v>0.7407407407407407</v>
      </c>
      <c r="Y121" s="58">
        <f>VLOOKUP($U121,PercentGoalStats!$A$3:$AE$998,10,FALSE)</f>
        <v>0.84615384615384615</v>
      </c>
      <c r="Z121" s="58">
        <f>VLOOKUP($U121,PercentGoalStats!$A$3:$AE$998,11,FALSE)</f>
        <v>0.40740740740740738</v>
      </c>
      <c r="AA121" s="58">
        <f>VLOOKUP($U121,PercentGoalStats!$A$3:$AE$998,13,FALSE)</f>
        <v>0.53846153846153844</v>
      </c>
      <c r="AB121" s="58">
        <f>VLOOKUP($U121,PercentGoalStats!$A$3:$AE$998,14,FALSE)</f>
        <v>0.1111111111111111</v>
      </c>
      <c r="AC121" s="58">
        <f>VLOOKUP($U121,PercentGoalStats!$A$3:$AE$998,16,FALSE)</f>
        <v>0.15384615384615385</v>
      </c>
      <c r="AD121" s="58">
        <f>VLOOKUP($U121,PercentGoalStats!$A$3:$AE$998,17,FALSE)</f>
        <v>0.55555555555555558</v>
      </c>
      <c r="AE121" s="58">
        <f>VLOOKUP($U121,PercentGoalStats!$A$3:$AE$998,19,FALSE)</f>
        <v>0.46153846153846156</v>
      </c>
      <c r="AF121" s="58">
        <f>VLOOKUP($U121,PercentGoalStats!$A$3:$AE$998,20,FALSE)</f>
        <v>0.25925925925925924</v>
      </c>
      <c r="AG121" s="58">
        <f>VLOOKUP($U121,PercentGoalStats!$A$3:$AE$998,22,FALSE)</f>
        <v>0.30769230769230771</v>
      </c>
      <c r="AH121" s="58">
        <f>VLOOKUP($U121,PercentGoalStats!$A$3:$AE$998,23,FALSE)</f>
        <v>0.7407407407407407</v>
      </c>
      <c r="AI121" s="58">
        <f>VLOOKUP($U121,PercentGoalStats!$A$3:$AE$998,25,FALSE)</f>
        <v>0.76923076923076927</v>
      </c>
      <c r="AJ121" s="58">
        <f>VLOOKUP($U121,PercentGoalStats!$A$3:$AE$998,26,FALSE)</f>
        <v>0.33333333333333331</v>
      </c>
      <c r="AK121" s="58">
        <f>VLOOKUP($U121,PercentGoalStats!$A$3:$AE$998,28,FALSE)</f>
        <v>0.53846153846153844</v>
      </c>
      <c r="AL121" s="58">
        <f>VLOOKUP($U121,PercentGoalStats!$A$3:$AE$998,29,FALSE)</f>
        <v>0.48148148148148145</v>
      </c>
      <c r="AM121" s="58">
        <f>VLOOKUP($U121,PercentGoalStats!$A$3:$AE$998,31,FALSE)</f>
        <v>0.38461538461538464</v>
      </c>
    </row>
    <row r="122" spans="1:39" hidden="1" x14ac:dyDescent="0.3">
      <c r="A122" s="57">
        <f>VLOOKUP($S122,PercentGoalStats!$A$3:$AE$998,5,FALSE)</f>
        <v>0.84</v>
      </c>
      <c r="B122" s="58">
        <f>VLOOKUP($S122,PercentGoalStats!$A$3:$AE$998,6,FALSE)</f>
        <v>0.91666666666666663</v>
      </c>
      <c r="C122" s="58">
        <f>VLOOKUP($S122,PercentGoalStats!$A$3:$AE$998,8,FALSE)</f>
        <v>0.76</v>
      </c>
      <c r="D122" s="58">
        <f>VLOOKUP($S122,PercentGoalStats!$A$3:$AE$998,9,FALSE)</f>
        <v>0.75</v>
      </c>
      <c r="E122" s="58">
        <f>VLOOKUP($S122,PercentGoalStats!$A$3:$AE$998,11,FALSE)</f>
        <v>0.6</v>
      </c>
      <c r="F122" s="58">
        <f>VLOOKUP($S122,PercentGoalStats!$A$3:$AE$998,12,FALSE)</f>
        <v>0.58333333333333337</v>
      </c>
      <c r="G122" s="58">
        <f>VLOOKUP($S122,PercentGoalStats!$A$3:$AE$998,14,FALSE)</f>
        <v>0.28000000000000003</v>
      </c>
      <c r="H122" s="58">
        <f>VLOOKUP($S122,PercentGoalStats!$A$3:$AE$998,15,FALSE)</f>
        <v>0.25</v>
      </c>
      <c r="I122" s="58">
        <f>VLOOKUP($S122,PercentGoalStats!$A$3:$AE$998,17,FALSE)</f>
        <v>0.64</v>
      </c>
      <c r="J122" s="58">
        <f>VLOOKUP($S122,PercentGoalStats!$A$3:$AE$998,18,FALSE)</f>
        <v>0.75</v>
      </c>
      <c r="K122" s="58">
        <f>VLOOKUP($S122,PercentGoalStats!$A$3:$AE$998,20,FALSE)</f>
        <v>0.4</v>
      </c>
      <c r="L122" s="58">
        <f>VLOOKUP($S122,PercentGoalStats!$A$3:$AE$998,21,FALSE)</f>
        <v>0.41666666666666669</v>
      </c>
      <c r="M122" s="58">
        <f>VLOOKUP($S122,PercentGoalStats!$A$3:$AE$998,23,FALSE)</f>
        <v>0.6</v>
      </c>
      <c r="N122" s="58">
        <f>VLOOKUP($S122,PercentGoalStats!$A$3:$AE$998,24,FALSE)</f>
        <v>0.58333333333333337</v>
      </c>
      <c r="O122" s="58">
        <f>VLOOKUP($S122,PercentGoalStats!$A$3:$AE$998,26,FALSE)</f>
        <v>0.52</v>
      </c>
      <c r="P122" s="58">
        <f>VLOOKUP($S122,PercentGoalStats!$A$3:$AE$998,27,FALSE)</f>
        <v>0.5</v>
      </c>
      <c r="Q122" s="58">
        <f>VLOOKUP($S122,PercentGoalStats!$A$3:$AE$998,29,FALSE)</f>
        <v>0.4</v>
      </c>
      <c r="R122" s="58">
        <f>VLOOKUP($S122,PercentGoalStats!$A$3:$AE$998,30,FALSE)</f>
        <v>0.41666666666666669</v>
      </c>
      <c r="S122" s="53" t="str">
        <f>Fixtures!A122</f>
        <v>Waterford</v>
      </c>
      <c r="T122" s="54">
        <f>Fixtures!D122</f>
        <v>43693</v>
      </c>
      <c r="U122" s="53" t="str">
        <f>Fixtures!B122</f>
        <v>Cork City</v>
      </c>
      <c r="V122" s="57">
        <f>VLOOKUP($U122,PercentGoalStats!$A$3:$AE$998,5,FALSE)</f>
        <v>0.84615384615384615</v>
      </c>
      <c r="W122" s="58">
        <f>VLOOKUP($U122,PercentGoalStats!$A$3:$AE$998,7,FALSE)</f>
        <v>0.92307692307692313</v>
      </c>
      <c r="X122" s="58">
        <f>VLOOKUP($U122,PercentGoalStats!$A$3:$AE$998,8,FALSE)</f>
        <v>0.65384615384615385</v>
      </c>
      <c r="Y122" s="58">
        <f>VLOOKUP($U122,PercentGoalStats!$A$3:$AE$998,10,FALSE)</f>
        <v>0.61538461538461542</v>
      </c>
      <c r="Z122" s="58">
        <f>VLOOKUP($U122,PercentGoalStats!$A$3:$AE$998,11,FALSE)</f>
        <v>0.19230769230769232</v>
      </c>
      <c r="AA122" s="58">
        <f>VLOOKUP($U122,PercentGoalStats!$A$3:$AE$998,13,FALSE)</f>
        <v>0.23076923076923078</v>
      </c>
      <c r="AB122" s="58">
        <f>VLOOKUP($U122,PercentGoalStats!$A$3:$AE$998,14,FALSE)</f>
        <v>0.11538461538461539</v>
      </c>
      <c r="AC122" s="58">
        <f>VLOOKUP($U122,PercentGoalStats!$A$3:$AE$998,16,FALSE)</f>
        <v>7.6923076923076927E-2</v>
      </c>
      <c r="AD122" s="58">
        <f>VLOOKUP($U122,PercentGoalStats!$A$3:$AE$998,17,FALSE)</f>
        <v>0.53846153846153844</v>
      </c>
      <c r="AE122" s="58">
        <f>VLOOKUP($U122,PercentGoalStats!$A$3:$AE$998,19,FALSE)</f>
        <v>0.53846153846153844</v>
      </c>
      <c r="AF122" s="58">
        <f>VLOOKUP($U122,PercentGoalStats!$A$3:$AE$998,20,FALSE)</f>
        <v>0.15384615384615385</v>
      </c>
      <c r="AG122" s="58">
        <f>VLOOKUP($U122,PercentGoalStats!$A$3:$AE$998,22,FALSE)</f>
        <v>0.15384615384615385</v>
      </c>
      <c r="AH122" s="58">
        <f>VLOOKUP($U122,PercentGoalStats!$A$3:$AE$998,23,FALSE)</f>
        <v>0.69230769230769229</v>
      </c>
      <c r="AI122" s="58">
        <f>VLOOKUP($U122,PercentGoalStats!$A$3:$AE$998,25,FALSE)</f>
        <v>0.76923076923076927</v>
      </c>
      <c r="AJ122" s="58">
        <f>VLOOKUP($U122,PercentGoalStats!$A$3:$AE$998,26,FALSE)</f>
        <v>0.34615384615384615</v>
      </c>
      <c r="AK122" s="58">
        <f>VLOOKUP($U122,PercentGoalStats!$A$3:$AE$998,28,FALSE)</f>
        <v>0.38461538461538464</v>
      </c>
      <c r="AL122" s="58">
        <f>VLOOKUP($U122,PercentGoalStats!$A$3:$AE$998,29,FALSE)</f>
        <v>0.38461538461538464</v>
      </c>
      <c r="AM122" s="58">
        <f>VLOOKUP($U122,PercentGoalStats!$A$3:$AE$998,31,FALSE)</f>
        <v>0.38461538461538464</v>
      </c>
    </row>
    <row r="123" spans="1:39" hidden="1" x14ac:dyDescent="0.3">
      <c r="A123" s="57">
        <f>VLOOKUP($S123,PercentGoalStats!$A$3:$AE$998,5,FALSE)</f>
        <v>1</v>
      </c>
      <c r="B123" s="58">
        <f>VLOOKUP($S123,PercentGoalStats!$A$3:$AE$998,6,FALSE)</f>
        <v>1</v>
      </c>
      <c r="C123" s="58">
        <f>VLOOKUP($S123,PercentGoalStats!$A$3:$AE$998,8,FALSE)</f>
        <v>1</v>
      </c>
      <c r="D123" s="58">
        <f>VLOOKUP($S123,PercentGoalStats!$A$3:$AE$998,9,FALSE)</f>
        <v>1</v>
      </c>
      <c r="E123" s="58">
        <f>VLOOKUP($S123,PercentGoalStats!$A$3:$AE$998,11,FALSE)</f>
        <v>0.66666666666666663</v>
      </c>
      <c r="F123" s="58">
        <f>VLOOKUP($S123,PercentGoalStats!$A$3:$AE$998,12,FALSE)</f>
        <v>1</v>
      </c>
      <c r="G123" s="58">
        <f>VLOOKUP($S123,PercentGoalStats!$A$3:$AE$998,14,FALSE)</f>
        <v>0.66666666666666663</v>
      </c>
      <c r="H123" s="58">
        <f>VLOOKUP($S123,PercentGoalStats!$A$3:$AE$998,15,FALSE)</f>
        <v>1</v>
      </c>
      <c r="I123" s="58">
        <f>VLOOKUP($S123,PercentGoalStats!$A$3:$AE$998,17,FALSE)</f>
        <v>1</v>
      </c>
      <c r="J123" s="58">
        <f>VLOOKUP($S123,PercentGoalStats!$A$3:$AE$998,18,FALSE)</f>
        <v>1</v>
      </c>
      <c r="K123" s="58">
        <f>VLOOKUP($S123,PercentGoalStats!$A$3:$AE$998,20,FALSE)</f>
        <v>1</v>
      </c>
      <c r="L123" s="58">
        <f>VLOOKUP($S123,PercentGoalStats!$A$3:$AE$998,21,FALSE)</f>
        <v>1</v>
      </c>
      <c r="M123" s="58">
        <f>VLOOKUP($S123,PercentGoalStats!$A$3:$AE$998,23,FALSE)</f>
        <v>0.33333333333333331</v>
      </c>
      <c r="N123" s="58">
        <f>VLOOKUP($S123,PercentGoalStats!$A$3:$AE$998,24,FALSE)</f>
        <v>0</v>
      </c>
      <c r="O123" s="58">
        <f>VLOOKUP($S123,PercentGoalStats!$A$3:$AE$998,26,FALSE)</f>
        <v>0</v>
      </c>
      <c r="P123" s="58">
        <f>VLOOKUP($S123,PercentGoalStats!$A$3:$AE$998,27,FALSE)</f>
        <v>0</v>
      </c>
      <c r="Q123" s="58">
        <f>VLOOKUP($S123,PercentGoalStats!$A$3:$AE$998,29,FALSE)</f>
        <v>0.33333333333333331</v>
      </c>
      <c r="R123" s="58">
        <f>VLOOKUP($S123,PercentGoalStats!$A$3:$AE$998,30,FALSE)</f>
        <v>0</v>
      </c>
      <c r="S123" s="53" t="str">
        <f>Fixtures!A123</f>
        <v>Club Brugge</v>
      </c>
      <c r="T123" s="54">
        <f>Fixtures!D123</f>
        <v>43693</v>
      </c>
      <c r="U123" s="53" t="str">
        <f>Fixtures!B123</f>
        <v>AS Eupen</v>
      </c>
      <c r="V123" s="57">
        <f>VLOOKUP($U123,PercentGoalStats!$A$3:$AE$998,5,FALSE)</f>
        <v>1</v>
      </c>
      <c r="W123" s="58">
        <f>VLOOKUP($U123,PercentGoalStats!$A$3:$AE$998,7,FALSE)</f>
        <v>1</v>
      </c>
      <c r="X123" s="58">
        <f>VLOOKUP($U123,PercentGoalStats!$A$3:$AE$998,8,FALSE)</f>
        <v>1</v>
      </c>
      <c r="Y123" s="58">
        <f>VLOOKUP($U123,PercentGoalStats!$A$3:$AE$998,10,FALSE)</f>
        <v>1</v>
      </c>
      <c r="Z123" s="58">
        <f>VLOOKUP($U123,PercentGoalStats!$A$3:$AE$998,11,FALSE)</f>
        <v>0.66666666666666663</v>
      </c>
      <c r="AA123" s="58">
        <f>VLOOKUP($U123,PercentGoalStats!$A$3:$AE$998,13,FALSE)</f>
        <v>1</v>
      </c>
      <c r="AB123" s="58">
        <f>VLOOKUP($U123,PercentGoalStats!$A$3:$AE$998,14,FALSE)</f>
        <v>0.66666666666666663</v>
      </c>
      <c r="AC123" s="58">
        <f>VLOOKUP($U123,PercentGoalStats!$A$3:$AE$998,16,FALSE)</f>
        <v>1</v>
      </c>
      <c r="AD123" s="58">
        <f>VLOOKUP($U123,PercentGoalStats!$A$3:$AE$998,17,FALSE)</f>
        <v>1</v>
      </c>
      <c r="AE123" s="58">
        <f>VLOOKUP($U123,PercentGoalStats!$A$3:$AE$998,19,FALSE)</f>
        <v>1</v>
      </c>
      <c r="AF123" s="58">
        <f>VLOOKUP($U123,PercentGoalStats!$A$3:$AE$998,20,FALSE)</f>
        <v>0</v>
      </c>
      <c r="AG123" s="58">
        <f>VLOOKUP($U123,PercentGoalStats!$A$3:$AE$998,22,FALSE)</f>
        <v>0</v>
      </c>
      <c r="AH123" s="58">
        <f>VLOOKUP($U123,PercentGoalStats!$A$3:$AE$998,23,FALSE)</f>
        <v>1</v>
      </c>
      <c r="AI123" s="58">
        <f>VLOOKUP($U123,PercentGoalStats!$A$3:$AE$998,25,FALSE)</f>
        <v>1</v>
      </c>
      <c r="AJ123" s="58">
        <f>VLOOKUP($U123,PercentGoalStats!$A$3:$AE$998,26,FALSE)</f>
        <v>0.66666666666666663</v>
      </c>
      <c r="AK123" s="58">
        <f>VLOOKUP($U123,PercentGoalStats!$A$3:$AE$998,28,FALSE)</f>
        <v>1</v>
      </c>
      <c r="AL123" s="58">
        <f>VLOOKUP($U123,PercentGoalStats!$A$3:$AE$998,29,FALSE)</f>
        <v>1</v>
      </c>
      <c r="AM123" s="58">
        <f>VLOOKUP($U123,PercentGoalStats!$A$3:$AE$998,31,FALSE)</f>
        <v>1</v>
      </c>
    </row>
    <row r="124" spans="1:39" hidden="1" x14ac:dyDescent="0.3">
      <c r="A124" s="57">
        <f>VLOOKUP($S124,PercentGoalStats!$A$3:$AE$998,5,FALSE)</f>
        <v>1</v>
      </c>
      <c r="B124" s="58">
        <f>VLOOKUP($S124,PercentGoalStats!$A$3:$AE$998,6,FALSE)</f>
        <v>1</v>
      </c>
      <c r="C124" s="58">
        <f>VLOOKUP($S124,PercentGoalStats!$A$3:$AE$998,8,FALSE)</f>
        <v>0.8</v>
      </c>
      <c r="D124" s="58">
        <f>VLOOKUP($S124,PercentGoalStats!$A$3:$AE$998,9,FALSE)</f>
        <v>0.66666666666666663</v>
      </c>
      <c r="E124" s="58">
        <f>VLOOKUP($S124,PercentGoalStats!$A$3:$AE$998,11,FALSE)</f>
        <v>0.2</v>
      </c>
      <c r="F124" s="58">
        <f>VLOOKUP($S124,PercentGoalStats!$A$3:$AE$998,12,FALSE)</f>
        <v>0.33333333333333331</v>
      </c>
      <c r="G124" s="58">
        <f>VLOOKUP($S124,PercentGoalStats!$A$3:$AE$998,14,FALSE)</f>
        <v>0.2</v>
      </c>
      <c r="H124" s="58">
        <f>VLOOKUP($S124,PercentGoalStats!$A$3:$AE$998,15,FALSE)</f>
        <v>0.33333333333333331</v>
      </c>
      <c r="I124" s="58">
        <f>VLOOKUP($S124,PercentGoalStats!$A$3:$AE$998,17,FALSE)</f>
        <v>0.6</v>
      </c>
      <c r="J124" s="58">
        <f>VLOOKUP($S124,PercentGoalStats!$A$3:$AE$998,18,FALSE)</f>
        <v>0.66666666666666663</v>
      </c>
      <c r="K124" s="58">
        <f>VLOOKUP($S124,PercentGoalStats!$A$3:$AE$998,20,FALSE)</f>
        <v>0.4</v>
      </c>
      <c r="L124" s="58">
        <f>VLOOKUP($S124,PercentGoalStats!$A$3:$AE$998,21,FALSE)</f>
        <v>0.33333333333333331</v>
      </c>
      <c r="M124" s="58">
        <f>VLOOKUP($S124,PercentGoalStats!$A$3:$AE$998,23,FALSE)</f>
        <v>0.8</v>
      </c>
      <c r="N124" s="58">
        <f>VLOOKUP($S124,PercentGoalStats!$A$3:$AE$998,24,FALSE)</f>
        <v>1</v>
      </c>
      <c r="O124" s="58">
        <f>VLOOKUP($S124,PercentGoalStats!$A$3:$AE$998,26,FALSE)</f>
        <v>0.4</v>
      </c>
      <c r="P124" s="58">
        <f>VLOOKUP($S124,PercentGoalStats!$A$3:$AE$998,27,FALSE)</f>
        <v>0.33333333333333331</v>
      </c>
      <c r="Q124" s="58">
        <f>VLOOKUP($S124,PercentGoalStats!$A$3:$AE$998,29,FALSE)</f>
        <v>0.4</v>
      </c>
      <c r="R124" s="58">
        <f>VLOOKUP($S124,PercentGoalStats!$A$3:$AE$998,30,FALSE)</f>
        <v>0.66666666666666663</v>
      </c>
      <c r="S124" s="53" t="str">
        <f>Fixtures!A124</f>
        <v>České Budějovice</v>
      </c>
      <c r="T124" s="54">
        <f>Fixtures!D124</f>
        <v>43693</v>
      </c>
      <c r="U124" s="53" t="str">
        <f>Fixtures!B124</f>
        <v>Slavia Praha</v>
      </c>
      <c r="V124" s="57">
        <f>VLOOKUP($U124,PercentGoalStats!$A$3:$AE$998,5,FALSE)</f>
        <v>0.75</v>
      </c>
      <c r="W124" s="58">
        <f>VLOOKUP($U124,PercentGoalStats!$A$3:$AE$998,7,FALSE)</f>
        <v>0.66666666666666663</v>
      </c>
      <c r="X124" s="58">
        <f>VLOOKUP($U124,PercentGoalStats!$A$3:$AE$998,8,FALSE)</f>
        <v>0.25</v>
      </c>
      <c r="Y124" s="58">
        <f>VLOOKUP($U124,PercentGoalStats!$A$3:$AE$998,10,FALSE)</f>
        <v>0.33333333333333331</v>
      </c>
      <c r="Z124" s="58">
        <f>VLOOKUP($U124,PercentGoalStats!$A$3:$AE$998,11,FALSE)</f>
        <v>0.25</v>
      </c>
      <c r="AA124" s="58">
        <f>VLOOKUP($U124,PercentGoalStats!$A$3:$AE$998,13,FALSE)</f>
        <v>0.33333333333333331</v>
      </c>
      <c r="AB124" s="58">
        <f>VLOOKUP($U124,PercentGoalStats!$A$3:$AE$998,14,FALSE)</f>
        <v>0.25</v>
      </c>
      <c r="AC124" s="58">
        <f>VLOOKUP($U124,PercentGoalStats!$A$3:$AE$998,16,FALSE)</f>
        <v>0.33333333333333331</v>
      </c>
      <c r="AD124" s="58">
        <f>VLOOKUP($U124,PercentGoalStats!$A$3:$AE$998,17,FALSE)</f>
        <v>0.75</v>
      </c>
      <c r="AE124" s="58">
        <f>VLOOKUP($U124,PercentGoalStats!$A$3:$AE$998,19,FALSE)</f>
        <v>0.66666666666666663</v>
      </c>
      <c r="AF124" s="58">
        <f>VLOOKUP($U124,PercentGoalStats!$A$3:$AE$998,20,FALSE)</f>
        <v>0.25</v>
      </c>
      <c r="AG124" s="58">
        <f>VLOOKUP($U124,PercentGoalStats!$A$3:$AE$998,22,FALSE)</f>
        <v>0.33333333333333331</v>
      </c>
      <c r="AH124" s="58">
        <f>VLOOKUP($U124,PercentGoalStats!$A$3:$AE$998,23,FALSE)</f>
        <v>0.25</v>
      </c>
      <c r="AI124" s="58">
        <f>VLOOKUP($U124,PercentGoalStats!$A$3:$AE$998,25,FALSE)</f>
        <v>0.33333333333333331</v>
      </c>
      <c r="AJ124" s="58">
        <f>VLOOKUP($U124,PercentGoalStats!$A$3:$AE$998,26,FALSE)</f>
        <v>0</v>
      </c>
      <c r="AK124" s="58">
        <f>VLOOKUP($U124,PercentGoalStats!$A$3:$AE$998,28,FALSE)</f>
        <v>0</v>
      </c>
      <c r="AL124" s="58">
        <f>VLOOKUP($U124,PercentGoalStats!$A$3:$AE$998,29,FALSE)</f>
        <v>0.25</v>
      </c>
      <c r="AM124" s="58">
        <f>VLOOKUP($U124,PercentGoalStats!$A$3:$AE$998,31,FALSE)</f>
        <v>0.33333333333333331</v>
      </c>
    </row>
    <row r="125" spans="1:39" hidden="1" x14ac:dyDescent="0.3">
      <c r="A125" s="57">
        <f>VLOOKUP($S125,PercentGoalStats!$A$3:$AE$998,5,FALSE)</f>
        <v>0.75</v>
      </c>
      <c r="B125" s="58">
        <f>VLOOKUP($S125,PercentGoalStats!$A$3:$AE$998,6,FALSE)</f>
        <v>1</v>
      </c>
      <c r="C125" s="58">
        <f>VLOOKUP($S125,PercentGoalStats!$A$3:$AE$998,8,FALSE)</f>
        <v>0.75</v>
      </c>
      <c r="D125" s="58">
        <f>VLOOKUP($S125,PercentGoalStats!$A$3:$AE$998,9,FALSE)</f>
        <v>1</v>
      </c>
      <c r="E125" s="58">
        <f>VLOOKUP($S125,PercentGoalStats!$A$3:$AE$998,11,FALSE)</f>
        <v>0.75</v>
      </c>
      <c r="F125" s="58">
        <f>VLOOKUP($S125,PercentGoalStats!$A$3:$AE$998,12,FALSE)</f>
        <v>1</v>
      </c>
      <c r="G125" s="58">
        <f>VLOOKUP($S125,PercentGoalStats!$A$3:$AE$998,14,FALSE)</f>
        <v>0.25</v>
      </c>
      <c r="H125" s="58">
        <f>VLOOKUP($S125,PercentGoalStats!$A$3:$AE$998,15,FALSE)</f>
        <v>0.5</v>
      </c>
      <c r="I125" s="58">
        <f>VLOOKUP($S125,PercentGoalStats!$A$3:$AE$998,17,FALSE)</f>
        <v>0.75</v>
      </c>
      <c r="J125" s="58">
        <f>VLOOKUP($S125,PercentGoalStats!$A$3:$AE$998,18,FALSE)</f>
        <v>1</v>
      </c>
      <c r="K125" s="58">
        <f>VLOOKUP($S125,PercentGoalStats!$A$3:$AE$998,20,FALSE)</f>
        <v>0.75</v>
      </c>
      <c r="L125" s="58">
        <f>VLOOKUP($S125,PercentGoalStats!$A$3:$AE$998,21,FALSE)</f>
        <v>1</v>
      </c>
      <c r="M125" s="58">
        <f>VLOOKUP($S125,PercentGoalStats!$A$3:$AE$998,23,FALSE)</f>
        <v>0.25</v>
      </c>
      <c r="N125" s="58">
        <f>VLOOKUP($S125,PercentGoalStats!$A$3:$AE$998,24,FALSE)</f>
        <v>0.5</v>
      </c>
      <c r="O125" s="58">
        <f>VLOOKUP($S125,PercentGoalStats!$A$3:$AE$998,26,FALSE)</f>
        <v>0</v>
      </c>
      <c r="P125" s="58">
        <f>VLOOKUP($S125,PercentGoalStats!$A$3:$AE$998,27,FALSE)</f>
        <v>0</v>
      </c>
      <c r="Q125" s="58">
        <f>VLOOKUP($S125,PercentGoalStats!$A$3:$AE$998,29,FALSE)</f>
        <v>0.25</v>
      </c>
      <c r="R125" s="58">
        <f>VLOOKUP($S125,PercentGoalStats!$A$3:$AE$998,30,FALSE)</f>
        <v>0.5</v>
      </c>
      <c r="S125" s="53" t="str">
        <f>Fixtures!A125</f>
        <v>Dinamo Zagreb</v>
      </c>
      <c r="T125" s="54">
        <f>Fixtures!D125</f>
        <v>43693</v>
      </c>
      <c r="U125" s="53" t="str">
        <f>Fixtures!B125</f>
        <v>Inter Zaprešić</v>
      </c>
      <c r="V125" s="57">
        <f>VLOOKUP($U125,PercentGoalStats!$A$3:$AE$998,5,FALSE)</f>
        <v>1</v>
      </c>
      <c r="W125" s="58">
        <f>VLOOKUP($U125,PercentGoalStats!$A$3:$AE$998,7,FALSE)</f>
        <v>1</v>
      </c>
      <c r="X125" s="58">
        <f>VLOOKUP($U125,PercentGoalStats!$A$3:$AE$998,8,FALSE)</f>
        <v>1</v>
      </c>
      <c r="Y125" s="58">
        <f>VLOOKUP($U125,PercentGoalStats!$A$3:$AE$998,10,FALSE)</f>
        <v>1</v>
      </c>
      <c r="Z125" s="58">
        <f>VLOOKUP($U125,PercentGoalStats!$A$3:$AE$998,11,FALSE)</f>
        <v>0.33333333333333331</v>
      </c>
      <c r="AA125" s="58">
        <f>VLOOKUP($U125,PercentGoalStats!$A$3:$AE$998,13,FALSE)</f>
        <v>0.5</v>
      </c>
      <c r="AB125" s="58">
        <f>VLOOKUP($U125,PercentGoalStats!$A$3:$AE$998,14,FALSE)</f>
        <v>0.33333333333333331</v>
      </c>
      <c r="AC125" s="58">
        <f>VLOOKUP($U125,PercentGoalStats!$A$3:$AE$998,16,FALSE)</f>
        <v>0.5</v>
      </c>
      <c r="AD125" s="58">
        <f>VLOOKUP($U125,PercentGoalStats!$A$3:$AE$998,17,FALSE)</f>
        <v>0.66666666666666663</v>
      </c>
      <c r="AE125" s="58">
        <f>VLOOKUP($U125,PercentGoalStats!$A$3:$AE$998,19,FALSE)</f>
        <v>1</v>
      </c>
      <c r="AF125" s="58">
        <f>VLOOKUP($U125,PercentGoalStats!$A$3:$AE$998,20,FALSE)</f>
        <v>0</v>
      </c>
      <c r="AG125" s="58">
        <f>VLOOKUP($U125,PercentGoalStats!$A$3:$AE$998,22,FALSE)</f>
        <v>0</v>
      </c>
      <c r="AH125" s="58">
        <f>VLOOKUP($U125,PercentGoalStats!$A$3:$AE$998,23,FALSE)</f>
        <v>1</v>
      </c>
      <c r="AI125" s="58">
        <f>VLOOKUP($U125,PercentGoalStats!$A$3:$AE$998,25,FALSE)</f>
        <v>1</v>
      </c>
      <c r="AJ125" s="58">
        <f>VLOOKUP($U125,PercentGoalStats!$A$3:$AE$998,26,FALSE)</f>
        <v>0.66666666666666663</v>
      </c>
      <c r="AK125" s="58">
        <f>VLOOKUP($U125,PercentGoalStats!$A$3:$AE$998,28,FALSE)</f>
        <v>0.5</v>
      </c>
      <c r="AL125" s="58">
        <f>VLOOKUP($U125,PercentGoalStats!$A$3:$AE$998,29,FALSE)</f>
        <v>0.66666666666666663</v>
      </c>
      <c r="AM125" s="58">
        <f>VLOOKUP($U125,PercentGoalStats!$A$3:$AE$998,31,FALSE)</f>
        <v>1</v>
      </c>
    </row>
    <row r="126" spans="1:39" hidden="1" x14ac:dyDescent="0.3">
      <c r="A126" s="57">
        <f>VLOOKUP($S126,PercentGoalStats!$A$3:$AE$998,5,FALSE)</f>
        <v>1</v>
      </c>
      <c r="B126" s="58">
        <f>VLOOKUP($S126,PercentGoalStats!$A$3:$AE$998,6,FALSE)</f>
        <v>1</v>
      </c>
      <c r="C126" s="58">
        <f>VLOOKUP($S126,PercentGoalStats!$A$3:$AE$998,8,FALSE)</f>
        <v>0.89473684210526316</v>
      </c>
      <c r="D126" s="58">
        <f>VLOOKUP($S126,PercentGoalStats!$A$3:$AE$998,9,FALSE)</f>
        <v>0.77777777777777779</v>
      </c>
      <c r="E126" s="58">
        <f>VLOOKUP($S126,PercentGoalStats!$A$3:$AE$998,11,FALSE)</f>
        <v>0.57894736842105265</v>
      </c>
      <c r="F126" s="58">
        <f>VLOOKUP($S126,PercentGoalStats!$A$3:$AE$998,12,FALSE)</f>
        <v>0.55555555555555558</v>
      </c>
      <c r="G126" s="58">
        <f>VLOOKUP($S126,PercentGoalStats!$A$3:$AE$998,14,FALSE)</f>
        <v>0.26315789473684209</v>
      </c>
      <c r="H126" s="58">
        <f>VLOOKUP($S126,PercentGoalStats!$A$3:$AE$998,15,FALSE)</f>
        <v>0.33333333333333331</v>
      </c>
      <c r="I126" s="58">
        <f>VLOOKUP($S126,PercentGoalStats!$A$3:$AE$998,17,FALSE)</f>
        <v>0.94736842105263153</v>
      </c>
      <c r="J126" s="58">
        <f>VLOOKUP($S126,PercentGoalStats!$A$3:$AE$998,18,FALSE)</f>
        <v>1</v>
      </c>
      <c r="K126" s="58">
        <f>VLOOKUP($S126,PercentGoalStats!$A$3:$AE$998,20,FALSE)</f>
        <v>0.52631578947368418</v>
      </c>
      <c r="L126" s="58">
        <f>VLOOKUP($S126,PercentGoalStats!$A$3:$AE$998,21,FALSE)</f>
        <v>0.55555555555555558</v>
      </c>
      <c r="M126" s="58">
        <f>VLOOKUP($S126,PercentGoalStats!$A$3:$AE$998,23,FALSE)</f>
        <v>0.73684210526315785</v>
      </c>
      <c r="N126" s="58">
        <f>VLOOKUP($S126,PercentGoalStats!$A$3:$AE$998,24,FALSE)</f>
        <v>0.55555555555555558</v>
      </c>
      <c r="O126" s="58">
        <f>VLOOKUP($S126,PercentGoalStats!$A$3:$AE$998,26,FALSE)</f>
        <v>0.31578947368421051</v>
      </c>
      <c r="P126" s="58">
        <f>VLOOKUP($S126,PercentGoalStats!$A$3:$AE$998,27,FALSE)</f>
        <v>0.22222222222222221</v>
      </c>
      <c r="Q126" s="58">
        <f>VLOOKUP($S126,PercentGoalStats!$A$3:$AE$998,29,FALSE)</f>
        <v>0.68421052631578949</v>
      </c>
      <c r="R126" s="58">
        <f>VLOOKUP($S126,PercentGoalStats!$A$3:$AE$998,30,FALSE)</f>
        <v>0.55555555555555558</v>
      </c>
      <c r="S126" s="53" t="str">
        <f>Fixtures!A126</f>
        <v>Inter Turku</v>
      </c>
      <c r="T126" s="54">
        <f>Fixtures!D126</f>
        <v>43693</v>
      </c>
      <c r="U126" s="53" t="str">
        <f>Fixtures!B126</f>
        <v>HIFK</v>
      </c>
      <c r="V126" s="57">
        <f>VLOOKUP($U126,PercentGoalStats!$A$3:$AE$998,5,FALSE)</f>
        <v>0.94444444444444442</v>
      </c>
      <c r="W126" s="58">
        <f>VLOOKUP($U126,PercentGoalStats!$A$3:$AE$998,7,FALSE)</f>
        <v>0.875</v>
      </c>
      <c r="X126" s="58">
        <f>VLOOKUP($U126,PercentGoalStats!$A$3:$AE$998,8,FALSE)</f>
        <v>0.66666666666666663</v>
      </c>
      <c r="Y126" s="58">
        <f>VLOOKUP($U126,PercentGoalStats!$A$3:$AE$998,10,FALSE)</f>
        <v>0.625</v>
      </c>
      <c r="Z126" s="58">
        <f>VLOOKUP($U126,PercentGoalStats!$A$3:$AE$998,11,FALSE)</f>
        <v>0.22222222222222221</v>
      </c>
      <c r="AA126" s="58">
        <f>VLOOKUP($U126,PercentGoalStats!$A$3:$AE$998,13,FALSE)</f>
        <v>0.25</v>
      </c>
      <c r="AB126" s="58">
        <f>VLOOKUP($U126,PercentGoalStats!$A$3:$AE$998,14,FALSE)</f>
        <v>0.1111111111111111</v>
      </c>
      <c r="AC126" s="58">
        <f>VLOOKUP($U126,PercentGoalStats!$A$3:$AE$998,16,FALSE)</f>
        <v>0.125</v>
      </c>
      <c r="AD126" s="58">
        <f>VLOOKUP($U126,PercentGoalStats!$A$3:$AE$998,17,FALSE)</f>
        <v>0.66666666666666663</v>
      </c>
      <c r="AE126" s="58">
        <f>VLOOKUP($U126,PercentGoalStats!$A$3:$AE$998,19,FALSE)</f>
        <v>0.5</v>
      </c>
      <c r="AF126" s="58">
        <f>VLOOKUP($U126,PercentGoalStats!$A$3:$AE$998,20,FALSE)</f>
        <v>0.22222222222222221</v>
      </c>
      <c r="AG126" s="58">
        <f>VLOOKUP($U126,PercentGoalStats!$A$3:$AE$998,22,FALSE)</f>
        <v>0.125</v>
      </c>
      <c r="AH126" s="58">
        <f>VLOOKUP($U126,PercentGoalStats!$A$3:$AE$998,23,FALSE)</f>
        <v>0.77777777777777779</v>
      </c>
      <c r="AI126" s="58">
        <f>VLOOKUP($U126,PercentGoalStats!$A$3:$AE$998,25,FALSE)</f>
        <v>0.875</v>
      </c>
      <c r="AJ126" s="58">
        <f>VLOOKUP($U126,PercentGoalStats!$A$3:$AE$998,26,FALSE)</f>
        <v>0.16666666666666666</v>
      </c>
      <c r="AK126" s="58">
        <f>VLOOKUP($U126,PercentGoalStats!$A$3:$AE$998,28,FALSE)</f>
        <v>0.125</v>
      </c>
      <c r="AL126" s="58">
        <f>VLOOKUP($U126,PercentGoalStats!$A$3:$AE$998,29,FALSE)</f>
        <v>0.5</v>
      </c>
      <c r="AM126" s="58">
        <f>VLOOKUP($U126,PercentGoalStats!$A$3:$AE$998,31,FALSE)</f>
        <v>0.5</v>
      </c>
    </row>
    <row r="127" spans="1:39" hidden="1" x14ac:dyDescent="0.3">
      <c r="A127" s="57">
        <f>VLOOKUP($S127,PercentGoalStats!$A$3:$AE$998,5,FALSE)</f>
        <v>0.82352941176470584</v>
      </c>
      <c r="B127" s="58">
        <f>VLOOKUP($S127,PercentGoalStats!$A$3:$AE$998,6,FALSE)</f>
        <v>0.75</v>
      </c>
      <c r="C127" s="58">
        <f>VLOOKUP($S127,PercentGoalStats!$A$3:$AE$998,8,FALSE)</f>
        <v>0.52941176470588236</v>
      </c>
      <c r="D127" s="58">
        <f>VLOOKUP($S127,PercentGoalStats!$A$3:$AE$998,9,FALSE)</f>
        <v>0.625</v>
      </c>
      <c r="E127" s="58">
        <f>VLOOKUP($S127,PercentGoalStats!$A$3:$AE$998,11,FALSE)</f>
        <v>0.35294117647058826</v>
      </c>
      <c r="F127" s="58">
        <f>VLOOKUP($S127,PercentGoalStats!$A$3:$AE$998,12,FALSE)</f>
        <v>0.375</v>
      </c>
      <c r="G127" s="58">
        <f>VLOOKUP($S127,PercentGoalStats!$A$3:$AE$998,14,FALSE)</f>
        <v>0.17647058823529413</v>
      </c>
      <c r="H127" s="58">
        <f>VLOOKUP($S127,PercentGoalStats!$A$3:$AE$998,15,FALSE)</f>
        <v>0.25</v>
      </c>
      <c r="I127" s="58">
        <f>VLOOKUP($S127,PercentGoalStats!$A$3:$AE$998,17,FALSE)</f>
        <v>0.70588235294117652</v>
      </c>
      <c r="J127" s="58">
        <f>VLOOKUP($S127,PercentGoalStats!$A$3:$AE$998,18,FALSE)</f>
        <v>0.75</v>
      </c>
      <c r="K127" s="58">
        <f>VLOOKUP($S127,PercentGoalStats!$A$3:$AE$998,20,FALSE)</f>
        <v>0.41176470588235292</v>
      </c>
      <c r="L127" s="58">
        <f>VLOOKUP($S127,PercentGoalStats!$A$3:$AE$998,21,FALSE)</f>
        <v>0.375</v>
      </c>
      <c r="M127" s="58">
        <f>VLOOKUP($S127,PercentGoalStats!$A$3:$AE$998,23,FALSE)</f>
        <v>0.52941176470588236</v>
      </c>
      <c r="N127" s="58">
        <f>VLOOKUP($S127,PercentGoalStats!$A$3:$AE$998,24,FALSE)</f>
        <v>0.5</v>
      </c>
      <c r="O127" s="58">
        <f>VLOOKUP($S127,PercentGoalStats!$A$3:$AE$998,26,FALSE)</f>
        <v>0.17647058823529413</v>
      </c>
      <c r="P127" s="58">
        <f>VLOOKUP($S127,PercentGoalStats!$A$3:$AE$998,27,FALSE)</f>
        <v>0.25</v>
      </c>
      <c r="Q127" s="58">
        <f>VLOOKUP($S127,PercentGoalStats!$A$3:$AE$998,29,FALSE)</f>
        <v>0.41176470588235292</v>
      </c>
      <c r="R127" s="58">
        <f>VLOOKUP($S127,PercentGoalStats!$A$3:$AE$998,30,FALSE)</f>
        <v>0.5</v>
      </c>
      <c r="S127" s="53" t="str">
        <f>Fixtures!A127</f>
        <v>Ilves</v>
      </c>
      <c r="T127" s="54">
        <f>Fixtures!D127</f>
        <v>43693</v>
      </c>
      <c r="U127" s="53" t="str">
        <f>Fixtures!B127</f>
        <v>KuPS</v>
      </c>
      <c r="V127" s="57">
        <f>VLOOKUP($U127,PercentGoalStats!$A$3:$AE$998,5,FALSE)</f>
        <v>0.89473684210526316</v>
      </c>
      <c r="W127" s="58">
        <f>VLOOKUP($U127,PercentGoalStats!$A$3:$AE$998,7,FALSE)</f>
        <v>1</v>
      </c>
      <c r="X127" s="58">
        <f>VLOOKUP($U127,PercentGoalStats!$A$3:$AE$998,8,FALSE)</f>
        <v>0.68421052631578949</v>
      </c>
      <c r="Y127" s="58">
        <f>VLOOKUP($U127,PercentGoalStats!$A$3:$AE$998,10,FALSE)</f>
        <v>0.77777777777777779</v>
      </c>
      <c r="Z127" s="58">
        <f>VLOOKUP($U127,PercentGoalStats!$A$3:$AE$998,11,FALSE)</f>
        <v>0.47368421052631576</v>
      </c>
      <c r="AA127" s="58">
        <f>VLOOKUP($U127,PercentGoalStats!$A$3:$AE$998,13,FALSE)</f>
        <v>0.55555555555555558</v>
      </c>
      <c r="AB127" s="58">
        <f>VLOOKUP($U127,PercentGoalStats!$A$3:$AE$998,14,FALSE)</f>
        <v>0.26315789473684209</v>
      </c>
      <c r="AC127" s="58">
        <f>VLOOKUP($U127,PercentGoalStats!$A$3:$AE$998,16,FALSE)</f>
        <v>0.22222222222222221</v>
      </c>
      <c r="AD127" s="58">
        <f>VLOOKUP($U127,PercentGoalStats!$A$3:$AE$998,17,FALSE)</f>
        <v>0.73684210526315785</v>
      </c>
      <c r="AE127" s="58">
        <f>VLOOKUP($U127,PercentGoalStats!$A$3:$AE$998,19,FALSE)</f>
        <v>0.88888888888888884</v>
      </c>
      <c r="AF127" s="58">
        <f>VLOOKUP($U127,PercentGoalStats!$A$3:$AE$998,20,FALSE)</f>
        <v>0.42105263157894735</v>
      </c>
      <c r="AG127" s="58">
        <f>VLOOKUP($U127,PercentGoalStats!$A$3:$AE$998,22,FALSE)</f>
        <v>0.44444444444444442</v>
      </c>
      <c r="AH127" s="58">
        <f>VLOOKUP($U127,PercentGoalStats!$A$3:$AE$998,23,FALSE)</f>
        <v>0.73684210526315785</v>
      </c>
      <c r="AI127" s="58">
        <f>VLOOKUP($U127,PercentGoalStats!$A$3:$AE$998,25,FALSE)</f>
        <v>0.88888888888888884</v>
      </c>
      <c r="AJ127" s="58">
        <f>VLOOKUP($U127,PercentGoalStats!$A$3:$AE$998,26,FALSE)</f>
        <v>0.26315789473684209</v>
      </c>
      <c r="AK127" s="58">
        <f>VLOOKUP($U127,PercentGoalStats!$A$3:$AE$998,28,FALSE)</f>
        <v>0.33333333333333331</v>
      </c>
      <c r="AL127" s="58">
        <f>VLOOKUP($U127,PercentGoalStats!$A$3:$AE$998,29,FALSE)</f>
        <v>0.57894736842105265</v>
      </c>
      <c r="AM127" s="58">
        <f>VLOOKUP($U127,PercentGoalStats!$A$3:$AE$998,31,FALSE)</f>
        <v>0.77777777777777779</v>
      </c>
    </row>
    <row r="128" spans="1:39" hidden="1" x14ac:dyDescent="0.3">
      <c r="A128" s="57">
        <f>VLOOKUP($S128,PercentGoalStats!$A$3:$AE$998,5,FALSE)</f>
        <v>1</v>
      </c>
      <c r="B128" s="58">
        <f>VLOOKUP($S128,PercentGoalStats!$A$3:$AE$998,6,FALSE)</f>
        <v>1</v>
      </c>
      <c r="C128" s="58">
        <f>VLOOKUP($S128,PercentGoalStats!$A$3:$AE$998,8,FALSE)</f>
        <v>0.5</v>
      </c>
      <c r="D128" s="58">
        <f>VLOOKUP($S128,PercentGoalStats!$A$3:$AE$998,9,FALSE)</f>
        <v>0</v>
      </c>
      <c r="E128" s="58">
        <f>VLOOKUP($S128,PercentGoalStats!$A$3:$AE$998,11,FALSE)</f>
        <v>0</v>
      </c>
      <c r="F128" s="58">
        <f>VLOOKUP($S128,PercentGoalStats!$A$3:$AE$998,12,FALSE)</f>
        <v>0</v>
      </c>
      <c r="G128" s="58">
        <f>VLOOKUP($S128,PercentGoalStats!$A$3:$AE$998,14,FALSE)</f>
        <v>0</v>
      </c>
      <c r="H128" s="58">
        <f>VLOOKUP($S128,PercentGoalStats!$A$3:$AE$998,15,FALSE)</f>
        <v>0</v>
      </c>
      <c r="I128" s="58">
        <f>VLOOKUP($S128,PercentGoalStats!$A$3:$AE$998,17,FALSE)</f>
        <v>1</v>
      </c>
      <c r="J128" s="58">
        <f>VLOOKUP($S128,PercentGoalStats!$A$3:$AE$998,18,FALSE)</f>
        <v>1</v>
      </c>
      <c r="K128" s="58">
        <f>VLOOKUP($S128,PercentGoalStats!$A$3:$AE$998,20,FALSE)</f>
        <v>0.5</v>
      </c>
      <c r="L128" s="58">
        <f>VLOOKUP($S128,PercentGoalStats!$A$3:$AE$998,21,FALSE)</f>
        <v>0</v>
      </c>
      <c r="M128" s="58">
        <f>VLOOKUP($S128,PercentGoalStats!$A$3:$AE$998,23,FALSE)</f>
        <v>0</v>
      </c>
      <c r="N128" s="58">
        <f>VLOOKUP($S128,PercentGoalStats!$A$3:$AE$998,24,FALSE)</f>
        <v>0</v>
      </c>
      <c r="O128" s="58">
        <f>VLOOKUP($S128,PercentGoalStats!$A$3:$AE$998,26,FALSE)</f>
        <v>0</v>
      </c>
      <c r="P128" s="58">
        <f>VLOOKUP($S128,PercentGoalStats!$A$3:$AE$998,27,FALSE)</f>
        <v>0</v>
      </c>
      <c r="Q128" s="58">
        <f>VLOOKUP($S128,PercentGoalStats!$A$3:$AE$998,29,FALSE)</f>
        <v>0</v>
      </c>
      <c r="R128" s="58">
        <f>VLOOKUP($S128,PercentGoalStats!$A$3:$AE$998,30,FALSE)</f>
        <v>0</v>
      </c>
      <c r="S128" s="53" t="str">
        <f>Fixtures!A128</f>
        <v>Arsenal</v>
      </c>
      <c r="T128" s="54">
        <f>Fixtures!D128</f>
        <v>43694</v>
      </c>
      <c r="U128" s="53" t="str">
        <f>Fixtures!B128</f>
        <v>Burnley</v>
      </c>
      <c r="V128" s="57">
        <f>VLOOKUP($U128,PercentGoalStats!$A$3:$AE$998,5,FALSE)</f>
        <v>1</v>
      </c>
      <c r="W128" s="58" t="e">
        <f>VLOOKUP($U128,PercentGoalStats!$A$3:$AE$998,7,FALSE)</f>
        <v>#DIV/0!</v>
      </c>
      <c r="X128" s="58">
        <f>VLOOKUP($U128,PercentGoalStats!$A$3:$AE$998,8,FALSE)</f>
        <v>1</v>
      </c>
      <c r="Y128" s="58" t="e">
        <f>VLOOKUP($U128,PercentGoalStats!$A$3:$AE$998,10,FALSE)</f>
        <v>#DIV/0!</v>
      </c>
      <c r="Z128" s="58">
        <f>VLOOKUP($U128,PercentGoalStats!$A$3:$AE$998,11,FALSE)</f>
        <v>1</v>
      </c>
      <c r="AA128" s="58" t="e">
        <f>VLOOKUP($U128,PercentGoalStats!$A$3:$AE$998,13,FALSE)</f>
        <v>#DIV/0!</v>
      </c>
      <c r="AB128" s="58">
        <f>VLOOKUP($U128,PercentGoalStats!$A$3:$AE$998,14,FALSE)</f>
        <v>0</v>
      </c>
      <c r="AC128" s="58" t="e">
        <f>VLOOKUP($U128,PercentGoalStats!$A$3:$AE$998,16,FALSE)</f>
        <v>#DIV/0!</v>
      </c>
      <c r="AD128" s="58">
        <f>VLOOKUP($U128,PercentGoalStats!$A$3:$AE$998,17,FALSE)</f>
        <v>1</v>
      </c>
      <c r="AE128" s="58" t="e">
        <f>VLOOKUP($U128,PercentGoalStats!$A$3:$AE$998,19,FALSE)</f>
        <v>#DIV/0!</v>
      </c>
      <c r="AF128" s="58">
        <f>VLOOKUP($U128,PercentGoalStats!$A$3:$AE$998,20,FALSE)</f>
        <v>1</v>
      </c>
      <c r="AG128" s="58" t="e">
        <f>VLOOKUP($U128,PercentGoalStats!$A$3:$AE$998,22,FALSE)</f>
        <v>#DIV/0!</v>
      </c>
      <c r="AH128" s="58">
        <f>VLOOKUP($U128,PercentGoalStats!$A$3:$AE$998,23,FALSE)</f>
        <v>0</v>
      </c>
      <c r="AI128" s="58" t="e">
        <f>VLOOKUP($U128,PercentGoalStats!$A$3:$AE$998,25,FALSE)</f>
        <v>#DIV/0!</v>
      </c>
      <c r="AJ128" s="58">
        <f>VLOOKUP($U128,PercentGoalStats!$A$3:$AE$998,26,FALSE)</f>
        <v>0</v>
      </c>
      <c r="AK128" s="58" t="e">
        <f>VLOOKUP($U128,PercentGoalStats!$A$3:$AE$998,28,FALSE)</f>
        <v>#DIV/0!</v>
      </c>
      <c r="AL128" s="58">
        <f>VLOOKUP($U128,PercentGoalStats!$A$3:$AE$998,29,FALSE)</f>
        <v>0</v>
      </c>
      <c r="AM128" s="58" t="e">
        <f>VLOOKUP($U128,PercentGoalStats!$A$3:$AE$998,31,FALSE)</f>
        <v>#DIV/0!</v>
      </c>
    </row>
    <row r="129" spans="1:39" hidden="1" x14ac:dyDescent="0.3">
      <c r="A129" s="57">
        <f>VLOOKUP($S129,PercentGoalStats!$A$3:$AE$998,5,FALSE)</f>
        <v>1</v>
      </c>
      <c r="B129" s="58" t="e">
        <f>VLOOKUP($S129,PercentGoalStats!$A$3:$AE$998,6,FALSE)</f>
        <v>#DIV/0!</v>
      </c>
      <c r="C129" s="58">
        <f>VLOOKUP($S129,PercentGoalStats!$A$3:$AE$998,8,FALSE)</f>
        <v>1</v>
      </c>
      <c r="D129" s="58" t="e">
        <f>VLOOKUP($S129,PercentGoalStats!$A$3:$AE$998,9,FALSE)</f>
        <v>#DIV/0!</v>
      </c>
      <c r="E129" s="58">
        <f>VLOOKUP($S129,PercentGoalStats!$A$3:$AE$998,11,FALSE)</f>
        <v>1</v>
      </c>
      <c r="F129" s="58" t="e">
        <f>VLOOKUP($S129,PercentGoalStats!$A$3:$AE$998,12,FALSE)</f>
        <v>#DIV/0!</v>
      </c>
      <c r="G129" s="58">
        <f>VLOOKUP($S129,PercentGoalStats!$A$3:$AE$998,14,FALSE)</f>
        <v>1</v>
      </c>
      <c r="H129" s="58" t="e">
        <f>VLOOKUP($S129,PercentGoalStats!$A$3:$AE$998,15,FALSE)</f>
        <v>#DIV/0!</v>
      </c>
      <c r="I129" s="58">
        <f>VLOOKUP($S129,PercentGoalStats!$A$3:$AE$998,17,FALSE)</f>
        <v>1</v>
      </c>
      <c r="J129" s="58" t="e">
        <f>VLOOKUP($S129,PercentGoalStats!$A$3:$AE$998,18,FALSE)</f>
        <v>#DIV/0!</v>
      </c>
      <c r="K129" s="58">
        <f>VLOOKUP($S129,PercentGoalStats!$A$3:$AE$998,20,FALSE)</f>
        <v>0</v>
      </c>
      <c r="L129" s="58" t="e">
        <f>VLOOKUP($S129,PercentGoalStats!$A$3:$AE$998,21,FALSE)</f>
        <v>#DIV/0!</v>
      </c>
      <c r="M129" s="58">
        <f>VLOOKUP($S129,PercentGoalStats!$A$3:$AE$998,23,FALSE)</f>
        <v>1</v>
      </c>
      <c r="N129" s="58" t="e">
        <f>VLOOKUP($S129,PercentGoalStats!$A$3:$AE$998,24,FALSE)</f>
        <v>#DIV/0!</v>
      </c>
      <c r="O129" s="58">
        <f>VLOOKUP($S129,PercentGoalStats!$A$3:$AE$998,26,FALSE)</f>
        <v>1</v>
      </c>
      <c r="P129" s="58" t="e">
        <f>VLOOKUP($S129,PercentGoalStats!$A$3:$AE$998,27,FALSE)</f>
        <v>#DIV/0!</v>
      </c>
      <c r="Q129" s="58">
        <f>VLOOKUP($S129,PercentGoalStats!$A$3:$AE$998,29,FALSE)</f>
        <v>1</v>
      </c>
      <c r="R129" s="58" t="e">
        <f>VLOOKUP($S129,PercentGoalStats!$A$3:$AE$998,30,FALSE)</f>
        <v>#DIV/0!</v>
      </c>
      <c r="S129" s="53" t="str">
        <f>Fixtures!A129</f>
        <v>Aston Villa</v>
      </c>
      <c r="T129" s="54">
        <f>Fixtures!D129</f>
        <v>43694</v>
      </c>
      <c r="U129" s="53" t="str">
        <f>Fixtures!B129</f>
        <v>AFC Bournemouth</v>
      </c>
      <c r="V129" s="57">
        <f>VLOOKUP($U129,PercentGoalStats!$A$3:$AE$998,5,FALSE)</f>
        <v>1</v>
      </c>
      <c r="W129" s="58" t="e">
        <f>VLOOKUP($U129,PercentGoalStats!$A$3:$AE$998,7,FALSE)</f>
        <v>#DIV/0!</v>
      </c>
      <c r="X129" s="58">
        <f>VLOOKUP($U129,PercentGoalStats!$A$3:$AE$998,8,FALSE)</f>
        <v>1</v>
      </c>
      <c r="Y129" s="58" t="e">
        <f>VLOOKUP($U129,PercentGoalStats!$A$3:$AE$998,10,FALSE)</f>
        <v>#DIV/0!</v>
      </c>
      <c r="Z129" s="58">
        <f>VLOOKUP($U129,PercentGoalStats!$A$3:$AE$998,11,FALSE)</f>
        <v>0</v>
      </c>
      <c r="AA129" s="58" t="e">
        <f>VLOOKUP($U129,PercentGoalStats!$A$3:$AE$998,13,FALSE)</f>
        <v>#DIV/0!</v>
      </c>
      <c r="AB129" s="58">
        <f>VLOOKUP($U129,PercentGoalStats!$A$3:$AE$998,14,FALSE)</f>
        <v>0</v>
      </c>
      <c r="AC129" s="58" t="e">
        <f>VLOOKUP($U129,PercentGoalStats!$A$3:$AE$998,16,FALSE)</f>
        <v>#DIV/0!</v>
      </c>
      <c r="AD129" s="58">
        <f>VLOOKUP($U129,PercentGoalStats!$A$3:$AE$998,17,FALSE)</f>
        <v>1</v>
      </c>
      <c r="AE129" s="58" t="e">
        <f>VLOOKUP($U129,PercentGoalStats!$A$3:$AE$998,19,FALSE)</f>
        <v>#DIV/0!</v>
      </c>
      <c r="AF129" s="58">
        <f>VLOOKUP($U129,PercentGoalStats!$A$3:$AE$998,20,FALSE)</f>
        <v>0</v>
      </c>
      <c r="AG129" s="58" t="e">
        <f>VLOOKUP($U129,PercentGoalStats!$A$3:$AE$998,22,FALSE)</f>
        <v>#DIV/0!</v>
      </c>
      <c r="AH129" s="58">
        <f>VLOOKUP($U129,PercentGoalStats!$A$3:$AE$998,23,FALSE)</f>
        <v>1</v>
      </c>
      <c r="AI129" s="58" t="e">
        <f>VLOOKUP($U129,PercentGoalStats!$A$3:$AE$998,25,FALSE)</f>
        <v>#DIV/0!</v>
      </c>
      <c r="AJ129" s="58">
        <f>VLOOKUP($U129,PercentGoalStats!$A$3:$AE$998,26,FALSE)</f>
        <v>0</v>
      </c>
      <c r="AK129" s="58" t="e">
        <f>VLOOKUP($U129,PercentGoalStats!$A$3:$AE$998,28,FALSE)</f>
        <v>#DIV/0!</v>
      </c>
      <c r="AL129" s="58">
        <f>VLOOKUP($U129,PercentGoalStats!$A$3:$AE$998,29,FALSE)</f>
        <v>1</v>
      </c>
      <c r="AM129" s="58" t="e">
        <f>VLOOKUP($U129,PercentGoalStats!$A$3:$AE$998,31,FALSE)</f>
        <v>#DIV/0!</v>
      </c>
    </row>
    <row r="130" spans="1:39" hidden="1" x14ac:dyDescent="0.3">
      <c r="A130" s="57">
        <f>VLOOKUP($S130,PercentGoalStats!$A$3:$AE$998,5,FALSE)</f>
        <v>1</v>
      </c>
      <c r="B130" s="58" t="e">
        <f>VLOOKUP($S130,PercentGoalStats!$A$3:$AE$998,6,FALSE)</f>
        <v>#DIV/0!</v>
      </c>
      <c r="C130" s="58">
        <f>VLOOKUP($S130,PercentGoalStats!$A$3:$AE$998,8,FALSE)</f>
        <v>1</v>
      </c>
      <c r="D130" s="58" t="e">
        <f>VLOOKUP($S130,PercentGoalStats!$A$3:$AE$998,9,FALSE)</f>
        <v>#DIV/0!</v>
      </c>
      <c r="E130" s="58">
        <f>VLOOKUP($S130,PercentGoalStats!$A$3:$AE$998,11,FALSE)</f>
        <v>1</v>
      </c>
      <c r="F130" s="58" t="e">
        <f>VLOOKUP($S130,PercentGoalStats!$A$3:$AE$998,12,FALSE)</f>
        <v>#DIV/0!</v>
      </c>
      <c r="G130" s="58">
        <f>VLOOKUP($S130,PercentGoalStats!$A$3:$AE$998,14,FALSE)</f>
        <v>0</v>
      </c>
      <c r="H130" s="58" t="e">
        <f>VLOOKUP($S130,PercentGoalStats!$A$3:$AE$998,15,FALSE)</f>
        <v>#DIV/0!</v>
      </c>
      <c r="I130" s="58">
        <f>VLOOKUP($S130,PercentGoalStats!$A$3:$AE$998,17,FALSE)</f>
        <v>1</v>
      </c>
      <c r="J130" s="58" t="e">
        <f>VLOOKUP($S130,PercentGoalStats!$A$3:$AE$998,18,FALSE)</f>
        <v>#DIV/0!</v>
      </c>
      <c r="K130" s="58">
        <f>VLOOKUP($S130,PercentGoalStats!$A$3:$AE$998,20,FALSE)</f>
        <v>1</v>
      </c>
      <c r="L130" s="58" t="e">
        <f>VLOOKUP($S130,PercentGoalStats!$A$3:$AE$998,21,FALSE)</f>
        <v>#DIV/0!</v>
      </c>
      <c r="M130" s="58">
        <f>VLOOKUP($S130,PercentGoalStats!$A$3:$AE$998,23,FALSE)</f>
        <v>0</v>
      </c>
      <c r="N130" s="58" t="e">
        <f>VLOOKUP($S130,PercentGoalStats!$A$3:$AE$998,24,FALSE)</f>
        <v>#DIV/0!</v>
      </c>
      <c r="O130" s="58">
        <f>VLOOKUP($S130,PercentGoalStats!$A$3:$AE$998,26,FALSE)</f>
        <v>0</v>
      </c>
      <c r="P130" s="58" t="e">
        <f>VLOOKUP($S130,PercentGoalStats!$A$3:$AE$998,27,FALSE)</f>
        <v>#DIV/0!</v>
      </c>
      <c r="Q130" s="58">
        <f>VLOOKUP($S130,PercentGoalStats!$A$3:$AE$998,29,FALSE)</f>
        <v>0</v>
      </c>
      <c r="R130" s="58" t="e">
        <f>VLOOKUP($S130,PercentGoalStats!$A$3:$AE$998,30,FALSE)</f>
        <v>#DIV/0!</v>
      </c>
      <c r="S130" s="53" t="str">
        <f>Fixtures!A130</f>
        <v>Brighton &amp; Hove Albion</v>
      </c>
      <c r="T130" s="54">
        <f>Fixtures!D130</f>
        <v>43694</v>
      </c>
      <c r="U130" s="53" t="str">
        <f>Fixtures!B130</f>
        <v>West Ham United</v>
      </c>
      <c r="V130" s="57">
        <f>VLOOKUP($U130,PercentGoalStats!$A$3:$AE$998,5,FALSE)</f>
        <v>1</v>
      </c>
      <c r="W130" s="58" t="e">
        <f>VLOOKUP($U130,PercentGoalStats!$A$3:$AE$998,7,FALSE)</f>
        <v>#DIV/0!</v>
      </c>
      <c r="X130" s="58">
        <f>VLOOKUP($U130,PercentGoalStats!$A$3:$AE$998,8,FALSE)</f>
        <v>1</v>
      </c>
      <c r="Y130" s="58" t="e">
        <f>VLOOKUP($U130,PercentGoalStats!$A$3:$AE$998,10,FALSE)</f>
        <v>#DIV/0!</v>
      </c>
      <c r="Z130" s="58">
        <f>VLOOKUP($U130,PercentGoalStats!$A$3:$AE$998,11,FALSE)</f>
        <v>1</v>
      </c>
      <c r="AA130" s="58" t="e">
        <f>VLOOKUP($U130,PercentGoalStats!$A$3:$AE$998,13,FALSE)</f>
        <v>#DIV/0!</v>
      </c>
      <c r="AB130" s="58">
        <f>VLOOKUP($U130,PercentGoalStats!$A$3:$AE$998,14,FALSE)</f>
        <v>1</v>
      </c>
      <c r="AC130" s="58" t="e">
        <f>VLOOKUP($U130,PercentGoalStats!$A$3:$AE$998,16,FALSE)</f>
        <v>#DIV/0!</v>
      </c>
      <c r="AD130" s="58">
        <f>VLOOKUP($U130,PercentGoalStats!$A$3:$AE$998,17,FALSE)</f>
        <v>0</v>
      </c>
      <c r="AE130" s="58" t="e">
        <f>VLOOKUP($U130,PercentGoalStats!$A$3:$AE$998,19,FALSE)</f>
        <v>#DIV/0!</v>
      </c>
      <c r="AF130" s="58">
        <f>VLOOKUP($U130,PercentGoalStats!$A$3:$AE$998,20,FALSE)</f>
        <v>0</v>
      </c>
      <c r="AG130" s="58" t="e">
        <f>VLOOKUP($U130,PercentGoalStats!$A$3:$AE$998,22,FALSE)</f>
        <v>#DIV/0!</v>
      </c>
      <c r="AH130" s="58">
        <f>VLOOKUP($U130,PercentGoalStats!$A$3:$AE$998,23,FALSE)</f>
        <v>1</v>
      </c>
      <c r="AI130" s="58" t="e">
        <f>VLOOKUP($U130,PercentGoalStats!$A$3:$AE$998,25,FALSE)</f>
        <v>#DIV/0!</v>
      </c>
      <c r="AJ130" s="58">
        <f>VLOOKUP($U130,PercentGoalStats!$A$3:$AE$998,26,FALSE)</f>
        <v>1</v>
      </c>
      <c r="AK130" s="58" t="e">
        <f>VLOOKUP($U130,PercentGoalStats!$A$3:$AE$998,28,FALSE)</f>
        <v>#DIV/0!</v>
      </c>
      <c r="AL130" s="58">
        <f>VLOOKUP($U130,PercentGoalStats!$A$3:$AE$998,29,FALSE)</f>
        <v>0</v>
      </c>
      <c r="AM130" s="58" t="e">
        <f>VLOOKUP($U130,PercentGoalStats!$A$3:$AE$998,31,FALSE)</f>
        <v>#DIV/0!</v>
      </c>
    </row>
    <row r="131" spans="1:39" hidden="1" x14ac:dyDescent="0.3">
      <c r="A131" s="57">
        <f>VLOOKUP($S131,PercentGoalStats!$A$3:$AE$998,5,FALSE)</f>
        <v>0</v>
      </c>
      <c r="B131" s="58" t="e">
        <f>VLOOKUP($S131,PercentGoalStats!$A$3:$AE$998,6,FALSE)</f>
        <v>#DIV/0!</v>
      </c>
      <c r="C131" s="58">
        <f>VLOOKUP($S131,PercentGoalStats!$A$3:$AE$998,8,FALSE)</f>
        <v>0</v>
      </c>
      <c r="D131" s="58" t="e">
        <f>VLOOKUP($S131,PercentGoalStats!$A$3:$AE$998,9,FALSE)</f>
        <v>#DIV/0!</v>
      </c>
      <c r="E131" s="58">
        <f>VLOOKUP($S131,PercentGoalStats!$A$3:$AE$998,11,FALSE)</f>
        <v>0</v>
      </c>
      <c r="F131" s="58" t="e">
        <f>VLOOKUP($S131,PercentGoalStats!$A$3:$AE$998,12,FALSE)</f>
        <v>#DIV/0!</v>
      </c>
      <c r="G131" s="58">
        <f>VLOOKUP($S131,PercentGoalStats!$A$3:$AE$998,14,FALSE)</f>
        <v>0</v>
      </c>
      <c r="H131" s="58" t="e">
        <f>VLOOKUP($S131,PercentGoalStats!$A$3:$AE$998,15,FALSE)</f>
        <v>#DIV/0!</v>
      </c>
      <c r="I131" s="58">
        <f>VLOOKUP($S131,PercentGoalStats!$A$3:$AE$998,17,FALSE)</f>
        <v>0</v>
      </c>
      <c r="J131" s="58" t="e">
        <f>VLOOKUP($S131,PercentGoalStats!$A$3:$AE$998,18,FALSE)</f>
        <v>#DIV/0!</v>
      </c>
      <c r="K131" s="58">
        <f>VLOOKUP($S131,PercentGoalStats!$A$3:$AE$998,20,FALSE)</f>
        <v>0</v>
      </c>
      <c r="L131" s="58" t="e">
        <f>VLOOKUP($S131,PercentGoalStats!$A$3:$AE$998,21,FALSE)</f>
        <v>#DIV/0!</v>
      </c>
      <c r="M131" s="58">
        <f>VLOOKUP($S131,PercentGoalStats!$A$3:$AE$998,23,FALSE)</f>
        <v>0</v>
      </c>
      <c r="N131" s="58" t="e">
        <f>VLOOKUP($S131,PercentGoalStats!$A$3:$AE$998,24,FALSE)</f>
        <v>#DIV/0!</v>
      </c>
      <c r="O131" s="58">
        <f>VLOOKUP($S131,PercentGoalStats!$A$3:$AE$998,26,FALSE)</f>
        <v>0</v>
      </c>
      <c r="P131" s="58" t="e">
        <f>VLOOKUP($S131,PercentGoalStats!$A$3:$AE$998,27,FALSE)</f>
        <v>#DIV/0!</v>
      </c>
      <c r="Q131" s="58">
        <f>VLOOKUP($S131,PercentGoalStats!$A$3:$AE$998,29,FALSE)</f>
        <v>0</v>
      </c>
      <c r="R131" s="58" t="e">
        <f>VLOOKUP($S131,PercentGoalStats!$A$3:$AE$998,30,FALSE)</f>
        <v>#DIV/0!</v>
      </c>
      <c r="S131" s="53" t="str">
        <f>Fixtures!A131</f>
        <v>Everton</v>
      </c>
      <c r="T131" s="54">
        <f>Fixtures!D131</f>
        <v>43694</v>
      </c>
      <c r="U131" s="53" t="str">
        <f>Fixtures!B131</f>
        <v>Watford</v>
      </c>
      <c r="V131" s="57">
        <f>VLOOKUP($U131,PercentGoalStats!$A$3:$AE$998,5,FALSE)</f>
        <v>1</v>
      </c>
      <c r="W131" s="58" t="e">
        <f>VLOOKUP($U131,PercentGoalStats!$A$3:$AE$998,7,FALSE)</f>
        <v>#DIV/0!</v>
      </c>
      <c r="X131" s="58">
        <f>VLOOKUP($U131,PercentGoalStats!$A$3:$AE$998,8,FALSE)</f>
        <v>1</v>
      </c>
      <c r="Y131" s="58" t="e">
        <f>VLOOKUP($U131,PercentGoalStats!$A$3:$AE$998,10,FALSE)</f>
        <v>#DIV/0!</v>
      </c>
      <c r="Z131" s="58">
        <f>VLOOKUP($U131,PercentGoalStats!$A$3:$AE$998,11,FALSE)</f>
        <v>1</v>
      </c>
      <c r="AA131" s="58" t="e">
        <f>VLOOKUP($U131,PercentGoalStats!$A$3:$AE$998,13,FALSE)</f>
        <v>#DIV/0!</v>
      </c>
      <c r="AB131" s="58">
        <f>VLOOKUP($U131,PercentGoalStats!$A$3:$AE$998,14,FALSE)</f>
        <v>0</v>
      </c>
      <c r="AC131" s="58" t="e">
        <f>VLOOKUP($U131,PercentGoalStats!$A$3:$AE$998,16,FALSE)</f>
        <v>#DIV/0!</v>
      </c>
      <c r="AD131" s="58">
        <f>VLOOKUP($U131,PercentGoalStats!$A$3:$AE$998,17,FALSE)</f>
        <v>0</v>
      </c>
      <c r="AE131" s="58" t="e">
        <f>VLOOKUP($U131,PercentGoalStats!$A$3:$AE$998,19,FALSE)</f>
        <v>#DIV/0!</v>
      </c>
      <c r="AF131" s="58">
        <f>VLOOKUP($U131,PercentGoalStats!$A$3:$AE$998,20,FALSE)</f>
        <v>0</v>
      </c>
      <c r="AG131" s="58" t="e">
        <f>VLOOKUP($U131,PercentGoalStats!$A$3:$AE$998,22,FALSE)</f>
        <v>#DIV/0!</v>
      </c>
      <c r="AH131" s="58">
        <f>VLOOKUP($U131,PercentGoalStats!$A$3:$AE$998,23,FALSE)</f>
        <v>1</v>
      </c>
      <c r="AI131" s="58" t="e">
        <f>VLOOKUP($U131,PercentGoalStats!$A$3:$AE$998,25,FALSE)</f>
        <v>#DIV/0!</v>
      </c>
      <c r="AJ131" s="58">
        <f>VLOOKUP($U131,PercentGoalStats!$A$3:$AE$998,26,FALSE)</f>
        <v>1</v>
      </c>
      <c r="AK131" s="58" t="e">
        <f>VLOOKUP($U131,PercentGoalStats!$A$3:$AE$998,28,FALSE)</f>
        <v>#DIV/0!</v>
      </c>
      <c r="AL131" s="58">
        <f>VLOOKUP($U131,PercentGoalStats!$A$3:$AE$998,29,FALSE)</f>
        <v>0</v>
      </c>
      <c r="AM131" s="58" t="e">
        <f>VLOOKUP($U131,PercentGoalStats!$A$3:$AE$998,31,FALSE)</f>
        <v>#DIV/0!</v>
      </c>
    </row>
    <row r="132" spans="1:39" hidden="1" x14ac:dyDescent="0.3">
      <c r="A132" s="57">
        <f>VLOOKUP($S132,PercentGoalStats!$A$3:$AE$998,5,FALSE)</f>
        <v>1</v>
      </c>
      <c r="B132" s="58" t="e">
        <f>VLOOKUP($S132,PercentGoalStats!$A$3:$AE$998,6,FALSE)</f>
        <v>#DIV/0!</v>
      </c>
      <c r="C132" s="58">
        <f>VLOOKUP($S132,PercentGoalStats!$A$3:$AE$998,8,FALSE)</f>
        <v>1</v>
      </c>
      <c r="D132" s="58" t="e">
        <f>VLOOKUP($S132,PercentGoalStats!$A$3:$AE$998,9,FALSE)</f>
        <v>#DIV/0!</v>
      </c>
      <c r="E132" s="58">
        <f>VLOOKUP($S132,PercentGoalStats!$A$3:$AE$998,11,FALSE)</f>
        <v>1</v>
      </c>
      <c r="F132" s="58" t="e">
        <f>VLOOKUP($S132,PercentGoalStats!$A$3:$AE$998,12,FALSE)</f>
        <v>#DIV/0!</v>
      </c>
      <c r="G132" s="58">
        <f>VLOOKUP($S132,PercentGoalStats!$A$3:$AE$998,14,FALSE)</f>
        <v>1</v>
      </c>
      <c r="H132" s="58" t="e">
        <f>VLOOKUP($S132,PercentGoalStats!$A$3:$AE$998,15,FALSE)</f>
        <v>#DIV/0!</v>
      </c>
      <c r="I132" s="58">
        <f>VLOOKUP($S132,PercentGoalStats!$A$3:$AE$998,17,FALSE)</f>
        <v>1</v>
      </c>
      <c r="J132" s="58" t="e">
        <f>VLOOKUP($S132,PercentGoalStats!$A$3:$AE$998,18,FALSE)</f>
        <v>#DIV/0!</v>
      </c>
      <c r="K132" s="58">
        <f>VLOOKUP($S132,PercentGoalStats!$A$3:$AE$998,20,FALSE)</f>
        <v>1</v>
      </c>
      <c r="L132" s="58" t="e">
        <f>VLOOKUP($S132,PercentGoalStats!$A$3:$AE$998,21,FALSE)</f>
        <v>#DIV/0!</v>
      </c>
      <c r="M132" s="58">
        <f>VLOOKUP($S132,PercentGoalStats!$A$3:$AE$998,23,FALSE)</f>
        <v>0</v>
      </c>
      <c r="N132" s="58" t="e">
        <f>VLOOKUP($S132,PercentGoalStats!$A$3:$AE$998,24,FALSE)</f>
        <v>#DIV/0!</v>
      </c>
      <c r="O132" s="58">
        <f>VLOOKUP($S132,PercentGoalStats!$A$3:$AE$998,26,FALSE)</f>
        <v>0</v>
      </c>
      <c r="P132" s="58" t="e">
        <f>VLOOKUP($S132,PercentGoalStats!$A$3:$AE$998,27,FALSE)</f>
        <v>#DIV/0!</v>
      </c>
      <c r="Q132" s="58">
        <f>VLOOKUP($S132,PercentGoalStats!$A$3:$AE$998,29,FALSE)</f>
        <v>0</v>
      </c>
      <c r="R132" s="58" t="e">
        <f>VLOOKUP($S132,PercentGoalStats!$A$3:$AE$998,30,FALSE)</f>
        <v>#DIV/0!</v>
      </c>
      <c r="S132" s="53" t="str">
        <f>Fixtures!A132</f>
        <v>Manchester City</v>
      </c>
      <c r="T132" s="54">
        <f>Fixtures!D132</f>
        <v>43694</v>
      </c>
      <c r="U132" s="53" t="str">
        <f>Fixtures!B132</f>
        <v>Tottenham Hotspur</v>
      </c>
      <c r="V132" s="57">
        <f>VLOOKUP($U132,PercentGoalStats!$A$3:$AE$998,5,FALSE)</f>
        <v>1</v>
      </c>
      <c r="W132" s="58" t="e">
        <f>VLOOKUP($U132,PercentGoalStats!$A$3:$AE$998,7,FALSE)</f>
        <v>#DIV/0!</v>
      </c>
      <c r="X132" s="58">
        <f>VLOOKUP($U132,PercentGoalStats!$A$3:$AE$998,8,FALSE)</f>
        <v>1</v>
      </c>
      <c r="Y132" s="58" t="e">
        <f>VLOOKUP($U132,PercentGoalStats!$A$3:$AE$998,10,FALSE)</f>
        <v>#DIV/0!</v>
      </c>
      <c r="Z132" s="58">
        <f>VLOOKUP($U132,PercentGoalStats!$A$3:$AE$998,11,FALSE)</f>
        <v>1</v>
      </c>
      <c r="AA132" s="58" t="e">
        <f>VLOOKUP($U132,PercentGoalStats!$A$3:$AE$998,13,FALSE)</f>
        <v>#DIV/0!</v>
      </c>
      <c r="AB132" s="58">
        <f>VLOOKUP($U132,PercentGoalStats!$A$3:$AE$998,14,FALSE)</f>
        <v>1</v>
      </c>
      <c r="AC132" s="58" t="e">
        <f>VLOOKUP($U132,PercentGoalStats!$A$3:$AE$998,16,FALSE)</f>
        <v>#DIV/0!</v>
      </c>
      <c r="AD132" s="58">
        <f>VLOOKUP($U132,PercentGoalStats!$A$3:$AE$998,17,FALSE)</f>
        <v>1</v>
      </c>
      <c r="AE132" s="58" t="e">
        <f>VLOOKUP($U132,PercentGoalStats!$A$3:$AE$998,19,FALSE)</f>
        <v>#DIV/0!</v>
      </c>
      <c r="AF132" s="58">
        <f>VLOOKUP($U132,PercentGoalStats!$A$3:$AE$998,20,FALSE)</f>
        <v>1</v>
      </c>
      <c r="AG132" s="58" t="e">
        <f>VLOOKUP($U132,PercentGoalStats!$A$3:$AE$998,22,FALSE)</f>
        <v>#DIV/0!</v>
      </c>
      <c r="AH132" s="58">
        <f>VLOOKUP($U132,PercentGoalStats!$A$3:$AE$998,23,FALSE)</f>
        <v>1</v>
      </c>
      <c r="AI132" s="58" t="e">
        <f>VLOOKUP($U132,PercentGoalStats!$A$3:$AE$998,25,FALSE)</f>
        <v>#DIV/0!</v>
      </c>
      <c r="AJ132" s="58">
        <f>VLOOKUP($U132,PercentGoalStats!$A$3:$AE$998,26,FALSE)</f>
        <v>0</v>
      </c>
      <c r="AK132" s="58" t="e">
        <f>VLOOKUP($U132,PercentGoalStats!$A$3:$AE$998,28,FALSE)</f>
        <v>#DIV/0!</v>
      </c>
      <c r="AL132" s="58">
        <f>VLOOKUP($U132,PercentGoalStats!$A$3:$AE$998,29,FALSE)</f>
        <v>1</v>
      </c>
      <c r="AM132" s="58" t="e">
        <f>VLOOKUP($U132,PercentGoalStats!$A$3:$AE$998,31,FALSE)</f>
        <v>#DIV/0!</v>
      </c>
    </row>
    <row r="133" spans="1:39" hidden="1" x14ac:dyDescent="0.3">
      <c r="A133" s="57">
        <f>VLOOKUP($S133,PercentGoalStats!$A$3:$AE$998,5,FALSE)</f>
        <v>1</v>
      </c>
      <c r="B133" s="58" t="e">
        <f>VLOOKUP($S133,PercentGoalStats!$A$3:$AE$998,6,FALSE)</f>
        <v>#DIV/0!</v>
      </c>
      <c r="C133" s="58">
        <f>VLOOKUP($S133,PercentGoalStats!$A$3:$AE$998,8,FALSE)</f>
        <v>1</v>
      </c>
      <c r="D133" s="58" t="e">
        <f>VLOOKUP($S133,PercentGoalStats!$A$3:$AE$998,9,FALSE)</f>
        <v>#DIV/0!</v>
      </c>
      <c r="E133" s="58">
        <f>VLOOKUP($S133,PercentGoalStats!$A$3:$AE$998,11,FALSE)</f>
        <v>1</v>
      </c>
      <c r="F133" s="58" t="e">
        <f>VLOOKUP($S133,PercentGoalStats!$A$3:$AE$998,12,FALSE)</f>
        <v>#DIV/0!</v>
      </c>
      <c r="G133" s="58">
        <f>VLOOKUP($S133,PercentGoalStats!$A$3:$AE$998,14,FALSE)</f>
        <v>1</v>
      </c>
      <c r="H133" s="58" t="e">
        <f>VLOOKUP($S133,PercentGoalStats!$A$3:$AE$998,15,FALSE)</f>
        <v>#DIV/0!</v>
      </c>
      <c r="I133" s="58">
        <f>VLOOKUP($S133,PercentGoalStats!$A$3:$AE$998,17,FALSE)</f>
        <v>1</v>
      </c>
      <c r="J133" s="58" t="e">
        <f>VLOOKUP($S133,PercentGoalStats!$A$3:$AE$998,18,FALSE)</f>
        <v>#DIV/0!</v>
      </c>
      <c r="K133" s="58">
        <f>VLOOKUP($S133,PercentGoalStats!$A$3:$AE$998,20,FALSE)</f>
        <v>0</v>
      </c>
      <c r="L133" s="58" t="e">
        <f>VLOOKUP($S133,PercentGoalStats!$A$3:$AE$998,21,FALSE)</f>
        <v>#DIV/0!</v>
      </c>
      <c r="M133" s="58">
        <f>VLOOKUP($S133,PercentGoalStats!$A$3:$AE$998,23,FALSE)</f>
        <v>1</v>
      </c>
      <c r="N133" s="58" t="e">
        <f>VLOOKUP($S133,PercentGoalStats!$A$3:$AE$998,24,FALSE)</f>
        <v>#DIV/0!</v>
      </c>
      <c r="O133" s="58">
        <f>VLOOKUP($S133,PercentGoalStats!$A$3:$AE$998,26,FALSE)</f>
        <v>1</v>
      </c>
      <c r="P133" s="58" t="e">
        <f>VLOOKUP($S133,PercentGoalStats!$A$3:$AE$998,27,FALSE)</f>
        <v>#DIV/0!</v>
      </c>
      <c r="Q133" s="58">
        <f>VLOOKUP($S133,PercentGoalStats!$A$3:$AE$998,29,FALSE)</f>
        <v>1</v>
      </c>
      <c r="R133" s="58" t="e">
        <f>VLOOKUP($S133,PercentGoalStats!$A$3:$AE$998,30,FALSE)</f>
        <v>#DIV/0!</v>
      </c>
      <c r="S133" s="53" t="str">
        <f>Fixtures!A133</f>
        <v>Norwich City</v>
      </c>
      <c r="T133" s="54">
        <f>Fixtures!D133</f>
        <v>43694</v>
      </c>
      <c r="U133" s="53" t="str">
        <f>Fixtures!B133</f>
        <v>Newcastle United</v>
      </c>
      <c r="V133" s="57" t="e">
        <f>VLOOKUP($U133,PercentGoalStats!$A$3:$AE$998,5,FALSE)</f>
        <v>#DIV/0!</v>
      </c>
      <c r="W133" s="58" t="e">
        <f>VLOOKUP($U133,PercentGoalStats!$A$3:$AE$998,7,FALSE)</f>
        <v>#DIV/0!</v>
      </c>
      <c r="X133" s="58" t="e">
        <f>VLOOKUP($U133,PercentGoalStats!$A$3:$AE$998,8,FALSE)</f>
        <v>#DIV/0!</v>
      </c>
      <c r="Y133" s="58" t="e">
        <f>VLOOKUP($U133,PercentGoalStats!$A$3:$AE$998,10,FALSE)</f>
        <v>#DIV/0!</v>
      </c>
      <c r="Z133" s="58" t="e">
        <f>VLOOKUP($U133,PercentGoalStats!$A$3:$AE$998,11,FALSE)</f>
        <v>#DIV/0!</v>
      </c>
      <c r="AA133" s="58" t="e">
        <f>VLOOKUP($U133,PercentGoalStats!$A$3:$AE$998,13,FALSE)</f>
        <v>#DIV/0!</v>
      </c>
      <c r="AB133" s="58" t="e">
        <f>VLOOKUP($U133,PercentGoalStats!$A$3:$AE$998,14,FALSE)</f>
        <v>#DIV/0!</v>
      </c>
      <c r="AC133" s="58" t="e">
        <f>VLOOKUP($U133,PercentGoalStats!$A$3:$AE$998,16,FALSE)</f>
        <v>#DIV/0!</v>
      </c>
      <c r="AD133" s="58" t="e">
        <f>VLOOKUP($U133,PercentGoalStats!$A$3:$AE$998,17,FALSE)</f>
        <v>#DIV/0!</v>
      </c>
      <c r="AE133" s="58" t="e">
        <f>VLOOKUP($U133,PercentGoalStats!$A$3:$AE$998,19,FALSE)</f>
        <v>#DIV/0!</v>
      </c>
      <c r="AF133" s="58" t="e">
        <f>VLOOKUP($U133,PercentGoalStats!$A$3:$AE$998,20,FALSE)</f>
        <v>#DIV/0!</v>
      </c>
      <c r="AG133" s="58" t="e">
        <f>VLOOKUP($U133,PercentGoalStats!$A$3:$AE$998,22,FALSE)</f>
        <v>#DIV/0!</v>
      </c>
      <c r="AH133" s="58" t="e">
        <f>VLOOKUP($U133,PercentGoalStats!$A$3:$AE$998,23,FALSE)</f>
        <v>#DIV/0!</v>
      </c>
      <c r="AI133" s="58" t="e">
        <f>VLOOKUP($U133,PercentGoalStats!$A$3:$AE$998,25,FALSE)</f>
        <v>#DIV/0!</v>
      </c>
      <c r="AJ133" s="58" t="e">
        <f>VLOOKUP($U133,PercentGoalStats!$A$3:$AE$998,26,FALSE)</f>
        <v>#DIV/0!</v>
      </c>
      <c r="AK133" s="58" t="e">
        <f>VLOOKUP($U133,PercentGoalStats!$A$3:$AE$998,28,FALSE)</f>
        <v>#DIV/0!</v>
      </c>
      <c r="AL133" s="58" t="e">
        <f>VLOOKUP($U133,PercentGoalStats!$A$3:$AE$998,29,FALSE)</f>
        <v>#DIV/0!</v>
      </c>
      <c r="AM133" s="58" t="e">
        <f>VLOOKUP($U133,PercentGoalStats!$A$3:$AE$998,31,FALSE)</f>
        <v>#DIV/0!</v>
      </c>
    </row>
    <row r="134" spans="1:39" hidden="1" x14ac:dyDescent="0.3">
      <c r="A134" s="57">
        <f>VLOOKUP($S134,PercentGoalStats!$A$3:$AE$998,5,FALSE)</f>
        <v>1</v>
      </c>
      <c r="B134" s="58" t="e">
        <f>VLOOKUP($S134,PercentGoalStats!$A$3:$AE$998,6,FALSE)</f>
        <v>#DIV/0!</v>
      </c>
      <c r="C134" s="58">
        <f>VLOOKUP($S134,PercentGoalStats!$A$3:$AE$998,8,FALSE)</f>
        <v>1</v>
      </c>
      <c r="D134" s="58" t="e">
        <f>VLOOKUP($S134,PercentGoalStats!$A$3:$AE$998,9,FALSE)</f>
        <v>#DIV/0!</v>
      </c>
      <c r="E134" s="58">
        <f>VLOOKUP($S134,PercentGoalStats!$A$3:$AE$998,11,FALSE)</f>
        <v>1</v>
      </c>
      <c r="F134" s="58" t="e">
        <f>VLOOKUP($S134,PercentGoalStats!$A$3:$AE$998,12,FALSE)</f>
        <v>#DIV/0!</v>
      </c>
      <c r="G134" s="58">
        <f>VLOOKUP($S134,PercentGoalStats!$A$3:$AE$998,14,FALSE)</f>
        <v>0</v>
      </c>
      <c r="H134" s="58" t="e">
        <f>VLOOKUP($S134,PercentGoalStats!$A$3:$AE$998,15,FALSE)</f>
        <v>#DIV/0!</v>
      </c>
      <c r="I134" s="58">
        <f>VLOOKUP($S134,PercentGoalStats!$A$3:$AE$998,17,FALSE)</f>
        <v>0</v>
      </c>
      <c r="J134" s="58" t="e">
        <f>VLOOKUP($S134,PercentGoalStats!$A$3:$AE$998,18,FALSE)</f>
        <v>#DIV/0!</v>
      </c>
      <c r="K134" s="58">
        <f>VLOOKUP($S134,PercentGoalStats!$A$3:$AE$998,20,FALSE)</f>
        <v>0</v>
      </c>
      <c r="L134" s="58" t="e">
        <f>VLOOKUP($S134,PercentGoalStats!$A$3:$AE$998,21,FALSE)</f>
        <v>#DIV/0!</v>
      </c>
      <c r="M134" s="58">
        <f>VLOOKUP($S134,PercentGoalStats!$A$3:$AE$998,23,FALSE)</f>
        <v>1</v>
      </c>
      <c r="N134" s="58" t="e">
        <f>VLOOKUP($S134,PercentGoalStats!$A$3:$AE$998,24,FALSE)</f>
        <v>#DIV/0!</v>
      </c>
      <c r="O134" s="58">
        <f>VLOOKUP($S134,PercentGoalStats!$A$3:$AE$998,26,FALSE)</f>
        <v>1</v>
      </c>
      <c r="P134" s="58" t="e">
        <f>VLOOKUP($S134,PercentGoalStats!$A$3:$AE$998,27,FALSE)</f>
        <v>#DIV/0!</v>
      </c>
      <c r="Q134" s="58">
        <f>VLOOKUP($S134,PercentGoalStats!$A$3:$AE$998,29,FALSE)</f>
        <v>0</v>
      </c>
      <c r="R134" s="58" t="e">
        <f>VLOOKUP($S134,PercentGoalStats!$A$3:$AE$998,30,FALSE)</f>
        <v>#DIV/0!</v>
      </c>
      <c r="S134" s="53" t="str">
        <f>Fixtures!A134</f>
        <v>Southampton</v>
      </c>
      <c r="T134" s="54">
        <f>Fixtures!D134</f>
        <v>43694</v>
      </c>
      <c r="U134" s="53" t="str">
        <f>Fixtures!B134</f>
        <v>Liverpool</v>
      </c>
      <c r="V134" s="57">
        <f>VLOOKUP($U134,PercentGoalStats!$A$3:$AE$998,5,FALSE)</f>
        <v>1</v>
      </c>
      <c r="W134" s="58" t="e">
        <f>VLOOKUP($U134,PercentGoalStats!$A$3:$AE$998,7,FALSE)</f>
        <v>#DIV/0!</v>
      </c>
      <c r="X134" s="58">
        <f>VLOOKUP($U134,PercentGoalStats!$A$3:$AE$998,8,FALSE)</f>
        <v>1</v>
      </c>
      <c r="Y134" s="58" t="e">
        <f>VLOOKUP($U134,PercentGoalStats!$A$3:$AE$998,10,FALSE)</f>
        <v>#DIV/0!</v>
      </c>
      <c r="Z134" s="58">
        <f>VLOOKUP($U134,PercentGoalStats!$A$3:$AE$998,11,FALSE)</f>
        <v>1</v>
      </c>
      <c r="AA134" s="58" t="e">
        <f>VLOOKUP($U134,PercentGoalStats!$A$3:$AE$998,13,FALSE)</f>
        <v>#DIV/0!</v>
      </c>
      <c r="AB134" s="58">
        <f>VLOOKUP($U134,PercentGoalStats!$A$3:$AE$998,14,FALSE)</f>
        <v>1</v>
      </c>
      <c r="AC134" s="58" t="e">
        <f>VLOOKUP($U134,PercentGoalStats!$A$3:$AE$998,16,FALSE)</f>
        <v>#DIV/0!</v>
      </c>
      <c r="AD134" s="58">
        <f>VLOOKUP($U134,PercentGoalStats!$A$3:$AE$998,17,FALSE)</f>
        <v>1</v>
      </c>
      <c r="AE134" s="58" t="e">
        <f>VLOOKUP($U134,PercentGoalStats!$A$3:$AE$998,19,FALSE)</f>
        <v>#DIV/0!</v>
      </c>
      <c r="AF134" s="58">
        <f>VLOOKUP($U134,PercentGoalStats!$A$3:$AE$998,20,FALSE)</f>
        <v>1</v>
      </c>
      <c r="AG134" s="58" t="e">
        <f>VLOOKUP($U134,PercentGoalStats!$A$3:$AE$998,22,FALSE)</f>
        <v>#DIV/0!</v>
      </c>
      <c r="AH134" s="58">
        <f>VLOOKUP($U134,PercentGoalStats!$A$3:$AE$998,23,FALSE)</f>
        <v>1</v>
      </c>
      <c r="AI134" s="58" t="e">
        <f>VLOOKUP($U134,PercentGoalStats!$A$3:$AE$998,25,FALSE)</f>
        <v>#DIV/0!</v>
      </c>
      <c r="AJ134" s="58">
        <f>VLOOKUP($U134,PercentGoalStats!$A$3:$AE$998,26,FALSE)</f>
        <v>0</v>
      </c>
      <c r="AK134" s="58" t="e">
        <f>VLOOKUP($U134,PercentGoalStats!$A$3:$AE$998,28,FALSE)</f>
        <v>#DIV/0!</v>
      </c>
      <c r="AL134" s="58">
        <f>VLOOKUP($U134,PercentGoalStats!$A$3:$AE$998,29,FALSE)</f>
        <v>1</v>
      </c>
      <c r="AM134" s="58" t="e">
        <f>VLOOKUP($U134,PercentGoalStats!$A$3:$AE$998,31,FALSE)</f>
        <v>#DIV/0!</v>
      </c>
    </row>
    <row r="135" spans="1:39" hidden="1" x14ac:dyDescent="0.3">
      <c r="A135" s="57">
        <f>VLOOKUP($S135,PercentGoalStats!$A$3:$AE$998,5,FALSE)</f>
        <v>1</v>
      </c>
      <c r="B135" s="58">
        <f>VLOOKUP($S135,PercentGoalStats!$A$3:$AE$998,6,FALSE)</f>
        <v>1</v>
      </c>
      <c r="C135" s="58">
        <f>VLOOKUP($S135,PercentGoalStats!$A$3:$AE$998,8,FALSE)</f>
        <v>1</v>
      </c>
      <c r="D135" s="58">
        <f>VLOOKUP($S135,PercentGoalStats!$A$3:$AE$998,9,FALSE)</f>
        <v>1</v>
      </c>
      <c r="E135" s="58">
        <f>VLOOKUP($S135,PercentGoalStats!$A$3:$AE$998,11,FALSE)</f>
        <v>1</v>
      </c>
      <c r="F135" s="58">
        <f>VLOOKUP($S135,PercentGoalStats!$A$3:$AE$998,12,FALSE)</f>
        <v>1</v>
      </c>
      <c r="G135" s="58">
        <f>VLOOKUP($S135,PercentGoalStats!$A$3:$AE$998,14,FALSE)</f>
        <v>1</v>
      </c>
      <c r="H135" s="58">
        <f>VLOOKUP($S135,PercentGoalStats!$A$3:$AE$998,15,FALSE)</f>
        <v>1</v>
      </c>
      <c r="I135" s="58">
        <f>VLOOKUP($S135,PercentGoalStats!$A$3:$AE$998,17,FALSE)</f>
        <v>1</v>
      </c>
      <c r="J135" s="58">
        <f>VLOOKUP($S135,PercentGoalStats!$A$3:$AE$998,18,FALSE)</f>
        <v>1</v>
      </c>
      <c r="K135" s="58">
        <f>VLOOKUP($S135,PercentGoalStats!$A$3:$AE$998,20,FALSE)</f>
        <v>0.5</v>
      </c>
      <c r="L135" s="58">
        <f>VLOOKUP($S135,PercentGoalStats!$A$3:$AE$998,21,FALSE)</f>
        <v>1</v>
      </c>
      <c r="M135" s="58">
        <f>VLOOKUP($S135,PercentGoalStats!$A$3:$AE$998,23,FALSE)</f>
        <v>1</v>
      </c>
      <c r="N135" s="58">
        <f>VLOOKUP($S135,PercentGoalStats!$A$3:$AE$998,24,FALSE)</f>
        <v>1</v>
      </c>
      <c r="O135" s="58">
        <f>VLOOKUP($S135,PercentGoalStats!$A$3:$AE$998,26,FALSE)</f>
        <v>0.5</v>
      </c>
      <c r="P135" s="58">
        <f>VLOOKUP($S135,PercentGoalStats!$A$3:$AE$998,27,FALSE)</f>
        <v>0</v>
      </c>
      <c r="Q135" s="58">
        <f>VLOOKUP($S135,PercentGoalStats!$A$3:$AE$998,29,FALSE)</f>
        <v>1</v>
      </c>
      <c r="R135" s="58">
        <f>VLOOKUP($S135,PercentGoalStats!$A$3:$AE$998,30,FALSE)</f>
        <v>1</v>
      </c>
      <c r="S135" s="53" t="str">
        <f>Fixtures!A135</f>
        <v>VVV</v>
      </c>
      <c r="T135" s="54">
        <f>Fixtures!D135</f>
        <v>43694</v>
      </c>
      <c r="U135" s="53" t="str">
        <f>Fixtures!B135</f>
        <v>Ajax</v>
      </c>
      <c r="V135" s="57">
        <f>VLOOKUP($U135,PercentGoalStats!$A$3:$AE$998,5,FALSE)</f>
        <v>1</v>
      </c>
      <c r="W135" s="58">
        <f>VLOOKUP($U135,PercentGoalStats!$A$3:$AE$998,7,FALSE)</f>
        <v>1</v>
      </c>
      <c r="X135" s="58">
        <f>VLOOKUP($U135,PercentGoalStats!$A$3:$AE$998,8,FALSE)</f>
        <v>1</v>
      </c>
      <c r="Y135" s="58">
        <f>VLOOKUP($U135,PercentGoalStats!$A$3:$AE$998,10,FALSE)</f>
        <v>1</v>
      </c>
      <c r="Z135" s="58">
        <f>VLOOKUP($U135,PercentGoalStats!$A$3:$AE$998,11,FALSE)</f>
        <v>1</v>
      </c>
      <c r="AA135" s="58">
        <f>VLOOKUP($U135,PercentGoalStats!$A$3:$AE$998,13,FALSE)</f>
        <v>1</v>
      </c>
      <c r="AB135" s="58">
        <f>VLOOKUP($U135,PercentGoalStats!$A$3:$AE$998,14,FALSE)</f>
        <v>1</v>
      </c>
      <c r="AC135" s="58">
        <f>VLOOKUP($U135,PercentGoalStats!$A$3:$AE$998,16,FALSE)</f>
        <v>1</v>
      </c>
      <c r="AD135" s="58">
        <f>VLOOKUP($U135,PercentGoalStats!$A$3:$AE$998,17,FALSE)</f>
        <v>1</v>
      </c>
      <c r="AE135" s="58">
        <f>VLOOKUP($U135,PercentGoalStats!$A$3:$AE$998,19,FALSE)</f>
        <v>1</v>
      </c>
      <c r="AF135" s="58">
        <f>VLOOKUP($U135,PercentGoalStats!$A$3:$AE$998,20,FALSE)</f>
        <v>1</v>
      </c>
      <c r="AG135" s="58">
        <f>VLOOKUP($U135,PercentGoalStats!$A$3:$AE$998,22,FALSE)</f>
        <v>1</v>
      </c>
      <c r="AH135" s="58">
        <f>VLOOKUP($U135,PercentGoalStats!$A$3:$AE$998,23,FALSE)</f>
        <v>0.5</v>
      </c>
      <c r="AI135" s="58">
        <f>VLOOKUP($U135,PercentGoalStats!$A$3:$AE$998,25,FALSE)</f>
        <v>1</v>
      </c>
      <c r="AJ135" s="58">
        <f>VLOOKUP($U135,PercentGoalStats!$A$3:$AE$998,26,FALSE)</f>
        <v>0.5</v>
      </c>
      <c r="AK135" s="58">
        <f>VLOOKUP($U135,PercentGoalStats!$A$3:$AE$998,28,FALSE)</f>
        <v>1</v>
      </c>
      <c r="AL135" s="58">
        <f>VLOOKUP($U135,PercentGoalStats!$A$3:$AE$998,29,FALSE)</f>
        <v>0.5</v>
      </c>
      <c r="AM135" s="58">
        <f>VLOOKUP($U135,PercentGoalStats!$A$3:$AE$998,31,FALSE)</f>
        <v>1</v>
      </c>
    </row>
    <row r="136" spans="1:39" hidden="1" x14ac:dyDescent="0.3">
      <c r="A136" s="57">
        <f>VLOOKUP($S136,PercentGoalStats!$A$3:$AE$998,5,FALSE)</f>
        <v>1</v>
      </c>
      <c r="B136" s="58">
        <f>VLOOKUP($S136,PercentGoalStats!$A$3:$AE$998,6,FALSE)</f>
        <v>1</v>
      </c>
      <c r="C136" s="58">
        <f>VLOOKUP($S136,PercentGoalStats!$A$3:$AE$998,8,FALSE)</f>
        <v>1</v>
      </c>
      <c r="D136" s="58">
        <f>VLOOKUP($S136,PercentGoalStats!$A$3:$AE$998,9,FALSE)</f>
        <v>1</v>
      </c>
      <c r="E136" s="58">
        <f>VLOOKUP($S136,PercentGoalStats!$A$3:$AE$998,11,FALSE)</f>
        <v>1</v>
      </c>
      <c r="F136" s="58">
        <f>VLOOKUP($S136,PercentGoalStats!$A$3:$AE$998,12,FALSE)</f>
        <v>1</v>
      </c>
      <c r="G136" s="58">
        <f>VLOOKUP($S136,PercentGoalStats!$A$3:$AE$998,14,FALSE)</f>
        <v>1</v>
      </c>
      <c r="H136" s="58">
        <f>VLOOKUP($S136,PercentGoalStats!$A$3:$AE$998,15,FALSE)</f>
        <v>1</v>
      </c>
      <c r="I136" s="58">
        <f>VLOOKUP($S136,PercentGoalStats!$A$3:$AE$998,17,FALSE)</f>
        <v>1</v>
      </c>
      <c r="J136" s="58">
        <f>VLOOKUP($S136,PercentGoalStats!$A$3:$AE$998,18,FALSE)</f>
        <v>1</v>
      </c>
      <c r="K136" s="58">
        <f>VLOOKUP($S136,PercentGoalStats!$A$3:$AE$998,20,FALSE)</f>
        <v>1</v>
      </c>
      <c r="L136" s="58">
        <f>VLOOKUP($S136,PercentGoalStats!$A$3:$AE$998,21,FALSE)</f>
        <v>1</v>
      </c>
      <c r="M136" s="58">
        <f>VLOOKUP($S136,PercentGoalStats!$A$3:$AE$998,23,FALSE)</f>
        <v>1</v>
      </c>
      <c r="N136" s="58">
        <f>VLOOKUP($S136,PercentGoalStats!$A$3:$AE$998,24,FALSE)</f>
        <v>1</v>
      </c>
      <c r="O136" s="58">
        <f>VLOOKUP($S136,PercentGoalStats!$A$3:$AE$998,26,FALSE)</f>
        <v>1</v>
      </c>
      <c r="P136" s="58">
        <f>VLOOKUP($S136,PercentGoalStats!$A$3:$AE$998,27,FALSE)</f>
        <v>1</v>
      </c>
      <c r="Q136" s="58">
        <f>VLOOKUP($S136,PercentGoalStats!$A$3:$AE$998,29,FALSE)</f>
        <v>1</v>
      </c>
      <c r="R136" s="58">
        <f>VLOOKUP($S136,PercentGoalStats!$A$3:$AE$998,30,FALSE)</f>
        <v>1</v>
      </c>
      <c r="S136" s="53" t="str">
        <f>Fixtures!A136</f>
        <v>ADO Den Haag</v>
      </c>
      <c r="T136" s="54">
        <f>Fixtures!D136</f>
        <v>43694</v>
      </c>
      <c r="U136" s="53" t="str">
        <f>Fixtures!B136</f>
        <v>Sparta Rotterdam</v>
      </c>
      <c r="V136" s="57">
        <f>VLOOKUP($U136,PercentGoalStats!$A$3:$AE$998,5,FALSE)</f>
        <v>1</v>
      </c>
      <c r="W136" s="58">
        <f>VLOOKUP($U136,PercentGoalStats!$A$3:$AE$998,7,FALSE)</f>
        <v>1</v>
      </c>
      <c r="X136" s="58">
        <f>VLOOKUP($U136,PercentGoalStats!$A$3:$AE$998,8,FALSE)</f>
        <v>1</v>
      </c>
      <c r="Y136" s="58">
        <f>VLOOKUP($U136,PercentGoalStats!$A$3:$AE$998,10,FALSE)</f>
        <v>1</v>
      </c>
      <c r="Z136" s="58">
        <f>VLOOKUP($U136,PercentGoalStats!$A$3:$AE$998,11,FALSE)</f>
        <v>1</v>
      </c>
      <c r="AA136" s="58">
        <f>VLOOKUP($U136,PercentGoalStats!$A$3:$AE$998,13,FALSE)</f>
        <v>1</v>
      </c>
      <c r="AB136" s="58">
        <f>VLOOKUP($U136,PercentGoalStats!$A$3:$AE$998,14,FALSE)</f>
        <v>1</v>
      </c>
      <c r="AC136" s="58">
        <f>VLOOKUP($U136,PercentGoalStats!$A$3:$AE$998,16,FALSE)</f>
        <v>1</v>
      </c>
      <c r="AD136" s="58">
        <f>VLOOKUP($U136,PercentGoalStats!$A$3:$AE$998,17,FALSE)</f>
        <v>1</v>
      </c>
      <c r="AE136" s="58">
        <f>VLOOKUP($U136,PercentGoalStats!$A$3:$AE$998,19,FALSE)</f>
        <v>1</v>
      </c>
      <c r="AF136" s="58">
        <f>VLOOKUP($U136,PercentGoalStats!$A$3:$AE$998,20,FALSE)</f>
        <v>1</v>
      </c>
      <c r="AG136" s="58">
        <f>VLOOKUP($U136,PercentGoalStats!$A$3:$AE$998,22,FALSE)</f>
        <v>1</v>
      </c>
      <c r="AH136" s="58">
        <f>VLOOKUP($U136,PercentGoalStats!$A$3:$AE$998,23,FALSE)</f>
        <v>1</v>
      </c>
      <c r="AI136" s="58">
        <f>VLOOKUP($U136,PercentGoalStats!$A$3:$AE$998,25,FALSE)</f>
        <v>1</v>
      </c>
      <c r="AJ136" s="58">
        <f>VLOOKUP($U136,PercentGoalStats!$A$3:$AE$998,26,FALSE)</f>
        <v>0.5</v>
      </c>
      <c r="AK136" s="58">
        <f>VLOOKUP($U136,PercentGoalStats!$A$3:$AE$998,28,FALSE)</f>
        <v>1</v>
      </c>
      <c r="AL136" s="58">
        <f>VLOOKUP($U136,PercentGoalStats!$A$3:$AE$998,29,FALSE)</f>
        <v>1</v>
      </c>
      <c r="AM136" s="58">
        <f>VLOOKUP($U136,PercentGoalStats!$A$3:$AE$998,31,FALSE)</f>
        <v>1</v>
      </c>
    </row>
    <row r="137" spans="1:39" hidden="1" x14ac:dyDescent="0.3">
      <c r="A137" s="57">
        <f>VLOOKUP($S137,PercentGoalStats!$A$3:$AE$998,5,FALSE)</f>
        <v>1</v>
      </c>
      <c r="B137" s="58">
        <f>VLOOKUP($S137,PercentGoalStats!$A$3:$AE$998,6,FALSE)</f>
        <v>1</v>
      </c>
      <c r="C137" s="58">
        <f>VLOOKUP($S137,PercentGoalStats!$A$3:$AE$998,8,FALSE)</f>
        <v>0.5</v>
      </c>
      <c r="D137" s="58">
        <f>VLOOKUP($S137,PercentGoalStats!$A$3:$AE$998,9,FALSE)</f>
        <v>0</v>
      </c>
      <c r="E137" s="58">
        <f>VLOOKUP($S137,PercentGoalStats!$A$3:$AE$998,11,FALSE)</f>
        <v>0.5</v>
      </c>
      <c r="F137" s="58">
        <f>VLOOKUP($S137,PercentGoalStats!$A$3:$AE$998,12,FALSE)</f>
        <v>0</v>
      </c>
      <c r="G137" s="58">
        <f>VLOOKUP($S137,PercentGoalStats!$A$3:$AE$998,14,FALSE)</f>
        <v>0.5</v>
      </c>
      <c r="H137" s="58">
        <f>VLOOKUP($S137,PercentGoalStats!$A$3:$AE$998,15,FALSE)</f>
        <v>0</v>
      </c>
      <c r="I137" s="58">
        <f>VLOOKUP($S137,PercentGoalStats!$A$3:$AE$998,17,FALSE)</f>
        <v>0</v>
      </c>
      <c r="J137" s="58">
        <f>VLOOKUP($S137,PercentGoalStats!$A$3:$AE$998,18,FALSE)</f>
        <v>0</v>
      </c>
      <c r="K137" s="58">
        <f>VLOOKUP($S137,PercentGoalStats!$A$3:$AE$998,20,FALSE)</f>
        <v>0</v>
      </c>
      <c r="L137" s="58">
        <f>VLOOKUP($S137,PercentGoalStats!$A$3:$AE$998,21,FALSE)</f>
        <v>0</v>
      </c>
      <c r="M137" s="58">
        <f>VLOOKUP($S137,PercentGoalStats!$A$3:$AE$998,23,FALSE)</f>
        <v>1</v>
      </c>
      <c r="N137" s="58">
        <f>VLOOKUP($S137,PercentGoalStats!$A$3:$AE$998,24,FALSE)</f>
        <v>1</v>
      </c>
      <c r="O137" s="58">
        <f>VLOOKUP($S137,PercentGoalStats!$A$3:$AE$998,26,FALSE)</f>
        <v>0.5</v>
      </c>
      <c r="P137" s="58">
        <f>VLOOKUP($S137,PercentGoalStats!$A$3:$AE$998,27,FALSE)</f>
        <v>0</v>
      </c>
      <c r="Q137" s="58">
        <f>VLOOKUP($S137,PercentGoalStats!$A$3:$AE$998,29,FALSE)</f>
        <v>0</v>
      </c>
      <c r="R137" s="58">
        <f>VLOOKUP($S137,PercentGoalStats!$A$3:$AE$998,30,FALSE)</f>
        <v>0</v>
      </c>
      <c r="S137" s="53" t="str">
        <f>Fixtures!A137</f>
        <v>Emmen</v>
      </c>
      <c r="T137" s="54">
        <f>Fixtures!D137</f>
        <v>43694</v>
      </c>
      <c r="U137" s="53" t="str">
        <f>Fixtures!B137</f>
        <v>Heerenveen</v>
      </c>
      <c r="V137" s="57">
        <f>VLOOKUP($U137,PercentGoalStats!$A$3:$AE$998,5,FALSE)</f>
        <v>1</v>
      </c>
      <c r="W137" s="58">
        <f>VLOOKUP($U137,PercentGoalStats!$A$3:$AE$998,7,FALSE)</f>
        <v>1</v>
      </c>
      <c r="X137" s="58">
        <f>VLOOKUP($U137,PercentGoalStats!$A$3:$AE$998,8,FALSE)</f>
        <v>1</v>
      </c>
      <c r="Y137" s="58">
        <f>VLOOKUP($U137,PercentGoalStats!$A$3:$AE$998,10,FALSE)</f>
        <v>1</v>
      </c>
      <c r="Z137" s="58">
        <f>VLOOKUP($U137,PercentGoalStats!$A$3:$AE$998,11,FALSE)</f>
        <v>1</v>
      </c>
      <c r="AA137" s="58">
        <f>VLOOKUP($U137,PercentGoalStats!$A$3:$AE$998,13,FALSE)</f>
        <v>1</v>
      </c>
      <c r="AB137" s="58">
        <f>VLOOKUP($U137,PercentGoalStats!$A$3:$AE$998,14,FALSE)</f>
        <v>1</v>
      </c>
      <c r="AC137" s="58">
        <f>VLOOKUP($U137,PercentGoalStats!$A$3:$AE$998,16,FALSE)</f>
        <v>1</v>
      </c>
      <c r="AD137" s="58">
        <f>VLOOKUP($U137,PercentGoalStats!$A$3:$AE$998,17,FALSE)</f>
        <v>1</v>
      </c>
      <c r="AE137" s="58">
        <f>VLOOKUP($U137,PercentGoalStats!$A$3:$AE$998,19,FALSE)</f>
        <v>1</v>
      </c>
      <c r="AF137" s="58">
        <f>VLOOKUP($U137,PercentGoalStats!$A$3:$AE$998,20,FALSE)</f>
        <v>1</v>
      </c>
      <c r="AG137" s="58">
        <f>VLOOKUP($U137,PercentGoalStats!$A$3:$AE$998,22,FALSE)</f>
        <v>1</v>
      </c>
      <c r="AH137" s="58">
        <f>VLOOKUP($U137,PercentGoalStats!$A$3:$AE$998,23,FALSE)</f>
        <v>0</v>
      </c>
      <c r="AI137" s="58">
        <f>VLOOKUP($U137,PercentGoalStats!$A$3:$AE$998,25,FALSE)</f>
        <v>0</v>
      </c>
      <c r="AJ137" s="58">
        <f>VLOOKUP($U137,PercentGoalStats!$A$3:$AE$998,26,FALSE)</f>
        <v>0</v>
      </c>
      <c r="AK137" s="58">
        <f>VLOOKUP($U137,PercentGoalStats!$A$3:$AE$998,28,FALSE)</f>
        <v>0</v>
      </c>
      <c r="AL137" s="58">
        <f>VLOOKUP($U137,PercentGoalStats!$A$3:$AE$998,29,FALSE)</f>
        <v>0</v>
      </c>
      <c r="AM137" s="58">
        <f>VLOOKUP($U137,PercentGoalStats!$A$3:$AE$998,31,FALSE)</f>
        <v>0</v>
      </c>
    </row>
    <row r="138" spans="1:39" hidden="1" x14ac:dyDescent="0.3">
      <c r="A138" s="57">
        <f>VLOOKUP($S138,PercentGoalStats!$A$3:$AE$998,5,FALSE)</f>
        <v>1</v>
      </c>
      <c r="B138" s="58">
        <f>VLOOKUP($S138,PercentGoalStats!$A$3:$AE$998,6,FALSE)</f>
        <v>1</v>
      </c>
      <c r="C138" s="58">
        <f>VLOOKUP($S138,PercentGoalStats!$A$3:$AE$998,8,FALSE)</f>
        <v>1</v>
      </c>
      <c r="D138" s="58">
        <f>VLOOKUP($S138,PercentGoalStats!$A$3:$AE$998,9,FALSE)</f>
        <v>1</v>
      </c>
      <c r="E138" s="58">
        <f>VLOOKUP($S138,PercentGoalStats!$A$3:$AE$998,11,FALSE)</f>
        <v>1</v>
      </c>
      <c r="F138" s="58">
        <f>VLOOKUP($S138,PercentGoalStats!$A$3:$AE$998,12,FALSE)</f>
        <v>1</v>
      </c>
      <c r="G138" s="58">
        <f>VLOOKUP($S138,PercentGoalStats!$A$3:$AE$998,14,FALSE)</f>
        <v>0</v>
      </c>
      <c r="H138" s="58">
        <f>VLOOKUP($S138,PercentGoalStats!$A$3:$AE$998,15,FALSE)</f>
        <v>0</v>
      </c>
      <c r="I138" s="58">
        <f>VLOOKUP($S138,PercentGoalStats!$A$3:$AE$998,17,FALSE)</f>
        <v>1</v>
      </c>
      <c r="J138" s="58">
        <f>VLOOKUP($S138,PercentGoalStats!$A$3:$AE$998,18,FALSE)</f>
        <v>1</v>
      </c>
      <c r="K138" s="58">
        <f>VLOOKUP($S138,PercentGoalStats!$A$3:$AE$998,20,FALSE)</f>
        <v>0</v>
      </c>
      <c r="L138" s="58">
        <f>VLOOKUP($S138,PercentGoalStats!$A$3:$AE$998,21,FALSE)</f>
        <v>0</v>
      </c>
      <c r="M138" s="58">
        <f>VLOOKUP($S138,PercentGoalStats!$A$3:$AE$998,23,FALSE)</f>
        <v>1</v>
      </c>
      <c r="N138" s="58">
        <f>VLOOKUP($S138,PercentGoalStats!$A$3:$AE$998,24,FALSE)</f>
        <v>1</v>
      </c>
      <c r="O138" s="58">
        <f>VLOOKUP($S138,PercentGoalStats!$A$3:$AE$998,26,FALSE)</f>
        <v>1</v>
      </c>
      <c r="P138" s="58">
        <f>VLOOKUP($S138,PercentGoalStats!$A$3:$AE$998,27,FALSE)</f>
        <v>1</v>
      </c>
      <c r="Q138" s="58">
        <f>VLOOKUP($S138,PercentGoalStats!$A$3:$AE$998,29,FALSE)</f>
        <v>1</v>
      </c>
      <c r="R138" s="58">
        <f>VLOOKUP($S138,PercentGoalStats!$A$3:$AE$998,30,FALSE)</f>
        <v>1</v>
      </c>
      <c r="S138" s="53" t="str">
        <f>Fixtures!A138</f>
        <v>AFC Wimbledon</v>
      </c>
      <c r="T138" s="54">
        <f>Fixtures!D138</f>
        <v>43694</v>
      </c>
      <c r="U138" s="53" t="str">
        <f>Fixtures!B138</f>
        <v>Accrington Stanley</v>
      </c>
      <c r="V138" s="57">
        <f>VLOOKUP($U138,PercentGoalStats!$A$3:$AE$998,5,FALSE)</f>
        <v>1</v>
      </c>
      <c r="W138" s="58">
        <f>VLOOKUP($U138,PercentGoalStats!$A$3:$AE$998,7,FALSE)</f>
        <v>1</v>
      </c>
      <c r="X138" s="58">
        <f>VLOOKUP($U138,PercentGoalStats!$A$3:$AE$998,8,FALSE)</f>
        <v>1</v>
      </c>
      <c r="Y138" s="58">
        <f>VLOOKUP($U138,PercentGoalStats!$A$3:$AE$998,10,FALSE)</f>
        <v>1</v>
      </c>
      <c r="Z138" s="58">
        <f>VLOOKUP($U138,PercentGoalStats!$A$3:$AE$998,11,FALSE)</f>
        <v>0</v>
      </c>
      <c r="AA138" s="58">
        <f>VLOOKUP($U138,PercentGoalStats!$A$3:$AE$998,13,FALSE)</f>
        <v>0</v>
      </c>
      <c r="AB138" s="58">
        <f>VLOOKUP($U138,PercentGoalStats!$A$3:$AE$998,14,FALSE)</f>
        <v>0</v>
      </c>
      <c r="AC138" s="58">
        <f>VLOOKUP($U138,PercentGoalStats!$A$3:$AE$998,16,FALSE)</f>
        <v>0</v>
      </c>
      <c r="AD138" s="58">
        <f>VLOOKUP($U138,PercentGoalStats!$A$3:$AE$998,17,FALSE)</f>
        <v>0</v>
      </c>
      <c r="AE138" s="58">
        <f>VLOOKUP($U138,PercentGoalStats!$A$3:$AE$998,19,FALSE)</f>
        <v>0</v>
      </c>
      <c r="AF138" s="58">
        <f>VLOOKUP($U138,PercentGoalStats!$A$3:$AE$998,20,FALSE)</f>
        <v>0</v>
      </c>
      <c r="AG138" s="58">
        <f>VLOOKUP($U138,PercentGoalStats!$A$3:$AE$998,22,FALSE)</f>
        <v>0</v>
      </c>
      <c r="AH138" s="58">
        <f>VLOOKUP($U138,PercentGoalStats!$A$3:$AE$998,23,FALSE)</f>
        <v>1</v>
      </c>
      <c r="AI138" s="58">
        <f>VLOOKUP($U138,PercentGoalStats!$A$3:$AE$998,25,FALSE)</f>
        <v>1</v>
      </c>
      <c r="AJ138" s="58">
        <f>VLOOKUP($U138,PercentGoalStats!$A$3:$AE$998,26,FALSE)</f>
        <v>1</v>
      </c>
      <c r="AK138" s="58">
        <f>VLOOKUP($U138,PercentGoalStats!$A$3:$AE$998,28,FALSE)</f>
        <v>1</v>
      </c>
      <c r="AL138" s="58">
        <f>VLOOKUP($U138,PercentGoalStats!$A$3:$AE$998,29,FALSE)</f>
        <v>0</v>
      </c>
      <c r="AM138" s="58">
        <f>VLOOKUP($U138,PercentGoalStats!$A$3:$AE$998,31,FALSE)</f>
        <v>0</v>
      </c>
    </row>
    <row r="139" spans="1:39" hidden="1" x14ac:dyDescent="0.3">
      <c r="A139" s="57">
        <f>VLOOKUP($S139,PercentGoalStats!$A$3:$AE$998,5,FALSE)</f>
        <v>1</v>
      </c>
      <c r="B139" s="58">
        <f>VLOOKUP($S139,PercentGoalStats!$A$3:$AE$998,6,FALSE)</f>
        <v>1</v>
      </c>
      <c r="C139" s="58">
        <f>VLOOKUP($S139,PercentGoalStats!$A$3:$AE$998,8,FALSE)</f>
        <v>1</v>
      </c>
      <c r="D139" s="58">
        <f>VLOOKUP($S139,PercentGoalStats!$A$3:$AE$998,9,FALSE)</f>
        <v>1</v>
      </c>
      <c r="E139" s="58">
        <f>VLOOKUP($S139,PercentGoalStats!$A$3:$AE$998,11,FALSE)</f>
        <v>0.5</v>
      </c>
      <c r="F139" s="58">
        <f>VLOOKUP($S139,PercentGoalStats!$A$3:$AE$998,12,FALSE)</f>
        <v>0</v>
      </c>
      <c r="G139" s="58">
        <f>VLOOKUP($S139,PercentGoalStats!$A$3:$AE$998,14,FALSE)</f>
        <v>0.5</v>
      </c>
      <c r="H139" s="58">
        <f>VLOOKUP($S139,PercentGoalStats!$A$3:$AE$998,15,FALSE)</f>
        <v>0</v>
      </c>
      <c r="I139" s="58">
        <f>VLOOKUP($S139,PercentGoalStats!$A$3:$AE$998,17,FALSE)</f>
        <v>1</v>
      </c>
      <c r="J139" s="58">
        <f>VLOOKUP($S139,PercentGoalStats!$A$3:$AE$998,18,FALSE)</f>
        <v>1</v>
      </c>
      <c r="K139" s="58">
        <f>VLOOKUP($S139,PercentGoalStats!$A$3:$AE$998,20,FALSE)</f>
        <v>1</v>
      </c>
      <c r="L139" s="58">
        <f>VLOOKUP($S139,PercentGoalStats!$A$3:$AE$998,21,FALSE)</f>
        <v>1</v>
      </c>
      <c r="M139" s="58">
        <f>VLOOKUP($S139,PercentGoalStats!$A$3:$AE$998,23,FALSE)</f>
        <v>0.5</v>
      </c>
      <c r="N139" s="58">
        <f>VLOOKUP($S139,PercentGoalStats!$A$3:$AE$998,24,FALSE)</f>
        <v>0</v>
      </c>
      <c r="O139" s="58">
        <f>VLOOKUP($S139,PercentGoalStats!$A$3:$AE$998,26,FALSE)</f>
        <v>0</v>
      </c>
      <c r="P139" s="58">
        <f>VLOOKUP($S139,PercentGoalStats!$A$3:$AE$998,27,FALSE)</f>
        <v>0</v>
      </c>
      <c r="Q139" s="58">
        <f>VLOOKUP($S139,PercentGoalStats!$A$3:$AE$998,29,FALSE)</f>
        <v>0.5</v>
      </c>
      <c r="R139" s="58">
        <f>VLOOKUP($S139,PercentGoalStats!$A$3:$AE$998,30,FALSE)</f>
        <v>0</v>
      </c>
      <c r="S139" s="53" t="str">
        <f>Fixtures!A139</f>
        <v>Blackpool</v>
      </c>
      <c r="T139" s="54">
        <f>Fixtures!D139</f>
        <v>43694</v>
      </c>
      <c r="U139" s="53" t="str">
        <f>Fixtures!B139</f>
        <v>Oxford United</v>
      </c>
      <c r="V139" s="57">
        <f>VLOOKUP($U139,PercentGoalStats!$A$3:$AE$998,5,FALSE)</f>
        <v>1</v>
      </c>
      <c r="W139" s="58">
        <f>VLOOKUP($U139,PercentGoalStats!$A$3:$AE$998,7,FALSE)</f>
        <v>1</v>
      </c>
      <c r="X139" s="58">
        <f>VLOOKUP($U139,PercentGoalStats!$A$3:$AE$998,8,FALSE)</f>
        <v>0.5</v>
      </c>
      <c r="Y139" s="58">
        <f>VLOOKUP($U139,PercentGoalStats!$A$3:$AE$998,10,FALSE)</f>
        <v>1</v>
      </c>
      <c r="Z139" s="58">
        <f>VLOOKUP($U139,PercentGoalStats!$A$3:$AE$998,11,FALSE)</f>
        <v>0</v>
      </c>
      <c r="AA139" s="58">
        <f>VLOOKUP($U139,PercentGoalStats!$A$3:$AE$998,13,FALSE)</f>
        <v>0</v>
      </c>
      <c r="AB139" s="58">
        <f>VLOOKUP($U139,PercentGoalStats!$A$3:$AE$998,14,FALSE)</f>
        <v>0</v>
      </c>
      <c r="AC139" s="58">
        <f>VLOOKUP($U139,PercentGoalStats!$A$3:$AE$998,16,FALSE)</f>
        <v>0</v>
      </c>
      <c r="AD139" s="58">
        <f>VLOOKUP($U139,PercentGoalStats!$A$3:$AE$998,17,FALSE)</f>
        <v>1</v>
      </c>
      <c r="AE139" s="58">
        <f>VLOOKUP($U139,PercentGoalStats!$A$3:$AE$998,19,FALSE)</f>
        <v>1</v>
      </c>
      <c r="AF139" s="58">
        <f>VLOOKUP($U139,PercentGoalStats!$A$3:$AE$998,20,FALSE)</f>
        <v>0</v>
      </c>
      <c r="AG139" s="58">
        <f>VLOOKUP($U139,PercentGoalStats!$A$3:$AE$998,22,FALSE)</f>
        <v>0</v>
      </c>
      <c r="AH139" s="58">
        <f>VLOOKUP($U139,PercentGoalStats!$A$3:$AE$998,23,FALSE)</f>
        <v>0.5</v>
      </c>
      <c r="AI139" s="58">
        <f>VLOOKUP($U139,PercentGoalStats!$A$3:$AE$998,25,FALSE)</f>
        <v>1</v>
      </c>
      <c r="AJ139" s="58">
        <f>VLOOKUP($U139,PercentGoalStats!$A$3:$AE$998,26,FALSE)</f>
        <v>0</v>
      </c>
      <c r="AK139" s="58">
        <f>VLOOKUP($U139,PercentGoalStats!$A$3:$AE$998,28,FALSE)</f>
        <v>0</v>
      </c>
      <c r="AL139" s="58">
        <f>VLOOKUP($U139,PercentGoalStats!$A$3:$AE$998,29,FALSE)</f>
        <v>0.5</v>
      </c>
      <c r="AM139" s="58">
        <f>VLOOKUP($U139,PercentGoalStats!$A$3:$AE$998,31,FALSE)</f>
        <v>1</v>
      </c>
    </row>
    <row r="140" spans="1:39" hidden="1" x14ac:dyDescent="0.3">
      <c r="A140" s="57">
        <f>VLOOKUP($S140,PercentGoalStats!$A$3:$AE$998,5,FALSE)</f>
        <v>1</v>
      </c>
      <c r="B140" s="58">
        <f>VLOOKUP($S140,PercentGoalStats!$A$3:$AE$998,6,FALSE)</f>
        <v>1</v>
      </c>
      <c r="C140" s="58">
        <f>VLOOKUP($S140,PercentGoalStats!$A$3:$AE$998,8,FALSE)</f>
        <v>0.5</v>
      </c>
      <c r="D140" s="58">
        <f>VLOOKUP($S140,PercentGoalStats!$A$3:$AE$998,9,FALSE)</f>
        <v>0</v>
      </c>
      <c r="E140" s="58">
        <f>VLOOKUP($S140,PercentGoalStats!$A$3:$AE$998,11,FALSE)</f>
        <v>0.5</v>
      </c>
      <c r="F140" s="58">
        <f>VLOOKUP($S140,PercentGoalStats!$A$3:$AE$998,12,FALSE)</f>
        <v>0</v>
      </c>
      <c r="G140" s="58">
        <f>VLOOKUP($S140,PercentGoalStats!$A$3:$AE$998,14,FALSE)</f>
        <v>0</v>
      </c>
      <c r="H140" s="58">
        <f>VLOOKUP($S140,PercentGoalStats!$A$3:$AE$998,15,FALSE)</f>
        <v>0</v>
      </c>
      <c r="I140" s="58">
        <f>VLOOKUP($S140,PercentGoalStats!$A$3:$AE$998,17,FALSE)</f>
        <v>0.5</v>
      </c>
      <c r="J140" s="58">
        <f>VLOOKUP($S140,PercentGoalStats!$A$3:$AE$998,18,FALSE)</f>
        <v>0</v>
      </c>
      <c r="K140" s="58">
        <f>VLOOKUP($S140,PercentGoalStats!$A$3:$AE$998,20,FALSE)</f>
        <v>0.5</v>
      </c>
      <c r="L140" s="58">
        <f>VLOOKUP($S140,PercentGoalStats!$A$3:$AE$998,21,FALSE)</f>
        <v>0</v>
      </c>
      <c r="M140" s="58">
        <f>VLOOKUP($S140,PercentGoalStats!$A$3:$AE$998,23,FALSE)</f>
        <v>1</v>
      </c>
      <c r="N140" s="58">
        <f>VLOOKUP($S140,PercentGoalStats!$A$3:$AE$998,24,FALSE)</f>
        <v>1</v>
      </c>
      <c r="O140" s="58">
        <f>VLOOKUP($S140,PercentGoalStats!$A$3:$AE$998,26,FALSE)</f>
        <v>0</v>
      </c>
      <c r="P140" s="58">
        <f>VLOOKUP($S140,PercentGoalStats!$A$3:$AE$998,27,FALSE)</f>
        <v>0</v>
      </c>
      <c r="Q140" s="58">
        <f>VLOOKUP($S140,PercentGoalStats!$A$3:$AE$998,29,FALSE)</f>
        <v>0.5</v>
      </c>
      <c r="R140" s="58">
        <f>VLOOKUP($S140,PercentGoalStats!$A$3:$AE$998,30,FALSE)</f>
        <v>0</v>
      </c>
      <c r="S140" s="53" t="str">
        <f>Fixtures!A140</f>
        <v>Burton Albion</v>
      </c>
      <c r="T140" s="54">
        <f>Fixtures!D140</f>
        <v>43694</v>
      </c>
      <c r="U140" s="53" t="str">
        <f>Fixtures!B140</f>
        <v>Rotherham United</v>
      </c>
      <c r="V140" s="57">
        <f>VLOOKUP($U140,PercentGoalStats!$A$3:$AE$998,5,FALSE)</f>
        <v>1</v>
      </c>
      <c r="W140" s="58">
        <f>VLOOKUP($U140,PercentGoalStats!$A$3:$AE$998,7,FALSE)</f>
        <v>1</v>
      </c>
      <c r="X140" s="58">
        <f>VLOOKUP($U140,PercentGoalStats!$A$3:$AE$998,8,FALSE)</f>
        <v>1</v>
      </c>
      <c r="Y140" s="58">
        <f>VLOOKUP($U140,PercentGoalStats!$A$3:$AE$998,10,FALSE)</f>
        <v>1</v>
      </c>
      <c r="Z140" s="58">
        <f>VLOOKUP($U140,PercentGoalStats!$A$3:$AE$998,11,FALSE)</f>
        <v>0.5</v>
      </c>
      <c r="AA140" s="58">
        <f>VLOOKUP($U140,PercentGoalStats!$A$3:$AE$998,13,FALSE)</f>
        <v>1</v>
      </c>
      <c r="AB140" s="58">
        <f>VLOOKUP($U140,PercentGoalStats!$A$3:$AE$998,14,FALSE)</f>
        <v>0</v>
      </c>
      <c r="AC140" s="58">
        <f>VLOOKUP($U140,PercentGoalStats!$A$3:$AE$998,16,FALSE)</f>
        <v>0</v>
      </c>
      <c r="AD140" s="58">
        <f>VLOOKUP($U140,PercentGoalStats!$A$3:$AE$998,17,FALSE)</f>
        <v>0.5</v>
      </c>
      <c r="AE140" s="58">
        <f>VLOOKUP($U140,PercentGoalStats!$A$3:$AE$998,19,FALSE)</f>
        <v>1</v>
      </c>
      <c r="AF140" s="58">
        <f>VLOOKUP($U140,PercentGoalStats!$A$3:$AE$998,20,FALSE)</f>
        <v>0.5</v>
      </c>
      <c r="AG140" s="58">
        <f>VLOOKUP($U140,PercentGoalStats!$A$3:$AE$998,22,FALSE)</f>
        <v>1</v>
      </c>
      <c r="AH140" s="58">
        <f>VLOOKUP($U140,PercentGoalStats!$A$3:$AE$998,23,FALSE)</f>
        <v>1</v>
      </c>
      <c r="AI140" s="58">
        <f>VLOOKUP($U140,PercentGoalStats!$A$3:$AE$998,25,FALSE)</f>
        <v>1</v>
      </c>
      <c r="AJ140" s="58">
        <f>VLOOKUP($U140,PercentGoalStats!$A$3:$AE$998,26,FALSE)</f>
        <v>0.5</v>
      </c>
      <c r="AK140" s="58">
        <f>VLOOKUP($U140,PercentGoalStats!$A$3:$AE$998,28,FALSE)</f>
        <v>0</v>
      </c>
      <c r="AL140" s="58">
        <f>VLOOKUP($U140,PercentGoalStats!$A$3:$AE$998,29,FALSE)</f>
        <v>0.5</v>
      </c>
      <c r="AM140" s="58">
        <f>VLOOKUP($U140,PercentGoalStats!$A$3:$AE$998,31,FALSE)</f>
        <v>1</v>
      </c>
    </row>
    <row r="141" spans="1:39" hidden="1" x14ac:dyDescent="0.3">
      <c r="A141" s="57" t="e">
        <f>VLOOKUP($S141,PercentGoalStats!$A$3:$AE$998,5,FALSE)</f>
        <v>#DIV/0!</v>
      </c>
      <c r="B141" s="58" t="e">
        <f>VLOOKUP($S141,PercentGoalStats!$A$3:$AE$998,6,FALSE)</f>
        <v>#DIV/0!</v>
      </c>
      <c r="C141" s="58" t="e">
        <f>VLOOKUP($S141,PercentGoalStats!$A$3:$AE$998,8,FALSE)</f>
        <v>#DIV/0!</v>
      </c>
      <c r="D141" s="58" t="e">
        <f>VLOOKUP($S141,PercentGoalStats!$A$3:$AE$998,9,FALSE)</f>
        <v>#DIV/0!</v>
      </c>
      <c r="E141" s="58" t="e">
        <f>VLOOKUP($S141,PercentGoalStats!$A$3:$AE$998,11,FALSE)</f>
        <v>#DIV/0!</v>
      </c>
      <c r="F141" s="58" t="e">
        <f>VLOOKUP($S141,PercentGoalStats!$A$3:$AE$998,12,FALSE)</f>
        <v>#DIV/0!</v>
      </c>
      <c r="G141" s="58" t="e">
        <f>VLOOKUP($S141,PercentGoalStats!$A$3:$AE$998,14,FALSE)</f>
        <v>#DIV/0!</v>
      </c>
      <c r="H141" s="58" t="e">
        <f>VLOOKUP($S141,PercentGoalStats!$A$3:$AE$998,15,FALSE)</f>
        <v>#DIV/0!</v>
      </c>
      <c r="I141" s="58" t="e">
        <f>VLOOKUP($S141,PercentGoalStats!$A$3:$AE$998,17,FALSE)</f>
        <v>#DIV/0!</v>
      </c>
      <c r="J141" s="58" t="e">
        <f>VLOOKUP($S141,PercentGoalStats!$A$3:$AE$998,18,FALSE)</f>
        <v>#DIV/0!</v>
      </c>
      <c r="K141" s="58" t="e">
        <f>VLOOKUP($S141,PercentGoalStats!$A$3:$AE$998,20,FALSE)</f>
        <v>#DIV/0!</v>
      </c>
      <c r="L141" s="58" t="e">
        <f>VLOOKUP($S141,PercentGoalStats!$A$3:$AE$998,21,FALSE)</f>
        <v>#DIV/0!</v>
      </c>
      <c r="M141" s="58" t="e">
        <f>VLOOKUP($S141,PercentGoalStats!$A$3:$AE$998,23,FALSE)</f>
        <v>#DIV/0!</v>
      </c>
      <c r="N141" s="58" t="e">
        <f>VLOOKUP($S141,PercentGoalStats!$A$3:$AE$998,24,FALSE)</f>
        <v>#DIV/0!</v>
      </c>
      <c r="O141" s="58" t="e">
        <f>VLOOKUP($S141,PercentGoalStats!$A$3:$AE$998,26,FALSE)</f>
        <v>#DIV/0!</v>
      </c>
      <c r="P141" s="58" t="e">
        <f>VLOOKUP($S141,PercentGoalStats!$A$3:$AE$998,27,FALSE)</f>
        <v>#DIV/0!</v>
      </c>
      <c r="Q141" s="58" t="e">
        <f>VLOOKUP($S141,PercentGoalStats!$A$3:$AE$998,29,FALSE)</f>
        <v>#DIV/0!</v>
      </c>
      <c r="R141" s="58" t="e">
        <f>VLOOKUP($S141,PercentGoalStats!$A$3:$AE$998,30,FALSE)</f>
        <v>#DIV/0!</v>
      </c>
      <c r="S141" s="53" t="str">
        <f>Fixtures!A141</f>
        <v>Bury</v>
      </c>
      <c r="T141" s="54">
        <f>Fixtures!D141</f>
        <v>43694</v>
      </c>
      <c r="U141" s="53" t="str">
        <f>Fixtures!B141</f>
        <v>Gillingham</v>
      </c>
      <c r="V141" s="57">
        <f>VLOOKUP($U141,PercentGoalStats!$A$3:$AE$998,5,FALSE)</f>
        <v>1</v>
      </c>
      <c r="W141" s="58">
        <f>VLOOKUP($U141,PercentGoalStats!$A$3:$AE$998,7,FALSE)</f>
        <v>1</v>
      </c>
      <c r="X141" s="58">
        <f>VLOOKUP($U141,PercentGoalStats!$A$3:$AE$998,8,FALSE)</f>
        <v>1</v>
      </c>
      <c r="Y141" s="58">
        <f>VLOOKUP($U141,PercentGoalStats!$A$3:$AE$998,10,FALSE)</f>
        <v>1</v>
      </c>
      <c r="Z141" s="58">
        <f>VLOOKUP($U141,PercentGoalStats!$A$3:$AE$998,11,FALSE)</f>
        <v>0.5</v>
      </c>
      <c r="AA141" s="58">
        <f>VLOOKUP($U141,PercentGoalStats!$A$3:$AE$998,13,FALSE)</f>
        <v>0</v>
      </c>
      <c r="AB141" s="58">
        <f>VLOOKUP($U141,PercentGoalStats!$A$3:$AE$998,14,FALSE)</f>
        <v>0</v>
      </c>
      <c r="AC141" s="58">
        <f>VLOOKUP($U141,PercentGoalStats!$A$3:$AE$998,16,FALSE)</f>
        <v>0</v>
      </c>
      <c r="AD141" s="58">
        <f>VLOOKUP($U141,PercentGoalStats!$A$3:$AE$998,17,FALSE)</f>
        <v>1</v>
      </c>
      <c r="AE141" s="58">
        <f>VLOOKUP($U141,PercentGoalStats!$A$3:$AE$998,19,FALSE)</f>
        <v>1</v>
      </c>
      <c r="AF141" s="58">
        <f>VLOOKUP($U141,PercentGoalStats!$A$3:$AE$998,20,FALSE)</f>
        <v>0</v>
      </c>
      <c r="AG141" s="58">
        <f>VLOOKUP($U141,PercentGoalStats!$A$3:$AE$998,22,FALSE)</f>
        <v>0</v>
      </c>
      <c r="AH141" s="58">
        <f>VLOOKUP($U141,PercentGoalStats!$A$3:$AE$998,23,FALSE)</f>
        <v>1</v>
      </c>
      <c r="AI141" s="58">
        <f>VLOOKUP($U141,PercentGoalStats!$A$3:$AE$998,25,FALSE)</f>
        <v>1</v>
      </c>
      <c r="AJ141" s="58">
        <f>VLOOKUP($U141,PercentGoalStats!$A$3:$AE$998,26,FALSE)</f>
        <v>0.5</v>
      </c>
      <c r="AK141" s="58">
        <f>VLOOKUP($U141,PercentGoalStats!$A$3:$AE$998,28,FALSE)</f>
        <v>0</v>
      </c>
      <c r="AL141" s="58">
        <f>VLOOKUP($U141,PercentGoalStats!$A$3:$AE$998,29,FALSE)</f>
        <v>1</v>
      </c>
      <c r="AM141" s="58">
        <f>VLOOKUP($U141,PercentGoalStats!$A$3:$AE$998,31,FALSE)</f>
        <v>1</v>
      </c>
    </row>
    <row r="142" spans="1:39" hidden="1" x14ac:dyDescent="0.3">
      <c r="A142" s="57">
        <f>VLOOKUP($S142,PercentGoalStats!$A$3:$AE$998,5,FALSE)</f>
        <v>0.5</v>
      </c>
      <c r="B142" s="58">
        <f>VLOOKUP($S142,PercentGoalStats!$A$3:$AE$998,6,FALSE)</f>
        <v>1</v>
      </c>
      <c r="C142" s="58">
        <f>VLOOKUP($S142,PercentGoalStats!$A$3:$AE$998,8,FALSE)</f>
        <v>0</v>
      </c>
      <c r="D142" s="58">
        <f>VLOOKUP($S142,PercentGoalStats!$A$3:$AE$998,9,FALSE)</f>
        <v>0</v>
      </c>
      <c r="E142" s="58">
        <f>VLOOKUP($S142,PercentGoalStats!$A$3:$AE$998,11,FALSE)</f>
        <v>0</v>
      </c>
      <c r="F142" s="58">
        <f>VLOOKUP($S142,PercentGoalStats!$A$3:$AE$998,12,FALSE)</f>
        <v>0</v>
      </c>
      <c r="G142" s="58">
        <f>VLOOKUP($S142,PercentGoalStats!$A$3:$AE$998,14,FALSE)</f>
        <v>0</v>
      </c>
      <c r="H142" s="58">
        <f>VLOOKUP($S142,PercentGoalStats!$A$3:$AE$998,15,FALSE)</f>
        <v>0</v>
      </c>
      <c r="I142" s="58">
        <f>VLOOKUP($S142,PercentGoalStats!$A$3:$AE$998,17,FALSE)</f>
        <v>0.5</v>
      </c>
      <c r="J142" s="58">
        <f>VLOOKUP($S142,PercentGoalStats!$A$3:$AE$998,18,FALSE)</f>
        <v>1</v>
      </c>
      <c r="K142" s="58">
        <f>VLOOKUP($S142,PercentGoalStats!$A$3:$AE$998,20,FALSE)</f>
        <v>0</v>
      </c>
      <c r="L142" s="58">
        <f>VLOOKUP($S142,PercentGoalStats!$A$3:$AE$998,21,FALSE)</f>
        <v>0</v>
      </c>
      <c r="M142" s="58">
        <f>VLOOKUP($S142,PercentGoalStats!$A$3:$AE$998,23,FALSE)</f>
        <v>0</v>
      </c>
      <c r="N142" s="58">
        <f>VLOOKUP($S142,PercentGoalStats!$A$3:$AE$998,24,FALSE)</f>
        <v>0</v>
      </c>
      <c r="O142" s="58">
        <f>VLOOKUP($S142,PercentGoalStats!$A$3:$AE$998,26,FALSE)</f>
        <v>0</v>
      </c>
      <c r="P142" s="58">
        <f>VLOOKUP($S142,PercentGoalStats!$A$3:$AE$998,27,FALSE)</f>
        <v>0</v>
      </c>
      <c r="Q142" s="58">
        <f>VLOOKUP($S142,PercentGoalStats!$A$3:$AE$998,29,FALSE)</f>
        <v>0</v>
      </c>
      <c r="R142" s="58">
        <f>VLOOKUP($S142,PercentGoalStats!$A$3:$AE$998,30,FALSE)</f>
        <v>0</v>
      </c>
      <c r="S142" s="53" t="str">
        <f>Fixtures!A142</f>
        <v>Coventry City</v>
      </c>
      <c r="T142" s="54">
        <f>Fixtures!D142</f>
        <v>43694</v>
      </c>
      <c r="U142" s="53" t="str">
        <f>Fixtures!B142</f>
        <v>Bristol Rovers</v>
      </c>
      <c r="V142" s="57">
        <f>VLOOKUP($U142,PercentGoalStats!$A$3:$AE$998,5,FALSE)</f>
        <v>0.5</v>
      </c>
      <c r="W142" s="58">
        <f>VLOOKUP($U142,PercentGoalStats!$A$3:$AE$998,7,FALSE)</f>
        <v>1</v>
      </c>
      <c r="X142" s="58">
        <f>VLOOKUP($U142,PercentGoalStats!$A$3:$AE$998,8,FALSE)</f>
        <v>0.5</v>
      </c>
      <c r="Y142" s="58">
        <f>VLOOKUP($U142,PercentGoalStats!$A$3:$AE$998,10,FALSE)</f>
        <v>1</v>
      </c>
      <c r="Z142" s="58">
        <f>VLOOKUP($U142,PercentGoalStats!$A$3:$AE$998,11,FALSE)</f>
        <v>0</v>
      </c>
      <c r="AA142" s="58">
        <f>VLOOKUP($U142,PercentGoalStats!$A$3:$AE$998,13,FALSE)</f>
        <v>0</v>
      </c>
      <c r="AB142" s="58">
        <f>VLOOKUP($U142,PercentGoalStats!$A$3:$AE$998,14,FALSE)</f>
        <v>0</v>
      </c>
      <c r="AC142" s="58">
        <f>VLOOKUP($U142,PercentGoalStats!$A$3:$AE$998,16,FALSE)</f>
        <v>0</v>
      </c>
      <c r="AD142" s="58">
        <f>VLOOKUP($U142,PercentGoalStats!$A$3:$AE$998,17,FALSE)</f>
        <v>0</v>
      </c>
      <c r="AE142" s="58">
        <f>VLOOKUP($U142,PercentGoalStats!$A$3:$AE$998,19,FALSE)</f>
        <v>0</v>
      </c>
      <c r="AF142" s="58">
        <f>VLOOKUP($U142,PercentGoalStats!$A$3:$AE$998,20,FALSE)</f>
        <v>0</v>
      </c>
      <c r="AG142" s="58">
        <f>VLOOKUP($U142,PercentGoalStats!$A$3:$AE$998,22,FALSE)</f>
        <v>0</v>
      </c>
      <c r="AH142" s="58">
        <f>VLOOKUP($U142,PercentGoalStats!$A$3:$AE$998,23,FALSE)</f>
        <v>0.5</v>
      </c>
      <c r="AI142" s="58">
        <f>VLOOKUP($U142,PercentGoalStats!$A$3:$AE$998,25,FALSE)</f>
        <v>1</v>
      </c>
      <c r="AJ142" s="58">
        <f>VLOOKUP($U142,PercentGoalStats!$A$3:$AE$998,26,FALSE)</f>
        <v>0.5</v>
      </c>
      <c r="AK142" s="58">
        <f>VLOOKUP($U142,PercentGoalStats!$A$3:$AE$998,28,FALSE)</f>
        <v>1</v>
      </c>
      <c r="AL142" s="58">
        <f>VLOOKUP($U142,PercentGoalStats!$A$3:$AE$998,29,FALSE)</f>
        <v>0</v>
      </c>
      <c r="AM142" s="58">
        <f>VLOOKUP($U142,PercentGoalStats!$A$3:$AE$998,31,FALSE)</f>
        <v>0</v>
      </c>
    </row>
    <row r="143" spans="1:39" hidden="1" x14ac:dyDescent="0.3">
      <c r="A143" s="57">
        <f>VLOOKUP($S143,PercentGoalStats!$A$3:$AE$998,5,FALSE)</f>
        <v>1</v>
      </c>
      <c r="B143" s="58">
        <f>VLOOKUP($S143,PercentGoalStats!$A$3:$AE$998,6,FALSE)</f>
        <v>1</v>
      </c>
      <c r="C143" s="58">
        <f>VLOOKUP($S143,PercentGoalStats!$A$3:$AE$998,8,FALSE)</f>
        <v>1</v>
      </c>
      <c r="D143" s="58">
        <f>VLOOKUP($S143,PercentGoalStats!$A$3:$AE$998,9,FALSE)</f>
        <v>1</v>
      </c>
      <c r="E143" s="58">
        <f>VLOOKUP($S143,PercentGoalStats!$A$3:$AE$998,11,FALSE)</f>
        <v>0</v>
      </c>
      <c r="F143" s="58">
        <f>VLOOKUP($S143,PercentGoalStats!$A$3:$AE$998,12,FALSE)</f>
        <v>0</v>
      </c>
      <c r="G143" s="58">
        <f>VLOOKUP($S143,PercentGoalStats!$A$3:$AE$998,14,FALSE)</f>
        <v>0</v>
      </c>
      <c r="H143" s="58">
        <f>VLOOKUP($S143,PercentGoalStats!$A$3:$AE$998,15,FALSE)</f>
        <v>0</v>
      </c>
      <c r="I143" s="58">
        <f>VLOOKUP($S143,PercentGoalStats!$A$3:$AE$998,17,FALSE)</f>
        <v>1</v>
      </c>
      <c r="J143" s="58">
        <f>VLOOKUP($S143,PercentGoalStats!$A$3:$AE$998,18,FALSE)</f>
        <v>1</v>
      </c>
      <c r="K143" s="58">
        <f>VLOOKUP($S143,PercentGoalStats!$A$3:$AE$998,20,FALSE)</f>
        <v>0</v>
      </c>
      <c r="L143" s="58">
        <f>VLOOKUP($S143,PercentGoalStats!$A$3:$AE$998,21,FALSE)</f>
        <v>0</v>
      </c>
      <c r="M143" s="58">
        <f>VLOOKUP($S143,PercentGoalStats!$A$3:$AE$998,23,FALSE)</f>
        <v>1</v>
      </c>
      <c r="N143" s="58">
        <f>VLOOKUP($S143,PercentGoalStats!$A$3:$AE$998,24,FALSE)</f>
        <v>1</v>
      </c>
      <c r="O143" s="58">
        <f>VLOOKUP($S143,PercentGoalStats!$A$3:$AE$998,26,FALSE)</f>
        <v>0</v>
      </c>
      <c r="P143" s="58">
        <f>VLOOKUP($S143,PercentGoalStats!$A$3:$AE$998,27,FALSE)</f>
        <v>0</v>
      </c>
      <c r="Q143" s="58">
        <f>VLOOKUP($S143,PercentGoalStats!$A$3:$AE$998,29,FALSE)</f>
        <v>1</v>
      </c>
      <c r="R143" s="58">
        <f>VLOOKUP($S143,PercentGoalStats!$A$3:$AE$998,30,FALSE)</f>
        <v>1</v>
      </c>
      <c r="S143" s="53" t="str">
        <f>Fixtures!A143</f>
        <v>Doncaster Rovers</v>
      </c>
      <c r="T143" s="54">
        <f>Fixtures!D143</f>
        <v>43694</v>
      </c>
      <c r="U143" s="53" t="str">
        <f>Fixtures!B143</f>
        <v>Fleetwood Town</v>
      </c>
      <c r="V143" s="57">
        <f>VLOOKUP($U143,PercentGoalStats!$A$3:$AE$998,5,FALSE)</f>
        <v>1</v>
      </c>
      <c r="W143" s="58">
        <f>VLOOKUP($U143,PercentGoalStats!$A$3:$AE$998,7,FALSE)</f>
        <v>1</v>
      </c>
      <c r="X143" s="58">
        <f>VLOOKUP($U143,PercentGoalStats!$A$3:$AE$998,8,FALSE)</f>
        <v>1</v>
      </c>
      <c r="Y143" s="58">
        <f>VLOOKUP($U143,PercentGoalStats!$A$3:$AE$998,10,FALSE)</f>
        <v>1</v>
      </c>
      <c r="Z143" s="58">
        <f>VLOOKUP($U143,PercentGoalStats!$A$3:$AE$998,11,FALSE)</f>
        <v>1</v>
      </c>
      <c r="AA143" s="58">
        <f>VLOOKUP($U143,PercentGoalStats!$A$3:$AE$998,13,FALSE)</f>
        <v>1</v>
      </c>
      <c r="AB143" s="58">
        <f>VLOOKUP($U143,PercentGoalStats!$A$3:$AE$998,14,FALSE)</f>
        <v>0.5</v>
      </c>
      <c r="AC143" s="58">
        <f>VLOOKUP($U143,PercentGoalStats!$A$3:$AE$998,16,FALSE)</f>
        <v>1</v>
      </c>
      <c r="AD143" s="58">
        <f>VLOOKUP($U143,PercentGoalStats!$A$3:$AE$998,17,FALSE)</f>
        <v>1</v>
      </c>
      <c r="AE143" s="58">
        <f>VLOOKUP($U143,PercentGoalStats!$A$3:$AE$998,19,FALSE)</f>
        <v>1</v>
      </c>
      <c r="AF143" s="58">
        <f>VLOOKUP($U143,PercentGoalStats!$A$3:$AE$998,20,FALSE)</f>
        <v>1</v>
      </c>
      <c r="AG143" s="58">
        <f>VLOOKUP($U143,PercentGoalStats!$A$3:$AE$998,22,FALSE)</f>
        <v>1</v>
      </c>
      <c r="AH143" s="58">
        <f>VLOOKUP($U143,PercentGoalStats!$A$3:$AE$998,23,FALSE)</f>
        <v>1</v>
      </c>
      <c r="AI143" s="58">
        <f>VLOOKUP($U143,PercentGoalStats!$A$3:$AE$998,25,FALSE)</f>
        <v>1</v>
      </c>
      <c r="AJ143" s="58">
        <f>VLOOKUP($U143,PercentGoalStats!$A$3:$AE$998,26,FALSE)</f>
        <v>0</v>
      </c>
      <c r="AK143" s="58">
        <f>VLOOKUP($U143,PercentGoalStats!$A$3:$AE$998,28,FALSE)</f>
        <v>0</v>
      </c>
      <c r="AL143" s="58">
        <f>VLOOKUP($U143,PercentGoalStats!$A$3:$AE$998,29,FALSE)</f>
        <v>1</v>
      </c>
      <c r="AM143" s="58">
        <f>VLOOKUP($U143,PercentGoalStats!$A$3:$AE$998,31,FALSE)</f>
        <v>1</v>
      </c>
    </row>
    <row r="144" spans="1:39" hidden="1" x14ac:dyDescent="0.3">
      <c r="A144" s="57">
        <f>VLOOKUP($S144,PercentGoalStats!$A$3:$AE$998,5,FALSE)</f>
        <v>1</v>
      </c>
      <c r="B144" s="58">
        <f>VLOOKUP($S144,PercentGoalStats!$A$3:$AE$998,6,FALSE)</f>
        <v>1</v>
      </c>
      <c r="C144" s="58">
        <f>VLOOKUP($S144,PercentGoalStats!$A$3:$AE$998,8,FALSE)</f>
        <v>1</v>
      </c>
      <c r="D144" s="58">
        <f>VLOOKUP($S144,PercentGoalStats!$A$3:$AE$998,9,FALSE)</f>
        <v>1</v>
      </c>
      <c r="E144" s="58">
        <f>VLOOKUP($S144,PercentGoalStats!$A$3:$AE$998,11,FALSE)</f>
        <v>0</v>
      </c>
      <c r="F144" s="58">
        <f>VLOOKUP($S144,PercentGoalStats!$A$3:$AE$998,12,FALSE)</f>
        <v>0</v>
      </c>
      <c r="G144" s="58">
        <f>VLOOKUP($S144,PercentGoalStats!$A$3:$AE$998,14,FALSE)</f>
        <v>0</v>
      </c>
      <c r="H144" s="58">
        <f>VLOOKUP($S144,PercentGoalStats!$A$3:$AE$998,15,FALSE)</f>
        <v>0</v>
      </c>
      <c r="I144" s="58">
        <f>VLOOKUP($S144,PercentGoalStats!$A$3:$AE$998,17,FALSE)</f>
        <v>1</v>
      </c>
      <c r="J144" s="58">
        <f>VLOOKUP($S144,PercentGoalStats!$A$3:$AE$998,18,FALSE)</f>
        <v>1</v>
      </c>
      <c r="K144" s="58">
        <f>VLOOKUP($S144,PercentGoalStats!$A$3:$AE$998,20,FALSE)</f>
        <v>1</v>
      </c>
      <c r="L144" s="58">
        <f>VLOOKUP($S144,PercentGoalStats!$A$3:$AE$998,21,FALSE)</f>
        <v>1</v>
      </c>
      <c r="M144" s="58">
        <f>VLOOKUP($S144,PercentGoalStats!$A$3:$AE$998,23,FALSE)</f>
        <v>0</v>
      </c>
      <c r="N144" s="58">
        <f>VLOOKUP($S144,PercentGoalStats!$A$3:$AE$998,24,FALSE)</f>
        <v>0</v>
      </c>
      <c r="O144" s="58">
        <f>VLOOKUP($S144,PercentGoalStats!$A$3:$AE$998,26,FALSE)</f>
        <v>0</v>
      </c>
      <c r="P144" s="58">
        <f>VLOOKUP($S144,PercentGoalStats!$A$3:$AE$998,27,FALSE)</f>
        <v>0</v>
      </c>
      <c r="Q144" s="58">
        <f>VLOOKUP($S144,PercentGoalStats!$A$3:$AE$998,29,FALSE)</f>
        <v>0</v>
      </c>
      <c r="R144" s="58">
        <f>VLOOKUP($S144,PercentGoalStats!$A$3:$AE$998,30,FALSE)</f>
        <v>0</v>
      </c>
      <c r="S144" s="53" t="str">
        <f>Fixtures!A144</f>
        <v>Lincoln City</v>
      </c>
      <c r="T144" s="54">
        <f>Fixtures!D144</f>
        <v>43694</v>
      </c>
      <c r="U144" s="53" t="str">
        <f>Fixtures!B144</f>
        <v>Southend United</v>
      </c>
      <c r="V144" s="57">
        <f>VLOOKUP($U144,PercentGoalStats!$A$3:$AE$998,5,FALSE)</f>
        <v>1</v>
      </c>
      <c r="W144" s="58">
        <f>VLOOKUP($U144,PercentGoalStats!$A$3:$AE$998,7,FALSE)</f>
        <v>1</v>
      </c>
      <c r="X144" s="58">
        <f>VLOOKUP($U144,PercentGoalStats!$A$3:$AE$998,8,FALSE)</f>
        <v>0.5</v>
      </c>
      <c r="Y144" s="58">
        <f>VLOOKUP($U144,PercentGoalStats!$A$3:$AE$998,10,FALSE)</f>
        <v>0</v>
      </c>
      <c r="Z144" s="58">
        <f>VLOOKUP($U144,PercentGoalStats!$A$3:$AE$998,11,FALSE)</f>
        <v>0.5</v>
      </c>
      <c r="AA144" s="58">
        <f>VLOOKUP($U144,PercentGoalStats!$A$3:$AE$998,13,FALSE)</f>
        <v>0</v>
      </c>
      <c r="AB144" s="58">
        <f>VLOOKUP($U144,PercentGoalStats!$A$3:$AE$998,14,FALSE)</f>
        <v>0.5</v>
      </c>
      <c r="AC144" s="58">
        <f>VLOOKUP($U144,PercentGoalStats!$A$3:$AE$998,16,FALSE)</f>
        <v>0</v>
      </c>
      <c r="AD144" s="58">
        <f>VLOOKUP($U144,PercentGoalStats!$A$3:$AE$998,17,FALSE)</f>
        <v>0.5</v>
      </c>
      <c r="AE144" s="58">
        <f>VLOOKUP($U144,PercentGoalStats!$A$3:$AE$998,19,FALSE)</f>
        <v>0</v>
      </c>
      <c r="AF144" s="58">
        <f>VLOOKUP($U144,PercentGoalStats!$A$3:$AE$998,20,FALSE)</f>
        <v>0</v>
      </c>
      <c r="AG144" s="58">
        <f>VLOOKUP($U144,PercentGoalStats!$A$3:$AE$998,22,FALSE)</f>
        <v>0</v>
      </c>
      <c r="AH144" s="58">
        <f>VLOOKUP($U144,PercentGoalStats!$A$3:$AE$998,23,FALSE)</f>
        <v>1</v>
      </c>
      <c r="AI144" s="58">
        <f>VLOOKUP($U144,PercentGoalStats!$A$3:$AE$998,25,FALSE)</f>
        <v>1</v>
      </c>
      <c r="AJ144" s="58">
        <f>VLOOKUP($U144,PercentGoalStats!$A$3:$AE$998,26,FALSE)</f>
        <v>0.5</v>
      </c>
      <c r="AK144" s="58">
        <f>VLOOKUP($U144,PercentGoalStats!$A$3:$AE$998,28,FALSE)</f>
        <v>0</v>
      </c>
      <c r="AL144" s="58">
        <f>VLOOKUP($U144,PercentGoalStats!$A$3:$AE$998,29,FALSE)</f>
        <v>0.5</v>
      </c>
      <c r="AM144" s="58">
        <f>VLOOKUP($U144,PercentGoalStats!$A$3:$AE$998,31,FALSE)</f>
        <v>0</v>
      </c>
    </row>
    <row r="145" spans="1:39" hidden="1" x14ac:dyDescent="0.3">
      <c r="A145" s="57">
        <f>VLOOKUP($S145,PercentGoalStats!$A$3:$AE$998,5,FALSE)</f>
        <v>1</v>
      </c>
      <c r="B145" s="58">
        <f>VLOOKUP($S145,PercentGoalStats!$A$3:$AE$998,6,FALSE)</f>
        <v>1</v>
      </c>
      <c r="C145" s="58">
        <f>VLOOKUP($S145,PercentGoalStats!$A$3:$AE$998,8,FALSE)</f>
        <v>0.5</v>
      </c>
      <c r="D145" s="58">
        <f>VLOOKUP($S145,PercentGoalStats!$A$3:$AE$998,9,FALSE)</f>
        <v>1</v>
      </c>
      <c r="E145" s="58">
        <f>VLOOKUP($S145,PercentGoalStats!$A$3:$AE$998,11,FALSE)</f>
        <v>0.5</v>
      </c>
      <c r="F145" s="58">
        <f>VLOOKUP($S145,PercentGoalStats!$A$3:$AE$998,12,FALSE)</f>
        <v>1</v>
      </c>
      <c r="G145" s="58">
        <f>VLOOKUP($S145,PercentGoalStats!$A$3:$AE$998,14,FALSE)</f>
        <v>0.5</v>
      </c>
      <c r="H145" s="58">
        <f>VLOOKUP($S145,PercentGoalStats!$A$3:$AE$998,15,FALSE)</f>
        <v>1</v>
      </c>
      <c r="I145" s="58">
        <f>VLOOKUP($S145,PercentGoalStats!$A$3:$AE$998,17,FALSE)</f>
        <v>0.5</v>
      </c>
      <c r="J145" s="58">
        <f>VLOOKUP($S145,PercentGoalStats!$A$3:$AE$998,18,FALSE)</f>
        <v>1</v>
      </c>
      <c r="K145" s="58">
        <f>VLOOKUP($S145,PercentGoalStats!$A$3:$AE$998,20,FALSE)</f>
        <v>0</v>
      </c>
      <c r="L145" s="58">
        <f>VLOOKUP($S145,PercentGoalStats!$A$3:$AE$998,21,FALSE)</f>
        <v>0</v>
      </c>
      <c r="M145" s="58">
        <f>VLOOKUP($S145,PercentGoalStats!$A$3:$AE$998,23,FALSE)</f>
        <v>1</v>
      </c>
      <c r="N145" s="58">
        <f>VLOOKUP($S145,PercentGoalStats!$A$3:$AE$998,24,FALSE)</f>
        <v>1</v>
      </c>
      <c r="O145" s="58">
        <f>VLOOKUP($S145,PercentGoalStats!$A$3:$AE$998,26,FALSE)</f>
        <v>0.5</v>
      </c>
      <c r="P145" s="58">
        <f>VLOOKUP($S145,PercentGoalStats!$A$3:$AE$998,27,FALSE)</f>
        <v>1</v>
      </c>
      <c r="Q145" s="58">
        <f>VLOOKUP($S145,PercentGoalStats!$A$3:$AE$998,29,FALSE)</f>
        <v>0.5</v>
      </c>
      <c r="R145" s="58">
        <f>VLOOKUP($S145,PercentGoalStats!$A$3:$AE$998,30,FALSE)</f>
        <v>1</v>
      </c>
      <c r="S145" s="53" t="str">
        <f>Fixtures!A145</f>
        <v>Peterborough United</v>
      </c>
      <c r="T145" s="54">
        <f>Fixtures!D145</f>
        <v>43694</v>
      </c>
      <c r="U145" s="53" t="str">
        <f>Fixtures!B145</f>
        <v>Ipswich Town</v>
      </c>
      <c r="V145" s="57">
        <f>VLOOKUP($U145,PercentGoalStats!$A$3:$AE$998,5,FALSE)</f>
        <v>1</v>
      </c>
      <c r="W145" s="58">
        <f>VLOOKUP($U145,PercentGoalStats!$A$3:$AE$998,7,FALSE)</f>
        <v>1</v>
      </c>
      <c r="X145" s="58">
        <f>VLOOKUP($U145,PercentGoalStats!$A$3:$AE$998,8,FALSE)</f>
        <v>0.5</v>
      </c>
      <c r="Y145" s="58">
        <f>VLOOKUP($U145,PercentGoalStats!$A$3:$AE$998,10,FALSE)</f>
        <v>0</v>
      </c>
      <c r="Z145" s="58">
        <f>VLOOKUP($U145,PercentGoalStats!$A$3:$AE$998,11,FALSE)</f>
        <v>0</v>
      </c>
      <c r="AA145" s="58">
        <f>VLOOKUP($U145,PercentGoalStats!$A$3:$AE$998,13,FALSE)</f>
        <v>0</v>
      </c>
      <c r="AB145" s="58">
        <f>VLOOKUP($U145,PercentGoalStats!$A$3:$AE$998,14,FALSE)</f>
        <v>0</v>
      </c>
      <c r="AC145" s="58">
        <f>VLOOKUP($U145,PercentGoalStats!$A$3:$AE$998,16,FALSE)</f>
        <v>0</v>
      </c>
      <c r="AD145" s="58">
        <f>VLOOKUP($U145,PercentGoalStats!$A$3:$AE$998,17,FALSE)</f>
        <v>1</v>
      </c>
      <c r="AE145" s="58">
        <f>VLOOKUP($U145,PercentGoalStats!$A$3:$AE$998,19,FALSE)</f>
        <v>1</v>
      </c>
      <c r="AF145" s="58">
        <f>VLOOKUP($U145,PercentGoalStats!$A$3:$AE$998,20,FALSE)</f>
        <v>0</v>
      </c>
      <c r="AG145" s="58">
        <f>VLOOKUP($U145,PercentGoalStats!$A$3:$AE$998,22,FALSE)</f>
        <v>0</v>
      </c>
      <c r="AH145" s="58">
        <f>VLOOKUP($U145,PercentGoalStats!$A$3:$AE$998,23,FALSE)</f>
        <v>0.5</v>
      </c>
      <c r="AI145" s="58">
        <f>VLOOKUP($U145,PercentGoalStats!$A$3:$AE$998,25,FALSE)</f>
        <v>0</v>
      </c>
      <c r="AJ145" s="58">
        <f>VLOOKUP($U145,PercentGoalStats!$A$3:$AE$998,26,FALSE)</f>
        <v>0</v>
      </c>
      <c r="AK145" s="58">
        <f>VLOOKUP($U145,PercentGoalStats!$A$3:$AE$998,28,FALSE)</f>
        <v>0</v>
      </c>
      <c r="AL145" s="58">
        <f>VLOOKUP($U145,PercentGoalStats!$A$3:$AE$998,29,FALSE)</f>
        <v>0.5</v>
      </c>
      <c r="AM145" s="58">
        <f>VLOOKUP($U145,PercentGoalStats!$A$3:$AE$998,31,FALSE)</f>
        <v>0</v>
      </c>
    </row>
    <row r="146" spans="1:39" hidden="1" x14ac:dyDescent="0.3">
      <c r="A146" s="57">
        <f>VLOOKUP($S146,PercentGoalStats!$A$3:$AE$998,5,FALSE)</f>
        <v>1</v>
      </c>
      <c r="B146" s="58">
        <f>VLOOKUP($S146,PercentGoalStats!$A$3:$AE$998,6,FALSE)</f>
        <v>1</v>
      </c>
      <c r="C146" s="58">
        <f>VLOOKUP($S146,PercentGoalStats!$A$3:$AE$998,8,FALSE)</f>
        <v>0</v>
      </c>
      <c r="D146" s="58">
        <f>VLOOKUP($S146,PercentGoalStats!$A$3:$AE$998,9,FALSE)</f>
        <v>0</v>
      </c>
      <c r="E146" s="58">
        <f>VLOOKUP($S146,PercentGoalStats!$A$3:$AE$998,11,FALSE)</f>
        <v>0</v>
      </c>
      <c r="F146" s="58">
        <f>VLOOKUP($S146,PercentGoalStats!$A$3:$AE$998,12,FALSE)</f>
        <v>0</v>
      </c>
      <c r="G146" s="58">
        <f>VLOOKUP($S146,PercentGoalStats!$A$3:$AE$998,14,FALSE)</f>
        <v>0</v>
      </c>
      <c r="H146" s="58">
        <f>VLOOKUP($S146,PercentGoalStats!$A$3:$AE$998,15,FALSE)</f>
        <v>0</v>
      </c>
      <c r="I146" s="58">
        <f>VLOOKUP($S146,PercentGoalStats!$A$3:$AE$998,17,FALSE)</f>
        <v>0.5</v>
      </c>
      <c r="J146" s="58">
        <f>VLOOKUP($S146,PercentGoalStats!$A$3:$AE$998,18,FALSE)</f>
        <v>1</v>
      </c>
      <c r="K146" s="58">
        <f>VLOOKUP($S146,PercentGoalStats!$A$3:$AE$998,20,FALSE)</f>
        <v>0</v>
      </c>
      <c r="L146" s="58">
        <f>VLOOKUP($S146,PercentGoalStats!$A$3:$AE$998,21,FALSE)</f>
        <v>0</v>
      </c>
      <c r="M146" s="58">
        <f>VLOOKUP($S146,PercentGoalStats!$A$3:$AE$998,23,FALSE)</f>
        <v>0.5</v>
      </c>
      <c r="N146" s="58">
        <f>VLOOKUP($S146,PercentGoalStats!$A$3:$AE$998,24,FALSE)</f>
        <v>0</v>
      </c>
      <c r="O146" s="58">
        <f>VLOOKUP($S146,PercentGoalStats!$A$3:$AE$998,26,FALSE)</f>
        <v>0</v>
      </c>
      <c r="P146" s="58">
        <f>VLOOKUP($S146,PercentGoalStats!$A$3:$AE$998,27,FALSE)</f>
        <v>0</v>
      </c>
      <c r="Q146" s="58">
        <f>VLOOKUP($S146,PercentGoalStats!$A$3:$AE$998,29,FALSE)</f>
        <v>0</v>
      </c>
      <c r="R146" s="58">
        <f>VLOOKUP($S146,PercentGoalStats!$A$3:$AE$998,30,FALSE)</f>
        <v>0</v>
      </c>
      <c r="S146" s="53" t="str">
        <f>Fixtures!A146</f>
        <v>Shrewsbury Town</v>
      </c>
      <c r="T146" s="54">
        <f>Fixtures!D146</f>
        <v>43694</v>
      </c>
      <c r="U146" s="53" t="str">
        <f>Fixtures!B146</f>
        <v>Rochdale</v>
      </c>
      <c r="V146" s="57">
        <f>VLOOKUP($U146,PercentGoalStats!$A$3:$AE$998,5,FALSE)</f>
        <v>1</v>
      </c>
      <c r="W146" s="58">
        <f>VLOOKUP($U146,PercentGoalStats!$A$3:$AE$998,7,FALSE)</f>
        <v>1</v>
      </c>
      <c r="X146" s="58">
        <f>VLOOKUP($U146,PercentGoalStats!$A$3:$AE$998,8,FALSE)</f>
        <v>1</v>
      </c>
      <c r="Y146" s="58">
        <f>VLOOKUP($U146,PercentGoalStats!$A$3:$AE$998,10,FALSE)</f>
        <v>1</v>
      </c>
      <c r="Z146" s="58">
        <f>VLOOKUP($U146,PercentGoalStats!$A$3:$AE$998,11,FALSE)</f>
        <v>0.5</v>
      </c>
      <c r="AA146" s="58">
        <f>VLOOKUP($U146,PercentGoalStats!$A$3:$AE$998,13,FALSE)</f>
        <v>1</v>
      </c>
      <c r="AB146" s="58">
        <f>VLOOKUP($U146,PercentGoalStats!$A$3:$AE$998,14,FALSE)</f>
        <v>0.5</v>
      </c>
      <c r="AC146" s="58">
        <f>VLOOKUP($U146,PercentGoalStats!$A$3:$AE$998,16,FALSE)</f>
        <v>1</v>
      </c>
      <c r="AD146" s="58">
        <f>VLOOKUP($U146,PercentGoalStats!$A$3:$AE$998,17,FALSE)</f>
        <v>1</v>
      </c>
      <c r="AE146" s="58">
        <f>VLOOKUP($U146,PercentGoalStats!$A$3:$AE$998,19,FALSE)</f>
        <v>1</v>
      </c>
      <c r="AF146" s="58">
        <f>VLOOKUP($U146,PercentGoalStats!$A$3:$AE$998,20,FALSE)</f>
        <v>0.5</v>
      </c>
      <c r="AG146" s="58">
        <f>VLOOKUP($U146,PercentGoalStats!$A$3:$AE$998,22,FALSE)</f>
        <v>1</v>
      </c>
      <c r="AH146" s="58">
        <f>VLOOKUP($U146,PercentGoalStats!$A$3:$AE$998,23,FALSE)</f>
        <v>1</v>
      </c>
      <c r="AI146" s="58">
        <f>VLOOKUP($U146,PercentGoalStats!$A$3:$AE$998,25,FALSE)</f>
        <v>1</v>
      </c>
      <c r="AJ146" s="58">
        <f>VLOOKUP($U146,PercentGoalStats!$A$3:$AE$998,26,FALSE)</f>
        <v>0.5</v>
      </c>
      <c r="AK146" s="58">
        <f>VLOOKUP($U146,PercentGoalStats!$A$3:$AE$998,28,FALSE)</f>
        <v>1</v>
      </c>
      <c r="AL146" s="58">
        <f>VLOOKUP($U146,PercentGoalStats!$A$3:$AE$998,29,FALSE)</f>
        <v>1</v>
      </c>
      <c r="AM146" s="58">
        <f>VLOOKUP($U146,PercentGoalStats!$A$3:$AE$998,31,FALSE)</f>
        <v>1</v>
      </c>
    </row>
    <row r="147" spans="1:39" hidden="1" x14ac:dyDescent="0.3">
      <c r="A147" s="57">
        <f>VLOOKUP($S147,PercentGoalStats!$A$3:$AE$998,5,FALSE)</f>
        <v>1</v>
      </c>
      <c r="B147" s="58">
        <f>VLOOKUP($S147,PercentGoalStats!$A$3:$AE$998,6,FALSE)</f>
        <v>1</v>
      </c>
      <c r="C147" s="58">
        <f>VLOOKUP($S147,PercentGoalStats!$A$3:$AE$998,8,FALSE)</f>
        <v>1</v>
      </c>
      <c r="D147" s="58">
        <f>VLOOKUP($S147,PercentGoalStats!$A$3:$AE$998,9,FALSE)</f>
        <v>1</v>
      </c>
      <c r="E147" s="58">
        <f>VLOOKUP($S147,PercentGoalStats!$A$3:$AE$998,11,FALSE)</f>
        <v>0</v>
      </c>
      <c r="F147" s="58">
        <f>VLOOKUP($S147,PercentGoalStats!$A$3:$AE$998,12,FALSE)</f>
        <v>0</v>
      </c>
      <c r="G147" s="58">
        <f>VLOOKUP($S147,PercentGoalStats!$A$3:$AE$998,14,FALSE)</f>
        <v>0</v>
      </c>
      <c r="H147" s="58">
        <f>VLOOKUP($S147,PercentGoalStats!$A$3:$AE$998,15,FALSE)</f>
        <v>0</v>
      </c>
      <c r="I147" s="58">
        <f>VLOOKUP($S147,PercentGoalStats!$A$3:$AE$998,17,FALSE)</f>
        <v>1</v>
      </c>
      <c r="J147" s="58">
        <f>VLOOKUP($S147,PercentGoalStats!$A$3:$AE$998,18,FALSE)</f>
        <v>1</v>
      </c>
      <c r="K147" s="58">
        <f>VLOOKUP($S147,PercentGoalStats!$A$3:$AE$998,20,FALSE)</f>
        <v>0</v>
      </c>
      <c r="L147" s="58">
        <f>VLOOKUP($S147,PercentGoalStats!$A$3:$AE$998,21,FALSE)</f>
        <v>0</v>
      </c>
      <c r="M147" s="58">
        <f>VLOOKUP($S147,PercentGoalStats!$A$3:$AE$998,23,FALSE)</f>
        <v>1</v>
      </c>
      <c r="N147" s="58">
        <f>VLOOKUP($S147,PercentGoalStats!$A$3:$AE$998,24,FALSE)</f>
        <v>1</v>
      </c>
      <c r="O147" s="58">
        <f>VLOOKUP($S147,PercentGoalStats!$A$3:$AE$998,26,FALSE)</f>
        <v>0</v>
      </c>
      <c r="P147" s="58">
        <f>VLOOKUP($S147,PercentGoalStats!$A$3:$AE$998,27,FALSE)</f>
        <v>0</v>
      </c>
      <c r="Q147" s="58">
        <f>VLOOKUP($S147,PercentGoalStats!$A$3:$AE$998,29,FALSE)</f>
        <v>1</v>
      </c>
      <c r="R147" s="58">
        <f>VLOOKUP($S147,PercentGoalStats!$A$3:$AE$998,30,FALSE)</f>
        <v>1</v>
      </c>
      <c r="S147" s="53" t="str">
        <f>Fixtures!A147</f>
        <v>Sunderland</v>
      </c>
      <c r="T147" s="54">
        <f>Fixtures!D147</f>
        <v>43694</v>
      </c>
      <c r="U147" s="53" t="str">
        <f>Fixtures!B147</f>
        <v>Portsmouth</v>
      </c>
      <c r="V147" s="57">
        <f>VLOOKUP($U147,PercentGoalStats!$A$3:$AE$998,5,FALSE)</f>
        <v>1</v>
      </c>
      <c r="W147" s="58">
        <f>VLOOKUP($U147,PercentGoalStats!$A$3:$AE$998,7,FALSE)</f>
        <v>1</v>
      </c>
      <c r="X147" s="58">
        <f>VLOOKUP($U147,PercentGoalStats!$A$3:$AE$998,8,FALSE)</f>
        <v>0.5</v>
      </c>
      <c r="Y147" s="58">
        <f>VLOOKUP($U147,PercentGoalStats!$A$3:$AE$998,10,FALSE)</f>
        <v>0</v>
      </c>
      <c r="Z147" s="58">
        <f>VLOOKUP($U147,PercentGoalStats!$A$3:$AE$998,11,FALSE)</f>
        <v>0</v>
      </c>
      <c r="AA147" s="58">
        <f>VLOOKUP($U147,PercentGoalStats!$A$3:$AE$998,13,FALSE)</f>
        <v>0</v>
      </c>
      <c r="AB147" s="58">
        <f>VLOOKUP($U147,PercentGoalStats!$A$3:$AE$998,14,FALSE)</f>
        <v>0</v>
      </c>
      <c r="AC147" s="58">
        <f>VLOOKUP($U147,PercentGoalStats!$A$3:$AE$998,16,FALSE)</f>
        <v>0</v>
      </c>
      <c r="AD147" s="58">
        <f>VLOOKUP($U147,PercentGoalStats!$A$3:$AE$998,17,FALSE)</f>
        <v>0.5</v>
      </c>
      <c r="AE147" s="58">
        <f>VLOOKUP($U147,PercentGoalStats!$A$3:$AE$998,19,FALSE)</f>
        <v>0</v>
      </c>
      <c r="AF147" s="58">
        <f>VLOOKUP($U147,PercentGoalStats!$A$3:$AE$998,20,FALSE)</f>
        <v>0.5</v>
      </c>
      <c r="AG147" s="58">
        <f>VLOOKUP($U147,PercentGoalStats!$A$3:$AE$998,22,FALSE)</f>
        <v>0</v>
      </c>
      <c r="AH147" s="58">
        <f>VLOOKUP($U147,PercentGoalStats!$A$3:$AE$998,23,FALSE)</f>
        <v>0.5</v>
      </c>
      <c r="AI147" s="58">
        <f>VLOOKUP($U147,PercentGoalStats!$A$3:$AE$998,25,FALSE)</f>
        <v>1</v>
      </c>
      <c r="AJ147" s="58">
        <f>VLOOKUP($U147,PercentGoalStats!$A$3:$AE$998,26,FALSE)</f>
        <v>0</v>
      </c>
      <c r="AK147" s="58">
        <f>VLOOKUP($U147,PercentGoalStats!$A$3:$AE$998,28,FALSE)</f>
        <v>0</v>
      </c>
      <c r="AL147" s="58">
        <f>VLOOKUP($U147,PercentGoalStats!$A$3:$AE$998,29,FALSE)</f>
        <v>0</v>
      </c>
      <c r="AM147" s="58">
        <f>VLOOKUP($U147,PercentGoalStats!$A$3:$AE$998,31,FALSE)</f>
        <v>0</v>
      </c>
    </row>
    <row r="148" spans="1:39" hidden="1" x14ac:dyDescent="0.3">
      <c r="A148" s="57">
        <f>VLOOKUP($S148,PercentGoalStats!$A$3:$AE$998,5,FALSE)</f>
        <v>1</v>
      </c>
      <c r="B148" s="58">
        <f>VLOOKUP($S148,PercentGoalStats!$A$3:$AE$998,6,FALSE)</f>
        <v>1</v>
      </c>
      <c r="C148" s="58">
        <f>VLOOKUP($S148,PercentGoalStats!$A$3:$AE$998,8,FALSE)</f>
        <v>1</v>
      </c>
      <c r="D148" s="58">
        <f>VLOOKUP($S148,PercentGoalStats!$A$3:$AE$998,9,FALSE)</f>
        <v>1</v>
      </c>
      <c r="E148" s="58">
        <f>VLOOKUP($S148,PercentGoalStats!$A$3:$AE$998,11,FALSE)</f>
        <v>0.5</v>
      </c>
      <c r="F148" s="58">
        <f>VLOOKUP($S148,PercentGoalStats!$A$3:$AE$998,12,FALSE)</f>
        <v>1</v>
      </c>
      <c r="G148" s="58">
        <f>VLOOKUP($S148,PercentGoalStats!$A$3:$AE$998,14,FALSE)</f>
        <v>0.5</v>
      </c>
      <c r="H148" s="58">
        <f>VLOOKUP($S148,PercentGoalStats!$A$3:$AE$998,15,FALSE)</f>
        <v>1</v>
      </c>
      <c r="I148" s="58">
        <f>VLOOKUP($S148,PercentGoalStats!$A$3:$AE$998,17,FALSE)</f>
        <v>0.5</v>
      </c>
      <c r="J148" s="58">
        <f>VLOOKUP($S148,PercentGoalStats!$A$3:$AE$998,18,FALSE)</f>
        <v>1</v>
      </c>
      <c r="K148" s="58">
        <f>VLOOKUP($S148,PercentGoalStats!$A$3:$AE$998,20,FALSE)</f>
        <v>0.5</v>
      </c>
      <c r="L148" s="58">
        <f>VLOOKUP($S148,PercentGoalStats!$A$3:$AE$998,21,FALSE)</f>
        <v>1</v>
      </c>
      <c r="M148" s="58">
        <f>VLOOKUP($S148,PercentGoalStats!$A$3:$AE$998,23,FALSE)</f>
        <v>1</v>
      </c>
      <c r="N148" s="58">
        <f>VLOOKUP($S148,PercentGoalStats!$A$3:$AE$998,24,FALSE)</f>
        <v>1</v>
      </c>
      <c r="O148" s="58">
        <f>VLOOKUP($S148,PercentGoalStats!$A$3:$AE$998,26,FALSE)</f>
        <v>1</v>
      </c>
      <c r="P148" s="58">
        <f>VLOOKUP($S148,PercentGoalStats!$A$3:$AE$998,27,FALSE)</f>
        <v>1</v>
      </c>
      <c r="Q148" s="58">
        <f>VLOOKUP($S148,PercentGoalStats!$A$3:$AE$998,29,FALSE)</f>
        <v>0.5</v>
      </c>
      <c r="R148" s="58">
        <f>VLOOKUP($S148,PercentGoalStats!$A$3:$AE$998,30,FALSE)</f>
        <v>1</v>
      </c>
      <c r="S148" s="53" t="str">
        <f>Fixtures!A148</f>
        <v>Tranmere Rovers</v>
      </c>
      <c r="T148" s="54">
        <f>Fixtures!D148</f>
        <v>43694</v>
      </c>
      <c r="U148" s="53" t="str">
        <f>Fixtures!B148</f>
        <v>Bolton Wanderers</v>
      </c>
      <c r="V148" s="57">
        <f>VLOOKUP($U148,PercentGoalStats!$A$3:$AE$998,5,FALSE)</f>
        <v>0.5</v>
      </c>
      <c r="W148" s="58">
        <f>VLOOKUP($U148,PercentGoalStats!$A$3:$AE$998,7,FALSE)</f>
        <v>1</v>
      </c>
      <c r="X148" s="58">
        <f>VLOOKUP($U148,PercentGoalStats!$A$3:$AE$998,8,FALSE)</f>
        <v>0.5</v>
      </c>
      <c r="Y148" s="58">
        <f>VLOOKUP($U148,PercentGoalStats!$A$3:$AE$998,10,FALSE)</f>
        <v>1</v>
      </c>
      <c r="Z148" s="58">
        <f>VLOOKUP($U148,PercentGoalStats!$A$3:$AE$998,11,FALSE)</f>
        <v>0</v>
      </c>
      <c r="AA148" s="58">
        <f>VLOOKUP($U148,PercentGoalStats!$A$3:$AE$998,13,FALSE)</f>
        <v>0</v>
      </c>
      <c r="AB148" s="58">
        <f>VLOOKUP($U148,PercentGoalStats!$A$3:$AE$998,14,FALSE)</f>
        <v>0</v>
      </c>
      <c r="AC148" s="58">
        <f>VLOOKUP($U148,PercentGoalStats!$A$3:$AE$998,16,FALSE)</f>
        <v>0</v>
      </c>
      <c r="AD148" s="58">
        <f>VLOOKUP($U148,PercentGoalStats!$A$3:$AE$998,17,FALSE)</f>
        <v>0</v>
      </c>
      <c r="AE148" s="58">
        <f>VLOOKUP($U148,PercentGoalStats!$A$3:$AE$998,19,FALSE)</f>
        <v>0</v>
      </c>
      <c r="AF148" s="58">
        <f>VLOOKUP($U148,PercentGoalStats!$A$3:$AE$998,20,FALSE)</f>
        <v>0</v>
      </c>
      <c r="AG148" s="58">
        <f>VLOOKUP($U148,PercentGoalStats!$A$3:$AE$998,22,FALSE)</f>
        <v>0</v>
      </c>
      <c r="AH148" s="58">
        <f>VLOOKUP($U148,PercentGoalStats!$A$3:$AE$998,23,FALSE)</f>
        <v>0.5</v>
      </c>
      <c r="AI148" s="58">
        <f>VLOOKUP($U148,PercentGoalStats!$A$3:$AE$998,25,FALSE)</f>
        <v>1</v>
      </c>
      <c r="AJ148" s="58">
        <f>VLOOKUP($U148,PercentGoalStats!$A$3:$AE$998,26,FALSE)</f>
        <v>0.5</v>
      </c>
      <c r="AK148" s="58">
        <f>VLOOKUP($U148,PercentGoalStats!$A$3:$AE$998,28,FALSE)</f>
        <v>1</v>
      </c>
      <c r="AL148" s="58">
        <f>VLOOKUP($U148,PercentGoalStats!$A$3:$AE$998,29,FALSE)</f>
        <v>0</v>
      </c>
      <c r="AM148" s="58">
        <f>VLOOKUP($U148,PercentGoalStats!$A$3:$AE$998,31,FALSE)</f>
        <v>0</v>
      </c>
    </row>
    <row r="149" spans="1:39" hidden="1" x14ac:dyDescent="0.3">
      <c r="A149" s="57">
        <f>VLOOKUP($S149,PercentGoalStats!$A$3:$AE$998,5,FALSE)</f>
        <v>0.5</v>
      </c>
      <c r="B149" s="58">
        <f>VLOOKUP($S149,PercentGoalStats!$A$3:$AE$998,6,FALSE)</f>
        <v>1</v>
      </c>
      <c r="C149" s="58">
        <f>VLOOKUP($S149,PercentGoalStats!$A$3:$AE$998,8,FALSE)</f>
        <v>0.5</v>
      </c>
      <c r="D149" s="58">
        <f>VLOOKUP($S149,PercentGoalStats!$A$3:$AE$998,9,FALSE)</f>
        <v>1</v>
      </c>
      <c r="E149" s="58">
        <f>VLOOKUP($S149,PercentGoalStats!$A$3:$AE$998,11,FALSE)</f>
        <v>0</v>
      </c>
      <c r="F149" s="58">
        <f>VLOOKUP($S149,PercentGoalStats!$A$3:$AE$998,12,FALSE)</f>
        <v>0</v>
      </c>
      <c r="G149" s="58">
        <f>VLOOKUP($S149,PercentGoalStats!$A$3:$AE$998,14,FALSE)</f>
        <v>0</v>
      </c>
      <c r="H149" s="58">
        <f>VLOOKUP($S149,PercentGoalStats!$A$3:$AE$998,15,FALSE)</f>
        <v>0</v>
      </c>
      <c r="I149" s="58">
        <f>VLOOKUP($S149,PercentGoalStats!$A$3:$AE$998,17,FALSE)</f>
        <v>0.5</v>
      </c>
      <c r="J149" s="58">
        <f>VLOOKUP($S149,PercentGoalStats!$A$3:$AE$998,18,FALSE)</f>
        <v>1</v>
      </c>
      <c r="K149" s="58">
        <f>VLOOKUP($S149,PercentGoalStats!$A$3:$AE$998,20,FALSE)</f>
        <v>0.5</v>
      </c>
      <c r="L149" s="58">
        <f>VLOOKUP($S149,PercentGoalStats!$A$3:$AE$998,21,FALSE)</f>
        <v>1</v>
      </c>
      <c r="M149" s="58">
        <f>VLOOKUP($S149,PercentGoalStats!$A$3:$AE$998,23,FALSE)</f>
        <v>0</v>
      </c>
      <c r="N149" s="58">
        <f>VLOOKUP($S149,PercentGoalStats!$A$3:$AE$998,24,FALSE)</f>
        <v>0</v>
      </c>
      <c r="O149" s="58">
        <f>VLOOKUP($S149,PercentGoalStats!$A$3:$AE$998,26,FALSE)</f>
        <v>0</v>
      </c>
      <c r="P149" s="58">
        <f>VLOOKUP($S149,PercentGoalStats!$A$3:$AE$998,27,FALSE)</f>
        <v>0</v>
      </c>
      <c r="Q149" s="58">
        <f>VLOOKUP($S149,PercentGoalStats!$A$3:$AE$998,29,FALSE)</f>
        <v>0</v>
      </c>
      <c r="R149" s="58">
        <f>VLOOKUP($S149,PercentGoalStats!$A$3:$AE$998,30,FALSE)</f>
        <v>0</v>
      </c>
      <c r="S149" s="53" t="str">
        <f>Fixtures!A149</f>
        <v>Wycombe Wanderers</v>
      </c>
      <c r="T149" s="54">
        <f>Fixtures!D149</f>
        <v>43694</v>
      </c>
      <c r="U149" s="53" t="str">
        <f>Fixtures!B149</f>
        <v>Milton Keynes Dons</v>
      </c>
      <c r="V149" s="57">
        <f>VLOOKUP($U149,PercentGoalStats!$A$3:$AE$998,5,FALSE)</f>
        <v>1</v>
      </c>
      <c r="W149" s="58" t="e">
        <f>VLOOKUP($U149,PercentGoalStats!$A$3:$AE$998,7,FALSE)</f>
        <v>#DIV/0!</v>
      </c>
      <c r="X149" s="58">
        <f>VLOOKUP($U149,PercentGoalStats!$A$3:$AE$998,8,FALSE)</f>
        <v>0</v>
      </c>
      <c r="Y149" s="58" t="e">
        <f>VLOOKUP($U149,PercentGoalStats!$A$3:$AE$998,10,FALSE)</f>
        <v>#DIV/0!</v>
      </c>
      <c r="Z149" s="58">
        <f>VLOOKUP($U149,PercentGoalStats!$A$3:$AE$998,11,FALSE)</f>
        <v>0</v>
      </c>
      <c r="AA149" s="58" t="e">
        <f>VLOOKUP($U149,PercentGoalStats!$A$3:$AE$998,13,FALSE)</f>
        <v>#DIV/0!</v>
      </c>
      <c r="AB149" s="58">
        <f>VLOOKUP($U149,PercentGoalStats!$A$3:$AE$998,14,FALSE)</f>
        <v>0</v>
      </c>
      <c r="AC149" s="58" t="e">
        <f>VLOOKUP($U149,PercentGoalStats!$A$3:$AE$998,16,FALSE)</f>
        <v>#DIV/0!</v>
      </c>
      <c r="AD149" s="58">
        <f>VLOOKUP($U149,PercentGoalStats!$A$3:$AE$998,17,FALSE)</f>
        <v>1</v>
      </c>
      <c r="AE149" s="58" t="e">
        <f>VLOOKUP($U149,PercentGoalStats!$A$3:$AE$998,19,FALSE)</f>
        <v>#DIV/0!</v>
      </c>
      <c r="AF149" s="58">
        <f>VLOOKUP($U149,PercentGoalStats!$A$3:$AE$998,20,FALSE)</f>
        <v>0</v>
      </c>
      <c r="AG149" s="58" t="e">
        <f>VLOOKUP($U149,PercentGoalStats!$A$3:$AE$998,22,FALSE)</f>
        <v>#DIV/0!</v>
      </c>
      <c r="AH149" s="58">
        <f>VLOOKUP($U149,PercentGoalStats!$A$3:$AE$998,23,FALSE)</f>
        <v>0</v>
      </c>
      <c r="AI149" s="58" t="e">
        <f>VLOOKUP($U149,PercentGoalStats!$A$3:$AE$998,25,FALSE)</f>
        <v>#DIV/0!</v>
      </c>
      <c r="AJ149" s="58">
        <f>VLOOKUP($U149,PercentGoalStats!$A$3:$AE$998,26,FALSE)</f>
        <v>0</v>
      </c>
      <c r="AK149" s="58" t="e">
        <f>VLOOKUP($U149,PercentGoalStats!$A$3:$AE$998,28,FALSE)</f>
        <v>#DIV/0!</v>
      </c>
      <c r="AL149" s="58">
        <f>VLOOKUP($U149,PercentGoalStats!$A$3:$AE$998,29,FALSE)</f>
        <v>0</v>
      </c>
      <c r="AM149" s="58" t="e">
        <f>VLOOKUP($U149,PercentGoalStats!$A$3:$AE$998,31,FALSE)</f>
        <v>#DIV/0!</v>
      </c>
    </row>
    <row r="150" spans="1:39" hidden="1" x14ac:dyDescent="0.3">
      <c r="A150" s="57">
        <f>VLOOKUP($S150,PercentGoalStats!$A$3:$AE$998,5,FALSE)</f>
        <v>1</v>
      </c>
      <c r="B150" s="58">
        <f>VLOOKUP($S150,PercentGoalStats!$A$3:$AE$998,6,FALSE)</f>
        <v>1</v>
      </c>
      <c r="C150" s="58">
        <f>VLOOKUP($S150,PercentGoalStats!$A$3:$AE$998,8,FALSE)</f>
        <v>0.5</v>
      </c>
      <c r="D150" s="58">
        <f>VLOOKUP($S150,PercentGoalStats!$A$3:$AE$998,9,FALSE)</f>
        <v>0</v>
      </c>
      <c r="E150" s="58">
        <f>VLOOKUP($S150,PercentGoalStats!$A$3:$AE$998,11,FALSE)</f>
        <v>0</v>
      </c>
      <c r="F150" s="58">
        <f>VLOOKUP($S150,PercentGoalStats!$A$3:$AE$998,12,FALSE)</f>
        <v>0</v>
      </c>
      <c r="G150" s="58">
        <f>VLOOKUP($S150,PercentGoalStats!$A$3:$AE$998,14,FALSE)</f>
        <v>0</v>
      </c>
      <c r="H150" s="58">
        <f>VLOOKUP($S150,PercentGoalStats!$A$3:$AE$998,15,FALSE)</f>
        <v>0</v>
      </c>
      <c r="I150" s="58">
        <f>VLOOKUP($S150,PercentGoalStats!$A$3:$AE$998,17,FALSE)</f>
        <v>0.5</v>
      </c>
      <c r="J150" s="58">
        <f>VLOOKUP($S150,PercentGoalStats!$A$3:$AE$998,18,FALSE)</f>
        <v>1</v>
      </c>
      <c r="K150" s="58">
        <f>VLOOKUP($S150,PercentGoalStats!$A$3:$AE$998,20,FALSE)</f>
        <v>0</v>
      </c>
      <c r="L150" s="58">
        <f>VLOOKUP($S150,PercentGoalStats!$A$3:$AE$998,21,FALSE)</f>
        <v>0</v>
      </c>
      <c r="M150" s="58">
        <f>VLOOKUP($S150,PercentGoalStats!$A$3:$AE$998,23,FALSE)</f>
        <v>0.5</v>
      </c>
      <c r="N150" s="58">
        <f>VLOOKUP($S150,PercentGoalStats!$A$3:$AE$998,24,FALSE)</f>
        <v>0</v>
      </c>
      <c r="O150" s="58">
        <f>VLOOKUP($S150,PercentGoalStats!$A$3:$AE$998,26,FALSE)</f>
        <v>0.5</v>
      </c>
      <c r="P150" s="58">
        <f>VLOOKUP($S150,PercentGoalStats!$A$3:$AE$998,27,FALSE)</f>
        <v>0</v>
      </c>
      <c r="Q150" s="58">
        <f>VLOOKUP($S150,PercentGoalStats!$A$3:$AE$998,29,FALSE)</f>
        <v>0</v>
      </c>
      <c r="R150" s="58">
        <f>VLOOKUP($S150,PercentGoalStats!$A$3:$AE$998,30,FALSE)</f>
        <v>0</v>
      </c>
      <c r="S150" s="53" t="str">
        <f>Fixtures!A150</f>
        <v>Barnsley</v>
      </c>
      <c r="T150" s="54">
        <f>Fixtures!D150</f>
        <v>43694</v>
      </c>
      <c r="U150" s="53" t="str">
        <f>Fixtures!B150</f>
        <v>Charlton Athletic</v>
      </c>
      <c r="V150" s="57">
        <f>VLOOKUP($U150,PercentGoalStats!$A$3:$AE$998,5,FALSE)</f>
        <v>1</v>
      </c>
      <c r="W150" s="58">
        <f>VLOOKUP($U150,PercentGoalStats!$A$3:$AE$998,7,FALSE)</f>
        <v>1</v>
      </c>
      <c r="X150" s="58">
        <f>VLOOKUP($U150,PercentGoalStats!$A$3:$AE$998,8,FALSE)</f>
        <v>1</v>
      </c>
      <c r="Y150" s="58">
        <f>VLOOKUP($U150,PercentGoalStats!$A$3:$AE$998,10,FALSE)</f>
        <v>1</v>
      </c>
      <c r="Z150" s="58">
        <f>VLOOKUP($U150,PercentGoalStats!$A$3:$AE$998,11,FALSE)</f>
        <v>1</v>
      </c>
      <c r="AA150" s="58">
        <f>VLOOKUP($U150,PercentGoalStats!$A$3:$AE$998,13,FALSE)</f>
        <v>1</v>
      </c>
      <c r="AB150" s="58">
        <f>VLOOKUP($U150,PercentGoalStats!$A$3:$AE$998,14,FALSE)</f>
        <v>0.5</v>
      </c>
      <c r="AC150" s="58">
        <f>VLOOKUP($U150,PercentGoalStats!$A$3:$AE$998,16,FALSE)</f>
        <v>0</v>
      </c>
      <c r="AD150" s="58">
        <f>VLOOKUP($U150,PercentGoalStats!$A$3:$AE$998,17,FALSE)</f>
        <v>1</v>
      </c>
      <c r="AE150" s="58">
        <f>VLOOKUP($U150,PercentGoalStats!$A$3:$AE$998,19,FALSE)</f>
        <v>1</v>
      </c>
      <c r="AF150" s="58">
        <f>VLOOKUP($U150,PercentGoalStats!$A$3:$AE$998,20,FALSE)</f>
        <v>1</v>
      </c>
      <c r="AG150" s="58">
        <f>VLOOKUP($U150,PercentGoalStats!$A$3:$AE$998,22,FALSE)</f>
        <v>1</v>
      </c>
      <c r="AH150" s="58">
        <f>VLOOKUP($U150,PercentGoalStats!$A$3:$AE$998,23,FALSE)</f>
        <v>1</v>
      </c>
      <c r="AI150" s="58">
        <f>VLOOKUP($U150,PercentGoalStats!$A$3:$AE$998,25,FALSE)</f>
        <v>1</v>
      </c>
      <c r="AJ150" s="58">
        <f>VLOOKUP($U150,PercentGoalStats!$A$3:$AE$998,26,FALSE)</f>
        <v>0</v>
      </c>
      <c r="AK150" s="58">
        <f>VLOOKUP($U150,PercentGoalStats!$A$3:$AE$998,28,FALSE)</f>
        <v>0</v>
      </c>
      <c r="AL150" s="58">
        <f>VLOOKUP($U150,PercentGoalStats!$A$3:$AE$998,29,FALSE)</f>
        <v>1</v>
      </c>
      <c r="AM150" s="58">
        <f>VLOOKUP($U150,PercentGoalStats!$A$3:$AE$998,31,FALSE)</f>
        <v>1</v>
      </c>
    </row>
    <row r="151" spans="1:39" hidden="1" x14ac:dyDescent="0.3">
      <c r="A151" s="57">
        <f>VLOOKUP($S151,PercentGoalStats!$A$3:$AE$998,5,FALSE)</f>
        <v>1</v>
      </c>
      <c r="B151" s="58">
        <f>VLOOKUP($S151,PercentGoalStats!$A$3:$AE$998,6,FALSE)</f>
        <v>1</v>
      </c>
      <c r="C151" s="58">
        <f>VLOOKUP($S151,PercentGoalStats!$A$3:$AE$998,8,FALSE)</f>
        <v>1</v>
      </c>
      <c r="D151" s="58">
        <f>VLOOKUP($S151,PercentGoalStats!$A$3:$AE$998,9,FALSE)</f>
        <v>1</v>
      </c>
      <c r="E151" s="58">
        <f>VLOOKUP($S151,PercentGoalStats!$A$3:$AE$998,11,FALSE)</f>
        <v>0.5</v>
      </c>
      <c r="F151" s="58">
        <f>VLOOKUP($S151,PercentGoalStats!$A$3:$AE$998,12,FALSE)</f>
        <v>1</v>
      </c>
      <c r="G151" s="58">
        <f>VLOOKUP($S151,PercentGoalStats!$A$3:$AE$998,14,FALSE)</f>
        <v>0</v>
      </c>
      <c r="H151" s="58">
        <f>VLOOKUP($S151,PercentGoalStats!$A$3:$AE$998,15,FALSE)</f>
        <v>0</v>
      </c>
      <c r="I151" s="58">
        <f>VLOOKUP($S151,PercentGoalStats!$A$3:$AE$998,17,FALSE)</f>
        <v>0.5</v>
      </c>
      <c r="J151" s="58">
        <f>VLOOKUP($S151,PercentGoalStats!$A$3:$AE$998,18,FALSE)</f>
        <v>1</v>
      </c>
      <c r="K151" s="58">
        <f>VLOOKUP($S151,PercentGoalStats!$A$3:$AE$998,20,FALSE)</f>
        <v>0</v>
      </c>
      <c r="L151" s="58">
        <f>VLOOKUP($S151,PercentGoalStats!$A$3:$AE$998,21,FALSE)</f>
        <v>0</v>
      </c>
      <c r="M151" s="58">
        <f>VLOOKUP($S151,PercentGoalStats!$A$3:$AE$998,23,FALSE)</f>
        <v>1</v>
      </c>
      <c r="N151" s="58">
        <f>VLOOKUP($S151,PercentGoalStats!$A$3:$AE$998,24,FALSE)</f>
        <v>1</v>
      </c>
      <c r="O151" s="58">
        <f>VLOOKUP($S151,PercentGoalStats!$A$3:$AE$998,26,FALSE)</f>
        <v>1</v>
      </c>
      <c r="P151" s="58">
        <f>VLOOKUP($S151,PercentGoalStats!$A$3:$AE$998,27,FALSE)</f>
        <v>1</v>
      </c>
      <c r="Q151" s="58">
        <f>VLOOKUP($S151,PercentGoalStats!$A$3:$AE$998,29,FALSE)</f>
        <v>0.5</v>
      </c>
      <c r="R151" s="58">
        <f>VLOOKUP($S151,PercentGoalStats!$A$3:$AE$998,30,FALSE)</f>
        <v>1</v>
      </c>
      <c r="S151" s="53" t="str">
        <f>Fixtures!A151</f>
        <v>Blackburn Rovers</v>
      </c>
      <c r="T151" s="54">
        <f>Fixtures!D151</f>
        <v>43694</v>
      </c>
      <c r="U151" s="53" t="str">
        <f>Fixtures!B151</f>
        <v>Middlesbrough</v>
      </c>
      <c r="V151" s="57">
        <f>VLOOKUP($U151,PercentGoalStats!$A$3:$AE$998,5,FALSE)</f>
        <v>1</v>
      </c>
      <c r="W151" s="58">
        <f>VLOOKUP($U151,PercentGoalStats!$A$3:$AE$998,7,FALSE)</f>
        <v>1</v>
      </c>
      <c r="X151" s="58">
        <f>VLOOKUP($U151,PercentGoalStats!$A$3:$AE$998,8,FALSE)</f>
        <v>0.5</v>
      </c>
      <c r="Y151" s="58">
        <f>VLOOKUP($U151,PercentGoalStats!$A$3:$AE$998,10,FALSE)</f>
        <v>1</v>
      </c>
      <c r="Z151" s="58">
        <f>VLOOKUP($U151,PercentGoalStats!$A$3:$AE$998,11,FALSE)</f>
        <v>0.5</v>
      </c>
      <c r="AA151" s="58">
        <f>VLOOKUP($U151,PercentGoalStats!$A$3:$AE$998,13,FALSE)</f>
        <v>1</v>
      </c>
      <c r="AB151" s="58">
        <f>VLOOKUP($U151,PercentGoalStats!$A$3:$AE$998,14,FALSE)</f>
        <v>0.5</v>
      </c>
      <c r="AC151" s="58">
        <f>VLOOKUP($U151,PercentGoalStats!$A$3:$AE$998,16,FALSE)</f>
        <v>1</v>
      </c>
      <c r="AD151" s="58">
        <f>VLOOKUP($U151,PercentGoalStats!$A$3:$AE$998,17,FALSE)</f>
        <v>0.5</v>
      </c>
      <c r="AE151" s="58">
        <f>VLOOKUP($U151,PercentGoalStats!$A$3:$AE$998,19,FALSE)</f>
        <v>1</v>
      </c>
      <c r="AF151" s="58">
        <f>VLOOKUP($U151,PercentGoalStats!$A$3:$AE$998,20,FALSE)</f>
        <v>0.5</v>
      </c>
      <c r="AG151" s="58">
        <f>VLOOKUP($U151,PercentGoalStats!$A$3:$AE$998,22,FALSE)</f>
        <v>1</v>
      </c>
      <c r="AH151" s="58">
        <f>VLOOKUP($U151,PercentGoalStats!$A$3:$AE$998,23,FALSE)</f>
        <v>1</v>
      </c>
      <c r="AI151" s="58">
        <f>VLOOKUP($U151,PercentGoalStats!$A$3:$AE$998,25,FALSE)</f>
        <v>1</v>
      </c>
      <c r="AJ151" s="58">
        <f>VLOOKUP($U151,PercentGoalStats!$A$3:$AE$998,26,FALSE)</f>
        <v>0.5</v>
      </c>
      <c r="AK151" s="58">
        <f>VLOOKUP($U151,PercentGoalStats!$A$3:$AE$998,28,FALSE)</f>
        <v>1</v>
      </c>
      <c r="AL151" s="58">
        <f>VLOOKUP($U151,PercentGoalStats!$A$3:$AE$998,29,FALSE)</f>
        <v>0.5</v>
      </c>
      <c r="AM151" s="58">
        <f>VLOOKUP($U151,PercentGoalStats!$A$3:$AE$998,31,FALSE)</f>
        <v>1</v>
      </c>
    </row>
    <row r="152" spans="1:39" hidden="1" x14ac:dyDescent="0.3">
      <c r="A152" s="57">
        <f>VLOOKUP($S152,PercentGoalStats!$A$3:$AE$998,5,FALSE)</f>
        <v>1</v>
      </c>
      <c r="B152" s="58">
        <f>VLOOKUP($S152,PercentGoalStats!$A$3:$AE$998,6,FALSE)</f>
        <v>1</v>
      </c>
      <c r="C152" s="58">
        <f>VLOOKUP($S152,PercentGoalStats!$A$3:$AE$998,8,FALSE)</f>
        <v>0</v>
      </c>
      <c r="D152" s="58">
        <f>VLOOKUP($S152,PercentGoalStats!$A$3:$AE$998,9,FALSE)</f>
        <v>0</v>
      </c>
      <c r="E152" s="58">
        <f>VLOOKUP($S152,PercentGoalStats!$A$3:$AE$998,11,FALSE)</f>
        <v>0</v>
      </c>
      <c r="F152" s="58">
        <f>VLOOKUP($S152,PercentGoalStats!$A$3:$AE$998,12,FALSE)</f>
        <v>0</v>
      </c>
      <c r="G152" s="58">
        <f>VLOOKUP($S152,PercentGoalStats!$A$3:$AE$998,14,FALSE)</f>
        <v>0</v>
      </c>
      <c r="H152" s="58">
        <f>VLOOKUP($S152,PercentGoalStats!$A$3:$AE$998,15,FALSE)</f>
        <v>0</v>
      </c>
      <c r="I152" s="58">
        <f>VLOOKUP($S152,PercentGoalStats!$A$3:$AE$998,17,FALSE)</f>
        <v>0.5</v>
      </c>
      <c r="J152" s="58">
        <f>VLOOKUP($S152,PercentGoalStats!$A$3:$AE$998,18,FALSE)</f>
        <v>0</v>
      </c>
      <c r="K152" s="58">
        <f>VLOOKUP($S152,PercentGoalStats!$A$3:$AE$998,20,FALSE)</f>
        <v>0</v>
      </c>
      <c r="L152" s="58">
        <f>VLOOKUP($S152,PercentGoalStats!$A$3:$AE$998,21,FALSE)</f>
        <v>0</v>
      </c>
      <c r="M152" s="58">
        <f>VLOOKUP($S152,PercentGoalStats!$A$3:$AE$998,23,FALSE)</f>
        <v>0.5</v>
      </c>
      <c r="N152" s="58">
        <f>VLOOKUP($S152,PercentGoalStats!$A$3:$AE$998,24,FALSE)</f>
        <v>1</v>
      </c>
      <c r="O152" s="58">
        <f>VLOOKUP($S152,PercentGoalStats!$A$3:$AE$998,26,FALSE)</f>
        <v>0</v>
      </c>
      <c r="P152" s="58">
        <f>VLOOKUP($S152,PercentGoalStats!$A$3:$AE$998,27,FALSE)</f>
        <v>0</v>
      </c>
      <c r="Q152" s="58">
        <f>VLOOKUP($S152,PercentGoalStats!$A$3:$AE$998,29,FALSE)</f>
        <v>0</v>
      </c>
      <c r="R152" s="58">
        <f>VLOOKUP($S152,PercentGoalStats!$A$3:$AE$998,30,FALSE)</f>
        <v>0</v>
      </c>
      <c r="S152" s="53" t="str">
        <f>Fixtures!A152</f>
        <v>Brentford</v>
      </c>
      <c r="T152" s="54">
        <f>Fixtures!D152</f>
        <v>43694</v>
      </c>
      <c r="U152" s="53" t="str">
        <f>Fixtures!B152</f>
        <v>Hull City</v>
      </c>
      <c r="V152" s="57">
        <f>VLOOKUP($U152,PercentGoalStats!$A$3:$AE$998,5,FALSE)</f>
        <v>1</v>
      </c>
      <c r="W152" s="58">
        <f>VLOOKUP($U152,PercentGoalStats!$A$3:$AE$998,7,FALSE)</f>
        <v>1</v>
      </c>
      <c r="X152" s="58">
        <f>VLOOKUP($U152,PercentGoalStats!$A$3:$AE$998,8,FALSE)</f>
        <v>1</v>
      </c>
      <c r="Y152" s="58">
        <f>VLOOKUP($U152,PercentGoalStats!$A$3:$AE$998,10,FALSE)</f>
        <v>1</v>
      </c>
      <c r="Z152" s="58">
        <f>VLOOKUP($U152,PercentGoalStats!$A$3:$AE$998,11,FALSE)</f>
        <v>1</v>
      </c>
      <c r="AA152" s="58">
        <f>VLOOKUP($U152,PercentGoalStats!$A$3:$AE$998,13,FALSE)</f>
        <v>1</v>
      </c>
      <c r="AB152" s="58">
        <f>VLOOKUP($U152,PercentGoalStats!$A$3:$AE$998,14,FALSE)</f>
        <v>0</v>
      </c>
      <c r="AC152" s="58">
        <f>VLOOKUP($U152,PercentGoalStats!$A$3:$AE$998,16,FALSE)</f>
        <v>0</v>
      </c>
      <c r="AD152" s="58">
        <f>VLOOKUP($U152,PercentGoalStats!$A$3:$AE$998,17,FALSE)</f>
        <v>1</v>
      </c>
      <c r="AE152" s="58">
        <f>VLOOKUP($U152,PercentGoalStats!$A$3:$AE$998,19,FALSE)</f>
        <v>1</v>
      </c>
      <c r="AF152" s="58">
        <f>VLOOKUP($U152,PercentGoalStats!$A$3:$AE$998,20,FALSE)</f>
        <v>0.5</v>
      </c>
      <c r="AG152" s="58">
        <f>VLOOKUP($U152,PercentGoalStats!$A$3:$AE$998,22,FALSE)</f>
        <v>0</v>
      </c>
      <c r="AH152" s="58">
        <f>VLOOKUP($U152,PercentGoalStats!$A$3:$AE$998,23,FALSE)</f>
        <v>1</v>
      </c>
      <c r="AI152" s="58">
        <f>VLOOKUP($U152,PercentGoalStats!$A$3:$AE$998,25,FALSE)</f>
        <v>1</v>
      </c>
      <c r="AJ152" s="58">
        <f>VLOOKUP($U152,PercentGoalStats!$A$3:$AE$998,26,FALSE)</f>
        <v>0.5</v>
      </c>
      <c r="AK152" s="58">
        <f>VLOOKUP($U152,PercentGoalStats!$A$3:$AE$998,28,FALSE)</f>
        <v>1</v>
      </c>
      <c r="AL152" s="58">
        <f>VLOOKUP($U152,PercentGoalStats!$A$3:$AE$998,29,FALSE)</f>
        <v>1</v>
      </c>
      <c r="AM152" s="58">
        <f>VLOOKUP($U152,PercentGoalStats!$A$3:$AE$998,31,FALSE)</f>
        <v>1</v>
      </c>
    </row>
    <row r="153" spans="1:39" hidden="1" x14ac:dyDescent="0.3">
      <c r="A153" s="57">
        <f>VLOOKUP($S153,PercentGoalStats!$A$3:$AE$998,5,FALSE)</f>
        <v>1</v>
      </c>
      <c r="B153" s="58">
        <f>VLOOKUP($S153,PercentGoalStats!$A$3:$AE$998,6,FALSE)</f>
        <v>1</v>
      </c>
      <c r="C153" s="58">
        <f>VLOOKUP($S153,PercentGoalStats!$A$3:$AE$998,8,FALSE)</f>
        <v>1</v>
      </c>
      <c r="D153" s="58">
        <f>VLOOKUP($S153,PercentGoalStats!$A$3:$AE$998,9,FALSE)</f>
        <v>1</v>
      </c>
      <c r="E153" s="58">
        <f>VLOOKUP($S153,PercentGoalStats!$A$3:$AE$998,11,FALSE)</f>
        <v>0.5</v>
      </c>
      <c r="F153" s="58">
        <f>VLOOKUP($S153,PercentGoalStats!$A$3:$AE$998,12,FALSE)</f>
        <v>1</v>
      </c>
      <c r="G153" s="58">
        <f>VLOOKUP($S153,PercentGoalStats!$A$3:$AE$998,14,FALSE)</f>
        <v>0.5</v>
      </c>
      <c r="H153" s="58">
        <f>VLOOKUP($S153,PercentGoalStats!$A$3:$AE$998,15,FALSE)</f>
        <v>1</v>
      </c>
      <c r="I153" s="58">
        <f>VLOOKUP($S153,PercentGoalStats!$A$3:$AE$998,17,FALSE)</f>
        <v>1</v>
      </c>
      <c r="J153" s="58">
        <f>VLOOKUP($S153,PercentGoalStats!$A$3:$AE$998,18,FALSE)</f>
        <v>1</v>
      </c>
      <c r="K153" s="58">
        <f>VLOOKUP($S153,PercentGoalStats!$A$3:$AE$998,20,FALSE)</f>
        <v>0</v>
      </c>
      <c r="L153" s="58">
        <f>VLOOKUP($S153,PercentGoalStats!$A$3:$AE$998,21,FALSE)</f>
        <v>0</v>
      </c>
      <c r="M153" s="58">
        <f>VLOOKUP($S153,PercentGoalStats!$A$3:$AE$998,23,FALSE)</f>
        <v>1</v>
      </c>
      <c r="N153" s="58">
        <f>VLOOKUP($S153,PercentGoalStats!$A$3:$AE$998,24,FALSE)</f>
        <v>1</v>
      </c>
      <c r="O153" s="58">
        <f>VLOOKUP($S153,PercentGoalStats!$A$3:$AE$998,26,FALSE)</f>
        <v>0.5</v>
      </c>
      <c r="P153" s="58">
        <f>VLOOKUP($S153,PercentGoalStats!$A$3:$AE$998,27,FALSE)</f>
        <v>1</v>
      </c>
      <c r="Q153" s="58">
        <f>VLOOKUP($S153,PercentGoalStats!$A$3:$AE$998,29,FALSE)</f>
        <v>1</v>
      </c>
      <c r="R153" s="58">
        <f>VLOOKUP($S153,PercentGoalStats!$A$3:$AE$998,30,FALSE)</f>
        <v>1</v>
      </c>
      <c r="S153" s="53" t="str">
        <f>Fixtures!A153</f>
        <v>Bristol City</v>
      </c>
      <c r="T153" s="54">
        <f>Fixtures!D153</f>
        <v>43694</v>
      </c>
      <c r="U153" s="53" t="str">
        <f>Fixtures!B153</f>
        <v>Queens Park Rangers</v>
      </c>
      <c r="V153" s="57">
        <f>VLOOKUP($U153,PercentGoalStats!$A$3:$AE$998,5,FALSE)</f>
        <v>1</v>
      </c>
      <c r="W153" s="58">
        <f>VLOOKUP($U153,PercentGoalStats!$A$3:$AE$998,7,FALSE)</f>
        <v>1</v>
      </c>
      <c r="X153" s="58">
        <f>VLOOKUP($U153,PercentGoalStats!$A$3:$AE$998,8,FALSE)</f>
        <v>1</v>
      </c>
      <c r="Y153" s="58">
        <f>VLOOKUP($U153,PercentGoalStats!$A$3:$AE$998,10,FALSE)</f>
        <v>1</v>
      </c>
      <c r="Z153" s="58">
        <f>VLOOKUP($U153,PercentGoalStats!$A$3:$AE$998,11,FALSE)</f>
        <v>0.5</v>
      </c>
      <c r="AA153" s="58">
        <f>VLOOKUP($U153,PercentGoalStats!$A$3:$AE$998,13,FALSE)</f>
        <v>1</v>
      </c>
      <c r="AB153" s="58">
        <f>VLOOKUP($U153,PercentGoalStats!$A$3:$AE$998,14,FALSE)</f>
        <v>0</v>
      </c>
      <c r="AC153" s="58">
        <f>VLOOKUP($U153,PercentGoalStats!$A$3:$AE$998,16,FALSE)</f>
        <v>0</v>
      </c>
      <c r="AD153" s="58">
        <f>VLOOKUP($U153,PercentGoalStats!$A$3:$AE$998,17,FALSE)</f>
        <v>1</v>
      </c>
      <c r="AE153" s="58">
        <f>VLOOKUP($U153,PercentGoalStats!$A$3:$AE$998,19,FALSE)</f>
        <v>1</v>
      </c>
      <c r="AF153" s="58">
        <f>VLOOKUP($U153,PercentGoalStats!$A$3:$AE$998,20,FALSE)</f>
        <v>0.5</v>
      </c>
      <c r="AG153" s="58">
        <f>VLOOKUP($U153,PercentGoalStats!$A$3:$AE$998,22,FALSE)</f>
        <v>1</v>
      </c>
      <c r="AH153" s="58">
        <f>VLOOKUP($U153,PercentGoalStats!$A$3:$AE$998,23,FALSE)</f>
        <v>1</v>
      </c>
      <c r="AI153" s="58">
        <f>VLOOKUP($U153,PercentGoalStats!$A$3:$AE$998,25,FALSE)</f>
        <v>1</v>
      </c>
      <c r="AJ153" s="58">
        <f>VLOOKUP($U153,PercentGoalStats!$A$3:$AE$998,26,FALSE)</f>
        <v>0</v>
      </c>
      <c r="AK153" s="58">
        <f>VLOOKUP($U153,PercentGoalStats!$A$3:$AE$998,28,FALSE)</f>
        <v>0</v>
      </c>
      <c r="AL153" s="58">
        <f>VLOOKUP($U153,PercentGoalStats!$A$3:$AE$998,29,FALSE)</f>
        <v>1</v>
      </c>
      <c r="AM153" s="58">
        <f>VLOOKUP($U153,PercentGoalStats!$A$3:$AE$998,31,FALSE)</f>
        <v>1</v>
      </c>
    </row>
    <row r="154" spans="1:39" hidden="1" x14ac:dyDescent="0.3">
      <c r="A154" s="57">
        <f>VLOOKUP($S154,PercentGoalStats!$A$3:$AE$998,5,FALSE)</f>
        <v>1</v>
      </c>
      <c r="B154" s="58">
        <f>VLOOKUP($S154,PercentGoalStats!$A$3:$AE$998,6,FALSE)</f>
        <v>1</v>
      </c>
      <c r="C154" s="58">
        <f>VLOOKUP($S154,PercentGoalStats!$A$3:$AE$998,8,FALSE)</f>
        <v>1</v>
      </c>
      <c r="D154" s="58">
        <f>VLOOKUP($S154,PercentGoalStats!$A$3:$AE$998,9,FALSE)</f>
        <v>1</v>
      </c>
      <c r="E154" s="58">
        <f>VLOOKUP($S154,PercentGoalStats!$A$3:$AE$998,11,FALSE)</f>
        <v>1</v>
      </c>
      <c r="F154" s="58">
        <f>VLOOKUP($S154,PercentGoalStats!$A$3:$AE$998,12,FALSE)</f>
        <v>1</v>
      </c>
      <c r="G154" s="58">
        <f>VLOOKUP($S154,PercentGoalStats!$A$3:$AE$998,14,FALSE)</f>
        <v>0.5</v>
      </c>
      <c r="H154" s="58">
        <f>VLOOKUP($S154,PercentGoalStats!$A$3:$AE$998,15,FALSE)</f>
        <v>1</v>
      </c>
      <c r="I154" s="58">
        <f>VLOOKUP($S154,PercentGoalStats!$A$3:$AE$998,17,FALSE)</f>
        <v>1</v>
      </c>
      <c r="J154" s="58">
        <f>VLOOKUP($S154,PercentGoalStats!$A$3:$AE$998,18,FALSE)</f>
        <v>1</v>
      </c>
      <c r="K154" s="58">
        <f>VLOOKUP($S154,PercentGoalStats!$A$3:$AE$998,20,FALSE)</f>
        <v>0.5</v>
      </c>
      <c r="L154" s="58">
        <f>VLOOKUP($S154,PercentGoalStats!$A$3:$AE$998,21,FALSE)</f>
        <v>1</v>
      </c>
      <c r="M154" s="58">
        <f>VLOOKUP($S154,PercentGoalStats!$A$3:$AE$998,23,FALSE)</f>
        <v>1</v>
      </c>
      <c r="N154" s="58">
        <f>VLOOKUP($S154,PercentGoalStats!$A$3:$AE$998,24,FALSE)</f>
        <v>1</v>
      </c>
      <c r="O154" s="58">
        <f>VLOOKUP($S154,PercentGoalStats!$A$3:$AE$998,26,FALSE)</f>
        <v>1</v>
      </c>
      <c r="P154" s="58">
        <f>VLOOKUP($S154,PercentGoalStats!$A$3:$AE$998,27,FALSE)</f>
        <v>1</v>
      </c>
      <c r="Q154" s="58">
        <f>VLOOKUP($S154,PercentGoalStats!$A$3:$AE$998,29,FALSE)</f>
        <v>1</v>
      </c>
      <c r="R154" s="58">
        <f>VLOOKUP($S154,PercentGoalStats!$A$3:$AE$998,30,FALSE)</f>
        <v>1</v>
      </c>
      <c r="S154" s="53" t="str">
        <f>Fixtures!A154</f>
        <v>Luton Town</v>
      </c>
      <c r="T154" s="54">
        <f>Fixtures!D154</f>
        <v>43694</v>
      </c>
      <c r="U154" s="53" t="str">
        <f>Fixtures!B154</f>
        <v>West Bromwich Albion</v>
      </c>
      <c r="V154" s="57">
        <f>VLOOKUP($U154,PercentGoalStats!$A$3:$AE$998,5,FALSE)</f>
        <v>1</v>
      </c>
      <c r="W154" s="58">
        <f>VLOOKUP($U154,PercentGoalStats!$A$3:$AE$998,7,FALSE)</f>
        <v>1</v>
      </c>
      <c r="X154" s="58">
        <f>VLOOKUP($U154,PercentGoalStats!$A$3:$AE$998,8,FALSE)</f>
        <v>1</v>
      </c>
      <c r="Y154" s="58">
        <f>VLOOKUP($U154,PercentGoalStats!$A$3:$AE$998,10,FALSE)</f>
        <v>1</v>
      </c>
      <c r="Z154" s="58">
        <f>VLOOKUP($U154,PercentGoalStats!$A$3:$AE$998,11,FALSE)</f>
        <v>0.5</v>
      </c>
      <c r="AA154" s="58">
        <f>VLOOKUP($U154,PercentGoalStats!$A$3:$AE$998,13,FALSE)</f>
        <v>1</v>
      </c>
      <c r="AB154" s="58">
        <f>VLOOKUP($U154,PercentGoalStats!$A$3:$AE$998,14,FALSE)</f>
        <v>0</v>
      </c>
      <c r="AC154" s="58">
        <f>VLOOKUP($U154,PercentGoalStats!$A$3:$AE$998,16,FALSE)</f>
        <v>0</v>
      </c>
      <c r="AD154" s="58">
        <f>VLOOKUP($U154,PercentGoalStats!$A$3:$AE$998,17,FALSE)</f>
        <v>1</v>
      </c>
      <c r="AE154" s="58">
        <f>VLOOKUP($U154,PercentGoalStats!$A$3:$AE$998,19,FALSE)</f>
        <v>1</v>
      </c>
      <c r="AF154" s="58">
        <f>VLOOKUP($U154,PercentGoalStats!$A$3:$AE$998,20,FALSE)</f>
        <v>0.5</v>
      </c>
      <c r="AG154" s="58">
        <f>VLOOKUP($U154,PercentGoalStats!$A$3:$AE$998,22,FALSE)</f>
        <v>1</v>
      </c>
      <c r="AH154" s="58">
        <f>VLOOKUP($U154,PercentGoalStats!$A$3:$AE$998,23,FALSE)</f>
        <v>1</v>
      </c>
      <c r="AI154" s="58">
        <f>VLOOKUP($U154,PercentGoalStats!$A$3:$AE$998,25,FALSE)</f>
        <v>1</v>
      </c>
      <c r="AJ154" s="58">
        <f>VLOOKUP($U154,PercentGoalStats!$A$3:$AE$998,26,FALSE)</f>
        <v>0</v>
      </c>
      <c r="AK154" s="58">
        <f>VLOOKUP($U154,PercentGoalStats!$A$3:$AE$998,28,FALSE)</f>
        <v>0</v>
      </c>
      <c r="AL154" s="58">
        <f>VLOOKUP($U154,PercentGoalStats!$A$3:$AE$998,29,FALSE)</f>
        <v>1</v>
      </c>
      <c r="AM154" s="58">
        <f>VLOOKUP($U154,PercentGoalStats!$A$3:$AE$998,31,FALSE)</f>
        <v>1</v>
      </c>
    </row>
    <row r="155" spans="1:39" hidden="1" x14ac:dyDescent="0.3">
      <c r="A155" s="57">
        <f>VLOOKUP($S155,PercentGoalStats!$A$3:$AE$998,5,FALSE)</f>
        <v>1</v>
      </c>
      <c r="B155" s="58">
        <f>VLOOKUP($S155,PercentGoalStats!$A$3:$AE$998,6,FALSE)</f>
        <v>1</v>
      </c>
      <c r="C155" s="58">
        <f>VLOOKUP($S155,PercentGoalStats!$A$3:$AE$998,8,FALSE)</f>
        <v>0.5</v>
      </c>
      <c r="D155" s="58">
        <f>VLOOKUP($S155,PercentGoalStats!$A$3:$AE$998,9,FALSE)</f>
        <v>0</v>
      </c>
      <c r="E155" s="58">
        <f>VLOOKUP($S155,PercentGoalStats!$A$3:$AE$998,11,FALSE)</f>
        <v>0</v>
      </c>
      <c r="F155" s="58">
        <f>VLOOKUP($S155,PercentGoalStats!$A$3:$AE$998,12,FALSE)</f>
        <v>0</v>
      </c>
      <c r="G155" s="58">
        <f>VLOOKUP($S155,PercentGoalStats!$A$3:$AE$998,14,FALSE)</f>
        <v>0</v>
      </c>
      <c r="H155" s="58">
        <f>VLOOKUP($S155,PercentGoalStats!$A$3:$AE$998,15,FALSE)</f>
        <v>0</v>
      </c>
      <c r="I155" s="58">
        <f>VLOOKUP($S155,PercentGoalStats!$A$3:$AE$998,17,FALSE)</f>
        <v>1</v>
      </c>
      <c r="J155" s="58">
        <f>VLOOKUP($S155,PercentGoalStats!$A$3:$AE$998,18,FALSE)</f>
        <v>1</v>
      </c>
      <c r="K155" s="58">
        <f>VLOOKUP($S155,PercentGoalStats!$A$3:$AE$998,20,FALSE)</f>
        <v>0</v>
      </c>
      <c r="L155" s="58">
        <f>VLOOKUP($S155,PercentGoalStats!$A$3:$AE$998,21,FALSE)</f>
        <v>0</v>
      </c>
      <c r="M155" s="58">
        <f>VLOOKUP($S155,PercentGoalStats!$A$3:$AE$998,23,FALSE)</f>
        <v>0.5</v>
      </c>
      <c r="N155" s="58">
        <f>VLOOKUP($S155,PercentGoalStats!$A$3:$AE$998,24,FALSE)</f>
        <v>0</v>
      </c>
      <c r="O155" s="58">
        <f>VLOOKUP($S155,PercentGoalStats!$A$3:$AE$998,26,FALSE)</f>
        <v>0</v>
      </c>
      <c r="P155" s="58">
        <f>VLOOKUP($S155,PercentGoalStats!$A$3:$AE$998,27,FALSE)</f>
        <v>0</v>
      </c>
      <c r="Q155" s="58">
        <f>VLOOKUP($S155,PercentGoalStats!$A$3:$AE$998,29,FALSE)</f>
        <v>0.5</v>
      </c>
      <c r="R155" s="58">
        <f>VLOOKUP($S155,PercentGoalStats!$A$3:$AE$998,30,FALSE)</f>
        <v>0</v>
      </c>
      <c r="S155" s="53" t="str">
        <f>Fixtures!A155</f>
        <v>Millwall</v>
      </c>
      <c r="T155" s="54">
        <f>Fixtures!D155</f>
        <v>43694</v>
      </c>
      <c r="U155" s="53" t="str">
        <f>Fixtures!B155</f>
        <v>Sheffield Wednesday</v>
      </c>
      <c r="V155" s="57">
        <f>VLOOKUP($U155,PercentGoalStats!$A$3:$AE$998,5,FALSE)</f>
        <v>1</v>
      </c>
      <c r="W155" s="58">
        <f>VLOOKUP($U155,PercentGoalStats!$A$3:$AE$998,7,FALSE)</f>
        <v>1</v>
      </c>
      <c r="X155" s="58">
        <f>VLOOKUP($U155,PercentGoalStats!$A$3:$AE$998,8,FALSE)</f>
        <v>1</v>
      </c>
      <c r="Y155" s="58">
        <f>VLOOKUP($U155,PercentGoalStats!$A$3:$AE$998,10,FALSE)</f>
        <v>1</v>
      </c>
      <c r="Z155" s="58">
        <f>VLOOKUP($U155,PercentGoalStats!$A$3:$AE$998,11,FALSE)</f>
        <v>0.5</v>
      </c>
      <c r="AA155" s="58">
        <f>VLOOKUP($U155,PercentGoalStats!$A$3:$AE$998,13,FALSE)</f>
        <v>1</v>
      </c>
      <c r="AB155" s="58">
        <f>VLOOKUP($U155,PercentGoalStats!$A$3:$AE$998,14,FALSE)</f>
        <v>0.5</v>
      </c>
      <c r="AC155" s="58">
        <f>VLOOKUP($U155,PercentGoalStats!$A$3:$AE$998,16,FALSE)</f>
        <v>1</v>
      </c>
      <c r="AD155" s="58">
        <f>VLOOKUP($U155,PercentGoalStats!$A$3:$AE$998,17,FALSE)</f>
        <v>1</v>
      </c>
      <c r="AE155" s="58">
        <f>VLOOKUP($U155,PercentGoalStats!$A$3:$AE$998,19,FALSE)</f>
        <v>1</v>
      </c>
      <c r="AF155" s="58">
        <f>VLOOKUP($U155,PercentGoalStats!$A$3:$AE$998,20,FALSE)</f>
        <v>1</v>
      </c>
      <c r="AG155" s="58">
        <f>VLOOKUP($U155,PercentGoalStats!$A$3:$AE$998,22,FALSE)</f>
        <v>1</v>
      </c>
      <c r="AH155" s="58">
        <f>VLOOKUP($U155,PercentGoalStats!$A$3:$AE$998,23,FALSE)</f>
        <v>0.5</v>
      </c>
      <c r="AI155" s="58">
        <f>VLOOKUP($U155,PercentGoalStats!$A$3:$AE$998,25,FALSE)</f>
        <v>1</v>
      </c>
      <c r="AJ155" s="58">
        <f>VLOOKUP($U155,PercentGoalStats!$A$3:$AE$998,26,FALSE)</f>
        <v>0</v>
      </c>
      <c r="AK155" s="58">
        <f>VLOOKUP($U155,PercentGoalStats!$A$3:$AE$998,28,FALSE)</f>
        <v>0</v>
      </c>
      <c r="AL155" s="58">
        <f>VLOOKUP($U155,PercentGoalStats!$A$3:$AE$998,29,FALSE)</f>
        <v>0.5</v>
      </c>
      <c r="AM155" s="58">
        <f>VLOOKUP($U155,PercentGoalStats!$A$3:$AE$998,31,FALSE)</f>
        <v>1</v>
      </c>
    </row>
    <row r="156" spans="1:39" hidden="1" x14ac:dyDescent="0.3">
      <c r="A156" s="57">
        <f>VLOOKUP($S156,PercentGoalStats!$A$3:$AE$998,5,FALSE)</f>
        <v>1</v>
      </c>
      <c r="B156" s="58">
        <f>VLOOKUP($S156,PercentGoalStats!$A$3:$AE$998,6,FALSE)</f>
        <v>1</v>
      </c>
      <c r="C156" s="58">
        <f>VLOOKUP($S156,PercentGoalStats!$A$3:$AE$998,8,FALSE)</f>
        <v>1</v>
      </c>
      <c r="D156" s="58">
        <f>VLOOKUP($S156,PercentGoalStats!$A$3:$AE$998,9,FALSE)</f>
        <v>1</v>
      </c>
      <c r="E156" s="58">
        <f>VLOOKUP($S156,PercentGoalStats!$A$3:$AE$998,11,FALSE)</f>
        <v>0.5</v>
      </c>
      <c r="F156" s="58">
        <f>VLOOKUP($S156,PercentGoalStats!$A$3:$AE$998,12,FALSE)</f>
        <v>1</v>
      </c>
      <c r="G156" s="58">
        <f>VLOOKUP($S156,PercentGoalStats!$A$3:$AE$998,14,FALSE)</f>
        <v>0</v>
      </c>
      <c r="H156" s="58">
        <f>VLOOKUP($S156,PercentGoalStats!$A$3:$AE$998,15,FALSE)</f>
        <v>0</v>
      </c>
      <c r="I156" s="58">
        <f>VLOOKUP($S156,PercentGoalStats!$A$3:$AE$998,17,FALSE)</f>
        <v>1</v>
      </c>
      <c r="J156" s="58">
        <f>VLOOKUP($S156,PercentGoalStats!$A$3:$AE$998,18,FALSE)</f>
        <v>1</v>
      </c>
      <c r="K156" s="58">
        <f>VLOOKUP($S156,PercentGoalStats!$A$3:$AE$998,20,FALSE)</f>
        <v>0</v>
      </c>
      <c r="L156" s="58">
        <f>VLOOKUP($S156,PercentGoalStats!$A$3:$AE$998,21,FALSE)</f>
        <v>0</v>
      </c>
      <c r="M156" s="58">
        <f>VLOOKUP($S156,PercentGoalStats!$A$3:$AE$998,23,FALSE)</f>
        <v>1</v>
      </c>
      <c r="N156" s="58">
        <f>VLOOKUP($S156,PercentGoalStats!$A$3:$AE$998,24,FALSE)</f>
        <v>1</v>
      </c>
      <c r="O156" s="58">
        <f>VLOOKUP($S156,PercentGoalStats!$A$3:$AE$998,26,FALSE)</f>
        <v>0.5</v>
      </c>
      <c r="P156" s="58">
        <f>VLOOKUP($S156,PercentGoalStats!$A$3:$AE$998,27,FALSE)</f>
        <v>1</v>
      </c>
      <c r="Q156" s="58">
        <f>VLOOKUP($S156,PercentGoalStats!$A$3:$AE$998,29,FALSE)</f>
        <v>1</v>
      </c>
      <c r="R156" s="58">
        <f>VLOOKUP($S156,PercentGoalStats!$A$3:$AE$998,30,FALSE)</f>
        <v>1</v>
      </c>
      <c r="S156" s="53" t="str">
        <f>Fixtures!A156</f>
        <v>Nottingham Forest</v>
      </c>
      <c r="T156" s="54">
        <f>Fixtures!D156</f>
        <v>43694</v>
      </c>
      <c r="U156" s="53" t="str">
        <f>Fixtures!B156</f>
        <v>Birmingham City</v>
      </c>
      <c r="V156" s="57">
        <f>VLOOKUP($U156,PercentGoalStats!$A$3:$AE$998,5,FALSE)</f>
        <v>1</v>
      </c>
      <c r="W156" s="58">
        <f>VLOOKUP($U156,PercentGoalStats!$A$3:$AE$998,7,FALSE)</f>
        <v>1</v>
      </c>
      <c r="X156" s="58">
        <f>VLOOKUP($U156,PercentGoalStats!$A$3:$AE$998,8,FALSE)</f>
        <v>0.5</v>
      </c>
      <c r="Y156" s="58">
        <f>VLOOKUP($U156,PercentGoalStats!$A$3:$AE$998,10,FALSE)</f>
        <v>0</v>
      </c>
      <c r="Z156" s="58">
        <f>VLOOKUP($U156,PercentGoalStats!$A$3:$AE$998,11,FALSE)</f>
        <v>0</v>
      </c>
      <c r="AA156" s="58">
        <f>VLOOKUP($U156,PercentGoalStats!$A$3:$AE$998,13,FALSE)</f>
        <v>0</v>
      </c>
      <c r="AB156" s="58">
        <f>VLOOKUP($U156,PercentGoalStats!$A$3:$AE$998,14,FALSE)</f>
        <v>0</v>
      </c>
      <c r="AC156" s="58">
        <f>VLOOKUP($U156,PercentGoalStats!$A$3:$AE$998,16,FALSE)</f>
        <v>0</v>
      </c>
      <c r="AD156" s="58">
        <f>VLOOKUP($U156,PercentGoalStats!$A$3:$AE$998,17,FALSE)</f>
        <v>1</v>
      </c>
      <c r="AE156" s="58">
        <f>VLOOKUP($U156,PercentGoalStats!$A$3:$AE$998,19,FALSE)</f>
        <v>1</v>
      </c>
      <c r="AF156" s="58">
        <f>VLOOKUP($U156,PercentGoalStats!$A$3:$AE$998,20,FALSE)</f>
        <v>0</v>
      </c>
      <c r="AG156" s="58">
        <f>VLOOKUP($U156,PercentGoalStats!$A$3:$AE$998,22,FALSE)</f>
        <v>0</v>
      </c>
      <c r="AH156" s="58">
        <f>VLOOKUP($U156,PercentGoalStats!$A$3:$AE$998,23,FALSE)</f>
        <v>0.5</v>
      </c>
      <c r="AI156" s="58">
        <f>VLOOKUP($U156,PercentGoalStats!$A$3:$AE$998,25,FALSE)</f>
        <v>0</v>
      </c>
      <c r="AJ156" s="58">
        <f>VLOOKUP($U156,PercentGoalStats!$A$3:$AE$998,26,FALSE)</f>
        <v>0</v>
      </c>
      <c r="AK156" s="58">
        <f>VLOOKUP($U156,PercentGoalStats!$A$3:$AE$998,28,FALSE)</f>
        <v>0</v>
      </c>
      <c r="AL156" s="58">
        <f>VLOOKUP($U156,PercentGoalStats!$A$3:$AE$998,29,FALSE)</f>
        <v>0.5</v>
      </c>
      <c r="AM156" s="58">
        <f>VLOOKUP($U156,PercentGoalStats!$A$3:$AE$998,31,FALSE)</f>
        <v>0</v>
      </c>
    </row>
    <row r="157" spans="1:39" hidden="1" x14ac:dyDescent="0.3">
      <c r="A157" s="57">
        <f>VLOOKUP($S157,PercentGoalStats!$A$3:$AE$998,5,FALSE)</f>
        <v>1</v>
      </c>
      <c r="B157" s="58">
        <f>VLOOKUP($S157,PercentGoalStats!$A$3:$AE$998,6,FALSE)</f>
        <v>1</v>
      </c>
      <c r="C157" s="58">
        <f>VLOOKUP($S157,PercentGoalStats!$A$3:$AE$998,8,FALSE)</f>
        <v>1</v>
      </c>
      <c r="D157" s="58">
        <f>VLOOKUP($S157,PercentGoalStats!$A$3:$AE$998,9,FALSE)</f>
        <v>1</v>
      </c>
      <c r="E157" s="58">
        <f>VLOOKUP($S157,PercentGoalStats!$A$3:$AE$998,11,FALSE)</f>
        <v>1</v>
      </c>
      <c r="F157" s="58">
        <f>VLOOKUP($S157,PercentGoalStats!$A$3:$AE$998,12,FALSE)</f>
        <v>1</v>
      </c>
      <c r="G157" s="58">
        <f>VLOOKUP($S157,PercentGoalStats!$A$3:$AE$998,14,FALSE)</f>
        <v>0.5</v>
      </c>
      <c r="H157" s="58">
        <f>VLOOKUP($S157,PercentGoalStats!$A$3:$AE$998,15,FALSE)</f>
        <v>0</v>
      </c>
      <c r="I157" s="58">
        <f>VLOOKUP($S157,PercentGoalStats!$A$3:$AE$998,17,FALSE)</f>
        <v>1</v>
      </c>
      <c r="J157" s="58">
        <f>VLOOKUP($S157,PercentGoalStats!$A$3:$AE$998,18,FALSE)</f>
        <v>1</v>
      </c>
      <c r="K157" s="58">
        <f>VLOOKUP($S157,PercentGoalStats!$A$3:$AE$998,20,FALSE)</f>
        <v>0</v>
      </c>
      <c r="L157" s="58">
        <f>VLOOKUP($S157,PercentGoalStats!$A$3:$AE$998,21,FALSE)</f>
        <v>0</v>
      </c>
      <c r="M157" s="58">
        <f>VLOOKUP($S157,PercentGoalStats!$A$3:$AE$998,23,FALSE)</f>
        <v>1</v>
      </c>
      <c r="N157" s="58">
        <f>VLOOKUP($S157,PercentGoalStats!$A$3:$AE$998,24,FALSE)</f>
        <v>1</v>
      </c>
      <c r="O157" s="58">
        <f>VLOOKUP($S157,PercentGoalStats!$A$3:$AE$998,26,FALSE)</f>
        <v>1</v>
      </c>
      <c r="P157" s="58">
        <f>VLOOKUP($S157,PercentGoalStats!$A$3:$AE$998,27,FALSE)</f>
        <v>1</v>
      </c>
      <c r="Q157" s="58">
        <f>VLOOKUP($S157,PercentGoalStats!$A$3:$AE$998,29,FALSE)</f>
        <v>1</v>
      </c>
      <c r="R157" s="58">
        <f>VLOOKUP($S157,PercentGoalStats!$A$3:$AE$998,30,FALSE)</f>
        <v>1</v>
      </c>
      <c r="S157" s="53" t="str">
        <f>Fixtures!A157</f>
        <v>Stoke City</v>
      </c>
      <c r="T157" s="54">
        <f>Fixtures!D157</f>
        <v>43694</v>
      </c>
      <c r="U157" s="53" t="str">
        <f>Fixtures!B157</f>
        <v>Derby County</v>
      </c>
      <c r="V157" s="57">
        <f>VLOOKUP($U157,PercentGoalStats!$A$3:$AE$998,5,FALSE)</f>
        <v>0.5</v>
      </c>
      <c r="W157" s="58">
        <f>VLOOKUP($U157,PercentGoalStats!$A$3:$AE$998,7,FALSE)</f>
        <v>1</v>
      </c>
      <c r="X157" s="58">
        <f>VLOOKUP($U157,PercentGoalStats!$A$3:$AE$998,8,FALSE)</f>
        <v>0.5</v>
      </c>
      <c r="Y157" s="58">
        <f>VLOOKUP($U157,PercentGoalStats!$A$3:$AE$998,10,FALSE)</f>
        <v>1</v>
      </c>
      <c r="Z157" s="58">
        <f>VLOOKUP($U157,PercentGoalStats!$A$3:$AE$998,11,FALSE)</f>
        <v>0.5</v>
      </c>
      <c r="AA157" s="58">
        <f>VLOOKUP($U157,PercentGoalStats!$A$3:$AE$998,13,FALSE)</f>
        <v>1</v>
      </c>
      <c r="AB157" s="58">
        <f>VLOOKUP($U157,PercentGoalStats!$A$3:$AE$998,14,FALSE)</f>
        <v>0</v>
      </c>
      <c r="AC157" s="58">
        <f>VLOOKUP($U157,PercentGoalStats!$A$3:$AE$998,16,FALSE)</f>
        <v>0</v>
      </c>
      <c r="AD157" s="58">
        <f>VLOOKUP($U157,PercentGoalStats!$A$3:$AE$998,17,FALSE)</f>
        <v>0.5</v>
      </c>
      <c r="AE157" s="58">
        <f>VLOOKUP($U157,PercentGoalStats!$A$3:$AE$998,19,FALSE)</f>
        <v>1</v>
      </c>
      <c r="AF157" s="58">
        <f>VLOOKUP($U157,PercentGoalStats!$A$3:$AE$998,20,FALSE)</f>
        <v>0.5</v>
      </c>
      <c r="AG157" s="58">
        <f>VLOOKUP($U157,PercentGoalStats!$A$3:$AE$998,22,FALSE)</f>
        <v>1</v>
      </c>
      <c r="AH157" s="58">
        <f>VLOOKUP($U157,PercentGoalStats!$A$3:$AE$998,23,FALSE)</f>
        <v>0.5</v>
      </c>
      <c r="AI157" s="58">
        <f>VLOOKUP($U157,PercentGoalStats!$A$3:$AE$998,25,FALSE)</f>
        <v>1</v>
      </c>
      <c r="AJ157" s="58">
        <f>VLOOKUP($U157,PercentGoalStats!$A$3:$AE$998,26,FALSE)</f>
        <v>0</v>
      </c>
      <c r="AK157" s="58">
        <f>VLOOKUP($U157,PercentGoalStats!$A$3:$AE$998,28,FALSE)</f>
        <v>0</v>
      </c>
      <c r="AL157" s="58">
        <f>VLOOKUP($U157,PercentGoalStats!$A$3:$AE$998,29,FALSE)</f>
        <v>0.5</v>
      </c>
      <c r="AM157" s="58">
        <f>VLOOKUP($U157,PercentGoalStats!$A$3:$AE$998,31,FALSE)</f>
        <v>1</v>
      </c>
    </row>
    <row r="158" spans="1:39" hidden="1" x14ac:dyDescent="0.3">
      <c r="A158" s="57">
        <f>VLOOKUP($S158,PercentGoalStats!$A$3:$AE$998,5,FALSE)</f>
        <v>0.5</v>
      </c>
      <c r="B158" s="58">
        <f>VLOOKUP($S158,PercentGoalStats!$A$3:$AE$998,6,FALSE)</f>
        <v>1</v>
      </c>
      <c r="C158" s="58">
        <f>VLOOKUP($S158,PercentGoalStats!$A$3:$AE$998,8,FALSE)</f>
        <v>0.5</v>
      </c>
      <c r="D158" s="58">
        <f>VLOOKUP($S158,PercentGoalStats!$A$3:$AE$998,9,FALSE)</f>
        <v>1</v>
      </c>
      <c r="E158" s="58">
        <f>VLOOKUP($S158,PercentGoalStats!$A$3:$AE$998,11,FALSE)</f>
        <v>0.5</v>
      </c>
      <c r="F158" s="58">
        <f>VLOOKUP($S158,PercentGoalStats!$A$3:$AE$998,12,FALSE)</f>
        <v>1</v>
      </c>
      <c r="G158" s="58">
        <f>VLOOKUP($S158,PercentGoalStats!$A$3:$AE$998,14,FALSE)</f>
        <v>0</v>
      </c>
      <c r="H158" s="58">
        <f>VLOOKUP($S158,PercentGoalStats!$A$3:$AE$998,15,FALSE)</f>
        <v>0</v>
      </c>
      <c r="I158" s="58">
        <f>VLOOKUP($S158,PercentGoalStats!$A$3:$AE$998,17,FALSE)</f>
        <v>0.5</v>
      </c>
      <c r="J158" s="58">
        <f>VLOOKUP($S158,PercentGoalStats!$A$3:$AE$998,18,FALSE)</f>
        <v>1</v>
      </c>
      <c r="K158" s="58">
        <f>VLOOKUP($S158,PercentGoalStats!$A$3:$AE$998,20,FALSE)</f>
        <v>0.5</v>
      </c>
      <c r="L158" s="58">
        <f>VLOOKUP($S158,PercentGoalStats!$A$3:$AE$998,21,FALSE)</f>
        <v>1</v>
      </c>
      <c r="M158" s="58">
        <f>VLOOKUP($S158,PercentGoalStats!$A$3:$AE$998,23,FALSE)</f>
        <v>0.5</v>
      </c>
      <c r="N158" s="58">
        <f>VLOOKUP($S158,PercentGoalStats!$A$3:$AE$998,24,FALSE)</f>
        <v>1</v>
      </c>
      <c r="O158" s="58">
        <f>VLOOKUP($S158,PercentGoalStats!$A$3:$AE$998,26,FALSE)</f>
        <v>0</v>
      </c>
      <c r="P158" s="58">
        <f>VLOOKUP($S158,PercentGoalStats!$A$3:$AE$998,27,FALSE)</f>
        <v>0</v>
      </c>
      <c r="Q158" s="58">
        <f>VLOOKUP($S158,PercentGoalStats!$A$3:$AE$998,29,FALSE)</f>
        <v>0.5</v>
      </c>
      <c r="R158" s="58">
        <f>VLOOKUP($S158,PercentGoalStats!$A$3:$AE$998,30,FALSE)</f>
        <v>1</v>
      </c>
      <c r="S158" s="53" t="str">
        <f>Fixtures!A158</f>
        <v>Swansea City</v>
      </c>
      <c r="T158" s="54">
        <f>Fixtures!D158</f>
        <v>43694</v>
      </c>
      <c r="U158" s="53" t="str">
        <f>Fixtures!B158</f>
        <v>Preston North End</v>
      </c>
      <c r="V158" s="57">
        <f>VLOOKUP($U158,PercentGoalStats!$A$3:$AE$998,5,FALSE)</f>
        <v>1</v>
      </c>
      <c r="W158" s="58">
        <f>VLOOKUP($U158,PercentGoalStats!$A$3:$AE$998,7,FALSE)</f>
        <v>1</v>
      </c>
      <c r="X158" s="58">
        <f>VLOOKUP($U158,PercentGoalStats!$A$3:$AE$998,8,FALSE)</f>
        <v>0.5</v>
      </c>
      <c r="Y158" s="58">
        <f>VLOOKUP($U158,PercentGoalStats!$A$3:$AE$998,10,FALSE)</f>
        <v>0</v>
      </c>
      <c r="Z158" s="58">
        <f>VLOOKUP($U158,PercentGoalStats!$A$3:$AE$998,11,FALSE)</f>
        <v>0.5</v>
      </c>
      <c r="AA158" s="58">
        <f>VLOOKUP($U158,PercentGoalStats!$A$3:$AE$998,13,FALSE)</f>
        <v>0</v>
      </c>
      <c r="AB158" s="58">
        <f>VLOOKUP($U158,PercentGoalStats!$A$3:$AE$998,14,FALSE)</f>
        <v>0</v>
      </c>
      <c r="AC158" s="58">
        <f>VLOOKUP($U158,PercentGoalStats!$A$3:$AE$998,16,FALSE)</f>
        <v>0</v>
      </c>
      <c r="AD158" s="58">
        <f>VLOOKUP($U158,PercentGoalStats!$A$3:$AE$998,17,FALSE)</f>
        <v>0.5</v>
      </c>
      <c r="AE158" s="58">
        <f>VLOOKUP($U158,PercentGoalStats!$A$3:$AE$998,19,FALSE)</f>
        <v>0</v>
      </c>
      <c r="AF158" s="58">
        <f>VLOOKUP($U158,PercentGoalStats!$A$3:$AE$998,20,FALSE)</f>
        <v>0.5</v>
      </c>
      <c r="AG158" s="58">
        <f>VLOOKUP($U158,PercentGoalStats!$A$3:$AE$998,22,FALSE)</f>
        <v>0</v>
      </c>
      <c r="AH158" s="58">
        <f>VLOOKUP($U158,PercentGoalStats!$A$3:$AE$998,23,FALSE)</f>
        <v>0.5</v>
      </c>
      <c r="AI158" s="58">
        <f>VLOOKUP($U158,PercentGoalStats!$A$3:$AE$998,25,FALSE)</f>
        <v>1</v>
      </c>
      <c r="AJ158" s="58">
        <f>VLOOKUP($U158,PercentGoalStats!$A$3:$AE$998,26,FALSE)</f>
        <v>0</v>
      </c>
      <c r="AK158" s="58">
        <f>VLOOKUP($U158,PercentGoalStats!$A$3:$AE$998,28,FALSE)</f>
        <v>0</v>
      </c>
      <c r="AL158" s="58">
        <f>VLOOKUP($U158,PercentGoalStats!$A$3:$AE$998,29,FALSE)</f>
        <v>0</v>
      </c>
      <c r="AM158" s="58">
        <f>VLOOKUP($U158,PercentGoalStats!$A$3:$AE$998,31,FALSE)</f>
        <v>0</v>
      </c>
    </row>
    <row r="159" spans="1:39" hidden="1" x14ac:dyDescent="0.3">
      <c r="A159" s="57">
        <f>VLOOKUP($S159,PercentGoalStats!$A$3:$AE$998,5,FALSE)</f>
        <v>1</v>
      </c>
      <c r="B159" s="58">
        <f>VLOOKUP($S159,PercentGoalStats!$A$3:$AE$998,6,FALSE)</f>
        <v>1</v>
      </c>
      <c r="C159" s="58">
        <f>VLOOKUP($S159,PercentGoalStats!$A$3:$AE$998,8,FALSE)</f>
        <v>1</v>
      </c>
      <c r="D159" s="58">
        <f>VLOOKUP($S159,PercentGoalStats!$A$3:$AE$998,9,FALSE)</f>
        <v>1</v>
      </c>
      <c r="E159" s="58">
        <f>VLOOKUP($S159,PercentGoalStats!$A$3:$AE$998,11,FALSE)</f>
        <v>1</v>
      </c>
      <c r="F159" s="58">
        <f>VLOOKUP($S159,PercentGoalStats!$A$3:$AE$998,12,FALSE)</f>
        <v>1</v>
      </c>
      <c r="G159" s="58">
        <f>VLOOKUP($S159,PercentGoalStats!$A$3:$AE$998,14,FALSE)</f>
        <v>0.5</v>
      </c>
      <c r="H159" s="58">
        <f>VLOOKUP($S159,PercentGoalStats!$A$3:$AE$998,15,FALSE)</f>
        <v>1</v>
      </c>
      <c r="I159" s="58">
        <f>VLOOKUP($S159,PercentGoalStats!$A$3:$AE$998,17,FALSE)</f>
        <v>0.5</v>
      </c>
      <c r="J159" s="58">
        <f>VLOOKUP($S159,PercentGoalStats!$A$3:$AE$998,18,FALSE)</f>
        <v>1</v>
      </c>
      <c r="K159" s="58">
        <f>VLOOKUP($S159,PercentGoalStats!$A$3:$AE$998,20,FALSE)</f>
        <v>0.5</v>
      </c>
      <c r="L159" s="58">
        <f>VLOOKUP($S159,PercentGoalStats!$A$3:$AE$998,21,FALSE)</f>
        <v>1</v>
      </c>
      <c r="M159" s="58">
        <f>VLOOKUP($S159,PercentGoalStats!$A$3:$AE$998,23,FALSE)</f>
        <v>1</v>
      </c>
      <c r="N159" s="58">
        <f>VLOOKUP($S159,PercentGoalStats!$A$3:$AE$998,24,FALSE)</f>
        <v>1</v>
      </c>
      <c r="O159" s="58">
        <f>VLOOKUP($S159,PercentGoalStats!$A$3:$AE$998,26,FALSE)</f>
        <v>1</v>
      </c>
      <c r="P159" s="58">
        <f>VLOOKUP($S159,PercentGoalStats!$A$3:$AE$998,27,FALSE)</f>
        <v>1</v>
      </c>
      <c r="Q159" s="58">
        <f>VLOOKUP($S159,PercentGoalStats!$A$3:$AE$998,29,FALSE)</f>
        <v>0.5</v>
      </c>
      <c r="R159" s="58">
        <f>VLOOKUP($S159,PercentGoalStats!$A$3:$AE$998,30,FALSE)</f>
        <v>1</v>
      </c>
      <c r="S159" s="53" t="str">
        <f>Fixtures!A159</f>
        <v>Wigan Athletic</v>
      </c>
      <c r="T159" s="54">
        <f>Fixtures!D159</f>
        <v>43694</v>
      </c>
      <c r="U159" s="53" t="str">
        <f>Fixtures!B159</f>
        <v>Leeds United</v>
      </c>
      <c r="V159" s="57">
        <f>VLOOKUP($U159,PercentGoalStats!$A$3:$AE$998,5,FALSE)</f>
        <v>1</v>
      </c>
      <c r="W159" s="58">
        <f>VLOOKUP($U159,PercentGoalStats!$A$3:$AE$998,7,FALSE)</f>
        <v>1</v>
      </c>
      <c r="X159" s="58">
        <f>VLOOKUP($U159,PercentGoalStats!$A$3:$AE$998,8,FALSE)</f>
        <v>1</v>
      </c>
      <c r="Y159" s="58">
        <f>VLOOKUP($U159,PercentGoalStats!$A$3:$AE$998,10,FALSE)</f>
        <v>1</v>
      </c>
      <c r="Z159" s="58">
        <f>VLOOKUP($U159,PercentGoalStats!$A$3:$AE$998,11,FALSE)</f>
        <v>0.5</v>
      </c>
      <c r="AA159" s="58">
        <f>VLOOKUP($U159,PercentGoalStats!$A$3:$AE$998,13,FALSE)</f>
        <v>1</v>
      </c>
      <c r="AB159" s="58">
        <f>VLOOKUP($U159,PercentGoalStats!$A$3:$AE$998,14,FALSE)</f>
        <v>0.5</v>
      </c>
      <c r="AC159" s="58">
        <f>VLOOKUP($U159,PercentGoalStats!$A$3:$AE$998,16,FALSE)</f>
        <v>1</v>
      </c>
      <c r="AD159" s="58">
        <f>VLOOKUP($U159,PercentGoalStats!$A$3:$AE$998,17,FALSE)</f>
        <v>1</v>
      </c>
      <c r="AE159" s="58">
        <f>VLOOKUP($U159,PercentGoalStats!$A$3:$AE$998,19,FALSE)</f>
        <v>1</v>
      </c>
      <c r="AF159" s="58">
        <f>VLOOKUP($U159,PercentGoalStats!$A$3:$AE$998,20,FALSE)</f>
        <v>0.5</v>
      </c>
      <c r="AG159" s="58">
        <f>VLOOKUP($U159,PercentGoalStats!$A$3:$AE$998,22,FALSE)</f>
        <v>1</v>
      </c>
      <c r="AH159" s="58">
        <f>VLOOKUP($U159,PercentGoalStats!$A$3:$AE$998,23,FALSE)</f>
        <v>1</v>
      </c>
      <c r="AI159" s="58">
        <f>VLOOKUP($U159,PercentGoalStats!$A$3:$AE$998,25,FALSE)</f>
        <v>1</v>
      </c>
      <c r="AJ159" s="58">
        <f>VLOOKUP($U159,PercentGoalStats!$A$3:$AE$998,26,FALSE)</f>
        <v>0</v>
      </c>
      <c r="AK159" s="58">
        <f>VLOOKUP($U159,PercentGoalStats!$A$3:$AE$998,28,FALSE)</f>
        <v>0</v>
      </c>
      <c r="AL159" s="58">
        <f>VLOOKUP($U159,PercentGoalStats!$A$3:$AE$998,29,FALSE)</f>
        <v>1</v>
      </c>
      <c r="AM159" s="58">
        <f>VLOOKUP($U159,PercentGoalStats!$A$3:$AE$998,31,FALSE)</f>
        <v>1</v>
      </c>
    </row>
    <row r="160" spans="1:39" hidden="1" x14ac:dyDescent="0.3">
      <c r="A160" s="57">
        <f>VLOOKUP($S160,PercentGoalStats!$A$3:$AE$998,5,FALSE)</f>
        <v>0.5</v>
      </c>
      <c r="B160" s="58">
        <f>VLOOKUP($S160,PercentGoalStats!$A$3:$AE$998,6,FALSE)</f>
        <v>0</v>
      </c>
      <c r="C160" s="58">
        <f>VLOOKUP($S160,PercentGoalStats!$A$3:$AE$998,8,FALSE)</f>
        <v>0.5</v>
      </c>
      <c r="D160" s="58">
        <f>VLOOKUP($S160,PercentGoalStats!$A$3:$AE$998,9,FALSE)</f>
        <v>0</v>
      </c>
      <c r="E160" s="58">
        <f>VLOOKUP($S160,PercentGoalStats!$A$3:$AE$998,11,FALSE)</f>
        <v>0</v>
      </c>
      <c r="F160" s="58">
        <f>VLOOKUP($S160,PercentGoalStats!$A$3:$AE$998,12,FALSE)</f>
        <v>0</v>
      </c>
      <c r="G160" s="58">
        <f>VLOOKUP($S160,PercentGoalStats!$A$3:$AE$998,14,FALSE)</f>
        <v>0</v>
      </c>
      <c r="H160" s="58">
        <f>VLOOKUP($S160,PercentGoalStats!$A$3:$AE$998,15,FALSE)</f>
        <v>0</v>
      </c>
      <c r="I160" s="58">
        <f>VLOOKUP($S160,PercentGoalStats!$A$3:$AE$998,17,FALSE)</f>
        <v>0.5</v>
      </c>
      <c r="J160" s="58">
        <f>VLOOKUP($S160,PercentGoalStats!$A$3:$AE$998,18,FALSE)</f>
        <v>0</v>
      </c>
      <c r="K160" s="58">
        <f>VLOOKUP($S160,PercentGoalStats!$A$3:$AE$998,20,FALSE)</f>
        <v>0</v>
      </c>
      <c r="L160" s="58">
        <f>VLOOKUP($S160,PercentGoalStats!$A$3:$AE$998,21,FALSE)</f>
        <v>0</v>
      </c>
      <c r="M160" s="58">
        <f>VLOOKUP($S160,PercentGoalStats!$A$3:$AE$998,23,FALSE)</f>
        <v>0.5</v>
      </c>
      <c r="N160" s="58">
        <f>VLOOKUP($S160,PercentGoalStats!$A$3:$AE$998,24,FALSE)</f>
        <v>0</v>
      </c>
      <c r="O160" s="58">
        <f>VLOOKUP($S160,PercentGoalStats!$A$3:$AE$998,26,FALSE)</f>
        <v>0</v>
      </c>
      <c r="P160" s="58">
        <f>VLOOKUP($S160,PercentGoalStats!$A$3:$AE$998,27,FALSE)</f>
        <v>0</v>
      </c>
      <c r="Q160" s="58">
        <f>VLOOKUP($S160,PercentGoalStats!$A$3:$AE$998,29,FALSE)</f>
        <v>0.5</v>
      </c>
      <c r="R160" s="58">
        <f>VLOOKUP($S160,PercentGoalStats!$A$3:$AE$998,30,FALSE)</f>
        <v>0</v>
      </c>
      <c r="S160" s="53" t="str">
        <f>Fixtures!A160</f>
        <v>Bradford City</v>
      </c>
      <c r="T160" s="54">
        <f>Fixtures!D160</f>
        <v>43694</v>
      </c>
      <c r="U160" s="53" t="str">
        <f>Fixtures!B160</f>
        <v>Oldham Athletic</v>
      </c>
      <c r="V160" s="57">
        <f>VLOOKUP($U160,PercentGoalStats!$A$3:$AE$998,5,FALSE)</f>
        <v>1</v>
      </c>
      <c r="W160" s="58">
        <f>VLOOKUP($U160,PercentGoalStats!$A$3:$AE$998,7,FALSE)</f>
        <v>1</v>
      </c>
      <c r="X160" s="58">
        <f>VLOOKUP($U160,PercentGoalStats!$A$3:$AE$998,8,FALSE)</f>
        <v>0.5</v>
      </c>
      <c r="Y160" s="58">
        <f>VLOOKUP($U160,PercentGoalStats!$A$3:$AE$998,10,FALSE)</f>
        <v>0</v>
      </c>
      <c r="Z160" s="58">
        <f>VLOOKUP($U160,PercentGoalStats!$A$3:$AE$998,11,FALSE)</f>
        <v>0.5</v>
      </c>
      <c r="AA160" s="58">
        <f>VLOOKUP($U160,PercentGoalStats!$A$3:$AE$998,13,FALSE)</f>
        <v>0</v>
      </c>
      <c r="AB160" s="58">
        <f>VLOOKUP($U160,PercentGoalStats!$A$3:$AE$998,14,FALSE)</f>
        <v>0</v>
      </c>
      <c r="AC160" s="58">
        <f>VLOOKUP($U160,PercentGoalStats!$A$3:$AE$998,16,FALSE)</f>
        <v>0</v>
      </c>
      <c r="AD160" s="58">
        <f>VLOOKUP($U160,PercentGoalStats!$A$3:$AE$998,17,FALSE)</f>
        <v>0.5</v>
      </c>
      <c r="AE160" s="58">
        <f>VLOOKUP($U160,PercentGoalStats!$A$3:$AE$998,19,FALSE)</f>
        <v>0</v>
      </c>
      <c r="AF160" s="58">
        <f>VLOOKUP($U160,PercentGoalStats!$A$3:$AE$998,20,FALSE)</f>
        <v>0</v>
      </c>
      <c r="AG160" s="58">
        <f>VLOOKUP($U160,PercentGoalStats!$A$3:$AE$998,22,FALSE)</f>
        <v>0</v>
      </c>
      <c r="AH160" s="58">
        <f>VLOOKUP($U160,PercentGoalStats!$A$3:$AE$998,23,FALSE)</f>
        <v>1</v>
      </c>
      <c r="AI160" s="58">
        <f>VLOOKUP($U160,PercentGoalStats!$A$3:$AE$998,25,FALSE)</f>
        <v>1</v>
      </c>
      <c r="AJ160" s="58">
        <f>VLOOKUP($U160,PercentGoalStats!$A$3:$AE$998,26,FALSE)</f>
        <v>0.5</v>
      </c>
      <c r="AK160" s="58">
        <f>VLOOKUP($U160,PercentGoalStats!$A$3:$AE$998,28,FALSE)</f>
        <v>0</v>
      </c>
      <c r="AL160" s="58">
        <f>VLOOKUP($U160,PercentGoalStats!$A$3:$AE$998,29,FALSE)</f>
        <v>0.5</v>
      </c>
      <c r="AM160" s="58">
        <f>VLOOKUP($U160,PercentGoalStats!$A$3:$AE$998,31,FALSE)</f>
        <v>0</v>
      </c>
    </row>
    <row r="161" spans="1:39" hidden="1" x14ac:dyDescent="0.3">
      <c r="A161" s="57">
        <f>VLOOKUP($S161,PercentGoalStats!$A$3:$AE$998,5,FALSE)</f>
        <v>1</v>
      </c>
      <c r="B161" s="58">
        <f>VLOOKUP($S161,PercentGoalStats!$A$3:$AE$998,6,FALSE)</f>
        <v>1</v>
      </c>
      <c r="C161" s="58">
        <f>VLOOKUP($S161,PercentGoalStats!$A$3:$AE$998,8,FALSE)</f>
        <v>1</v>
      </c>
      <c r="D161" s="58">
        <f>VLOOKUP($S161,PercentGoalStats!$A$3:$AE$998,9,FALSE)</f>
        <v>1</v>
      </c>
      <c r="E161" s="58">
        <f>VLOOKUP($S161,PercentGoalStats!$A$3:$AE$998,11,FALSE)</f>
        <v>1</v>
      </c>
      <c r="F161" s="58">
        <f>VLOOKUP($S161,PercentGoalStats!$A$3:$AE$998,12,FALSE)</f>
        <v>1</v>
      </c>
      <c r="G161" s="58">
        <f>VLOOKUP($S161,PercentGoalStats!$A$3:$AE$998,14,FALSE)</f>
        <v>0.5</v>
      </c>
      <c r="H161" s="58">
        <f>VLOOKUP($S161,PercentGoalStats!$A$3:$AE$998,15,FALSE)</f>
        <v>0</v>
      </c>
      <c r="I161" s="58">
        <f>VLOOKUP($S161,PercentGoalStats!$A$3:$AE$998,17,FALSE)</f>
        <v>1</v>
      </c>
      <c r="J161" s="58">
        <f>VLOOKUP($S161,PercentGoalStats!$A$3:$AE$998,18,FALSE)</f>
        <v>1</v>
      </c>
      <c r="K161" s="58">
        <f>VLOOKUP($S161,PercentGoalStats!$A$3:$AE$998,20,FALSE)</f>
        <v>1</v>
      </c>
      <c r="L161" s="58">
        <f>VLOOKUP($S161,PercentGoalStats!$A$3:$AE$998,21,FALSE)</f>
        <v>1</v>
      </c>
      <c r="M161" s="58">
        <f>VLOOKUP($S161,PercentGoalStats!$A$3:$AE$998,23,FALSE)</f>
        <v>1</v>
      </c>
      <c r="N161" s="58">
        <f>VLOOKUP($S161,PercentGoalStats!$A$3:$AE$998,24,FALSE)</f>
        <v>1</v>
      </c>
      <c r="O161" s="58">
        <f>VLOOKUP($S161,PercentGoalStats!$A$3:$AE$998,26,FALSE)</f>
        <v>0.5</v>
      </c>
      <c r="P161" s="58">
        <f>VLOOKUP($S161,PercentGoalStats!$A$3:$AE$998,27,FALSE)</f>
        <v>0</v>
      </c>
      <c r="Q161" s="58">
        <f>VLOOKUP($S161,PercentGoalStats!$A$3:$AE$998,29,FALSE)</f>
        <v>1</v>
      </c>
      <c r="R161" s="58">
        <f>VLOOKUP($S161,PercentGoalStats!$A$3:$AE$998,30,FALSE)</f>
        <v>1</v>
      </c>
      <c r="S161" s="53" t="str">
        <f>Fixtures!A161</f>
        <v>Carlisle United</v>
      </c>
      <c r="T161" s="54">
        <f>Fixtures!D161</f>
        <v>43694</v>
      </c>
      <c r="U161" s="53" t="str">
        <f>Fixtures!B161</f>
        <v>Mansfield Town</v>
      </c>
      <c r="V161" s="57">
        <f>VLOOKUP($U161,PercentGoalStats!$A$3:$AE$998,5,FALSE)</f>
        <v>1</v>
      </c>
      <c r="W161" s="58">
        <f>VLOOKUP($U161,PercentGoalStats!$A$3:$AE$998,7,FALSE)</f>
        <v>1</v>
      </c>
      <c r="X161" s="58">
        <f>VLOOKUP($U161,PercentGoalStats!$A$3:$AE$998,8,FALSE)</f>
        <v>1</v>
      </c>
      <c r="Y161" s="58">
        <f>VLOOKUP($U161,PercentGoalStats!$A$3:$AE$998,10,FALSE)</f>
        <v>1</v>
      </c>
      <c r="Z161" s="58">
        <f>VLOOKUP($U161,PercentGoalStats!$A$3:$AE$998,11,FALSE)</f>
        <v>1</v>
      </c>
      <c r="AA161" s="58">
        <f>VLOOKUP($U161,PercentGoalStats!$A$3:$AE$998,13,FALSE)</f>
        <v>1</v>
      </c>
      <c r="AB161" s="58">
        <f>VLOOKUP($U161,PercentGoalStats!$A$3:$AE$998,14,FALSE)</f>
        <v>1</v>
      </c>
      <c r="AC161" s="58">
        <f>VLOOKUP($U161,PercentGoalStats!$A$3:$AE$998,16,FALSE)</f>
        <v>1</v>
      </c>
      <c r="AD161" s="58">
        <f>VLOOKUP($U161,PercentGoalStats!$A$3:$AE$998,17,FALSE)</f>
        <v>1</v>
      </c>
      <c r="AE161" s="58">
        <f>VLOOKUP($U161,PercentGoalStats!$A$3:$AE$998,19,FALSE)</f>
        <v>1</v>
      </c>
      <c r="AF161" s="58">
        <f>VLOOKUP($U161,PercentGoalStats!$A$3:$AE$998,20,FALSE)</f>
        <v>1</v>
      </c>
      <c r="AG161" s="58">
        <f>VLOOKUP($U161,PercentGoalStats!$A$3:$AE$998,22,FALSE)</f>
        <v>1</v>
      </c>
      <c r="AH161" s="58">
        <f>VLOOKUP($U161,PercentGoalStats!$A$3:$AE$998,23,FALSE)</f>
        <v>1</v>
      </c>
      <c r="AI161" s="58">
        <f>VLOOKUP($U161,PercentGoalStats!$A$3:$AE$998,25,FALSE)</f>
        <v>1</v>
      </c>
      <c r="AJ161" s="58">
        <f>VLOOKUP($U161,PercentGoalStats!$A$3:$AE$998,26,FALSE)</f>
        <v>1</v>
      </c>
      <c r="AK161" s="58">
        <f>VLOOKUP($U161,PercentGoalStats!$A$3:$AE$998,28,FALSE)</f>
        <v>1</v>
      </c>
      <c r="AL161" s="58">
        <f>VLOOKUP($U161,PercentGoalStats!$A$3:$AE$998,29,FALSE)</f>
        <v>1</v>
      </c>
      <c r="AM161" s="58">
        <f>VLOOKUP($U161,PercentGoalStats!$A$3:$AE$998,31,FALSE)</f>
        <v>1</v>
      </c>
    </row>
    <row r="162" spans="1:39" hidden="1" x14ac:dyDescent="0.3">
      <c r="A162" s="57">
        <f>VLOOKUP($S162,PercentGoalStats!$A$3:$AE$998,5,FALSE)</f>
        <v>1</v>
      </c>
      <c r="B162" s="58">
        <f>VLOOKUP($S162,PercentGoalStats!$A$3:$AE$998,6,FALSE)</f>
        <v>1</v>
      </c>
      <c r="C162" s="58">
        <f>VLOOKUP($S162,PercentGoalStats!$A$3:$AE$998,8,FALSE)</f>
        <v>0.5</v>
      </c>
      <c r="D162" s="58">
        <f>VLOOKUP($S162,PercentGoalStats!$A$3:$AE$998,9,FALSE)</f>
        <v>1</v>
      </c>
      <c r="E162" s="58">
        <f>VLOOKUP($S162,PercentGoalStats!$A$3:$AE$998,11,FALSE)</f>
        <v>0</v>
      </c>
      <c r="F162" s="58">
        <f>VLOOKUP($S162,PercentGoalStats!$A$3:$AE$998,12,FALSE)</f>
        <v>0</v>
      </c>
      <c r="G162" s="58">
        <f>VLOOKUP($S162,PercentGoalStats!$A$3:$AE$998,14,FALSE)</f>
        <v>0</v>
      </c>
      <c r="H162" s="58">
        <f>VLOOKUP($S162,PercentGoalStats!$A$3:$AE$998,15,FALSE)</f>
        <v>0</v>
      </c>
      <c r="I162" s="58">
        <f>VLOOKUP($S162,PercentGoalStats!$A$3:$AE$998,17,FALSE)</f>
        <v>0.5</v>
      </c>
      <c r="J162" s="58">
        <f>VLOOKUP($S162,PercentGoalStats!$A$3:$AE$998,18,FALSE)</f>
        <v>1</v>
      </c>
      <c r="K162" s="58">
        <f>VLOOKUP($S162,PercentGoalStats!$A$3:$AE$998,20,FALSE)</f>
        <v>0</v>
      </c>
      <c r="L162" s="58">
        <f>VLOOKUP($S162,PercentGoalStats!$A$3:$AE$998,21,FALSE)</f>
        <v>0</v>
      </c>
      <c r="M162" s="58">
        <f>VLOOKUP($S162,PercentGoalStats!$A$3:$AE$998,23,FALSE)</f>
        <v>1</v>
      </c>
      <c r="N162" s="58">
        <f>VLOOKUP($S162,PercentGoalStats!$A$3:$AE$998,24,FALSE)</f>
        <v>1</v>
      </c>
      <c r="O162" s="58">
        <f>VLOOKUP($S162,PercentGoalStats!$A$3:$AE$998,26,FALSE)</f>
        <v>0</v>
      </c>
      <c r="P162" s="58">
        <f>VLOOKUP($S162,PercentGoalStats!$A$3:$AE$998,27,FALSE)</f>
        <v>0</v>
      </c>
      <c r="Q162" s="58">
        <f>VLOOKUP($S162,PercentGoalStats!$A$3:$AE$998,29,FALSE)</f>
        <v>0.5</v>
      </c>
      <c r="R162" s="58">
        <f>VLOOKUP($S162,PercentGoalStats!$A$3:$AE$998,30,FALSE)</f>
        <v>1</v>
      </c>
      <c r="S162" s="53" t="str">
        <f>Fixtures!A162</f>
        <v>Colchester United</v>
      </c>
      <c r="T162" s="54">
        <f>Fixtures!D162</f>
        <v>43694</v>
      </c>
      <c r="U162" s="53" t="str">
        <f>Fixtures!B162</f>
        <v>Cambridge United</v>
      </c>
      <c r="V162" s="57">
        <f>VLOOKUP($U162,PercentGoalStats!$A$3:$AE$998,5,FALSE)</f>
        <v>0</v>
      </c>
      <c r="W162" s="58">
        <f>VLOOKUP($U162,PercentGoalStats!$A$3:$AE$998,7,FALSE)</f>
        <v>0</v>
      </c>
      <c r="X162" s="58">
        <f>VLOOKUP($U162,PercentGoalStats!$A$3:$AE$998,8,FALSE)</f>
        <v>0</v>
      </c>
      <c r="Y162" s="58">
        <f>VLOOKUP($U162,PercentGoalStats!$A$3:$AE$998,10,FALSE)</f>
        <v>0</v>
      </c>
      <c r="Z162" s="58">
        <f>VLOOKUP($U162,PercentGoalStats!$A$3:$AE$998,11,FALSE)</f>
        <v>0</v>
      </c>
      <c r="AA162" s="58">
        <f>VLOOKUP($U162,PercentGoalStats!$A$3:$AE$998,13,FALSE)</f>
        <v>0</v>
      </c>
      <c r="AB162" s="58">
        <f>VLOOKUP($U162,PercentGoalStats!$A$3:$AE$998,14,FALSE)</f>
        <v>0</v>
      </c>
      <c r="AC162" s="58">
        <f>VLOOKUP($U162,PercentGoalStats!$A$3:$AE$998,16,FALSE)</f>
        <v>0</v>
      </c>
      <c r="AD162" s="58">
        <f>VLOOKUP($U162,PercentGoalStats!$A$3:$AE$998,17,FALSE)</f>
        <v>0</v>
      </c>
      <c r="AE162" s="58">
        <f>VLOOKUP($U162,PercentGoalStats!$A$3:$AE$998,19,FALSE)</f>
        <v>0</v>
      </c>
      <c r="AF162" s="58">
        <f>VLOOKUP($U162,PercentGoalStats!$A$3:$AE$998,20,FALSE)</f>
        <v>0</v>
      </c>
      <c r="AG162" s="58">
        <f>VLOOKUP($U162,PercentGoalStats!$A$3:$AE$998,22,FALSE)</f>
        <v>0</v>
      </c>
      <c r="AH162" s="58">
        <f>VLOOKUP($U162,PercentGoalStats!$A$3:$AE$998,23,FALSE)</f>
        <v>0</v>
      </c>
      <c r="AI162" s="58">
        <f>VLOOKUP($U162,PercentGoalStats!$A$3:$AE$998,25,FALSE)</f>
        <v>0</v>
      </c>
      <c r="AJ162" s="58">
        <f>VLOOKUP($U162,PercentGoalStats!$A$3:$AE$998,26,FALSE)</f>
        <v>0</v>
      </c>
      <c r="AK162" s="58">
        <f>VLOOKUP($U162,PercentGoalStats!$A$3:$AE$998,28,FALSE)</f>
        <v>0</v>
      </c>
      <c r="AL162" s="58">
        <f>VLOOKUP($U162,PercentGoalStats!$A$3:$AE$998,29,FALSE)</f>
        <v>0</v>
      </c>
      <c r="AM162" s="58">
        <f>VLOOKUP($U162,PercentGoalStats!$A$3:$AE$998,31,FALSE)</f>
        <v>0</v>
      </c>
    </row>
    <row r="163" spans="1:39" hidden="1" x14ac:dyDescent="0.3">
      <c r="A163" s="57">
        <f>VLOOKUP($S163,PercentGoalStats!$A$3:$AE$998,5,FALSE)</f>
        <v>1</v>
      </c>
      <c r="B163" s="58">
        <f>VLOOKUP($S163,PercentGoalStats!$A$3:$AE$998,6,FALSE)</f>
        <v>1</v>
      </c>
      <c r="C163" s="58">
        <f>VLOOKUP($S163,PercentGoalStats!$A$3:$AE$998,8,FALSE)</f>
        <v>1</v>
      </c>
      <c r="D163" s="58">
        <f>VLOOKUP($S163,PercentGoalStats!$A$3:$AE$998,9,FALSE)</f>
        <v>1</v>
      </c>
      <c r="E163" s="58">
        <f>VLOOKUP($S163,PercentGoalStats!$A$3:$AE$998,11,FALSE)</f>
        <v>1</v>
      </c>
      <c r="F163" s="58">
        <f>VLOOKUP($S163,PercentGoalStats!$A$3:$AE$998,12,FALSE)</f>
        <v>1</v>
      </c>
      <c r="G163" s="58">
        <f>VLOOKUP($S163,PercentGoalStats!$A$3:$AE$998,14,FALSE)</f>
        <v>0</v>
      </c>
      <c r="H163" s="58">
        <f>VLOOKUP($S163,PercentGoalStats!$A$3:$AE$998,15,FALSE)</f>
        <v>0</v>
      </c>
      <c r="I163" s="58">
        <f>VLOOKUP($S163,PercentGoalStats!$A$3:$AE$998,17,FALSE)</f>
        <v>0.5</v>
      </c>
      <c r="J163" s="58">
        <f>VLOOKUP($S163,PercentGoalStats!$A$3:$AE$998,18,FALSE)</f>
        <v>0</v>
      </c>
      <c r="K163" s="58">
        <f>VLOOKUP($S163,PercentGoalStats!$A$3:$AE$998,20,FALSE)</f>
        <v>0.5</v>
      </c>
      <c r="L163" s="58">
        <f>VLOOKUP($S163,PercentGoalStats!$A$3:$AE$998,21,FALSE)</f>
        <v>0</v>
      </c>
      <c r="M163" s="58">
        <f>VLOOKUP($S163,PercentGoalStats!$A$3:$AE$998,23,FALSE)</f>
        <v>1</v>
      </c>
      <c r="N163" s="58">
        <f>VLOOKUP($S163,PercentGoalStats!$A$3:$AE$998,24,FALSE)</f>
        <v>1</v>
      </c>
      <c r="O163" s="58">
        <f>VLOOKUP($S163,PercentGoalStats!$A$3:$AE$998,26,FALSE)</f>
        <v>0.5</v>
      </c>
      <c r="P163" s="58">
        <f>VLOOKUP($S163,PercentGoalStats!$A$3:$AE$998,27,FALSE)</f>
        <v>1</v>
      </c>
      <c r="Q163" s="58">
        <f>VLOOKUP($S163,PercentGoalStats!$A$3:$AE$998,29,FALSE)</f>
        <v>0.5</v>
      </c>
      <c r="R163" s="58">
        <f>VLOOKUP($S163,PercentGoalStats!$A$3:$AE$998,30,FALSE)</f>
        <v>0</v>
      </c>
      <c r="S163" s="53" t="str">
        <f>Fixtures!A163</f>
        <v>Crewe Alexandra</v>
      </c>
      <c r="T163" s="54">
        <f>Fixtures!D163</f>
        <v>43694</v>
      </c>
      <c r="U163" s="53" t="str">
        <f>Fixtures!B163</f>
        <v>Walsall</v>
      </c>
      <c r="V163" s="57">
        <f>VLOOKUP($U163,PercentGoalStats!$A$3:$AE$998,5,FALSE)</f>
        <v>1</v>
      </c>
      <c r="W163" s="58">
        <f>VLOOKUP($U163,PercentGoalStats!$A$3:$AE$998,7,FALSE)</f>
        <v>1</v>
      </c>
      <c r="X163" s="58">
        <f>VLOOKUP($U163,PercentGoalStats!$A$3:$AE$998,8,FALSE)</f>
        <v>0.5</v>
      </c>
      <c r="Y163" s="58">
        <f>VLOOKUP($U163,PercentGoalStats!$A$3:$AE$998,10,FALSE)</f>
        <v>0</v>
      </c>
      <c r="Z163" s="58">
        <f>VLOOKUP($U163,PercentGoalStats!$A$3:$AE$998,11,FALSE)</f>
        <v>0</v>
      </c>
      <c r="AA163" s="58">
        <f>VLOOKUP($U163,PercentGoalStats!$A$3:$AE$998,13,FALSE)</f>
        <v>0</v>
      </c>
      <c r="AB163" s="58">
        <f>VLOOKUP($U163,PercentGoalStats!$A$3:$AE$998,14,FALSE)</f>
        <v>0</v>
      </c>
      <c r="AC163" s="58">
        <f>VLOOKUP($U163,PercentGoalStats!$A$3:$AE$998,16,FALSE)</f>
        <v>0</v>
      </c>
      <c r="AD163" s="58">
        <f>VLOOKUP($U163,PercentGoalStats!$A$3:$AE$998,17,FALSE)</f>
        <v>1</v>
      </c>
      <c r="AE163" s="58">
        <f>VLOOKUP($U163,PercentGoalStats!$A$3:$AE$998,19,FALSE)</f>
        <v>1</v>
      </c>
      <c r="AF163" s="58">
        <f>VLOOKUP($U163,PercentGoalStats!$A$3:$AE$998,20,FALSE)</f>
        <v>0</v>
      </c>
      <c r="AG163" s="58">
        <f>VLOOKUP($U163,PercentGoalStats!$A$3:$AE$998,22,FALSE)</f>
        <v>0</v>
      </c>
      <c r="AH163" s="58">
        <f>VLOOKUP($U163,PercentGoalStats!$A$3:$AE$998,23,FALSE)</f>
        <v>0.5</v>
      </c>
      <c r="AI163" s="58">
        <f>VLOOKUP($U163,PercentGoalStats!$A$3:$AE$998,25,FALSE)</f>
        <v>0</v>
      </c>
      <c r="AJ163" s="58">
        <f>VLOOKUP($U163,PercentGoalStats!$A$3:$AE$998,26,FALSE)</f>
        <v>0</v>
      </c>
      <c r="AK163" s="58">
        <f>VLOOKUP($U163,PercentGoalStats!$A$3:$AE$998,28,FALSE)</f>
        <v>0</v>
      </c>
      <c r="AL163" s="58">
        <f>VLOOKUP($U163,PercentGoalStats!$A$3:$AE$998,29,FALSE)</f>
        <v>0.5</v>
      </c>
      <c r="AM163" s="58">
        <f>VLOOKUP($U163,PercentGoalStats!$A$3:$AE$998,31,FALSE)</f>
        <v>0</v>
      </c>
    </row>
    <row r="164" spans="1:39" hidden="1" x14ac:dyDescent="0.3">
      <c r="A164" s="57">
        <f>VLOOKUP($S164,PercentGoalStats!$A$3:$AE$998,5,FALSE)</f>
        <v>1</v>
      </c>
      <c r="B164" s="58">
        <f>VLOOKUP($S164,PercentGoalStats!$A$3:$AE$998,6,FALSE)</f>
        <v>1</v>
      </c>
      <c r="C164" s="58">
        <f>VLOOKUP($S164,PercentGoalStats!$A$3:$AE$998,8,FALSE)</f>
        <v>0</v>
      </c>
      <c r="D164" s="58">
        <f>VLOOKUP($S164,PercentGoalStats!$A$3:$AE$998,9,FALSE)</f>
        <v>0</v>
      </c>
      <c r="E164" s="58">
        <f>VLOOKUP($S164,PercentGoalStats!$A$3:$AE$998,11,FALSE)</f>
        <v>0</v>
      </c>
      <c r="F164" s="58">
        <f>VLOOKUP($S164,PercentGoalStats!$A$3:$AE$998,12,FALSE)</f>
        <v>0</v>
      </c>
      <c r="G164" s="58">
        <f>VLOOKUP($S164,PercentGoalStats!$A$3:$AE$998,14,FALSE)</f>
        <v>0</v>
      </c>
      <c r="H164" s="58">
        <f>VLOOKUP($S164,PercentGoalStats!$A$3:$AE$998,15,FALSE)</f>
        <v>0</v>
      </c>
      <c r="I164" s="58">
        <f>VLOOKUP($S164,PercentGoalStats!$A$3:$AE$998,17,FALSE)</f>
        <v>1</v>
      </c>
      <c r="J164" s="58">
        <f>VLOOKUP($S164,PercentGoalStats!$A$3:$AE$998,18,FALSE)</f>
        <v>1</v>
      </c>
      <c r="K164" s="58">
        <f>VLOOKUP($S164,PercentGoalStats!$A$3:$AE$998,20,FALSE)</f>
        <v>0</v>
      </c>
      <c r="L164" s="58">
        <f>VLOOKUP($S164,PercentGoalStats!$A$3:$AE$998,21,FALSE)</f>
        <v>0</v>
      </c>
      <c r="M164" s="58">
        <f>VLOOKUP($S164,PercentGoalStats!$A$3:$AE$998,23,FALSE)</f>
        <v>0</v>
      </c>
      <c r="N164" s="58">
        <f>VLOOKUP($S164,PercentGoalStats!$A$3:$AE$998,24,FALSE)</f>
        <v>0</v>
      </c>
      <c r="O164" s="58">
        <f>VLOOKUP($S164,PercentGoalStats!$A$3:$AE$998,26,FALSE)</f>
        <v>0</v>
      </c>
      <c r="P164" s="58">
        <f>VLOOKUP($S164,PercentGoalStats!$A$3:$AE$998,27,FALSE)</f>
        <v>0</v>
      </c>
      <c r="Q164" s="58">
        <f>VLOOKUP($S164,PercentGoalStats!$A$3:$AE$998,29,FALSE)</f>
        <v>0</v>
      </c>
      <c r="R164" s="58">
        <f>VLOOKUP($S164,PercentGoalStats!$A$3:$AE$998,30,FALSE)</f>
        <v>0</v>
      </c>
      <c r="S164" s="53" t="str">
        <f>Fixtures!A164</f>
        <v>Exeter City</v>
      </c>
      <c r="T164" s="54">
        <f>Fixtures!D164</f>
        <v>43694</v>
      </c>
      <c r="U164" s="53" t="str">
        <f>Fixtures!B164</f>
        <v>Swindon Town</v>
      </c>
      <c r="V164" s="57">
        <f>VLOOKUP($U164,PercentGoalStats!$A$3:$AE$998,5,FALSE)</f>
        <v>1</v>
      </c>
      <c r="W164" s="58">
        <f>VLOOKUP($U164,PercentGoalStats!$A$3:$AE$998,7,FALSE)</f>
        <v>1</v>
      </c>
      <c r="X164" s="58">
        <f>VLOOKUP($U164,PercentGoalStats!$A$3:$AE$998,8,FALSE)</f>
        <v>1</v>
      </c>
      <c r="Y164" s="58">
        <f>VLOOKUP($U164,PercentGoalStats!$A$3:$AE$998,10,FALSE)</f>
        <v>1</v>
      </c>
      <c r="Z164" s="58">
        <f>VLOOKUP($U164,PercentGoalStats!$A$3:$AE$998,11,FALSE)</f>
        <v>0.5</v>
      </c>
      <c r="AA164" s="58">
        <f>VLOOKUP($U164,PercentGoalStats!$A$3:$AE$998,13,FALSE)</f>
        <v>0</v>
      </c>
      <c r="AB164" s="58">
        <f>VLOOKUP($U164,PercentGoalStats!$A$3:$AE$998,14,FALSE)</f>
        <v>0.5</v>
      </c>
      <c r="AC164" s="58">
        <f>VLOOKUP($U164,PercentGoalStats!$A$3:$AE$998,16,FALSE)</f>
        <v>0</v>
      </c>
      <c r="AD164" s="58">
        <f>VLOOKUP($U164,PercentGoalStats!$A$3:$AE$998,17,FALSE)</f>
        <v>1</v>
      </c>
      <c r="AE164" s="58">
        <f>VLOOKUP($U164,PercentGoalStats!$A$3:$AE$998,19,FALSE)</f>
        <v>1</v>
      </c>
      <c r="AF164" s="58">
        <f>VLOOKUP($U164,PercentGoalStats!$A$3:$AE$998,20,FALSE)</f>
        <v>1</v>
      </c>
      <c r="AG164" s="58">
        <f>VLOOKUP($U164,PercentGoalStats!$A$3:$AE$998,22,FALSE)</f>
        <v>1</v>
      </c>
      <c r="AH164" s="58">
        <f>VLOOKUP($U164,PercentGoalStats!$A$3:$AE$998,23,FALSE)</f>
        <v>0.5</v>
      </c>
      <c r="AI164" s="58">
        <f>VLOOKUP($U164,PercentGoalStats!$A$3:$AE$998,25,FALSE)</f>
        <v>0</v>
      </c>
      <c r="AJ164" s="58">
        <f>VLOOKUP($U164,PercentGoalStats!$A$3:$AE$998,26,FALSE)</f>
        <v>0.5</v>
      </c>
      <c r="AK164" s="58">
        <f>VLOOKUP($U164,PercentGoalStats!$A$3:$AE$998,28,FALSE)</f>
        <v>0</v>
      </c>
      <c r="AL164" s="58">
        <f>VLOOKUP($U164,PercentGoalStats!$A$3:$AE$998,29,FALSE)</f>
        <v>0.5</v>
      </c>
      <c r="AM164" s="58">
        <f>VLOOKUP($U164,PercentGoalStats!$A$3:$AE$998,31,FALSE)</f>
        <v>0</v>
      </c>
    </row>
    <row r="165" spans="1:39" hidden="1" x14ac:dyDescent="0.3">
      <c r="A165" s="57">
        <f>VLOOKUP($S165,PercentGoalStats!$A$3:$AE$998,5,FALSE)</f>
        <v>1</v>
      </c>
      <c r="B165" s="58">
        <f>VLOOKUP($S165,PercentGoalStats!$A$3:$AE$998,6,FALSE)</f>
        <v>1</v>
      </c>
      <c r="C165" s="58">
        <f>VLOOKUP($S165,PercentGoalStats!$A$3:$AE$998,8,FALSE)</f>
        <v>0.5</v>
      </c>
      <c r="D165" s="58">
        <f>VLOOKUP($S165,PercentGoalStats!$A$3:$AE$998,9,FALSE)</f>
        <v>0</v>
      </c>
      <c r="E165" s="58">
        <f>VLOOKUP($S165,PercentGoalStats!$A$3:$AE$998,11,FALSE)</f>
        <v>0</v>
      </c>
      <c r="F165" s="58">
        <f>VLOOKUP($S165,PercentGoalStats!$A$3:$AE$998,12,FALSE)</f>
        <v>0</v>
      </c>
      <c r="G165" s="58">
        <f>VLOOKUP($S165,PercentGoalStats!$A$3:$AE$998,14,FALSE)</f>
        <v>0</v>
      </c>
      <c r="H165" s="58">
        <f>VLOOKUP($S165,PercentGoalStats!$A$3:$AE$998,15,FALSE)</f>
        <v>0</v>
      </c>
      <c r="I165" s="58">
        <f>VLOOKUP($S165,PercentGoalStats!$A$3:$AE$998,17,FALSE)</f>
        <v>1</v>
      </c>
      <c r="J165" s="58">
        <f>VLOOKUP($S165,PercentGoalStats!$A$3:$AE$998,18,FALSE)</f>
        <v>1</v>
      </c>
      <c r="K165" s="58">
        <f>VLOOKUP($S165,PercentGoalStats!$A$3:$AE$998,20,FALSE)</f>
        <v>0</v>
      </c>
      <c r="L165" s="58">
        <f>VLOOKUP($S165,PercentGoalStats!$A$3:$AE$998,21,FALSE)</f>
        <v>0</v>
      </c>
      <c r="M165" s="58">
        <f>VLOOKUP($S165,PercentGoalStats!$A$3:$AE$998,23,FALSE)</f>
        <v>0.5</v>
      </c>
      <c r="N165" s="58">
        <f>VLOOKUP($S165,PercentGoalStats!$A$3:$AE$998,24,FALSE)</f>
        <v>0</v>
      </c>
      <c r="O165" s="58">
        <f>VLOOKUP($S165,PercentGoalStats!$A$3:$AE$998,26,FALSE)</f>
        <v>0</v>
      </c>
      <c r="P165" s="58">
        <f>VLOOKUP($S165,PercentGoalStats!$A$3:$AE$998,27,FALSE)</f>
        <v>0</v>
      </c>
      <c r="Q165" s="58">
        <f>VLOOKUP($S165,PercentGoalStats!$A$3:$AE$998,29,FALSE)</f>
        <v>0.5</v>
      </c>
      <c r="R165" s="58">
        <f>VLOOKUP($S165,PercentGoalStats!$A$3:$AE$998,30,FALSE)</f>
        <v>0</v>
      </c>
      <c r="S165" s="53" t="str">
        <f>Fixtures!A165</f>
        <v>Forest Green Rovers</v>
      </c>
      <c r="T165" s="54">
        <f>Fixtures!D165</f>
        <v>43694</v>
      </c>
      <c r="U165" s="53" t="str">
        <f>Fixtures!B165</f>
        <v>Grimsby Town</v>
      </c>
      <c r="V165" s="57">
        <f>VLOOKUP($U165,PercentGoalStats!$A$3:$AE$998,5,FALSE)</f>
        <v>1</v>
      </c>
      <c r="W165" s="58">
        <f>VLOOKUP($U165,PercentGoalStats!$A$3:$AE$998,7,FALSE)</f>
        <v>1</v>
      </c>
      <c r="X165" s="58">
        <f>VLOOKUP($U165,PercentGoalStats!$A$3:$AE$998,8,FALSE)</f>
        <v>1</v>
      </c>
      <c r="Y165" s="58">
        <f>VLOOKUP($U165,PercentGoalStats!$A$3:$AE$998,10,FALSE)</f>
        <v>1</v>
      </c>
      <c r="Z165" s="58">
        <f>VLOOKUP($U165,PercentGoalStats!$A$3:$AE$998,11,FALSE)</f>
        <v>0</v>
      </c>
      <c r="AA165" s="58">
        <f>VLOOKUP($U165,PercentGoalStats!$A$3:$AE$998,13,FALSE)</f>
        <v>0</v>
      </c>
      <c r="AB165" s="58">
        <f>VLOOKUP($U165,PercentGoalStats!$A$3:$AE$998,14,FALSE)</f>
        <v>0</v>
      </c>
      <c r="AC165" s="58">
        <f>VLOOKUP($U165,PercentGoalStats!$A$3:$AE$998,16,FALSE)</f>
        <v>0</v>
      </c>
      <c r="AD165" s="58">
        <f>VLOOKUP($U165,PercentGoalStats!$A$3:$AE$998,17,FALSE)</f>
        <v>1</v>
      </c>
      <c r="AE165" s="58">
        <f>VLOOKUP($U165,PercentGoalStats!$A$3:$AE$998,19,FALSE)</f>
        <v>1</v>
      </c>
      <c r="AF165" s="58">
        <f>VLOOKUP($U165,PercentGoalStats!$A$3:$AE$998,20,FALSE)</f>
        <v>0.5</v>
      </c>
      <c r="AG165" s="58">
        <f>VLOOKUP($U165,PercentGoalStats!$A$3:$AE$998,22,FALSE)</f>
        <v>1</v>
      </c>
      <c r="AH165" s="58">
        <f>VLOOKUP($U165,PercentGoalStats!$A$3:$AE$998,23,FALSE)</f>
        <v>0.5</v>
      </c>
      <c r="AI165" s="58">
        <f>VLOOKUP($U165,PercentGoalStats!$A$3:$AE$998,25,FALSE)</f>
        <v>0</v>
      </c>
      <c r="AJ165" s="58">
        <f>VLOOKUP($U165,PercentGoalStats!$A$3:$AE$998,26,FALSE)</f>
        <v>0</v>
      </c>
      <c r="AK165" s="58">
        <f>VLOOKUP($U165,PercentGoalStats!$A$3:$AE$998,28,FALSE)</f>
        <v>0</v>
      </c>
      <c r="AL165" s="58">
        <f>VLOOKUP($U165,PercentGoalStats!$A$3:$AE$998,29,FALSE)</f>
        <v>0.5</v>
      </c>
      <c r="AM165" s="58">
        <f>VLOOKUP($U165,PercentGoalStats!$A$3:$AE$998,31,FALSE)</f>
        <v>0</v>
      </c>
    </row>
    <row r="166" spans="1:39" hidden="1" x14ac:dyDescent="0.3">
      <c r="A166" s="57">
        <f>VLOOKUP($S166,PercentGoalStats!$A$3:$AE$998,5,FALSE)</f>
        <v>1</v>
      </c>
      <c r="B166" s="58">
        <f>VLOOKUP($S166,PercentGoalStats!$A$3:$AE$998,6,FALSE)</f>
        <v>1</v>
      </c>
      <c r="C166" s="58">
        <f>VLOOKUP($S166,PercentGoalStats!$A$3:$AE$998,8,FALSE)</f>
        <v>0.5</v>
      </c>
      <c r="D166" s="58">
        <f>VLOOKUP($S166,PercentGoalStats!$A$3:$AE$998,9,FALSE)</f>
        <v>0</v>
      </c>
      <c r="E166" s="58">
        <f>VLOOKUP($S166,PercentGoalStats!$A$3:$AE$998,11,FALSE)</f>
        <v>0.5</v>
      </c>
      <c r="F166" s="58">
        <f>VLOOKUP($S166,PercentGoalStats!$A$3:$AE$998,12,FALSE)</f>
        <v>0</v>
      </c>
      <c r="G166" s="58">
        <f>VLOOKUP($S166,PercentGoalStats!$A$3:$AE$998,14,FALSE)</f>
        <v>0</v>
      </c>
      <c r="H166" s="58">
        <f>VLOOKUP($S166,PercentGoalStats!$A$3:$AE$998,15,FALSE)</f>
        <v>0</v>
      </c>
      <c r="I166" s="58">
        <f>VLOOKUP($S166,PercentGoalStats!$A$3:$AE$998,17,FALSE)</f>
        <v>0.5</v>
      </c>
      <c r="J166" s="58">
        <f>VLOOKUP($S166,PercentGoalStats!$A$3:$AE$998,18,FALSE)</f>
        <v>1</v>
      </c>
      <c r="K166" s="58">
        <f>VLOOKUP($S166,PercentGoalStats!$A$3:$AE$998,20,FALSE)</f>
        <v>0</v>
      </c>
      <c r="L166" s="58">
        <f>VLOOKUP($S166,PercentGoalStats!$A$3:$AE$998,21,FALSE)</f>
        <v>0</v>
      </c>
      <c r="M166" s="58">
        <f>VLOOKUP($S166,PercentGoalStats!$A$3:$AE$998,23,FALSE)</f>
        <v>0.5</v>
      </c>
      <c r="N166" s="58">
        <f>VLOOKUP($S166,PercentGoalStats!$A$3:$AE$998,24,FALSE)</f>
        <v>0</v>
      </c>
      <c r="O166" s="58">
        <f>VLOOKUP($S166,PercentGoalStats!$A$3:$AE$998,26,FALSE)</f>
        <v>0.5</v>
      </c>
      <c r="P166" s="58">
        <f>VLOOKUP($S166,PercentGoalStats!$A$3:$AE$998,27,FALSE)</f>
        <v>0</v>
      </c>
      <c r="Q166" s="58">
        <f>VLOOKUP($S166,PercentGoalStats!$A$3:$AE$998,29,FALSE)</f>
        <v>0</v>
      </c>
      <c r="R166" s="58">
        <f>VLOOKUP($S166,PercentGoalStats!$A$3:$AE$998,30,FALSE)</f>
        <v>0</v>
      </c>
      <c r="S166" s="53" t="str">
        <f>Fixtures!A166</f>
        <v>Leyton Orient</v>
      </c>
      <c r="T166" s="54">
        <f>Fixtures!D166</f>
        <v>43694</v>
      </c>
      <c r="U166" s="53" t="str">
        <f>Fixtures!B166</f>
        <v>Stevenage</v>
      </c>
      <c r="V166" s="57">
        <f>VLOOKUP($U166,PercentGoalStats!$A$3:$AE$998,5,FALSE)</f>
        <v>1</v>
      </c>
      <c r="W166" s="58">
        <f>VLOOKUP($U166,PercentGoalStats!$A$3:$AE$998,7,FALSE)</f>
        <v>1</v>
      </c>
      <c r="X166" s="58">
        <f>VLOOKUP($U166,PercentGoalStats!$A$3:$AE$998,8,FALSE)</f>
        <v>0.5</v>
      </c>
      <c r="Y166" s="58">
        <f>VLOOKUP($U166,PercentGoalStats!$A$3:$AE$998,10,FALSE)</f>
        <v>1</v>
      </c>
      <c r="Z166" s="58">
        <f>VLOOKUP($U166,PercentGoalStats!$A$3:$AE$998,11,FALSE)</f>
        <v>0</v>
      </c>
      <c r="AA166" s="58">
        <f>VLOOKUP($U166,PercentGoalStats!$A$3:$AE$998,13,FALSE)</f>
        <v>0</v>
      </c>
      <c r="AB166" s="58">
        <f>VLOOKUP($U166,PercentGoalStats!$A$3:$AE$998,14,FALSE)</f>
        <v>0</v>
      </c>
      <c r="AC166" s="58">
        <f>VLOOKUP($U166,PercentGoalStats!$A$3:$AE$998,16,FALSE)</f>
        <v>0</v>
      </c>
      <c r="AD166" s="58">
        <f>VLOOKUP($U166,PercentGoalStats!$A$3:$AE$998,17,FALSE)</f>
        <v>0</v>
      </c>
      <c r="AE166" s="58">
        <f>VLOOKUP($U166,PercentGoalStats!$A$3:$AE$998,19,FALSE)</f>
        <v>0</v>
      </c>
      <c r="AF166" s="58">
        <f>VLOOKUP($U166,PercentGoalStats!$A$3:$AE$998,20,FALSE)</f>
        <v>0</v>
      </c>
      <c r="AG166" s="58">
        <f>VLOOKUP($U166,PercentGoalStats!$A$3:$AE$998,22,FALSE)</f>
        <v>0</v>
      </c>
      <c r="AH166" s="58">
        <f>VLOOKUP($U166,PercentGoalStats!$A$3:$AE$998,23,FALSE)</f>
        <v>1</v>
      </c>
      <c r="AI166" s="58">
        <f>VLOOKUP($U166,PercentGoalStats!$A$3:$AE$998,25,FALSE)</f>
        <v>1</v>
      </c>
      <c r="AJ166" s="58">
        <f>VLOOKUP($U166,PercentGoalStats!$A$3:$AE$998,26,FALSE)</f>
        <v>0.5</v>
      </c>
      <c r="AK166" s="58">
        <f>VLOOKUP($U166,PercentGoalStats!$A$3:$AE$998,28,FALSE)</f>
        <v>1</v>
      </c>
      <c r="AL166" s="58">
        <f>VLOOKUP($U166,PercentGoalStats!$A$3:$AE$998,29,FALSE)</f>
        <v>0</v>
      </c>
      <c r="AM166" s="58">
        <f>VLOOKUP($U166,PercentGoalStats!$A$3:$AE$998,31,FALSE)</f>
        <v>0</v>
      </c>
    </row>
    <row r="167" spans="1:39" hidden="1" x14ac:dyDescent="0.3">
      <c r="A167" s="57">
        <f>VLOOKUP($S167,PercentGoalStats!$A$3:$AE$998,5,FALSE)</f>
        <v>1</v>
      </c>
      <c r="B167" s="58">
        <f>VLOOKUP($S167,PercentGoalStats!$A$3:$AE$998,6,FALSE)</f>
        <v>1</v>
      </c>
      <c r="C167" s="58">
        <f>VLOOKUP($S167,PercentGoalStats!$A$3:$AE$998,8,FALSE)</f>
        <v>1</v>
      </c>
      <c r="D167" s="58">
        <f>VLOOKUP($S167,PercentGoalStats!$A$3:$AE$998,9,FALSE)</f>
        <v>1</v>
      </c>
      <c r="E167" s="58">
        <f>VLOOKUP($S167,PercentGoalStats!$A$3:$AE$998,11,FALSE)</f>
        <v>0.5</v>
      </c>
      <c r="F167" s="58">
        <f>VLOOKUP($S167,PercentGoalStats!$A$3:$AE$998,12,FALSE)</f>
        <v>0</v>
      </c>
      <c r="G167" s="58">
        <f>VLOOKUP($S167,PercentGoalStats!$A$3:$AE$998,14,FALSE)</f>
        <v>0.5</v>
      </c>
      <c r="H167" s="58">
        <f>VLOOKUP($S167,PercentGoalStats!$A$3:$AE$998,15,FALSE)</f>
        <v>0</v>
      </c>
      <c r="I167" s="58">
        <f>VLOOKUP($S167,PercentGoalStats!$A$3:$AE$998,17,FALSE)</f>
        <v>0.5</v>
      </c>
      <c r="J167" s="58">
        <f>VLOOKUP($S167,PercentGoalStats!$A$3:$AE$998,18,FALSE)</f>
        <v>0</v>
      </c>
      <c r="K167" s="58">
        <f>VLOOKUP($S167,PercentGoalStats!$A$3:$AE$998,20,FALSE)</f>
        <v>0.5</v>
      </c>
      <c r="L167" s="58">
        <f>VLOOKUP($S167,PercentGoalStats!$A$3:$AE$998,21,FALSE)</f>
        <v>0</v>
      </c>
      <c r="M167" s="58">
        <f>VLOOKUP($S167,PercentGoalStats!$A$3:$AE$998,23,FALSE)</f>
        <v>1</v>
      </c>
      <c r="N167" s="58">
        <f>VLOOKUP($S167,PercentGoalStats!$A$3:$AE$998,24,FALSE)</f>
        <v>1</v>
      </c>
      <c r="O167" s="58">
        <f>VLOOKUP($S167,PercentGoalStats!$A$3:$AE$998,26,FALSE)</f>
        <v>1</v>
      </c>
      <c r="P167" s="58">
        <f>VLOOKUP($S167,PercentGoalStats!$A$3:$AE$998,27,FALSE)</f>
        <v>1</v>
      </c>
      <c r="Q167" s="58">
        <f>VLOOKUP($S167,PercentGoalStats!$A$3:$AE$998,29,FALSE)</f>
        <v>0.5</v>
      </c>
      <c r="R167" s="58">
        <f>VLOOKUP($S167,PercentGoalStats!$A$3:$AE$998,30,FALSE)</f>
        <v>0</v>
      </c>
      <c r="S167" s="53" t="str">
        <f>Fixtures!A167</f>
        <v>Morecambe</v>
      </c>
      <c r="T167" s="54">
        <f>Fixtures!D167</f>
        <v>43694</v>
      </c>
      <c r="U167" s="53" t="str">
        <f>Fixtures!B167</f>
        <v>Cheltenham Town</v>
      </c>
      <c r="V167" s="57">
        <f>VLOOKUP($U167,PercentGoalStats!$A$3:$AE$998,5,FALSE)</f>
        <v>1</v>
      </c>
      <c r="W167" s="58">
        <f>VLOOKUP($U167,PercentGoalStats!$A$3:$AE$998,7,FALSE)</f>
        <v>1</v>
      </c>
      <c r="X167" s="58">
        <f>VLOOKUP($U167,PercentGoalStats!$A$3:$AE$998,8,FALSE)</f>
        <v>0.5</v>
      </c>
      <c r="Y167" s="58">
        <f>VLOOKUP($U167,PercentGoalStats!$A$3:$AE$998,10,FALSE)</f>
        <v>0</v>
      </c>
      <c r="Z167" s="58">
        <f>VLOOKUP($U167,PercentGoalStats!$A$3:$AE$998,11,FALSE)</f>
        <v>0.5</v>
      </c>
      <c r="AA167" s="58">
        <f>VLOOKUP($U167,PercentGoalStats!$A$3:$AE$998,13,FALSE)</f>
        <v>0</v>
      </c>
      <c r="AB167" s="58">
        <f>VLOOKUP($U167,PercentGoalStats!$A$3:$AE$998,14,FALSE)</f>
        <v>0.5</v>
      </c>
      <c r="AC167" s="58">
        <f>VLOOKUP($U167,PercentGoalStats!$A$3:$AE$998,16,FALSE)</f>
        <v>0</v>
      </c>
      <c r="AD167" s="58">
        <f>VLOOKUP($U167,PercentGoalStats!$A$3:$AE$998,17,FALSE)</f>
        <v>0.5</v>
      </c>
      <c r="AE167" s="58">
        <f>VLOOKUP($U167,PercentGoalStats!$A$3:$AE$998,19,FALSE)</f>
        <v>0</v>
      </c>
      <c r="AF167" s="58">
        <f>VLOOKUP($U167,PercentGoalStats!$A$3:$AE$998,20,FALSE)</f>
        <v>0.5</v>
      </c>
      <c r="AG167" s="58">
        <f>VLOOKUP($U167,PercentGoalStats!$A$3:$AE$998,22,FALSE)</f>
        <v>0</v>
      </c>
      <c r="AH167" s="58">
        <f>VLOOKUP($U167,PercentGoalStats!$A$3:$AE$998,23,FALSE)</f>
        <v>1</v>
      </c>
      <c r="AI167" s="58">
        <f>VLOOKUP($U167,PercentGoalStats!$A$3:$AE$998,25,FALSE)</f>
        <v>1</v>
      </c>
      <c r="AJ167" s="58">
        <f>VLOOKUP($U167,PercentGoalStats!$A$3:$AE$998,26,FALSE)</f>
        <v>0</v>
      </c>
      <c r="AK167" s="58">
        <f>VLOOKUP($U167,PercentGoalStats!$A$3:$AE$998,28,FALSE)</f>
        <v>0</v>
      </c>
      <c r="AL167" s="58">
        <f>VLOOKUP($U167,PercentGoalStats!$A$3:$AE$998,29,FALSE)</f>
        <v>0.5</v>
      </c>
      <c r="AM167" s="58">
        <f>VLOOKUP($U167,PercentGoalStats!$A$3:$AE$998,31,FALSE)</f>
        <v>0</v>
      </c>
    </row>
    <row r="168" spans="1:39" hidden="1" x14ac:dyDescent="0.3">
      <c r="A168" s="57">
        <f>VLOOKUP($S168,PercentGoalStats!$A$3:$AE$998,5,FALSE)</f>
        <v>0.5</v>
      </c>
      <c r="B168" s="58">
        <f>VLOOKUP($S168,PercentGoalStats!$A$3:$AE$998,6,FALSE)</f>
        <v>1</v>
      </c>
      <c r="C168" s="58">
        <f>VLOOKUP($S168,PercentGoalStats!$A$3:$AE$998,8,FALSE)</f>
        <v>0.5</v>
      </c>
      <c r="D168" s="58">
        <f>VLOOKUP($S168,PercentGoalStats!$A$3:$AE$998,9,FALSE)</f>
        <v>1</v>
      </c>
      <c r="E168" s="58">
        <f>VLOOKUP($S168,PercentGoalStats!$A$3:$AE$998,11,FALSE)</f>
        <v>0.5</v>
      </c>
      <c r="F168" s="58">
        <f>VLOOKUP($S168,PercentGoalStats!$A$3:$AE$998,12,FALSE)</f>
        <v>1</v>
      </c>
      <c r="G168" s="58">
        <f>VLOOKUP($S168,PercentGoalStats!$A$3:$AE$998,14,FALSE)</f>
        <v>0.5</v>
      </c>
      <c r="H168" s="58">
        <f>VLOOKUP($S168,PercentGoalStats!$A$3:$AE$998,15,FALSE)</f>
        <v>1</v>
      </c>
      <c r="I168" s="58">
        <f>VLOOKUP($S168,PercentGoalStats!$A$3:$AE$998,17,FALSE)</f>
        <v>0.5</v>
      </c>
      <c r="J168" s="58">
        <f>VLOOKUP($S168,PercentGoalStats!$A$3:$AE$998,18,FALSE)</f>
        <v>1</v>
      </c>
      <c r="K168" s="58">
        <f>VLOOKUP($S168,PercentGoalStats!$A$3:$AE$998,20,FALSE)</f>
        <v>0.5</v>
      </c>
      <c r="L168" s="58">
        <f>VLOOKUP($S168,PercentGoalStats!$A$3:$AE$998,21,FALSE)</f>
        <v>1</v>
      </c>
      <c r="M168" s="58">
        <f>VLOOKUP($S168,PercentGoalStats!$A$3:$AE$998,23,FALSE)</f>
        <v>0.5</v>
      </c>
      <c r="N168" s="58">
        <f>VLOOKUP($S168,PercentGoalStats!$A$3:$AE$998,24,FALSE)</f>
        <v>1</v>
      </c>
      <c r="O168" s="58">
        <f>VLOOKUP($S168,PercentGoalStats!$A$3:$AE$998,26,FALSE)</f>
        <v>0.5</v>
      </c>
      <c r="P168" s="58">
        <f>VLOOKUP($S168,PercentGoalStats!$A$3:$AE$998,27,FALSE)</f>
        <v>1</v>
      </c>
      <c r="Q168" s="58">
        <f>VLOOKUP($S168,PercentGoalStats!$A$3:$AE$998,29,FALSE)</f>
        <v>0.5</v>
      </c>
      <c r="R168" s="58">
        <f>VLOOKUP($S168,PercentGoalStats!$A$3:$AE$998,30,FALSE)</f>
        <v>1</v>
      </c>
      <c r="S168" s="53" t="str">
        <f>Fixtures!A168</f>
        <v>Newport County</v>
      </c>
      <c r="T168" s="54">
        <f>Fixtures!D168</f>
        <v>43694</v>
      </c>
      <c r="U168" s="53" t="str">
        <f>Fixtures!B168</f>
        <v>Plymouth Argyle</v>
      </c>
      <c r="V168" s="57">
        <f>VLOOKUP($U168,PercentGoalStats!$A$3:$AE$998,5,FALSE)</f>
        <v>1</v>
      </c>
      <c r="W168" s="58">
        <f>VLOOKUP($U168,PercentGoalStats!$A$3:$AE$998,7,FALSE)</f>
        <v>1</v>
      </c>
      <c r="X168" s="58">
        <f>VLOOKUP($U168,PercentGoalStats!$A$3:$AE$998,8,FALSE)</f>
        <v>0.5</v>
      </c>
      <c r="Y168" s="58">
        <f>VLOOKUP($U168,PercentGoalStats!$A$3:$AE$998,10,FALSE)</f>
        <v>1</v>
      </c>
      <c r="Z168" s="58">
        <f>VLOOKUP($U168,PercentGoalStats!$A$3:$AE$998,11,FALSE)</f>
        <v>0.5</v>
      </c>
      <c r="AA168" s="58">
        <f>VLOOKUP($U168,PercentGoalStats!$A$3:$AE$998,13,FALSE)</f>
        <v>1</v>
      </c>
      <c r="AB168" s="58">
        <f>VLOOKUP($U168,PercentGoalStats!$A$3:$AE$998,14,FALSE)</f>
        <v>0</v>
      </c>
      <c r="AC168" s="58">
        <f>VLOOKUP($U168,PercentGoalStats!$A$3:$AE$998,16,FALSE)</f>
        <v>0</v>
      </c>
      <c r="AD168" s="58">
        <f>VLOOKUP($U168,PercentGoalStats!$A$3:$AE$998,17,FALSE)</f>
        <v>1</v>
      </c>
      <c r="AE168" s="58">
        <f>VLOOKUP($U168,PercentGoalStats!$A$3:$AE$998,19,FALSE)</f>
        <v>1</v>
      </c>
      <c r="AF168" s="58">
        <f>VLOOKUP($U168,PercentGoalStats!$A$3:$AE$998,20,FALSE)</f>
        <v>0.5</v>
      </c>
      <c r="AG168" s="58">
        <f>VLOOKUP($U168,PercentGoalStats!$A$3:$AE$998,22,FALSE)</f>
        <v>1</v>
      </c>
      <c r="AH168" s="58">
        <f>VLOOKUP($U168,PercentGoalStats!$A$3:$AE$998,23,FALSE)</f>
        <v>0</v>
      </c>
      <c r="AI168" s="58">
        <f>VLOOKUP($U168,PercentGoalStats!$A$3:$AE$998,25,FALSE)</f>
        <v>0</v>
      </c>
      <c r="AJ168" s="58">
        <f>VLOOKUP($U168,PercentGoalStats!$A$3:$AE$998,26,FALSE)</f>
        <v>0</v>
      </c>
      <c r="AK168" s="58">
        <f>VLOOKUP($U168,PercentGoalStats!$A$3:$AE$998,28,FALSE)</f>
        <v>0</v>
      </c>
      <c r="AL168" s="58">
        <f>VLOOKUP($U168,PercentGoalStats!$A$3:$AE$998,29,FALSE)</f>
        <v>0</v>
      </c>
      <c r="AM168" s="58">
        <f>VLOOKUP($U168,PercentGoalStats!$A$3:$AE$998,31,FALSE)</f>
        <v>0</v>
      </c>
    </row>
    <row r="169" spans="1:39" hidden="1" x14ac:dyDescent="0.3">
      <c r="A169" s="57">
        <f>VLOOKUP($S169,PercentGoalStats!$A$3:$AE$998,5,FALSE)</f>
        <v>1</v>
      </c>
      <c r="B169" s="58">
        <f>VLOOKUP($S169,PercentGoalStats!$A$3:$AE$998,6,FALSE)</f>
        <v>1</v>
      </c>
      <c r="C169" s="58">
        <f>VLOOKUP($S169,PercentGoalStats!$A$3:$AE$998,8,FALSE)</f>
        <v>0.5</v>
      </c>
      <c r="D169" s="58">
        <f>VLOOKUP($S169,PercentGoalStats!$A$3:$AE$998,9,FALSE)</f>
        <v>0</v>
      </c>
      <c r="E169" s="58">
        <f>VLOOKUP($S169,PercentGoalStats!$A$3:$AE$998,11,FALSE)</f>
        <v>0</v>
      </c>
      <c r="F169" s="58">
        <f>VLOOKUP($S169,PercentGoalStats!$A$3:$AE$998,12,FALSE)</f>
        <v>0</v>
      </c>
      <c r="G169" s="58">
        <f>VLOOKUP($S169,PercentGoalStats!$A$3:$AE$998,14,FALSE)</f>
        <v>0</v>
      </c>
      <c r="H169" s="58">
        <f>VLOOKUP($S169,PercentGoalStats!$A$3:$AE$998,15,FALSE)</f>
        <v>0</v>
      </c>
      <c r="I169" s="58">
        <f>VLOOKUP($S169,PercentGoalStats!$A$3:$AE$998,17,FALSE)</f>
        <v>0.5</v>
      </c>
      <c r="J169" s="58">
        <f>VLOOKUP($S169,PercentGoalStats!$A$3:$AE$998,18,FALSE)</f>
        <v>0</v>
      </c>
      <c r="K169" s="58">
        <f>VLOOKUP($S169,PercentGoalStats!$A$3:$AE$998,20,FALSE)</f>
        <v>0</v>
      </c>
      <c r="L169" s="58">
        <f>VLOOKUP($S169,PercentGoalStats!$A$3:$AE$998,21,FALSE)</f>
        <v>0</v>
      </c>
      <c r="M169" s="58">
        <f>VLOOKUP($S169,PercentGoalStats!$A$3:$AE$998,23,FALSE)</f>
        <v>1</v>
      </c>
      <c r="N169" s="58">
        <f>VLOOKUP($S169,PercentGoalStats!$A$3:$AE$998,24,FALSE)</f>
        <v>1</v>
      </c>
      <c r="O169" s="58">
        <f>VLOOKUP($S169,PercentGoalStats!$A$3:$AE$998,26,FALSE)</f>
        <v>0</v>
      </c>
      <c r="P169" s="58">
        <f>VLOOKUP($S169,PercentGoalStats!$A$3:$AE$998,27,FALSE)</f>
        <v>0</v>
      </c>
      <c r="Q169" s="58">
        <f>VLOOKUP($S169,PercentGoalStats!$A$3:$AE$998,29,FALSE)</f>
        <v>0.5</v>
      </c>
      <c r="R169" s="58">
        <f>VLOOKUP($S169,PercentGoalStats!$A$3:$AE$998,30,FALSE)</f>
        <v>0</v>
      </c>
      <c r="S169" s="53" t="str">
        <f>Fixtures!A169</f>
        <v>Northampton Town</v>
      </c>
      <c r="T169" s="54">
        <f>Fixtures!D169</f>
        <v>43694</v>
      </c>
      <c r="U169" s="53" t="str">
        <f>Fixtures!B169</f>
        <v>Macclesfield Town</v>
      </c>
      <c r="V169" s="57">
        <f>VLOOKUP($U169,PercentGoalStats!$A$3:$AE$998,5,FALSE)</f>
        <v>1</v>
      </c>
      <c r="W169" s="58">
        <f>VLOOKUP($U169,PercentGoalStats!$A$3:$AE$998,7,FALSE)</f>
        <v>1</v>
      </c>
      <c r="X169" s="58">
        <f>VLOOKUP($U169,PercentGoalStats!$A$3:$AE$998,8,FALSE)</f>
        <v>0.5</v>
      </c>
      <c r="Y169" s="58">
        <f>VLOOKUP($U169,PercentGoalStats!$A$3:$AE$998,10,FALSE)</f>
        <v>0</v>
      </c>
      <c r="Z169" s="58">
        <f>VLOOKUP($U169,PercentGoalStats!$A$3:$AE$998,11,FALSE)</f>
        <v>0.5</v>
      </c>
      <c r="AA169" s="58">
        <f>VLOOKUP($U169,PercentGoalStats!$A$3:$AE$998,13,FALSE)</f>
        <v>0</v>
      </c>
      <c r="AB169" s="58">
        <f>VLOOKUP($U169,PercentGoalStats!$A$3:$AE$998,14,FALSE)</f>
        <v>0</v>
      </c>
      <c r="AC169" s="58">
        <f>VLOOKUP($U169,PercentGoalStats!$A$3:$AE$998,16,FALSE)</f>
        <v>0</v>
      </c>
      <c r="AD169" s="58">
        <f>VLOOKUP($U169,PercentGoalStats!$A$3:$AE$998,17,FALSE)</f>
        <v>0.5</v>
      </c>
      <c r="AE169" s="58">
        <f>VLOOKUP($U169,PercentGoalStats!$A$3:$AE$998,19,FALSE)</f>
        <v>0</v>
      </c>
      <c r="AF169" s="58">
        <f>VLOOKUP($U169,PercentGoalStats!$A$3:$AE$998,20,FALSE)</f>
        <v>0.5</v>
      </c>
      <c r="AG169" s="58">
        <f>VLOOKUP($U169,PercentGoalStats!$A$3:$AE$998,22,FALSE)</f>
        <v>0</v>
      </c>
      <c r="AH169" s="58">
        <f>VLOOKUP($U169,PercentGoalStats!$A$3:$AE$998,23,FALSE)</f>
        <v>0.5</v>
      </c>
      <c r="AI169" s="58">
        <f>VLOOKUP($U169,PercentGoalStats!$A$3:$AE$998,25,FALSE)</f>
        <v>1</v>
      </c>
      <c r="AJ169" s="58">
        <f>VLOOKUP($U169,PercentGoalStats!$A$3:$AE$998,26,FALSE)</f>
        <v>0</v>
      </c>
      <c r="AK169" s="58">
        <f>VLOOKUP($U169,PercentGoalStats!$A$3:$AE$998,28,FALSE)</f>
        <v>0</v>
      </c>
      <c r="AL169" s="58">
        <f>VLOOKUP($U169,PercentGoalStats!$A$3:$AE$998,29,FALSE)</f>
        <v>0</v>
      </c>
      <c r="AM169" s="58">
        <f>VLOOKUP($U169,PercentGoalStats!$A$3:$AE$998,31,FALSE)</f>
        <v>0</v>
      </c>
    </row>
    <row r="170" spans="1:39" hidden="1" x14ac:dyDescent="0.3">
      <c r="A170" s="57">
        <f>VLOOKUP($S170,PercentGoalStats!$A$3:$AE$998,5,FALSE)</f>
        <v>1</v>
      </c>
      <c r="B170" s="58">
        <f>VLOOKUP($S170,PercentGoalStats!$A$3:$AE$998,6,FALSE)</f>
        <v>1</v>
      </c>
      <c r="C170" s="58">
        <f>VLOOKUP($S170,PercentGoalStats!$A$3:$AE$998,8,FALSE)</f>
        <v>1</v>
      </c>
      <c r="D170" s="58">
        <f>VLOOKUP($S170,PercentGoalStats!$A$3:$AE$998,9,FALSE)</f>
        <v>1</v>
      </c>
      <c r="E170" s="58">
        <f>VLOOKUP($S170,PercentGoalStats!$A$3:$AE$998,11,FALSE)</f>
        <v>0</v>
      </c>
      <c r="F170" s="58">
        <f>VLOOKUP($S170,PercentGoalStats!$A$3:$AE$998,12,FALSE)</f>
        <v>0</v>
      </c>
      <c r="G170" s="58">
        <f>VLOOKUP($S170,PercentGoalStats!$A$3:$AE$998,14,FALSE)</f>
        <v>0</v>
      </c>
      <c r="H170" s="58">
        <f>VLOOKUP($S170,PercentGoalStats!$A$3:$AE$998,15,FALSE)</f>
        <v>0</v>
      </c>
      <c r="I170" s="58">
        <f>VLOOKUP($S170,PercentGoalStats!$A$3:$AE$998,17,FALSE)</f>
        <v>0.5</v>
      </c>
      <c r="J170" s="58">
        <f>VLOOKUP($S170,PercentGoalStats!$A$3:$AE$998,18,FALSE)</f>
        <v>1</v>
      </c>
      <c r="K170" s="58">
        <f>VLOOKUP($S170,PercentGoalStats!$A$3:$AE$998,20,FALSE)</f>
        <v>0.5</v>
      </c>
      <c r="L170" s="58">
        <f>VLOOKUP($S170,PercentGoalStats!$A$3:$AE$998,21,FALSE)</f>
        <v>1</v>
      </c>
      <c r="M170" s="58">
        <f>VLOOKUP($S170,PercentGoalStats!$A$3:$AE$998,23,FALSE)</f>
        <v>0.5</v>
      </c>
      <c r="N170" s="58">
        <f>VLOOKUP($S170,PercentGoalStats!$A$3:$AE$998,24,FALSE)</f>
        <v>0</v>
      </c>
      <c r="O170" s="58">
        <f>VLOOKUP($S170,PercentGoalStats!$A$3:$AE$998,26,FALSE)</f>
        <v>0.5</v>
      </c>
      <c r="P170" s="58">
        <f>VLOOKUP($S170,PercentGoalStats!$A$3:$AE$998,27,FALSE)</f>
        <v>0</v>
      </c>
      <c r="Q170" s="58">
        <f>VLOOKUP($S170,PercentGoalStats!$A$3:$AE$998,29,FALSE)</f>
        <v>0</v>
      </c>
      <c r="R170" s="58">
        <f>VLOOKUP($S170,PercentGoalStats!$A$3:$AE$998,30,FALSE)</f>
        <v>0</v>
      </c>
      <c r="S170" s="53" t="str">
        <f>Fixtures!A170</f>
        <v>Salford City</v>
      </c>
      <c r="T170" s="54">
        <f>Fixtures!D170</f>
        <v>43694</v>
      </c>
      <c r="U170" s="53" t="str">
        <f>Fixtures!B170</f>
        <v>Port Vale</v>
      </c>
      <c r="V170" s="57">
        <f>VLOOKUP($U170,PercentGoalStats!$A$3:$AE$998,5,FALSE)</f>
        <v>1</v>
      </c>
      <c r="W170" s="58">
        <f>VLOOKUP($U170,PercentGoalStats!$A$3:$AE$998,7,FALSE)</f>
        <v>1</v>
      </c>
      <c r="X170" s="58">
        <f>VLOOKUP($U170,PercentGoalStats!$A$3:$AE$998,8,FALSE)</f>
        <v>1</v>
      </c>
      <c r="Y170" s="58">
        <f>VLOOKUP($U170,PercentGoalStats!$A$3:$AE$998,10,FALSE)</f>
        <v>1</v>
      </c>
      <c r="Z170" s="58">
        <f>VLOOKUP($U170,PercentGoalStats!$A$3:$AE$998,11,FALSE)</f>
        <v>0</v>
      </c>
      <c r="AA170" s="58">
        <f>VLOOKUP($U170,PercentGoalStats!$A$3:$AE$998,13,FALSE)</f>
        <v>0</v>
      </c>
      <c r="AB170" s="58">
        <f>VLOOKUP($U170,PercentGoalStats!$A$3:$AE$998,14,FALSE)</f>
        <v>0</v>
      </c>
      <c r="AC170" s="58">
        <f>VLOOKUP($U170,PercentGoalStats!$A$3:$AE$998,16,FALSE)</f>
        <v>0</v>
      </c>
      <c r="AD170" s="58">
        <f>VLOOKUP($U170,PercentGoalStats!$A$3:$AE$998,17,FALSE)</f>
        <v>1</v>
      </c>
      <c r="AE170" s="58">
        <f>VLOOKUP($U170,PercentGoalStats!$A$3:$AE$998,19,FALSE)</f>
        <v>1</v>
      </c>
      <c r="AF170" s="58">
        <f>VLOOKUP($U170,PercentGoalStats!$A$3:$AE$998,20,FALSE)</f>
        <v>0</v>
      </c>
      <c r="AG170" s="58">
        <f>VLOOKUP($U170,PercentGoalStats!$A$3:$AE$998,22,FALSE)</f>
        <v>0</v>
      </c>
      <c r="AH170" s="58">
        <f>VLOOKUP($U170,PercentGoalStats!$A$3:$AE$998,23,FALSE)</f>
        <v>1</v>
      </c>
      <c r="AI170" s="58">
        <f>VLOOKUP($U170,PercentGoalStats!$A$3:$AE$998,25,FALSE)</f>
        <v>1</v>
      </c>
      <c r="AJ170" s="58">
        <f>VLOOKUP($U170,PercentGoalStats!$A$3:$AE$998,26,FALSE)</f>
        <v>0</v>
      </c>
      <c r="AK170" s="58">
        <f>VLOOKUP($U170,PercentGoalStats!$A$3:$AE$998,28,FALSE)</f>
        <v>0</v>
      </c>
      <c r="AL170" s="58">
        <f>VLOOKUP($U170,PercentGoalStats!$A$3:$AE$998,29,FALSE)</f>
        <v>1</v>
      </c>
      <c r="AM170" s="58">
        <f>VLOOKUP($U170,PercentGoalStats!$A$3:$AE$998,31,FALSE)</f>
        <v>1</v>
      </c>
    </row>
    <row r="171" spans="1:39" hidden="1" x14ac:dyDescent="0.3">
      <c r="A171" s="57">
        <f>VLOOKUP($S171,PercentGoalStats!$A$3:$AE$998,5,FALSE)</f>
        <v>1</v>
      </c>
      <c r="B171" s="58">
        <f>VLOOKUP($S171,PercentGoalStats!$A$3:$AE$998,6,FALSE)</f>
        <v>1</v>
      </c>
      <c r="C171" s="58">
        <f>VLOOKUP($S171,PercentGoalStats!$A$3:$AE$998,8,FALSE)</f>
        <v>1</v>
      </c>
      <c r="D171" s="58">
        <f>VLOOKUP($S171,PercentGoalStats!$A$3:$AE$998,9,FALSE)</f>
        <v>1</v>
      </c>
      <c r="E171" s="58">
        <f>VLOOKUP($S171,PercentGoalStats!$A$3:$AE$998,11,FALSE)</f>
        <v>0.5</v>
      </c>
      <c r="F171" s="58">
        <f>VLOOKUP($S171,PercentGoalStats!$A$3:$AE$998,12,FALSE)</f>
        <v>0</v>
      </c>
      <c r="G171" s="58">
        <f>VLOOKUP($S171,PercentGoalStats!$A$3:$AE$998,14,FALSE)</f>
        <v>0.5</v>
      </c>
      <c r="H171" s="58">
        <f>VLOOKUP($S171,PercentGoalStats!$A$3:$AE$998,15,FALSE)</f>
        <v>0</v>
      </c>
      <c r="I171" s="58">
        <f>VLOOKUP($S171,PercentGoalStats!$A$3:$AE$998,17,FALSE)</f>
        <v>0.5</v>
      </c>
      <c r="J171" s="58">
        <f>VLOOKUP($S171,PercentGoalStats!$A$3:$AE$998,18,FALSE)</f>
        <v>0</v>
      </c>
      <c r="K171" s="58">
        <f>VLOOKUP($S171,PercentGoalStats!$A$3:$AE$998,20,FALSE)</f>
        <v>0</v>
      </c>
      <c r="L171" s="58">
        <f>VLOOKUP($S171,PercentGoalStats!$A$3:$AE$998,21,FALSE)</f>
        <v>0</v>
      </c>
      <c r="M171" s="58">
        <f>VLOOKUP($S171,PercentGoalStats!$A$3:$AE$998,23,FALSE)</f>
        <v>1</v>
      </c>
      <c r="N171" s="58">
        <f>VLOOKUP($S171,PercentGoalStats!$A$3:$AE$998,24,FALSE)</f>
        <v>1</v>
      </c>
      <c r="O171" s="58">
        <f>VLOOKUP($S171,PercentGoalStats!$A$3:$AE$998,26,FALSE)</f>
        <v>1</v>
      </c>
      <c r="P171" s="58">
        <f>VLOOKUP($S171,PercentGoalStats!$A$3:$AE$998,27,FALSE)</f>
        <v>1</v>
      </c>
      <c r="Q171" s="58">
        <f>VLOOKUP($S171,PercentGoalStats!$A$3:$AE$998,29,FALSE)</f>
        <v>0.5</v>
      </c>
      <c r="R171" s="58">
        <f>VLOOKUP($S171,PercentGoalStats!$A$3:$AE$998,30,FALSE)</f>
        <v>0</v>
      </c>
      <c r="S171" s="53" t="str">
        <f>Fixtures!A171</f>
        <v>Scunthorpe United</v>
      </c>
      <c r="T171" s="54">
        <f>Fixtures!D171</f>
        <v>43694</v>
      </c>
      <c r="U171" s="53" t="str">
        <f>Fixtures!B171</f>
        <v>Crawley Town</v>
      </c>
      <c r="V171" s="57">
        <f>VLOOKUP($U171,PercentGoalStats!$A$3:$AE$998,5,FALSE)</f>
        <v>1</v>
      </c>
      <c r="W171" s="58">
        <f>VLOOKUP($U171,PercentGoalStats!$A$3:$AE$998,7,FALSE)</f>
        <v>1</v>
      </c>
      <c r="X171" s="58">
        <f>VLOOKUP($U171,PercentGoalStats!$A$3:$AE$998,8,FALSE)</f>
        <v>1</v>
      </c>
      <c r="Y171" s="58">
        <f>VLOOKUP($U171,PercentGoalStats!$A$3:$AE$998,10,FALSE)</f>
        <v>1</v>
      </c>
      <c r="Z171" s="58">
        <f>VLOOKUP($U171,PercentGoalStats!$A$3:$AE$998,11,FALSE)</f>
        <v>0.5</v>
      </c>
      <c r="AA171" s="58">
        <f>VLOOKUP($U171,PercentGoalStats!$A$3:$AE$998,13,FALSE)</f>
        <v>1</v>
      </c>
      <c r="AB171" s="58">
        <f>VLOOKUP($U171,PercentGoalStats!$A$3:$AE$998,14,FALSE)</f>
        <v>0</v>
      </c>
      <c r="AC171" s="58">
        <f>VLOOKUP($U171,PercentGoalStats!$A$3:$AE$998,16,FALSE)</f>
        <v>0</v>
      </c>
      <c r="AD171" s="58">
        <f>VLOOKUP($U171,PercentGoalStats!$A$3:$AE$998,17,FALSE)</f>
        <v>1</v>
      </c>
      <c r="AE171" s="58">
        <f>VLOOKUP($U171,PercentGoalStats!$A$3:$AE$998,19,FALSE)</f>
        <v>1</v>
      </c>
      <c r="AF171" s="58">
        <f>VLOOKUP($U171,PercentGoalStats!$A$3:$AE$998,20,FALSE)</f>
        <v>0.5</v>
      </c>
      <c r="AG171" s="58">
        <f>VLOOKUP($U171,PercentGoalStats!$A$3:$AE$998,22,FALSE)</f>
        <v>0</v>
      </c>
      <c r="AH171" s="58">
        <f>VLOOKUP($U171,PercentGoalStats!$A$3:$AE$998,23,FALSE)</f>
        <v>0.5</v>
      </c>
      <c r="AI171" s="58">
        <f>VLOOKUP($U171,PercentGoalStats!$A$3:$AE$998,25,FALSE)</f>
        <v>1</v>
      </c>
      <c r="AJ171" s="58">
        <f>VLOOKUP($U171,PercentGoalStats!$A$3:$AE$998,26,FALSE)</f>
        <v>0.5</v>
      </c>
      <c r="AK171" s="58">
        <f>VLOOKUP($U171,PercentGoalStats!$A$3:$AE$998,28,FALSE)</f>
        <v>1</v>
      </c>
      <c r="AL171" s="58">
        <f>VLOOKUP($U171,PercentGoalStats!$A$3:$AE$998,29,FALSE)</f>
        <v>0.5</v>
      </c>
      <c r="AM171" s="58">
        <f>VLOOKUP($U171,PercentGoalStats!$A$3:$AE$998,31,FALSE)</f>
        <v>1</v>
      </c>
    </row>
    <row r="172" spans="1:39" hidden="1" x14ac:dyDescent="0.3">
      <c r="A172" s="57" t="e">
        <f>VLOOKUP($S172,PercentGoalStats!$A$3:$AE$998,5,FALSE)</f>
        <v>#DIV/0!</v>
      </c>
      <c r="B172" s="58" t="e">
        <f>VLOOKUP($S172,PercentGoalStats!$A$3:$AE$998,6,FALSE)</f>
        <v>#DIV/0!</v>
      </c>
      <c r="C172" s="58" t="e">
        <f>VLOOKUP($S172,PercentGoalStats!$A$3:$AE$998,8,FALSE)</f>
        <v>#DIV/0!</v>
      </c>
      <c r="D172" s="58" t="e">
        <f>VLOOKUP($S172,PercentGoalStats!$A$3:$AE$998,9,FALSE)</f>
        <v>#DIV/0!</v>
      </c>
      <c r="E172" s="58" t="e">
        <f>VLOOKUP($S172,PercentGoalStats!$A$3:$AE$998,11,FALSE)</f>
        <v>#DIV/0!</v>
      </c>
      <c r="F172" s="58" t="e">
        <f>VLOOKUP($S172,PercentGoalStats!$A$3:$AE$998,12,FALSE)</f>
        <v>#DIV/0!</v>
      </c>
      <c r="G172" s="58" t="e">
        <f>VLOOKUP($S172,PercentGoalStats!$A$3:$AE$998,14,FALSE)</f>
        <v>#DIV/0!</v>
      </c>
      <c r="H172" s="58" t="e">
        <f>VLOOKUP($S172,PercentGoalStats!$A$3:$AE$998,15,FALSE)</f>
        <v>#DIV/0!</v>
      </c>
      <c r="I172" s="58" t="e">
        <f>VLOOKUP($S172,PercentGoalStats!$A$3:$AE$998,17,FALSE)</f>
        <v>#DIV/0!</v>
      </c>
      <c r="J172" s="58" t="e">
        <f>VLOOKUP($S172,PercentGoalStats!$A$3:$AE$998,18,FALSE)</f>
        <v>#DIV/0!</v>
      </c>
      <c r="K172" s="58" t="e">
        <f>VLOOKUP($S172,PercentGoalStats!$A$3:$AE$998,20,FALSE)</f>
        <v>#DIV/0!</v>
      </c>
      <c r="L172" s="58" t="e">
        <f>VLOOKUP($S172,PercentGoalStats!$A$3:$AE$998,21,FALSE)</f>
        <v>#DIV/0!</v>
      </c>
      <c r="M172" s="58" t="e">
        <f>VLOOKUP($S172,PercentGoalStats!$A$3:$AE$998,23,FALSE)</f>
        <v>#DIV/0!</v>
      </c>
      <c r="N172" s="58" t="e">
        <f>VLOOKUP($S172,PercentGoalStats!$A$3:$AE$998,24,FALSE)</f>
        <v>#DIV/0!</v>
      </c>
      <c r="O172" s="58" t="e">
        <f>VLOOKUP($S172,PercentGoalStats!$A$3:$AE$998,26,FALSE)</f>
        <v>#DIV/0!</v>
      </c>
      <c r="P172" s="58" t="e">
        <f>VLOOKUP($S172,PercentGoalStats!$A$3:$AE$998,27,FALSE)</f>
        <v>#DIV/0!</v>
      </c>
      <c r="Q172" s="58" t="e">
        <f>VLOOKUP($S172,PercentGoalStats!$A$3:$AE$998,29,FALSE)</f>
        <v>#DIV/0!</v>
      </c>
      <c r="R172" s="58" t="e">
        <f>VLOOKUP($S172,PercentGoalStats!$A$3:$AE$998,30,FALSE)</f>
        <v>#DIV/0!</v>
      </c>
      <c r="S172" s="53" t="str">
        <f>Fixtures!A172</f>
        <v>Celta de Vigo</v>
      </c>
      <c r="T172" s="54">
        <f>Fixtures!D172</f>
        <v>43694</v>
      </c>
      <c r="U172" s="53" t="str">
        <f>Fixtures!B172</f>
        <v>Real Madrid</v>
      </c>
      <c r="V172" s="57" t="e">
        <f>VLOOKUP($U172,PercentGoalStats!$A$3:$AE$998,5,FALSE)</f>
        <v>#DIV/0!</v>
      </c>
      <c r="W172" s="58" t="e">
        <f>VLOOKUP($U172,PercentGoalStats!$A$3:$AE$998,7,FALSE)</f>
        <v>#DIV/0!</v>
      </c>
      <c r="X172" s="58" t="e">
        <f>VLOOKUP($U172,PercentGoalStats!$A$3:$AE$998,8,FALSE)</f>
        <v>#DIV/0!</v>
      </c>
      <c r="Y172" s="58" t="e">
        <f>VLOOKUP($U172,PercentGoalStats!$A$3:$AE$998,10,FALSE)</f>
        <v>#DIV/0!</v>
      </c>
      <c r="Z172" s="58" t="e">
        <f>VLOOKUP($U172,PercentGoalStats!$A$3:$AE$998,11,FALSE)</f>
        <v>#DIV/0!</v>
      </c>
      <c r="AA172" s="58" t="e">
        <f>VLOOKUP($U172,PercentGoalStats!$A$3:$AE$998,13,FALSE)</f>
        <v>#DIV/0!</v>
      </c>
      <c r="AB172" s="58" t="e">
        <f>VLOOKUP($U172,PercentGoalStats!$A$3:$AE$998,14,FALSE)</f>
        <v>#DIV/0!</v>
      </c>
      <c r="AC172" s="58" t="e">
        <f>VLOOKUP($U172,PercentGoalStats!$A$3:$AE$998,16,FALSE)</f>
        <v>#DIV/0!</v>
      </c>
      <c r="AD172" s="58" t="e">
        <f>VLOOKUP($U172,PercentGoalStats!$A$3:$AE$998,17,FALSE)</f>
        <v>#DIV/0!</v>
      </c>
      <c r="AE172" s="58" t="e">
        <f>VLOOKUP($U172,PercentGoalStats!$A$3:$AE$998,19,FALSE)</f>
        <v>#DIV/0!</v>
      </c>
      <c r="AF172" s="58" t="e">
        <f>VLOOKUP($U172,PercentGoalStats!$A$3:$AE$998,20,FALSE)</f>
        <v>#DIV/0!</v>
      </c>
      <c r="AG172" s="58" t="e">
        <f>VLOOKUP($U172,PercentGoalStats!$A$3:$AE$998,22,FALSE)</f>
        <v>#DIV/0!</v>
      </c>
      <c r="AH172" s="58" t="e">
        <f>VLOOKUP($U172,PercentGoalStats!$A$3:$AE$998,23,FALSE)</f>
        <v>#DIV/0!</v>
      </c>
      <c r="AI172" s="58" t="e">
        <f>VLOOKUP($U172,PercentGoalStats!$A$3:$AE$998,25,FALSE)</f>
        <v>#DIV/0!</v>
      </c>
      <c r="AJ172" s="58" t="e">
        <f>VLOOKUP($U172,PercentGoalStats!$A$3:$AE$998,26,FALSE)</f>
        <v>#DIV/0!</v>
      </c>
      <c r="AK172" s="58" t="e">
        <f>VLOOKUP($U172,PercentGoalStats!$A$3:$AE$998,28,FALSE)</f>
        <v>#DIV/0!</v>
      </c>
      <c r="AL172" s="58" t="e">
        <f>VLOOKUP($U172,PercentGoalStats!$A$3:$AE$998,29,FALSE)</f>
        <v>#DIV/0!</v>
      </c>
      <c r="AM172" s="58" t="e">
        <f>VLOOKUP($U172,PercentGoalStats!$A$3:$AE$998,31,FALSE)</f>
        <v>#DIV/0!</v>
      </c>
    </row>
    <row r="173" spans="1:39" hidden="1" x14ac:dyDescent="0.3">
      <c r="A173" s="57" t="e">
        <f>VLOOKUP($S173,PercentGoalStats!$A$3:$AE$998,5,FALSE)</f>
        <v>#DIV/0!</v>
      </c>
      <c r="B173" s="58" t="e">
        <f>VLOOKUP($S173,PercentGoalStats!$A$3:$AE$998,6,FALSE)</f>
        <v>#DIV/0!</v>
      </c>
      <c r="C173" s="58" t="e">
        <f>VLOOKUP($S173,PercentGoalStats!$A$3:$AE$998,8,FALSE)</f>
        <v>#DIV/0!</v>
      </c>
      <c r="D173" s="58" t="e">
        <f>VLOOKUP($S173,PercentGoalStats!$A$3:$AE$998,9,FALSE)</f>
        <v>#DIV/0!</v>
      </c>
      <c r="E173" s="58" t="e">
        <f>VLOOKUP($S173,PercentGoalStats!$A$3:$AE$998,11,FALSE)</f>
        <v>#DIV/0!</v>
      </c>
      <c r="F173" s="58" t="e">
        <f>VLOOKUP($S173,PercentGoalStats!$A$3:$AE$998,12,FALSE)</f>
        <v>#DIV/0!</v>
      </c>
      <c r="G173" s="58" t="e">
        <f>VLOOKUP($S173,PercentGoalStats!$A$3:$AE$998,14,FALSE)</f>
        <v>#DIV/0!</v>
      </c>
      <c r="H173" s="58" t="e">
        <f>VLOOKUP($S173,PercentGoalStats!$A$3:$AE$998,15,FALSE)</f>
        <v>#DIV/0!</v>
      </c>
      <c r="I173" s="58" t="e">
        <f>VLOOKUP($S173,PercentGoalStats!$A$3:$AE$998,17,FALSE)</f>
        <v>#DIV/0!</v>
      </c>
      <c r="J173" s="58" t="e">
        <f>VLOOKUP($S173,PercentGoalStats!$A$3:$AE$998,18,FALSE)</f>
        <v>#DIV/0!</v>
      </c>
      <c r="K173" s="58" t="e">
        <f>VLOOKUP($S173,PercentGoalStats!$A$3:$AE$998,20,FALSE)</f>
        <v>#DIV/0!</v>
      </c>
      <c r="L173" s="58" t="e">
        <f>VLOOKUP($S173,PercentGoalStats!$A$3:$AE$998,21,FALSE)</f>
        <v>#DIV/0!</v>
      </c>
      <c r="M173" s="58" t="e">
        <f>VLOOKUP($S173,PercentGoalStats!$A$3:$AE$998,23,FALSE)</f>
        <v>#DIV/0!</v>
      </c>
      <c r="N173" s="58" t="e">
        <f>VLOOKUP($S173,PercentGoalStats!$A$3:$AE$998,24,FALSE)</f>
        <v>#DIV/0!</v>
      </c>
      <c r="O173" s="58" t="e">
        <f>VLOOKUP($S173,PercentGoalStats!$A$3:$AE$998,26,FALSE)</f>
        <v>#DIV/0!</v>
      </c>
      <c r="P173" s="58" t="e">
        <f>VLOOKUP($S173,PercentGoalStats!$A$3:$AE$998,27,FALSE)</f>
        <v>#DIV/0!</v>
      </c>
      <c r="Q173" s="58" t="e">
        <f>VLOOKUP($S173,PercentGoalStats!$A$3:$AE$998,29,FALSE)</f>
        <v>#DIV/0!</v>
      </c>
      <c r="R173" s="58" t="e">
        <f>VLOOKUP($S173,PercentGoalStats!$A$3:$AE$998,30,FALSE)</f>
        <v>#DIV/0!</v>
      </c>
      <c r="S173" s="53" t="str">
        <f>Fixtures!A173</f>
        <v>Leganés</v>
      </c>
      <c r="T173" s="54">
        <f>Fixtures!D173</f>
        <v>43694</v>
      </c>
      <c r="U173" s="53" t="str">
        <f>Fixtures!B173</f>
        <v>Osasuna</v>
      </c>
      <c r="V173" s="57" t="e">
        <f>VLOOKUP($U173,PercentGoalStats!$A$3:$AE$998,5,FALSE)</f>
        <v>#DIV/0!</v>
      </c>
      <c r="W173" s="58" t="e">
        <f>VLOOKUP($U173,PercentGoalStats!$A$3:$AE$998,7,FALSE)</f>
        <v>#DIV/0!</v>
      </c>
      <c r="X173" s="58" t="e">
        <f>VLOOKUP($U173,PercentGoalStats!$A$3:$AE$998,8,FALSE)</f>
        <v>#DIV/0!</v>
      </c>
      <c r="Y173" s="58" t="e">
        <f>VLOOKUP($U173,PercentGoalStats!$A$3:$AE$998,10,FALSE)</f>
        <v>#DIV/0!</v>
      </c>
      <c r="Z173" s="58" t="e">
        <f>VLOOKUP($U173,PercentGoalStats!$A$3:$AE$998,11,FALSE)</f>
        <v>#DIV/0!</v>
      </c>
      <c r="AA173" s="58" t="e">
        <f>VLOOKUP($U173,PercentGoalStats!$A$3:$AE$998,13,FALSE)</f>
        <v>#DIV/0!</v>
      </c>
      <c r="AB173" s="58" t="e">
        <f>VLOOKUP($U173,PercentGoalStats!$A$3:$AE$998,14,FALSE)</f>
        <v>#DIV/0!</v>
      </c>
      <c r="AC173" s="58" t="e">
        <f>VLOOKUP($U173,PercentGoalStats!$A$3:$AE$998,16,FALSE)</f>
        <v>#DIV/0!</v>
      </c>
      <c r="AD173" s="58" t="e">
        <f>VLOOKUP($U173,PercentGoalStats!$A$3:$AE$998,17,FALSE)</f>
        <v>#DIV/0!</v>
      </c>
      <c r="AE173" s="58" t="e">
        <f>VLOOKUP($U173,PercentGoalStats!$A$3:$AE$998,19,FALSE)</f>
        <v>#DIV/0!</v>
      </c>
      <c r="AF173" s="58" t="e">
        <f>VLOOKUP($U173,PercentGoalStats!$A$3:$AE$998,20,FALSE)</f>
        <v>#DIV/0!</v>
      </c>
      <c r="AG173" s="58" t="e">
        <f>VLOOKUP($U173,PercentGoalStats!$A$3:$AE$998,22,FALSE)</f>
        <v>#DIV/0!</v>
      </c>
      <c r="AH173" s="58" t="e">
        <f>VLOOKUP($U173,PercentGoalStats!$A$3:$AE$998,23,FALSE)</f>
        <v>#DIV/0!</v>
      </c>
      <c r="AI173" s="58" t="e">
        <f>VLOOKUP($U173,PercentGoalStats!$A$3:$AE$998,25,FALSE)</f>
        <v>#DIV/0!</v>
      </c>
      <c r="AJ173" s="58" t="e">
        <f>VLOOKUP($U173,PercentGoalStats!$A$3:$AE$998,26,FALSE)</f>
        <v>#DIV/0!</v>
      </c>
      <c r="AK173" s="58" t="e">
        <f>VLOOKUP($U173,PercentGoalStats!$A$3:$AE$998,28,FALSE)</f>
        <v>#DIV/0!</v>
      </c>
      <c r="AL173" s="58" t="e">
        <f>VLOOKUP($U173,PercentGoalStats!$A$3:$AE$998,29,FALSE)</f>
        <v>#DIV/0!</v>
      </c>
      <c r="AM173" s="58" t="e">
        <f>VLOOKUP($U173,PercentGoalStats!$A$3:$AE$998,31,FALSE)</f>
        <v>#DIV/0!</v>
      </c>
    </row>
    <row r="174" spans="1:39" hidden="1" x14ac:dyDescent="0.3">
      <c r="A174" s="57" t="e">
        <f>VLOOKUP($S174,PercentGoalStats!$A$3:$AE$998,5,FALSE)</f>
        <v>#DIV/0!</v>
      </c>
      <c r="B174" s="58" t="e">
        <f>VLOOKUP($S174,PercentGoalStats!$A$3:$AE$998,6,FALSE)</f>
        <v>#DIV/0!</v>
      </c>
      <c r="C174" s="58" t="e">
        <f>VLOOKUP($S174,PercentGoalStats!$A$3:$AE$998,8,FALSE)</f>
        <v>#DIV/0!</v>
      </c>
      <c r="D174" s="58" t="e">
        <f>VLOOKUP($S174,PercentGoalStats!$A$3:$AE$998,9,FALSE)</f>
        <v>#DIV/0!</v>
      </c>
      <c r="E174" s="58" t="e">
        <f>VLOOKUP($S174,PercentGoalStats!$A$3:$AE$998,11,FALSE)</f>
        <v>#DIV/0!</v>
      </c>
      <c r="F174" s="58" t="e">
        <f>VLOOKUP($S174,PercentGoalStats!$A$3:$AE$998,12,FALSE)</f>
        <v>#DIV/0!</v>
      </c>
      <c r="G174" s="58" t="e">
        <f>VLOOKUP($S174,PercentGoalStats!$A$3:$AE$998,14,FALSE)</f>
        <v>#DIV/0!</v>
      </c>
      <c r="H174" s="58" t="e">
        <f>VLOOKUP($S174,PercentGoalStats!$A$3:$AE$998,15,FALSE)</f>
        <v>#DIV/0!</v>
      </c>
      <c r="I174" s="58" t="e">
        <f>VLOOKUP($S174,PercentGoalStats!$A$3:$AE$998,17,FALSE)</f>
        <v>#DIV/0!</v>
      </c>
      <c r="J174" s="58" t="e">
        <f>VLOOKUP($S174,PercentGoalStats!$A$3:$AE$998,18,FALSE)</f>
        <v>#DIV/0!</v>
      </c>
      <c r="K174" s="58" t="e">
        <f>VLOOKUP($S174,PercentGoalStats!$A$3:$AE$998,20,FALSE)</f>
        <v>#DIV/0!</v>
      </c>
      <c r="L174" s="58" t="e">
        <f>VLOOKUP($S174,PercentGoalStats!$A$3:$AE$998,21,FALSE)</f>
        <v>#DIV/0!</v>
      </c>
      <c r="M174" s="58" t="e">
        <f>VLOOKUP($S174,PercentGoalStats!$A$3:$AE$998,23,FALSE)</f>
        <v>#DIV/0!</v>
      </c>
      <c r="N174" s="58" t="e">
        <f>VLOOKUP($S174,PercentGoalStats!$A$3:$AE$998,24,FALSE)</f>
        <v>#DIV/0!</v>
      </c>
      <c r="O174" s="58" t="e">
        <f>VLOOKUP($S174,PercentGoalStats!$A$3:$AE$998,26,FALSE)</f>
        <v>#DIV/0!</v>
      </c>
      <c r="P174" s="58" t="e">
        <f>VLOOKUP($S174,PercentGoalStats!$A$3:$AE$998,27,FALSE)</f>
        <v>#DIV/0!</v>
      </c>
      <c r="Q174" s="58" t="e">
        <f>VLOOKUP($S174,PercentGoalStats!$A$3:$AE$998,29,FALSE)</f>
        <v>#DIV/0!</v>
      </c>
      <c r="R174" s="58" t="e">
        <f>VLOOKUP($S174,PercentGoalStats!$A$3:$AE$998,30,FALSE)</f>
        <v>#DIV/0!</v>
      </c>
      <c r="S174" s="53" t="str">
        <f>Fixtures!A174</f>
        <v>Mallorca</v>
      </c>
      <c r="T174" s="54">
        <f>Fixtures!D174</f>
        <v>43694</v>
      </c>
      <c r="U174" s="53" t="str">
        <f>Fixtures!B174</f>
        <v>Eibar</v>
      </c>
      <c r="V174" s="57" t="e">
        <f>VLOOKUP($U174,PercentGoalStats!$A$3:$AE$998,5,FALSE)</f>
        <v>#DIV/0!</v>
      </c>
      <c r="W174" s="58" t="e">
        <f>VLOOKUP($U174,PercentGoalStats!$A$3:$AE$998,7,FALSE)</f>
        <v>#DIV/0!</v>
      </c>
      <c r="X174" s="58" t="e">
        <f>VLOOKUP($U174,PercentGoalStats!$A$3:$AE$998,8,FALSE)</f>
        <v>#DIV/0!</v>
      </c>
      <c r="Y174" s="58" t="e">
        <f>VLOOKUP($U174,PercentGoalStats!$A$3:$AE$998,10,FALSE)</f>
        <v>#DIV/0!</v>
      </c>
      <c r="Z174" s="58" t="e">
        <f>VLOOKUP($U174,PercentGoalStats!$A$3:$AE$998,11,FALSE)</f>
        <v>#DIV/0!</v>
      </c>
      <c r="AA174" s="58" t="e">
        <f>VLOOKUP($U174,PercentGoalStats!$A$3:$AE$998,13,FALSE)</f>
        <v>#DIV/0!</v>
      </c>
      <c r="AB174" s="58" t="e">
        <f>VLOOKUP($U174,PercentGoalStats!$A$3:$AE$998,14,FALSE)</f>
        <v>#DIV/0!</v>
      </c>
      <c r="AC174" s="58" t="e">
        <f>VLOOKUP($U174,PercentGoalStats!$A$3:$AE$998,16,FALSE)</f>
        <v>#DIV/0!</v>
      </c>
      <c r="AD174" s="58" t="e">
        <f>VLOOKUP($U174,PercentGoalStats!$A$3:$AE$998,17,FALSE)</f>
        <v>#DIV/0!</v>
      </c>
      <c r="AE174" s="58" t="e">
        <f>VLOOKUP($U174,PercentGoalStats!$A$3:$AE$998,19,FALSE)</f>
        <v>#DIV/0!</v>
      </c>
      <c r="AF174" s="58" t="e">
        <f>VLOOKUP($U174,PercentGoalStats!$A$3:$AE$998,20,FALSE)</f>
        <v>#DIV/0!</v>
      </c>
      <c r="AG174" s="58" t="e">
        <f>VLOOKUP($U174,PercentGoalStats!$A$3:$AE$998,22,FALSE)</f>
        <v>#DIV/0!</v>
      </c>
      <c r="AH174" s="58" t="e">
        <f>VLOOKUP($U174,PercentGoalStats!$A$3:$AE$998,23,FALSE)</f>
        <v>#DIV/0!</v>
      </c>
      <c r="AI174" s="58" t="e">
        <f>VLOOKUP($U174,PercentGoalStats!$A$3:$AE$998,25,FALSE)</f>
        <v>#DIV/0!</v>
      </c>
      <c r="AJ174" s="58" t="e">
        <f>VLOOKUP($U174,PercentGoalStats!$A$3:$AE$998,26,FALSE)</f>
        <v>#DIV/0!</v>
      </c>
      <c r="AK174" s="58" t="e">
        <f>VLOOKUP($U174,PercentGoalStats!$A$3:$AE$998,28,FALSE)</f>
        <v>#DIV/0!</v>
      </c>
      <c r="AL174" s="58" t="e">
        <f>VLOOKUP($U174,PercentGoalStats!$A$3:$AE$998,29,FALSE)</f>
        <v>#DIV/0!</v>
      </c>
      <c r="AM174" s="58" t="e">
        <f>VLOOKUP($U174,PercentGoalStats!$A$3:$AE$998,31,FALSE)</f>
        <v>#DIV/0!</v>
      </c>
    </row>
    <row r="175" spans="1:39" hidden="1" x14ac:dyDescent="0.3">
      <c r="A175" s="57" t="e">
        <f>VLOOKUP($S175,PercentGoalStats!$A$3:$AE$998,5,FALSE)</f>
        <v>#DIV/0!</v>
      </c>
      <c r="B175" s="58" t="e">
        <f>VLOOKUP($S175,PercentGoalStats!$A$3:$AE$998,6,FALSE)</f>
        <v>#DIV/0!</v>
      </c>
      <c r="C175" s="58" t="e">
        <f>VLOOKUP($S175,PercentGoalStats!$A$3:$AE$998,8,FALSE)</f>
        <v>#DIV/0!</v>
      </c>
      <c r="D175" s="58" t="e">
        <f>VLOOKUP($S175,PercentGoalStats!$A$3:$AE$998,9,FALSE)</f>
        <v>#DIV/0!</v>
      </c>
      <c r="E175" s="58" t="e">
        <f>VLOOKUP($S175,PercentGoalStats!$A$3:$AE$998,11,FALSE)</f>
        <v>#DIV/0!</v>
      </c>
      <c r="F175" s="58" t="e">
        <f>VLOOKUP($S175,PercentGoalStats!$A$3:$AE$998,12,FALSE)</f>
        <v>#DIV/0!</v>
      </c>
      <c r="G175" s="58" t="e">
        <f>VLOOKUP($S175,PercentGoalStats!$A$3:$AE$998,14,FALSE)</f>
        <v>#DIV/0!</v>
      </c>
      <c r="H175" s="58" t="e">
        <f>VLOOKUP($S175,PercentGoalStats!$A$3:$AE$998,15,FALSE)</f>
        <v>#DIV/0!</v>
      </c>
      <c r="I175" s="58" t="e">
        <f>VLOOKUP($S175,PercentGoalStats!$A$3:$AE$998,17,FALSE)</f>
        <v>#DIV/0!</v>
      </c>
      <c r="J175" s="58" t="e">
        <f>VLOOKUP($S175,PercentGoalStats!$A$3:$AE$998,18,FALSE)</f>
        <v>#DIV/0!</v>
      </c>
      <c r="K175" s="58" t="e">
        <f>VLOOKUP($S175,PercentGoalStats!$A$3:$AE$998,20,FALSE)</f>
        <v>#DIV/0!</v>
      </c>
      <c r="L175" s="58" t="e">
        <f>VLOOKUP($S175,PercentGoalStats!$A$3:$AE$998,21,FALSE)</f>
        <v>#DIV/0!</v>
      </c>
      <c r="M175" s="58" t="e">
        <f>VLOOKUP($S175,PercentGoalStats!$A$3:$AE$998,23,FALSE)</f>
        <v>#DIV/0!</v>
      </c>
      <c r="N175" s="58" t="e">
        <f>VLOOKUP($S175,PercentGoalStats!$A$3:$AE$998,24,FALSE)</f>
        <v>#DIV/0!</v>
      </c>
      <c r="O175" s="58" t="e">
        <f>VLOOKUP($S175,PercentGoalStats!$A$3:$AE$998,26,FALSE)</f>
        <v>#DIV/0!</v>
      </c>
      <c r="P175" s="58" t="e">
        <f>VLOOKUP($S175,PercentGoalStats!$A$3:$AE$998,27,FALSE)</f>
        <v>#DIV/0!</v>
      </c>
      <c r="Q175" s="58" t="e">
        <f>VLOOKUP($S175,PercentGoalStats!$A$3:$AE$998,29,FALSE)</f>
        <v>#DIV/0!</v>
      </c>
      <c r="R175" s="58" t="e">
        <f>VLOOKUP($S175,PercentGoalStats!$A$3:$AE$998,30,FALSE)</f>
        <v>#DIV/0!</v>
      </c>
      <c r="S175" s="53" t="str">
        <f>Fixtures!A175</f>
        <v>Valencia</v>
      </c>
      <c r="T175" s="54">
        <f>Fixtures!D175</f>
        <v>43694</v>
      </c>
      <c r="U175" s="53" t="str">
        <f>Fixtures!B175</f>
        <v>Real Sociedad</v>
      </c>
      <c r="V175" s="57" t="e">
        <f>VLOOKUP($U175,PercentGoalStats!$A$3:$AE$998,5,FALSE)</f>
        <v>#DIV/0!</v>
      </c>
      <c r="W175" s="58" t="e">
        <f>VLOOKUP($U175,PercentGoalStats!$A$3:$AE$998,7,FALSE)</f>
        <v>#DIV/0!</v>
      </c>
      <c r="X175" s="58" t="e">
        <f>VLOOKUP($U175,PercentGoalStats!$A$3:$AE$998,8,FALSE)</f>
        <v>#DIV/0!</v>
      </c>
      <c r="Y175" s="58" t="e">
        <f>VLOOKUP($U175,PercentGoalStats!$A$3:$AE$998,10,FALSE)</f>
        <v>#DIV/0!</v>
      </c>
      <c r="Z175" s="58" t="e">
        <f>VLOOKUP($U175,PercentGoalStats!$A$3:$AE$998,11,FALSE)</f>
        <v>#DIV/0!</v>
      </c>
      <c r="AA175" s="58" t="e">
        <f>VLOOKUP($U175,PercentGoalStats!$A$3:$AE$998,13,FALSE)</f>
        <v>#DIV/0!</v>
      </c>
      <c r="AB175" s="58" t="e">
        <f>VLOOKUP($U175,PercentGoalStats!$A$3:$AE$998,14,FALSE)</f>
        <v>#DIV/0!</v>
      </c>
      <c r="AC175" s="58" t="e">
        <f>VLOOKUP($U175,PercentGoalStats!$A$3:$AE$998,16,FALSE)</f>
        <v>#DIV/0!</v>
      </c>
      <c r="AD175" s="58" t="e">
        <f>VLOOKUP($U175,PercentGoalStats!$A$3:$AE$998,17,FALSE)</f>
        <v>#DIV/0!</v>
      </c>
      <c r="AE175" s="58" t="e">
        <f>VLOOKUP($U175,PercentGoalStats!$A$3:$AE$998,19,FALSE)</f>
        <v>#DIV/0!</v>
      </c>
      <c r="AF175" s="58" t="e">
        <f>VLOOKUP($U175,PercentGoalStats!$A$3:$AE$998,20,FALSE)</f>
        <v>#DIV/0!</v>
      </c>
      <c r="AG175" s="58" t="e">
        <f>VLOOKUP($U175,PercentGoalStats!$A$3:$AE$998,22,FALSE)</f>
        <v>#DIV/0!</v>
      </c>
      <c r="AH175" s="58" t="e">
        <f>VLOOKUP($U175,PercentGoalStats!$A$3:$AE$998,23,FALSE)</f>
        <v>#DIV/0!</v>
      </c>
      <c r="AI175" s="58" t="e">
        <f>VLOOKUP($U175,PercentGoalStats!$A$3:$AE$998,25,FALSE)</f>
        <v>#DIV/0!</v>
      </c>
      <c r="AJ175" s="58" t="e">
        <f>VLOOKUP($U175,PercentGoalStats!$A$3:$AE$998,26,FALSE)</f>
        <v>#DIV/0!</v>
      </c>
      <c r="AK175" s="58" t="e">
        <f>VLOOKUP($U175,PercentGoalStats!$A$3:$AE$998,28,FALSE)</f>
        <v>#DIV/0!</v>
      </c>
      <c r="AL175" s="58" t="e">
        <f>VLOOKUP($U175,PercentGoalStats!$A$3:$AE$998,29,FALSE)</f>
        <v>#DIV/0!</v>
      </c>
      <c r="AM175" s="58" t="e">
        <f>VLOOKUP($U175,PercentGoalStats!$A$3:$AE$998,31,FALSE)</f>
        <v>#DIV/0!</v>
      </c>
    </row>
    <row r="176" spans="1:39" hidden="1" x14ac:dyDescent="0.3">
      <c r="A176" s="57" t="e">
        <f>VLOOKUP($S176,PercentGoalStats!$A$3:$AE$998,5,FALSE)</f>
        <v>#DIV/0!</v>
      </c>
      <c r="B176" s="58" t="e">
        <f>VLOOKUP($S176,PercentGoalStats!$A$3:$AE$998,6,FALSE)</f>
        <v>#DIV/0!</v>
      </c>
      <c r="C176" s="58" t="e">
        <f>VLOOKUP($S176,PercentGoalStats!$A$3:$AE$998,8,FALSE)</f>
        <v>#DIV/0!</v>
      </c>
      <c r="D176" s="58" t="e">
        <f>VLOOKUP($S176,PercentGoalStats!$A$3:$AE$998,9,FALSE)</f>
        <v>#DIV/0!</v>
      </c>
      <c r="E176" s="58" t="e">
        <f>VLOOKUP($S176,PercentGoalStats!$A$3:$AE$998,11,FALSE)</f>
        <v>#DIV/0!</v>
      </c>
      <c r="F176" s="58" t="e">
        <f>VLOOKUP($S176,PercentGoalStats!$A$3:$AE$998,12,FALSE)</f>
        <v>#DIV/0!</v>
      </c>
      <c r="G176" s="58" t="e">
        <f>VLOOKUP($S176,PercentGoalStats!$A$3:$AE$998,14,FALSE)</f>
        <v>#DIV/0!</v>
      </c>
      <c r="H176" s="58" t="e">
        <f>VLOOKUP($S176,PercentGoalStats!$A$3:$AE$998,15,FALSE)</f>
        <v>#DIV/0!</v>
      </c>
      <c r="I176" s="58" t="e">
        <f>VLOOKUP($S176,PercentGoalStats!$A$3:$AE$998,17,FALSE)</f>
        <v>#DIV/0!</v>
      </c>
      <c r="J176" s="58" t="e">
        <f>VLOOKUP($S176,PercentGoalStats!$A$3:$AE$998,18,FALSE)</f>
        <v>#DIV/0!</v>
      </c>
      <c r="K176" s="58" t="e">
        <f>VLOOKUP($S176,PercentGoalStats!$A$3:$AE$998,20,FALSE)</f>
        <v>#DIV/0!</v>
      </c>
      <c r="L176" s="58" t="e">
        <f>VLOOKUP($S176,PercentGoalStats!$A$3:$AE$998,21,FALSE)</f>
        <v>#DIV/0!</v>
      </c>
      <c r="M176" s="58" t="e">
        <f>VLOOKUP($S176,PercentGoalStats!$A$3:$AE$998,23,FALSE)</f>
        <v>#DIV/0!</v>
      </c>
      <c r="N176" s="58" t="e">
        <f>VLOOKUP($S176,PercentGoalStats!$A$3:$AE$998,24,FALSE)</f>
        <v>#DIV/0!</v>
      </c>
      <c r="O176" s="58" t="e">
        <f>VLOOKUP($S176,PercentGoalStats!$A$3:$AE$998,26,FALSE)</f>
        <v>#DIV/0!</v>
      </c>
      <c r="P176" s="58" t="e">
        <f>VLOOKUP($S176,PercentGoalStats!$A$3:$AE$998,27,FALSE)</f>
        <v>#DIV/0!</v>
      </c>
      <c r="Q176" s="58" t="e">
        <f>VLOOKUP($S176,PercentGoalStats!$A$3:$AE$998,29,FALSE)</f>
        <v>#DIV/0!</v>
      </c>
      <c r="R176" s="58" t="e">
        <f>VLOOKUP($S176,PercentGoalStats!$A$3:$AE$998,30,FALSE)</f>
        <v>#DIV/0!</v>
      </c>
      <c r="S176" s="53" t="str">
        <f>Fixtures!A176</f>
        <v>Villarreal</v>
      </c>
      <c r="T176" s="54">
        <f>Fixtures!D176</f>
        <v>43694</v>
      </c>
      <c r="U176" s="53" t="str">
        <f>Fixtures!B176</f>
        <v>Granada</v>
      </c>
      <c r="V176" s="57" t="e">
        <f>VLOOKUP($U176,PercentGoalStats!$A$3:$AE$998,5,FALSE)</f>
        <v>#DIV/0!</v>
      </c>
      <c r="W176" s="58" t="e">
        <f>VLOOKUP($U176,PercentGoalStats!$A$3:$AE$998,7,FALSE)</f>
        <v>#DIV/0!</v>
      </c>
      <c r="X176" s="58" t="e">
        <f>VLOOKUP($U176,PercentGoalStats!$A$3:$AE$998,8,FALSE)</f>
        <v>#DIV/0!</v>
      </c>
      <c r="Y176" s="58" t="e">
        <f>VLOOKUP($U176,PercentGoalStats!$A$3:$AE$998,10,FALSE)</f>
        <v>#DIV/0!</v>
      </c>
      <c r="Z176" s="58" t="e">
        <f>VLOOKUP($U176,PercentGoalStats!$A$3:$AE$998,11,FALSE)</f>
        <v>#DIV/0!</v>
      </c>
      <c r="AA176" s="58" t="e">
        <f>VLOOKUP($U176,PercentGoalStats!$A$3:$AE$998,13,FALSE)</f>
        <v>#DIV/0!</v>
      </c>
      <c r="AB176" s="58" t="e">
        <f>VLOOKUP($U176,PercentGoalStats!$A$3:$AE$998,14,FALSE)</f>
        <v>#DIV/0!</v>
      </c>
      <c r="AC176" s="58" t="e">
        <f>VLOOKUP($U176,PercentGoalStats!$A$3:$AE$998,16,FALSE)</f>
        <v>#DIV/0!</v>
      </c>
      <c r="AD176" s="58" t="e">
        <f>VLOOKUP($U176,PercentGoalStats!$A$3:$AE$998,17,FALSE)</f>
        <v>#DIV/0!</v>
      </c>
      <c r="AE176" s="58" t="e">
        <f>VLOOKUP($U176,PercentGoalStats!$A$3:$AE$998,19,FALSE)</f>
        <v>#DIV/0!</v>
      </c>
      <c r="AF176" s="58" t="e">
        <f>VLOOKUP($U176,PercentGoalStats!$A$3:$AE$998,20,FALSE)</f>
        <v>#DIV/0!</v>
      </c>
      <c r="AG176" s="58" t="e">
        <f>VLOOKUP($U176,PercentGoalStats!$A$3:$AE$998,22,FALSE)</f>
        <v>#DIV/0!</v>
      </c>
      <c r="AH176" s="58" t="e">
        <f>VLOOKUP($U176,PercentGoalStats!$A$3:$AE$998,23,FALSE)</f>
        <v>#DIV/0!</v>
      </c>
      <c r="AI176" s="58" t="e">
        <f>VLOOKUP($U176,PercentGoalStats!$A$3:$AE$998,25,FALSE)</f>
        <v>#DIV/0!</v>
      </c>
      <c r="AJ176" s="58" t="e">
        <f>VLOOKUP($U176,PercentGoalStats!$A$3:$AE$998,26,FALSE)</f>
        <v>#DIV/0!</v>
      </c>
      <c r="AK176" s="58" t="e">
        <f>VLOOKUP($U176,PercentGoalStats!$A$3:$AE$998,28,FALSE)</f>
        <v>#DIV/0!</v>
      </c>
      <c r="AL176" s="58" t="e">
        <f>VLOOKUP($U176,PercentGoalStats!$A$3:$AE$998,29,FALSE)</f>
        <v>#DIV/0!</v>
      </c>
      <c r="AM176" s="58" t="e">
        <f>VLOOKUP($U176,PercentGoalStats!$A$3:$AE$998,31,FALSE)</f>
        <v>#DIV/0!</v>
      </c>
    </row>
    <row r="177" spans="1:39" hidden="1" x14ac:dyDescent="0.3">
      <c r="A177" s="57" t="e">
        <f>VLOOKUP($S177,PercentGoalStats!$A$3:$AE$998,5,FALSE)</f>
        <v>#DIV/0!</v>
      </c>
      <c r="B177" s="58" t="e">
        <f>VLOOKUP($S177,PercentGoalStats!$A$3:$AE$998,6,FALSE)</f>
        <v>#DIV/0!</v>
      </c>
      <c r="C177" s="58" t="e">
        <f>VLOOKUP($S177,PercentGoalStats!$A$3:$AE$998,8,FALSE)</f>
        <v>#DIV/0!</v>
      </c>
      <c r="D177" s="58" t="e">
        <f>VLOOKUP($S177,PercentGoalStats!$A$3:$AE$998,9,FALSE)</f>
        <v>#DIV/0!</v>
      </c>
      <c r="E177" s="58" t="e">
        <f>VLOOKUP($S177,PercentGoalStats!$A$3:$AE$998,11,FALSE)</f>
        <v>#DIV/0!</v>
      </c>
      <c r="F177" s="58" t="e">
        <f>VLOOKUP($S177,PercentGoalStats!$A$3:$AE$998,12,FALSE)</f>
        <v>#DIV/0!</v>
      </c>
      <c r="G177" s="58" t="e">
        <f>VLOOKUP($S177,PercentGoalStats!$A$3:$AE$998,14,FALSE)</f>
        <v>#DIV/0!</v>
      </c>
      <c r="H177" s="58" t="e">
        <f>VLOOKUP($S177,PercentGoalStats!$A$3:$AE$998,15,FALSE)</f>
        <v>#DIV/0!</v>
      </c>
      <c r="I177" s="58" t="e">
        <f>VLOOKUP($S177,PercentGoalStats!$A$3:$AE$998,17,FALSE)</f>
        <v>#DIV/0!</v>
      </c>
      <c r="J177" s="58" t="e">
        <f>VLOOKUP($S177,PercentGoalStats!$A$3:$AE$998,18,FALSE)</f>
        <v>#DIV/0!</v>
      </c>
      <c r="K177" s="58" t="e">
        <f>VLOOKUP($S177,PercentGoalStats!$A$3:$AE$998,20,FALSE)</f>
        <v>#DIV/0!</v>
      </c>
      <c r="L177" s="58" t="e">
        <f>VLOOKUP($S177,PercentGoalStats!$A$3:$AE$998,21,FALSE)</f>
        <v>#DIV/0!</v>
      </c>
      <c r="M177" s="58" t="e">
        <f>VLOOKUP($S177,PercentGoalStats!$A$3:$AE$998,23,FALSE)</f>
        <v>#DIV/0!</v>
      </c>
      <c r="N177" s="58" t="e">
        <f>VLOOKUP($S177,PercentGoalStats!$A$3:$AE$998,24,FALSE)</f>
        <v>#DIV/0!</v>
      </c>
      <c r="O177" s="58" t="e">
        <f>VLOOKUP($S177,PercentGoalStats!$A$3:$AE$998,26,FALSE)</f>
        <v>#DIV/0!</v>
      </c>
      <c r="P177" s="58" t="e">
        <f>VLOOKUP($S177,PercentGoalStats!$A$3:$AE$998,27,FALSE)</f>
        <v>#DIV/0!</v>
      </c>
      <c r="Q177" s="58" t="e">
        <f>VLOOKUP($S177,PercentGoalStats!$A$3:$AE$998,29,FALSE)</f>
        <v>#DIV/0!</v>
      </c>
      <c r="R177" s="58" t="e">
        <f>VLOOKUP($S177,PercentGoalStats!$A$3:$AE$998,30,FALSE)</f>
        <v>#DIV/0!</v>
      </c>
      <c r="S177" s="53" t="str">
        <f>Fixtures!A177</f>
        <v>Metz</v>
      </c>
      <c r="T177" s="54">
        <f>Fixtures!D177</f>
        <v>43694</v>
      </c>
      <c r="U177" s="53" t="str">
        <f>Fixtures!B177</f>
        <v>Monaco</v>
      </c>
      <c r="V177" s="57">
        <f>VLOOKUP($U177,PercentGoalStats!$A$3:$AE$998,5,FALSE)</f>
        <v>1</v>
      </c>
      <c r="W177" s="58" t="e">
        <f>VLOOKUP($U177,PercentGoalStats!$A$3:$AE$998,7,FALSE)</f>
        <v>#DIV/0!</v>
      </c>
      <c r="X177" s="58">
        <f>VLOOKUP($U177,PercentGoalStats!$A$3:$AE$998,8,FALSE)</f>
        <v>1</v>
      </c>
      <c r="Y177" s="58" t="e">
        <f>VLOOKUP($U177,PercentGoalStats!$A$3:$AE$998,10,FALSE)</f>
        <v>#DIV/0!</v>
      </c>
      <c r="Z177" s="58">
        <f>VLOOKUP($U177,PercentGoalStats!$A$3:$AE$998,11,FALSE)</f>
        <v>1</v>
      </c>
      <c r="AA177" s="58" t="e">
        <f>VLOOKUP($U177,PercentGoalStats!$A$3:$AE$998,13,FALSE)</f>
        <v>#DIV/0!</v>
      </c>
      <c r="AB177" s="58">
        <f>VLOOKUP($U177,PercentGoalStats!$A$3:$AE$998,14,FALSE)</f>
        <v>0</v>
      </c>
      <c r="AC177" s="58" t="e">
        <f>VLOOKUP($U177,PercentGoalStats!$A$3:$AE$998,16,FALSE)</f>
        <v>#DIV/0!</v>
      </c>
      <c r="AD177" s="58">
        <f>VLOOKUP($U177,PercentGoalStats!$A$3:$AE$998,17,FALSE)</f>
        <v>0</v>
      </c>
      <c r="AE177" s="58" t="e">
        <f>VLOOKUP($U177,PercentGoalStats!$A$3:$AE$998,19,FALSE)</f>
        <v>#DIV/0!</v>
      </c>
      <c r="AF177" s="58">
        <f>VLOOKUP($U177,PercentGoalStats!$A$3:$AE$998,20,FALSE)</f>
        <v>0</v>
      </c>
      <c r="AG177" s="58" t="e">
        <f>VLOOKUP($U177,PercentGoalStats!$A$3:$AE$998,22,FALSE)</f>
        <v>#DIV/0!</v>
      </c>
      <c r="AH177" s="58">
        <f>VLOOKUP($U177,PercentGoalStats!$A$3:$AE$998,23,FALSE)</f>
        <v>1</v>
      </c>
      <c r="AI177" s="58" t="e">
        <f>VLOOKUP($U177,PercentGoalStats!$A$3:$AE$998,25,FALSE)</f>
        <v>#DIV/0!</v>
      </c>
      <c r="AJ177" s="58">
        <f>VLOOKUP($U177,PercentGoalStats!$A$3:$AE$998,26,FALSE)</f>
        <v>1</v>
      </c>
      <c r="AK177" s="58" t="e">
        <f>VLOOKUP($U177,PercentGoalStats!$A$3:$AE$998,28,FALSE)</f>
        <v>#DIV/0!</v>
      </c>
      <c r="AL177" s="58">
        <f>VLOOKUP($U177,PercentGoalStats!$A$3:$AE$998,29,FALSE)</f>
        <v>0</v>
      </c>
      <c r="AM177" s="58" t="e">
        <f>VLOOKUP($U177,PercentGoalStats!$A$3:$AE$998,31,FALSE)</f>
        <v>#DIV/0!</v>
      </c>
    </row>
    <row r="178" spans="1:39" hidden="1" x14ac:dyDescent="0.3">
      <c r="A178" s="57">
        <f>VLOOKUP($S178,PercentGoalStats!$A$3:$AE$998,5,FALSE)</f>
        <v>1</v>
      </c>
      <c r="B178" s="58" t="e">
        <f>VLOOKUP($S178,PercentGoalStats!$A$3:$AE$998,6,FALSE)</f>
        <v>#DIV/0!</v>
      </c>
      <c r="C178" s="58">
        <f>VLOOKUP($S178,PercentGoalStats!$A$3:$AE$998,8,FALSE)</f>
        <v>1</v>
      </c>
      <c r="D178" s="58" t="e">
        <f>VLOOKUP($S178,PercentGoalStats!$A$3:$AE$998,9,FALSE)</f>
        <v>#DIV/0!</v>
      </c>
      <c r="E178" s="58">
        <f>VLOOKUP($S178,PercentGoalStats!$A$3:$AE$998,11,FALSE)</f>
        <v>0</v>
      </c>
      <c r="F178" s="58" t="e">
        <f>VLOOKUP($S178,PercentGoalStats!$A$3:$AE$998,12,FALSE)</f>
        <v>#DIV/0!</v>
      </c>
      <c r="G178" s="58">
        <f>VLOOKUP($S178,PercentGoalStats!$A$3:$AE$998,14,FALSE)</f>
        <v>0</v>
      </c>
      <c r="H178" s="58" t="e">
        <f>VLOOKUP($S178,PercentGoalStats!$A$3:$AE$998,15,FALSE)</f>
        <v>#DIV/0!</v>
      </c>
      <c r="I178" s="58">
        <f>VLOOKUP($S178,PercentGoalStats!$A$3:$AE$998,17,FALSE)</f>
        <v>1</v>
      </c>
      <c r="J178" s="58" t="e">
        <f>VLOOKUP($S178,PercentGoalStats!$A$3:$AE$998,18,FALSE)</f>
        <v>#DIV/0!</v>
      </c>
      <c r="K178" s="58">
        <f>VLOOKUP($S178,PercentGoalStats!$A$3:$AE$998,20,FALSE)</f>
        <v>0</v>
      </c>
      <c r="L178" s="58" t="e">
        <f>VLOOKUP($S178,PercentGoalStats!$A$3:$AE$998,21,FALSE)</f>
        <v>#DIV/0!</v>
      </c>
      <c r="M178" s="58">
        <f>VLOOKUP($S178,PercentGoalStats!$A$3:$AE$998,23,FALSE)</f>
        <v>1</v>
      </c>
      <c r="N178" s="58" t="e">
        <f>VLOOKUP($S178,PercentGoalStats!$A$3:$AE$998,24,FALSE)</f>
        <v>#DIV/0!</v>
      </c>
      <c r="O178" s="58">
        <f>VLOOKUP($S178,PercentGoalStats!$A$3:$AE$998,26,FALSE)</f>
        <v>0</v>
      </c>
      <c r="P178" s="58" t="e">
        <f>VLOOKUP($S178,PercentGoalStats!$A$3:$AE$998,27,FALSE)</f>
        <v>#DIV/0!</v>
      </c>
      <c r="Q178" s="58">
        <f>VLOOKUP($S178,PercentGoalStats!$A$3:$AE$998,29,FALSE)</f>
        <v>1</v>
      </c>
      <c r="R178" s="58" t="e">
        <f>VLOOKUP($S178,PercentGoalStats!$A$3:$AE$998,30,FALSE)</f>
        <v>#DIV/0!</v>
      </c>
      <c r="S178" s="53" t="str">
        <f>Fixtures!A178</f>
        <v>Toulouse</v>
      </c>
      <c r="T178" s="54">
        <f>Fixtures!D178</f>
        <v>43694</v>
      </c>
      <c r="U178" s="53" t="str">
        <f>Fixtures!B178</f>
        <v>Dijon</v>
      </c>
      <c r="V178" s="57">
        <f>VLOOKUP($U178,PercentGoalStats!$A$3:$AE$998,5,FALSE)</f>
        <v>1</v>
      </c>
      <c r="W178" s="58" t="e">
        <f>VLOOKUP($U178,PercentGoalStats!$A$3:$AE$998,7,FALSE)</f>
        <v>#DIV/0!</v>
      </c>
      <c r="X178" s="58">
        <f>VLOOKUP($U178,PercentGoalStats!$A$3:$AE$998,8,FALSE)</f>
        <v>1</v>
      </c>
      <c r="Y178" s="58" t="e">
        <f>VLOOKUP($U178,PercentGoalStats!$A$3:$AE$998,10,FALSE)</f>
        <v>#DIV/0!</v>
      </c>
      <c r="Z178" s="58">
        <f>VLOOKUP($U178,PercentGoalStats!$A$3:$AE$998,11,FALSE)</f>
        <v>1</v>
      </c>
      <c r="AA178" s="58" t="e">
        <f>VLOOKUP($U178,PercentGoalStats!$A$3:$AE$998,13,FALSE)</f>
        <v>#DIV/0!</v>
      </c>
      <c r="AB178" s="58">
        <f>VLOOKUP($U178,PercentGoalStats!$A$3:$AE$998,14,FALSE)</f>
        <v>0</v>
      </c>
      <c r="AC178" s="58" t="e">
        <f>VLOOKUP($U178,PercentGoalStats!$A$3:$AE$998,16,FALSE)</f>
        <v>#DIV/0!</v>
      </c>
      <c r="AD178" s="58">
        <f>VLOOKUP($U178,PercentGoalStats!$A$3:$AE$998,17,FALSE)</f>
        <v>1</v>
      </c>
      <c r="AE178" s="58" t="e">
        <f>VLOOKUP($U178,PercentGoalStats!$A$3:$AE$998,19,FALSE)</f>
        <v>#DIV/0!</v>
      </c>
      <c r="AF178" s="58">
        <f>VLOOKUP($U178,PercentGoalStats!$A$3:$AE$998,20,FALSE)</f>
        <v>0</v>
      </c>
      <c r="AG178" s="58" t="e">
        <f>VLOOKUP($U178,PercentGoalStats!$A$3:$AE$998,22,FALSE)</f>
        <v>#DIV/0!</v>
      </c>
      <c r="AH178" s="58">
        <f>VLOOKUP($U178,PercentGoalStats!$A$3:$AE$998,23,FALSE)</f>
        <v>1</v>
      </c>
      <c r="AI178" s="58" t="e">
        <f>VLOOKUP($U178,PercentGoalStats!$A$3:$AE$998,25,FALSE)</f>
        <v>#DIV/0!</v>
      </c>
      <c r="AJ178" s="58">
        <f>VLOOKUP($U178,PercentGoalStats!$A$3:$AE$998,26,FALSE)</f>
        <v>1</v>
      </c>
      <c r="AK178" s="58" t="e">
        <f>VLOOKUP($U178,PercentGoalStats!$A$3:$AE$998,28,FALSE)</f>
        <v>#DIV/0!</v>
      </c>
      <c r="AL178" s="58">
        <f>VLOOKUP($U178,PercentGoalStats!$A$3:$AE$998,29,FALSE)</f>
        <v>1</v>
      </c>
      <c r="AM178" s="58" t="e">
        <f>VLOOKUP($U178,PercentGoalStats!$A$3:$AE$998,31,FALSE)</f>
        <v>#DIV/0!</v>
      </c>
    </row>
    <row r="179" spans="1:39" hidden="1" x14ac:dyDescent="0.3">
      <c r="A179" s="57" t="e">
        <f>VLOOKUP($S179,PercentGoalStats!$A$3:$AE$998,5,FALSE)</f>
        <v>#DIV/0!</v>
      </c>
      <c r="B179" s="58" t="e">
        <f>VLOOKUP($S179,PercentGoalStats!$A$3:$AE$998,6,FALSE)</f>
        <v>#DIV/0!</v>
      </c>
      <c r="C179" s="58" t="e">
        <f>VLOOKUP($S179,PercentGoalStats!$A$3:$AE$998,8,FALSE)</f>
        <v>#DIV/0!</v>
      </c>
      <c r="D179" s="58" t="e">
        <f>VLOOKUP($S179,PercentGoalStats!$A$3:$AE$998,9,FALSE)</f>
        <v>#DIV/0!</v>
      </c>
      <c r="E179" s="58" t="e">
        <f>VLOOKUP($S179,PercentGoalStats!$A$3:$AE$998,11,FALSE)</f>
        <v>#DIV/0!</v>
      </c>
      <c r="F179" s="58" t="e">
        <f>VLOOKUP($S179,PercentGoalStats!$A$3:$AE$998,12,FALSE)</f>
        <v>#DIV/0!</v>
      </c>
      <c r="G179" s="58" t="e">
        <f>VLOOKUP($S179,PercentGoalStats!$A$3:$AE$998,14,FALSE)</f>
        <v>#DIV/0!</v>
      </c>
      <c r="H179" s="58" t="e">
        <f>VLOOKUP($S179,PercentGoalStats!$A$3:$AE$998,15,FALSE)</f>
        <v>#DIV/0!</v>
      </c>
      <c r="I179" s="58" t="e">
        <f>VLOOKUP($S179,PercentGoalStats!$A$3:$AE$998,17,FALSE)</f>
        <v>#DIV/0!</v>
      </c>
      <c r="J179" s="58" t="e">
        <f>VLOOKUP($S179,PercentGoalStats!$A$3:$AE$998,18,FALSE)</f>
        <v>#DIV/0!</v>
      </c>
      <c r="K179" s="58" t="e">
        <f>VLOOKUP($S179,PercentGoalStats!$A$3:$AE$998,20,FALSE)</f>
        <v>#DIV/0!</v>
      </c>
      <c r="L179" s="58" t="e">
        <f>VLOOKUP($S179,PercentGoalStats!$A$3:$AE$998,21,FALSE)</f>
        <v>#DIV/0!</v>
      </c>
      <c r="M179" s="58" t="e">
        <f>VLOOKUP($S179,PercentGoalStats!$A$3:$AE$998,23,FALSE)</f>
        <v>#DIV/0!</v>
      </c>
      <c r="N179" s="58" t="e">
        <f>VLOOKUP($S179,PercentGoalStats!$A$3:$AE$998,24,FALSE)</f>
        <v>#DIV/0!</v>
      </c>
      <c r="O179" s="58" t="e">
        <f>VLOOKUP($S179,PercentGoalStats!$A$3:$AE$998,26,FALSE)</f>
        <v>#DIV/0!</v>
      </c>
      <c r="P179" s="58" t="e">
        <f>VLOOKUP($S179,PercentGoalStats!$A$3:$AE$998,27,FALSE)</f>
        <v>#DIV/0!</v>
      </c>
      <c r="Q179" s="58" t="e">
        <f>VLOOKUP($S179,PercentGoalStats!$A$3:$AE$998,29,FALSE)</f>
        <v>#DIV/0!</v>
      </c>
      <c r="R179" s="58" t="e">
        <f>VLOOKUP($S179,PercentGoalStats!$A$3:$AE$998,30,FALSE)</f>
        <v>#DIV/0!</v>
      </c>
      <c r="S179" s="53" t="str">
        <f>Fixtures!A179</f>
        <v>Nîmes</v>
      </c>
      <c r="T179" s="54">
        <f>Fixtures!D179</f>
        <v>43694</v>
      </c>
      <c r="U179" s="53" t="str">
        <f>Fixtures!B179</f>
        <v>Nice</v>
      </c>
      <c r="V179" s="57">
        <f>VLOOKUP($U179,PercentGoalStats!$A$3:$AE$998,5,FALSE)</f>
        <v>1</v>
      </c>
      <c r="W179" s="58" t="e">
        <f>VLOOKUP($U179,PercentGoalStats!$A$3:$AE$998,7,FALSE)</f>
        <v>#DIV/0!</v>
      </c>
      <c r="X179" s="58">
        <f>VLOOKUP($U179,PercentGoalStats!$A$3:$AE$998,8,FALSE)</f>
        <v>1</v>
      </c>
      <c r="Y179" s="58" t="e">
        <f>VLOOKUP($U179,PercentGoalStats!$A$3:$AE$998,10,FALSE)</f>
        <v>#DIV/0!</v>
      </c>
      <c r="Z179" s="58">
        <f>VLOOKUP($U179,PercentGoalStats!$A$3:$AE$998,11,FALSE)</f>
        <v>1</v>
      </c>
      <c r="AA179" s="58" t="e">
        <f>VLOOKUP($U179,PercentGoalStats!$A$3:$AE$998,13,FALSE)</f>
        <v>#DIV/0!</v>
      </c>
      <c r="AB179" s="58">
        <f>VLOOKUP($U179,PercentGoalStats!$A$3:$AE$998,14,FALSE)</f>
        <v>0</v>
      </c>
      <c r="AC179" s="58" t="e">
        <f>VLOOKUP($U179,PercentGoalStats!$A$3:$AE$998,16,FALSE)</f>
        <v>#DIV/0!</v>
      </c>
      <c r="AD179" s="58">
        <f>VLOOKUP($U179,PercentGoalStats!$A$3:$AE$998,17,FALSE)</f>
        <v>1</v>
      </c>
      <c r="AE179" s="58" t="e">
        <f>VLOOKUP($U179,PercentGoalStats!$A$3:$AE$998,19,FALSE)</f>
        <v>#DIV/0!</v>
      </c>
      <c r="AF179" s="58">
        <f>VLOOKUP($U179,PercentGoalStats!$A$3:$AE$998,20,FALSE)</f>
        <v>1</v>
      </c>
      <c r="AG179" s="58" t="e">
        <f>VLOOKUP($U179,PercentGoalStats!$A$3:$AE$998,22,FALSE)</f>
        <v>#DIV/0!</v>
      </c>
      <c r="AH179" s="58">
        <f>VLOOKUP($U179,PercentGoalStats!$A$3:$AE$998,23,FALSE)</f>
        <v>1</v>
      </c>
      <c r="AI179" s="58" t="e">
        <f>VLOOKUP($U179,PercentGoalStats!$A$3:$AE$998,25,FALSE)</f>
        <v>#DIV/0!</v>
      </c>
      <c r="AJ179" s="58">
        <f>VLOOKUP($U179,PercentGoalStats!$A$3:$AE$998,26,FALSE)</f>
        <v>0</v>
      </c>
      <c r="AK179" s="58" t="e">
        <f>VLOOKUP($U179,PercentGoalStats!$A$3:$AE$998,28,FALSE)</f>
        <v>#DIV/0!</v>
      </c>
      <c r="AL179" s="58">
        <f>VLOOKUP($U179,PercentGoalStats!$A$3:$AE$998,29,FALSE)</f>
        <v>1</v>
      </c>
      <c r="AM179" s="58" t="e">
        <f>VLOOKUP($U179,PercentGoalStats!$A$3:$AE$998,31,FALSE)</f>
        <v>#DIV/0!</v>
      </c>
    </row>
    <row r="180" spans="1:39" hidden="1" x14ac:dyDescent="0.3">
      <c r="A180" s="57" t="e">
        <f>VLOOKUP($S180,PercentGoalStats!$A$3:$AE$998,5,FALSE)</f>
        <v>#DIV/0!</v>
      </c>
      <c r="B180" s="58" t="e">
        <f>VLOOKUP($S180,PercentGoalStats!$A$3:$AE$998,6,FALSE)</f>
        <v>#DIV/0!</v>
      </c>
      <c r="C180" s="58" t="e">
        <f>VLOOKUP($S180,PercentGoalStats!$A$3:$AE$998,8,FALSE)</f>
        <v>#DIV/0!</v>
      </c>
      <c r="D180" s="58" t="e">
        <f>VLOOKUP($S180,PercentGoalStats!$A$3:$AE$998,9,FALSE)</f>
        <v>#DIV/0!</v>
      </c>
      <c r="E180" s="58" t="e">
        <f>VLOOKUP($S180,PercentGoalStats!$A$3:$AE$998,11,FALSE)</f>
        <v>#DIV/0!</v>
      </c>
      <c r="F180" s="58" t="e">
        <f>VLOOKUP($S180,PercentGoalStats!$A$3:$AE$998,12,FALSE)</f>
        <v>#DIV/0!</v>
      </c>
      <c r="G180" s="58" t="e">
        <f>VLOOKUP($S180,PercentGoalStats!$A$3:$AE$998,14,FALSE)</f>
        <v>#DIV/0!</v>
      </c>
      <c r="H180" s="58" t="e">
        <f>VLOOKUP($S180,PercentGoalStats!$A$3:$AE$998,15,FALSE)</f>
        <v>#DIV/0!</v>
      </c>
      <c r="I180" s="58" t="e">
        <f>VLOOKUP($S180,PercentGoalStats!$A$3:$AE$998,17,FALSE)</f>
        <v>#DIV/0!</v>
      </c>
      <c r="J180" s="58" t="e">
        <f>VLOOKUP($S180,PercentGoalStats!$A$3:$AE$998,18,FALSE)</f>
        <v>#DIV/0!</v>
      </c>
      <c r="K180" s="58" t="e">
        <f>VLOOKUP($S180,PercentGoalStats!$A$3:$AE$998,20,FALSE)</f>
        <v>#DIV/0!</v>
      </c>
      <c r="L180" s="58" t="e">
        <f>VLOOKUP($S180,PercentGoalStats!$A$3:$AE$998,21,FALSE)</f>
        <v>#DIV/0!</v>
      </c>
      <c r="M180" s="58" t="e">
        <f>VLOOKUP($S180,PercentGoalStats!$A$3:$AE$998,23,FALSE)</f>
        <v>#DIV/0!</v>
      </c>
      <c r="N180" s="58" t="e">
        <f>VLOOKUP($S180,PercentGoalStats!$A$3:$AE$998,24,FALSE)</f>
        <v>#DIV/0!</v>
      </c>
      <c r="O180" s="58" t="e">
        <f>VLOOKUP($S180,PercentGoalStats!$A$3:$AE$998,26,FALSE)</f>
        <v>#DIV/0!</v>
      </c>
      <c r="P180" s="58" t="e">
        <f>VLOOKUP($S180,PercentGoalStats!$A$3:$AE$998,27,FALSE)</f>
        <v>#DIV/0!</v>
      </c>
      <c r="Q180" s="58" t="e">
        <f>VLOOKUP($S180,PercentGoalStats!$A$3:$AE$998,29,FALSE)</f>
        <v>#DIV/0!</v>
      </c>
      <c r="R180" s="58" t="e">
        <f>VLOOKUP($S180,PercentGoalStats!$A$3:$AE$998,30,FALSE)</f>
        <v>#DIV/0!</v>
      </c>
      <c r="S180" s="53" t="str">
        <f>Fixtures!A180</f>
        <v>Nantes</v>
      </c>
      <c r="T180" s="54">
        <f>Fixtures!D180</f>
        <v>43694</v>
      </c>
      <c r="U180" s="53" t="str">
        <f>Fixtures!B180</f>
        <v>Olympique Marseille</v>
      </c>
      <c r="V180" s="57">
        <f>VLOOKUP($U180,PercentGoalStats!$A$3:$AE$998,5,FALSE)</f>
        <v>1</v>
      </c>
      <c r="W180" s="58" t="e">
        <f>VLOOKUP($U180,PercentGoalStats!$A$3:$AE$998,7,FALSE)</f>
        <v>#DIV/0!</v>
      </c>
      <c r="X180" s="58">
        <f>VLOOKUP($U180,PercentGoalStats!$A$3:$AE$998,8,FALSE)</f>
        <v>1</v>
      </c>
      <c r="Y180" s="58" t="e">
        <f>VLOOKUP($U180,PercentGoalStats!$A$3:$AE$998,10,FALSE)</f>
        <v>#DIV/0!</v>
      </c>
      <c r="Z180" s="58">
        <f>VLOOKUP($U180,PercentGoalStats!$A$3:$AE$998,11,FALSE)</f>
        <v>0</v>
      </c>
      <c r="AA180" s="58" t="e">
        <f>VLOOKUP($U180,PercentGoalStats!$A$3:$AE$998,13,FALSE)</f>
        <v>#DIV/0!</v>
      </c>
      <c r="AB180" s="58">
        <f>VLOOKUP($U180,PercentGoalStats!$A$3:$AE$998,14,FALSE)</f>
        <v>0</v>
      </c>
      <c r="AC180" s="58" t="e">
        <f>VLOOKUP($U180,PercentGoalStats!$A$3:$AE$998,16,FALSE)</f>
        <v>#DIV/0!</v>
      </c>
      <c r="AD180" s="58">
        <f>VLOOKUP($U180,PercentGoalStats!$A$3:$AE$998,17,FALSE)</f>
        <v>0</v>
      </c>
      <c r="AE180" s="58" t="e">
        <f>VLOOKUP($U180,PercentGoalStats!$A$3:$AE$998,19,FALSE)</f>
        <v>#DIV/0!</v>
      </c>
      <c r="AF180" s="58">
        <f>VLOOKUP($U180,PercentGoalStats!$A$3:$AE$998,20,FALSE)</f>
        <v>0</v>
      </c>
      <c r="AG180" s="58" t="e">
        <f>VLOOKUP($U180,PercentGoalStats!$A$3:$AE$998,22,FALSE)</f>
        <v>#DIV/0!</v>
      </c>
      <c r="AH180" s="58">
        <f>VLOOKUP($U180,PercentGoalStats!$A$3:$AE$998,23,FALSE)</f>
        <v>1</v>
      </c>
      <c r="AI180" s="58" t="e">
        <f>VLOOKUP($U180,PercentGoalStats!$A$3:$AE$998,25,FALSE)</f>
        <v>#DIV/0!</v>
      </c>
      <c r="AJ180" s="58">
        <f>VLOOKUP($U180,PercentGoalStats!$A$3:$AE$998,26,FALSE)</f>
        <v>1</v>
      </c>
      <c r="AK180" s="58" t="e">
        <f>VLOOKUP($U180,PercentGoalStats!$A$3:$AE$998,28,FALSE)</f>
        <v>#DIV/0!</v>
      </c>
      <c r="AL180" s="58">
        <f>VLOOKUP($U180,PercentGoalStats!$A$3:$AE$998,29,FALSE)</f>
        <v>0</v>
      </c>
      <c r="AM180" s="58" t="e">
        <f>VLOOKUP($U180,PercentGoalStats!$A$3:$AE$998,31,FALSE)</f>
        <v>#DIV/0!</v>
      </c>
    </row>
    <row r="181" spans="1:39" hidden="1" x14ac:dyDescent="0.3">
      <c r="A181" s="57">
        <f>VLOOKUP($S181,PercentGoalStats!$A$3:$AE$998,5,FALSE)</f>
        <v>1</v>
      </c>
      <c r="B181" s="58" t="e">
        <f>VLOOKUP($S181,PercentGoalStats!$A$3:$AE$998,6,FALSE)</f>
        <v>#DIV/0!</v>
      </c>
      <c r="C181" s="58">
        <f>VLOOKUP($S181,PercentGoalStats!$A$3:$AE$998,8,FALSE)</f>
        <v>1</v>
      </c>
      <c r="D181" s="58" t="e">
        <f>VLOOKUP($S181,PercentGoalStats!$A$3:$AE$998,9,FALSE)</f>
        <v>#DIV/0!</v>
      </c>
      <c r="E181" s="58">
        <f>VLOOKUP($S181,PercentGoalStats!$A$3:$AE$998,11,FALSE)</f>
        <v>1</v>
      </c>
      <c r="F181" s="58" t="e">
        <f>VLOOKUP($S181,PercentGoalStats!$A$3:$AE$998,12,FALSE)</f>
        <v>#DIV/0!</v>
      </c>
      <c r="G181" s="58">
        <f>VLOOKUP($S181,PercentGoalStats!$A$3:$AE$998,14,FALSE)</f>
        <v>0</v>
      </c>
      <c r="H181" s="58" t="e">
        <f>VLOOKUP($S181,PercentGoalStats!$A$3:$AE$998,15,FALSE)</f>
        <v>#DIV/0!</v>
      </c>
      <c r="I181" s="58">
        <f>VLOOKUP($S181,PercentGoalStats!$A$3:$AE$998,17,FALSE)</f>
        <v>1</v>
      </c>
      <c r="J181" s="58" t="e">
        <f>VLOOKUP($S181,PercentGoalStats!$A$3:$AE$998,18,FALSE)</f>
        <v>#DIV/0!</v>
      </c>
      <c r="K181" s="58">
        <f>VLOOKUP($S181,PercentGoalStats!$A$3:$AE$998,20,FALSE)</f>
        <v>0</v>
      </c>
      <c r="L181" s="58" t="e">
        <f>VLOOKUP($S181,PercentGoalStats!$A$3:$AE$998,21,FALSE)</f>
        <v>#DIV/0!</v>
      </c>
      <c r="M181" s="58">
        <f>VLOOKUP($S181,PercentGoalStats!$A$3:$AE$998,23,FALSE)</f>
        <v>1</v>
      </c>
      <c r="N181" s="58" t="e">
        <f>VLOOKUP($S181,PercentGoalStats!$A$3:$AE$998,24,FALSE)</f>
        <v>#DIV/0!</v>
      </c>
      <c r="O181" s="58">
        <f>VLOOKUP($S181,PercentGoalStats!$A$3:$AE$998,26,FALSE)</f>
        <v>1</v>
      </c>
      <c r="P181" s="58" t="e">
        <f>VLOOKUP($S181,PercentGoalStats!$A$3:$AE$998,27,FALSE)</f>
        <v>#DIV/0!</v>
      </c>
      <c r="Q181" s="58">
        <f>VLOOKUP($S181,PercentGoalStats!$A$3:$AE$998,29,FALSE)</f>
        <v>1</v>
      </c>
      <c r="R181" s="58" t="e">
        <f>VLOOKUP($S181,PercentGoalStats!$A$3:$AE$998,30,FALSE)</f>
        <v>#DIV/0!</v>
      </c>
      <c r="S181" s="53" t="str">
        <f>Fixtures!A181</f>
        <v>Amiens SC</v>
      </c>
      <c r="T181" s="54">
        <f>Fixtures!D181</f>
        <v>43694</v>
      </c>
      <c r="U181" s="53" t="str">
        <f>Fixtures!B181</f>
        <v>Lille</v>
      </c>
      <c r="V181" s="57" t="e">
        <f>VLOOKUP($U181,PercentGoalStats!$A$3:$AE$998,5,FALSE)</f>
        <v>#DIV/0!</v>
      </c>
      <c r="W181" s="58" t="e">
        <f>VLOOKUP($U181,PercentGoalStats!$A$3:$AE$998,7,FALSE)</f>
        <v>#DIV/0!</v>
      </c>
      <c r="X181" s="58" t="e">
        <f>VLOOKUP($U181,PercentGoalStats!$A$3:$AE$998,8,FALSE)</f>
        <v>#DIV/0!</v>
      </c>
      <c r="Y181" s="58" t="e">
        <f>VLOOKUP($U181,PercentGoalStats!$A$3:$AE$998,10,FALSE)</f>
        <v>#DIV/0!</v>
      </c>
      <c r="Z181" s="58" t="e">
        <f>VLOOKUP($U181,PercentGoalStats!$A$3:$AE$998,11,FALSE)</f>
        <v>#DIV/0!</v>
      </c>
      <c r="AA181" s="58" t="e">
        <f>VLOOKUP($U181,PercentGoalStats!$A$3:$AE$998,13,FALSE)</f>
        <v>#DIV/0!</v>
      </c>
      <c r="AB181" s="58" t="e">
        <f>VLOOKUP($U181,PercentGoalStats!$A$3:$AE$998,14,FALSE)</f>
        <v>#DIV/0!</v>
      </c>
      <c r="AC181" s="58" t="e">
        <f>VLOOKUP($U181,PercentGoalStats!$A$3:$AE$998,16,FALSE)</f>
        <v>#DIV/0!</v>
      </c>
      <c r="AD181" s="58" t="e">
        <f>VLOOKUP($U181,PercentGoalStats!$A$3:$AE$998,17,FALSE)</f>
        <v>#DIV/0!</v>
      </c>
      <c r="AE181" s="58" t="e">
        <f>VLOOKUP($U181,PercentGoalStats!$A$3:$AE$998,19,FALSE)</f>
        <v>#DIV/0!</v>
      </c>
      <c r="AF181" s="58" t="e">
        <f>VLOOKUP($U181,PercentGoalStats!$A$3:$AE$998,20,FALSE)</f>
        <v>#DIV/0!</v>
      </c>
      <c r="AG181" s="58" t="e">
        <f>VLOOKUP($U181,PercentGoalStats!$A$3:$AE$998,22,FALSE)</f>
        <v>#DIV/0!</v>
      </c>
      <c r="AH181" s="58" t="e">
        <f>VLOOKUP($U181,PercentGoalStats!$A$3:$AE$998,23,FALSE)</f>
        <v>#DIV/0!</v>
      </c>
      <c r="AI181" s="58" t="e">
        <f>VLOOKUP($U181,PercentGoalStats!$A$3:$AE$998,25,FALSE)</f>
        <v>#DIV/0!</v>
      </c>
      <c r="AJ181" s="58" t="e">
        <f>VLOOKUP($U181,PercentGoalStats!$A$3:$AE$998,26,FALSE)</f>
        <v>#DIV/0!</v>
      </c>
      <c r="AK181" s="58" t="e">
        <f>VLOOKUP($U181,PercentGoalStats!$A$3:$AE$998,28,FALSE)</f>
        <v>#DIV/0!</v>
      </c>
      <c r="AL181" s="58" t="e">
        <f>VLOOKUP($U181,PercentGoalStats!$A$3:$AE$998,29,FALSE)</f>
        <v>#DIV/0!</v>
      </c>
      <c r="AM181" s="58" t="e">
        <f>VLOOKUP($U181,PercentGoalStats!$A$3:$AE$998,31,FALSE)</f>
        <v>#DIV/0!</v>
      </c>
    </row>
    <row r="182" spans="1:39" hidden="1" x14ac:dyDescent="0.3">
      <c r="A182" s="57">
        <f>VLOOKUP($S182,PercentGoalStats!$A$3:$AE$998,5,FALSE)</f>
        <v>1</v>
      </c>
      <c r="B182" s="58" t="e">
        <f>VLOOKUP($S182,PercentGoalStats!$A$3:$AE$998,6,FALSE)</f>
        <v>#DIV/0!</v>
      </c>
      <c r="C182" s="58">
        <f>VLOOKUP($S182,PercentGoalStats!$A$3:$AE$998,8,FALSE)</f>
        <v>1</v>
      </c>
      <c r="D182" s="58" t="e">
        <f>VLOOKUP($S182,PercentGoalStats!$A$3:$AE$998,9,FALSE)</f>
        <v>#DIV/0!</v>
      </c>
      <c r="E182" s="58">
        <f>VLOOKUP($S182,PercentGoalStats!$A$3:$AE$998,11,FALSE)</f>
        <v>1</v>
      </c>
      <c r="F182" s="58" t="e">
        <f>VLOOKUP($S182,PercentGoalStats!$A$3:$AE$998,12,FALSE)</f>
        <v>#DIV/0!</v>
      </c>
      <c r="G182" s="58">
        <f>VLOOKUP($S182,PercentGoalStats!$A$3:$AE$998,14,FALSE)</f>
        <v>1</v>
      </c>
      <c r="H182" s="58" t="e">
        <f>VLOOKUP($S182,PercentGoalStats!$A$3:$AE$998,15,FALSE)</f>
        <v>#DIV/0!</v>
      </c>
      <c r="I182" s="58">
        <f>VLOOKUP($S182,PercentGoalStats!$A$3:$AE$998,17,FALSE)</f>
        <v>1</v>
      </c>
      <c r="J182" s="58" t="e">
        <f>VLOOKUP($S182,PercentGoalStats!$A$3:$AE$998,18,FALSE)</f>
        <v>#DIV/0!</v>
      </c>
      <c r="K182" s="58">
        <f>VLOOKUP($S182,PercentGoalStats!$A$3:$AE$998,20,FALSE)</f>
        <v>0</v>
      </c>
      <c r="L182" s="58" t="e">
        <f>VLOOKUP($S182,PercentGoalStats!$A$3:$AE$998,21,FALSE)</f>
        <v>#DIV/0!</v>
      </c>
      <c r="M182" s="58">
        <f>VLOOKUP($S182,PercentGoalStats!$A$3:$AE$998,23,FALSE)</f>
        <v>1</v>
      </c>
      <c r="N182" s="58" t="e">
        <f>VLOOKUP($S182,PercentGoalStats!$A$3:$AE$998,24,FALSE)</f>
        <v>#DIV/0!</v>
      </c>
      <c r="O182" s="58">
        <f>VLOOKUP($S182,PercentGoalStats!$A$3:$AE$998,26,FALSE)</f>
        <v>1</v>
      </c>
      <c r="P182" s="58" t="e">
        <f>VLOOKUP($S182,PercentGoalStats!$A$3:$AE$998,27,FALSE)</f>
        <v>#DIV/0!</v>
      </c>
      <c r="Q182" s="58">
        <f>VLOOKUP($S182,PercentGoalStats!$A$3:$AE$998,29,FALSE)</f>
        <v>1</v>
      </c>
      <c r="R182" s="58" t="e">
        <f>VLOOKUP($S182,PercentGoalStats!$A$3:$AE$998,30,FALSE)</f>
        <v>#DIV/0!</v>
      </c>
      <c r="S182" s="53" t="str">
        <f>Fixtures!A182</f>
        <v>Bordeaux</v>
      </c>
      <c r="T182" s="54">
        <f>Fixtures!D182</f>
        <v>43694</v>
      </c>
      <c r="U182" s="53" t="str">
        <f>Fixtures!B182</f>
        <v>Montpellier</v>
      </c>
      <c r="V182" s="57">
        <f>VLOOKUP($U182,PercentGoalStats!$A$3:$AE$998,5,FALSE)</f>
        <v>1</v>
      </c>
      <c r="W182" s="58" t="e">
        <f>VLOOKUP($U182,PercentGoalStats!$A$3:$AE$998,7,FALSE)</f>
        <v>#DIV/0!</v>
      </c>
      <c r="X182" s="58">
        <f>VLOOKUP($U182,PercentGoalStats!$A$3:$AE$998,8,FALSE)</f>
        <v>0</v>
      </c>
      <c r="Y182" s="58" t="e">
        <f>VLOOKUP($U182,PercentGoalStats!$A$3:$AE$998,10,FALSE)</f>
        <v>#DIV/0!</v>
      </c>
      <c r="Z182" s="58">
        <f>VLOOKUP($U182,PercentGoalStats!$A$3:$AE$998,11,FALSE)</f>
        <v>0</v>
      </c>
      <c r="AA182" s="58" t="e">
        <f>VLOOKUP($U182,PercentGoalStats!$A$3:$AE$998,13,FALSE)</f>
        <v>#DIV/0!</v>
      </c>
      <c r="AB182" s="58">
        <f>VLOOKUP($U182,PercentGoalStats!$A$3:$AE$998,14,FALSE)</f>
        <v>0</v>
      </c>
      <c r="AC182" s="58" t="e">
        <f>VLOOKUP($U182,PercentGoalStats!$A$3:$AE$998,16,FALSE)</f>
        <v>#DIV/0!</v>
      </c>
      <c r="AD182" s="58">
        <f>VLOOKUP($U182,PercentGoalStats!$A$3:$AE$998,17,FALSE)</f>
        <v>0</v>
      </c>
      <c r="AE182" s="58" t="e">
        <f>VLOOKUP($U182,PercentGoalStats!$A$3:$AE$998,19,FALSE)</f>
        <v>#DIV/0!</v>
      </c>
      <c r="AF182" s="58">
        <f>VLOOKUP($U182,PercentGoalStats!$A$3:$AE$998,20,FALSE)</f>
        <v>0</v>
      </c>
      <c r="AG182" s="58" t="e">
        <f>VLOOKUP($U182,PercentGoalStats!$A$3:$AE$998,22,FALSE)</f>
        <v>#DIV/0!</v>
      </c>
      <c r="AH182" s="58">
        <f>VLOOKUP($U182,PercentGoalStats!$A$3:$AE$998,23,FALSE)</f>
        <v>1</v>
      </c>
      <c r="AI182" s="58" t="e">
        <f>VLOOKUP($U182,PercentGoalStats!$A$3:$AE$998,25,FALSE)</f>
        <v>#DIV/0!</v>
      </c>
      <c r="AJ182" s="58">
        <f>VLOOKUP($U182,PercentGoalStats!$A$3:$AE$998,26,FALSE)</f>
        <v>0</v>
      </c>
      <c r="AK182" s="58" t="e">
        <f>VLOOKUP($U182,PercentGoalStats!$A$3:$AE$998,28,FALSE)</f>
        <v>#DIV/0!</v>
      </c>
      <c r="AL182" s="58">
        <f>VLOOKUP($U182,PercentGoalStats!$A$3:$AE$998,29,FALSE)</f>
        <v>0</v>
      </c>
      <c r="AM182" s="58" t="e">
        <f>VLOOKUP($U182,PercentGoalStats!$A$3:$AE$998,31,FALSE)</f>
        <v>#DIV/0!</v>
      </c>
    </row>
    <row r="183" spans="1:39" hidden="1" x14ac:dyDescent="0.3">
      <c r="A183" s="57" t="e">
        <f>VLOOKUP($S183,PercentGoalStats!$A$3:$AE$998,5,FALSE)</f>
        <v>#DIV/0!</v>
      </c>
      <c r="B183" s="58" t="e">
        <f>VLOOKUP($S183,PercentGoalStats!$A$3:$AE$998,6,FALSE)</f>
        <v>#DIV/0!</v>
      </c>
      <c r="C183" s="58" t="e">
        <f>VLOOKUP($S183,PercentGoalStats!$A$3:$AE$998,8,FALSE)</f>
        <v>#DIV/0!</v>
      </c>
      <c r="D183" s="58" t="e">
        <f>VLOOKUP($S183,PercentGoalStats!$A$3:$AE$998,9,FALSE)</f>
        <v>#DIV/0!</v>
      </c>
      <c r="E183" s="58" t="e">
        <f>VLOOKUP($S183,PercentGoalStats!$A$3:$AE$998,11,FALSE)</f>
        <v>#DIV/0!</v>
      </c>
      <c r="F183" s="58" t="e">
        <f>VLOOKUP($S183,PercentGoalStats!$A$3:$AE$998,12,FALSE)</f>
        <v>#DIV/0!</v>
      </c>
      <c r="G183" s="58" t="e">
        <f>VLOOKUP($S183,PercentGoalStats!$A$3:$AE$998,14,FALSE)</f>
        <v>#DIV/0!</v>
      </c>
      <c r="H183" s="58" t="e">
        <f>VLOOKUP($S183,PercentGoalStats!$A$3:$AE$998,15,FALSE)</f>
        <v>#DIV/0!</v>
      </c>
      <c r="I183" s="58" t="e">
        <f>VLOOKUP($S183,PercentGoalStats!$A$3:$AE$998,17,FALSE)</f>
        <v>#DIV/0!</v>
      </c>
      <c r="J183" s="58" t="e">
        <f>VLOOKUP($S183,PercentGoalStats!$A$3:$AE$998,18,FALSE)</f>
        <v>#DIV/0!</v>
      </c>
      <c r="K183" s="58" t="e">
        <f>VLOOKUP($S183,PercentGoalStats!$A$3:$AE$998,20,FALSE)</f>
        <v>#DIV/0!</v>
      </c>
      <c r="L183" s="58" t="e">
        <f>VLOOKUP($S183,PercentGoalStats!$A$3:$AE$998,21,FALSE)</f>
        <v>#DIV/0!</v>
      </c>
      <c r="M183" s="58" t="e">
        <f>VLOOKUP($S183,PercentGoalStats!$A$3:$AE$998,23,FALSE)</f>
        <v>#DIV/0!</v>
      </c>
      <c r="N183" s="58" t="e">
        <f>VLOOKUP($S183,PercentGoalStats!$A$3:$AE$998,24,FALSE)</f>
        <v>#DIV/0!</v>
      </c>
      <c r="O183" s="58" t="e">
        <f>VLOOKUP($S183,PercentGoalStats!$A$3:$AE$998,26,FALSE)</f>
        <v>#DIV/0!</v>
      </c>
      <c r="P183" s="58" t="e">
        <f>VLOOKUP($S183,PercentGoalStats!$A$3:$AE$998,27,FALSE)</f>
        <v>#DIV/0!</v>
      </c>
      <c r="Q183" s="58" t="e">
        <f>VLOOKUP($S183,PercentGoalStats!$A$3:$AE$998,29,FALSE)</f>
        <v>#DIV/0!</v>
      </c>
      <c r="R183" s="58" t="e">
        <f>VLOOKUP($S183,PercentGoalStats!$A$3:$AE$998,30,FALSE)</f>
        <v>#DIV/0!</v>
      </c>
      <c r="S183" s="53" t="str">
        <f>Fixtures!A183</f>
        <v>Borussia Dortmund</v>
      </c>
      <c r="T183" s="54">
        <f>Fixtures!D183</f>
        <v>43694</v>
      </c>
      <c r="U183" s="53" t="str">
        <f>Fixtures!B183</f>
        <v>Augsburg</v>
      </c>
      <c r="V183" s="57" t="e">
        <f>VLOOKUP($U183,PercentGoalStats!$A$3:$AE$998,5,FALSE)</f>
        <v>#DIV/0!</v>
      </c>
      <c r="W183" s="58" t="e">
        <f>VLOOKUP($U183,PercentGoalStats!$A$3:$AE$998,7,FALSE)</f>
        <v>#DIV/0!</v>
      </c>
      <c r="X183" s="58" t="e">
        <f>VLOOKUP($U183,PercentGoalStats!$A$3:$AE$998,8,FALSE)</f>
        <v>#DIV/0!</v>
      </c>
      <c r="Y183" s="58" t="e">
        <f>VLOOKUP($U183,PercentGoalStats!$A$3:$AE$998,10,FALSE)</f>
        <v>#DIV/0!</v>
      </c>
      <c r="Z183" s="58" t="e">
        <f>VLOOKUP($U183,PercentGoalStats!$A$3:$AE$998,11,FALSE)</f>
        <v>#DIV/0!</v>
      </c>
      <c r="AA183" s="58" t="e">
        <f>VLOOKUP($U183,PercentGoalStats!$A$3:$AE$998,13,FALSE)</f>
        <v>#DIV/0!</v>
      </c>
      <c r="AB183" s="58" t="e">
        <f>VLOOKUP($U183,PercentGoalStats!$A$3:$AE$998,14,FALSE)</f>
        <v>#DIV/0!</v>
      </c>
      <c r="AC183" s="58" t="e">
        <f>VLOOKUP($U183,PercentGoalStats!$A$3:$AE$998,16,FALSE)</f>
        <v>#DIV/0!</v>
      </c>
      <c r="AD183" s="58" t="e">
        <f>VLOOKUP($U183,PercentGoalStats!$A$3:$AE$998,17,FALSE)</f>
        <v>#DIV/0!</v>
      </c>
      <c r="AE183" s="58" t="e">
        <f>VLOOKUP($U183,PercentGoalStats!$A$3:$AE$998,19,FALSE)</f>
        <v>#DIV/0!</v>
      </c>
      <c r="AF183" s="58" t="e">
        <f>VLOOKUP($U183,PercentGoalStats!$A$3:$AE$998,20,FALSE)</f>
        <v>#DIV/0!</v>
      </c>
      <c r="AG183" s="58" t="e">
        <f>VLOOKUP($U183,PercentGoalStats!$A$3:$AE$998,22,FALSE)</f>
        <v>#DIV/0!</v>
      </c>
      <c r="AH183" s="58" t="e">
        <f>VLOOKUP($U183,PercentGoalStats!$A$3:$AE$998,23,FALSE)</f>
        <v>#DIV/0!</v>
      </c>
      <c r="AI183" s="58" t="e">
        <f>VLOOKUP($U183,PercentGoalStats!$A$3:$AE$998,25,FALSE)</f>
        <v>#DIV/0!</v>
      </c>
      <c r="AJ183" s="58" t="e">
        <f>VLOOKUP($U183,PercentGoalStats!$A$3:$AE$998,26,FALSE)</f>
        <v>#DIV/0!</v>
      </c>
      <c r="AK183" s="58" t="e">
        <f>VLOOKUP($U183,PercentGoalStats!$A$3:$AE$998,28,FALSE)</f>
        <v>#DIV/0!</v>
      </c>
      <c r="AL183" s="58" t="e">
        <f>VLOOKUP($U183,PercentGoalStats!$A$3:$AE$998,29,FALSE)</f>
        <v>#DIV/0!</v>
      </c>
      <c r="AM183" s="58" t="e">
        <f>VLOOKUP($U183,PercentGoalStats!$A$3:$AE$998,31,FALSE)</f>
        <v>#DIV/0!</v>
      </c>
    </row>
    <row r="184" spans="1:39" hidden="1" x14ac:dyDescent="0.3">
      <c r="A184" s="57" t="e">
        <f>VLOOKUP($S184,PercentGoalStats!$A$3:$AE$998,5,FALSE)</f>
        <v>#DIV/0!</v>
      </c>
      <c r="B184" s="58" t="e">
        <f>VLOOKUP($S184,PercentGoalStats!$A$3:$AE$998,6,FALSE)</f>
        <v>#DIV/0!</v>
      </c>
      <c r="C184" s="58" t="e">
        <f>VLOOKUP($S184,PercentGoalStats!$A$3:$AE$998,8,FALSE)</f>
        <v>#DIV/0!</v>
      </c>
      <c r="D184" s="58" t="e">
        <f>VLOOKUP($S184,PercentGoalStats!$A$3:$AE$998,9,FALSE)</f>
        <v>#DIV/0!</v>
      </c>
      <c r="E184" s="58" t="e">
        <f>VLOOKUP($S184,PercentGoalStats!$A$3:$AE$998,11,FALSE)</f>
        <v>#DIV/0!</v>
      </c>
      <c r="F184" s="58" t="e">
        <f>VLOOKUP($S184,PercentGoalStats!$A$3:$AE$998,12,FALSE)</f>
        <v>#DIV/0!</v>
      </c>
      <c r="G184" s="58" t="e">
        <f>VLOOKUP($S184,PercentGoalStats!$A$3:$AE$998,14,FALSE)</f>
        <v>#DIV/0!</v>
      </c>
      <c r="H184" s="58" t="e">
        <f>VLOOKUP($S184,PercentGoalStats!$A$3:$AE$998,15,FALSE)</f>
        <v>#DIV/0!</v>
      </c>
      <c r="I184" s="58" t="e">
        <f>VLOOKUP($S184,PercentGoalStats!$A$3:$AE$998,17,FALSE)</f>
        <v>#DIV/0!</v>
      </c>
      <c r="J184" s="58" t="e">
        <f>VLOOKUP($S184,PercentGoalStats!$A$3:$AE$998,18,FALSE)</f>
        <v>#DIV/0!</v>
      </c>
      <c r="K184" s="58" t="e">
        <f>VLOOKUP($S184,PercentGoalStats!$A$3:$AE$998,20,FALSE)</f>
        <v>#DIV/0!</v>
      </c>
      <c r="L184" s="58" t="e">
        <f>VLOOKUP($S184,PercentGoalStats!$A$3:$AE$998,21,FALSE)</f>
        <v>#DIV/0!</v>
      </c>
      <c r="M184" s="58" t="e">
        <f>VLOOKUP($S184,PercentGoalStats!$A$3:$AE$998,23,FALSE)</f>
        <v>#DIV/0!</v>
      </c>
      <c r="N184" s="58" t="e">
        <f>VLOOKUP($S184,PercentGoalStats!$A$3:$AE$998,24,FALSE)</f>
        <v>#DIV/0!</v>
      </c>
      <c r="O184" s="58" t="e">
        <f>VLOOKUP($S184,PercentGoalStats!$A$3:$AE$998,26,FALSE)</f>
        <v>#DIV/0!</v>
      </c>
      <c r="P184" s="58" t="e">
        <f>VLOOKUP($S184,PercentGoalStats!$A$3:$AE$998,27,FALSE)</f>
        <v>#DIV/0!</v>
      </c>
      <c r="Q184" s="58" t="e">
        <f>VLOOKUP($S184,PercentGoalStats!$A$3:$AE$998,29,FALSE)</f>
        <v>#DIV/0!</v>
      </c>
      <c r="R184" s="58" t="e">
        <f>VLOOKUP($S184,PercentGoalStats!$A$3:$AE$998,30,FALSE)</f>
        <v>#DIV/0!</v>
      </c>
      <c r="S184" s="53" t="str">
        <f>Fixtures!A184</f>
        <v>Bayer Leverkusen</v>
      </c>
      <c r="T184" s="54">
        <f>Fixtures!D184</f>
        <v>43694</v>
      </c>
      <c r="U184" s="53" t="str">
        <f>Fixtures!B184</f>
        <v>Paderborn</v>
      </c>
      <c r="V184" s="57" t="e">
        <f>VLOOKUP($U184,PercentGoalStats!$A$3:$AE$998,5,FALSE)</f>
        <v>#DIV/0!</v>
      </c>
      <c r="W184" s="58" t="e">
        <f>VLOOKUP($U184,PercentGoalStats!$A$3:$AE$998,7,FALSE)</f>
        <v>#DIV/0!</v>
      </c>
      <c r="X184" s="58" t="e">
        <f>VLOOKUP($U184,PercentGoalStats!$A$3:$AE$998,8,FALSE)</f>
        <v>#DIV/0!</v>
      </c>
      <c r="Y184" s="58" t="e">
        <f>VLOOKUP($U184,PercentGoalStats!$A$3:$AE$998,10,FALSE)</f>
        <v>#DIV/0!</v>
      </c>
      <c r="Z184" s="58" t="e">
        <f>VLOOKUP($U184,PercentGoalStats!$A$3:$AE$998,11,FALSE)</f>
        <v>#DIV/0!</v>
      </c>
      <c r="AA184" s="58" t="e">
        <f>VLOOKUP($U184,PercentGoalStats!$A$3:$AE$998,13,FALSE)</f>
        <v>#DIV/0!</v>
      </c>
      <c r="AB184" s="58" t="e">
        <f>VLOOKUP($U184,PercentGoalStats!$A$3:$AE$998,14,FALSE)</f>
        <v>#DIV/0!</v>
      </c>
      <c r="AC184" s="58" t="e">
        <f>VLOOKUP($U184,PercentGoalStats!$A$3:$AE$998,16,FALSE)</f>
        <v>#DIV/0!</v>
      </c>
      <c r="AD184" s="58" t="e">
        <f>VLOOKUP($U184,PercentGoalStats!$A$3:$AE$998,17,FALSE)</f>
        <v>#DIV/0!</v>
      </c>
      <c r="AE184" s="58" t="e">
        <f>VLOOKUP($U184,PercentGoalStats!$A$3:$AE$998,19,FALSE)</f>
        <v>#DIV/0!</v>
      </c>
      <c r="AF184" s="58" t="e">
        <f>VLOOKUP($U184,PercentGoalStats!$A$3:$AE$998,20,FALSE)</f>
        <v>#DIV/0!</v>
      </c>
      <c r="AG184" s="58" t="e">
        <f>VLOOKUP($U184,PercentGoalStats!$A$3:$AE$998,22,FALSE)</f>
        <v>#DIV/0!</v>
      </c>
      <c r="AH184" s="58" t="e">
        <f>VLOOKUP($U184,PercentGoalStats!$A$3:$AE$998,23,FALSE)</f>
        <v>#DIV/0!</v>
      </c>
      <c r="AI184" s="58" t="e">
        <f>VLOOKUP($U184,PercentGoalStats!$A$3:$AE$998,25,FALSE)</f>
        <v>#DIV/0!</v>
      </c>
      <c r="AJ184" s="58" t="e">
        <f>VLOOKUP($U184,PercentGoalStats!$A$3:$AE$998,26,FALSE)</f>
        <v>#DIV/0!</v>
      </c>
      <c r="AK184" s="58" t="e">
        <f>VLOOKUP($U184,PercentGoalStats!$A$3:$AE$998,28,FALSE)</f>
        <v>#DIV/0!</v>
      </c>
      <c r="AL184" s="58" t="e">
        <f>VLOOKUP($U184,PercentGoalStats!$A$3:$AE$998,29,FALSE)</f>
        <v>#DIV/0!</v>
      </c>
      <c r="AM184" s="58" t="e">
        <f>VLOOKUP($U184,PercentGoalStats!$A$3:$AE$998,31,FALSE)</f>
        <v>#DIV/0!</v>
      </c>
    </row>
    <row r="185" spans="1:39" hidden="1" x14ac:dyDescent="0.3">
      <c r="A185" s="57" t="e">
        <f>VLOOKUP($S185,PercentGoalStats!$A$3:$AE$998,5,FALSE)</f>
        <v>#DIV/0!</v>
      </c>
      <c r="B185" s="58" t="e">
        <f>VLOOKUP($S185,PercentGoalStats!$A$3:$AE$998,6,FALSE)</f>
        <v>#DIV/0!</v>
      </c>
      <c r="C185" s="58" t="e">
        <f>VLOOKUP($S185,PercentGoalStats!$A$3:$AE$998,8,FALSE)</f>
        <v>#DIV/0!</v>
      </c>
      <c r="D185" s="58" t="e">
        <f>VLOOKUP($S185,PercentGoalStats!$A$3:$AE$998,9,FALSE)</f>
        <v>#DIV/0!</v>
      </c>
      <c r="E185" s="58" t="e">
        <f>VLOOKUP($S185,PercentGoalStats!$A$3:$AE$998,11,FALSE)</f>
        <v>#DIV/0!</v>
      </c>
      <c r="F185" s="58" t="e">
        <f>VLOOKUP($S185,PercentGoalStats!$A$3:$AE$998,12,FALSE)</f>
        <v>#DIV/0!</v>
      </c>
      <c r="G185" s="58" t="e">
        <f>VLOOKUP($S185,PercentGoalStats!$A$3:$AE$998,14,FALSE)</f>
        <v>#DIV/0!</v>
      </c>
      <c r="H185" s="58" t="e">
        <f>VLOOKUP($S185,PercentGoalStats!$A$3:$AE$998,15,FALSE)</f>
        <v>#DIV/0!</v>
      </c>
      <c r="I185" s="58" t="e">
        <f>VLOOKUP($S185,PercentGoalStats!$A$3:$AE$998,17,FALSE)</f>
        <v>#DIV/0!</v>
      </c>
      <c r="J185" s="58" t="e">
        <f>VLOOKUP($S185,PercentGoalStats!$A$3:$AE$998,18,FALSE)</f>
        <v>#DIV/0!</v>
      </c>
      <c r="K185" s="58" t="e">
        <f>VLOOKUP($S185,PercentGoalStats!$A$3:$AE$998,20,FALSE)</f>
        <v>#DIV/0!</v>
      </c>
      <c r="L185" s="58" t="e">
        <f>VLOOKUP($S185,PercentGoalStats!$A$3:$AE$998,21,FALSE)</f>
        <v>#DIV/0!</v>
      </c>
      <c r="M185" s="58" t="e">
        <f>VLOOKUP($S185,PercentGoalStats!$A$3:$AE$998,23,FALSE)</f>
        <v>#DIV/0!</v>
      </c>
      <c r="N185" s="58" t="e">
        <f>VLOOKUP($S185,PercentGoalStats!$A$3:$AE$998,24,FALSE)</f>
        <v>#DIV/0!</v>
      </c>
      <c r="O185" s="58" t="e">
        <f>VLOOKUP($S185,PercentGoalStats!$A$3:$AE$998,26,FALSE)</f>
        <v>#DIV/0!</v>
      </c>
      <c r="P185" s="58" t="e">
        <f>VLOOKUP($S185,PercentGoalStats!$A$3:$AE$998,27,FALSE)</f>
        <v>#DIV/0!</v>
      </c>
      <c r="Q185" s="58" t="e">
        <f>VLOOKUP($S185,PercentGoalStats!$A$3:$AE$998,29,FALSE)</f>
        <v>#DIV/0!</v>
      </c>
      <c r="R185" s="58" t="e">
        <f>VLOOKUP($S185,PercentGoalStats!$A$3:$AE$998,30,FALSE)</f>
        <v>#DIV/0!</v>
      </c>
      <c r="S185" s="53" t="str">
        <f>Fixtures!A185</f>
        <v>Borussia M'gladbach</v>
      </c>
      <c r="T185" s="54">
        <f>Fixtures!D185</f>
        <v>43694</v>
      </c>
      <c r="U185" s="53" t="str">
        <f>Fixtures!B185</f>
        <v>Schalke 04</v>
      </c>
      <c r="V185" s="57" t="e">
        <f>VLOOKUP($U185,PercentGoalStats!$A$3:$AE$998,5,FALSE)</f>
        <v>#DIV/0!</v>
      </c>
      <c r="W185" s="58" t="e">
        <f>VLOOKUP($U185,PercentGoalStats!$A$3:$AE$998,7,FALSE)</f>
        <v>#DIV/0!</v>
      </c>
      <c r="X185" s="58" t="e">
        <f>VLOOKUP($U185,PercentGoalStats!$A$3:$AE$998,8,FALSE)</f>
        <v>#DIV/0!</v>
      </c>
      <c r="Y185" s="58" t="e">
        <f>VLOOKUP($U185,PercentGoalStats!$A$3:$AE$998,10,FALSE)</f>
        <v>#DIV/0!</v>
      </c>
      <c r="Z185" s="58" t="e">
        <f>VLOOKUP($U185,PercentGoalStats!$A$3:$AE$998,11,FALSE)</f>
        <v>#DIV/0!</v>
      </c>
      <c r="AA185" s="58" t="e">
        <f>VLOOKUP($U185,PercentGoalStats!$A$3:$AE$998,13,FALSE)</f>
        <v>#DIV/0!</v>
      </c>
      <c r="AB185" s="58" t="e">
        <f>VLOOKUP($U185,PercentGoalStats!$A$3:$AE$998,14,FALSE)</f>
        <v>#DIV/0!</v>
      </c>
      <c r="AC185" s="58" t="e">
        <f>VLOOKUP($U185,PercentGoalStats!$A$3:$AE$998,16,FALSE)</f>
        <v>#DIV/0!</v>
      </c>
      <c r="AD185" s="58" t="e">
        <f>VLOOKUP($U185,PercentGoalStats!$A$3:$AE$998,17,FALSE)</f>
        <v>#DIV/0!</v>
      </c>
      <c r="AE185" s="58" t="e">
        <f>VLOOKUP($U185,PercentGoalStats!$A$3:$AE$998,19,FALSE)</f>
        <v>#DIV/0!</v>
      </c>
      <c r="AF185" s="58" t="e">
        <f>VLOOKUP($U185,PercentGoalStats!$A$3:$AE$998,20,FALSE)</f>
        <v>#DIV/0!</v>
      </c>
      <c r="AG185" s="58" t="e">
        <f>VLOOKUP($U185,PercentGoalStats!$A$3:$AE$998,22,FALSE)</f>
        <v>#DIV/0!</v>
      </c>
      <c r="AH185" s="58" t="e">
        <f>VLOOKUP($U185,PercentGoalStats!$A$3:$AE$998,23,FALSE)</f>
        <v>#DIV/0!</v>
      </c>
      <c r="AI185" s="58" t="e">
        <f>VLOOKUP($U185,PercentGoalStats!$A$3:$AE$998,25,FALSE)</f>
        <v>#DIV/0!</v>
      </c>
      <c r="AJ185" s="58" t="e">
        <f>VLOOKUP($U185,PercentGoalStats!$A$3:$AE$998,26,FALSE)</f>
        <v>#DIV/0!</v>
      </c>
      <c r="AK185" s="58" t="e">
        <f>VLOOKUP($U185,PercentGoalStats!$A$3:$AE$998,28,FALSE)</f>
        <v>#DIV/0!</v>
      </c>
      <c r="AL185" s="58" t="e">
        <f>VLOOKUP($U185,PercentGoalStats!$A$3:$AE$998,29,FALSE)</f>
        <v>#DIV/0!</v>
      </c>
      <c r="AM185" s="58" t="e">
        <f>VLOOKUP($U185,PercentGoalStats!$A$3:$AE$998,31,FALSE)</f>
        <v>#DIV/0!</v>
      </c>
    </row>
    <row r="186" spans="1:39" hidden="1" x14ac:dyDescent="0.3">
      <c r="A186" s="57" t="e">
        <f>VLOOKUP($S186,PercentGoalStats!$A$3:$AE$998,5,FALSE)</f>
        <v>#DIV/0!</v>
      </c>
      <c r="B186" s="58" t="e">
        <f>VLOOKUP($S186,PercentGoalStats!$A$3:$AE$998,6,FALSE)</f>
        <v>#DIV/0!</v>
      </c>
      <c r="C186" s="58" t="e">
        <f>VLOOKUP($S186,PercentGoalStats!$A$3:$AE$998,8,FALSE)</f>
        <v>#DIV/0!</v>
      </c>
      <c r="D186" s="58" t="e">
        <f>VLOOKUP($S186,PercentGoalStats!$A$3:$AE$998,9,FALSE)</f>
        <v>#DIV/0!</v>
      </c>
      <c r="E186" s="58" t="e">
        <f>VLOOKUP($S186,PercentGoalStats!$A$3:$AE$998,11,FALSE)</f>
        <v>#DIV/0!</v>
      </c>
      <c r="F186" s="58" t="e">
        <f>VLOOKUP($S186,PercentGoalStats!$A$3:$AE$998,12,FALSE)</f>
        <v>#DIV/0!</v>
      </c>
      <c r="G186" s="58" t="e">
        <f>VLOOKUP($S186,PercentGoalStats!$A$3:$AE$998,14,FALSE)</f>
        <v>#DIV/0!</v>
      </c>
      <c r="H186" s="58" t="e">
        <f>VLOOKUP($S186,PercentGoalStats!$A$3:$AE$998,15,FALSE)</f>
        <v>#DIV/0!</v>
      </c>
      <c r="I186" s="58" t="e">
        <f>VLOOKUP($S186,PercentGoalStats!$A$3:$AE$998,17,FALSE)</f>
        <v>#DIV/0!</v>
      </c>
      <c r="J186" s="58" t="e">
        <f>VLOOKUP($S186,PercentGoalStats!$A$3:$AE$998,18,FALSE)</f>
        <v>#DIV/0!</v>
      </c>
      <c r="K186" s="58" t="e">
        <f>VLOOKUP($S186,PercentGoalStats!$A$3:$AE$998,20,FALSE)</f>
        <v>#DIV/0!</v>
      </c>
      <c r="L186" s="58" t="e">
        <f>VLOOKUP($S186,PercentGoalStats!$A$3:$AE$998,21,FALSE)</f>
        <v>#DIV/0!</v>
      </c>
      <c r="M186" s="58" t="e">
        <f>VLOOKUP($S186,PercentGoalStats!$A$3:$AE$998,23,FALSE)</f>
        <v>#DIV/0!</v>
      </c>
      <c r="N186" s="58" t="e">
        <f>VLOOKUP($S186,PercentGoalStats!$A$3:$AE$998,24,FALSE)</f>
        <v>#DIV/0!</v>
      </c>
      <c r="O186" s="58" t="e">
        <f>VLOOKUP($S186,PercentGoalStats!$A$3:$AE$998,26,FALSE)</f>
        <v>#DIV/0!</v>
      </c>
      <c r="P186" s="58" t="e">
        <f>VLOOKUP($S186,PercentGoalStats!$A$3:$AE$998,27,FALSE)</f>
        <v>#DIV/0!</v>
      </c>
      <c r="Q186" s="58" t="e">
        <f>VLOOKUP($S186,PercentGoalStats!$A$3:$AE$998,29,FALSE)</f>
        <v>#DIV/0!</v>
      </c>
      <c r="R186" s="58" t="e">
        <f>VLOOKUP($S186,PercentGoalStats!$A$3:$AE$998,30,FALSE)</f>
        <v>#DIV/0!</v>
      </c>
      <c r="S186" s="53" t="str">
        <f>Fixtures!A186</f>
        <v>Wolfsburg</v>
      </c>
      <c r="T186" s="54">
        <f>Fixtures!D186</f>
        <v>43694</v>
      </c>
      <c r="U186" s="53" t="str">
        <f>Fixtures!B186</f>
        <v>Köln</v>
      </c>
      <c r="V186" s="57" t="e">
        <f>VLOOKUP($U186,PercentGoalStats!$A$3:$AE$998,5,FALSE)</f>
        <v>#DIV/0!</v>
      </c>
      <c r="W186" s="58" t="e">
        <f>VLOOKUP($U186,PercentGoalStats!$A$3:$AE$998,7,FALSE)</f>
        <v>#DIV/0!</v>
      </c>
      <c r="X186" s="58" t="e">
        <f>VLOOKUP($U186,PercentGoalStats!$A$3:$AE$998,8,FALSE)</f>
        <v>#DIV/0!</v>
      </c>
      <c r="Y186" s="58" t="e">
        <f>VLOOKUP($U186,PercentGoalStats!$A$3:$AE$998,10,FALSE)</f>
        <v>#DIV/0!</v>
      </c>
      <c r="Z186" s="58" t="e">
        <f>VLOOKUP($U186,PercentGoalStats!$A$3:$AE$998,11,FALSE)</f>
        <v>#DIV/0!</v>
      </c>
      <c r="AA186" s="58" t="e">
        <f>VLOOKUP($U186,PercentGoalStats!$A$3:$AE$998,13,FALSE)</f>
        <v>#DIV/0!</v>
      </c>
      <c r="AB186" s="58" t="e">
        <f>VLOOKUP($U186,PercentGoalStats!$A$3:$AE$998,14,FALSE)</f>
        <v>#DIV/0!</v>
      </c>
      <c r="AC186" s="58" t="e">
        <f>VLOOKUP($U186,PercentGoalStats!$A$3:$AE$998,16,FALSE)</f>
        <v>#DIV/0!</v>
      </c>
      <c r="AD186" s="58" t="e">
        <f>VLOOKUP($U186,PercentGoalStats!$A$3:$AE$998,17,FALSE)</f>
        <v>#DIV/0!</v>
      </c>
      <c r="AE186" s="58" t="e">
        <f>VLOOKUP($U186,PercentGoalStats!$A$3:$AE$998,19,FALSE)</f>
        <v>#DIV/0!</v>
      </c>
      <c r="AF186" s="58" t="e">
        <f>VLOOKUP($U186,PercentGoalStats!$A$3:$AE$998,20,FALSE)</f>
        <v>#DIV/0!</v>
      </c>
      <c r="AG186" s="58" t="e">
        <f>VLOOKUP($U186,PercentGoalStats!$A$3:$AE$998,22,FALSE)</f>
        <v>#DIV/0!</v>
      </c>
      <c r="AH186" s="58" t="e">
        <f>VLOOKUP($U186,PercentGoalStats!$A$3:$AE$998,23,FALSE)</f>
        <v>#DIV/0!</v>
      </c>
      <c r="AI186" s="58" t="e">
        <f>VLOOKUP($U186,PercentGoalStats!$A$3:$AE$998,25,FALSE)</f>
        <v>#DIV/0!</v>
      </c>
      <c r="AJ186" s="58" t="e">
        <f>VLOOKUP($U186,PercentGoalStats!$A$3:$AE$998,26,FALSE)</f>
        <v>#DIV/0!</v>
      </c>
      <c r="AK186" s="58" t="e">
        <f>VLOOKUP($U186,PercentGoalStats!$A$3:$AE$998,28,FALSE)</f>
        <v>#DIV/0!</v>
      </c>
      <c r="AL186" s="58" t="e">
        <f>VLOOKUP($U186,PercentGoalStats!$A$3:$AE$998,29,FALSE)</f>
        <v>#DIV/0!</v>
      </c>
      <c r="AM186" s="58" t="e">
        <f>VLOOKUP($U186,PercentGoalStats!$A$3:$AE$998,31,FALSE)</f>
        <v>#DIV/0!</v>
      </c>
    </row>
    <row r="187" spans="1:39" hidden="1" x14ac:dyDescent="0.3">
      <c r="A187" s="57" t="e">
        <f>VLOOKUP($S187,PercentGoalStats!$A$3:$AE$998,5,FALSE)</f>
        <v>#DIV/0!</v>
      </c>
      <c r="B187" s="58" t="e">
        <f>VLOOKUP($S187,PercentGoalStats!$A$3:$AE$998,6,FALSE)</f>
        <v>#DIV/0!</v>
      </c>
      <c r="C187" s="58" t="e">
        <f>VLOOKUP($S187,PercentGoalStats!$A$3:$AE$998,8,FALSE)</f>
        <v>#DIV/0!</v>
      </c>
      <c r="D187" s="58" t="e">
        <f>VLOOKUP($S187,PercentGoalStats!$A$3:$AE$998,9,FALSE)</f>
        <v>#DIV/0!</v>
      </c>
      <c r="E187" s="58" t="e">
        <f>VLOOKUP($S187,PercentGoalStats!$A$3:$AE$998,11,FALSE)</f>
        <v>#DIV/0!</v>
      </c>
      <c r="F187" s="58" t="e">
        <f>VLOOKUP($S187,PercentGoalStats!$A$3:$AE$998,12,FALSE)</f>
        <v>#DIV/0!</v>
      </c>
      <c r="G187" s="58" t="e">
        <f>VLOOKUP($S187,PercentGoalStats!$A$3:$AE$998,14,FALSE)</f>
        <v>#DIV/0!</v>
      </c>
      <c r="H187" s="58" t="e">
        <f>VLOOKUP($S187,PercentGoalStats!$A$3:$AE$998,15,FALSE)</f>
        <v>#DIV/0!</v>
      </c>
      <c r="I187" s="58" t="e">
        <f>VLOOKUP($S187,PercentGoalStats!$A$3:$AE$998,17,FALSE)</f>
        <v>#DIV/0!</v>
      </c>
      <c r="J187" s="58" t="e">
        <f>VLOOKUP($S187,PercentGoalStats!$A$3:$AE$998,18,FALSE)</f>
        <v>#DIV/0!</v>
      </c>
      <c r="K187" s="58" t="e">
        <f>VLOOKUP($S187,PercentGoalStats!$A$3:$AE$998,20,FALSE)</f>
        <v>#DIV/0!</v>
      </c>
      <c r="L187" s="58" t="e">
        <f>VLOOKUP($S187,PercentGoalStats!$A$3:$AE$998,21,FALSE)</f>
        <v>#DIV/0!</v>
      </c>
      <c r="M187" s="58" t="e">
        <f>VLOOKUP($S187,PercentGoalStats!$A$3:$AE$998,23,FALSE)</f>
        <v>#DIV/0!</v>
      </c>
      <c r="N187" s="58" t="e">
        <f>VLOOKUP($S187,PercentGoalStats!$A$3:$AE$998,24,FALSE)</f>
        <v>#DIV/0!</v>
      </c>
      <c r="O187" s="58" t="e">
        <f>VLOOKUP($S187,PercentGoalStats!$A$3:$AE$998,26,FALSE)</f>
        <v>#DIV/0!</v>
      </c>
      <c r="P187" s="58" t="e">
        <f>VLOOKUP($S187,PercentGoalStats!$A$3:$AE$998,27,FALSE)</f>
        <v>#DIV/0!</v>
      </c>
      <c r="Q187" s="58" t="e">
        <f>VLOOKUP($S187,PercentGoalStats!$A$3:$AE$998,29,FALSE)</f>
        <v>#DIV/0!</v>
      </c>
      <c r="R187" s="58" t="e">
        <f>VLOOKUP($S187,PercentGoalStats!$A$3:$AE$998,30,FALSE)</f>
        <v>#DIV/0!</v>
      </c>
      <c r="S187" s="53" t="str">
        <f>Fixtures!A187</f>
        <v>Werder Bremen</v>
      </c>
      <c r="T187" s="54">
        <f>Fixtures!D187</f>
        <v>43694</v>
      </c>
      <c r="U187" s="53" t="str">
        <f>Fixtures!B187</f>
        <v>Fortuna Düsseldorf</v>
      </c>
      <c r="V187" s="57" t="e">
        <f>VLOOKUP($U187,PercentGoalStats!$A$3:$AE$998,5,FALSE)</f>
        <v>#DIV/0!</v>
      </c>
      <c r="W187" s="58" t="e">
        <f>VLOOKUP($U187,PercentGoalStats!$A$3:$AE$998,7,FALSE)</f>
        <v>#DIV/0!</v>
      </c>
      <c r="X187" s="58" t="e">
        <f>VLOOKUP($U187,PercentGoalStats!$A$3:$AE$998,8,FALSE)</f>
        <v>#DIV/0!</v>
      </c>
      <c r="Y187" s="58" t="e">
        <f>VLOOKUP($U187,PercentGoalStats!$A$3:$AE$998,10,FALSE)</f>
        <v>#DIV/0!</v>
      </c>
      <c r="Z187" s="58" t="e">
        <f>VLOOKUP($U187,PercentGoalStats!$A$3:$AE$998,11,FALSE)</f>
        <v>#DIV/0!</v>
      </c>
      <c r="AA187" s="58" t="e">
        <f>VLOOKUP($U187,PercentGoalStats!$A$3:$AE$998,13,FALSE)</f>
        <v>#DIV/0!</v>
      </c>
      <c r="AB187" s="58" t="e">
        <f>VLOOKUP($U187,PercentGoalStats!$A$3:$AE$998,14,FALSE)</f>
        <v>#DIV/0!</v>
      </c>
      <c r="AC187" s="58" t="e">
        <f>VLOOKUP($U187,PercentGoalStats!$A$3:$AE$998,16,FALSE)</f>
        <v>#DIV/0!</v>
      </c>
      <c r="AD187" s="58" t="e">
        <f>VLOOKUP($U187,PercentGoalStats!$A$3:$AE$998,17,FALSE)</f>
        <v>#DIV/0!</v>
      </c>
      <c r="AE187" s="58" t="e">
        <f>VLOOKUP($U187,PercentGoalStats!$A$3:$AE$998,19,FALSE)</f>
        <v>#DIV/0!</v>
      </c>
      <c r="AF187" s="58" t="e">
        <f>VLOOKUP($U187,PercentGoalStats!$A$3:$AE$998,20,FALSE)</f>
        <v>#DIV/0!</v>
      </c>
      <c r="AG187" s="58" t="e">
        <f>VLOOKUP($U187,PercentGoalStats!$A$3:$AE$998,22,FALSE)</f>
        <v>#DIV/0!</v>
      </c>
      <c r="AH187" s="58" t="e">
        <f>VLOOKUP($U187,PercentGoalStats!$A$3:$AE$998,23,FALSE)</f>
        <v>#DIV/0!</v>
      </c>
      <c r="AI187" s="58" t="e">
        <f>VLOOKUP($U187,PercentGoalStats!$A$3:$AE$998,25,FALSE)</f>
        <v>#DIV/0!</v>
      </c>
      <c r="AJ187" s="58" t="e">
        <f>VLOOKUP($U187,PercentGoalStats!$A$3:$AE$998,26,FALSE)</f>
        <v>#DIV/0!</v>
      </c>
      <c r="AK187" s="58" t="e">
        <f>VLOOKUP($U187,PercentGoalStats!$A$3:$AE$998,28,FALSE)</f>
        <v>#DIV/0!</v>
      </c>
      <c r="AL187" s="58" t="e">
        <f>VLOOKUP($U187,PercentGoalStats!$A$3:$AE$998,29,FALSE)</f>
        <v>#DIV/0!</v>
      </c>
      <c r="AM187" s="58" t="e">
        <f>VLOOKUP($U187,PercentGoalStats!$A$3:$AE$998,31,FALSE)</f>
        <v>#DIV/0!</v>
      </c>
    </row>
    <row r="188" spans="1:39" hidden="1" x14ac:dyDescent="0.3">
      <c r="A188" s="57" t="e">
        <f>VLOOKUP($S188,PercentGoalStats!$A$3:$AE$998,5,FALSE)</f>
        <v>#DIV/0!</v>
      </c>
      <c r="B188" s="58" t="e">
        <f>VLOOKUP($S188,PercentGoalStats!$A$3:$AE$998,6,FALSE)</f>
        <v>#DIV/0!</v>
      </c>
      <c r="C188" s="58" t="e">
        <f>VLOOKUP($S188,PercentGoalStats!$A$3:$AE$998,8,FALSE)</f>
        <v>#DIV/0!</v>
      </c>
      <c r="D188" s="58" t="e">
        <f>VLOOKUP($S188,PercentGoalStats!$A$3:$AE$998,9,FALSE)</f>
        <v>#DIV/0!</v>
      </c>
      <c r="E188" s="58" t="e">
        <f>VLOOKUP($S188,PercentGoalStats!$A$3:$AE$998,11,FALSE)</f>
        <v>#DIV/0!</v>
      </c>
      <c r="F188" s="58" t="e">
        <f>VLOOKUP($S188,PercentGoalStats!$A$3:$AE$998,12,FALSE)</f>
        <v>#DIV/0!</v>
      </c>
      <c r="G188" s="58" t="e">
        <f>VLOOKUP($S188,PercentGoalStats!$A$3:$AE$998,14,FALSE)</f>
        <v>#DIV/0!</v>
      </c>
      <c r="H188" s="58" t="e">
        <f>VLOOKUP($S188,PercentGoalStats!$A$3:$AE$998,15,FALSE)</f>
        <v>#DIV/0!</v>
      </c>
      <c r="I188" s="58" t="e">
        <f>VLOOKUP($S188,PercentGoalStats!$A$3:$AE$998,17,FALSE)</f>
        <v>#DIV/0!</v>
      </c>
      <c r="J188" s="58" t="e">
        <f>VLOOKUP($S188,PercentGoalStats!$A$3:$AE$998,18,FALSE)</f>
        <v>#DIV/0!</v>
      </c>
      <c r="K188" s="58" t="e">
        <f>VLOOKUP($S188,PercentGoalStats!$A$3:$AE$998,20,FALSE)</f>
        <v>#DIV/0!</v>
      </c>
      <c r="L188" s="58" t="e">
        <f>VLOOKUP($S188,PercentGoalStats!$A$3:$AE$998,21,FALSE)</f>
        <v>#DIV/0!</v>
      </c>
      <c r="M188" s="58" t="e">
        <f>VLOOKUP($S188,PercentGoalStats!$A$3:$AE$998,23,FALSE)</f>
        <v>#DIV/0!</v>
      </c>
      <c r="N188" s="58" t="e">
        <f>VLOOKUP($S188,PercentGoalStats!$A$3:$AE$998,24,FALSE)</f>
        <v>#DIV/0!</v>
      </c>
      <c r="O188" s="58" t="e">
        <f>VLOOKUP($S188,PercentGoalStats!$A$3:$AE$998,26,FALSE)</f>
        <v>#DIV/0!</v>
      </c>
      <c r="P188" s="58" t="e">
        <f>VLOOKUP($S188,PercentGoalStats!$A$3:$AE$998,27,FALSE)</f>
        <v>#DIV/0!</v>
      </c>
      <c r="Q188" s="58" t="e">
        <f>VLOOKUP($S188,PercentGoalStats!$A$3:$AE$998,29,FALSE)</f>
        <v>#DIV/0!</v>
      </c>
      <c r="R188" s="58" t="e">
        <f>VLOOKUP($S188,PercentGoalStats!$A$3:$AE$998,30,FALSE)</f>
        <v>#DIV/0!</v>
      </c>
      <c r="S188" s="53" t="str">
        <f>Fixtures!A188</f>
        <v>Freiburg</v>
      </c>
      <c r="T188" s="54">
        <f>Fixtures!D188</f>
        <v>43694</v>
      </c>
      <c r="U188" s="53" t="str">
        <f>Fixtures!B188</f>
        <v>Mainz 05</v>
      </c>
      <c r="V188" s="57" t="e">
        <f>VLOOKUP($U188,PercentGoalStats!$A$3:$AE$998,5,FALSE)</f>
        <v>#DIV/0!</v>
      </c>
      <c r="W188" s="58" t="e">
        <f>VLOOKUP($U188,PercentGoalStats!$A$3:$AE$998,7,FALSE)</f>
        <v>#DIV/0!</v>
      </c>
      <c r="X188" s="58" t="e">
        <f>VLOOKUP($U188,PercentGoalStats!$A$3:$AE$998,8,FALSE)</f>
        <v>#DIV/0!</v>
      </c>
      <c r="Y188" s="58" t="e">
        <f>VLOOKUP($U188,PercentGoalStats!$A$3:$AE$998,10,FALSE)</f>
        <v>#DIV/0!</v>
      </c>
      <c r="Z188" s="58" t="e">
        <f>VLOOKUP($U188,PercentGoalStats!$A$3:$AE$998,11,FALSE)</f>
        <v>#DIV/0!</v>
      </c>
      <c r="AA188" s="58" t="e">
        <f>VLOOKUP($U188,PercentGoalStats!$A$3:$AE$998,13,FALSE)</f>
        <v>#DIV/0!</v>
      </c>
      <c r="AB188" s="58" t="e">
        <f>VLOOKUP($U188,PercentGoalStats!$A$3:$AE$998,14,FALSE)</f>
        <v>#DIV/0!</v>
      </c>
      <c r="AC188" s="58" t="e">
        <f>VLOOKUP($U188,PercentGoalStats!$A$3:$AE$998,16,FALSE)</f>
        <v>#DIV/0!</v>
      </c>
      <c r="AD188" s="58" t="e">
        <f>VLOOKUP($U188,PercentGoalStats!$A$3:$AE$998,17,FALSE)</f>
        <v>#DIV/0!</v>
      </c>
      <c r="AE188" s="58" t="e">
        <f>VLOOKUP($U188,PercentGoalStats!$A$3:$AE$998,19,FALSE)</f>
        <v>#DIV/0!</v>
      </c>
      <c r="AF188" s="58" t="e">
        <f>VLOOKUP($U188,PercentGoalStats!$A$3:$AE$998,20,FALSE)</f>
        <v>#DIV/0!</v>
      </c>
      <c r="AG188" s="58" t="e">
        <f>VLOOKUP($U188,PercentGoalStats!$A$3:$AE$998,22,FALSE)</f>
        <v>#DIV/0!</v>
      </c>
      <c r="AH188" s="58" t="e">
        <f>VLOOKUP($U188,PercentGoalStats!$A$3:$AE$998,23,FALSE)</f>
        <v>#DIV/0!</v>
      </c>
      <c r="AI188" s="58" t="e">
        <f>VLOOKUP($U188,PercentGoalStats!$A$3:$AE$998,25,FALSE)</f>
        <v>#DIV/0!</v>
      </c>
      <c r="AJ188" s="58" t="e">
        <f>VLOOKUP($U188,PercentGoalStats!$A$3:$AE$998,26,FALSE)</f>
        <v>#DIV/0!</v>
      </c>
      <c r="AK188" s="58" t="e">
        <f>VLOOKUP($U188,PercentGoalStats!$A$3:$AE$998,28,FALSE)</f>
        <v>#DIV/0!</v>
      </c>
      <c r="AL188" s="58" t="e">
        <f>VLOOKUP($U188,PercentGoalStats!$A$3:$AE$998,29,FALSE)</f>
        <v>#DIV/0!</v>
      </c>
      <c r="AM188" s="58" t="e">
        <f>VLOOKUP($U188,PercentGoalStats!$A$3:$AE$998,31,FALSE)</f>
        <v>#DIV/0!</v>
      </c>
    </row>
    <row r="189" spans="1:39" hidden="1" x14ac:dyDescent="0.3">
      <c r="A189" s="57">
        <f>VLOOKUP($S189,PercentGoalStats!$A$3:$AE$998,5,FALSE)</f>
        <v>0</v>
      </c>
      <c r="B189" s="58" t="e">
        <f>VLOOKUP($S189,PercentGoalStats!$A$3:$AE$998,6,FALSE)</f>
        <v>#DIV/0!</v>
      </c>
      <c r="C189" s="58">
        <f>VLOOKUP($S189,PercentGoalStats!$A$3:$AE$998,8,FALSE)</f>
        <v>0</v>
      </c>
      <c r="D189" s="58" t="e">
        <f>VLOOKUP($S189,PercentGoalStats!$A$3:$AE$998,9,FALSE)</f>
        <v>#DIV/0!</v>
      </c>
      <c r="E189" s="58">
        <f>VLOOKUP($S189,PercentGoalStats!$A$3:$AE$998,11,FALSE)</f>
        <v>0</v>
      </c>
      <c r="F189" s="58" t="e">
        <f>VLOOKUP($S189,PercentGoalStats!$A$3:$AE$998,12,FALSE)</f>
        <v>#DIV/0!</v>
      </c>
      <c r="G189" s="58">
        <f>VLOOKUP($S189,PercentGoalStats!$A$3:$AE$998,14,FALSE)</f>
        <v>0</v>
      </c>
      <c r="H189" s="58" t="e">
        <f>VLOOKUP($S189,PercentGoalStats!$A$3:$AE$998,15,FALSE)</f>
        <v>#DIV/0!</v>
      </c>
      <c r="I189" s="58">
        <f>VLOOKUP($S189,PercentGoalStats!$A$3:$AE$998,17,FALSE)</f>
        <v>0</v>
      </c>
      <c r="J189" s="58" t="e">
        <f>VLOOKUP($S189,PercentGoalStats!$A$3:$AE$998,18,FALSE)</f>
        <v>#DIV/0!</v>
      </c>
      <c r="K189" s="58">
        <f>VLOOKUP($S189,PercentGoalStats!$A$3:$AE$998,20,FALSE)</f>
        <v>0</v>
      </c>
      <c r="L189" s="58" t="e">
        <f>VLOOKUP($S189,PercentGoalStats!$A$3:$AE$998,21,FALSE)</f>
        <v>#DIV/0!</v>
      </c>
      <c r="M189" s="58">
        <f>VLOOKUP($S189,PercentGoalStats!$A$3:$AE$998,23,FALSE)</f>
        <v>0</v>
      </c>
      <c r="N189" s="58" t="e">
        <f>VLOOKUP($S189,PercentGoalStats!$A$3:$AE$998,24,FALSE)</f>
        <v>#DIV/0!</v>
      </c>
      <c r="O189" s="58">
        <f>VLOOKUP($S189,PercentGoalStats!$A$3:$AE$998,26,FALSE)</f>
        <v>0</v>
      </c>
      <c r="P189" s="58" t="e">
        <f>VLOOKUP($S189,PercentGoalStats!$A$3:$AE$998,27,FALSE)</f>
        <v>#DIV/0!</v>
      </c>
      <c r="Q189" s="58">
        <f>VLOOKUP($S189,PercentGoalStats!$A$3:$AE$998,29,FALSE)</f>
        <v>0</v>
      </c>
      <c r="R189" s="58" t="e">
        <f>VLOOKUP($S189,PercentGoalStats!$A$3:$AE$998,30,FALSE)</f>
        <v>#DIV/0!</v>
      </c>
      <c r="S189" s="53" t="str">
        <f>Fixtures!A189</f>
        <v>Belenenses</v>
      </c>
      <c r="T189" s="54">
        <f>Fixtures!D189</f>
        <v>43694</v>
      </c>
      <c r="U189" s="53" t="str">
        <f>Fixtures!B189</f>
        <v>Benfica</v>
      </c>
      <c r="V189" s="57" t="e">
        <f>VLOOKUP($U189,PercentGoalStats!$A$3:$AE$998,5,FALSE)</f>
        <v>#DIV/0!</v>
      </c>
      <c r="W189" s="58" t="e">
        <f>VLOOKUP($U189,PercentGoalStats!$A$3:$AE$998,7,FALSE)</f>
        <v>#DIV/0!</v>
      </c>
      <c r="X189" s="58" t="e">
        <f>VLOOKUP($U189,PercentGoalStats!$A$3:$AE$998,8,FALSE)</f>
        <v>#DIV/0!</v>
      </c>
      <c r="Y189" s="58" t="e">
        <f>VLOOKUP($U189,PercentGoalStats!$A$3:$AE$998,10,FALSE)</f>
        <v>#DIV/0!</v>
      </c>
      <c r="Z189" s="58" t="e">
        <f>VLOOKUP($U189,PercentGoalStats!$A$3:$AE$998,11,FALSE)</f>
        <v>#DIV/0!</v>
      </c>
      <c r="AA189" s="58" t="e">
        <f>VLOOKUP($U189,PercentGoalStats!$A$3:$AE$998,13,FALSE)</f>
        <v>#DIV/0!</v>
      </c>
      <c r="AB189" s="58" t="e">
        <f>VLOOKUP($U189,PercentGoalStats!$A$3:$AE$998,14,FALSE)</f>
        <v>#DIV/0!</v>
      </c>
      <c r="AC189" s="58" t="e">
        <f>VLOOKUP($U189,PercentGoalStats!$A$3:$AE$998,16,FALSE)</f>
        <v>#DIV/0!</v>
      </c>
      <c r="AD189" s="58" t="e">
        <f>VLOOKUP($U189,PercentGoalStats!$A$3:$AE$998,17,FALSE)</f>
        <v>#DIV/0!</v>
      </c>
      <c r="AE189" s="58" t="e">
        <f>VLOOKUP($U189,PercentGoalStats!$A$3:$AE$998,19,FALSE)</f>
        <v>#DIV/0!</v>
      </c>
      <c r="AF189" s="58" t="e">
        <f>VLOOKUP($U189,PercentGoalStats!$A$3:$AE$998,20,FALSE)</f>
        <v>#DIV/0!</v>
      </c>
      <c r="AG189" s="58" t="e">
        <f>VLOOKUP($U189,PercentGoalStats!$A$3:$AE$998,22,FALSE)</f>
        <v>#DIV/0!</v>
      </c>
      <c r="AH189" s="58" t="e">
        <f>VLOOKUP($U189,PercentGoalStats!$A$3:$AE$998,23,FALSE)</f>
        <v>#DIV/0!</v>
      </c>
      <c r="AI189" s="58" t="e">
        <f>VLOOKUP($U189,PercentGoalStats!$A$3:$AE$998,25,FALSE)</f>
        <v>#DIV/0!</v>
      </c>
      <c r="AJ189" s="58" t="e">
        <f>VLOOKUP($U189,PercentGoalStats!$A$3:$AE$998,26,FALSE)</f>
        <v>#DIV/0!</v>
      </c>
      <c r="AK189" s="58" t="e">
        <f>VLOOKUP($U189,PercentGoalStats!$A$3:$AE$998,28,FALSE)</f>
        <v>#DIV/0!</v>
      </c>
      <c r="AL189" s="58" t="e">
        <f>VLOOKUP($U189,PercentGoalStats!$A$3:$AE$998,29,FALSE)</f>
        <v>#DIV/0!</v>
      </c>
      <c r="AM189" s="58" t="e">
        <f>VLOOKUP($U189,PercentGoalStats!$A$3:$AE$998,31,FALSE)</f>
        <v>#DIV/0!</v>
      </c>
    </row>
    <row r="190" spans="1:39" hidden="1" x14ac:dyDescent="0.3">
      <c r="A190" s="57">
        <f>VLOOKUP($S190,PercentGoalStats!$A$3:$AE$998,5,FALSE)</f>
        <v>1</v>
      </c>
      <c r="B190" s="58" t="e">
        <f>VLOOKUP($S190,PercentGoalStats!$A$3:$AE$998,6,FALSE)</f>
        <v>#DIV/0!</v>
      </c>
      <c r="C190" s="58">
        <f>VLOOKUP($S190,PercentGoalStats!$A$3:$AE$998,8,FALSE)</f>
        <v>1</v>
      </c>
      <c r="D190" s="58" t="e">
        <f>VLOOKUP($S190,PercentGoalStats!$A$3:$AE$998,9,FALSE)</f>
        <v>#DIV/0!</v>
      </c>
      <c r="E190" s="58">
        <f>VLOOKUP($S190,PercentGoalStats!$A$3:$AE$998,11,FALSE)</f>
        <v>1</v>
      </c>
      <c r="F190" s="58" t="e">
        <f>VLOOKUP($S190,PercentGoalStats!$A$3:$AE$998,12,FALSE)</f>
        <v>#DIV/0!</v>
      </c>
      <c r="G190" s="58">
        <f>VLOOKUP($S190,PercentGoalStats!$A$3:$AE$998,14,FALSE)</f>
        <v>0</v>
      </c>
      <c r="H190" s="58" t="e">
        <f>VLOOKUP($S190,PercentGoalStats!$A$3:$AE$998,15,FALSE)</f>
        <v>#DIV/0!</v>
      </c>
      <c r="I190" s="58">
        <f>VLOOKUP($S190,PercentGoalStats!$A$3:$AE$998,17,FALSE)</f>
        <v>1</v>
      </c>
      <c r="J190" s="58" t="e">
        <f>VLOOKUP($S190,PercentGoalStats!$A$3:$AE$998,18,FALSE)</f>
        <v>#DIV/0!</v>
      </c>
      <c r="K190" s="58">
        <f>VLOOKUP($S190,PercentGoalStats!$A$3:$AE$998,20,FALSE)</f>
        <v>0</v>
      </c>
      <c r="L190" s="58" t="e">
        <f>VLOOKUP($S190,PercentGoalStats!$A$3:$AE$998,21,FALSE)</f>
        <v>#DIV/0!</v>
      </c>
      <c r="M190" s="58">
        <f>VLOOKUP($S190,PercentGoalStats!$A$3:$AE$998,23,FALSE)</f>
        <v>1</v>
      </c>
      <c r="N190" s="58" t="e">
        <f>VLOOKUP($S190,PercentGoalStats!$A$3:$AE$998,24,FALSE)</f>
        <v>#DIV/0!</v>
      </c>
      <c r="O190" s="58">
        <f>VLOOKUP($S190,PercentGoalStats!$A$3:$AE$998,26,FALSE)</f>
        <v>1</v>
      </c>
      <c r="P190" s="58" t="e">
        <f>VLOOKUP($S190,PercentGoalStats!$A$3:$AE$998,27,FALSE)</f>
        <v>#DIV/0!</v>
      </c>
      <c r="Q190" s="58">
        <f>VLOOKUP($S190,PercentGoalStats!$A$3:$AE$998,29,FALSE)</f>
        <v>1</v>
      </c>
      <c r="R190" s="58" t="e">
        <f>VLOOKUP($S190,PercentGoalStats!$A$3:$AE$998,30,FALSE)</f>
        <v>#DIV/0!</v>
      </c>
      <c r="S190" s="53" t="str">
        <f>Fixtures!A190</f>
        <v>Porto</v>
      </c>
      <c r="T190" s="54">
        <f>Fixtures!D190</f>
        <v>43694</v>
      </c>
      <c r="U190" s="53" t="str">
        <f>Fixtures!B190</f>
        <v>Vitória Setúbal</v>
      </c>
      <c r="V190" s="57" t="e">
        <f>VLOOKUP($U190,PercentGoalStats!$A$3:$AE$998,5,FALSE)</f>
        <v>#DIV/0!</v>
      </c>
      <c r="W190" s="58" t="e">
        <f>VLOOKUP($U190,PercentGoalStats!$A$3:$AE$998,7,FALSE)</f>
        <v>#DIV/0!</v>
      </c>
      <c r="X190" s="58" t="e">
        <f>VLOOKUP($U190,PercentGoalStats!$A$3:$AE$998,8,FALSE)</f>
        <v>#DIV/0!</v>
      </c>
      <c r="Y190" s="58" t="e">
        <f>VLOOKUP($U190,PercentGoalStats!$A$3:$AE$998,10,FALSE)</f>
        <v>#DIV/0!</v>
      </c>
      <c r="Z190" s="58" t="e">
        <f>VLOOKUP($U190,PercentGoalStats!$A$3:$AE$998,11,FALSE)</f>
        <v>#DIV/0!</v>
      </c>
      <c r="AA190" s="58" t="e">
        <f>VLOOKUP($U190,PercentGoalStats!$A$3:$AE$998,13,FALSE)</f>
        <v>#DIV/0!</v>
      </c>
      <c r="AB190" s="58" t="e">
        <f>VLOOKUP($U190,PercentGoalStats!$A$3:$AE$998,14,FALSE)</f>
        <v>#DIV/0!</v>
      </c>
      <c r="AC190" s="58" t="e">
        <f>VLOOKUP($U190,PercentGoalStats!$A$3:$AE$998,16,FALSE)</f>
        <v>#DIV/0!</v>
      </c>
      <c r="AD190" s="58" t="e">
        <f>VLOOKUP($U190,PercentGoalStats!$A$3:$AE$998,17,FALSE)</f>
        <v>#DIV/0!</v>
      </c>
      <c r="AE190" s="58" t="e">
        <f>VLOOKUP($U190,PercentGoalStats!$A$3:$AE$998,19,FALSE)</f>
        <v>#DIV/0!</v>
      </c>
      <c r="AF190" s="58" t="e">
        <f>VLOOKUP($U190,PercentGoalStats!$A$3:$AE$998,20,FALSE)</f>
        <v>#DIV/0!</v>
      </c>
      <c r="AG190" s="58" t="e">
        <f>VLOOKUP($U190,PercentGoalStats!$A$3:$AE$998,22,FALSE)</f>
        <v>#DIV/0!</v>
      </c>
      <c r="AH190" s="58" t="e">
        <f>VLOOKUP($U190,PercentGoalStats!$A$3:$AE$998,23,FALSE)</f>
        <v>#DIV/0!</v>
      </c>
      <c r="AI190" s="58" t="e">
        <f>VLOOKUP($U190,PercentGoalStats!$A$3:$AE$998,25,FALSE)</f>
        <v>#DIV/0!</v>
      </c>
      <c r="AJ190" s="58" t="e">
        <f>VLOOKUP($U190,PercentGoalStats!$A$3:$AE$998,26,FALSE)</f>
        <v>#DIV/0!</v>
      </c>
      <c r="AK190" s="58" t="e">
        <f>VLOOKUP($U190,PercentGoalStats!$A$3:$AE$998,28,FALSE)</f>
        <v>#DIV/0!</v>
      </c>
      <c r="AL190" s="58" t="e">
        <f>VLOOKUP($U190,PercentGoalStats!$A$3:$AE$998,29,FALSE)</f>
        <v>#DIV/0!</v>
      </c>
      <c r="AM190" s="58" t="e">
        <f>VLOOKUP($U190,PercentGoalStats!$A$3:$AE$998,31,FALSE)</f>
        <v>#DIV/0!</v>
      </c>
    </row>
    <row r="191" spans="1:39" hidden="1" x14ac:dyDescent="0.3">
      <c r="A191" s="57" t="e">
        <f>VLOOKUP($S191,PercentGoalStats!$A$3:$AE$998,5,FALSE)</f>
        <v>#DIV/0!</v>
      </c>
      <c r="B191" s="58" t="e">
        <f>VLOOKUP($S191,PercentGoalStats!$A$3:$AE$998,6,FALSE)</f>
        <v>#DIV/0!</v>
      </c>
      <c r="C191" s="58" t="e">
        <f>VLOOKUP($S191,PercentGoalStats!$A$3:$AE$998,8,FALSE)</f>
        <v>#DIV/0!</v>
      </c>
      <c r="D191" s="58" t="e">
        <f>VLOOKUP($S191,PercentGoalStats!$A$3:$AE$998,9,FALSE)</f>
        <v>#DIV/0!</v>
      </c>
      <c r="E191" s="58" t="e">
        <f>VLOOKUP($S191,PercentGoalStats!$A$3:$AE$998,11,FALSE)</f>
        <v>#DIV/0!</v>
      </c>
      <c r="F191" s="58" t="e">
        <f>VLOOKUP($S191,PercentGoalStats!$A$3:$AE$998,12,FALSE)</f>
        <v>#DIV/0!</v>
      </c>
      <c r="G191" s="58" t="e">
        <f>VLOOKUP($S191,PercentGoalStats!$A$3:$AE$998,14,FALSE)</f>
        <v>#DIV/0!</v>
      </c>
      <c r="H191" s="58" t="e">
        <f>VLOOKUP($S191,PercentGoalStats!$A$3:$AE$998,15,FALSE)</f>
        <v>#DIV/0!</v>
      </c>
      <c r="I191" s="58" t="e">
        <f>VLOOKUP($S191,PercentGoalStats!$A$3:$AE$998,17,FALSE)</f>
        <v>#DIV/0!</v>
      </c>
      <c r="J191" s="58" t="e">
        <f>VLOOKUP($S191,PercentGoalStats!$A$3:$AE$998,18,FALSE)</f>
        <v>#DIV/0!</v>
      </c>
      <c r="K191" s="58" t="e">
        <f>VLOOKUP($S191,PercentGoalStats!$A$3:$AE$998,20,FALSE)</f>
        <v>#DIV/0!</v>
      </c>
      <c r="L191" s="58" t="e">
        <f>VLOOKUP($S191,PercentGoalStats!$A$3:$AE$998,21,FALSE)</f>
        <v>#DIV/0!</v>
      </c>
      <c r="M191" s="58" t="e">
        <f>VLOOKUP($S191,PercentGoalStats!$A$3:$AE$998,23,FALSE)</f>
        <v>#DIV/0!</v>
      </c>
      <c r="N191" s="58" t="e">
        <f>VLOOKUP($S191,PercentGoalStats!$A$3:$AE$998,24,FALSE)</f>
        <v>#DIV/0!</v>
      </c>
      <c r="O191" s="58" t="e">
        <f>VLOOKUP($S191,PercentGoalStats!$A$3:$AE$998,26,FALSE)</f>
        <v>#DIV/0!</v>
      </c>
      <c r="P191" s="58" t="e">
        <f>VLOOKUP($S191,PercentGoalStats!$A$3:$AE$998,27,FALSE)</f>
        <v>#DIV/0!</v>
      </c>
      <c r="Q191" s="58" t="e">
        <f>VLOOKUP($S191,PercentGoalStats!$A$3:$AE$998,29,FALSE)</f>
        <v>#DIV/0!</v>
      </c>
      <c r="R191" s="58" t="e">
        <f>VLOOKUP($S191,PercentGoalStats!$A$3:$AE$998,30,FALSE)</f>
        <v>#DIV/0!</v>
      </c>
      <c r="S191" s="53" t="str">
        <f>Fixtures!A191</f>
        <v>Moreirense</v>
      </c>
      <c r="T191" s="54">
        <f>Fixtures!D191</f>
        <v>43694</v>
      </c>
      <c r="U191" s="53" t="str">
        <f>Fixtures!B191</f>
        <v>Gil Vicente</v>
      </c>
      <c r="V191" s="57">
        <f>VLOOKUP($U191,PercentGoalStats!$A$3:$AE$998,5,FALSE)</f>
        <v>1</v>
      </c>
      <c r="W191" s="58" t="e">
        <f>VLOOKUP($U191,PercentGoalStats!$A$3:$AE$998,7,FALSE)</f>
        <v>#DIV/0!</v>
      </c>
      <c r="X191" s="58">
        <f>VLOOKUP($U191,PercentGoalStats!$A$3:$AE$998,8,FALSE)</f>
        <v>1</v>
      </c>
      <c r="Y191" s="58" t="e">
        <f>VLOOKUP($U191,PercentGoalStats!$A$3:$AE$998,10,FALSE)</f>
        <v>#DIV/0!</v>
      </c>
      <c r="Z191" s="58">
        <f>VLOOKUP($U191,PercentGoalStats!$A$3:$AE$998,11,FALSE)</f>
        <v>1</v>
      </c>
      <c r="AA191" s="58" t="e">
        <f>VLOOKUP($U191,PercentGoalStats!$A$3:$AE$998,13,FALSE)</f>
        <v>#DIV/0!</v>
      </c>
      <c r="AB191" s="58">
        <f>VLOOKUP($U191,PercentGoalStats!$A$3:$AE$998,14,FALSE)</f>
        <v>0</v>
      </c>
      <c r="AC191" s="58" t="e">
        <f>VLOOKUP($U191,PercentGoalStats!$A$3:$AE$998,16,FALSE)</f>
        <v>#DIV/0!</v>
      </c>
      <c r="AD191" s="58">
        <f>VLOOKUP($U191,PercentGoalStats!$A$3:$AE$998,17,FALSE)</f>
        <v>1</v>
      </c>
      <c r="AE191" s="58" t="e">
        <f>VLOOKUP($U191,PercentGoalStats!$A$3:$AE$998,19,FALSE)</f>
        <v>#DIV/0!</v>
      </c>
      <c r="AF191" s="58">
        <f>VLOOKUP($U191,PercentGoalStats!$A$3:$AE$998,20,FALSE)</f>
        <v>1</v>
      </c>
      <c r="AG191" s="58" t="e">
        <f>VLOOKUP($U191,PercentGoalStats!$A$3:$AE$998,22,FALSE)</f>
        <v>#DIV/0!</v>
      </c>
      <c r="AH191" s="58">
        <f>VLOOKUP($U191,PercentGoalStats!$A$3:$AE$998,23,FALSE)</f>
        <v>1</v>
      </c>
      <c r="AI191" s="58" t="e">
        <f>VLOOKUP($U191,PercentGoalStats!$A$3:$AE$998,25,FALSE)</f>
        <v>#DIV/0!</v>
      </c>
      <c r="AJ191" s="58">
        <f>VLOOKUP($U191,PercentGoalStats!$A$3:$AE$998,26,FALSE)</f>
        <v>0</v>
      </c>
      <c r="AK191" s="58" t="e">
        <f>VLOOKUP($U191,PercentGoalStats!$A$3:$AE$998,28,FALSE)</f>
        <v>#DIV/0!</v>
      </c>
      <c r="AL191" s="58">
        <f>VLOOKUP($U191,PercentGoalStats!$A$3:$AE$998,29,FALSE)</f>
        <v>1</v>
      </c>
      <c r="AM191" s="58" t="e">
        <f>VLOOKUP($U191,PercentGoalStats!$A$3:$AE$998,31,FALSE)</f>
        <v>#DIV/0!</v>
      </c>
    </row>
    <row r="192" spans="1:39" hidden="1" x14ac:dyDescent="0.3">
      <c r="A192" s="57">
        <f>VLOOKUP($S192,PercentGoalStats!$A$3:$AE$998,5,FALSE)</f>
        <v>1</v>
      </c>
      <c r="B192" s="58">
        <f>VLOOKUP($S192,PercentGoalStats!$A$3:$AE$998,6,FALSE)</f>
        <v>1</v>
      </c>
      <c r="C192" s="58">
        <f>VLOOKUP($S192,PercentGoalStats!$A$3:$AE$998,8,FALSE)</f>
        <v>1</v>
      </c>
      <c r="D192" s="58">
        <f>VLOOKUP($S192,PercentGoalStats!$A$3:$AE$998,9,FALSE)</f>
        <v>1</v>
      </c>
      <c r="E192" s="58">
        <f>VLOOKUP($S192,PercentGoalStats!$A$3:$AE$998,11,FALSE)</f>
        <v>1</v>
      </c>
      <c r="F192" s="58">
        <f>VLOOKUP($S192,PercentGoalStats!$A$3:$AE$998,12,FALSE)</f>
        <v>1</v>
      </c>
      <c r="G192" s="58">
        <f>VLOOKUP($S192,PercentGoalStats!$A$3:$AE$998,14,FALSE)</f>
        <v>0.5</v>
      </c>
      <c r="H192" s="58">
        <f>VLOOKUP($S192,PercentGoalStats!$A$3:$AE$998,15,FALSE)</f>
        <v>0</v>
      </c>
      <c r="I192" s="58">
        <f>VLOOKUP($S192,PercentGoalStats!$A$3:$AE$998,17,FALSE)</f>
        <v>1</v>
      </c>
      <c r="J192" s="58">
        <f>VLOOKUP($S192,PercentGoalStats!$A$3:$AE$998,18,FALSE)</f>
        <v>1</v>
      </c>
      <c r="K192" s="58">
        <f>VLOOKUP($S192,PercentGoalStats!$A$3:$AE$998,20,FALSE)</f>
        <v>1</v>
      </c>
      <c r="L192" s="58">
        <f>VLOOKUP($S192,PercentGoalStats!$A$3:$AE$998,21,FALSE)</f>
        <v>1</v>
      </c>
      <c r="M192" s="58">
        <f>VLOOKUP($S192,PercentGoalStats!$A$3:$AE$998,23,FALSE)</f>
        <v>1</v>
      </c>
      <c r="N192" s="58">
        <f>VLOOKUP($S192,PercentGoalStats!$A$3:$AE$998,24,FALSE)</f>
        <v>1</v>
      </c>
      <c r="O192" s="58">
        <f>VLOOKUP($S192,PercentGoalStats!$A$3:$AE$998,26,FALSE)</f>
        <v>0.5</v>
      </c>
      <c r="P192" s="58">
        <f>VLOOKUP($S192,PercentGoalStats!$A$3:$AE$998,27,FALSE)</f>
        <v>0</v>
      </c>
      <c r="Q192" s="58">
        <f>VLOOKUP($S192,PercentGoalStats!$A$3:$AE$998,29,FALSE)</f>
        <v>1</v>
      </c>
      <c r="R192" s="58">
        <f>VLOOKUP($S192,PercentGoalStats!$A$3:$AE$998,30,FALSE)</f>
        <v>1</v>
      </c>
      <c r="S192" s="53" t="str">
        <f>Fixtures!A192</f>
        <v>Stuttgart</v>
      </c>
      <c r="T192" s="54">
        <f>Fixtures!D192</f>
        <v>43694</v>
      </c>
      <c r="U192" s="53" t="str">
        <f>Fixtures!B192</f>
        <v>St. Pauli</v>
      </c>
      <c r="V192" s="57">
        <f>VLOOKUP($U192,PercentGoalStats!$A$3:$AE$998,5,FALSE)</f>
        <v>1</v>
      </c>
      <c r="W192" s="58">
        <f>VLOOKUP($U192,PercentGoalStats!$A$3:$AE$998,7,FALSE)</f>
        <v>1</v>
      </c>
      <c r="X192" s="58">
        <f>VLOOKUP($U192,PercentGoalStats!$A$3:$AE$998,8,FALSE)</f>
        <v>1</v>
      </c>
      <c r="Y192" s="58">
        <f>VLOOKUP($U192,PercentGoalStats!$A$3:$AE$998,10,FALSE)</f>
        <v>1</v>
      </c>
      <c r="Z192" s="58">
        <f>VLOOKUP($U192,PercentGoalStats!$A$3:$AE$998,11,FALSE)</f>
        <v>0.5</v>
      </c>
      <c r="AA192" s="58">
        <f>VLOOKUP($U192,PercentGoalStats!$A$3:$AE$998,13,FALSE)</f>
        <v>0</v>
      </c>
      <c r="AB192" s="58">
        <f>VLOOKUP($U192,PercentGoalStats!$A$3:$AE$998,14,FALSE)</f>
        <v>0.5</v>
      </c>
      <c r="AC192" s="58">
        <f>VLOOKUP($U192,PercentGoalStats!$A$3:$AE$998,16,FALSE)</f>
        <v>0</v>
      </c>
      <c r="AD192" s="58">
        <f>VLOOKUP($U192,PercentGoalStats!$A$3:$AE$998,17,FALSE)</f>
        <v>1</v>
      </c>
      <c r="AE192" s="58">
        <f>VLOOKUP($U192,PercentGoalStats!$A$3:$AE$998,19,FALSE)</f>
        <v>1</v>
      </c>
      <c r="AF192" s="58">
        <f>VLOOKUP($U192,PercentGoalStats!$A$3:$AE$998,20,FALSE)</f>
        <v>0</v>
      </c>
      <c r="AG192" s="58">
        <f>VLOOKUP($U192,PercentGoalStats!$A$3:$AE$998,22,FALSE)</f>
        <v>0</v>
      </c>
      <c r="AH192" s="58">
        <f>VLOOKUP($U192,PercentGoalStats!$A$3:$AE$998,23,FALSE)</f>
        <v>1</v>
      </c>
      <c r="AI192" s="58">
        <f>VLOOKUP($U192,PercentGoalStats!$A$3:$AE$998,25,FALSE)</f>
        <v>1</v>
      </c>
      <c r="AJ192" s="58">
        <f>VLOOKUP($U192,PercentGoalStats!$A$3:$AE$998,26,FALSE)</f>
        <v>0.5</v>
      </c>
      <c r="AK192" s="58">
        <f>VLOOKUP($U192,PercentGoalStats!$A$3:$AE$998,28,FALSE)</f>
        <v>0</v>
      </c>
      <c r="AL192" s="58">
        <f>VLOOKUP($U192,PercentGoalStats!$A$3:$AE$998,29,FALSE)</f>
        <v>1</v>
      </c>
      <c r="AM192" s="58">
        <f>VLOOKUP($U192,PercentGoalStats!$A$3:$AE$998,31,FALSE)</f>
        <v>1</v>
      </c>
    </row>
    <row r="193" spans="1:39" hidden="1" x14ac:dyDescent="0.3">
      <c r="A193" s="57">
        <f>VLOOKUP($S193,PercentGoalStats!$A$3:$AE$998,5,FALSE)</f>
        <v>1</v>
      </c>
      <c r="B193" s="58">
        <f>VLOOKUP($S193,PercentGoalStats!$A$3:$AE$998,6,FALSE)</f>
        <v>1</v>
      </c>
      <c r="C193" s="58">
        <f>VLOOKUP($S193,PercentGoalStats!$A$3:$AE$998,8,FALSE)</f>
        <v>1</v>
      </c>
      <c r="D193" s="58">
        <f>VLOOKUP($S193,PercentGoalStats!$A$3:$AE$998,9,FALSE)</f>
        <v>1</v>
      </c>
      <c r="E193" s="58">
        <f>VLOOKUP($S193,PercentGoalStats!$A$3:$AE$998,11,FALSE)</f>
        <v>0.5</v>
      </c>
      <c r="F193" s="58">
        <f>VLOOKUP($S193,PercentGoalStats!$A$3:$AE$998,12,FALSE)</f>
        <v>0</v>
      </c>
      <c r="G193" s="58">
        <f>VLOOKUP($S193,PercentGoalStats!$A$3:$AE$998,14,FALSE)</f>
        <v>0.5</v>
      </c>
      <c r="H193" s="58">
        <f>VLOOKUP($S193,PercentGoalStats!$A$3:$AE$998,15,FALSE)</f>
        <v>0</v>
      </c>
      <c r="I193" s="58">
        <f>VLOOKUP($S193,PercentGoalStats!$A$3:$AE$998,17,FALSE)</f>
        <v>1</v>
      </c>
      <c r="J193" s="58">
        <f>VLOOKUP($S193,PercentGoalStats!$A$3:$AE$998,18,FALSE)</f>
        <v>1</v>
      </c>
      <c r="K193" s="58">
        <f>VLOOKUP($S193,PercentGoalStats!$A$3:$AE$998,20,FALSE)</f>
        <v>0.5</v>
      </c>
      <c r="L193" s="58">
        <f>VLOOKUP($S193,PercentGoalStats!$A$3:$AE$998,21,FALSE)</f>
        <v>0</v>
      </c>
      <c r="M193" s="58">
        <f>VLOOKUP($S193,PercentGoalStats!$A$3:$AE$998,23,FALSE)</f>
        <v>1</v>
      </c>
      <c r="N193" s="58">
        <f>VLOOKUP($S193,PercentGoalStats!$A$3:$AE$998,24,FALSE)</f>
        <v>1</v>
      </c>
      <c r="O193" s="58">
        <f>VLOOKUP($S193,PercentGoalStats!$A$3:$AE$998,26,FALSE)</f>
        <v>0.5</v>
      </c>
      <c r="P193" s="58">
        <f>VLOOKUP($S193,PercentGoalStats!$A$3:$AE$998,27,FALSE)</f>
        <v>0</v>
      </c>
      <c r="Q193" s="58">
        <f>VLOOKUP($S193,PercentGoalStats!$A$3:$AE$998,29,FALSE)</f>
        <v>1</v>
      </c>
      <c r="R193" s="58">
        <f>VLOOKUP($S193,PercentGoalStats!$A$3:$AE$998,30,FALSE)</f>
        <v>1</v>
      </c>
      <c r="S193" s="53" t="str">
        <f>Fixtures!A193</f>
        <v>Arminia Bielefeld</v>
      </c>
      <c r="T193" s="54">
        <f>Fixtures!D193</f>
        <v>43694</v>
      </c>
      <c r="U193" s="53" t="str">
        <f>Fixtures!B193</f>
        <v>Erzgebirge Aue</v>
      </c>
      <c r="V193" s="57">
        <f>VLOOKUP($U193,PercentGoalStats!$A$3:$AE$998,5,FALSE)</f>
        <v>1</v>
      </c>
      <c r="W193" s="58">
        <f>VLOOKUP($U193,PercentGoalStats!$A$3:$AE$998,7,FALSE)</f>
        <v>1</v>
      </c>
      <c r="X193" s="58">
        <f>VLOOKUP($U193,PercentGoalStats!$A$3:$AE$998,8,FALSE)</f>
        <v>1</v>
      </c>
      <c r="Y193" s="58">
        <f>VLOOKUP($U193,PercentGoalStats!$A$3:$AE$998,10,FALSE)</f>
        <v>1</v>
      </c>
      <c r="Z193" s="58">
        <f>VLOOKUP($U193,PercentGoalStats!$A$3:$AE$998,11,FALSE)</f>
        <v>0.5</v>
      </c>
      <c r="AA193" s="58">
        <f>VLOOKUP($U193,PercentGoalStats!$A$3:$AE$998,13,FALSE)</f>
        <v>0</v>
      </c>
      <c r="AB193" s="58">
        <f>VLOOKUP($U193,PercentGoalStats!$A$3:$AE$998,14,FALSE)</f>
        <v>0.5</v>
      </c>
      <c r="AC193" s="58">
        <f>VLOOKUP($U193,PercentGoalStats!$A$3:$AE$998,16,FALSE)</f>
        <v>0</v>
      </c>
      <c r="AD193" s="58">
        <f>VLOOKUP($U193,PercentGoalStats!$A$3:$AE$998,17,FALSE)</f>
        <v>1</v>
      </c>
      <c r="AE193" s="58">
        <f>VLOOKUP($U193,PercentGoalStats!$A$3:$AE$998,19,FALSE)</f>
        <v>1</v>
      </c>
      <c r="AF193" s="58">
        <f>VLOOKUP($U193,PercentGoalStats!$A$3:$AE$998,20,FALSE)</f>
        <v>1</v>
      </c>
      <c r="AG193" s="58">
        <f>VLOOKUP($U193,PercentGoalStats!$A$3:$AE$998,22,FALSE)</f>
        <v>1</v>
      </c>
      <c r="AH193" s="58">
        <f>VLOOKUP($U193,PercentGoalStats!$A$3:$AE$998,23,FALSE)</f>
        <v>0.5</v>
      </c>
      <c r="AI193" s="58">
        <f>VLOOKUP($U193,PercentGoalStats!$A$3:$AE$998,25,FALSE)</f>
        <v>0</v>
      </c>
      <c r="AJ193" s="58">
        <f>VLOOKUP($U193,PercentGoalStats!$A$3:$AE$998,26,FALSE)</f>
        <v>0.5</v>
      </c>
      <c r="AK193" s="58">
        <f>VLOOKUP($U193,PercentGoalStats!$A$3:$AE$998,28,FALSE)</f>
        <v>0</v>
      </c>
      <c r="AL193" s="58">
        <f>VLOOKUP($U193,PercentGoalStats!$A$3:$AE$998,29,FALSE)</f>
        <v>0.5</v>
      </c>
      <c r="AM193" s="58">
        <f>VLOOKUP($U193,PercentGoalStats!$A$3:$AE$998,31,FALSE)</f>
        <v>0</v>
      </c>
    </row>
    <row r="194" spans="1:39" hidden="1" x14ac:dyDescent="0.3">
      <c r="A194" s="57">
        <f>VLOOKUP($S194,PercentGoalStats!$A$3:$AE$998,5,FALSE)</f>
        <v>1</v>
      </c>
      <c r="B194" s="58">
        <f>VLOOKUP($S194,PercentGoalStats!$A$3:$AE$998,6,FALSE)</f>
        <v>1</v>
      </c>
      <c r="C194" s="58">
        <f>VLOOKUP($S194,PercentGoalStats!$A$3:$AE$998,8,FALSE)</f>
        <v>1</v>
      </c>
      <c r="D194" s="58">
        <f>VLOOKUP($S194,PercentGoalStats!$A$3:$AE$998,9,FALSE)</f>
        <v>1</v>
      </c>
      <c r="E194" s="58">
        <f>VLOOKUP($S194,PercentGoalStats!$A$3:$AE$998,11,FALSE)</f>
        <v>1</v>
      </c>
      <c r="F194" s="58">
        <f>VLOOKUP($S194,PercentGoalStats!$A$3:$AE$998,12,FALSE)</f>
        <v>1</v>
      </c>
      <c r="G194" s="58">
        <f>VLOOKUP($S194,PercentGoalStats!$A$3:$AE$998,14,FALSE)</f>
        <v>0.5</v>
      </c>
      <c r="H194" s="58">
        <f>VLOOKUP($S194,PercentGoalStats!$A$3:$AE$998,15,FALSE)</f>
        <v>0</v>
      </c>
      <c r="I194" s="58">
        <f>VLOOKUP($S194,PercentGoalStats!$A$3:$AE$998,17,FALSE)</f>
        <v>1</v>
      </c>
      <c r="J194" s="58">
        <f>VLOOKUP($S194,PercentGoalStats!$A$3:$AE$998,18,FALSE)</f>
        <v>1</v>
      </c>
      <c r="K194" s="58">
        <f>VLOOKUP($S194,PercentGoalStats!$A$3:$AE$998,20,FALSE)</f>
        <v>0.5</v>
      </c>
      <c r="L194" s="58">
        <f>VLOOKUP($S194,PercentGoalStats!$A$3:$AE$998,21,FALSE)</f>
        <v>0</v>
      </c>
      <c r="M194" s="58">
        <f>VLOOKUP($S194,PercentGoalStats!$A$3:$AE$998,23,FALSE)</f>
        <v>1</v>
      </c>
      <c r="N194" s="58">
        <f>VLOOKUP($S194,PercentGoalStats!$A$3:$AE$998,24,FALSE)</f>
        <v>1</v>
      </c>
      <c r="O194" s="58">
        <f>VLOOKUP($S194,PercentGoalStats!$A$3:$AE$998,26,FALSE)</f>
        <v>1</v>
      </c>
      <c r="P194" s="58">
        <f>VLOOKUP($S194,PercentGoalStats!$A$3:$AE$998,27,FALSE)</f>
        <v>1</v>
      </c>
      <c r="Q194" s="58">
        <f>VLOOKUP($S194,PercentGoalStats!$A$3:$AE$998,29,FALSE)</f>
        <v>1</v>
      </c>
      <c r="R194" s="58">
        <f>VLOOKUP($S194,PercentGoalStats!$A$3:$AE$998,30,FALSE)</f>
        <v>1</v>
      </c>
      <c r="S194" s="53" t="str">
        <f>Fixtures!A194</f>
        <v>Wehen Wiesbaden</v>
      </c>
      <c r="T194" s="54">
        <f>Fixtures!D194</f>
        <v>43694</v>
      </c>
      <c r="U194" s="53" t="str">
        <f>Fixtures!B194</f>
        <v>Hannover 96</v>
      </c>
      <c r="V194" s="57">
        <f>VLOOKUP($U194,PercentGoalStats!$A$3:$AE$998,5,FALSE)</f>
        <v>1</v>
      </c>
      <c r="W194" s="58">
        <f>VLOOKUP($U194,PercentGoalStats!$A$3:$AE$998,7,FALSE)</f>
        <v>1</v>
      </c>
      <c r="X194" s="58">
        <f>VLOOKUP($U194,PercentGoalStats!$A$3:$AE$998,8,FALSE)</f>
        <v>1</v>
      </c>
      <c r="Y194" s="58">
        <f>VLOOKUP($U194,PercentGoalStats!$A$3:$AE$998,10,FALSE)</f>
        <v>1</v>
      </c>
      <c r="Z194" s="58">
        <f>VLOOKUP($U194,PercentGoalStats!$A$3:$AE$998,11,FALSE)</f>
        <v>0.5</v>
      </c>
      <c r="AA194" s="58">
        <f>VLOOKUP($U194,PercentGoalStats!$A$3:$AE$998,13,FALSE)</f>
        <v>1</v>
      </c>
      <c r="AB194" s="58">
        <f>VLOOKUP($U194,PercentGoalStats!$A$3:$AE$998,14,FALSE)</f>
        <v>0</v>
      </c>
      <c r="AC194" s="58">
        <f>VLOOKUP($U194,PercentGoalStats!$A$3:$AE$998,16,FALSE)</f>
        <v>0</v>
      </c>
      <c r="AD194" s="58">
        <f>VLOOKUP($U194,PercentGoalStats!$A$3:$AE$998,17,FALSE)</f>
        <v>1</v>
      </c>
      <c r="AE194" s="58">
        <f>VLOOKUP($U194,PercentGoalStats!$A$3:$AE$998,19,FALSE)</f>
        <v>1</v>
      </c>
      <c r="AF194" s="58">
        <f>VLOOKUP($U194,PercentGoalStats!$A$3:$AE$998,20,FALSE)</f>
        <v>0</v>
      </c>
      <c r="AG194" s="58">
        <f>VLOOKUP($U194,PercentGoalStats!$A$3:$AE$998,22,FALSE)</f>
        <v>0</v>
      </c>
      <c r="AH194" s="58">
        <f>VLOOKUP($U194,PercentGoalStats!$A$3:$AE$998,23,FALSE)</f>
        <v>1</v>
      </c>
      <c r="AI194" s="58">
        <f>VLOOKUP($U194,PercentGoalStats!$A$3:$AE$998,25,FALSE)</f>
        <v>1</v>
      </c>
      <c r="AJ194" s="58">
        <f>VLOOKUP($U194,PercentGoalStats!$A$3:$AE$998,26,FALSE)</f>
        <v>0.5</v>
      </c>
      <c r="AK194" s="58">
        <f>VLOOKUP($U194,PercentGoalStats!$A$3:$AE$998,28,FALSE)</f>
        <v>1</v>
      </c>
      <c r="AL194" s="58">
        <f>VLOOKUP($U194,PercentGoalStats!$A$3:$AE$998,29,FALSE)</f>
        <v>1</v>
      </c>
      <c r="AM194" s="58">
        <f>VLOOKUP($U194,PercentGoalStats!$A$3:$AE$998,31,FALSE)</f>
        <v>1</v>
      </c>
    </row>
    <row r="195" spans="1:39" hidden="1" x14ac:dyDescent="0.3">
      <c r="A195" s="57">
        <f>VLOOKUP($S195,PercentGoalStats!$A$3:$AE$998,5,FALSE)</f>
        <v>1</v>
      </c>
      <c r="B195" s="58">
        <f>VLOOKUP($S195,PercentGoalStats!$A$3:$AE$998,6,FALSE)</f>
        <v>1</v>
      </c>
      <c r="C195" s="58">
        <f>VLOOKUP($S195,PercentGoalStats!$A$3:$AE$998,8,FALSE)</f>
        <v>1</v>
      </c>
      <c r="D195" s="58">
        <f>VLOOKUP($S195,PercentGoalStats!$A$3:$AE$998,9,FALSE)</f>
        <v>1</v>
      </c>
      <c r="E195" s="58">
        <f>VLOOKUP($S195,PercentGoalStats!$A$3:$AE$998,11,FALSE)</f>
        <v>0.33333333333333331</v>
      </c>
      <c r="F195" s="58">
        <f>VLOOKUP($S195,PercentGoalStats!$A$3:$AE$998,12,FALSE)</f>
        <v>0</v>
      </c>
      <c r="G195" s="58">
        <f>VLOOKUP($S195,PercentGoalStats!$A$3:$AE$998,14,FALSE)</f>
        <v>0</v>
      </c>
      <c r="H195" s="58">
        <f>VLOOKUP($S195,PercentGoalStats!$A$3:$AE$998,15,FALSE)</f>
        <v>0</v>
      </c>
      <c r="I195" s="58">
        <f>VLOOKUP($S195,PercentGoalStats!$A$3:$AE$998,17,FALSE)</f>
        <v>1</v>
      </c>
      <c r="J195" s="58">
        <f>VLOOKUP($S195,PercentGoalStats!$A$3:$AE$998,18,FALSE)</f>
        <v>1</v>
      </c>
      <c r="K195" s="58">
        <f>VLOOKUP($S195,PercentGoalStats!$A$3:$AE$998,20,FALSE)</f>
        <v>0.66666666666666663</v>
      </c>
      <c r="L195" s="58">
        <f>VLOOKUP($S195,PercentGoalStats!$A$3:$AE$998,21,FALSE)</f>
        <v>1</v>
      </c>
      <c r="M195" s="58">
        <f>VLOOKUP($S195,PercentGoalStats!$A$3:$AE$998,23,FALSE)</f>
        <v>0.66666666666666663</v>
      </c>
      <c r="N195" s="58">
        <f>VLOOKUP($S195,PercentGoalStats!$A$3:$AE$998,24,FALSE)</f>
        <v>0</v>
      </c>
      <c r="O195" s="58">
        <f>VLOOKUP($S195,PercentGoalStats!$A$3:$AE$998,26,FALSE)</f>
        <v>0</v>
      </c>
      <c r="P195" s="58">
        <f>VLOOKUP($S195,PercentGoalStats!$A$3:$AE$998,27,FALSE)</f>
        <v>0</v>
      </c>
      <c r="Q195" s="58">
        <f>VLOOKUP($S195,PercentGoalStats!$A$3:$AE$998,29,FALSE)</f>
        <v>0.66666666666666663</v>
      </c>
      <c r="R195" s="58">
        <f>VLOOKUP($S195,PercentGoalStats!$A$3:$AE$998,30,FALSE)</f>
        <v>0</v>
      </c>
      <c r="S195" s="53" t="str">
        <f>Fixtures!A195</f>
        <v>Lens</v>
      </c>
      <c r="T195" s="54">
        <f>Fixtures!D195</f>
        <v>43694</v>
      </c>
      <c r="U195" s="53" t="str">
        <f>Fixtures!B195</f>
        <v>Le Havre</v>
      </c>
      <c r="V195" s="57">
        <f>VLOOKUP($U195,PercentGoalStats!$A$3:$AE$998,5,FALSE)</f>
        <v>1</v>
      </c>
      <c r="W195" s="58">
        <f>VLOOKUP($U195,PercentGoalStats!$A$3:$AE$998,7,FALSE)</f>
        <v>1</v>
      </c>
      <c r="X195" s="58">
        <f>VLOOKUP($U195,PercentGoalStats!$A$3:$AE$998,8,FALSE)</f>
        <v>1</v>
      </c>
      <c r="Y195" s="58">
        <f>VLOOKUP($U195,PercentGoalStats!$A$3:$AE$998,10,FALSE)</f>
        <v>1</v>
      </c>
      <c r="Z195" s="58">
        <f>VLOOKUP($U195,PercentGoalStats!$A$3:$AE$998,11,FALSE)</f>
        <v>0.66666666666666663</v>
      </c>
      <c r="AA195" s="58">
        <f>VLOOKUP($U195,PercentGoalStats!$A$3:$AE$998,13,FALSE)</f>
        <v>1</v>
      </c>
      <c r="AB195" s="58">
        <f>VLOOKUP($U195,PercentGoalStats!$A$3:$AE$998,14,FALSE)</f>
        <v>0.33333333333333331</v>
      </c>
      <c r="AC195" s="58">
        <f>VLOOKUP($U195,PercentGoalStats!$A$3:$AE$998,16,FALSE)</f>
        <v>0.5</v>
      </c>
      <c r="AD195" s="58">
        <f>VLOOKUP($U195,PercentGoalStats!$A$3:$AE$998,17,FALSE)</f>
        <v>1</v>
      </c>
      <c r="AE195" s="58">
        <f>VLOOKUP($U195,PercentGoalStats!$A$3:$AE$998,19,FALSE)</f>
        <v>1</v>
      </c>
      <c r="AF195" s="58">
        <f>VLOOKUP($U195,PercentGoalStats!$A$3:$AE$998,20,FALSE)</f>
        <v>0.66666666666666663</v>
      </c>
      <c r="AG195" s="58">
        <f>VLOOKUP($U195,PercentGoalStats!$A$3:$AE$998,22,FALSE)</f>
        <v>1</v>
      </c>
      <c r="AH195" s="58">
        <f>VLOOKUP($U195,PercentGoalStats!$A$3:$AE$998,23,FALSE)</f>
        <v>1</v>
      </c>
      <c r="AI195" s="58">
        <f>VLOOKUP($U195,PercentGoalStats!$A$3:$AE$998,25,FALSE)</f>
        <v>1</v>
      </c>
      <c r="AJ195" s="58">
        <f>VLOOKUP($U195,PercentGoalStats!$A$3:$AE$998,26,FALSE)</f>
        <v>0.33333333333333331</v>
      </c>
      <c r="AK195" s="58">
        <f>VLOOKUP($U195,PercentGoalStats!$A$3:$AE$998,28,FALSE)</f>
        <v>0.5</v>
      </c>
      <c r="AL195" s="58">
        <f>VLOOKUP($U195,PercentGoalStats!$A$3:$AE$998,29,FALSE)</f>
        <v>1</v>
      </c>
      <c r="AM195" s="58">
        <f>VLOOKUP($U195,PercentGoalStats!$A$3:$AE$998,31,FALSE)</f>
        <v>1</v>
      </c>
    </row>
    <row r="196" spans="1:39" hidden="1" x14ac:dyDescent="0.3">
      <c r="A196" s="57" t="e">
        <f>VLOOKUP($S196,PercentGoalStats!$A$3:$AE$998,5,FALSE)</f>
        <v>#DIV/0!</v>
      </c>
      <c r="B196" s="58" t="e">
        <f>VLOOKUP($S196,PercentGoalStats!$A$3:$AE$998,6,FALSE)</f>
        <v>#DIV/0!</v>
      </c>
      <c r="C196" s="58" t="e">
        <f>VLOOKUP($S196,PercentGoalStats!$A$3:$AE$998,8,FALSE)</f>
        <v>#DIV/0!</v>
      </c>
      <c r="D196" s="58" t="e">
        <f>VLOOKUP($S196,PercentGoalStats!$A$3:$AE$998,9,FALSE)</f>
        <v>#DIV/0!</v>
      </c>
      <c r="E196" s="58" t="e">
        <f>VLOOKUP($S196,PercentGoalStats!$A$3:$AE$998,11,FALSE)</f>
        <v>#DIV/0!</v>
      </c>
      <c r="F196" s="58" t="e">
        <f>VLOOKUP($S196,PercentGoalStats!$A$3:$AE$998,12,FALSE)</f>
        <v>#DIV/0!</v>
      </c>
      <c r="G196" s="58" t="e">
        <f>VLOOKUP($S196,PercentGoalStats!$A$3:$AE$998,14,FALSE)</f>
        <v>#DIV/0!</v>
      </c>
      <c r="H196" s="58" t="e">
        <f>VLOOKUP($S196,PercentGoalStats!$A$3:$AE$998,15,FALSE)</f>
        <v>#DIV/0!</v>
      </c>
      <c r="I196" s="58" t="e">
        <f>VLOOKUP($S196,PercentGoalStats!$A$3:$AE$998,17,FALSE)</f>
        <v>#DIV/0!</v>
      </c>
      <c r="J196" s="58" t="e">
        <f>VLOOKUP($S196,PercentGoalStats!$A$3:$AE$998,18,FALSE)</f>
        <v>#DIV/0!</v>
      </c>
      <c r="K196" s="58" t="e">
        <f>VLOOKUP($S196,PercentGoalStats!$A$3:$AE$998,20,FALSE)</f>
        <v>#DIV/0!</v>
      </c>
      <c r="L196" s="58" t="e">
        <f>VLOOKUP($S196,PercentGoalStats!$A$3:$AE$998,21,FALSE)</f>
        <v>#DIV/0!</v>
      </c>
      <c r="M196" s="58" t="e">
        <f>VLOOKUP($S196,PercentGoalStats!$A$3:$AE$998,23,FALSE)</f>
        <v>#DIV/0!</v>
      </c>
      <c r="N196" s="58" t="e">
        <f>VLOOKUP($S196,PercentGoalStats!$A$3:$AE$998,24,FALSE)</f>
        <v>#DIV/0!</v>
      </c>
      <c r="O196" s="58" t="e">
        <f>VLOOKUP($S196,PercentGoalStats!$A$3:$AE$998,26,FALSE)</f>
        <v>#DIV/0!</v>
      </c>
      <c r="P196" s="58" t="e">
        <f>VLOOKUP($S196,PercentGoalStats!$A$3:$AE$998,27,FALSE)</f>
        <v>#DIV/0!</v>
      </c>
      <c r="Q196" s="58" t="e">
        <f>VLOOKUP($S196,PercentGoalStats!$A$3:$AE$998,29,FALSE)</f>
        <v>#DIV/0!</v>
      </c>
      <c r="R196" s="58" t="e">
        <f>VLOOKUP($S196,PercentGoalStats!$A$3:$AE$998,30,FALSE)</f>
        <v>#DIV/0!</v>
      </c>
      <c r="S196" s="53" t="str">
        <f>Fixtures!A196</f>
        <v>Almería</v>
      </c>
      <c r="T196" s="54">
        <f>Fixtures!D196</f>
        <v>43694</v>
      </c>
      <c r="U196" s="53" t="str">
        <f>Fixtures!B196</f>
        <v>Albacete</v>
      </c>
      <c r="V196" s="57" t="e">
        <f>VLOOKUP($U196,PercentGoalStats!$A$3:$AE$998,5,FALSE)</f>
        <v>#DIV/0!</v>
      </c>
      <c r="W196" s="58" t="e">
        <f>VLOOKUP($U196,PercentGoalStats!$A$3:$AE$998,7,FALSE)</f>
        <v>#DIV/0!</v>
      </c>
      <c r="X196" s="58" t="e">
        <f>VLOOKUP($U196,PercentGoalStats!$A$3:$AE$998,8,FALSE)</f>
        <v>#DIV/0!</v>
      </c>
      <c r="Y196" s="58" t="e">
        <f>VLOOKUP($U196,PercentGoalStats!$A$3:$AE$998,10,FALSE)</f>
        <v>#DIV/0!</v>
      </c>
      <c r="Z196" s="58" t="e">
        <f>VLOOKUP($U196,PercentGoalStats!$A$3:$AE$998,11,FALSE)</f>
        <v>#DIV/0!</v>
      </c>
      <c r="AA196" s="58" t="e">
        <f>VLOOKUP($U196,PercentGoalStats!$A$3:$AE$998,13,FALSE)</f>
        <v>#DIV/0!</v>
      </c>
      <c r="AB196" s="58" t="e">
        <f>VLOOKUP($U196,PercentGoalStats!$A$3:$AE$998,14,FALSE)</f>
        <v>#DIV/0!</v>
      </c>
      <c r="AC196" s="58" t="e">
        <f>VLOOKUP($U196,PercentGoalStats!$A$3:$AE$998,16,FALSE)</f>
        <v>#DIV/0!</v>
      </c>
      <c r="AD196" s="58" t="e">
        <f>VLOOKUP($U196,PercentGoalStats!$A$3:$AE$998,17,FALSE)</f>
        <v>#DIV/0!</v>
      </c>
      <c r="AE196" s="58" t="e">
        <f>VLOOKUP($U196,PercentGoalStats!$A$3:$AE$998,19,FALSE)</f>
        <v>#DIV/0!</v>
      </c>
      <c r="AF196" s="58" t="e">
        <f>VLOOKUP($U196,PercentGoalStats!$A$3:$AE$998,20,FALSE)</f>
        <v>#DIV/0!</v>
      </c>
      <c r="AG196" s="58" t="e">
        <f>VLOOKUP($U196,PercentGoalStats!$A$3:$AE$998,22,FALSE)</f>
        <v>#DIV/0!</v>
      </c>
      <c r="AH196" s="58" t="e">
        <f>VLOOKUP($U196,PercentGoalStats!$A$3:$AE$998,23,FALSE)</f>
        <v>#DIV/0!</v>
      </c>
      <c r="AI196" s="58" t="e">
        <f>VLOOKUP($U196,PercentGoalStats!$A$3:$AE$998,25,FALSE)</f>
        <v>#DIV/0!</v>
      </c>
      <c r="AJ196" s="58" t="e">
        <f>VLOOKUP($U196,PercentGoalStats!$A$3:$AE$998,26,FALSE)</f>
        <v>#DIV/0!</v>
      </c>
      <c r="AK196" s="58" t="e">
        <f>VLOOKUP($U196,PercentGoalStats!$A$3:$AE$998,28,FALSE)</f>
        <v>#DIV/0!</v>
      </c>
      <c r="AL196" s="58" t="e">
        <f>VLOOKUP($U196,PercentGoalStats!$A$3:$AE$998,29,FALSE)</f>
        <v>#DIV/0!</v>
      </c>
      <c r="AM196" s="58" t="e">
        <f>VLOOKUP($U196,PercentGoalStats!$A$3:$AE$998,31,FALSE)</f>
        <v>#DIV/0!</v>
      </c>
    </row>
    <row r="197" spans="1:39" hidden="1" x14ac:dyDescent="0.3">
      <c r="A197" s="57" t="e">
        <f>VLOOKUP($S197,PercentGoalStats!$A$3:$AE$998,5,FALSE)</f>
        <v>#DIV/0!</v>
      </c>
      <c r="B197" s="58" t="e">
        <f>VLOOKUP($S197,PercentGoalStats!$A$3:$AE$998,6,FALSE)</f>
        <v>#DIV/0!</v>
      </c>
      <c r="C197" s="58" t="e">
        <f>VLOOKUP($S197,PercentGoalStats!$A$3:$AE$998,8,FALSE)</f>
        <v>#DIV/0!</v>
      </c>
      <c r="D197" s="58" t="e">
        <f>VLOOKUP($S197,PercentGoalStats!$A$3:$AE$998,9,FALSE)</f>
        <v>#DIV/0!</v>
      </c>
      <c r="E197" s="58" t="e">
        <f>VLOOKUP($S197,PercentGoalStats!$A$3:$AE$998,11,FALSE)</f>
        <v>#DIV/0!</v>
      </c>
      <c r="F197" s="58" t="e">
        <f>VLOOKUP($S197,PercentGoalStats!$A$3:$AE$998,12,FALSE)</f>
        <v>#DIV/0!</v>
      </c>
      <c r="G197" s="58" t="e">
        <f>VLOOKUP($S197,PercentGoalStats!$A$3:$AE$998,14,FALSE)</f>
        <v>#DIV/0!</v>
      </c>
      <c r="H197" s="58" t="e">
        <f>VLOOKUP($S197,PercentGoalStats!$A$3:$AE$998,15,FALSE)</f>
        <v>#DIV/0!</v>
      </c>
      <c r="I197" s="58" t="e">
        <f>VLOOKUP($S197,PercentGoalStats!$A$3:$AE$998,17,FALSE)</f>
        <v>#DIV/0!</v>
      </c>
      <c r="J197" s="58" t="e">
        <f>VLOOKUP($S197,PercentGoalStats!$A$3:$AE$998,18,FALSE)</f>
        <v>#DIV/0!</v>
      </c>
      <c r="K197" s="58" t="e">
        <f>VLOOKUP($S197,PercentGoalStats!$A$3:$AE$998,20,FALSE)</f>
        <v>#DIV/0!</v>
      </c>
      <c r="L197" s="58" t="e">
        <f>VLOOKUP($S197,PercentGoalStats!$A$3:$AE$998,21,FALSE)</f>
        <v>#DIV/0!</v>
      </c>
      <c r="M197" s="58" t="e">
        <f>VLOOKUP($S197,PercentGoalStats!$A$3:$AE$998,23,FALSE)</f>
        <v>#DIV/0!</v>
      </c>
      <c r="N197" s="58" t="e">
        <f>VLOOKUP($S197,PercentGoalStats!$A$3:$AE$998,24,FALSE)</f>
        <v>#DIV/0!</v>
      </c>
      <c r="O197" s="58" t="e">
        <f>VLOOKUP($S197,PercentGoalStats!$A$3:$AE$998,26,FALSE)</f>
        <v>#DIV/0!</v>
      </c>
      <c r="P197" s="58" t="e">
        <f>VLOOKUP($S197,PercentGoalStats!$A$3:$AE$998,27,FALSE)</f>
        <v>#DIV/0!</v>
      </c>
      <c r="Q197" s="58" t="e">
        <f>VLOOKUP($S197,PercentGoalStats!$A$3:$AE$998,29,FALSE)</f>
        <v>#DIV/0!</v>
      </c>
      <c r="R197" s="58" t="e">
        <f>VLOOKUP($S197,PercentGoalStats!$A$3:$AE$998,30,FALSE)</f>
        <v>#DIV/0!</v>
      </c>
      <c r="S197" s="53" t="str">
        <f>Fixtures!A197</f>
        <v>Elche</v>
      </c>
      <c r="T197" s="54">
        <f>Fixtures!D197</f>
        <v>43694</v>
      </c>
      <c r="U197" s="53" t="str">
        <f>Fixtures!B197</f>
        <v>Fuenlabrada</v>
      </c>
      <c r="V197" s="57" t="e">
        <f>VLOOKUP($U197,PercentGoalStats!$A$3:$AE$998,5,FALSE)</f>
        <v>#DIV/0!</v>
      </c>
      <c r="W197" s="58" t="e">
        <f>VLOOKUP($U197,PercentGoalStats!$A$3:$AE$998,7,FALSE)</f>
        <v>#DIV/0!</v>
      </c>
      <c r="X197" s="58" t="e">
        <f>VLOOKUP($U197,PercentGoalStats!$A$3:$AE$998,8,FALSE)</f>
        <v>#DIV/0!</v>
      </c>
      <c r="Y197" s="58" t="e">
        <f>VLOOKUP($U197,PercentGoalStats!$A$3:$AE$998,10,FALSE)</f>
        <v>#DIV/0!</v>
      </c>
      <c r="Z197" s="58" t="e">
        <f>VLOOKUP($U197,PercentGoalStats!$A$3:$AE$998,11,FALSE)</f>
        <v>#DIV/0!</v>
      </c>
      <c r="AA197" s="58" t="e">
        <f>VLOOKUP($U197,PercentGoalStats!$A$3:$AE$998,13,FALSE)</f>
        <v>#DIV/0!</v>
      </c>
      <c r="AB197" s="58" t="e">
        <f>VLOOKUP($U197,PercentGoalStats!$A$3:$AE$998,14,FALSE)</f>
        <v>#DIV/0!</v>
      </c>
      <c r="AC197" s="58" t="e">
        <f>VLOOKUP($U197,PercentGoalStats!$A$3:$AE$998,16,FALSE)</f>
        <v>#DIV/0!</v>
      </c>
      <c r="AD197" s="58" t="e">
        <f>VLOOKUP($U197,PercentGoalStats!$A$3:$AE$998,17,FALSE)</f>
        <v>#DIV/0!</v>
      </c>
      <c r="AE197" s="58" t="e">
        <f>VLOOKUP($U197,PercentGoalStats!$A$3:$AE$998,19,FALSE)</f>
        <v>#DIV/0!</v>
      </c>
      <c r="AF197" s="58" t="e">
        <f>VLOOKUP($U197,PercentGoalStats!$A$3:$AE$998,20,FALSE)</f>
        <v>#DIV/0!</v>
      </c>
      <c r="AG197" s="58" t="e">
        <f>VLOOKUP($U197,PercentGoalStats!$A$3:$AE$998,22,FALSE)</f>
        <v>#DIV/0!</v>
      </c>
      <c r="AH197" s="58" t="e">
        <f>VLOOKUP($U197,PercentGoalStats!$A$3:$AE$998,23,FALSE)</f>
        <v>#DIV/0!</v>
      </c>
      <c r="AI197" s="58" t="e">
        <f>VLOOKUP($U197,PercentGoalStats!$A$3:$AE$998,25,FALSE)</f>
        <v>#DIV/0!</v>
      </c>
      <c r="AJ197" s="58" t="e">
        <f>VLOOKUP($U197,PercentGoalStats!$A$3:$AE$998,26,FALSE)</f>
        <v>#DIV/0!</v>
      </c>
      <c r="AK197" s="58" t="e">
        <f>VLOOKUP($U197,PercentGoalStats!$A$3:$AE$998,28,FALSE)</f>
        <v>#DIV/0!</v>
      </c>
      <c r="AL197" s="58" t="e">
        <f>VLOOKUP($U197,PercentGoalStats!$A$3:$AE$998,29,FALSE)</f>
        <v>#DIV/0!</v>
      </c>
      <c r="AM197" s="58" t="e">
        <f>VLOOKUP($U197,PercentGoalStats!$A$3:$AE$998,31,FALSE)</f>
        <v>#DIV/0!</v>
      </c>
    </row>
    <row r="198" spans="1:39" hidden="1" x14ac:dyDescent="0.3">
      <c r="A198" s="57" t="e">
        <f>VLOOKUP($S198,PercentGoalStats!$A$3:$AE$998,5,FALSE)</f>
        <v>#DIV/0!</v>
      </c>
      <c r="B198" s="58" t="e">
        <f>VLOOKUP($S198,PercentGoalStats!$A$3:$AE$998,6,FALSE)</f>
        <v>#DIV/0!</v>
      </c>
      <c r="C198" s="58" t="e">
        <f>VLOOKUP($S198,PercentGoalStats!$A$3:$AE$998,8,FALSE)</f>
        <v>#DIV/0!</v>
      </c>
      <c r="D198" s="58" t="e">
        <f>VLOOKUP($S198,PercentGoalStats!$A$3:$AE$998,9,FALSE)</f>
        <v>#DIV/0!</v>
      </c>
      <c r="E198" s="58" t="e">
        <f>VLOOKUP($S198,PercentGoalStats!$A$3:$AE$998,11,FALSE)</f>
        <v>#DIV/0!</v>
      </c>
      <c r="F198" s="58" t="e">
        <f>VLOOKUP($S198,PercentGoalStats!$A$3:$AE$998,12,FALSE)</f>
        <v>#DIV/0!</v>
      </c>
      <c r="G198" s="58" t="e">
        <f>VLOOKUP($S198,PercentGoalStats!$A$3:$AE$998,14,FALSE)</f>
        <v>#DIV/0!</v>
      </c>
      <c r="H198" s="58" t="e">
        <f>VLOOKUP($S198,PercentGoalStats!$A$3:$AE$998,15,FALSE)</f>
        <v>#DIV/0!</v>
      </c>
      <c r="I198" s="58" t="e">
        <f>VLOOKUP($S198,PercentGoalStats!$A$3:$AE$998,17,FALSE)</f>
        <v>#DIV/0!</v>
      </c>
      <c r="J198" s="58" t="e">
        <f>VLOOKUP($S198,PercentGoalStats!$A$3:$AE$998,18,FALSE)</f>
        <v>#DIV/0!</v>
      </c>
      <c r="K198" s="58" t="e">
        <f>VLOOKUP($S198,PercentGoalStats!$A$3:$AE$998,20,FALSE)</f>
        <v>#DIV/0!</v>
      </c>
      <c r="L198" s="58" t="e">
        <f>VLOOKUP($S198,PercentGoalStats!$A$3:$AE$998,21,FALSE)</f>
        <v>#DIV/0!</v>
      </c>
      <c r="M198" s="58" t="e">
        <f>VLOOKUP($S198,PercentGoalStats!$A$3:$AE$998,23,FALSE)</f>
        <v>#DIV/0!</v>
      </c>
      <c r="N198" s="58" t="e">
        <f>VLOOKUP($S198,PercentGoalStats!$A$3:$AE$998,24,FALSE)</f>
        <v>#DIV/0!</v>
      </c>
      <c r="O198" s="58" t="e">
        <f>VLOOKUP($S198,PercentGoalStats!$A$3:$AE$998,26,FALSE)</f>
        <v>#DIV/0!</v>
      </c>
      <c r="P198" s="58" t="e">
        <f>VLOOKUP($S198,PercentGoalStats!$A$3:$AE$998,27,FALSE)</f>
        <v>#DIV/0!</v>
      </c>
      <c r="Q198" s="58" t="e">
        <f>VLOOKUP($S198,PercentGoalStats!$A$3:$AE$998,29,FALSE)</f>
        <v>#DIV/0!</v>
      </c>
      <c r="R198" s="58" t="e">
        <f>VLOOKUP($S198,PercentGoalStats!$A$3:$AE$998,30,FALSE)</f>
        <v>#DIV/0!</v>
      </c>
      <c r="S198" s="53" t="str">
        <f>Fixtures!A198</f>
        <v>Lugo</v>
      </c>
      <c r="T198" s="54">
        <f>Fixtures!D198</f>
        <v>43694</v>
      </c>
      <c r="U198" s="53" t="str">
        <f>Fixtures!B198</f>
        <v>Extremadura UD</v>
      </c>
      <c r="V198" s="57" t="e">
        <f>VLOOKUP($U198,PercentGoalStats!$A$3:$AE$998,5,FALSE)</f>
        <v>#DIV/0!</v>
      </c>
      <c r="W198" s="58" t="e">
        <f>VLOOKUP($U198,PercentGoalStats!$A$3:$AE$998,7,FALSE)</f>
        <v>#DIV/0!</v>
      </c>
      <c r="X198" s="58" t="e">
        <f>VLOOKUP($U198,PercentGoalStats!$A$3:$AE$998,8,FALSE)</f>
        <v>#DIV/0!</v>
      </c>
      <c r="Y198" s="58" t="e">
        <f>VLOOKUP($U198,PercentGoalStats!$A$3:$AE$998,10,FALSE)</f>
        <v>#DIV/0!</v>
      </c>
      <c r="Z198" s="58" t="e">
        <f>VLOOKUP($U198,PercentGoalStats!$A$3:$AE$998,11,FALSE)</f>
        <v>#DIV/0!</v>
      </c>
      <c r="AA198" s="58" t="e">
        <f>VLOOKUP($U198,PercentGoalStats!$A$3:$AE$998,13,FALSE)</f>
        <v>#DIV/0!</v>
      </c>
      <c r="AB198" s="58" t="e">
        <f>VLOOKUP($U198,PercentGoalStats!$A$3:$AE$998,14,FALSE)</f>
        <v>#DIV/0!</v>
      </c>
      <c r="AC198" s="58" t="e">
        <f>VLOOKUP($U198,PercentGoalStats!$A$3:$AE$998,16,FALSE)</f>
        <v>#DIV/0!</v>
      </c>
      <c r="AD198" s="58" t="e">
        <f>VLOOKUP($U198,PercentGoalStats!$A$3:$AE$998,17,FALSE)</f>
        <v>#DIV/0!</v>
      </c>
      <c r="AE198" s="58" t="e">
        <f>VLOOKUP($U198,PercentGoalStats!$A$3:$AE$998,19,FALSE)</f>
        <v>#DIV/0!</v>
      </c>
      <c r="AF198" s="58" t="e">
        <f>VLOOKUP($U198,PercentGoalStats!$A$3:$AE$998,20,FALSE)</f>
        <v>#DIV/0!</v>
      </c>
      <c r="AG198" s="58" t="e">
        <f>VLOOKUP($U198,PercentGoalStats!$A$3:$AE$998,22,FALSE)</f>
        <v>#DIV/0!</v>
      </c>
      <c r="AH198" s="58" t="e">
        <f>VLOOKUP($U198,PercentGoalStats!$A$3:$AE$998,23,FALSE)</f>
        <v>#DIV/0!</v>
      </c>
      <c r="AI198" s="58" t="e">
        <f>VLOOKUP($U198,PercentGoalStats!$A$3:$AE$998,25,FALSE)</f>
        <v>#DIV/0!</v>
      </c>
      <c r="AJ198" s="58" t="e">
        <f>VLOOKUP($U198,PercentGoalStats!$A$3:$AE$998,26,FALSE)</f>
        <v>#DIV/0!</v>
      </c>
      <c r="AK198" s="58" t="e">
        <f>VLOOKUP($U198,PercentGoalStats!$A$3:$AE$998,28,FALSE)</f>
        <v>#DIV/0!</v>
      </c>
      <c r="AL198" s="58" t="e">
        <f>VLOOKUP($U198,PercentGoalStats!$A$3:$AE$998,29,FALSE)</f>
        <v>#DIV/0!</v>
      </c>
      <c r="AM198" s="58" t="e">
        <f>VLOOKUP($U198,PercentGoalStats!$A$3:$AE$998,31,FALSE)</f>
        <v>#DIV/0!</v>
      </c>
    </row>
    <row r="199" spans="1:39" hidden="1" x14ac:dyDescent="0.3">
      <c r="A199" s="57" t="e">
        <f>VLOOKUP($S199,PercentGoalStats!$A$3:$AE$998,5,FALSE)</f>
        <v>#DIV/0!</v>
      </c>
      <c r="B199" s="58" t="e">
        <f>VLOOKUP($S199,PercentGoalStats!$A$3:$AE$998,6,FALSE)</f>
        <v>#DIV/0!</v>
      </c>
      <c r="C199" s="58" t="e">
        <f>VLOOKUP($S199,PercentGoalStats!$A$3:$AE$998,8,FALSE)</f>
        <v>#DIV/0!</v>
      </c>
      <c r="D199" s="58" t="e">
        <f>VLOOKUP($S199,PercentGoalStats!$A$3:$AE$998,9,FALSE)</f>
        <v>#DIV/0!</v>
      </c>
      <c r="E199" s="58" t="e">
        <f>VLOOKUP($S199,PercentGoalStats!$A$3:$AE$998,11,FALSE)</f>
        <v>#DIV/0!</v>
      </c>
      <c r="F199" s="58" t="e">
        <f>VLOOKUP($S199,PercentGoalStats!$A$3:$AE$998,12,FALSE)</f>
        <v>#DIV/0!</v>
      </c>
      <c r="G199" s="58" t="e">
        <f>VLOOKUP($S199,PercentGoalStats!$A$3:$AE$998,14,FALSE)</f>
        <v>#DIV/0!</v>
      </c>
      <c r="H199" s="58" t="e">
        <f>VLOOKUP($S199,PercentGoalStats!$A$3:$AE$998,15,FALSE)</f>
        <v>#DIV/0!</v>
      </c>
      <c r="I199" s="58" t="e">
        <f>VLOOKUP($S199,PercentGoalStats!$A$3:$AE$998,17,FALSE)</f>
        <v>#DIV/0!</v>
      </c>
      <c r="J199" s="58" t="e">
        <f>VLOOKUP($S199,PercentGoalStats!$A$3:$AE$998,18,FALSE)</f>
        <v>#DIV/0!</v>
      </c>
      <c r="K199" s="58" t="e">
        <f>VLOOKUP($S199,PercentGoalStats!$A$3:$AE$998,20,FALSE)</f>
        <v>#DIV/0!</v>
      </c>
      <c r="L199" s="58" t="e">
        <f>VLOOKUP($S199,PercentGoalStats!$A$3:$AE$998,21,FALSE)</f>
        <v>#DIV/0!</v>
      </c>
      <c r="M199" s="58" t="e">
        <f>VLOOKUP($S199,PercentGoalStats!$A$3:$AE$998,23,FALSE)</f>
        <v>#DIV/0!</v>
      </c>
      <c r="N199" s="58" t="e">
        <f>VLOOKUP($S199,PercentGoalStats!$A$3:$AE$998,24,FALSE)</f>
        <v>#DIV/0!</v>
      </c>
      <c r="O199" s="58" t="e">
        <f>VLOOKUP($S199,PercentGoalStats!$A$3:$AE$998,26,FALSE)</f>
        <v>#DIV/0!</v>
      </c>
      <c r="P199" s="58" t="e">
        <f>VLOOKUP($S199,PercentGoalStats!$A$3:$AE$998,27,FALSE)</f>
        <v>#DIV/0!</v>
      </c>
      <c r="Q199" s="58" t="e">
        <f>VLOOKUP($S199,PercentGoalStats!$A$3:$AE$998,29,FALSE)</f>
        <v>#DIV/0!</v>
      </c>
      <c r="R199" s="58" t="e">
        <f>VLOOKUP($S199,PercentGoalStats!$A$3:$AE$998,30,FALSE)</f>
        <v>#DIV/0!</v>
      </c>
      <c r="S199" s="53" t="str">
        <f>Fixtures!A199</f>
        <v>Racing Santander</v>
      </c>
      <c r="T199" s="54">
        <f>Fixtures!D199</f>
        <v>43694</v>
      </c>
      <c r="U199" s="53" t="str">
        <f>Fixtures!B199</f>
        <v>Málaga</v>
      </c>
      <c r="V199" s="57" t="e">
        <f>VLOOKUP($U199,PercentGoalStats!$A$3:$AE$998,5,FALSE)</f>
        <v>#DIV/0!</v>
      </c>
      <c r="W199" s="58" t="e">
        <f>VLOOKUP($U199,PercentGoalStats!$A$3:$AE$998,7,FALSE)</f>
        <v>#DIV/0!</v>
      </c>
      <c r="X199" s="58" t="e">
        <f>VLOOKUP($U199,PercentGoalStats!$A$3:$AE$998,8,FALSE)</f>
        <v>#DIV/0!</v>
      </c>
      <c r="Y199" s="58" t="e">
        <f>VLOOKUP($U199,PercentGoalStats!$A$3:$AE$998,10,FALSE)</f>
        <v>#DIV/0!</v>
      </c>
      <c r="Z199" s="58" t="e">
        <f>VLOOKUP($U199,PercentGoalStats!$A$3:$AE$998,11,FALSE)</f>
        <v>#DIV/0!</v>
      </c>
      <c r="AA199" s="58" t="e">
        <f>VLOOKUP($U199,PercentGoalStats!$A$3:$AE$998,13,FALSE)</f>
        <v>#DIV/0!</v>
      </c>
      <c r="AB199" s="58" t="e">
        <f>VLOOKUP($U199,PercentGoalStats!$A$3:$AE$998,14,FALSE)</f>
        <v>#DIV/0!</v>
      </c>
      <c r="AC199" s="58" t="e">
        <f>VLOOKUP($U199,PercentGoalStats!$A$3:$AE$998,16,FALSE)</f>
        <v>#DIV/0!</v>
      </c>
      <c r="AD199" s="58" t="e">
        <f>VLOOKUP($U199,PercentGoalStats!$A$3:$AE$998,17,FALSE)</f>
        <v>#DIV/0!</v>
      </c>
      <c r="AE199" s="58" t="e">
        <f>VLOOKUP($U199,PercentGoalStats!$A$3:$AE$998,19,FALSE)</f>
        <v>#DIV/0!</v>
      </c>
      <c r="AF199" s="58" t="e">
        <f>VLOOKUP($U199,PercentGoalStats!$A$3:$AE$998,20,FALSE)</f>
        <v>#DIV/0!</v>
      </c>
      <c r="AG199" s="58" t="e">
        <f>VLOOKUP($U199,PercentGoalStats!$A$3:$AE$998,22,FALSE)</f>
        <v>#DIV/0!</v>
      </c>
      <c r="AH199" s="58" t="e">
        <f>VLOOKUP($U199,PercentGoalStats!$A$3:$AE$998,23,FALSE)</f>
        <v>#DIV/0!</v>
      </c>
      <c r="AI199" s="58" t="e">
        <f>VLOOKUP($U199,PercentGoalStats!$A$3:$AE$998,25,FALSE)</f>
        <v>#DIV/0!</v>
      </c>
      <c r="AJ199" s="58" t="e">
        <f>VLOOKUP($U199,PercentGoalStats!$A$3:$AE$998,26,FALSE)</f>
        <v>#DIV/0!</v>
      </c>
      <c r="AK199" s="58" t="e">
        <f>VLOOKUP($U199,PercentGoalStats!$A$3:$AE$998,28,FALSE)</f>
        <v>#DIV/0!</v>
      </c>
      <c r="AL199" s="58" t="e">
        <f>VLOOKUP($U199,PercentGoalStats!$A$3:$AE$998,29,FALSE)</f>
        <v>#DIV/0!</v>
      </c>
      <c r="AM199" s="58" t="e">
        <f>VLOOKUP($U199,PercentGoalStats!$A$3:$AE$998,31,FALSE)</f>
        <v>#DIV/0!</v>
      </c>
    </row>
    <row r="200" spans="1:39" hidden="1" x14ac:dyDescent="0.3">
      <c r="A200" s="57" t="e">
        <f>VLOOKUP($S200,PercentGoalStats!$A$3:$AE$998,5,FALSE)</f>
        <v>#DIV/0!</v>
      </c>
      <c r="B200" s="58" t="e">
        <f>VLOOKUP($S200,PercentGoalStats!$A$3:$AE$998,6,FALSE)</f>
        <v>#DIV/0!</v>
      </c>
      <c r="C200" s="58" t="e">
        <f>VLOOKUP($S200,PercentGoalStats!$A$3:$AE$998,8,FALSE)</f>
        <v>#DIV/0!</v>
      </c>
      <c r="D200" s="58" t="e">
        <f>VLOOKUP($S200,PercentGoalStats!$A$3:$AE$998,9,FALSE)</f>
        <v>#DIV/0!</v>
      </c>
      <c r="E200" s="58" t="e">
        <f>VLOOKUP($S200,PercentGoalStats!$A$3:$AE$998,11,FALSE)</f>
        <v>#DIV/0!</v>
      </c>
      <c r="F200" s="58" t="e">
        <f>VLOOKUP($S200,PercentGoalStats!$A$3:$AE$998,12,FALSE)</f>
        <v>#DIV/0!</v>
      </c>
      <c r="G200" s="58" t="e">
        <f>VLOOKUP($S200,PercentGoalStats!$A$3:$AE$998,14,FALSE)</f>
        <v>#DIV/0!</v>
      </c>
      <c r="H200" s="58" t="e">
        <f>VLOOKUP($S200,PercentGoalStats!$A$3:$AE$998,15,FALSE)</f>
        <v>#DIV/0!</v>
      </c>
      <c r="I200" s="58" t="e">
        <f>VLOOKUP($S200,PercentGoalStats!$A$3:$AE$998,17,FALSE)</f>
        <v>#DIV/0!</v>
      </c>
      <c r="J200" s="58" t="e">
        <f>VLOOKUP($S200,PercentGoalStats!$A$3:$AE$998,18,FALSE)</f>
        <v>#DIV/0!</v>
      </c>
      <c r="K200" s="58" t="e">
        <f>VLOOKUP($S200,PercentGoalStats!$A$3:$AE$998,20,FALSE)</f>
        <v>#DIV/0!</v>
      </c>
      <c r="L200" s="58" t="e">
        <f>VLOOKUP($S200,PercentGoalStats!$A$3:$AE$998,21,FALSE)</f>
        <v>#DIV/0!</v>
      </c>
      <c r="M200" s="58" t="e">
        <f>VLOOKUP($S200,PercentGoalStats!$A$3:$AE$998,23,FALSE)</f>
        <v>#DIV/0!</v>
      </c>
      <c r="N200" s="58" t="e">
        <f>VLOOKUP($S200,PercentGoalStats!$A$3:$AE$998,24,FALSE)</f>
        <v>#DIV/0!</v>
      </c>
      <c r="O200" s="58" t="e">
        <f>VLOOKUP($S200,PercentGoalStats!$A$3:$AE$998,26,FALSE)</f>
        <v>#DIV/0!</v>
      </c>
      <c r="P200" s="58" t="e">
        <f>VLOOKUP($S200,PercentGoalStats!$A$3:$AE$998,27,FALSE)</f>
        <v>#DIV/0!</v>
      </c>
      <c r="Q200" s="58" t="e">
        <f>VLOOKUP($S200,PercentGoalStats!$A$3:$AE$998,29,FALSE)</f>
        <v>#DIV/0!</v>
      </c>
      <c r="R200" s="58" t="e">
        <f>VLOOKUP($S200,PercentGoalStats!$A$3:$AE$998,30,FALSE)</f>
        <v>#DIV/0!</v>
      </c>
      <c r="S200" s="53" t="str">
        <f>Fixtures!A200</f>
        <v>Rayo Vallecano</v>
      </c>
      <c r="T200" s="54">
        <f>Fixtures!D200</f>
        <v>43694</v>
      </c>
      <c r="U200" s="53" t="str">
        <f>Fixtures!B200</f>
        <v>Mirandés</v>
      </c>
      <c r="V200" s="57" t="e">
        <f>VLOOKUP($U200,PercentGoalStats!$A$3:$AE$998,5,FALSE)</f>
        <v>#DIV/0!</v>
      </c>
      <c r="W200" s="58" t="e">
        <f>VLOOKUP($U200,PercentGoalStats!$A$3:$AE$998,7,FALSE)</f>
        <v>#DIV/0!</v>
      </c>
      <c r="X200" s="58" t="e">
        <f>VLOOKUP($U200,PercentGoalStats!$A$3:$AE$998,8,FALSE)</f>
        <v>#DIV/0!</v>
      </c>
      <c r="Y200" s="58" t="e">
        <f>VLOOKUP($U200,PercentGoalStats!$A$3:$AE$998,10,FALSE)</f>
        <v>#DIV/0!</v>
      </c>
      <c r="Z200" s="58" t="e">
        <f>VLOOKUP($U200,PercentGoalStats!$A$3:$AE$998,11,FALSE)</f>
        <v>#DIV/0!</v>
      </c>
      <c r="AA200" s="58" t="e">
        <f>VLOOKUP($U200,PercentGoalStats!$A$3:$AE$998,13,FALSE)</f>
        <v>#DIV/0!</v>
      </c>
      <c r="AB200" s="58" t="e">
        <f>VLOOKUP($U200,PercentGoalStats!$A$3:$AE$998,14,FALSE)</f>
        <v>#DIV/0!</v>
      </c>
      <c r="AC200" s="58" t="e">
        <f>VLOOKUP($U200,PercentGoalStats!$A$3:$AE$998,16,FALSE)</f>
        <v>#DIV/0!</v>
      </c>
      <c r="AD200" s="58" t="e">
        <f>VLOOKUP($U200,PercentGoalStats!$A$3:$AE$998,17,FALSE)</f>
        <v>#DIV/0!</v>
      </c>
      <c r="AE200" s="58" t="e">
        <f>VLOOKUP($U200,PercentGoalStats!$A$3:$AE$998,19,FALSE)</f>
        <v>#DIV/0!</v>
      </c>
      <c r="AF200" s="58" t="e">
        <f>VLOOKUP($U200,PercentGoalStats!$A$3:$AE$998,20,FALSE)</f>
        <v>#DIV/0!</v>
      </c>
      <c r="AG200" s="58" t="e">
        <f>VLOOKUP($U200,PercentGoalStats!$A$3:$AE$998,22,FALSE)</f>
        <v>#DIV/0!</v>
      </c>
      <c r="AH200" s="58" t="e">
        <f>VLOOKUP($U200,PercentGoalStats!$A$3:$AE$998,23,FALSE)</f>
        <v>#DIV/0!</v>
      </c>
      <c r="AI200" s="58" t="e">
        <f>VLOOKUP($U200,PercentGoalStats!$A$3:$AE$998,25,FALSE)</f>
        <v>#DIV/0!</v>
      </c>
      <c r="AJ200" s="58" t="e">
        <f>VLOOKUP($U200,PercentGoalStats!$A$3:$AE$998,26,FALSE)</f>
        <v>#DIV/0!</v>
      </c>
      <c r="AK200" s="58" t="e">
        <f>VLOOKUP($U200,PercentGoalStats!$A$3:$AE$998,28,FALSE)</f>
        <v>#DIV/0!</v>
      </c>
      <c r="AL200" s="58" t="e">
        <f>VLOOKUP($U200,PercentGoalStats!$A$3:$AE$998,29,FALSE)</f>
        <v>#DIV/0!</v>
      </c>
      <c r="AM200" s="58" t="e">
        <f>VLOOKUP($U200,PercentGoalStats!$A$3:$AE$998,31,FALSE)</f>
        <v>#DIV/0!</v>
      </c>
    </row>
    <row r="201" spans="1:39" hidden="1" x14ac:dyDescent="0.3">
      <c r="A201" s="57" t="e">
        <f>VLOOKUP($S201,PercentGoalStats!$A$3:$AE$998,5,FALSE)</f>
        <v>#DIV/0!</v>
      </c>
      <c r="B201" s="58" t="e">
        <f>VLOOKUP($S201,PercentGoalStats!$A$3:$AE$998,6,FALSE)</f>
        <v>#DIV/0!</v>
      </c>
      <c r="C201" s="58" t="e">
        <f>VLOOKUP($S201,PercentGoalStats!$A$3:$AE$998,8,FALSE)</f>
        <v>#DIV/0!</v>
      </c>
      <c r="D201" s="58" t="e">
        <f>VLOOKUP($S201,PercentGoalStats!$A$3:$AE$998,9,FALSE)</f>
        <v>#DIV/0!</v>
      </c>
      <c r="E201" s="58" t="e">
        <f>VLOOKUP($S201,PercentGoalStats!$A$3:$AE$998,11,FALSE)</f>
        <v>#DIV/0!</v>
      </c>
      <c r="F201" s="58" t="e">
        <f>VLOOKUP($S201,PercentGoalStats!$A$3:$AE$998,12,FALSE)</f>
        <v>#DIV/0!</v>
      </c>
      <c r="G201" s="58" t="e">
        <f>VLOOKUP($S201,PercentGoalStats!$A$3:$AE$998,14,FALSE)</f>
        <v>#DIV/0!</v>
      </c>
      <c r="H201" s="58" t="e">
        <f>VLOOKUP($S201,PercentGoalStats!$A$3:$AE$998,15,FALSE)</f>
        <v>#DIV/0!</v>
      </c>
      <c r="I201" s="58" t="e">
        <f>VLOOKUP($S201,PercentGoalStats!$A$3:$AE$998,17,FALSE)</f>
        <v>#DIV/0!</v>
      </c>
      <c r="J201" s="58" t="e">
        <f>VLOOKUP($S201,PercentGoalStats!$A$3:$AE$998,18,FALSE)</f>
        <v>#DIV/0!</v>
      </c>
      <c r="K201" s="58" t="e">
        <f>VLOOKUP($S201,PercentGoalStats!$A$3:$AE$998,20,FALSE)</f>
        <v>#DIV/0!</v>
      </c>
      <c r="L201" s="58" t="e">
        <f>VLOOKUP($S201,PercentGoalStats!$A$3:$AE$998,21,FALSE)</f>
        <v>#DIV/0!</v>
      </c>
      <c r="M201" s="58" t="e">
        <f>VLOOKUP($S201,PercentGoalStats!$A$3:$AE$998,23,FALSE)</f>
        <v>#DIV/0!</v>
      </c>
      <c r="N201" s="58" t="e">
        <f>VLOOKUP($S201,PercentGoalStats!$A$3:$AE$998,24,FALSE)</f>
        <v>#DIV/0!</v>
      </c>
      <c r="O201" s="58" t="e">
        <f>VLOOKUP($S201,PercentGoalStats!$A$3:$AE$998,26,FALSE)</f>
        <v>#DIV/0!</v>
      </c>
      <c r="P201" s="58" t="e">
        <f>VLOOKUP($S201,PercentGoalStats!$A$3:$AE$998,27,FALSE)</f>
        <v>#DIV/0!</v>
      </c>
      <c r="Q201" s="58" t="e">
        <f>VLOOKUP($S201,PercentGoalStats!$A$3:$AE$998,29,FALSE)</f>
        <v>#DIV/0!</v>
      </c>
      <c r="R201" s="58" t="e">
        <f>VLOOKUP($S201,PercentGoalStats!$A$3:$AE$998,30,FALSE)</f>
        <v>#DIV/0!</v>
      </c>
      <c r="S201" s="53" t="str">
        <f>Fixtures!A201</f>
        <v>Real Zaragoza</v>
      </c>
      <c r="T201" s="54">
        <f>Fixtures!D201</f>
        <v>43694</v>
      </c>
      <c r="U201" s="53" t="str">
        <f>Fixtures!B201</f>
        <v>Tenerife</v>
      </c>
      <c r="V201" s="57" t="e">
        <f>VLOOKUP($U201,PercentGoalStats!$A$3:$AE$998,5,FALSE)</f>
        <v>#DIV/0!</v>
      </c>
      <c r="W201" s="58" t="e">
        <f>VLOOKUP($U201,PercentGoalStats!$A$3:$AE$998,7,FALSE)</f>
        <v>#DIV/0!</v>
      </c>
      <c r="X201" s="58" t="e">
        <f>VLOOKUP($U201,PercentGoalStats!$A$3:$AE$998,8,FALSE)</f>
        <v>#DIV/0!</v>
      </c>
      <c r="Y201" s="58" t="e">
        <f>VLOOKUP($U201,PercentGoalStats!$A$3:$AE$998,10,FALSE)</f>
        <v>#DIV/0!</v>
      </c>
      <c r="Z201" s="58" t="e">
        <f>VLOOKUP($U201,PercentGoalStats!$A$3:$AE$998,11,FALSE)</f>
        <v>#DIV/0!</v>
      </c>
      <c r="AA201" s="58" t="e">
        <f>VLOOKUP($U201,PercentGoalStats!$A$3:$AE$998,13,FALSE)</f>
        <v>#DIV/0!</v>
      </c>
      <c r="AB201" s="58" t="e">
        <f>VLOOKUP($U201,PercentGoalStats!$A$3:$AE$998,14,FALSE)</f>
        <v>#DIV/0!</v>
      </c>
      <c r="AC201" s="58" t="e">
        <f>VLOOKUP($U201,PercentGoalStats!$A$3:$AE$998,16,FALSE)</f>
        <v>#DIV/0!</v>
      </c>
      <c r="AD201" s="58" t="e">
        <f>VLOOKUP($U201,PercentGoalStats!$A$3:$AE$998,17,FALSE)</f>
        <v>#DIV/0!</v>
      </c>
      <c r="AE201" s="58" t="e">
        <f>VLOOKUP($U201,PercentGoalStats!$A$3:$AE$998,19,FALSE)</f>
        <v>#DIV/0!</v>
      </c>
      <c r="AF201" s="58" t="e">
        <f>VLOOKUP($U201,PercentGoalStats!$A$3:$AE$998,20,FALSE)</f>
        <v>#DIV/0!</v>
      </c>
      <c r="AG201" s="58" t="e">
        <f>VLOOKUP($U201,PercentGoalStats!$A$3:$AE$998,22,FALSE)</f>
        <v>#DIV/0!</v>
      </c>
      <c r="AH201" s="58" t="e">
        <f>VLOOKUP($U201,PercentGoalStats!$A$3:$AE$998,23,FALSE)</f>
        <v>#DIV/0!</v>
      </c>
      <c r="AI201" s="58" t="e">
        <f>VLOOKUP($U201,PercentGoalStats!$A$3:$AE$998,25,FALSE)</f>
        <v>#DIV/0!</v>
      </c>
      <c r="AJ201" s="58" t="e">
        <f>VLOOKUP($U201,PercentGoalStats!$A$3:$AE$998,26,FALSE)</f>
        <v>#DIV/0!</v>
      </c>
      <c r="AK201" s="58" t="e">
        <f>VLOOKUP($U201,PercentGoalStats!$A$3:$AE$998,28,FALSE)</f>
        <v>#DIV/0!</v>
      </c>
      <c r="AL201" s="58" t="e">
        <f>VLOOKUP($U201,PercentGoalStats!$A$3:$AE$998,29,FALSE)</f>
        <v>#DIV/0!</v>
      </c>
      <c r="AM201" s="58" t="e">
        <f>VLOOKUP($U201,PercentGoalStats!$A$3:$AE$998,31,FALSE)</f>
        <v>#DIV/0!</v>
      </c>
    </row>
    <row r="202" spans="1:39" hidden="1" x14ac:dyDescent="0.3">
      <c r="A202" s="57">
        <f>VLOOKUP($S202,PercentGoalStats!$A$3:$AE$998,5,FALSE)</f>
        <v>1</v>
      </c>
      <c r="B202" s="58" t="e">
        <f>VLOOKUP($S202,PercentGoalStats!$A$3:$AE$998,6,FALSE)</f>
        <v>#DIV/0!</v>
      </c>
      <c r="C202" s="58">
        <f>VLOOKUP($S202,PercentGoalStats!$A$3:$AE$998,8,FALSE)</f>
        <v>1</v>
      </c>
      <c r="D202" s="58" t="e">
        <f>VLOOKUP($S202,PercentGoalStats!$A$3:$AE$998,9,FALSE)</f>
        <v>#DIV/0!</v>
      </c>
      <c r="E202" s="58">
        <f>VLOOKUP($S202,PercentGoalStats!$A$3:$AE$998,11,FALSE)</f>
        <v>1</v>
      </c>
      <c r="F202" s="58" t="e">
        <f>VLOOKUP($S202,PercentGoalStats!$A$3:$AE$998,12,FALSE)</f>
        <v>#DIV/0!</v>
      </c>
      <c r="G202" s="58">
        <f>VLOOKUP($S202,PercentGoalStats!$A$3:$AE$998,14,FALSE)</f>
        <v>0</v>
      </c>
      <c r="H202" s="58" t="e">
        <f>VLOOKUP($S202,PercentGoalStats!$A$3:$AE$998,15,FALSE)</f>
        <v>#DIV/0!</v>
      </c>
      <c r="I202" s="58">
        <f>VLOOKUP($S202,PercentGoalStats!$A$3:$AE$998,17,FALSE)</f>
        <v>0</v>
      </c>
      <c r="J202" s="58" t="e">
        <f>VLOOKUP($S202,PercentGoalStats!$A$3:$AE$998,18,FALSE)</f>
        <v>#DIV/0!</v>
      </c>
      <c r="K202" s="58">
        <f>VLOOKUP($S202,PercentGoalStats!$A$3:$AE$998,20,FALSE)</f>
        <v>0</v>
      </c>
      <c r="L202" s="58" t="e">
        <f>VLOOKUP($S202,PercentGoalStats!$A$3:$AE$998,21,FALSE)</f>
        <v>#DIV/0!</v>
      </c>
      <c r="M202" s="58">
        <f>VLOOKUP($S202,PercentGoalStats!$A$3:$AE$998,23,FALSE)</f>
        <v>1</v>
      </c>
      <c r="N202" s="58" t="e">
        <f>VLOOKUP($S202,PercentGoalStats!$A$3:$AE$998,24,FALSE)</f>
        <v>#DIV/0!</v>
      </c>
      <c r="O202" s="58">
        <f>VLOOKUP($S202,PercentGoalStats!$A$3:$AE$998,26,FALSE)</f>
        <v>1</v>
      </c>
      <c r="P202" s="58" t="e">
        <f>VLOOKUP($S202,PercentGoalStats!$A$3:$AE$998,27,FALSE)</f>
        <v>#DIV/0!</v>
      </c>
      <c r="Q202" s="58">
        <f>VLOOKUP($S202,PercentGoalStats!$A$3:$AE$998,29,FALSE)</f>
        <v>0</v>
      </c>
      <c r="R202" s="58" t="e">
        <f>VLOOKUP($S202,PercentGoalStats!$A$3:$AE$998,30,FALSE)</f>
        <v>#DIV/0!</v>
      </c>
      <c r="S202" s="53" t="str">
        <f>Fixtures!A202</f>
        <v>Chaves</v>
      </c>
      <c r="T202" s="54">
        <f>Fixtures!D202</f>
        <v>43694</v>
      </c>
      <c r="U202" s="53" t="str">
        <f>Fixtures!B202</f>
        <v>Mafra</v>
      </c>
      <c r="V202" s="57">
        <f>VLOOKUP($U202,PercentGoalStats!$A$3:$AE$998,5,FALSE)</f>
        <v>1</v>
      </c>
      <c r="W202" s="58" t="e">
        <f>VLOOKUP($U202,PercentGoalStats!$A$3:$AE$998,7,FALSE)</f>
        <v>#DIV/0!</v>
      </c>
      <c r="X202" s="58">
        <f>VLOOKUP($U202,PercentGoalStats!$A$3:$AE$998,8,FALSE)</f>
        <v>1</v>
      </c>
      <c r="Y202" s="58" t="e">
        <f>VLOOKUP($U202,PercentGoalStats!$A$3:$AE$998,10,FALSE)</f>
        <v>#DIV/0!</v>
      </c>
      <c r="Z202" s="58">
        <f>VLOOKUP($U202,PercentGoalStats!$A$3:$AE$998,11,FALSE)</f>
        <v>1</v>
      </c>
      <c r="AA202" s="58" t="e">
        <f>VLOOKUP($U202,PercentGoalStats!$A$3:$AE$998,13,FALSE)</f>
        <v>#DIV/0!</v>
      </c>
      <c r="AB202" s="58">
        <f>VLOOKUP($U202,PercentGoalStats!$A$3:$AE$998,14,FALSE)</f>
        <v>1</v>
      </c>
      <c r="AC202" s="58" t="e">
        <f>VLOOKUP($U202,PercentGoalStats!$A$3:$AE$998,16,FALSE)</f>
        <v>#DIV/0!</v>
      </c>
      <c r="AD202" s="58">
        <f>VLOOKUP($U202,PercentGoalStats!$A$3:$AE$998,17,FALSE)</f>
        <v>1</v>
      </c>
      <c r="AE202" s="58" t="e">
        <f>VLOOKUP($U202,PercentGoalStats!$A$3:$AE$998,19,FALSE)</f>
        <v>#DIV/0!</v>
      </c>
      <c r="AF202" s="58">
        <f>VLOOKUP($U202,PercentGoalStats!$A$3:$AE$998,20,FALSE)</f>
        <v>1</v>
      </c>
      <c r="AG202" s="58" t="e">
        <f>VLOOKUP($U202,PercentGoalStats!$A$3:$AE$998,22,FALSE)</f>
        <v>#DIV/0!</v>
      </c>
      <c r="AH202" s="58">
        <f>VLOOKUP($U202,PercentGoalStats!$A$3:$AE$998,23,FALSE)</f>
        <v>1</v>
      </c>
      <c r="AI202" s="58" t="e">
        <f>VLOOKUP($U202,PercentGoalStats!$A$3:$AE$998,25,FALSE)</f>
        <v>#DIV/0!</v>
      </c>
      <c r="AJ202" s="58">
        <f>VLOOKUP($U202,PercentGoalStats!$A$3:$AE$998,26,FALSE)</f>
        <v>1</v>
      </c>
      <c r="AK202" s="58" t="e">
        <f>VLOOKUP($U202,PercentGoalStats!$A$3:$AE$998,28,FALSE)</f>
        <v>#DIV/0!</v>
      </c>
      <c r="AL202" s="58">
        <f>VLOOKUP($U202,PercentGoalStats!$A$3:$AE$998,29,FALSE)</f>
        <v>1</v>
      </c>
      <c r="AM202" s="58" t="e">
        <f>VLOOKUP($U202,PercentGoalStats!$A$3:$AE$998,31,FALSE)</f>
        <v>#DIV/0!</v>
      </c>
    </row>
    <row r="203" spans="1:39" hidden="1" x14ac:dyDescent="0.3">
      <c r="A203" s="57" t="e">
        <f>VLOOKUP($S203,PercentGoalStats!$A$3:$AE$998,5,FALSE)</f>
        <v>#DIV/0!</v>
      </c>
      <c r="B203" s="58" t="e">
        <f>VLOOKUP($S203,PercentGoalStats!$A$3:$AE$998,6,FALSE)</f>
        <v>#DIV/0!</v>
      </c>
      <c r="C203" s="58" t="e">
        <f>VLOOKUP($S203,PercentGoalStats!$A$3:$AE$998,8,FALSE)</f>
        <v>#DIV/0!</v>
      </c>
      <c r="D203" s="58" t="e">
        <f>VLOOKUP($S203,PercentGoalStats!$A$3:$AE$998,9,FALSE)</f>
        <v>#DIV/0!</v>
      </c>
      <c r="E203" s="58" t="e">
        <f>VLOOKUP($S203,PercentGoalStats!$A$3:$AE$998,11,FALSE)</f>
        <v>#DIV/0!</v>
      </c>
      <c r="F203" s="58" t="e">
        <f>VLOOKUP($S203,PercentGoalStats!$A$3:$AE$998,12,FALSE)</f>
        <v>#DIV/0!</v>
      </c>
      <c r="G203" s="58" t="e">
        <f>VLOOKUP($S203,PercentGoalStats!$A$3:$AE$998,14,FALSE)</f>
        <v>#DIV/0!</v>
      </c>
      <c r="H203" s="58" t="e">
        <f>VLOOKUP($S203,PercentGoalStats!$A$3:$AE$998,15,FALSE)</f>
        <v>#DIV/0!</v>
      </c>
      <c r="I203" s="58" t="e">
        <f>VLOOKUP($S203,PercentGoalStats!$A$3:$AE$998,17,FALSE)</f>
        <v>#DIV/0!</v>
      </c>
      <c r="J203" s="58" t="e">
        <f>VLOOKUP($S203,PercentGoalStats!$A$3:$AE$998,18,FALSE)</f>
        <v>#DIV/0!</v>
      </c>
      <c r="K203" s="58" t="e">
        <f>VLOOKUP($S203,PercentGoalStats!$A$3:$AE$998,20,FALSE)</f>
        <v>#DIV/0!</v>
      </c>
      <c r="L203" s="58" t="e">
        <f>VLOOKUP($S203,PercentGoalStats!$A$3:$AE$998,21,FALSE)</f>
        <v>#DIV/0!</v>
      </c>
      <c r="M203" s="58" t="e">
        <f>VLOOKUP($S203,PercentGoalStats!$A$3:$AE$998,23,FALSE)</f>
        <v>#DIV/0!</v>
      </c>
      <c r="N203" s="58" t="e">
        <f>VLOOKUP($S203,PercentGoalStats!$A$3:$AE$998,24,FALSE)</f>
        <v>#DIV/0!</v>
      </c>
      <c r="O203" s="58" t="e">
        <f>VLOOKUP($S203,PercentGoalStats!$A$3:$AE$998,26,FALSE)</f>
        <v>#DIV/0!</v>
      </c>
      <c r="P203" s="58" t="e">
        <f>VLOOKUP($S203,PercentGoalStats!$A$3:$AE$998,27,FALSE)</f>
        <v>#DIV/0!</v>
      </c>
      <c r="Q203" s="58" t="e">
        <f>VLOOKUP($S203,PercentGoalStats!$A$3:$AE$998,29,FALSE)</f>
        <v>#DIV/0!</v>
      </c>
      <c r="R203" s="58" t="e">
        <f>VLOOKUP($S203,PercentGoalStats!$A$3:$AE$998,30,FALSE)</f>
        <v>#DIV/0!</v>
      </c>
      <c r="S203" s="53" t="str">
        <f>Fixtures!A203</f>
        <v>Academico Viseu</v>
      </c>
      <c r="T203" s="54">
        <f>Fixtures!D203</f>
        <v>43694</v>
      </c>
      <c r="U203" s="53" t="str">
        <f>Fixtures!B203</f>
        <v>Académica</v>
      </c>
      <c r="V203" s="57" t="e">
        <f>VLOOKUP($U203,PercentGoalStats!$A$3:$AE$998,5,FALSE)</f>
        <v>#DIV/0!</v>
      </c>
      <c r="W203" s="58" t="e">
        <f>VLOOKUP($U203,PercentGoalStats!$A$3:$AE$998,7,FALSE)</f>
        <v>#DIV/0!</v>
      </c>
      <c r="X203" s="58" t="e">
        <f>VLOOKUP($U203,PercentGoalStats!$A$3:$AE$998,8,FALSE)</f>
        <v>#DIV/0!</v>
      </c>
      <c r="Y203" s="58" t="e">
        <f>VLOOKUP($U203,PercentGoalStats!$A$3:$AE$998,10,FALSE)</f>
        <v>#DIV/0!</v>
      </c>
      <c r="Z203" s="58" t="e">
        <f>VLOOKUP($U203,PercentGoalStats!$A$3:$AE$998,11,FALSE)</f>
        <v>#DIV/0!</v>
      </c>
      <c r="AA203" s="58" t="e">
        <f>VLOOKUP($U203,PercentGoalStats!$A$3:$AE$998,13,FALSE)</f>
        <v>#DIV/0!</v>
      </c>
      <c r="AB203" s="58" t="e">
        <f>VLOOKUP($U203,PercentGoalStats!$A$3:$AE$998,14,FALSE)</f>
        <v>#DIV/0!</v>
      </c>
      <c r="AC203" s="58" t="e">
        <f>VLOOKUP($U203,PercentGoalStats!$A$3:$AE$998,16,FALSE)</f>
        <v>#DIV/0!</v>
      </c>
      <c r="AD203" s="58" t="e">
        <f>VLOOKUP($U203,PercentGoalStats!$A$3:$AE$998,17,FALSE)</f>
        <v>#DIV/0!</v>
      </c>
      <c r="AE203" s="58" t="e">
        <f>VLOOKUP($U203,PercentGoalStats!$A$3:$AE$998,19,FALSE)</f>
        <v>#DIV/0!</v>
      </c>
      <c r="AF203" s="58" t="e">
        <f>VLOOKUP($U203,PercentGoalStats!$A$3:$AE$998,20,FALSE)</f>
        <v>#DIV/0!</v>
      </c>
      <c r="AG203" s="58" t="e">
        <f>VLOOKUP($U203,PercentGoalStats!$A$3:$AE$998,22,FALSE)</f>
        <v>#DIV/0!</v>
      </c>
      <c r="AH203" s="58" t="e">
        <f>VLOOKUP($U203,PercentGoalStats!$A$3:$AE$998,23,FALSE)</f>
        <v>#DIV/0!</v>
      </c>
      <c r="AI203" s="58" t="e">
        <f>VLOOKUP($U203,PercentGoalStats!$A$3:$AE$998,25,FALSE)</f>
        <v>#DIV/0!</v>
      </c>
      <c r="AJ203" s="58" t="e">
        <f>VLOOKUP($U203,PercentGoalStats!$A$3:$AE$998,26,FALSE)</f>
        <v>#DIV/0!</v>
      </c>
      <c r="AK203" s="58" t="e">
        <f>VLOOKUP($U203,PercentGoalStats!$A$3:$AE$998,28,FALSE)</f>
        <v>#DIV/0!</v>
      </c>
      <c r="AL203" s="58" t="e">
        <f>VLOOKUP($U203,PercentGoalStats!$A$3:$AE$998,29,FALSE)</f>
        <v>#DIV/0!</v>
      </c>
      <c r="AM203" s="58" t="e">
        <f>VLOOKUP($U203,PercentGoalStats!$A$3:$AE$998,31,FALSE)</f>
        <v>#DIV/0!</v>
      </c>
    </row>
    <row r="204" spans="1:39" hidden="1" x14ac:dyDescent="0.3">
      <c r="A204" s="57">
        <f>VLOOKUP($S204,PercentGoalStats!$A$3:$AE$998,5,FALSE)</f>
        <v>0</v>
      </c>
      <c r="B204" s="58" t="e">
        <f>VLOOKUP($S204,PercentGoalStats!$A$3:$AE$998,6,FALSE)</f>
        <v>#DIV/0!</v>
      </c>
      <c r="C204" s="58">
        <f>VLOOKUP($S204,PercentGoalStats!$A$3:$AE$998,8,FALSE)</f>
        <v>0</v>
      </c>
      <c r="D204" s="58" t="e">
        <f>VLOOKUP($S204,PercentGoalStats!$A$3:$AE$998,9,FALSE)</f>
        <v>#DIV/0!</v>
      </c>
      <c r="E204" s="58">
        <f>VLOOKUP($S204,PercentGoalStats!$A$3:$AE$998,11,FALSE)</f>
        <v>0</v>
      </c>
      <c r="F204" s="58" t="e">
        <f>VLOOKUP($S204,PercentGoalStats!$A$3:$AE$998,12,FALSE)</f>
        <v>#DIV/0!</v>
      </c>
      <c r="G204" s="58">
        <f>VLOOKUP($S204,PercentGoalStats!$A$3:$AE$998,14,FALSE)</f>
        <v>0</v>
      </c>
      <c r="H204" s="58" t="e">
        <f>VLOOKUP($S204,PercentGoalStats!$A$3:$AE$998,15,FALSE)</f>
        <v>#DIV/0!</v>
      </c>
      <c r="I204" s="58">
        <f>VLOOKUP($S204,PercentGoalStats!$A$3:$AE$998,17,FALSE)</f>
        <v>0</v>
      </c>
      <c r="J204" s="58" t="e">
        <f>VLOOKUP($S204,PercentGoalStats!$A$3:$AE$998,18,FALSE)</f>
        <v>#DIV/0!</v>
      </c>
      <c r="K204" s="58">
        <f>VLOOKUP($S204,PercentGoalStats!$A$3:$AE$998,20,FALSE)</f>
        <v>0</v>
      </c>
      <c r="L204" s="58" t="e">
        <f>VLOOKUP($S204,PercentGoalStats!$A$3:$AE$998,21,FALSE)</f>
        <v>#DIV/0!</v>
      </c>
      <c r="M204" s="58">
        <f>VLOOKUP($S204,PercentGoalStats!$A$3:$AE$998,23,FALSE)</f>
        <v>0</v>
      </c>
      <c r="N204" s="58" t="e">
        <f>VLOOKUP($S204,PercentGoalStats!$A$3:$AE$998,24,FALSE)</f>
        <v>#DIV/0!</v>
      </c>
      <c r="O204" s="58">
        <f>VLOOKUP($S204,PercentGoalStats!$A$3:$AE$998,26,FALSE)</f>
        <v>0</v>
      </c>
      <c r="P204" s="58" t="e">
        <f>VLOOKUP($S204,PercentGoalStats!$A$3:$AE$998,27,FALSE)</f>
        <v>#DIV/0!</v>
      </c>
      <c r="Q204" s="58">
        <f>VLOOKUP($S204,PercentGoalStats!$A$3:$AE$998,29,FALSE)</f>
        <v>0</v>
      </c>
      <c r="R204" s="58" t="e">
        <f>VLOOKUP($S204,PercentGoalStats!$A$3:$AE$998,30,FALSE)</f>
        <v>#DIV/0!</v>
      </c>
      <c r="S204" s="53" t="str">
        <f>Fixtures!A204</f>
        <v>UD Oliveirense</v>
      </c>
      <c r="T204" s="54">
        <f>Fixtures!D204</f>
        <v>43694</v>
      </c>
      <c r="U204" s="53" t="str">
        <f>Fixtures!B204</f>
        <v>Sporting Covilhã</v>
      </c>
      <c r="V204" s="57" t="e">
        <f>VLOOKUP($U204,PercentGoalStats!$A$3:$AE$998,5,FALSE)</f>
        <v>#DIV/0!</v>
      </c>
      <c r="W204" s="58" t="e">
        <f>VLOOKUP($U204,PercentGoalStats!$A$3:$AE$998,7,FALSE)</f>
        <v>#DIV/0!</v>
      </c>
      <c r="X204" s="58" t="e">
        <f>VLOOKUP($U204,PercentGoalStats!$A$3:$AE$998,8,FALSE)</f>
        <v>#DIV/0!</v>
      </c>
      <c r="Y204" s="58" t="e">
        <f>VLOOKUP($U204,PercentGoalStats!$A$3:$AE$998,10,FALSE)</f>
        <v>#DIV/0!</v>
      </c>
      <c r="Z204" s="58" t="e">
        <f>VLOOKUP($U204,PercentGoalStats!$A$3:$AE$998,11,FALSE)</f>
        <v>#DIV/0!</v>
      </c>
      <c r="AA204" s="58" t="e">
        <f>VLOOKUP($U204,PercentGoalStats!$A$3:$AE$998,13,FALSE)</f>
        <v>#DIV/0!</v>
      </c>
      <c r="AB204" s="58" t="e">
        <f>VLOOKUP($U204,PercentGoalStats!$A$3:$AE$998,14,FALSE)</f>
        <v>#DIV/0!</v>
      </c>
      <c r="AC204" s="58" t="e">
        <f>VLOOKUP($U204,PercentGoalStats!$A$3:$AE$998,16,FALSE)</f>
        <v>#DIV/0!</v>
      </c>
      <c r="AD204" s="58" t="e">
        <f>VLOOKUP($U204,PercentGoalStats!$A$3:$AE$998,17,FALSE)</f>
        <v>#DIV/0!</v>
      </c>
      <c r="AE204" s="58" t="e">
        <f>VLOOKUP($U204,PercentGoalStats!$A$3:$AE$998,19,FALSE)</f>
        <v>#DIV/0!</v>
      </c>
      <c r="AF204" s="58" t="e">
        <f>VLOOKUP($U204,PercentGoalStats!$A$3:$AE$998,20,FALSE)</f>
        <v>#DIV/0!</v>
      </c>
      <c r="AG204" s="58" t="e">
        <f>VLOOKUP($U204,PercentGoalStats!$A$3:$AE$998,22,FALSE)</f>
        <v>#DIV/0!</v>
      </c>
      <c r="AH204" s="58" t="e">
        <f>VLOOKUP($U204,PercentGoalStats!$A$3:$AE$998,23,FALSE)</f>
        <v>#DIV/0!</v>
      </c>
      <c r="AI204" s="58" t="e">
        <f>VLOOKUP($U204,PercentGoalStats!$A$3:$AE$998,25,FALSE)</f>
        <v>#DIV/0!</v>
      </c>
      <c r="AJ204" s="58" t="e">
        <f>VLOOKUP($U204,PercentGoalStats!$A$3:$AE$998,26,FALSE)</f>
        <v>#DIV/0!</v>
      </c>
      <c r="AK204" s="58" t="e">
        <f>VLOOKUP($U204,PercentGoalStats!$A$3:$AE$998,28,FALSE)</f>
        <v>#DIV/0!</v>
      </c>
      <c r="AL204" s="58" t="e">
        <f>VLOOKUP($U204,PercentGoalStats!$A$3:$AE$998,29,FALSE)</f>
        <v>#DIV/0!</v>
      </c>
      <c r="AM204" s="58" t="e">
        <f>VLOOKUP($U204,PercentGoalStats!$A$3:$AE$998,31,FALSE)</f>
        <v>#DIV/0!</v>
      </c>
    </row>
    <row r="205" spans="1:39" hidden="1" x14ac:dyDescent="0.3">
      <c r="A205" s="57">
        <f>VLOOKUP($S205,PercentGoalStats!$A$3:$AE$998,5,FALSE)</f>
        <v>1</v>
      </c>
      <c r="B205" s="58" t="e">
        <f>VLOOKUP($S205,PercentGoalStats!$A$3:$AE$998,6,FALSE)</f>
        <v>#DIV/0!</v>
      </c>
      <c r="C205" s="58">
        <f>VLOOKUP($S205,PercentGoalStats!$A$3:$AE$998,8,FALSE)</f>
        <v>1</v>
      </c>
      <c r="D205" s="58" t="e">
        <f>VLOOKUP($S205,PercentGoalStats!$A$3:$AE$998,9,FALSE)</f>
        <v>#DIV/0!</v>
      </c>
      <c r="E205" s="58">
        <f>VLOOKUP($S205,PercentGoalStats!$A$3:$AE$998,11,FALSE)</f>
        <v>1</v>
      </c>
      <c r="F205" s="58" t="e">
        <f>VLOOKUP($S205,PercentGoalStats!$A$3:$AE$998,12,FALSE)</f>
        <v>#DIV/0!</v>
      </c>
      <c r="G205" s="58">
        <f>VLOOKUP($S205,PercentGoalStats!$A$3:$AE$998,14,FALSE)</f>
        <v>1</v>
      </c>
      <c r="H205" s="58" t="e">
        <f>VLOOKUP($S205,PercentGoalStats!$A$3:$AE$998,15,FALSE)</f>
        <v>#DIV/0!</v>
      </c>
      <c r="I205" s="58">
        <f>VLOOKUP($S205,PercentGoalStats!$A$3:$AE$998,17,FALSE)</f>
        <v>1</v>
      </c>
      <c r="J205" s="58" t="e">
        <f>VLOOKUP($S205,PercentGoalStats!$A$3:$AE$998,18,FALSE)</f>
        <v>#DIV/0!</v>
      </c>
      <c r="K205" s="58">
        <f>VLOOKUP($S205,PercentGoalStats!$A$3:$AE$998,20,FALSE)</f>
        <v>0</v>
      </c>
      <c r="L205" s="58" t="e">
        <f>VLOOKUP($S205,PercentGoalStats!$A$3:$AE$998,21,FALSE)</f>
        <v>#DIV/0!</v>
      </c>
      <c r="M205" s="58">
        <f>VLOOKUP($S205,PercentGoalStats!$A$3:$AE$998,23,FALSE)</f>
        <v>1</v>
      </c>
      <c r="N205" s="58" t="e">
        <f>VLOOKUP($S205,PercentGoalStats!$A$3:$AE$998,24,FALSE)</f>
        <v>#DIV/0!</v>
      </c>
      <c r="O205" s="58">
        <f>VLOOKUP($S205,PercentGoalStats!$A$3:$AE$998,26,FALSE)</f>
        <v>1</v>
      </c>
      <c r="P205" s="58" t="e">
        <f>VLOOKUP($S205,PercentGoalStats!$A$3:$AE$998,27,FALSE)</f>
        <v>#DIV/0!</v>
      </c>
      <c r="Q205" s="58">
        <f>VLOOKUP($S205,PercentGoalStats!$A$3:$AE$998,29,FALSE)</f>
        <v>1</v>
      </c>
      <c r="R205" s="58" t="e">
        <f>VLOOKUP($S205,PercentGoalStats!$A$3:$AE$998,30,FALSE)</f>
        <v>#DIV/0!</v>
      </c>
      <c r="S205" s="53" t="str">
        <f>Fixtures!A205</f>
        <v>Casa Pia</v>
      </c>
      <c r="T205" s="54">
        <f>Fixtures!D205</f>
        <v>43694</v>
      </c>
      <c r="U205" s="53" t="str">
        <f>Fixtures!B205</f>
        <v>Penafiel</v>
      </c>
      <c r="V205" s="57" t="e">
        <f>VLOOKUP($U205,PercentGoalStats!$A$3:$AE$998,5,FALSE)</f>
        <v>#DIV/0!</v>
      </c>
      <c r="W205" s="58" t="e">
        <f>VLOOKUP($U205,PercentGoalStats!$A$3:$AE$998,7,FALSE)</f>
        <v>#DIV/0!</v>
      </c>
      <c r="X205" s="58" t="e">
        <f>VLOOKUP($U205,PercentGoalStats!$A$3:$AE$998,8,FALSE)</f>
        <v>#DIV/0!</v>
      </c>
      <c r="Y205" s="58" t="e">
        <f>VLOOKUP($U205,PercentGoalStats!$A$3:$AE$998,10,FALSE)</f>
        <v>#DIV/0!</v>
      </c>
      <c r="Z205" s="58" t="e">
        <f>VLOOKUP($U205,PercentGoalStats!$A$3:$AE$998,11,FALSE)</f>
        <v>#DIV/0!</v>
      </c>
      <c r="AA205" s="58" t="e">
        <f>VLOOKUP($U205,PercentGoalStats!$A$3:$AE$998,13,FALSE)</f>
        <v>#DIV/0!</v>
      </c>
      <c r="AB205" s="58" t="e">
        <f>VLOOKUP($U205,PercentGoalStats!$A$3:$AE$998,14,FALSE)</f>
        <v>#DIV/0!</v>
      </c>
      <c r="AC205" s="58" t="e">
        <f>VLOOKUP($U205,PercentGoalStats!$A$3:$AE$998,16,FALSE)</f>
        <v>#DIV/0!</v>
      </c>
      <c r="AD205" s="58" t="e">
        <f>VLOOKUP($U205,PercentGoalStats!$A$3:$AE$998,17,FALSE)</f>
        <v>#DIV/0!</v>
      </c>
      <c r="AE205" s="58" t="e">
        <f>VLOOKUP($U205,PercentGoalStats!$A$3:$AE$998,19,FALSE)</f>
        <v>#DIV/0!</v>
      </c>
      <c r="AF205" s="58" t="e">
        <f>VLOOKUP($U205,PercentGoalStats!$A$3:$AE$998,20,FALSE)</f>
        <v>#DIV/0!</v>
      </c>
      <c r="AG205" s="58" t="e">
        <f>VLOOKUP($U205,PercentGoalStats!$A$3:$AE$998,22,FALSE)</f>
        <v>#DIV/0!</v>
      </c>
      <c r="AH205" s="58" t="e">
        <f>VLOOKUP($U205,PercentGoalStats!$A$3:$AE$998,23,FALSE)</f>
        <v>#DIV/0!</v>
      </c>
      <c r="AI205" s="58" t="e">
        <f>VLOOKUP($U205,PercentGoalStats!$A$3:$AE$998,25,FALSE)</f>
        <v>#DIV/0!</v>
      </c>
      <c r="AJ205" s="58" t="e">
        <f>VLOOKUP($U205,PercentGoalStats!$A$3:$AE$998,26,FALSE)</f>
        <v>#DIV/0!</v>
      </c>
      <c r="AK205" s="58" t="e">
        <f>VLOOKUP($U205,PercentGoalStats!$A$3:$AE$998,28,FALSE)</f>
        <v>#DIV/0!</v>
      </c>
      <c r="AL205" s="58" t="e">
        <f>VLOOKUP($U205,PercentGoalStats!$A$3:$AE$998,29,FALSE)</f>
        <v>#DIV/0!</v>
      </c>
      <c r="AM205" s="58" t="e">
        <f>VLOOKUP($U205,PercentGoalStats!$A$3:$AE$998,31,FALSE)</f>
        <v>#DIV/0!</v>
      </c>
    </row>
    <row r="206" spans="1:39" hidden="1" x14ac:dyDescent="0.3">
      <c r="A206" s="57" t="e">
        <f>VLOOKUP($S206,PercentGoalStats!$A$3:$AE$998,5,FALSE)</f>
        <v>#DIV/0!</v>
      </c>
      <c r="B206" s="58" t="e">
        <f>VLOOKUP($S206,PercentGoalStats!$A$3:$AE$998,6,FALSE)</f>
        <v>#DIV/0!</v>
      </c>
      <c r="C206" s="58" t="e">
        <f>VLOOKUP($S206,PercentGoalStats!$A$3:$AE$998,8,FALSE)</f>
        <v>#DIV/0!</v>
      </c>
      <c r="D206" s="58" t="e">
        <f>VLOOKUP($S206,PercentGoalStats!$A$3:$AE$998,9,FALSE)</f>
        <v>#DIV/0!</v>
      </c>
      <c r="E206" s="58" t="e">
        <f>VLOOKUP($S206,PercentGoalStats!$A$3:$AE$998,11,FALSE)</f>
        <v>#DIV/0!</v>
      </c>
      <c r="F206" s="58" t="e">
        <f>VLOOKUP($S206,PercentGoalStats!$A$3:$AE$998,12,FALSE)</f>
        <v>#DIV/0!</v>
      </c>
      <c r="G206" s="58" t="e">
        <f>VLOOKUP($S206,PercentGoalStats!$A$3:$AE$998,14,FALSE)</f>
        <v>#DIV/0!</v>
      </c>
      <c r="H206" s="58" t="e">
        <f>VLOOKUP($S206,PercentGoalStats!$A$3:$AE$998,15,FALSE)</f>
        <v>#DIV/0!</v>
      </c>
      <c r="I206" s="58" t="e">
        <f>VLOOKUP($S206,PercentGoalStats!$A$3:$AE$998,17,FALSE)</f>
        <v>#DIV/0!</v>
      </c>
      <c r="J206" s="58" t="e">
        <f>VLOOKUP($S206,PercentGoalStats!$A$3:$AE$998,18,FALSE)</f>
        <v>#DIV/0!</v>
      </c>
      <c r="K206" s="58" t="e">
        <f>VLOOKUP($S206,PercentGoalStats!$A$3:$AE$998,20,FALSE)</f>
        <v>#DIV/0!</v>
      </c>
      <c r="L206" s="58" t="e">
        <f>VLOOKUP($S206,PercentGoalStats!$A$3:$AE$998,21,FALSE)</f>
        <v>#DIV/0!</v>
      </c>
      <c r="M206" s="58" t="e">
        <f>VLOOKUP($S206,PercentGoalStats!$A$3:$AE$998,23,FALSE)</f>
        <v>#DIV/0!</v>
      </c>
      <c r="N206" s="58" t="e">
        <f>VLOOKUP($S206,PercentGoalStats!$A$3:$AE$998,24,FALSE)</f>
        <v>#DIV/0!</v>
      </c>
      <c r="O206" s="58" t="e">
        <f>VLOOKUP($S206,PercentGoalStats!$A$3:$AE$998,26,FALSE)</f>
        <v>#DIV/0!</v>
      </c>
      <c r="P206" s="58" t="e">
        <f>VLOOKUP($S206,PercentGoalStats!$A$3:$AE$998,27,FALSE)</f>
        <v>#DIV/0!</v>
      </c>
      <c r="Q206" s="58" t="e">
        <f>VLOOKUP($S206,PercentGoalStats!$A$3:$AE$998,29,FALSE)</f>
        <v>#DIV/0!</v>
      </c>
      <c r="R206" s="58" t="e">
        <f>VLOOKUP($S206,PercentGoalStats!$A$3:$AE$998,30,FALSE)</f>
        <v>#DIV/0!</v>
      </c>
      <c r="S206" s="53" t="str">
        <f>Fixtures!A206</f>
        <v>Sivasspor</v>
      </c>
      <c r="T206" s="54">
        <f>Fixtures!D206</f>
        <v>43694</v>
      </c>
      <c r="U206" s="53" t="str">
        <f>Fixtures!B206</f>
        <v>Beşiktaş</v>
      </c>
      <c r="V206" s="57" t="e">
        <f>VLOOKUP($U206,PercentGoalStats!$A$3:$AE$998,5,FALSE)</f>
        <v>#DIV/0!</v>
      </c>
      <c r="W206" s="58" t="e">
        <f>VLOOKUP($U206,PercentGoalStats!$A$3:$AE$998,7,FALSE)</f>
        <v>#DIV/0!</v>
      </c>
      <c r="X206" s="58" t="e">
        <f>VLOOKUP($U206,PercentGoalStats!$A$3:$AE$998,8,FALSE)</f>
        <v>#DIV/0!</v>
      </c>
      <c r="Y206" s="58" t="e">
        <f>VLOOKUP($U206,PercentGoalStats!$A$3:$AE$998,10,FALSE)</f>
        <v>#DIV/0!</v>
      </c>
      <c r="Z206" s="58" t="e">
        <f>VLOOKUP($U206,PercentGoalStats!$A$3:$AE$998,11,FALSE)</f>
        <v>#DIV/0!</v>
      </c>
      <c r="AA206" s="58" t="e">
        <f>VLOOKUP($U206,PercentGoalStats!$A$3:$AE$998,13,FALSE)</f>
        <v>#DIV/0!</v>
      </c>
      <c r="AB206" s="58" t="e">
        <f>VLOOKUP($U206,PercentGoalStats!$A$3:$AE$998,14,FALSE)</f>
        <v>#DIV/0!</v>
      </c>
      <c r="AC206" s="58" t="e">
        <f>VLOOKUP($U206,PercentGoalStats!$A$3:$AE$998,16,FALSE)</f>
        <v>#DIV/0!</v>
      </c>
      <c r="AD206" s="58" t="e">
        <f>VLOOKUP($U206,PercentGoalStats!$A$3:$AE$998,17,FALSE)</f>
        <v>#DIV/0!</v>
      </c>
      <c r="AE206" s="58" t="e">
        <f>VLOOKUP($U206,PercentGoalStats!$A$3:$AE$998,19,FALSE)</f>
        <v>#DIV/0!</v>
      </c>
      <c r="AF206" s="58" t="e">
        <f>VLOOKUP($U206,PercentGoalStats!$A$3:$AE$998,20,FALSE)</f>
        <v>#DIV/0!</v>
      </c>
      <c r="AG206" s="58" t="e">
        <f>VLOOKUP($U206,PercentGoalStats!$A$3:$AE$998,22,FALSE)</f>
        <v>#DIV/0!</v>
      </c>
      <c r="AH206" s="58" t="e">
        <f>VLOOKUP($U206,PercentGoalStats!$A$3:$AE$998,23,FALSE)</f>
        <v>#DIV/0!</v>
      </c>
      <c r="AI206" s="58" t="e">
        <f>VLOOKUP($U206,PercentGoalStats!$A$3:$AE$998,25,FALSE)</f>
        <v>#DIV/0!</v>
      </c>
      <c r="AJ206" s="58" t="e">
        <f>VLOOKUP($U206,PercentGoalStats!$A$3:$AE$998,26,FALSE)</f>
        <v>#DIV/0!</v>
      </c>
      <c r="AK206" s="58" t="e">
        <f>VLOOKUP($U206,PercentGoalStats!$A$3:$AE$998,28,FALSE)</f>
        <v>#DIV/0!</v>
      </c>
      <c r="AL206" s="58" t="e">
        <f>VLOOKUP($U206,PercentGoalStats!$A$3:$AE$998,29,FALSE)</f>
        <v>#DIV/0!</v>
      </c>
      <c r="AM206" s="58" t="e">
        <f>VLOOKUP($U206,PercentGoalStats!$A$3:$AE$998,31,FALSE)</f>
        <v>#DIV/0!</v>
      </c>
    </row>
    <row r="207" spans="1:39" hidden="1" x14ac:dyDescent="0.3">
      <c r="A207" s="57" t="e">
        <f>VLOOKUP($S207,PercentGoalStats!$A$3:$AE$998,5,FALSE)</f>
        <v>#DIV/0!</v>
      </c>
      <c r="B207" s="58" t="e">
        <f>VLOOKUP($S207,PercentGoalStats!$A$3:$AE$998,6,FALSE)</f>
        <v>#DIV/0!</v>
      </c>
      <c r="C207" s="58" t="e">
        <f>VLOOKUP($S207,PercentGoalStats!$A$3:$AE$998,8,FALSE)</f>
        <v>#DIV/0!</v>
      </c>
      <c r="D207" s="58" t="e">
        <f>VLOOKUP($S207,PercentGoalStats!$A$3:$AE$998,9,FALSE)</f>
        <v>#DIV/0!</v>
      </c>
      <c r="E207" s="58" t="e">
        <f>VLOOKUP($S207,PercentGoalStats!$A$3:$AE$998,11,FALSE)</f>
        <v>#DIV/0!</v>
      </c>
      <c r="F207" s="58" t="e">
        <f>VLOOKUP($S207,PercentGoalStats!$A$3:$AE$998,12,FALSE)</f>
        <v>#DIV/0!</v>
      </c>
      <c r="G207" s="58" t="e">
        <f>VLOOKUP($S207,PercentGoalStats!$A$3:$AE$998,14,FALSE)</f>
        <v>#DIV/0!</v>
      </c>
      <c r="H207" s="58" t="e">
        <f>VLOOKUP($S207,PercentGoalStats!$A$3:$AE$998,15,FALSE)</f>
        <v>#DIV/0!</v>
      </c>
      <c r="I207" s="58" t="e">
        <f>VLOOKUP($S207,PercentGoalStats!$A$3:$AE$998,17,FALSE)</f>
        <v>#DIV/0!</v>
      </c>
      <c r="J207" s="58" t="e">
        <f>VLOOKUP($S207,PercentGoalStats!$A$3:$AE$998,18,FALSE)</f>
        <v>#DIV/0!</v>
      </c>
      <c r="K207" s="58" t="e">
        <f>VLOOKUP($S207,PercentGoalStats!$A$3:$AE$998,20,FALSE)</f>
        <v>#DIV/0!</v>
      </c>
      <c r="L207" s="58" t="e">
        <f>VLOOKUP($S207,PercentGoalStats!$A$3:$AE$998,21,FALSE)</f>
        <v>#DIV/0!</v>
      </c>
      <c r="M207" s="58" t="e">
        <f>VLOOKUP($S207,PercentGoalStats!$A$3:$AE$998,23,FALSE)</f>
        <v>#DIV/0!</v>
      </c>
      <c r="N207" s="58" t="e">
        <f>VLOOKUP($S207,PercentGoalStats!$A$3:$AE$998,24,FALSE)</f>
        <v>#DIV/0!</v>
      </c>
      <c r="O207" s="58" t="e">
        <f>VLOOKUP($S207,PercentGoalStats!$A$3:$AE$998,26,FALSE)</f>
        <v>#DIV/0!</v>
      </c>
      <c r="P207" s="58" t="e">
        <f>VLOOKUP($S207,PercentGoalStats!$A$3:$AE$998,27,FALSE)</f>
        <v>#DIV/0!</v>
      </c>
      <c r="Q207" s="58" t="e">
        <f>VLOOKUP($S207,PercentGoalStats!$A$3:$AE$998,29,FALSE)</f>
        <v>#DIV/0!</v>
      </c>
      <c r="R207" s="58" t="e">
        <f>VLOOKUP($S207,PercentGoalStats!$A$3:$AE$998,30,FALSE)</f>
        <v>#DIV/0!</v>
      </c>
      <c r="S207" s="53" t="str">
        <f>Fixtures!A207</f>
        <v>Gençlerbirliği</v>
      </c>
      <c r="T207" s="54">
        <f>Fixtures!D207</f>
        <v>43694</v>
      </c>
      <c r="U207" s="53" t="str">
        <f>Fixtures!B207</f>
        <v>Rizespor</v>
      </c>
      <c r="V207" s="57" t="e">
        <f>VLOOKUP($U207,PercentGoalStats!$A$3:$AE$998,5,FALSE)</f>
        <v>#DIV/0!</v>
      </c>
      <c r="W207" s="58" t="e">
        <f>VLOOKUP($U207,PercentGoalStats!$A$3:$AE$998,7,FALSE)</f>
        <v>#DIV/0!</v>
      </c>
      <c r="X207" s="58" t="e">
        <f>VLOOKUP($U207,PercentGoalStats!$A$3:$AE$998,8,FALSE)</f>
        <v>#DIV/0!</v>
      </c>
      <c r="Y207" s="58" t="e">
        <f>VLOOKUP($U207,PercentGoalStats!$A$3:$AE$998,10,FALSE)</f>
        <v>#DIV/0!</v>
      </c>
      <c r="Z207" s="58" t="e">
        <f>VLOOKUP($U207,PercentGoalStats!$A$3:$AE$998,11,FALSE)</f>
        <v>#DIV/0!</v>
      </c>
      <c r="AA207" s="58" t="e">
        <f>VLOOKUP($U207,PercentGoalStats!$A$3:$AE$998,13,FALSE)</f>
        <v>#DIV/0!</v>
      </c>
      <c r="AB207" s="58" t="e">
        <f>VLOOKUP($U207,PercentGoalStats!$A$3:$AE$998,14,FALSE)</f>
        <v>#DIV/0!</v>
      </c>
      <c r="AC207" s="58" t="e">
        <f>VLOOKUP($U207,PercentGoalStats!$A$3:$AE$998,16,FALSE)</f>
        <v>#DIV/0!</v>
      </c>
      <c r="AD207" s="58" t="e">
        <f>VLOOKUP($U207,PercentGoalStats!$A$3:$AE$998,17,FALSE)</f>
        <v>#DIV/0!</v>
      </c>
      <c r="AE207" s="58" t="e">
        <f>VLOOKUP($U207,PercentGoalStats!$A$3:$AE$998,19,FALSE)</f>
        <v>#DIV/0!</v>
      </c>
      <c r="AF207" s="58" t="e">
        <f>VLOOKUP($U207,PercentGoalStats!$A$3:$AE$998,20,FALSE)</f>
        <v>#DIV/0!</v>
      </c>
      <c r="AG207" s="58" t="e">
        <f>VLOOKUP($U207,PercentGoalStats!$A$3:$AE$998,22,FALSE)</f>
        <v>#DIV/0!</v>
      </c>
      <c r="AH207" s="58" t="e">
        <f>VLOOKUP($U207,PercentGoalStats!$A$3:$AE$998,23,FALSE)</f>
        <v>#DIV/0!</v>
      </c>
      <c r="AI207" s="58" t="e">
        <f>VLOOKUP($U207,PercentGoalStats!$A$3:$AE$998,25,FALSE)</f>
        <v>#DIV/0!</v>
      </c>
      <c r="AJ207" s="58" t="e">
        <f>VLOOKUP($U207,PercentGoalStats!$A$3:$AE$998,26,FALSE)</f>
        <v>#DIV/0!</v>
      </c>
      <c r="AK207" s="58" t="e">
        <f>VLOOKUP($U207,PercentGoalStats!$A$3:$AE$998,28,FALSE)</f>
        <v>#DIV/0!</v>
      </c>
      <c r="AL207" s="58" t="e">
        <f>VLOOKUP($U207,PercentGoalStats!$A$3:$AE$998,29,FALSE)</f>
        <v>#DIV/0!</v>
      </c>
      <c r="AM207" s="58" t="e">
        <f>VLOOKUP($U207,PercentGoalStats!$A$3:$AE$998,31,FALSE)</f>
        <v>#DIV/0!</v>
      </c>
    </row>
    <row r="208" spans="1:39" hidden="1" x14ac:dyDescent="0.3">
      <c r="A208" s="57" t="e">
        <f>VLOOKUP($S208,PercentGoalStats!$A$3:$AE$998,5,FALSE)</f>
        <v>#DIV/0!</v>
      </c>
      <c r="B208" s="58" t="e">
        <f>VLOOKUP($S208,PercentGoalStats!$A$3:$AE$998,6,FALSE)</f>
        <v>#DIV/0!</v>
      </c>
      <c r="C208" s="58" t="e">
        <f>VLOOKUP($S208,PercentGoalStats!$A$3:$AE$998,8,FALSE)</f>
        <v>#DIV/0!</v>
      </c>
      <c r="D208" s="58" t="e">
        <f>VLOOKUP($S208,PercentGoalStats!$A$3:$AE$998,9,FALSE)</f>
        <v>#DIV/0!</v>
      </c>
      <c r="E208" s="58" t="e">
        <f>VLOOKUP($S208,PercentGoalStats!$A$3:$AE$998,11,FALSE)</f>
        <v>#DIV/0!</v>
      </c>
      <c r="F208" s="58" t="e">
        <f>VLOOKUP($S208,PercentGoalStats!$A$3:$AE$998,12,FALSE)</f>
        <v>#DIV/0!</v>
      </c>
      <c r="G208" s="58" t="e">
        <f>VLOOKUP($S208,PercentGoalStats!$A$3:$AE$998,14,FALSE)</f>
        <v>#DIV/0!</v>
      </c>
      <c r="H208" s="58" t="e">
        <f>VLOOKUP($S208,PercentGoalStats!$A$3:$AE$998,15,FALSE)</f>
        <v>#DIV/0!</v>
      </c>
      <c r="I208" s="58" t="e">
        <f>VLOOKUP($S208,PercentGoalStats!$A$3:$AE$998,17,FALSE)</f>
        <v>#DIV/0!</v>
      </c>
      <c r="J208" s="58" t="e">
        <f>VLOOKUP($S208,PercentGoalStats!$A$3:$AE$998,18,FALSE)</f>
        <v>#DIV/0!</v>
      </c>
      <c r="K208" s="58" t="e">
        <f>VLOOKUP($S208,PercentGoalStats!$A$3:$AE$998,20,FALSE)</f>
        <v>#DIV/0!</v>
      </c>
      <c r="L208" s="58" t="e">
        <f>VLOOKUP($S208,PercentGoalStats!$A$3:$AE$998,21,FALSE)</f>
        <v>#DIV/0!</v>
      </c>
      <c r="M208" s="58" t="e">
        <f>VLOOKUP($S208,PercentGoalStats!$A$3:$AE$998,23,FALSE)</f>
        <v>#DIV/0!</v>
      </c>
      <c r="N208" s="58" t="e">
        <f>VLOOKUP($S208,PercentGoalStats!$A$3:$AE$998,24,FALSE)</f>
        <v>#DIV/0!</v>
      </c>
      <c r="O208" s="58" t="e">
        <f>VLOOKUP($S208,PercentGoalStats!$A$3:$AE$998,26,FALSE)</f>
        <v>#DIV/0!</v>
      </c>
      <c r="P208" s="58" t="e">
        <f>VLOOKUP($S208,PercentGoalStats!$A$3:$AE$998,27,FALSE)</f>
        <v>#DIV/0!</v>
      </c>
      <c r="Q208" s="58" t="e">
        <f>VLOOKUP($S208,PercentGoalStats!$A$3:$AE$998,29,FALSE)</f>
        <v>#DIV/0!</v>
      </c>
      <c r="R208" s="58" t="e">
        <f>VLOOKUP($S208,PercentGoalStats!$A$3:$AE$998,30,FALSE)</f>
        <v>#DIV/0!</v>
      </c>
      <c r="S208" s="53" t="str">
        <f>Fixtures!A208</f>
        <v>Kayserispor</v>
      </c>
      <c r="T208" s="54">
        <f>Fixtures!D208</f>
        <v>43694</v>
      </c>
      <c r="U208" s="53" t="str">
        <f>Fixtures!B208</f>
        <v>Alanyaspor</v>
      </c>
      <c r="V208" s="57" t="e">
        <f>VLOOKUP($U208,PercentGoalStats!$A$3:$AE$998,5,FALSE)</f>
        <v>#DIV/0!</v>
      </c>
      <c r="W208" s="58" t="e">
        <f>VLOOKUP($U208,PercentGoalStats!$A$3:$AE$998,7,FALSE)</f>
        <v>#DIV/0!</v>
      </c>
      <c r="X208" s="58" t="e">
        <f>VLOOKUP($U208,PercentGoalStats!$A$3:$AE$998,8,FALSE)</f>
        <v>#DIV/0!</v>
      </c>
      <c r="Y208" s="58" t="e">
        <f>VLOOKUP($U208,PercentGoalStats!$A$3:$AE$998,10,FALSE)</f>
        <v>#DIV/0!</v>
      </c>
      <c r="Z208" s="58" t="e">
        <f>VLOOKUP($U208,PercentGoalStats!$A$3:$AE$998,11,FALSE)</f>
        <v>#DIV/0!</v>
      </c>
      <c r="AA208" s="58" t="e">
        <f>VLOOKUP($U208,PercentGoalStats!$A$3:$AE$998,13,FALSE)</f>
        <v>#DIV/0!</v>
      </c>
      <c r="AB208" s="58" t="e">
        <f>VLOOKUP($U208,PercentGoalStats!$A$3:$AE$998,14,FALSE)</f>
        <v>#DIV/0!</v>
      </c>
      <c r="AC208" s="58" t="e">
        <f>VLOOKUP($U208,PercentGoalStats!$A$3:$AE$998,16,FALSE)</f>
        <v>#DIV/0!</v>
      </c>
      <c r="AD208" s="58" t="e">
        <f>VLOOKUP($U208,PercentGoalStats!$A$3:$AE$998,17,FALSE)</f>
        <v>#DIV/0!</v>
      </c>
      <c r="AE208" s="58" t="e">
        <f>VLOOKUP($U208,PercentGoalStats!$A$3:$AE$998,19,FALSE)</f>
        <v>#DIV/0!</v>
      </c>
      <c r="AF208" s="58" t="e">
        <f>VLOOKUP($U208,PercentGoalStats!$A$3:$AE$998,20,FALSE)</f>
        <v>#DIV/0!</v>
      </c>
      <c r="AG208" s="58" t="e">
        <f>VLOOKUP($U208,PercentGoalStats!$A$3:$AE$998,22,FALSE)</f>
        <v>#DIV/0!</v>
      </c>
      <c r="AH208" s="58" t="e">
        <f>VLOOKUP($U208,PercentGoalStats!$A$3:$AE$998,23,FALSE)</f>
        <v>#DIV/0!</v>
      </c>
      <c r="AI208" s="58" t="e">
        <f>VLOOKUP($U208,PercentGoalStats!$A$3:$AE$998,25,FALSE)</f>
        <v>#DIV/0!</v>
      </c>
      <c r="AJ208" s="58" t="e">
        <f>VLOOKUP($U208,PercentGoalStats!$A$3:$AE$998,26,FALSE)</f>
        <v>#DIV/0!</v>
      </c>
      <c r="AK208" s="58" t="e">
        <f>VLOOKUP($U208,PercentGoalStats!$A$3:$AE$998,28,FALSE)</f>
        <v>#DIV/0!</v>
      </c>
      <c r="AL208" s="58" t="e">
        <f>VLOOKUP($U208,PercentGoalStats!$A$3:$AE$998,29,FALSE)</f>
        <v>#DIV/0!</v>
      </c>
      <c r="AM208" s="58" t="e">
        <f>VLOOKUP($U208,PercentGoalStats!$A$3:$AE$998,31,FALSE)</f>
        <v>#DIV/0!</v>
      </c>
    </row>
    <row r="209" spans="1:39" hidden="1" x14ac:dyDescent="0.3">
      <c r="A209" s="57">
        <f>VLOOKUP($S209,PercentGoalStats!$A$3:$AE$998,5,FALSE)</f>
        <v>1</v>
      </c>
      <c r="B209" s="58">
        <f>VLOOKUP($S209,PercentGoalStats!$A$3:$AE$998,6,FALSE)</f>
        <v>1</v>
      </c>
      <c r="C209" s="58">
        <f>VLOOKUP($S209,PercentGoalStats!$A$3:$AE$998,8,FALSE)</f>
        <v>0.81818181818181823</v>
      </c>
      <c r="D209" s="58">
        <f>VLOOKUP($S209,PercentGoalStats!$A$3:$AE$998,9,FALSE)</f>
        <v>0.8</v>
      </c>
      <c r="E209" s="58">
        <f>VLOOKUP($S209,PercentGoalStats!$A$3:$AE$998,11,FALSE)</f>
        <v>0.54545454545454541</v>
      </c>
      <c r="F209" s="58">
        <f>VLOOKUP($S209,PercentGoalStats!$A$3:$AE$998,12,FALSE)</f>
        <v>0.6</v>
      </c>
      <c r="G209" s="58">
        <f>VLOOKUP($S209,PercentGoalStats!$A$3:$AE$998,14,FALSE)</f>
        <v>0.31818181818181818</v>
      </c>
      <c r="H209" s="58">
        <f>VLOOKUP($S209,PercentGoalStats!$A$3:$AE$998,15,FALSE)</f>
        <v>0.5</v>
      </c>
      <c r="I209" s="58">
        <f>VLOOKUP($S209,PercentGoalStats!$A$3:$AE$998,17,FALSE)</f>
        <v>0.77272727272727271</v>
      </c>
      <c r="J209" s="58">
        <f>VLOOKUP($S209,PercentGoalStats!$A$3:$AE$998,18,FALSE)</f>
        <v>0.7</v>
      </c>
      <c r="K209" s="58">
        <f>VLOOKUP($S209,PercentGoalStats!$A$3:$AE$998,20,FALSE)</f>
        <v>0.36363636363636365</v>
      </c>
      <c r="L209" s="58">
        <f>VLOOKUP($S209,PercentGoalStats!$A$3:$AE$998,21,FALSE)</f>
        <v>0.4</v>
      </c>
      <c r="M209" s="58">
        <f>VLOOKUP($S209,PercentGoalStats!$A$3:$AE$998,23,FALSE)</f>
        <v>0.86363636363636365</v>
      </c>
      <c r="N209" s="58">
        <f>VLOOKUP($S209,PercentGoalStats!$A$3:$AE$998,24,FALSE)</f>
        <v>0.8</v>
      </c>
      <c r="O209" s="58">
        <f>VLOOKUP($S209,PercentGoalStats!$A$3:$AE$998,26,FALSE)</f>
        <v>0.5</v>
      </c>
      <c r="P209" s="58">
        <f>VLOOKUP($S209,PercentGoalStats!$A$3:$AE$998,27,FALSE)</f>
        <v>0.7</v>
      </c>
      <c r="Q209" s="58">
        <f>VLOOKUP($S209,PercentGoalStats!$A$3:$AE$998,29,FALSE)</f>
        <v>0.63636363636363635</v>
      </c>
      <c r="R209" s="58">
        <f>VLOOKUP($S209,PercentGoalStats!$A$3:$AE$998,30,FALSE)</f>
        <v>0.5</v>
      </c>
      <c r="S209" s="53" t="str">
        <f>Fixtures!A209</f>
        <v>Shimizu S-Pulse</v>
      </c>
      <c r="T209" s="54">
        <f>Fixtures!D209</f>
        <v>43694</v>
      </c>
      <c r="U209" s="53" t="str">
        <f>Fixtures!B209</f>
        <v>Consadole Sapporo</v>
      </c>
      <c r="V209" s="57">
        <f>VLOOKUP($U209,PercentGoalStats!$A$3:$AE$998,5,FALSE)</f>
        <v>0.90909090909090906</v>
      </c>
      <c r="W209" s="58">
        <f>VLOOKUP($U209,PercentGoalStats!$A$3:$AE$998,7,FALSE)</f>
        <v>0.90909090909090906</v>
      </c>
      <c r="X209" s="58">
        <f>VLOOKUP($U209,PercentGoalStats!$A$3:$AE$998,8,FALSE)</f>
        <v>0.77272727272727271</v>
      </c>
      <c r="Y209" s="58">
        <f>VLOOKUP($U209,PercentGoalStats!$A$3:$AE$998,10,FALSE)</f>
        <v>0.72727272727272729</v>
      </c>
      <c r="Z209" s="58">
        <f>VLOOKUP($U209,PercentGoalStats!$A$3:$AE$998,11,FALSE)</f>
        <v>0.5</v>
      </c>
      <c r="AA209" s="58">
        <f>VLOOKUP($U209,PercentGoalStats!$A$3:$AE$998,13,FALSE)</f>
        <v>0.36363636363636365</v>
      </c>
      <c r="AB209" s="58">
        <f>VLOOKUP($U209,PercentGoalStats!$A$3:$AE$998,14,FALSE)</f>
        <v>0.22727272727272727</v>
      </c>
      <c r="AC209" s="58">
        <f>VLOOKUP($U209,PercentGoalStats!$A$3:$AE$998,16,FALSE)</f>
        <v>9.0909090909090912E-2</v>
      </c>
      <c r="AD209" s="58">
        <f>VLOOKUP($U209,PercentGoalStats!$A$3:$AE$998,17,FALSE)</f>
        <v>0.72727272727272729</v>
      </c>
      <c r="AE209" s="58">
        <f>VLOOKUP($U209,PercentGoalStats!$A$3:$AE$998,19,FALSE)</f>
        <v>0.54545454545454541</v>
      </c>
      <c r="AF209" s="58">
        <f>VLOOKUP($U209,PercentGoalStats!$A$3:$AE$998,20,FALSE)</f>
        <v>0.31818181818181818</v>
      </c>
      <c r="AG209" s="58">
        <f>VLOOKUP($U209,PercentGoalStats!$A$3:$AE$998,22,FALSE)</f>
        <v>0.18181818181818182</v>
      </c>
      <c r="AH209" s="58">
        <f>VLOOKUP($U209,PercentGoalStats!$A$3:$AE$998,23,FALSE)</f>
        <v>0.72727272727272729</v>
      </c>
      <c r="AI209" s="58">
        <f>VLOOKUP($U209,PercentGoalStats!$A$3:$AE$998,25,FALSE)</f>
        <v>0.72727272727272729</v>
      </c>
      <c r="AJ209" s="58">
        <f>VLOOKUP($U209,PercentGoalStats!$A$3:$AE$998,26,FALSE)</f>
        <v>0.40909090909090912</v>
      </c>
      <c r="AK209" s="58">
        <f>VLOOKUP($U209,PercentGoalStats!$A$3:$AE$998,28,FALSE)</f>
        <v>0.45454545454545453</v>
      </c>
      <c r="AL209" s="58">
        <f>VLOOKUP($U209,PercentGoalStats!$A$3:$AE$998,29,FALSE)</f>
        <v>0.54545454545454541</v>
      </c>
      <c r="AM209" s="58">
        <f>VLOOKUP($U209,PercentGoalStats!$A$3:$AE$998,31,FALSE)</f>
        <v>0.36363636363636365</v>
      </c>
    </row>
    <row r="210" spans="1:39" hidden="1" x14ac:dyDescent="0.3">
      <c r="A210" s="57">
        <f>VLOOKUP($S210,PercentGoalStats!$A$3:$AE$998,5,FALSE)</f>
        <v>0.90909090909090906</v>
      </c>
      <c r="B210" s="58">
        <f>VLOOKUP($S210,PercentGoalStats!$A$3:$AE$998,6,FALSE)</f>
        <v>0.90909090909090906</v>
      </c>
      <c r="C210" s="58">
        <f>VLOOKUP($S210,PercentGoalStats!$A$3:$AE$998,8,FALSE)</f>
        <v>0.72727272727272729</v>
      </c>
      <c r="D210" s="58">
        <f>VLOOKUP($S210,PercentGoalStats!$A$3:$AE$998,9,FALSE)</f>
        <v>0.90909090909090906</v>
      </c>
      <c r="E210" s="58">
        <f>VLOOKUP($S210,PercentGoalStats!$A$3:$AE$998,11,FALSE)</f>
        <v>0.54545454545454541</v>
      </c>
      <c r="F210" s="58">
        <f>VLOOKUP($S210,PercentGoalStats!$A$3:$AE$998,12,FALSE)</f>
        <v>0.72727272727272729</v>
      </c>
      <c r="G210" s="58">
        <f>VLOOKUP($S210,PercentGoalStats!$A$3:$AE$998,14,FALSE)</f>
        <v>0.22727272727272727</v>
      </c>
      <c r="H210" s="58">
        <f>VLOOKUP($S210,PercentGoalStats!$A$3:$AE$998,15,FALSE)</f>
        <v>0.27272727272727271</v>
      </c>
      <c r="I210" s="58">
        <f>VLOOKUP($S210,PercentGoalStats!$A$3:$AE$998,17,FALSE)</f>
        <v>0.59090909090909094</v>
      </c>
      <c r="J210" s="58">
        <f>VLOOKUP($S210,PercentGoalStats!$A$3:$AE$998,18,FALSE)</f>
        <v>0.72727272727272729</v>
      </c>
      <c r="K210" s="58">
        <f>VLOOKUP($S210,PercentGoalStats!$A$3:$AE$998,20,FALSE)</f>
        <v>0.36363636363636365</v>
      </c>
      <c r="L210" s="58">
        <f>VLOOKUP($S210,PercentGoalStats!$A$3:$AE$998,21,FALSE)</f>
        <v>0.63636363636363635</v>
      </c>
      <c r="M210" s="58">
        <f>VLOOKUP($S210,PercentGoalStats!$A$3:$AE$998,23,FALSE)</f>
        <v>0.77272727272727271</v>
      </c>
      <c r="N210" s="58">
        <f>VLOOKUP($S210,PercentGoalStats!$A$3:$AE$998,24,FALSE)</f>
        <v>0.72727272727272729</v>
      </c>
      <c r="O210" s="58">
        <f>VLOOKUP($S210,PercentGoalStats!$A$3:$AE$998,26,FALSE)</f>
        <v>0.40909090909090912</v>
      </c>
      <c r="P210" s="58">
        <f>VLOOKUP($S210,PercentGoalStats!$A$3:$AE$998,27,FALSE)</f>
        <v>0.27272727272727271</v>
      </c>
      <c r="Q210" s="58">
        <f>VLOOKUP($S210,PercentGoalStats!$A$3:$AE$998,29,FALSE)</f>
        <v>0.45454545454545453</v>
      </c>
      <c r="R210" s="58">
        <f>VLOOKUP($S210,PercentGoalStats!$A$3:$AE$998,30,FALSE)</f>
        <v>0.54545454545454541</v>
      </c>
      <c r="S210" s="53" t="str">
        <f>Fixtures!A210</f>
        <v>Vegalta Sendai</v>
      </c>
      <c r="T210" s="54">
        <f>Fixtures!D210</f>
        <v>43694</v>
      </c>
      <c r="U210" s="53" t="str">
        <f>Fixtures!B210</f>
        <v>Kawasaki Frontale</v>
      </c>
      <c r="V210" s="57">
        <f>VLOOKUP($U210,PercentGoalStats!$A$3:$AE$998,5,FALSE)</f>
        <v>0.85</v>
      </c>
      <c r="W210" s="58">
        <f>VLOOKUP($U210,PercentGoalStats!$A$3:$AE$998,7,FALSE)</f>
        <v>1</v>
      </c>
      <c r="X210" s="58">
        <f>VLOOKUP($U210,PercentGoalStats!$A$3:$AE$998,8,FALSE)</f>
        <v>0.7</v>
      </c>
      <c r="Y210" s="58">
        <f>VLOOKUP($U210,PercentGoalStats!$A$3:$AE$998,10,FALSE)</f>
        <v>0.75</v>
      </c>
      <c r="Z210" s="58">
        <f>VLOOKUP($U210,PercentGoalStats!$A$3:$AE$998,11,FALSE)</f>
        <v>0.35</v>
      </c>
      <c r="AA210" s="58">
        <f>VLOOKUP($U210,PercentGoalStats!$A$3:$AE$998,13,FALSE)</f>
        <v>0.625</v>
      </c>
      <c r="AB210" s="58">
        <f>VLOOKUP($U210,PercentGoalStats!$A$3:$AE$998,14,FALSE)</f>
        <v>0.25</v>
      </c>
      <c r="AC210" s="58">
        <f>VLOOKUP($U210,PercentGoalStats!$A$3:$AE$998,16,FALSE)</f>
        <v>0.375</v>
      </c>
      <c r="AD210" s="58">
        <f>VLOOKUP($U210,PercentGoalStats!$A$3:$AE$998,17,FALSE)</f>
        <v>0.8</v>
      </c>
      <c r="AE210" s="58">
        <f>VLOOKUP($U210,PercentGoalStats!$A$3:$AE$998,19,FALSE)</f>
        <v>1</v>
      </c>
      <c r="AF210" s="58">
        <f>VLOOKUP($U210,PercentGoalStats!$A$3:$AE$998,20,FALSE)</f>
        <v>0.45</v>
      </c>
      <c r="AG210" s="58">
        <f>VLOOKUP($U210,PercentGoalStats!$A$3:$AE$998,22,FALSE)</f>
        <v>0.75</v>
      </c>
      <c r="AH210" s="58">
        <f>VLOOKUP($U210,PercentGoalStats!$A$3:$AE$998,23,FALSE)</f>
        <v>0.55000000000000004</v>
      </c>
      <c r="AI210" s="58">
        <f>VLOOKUP($U210,PercentGoalStats!$A$3:$AE$998,25,FALSE)</f>
        <v>0.375</v>
      </c>
      <c r="AJ210" s="58">
        <f>VLOOKUP($U210,PercentGoalStats!$A$3:$AE$998,26,FALSE)</f>
        <v>0.05</v>
      </c>
      <c r="AK210" s="58">
        <f>VLOOKUP($U210,PercentGoalStats!$A$3:$AE$998,28,FALSE)</f>
        <v>0.125</v>
      </c>
      <c r="AL210" s="58">
        <f>VLOOKUP($U210,PercentGoalStats!$A$3:$AE$998,29,FALSE)</f>
        <v>0.5</v>
      </c>
      <c r="AM210" s="58">
        <f>VLOOKUP($U210,PercentGoalStats!$A$3:$AE$998,31,FALSE)</f>
        <v>0.375</v>
      </c>
    </row>
    <row r="211" spans="1:39" hidden="1" x14ac:dyDescent="0.3">
      <c r="A211" s="57">
        <f>VLOOKUP($S211,PercentGoalStats!$A$3:$AE$998,5,FALSE)</f>
        <v>0.90909090909090906</v>
      </c>
      <c r="B211" s="58">
        <f>VLOOKUP($S211,PercentGoalStats!$A$3:$AE$998,6,FALSE)</f>
        <v>1</v>
      </c>
      <c r="C211" s="58">
        <f>VLOOKUP($S211,PercentGoalStats!$A$3:$AE$998,8,FALSE)</f>
        <v>0.63636363636363635</v>
      </c>
      <c r="D211" s="58">
        <f>VLOOKUP($S211,PercentGoalStats!$A$3:$AE$998,9,FALSE)</f>
        <v>0.7142857142857143</v>
      </c>
      <c r="E211" s="58">
        <f>VLOOKUP($S211,PercentGoalStats!$A$3:$AE$998,11,FALSE)</f>
        <v>0.36363636363636365</v>
      </c>
      <c r="F211" s="58">
        <f>VLOOKUP($S211,PercentGoalStats!$A$3:$AE$998,12,FALSE)</f>
        <v>0.5</v>
      </c>
      <c r="G211" s="58">
        <f>VLOOKUP($S211,PercentGoalStats!$A$3:$AE$998,14,FALSE)</f>
        <v>0.22727272727272727</v>
      </c>
      <c r="H211" s="58">
        <f>VLOOKUP($S211,PercentGoalStats!$A$3:$AE$998,15,FALSE)</f>
        <v>0.2857142857142857</v>
      </c>
      <c r="I211" s="58">
        <f>VLOOKUP($S211,PercentGoalStats!$A$3:$AE$998,17,FALSE)</f>
        <v>0.72727272727272729</v>
      </c>
      <c r="J211" s="58">
        <f>VLOOKUP($S211,PercentGoalStats!$A$3:$AE$998,18,FALSE)</f>
        <v>0.8571428571428571</v>
      </c>
      <c r="K211" s="58">
        <f>VLOOKUP($S211,PercentGoalStats!$A$3:$AE$998,20,FALSE)</f>
        <v>0.5</v>
      </c>
      <c r="L211" s="58">
        <f>VLOOKUP($S211,PercentGoalStats!$A$3:$AE$998,21,FALSE)</f>
        <v>0.6428571428571429</v>
      </c>
      <c r="M211" s="58">
        <f>VLOOKUP($S211,PercentGoalStats!$A$3:$AE$998,23,FALSE)</f>
        <v>0.5</v>
      </c>
      <c r="N211" s="58">
        <f>VLOOKUP($S211,PercentGoalStats!$A$3:$AE$998,24,FALSE)</f>
        <v>0.5</v>
      </c>
      <c r="O211" s="58">
        <f>VLOOKUP($S211,PercentGoalStats!$A$3:$AE$998,26,FALSE)</f>
        <v>0.18181818181818182</v>
      </c>
      <c r="P211" s="58">
        <f>VLOOKUP($S211,PercentGoalStats!$A$3:$AE$998,27,FALSE)</f>
        <v>0.14285714285714285</v>
      </c>
      <c r="Q211" s="58">
        <f>VLOOKUP($S211,PercentGoalStats!$A$3:$AE$998,29,FALSE)</f>
        <v>0.31818181818181818</v>
      </c>
      <c r="R211" s="58">
        <f>VLOOKUP($S211,PercentGoalStats!$A$3:$AE$998,30,FALSE)</f>
        <v>0.35714285714285715</v>
      </c>
      <c r="S211" s="53" t="str">
        <f>Fixtures!A211</f>
        <v>Tokyo</v>
      </c>
      <c r="T211" s="54">
        <f>Fixtures!D211</f>
        <v>43694</v>
      </c>
      <c r="U211" s="53" t="str">
        <f>Fixtures!B211</f>
        <v>Sanfrecce Hiroshima</v>
      </c>
      <c r="V211" s="57">
        <f>VLOOKUP($U211,PercentGoalStats!$A$3:$AE$998,5,FALSE)</f>
        <v>0.95238095238095233</v>
      </c>
      <c r="W211" s="58">
        <f>VLOOKUP($U211,PercentGoalStats!$A$3:$AE$998,7,FALSE)</f>
        <v>1</v>
      </c>
      <c r="X211" s="58">
        <f>VLOOKUP($U211,PercentGoalStats!$A$3:$AE$998,8,FALSE)</f>
        <v>0.52380952380952384</v>
      </c>
      <c r="Y211" s="58">
        <f>VLOOKUP($U211,PercentGoalStats!$A$3:$AE$998,10,FALSE)</f>
        <v>0.63636363636363635</v>
      </c>
      <c r="Z211" s="58">
        <f>VLOOKUP($U211,PercentGoalStats!$A$3:$AE$998,11,FALSE)</f>
        <v>0.2857142857142857</v>
      </c>
      <c r="AA211" s="58">
        <f>VLOOKUP($U211,PercentGoalStats!$A$3:$AE$998,13,FALSE)</f>
        <v>0.45454545454545453</v>
      </c>
      <c r="AB211" s="58">
        <f>VLOOKUP($U211,PercentGoalStats!$A$3:$AE$998,14,FALSE)</f>
        <v>0.19047619047619047</v>
      </c>
      <c r="AC211" s="58">
        <f>VLOOKUP($U211,PercentGoalStats!$A$3:$AE$998,16,FALSE)</f>
        <v>0.36363636363636365</v>
      </c>
      <c r="AD211" s="58">
        <f>VLOOKUP($U211,PercentGoalStats!$A$3:$AE$998,17,FALSE)</f>
        <v>0.7142857142857143</v>
      </c>
      <c r="AE211" s="58">
        <f>VLOOKUP($U211,PercentGoalStats!$A$3:$AE$998,19,FALSE)</f>
        <v>0.81818181818181823</v>
      </c>
      <c r="AF211" s="58">
        <f>VLOOKUP($U211,PercentGoalStats!$A$3:$AE$998,20,FALSE)</f>
        <v>0.33333333333333331</v>
      </c>
      <c r="AG211" s="58">
        <f>VLOOKUP($U211,PercentGoalStats!$A$3:$AE$998,22,FALSE)</f>
        <v>0.45454545454545453</v>
      </c>
      <c r="AH211" s="58">
        <f>VLOOKUP($U211,PercentGoalStats!$A$3:$AE$998,23,FALSE)</f>
        <v>0.5714285714285714</v>
      </c>
      <c r="AI211" s="58">
        <f>VLOOKUP($U211,PercentGoalStats!$A$3:$AE$998,25,FALSE)</f>
        <v>0.63636363636363635</v>
      </c>
      <c r="AJ211" s="58">
        <f>VLOOKUP($U211,PercentGoalStats!$A$3:$AE$998,26,FALSE)</f>
        <v>0.19047619047619047</v>
      </c>
      <c r="AK211" s="58">
        <f>VLOOKUP($U211,PercentGoalStats!$A$3:$AE$998,28,FALSE)</f>
        <v>0.36363636363636365</v>
      </c>
      <c r="AL211" s="58">
        <f>VLOOKUP($U211,PercentGoalStats!$A$3:$AE$998,29,FALSE)</f>
        <v>0.33333333333333331</v>
      </c>
      <c r="AM211" s="58">
        <f>VLOOKUP($U211,PercentGoalStats!$A$3:$AE$998,31,FALSE)</f>
        <v>0.45454545454545453</v>
      </c>
    </row>
    <row r="212" spans="1:39" hidden="1" x14ac:dyDescent="0.3">
      <c r="A212" s="57">
        <f>VLOOKUP($S212,PercentGoalStats!$A$3:$AE$998,5,FALSE)</f>
        <v>0.95454545454545459</v>
      </c>
      <c r="B212" s="58">
        <f>VLOOKUP($S212,PercentGoalStats!$A$3:$AE$998,6,FALSE)</f>
        <v>0.90909090909090906</v>
      </c>
      <c r="C212" s="58">
        <f>VLOOKUP($S212,PercentGoalStats!$A$3:$AE$998,8,FALSE)</f>
        <v>0.77272727272727271</v>
      </c>
      <c r="D212" s="58">
        <f>VLOOKUP($S212,PercentGoalStats!$A$3:$AE$998,9,FALSE)</f>
        <v>0.63636363636363635</v>
      </c>
      <c r="E212" s="58">
        <f>VLOOKUP($S212,PercentGoalStats!$A$3:$AE$998,11,FALSE)</f>
        <v>0.63636363636363635</v>
      </c>
      <c r="F212" s="58">
        <f>VLOOKUP($S212,PercentGoalStats!$A$3:$AE$998,12,FALSE)</f>
        <v>0.54545454545454541</v>
      </c>
      <c r="G212" s="58">
        <f>VLOOKUP($S212,PercentGoalStats!$A$3:$AE$998,14,FALSE)</f>
        <v>0.31818181818181818</v>
      </c>
      <c r="H212" s="58">
        <f>VLOOKUP($S212,PercentGoalStats!$A$3:$AE$998,15,FALSE)</f>
        <v>0.36363636363636365</v>
      </c>
      <c r="I212" s="58">
        <f>VLOOKUP($S212,PercentGoalStats!$A$3:$AE$998,17,FALSE)</f>
        <v>0.77272727272727271</v>
      </c>
      <c r="J212" s="58">
        <f>VLOOKUP($S212,PercentGoalStats!$A$3:$AE$998,18,FALSE)</f>
        <v>0.81818181818181823</v>
      </c>
      <c r="K212" s="58">
        <f>VLOOKUP($S212,PercentGoalStats!$A$3:$AE$998,20,FALSE)</f>
        <v>0.54545454545454541</v>
      </c>
      <c r="L212" s="58">
        <f>VLOOKUP($S212,PercentGoalStats!$A$3:$AE$998,21,FALSE)</f>
        <v>0.54545454545454541</v>
      </c>
      <c r="M212" s="58">
        <f>VLOOKUP($S212,PercentGoalStats!$A$3:$AE$998,23,FALSE)</f>
        <v>0.68181818181818177</v>
      </c>
      <c r="N212" s="58">
        <f>VLOOKUP($S212,PercentGoalStats!$A$3:$AE$998,24,FALSE)</f>
        <v>0.63636363636363635</v>
      </c>
      <c r="O212" s="58">
        <f>VLOOKUP($S212,PercentGoalStats!$A$3:$AE$998,26,FALSE)</f>
        <v>0.36363636363636365</v>
      </c>
      <c r="P212" s="58">
        <f>VLOOKUP($S212,PercentGoalStats!$A$3:$AE$998,27,FALSE)</f>
        <v>9.0909090909090912E-2</v>
      </c>
      <c r="Q212" s="58">
        <f>VLOOKUP($S212,PercentGoalStats!$A$3:$AE$998,29,FALSE)</f>
        <v>0.5</v>
      </c>
      <c r="R212" s="58">
        <f>VLOOKUP($S212,PercentGoalStats!$A$3:$AE$998,30,FALSE)</f>
        <v>0.54545454545454541</v>
      </c>
      <c r="S212" s="53" t="str">
        <f>Fixtures!A212</f>
        <v>Yokohama F. Marinos</v>
      </c>
      <c r="T212" s="54">
        <f>Fixtures!D212</f>
        <v>43694</v>
      </c>
      <c r="U212" s="53" t="str">
        <f>Fixtures!B212</f>
        <v>Cerezo Osaka</v>
      </c>
      <c r="V212" s="57">
        <f>VLOOKUP($U212,PercentGoalStats!$A$3:$AE$998,5,FALSE)</f>
        <v>0.90476190476190477</v>
      </c>
      <c r="W212" s="58">
        <f>VLOOKUP($U212,PercentGoalStats!$A$3:$AE$998,7,FALSE)</f>
        <v>1</v>
      </c>
      <c r="X212" s="58">
        <f>VLOOKUP($U212,PercentGoalStats!$A$3:$AE$998,8,FALSE)</f>
        <v>0.5714285714285714</v>
      </c>
      <c r="Y212" s="58">
        <f>VLOOKUP($U212,PercentGoalStats!$A$3:$AE$998,10,FALSE)</f>
        <v>0.72727272727272729</v>
      </c>
      <c r="Z212" s="58">
        <f>VLOOKUP($U212,PercentGoalStats!$A$3:$AE$998,11,FALSE)</f>
        <v>0.19047619047619047</v>
      </c>
      <c r="AA212" s="58">
        <f>VLOOKUP($U212,PercentGoalStats!$A$3:$AE$998,13,FALSE)</f>
        <v>9.0909090909090912E-2</v>
      </c>
      <c r="AB212" s="58">
        <f>VLOOKUP($U212,PercentGoalStats!$A$3:$AE$998,14,FALSE)</f>
        <v>0</v>
      </c>
      <c r="AC212" s="58">
        <f>VLOOKUP($U212,PercentGoalStats!$A$3:$AE$998,16,FALSE)</f>
        <v>0</v>
      </c>
      <c r="AD212" s="58">
        <f>VLOOKUP($U212,PercentGoalStats!$A$3:$AE$998,17,FALSE)</f>
        <v>0.5714285714285714</v>
      </c>
      <c r="AE212" s="58">
        <f>VLOOKUP($U212,PercentGoalStats!$A$3:$AE$998,19,FALSE)</f>
        <v>0.54545454545454541</v>
      </c>
      <c r="AF212" s="58">
        <f>VLOOKUP($U212,PercentGoalStats!$A$3:$AE$998,20,FALSE)</f>
        <v>0.2857142857142857</v>
      </c>
      <c r="AG212" s="58">
        <f>VLOOKUP($U212,PercentGoalStats!$A$3:$AE$998,22,FALSE)</f>
        <v>0.27272727272727271</v>
      </c>
      <c r="AH212" s="58">
        <f>VLOOKUP($U212,PercentGoalStats!$A$3:$AE$998,23,FALSE)</f>
        <v>0.47619047619047616</v>
      </c>
      <c r="AI212" s="58">
        <f>VLOOKUP($U212,PercentGoalStats!$A$3:$AE$998,25,FALSE)</f>
        <v>0.63636363636363635</v>
      </c>
      <c r="AJ212" s="58">
        <f>VLOOKUP($U212,PercentGoalStats!$A$3:$AE$998,26,FALSE)</f>
        <v>0.19047619047619047</v>
      </c>
      <c r="AK212" s="58">
        <f>VLOOKUP($U212,PercentGoalStats!$A$3:$AE$998,28,FALSE)</f>
        <v>0.27272727272727271</v>
      </c>
      <c r="AL212" s="58">
        <f>VLOOKUP($U212,PercentGoalStats!$A$3:$AE$998,29,FALSE)</f>
        <v>0.14285714285714285</v>
      </c>
      <c r="AM212" s="58">
        <f>VLOOKUP($U212,PercentGoalStats!$A$3:$AE$998,31,FALSE)</f>
        <v>0.18181818181818182</v>
      </c>
    </row>
    <row r="213" spans="1:39" hidden="1" x14ac:dyDescent="0.3">
      <c r="A213" s="57">
        <f>VLOOKUP($S213,PercentGoalStats!$A$3:$AE$998,5,FALSE)</f>
        <v>1</v>
      </c>
      <c r="B213" s="58">
        <f>VLOOKUP($S213,PercentGoalStats!$A$3:$AE$998,6,FALSE)</f>
        <v>1</v>
      </c>
      <c r="C213" s="58">
        <f>VLOOKUP($S213,PercentGoalStats!$A$3:$AE$998,8,FALSE)</f>
        <v>0.8571428571428571</v>
      </c>
      <c r="D213" s="58">
        <f>VLOOKUP($S213,PercentGoalStats!$A$3:$AE$998,9,FALSE)</f>
        <v>0.90909090909090906</v>
      </c>
      <c r="E213" s="58">
        <f>VLOOKUP($S213,PercentGoalStats!$A$3:$AE$998,11,FALSE)</f>
        <v>0.42857142857142855</v>
      </c>
      <c r="F213" s="58">
        <f>VLOOKUP($S213,PercentGoalStats!$A$3:$AE$998,12,FALSE)</f>
        <v>0.45454545454545453</v>
      </c>
      <c r="G213" s="58">
        <f>VLOOKUP($S213,PercentGoalStats!$A$3:$AE$998,14,FALSE)</f>
        <v>0.33333333333333331</v>
      </c>
      <c r="H213" s="58">
        <f>VLOOKUP($S213,PercentGoalStats!$A$3:$AE$998,15,FALSE)</f>
        <v>0.27272727272727271</v>
      </c>
      <c r="I213" s="58">
        <f>VLOOKUP($S213,PercentGoalStats!$A$3:$AE$998,17,FALSE)</f>
        <v>0.66666666666666663</v>
      </c>
      <c r="J213" s="58">
        <f>VLOOKUP($S213,PercentGoalStats!$A$3:$AE$998,18,FALSE)</f>
        <v>0.72727272727272729</v>
      </c>
      <c r="K213" s="58">
        <f>VLOOKUP($S213,PercentGoalStats!$A$3:$AE$998,20,FALSE)</f>
        <v>0.47619047619047616</v>
      </c>
      <c r="L213" s="58">
        <f>VLOOKUP($S213,PercentGoalStats!$A$3:$AE$998,21,FALSE)</f>
        <v>0.45454545454545453</v>
      </c>
      <c r="M213" s="58">
        <f>VLOOKUP($S213,PercentGoalStats!$A$3:$AE$998,23,FALSE)</f>
        <v>0.8571428571428571</v>
      </c>
      <c r="N213" s="58">
        <f>VLOOKUP($S213,PercentGoalStats!$A$3:$AE$998,24,FALSE)</f>
        <v>0.90909090909090906</v>
      </c>
      <c r="O213" s="58">
        <f>VLOOKUP($S213,PercentGoalStats!$A$3:$AE$998,26,FALSE)</f>
        <v>0.47619047619047616</v>
      </c>
      <c r="P213" s="58">
        <f>VLOOKUP($S213,PercentGoalStats!$A$3:$AE$998,27,FALSE)</f>
        <v>0.45454545454545453</v>
      </c>
      <c r="Q213" s="58">
        <f>VLOOKUP($S213,PercentGoalStats!$A$3:$AE$998,29,FALSE)</f>
        <v>0.52380952380952384</v>
      </c>
      <c r="R213" s="58">
        <f>VLOOKUP($S213,PercentGoalStats!$A$3:$AE$998,30,FALSE)</f>
        <v>0.63636363636363635</v>
      </c>
      <c r="S213" s="53" t="str">
        <f>Fixtures!A213</f>
        <v>Shonan Bellmare</v>
      </c>
      <c r="T213" s="54">
        <f>Fixtures!D213</f>
        <v>43694</v>
      </c>
      <c r="U213" s="53" t="str">
        <f>Fixtures!B213</f>
        <v>Sagan Tosu</v>
      </c>
      <c r="V213" s="57">
        <f>VLOOKUP($U213,PercentGoalStats!$A$3:$AE$998,5,FALSE)</f>
        <v>0.90476190476190477</v>
      </c>
      <c r="W213" s="58">
        <f>VLOOKUP($U213,PercentGoalStats!$A$3:$AE$998,7,FALSE)</f>
        <v>0.81818181818181823</v>
      </c>
      <c r="X213" s="58">
        <f>VLOOKUP($U213,PercentGoalStats!$A$3:$AE$998,8,FALSE)</f>
        <v>0.5714285714285714</v>
      </c>
      <c r="Y213" s="58">
        <f>VLOOKUP($U213,PercentGoalStats!$A$3:$AE$998,10,FALSE)</f>
        <v>0.54545454545454541</v>
      </c>
      <c r="Z213" s="58">
        <f>VLOOKUP($U213,PercentGoalStats!$A$3:$AE$998,11,FALSE)</f>
        <v>0.38095238095238093</v>
      </c>
      <c r="AA213" s="58">
        <f>VLOOKUP($U213,PercentGoalStats!$A$3:$AE$998,13,FALSE)</f>
        <v>0.36363636363636365</v>
      </c>
      <c r="AB213" s="58">
        <f>VLOOKUP($U213,PercentGoalStats!$A$3:$AE$998,14,FALSE)</f>
        <v>0.23809523809523808</v>
      </c>
      <c r="AC213" s="58">
        <f>VLOOKUP($U213,PercentGoalStats!$A$3:$AE$998,16,FALSE)</f>
        <v>9.0909090909090912E-2</v>
      </c>
      <c r="AD213" s="58">
        <f>VLOOKUP($U213,PercentGoalStats!$A$3:$AE$998,17,FALSE)</f>
        <v>0.42857142857142855</v>
      </c>
      <c r="AE213" s="58">
        <f>VLOOKUP($U213,PercentGoalStats!$A$3:$AE$998,19,FALSE)</f>
        <v>0.36363636363636365</v>
      </c>
      <c r="AF213" s="58">
        <f>VLOOKUP($U213,PercentGoalStats!$A$3:$AE$998,20,FALSE)</f>
        <v>0.14285714285714285</v>
      </c>
      <c r="AG213" s="58">
        <f>VLOOKUP($U213,PercentGoalStats!$A$3:$AE$998,22,FALSE)</f>
        <v>0</v>
      </c>
      <c r="AH213" s="58">
        <f>VLOOKUP($U213,PercentGoalStats!$A$3:$AE$998,23,FALSE)</f>
        <v>0.76190476190476186</v>
      </c>
      <c r="AI213" s="58">
        <f>VLOOKUP($U213,PercentGoalStats!$A$3:$AE$998,25,FALSE)</f>
        <v>0.72727272727272729</v>
      </c>
      <c r="AJ213" s="58">
        <f>VLOOKUP($U213,PercentGoalStats!$A$3:$AE$998,26,FALSE)</f>
        <v>0.52380952380952384</v>
      </c>
      <c r="AK213" s="58">
        <f>VLOOKUP($U213,PercentGoalStats!$A$3:$AE$998,28,FALSE)</f>
        <v>0.54545454545454541</v>
      </c>
      <c r="AL213" s="58">
        <f>VLOOKUP($U213,PercentGoalStats!$A$3:$AE$998,29,FALSE)</f>
        <v>0.2857142857142857</v>
      </c>
      <c r="AM213" s="58">
        <f>VLOOKUP($U213,PercentGoalStats!$A$3:$AE$998,31,FALSE)</f>
        <v>0.27272727272727271</v>
      </c>
    </row>
    <row r="214" spans="1:39" hidden="1" x14ac:dyDescent="0.3">
      <c r="A214" s="57">
        <f>VLOOKUP($S214,PercentGoalStats!$A$3:$AE$998,5,FALSE)</f>
        <v>1</v>
      </c>
      <c r="B214" s="58">
        <f>VLOOKUP($S214,PercentGoalStats!$A$3:$AE$998,6,FALSE)</f>
        <v>1</v>
      </c>
      <c r="C214" s="58">
        <f>VLOOKUP($S214,PercentGoalStats!$A$3:$AE$998,8,FALSE)</f>
        <v>0.77272727272727271</v>
      </c>
      <c r="D214" s="58">
        <f>VLOOKUP($S214,PercentGoalStats!$A$3:$AE$998,9,FALSE)</f>
        <v>0.8</v>
      </c>
      <c r="E214" s="58">
        <f>VLOOKUP($S214,PercentGoalStats!$A$3:$AE$998,11,FALSE)</f>
        <v>0.59090909090909094</v>
      </c>
      <c r="F214" s="58">
        <f>VLOOKUP($S214,PercentGoalStats!$A$3:$AE$998,12,FALSE)</f>
        <v>0.6</v>
      </c>
      <c r="G214" s="58">
        <f>VLOOKUP($S214,PercentGoalStats!$A$3:$AE$998,14,FALSE)</f>
        <v>0.40909090909090912</v>
      </c>
      <c r="H214" s="58">
        <f>VLOOKUP($S214,PercentGoalStats!$A$3:$AE$998,15,FALSE)</f>
        <v>0.5</v>
      </c>
      <c r="I214" s="58">
        <f>VLOOKUP($S214,PercentGoalStats!$A$3:$AE$998,17,FALSE)</f>
        <v>0.81818181818181823</v>
      </c>
      <c r="J214" s="58">
        <f>VLOOKUP($S214,PercentGoalStats!$A$3:$AE$998,18,FALSE)</f>
        <v>0.8</v>
      </c>
      <c r="K214" s="58">
        <f>VLOOKUP($S214,PercentGoalStats!$A$3:$AE$998,20,FALSE)</f>
        <v>0.31818181818181818</v>
      </c>
      <c r="L214" s="58">
        <f>VLOOKUP($S214,PercentGoalStats!$A$3:$AE$998,21,FALSE)</f>
        <v>0.5</v>
      </c>
      <c r="M214" s="58">
        <f>VLOOKUP($S214,PercentGoalStats!$A$3:$AE$998,23,FALSE)</f>
        <v>0.90909090909090906</v>
      </c>
      <c r="N214" s="58">
        <f>VLOOKUP($S214,PercentGoalStats!$A$3:$AE$998,24,FALSE)</f>
        <v>0.9</v>
      </c>
      <c r="O214" s="58">
        <f>VLOOKUP($S214,PercentGoalStats!$A$3:$AE$998,26,FALSE)</f>
        <v>0.54545454545454541</v>
      </c>
      <c r="P214" s="58">
        <f>VLOOKUP($S214,PercentGoalStats!$A$3:$AE$998,27,FALSE)</f>
        <v>0.6</v>
      </c>
      <c r="Q214" s="58">
        <f>VLOOKUP($S214,PercentGoalStats!$A$3:$AE$998,29,FALSE)</f>
        <v>0.72727272727272729</v>
      </c>
      <c r="R214" s="58">
        <f>VLOOKUP($S214,PercentGoalStats!$A$3:$AE$998,30,FALSE)</f>
        <v>0.7</v>
      </c>
      <c r="S214" s="53" t="str">
        <f>Fixtures!A214</f>
        <v>Vissel Kobe</v>
      </c>
      <c r="T214" s="54">
        <f>Fixtures!D214</f>
        <v>43694</v>
      </c>
      <c r="U214" s="53" t="str">
        <f>Fixtures!B214</f>
        <v>Urawa Reds</v>
      </c>
      <c r="V214" s="57">
        <f>VLOOKUP($U214,PercentGoalStats!$A$3:$AE$998,5,FALSE)</f>
        <v>0.95238095238095233</v>
      </c>
      <c r="W214" s="58">
        <f>VLOOKUP($U214,PercentGoalStats!$A$3:$AE$998,7,FALSE)</f>
        <v>0.90909090909090906</v>
      </c>
      <c r="X214" s="58">
        <f>VLOOKUP($U214,PercentGoalStats!$A$3:$AE$998,8,FALSE)</f>
        <v>0.7142857142857143</v>
      </c>
      <c r="Y214" s="58">
        <f>VLOOKUP($U214,PercentGoalStats!$A$3:$AE$998,10,FALSE)</f>
        <v>0.72727272727272729</v>
      </c>
      <c r="Z214" s="58">
        <f>VLOOKUP($U214,PercentGoalStats!$A$3:$AE$998,11,FALSE)</f>
        <v>0.38095238095238093</v>
      </c>
      <c r="AA214" s="58">
        <f>VLOOKUP($U214,PercentGoalStats!$A$3:$AE$998,13,FALSE)</f>
        <v>0.27272727272727271</v>
      </c>
      <c r="AB214" s="58">
        <f>VLOOKUP($U214,PercentGoalStats!$A$3:$AE$998,14,FALSE)</f>
        <v>0.23809523809523808</v>
      </c>
      <c r="AC214" s="58">
        <f>VLOOKUP($U214,PercentGoalStats!$A$3:$AE$998,16,FALSE)</f>
        <v>0.18181818181818182</v>
      </c>
      <c r="AD214" s="58">
        <f>VLOOKUP($U214,PercentGoalStats!$A$3:$AE$998,17,FALSE)</f>
        <v>0.66666666666666663</v>
      </c>
      <c r="AE214" s="58">
        <f>VLOOKUP($U214,PercentGoalStats!$A$3:$AE$998,19,FALSE)</f>
        <v>0.72727272727272729</v>
      </c>
      <c r="AF214" s="58">
        <f>VLOOKUP($U214,PercentGoalStats!$A$3:$AE$998,20,FALSE)</f>
        <v>0.2857142857142857</v>
      </c>
      <c r="AG214" s="58">
        <f>VLOOKUP($U214,PercentGoalStats!$A$3:$AE$998,22,FALSE)</f>
        <v>0.27272727272727271</v>
      </c>
      <c r="AH214" s="58">
        <f>VLOOKUP($U214,PercentGoalStats!$A$3:$AE$998,23,FALSE)</f>
        <v>0.7142857142857143</v>
      </c>
      <c r="AI214" s="58">
        <f>VLOOKUP($U214,PercentGoalStats!$A$3:$AE$998,25,FALSE)</f>
        <v>0.63636363636363635</v>
      </c>
      <c r="AJ214" s="58">
        <f>VLOOKUP($U214,PercentGoalStats!$A$3:$AE$998,26,FALSE)</f>
        <v>0.38095238095238093</v>
      </c>
      <c r="AK214" s="58">
        <f>VLOOKUP($U214,PercentGoalStats!$A$3:$AE$998,28,FALSE)</f>
        <v>0.27272727272727271</v>
      </c>
      <c r="AL214" s="58">
        <f>VLOOKUP($U214,PercentGoalStats!$A$3:$AE$998,29,FALSE)</f>
        <v>0.42857142857142855</v>
      </c>
      <c r="AM214" s="58">
        <f>VLOOKUP($U214,PercentGoalStats!$A$3:$AE$998,31,FALSE)</f>
        <v>0.45454545454545453</v>
      </c>
    </row>
    <row r="215" spans="1:39" hidden="1" x14ac:dyDescent="0.3">
      <c r="A215" s="57">
        <f>VLOOKUP($S215,PercentGoalStats!$A$3:$AE$998,5,FALSE)</f>
        <v>0.95454545454545459</v>
      </c>
      <c r="B215" s="58">
        <f>VLOOKUP($S215,PercentGoalStats!$A$3:$AE$998,6,FALSE)</f>
        <v>1</v>
      </c>
      <c r="C215" s="58">
        <f>VLOOKUP($S215,PercentGoalStats!$A$3:$AE$998,8,FALSE)</f>
        <v>0.72727272727272729</v>
      </c>
      <c r="D215" s="58">
        <f>VLOOKUP($S215,PercentGoalStats!$A$3:$AE$998,9,FALSE)</f>
        <v>0.72727272727272729</v>
      </c>
      <c r="E215" s="58">
        <f>VLOOKUP($S215,PercentGoalStats!$A$3:$AE$998,11,FALSE)</f>
        <v>0.36363636363636365</v>
      </c>
      <c r="F215" s="58">
        <f>VLOOKUP($S215,PercentGoalStats!$A$3:$AE$998,12,FALSE)</f>
        <v>9.0909090909090912E-2</v>
      </c>
      <c r="G215" s="58">
        <f>VLOOKUP($S215,PercentGoalStats!$A$3:$AE$998,14,FALSE)</f>
        <v>0.18181818181818182</v>
      </c>
      <c r="H215" s="58">
        <f>VLOOKUP($S215,PercentGoalStats!$A$3:$AE$998,15,FALSE)</f>
        <v>0</v>
      </c>
      <c r="I215" s="58">
        <f>VLOOKUP($S215,PercentGoalStats!$A$3:$AE$998,17,FALSE)</f>
        <v>0.77272727272727271</v>
      </c>
      <c r="J215" s="58">
        <f>VLOOKUP($S215,PercentGoalStats!$A$3:$AE$998,18,FALSE)</f>
        <v>0.72727272727272729</v>
      </c>
      <c r="K215" s="58">
        <f>VLOOKUP($S215,PercentGoalStats!$A$3:$AE$998,20,FALSE)</f>
        <v>0.45454545454545453</v>
      </c>
      <c r="L215" s="58">
        <f>VLOOKUP($S215,PercentGoalStats!$A$3:$AE$998,21,FALSE)</f>
        <v>0.45454545454545453</v>
      </c>
      <c r="M215" s="58">
        <f>VLOOKUP($S215,PercentGoalStats!$A$3:$AE$998,23,FALSE)</f>
        <v>0.72727272727272729</v>
      </c>
      <c r="N215" s="58">
        <f>VLOOKUP($S215,PercentGoalStats!$A$3:$AE$998,24,FALSE)</f>
        <v>0.63636363636363635</v>
      </c>
      <c r="O215" s="58">
        <f>VLOOKUP($S215,PercentGoalStats!$A$3:$AE$998,26,FALSE)</f>
        <v>0.18181818181818182</v>
      </c>
      <c r="P215" s="58">
        <f>VLOOKUP($S215,PercentGoalStats!$A$3:$AE$998,27,FALSE)</f>
        <v>0</v>
      </c>
      <c r="Q215" s="58">
        <f>VLOOKUP($S215,PercentGoalStats!$A$3:$AE$998,29,FALSE)</f>
        <v>0.54545454545454541</v>
      </c>
      <c r="R215" s="58">
        <f>VLOOKUP($S215,PercentGoalStats!$A$3:$AE$998,30,FALSE)</f>
        <v>0.36363636363636365</v>
      </c>
      <c r="S215" s="53" t="str">
        <f>Fixtures!A215</f>
        <v>Oita Trinita</v>
      </c>
      <c r="T215" s="54">
        <f>Fixtures!D215</f>
        <v>43694</v>
      </c>
      <c r="U215" s="53" t="str">
        <f>Fixtures!B215</f>
        <v>Kashima Antlers</v>
      </c>
      <c r="V215" s="57">
        <f>VLOOKUP($U215,PercentGoalStats!$A$3:$AE$998,5,FALSE)</f>
        <v>1</v>
      </c>
      <c r="W215" s="58">
        <f>VLOOKUP($U215,PercentGoalStats!$A$3:$AE$998,7,FALSE)</f>
        <v>1</v>
      </c>
      <c r="X215" s="58">
        <f>VLOOKUP($U215,PercentGoalStats!$A$3:$AE$998,8,FALSE)</f>
        <v>0.80952380952380953</v>
      </c>
      <c r="Y215" s="58">
        <f>VLOOKUP($U215,PercentGoalStats!$A$3:$AE$998,10,FALSE)</f>
        <v>0.8</v>
      </c>
      <c r="Z215" s="58">
        <f>VLOOKUP($U215,PercentGoalStats!$A$3:$AE$998,11,FALSE)</f>
        <v>0.5714285714285714</v>
      </c>
      <c r="AA215" s="58">
        <f>VLOOKUP($U215,PercentGoalStats!$A$3:$AE$998,13,FALSE)</f>
        <v>0.5</v>
      </c>
      <c r="AB215" s="58">
        <f>VLOOKUP($U215,PercentGoalStats!$A$3:$AE$998,14,FALSE)</f>
        <v>0.2857142857142857</v>
      </c>
      <c r="AC215" s="58">
        <f>VLOOKUP($U215,PercentGoalStats!$A$3:$AE$998,16,FALSE)</f>
        <v>0.4</v>
      </c>
      <c r="AD215" s="58">
        <f>VLOOKUP($U215,PercentGoalStats!$A$3:$AE$998,17,FALSE)</f>
        <v>0.95238095238095233</v>
      </c>
      <c r="AE215" s="58">
        <f>VLOOKUP($U215,PercentGoalStats!$A$3:$AE$998,19,FALSE)</f>
        <v>0.9</v>
      </c>
      <c r="AF215" s="58">
        <f>VLOOKUP($U215,PercentGoalStats!$A$3:$AE$998,20,FALSE)</f>
        <v>0.52380952380952384</v>
      </c>
      <c r="AG215" s="58">
        <f>VLOOKUP($U215,PercentGoalStats!$A$3:$AE$998,22,FALSE)</f>
        <v>0.3</v>
      </c>
      <c r="AH215" s="58">
        <f>VLOOKUP($U215,PercentGoalStats!$A$3:$AE$998,23,FALSE)</f>
        <v>0.61904761904761907</v>
      </c>
      <c r="AI215" s="58">
        <f>VLOOKUP($U215,PercentGoalStats!$A$3:$AE$998,25,FALSE)</f>
        <v>0.8</v>
      </c>
      <c r="AJ215" s="58">
        <f>VLOOKUP($U215,PercentGoalStats!$A$3:$AE$998,26,FALSE)</f>
        <v>0.23809523809523808</v>
      </c>
      <c r="AK215" s="58">
        <f>VLOOKUP($U215,PercentGoalStats!$A$3:$AE$998,28,FALSE)</f>
        <v>0.3</v>
      </c>
      <c r="AL215" s="58">
        <f>VLOOKUP($U215,PercentGoalStats!$A$3:$AE$998,29,FALSE)</f>
        <v>0.5714285714285714</v>
      </c>
      <c r="AM215" s="58">
        <f>VLOOKUP($U215,PercentGoalStats!$A$3:$AE$998,31,FALSE)</f>
        <v>0.7</v>
      </c>
    </row>
    <row r="216" spans="1:39" hidden="1" x14ac:dyDescent="0.3">
      <c r="A216" s="57">
        <f>VLOOKUP($S216,PercentGoalStats!$A$3:$AE$998,5,FALSE)</f>
        <v>1</v>
      </c>
      <c r="B216" s="58">
        <f>VLOOKUP($S216,PercentGoalStats!$A$3:$AE$998,6,FALSE)</f>
        <v>1</v>
      </c>
      <c r="C216" s="58">
        <f>VLOOKUP($S216,PercentGoalStats!$A$3:$AE$998,8,FALSE)</f>
        <v>0.76923076923076927</v>
      </c>
      <c r="D216" s="58">
        <f>VLOOKUP($S216,PercentGoalStats!$A$3:$AE$998,9,FALSE)</f>
        <v>0.83333333333333337</v>
      </c>
      <c r="E216" s="58">
        <f>VLOOKUP($S216,PercentGoalStats!$A$3:$AE$998,11,FALSE)</f>
        <v>0.53846153846153844</v>
      </c>
      <c r="F216" s="58">
        <f>VLOOKUP($S216,PercentGoalStats!$A$3:$AE$998,12,FALSE)</f>
        <v>0.5</v>
      </c>
      <c r="G216" s="58">
        <f>VLOOKUP($S216,PercentGoalStats!$A$3:$AE$998,14,FALSE)</f>
        <v>0.30769230769230771</v>
      </c>
      <c r="H216" s="58">
        <f>VLOOKUP($S216,PercentGoalStats!$A$3:$AE$998,15,FALSE)</f>
        <v>0.16666666666666666</v>
      </c>
      <c r="I216" s="58">
        <f>VLOOKUP($S216,PercentGoalStats!$A$3:$AE$998,17,FALSE)</f>
        <v>0.61538461538461542</v>
      </c>
      <c r="J216" s="58">
        <f>VLOOKUP($S216,PercentGoalStats!$A$3:$AE$998,18,FALSE)</f>
        <v>0.83333333333333337</v>
      </c>
      <c r="K216" s="58">
        <f>VLOOKUP($S216,PercentGoalStats!$A$3:$AE$998,20,FALSE)</f>
        <v>0.38461538461538464</v>
      </c>
      <c r="L216" s="58">
        <f>VLOOKUP($S216,PercentGoalStats!$A$3:$AE$998,21,FALSE)</f>
        <v>0.5</v>
      </c>
      <c r="M216" s="58">
        <f>VLOOKUP($S216,PercentGoalStats!$A$3:$AE$998,23,FALSE)</f>
        <v>0.92307692307692313</v>
      </c>
      <c r="N216" s="58">
        <f>VLOOKUP($S216,PercentGoalStats!$A$3:$AE$998,24,FALSE)</f>
        <v>0.83333333333333337</v>
      </c>
      <c r="O216" s="58">
        <f>VLOOKUP($S216,PercentGoalStats!$A$3:$AE$998,26,FALSE)</f>
        <v>0.38461538461538464</v>
      </c>
      <c r="P216" s="58">
        <f>VLOOKUP($S216,PercentGoalStats!$A$3:$AE$998,27,FALSE)</f>
        <v>0.16666666666666666</v>
      </c>
      <c r="Q216" s="58">
        <f>VLOOKUP($S216,PercentGoalStats!$A$3:$AE$998,29,FALSE)</f>
        <v>0.53846153846153844</v>
      </c>
      <c r="R216" s="58">
        <f>VLOOKUP($S216,PercentGoalStats!$A$3:$AE$998,30,FALSE)</f>
        <v>0.66666666666666663</v>
      </c>
      <c r="S216" s="53" t="str">
        <f>Fixtures!A216</f>
        <v>Fortaleza</v>
      </c>
      <c r="T216" s="54">
        <f>Fixtures!D216</f>
        <v>43694</v>
      </c>
      <c r="U216" s="53" t="str">
        <f>Fixtures!B216</f>
        <v>Internacional</v>
      </c>
      <c r="V216" s="57">
        <f>VLOOKUP($U216,PercentGoalStats!$A$3:$AE$998,5,FALSE)</f>
        <v>0.92307692307692313</v>
      </c>
      <c r="W216" s="58">
        <f>VLOOKUP($U216,PercentGoalStats!$A$3:$AE$998,7,FALSE)</f>
        <v>0.83333333333333337</v>
      </c>
      <c r="X216" s="58">
        <f>VLOOKUP($U216,PercentGoalStats!$A$3:$AE$998,8,FALSE)</f>
        <v>0.69230769230769229</v>
      </c>
      <c r="Y216" s="58">
        <f>VLOOKUP($U216,PercentGoalStats!$A$3:$AE$998,10,FALSE)</f>
        <v>0.5</v>
      </c>
      <c r="Z216" s="58">
        <f>VLOOKUP($U216,PercentGoalStats!$A$3:$AE$998,11,FALSE)</f>
        <v>0.38461538461538464</v>
      </c>
      <c r="AA216" s="58">
        <f>VLOOKUP($U216,PercentGoalStats!$A$3:$AE$998,13,FALSE)</f>
        <v>0.33333333333333331</v>
      </c>
      <c r="AB216" s="58">
        <f>VLOOKUP($U216,PercentGoalStats!$A$3:$AE$998,14,FALSE)</f>
        <v>0.15384615384615385</v>
      </c>
      <c r="AC216" s="58">
        <f>VLOOKUP($U216,PercentGoalStats!$A$3:$AE$998,16,FALSE)</f>
        <v>0</v>
      </c>
      <c r="AD216" s="58">
        <f>VLOOKUP($U216,PercentGoalStats!$A$3:$AE$998,17,FALSE)</f>
        <v>0.69230769230769229</v>
      </c>
      <c r="AE216" s="58">
        <f>VLOOKUP($U216,PercentGoalStats!$A$3:$AE$998,19,FALSE)</f>
        <v>0.33333333333333331</v>
      </c>
      <c r="AF216" s="58">
        <f>VLOOKUP($U216,PercentGoalStats!$A$3:$AE$998,20,FALSE)</f>
        <v>0.38461538461538464</v>
      </c>
      <c r="AG216" s="58">
        <f>VLOOKUP($U216,PercentGoalStats!$A$3:$AE$998,22,FALSE)</f>
        <v>0</v>
      </c>
      <c r="AH216" s="58">
        <f>VLOOKUP($U216,PercentGoalStats!$A$3:$AE$998,23,FALSE)</f>
        <v>0.69230769230769229</v>
      </c>
      <c r="AI216" s="58">
        <f>VLOOKUP($U216,PercentGoalStats!$A$3:$AE$998,25,FALSE)</f>
        <v>0.83333333333333337</v>
      </c>
      <c r="AJ216" s="58">
        <f>VLOOKUP($U216,PercentGoalStats!$A$3:$AE$998,26,FALSE)</f>
        <v>0.23076923076923078</v>
      </c>
      <c r="AK216" s="58">
        <f>VLOOKUP($U216,PercentGoalStats!$A$3:$AE$998,28,FALSE)</f>
        <v>0.5</v>
      </c>
      <c r="AL216" s="58">
        <f>VLOOKUP($U216,PercentGoalStats!$A$3:$AE$998,29,FALSE)</f>
        <v>0.46153846153846156</v>
      </c>
      <c r="AM216" s="58">
        <f>VLOOKUP($U216,PercentGoalStats!$A$3:$AE$998,31,FALSE)</f>
        <v>0.33333333333333331</v>
      </c>
    </row>
    <row r="217" spans="1:39" hidden="1" x14ac:dyDescent="0.3">
      <c r="A217" s="57">
        <f>VLOOKUP($S217,PercentGoalStats!$A$3:$AE$998,5,FALSE)</f>
        <v>0.84615384615384615</v>
      </c>
      <c r="B217" s="58">
        <f>VLOOKUP($S217,PercentGoalStats!$A$3:$AE$998,6,FALSE)</f>
        <v>0.8571428571428571</v>
      </c>
      <c r="C217" s="58">
        <f>VLOOKUP($S217,PercentGoalStats!$A$3:$AE$998,8,FALSE)</f>
        <v>0.53846153846153844</v>
      </c>
      <c r="D217" s="58">
        <f>VLOOKUP($S217,PercentGoalStats!$A$3:$AE$998,9,FALSE)</f>
        <v>0.42857142857142855</v>
      </c>
      <c r="E217" s="58">
        <f>VLOOKUP($S217,PercentGoalStats!$A$3:$AE$998,11,FALSE)</f>
        <v>0.15384615384615385</v>
      </c>
      <c r="F217" s="58">
        <f>VLOOKUP($S217,PercentGoalStats!$A$3:$AE$998,12,FALSE)</f>
        <v>0</v>
      </c>
      <c r="G217" s="58">
        <f>VLOOKUP($S217,PercentGoalStats!$A$3:$AE$998,14,FALSE)</f>
        <v>0.15384615384615385</v>
      </c>
      <c r="H217" s="58">
        <f>VLOOKUP($S217,PercentGoalStats!$A$3:$AE$998,15,FALSE)</f>
        <v>0</v>
      </c>
      <c r="I217" s="58">
        <f>VLOOKUP($S217,PercentGoalStats!$A$3:$AE$998,17,FALSE)</f>
        <v>0.76923076923076927</v>
      </c>
      <c r="J217" s="58">
        <f>VLOOKUP($S217,PercentGoalStats!$A$3:$AE$998,18,FALSE)</f>
        <v>0.8571428571428571</v>
      </c>
      <c r="K217" s="58">
        <f>VLOOKUP($S217,PercentGoalStats!$A$3:$AE$998,20,FALSE)</f>
        <v>0.30769230769230771</v>
      </c>
      <c r="L217" s="58">
        <f>VLOOKUP($S217,PercentGoalStats!$A$3:$AE$998,21,FALSE)</f>
        <v>0.14285714285714285</v>
      </c>
      <c r="M217" s="58">
        <f>VLOOKUP($S217,PercentGoalStats!$A$3:$AE$998,23,FALSE)</f>
        <v>0.46153846153846156</v>
      </c>
      <c r="N217" s="58">
        <f>VLOOKUP($S217,PercentGoalStats!$A$3:$AE$998,24,FALSE)</f>
        <v>0.2857142857142857</v>
      </c>
      <c r="O217" s="58">
        <f>VLOOKUP($S217,PercentGoalStats!$A$3:$AE$998,26,FALSE)</f>
        <v>7.6923076923076927E-2</v>
      </c>
      <c r="P217" s="58">
        <f>VLOOKUP($S217,PercentGoalStats!$A$3:$AE$998,27,FALSE)</f>
        <v>0</v>
      </c>
      <c r="Q217" s="58">
        <f>VLOOKUP($S217,PercentGoalStats!$A$3:$AE$998,29,FALSE)</f>
        <v>0.38461538461538464</v>
      </c>
      <c r="R217" s="58">
        <f>VLOOKUP($S217,PercentGoalStats!$A$3:$AE$998,30,FALSE)</f>
        <v>0.2857142857142857</v>
      </c>
      <c r="S217" s="53" t="str">
        <f>Fixtures!A217</f>
        <v>Corinthians</v>
      </c>
      <c r="T217" s="54">
        <f>Fixtures!D217</f>
        <v>43694</v>
      </c>
      <c r="U217" s="53" t="str">
        <f>Fixtures!B217</f>
        <v>Botafogo</v>
      </c>
      <c r="V217" s="57">
        <f>VLOOKUP($U217,PercentGoalStats!$A$3:$AE$998,5,FALSE)</f>
        <v>0.92307692307692313</v>
      </c>
      <c r="W217" s="58">
        <f>VLOOKUP($U217,PercentGoalStats!$A$3:$AE$998,7,FALSE)</f>
        <v>0.8571428571428571</v>
      </c>
      <c r="X217" s="58">
        <f>VLOOKUP($U217,PercentGoalStats!$A$3:$AE$998,8,FALSE)</f>
        <v>0.38461538461538464</v>
      </c>
      <c r="Y217" s="58">
        <f>VLOOKUP($U217,PercentGoalStats!$A$3:$AE$998,10,FALSE)</f>
        <v>0.5714285714285714</v>
      </c>
      <c r="Z217" s="58">
        <f>VLOOKUP($U217,PercentGoalStats!$A$3:$AE$998,11,FALSE)</f>
        <v>0.23076923076923078</v>
      </c>
      <c r="AA217" s="58">
        <f>VLOOKUP($U217,PercentGoalStats!$A$3:$AE$998,13,FALSE)</f>
        <v>0.2857142857142857</v>
      </c>
      <c r="AB217" s="58">
        <f>VLOOKUP($U217,PercentGoalStats!$A$3:$AE$998,14,FALSE)</f>
        <v>0.15384615384615385</v>
      </c>
      <c r="AC217" s="58">
        <f>VLOOKUP($U217,PercentGoalStats!$A$3:$AE$998,16,FALSE)</f>
        <v>0.14285714285714285</v>
      </c>
      <c r="AD217" s="58">
        <f>VLOOKUP($U217,PercentGoalStats!$A$3:$AE$998,17,FALSE)</f>
        <v>0.53846153846153844</v>
      </c>
      <c r="AE217" s="58">
        <f>VLOOKUP($U217,PercentGoalStats!$A$3:$AE$998,19,FALSE)</f>
        <v>0.5714285714285714</v>
      </c>
      <c r="AF217" s="58">
        <f>VLOOKUP($U217,PercentGoalStats!$A$3:$AE$998,20,FALSE)</f>
        <v>0.30769230769230771</v>
      </c>
      <c r="AG217" s="58">
        <f>VLOOKUP($U217,PercentGoalStats!$A$3:$AE$998,22,FALSE)</f>
        <v>0.42857142857142855</v>
      </c>
      <c r="AH217" s="58">
        <f>VLOOKUP($U217,PercentGoalStats!$A$3:$AE$998,23,FALSE)</f>
        <v>0.61538461538461542</v>
      </c>
      <c r="AI217" s="58">
        <f>VLOOKUP($U217,PercentGoalStats!$A$3:$AE$998,25,FALSE)</f>
        <v>0.5714285714285714</v>
      </c>
      <c r="AJ217" s="58">
        <f>VLOOKUP($U217,PercentGoalStats!$A$3:$AE$998,26,FALSE)</f>
        <v>0.23076923076923078</v>
      </c>
      <c r="AK217" s="58">
        <f>VLOOKUP($U217,PercentGoalStats!$A$3:$AE$998,28,FALSE)</f>
        <v>0.2857142857142857</v>
      </c>
      <c r="AL217" s="58">
        <f>VLOOKUP($U217,PercentGoalStats!$A$3:$AE$998,29,FALSE)</f>
        <v>0.23076923076923078</v>
      </c>
      <c r="AM217" s="58">
        <f>VLOOKUP($U217,PercentGoalStats!$A$3:$AE$998,31,FALSE)</f>
        <v>0.2857142857142857</v>
      </c>
    </row>
    <row r="218" spans="1:39" hidden="1" x14ac:dyDescent="0.3">
      <c r="A218" s="57">
        <f>VLOOKUP($S218,PercentGoalStats!$A$3:$AE$998,5,FALSE)</f>
        <v>1</v>
      </c>
      <c r="B218" s="58">
        <f>VLOOKUP($S218,PercentGoalStats!$A$3:$AE$998,6,FALSE)</f>
        <v>1</v>
      </c>
      <c r="C218" s="58">
        <f>VLOOKUP($S218,PercentGoalStats!$A$3:$AE$998,8,FALSE)</f>
        <v>0.8125</v>
      </c>
      <c r="D218" s="58">
        <f>VLOOKUP($S218,PercentGoalStats!$A$3:$AE$998,9,FALSE)</f>
        <v>0.77777777777777779</v>
      </c>
      <c r="E218" s="58">
        <f>VLOOKUP($S218,PercentGoalStats!$A$3:$AE$998,11,FALSE)</f>
        <v>0.5625</v>
      </c>
      <c r="F218" s="58">
        <f>VLOOKUP($S218,PercentGoalStats!$A$3:$AE$998,12,FALSE)</f>
        <v>0.66666666666666663</v>
      </c>
      <c r="G218" s="58">
        <f>VLOOKUP($S218,PercentGoalStats!$A$3:$AE$998,14,FALSE)</f>
        <v>0.1875</v>
      </c>
      <c r="H218" s="58">
        <f>VLOOKUP($S218,PercentGoalStats!$A$3:$AE$998,15,FALSE)</f>
        <v>0.33333333333333331</v>
      </c>
      <c r="I218" s="58">
        <f>VLOOKUP($S218,PercentGoalStats!$A$3:$AE$998,17,FALSE)</f>
        <v>0.75</v>
      </c>
      <c r="J218" s="58">
        <f>VLOOKUP($S218,PercentGoalStats!$A$3:$AE$998,18,FALSE)</f>
        <v>1</v>
      </c>
      <c r="K218" s="58">
        <f>VLOOKUP($S218,PercentGoalStats!$A$3:$AE$998,20,FALSE)</f>
        <v>0.5625</v>
      </c>
      <c r="L218" s="58">
        <f>VLOOKUP($S218,PercentGoalStats!$A$3:$AE$998,21,FALSE)</f>
        <v>0.77777777777777779</v>
      </c>
      <c r="M218" s="58">
        <f>VLOOKUP($S218,PercentGoalStats!$A$3:$AE$998,23,FALSE)</f>
        <v>0.75</v>
      </c>
      <c r="N218" s="58">
        <f>VLOOKUP($S218,PercentGoalStats!$A$3:$AE$998,24,FALSE)</f>
        <v>0.66666666666666663</v>
      </c>
      <c r="O218" s="58">
        <f>VLOOKUP($S218,PercentGoalStats!$A$3:$AE$998,26,FALSE)</f>
        <v>0.3125</v>
      </c>
      <c r="P218" s="58">
        <f>VLOOKUP($S218,PercentGoalStats!$A$3:$AE$998,27,FALSE)</f>
        <v>0.22222222222222221</v>
      </c>
      <c r="Q218" s="58">
        <f>VLOOKUP($S218,PercentGoalStats!$A$3:$AE$998,29,FALSE)</f>
        <v>0.5</v>
      </c>
      <c r="R218" s="58">
        <f>VLOOKUP($S218,PercentGoalStats!$A$3:$AE$998,30,FALSE)</f>
        <v>0.66666666666666663</v>
      </c>
      <c r="S218" s="53" t="str">
        <f>Fixtures!A218</f>
        <v>Odd</v>
      </c>
      <c r="T218" s="54">
        <f>Fixtures!D218</f>
        <v>43694</v>
      </c>
      <c r="U218" s="53" t="str">
        <f>Fixtures!B218</f>
        <v>Rosenborg</v>
      </c>
      <c r="V218" s="57">
        <f>VLOOKUP($U218,PercentGoalStats!$A$3:$AE$998,5,FALSE)</f>
        <v>0.94117647058823528</v>
      </c>
      <c r="W218" s="58">
        <f>VLOOKUP($U218,PercentGoalStats!$A$3:$AE$998,7,FALSE)</f>
        <v>1</v>
      </c>
      <c r="X218" s="58">
        <f>VLOOKUP($U218,PercentGoalStats!$A$3:$AE$998,8,FALSE)</f>
        <v>0.70588235294117652</v>
      </c>
      <c r="Y218" s="58">
        <f>VLOOKUP($U218,PercentGoalStats!$A$3:$AE$998,10,FALSE)</f>
        <v>0.75</v>
      </c>
      <c r="Z218" s="58">
        <f>VLOOKUP($U218,PercentGoalStats!$A$3:$AE$998,11,FALSE)</f>
        <v>0.41176470588235292</v>
      </c>
      <c r="AA218" s="58">
        <f>VLOOKUP($U218,PercentGoalStats!$A$3:$AE$998,13,FALSE)</f>
        <v>0.375</v>
      </c>
      <c r="AB218" s="58">
        <f>VLOOKUP($U218,PercentGoalStats!$A$3:$AE$998,14,FALSE)</f>
        <v>0.29411764705882354</v>
      </c>
      <c r="AC218" s="58">
        <f>VLOOKUP($U218,PercentGoalStats!$A$3:$AE$998,16,FALSE)</f>
        <v>0.25</v>
      </c>
      <c r="AD218" s="58">
        <f>VLOOKUP($U218,PercentGoalStats!$A$3:$AE$998,17,FALSE)</f>
        <v>0.70588235294117652</v>
      </c>
      <c r="AE218" s="58">
        <f>VLOOKUP($U218,PercentGoalStats!$A$3:$AE$998,19,FALSE)</f>
        <v>0.625</v>
      </c>
      <c r="AF218" s="58">
        <f>VLOOKUP($U218,PercentGoalStats!$A$3:$AE$998,20,FALSE)</f>
        <v>0.29411764705882354</v>
      </c>
      <c r="AG218" s="58">
        <f>VLOOKUP($U218,PercentGoalStats!$A$3:$AE$998,22,FALSE)</f>
        <v>0.125</v>
      </c>
      <c r="AH218" s="58">
        <f>VLOOKUP($U218,PercentGoalStats!$A$3:$AE$998,23,FALSE)</f>
        <v>0.70588235294117652</v>
      </c>
      <c r="AI218" s="58">
        <f>VLOOKUP($U218,PercentGoalStats!$A$3:$AE$998,25,FALSE)</f>
        <v>0.875</v>
      </c>
      <c r="AJ218" s="58">
        <f>VLOOKUP($U218,PercentGoalStats!$A$3:$AE$998,26,FALSE)</f>
        <v>0.41176470588235292</v>
      </c>
      <c r="AK218" s="58">
        <f>VLOOKUP($U218,PercentGoalStats!$A$3:$AE$998,28,FALSE)</f>
        <v>0.5</v>
      </c>
      <c r="AL218" s="58">
        <f>VLOOKUP($U218,PercentGoalStats!$A$3:$AE$998,29,FALSE)</f>
        <v>0.47058823529411764</v>
      </c>
      <c r="AM218" s="58">
        <f>VLOOKUP($U218,PercentGoalStats!$A$3:$AE$998,31,FALSE)</f>
        <v>0.5</v>
      </c>
    </row>
    <row r="219" spans="1:39" hidden="1" x14ac:dyDescent="0.3">
      <c r="A219" s="57">
        <f>VLOOKUP($S219,PercentGoalStats!$A$3:$AE$998,5,FALSE)</f>
        <v>1</v>
      </c>
      <c r="B219" s="58">
        <f>VLOOKUP($S219,PercentGoalStats!$A$3:$AE$998,6,FALSE)</f>
        <v>1</v>
      </c>
      <c r="C219" s="58">
        <f>VLOOKUP($S219,PercentGoalStats!$A$3:$AE$998,8,FALSE)</f>
        <v>1</v>
      </c>
      <c r="D219" s="58">
        <f>VLOOKUP($S219,PercentGoalStats!$A$3:$AE$998,9,FALSE)</f>
        <v>1</v>
      </c>
      <c r="E219" s="58">
        <f>VLOOKUP($S219,PercentGoalStats!$A$3:$AE$998,11,FALSE)</f>
        <v>0.2</v>
      </c>
      <c r="F219" s="58">
        <f>VLOOKUP($S219,PercentGoalStats!$A$3:$AE$998,12,FALSE)</f>
        <v>0.5</v>
      </c>
      <c r="G219" s="58">
        <f>VLOOKUP($S219,PercentGoalStats!$A$3:$AE$998,14,FALSE)</f>
        <v>0</v>
      </c>
      <c r="H219" s="58">
        <f>VLOOKUP($S219,PercentGoalStats!$A$3:$AE$998,15,FALSE)</f>
        <v>0</v>
      </c>
      <c r="I219" s="58">
        <f>VLOOKUP($S219,PercentGoalStats!$A$3:$AE$998,17,FALSE)</f>
        <v>1</v>
      </c>
      <c r="J219" s="58">
        <f>VLOOKUP($S219,PercentGoalStats!$A$3:$AE$998,18,FALSE)</f>
        <v>1</v>
      </c>
      <c r="K219" s="58">
        <f>VLOOKUP($S219,PercentGoalStats!$A$3:$AE$998,20,FALSE)</f>
        <v>0.8</v>
      </c>
      <c r="L219" s="58">
        <f>VLOOKUP($S219,PercentGoalStats!$A$3:$AE$998,21,FALSE)</f>
        <v>0.5</v>
      </c>
      <c r="M219" s="58">
        <f>VLOOKUP($S219,PercentGoalStats!$A$3:$AE$998,23,FALSE)</f>
        <v>0.4</v>
      </c>
      <c r="N219" s="58">
        <f>VLOOKUP($S219,PercentGoalStats!$A$3:$AE$998,24,FALSE)</f>
        <v>1</v>
      </c>
      <c r="O219" s="58">
        <f>VLOOKUP($S219,PercentGoalStats!$A$3:$AE$998,26,FALSE)</f>
        <v>0</v>
      </c>
      <c r="P219" s="58">
        <f>VLOOKUP($S219,PercentGoalStats!$A$3:$AE$998,27,FALSE)</f>
        <v>0</v>
      </c>
      <c r="Q219" s="58">
        <f>VLOOKUP($S219,PercentGoalStats!$A$3:$AE$998,29,FALSE)</f>
        <v>0.4</v>
      </c>
      <c r="R219" s="58">
        <f>VLOOKUP($S219,PercentGoalStats!$A$3:$AE$998,30,FALSE)</f>
        <v>1</v>
      </c>
      <c r="S219" s="53" t="str">
        <f>Fixtures!A219</f>
        <v>Zenit</v>
      </c>
      <c r="T219" s="54">
        <f>Fixtures!D219</f>
        <v>43694</v>
      </c>
      <c r="U219" s="53" t="str">
        <f>Fixtures!B219</f>
        <v>Akhmat Grozny</v>
      </c>
      <c r="V219" s="57">
        <f>VLOOKUP($U219,PercentGoalStats!$A$3:$AE$998,5,FALSE)</f>
        <v>1</v>
      </c>
      <c r="W219" s="58">
        <f>VLOOKUP($U219,PercentGoalStats!$A$3:$AE$998,7,FALSE)</f>
        <v>1</v>
      </c>
      <c r="X219" s="58">
        <f>VLOOKUP($U219,PercentGoalStats!$A$3:$AE$998,8,FALSE)</f>
        <v>0.5</v>
      </c>
      <c r="Y219" s="58">
        <f>VLOOKUP($U219,PercentGoalStats!$A$3:$AE$998,10,FALSE)</f>
        <v>0.5</v>
      </c>
      <c r="Z219" s="58">
        <f>VLOOKUP($U219,PercentGoalStats!$A$3:$AE$998,11,FALSE)</f>
        <v>0.5</v>
      </c>
      <c r="AA219" s="58">
        <f>VLOOKUP($U219,PercentGoalStats!$A$3:$AE$998,13,FALSE)</f>
        <v>0.5</v>
      </c>
      <c r="AB219" s="58">
        <f>VLOOKUP($U219,PercentGoalStats!$A$3:$AE$998,14,FALSE)</f>
        <v>0</v>
      </c>
      <c r="AC219" s="58">
        <f>VLOOKUP($U219,PercentGoalStats!$A$3:$AE$998,16,FALSE)</f>
        <v>0</v>
      </c>
      <c r="AD219" s="58">
        <f>VLOOKUP($U219,PercentGoalStats!$A$3:$AE$998,17,FALSE)</f>
        <v>0.5</v>
      </c>
      <c r="AE219" s="58">
        <f>VLOOKUP($U219,PercentGoalStats!$A$3:$AE$998,19,FALSE)</f>
        <v>0</v>
      </c>
      <c r="AF219" s="58">
        <f>VLOOKUP($U219,PercentGoalStats!$A$3:$AE$998,20,FALSE)</f>
        <v>0.25</v>
      </c>
      <c r="AG219" s="58">
        <f>VLOOKUP($U219,PercentGoalStats!$A$3:$AE$998,22,FALSE)</f>
        <v>0</v>
      </c>
      <c r="AH219" s="58">
        <f>VLOOKUP($U219,PercentGoalStats!$A$3:$AE$998,23,FALSE)</f>
        <v>0.75</v>
      </c>
      <c r="AI219" s="58">
        <f>VLOOKUP($U219,PercentGoalStats!$A$3:$AE$998,25,FALSE)</f>
        <v>1</v>
      </c>
      <c r="AJ219" s="58">
        <f>VLOOKUP($U219,PercentGoalStats!$A$3:$AE$998,26,FALSE)</f>
        <v>0.25</v>
      </c>
      <c r="AK219" s="58">
        <f>VLOOKUP($U219,PercentGoalStats!$A$3:$AE$998,28,FALSE)</f>
        <v>0.5</v>
      </c>
      <c r="AL219" s="58">
        <f>VLOOKUP($U219,PercentGoalStats!$A$3:$AE$998,29,FALSE)</f>
        <v>0.25</v>
      </c>
      <c r="AM219" s="58">
        <f>VLOOKUP($U219,PercentGoalStats!$A$3:$AE$998,31,FALSE)</f>
        <v>0</v>
      </c>
    </row>
    <row r="220" spans="1:39" hidden="1" x14ac:dyDescent="0.3">
      <c r="A220" s="57">
        <f>VLOOKUP($S220,PercentGoalStats!$A$3:$AE$998,5,FALSE)</f>
        <v>1</v>
      </c>
      <c r="B220" s="58">
        <f>VLOOKUP($S220,PercentGoalStats!$A$3:$AE$998,6,FALSE)</f>
        <v>1</v>
      </c>
      <c r="C220" s="58">
        <f>VLOOKUP($S220,PercentGoalStats!$A$3:$AE$998,8,FALSE)</f>
        <v>1</v>
      </c>
      <c r="D220" s="58">
        <f>VLOOKUP($S220,PercentGoalStats!$A$3:$AE$998,9,FALSE)</f>
        <v>1</v>
      </c>
      <c r="E220" s="58">
        <f>VLOOKUP($S220,PercentGoalStats!$A$3:$AE$998,11,FALSE)</f>
        <v>0.75</v>
      </c>
      <c r="F220" s="58">
        <f>VLOOKUP($S220,PercentGoalStats!$A$3:$AE$998,12,FALSE)</f>
        <v>1</v>
      </c>
      <c r="G220" s="58">
        <f>VLOOKUP($S220,PercentGoalStats!$A$3:$AE$998,14,FALSE)</f>
        <v>0.5</v>
      </c>
      <c r="H220" s="58">
        <f>VLOOKUP($S220,PercentGoalStats!$A$3:$AE$998,15,FALSE)</f>
        <v>0.66666666666666663</v>
      </c>
      <c r="I220" s="58">
        <f>VLOOKUP($S220,PercentGoalStats!$A$3:$AE$998,17,FALSE)</f>
        <v>0.75</v>
      </c>
      <c r="J220" s="58">
        <f>VLOOKUP($S220,PercentGoalStats!$A$3:$AE$998,18,FALSE)</f>
        <v>1</v>
      </c>
      <c r="K220" s="58">
        <f>VLOOKUP($S220,PercentGoalStats!$A$3:$AE$998,20,FALSE)</f>
        <v>0.75</v>
      </c>
      <c r="L220" s="58">
        <f>VLOOKUP($S220,PercentGoalStats!$A$3:$AE$998,21,FALSE)</f>
        <v>1</v>
      </c>
      <c r="M220" s="58">
        <f>VLOOKUP($S220,PercentGoalStats!$A$3:$AE$998,23,FALSE)</f>
        <v>0.75</v>
      </c>
      <c r="N220" s="58">
        <f>VLOOKUP($S220,PercentGoalStats!$A$3:$AE$998,24,FALSE)</f>
        <v>0.66666666666666663</v>
      </c>
      <c r="O220" s="58">
        <f>VLOOKUP($S220,PercentGoalStats!$A$3:$AE$998,26,FALSE)</f>
        <v>0.75</v>
      </c>
      <c r="P220" s="58">
        <f>VLOOKUP($S220,PercentGoalStats!$A$3:$AE$998,27,FALSE)</f>
        <v>0.66666666666666663</v>
      </c>
      <c r="Q220" s="58">
        <f>VLOOKUP($S220,PercentGoalStats!$A$3:$AE$998,29,FALSE)</f>
        <v>0.5</v>
      </c>
      <c r="R220" s="58">
        <f>VLOOKUP($S220,PercentGoalStats!$A$3:$AE$998,30,FALSE)</f>
        <v>0.66666666666666663</v>
      </c>
      <c r="S220" s="53" t="str">
        <f>Fixtures!A220</f>
        <v>Ural</v>
      </c>
      <c r="T220" s="54">
        <f>Fixtures!D220</f>
        <v>43694</v>
      </c>
      <c r="U220" s="53" t="str">
        <f>Fixtures!B220</f>
        <v>Krylya Sovetov</v>
      </c>
      <c r="V220" s="57">
        <f>VLOOKUP($U220,PercentGoalStats!$A$3:$AE$998,5,FALSE)</f>
        <v>1</v>
      </c>
      <c r="W220" s="58">
        <f>VLOOKUP($U220,PercentGoalStats!$A$3:$AE$998,7,FALSE)</f>
        <v>1</v>
      </c>
      <c r="X220" s="58">
        <f>VLOOKUP($U220,PercentGoalStats!$A$3:$AE$998,8,FALSE)</f>
        <v>1</v>
      </c>
      <c r="Y220" s="58">
        <f>VLOOKUP($U220,PercentGoalStats!$A$3:$AE$998,10,FALSE)</f>
        <v>1</v>
      </c>
      <c r="Z220" s="58">
        <f>VLOOKUP($U220,PercentGoalStats!$A$3:$AE$998,11,FALSE)</f>
        <v>0.75</v>
      </c>
      <c r="AA220" s="58">
        <f>VLOOKUP($U220,PercentGoalStats!$A$3:$AE$998,13,FALSE)</f>
        <v>1</v>
      </c>
      <c r="AB220" s="58">
        <f>VLOOKUP($U220,PercentGoalStats!$A$3:$AE$998,14,FALSE)</f>
        <v>0.25</v>
      </c>
      <c r="AC220" s="58">
        <f>VLOOKUP($U220,PercentGoalStats!$A$3:$AE$998,16,FALSE)</f>
        <v>0</v>
      </c>
      <c r="AD220" s="58">
        <f>VLOOKUP($U220,PercentGoalStats!$A$3:$AE$998,17,FALSE)</f>
        <v>1</v>
      </c>
      <c r="AE220" s="58">
        <f>VLOOKUP($U220,PercentGoalStats!$A$3:$AE$998,19,FALSE)</f>
        <v>1</v>
      </c>
      <c r="AF220" s="58">
        <f>VLOOKUP($U220,PercentGoalStats!$A$3:$AE$998,20,FALSE)</f>
        <v>0.5</v>
      </c>
      <c r="AG220" s="58">
        <f>VLOOKUP($U220,PercentGoalStats!$A$3:$AE$998,22,FALSE)</f>
        <v>0</v>
      </c>
      <c r="AH220" s="58">
        <f>VLOOKUP($U220,PercentGoalStats!$A$3:$AE$998,23,FALSE)</f>
        <v>0.75</v>
      </c>
      <c r="AI220" s="58">
        <f>VLOOKUP($U220,PercentGoalStats!$A$3:$AE$998,25,FALSE)</f>
        <v>1</v>
      </c>
      <c r="AJ220" s="58">
        <f>VLOOKUP($U220,PercentGoalStats!$A$3:$AE$998,26,FALSE)</f>
        <v>0.75</v>
      </c>
      <c r="AK220" s="58">
        <f>VLOOKUP($U220,PercentGoalStats!$A$3:$AE$998,28,FALSE)</f>
        <v>1</v>
      </c>
      <c r="AL220" s="58">
        <f>VLOOKUP($U220,PercentGoalStats!$A$3:$AE$998,29,FALSE)</f>
        <v>0.75</v>
      </c>
      <c r="AM220" s="58">
        <f>VLOOKUP($U220,PercentGoalStats!$A$3:$AE$998,31,FALSE)</f>
        <v>1</v>
      </c>
    </row>
  </sheetData>
  <autoFilter ref="T1:T220" xr:uid="{8C30E785-E036-44BC-8E74-0FDF4855A2AF}">
    <filterColumn colId="0">
      <filters>
        <dateGroupItem year="2019" month="8" day="11" dateTimeGrouping="day"/>
      </filters>
    </filterColumn>
  </autoFilter>
  <conditionalFormatting sqref="A2:A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048576 V2:V1048576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1048576 W2:W104857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48576 X2:X104857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48576 Y2:Y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48576 Z2:Z104857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48576 AA2:AA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48576 AB2:AB104857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48576 AC2:AC1048576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48576 AD2:AD104857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48576 AE2:AE104857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48576 AF2:AF104857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48576 AG2:AG104857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48576 AH2:AH104857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48576 AI2:AI104857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48576 AJ2:AJ104857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48576 AK2:AK104857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48576 AL2:AL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48576 AM2:AM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2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22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 V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 W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 X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 Y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 Z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 AA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 AB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 AC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 AD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 J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 AF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 AG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 AH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 AI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 AJ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 AK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 AL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 AM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C605-1F69-496E-ACE6-C60822DB277D}">
  <dimension ref="A1:AF602"/>
  <sheetViews>
    <sheetView topLeftCell="A566" workbookViewId="0">
      <selection activeCell="P604" sqref="P604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8" style="4" bestFit="1" customWidth="1"/>
    <col min="8" max="8" width="7.33203125" style="9" bestFit="1" customWidth="1"/>
    <col min="9" max="10" width="7.33203125" style="4" bestFit="1" customWidth="1"/>
    <col min="11" max="11" width="7.33203125" style="9" bestFit="1" customWidth="1"/>
    <col min="12" max="12" width="8" style="4" bestFit="1" customWidth="1"/>
    <col min="13" max="13" width="7.33203125" style="4" bestFit="1" customWidth="1"/>
    <col min="14" max="14" width="7.33203125" style="9" bestFit="1" customWidth="1"/>
    <col min="15" max="15" width="7" style="4" bestFit="1" customWidth="1"/>
    <col min="16" max="16" width="7.33203125" style="4" bestFit="1" customWidth="1"/>
    <col min="17" max="17" width="7.33203125" style="9" bestFit="1" customWidth="1"/>
    <col min="18" max="18" width="7.33203125" style="4" bestFit="1" customWidth="1"/>
    <col min="19" max="19" width="8" style="4" bestFit="1" customWidth="1"/>
    <col min="20" max="20" width="7" style="9" bestFit="1" customWidth="1"/>
    <col min="21" max="22" width="7.33203125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46</v>
      </c>
      <c r="F1" s="63"/>
      <c r="G1" s="63"/>
      <c r="H1" s="63" t="s">
        <v>47</v>
      </c>
      <c r="I1" s="63"/>
      <c r="J1" s="63"/>
      <c r="K1" s="63" t="s">
        <v>48</v>
      </c>
      <c r="L1" s="63"/>
      <c r="M1" s="63"/>
      <c r="N1" s="63" t="s">
        <v>49</v>
      </c>
      <c r="O1" s="63"/>
      <c r="P1" s="63"/>
      <c r="Q1" s="63" t="s">
        <v>50</v>
      </c>
      <c r="R1" s="63"/>
      <c r="S1" s="63"/>
      <c r="T1" s="63" t="s">
        <v>51</v>
      </c>
      <c r="U1" s="63"/>
      <c r="V1" s="63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527</v>
      </c>
      <c r="B3" s="9">
        <f>COUNTIF(Sta!A:A,A3)</f>
        <v>2</v>
      </c>
      <c r="C3" s="4">
        <f>COUNTIF(Sta!B:B,A3)</f>
        <v>2</v>
      </c>
      <c r="D3" s="4">
        <f>B3+C3</f>
        <v>4</v>
      </c>
      <c r="E3" s="12">
        <f>(COUNTIFS(Sta!$A:$A,$A3,Sta!$L:$L,"&gt;0.5") +COUNTIFS(Sta!$B:$B,$A3,Sta!$L:$L,"&gt;0.5"))/$D3</f>
        <v>0.5</v>
      </c>
      <c r="F3" s="7">
        <f>COUNTIFS(Sta!$A:$A,$A3,Sta!$L:$L,"&gt;0.5")/$B3</f>
        <v>0.5</v>
      </c>
      <c r="G3" s="7">
        <f>COUNTIFS(Sta!$B:$B,$A3,Sta!$L:$L,"&gt;0.5")/$C3</f>
        <v>0.5</v>
      </c>
      <c r="H3" s="12">
        <f>(COUNTIFS(Sta!$A:$A,$A3,Sta!$L:$L,"&gt;1.5") +COUNTIFS(Sta!$B:$B,$A3,Sta!$L:$L,"&gt;1.5"))/$D3</f>
        <v>0.25</v>
      </c>
      <c r="I3" s="7">
        <f>COUNTIFS(Sta!$A:$A,$A3,Sta!$L:$L,"&gt;1.5")/$B3</f>
        <v>0.5</v>
      </c>
      <c r="J3" s="7">
        <f>COUNTIFS(Sta!$B:$B,$A3,Sta!$L:$L,"&gt;1.5")/$C3</f>
        <v>0</v>
      </c>
      <c r="K3" s="12">
        <f>(COUNTIFS(Sta!$A:$A,$A3,Sta!$H:$H,"&gt;0.5") +COUNTIFS(Sta!$B:$B,$A3,Sta!$J:$J,"&gt;0.5"))/$D3</f>
        <v>0.25</v>
      </c>
      <c r="L3" s="7">
        <f>COUNTIFS(Sta!$A:$A,$A3,Sta!$H:$H,"&gt;0.5")/$B3</f>
        <v>0.5</v>
      </c>
      <c r="M3" s="7">
        <f>COUNTIFS(Sta!$B:$B,$A3,Sta!$J:$J,"&gt;0.5")/$C3</f>
        <v>0</v>
      </c>
      <c r="N3" s="12">
        <f>(COUNTIFS(Sta!$A:$A,$A3,Sta!$H:$H,"&gt;1.5") +COUNTIFS(Sta!$B:$B,$A3,Sta!$J:$J,"&gt;1.5"))/$D3</f>
        <v>0.25</v>
      </c>
      <c r="O3" s="7">
        <f>COUNTIFS(Sta!$A:$A,$A3,Sta!$H:$H,"&gt;1.5")/$B3</f>
        <v>0.5</v>
      </c>
      <c r="P3" s="7">
        <f>COUNTIFS(Sta!$B:$B,$A3,Sta!$J:$J,"&gt;1.5")/$C3</f>
        <v>0</v>
      </c>
      <c r="Q3" s="12">
        <f>(COUNTIFS(Sta!$A:$A,$A3,Sta!$I:$I,"&gt;0.5") +COUNTIFS(Sta!$B:$B,$A3,Sta!$K:$K,"&gt;0.5"))/$D3</f>
        <v>0.25</v>
      </c>
      <c r="R3" s="7">
        <f>COUNTIFS(Sta!$A:$A,$A3,Sta!$I:$I,"&gt;0.5")/$B3</f>
        <v>0</v>
      </c>
      <c r="S3" s="7">
        <f>COUNTIFS(Sta!$B:$B,$A3,Sta!$K:$K,"&gt;0.5")/$C3</f>
        <v>0.5</v>
      </c>
      <c r="T3" s="12">
        <f>(COUNTIFS(Sta!$A:$A,$A3,Sta!$I:$I,"&gt;1.5") +COUNTIFS(Sta!$B:$B,$A3,Sta!$K:$K,"&gt;1.5"))/$D3</f>
        <v>0</v>
      </c>
      <c r="U3" s="7">
        <f>COUNTIFS(Sta!$A:$A,$A3,Sta!$I:$I,"&gt;1.5")/$B3</f>
        <v>0</v>
      </c>
      <c r="V3" s="7">
        <f>COUNTIFS(Sta!$B:$B,$A3,Sta!$K:$K,"&gt;1.5")/$C3</f>
        <v>0</v>
      </c>
    </row>
    <row r="4" spans="1:32" x14ac:dyDescent="0.3">
      <c r="A4" t="s">
        <v>424</v>
      </c>
      <c r="B4" s="9">
        <f>COUNTIF(Sta!A:A,A4)</f>
        <v>1</v>
      </c>
      <c r="C4" s="4">
        <f>COUNTIF(Sta!B:B,A4)</f>
        <v>0</v>
      </c>
      <c r="D4" s="4">
        <f t="shared" ref="D4:D22" si="0">B4+C4</f>
        <v>1</v>
      </c>
      <c r="E4" s="12">
        <f>(COUNTIFS(Sta!$A:$A,$A4,Sta!$L:$L,"&gt;0.5") +COUNTIFS(Sta!$B:$B,$A4,Sta!$L:$L,"&gt;0.5"))/$D4</f>
        <v>1</v>
      </c>
      <c r="F4" s="7">
        <f>COUNTIFS(Sta!$A:$A,$A4,Sta!$L:$L,"&gt;0.5")/$B4</f>
        <v>1</v>
      </c>
      <c r="G4" s="7" t="e">
        <f>COUNTIFS(Sta!$B:$B,$A4,Sta!$L:$L,"&gt;0.5")/$C4</f>
        <v>#DIV/0!</v>
      </c>
      <c r="H4" s="12">
        <f>(COUNTIFS(Sta!$A:$A,$A4,Sta!$L:$L,"&gt;1.5") +COUNTIFS(Sta!$B:$B,$A4,Sta!$L:$L,"&gt;1.5"))/$D4</f>
        <v>0</v>
      </c>
      <c r="I4" s="7">
        <f>COUNTIFS(Sta!$A:$A,$A4,Sta!$L:$L,"&gt;1.5")/$B4</f>
        <v>0</v>
      </c>
      <c r="J4" s="7" t="e">
        <f>COUNTIFS(Sta!$B:$B,$A4,Sta!$L:$L,"&gt;1.5")/$C4</f>
        <v>#DIV/0!</v>
      </c>
      <c r="K4" s="12">
        <f>(COUNTIFS(Sta!$A:$A,$A4,Sta!$H:$H,"&gt;0.5") +COUNTIFS(Sta!$B:$B,$A4,Sta!$J:$J,"&gt;0.5"))/$D4</f>
        <v>1</v>
      </c>
      <c r="L4" s="7">
        <f>COUNTIFS(Sta!$A:$A,$A4,Sta!$H:$H,"&gt;0.5")/$B4</f>
        <v>1</v>
      </c>
      <c r="M4" s="7" t="e">
        <f>COUNTIFS(Sta!$B:$B,$A4,Sta!$J:$J,"&gt;0.5")/$C4</f>
        <v>#DIV/0!</v>
      </c>
      <c r="N4" s="12">
        <f>(COUNTIFS(Sta!$A:$A,$A4,Sta!$H:$H,"&gt;1.5") +COUNTIFS(Sta!$B:$B,$A4,Sta!$J:$J,"&gt;1.5"))/$D4</f>
        <v>0</v>
      </c>
      <c r="O4" s="7">
        <f>COUNTIFS(Sta!$A:$A,$A4,Sta!$H:$H,"&gt;1.5")/$B4</f>
        <v>0</v>
      </c>
      <c r="P4" s="7" t="e">
        <f>COUNTIFS(Sta!$B:$B,$A4,Sta!$J:$J,"&gt;1.5")/$C4</f>
        <v>#DIV/0!</v>
      </c>
      <c r="Q4" s="12">
        <f>(COUNTIFS(Sta!$A:$A,$A4,Sta!$I:$I,"&gt;0.5") +COUNTIFS(Sta!$B:$B,$A4,Sta!$K:$K,"&gt;0.5"))/$D4</f>
        <v>0</v>
      </c>
      <c r="R4" s="7">
        <f>COUNTIFS(Sta!$A:$A,$A4,Sta!$I:$I,"&gt;0.5")/$B4</f>
        <v>0</v>
      </c>
      <c r="S4" s="7" t="e">
        <f>COUNTIFS(Sta!$B:$B,$A4,Sta!$K:$K,"&gt;0.5")/$C4</f>
        <v>#DIV/0!</v>
      </c>
      <c r="T4" s="12">
        <f>(COUNTIFS(Sta!$A:$A,$A4,Sta!$I:$I,"&gt;1.5") +COUNTIFS(Sta!$B:$B,$A4,Sta!$K:$K,"&gt;1.5"))/$D4</f>
        <v>0</v>
      </c>
      <c r="U4" s="7">
        <f>COUNTIFS(Sta!$A:$A,$A4,Sta!$I:$I,"&gt;1.5")/$B4</f>
        <v>0</v>
      </c>
      <c r="V4" s="7" t="e">
        <f>COUNTIFS(Sta!$B:$B,$A4,Sta!$K:$K,"&gt;1.5")/$C4</f>
        <v>#DIV/0!</v>
      </c>
    </row>
    <row r="5" spans="1:32" x14ac:dyDescent="0.3">
      <c r="A5" t="s">
        <v>387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2" t="e">
        <f>(COUNTIFS(Sta!$A:$A,$A5,Sta!$L:$L,"&gt;0.5") +COUNTIFS(Sta!$B:$B,$A5,Sta!$L:$L,"&gt;0.5"))/$D5</f>
        <v>#DIV/0!</v>
      </c>
      <c r="F5" s="7" t="e">
        <f>COUNTIFS(Sta!$A:$A,$A5,Sta!$L:$L,"&gt;0.5")/$B5</f>
        <v>#DIV/0!</v>
      </c>
      <c r="G5" s="7" t="e">
        <f>COUNTIFS(Sta!$B:$B,$A5,Sta!$L:$L,"&gt;0.5")/$C5</f>
        <v>#DIV/0!</v>
      </c>
      <c r="H5" s="12" t="e">
        <f>(COUNTIFS(Sta!$A:$A,$A5,Sta!$L:$L,"&gt;1.5") +COUNTIFS(Sta!$B:$B,$A5,Sta!$L:$L,"&gt;1.5"))/$D5</f>
        <v>#DIV/0!</v>
      </c>
      <c r="I5" s="7" t="e">
        <f>COUNTIFS(Sta!$A:$A,$A5,Sta!$L:$L,"&gt;1.5")/$B5</f>
        <v>#DIV/0!</v>
      </c>
      <c r="J5" s="7" t="e">
        <f>COUNTIFS(Sta!$B:$B,$A5,Sta!$L:$L,"&gt;1.5")/$C5</f>
        <v>#DIV/0!</v>
      </c>
      <c r="K5" s="12" t="e">
        <f>(COUNTIFS(Sta!$A:$A,$A5,Sta!$H:$H,"&gt;0.5") +COUNTIFS(Sta!$B:$B,$A5,Sta!$J:$J,"&gt;0.5"))/$D5</f>
        <v>#DIV/0!</v>
      </c>
      <c r="L5" s="7" t="e">
        <f>COUNTIFS(Sta!$A:$A,$A5,Sta!$H:$H,"&gt;0.5")/$B5</f>
        <v>#DIV/0!</v>
      </c>
      <c r="M5" s="7" t="e">
        <f>COUNTIFS(Sta!$B:$B,$A5,Sta!$J:$J,"&gt;0.5")/$C5</f>
        <v>#DIV/0!</v>
      </c>
      <c r="N5" s="12" t="e">
        <f>(COUNTIFS(Sta!$A:$A,$A5,Sta!$H:$H,"&gt;1.5") +COUNTIFS(Sta!$B:$B,$A5,Sta!$J:$J,"&gt;1.5"))/$D5</f>
        <v>#DIV/0!</v>
      </c>
      <c r="O5" s="7" t="e">
        <f>COUNTIFS(Sta!$A:$A,$A5,Sta!$H:$H,"&gt;1.5")/$B5</f>
        <v>#DIV/0!</v>
      </c>
      <c r="P5" s="7" t="e">
        <f>COUNTIFS(Sta!$B:$B,$A5,Sta!$J:$J,"&gt;1.5")/$C5</f>
        <v>#DIV/0!</v>
      </c>
      <c r="Q5" s="12" t="e">
        <f>(COUNTIFS(Sta!$A:$A,$A5,Sta!$I:$I,"&gt;0.5") +COUNTIFS(Sta!$B:$B,$A5,Sta!$K:$K,"&gt;0.5"))/$D5</f>
        <v>#DIV/0!</v>
      </c>
      <c r="R5" s="7" t="e">
        <f>COUNTIFS(Sta!$A:$A,$A5,Sta!$I:$I,"&gt;0.5")/$B5</f>
        <v>#DIV/0!</v>
      </c>
      <c r="S5" s="7" t="e">
        <f>COUNTIFS(Sta!$B:$B,$A5,Sta!$K:$K,"&gt;0.5")/$C5</f>
        <v>#DIV/0!</v>
      </c>
      <c r="T5" s="12" t="e">
        <f>(COUNTIFS(Sta!$A:$A,$A5,Sta!$I:$I,"&gt;1.5") +COUNTIFS(Sta!$B:$B,$A5,Sta!$K:$K,"&gt;1.5"))/$D5</f>
        <v>#DIV/0!</v>
      </c>
      <c r="U5" s="7" t="e">
        <f>COUNTIFS(Sta!$A:$A,$A5,Sta!$I:$I,"&gt;1.5")/$B5</f>
        <v>#DIV/0!</v>
      </c>
      <c r="V5" s="7" t="e">
        <f>COUNTIFS(Sta!$B:$B,$A5,Sta!$K:$K,"&gt;1.5")/$C5</f>
        <v>#DIV/0!</v>
      </c>
    </row>
    <row r="6" spans="1:32" x14ac:dyDescent="0.3">
      <c r="A6" t="s">
        <v>380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2" t="e">
        <f>(COUNTIFS(Sta!$A:$A,$A6,Sta!$L:$L,"&gt;0.5") +COUNTIFS(Sta!$B:$B,$A6,Sta!$L:$L,"&gt;0.5"))/$D6</f>
        <v>#DIV/0!</v>
      </c>
      <c r="F6" s="7" t="e">
        <f>COUNTIFS(Sta!$A:$A,$A6,Sta!$L:$L,"&gt;0.5")/$B6</f>
        <v>#DIV/0!</v>
      </c>
      <c r="G6" s="7" t="e">
        <f>COUNTIFS(Sta!$B:$B,$A6,Sta!$L:$L,"&gt;0.5")/$C6</f>
        <v>#DIV/0!</v>
      </c>
      <c r="H6" s="12" t="e">
        <f>(COUNTIFS(Sta!$A:$A,$A6,Sta!$L:$L,"&gt;1.5") +COUNTIFS(Sta!$B:$B,$A6,Sta!$L:$L,"&gt;1.5"))/$D6</f>
        <v>#DIV/0!</v>
      </c>
      <c r="I6" s="7" t="e">
        <f>COUNTIFS(Sta!$A:$A,$A6,Sta!$L:$L,"&gt;1.5")/$B6</f>
        <v>#DIV/0!</v>
      </c>
      <c r="J6" s="7" t="e">
        <f>COUNTIFS(Sta!$B:$B,$A6,Sta!$L:$L,"&gt;1.5")/$C6</f>
        <v>#DIV/0!</v>
      </c>
      <c r="K6" s="12" t="e">
        <f>(COUNTIFS(Sta!$A:$A,$A6,Sta!$H:$H,"&gt;0.5") +COUNTIFS(Sta!$B:$B,$A6,Sta!$J:$J,"&gt;0.5"))/$D6</f>
        <v>#DIV/0!</v>
      </c>
      <c r="L6" s="7" t="e">
        <f>COUNTIFS(Sta!$A:$A,$A6,Sta!$H:$H,"&gt;0.5")/$B6</f>
        <v>#DIV/0!</v>
      </c>
      <c r="M6" s="7" t="e">
        <f>COUNTIFS(Sta!$B:$B,$A6,Sta!$J:$J,"&gt;0.5")/$C6</f>
        <v>#DIV/0!</v>
      </c>
      <c r="N6" s="12" t="e">
        <f>(COUNTIFS(Sta!$A:$A,$A6,Sta!$H:$H,"&gt;1.5") +COUNTIFS(Sta!$B:$B,$A6,Sta!$J:$J,"&gt;1.5"))/$D6</f>
        <v>#DIV/0!</v>
      </c>
      <c r="O6" s="7" t="e">
        <f>COUNTIFS(Sta!$A:$A,$A6,Sta!$H:$H,"&gt;1.5")/$B6</f>
        <v>#DIV/0!</v>
      </c>
      <c r="P6" s="7" t="e">
        <f>COUNTIFS(Sta!$B:$B,$A6,Sta!$J:$J,"&gt;1.5")/$C6</f>
        <v>#DIV/0!</v>
      </c>
      <c r="Q6" s="12" t="e">
        <f>(COUNTIFS(Sta!$A:$A,$A6,Sta!$I:$I,"&gt;0.5") +COUNTIFS(Sta!$B:$B,$A6,Sta!$K:$K,"&gt;0.5"))/$D6</f>
        <v>#DIV/0!</v>
      </c>
      <c r="R6" s="7" t="e">
        <f>COUNTIFS(Sta!$A:$A,$A6,Sta!$I:$I,"&gt;0.5")/$B6</f>
        <v>#DIV/0!</v>
      </c>
      <c r="S6" s="7" t="e">
        <f>COUNTIFS(Sta!$B:$B,$A6,Sta!$K:$K,"&gt;0.5")/$C6</f>
        <v>#DIV/0!</v>
      </c>
      <c r="T6" s="12" t="e">
        <f>(COUNTIFS(Sta!$A:$A,$A6,Sta!$I:$I,"&gt;1.5") +COUNTIFS(Sta!$B:$B,$A6,Sta!$K:$K,"&gt;1.5"))/$D6</f>
        <v>#DIV/0!</v>
      </c>
      <c r="U6" s="7" t="e">
        <f>COUNTIFS(Sta!$A:$A,$A6,Sta!$I:$I,"&gt;1.5")/$B6</f>
        <v>#DIV/0!</v>
      </c>
      <c r="V6" s="7" t="e">
        <f>COUNTIFS(Sta!$B:$B,$A6,Sta!$K:$K,"&gt;1.5")/$C6</f>
        <v>#DIV/0!</v>
      </c>
    </row>
    <row r="7" spans="1:32" x14ac:dyDescent="0.3">
      <c r="A7" t="s">
        <v>203</v>
      </c>
      <c r="B7" s="9">
        <f>COUNTIF(Sta!A:A,A7)</f>
        <v>0</v>
      </c>
      <c r="C7" s="4">
        <f>COUNTIF(Sta!B:B,A7)</f>
        <v>1</v>
      </c>
      <c r="D7" s="4">
        <f t="shared" si="0"/>
        <v>1</v>
      </c>
      <c r="E7" s="12">
        <f>(COUNTIFS(Sta!$A:$A,$A7,Sta!$L:$L,"&gt;0.5") +COUNTIFS(Sta!$B:$B,$A7,Sta!$L:$L,"&gt;0.5"))/$D7</f>
        <v>1</v>
      </c>
      <c r="F7" s="7" t="e">
        <f>COUNTIFS(Sta!$A:$A,$A7,Sta!$L:$L,"&gt;0.5")/$B7</f>
        <v>#DIV/0!</v>
      </c>
      <c r="G7" s="7">
        <f>COUNTIFS(Sta!$B:$B,$A7,Sta!$L:$L,"&gt;0.5")/$C7</f>
        <v>1</v>
      </c>
      <c r="H7" s="12">
        <f>(COUNTIFS(Sta!$A:$A,$A7,Sta!$L:$L,"&gt;1.5") +COUNTIFS(Sta!$B:$B,$A7,Sta!$L:$L,"&gt;1.5"))/$D7</f>
        <v>0</v>
      </c>
      <c r="I7" s="7" t="e">
        <f>COUNTIFS(Sta!$A:$A,$A7,Sta!$L:$L,"&gt;1.5")/$B7</f>
        <v>#DIV/0!</v>
      </c>
      <c r="J7" s="7">
        <f>COUNTIFS(Sta!$B:$B,$A7,Sta!$L:$L,"&gt;1.5")/$C7</f>
        <v>0</v>
      </c>
      <c r="K7" s="12">
        <f>(COUNTIFS(Sta!$A:$A,$A7,Sta!$H:$H,"&gt;0.5") +COUNTIFS(Sta!$B:$B,$A7,Sta!$J:$J,"&gt;0.5"))/$D7</f>
        <v>0</v>
      </c>
      <c r="L7" s="7" t="e">
        <f>COUNTIFS(Sta!$A:$A,$A7,Sta!$H:$H,"&gt;0.5")/$B7</f>
        <v>#DIV/0!</v>
      </c>
      <c r="M7" s="7">
        <f>COUNTIFS(Sta!$B:$B,$A7,Sta!$J:$J,"&gt;0.5")/$C7</f>
        <v>0</v>
      </c>
      <c r="N7" s="12">
        <f>(COUNTIFS(Sta!$A:$A,$A7,Sta!$H:$H,"&gt;1.5") +COUNTIFS(Sta!$B:$B,$A7,Sta!$J:$J,"&gt;1.5"))/$D7</f>
        <v>0</v>
      </c>
      <c r="O7" s="7" t="e">
        <f>COUNTIFS(Sta!$A:$A,$A7,Sta!$H:$H,"&gt;1.5")/$B7</f>
        <v>#DIV/0!</v>
      </c>
      <c r="P7" s="7">
        <f>COUNTIFS(Sta!$B:$B,$A7,Sta!$J:$J,"&gt;1.5")/$C7</f>
        <v>0</v>
      </c>
      <c r="Q7" s="12">
        <f>(COUNTIFS(Sta!$A:$A,$A7,Sta!$I:$I,"&gt;0.5") +COUNTIFS(Sta!$B:$B,$A7,Sta!$K:$K,"&gt;0.5"))/$D7</f>
        <v>1</v>
      </c>
      <c r="R7" s="7" t="e">
        <f>COUNTIFS(Sta!$A:$A,$A7,Sta!$I:$I,"&gt;0.5")/$B7</f>
        <v>#DIV/0!</v>
      </c>
      <c r="S7" s="7">
        <f>COUNTIFS(Sta!$B:$B,$A7,Sta!$K:$K,"&gt;0.5")/$C7</f>
        <v>1</v>
      </c>
      <c r="T7" s="12">
        <f>(COUNTIFS(Sta!$A:$A,$A7,Sta!$I:$I,"&gt;1.5") +COUNTIFS(Sta!$B:$B,$A7,Sta!$K:$K,"&gt;1.5"))/$D7</f>
        <v>0</v>
      </c>
      <c r="U7" s="7" t="e">
        <f>COUNTIFS(Sta!$A:$A,$A7,Sta!$I:$I,"&gt;1.5")/$B7</f>
        <v>#DIV/0!</v>
      </c>
      <c r="V7" s="7">
        <f>COUNTIFS(Sta!$B:$B,$A7,Sta!$K:$K,"&gt;1.5")/$C7</f>
        <v>0</v>
      </c>
    </row>
    <row r="8" spans="1:32" x14ac:dyDescent="0.3">
      <c r="A8" t="s">
        <v>439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2" t="e">
        <f>(COUNTIFS(Sta!$A:$A,$A8,Sta!$L:$L,"&gt;0.5") +COUNTIFS(Sta!$B:$B,$A8,Sta!$L:$L,"&gt;0.5"))/$D8</f>
        <v>#DIV/0!</v>
      </c>
      <c r="F8" s="7" t="e">
        <f>COUNTIFS(Sta!$A:$A,$A8,Sta!$L:$L,"&gt;0.5")/$B8</f>
        <v>#DIV/0!</v>
      </c>
      <c r="G8" s="7" t="e">
        <f>COUNTIFS(Sta!$B:$B,$A8,Sta!$L:$L,"&gt;0.5")/$C8</f>
        <v>#DIV/0!</v>
      </c>
      <c r="H8" s="12" t="e">
        <f>(COUNTIFS(Sta!$A:$A,$A8,Sta!$L:$L,"&gt;1.5") +COUNTIFS(Sta!$B:$B,$A8,Sta!$L:$L,"&gt;1.5"))/$D8</f>
        <v>#DIV/0!</v>
      </c>
      <c r="I8" s="7" t="e">
        <f>COUNTIFS(Sta!$A:$A,$A8,Sta!$L:$L,"&gt;1.5")/$B8</f>
        <v>#DIV/0!</v>
      </c>
      <c r="J8" s="7" t="e">
        <f>COUNTIFS(Sta!$B:$B,$A8,Sta!$L:$L,"&gt;1.5")/$C8</f>
        <v>#DIV/0!</v>
      </c>
      <c r="K8" s="12" t="e">
        <f>(COUNTIFS(Sta!$A:$A,$A8,Sta!$H:$H,"&gt;0.5") +COUNTIFS(Sta!$B:$B,$A8,Sta!$J:$J,"&gt;0.5"))/$D8</f>
        <v>#DIV/0!</v>
      </c>
      <c r="L8" s="7" t="e">
        <f>COUNTIFS(Sta!$A:$A,$A8,Sta!$H:$H,"&gt;0.5")/$B8</f>
        <v>#DIV/0!</v>
      </c>
      <c r="M8" s="7" t="e">
        <f>COUNTIFS(Sta!$B:$B,$A8,Sta!$J:$J,"&gt;0.5")/$C8</f>
        <v>#DIV/0!</v>
      </c>
      <c r="N8" s="12" t="e">
        <f>(COUNTIFS(Sta!$A:$A,$A8,Sta!$H:$H,"&gt;1.5") +COUNTIFS(Sta!$B:$B,$A8,Sta!$J:$J,"&gt;1.5"))/$D8</f>
        <v>#DIV/0!</v>
      </c>
      <c r="O8" s="7" t="e">
        <f>COUNTIFS(Sta!$A:$A,$A8,Sta!$H:$H,"&gt;1.5")/$B8</f>
        <v>#DIV/0!</v>
      </c>
      <c r="P8" s="7" t="e">
        <f>COUNTIFS(Sta!$B:$B,$A8,Sta!$J:$J,"&gt;1.5")/$C8</f>
        <v>#DIV/0!</v>
      </c>
      <c r="Q8" s="12" t="e">
        <f>(COUNTIFS(Sta!$A:$A,$A8,Sta!$I:$I,"&gt;0.5") +COUNTIFS(Sta!$B:$B,$A8,Sta!$K:$K,"&gt;0.5"))/$D8</f>
        <v>#DIV/0!</v>
      </c>
      <c r="R8" s="7" t="e">
        <f>COUNTIFS(Sta!$A:$A,$A8,Sta!$I:$I,"&gt;0.5")/$B8</f>
        <v>#DIV/0!</v>
      </c>
      <c r="S8" s="7" t="e">
        <f>COUNTIFS(Sta!$B:$B,$A8,Sta!$K:$K,"&gt;0.5")/$C8</f>
        <v>#DIV/0!</v>
      </c>
      <c r="T8" s="12" t="e">
        <f>(COUNTIFS(Sta!$A:$A,$A8,Sta!$I:$I,"&gt;1.5") +COUNTIFS(Sta!$B:$B,$A8,Sta!$K:$K,"&gt;1.5"))/$D8</f>
        <v>#DIV/0!</v>
      </c>
      <c r="U8" s="7" t="e">
        <f>COUNTIFS(Sta!$A:$A,$A8,Sta!$I:$I,"&gt;1.5")/$B8</f>
        <v>#DIV/0!</v>
      </c>
      <c r="V8" s="7" t="e">
        <f>COUNTIFS(Sta!$B:$B,$A8,Sta!$K:$K,"&gt;1.5")/$C8</f>
        <v>#DIV/0!</v>
      </c>
    </row>
    <row r="9" spans="1:32" x14ac:dyDescent="0.3">
      <c r="A9" t="s">
        <v>572</v>
      </c>
      <c r="B9" s="9">
        <f>COUNTIF(Sta!A:A,A9)</f>
        <v>2</v>
      </c>
      <c r="C9" s="4">
        <f>COUNTIF(Sta!B:B,A9)</f>
        <v>1</v>
      </c>
      <c r="D9" s="4">
        <f t="shared" si="0"/>
        <v>3</v>
      </c>
      <c r="E9" s="12">
        <f>(COUNTIFS(Sta!$A:$A,$A9,Sta!$L:$L,"&gt;0.5") +COUNTIFS(Sta!$B:$B,$A9,Sta!$L:$L,"&gt;0.5"))/$D9</f>
        <v>1</v>
      </c>
      <c r="F9" s="7">
        <f>COUNTIFS(Sta!$A:$A,$A9,Sta!$L:$L,"&gt;0.5")/$B9</f>
        <v>1</v>
      </c>
      <c r="G9" s="7">
        <f>COUNTIFS(Sta!$B:$B,$A9,Sta!$L:$L,"&gt;0.5")/$C9</f>
        <v>1</v>
      </c>
      <c r="H9" s="12">
        <f>(COUNTIFS(Sta!$A:$A,$A9,Sta!$L:$L,"&gt;1.5") +COUNTIFS(Sta!$B:$B,$A9,Sta!$L:$L,"&gt;1.5"))/$D9</f>
        <v>0.33333333333333331</v>
      </c>
      <c r="I9" s="7">
        <f>COUNTIFS(Sta!$A:$A,$A9,Sta!$L:$L,"&gt;1.5")/$B9</f>
        <v>0</v>
      </c>
      <c r="J9" s="7">
        <f>COUNTIFS(Sta!$B:$B,$A9,Sta!$L:$L,"&gt;1.5")/$C9</f>
        <v>1</v>
      </c>
      <c r="K9" s="12">
        <f>(COUNTIFS(Sta!$A:$A,$A9,Sta!$H:$H,"&gt;0.5") +COUNTIFS(Sta!$B:$B,$A9,Sta!$J:$J,"&gt;0.5"))/$D9</f>
        <v>0</v>
      </c>
      <c r="L9" s="7">
        <f>COUNTIFS(Sta!$A:$A,$A9,Sta!$H:$H,"&gt;0.5")/$B9</f>
        <v>0</v>
      </c>
      <c r="M9" s="7">
        <f>COUNTIFS(Sta!$B:$B,$A9,Sta!$J:$J,"&gt;0.5")/$C9</f>
        <v>0</v>
      </c>
      <c r="N9" s="12">
        <f>(COUNTIFS(Sta!$A:$A,$A9,Sta!$H:$H,"&gt;1.5") +COUNTIFS(Sta!$B:$B,$A9,Sta!$J:$J,"&gt;1.5"))/$D9</f>
        <v>0</v>
      </c>
      <c r="O9" s="7">
        <f>COUNTIFS(Sta!$A:$A,$A9,Sta!$H:$H,"&gt;1.5")/$B9</f>
        <v>0</v>
      </c>
      <c r="P9" s="7">
        <f>COUNTIFS(Sta!$B:$B,$A9,Sta!$J:$J,"&gt;1.5")/$C9</f>
        <v>0</v>
      </c>
      <c r="Q9" s="12">
        <f>(COUNTIFS(Sta!$A:$A,$A9,Sta!$I:$I,"&gt;0.5") +COUNTIFS(Sta!$B:$B,$A9,Sta!$K:$K,"&gt;0.5"))/$D9</f>
        <v>1</v>
      </c>
      <c r="R9" s="7">
        <f>COUNTIFS(Sta!$A:$A,$A9,Sta!$I:$I,"&gt;0.5")/$B9</f>
        <v>1</v>
      </c>
      <c r="S9" s="7">
        <f>COUNTIFS(Sta!$B:$B,$A9,Sta!$K:$K,"&gt;0.5")/$C9</f>
        <v>1</v>
      </c>
      <c r="T9" s="12">
        <f>(COUNTIFS(Sta!$A:$A,$A9,Sta!$I:$I,"&gt;1.5") +COUNTIFS(Sta!$B:$B,$A9,Sta!$K:$K,"&gt;1.5"))/$D9</f>
        <v>0.33333333333333331</v>
      </c>
      <c r="U9" s="7">
        <f>COUNTIFS(Sta!$A:$A,$A9,Sta!$I:$I,"&gt;1.5")/$B9</f>
        <v>0</v>
      </c>
      <c r="V9" s="7">
        <f>COUNTIFS(Sta!$B:$B,$A9,Sta!$K:$K,"&gt;1.5")/$C9</f>
        <v>1</v>
      </c>
    </row>
    <row r="10" spans="1:32" x14ac:dyDescent="0.3">
      <c r="A10" t="s">
        <v>162</v>
      </c>
      <c r="B10" s="9">
        <f>COUNTIF(Sta!A:A,A10)</f>
        <v>1</v>
      </c>
      <c r="C10" s="4">
        <f>COUNTIF(Sta!B:B,A10)</f>
        <v>0</v>
      </c>
      <c r="D10" s="4">
        <f t="shared" si="0"/>
        <v>1</v>
      </c>
      <c r="E10" s="12">
        <f>(COUNTIFS(Sta!$A:$A,$A10,Sta!$L:$L,"&gt;0.5") +COUNTIFS(Sta!$B:$B,$A10,Sta!$L:$L,"&gt;0.5"))/$D10</f>
        <v>1</v>
      </c>
      <c r="F10" s="7">
        <f>COUNTIFS(Sta!$A:$A,$A10,Sta!$L:$L,"&gt;0.5")/$B10</f>
        <v>1</v>
      </c>
      <c r="G10" s="7" t="e">
        <f>COUNTIFS(Sta!$B:$B,$A10,Sta!$L:$L,"&gt;0.5")/$C10</f>
        <v>#DIV/0!</v>
      </c>
      <c r="H10" s="12">
        <f>(COUNTIFS(Sta!$A:$A,$A10,Sta!$L:$L,"&gt;1.5") +COUNTIFS(Sta!$B:$B,$A10,Sta!$L:$L,"&gt;1.5"))/$D10</f>
        <v>1</v>
      </c>
      <c r="I10" s="7">
        <f>COUNTIFS(Sta!$A:$A,$A10,Sta!$L:$L,"&gt;1.5")/$B10</f>
        <v>1</v>
      </c>
      <c r="J10" s="7" t="e">
        <f>COUNTIFS(Sta!$B:$B,$A10,Sta!$L:$L,"&gt;1.5")/$C10</f>
        <v>#DIV/0!</v>
      </c>
      <c r="K10" s="12">
        <f>(COUNTIFS(Sta!$A:$A,$A10,Sta!$H:$H,"&gt;0.5") +COUNTIFS(Sta!$B:$B,$A10,Sta!$J:$J,"&gt;0.5"))/$D10</f>
        <v>1</v>
      </c>
      <c r="L10" s="7">
        <f>COUNTIFS(Sta!$A:$A,$A10,Sta!$H:$H,"&gt;0.5")/$B10</f>
        <v>1</v>
      </c>
      <c r="M10" s="7" t="e">
        <f>COUNTIFS(Sta!$B:$B,$A10,Sta!$J:$J,"&gt;0.5")/$C10</f>
        <v>#DIV/0!</v>
      </c>
      <c r="N10" s="12">
        <f>(COUNTIFS(Sta!$A:$A,$A10,Sta!$H:$H,"&gt;1.5") +COUNTIFS(Sta!$B:$B,$A10,Sta!$J:$J,"&gt;1.5"))/$D10</f>
        <v>1</v>
      </c>
      <c r="O10" s="7">
        <f>COUNTIFS(Sta!$A:$A,$A10,Sta!$H:$H,"&gt;1.5")/$B10</f>
        <v>1</v>
      </c>
      <c r="P10" s="7" t="e">
        <f>COUNTIFS(Sta!$B:$B,$A10,Sta!$J:$J,"&gt;1.5")/$C10</f>
        <v>#DIV/0!</v>
      </c>
      <c r="Q10" s="12">
        <f>(COUNTIFS(Sta!$A:$A,$A10,Sta!$I:$I,"&gt;0.5") +COUNTIFS(Sta!$B:$B,$A10,Sta!$K:$K,"&gt;0.5"))/$D10</f>
        <v>1</v>
      </c>
      <c r="R10" s="7">
        <f>COUNTIFS(Sta!$A:$A,$A10,Sta!$I:$I,"&gt;0.5")/$B10</f>
        <v>1</v>
      </c>
      <c r="S10" s="7" t="e">
        <f>COUNTIFS(Sta!$B:$B,$A10,Sta!$K:$K,"&gt;0.5")/$C10</f>
        <v>#DIV/0!</v>
      </c>
      <c r="T10" s="12">
        <f>(COUNTIFS(Sta!$A:$A,$A10,Sta!$I:$I,"&gt;1.5") +COUNTIFS(Sta!$B:$B,$A10,Sta!$K:$K,"&gt;1.5"))/$D10</f>
        <v>1</v>
      </c>
      <c r="U10" s="7">
        <f>COUNTIFS(Sta!$A:$A,$A10,Sta!$I:$I,"&gt;1.5")/$B10</f>
        <v>1</v>
      </c>
      <c r="V10" s="7" t="e">
        <f>COUNTIFS(Sta!$B:$B,$A10,Sta!$K:$K,"&gt;1.5")/$C10</f>
        <v>#DIV/0!</v>
      </c>
    </row>
    <row r="11" spans="1:32" x14ac:dyDescent="0.3">
      <c r="A11" t="s">
        <v>3</v>
      </c>
      <c r="B11" s="9">
        <f>COUNTIF(Sta!A:A,A11)</f>
        <v>1</v>
      </c>
      <c r="C11" s="4">
        <f>COUNTIF(Sta!B:B,A11)</f>
        <v>0</v>
      </c>
      <c r="D11" s="4">
        <f t="shared" si="0"/>
        <v>1</v>
      </c>
      <c r="E11" s="12">
        <f>(COUNTIFS(Sta!$A:$A,$A11,Sta!$L:$L,"&gt;0.5") +COUNTIFS(Sta!$B:$B,$A11,Sta!$L:$L,"&gt;0.5"))/$D11</f>
        <v>0</v>
      </c>
      <c r="F11" s="7">
        <f>COUNTIFS(Sta!$A:$A,$A11,Sta!$L:$L,"&gt;0.5")/$B11</f>
        <v>0</v>
      </c>
      <c r="G11" s="7" t="e">
        <f>COUNTIFS(Sta!$B:$B,$A11,Sta!$L:$L,"&gt;0.5")/$C11</f>
        <v>#DIV/0!</v>
      </c>
      <c r="H11" s="12">
        <f>(COUNTIFS(Sta!$A:$A,$A11,Sta!$L:$L,"&gt;1.5") +COUNTIFS(Sta!$B:$B,$A11,Sta!$L:$L,"&gt;1.5"))/$D11</f>
        <v>0</v>
      </c>
      <c r="I11" s="7">
        <f>COUNTIFS(Sta!$A:$A,$A11,Sta!$L:$L,"&gt;1.5")/$B11</f>
        <v>0</v>
      </c>
      <c r="J11" s="7" t="e">
        <f>COUNTIFS(Sta!$B:$B,$A11,Sta!$L:$L,"&gt;1.5")/$C11</f>
        <v>#DIV/0!</v>
      </c>
      <c r="K11" s="12">
        <f>(COUNTIFS(Sta!$A:$A,$A11,Sta!$H:$H,"&gt;0.5") +COUNTIFS(Sta!$B:$B,$A11,Sta!$J:$J,"&gt;0.5"))/$D11</f>
        <v>0</v>
      </c>
      <c r="L11" s="7">
        <f>COUNTIFS(Sta!$A:$A,$A11,Sta!$H:$H,"&gt;0.5")/$B11</f>
        <v>0</v>
      </c>
      <c r="M11" s="7" t="e">
        <f>COUNTIFS(Sta!$B:$B,$A11,Sta!$J:$J,"&gt;0.5")/$C11</f>
        <v>#DIV/0!</v>
      </c>
      <c r="N11" s="12">
        <f>(COUNTIFS(Sta!$A:$A,$A11,Sta!$H:$H,"&gt;1.5") +COUNTIFS(Sta!$B:$B,$A11,Sta!$J:$J,"&gt;1.5"))/$D11</f>
        <v>0</v>
      </c>
      <c r="O11" s="7">
        <f>COUNTIFS(Sta!$A:$A,$A11,Sta!$H:$H,"&gt;1.5")/$B11</f>
        <v>0</v>
      </c>
      <c r="P11" s="7" t="e">
        <f>COUNTIFS(Sta!$B:$B,$A11,Sta!$J:$J,"&gt;1.5")/$C11</f>
        <v>#DIV/0!</v>
      </c>
      <c r="Q11" s="12">
        <f>(COUNTIFS(Sta!$A:$A,$A11,Sta!$I:$I,"&gt;0.5") +COUNTIFS(Sta!$B:$B,$A11,Sta!$K:$K,"&gt;0.5"))/$D11</f>
        <v>0</v>
      </c>
      <c r="R11" s="7">
        <f>COUNTIFS(Sta!$A:$A,$A11,Sta!$I:$I,"&gt;0.5")/$B11</f>
        <v>0</v>
      </c>
      <c r="S11" s="7" t="e">
        <f>COUNTIFS(Sta!$B:$B,$A11,Sta!$K:$K,"&gt;0.5")/$C11</f>
        <v>#DIV/0!</v>
      </c>
      <c r="T11" s="12">
        <f>(COUNTIFS(Sta!$A:$A,$A11,Sta!$I:$I,"&gt;1.5") +COUNTIFS(Sta!$B:$B,$A11,Sta!$K:$K,"&gt;1.5"))/$D11</f>
        <v>0</v>
      </c>
      <c r="U11" s="7">
        <f>COUNTIFS(Sta!$A:$A,$A11,Sta!$I:$I,"&gt;1.5")/$B11</f>
        <v>0</v>
      </c>
      <c r="V11" s="7" t="e">
        <f>COUNTIFS(Sta!$B:$B,$A11,Sta!$K:$K,"&gt;1.5")/$C11</f>
        <v>#DIV/0!</v>
      </c>
    </row>
    <row r="12" spans="1:32" x14ac:dyDescent="0.3">
      <c r="A12" t="s">
        <v>661</v>
      </c>
      <c r="B12" s="9">
        <f>COUNTIF(Sta!A:A,A12)</f>
        <v>9</v>
      </c>
      <c r="C12" s="4">
        <f>COUNTIF(Sta!B:B,A12)</f>
        <v>9</v>
      </c>
      <c r="D12" s="4">
        <f t="shared" si="0"/>
        <v>18</v>
      </c>
      <c r="E12" s="12">
        <f>(COUNTIFS(Sta!$A:$A,$A12,Sta!$L:$L,"&gt;0.5") +COUNTIFS(Sta!$B:$B,$A12,Sta!$L:$L,"&gt;0.5"))/$D12</f>
        <v>0.61111111111111116</v>
      </c>
      <c r="F12" s="7">
        <f>COUNTIFS(Sta!$A:$A,$A12,Sta!$L:$L,"&gt;0.5")/$B12</f>
        <v>0.55555555555555558</v>
      </c>
      <c r="G12" s="7">
        <f>COUNTIFS(Sta!$B:$B,$A12,Sta!$L:$L,"&gt;0.5")/$C12</f>
        <v>0.66666666666666663</v>
      </c>
      <c r="H12" s="12">
        <f>(COUNTIFS(Sta!$A:$A,$A12,Sta!$L:$L,"&gt;1.5") +COUNTIFS(Sta!$B:$B,$A12,Sta!$L:$L,"&gt;1.5"))/$D12</f>
        <v>0.27777777777777779</v>
      </c>
      <c r="I12" s="7">
        <f>COUNTIFS(Sta!$A:$A,$A12,Sta!$L:$L,"&gt;1.5")/$B12</f>
        <v>0.22222222222222221</v>
      </c>
      <c r="J12" s="7">
        <f>COUNTIFS(Sta!$B:$B,$A12,Sta!$L:$L,"&gt;1.5")/$C12</f>
        <v>0.33333333333333331</v>
      </c>
      <c r="K12" s="12">
        <f>(COUNTIFS(Sta!$A:$A,$A12,Sta!$H:$H,"&gt;0.5") +COUNTIFS(Sta!$B:$B,$A12,Sta!$J:$J,"&gt;0.5"))/$D12</f>
        <v>0.27777777777777779</v>
      </c>
      <c r="L12" s="7">
        <f>COUNTIFS(Sta!$A:$A,$A12,Sta!$H:$H,"&gt;0.5")/$B12</f>
        <v>0.33333333333333331</v>
      </c>
      <c r="M12" s="7">
        <f>COUNTIFS(Sta!$B:$B,$A12,Sta!$J:$J,"&gt;0.5")/$C12</f>
        <v>0.22222222222222221</v>
      </c>
      <c r="N12" s="12">
        <f>(COUNTIFS(Sta!$A:$A,$A12,Sta!$H:$H,"&gt;1.5") +COUNTIFS(Sta!$B:$B,$A12,Sta!$J:$J,"&gt;1.5"))/$D12</f>
        <v>5.5555555555555552E-2</v>
      </c>
      <c r="O12" s="7">
        <f>COUNTIFS(Sta!$A:$A,$A12,Sta!$H:$H,"&gt;1.5")/$B12</f>
        <v>0.1111111111111111</v>
      </c>
      <c r="P12" s="7">
        <f>COUNTIFS(Sta!$B:$B,$A12,Sta!$J:$J,"&gt;1.5")/$C12</f>
        <v>0</v>
      </c>
      <c r="Q12" s="12">
        <f>(COUNTIFS(Sta!$A:$A,$A12,Sta!$I:$I,"&gt;0.5") +COUNTIFS(Sta!$B:$B,$A12,Sta!$K:$K,"&gt;0.5"))/$D12</f>
        <v>0.5</v>
      </c>
      <c r="R12" s="7">
        <f>COUNTIFS(Sta!$A:$A,$A12,Sta!$I:$I,"&gt;0.5")/$B12</f>
        <v>0.33333333333333331</v>
      </c>
      <c r="S12" s="7">
        <f>COUNTIFS(Sta!$B:$B,$A12,Sta!$K:$K,"&gt;0.5")/$C12</f>
        <v>0.66666666666666663</v>
      </c>
      <c r="T12" s="12">
        <f>(COUNTIFS(Sta!$A:$A,$A12,Sta!$I:$I,"&gt;1.5") +COUNTIFS(Sta!$B:$B,$A12,Sta!$K:$K,"&gt;1.5"))/$D12</f>
        <v>0.16666666666666666</v>
      </c>
      <c r="U12" s="7">
        <f>COUNTIFS(Sta!$A:$A,$A12,Sta!$I:$I,"&gt;1.5")/$B12</f>
        <v>0.1111111111111111</v>
      </c>
      <c r="V12" s="7">
        <f>COUNTIFS(Sta!$B:$B,$A12,Sta!$K:$K,"&gt;1.5")/$C12</f>
        <v>0.22222222222222221</v>
      </c>
    </row>
    <row r="13" spans="1:32" x14ac:dyDescent="0.3">
      <c r="A13" t="s">
        <v>216</v>
      </c>
      <c r="B13" s="9">
        <f>COUNTIF(Sta!A:A,A13)</f>
        <v>1</v>
      </c>
      <c r="C13" s="4">
        <f>COUNTIF(Sta!B:B,A13)</f>
        <v>1</v>
      </c>
      <c r="D13" s="4">
        <f t="shared" si="0"/>
        <v>2</v>
      </c>
      <c r="E13" s="12">
        <f>(COUNTIFS(Sta!$A:$A,$A13,Sta!$L:$L,"&gt;0.5") +COUNTIFS(Sta!$B:$B,$A13,Sta!$L:$L,"&gt;0.5"))/$D13</f>
        <v>1</v>
      </c>
      <c r="F13" s="7">
        <f>COUNTIFS(Sta!$A:$A,$A13,Sta!$L:$L,"&gt;0.5")/$B13</f>
        <v>1</v>
      </c>
      <c r="G13" s="7">
        <f>COUNTIFS(Sta!$B:$B,$A13,Sta!$L:$L,"&gt;0.5")/$C13</f>
        <v>1</v>
      </c>
      <c r="H13" s="12">
        <f>(COUNTIFS(Sta!$A:$A,$A13,Sta!$L:$L,"&gt;1.5") +COUNTIFS(Sta!$B:$B,$A13,Sta!$L:$L,"&gt;1.5"))/$D13</f>
        <v>0</v>
      </c>
      <c r="I13" s="7">
        <f>COUNTIFS(Sta!$A:$A,$A13,Sta!$L:$L,"&gt;1.5")/$B13</f>
        <v>0</v>
      </c>
      <c r="J13" s="7">
        <f>COUNTIFS(Sta!$B:$B,$A13,Sta!$L:$L,"&gt;1.5")/$C13</f>
        <v>0</v>
      </c>
      <c r="K13" s="12">
        <f>(COUNTIFS(Sta!$A:$A,$A13,Sta!$H:$H,"&gt;0.5") +COUNTIFS(Sta!$B:$B,$A13,Sta!$J:$J,"&gt;0.5"))/$D13</f>
        <v>0.5</v>
      </c>
      <c r="L13" s="7">
        <f>COUNTIFS(Sta!$A:$A,$A13,Sta!$H:$H,"&gt;0.5")/$B13</f>
        <v>0</v>
      </c>
      <c r="M13" s="7">
        <f>COUNTIFS(Sta!$B:$B,$A13,Sta!$J:$J,"&gt;0.5")/$C13</f>
        <v>1</v>
      </c>
      <c r="N13" s="12">
        <f>(COUNTIFS(Sta!$A:$A,$A13,Sta!$H:$H,"&gt;1.5") +COUNTIFS(Sta!$B:$B,$A13,Sta!$J:$J,"&gt;1.5"))/$D13</f>
        <v>0</v>
      </c>
      <c r="O13" s="7">
        <f>COUNTIFS(Sta!$A:$A,$A13,Sta!$H:$H,"&gt;1.5")/$B13</f>
        <v>0</v>
      </c>
      <c r="P13" s="7">
        <f>COUNTIFS(Sta!$B:$B,$A13,Sta!$J:$J,"&gt;1.5")/$C13</f>
        <v>0</v>
      </c>
      <c r="Q13" s="12">
        <f>(COUNTIFS(Sta!$A:$A,$A13,Sta!$I:$I,"&gt;0.5") +COUNTIFS(Sta!$B:$B,$A13,Sta!$K:$K,"&gt;0.5"))/$D13</f>
        <v>0.5</v>
      </c>
      <c r="R13" s="7">
        <f>COUNTIFS(Sta!$A:$A,$A13,Sta!$I:$I,"&gt;0.5")/$B13</f>
        <v>1</v>
      </c>
      <c r="S13" s="7">
        <f>COUNTIFS(Sta!$B:$B,$A13,Sta!$K:$K,"&gt;0.5")/$C13</f>
        <v>0</v>
      </c>
      <c r="T13" s="12">
        <f>(COUNTIFS(Sta!$A:$A,$A13,Sta!$I:$I,"&gt;1.5") +COUNTIFS(Sta!$B:$B,$A13,Sta!$K:$K,"&gt;1.5"))/$D13</f>
        <v>0</v>
      </c>
      <c r="U13" s="7">
        <f>COUNTIFS(Sta!$A:$A,$A13,Sta!$I:$I,"&gt;1.5")/$B13</f>
        <v>0</v>
      </c>
      <c r="V13" s="7">
        <f>COUNTIFS(Sta!$B:$B,$A13,Sta!$K:$K,"&gt;1.5")/$C13</f>
        <v>0</v>
      </c>
    </row>
    <row r="14" spans="1:32" x14ac:dyDescent="0.3">
      <c r="A14" t="s">
        <v>525</v>
      </c>
      <c r="B14" s="9">
        <f>COUNTIF(Sta!A:A,A14)</f>
        <v>1</v>
      </c>
      <c r="C14" s="4">
        <f>COUNTIF(Sta!B:B,A14)</f>
        <v>3</v>
      </c>
      <c r="D14" s="4">
        <f t="shared" si="0"/>
        <v>4</v>
      </c>
      <c r="E14" s="12">
        <f>(COUNTIFS(Sta!$A:$A,$A14,Sta!$L:$L,"&gt;0.5") +COUNTIFS(Sta!$B:$B,$A14,Sta!$L:$L,"&gt;0.5"))/$D14</f>
        <v>0.5</v>
      </c>
      <c r="F14" s="7">
        <f>COUNTIFS(Sta!$A:$A,$A14,Sta!$L:$L,"&gt;0.5")/$B14</f>
        <v>0</v>
      </c>
      <c r="G14" s="7">
        <f>COUNTIFS(Sta!$B:$B,$A14,Sta!$L:$L,"&gt;0.5")/$C14</f>
        <v>0.66666666666666663</v>
      </c>
      <c r="H14" s="12">
        <f>(COUNTIFS(Sta!$A:$A,$A14,Sta!$L:$L,"&gt;1.5") +COUNTIFS(Sta!$B:$B,$A14,Sta!$L:$L,"&gt;1.5"))/$D14</f>
        <v>0</v>
      </c>
      <c r="I14" s="7">
        <f>COUNTIFS(Sta!$A:$A,$A14,Sta!$L:$L,"&gt;1.5")/$B14</f>
        <v>0</v>
      </c>
      <c r="J14" s="7">
        <f>COUNTIFS(Sta!$B:$B,$A14,Sta!$L:$L,"&gt;1.5")/$C14</f>
        <v>0</v>
      </c>
      <c r="K14" s="12">
        <f>(COUNTIFS(Sta!$A:$A,$A14,Sta!$H:$H,"&gt;0.5") +COUNTIFS(Sta!$B:$B,$A14,Sta!$J:$J,"&gt;0.5"))/$D14</f>
        <v>0.25</v>
      </c>
      <c r="L14" s="7">
        <f>COUNTIFS(Sta!$A:$A,$A14,Sta!$H:$H,"&gt;0.5")/$B14</f>
        <v>0</v>
      </c>
      <c r="M14" s="7">
        <f>COUNTIFS(Sta!$B:$B,$A14,Sta!$J:$J,"&gt;0.5")/$C14</f>
        <v>0.33333333333333331</v>
      </c>
      <c r="N14" s="12">
        <f>(COUNTIFS(Sta!$A:$A,$A14,Sta!$H:$H,"&gt;1.5") +COUNTIFS(Sta!$B:$B,$A14,Sta!$J:$J,"&gt;1.5"))/$D14</f>
        <v>0</v>
      </c>
      <c r="O14" s="7">
        <f>COUNTIFS(Sta!$A:$A,$A14,Sta!$H:$H,"&gt;1.5")/$B14</f>
        <v>0</v>
      </c>
      <c r="P14" s="7">
        <f>COUNTIFS(Sta!$B:$B,$A14,Sta!$J:$J,"&gt;1.5")/$C14</f>
        <v>0</v>
      </c>
      <c r="Q14" s="12">
        <f>(COUNTIFS(Sta!$A:$A,$A14,Sta!$I:$I,"&gt;0.5") +COUNTIFS(Sta!$B:$B,$A14,Sta!$K:$K,"&gt;0.5"))/$D14</f>
        <v>0.25</v>
      </c>
      <c r="R14" s="7">
        <f>COUNTIFS(Sta!$A:$A,$A14,Sta!$I:$I,"&gt;0.5")/$B14</f>
        <v>0</v>
      </c>
      <c r="S14" s="7">
        <f>COUNTIFS(Sta!$B:$B,$A14,Sta!$K:$K,"&gt;0.5")/$C14</f>
        <v>0.33333333333333331</v>
      </c>
      <c r="T14" s="12">
        <f>(COUNTIFS(Sta!$A:$A,$A14,Sta!$I:$I,"&gt;1.5") +COUNTIFS(Sta!$B:$B,$A14,Sta!$K:$K,"&gt;1.5"))/$D14</f>
        <v>0</v>
      </c>
      <c r="U14" s="7">
        <f>COUNTIFS(Sta!$A:$A,$A14,Sta!$I:$I,"&gt;1.5")/$B14</f>
        <v>0</v>
      </c>
      <c r="V14" s="7">
        <f>COUNTIFS(Sta!$B:$B,$A14,Sta!$K:$K,"&gt;1.5")/$C14</f>
        <v>0</v>
      </c>
    </row>
    <row r="15" spans="1:32" x14ac:dyDescent="0.3">
      <c r="A15" t="s">
        <v>659</v>
      </c>
      <c r="B15" s="9">
        <f>COUNTIF(Sta!A:A,A15)</f>
        <v>10</v>
      </c>
      <c r="C15" s="4">
        <f>COUNTIF(Sta!B:B,A15)</f>
        <v>8</v>
      </c>
      <c r="D15" s="4">
        <f t="shared" si="0"/>
        <v>18</v>
      </c>
      <c r="E15" s="12">
        <f>(COUNTIFS(Sta!$A:$A,$A15,Sta!$L:$L,"&gt;0.5") +COUNTIFS(Sta!$B:$B,$A15,Sta!$L:$L,"&gt;0.5"))/$D15</f>
        <v>0.5</v>
      </c>
      <c r="F15" s="7">
        <f>COUNTIFS(Sta!$A:$A,$A15,Sta!$L:$L,"&gt;0.5")/$B15</f>
        <v>0.6</v>
      </c>
      <c r="G15" s="7">
        <f>COUNTIFS(Sta!$B:$B,$A15,Sta!$L:$L,"&gt;0.5")/$C15</f>
        <v>0.375</v>
      </c>
      <c r="H15" s="12">
        <f>(COUNTIFS(Sta!$A:$A,$A15,Sta!$L:$L,"&gt;1.5") +COUNTIFS(Sta!$B:$B,$A15,Sta!$L:$L,"&gt;1.5"))/$D15</f>
        <v>0.22222222222222221</v>
      </c>
      <c r="I15" s="7">
        <f>COUNTIFS(Sta!$A:$A,$A15,Sta!$L:$L,"&gt;1.5")/$B15</f>
        <v>0.2</v>
      </c>
      <c r="J15" s="7">
        <f>COUNTIFS(Sta!$B:$B,$A15,Sta!$L:$L,"&gt;1.5")/$C15</f>
        <v>0.25</v>
      </c>
      <c r="K15" s="12">
        <f>(COUNTIFS(Sta!$A:$A,$A15,Sta!$H:$H,"&gt;0.5") +COUNTIFS(Sta!$B:$B,$A15,Sta!$J:$J,"&gt;0.5"))/$D15</f>
        <v>0.33333333333333331</v>
      </c>
      <c r="L15" s="7">
        <f>COUNTIFS(Sta!$A:$A,$A15,Sta!$H:$H,"&gt;0.5")/$B15</f>
        <v>0.4</v>
      </c>
      <c r="M15" s="7">
        <f>COUNTIFS(Sta!$B:$B,$A15,Sta!$J:$J,"&gt;0.5")/$C15</f>
        <v>0.25</v>
      </c>
      <c r="N15" s="12">
        <f>(COUNTIFS(Sta!$A:$A,$A15,Sta!$H:$H,"&gt;1.5") +COUNTIFS(Sta!$B:$B,$A15,Sta!$J:$J,"&gt;1.5"))/$D15</f>
        <v>0.16666666666666666</v>
      </c>
      <c r="O15" s="7">
        <f>COUNTIFS(Sta!$A:$A,$A15,Sta!$H:$H,"&gt;1.5")/$B15</f>
        <v>0.2</v>
      </c>
      <c r="P15" s="7">
        <f>COUNTIFS(Sta!$B:$B,$A15,Sta!$J:$J,"&gt;1.5")/$C15</f>
        <v>0.125</v>
      </c>
      <c r="Q15" s="12">
        <f>(COUNTIFS(Sta!$A:$A,$A15,Sta!$I:$I,"&gt;0.5") +COUNTIFS(Sta!$B:$B,$A15,Sta!$K:$K,"&gt;0.5"))/$D15</f>
        <v>0.27777777777777779</v>
      </c>
      <c r="R15" s="7">
        <f>COUNTIFS(Sta!$A:$A,$A15,Sta!$I:$I,"&gt;0.5")/$B15</f>
        <v>0.2</v>
      </c>
      <c r="S15" s="7">
        <f>COUNTIFS(Sta!$B:$B,$A15,Sta!$K:$K,"&gt;0.5")/$C15</f>
        <v>0.375</v>
      </c>
      <c r="T15" s="12">
        <f>(COUNTIFS(Sta!$A:$A,$A15,Sta!$I:$I,"&gt;1.5") +COUNTIFS(Sta!$B:$B,$A15,Sta!$K:$K,"&gt;1.5"))/$D15</f>
        <v>0</v>
      </c>
      <c r="U15" s="7">
        <f>COUNTIFS(Sta!$A:$A,$A15,Sta!$I:$I,"&gt;1.5")/$B15</f>
        <v>0</v>
      </c>
      <c r="V15" s="7">
        <f>COUNTIFS(Sta!$B:$B,$A15,Sta!$K:$K,"&gt;1.5")/$C15</f>
        <v>0</v>
      </c>
    </row>
    <row r="16" spans="1:32" x14ac:dyDescent="0.3">
      <c r="A16" t="s">
        <v>376</v>
      </c>
      <c r="B16" s="9">
        <f>COUNTIF(Sta!A:A,A16)</f>
        <v>2</v>
      </c>
      <c r="C16" s="4">
        <f>COUNTIF(Sta!B:B,A16)</f>
        <v>1</v>
      </c>
      <c r="D16" s="4">
        <f t="shared" si="0"/>
        <v>3</v>
      </c>
      <c r="E16" s="12">
        <f>(COUNTIFS(Sta!$A:$A,$A16,Sta!$L:$L,"&gt;0.5") +COUNTIFS(Sta!$B:$B,$A16,Sta!$L:$L,"&gt;0.5"))/$D16</f>
        <v>0.66666666666666663</v>
      </c>
      <c r="F16" s="7">
        <f>COUNTIFS(Sta!$A:$A,$A16,Sta!$L:$L,"&gt;0.5")/$B16</f>
        <v>1</v>
      </c>
      <c r="G16" s="7">
        <f>COUNTIFS(Sta!$B:$B,$A16,Sta!$L:$L,"&gt;0.5")/$C16</f>
        <v>0</v>
      </c>
      <c r="H16" s="12">
        <f>(COUNTIFS(Sta!$A:$A,$A16,Sta!$L:$L,"&gt;1.5") +COUNTIFS(Sta!$B:$B,$A16,Sta!$L:$L,"&gt;1.5"))/$D16</f>
        <v>0.33333333333333331</v>
      </c>
      <c r="I16" s="7">
        <f>COUNTIFS(Sta!$A:$A,$A16,Sta!$L:$L,"&gt;1.5")/$B16</f>
        <v>0.5</v>
      </c>
      <c r="J16" s="7">
        <f>COUNTIFS(Sta!$B:$B,$A16,Sta!$L:$L,"&gt;1.5")/$C16</f>
        <v>0</v>
      </c>
      <c r="K16" s="12">
        <f>(COUNTIFS(Sta!$A:$A,$A16,Sta!$H:$H,"&gt;0.5") +COUNTIFS(Sta!$B:$B,$A16,Sta!$J:$J,"&gt;0.5"))/$D16</f>
        <v>0.33333333333333331</v>
      </c>
      <c r="L16" s="7">
        <f>COUNTIFS(Sta!$A:$A,$A16,Sta!$H:$H,"&gt;0.5")/$B16</f>
        <v>0.5</v>
      </c>
      <c r="M16" s="7">
        <f>COUNTIFS(Sta!$B:$B,$A16,Sta!$J:$J,"&gt;0.5")/$C16</f>
        <v>0</v>
      </c>
      <c r="N16" s="12">
        <f>(COUNTIFS(Sta!$A:$A,$A16,Sta!$H:$H,"&gt;1.5") +COUNTIFS(Sta!$B:$B,$A16,Sta!$J:$J,"&gt;1.5"))/$D16</f>
        <v>0</v>
      </c>
      <c r="O16" s="7">
        <f>COUNTIFS(Sta!$A:$A,$A16,Sta!$H:$H,"&gt;1.5")/$B16</f>
        <v>0</v>
      </c>
      <c r="P16" s="7">
        <f>COUNTIFS(Sta!$B:$B,$A16,Sta!$J:$J,"&gt;1.5")/$C16</f>
        <v>0</v>
      </c>
      <c r="Q16" s="12">
        <f>(COUNTIFS(Sta!$A:$A,$A16,Sta!$I:$I,"&gt;0.5") +COUNTIFS(Sta!$B:$B,$A16,Sta!$K:$K,"&gt;0.5"))/$D16</f>
        <v>0.33333333333333331</v>
      </c>
      <c r="R16" s="7">
        <f>COUNTIFS(Sta!$A:$A,$A16,Sta!$I:$I,"&gt;0.5")/$B16</f>
        <v>0.5</v>
      </c>
      <c r="S16" s="7">
        <f>COUNTIFS(Sta!$B:$B,$A16,Sta!$K:$K,"&gt;0.5")/$C16</f>
        <v>0</v>
      </c>
      <c r="T16" s="12">
        <f>(COUNTIFS(Sta!$A:$A,$A16,Sta!$I:$I,"&gt;1.5") +COUNTIFS(Sta!$B:$B,$A16,Sta!$K:$K,"&gt;1.5"))/$D16</f>
        <v>0.33333333333333331</v>
      </c>
      <c r="U16" s="7">
        <f>COUNTIFS(Sta!$A:$A,$A16,Sta!$I:$I,"&gt;1.5")/$B16</f>
        <v>0.5</v>
      </c>
      <c r="V16" s="7">
        <f>COUNTIFS(Sta!$B:$B,$A16,Sta!$K:$K,"&gt;1.5")/$C16</f>
        <v>0</v>
      </c>
    </row>
    <row r="17" spans="1:22" x14ac:dyDescent="0.3">
      <c r="A17" t="s">
        <v>138</v>
      </c>
      <c r="B17" s="9">
        <f>COUNTIF(Sta!A:A,A17)</f>
        <v>1</v>
      </c>
      <c r="C17" s="4">
        <f>COUNTIF(Sta!B:B,A17)</f>
        <v>1</v>
      </c>
      <c r="D17" s="4">
        <f t="shared" si="0"/>
        <v>2</v>
      </c>
      <c r="E17" s="12">
        <f>(COUNTIFS(Sta!$A:$A,$A17,Sta!$L:$L,"&gt;0.5") +COUNTIFS(Sta!$B:$B,$A17,Sta!$L:$L,"&gt;0.5"))/$D17</f>
        <v>1</v>
      </c>
      <c r="F17" s="7">
        <f>COUNTIFS(Sta!$A:$A,$A17,Sta!$L:$L,"&gt;0.5")/$B17</f>
        <v>1</v>
      </c>
      <c r="G17" s="7">
        <f>COUNTIFS(Sta!$B:$B,$A17,Sta!$L:$L,"&gt;0.5")/$C17</f>
        <v>1</v>
      </c>
      <c r="H17" s="12">
        <f>(COUNTIFS(Sta!$A:$A,$A17,Sta!$L:$L,"&gt;1.5") +COUNTIFS(Sta!$B:$B,$A17,Sta!$L:$L,"&gt;1.5"))/$D17</f>
        <v>0.5</v>
      </c>
      <c r="I17" s="7">
        <f>COUNTIFS(Sta!$A:$A,$A17,Sta!$L:$L,"&gt;1.5")/$B17</f>
        <v>0</v>
      </c>
      <c r="J17" s="7">
        <f>COUNTIFS(Sta!$B:$B,$A17,Sta!$L:$L,"&gt;1.5")/$C17</f>
        <v>1</v>
      </c>
      <c r="K17" s="12">
        <f>(COUNTIFS(Sta!$A:$A,$A17,Sta!$H:$H,"&gt;0.5") +COUNTIFS(Sta!$B:$B,$A17,Sta!$J:$J,"&gt;0.5"))/$D17</f>
        <v>1</v>
      </c>
      <c r="L17" s="7">
        <f>COUNTIFS(Sta!$A:$A,$A17,Sta!$H:$H,"&gt;0.5")/$B17</f>
        <v>1</v>
      </c>
      <c r="M17" s="7">
        <f>COUNTIFS(Sta!$B:$B,$A17,Sta!$J:$J,"&gt;0.5")/$C17</f>
        <v>1</v>
      </c>
      <c r="N17" s="12">
        <f>(COUNTIFS(Sta!$A:$A,$A17,Sta!$H:$H,"&gt;1.5") +COUNTIFS(Sta!$B:$B,$A17,Sta!$J:$J,"&gt;1.5"))/$D17</f>
        <v>0</v>
      </c>
      <c r="O17" s="7">
        <f>COUNTIFS(Sta!$A:$A,$A17,Sta!$H:$H,"&gt;1.5")/$B17</f>
        <v>0</v>
      </c>
      <c r="P17" s="7">
        <f>COUNTIFS(Sta!$B:$B,$A17,Sta!$J:$J,"&gt;1.5")/$C17</f>
        <v>0</v>
      </c>
      <c r="Q17" s="12">
        <f>(COUNTIFS(Sta!$A:$A,$A17,Sta!$I:$I,"&gt;0.5") +COUNTIFS(Sta!$B:$B,$A17,Sta!$K:$K,"&gt;0.5"))/$D17</f>
        <v>0.5</v>
      </c>
      <c r="R17" s="7">
        <f>COUNTIFS(Sta!$A:$A,$A17,Sta!$I:$I,"&gt;0.5")/$B17</f>
        <v>0</v>
      </c>
      <c r="S17" s="7">
        <f>COUNTIFS(Sta!$B:$B,$A17,Sta!$K:$K,"&gt;0.5")/$C17</f>
        <v>1</v>
      </c>
      <c r="T17" s="12">
        <f>(COUNTIFS(Sta!$A:$A,$A17,Sta!$I:$I,"&gt;1.5") +COUNTIFS(Sta!$B:$B,$A17,Sta!$K:$K,"&gt;1.5"))/$D17</f>
        <v>0</v>
      </c>
      <c r="U17" s="7">
        <f>COUNTIFS(Sta!$A:$A,$A17,Sta!$I:$I,"&gt;1.5")/$B17</f>
        <v>0</v>
      </c>
      <c r="V17" s="7">
        <f>COUNTIFS(Sta!$B:$B,$A17,Sta!$K:$K,"&gt;1.5")/$C17</f>
        <v>0</v>
      </c>
    </row>
    <row r="18" spans="1:22" x14ac:dyDescent="0.3">
      <c r="A18" t="s">
        <v>139</v>
      </c>
      <c r="B18" s="9">
        <f>COUNTIF(Sta!A:A,A18)</f>
        <v>0</v>
      </c>
      <c r="C18" s="4">
        <f>COUNTIF(Sta!B:B,A18)</f>
        <v>1</v>
      </c>
      <c r="D18" s="4">
        <f t="shared" si="0"/>
        <v>1</v>
      </c>
      <c r="E18" s="12">
        <f>(COUNTIFS(Sta!$A:$A,$A18,Sta!$L:$L,"&gt;0.5") +COUNTIFS(Sta!$B:$B,$A18,Sta!$L:$L,"&gt;0.5"))/$D18</f>
        <v>1</v>
      </c>
      <c r="F18" s="7" t="e">
        <f>COUNTIFS(Sta!$A:$A,$A18,Sta!$L:$L,"&gt;0.5")/$B18</f>
        <v>#DIV/0!</v>
      </c>
      <c r="G18" s="7">
        <f>COUNTIFS(Sta!$B:$B,$A18,Sta!$L:$L,"&gt;0.5")/$C18</f>
        <v>1</v>
      </c>
      <c r="H18" s="12">
        <f>(COUNTIFS(Sta!$A:$A,$A18,Sta!$L:$L,"&gt;1.5") +COUNTIFS(Sta!$B:$B,$A18,Sta!$L:$L,"&gt;1.5"))/$D18</f>
        <v>0</v>
      </c>
      <c r="I18" s="7" t="e">
        <f>COUNTIFS(Sta!$A:$A,$A18,Sta!$L:$L,"&gt;1.5")/$B18</f>
        <v>#DIV/0!</v>
      </c>
      <c r="J18" s="7">
        <f>COUNTIFS(Sta!$B:$B,$A18,Sta!$L:$L,"&gt;1.5")/$C18</f>
        <v>0</v>
      </c>
      <c r="K18" s="12">
        <f>(COUNTIFS(Sta!$A:$A,$A18,Sta!$H:$H,"&gt;0.5") +COUNTIFS(Sta!$B:$B,$A18,Sta!$J:$J,"&gt;0.5"))/$D18</f>
        <v>0</v>
      </c>
      <c r="L18" s="7" t="e">
        <f>COUNTIFS(Sta!$A:$A,$A18,Sta!$H:$H,"&gt;0.5")/$B18</f>
        <v>#DIV/0!</v>
      </c>
      <c r="M18" s="7">
        <f>COUNTIFS(Sta!$B:$B,$A18,Sta!$J:$J,"&gt;0.5")/$C18</f>
        <v>0</v>
      </c>
      <c r="N18" s="12">
        <f>(COUNTIFS(Sta!$A:$A,$A18,Sta!$H:$H,"&gt;1.5") +COUNTIFS(Sta!$B:$B,$A18,Sta!$J:$J,"&gt;1.5"))/$D18</f>
        <v>0</v>
      </c>
      <c r="O18" s="7" t="e">
        <f>COUNTIFS(Sta!$A:$A,$A18,Sta!$H:$H,"&gt;1.5")/$B18</f>
        <v>#DIV/0!</v>
      </c>
      <c r="P18" s="7">
        <f>COUNTIFS(Sta!$B:$B,$A18,Sta!$J:$J,"&gt;1.5")/$C18</f>
        <v>0</v>
      </c>
      <c r="Q18" s="12">
        <f>(COUNTIFS(Sta!$A:$A,$A18,Sta!$I:$I,"&gt;0.5") +COUNTIFS(Sta!$B:$B,$A18,Sta!$K:$K,"&gt;0.5"))/$D18</f>
        <v>1</v>
      </c>
      <c r="R18" s="7" t="e">
        <f>COUNTIFS(Sta!$A:$A,$A18,Sta!$I:$I,"&gt;0.5")/$B18</f>
        <v>#DIV/0!</v>
      </c>
      <c r="S18" s="7">
        <f>COUNTIFS(Sta!$B:$B,$A18,Sta!$K:$K,"&gt;0.5")/$C18</f>
        <v>1</v>
      </c>
      <c r="T18" s="12">
        <f>(COUNTIFS(Sta!$A:$A,$A18,Sta!$I:$I,"&gt;1.5") +COUNTIFS(Sta!$B:$B,$A18,Sta!$K:$K,"&gt;1.5"))/$D18</f>
        <v>0</v>
      </c>
      <c r="U18" s="7" t="e">
        <f>COUNTIFS(Sta!$A:$A,$A18,Sta!$I:$I,"&gt;1.5")/$B18</f>
        <v>#DIV/0!</v>
      </c>
      <c r="V18" s="7">
        <f>COUNTIFS(Sta!$B:$B,$A18,Sta!$K:$K,"&gt;1.5")/$C18</f>
        <v>0</v>
      </c>
    </row>
    <row r="19" spans="1:22" x14ac:dyDescent="0.3">
      <c r="A19" t="s">
        <v>552</v>
      </c>
      <c r="B19" s="9">
        <f>COUNTIF(Sta!A:A,A19)</f>
        <v>2</v>
      </c>
      <c r="C19" s="4">
        <f>COUNTIF(Sta!B:B,A19)</f>
        <v>2</v>
      </c>
      <c r="D19" s="4">
        <f t="shared" si="0"/>
        <v>4</v>
      </c>
      <c r="E19" s="12">
        <f>(COUNTIFS(Sta!$A:$A,$A19,Sta!$L:$L,"&gt;0.5") +COUNTIFS(Sta!$B:$B,$A19,Sta!$L:$L,"&gt;0.5"))/$D19</f>
        <v>0.5</v>
      </c>
      <c r="F19" s="7">
        <f>COUNTIFS(Sta!$A:$A,$A19,Sta!$L:$L,"&gt;0.5")/$B19</f>
        <v>0.5</v>
      </c>
      <c r="G19" s="7">
        <f>COUNTIFS(Sta!$B:$B,$A19,Sta!$L:$L,"&gt;0.5")/$C19</f>
        <v>0.5</v>
      </c>
      <c r="H19" s="12">
        <f>(COUNTIFS(Sta!$A:$A,$A19,Sta!$L:$L,"&gt;1.5") +COUNTIFS(Sta!$B:$B,$A19,Sta!$L:$L,"&gt;1.5"))/$D19</f>
        <v>0</v>
      </c>
      <c r="I19" s="7">
        <f>COUNTIFS(Sta!$A:$A,$A19,Sta!$L:$L,"&gt;1.5")/$B19</f>
        <v>0</v>
      </c>
      <c r="J19" s="7">
        <f>COUNTIFS(Sta!$B:$B,$A19,Sta!$L:$L,"&gt;1.5")/$C19</f>
        <v>0</v>
      </c>
      <c r="K19" s="12">
        <f>(COUNTIFS(Sta!$A:$A,$A19,Sta!$H:$H,"&gt;0.5") +COUNTIFS(Sta!$B:$B,$A19,Sta!$J:$J,"&gt;0.5"))/$D19</f>
        <v>0.25</v>
      </c>
      <c r="L19" s="7">
        <f>COUNTIFS(Sta!$A:$A,$A19,Sta!$H:$H,"&gt;0.5")/$B19</f>
        <v>0.5</v>
      </c>
      <c r="M19" s="7">
        <f>COUNTIFS(Sta!$B:$B,$A19,Sta!$J:$J,"&gt;0.5")/$C19</f>
        <v>0</v>
      </c>
      <c r="N19" s="12">
        <f>(COUNTIFS(Sta!$A:$A,$A19,Sta!$H:$H,"&gt;1.5") +COUNTIFS(Sta!$B:$B,$A19,Sta!$J:$J,"&gt;1.5"))/$D19</f>
        <v>0</v>
      </c>
      <c r="O19" s="7">
        <f>COUNTIFS(Sta!$A:$A,$A19,Sta!$H:$H,"&gt;1.5")/$B19</f>
        <v>0</v>
      </c>
      <c r="P19" s="7">
        <f>COUNTIFS(Sta!$B:$B,$A19,Sta!$J:$J,"&gt;1.5")/$C19</f>
        <v>0</v>
      </c>
      <c r="Q19" s="12">
        <f>(COUNTIFS(Sta!$A:$A,$A19,Sta!$I:$I,"&gt;0.5") +COUNTIFS(Sta!$B:$B,$A19,Sta!$K:$K,"&gt;0.5"))/$D19</f>
        <v>0.25</v>
      </c>
      <c r="R19" s="7">
        <f>COUNTIFS(Sta!$A:$A,$A19,Sta!$I:$I,"&gt;0.5")/$B19</f>
        <v>0</v>
      </c>
      <c r="S19" s="7">
        <f>COUNTIFS(Sta!$B:$B,$A19,Sta!$K:$K,"&gt;0.5")/$C19</f>
        <v>0.5</v>
      </c>
      <c r="T19" s="12">
        <f>(COUNTIFS(Sta!$A:$A,$A19,Sta!$I:$I,"&gt;1.5") +COUNTIFS(Sta!$B:$B,$A19,Sta!$K:$K,"&gt;1.5"))/$D19</f>
        <v>0</v>
      </c>
      <c r="U19" s="7">
        <f>COUNTIFS(Sta!$A:$A,$A19,Sta!$I:$I,"&gt;1.5")/$B19</f>
        <v>0</v>
      </c>
      <c r="V19" s="7">
        <f>COUNTIFS(Sta!$B:$B,$A19,Sta!$K:$K,"&gt;1.5")/$C19</f>
        <v>0</v>
      </c>
    </row>
    <row r="20" spans="1:22" x14ac:dyDescent="0.3">
      <c r="A20" t="s">
        <v>709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2" t="e">
        <f>(COUNTIFS(Sta!$A:$A,$A20,Sta!$L:$L,"&gt;0.5") +COUNTIFS(Sta!$B:$B,$A20,Sta!$L:$L,"&gt;0.5"))/$D20</f>
        <v>#DIV/0!</v>
      </c>
      <c r="F20" s="7" t="e">
        <f>COUNTIFS(Sta!$A:$A,$A20,Sta!$L:$L,"&gt;0.5")/$B20</f>
        <v>#DIV/0!</v>
      </c>
      <c r="G20" s="7" t="e">
        <f>COUNTIFS(Sta!$B:$B,$A20,Sta!$L:$L,"&gt;0.5")/$C20</f>
        <v>#DIV/0!</v>
      </c>
      <c r="H20" s="12" t="e">
        <f>(COUNTIFS(Sta!$A:$A,$A20,Sta!$L:$L,"&gt;1.5") +COUNTIFS(Sta!$B:$B,$A20,Sta!$L:$L,"&gt;1.5"))/$D20</f>
        <v>#DIV/0!</v>
      </c>
      <c r="I20" s="7" t="e">
        <f>COUNTIFS(Sta!$A:$A,$A20,Sta!$L:$L,"&gt;1.5")/$B20</f>
        <v>#DIV/0!</v>
      </c>
      <c r="J20" s="7" t="e">
        <f>COUNTIFS(Sta!$B:$B,$A20,Sta!$L:$L,"&gt;1.5")/$C20</f>
        <v>#DIV/0!</v>
      </c>
      <c r="K20" s="12" t="e">
        <f>(COUNTIFS(Sta!$A:$A,$A20,Sta!$H:$H,"&gt;0.5") +COUNTIFS(Sta!$B:$B,$A20,Sta!$J:$J,"&gt;0.5"))/$D20</f>
        <v>#DIV/0!</v>
      </c>
      <c r="L20" s="7" t="e">
        <f>COUNTIFS(Sta!$A:$A,$A20,Sta!$H:$H,"&gt;0.5")/$B20</f>
        <v>#DIV/0!</v>
      </c>
      <c r="M20" s="7" t="e">
        <f>COUNTIFS(Sta!$B:$B,$A20,Sta!$J:$J,"&gt;0.5")/$C20</f>
        <v>#DIV/0!</v>
      </c>
      <c r="N20" s="12" t="e">
        <f>(COUNTIFS(Sta!$A:$A,$A20,Sta!$H:$H,"&gt;1.5") +COUNTIFS(Sta!$B:$B,$A20,Sta!$J:$J,"&gt;1.5"))/$D20</f>
        <v>#DIV/0!</v>
      </c>
      <c r="O20" s="7" t="e">
        <f>COUNTIFS(Sta!$A:$A,$A20,Sta!$H:$H,"&gt;1.5")/$B20</f>
        <v>#DIV/0!</v>
      </c>
      <c r="P20" s="7" t="e">
        <f>COUNTIFS(Sta!$B:$B,$A20,Sta!$J:$J,"&gt;1.5")/$C20</f>
        <v>#DIV/0!</v>
      </c>
      <c r="Q20" s="12" t="e">
        <f>(COUNTIFS(Sta!$A:$A,$A20,Sta!$I:$I,"&gt;0.5") +COUNTIFS(Sta!$B:$B,$A20,Sta!$K:$K,"&gt;0.5"))/$D20</f>
        <v>#DIV/0!</v>
      </c>
      <c r="R20" s="7" t="e">
        <f>COUNTIFS(Sta!$A:$A,$A20,Sta!$I:$I,"&gt;0.5")/$B20</f>
        <v>#DIV/0!</v>
      </c>
      <c r="S20" s="7" t="e">
        <f>COUNTIFS(Sta!$B:$B,$A20,Sta!$K:$K,"&gt;0.5")/$C20</f>
        <v>#DIV/0!</v>
      </c>
      <c r="T20" s="12" t="e">
        <f>(COUNTIFS(Sta!$A:$A,$A20,Sta!$I:$I,"&gt;1.5") +COUNTIFS(Sta!$B:$B,$A20,Sta!$K:$K,"&gt;1.5"))/$D20</f>
        <v>#DIV/0!</v>
      </c>
      <c r="U20" s="7" t="e">
        <f>COUNTIFS(Sta!$A:$A,$A20,Sta!$I:$I,"&gt;1.5")/$B20</f>
        <v>#DIV/0!</v>
      </c>
      <c r="V20" s="7" t="e">
        <f>COUNTIFS(Sta!$B:$B,$A20,Sta!$K:$K,"&gt;1.5")/$C20</f>
        <v>#DIV/0!</v>
      </c>
    </row>
    <row r="21" spans="1:22" x14ac:dyDescent="0.3">
      <c r="A21" t="s">
        <v>403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2" t="e">
        <f>(COUNTIFS(Sta!$A:$A,$A21,Sta!$L:$L,"&gt;0.5") +COUNTIFS(Sta!$B:$B,$A21,Sta!$L:$L,"&gt;0.5"))/$D21</f>
        <v>#DIV/0!</v>
      </c>
      <c r="F21" s="7" t="e">
        <f>COUNTIFS(Sta!$A:$A,$A21,Sta!$L:$L,"&gt;0.5")/$B21</f>
        <v>#DIV/0!</v>
      </c>
      <c r="G21" s="7" t="e">
        <f>COUNTIFS(Sta!$B:$B,$A21,Sta!$L:$L,"&gt;0.5")/$C21</f>
        <v>#DIV/0!</v>
      </c>
      <c r="H21" s="12" t="e">
        <f>(COUNTIFS(Sta!$A:$A,$A21,Sta!$L:$L,"&gt;1.5") +COUNTIFS(Sta!$B:$B,$A21,Sta!$L:$L,"&gt;1.5"))/$D21</f>
        <v>#DIV/0!</v>
      </c>
      <c r="I21" s="7" t="e">
        <f>COUNTIFS(Sta!$A:$A,$A21,Sta!$L:$L,"&gt;1.5")/$B21</f>
        <v>#DIV/0!</v>
      </c>
      <c r="J21" s="7" t="e">
        <f>COUNTIFS(Sta!$B:$B,$A21,Sta!$L:$L,"&gt;1.5")/$C21</f>
        <v>#DIV/0!</v>
      </c>
      <c r="K21" s="12" t="e">
        <f>(COUNTIFS(Sta!$A:$A,$A21,Sta!$H:$H,"&gt;0.5") +COUNTIFS(Sta!$B:$B,$A21,Sta!$J:$J,"&gt;0.5"))/$D21</f>
        <v>#DIV/0!</v>
      </c>
      <c r="L21" s="7" t="e">
        <f>COUNTIFS(Sta!$A:$A,$A21,Sta!$H:$H,"&gt;0.5")/$B21</f>
        <v>#DIV/0!</v>
      </c>
      <c r="M21" s="7" t="e">
        <f>COUNTIFS(Sta!$B:$B,$A21,Sta!$J:$J,"&gt;0.5")/$C21</f>
        <v>#DIV/0!</v>
      </c>
      <c r="N21" s="12" t="e">
        <f>(COUNTIFS(Sta!$A:$A,$A21,Sta!$H:$H,"&gt;1.5") +COUNTIFS(Sta!$B:$B,$A21,Sta!$J:$J,"&gt;1.5"))/$D21</f>
        <v>#DIV/0!</v>
      </c>
      <c r="O21" s="7" t="e">
        <f>COUNTIFS(Sta!$A:$A,$A21,Sta!$H:$H,"&gt;1.5")/$B21</f>
        <v>#DIV/0!</v>
      </c>
      <c r="P21" s="7" t="e">
        <f>COUNTIFS(Sta!$B:$B,$A21,Sta!$J:$J,"&gt;1.5")/$C21</f>
        <v>#DIV/0!</v>
      </c>
      <c r="Q21" s="12" t="e">
        <f>(COUNTIFS(Sta!$A:$A,$A21,Sta!$I:$I,"&gt;0.5") +COUNTIFS(Sta!$B:$B,$A21,Sta!$K:$K,"&gt;0.5"))/$D21</f>
        <v>#DIV/0!</v>
      </c>
      <c r="R21" s="7" t="e">
        <f>COUNTIFS(Sta!$A:$A,$A21,Sta!$I:$I,"&gt;0.5")/$B21</f>
        <v>#DIV/0!</v>
      </c>
      <c r="S21" s="7" t="e">
        <f>COUNTIFS(Sta!$B:$B,$A21,Sta!$K:$K,"&gt;0.5")/$C21</f>
        <v>#DIV/0!</v>
      </c>
      <c r="T21" s="12" t="e">
        <f>(COUNTIFS(Sta!$A:$A,$A21,Sta!$I:$I,"&gt;1.5") +COUNTIFS(Sta!$B:$B,$A21,Sta!$K:$K,"&gt;1.5"))/$D21</f>
        <v>#DIV/0!</v>
      </c>
      <c r="U21" s="7" t="e">
        <f>COUNTIFS(Sta!$A:$A,$A21,Sta!$I:$I,"&gt;1.5")/$B21</f>
        <v>#DIV/0!</v>
      </c>
      <c r="V21" s="7" t="e">
        <f>COUNTIFS(Sta!$B:$B,$A21,Sta!$K:$K,"&gt;1.5")/$C21</f>
        <v>#DIV/0!</v>
      </c>
    </row>
    <row r="22" spans="1:22" x14ac:dyDescent="0.3">
      <c r="A22" t="s">
        <v>405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2" t="e">
        <f>(COUNTIFS(Sta!$A:$A,$A22,Sta!$L:$L,"&gt;0.5") +COUNTIFS(Sta!$B:$B,$A22,Sta!$L:$L,"&gt;0.5"))/$D22</f>
        <v>#DIV/0!</v>
      </c>
      <c r="F22" s="7" t="e">
        <f>COUNTIFS(Sta!$A:$A,$A22,Sta!$L:$L,"&gt;0.5")/$B22</f>
        <v>#DIV/0!</v>
      </c>
      <c r="G22" s="7" t="e">
        <f>COUNTIFS(Sta!$B:$B,$A22,Sta!$L:$L,"&gt;0.5")/$C22</f>
        <v>#DIV/0!</v>
      </c>
      <c r="H22" s="12" t="e">
        <f>(COUNTIFS(Sta!$A:$A,$A22,Sta!$L:$L,"&gt;1.5") +COUNTIFS(Sta!$B:$B,$A22,Sta!$L:$L,"&gt;1.5"))/$D22</f>
        <v>#DIV/0!</v>
      </c>
      <c r="I22" s="7" t="e">
        <f>COUNTIFS(Sta!$A:$A,$A22,Sta!$L:$L,"&gt;1.5")/$B22</f>
        <v>#DIV/0!</v>
      </c>
      <c r="J22" s="7" t="e">
        <f>COUNTIFS(Sta!$B:$B,$A22,Sta!$L:$L,"&gt;1.5")/$C22</f>
        <v>#DIV/0!</v>
      </c>
      <c r="K22" s="12" t="e">
        <f>(COUNTIFS(Sta!$A:$A,$A22,Sta!$H:$H,"&gt;0.5") +COUNTIFS(Sta!$B:$B,$A22,Sta!$J:$J,"&gt;0.5"))/$D22</f>
        <v>#DIV/0!</v>
      </c>
      <c r="L22" s="7" t="e">
        <f>COUNTIFS(Sta!$A:$A,$A22,Sta!$H:$H,"&gt;0.5")/$B22</f>
        <v>#DIV/0!</v>
      </c>
      <c r="M22" s="7" t="e">
        <f>COUNTIFS(Sta!$B:$B,$A22,Sta!$J:$J,"&gt;0.5")/$C22</f>
        <v>#DIV/0!</v>
      </c>
      <c r="N22" s="12" t="e">
        <f>(COUNTIFS(Sta!$A:$A,$A22,Sta!$H:$H,"&gt;1.5") +COUNTIFS(Sta!$B:$B,$A22,Sta!$J:$J,"&gt;1.5"))/$D22</f>
        <v>#DIV/0!</v>
      </c>
      <c r="O22" s="7" t="e">
        <f>COUNTIFS(Sta!$A:$A,$A22,Sta!$H:$H,"&gt;1.5")/$B22</f>
        <v>#DIV/0!</v>
      </c>
      <c r="P22" s="7" t="e">
        <f>COUNTIFS(Sta!$B:$B,$A22,Sta!$J:$J,"&gt;1.5")/$C22</f>
        <v>#DIV/0!</v>
      </c>
      <c r="Q22" s="12" t="e">
        <f>(COUNTIFS(Sta!$A:$A,$A22,Sta!$I:$I,"&gt;0.5") +COUNTIFS(Sta!$B:$B,$A22,Sta!$K:$K,"&gt;0.5"))/$D22</f>
        <v>#DIV/0!</v>
      </c>
      <c r="R22" s="7" t="e">
        <f>COUNTIFS(Sta!$A:$A,$A22,Sta!$I:$I,"&gt;0.5")/$B22</f>
        <v>#DIV/0!</v>
      </c>
      <c r="S22" s="7" t="e">
        <f>COUNTIFS(Sta!$B:$B,$A22,Sta!$K:$K,"&gt;0.5")/$C22</f>
        <v>#DIV/0!</v>
      </c>
      <c r="T22" s="12" t="e">
        <f>(COUNTIFS(Sta!$A:$A,$A22,Sta!$I:$I,"&gt;1.5") +COUNTIFS(Sta!$B:$B,$A22,Sta!$K:$K,"&gt;1.5"))/$D22</f>
        <v>#DIV/0!</v>
      </c>
      <c r="U22" s="7" t="e">
        <f>COUNTIFS(Sta!$A:$A,$A22,Sta!$I:$I,"&gt;1.5")/$B22</f>
        <v>#DIV/0!</v>
      </c>
      <c r="V22" s="7" t="e">
        <f>COUNTIFS(Sta!$B:$B,$A22,Sta!$K:$K,"&gt;1.5")/$C22</f>
        <v>#DIV/0!</v>
      </c>
    </row>
    <row r="23" spans="1:22" x14ac:dyDescent="0.3">
      <c r="A23" t="s">
        <v>635</v>
      </c>
      <c r="B23" s="9">
        <f>COUNTIF(Sta!A:A,A23)</f>
        <v>1</v>
      </c>
      <c r="C23" s="4">
        <f>COUNTIF(Sta!B:B,A23)</f>
        <v>1</v>
      </c>
      <c r="D23" s="4">
        <f t="shared" ref="D23:D42" si="1">B23+C23</f>
        <v>2</v>
      </c>
      <c r="E23" s="12">
        <f>(COUNTIFS(Sta!$A:$A,$A23,Sta!$L:$L,"&gt;0.5") +COUNTIFS(Sta!$B:$B,$A23,Sta!$L:$L,"&gt;0.5"))/$D23</f>
        <v>0.5</v>
      </c>
      <c r="F23" s="7">
        <f>COUNTIFS(Sta!$A:$A,$A23,Sta!$L:$L,"&gt;0.5")/$B23</f>
        <v>0</v>
      </c>
      <c r="G23" s="7">
        <f>COUNTIFS(Sta!$B:$B,$A23,Sta!$L:$L,"&gt;0.5")/$C23</f>
        <v>1</v>
      </c>
      <c r="H23" s="12">
        <f>(COUNTIFS(Sta!$A:$A,$A23,Sta!$L:$L,"&gt;1.5") +COUNTIFS(Sta!$B:$B,$A23,Sta!$L:$L,"&gt;1.5"))/$D23</f>
        <v>0</v>
      </c>
      <c r="I23" s="7">
        <f>COUNTIFS(Sta!$A:$A,$A23,Sta!$L:$L,"&gt;1.5")/$B23</f>
        <v>0</v>
      </c>
      <c r="J23" s="7">
        <f>COUNTIFS(Sta!$B:$B,$A23,Sta!$L:$L,"&gt;1.5")/$C23</f>
        <v>0</v>
      </c>
      <c r="K23" s="12">
        <f>(COUNTIFS(Sta!$A:$A,$A23,Sta!$H:$H,"&gt;0.5") +COUNTIFS(Sta!$B:$B,$A23,Sta!$J:$J,"&gt;0.5"))/$D23</f>
        <v>0</v>
      </c>
      <c r="L23" s="7">
        <f>COUNTIFS(Sta!$A:$A,$A23,Sta!$H:$H,"&gt;0.5")/$B23</f>
        <v>0</v>
      </c>
      <c r="M23" s="7">
        <f>COUNTIFS(Sta!$B:$B,$A23,Sta!$J:$J,"&gt;0.5")/$C23</f>
        <v>0</v>
      </c>
      <c r="N23" s="12">
        <f>(COUNTIFS(Sta!$A:$A,$A23,Sta!$H:$H,"&gt;1.5") +COUNTIFS(Sta!$B:$B,$A23,Sta!$J:$J,"&gt;1.5"))/$D23</f>
        <v>0</v>
      </c>
      <c r="O23" s="7">
        <f>COUNTIFS(Sta!$A:$A,$A23,Sta!$H:$H,"&gt;1.5")/$B23</f>
        <v>0</v>
      </c>
      <c r="P23" s="7">
        <f>COUNTIFS(Sta!$B:$B,$A23,Sta!$J:$J,"&gt;1.5")/$C23</f>
        <v>0</v>
      </c>
      <c r="Q23" s="12">
        <f>(COUNTIFS(Sta!$A:$A,$A23,Sta!$I:$I,"&gt;0.5") +COUNTIFS(Sta!$B:$B,$A23,Sta!$K:$K,"&gt;0.5"))/$D23</f>
        <v>0.5</v>
      </c>
      <c r="R23" s="7">
        <f>COUNTIFS(Sta!$A:$A,$A23,Sta!$I:$I,"&gt;0.5")/$B23</f>
        <v>0</v>
      </c>
      <c r="S23" s="7">
        <f>COUNTIFS(Sta!$B:$B,$A23,Sta!$K:$K,"&gt;0.5")/$C23</f>
        <v>1</v>
      </c>
      <c r="T23" s="12">
        <f>(COUNTIFS(Sta!$A:$A,$A23,Sta!$I:$I,"&gt;1.5") +COUNTIFS(Sta!$B:$B,$A23,Sta!$K:$K,"&gt;1.5"))/$D23</f>
        <v>0</v>
      </c>
      <c r="U23" s="7">
        <f>COUNTIFS(Sta!$A:$A,$A23,Sta!$I:$I,"&gt;1.5")/$B23</f>
        <v>0</v>
      </c>
      <c r="V23" s="7">
        <f>COUNTIFS(Sta!$B:$B,$A23,Sta!$K:$K,"&gt;1.5")/$C23</f>
        <v>0</v>
      </c>
    </row>
    <row r="24" spans="1:22" x14ac:dyDescent="0.3">
      <c r="A24" t="s">
        <v>435</v>
      </c>
      <c r="B24" s="9">
        <f>COUNTIF(Sta!A:A,A24)</f>
        <v>1</v>
      </c>
      <c r="C24" s="4">
        <f>COUNTIF(Sta!B:B,A24)</f>
        <v>1</v>
      </c>
      <c r="D24" s="4">
        <f t="shared" si="1"/>
        <v>2</v>
      </c>
      <c r="E24" s="12">
        <f>(COUNTIFS(Sta!$A:$A,$A24,Sta!$L:$L,"&gt;0.5") +COUNTIFS(Sta!$B:$B,$A24,Sta!$L:$L,"&gt;0.5"))/$D24</f>
        <v>1</v>
      </c>
      <c r="F24" s="7">
        <f>COUNTIFS(Sta!$A:$A,$A24,Sta!$L:$L,"&gt;0.5")/$B24</f>
        <v>1</v>
      </c>
      <c r="G24" s="7">
        <f>COUNTIFS(Sta!$B:$B,$A24,Sta!$L:$L,"&gt;0.5")/$C24</f>
        <v>1</v>
      </c>
      <c r="H24" s="12">
        <f>(COUNTIFS(Sta!$A:$A,$A24,Sta!$L:$L,"&gt;1.5") +COUNTIFS(Sta!$B:$B,$A24,Sta!$L:$L,"&gt;1.5"))/$D24</f>
        <v>0.5</v>
      </c>
      <c r="I24" s="7">
        <f>COUNTIFS(Sta!$A:$A,$A24,Sta!$L:$L,"&gt;1.5")/$B24</f>
        <v>0</v>
      </c>
      <c r="J24" s="7">
        <f>COUNTIFS(Sta!$B:$B,$A24,Sta!$L:$L,"&gt;1.5")/$C24</f>
        <v>1</v>
      </c>
      <c r="K24" s="12">
        <f>(COUNTIFS(Sta!$A:$A,$A24,Sta!$H:$H,"&gt;0.5") +COUNTIFS(Sta!$B:$B,$A24,Sta!$J:$J,"&gt;0.5"))/$D24</f>
        <v>1</v>
      </c>
      <c r="L24" s="7">
        <f>COUNTIFS(Sta!$A:$A,$A24,Sta!$H:$H,"&gt;0.5")/$B24</f>
        <v>1</v>
      </c>
      <c r="M24" s="7">
        <f>COUNTIFS(Sta!$B:$B,$A24,Sta!$J:$J,"&gt;0.5")/$C24</f>
        <v>1</v>
      </c>
      <c r="N24" s="12">
        <f>(COUNTIFS(Sta!$A:$A,$A24,Sta!$H:$H,"&gt;1.5") +COUNTIFS(Sta!$B:$B,$A24,Sta!$J:$J,"&gt;1.5"))/$D24</f>
        <v>0</v>
      </c>
      <c r="O24" s="7">
        <f>COUNTIFS(Sta!$A:$A,$A24,Sta!$H:$H,"&gt;1.5")/$B24</f>
        <v>0</v>
      </c>
      <c r="P24" s="7">
        <f>COUNTIFS(Sta!$B:$B,$A24,Sta!$J:$J,"&gt;1.5")/$C24</f>
        <v>0</v>
      </c>
      <c r="Q24" s="12">
        <f>(COUNTIFS(Sta!$A:$A,$A24,Sta!$I:$I,"&gt;0.5") +COUNTIFS(Sta!$B:$B,$A24,Sta!$K:$K,"&gt;0.5"))/$D24</f>
        <v>0.5</v>
      </c>
      <c r="R24" s="7">
        <f>COUNTIFS(Sta!$A:$A,$A24,Sta!$I:$I,"&gt;0.5")/$B24</f>
        <v>0</v>
      </c>
      <c r="S24" s="7">
        <f>COUNTIFS(Sta!$B:$B,$A24,Sta!$K:$K,"&gt;0.5")/$C24</f>
        <v>1</v>
      </c>
      <c r="T24" s="12">
        <f>(COUNTIFS(Sta!$A:$A,$A24,Sta!$I:$I,"&gt;1.5") +COUNTIFS(Sta!$B:$B,$A24,Sta!$K:$K,"&gt;1.5"))/$D24</f>
        <v>0</v>
      </c>
      <c r="U24" s="7">
        <f>COUNTIFS(Sta!$A:$A,$A24,Sta!$I:$I,"&gt;1.5")/$B24</f>
        <v>0</v>
      </c>
      <c r="V24" s="7">
        <f>COUNTIFS(Sta!$B:$B,$A24,Sta!$K:$K,"&gt;1.5")/$C24</f>
        <v>0</v>
      </c>
    </row>
    <row r="25" spans="1:22" x14ac:dyDescent="0.3">
      <c r="A25" t="s">
        <v>142</v>
      </c>
      <c r="B25" s="9">
        <f>COUNTIF(Sta!A:A,A25)</f>
        <v>0</v>
      </c>
      <c r="C25" s="4">
        <f>COUNTIF(Sta!B:B,A25)</f>
        <v>1</v>
      </c>
      <c r="D25" s="4">
        <f t="shared" si="1"/>
        <v>1</v>
      </c>
      <c r="E25" s="12">
        <f>(COUNTIFS(Sta!$A:$A,$A25,Sta!$L:$L,"&gt;0.5") +COUNTIFS(Sta!$B:$B,$A25,Sta!$L:$L,"&gt;0.5"))/$D25</f>
        <v>1</v>
      </c>
      <c r="F25" s="7" t="e">
        <f>COUNTIFS(Sta!$A:$A,$A25,Sta!$L:$L,"&gt;0.5")/$B25</f>
        <v>#DIV/0!</v>
      </c>
      <c r="G25" s="7">
        <f>COUNTIFS(Sta!$B:$B,$A25,Sta!$L:$L,"&gt;0.5")/$C25</f>
        <v>1</v>
      </c>
      <c r="H25" s="12">
        <f>(COUNTIFS(Sta!$A:$A,$A25,Sta!$L:$L,"&gt;1.5") +COUNTIFS(Sta!$B:$B,$A25,Sta!$L:$L,"&gt;1.5"))/$D25</f>
        <v>0</v>
      </c>
      <c r="I25" s="7" t="e">
        <f>COUNTIFS(Sta!$A:$A,$A25,Sta!$L:$L,"&gt;1.5")/$B25</f>
        <v>#DIV/0!</v>
      </c>
      <c r="J25" s="7">
        <f>COUNTIFS(Sta!$B:$B,$A25,Sta!$L:$L,"&gt;1.5")/$C25</f>
        <v>0</v>
      </c>
      <c r="K25" s="12">
        <f>(COUNTIFS(Sta!$A:$A,$A25,Sta!$H:$H,"&gt;0.5") +COUNTIFS(Sta!$B:$B,$A25,Sta!$J:$J,"&gt;0.5"))/$D25</f>
        <v>1</v>
      </c>
      <c r="L25" s="7" t="e">
        <f>COUNTIFS(Sta!$A:$A,$A25,Sta!$H:$H,"&gt;0.5")/$B25</f>
        <v>#DIV/0!</v>
      </c>
      <c r="M25" s="7">
        <f>COUNTIFS(Sta!$B:$B,$A25,Sta!$J:$J,"&gt;0.5")/$C25</f>
        <v>1</v>
      </c>
      <c r="N25" s="12">
        <f>(COUNTIFS(Sta!$A:$A,$A25,Sta!$H:$H,"&gt;1.5") +COUNTIFS(Sta!$B:$B,$A25,Sta!$J:$J,"&gt;1.5"))/$D25</f>
        <v>0</v>
      </c>
      <c r="O25" s="7" t="e">
        <f>COUNTIFS(Sta!$A:$A,$A25,Sta!$H:$H,"&gt;1.5")/$B25</f>
        <v>#DIV/0!</v>
      </c>
      <c r="P25" s="7">
        <f>COUNTIFS(Sta!$B:$B,$A25,Sta!$J:$J,"&gt;1.5")/$C25</f>
        <v>0</v>
      </c>
      <c r="Q25" s="12">
        <f>(COUNTIFS(Sta!$A:$A,$A25,Sta!$I:$I,"&gt;0.5") +COUNTIFS(Sta!$B:$B,$A25,Sta!$K:$K,"&gt;0.5"))/$D25</f>
        <v>0</v>
      </c>
      <c r="R25" s="7" t="e">
        <f>COUNTIFS(Sta!$A:$A,$A25,Sta!$I:$I,"&gt;0.5")/$B25</f>
        <v>#DIV/0!</v>
      </c>
      <c r="S25" s="7">
        <f>COUNTIFS(Sta!$B:$B,$A25,Sta!$K:$K,"&gt;0.5")/$C25</f>
        <v>0</v>
      </c>
      <c r="T25" s="12">
        <f>(COUNTIFS(Sta!$A:$A,$A25,Sta!$I:$I,"&gt;1.5") +COUNTIFS(Sta!$B:$B,$A25,Sta!$K:$K,"&gt;1.5"))/$D25</f>
        <v>0</v>
      </c>
      <c r="U25" s="7" t="e">
        <f>COUNTIFS(Sta!$A:$A,$A25,Sta!$I:$I,"&gt;1.5")/$B25</f>
        <v>#DIV/0!</v>
      </c>
      <c r="V25" s="7">
        <f>COUNTIFS(Sta!$B:$B,$A25,Sta!$K:$K,"&gt;1.5")/$C25</f>
        <v>0</v>
      </c>
    </row>
    <row r="26" spans="1:22" x14ac:dyDescent="0.3">
      <c r="A26" t="s">
        <v>402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2" t="e">
        <f>(COUNTIFS(Sta!$A:$A,$A26,Sta!$L:$L,"&gt;0.5") +COUNTIFS(Sta!$B:$B,$A26,Sta!$L:$L,"&gt;0.5"))/$D26</f>
        <v>#DIV/0!</v>
      </c>
      <c r="F26" s="7" t="e">
        <f>COUNTIFS(Sta!$A:$A,$A26,Sta!$L:$L,"&gt;0.5")/$B26</f>
        <v>#DIV/0!</v>
      </c>
      <c r="G26" s="7" t="e">
        <f>COUNTIFS(Sta!$B:$B,$A26,Sta!$L:$L,"&gt;0.5")/$C26</f>
        <v>#DIV/0!</v>
      </c>
      <c r="H26" s="12" t="e">
        <f>(COUNTIFS(Sta!$A:$A,$A26,Sta!$L:$L,"&gt;1.5") +COUNTIFS(Sta!$B:$B,$A26,Sta!$L:$L,"&gt;1.5"))/$D26</f>
        <v>#DIV/0!</v>
      </c>
      <c r="I26" s="7" t="e">
        <f>COUNTIFS(Sta!$A:$A,$A26,Sta!$L:$L,"&gt;1.5")/$B26</f>
        <v>#DIV/0!</v>
      </c>
      <c r="J26" s="7" t="e">
        <f>COUNTIFS(Sta!$B:$B,$A26,Sta!$L:$L,"&gt;1.5")/$C26</f>
        <v>#DIV/0!</v>
      </c>
      <c r="K26" s="12" t="e">
        <f>(COUNTIFS(Sta!$A:$A,$A26,Sta!$H:$H,"&gt;0.5") +COUNTIFS(Sta!$B:$B,$A26,Sta!$J:$J,"&gt;0.5"))/$D26</f>
        <v>#DIV/0!</v>
      </c>
      <c r="L26" s="7" t="e">
        <f>COUNTIFS(Sta!$A:$A,$A26,Sta!$H:$H,"&gt;0.5")/$B26</f>
        <v>#DIV/0!</v>
      </c>
      <c r="M26" s="7" t="e">
        <f>COUNTIFS(Sta!$B:$B,$A26,Sta!$J:$J,"&gt;0.5")/$C26</f>
        <v>#DIV/0!</v>
      </c>
      <c r="N26" s="12" t="e">
        <f>(COUNTIFS(Sta!$A:$A,$A26,Sta!$H:$H,"&gt;1.5") +COUNTIFS(Sta!$B:$B,$A26,Sta!$J:$J,"&gt;1.5"))/$D26</f>
        <v>#DIV/0!</v>
      </c>
      <c r="O26" s="7" t="e">
        <f>COUNTIFS(Sta!$A:$A,$A26,Sta!$H:$H,"&gt;1.5")/$B26</f>
        <v>#DIV/0!</v>
      </c>
      <c r="P26" s="7" t="e">
        <f>COUNTIFS(Sta!$B:$B,$A26,Sta!$J:$J,"&gt;1.5")/$C26</f>
        <v>#DIV/0!</v>
      </c>
      <c r="Q26" s="12" t="e">
        <f>(COUNTIFS(Sta!$A:$A,$A26,Sta!$I:$I,"&gt;0.5") +COUNTIFS(Sta!$B:$B,$A26,Sta!$K:$K,"&gt;0.5"))/$D26</f>
        <v>#DIV/0!</v>
      </c>
      <c r="R26" s="7" t="e">
        <f>COUNTIFS(Sta!$A:$A,$A26,Sta!$I:$I,"&gt;0.5")/$B26</f>
        <v>#DIV/0!</v>
      </c>
      <c r="S26" s="7" t="e">
        <f>COUNTIFS(Sta!$B:$B,$A26,Sta!$K:$K,"&gt;0.5")/$C26</f>
        <v>#DIV/0!</v>
      </c>
      <c r="T26" s="12" t="e">
        <f>(COUNTIFS(Sta!$A:$A,$A26,Sta!$I:$I,"&gt;1.5") +COUNTIFS(Sta!$B:$B,$A26,Sta!$K:$K,"&gt;1.5"))/$D26</f>
        <v>#DIV/0!</v>
      </c>
      <c r="U26" s="7" t="e">
        <f>COUNTIFS(Sta!$A:$A,$A26,Sta!$I:$I,"&gt;1.5")/$B26</f>
        <v>#DIV/0!</v>
      </c>
      <c r="V26" s="7" t="e">
        <f>COUNTIFS(Sta!$B:$B,$A26,Sta!$K:$K,"&gt;1.5")/$C26</f>
        <v>#DIV/0!</v>
      </c>
    </row>
    <row r="27" spans="1:22" x14ac:dyDescent="0.3">
      <c r="A27" t="s">
        <v>295</v>
      </c>
      <c r="B27" s="9">
        <f>COUNTIF(Sta!A:A,A27)</f>
        <v>0</v>
      </c>
      <c r="C27" s="4">
        <f>COUNTIF(Sta!B:B,A27)</f>
        <v>1</v>
      </c>
      <c r="D27" s="4">
        <f t="shared" si="1"/>
        <v>1</v>
      </c>
      <c r="E27" s="12">
        <f>(COUNTIFS(Sta!$A:$A,$A27,Sta!$L:$L,"&gt;0.5") +COUNTIFS(Sta!$B:$B,$A27,Sta!$L:$L,"&gt;0.5"))/$D27</f>
        <v>1</v>
      </c>
      <c r="F27" s="7" t="e">
        <f>COUNTIFS(Sta!$A:$A,$A27,Sta!$L:$L,"&gt;0.5")/$B27</f>
        <v>#DIV/0!</v>
      </c>
      <c r="G27" s="7">
        <f>COUNTIFS(Sta!$B:$B,$A27,Sta!$L:$L,"&gt;0.5")/$C27</f>
        <v>1</v>
      </c>
      <c r="H27" s="12">
        <f>(COUNTIFS(Sta!$A:$A,$A27,Sta!$L:$L,"&gt;1.5") +COUNTIFS(Sta!$B:$B,$A27,Sta!$L:$L,"&gt;1.5"))/$D27</f>
        <v>0</v>
      </c>
      <c r="I27" s="7" t="e">
        <f>COUNTIFS(Sta!$A:$A,$A27,Sta!$L:$L,"&gt;1.5")/$B27</f>
        <v>#DIV/0!</v>
      </c>
      <c r="J27" s="7">
        <f>COUNTIFS(Sta!$B:$B,$A27,Sta!$L:$L,"&gt;1.5")/$C27</f>
        <v>0</v>
      </c>
      <c r="K27" s="12">
        <f>(COUNTIFS(Sta!$A:$A,$A27,Sta!$H:$H,"&gt;0.5") +COUNTIFS(Sta!$B:$B,$A27,Sta!$J:$J,"&gt;0.5"))/$D27</f>
        <v>0</v>
      </c>
      <c r="L27" s="7" t="e">
        <f>COUNTIFS(Sta!$A:$A,$A27,Sta!$H:$H,"&gt;0.5")/$B27</f>
        <v>#DIV/0!</v>
      </c>
      <c r="M27" s="7">
        <f>COUNTIFS(Sta!$B:$B,$A27,Sta!$J:$J,"&gt;0.5")/$C27</f>
        <v>0</v>
      </c>
      <c r="N27" s="12">
        <f>(COUNTIFS(Sta!$A:$A,$A27,Sta!$H:$H,"&gt;1.5") +COUNTIFS(Sta!$B:$B,$A27,Sta!$J:$J,"&gt;1.5"))/$D27</f>
        <v>0</v>
      </c>
      <c r="O27" s="7" t="e">
        <f>COUNTIFS(Sta!$A:$A,$A27,Sta!$H:$H,"&gt;1.5")/$B27</f>
        <v>#DIV/0!</v>
      </c>
      <c r="P27" s="7">
        <f>COUNTIFS(Sta!$B:$B,$A27,Sta!$J:$J,"&gt;1.5")/$C27</f>
        <v>0</v>
      </c>
      <c r="Q27" s="12">
        <f>(COUNTIFS(Sta!$A:$A,$A27,Sta!$I:$I,"&gt;0.5") +COUNTIFS(Sta!$B:$B,$A27,Sta!$K:$K,"&gt;0.5"))/$D27</f>
        <v>1</v>
      </c>
      <c r="R27" s="7" t="e">
        <f>COUNTIFS(Sta!$A:$A,$A27,Sta!$I:$I,"&gt;0.5")/$B27</f>
        <v>#DIV/0!</v>
      </c>
      <c r="S27" s="7">
        <f>COUNTIFS(Sta!$B:$B,$A27,Sta!$K:$K,"&gt;0.5")/$C27</f>
        <v>1</v>
      </c>
      <c r="T27" s="12">
        <f>(COUNTIFS(Sta!$A:$A,$A27,Sta!$I:$I,"&gt;1.5") +COUNTIFS(Sta!$B:$B,$A27,Sta!$K:$K,"&gt;1.5"))/$D27</f>
        <v>0</v>
      </c>
      <c r="U27" s="7" t="e">
        <f>COUNTIFS(Sta!$A:$A,$A27,Sta!$I:$I,"&gt;1.5")/$B27</f>
        <v>#DIV/0!</v>
      </c>
      <c r="V27" s="7">
        <f>COUNTIFS(Sta!$B:$B,$A27,Sta!$K:$K,"&gt;1.5")/$C27</f>
        <v>0</v>
      </c>
    </row>
    <row r="28" spans="1:22" x14ac:dyDescent="0.3">
      <c r="A28" t="s">
        <v>590</v>
      </c>
      <c r="B28" s="9">
        <f>COUNTIF(Sta!A:A,A28)</f>
        <v>2</v>
      </c>
      <c r="C28" s="4">
        <f>COUNTIF(Sta!B:B,A28)</f>
        <v>1</v>
      </c>
      <c r="D28" s="4">
        <f t="shared" si="1"/>
        <v>3</v>
      </c>
      <c r="E28" s="12">
        <f>(COUNTIFS(Sta!$A:$A,$A28,Sta!$L:$L,"&gt;0.5") +COUNTIFS(Sta!$B:$B,$A28,Sta!$L:$L,"&gt;0.5"))/$D28</f>
        <v>0.33333333333333331</v>
      </c>
      <c r="F28" s="7">
        <f>COUNTIFS(Sta!$A:$A,$A28,Sta!$L:$L,"&gt;0.5")/$B28</f>
        <v>0.5</v>
      </c>
      <c r="G28" s="7">
        <f>COUNTIFS(Sta!$B:$B,$A28,Sta!$L:$L,"&gt;0.5")/$C28</f>
        <v>0</v>
      </c>
      <c r="H28" s="12">
        <f>(COUNTIFS(Sta!$A:$A,$A28,Sta!$L:$L,"&gt;1.5") +COUNTIFS(Sta!$B:$B,$A28,Sta!$L:$L,"&gt;1.5"))/$D28</f>
        <v>0.33333333333333331</v>
      </c>
      <c r="I28" s="7">
        <f>COUNTIFS(Sta!$A:$A,$A28,Sta!$L:$L,"&gt;1.5")/$B28</f>
        <v>0.5</v>
      </c>
      <c r="J28" s="7">
        <f>COUNTIFS(Sta!$B:$B,$A28,Sta!$L:$L,"&gt;1.5")/$C28</f>
        <v>0</v>
      </c>
      <c r="K28" s="12">
        <f>(COUNTIFS(Sta!$A:$A,$A28,Sta!$H:$H,"&gt;0.5") +COUNTIFS(Sta!$B:$B,$A28,Sta!$J:$J,"&gt;0.5"))/$D28</f>
        <v>0.33333333333333331</v>
      </c>
      <c r="L28" s="7">
        <f>COUNTIFS(Sta!$A:$A,$A28,Sta!$H:$H,"&gt;0.5")/$B28</f>
        <v>0.5</v>
      </c>
      <c r="M28" s="7">
        <f>COUNTIFS(Sta!$B:$B,$A28,Sta!$J:$J,"&gt;0.5")/$C28</f>
        <v>0</v>
      </c>
      <c r="N28" s="12">
        <f>(COUNTIFS(Sta!$A:$A,$A28,Sta!$H:$H,"&gt;1.5") +COUNTIFS(Sta!$B:$B,$A28,Sta!$J:$J,"&gt;1.5"))/$D28</f>
        <v>0</v>
      </c>
      <c r="O28" s="7">
        <f>COUNTIFS(Sta!$A:$A,$A28,Sta!$H:$H,"&gt;1.5")/$B28</f>
        <v>0</v>
      </c>
      <c r="P28" s="7">
        <f>COUNTIFS(Sta!$B:$B,$A28,Sta!$J:$J,"&gt;1.5")/$C28</f>
        <v>0</v>
      </c>
      <c r="Q28" s="12">
        <f>(COUNTIFS(Sta!$A:$A,$A28,Sta!$I:$I,"&gt;0.5") +COUNTIFS(Sta!$B:$B,$A28,Sta!$K:$K,"&gt;0.5"))/$D28</f>
        <v>0.33333333333333331</v>
      </c>
      <c r="R28" s="7">
        <f>COUNTIFS(Sta!$A:$A,$A28,Sta!$I:$I,"&gt;0.5")/$B28</f>
        <v>0.5</v>
      </c>
      <c r="S28" s="7">
        <f>COUNTIFS(Sta!$B:$B,$A28,Sta!$K:$K,"&gt;0.5")/$C28</f>
        <v>0</v>
      </c>
      <c r="T28" s="12">
        <f>(COUNTIFS(Sta!$A:$A,$A28,Sta!$I:$I,"&gt;1.5") +COUNTIFS(Sta!$B:$B,$A28,Sta!$K:$K,"&gt;1.5"))/$D28</f>
        <v>0</v>
      </c>
      <c r="U28" s="7">
        <f>COUNTIFS(Sta!$A:$A,$A28,Sta!$I:$I,"&gt;1.5")/$B28</f>
        <v>0</v>
      </c>
      <c r="V28" s="7">
        <f>COUNTIFS(Sta!$B:$B,$A28,Sta!$K:$K,"&gt;1.5")/$C28</f>
        <v>0</v>
      </c>
    </row>
    <row r="29" spans="1:22" x14ac:dyDescent="0.3">
      <c r="A29" t="s">
        <v>285</v>
      </c>
      <c r="B29" s="9">
        <f>COUNTIF(Sta!A:A,A29)</f>
        <v>1</v>
      </c>
      <c r="C29" s="4">
        <f>COUNTIF(Sta!B:B,A29)</f>
        <v>0</v>
      </c>
      <c r="D29" s="4">
        <f t="shared" si="1"/>
        <v>1</v>
      </c>
      <c r="E29" s="12">
        <f>(COUNTIFS(Sta!$A:$A,$A29,Sta!$L:$L,"&gt;0.5") +COUNTIFS(Sta!$B:$B,$A29,Sta!$L:$L,"&gt;0.5"))/$D29</f>
        <v>1</v>
      </c>
      <c r="F29" s="7">
        <f>COUNTIFS(Sta!$A:$A,$A29,Sta!$L:$L,"&gt;0.5")/$B29</f>
        <v>1</v>
      </c>
      <c r="G29" s="7" t="e">
        <f>COUNTIFS(Sta!$B:$B,$A29,Sta!$L:$L,"&gt;0.5")/$C29</f>
        <v>#DIV/0!</v>
      </c>
      <c r="H29" s="12">
        <f>(COUNTIFS(Sta!$A:$A,$A29,Sta!$L:$L,"&gt;1.5") +COUNTIFS(Sta!$B:$B,$A29,Sta!$L:$L,"&gt;1.5"))/$D29</f>
        <v>1</v>
      </c>
      <c r="I29" s="7">
        <f>COUNTIFS(Sta!$A:$A,$A29,Sta!$L:$L,"&gt;1.5")/$B29</f>
        <v>1</v>
      </c>
      <c r="J29" s="7" t="e">
        <f>COUNTIFS(Sta!$B:$B,$A29,Sta!$L:$L,"&gt;1.5")/$C29</f>
        <v>#DIV/0!</v>
      </c>
      <c r="K29" s="12">
        <f>(COUNTIFS(Sta!$A:$A,$A29,Sta!$H:$H,"&gt;0.5") +COUNTIFS(Sta!$B:$B,$A29,Sta!$J:$J,"&gt;0.5"))/$D29</f>
        <v>1</v>
      </c>
      <c r="L29" s="7">
        <f>COUNTIFS(Sta!$A:$A,$A29,Sta!$H:$H,"&gt;0.5")/$B29</f>
        <v>1</v>
      </c>
      <c r="M29" s="7" t="e">
        <f>COUNTIFS(Sta!$B:$B,$A29,Sta!$J:$J,"&gt;0.5")/$C29</f>
        <v>#DIV/0!</v>
      </c>
      <c r="N29" s="12">
        <f>(COUNTIFS(Sta!$A:$A,$A29,Sta!$H:$H,"&gt;1.5") +COUNTIFS(Sta!$B:$B,$A29,Sta!$J:$J,"&gt;1.5"))/$D29</f>
        <v>1</v>
      </c>
      <c r="O29" s="7">
        <f>COUNTIFS(Sta!$A:$A,$A29,Sta!$H:$H,"&gt;1.5")/$B29</f>
        <v>1</v>
      </c>
      <c r="P29" s="7" t="e">
        <f>COUNTIFS(Sta!$B:$B,$A29,Sta!$J:$J,"&gt;1.5")/$C29</f>
        <v>#DIV/0!</v>
      </c>
      <c r="Q29" s="12">
        <f>(COUNTIFS(Sta!$A:$A,$A29,Sta!$I:$I,"&gt;0.5") +COUNTIFS(Sta!$B:$B,$A29,Sta!$K:$K,"&gt;0.5"))/$D29</f>
        <v>1</v>
      </c>
      <c r="R29" s="7">
        <f>COUNTIFS(Sta!$A:$A,$A29,Sta!$I:$I,"&gt;0.5")/$B29</f>
        <v>1</v>
      </c>
      <c r="S29" s="7" t="e">
        <f>COUNTIFS(Sta!$B:$B,$A29,Sta!$K:$K,"&gt;0.5")/$C29</f>
        <v>#DIV/0!</v>
      </c>
      <c r="T29" s="12">
        <f>(COUNTIFS(Sta!$A:$A,$A29,Sta!$I:$I,"&gt;1.5") +COUNTIFS(Sta!$B:$B,$A29,Sta!$K:$K,"&gt;1.5"))/$D29</f>
        <v>0</v>
      </c>
      <c r="U29" s="7">
        <f>COUNTIFS(Sta!$A:$A,$A29,Sta!$I:$I,"&gt;1.5")/$B29</f>
        <v>0</v>
      </c>
      <c r="V29" s="7" t="e">
        <f>COUNTIFS(Sta!$B:$B,$A29,Sta!$K:$K,"&gt;1.5")/$C29</f>
        <v>#DIV/0!</v>
      </c>
    </row>
    <row r="30" spans="1:22" x14ac:dyDescent="0.3">
      <c r="A30" t="s">
        <v>711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2" t="e">
        <f>(COUNTIFS(Sta!$A:$A,$A30,Sta!$L:$L,"&gt;0.5") +COUNTIFS(Sta!$B:$B,$A30,Sta!$L:$L,"&gt;0.5"))/$D30</f>
        <v>#DIV/0!</v>
      </c>
      <c r="F30" s="7" t="e">
        <f>COUNTIFS(Sta!$A:$A,$A30,Sta!$L:$L,"&gt;0.5")/$B30</f>
        <v>#DIV/0!</v>
      </c>
      <c r="G30" s="7" t="e">
        <f>COUNTIFS(Sta!$B:$B,$A30,Sta!$L:$L,"&gt;0.5")/$C30</f>
        <v>#DIV/0!</v>
      </c>
      <c r="H30" s="12" t="e">
        <f>(COUNTIFS(Sta!$A:$A,$A30,Sta!$L:$L,"&gt;1.5") +COUNTIFS(Sta!$B:$B,$A30,Sta!$L:$L,"&gt;1.5"))/$D30</f>
        <v>#DIV/0!</v>
      </c>
      <c r="I30" s="7" t="e">
        <f>COUNTIFS(Sta!$A:$A,$A30,Sta!$L:$L,"&gt;1.5")/$B30</f>
        <v>#DIV/0!</v>
      </c>
      <c r="J30" s="7" t="e">
        <f>COUNTIFS(Sta!$B:$B,$A30,Sta!$L:$L,"&gt;1.5")/$C30</f>
        <v>#DIV/0!</v>
      </c>
      <c r="K30" s="12" t="e">
        <f>(COUNTIFS(Sta!$A:$A,$A30,Sta!$H:$H,"&gt;0.5") +COUNTIFS(Sta!$B:$B,$A30,Sta!$J:$J,"&gt;0.5"))/$D30</f>
        <v>#DIV/0!</v>
      </c>
      <c r="L30" s="7" t="e">
        <f>COUNTIFS(Sta!$A:$A,$A30,Sta!$H:$H,"&gt;0.5")/$B30</f>
        <v>#DIV/0!</v>
      </c>
      <c r="M30" s="7" t="e">
        <f>COUNTIFS(Sta!$B:$B,$A30,Sta!$J:$J,"&gt;0.5")/$C30</f>
        <v>#DIV/0!</v>
      </c>
      <c r="N30" s="12" t="e">
        <f>(COUNTIFS(Sta!$A:$A,$A30,Sta!$H:$H,"&gt;1.5") +COUNTIFS(Sta!$B:$B,$A30,Sta!$J:$J,"&gt;1.5"))/$D30</f>
        <v>#DIV/0!</v>
      </c>
      <c r="O30" s="7" t="e">
        <f>COUNTIFS(Sta!$A:$A,$A30,Sta!$H:$H,"&gt;1.5")/$B30</f>
        <v>#DIV/0!</v>
      </c>
      <c r="P30" s="7" t="e">
        <f>COUNTIFS(Sta!$B:$B,$A30,Sta!$J:$J,"&gt;1.5")/$C30</f>
        <v>#DIV/0!</v>
      </c>
      <c r="Q30" s="12" t="e">
        <f>(COUNTIFS(Sta!$A:$A,$A30,Sta!$I:$I,"&gt;0.5") +COUNTIFS(Sta!$B:$B,$A30,Sta!$K:$K,"&gt;0.5"))/$D30</f>
        <v>#DIV/0!</v>
      </c>
      <c r="R30" s="7" t="e">
        <f>COUNTIFS(Sta!$A:$A,$A30,Sta!$I:$I,"&gt;0.5")/$B30</f>
        <v>#DIV/0!</v>
      </c>
      <c r="S30" s="7" t="e">
        <f>COUNTIFS(Sta!$B:$B,$A30,Sta!$K:$K,"&gt;0.5")/$C30</f>
        <v>#DIV/0!</v>
      </c>
      <c r="T30" s="12" t="e">
        <f>(COUNTIFS(Sta!$A:$A,$A30,Sta!$I:$I,"&gt;1.5") +COUNTIFS(Sta!$B:$B,$A30,Sta!$K:$K,"&gt;1.5"))/$D30</f>
        <v>#DIV/0!</v>
      </c>
      <c r="U30" s="7" t="e">
        <f>COUNTIFS(Sta!$A:$A,$A30,Sta!$I:$I,"&gt;1.5")/$B30</f>
        <v>#DIV/0!</v>
      </c>
      <c r="V30" s="7" t="e">
        <f>COUNTIFS(Sta!$B:$B,$A30,Sta!$K:$K,"&gt;1.5")/$C30</f>
        <v>#DIV/0!</v>
      </c>
    </row>
    <row r="31" spans="1:22" x14ac:dyDescent="0.3">
      <c r="A31" t="s">
        <v>715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2" t="e">
        <f>(COUNTIFS(Sta!$A:$A,$A31,Sta!$L:$L,"&gt;0.5") +COUNTIFS(Sta!$B:$B,$A31,Sta!$L:$L,"&gt;0.5"))/$D31</f>
        <v>#DIV/0!</v>
      </c>
      <c r="F31" s="7" t="e">
        <f>COUNTIFS(Sta!$A:$A,$A31,Sta!$L:$L,"&gt;0.5")/$B31</f>
        <v>#DIV/0!</v>
      </c>
      <c r="G31" s="7" t="e">
        <f>COUNTIFS(Sta!$B:$B,$A31,Sta!$L:$L,"&gt;0.5")/$C31</f>
        <v>#DIV/0!</v>
      </c>
      <c r="H31" s="12" t="e">
        <f>(COUNTIFS(Sta!$A:$A,$A31,Sta!$L:$L,"&gt;1.5") +COUNTIFS(Sta!$B:$B,$A31,Sta!$L:$L,"&gt;1.5"))/$D31</f>
        <v>#DIV/0!</v>
      </c>
      <c r="I31" s="7" t="e">
        <f>COUNTIFS(Sta!$A:$A,$A31,Sta!$L:$L,"&gt;1.5")/$B31</f>
        <v>#DIV/0!</v>
      </c>
      <c r="J31" s="7" t="e">
        <f>COUNTIFS(Sta!$B:$B,$A31,Sta!$L:$L,"&gt;1.5")/$C31</f>
        <v>#DIV/0!</v>
      </c>
      <c r="K31" s="12" t="e">
        <f>(COUNTIFS(Sta!$A:$A,$A31,Sta!$H:$H,"&gt;0.5") +COUNTIFS(Sta!$B:$B,$A31,Sta!$J:$J,"&gt;0.5"))/$D31</f>
        <v>#DIV/0!</v>
      </c>
      <c r="L31" s="7" t="e">
        <f>COUNTIFS(Sta!$A:$A,$A31,Sta!$H:$H,"&gt;0.5")/$B31</f>
        <v>#DIV/0!</v>
      </c>
      <c r="M31" s="7" t="e">
        <f>COUNTIFS(Sta!$B:$B,$A31,Sta!$J:$J,"&gt;0.5")/$C31</f>
        <v>#DIV/0!</v>
      </c>
      <c r="N31" s="12" t="e">
        <f>(COUNTIFS(Sta!$A:$A,$A31,Sta!$H:$H,"&gt;1.5") +COUNTIFS(Sta!$B:$B,$A31,Sta!$J:$J,"&gt;1.5"))/$D31</f>
        <v>#DIV/0!</v>
      </c>
      <c r="O31" s="7" t="e">
        <f>COUNTIFS(Sta!$A:$A,$A31,Sta!$H:$H,"&gt;1.5")/$B31</f>
        <v>#DIV/0!</v>
      </c>
      <c r="P31" s="7" t="e">
        <f>COUNTIFS(Sta!$B:$B,$A31,Sta!$J:$J,"&gt;1.5")/$C31</f>
        <v>#DIV/0!</v>
      </c>
      <c r="Q31" s="12" t="e">
        <f>(COUNTIFS(Sta!$A:$A,$A31,Sta!$I:$I,"&gt;0.5") +COUNTIFS(Sta!$B:$B,$A31,Sta!$K:$K,"&gt;0.5"))/$D31</f>
        <v>#DIV/0!</v>
      </c>
      <c r="R31" s="7" t="e">
        <f>COUNTIFS(Sta!$A:$A,$A31,Sta!$I:$I,"&gt;0.5")/$B31</f>
        <v>#DIV/0!</v>
      </c>
      <c r="S31" s="7" t="e">
        <f>COUNTIFS(Sta!$B:$B,$A31,Sta!$K:$K,"&gt;0.5")/$C31</f>
        <v>#DIV/0!</v>
      </c>
      <c r="T31" s="12" t="e">
        <f>(COUNTIFS(Sta!$A:$A,$A31,Sta!$I:$I,"&gt;1.5") +COUNTIFS(Sta!$B:$B,$A31,Sta!$K:$K,"&gt;1.5"))/$D31</f>
        <v>#DIV/0!</v>
      </c>
      <c r="U31" s="7" t="e">
        <f>COUNTIFS(Sta!$A:$A,$A31,Sta!$I:$I,"&gt;1.5")/$B31</f>
        <v>#DIV/0!</v>
      </c>
      <c r="V31" s="7" t="e">
        <f>COUNTIFS(Sta!$B:$B,$A31,Sta!$K:$K,"&gt;1.5")/$C31</f>
        <v>#DIV/0!</v>
      </c>
    </row>
    <row r="32" spans="1:22" x14ac:dyDescent="0.3">
      <c r="A32" t="s">
        <v>597</v>
      </c>
      <c r="B32" s="9">
        <f>COUNTIF(Sta!A:A,A32)</f>
        <v>1</v>
      </c>
      <c r="C32" s="4">
        <f>COUNTIF(Sta!B:B,A32)</f>
        <v>1</v>
      </c>
      <c r="D32" s="4">
        <f t="shared" si="1"/>
        <v>2</v>
      </c>
      <c r="E32" s="12">
        <f>(COUNTIFS(Sta!$A:$A,$A32,Sta!$L:$L,"&gt;0.5") +COUNTIFS(Sta!$B:$B,$A32,Sta!$L:$L,"&gt;0.5"))/$D32</f>
        <v>1</v>
      </c>
      <c r="F32" s="7">
        <f>COUNTIFS(Sta!$A:$A,$A32,Sta!$L:$L,"&gt;0.5")/$B32</f>
        <v>1</v>
      </c>
      <c r="G32" s="7">
        <f>COUNTIFS(Sta!$B:$B,$A32,Sta!$L:$L,"&gt;0.5")/$C32</f>
        <v>1</v>
      </c>
      <c r="H32" s="12">
        <f>(COUNTIFS(Sta!$A:$A,$A32,Sta!$L:$L,"&gt;1.5") +COUNTIFS(Sta!$B:$B,$A32,Sta!$L:$L,"&gt;1.5"))/$D32</f>
        <v>1</v>
      </c>
      <c r="I32" s="7">
        <f>COUNTIFS(Sta!$A:$A,$A32,Sta!$L:$L,"&gt;1.5")/$B32</f>
        <v>1</v>
      </c>
      <c r="J32" s="7">
        <f>COUNTIFS(Sta!$B:$B,$A32,Sta!$L:$L,"&gt;1.5")/$C32</f>
        <v>1</v>
      </c>
      <c r="K32" s="12">
        <f>(COUNTIFS(Sta!$A:$A,$A32,Sta!$H:$H,"&gt;0.5") +COUNTIFS(Sta!$B:$B,$A32,Sta!$J:$J,"&gt;0.5"))/$D32</f>
        <v>1</v>
      </c>
      <c r="L32" s="7">
        <f>COUNTIFS(Sta!$A:$A,$A32,Sta!$H:$H,"&gt;0.5")/$B32</f>
        <v>1</v>
      </c>
      <c r="M32" s="7">
        <f>COUNTIFS(Sta!$B:$B,$A32,Sta!$J:$J,"&gt;0.5")/$C32</f>
        <v>1</v>
      </c>
      <c r="N32" s="12">
        <f>(COUNTIFS(Sta!$A:$A,$A32,Sta!$H:$H,"&gt;1.5") +COUNTIFS(Sta!$B:$B,$A32,Sta!$J:$J,"&gt;1.5"))/$D32</f>
        <v>0.5</v>
      </c>
      <c r="O32" s="7">
        <f>COUNTIFS(Sta!$A:$A,$A32,Sta!$H:$H,"&gt;1.5")/$B32</f>
        <v>1</v>
      </c>
      <c r="P32" s="7">
        <f>COUNTIFS(Sta!$B:$B,$A32,Sta!$J:$J,"&gt;1.5")/$C32</f>
        <v>0</v>
      </c>
      <c r="Q32" s="12">
        <f>(COUNTIFS(Sta!$A:$A,$A32,Sta!$I:$I,"&gt;0.5") +COUNTIFS(Sta!$B:$B,$A32,Sta!$K:$K,"&gt;0.5"))/$D32</f>
        <v>1</v>
      </c>
      <c r="R32" s="7">
        <f>COUNTIFS(Sta!$A:$A,$A32,Sta!$I:$I,"&gt;0.5")/$B32</f>
        <v>1</v>
      </c>
      <c r="S32" s="7">
        <f>COUNTIFS(Sta!$B:$B,$A32,Sta!$K:$K,"&gt;0.5")/$C32</f>
        <v>1</v>
      </c>
      <c r="T32" s="12">
        <f>(COUNTIFS(Sta!$A:$A,$A32,Sta!$I:$I,"&gt;1.5") +COUNTIFS(Sta!$B:$B,$A32,Sta!$K:$K,"&gt;1.5"))/$D32</f>
        <v>0</v>
      </c>
      <c r="U32" s="7">
        <f>COUNTIFS(Sta!$A:$A,$A32,Sta!$I:$I,"&gt;1.5")/$B32</f>
        <v>0</v>
      </c>
      <c r="V32" s="7">
        <f>COUNTIFS(Sta!$B:$B,$A32,Sta!$K:$K,"&gt;1.5")/$C32</f>
        <v>0</v>
      </c>
    </row>
    <row r="33" spans="1:22" x14ac:dyDescent="0.3">
      <c r="A33" t="s">
        <v>477</v>
      </c>
      <c r="B33" s="9">
        <f>COUNTIF(Sta!A:A,A33)</f>
        <v>1</v>
      </c>
      <c r="C33" s="4">
        <f>COUNTIF(Sta!B:B,A33)</f>
        <v>1</v>
      </c>
      <c r="D33" s="4">
        <f t="shared" si="1"/>
        <v>2</v>
      </c>
      <c r="E33" s="12">
        <f>(COUNTIFS(Sta!$A:$A,$A33,Sta!$L:$L,"&gt;0.5") +COUNTIFS(Sta!$B:$B,$A33,Sta!$L:$L,"&gt;0.5"))/$D33</f>
        <v>0.5</v>
      </c>
      <c r="F33" s="7">
        <f>COUNTIFS(Sta!$A:$A,$A33,Sta!$L:$L,"&gt;0.5")/$B33</f>
        <v>0</v>
      </c>
      <c r="G33" s="7">
        <f>COUNTIFS(Sta!$B:$B,$A33,Sta!$L:$L,"&gt;0.5")/$C33</f>
        <v>1</v>
      </c>
      <c r="H33" s="12">
        <f>(COUNTIFS(Sta!$A:$A,$A33,Sta!$L:$L,"&gt;1.5") +COUNTIFS(Sta!$B:$B,$A33,Sta!$L:$L,"&gt;1.5"))/$D33</f>
        <v>0.5</v>
      </c>
      <c r="I33" s="7">
        <f>COUNTIFS(Sta!$A:$A,$A33,Sta!$L:$L,"&gt;1.5")/$B33</f>
        <v>0</v>
      </c>
      <c r="J33" s="7">
        <f>COUNTIFS(Sta!$B:$B,$A33,Sta!$L:$L,"&gt;1.5")/$C33</f>
        <v>1</v>
      </c>
      <c r="K33" s="12">
        <f>(COUNTIFS(Sta!$A:$A,$A33,Sta!$H:$H,"&gt;0.5") +COUNTIFS(Sta!$B:$B,$A33,Sta!$J:$J,"&gt;0.5"))/$D33</f>
        <v>0.5</v>
      </c>
      <c r="L33" s="7">
        <f>COUNTIFS(Sta!$A:$A,$A33,Sta!$H:$H,"&gt;0.5")/$B33</f>
        <v>0</v>
      </c>
      <c r="M33" s="7">
        <f>COUNTIFS(Sta!$B:$B,$A33,Sta!$J:$J,"&gt;0.5")/$C33</f>
        <v>1</v>
      </c>
      <c r="N33" s="12">
        <f>(COUNTIFS(Sta!$A:$A,$A33,Sta!$H:$H,"&gt;1.5") +COUNTIFS(Sta!$B:$B,$A33,Sta!$J:$J,"&gt;1.5"))/$D33</f>
        <v>0</v>
      </c>
      <c r="O33" s="7">
        <f>COUNTIFS(Sta!$A:$A,$A33,Sta!$H:$H,"&gt;1.5")/$B33</f>
        <v>0</v>
      </c>
      <c r="P33" s="7">
        <f>COUNTIFS(Sta!$B:$B,$A33,Sta!$J:$J,"&gt;1.5")/$C33</f>
        <v>0</v>
      </c>
      <c r="Q33" s="12">
        <f>(COUNTIFS(Sta!$A:$A,$A33,Sta!$I:$I,"&gt;0.5") +COUNTIFS(Sta!$B:$B,$A33,Sta!$K:$K,"&gt;0.5"))/$D33</f>
        <v>0.5</v>
      </c>
      <c r="R33" s="7">
        <f>COUNTIFS(Sta!$A:$A,$A33,Sta!$I:$I,"&gt;0.5")/$B33</f>
        <v>0</v>
      </c>
      <c r="S33" s="7">
        <f>COUNTIFS(Sta!$B:$B,$A33,Sta!$K:$K,"&gt;0.5")/$C33</f>
        <v>1</v>
      </c>
      <c r="T33" s="12">
        <f>(COUNTIFS(Sta!$A:$A,$A33,Sta!$I:$I,"&gt;1.5") +COUNTIFS(Sta!$B:$B,$A33,Sta!$K:$K,"&gt;1.5"))/$D33</f>
        <v>0</v>
      </c>
      <c r="U33" s="7">
        <f>COUNTIFS(Sta!$A:$A,$A33,Sta!$I:$I,"&gt;1.5")/$B33</f>
        <v>0</v>
      </c>
      <c r="V33" s="7">
        <f>COUNTIFS(Sta!$B:$B,$A33,Sta!$K:$K,"&gt;1.5")/$C33</f>
        <v>0</v>
      </c>
    </row>
    <row r="34" spans="1:22" x14ac:dyDescent="0.3">
      <c r="A34" t="s">
        <v>632</v>
      </c>
      <c r="B34" s="9">
        <f>COUNTIF(Sta!A:A,A34)</f>
        <v>1</v>
      </c>
      <c r="C34" s="4">
        <f>COUNTIF(Sta!B:B,A34)</f>
        <v>1</v>
      </c>
      <c r="D34" s="4">
        <f t="shared" si="1"/>
        <v>2</v>
      </c>
      <c r="E34" s="12">
        <f>(COUNTIFS(Sta!$A:$A,$A34,Sta!$L:$L,"&gt;0.5") +COUNTIFS(Sta!$B:$B,$A34,Sta!$L:$L,"&gt;0.5"))/$D34</f>
        <v>0.5</v>
      </c>
      <c r="F34" s="7">
        <f>COUNTIFS(Sta!$A:$A,$A34,Sta!$L:$L,"&gt;0.5")/$B34</f>
        <v>1</v>
      </c>
      <c r="G34" s="7">
        <f>COUNTIFS(Sta!$B:$B,$A34,Sta!$L:$L,"&gt;0.5")/$C34</f>
        <v>0</v>
      </c>
      <c r="H34" s="12">
        <f>(COUNTIFS(Sta!$A:$A,$A34,Sta!$L:$L,"&gt;1.5") +COUNTIFS(Sta!$B:$B,$A34,Sta!$L:$L,"&gt;1.5"))/$D34</f>
        <v>0</v>
      </c>
      <c r="I34" s="7">
        <f>COUNTIFS(Sta!$A:$A,$A34,Sta!$L:$L,"&gt;1.5")/$B34</f>
        <v>0</v>
      </c>
      <c r="J34" s="7">
        <f>COUNTIFS(Sta!$B:$B,$A34,Sta!$L:$L,"&gt;1.5")/$C34</f>
        <v>0</v>
      </c>
      <c r="K34" s="12">
        <f>(COUNTIFS(Sta!$A:$A,$A34,Sta!$H:$H,"&gt;0.5") +COUNTIFS(Sta!$B:$B,$A34,Sta!$J:$J,"&gt;0.5"))/$D34</f>
        <v>0.5</v>
      </c>
      <c r="L34" s="7">
        <f>COUNTIFS(Sta!$A:$A,$A34,Sta!$H:$H,"&gt;0.5")/$B34</f>
        <v>1</v>
      </c>
      <c r="M34" s="7">
        <f>COUNTIFS(Sta!$B:$B,$A34,Sta!$J:$J,"&gt;0.5")/$C34</f>
        <v>0</v>
      </c>
      <c r="N34" s="12">
        <f>(COUNTIFS(Sta!$A:$A,$A34,Sta!$H:$H,"&gt;1.5") +COUNTIFS(Sta!$B:$B,$A34,Sta!$J:$J,"&gt;1.5"))/$D34</f>
        <v>0</v>
      </c>
      <c r="O34" s="7">
        <f>COUNTIFS(Sta!$A:$A,$A34,Sta!$H:$H,"&gt;1.5")/$B34</f>
        <v>0</v>
      </c>
      <c r="P34" s="7">
        <f>COUNTIFS(Sta!$B:$B,$A34,Sta!$J:$J,"&gt;1.5")/$C34</f>
        <v>0</v>
      </c>
      <c r="Q34" s="12">
        <f>(COUNTIFS(Sta!$A:$A,$A34,Sta!$I:$I,"&gt;0.5") +COUNTIFS(Sta!$B:$B,$A34,Sta!$K:$K,"&gt;0.5"))/$D34</f>
        <v>0</v>
      </c>
      <c r="R34" s="7">
        <f>COUNTIFS(Sta!$A:$A,$A34,Sta!$I:$I,"&gt;0.5")/$B34</f>
        <v>0</v>
      </c>
      <c r="S34" s="7">
        <f>COUNTIFS(Sta!$B:$B,$A34,Sta!$K:$K,"&gt;0.5")/$C34</f>
        <v>0</v>
      </c>
      <c r="T34" s="12">
        <f>(COUNTIFS(Sta!$A:$A,$A34,Sta!$I:$I,"&gt;1.5") +COUNTIFS(Sta!$B:$B,$A34,Sta!$K:$K,"&gt;1.5"))/$D34</f>
        <v>0</v>
      </c>
      <c r="U34" s="7">
        <f>COUNTIFS(Sta!$A:$A,$A34,Sta!$I:$I,"&gt;1.5")/$B34</f>
        <v>0</v>
      </c>
      <c r="V34" s="7">
        <f>COUNTIFS(Sta!$B:$B,$A34,Sta!$K:$K,"&gt;1.5")/$C34</f>
        <v>0</v>
      </c>
    </row>
    <row r="35" spans="1:22" x14ac:dyDescent="0.3">
      <c r="A35" t="s">
        <v>334</v>
      </c>
      <c r="B35" s="9">
        <f>COUNTIF(Sta!A:A,A35)</f>
        <v>1</v>
      </c>
      <c r="C35" s="4">
        <f>COUNTIF(Sta!B:B,A35)</f>
        <v>1</v>
      </c>
      <c r="D35" s="4">
        <f t="shared" si="1"/>
        <v>2</v>
      </c>
      <c r="E35" s="12">
        <f>(COUNTIFS(Sta!$A:$A,$A35,Sta!$L:$L,"&gt;0.5") +COUNTIFS(Sta!$B:$B,$A35,Sta!$L:$L,"&gt;0.5"))/$D35</f>
        <v>0.5</v>
      </c>
      <c r="F35" s="7">
        <f>COUNTIFS(Sta!$A:$A,$A35,Sta!$L:$L,"&gt;0.5")/$B35</f>
        <v>1</v>
      </c>
      <c r="G35" s="7">
        <f>COUNTIFS(Sta!$B:$B,$A35,Sta!$L:$L,"&gt;0.5")/$C35</f>
        <v>0</v>
      </c>
      <c r="H35" s="12">
        <f>(COUNTIFS(Sta!$A:$A,$A35,Sta!$L:$L,"&gt;1.5") +COUNTIFS(Sta!$B:$B,$A35,Sta!$L:$L,"&gt;1.5"))/$D35</f>
        <v>0</v>
      </c>
      <c r="I35" s="7">
        <f>COUNTIFS(Sta!$A:$A,$A35,Sta!$L:$L,"&gt;1.5")/$B35</f>
        <v>0</v>
      </c>
      <c r="J35" s="7">
        <f>COUNTIFS(Sta!$B:$B,$A35,Sta!$L:$L,"&gt;1.5")/$C35</f>
        <v>0</v>
      </c>
      <c r="K35" s="12">
        <f>(COUNTIFS(Sta!$A:$A,$A35,Sta!$H:$H,"&gt;0.5") +COUNTIFS(Sta!$B:$B,$A35,Sta!$J:$J,"&gt;0.5"))/$D35</f>
        <v>0</v>
      </c>
      <c r="L35" s="7">
        <f>COUNTIFS(Sta!$A:$A,$A35,Sta!$H:$H,"&gt;0.5")/$B35</f>
        <v>0</v>
      </c>
      <c r="M35" s="7">
        <f>COUNTIFS(Sta!$B:$B,$A35,Sta!$J:$J,"&gt;0.5")/$C35</f>
        <v>0</v>
      </c>
      <c r="N35" s="12">
        <f>(COUNTIFS(Sta!$A:$A,$A35,Sta!$H:$H,"&gt;1.5") +COUNTIFS(Sta!$B:$B,$A35,Sta!$J:$J,"&gt;1.5"))/$D35</f>
        <v>0</v>
      </c>
      <c r="O35" s="7">
        <f>COUNTIFS(Sta!$A:$A,$A35,Sta!$H:$H,"&gt;1.5")/$B35</f>
        <v>0</v>
      </c>
      <c r="P35" s="7">
        <f>COUNTIFS(Sta!$B:$B,$A35,Sta!$J:$J,"&gt;1.5")/$C35</f>
        <v>0</v>
      </c>
      <c r="Q35" s="12">
        <f>(COUNTIFS(Sta!$A:$A,$A35,Sta!$I:$I,"&gt;0.5") +COUNTIFS(Sta!$B:$B,$A35,Sta!$K:$K,"&gt;0.5"))/$D35</f>
        <v>0.5</v>
      </c>
      <c r="R35" s="7">
        <f>COUNTIFS(Sta!$A:$A,$A35,Sta!$I:$I,"&gt;0.5")/$B35</f>
        <v>1</v>
      </c>
      <c r="S35" s="7">
        <f>COUNTIFS(Sta!$B:$B,$A35,Sta!$K:$K,"&gt;0.5")/$C35</f>
        <v>0</v>
      </c>
      <c r="T35" s="12">
        <f>(COUNTIFS(Sta!$A:$A,$A35,Sta!$I:$I,"&gt;1.5") +COUNTIFS(Sta!$B:$B,$A35,Sta!$K:$K,"&gt;1.5"))/$D35</f>
        <v>0</v>
      </c>
      <c r="U35" s="7">
        <f>COUNTIFS(Sta!$A:$A,$A35,Sta!$I:$I,"&gt;1.5")/$B35</f>
        <v>0</v>
      </c>
      <c r="V35" s="7">
        <f>COUNTIFS(Sta!$B:$B,$A35,Sta!$K:$K,"&gt;1.5")/$C35</f>
        <v>0</v>
      </c>
    </row>
    <row r="36" spans="1:22" x14ac:dyDescent="0.3">
      <c r="A36" t="s">
        <v>5</v>
      </c>
      <c r="B36" s="9">
        <f>COUNTIF(Sta!A:A,A36)</f>
        <v>1</v>
      </c>
      <c r="C36" s="4">
        <f>COUNTIF(Sta!B:B,A36)</f>
        <v>1</v>
      </c>
      <c r="D36" s="4">
        <f t="shared" si="1"/>
        <v>2</v>
      </c>
      <c r="E36" s="12">
        <f>(COUNTIFS(Sta!$A:$A,$A36,Sta!$L:$L,"&gt;0.5") +COUNTIFS(Sta!$B:$B,$A36,Sta!$L:$L,"&gt;0.5"))/$D36</f>
        <v>1</v>
      </c>
      <c r="F36" s="7">
        <f>COUNTIFS(Sta!$A:$A,$A36,Sta!$L:$L,"&gt;0.5")/$B36</f>
        <v>1</v>
      </c>
      <c r="G36" s="7">
        <f>COUNTIFS(Sta!$B:$B,$A36,Sta!$L:$L,"&gt;0.5")/$C36</f>
        <v>1</v>
      </c>
      <c r="H36" s="12">
        <f>(COUNTIFS(Sta!$A:$A,$A36,Sta!$L:$L,"&gt;1.5") +COUNTIFS(Sta!$B:$B,$A36,Sta!$L:$L,"&gt;1.5"))/$D36</f>
        <v>0</v>
      </c>
      <c r="I36" s="7">
        <f>COUNTIFS(Sta!$A:$A,$A36,Sta!$L:$L,"&gt;1.5")/$B36</f>
        <v>0</v>
      </c>
      <c r="J36" s="7">
        <f>COUNTIFS(Sta!$B:$B,$A36,Sta!$L:$L,"&gt;1.5")/$C36</f>
        <v>0</v>
      </c>
      <c r="K36" s="12">
        <f>(COUNTIFS(Sta!$A:$A,$A36,Sta!$H:$H,"&gt;0.5") +COUNTIFS(Sta!$B:$B,$A36,Sta!$J:$J,"&gt;0.5"))/$D36</f>
        <v>1</v>
      </c>
      <c r="L36" s="7">
        <f>COUNTIFS(Sta!$A:$A,$A36,Sta!$H:$H,"&gt;0.5")/$B36</f>
        <v>1</v>
      </c>
      <c r="M36" s="7">
        <f>COUNTIFS(Sta!$B:$B,$A36,Sta!$J:$J,"&gt;0.5")/$C36</f>
        <v>1</v>
      </c>
      <c r="N36" s="12">
        <f>(COUNTIFS(Sta!$A:$A,$A36,Sta!$H:$H,"&gt;1.5") +COUNTIFS(Sta!$B:$B,$A36,Sta!$J:$J,"&gt;1.5"))/$D36</f>
        <v>0</v>
      </c>
      <c r="O36" s="7">
        <f>COUNTIFS(Sta!$A:$A,$A36,Sta!$H:$H,"&gt;1.5")/$B36</f>
        <v>0</v>
      </c>
      <c r="P36" s="7">
        <f>COUNTIFS(Sta!$B:$B,$A36,Sta!$J:$J,"&gt;1.5")/$C36</f>
        <v>0</v>
      </c>
      <c r="Q36" s="12">
        <f>(COUNTIFS(Sta!$A:$A,$A36,Sta!$I:$I,"&gt;0.5") +COUNTIFS(Sta!$B:$B,$A36,Sta!$K:$K,"&gt;0.5"))/$D36</f>
        <v>0</v>
      </c>
      <c r="R36" s="7">
        <f>COUNTIFS(Sta!$A:$A,$A36,Sta!$I:$I,"&gt;0.5")/$B36</f>
        <v>0</v>
      </c>
      <c r="S36" s="7">
        <f>COUNTIFS(Sta!$B:$B,$A36,Sta!$K:$K,"&gt;0.5")/$C36</f>
        <v>0</v>
      </c>
      <c r="T36" s="12">
        <f>(COUNTIFS(Sta!$A:$A,$A36,Sta!$I:$I,"&gt;1.5") +COUNTIFS(Sta!$B:$B,$A36,Sta!$K:$K,"&gt;1.5"))/$D36</f>
        <v>0</v>
      </c>
      <c r="U36" s="7">
        <f>COUNTIFS(Sta!$A:$A,$A36,Sta!$I:$I,"&gt;1.5")/$B36</f>
        <v>0</v>
      </c>
      <c r="V36" s="7">
        <f>COUNTIFS(Sta!$B:$B,$A36,Sta!$K:$K,"&gt;1.5")/$C36</f>
        <v>0</v>
      </c>
    </row>
    <row r="37" spans="1:22" x14ac:dyDescent="0.3">
      <c r="A37" t="s">
        <v>554</v>
      </c>
      <c r="B37" s="9">
        <f>COUNTIF(Sta!A:A,A37)</f>
        <v>2</v>
      </c>
      <c r="C37" s="4">
        <f>COUNTIF(Sta!B:B,A37)</f>
        <v>2</v>
      </c>
      <c r="D37" s="4">
        <f t="shared" si="1"/>
        <v>4</v>
      </c>
      <c r="E37" s="12">
        <f>(COUNTIFS(Sta!$A:$A,$A37,Sta!$L:$L,"&gt;0.5") +COUNTIFS(Sta!$B:$B,$A37,Sta!$L:$L,"&gt;0.5"))/$D37</f>
        <v>1</v>
      </c>
      <c r="F37" s="7">
        <f>COUNTIFS(Sta!$A:$A,$A37,Sta!$L:$L,"&gt;0.5")/$B37</f>
        <v>1</v>
      </c>
      <c r="G37" s="7">
        <f>COUNTIFS(Sta!$B:$B,$A37,Sta!$L:$L,"&gt;0.5")/$C37</f>
        <v>1</v>
      </c>
      <c r="H37" s="12">
        <f>(COUNTIFS(Sta!$A:$A,$A37,Sta!$L:$L,"&gt;1.5") +COUNTIFS(Sta!$B:$B,$A37,Sta!$L:$L,"&gt;1.5"))/$D37</f>
        <v>0.25</v>
      </c>
      <c r="I37" s="7">
        <f>COUNTIFS(Sta!$A:$A,$A37,Sta!$L:$L,"&gt;1.5")/$B37</f>
        <v>0</v>
      </c>
      <c r="J37" s="7">
        <f>COUNTIFS(Sta!$B:$B,$A37,Sta!$L:$L,"&gt;1.5")/$C37</f>
        <v>0.5</v>
      </c>
      <c r="K37" s="12">
        <f>(COUNTIFS(Sta!$A:$A,$A37,Sta!$H:$H,"&gt;0.5") +COUNTIFS(Sta!$B:$B,$A37,Sta!$J:$J,"&gt;0.5"))/$D37</f>
        <v>0.5</v>
      </c>
      <c r="L37" s="7">
        <f>COUNTIFS(Sta!$A:$A,$A37,Sta!$H:$H,"&gt;0.5")/$B37</f>
        <v>0</v>
      </c>
      <c r="M37" s="7">
        <f>COUNTIFS(Sta!$B:$B,$A37,Sta!$J:$J,"&gt;0.5")/$C37</f>
        <v>1</v>
      </c>
      <c r="N37" s="12">
        <f>(COUNTIFS(Sta!$A:$A,$A37,Sta!$H:$H,"&gt;1.5") +COUNTIFS(Sta!$B:$B,$A37,Sta!$J:$J,"&gt;1.5"))/$D37</f>
        <v>0.25</v>
      </c>
      <c r="O37" s="7">
        <f>COUNTIFS(Sta!$A:$A,$A37,Sta!$H:$H,"&gt;1.5")/$B37</f>
        <v>0</v>
      </c>
      <c r="P37" s="7">
        <f>COUNTIFS(Sta!$B:$B,$A37,Sta!$J:$J,"&gt;1.5")/$C37</f>
        <v>0.5</v>
      </c>
      <c r="Q37" s="12">
        <f>(COUNTIFS(Sta!$A:$A,$A37,Sta!$I:$I,"&gt;0.5") +COUNTIFS(Sta!$B:$B,$A37,Sta!$K:$K,"&gt;0.5"))/$D37</f>
        <v>0.75</v>
      </c>
      <c r="R37" s="7">
        <f>COUNTIFS(Sta!$A:$A,$A37,Sta!$I:$I,"&gt;0.5")/$B37</f>
        <v>1</v>
      </c>
      <c r="S37" s="7">
        <f>COUNTIFS(Sta!$B:$B,$A37,Sta!$K:$K,"&gt;0.5")/$C37</f>
        <v>0.5</v>
      </c>
      <c r="T37" s="12">
        <f>(COUNTIFS(Sta!$A:$A,$A37,Sta!$I:$I,"&gt;1.5") +COUNTIFS(Sta!$B:$B,$A37,Sta!$K:$K,"&gt;1.5"))/$D37</f>
        <v>0</v>
      </c>
      <c r="U37" s="7">
        <f>COUNTIFS(Sta!$A:$A,$A37,Sta!$I:$I,"&gt;1.5")/$B37</f>
        <v>0</v>
      </c>
      <c r="V37" s="7">
        <f>COUNTIFS(Sta!$B:$B,$A37,Sta!$K:$K,"&gt;1.5")/$C37</f>
        <v>0</v>
      </c>
    </row>
    <row r="38" spans="1:22" x14ac:dyDescent="0.3">
      <c r="A38" t="s">
        <v>596</v>
      </c>
      <c r="B38" s="9">
        <f>COUNTIF(Sta!A:A,A38)</f>
        <v>2</v>
      </c>
      <c r="C38" s="4">
        <f>COUNTIF(Sta!B:B,A38)</f>
        <v>1</v>
      </c>
      <c r="D38" s="4">
        <f t="shared" si="1"/>
        <v>3</v>
      </c>
      <c r="E38" s="12">
        <f>(COUNTIFS(Sta!$A:$A,$A38,Sta!$L:$L,"&gt;0.5") +COUNTIFS(Sta!$B:$B,$A38,Sta!$L:$L,"&gt;0.5"))/$D38</f>
        <v>1</v>
      </c>
      <c r="F38" s="7">
        <f>COUNTIFS(Sta!$A:$A,$A38,Sta!$L:$L,"&gt;0.5")/$B38</f>
        <v>1</v>
      </c>
      <c r="G38" s="7">
        <f>COUNTIFS(Sta!$B:$B,$A38,Sta!$L:$L,"&gt;0.5")/$C38</f>
        <v>1</v>
      </c>
      <c r="H38" s="12">
        <f>(COUNTIFS(Sta!$A:$A,$A38,Sta!$L:$L,"&gt;1.5") +COUNTIFS(Sta!$B:$B,$A38,Sta!$L:$L,"&gt;1.5"))/$D38</f>
        <v>0.66666666666666663</v>
      </c>
      <c r="I38" s="7">
        <f>COUNTIFS(Sta!$A:$A,$A38,Sta!$L:$L,"&gt;1.5")/$B38</f>
        <v>0.5</v>
      </c>
      <c r="J38" s="7">
        <f>COUNTIFS(Sta!$B:$B,$A38,Sta!$L:$L,"&gt;1.5")/$C38</f>
        <v>1</v>
      </c>
      <c r="K38" s="12">
        <f>(COUNTIFS(Sta!$A:$A,$A38,Sta!$H:$H,"&gt;0.5") +COUNTIFS(Sta!$B:$B,$A38,Sta!$J:$J,"&gt;0.5"))/$D38</f>
        <v>0.33333333333333331</v>
      </c>
      <c r="L38" s="7">
        <f>COUNTIFS(Sta!$A:$A,$A38,Sta!$H:$H,"&gt;0.5")/$B38</f>
        <v>0.5</v>
      </c>
      <c r="M38" s="7">
        <f>COUNTIFS(Sta!$B:$B,$A38,Sta!$J:$J,"&gt;0.5")/$C38</f>
        <v>0</v>
      </c>
      <c r="N38" s="12">
        <f>(COUNTIFS(Sta!$A:$A,$A38,Sta!$H:$H,"&gt;1.5") +COUNTIFS(Sta!$B:$B,$A38,Sta!$J:$J,"&gt;1.5"))/$D38</f>
        <v>0</v>
      </c>
      <c r="O38" s="7">
        <f>COUNTIFS(Sta!$A:$A,$A38,Sta!$H:$H,"&gt;1.5")/$B38</f>
        <v>0</v>
      </c>
      <c r="P38" s="7">
        <f>COUNTIFS(Sta!$B:$B,$A38,Sta!$J:$J,"&gt;1.5")/$C38</f>
        <v>0</v>
      </c>
      <c r="Q38" s="12">
        <f>(COUNTIFS(Sta!$A:$A,$A38,Sta!$I:$I,"&gt;0.5") +COUNTIFS(Sta!$B:$B,$A38,Sta!$K:$K,"&gt;0.5"))/$D38</f>
        <v>1</v>
      </c>
      <c r="R38" s="7">
        <f>COUNTIFS(Sta!$A:$A,$A38,Sta!$I:$I,"&gt;0.5")/$B38</f>
        <v>1</v>
      </c>
      <c r="S38" s="7">
        <f>COUNTIFS(Sta!$B:$B,$A38,Sta!$K:$K,"&gt;0.5")/$C38</f>
        <v>1</v>
      </c>
      <c r="T38" s="12">
        <f>(COUNTIFS(Sta!$A:$A,$A38,Sta!$I:$I,"&gt;1.5") +COUNTIFS(Sta!$B:$B,$A38,Sta!$K:$K,"&gt;1.5"))/$D38</f>
        <v>0.33333333333333331</v>
      </c>
      <c r="U38" s="7">
        <f>COUNTIFS(Sta!$A:$A,$A38,Sta!$I:$I,"&gt;1.5")/$B38</f>
        <v>0</v>
      </c>
      <c r="V38" s="7">
        <f>COUNTIFS(Sta!$B:$B,$A38,Sta!$K:$K,"&gt;1.5")/$C38</f>
        <v>1</v>
      </c>
    </row>
    <row r="39" spans="1:22" x14ac:dyDescent="0.3">
      <c r="A39" t="s">
        <v>349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2" t="e">
        <f>(COUNTIFS(Sta!$A:$A,$A39,Sta!$L:$L,"&gt;0.5") +COUNTIFS(Sta!$B:$B,$A39,Sta!$L:$L,"&gt;0.5"))/$D39</f>
        <v>#DIV/0!</v>
      </c>
      <c r="F39" s="7" t="e">
        <f>COUNTIFS(Sta!$A:$A,$A39,Sta!$L:$L,"&gt;0.5")/$B39</f>
        <v>#DIV/0!</v>
      </c>
      <c r="G39" s="7" t="e">
        <f>COUNTIFS(Sta!$B:$B,$A39,Sta!$L:$L,"&gt;0.5")/$C39</f>
        <v>#DIV/0!</v>
      </c>
      <c r="H39" s="12" t="e">
        <f>(COUNTIFS(Sta!$A:$A,$A39,Sta!$L:$L,"&gt;1.5") +COUNTIFS(Sta!$B:$B,$A39,Sta!$L:$L,"&gt;1.5"))/$D39</f>
        <v>#DIV/0!</v>
      </c>
      <c r="I39" s="7" t="e">
        <f>COUNTIFS(Sta!$A:$A,$A39,Sta!$L:$L,"&gt;1.5")/$B39</f>
        <v>#DIV/0!</v>
      </c>
      <c r="J39" s="7" t="e">
        <f>COUNTIFS(Sta!$B:$B,$A39,Sta!$L:$L,"&gt;1.5")/$C39</f>
        <v>#DIV/0!</v>
      </c>
      <c r="K39" s="12" t="e">
        <f>(COUNTIFS(Sta!$A:$A,$A39,Sta!$H:$H,"&gt;0.5") +COUNTIFS(Sta!$B:$B,$A39,Sta!$J:$J,"&gt;0.5"))/$D39</f>
        <v>#DIV/0!</v>
      </c>
      <c r="L39" s="7" t="e">
        <f>COUNTIFS(Sta!$A:$A,$A39,Sta!$H:$H,"&gt;0.5")/$B39</f>
        <v>#DIV/0!</v>
      </c>
      <c r="M39" s="7" t="e">
        <f>COUNTIFS(Sta!$B:$B,$A39,Sta!$J:$J,"&gt;0.5")/$C39</f>
        <v>#DIV/0!</v>
      </c>
      <c r="N39" s="12" t="e">
        <f>(COUNTIFS(Sta!$A:$A,$A39,Sta!$H:$H,"&gt;1.5") +COUNTIFS(Sta!$B:$B,$A39,Sta!$J:$J,"&gt;1.5"))/$D39</f>
        <v>#DIV/0!</v>
      </c>
      <c r="O39" s="7" t="e">
        <f>COUNTIFS(Sta!$A:$A,$A39,Sta!$H:$H,"&gt;1.5")/$B39</f>
        <v>#DIV/0!</v>
      </c>
      <c r="P39" s="7" t="e">
        <f>COUNTIFS(Sta!$B:$B,$A39,Sta!$J:$J,"&gt;1.5")/$C39</f>
        <v>#DIV/0!</v>
      </c>
      <c r="Q39" s="12" t="e">
        <f>(COUNTIFS(Sta!$A:$A,$A39,Sta!$I:$I,"&gt;0.5") +COUNTIFS(Sta!$B:$B,$A39,Sta!$K:$K,"&gt;0.5"))/$D39</f>
        <v>#DIV/0!</v>
      </c>
      <c r="R39" s="7" t="e">
        <f>COUNTIFS(Sta!$A:$A,$A39,Sta!$I:$I,"&gt;0.5")/$B39</f>
        <v>#DIV/0!</v>
      </c>
      <c r="S39" s="7" t="e">
        <f>COUNTIFS(Sta!$B:$B,$A39,Sta!$K:$K,"&gt;0.5")/$C39</f>
        <v>#DIV/0!</v>
      </c>
      <c r="T39" s="12" t="e">
        <f>(COUNTIFS(Sta!$A:$A,$A39,Sta!$I:$I,"&gt;1.5") +COUNTIFS(Sta!$B:$B,$A39,Sta!$K:$K,"&gt;1.5"))/$D39</f>
        <v>#DIV/0!</v>
      </c>
      <c r="U39" s="7" t="e">
        <f>COUNTIFS(Sta!$A:$A,$A39,Sta!$I:$I,"&gt;1.5")/$B39</f>
        <v>#DIV/0!</v>
      </c>
      <c r="V39" s="7" t="e">
        <f>COUNTIFS(Sta!$B:$B,$A39,Sta!$K:$K,"&gt;1.5")/$C39</f>
        <v>#DIV/0!</v>
      </c>
    </row>
    <row r="40" spans="1:22" x14ac:dyDescent="0.3">
      <c r="A40" t="s">
        <v>178</v>
      </c>
      <c r="B40" s="9">
        <f>COUNTIF(Sta!A:A,A40)</f>
        <v>0</v>
      </c>
      <c r="C40" s="4">
        <f>COUNTIF(Sta!B:B,A40)</f>
        <v>1</v>
      </c>
      <c r="D40" s="4">
        <f t="shared" si="1"/>
        <v>1</v>
      </c>
      <c r="E40" s="12">
        <f>(COUNTIFS(Sta!$A:$A,$A40,Sta!$L:$L,"&gt;0.5") +COUNTIFS(Sta!$B:$B,$A40,Sta!$L:$L,"&gt;0.5"))/$D40</f>
        <v>1</v>
      </c>
      <c r="F40" s="7" t="e">
        <f>COUNTIFS(Sta!$A:$A,$A40,Sta!$L:$L,"&gt;0.5")/$B40</f>
        <v>#DIV/0!</v>
      </c>
      <c r="G40" s="7">
        <f>COUNTIFS(Sta!$B:$B,$A40,Sta!$L:$L,"&gt;0.5")/$C40</f>
        <v>1</v>
      </c>
      <c r="H40" s="12">
        <f>(COUNTIFS(Sta!$A:$A,$A40,Sta!$L:$L,"&gt;1.5") +COUNTIFS(Sta!$B:$B,$A40,Sta!$L:$L,"&gt;1.5"))/$D40</f>
        <v>0</v>
      </c>
      <c r="I40" s="7" t="e">
        <f>COUNTIFS(Sta!$A:$A,$A40,Sta!$L:$L,"&gt;1.5")/$B40</f>
        <v>#DIV/0!</v>
      </c>
      <c r="J40" s="7">
        <f>COUNTIFS(Sta!$B:$B,$A40,Sta!$L:$L,"&gt;1.5")/$C40</f>
        <v>0</v>
      </c>
      <c r="K40" s="12">
        <f>(COUNTIFS(Sta!$A:$A,$A40,Sta!$H:$H,"&gt;0.5") +COUNTIFS(Sta!$B:$B,$A40,Sta!$J:$J,"&gt;0.5"))/$D40</f>
        <v>1</v>
      </c>
      <c r="L40" s="7" t="e">
        <f>COUNTIFS(Sta!$A:$A,$A40,Sta!$H:$H,"&gt;0.5")/$B40</f>
        <v>#DIV/0!</v>
      </c>
      <c r="M40" s="7">
        <f>COUNTIFS(Sta!$B:$B,$A40,Sta!$J:$J,"&gt;0.5")/$C40</f>
        <v>1</v>
      </c>
      <c r="N40" s="12">
        <f>(COUNTIFS(Sta!$A:$A,$A40,Sta!$H:$H,"&gt;1.5") +COUNTIFS(Sta!$B:$B,$A40,Sta!$J:$J,"&gt;1.5"))/$D40</f>
        <v>0</v>
      </c>
      <c r="O40" s="7" t="e">
        <f>COUNTIFS(Sta!$A:$A,$A40,Sta!$H:$H,"&gt;1.5")/$B40</f>
        <v>#DIV/0!</v>
      </c>
      <c r="P40" s="7">
        <f>COUNTIFS(Sta!$B:$B,$A40,Sta!$J:$J,"&gt;1.5")/$C40</f>
        <v>0</v>
      </c>
      <c r="Q40" s="12">
        <f>(COUNTIFS(Sta!$A:$A,$A40,Sta!$I:$I,"&gt;0.5") +COUNTIFS(Sta!$B:$B,$A40,Sta!$K:$K,"&gt;0.5"))/$D40</f>
        <v>0</v>
      </c>
      <c r="R40" s="7" t="e">
        <f>COUNTIFS(Sta!$A:$A,$A40,Sta!$I:$I,"&gt;0.5")/$B40</f>
        <v>#DIV/0!</v>
      </c>
      <c r="S40" s="7">
        <f>COUNTIFS(Sta!$B:$B,$A40,Sta!$K:$K,"&gt;0.5")/$C40</f>
        <v>0</v>
      </c>
      <c r="T40" s="12">
        <f>(COUNTIFS(Sta!$A:$A,$A40,Sta!$I:$I,"&gt;1.5") +COUNTIFS(Sta!$B:$B,$A40,Sta!$K:$K,"&gt;1.5"))/$D40</f>
        <v>0</v>
      </c>
      <c r="U40" s="7" t="e">
        <f>COUNTIFS(Sta!$A:$A,$A40,Sta!$I:$I,"&gt;1.5")/$B40</f>
        <v>#DIV/0!</v>
      </c>
      <c r="V40" s="7">
        <f>COUNTIFS(Sta!$B:$B,$A40,Sta!$K:$K,"&gt;1.5")/$C40</f>
        <v>0</v>
      </c>
    </row>
    <row r="41" spans="1:22" x14ac:dyDescent="0.3">
      <c r="A41" t="s">
        <v>94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2" t="e">
        <f>(COUNTIFS(Sta!$A:$A,$A41,Sta!$L:$L,"&gt;0.5") +COUNTIFS(Sta!$B:$B,$A41,Sta!$L:$L,"&gt;0.5"))/$D41</f>
        <v>#DIV/0!</v>
      </c>
      <c r="F41" s="7" t="e">
        <f>COUNTIFS(Sta!$A:$A,$A41,Sta!$L:$L,"&gt;0.5")/$B41</f>
        <v>#DIV/0!</v>
      </c>
      <c r="G41" s="7" t="e">
        <f>COUNTIFS(Sta!$B:$B,$A41,Sta!$L:$L,"&gt;0.5")/$C41</f>
        <v>#DIV/0!</v>
      </c>
      <c r="H41" s="12" t="e">
        <f>(COUNTIFS(Sta!$A:$A,$A41,Sta!$L:$L,"&gt;1.5") +COUNTIFS(Sta!$B:$B,$A41,Sta!$L:$L,"&gt;1.5"))/$D41</f>
        <v>#DIV/0!</v>
      </c>
      <c r="I41" s="7" t="e">
        <f>COUNTIFS(Sta!$A:$A,$A41,Sta!$L:$L,"&gt;1.5")/$B41</f>
        <v>#DIV/0!</v>
      </c>
      <c r="J41" s="7" t="e">
        <f>COUNTIFS(Sta!$B:$B,$A41,Sta!$L:$L,"&gt;1.5")/$C41</f>
        <v>#DIV/0!</v>
      </c>
      <c r="K41" s="12" t="e">
        <f>(COUNTIFS(Sta!$A:$A,$A41,Sta!$H:$H,"&gt;0.5") +COUNTIFS(Sta!$B:$B,$A41,Sta!$J:$J,"&gt;0.5"))/$D41</f>
        <v>#DIV/0!</v>
      </c>
      <c r="L41" s="7" t="e">
        <f>COUNTIFS(Sta!$A:$A,$A41,Sta!$H:$H,"&gt;0.5")/$B41</f>
        <v>#DIV/0!</v>
      </c>
      <c r="M41" s="7" t="e">
        <f>COUNTIFS(Sta!$B:$B,$A41,Sta!$J:$J,"&gt;0.5")/$C41</f>
        <v>#DIV/0!</v>
      </c>
      <c r="N41" s="12" t="e">
        <f>(COUNTIFS(Sta!$A:$A,$A41,Sta!$H:$H,"&gt;1.5") +COUNTIFS(Sta!$B:$B,$A41,Sta!$J:$J,"&gt;1.5"))/$D41</f>
        <v>#DIV/0!</v>
      </c>
      <c r="O41" s="7" t="e">
        <f>COUNTIFS(Sta!$A:$A,$A41,Sta!$H:$H,"&gt;1.5")/$B41</f>
        <v>#DIV/0!</v>
      </c>
      <c r="P41" s="7" t="e">
        <f>COUNTIFS(Sta!$B:$B,$A41,Sta!$J:$J,"&gt;1.5")/$C41</f>
        <v>#DIV/0!</v>
      </c>
      <c r="Q41" s="12" t="e">
        <f>(COUNTIFS(Sta!$A:$A,$A41,Sta!$I:$I,"&gt;0.5") +COUNTIFS(Sta!$B:$B,$A41,Sta!$K:$K,"&gt;0.5"))/$D41</f>
        <v>#DIV/0!</v>
      </c>
      <c r="R41" s="7" t="e">
        <f>COUNTIFS(Sta!$A:$A,$A41,Sta!$I:$I,"&gt;0.5")/$B41</f>
        <v>#DIV/0!</v>
      </c>
      <c r="S41" s="7" t="e">
        <f>COUNTIFS(Sta!$B:$B,$A41,Sta!$K:$K,"&gt;0.5")/$C41</f>
        <v>#DIV/0!</v>
      </c>
      <c r="T41" s="12" t="e">
        <f>(COUNTIFS(Sta!$A:$A,$A41,Sta!$I:$I,"&gt;1.5") +COUNTIFS(Sta!$B:$B,$A41,Sta!$K:$K,"&gt;1.5"))/$D41</f>
        <v>#DIV/0!</v>
      </c>
      <c r="U41" s="7" t="e">
        <f>COUNTIFS(Sta!$A:$A,$A41,Sta!$I:$I,"&gt;1.5")/$B41</f>
        <v>#DIV/0!</v>
      </c>
      <c r="V41" s="7" t="e">
        <f>COUNTIFS(Sta!$B:$B,$A41,Sta!$K:$K,"&gt;1.5")/$C41</f>
        <v>#DIV/0!</v>
      </c>
    </row>
    <row r="42" spans="1:22" x14ac:dyDescent="0.3">
      <c r="A42" t="s">
        <v>302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2" t="e">
        <f>(COUNTIFS(Sta!$A:$A,$A42,Sta!$L:$L,"&gt;0.5") +COUNTIFS(Sta!$B:$B,$A42,Sta!$L:$L,"&gt;0.5"))/$D42</f>
        <v>#DIV/0!</v>
      </c>
      <c r="F42" s="7" t="e">
        <f>COUNTIFS(Sta!$A:$A,$A42,Sta!$L:$L,"&gt;0.5")/$B42</f>
        <v>#DIV/0!</v>
      </c>
      <c r="G42" s="7" t="e">
        <f>COUNTIFS(Sta!$B:$B,$A42,Sta!$L:$L,"&gt;0.5")/$C42</f>
        <v>#DIV/0!</v>
      </c>
      <c r="H42" s="12" t="e">
        <f>(COUNTIFS(Sta!$A:$A,$A42,Sta!$L:$L,"&gt;1.5") +COUNTIFS(Sta!$B:$B,$A42,Sta!$L:$L,"&gt;1.5"))/$D42</f>
        <v>#DIV/0!</v>
      </c>
      <c r="I42" s="7" t="e">
        <f>COUNTIFS(Sta!$A:$A,$A42,Sta!$L:$L,"&gt;1.5")/$B42</f>
        <v>#DIV/0!</v>
      </c>
      <c r="J42" s="7" t="e">
        <f>COUNTIFS(Sta!$B:$B,$A42,Sta!$L:$L,"&gt;1.5")/$C42</f>
        <v>#DIV/0!</v>
      </c>
      <c r="K42" s="12" t="e">
        <f>(COUNTIFS(Sta!$A:$A,$A42,Sta!$H:$H,"&gt;0.5") +COUNTIFS(Sta!$B:$B,$A42,Sta!$J:$J,"&gt;0.5"))/$D42</f>
        <v>#DIV/0!</v>
      </c>
      <c r="L42" s="7" t="e">
        <f>COUNTIFS(Sta!$A:$A,$A42,Sta!$H:$H,"&gt;0.5")/$B42</f>
        <v>#DIV/0!</v>
      </c>
      <c r="M42" s="7" t="e">
        <f>COUNTIFS(Sta!$B:$B,$A42,Sta!$J:$J,"&gt;0.5")/$C42</f>
        <v>#DIV/0!</v>
      </c>
      <c r="N42" s="12" t="e">
        <f>(COUNTIFS(Sta!$A:$A,$A42,Sta!$H:$H,"&gt;1.5") +COUNTIFS(Sta!$B:$B,$A42,Sta!$J:$J,"&gt;1.5"))/$D42</f>
        <v>#DIV/0!</v>
      </c>
      <c r="O42" s="7" t="e">
        <f>COUNTIFS(Sta!$A:$A,$A42,Sta!$H:$H,"&gt;1.5")/$B42</f>
        <v>#DIV/0!</v>
      </c>
      <c r="P42" s="7" t="e">
        <f>COUNTIFS(Sta!$B:$B,$A42,Sta!$J:$J,"&gt;1.5")/$C42</f>
        <v>#DIV/0!</v>
      </c>
      <c r="Q42" s="12" t="e">
        <f>(COUNTIFS(Sta!$A:$A,$A42,Sta!$I:$I,"&gt;0.5") +COUNTIFS(Sta!$B:$B,$A42,Sta!$K:$K,"&gt;0.5"))/$D42</f>
        <v>#DIV/0!</v>
      </c>
      <c r="R42" s="7" t="e">
        <f>COUNTIFS(Sta!$A:$A,$A42,Sta!$I:$I,"&gt;0.5")/$B42</f>
        <v>#DIV/0!</v>
      </c>
      <c r="S42" s="7" t="e">
        <f>COUNTIFS(Sta!$B:$B,$A42,Sta!$K:$K,"&gt;0.5")/$C42</f>
        <v>#DIV/0!</v>
      </c>
      <c r="T42" s="12" t="e">
        <f>(COUNTIFS(Sta!$A:$A,$A42,Sta!$I:$I,"&gt;1.5") +COUNTIFS(Sta!$B:$B,$A42,Sta!$K:$K,"&gt;1.5"))/$D42</f>
        <v>#DIV/0!</v>
      </c>
      <c r="U42" s="7" t="e">
        <f>COUNTIFS(Sta!$A:$A,$A42,Sta!$I:$I,"&gt;1.5")/$B42</f>
        <v>#DIV/0!</v>
      </c>
      <c r="V42" s="7" t="e">
        <f>COUNTIFS(Sta!$B:$B,$A42,Sta!$K:$K,"&gt;1.5")/$C42</f>
        <v>#DIV/0!</v>
      </c>
    </row>
    <row r="43" spans="1:22" x14ac:dyDescent="0.3">
      <c r="A43" t="s">
        <v>496</v>
      </c>
      <c r="B43" s="9">
        <f>COUNTIF(Sta!A:A,A43)</f>
        <v>5</v>
      </c>
      <c r="C43" s="4">
        <f>COUNTIF(Sta!B:B,A43)</f>
        <v>7</v>
      </c>
      <c r="D43" s="4">
        <f t="shared" ref="D43:D60" si="2">B43+C43</f>
        <v>12</v>
      </c>
      <c r="E43" s="12">
        <f>(COUNTIFS(Sta!$A:$A,$A43,Sta!$L:$L,"&gt;0.5") +COUNTIFS(Sta!$B:$B,$A43,Sta!$L:$L,"&gt;0.5"))/$D43</f>
        <v>0.75</v>
      </c>
      <c r="F43" s="7">
        <f>COUNTIFS(Sta!$A:$A,$A43,Sta!$L:$L,"&gt;0.5")/$B43</f>
        <v>0.8</v>
      </c>
      <c r="G43" s="7">
        <f>COUNTIFS(Sta!$B:$B,$A43,Sta!$L:$L,"&gt;0.5")/$C43</f>
        <v>0.7142857142857143</v>
      </c>
      <c r="H43" s="12">
        <f>(COUNTIFS(Sta!$A:$A,$A43,Sta!$L:$L,"&gt;1.5") +COUNTIFS(Sta!$B:$B,$A43,Sta!$L:$L,"&gt;1.5"))/$D43</f>
        <v>0.5</v>
      </c>
      <c r="I43" s="7">
        <f>COUNTIFS(Sta!$A:$A,$A43,Sta!$L:$L,"&gt;1.5")/$B43</f>
        <v>0.4</v>
      </c>
      <c r="J43" s="7">
        <f>COUNTIFS(Sta!$B:$B,$A43,Sta!$L:$L,"&gt;1.5")/$C43</f>
        <v>0.5714285714285714</v>
      </c>
      <c r="K43" s="12">
        <f>(COUNTIFS(Sta!$A:$A,$A43,Sta!$H:$H,"&gt;0.5") +COUNTIFS(Sta!$B:$B,$A43,Sta!$J:$J,"&gt;0.5"))/$D43</f>
        <v>0.5</v>
      </c>
      <c r="L43" s="7">
        <f>COUNTIFS(Sta!$A:$A,$A43,Sta!$H:$H,"&gt;0.5")/$B43</f>
        <v>0.6</v>
      </c>
      <c r="M43" s="7">
        <f>COUNTIFS(Sta!$B:$B,$A43,Sta!$J:$J,"&gt;0.5")/$C43</f>
        <v>0.42857142857142855</v>
      </c>
      <c r="N43" s="12">
        <f>(COUNTIFS(Sta!$A:$A,$A43,Sta!$H:$H,"&gt;1.5") +COUNTIFS(Sta!$B:$B,$A43,Sta!$J:$J,"&gt;1.5"))/$D43</f>
        <v>0.33333333333333331</v>
      </c>
      <c r="O43" s="7">
        <f>COUNTIFS(Sta!$A:$A,$A43,Sta!$H:$H,"&gt;1.5")/$B43</f>
        <v>0.4</v>
      </c>
      <c r="P43" s="7">
        <f>COUNTIFS(Sta!$B:$B,$A43,Sta!$J:$J,"&gt;1.5")/$C43</f>
        <v>0.2857142857142857</v>
      </c>
      <c r="Q43" s="12">
        <f>(COUNTIFS(Sta!$A:$A,$A43,Sta!$I:$I,"&gt;0.5") +COUNTIFS(Sta!$B:$B,$A43,Sta!$K:$K,"&gt;0.5"))/$D43</f>
        <v>0.33333333333333331</v>
      </c>
      <c r="R43" s="7">
        <f>COUNTIFS(Sta!$A:$A,$A43,Sta!$I:$I,"&gt;0.5")/$B43</f>
        <v>0.2</v>
      </c>
      <c r="S43" s="7">
        <f>COUNTIFS(Sta!$B:$B,$A43,Sta!$K:$K,"&gt;0.5")/$C43</f>
        <v>0.42857142857142855</v>
      </c>
      <c r="T43" s="12">
        <f>(COUNTIFS(Sta!$A:$A,$A43,Sta!$I:$I,"&gt;1.5") +COUNTIFS(Sta!$B:$B,$A43,Sta!$K:$K,"&gt;1.5"))/$D43</f>
        <v>8.3333333333333329E-2</v>
      </c>
      <c r="U43" s="7">
        <f>COUNTIFS(Sta!$A:$A,$A43,Sta!$I:$I,"&gt;1.5")/$B43</f>
        <v>0</v>
      </c>
      <c r="V43" s="7">
        <f>COUNTIFS(Sta!$B:$B,$A43,Sta!$K:$K,"&gt;1.5")/$C43</f>
        <v>0.14285714285714285</v>
      </c>
    </row>
    <row r="44" spans="1:22" x14ac:dyDescent="0.3">
      <c r="A44" t="s">
        <v>298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2" t="e">
        <f>(COUNTIFS(Sta!$A:$A,$A44,Sta!$L:$L,"&gt;0.5") +COUNTIFS(Sta!$B:$B,$A44,Sta!$L:$L,"&gt;0.5"))/$D44</f>
        <v>#DIV/0!</v>
      </c>
      <c r="F44" s="7" t="e">
        <f>COUNTIFS(Sta!$A:$A,$A44,Sta!$L:$L,"&gt;0.5")/$B44</f>
        <v>#DIV/0!</v>
      </c>
      <c r="G44" s="7" t="e">
        <f>COUNTIFS(Sta!$B:$B,$A44,Sta!$L:$L,"&gt;0.5")/$C44</f>
        <v>#DIV/0!</v>
      </c>
      <c r="H44" s="12" t="e">
        <f>(COUNTIFS(Sta!$A:$A,$A44,Sta!$L:$L,"&gt;1.5") +COUNTIFS(Sta!$B:$B,$A44,Sta!$L:$L,"&gt;1.5"))/$D44</f>
        <v>#DIV/0!</v>
      </c>
      <c r="I44" s="7" t="e">
        <f>COUNTIFS(Sta!$A:$A,$A44,Sta!$L:$L,"&gt;1.5")/$B44</f>
        <v>#DIV/0!</v>
      </c>
      <c r="J44" s="7" t="e">
        <f>COUNTIFS(Sta!$B:$B,$A44,Sta!$L:$L,"&gt;1.5")/$C44</f>
        <v>#DIV/0!</v>
      </c>
      <c r="K44" s="12" t="e">
        <f>(COUNTIFS(Sta!$A:$A,$A44,Sta!$H:$H,"&gt;0.5") +COUNTIFS(Sta!$B:$B,$A44,Sta!$J:$J,"&gt;0.5"))/$D44</f>
        <v>#DIV/0!</v>
      </c>
      <c r="L44" s="7" t="e">
        <f>COUNTIFS(Sta!$A:$A,$A44,Sta!$H:$H,"&gt;0.5")/$B44</f>
        <v>#DIV/0!</v>
      </c>
      <c r="M44" s="7" t="e">
        <f>COUNTIFS(Sta!$B:$B,$A44,Sta!$J:$J,"&gt;0.5")/$C44</f>
        <v>#DIV/0!</v>
      </c>
      <c r="N44" s="12" t="e">
        <f>(COUNTIFS(Sta!$A:$A,$A44,Sta!$H:$H,"&gt;1.5") +COUNTIFS(Sta!$B:$B,$A44,Sta!$J:$J,"&gt;1.5"))/$D44</f>
        <v>#DIV/0!</v>
      </c>
      <c r="O44" s="7" t="e">
        <f>COUNTIFS(Sta!$A:$A,$A44,Sta!$H:$H,"&gt;1.5")/$B44</f>
        <v>#DIV/0!</v>
      </c>
      <c r="P44" s="7" t="e">
        <f>COUNTIFS(Sta!$B:$B,$A44,Sta!$J:$J,"&gt;1.5")/$C44</f>
        <v>#DIV/0!</v>
      </c>
      <c r="Q44" s="12" t="e">
        <f>(COUNTIFS(Sta!$A:$A,$A44,Sta!$I:$I,"&gt;0.5") +COUNTIFS(Sta!$B:$B,$A44,Sta!$K:$K,"&gt;0.5"))/$D44</f>
        <v>#DIV/0!</v>
      </c>
      <c r="R44" s="7" t="e">
        <f>COUNTIFS(Sta!$A:$A,$A44,Sta!$I:$I,"&gt;0.5")/$B44</f>
        <v>#DIV/0!</v>
      </c>
      <c r="S44" s="7" t="e">
        <f>COUNTIFS(Sta!$B:$B,$A44,Sta!$K:$K,"&gt;0.5")/$C44</f>
        <v>#DIV/0!</v>
      </c>
      <c r="T44" s="12" t="e">
        <f>(COUNTIFS(Sta!$A:$A,$A44,Sta!$I:$I,"&gt;1.5") +COUNTIFS(Sta!$B:$B,$A44,Sta!$K:$K,"&gt;1.5"))/$D44</f>
        <v>#DIV/0!</v>
      </c>
      <c r="U44" s="7" t="e">
        <f>COUNTIFS(Sta!$A:$A,$A44,Sta!$I:$I,"&gt;1.5")/$B44</f>
        <v>#DIV/0!</v>
      </c>
      <c r="V44" s="7" t="e">
        <f>COUNTIFS(Sta!$B:$B,$A44,Sta!$K:$K,"&gt;1.5")/$C44</f>
        <v>#DIV/0!</v>
      </c>
    </row>
    <row r="45" spans="1:22" x14ac:dyDescent="0.3">
      <c r="A45" t="s">
        <v>480</v>
      </c>
      <c r="B45" s="9">
        <f>COUNTIF(Sta!A:A,A45)</f>
        <v>7</v>
      </c>
      <c r="C45" s="4">
        <f>COUNTIF(Sta!B:B,A45)</f>
        <v>6</v>
      </c>
      <c r="D45" s="4">
        <f t="shared" si="2"/>
        <v>13</v>
      </c>
      <c r="E45" s="12">
        <f>(COUNTIFS(Sta!$A:$A,$A45,Sta!$L:$L,"&gt;0.5") +COUNTIFS(Sta!$B:$B,$A45,Sta!$L:$L,"&gt;0.5"))/$D45</f>
        <v>0.84615384615384615</v>
      </c>
      <c r="F45" s="7">
        <f>COUNTIFS(Sta!$A:$A,$A45,Sta!$L:$L,"&gt;0.5")/$B45</f>
        <v>1</v>
      </c>
      <c r="G45" s="7">
        <f>COUNTIFS(Sta!$B:$B,$A45,Sta!$L:$L,"&gt;0.5")/$C45</f>
        <v>0.66666666666666663</v>
      </c>
      <c r="H45" s="12">
        <f>(COUNTIFS(Sta!$A:$A,$A45,Sta!$L:$L,"&gt;1.5") +COUNTIFS(Sta!$B:$B,$A45,Sta!$L:$L,"&gt;1.5"))/$D45</f>
        <v>0.61538461538461542</v>
      </c>
      <c r="I45" s="7">
        <f>COUNTIFS(Sta!$A:$A,$A45,Sta!$L:$L,"&gt;1.5")/$B45</f>
        <v>0.7142857142857143</v>
      </c>
      <c r="J45" s="7">
        <f>COUNTIFS(Sta!$B:$B,$A45,Sta!$L:$L,"&gt;1.5")/$C45</f>
        <v>0.5</v>
      </c>
      <c r="K45" s="12">
        <f>(COUNTIFS(Sta!$A:$A,$A45,Sta!$H:$H,"&gt;0.5") +COUNTIFS(Sta!$B:$B,$A45,Sta!$J:$J,"&gt;0.5"))/$D45</f>
        <v>0.69230769230769229</v>
      </c>
      <c r="L45" s="7">
        <f>COUNTIFS(Sta!$A:$A,$A45,Sta!$H:$H,"&gt;0.5")/$B45</f>
        <v>0.8571428571428571</v>
      </c>
      <c r="M45" s="7">
        <f>COUNTIFS(Sta!$B:$B,$A45,Sta!$J:$J,"&gt;0.5")/$C45</f>
        <v>0.5</v>
      </c>
      <c r="N45" s="12">
        <f>(COUNTIFS(Sta!$A:$A,$A45,Sta!$H:$H,"&gt;1.5") +COUNTIFS(Sta!$B:$B,$A45,Sta!$J:$J,"&gt;1.5"))/$D45</f>
        <v>0.46153846153846156</v>
      </c>
      <c r="O45" s="7">
        <f>COUNTIFS(Sta!$A:$A,$A45,Sta!$H:$H,"&gt;1.5")/$B45</f>
        <v>0.7142857142857143</v>
      </c>
      <c r="P45" s="7">
        <f>COUNTIFS(Sta!$B:$B,$A45,Sta!$J:$J,"&gt;1.5")/$C45</f>
        <v>0.16666666666666666</v>
      </c>
      <c r="Q45" s="12">
        <f>(COUNTIFS(Sta!$A:$A,$A45,Sta!$I:$I,"&gt;0.5") +COUNTIFS(Sta!$B:$B,$A45,Sta!$K:$K,"&gt;0.5"))/$D45</f>
        <v>0.53846153846153844</v>
      </c>
      <c r="R45" s="7">
        <f>COUNTIFS(Sta!$A:$A,$A45,Sta!$I:$I,"&gt;0.5")/$B45</f>
        <v>0.42857142857142855</v>
      </c>
      <c r="S45" s="7">
        <f>COUNTIFS(Sta!$B:$B,$A45,Sta!$K:$K,"&gt;0.5")/$C45</f>
        <v>0.66666666666666663</v>
      </c>
      <c r="T45" s="12">
        <f>(COUNTIFS(Sta!$A:$A,$A45,Sta!$I:$I,"&gt;1.5") +COUNTIFS(Sta!$B:$B,$A45,Sta!$K:$K,"&gt;1.5"))/$D45</f>
        <v>7.6923076923076927E-2</v>
      </c>
      <c r="U45" s="7">
        <f>COUNTIFS(Sta!$A:$A,$A45,Sta!$I:$I,"&gt;1.5")/$B45</f>
        <v>0</v>
      </c>
      <c r="V45" s="7">
        <f>COUNTIFS(Sta!$B:$B,$A45,Sta!$K:$K,"&gt;1.5")/$C45</f>
        <v>0.16666666666666666</v>
      </c>
    </row>
    <row r="46" spans="1:22" x14ac:dyDescent="0.3">
      <c r="A46" t="s">
        <v>645</v>
      </c>
      <c r="B46" s="9">
        <f>COUNTIF(Sta!A:A,A46)</f>
        <v>1</v>
      </c>
      <c r="C46" s="4">
        <f>COUNTIF(Sta!B:B,A46)</f>
        <v>1</v>
      </c>
      <c r="D46" s="4">
        <f t="shared" si="2"/>
        <v>2</v>
      </c>
      <c r="E46" s="12">
        <f>(COUNTIFS(Sta!$A:$A,$A46,Sta!$L:$L,"&gt;0.5") +COUNTIFS(Sta!$B:$B,$A46,Sta!$L:$L,"&gt;0.5"))/$D46</f>
        <v>1</v>
      </c>
      <c r="F46" s="7">
        <f>COUNTIFS(Sta!$A:$A,$A46,Sta!$L:$L,"&gt;0.5")/$B46</f>
        <v>1</v>
      </c>
      <c r="G46" s="7">
        <f>COUNTIFS(Sta!$B:$B,$A46,Sta!$L:$L,"&gt;0.5")/$C46</f>
        <v>1</v>
      </c>
      <c r="H46" s="12">
        <f>(COUNTIFS(Sta!$A:$A,$A46,Sta!$L:$L,"&gt;1.5") +COUNTIFS(Sta!$B:$B,$A46,Sta!$L:$L,"&gt;1.5"))/$D46</f>
        <v>0</v>
      </c>
      <c r="I46" s="7">
        <f>COUNTIFS(Sta!$A:$A,$A46,Sta!$L:$L,"&gt;1.5")/$B46</f>
        <v>0</v>
      </c>
      <c r="J46" s="7">
        <f>COUNTIFS(Sta!$B:$B,$A46,Sta!$L:$L,"&gt;1.5")/$C46</f>
        <v>0</v>
      </c>
      <c r="K46" s="12">
        <f>(COUNTIFS(Sta!$A:$A,$A46,Sta!$H:$H,"&gt;0.5") +COUNTIFS(Sta!$B:$B,$A46,Sta!$J:$J,"&gt;0.5"))/$D46</f>
        <v>0</v>
      </c>
      <c r="L46" s="7">
        <f>COUNTIFS(Sta!$A:$A,$A46,Sta!$H:$H,"&gt;0.5")/$B46</f>
        <v>0</v>
      </c>
      <c r="M46" s="7">
        <f>COUNTIFS(Sta!$B:$B,$A46,Sta!$J:$J,"&gt;0.5")/$C46</f>
        <v>0</v>
      </c>
      <c r="N46" s="12">
        <f>(COUNTIFS(Sta!$A:$A,$A46,Sta!$H:$H,"&gt;1.5") +COUNTIFS(Sta!$B:$B,$A46,Sta!$J:$J,"&gt;1.5"))/$D46</f>
        <v>0</v>
      </c>
      <c r="O46" s="7">
        <f>COUNTIFS(Sta!$A:$A,$A46,Sta!$H:$H,"&gt;1.5")/$B46</f>
        <v>0</v>
      </c>
      <c r="P46" s="7">
        <f>COUNTIFS(Sta!$B:$B,$A46,Sta!$J:$J,"&gt;1.5")/$C46</f>
        <v>0</v>
      </c>
      <c r="Q46" s="12">
        <f>(COUNTIFS(Sta!$A:$A,$A46,Sta!$I:$I,"&gt;0.5") +COUNTIFS(Sta!$B:$B,$A46,Sta!$K:$K,"&gt;0.5"))/$D46</f>
        <v>1</v>
      </c>
      <c r="R46" s="7">
        <f>COUNTIFS(Sta!$A:$A,$A46,Sta!$I:$I,"&gt;0.5")/$B46</f>
        <v>1</v>
      </c>
      <c r="S46" s="7">
        <f>COUNTIFS(Sta!$B:$B,$A46,Sta!$K:$K,"&gt;0.5")/$C46</f>
        <v>1</v>
      </c>
      <c r="T46" s="12">
        <f>(COUNTIFS(Sta!$A:$A,$A46,Sta!$I:$I,"&gt;1.5") +COUNTIFS(Sta!$B:$B,$A46,Sta!$K:$K,"&gt;1.5"))/$D46</f>
        <v>0</v>
      </c>
      <c r="U46" s="7">
        <f>COUNTIFS(Sta!$A:$A,$A46,Sta!$I:$I,"&gt;1.5")/$B46</f>
        <v>0</v>
      </c>
      <c r="V46" s="7">
        <f>COUNTIFS(Sta!$B:$B,$A46,Sta!$K:$K,"&gt;1.5")/$C46</f>
        <v>0</v>
      </c>
    </row>
    <row r="47" spans="1:22" x14ac:dyDescent="0.3">
      <c r="A47" t="s">
        <v>256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2" t="e">
        <f>(COUNTIFS(Sta!$A:$A,$A47,Sta!$L:$L,"&gt;0.5") +COUNTIFS(Sta!$B:$B,$A47,Sta!$L:$L,"&gt;0.5"))/$D47</f>
        <v>#DIV/0!</v>
      </c>
      <c r="F47" s="7" t="e">
        <f>COUNTIFS(Sta!$A:$A,$A47,Sta!$L:$L,"&gt;0.5")/$B47</f>
        <v>#DIV/0!</v>
      </c>
      <c r="G47" s="7" t="e">
        <f>COUNTIFS(Sta!$B:$B,$A47,Sta!$L:$L,"&gt;0.5")/$C47</f>
        <v>#DIV/0!</v>
      </c>
      <c r="H47" s="12" t="e">
        <f>(COUNTIFS(Sta!$A:$A,$A47,Sta!$L:$L,"&gt;1.5") +COUNTIFS(Sta!$B:$B,$A47,Sta!$L:$L,"&gt;1.5"))/$D47</f>
        <v>#DIV/0!</v>
      </c>
      <c r="I47" s="7" t="e">
        <f>COUNTIFS(Sta!$A:$A,$A47,Sta!$L:$L,"&gt;1.5")/$B47</f>
        <v>#DIV/0!</v>
      </c>
      <c r="J47" s="7" t="e">
        <f>COUNTIFS(Sta!$B:$B,$A47,Sta!$L:$L,"&gt;1.5")/$C47</f>
        <v>#DIV/0!</v>
      </c>
      <c r="K47" s="12" t="e">
        <f>(COUNTIFS(Sta!$A:$A,$A47,Sta!$H:$H,"&gt;0.5") +COUNTIFS(Sta!$B:$B,$A47,Sta!$J:$J,"&gt;0.5"))/$D47</f>
        <v>#DIV/0!</v>
      </c>
      <c r="L47" s="7" t="e">
        <f>COUNTIFS(Sta!$A:$A,$A47,Sta!$H:$H,"&gt;0.5")/$B47</f>
        <v>#DIV/0!</v>
      </c>
      <c r="M47" s="7" t="e">
        <f>COUNTIFS(Sta!$B:$B,$A47,Sta!$J:$J,"&gt;0.5")/$C47</f>
        <v>#DIV/0!</v>
      </c>
      <c r="N47" s="12" t="e">
        <f>(COUNTIFS(Sta!$A:$A,$A47,Sta!$H:$H,"&gt;1.5") +COUNTIFS(Sta!$B:$B,$A47,Sta!$J:$J,"&gt;1.5"))/$D47</f>
        <v>#DIV/0!</v>
      </c>
      <c r="O47" s="7" t="e">
        <f>COUNTIFS(Sta!$A:$A,$A47,Sta!$H:$H,"&gt;1.5")/$B47</f>
        <v>#DIV/0!</v>
      </c>
      <c r="P47" s="7" t="e">
        <f>COUNTIFS(Sta!$B:$B,$A47,Sta!$J:$J,"&gt;1.5")/$C47</f>
        <v>#DIV/0!</v>
      </c>
      <c r="Q47" s="12" t="e">
        <f>(COUNTIFS(Sta!$A:$A,$A47,Sta!$I:$I,"&gt;0.5") +COUNTIFS(Sta!$B:$B,$A47,Sta!$K:$K,"&gt;0.5"))/$D47</f>
        <v>#DIV/0!</v>
      </c>
      <c r="R47" s="7" t="e">
        <f>COUNTIFS(Sta!$A:$A,$A47,Sta!$I:$I,"&gt;0.5")/$B47</f>
        <v>#DIV/0!</v>
      </c>
      <c r="S47" s="7" t="e">
        <f>COUNTIFS(Sta!$B:$B,$A47,Sta!$K:$K,"&gt;0.5")/$C47</f>
        <v>#DIV/0!</v>
      </c>
      <c r="T47" s="12" t="e">
        <f>(COUNTIFS(Sta!$A:$A,$A47,Sta!$I:$I,"&gt;1.5") +COUNTIFS(Sta!$B:$B,$A47,Sta!$K:$K,"&gt;1.5"))/$D47</f>
        <v>#DIV/0!</v>
      </c>
      <c r="U47" s="7" t="e">
        <f>COUNTIFS(Sta!$A:$A,$A47,Sta!$I:$I,"&gt;1.5")/$B47</f>
        <v>#DIV/0!</v>
      </c>
      <c r="V47" s="7" t="e">
        <f>COUNTIFS(Sta!$B:$B,$A47,Sta!$K:$K,"&gt;1.5")/$C47</f>
        <v>#DIV/0!</v>
      </c>
    </row>
    <row r="48" spans="1:22" x14ac:dyDescent="0.3">
      <c r="A48" t="s">
        <v>575</v>
      </c>
      <c r="B48" s="9">
        <f>COUNTIF(Sta!A:A,A48)</f>
        <v>1</v>
      </c>
      <c r="C48" s="4">
        <f>COUNTIF(Sta!B:B,A48)</f>
        <v>1</v>
      </c>
      <c r="D48" s="4">
        <f t="shared" si="2"/>
        <v>2</v>
      </c>
      <c r="E48" s="12">
        <f>(COUNTIFS(Sta!$A:$A,$A48,Sta!$L:$L,"&gt;0.5") +COUNTIFS(Sta!$B:$B,$A48,Sta!$L:$L,"&gt;0.5"))/$D48</f>
        <v>1</v>
      </c>
      <c r="F48" s="7">
        <f>COUNTIFS(Sta!$A:$A,$A48,Sta!$L:$L,"&gt;0.5")/$B48</f>
        <v>1</v>
      </c>
      <c r="G48" s="7">
        <f>COUNTIFS(Sta!$B:$B,$A48,Sta!$L:$L,"&gt;0.5")/$C48</f>
        <v>1</v>
      </c>
      <c r="H48" s="12">
        <f>(COUNTIFS(Sta!$A:$A,$A48,Sta!$L:$L,"&gt;1.5") +COUNTIFS(Sta!$B:$B,$A48,Sta!$L:$L,"&gt;1.5"))/$D48</f>
        <v>0</v>
      </c>
      <c r="I48" s="7">
        <f>COUNTIFS(Sta!$A:$A,$A48,Sta!$L:$L,"&gt;1.5")/$B48</f>
        <v>0</v>
      </c>
      <c r="J48" s="7">
        <f>COUNTIFS(Sta!$B:$B,$A48,Sta!$L:$L,"&gt;1.5")/$C48</f>
        <v>0</v>
      </c>
      <c r="K48" s="12">
        <f>(COUNTIFS(Sta!$A:$A,$A48,Sta!$H:$H,"&gt;0.5") +COUNTIFS(Sta!$B:$B,$A48,Sta!$J:$J,"&gt;0.5"))/$D48</f>
        <v>0</v>
      </c>
      <c r="L48" s="7">
        <f>COUNTIFS(Sta!$A:$A,$A48,Sta!$H:$H,"&gt;0.5")/$B48</f>
        <v>0</v>
      </c>
      <c r="M48" s="7">
        <f>COUNTIFS(Sta!$B:$B,$A48,Sta!$J:$J,"&gt;0.5")/$C48</f>
        <v>0</v>
      </c>
      <c r="N48" s="12">
        <f>(COUNTIFS(Sta!$A:$A,$A48,Sta!$H:$H,"&gt;1.5") +COUNTIFS(Sta!$B:$B,$A48,Sta!$J:$J,"&gt;1.5"))/$D48</f>
        <v>0</v>
      </c>
      <c r="O48" s="7">
        <f>COUNTIFS(Sta!$A:$A,$A48,Sta!$H:$H,"&gt;1.5")/$B48</f>
        <v>0</v>
      </c>
      <c r="P48" s="7">
        <f>COUNTIFS(Sta!$B:$B,$A48,Sta!$J:$J,"&gt;1.5")/$C48</f>
        <v>0</v>
      </c>
      <c r="Q48" s="12">
        <f>(COUNTIFS(Sta!$A:$A,$A48,Sta!$I:$I,"&gt;0.5") +COUNTIFS(Sta!$B:$B,$A48,Sta!$K:$K,"&gt;0.5"))/$D48</f>
        <v>1</v>
      </c>
      <c r="R48" s="7">
        <f>COUNTIFS(Sta!$A:$A,$A48,Sta!$I:$I,"&gt;0.5")/$B48</f>
        <v>1</v>
      </c>
      <c r="S48" s="7">
        <f>COUNTIFS(Sta!$B:$B,$A48,Sta!$K:$K,"&gt;0.5")/$C48</f>
        <v>1</v>
      </c>
      <c r="T48" s="12">
        <f>(COUNTIFS(Sta!$A:$A,$A48,Sta!$I:$I,"&gt;1.5") +COUNTIFS(Sta!$B:$B,$A48,Sta!$K:$K,"&gt;1.5"))/$D48</f>
        <v>0</v>
      </c>
      <c r="U48" s="7">
        <f>COUNTIFS(Sta!$A:$A,$A48,Sta!$I:$I,"&gt;1.5")/$B48</f>
        <v>0</v>
      </c>
      <c r="V48" s="7">
        <f>COUNTIFS(Sta!$B:$B,$A48,Sta!$K:$K,"&gt;1.5")/$C48</f>
        <v>0</v>
      </c>
    </row>
    <row r="49" spans="1:22" x14ac:dyDescent="0.3">
      <c r="A49" t="s">
        <v>357</v>
      </c>
      <c r="B49" s="9">
        <f>COUNTIF(Sta!A:A,A49)</f>
        <v>1</v>
      </c>
      <c r="C49" s="4">
        <f>COUNTIF(Sta!B:B,A49)</f>
        <v>2</v>
      </c>
      <c r="D49" s="4">
        <f t="shared" si="2"/>
        <v>3</v>
      </c>
      <c r="E49" s="12">
        <f>(COUNTIFS(Sta!$A:$A,$A49,Sta!$L:$L,"&gt;0.5") +COUNTIFS(Sta!$B:$B,$A49,Sta!$L:$L,"&gt;0.5"))/$D49</f>
        <v>0.33333333333333331</v>
      </c>
      <c r="F49" s="7">
        <f>COUNTIFS(Sta!$A:$A,$A49,Sta!$L:$L,"&gt;0.5")/$B49</f>
        <v>0</v>
      </c>
      <c r="G49" s="7">
        <f>COUNTIFS(Sta!$B:$B,$A49,Sta!$L:$L,"&gt;0.5")/$C49</f>
        <v>0.5</v>
      </c>
      <c r="H49" s="12">
        <f>(COUNTIFS(Sta!$A:$A,$A49,Sta!$L:$L,"&gt;1.5") +COUNTIFS(Sta!$B:$B,$A49,Sta!$L:$L,"&gt;1.5"))/$D49</f>
        <v>0.33333333333333331</v>
      </c>
      <c r="I49" s="7">
        <f>COUNTIFS(Sta!$A:$A,$A49,Sta!$L:$L,"&gt;1.5")/$B49</f>
        <v>0</v>
      </c>
      <c r="J49" s="7">
        <f>COUNTIFS(Sta!$B:$B,$A49,Sta!$L:$L,"&gt;1.5")/$C49</f>
        <v>0.5</v>
      </c>
      <c r="K49" s="12">
        <f>(COUNTIFS(Sta!$A:$A,$A49,Sta!$H:$H,"&gt;0.5") +COUNTIFS(Sta!$B:$B,$A49,Sta!$J:$J,"&gt;0.5"))/$D49</f>
        <v>0</v>
      </c>
      <c r="L49" s="7">
        <f>COUNTIFS(Sta!$A:$A,$A49,Sta!$H:$H,"&gt;0.5")/$B49</f>
        <v>0</v>
      </c>
      <c r="M49" s="7">
        <f>COUNTIFS(Sta!$B:$B,$A49,Sta!$J:$J,"&gt;0.5")/$C49</f>
        <v>0</v>
      </c>
      <c r="N49" s="12">
        <f>(COUNTIFS(Sta!$A:$A,$A49,Sta!$H:$H,"&gt;1.5") +COUNTIFS(Sta!$B:$B,$A49,Sta!$J:$J,"&gt;1.5"))/$D49</f>
        <v>0</v>
      </c>
      <c r="O49" s="7">
        <f>COUNTIFS(Sta!$A:$A,$A49,Sta!$H:$H,"&gt;1.5")/$B49</f>
        <v>0</v>
      </c>
      <c r="P49" s="7">
        <f>COUNTIFS(Sta!$B:$B,$A49,Sta!$J:$J,"&gt;1.5")/$C49</f>
        <v>0</v>
      </c>
      <c r="Q49" s="12">
        <f>(COUNTIFS(Sta!$A:$A,$A49,Sta!$I:$I,"&gt;0.5") +COUNTIFS(Sta!$B:$B,$A49,Sta!$K:$K,"&gt;0.5"))/$D49</f>
        <v>0.33333333333333331</v>
      </c>
      <c r="R49" s="7">
        <f>COUNTIFS(Sta!$A:$A,$A49,Sta!$I:$I,"&gt;0.5")/$B49</f>
        <v>0</v>
      </c>
      <c r="S49" s="7">
        <f>COUNTIFS(Sta!$B:$B,$A49,Sta!$K:$K,"&gt;0.5")/$C49</f>
        <v>0.5</v>
      </c>
      <c r="T49" s="12">
        <f>(COUNTIFS(Sta!$A:$A,$A49,Sta!$I:$I,"&gt;1.5") +COUNTIFS(Sta!$B:$B,$A49,Sta!$K:$K,"&gt;1.5"))/$D49</f>
        <v>0.33333333333333331</v>
      </c>
      <c r="U49" s="7">
        <f>COUNTIFS(Sta!$A:$A,$A49,Sta!$I:$I,"&gt;1.5")/$B49</f>
        <v>0</v>
      </c>
      <c r="V49" s="7">
        <f>COUNTIFS(Sta!$B:$B,$A49,Sta!$K:$K,"&gt;1.5")/$C49</f>
        <v>0.5</v>
      </c>
    </row>
    <row r="50" spans="1:22" x14ac:dyDescent="0.3">
      <c r="A50" t="s">
        <v>481</v>
      </c>
      <c r="B50" s="9">
        <f>COUNTIF(Sta!A:A,A50)</f>
        <v>6</v>
      </c>
      <c r="C50" s="4">
        <f>COUNTIF(Sta!B:B,A50)</f>
        <v>7</v>
      </c>
      <c r="D50" s="4">
        <f t="shared" si="2"/>
        <v>13</v>
      </c>
      <c r="E50" s="12">
        <f>(COUNTIFS(Sta!$A:$A,$A50,Sta!$L:$L,"&gt;0.5") +COUNTIFS(Sta!$B:$B,$A50,Sta!$L:$L,"&gt;0.5"))/$D50</f>
        <v>0.76923076923076927</v>
      </c>
      <c r="F50" s="7">
        <f>COUNTIFS(Sta!$A:$A,$A50,Sta!$L:$L,"&gt;0.5")/$B50</f>
        <v>0.5</v>
      </c>
      <c r="G50" s="7">
        <f>COUNTIFS(Sta!$B:$B,$A50,Sta!$L:$L,"&gt;0.5")/$C50</f>
        <v>1</v>
      </c>
      <c r="H50" s="12">
        <f>(COUNTIFS(Sta!$A:$A,$A50,Sta!$L:$L,"&gt;1.5") +COUNTIFS(Sta!$B:$B,$A50,Sta!$L:$L,"&gt;1.5"))/$D50</f>
        <v>0.30769230769230771</v>
      </c>
      <c r="I50" s="7">
        <f>COUNTIFS(Sta!$A:$A,$A50,Sta!$L:$L,"&gt;1.5")/$B50</f>
        <v>0</v>
      </c>
      <c r="J50" s="7">
        <f>COUNTIFS(Sta!$B:$B,$A50,Sta!$L:$L,"&gt;1.5")/$C50</f>
        <v>0.5714285714285714</v>
      </c>
      <c r="K50" s="12">
        <f>(COUNTIFS(Sta!$A:$A,$A50,Sta!$H:$H,"&gt;0.5") +COUNTIFS(Sta!$B:$B,$A50,Sta!$J:$J,"&gt;0.5"))/$D50</f>
        <v>0.30769230769230771</v>
      </c>
      <c r="L50" s="7">
        <f>COUNTIFS(Sta!$A:$A,$A50,Sta!$H:$H,"&gt;0.5")/$B50</f>
        <v>0.16666666666666666</v>
      </c>
      <c r="M50" s="7">
        <f>COUNTIFS(Sta!$B:$B,$A50,Sta!$J:$J,"&gt;0.5")/$C50</f>
        <v>0.42857142857142855</v>
      </c>
      <c r="N50" s="12">
        <f>(COUNTIFS(Sta!$A:$A,$A50,Sta!$H:$H,"&gt;1.5") +COUNTIFS(Sta!$B:$B,$A50,Sta!$J:$J,"&gt;1.5"))/$D50</f>
        <v>0</v>
      </c>
      <c r="O50" s="7">
        <f>COUNTIFS(Sta!$A:$A,$A50,Sta!$H:$H,"&gt;1.5")/$B50</f>
        <v>0</v>
      </c>
      <c r="P50" s="7">
        <f>COUNTIFS(Sta!$B:$B,$A50,Sta!$J:$J,"&gt;1.5")/$C50</f>
        <v>0</v>
      </c>
      <c r="Q50" s="12">
        <f>(COUNTIFS(Sta!$A:$A,$A50,Sta!$I:$I,"&gt;0.5") +COUNTIFS(Sta!$B:$B,$A50,Sta!$K:$K,"&gt;0.5"))/$D50</f>
        <v>0.69230769230769229</v>
      </c>
      <c r="R50" s="7">
        <f>COUNTIFS(Sta!$A:$A,$A50,Sta!$I:$I,"&gt;0.5")/$B50</f>
        <v>0.33333333333333331</v>
      </c>
      <c r="S50" s="7">
        <f>COUNTIFS(Sta!$B:$B,$A50,Sta!$K:$K,"&gt;0.5")/$C50</f>
        <v>1</v>
      </c>
      <c r="T50" s="12">
        <f>(COUNTIFS(Sta!$A:$A,$A50,Sta!$I:$I,"&gt;1.5") +COUNTIFS(Sta!$B:$B,$A50,Sta!$K:$K,"&gt;1.5"))/$D50</f>
        <v>0.23076923076923078</v>
      </c>
      <c r="U50" s="7">
        <f>COUNTIFS(Sta!$A:$A,$A50,Sta!$I:$I,"&gt;1.5")/$B50</f>
        <v>0</v>
      </c>
      <c r="V50" s="7">
        <f>COUNTIFS(Sta!$B:$B,$A50,Sta!$K:$K,"&gt;1.5")/$C50</f>
        <v>0.42857142857142855</v>
      </c>
    </row>
    <row r="51" spans="1:22" x14ac:dyDescent="0.3">
      <c r="A51" t="s">
        <v>432</v>
      </c>
      <c r="B51" s="9">
        <f>COUNTIF(Sta!A:A,A51)</f>
        <v>1</v>
      </c>
      <c r="C51" s="4">
        <f>COUNTIF(Sta!B:B,A51)</f>
        <v>1</v>
      </c>
      <c r="D51" s="4">
        <f t="shared" si="2"/>
        <v>2</v>
      </c>
      <c r="E51" s="12">
        <f>(COUNTIFS(Sta!$A:$A,$A51,Sta!$L:$L,"&gt;0.5") +COUNTIFS(Sta!$B:$B,$A51,Sta!$L:$L,"&gt;0.5"))/$D51</f>
        <v>0.5</v>
      </c>
      <c r="F51" s="7">
        <f>COUNTIFS(Sta!$A:$A,$A51,Sta!$L:$L,"&gt;0.5")/$B51</f>
        <v>1</v>
      </c>
      <c r="G51" s="7">
        <f>COUNTIFS(Sta!$B:$B,$A51,Sta!$L:$L,"&gt;0.5")/$C51</f>
        <v>0</v>
      </c>
      <c r="H51" s="12">
        <f>(COUNTIFS(Sta!$A:$A,$A51,Sta!$L:$L,"&gt;1.5") +COUNTIFS(Sta!$B:$B,$A51,Sta!$L:$L,"&gt;1.5"))/$D51</f>
        <v>0</v>
      </c>
      <c r="I51" s="7">
        <f>COUNTIFS(Sta!$A:$A,$A51,Sta!$L:$L,"&gt;1.5")/$B51</f>
        <v>0</v>
      </c>
      <c r="J51" s="7">
        <f>COUNTIFS(Sta!$B:$B,$A51,Sta!$L:$L,"&gt;1.5")/$C51</f>
        <v>0</v>
      </c>
      <c r="K51" s="12">
        <f>(COUNTIFS(Sta!$A:$A,$A51,Sta!$H:$H,"&gt;0.5") +COUNTIFS(Sta!$B:$B,$A51,Sta!$J:$J,"&gt;0.5"))/$D51</f>
        <v>0.5</v>
      </c>
      <c r="L51" s="7">
        <f>COUNTIFS(Sta!$A:$A,$A51,Sta!$H:$H,"&gt;0.5")/$B51</f>
        <v>1</v>
      </c>
      <c r="M51" s="7">
        <f>COUNTIFS(Sta!$B:$B,$A51,Sta!$J:$J,"&gt;0.5")/$C51</f>
        <v>0</v>
      </c>
      <c r="N51" s="12">
        <f>(COUNTIFS(Sta!$A:$A,$A51,Sta!$H:$H,"&gt;1.5") +COUNTIFS(Sta!$B:$B,$A51,Sta!$J:$J,"&gt;1.5"))/$D51</f>
        <v>0</v>
      </c>
      <c r="O51" s="7">
        <f>COUNTIFS(Sta!$A:$A,$A51,Sta!$H:$H,"&gt;1.5")/$B51</f>
        <v>0</v>
      </c>
      <c r="P51" s="7">
        <f>COUNTIFS(Sta!$B:$B,$A51,Sta!$J:$J,"&gt;1.5")/$C51</f>
        <v>0</v>
      </c>
      <c r="Q51" s="12">
        <f>(COUNTIFS(Sta!$A:$A,$A51,Sta!$I:$I,"&gt;0.5") +COUNTIFS(Sta!$B:$B,$A51,Sta!$K:$K,"&gt;0.5"))/$D51</f>
        <v>0</v>
      </c>
      <c r="R51" s="7">
        <f>COUNTIFS(Sta!$A:$A,$A51,Sta!$I:$I,"&gt;0.5")/$B51</f>
        <v>0</v>
      </c>
      <c r="S51" s="7">
        <f>COUNTIFS(Sta!$B:$B,$A51,Sta!$K:$K,"&gt;0.5")/$C51</f>
        <v>0</v>
      </c>
      <c r="T51" s="12">
        <f>(COUNTIFS(Sta!$A:$A,$A51,Sta!$I:$I,"&gt;1.5") +COUNTIFS(Sta!$B:$B,$A51,Sta!$K:$K,"&gt;1.5"))/$D51</f>
        <v>0</v>
      </c>
      <c r="U51" s="7">
        <f>COUNTIFS(Sta!$A:$A,$A51,Sta!$I:$I,"&gt;1.5")/$B51</f>
        <v>0</v>
      </c>
      <c r="V51" s="7">
        <f>COUNTIFS(Sta!$B:$B,$A51,Sta!$K:$K,"&gt;1.5")/$C51</f>
        <v>0</v>
      </c>
    </row>
    <row r="52" spans="1:22" x14ac:dyDescent="0.3">
      <c r="A52" t="s">
        <v>158</v>
      </c>
      <c r="B52" s="9">
        <f>COUNTIF(Sta!A:A,A52)</f>
        <v>1</v>
      </c>
      <c r="C52" s="4">
        <f>COUNTIF(Sta!B:B,A52)</f>
        <v>0</v>
      </c>
      <c r="D52" s="4">
        <f t="shared" si="2"/>
        <v>1</v>
      </c>
      <c r="E52" s="12">
        <f>(COUNTIFS(Sta!$A:$A,$A52,Sta!$L:$L,"&gt;0.5") +COUNTIFS(Sta!$B:$B,$A52,Sta!$L:$L,"&gt;0.5"))/$D52</f>
        <v>0</v>
      </c>
      <c r="F52" s="7">
        <f>COUNTIFS(Sta!$A:$A,$A52,Sta!$L:$L,"&gt;0.5")/$B52</f>
        <v>0</v>
      </c>
      <c r="G52" s="7" t="e">
        <f>COUNTIFS(Sta!$B:$B,$A52,Sta!$L:$L,"&gt;0.5")/$C52</f>
        <v>#DIV/0!</v>
      </c>
      <c r="H52" s="12">
        <f>(COUNTIFS(Sta!$A:$A,$A52,Sta!$L:$L,"&gt;1.5") +COUNTIFS(Sta!$B:$B,$A52,Sta!$L:$L,"&gt;1.5"))/$D52</f>
        <v>0</v>
      </c>
      <c r="I52" s="7">
        <f>COUNTIFS(Sta!$A:$A,$A52,Sta!$L:$L,"&gt;1.5")/$B52</f>
        <v>0</v>
      </c>
      <c r="J52" s="7" t="e">
        <f>COUNTIFS(Sta!$B:$B,$A52,Sta!$L:$L,"&gt;1.5")/$C52</f>
        <v>#DIV/0!</v>
      </c>
      <c r="K52" s="12">
        <f>(COUNTIFS(Sta!$A:$A,$A52,Sta!$H:$H,"&gt;0.5") +COUNTIFS(Sta!$B:$B,$A52,Sta!$J:$J,"&gt;0.5"))/$D52</f>
        <v>0</v>
      </c>
      <c r="L52" s="7">
        <f>COUNTIFS(Sta!$A:$A,$A52,Sta!$H:$H,"&gt;0.5")/$B52</f>
        <v>0</v>
      </c>
      <c r="M52" s="7" t="e">
        <f>COUNTIFS(Sta!$B:$B,$A52,Sta!$J:$J,"&gt;0.5")/$C52</f>
        <v>#DIV/0!</v>
      </c>
      <c r="N52" s="12">
        <f>(COUNTIFS(Sta!$A:$A,$A52,Sta!$H:$H,"&gt;1.5") +COUNTIFS(Sta!$B:$B,$A52,Sta!$J:$J,"&gt;1.5"))/$D52</f>
        <v>0</v>
      </c>
      <c r="O52" s="7">
        <f>COUNTIFS(Sta!$A:$A,$A52,Sta!$H:$H,"&gt;1.5")/$B52</f>
        <v>0</v>
      </c>
      <c r="P52" s="7" t="e">
        <f>COUNTIFS(Sta!$B:$B,$A52,Sta!$J:$J,"&gt;1.5")/$C52</f>
        <v>#DIV/0!</v>
      </c>
      <c r="Q52" s="12">
        <f>(COUNTIFS(Sta!$A:$A,$A52,Sta!$I:$I,"&gt;0.5") +COUNTIFS(Sta!$B:$B,$A52,Sta!$K:$K,"&gt;0.5"))/$D52</f>
        <v>0</v>
      </c>
      <c r="R52" s="7">
        <f>COUNTIFS(Sta!$A:$A,$A52,Sta!$I:$I,"&gt;0.5")/$B52</f>
        <v>0</v>
      </c>
      <c r="S52" s="7" t="e">
        <f>COUNTIFS(Sta!$B:$B,$A52,Sta!$K:$K,"&gt;0.5")/$C52</f>
        <v>#DIV/0!</v>
      </c>
      <c r="T52" s="12">
        <f>(COUNTIFS(Sta!$A:$A,$A52,Sta!$I:$I,"&gt;1.5") +COUNTIFS(Sta!$B:$B,$A52,Sta!$K:$K,"&gt;1.5"))/$D52</f>
        <v>0</v>
      </c>
      <c r="U52" s="7">
        <f>COUNTIFS(Sta!$A:$A,$A52,Sta!$I:$I,"&gt;1.5")/$B52</f>
        <v>0</v>
      </c>
      <c r="V52" s="7" t="e">
        <f>COUNTIFS(Sta!$B:$B,$A52,Sta!$K:$K,"&gt;1.5")/$C52</f>
        <v>#DIV/0!</v>
      </c>
    </row>
    <row r="53" spans="1:22" x14ac:dyDescent="0.3">
      <c r="A53" t="s">
        <v>152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2" t="e">
        <f>(COUNTIFS(Sta!$A:$A,$A53,Sta!$L:$L,"&gt;0.5") +COUNTIFS(Sta!$B:$B,$A53,Sta!$L:$L,"&gt;0.5"))/$D53</f>
        <v>#DIV/0!</v>
      </c>
      <c r="F53" s="7" t="e">
        <f>COUNTIFS(Sta!$A:$A,$A53,Sta!$L:$L,"&gt;0.5")/$B53</f>
        <v>#DIV/0!</v>
      </c>
      <c r="G53" s="7" t="e">
        <f>COUNTIFS(Sta!$B:$B,$A53,Sta!$L:$L,"&gt;0.5")/$C53</f>
        <v>#DIV/0!</v>
      </c>
      <c r="H53" s="12" t="e">
        <f>(COUNTIFS(Sta!$A:$A,$A53,Sta!$L:$L,"&gt;1.5") +COUNTIFS(Sta!$B:$B,$A53,Sta!$L:$L,"&gt;1.5"))/$D53</f>
        <v>#DIV/0!</v>
      </c>
      <c r="I53" s="7" t="e">
        <f>COUNTIFS(Sta!$A:$A,$A53,Sta!$L:$L,"&gt;1.5")/$B53</f>
        <v>#DIV/0!</v>
      </c>
      <c r="J53" s="7" t="e">
        <f>COUNTIFS(Sta!$B:$B,$A53,Sta!$L:$L,"&gt;1.5")/$C53</f>
        <v>#DIV/0!</v>
      </c>
      <c r="K53" s="12" t="e">
        <f>(COUNTIFS(Sta!$A:$A,$A53,Sta!$H:$H,"&gt;0.5") +COUNTIFS(Sta!$B:$B,$A53,Sta!$J:$J,"&gt;0.5"))/$D53</f>
        <v>#DIV/0!</v>
      </c>
      <c r="L53" s="7" t="e">
        <f>COUNTIFS(Sta!$A:$A,$A53,Sta!$H:$H,"&gt;0.5")/$B53</f>
        <v>#DIV/0!</v>
      </c>
      <c r="M53" s="7" t="e">
        <f>COUNTIFS(Sta!$B:$B,$A53,Sta!$J:$J,"&gt;0.5")/$C53</f>
        <v>#DIV/0!</v>
      </c>
      <c r="N53" s="12" t="e">
        <f>(COUNTIFS(Sta!$A:$A,$A53,Sta!$H:$H,"&gt;1.5") +COUNTIFS(Sta!$B:$B,$A53,Sta!$J:$J,"&gt;1.5"))/$D53</f>
        <v>#DIV/0!</v>
      </c>
      <c r="O53" s="7" t="e">
        <f>COUNTIFS(Sta!$A:$A,$A53,Sta!$H:$H,"&gt;1.5")/$B53</f>
        <v>#DIV/0!</v>
      </c>
      <c r="P53" s="7" t="e">
        <f>COUNTIFS(Sta!$B:$B,$A53,Sta!$J:$J,"&gt;1.5")/$C53</f>
        <v>#DIV/0!</v>
      </c>
      <c r="Q53" s="12" t="e">
        <f>(COUNTIFS(Sta!$A:$A,$A53,Sta!$I:$I,"&gt;0.5") +COUNTIFS(Sta!$B:$B,$A53,Sta!$K:$K,"&gt;0.5"))/$D53</f>
        <v>#DIV/0!</v>
      </c>
      <c r="R53" s="7" t="e">
        <f>COUNTIFS(Sta!$A:$A,$A53,Sta!$I:$I,"&gt;0.5")/$B53</f>
        <v>#DIV/0!</v>
      </c>
      <c r="S53" s="7" t="e">
        <f>COUNTIFS(Sta!$B:$B,$A53,Sta!$K:$K,"&gt;0.5")/$C53</f>
        <v>#DIV/0!</v>
      </c>
      <c r="T53" s="12" t="e">
        <f>(COUNTIFS(Sta!$A:$A,$A53,Sta!$I:$I,"&gt;1.5") +COUNTIFS(Sta!$B:$B,$A53,Sta!$K:$K,"&gt;1.5"))/$D53</f>
        <v>#DIV/0!</v>
      </c>
      <c r="U53" s="7" t="e">
        <f>COUNTIFS(Sta!$A:$A,$A53,Sta!$I:$I,"&gt;1.5")/$B53</f>
        <v>#DIV/0!</v>
      </c>
      <c r="V53" s="7" t="e">
        <f>COUNTIFS(Sta!$B:$B,$A53,Sta!$K:$K,"&gt;1.5")/$C53</f>
        <v>#DIV/0!</v>
      </c>
    </row>
    <row r="54" spans="1:22" x14ac:dyDescent="0.3">
      <c r="A54" t="s">
        <v>494</v>
      </c>
      <c r="B54" s="9">
        <f>COUNTIF(Sta!A:A,A54)</f>
        <v>7</v>
      </c>
      <c r="C54" s="4">
        <f>COUNTIF(Sta!B:B,A54)</f>
        <v>6</v>
      </c>
      <c r="D54" s="4">
        <f t="shared" si="2"/>
        <v>13</v>
      </c>
      <c r="E54" s="12">
        <f>(COUNTIFS(Sta!$A:$A,$A54,Sta!$L:$L,"&gt;0.5") +COUNTIFS(Sta!$B:$B,$A54,Sta!$L:$L,"&gt;0.5"))/$D54</f>
        <v>0.69230769230769229</v>
      </c>
      <c r="F54" s="7">
        <f>COUNTIFS(Sta!$A:$A,$A54,Sta!$L:$L,"&gt;0.5")/$B54</f>
        <v>0.8571428571428571</v>
      </c>
      <c r="G54" s="7">
        <f>COUNTIFS(Sta!$B:$B,$A54,Sta!$L:$L,"&gt;0.5")/$C54</f>
        <v>0.5</v>
      </c>
      <c r="H54" s="12">
        <f>(COUNTIFS(Sta!$A:$A,$A54,Sta!$L:$L,"&gt;1.5") +COUNTIFS(Sta!$B:$B,$A54,Sta!$L:$L,"&gt;1.5"))/$D54</f>
        <v>0.30769230769230771</v>
      </c>
      <c r="I54" s="7">
        <f>COUNTIFS(Sta!$A:$A,$A54,Sta!$L:$L,"&gt;1.5")/$B54</f>
        <v>0.42857142857142855</v>
      </c>
      <c r="J54" s="7">
        <f>COUNTIFS(Sta!$B:$B,$A54,Sta!$L:$L,"&gt;1.5")/$C54</f>
        <v>0.16666666666666666</v>
      </c>
      <c r="K54" s="12">
        <f>(COUNTIFS(Sta!$A:$A,$A54,Sta!$H:$H,"&gt;0.5") +COUNTIFS(Sta!$B:$B,$A54,Sta!$J:$J,"&gt;0.5"))/$D54</f>
        <v>0.46153846153846156</v>
      </c>
      <c r="L54" s="7">
        <f>COUNTIFS(Sta!$A:$A,$A54,Sta!$H:$H,"&gt;0.5")/$B54</f>
        <v>0.7142857142857143</v>
      </c>
      <c r="M54" s="7">
        <f>COUNTIFS(Sta!$B:$B,$A54,Sta!$J:$J,"&gt;0.5")/$C54</f>
        <v>0.16666666666666666</v>
      </c>
      <c r="N54" s="12">
        <f>(COUNTIFS(Sta!$A:$A,$A54,Sta!$H:$H,"&gt;1.5") +COUNTIFS(Sta!$B:$B,$A54,Sta!$J:$J,"&gt;1.5"))/$D54</f>
        <v>0.15384615384615385</v>
      </c>
      <c r="O54" s="7">
        <f>COUNTIFS(Sta!$A:$A,$A54,Sta!$H:$H,"&gt;1.5")/$B54</f>
        <v>0.2857142857142857</v>
      </c>
      <c r="P54" s="7">
        <f>COUNTIFS(Sta!$B:$B,$A54,Sta!$J:$J,"&gt;1.5")/$C54</f>
        <v>0</v>
      </c>
      <c r="Q54" s="12">
        <f>(COUNTIFS(Sta!$A:$A,$A54,Sta!$I:$I,"&gt;0.5") +COUNTIFS(Sta!$B:$B,$A54,Sta!$K:$K,"&gt;0.5"))/$D54</f>
        <v>0.46153846153846156</v>
      </c>
      <c r="R54" s="7">
        <f>COUNTIFS(Sta!$A:$A,$A54,Sta!$I:$I,"&gt;0.5")/$B54</f>
        <v>0.42857142857142855</v>
      </c>
      <c r="S54" s="7">
        <f>COUNTIFS(Sta!$B:$B,$A54,Sta!$K:$K,"&gt;0.5")/$C54</f>
        <v>0.5</v>
      </c>
      <c r="T54" s="12">
        <f>(COUNTIFS(Sta!$A:$A,$A54,Sta!$I:$I,"&gt;1.5") +COUNTIFS(Sta!$B:$B,$A54,Sta!$K:$K,"&gt;1.5"))/$D54</f>
        <v>0.15384615384615385</v>
      </c>
      <c r="U54" s="7">
        <f>COUNTIFS(Sta!$A:$A,$A54,Sta!$I:$I,"&gt;1.5")/$B54</f>
        <v>0.14285714285714285</v>
      </c>
      <c r="V54" s="7">
        <f>COUNTIFS(Sta!$B:$B,$A54,Sta!$K:$K,"&gt;1.5")/$C54</f>
        <v>0.16666666666666666</v>
      </c>
    </row>
    <row r="55" spans="1:22" x14ac:dyDescent="0.3">
      <c r="A55" t="s">
        <v>644</v>
      </c>
      <c r="B55" s="9">
        <f>COUNTIF(Sta!A:A,A55)</f>
        <v>1</v>
      </c>
      <c r="C55" s="4">
        <f>COUNTIF(Sta!B:B,A55)</f>
        <v>1</v>
      </c>
      <c r="D55" s="4">
        <f t="shared" si="2"/>
        <v>2</v>
      </c>
      <c r="E55" s="12">
        <f>(COUNTIFS(Sta!$A:$A,$A55,Sta!$L:$L,"&gt;0.5") +COUNTIFS(Sta!$B:$B,$A55,Sta!$L:$L,"&gt;0.5"))/$D55</f>
        <v>1</v>
      </c>
      <c r="F55" s="7">
        <f>COUNTIFS(Sta!$A:$A,$A55,Sta!$L:$L,"&gt;0.5")/$B55</f>
        <v>1</v>
      </c>
      <c r="G55" s="7">
        <f>COUNTIFS(Sta!$B:$B,$A55,Sta!$L:$L,"&gt;0.5")/$C55</f>
        <v>1</v>
      </c>
      <c r="H55" s="12">
        <f>(COUNTIFS(Sta!$A:$A,$A55,Sta!$L:$L,"&gt;1.5") +COUNTIFS(Sta!$B:$B,$A55,Sta!$L:$L,"&gt;1.5"))/$D55</f>
        <v>0</v>
      </c>
      <c r="I55" s="7">
        <f>COUNTIFS(Sta!$A:$A,$A55,Sta!$L:$L,"&gt;1.5")/$B55</f>
        <v>0</v>
      </c>
      <c r="J55" s="7">
        <f>COUNTIFS(Sta!$B:$B,$A55,Sta!$L:$L,"&gt;1.5")/$C55</f>
        <v>0</v>
      </c>
      <c r="K55" s="12">
        <f>(COUNTIFS(Sta!$A:$A,$A55,Sta!$H:$H,"&gt;0.5") +COUNTIFS(Sta!$B:$B,$A55,Sta!$J:$J,"&gt;0.5"))/$D55</f>
        <v>0.5</v>
      </c>
      <c r="L55" s="7">
        <f>COUNTIFS(Sta!$A:$A,$A55,Sta!$H:$H,"&gt;0.5")/$B55</f>
        <v>1</v>
      </c>
      <c r="M55" s="7">
        <f>COUNTIFS(Sta!$B:$B,$A55,Sta!$J:$J,"&gt;0.5")/$C55</f>
        <v>0</v>
      </c>
      <c r="N55" s="12">
        <f>(COUNTIFS(Sta!$A:$A,$A55,Sta!$H:$H,"&gt;1.5") +COUNTIFS(Sta!$B:$B,$A55,Sta!$J:$J,"&gt;1.5"))/$D55</f>
        <v>0</v>
      </c>
      <c r="O55" s="7">
        <f>COUNTIFS(Sta!$A:$A,$A55,Sta!$H:$H,"&gt;1.5")/$B55</f>
        <v>0</v>
      </c>
      <c r="P55" s="7">
        <f>COUNTIFS(Sta!$B:$B,$A55,Sta!$J:$J,"&gt;1.5")/$C55</f>
        <v>0</v>
      </c>
      <c r="Q55" s="12">
        <f>(COUNTIFS(Sta!$A:$A,$A55,Sta!$I:$I,"&gt;0.5") +COUNTIFS(Sta!$B:$B,$A55,Sta!$K:$K,"&gt;0.5"))/$D55</f>
        <v>0.5</v>
      </c>
      <c r="R55" s="7">
        <f>COUNTIFS(Sta!$A:$A,$A55,Sta!$I:$I,"&gt;0.5")/$B55</f>
        <v>0</v>
      </c>
      <c r="S55" s="7">
        <f>COUNTIFS(Sta!$B:$B,$A55,Sta!$K:$K,"&gt;0.5")/$C55</f>
        <v>1</v>
      </c>
      <c r="T55" s="12">
        <f>(COUNTIFS(Sta!$A:$A,$A55,Sta!$I:$I,"&gt;1.5") +COUNTIFS(Sta!$B:$B,$A55,Sta!$K:$K,"&gt;1.5"))/$D55</f>
        <v>0</v>
      </c>
      <c r="U55" s="7">
        <f>COUNTIFS(Sta!$A:$A,$A55,Sta!$I:$I,"&gt;1.5")/$B55</f>
        <v>0</v>
      </c>
      <c r="V55" s="7">
        <f>COUNTIFS(Sta!$B:$B,$A55,Sta!$K:$K,"&gt;1.5")/$C55</f>
        <v>0</v>
      </c>
    </row>
    <row r="56" spans="1:22" x14ac:dyDescent="0.3">
      <c r="A56" t="s">
        <v>604</v>
      </c>
      <c r="B56" s="9">
        <f>COUNTIF(Sta!A:A,A56)</f>
        <v>3</v>
      </c>
      <c r="C56" s="4">
        <f>COUNTIF(Sta!B:B,A56)</f>
        <v>2</v>
      </c>
      <c r="D56" s="4">
        <f t="shared" si="2"/>
        <v>5</v>
      </c>
      <c r="E56" s="12">
        <f>(COUNTIFS(Sta!$A:$A,$A56,Sta!$L:$L,"&gt;0.5") +COUNTIFS(Sta!$B:$B,$A56,Sta!$L:$L,"&gt;0.5"))/$D56</f>
        <v>1</v>
      </c>
      <c r="F56" s="7">
        <f>COUNTIFS(Sta!$A:$A,$A56,Sta!$L:$L,"&gt;0.5")/$B56</f>
        <v>1</v>
      </c>
      <c r="G56" s="7">
        <f>COUNTIFS(Sta!$B:$B,$A56,Sta!$L:$L,"&gt;0.5")/$C56</f>
        <v>1</v>
      </c>
      <c r="H56" s="12">
        <f>(COUNTIFS(Sta!$A:$A,$A56,Sta!$L:$L,"&gt;1.5") +COUNTIFS(Sta!$B:$B,$A56,Sta!$L:$L,"&gt;1.5"))/$D56</f>
        <v>0.2</v>
      </c>
      <c r="I56" s="7">
        <f>COUNTIFS(Sta!$A:$A,$A56,Sta!$L:$L,"&gt;1.5")/$B56</f>
        <v>0.33333333333333331</v>
      </c>
      <c r="J56" s="7">
        <f>COUNTIFS(Sta!$B:$B,$A56,Sta!$L:$L,"&gt;1.5")/$C56</f>
        <v>0</v>
      </c>
      <c r="K56" s="12">
        <f>(COUNTIFS(Sta!$A:$A,$A56,Sta!$H:$H,"&gt;0.5") +COUNTIFS(Sta!$B:$B,$A56,Sta!$J:$J,"&gt;0.5"))/$D56</f>
        <v>0.8</v>
      </c>
      <c r="L56" s="7">
        <f>COUNTIFS(Sta!$A:$A,$A56,Sta!$H:$H,"&gt;0.5")/$B56</f>
        <v>0.66666666666666663</v>
      </c>
      <c r="M56" s="7">
        <f>COUNTIFS(Sta!$B:$B,$A56,Sta!$J:$J,"&gt;0.5")/$C56</f>
        <v>1</v>
      </c>
      <c r="N56" s="12">
        <f>(COUNTIFS(Sta!$A:$A,$A56,Sta!$H:$H,"&gt;1.5") +COUNTIFS(Sta!$B:$B,$A56,Sta!$J:$J,"&gt;1.5"))/$D56</f>
        <v>0.2</v>
      </c>
      <c r="O56" s="7">
        <f>COUNTIFS(Sta!$A:$A,$A56,Sta!$H:$H,"&gt;1.5")/$B56</f>
        <v>0.33333333333333331</v>
      </c>
      <c r="P56" s="7">
        <f>COUNTIFS(Sta!$B:$B,$A56,Sta!$J:$J,"&gt;1.5")/$C56</f>
        <v>0</v>
      </c>
      <c r="Q56" s="12">
        <f>(COUNTIFS(Sta!$A:$A,$A56,Sta!$I:$I,"&gt;0.5") +COUNTIFS(Sta!$B:$B,$A56,Sta!$K:$K,"&gt;0.5"))/$D56</f>
        <v>0.4</v>
      </c>
      <c r="R56" s="7">
        <f>COUNTIFS(Sta!$A:$A,$A56,Sta!$I:$I,"&gt;0.5")/$B56</f>
        <v>0.66666666666666663</v>
      </c>
      <c r="S56" s="7">
        <f>COUNTIFS(Sta!$B:$B,$A56,Sta!$K:$K,"&gt;0.5")/$C56</f>
        <v>0</v>
      </c>
      <c r="T56" s="12">
        <f>(COUNTIFS(Sta!$A:$A,$A56,Sta!$I:$I,"&gt;1.5") +COUNTIFS(Sta!$B:$B,$A56,Sta!$K:$K,"&gt;1.5"))/$D56</f>
        <v>0</v>
      </c>
      <c r="U56" s="7">
        <f>COUNTIFS(Sta!$A:$A,$A56,Sta!$I:$I,"&gt;1.5")/$B56</f>
        <v>0</v>
      </c>
      <c r="V56" s="7">
        <f>COUNTIFS(Sta!$B:$B,$A56,Sta!$K:$K,"&gt;1.5")/$C56</f>
        <v>0</v>
      </c>
    </row>
    <row r="57" spans="1:22" x14ac:dyDescent="0.3">
      <c r="A57" t="s">
        <v>300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2" t="e">
        <f>(COUNTIFS(Sta!$A:$A,$A57,Sta!$L:$L,"&gt;0.5") +COUNTIFS(Sta!$B:$B,$A57,Sta!$L:$L,"&gt;0.5"))/$D57</f>
        <v>#DIV/0!</v>
      </c>
      <c r="F57" s="7" t="e">
        <f>COUNTIFS(Sta!$A:$A,$A57,Sta!$L:$L,"&gt;0.5")/$B57</f>
        <v>#DIV/0!</v>
      </c>
      <c r="G57" s="7" t="e">
        <f>COUNTIFS(Sta!$B:$B,$A57,Sta!$L:$L,"&gt;0.5")/$C57</f>
        <v>#DIV/0!</v>
      </c>
      <c r="H57" s="12" t="e">
        <f>(COUNTIFS(Sta!$A:$A,$A57,Sta!$L:$L,"&gt;1.5") +COUNTIFS(Sta!$B:$B,$A57,Sta!$L:$L,"&gt;1.5"))/$D57</f>
        <v>#DIV/0!</v>
      </c>
      <c r="I57" s="7" t="e">
        <f>COUNTIFS(Sta!$A:$A,$A57,Sta!$L:$L,"&gt;1.5")/$B57</f>
        <v>#DIV/0!</v>
      </c>
      <c r="J57" s="7" t="e">
        <f>COUNTIFS(Sta!$B:$B,$A57,Sta!$L:$L,"&gt;1.5")/$C57</f>
        <v>#DIV/0!</v>
      </c>
      <c r="K57" s="12" t="e">
        <f>(COUNTIFS(Sta!$A:$A,$A57,Sta!$H:$H,"&gt;0.5") +COUNTIFS(Sta!$B:$B,$A57,Sta!$J:$J,"&gt;0.5"))/$D57</f>
        <v>#DIV/0!</v>
      </c>
      <c r="L57" s="7" t="e">
        <f>COUNTIFS(Sta!$A:$A,$A57,Sta!$H:$H,"&gt;0.5")/$B57</f>
        <v>#DIV/0!</v>
      </c>
      <c r="M57" s="7" t="e">
        <f>COUNTIFS(Sta!$B:$B,$A57,Sta!$J:$J,"&gt;0.5")/$C57</f>
        <v>#DIV/0!</v>
      </c>
      <c r="N57" s="12" t="e">
        <f>(COUNTIFS(Sta!$A:$A,$A57,Sta!$H:$H,"&gt;1.5") +COUNTIFS(Sta!$B:$B,$A57,Sta!$J:$J,"&gt;1.5"))/$D57</f>
        <v>#DIV/0!</v>
      </c>
      <c r="O57" s="7" t="e">
        <f>COUNTIFS(Sta!$A:$A,$A57,Sta!$H:$H,"&gt;1.5")/$B57</f>
        <v>#DIV/0!</v>
      </c>
      <c r="P57" s="7" t="e">
        <f>COUNTIFS(Sta!$B:$B,$A57,Sta!$J:$J,"&gt;1.5")/$C57</f>
        <v>#DIV/0!</v>
      </c>
      <c r="Q57" s="12" t="e">
        <f>(COUNTIFS(Sta!$A:$A,$A57,Sta!$I:$I,"&gt;0.5") +COUNTIFS(Sta!$B:$B,$A57,Sta!$K:$K,"&gt;0.5"))/$D57</f>
        <v>#DIV/0!</v>
      </c>
      <c r="R57" s="7" t="e">
        <f>COUNTIFS(Sta!$A:$A,$A57,Sta!$I:$I,"&gt;0.5")/$B57</f>
        <v>#DIV/0!</v>
      </c>
      <c r="S57" s="7" t="e">
        <f>COUNTIFS(Sta!$B:$B,$A57,Sta!$K:$K,"&gt;0.5")/$C57</f>
        <v>#DIV/0!</v>
      </c>
      <c r="T57" s="12" t="e">
        <f>(COUNTIFS(Sta!$A:$A,$A57,Sta!$I:$I,"&gt;1.5") +COUNTIFS(Sta!$B:$B,$A57,Sta!$K:$K,"&gt;1.5"))/$D57</f>
        <v>#DIV/0!</v>
      </c>
      <c r="U57" s="7" t="e">
        <f>COUNTIFS(Sta!$A:$A,$A57,Sta!$I:$I,"&gt;1.5")/$B57</f>
        <v>#DIV/0!</v>
      </c>
      <c r="V57" s="7" t="e">
        <f>COUNTIFS(Sta!$B:$B,$A57,Sta!$K:$K,"&gt;1.5")/$C57</f>
        <v>#DIV/0!</v>
      </c>
    </row>
    <row r="58" spans="1:22" x14ac:dyDescent="0.3">
      <c r="A58" t="s">
        <v>197</v>
      </c>
      <c r="B58" s="9">
        <f>COUNTIF(Sta!A:A,A58)</f>
        <v>1</v>
      </c>
      <c r="C58" s="4">
        <f>COUNTIF(Sta!B:B,A58)</f>
        <v>1</v>
      </c>
      <c r="D58" s="4">
        <f t="shared" si="2"/>
        <v>2</v>
      </c>
      <c r="E58" s="12">
        <f>(COUNTIFS(Sta!$A:$A,$A58,Sta!$L:$L,"&gt;0.5") +COUNTIFS(Sta!$B:$B,$A58,Sta!$L:$L,"&gt;0.5"))/$D58</f>
        <v>1</v>
      </c>
      <c r="F58" s="7">
        <f>COUNTIFS(Sta!$A:$A,$A58,Sta!$L:$L,"&gt;0.5")/$B58</f>
        <v>1</v>
      </c>
      <c r="G58" s="7">
        <f>COUNTIFS(Sta!$B:$B,$A58,Sta!$L:$L,"&gt;0.5")/$C58</f>
        <v>1</v>
      </c>
      <c r="H58" s="12">
        <f>(COUNTIFS(Sta!$A:$A,$A58,Sta!$L:$L,"&gt;1.5") +COUNTIFS(Sta!$B:$B,$A58,Sta!$L:$L,"&gt;1.5"))/$D58</f>
        <v>0</v>
      </c>
      <c r="I58" s="7">
        <f>COUNTIFS(Sta!$A:$A,$A58,Sta!$L:$L,"&gt;1.5")/$B58</f>
        <v>0</v>
      </c>
      <c r="J58" s="7">
        <f>COUNTIFS(Sta!$B:$B,$A58,Sta!$L:$L,"&gt;1.5")/$C58</f>
        <v>0</v>
      </c>
      <c r="K58" s="12">
        <f>(COUNTIFS(Sta!$A:$A,$A58,Sta!$H:$H,"&gt;0.5") +COUNTIFS(Sta!$B:$B,$A58,Sta!$J:$J,"&gt;0.5"))/$D58</f>
        <v>0.5</v>
      </c>
      <c r="L58" s="7">
        <f>COUNTIFS(Sta!$A:$A,$A58,Sta!$H:$H,"&gt;0.5")/$B58</f>
        <v>1</v>
      </c>
      <c r="M58" s="7">
        <f>COUNTIFS(Sta!$B:$B,$A58,Sta!$J:$J,"&gt;0.5")/$C58</f>
        <v>0</v>
      </c>
      <c r="N58" s="12">
        <f>(COUNTIFS(Sta!$A:$A,$A58,Sta!$H:$H,"&gt;1.5") +COUNTIFS(Sta!$B:$B,$A58,Sta!$J:$J,"&gt;1.5"))/$D58</f>
        <v>0</v>
      </c>
      <c r="O58" s="7">
        <f>COUNTIFS(Sta!$A:$A,$A58,Sta!$H:$H,"&gt;1.5")/$B58</f>
        <v>0</v>
      </c>
      <c r="P58" s="7">
        <f>COUNTIFS(Sta!$B:$B,$A58,Sta!$J:$J,"&gt;1.5")/$C58</f>
        <v>0</v>
      </c>
      <c r="Q58" s="12">
        <f>(COUNTIFS(Sta!$A:$A,$A58,Sta!$I:$I,"&gt;0.5") +COUNTIFS(Sta!$B:$B,$A58,Sta!$K:$K,"&gt;0.5"))/$D58</f>
        <v>0.5</v>
      </c>
      <c r="R58" s="7">
        <f>COUNTIFS(Sta!$A:$A,$A58,Sta!$I:$I,"&gt;0.5")/$B58</f>
        <v>0</v>
      </c>
      <c r="S58" s="7">
        <f>COUNTIFS(Sta!$B:$B,$A58,Sta!$K:$K,"&gt;0.5")/$C58</f>
        <v>1</v>
      </c>
      <c r="T58" s="12">
        <f>(COUNTIFS(Sta!$A:$A,$A58,Sta!$I:$I,"&gt;1.5") +COUNTIFS(Sta!$B:$B,$A58,Sta!$K:$K,"&gt;1.5"))/$D58</f>
        <v>0</v>
      </c>
      <c r="U58" s="7">
        <f>COUNTIFS(Sta!$A:$A,$A58,Sta!$I:$I,"&gt;1.5")/$B58</f>
        <v>0</v>
      </c>
      <c r="V58" s="7">
        <f>COUNTIFS(Sta!$B:$B,$A58,Sta!$K:$K,"&gt;1.5")/$C58</f>
        <v>0</v>
      </c>
    </row>
    <row r="59" spans="1:22" x14ac:dyDescent="0.3">
      <c r="A59" t="s">
        <v>664</v>
      </c>
      <c r="B59" s="9">
        <f>COUNTIF(Sta!A:A,A59)</f>
        <v>2</v>
      </c>
      <c r="C59" s="4">
        <f>COUNTIF(Sta!B:B,A59)</f>
        <v>2</v>
      </c>
      <c r="D59" s="4">
        <f t="shared" si="2"/>
        <v>4</v>
      </c>
      <c r="E59" s="12">
        <f>(COUNTIFS(Sta!$A:$A,$A59,Sta!$L:$L,"&gt;0.5") +COUNTIFS(Sta!$B:$B,$A59,Sta!$L:$L,"&gt;0.5"))/$D59</f>
        <v>1</v>
      </c>
      <c r="F59" s="7">
        <f>COUNTIFS(Sta!$A:$A,$A59,Sta!$L:$L,"&gt;0.5")/$B59</f>
        <v>1</v>
      </c>
      <c r="G59" s="7">
        <f>COUNTIFS(Sta!$B:$B,$A59,Sta!$L:$L,"&gt;0.5")/$C59</f>
        <v>1</v>
      </c>
      <c r="H59" s="12">
        <f>(COUNTIFS(Sta!$A:$A,$A59,Sta!$L:$L,"&gt;1.5") +COUNTIFS(Sta!$B:$B,$A59,Sta!$L:$L,"&gt;1.5"))/$D59</f>
        <v>0.75</v>
      </c>
      <c r="I59" s="7">
        <f>COUNTIFS(Sta!$A:$A,$A59,Sta!$L:$L,"&gt;1.5")/$B59</f>
        <v>0.5</v>
      </c>
      <c r="J59" s="7">
        <f>COUNTIFS(Sta!$B:$B,$A59,Sta!$L:$L,"&gt;1.5")/$C59</f>
        <v>1</v>
      </c>
      <c r="K59" s="12">
        <f>(COUNTIFS(Sta!$A:$A,$A59,Sta!$H:$H,"&gt;0.5") +COUNTIFS(Sta!$B:$B,$A59,Sta!$J:$J,"&gt;0.5"))/$D59</f>
        <v>0.75</v>
      </c>
      <c r="L59" s="7">
        <f>COUNTIFS(Sta!$A:$A,$A59,Sta!$H:$H,"&gt;0.5")/$B59</f>
        <v>0.5</v>
      </c>
      <c r="M59" s="7">
        <f>COUNTIFS(Sta!$B:$B,$A59,Sta!$J:$J,"&gt;0.5")/$C59</f>
        <v>1</v>
      </c>
      <c r="N59" s="12">
        <f>(COUNTIFS(Sta!$A:$A,$A59,Sta!$H:$H,"&gt;1.5") +COUNTIFS(Sta!$B:$B,$A59,Sta!$J:$J,"&gt;1.5"))/$D59</f>
        <v>0.25</v>
      </c>
      <c r="O59" s="7">
        <f>COUNTIFS(Sta!$A:$A,$A59,Sta!$H:$H,"&gt;1.5")/$B59</f>
        <v>0.5</v>
      </c>
      <c r="P59" s="7">
        <f>COUNTIFS(Sta!$B:$B,$A59,Sta!$J:$J,"&gt;1.5")/$C59</f>
        <v>0</v>
      </c>
      <c r="Q59" s="12">
        <f>(COUNTIFS(Sta!$A:$A,$A59,Sta!$I:$I,"&gt;0.5") +COUNTIFS(Sta!$B:$B,$A59,Sta!$K:$K,"&gt;0.5"))/$D59</f>
        <v>1</v>
      </c>
      <c r="R59" s="7">
        <f>COUNTIFS(Sta!$A:$A,$A59,Sta!$I:$I,"&gt;0.5")/$B59</f>
        <v>1</v>
      </c>
      <c r="S59" s="7">
        <f>COUNTIFS(Sta!$B:$B,$A59,Sta!$K:$K,"&gt;0.5")/$C59</f>
        <v>1</v>
      </c>
      <c r="T59" s="12">
        <f>(COUNTIFS(Sta!$A:$A,$A59,Sta!$I:$I,"&gt;1.5") +COUNTIFS(Sta!$B:$B,$A59,Sta!$K:$K,"&gt;1.5"))/$D59</f>
        <v>0</v>
      </c>
      <c r="U59" s="7">
        <f>COUNTIFS(Sta!$A:$A,$A59,Sta!$I:$I,"&gt;1.5")/$B59</f>
        <v>0</v>
      </c>
      <c r="V59" s="7">
        <f>COUNTIFS(Sta!$B:$B,$A59,Sta!$K:$K,"&gt;1.5")/$C59</f>
        <v>0</v>
      </c>
    </row>
    <row r="60" spans="1:22" x14ac:dyDescent="0.3">
      <c r="A60" t="s">
        <v>246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2" t="e">
        <f>(COUNTIFS(Sta!$A:$A,$A60,Sta!$L:$L,"&gt;0.5") +COUNTIFS(Sta!$B:$B,$A60,Sta!$L:$L,"&gt;0.5"))/$D60</f>
        <v>#DIV/0!</v>
      </c>
      <c r="F60" s="7" t="e">
        <f>COUNTIFS(Sta!$A:$A,$A60,Sta!$L:$L,"&gt;0.5")/$B60</f>
        <v>#DIV/0!</v>
      </c>
      <c r="G60" s="7" t="e">
        <f>COUNTIFS(Sta!$B:$B,$A60,Sta!$L:$L,"&gt;0.5")/$C60</f>
        <v>#DIV/0!</v>
      </c>
      <c r="H60" s="12" t="e">
        <f>(COUNTIFS(Sta!$A:$A,$A60,Sta!$L:$L,"&gt;1.5") +COUNTIFS(Sta!$B:$B,$A60,Sta!$L:$L,"&gt;1.5"))/$D60</f>
        <v>#DIV/0!</v>
      </c>
      <c r="I60" s="7" t="e">
        <f>COUNTIFS(Sta!$A:$A,$A60,Sta!$L:$L,"&gt;1.5")/$B60</f>
        <v>#DIV/0!</v>
      </c>
      <c r="J60" s="7" t="e">
        <f>COUNTIFS(Sta!$B:$B,$A60,Sta!$L:$L,"&gt;1.5")/$C60</f>
        <v>#DIV/0!</v>
      </c>
      <c r="K60" s="12" t="e">
        <f>(COUNTIFS(Sta!$A:$A,$A60,Sta!$H:$H,"&gt;0.5") +COUNTIFS(Sta!$B:$B,$A60,Sta!$J:$J,"&gt;0.5"))/$D60</f>
        <v>#DIV/0!</v>
      </c>
      <c r="L60" s="7" t="e">
        <f>COUNTIFS(Sta!$A:$A,$A60,Sta!$H:$H,"&gt;0.5")/$B60</f>
        <v>#DIV/0!</v>
      </c>
      <c r="M60" s="7" t="e">
        <f>COUNTIFS(Sta!$B:$B,$A60,Sta!$J:$J,"&gt;0.5")/$C60</f>
        <v>#DIV/0!</v>
      </c>
      <c r="N60" s="12" t="e">
        <f>(COUNTIFS(Sta!$A:$A,$A60,Sta!$H:$H,"&gt;1.5") +COUNTIFS(Sta!$B:$B,$A60,Sta!$J:$J,"&gt;1.5"))/$D60</f>
        <v>#DIV/0!</v>
      </c>
      <c r="O60" s="7" t="e">
        <f>COUNTIFS(Sta!$A:$A,$A60,Sta!$H:$H,"&gt;1.5")/$B60</f>
        <v>#DIV/0!</v>
      </c>
      <c r="P60" s="7" t="e">
        <f>COUNTIFS(Sta!$B:$B,$A60,Sta!$J:$J,"&gt;1.5")/$C60</f>
        <v>#DIV/0!</v>
      </c>
      <c r="Q60" s="12" t="e">
        <f>(COUNTIFS(Sta!$A:$A,$A60,Sta!$I:$I,"&gt;0.5") +COUNTIFS(Sta!$B:$B,$A60,Sta!$K:$K,"&gt;0.5"))/$D60</f>
        <v>#DIV/0!</v>
      </c>
      <c r="R60" s="7" t="e">
        <f>COUNTIFS(Sta!$A:$A,$A60,Sta!$I:$I,"&gt;0.5")/$B60</f>
        <v>#DIV/0!</v>
      </c>
      <c r="S60" s="7" t="e">
        <f>COUNTIFS(Sta!$B:$B,$A60,Sta!$K:$K,"&gt;0.5")/$C60</f>
        <v>#DIV/0!</v>
      </c>
      <c r="T60" s="12" t="e">
        <f>(COUNTIFS(Sta!$A:$A,$A60,Sta!$I:$I,"&gt;1.5") +COUNTIFS(Sta!$B:$B,$A60,Sta!$K:$K,"&gt;1.5"))/$D60</f>
        <v>#DIV/0!</v>
      </c>
      <c r="U60" s="7" t="e">
        <f>COUNTIFS(Sta!$A:$A,$A60,Sta!$I:$I,"&gt;1.5")/$B60</f>
        <v>#DIV/0!</v>
      </c>
      <c r="V60" s="7" t="e">
        <f>COUNTIFS(Sta!$B:$B,$A60,Sta!$K:$K,"&gt;1.5")/$C60</f>
        <v>#DIV/0!</v>
      </c>
    </row>
    <row r="61" spans="1:22" x14ac:dyDescent="0.3">
      <c r="A61" t="s">
        <v>255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2" t="e">
        <f>(COUNTIFS(Sta!$A:$A,$A61,Sta!$L:$L,"&gt;0.5") +COUNTIFS(Sta!$B:$B,$A61,Sta!$L:$L,"&gt;0.5"))/$D61</f>
        <v>#DIV/0!</v>
      </c>
      <c r="F61" s="7" t="e">
        <f>COUNTIFS(Sta!$A:$A,$A61,Sta!$L:$L,"&gt;0.5")/$B61</f>
        <v>#DIV/0!</v>
      </c>
      <c r="G61" s="7" t="e">
        <f>COUNTIFS(Sta!$B:$B,$A61,Sta!$L:$L,"&gt;0.5")/$C61</f>
        <v>#DIV/0!</v>
      </c>
      <c r="H61" s="12" t="e">
        <f>(COUNTIFS(Sta!$A:$A,$A61,Sta!$L:$L,"&gt;1.5") +COUNTIFS(Sta!$B:$B,$A61,Sta!$L:$L,"&gt;1.5"))/$D61</f>
        <v>#DIV/0!</v>
      </c>
      <c r="I61" s="7" t="e">
        <f>COUNTIFS(Sta!$A:$A,$A61,Sta!$L:$L,"&gt;1.5")/$B61</f>
        <v>#DIV/0!</v>
      </c>
      <c r="J61" s="7" t="e">
        <f>COUNTIFS(Sta!$B:$B,$A61,Sta!$L:$L,"&gt;1.5")/$C61</f>
        <v>#DIV/0!</v>
      </c>
      <c r="K61" s="12" t="e">
        <f>(COUNTIFS(Sta!$A:$A,$A61,Sta!$H:$H,"&gt;0.5") +COUNTIFS(Sta!$B:$B,$A61,Sta!$J:$J,"&gt;0.5"))/$D61</f>
        <v>#DIV/0!</v>
      </c>
      <c r="L61" s="7" t="e">
        <f>COUNTIFS(Sta!$A:$A,$A61,Sta!$H:$H,"&gt;0.5")/$B61</f>
        <v>#DIV/0!</v>
      </c>
      <c r="M61" s="7" t="e">
        <f>COUNTIFS(Sta!$B:$B,$A61,Sta!$J:$J,"&gt;0.5")/$C61</f>
        <v>#DIV/0!</v>
      </c>
      <c r="N61" s="12" t="e">
        <f>(COUNTIFS(Sta!$A:$A,$A61,Sta!$H:$H,"&gt;1.5") +COUNTIFS(Sta!$B:$B,$A61,Sta!$J:$J,"&gt;1.5"))/$D61</f>
        <v>#DIV/0!</v>
      </c>
      <c r="O61" s="7" t="e">
        <f>COUNTIFS(Sta!$A:$A,$A61,Sta!$H:$H,"&gt;1.5")/$B61</f>
        <v>#DIV/0!</v>
      </c>
      <c r="P61" s="7" t="e">
        <f>COUNTIFS(Sta!$B:$B,$A61,Sta!$J:$J,"&gt;1.5")/$C61</f>
        <v>#DIV/0!</v>
      </c>
      <c r="Q61" s="12" t="e">
        <f>(COUNTIFS(Sta!$A:$A,$A61,Sta!$I:$I,"&gt;0.5") +COUNTIFS(Sta!$B:$B,$A61,Sta!$K:$K,"&gt;0.5"))/$D61</f>
        <v>#DIV/0!</v>
      </c>
      <c r="R61" s="7" t="e">
        <f>COUNTIFS(Sta!$A:$A,$A61,Sta!$I:$I,"&gt;0.5")/$B61</f>
        <v>#DIV/0!</v>
      </c>
      <c r="S61" s="7" t="e">
        <f>COUNTIFS(Sta!$B:$B,$A61,Sta!$K:$K,"&gt;0.5")/$C61</f>
        <v>#DIV/0!</v>
      </c>
      <c r="T61" s="12" t="e">
        <f>(COUNTIFS(Sta!$A:$A,$A61,Sta!$I:$I,"&gt;1.5") +COUNTIFS(Sta!$B:$B,$A61,Sta!$K:$K,"&gt;1.5"))/$D61</f>
        <v>#DIV/0!</v>
      </c>
      <c r="U61" s="7" t="e">
        <f>COUNTIFS(Sta!$A:$A,$A61,Sta!$I:$I,"&gt;1.5")/$B61</f>
        <v>#DIV/0!</v>
      </c>
      <c r="V61" s="7" t="e">
        <f>COUNTIFS(Sta!$B:$B,$A61,Sta!$K:$K,"&gt;1.5")/$C61</f>
        <v>#DIV/0!</v>
      </c>
    </row>
    <row r="62" spans="1:22" x14ac:dyDescent="0.3">
      <c r="A62" t="s">
        <v>505</v>
      </c>
      <c r="B62" s="9">
        <f>COUNTIF(Sta!A:A,A62)</f>
        <v>11</v>
      </c>
      <c r="C62" s="4">
        <f>COUNTIF(Sta!B:B,A62)</f>
        <v>10</v>
      </c>
      <c r="D62" s="4">
        <f t="shared" si="3"/>
        <v>21</v>
      </c>
      <c r="E62" s="12">
        <f>(COUNTIFS(Sta!$A:$A,$A62,Sta!$L:$L,"&gt;0.5") +COUNTIFS(Sta!$B:$B,$A62,Sta!$L:$L,"&gt;0.5"))/$D62</f>
        <v>0.7142857142857143</v>
      </c>
      <c r="F62" s="7">
        <f>COUNTIFS(Sta!$A:$A,$A62,Sta!$L:$L,"&gt;0.5")/$B62</f>
        <v>0.81818181818181823</v>
      </c>
      <c r="G62" s="7">
        <f>COUNTIFS(Sta!$B:$B,$A62,Sta!$L:$L,"&gt;0.5")/$C62</f>
        <v>0.6</v>
      </c>
      <c r="H62" s="12">
        <f>(COUNTIFS(Sta!$A:$A,$A62,Sta!$L:$L,"&gt;1.5") +COUNTIFS(Sta!$B:$B,$A62,Sta!$L:$L,"&gt;1.5"))/$D62</f>
        <v>0.38095238095238093</v>
      </c>
      <c r="I62" s="7">
        <f>COUNTIFS(Sta!$A:$A,$A62,Sta!$L:$L,"&gt;1.5")/$B62</f>
        <v>0.45454545454545453</v>
      </c>
      <c r="J62" s="7">
        <f>COUNTIFS(Sta!$B:$B,$A62,Sta!$L:$L,"&gt;1.5")/$C62</f>
        <v>0.3</v>
      </c>
      <c r="K62" s="12">
        <f>(COUNTIFS(Sta!$A:$A,$A62,Sta!$H:$H,"&gt;0.5") +COUNTIFS(Sta!$B:$B,$A62,Sta!$J:$J,"&gt;0.5"))/$D62</f>
        <v>0.52380952380952384</v>
      </c>
      <c r="L62" s="7">
        <f>COUNTIFS(Sta!$A:$A,$A62,Sta!$H:$H,"&gt;0.5")/$B62</f>
        <v>0.81818181818181823</v>
      </c>
      <c r="M62" s="7">
        <f>COUNTIFS(Sta!$B:$B,$A62,Sta!$J:$J,"&gt;0.5")/$C62</f>
        <v>0.2</v>
      </c>
      <c r="N62" s="12">
        <f>(COUNTIFS(Sta!$A:$A,$A62,Sta!$H:$H,"&gt;1.5") +COUNTIFS(Sta!$B:$B,$A62,Sta!$J:$J,"&gt;1.5"))/$D62</f>
        <v>0.19047619047619047</v>
      </c>
      <c r="O62" s="7">
        <f>COUNTIFS(Sta!$A:$A,$A62,Sta!$H:$H,"&gt;1.5")/$B62</f>
        <v>0.27272727272727271</v>
      </c>
      <c r="P62" s="7">
        <f>COUNTIFS(Sta!$B:$B,$A62,Sta!$J:$J,"&gt;1.5")/$C62</f>
        <v>0.1</v>
      </c>
      <c r="Q62" s="12">
        <f>(COUNTIFS(Sta!$A:$A,$A62,Sta!$I:$I,"&gt;0.5") +COUNTIFS(Sta!$B:$B,$A62,Sta!$K:$K,"&gt;0.5"))/$D62</f>
        <v>0.33333333333333331</v>
      </c>
      <c r="R62" s="7">
        <f>COUNTIFS(Sta!$A:$A,$A62,Sta!$I:$I,"&gt;0.5")/$B62</f>
        <v>0.18181818181818182</v>
      </c>
      <c r="S62" s="7">
        <f>COUNTIFS(Sta!$B:$B,$A62,Sta!$K:$K,"&gt;0.5")/$C62</f>
        <v>0.5</v>
      </c>
      <c r="T62" s="12">
        <f>(COUNTIFS(Sta!$A:$A,$A62,Sta!$I:$I,"&gt;1.5") +COUNTIFS(Sta!$B:$B,$A62,Sta!$K:$K,"&gt;1.5"))/$D62</f>
        <v>9.5238095238095233E-2</v>
      </c>
      <c r="U62" s="7">
        <f>COUNTIFS(Sta!$A:$A,$A62,Sta!$I:$I,"&gt;1.5")/$B62</f>
        <v>9.0909090909090912E-2</v>
      </c>
      <c r="V62" s="7">
        <f>COUNTIFS(Sta!$B:$B,$A62,Sta!$K:$K,"&gt;1.5")/$C62</f>
        <v>0.1</v>
      </c>
    </row>
    <row r="63" spans="1:22" x14ac:dyDescent="0.3">
      <c r="A63" t="s">
        <v>499</v>
      </c>
      <c r="B63" s="9">
        <f>COUNTIF(Sta!A:A,A63)</f>
        <v>10</v>
      </c>
      <c r="C63" s="4">
        <f>COUNTIF(Sta!B:B,A63)</f>
        <v>12</v>
      </c>
      <c r="D63" s="4">
        <f t="shared" si="3"/>
        <v>22</v>
      </c>
      <c r="E63" s="12">
        <f>(COUNTIFS(Sta!$A:$A,$A63,Sta!$L:$L,"&gt;0.5") +COUNTIFS(Sta!$B:$B,$A63,Sta!$L:$L,"&gt;0.5"))/$D63</f>
        <v>0.68181818181818177</v>
      </c>
      <c r="F63" s="7">
        <f>COUNTIFS(Sta!$A:$A,$A63,Sta!$L:$L,"&gt;0.5")/$B63</f>
        <v>0.8</v>
      </c>
      <c r="G63" s="7">
        <f>COUNTIFS(Sta!$B:$B,$A63,Sta!$L:$L,"&gt;0.5")/$C63</f>
        <v>0.58333333333333337</v>
      </c>
      <c r="H63" s="12">
        <f>(COUNTIFS(Sta!$A:$A,$A63,Sta!$L:$L,"&gt;1.5") +COUNTIFS(Sta!$B:$B,$A63,Sta!$L:$L,"&gt;1.5"))/$D63</f>
        <v>0.31818181818181818</v>
      </c>
      <c r="I63" s="7">
        <f>COUNTIFS(Sta!$A:$A,$A63,Sta!$L:$L,"&gt;1.5")/$B63</f>
        <v>0.3</v>
      </c>
      <c r="J63" s="7">
        <f>COUNTIFS(Sta!$B:$B,$A63,Sta!$L:$L,"&gt;1.5")/$C63</f>
        <v>0.33333333333333331</v>
      </c>
      <c r="K63" s="12">
        <f>(COUNTIFS(Sta!$A:$A,$A63,Sta!$H:$H,"&gt;0.5") +COUNTIFS(Sta!$B:$B,$A63,Sta!$J:$J,"&gt;0.5"))/$D63</f>
        <v>0.36363636363636365</v>
      </c>
      <c r="L63" s="7">
        <f>COUNTIFS(Sta!$A:$A,$A63,Sta!$H:$H,"&gt;0.5")/$B63</f>
        <v>0.5</v>
      </c>
      <c r="M63" s="7">
        <f>COUNTIFS(Sta!$B:$B,$A63,Sta!$J:$J,"&gt;0.5")/$C63</f>
        <v>0.25</v>
      </c>
      <c r="N63" s="12">
        <f>(COUNTIFS(Sta!$A:$A,$A63,Sta!$H:$H,"&gt;1.5") +COUNTIFS(Sta!$B:$B,$A63,Sta!$J:$J,"&gt;1.5"))/$D63</f>
        <v>0</v>
      </c>
      <c r="O63" s="7">
        <f>COUNTIFS(Sta!$A:$A,$A63,Sta!$H:$H,"&gt;1.5")/$B63</f>
        <v>0</v>
      </c>
      <c r="P63" s="7">
        <f>COUNTIFS(Sta!$B:$B,$A63,Sta!$J:$J,"&gt;1.5")/$C63</f>
        <v>0</v>
      </c>
      <c r="Q63" s="12">
        <f>(COUNTIFS(Sta!$A:$A,$A63,Sta!$I:$I,"&gt;0.5") +COUNTIFS(Sta!$B:$B,$A63,Sta!$K:$K,"&gt;0.5"))/$D63</f>
        <v>0.5</v>
      </c>
      <c r="R63" s="7">
        <f>COUNTIFS(Sta!$A:$A,$A63,Sta!$I:$I,"&gt;0.5")/$B63</f>
        <v>0.5</v>
      </c>
      <c r="S63" s="7">
        <f>COUNTIFS(Sta!$B:$B,$A63,Sta!$K:$K,"&gt;0.5")/$C63</f>
        <v>0.5</v>
      </c>
      <c r="T63" s="12">
        <f>(COUNTIFS(Sta!$A:$A,$A63,Sta!$I:$I,"&gt;1.5") +COUNTIFS(Sta!$B:$B,$A63,Sta!$K:$K,"&gt;1.5"))/$D63</f>
        <v>0.13636363636363635</v>
      </c>
      <c r="U63" s="7">
        <f>COUNTIFS(Sta!$A:$A,$A63,Sta!$I:$I,"&gt;1.5")/$B63</f>
        <v>0.1</v>
      </c>
      <c r="V63" s="7">
        <f>COUNTIFS(Sta!$B:$B,$A63,Sta!$K:$K,"&gt;1.5")/$C63</f>
        <v>0.16666666666666666</v>
      </c>
    </row>
    <row r="64" spans="1:22" x14ac:dyDescent="0.3">
      <c r="A64" t="s">
        <v>274</v>
      </c>
      <c r="B64" s="9">
        <f>COUNTIF(Sta!A:A,A64)</f>
        <v>0</v>
      </c>
      <c r="C64" s="4">
        <f>COUNTIF(Sta!B:B,A64)</f>
        <v>1</v>
      </c>
      <c r="D64" s="4">
        <f t="shared" si="3"/>
        <v>1</v>
      </c>
      <c r="E64" s="12">
        <f>(COUNTIFS(Sta!$A:$A,$A64,Sta!$L:$L,"&gt;0.5") +COUNTIFS(Sta!$B:$B,$A64,Sta!$L:$L,"&gt;0.5"))/$D64</f>
        <v>0</v>
      </c>
      <c r="F64" s="7" t="e">
        <f>COUNTIFS(Sta!$A:$A,$A64,Sta!$L:$L,"&gt;0.5")/$B64</f>
        <v>#DIV/0!</v>
      </c>
      <c r="G64" s="7">
        <f>COUNTIFS(Sta!$B:$B,$A64,Sta!$L:$L,"&gt;0.5")/$C64</f>
        <v>0</v>
      </c>
      <c r="H64" s="12">
        <f>(COUNTIFS(Sta!$A:$A,$A64,Sta!$L:$L,"&gt;1.5") +COUNTIFS(Sta!$B:$B,$A64,Sta!$L:$L,"&gt;1.5"))/$D64</f>
        <v>0</v>
      </c>
      <c r="I64" s="7" t="e">
        <f>COUNTIFS(Sta!$A:$A,$A64,Sta!$L:$L,"&gt;1.5")/$B64</f>
        <v>#DIV/0!</v>
      </c>
      <c r="J64" s="7">
        <f>COUNTIFS(Sta!$B:$B,$A64,Sta!$L:$L,"&gt;1.5")/$C64</f>
        <v>0</v>
      </c>
      <c r="K64" s="12">
        <f>(COUNTIFS(Sta!$A:$A,$A64,Sta!$H:$H,"&gt;0.5") +COUNTIFS(Sta!$B:$B,$A64,Sta!$J:$J,"&gt;0.5"))/$D64</f>
        <v>0</v>
      </c>
      <c r="L64" s="7" t="e">
        <f>COUNTIFS(Sta!$A:$A,$A64,Sta!$H:$H,"&gt;0.5")/$B64</f>
        <v>#DIV/0!</v>
      </c>
      <c r="M64" s="7">
        <f>COUNTIFS(Sta!$B:$B,$A64,Sta!$J:$J,"&gt;0.5")/$C64</f>
        <v>0</v>
      </c>
      <c r="N64" s="12">
        <f>(COUNTIFS(Sta!$A:$A,$A64,Sta!$H:$H,"&gt;1.5") +COUNTIFS(Sta!$B:$B,$A64,Sta!$J:$J,"&gt;1.5"))/$D64</f>
        <v>0</v>
      </c>
      <c r="O64" s="7" t="e">
        <f>COUNTIFS(Sta!$A:$A,$A64,Sta!$H:$H,"&gt;1.5")/$B64</f>
        <v>#DIV/0!</v>
      </c>
      <c r="P64" s="7">
        <f>COUNTIFS(Sta!$B:$B,$A64,Sta!$J:$J,"&gt;1.5")/$C64</f>
        <v>0</v>
      </c>
      <c r="Q64" s="12">
        <f>(COUNTIFS(Sta!$A:$A,$A64,Sta!$I:$I,"&gt;0.5") +COUNTIFS(Sta!$B:$B,$A64,Sta!$K:$K,"&gt;0.5"))/$D64</f>
        <v>0</v>
      </c>
      <c r="R64" s="7" t="e">
        <f>COUNTIFS(Sta!$A:$A,$A64,Sta!$I:$I,"&gt;0.5")/$B64</f>
        <v>#DIV/0!</v>
      </c>
      <c r="S64" s="7">
        <f>COUNTIFS(Sta!$B:$B,$A64,Sta!$K:$K,"&gt;0.5")/$C64</f>
        <v>0</v>
      </c>
      <c r="T64" s="12">
        <f>(COUNTIFS(Sta!$A:$A,$A64,Sta!$I:$I,"&gt;1.5") +COUNTIFS(Sta!$B:$B,$A64,Sta!$K:$K,"&gt;1.5"))/$D64</f>
        <v>0</v>
      </c>
      <c r="U64" s="7" t="e">
        <f>COUNTIFS(Sta!$A:$A,$A64,Sta!$I:$I,"&gt;1.5")/$B64</f>
        <v>#DIV/0!</v>
      </c>
      <c r="V64" s="7">
        <f>COUNTIFS(Sta!$B:$B,$A64,Sta!$K:$K,"&gt;1.5")/$C64</f>
        <v>0</v>
      </c>
    </row>
    <row r="65" spans="1:22" x14ac:dyDescent="0.3">
      <c r="A65" t="s">
        <v>355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2" t="e">
        <f>(COUNTIFS(Sta!$A:$A,$A65,Sta!$L:$L,"&gt;0.5") +COUNTIFS(Sta!$B:$B,$A65,Sta!$L:$L,"&gt;0.5"))/$D65</f>
        <v>#DIV/0!</v>
      </c>
      <c r="F65" s="7" t="e">
        <f>COUNTIFS(Sta!$A:$A,$A65,Sta!$L:$L,"&gt;0.5")/$B65</f>
        <v>#DIV/0!</v>
      </c>
      <c r="G65" s="7" t="e">
        <f>COUNTIFS(Sta!$B:$B,$A65,Sta!$L:$L,"&gt;0.5")/$C65</f>
        <v>#DIV/0!</v>
      </c>
      <c r="H65" s="12" t="e">
        <f>(COUNTIFS(Sta!$A:$A,$A65,Sta!$L:$L,"&gt;1.5") +COUNTIFS(Sta!$B:$B,$A65,Sta!$L:$L,"&gt;1.5"))/$D65</f>
        <v>#DIV/0!</v>
      </c>
      <c r="I65" s="7" t="e">
        <f>COUNTIFS(Sta!$A:$A,$A65,Sta!$L:$L,"&gt;1.5")/$B65</f>
        <v>#DIV/0!</v>
      </c>
      <c r="J65" s="7" t="e">
        <f>COUNTIFS(Sta!$B:$B,$A65,Sta!$L:$L,"&gt;1.5")/$C65</f>
        <v>#DIV/0!</v>
      </c>
      <c r="K65" s="12" t="e">
        <f>(COUNTIFS(Sta!$A:$A,$A65,Sta!$H:$H,"&gt;0.5") +COUNTIFS(Sta!$B:$B,$A65,Sta!$J:$J,"&gt;0.5"))/$D65</f>
        <v>#DIV/0!</v>
      </c>
      <c r="L65" s="7" t="e">
        <f>COUNTIFS(Sta!$A:$A,$A65,Sta!$H:$H,"&gt;0.5")/$B65</f>
        <v>#DIV/0!</v>
      </c>
      <c r="M65" s="7" t="e">
        <f>COUNTIFS(Sta!$B:$B,$A65,Sta!$J:$J,"&gt;0.5")/$C65</f>
        <v>#DIV/0!</v>
      </c>
      <c r="N65" s="12" t="e">
        <f>(COUNTIFS(Sta!$A:$A,$A65,Sta!$H:$H,"&gt;1.5") +COUNTIFS(Sta!$B:$B,$A65,Sta!$J:$J,"&gt;1.5"))/$D65</f>
        <v>#DIV/0!</v>
      </c>
      <c r="O65" s="7" t="e">
        <f>COUNTIFS(Sta!$A:$A,$A65,Sta!$H:$H,"&gt;1.5")/$B65</f>
        <v>#DIV/0!</v>
      </c>
      <c r="P65" s="7" t="e">
        <f>COUNTIFS(Sta!$B:$B,$A65,Sta!$J:$J,"&gt;1.5")/$C65</f>
        <v>#DIV/0!</v>
      </c>
      <c r="Q65" s="12" t="e">
        <f>(COUNTIFS(Sta!$A:$A,$A65,Sta!$I:$I,"&gt;0.5") +COUNTIFS(Sta!$B:$B,$A65,Sta!$K:$K,"&gt;0.5"))/$D65</f>
        <v>#DIV/0!</v>
      </c>
      <c r="R65" s="7" t="e">
        <f>COUNTIFS(Sta!$A:$A,$A65,Sta!$I:$I,"&gt;0.5")/$B65</f>
        <v>#DIV/0!</v>
      </c>
      <c r="S65" s="7" t="e">
        <f>COUNTIFS(Sta!$B:$B,$A65,Sta!$K:$K,"&gt;0.5")/$C65</f>
        <v>#DIV/0!</v>
      </c>
      <c r="T65" s="12" t="e">
        <f>(COUNTIFS(Sta!$A:$A,$A65,Sta!$I:$I,"&gt;1.5") +COUNTIFS(Sta!$B:$B,$A65,Sta!$K:$K,"&gt;1.5"))/$D65</f>
        <v>#DIV/0!</v>
      </c>
      <c r="U65" s="7" t="e">
        <f>COUNTIFS(Sta!$A:$A,$A65,Sta!$I:$I,"&gt;1.5")/$B65</f>
        <v>#DIV/0!</v>
      </c>
      <c r="V65" s="7" t="e">
        <f>COUNTIFS(Sta!$B:$B,$A65,Sta!$K:$K,"&gt;1.5")/$C65</f>
        <v>#DIV/0!</v>
      </c>
    </row>
    <row r="66" spans="1:22" x14ac:dyDescent="0.3">
      <c r="A66" t="s">
        <v>269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2" t="e">
        <f>(COUNTIFS(Sta!$A:$A,$A66,Sta!$L:$L,"&gt;0.5") +COUNTIFS(Sta!$B:$B,$A66,Sta!$L:$L,"&gt;0.5"))/$D66</f>
        <v>#DIV/0!</v>
      </c>
      <c r="F66" s="7" t="e">
        <f>COUNTIFS(Sta!$A:$A,$A66,Sta!$L:$L,"&gt;0.5")/$B66</f>
        <v>#DIV/0!</v>
      </c>
      <c r="G66" s="7" t="e">
        <f>COUNTIFS(Sta!$B:$B,$A66,Sta!$L:$L,"&gt;0.5")/$C66</f>
        <v>#DIV/0!</v>
      </c>
      <c r="H66" s="12" t="e">
        <f>(COUNTIFS(Sta!$A:$A,$A66,Sta!$L:$L,"&gt;1.5") +COUNTIFS(Sta!$B:$B,$A66,Sta!$L:$L,"&gt;1.5"))/$D66</f>
        <v>#DIV/0!</v>
      </c>
      <c r="I66" s="7" t="e">
        <f>COUNTIFS(Sta!$A:$A,$A66,Sta!$L:$L,"&gt;1.5")/$B66</f>
        <v>#DIV/0!</v>
      </c>
      <c r="J66" s="7" t="e">
        <f>COUNTIFS(Sta!$B:$B,$A66,Sta!$L:$L,"&gt;1.5")/$C66</f>
        <v>#DIV/0!</v>
      </c>
      <c r="K66" s="12" t="e">
        <f>(COUNTIFS(Sta!$A:$A,$A66,Sta!$H:$H,"&gt;0.5") +COUNTIFS(Sta!$B:$B,$A66,Sta!$J:$J,"&gt;0.5"))/$D66</f>
        <v>#DIV/0!</v>
      </c>
      <c r="L66" s="7" t="e">
        <f>COUNTIFS(Sta!$A:$A,$A66,Sta!$H:$H,"&gt;0.5")/$B66</f>
        <v>#DIV/0!</v>
      </c>
      <c r="M66" s="7" t="e">
        <f>COUNTIFS(Sta!$B:$B,$A66,Sta!$J:$J,"&gt;0.5")/$C66</f>
        <v>#DIV/0!</v>
      </c>
      <c r="N66" s="12" t="e">
        <f>(COUNTIFS(Sta!$A:$A,$A66,Sta!$H:$H,"&gt;1.5") +COUNTIFS(Sta!$B:$B,$A66,Sta!$J:$J,"&gt;1.5"))/$D66</f>
        <v>#DIV/0!</v>
      </c>
      <c r="O66" s="7" t="e">
        <f>COUNTIFS(Sta!$A:$A,$A66,Sta!$H:$H,"&gt;1.5")/$B66</f>
        <v>#DIV/0!</v>
      </c>
      <c r="P66" s="7" t="e">
        <f>COUNTIFS(Sta!$B:$B,$A66,Sta!$J:$J,"&gt;1.5")/$C66</f>
        <v>#DIV/0!</v>
      </c>
      <c r="Q66" s="12" t="e">
        <f>(COUNTIFS(Sta!$A:$A,$A66,Sta!$I:$I,"&gt;0.5") +COUNTIFS(Sta!$B:$B,$A66,Sta!$K:$K,"&gt;0.5"))/$D66</f>
        <v>#DIV/0!</v>
      </c>
      <c r="R66" s="7" t="e">
        <f>COUNTIFS(Sta!$A:$A,$A66,Sta!$I:$I,"&gt;0.5")/$B66</f>
        <v>#DIV/0!</v>
      </c>
      <c r="S66" s="7" t="e">
        <f>COUNTIFS(Sta!$B:$B,$A66,Sta!$K:$K,"&gt;0.5")/$C66</f>
        <v>#DIV/0!</v>
      </c>
      <c r="T66" s="12" t="e">
        <f>(COUNTIFS(Sta!$A:$A,$A66,Sta!$I:$I,"&gt;1.5") +COUNTIFS(Sta!$B:$B,$A66,Sta!$K:$K,"&gt;1.5"))/$D66</f>
        <v>#DIV/0!</v>
      </c>
      <c r="U66" s="7" t="e">
        <f>COUNTIFS(Sta!$A:$A,$A66,Sta!$I:$I,"&gt;1.5")/$B66</f>
        <v>#DIV/0!</v>
      </c>
      <c r="V66" s="7" t="e">
        <f>COUNTIFS(Sta!$B:$B,$A66,Sta!$K:$K,"&gt;1.5")/$C66</f>
        <v>#DIV/0!</v>
      </c>
    </row>
    <row r="67" spans="1:22" x14ac:dyDescent="0.3">
      <c r="A67" t="s">
        <v>393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2" t="e">
        <f>(COUNTIFS(Sta!$A:$A,$A67,Sta!$L:$L,"&gt;0.5") +COUNTIFS(Sta!$B:$B,$A67,Sta!$L:$L,"&gt;0.5"))/$D67</f>
        <v>#DIV/0!</v>
      </c>
      <c r="F67" s="7" t="e">
        <f>COUNTIFS(Sta!$A:$A,$A67,Sta!$L:$L,"&gt;0.5")/$B67</f>
        <v>#DIV/0!</v>
      </c>
      <c r="G67" s="7" t="e">
        <f>COUNTIFS(Sta!$B:$B,$A67,Sta!$L:$L,"&gt;0.5")/$C67</f>
        <v>#DIV/0!</v>
      </c>
      <c r="H67" s="12" t="e">
        <f>(COUNTIFS(Sta!$A:$A,$A67,Sta!$L:$L,"&gt;1.5") +COUNTIFS(Sta!$B:$B,$A67,Sta!$L:$L,"&gt;1.5"))/$D67</f>
        <v>#DIV/0!</v>
      </c>
      <c r="I67" s="7" t="e">
        <f>COUNTIFS(Sta!$A:$A,$A67,Sta!$L:$L,"&gt;1.5")/$B67</f>
        <v>#DIV/0!</v>
      </c>
      <c r="J67" s="7" t="e">
        <f>COUNTIFS(Sta!$B:$B,$A67,Sta!$L:$L,"&gt;1.5")/$C67</f>
        <v>#DIV/0!</v>
      </c>
      <c r="K67" s="12" t="e">
        <f>(COUNTIFS(Sta!$A:$A,$A67,Sta!$H:$H,"&gt;0.5") +COUNTIFS(Sta!$B:$B,$A67,Sta!$J:$J,"&gt;0.5"))/$D67</f>
        <v>#DIV/0!</v>
      </c>
      <c r="L67" s="7" t="e">
        <f>COUNTIFS(Sta!$A:$A,$A67,Sta!$H:$H,"&gt;0.5")/$B67</f>
        <v>#DIV/0!</v>
      </c>
      <c r="M67" s="7" t="e">
        <f>COUNTIFS(Sta!$B:$B,$A67,Sta!$J:$J,"&gt;0.5")/$C67</f>
        <v>#DIV/0!</v>
      </c>
      <c r="N67" s="12" t="e">
        <f>(COUNTIFS(Sta!$A:$A,$A67,Sta!$H:$H,"&gt;1.5") +COUNTIFS(Sta!$B:$B,$A67,Sta!$J:$J,"&gt;1.5"))/$D67</f>
        <v>#DIV/0!</v>
      </c>
      <c r="O67" s="7" t="e">
        <f>COUNTIFS(Sta!$A:$A,$A67,Sta!$H:$H,"&gt;1.5")/$B67</f>
        <v>#DIV/0!</v>
      </c>
      <c r="P67" s="7" t="e">
        <f>COUNTIFS(Sta!$B:$B,$A67,Sta!$J:$J,"&gt;1.5")/$C67</f>
        <v>#DIV/0!</v>
      </c>
      <c r="Q67" s="12" t="e">
        <f>(COUNTIFS(Sta!$A:$A,$A67,Sta!$I:$I,"&gt;0.5") +COUNTIFS(Sta!$B:$B,$A67,Sta!$K:$K,"&gt;0.5"))/$D67</f>
        <v>#DIV/0!</v>
      </c>
      <c r="R67" s="7" t="e">
        <f>COUNTIFS(Sta!$A:$A,$A67,Sta!$I:$I,"&gt;0.5")/$B67</f>
        <v>#DIV/0!</v>
      </c>
      <c r="S67" s="7" t="e">
        <f>COUNTIFS(Sta!$B:$B,$A67,Sta!$K:$K,"&gt;0.5")/$C67</f>
        <v>#DIV/0!</v>
      </c>
      <c r="T67" s="12" t="e">
        <f>(COUNTIFS(Sta!$A:$A,$A67,Sta!$I:$I,"&gt;1.5") +COUNTIFS(Sta!$B:$B,$A67,Sta!$K:$K,"&gt;1.5"))/$D67</f>
        <v>#DIV/0!</v>
      </c>
      <c r="U67" s="7" t="e">
        <f>COUNTIFS(Sta!$A:$A,$A67,Sta!$I:$I,"&gt;1.5")/$B67</f>
        <v>#DIV/0!</v>
      </c>
      <c r="V67" s="7" t="e">
        <f>COUNTIFS(Sta!$B:$B,$A67,Sta!$K:$K,"&gt;1.5")/$C67</f>
        <v>#DIV/0!</v>
      </c>
    </row>
    <row r="68" spans="1:22" x14ac:dyDescent="0.3">
      <c r="A68" t="s">
        <v>699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2" t="e">
        <f>(COUNTIFS(Sta!$A:$A,$A68,Sta!$L:$L,"&gt;0.5") +COUNTIFS(Sta!$B:$B,$A68,Sta!$L:$L,"&gt;0.5"))/$D68</f>
        <v>#DIV/0!</v>
      </c>
      <c r="F68" s="7" t="e">
        <f>COUNTIFS(Sta!$A:$A,$A68,Sta!$L:$L,"&gt;0.5")/$B68</f>
        <v>#DIV/0!</v>
      </c>
      <c r="G68" s="7" t="e">
        <f>COUNTIFS(Sta!$B:$B,$A68,Sta!$L:$L,"&gt;0.5")/$C68</f>
        <v>#DIV/0!</v>
      </c>
      <c r="H68" s="12" t="e">
        <f>(COUNTIFS(Sta!$A:$A,$A68,Sta!$L:$L,"&gt;1.5") +COUNTIFS(Sta!$B:$B,$A68,Sta!$L:$L,"&gt;1.5"))/$D68</f>
        <v>#DIV/0!</v>
      </c>
      <c r="I68" s="7" t="e">
        <f>COUNTIFS(Sta!$A:$A,$A68,Sta!$L:$L,"&gt;1.5")/$B68</f>
        <v>#DIV/0!</v>
      </c>
      <c r="J68" s="7" t="e">
        <f>COUNTIFS(Sta!$B:$B,$A68,Sta!$L:$L,"&gt;1.5")/$C68</f>
        <v>#DIV/0!</v>
      </c>
      <c r="K68" s="12" t="e">
        <f>(COUNTIFS(Sta!$A:$A,$A68,Sta!$H:$H,"&gt;0.5") +COUNTIFS(Sta!$B:$B,$A68,Sta!$J:$J,"&gt;0.5"))/$D68</f>
        <v>#DIV/0!</v>
      </c>
      <c r="L68" s="7" t="e">
        <f>COUNTIFS(Sta!$A:$A,$A68,Sta!$H:$H,"&gt;0.5")/$B68</f>
        <v>#DIV/0!</v>
      </c>
      <c r="M68" s="7" t="e">
        <f>COUNTIFS(Sta!$B:$B,$A68,Sta!$J:$J,"&gt;0.5")/$C68</f>
        <v>#DIV/0!</v>
      </c>
      <c r="N68" s="12" t="e">
        <f>(COUNTIFS(Sta!$A:$A,$A68,Sta!$H:$H,"&gt;1.5") +COUNTIFS(Sta!$B:$B,$A68,Sta!$J:$J,"&gt;1.5"))/$D68</f>
        <v>#DIV/0!</v>
      </c>
      <c r="O68" s="7" t="e">
        <f>COUNTIFS(Sta!$A:$A,$A68,Sta!$H:$H,"&gt;1.5")/$B68</f>
        <v>#DIV/0!</v>
      </c>
      <c r="P68" s="7" t="e">
        <f>COUNTIFS(Sta!$B:$B,$A68,Sta!$J:$J,"&gt;1.5")/$C68</f>
        <v>#DIV/0!</v>
      </c>
      <c r="Q68" s="12" t="e">
        <f>(COUNTIFS(Sta!$A:$A,$A68,Sta!$I:$I,"&gt;0.5") +COUNTIFS(Sta!$B:$B,$A68,Sta!$K:$K,"&gt;0.5"))/$D68</f>
        <v>#DIV/0!</v>
      </c>
      <c r="R68" s="7" t="e">
        <f>COUNTIFS(Sta!$A:$A,$A68,Sta!$I:$I,"&gt;0.5")/$B68</f>
        <v>#DIV/0!</v>
      </c>
      <c r="S68" s="7" t="e">
        <f>COUNTIFS(Sta!$B:$B,$A68,Sta!$K:$K,"&gt;0.5")/$C68</f>
        <v>#DIV/0!</v>
      </c>
      <c r="T68" s="12" t="e">
        <f>(COUNTIFS(Sta!$A:$A,$A68,Sta!$I:$I,"&gt;1.5") +COUNTIFS(Sta!$B:$B,$A68,Sta!$K:$K,"&gt;1.5"))/$D68</f>
        <v>#DIV/0!</v>
      </c>
      <c r="U68" s="7" t="e">
        <f>COUNTIFS(Sta!$A:$A,$A68,Sta!$I:$I,"&gt;1.5")/$B68</f>
        <v>#DIV/0!</v>
      </c>
      <c r="V68" s="7" t="e">
        <f>COUNTIFS(Sta!$B:$B,$A68,Sta!$K:$K,"&gt;1.5")/$C68</f>
        <v>#DIV/0!</v>
      </c>
    </row>
    <row r="69" spans="1:22" x14ac:dyDescent="0.3">
      <c r="A69" t="s">
        <v>176</v>
      </c>
      <c r="B69" s="9">
        <f>COUNTIF(Sta!A:A,A69)</f>
        <v>1</v>
      </c>
      <c r="C69" s="4">
        <f>COUNTIF(Sta!B:B,A69)</f>
        <v>1</v>
      </c>
      <c r="D69" s="4">
        <f t="shared" si="3"/>
        <v>2</v>
      </c>
      <c r="E69" s="12">
        <f>(COUNTIFS(Sta!$A:$A,$A69,Sta!$L:$L,"&gt;0.5") +COUNTIFS(Sta!$B:$B,$A69,Sta!$L:$L,"&gt;0.5"))/$D69</f>
        <v>0.5</v>
      </c>
      <c r="F69" s="7">
        <f>COUNTIFS(Sta!$A:$A,$A69,Sta!$L:$L,"&gt;0.5")/$B69</f>
        <v>0</v>
      </c>
      <c r="G69" s="7">
        <f>COUNTIFS(Sta!$B:$B,$A69,Sta!$L:$L,"&gt;0.5")/$C69</f>
        <v>1</v>
      </c>
      <c r="H69" s="12">
        <f>(COUNTIFS(Sta!$A:$A,$A69,Sta!$L:$L,"&gt;1.5") +COUNTIFS(Sta!$B:$B,$A69,Sta!$L:$L,"&gt;1.5"))/$D69</f>
        <v>0</v>
      </c>
      <c r="I69" s="7">
        <f>COUNTIFS(Sta!$A:$A,$A69,Sta!$L:$L,"&gt;1.5")/$B69</f>
        <v>0</v>
      </c>
      <c r="J69" s="7">
        <f>COUNTIFS(Sta!$B:$B,$A69,Sta!$L:$L,"&gt;1.5")/$C69</f>
        <v>0</v>
      </c>
      <c r="K69" s="12">
        <f>(COUNTIFS(Sta!$A:$A,$A69,Sta!$H:$H,"&gt;0.5") +COUNTIFS(Sta!$B:$B,$A69,Sta!$J:$J,"&gt;0.5"))/$D69</f>
        <v>0.5</v>
      </c>
      <c r="L69" s="7">
        <f>COUNTIFS(Sta!$A:$A,$A69,Sta!$H:$H,"&gt;0.5")/$B69</f>
        <v>0</v>
      </c>
      <c r="M69" s="7">
        <f>COUNTIFS(Sta!$B:$B,$A69,Sta!$J:$J,"&gt;0.5")/$C69</f>
        <v>1</v>
      </c>
      <c r="N69" s="12">
        <f>(COUNTIFS(Sta!$A:$A,$A69,Sta!$H:$H,"&gt;1.5") +COUNTIFS(Sta!$B:$B,$A69,Sta!$J:$J,"&gt;1.5"))/$D69</f>
        <v>0</v>
      </c>
      <c r="O69" s="7">
        <f>COUNTIFS(Sta!$A:$A,$A69,Sta!$H:$H,"&gt;1.5")/$B69</f>
        <v>0</v>
      </c>
      <c r="P69" s="7">
        <f>COUNTIFS(Sta!$B:$B,$A69,Sta!$J:$J,"&gt;1.5")/$C69</f>
        <v>0</v>
      </c>
      <c r="Q69" s="12">
        <f>(COUNTIFS(Sta!$A:$A,$A69,Sta!$I:$I,"&gt;0.5") +COUNTIFS(Sta!$B:$B,$A69,Sta!$K:$K,"&gt;0.5"))/$D69</f>
        <v>0</v>
      </c>
      <c r="R69" s="7">
        <f>COUNTIFS(Sta!$A:$A,$A69,Sta!$I:$I,"&gt;0.5")/$B69</f>
        <v>0</v>
      </c>
      <c r="S69" s="7">
        <f>COUNTIFS(Sta!$B:$B,$A69,Sta!$K:$K,"&gt;0.5")/$C69</f>
        <v>0</v>
      </c>
      <c r="T69" s="12">
        <f>(COUNTIFS(Sta!$A:$A,$A69,Sta!$I:$I,"&gt;1.5") +COUNTIFS(Sta!$B:$B,$A69,Sta!$K:$K,"&gt;1.5"))/$D69</f>
        <v>0</v>
      </c>
      <c r="U69" s="7">
        <f>COUNTIFS(Sta!$A:$A,$A69,Sta!$I:$I,"&gt;1.5")/$B69</f>
        <v>0</v>
      </c>
      <c r="V69" s="7">
        <f>COUNTIFS(Sta!$B:$B,$A69,Sta!$K:$K,"&gt;1.5")/$C69</f>
        <v>0</v>
      </c>
    </row>
    <row r="70" spans="1:22" x14ac:dyDescent="0.3">
      <c r="A70" t="s">
        <v>184</v>
      </c>
      <c r="B70" s="9">
        <f>COUNTIF(Sta!A:A,A70)</f>
        <v>1</v>
      </c>
      <c r="C70" s="4">
        <f>COUNTIF(Sta!B:B,A70)</f>
        <v>1</v>
      </c>
      <c r="D70" s="4">
        <f t="shared" si="3"/>
        <v>2</v>
      </c>
      <c r="E70" s="12">
        <f>(COUNTIFS(Sta!$A:$A,$A70,Sta!$L:$L,"&gt;0.5") +COUNTIFS(Sta!$B:$B,$A70,Sta!$L:$L,"&gt;0.5"))/$D70</f>
        <v>1</v>
      </c>
      <c r="F70" s="7">
        <f>COUNTIFS(Sta!$A:$A,$A70,Sta!$L:$L,"&gt;0.5")/$B70</f>
        <v>1</v>
      </c>
      <c r="G70" s="7">
        <f>COUNTIFS(Sta!$B:$B,$A70,Sta!$L:$L,"&gt;0.5")/$C70</f>
        <v>1</v>
      </c>
      <c r="H70" s="12">
        <f>(COUNTIFS(Sta!$A:$A,$A70,Sta!$L:$L,"&gt;1.5") +COUNTIFS(Sta!$B:$B,$A70,Sta!$L:$L,"&gt;1.5"))/$D70</f>
        <v>0</v>
      </c>
      <c r="I70" s="7">
        <f>COUNTIFS(Sta!$A:$A,$A70,Sta!$L:$L,"&gt;1.5")/$B70</f>
        <v>0</v>
      </c>
      <c r="J70" s="7">
        <f>COUNTIFS(Sta!$B:$B,$A70,Sta!$L:$L,"&gt;1.5")/$C70</f>
        <v>0</v>
      </c>
      <c r="K70" s="12">
        <f>(COUNTIFS(Sta!$A:$A,$A70,Sta!$H:$H,"&gt;0.5") +COUNTIFS(Sta!$B:$B,$A70,Sta!$J:$J,"&gt;0.5"))/$D70</f>
        <v>0</v>
      </c>
      <c r="L70" s="7">
        <f>COUNTIFS(Sta!$A:$A,$A70,Sta!$H:$H,"&gt;0.5")/$B70</f>
        <v>0</v>
      </c>
      <c r="M70" s="7">
        <f>COUNTIFS(Sta!$B:$B,$A70,Sta!$J:$J,"&gt;0.5")/$C70</f>
        <v>0</v>
      </c>
      <c r="N70" s="12">
        <f>(COUNTIFS(Sta!$A:$A,$A70,Sta!$H:$H,"&gt;1.5") +COUNTIFS(Sta!$B:$B,$A70,Sta!$J:$J,"&gt;1.5"))/$D70</f>
        <v>0</v>
      </c>
      <c r="O70" s="7">
        <f>COUNTIFS(Sta!$A:$A,$A70,Sta!$H:$H,"&gt;1.5")/$B70</f>
        <v>0</v>
      </c>
      <c r="P70" s="7">
        <f>COUNTIFS(Sta!$B:$B,$A70,Sta!$J:$J,"&gt;1.5")/$C70</f>
        <v>0</v>
      </c>
      <c r="Q70" s="12">
        <f>(COUNTIFS(Sta!$A:$A,$A70,Sta!$I:$I,"&gt;0.5") +COUNTIFS(Sta!$B:$B,$A70,Sta!$K:$K,"&gt;0.5"))/$D70</f>
        <v>1</v>
      </c>
      <c r="R70" s="7">
        <f>COUNTIFS(Sta!$A:$A,$A70,Sta!$I:$I,"&gt;0.5")/$B70</f>
        <v>1</v>
      </c>
      <c r="S70" s="7">
        <f>COUNTIFS(Sta!$B:$B,$A70,Sta!$K:$K,"&gt;0.5")/$C70</f>
        <v>1</v>
      </c>
      <c r="T70" s="12">
        <f>(COUNTIFS(Sta!$A:$A,$A70,Sta!$I:$I,"&gt;1.5") +COUNTIFS(Sta!$B:$B,$A70,Sta!$K:$K,"&gt;1.5"))/$D70</f>
        <v>0</v>
      </c>
      <c r="U70" s="7">
        <f>COUNTIFS(Sta!$A:$A,$A70,Sta!$I:$I,"&gt;1.5")/$B70</f>
        <v>0</v>
      </c>
      <c r="V70" s="7">
        <f>COUNTIFS(Sta!$B:$B,$A70,Sta!$K:$K,"&gt;1.5")/$C70</f>
        <v>0</v>
      </c>
    </row>
    <row r="71" spans="1:22" x14ac:dyDescent="0.3">
      <c r="A71" t="s">
        <v>201</v>
      </c>
      <c r="B71" s="9">
        <f>COUNTIF(Sta!A:A,A71)</f>
        <v>1</v>
      </c>
      <c r="C71" s="4">
        <f>COUNTIF(Sta!B:B,A71)</f>
        <v>1</v>
      </c>
      <c r="D71" s="4">
        <f t="shared" si="3"/>
        <v>2</v>
      </c>
      <c r="E71" s="12">
        <f>(COUNTIFS(Sta!$A:$A,$A71,Sta!$L:$L,"&gt;0.5") +COUNTIFS(Sta!$B:$B,$A71,Sta!$L:$L,"&gt;0.5"))/$D71</f>
        <v>1</v>
      </c>
      <c r="F71" s="7">
        <f>COUNTIFS(Sta!$A:$A,$A71,Sta!$L:$L,"&gt;0.5")/$B71</f>
        <v>1</v>
      </c>
      <c r="G71" s="7">
        <f>COUNTIFS(Sta!$B:$B,$A71,Sta!$L:$L,"&gt;0.5")/$C71</f>
        <v>1</v>
      </c>
      <c r="H71" s="12">
        <f>(COUNTIFS(Sta!$A:$A,$A71,Sta!$L:$L,"&gt;1.5") +COUNTIFS(Sta!$B:$B,$A71,Sta!$L:$L,"&gt;1.5"))/$D71</f>
        <v>0.5</v>
      </c>
      <c r="I71" s="7">
        <f>COUNTIFS(Sta!$A:$A,$A71,Sta!$L:$L,"&gt;1.5")/$B71</f>
        <v>0</v>
      </c>
      <c r="J71" s="7">
        <f>COUNTIFS(Sta!$B:$B,$A71,Sta!$L:$L,"&gt;1.5")/$C71</f>
        <v>1</v>
      </c>
      <c r="K71" s="12">
        <f>(COUNTIFS(Sta!$A:$A,$A71,Sta!$H:$H,"&gt;0.5") +COUNTIFS(Sta!$B:$B,$A71,Sta!$J:$J,"&gt;0.5"))/$D71</f>
        <v>1</v>
      </c>
      <c r="L71" s="7">
        <f>COUNTIFS(Sta!$A:$A,$A71,Sta!$H:$H,"&gt;0.5")/$B71</f>
        <v>1</v>
      </c>
      <c r="M71" s="7">
        <f>COUNTIFS(Sta!$B:$B,$A71,Sta!$J:$J,"&gt;0.5")/$C71</f>
        <v>1</v>
      </c>
      <c r="N71" s="12">
        <f>(COUNTIFS(Sta!$A:$A,$A71,Sta!$H:$H,"&gt;1.5") +COUNTIFS(Sta!$B:$B,$A71,Sta!$J:$J,"&gt;1.5"))/$D71</f>
        <v>0.5</v>
      </c>
      <c r="O71" s="7">
        <f>COUNTIFS(Sta!$A:$A,$A71,Sta!$H:$H,"&gt;1.5")/$B71</f>
        <v>0</v>
      </c>
      <c r="P71" s="7">
        <f>COUNTIFS(Sta!$B:$B,$A71,Sta!$J:$J,"&gt;1.5")/$C71</f>
        <v>1</v>
      </c>
      <c r="Q71" s="12">
        <f>(COUNTIFS(Sta!$A:$A,$A71,Sta!$I:$I,"&gt;0.5") +COUNTIFS(Sta!$B:$B,$A71,Sta!$K:$K,"&gt;0.5"))/$D71</f>
        <v>0</v>
      </c>
      <c r="R71" s="7">
        <f>COUNTIFS(Sta!$A:$A,$A71,Sta!$I:$I,"&gt;0.5")/$B71</f>
        <v>0</v>
      </c>
      <c r="S71" s="7">
        <f>COUNTIFS(Sta!$B:$B,$A71,Sta!$K:$K,"&gt;0.5")/$C71</f>
        <v>0</v>
      </c>
      <c r="T71" s="12">
        <f>(COUNTIFS(Sta!$A:$A,$A71,Sta!$I:$I,"&gt;1.5") +COUNTIFS(Sta!$B:$B,$A71,Sta!$K:$K,"&gt;1.5"))/$D71</f>
        <v>0</v>
      </c>
      <c r="U71" s="7">
        <f>COUNTIFS(Sta!$A:$A,$A71,Sta!$I:$I,"&gt;1.5")/$B71</f>
        <v>0</v>
      </c>
      <c r="V71" s="7">
        <f>COUNTIFS(Sta!$B:$B,$A71,Sta!$K:$K,"&gt;1.5")/$C71</f>
        <v>0</v>
      </c>
    </row>
    <row r="72" spans="1:22" x14ac:dyDescent="0.3">
      <c r="A72" t="s">
        <v>264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2" t="e">
        <f>(COUNTIFS(Sta!$A:$A,$A72,Sta!$L:$L,"&gt;0.5") +COUNTIFS(Sta!$B:$B,$A72,Sta!$L:$L,"&gt;0.5"))/$D72</f>
        <v>#DIV/0!</v>
      </c>
      <c r="F72" s="7" t="e">
        <f>COUNTIFS(Sta!$A:$A,$A72,Sta!$L:$L,"&gt;0.5")/$B72</f>
        <v>#DIV/0!</v>
      </c>
      <c r="G72" s="7" t="e">
        <f>COUNTIFS(Sta!$B:$B,$A72,Sta!$L:$L,"&gt;0.5")/$C72</f>
        <v>#DIV/0!</v>
      </c>
      <c r="H72" s="12" t="e">
        <f>(COUNTIFS(Sta!$A:$A,$A72,Sta!$L:$L,"&gt;1.5") +COUNTIFS(Sta!$B:$B,$A72,Sta!$L:$L,"&gt;1.5"))/$D72</f>
        <v>#DIV/0!</v>
      </c>
      <c r="I72" s="7" t="e">
        <f>COUNTIFS(Sta!$A:$A,$A72,Sta!$L:$L,"&gt;1.5")/$B72</f>
        <v>#DIV/0!</v>
      </c>
      <c r="J72" s="7" t="e">
        <f>COUNTIFS(Sta!$B:$B,$A72,Sta!$L:$L,"&gt;1.5")/$C72</f>
        <v>#DIV/0!</v>
      </c>
      <c r="K72" s="12" t="e">
        <f>(COUNTIFS(Sta!$A:$A,$A72,Sta!$H:$H,"&gt;0.5") +COUNTIFS(Sta!$B:$B,$A72,Sta!$J:$J,"&gt;0.5"))/$D72</f>
        <v>#DIV/0!</v>
      </c>
      <c r="L72" s="7" t="e">
        <f>COUNTIFS(Sta!$A:$A,$A72,Sta!$H:$H,"&gt;0.5")/$B72</f>
        <v>#DIV/0!</v>
      </c>
      <c r="M72" s="7" t="e">
        <f>COUNTIFS(Sta!$B:$B,$A72,Sta!$J:$J,"&gt;0.5")/$C72</f>
        <v>#DIV/0!</v>
      </c>
      <c r="N72" s="12" t="e">
        <f>(COUNTIFS(Sta!$A:$A,$A72,Sta!$H:$H,"&gt;1.5") +COUNTIFS(Sta!$B:$B,$A72,Sta!$J:$J,"&gt;1.5"))/$D72</f>
        <v>#DIV/0!</v>
      </c>
      <c r="O72" s="7" t="e">
        <f>COUNTIFS(Sta!$A:$A,$A72,Sta!$H:$H,"&gt;1.5")/$B72</f>
        <v>#DIV/0!</v>
      </c>
      <c r="P72" s="7" t="e">
        <f>COUNTIFS(Sta!$B:$B,$A72,Sta!$J:$J,"&gt;1.5")/$C72</f>
        <v>#DIV/0!</v>
      </c>
      <c r="Q72" s="12" t="e">
        <f>(COUNTIFS(Sta!$A:$A,$A72,Sta!$I:$I,"&gt;0.5") +COUNTIFS(Sta!$B:$B,$A72,Sta!$K:$K,"&gt;0.5"))/$D72</f>
        <v>#DIV/0!</v>
      </c>
      <c r="R72" s="7" t="e">
        <f>COUNTIFS(Sta!$A:$A,$A72,Sta!$I:$I,"&gt;0.5")/$B72</f>
        <v>#DIV/0!</v>
      </c>
      <c r="S72" s="7" t="e">
        <f>COUNTIFS(Sta!$B:$B,$A72,Sta!$K:$K,"&gt;0.5")/$C72</f>
        <v>#DIV/0!</v>
      </c>
      <c r="T72" s="12" t="e">
        <f>(COUNTIFS(Sta!$A:$A,$A72,Sta!$I:$I,"&gt;1.5") +COUNTIFS(Sta!$B:$B,$A72,Sta!$K:$K,"&gt;1.5"))/$D72</f>
        <v>#DIV/0!</v>
      </c>
      <c r="U72" s="7" t="e">
        <f>COUNTIFS(Sta!$A:$A,$A72,Sta!$I:$I,"&gt;1.5")/$B72</f>
        <v>#DIV/0!</v>
      </c>
      <c r="V72" s="7" t="e">
        <f>COUNTIFS(Sta!$B:$B,$A72,Sta!$K:$K,"&gt;1.5")/$C72</f>
        <v>#DIV/0!</v>
      </c>
    </row>
    <row r="73" spans="1:22" x14ac:dyDescent="0.3">
      <c r="A73" t="s">
        <v>642</v>
      </c>
      <c r="B73" s="9">
        <f>COUNTIF(Sta!A:A,A73)</f>
        <v>1</v>
      </c>
      <c r="C73" s="4">
        <f>COUNTIF(Sta!B:B,A73)</f>
        <v>1</v>
      </c>
      <c r="D73" s="4">
        <f t="shared" si="3"/>
        <v>2</v>
      </c>
      <c r="E73" s="12">
        <f>(COUNTIFS(Sta!$A:$A,$A73,Sta!$L:$L,"&gt;0.5") +COUNTIFS(Sta!$B:$B,$A73,Sta!$L:$L,"&gt;0.5"))/$D73</f>
        <v>0.5</v>
      </c>
      <c r="F73" s="7">
        <f>COUNTIFS(Sta!$A:$A,$A73,Sta!$L:$L,"&gt;0.5")/$B73</f>
        <v>0</v>
      </c>
      <c r="G73" s="7">
        <f>COUNTIFS(Sta!$B:$B,$A73,Sta!$L:$L,"&gt;0.5")/$C73</f>
        <v>1</v>
      </c>
      <c r="H73" s="12">
        <f>(COUNTIFS(Sta!$A:$A,$A73,Sta!$L:$L,"&gt;1.5") +COUNTIFS(Sta!$B:$B,$A73,Sta!$L:$L,"&gt;1.5"))/$D73</f>
        <v>0.5</v>
      </c>
      <c r="I73" s="7">
        <f>COUNTIFS(Sta!$A:$A,$A73,Sta!$L:$L,"&gt;1.5")/$B73</f>
        <v>0</v>
      </c>
      <c r="J73" s="7">
        <f>COUNTIFS(Sta!$B:$B,$A73,Sta!$L:$L,"&gt;1.5")/$C73</f>
        <v>1</v>
      </c>
      <c r="K73" s="12">
        <f>(COUNTIFS(Sta!$A:$A,$A73,Sta!$H:$H,"&gt;0.5") +COUNTIFS(Sta!$B:$B,$A73,Sta!$J:$J,"&gt;0.5"))/$D73</f>
        <v>0.5</v>
      </c>
      <c r="L73" s="7">
        <f>COUNTIFS(Sta!$A:$A,$A73,Sta!$H:$H,"&gt;0.5")/$B73</f>
        <v>0</v>
      </c>
      <c r="M73" s="7">
        <f>COUNTIFS(Sta!$B:$B,$A73,Sta!$J:$J,"&gt;0.5")/$C73</f>
        <v>1</v>
      </c>
      <c r="N73" s="12">
        <f>(COUNTIFS(Sta!$A:$A,$A73,Sta!$H:$H,"&gt;1.5") +COUNTIFS(Sta!$B:$B,$A73,Sta!$J:$J,"&gt;1.5"))/$D73</f>
        <v>0.5</v>
      </c>
      <c r="O73" s="7">
        <f>COUNTIFS(Sta!$A:$A,$A73,Sta!$H:$H,"&gt;1.5")/$B73</f>
        <v>0</v>
      </c>
      <c r="P73" s="7">
        <f>COUNTIFS(Sta!$B:$B,$A73,Sta!$J:$J,"&gt;1.5")/$C73</f>
        <v>1</v>
      </c>
      <c r="Q73" s="12">
        <f>(COUNTIFS(Sta!$A:$A,$A73,Sta!$I:$I,"&gt;0.5") +COUNTIFS(Sta!$B:$B,$A73,Sta!$K:$K,"&gt;0.5"))/$D73</f>
        <v>0</v>
      </c>
      <c r="R73" s="7">
        <f>COUNTIFS(Sta!$A:$A,$A73,Sta!$I:$I,"&gt;0.5")/$B73</f>
        <v>0</v>
      </c>
      <c r="S73" s="7">
        <f>COUNTIFS(Sta!$B:$B,$A73,Sta!$K:$K,"&gt;0.5")/$C73</f>
        <v>0</v>
      </c>
      <c r="T73" s="12">
        <f>(COUNTIFS(Sta!$A:$A,$A73,Sta!$I:$I,"&gt;1.5") +COUNTIFS(Sta!$B:$B,$A73,Sta!$K:$K,"&gt;1.5"))/$D73</f>
        <v>0</v>
      </c>
      <c r="U73" s="7">
        <f>COUNTIFS(Sta!$A:$A,$A73,Sta!$I:$I,"&gt;1.5")/$B73</f>
        <v>0</v>
      </c>
      <c r="V73" s="7">
        <f>COUNTIFS(Sta!$B:$B,$A73,Sta!$K:$K,"&gt;1.5")/$C73</f>
        <v>0</v>
      </c>
    </row>
    <row r="74" spans="1:22" x14ac:dyDescent="0.3">
      <c r="A74" t="s">
        <v>328</v>
      </c>
      <c r="B74" s="9">
        <f>COUNTIF(Sta!A:A,A74)</f>
        <v>1</v>
      </c>
      <c r="C74" s="4">
        <f>COUNTIF(Sta!B:B,A74)</f>
        <v>1</v>
      </c>
      <c r="D74" s="4">
        <f t="shared" si="3"/>
        <v>2</v>
      </c>
      <c r="E74" s="12">
        <f>(COUNTIFS(Sta!$A:$A,$A74,Sta!$L:$L,"&gt;0.5") +COUNTIFS(Sta!$B:$B,$A74,Sta!$L:$L,"&gt;0.5"))/$D74</f>
        <v>0.5</v>
      </c>
      <c r="F74" s="7">
        <f>COUNTIFS(Sta!$A:$A,$A74,Sta!$L:$L,"&gt;0.5")/$B74</f>
        <v>0</v>
      </c>
      <c r="G74" s="7">
        <f>COUNTIFS(Sta!$B:$B,$A74,Sta!$L:$L,"&gt;0.5")/$C74</f>
        <v>1</v>
      </c>
      <c r="H74" s="12">
        <f>(COUNTIFS(Sta!$A:$A,$A74,Sta!$L:$L,"&gt;1.5") +COUNTIFS(Sta!$B:$B,$A74,Sta!$L:$L,"&gt;1.5"))/$D74</f>
        <v>0</v>
      </c>
      <c r="I74" s="7">
        <f>COUNTIFS(Sta!$A:$A,$A74,Sta!$L:$L,"&gt;1.5")/$B74</f>
        <v>0</v>
      </c>
      <c r="J74" s="7">
        <f>COUNTIFS(Sta!$B:$B,$A74,Sta!$L:$L,"&gt;1.5")/$C74</f>
        <v>0</v>
      </c>
      <c r="K74" s="12">
        <f>(COUNTIFS(Sta!$A:$A,$A74,Sta!$H:$H,"&gt;0.5") +COUNTIFS(Sta!$B:$B,$A74,Sta!$J:$J,"&gt;0.5"))/$D74</f>
        <v>0</v>
      </c>
      <c r="L74" s="7">
        <f>COUNTIFS(Sta!$A:$A,$A74,Sta!$H:$H,"&gt;0.5")/$B74</f>
        <v>0</v>
      </c>
      <c r="M74" s="7">
        <f>COUNTIFS(Sta!$B:$B,$A74,Sta!$J:$J,"&gt;0.5")/$C74</f>
        <v>0</v>
      </c>
      <c r="N74" s="12">
        <f>(COUNTIFS(Sta!$A:$A,$A74,Sta!$H:$H,"&gt;1.5") +COUNTIFS(Sta!$B:$B,$A74,Sta!$J:$J,"&gt;1.5"))/$D74</f>
        <v>0</v>
      </c>
      <c r="O74" s="7">
        <f>COUNTIFS(Sta!$A:$A,$A74,Sta!$H:$H,"&gt;1.5")/$B74</f>
        <v>0</v>
      </c>
      <c r="P74" s="7">
        <f>COUNTIFS(Sta!$B:$B,$A74,Sta!$J:$J,"&gt;1.5")/$C74</f>
        <v>0</v>
      </c>
      <c r="Q74" s="12">
        <f>(COUNTIFS(Sta!$A:$A,$A74,Sta!$I:$I,"&gt;0.5") +COUNTIFS(Sta!$B:$B,$A74,Sta!$K:$K,"&gt;0.5"))/$D74</f>
        <v>0.5</v>
      </c>
      <c r="R74" s="7">
        <f>COUNTIFS(Sta!$A:$A,$A74,Sta!$I:$I,"&gt;0.5")/$B74</f>
        <v>0</v>
      </c>
      <c r="S74" s="7">
        <f>COUNTIFS(Sta!$B:$B,$A74,Sta!$K:$K,"&gt;0.5")/$C74</f>
        <v>1</v>
      </c>
      <c r="T74" s="12">
        <f>(COUNTIFS(Sta!$A:$A,$A74,Sta!$I:$I,"&gt;1.5") +COUNTIFS(Sta!$B:$B,$A74,Sta!$K:$K,"&gt;1.5"))/$D74</f>
        <v>0</v>
      </c>
      <c r="U74" s="7">
        <f>COUNTIFS(Sta!$A:$A,$A74,Sta!$I:$I,"&gt;1.5")/$B74</f>
        <v>0</v>
      </c>
      <c r="V74" s="7">
        <f>COUNTIFS(Sta!$B:$B,$A74,Sta!$K:$K,"&gt;1.5")/$C74</f>
        <v>0</v>
      </c>
    </row>
    <row r="75" spans="1:22" x14ac:dyDescent="0.3">
      <c r="A75" t="s">
        <v>540</v>
      </c>
      <c r="B75" s="9">
        <f>COUNTIF(Sta!A:A,A75)</f>
        <v>8</v>
      </c>
      <c r="C75" s="4">
        <f>COUNTIF(Sta!B:B,A75)</f>
        <v>7</v>
      </c>
      <c r="D75" s="4">
        <f t="shared" si="3"/>
        <v>15</v>
      </c>
      <c r="E75" s="12">
        <f>(COUNTIFS(Sta!$A:$A,$A75,Sta!$L:$L,"&gt;0.5") +COUNTIFS(Sta!$B:$B,$A75,Sta!$L:$L,"&gt;0.5"))/$D75</f>
        <v>0.8666666666666667</v>
      </c>
      <c r="F75" s="7">
        <f>COUNTIFS(Sta!$A:$A,$A75,Sta!$L:$L,"&gt;0.5")/$B75</f>
        <v>0.875</v>
      </c>
      <c r="G75" s="7">
        <f>COUNTIFS(Sta!$B:$B,$A75,Sta!$L:$L,"&gt;0.5")/$C75</f>
        <v>0.8571428571428571</v>
      </c>
      <c r="H75" s="12">
        <f>(COUNTIFS(Sta!$A:$A,$A75,Sta!$L:$L,"&gt;1.5") +COUNTIFS(Sta!$B:$B,$A75,Sta!$L:$L,"&gt;1.5"))/$D75</f>
        <v>0.46666666666666667</v>
      </c>
      <c r="I75" s="7">
        <f>COUNTIFS(Sta!$A:$A,$A75,Sta!$L:$L,"&gt;1.5")/$B75</f>
        <v>0.375</v>
      </c>
      <c r="J75" s="7">
        <f>COUNTIFS(Sta!$B:$B,$A75,Sta!$L:$L,"&gt;1.5")/$C75</f>
        <v>0.5714285714285714</v>
      </c>
      <c r="K75" s="12">
        <f>(COUNTIFS(Sta!$A:$A,$A75,Sta!$H:$H,"&gt;0.5") +COUNTIFS(Sta!$B:$B,$A75,Sta!$J:$J,"&gt;0.5"))/$D75</f>
        <v>0.66666666666666663</v>
      </c>
      <c r="L75" s="7">
        <f>COUNTIFS(Sta!$A:$A,$A75,Sta!$H:$H,"&gt;0.5")/$B75</f>
        <v>0.875</v>
      </c>
      <c r="M75" s="7">
        <f>COUNTIFS(Sta!$B:$B,$A75,Sta!$J:$J,"&gt;0.5")/$C75</f>
        <v>0.42857142857142855</v>
      </c>
      <c r="N75" s="12">
        <f>(COUNTIFS(Sta!$A:$A,$A75,Sta!$H:$H,"&gt;1.5") +COUNTIFS(Sta!$B:$B,$A75,Sta!$J:$J,"&gt;1.5"))/$D75</f>
        <v>0.26666666666666666</v>
      </c>
      <c r="O75" s="7">
        <f>COUNTIFS(Sta!$A:$A,$A75,Sta!$H:$H,"&gt;1.5")/$B75</f>
        <v>0.25</v>
      </c>
      <c r="P75" s="7">
        <f>COUNTIFS(Sta!$B:$B,$A75,Sta!$J:$J,"&gt;1.5")/$C75</f>
        <v>0.2857142857142857</v>
      </c>
      <c r="Q75" s="12">
        <f>(COUNTIFS(Sta!$A:$A,$A75,Sta!$I:$I,"&gt;0.5") +COUNTIFS(Sta!$B:$B,$A75,Sta!$K:$K,"&gt;0.5"))/$D75</f>
        <v>0.4</v>
      </c>
      <c r="R75" s="7">
        <f>COUNTIFS(Sta!$A:$A,$A75,Sta!$I:$I,"&gt;0.5")/$B75</f>
        <v>0.125</v>
      </c>
      <c r="S75" s="7">
        <f>COUNTIFS(Sta!$B:$B,$A75,Sta!$K:$K,"&gt;0.5")/$C75</f>
        <v>0.7142857142857143</v>
      </c>
      <c r="T75" s="12">
        <f>(COUNTIFS(Sta!$A:$A,$A75,Sta!$I:$I,"&gt;1.5") +COUNTIFS(Sta!$B:$B,$A75,Sta!$K:$K,"&gt;1.5"))/$D75</f>
        <v>0.2</v>
      </c>
      <c r="U75" s="7">
        <f>COUNTIFS(Sta!$A:$A,$A75,Sta!$I:$I,"&gt;1.5")/$B75</f>
        <v>0.125</v>
      </c>
      <c r="V75" s="7">
        <f>COUNTIFS(Sta!$B:$B,$A75,Sta!$K:$K,"&gt;1.5")/$C75</f>
        <v>0.2857142857142857</v>
      </c>
    </row>
    <row r="76" spans="1:22" x14ac:dyDescent="0.3">
      <c r="A76" t="s">
        <v>560</v>
      </c>
      <c r="B76" s="9">
        <f>COUNTIF(Sta!A:A,A76)</f>
        <v>13</v>
      </c>
      <c r="C76" s="4">
        <f>COUNTIF(Sta!B:B,A76)</f>
        <v>15</v>
      </c>
      <c r="D76" s="4">
        <f t="shared" si="3"/>
        <v>28</v>
      </c>
      <c r="E76" s="12">
        <f>(COUNTIFS(Sta!$A:$A,$A76,Sta!$L:$L,"&gt;0.5") +COUNTIFS(Sta!$B:$B,$A76,Sta!$L:$L,"&gt;0.5"))/$D76</f>
        <v>0.6428571428571429</v>
      </c>
      <c r="F76" s="7">
        <f>COUNTIFS(Sta!$A:$A,$A76,Sta!$L:$L,"&gt;0.5")/$B76</f>
        <v>0.61538461538461542</v>
      </c>
      <c r="G76" s="7">
        <f>COUNTIFS(Sta!$B:$B,$A76,Sta!$L:$L,"&gt;0.5")/$C76</f>
        <v>0.66666666666666663</v>
      </c>
      <c r="H76" s="12">
        <f>(COUNTIFS(Sta!$A:$A,$A76,Sta!$L:$L,"&gt;1.5") +COUNTIFS(Sta!$B:$B,$A76,Sta!$L:$L,"&gt;1.5"))/$D76</f>
        <v>0.17857142857142858</v>
      </c>
      <c r="I76" s="7">
        <f>COUNTIFS(Sta!$A:$A,$A76,Sta!$L:$L,"&gt;1.5")/$B76</f>
        <v>7.6923076923076927E-2</v>
      </c>
      <c r="J76" s="7">
        <f>COUNTIFS(Sta!$B:$B,$A76,Sta!$L:$L,"&gt;1.5")/$C76</f>
        <v>0.26666666666666666</v>
      </c>
      <c r="K76" s="12">
        <f>(COUNTIFS(Sta!$A:$A,$A76,Sta!$H:$H,"&gt;0.5") +COUNTIFS(Sta!$B:$B,$A76,Sta!$J:$J,"&gt;0.5"))/$D76</f>
        <v>0.42857142857142855</v>
      </c>
      <c r="L76" s="7">
        <f>COUNTIFS(Sta!$A:$A,$A76,Sta!$H:$H,"&gt;0.5")/$B76</f>
        <v>0.46153846153846156</v>
      </c>
      <c r="M76" s="7">
        <f>COUNTIFS(Sta!$B:$B,$A76,Sta!$J:$J,"&gt;0.5")/$C76</f>
        <v>0.4</v>
      </c>
      <c r="N76" s="12">
        <f>(COUNTIFS(Sta!$A:$A,$A76,Sta!$H:$H,"&gt;1.5") +COUNTIFS(Sta!$B:$B,$A76,Sta!$J:$J,"&gt;1.5"))/$D76</f>
        <v>7.1428571428571425E-2</v>
      </c>
      <c r="O76" s="7">
        <f>COUNTIFS(Sta!$A:$A,$A76,Sta!$H:$H,"&gt;1.5")/$B76</f>
        <v>7.6923076923076927E-2</v>
      </c>
      <c r="P76" s="7">
        <f>COUNTIFS(Sta!$B:$B,$A76,Sta!$J:$J,"&gt;1.5")/$C76</f>
        <v>6.6666666666666666E-2</v>
      </c>
      <c r="Q76" s="12">
        <f>(COUNTIFS(Sta!$A:$A,$A76,Sta!$I:$I,"&gt;0.5") +COUNTIFS(Sta!$B:$B,$A76,Sta!$K:$K,"&gt;0.5"))/$D76</f>
        <v>0.32142857142857145</v>
      </c>
      <c r="R76" s="7">
        <f>COUNTIFS(Sta!$A:$A,$A76,Sta!$I:$I,"&gt;0.5")/$B76</f>
        <v>0.23076923076923078</v>
      </c>
      <c r="S76" s="7">
        <f>COUNTIFS(Sta!$B:$B,$A76,Sta!$K:$K,"&gt;0.5")/$C76</f>
        <v>0.4</v>
      </c>
      <c r="T76" s="12">
        <f>(COUNTIFS(Sta!$A:$A,$A76,Sta!$I:$I,"&gt;1.5") +COUNTIFS(Sta!$B:$B,$A76,Sta!$K:$K,"&gt;1.5"))/$D76</f>
        <v>3.5714285714285712E-2</v>
      </c>
      <c r="U76" s="7">
        <f>COUNTIFS(Sta!$A:$A,$A76,Sta!$I:$I,"&gt;1.5")/$B76</f>
        <v>0</v>
      </c>
      <c r="V76" s="7">
        <f>COUNTIFS(Sta!$B:$B,$A76,Sta!$K:$K,"&gt;1.5")/$C76</f>
        <v>6.6666666666666666E-2</v>
      </c>
    </row>
    <row r="77" spans="1:22" x14ac:dyDescent="0.3">
      <c r="A77" t="s">
        <v>611</v>
      </c>
      <c r="B77" s="9">
        <f>COUNTIF(Sta!A:A,A77)</f>
        <v>2</v>
      </c>
      <c r="C77" s="4">
        <f>COUNTIF(Sta!B:B,A77)</f>
        <v>3</v>
      </c>
      <c r="D77" s="4">
        <f t="shared" si="3"/>
        <v>5</v>
      </c>
      <c r="E77" s="12">
        <f>(COUNTIFS(Sta!$A:$A,$A77,Sta!$L:$L,"&gt;0.5") +COUNTIFS(Sta!$B:$B,$A77,Sta!$L:$L,"&gt;0.5"))/$D77</f>
        <v>0.8</v>
      </c>
      <c r="F77" s="7">
        <f>COUNTIFS(Sta!$A:$A,$A77,Sta!$L:$L,"&gt;0.5")/$B77</f>
        <v>0.5</v>
      </c>
      <c r="G77" s="7">
        <f>COUNTIFS(Sta!$B:$B,$A77,Sta!$L:$L,"&gt;0.5")/$C77</f>
        <v>1</v>
      </c>
      <c r="H77" s="12">
        <f>(COUNTIFS(Sta!$A:$A,$A77,Sta!$L:$L,"&gt;1.5") +COUNTIFS(Sta!$B:$B,$A77,Sta!$L:$L,"&gt;1.5"))/$D77</f>
        <v>0.4</v>
      </c>
      <c r="I77" s="7">
        <f>COUNTIFS(Sta!$A:$A,$A77,Sta!$L:$L,"&gt;1.5")/$B77</f>
        <v>0.5</v>
      </c>
      <c r="J77" s="7">
        <f>COUNTIFS(Sta!$B:$B,$A77,Sta!$L:$L,"&gt;1.5")/$C77</f>
        <v>0.33333333333333331</v>
      </c>
      <c r="K77" s="12">
        <f>(COUNTIFS(Sta!$A:$A,$A77,Sta!$H:$H,"&gt;0.5") +COUNTIFS(Sta!$B:$B,$A77,Sta!$J:$J,"&gt;0.5"))/$D77</f>
        <v>0.4</v>
      </c>
      <c r="L77" s="7">
        <f>COUNTIFS(Sta!$A:$A,$A77,Sta!$H:$H,"&gt;0.5")/$B77</f>
        <v>0.5</v>
      </c>
      <c r="M77" s="7">
        <f>COUNTIFS(Sta!$B:$B,$A77,Sta!$J:$J,"&gt;0.5")/$C77</f>
        <v>0.33333333333333331</v>
      </c>
      <c r="N77" s="12">
        <f>(COUNTIFS(Sta!$A:$A,$A77,Sta!$H:$H,"&gt;1.5") +COUNTIFS(Sta!$B:$B,$A77,Sta!$J:$J,"&gt;1.5"))/$D77</f>
        <v>0.2</v>
      </c>
      <c r="O77" s="7">
        <f>COUNTIFS(Sta!$A:$A,$A77,Sta!$H:$H,"&gt;1.5")/$B77</f>
        <v>0.5</v>
      </c>
      <c r="P77" s="7">
        <f>COUNTIFS(Sta!$B:$B,$A77,Sta!$J:$J,"&gt;1.5")/$C77</f>
        <v>0</v>
      </c>
      <c r="Q77" s="12">
        <f>(COUNTIFS(Sta!$A:$A,$A77,Sta!$I:$I,"&gt;0.5") +COUNTIFS(Sta!$B:$B,$A77,Sta!$K:$K,"&gt;0.5"))/$D77</f>
        <v>0.6</v>
      </c>
      <c r="R77" s="7">
        <f>COUNTIFS(Sta!$A:$A,$A77,Sta!$I:$I,"&gt;0.5")/$B77</f>
        <v>0</v>
      </c>
      <c r="S77" s="7">
        <f>COUNTIFS(Sta!$B:$B,$A77,Sta!$K:$K,"&gt;0.5")/$C77</f>
        <v>1</v>
      </c>
      <c r="T77" s="12">
        <f>(COUNTIFS(Sta!$A:$A,$A77,Sta!$I:$I,"&gt;1.5") +COUNTIFS(Sta!$B:$B,$A77,Sta!$K:$K,"&gt;1.5"))/$D77</f>
        <v>0.2</v>
      </c>
      <c r="U77" s="7">
        <f>COUNTIFS(Sta!$A:$A,$A77,Sta!$I:$I,"&gt;1.5")/$B77</f>
        <v>0</v>
      </c>
      <c r="V77" s="7">
        <f>COUNTIFS(Sta!$B:$B,$A77,Sta!$K:$K,"&gt;1.5")/$C77</f>
        <v>0.33333333333333331</v>
      </c>
    </row>
    <row r="78" spans="1:22" x14ac:dyDescent="0.3">
      <c r="A78" t="s">
        <v>103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2" t="e">
        <f>(COUNTIFS(Sta!$A:$A,$A78,Sta!$L:$L,"&gt;0.5") +COUNTIFS(Sta!$B:$B,$A78,Sta!$L:$L,"&gt;0.5"))/$D78</f>
        <v>#DIV/0!</v>
      </c>
      <c r="F78" s="7" t="e">
        <f>COUNTIFS(Sta!$A:$A,$A78,Sta!$L:$L,"&gt;0.5")/$B78</f>
        <v>#DIV/0!</v>
      </c>
      <c r="G78" s="7" t="e">
        <f>COUNTIFS(Sta!$B:$B,$A78,Sta!$L:$L,"&gt;0.5")/$C78</f>
        <v>#DIV/0!</v>
      </c>
      <c r="H78" s="12" t="e">
        <f>(COUNTIFS(Sta!$A:$A,$A78,Sta!$L:$L,"&gt;1.5") +COUNTIFS(Sta!$B:$B,$A78,Sta!$L:$L,"&gt;1.5"))/$D78</f>
        <v>#DIV/0!</v>
      </c>
      <c r="I78" s="7" t="e">
        <f>COUNTIFS(Sta!$A:$A,$A78,Sta!$L:$L,"&gt;1.5")/$B78</f>
        <v>#DIV/0!</v>
      </c>
      <c r="J78" s="7" t="e">
        <f>COUNTIFS(Sta!$B:$B,$A78,Sta!$L:$L,"&gt;1.5")/$C78</f>
        <v>#DIV/0!</v>
      </c>
      <c r="K78" s="12" t="e">
        <f>(COUNTIFS(Sta!$A:$A,$A78,Sta!$H:$H,"&gt;0.5") +COUNTIFS(Sta!$B:$B,$A78,Sta!$J:$J,"&gt;0.5"))/$D78</f>
        <v>#DIV/0!</v>
      </c>
      <c r="L78" s="7" t="e">
        <f>COUNTIFS(Sta!$A:$A,$A78,Sta!$H:$H,"&gt;0.5")/$B78</f>
        <v>#DIV/0!</v>
      </c>
      <c r="M78" s="7" t="e">
        <f>COUNTIFS(Sta!$B:$B,$A78,Sta!$J:$J,"&gt;0.5")/$C78</f>
        <v>#DIV/0!</v>
      </c>
      <c r="N78" s="12" t="e">
        <f>(COUNTIFS(Sta!$A:$A,$A78,Sta!$H:$H,"&gt;1.5") +COUNTIFS(Sta!$B:$B,$A78,Sta!$J:$J,"&gt;1.5"))/$D78</f>
        <v>#DIV/0!</v>
      </c>
      <c r="O78" s="7" t="e">
        <f>COUNTIFS(Sta!$A:$A,$A78,Sta!$H:$H,"&gt;1.5")/$B78</f>
        <v>#DIV/0!</v>
      </c>
      <c r="P78" s="7" t="e">
        <f>COUNTIFS(Sta!$B:$B,$A78,Sta!$J:$J,"&gt;1.5")/$C78</f>
        <v>#DIV/0!</v>
      </c>
      <c r="Q78" s="12" t="e">
        <f>(COUNTIFS(Sta!$A:$A,$A78,Sta!$I:$I,"&gt;0.5") +COUNTIFS(Sta!$B:$B,$A78,Sta!$K:$K,"&gt;0.5"))/$D78</f>
        <v>#DIV/0!</v>
      </c>
      <c r="R78" s="7" t="e">
        <f>COUNTIFS(Sta!$A:$A,$A78,Sta!$I:$I,"&gt;0.5")/$B78</f>
        <v>#DIV/0!</v>
      </c>
      <c r="S78" s="7" t="e">
        <f>COUNTIFS(Sta!$B:$B,$A78,Sta!$K:$K,"&gt;0.5")/$C78</f>
        <v>#DIV/0!</v>
      </c>
      <c r="T78" s="12" t="e">
        <f>(COUNTIFS(Sta!$A:$A,$A78,Sta!$I:$I,"&gt;1.5") +COUNTIFS(Sta!$B:$B,$A78,Sta!$K:$K,"&gt;1.5"))/$D78</f>
        <v>#DIV/0!</v>
      </c>
      <c r="U78" s="7" t="e">
        <f>COUNTIFS(Sta!$A:$A,$A78,Sta!$I:$I,"&gt;1.5")/$B78</f>
        <v>#DIV/0!</v>
      </c>
      <c r="V78" s="7" t="e">
        <f>COUNTIFS(Sta!$B:$B,$A78,Sta!$K:$K,"&gt;1.5")/$C78</f>
        <v>#DIV/0!</v>
      </c>
    </row>
    <row r="79" spans="1:22" x14ac:dyDescent="0.3">
      <c r="A79" t="s">
        <v>190</v>
      </c>
      <c r="B79" s="9">
        <f>COUNTIF(Sta!A:A,A79)</f>
        <v>1</v>
      </c>
      <c r="C79" s="4">
        <f>COUNTIF(Sta!B:B,A79)</f>
        <v>1</v>
      </c>
      <c r="D79" s="4">
        <f t="shared" si="3"/>
        <v>2</v>
      </c>
      <c r="E79" s="12">
        <f>(COUNTIFS(Sta!$A:$A,$A79,Sta!$L:$L,"&gt;0.5") +COUNTIFS(Sta!$B:$B,$A79,Sta!$L:$L,"&gt;0.5"))/$D79</f>
        <v>0</v>
      </c>
      <c r="F79" s="7">
        <f>COUNTIFS(Sta!$A:$A,$A79,Sta!$L:$L,"&gt;0.5")/$B79</f>
        <v>0</v>
      </c>
      <c r="G79" s="7">
        <f>COUNTIFS(Sta!$B:$B,$A79,Sta!$L:$L,"&gt;0.5")/$C79</f>
        <v>0</v>
      </c>
      <c r="H79" s="12">
        <f>(COUNTIFS(Sta!$A:$A,$A79,Sta!$L:$L,"&gt;1.5") +COUNTIFS(Sta!$B:$B,$A79,Sta!$L:$L,"&gt;1.5"))/$D79</f>
        <v>0</v>
      </c>
      <c r="I79" s="7">
        <f>COUNTIFS(Sta!$A:$A,$A79,Sta!$L:$L,"&gt;1.5")/$B79</f>
        <v>0</v>
      </c>
      <c r="J79" s="7">
        <f>COUNTIFS(Sta!$B:$B,$A79,Sta!$L:$L,"&gt;1.5")/$C79</f>
        <v>0</v>
      </c>
      <c r="K79" s="12">
        <f>(COUNTIFS(Sta!$A:$A,$A79,Sta!$H:$H,"&gt;0.5") +COUNTIFS(Sta!$B:$B,$A79,Sta!$J:$J,"&gt;0.5"))/$D79</f>
        <v>0</v>
      </c>
      <c r="L79" s="7">
        <f>COUNTIFS(Sta!$A:$A,$A79,Sta!$H:$H,"&gt;0.5")/$B79</f>
        <v>0</v>
      </c>
      <c r="M79" s="7">
        <f>COUNTIFS(Sta!$B:$B,$A79,Sta!$J:$J,"&gt;0.5")/$C79</f>
        <v>0</v>
      </c>
      <c r="N79" s="12">
        <f>(COUNTIFS(Sta!$A:$A,$A79,Sta!$H:$H,"&gt;1.5") +COUNTIFS(Sta!$B:$B,$A79,Sta!$J:$J,"&gt;1.5"))/$D79</f>
        <v>0</v>
      </c>
      <c r="O79" s="7">
        <f>COUNTIFS(Sta!$A:$A,$A79,Sta!$H:$H,"&gt;1.5")/$B79</f>
        <v>0</v>
      </c>
      <c r="P79" s="7">
        <f>COUNTIFS(Sta!$B:$B,$A79,Sta!$J:$J,"&gt;1.5")/$C79</f>
        <v>0</v>
      </c>
      <c r="Q79" s="12">
        <f>(COUNTIFS(Sta!$A:$A,$A79,Sta!$I:$I,"&gt;0.5") +COUNTIFS(Sta!$B:$B,$A79,Sta!$K:$K,"&gt;0.5"))/$D79</f>
        <v>0</v>
      </c>
      <c r="R79" s="7">
        <f>COUNTIFS(Sta!$A:$A,$A79,Sta!$I:$I,"&gt;0.5")/$B79</f>
        <v>0</v>
      </c>
      <c r="S79" s="7">
        <f>COUNTIFS(Sta!$B:$B,$A79,Sta!$K:$K,"&gt;0.5")/$C79</f>
        <v>0</v>
      </c>
      <c r="T79" s="12">
        <f>(COUNTIFS(Sta!$A:$A,$A79,Sta!$I:$I,"&gt;1.5") +COUNTIFS(Sta!$B:$B,$A79,Sta!$K:$K,"&gt;1.5"))/$D79</f>
        <v>0</v>
      </c>
      <c r="U79" s="7">
        <f>COUNTIFS(Sta!$A:$A,$A79,Sta!$I:$I,"&gt;1.5")/$B79</f>
        <v>0</v>
      </c>
      <c r="V79" s="7">
        <f>COUNTIFS(Sta!$B:$B,$A79,Sta!$K:$K,"&gt;1.5")/$C79</f>
        <v>0</v>
      </c>
    </row>
    <row r="80" spans="1:22" x14ac:dyDescent="0.3">
      <c r="A80" t="s">
        <v>294</v>
      </c>
      <c r="B80" s="9">
        <f>COUNTIF(Sta!A:A,A80)</f>
        <v>0</v>
      </c>
      <c r="C80" s="4">
        <f>COUNTIF(Sta!B:B,A80)</f>
        <v>1</v>
      </c>
      <c r="D80" s="4">
        <f t="shared" si="3"/>
        <v>1</v>
      </c>
      <c r="E80" s="12">
        <f>(COUNTIFS(Sta!$A:$A,$A80,Sta!$L:$L,"&gt;0.5") +COUNTIFS(Sta!$B:$B,$A80,Sta!$L:$L,"&gt;0.5"))/$D80</f>
        <v>1</v>
      </c>
      <c r="F80" s="7" t="e">
        <f>COUNTIFS(Sta!$A:$A,$A80,Sta!$L:$L,"&gt;0.5")/$B80</f>
        <v>#DIV/0!</v>
      </c>
      <c r="G80" s="7">
        <f>COUNTIFS(Sta!$B:$B,$A80,Sta!$L:$L,"&gt;0.5")/$C80</f>
        <v>1</v>
      </c>
      <c r="H80" s="12">
        <f>(COUNTIFS(Sta!$A:$A,$A80,Sta!$L:$L,"&gt;1.5") +COUNTIFS(Sta!$B:$B,$A80,Sta!$L:$L,"&gt;1.5"))/$D80</f>
        <v>1</v>
      </c>
      <c r="I80" s="7" t="e">
        <f>COUNTIFS(Sta!$A:$A,$A80,Sta!$L:$L,"&gt;1.5")/$B80</f>
        <v>#DIV/0!</v>
      </c>
      <c r="J80" s="7">
        <f>COUNTIFS(Sta!$B:$B,$A80,Sta!$L:$L,"&gt;1.5")/$C80</f>
        <v>1</v>
      </c>
      <c r="K80" s="12">
        <f>(COUNTIFS(Sta!$A:$A,$A80,Sta!$H:$H,"&gt;0.5") +COUNTIFS(Sta!$B:$B,$A80,Sta!$J:$J,"&gt;0.5"))/$D80</f>
        <v>1</v>
      </c>
      <c r="L80" s="7" t="e">
        <f>COUNTIFS(Sta!$A:$A,$A80,Sta!$H:$H,"&gt;0.5")/$B80</f>
        <v>#DIV/0!</v>
      </c>
      <c r="M80" s="7">
        <f>COUNTIFS(Sta!$B:$B,$A80,Sta!$J:$J,"&gt;0.5")/$C80</f>
        <v>1</v>
      </c>
      <c r="N80" s="12">
        <f>(COUNTIFS(Sta!$A:$A,$A80,Sta!$H:$H,"&gt;1.5") +COUNTIFS(Sta!$B:$B,$A80,Sta!$J:$J,"&gt;1.5"))/$D80</f>
        <v>0</v>
      </c>
      <c r="O80" s="7" t="e">
        <f>COUNTIFS(Sta!$A:$A,$A80,Sta!$H:$H,"&gt;1.5")/$B80</f>
        <v>#DIV/0!</v>
      </c>
      <c r="P80" s="7">
        <f>COUNTIFS(Sta!$B:$B,$A80,Sta!$J:$J,"&gt;1.5")/$C80</f>
        <v>0</v>
      </c>
      <c r="Q80" s="12">
        <f>(COUNTIFS(Sta!$A:$A,$A80,Sta!$I:$I,"&gt;0.5") +COUNTIFS(Sta!$B:$B,$A80,Sta!$K:$K,"&gt;0.5"))/$D80</f>
        <v>1</v>
      </c>
      <c r="R80" s="7" t="e">
        <f>COUNTIFS(Sta!$A:$A,$A80,Sta!$I:$I,"&gt;0.5")/$B80</f>
        <v>#DIV/0!</v>
      </c>
      <c r="S80" s="7">
        <f>COUNTIFS(Sta!$B:$B,$A80,Sta!$K:$K,"&gt;0.5")/$C80</f>
        <v>1</v>
      </c>
      <c r="T80" s="12">
        <f>(COUNTIFS(Sta!$A:$A,$A80,Sta!$I:$I,"&gt;1.5") +COUNTIFS(Sta!$B:$B,$A80,Sta!$K:$K,"&gt;1.5"))/$D80</f>
        <v>1</v>
      </c>
      <c r="U80" s="7" t="e">
        <f>COUNTIFS(Sta!$A:$A,$A80,Sta!$I:$I,"&gt;1.5")/$B80</f>
        <v>#DIV/0!</v>
      </c>
      <c r="V80" s="7">
        <f>COUNTIFS(Sta!$B:$B,$A80,Sta!$K:$K,"&gt;1.5")/$C80</f>
        <v>1</v>
      </c>
    </row>
    <row r="81" spans="1:22" x14ac:dyDescent="0.3">
      <c r="A81" t="s">
        <v>245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2" t="e">
        <f>(COUNTIFS(Sta!$A:$A,$A81,Sta!$L:$L,"&gt;0.5") +COUNTIFS(Sta!$B:$B,$A81,Sta!$L:$L,"&gt;0.5"))/$D81</f>
        <v>#DIV/0!</v>
      </c>
      <c r="F81" s="7" t="e">
        <f>COUNTIFS(Sta!$A:$A,$A81,Sta!$L:$L,"&gt;0.5")/$B81</f>
        <v>#DIV/0!</v>
      </c>
      <c r="G81" s="7" t="e">
        <f>COUNTIFS(Sta!$B:$B,$A81,Sta!$L:$L,"&gt;0.5")/$C81</f>
        <v>#DIV/0!</v>
      </c>
      <c r="H81" s="12" t="e">
        <f>(COUNTIFS(Sta!$A:$A,$A81,Sta!$L:$L,"&gt;1.5") +COUNTIFS(Sta!$B:$B,$A81,Sta!$L:$L,"&gt;1.5"))/$D81</f>
        <v>#DIV/0!</v>
      </c>
      <c r="I81" s="7" t="e">
        <f>COUNTIFS(Sta!$A:$A,$A81,Sta!$L:$L,"&gt;1.5")/$B81</f>
        <v>#DIV/0!</v>
      </c>
      <c r="J81" s="7" t="e">
        <f>COUNTIFS(Sta!$B:$B,$A81,Sta!$L:$L,"&gt;1.5")/$C81</f>
        <v>#DIV/0!</v>
      </c>
      <c r="K81" s="12" t="e">
        <f>(COUNTIFS(Sta!$A:$A,$A81,Sta!$H:$H,"&gt;0.5") +COUNTIFS(Sta!$B:$B,$A81,Sta!$J:$J,"&gt;0.5"))/$D81</f>
        <v>#DIV/0!</v>
      </c>
      <c r="L81" s="7" t="e">
        <f>COUNTIFS(Sta!$A:$A,$A81,Sta!$H:$H,"&gt;0.5")/$B81</f>
        <v>#DIV/0!</v>
      </c>
      <c r="M81" s="7" t="e">
        <f>COUNTIFS(Sta!$B:$B,$A81,Sta!$J:$J,"&gt;0.5")/$C81</f>
        <v>#DIV/0!</v>
      </c>
      <c r="N81" s="12" t="e">
        <f>(COUNTIFS(Sta!$A:$A,$A81,Sta!$H:$H,"&gt;1.5") +COUNTIFS(Sta!$B:$B,$A81,Sta!$J:$J,"&gt;1.5"))/$D81</f>
        <v>#DIV/0!</v>
      </c>
      <c r="O81" s="7" t="e">
        <f>COUNTIFS(Sta!$A:$A,$A81,Sta!$H:$H,"&gt;1.5")/$B81</f>
        <v>#DIV/0!</v>
      </c>
      <c r="P81" s="7" t="e">
        <f>COUNTIFS(Sta!$B:$B,$A81,Sta!$J:$J,"&gt;1.5")/$C81</f>
        <v>#DIV/0!</v>
      </c>
      <c r="Q81" s="12" t="e">
        <f>(COUNTIFS(Sta!$A:$A,$A81,Sta!$I:$I,"&gt;0.5") +COUNTIFS(Sta!$B:$B,$A81,Sta!$K:$K,"&gt;0.5"))/$D81</f>
        <v>#DIV/0!</v>
      </c>
      <c r="R81" s="7" t="e">
        <f>COUNTIFS(Sta!$A:$A,$A81,Sta!$I:$I,"&gt;0.5")/$B81</f>
        <v>#DIV/0!</v>
      </c>
      <c r="S81" s="7" t="e">
        <f>COUNTIFS(Sta!$B:$B,$A81,Sta!$K:$K,"&gt;0.5")/$C81</f>
        <v>#DIV/0!</v>
      </c>
      <c r="T81" s="12" t="e">
        <f>(COUNTIFS(Sta!$A:$A,$A81,Sta!$I:$I,"&gt;1.5") +COUNTIFS(Sta!$B:$B,$A81,Sta!$K:$K,"&gt;1.5"))/$D81</f>
        <v>#DIV/0!</v>
      </c>
      <c r="U81" s="7" t="e">
        <f>COUNTIFS(Sta!$A:$A,$A81,Sta!$I:$I,"&gt;1.5")/$B81</f>
        <v>#DIV/0!</v>
      </c>
      <c r="V81" s="7" t="e">
        <f>COUNTIFS(Sta!$B:$B,$A81,Sta!$K:$K,"&gt;1.5")/$C81</f>
        <v>#DIV/0!</v>
      </c>
    </row>
    <row r="82" spans="1:22" x14ac:dyDescent="0.3">
      <c r="A82" t="s">
        <v>317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2" t="e">
        <f>(COUNTIFS(Sta!$A:$A,$A82,Sta!$L:$L,"&gt;0.5") +COUNTIFS(Sta!$B:$B,$A82,Sta!$L:$L,"&gt;0.5"))/$D82</f>
        <v>#DIV/0!</v>
      </c>
      <c r="F82" s="7" t="e">
        <f>COUNTIFS(Sta!$A:$A,$A82,Sta!$L:$L,"&gt;0.5")/$B82</f>
        <v>#DIV/0!</v>
      </c>
      <c r="G82" s="7" t="e">
        <f>COUNTIFS(Sta!$B:$B,$A82,Sta!$L:$L,"&gt;0.5")/$C82</f>
        <v>#DIV/0!</v>
      </c>
      <c r="H82" s="12" t="e">
        <f>(COUNTIFS(Sta!$A:$A,$A82,Sta!$L:$L,"&gt;1.5") +COUNTIFS(Sta!$B:$B,$A82,Sta!$L:$L,"&gt;1.5"))/$D82</f>
        <v>#DIV/0!</v>
      </c>
      <c r="I82" s="7" t="e">
        <f>COUNTIFS(Sta!$A:$A,$A82,Sta!$L:$L,"&gt;1.5")/$B82</f>
        <v>#DIV/0!</v>
      </c>
      <c r="J82" s="7" t="e">
        <f>COUNTIFS(Sta!$B:$B,$A82,Sta!$L:$L,"&gt;1.5")/$C82</f>
        <v>#DIV/0!</v>
      </c>
      <c r="K82" s="12" t="e">
        <f>(COUNTIFS(Sta!$A:$A,$A82,Sta!$H:$H,"&gt;0.5") +COUNTIFS(Sta!$B:$B,$A82,Sta!$J:$J,"&gt;0.5"))/$D82</f>
        <v>#DIV/0!</v>
      </c>
      <c r="L82" s="7" t="e">
        <f>COUNTIFS(Sta!$A:$A,$A82,Sta!$H:$H,"&gt;0.5")/$B82</f>
        <v>#DIV/0!</v>
      </c>
      <c r="M82" s="7" t="e">
        <f>COUNTIFS(Sta!$B:$B,$A82,Sta!$J:$J,"&gt;0.5")/$C82</f>
        <v>#DIV/0!</v>
      </c>
      <c r="N82" s="12" t="e">
        <f>(COUNTIFS(Sta!$A:$A,$A82,Sta!$H:$H,"&gt;1.5") +COUNTIFS(Sta!$B:$B,$A82,Sta!$J:$J,"&gt;1.5"))/$D82</f>
        <v>#DIV/0!</v>
      </c>
      <c r="O82" s="7" t="e">
        <f>COUNTIFS(Sta!$A:$A,$A82,Sta!$H:$H,"&gt;1.5")/$B82</f>
        <v>#DIV/0!</v>
      </c>
      <c r="P82" s="7" t="e">
        <f>COUNTIFS(Sta!$B:$B,$A82,Sta!$J:$J,"&gt;1.5")/$C82</f>
        <v>#DIV/0!</v>
      </c>
      <c r="Q82" s="12" t="e">
        <f>(COUNTIFS(Sta!$A:$A,$A82,Sta!$I:$I,"&gt;0.5") +COUNTIFS(Sta!$B:$B,$A82,Sta!$K:$K,"&gt;0.5"))/$D82</f>
        <v>#DIV/0!</v>
      </c>
      <c r="R82" s="7" t="e">
        <f>COUNTIFS(Sta!$A:$A,$A82,Sta!$I:$I,"&gt;0.5")/$B82</f>
        <v>#DIV/0!</v>
      </c>
      <c r="S82" s="7" t="e">
        <f>COUNTIFS(Sta!$B:$B,$A82,Sta!$K:$K,"&gt;0.5")/$C82</f>
        <v>#DIV/0!</v>
      </c>
      <c r="T82" s="12" t="e">
        <f>(COUNTIFS(Sta!$A:$A,$A82,Sta!$I:$I,"&gt;1.5") +COUNTIFS(Sta!$B:$B,$A82,Sta!$K:$K,"&gt;1.5"))/$D82</f>
        <v>#DIV/0!</v>
      </c>
      <c r="U82" s="7" t="e">
        <f>COUNTIFS(Sta!$A:$A,$A82,Sta!$I:$I,"&gt;1.5")/$B82</f>
        <v>#DIV/0!</v>
      </c>
      <c r="V82" s="7" t="e">
        <f>COUNTIFS(Sta!$B:$B,$A82,Sta!$K:$K,"&gt;1.5")/$C82</f>
        <v>#DIV/0!</v>
      </c>
    </row>
    <row r="83" spans="1:22" x14ac:dyDescent="0.3">
      <c r="A83" t="s">
        <v>487</v>
      </c>
      <c r="B83" s="9">
        <f>COUNTIF(Sta!A:A,A83)</f>
        <v>6</v>
      </c>
      <c r="C83" s="4">
        <f>COUNTIF(Sta!B:B,A83)</f>
        <v>7</v>
      </c>
      <c r="D83" s="4">
        <f t="shared" si="3"/>
        <v>13</v>
      </c>
      <c r="E83" s="12">
        <f>(COUNTIFS(Sta!$A:$A,$A83,Sta!$L:$L,"&gt;0.5") +COUNTIFS(Sta!$B:$B,$A83,Sta!$L:$L,"&gt;0.5"))/$D83</f>
        <v>0.38461538461538464</v>
      </c>
      <c r="F83" s="7">
        <f>COUNTIFS(Sta!$A:$A,$A83,Sta!$L:$L,"&gt;0.5")/$B83</f>
        <v>0.16666666666666666</v>
      </c>
      <c r="G83" s="7">
        <f>COUNTIFS(Sta!$B:$B,$A83,Sta!$L:$L,"&gt;0.5")/$C83</f>
        <v>0.5714285714285714</v>
      </c>
      <c r="H83" s="12">
        <f>(COUNTIFS(Sta!$A:$A,$A83,Sta!$L:$L,"&gt;1.5") +COUNTIFS(Sta!$B:$B,$A83,Sta!$L:$L,"&gt;1.5"))/$D83</f>
        <v>0.23076923076923078</v>
      </c>
      <c r="I83" s="7">
        <f>COUNTIFS(Sta!$A:$A,$A83,Sta!$L:$L,"&gt;1.5")/$B83</f>
        <v>0.16666666666666666</v>
      </c>
      <c r="J83" s="7">
        <f>COUNTIFS(Sta!$B:$B,$A83,Sta!$L:$L,"&gt;1.5")/$C83</f>
        <v>0.2857142857142857</v>
      </c>
      <c r="K83" s="12">
        <f>(COUNTIFS(Sta!$A:$A,$A83,Sta!$H:$H,"&gt;0.5") +COUNTIFS(Sta!$B:$B,$A83,Sta!$J:$J,"&gt;0.5"))/$D83</f>
        <v>0.30769230769230771</v>
      </c>
      <c r="L83" s="7">
        <f>COUNTIFS(Sta!$A:$A,$A83,Sta!$H:$H,"&gt;0.5")/$B83</f>
        <v>0.16666666666666666</v>
      </c>
      <c r="M83" s="7">
        <f>COUNTIFS(Sta!$B:$B,$A83,Sta!$J:$J,"&gt;0.5")/$C83</f>
        <v>0.42857142857142855</v>
      </c>
      <c r="N83" s="12">
        <f>(COUNTIFS(Sta!$A:$A,$A83,Sta!$H:$H,"&gt;1.5") +COUNTIFS(Sta!$B:$B,$A83,Sta!$J:$J,"&gt;1.5"))/$D83</f>
        <v>0.15384615384615385</v>
      </c>
      <c r="O83" s="7">
        <f>COUNTIFS(Sta!$A:$A,$A83,Sta!$H:$H,"&gt;1.5")/$B83</f>
        <v>0.16666666666666666</v>
      </c>
      <c r="P83" s="7">
        <f>COUNTIFS(Sta!$B:$B,$A83,Sta!$J:$J,"&gt;1.5")/$C83</f>
        <v>0.14285714285714285</v>
      </c>
      <c r="Q83" s="12">
        <f>(COUNTIFS(Sta!$A:$A,$A83,Sta!$I:$I,"&gt;0.5") +COUNTIFS(Sta!$B:$B,$A83,Sta!$K:$K,"&gt;0.5"))/$D83</f>
        <v>0.30769230769230771</v>
      </c>
      <c r="R83" s="7">
        <f>COUNTIFS(Sta!$A:$A,$A83,Sta!$I:$I,"&gt;0.5")/$B83</f>
        <v>0.16666666666666666</v>
      </c>
      <c r="S83" s="7">
        <f>COUNTIFS(Sta!$B:$B,$A83,Sta!$K:$K,"&gt;0.5")/$C83</f>
        <v>0.42857142857142855</v>
      </c>
      <c r="T83" s="12">
        <f>(COUNTIFS(Sta!$A:$A,$A83,Sta!$I:$I,"&gt;1.5") +COUNTIFS(Sta!$B:$B,$A83,Sta!$K:$K,"&gt;1.5"))/$D83</f>
        <v>0</v>
      </c>
      <c r="U83" s="7">
        <f>COUNTIFS(Sta!$A:$A,$A83,Sta!$I:$I,"&gt;1.5")/$B83</f>
        <v>0</v>
      </c>
      <c r="V83" s="7">
        <f>COUNTIFS(Sta!$B:$B,$A83,Sta!$K:$K,"&gt;1.5")/$C83</f>
        <v>0</v>
      </c>
    </row>
    <row r="84" spans="1:22" x14ac:dyDescent="0.3">
      <c r="A84" t="s">
        <v>214</v>
      </c>
      <c r="B84" s="9">
        <f>COUNTIF(Sta!A:A,A84)</f>
        <v>1</v>
      </c>
      <c r="C84" s="4">
        <f>COUNTIF(Sta!B:B,A84)</f>
        <v>1</v>
      </c>
      <c r="D84" s="4">
        <f t="shared" si="3"/>
        <v>2</v>
      </c>
      <c r="E84" s="12">
        <f>(COUNTIFS(Sta!$A:$A,$A84,Sta!$L:$L,"&gt;0.5") +COUNTIFS(Sta!$B:$B,$A84,Sta!$L:$L,"&gt;0.5"))/$D84</f>
        <v>0</v>
      </c>
      <c r="F84" s="7">
        <f>COUNTIFS(Sta!$A:$A,$A84,Sta!$L:$L,"&gt;0.5")/$B84</f>
        <v>0</v>
      </c>
      <c r="G84" s="7">
        <f>COUNTIFS(Sta!$B:$B,$A84,Sta!$L:$L,"&gt;0.5")/$C84</f>
        <v>0</v>
      </c>
      <c r="H84" s="12">
        <f>(COUNTIFS(Sta!$A:$A,$A84,Sta!$L:$L,"&gt;1.5") +COUNTIFS(Sta!$B:$B,$A84,Sta!$L:$L,"&gt;1.5"))/$D84</f>
        <v>0</v>
      </c>
      <c r="I84" s="7">
        <f>COUNTIFS(Sta!$A:$A,$A84,Sta!$L:$L,"&gt;1.5")/$B84</f>
        <v>0</v>
      </c>
      <c r="J84" s="7">
        <f>COUNTIFS(Sta!$B:$B,$A84,Sta!$L:$L,"&gt;1.5")/$C84</f>
        <v>0</v>
      </c>
      <c r="K84" s="12">
        <f>(COUNTIFS(Sta!$A:$A,$A84,Sta!$H:$H,"&gt;0.5") +COUNTIFS(Sta!$B:$B,$A84,Sta!$J:$J,"&gt;0.5"))/$D84</f>
        <v>0</v>
      </c>
      <c r="L84" s="7">
        <f>COUNTIFS(Sta!$A:$A,$A84,Sta!$H:$H,"&gt;0.5")/$B84</f>
        <v>0</v>
      </c>
      <c r="M84" s="7">
        <f>COUNTIFS(Sta!$B:$B,$A84,Sta!$J:$J,"&gt;0.5")/$C84</f>
        <v>0</v>
      </c>
      <c r="N84" s="12">
        <f>(COUNTIFS(Sta!$A:$A,$A84,Sta!$H:$H,"&gt;1.5") +COUNTIFS(Sta!$B:$B,$A84,Sta!$J:$J,"&gt;1.5"))/$D84</f>
        <v>0</v>
      </c>
      <c r="O84" s="7">
        <f>COUNTIFS(Sta!$A:$A,$A84,Sta!$H:$H,"&gt;1.5")/$B84</f>
        <v>0</v>
      </c>
      <c r="P84" s="7">
        <f>COUNTIFS(Sta!$B:$B,$A84,Sta!$J:$J,"&gt;1.5")/$C84</f>
        <v>0</v>
      </c>
      <c r="Q84" s="12">
        <f>(COUNTIFS(Sta!$A:$A,$A84,Sta!$I:$I,"&gt;0.5") +COUNTIFS(Sta!$B:$B,$A84,Sta!$K:$K,"&gt;0.5"))/$D84</f>
        <v>0</v>
      </c>
      <c r="R84" s="7">
        <f>COUNTIFS(Sta!$A:$A,$A84,Sta!$I:$I,"&gt;0.5")/$B84</f>
        <v>0</v>
      </c>
      <c r="S84" s="7">
        <f>COUNTIFS(Sta!$B:$B,$A84,Sta!$K:$K,"&gt;0.5")/$C84</f>
        <v>0</v>
      </c>
      <c r="T84" s="12">
        <f>(COUNTIFS(Sta!$A:$A,$A84,Sta!$I:$I,"&gt;1.5") +COUNTIFS(Sta!$B:$B,$A84,Sta!$K:$K,"&gt;1.5"))/$D84</f>
        <v>0</v>
      </c>
      <c r="U84" s="7">
        <f>COUNTIFS(Sta!$A:$A,$A84,Sta!$I:$I,"&gt;1.5")/$B84</f>
        <v>0</v>
      </c>
      <c r="V84" s="7">
        <f>COUNTIFS(Sta!$B:$B,$A84,Sta!$K:$K,"&gt;1.5")/$C84</f>
        <v>0</v>
      </c>
    </row>
    <row r="85" spans="1:22" x14ac:dyDescent="0.3">
      <c r="A85" t="s">
        <v>529</v>
      </c>
      <c r="B85" s="9">
        <f>COUNTIF(Sta!A:A,A85)</f>
        <v>9</v>
      </c>
      <c r="C85" s="4">
        <f>COUNTIF(Sta!B:B,A85)</f>
        <v>8</v>
      </c>
      <c r="D85" s="4">
        <f t="shared" si="3"/>
        <v>17</v>
      </c>
      <c r="E85" s="12">
        <f>(COUNTIFS(Sta!$A:$A,$A85,Sta!$L:$L,"&gt;0.5") +COUNTIFS(Sta!$B:$B,$A85,Sta!$L:$L,"&gt;0.5"))/$D85</f>
        <v>0.52941176470588236</v>
      </c>
      <c r="F85" s="7">
        <f>COUNTIFS(Sta!$A:$A,$A85,Sta!$L:$L,"&gt;0.5")/$B85</f>
        <v>0.44444444444444442</v>
      </c>
      <c r="G85" s="7">
        <f>COUNTIFS(Sta!$B:$B,$A85,Sta!$L:$L,"&gt;0.5")/$C85</f>
        <v>0.625</v>
      </c>
      <c r="H85" s="12">
        <f>(COUNTIFS(Sta!$A:$A,$A85,Sta!$L:$L,"&gt;1.5") +COUNTIFS(Sta!$B:$B,$A85,Sta!$L:$L,"&gt;1.5"))/$D85</f>
        <v>0.29411764705882354</v>
      </c>
      <c r="I85" s="7">
        <f>COUNTIFS(Sta!$A:$A,$A85,Sta!$L:$L,"&gt;1.5")/$B85</f>
        <v>0.22222222222222221</v>
      </c>
      <c r="J85" s="7">
        <f>COUNTIFS(Sta!$B:$B,$A85,Sta!$L:$L,"&gt;1.5")/$C85</f>
        <v>0.375</v>
      </c>
      <c r="K85" s="12">
        <f>(COUNTIFS(Sta!$A:$A,$A85,Sta!$H:$H,"&gt;0.5") +COUNTIFS(Sta!$B:$B,$A85,Sta!$J:$J,"&gt;0.5"))/$D85</f>
        <v>0.47058823529411764</v>
      </c>
      <c r="L85" s="7">
        <f>COUNTIFS(Sta!$A:$A,$A85,Sta!$H:$H,"&gt;0.5")/$B85</f>
        <v>0.33333333333333331</v>
      </c>
      <c r="M85" s="7">
        <f>COUNTIFS(Sta!$B:$B,$A85,Sta!$J:$J,"&gt;0.5")/$C85</f>
        <v>0.625</v>
      </c>
      <c r="N85" s="12">
        <f>(COUNTIFS(Sta!$A:$A,$A85,Sta!$H:$H,"&gt;1.5") +COUNTIFS(Sta!$B:$B,$A85,Sta!$J:$J,"&gt;1.5"))/$D85</f>
        <v>0.17647058823529413</v>
      </c>
      <c r="O85" s="7">
        <f>COUNTIFS(Sta!$A:$A,$A85,Sta!$H:$H,"&gt;1.5")/$B85</f>
        <v>0.1111111111111111</v>
      </c>
      <c r="P85" s="7">
        <f>COUNTIFS(Sta!$B:$B,$A85,Sta!$J:$J,"&gt;1.5")/$C85</f>
        <v>0.25</v>
      </c>
      <c r="Q85" s="12">
        <f>(COUNTIFS(Sta!$A:$A,$A85,Sta!$I:$I,"&gt;0.5") +COUNTIFS(Sta!$B:$B,$A85,Sta!$K:$K,"&gt;0.5"))/$D85</f>
        <v>0.23529411764705882</v>
      </c>
      <c r="R85" s="7">
        <f>COUNTIFS(Sta!$A:$A,$A85,Sta!$I:$I,"&gt;0.5")/$B85</f>
        <v>0.22222222222222221</v>
      </c>
      <c r="S85" s="7">
        <f>COUNTIFS(Sta!$B:$B,$A85,Sta!$K:$K,"&gt;0.5")/$C85</f>
        <v>0.25</v>
      </c>
      <c r="T85" s="12">
        <f>(COUNTIFS(Sta!$A:$A,$A85,Sta!$I:$I,"&gt;1.5") +COUNTIFS(Sta!$B:$B,$A85,Sta!$K:$K,"&gt;1.5"))/$D85</f>
        <v>0</v>
      </c>
      <c r="U85" s="7">
        <f>COUNTIFS(Sta!$A:$A,$A85,Sta!$I:$I,"&gt;1.5")/$B85</f>
        <v>0</v>
      </c>
      <c r="V85" s="7">
        <f>COUNTIFS(Sta!$B:$B,$A85,Sta!$K:$K,"&gt;1.5")/$C85</f>
        <v>0</v>
      </c>
    </row>
    <row r="86" spans="1:22" x14ac:dyDescent="0.3">
      <c r="A86" t="s">
        <v>187</v>
      </c>
      <c r="B86" s="9">
        <f>COUNTIF(Sta!A:A,A86)</f>
        <v>1</v>
      </c>
      <c r="C86" s="4">
        <f>COUNTIF(Sta!B:B,A86)</f>
        <v>1</v>
      </c>
      <c r="D86" s="4">
        <f t="shared" si="3"/>
        <v>2</v>
      </c>
      <c r="E86" s="12">
        <f>(COUNTIFS(Sta!$A:$A,$A86,Sta!$L:$L,"&gt;0.5") +COUNTIFS(Sta!$B:$B,$A86,Sta!$L:$L,"&gt;0.5"))/$D86</f>
        <v>0.5</v>
      </c>
      <c r="F86" s="7">
        <f>COUNTIFS(Sta!$A:$A,$A86,Sta!$L:$L,"&gt;0.5")/$B86</f>
        <v>1</v>
      </c>
      <c r="G86" s="7">
        <f>COUNTIFS(Sta!$B:$B,$A86,Sta!$L:$L,"&gt;0.5")/$C86</f>
        <v>0</v>
      </c>
      <c r="H86" s="12">
        <f>(COUNTIFS(Sta!$A:$A,$A86,Sta!$L:$L,"&gt;1.5") +COUNTIFS(Sta!$B:$B,$A86,Sta!$L:$L,"&gt;1.5"))/$D86</f>
        <v>0</v>
      </c>
      <c r="I86" s="7">
        <f>COUNTIFS(Sta!$A:$A,$A86,Sta!$L:$L,"&gt;1.5")/$B86</f>
        <v>0</v>
      </c>
      <c r="J86" s="7">
        <f>COUNTIFS(Sta!$B:$B,$A86,Sta!$L:$L,"&gt;1.5")/$C86</f>
        <v>0</v>
      </c>
      <c r="K86" s="12">
        <f>(COUNTIFS(Sta!$A:$A,$A86,Sta!$H:$H,"&gt;0.5") +COUNTIFS(Sta!$B:$B,$A86,Sta!$J:$J,"&gt;0.5"))/$D86</f>
        <v>0</v>
      </c>
      <c r="L86" s="7">
        <f>COUNTIFS(Sta!$A:$A,$A86,Sta!$H:$H,"&gt;0.5")/$B86</f>
        <v>0</v>
      </c>
      <c r="M86" s="7">
        <f>COUNTIFS(Sta!$B:$B,$A86,Sta!$J:$J,"&gt;0.5")/$C86</f>
        <v>0</v>
      </c>
      <c r="N86" s="12">
        <f>(COUNTIFS(Sta!$A:$A,$A86,Sta!$H:$H,"&gt;1.5") +COUNTIFS(Sta!$B:$B,$A86,Sta!$J:$J,"&gt;1.5"))/$D86</f>
        <v>0</v>
      </c>
      <c r="O86" s="7">
        <f>COUNTIFS(Sta!$A:$A,$A86,Sta!$H:$H,"&gt;1.5")/$B86</f>
        <v>0</v>
      </c>
      <c r="P86" s="7">
        <f>COUNTIFS(Sta!$B:$B,$A86,Sta!$J:$J,"&gt;1.5")/$C86</f>
        <v>0</v>
      </c>
      <c r="Q86" s="12">
        <f>(COUNTIFS(Sta!$A:$A,$A86,Sta!$I:$I,"&gt;0.5") +COUNTIFS(Sta!$B:$B,$A86,Sta!$K:$K,"&gt;0.5"))/$D86</f>
        <v>0.5</v>
      </c>
      <c r="R86" s="7">
        <f>COUNTIFS(Sta!$A:$A,$A86,Sta!$I:$I,"&gt;0.5")/$B86</f>
        <v>1</v>
      </c>
      <c r="S86" s="7">
        <f>COUNTIFS(Sta!$B:$B,$A86,Sta!$K:$K,"&gt;0.5")/$C86</f>
        <v>0</v>
      </c>
      <c r="T86" s="12">
        <f>(COUNTIFS(Sta!$A:$A,$A86,Sta!$I:$I,"&gt;1.5") +COUNTIFS(Sta!$B:$B,$A86,Sta!$K:$K,"&gt;1.5"))/$D86</f>
        <v>0</v>
      </c>
      <c r="U86" s="7">
        <f>COUNTIFS(Sta!$A:$A,$A86,Sta!$I:$I,"&gt;1.5")/$B86</f>
        <v>0</v>
      </c>
      <c r="V86" s="7">
        <f>COUNTIFS(Sta!$B:$B,$A86,Sta!$K:$K,"&gt;1.5")/$C86</f>
        <v>0</v>
      </c>
    </row>
    <row r="87" spans="1:22" x14ac:dyDescent="0.3">
      <c r="A87" t="s">
        <v>339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2" t="e">
        <f>(COUNTIFS(Sta!$A:$A,$A87,Sta!$L:$L,"&gt;0.5") +COUNTIFS(Sta!$B:$B,$A87,Sta!$L:$L,"&gt;0.5"))/$D87</f>
        <v>#DIV/0!</v>
      </c>
      <c r="F87" s="7" t="e">
        <f>COUNTIFS(Sta!$A:$A,$A87,Sta!$L:$L,"&gt;0.5")/$B87</f>
        <v>#DIV/0!</v>
      </c>
      <c r="G87" s="7" t="e">
        <f>COUNTIFS(Sta!$B:$B,$A87,Sta!$L:$L,"&gt;0.5")/$C87</f>
        <v>#DIV/0!</v>
      </c>
      <c r="H87" s="12" t="e">
        <f>(COUNTIFS(Sta!$A:$A,$A87,Sta!$L:$L,"&gt;1.5") +COUNTIFS(Sta!$B:$B,$A87,Sta!$L:$L,"&gt;1.5"))/$D87</f>
        <v>#DIV/0!</v>
      </c>
      <c r="I87" s="7" t="e">
        <f>COUNTIFS(Sta!$A:$A,$A87,Sta!$L:$L,"&gt;1.5")/$B87</f>
        <v>#DIV/0!</v>
      </c>
      <c r="J87" s="7" t="e">
        <f>COUNTIFS(Sta!$B:$B,$A87,Sta!$L:$L,"&gt;1.5")/$C87</f>
        <v>#DIV/0!</v>
      </c>
      <c r="K87" s="12" t="e">
        <f>(COUNTIFS(Sta!$A:$A,$A87,Sta!$H:$H,"&gt;0.5") +COUNTIFS(Sta!$B:$B,$A87,Sta!$J:$J,"&gt;0.5"))/$D87</f>
        <v>#DIV/0!</v>
      </c>
      <c r="L87" s="7" t="e">
        <f>COUNTIFS(Sta!$A:$A,$A87,Sta!$H:$H,"&gt;0.5")/$B87</f>
        <v>#DIV/0!</v>
      </c>
      <c r="M87" s="7" t="e">
        <f>COUNTIFS(Sta!$B:$B,$A87,Sta!$J:$J,"&gt;0.5")/$C87</f>
        <v>#DIV/0!</v>
      </c>
      <c r="N87" s="12" t="e">
        <f>(COUNTIFS(Sta!$A:$A,$A87,Sta!$H:$H,"&gt;1.5") +COUNTIFS(Sta!$B:$B,$A87,Sta!$J:$J,"&gt;1.5"))/$D87</f>
        <v>#DIV/0!</v>
      </c>
      <c r="O87" s="7" t="e">
        <f>COUNTIFS(Sta!$A:$A,$A87,Sta!$H:$H,"&gt;1.5")/$B87</f>
        <v>#DIV/0!</v>
      </c>
      <c r="P87" s="7" t="e">
        <f>COUNTIFS(Sta!$B:$B,$A87,Sta!$J:$J,"&gt;1.5")/$C87</f>
        <v>#DIV/0!</v>
      </c>
      <c r="Q87" s="12" t="e">
        <f>(COUNTIFS(Sta!$A:$A,$A87,Sta!$I:$I,"&gt;0.5") +COUNTIFS(Sta!$B:$B,$A87,Sta!$K:$K,"&gt;0.5"))/$D87</f>
        <v>#DIV/0!</v>
      </c>
      <c r="R87" s="7" t="e">
        <f>COUNTIFS(Sta!$A:$A,$A87,Sta!$I:$I,"&gt;0.5")/$B87</f>
        <v>#DIV/0!</v>
      </c>
      <c r="S87" s="7" t="e">
        <f>COUNTIFS(Sta!$B:$B,$A87,Sta!$K:$K,"&gt;0.5")/$C87</f>
        <v>#DIV/0!</v>
      </c>
      <c r="T87" s="12" t="e">
        <f>(COUNTIFS(Sta!$A:$A,$A87,Sta!$I:$I,"&gt;1.5") +COUNTIFS(Sta!$B:$B,$A87,Sta!$K:$K,"&gt;1.5"))/$D87</f>
        <v>#DIV/0!</v>
      </c>
      <c r="U87" s="7" t="e">
        <f>COUNTIFS(Sta!$A:$A,$A87,Sta!$I:$I,"&gt;1.5")/$B87</f>
        <v>#DIV/0!</v>
      </c>
      <c r="V87" s="7" t="e">
        <f>COUNTIFS(Sta!$B:$B,$A87,Sta!$K:$K,"&gt;1.5")/$C87</f>
        <v>#DIV/0!</v>
      </c>
    </row>
    <row r="88" spans="1:22" x14ac:dyDescent="0.3">
      <c r="A88" t="s">
        <v>368</v>
      </c>
      <c r="B88" s="9">
        <f>COUNTIF(Sta!A:A,A88)</f>
        <v>1</v>
      </c>
      <c r="C88" s="4">
        <f>COUNTIF(Sta!B:B,A88)</f>
        <v>0</v>
      </c>
      <c r="D88" s="4">
        <f t="shared" si="3"/>
        <v>1</v>
      </c>
      <c r="E88" s="12">
        <f>(COUNTIFS(Sta!$A:$A,$A88,Sta!$L:$L,"&gt;0.5") +COUNTIFS(Sta!$B:$B,$A88,Sta!$L:$L,"&gt;0.5"))/$D88</f>
        <v>1</v>
      </c>
      <c r="F88" s="7">
        <f>COUNTIFS(Sta!$A:$A,$A88,Sta!$L:$L,"&gt;0.5")/$B88</f>
        <v>1</v>
      </c>
      <c r="G88" s="7" t="e">
        <f>COUNTIFS(Sta!$B:$B,$A88,Sta!$L:$L,"&gt;0.5")/$C88</f>
        <v>#DIV/0!</v>
      </c>
      <c r="H88" s="12">
        <f>(COUNTIFS(Sta!$A:$A,$A88,Sta!$L:$L,"&gt;1.5") +COUNTIFS(Sta!$B:$B,$A88,Sta!$L:$L,"&gt;1.5"))/$D88</f>
        <v>0</v>
      </c>
      <c r="I88" s="7">
        <f>COUNTIFS(Sta!$A:$A,$A88,Sta!$L:$L,"&gt;1.5")/$B88</f>
        <v>0</v>
      </c>
      <c r="J88" s="7" t="e">
        <f>COUNTIFS(Sta!$B:$B,$A88,Sta!$L:$L,"&gt;1.5")/$C88</f>
        <v>#DIV/0!</v>
      </c>
      <c r="K88" s="12">
        <f>(COUNTIFS(Sta!$A:$A,$A88,Sta!$H:$H,"&gt;0.5") +COUNTIFS(Sta!$B:$B,$A88,Sta!$J:$J,"&gt;0.5"))/$D88</f>
        <v>1</v>
      </c>
      <c r="L88" s="7">
        <f>COUNTIFS(Sta!$A:$A,$A88,Sta!$H:$H,"&gt;0.5")/$B88</f>
        <v>1</v>
      </c>
      <c r="M88" s="7" t="e">
        <f>COUNTIFS(Sta!$B:$B,$A88,Sta!$J:$J,"&gt;0.5")/$C88</f>
        <v>#DIV/0!</v>
      </c>
      <c r="N88" s="12">
        <f>(COUNTIFS(Sta!$A:$A,$A88,Sta!$H:$H,"&gt;1.5") +COUNTIFS(Sta!$B:$B,$A88,Sta!$J:$J,"&gt;1.5"))/$D88</f>
        <v>0</v>
      </c>
      <c r="O88" s="7">
        <f>COUNTIFS(Sta!$A:$A,$A88,Sta!$H:$H,"&gt;1.5")/$B88</f>
        <v>0</v>
      </c>
      <c r="P88" s="7" t="e">
        <f>COUNTIFS(Sta!$B:$B,$A88,Sta!$J:$J,"&gt;1.5")/$C88</f>
        <v>#DIV/0!</v>
      </c>
      <c r="Q88" s="12">
        <f>(COUNTIFS(Sta!$A:$A,$A88,Sta!$I:$I,"&gt;0.5") +COUNTIFS(Sta!$B:$B,$A88,Sta!$K:$K,"&gt;0.5"))/$D88</f>
        <v>0</v>
      </c>
      <c r="R88" s="7">
        <f>COUNTIFS(Sta!$A:$A,$A88,Sta!$I:$I,"&gt;0.5")/$B88</f>
        <v>0</v>
      </c>
      <c r="S88" s="7" t="e">
        <f>COUNTIFS(Sta!$B:$B,$A88,Sta!$K:$K,"&gt;0.5")/$C88</f>
        <v>#DIV/0!</v>
      </c>
      <c r="T88" s="12">
        <f>(COUNTIFS(Sta!$A:$A,$A88,Sta!$I:$I,"&gt;1.5") +COUNTIFS(Sta!$B:$B,$A88,Sta!$K:$K,"&gt;1.5"))/$D88</f>
        <v>0</v>
      </c>
      <c r="U88" s="7">
        <f>COUNTIFS(Sta!$A:$A,$A88,Sta!$I:$I,"&gt;1.5")/$B88</f>
        <v>0</v>
      </c>
      <c r="V88" s="7" t="e">
        <f>COUNTIFS(Sta!$B:$B,$A88,Sta!$K:$K,"&gt;1.5")/$C88</f>
        <v>#DIV/0!</v>
      </c>
    </row>
    <row r="89" spans="1:22" x14ac:dyDescent="0.3">
      <c r="A89" t="s">
        <v>20</v>
      </c>
      <c r="B89" s="9">
        <f>COUNTIF(Sta!A:A,A89)</f>
        <v>0</v>
      </c>
      <c r="C89" s="4">
        <f>COUNTIF(Sta!B:B,A89)</f>
        <v>1</v>
      </c>
      <c r="D89" s="4">
        <f t="shared" si="3"/>
        <v>1</v>
      </c>
      <c r="E89" s="12">
        <f>(COUNTIFS(Sta!$A:$A,$A89,Sta!$L:$L,"&gt;0.5") +COUNTIFS(Sta!$B:$B,$A89,Sta!$L:$L,"&gt;0.5"))/$D89</f>
        <v>1</v>
      </c>
      <c r="F89" s="7" t="e">
        <f>COUNTIFS(Sta!$A:$A,$A89,Sta!$L:$L,"&gt;0.5")/$B89</f>
        <v>#DIV/0!</v>
      </c>
      <c r="G89" s="7">
        <f>COUNTIFS(Sta!$B:$B,$A89,Sta!$L:$L,"&gt;0.5")/$C89</f>
        <v>1</v>
      </c>
      <c r="H89" s="12">
        <f>(COUNTIFS(Sta!$A:$A,$A89,Sta!$L:$L,"&gt;1.5") +COUNTIFS(Sta!$B:$B,$A89,Sta!$L:$L,"&gt;1.5"))/$D89</f>
        <v>0</v>
      </c>
      <c r="I89" s="7" t="e">
        <f>COUNTIFS(Sta!$A:$A,$A89,Sta!$L:$L,"&gt;1.5")/$B89</f>
        <v>#DIV/0!</v>
      </c>
      <c r="J89" s="7">
        <f>COUNTIFS(Sta!$B:$B,$A89,Sta!$L:$L,"&gt;1.5")/$C89</f>
        <v>0</v>
      </c>
      <c r="K89" s="12">
        <f>(COUNTIFS(Sta!$A:$A,$A89,Sta!$H:$H,"&gt;0.5") +COUNTIFS(Sta!$B:$B,$A89,Sta!$J:$J,"&gt;0.5"))/$D89</f>
        <v>1</v>
      </c>
      <c r="L89" s="7" t="e">
        <f>COUNTIFS(Sta!$A:$A,$A89,Sta!$H:$H,"&gt;0.5")/$B89</f>
        <v>#DIV/0!</v>
      </c>
      <c r="M89" s="7">
        <f>COUNTIFS(Sta!$B:$B,$A89,Sta!$J:$J,"&gt;0.5")/$C89</f>
        <v>1</v>
      </c>
      <c r="N89" s="12">
        <f>(COUNTIFS(Sta!$A:$A,$A89,Sta!$H:$H,"&gt;1.5") +COUNTIFS(Sta!$B:$B,$A89,Sta!$J:$J,"&gt;1.5"))/$D89</f>
        <v>0</v>
      </c>
      <c r="O89" s="7" t="e">
        <f>COUNTIFS(Sta!$A:$A,$A89,Sta!$H:$H,"&gt;1.5")/$B89</f>
        <v>#DIV/0!</v>
      </c>
      <c r="P89" s="7">
        <f>COUNTIFS(Sta!$B:$B,$A89,Sta!$J:$J,"&gt;1.5")/$C89</f>
        <v>0</v>
      </c>
      <c r="Q89" s="12">
        <f>(COUNTIFS(Sta!$A:$A,$A89,Sta!$I:$I,"&gt;0.5") +COUNTIFS(Sta!$B:$B,$A89,Sta!$K:$K,"&gt;0.5"))/$D89</f>
        <v>0</v>
      </c>
      <c r="R89" s="7" t="e">
        <f>COUNTIFS(Sta!$A:$A,$A89,Sta!$I:$I,"&gt;0.5")/$B89</f>
        <v>#DIV/0!</v>
      </c>
      <c r="S89" s="7">
        <f>COUNTIFS(Sta!$B:$B,$A89,Sta!$K:$K,"&gt;0.5")/$C89</f>
        <v>0</v>
      </c>
      <c r="T89" s="12">
        <f>(COUNTIFS(Sta!$A:$A,$A89,Sta!$I:$I,"&gt;1.5") +COUNTIFS(Sta!$B:$B,$A89,Sta!$K:$K,"&gt;1.5"))/$D89</f>
        <v>0</v>
      </c>
      <c r="U89" s="7" t="e">
        <f>COUNTIFS(Sta!$A:$A,$A89,Sta!$I:$I,"&gt;1.5")/$B89</f>
        <v>#DIV/0!</v>
      </c>
      <c r="V89" s="7">
        <f>COUNTIFS(Sta!$B:$B,$A89,Sta!$K:$K,"&gt;1.5")/$C89</f>
        <v>0</v>
      </c>
    </row>
    <row r="90" spans="1:22" x14ac:dyDescent="0.3">
      <c r="A90" t="s">
        <v>446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2" t="e">
        <f>(COUNTIFS(Sta!$A:$A,$A90,Sta!$L:$L,"&gt;0.5") +COUNTIFS(Sta!$B:$B,$A90,Sta!$L:$L,"&gt;0.5"))/$D90</f>
        <v>#DIV/0!</v>
      </c>
      <c r="F90" s="7" t="e">
        <f>COUNTIFS(Sta!$A:$A,$A90,Sta!$L:$L,"&gt;0.5")/$B90</f>
        <v>#DIV/0!</v>
      </c>
      <c r="G90" s="7" t="e">
        <f>COUNTIFS(Sta!$B:$B,$A90,Sta!$L:$L,"&gt;0.5")/$C90</f>
        <v>#DIV/0!</v>
      </c>
      <c r="H90" s="12" t="e">
        <f>(COUNTIFS(Sta!$A:$A,$A90,Sta!$L:$L,"&gt;1.5") +COUNTIFS(Sta!$B:$B,$A90,Sta!$L:$L,"&gt;1.5"))/$D90</f>
        <v>#DIV/0!</v>
      </c>
      <c r="I90" s="7" t="e">
        <f>COUNTIFS(Sta!$A:$A,$A90,Sta!$L:$L,"&gt;1.5")/$B90</f>
        <v>#DIV/0!</v>
      </c>
      <c r="J90" s="7" t="e">
        <f>COUNTIFS(Sta!$B:$B,$A90,Sta!$L:$L,"&gt;1.5")/$C90</f>
        <v>#DIV/0!</v>
      </c>
      <c r="K90" s="12" t="e">
        <f>(COUNTIFS(Sta!$A:$A,$A90,Sta!$H:$H,"&gt;0.5") +COUNTIFS(Sta!$B:$B,$A90,Sta!$J:$J,"&gt;0.5"))/$D90</f>
        <v>#DIV/0!</v>
      </c>
      <c r="L90" s="7" t="e">
        <f>COUNTIFS(Sta!$A:$A,$A90,Sta!$H:$H,"&gt;0.5")/$B90</f>
        <v>#DIV/0!</v>
      </c>
      <c r="M90" s="7" t="e">
        <f>COUNTIFS(Sta!$B:$B,$A90,Sta!$J:$J,"&gt;0.5")/$C90</f>
        <v>#DIV/0!</v>
      </c>
      <c r="N90" s="12" t="e">
        <f>(COUNTIFS(Sta!$A:$A,$A90,Sta!$H:$H,"&gt;1.5") +COUNTIFS(Sta!$B:$B,$A90,Sta!$J:$J,"&gt;1.5"))/$D90</f>
        <v>#DIV/0!</v>
      </c>
      <c r="O90" s="7" t="e">
        <f>COUNTIFS(Sta!$A:$A,$A90,Sta!$H:$H,"&gt;1.5")/$B90</f>
        <v>#DIV/0!</v>
      </c>
      <c r="P90" s="7" t="e">
        <f>COUNTIFS(Sta!$B:$B,$A90,Sta!$J:$J,"&gt;1.5")/$C90</f>
        <v>#DIV/0!</v>
      </c>
      <c r="Q90" s="12" t="e">
        <f>(COUNTIFS(Sta!$A:$A,$A90,Sta!$I:$I,"&gt;0.5") +COUNTIFS(Sta!$B:$B,$A90,Sta!$K:$K,"&gt;0.5"))/$D90</f>
        <v>#DIV/0!</v>
      </c>
      <c r="R90" s="7" t="e">
        <f>COUNTIFS(Sta!$A:$A,$A90,Sta!$I:$I,"&gt;0.5")/$B90</f>
        <v>#DIV/0!</v>
      </c>
      <c r="S90" s="7" t="e">
        <f>COUNTIFS(Sta!$B:$B,$A90,Sta!$K:$K,"&gt;0.5")/$C90</f>
        <v>#DIV/0!</v>
      </c>
      <c r="T90" s="12" t="e">
        <f>(COUNTIFS(Sta!$A:$A,$A90,Sta!$I:$I,"&gt;1.5") +COUNTIFS(Sta!$B:$B,$A90,Sta!$K:$K,"&gt;1.5"))/$D90</f>
        <v>#DIV/0!</v>
      </c>
      <c r="U90" s="7" t="e">
        <f>COUNTIFS(Sta!$A:$A,$A90,Sta!$I:$I,"&gt;1.5")/$B90</f>
        <v>#DIV/0!</v>
      </c>
      <c r="V90" s="7" t="e">
        <f>COUNTIFS(Sta!$B:$B,$A90,Sta!$K:$K,"&gt;1.5")/$C90</f>
        <v>#DIV/0!</v>
      </c>
    </row>
    <row r="91" spans="1:22" x14ac:dyDescent="0.3">
      <c r="A91" t="s">
        <v>180</v>
      </c>
      <c r="B91" s="9">
        <f>COUNTIF(Sta!A:A,A91)</f>
        <v>1</v>
      </c>
      <c r="C91" s="4">
        <f>COUNTIF(Sta!B:B,A91)</f>
        <v>1</v>
      </c>
      <c r="D91" s="4">
        <f t="shared" si="3"/>
        <v>2</v>
      </c>
      <c r="E91" s="12">
        <f>(COUNTIFS(Sta!$A:$A,$A91,Sta!$L:$L,"&gt;0.5") +COUNTIFS(Sta!$B:$B,$A91,Sta!$L:$L,"&gt;0.5"))/$D91</f>
        <v>0.5</v>
      </c>
      <c r="F91" s="7">
        <f>COUNTIFS(Sta!$A:$A,$A91,Sta!$L:$L,"&gt;0.5")/$B91</f>
        <v>1</v>
      </c>
      <c r="G91" s="7">
        <f>COUNTIFS(Sta!$B:$B,$A91,Sta!$L:$L,"&gt;0.5")/$C91</f>
        <v>0</v>
      </c>
      <c r="H91" s="12">
        <f>(COUNTIFS(Sta!$A:$A,$A91,Sta!$L:$L,"&gt;1.5") +COUNTIFS(Sta!$B:$B,$A91,Sta!$L:$L,"&gt;1.5"))/$D91</f>
        <v>0</v>
      </c>
      <c r="I91" s="7">
        <f>COUNTIFS(Sta!$A:$A,$A91,Sta!$L:$L,"&gt;1.5")/$B91</f>
        <v>0</v>
      </c>
      <c r="J91" s="7">
        <f>COUNTIFS(Sta!$B:$B,$A91,Sta!$L:$L,"&gt;1.5")/$C91</f>
        <v>0</v>
      </c>
      <c r="K91" s="12">
        <f>(COUNTIFS(Sta!$A:$A,$A91,Sta!$H:$H,"&gt;0.5") +COUNTIFS(Sta!$B:$B,$A91,Sta!$J:$J,"&gt;0.5"))/$D91</f>
        <v>0</v>
      </c>
      <c r="L91" s="7">
        <f>COUNTIFS(Sta!$A:$A,$A91,Sta!$H:$H,"&gt;0.5")/$B91</f>
        <v>0</v>
      </c>
      <c r="M91" s="7">
        <f>COUNTIFS(Sta!$B:$B,$A91,Sta!$J:$J,"&gt;0.5")/$C91</f>
        <v>0</v>
      </c>
      <c r="N91" s="12">
        <f>(COUNTIFS(Sta!$A:$A,$A91,Sta!$H:$H,"&gt;1.5") +COUNTIFS(Sta!$B:$B,$A91,Sta!$J:$J,"&gt;1.5"))/$D91</f>
        <v>0</v>
      </c>
      <c r="O91" s="7">
        <f>COUNTIFS(Sta!$A:$A,$A91,Sta!$H:$H,"&gt;1.5")/$B91</f>
        <v>0</v>
      </c>
      <c r="P91" s="7">
        <f>COUNTIFS(Sta!$B:$B,$A91,Sta!$J:$J,"&gt;1.5")/$C91</f>
        <v>0</v>
      </c>
      <c r="Q91" s="12">
        <f>(COUNTIFS(Sta!$A:$A,$A91,Sta!$I:$I,"&gt;0.5") +COUNTIFS(Sta!$B:$B,$A91,Sta!$K:$K,"&gt;0.5"))/$D91</f>
        <v>0.5</v>
      </c>
      <c r="R91" s="7">
        <f>COUNTIFS(Sta!$A:$A,$A91,Sta!$I:$I,"&gt;0.5")/$B91</f>
        <v>1</v>
      </c>
      <c r="S91" s="7">
        <f>COUNTIFS(Sta!$B:$B,$A91,Sta!$K:$K,"&gt;0.5")/$C91</f>
        <v>0</v>
      </c>
      <c r="T91" s="12">
        <f>(COUNTIFS(Sta!$A:$A,$A91,Sta!$I:$I,"&gt;1.5") +COUNTIFS(Sta!$B:$B,$A91,Sta!$K:$K,"&gt;1.5"))/$D91</f>
        <v>0</v>
      </c>
      <c r="U91" s="7">
        <f>COUNTIFS(Sta!$A:$A,$A91,Sta!$I:$I,"&gt;1.5")/$B91</f>
        <v>0</v>
      </c>
      <c r="V91" s="7">
        <f>COUNTIFS(Sta!$B:$B,$A91,Sta!$K:$K,"&gt;1.5")/$C91</f>
        <v>0</v>
      </c>
    </row>
    <row r="92" spans="1:22" x14ac:dyDescent="0.3">
      <c r="A92" t="s">
        <v>212</v>
      </c>
      <c r="B92" s="9">
        <f>COUNTIF(Sta!A:A,A92)</f>
        <v>1</v>
      </c>
      <c r="C92" s="4">
        <f>COUNTIF(Sta!B:B,A92)</f>
        <v>1</v>
      </c>
      <c r="D92" s="4">
        <f t="shared" si="3"/>
        <v>2</v>
      </c>
      <c r="E92" s="12">
        <f>(COUNTIFS(Sta!$A:$A,$A92,Sta!$L:$L,"&gt;0.5") +COUNTIFS(Sta!$B:$B,$A92,Sta!$L:$L,"&gt;0.5"))/$D92</f>
        <v>0.5</v>
      </c>
      <c r="F92" s="7">
        <f>COUNTIFS(Sta!$A:$A,$A92,Sta!$L:$L,"&gt;0.5")/$B92</f>
        <v>0</v>
      </c>
      <c r="G92" s="7">
        <f>COUNTIFS(Sta!$B:$B,$A92,Sta!$L:$L,"&gt;0.5")/$C92</f>
        <v>1</v>
      </c>
      <c r="H92" s="12">
        <f>(COUNTIFS(Sta!$A:$A,$A92,Sta!$L:$L,"&gt;1.5") +COUNTIFS(Sta!$B:$B,$A92,Sta!$L:$L,"&gt;1.5"))/$D92</f>
        <v>0</v>
      </c>
      <c r="I92" s="7">
        <f>COUNTIFS(Sta!$A:$A,$A92,Sta!$L:$L,"&gt;1.5")/$B92</f>
        <v>0</v>
      </c>
      <c r="J92" s="7">
        <f>COUNTIFS(Sta!$B:$B,$A92,Sta!$L:$L,"&gt;1.5")/$C92</f>
        <v>0</v>
      </c>
      <c r="K92" s="12">
        <f>(COUNTIFS(Sta!$A:$A,$A92,Sta!$H:$H,"&gt;0.5") +COUNTIFS(Sta!$B:$B,$A92,Sta!$J:$J,"&gt;0.5"))/$D92</f>
        <v>0</v>
      </c>
      <c r="L92" s="7">
        <f>COUNTIFS(Sta!$A:$A,$A92,Sta!$H:$H,"&gt;0.5")/$B92</f>
        <v>0</v>
      </c>
      <c r="M92" s="7">
        <f>COUNTIFS(Sta!$B:$B,$A92,Sta!$J:$J,"&gt;0.5")/$C92</f>
        <v>0</v>
      </c>
      <c r="N92" s="12">
        <f>(COUNTIFS(Sta!$A:$A,$A92,Sta!$H:$H,"&gt;1.5") +COUNTIFS(Sta!$B:$B,$A92,Sta!$J:$J,"&gt;1.5"))/$D92</f>
        <v>0</v>
      </c>
      <c r="O92" s="7">
        <f>COUNTIFS(Sta!$A:$A,$A92,Sta!$H:$H,"&gt;1.5")/$B92</f>
        <v>0</v>
      </c>
      <c r="P92" s="7">
        <f>COUNTIFS(Sta!$B:$B,$A92,Sta!$J:$J,"&gt;1.5")/$C92</f>
        <v>0</v>
      </c>
      <c r="Q92" s="12">
        <f>(COUNTIFS(Sta!$A:$A,$A92,Sta!$I:$I,"&gt;0.5") +COUNTIFS(Sta!$B:$B,$A92,Sta!$K:$K,"&gt;0.5"))/$D92</f>
        <v>0.5</v>
      </c>
      <c r="R92" s="7">
        <f>COUNTIFS(Sta!$A:$A,$A92,Sta!$I:$I,"&gt;0.5")/$B92</f>
        <v>0</v>
      </c>
      <c r="S92" s="7">
        <f>COUNTIFS(Sta!$B:$B,$A92,Sta!$K:$K,"&gt;0.5")/$C92</f>
        <v>1</v>
      </c>
      <c r="T92" s="12">
        <f>(COUNTIFS(Sta!$A:$A,$A92,Sta!$I:$I,"&gt;1.5") +COUNTIFS(Sta!$B:$B,$A92,Sta!$K:$K,"&gt;1.5"))/$D92</f>
        <v>0</v>
      </c>
      <c r="U92" s="7">
        <f>COUNTIFS(Sta!$A:$A,$A92,Sta!$I:$I,"&gt;1.5")/$B92</f>
        <v>0</v>
      </c>
      <c r="V92" s="7">
        <f>COUNTIFS(Sta!$B:$B,$A92,Sta!$K:$K,"&gt;1.5")/$C92</f>
        <v>0</v>
      </c>
    </row>
    <row r="93" spans="1:22" x14ac:dyDescent="0.3">
      <c r="A93" t="s">
        <v>518</v>
      </c>
      <c r="B93" s="9">
        <f>COUNTIF(Sta!A:A,A93)</f>
        <v>3</v>
      </c>
      <c r="C93" s="4">
        <f>COUNTIF(Sta!B:B,A93)</f>
        <v>1</v>
      </c>
      <c r="D93" s="4">
        <f t="shared" si="3"/>
        <v>4</v>
      </c>
      <c r="E93" s="12">
        <f>(COUNTIFS(Sta!$A:$A,$A93,Sta!$L:$L,"&gt;0.5") +COUNTIFS(Sta!$B:$B,$A93,Sta!$L:$L,"&gt;0.5"))/$D93</f>
        <v>1</v>
      </c>
      <c r="F93" s="7">
        <f>COUNTIFS(Sta!$A:$A,$A93,Sta!$L:$L,"&gt;0.5")/$B93</f>
        <v>1</v>
      </c>
      <c r="G93" s="7">
        <f>COUNTIFS(Sta!$B:$B,$A93,Sta!$L:$L,"&gt;0.5")/$C93</f>
        <v>1</v>
      </c>
      <c r="H93" s="12">
        <f>(COUNTIFS(Sta!$A:$A,$A93,Sta!$L:$L,"&gt;1.5") +COUNTIFS(Sta!$B:$B,$A93,Sta!$L:$L,"&gt;1.5"))/$D93</f>
        <v>1</v>
      </c>
      <c r="I93" s="7">
        <f>COUNTIFS(Sta!$A:$A,$A93,Sta!$L:$L,"&gt;1.5")/$B93</f>
        <v>1</v>
      </c>
      <c r="J93" s="7">
        <f>COUNTIFS(Sta!$B:$B,$A93,Sta!$L:$L,"&gt;1.5")/$C93</f>
        <v>1</v>
      </c>
      <c r="K93" s="12">
        <f>(COUNTIFS(Sta!$A:$A,$A93,Sta!$H:$H,"&gt;0.5") +COUNTIFS(Sta!$B:$B,$A93,Sta!$J:$J,"&gt;0.5"))/$D93</f>
        <v>1</v>
      </c>
      <c r="L93" s="7">
        <f>COUNTIFS(Sta!$A:$A,$A93,Sta!$H:$H,"&gt;0.5")/$B93</f>
        <v>1</v>
      </c>
      <c r="M93" s="7">
        <f>COUNTIFS(Sta!$B:$B,$A93,Sta!$J:$J,"&gt;0.5")/$C93</f>
        <v>1</v>
      </c>
      <c r="N93" s="12">
        <f>(COUNTIFS(Sta!$A:$A,$A93,Sta!$H:$H,"&gt;1.5") +COUNTIFS(Sta!$B:$B,$A93,Sta!$J:$J,"&gt;1.5"))/$D93</f>
        <v>0.25</v>
      </c>
      <c r="O93" s="7">
        <f>COUNTIFS(Sta!$A:$A,$A93,Sta!$H:$H,"&gt;1.5")/$B93</f>
        <v>0.33333333333333331</v>
      </c>
      <c r="P93" s="7">
        <f>COUNTIFS(Sta!$B:$B,$A93,Sta!$J:$J,"&gt;1.5")/$C93</f>
        <v>0</v>
      </c>
      <c r="Q93" s="12">
        <f>(COUNTIFS(Sta!$A:$A,$A93,Sta!$I:$I,"&gt;0.5") +COUNTIFS(Sta!$B:$B,$A93,Sta!$K:$K,"&gt;0.5"))/$D93</f>
        <v>0.75</v>
      </c>
      <c r="R93" s="7">
        <f>COUNTIFS(Sta!$A:$A,$A93,Sta!$I:$I,"&gt;0.5")/$B93</f>
        <v>0.66666666666666663</v>
      </c>
      <c r="S93" s="7">
        <f>COUNTIFS(Sta!$B:$B,$A93,Sta!$K:$K,"&gt;0.5")/$C93</f>
        <v>1</v>
      </c>
      <c r="T93" s="12">
        <f>(COUNTIFS(Sta!$A:$A,$A93,Sta!$I:$I,"&gt;1.5") +COUNTIFS(Sta!$B:$B,$A93,Sta!$K:$K,"&gt;1.5"))/$D93</f>
        <v>0</v>
      </c>
      <c r="U93" s="7">
        <f>COUNTIFS(Sta!$A:$A,$A93,Sta!$I:$I,"&gt;1.5")/$B93</f>
        <v>0</v>
      </c>
      <c r="V93" s="7">
        <f>COUNTIFS(Sta!$B:$B,$A93,Sta!$K:$K,"&gt;1.5")/$C93</f>
        <v>0</v>
      </c>
    </row>
    <row r="94" spans="1:22" x14ac:dyDescent="0.3">
      <c r="A94" t="s">
        <v>18</v>
      </c>
      <c r="B94" s="9">
        <f>COUNTIF(Sta!A:A,A94)</f>
        <v>1</v>
      </c>
      <c r="C94" s="4">
        <f>COUNTIF(Sta!B:B,A94)</f>
        <v>0</v>
      </c>
      <c r="D94" s="4">
        <f t="shared" si="3"/>
        <v>1</v>
      </c>
      <c r="E94" s="12">
        <f>(COUNTIFS(Sta!$A:$A,$A94,Sta!$L:$L,"&gt;0.5") +COUNTIFS(Sta!$B:$B,$A94,Sta!$L:$L,"&gt;0.5"))/$D94</f>
        <v>0</v>
      </c>
      <c r="F94" s="7">
        <f>COUNTIFS(Sta!$A:$A,$A94,Sta!$L:$L,"&gt;0.5")/$B94</f>
        <v>0</v>
      </c>
      <c r="G94" s="7" t="e">
        <f>COUNTIFS(Sta!$B:$B,$A94,Sta!$L:$L,"&gt;0.5")/$C94</f>
        <v>#DIV/0!</v>
      </c>
      <c r="H94" s="12">
        <f>(COUNTIFS(Sta!$A:$A,$A94,Sta!$L:$L,"&gt;1.5") +COUNTIFS(Sta!$B:$B,$A94,Sta!$L:$L,"&gt;1.5"))/$D94</f>
        <v>0</v>
      </c>
      <c r="I94" s="7">
        <f>COUNTIFS(Sta!$A:$A,$A94,Sta!$L:$L,"&gt;1.5")/$B94</f>
        <v>0</v>
      </c>
      <c r="J94" s="7" t="e">
        <f>COUNTIFS(Sta!$B:$B,$A94,Sta!$L:$L,"&gt;1.5")/$C94</f>
        <v>#DIV/0!</v>
      </c>
      <c r="K94" s="12">
        <f>(COUNTIFS(Sta!$A:$A,$A94,Sta!$H:$H,"&gt;0.5") +COUNTIFS(Sta!$B:$B,$A94,Sta!$J:$J,"&gt;0.5"))/$D94</f>
        <v>0</v>
      </c>
      <c r="L94" s="7">
        <f>COUNTIFS(Sta!$A:$A,$A94,Sta!$H:$H,"&gt;0.5")/$B94</f>
        <v>0</v>
      </c>
      <c r="M94" s="7" t="e">
        <f>COUNTIFS(Sta!$B:$B,$A94,Sta!$J:$J,"&gt;0.5")/$C94</f>
        <v>#DIV/0!</v>
      </c>
      <c r="N94" s="12">
        <f>(COUNTIFS(Sta!$A:$A,$A94,Sta!$H:$H,"&gt;1.5") +COUNTIFS(Sta!$B:$B,$A94,Sta!$J:$J,"&gt;1.5"))/$D94</f>
        <v>0</v>
      </c>
      <c r="O94" s="7">
        <f>COUNTIFS(Sta!$A:$A,$A94,Sta!$H:$H,"&gt;1.5")/$B94</f>
        <v>0</v>
      </c>
      <c r="P94" s="7" t="e">
        <f>COUNTIFS(Sta!$B:$B,$A94,Sta!$J:$J,"&gt;1.5")/$C94</f>
        <v>#DIV/0!</v>
      </c>
      <c r="Q94" s="12">
        <f>(COUNTIFS(Sta!$A:$A,$A94,Sta!$I:$I,"&gt;0.5") +COUNTIFS(Sta!$B:$B,$A94,Sta!$K:$K,"&gt;0.5"))/$D94</f>
        <v>0</v>
      </c>
      <c r="R94" s="7">
        <f>COUNTIFS(Sta!$A:$A,$A94,Sta!$I:$I,"&gt;0.5")/$B94</f>
        <v>0</v>
      </c>
      <c r="S94" s="7" t="e">
        <f>COUNTIFS(Sta!$B:$B,$A94,Sta!$K:$K,"&gt;0.5")/$C94</f>
        <v>#DIV/0!</v>
      </c>
      <c r="T94" s="12">
        <f>(COUNTIFS(Sta!$A:$A,$A94,Sta!$I:$I,"&gt;1.5") +COUNTIFS(Sta!$B:$B,$A94,Sta!$K:$K,"&gt;1.5"))/$D94</f>
        <v>0</v>
      </c>
      <c r="U94" s="7">
        <f>COUNTIFS(Sta!$A:$A,$A94,Sta!$I:$I,"&gt;1.5")/$B94</f>
        <v>0</v>
      </c>
      <c r="V94" s="7" t="e">
        <f>COUNTIFS(Sta!$B:$B,$A94,Sta!$K:$K,"&gt;1.5")/$C94</f>
        <v>#DIV/0!</v>
      </c>
    </row>
    <row r="95" spans="1:22" x14ac:dyDescent="0.3">
      <c r="A95" t="s">
        <v>208</v>
      </c>
      <c r="B95" s="9">
        <f>COUNTIF(Sta!A:A,A95)</f>
        <v>1</v>
      </c>
      <c r="C95" s="4">
        <f>COUNTIF(Sta!B:B,A95)</f>
        <v>1</v>
      </c>
      <c r="D95" s="4">
        <f t="shared" si="3"/>
        <v>2</v>
      </c>
      <c r="E95" s="12">
        <f>(COUNTIFS(Sta!$A:$A,$A95,Sta!$L:$L,"&gt;0.5") +COUNTIFS(Sta!$B:$B,$A95,Sta!$L:$L,"&gt;0.5"))/$D95</f>
        <v>1</v>
      </c>
      <c r="F95" s="7">
        <f>COUNTIFS(Sta!$A:$A,$A95,Sta!$L:$L,"&gt;0.5")/$B95</f>
        <v>1</v>
      </c>
      <c r="G95" s="7">
        <f>COUNTIFS(Sta!$B:$B,$A95,Sta!$L:$L,"&gt;0.5")/$C95</f>
        <v>1</v>
      </c>
      <c r="H95" s="12">
        <f>(COUNTIFS(Sta!$A:$A,$A95,Sta!$L:$L,"&gt;1.5") +COUNTIFS(Sta!$B:$B,$A95,Sta!$L:$L,"&gt;1.5"))/$D95</f>
        <v>0.5</v>
      </c>
      <c r="I95" s="7">
        <f>COUNTIFS(Sta!$A:$A,$A95,Sta!$L:$L,"&gt;1.5")/$B95</f>
        <v>0</v>
      </c>
      <c r="J95" s="7">
        <f>COUNTIFS(Sta!$B:$B,$A95,Sta!$L:$L,"&gt;1.5")/$C95</f>
        <v>1</v>
      </c>
      <c r="K95" s="12">
        <f>(COUNTIFS(Sta!$A:$A,$A95,Sta!$H:$H,"&gt;0.5") +COUNTIFS(Sta!$B:$B,$A95,Sta!$J:$J,"&gt;0.5"))/$D95</f>
        <v>0.5</v>
      </c>
      <c r="L95" s="7">
        <f>COUNTIFS(Sta!$A:$A,$A95,Sta!$H:$H,"&gt;0.5")/$B95</f>
        <v>0</v>
      </c>
      <c r="M95" s="7">
        <f>COUNTIFS(Sta!$B:$B,$A95,Sta!$J:$J,"&gt;0.5")/$C95</f>
        <v>1</v>
      </c>
      <c r="N95" s="12">
        <f>(COUNTIFS(Sta!$A:$A,$A95,Sta!$H:$H,"&gt;1.5") +COUNTIFS(Sta!$B:$B,$A95,Sta!$J:$J,"&gt;1.5"))/$D95</f>
        <v>0.5</v>
      </c>
      <c r="O95" s="7">
        <f>COUNTIFS(Sta!$A:$A,$A95,Sta!$H:$H,"&gt;1.5")/$B95</f>
        <v>0</v>
      </c>
      <c r="P95" s="7">
        <f>COUNTIFS(Sta!$B:$B,$A95,Sta!$J:$J,"&gt;1.5")/$C95</f>
        <v>1</v>
      </c>
      <c r="Q95" s="12">
        <f>(COUNTIFS(Sta!$A:$A,$A95,Sta!$I:$I,"&gt;0.5") +COUNTIFS(Sta!$B:$B,$A95,Sta!$K:$K,"&gt;0.5"))/$D95</f>
        <v>1</v>
      </c>
      <c r="R95" s="7">
        <f>COUNTIFS(Sta!$A:$A,$A95,Sta!$I:$I,"&gt;0.5")/$B95</f>
        <v>1</v>
      </c>
      <c r="S95" s="7">
        <f>COUNTIFS(Sta!$B:$B,$A95,Sta!$K:$K,"&gt;0.5")/$C95</f>
        <v>1</v>
      </c>
      <c r="T95" s="12">
        <f>(COUNTIFS(Sta!$A:$A,$A95,Sta!$I:$I,"&gt;1.5") +COUNTIFS(Sta!$B:$B,$A95,Sta!$K:$K,"&gt;1.5"))/$D95</f>
        <v>0</v>
      </c>
      <c r="U95" s="7">
        <f>COUNTIFS(Sta!$A:$A,$A95,Sta!$I:$I,"&gt;1.5")/$B95</f>
        <v>0</v>
      </c>
      <c r="V95" s="7">
        <f>COUNTIFS(Sta!$B:$B,$A95,Sta!$K:$K,"&gt;1.5")/$C95</f>
        <v>0</v>
      </c>
    </row>
    <row r="96" spans="1:22" x14ac:dyDescent="0.3">
      <c r="A96" t="s">
        <v>222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2" t="e">
        <f>(COUNTIFS(Sta!$A:$A,$A96,Sta!$L:$L,"&gt;0.5") +COUNTIFS(Sta!$B:$B,$A96,Sta!$L:$L,"&gt;0.5"))/$D96</f>
        <v>#DIV/0!</v>
      </c>
      <c r="F96" s="7" t="e">
        <f>COUNTIFS(Sta!$A:$A,$A96,Sta!$L:$L,"&gt;0.5")/$B96</f>
        <v>#DIV/0!</v>
      </c>
      <c r="G96" s="7" t="e">
        <f>COUNTIFS(Sta!$B:$B,$A96,Sta!$L:$L,"&gt;0.5")/$C96</f>
        <v>#DIV/0!</v>
      </c>
      <c r="H96" s="12" t="e">
        <f>(COUNTIFS(Sta!$A:$A,$A96,Sta!$L:$L,"&gt;1.5") +COUNTIFS(Sta!$B:$B,$A96,Sta!$L:$L,"&gt;1.5"))/$D96</f>
        <v>#DIV/0!</v>
      </c>
      <c r="I96" s="7" t="e">
        <f>COUNTIFS(Sta!$A:$A,$A96,Sta!$L:$L,"&gt;1.5")/$B96</f>
        <v>#DIV/0!</v>
      </c>
      <c r="J96" s="7" t="e">
        <f>COUNTIFS(Sta!$B:$B,$A96,Sta!$L:$L,"&gt;1.5")/$C96</f>
        <v>#DIV/0!</v>
      </c>
      <c r="K96" s="12" t="e">
        <f>(COUNTIFS(Sta!$A:$A,$A96,Sta!$H:$H,"&gt;0.5") +COUNTIFS(Sta!$B:$B,$A96,Sta!$J:$J,"&gt;0.5"))/$D96</f>
        <v>#DIV/0!</v>
      </c>
      <c r="L96" s="7" t="e">
        <f>COUNTIFS(Sta!$A:$A,$A96,Sta!$H:$H,"&gt;0.5")/$B96</f>
        <v>#DIV/0!</v>
      </c>
      <c r="M96" s="7" t="e">
        <f>COUNTIFS(Sta!$B:$B,$A96,Sta!$J:$J,"&gt;0.5")/$C96</f>
        <v>#DIV/0!</v>
      </c>
      <c r="N96" s="12" t="e">
        <f>(COUNTIFS(Sta!$A:$A,$A96,Sta!$H:$H,"&gt;1.5") +COUNTIFS(Sta!$B:$B,$A96,Sta!$J:$J,"&gt;1.5"))/$D96</f>
        <v>#DIV/0!</v>
      </c>
      <c r="O96" s="7" t="e">
        <f>COUNTIFS(Sta!$A:$A,$A96,Sta!$H:$H,"&gt;1.5")/$B96</f>
        <v>#DIV/0!</v>
      </c>
      <c r="P96" s="7" t="e">
        <f>COUNTIFS(Sta!$B:$B,$A96,Sta!$J:$J,"&gt;1.5")/$C96</f>
        <v>#DIV/0!</v>
      </c>
      <c r="Q96" s="12" t="e">
        <f>(COUNTIFS(Sta!$A:$A,$A96,Sta!$I:$I,"&gt;0.5") +COUNTIFS(Sta!$B:$B,$A96,Sta!$K:$K,"&gt;0.5"))/$D96</f>
        <v>#DIV/0!</v>
      </c>
      <c r="R96" s="7" t="e">
        <f>COUNTIFS(Sta!$A:$A,$A96,Sta!$I:$I,"&gt;0.5")/$B96</f>
        <v>#DIV/0!</v>
      </c>
      <c r="S96" s="7" t="e">
        <f>COUNTIFS(Sta!$B:$B,$A96,Sta!$K:$K,"&gt;0.5")/$C96</f>
        <v>#DIV/0!</v>
      </c>
      <c r="T96" s="12" t="e">
        <f>(COUNTIFS(Sta!$A:$A,$A96,Sta!$I:$I,"&gt;1.5") +COUNTIFS(Sta!$B:$B,$A96,Sta!$K:$K,"&gt;1.5"))/$D96</f>
        <v>#DIV/0!</v>
      </c>
      <c r="U96" s="7" t="e">
        <f>COUNTIFS(Sta!$A:$A,$A96,Sta!$I:$I,"&gt;1.5")/$B96</f>
        <v>#DIV/0!</v>
      </c>
      <c r="V96" s="7" t="e">
        <f>COUNTIFS(Sta!$B:$B,$A96,Sta!$K:$K,"&gt;1.5")/$C96</f>
        <v>#DIV/0!</v>
      </c>
    </row>
    <row r="97" spans="1:22" x14ac:dyDescent="0.3">
      <c r="A97" t="s">
        <v>407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2" t="e">
        <f>(COUNTIFS(Sta!$A:$A,$A97,Sta!$L:$L,"&gt;0.5") +COUNTIFS(Sta!$B:$B,$A97,Sta!$L:$L,"&gt;0.5"))/$D97</f>
        <v>#DIV/0!</v>
      </c>
      <c r="F97" s="7" t="e">
        <f>COUNTIFS(Sta!$A:$A,$A97,Sta!$L:$L,"&gt;0.5")/$B97</f>
        <v>#DIV/0!</v>
      </c>
      <c r="G97" s="7" t="e">
        <f>COUNTIFS(Sta!$B:$B,$A97,Sta!$L:$L,"&gt;0.5")/$C97</f>
        <v>#DIV/0!</v>
      </c>
      <c r="H97" s="12" t="e">
        <f>(COUNTIFS(Sta!$A:$A,$A97,Sta!$L:$L,"&gt;1.5") +COUNTIFS(Sta!$B:$B,$A97,Sta!$L:$L,"&gt;1.5"))/$D97</f>
        <v>#DIV/0!</v>
      </c>
      <c r="I97" s="7" t="e">
        <f>COUNTIFS(Sta!$A:$A,$A97,Sta!$L:$L,"&gt;1.5")/$B97</f>
        <v>#DIV/0!</v>
      </c>
      <c r="J97" s="7" t="e">
        <f>COUNTIFS(Sta!$B:$B,$A97,Sta!$L:$L,"&gt;1.5")/$C97</f>
        <v>#DIV/0!</v>
      </c>
      <c r="K97" s="12" t="e">
        <f>(COUNTIFS(Sta!$A:$A,$A97,Sta!$H:$H,"&gt;0.5") +COUNTIFS(Sta!$B:$B,$A97,Sta!$J:$J,"&gt;0.5"))/$D97</f>
        <v>#DIV/0!</v>
      </c>
      <c r="L97" s="7" t="e">
        <f>COUNTIFS(Sta!$A:$A,$A97,Sta!$H:$H,"&gt;0.5")/$B97</f>
        <v>#DIV/0!</v>
      </c>
      <c r="M97" s="7" t="e">
        <f>COUNTIFS(Sta!$B:$B,$A97,Sta!$J:$J,"&gt;0.5")/$C97</f>
        <v>#DIV/0!</v>
      </c>
      <c r="N97" s="12" t="e">
        <f>(COUNTIFS(Sta!$A:$A,$A97,Sta!$H:$H,"&gt;1.5") +COUNTIFS(Sta!$B:$B,$A97,Sta!$J:$J,"&gt;1.5"))/$D97</f>
        <v>#DIV/0!</v>
      </c>
      <c r="O97" s="7" t="e">
        <f>COUNTIFS(Sta!$A:$A,$A97,Sta!$H:$H,"&gt;1.5")/$B97</f>
        <v>#DIV/0!</v>
      </c>
      <c r="P97" s="7" t="e">
        <f>COUNTIFS(Sta!$B:$B,$A97,Sta!$J:$J,"&gt;1.5")/$C97</f>
        <v>#DIV/0!</v>
      </c>
      <c r="Q97" s="12" t="e">
        <f>(COUNTIFS(Sta!$A:$A,$A97,Sta!$I:$I,"&gt;0.5") +COUNTIFS(Sta!$B:$B,$A97,Sta!$K:$K,"&gt;0.5"))/$D97</f>
        <v>#DIV/0!</v>
      </c>
      <c r="R97" s="7" t="e">
        <f>COUNTIFS(Sta!$A:$A,$A97,Sta!$I:$I,"&gt;0.5")/$B97</f>
        <v>#DIV/0!</v>
      </c>
      <c r="S97" s="7" t="e">
        <f>COUNTIFS(Sta!$B:$B,$A97,Sta!$K:$K,"&gt;0.5")/$C97</f>
        <v>#DIV/0!</v>
      </c>
      <c r="T97" s="12" t="e">
        <f>(COUNTIFS(Sta!$A:$A,$A97,Sta!$I:$I,"&gt;1.5") +COUNTIFS(Sta!$B:$B,$A97,Sta!$K:$K,"&gt;1.5"))/$D97</f>
        <v>#DIV/0!</v>
      </c>
      <c r="U97" s="7" t="e">
        <f>COUNTIFS(Sta!$A:$A,$A97,Sta!$I:$I,"&gt;1.5")/$B97</f>
        <v>#DIV/0!</v>
      </c>
      <c r="V97" s="7" t="e">
        <f>COUNTIFS(Sta!$B:$B,$A97,Sta!$K:$K,"&gt;1.5")/$C97</f>
        <v>#DIV/0!</v>
      </c>
    </row>
    <row r="98" spans="1:22" x14ac:dyDescent="0.3">
      <c r="A98" t="s">
        <v>282</v>
      </c>
      <c r="B98" s="9">
        <f>COUNTIF(Sta!A:A,A98)</f>
        <v>1</v>
      </c>
      <c r="C98" s="4">
        <f>COUNTIF(Sta!B:B,A98)</f>
        <v>2</v>
      </c>
      <c r="D98" s="4">
        <f t="shared" si="3"/>
        <v>3</v>
      </c>
      <c r="E98" s="12">
        <f>(COUNTIFS(Sta!$A:$A,$A98,Sta!$L:$L,"&gt;0.5") +COUNTIFS(Sta!$B:$B,$A98,Sta!$L:$L,"&gt;0.5"))/$D98</f>
        <v>0.66666666666666663</v>
      </c>
      <c r="F98" s="7">
        <f>COUNTIFS(Sta!$A:$A,$A98,Sta!$L:$L,"&gt;0.5")/$B98</f>
        <v>1</v>
      </c>
      <c r="G98" s="7">
        <f>COUNTIFS(Sta!$B:$B,$A98,Sta!$L:$L,"&gt;0.5")/$C98</f>
        <v>0.5</v>
      </c>
      <c r="H98" s="12">
        <f>(COUNTIFS(Sta!$A:$A,$A98,Sta!$L:$L,"&gt;1.5") +COUNTIFS(Sta!$B:$B,$A98,Sta!$L:$L,"&gt;1.5"))/$D98</f>
        <v>0.66666666666666663</v>
      </c>
      <c r="I98" s="7">
        <f>COUNTIFS(Sta!$A:$A,$A98,Sta!$L:$L,"&gt;1.5")/$B98</f>
        <v>1</v>
      </c>
      <c r="J98" s="7">
        <f>COUNTIFS(Sta!$B:$B,$A98,Sta!$L:$L,"&gt;1.5")/$C98</f>
        <v>0.5</v>
      </c>
      <c r="K98" s="12">
        <f>(COUNTIFS(Sta!$A:$A,$A98,Sta!$H:$H,"&gt;0.5") +COUNTIFS(Sta!$B:$B,$A98,Sta!$J:$J,"&gt;0.5"))/$D98</f>
        <v>0.33333333333333331</v>
      </c>
      <c r="L98" s="7">
        <f>COUNTIFS(Sta!$A:$A,$A98,Sta!$H:$H,"&gt;0.5")/$B98</f>
        <v>0</v>
      </c>
      <c r="M98" s="7">
        <f>COUNTIFS(Sta!$B:$B,$A98,Sta!$J:$J,"&gt;0.5")/$C98</f>
        <v>0.5</v>
      </c>
      <c r="N98" s="12">
        <f>(COUNTIFS(Sta!$A:$A,$A98,Sta!$H:$H,"&gt;1.5") +COUNTIFS(Sta!$B:$B,$A98,Sta!$J:$J,"&gt;1.5"))/$D98</f>
        <v>0.33333333333333331</v>
      </c>
      <c r="O98" s="7">
        <f>COUNTIFS(Sta!$A:$A,$A98,Sta!$H:$H,"&gt;1.5")/$B98</f>
        <v>0</v>
      </c>
      <c r="P98" s="7">
        <f>COUNTIFS(Sta!$B:$B,$A98,Sta!$J:$J,"&gt;1.5")/$C98</f>
        <v>0.5</v>
      </c>
      <c r="Q98" s="12">
        <f>(COUNTIFS(Sta!$A:$A,$A98,Sta!$I:$I,"&gt;0.5") +COUNTIFS(Sta!$B:$B,$A98,Sta!$K:$K,"&gt;0.5"))/$D98</f>
        <v>0.33333333333333331</v>
      </c>
      <c r="R98" s="7">
        <f>COUNTIFS(Sta!$A:$A,$A98,Sta!$I:$I,"&gt;0.5")/$B98</f>
        <v>1</v>
      </c>
      <c r="S98" s="7">
        <f>COUNTIFS(Sta!$B:$B,$A98,Sta!$K:$K,"&gt;0.5")/$C98</f>
        <v>0</v>
      </c>
      <c r="T98" s="12">
        <f>(COUNTIFS(Sta!$A:$A,$A98,Sta!$I:$I,"&gt;1.5") +COUNTIFS(Sta!$B:$B,$A98,Sta!$K:$K,"&gt;1.5"))/$D98</f>
        <v>0.33333333333333331</v>
      </c>
      <c r="U98" s="7">
        <f>COUNTIFS(Sta!$A:$A,$A98,Sta!$I:$I,"&gt;1.5")/$B98</f>
        <v>1</v>
      </c>
      <c r="V98" s="7">
        <f>COUNTIFS(Sta!$B:$B,$A98,Sta!$K:$K,"&gt;1.5")/$C98</f>
        <v>0</v>
      </c>
    </row>
    <row r="99" spans="1:22" x14ac:dyDescent="0.3">
      <c r="A99" t="s">
        <v>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2" t="e">
        <f>(COUNTIFS(Sta!$A:$A,$A99,Sta!$L:$L,"&gt;0.5") +COUNTIFS(Sta!$B:$B,$A99,Sta!$L:$L,"&gt;0.5"))/$D99</f>
        <v>#DIV/0!</v>
      </c>
      <c r="F99" s="7" t="e">
        <f>COUNTIFS(Sta!$A:$A,$A99,Sta!$L:$L,"&gt;0.5")/$B99</f>
        <v>#DIV/0!</v>
      </c>
      <c r="G99" s="7" t="e">
        <f>COUNTIFS(Sta!$B:$B,$A99,Sta!$L:$L,"&gt;0.5")/$C99</f>
        <v>#DIV/0!</v>
      </c>
      <c r="H99" s="12" t="e">
        <f>(COUNTIFS(Sta!$A:$A,$A99,Sta!$L:$L,"&gt;1.5") +COUNTIFS(Sta!$B:$B,$A99,Sta!$L:$L,"&gt;1.5"))/$D99</f>
        <v>#DIV/0!</v>
      </c>
      <c r="I99" s="7" t="e">
        <f>COUNTIFS(Sta!$A:$A,$A99,Sta!$L:$L,"&gt;1.5")/$B99</f>
        <v>#DIV/0!</v>
      </c>
      <c r="J99" s="7" t="e">
        <f>COUNTIFS(Sta!$B:$B,$A99,Sta!$L:$L,"&gt;1.5")/$C99</f>
        <v>#DIV/0!</v>
      </c>
      <c r="K99" s="12" t="e">
        <f>(COUNTIFS(Sta!$A:$A,$A99,Sta!$H:$H,"&gt;0.5") +COUNTIFS(Sta!$B:$B,$A99,Sta!$J:$J,"&gt;0.5"))/$D99</f>
        <v>#DIV/0!</v>
      </c>
      <c r="L99" s="7" t="e">
        <f>COUNTIFS(Sta!$A:$A,$A99,Sta!$H:$H,"&gt;0.5")/$B99</f>
        <v>#DIV/0!</v>
      </c>
      <c r="M99" s="7" t="e">
        <f>COUNTIFS(Sta!$B:$B,$A99,Sta!$J:$J,"&gt;0.5")/$C99</f>
        <v>#DIV/0!</v>
      </c>
      <c r="N99" s="12" t="e">
        <f>(COUNTIFS(Sta!$A:$A,$A99,Sta!$H:$H,"&gt;1.5") +COUNTIFS(Sta!$B:$B,$A99,Sta!$J:$J,"&gt;1.5"))/$D99</f>
        <v>#DIV/0!</v>
      </c>
      <c r="O99" s="7" t="e">
        <f>COUNTIFS(Sta!$A:$A,$A99,Sta!$H:$H,"&gt;1.5")/$B99</f>
        <v>#DIV/0!</v>
      </c>
      <c r="P99" s="7" t="e">
        <f>COUNTIFS(Sta!$B:$B,$A99,Sta!$J:$J,"&gt;1.5")/$C99</f>
        <v>#DIV/0!</v>
      </c>
      <c r="Q99" s="12" t="e">
        <f>(COUNTIFS(Sta!$A:$A,$A99,Sta!$I:$I,"&gt;0.5") +COUNTIFS(Sta!$B:$B,$A99,Sta!$K:$K,"&gt;0.5"))/$D99</f>
        <v>#DIV/0!</v>
      </c>
      <c r="R99" s="7" t="e">
        <f>COUNTIFS(Sta!$A:$A,$A99,Sta!$I:$I,"&gt;0.5")/$B99</f>
        <v>#DIV/0!</v>
      </c>
      <c r="S99" s="7" t="e">
        <f>COUNTIFS(Sta!$B:$B,$A99,Sta!$K:$K,"&gt;0.5")/$C99</f>
        <v>#DIV/0!</v>
      </c>
      <c r="T99" s="12" t="e">
        <f>(COUNTIFS(Sta!$A:$A,$A99,Sta!$I:$I,"&gt;1.5") +COUNTIFS(Sta!$B:$B,$A99,Sta!$K:$K,"&gt;1.5"))/$D99</f>
        <v>#DIV/0!</v>
      </c>
      <c r="U99" s="7" t="e">
        <f>COUNTIFS(Sta!$A:$A,$A99,Sta!$I:$I,"&gt;1.5")/$B99</f>
        <v>#DIV/0!</v>
      </c>
      <c r="V99" s="7" t="e">
        <f>COUNTIFS(Sta!$B:$B,$A99,Sta!$K:$K,"&gt;1.5")/$C99</f>
        <v>#DIV/0!</v>
      </c>
    </row>
    <row r="100" spans="1:22" x14ac:dyDescent="0.3">
      <c r="A100" t="s">
        <v>239</v>
      </c>
      <c r="B100" s="9">
        <f>COUNTIF(Sta!A:A,A100)</f>
        <v>1</v>
      </c>
      <c r="C100" s="4">
        <f>COUNTIF(Sta!B:B,A100)</f>
        <v>1</v>
      </c>
      <c r="D100" s="4">
        <f t="shared" si="3"/>
        <v>2</v>
      </c>
      <c r="E100" s="12">
        <f>(COUNTIFS(Sta!$A:$A,$A100,Sta!$L:$L,"&gt;0.5") +COUNTIFS(Sta!$B:$B,$A100,Sta!$L:$L,"&gt;0.5"))/$D100</f>
        <v>0</v>
      </c>
      <c r="F100" s="7">
        <f>COUNTIFS(Sta!$A:$A,$A100,Sta!$L:$L,"&gt;0.5")/$B100</f>
        <v>0</v>
      </c>
      <c r="G100" s="7">
        <f>COUNTIFS(Sta!$B:$B,$A100,Sta!$L:$L,"&gt;0.5")/$C100</f>
        <v>0</v>
      </c>
      <c r="H100" s="12">
        <f>(COUNTIFS(Sta!$A:$A,$A100,Sta!$L:$L,"&gt;1.5") +COUNTIFS(Sta!$B:$B,$A100,Sta!$L:$L,"&gt;1.5"))/$D100</f>
        <v>0</v>
      </c>
      <c r="I100" s="7">
        <f>COUNTIFS(Sta!$A:$A,$A100,Sta!$L:$L,"&gt;1.5")/$B100</f>
        <v>0</v>
      </c>
      <c r="J100" s="7">
        <f>COUNTIFS(Sta!$B:$B,$A100,Sta!$L:$L,"&gt;1.5")/$C100</f>
        <v>0</v>
      </c>
      <c r="K100" s="12">
        <f>(COUNTIFS(Sta!$A:$A,$A100,Sta!$H:$H,"&gt;0.5") +COUNTIFS(Sta!$B:$B,$A100,Sta!$J:$J,"&gt;0.5"))/$D100</f>
        <v>0</v>
      </c>
      <c r="L100" s="7">
        <f>COUNTIFS(Sta!$A:$A,$A100,Sta!$H:$H,"&gt;0.5")/$B100</f>
        <v>0</v>
      </c>
      <c r="M100" s="7">
        <f>COUNTIFS(Sta!$B:$B,$A100,Sta!$J:$J,"&gt;0.5")/$C100</f>
        <v>0</v>
      </c>
      <c r="N100" s="12">
        <f>(COUNTIFS(Sta!$A:$A,$A100,Sta!$H:$H,"&gt;1.5") +COUNTIFS(Sta!$B:$B,$A100,Sta!$J:$J,"&gt;1.5"))/$D100</f>
        <v>0</v>
      </c>
      <c r="O100" s="7">
        <f>COUNTIFS(Sta!$A:$A,$A100,Sta!$H:$H,"&gt;1.5")/$B100</f>
        <v>0</v>
      </c>
      <c r="P100" s="7">
        <f>COUNTIFS(Sta!$B:$B,$A100,Sta!$J:$J,"&gt;1.5")/$C100</f>
        <v>0</v>
      </c>
      <c r="Q100" s="12">
        <f>(COUNTIFS(Sta!$A:$A,$A100,Sta!$I:$I,"&gt;0.5") +COUNTIFS(Sta!$B:$B,$A100,Sta!$K:$K,"&gt;0.5"))/$D100</f>
        <v>0</v>
      </c>
      <c r="R100" s="7">
        <f>COUNTIFS(Sta!$A:$A,$A100,Sta!$I:$I,"&gt;0.5")/$B100</f>
        <v>0</v>
      </c>
      <c r="S100" s="7">
        <f>COUNTIFS(Sta!$B:$B,$A100,Sta!$K:$K,"&gt;0.5")/$C100</f>
        <v>0</v>
      </c>
      <c r="T100" s="12">
        <f>(COUNTIFS(Sta!$A:$A,$A100,Sta!$I:$I,"&gt;1.5") +COUNTIFS(Sta!$B:$B,$A100,Sta!$K:$K,"&gt;1.5"))/$D100</f>
        <v>0</v>
      </c>
      <c r="U100" s="7">
        <f>COUNTIFS(Sta!$A:$A,$A100,Sta!$I:$I,"&gt;1.5")/$B100</f>
        <v>0</v>
      </c>
      <c r="V100" s="7">
        <f>COUNTIFS(Sta!$B:$B,$A100,Sta!$K:$K,"&gt;1.5")/$C100</f>
        <v>0</v>
      </c>
    </row>
    <row r="101" spans="1:22" x14ac:dyDescent="0.3">
      <c r="A101" t="s">
        <v>141</v>
      </c>
      <c r="B101" s="9">
        <f>COUNTIF(Sta!A:A,A101)</f>
        <v>0</v>
      </c>
      <c r="C101" s="4">
        <f>COUNTIF(Sta!B:B,A101)</f>
        <v>1</v>
      </c>
      <c r="D101" s="4">
        <f t="shared" si="3"/>
        <v>1</v>
      </c>
      <c r="E101" s="12">
        <f>(COUNTIFS(Sta!$A:$A,$A101,Sta!$L:$L,"&gt;0.5") +COUNTIFS(Sta!$B:$B,$A101,Sta!$L:$L,"&gt;0.5"))/$D101</f>
        <v>1</v>
      </c>
      <c r="F101" s="7" t="e">
        <f>COUNTIFS(Sta!$A:$A,$A101,Sta!$L:$L,"&gt;0.5")/$B101</f>
        <v>#DIV/0!</v>
      </c>
      <c r="G101" s="7">
        <f>COUNTIFS(Sta!$B:$B,$A101,Sta!$L:$L,"&gt;0.5")/$C101</f>
        <v>1</v>
      </c>
      <c r="H101" s="12">
        <f>(COUNTIFS(Sta!$A:$A,$A101,Sta!$L:$L,"&gt;1.5") +COUNTIFS(Sta!$B:$B,$A101,Sta!$L:$L,"&gt;1.5"))/$D101</f>
        <v>0</v>
      </c>
      <c r="I101" s="7" t="e">
        <f>COUNTIFS(Sta!$A:$A,$A101,Sta!$L:$L,"&gt;1.5")/$B101</f>
        <v>#DIV/0!</v>
      </c>
      <c r="J101" s="7">
        <f>COUNTIFS(Sta!$B:$B,$A101,Sta!$L:$L,"&gt;1.5")/$C101</f>
        <v>0</v>
      </c>
      <c r="K101" s="12">
        <f>(COUNTIFS(Sta!$A:$A,$A101,Sta!$H:$H,"&gt;0.5") +COUNTIFS(Sta!$B:$B,$A101,Sta!$J:$J,"&gt;0.5"))/$D101</f>
        <v>0</v>
      </c>
      <c r="L101" s="7" t="e">
        <f>COUNTIFS(Sta!$A:$A,$A101,Sta!$H:$H,"&gt;0.5")/$B101</f>
        <v>#DIV/0!</v>
      </c>
      <c r="M101" s="7">
        <f>COUNTIFS(Sta!$B:$B,$A101,Sta!$J:$J,"&gt;0.5")/$C101</f>
        <v>0</v>
      </c>
      <c r="N101" s="12">
        <f>(COUNTIFS(Sta!$A:$A,$A101,Sta!$H:$H,"&gt;1.5") +COUNTIFS(Sta!$B:$B,$A101,Sta!$J:$J,"&gt;1.5"))/$D101</f>
        <v>0</v>
      </c>
      <c r="O101" s="7" t="e">
        <f>COUNTIFS(Sta!$A:$A,$A101,Sta!$H:$H,"&gt;1.5")/$B101</f>
        <v>#DIV/0!</v>
      </c>
      <c r="P101" s="7">
        <f>COUNTIFS(Sta!$B:$B,$A101,Sta!$J:$J,"&gt;1.5")/$C101</f>
        <v>0</v>
      </c>
      <c r="Q101" s="12">
        <f>(COUNTIFS(Sta!$A:$A,$A101,Sta!$I:$I,"&gt;0.5") +COUNTIFS(Sta!$B:$B,$A101,Sta!$K:$K,"&gt;0.5"))/$D101</f>
        <v>1</v>
      </c>
      <c r="R101" s="7" t="e">
        <f>COUNTIFS(Sta!$A:$A,$A101,Sta!$I:$I,"&gt;0.5")/$B101</f>
        <v>#DIV/0!</v>
      </c>
      <c r="S101" s="7">
        <f>COUNTIFS(Sta!$B:$B,$A101,Sta!$K:$K,"&gt;0.5")/$C101</f>
        <v>1</v>
      </c>
      <c r="T101" s="12">
        <f>(COUNTIFS(Sta!$A:$A,$A101,Sta!$I:$I,"&gt;1.5") +COUNTIFS(Sta!$B:$B,$A101,Sta!$K:$K,"&gt;1.5"))/$D101</f>
        <v>0</v>
      </c>
      <c r="U101" s="7" t="e">
        <f>COUNTIFS(Sta!$A:$A,$A101,Sta!$I:$I,"&gt;1.5")/$B101</f>
        <v>#DIV/0!</v>
      </c>
      <c r="V101" s="7">
        <f>COUNTIFS(Sta!$B:$B,$A101,Sta!$K:$K,"&gt;1.5")/$C101</f>
        <v>0</v>
      </c>
    </row>
    <row r="102" spans="1:22" x14ac:dyDescent="0.3">
      <c r="A102" t="s">
        <v>4</v>
      </c>
      <c r="B102" s="9">
        <f>COUNTIF(Sta!A:A,A102)</f>
        <v>1</v>
      </c>
      <c r="C102" s="4">
        <f>COUNTIF(Sta!B:B,A102)</f>
        <v>1</v>
      </c>
      <c r="D102" s="4">
        <f t="shared" si="3"/>
        <v>2</v>
      </c>
      <c r="E102" s="12">
        <f>(COUNTIFS(Sta!$A:$A,$A102,Sta!$L:$L,"&gt;0.5") +COUNTIFS(Sta!$B:$B,$A102,Sta!$L:$L,"&gt;0.5"))/$D102</f>
        <v>0.5</v>
      </c>
      <c r="F102" s="7">
        <f>COUNTIFS(Sta!$A:$A,$A102,Sta!$L:$L,"&gt;0.5")/$B102</f>
        <v>0</v>
      </c>
      <c r="G102" s="7">
        <f>COUNTIFS(Sta!$B:$B,$A102,Sta!$L:$L,"&gt;0.5")/$C102</f>
        <v>1</v>
      </c>
      <c r="H102" s="12">
        <f>(COUNTIFS(Sta!$A:$A,$A102,Sta!$L:$L,"&gt;1.5") +COUNTIFS(Sta!$B:$B,$A102,Sta!$L:$L,"&gt;1.5"))/$D102</f>
        <v>0</v>
      </c>
      <c r="I102" s="7">
        <f>COUNTIFS(Sta!$A:$A,$A102,Sta!$L:$L,"&gt;1.5")/$B102</f>
        <v>0</v>
      </c>
      <c r="J102" s="7">
        <f>COUNTIFS(Sta!$B:$B,$A102,Sta!$L:$L,"&gt;1.5")/$C102</f>
        <v>0</v>
      </c>
      <c r="K102" s="12">
        <f>(COUNTIFS(Sta!$A:$A,$A102,Sta!$H:$H,"&gt;0.5") +COUNTIFS(Sta!$B:$B,$A102,Sta!$J:$J,"&gt;0.5"))/$D102</f>
        <v>0.5</v>
      </c>
      <c r="L102" s="7">
        <f>COUNTIFS(Sta!$A:$A,$A102,Sta!$H:$H,"&gt;0.5")/$B102</f>
        <v>0</v>
      </c>
      <c r="M102" s="7">
        <f>COUNTIFS(Sta!$B:$B,$A102,Sta!$J:$J,"&gt;0.5")/$C102</f>
        <v>1</v>
      </c>
      <c r="N102" s="12">
        <f>(COUNTIFS(Sta!$A:$A,$A102,Sta!$H:$H,"&gt;1.5") +COUNTIFS(Sta!$B:$B,$A102,Sta!$J:$J,"&gt;1.5"))/$D102</f>
        <v>0</v>
      </c>
      <c r="O102" s="7">
        <f>COUNTIFS(Sta!$A:$A,$A102,Sta!$H:$H,"&gt;1.5")/$B102</f>
        <v>0</v>
      </c>
      <c r="P102" s="7">
        <f>COUNTIFS(Sta!$B:$B,$A102,Sta!$J:$J,"&gt;1.5")/$C102</f>
        <v>0</v>
      </c>
      <c r="Q102" s="12">
        <f>(COUNTIFS(Sta!$A:$A,$A102,Sta!$I:$I,"&gt;0.5") +COUNTIFS(Sta!$B:$B,$A102,Sta!$K:$K,"&gt;0.5"))/$D102</f>
        <v>0</v>
      </c>
      <c r="R102" s="7">
        <f>COUNTIFS(Sta!$A:$A,$A102,Sta!$I:$I,"&gt;0.5")/$B102</f>
        <v>0</v>
      </c>
      <c r="S102" s="7">
        <f>COUNTIFS(Sta!$B:$B,$A102,Sta!$K:$K,"&gt;0.5")/$C102</f>
        <v>0</v>
      </c>
      <c r="T102" s="12">
        <f>(COUNTIFS(Sta!$A:$A,$A102,Sta!$I:$I,"&gt;1.5") +COUNTIFS(Sta!$B:$B,$A102,Sta!$K:$K,"&gt;1.5"))/$D102</f>
        <v>0</v>
      </c>
      <c r="U102" s="7">
        <f>COUNTIFS(Sta!$A:$A,$A102,Sta!$I:$I,"&gt;1.5")/$B102</f>
        <v>0</v>
      </c>
      <c r="V102" s="7">
        <f>COUNTIFS(Sta!$B:$B,$A102,Sta!$K:$K,"&gt;1.5")/$C102</f>
        <v>0</v>
      </c>
    </row>
    <row r="103" spans="1:22" x14ac:dyDescent="0.3">
      <c r="A103" t="s">
        <v>225</v>
      </c>
      <c r="B103" s="9">
        <f>COUNTIF(Sta!A:A,A103)</f>
        <v>1</v>
      </c>
      <c r="C103" s="4">
        <f>COUNTIF(Sta!B:B,A103)</f>
        <v>1</v>
      </c>
      <c r="D103" s="4">
        <f t="shared" si="3"/>
        <v>2</v>
      </c>
      <c r="E103" s="12">
        <f>(COUNTIFS(Sta!$A:$A,$A103,Sta!$L:$L,"&gt;0.5") +COUNTIFS(Sta!$B:$B,$A103,Sta!$L:$L,"&gt;0.5"))/$D103</f>
        <v>0.5</v>
      </c>
      <c r="F103" s="7">
        <f>COUNTIFS(Sta!$A:$A,$A103,Sta!$L:$L,"&gt;0.5")/$B103</f>
        <v>1</v>
      </c>
      <c r="G103" s="7">
        <f>COUNTIFS(Sta!$B:$B,$A103,Sta!$L:$L,"&gt;0.5")/$C103</f>
        <v>0</v>
      </c>
      <c r="H103" s="12">
        <f>(COUNTIFS(Sta!$A:$A,$A103,Sta!$L:$L,"&gt;1.5") +COUNTIFS(Sta!$B:$B,$A103,Sta!$L:$L,"&gt;1.5"))/$D103</f>
        <v>0.5</v>
      </c>
      <c r="I103" s="7">
        <f>COUNTIFS(Sta!$A:$A,$A103,Sta!$L:$L,"&gt;1.5")/$B103</f>
        <v>1</v>
      </c>
      <c r="J103" s="7">
        <f>COUNTIFS(Sta!$B:$B,$A103,Sta!$L:$L,"&gt;1.5")/$C103</f>
        <v>0</v>
      </c>
      <c r="K103" s="12">
        <f>(COUNTIFS(Sta!$A:$A,$A103,Sta!$H:$H,"&gt;0.5") +COUNTIFS(Sta!$B:$B,$A103,Sta!$J:$J,"&gt;0.5"))/$D103</f>
        <v>0.5</v>
      </c>
      <c r="L103" s="7">
        <f>COUNTIFS(Sta!$A:$A,$A103,Sta!$H:$H,"&gt;0.5")/$B103</f>
        <v>1</v>
      </c>
      <c r="M103" s="7">
        <f>COUNTIFS(Sta!$B:$B,$A103,Sta!$J:$J,"&gt;0.5")/$C103</f>
        <v>0</v>
      </c>
      <c r="N103" s="12">
        <f>(COUNTIFS(Sta!$A:$A,$A103,Sta!$H:$H,"&gt;1.5") +COUNTIFS(Sta!$B:$B,$A103,Sta!$J:$J,"&gt;1.5"))/$D103</f>
        <v>0.5</v>
      </c>
      <c r="O103" s="7">
        <f>COUNTIFS(Sta!$A:$A,$A103,Sta!$H:$H,"&gt;1.5")/$B103</f>
        <v>1</v>
      </c>
      <c r="P103" s="7">
        <f>COUNTIFS(Sta!$B:$B,$A103,Sta!$J:$J,"&gt;1.5")/$C103</f>
        <v>0</v>
      </c>
      <c r="Q103" s="12">
        <f>(COUNTIFS(Sta!$A:$A,$A103,Sta!$I:$I,"&gt;0.5") +COUNTIFS(Sta!$B:$B,$A103,Sta!$K:$K,"&gt;0.5"))/$D103</f>
        <v>0.5</v>
      </c>
      <c r="R103" s="7">
        <f>COUNTIFS(Sta!$A:$A,$A103,Sta!$I:$I,"&gt;0.5")/$B103</f>
        <v>1</v>
      </c>
      <c r="S103" s="7">
        <f>COUNTIFS(Sta!$B:$B,$A103,Sta!$K:$K,"&gt;0.5")/$C103</f>
        <v>0</v>
      </c>
      <c r="T103" s="12">
        <f>(COUNTIFS(Sta!$A:$A,$A103,Sta!$I:$I,"&gt;1.5") +COUNTIFS(Sta!$B:$B,$A103,Sta!$K:$K,"&gt;1.5"))/$D103</f>
        <v>0</v>
      </c>
      <c r="U103" s="7">
        <f>COUNTIFS(Sta!$A:$A,$A103,Sta!$I:$I,"&gt;1.5")/$B103</f>
        <v>0</v>
      </c>
      <c r="V103" s="7">
        <f>COUNTIFS(Sta!$B:$B,$A103,Sta!$K:$K,"&gt;1.5")/$C103</f>
        <v>0</v>
      </c>
    </row>
    <row r="104" spans="1:22" x14ac:dyDescent="0.3">
      <c r="A104" t="s">
        <v>476</v>
      </c>
      <c r="B104" s="9">
        <f>COUNTIF(Sta!A:A,A104)</f>
        <v>0</v>
      </c>
      <c r="C104" s="4">
        <f>COUNTIF(Sta!B:B,A104)</f>
        <v>1</v>
      </c>
      <c r="D104" s="4">
        <f t="shared" si="3"/>
        <v>1</v>
      </c>
      <c r="E104" s="12">
        <f>(COUNTIFS(Sta!$A:$A,$A104,Sta!$L:$L,"&gt;0.5") +COUNTIFS(Sta!$B:$B,$A104,Sta!$L:$L,"&gt;0.5"))/$D104</f>
        <v>1</v>
      </c>
      <c r="F104" s="7" t="e">
        <f>COUNTIFS(Sta!$A:$A,$A104,Sta!$L:$L,"&gt;0.5")/$B104</f>
        <v>#DIV/0!</v>
      </c>
      <c r="G104" s="7">
        <f>COUNTIFS(Sta!$B:$B,$A104,Sta!$L:$L,"&gt;0.5")/$C104</f>
        <v>1</v>
      </c>
      <c r="H104" s="12">
        <f>(COUNTIFS(Sta!$A:$A,$A104,Sta!$L:$L,"&gt;1.5") +COUNTIFS(Sta!$B:$B,$A104,Sta!$L:$L,"&gt;1.5"))/$D104</f>
        <v>1</v>
      </c>
      <c r="I104" s="7" t="e">
        <f>COUNTIFS(Sta!$A:$A,$A104,Sta!$L:$L,"&gt;1.5")/$B104</f>
        <v>#DIV/0!</v>
      </c>
      <c r="J104" s="7">
        <f>COUNTIFS(Sta!$B:$B,$A104,Sta!$L:$L,"&gt;1.5")/$C104</f>
        <v>1</v>
      </c>
      <c r="K104" s="12">
        <f>(COUNTIFS(Sta!$A:$A,$A104,Sta!$H:$H,"&gt;0.5") +COUNTIFS(Sta!$B:$B,$A104,Sta!$J:$J,"&gt;0.5"))/$D104</f>
        <v>1</v>
      </c>
      <c r="L104" s="7" t="e">
        <f>COUNTIFS(Sta!$A:$A,$A104,Sta!$H:$H,"&gt;0.5")/$B104</f>
        <v>#DIV/0!</v>
      </c>
      <c r="M104" s="7">
        <f>COUNTIFS(Sta!$B:$B,$A104,Sta!$J:$J,"&gt;0.5")/$C104</f>
        <v>1</v>
      </c>
      <c r="N104" s="12">
        <f>(COUNTIFS(Sta!$A:$A,$A104,Sta!$H:$H,"&gt;1.5") +COUNTIFS(Sta!$B:$B,$A104,Sta!$J:$J,"&gt;1.5"))/$D104</f>
        <v>0</v>
      </c>
      <c r="O104" s="7" t="e">
        <f>COUNTIFS(Sta!$A:$A,$A104,Sta!$H:$H,"&gt;1.5")/$B104</f>
        <v>#DIV/0!</v>
      </c>
      <c r="P104" s="7">
        <f>COUNTIFS(Sta!$B:$B,$A104,Sta!$J:$J,"&gt;1.5")/$C104</f>
        <v>0</v>
      </c>
      <c r="Q104" s="12">
        <f>(COUNTIFS(Sta!$A:$A,$A104,Sta!$I:$I,"&gt;0.5") +COUNTIFS(Sta!$B:$B,$A104,Sta!$K:$K,"&gt;0.5"))/$D104</f>
        <v>1</v>
      </c>
      <c r="R104" s="7" t="e">
        <f>COUNTIFS(Sta!$A:$A,$A104,Sta!$I:$I,"&gt;0.5")/$B104</f>
        <v>#DIV/0!</v>
      </c>
      <c r="S104" s="7">
        <f>COUNTIFS(Sta!$B:$B,$A104,Sta!$K:$K,"&gt;0.5")/$C104</f>
        <v>1</v>
      </c>
      <c r="T104" s="12">
        <f>(COUNTIFS(Sta!$A:$A,$A104,Sta!$I:$I,"&gt;1.5") +COUNTIFS(Sta!$B:$B,$A104,Sta!$K:$K,"&gt;1.5"))/$D104</f>
        <v>0</v>
      </c>
      <c r="U104" s="7" t="e">
        <f>COUNTIFS(Sta!$A:$A,$A104,Sta!$I:$I,"&gt;1.5")/$B104</f>
        <v>#DIV/0!</v>
      </c>
      <c r="V104" s="7">
        <f>COUNTIFS(Sta!$B:$B,$A104,Sta!$K:$K,"&gt;1.5")/$C104</f>
        <v>0</v>
      </c>
    </row>
    <row r="105" spans="1:22" x14ac:dyDescent="0.3">
      <c r="A105" t="s">
        <v>482</v>
      </c>
      <c r="B105" s="9">
        <f>COUNTIF(Sta!A:A,A105)</f>
        <v>7</v>
      </c>
      <c r="C105" s="4">
        <f>COUNTIF(Sta!B:B,A105)</f>
        <v>6</v>
      </c>
      <c r="D105" s="4">
        <f t="shared" si="3"/>
        <v>13</v>
      </c>
      <c r="E105" s="12">
        <f>(COUNTIFS(Sta!$A:$A,$A105,Sta!$L:$L,"&gt;0.5") +COUNTIFS(Sta!$B:$B,$A105,Sta!$L:$L,"&gt;0.5"))/$D105</f>
        <v>0.69230769230769229</v>
      </c>
      <c r="F105" s="7">
        <f>COUNTIFS(Sta!$A:$A,$A105,Sta!$L:$L,"&gt;0.5")/$B105</f>
        <v>0.7142857142857143</v>
      </c>
      <c r="G105" s="7">
        <f>COUNTIFS(Sta!$B:$B,$A105,Sta!$L:$L,"&gt;0.5")/$C105</f>
        <v>0.66666666666666663</v>
      </c>
      <c r="H105" s="12">
        <f>(COUNTIFS(Sta!$A:$A,$A105,Sta!$L:$L,"&gt;1.5") +COUNTIFS(Sta!$B:$B,$A105,Sta!$L:$L,"&gt;1.5"))/$D105</f>
        <v>0.46153846153846156</v>
      </c>
      <c r="I105" s="7">
        <f>COUNTIFS(Sta!$A:$A,$A105,Sta!$L:$L,"&gt;1.5")/$B105</f>
        <v>0.7142857142857143</v>
      </c>
      <c r="J105" s="7">
        <f>COUNTIFS(Sta!$B:$B,$A105,Sta!$L:$L,"&gt;1.5")/$C105</f>
        <v>0.16666666666666666</v>
      </c>
      <c r="K105" s="12">
        <f>(COUNTIFS(Sta!$A:$A,$A105,Sta!$H:$H,"&gt;0.5") +COUNTIFS(Sta!$B:$B,$A105,Sta!$J:$J,"&gt;0.5"))/$D105</f>
        <v>0.46153846153846156</v>
      </c>
      <c r="L105" s="7">
        <f>COUNTIFS(Sta!$A:$A,$A105,Sta!$H:$H,"&gt;0.5")/$B105</f>
        <v>0.7142857142857143</v>
      </c>
      <c r="M105" s="7">
        <f>COUNTIFS(Sta!$B:$B,$A105,Sta!$J:$J,"&gt;0.5")/$C105</f>
        <v>0.16666666666666666</v>
      </c>
      <c r="N105" s="12">
        <f>(COUNTIFS(Sta!$A:$A,$A105,Sta!$H:$H,"&gt;1.5") +COUNTIFS(Sta!$B:$B,$A105,Sta!$J:$J,"&gt;1.5"))/$D105</f>
        <v>0.30769230769230771</v>
      </c>
      <c r="O105" s="7">
        <f>COUNTIFS(Sta!$A:$A,$A105,Sta!$H:$H,"&gt;1.5")/$B105</f>
        <v>0.5714285714285714</v>
      </c>
      <c r="P105" s="7">
        <f>COUNTIFS(Sta!$B:$B,$A105,Sta!$J:$J,"&gt;1.5")/$C105</f>
        <v>0</v>
      </c>
      <c r="Q105" s="12">
        <f>(COUNTIFS(Sta!$A:$A,$A105,Sta!$I:$I,"&gt;0.5") +COUNTIFS(Sta!$B:$B,$A105,Sta!$K:$K,"&gt;0.5"))/$D105</f>
        <v>0.53846153846153844</v>
      </c>
      <c r="R105" s="7">
        <f>COUNTIFS(Sta!$A:$A,$A105,Sta!$I:$I,"&gt;0.5")/$B105</f>
        <v>0.42857142857142855</v>
      </c>
      <c r="S105" s="7">
        <f>COUNTIFS(Sta!$B:$B,$A105,Sta!$K:$K,"&gt;0.5")/$C105</f>
        <v>0.66666666666666663</v>
      </c>
      <c r="T105" s="12">
        <f>(COUNTIFS(Sta!$A:$A,$A105,Sta!$I:$I,"&gt;1.5") +COUNTIFS(Sta!$B:$B,$A105,Sta!$K:$K,"&gt;1.5"))/$D105</f>
        <v>0</v>
      </c>
      <c r="U105" s="7">
        <f>COUNTIFS(Sta!$A:$A,$A105,Sta!$I:$I,"&gt;1.5")/$B105</f>
        <v>0</v>
      </c>
      <c r="V105" s="7">
        <f>COUNTIFS(Sta!$B:$B,$A105,Sta!$K:$K,"&gt;1.5")/$C105</f>
        <v>0</v>
      </c>
    </row>
    <row r="106" spans="1:22" x14ac:dyDescent="0.3">
      <c r="A106" t="s">
        <v>301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2" t="e">
        <f>(COUNTIFS(Sta!$A:$A,$A106,Sta!$L:$L,"&gt;0.5") +COUNTIFS(Sta!$B:$B,$A106,Sta!$L:$L,"&gt;0.5"))/$D106</f>
        <v>#DIV/0!</v>
      </c>
      <c r="F106" s="7" t="e">
        <f>COUNTIFS(Sta!$A:$A,$A106,Sta!$L:$L,"&gt;0.5")/$B106</f>
        <v>#DIV/0!</v>
      </c>
      <c r="G106" s="7" t="e">
        <f>COUNTIFS(Sta!$B:$B,$A106,Sta!$L:$L,"&gt;0.5")/$C106</f>
        <v>#DIV/0!</v>
      </c>
      <c r="H106" s="12" t="e">
        <f>(COUNTIFS(Sta!$A:$A,$A106,Sta!$L:$L,"&gt;1.5") +COUNTIFS(Sta!$B:$B,$A106,Sta!$L:$L,"&gt;1.5"))/$D106</f>
        <v>#DIV/0!</v>
      </c>
      <c r="I106" s="7" t="e">
        <f>COUNTIFS(Sta!$A:$A,$A106,Sta!$L:$L,"&gt;1.5")/$B106</f>
        <v>#DIV/0!</v>
      </c>
      <c r="J106" s="7" t="e">
        <f>COUNTIFS(Sta!$B:$B,$A106,Sta!$L:$L,"&gt;1.5")/$C106</f>
        <v>#DIV/0!</v>
      </c>
      <c r="K106" s="12" t="e">
        <f>(COUNTIFS(Sta!$A:$A,$A106,Sta!$H:$H,"&gt;0.5") +COUNTIFS(Sta!$B:$B,$A106,Sta!$J:$J,"&gt;0.5"))/$D106</f>
        <v>#DIV/0!</v>
      </c>
      <c r="L106" s="7" t="e">
        <f>COUNTIFS(Sta!$A:$A,$A106,Sta!$H:$H,"&gt;0.5")/$B106</f>
        <v>#DIV/0!</v>
      </c>
      <c r="M106" s="7" t="e">
        <f>COUNTIFS(Sta!$B:$B,$A106,Sta!$J:$J,"&gt;0.5")/$C106</f>
        <v>#DIV/0!</v>
      </c>
      <c r="N106" s="12" t="e">
        <f>(COUNTIFS(Sta!$A:$A,$A106,Sta!$H:$H,"&gt;1.5") +COUNTIFS(Sta!$B:$B,$A106,Sta!$J:$J,"&gt;1.5"))/$D106</f>
        <v>#DIV/0!</v>
      </c>
      <c r="O106" s="7" t="e">
        <f>COUNTIFS(Sta!$A:$A,$A106,Sta!$H:$H,"&gt;1.5")/$B106</f>
        <v>#DIV/0!</v>
      </c>
      <c r="P106" s="7" t="e">
        <f>COUNTIFS(Sta!$B:$B,$A106,Sta!$J:$J,"&gt;1.5")/$C106</f>
        <v>#DIV/0!</v>
      </c>
      <c r="Q106" s="12" t="e">
        <f>(COUNTIFS(Sta!$A:$A,$A106,Sta!$I:$I,"&gt;0.5") +COUNTIFS(Sta!$B:$B,$A106,Sta!$K:$K,"&gt;0.5"))/$D106</f>
        <v>#DIV/0!</v>
      </c>
      <c r="R106" s="7" t="e">
        <f>COUNTIFS(Sta!$A:$A,$A106,Sta!$I:$I,"&gt;0.5")/$B106</f>
        <v>#DIV/0!</v>
      </c>
      <c r="S106" s="7" t="e">
        <f>COUNTIFS(Sta!$B:$B,$A106,Sta!$K:$K,"&gt;0.5")/$C106</f>
        <v>#DIV/0!</v>
      </c>
      <c r="T106" s="12" t="e">
        <f>(COUNTIFS(Sta!$A:$A,$A106,Sta!$I:$I,"&gt;1.5") +COUNTIFS(Sta!$B:$B,$A106,Sta!$K:$K,"&gt;1.5"))/$D106</f>
        <v>#DIV/0!</v>
      </c>
      <c r="U106" s="7" t="e">
        <f>COUNTIFS(Sta!$A:$A,$A106,Sta!$I:$I,"&gt;1.5")/$B106</f>
        <v>#DIV/0!</v>
      </c>
      <c r="V106" s="7" t="e">
        <f>COUNTIFS(Sta!$B:$B,$A106,Sta!$K:$K,"&gt;1.5")/$C106</f>
        <v>#DIV/0!</v>
      </c>
    </row>
    <row r="107" spans="1:22" x14ac:dyDescent="0.3">
      <c r="A107" t="s">
        <v>414</v>
      </c>
      <c r="B107" s="9">
        <f>COUNTIF(Sta!A:A,A107)</f>
        <v>1</v>
      </c>
      <c r="C107" s="4">
        <f>COUNTIF(Sta!B:B,A107)</f>
        <v>1</v>
      </c>
      <c r="D107" s="4">
        <f t="shared" si="3"/>
        <v>2</v>
      </c>
      <c r="E107" s="12">
        <f>(COUNTIFS(Sta!$A:$A,$A107,Sta!$L:$L,"&gt;0.5") +COUNTIFS(Sta!$B:$B,$A107,Sta!$L:$L,"&gt;0.5"))/$D107</f>
        <v>1</v>
      </c>
      <c r="F107" s="7">
        <f>COUNTIFS(Sta!$A:$A,$A107,Sta!$L:$L,"&gt;0.5")/$B107</f>
        <v>1</v>
      </c>
      <c r="G107" s="7">
        <f>COUNTIFS(Sta!$B:$B,$A107,Sta!$L:$L,"&gt;0.5")/$C107</f>
        <v>1</v>
      </c>
      <c r="H107" s="12">
        <f>(COUNTIFS(Sta!$A:$A,$A107,Sta!$L:$L,"&gt;1.5") +COUNTIFS(Sta!$B:$B,$A107,Sta!$L:$L,"&gt;1.5"))/$D107</f>
        <v>1</v>
      </c>
      <c r="I107" s="7">
        <f>COUNTIFS(Sta!$A:$A,$A107,Sta!$L:$L,"&gt;1.5")/$B107</f>
        <v>1</v>
      </c>
      <c r="J107" s="7">
        <f>COUNTIFS(Sta!$B:$B,$A107,Sta!$L:$L,"&gt;1.5")/$C107</f>
        <v>1</v>
      </c>
      <c r="K107" s="12">
        <f>(COUNTIFS(Sta!$A:$A,$A107,Sta!$H:$H,"&gt;0.5") +COUNTIFS(Sta!$B:$B,$A107,Sta!$J:$J,"&gt;0.5"))/$D107</f>
        <v>1</v>
      </c>
      <c r="L107" s="7">
        <f>COUNTIFS(Sta!$A:$A,$A107,Sta!$H:$H,"&gt;0.5")/$B107</f>
        <v>1</v>
      </c>
      <c r="M107" s="7">
        <f>COUNTIFS(Sta!$B:$B,$A107,Sta!$J:$J,"&gt;0.5")/$C107</f>
        <v>1</v>
      </c>
      <c r="N107" s="12">
        <f>(COUNTIFS(Sta!$A:$A,$A107,Sta!$H:$H,"&gt;1.5") +COUNTIFS(Sta!$B:$B,$A107,Sta!$J:$J,"&gt;1.5"))/$D107</f>
        <v>1</v>
      </c>
      <c r="O107" s="7">
        <f>COUNTIFS(Sta!$A:$A,$A107,Sta!$H:$H,"&gt;1.5")/$B107</f>
        <v>1</v>
      </c>
      <c r="P107" s="7">
        <f>COUNTIFS(Sta!$B:$B,$A107,Sta!$J:$J,"&gt;1.5")/$C107</f>
        <v>1</v>
      </c>
      <c r="Q107" s="12">
        <f>(COUNTIFS(Sta!$A:$A,$A107,Sta!$I:$I,"&gt;0.5") +COUNTIFS(Sta!$B:$B,$A107,Sta!$K:$K,"&gt;0.5"))/$D107</f>
        <v>0.5</v>
      </c>
      <c r="R107" s="7">
        <f>COUNTIFS(Sta!$A:$A,$A107,Sta!$I:$I,"&gt;0.5")/$B107</f>
        <v>0</v>
      </c>
      <c r="S107" s="7">
        <f>COUNTIFS(Sta!$B:$B,$A107,Sta!$K:$K,"&gt;0.5")/$C107</f>
        <v>1</v>
      </c>
      <c r="T107" s="12">
        <f>(COUNTIFS(Sta!$A:$A,$A107,Sta!$I:$I,"&gt;1.5") +COUNTIFS(Sta!$B:$B,$A107,Sta!$K:$K,"&gt;1.5"))/$D107</f>
        <v>0</v>
      </c>
      <c r="U107" s="7">
        <f>COUNTIFS(Sta!$A:$A,$A107,Sta!$I:$I,"&gt;1.5")/$B107</f>
        <v>0</v>
      </c>
      <c r="V107" s="7">
        <f>COUNTIFS(Sta!$B:$B,$A107,Sta!$K:$K,"&gt;1.5")/$C107</f>
        <v>0</v>
      </c>
    </row>
    <row r="108" spans="1:22" x14ac:dyDescent="0.3">
      <c r="A108" t="s">
        <v>447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2" t="e">
        <f>(COUNTIFS(Sta!$A:$A,$A108,Sta!$L:$L,"&gt;0.5") +COUNTIFS(Sta!$B:$B,$A108,Sta!$L:$L,"&gt;0.5"))/$D108</f>
        <v>#DIV/0!</v>
      </c>
      <c r="F108" s="7" t="e">
        <f>COUNTIFS(Sta!$A:$A,$A108,Sta!$L:$L,"&gt;0.5")/$B108</f>
        <v>#DIV/0!</v>
      </c>
      <c r="G108" s="7" t="e">
        <f>COUNTIFS(Sta!$B:$B,$A108,Sta!$L:$L,"&gt;0.5")/$C108</f>
        <v>#DIV/0!</v>
      </c>
      <c r="H108" s="12" t="e">
        <f>(COUNTIFS(Sta!$A:$A,$A108,Sta!$L:$L,"&gt;1.5") +COUNTIFS(Sta!$B:$B,$A108,Sta!$L:$L,"&gt;1.5"))/$D108</f>
        <v>#DIV/0!</v>
      </c>
      <c r="I108" s="7" t="e">
        <f>COUNTIFS(Sta!$A:$A,$A108,Sta!$L:$L,"&gt;1.5")/$B108</f>
        <v>#DIV/0!</v>
      </c>
      <c r="J108" s="7" t="e">
        <f>COUNTIFS(Sta!$B:$B,$A108,Sta!$L:$L,"&gt;1.5")/$C108</f>
        <v>#DIV/0!</v>
      </c>
      <c r="K108" s="12" t="e">
        <f>(COUNTIFS(Sta!$A:$A,$A108,Sta!$H:$H,"&gt;0.5") +COUNTIFS(Sta!$B:$B,$A108,Sta!$J:$J,"&gt;0.5"))/$D108</f>
        <v>#DIV/0!</v>
      </c>
      <c r="L108" s="7" t="e">
        <f>COUNTIFS(Sta!$A:$A,$A108,Sta!$H:$H,"&gt;0.5")/$B108</f>
        <v>#DIV/0!</v>
      </c>
      <c r="M108" s="7" t="e">
        <f>COUNTIFS(Sta!$B:$B,$A108,Sta!$J:$J,"&gt;0.5")/$C108</f>
        <v>#DIV/0!</v>
      </c>
      <c r="N108" s="12" t="e">
        <f>(COUNTIFS(Sta!$A:$A,$A108,Sta!$H:$H,"&gt;1.5") +COUNTIFS(Sta!$B:$B,$A108,Sta!$J:$J,"&gt;1.5"))/$D108</f>
        <v>#DIV/0!</v>
      </c>
      <c r="O108" s="7" t="e">
        <f>COUNTIFS(Sta!$A:$A,$A108,Sta!$H:$H,"&gt;1.5")/$B108</f>
        <v>#DIV/0!</v>
      </c>
      <c r="P108" s="7" t="e">
        <f>COUNTIFS(Sta!$B:$B,$A108,Sta!$J:$J,"&gt;1.5")/$C108</f>
        <v>#DIV/0!</v>
      </c>
      <c r="Q108" s="12" t="e">
        <f>(COUNTIFS(Sta!$A:$A,$A108,Sta!$I:$I,"&gt;0.5") +COUNTIFS(Sta!$B:$B,$A108,Sta!$K:$K,"&gt;0.5"))/$D108</f>
        <v>#DIV/0!</v>
      </c>
      <c r="R108" s="7" t="e">
        <f>COUNTIFS(Sta!$A:$A,$A108,Sta!$I:$I,"&gt;0.5")/$B108</f>
        <v>#DIV/0!</v>
      </c>
      <c r="S108" s="7" t="e">
        <f>COUNTIFS(Sta!$B:$B,$A108,Sta!$K:$K,"&gt;0.5")/$C108</f>
        <v>#DIV/0!</v>
      </c>
      <c r="T108" s="12" t="e">
        <f>(COUNTIFS(Sta!$A:$A,$A108,Sta!$I:$I,"&gt;1.5") +COUNTIFS(Sta!$B:$B,$A108,Sta!$K:$K,"&gt;1.5"))/$D108</f>
        <v>#DIV/0!</v>
      </c>
      <c r="U108" s="7" t="e">
        <f>COUNTIFS(Sta!$A:$A,$A108,Sta!$I:$I,"&gt;1.5")/$B108</f>
        <v>#DIV/0!</v>
      </c>
      <c r="V108" s="7" t="e">
        <f>COUNTIFS(Sta!$B:$B,$A108,Sta!$K:$K,"&gt;1.5")/$C108</f>
        <v>#DIV/0!</v>
      </c>
    </row>
    <row r="109" spans="1:22" x14ac:dyDescent="0.3">
      <c r="A109" t="s">
        <v>637</v>
      </c>
      <c r="B109" s="9">
        <f>COUNTIF(Sta!A:A,A109)</f>
        <v>1</v>
      </c>
      <c r="C109" s="4">
        <f>COUNTIF(Sta!B:B,A109)</f>
        <v>1</v>
      </c>
      <c r="D109" s="4">
        <f t="shared" si="3"/>
        <v>2</v>
      </c>
      <c r="E109" s="12">
        <f>(COUNTIFS(Sta!$A:$A,$A109,Sta!$L:$L,"&gt;0.5") +COUNTIFS(Sta!$B:$B,$A109,Sta!$L:$L,"&gt;0.5"))/$D109</f>
        <v>1</v>
      </c>
      <c r="F109" s="7">
        <f>COUNTIFS(Sta!$A:$A,$A109,Sta!$L:$L,"&gt;0.5")/$B109</f>
        <v>1</v>
      </c>
      <c r="G109" s="7">
        <f>COUNTIFS(Sta!$B:$B,$A109,Sta!$L:$L,"&gt;0.5")/$C109</f>
        <v>1</v>
      </c>
      <c r="H109" s="12">
        <f>(COUNTIFS(Sta!$A:$A,$A109,Sta!$L:$L,"&gt;1.5") +COUNTIFS(Sta!$B:$B,$A109,Sta!$L:$L,"&gt;1.5"))/$D109</f>
        <v>0</v>
      </c>
      <c r="I109" s="7">
        <f>COUNTIFS(Sta!$A:$A,$A109,Sta!$L:$L,"&gt;1.5")/$B109</f>
        <v>0</v>
      </c>
      <c r="J109" s="7">
        <f>COUNTIFS(Sta!$B:$B,$A109,Sta!$L:$L,"&gt;1.5")/$C109</f>
        <v>0</v>
      </c>
      <c r="K109" s="12">
        <f>(COUNTIFS(Sta!$A:$A,$A109,Sta!$H:$H,"&gt;0.5") +COUNTIFS(Sta!$B:$B,$A109,Sta!$J:$J,"&gt;0.5"))/$D109</f>
        <v>0.5</v>
      </c>
      <c r="L109" s="7">
        <f>COUNTIFS(Sta!$A:$A,$A109,Sta!$H:$H,"&gt;0.5")/$B109</f>
        <v>1</v>
      </c>
      <c r="M109" s="7">
        <f>COUNTIFS(Sta!$B:$B,$A109,Sta!$J:$J,"&gt;0.5")/$C109</f>
        <v>0</v>
      </c>
      <c r="N109" s="12">
        <f>(COUNTIFS(Sta!$A:$A,$A109,Sta!$H:$H,"&gt;1.5") +COUNTIFS(Sta!$B:$B,$A109,Sta!$J:$J,"&gt;1.5"))/$D109</f>
        <v>0</v>
      </c>
      <c r="O109" s="7">
        <f>COUNTIFS(Sta!$A:$A,$A109,Sta!$H:$H,"&gt;1.5")/$B109</f>
        <v>0</v>
      </c>
      <c r="P109" s="7">
        <f>COUNTIFS(Sta!$B:$B,$A109,Sta!$J:$J,"&gt;1.5")/$C109</f>
        <v>0</v>
      </c>
      <c r="Q109" s="12">
        <f>(COUNTIFS(Sta!$A:$A,$A109,Sta!$I:$I,"&gt;0.5") +COUNTIFS(Sta!$B:$B,$A109,Sta!$K:$K,"&gt;0.5"))/$D109</f>
        <v>0.5</v>
      </c>
      <c r="R109" s="7">
        <f>COUNTIFS(Sta!$A:$A,$A109,Sta!$I:$I,"&gt;0.5")/$B109</f>
        <v>0</v>
      </c>
      <c r="S109" s="7">
        <f>COUNTIFS(Sta!$B:$B,$A109,Sta!$K:$K,"&gt;0.5")/$C109</f>
        <v>1</v>
      </c>
      <c r="T109" s="12">
        <f>(COUNTIFS(Sta!$A:$A,$A109,Sta!$I:$I,"&gt;1.5") +COUNTIFS(Sta!$B:$B,$A109,Sta!$K:$K,"&gt;1.5"))/$D109</f>
        <v>0</v>
      </c>
      <c r="U109" s="7">
        <f>COUNTIFS(Sta!$A:$A,$A109,Sta!$I:$I,"&gt;1.5")/$B109</f>
        <v>0</v>
      </c>
      <c r="V109" s="7">
        <f>COUNTIFS(Sta!$B:$B,$A109,Sta!$K:$K,"&gt;1.5")/$C109</f>
        <v>0</v>
      </c>
    </row>
    <row r="110" spans="1:22" x14ac:dyDescent="0.3">
      <c r="A110" t="s">
        <v>584</v>
      </c>
      <c r="B110" s="9">
        <f>COUNTIF(Sta!A:A,A110)</f>
        <v>2</v>
      </c>
      <c r="C110" s="4">
        <f>COUNTIF(Sta!B:B,A110)</f>
        <v>1</v>
      </c>
      <c r="D110" s="4">
        <f t="shared" si="3"/>
        <v>3</v>
      </c>
      <c r="E110" s="12">
        <f>(COUNTIFS(Sta!$A:$A,$A110,Sta!$L:$L,"&gt;0.5") +COUNTIFS(Sta!$B:$B,$A110,Sta!$L:$L,"&gt;0.5"))/$D110</f>
        <v>0.66666666666666663</v>
      </c>
      <c r="F110" s="7">
        <f>COUNTIFS(Sta!$A:$A,$A110,Sta!$L:$L,"&gt;0.5")/$B110</f>
        <v>0.5</v>
      </c>
      <c r="G110" s="7">
        <f>COUNTIFS(Sta!$B:$B,$A110,Sta!$L:$L,"&gt;0.5")/$C110</f>
        <v>1</v>
      </c>
      <c r="H110" s="12">
        <f>(COUNTIFS(Sta!$A:$A,$A110,Sta!$L:$L,"&gt;1.5") +COUNTIFS(Sta!$B:$B,$A110,Sta!$L:$L,"&gt;1.5"))/$D110</f>
        <v>0.33333333333333331</v>
      </c>
      <c r="I110" s="7">
        <f>COUNTIFS(Sta!$A:$A,$A110,Sta!$L:$L,"&gt;1.5")/$B110</f>
        <v>0</v>
      </c>
      <c r="J110" s="7">
        <f>COUNTIFS(Sta!$B:$B,$A110,Sta!$L:$L,"&gt;1.5")/$C110</f>
        <v>1</v>
      </c>
      <c r="K110" s="12">
        <f>(COUNTIFS(Sta!$A:$A,$A110,Sta!$H:$H,"&gt;0.5") +COUNTIFS(Sta!$B:$B,$A110,Sta!$J:$J,"&gt;0.5"))/$D110</f>
        <v>0.66666666666666663</v>
      </c>
      <c r="L110" s="7">
        <f>COUNTIFS(Sta!$A:$A,$A110,Sta!$H:$H,"&gt;0.5")/$B110</f>
        <v>0.5</v>
      </c>
      <c r="M110" s="7">
        <f>COUNTIFS(Sta!$B:$B,$A110,Sta!$J:$J,"&gt;0.5")/$C110</f>
        <v>1</v>
      </c>
      <c r="N110" s="12">
        <f>(COUNTIFS(Sta!$A:$A,$A110,Sta!$H:$H,"&gt;1.5") +COUNTIFS(Sta!$B:$B,$A110,Sta!$J:$J,"&gt;1.5"))/$D110</f>
        <v>0</v>
      </c>
      <c r="O110" s="7">
        <f>COUNTIFS(Sta!$A:$A,$A110,Sta!$H:$H,"&gt;1.5")/$B110</f>
        <v>0</v>
      </c>
      <c r="P110" s="7">
        <f>COUNTIFS(Sta!$B:$B,$A110,Sta!$J:$J,"&gt;1.5")/$C110</f>
        <v>0</v>
      </c>
      <c r="Q110" s="12">
        <f>(COUNTIFS(Sta!$A:$A,$A110,Sta!$I:$I,"&gt;0.5") +COUNTIFS(Sta!$B:$B,$A110,Sta!$K:$K,"&gt;0.5"))/$D110</f>
        <v>0.33333333333333331</v>
      </c>
      <c r="R110" s="7">
        <f>COUNTIFS(Sta!$A:$A,$A110,Sta!$I:$I,"&gt;0.5")/$B110</f>
        <v>0</v>
      </c>
      <c r="S110" s="7">
        <f>COUNTIFS(Sta!$B:$B,$A110,Sta!$K:$K,"&gt;0.5")/$C110</f>
        <v>1</v>
      </c>
      <c r="T110" s="12">
        <f>(COUNTIFS(Sta!$A:$A,$A110,Sta!$I:$I,"&gt;1.5") +COUNTIFS(Sta!$B:$B,$A110,Sta!$K:$K,"&gt;1.5"))/$D110</f>
        <v>0.33333333333333331</v>
      </c>
      <c r="U110" s="7">
        <f>COUNTIFS(Sta!$A:$A,$A110,Sta!$I:$I,"&gt;1.5")/$B110</f>
        <v>0</v>
      </c>
      <c r="V110" s="7">
        <f>COUNTIFS(Sta!$B:$B,$A110,Sta!$K:$K,"&gt;1.5")/$C110</f>
        <v>1</v>
      </c>
    </row>
    <row r="111" spans="1:22" x14ac:dyDescent="0.3">
      <c r="A111" t="s">
        <v>450</v>
      </c>
      <c r="B111" s="9">
        <f>COUNTIF(Sta!A:A,A111)</f>
        <v>10</v>
      </c>
      <c r="C111" s="4">
        <f>COUNTIF(Sta!B:B,A111)</f>
        <v>11</v>
      </c>
      <c r="D111" s="4">
        <f t="shared" si="3"/>
        <v>21</v>
      </c>
      <c r="E111" s="12">
        <f>(COUNTIFS(Sta!$A:$A,$A111,Sta!$L:$L,"&gt;0.5") +COUNTIFS(Sta!$B:$B,$A111,Sta!$L:$L,"&gt;0.5"))/$D111</f>
        <v>0.42857142857142855</v>
      </c>
      <c r="F111" s="7">
        <f>COUNTIFS(Sta!$A:$A,$A111,Sta!$L:$L,"&gt;0.5")/$B111</f>
        <v>0.4</v>
      </c>
      <c r="G111" s="7">
        <f>COUNTIFS(Sta!$B:$B,$A111,Sta!$L:$L,"&gt;0.5")/$C111</f>
        <v>0.45454545454545453</v>
      </c>
      <c r="H111" s="12">
        <f>(COUNTIFS(Sta!$A:$A,$A111,Sta!$L:$L,"&gt;1.5") +COUNTIFS(Sta!$B:$B,$A111,Sta!$L:$L,"&gt;1.5"))/$D111</f>
        <v>0</v>
      </c>
      <c r="I111" s="7">
        <f>COUNTIFS(Sta!$A:$A,$A111,Sta!$L:$L,"&gt;1.5")/$B111</f>
        <v>0</v>
      </c>
      <c r="J111" s="7">
        <f>COUNTIFS(Sta!$B:$B,$A111,Sta!$L:$L,"&gt;1.5")/$C111</f>
        <v>0</v>
      </c>
      <c r="K111" s="12">
        <f>(COUNTIFS(Sta!$A:$A,$A111,Sta!$H:$H,"&gt;0.5") +COUNTIFS(Sta!$B:$B,$A111,Sta!$J:$J,"&gt;0.5"))/$D111</f>
        <v>0.38095238095238093</v>
      </c>
      <c r="L111" s="7">
        <f>COUNTIFS(Sta!$A:$A,$A111,Sta!$H:$H,"&gt;0.5")/$B111</f>
        <v>0.3</v>
      </c>
      <c r="M111" s="7">
        <f>COUNTIFS(Sta!$B:$B,$A111,Sta!$J:$J,"&gt;0.5")/$C111</f>
        <v>0.45454545454545453</v>
      </c>
      <c r="N111" s="12">
        <f>(COUNTIFS(Sta!$A:$A,$A111,Sta!$H:$H,"&gt;1.5") +COUNTIFS(Sta!$B:$B,$A111,Sta!$J:$J,"&gt;1.5"))/$D111</f>
        <v>0</v>
      </c>
      <c r="O111" s="7">
        <f>COUNTIFS(Sta!$A:$A,$A111,Sta!$H:$H,"&gt;1.5")/$B111</f>
        <v>0</v>
      </c>
      <c r="P111" s="7">
        <f>COUNTIFS(Sta!$B:$B,$A111,Sta!$J:$J,"&gt;1.5")/$C111</f>
        <v>0</v>
      </c>
      <c r="Q111" s="12">
        <f>(COUNTIFS(Sta!$A:$A,$A111,Sta!$I:$I,"&gt;0.5") +COUNTIFS(Sta!$B:$B,$A111,Sta!$K:$K,"&gt;0.5"))/$D111</f>
        <v>4.7619047619047616E-2</v>
      </c>
      <c r="R111" s="7">
        <f>COUNTIFS(Sta!$A:$A,$A111,Sta!$I:$I,"&gt;0.5")/$B111</f>
        <v>0.1</v>
      </c>
      <c r="S111" s="7">
        <f>COUNTIFS(Sta!$B:$B,$A111,Sta!$K:$K,"&gt;0.5")/$C111</f>
        <v>0</v>
      </c>
      <c r="T111" s="12">
        <f>(COUNTIFS(Sta!$A:$A,$A111,Sta!$I:$I,"&gt;1.5") +COUNTIFS(Sta!$B:$B,$A111,Sta!$K:$K,"&gt;1.5"))/$D111</f>
        <v>0</v>
      </c>
      <c r="U111" s="7">
        <f>COUNTIFS(Sta!$A:$A,$A111,Sta!$I:$I,"&gt;1.5")/$B111</f>
        <v>0</v>
      </c>
      <c r="V111" s="7">
        <f>COUNTIFS(Sta!$B:$B,$A111,Sta!$K:$K,"&gt;1.5")/$C111</f>
        <v>0</v>
      </c>
    </row>
    <row r="112" spans="1:22" x14ac:dyDescent="0.3">
      <c r="A112" t="s">
        <v>612</v>
      </c>
      <c r="B112" s="9">
        <f>COUNTIF(Sta!A:A,A112)</f>
        <v>3</v>
      </c>
      <c r="C112" s="4">
        <f>COUNTIF(Sta!B:B,A112)</f>
        <v>2</v>
      </c>
      <c r="D112" s="4">
        <f t="shared" si="3"/>
        <v>5</v>
      </c>
      <c r="E112" s="12">
        <f>(COUNTIFS(Sta!$A:$A,$A112,Sta!$L:$L,"&gt;0.5") +COUNTIFS(Sta!$B:$B,$A112,Sta!$L:$L,"&gt;0.5"))/$D112</f>
        <v>1</v>
      </c>
      <c r="F112" s="7">
        <f>COUNTIFS(Sta!$A:$A,$A112,Sta!$L:$L,"&gt;0.5")/$B112</f>
        <v>1</v>
      </c>
      <c r="G112" s="7">
        <f>COUNTIFS(Sta!$B:$B,$A112,Sta!$L:$L,"&gt;0.5")/$C112</f>
        <v>1</v>
      </c>
      <c r="H112" s="12">
        <f>(COUNTIFS(Sta!$A:$A,$A112,Sta!$L:$L,"&gt;1.5") +COUNTIFS(Sta!$B:$B,$A112,Sta!$L:$L,"&gt;1.5"))/$D112</f>
        <v>0.4</v>
      </c>
      <c r="I112" s="7">
        <f>COUNTIFS(Sta!$A:$A,$A112,Sta!$L:$L,"&gt;1.5")/$B112</f>
        <v>0.33333333333333331</v>
      </c>
      <c r="J112" s="7">
        <f>COUNTIFS(Sta!$B:$B,$A112,Sta!$L:$L,"&gt;1.5")/$C112</f>
        <v>0.5</v>
      </c>
      <c r="K112" s="12">
        <f>(COUNTIFS(Sta!$A:$A,$A112,Sta!$H:$H,"&gt;0.5") +COUNTIFS(Sta!$B:$B,$A112,Sta!$J:$J,"&gt;0.5"))/$D112</f>
        <v>0.4</v>
      </c>
      <c r="L112" s="7">
        <f>COUNTIFS(Sta!$A:$A,$A112,Sta!$H:$H,"&gt;0.5")/$B112</f>
        <v>0.33333333333333331</v>
      </c>
      <c r="M112" s="7">
        <f>COUNTIFS(Sta!$B:$B,$A112,Sta!$J:$J,"&gt;0.5")/$C112</f>
        <v>0.5</v>
      </c>
      <c r="N112" s="12">
        <f>(COUNTIFS(Sta!$A:$A,$A112,Sta!$H:$H,"&gt;1.5") +COUNTIFS(Sta!$B:$B,$A112,Sta!$J:$J,"&gt;1.5"))/$D112</f>
        <v>0.2</v>
      </c>
      <c r="O112" s="7">
        <f>COUNTIFS(Sta!$A:$A,$A112,Sta!$H:$H,"&gt;1.5")/$B112</f>
        <v>0.33333333333333331</v>
      </c>
      <c r="P112" s="7">
        <f>COUNTIFS(Sta!$B:$B,$A112,Sta!$J:$J,"&gt;1.5")/$C112</f>
        <v>0</v>
      </c>
      <c r="Q112" s="12">
        <f>(COUNTIFS(Sta!$A:$A,$A112,Sta!$I:$I,"&gt;0.5") +COUNTIFS(Sta!$B:$B,$A112,Sta!$K:$K,"&gt;0.5"))/$D112</f>
        <v>0.6</v>
      </c>
      <c r="R112" s="7">
        <f>COUNTIFS(Sta!$A:$A,$A112,Sta!$I:$I,"&gt;0.5")/$B112</f>
        <v>0.66666666666666663</v>
      </c>
      <c r="S112" s="7">
        <f>COUNTIFS(Sta!$B:$B,$A112,Sta!$K:$K,"&gt;0.5")/$C112</f>
        <v>0.5</v>
      </c>
      <c r="T112" s="12">
        <f>(COUNTIFS(Sta!$A:$A,$A112,Sta!$I:$I,"&gt;1.5") +COUNTIFS(Sta!$B:$B,$A112,Sta!$K:$K,"&gt;1.5"))/$D112</f>
        <v>0.2</v>
      </c>
      <c r="U112" s="7">
        <f>COUNTIFS(Sta!$A:$A,$A112,Sta!$I:$I,"&gt;1.5")/$B112</f>
        <v>0</v>
      </c>
      <c r="V112" s="7">
        <f>COUNTIFS(Sta!$B:$B,$A112,Sta!$K:$K,"&gt;1.5")/$C112</f>
        <v>0.5</v>
      </c>
    </row>
    <row r="113" spans="1:22" x14ac:dyDescent="0.3">
      <c r="A113" t="s">
        <v>474</v>
      </c>
      <c r="B113" s="9">
        <f>COUNTIF(Sta!A:A,A113)</f>
        <v>2</v>
      </c>
      <c r="C113" s="4">
        <f>COUNTIF(Sta!B:B,A113)</f>
        <v>1</v>
      </c>
      <c r="D113" s="4">
        <f t="shared" si="3"/>
        <v>3</v>
      </c>
      <c r="E113" s="12">
        <f>(COUNTIFS(Sta!$A:$A,$A113,Sta!$L:$L,"&gt;0.5") +COUNTIFS(Sta!$B:$B,$A113,Sta!$L:$L,"&gt;0.5"))/$D113</f>
        <v>0.33333333333333331</v>
      </c>
      <c r="F113" s="7">
        <f>COUNTIFS(Sta!$A:$A,$A113,Sta!$L:$L,"&gt;0.5")/$B113</f>
        <v>0</v>
      </c>
      <c r="G113" s="7">
        <f>COUNTIFS(Sta!$B:$B,$A113,Sta!$L:$L,"&gt;0.5")/$C113</f>
        <v>1</v>
      </c>
      <c r="H113" s="12">
        <f>(COUNTIFS(Sta!$A:$A,$A113,Sta!$L:$L,"&gt;1.5") +COUNTIFS(Sta!$B:$B,$A113,Sta!$L:$L,"&gt;1.5"))/$D113</f>
        <v>0</v>
      </c>
      <c r="I113" s="7">
        <f>COUNTIFS(Sta!$A:$A,$A113,Sta!$L:$L,"&gt;1.5")/$B113</f>
        <v>0</v>
      </c>
      <c r="J113" s="7">
        <f>COUNTIFS(Sta!$B:$B,$A113,Sta!$L:$L,"&gt;1.5")/$C113</f>
        <v>0</v>
      </c>
      <c r="K113" s="12">
        <f>(COUNTIFS(Sta!$A:$A,$A113,Sta!$H:$H,"&gt;0.5") +COUNTIFS(Sta!$B:$B,$A113,Sta!$J:$J,"&gt;0.5"))/$D113</f>
        <v>0.33333333333333331</v>
      </c>
      <c r="L113" s="7">
        <f>COUNTIFS(Sta!$A:$A,$A113,Sta!$H:$H,"&gt;0.5")/$B113</f>
        <v>0</v>
      </c>
      <c r="M113" s="7">
        <f>COUNTIFS(Sta!$B:$B,$A113,Sta!$J:$J,"&gt;0.5")/$C113</f>
        <v>1</v>
      </c>
      <c r="N113" s="12">
        <f>(COUNTIFS(Sta!$A:$A,$A113,Sta!$H:$H,"&gt;1.5") +COUNTIFS(Sta!$B:$B,$A113,Sta!$J:$J,"&gt;1.5"))/$D113</f>
        <v>0</v>
      </c>
      <c r="O113" s="7">
        <f>COUNTIFS(Sta!$A:$A,$A113,Sta!$H:$H,"&gt;1.5")/$B113</f>
        <v>0</v>
      </c>
      <c r="P113" s="7">
        <f>COUNTIFS(Sta!$B:$B,$A113,Sta!$J:$J,"&gt;1.5")/$C113</f>
        <v>0</v>
      </c>
      <c r="Q113" s="12">
        <f>(COUNTIFS(Sta!$A:$A,$A113,Sta!$I:$I,"&gt;0.5") +COUNTIFS(Sta!$B:$B,$A113,Sta!$K:$K,"&gt;0.5"))/$D113</f>
        <v>0</v>
      </c>
      <c r="R113" s="7">
        <f>COUNTIFS(Sta!$A:$A,$A113,Sta!$I:$I,"&gt;0.5")/$B113</f>
        <v>0</v>
      </c>
      <c r="S113" s="7">
        <f>COUNTIFS(Sta!$B:$B,$A113,Sta!$K:$K,"&gt;0.5")/$C113</f>
        <v>0</v>
      </c>
      <c r="T113" s="12">
        <f>(COUNTIFS(Sta!$A:$A,$A113,Sta!$I:$I,"&gt;1.5") +COUNTIFS(Sta!$B:$B,$A113,Sta!$K:$K,"&gt;1.5"))/$D113</f>
        <v>0</v>
      </c>
      <c r="U113" s="7">
        <f>COUNTIFS(Sta!$A:$A,$A113,Sta!$I:$I,"&gt;1.5")/$B113</f>
        <v>0</v>
      </c>
      <c r="V113" s="7">
        <f>COUNTIFS(Sta!$B:$B,$A113,Sta!$K:$K,"&gt;1.5")/$C113</f>
        <v>0</v>
      </c>
    </row>
    <row r="114" spans="1:22" x14ac:dyDescent="0.3">
      <c r="A114" t="s">
        <v>492</v>
      </c>
      <c r="B114" s="9">
        <f>COUNTIF(Sta!A:A,A114)</f>
        <v>7</v>
      </c>
      <c r="C114" s="4">
        <f>COUNTIF(Sta!B:B,A114)</f>
        <v>6</v>
      </c>
      <c r="D114" s="4">
        <f t="shared" si="3"/>
        <v>13</v>
      </c>
      <c r="E114" s="12">
        <f>(COUNTIFS(Sta!$A:$A,$A114,Sta!$L:$L,"&gt;0.5") +COUNTIFS(Sta!$B:$B,$A114,Sta!$L:$L,"&gt;0.5"))/$D114</f>
        <v>0.69230769230769229</v>
      </c>
      <c r="F114" s="7">
        <f>COUNTIFS(Sta!$A:$A,$A114,Sta!$L:$L,"&gt;0.5")/$B114</f>
        <v>0.7142857142857143</v>
      </c>
      <c r="G114" s="7">
        <f>COUNTIFS(Sta!$B:$B,$A114,Sta!$L:$L,"&gt;0.5")/$C114</f>
        <v>0.66666666666666663</v>
      </c>
      <c r="H114" s="12">
        <f>(COUNTIFS(Sta!$A:$A,$A114,Sta!$L:$L,"&gt;1.5") +COUNTIFS(Sta!$B:$B,$A114,Sta!$L:$L,"&gt;1.5"))/$D114</f>
        <v>0.53846153846153844</v>
      </c>
      <c r="I114" s="7">
        <f>COUNTIFS(Sta!$A:$A,$A114,Sta!$L:$L,"&gt;1.5")/$B114</f>
        <v>0.5714285714285714</v>
      </c>
      <c r="J114" s="7">
        <f>COUNTIFS(Sta!$B:$B,$A114,Sta!$L:$L,"&gt;1.5")/$C114</f>
        <v>0.5</v>
      </c>
      <c r="K114" s="12">
        <f>(COUNTIFS(Sta!$A:$A,$A114,Sta!$H:$H,"&gt;0.5") +COUNTIFS(Sta!$B:$B,$A114,Sta!$J:$J,"&gt;0.5"))/$D114</f>
        <v>0.61538461538461542</v>
      </c>
      <c r="L114" s="7">
        <f>COUNTIFS(Sta!$A:$A,$A114,Sta!$H:$H,"&gt;0.5")/$B114</f>
        <v>0.7142857142857143</v>
      </c>
      <c r="M114" s="7">
        <f>COUNTIFS(Sta!$B:$B,$A114,Sta!$J:$J,"&gt;0.5")/$C114</f>
        <v>0.5</v>
      </c>
      <c r="N114" s="12">
        <f>(COUNTIFS(Sta!$A:$A,$A114,Sta!$H:$H,"&gt;1.5") +COUNTIFS(Sta!$B:$B,$A114,Sta!$J:$J,"&gt;1.5"))/$D114</f>
        <v>0.23076923076923078</v>
      </c>
      <c r="O114" s="7">
        <f>COUNTIFS(Sta!$A:$A,$A114,Sta!$H:$H,"&gt;1.5")/$B114</f>
        <v>0.14285714285714285</v>
      </c>
      <c r="P114" s="7">
        <f>COUNTIFS(Sta!$B:$B,$A114,Sta!$J:$J,"&gt;1.5")/$C114</f>
        <v>0.33333333333333331</v>
      </c>
      <c r="Q114" s="12">
        <f>(COUNTIFS(Sta!$A:$A,$A114,Sta!$I:$I,"&gt;0.5") +COUNTIFS(Sta!$B:$B,$A114,Sta!$K:$K,"&gt;0.5"))/$D114</f>
        <v>0.53846153846153844</v>
      </c>
      <c r="R114" s="7">
        <f>COUNTIFS(Sta!$A:$A,$A114,Sta!$I:$I,"&gt;0.5")/$B114</f>
        <v>0.42857142857142855</v>
      </c>
      <c r="S114" s="7">
        <f>COUNTIFS(Sta!$B:$B,$A114,Sta!$K:$K,"&gt;0.5")/$C114</f>
        <v>0.66666666666666663</v>
      </c>
      <c r="T114" s="12">
        <f>(COUNTIFS(Sta!$A:$A,$A114,Sta!$I:$I,"&gt;1.5") +COUNTIFS(Sta!$B:$B,$A114,Sta!$K:$K,"&gt;1.5"))/$D114</f>
        <v>0.23076923076923078</v>
      </c>
      <c r="U114" s="7">
        <f>COUNTIFS(Sta!$A:$A,$A114,Sta!$I:$I,"&gt;1.5")/$B114</f>
        <v>0.2857142857142857</v>
      </c>
      <c r="V114" s="7">
        <f>COUNTIFS(Sta!$B:$B,$A114,Sta!$K:$K,"&gt;1.5")/$C114</f>
        <v>0.16666666666666666</v>
      </c>
    </row>
    <row r="115" spans="1:22" x14ac:dyDescent="0.3">
      <c r="A115" t="s">
        <v>199</v>
      </c>
      <c r="B115" s="9">
        <f>COUNTIF(Sta!A:A,A115)</f>
        <v>1</v>
      </c>
      <c r="C115" s="4">
        <f>COUNTIF(Sta!B:B,A115)</f>
        <v>1</v>
      </c>
      <c r="D115" s="4">
        <f t="shared" si="3"/>
        <v>2</v>
      </c>
      <c r="E115" s="12">
        <f>(COUNTIFS(Sta!$A:$A,$A115,Sta!$L:$L,"&gt;0.5") +COUNTIFS(Sta!$B:$B,$A115,Sta!$L:$L,"&gt;0.5"))/$D115</f>
        <v>1</v>
      </c>
      <c r="F115" s="7">
        <f>COUNTIFS(Sta!$A:$A,$A115,Sta!$L:$L,"&gt;0.5")/$B115</f>
        <v>1</v>
      </c>
      <c r="G115" s="7">
        <f>COUNTIFS(Sta!$B:$B,$A115,Sta!$L:$L,"&gt;0.5")/$C115</f>
        <v>1</v>
      </c>
      <c r="H115" s="12">
        <f>(COUNTIFS(Sta!$A:$A,$A115,Sta!$L:$L,"&gt;1.5") +COUNTIFS(Sta!$B:$B,$A115,Sta!$L:$L,"&gt;1.5"))/$D115</f>
        <v>0.5</v>
      </c>
      <c r="I115" s="7">
        <f>COUNTIFS(Sta!$A:$A,$A115,Sta!$L:$L,"&gt;1.5")/$B115</f>
        <v>1</v>
      </c>
      <c r="J115" s="7">
        <f>COUNTIFS(Sta!$B:$B,$A115,Sta!$L:$L,"&gt;1.5")/$C115</f>
        <v>0</v>
      </c>
      <c r="K115" s="12">
        <f>(COUNTIFS(Sta!$A:$A,$A115,Sta!$H:$H,"&gt;0.5") +COUNTIFS(Sta!$B:$B,$A115,Sta!$J:$J,"&gt;0.5"))/$D115</f>
        <v>1</v>
      </c>
      <c r="L115" s="7">
        <f>COUNTIFS(Sta!$A:$A,$A115,Sta!$H:$H,"&gt;0.5")/$B115</f>
        <v>1</v>
      </c>
      <c r="M115" s="7">
        <f>COUNTIFS(Sta!$B:$B,$A115,Sta!$J:$J,"&gt;0.5")/$C115</f>
        <v>1</v>
      </c>
      <c r="N115" s="12">
        <f>(COUNTIFS(Sta!$A:$A,$A115,Sta!$H:$H,"&gt;1.5") +COUNTIFS(Sta!$B:$B,$A115,Sta!$J:$J,"&gt;1.5"))/$D115</f>
        <v>0</v>
      </c>
      <c r="O115" s="7">
        <f>COUNTIFS(Sta!$A:$A,$A115,Sta!$H:$H,"&gt;1.5")/$B115</f>
        <v>0</v>
      </c>
      <c r="P115" s="7">
        <f>COUNTIFS(Sta!$B:$B,$A115,Sta!$J:$J,"&gt;1.5")/$C115</f>
        <v>0</v>
      </c>
      <c r="Q115" s="12">
        <f>(COUNTIFS(Sta!$A:$A,$A115,Sta!$I:$I,"&gt;0.5") +COUNTIFS(Sta!$B:$B,$A115,Sta!$K:$K,"&gt;0.5"))/$D115</f>
        <v>0.5</v>
      </c>
      <c r="R115" s="7">
        <f>COUNTIFS(Sta!$A:$A,$A115,Sta!$I:$I,"&gt;0.5")/$B115</f>
        <v>1</v>
      </c>
      <c r="S115" s="7">
        <f>COUNTIFS(Sta!$B:$B,$A115,Sta!$K:$K,"&gt;0.5")/$C115</f>
        <v>0</v>
      </c>
      <c r="T115" s="12">
        <f>(COUNTIFS(Sta!$A:$A,$A115,Sta!$I:$I,"&gt;1.5") +COUNTIFS(Sta!$B:$B,$A115,Sta!$K:$K,"&gt;1.5"))/$D115</f>
        <v>0</v>
      </c>
      <c r="U115" s="7">
        <f>COUNTIFS(Sta!$A:$A,$A115,Sta!$I:$I,"&gt;1.5")/$B115</f>
        <v>0</v>
      </c>
      <c r="V115" s="7">
        <f>COUNTIFS(Sta!$B:$B,$A115,Sta!$K:$K,"&gt;1.5")/$C115</f>
        <v>0</v>
      </c>
    </row>
    <row r="116" spans="1:22" x14ac:dyDescent="0.3">
      <c r="A116" t="s">
        <v>361</v>
      </c>
      <c r="B116" s="9">
        <f>COUNTIF(Sta!A:A,A116)</f>
        <v>1</v>
      </c>
      <c r="C116" s="4">
        <f>COUNTIF(Sta!B:B,A116)</f>
        <v>2</v>
      </c>
      <c r="D116" s="4">
        <f t="shared" si="3"/>
        <v>3</v>
      </c>
      <c r="E116" s="12">
        <f>(COUNTIFS(Sta!$A:$A,$A116,Sta!$L:$L,"&gt;0.5") +COUNTIFS(Sta!$B:$B,$A116,Sta!$L:$L,"&gt;0.5"))/$D116</f>
        <v>0.66666666666666663</v>
      </c>
      <c r="F116" s="7">
        <f>COUNTIFS(Sta!$A:$A,$A116,Sta!$L:$L,"&gt;0.5")/$B116</f>
        <v>0</v>
      </c>
      <c r="G116" s="7">
        <f>COUNTIFS(Sta!$B:$B,$A116,Sta!$L:$L,"&gt;0.5")/$C116</f>
        <v>1</v>
      </c>
      <c r="H116" s="12">
        <f>(COUNTIFS(Sta!$A:$A,$A116,Sta!$L:$L,"&gt;1.5") +COUNTIFS(Sta!$B:$B,$A116,Sta!$L:$L,"&gt;1.5"))/$D116</f>
        <v>0</v>
      </c>
      <c r="I116" s="7">
        <f>COUNTIFS(Sta!$A:$A,$A116,Sta!$L:$L,"&gt;1.5")/$B116</f>
        <v>0</v>
      </c>
      <c r="J116" s="7">
        <f>COUNTIFS(Sta!$B:$B,$A116,Sta!$L:$L,"&gt;1.5")/$C116</f>
        <v>0</v>
      </c>
      <c r="K116" s="12">
        <f>(COUNTIFS(Sta!$A:$A,$A116,Sta!$H:$H,"&gt;0.5") +COUNTIFS(Sta!$B:$B,$A116,Sta!$J:$J,"&gt;0.5"))/$D116</f>
        <v>0</v>
      </c>
      <c r="L116" s="7">
        <f>COUNTIFS(Sta!$A:$A,$A116,Sta!$H:$H,"&gt;0.5")/$B116</f>
        <v>0</v>
      </c>
      <c r="M116" s="7">
        <f>COUNTIFS(Sta!$B:$B,$A116,Sta!$J:$J,"&gt;0.5")/$C116</f>
        <v>0</v>
      </c>
      <c r="N116" s="12">
        <f>(COUNTIFS(Sta!$A:$A,$A116,Sta!$H:$H,"&gt;1.5") +COUNTIFS(Sta!$B:$B,$A116,Sta!$J:$J,"&gt;1.5"))/$D116</f>
        <v>0</v>
      </c>
      <c r="O116" s="7">
        <f>COUNTIFS(Sta!$A:$A,$A116,Sta!$H:$H,"&gt;1.5")/$B116</f>
        <v>0</v>
      </c>
      <c r="P116" s="7">
        <f>COUNTIFS(Sta!$B:$B,$A116,Sta!$J:$J,"&gt;1.5")/$C116</f>
        <v>0</v>
      </c>
      <c r="Q116" s="12">
        <f>(COUNTIFS(Sta!$A:$A,$A116,Sta!$I:$I,"&gt;0.5") +COUNTIFS(Sta!$B:$B,$A116,Sta!$K:$K,"&gt;0.5"))/$D116</f>
        <v>0.66666666666666663</v>
      </c>
      <c r="R116" s="7">
        <f>COUNTIFS(Sta!$A:$A,$A116,Sta!$I:$I,"&gt;0.5")/$B116</f>
        <v>0</v>
      </c>
      <c r="S116" s="7">
        <f>COUNTIFS(Sta!$B:$B,$A116,Sta!$K:$K,"&gt;0.5")/$C116</f>
        <v>1</v>
      </c>
      <c r="T116" s="12">
        <f>(COUNTIFS(Sta!$A:$A,$A116,Sta!$I:$I,"&gt;1.5") +COUNTIFS(Sta!$B:$B,$A116,Sta!$K:$K,"&gt;1.5"))/$D116</f>
        <v>0</v>
      </c>
      <c r="U116" s="7">
        <f>COUNTIFS(Sta!$A:$A,$A116,Sta!$I:$I,"&gt;1.5")/$B116</f>
        <v>0</v>
      </c>
      <c r="V116" s="7">
        <f>COUNTIFS(Sta!$B:$B,$A116,Sta!$K:$K,"&gt;1.5")/$C116</f>
        <v>0</v>
      </c>
    </row>
    <row r="117" spans="1:22" x14ac:dyDescent="0.3">
      <c r="A117" t="s">
        <v>272</v>
      </c>
      <c r="B117" s="9">
        <f>COUNTIF(Sta!A:A,A117)</f>
        <v>0</v>
      </c>
      <c r="C117" s="4">
        <f>COUNTIF(Sta!B:B,A117)</f>
        <v>1</v>
      </c>
      <c r="D117" s="4">
        <f t="shared" si="3"/>
        <v>1</v>
      </c>
      <c r="E117" s="12">
        <f>(COUNTIFS(Sta!$A:$A,$A117,Sta!$L:$L,"&gt;0.5") +COUNTIFS(Sta!$B:$B,$A117,Sta!$L:$L,"&gt;0.5"))/$D117</f>
        <v>0</v>
      </c>
      <c r="F117" s="7" t="e">
        <f>COUNTIFS(Sta!$A:$A,$A117,Sta!$L:$L,"&gt;0.5")/$B117</f>
        <v>#DIV/0!</v>
      </c>
      <c r="G117" s="7">
        <f>COUNTIFS(Sta!$B:$B,$A117,Sta!$L:$L,"&gt;0.5")/$C117</f>
        <v>0</v>
      </c>
      <c r="H117" s="12">
        <f>(COUNTIFS(Sta!$A:$A,$A117,Sta!$L:$L,"&gt;1.5") +COUNTIFS(Sta!$B:$B,$A117,Sta!$L:$L,"&gt;1.5"))/$D117</f>
        <v>0</v>
      </c>
      <c r="I117" s="7" t="e">
        <f>COUNTIFS(Sta!$A:$A,$A117,Sta!$L:$L,"&gt;1.5")/$B117</f>
        <v>#DIV/0!</v>
      </c>
      <c r="J117" s="7">
        <f>COUNTIFS(Sta!$B:$B,$A117,Sta!$L:$L,"&gt;1.5")/$C117</f>
        <v>0</v>
      </c>
      <c r="K117" s="12">
        <f>(COUNTIFS(Sta!$A:$A,$A117,Sta!$H:$H,"&gt;0.5") +COUNTIFS(Sta!$B:$B,$A117,Sta!$J:$J,"&gt;0.5"))/$D117</f>
        <v>0</v>
      </c>
      <c r="L117" s="7" t="e">
        <f>COUNTIFS(Sta!$A:$A,$A117,Sta!$H:$H,"&gt;0.5")/$B117</f>
        <v>#DIV/0!</v>
      </c>
      <c r="M117" s="7">
        <f>COUNTIFS(Sta!$B:$B,$A117,Sta!$J:$J,"&gt;0.5")/$C117</f>
        <v>0</v>
      </c>
      <c r="N117" s="12">
        <f>(COUNTIFS(Sta!$A:$A,$A117,Sta!$H:$H,"&gt;1.5") +COUNTIFS(Sta!$B:$B,$A117,Sta!$J:$J,"&gt;1.5"))/$D117</f>
        <v>0</v>
      </c>
      <c r="O117" s="7" t="e">
        <f>COUNTIFS(Sta!$A:$A,$A117,Sta!$H:$H,"&gt;1.5")/$B117</f>
        <v>#DIV/0!</v>
      </c>
      <c r="P117" s="7">
        <f>COUNTIFS(Sta!$B:$B,$A117,Sta!$J:$J,"&gt;1.5")/$C117</f>
        <v>0</v>
      </c>
      <c r="Q117" s="12">
        <f>(COUNTIFS(Sta!$A:$A,$A117,Sta!$I:$I,"&gt;0.5") +COUNTIFS(Sta!$B:$B,$A117,Sta!$K:$K,"&gt;0.5"))/$D117</f>
        <v>0</v>
      </c>
      <c r="R117" s="7" t="e">
        <f>COUNTIFS(Sta!$A:$A,$A117,Sta!$I:$I,"&gt;0.5")/$B117</f>
        <v>#DIV/0!</v>
      </c>
      <c r="S117" s="7">
        <f>COUNTIFS(Sta!$B:$B,$A117,Sta!$K:$K,"&gt;0.5")/$C117</f>
        <v>0</v>
      </c>
      <c r="T117" s="12">
        <f>(COUNTIFS(Sta!$A:$A,$A117,Sta!$I:$I,"&gt;1.5") +COUNTIFS(Sta!$B:$B,$A117,Sta!$K:$K,"&gt;1.5"))/$D117</f>
        <v>0</v>
      </c>
      <c r="U117" s="7" t="e">
        <f>COUNTIFS(Sta!$A:$A,$A117,Sta!$I:$I,"&gt;1.5")/$B117</f>
        <v>#DIV/0!</v>
      </c>
      <c r="V117" s="7">
        <f>COUNTIFS(Sta!$B:$B,$A117,Sta!$K:$K,"&gt;1.5")/$C117</f>
        <v>0</v>
      </c>
    </row>
    <row r="118" spans="1:22" x14ac:dyDescent="0.3">
      <c r="A118" t="s">
        <v>10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2" t="e">
        <f>(COUNTIFS(Sta!$A:$A,$A118,Sta!$L:$L,"&gt;0.5") +COUNTIFS(Sta!$B:$B,$A118,Sta!$L:$L,"&gt;0.5"))/$D118</f>
        <v>#DIV/0!</v>
      </c>
      <c r="F118" s="7" t="e">
        <f>COUNTIFS(Sta!$A:$A,$A118,Sta!$L:$L,"&gt;0.5")/$B118</f>
        <v>#DIV/0!</v>
      </c>
      <c r="G118" s="7" t="e">
        <f>COUNTIFS(Sta!$B:$B,$A118,Sta!$L:$L,"&gt;0.5")/$C118</f>
        <v>#DIV/0!</v>
      </c>
      <c r="H118" s="12" t="e">
        <f>(COUNTIFS(Sta!$A:$A,$A118,Sta!$L:$L,"&gt;1.5") +COUNTIFS(Sta!$B:$B,$A118,Sta!$L:$L,"&gt;1.5"))/$D118</f>
        <v>#DIV/0!</v>
      </c>
      <c r="I118" s="7" t="e">
        <f>COUNTIFS(Sta!$A:$A,$A118,Sta!$L:$L,"&gt;1.5")/$B118</f>
        <v>#DIV/0!</v>
      </c>
      <c r="J118" s="7" t="e">
        <f>COUNTIFS(Sta!$B:$B,$A118,Sta!$L:$L,"&gt;1.5")/$C118</f>
        <v>#DIV/0!</v>
      </c>
      <c r="K118" s="12" t="e">
        <f>(COUNTIFS(Sta!$A:$A,$A118,Sta!$H:$H,"&gt;0.5") +COUNTIFS(Sta!$B:$B,$A118,Sta!$J:$J,"&gt;0.5"))/$D118</f>
        <v>#DIV/0!</v>
      </c>
      <c r="L118" s="7" t="e">
        <f>COUNTIFS(Sta!$A:$A,$A118,Sta!$H:$H,"&gt;0.5")/$B118</f>
        <v>#DIV/0!</v>
      </c>
      <c r="M118" s="7" t="e">
        <f>COUNTIFS(Sta!$B:$B,$A118,Sta!$J:$J,"&gt;0.5")/$C118</f>
        <v>#DIV/0!</v>
      </c>
      <c r="N118" s="12" t="e">
        <f>(COUNTIFS(Sta!$A:$A,$A118,Sta!$H:$H,"&gt;1.5") +COUNTIFS(Sta!$B:$B,$A118,Sta!$J:$J,"&gt;1.5"))/$D118</f>
        <v>#DIV/0!</v>
      </c>
      <c r="O118" s="7" t="e">
        <f>COUNTIFS(Sta!$A:$A,$A118,Sta!$H:$H,"&gt;1.5")/$B118</f>
        <v>#DIV/0!</v>
      </c>
      <c r="P118" s="7" t="e">
        <f>COUNTIFS(Sta!$B:$B,$A118,Sta!$J:$J,"&gt;1.5")/$C118</f>
        <v>#DIV/0!</v>
      </c>
      <c r="Q118" s="12" t="e">
        <f>(COUNTIFS(Sta!$A:$A,$A118,Sta!$I:$I,"&gt;0.5") +COUNTIFS(Sta!$B:$B,$A118,Sta!$K:$K,"&gt;0.5"))/$D118</f>
        <v>#DIV/0!</v>
      </c>
      <c r="R118" s="7" t="e">
        <f>COUNTIFS(Sta!$A:$A,$A118,Sta!$I:$I,"&gt;0.5")/$B118</f>
        <v>#DIV/0!</v>
      </c>
      <c r="S118" s="7" t="e">
        <f>COUNTIFS(Sta!$B:$B,$A118,Sta!$K:$K,"&gt;0.5")/$C118</f>
        <v>#DIV/0!</v>
      </c>
      <c r="T118" s="12" t="e">
        <f>(COUNTIFS(Sta!$A:$A,$A118,Sta!$I:$I,"&gt;1.5") +COUNTIFS(Sta!$B:$B,$A118,Sta!$K:$K,"&gt;1.5"))/$D118</f>
        <v>#DIV/0!</v>
      </c>
      <c r="U118" s="7" t="e">
        <f>COUNTIFS(Sta!$A:$A,$A118,Sta!$I:$I,"&gt;1.5")/$B118</f>
        <v>#DIV/0!</v>
      </c>
      <c r="V118" s="7" t="e">
        <f>COUNTIFS(Sta!$B:$B,$A118,Sta!$K:$K,"&gt;1.5")/$C118</f>
        <v>#DIV/0!</v>
      </c>
    </row>
    <row r="119" spans="1:22" x14ac:dyDescent="0.3">
      <c r="A119" t="s">
        <v>236</v>
      </c>
      <c r="B119" s="9">
        <f>COUNTIF(Sta!A:A,A119)</f>
        <v>1</v>
      </c>
      <c r="C119" s="4">
        <f>COUNTIF(Sta!B:B,A119)</f>
        <v>1</v>
      </c>
      <c r="D119" s="4">
        <f t="shared" si="3"/>
        <v>2</v>
      </c>
      <c r="E119" s="12">
        <f>(COUNTIFS(Sta!$A:$A,$A119,Sta!$L:$L,"&gt;0.5") +COUNTIFS(Sta!$B:$B,$A119,Sta!$L:$L,"&gt;0.5"))/$D119</f>
        <v>0</v>
      </c>
      <c r="F119" s="7">
        <f>COUNTIFS(Sta!$A:$A,$A119,Sta!$L:$L,"&gt;0.5")/$B119</f>
        <v>0</v>
      </c>
      <c r="G119" s="7">
        <f>COUNTIFS(Sta!$B:$B,$A119,Sta!$L:$L,"&gt;0.5")/$C119</f>
        <v>0</v>
      </c>
      <c r="H119" s="12">
        <f>(COUNTIFS(Sta!$A:$A,$A119,Sta!$L:$L,"&gt;1.5") +COUNTIFS(Sta!$B:$B,$A119,Sta!$L:$L,"&gt;1.5"))/$D119</f>
        <v>0</v>
      </c>
      <c r="I119" s="7">
        <f>COUNTIFS(Sta!$A:$A,$A119,Sta!$L:$L,"&gt;1.5")/$B119</f>
        <v>0</v>
      </c>
      <c r="J119" s="7">
        <f>COUNTIFS(Sta!$B:$B,$A119,Sta!$L:$L,"&gt;1.5")/$C119</f>
        <v>0</v>
      </c>
      <c r="K119" s="12">
        <f>(COUNTIFS(Sta!$A:$A,$A119,Sta!$H:$H,"&gt;0.5") +COUNTIFS(Sta!$B:$B,$A119,Sta!$J:$J,"&gt;0.5"))/$D119</f>
        <v>0</v>
      </c>
      <c r="L119" s="7">
        <f>COUNTIFS(Sta!$A:$A,$A119,Sta!$H:$H,"&gt;0.5")/$B119</f>
        <v>0</v>
      </c>
      <c r="M119" s="7">
        <f>COUNTIFS(Sta!$B:$B,$A119,Sta!$J:$J,"&gt;0.5")/$C119</f>
        <v>0</v>
      </c>
      <c r="N119" s="12">
        <f>(COUNTIFS(Sta!$A:$A,$A119,Sta!$H:$H,"&gt;1.5") +COUNTIFS(Sta!$B:$B,$A119,Sta!$J:$J,"&gt;1.5"))/$D119</f>
        <v>0</v>
      </c>
      <c r="O119" s="7">
        <f>COUNTIFS(Sta!$A:$A,$A119,Sta!$H:$H,"&gt;1.5")/$B119</f>
        <v>0</v>
      </c>
      <c r="P119" s="7">
        <f>COUNTIFS(Sta!$B:$B,$A119,Sta!$J:$J,"&gt;1.5")/$C119</f>
        <v>0</v>
      </c>
      <c r="Q119" s="12">
        <f>(COUNTIFS(Sta!$A:$A,$A119,Sta!$I:$I,"&gt;0.5") +COUNTIFS(Sta!$B:$B,$A119,Sta!$K:$K,"&gt;0.5"))/$D119</f>
        <v>0</v>
      </c>
      <c r="R119" s="7">
        <f>COUNTIFS(Sta!$A:$A,$A119,Sta!$I:$I,"&gt;0.5")/$B119</f>
        <v>0</v>
      </c>
      <c r="S119" s="7">
        <f>COUNTIFS(Sta!$B:$B,$A119,Sta!$K:$K,"&gt;0.5")/$C119</f>
        <v>0</v>
      </c>
      <c r="T119" s="12">
        <f>(COUNTIFS(Sta!$A:$A,$A119,Sta!$I:$I,"&gt;1.5") +COUNTIFS(Sta!$B:$B,$A119,Sta!$K:$K,"&gt;1.5"))/$D119</f>
        <v>0</v>
      </c>
      <c r="U119" s="7">
        <f>COUNTIFS(Sta!$A:$A,$A119,Sta!$I:$I,"&gt;1.5")/$B119</f>
        <v>0</v>
      </c>
      <c r="V119" s="7">
        <f>COUNTIFS(Sta!$B:$B,$A119,Sta!$K:$K,"&gt;1.5")/$C119</f>
        <v>0</v>
      </c>
    </row>
    <row r="120" spans="1:22" x14ac:dyDescent="0.3">
      <c r="A120" t="s">
        <v>105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2" t="e">
        <f>(COUNTIFS(Sta!$A:$A,$A120,Sta!$L:$L,"&gt;0.5") +COUNTIFS(Sta!$B:$B,$A120,Sta!$L:$L,"&gt;0.5"))/$D120</f>
        <v>#DIV/0!</v>
      </c>
      <c r="F120" s="7" t="e">
        <f>COUNTIFS(Sta!$A:$A,$A120,Sta!$L:$L,"&gt;0.5")/$B120</f>
        <v>#DIV/0!</v>
      </c>
      <c r="G120" s="7" t="e">
        <f>COUNTIFS(Sta!$B:$B,$A120,Sta!$L:$L,"&gt;0.5")/$C120</f>
        <v>#DIV/0!</v>
      </c>
      <c r="H120" s="12" t="e">
        <f>(COUNTIFS(Sta!$A:$A,$A120,Sta!$L:$L,"&gt;1.5") +COUNTIFS(Sta!$B:$B,$A120,Sta!$L:$L,"&gt;1.5"))/$D120</f>
        <v>#DIV/0!</v>
      </c>
      <c r="I120" s="7" t="e">
        <f>COUNTIFS(Sta!$A:$A,$A120,Sta!$L:$L,"&gt;1.5")/$B120</f>
        <v>#DIV/0!</v>
      </c>
      <c r="J120" s="7" t="e">
        <f>COUNTIFS(Sta!$B:$B,$A120,Sta!$L:$L,"&gt;1.5")/$C120</f>
        <v>#DIV/0!</v>
      </c>
      <c r="K120" s="12" t="e">
        <f>(COUNTIFS(Sta!$A:$A,$A120,Sta!$H:$H,"&gt;0.5") +COUNTIFS(Sta!$B:$B,$A120,Sta!$J:$J,"&gt;0.5"))/$D120</f>
        <v>#DIV/0!</v>
      </c>
      <c r="L120" s="7" t="e">
        <f>COUNTIFS(Sta!$A:$A,$A120,Sta!$H:$H,"&gt;0.5")/$B120</f>
        <v>#DIV/0!</v>
      </c>
      <c r="M120" s="7" t="e">
        <f>COUNTIFS(Sta!$B:$B,$A120,Sta!$J:$J,"&gt;0.5")/$C120</f>
        <v>#DIV/0!</v>
      </c>
      <c r="N120" s="12" t="e">
        <f>(COUNTIFS(Sta!$A:$A,$A120,Sta!$H:$H,"&gt;1.5") +COUNTIFS(Sta!$B:$B,$A120,Sta!$J:$J,"&gt;1.5"))/$D120</f>
        <v>#DIV/0!</v>
      </c>
      <c r="O120" s="7" t="e">
        <f>COUNTIFS(Sta!$A:$A,$A120,Sta!$H:$H,"&gt;1.5")/$B120</f>
        <v>#DIV/0!</v>
      </c>
      <c r="P120" s="7" t="e">
        <f>COUNTIFS(Sta!$B:$B,$A120,Sta!$J:$J,"&gt;1.5")/$C120</f>
        <v>#DIV/0!</v>
      </c>
      <c r="Q120" s="12" t="e">
        <f>(COUNTIFS(Sta!$A:$A,$A120,Sta!$I:$I,"&gt;0.5") +COUNTIFS(Sta!$B:$B,$A120,Sta!$K:$K,"&gt;0.5"))/$D120</f>
        <v>#DIV/0!</v>
      </c>
      <c r="R120" s="7" t="e">
        <f>COUNTIFS(Sta!$A:$A,$A120,Sta!$I:$I,"&gt;0.5")/$B120</f>
        <v>#DIV/0!</v>
      </c>
      <c r="S120" s="7" t="e">
        <f>COUNTIFS(Sta!$B:$B,$A120,Sta!$K:$K,"&gt;0.5")/$C120</f>
        <v>#DIV/0!</v>
      </c>
      <c r="T120" s="12" t="e">
        <f>(COUNTIFS(Sta!$A:$A,$A120,Sta!$I:$I,"&gt;1.5") +COUNTIFS(Sta!$B:$B,$A120,Sta!$K:$K,"&gt;1.5"))/$D120</f>
        <v>#DIV/0!</v>
      </c>
      <c r="U120" s="7" t="e">
        <f>COUNTIFS(Sta!$A:$A,$A120,Sta!$I:$I,"&gt;1.5")/$B120</f>
        <v>#DIV/0!</v>
      </c>
      <c r="V120" s="7" t="e">
        <f>COUNTIFS(Sta!$B:$B,$A120,Sta!$K:$K,"&gt;1.5")/$C120</f>
        <v>#DIV/0!</v>
      </c>
    </row>
    <row r="121" spans="1:22" x14ac:dyDescent="0.3">
      <c r="A121" t="s">
        <v>506</v>
      </c>
      <c r="B121" s="9">
        <f>COUNTIF(Sta!A:A,A121)</f>
        <v>11</v>
      </c>
      <c r="C121" s="4">
        <f>COUNTIF(Sta!B:B,A121)</f>
        <v>10</v>
      </c>
      <c r="D121" s="4">
        <f t="shared" si="3"/>
        <v>21</v>
      </c>
      <c r="E121" s="12">
        <f>(COUNTIFS(Sta!$A:$A,$A121,Sta!$L:$L,"&gt;0.5") +COUNTIFS(Sta!$B:$B,$A121,Sta!$L:$L,"&gt;0.5"))/$D121</f>
        <v>0.5714285714285714</v>
      </c>
      <c r="F121" s="7">
        <f>COUNTIFS(Sta!$A:$A,$A121,Sta!$L:$L,"&gt;0.5")/$B121</f>
        <v>0.54545454545454541</v>
      </c>
      <c r="G121" s="7">
        <f>COUNTIFS(Sta!$B:$B,$A121,Sta!$L:$L,"&gt;0.5")/$C121</f>
        <v>0.6</v>
      </c>
      <c r="H121" s="12">
        <f>(COUNTIFS(Sta!$A:$A,$A121,Sta!$L:$L,"&gt;1.5") +COUNTIFS(Sta!$B:$B,$A121,Sta!$L:$L,"&gt;1.5"))/$D121</f>
        <v>0.2857142857142857</v>
      </c>
      <c r="I121" s="7">
        <f>COUNTIFS(Sta!$A:$A,$A121,Sta!$L:$L,"&gt;1.5")/$B121</f>
        <v>0.18181818181818182</v>
      </c>
      <c r="J121" s="7">
        <f>COUNTIFS(Sta!$B:$B,$A121,Sta!$L:$L,"&gt;1.5")/$C121</f>
        <v>0.4</v>
      </c>
      <c r="K121" s="12">
        <f>(COUNTIFS(Sta!$A:$A,$A121,Sta!$H:$H,"&gt;0.5") +COUNTIFS(Sta!$B:$B,$A121,Sta!$J:$J,"&gt;0.5"))/$D121</f>
        <v>0.42857142857142855</v>
      </c>
      <c r="L121" s="7">
        <f>COUNTIFS(Sta!$A:$A,$A121,Sta!$H:$H,"&gt;0.5")/$B121</f>
        <v>0.36363636363636365</v>
      </c>
      <c r="M121" s="7">
        <f>COUNTIFS(Sta!$B:$B,$A121,Sta!$J:$J,"&gt;0.5")/$C121</f>
        <v>0.5</v>
      </c>
      <c r="N121" s="12">
        <f>(COUNTIFS(Sta!$A:$A,$A121,Sta!$H:$H,"&gt;1.5") +COUNTIFS(Sta!$B:$B,$A121,Sta!$J:$J,"&gt;1.5"))/$D121</f>
        <v>9.5238095238095233E-2</v>
      </c>
      <c r="O121" s="7">
        <f>COUNTIFS(Sta!$A:$A,$A121,Sta!$H:$H,"&gt;1.5")/$B121</f>
        <v>0</v>
      </c>
      <c r="P121" s="7">
        <f>COUNTIFS(Sta!$B:$B,$A121,Sta!$J:$J,"&gt;1.5")/$C121</f>
        <v>0.2</v>
      </c>
      <c r="Q121" s="12">
        <f>(COUNTIFS(Sta!$A:$A,$A121,Sta!$I:$I,"&gt;0.5") +COUNTIFS(Sta!$B:$B,$A121,Sta!$K:$K,"&gt;0.5"))/$D121</f>
        <v>0.2857142857142857</v>
      </c>
      <c r="R121" s="7">
        <f>COUNTIFS(Sta!$A:$A,$A121,Sta!$I:$I,"&gt;0.5")/$B121</f>
        <v>0.27272727272727271</v>
      </c>
      <c r="S121" s="7">
        <f>COUNTIFS(Sta!$B:$B,$A121,Sta!$K:$K,"&gt;0.5")/$C121</f>
        <v>0.3</v>
      </c>
      <c r="T121" s="12">
        <f>(COUNTIFS(Sta!$A:$A,$A121,Sta!$I:$I,"&gt;1.5") +COUNTIFS(Sta!$B:$B,$A121,Sta!$K:$K,"&gt;1.5"))/$D121</f>
        <v>4.7619047619047616E-2</v>
      </c>
      <c r="U121" s="7">
        <f>COUNTIFS(Sta!$A:$A,$A121,Sta!$I:$I,"&gt;1.5")/$B121</f>
        <v>9.0909090909090912E-2</v>
      </c>
      <c r="V121" s="7">
        <f>COUNTIFS(Sta!$B:$B,$A121,Sta!$K:$K,"&gt;1.5")/$C121</f>
        <v>0</v>
      </c>
    </row>
    <row r="122" spans="1:22" x14ac:dyDescent="0.3">
      <c r="A122" t="s">
        <v>351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2" t="e">
        <f>(COUNTIFS(Sta!$A:$A,$A122,Sta!$L:$L,"&gt;0.5") +COUNTIFS(Sta!$B:$B,$A122,Sta!$L:$L,"&gt;0.5"))/$D122</f>
        <v>#DIV/0!</v>
      </c>
      <c r="F122" s="7" t="e">
        <f>COUNTIFS(Sta!$A:$A,$A122,Sta!$L:$L,"&gt;0.5")/$B122</f>
        <v>#DIV/0!</v>
      </c>
      <c r="G122" s="7" t="e">
        <f>COUNTIFS(Sta!$B:$B,$A122,Sta!$L:$L,"&gt;0.5")/$C122</f>
        <v>#DIV/0!</v>
      </c>
      <c r="H122" s="12" t="e">
        <f>(COUNTIFS(Sta!$A:$A,$A122,Sta!$L:$L,"&gt;1.5") +COUNTIFS(Sta!$B:$B,$A122,Sta!$L:$L,"&gt;1.5"))/$D122</f>
        <v>#DIV/0!</v>
      </c>
      <c r="I122" s="7" t="e">
        <f>COUNTIFS(Sta!$A:$A,$A122,Sta!$L:$L,"&gt;1.5")/$B122</f>
        <v>#DIV/0!</v>
      </c>
      <c r="J122" s="7" t="e">
        <f>COUNTIFS(Sta!$B:$B,$A122,Sta!$L:$L,"&gt;1.5")/$C122</f>
        <v>#DIV/0!</v>
      </c>
      <c r="K122" s="12" t="e">
        <f>(COUNTIFS(Sta!$A:$A,$A122,Sta!$H:$H,"&gt;0.5") +COUNTIFS(Sta!$B:$B,$A122,Sta!$J:$J,"&gt;0.5"))/$D122</f>
        <v>#DIV/0!</v>
      </c>
      <c r="L122" s="7" t="e">
        <f>COUNTIFS(Sta!$A:$A,$A122,Sta!$H:$H,"&gt;0.5")/$B122</f>
        <v>#DIV/0!</v>
      </c>
      <c r="M122" s="7" t="e">
        <f>COUNTIFS(Sta!$B:$B,$A122,Sta!$J:$J,"&gt;0.5")/$C122</f>
        <v>#DIV/0!</v>
      </c>
      <c r="N122" s="12" t="e">
        <f>(COUNTIFS(Sta!$A:$A,$A122,Sta!$H:$H,"&gt;1.5") +COUNTIFS(Sta!$B:$B,$A122,Sta!$J:$J,"&gt;1.5"))/$D122</f>
        <v>#DIV/0!</v>
      </c>
      <c r="O122" s="7" t="e">
        <f>COUNTIFS(Sta!$A:$A,$A122,Sta!$H:$H,"&gt;1.5")/$B122</f>
        <v>#DIV/0!</v>
      </c>
      <c r="P122" s="7" t="e">
        <f>COUNTIFS(Sta!$B:$B,$A122,Sta!$J:$J,"&gt;1.5")/$C122</f>
        <v>#DIV/0!</v>
      </c>
      <c r="Q122" s="12" t="e">
        <f>(COUNTIFS(Sta!$A:$A,$A122,Sta!$I:$I,"&gt;0.5") +COUNTIFS(Sta!$B:$B,$A122,Sta!$K:$K,"&gt;0.5"))/$D122</f>
        <v>#DIV/0!</v>
      </c>
      <c r="R122" s="7" t="e">
        <f>COUNTIFS(Sta!$A:$A,$A122,Sta!$I:$I,"&gt;0.5")/$B122</f>
        <v>#DIV/0!</v>
      </c>
      <c r="S122" s="7" t="e">
        <f>COUNTIFS(Sta!$B:$B,$A122,Sta!$K:$K,"&gt;0.5")/$C122</f>
        <v>#DIV/0!</v>
      </c>
      <c r="T122" s="12" t="e">
        <f>(COUNTIFS(Sta!$A:$A,$A122,Sta!$I:$I,"&gt;1.5") +COUNTIFS(Sta!$B:$B,$A122,Sta!$K:$K,"&gt;1.5"))/$D122</f>
        <v>#DIV/0!</v>
      </c>
      <c r="U122" s="7" t="e">
        <f>COUNTIFS(Sta!$A:$A,$A122,Sta!$I:$I,"&gt;1.5")/$B122</f>
        <v>#DIV/0!</v>
      </c>
      <c r="V122" s="7" t="e">
        <f>COUNTIFS(Sta!$B:$B,$A122,Sta!$K:$K,"&gt;1.5")/$C122</f>
        <v>#DIV/0!</v>
      </c>
    </row>
    <row r="123" spans="1:22" x14ac:dyDescent="0.3">
      <c r="A123" t="s">
        <v>362</v>
      </c>
      <c r="B123" s="9">
        <f>COUNTIF(Sta!A:A,A123)</f>
        <v>2</v>
      </c>
      <c r="C123" s="4">
        <f>COUNTIF(Sta!B:B,A123)</f>
        <v>1</v>
      </c>
      <c r="D123" s="4">
        <f t="shared" si="3"/>
        <v>3</v>
      </c>
      <c r="E123" s="12">
        <f>(COUNTIFS(Sta!$A:$A,$A123,Sta!$L:$L,"&gt;0.5") +COUNTIFS(Sta!$B:$B,$A123,Sta!$L:$L,"&gt;0.5"))/$D123</f>
        <v>0.66666666666666663</v>
      </c>
      <c r="F123" s="7">
        <f>COUNTIFS(Sta!$A:$A,$A123,Sta!$L:$L,"&gt;0.5")/$B123</f>
        <v>0.5</v>
      </c>
      <c r="G123" s="7">
        <f>COUNTIFS(Sta!$B:$B,$A123,Sta!$L:$L,"&gt;0.5")/$C123</f>
        <v>1</v>
      </c>
      <c r="H123" s="12">
        <f>(COUNTIFS(Sta!$A:$A,$A123,Sta!$L:$L,"&gt;1.5") +COUNTIFS(Sta!$B:$B,$A123,Sta!$L:$L,"&gt;1.5"))/$D123</f>
        <v>0</v>
      </c>
      <c r="I123" s="7">
        <f>COUNTIFS(Sta!$A:$A,$A123,Sta!$L:$L,"&gt;1.5")/$B123</f>
        <v>0</v>
      </c>
      <c r="J123" s="7">
        <f>COUNTIFS(Sta!$B:$B,$A123,Sta!$L:$L,"&gt;1.5")/$C123</f>
        <v>0</v>
      </c>
      <c r="K123" s="12">
        <f>(COUNTIFS(Sta!$A:$A,$A123,Sta!$H:$H,"&gt;0.5") +COUNTIFS(Sta!$B:$B,$A123,Sta!$J:$J,"&gt;0.5"))/$D123</f>
        <v>0.33333333333333331</v>
      </c>
      <c r="L123" s="7">
        <f>COUNTIFS(Sta!$A:$A,$A123,Sta!$H:$H,"&gt;0.5")/$B123</f>
        <v>0.5</v>
      </c>
      <c r="M123" s="7">
        <f>COUNTIFS(Sta!$B:$B,$A123,Sta!$J:$J,"&gt;0.5")/$C123</f>
        <v>0</v>
      </c>
      <c r="N123" s="12">
        <f>(COUNTIFS(Sta!$A:$A,$A123,Sta!$H:$H,"&gt;1.5") +COUNTIFS(Sta!$B:$B,$A123,Sta!$J:$J,"&gt;1.5"))/$D123</f>
        <v>0</v>
      </c>
      <c r="O123" s="7">
        <f>COUNTIFS(Sta!$A:$A,$A123,Sta!$H:$H,"&gt;1.5")/$B123</f>
        <v>0</v>
      </c>
      <c r="P123" s="7">
        <f>COUNTIFS(Sta!$B:$B,$A123,Sta!$J:$J,"&gt;1.5")/$C123</f>
        <v>0</v>
      </c>
      <c r="Q123" s="12">
        <f>(COUNTIFS(Sta!$A:$A,$A123,Sta!$I:$I,"&gt;0.5") +COUNTIFS(Sta!$B:$B,$A123,Sta!$K:$K,"&gt;0.5"))/$D123</f>
        <v>0.33333333333333331</v>
      </c>
      <c r="R123" s="7">
        <f>COUNTIFS(Sta!$A:$A,$A123,Sta!$I:$I,"&gt;0.5")/$B123</f>
        <v>0</v>
      </c>
      <c r="S123" s="7">
        <f>COUNTIFS(Sta!$B:$B,$A123,Sta!$K:$K,"&gt;0.5")/$C123</f>
        <v>1</v>
      </c>
      <c r="T123" s="12">
        <f>(COUNTIFS(Sta!$A:$A,$A123,Sta!$I:$I,"&gt;1.5") +COUNTIFS(Sta!$B:$B,$A123,Sta!$K:$K,"&gt;1.5"))/$D123</f>
        <v>0</v>
      </c>
      <c r="U123" s="7">
        <f>COUNTIFS(Sta!$A:$A,$A123,Sta!$I:$I,"&gt;1.5")/$B123</f>
        <v>0</v>
      </c>
      <c r="V123" s="7">
        <f>COUNTIFS(Sta!$B:$B,$A123,Sta!$K:$K,"&gt;1.5")/$C123</f>
        <v>0</v>
      </c>
    </row>
    <row r="124" spans="1:22" x14ac:dyDescent="0.3">
      <c r="A124" t="s">
        <v>589</v>
      </c>
      <c r="B124" s="9">
        <f>COUNTIF(Sta!A:A,A124)</f>
        <v>1</v>
      </c>
      <c r="C124" s="4">
        <f>COUNTIF(Sta!B:B,A124)</f>
        <v>2</v>
      </c>
      <c r="D124" s="4">
        <f t="shared" si="3"/>
        <v>3</v>
      </c>
      <c r="E124" s="12">
        <f>(COUNTIFS(Sta!$A:$A,$A124,Sta!$L:$L,"&gt;0.5") +COUNTIFS(Sta!$B:$B,$A124,Sta!$L:$L,"&gt;0.5"))/$D124</f>
        <v>0.66666666666666663</v>
      </c>
      <c r="F124" s="7">
        <f>COUNTIFS(Sta!$A:$A,$A124,Sta!$L:$L,"&gt;0.5")/$B124</f>
        <v>1</v>
      </c>
      <c r="G124" s="7">
        <f>COUNTIFS(Sta!$B:$B,$A124,Sta!$L:$L,"&gt;0.5")/$C124</f>
        <v>0.5</v>
      </c>
      <c r="H124" s="12">
        <f>(COUNTIFS(Sta!$A:$A,$A124,Sta!$L:$L,"&gt;1.5") +COUNTIFS(Sta!$B:$B,$A124,Sta!$L:$L,"&gt;1.5"))/$D124</f>
        <v>0.66666666666666663</v>
      </c>
      <c r="I124" s="7">
        <f>COUNTIFS(Sta!$A:$A,$A124,Sta!$L:$L,"&gt;1.5")/$B124</f>
        <v>1</v>
      </c>
      <c r="J124" s="7">
        <f>COUNTIFS(Sta!$B:$B,$A124,Sta!$L:$L,"&gt;1.5")/$C124</f>
        <v>0.5</v>
      </c>
      <c r="K124" s="12">
        <f>(COUNTIFS(Sta!$A:$A,$A124,Sta!$H:$H,"&gt;0.5") +COUNTIFS(Sta!$B:$B,$A124,Sta!$J:$J,"&gt;0.5"))/$D124</f>
        <v>0.66666666666666663</v>
      </c>
      <c r="L124" s="7">
        <f>COUNTIFS(Sta!$A:$A,$A124,Sta!$H:$H,"&gt;0.5")/$B124</f>
        <v>1</v>
      </c>
      <c r="M124" s="7">
        <f>COUNTIFS(Sta!$B:$B,$A124,Sta!$J:$J,"&gt;0.5")/$C124</f>
        <v>0.5</v>
      </c>
      <c r="N124" s="12">
        <f>(COUNTIFS(Sta!$A:$A,$A124,Sta!$H:$H,"&gt;1.5") +COUNTIFS(Sta!$B:$B,$A124,Sta!$J:$J,"&gt;1.5"))/$D124</f>
        <v>0.33333333333333331</v>
      </c>
      <c r="O124" s="7">
        <f>COUNTIFS(Sta!$A:$A,$A124,Sta!$H:$H,"&gt;1.5")/$B124</f>
        <v>1</v>
      </c>
      <c r="P124" s="7">
        <f>COUNTIFS(Sta!$B:$B,$A124,Sta!$J:$J,"&gt;1.5")/$C124</f>
        <v>0</v>
      </c>
      <c r="Q124" s="12">
        <f>(COUNTIFS(Sta!$A:$A,$A124,Sta!$I:$I,"&gt;0.5") +COUNTIFS(Sta!$B:$B,$A124,Sta!$K:$K,"&gt;0.5"))/$D124</f>
        <v>0.33333333333333331</v>
      </c>
      <c r="R124" s="7">
        <f>COUNTIFS(Sta!$A:$A,$A124,Sta!$I:$I,"&gt;0.5")/$B124</f>
        <v>0</v>
      </c>
      <c r="S124" s="7">
        <f>COUNTIFS(Sta!$B:$B,$A124,Sta!$K:$K,"&gt;0.5")/$C124</f>
        <v>0.5</v>
      </c>
      <c r="T124" s="12">
        <f>(COUNTIFS(Sta!$A:$A,$A124,Sta!$I:$I,"&gt;1.5") +COUNTIFS(Sta!$B:$B,$A124,Sta!$K:$K,"&gt;1.5"))/$D124</f>
        <v>0</v>
      </c>
      <c r="U124" s="7">
        <f>COUNTIFS(Sta!$A:$A,$A124,Sta!$I:$I,"&gt;1.5")/$B124</f>
        <v>0</v>
      </c>
      <c r="V124" s="7">
        <f>COUNTIFS(Sta!$B:$B,$A124,Sta!$K:$K,"&gt;1.5")/$C124</f>
        <v>0</v>
      </c>
    </row>
    <row r="125" spans="1:22" x14ac:dyDescent="0.3">
      <c r="A125" t="s">
        <v>221</v>
      </c>
      <c r="B125" s="9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2">
        <f>(COUNTIFS(Sta!$A:$A,$A125,Sta!$L:$L,"&gt;0.5") +COUNTIFS(Sta!$B:$B,$A125,Sta!$L:$L,"&gt;0.5"))/$D125</f>
        <v>0.5</v>
      </c>
      <c r="F125" s="7">
        <f>COUNTIFS(Sta!$A:$A,$A125,Sta!$L:$L,"&gt;0.5")/$B125</f>
        <v>1</v>
      </c>
      <c r="G125" s="7">
        <f>COUNTIFS(Sta!$B:$B,$A125,Sta!$L:$L,"&gt;0.5")/$C125</f>
        <v>0</v>
      </c>
      <c r="H125" s="12">
        <f>(COUNTIFS(Sta!$A:$A,$A125,Sta!$L:$L,"&gt;1.5") +COUNTIFS(Sta!$B:$B,$A125,Sta!$L:$L,"&gt;1.5"))/$D125</f>
        <v>0.5</v>
      </c>
      <c r="I125" s="7">
        <f>COUNTIFS(Sta!$A:$A,$A125,Sta!$L:$L,"&gt;1.5")/$B125</f>
        <v>1</v>
      </c>
      <c r="J125" s="7">
        <f>COUNTIFS(Sta!$B:$B,$A125,Sta!$L:$L,"&gt;1.5")/$C125</f>
        <v>0</v>
      </c>
      <c r="K125" s="12">
        <f>(COUNTIFS(Sta!$A:$A,$A125,Sta!$H:$H,"&gt;0.5") +COUNTIFS(Sta!$B:$B,$A125,Sta!$J:$J,"&gt;0.5"))/$D125</f>
        <v>0.5</v>
      </c>
      <c r="L125" s="7">
        <f>COUNTIFS(Sta!$A:$A,$A125,Sta!$H:$H,"&gt;0.5")/$B125</f>
        <v>1</v>
      </c>
      <c r="M125" s="7">
        <f>COUNTIFS(Sta!$B:$B,$A125,Sta!$J:$J,"&gt;0.5")/$C125</f>
        <v>0</v>
      </c>
      <c r="N125" s="12">
        <f>(COUNTIFS(Sta!$A:$A,$A125,Sta!$H:$H,"&gt;1.5") +COUNTIFS(Sta!$B:$B,$A125,Sta!$J:$J,"&gt;1.5"))/$D125</f>
        <v>0</v>
      </c>
      <c r="O125" s="7">
        <f>COUNTIFS(Sta!$A:$A,$A125,Sta!$H:$H,"&gt;1.5")/$B125</f>
        <v>0</v>
      </c>
      <c r="P125" s="7">
        <f>COUNTIFS(Sta!$B:$B,$A125,Sta!$J:$J,"&gt;1.5")/$C125</f>
        <v>0</v>
      </c>
      <c r="Q125" s="12">
        <f>(COUNTIFS(Sta!$A:$A,$A125,Sta!$I:$I,"&gt;0.5") +COUNTIFS(Sta!$B:$B,$A125,Sta!$K:$K,"&gt;0.5"))/$D125</f>
        <v>0.5</v>
      </c>
      <c r="R125" s="7">
        <f>COUNTIFS(Sta!$A:$A,$A125,Sta!$I:$I,"&gt;0.5")/$B125</f>
        <v>1</v>
      </c>
      <c r="S125" s="7">
        <f>COUNTIFS(Sta!$B:$B,$A125,Sta!$K:$K,"&gt;0.5")/$C125</f>
        <v>0</v>
      </c>
      <c r="T125" s="12">
        <f>(COUNTIFS(Sta!$A:$A,$A125,Sta!$I:$I,"&gt;1.5") +COUNTIFS(Sta!$B:$B,$A125,Sta!$K:$K,"&gt;1.5"))/$D125</f>
        <v>0</v>
      </c>
      <c r="U125" s="7">
        <f>COUNTIFS(Sta!$A:$A,$A125,Sta!$I:$I,"&gt;1.5")/$B125</f>
        <v>0</v>
      </c>
      <c r="V125" s="7">
        <f>COUNTIFS(Sta!$B:$B,$A125,Sta!$K:$K,"&gt;1.5")/$C125</f>
        <v>0</v>
      </c>
    </row>
    <row r="126" spans="1:22" x14ac:dyDescent="0.3">
      <c r="A126" t="s">
        <v>626</v>
      </c>
      <c r="B126" s="9">
        <f>COUNTIF(Sta!A:A,A126)</f>
        <v>1</v>
      </c>
      <c r="C126" s="4">
        <f>COUNTIF(Sta!B:B,A126)</f>
        <v>1</v>
      </c>
      <c r="D126" s="4">
        <f t="shared" si="4"/>
        <v>2</v>
      </c>
      <c r="E126" s="12">
        <f>(COUNTIFS(Sta!$A:$A,$A126,Sta!$L:$L,"&gt;0.5") +COUNTIFS(Sta!$B:$B,$A126,Sta!$L:$L,"&gt;0.5"))/$D126</f>
        <v>0.5</v>
      </c>
      <c r="F126" s="7">
        <f>COUNTIFS(Sta!$A:$A,$A126,Sta!$L:$L,"&gt;0.5")/$B126</f>
        <v>1</v>
      </c>
      <c r="G126" s="7">
        <f>COUNTIFS(Sta!$B:$B,$A126,Sta!$L:$L,"&gt;0.5")/$C126</f>
        <v>0</v>
      </c>
      <c r="H126" s="12">
        <f>(COUNTIFS(Sta!$A:$A,$A126,Sta!$L:$L,"&gt;1.5") +COUNTIFS(Sta!$B:$B,$A126,Sta!$L:$L,"&gt;1.5"))/$D126</f>
        <v>0</v>
      </c>
      <c r="I126" s="7">
        <f>COUNTIFS(Sta!$A:$A,$A126,Sta!$L:$L,"&gt;1.5")/$B126</f>
        <v>0</v>
      </c>
      <c r="J126" s="7">
        <f>COUNTIFS(Sta!$B:$B,$A126,Sta!$L:$L,"&gt;1.5")/$C126</f>
        <v>0</v>
      </c>
      <c r="K126" s="12">
        <f>(COUNTIFS(Sta!$A:$A,$A126,Sta!$H:$H,"&gt;0.5") +COUNTIFS(Sta!$B:$B,$A126,Sta!$J:$J,"&gt;0.5"))/$D126</f>
        <v>0</v>
      </c>
      <c r="L126" s="7">
        <f>COUNTIFS(Sta!$A:$A,$A126,Sta!$H:$H,"&gt;0.5")/$B126</f>
        <v>0</v>
      </c>
      <c r="M126" s="7">
        <f>COUNTIFS(Sta!$B:$B,$A126,Sta!$J:$J,"&gt;0.5")/$C126</f>
        <v>0</v>
      </c>
      <c r="N126" s="12">
        <f>(COUNTIFS(Sta!$A:$A,$A126,Sta!$H:$H,"&gt;1.5") +COUNTIFS(Sta!$B:$B,$A126,Sta!$J:$J,"&gt;1.5"))/$D126</f>
        <v>0</v>
      </c>
      <c r="O126" s="7">
        <f>COUNTIFS(Sta!$A:$A,$A126,Sta!$H:$H,"&gt;1.5")/$B126</f>
        <v>0</v>
      </c>
      <c r="P126" s="7">
        <f>COUNTIFS(Sta!$B:$B,$A126,Sta!$J:$J,"&gt;1.5")/$C126</f>
        <v>0</v>
      </c>
      <c r="Q126" s="12">
        <f>(COUNTIFS(Sta!$A:$A,$A126,Sta!$I:$I,"&gt;0.5") +COUNTIFS(Sta!$B:$B,$A126,Sta!$K:$K,"&gt;0.5"))/$D126</f>
        <v>0.5</v>
      </c>
      <c r="R126" s="7">
        <f>COUNTIFS(Sta!$A:$A,$A126,Sta!$I:$I,"&gt;0.5")/$B126</f>
        <v>1</v>
      </c>
      <c r="S126" s="7">
        <f>COUNTIFS(Sta!$B:$B,$A126,Sta!$K:$K,"&gt;0.5")/$C126</f>
        <v>0</v>
      </c>
      <c r="T126" s="12">
        <f>(COUNTIFS(Sta!$A:$A,$A126,Sta!$I:$I,"&gt;1.5") +COUNTIFS(Sta!$B:$B,$A126,Sta!$K:$K,"&gt;1.5"))/$D126</f>
        <v>0</v>
      </c>
      <c r="U126" s="7">
        <f>COUNTIFS(Sta!$A:$A,$A126,Sta!$I:$I,"&gt;1.5")/$B126</f>
        <v>0</v>
      </c>
      <c r="V126" s="7">
        <f>COUNTIFS(Sta!$B:$B,$A126,Sta!$K:$K,"&gt;1.5")/$C126</f>
        <v>0</v>
      </c>
    </row>
    <row r="127" spans="1:22" x14ac:dyDescent="0.3">
      <c r="A127" t="s">
        <v>467</v>
      </c>
      <c r="B127" s="9">
        <f>COUNTIF(Sta!A:A,A127)</f>
        <v>11</v>
      </c>
      <c r="C127" s="4">
        <f>COUNTIF(Sta!B:B,A127)</f>
        <v>11</v>
      </c>
      <c r="D127" s="4">
        <f t="shared" si="4"/>
        <v>22</v>
      </c>
      <c r="E127" s="12">
        <f>(COUNTIFS(Sta!$A:$A,$A127,Sta!$L:$L,"&gt;0.5") +COUNTIFS(Sta!$B:$B,$A127,Sta!$L:$L,"&gt;0.5"))/$D127</f>
        <v>0.59090909090909094</v>
      </c>
      <c r="F127" s="7">
        <f>COUNTIFS(Sta!$A:$A,$A127,Sta!$L:$L,"&gt;0.5")/$B127</f>
        <v>0.63636363636363635</v>
      </c>
      <c r="G127" s="7">
        <f>COUNTIFS(Sta!$B:$B,$A127,Sta!$L:$L,"&gt;0.5")/$C127</f>
        <v>0.54545454545454541</v>
      </c>
      <c r="H127" s="12">
        <f>(COUNTIFS(Sta!$A:$A,$A127,Sta!$L:$L,"&gt;1.5") +COUNTIFS(Sta!$B:$B,$A127,Sta!$L:$L,"&gt;1.5"))/$D127</f>
        <v>0.54545454545454541</v>
      </c>
      <c r="I127" s="7">
        <f>COUNTIFS(Sta!$A:$A,$A127,Sta!$L:$L,"&gt;1.5")/$B127</f>
        <v>0.63636363636363635</v>
      </c>
      <c r="J127" s="7">
        <f>COUNTIFS(Sta!$B:$B,$A127,Sta!$L:$L,"&gt;1.5")/$C127</f>
        <v>0.45454545454545453</v>
      </c>
      <c r="K127" s="12">
        <f>(COUNTIFS(Sta!$A:$A,$A127,Sta!$H:$H,"&gt;0.5") +COUNTIFS(Sta!$B:$B,$A127,Sta!$J:$J,"&gt;0.5"))/$D127</f>
        <v>0.45454545454545453</v>
      </c>
      <c r="L127" s="7">
        <f>COUNTIFS(Sta!$A:$A,$A127,Sta!$H:$H,"&gt;0.5")/$B127</f>
        <v>0.45454545454545453</v>
      </c>
      <c r="M127" s="7">
        <f>COUNTIFS(Sta!$B:$B,$A127,Sta!$J:$J,"&gt;0.5")/$C127</f>
        <v>0.45454545454545453</v>
      </c>
      <c r="N127" s="12">
        <f>(COUNTIFS(Sta!$A:$A,$A127,Sta!$H:$H,"&gt;1.5") +COUNTIFS(Sta!$B:$B,$A127,Sta!$J:$J,"&gt;1.5"))/$D127</f>
        <v>0.27272727272727271</v>
      </c>
      <c r="O127" s="7">
        <f>COUNTIFS(Sta!$A:$A,$A127,Sta!$H:$H,"&gt;1.5")/$B127</f>
        <v>0.36363636363636365</v>
      </c>
      <c r="P127" s="7">
        <f>COUNTIFS(Sta!$B:$B,$A127,Sta!$J:$J,"&gt;1.5")/$C127</f>
        <v>0.18181818181818182</v>
      </c>
      <c r="Q127" s="12">
        <f>(COUNTIFS(Sta!$A:$A,$A127,Sta!$I:$I,"&gt;0.5") +COUNTIFS(Sta!$B:$B,$A127,Sta!$K:$K,"&gt;0.5"))/$D127</f>
        <v>0.36363636363636365</v>
      </c>
      <c r="R127" s="7">
        <f>COUNTIFS(Sta!$A:$A,$A127,Sta!$I:$I,"&gt;0.5")/$B127</f>
        <v>0.45454545454545453</v>
      </c>
      <c r="S127" s="7">
        <f>COUNTIFS(Sta!$B:$B,$A127,Sta!$K:$K,"&gt;0.5")/$C127</f>
        <v>0.27272727272727271</v>
      </c>
      <c r="T127" s="12">
        <f>(COUNTIFS(Sta!$A:$A,$A127,Sta!$I:$I,"&gt;1.5") +COUNTIFS(Sta!$B:$B,$A127,Sta!$K:$K,"&gt;1.5"))/$D127</f>
        <v>0.13636363636363635</v>
      </c>
      <c r="U127" s="7">
        <f>COUNTIFS(Sta!$A:$A,$A127,Sta!$I:$I,"&gt;1.5")/$B127</f>
        <v>0.18181818181818182</v>
      </c>
      <c r="V127" s="7">
        <f>COUNTIFS(Sta!$B:$B,$A127,Sta!$K:$K,"&gt;1.5")/$C127</f>
        <v>9.0909090909090912E-2</v>
      </c>
    </row>
    <row r="128" spans="1:22" x14ac:dyDescent="0.3">
      <c r="A128" t="s">
        <v>495</v>
      </c>
      <c r="B128" s="9">
        <f>COUNTIF(Sta!A:A,A128)</f>
        <v>7</v>
      </c>
      <c r="C128" s="4">
        <f>COUNTIF(Sta!B:B,A128)</f>
        <v>6</v>
      </c>
      <c r="D128" s="4">
        <f t="shared" si="4"/>
        <v>13</v>
      </c>
      <c r="E128" s="12">
        <f>(COUNTIFS(Sta!$A:$A,$A128,Sta!$L:$L,"&gt;0.5") +COUNTIFS(Sta!$B:$B,$A128,Sta!$L:$L,"&gt;0.5"))/$D128</f>
        <v>0.53846153846153844</v>
      </c>
      <c r="F128" s="7">
        <f>COUNTIFS(Sta!$A:$A,$A128,Sta!$L:$L,"&gt;0.5")/$B128</f>
        <v>0.42857142857142855</v>
      </c>
      <c r="G128" s="7">
        <f>COUNTIFS(Sta!$B:$B,$A128,Sta!$L:$L,"&gt;0.5")/$C128</f>
        <v>0.66666666666666663</v>
      </c>
      <c r="H128" s="12">
        <f>(COUNTIFS(Sta!$A:$A,$A128,Sta!$L:$L,"&gt;1.5") +COUNTIFS(Sta!$B:$B,$A128,Sta!$L:$L,"&gt;1.5"))/$D128</f>
        <v>0.30769230769230771</v>
      </c>
      <c r="I128" s="7">
        <f>COUNTIFS(Sta!$A:$A,$A128,Sta!$L:$L,"&gt;1.5")/$B128</f>
        <v>0.14285714285714285</v>
      </c>
      <c r="J128" s="7">
        <f>COUNTIFS(Sta!$B:$B,$A128,Sta!$L:$L,"&gt;1.5")/$C128</f>
        <v>0.5</v>
      </c>
      <c r="K128" s="12">
        <f>(COUNTIFS(Sta!$A:$A,$A128,Sta!$H:$H,"&gt;0.5") +COUNTIFS(Sta!$B:$B,$A128,Sta!$J:$J,"&gt;0.5"))/$D128</f>
        <v>0.53846153846153844</v>
      </c>
      <c r="L128" s="7">
        <f>COUNTIFS(Sta!$A:$A,$A128,Sta!$H:$H,"&gt;0.5")/$B128</f>
        <v>0.42857142857142855</v>
      </c>
      <c r="M128" s="7">
        <f>COUNTIFS(Sta!$B:$B,$A128,Sta!$J:$J,"&gt;0.5")/$C128</f>
        <v>0.66666666666666663</v>
      </c>
      <c r="N128" s="12">
        <f>(COUNTIFS(Sta!$A:$A,$A128,Sta!$H:$H,"&gt;1.5") +COUNTIFS(Sta!$B:$B,$A128,Sta!$J:$J,"&gt;1.5"))/$D128</f>
        <v>7.6923076923076927E-2</v>
      </c>
      <c r="O128" s="7">
        <f>COUNTIFS(Sta!$A:$A,$A128,Sta!$H:$H,"&gt;1.5")/$B128</f>
        <v>0</v>
      </c>
      <c r="P128" s="7">
        <f>COUNTIFS(Sta!$B:$B,$A128,Sta!$J:$J,"&gt;1.5")/$C128</f>
        <v>0.16666666666666666</v>
      </c>
      <c r="Q128" s="12">
        <f>(COUNTIFS(Sta!$A:$A,$A128,Sta!$I:$I,"&gt;0.5") +COUNTIFS(Sta!$B:$B,$A128,Sta!$K:$K,"&gt;0.5"))/$D128</f>
        <v>0.30769230769230771</v>
      </c>
      <c r="R128" s="7">
        <f>COUNTIFS(Sta!$A:$A,$A128,Sta!$I:$I,"&gt;0.5")/$B128</f>
        <v>0.14285714285714285</v>
      </c>
      <c r="S128" s="7">
        <f>COUNTIFS(Sta!$B:$B,$A128,Sta!$K:$K,"&gt;0.5")/$C128</f>
        <v>0.5</v>
      </c>
      <c r="T128" s="12">
        <f>(COUNTIFS(Sta!$A:$A,$A128,Sta!$I:$I,"&gt;1.5") +COUNTIFS(Sta!$B:$B,$A128,Sta!$K:$K,"&gt;1.5"))/$D128</f>
        <v>0</v>
      </c>
      <c r="U128" s="7">
        <f>COUNTIFS(Sta!$A:$A,$A128,Sta!$I:$I,"&gt;1.5")/$B128</f>
        <v>0</v>
      </c>
      <c r="V128" s="7">
        <f>COUNTIFS(Sta!$B:$B,$A128,Sta!$K:$K,"&gt;1.5")/$C128</f>
        <v>0</v>
      </c>
    </row>
    <row r="129" spans="1:22" x14ac:dyDescent="0.3">
      <c r="A129" t="s">
        <v>567</v>
      </c>
      <c r="B129" s="9">
        <f>COUNTIF(Sta!A:A,A129)</f>
        <v>13</v>
      </c>
      <c r="C129" s="4">
        <f>COUNTIF(Sta!B:B,A129)</f>
        <v>13</v>
      </c>
      <c r="D129" s="4">
        <f t="shared" si="4"/>
        <v>26</v>
      </c>
      <c r="E129" s="12">
        <f>(COUNTIFS(Sta!$A:$A,$A129,Sta!$L:$L,"&gt;0.5") +COUNTIFS(Sta!$B:$B,$A129,Sta!$L:$L,"&gt;0.5"))/$D129</f>
        <v>0.61538461538461542</v>
      </c>
      <c r="F129" s="7">
        <f>COUNTIFS(Sta!$A:$A,$A129,Sta!$L:$L,"&gt;0.5")/$B129</f>
        <v>0.61538461538461542</v>
      </c>
      <c r="G129" s="7">
        <f>COUNTIFS(Sta!$B:$B,$A129,Sta!$L:$L,"&gt;0.5")/$C129</f>
        <v>0.61538461538461542</v>
      </c>
      <c r="H129" s="12">
        <f>(COUNTIFS(Sta!$A:$A,$A129,Sta!$L:$L,"&gt;1.5") +COUNTIFS(Sta!$B:$B,$A129,Sta!$L:$L,"&gt;1.5"))/$D129</f>
        <v>0.15384615384615385</v>
      </c>
      <c r="I129" s="7">
        <f>COUNTIFS(Sta!$A:$A,$A129,Sta!$L:$L,"&gt;1.5")/$B129</f>
        <v>0.15384615384615385</v>
      </c>
      <c r="J129" s="7">
        <f>COUNTIFS(Sta!$B:$B,$A129,Sta!$L:$L,"&gt;1.5")/$C129</f>
        <v>0.15384615384615385</v>
      </c>
      <c r="K129" s="12">
        <f>(COUNTIFS(Sta!$A:$A,$A129,Sta!$H:$H,"&gt;0.5") +COUNTIFS(Sta!$B:$B,$A129,Sta!$J:$J,"&gt;0.5"))/$D129</f>
        <v>0.38461538461538464</v>
      </c>
      <c r="L129" s="7">
        <f>COUNTIFS(Sta!$A:$A,$A129,Sta!$H:$H,"&gt;0.5")/$B129</f>
        <v>0.38461538461538464</v>
      </c>
      <c r="M129" s="7">
        <f>COUNTIFS(Sta!$B:$B,$A129,Sta!$J:$J,"&gt;0.5")/$C129</f>
        <v>0.38461538461538464</v>
      </c>
      <c r="N129" s="12">
        <f>(COUNTIFS(Sta!$A:$A,$A129,Sta!$H:$H,"&gt;1.5") +COUNTIFS(Sta!$B:$B,$A129,Sta!$J:$J,"&gt;1.5"))/$D129</f>
        <v>3.8461538461538464E-2</v>
      </c>
      <c r="O129" s="7">
        <f>COUNTIFS(Sta!$A:$A,$A129,Sta!$H:$H,"&gt;1.5")/$B129</f>
        <v>0</v>
      </c>
      <c r="P129" s="7">
        <f>COUNTIFS(Sta!$B:$B,$A129,Sta!$J:$J,"&gt;1.5")/$C129</f>
        <v>7.6923076923076927E-2</v>
      </c>
      <c r="Q129" s="12">
        <f>(COUNTIFS(Sta!$A:$A,$A129,Sta!$I:$I,"&gt;0.5") +COUNTIFS(Sta!$B:$B,$A129,Sta!$K:$K,"&gt;0.5"))/$D129</f>
        <v>0.34615384615384615</v>
      </c>
      <c r="R129" s="7">
        <f>COUNTIFS(Sta!$A:$A,$A129,Sta!$I:$I,"&gt;0.5")/$B129</f>
        <v>0.30769230769230771</v>
      </c>
      <c r="S129" s="7">
        <f>COUNTIFS(Sta!$B:$B,$A129,Sta!$K:$K,"&gt;0.5")/$C129</f>
        <v>0.38461538461538464</v>
      </c>
      <c r="T129" s="12">
        <f>(COUNTIFS(Sta!$A:$A,$A129,Sta!$I:$I,"&gt;1.5") +COUNTIFS(Sta!$B:$B,$A129,Sta!$K:$K,"&gt;1.5"))/$D129</f>
        <v>0.11538461538461539</v>
      </c>
      <c r="U129" s="7">
        <f>COUNTIFS(Sta!$A:$A,$A129,Sta!$I:$I,"&gt;1.5")/$B129</f>
        <v>0.15384615384615385</v>
      </c>
      <c r="V129" s="7">
        <f>COUNTIFS(Sta!$B:$B,$A129,Sta!$K:$K,"&gt;1.5")/$C129</f>
        <v>7.6923076923076927E-2</v>
      </c>
    </row>
    <row r="130" spans="1:22" x14ac:dyDescent="0.3">
      <c r="A130" t="s">
        <v>350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2" t="e">
        <f>(COUNTIFS(Sta!$A:$A,$A130,Sta!$L:$L,"&gt;0.5") +COUNTIFS(Sta!$B:$B,$A130,Sta!$L:$L,"&gt;0.5"))/$D130</f>
        <v>#DIV/0!</v>
      </c>
      <c r="F130" s="7" t="e">
        <f>COUNTIFS(Sta!$A:$A,$A130,Sta!$L:$L,"&gt;0.5")/$B130</f>
        <v>#DIV/0!</v>
      </c>
      <c r="G130" s="7" t="e">
        <f>COUNTIFS(Sta!$B:$B,$A130,Sta!$L:$L,"&gt;0.5")/$C130</f>
        <v>#DIV/0!</v>
      </c>
      <c r="H130" s="12" t="e">
        <f>(COUNTIFS(Sta!$A:$A,$A130,Sta!$L:$L,"&gt;1.5") +COUNTIFS(Sta!$B:$B,$A130,Sta!$L:$L,"&gt;1.5"))/$D130</f>
        <v>#DIV/0!</v>
      </c>
      <c r="I130" s="7" t="e">
        <f>COUNTIFS(Sta!$A:$A,$A130,Sta!$L:$L,"&gt;1.5")/$B130</f>
        <v>#DIV/0!</v>
      </c>
      <c r="J130" s="7" t="e">
        <f>COUNTIFS(Sta!$B:$B,$A130,Sta!$L:$L,"&gt;1.5")/$C130</f>
        <v>#DIV/0!</v>
      </c>
      <c r="K130" s="12" t="e">
        <f>(COUNTIFS(Sta!$A:$A,$A130,Sta!$H:$H,"&gt;0.5") +COUNTIFS(Sta!$B:$B,$A130,Sta!$J:$J,"&gt;0.5"))/$D130</f>
        <v>#DIV/0!</v>
      </c>
      <c r="L130" s="7" t="e">
        <f>COUNTIFS(Sta!$A:$A,$A130,Sta!$H:$H,"&gt;0.5")/$B130</f>
        <v>#DIV/0!</v>
      </c>
      <c r="M130" s="7" t="e">
        <f>COUNTIFS(Sta!$B:$B,$A130,Sta!$J:$J,"&gt;0.5")/$C130</f>
        <v>#DIV/0!</v>
      </c>
      <c r="N130" s="12" t="e">
        <f>(COUNTIFS(Sta!$A:$A,$A130,Sta!$H:$H,"&gt;1.5") +COUNTIFS(Sta!$B:$B,$A130,Sta!$J:$J,"&gt;1.5"))/$D130</f>
        <v>#DIV/0!</v>
      </c>
      <c r="O130" s="7" t="e">
        <f>COUNTIFS(Sta!$A:$A,$A130,Sta!$H:$H,"&gt;1.5")/$B130</f>
        <v>#DIV/0!</v>
      </c>
      <c r="P130" s="7" t="e">
        <f>COUNTIFS(Sta!$B:$B,$A130,Sta!$J:$J,"&gt;1.5")/$C130</f>
        <v>#DIV/0!</v>
      </c>
      <c r="Q130" s="12" t="e">
        <f>(COUNTIFS(Sta!$A:$A,$A130,Sta!$I:$I,"&gt;0.5") +COUNTIFS(Sta!$B:$B,$A130,Sta!$K:$K,"&gt;0.5"))/$D130</f>
        <v>#DIV/0!</v>
      </c>
      <c r="R130" s="7" t="e">
        <f>COUNTIFS(Sta!$A:$A,$A130,Sta!$I:$I,"&gt;0.5")/$B130</f>
        <v>#DIV/0!</v>
      </c>
      <c r="S130" s="7" t="e">
        <f>COUNTIFS(Sta!$B:$B,$A130,Sta!$K:$K,"&gt;0.5")/$C130</f>
        <v>#DIV/0!</v>
      </c>
      <c r="T130" s="12" t="e">
        <f>(COUNTIFS(Sta!$A:$A,$A130,Sta!$I:$I,"&gt;1.5") +COUNTIFS(Sta!$B:$B,$A130,Sta!$K:$K,"&gt;1.5"))/$D130</f>
        <v>#DIV/0!</v>
      </c>
      <c r="U130" s="7" t="e">
        <f>COUNTIFS(Sta!$A:$A,$A130,Sta!$I:$I,"&gt;1.5")/$B130</f>
        <v>#DIV/0!</v>
      </c>
      <c r="V130" s="7" t="e">
        <f>COUNTIFS(Sta!$B:$B,$A130,Sta!$K:$K,"&gt;1.5")/$C130</f>
        <v>#DIV/0!</v>
      </c>
    </row>
    <row r="131" spans="1:22" x14ac:dyDescent="0.3">
      <c r="A131" t="s">
        <v>382</v>
      </c>
      <c r="B131" s="9">
        <f>COUNTIF(Sta!A:A,A131)</f>
        <v>0</v>
      </c>
      <c r="C131" s="4">
        <f>COUNTIF(Sta!B:B,A131)</f>
        <v>1</v>
      </c>
      <c r="D131" s="4">
        <f t="shared" si="4"/>
        <v>1</v>
      </c>
      <c r="E131" s="12">
        <f>(COUNTIFS(Sta!$A:$A,$A131,Sta!$L:$L,"&gt;0.5") +COUNTIFS(Sta!$B:$B,$A131,Sta!$L:$L,"&gt;0.5"))/$D131</f>
        <v>1</v>
      </c>
      <c r="F131" s="7" t="e">
        <f>COUNTIFS(Sta!$A:$A,$A131,Sta!$L:$L,"&gt;0.5")/$B131</f>
        <v>#DIV/0!</v>
      </c>
      <c r="G131" s="7">
        <f>COUNTIFS(Sta!$B:$B,$A131,Sta!$L:$L,"&gt;0.5")/$C131</f>
        <v>1</v>
      </c>
      <c r="H131" s="12">
        <f>(COUNTIFS(Sta!$A:$A,$A131,Sta!$L:$L,"&gt;1.5") +COUNTIFS(Sta!$B:$B,$A131,Sta!$L:$L,"&gt;1.5"))/$D131</f>
        <v>1</v>
      </c>
      <c r="I131" s="7" t="e">
        <f>COUNTIFS(Sta!$A:$A,$A131,Sta!$L:$L,"&gt;1.5")/$B131</f>
        <v>#DIV/0!</v>
      </c>
      <c r="J131" s="7">
        <f>COUNTIFS(Sta!$B:$B,$A131,Sta!$L:$L,"&gt;1.5")/$C131</f>
        <v>1</v>
      </c>
      <c r="K131" s="12">
        <f>(COUNTIFS(Sta!$A:$A,$A131,Sta!$H:$H,"&gt;0.5") +COUNTIFS(Sta!$B:$B,$A131,Sta!$J:$J,"&gt;0.5"))/$D131</f>
        <v>0</v>
      </c>
      <c r="L131" s="7" t="e">
        <f>COUNTIFS(Sta!$A:$A,$A131,Sta!$H:$H,"&gt;0.5")/$B131</f>
        <v>#DIV/0!</v>
      </c>
      <c r="M131" s="7">
        <f>COUNTIFS(Sta!$B:$B,$A131,Sta!$J:$J,"&gt;0.5")/$C131</f>
        <v>0</v>
      </c>
      <c r="N131" s="12">
        <f>(COUNTIFS(Sta!$A:$A,$A131,Sta!$H:$H,"&gt;1.5") +COUNTIFS(Sta!$B:$B,$A131,Sta!$J:$J,"&gt;1.5"))/$D131</f>
        <v>0</v>
      </c>
      <c r="O131" s="7" t="e">
        <f>COUNTIFS(Sta!$A:$A,$A131,Sta!$H:$H,"&gt;1.5")/$B131</f>
        <v>#DIV/0!</v>
      </c>
      <c r="P131" s="7">
        <f>COUNTIFS(Sta!$B:$B,$A131,Sta!$J:$J,"&gt;1.5")/$C131</f>
        <v>0</v>
      </c>
      <c r="Q131" s="12">
        <f>(COUNTIFS(Sta!$A:$A,$A131,Sta!$I:$I,"&gt;0.5") +COUNTIFS(Sta!$B:$B,$A131,Sta!$K:$K,"&gt;0.5"))/$D131</f>
        <v>1</v>
      </c>
      <c r="R131" s="7" t="e">
        <f>COUNTIFS(Sta!$A:$A,$A131,Sta!$I:$I,"&gt;0.5")/$B131</f>
        <v>#DIV/0!</v>
      </c>
      <c r="S131" s="7">
        <f>COUNTIFS(Sta!$B:$B,$A131,Sta!$K:$K,"&gt;0.5")/$C131</f>
        <v>1</v>
      </c>
      <c r="T131" s="12">
        <f>(COUNTIFS(Sta!$A:$A,$A131,Sta!$I:$I,"&gt;1.5") +COUNTIFS(Sta!$B:$B,$A131,Sta!$K:$K,"&gt;1.5"))/$D131</f>
        <v>1</v>
      </c>
      <c r="U131" s="7" t="e">
        <f>COUNTIFS(Sta!$A:$A,$A131,Sta!$I:$I,"&gt;1.5")/$B131</f>
        <v>#DIV/0!</v>
      </c>
      <c r="V131" s="7">
        <f>COUNTIFS(Sta!$B:$B,$A131,Sta!$K:$K,"&gt;1.5")/$C131</f>
        <v>1</v>
      </c>
    </row>
    <row r="132" spans="1:22" x14ac:dyDescent="0.3">
      <c r="A132" t="s">
        <v>202</v>
      </c>
      <c r="B132" s="9">
        <f>COUNTIF(Sta!A:A,A132)</f>
        <v>1</v>
      </c>
      <c r="C132" s="4">
        <f>COUNTIF(Sta!B:B,A132)</f>
        <v>1</v>
      </c>
      <c r="D132" s="4">
        <f t="shared" si="4"/>
        <v>2</v>
      </c>
      <c r="E132" s="12">
        <f>(COUNTIFS(Sta!$A:$A,$A132,Sta!$L:$L,"&gt;0.5") +COUNTIFS(Sta!$B:$B,$A132,Sta!$L:$L,"&gt;0.5"))/$D132</f>
        <v>0</v>
      </c>
      <c r="F132" s="7">
        <f>COUNTIFS(Sta!$A:$A,$A132,Sta!$L:$L,"&gt;0.5")/$B132</f>
        <v>0</v>
      </c>
      <c r="G132" s="7">
        <f>COUNTIFS(Sta!$B:$B,$A132,Sta!$L:$L,"&gt;0.5")/$C132</f>
        <v>0</v>
      </c>
      <c r="H132" s="12">
        <f>(COUNTIFS(Sta!$A:$A,$A132,Sta!$L:$L,"&gt;1.5") +COUNTIFS(Sta!$B:$B,$A132,Sta!$L:$L,"&gt;1.5"))/$D132</f>
        <v>0</v>
      </c>
      <c r="I132" s="7">
        <f>COUNTIFS(Sta!$A:$A,$A132,Sta!$L:$L,"&gt;1.5")/$B132</f>
        <v>0</v>
      </c>
      <c r="J132" s="7">
        <f>COUNTIFS(Sta!$B:$B,$A132,Sta!$L:$L,"&gt;1.5")/$C132</f>
        <v>0</v>
      </c>
      <c r="K132" s="12">
        <f>(COUNTIFS(Sta!$A:$A,$A132,Sta!$H:$H,"&gt;0.5") +COUNTIFS(Sta!$B:$B,$A132,Sta!$J:$J,"&gt;0.5"))/$D132</f>
        <v>0</v>
      </c>
      <c r="L132" s="7">
        <f>COUNTIFS(Sta!$A:$A,$A132,Sta!$H:$H,"&gt;0.5")/$B132</f>
        <v>0</v>
      </c>
      <c r="M132" s="7">
        <f>COUNTIFS(Sta!$B:$B,$A132,Sta!$J:$J,"&gt;0.5")/$C132</f>
        <v>0</v>
      </c>
      <c r="N132" s="12">
        <f>(COUNTIFS(Sta!$A:$A,$A132,Sta!$H:$H,"&gt;1.5") +COUNTIFS(Sta!$B:$B,$A132,Sta!$J:$J,"&gt;1.5"))/$D132</f>
        <v>0</v>
      </c>
      <c r="O132" s="7">
        <f>COUNTIFS(Sta!$A:$A,$A132,Sta!$H:$H,"&gt;1.5")/$B132</f>
        <v>0</v>
      </c>
      <c r="P132" s="7">
        <f>COUNTIFS(Sta!$B:$B,$A132,Sta!$J:$J,"&gt;1.5")/$C132</f>
        <v>0</v>
      </c>
      <c r="Q132" s="12">
        <f>(COUNTIFS(Sta!$A:$A,$A132,Sta!$I:$I,"&gt;0.5") +COUNTIFS(Sta!$B:$B,$A132,Sta!$K:$K,"&gt;0.5"))/$D132</f>
        <v>0</v>
      </c>
      <c r="R132" s="7">
        <f>COUNTIFS(Sta!$A:$A,$A132,Sta!$I:$I,"&gt;0.5")/$B132</f>
        <v>0</v>
      </c>
      <c r="S132" s="7">
        <f>COUNTIFS(Sta!$B:$B,$A132,Sta!$K:$K,"&gt;0.5")/$C132</f>
        <v>0</v>
      </c>
      <c r="T132" s="12">
        <f>(COUNTIFS(Sta!$A:$A,$A132,Sta!$I:$I,"&gt;1.5") +COUNTIFS(Sta!$B:$B,$A132,Sta!$K:$K,"&gt;1.5"))/$D132</f>
        <v>0</v>
      </c>
      <c r="U132" s="7">
        <f>COUNTIFS(Sta!$A:$A,$A132,Sta!$I:$I,"&gt;1.5")/$B132</f>
        <v>0</v>
      </c>
      <c r="V132" s="7">
        <f>COUNTIFS(Sta!$B:$B,$A132,Sta!$K:$K,"&gt;1.5")/$C132</f>
        <v>0</v>
      </c>
    </row>
    <row r="133" spans="1:22" x14ac:dyDescent="0.3">
      <c r="A133" t="s">
        <v>235</v>
      </c>
      <c r="B133" s="9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2">
        <f>(COUNTIFS(Sta!$A:$A,$A133,Sta!$L:$L,"&gt;0.5") +COUNTIFS(Sta!$B:$B,$A133,Sta!$L:$L,"&gt;0.5"))/$D133</f>
        <v>1</v>
      </c>
      <c r="F133" s="7">
        <f>COUNTIFS(Sta!$A:$A,$A133,Sta!$L:$L,"&gt;0.5")/$B133</f>
        <v>1</v>
      </c>
      <c r="G133" s="7">
        <f>COUNTIFS(Sta!$B:$B,$A133,Sta!$L:$L,"&gt;0.5")/$C133</f>
        <v>1</v>
      </c>
      <c r="H133" s="12">
        <f>(COUNTIFS(Sta!$A:$A,$A133,Sta!$L:$L,"&gt;1.5") +COUNTIFS(Sta!$B:$B,$A133,Sta!$L:$L,"&gt;1.5"))/$D133</f>
        <v>0.5</v>
      </c>
      <c r="I133" s="7">
        <f>COUNTIFS(Sta!$A:$A,$A133,Sta!$L:$L,"&gt;1.5")/$B133</f>
        <v>0</v>
      </c>
      <c r="J133" s="7">
        <f>COUNTIFS(Sta!$B:$B,$A133,Sta!$L:$L,"&gt;1.5")/$C133</f>
        <v>1</v>
      </c>
      <c r="K133" s="12">
        <f>(COUNTIFS(Sta!$A:$A,$A133,Sta!$H:$H,"&gt;0.5") +COUNTIFS(Sta!$B:$B,$A133,Sta!$J:$J,"&gt;0.5"))/$D133</f>
        <v>1</v>
      </c>
      <c r="L133" s="7">
        <f>COUNTIFS(Sta!$A:$A,$A133,Sta!$H:$H,"&gt;0.5")/$B133</f>
        <v>1</v>
      </c>
      <c r="M133" s="7">
        <f>COUNTIFS(Sta!$B:$B,$A133,Sta!$J:$J,"&gt;0.5")/$C133</f>
        <v>1</v>
      </c>
      <c r="N133" s="12">
        <f>(COUNTIFS(Sta!$A:$A,$A133,Sta!$H:$H,"&gt;1.5") +COUNTIFS(Sta!$B:$B,$A133,Sta!$J:$J,"&gt;1.5"))/$D133</f>
        <v>0</v>
      </c>
      <c r="O133" s="7">
        <f>COUNTIFS(Sta!$A:$A,$A133,Sta!$H:$H,"&gt;1.5")/$B133</f>
        <v>0</v>
      </c>
      <c r="P133" s="7">
        <f>COUNTIFS(Sta!$B:$B,$A133,Sta!$J:$J,"&gt;1.5")/$C133</f>
        <v>0</v>
      </c>
      <c r="Q133" s="12">
        <f>(COUNTIFS(Sta!$A:$A,$A133,Sta!$I:$I,"&gt;0.5") +COUNTIFS(Sta!$B:$B,$A133,Sta!$K:$K,"&gt;0.5"))/$D133</f>
        <v>0.5</v>
      </c>
      <c r="R133" s="7">
        <f>COUNTIFS(Sta!$A:$A,$A133,Sta!$I:$I,"&gt;0.5")/$B133</f>
        <v>0</v>
      </c>
      <c r="S133" s="7">
        <f>COUNTIFS(Sta!$B:$B,$A133,Sta!$K:$K,"&gt;0.5")/$C133</f>
        <v>1</v>
      </c>
      <c r="T133" s="12">
        <f>(COUNTIFS(Sta!$A:$A,$A133,Sta!$I:$I,"&gt;1.5") +COUNTIFS(Sta!$B:$B,$A133,Sta!$K:$K,"&gt;1.5"))/$D133</f>
        <v>0.5</v>
      </c>
      <c r="U133" s="7">
        <f>COUNTIFS(Sta!$A:$A,$A133,Sta!$I:$I,"&gt;1.5")/$B133</f>
        <v>0</v>
      </c>
      <c r="V133" s="7">
        <f>COUNTIFS(Sta!$B:$B,$A133,Sta!$K:$K,"&gt;1.5")/$C133</f>
        <v>1</v>
      </c>
    </row>
    <row r="134" spans="1:22" x14ac:dyDescent="0.3">
      <c r="A134" t="s">
        <v>341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2" t="e">
        <f>(COUNTIFS(Sta!$A:$A,$A134,Sta!$L:$L,"&gt;0.5") +COUNTIFS(Sta!$B:$B,$A134,Sta!$L:$L,"&gt;0.5"))/$D134</f>
        <v>#DIV/0!</v>
      </c>
      <c r="F134" s="7" t="e">
        <f>COUNTIFS(Sta!$A:$A,$A134,Sta!$L:$L,"&gt;0.5")/$B134</f>
        <v>#DIV/0!</v>
      </c>
      <c r="G134" s="7" t="e">
        <f>COUNTIFS(Sta!$B:$B,$A134,Sta!$L:$L,"&gt;0.5")/$C134</f>
        <v>#DIV/0!</v>
      </c>
      <c r="H134" s="12" t="e">
        <f>(COUNTIFS(Sta!$A:$A,$A134,Sta!$L:$L,"&gt;1.5") +COUNTIFS(Sta!$B:$B,$A134,Sta!$L:$L,"&gt;1.5"))/$D134</f>
        <v>#DIV/0!</v>
      </c>
      <c r="I134" s="7" t="e">
        <f>COUNTIFS(Sta!$A:$A,$A134,Sta!$L:$L,"&gt;1.5")/$B134</f>
        <v>#DIV/0!</v>
      </c>
      <c r="J134" s="7" t="e">
        <f>COUNTIFS(Sta!$B:$B,$A134,Sta!$L:$L,"&gt;1.5")/$C134</f>
        <v>#DIV/0!</v>
      </c>
      <c r="K134" s="12" t="e">
        <f>(COUNTIFS(Sta!$A:$A,$A134,Sta!$H:$H,"&gt;0.5") +COUNTIFS(Sta!$B:$B,$A134,Sta!$J:$J,"&gt;0.5"))/$D134</f>
        <v>#DIV/0!</v>
      </c>
      <c r="L134" s="7" t="e">
        <f>COUNTIFS(Sta!$A:$A,$A134,Sta!$H:$H,"&gt;0.5")/$B134</f>
        <v>#DIV/0!</v>
      </c>
      <c r="M134" s="7" t="e">
        <f>COUNTIFS(Sta!$B:$B,$A134,Sta!$J:$J,"&gt;0.5")/$C134</f>
        <v>#DIV/0!</v>
      </c>
      <c r="N134" s="12" t="e">
        <f>(COUNTIFS(Sta!$A:$A,$A134,Sta!$H:$H,"&gt;1.5") +COUNTIFS(Sta!$B:$B,$A134,Sta!$J:$J,"&gt;1.5"))/$D134</f>
        <v>#DIV/0!</v>
      </c>
      <c r="O134" s="7" t="e">
        <f>COUNTIFS(Sta!$A:$A,$A134,Sta!$H:$H,"&gt;1.5")/$B134</f>
        <v>#DIV/0!</v>
      </c>
      <c r="P134" s="7" t="e">
        <f>COUNTIFS(Sta!$B:$B,$A134,Sta!$J:$J,"&gt;1.5")/$C134</f>
        <v>#DIV/0!</v>
      </c>
      <c r="Q134" s="12" t="e">
        <f>(COUNTIFS(Sta!$A:$A,$A134,Sta!$I:$I,"&gt;0.5") +COUNTIFS(Sta!$B:$B,$A134,Sta!$K:$K,"&gt;0.5"))/$D134</f>
        <v>#DIV/0!</v>
      </c>
      <c r="R134" s="7" t="e">
        <f>COUNTIFS(Sta!$A:$A,$A134,Sta!$I:$I,"&gt;0.5")/$B134</f>
        <v>#DIV/0!</v>
      </c>
      <c r="S134" s="7" t="e">
        <f>COUNTIFS(Sta!$B:$B,$A134,Sta!$K:$K,"&gt;0.5")/$C134</f>
        <v>#DIV/0!</v>
      </c>
      <c r="T134" s="12" t="e">
        <f>(COUNTIFS(Sta!$A:$A,$A134,Sta!$I:$I,"&gt;1.5") +COUNTIFS(Sta!$B:$B,$A134,Sta!$K:$K,"&gt;1.5"))/$D134</f>
        <v>#DIV/0!</v>
      </c>
      <c r="U134" s="7" t="e">
        <f>COUNTIFS(Sta!$A:$A,$A134,Sta!$I:$I,"&gt;1.5")/$B134</f>
        <v>#DIV/0!</v>
      </c>
      <c r="V134" s="7" t="e">
        <f>COUNTIFS(Sta!$B:$B,$A134,Sta!$K:$K,"&gt;1.5")/$C134</f>
        <v>#DIV/0!</v>
      </c>
    </row>
    <row r="135" spans="1:22" x14ac:dyDescent="0.3">
      <c r="A135" t="s">
        <v>232</v>
      </c>
      <c r="B135" s="9">
        <f>COUNTIF(Sta!A:A,A135)</f>
        <v>1</v>
      </c>
      <c r="C135" s="4">
        <f>COUNTIF(Sta!B:B,A135)</f>
        <v>1</v>
      </c>
      <c r="D135" s="4">
        <f t="shared" si="5"/>
        <v>2</v>
      </c>
      <c r="E135" s="12">
        <f>(COUNTIFS(Sta!$A:$A,$A135,Sta!$L:$L,"&gt;0.5") +COUNTIFS(Sta!$B:$B,$A135,Sta!$L:$L,"&gt;0.5"))/$D135</f>
        <v>1</v>
      </c>
      <c r="F135" s="7">
        <f>COUNTIFS(Sta!$A:$A,$A135,Sta!$L:$L,"&gt;0.5")/$B135</f>
        <v>1</v>
      </c>
      <c r="G135" s="7">
        <f>COUNTIFS(Sta!$B:$B,$A135,Sta!$L:$L,"&gt;0.5")/$C135</f>
        <v>1</v>
      </c>
      <c r="H135" s="12">
        <f>(COUNTIFS(Sta!$A:$A,$A135,Sta!$L:$L,"&gt;1.5") +COUNTIFS(Sta!$B:$B,$A135,Sta!$L:$L,"&gt;1.5"))/$D135</f>
        <v>1</v>
      </c>
      <c r="I135" s="7">
        <f>COUNTIFS(Sta!$A:$A,$A135,Sta!$L:$L,"&gt;1.5")/$B135</f>
        <v>1</v>
      </c>
      <c r="J135" s="7">
        <f>COUNTIFS(Sta!$B:$B,$A135,Sta!$L:$L,"&gt;1.5")/$C135</f>
        <v>1</v>
      </c>
      <c r="K135" s="12">
        <f>(COUNTIFS(Sta!$A:$A,$A135,Sta!$H:$H,"&gt;0.5") +COUNTIFS(Sta!$B:$B,$A135,Sta!$J:$J,"&gt;0.5"))/$D135</f>
        <v>0.5</v>
      </c>
      <c r="L135" s="7">
        <f>COUNTIFS(Sta!$A:$A,$A135,Sta!$H:$H,"&gt;0.5")/$B135</f>
        <v>0</v>
      </c>
      <c r="M135" s="7">
        <f>COUNTIFS(Sta!$B:$B,$A135,Sta!$J:$J,"&gt;0.5")/$C135</f>
        <v>1</v>
      </c>
      <c r="N135" s="12">
        <f>(COUNTIFS(Sta!$A:$A,$A135,Sta!$H:$H,"&gt;1.5") +COUNTIFS(Sta!$B:$B,$A135,Sta!$J:$J,"&gt;1.5"))/$D135</f>
        <v>0.5</v>
      </c>
      <c r="O135" s="7">
        <f>COUNTIFS(Sta!$A:$A,$A135,Sta!$H:$H,"&gt;1.5")/$B135</f>
        <v>0</v>
      </c>
      <c r="P135" s="7">
        <f>COUNTIFS(Sta!$B:$B,$A135,Sta!$J:$J,"&gt;1.5")/$C135</f>
        <v>1</v>
      </c>
      <c r="Q135" s="12">
        <f>(COUNTIFS(Sta!$A:$A,$A135,Sta!$I:$I,"&gt;0.5") +COUNTIFS(Sta!$B:$B,$A135,Sta!$K:$K,"&gt;0.5"))/$D135</f>
        <v>1</v>
      </c>
      <c r="R135" s="7">
        <f>COUNTIFS(Sta!$A:$A,$A135,Sta!$I:$I,"&gt;0.5")/$B135</f>
        <v>1</v>
      </c>
      <c r="S135" s="7">
        <f>COUNTIFS(Sta!$B:$B,$A135,Sta!$K:$K,"&gt;0.5")/$C135</f>
        <v>1</v>
      </c>
      <c r="T135" s="12">
        <f>(COUNTIFS(Sta!$A:$A,$A135,Sta!$I:$I,"&gt;1.5") +COUNTIFS(Sta!$B:$B,$A135,Sta!$K:$K,"&gt;1.5"))/$D135</f>
        <v>0.5</v>
      </c>
      <c r="U135" s="7">
        <f>COUNTIFS(Sta!$A:$A,$A135,Sta!$I:$I,"&gt;1.5")/$B135</f>
        <v>1</v>
      </c>
      <c r="V135" s="7">
        <f>COUNTIFS(Sta!$B:$B,$A135,Sta!$K:$K,"&gt;1.5")/$C135</f>
        <v>0</v>
      </c>
    </row>
    <row r="136" spans="1:22" x14ac:dyDescent="0.3">
      <c r="A136" t="s">
        <v>352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2" t="e">
        <f>(COUNTIFS(Sta!$A:$A,$A136,Sta!$L:$L,"&gt;0.5") +COUNTIFS(Sta!$B:$B,$A136,Sta!$L:$L,"&gt;0.5"))/$D136</f>
        <v>#DIV/0!</v>
      </c>
      <c r="F136" s="7" t="e">
        <f>COUNTIFS(Sta!$A:$A,$A136,Sta!$L:$L,"&gt;0.5")/$B136</f>
        <v>#DIV/0!</v>
      </c>
      <c r="G136" s="7" t="e">
        <f>COUNTIFS(Sta!$B:$B,$A136,Sta!$L:$L,"&gt;0.5")/$C136</f>
        <v>#DIV/0!</v>
      </c>
      <c r="H136" s="12" t="e">
        <f>(COUNTIFS(Sta!$A:$A,$A136,Sta!$L:$L,"&gt;1.5") +COUNTIFS(Sta!$B:$B,$A136,Sta!$L:$L,"&gt;1.5"))/$D136</f>
        <v>#DIV/0!</v>
      </c>
      <c r="I136" s="7" t="e">
        <f>COUNTIFS(Sta!$A:$A,$A136,Sta!$L:$L,"&gt;1.5")/$B136</f>
        <v>#DIV/0!</v>
      </c>
      <c r="J136" s="7" t="e">
        <f>COUNTIFS(Sta!$B:$B,$A136,Sta!$L:$L,"&gt;1.5")/$C136</f>
        <v>#DIV/0!</v>
      </c>
      <c r="K136" s="12" t="e">
        <f>(COUNTIFS(Sta!$A:$A,$A136,Sta!$H:$H,"&gt;0.5") +COUNTIFS(Sta!$B:$B,$A136,Sta!$J:$J,"&gt;0.5"))/$D136</f>
        <v>#DIV/0!</v>
      </c>
      <c r="L136" s="7" t="e">
        <f>COUNTIFS(Sta!$A:$A,$A136,Sta!$H:$H,"&gt;0.5")/$B136</f>
        <v>#DIV/0!</v>
      </c>
      <c r="M136" s="7" t="e">
        <f>COUNTIFS(Sta!$B:$B,$A136,Sta!$J:$J,"&gt;0.5")/$C136</f>
        <v>#DIV/0!</v>
      </c>
      <c r="N136" s="12" t="e">
        <f>(COUNTIFS(Sta!$A:$A,$A136,Sta!$H:$H,"&gt;1.5") +COUNTIFS(Sta!$B:$B,$A136,Sta!$J:$J,"&gt;1.5"))/$D136</f>
        <v>#DIV/0!</v>
      </c>
      <c r="O136" s="7" t="e">
        <f>COUNTIFS(Sta!$A:$A,$A136,Sta!$H:$H,"&gt;1.5")/$B136</f>
        <v>#DIV/0!</v>
      </c>
      <c r="P136" s="7" t="e">
        <f>COUNTIFS(Sta!$B:$B,$A136,Sta!$J:$J,"&gt;1.5")/$C136</f>
        <v>#DIV/0!</v>
      </c>
      <c r="Q136" s="12" t="e">
        <f>(COUNTIFS(Sta!$A:$A,$A136,Sta!$I:$I,"&gt;0.5") +COUNTIFS(Sta!$B:$B,$A136,Sta!$K:$K,"&gt;0.5"))/$D136</f>
        <v>#DIV/0!</v>
      </c>
      <c r="R136" s="7" t="e">
        <f>COUNTIFS(Sta!$A:$A,$A136,Sta!$I:$I,"&gt;0.5")/$B136</f>
        <v>#DIV/0!</v>
      </c>
      <c r="S136" s="7" t="e">
        <f>COUNTIFS(Sta!$B:$B,$A136,Sta!$K:$K,"&gt;0.5")/$C136</f>
        <v>#DIV/0!</v>
      </c>
      <c r="T136" s="12" t="e">
        <f>(COUNTIFS(Sta!$A:$A,$A136,Sta!$I:$I,"&gt;1.5") +COUNTIFS(Sta!$B:$B,$A136,Sta!$K:$K,"&gt;1.5"))/$D136</f>
        <v>#DIV/0!</v>
      </c>
      <c r="U136" s="7" t="e">
        <f>COUNTIFS(Sta!$A:$A,$A136,Sta!$I:$I,"&gt;1.5")/$B136</f>
        <v>#DIV/0!</v>
      </c>
      <c r="V136" s="7" t="e">
        <f>COUNTIFS(Sta!$B:$B,$A136,Sta!$K:$K,"&gt;1.5")/$C136</f>
        <v>#DIV/0!</v>
      </c>
    </row>
    <row r="137" spans="1:22" x14ac:dyDescent="0.3">
      <c r="A137" t="s">
        <v>489</v>
      </c>
      <c r="B137" s="9">
        <f>COUNTIF(Sta!A:A,A137)</f>
        <v>6</v>
      </c>
      <c r="C137" s="4">
        <f>COUNTIF(Sta!B:B,A137)</f>
        <v>7</v>
      </c>
      <c r="D137" s="4">
        <f t="shared" si="5"/>
        <v>13</v>
      </c>
      <c r="E137" s="12">
        <f>(COUNTIFS(Sta!$A:$A,$A137,Sta!$L:$L,"&gt;0.5") +COUNTIFS(Sta!$B:$B,$A137,Sta!$L:$L,"&gt;0.5"))/$D137</f>
        <v>0.61538461538461542</v>
      </c>
      <c r="F137" s="7">
        <f>COUNTIFS(Sta!$A:$A,$A137,Sta!$L:$L,"&gt;0.5")/$B137</f>
        <v>0.33333333333333331</v>
      </c>
      <c r="G137" s="7">
        <f>COUNTIFS(Sta!$B:$B,$A137,Sta!$L:$L,"&gt;0.5")/$C137</f>
        <v>0.8571428571428571</v>
      </c>
      <c r="H137" s="12">
        <f>(COUNTIFS(Sta!$A:$A,$A137,Sta!$L:$L,"&gt;1.5") +COUNTIFS(Sta!$B:$B,$A137,Sta!$L:$L,"&gt;1.5"))/$D137</f>
        <v>0.46153846153846156</v>
      </c>
      <c r="I137" s="7">
        <f>COUNTIFS(Sta!$A:$A,$A137,Sta!$L:$L,"&gt;1.5")/$B137</f>
        <v>0.33333333333333331</v>
      </c>
      <c r="J137" s="7">
        <f>COUNTIFS(Sta!$B:$B,$A137,Sta!$L:$L,"&gt;1.5")/$C137</f>
        <v>0.5714285714285714</v>
      </c>
      <c r="K137" s="12">
        <f>(COUNTIFS(Sta!$A:$A,$A137,Sta!$H:$H,"&gt;0.5") +COUNTIFS(Sta!$B:$B,$A137,Sta!$J:$J,"&gt;0.5"))/$D137</f>
        <v>0.30769230769230771</v>
      </c>
      <c r="L137" s="7">
        <f>COUNTIFS(Sta!$A:$A,$A137,Sta!$H:$H,"&gt;0.5")/$B137</f>
        <v>0.16666666666666666</v>
      </c>
      <c r="M137" s="7">
        <f>COUNTIFS(Sta!$B:$B,$A137,Sta!$J:$J,"&gt;0.5")/$C137</f>
        <v>0.42857142857142855</v>
      </c>
      <c r="N137" s="12">
        <f>(COUNTIFS(Sta!$A:$A,$A137,Sta!$H:$H,"&gt;1.5") +COUNTIFS(Sta!$B:$B,$A137,Sta!$J:$J,"&gt;1.5"))/$D137</f>
        <v>0</v>
      </c>
      <c r="O137" s="7">
        <f>COUNTIFS(Sta!$A:$A,$A137,Sta!$H:$H,"&gt;1.5")/$B137</f>
        <v>0</v>
      </c>
      <c r="P137" s="7">
        <f>COUNTIFS(Sta!$B:$B,$A137,Sta!$J:$J,"&gt;1.5")/$C137</f>
        <v>0</v>
      </c>
      <c r="Q137" s="12">
        <f>(COUNTIFS(Sta!$A:$A,$A137,Sta!$I:$I,"&gt;0.5") +COUNTIFS(Sta!$B:$B,$A137,Sta!$K:$K,"&gt;0.5"))/$D137</f>
        <v>0.61538461538461542</v>
      </c>
      <c r="R137" s="7">
        <f>COUNTIFS(Sta!$A:$A,$A137,Sta!$I:$I,"&gt;0.5")/$B137</f>
        <v>0.33333333333333331</v>
      </c>
      <c r="S137" s="7">
        <f>COUNTIFS(Sta!$B:$B,$A137,Sta!$K:$K,"&gt;0.5")/$C137</f>
        <v>0.8571428571428571</v>
      </c>
      <c r="T137" s="12">
        <f>(COUNTIFS(Sta!$A:$A,$A137,Sta!$I:$I,"&gt;1.5") +COUNTIFS(Sta!$B:$B,$A137,Sta!$K:$K,"&gt;1.5"))/$D137</f>
        <v>0.30769230769230771</v>
      </c>
      <c r="U137" s="7">
        <f>COUNTIFS(Sta!$A:$A,$A137,Sta!$I:$I,"&gt;1.5")/$B137</f>
        <v>0.33333333333333331</v>
      </c>
      <c r="V137" s="7">
        <f>COUNTIFS(Sta!$B:$B,$A137,Sta!$K:$K,"&gt;1.5")/$C137</f>
        <v>0.2857142857142857</v>
      </c>
    </row>
    <row r="138" spans="1:22" x14ac:dyDescent="0.3">
      <c r="A138" t="s">
        <v>8</v>
      </c>
      <c r="B138" s="9">
        <f>COUNTIF(Sta!A:A,A138)</f>
        <v>1</v>
      </c>
      <c r="C138" s="4">
        <f>COUNTIF(Sta!B:B,A138)</f>
        <v>0</v>
      </c>
      <c r="D138" s="4">
        <f t="shared" si="5"/>
        <v>1</v>
      </c>
      <c r="E138" s="12">
        <f>(COUNTIFS(Sta!$A:$A,$A138,Sta!$L:$L,"&gt;0.5") +COUNTIFS(Sta!$B:$B,$A138,Sta!$L:$L,"&gt;0.5"))/$D138</f>
        <v>0</v>
      </c>
      <c r="F138" s="7">
        <f>COUNTIFS(Sta!$A:$A,$A138,Sta!$L:$L,"&gt;0.5")/$B138</f>
        <v>0</v>
      </c>
      <c r="G138" s="7" t="e">
        <f>COUNTIFS(Sta!$B:$B,$A138,Sta!$L:$L,"&gt;0.5")/$C138</f>
        <v>#DIV/0!</v>
      </c>
      <c r="H138" s="12">
        <f>(COUNTIFS(Sta!$A:$A,$A138,Sta!$L:$L,"&gt;1.5") +COUNTIFS(Sta!$B:$B,$A138,Sta!$L:$L,"&gt;1.5"))/$D138</f>
        <v>0</v>
      </c>
      <c r="I138" s="7">
        <f>COUNTIFS(Sta!$A:$A,$A138,Sta!$L:$L,"&gt;1.5")/$B138</f>
        <v>0</v>
      </c>
      <c r="J138" s="7" t="e">
        <f>COUNTIFS(Sta!$B:$B,$A138,Sta!$L:$L,"&gt;1.5")/$C138</f>
        <v>#DIV/0!</v>
      </c>
      <c r="K138" s="12">
        <f>(COUNTIFS(Sta!$A:$A,$A138,Sta!$H:$H,"&gt;0.5") +COUNTIFS(Sta!$B:$B,$A138,Sta!$J:$J,"&gt;0.5"))/$D138</f>
        <v>0</v>
      </c>
      <c r="L138" s="7">
        <f>COUNTIFS(Sta!$A:$A,$A138,Sta!$H:$H,"&gt;0.5")/$B138</f>
        <v>0</v>
      </c>
      <c r="M138" s="7" t="e">
        <f>COUNTIFS(Sta!$B:$B,$A138,Sta!$J:$J,"&gt;0.5")/$C138</f>
        <v>#DIV/0!</v>
      </c>
      <c r="N138" s="12">
        <f>(COUNTIFS(Sta!$A:$A,$A138,Sta!$H:$H,"&gt;1.5") +COUNTIFS(Sta!$B:$B,$A138,Sta!$J:$J,"&gt;1.5"))/$D138</f>
        <v>0</v>
      </c>
      <c r="O138" s="7">
        <f>COUNTIFS(Sta!$A:$A,$A138,Sta!$H:$H,"&gt;1.5")/$B138</f>
        <v>0</v>
      </c>
      <c r="P138" s="7" t="e">
        <f>COUNTIFS(Sta!$B:$B,$A138,Sta!$J:$J,"&gt;1.5")/$C138</f>
        <v>#DIV/0!</v>
      </c>
      <c r="Q138" s="12">
        <f>(COUNTIFS(Sta!$A:$A,$A138,Sta!$I:$I,"&gt;0.5") +COUNTIFS(Sta!$B:$B,$A138,Sta!$K:$K,"&gt;0.5"))/$D138</f>
        <v>0</v>
      </c>
      <c r="R138" s="7">
        <f>COUNTIFS(Sta!$A:$A,$A138,Sta!$I:$I,"&gt;0.5")/$B138</f>
        <v>0</v>
      </c>
      <c r="S138" s="7" t="e">
        <f>COUNTIFS(Sta!$B:$B,$A138,Sta!$K:$K,"&gt;0.5")/$C138</f>
        <v>#DIV/0!</v>
      </c>
      <c r="T138" s="12">
        <f>(COUNTIFS(Sta!$A:$A,$A138,Sta!$I:$I,"&gt;1.5") +COUNTIFS(Sta!$B:$B,$A138,Sta!$K:$K,"&gt;1.5"))/$D138</f>
        <v>0</v>
      </c>
      <c r="U138" s="7">
        <f>COUNTIFS(Sta!$A:$A,$A138,Sta!$I:$I,"&gt;1.5")/$B138</f>
        <v>0</v>
      </c>
      <c r="V138" s="7" t="e">
        <f>COUNTIFS(Sta!$B:$B,$A138,Sta!$K:$K,"&gt;1.5")/$C138</f>
        <v>#DIV/0!</v>
      </c>
    </row>
    <row r="139" spans="1:22" x14ac:dyDescent="0.3">
      <c r="A139" t="s">
        <v>483</v>
      </c>
      <c r="B139" s="9">
        <f>COUNTIF(Sta!A:A,A139)</f>
        <v>7</v>
      </c>
      <c r="C139" s="4">
        <f>COUNTIF(Sta!B:B,A139)</f>
        <v>6</v>
      </c>
      <c r="D139" s="4">
        <f t="shared" si="5"/>
        <v>13</v>
      </c>
      <c r="E139" s="12">
        <f>(COUNTIFS(Sta!$A:$A,$A139,Sta!$L:$L,"&gt;0.5") +COUNTIFS(Sta!$B:$B,$A139,Sta!$L:$L,"&gt;0.5"))/$D139</f>
        <v>0.46153846153846156</v>
      </c>
      <c r="F139" s="7">
        <f>COUNTIFS(Sta!$A:$A,$A139,Sta!$L:$L,"&gt;0.5")/$B139</f>
        <v>0.42857142857142855</v>
      </c>
      <c r="G139" s="7">
        <f>COUNTIFS(Sta!$B:$B,$A139,Sta!$L:$L,"&gt;0.5")/$C139</f>
        <v>0.5</v>
      </c>
      <c r="H139" s="12">
        <f>(COUNTIFS(Sta!$A:$A,$A139,Sta!$L:$L,"&gt;1.5") +COUNTIFS(Sta!$B:$B,$A139,Sta!$L:$L,"&gt;1.5"))/$D139</f>
        <v>0.30769230769230771</v>
      </c>
      <c r="I139" s="7">
        <f>COUNTIFS(Sta!$A:$A,$A139,Sta!$L:$L,"&gt;1.5")/$B139</f>
        <v>0.2857142857142857</v>
      </c>
      <c r="J139" s="7">
        <f>COUNTIFS(Sta!$B:$B,$A139,Sta!$L:$L,"&gt;1.5")/$C139</f>
        <v>0.33333333333333331</v>
      </c>
      <c r="K139" s="12">
        <f>(COUNTIFS(Sta!$A:$A,$A139,Sta!$H:$H,"&gt;0.5") +COUNTIFS(Sta!$B:$B,$A139,Sta!$J:$J,"&gt;0.5"))/$D139</f>
        <v>7.6923076923076927E-2</v>
      </c>
      <c r="L139" s="7">
        <f>COUNTIFS(Sta!$A:$A,$A139,Sta!$H:$H,"&gt;0.5")/$B139</f>
        <v>0.14285714285714285</v>
      </c>
      <c r="M139" s="7">
        <f>COUNTIFS(Sta!$B:$B,$A139,Sta!$J:$J,"&gt;0.5")/$C139</f>
        <v>0</v>
      </c>
      <c r="N139" s="12">
        <f>(COUNTIFS(Sta!$A:$A,$A139,Sta!$H:$H,"&gt;1.5") +COUNTIFS(Sta!$B:$B,$A139,Sta!$J:$J,"&gt;1.5"))/$D139</f>
        <v>0</v>
      </c>
      <c r="O139" s="7">
        <f>COUNTIFS(Sta!$A:$A,$A139,Sta!$H:$H,"&gt;1.5")/$B139</f>
        <v>0</v>
      </c>
      <c r="P139" s="7">
        <f>COUNTIFS(Sta!$B:$B,$A139,Sta!$J:$J,"&gt;1.5")/$C139</f>
        <v>0</v>
      </c>
      <c r="Q139" s="12">
        <f>(COUNTIFS(Sta!$A:$A,$A139,Sta!$I:$I,"&gt;0.5") +COUNTIFS(Sta!$B:$B,$A139,Sta!$K:$K,"&gt;0.5"))/$D139</f>
        <v>0.46153846153846156</v>
      </c>
      <c r="R139" s="7">
        <f>COUNTIFS(Sta!$A:$A,$A139,Sta!$I:$I,"&gt;0.5")/$B139</f>
        <v>0.42857142857142855</v>
      </c>
      <c r="S139" s="7">
        <f>COUNTIFS(Sta!$B:$B,$A139,Sta!$K:$K,"&gt;0.5")/$C139</f>
        <v>0.5</v>
      </c>
      <c r="T139" s="12">
        <f>(COUNTIFS(Sta!$A:$A,$A139,Sta!$I:$I,"&gt;1.5") +COUNTIFS(Sta!$B:$B,$A139,Sta!$K:$K,"&gt;1.5"))/$D139</f>
        <v>0.30769230769230771</v>
      </c>
      <c r="U139" s="7">
        <f>COUNTIFS(Sta!$A:$A,$A139,Sta!$I:$I,"&gt;1.5")/$B139</f>
        <v>0.2857142857142857</v>
      </c>
      <c r="V139" s="7">
        <f>COUNTIFS(Sta!$B:$B,$A139,Sta!$K:$K,"&gt;1.5")/$C139</f>
        <v>0.33333333333333331</v>
      </c>
    </row>
    <row r="140" spans="1:22" x14ac:dyDescent="0.3">
      <c r="A140" t="s">
        <v>557</v>
      </c>
      <c r="B140" s="9">
        <f>COUNTIF(Sta!A:A,A140)</f>
        <v>2</v>
      </c>
      <c r="C140" s="4">
        <f>COUNTIF(Sta!B:B,A140)</f>
        <v>2</v>
      </c>
      <c r="D140" s="4">
        <f t="shared" si="5"/>
        <v>4</v>
      </c>
      <c r="E140" s="12">
        <f>(COUNTIFS(Sta!$A:$A,$A140,Sta!$L:$L,"&gt;0.5") +COUNTIFS(Sta!$B:$B,$A140,Sta!$L:$L,"&gt;0.5"))/$D140</f>
        <v>0.75</v>
      </c>
      <c r="F140" s="7">
        <f>COUNTIFS(Sta!$A:$A,$A140,Sta!$L:$L,"&gt;0.5")/$B140</f>
        <v>1</v>
      </c>
      <c r="G140" s="7">
        <f>COUNTIFS(Sta!$B:$B,$A140,Sta!$L:$L,"&gt;0.5")/$C140</f>
        <v>0.5</v>
      </c>
      <c r="H140" s="12">
        <f>(COUNTIFS(Sta!$A:$A,$A140,Sta!$L:$L,"&gt;1.5") +COUNTIFS(Sta!$B:$B,$A140,Sta!$L:$L,"&gt;1.5"))/$D140</f>
        <v>0.25</v>
      </c>
      <c r="I140" s="7">
        <f>COUNTIFS(Sta!$A:$A,$A140,Sta!$L:$L,"&gt;1.5")/$B140</f>
        <v>0.5</v>
      </c>
      <c r="J140" s="7">
        <f>COUNTIFS(Sta!$B:$B,$A140,Sta!$L:$L,"&gt;1.5")/$C140</f>
        <v>0</v>
      </c>
      <c r="K140" s="12">
        <f>(COUNTIFS(Sta!$A:$A,$A140,Sta!$H:$H,"&gt;0.5") +COUNTIFS(Sta!$B:$B,$A140,Sta!$J:$J,"&gt;0.5"))/$D140</f>
        <v>0.75</v>
      </c>
      <c r="L140" s="7">
        <f>COUNTIFS(Sta!$A:$A,$A140,Sta!$H:$H,"&gt;0.5")/$B140</f>
        <v>1</v>
      </c>
      <c r="M140" s="7">
        <f>COUNTIFS(Sta!$B:$B,$A140,Sta!$J:$J,"&gt;0.5")/$C140</f>
        <v>0.5</v>
      </c>
      <c r="N140" s="12">
        <f>(COUNTIFS(Sta!$A:$A,$A140,Sta!$H:$H,"&gt;1.5") +COUNTIFS(Sta!$B:$B,$A140,Sta!$J:$J,"&gt;1.5"))/$D140</f>
        <v>0.25</v>
      </c>
      <c r="O140" s="7">
        <f>COUNTIFS(Sta!$A:$A,$A140,Sta!$H:$H,"&gt;1.5")/$B140</f>
        <v>0.5</v>
      </c>
      <c r="P140" s="7">
        <f>COUNTIFS(Sta!$B:$B,$A140,Sta!$J:$J,"&gt;1.5")/$C140</f>
        <v>0</v>
      </c>
      <c r="Q140" s="12">
        <f>(COUNTIFS(Sta!$A:$A,$A140,Sta!$I:$I,"&gt;0.5") +COUNTIFS(Sta!$B:$B,$A140,Sta!$K:$K,"&gt;0.5"))/$D140</f>
        <v>0.25</v>
      </c>
      <c r="R140" s="7">
        <f>COUNTIFS(Sta!$A:$A,$A140,Sta!$I:$I,"&gt;0.5")/$B140</f>
        <v>0.5</v>
      </c>
      <c r="S140" s="7">
        <f>COUNTIFS(Sta!$B:$B,$A140,Sta!$K:$K,"&gt;0.5")/$C140</f>
        <v>0</v>
      </c>
      <c r="T140" s="12">
        <f>(COUNTIFS(Sta!$A:$A,$A140,Sta!$I:$I,"&gt;1.5") +COUNTIFS(Sta!$B:$B,$A140,Sta!$K:$K,"&gt;1.5"))/$D140</f>
        <v>0</v>
      </c>
      <c r="U140" s="7">
        <f>COUNTIFS(Sta!$A:$A,$A140,Sta!$I:$I,"&gt;1.5")/$B140</f>
        <v>0</v>
      </c>
      <c r="V140" s="7">
        <f>COUNTIFS(Sta!$B:$B,$A140,Sta!$K:$K,"&gt;1.5")/$C140</f>
        <v>0</v>
      </c>
    </row>
    <row r="141" spans="1:22" x14ac:dyDescent="0.3">
      <c r="A141" t="s">
        <v>511</v>
      </c>
      <c r="B141" s="9">
        <f>COUNTIF(Sta!A:A,A141)</f>
        <v>11</v>
      </c>
      <c r="C141" s="4">
        <f>COUNTIF(Sta!B:B,A141)</f>
        <v>11</v>
      </c>
      <c r="D141" s="4">
        <f t="shared" si="5"/>
        <v>22</v>
      </c>
      <c r="E141" s="12">
        <f>(COUNTIFS(Sta!$A:$A,$A141,Sta!$L:$L,"&gt;0.5") +COUNTIFS(Sta!$B:$B,$A141,Sta!$L:$L,"&gt;0.5"))/$D141</f>
        <v>0.72727272727272729</v>
      </c>
      <c r="F141" s="7">
        <f>COUNTIFS(Sta!$A:$A,$A141,Sta!$L:$L,"&gt;0.5")/$B141</f>
        <v>0.63636363636363635</v>
      </c>
      <c r="G141" s="7">
        <f>COUNTIFS(Sta!$B:$B,$A141,Sta!$L:$L,"&gt;0.5")/$C141</f>
        <v>0.81818181818181823</v>
      </c>
      <c r="H141" s="12">
        <f>(COUNTIFS(Sta!$A:$A,$A141,Sta!$L:$L,"&gt;1.5") +COUNTIFS(Sta!$B:$B,$A141,Sta!$L:$L,"&gt;1.5"))/$D141</f>
        <v>0.45454545454545453</v>
      </c>
      <c r="I141" s="7">
        <f>COUNTIFS(Sta!$A:$A,$A141,Sta!$L:$L,"&gt;1.5")/$B141</f>
        <v>0.45454545454545453</v>
      </c>
      <c r="J141" s="7">
        <f>COUNTIFS(Sta!$B:$B,$A141,Sta!$L:$L,"&gt;1.5")/$C141</f>
        <v>0.45454545454545453</v>
      </c>
      <c r="K141" s="12">
        <f>(COUNTIFS(Sta!$A:$A,$A141,Sta!$H:$H,"&gt;0.5") +COUNTIFS(Sta!$B:$B,$A141,Sta!$J:$J,"&gt;0.5"))/$D141</f>
        <v>0.45454545454545453</v>
      </c>
      <c r="L141" s="7">
        <f>COUNTIFS(Sta!$A:$A,$A141,Sta!$H:$H,"&gt;0.5")/$B141</f>
        <v>0.45454545454545453</v>
      </c>
      <c r="M141" s="7">
        <f>COUNTIFS(Sta!$B:$B,$A141,Sta!$J:$J,"&gt;0.5")/$C141</f>
        <v>0.45454545454545453</v>
      </c>
      <c r="N141" s="12">
        <f>(COUNTIFS(Sta!$A:$A,$A141,Sta!$H:$H,"&gt;1.5") +COUNTIFS(Sta!$B:$B,$A141,Sta!$J:$J,"&gt;1.5"))/$D141</f>
        <v>0.13636363636363635</v>
      </c>
      <c r="O141" s="7">
        <f>COUNTIFS(Sta!$A:$A,$A141,Sta!$H:$H,"&gt;1.5")/$B141</f>
        <v>0.27272727272727271</v>
      </c>
      <c r="P141" s="7">
        <f>COUNTIFS(Sta!$B:$B,$A141,Sta!$J:$J,"&gt;1.5")/$C141</f>
        <v>0</v>
      </c>
      <c r="Q141" s="12">
        <f>(COUNTIFS(Sta!$A:$A,$A141,Sta!$I:$I,"&gt;0.5") +COUNTIFS(Sta!$B:$B,$A141,Sta!$K:$K,"&gt;0.5"))/$D141</f>
        <v>0.59090909090909094</v>
      </c>
      <c r="R141" s="7">
        <f>COUNTIFS(Sta!$A:$A,$A141,Sta!$I:$I,"&gt;0.5")/$B141</f>
        <v>0.45454545454545453</v>
      </c>
      <c r="S141" s="7">
        <f>COUNTIFS(Sta!$B:$B,$A141,Sta!$K:$K,"&gt;0.5")/$C141</f>
        <v>0.72727272727272729</v>
      </c>
      <c r="T141" s="12">
        <f>(COUNTIFS(Sta!$A:$A,$A141,Sta!$I:$I,"&gt;1.5") +COUNTIFS(Sta!$B:$B,$A141,Sta!$K:$K,"&gt;1.5"))/$D141</f>
        <v>0.18181818181818182</v>
      </c>
      <c r="U141" s="7">
        <f>COUNTIFS(Sta!$A:$A,$A141,Sta!$I:$I,"&gt;1.5")/$B141</f>
        <v>0.18181818181818182</v>
      </c>
      <c r="V141" s="7">
        <f>COUNTIFS(Sta!$B:$B,$A141,Sta!$K:$K,"&gt;1.5")/$C141</f>
        <v>0.18181818181818182</v>
      </c>
    </row>
    <row r="142" spans="1:22" x14ac:dyDescent="0.3">
      <c r="A142" t="s">
        <v>333</v>
      </c>
      <c r="B142" s="9">
        <f>COUNTIF(Sta!A:A,A142)</f>
        <v>1</v>
      </c>
      <c r="C142" s="4">
        <f>COUNTIF(Sta!B:B,A142)</f>
        <v>1</v>
      </c>
      <c r="D142" s="4">
        <f t="shared" si="5"/>
        <v>2</v>
      </c>
      <c r="E142" s="12">
        <f>(COUNTIFS(Sta!$A:$A,$A142,Sta!$L:$L,"&gt;0.5") +COUNTIFS(Sta!$B:$B,$A142,Sta!$L:$L,"&gt;0.5"))/$D142</f>
        <v>0.5</v>
      </c>
      <c r="F142" s="7">
        <f>COUNTIFS(Sta!$A:$A,$A142,Sta!$L:$L,"&gt;0.5")/$B142</f>
        <v>1</v>
      </c>
      <c r="G142" s="7">
        <f>COUNTIFS(Sta!$B:$B,$A142,Sta!$L:$L,"&gt;0.5")/$C142</f>
        <v>0</v>
      </c>
      <c r="H142" s="12">
        <f>(COUNTIFS(Sta!$A:$A,$A142,Sta!$L:$L,"&gt;1.5") +COUNTIFS(Sta!$B:$B,$A142,Sta!$L:$L,"&gt;1.5"))/$D142</f>
        <v>0</v>
      </c>
      <c r="I142" s="7">
        <f>COUNTIFS(Sta!$A:$A,$A142,Sta!$L:$L,"&gt;1.5")/$B142</f>
        <v>0</v>
      </c>
      <c r="J142" s="7">
        <f>COUNTIFS(Sta!$B:$B,$A142,Sta!$L:$L,"&gt;1.5")/$C142</f>
        <v>0</v>
      </c>
      <c r="K142" s="12">
        <f>(COUNTIFS(Sta!$A:$A,$A142,Sta!$H:$H,"&gt;0.5") +COUNTIFS(Sta!$B:$B,$A142,Sta!$J:$J,"&gt;0.5"))/$D142</f>
        <v>0.5</v>
      </c>
      <c r="L142" s="7">
        <f>COUNTIFS(Sta!$A:$A,$A142,Sta!$H:$H,"&gt;0.5")/$B142</f>
        <v>1</v>
      </c>
      <c r="M142" s="7">
        <f>COUNTIFS(Sta!$B:$B,$A142,Sta!$J:$J,"&gt;0.5")/$C142</f>
        <v>0</v>
      </c>
      <c r="N142" s="12">
        <f>(COUNTIFS(Sta!$A:$A,$A142,Sta!$H:$H,"&gt;1.5") +COUNTIFS(Sta!$B:$B,$A142,Sta!$J:$J,"&gt;1.5"))/$D142</f>
        <v>0</v>
      </c>
      <c r="O142" s="7">
        <f>COUNTIFS(Sta!$A:$A,$A142,Sta!$H:$H,"&gt;1.5")/$B142</f>
        <v>0</v>
      </c>
      <c r="P142" s="7">
        <f>COUNTIFS(Sta!$B:$B,$A142,Sta!$J:$J,"&gt;1.5")/$C142</f>
        <v>0</v>
      </c>
      <c r="Q142" s="12">
        <f>(COUNTIFS(Sta!$A:$A,$A142,Sta!$I:$I,"&gt;0.5") +COUNTIFS(Sta!$B:$B,$A142,Sta!$K:$K,"&gt;0.5"))/$D142</f>
        <v>0</v>
      </c>
      <c r="R142" s="7">
        <f>COUNTIFS(Sta!$A:$A,$A142,Sta!$I:$I,"&gt;0.5")/$B142</f>
        <v>0</v>
      </c>
      <c r="S142" s="7">
        <f>COUNTIFS(Sta!$B:$B,$A142,Sta!$K:$K,"&gt;0.5")/$C142</f>
        <v>0</v>
      </c>
      <c r="T142" s="12">
        <f>(COUNTIFS(Sta!$A:$A,$A142,Sta!$I:$I,"&gt;1.5") +COUNTIFS(Sta!$B:$B,$A142,Sta!$K:$K,"&gt;1.5"))/$D142</f>
        <v>0</v>
      </c>
      <c r="U142" s="7">
        <f>COUNTIFS(Sta!$A:$A,$A142,Sta!$I:$I,"&gt;1.5")/$B142</f>
        <v>0</v>
      </c>
      <c r="V142" s="7">
        <f>COUNTIFS(Sta!$B:$B,$A142,Sta!$K:$K,"&gt;1.5")/$C142</f>
        <v>0</v>
      </c>
    </row>
    <row r="143" spans="1:22" x14ac:dyDescent="0.3">
      <c r="A143" t="s">
        <v>168</v>
      </c>
      <c r="B143" s="9">
        <f>COUNTIF(Sta!A:A,A143)</f>
        <v>1</v>
      </c>
      <c r="C143" s="4">
        <f>COUNTIF(Sta!B:B,A143)</f>
        <v>0</v>
      </c>
      <c r="D143" s="4">
        <f t="shared" si="5"/>
        <v>1</v>
      </c>
      <c r="E143" s="12">
        <f>(COUNTIFS(Sta!$A:$A,$A143,Sta!$L:$L,"&gt;0.5") +COUNTIFS(Sta!$B:$B,$A143,Sta!$L:$L,"&gt;0.5"))/$D143</f>
        <v>1</v>
      </c>
      <c r="F143" s="7">
        <f>COUNTIFS(Sta!$A:$A,$A143,Sta!$L:$L,"&gt;0.5")/$B143</f>
        <v>1</v>
      </c>
      <c r="G143" s="7" t="e">
        <f>COUNTIFS(Sta!$B:$B,$A143,Sta!$L:$L,"&gt;0.5")/$C143</f>
        <v>#DIV/0!</v>
      </c>
      <c r="H143" s="12">
        <f>(COUNTIFS(Sta!$A:$A,$A143,Sta!$L:$L,"&gt;1.5") +COUNTIFS(Sta!$B:$B,$A143,Sta!$L:$L,"&gt;1.5"))/$D143</f>
        <v>0</v>
      </c>
      <c r="I143" s="7">
        <f>COUNTIFS(Sta!$A:$A,$A143,Sta!$L:$L,"&gt;1.5")/$B143</f>
        <v>0</v>
      </c>
      <c r="J143" s="7" t="e">
        <f>COUNTIFS(Sta!$B:$B,$A143,Sta!$L:$L,"&gt;1.5")/$C143</f>
        <v>#DIV/0!</v>
      </c>
      <c r="K143" s="12">
        <f>(COUNTIFS(Sta!$A:$A,$A143,Sta!$H:$H,"&gt;0.5") +COUNTIFS(Sta!$B:$B,$A143,Sta!$J:$J,"&gt;0.5"))/$D143</f>
        <v>1</v>
      </c>
      <c r="L143" s="7">
        <f>COUNTIFS(Sta!$A:$A,$A143,Sta!$H:$H,"&gt;0.5")/$B143</f>
        <v>1</v>
      </c>
      <c r="M143" s="7" t="e">
        <f>COUNTIFS(Sta!$B:$B,$A143,Sta!$J:$J,"&gt;0.5")/$C143</f>
        <v>#DIV/0!</v>
      </c>
      <c r="N143" s="12">
        <f>(COUNTIFS(Sta!$A:$A,$A143,Sta!$H:$H,"&gt;1.5") +COUNTIFS(Sta!$B:$B,$A143,Sta!$J:$J,"&gt;1.5"))/$D143</f>
        <v>0</v>
      </c>
      <c r="O143" s="7">
        <f>COUNTIFS(Sta!$A:$A,$A143,Sta!$H:$H,"&gt;1.5")/$B143</f>
        <v>0</v>
      </c>
      <c r="P143" s="7" t="e">
        <f>COUNTIFS(Sta!$B:$B,$A143,Sta!$J:$J,"&gt;1.5")/$C143</f>
        <v>#DIV/0!</v>
      </c>
      <c r="Q143" s="12">
        <f>(COUNTIFS(Sta!$A:$A,$A143,Sta!$I:$I,"&gt;0.5") +COUNTIFS(Sta!$B:$B,$A143,Sta!$K:$K,"&gt;0.5"))/$D143</f>
        <v>0</v>
      </c>
      <c r="R143" s="7">
        <f>COUNTIFS(Sta!$A:$A,$A143,Sta!$I:$I,"&gt;0.5")/$B143</f>
        <v>0</v>
      </c>
      <c r="S143" s="7" t="e">
        <f>COUNTIFS(Sta!$B:$B,$A143,Sta!$K:$K,"&gt;0.5")/$C143</f>
        <v>#DIV/0!</v>
      </c>
      <c r="T143" s="12">
        <f>(COUNTIFS(Sta!$A:$A,$A143,Sta!$I:$I,"&gt;1.5") +COUNTIFS(Sta!$B:$B,$A143,Sta!$K:$K,"&gt;1.5"))/$D143</f>
        <v>0</v>
      </c>
      <c r="U143" s="7">
        <f>COUNTIFS(Sta!$A:$A,$A143,Sta!$I:$I,"&gt;1.5")/$B143</f>
        <v>0</v>
      </c>
      <c r="V143" s="7" t="e">
        <f>COUNTIFS(Sta!$B:$B,$A143,Sta!$K:$K,"&gt;1.5")/$C143</f>
        <v>#DIV/0!</v>
      </c>
    </row>
    <row r="144" spans="1:22" x14ac:dyDescent="0.3">
      <c r="A144" t="s">
        <v>640</v>
      </c>
      <c r="B144" s="9">
        <f>COUNTIF(Sta!A:A,A144)</f>
        <v>1</v>
      </c>
      <c r="C144" s="4">
        <f>COUNTIF(Sta!B:B,A144)</f>
        <v>1</v>
      </c>
      <c r="D144" s="4">
        <f t="shared" si="5"/>
        <v>2</v>
      </c>
      <c r="E144" s="12">
        <f>(COUNTIFS(Sta!$A:$A,$A144,Sta!$L:$L,"&gt;0.5") +COUNTIFS(Sta!$B:$B,$A144,Sta!$L:$L,"&gt;0.5"))/$D144</f>
        <v>1</v>
      </c>
      <c r="F144" s="7">
        <f>COUNTIFS(Sta!$A:$A,$A144,Sta!$L:$L,"&gt;0.5")/$B144</f>
        <v>1</v>
      </c>
      <c r="G144" s="7">
        <f>COUNTIFS(Sta!$B:$B,$A144,Sta!$L:$L,"&gt;0.5")/$C144</f>
        <v>1</v>
      </c>
      <c r="H144" s="12">
        <f>(COUNTIFS(Sta!$A:$A,$A144,Sta!$L:$L,"&gt;1.5") +COUNTIFS(Sta!$B:$B,$A144,Sta!$L:$L,"&gt;1.5"))/$D144</f>
        <v>0</v>
      </c>
      <c r="I144" s="7">
        <f>COUNTIFS(Sta!$A:$A,$A144,Sta!$L:$L,"&gt;1.5")/$B144</f>
        <v>0</v>
      </c>
      <c r="J144" s="7">
        <f>COUNTIFS(Sta!$B:$B,$A144,Sta!$L:$L,"&gt;1.5")/$C144</f>
        <v>0</v>
      </c>
      <c r="K144" s="12">
        <f>(COUNTIFS(Sta!$A:$A,$A144,Sta!$H:$H,"&gt;0.5") +COUNTIFS(Sta!$B:$B,$A144,Sta!$J:$J,"&gt;0.5"))/$D144</f>
        <v>0</v>
      </c>
      <c r="L144" s="7">
        <f>COUNTIFS(Sta!$A:$A,$A144,Sta!$H:$H,"&gt;0.5")/$B144</f>
        <v>0</v>
      </c>
      <c r="M144" s="7">
        <f>COUNTIFS(Sta!$B:$B,$A144,Sta!$J:$J,"&gt;0.5")/$C144</f>
        <v>0</v>
      </c>
      <c r="N144" s="12">
        <f>(COUNTIFS(Sta!$A:$A,$A144,Sta!$H:$H,"&gt;1.5") +COUNTIFS(Sta!$B:$B,$A144,Sta!$J:$J,"&gt;1.5"))/$D144</f>
        <v>0</v>
      </c>
      <c r="O144" s="7">
        <f>COUNTIFS(Sta!$A:$A,$A144,Sta!$H:$H,"&gt;1.5")/$B144</f>
        <v>0</v>
      </c>
      <c r="P144" s="7">
        <f>COUNTIFS(Sta!$B:$B,$A144,Sta!$J:$J,"&gt;1.5")/$C144</f>
        <v>0</v>
      </c>
      <c r="Q144" s="12">
        <f>(COUNTIFS(Sta!$A:$A,$A144,Sta!$I:$I,"&gt;0.5") +COUNTIFS(Sta!$B:$B,$A144,Sta!$K:$K,"&gt;0.5"))/$D144</f>
        <v>1</v>
      </c>
      <c r="R144" s="7">
        <f>COUNTIFS(Sta!$A:$A,$A144,Sta!$I:$I,"&gt;0.5")/$B144</f>
        <v>1</v>
      </c>
      <c r="S144" s="7">
        <f>COUNTIFS(Sta!$B:$B,$A144,Sta!$K:$K,"&gt;0.5")/$C144</f>
        <v>1</v>
      </c>
      <c r="T144" s="12">
        <f>(COUNTIFS(Sta!$A:$A,$A144,Sta!$I:$I,"&gt;1.5") +COUNTIFS(Sta!$B:$B,$A144,Sta!$K:$K,"&gt;1.5"))/$D144</f>
        <v>0</v>
      </c>
      <c r="U144" s="7">
        <f>COUNTIFS(Sta!$A:$A,$A144,Sta!$I:$I,"&gt;1.5")/$B144</f>
        <v>0</v>
      </c>
      <c r="V144" s="7">
        <f>COUNTIFS(Sta!$B:$B,$A144,Sta!$K:$K,"&gt;1.5")/$C144</f>
        <v>0</v>
      </c>
    </row>
    <row r="145" spans="1:22" x14ac:dyDescent="0.3">
      <c r="A145" t="s">
        <v>132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2" t="e">
        <f>(COUNTIFS(Sta!$A:$A,$A145,Sta!$L:$L,"&gt;0.5") +COUNTIFS(Sta!$B:$B,$A145,Sta!$L:$L,"&gt;0.5"))/$D145</f>
        <v>#DIV/0!</v>
      </c>
      <c r="F145" s="7" t="e">
        <f>COUNTIFS(Sta!$A:$A,$A145,Sta!$L:$L,"&gt;0.5")/$B145</f>
        <v>#DIV/0!</v>
      </c>
      <c r="G145" s="7" t="e">
        <f>COUNTIFS(Sta!$B:$B,$A145,Sta!$L:$L,"&gt;0.5")/$C145</f>
        <v>#DIV/0!</v>
      </c>
      <c r="H145" s="12" t="e">
        <f>(COUNTIFS(Sta!$A:$A,$A145,Sta!$L:$L,"&gt;1.5") +COUNTIFS(Sta!$B:$B,$A145,Sta!$L:$L,"&gt;1.5"))/$D145</f>
        <v>#DIV/0!</v>
      </c>
      <c r="I145" s="7" t="e">
        <f>COUNTIFS(Sta!$A:$A,$A145,Sta!$L:$L,"&gt;1.5")/$B145</f>
        <v>#DIV/0!</v>
      </c>
      <c r="J145" s="7" t="e">
        <f>COUNTIFS(Sta!$B:$B,$A145,Sta!$L:$L,"&gt;1.5")/$C145</f>
        <v>#DIV/0!</v>
      </c>
      <c r="K145" s="12" t="e">
        <f>(COUNTIFS(Sta!$A:$A,$A145,Sta!$H:$H,"&gt;0.5") +COUNTIFS(Sta!$B:$B,$A145,Sta!$J:$J,"&gt;0.5"))/$D145</f>
        <v>#DIV/0!</v>
      </c>
      <c r="L145" s="7" t="e">
        <f>COUNTIFS(Sta!$A:$A,$A145,Sta!$H:$H,"&gt;0.5")/$B145</f>
        <v>#DIV/0!</v>
      </c>
      <c r="M145" s="7" t="e">
        <f>COUNTIFS(Sta!$B:$B,$A145,Sta!$J:$J,"&gt;0.5")/$C145</f>
        <v>#DIV/0!</v>
      </c>
      <c r="N145" s="12" t="e">
        <f>(COUNTIFS(Sta!$A:$A,$A145,Sta!$H:$H,"&gt;1.5") +COUNTIFS(Sta!$B:$B,$A145,Sta!$J:$J,"&gt;1.5"))/$D145</f>
        <v>#DIV/0!</v>
      </c>
      <c r="O145" s="7" t="e">
        <f>COUNTIFS(Sta!$A:$A,$A145,Sta!$H:$H,"&gt;1.5")/$B145</f>
        <v>#DIV/0!</v>
      </c>
      <c r="P145" s="7" t="e">
        <f>COUNTIFS(Sta!$B:$B,$A145,Sta!$J:$J,"&gt;1.5")/$C145</f>
        <v>#DIV/0!</v>
      </c>
      <c r="Q145" s="12" t="e">
        <f>(COUNTIFS(Sta!$A:$A,$A145,Sta!$I:$I,"&gt;0.5") +COUNTIFS(Sta!$B:$B,$A145,Sta!$K:$K,"&gt;0.5"))/$D145</f>
        <v>#DIV/0!</v>
      </c>
      <c r="R145" s="7" t="e">
        <f>COUNTIFS(Sta!$A:$A,$A145,Sta!$I:$I,"&gt;0.5")/$B145</f>
        <v>#DIV/0!</v>
      </c>
      <c r="S145" s="7" t="e">
        <f>COUNTIFS(Sta!$B:$B,$A145,Sta!$K:$K,"&gt;0.5")/$C145</f>
        <v>#DIV/0!</v>
      </c>
      <c r="T145" s="12" t="e">
        <f>(COUNTIFS(Sta!$A:$A,$A145,Sta!$I:$I,"&gt;1.5") +COUNTIFS(Sta!$B:$B,$A145,Sta!$K:$K,"&gt;1.5"))/$D145</f>
        <v>#DIV/0!</v>
      </c>
      <c r="U145" s="7" t="e">
        <f>COUNTIFS(Sta!$A:$A,$A145,Sta!$I:$I,"&gt;1.5")/$B145</f>
        <v>#DIV/0!</v>
      </c>
      <c r="V145" s="7" t="e">
        <f>COUNTIFS(Sta!$B:$B,$A145,Sta!$K:$K,"&gt;1.5")/$C145</f>
        <v>#DIV/0!</v>
      </c>
    </row>
    <row r="146" spans="1:22" x14ac:dyDescent="0.3">
      <c r="A146" t="s">
        <v>712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2" t="e">
        <f>(COUNTIFS(Sta!$A:$A,$A146,Sta!$L:$L,"&gt;0.5") +COUNTIFS(Sta!$B:$B,$A146,Sta!$L:$L,"&gt;0.5"))/$D146</f>
        <v>#DIV/0!</v>
      </c>
      <c r="F146" s="7" t="e">
        <f>COUNTIFS(Sta!$A:$A,$A146,Sta!$L:$L,"&gt;0.5")/$B146</f>
        <v>#DIV/0!</v>
      </c>
      <c r="G146" s="7" t="e">
        <f>COUNTIFS(Sta!$B:$B,$A146,Sta!$L:$L,"&gt;0.5")/$C146</f>
        <v>#DIV/0!</v>
      </c>
      <c r="H146" s="12" t="e">
        <f>(COUNTIFS(Sta!$A:$A,$A146,Sta!$L:$L,"&gt;1.5") +COUNTIFS(Sta!$B:$B,$A146,Sta!$L:$L,"&gt;1.5"))/$D146</f>
        <v>#DIV/0!</v>
      </c>
      <c r="I146" s="7" t="e">
        <f>COUNTIFS(Sta!$A:$A,$A146,Sta!$L:$L,"&gt;1.5")/$B146</f>
        <v>#DIV/0!</v>
      </c>
      <c r="J146" s="7" t="e">
        <f>COUNTIFS(Sta!$B:$B,$A146,Sta!$L:$L,"&gt;1.5")/$C146</f>
        <v>#DIV/0!</v>
      </c>
      <c r="K146" s="12" t="e">
        <f>(COUNTIFS(Sta!$A:$A,$A146,Sta!$H:$H,"&gt;0.5") +COUNTIFS(Sta!$B:$B,$A146,Sta!$J:$J,"&gt;0.5"))/$D146</f>
        <v>#DIV/0!</v>
      </c>
      <c r="L146" s="7" t="e">
        <f>COUNTIFS(Sta!$A:$A,$A146,Sta!$H:$H,"&gt;0.5")/$B146</f>
        <v>#DIV/0!</v>
      </c>
      <c r="M146" s="7" t="e">
        <f>COUNTIFS(Sta!$B:$B,$A146,Sta!$J:$J,"&gt;0.5")/$C146</f>
        <v>#DIV/0!</v>
      </c>
      <c r="N146" s="12" t="e">
        <f>(COUNTIFS(Sta!$A:$A,$A146,Sta!$H:$H,"&gt;1.5") +COUNTIFS(Sta!$B:$B,$A146,Sta!$J:$J,"&gt;1.5"))/$D146</f>
        <v>#DIV/0!</v>
      </c>
      <c r="O146" s="7" t="e">
        <f>COUNTIFS(Sta!$A:$A,$A146,Sta!$H:$H,"&gt;1.5")/$B146</f>
        <v>#DIV/0!</v>
      </c>
      <c r="P146" s="7" t="e">
        <f>COUNTIFS(Sta!$B:$B,$A146,Sta!$J:$J,"&gt;1.5")/$C146</f>
        <v>#DIV/0!</v>
      </c>
      <c r="Q146" s="12" t="e">
        <f>(COUNTIFS(Sta!$A:$A,$A146,Sta!$I:$I,"&gt;0.5") +COUNTIFS(Sta!$B:$B,$A146,Sta!$K:$K,"&gt;0.5"))/$D146</f>
        <v>#DIV/0!</v>
      </c>
      <c r="R146" s="7" t="e">
        <f>COUNTIFS(Sta!$A:$A,$A146,Sta!$I:$I,"&gt;0.5")/$B146</f>
        <v>#DIV/0!</v>
      </c>
      <c r="S146" s="7" t="e">
        <f>COUNTIFS(Sta!$B:$B,$A146,Sta!$K:$K,"&gt;0.5")/$C146</f>
        <v>#DIV/0!</v>
      </c>
      <c r="T146" s="12" t="e">
        <f>(COUNTIFS(Sta!$A:$A,$A146,Sta!$I:$I,"&gt;1.5") +COUNTIFS(Sta!$B:$B,$A146,Sta!$K:$K,"&gt;1.5"))/$D146</f>
        <v>#DIV/0!</v>
      </c>
      <c r="U146" s="7" t="e">
        <f>COUNTIFS(Sta!$A:$A,$A146,Sta!$I:$I,"&gt;1.5")/$B146</f>
        <v>#DIV/0!</v>
      </c>
      <c r="V146" s="7" t="e">
        <f>COUNTIFS(Sta!$B:$B,$A146,Sta!$K:$K,"&gt;1.5")/$C146</f>
        <v>#DIV/0!</v>
      </c>
    </row>
    <row r="147" spans="1:22" x14ac:dyDescent="0.3">
      <c r="A147" t="s">
        <v>313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2" t="e">
        <f>(COUNTIFS(Sta!$A:$A,$A147,Sta!$L:$L,"&gt;0.5") +COUNTIFS(Sta!$B:$B,$A147,Sta!$L:$L,"&gt;0.5"))/$D147</f>
        <v>#DIV/0!</v>
      </c>
      <c r="F147" s="7" t="e">
        <f>COUNTIFS(Sta!$A:$A,$A147,Sta!$L:$L,"&gt;0.5")/$B147</f>
        <v>#DIV/0!</v>
      </c>
      <c r="G147" s="7" t="e">
        <f>COUNTIFS(Sta!$B:$B,$A147,Sta!$L:$L,"&gt;0.5")/$C147</f>
        <v>#DIV/0!</v>
      </c>
      <c r="H147" s="12" t="e">
        <f>(COUNTIFS(Sta!$A:$A,$A147,Sta!$L:$L,"&gt;1.5") +COUNTIFS(Sta!$B:$B,$A147,Sta!$L:$L,"&gt;1.5"))/$D147</f>
        <v>#DIV/0!</v>
      </c>
      <c r="I147" s="7" t="e">
        <f>COUNTIFS(Sta!$A:$A,$A147,Sta!$L:$L,"&gt;1.5")/$B147</f>
        <v>#DIV/0!</v>
      </c>
      <c r="J147" s="7" t="e">
        <f>COUNTIFS(Sta!$B:$B,$A147,Sta!$L:$L,"&gt;1.5")/$C147</f>
        <v>#DIV/0!</v>
      </c>
      <c r="K147" s="12" t="e">
        <f>(COUNTIFS(Sta!$A:$A,$A147,Sta!$H:$H,"&gt;0.5") +COUNTIFS(Sta!$B:$B,$A147,Sta!$J:$J,"&gt;0.5"))/$D147</f>
        <v>#DIV/0!</v>
      </c>
      <c r="L147" s="7" t="e">
        <f>COUNTIFS(Sta!$A:$A,$A147,Sta!$H:$H,"&gt;0.5")/$B147</f>
        <v>#DIV/0!</v>
      </c>
      <c r="M147" s="7" t="e">
        <f>COUNTIFS(Sta!$B:$B,$A147,Sta!$J:$J,"&gt;0.5")/$C147</f>
        <v>#DIV/0!</v>
      </c>
      <c r="N147" s="12" t="e">
        <f>(COUNTIFS(Sta!$A:$A,$A147,Sta!$H:$H,"&gt;1.5") +COUNTIFS(Sta!$B:$B,$A147,Sta!$J:$J,"&gt;1.5"))/$D147</f>
        <v>#DIV/0!</v>
      </c>
      <c r="O147" s="7" t="e">
        <f>COUNTIFS(Sta!$A:$A,$A147,Sta!$H:$H,"&gt;1.5")/$B147</f>
        <v>#DIV/0!</v>
      </c>
      <c r="P147" s="7" t="e">
        <f>COUNTIFS(Sta!$B:$B,$A147,Sta!$J:$J,"&gt;1.5")/$C147</f>
        <v>#DIV/0!</v>
      </c>
      <c r="Q147" s="12" t="e">
        <f>(COUNTIFS(Sta!$A:$A,$A147,Sta!$I:$I,"&gt;0.5") +COUNTIFS(Sta!$B:$B,$A147,Sta!$K:$K,"&gt;0.5"))/$D147</f>
        <v>#DIV/0!</v>
      </c>
      <c r="R147" s="7" t="e">
        <f>COUNTIFS(Sta!$A:$A,$A147,Sta!$I:$I,"&gt;0.5")/$B147</f>
        <v>#DIV/0!</v>
      </c>
      <c r="S147" s="7" t="e">
        <f>COUNTIFS(Sta!$B:$B,$A147,Sta!$K:$K,"&gt;0.5")/$C147</f>
        <v>#DIV/0!</v>
      </c>
      <c r="T147" s="12" t="e">
        <f>(COUNTIFS(Sta!$A:$A,$A147,Sta!$I:$I,"&gt;1.5") +COUNTIFS(Sta!$B:$B,$A147,Sta!$K:$K,"&gt;1.5"))/$D147</f>
        <v>#DIV/0!</v>
      </c>
      <c r="U147" s="7" t="e">
        <f>COUNTIFS(Sta!$A:$A,$A147,Sta!$I:$I,"&gt;1.5")/$B147</f>
        <v>#DIV/0!</v>
      </c>
      <c r="V147" s="7" t="e">
        <f>COUNTIFS(Sta!$B:$B,$A147,Sta!$K:$K,"&gt;1.5")/$C147</f>
        <v>#DIV/0!</v>
      </c>
    </row>
    <row r="148" spans="1:22" x14ac:dyDescent="0.3">
      <c r="A148" t="s">
        <v>426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2" t="e">
        <f>(COUNTIFS(Sta!$A:$A,$A148,Sta!$L:$L,"&gt;0.5") +COUNTIFS(Sta!$B:$B,$A148,Sta!$L:$L,"&gt;0.5"))/$D148</f>
        <v>#DIV/0!</v>
      </c>
      <c r="F148" s="7" t="e">
        <f>COUNTIFS(Sta!$A:$A,$A148,Sta!$L:$L,"&gt;0.5")/$B148</f>
        <v>#DIV/0!</v>
      </c>
      <c r="G148" s="7" t="e">
        <f>COUNTIFS(Sta!$B:$B,$A148,Sta!$L:$L,"&gt;0.5")/$C148</f>
        <v>#DIV/0!</v>
      </c>
      <c r="H148" s="12" t="e">
        <f>(COUNTIFS(Sta!$A:$A,$A148,Sta!$L:$L,"&gt;1.5") +COUNTIFS(Sta!$B:$B,$A148,Sta!$L:$L,"&gt;1.5"))/$D148</f>
        <v>#DIV/0!</v>
      </c>
      <c r="I148" s="7" t="e">
        <f>COUNTIFS(Sta!$A:$A,$A148,Sta!$L:$L,"&gt;1.5")/$B148</f>
        <v>#DIV/0!</v>
      </c>
      <c r="J148" s="7" t="e">
        <f>COUNTIFS(Sta!$B:$B,$A148,Sta!$L:$L,"&gt;1.5")/$C148</f>
        <v>#DIV/0!</v>
      </c>
      <c r="K148" s="12" t="e">
        <f>(COUNTIFS(Sta!$A:$A,$A148,Sta!$H:$H,"&gt;0.5") +COUNTIFS(Sta!$B:$B,$A148,Sta!$J:$J,"&gt;0.5"))/$D148</f>
        <v>#DIV/0!</v>
      </c>
      <c r="L148" s="7" t="e">
        <f>COUNTIFS(Sta!$A:$A,$A148,Sta!$H:$H,"&gt;0.5")/$B148</f>
        <v>#DIV/0!</v>
      </c>
      <c r="M148" s="7" t="e">
        <f>COUNTIFS(Sta!$B:$B,$A148,Sta!$J:$J,"&gt;0.5")/$C148</f>
        <v>#DIV/0!</v>
      </c>
      <c r="N148" s="12" t="e">
        <f>(COUNTIFS(Sta!$A:$A,$A148,Sta!$H:$H,"&gt;1.5") +COUNTIFS(Sta!$B:$B,$A148,Sta!$J:$J,"&gt;1.5"))/$D148</f>
        <v>#DIV/0!</v>
      </c>
      <c r="O148" s="7" t="e">
        <f>COUNTIFS(Sta!$A:$A,$A148,Sta!$H:$H,"&gt;1.5")/$B148</f>
        <v>#DIV/0!</v>
      </c>
      <c r="P148" s="7" t="e">
        <f>COUNTIFS(Sta!$B:$B,$A148,Sta!$J:$J,"&gt;1.5")/$C148</f>
        <v>#DIV/0!</v>
      </c>
      <c r="Q148" s="12" t="e">
        <f>(COUNTIFS(Sta!$A:$A,$A148,Sta!$I:$I,"&gt;0.5") +COUNTIFS(Sta!$B:$B,$A148,Sta!$K:$K,"&gt;0.5"))/$D148</f>
        <v>#DIV/0!</v>
      </c>
      <c r="R148" s="7" t="e">
        <f>COUNTIFS(Sta!$A:$A,$A148,Sta!$I:$I,"&gt;0.5")/$B148</f>
        <v>#DIV/0!</v>
      </c>
      <c r="S148" s="7" t="e">
        <f>COUNTIFS(Sta!$B:$B,$A148,Sta!$K:$K,"&gt;0.5")/$C148</f>
        <v>#DIV/0!</v>
      </c>
      <c r="T148" s="12" t="e">
        <f>(COUNTIFS(Sta!$A:$A,$A148,Sta!$I:$I,"&gt;1.5") +COUNTIFS(Sta!$B:$B,$A148,Sta!$K:$K,"&gt;1.5"))/$D148</f>
        <v>#DIV/0!</v>
      </c>
      <c r="U148" s="7" t="e">
        <f>COUNTIFS(Sta!$A:$A,$A148,Sta!$I:$I,"&gt;1.5")/$B148</f>
        <v>#DIV/0!</v>
      </c>
      <c r="V148" s="7" t="e">
        <f>COUNTIFS(Sta!$B:$B,$A148,Sta!$K:$K,"&gt;1.5")/$C148</f>
        <v>#DIV/0!</v>
      </c>
    </row>
    <row r="149" spans="1:22" x14ac:dyDescent="0.3">
      <c r="A149" t="s">
        <v>175</v>
      </c>
      <c r="B149" s="9">
        <f>COUNTIF(Sta!A:A,A149)</f>
        <v>1</v>
      </c>
      <c r="C149" s="4">
        <f>COUNTIF(Sta!B:B,A149)</f>
        <v>1</v>
      </c>
      <c r="D149" s="4">
        <f t="shared" si="5"/>
        <v>2</v>
      </c>
      <c r="E149" s="12">
        <f>(COUNTIFS(Sta!$A:$A,$A149,Sta!$L:$L,"&gt;0.5") +COUNTIFS(Sta!$B:$B,$A149,Sta!$L:$L,"&gt;0.5"))/$D149</f>
        <v>0.5</v>
      </c>
      <c r="F149" s="7">
        <f>COUNTIFS(Sta!$A:$A,$A149,Sta!$L:$L,"&gt;0.5")/$B149</f>
        <v>0</v>
      </c>
      <c r="G149" s="7">
        <f>COUNTIFS(Sta!$B:$B,$A149,Sta!$L:$L,"&gt;0.5")/$C149</f>
        <v>1</v>
      </c>
      <c r="H149" s="12">
        <f>(COUNTIFS(Sta!$A:$A,$A149,Sta!$L:$L,"&gt;1.5") +COUNTIFS(Sta!$B:$B,$A149,Sta!$L:$L,"&gt;1.5"))/$D149</f>
        <v>0.5</v>
      </c>
      <c r="I149" s="7">
        <f>COUNTIFS(Sta!$A:$A,$A149,Sta!$L:$L,"&gt;1.5")/$B149</f>
        <v>0</v>
      </c>
      <c r="J149" s="7">
        <f>COUNTIFS(Sta!$B:$B,$A149,Sta!$L:$L,"&gt;1.5")/$C149</f>
        <v>1</v>
      </c>
      <c r="K149" s="12">
        <f>(COUNTIFS(Sta!$A:$A,$A149,Sta!$H:$H,"&gt;0.5") +COUNTIFS(Sta!$B:$B,$A149,Sta!$J:$J,"&gt;0.5"))/$D149</f>
        <v>0.5</v>
      </c>
      <c r="L149" s="7">
        <f>COUNTIFS(Sta!$A:$A,$A149,Sta!$H:$H,"&gt;0.5")/$B149</f>
        <v>0</v>
      </c>
      <c r="M149" s="7">
        <f>COUNTIFS(Sta!$B:$B,$A149,Sta!$J:$J,"&gt;0.5")/$C149</f>
        <v>1</v>
      </c>
      <c r="N149" s="12">
        <f>(COUNTIFS(Sta!$A:$A,$A149,Sta!$H:$H,"&gt;1.5") +COUNTIFS(Sta!$B:$B,$A149,Sta!$J:$J,"&gt;1.5"))/$D149</f>
        <v>0.5</v>
      </c>
      <c r="O149" s="7">
        <f>COUNTIFS(Sta!$A:$A,$A149,Sta!$H:$H,"&gt;1.5")/$B149</f>
        <v>0</v>
      </c>
      <c r="P149" s="7">
        <f>COUNTIFS(Sta!$B:$B,$A149,Sta!$J:$J,"&gt;1.5")/$C149</f>
        <v>1</v>
      </c>
      <c r="Q149" s="12">
        <f>(COUNTIFS(Sta!$A:$A,$A149,Sta!$I:$I,"&gt;0.5") +COUNTIFS(Sta!$B:$B,$A149,Sta!$K:$K,"&gt;0.5"))/$D149</f>
        <v>0.5</v>
      </c>
      <c r="R149" s="7">
        <f>COUNTIFS(Sta!$A:$A,$A149,Sta!$I:$I,"&gt;0.5")/$B149</f>
        <v>0</v>
      </c>
      <c r="S149" s="7">
        <f>COUNTIFS(Sta!$B:$B,$A149,Sta!$K:$K,"&gt;0.5")/$C149</f>
        <v>1</v>
      </c>
      <c r="T149" s="12">
        <f>(COUNTIFS(Sta!$A:$A,$A149,Sta!$I:$I,"&gt;1.5") +COUNTIFS(Sta!$B:$B,$A149,Sta!$K:$K,"&gt;1.5"))/$D149</f>
        <v>0</v>
      </c>
      <c r="U149" s="7">
        <f>COUNTIFS(Sta!$A:$A,$A149,Sta!$I:$I,"&gt;1.5")/$B149</f>
        <v>0</v>
      </c>
      <c r="V149" s="7">
        <f>COUNTIFS(Sta!$B:$B,$A149,Sta!$K:$K,"&gt;1.5")/$C149</f>
        <v>0</v>
      </c>
    </row>
    <row r="150" spans="1:22" x14ac:dyDescent="0.3">
      <c r="A150" t="s">
        <v>562</v>
      </c>
      <c r="B150" s="9">
        <f>COUNTIF(Sta!A:A,A150)</f>
        <v>12</v>
      </c>
      <c r="C150" s="4">
        <f>COUNTIF(Sta!B:B,A150)</f>
        <v>15</v>
      </c>
      <c r="D150" s="4">
        <f t="shared" si="5"/>
        <v>27</v>
      </c>
      <c r="E150" s="12">
        <f>(COUNTIFS(Sta!$A:$A,$A150,Sta!$L:$L,"&gt;0.5") +COUNTIFS(Sta!$B:$B,$A150,Sta!$L:$L,"&gt;0.5"))/$D150</f>
        <v>0.62962962962962965</v>
      </c>
      <c r="F150" s="7">
        <f>COUNTIFS(Sta!$A:$A,$A150,Sta!$L:$L,"&gt;0.5")/$B150</f>
        <v>0.83333333333333337</v>
      </c>
      <c r="G150" s="7">
        <f>COUNTIFS(Sta!$B:$B,$A150,Sta!$L:$L,"&gt;0.5")/$C150</f>
        <v>0.46666666666666667</v>
      </c>
      <c r="H150" s="12">
        <f>(COUNTIFS(Sta!$A:$A,$A150,Sta!$L:$L,"&gt;1.5") +COUNTIFS(Sta!$B:$B,$A150,Sta!$L:$L,"&gt;1.5"))/$D150</f>
        <v>0.22222222222222221</v>
      </c>
      <c r="I150" s="7">
        <f>COUNTIFS(Sta!$A:$A,$A150,Sta!$L:$L,"&gt;1.5")/$B150</f>
        <v>0.25</v>
      </c>
      <c r="J150" s="7">
        <f>COUNTIFS(Sta!$B:$B,$A150,Sta!$L:$L,"&gt;1.5")/$C150</f>
        <v>0.2</v>
      </c>
      <c r="K150" s="12">
        <f>(COUNTIFS(Sta!$A:$A,$A150,Sta!$H:$H,"&gt;0.5") +COUNTIFS(Sta!$B:$B,$A150,Sta!$J:$J,"&gt;0.5"))/$D150</f>
        <v>0.48148148148148145</v>
      </c>
      <c r="L150" s="7">
        <f>COUNTIFS(Sta!$A:$A,$A150,Sta!$H:$H,"&gt;0.5")/$B150</f>
        <v>0.66666666666666663</v>
      </c>
      <c r="M150" s="7">
        <f>COUNTIFS(Sta!$B:$B,$A150,Sta!$J:$J,"&gt;0.5")/$C150</f>
        <v>0.33333333333333331</v>
      </c>
      <c r="N150" s="12">
        <f>(COUNTIFS(Sta!$A:$A,$A150,Sta!$H:$H,"&gt;1.5") +COUNTIFS(Sta!$B:$B,$A150,Sta!$J:$J,"&gt;1.5"))/$D150</f>
        <v>0.14814814814814814</v>
      </c>
      <c r="O150" s="7">
        <f>COUNTIFS(Sta!$A:$A,$A150,Sta!$H:$H,"&gt;1.5")/$B150</f>
        <v>0.16666666666666666</v>
      </c>
      <c r="P150" s="7">
        <f>COUNTIFS(Sta!$B:$B,$A150,Sta!$J:$J,"&gt;1.5")/$C150</f>
        <v>0.13333333333333333</v>
      </c>
      <c r="Q150" s="12">
        <f>(COUNTIFS(Sta!$A:$A,$A150,Sta!$I:$I,"&gt;0.5") +COUNTIFS(Sta!$B:$B,$A150,Sta!$K:$K,"&gt;0.5"))/$D150</f>
        <v>0.25925925925925924</v>
      </c>
      <c r="R150" s="7">
        <f>COUNTIFS(Sta!$A:$A,$A150,Sta!$I:$I,"&gt;0.5")/$B150</f>
        <v>0.25</v>
      </c>
      <c r="S150" s="7">
        <f>COUNTIFS(Sta!$B:$B,$A150,Sta!$K:$K,"&gt;0.5")/$C150</f>
        <v>0.26666666666666666</v>
      </c>
      <c r="T150" s="12">
        <f>(COUNTIFS(Sta!$A:$A,$A150,Sta!$I:$I,"&gt;1.5") +COUNTIFS(Sta!$B:$B,$A150,Sta!$K:$K,"&gt;1.5"))/$D150</f>
        <v>0</v>
      </c>
      <c r="U150" s="7">
        <f>COUNTIFS(Sta!$A:$A,$A150,Sta!$I:$I,"&gt;1.5")/$B150</f>
        <v>0</v>
      </c>
      <c r="V150" s="7">
        <f>COUNTIFS(Sta!$B:$B,$A150,Sta!$K:$K,"&gt;1.5")/$C150</f>
        <v>0</v>
      </c>
    </row>
    <row r="151" spans="1:22" x14ac:dyDescent="0.3">
      <c r="A151" t="s">
        <v>275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2" t="e">
        <f>(COUNTIFS(Sta!$A:$A,$A151,Sta!$L:$L,"&gt;0.5") +COUNTIFS(Sta!$B:$B,$A151,Sta!$L:$L,"&gt;0.5"))/$D151</f>
        <v>#DIV/0!</v>
      </c>
      <c r="F151" s="7" t="e">
        <f>COUNTIFS(Sta!$A:$A,$A151,Sta!$L:$L,"&gt;0.5")/$B151</f>
        <v>#DIV/0!</v>
      </c>
      <c r="G151" s="7" t="e">
        <f>COUNTIFS(Sta!$B:$B,$A151,Sta!$L:$L,"&gt;0.5")/$C151</f>
        <v>#DIV/0!</v>
      </c>
      <c r="H151" s="12" t="e">
        <f>(COUNTIFS(Sta!$A:$A,$A151,Sta!$L:$L,"&gt;1.5") +COUNTIFS(Sta!$B:$B,$A151,Sta!$L:$L,"&gt;1.5"))/$D151</f>
        <v>#DIV/0!</v>
      </c>
      <c r="I151" s="7" t="e">
        <f>COUNTIFS(Sta!$A:$A,$A151,Sta!$L:$L,"&gt;1.5")/$B151</f>
        <v>#DIV/0!</v>
      </c>
      <c r="J151" s="7" t="e">
        <f>COUNTIFS(Sta!$B:$B,$A151,Sta!$L:$L,"&gt;1.5")/$C151</f>
        <v>#DIV/0!</v>
      </c>
      <c r="K151" s="12" t="e">
        <f>(COUNTIFS(Sta!$A:$A,$A151,Sta!$H:$H,"&gt;0.5") +COUNTIFS(Sta!$B:$B,$A151,Sta!$J:$J,"&gt;0.5"))/$D151</f>
        <v>#DIV/0!</v>
      </c>
      <c r="L151" s="7" t="e">
        <f>COUNTIFS(Sta!$A:$A,$A151,Sta!$H:$H,"&gt;0.5")/$B151</f>
        <v>#DIV/0!</v>
      </c>
      <c r="M151" s="7" t="e">
        <f>COUNTIFS(Sta!$B:$B,$A151,Sta!$J:$J,"&gt;0.5")/$C151</f>
        <v>#DIV/0!</v>
      </c>
      <c r="N151" s="12" t="e">
        <f>(COUNTIFS(Sta!$A:$A,$A151,Sta!$H:$H,"&gt;1.5") +COUNTIFS(Sta!$B:$B,$A151,Sta!$J:$J,"&gt;1.5"))/$D151</f>
        <v>#DIV/0!</v>
      </c>
      <c r="O151" s="7" t="e">
        <f>COUNTIFS(Sta!$A:$A,$A151,Sta!$H:$H,"&gt;1.5")/$B151</f>
        <v>#DIV/0!</v>
      </c>
      <c r="P151" s="7" t="e">
        <f>COUNTIFS(Sta!$B:$B,$A151,Sta!$J:$J,"&gt;1.5")/$C151</f>
        <v>#DIV/0!</v>
      </c>
      <c r="Q151" s="12" t="e">
        <f>(COUNTIFS(Sta!$A:$A,$A151,Sta!$I:$I,"&gt;0.5") +COUNTIFS(Sta!$B:$B,$A151,Sta!$K:$K,"&gt;0.5"))/$D151</f>
        <v>#DIV/0!</v>
      </c>
      <c r="R151" s="7" t="e">
        <f>COUNTIFS(Sta!$A:$A,$A151,Sta!$I:$I,"&gt;0.5")/$B151</f>
        <v>#DIV/0!</v>
      </c>
      <c r="S151" s="7" t="e">
        <f>COUNTIFS(Sta!$B:$B,$A151,Sta!$K:$K,"&gt;0.5")/$C151</f>
        <v>#DIV/0!</v>
      </c>
      <c r="T151" s="12" t="e">
        <f>(COUNTIFS(Sta!$A:$A,$A151,Sta!$I:$I,"&gt;1.5") +COUNTIFS(Sta!$B:$B,$A151,Sta!$K:$K,"&gt;1.5"))/$D151</f>
        <v>#DIV/0!</v>
      </c>
      <c r="U151" s="7" t="e">
        <f>COUNTIFS(Sta!$A:$A,$A151,Sta!$I:$I,"&gt;1.5")/$B151</f>
        <v>#DIV/0!</v>
      </c>
      <c r="V151" s="7" t="e">
        <f>COUNTIFS(Sta!$B:$B,$A151,Sta!$K:$K,"&gt;1.5")/$C151</f>
        <v>#DIV/0!</v>
      </c>
    </row>
    <row r="152" spans="1:22" x14ac:dyDescent="0.3">
      <c r="A152" t="s">
        <v>293</v>
      </c>
      <c r="B152" s="9">
        <f>COUNTIF(Sta!A:A,A152)</f>
        <v>1</v>
      </c>
      <c r="C152" s="4">
        <f>COUNTIF(Sta!B:B,A152)</f>
        <v>0</v>
      </c>
      <c r="D152" s="4">
        <f t="shared" si="5"/>
        <v>1</v>
      </c>
      <c r="E152" s="12">
        <f>(COUNTIFS(Sta!$A:$A,$A152,Sta!$L:$L,"&gt;0.5") +COUNTIFS(Sta!$B:$B,$A152,Sta!$L:$L,"&gt;0.5"))/$D152</f>
        <v>1</v>
      </c>
      <c r="F152" s="7">
        <f>COUNTIFS(Sta!$A:$A,$A152,Sta!$L:$L,"&gt;0.5")/$B152</f>
        <v>1</v>
      </c>
      <c r="G152" s="7" t="e">
        <f>COUNTIFS(Sta!$B:$B,$A152,Sta!$L:$L,"&gt;0.5")/$C152</f>
        <v>#DIV/0!</v>
      </c>
      <c r="H152" s="12">
        <f>(COUNTIFS(Sta!$A:$A,$A152,Sta!$L:$L,"&gt;1.5") +COUNTIFS(Sta!$B:$B,$A152,Sta!$L:$L,"&gt;1.5"))/$D152</f>
        <v>1</v>
      </c>
      <c r="I152" s="7">
        <f>COUNTIFS(Sta!$A:$A,$A152,Sta!$L:$L,"&gt;1.5")/$B152</f>
        <v>1</v>
      </c>
      <c r="J152" s="7" t="e">
        <f>COUNTIFS(Sta!$B:$B,$A152,Sta!$L:$L,"&gt;1.5")/$C152</f>
        <v>#DIV/0!</v>
      </c>
      <c r="K152" s="12">
        <f>(COUNTIFS(Sta!$A:$A,$A152,Sta!$H:$H,"&gt;0.5") +COUNTIFS(Sta!$B:$B,$A152,Sta!$J:$J,"&gt;0.5"))/$D152</f>
        <v>1</v>
      </c>
      <c r="L152" s="7">
        <f>COUNTIFS(Sta!$A:$A,$A152,Sta!$H:$H,"&gt;0.5")/$B152</f>
        <v>1</v>
      </c>
      <c r="M152" s="7" t="e">
        <f>COUNTIFS(Sta!$B:$B,$A152,Sta!$J:$J,"&gt;0.5")/$C152</f>
        <v>#DIV/0!</v>
      </c>
      <c r="N152" s="12">
        <f>(COUNTIFS(Sta!$A:$A,$A152,Sta!$H:$H,"&gt;1.5") +COUNTIFS(Sta!$B:$B,$A152,Sta!$J:$J,"&gt;1.5"))/$D152</f>
        <v>0</v>
      </c>
      <c r="O152" s="7">
        <f>COUNTIFS(Sta!$A:$A,$A152,Sta!$H:$H,"&gt;1.5")/$B152</f>
        <v>0</v>
      </c>
      <c r="P152" s="7" t="e">
        <f>COUNTIFS(Sta!$B:$B,$A152,Sta!$J:$J,"&gt;1.5")/$C152</f>
        <v>#DIV/0!</v>
      </c>
      <c r="Q152" s="12">
        <f>(COUNTIFS(Sta!$A:$A,$A152,Sta!$I:$I,"&gt;0.5") +COUNTIFS(Sta!$B:$B,$A152,Sta!$K:$K,"&gt;0.5"))/$D152</f>
        <v>1</v>
      </c>
      <c r="R152" s="7">
        <f>COUNTIFS(Sta!$A:$A,$A152,Sta!$I:$I,"&gt;0.5")/$B152</f>
        <v>1</v>
      </c>
      <c r="S152" s="7" t="e">
        <f>COUNTIFS(Sta!$B:$B,$A152,Sta!$K:$K,"&gt;0.5")/$C152</f>
        <v>#DIV/0!</v>
      </c>
      <c r="T152" s="12">
        <f>(COUNTIFS(Sta!$A:$A,$A152,Sta!$I:$I,"&gt;1.5") +COUNTIFS(Sta!$B:$B,$A152,Sta!$K:$K,"&gt;1.5"))/$D152</f>
        <v>1</v>
      </c>
      <c r="U152" s="7">
        <f>COUNTIFS(Sta!$A:$A,$A152,Sta!$I:$I,"&gt;1.5")/$B152</f>
        <v>1</v>
      </c>
      <c r="V152" s="7" t="e">
        <f>COUNTIFS(Sta!$B:$B,$A152,Sta!$K:$K,"&gt;1.5")/$C152</f>
        <v>#DIV/0!</v>
      </c>
    </row>
    <row r="153" spans="1:22" x14ac:dyDescent="0.3">
      <c r="A153" t="s">
        <v>555</v>
      </c>
      <c r="B153" s="9">
        <f>COUNTIF(Sta!A:A,A153)</f>
        <v>3</v>
      </c>
      <c r="C153" s="4">
        <f>COUNTIF(Sta!B:B,A153)</f>
        <v>2</v>
      </c>
      <c r="D153" s="4">
        <f t="shared" si="5"/>
        <v>5</v>
      </c>
      <c r="E153" s="12">
        <f>(COUNTIFS(Sta!$A:$A,$A153,Sta!$L:$L,"&gt;0.5") +COUNTIFS(Sta!$B:$B,$A153,Sta!$L:$L,"&gt;0.5"))/$D153</f>
        <v>0.6</v>
      </c>
      <c r="F153" s="7">
        <f>COUNTIFS(Sta!$A:$A,$A153,Sta!$L:$L,"&gt;0.5")/$B153</f>
        <v>0.66666666666666663</v>
      </c>
      <c r="G153" s="7">
        <f>COUNTIFS(Sta!$B:$B,$A153,Sta!$L:$L,"&gt;0.5")/$C153</f>
        <v>0.5</v>
      </c>
      <c r="H153" s="12">
        <f>(COUNTIFS(Sta!$A:$A,$A153,Sta!$L:$L,"&gt;1.5") +COUNTIFS(Sta!$B:$B,$A153,Sta!$L:$L,"&gt;1.5"))/$D153</f>
        <v>0.2</v>
      </c>
      <c r="I153" s="7">
        <f>COUNTIFS(Sta!$A:$A,$A153,Sta!$L:$L,"&gt;1.5")/$B153</f>
        <v>0.33333333333333331</v>
      </c>
      <c r="J153" s="7">
        <f>COUNTIFS(Sta!$B:$B,$A153,Sta!$L:$L,"&gt;1.5")/$C153</f>
        <v>0</v>
      </c>
      <c r="K153" s="12">
        <f>(COUNTIFS(Sta!$A:$A,$A153,Sta!$H:$H,"&gt;0.5") +COUNTIFS(Sta!$B:$B,$A153,Sta!$J:$J,"&gt;0.5"))/$D153</f>
        <v>0.4</v>
      </c>
      <c r="L153" s="7">
        <f>COUNTIFS(Sta!$A:$A,$A153,Sta!$H:$H,"&gt;0.5")/$B153</f>
        <v>0.33333333333333331</v>
      </c>
      <c r="M153" s="7">
        <f>COUNTIFS(Sta!$B:$B,$A153,Sta!$J:$J,"&gt;0.5")/$C153</f>
        <v>0.5</v>
      </c>
      <c r="N153" s="12">
        <f>(COUNTIFS(Sta!$A:$A,$A153,Sta!$H:$H,"&gt;1.5") +COUNTIFS(Sta!$B:$B,$A153,Sta!$J:$J,"&gt;1.5"))/$D153</f>
        <v>0.2</v>
      </c>
      <c r="O153" s="7">
        <f>COUNTIFS(Sta!$A:$A,$A153,Sta!$H:$H,"&gt;1.5")/$B153</f>
        <v>0.33333333333333331</v>
      </c>
      <c r="P153" s="7">
        <f>COUNTIFS(Sta!$B:$B,$A153,Sta!$J:$J,"&gt;1.5")/$C153</f>
        <v>0</v>
      </c>
      <c r="Q153" s="12">
        <f>(COUNTIFS(Sta!$A:$A,$A153,Sta!$I:$I,"&gt;0.5") +COUNTIFS(Sta!$B:$B,$A153,Sta!$K:$K,"&gt;0.5"))/$D153</f>
        <v>0.2</v>
      </c>
      <c r="R153" s="7">
        <f>COUNTIFS(Sta!$A:$A,$A153,Sta!$I:$I,"&gt;0.5")/$B153</f>
        <v>0.33333333333333331</v>
      </c>
      <c r="S153" s="7">
        <f>COUNTIFS(Sta!$B:$B,$A153,Sta!$K:$K,"&gt;0.5")/$C153</f>
        <v>0</v>
      </c>
      <c r="T153" s="12">
        <f>(COUNTIFS(Sta!$A:$A,$A153,Sta!$I:$I,"&gt;1.5") +COUNTIFS(Sta!$B:$B,$A153,Sta!$K:$K,"&gt;1.5"))/$D153</f>
        <v>0</v>
      </c>
      <c r="U153" s="7">
        <f>COUNTIFS(Sta!$A:$A,$A153,Sta!$I:$I,"&gt;1.5")/$B153</f>
        <v>0</v>
      </c>
      <c r="V153" s="7">
        <f>COUNTIFS(Sta!$B:$B,$A153,Sta!$K:$K,"&gt;1.5")/$C153</f>
        <v>0</v>
      </c>
    </row>
    <row r="154" spans="1:22" x14ac:dyDescent="0.3">
      <c r="A154" t="s">
        <v>618</v>
      </c>
      <c r="B154" s="9">
        <f>COUNTIF(Sta!A:A,A154)</f>
        <v>2</v>
      </c>
      <c r="C154" s="4">
        <f>COUNTIF(Sta!B:B,A154)</f>
        <v>2</v>
      </c>
      <c r="D154" s="4">
        <f t="shared" si="5"/>
        <v>4</v>
      </c>
      <c r="E154" s="12">
        <f>(COUNTIFS(Sta!$A:$A,$A154,Sta!$L:$L,"&gt;0.5") +COUNTIFS(Sta!$B:$B,$A154,Sta!$L:$L,"&gt;0.5"))/$D154</f>
        <v>0.75</v>
      </c>
      <c r="F154" s="7">
        <f>COUNTIFS(Sta!$A:$A,$A154,Sta!$L:$L,"&gt;0.5")/$B154</f>
        <v>1</v>
      </c>
      <c r="G154" s="7">
        <f>COUNTIFS(Sta!$B:$B,$A154,Sta!$L:$L,"&gt;0.5")/$C154</f>
        <v>0.5</v>
      </c>
      <c r="H154" s="12">
        <f>(COUNTIFS(Sta!$A:$A,$A154,Sta!$L:$L,"&gt;1.5") +COUNTIFS(Sta!$B:$B,$A154,Sta!$L:$L,"&gt;1.5"))/$D154</f>
        <v>0.5</v>
      </c>
      <c r="I154" s="7">
        <f>COUNTIFS(Sta!$A:$A,$A154,Sta!$L:$L,"&gt;1.5")/$B154</f>
        <v>0.5</v>
      </c>
      <c r="J154" s="7">
        <f>COUNTIFS(Sta!$B:$B,$A154,Sta!$L:$L,"&gt;1.5")/$C154</f>
        <v>0.5</v>
      </c>
      <c r="K154" s="12">
        <f>(COUNTIFS(Sta!$A:$A,$A154,Sta!$H:$H,"&gt;0.5") +COUNTIFS(Sta!$B:$B,$A154,Sta!$J:$J,"&gt;0.5"))/$D154</f>
        <v>0.75</v>
      </c>
      <c r="L154" s="7">
        <f>COUNTIFS(Sta!$A:$A,$A154,Sta!$H:$H,"&gt;0.5")/$B154</f>
        <v>1</v>
      </c>
      <c r="M154" s="7">
        <f>COUNTIFS(Sta!$B:$B,$A154,Sta!$J:$J,"&gt;0.5")/$C154</f>
        <v>0.5</v>
      </c>
      <c r="N154" s="12">
        <f>(COUNTIFS(Sta!$A:$A,$A154,Sta!$H:$H,"&gt;1.5") +COUNTIFS(Sta!$B:$B,$A154,Sta!$J:$J,"&gt;1.5"))/$D154</f>
        <v>0.5</v>
      </c>
      <c r="O154" s="7">
        <f>COUNTIFS(Sta!$A:$A,$A154,Sta!$H:$H,"&gt;1.5")/$B154</f>
        <v>0.5</v>
      </c>
      <c r="P154" s="7">
        <f>COUNTIFS(Sta!$B:$B,$A154,Sta!$J:$J,"&gt;1.5")/$C154</f>
        <v>0.5</v>
      </c>
      <c r="Q154" s="12">
        <f>(COUNTIFS(Sta!$A:$A,$A154,Sta!$I:$I,"&gt;0.5") +COUNTIFS(Sta!$B:$B,$A154,Sta!$K:$K,"&gt;0.5"))/$D154</f>
        <v>0</v>
      </c>
      <c r="R154" s="7">
        <f>COUNTIFS(Sta!$A:$A,$A154,Sta!$I:$I,"&gt;0.5")/$B154</f>
        <v>0</v>
      </c>
      <c r="S154" s="7">
        <f>COUNTIFS(Sta!$B:$B,$A154,Sta!$K:$K,"&gt;0.5")/$C154</f>
        <v>0</v>
      </c>
      <c r="T154" s="12">
        <f>(COUNTIFS(Sta!$A:$A,$A154,Sta!$I:$I,"&gt;1.5") +COUNTIFS(Sta!$B:$B,$A154,Sta!$K:$K,"&gt;1.5"))/$D154</f>
        <v>0</v>
      </c>
      <c r="U154" s="7">
        <f>COUNTIFS(Sta!$A:$A,$A154,Sta!$I:$I,"&gt;1.5")/$B154</f>
        <v>0</v>
      </c>
      <c r="V154" s="7">
        <f>COUNTIFS(Sta!$B:$B,$A154,Sta!$K:$K,"&gt;1.5")/$C154</f>
        <v>0</v>
      </c>
    </row>
    <row r="155" spans="1:22" x14ac:dyDescent="0.3">
      <c r="A155" t="s">
        <v>657</v>
      </c>
      <c r="B155" s="9">
        <f>COUNTIF(Sta!A:A,A155)</f>
        <v>10</v>
      </c>
      <c r="C155" s="4">
        <f>COUNTIF(Sta!B:B,A155)</f>
        <v>9</v>
      </c>
      <c r="D155" s="4">
        <f t="shared" si="5"/>
        <v>19</v>
      </c>
      <c r="E155" s="12">
        <f>(COUNTIFS(Sta!$A:$A,$A155,Sta!$L:$L,"&gt;0.5") +COUNTIFS(Sta!$B:$B,$A155,Sta!$L:$L,"&gt;0.5"))/$D155</f>
        <v>0.52631578947368418</v>
      </c>
      <c r="F155" s="7">
        <f>COUNTIFS(Sta!$A:$A,$A155,Sta!$L:$L,"&gt;0.5")/$B155</f>
        <v>0.5</v>
      </c>
      <c r="G155" s="7">
        <f>COUNTIFS(Sta!$B:$B,$A155,Sta!$L:$L,"&gt;0.5")/$C155</f>
        <v>0.55555555555555558</v>
      </c>
      <c r="H155" s="12">
        <f>(COUNTIFS(Sta!$A:$A,$A155,Sta!$L:$L,"&gt;1.5") +COUNTIFS(Sta!$B:$B,$A155,Sta!$L:$L,"&gt;1.5"))/$D155</f>
        <v>0.31578947368421051</v>
      </c>
      <c r="I155" s="7">
        <f>COUNTIFS(Sta!$A:$A,$A155,Sta!$L:$L,"&gt;1.5")/$B155</f>
        <v>0.4</v>
      </c>
      <c r="J155" s="7">
        <f>COUNTIFS(Sta!$B:$B,$A155,Sta!$L:$L,"&gt;1.5")/$C155</f>
        <v>0.22222222222222221</v>
      </c>
      <c r="K155" s="12">
        <f>(COUNTIFS(Sta!$A:$A,$A155,Sta!$H:$H,"&gt;0.5") +COUNTIFS(Sta!$B:$B,$A155,Sta!$J:$J,"&gt;0.5"))/$D155</f>
        <v>0.47368421052631576</v>
      </c>
      <c r="L155" s="7">
        <f>COUNTIFS(Sta!$A:$A,$A155,Sta!$H:$H,"&gt;0.5")/$B155</f>
        <v>0.4</v>
      </c>
      <c r="M155" s="7">
        <f>COUNTIFS(Sta!$B:$B,$A155,Sta!$J:$J,"&gt;0.5")/$C155</f>
        <v>0.55555555555555558</v>
      </c>
      <c r="N155" s="12">
        <f>(COUNTIFS(Sta!$A:$A,$A155,Sta!$H:$H,"&gt;1.5") +COUNTIFS(Sta!$B:$B,$A155,Sta!$J:$J,"&gt;1.5"))/$D155</f>
        <v>0.26315789473684209</v>
      </c>
      <c r="O155" s="7">
        <f>COUNTIFS(Sta!$A:$A,$A155,Sta!$H:$H,"&gt;1.5")/$B155</f>
        <v>0.4</v>
      </c>
      <c r="P155" s="7">
        <f>COUNTIFS(Sta!$B:$B,$A155,Sta!$J:$J,"&gt;1.5")/$C155</f>
        <v>0.1111111111111111</v>
      </c>
      <c r="Q155" s="12">
        <f>(COUNTIFS(Sta!$A:$A,$A155,Sta!$I:$I,"&gt;0.5") +COUNTIFS(Sta!$B:$B,$A155,Sta!$K:$K,"&gt;0.5"))/$D155</f>
        <v>0.21052631578947367</v>
      </c>
      <c r="R155" s="7">
        <f>COUNTIFS(Sta!$A:$A,$A155,Sta!$I:$I,"&gt;0.5")/$B155</f>
        <v>0.3</v>
      </c>
      <c r="S155" s="7">
        <f>COUNTIFS(Sta!$B:$B,$A155,Sta!$K:$K,"&gt;0.5")/$C155</f>
        <v>0.1111111111111111</v>
      </c>
      <c r="T155" s="12">
        <f>(COUNTIFS(Sta!$A:$A,$A155,Sta!$I:$I,"&gt;1.5") +COUNTIFS(Sta!$B:$B,$A155,Sta!$K:$K,"&gt;1.5"))/$D155</f>
        <v>5.2631578947368418E-2</v>
      </c>
      <c r="U155" s="7">
        <f>COUNTIFS(Sta!$A:$A,$A155,Sta!$I:$I,"&gt;1.5")/$B155</f>
        <v>0</v>
      </c>
      <c r="V155" s="7">
        <f>COUNTIFS(Sta!$B:$B,$A155,Sta!$K:$K,"&gt;1.5")/$C155</f>
        <v>0.1111111111111111</v>
      </c>
    </row>
    <row r="156" spans="1:22" x14ac:dyDescent="0.3">
      <c r="A156" t="s">
        <v>200</v>
      </c>
      <c r="B156" s="9">
        <f>COUNTIF(Sta!A:A,A156)</f>
        <v>1</v>
      </c>
      <c r="C156" s="4">
        <f>COUNTIF(Sta!B:B,A156)</f>
        <v>1</v>
      </c>
      <c r="D156" s="4">
        <f t="shared" si="5"/>
        <v>2</v>
      </c>
      <c r="E156" s="12">
        <f>(COUNTIFS(Sta!$A:$A,$A156,Sta!$L:$L,"&gt;0.5") +COUNTIFS(Sta!$B:$B,$A156,Sta!$L:$L,"&gt;0.5"))/$D156</f>
        <v>0.5</v>
      </c>
      <c r="F156" s="7">
        <f>COUNTIFS(Sta!$A:$A,$A156,Sta!$L:$L,"&gt;0.5")/$B156</f>
        <v>1</v>
      </c>
      <c r="G156" s="7">
        <f>COUNTIFS(Sta!$B:$B,$A156,Sta!$L:$L,"&gt;0.5")/$C156</f>
        <v>0</v>
      </c>
      <c r="H156" s="12">
        <f>(COUNTIFS(Sta!$A:$A,$A156,Sta!$L:$L,"&gt;1.5") +COUNTIFS(Sta!$B:$B,$A156,Sta!$L:$L,"&gt;1.5"))/$D156</f>
        <v>0.5</v>
      </c>
      <c r="I156" s="7">
        <f>COUNTIFS(Sta!$A:$A,$A156,Sta!$L:$L,"&gt;1.5")/$B156</f>
        <v>1</v>
      </c>
      <c r="J156" s="7">
        <f>COUNTIFS(Sta!$B:$B,$A156,Sta!$L:$L,"&gt;1.5")/$C156</f>
        <v>0</v>
      </c>
      <c r="K156" s="12">
        <f>(COUNTIFS(Sta!$A:$A,$A156,Sta!$H:$H,"&gt;0.5") +COUNTIFS(Sta!$B:$B,$A156,Sta!$J:$J,"&gt;0.5"))/$D156</f>
        <v>0.5</v>
      </c>
      <c r="L156" s="7">
        <f>COUNTIFS(Sta!$A:$A,$A156,Sta!$H:$H,"&gt;0.5")/$B156</f>
        <v>1</v>
      </c>
      <c r="M156" s="7">
        <f>COUNTIFS(Sta!$B:$B,$A156,Sta!$J:$J,"&gt;0.5")/$C156</f>
        <v>0</v>
      </c>
      <c r="N156" s="12">
        <f>(COUNTIFS(Sta!$A:$A,$A156,Sta!$H:$H,"&gt;1.5") +COUNTIFS(Sta!$B:$B,$A156,Sta!$J:$J,"&gt;1.5"))/$D156</f>
        <v>0</v>
      </c>
      <c r="O156" s="7">
        <f>COUNTIFS(Sta!$A:$A,$A156,Sta!$H:$H,"&gt;1.5")/$B156</f>
        <v>0</v>
      </c>
      <c r="P156" s="7">
        <f>COUNTIFS(Sta!$B:$B,$A156,Sta!$J:$J,"&gt;1.5")/$C156</f>
        <v>0</v>
      </c>
      <c r="Q156" s="12">
        <f>(COUNTIFS(Sta!$A:$A,$A156,Sta!$I:$I,"&gt;0.5") +COUNTIFS(Sta!$B:$B,$A156,Sta!$K:$K,"&gt;0.5"))/$D156</f>
        <v>0.5</v>
      </c>
      <c r="R156" s="7">
        <f>COUNTIFS(Sta!$A:$A,$A156,Sta!$I:$I,"&gt;0.5")/$B156</f>
        <v>1</v>
      </c>
      <c r="S156" s="7">
        <f>COUNTIFS(Sta!$B:$B,$A156,Sta!$K:$K,"&gt;0.5")/$C156</f>
        <v>0</v>
      </c>
      <c r="T156" s="12">
        <f>(COUNTIFS(Sta!$A:$A,$A156,Sta!$I:$I,"&gt;1.5") +COUNTIFS(Sta!$B:$B,$A156,Sta!$K:$K,"&gt;1.5"))/$D156</f>
        <v>0</v>
      </c>
      <c r="U156" s="7">
        <f>COUNTIFS(Sta!$A:$A,$A156,Sta!$I:$I,"&gt;1.5")/$B156</f>
        <v>0</v>
      </c>
      <c r="V156" s="7">
        <f>COUNTIFS(Sta!$B:$B,$A156,Sta!$K:$K,"&gt;1.5")/$C156</f>
        <v>0</v>
      </c>
    </row>
    <row r="157" spans="1:22" x14ac:dyDescent="0.3">
      <c r="A157" t="s">
        <v>151</v>
      </c>
      <c r="B157" s="9">
        <f>COUNTIF(Sta!A:A,A157)</f>
        <v>1</v>
      </c>
      <c r="C157" s="4">
        <f>COUNTIF(Sta!B:B,A157)</f>
        <v>0</v>
      </c>
      <c r="D157" s="4">
        <f t="shared" si="5"/>
        <v>1</v>
      </c>
      <c r="E157" s="12">
        <f>(COUNTIFS(Sta!$A:$A,$A157,Sta!$L:$L,"&gt;0.5") +COUNTIFS(Sta!$B:$B,$A157,Sta!$L:$L,"&gt;0.5"))/$D157</f>
        <v>1</v>
      </c>
      <c r="F157" s="7">
        <f>COUNTIFS(Sta!$A:$A,$A157,Sta!$L:$L,"&gt;0.5")/$B157</f>
        <v>1</v>
      </c>
      <c r="G157" s="7" t="e">
        <f>COUNTIFS(Sta!$B:$B,$A157,Sta!$L:$L,"&gt;0.5")/$C157</f>
        <v>#DIV/0!</v>
      </c>
      <c r="H157" s="12">
        <f>(COUNTIFS(Sta!$A:$A,$A157,Sta!$L:$L,"&gt;1.5") +COUNTIFS(Sta!$B:$B,$A157,Sta!$L:$L,"&gt;1.5"))/$D157</f>
        <v>0</v>
      </c>
      <c r="I157" s="7">
        <f>COUNTIFS(Sta!$A:$A,$A157,Sta!$L:$L,"&gt;1.5")/$B157</f>
        <v>0</v>
      </c>
      <c r="J157" s="7" t="e">
        <f>COUNTIFS(Sta!$B:$B,$A157,Sta!$L:$L,"&gt;1.5")/$C157</f>
        <v>#DIV/0!</v>
      </c>
      <c r="K157" s="12">
        <f>(COUNTIFS(Sta!$A:$A,$A157,Sta!$H:$H,"&gt;0.5") +COUNTIFS(Sta!$B:$B,$A157,Sta!$J:$J,"&gt;0.5"))/$D157</f>
        <v>0</v>
      </c>
      <c r="L157" s="7">
        <f>COUNTIFS(Sta!$A:$A,$A157,Sta!$H:$H,"&gt;0.5")/$B157</f>
        <v>0</v>
      </c>
      <c r="M157" s="7" t="e">
        <f>COUNTIFS(Sta!$B:$B,$A157,Sta!$J:$J,"&gt;0.5")/$C157</f>
        <v>#DIV/0!</v>
      </c>
      <c r="N157" s="12">
        <f>(COUNTIFS(Sta!$A:$A,$A157,Sta!$H:$H,"&gt;1.5") +COUNTIFS(Sta!$B:$B,$A157,Sta!$J:$J,"&gt;1.5"))/$D157</f>
        <v>0</v>
      </c>
      <c r="O157" s="7">
        <f>COUNTIFS(Sta!$A:$A,$A157,Sta!$H:$H,"&gt;1.5")/$B157</f>
        <v>0</v>
      </c>
      <c r="P157" s="7" t="e">
        <f>COUNTIFS(Sta!$B:$B,$A157,Sta!$J:$J,"&gt;1.5")/$C157</f>
        <v>#DIV/0!</v>
      </c>
      <c r="Q157" s="12">
        <f>(COUNTIFS(Sta!$A:$A,$A157,Sta!$I:$I,"&gt;0.5") +COUNTIFS(Sta!$B:$B,$A157,Sta!$K:$K,"&gt;0.5"))/$D157</f>
        <v>1</v>
      </c>
      <c r="R157" s="7">
        <f>COUNTIFS(Sta!$A:$A,$A157,Sta!$I:$I,"&gt;0.5")/$B157</f>
        <v>1</v>
      </c>
      <c r="S157" s="7" t="e">
        <f>COUNTIFS(Sta!$B:$B,$A157,Sta!$K:$K,"&gt;0.5")/$C157</f>
        <v>#DIV/0!</v>
      </c>
      <c r="T157" s="12">
        <f>(COUNTIFS(Sta!$A:$A,$A157,Sta!$I:$I,"&gt;1.5") +COUNTIFS(Sta!$B:$B,$A157,Sta!$K:$K,"&gt;1.5"))/$D157</f>
        <v>0</v>
      </c>
      <c r="U157" s="7">
        <f>COUNTIFS(Sta!$A:$A,$A157,Sta!$I:$I,"&gt;1.5")/$B157</f>
        <v>0</v>
      </c>
      <c r="V157" s="7" t="e">
        <f>COUNTIFS(Sta!$B:$B,$A157,Sta!$K:$K,"&gt;1.5")/$C157</f>
        <v>#DIV/0!</v>
      </c>
    </row>
    <row r="158" spans="1:22" x14ac:dyDescent="0.3">
      <c r="A158" t="s">
        <v>564</v>
      </c>
      <c r="B158" s="9">
        <f>COUNTIF(Sta!A:A,A158)</f>
        <v>12</v>
      </c>
      <c r="C158" s="4">
        <f>COUNTIF(Sta!B:B,A158)</f>
        <v>13</v>
      </c>
      <c r="D158" s="4">
        <f t="shared" si="5"/>
        <v>25</v>
      </c>
      <c r="E158" s="12">
        <f>(COUNTIFS(Sta!$A:$A,$A158,Sta!$L:$L,"&gt;0.5") +COUNTIFS(Sta!$B:$B,$A158,Sta!$L:$L,"&gt;0.5"))/$D158</f>
        <v>0.76</v>
      </c>
      <c r="F158" s="7">
        <f>COUNTIFS(Sta!$A:$A,$A158,Sta!$L:$L,"&gt;0.5")/$B158</f>
        <v>0.75</v>
      </c>
      <c r="G158" s="7">
        <f>COUNTIFS(Sta!$B:$B,$A158,Sta!$L:$L,"&gt;0.5")/$C158</f>
        <v>0.76923076923076927</v>
      </c>
      <c r="H158" s="12">
        <f>(COUNTIFS(Sta!$A:$A,$A158,Sta!$L:$L,"&gt;1.5") +COUNTIFS(Sta!$B:$B,$A158,Sta!$L:$L,"&gt;1.5"))/$D158</f>
        <v>0.2</v>
      </c>
      <c r="I158" s="7">
        <f>COUNTIFS(Sta!$A:$A,$A158,Sta!$L:$L,"&gt;1.5")/$B158</f>
        <v>0.16666666666666666</v>
      </c>
      <c r="J158" s="7">
        <f>COUNTIFS(Sta!$B:$B,$A158,Sta!$L:$L,"&gt;1.5")/$C158</f>
        <v>0.23076923076923078</v>
      </c>
      <c r="K158" s="12">
        <f>(COUNTIFS(Sta!$A:$A,$A158,Sta!$H:$H,"&gt;0.5") +COUNTIFS(Sta!$B:$B,$A158,Sta!$J:$J,"&gt;0.5"))/$D158</f>
        <v>0.52</v>
      </c>
      <c r="L158" s="7">
        <f>COUNTIFS(Sta!$A:$A,$A158,Sta!$H:$H,"&gt;0.5")/$B158</f>
        <v>0.5</v>
      </c>
      <c r="M158" s="7">
        <f>COUNTIFS(Sta!$B:$B,$A158,Sta!$J:$J,"&gt;0.5")/$C158</f>
        <v>0.53846153846153844</v>
      </c>
      <c r="N158" s="12">
        <f>(COUNTIFS(Sta!$A:$A,$A158,Sta!$H:$H,"&gt;1.5") +COUNTIFS(Sta!$B:$B,$A158,Sta!$J:$J,"&gt;1.5"))/$D158</f>
        <v>0.12</v>
      </c>
      <c r="O158" s="7">
        <f>COUNTIFS(Sta!$A:$A,$A158,Sta!$H:$H,"&gt;1.5")/$B158</f>
        <v>0.16666666666666666</v>
      </c>
      <c r="P158" s="7">
        <f>COUNTIFS(Sta!$B:$B,$A158,Sta!$J:$J,"&gt;1.5")/$C158</f>
        <v>7.6923076923076927E-2</v>
      </c>
      <c r="Q158" s="12">
        <f>(COUNTIFS(Sta!$A:$A,$A158,Sta!$I:$I,"&gt;0.5") +COUNTIFS(Sta!$B:$B,$A158,Sta!$K:$K,"&gt;0.5"))/$D158</f>
        <v>0.32</v>
      </c>
      <c r="R158" s="7">
        <f>COUNTIFS(Sta!$A:$A,$A158,Sta!$I:$I,"&gt;0.5")/$B158</f>
        <v>0.25</v>
      </c>
      <c r="S158" s="7">
        <f>COUNTIFS(Sta!$B:$B,$A158,Sta!$K:$K,"&gt;0.5")/$C158</f>
        <v>0.38461538461538464</v>
      </c>
      <c r="T158" s="12">
        <f>(COUNTIFS(Sta!$A:$A,$A158,Sta!$I:$I,"&gt;1.5") +COUNTIFS(Sta!$B:$B,$A158,Sta!$K:$K,"&gt;1.5"))/$D158</f>
        <v>0.04</v>
      </c>
      <c r="U158" s="7">
        <f>COUNTIFS(Sta!$A:$A,$A158,Sta!$I:$I,"&gt;1.5")/$B158</f>
        <v>0</v>
      </c>
      <c r="V158" s="7">
        <f>COUNTIFS(Sta!$B:$B,$A158,Sta!$K:$K,"&gt;1.5")/$C158</f>
        <v>7.6923076923076927E-2</v>
      </c>
    </row>
    <row r="159" spans="1:22" x14ac:dyDescent="0.3">
      <c r="A159" t="s">
        <v>423</v>
      </c>
      <c r="B159" s="9">
        <f>COUNTIF(Sta!A:A,A159)</f>
        <v>1</v>
      </c>
      <c r="C159" s="4">
        <f>COUNTIF(Sta!B:B,A159)</f>
        <v>1</v>
      </c>
      <c r="D159" s="4">
        <f t="shared" si="5"/>
        <v>2</v>
      </c>
      <c r="E159" s="12">
        <f>(COUNTIFS(Sta!$A:$A,$A159,Sta!$L:$L,"&gt;0.5") +COUNTIFS(Sta!$B:$B,$A159,Sta!$L:$L,"&gt;0.5"))/$D159</f>
        <v>0.5</v>
      </c>
      <c r="F159" s="7">
        <f>COUNTIFS(Sta!$A:$A,$A159,Sta!$L:$L,"&gt;0.5")/$B159</f>
        <v>0</v>
      </c>
      <c r="G159" s="7">
        <f>COUNTIFS(Sta!$B:$B,$A159,Sta!$L:$L,"&gt;0.5")/$C159</f>
        <v>1</v>
      </c>
      <c r="H159" s="12">
        <f>(COUNTIFS(Sta!$A:$A,$A159,Sta!$L:$L,"&gt;1.5") +COUNTIFS(Sta!$B:$B,$A159,Sta!$L:$L,"&gt;1.5"))/$D159</f>
        <v>0.5</v>
      </c>
      <c r="I159" s="7">
        <f>COUNTIFS(Sta!$A:$A,$A159,Sta!$L:$L,"&gt;1.5")/$B159</f>
        <v>0</v>
      </c>
      <c r="J159" s="7">
        <f>COUNTIFS(Sta!$B:$B,$A159,Sta!$L:$L,"&gt;1.5")/$C159</f>
        <v>1</v>
      </c>
      <c r="K159" s="12">
        <f>(COUNTIFS(Sta!$A:$A,$A159,Sta!$H:$H,"&gt;0.5") +COUNTIFS(Sta!$B:$B,$A159,Sta!$J:$J,"&gt;0.5"))/$D159</f>
        <v>0.5</v>
      </c>
      <c r="L159" s="7">
        <f>COUNTIFS(Sta!$A:$A,$A159,Sta!$H:$H,"&gt;0.5")/$B159</f>
        <v>0</v>
      </c>
      <c r="M159" s="7">
        <f>COUNTIFS(Sta!$B:$B,$A159,Sta!$J:$J,"&gt;0.5")/$C159</f>
        <v>1</v>
      </c>
      <c r="N159" s="12">
        <f>(COUNTIFS(Sta!$A:$A,$A159,Sta!$H:$H,"&gt;1.5") +COUNTIFS(Sta!$B:$B,$A159,Sta!$J:$J,"&gt;1.5"))/$D159</f>
        <v>0</v>
      </c>
      <c r="O159" s="7">
        <f>COUNTIFS(Sta!$A:$A,$A159,Sta!$H:$H,"&gt;1.5")/$B159</f>
        <v>0</v>
      </c>
      <c r="P159" s="7">
        <f>COUNTIFS(Sta!$B:$B,$A159,Sta!$J:$J,"&gt;1.5")/$C159</f>
        <v>0</v>
      </c>
      <c r="Q159" s="12">
        <f>(COUNTIFS(Sta!$A:$A,$A159,Sta!$I:$I,"&gt;0.5") +COUNTIFS(Sta!$B:$B,$A159,Sta!$K:$K,"&gt;0.5"))/$D159</f>
        <v>0.5</v>
      </c>
      <c r="R159" s="7">
        <f>COUNTIFS(Sta!$A:$A,$A159,Sta!$I:$I,"&gt;0.5")/$B159</f>
        <v>0</v>
      </c>
      <c r="S159" s="7">
        <f>COUNTIFS(Sta!$B:$B,$A159,Sta!$K:$K,"&gt;0.5")/$C159</f>
        <v>1</v>
      </c>
      <c r="T159" s="12">
        <f>(COUNTIFS(Sta!$A:$A,$A159,Sta!$I:$I,"&gt;1.5") +COUNTIFS(Sta!$B:$B,$A159,Sta!$K:$K,"&gt;1.5"))/$D159</f>
        <v>0.5</v>
      </c>
      <c r="U159" s="7">
        <f>COUNTIFS(Sta!$A:$A,$A159,Sta!$I:$I,"&gt;1.5")/$B159</f>
        <v>0</v>
      </c>
      <c r="V159" s="7">
        <f>COUNTIFS(Sta!$B:$B,$A159,Sta!$K:$K,"&gt;1.5")/$C159</f>
        <v>1</v>
      </c>
    </row>
    <row r="160" spans="1:22" x14ac:dyDescent="0.3">
      <c r="A160" t="s">
        <v>431</v>
      </c>
      <c r="B160" s="9">
        <f>COUNTIF(Sta!A:A,A160)</f>
        <v>1</v>
      </c>
      <c r="C160" s="4">
        <f>COUNTIF(Sta!B:B,A160)</f>
        <v>1</v>
      </c>
      <c r="D160" s="4">
        <f t="shared" si="5"/>
        <v>2</v>
      </c>
      <c r="E160" s="12">
        <f>(COUNTIFS(Sta!$A:$A,$A160,Sta!$L:$L,"&gt;0.5") +COUNTIFS(Sta!$B:$B,$A160,Sta!$L:$L,"&gt;0.5"))/$D160</f>
        <v>1</v>
      </c>
      <c r="F160" s="7">
        <f>COUNTIFS(Sta!$A:$A,$A160,Sta!$L:$L,"&gt;0.5")/$B160</f>
        <v>1</v>
      </c>
      <c r="G160" s="7">
        <f>COUNTIFS(Sta!$B:$B,$A160,Sta!$L:$L,"&gt;0.5")/$C160</f>
        <v>1</v>
      </c>
      <c r="H160" s="12">
        <f>(COUNTIFS(Sta!$A:$A,$A160,Sta!$L:$L,"&gt;1.5") +COUNTIFS(Sta!$B:$B,$A160,Sta!$L:$L,"&gt;1.5"))/$D160</f>
        <v>0.5</v>
      </c>
      <c r="I160" s="7">
        <f>COUNTIFS(Sta!$A:$A,$A160,Sta!$L:$L,"&gt;1.5")/$B160</f>
        <v>1</v>
      </c>
      <c r="J160" s="7">
        <f>COUNTIFS(Sta!$B:$B,$A160,Sta!$L:$L,"&gt;1.5")/$C160</f>
        <v>0</v>
      </c>
      <c r="K160" s="12">
        <f>(COUNTIFS(Sta!$A:$A,$A160,Sta!$H:$H,"&gt;0.5") +COUNTIFS(Sta!$B:$B,$A160,Sta!$J:$J,"&gt;0.5"))/$D160</f>
        <v>0.5</v>
      </c>
      <c r="L160" s="7">
        <f>COUNTIFS(Sta!$A:$A,$A160,Sta!$H:$H,"&gt;0.5")/$B160</f>
        <v>1</v>
      </c>
      <c r="M160" s="7">
        <f>COUNTIFS(Sta!$B:$B,$A160,Sta!$J:$J,"&gt;0.5")/$C160</f>
        <v>0</v>
      </c>
      <c r="N160" s="12">
        <f>(COUNTIFS(Sta!$A:$A,$A160,Sta!$H:$H,"&gt;1.5") +COUNTIFS(Sta!$B:$B,$A160,Sta!$J:$J,"&gt;1.5"))/$D160</f>
        <v>0.5</v>
      </c>
      <c r="O160" s="7">
        <f>COUNTIFS(Sta!$A:$A,$A160,Sta!$H:$H,"&gt;1.5")/$B160</f>
        <v>1</v>
      </c>
      <c r="P160" s="7">
        <f>COUNTIFS(Sta!$B:$B,$A160,Sta!$J:$J,"&gt;1.5")/$C160</f>
        <v>0</v>
      </c>
      <c r="Q160" s="12">
        <f>(COUNTIFS(Sta!$A:$A,$A160,Sta!$I:$I,"&gt;0.5") +COUNTIFS(Sta!$B:$B,$A160,Sta!$K:$K,"&gt;0.5"))/$D160</f>
        <v>1</v>
      </c>
      <c r="R160" s="7">
        <f>COUNTIFS(Sta!$A:$A,$A160,Sta!$I:$I,"&gt;0.5")/$B160</f>
        <v>1</v>
      </c>
      <c r="S160" s="7">
        <f>COUNTIFS(Sta!$B:$B,$A160,Sta!$K:$K,"&gt;0.5")/$C160</f>
        <v>1</v>
      </c>
      <c r="T160" s="12">
        <f>(COUNTIFS(Sta!$A:$A,$A160,Sta!$I:$I,"&gt;1.5") +COUNTIFS(Sta!$B:$B,$A160,Sta!$K:$K,"&gt;1.5"))/$D160</f>
        <v>0</v>
      </c>
      <c r="U160" s="7">
        <f>COUNTIFS(Sta!$A:$A,$A160,Sta!$I:$I,"&gt;1.5")/$B160</f>
        <v>0</v>
      </c>
      <c r="V160" s="7">
        <f>COUNTIFS(Sta!$B:$B,$A160,Sta!$K:$K,"&gt;1.5")/$C160</f>
        <v>0</v>
      </c>
    </row>
    <row r="161" spans="1:22" x14ac:dyDescent="0.3">
      <c r="A161" t="s">
        <v>438</v>
      </c>
      <c r="B161" s="9">
        <f>COUNTIF(Sta!A:A,A161)</f>
        <v>1</v>
      </c>
      <c r="C161" s="4">
        <f>COUNTIF(Sta!B:B,A161)</f>
        <v>1</v>
      </c>
      <c r="D161" s="4">
        <f t="shared" si="5"/>
        <v>2</v>
      </c>
      <c r="E161" s="12">
        <f>(COUNTIFS(Sta!$A:$A,$A161,Sta!$L:$L,"&gt;0.5") +COUNTIFS(Sta!$B:$B,$A161,Sta!$L:$L,"&gt;0.5"))/$D161</f>
        <v>1</v>
      </c>
      <c r="F161" s="7">
        <f>COUNTIFS(Sta!$A:$A,$A161,Sta!$L:$L,"&gt;0.5")/$B161</f>
        <v>1</v>
      </c>
      <c r="G161" s="7">
        <f>COUNTIFS(Sta!$B:$B,$A161,Sta!$L:$L,"&gt;0.5")/$C161</f>
        <v>1</v>
      </c>
      <c r="H161" s="12">
        <f>(COUNTIFS(Sta!$A:$A,$A161,Sta!$L:$L,"&gt;1.5") +COUNTIFS(Sta!$B:$B,$A161,Sta!$L:$L,"&gt;1.5"))/$D161</f>
        <v>0.5</v>
      </c>
      <c r="I161" s="7">
        <f>COUNTIFS(Sta!$A:$A,$A161,Sta!$L:$L,"&gt;1.5")/$B161</f>
        <v>1</v>
      </c>
      <c r="J161" s="7">
        <f>COUNTIFS(Sta!$B:$B,$A161,Sta!$L:$L,"&gt;1.5")/$C161</f>
        <v>0</v>
      </c>
      <c r="K161" s="12">
        <f>(COUNTIFS(Sta!$A:$A,$A161,Sta!$H:$H,"&gt;0.5") +COUNTIFS(Sta!$B:$B,$A161,Sta!$J:$J,"&gt;0.5"))/$D161</f>
        <v>1</v>
      </c>
      <c r="L161" s="7">
        <f>COUNTIFS(Sta!$A:$A,$A161,Sta!$H:$H,"&gt;0.5")/$B161</f>
        <v>1</v>
      </c>
      <c r="M161" s="7">
        <f>COUNTIFS(Sta!$B:$B,$A161,Sta!$J:$J,"&gt;0.5")/$C161</f>
        <v>1</v>
      </c>
      <c r="N161" s="12">
        <f>(COUNTIFS(Sta!$A:$A,$A161,Sta!$H:$H,"&gt;1.5") +COUNTIFS(Sta!$B:$B,$A161,Sta!$J:$J,"&gt;1.5"))/$D161</f>
        <v>0.5</v>
      </c>
      <c r="O161" s="7">
        <f>COUNTIFS(Sta!$A:$A,$A161,Sta!$H:$H,"&gt;1.5")/$B161</f>
        <v>1</v>
      </c>
      <c r="P161" s="7">
        <f>COUNTIFS(Sta!$B:$B,$A161,Sta!$J:$J,"&gt;1.5")/$C161</f>
        <v>0</v>
      </c>
      <c r="Q161" s="12">
        <f>(COUNTIFS(Sta!$A:$A,$A161,Sta!$I:$I,"&gt;0.5") +COUNTIFS(Sta!$B:$B,$A161,Sta!$K:$K,"&gt;0.5"))/$D161</f>
        <v>0.5</v>
      </c>
      <c r="R161" s="7">
        <f>COUNTIFS(Sta!$A:$A,$A161,Sta!$I:$I,"&gt;0.5")/$B161</f>
        <v>1</v>
      </c>
      <c r="S161" s="7">
        <f>COUNTIFS(Sta!$B:$B,$A161,Sta!$K:$K,"&gt;0.5")/$C161</f>
        <v>0</v>
      </c>
      <c r="T161" s="12">
        <f>(COUNTIFS(Sta!$A:$A,$A161,Sta!$I:$I,"&gt;1.5") +COUNTIFS(Sta!$B:$B,$A161,Sta!$K:$K,"&gt;1.5"))/$D161</f>
        <v>0</v>
      </c>
      <c r="U161" s="7">
        <f>COUNTIFS(Sta!$A:$A,$A161,Sta!$I:$I,"&gt;1.5")/$B161</f>
        <v>0</v>
      </c>
      <c r="V161" s="7">
        <f>COUNTIFS(Sta!$B:$B,$A161,Sta!$K:$K,"&gt;1.5")/$C161</f>
        <v>0</v>
      </c>
    </row>
    <row r="162" spans="1:22" x14ac:dyDescent="0.3">
      <c r="A162" t="s">
        <v>330</v>
      </c>
      <c r="B162" s="9">
        <f>COUNTIF(Sta!A:A,A162)</f>
        <v>1</v>
      </c>
      <c r="C162" s="4">
        <f>COUNTIF(Sta!B:B,A162)</f>
        <v>1</v>
      </c>
      <c r="D162" s="4">
        <f t="shared" si="5"/>
        <v>2</v>
      </c>
      <c r="E162" s="12">
        <f>(COUNTIFS(Sta!$A:$A,$A162,Sta!$L:$L,"&gt;0.5") +COUNTIFS(Sta!$B:$B,$A162,Sta!$L:$L,"&gt;0.5"))/$D162</f>
        <v>0.5</v>
      </c>
      <c r="F162" s="7">
        <f>COUNTIFS(Sta!$A:$A,$A162,Sta!$L:$L,"&gt;0.5")/$B162</f>
        <v>0</v>
      </c>
      <c r="G162" s="7">
        <f>COUNTIFS(Sta!$B:$B,$A162,Sta!$L:$L,"&gt;0.5")/$C162</f>
        <v>1</v>
      </c>
      <c r="H162" s="12">
        <f>(COUNTIFS(Sta!$A:$A,$A162,Sta!$L:$L,"&gt;1.5") +COUNTIFS(Sta!$B:$B,$A162,Sta!$L:$L,"&gt;1.5"))/$D162</f>
        <v>0.5</v>
      </c>
      <c r="I162" s="7">
        <f>COUNTIFS(Sta!$A:$A,$A162,Sta!$L:$L,"&gt;1.5")/$B162</f>
        <v>0</v>
      </c>
      <c r="J162" s="7">
        <f>COUNTIFS(Sta!$B:$B,$A162,Sta!$L:$L,"&gt;1.5")/$C162</f>
        <v>1</v>
      </c>
      <c r="K162" s="12">
        <f>(COUNTIFS(Sta!$A:$A,$A162,Sta!$H:$H,"&gt;0.5") +COUNTIFS(Sta!$B:$B,$A162,Sta!$J:$J,"&gt;0.5"))/$D162</f>
        <v>0.5</v>
      </c>
      <c r="L162" s="7">
        <f>COUNTIFS(Sta!$A:$A,$A162,Sta!$H:$H,"&gt;0.5")/$B162</f>
        <v>0</v>
      </c>
      <c r="M162" s="7">
        <f>COUNTIFS(Sta!$B:$B,$A162,Sta!$J:$J,"&gt;0.5")/$C162</f>
        <v>1</v>
      </c>
      <c r="N162" s="12">
        <f>(COUNTIFS(Sta!$A:$A,$A162,Sta!$H:$H,"&gt;1.5") +COUNTIFS(Sta!$B:$B,$A162,Sta!$J:$J,"&gt;1.5"))/$D162</f>
        <v>0</v>
      </c>
      <c r="O162" s="7">
        <f>COUNTIFS(Sta!$A:$A,$A162,Sta!$H:$H,"&gt;1.5")/$B162</f>
        <v>0</v>
      </c>
      <c r="P162" s="7">
        <f>COUNTIFS(Sta!$B:$B,$A162,Sta!$J:$J,"&gt;1.5")/$C162</f>
        <v>0</v>
      </c>
      <c r="Q162" s="12">
        <f>(COUNTIFS(Sta!$A:$A,$A162,Sta!$I:$I,"&gt;0.5") +COUNTIFS(Sta!$B:$B,$A162,Sta!$K:$K,"&gt;0.5"))/$D162</f>
        <v>0.5</v>
      </c>
      <c r="R162" s="7">
        <f>COUNTIFS(Sta!$A:$A,$A162,Sta!$I:$I,"&gt;0.5")/$B162</f>
        <v>0</v>
      </c>
      <c r="S162" s="7">
        <f>COUNTIFS(Sta!$B:$B,$A162,Sta!$K:$K,"&gt;0.5")/$C162</f>
        <v>1</v>
      </c>
      <c r="T162" s="12">
        <f>(COUNTIFS(Sta!$A:$A,$A162,Sta!$I:$I,"&gt;1.5") +COUNTIFS(Sta!$B:$B,$A162,Sta!$K:$K,"&gt;1.5"))/$D162</f>
        <v>0</v>
      </c>
      <c r="U162" s="7">
        <f>COUNTIFS(Sta!$A:$A,$A162,Sta!$I:$I,"&gt;1.5")/$B162</f>
        <v>0</v>
      </c>
      <c r="V162" s="7">
        <f>COUNTIFS(Sta!$B:$B,$A162,Sta!$K:$K,"&gt;1.5")/$C162</f>
        <v>0</v>
      </c>
    </row>
    <row r="163" spans="1:22" x14ac:dyDescent="0.3">
      <c r="A163" t="s">
        <v>297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2" t="e">
        <f>(COUNTIFS(Sta!$A:$A,$A163,Sta!$L:$L,"&gt;0.5") +COUNTIFS(Sta!$B:$B,$A163,Sta!$L:$L,"&gt;0.5"))/$D163</f>
        <v>#DIV/0!</v>
      </c>
      <c r="F163" s="7" t="e">
        <f>COUNTIFS(Sta!$A:$A,$A163,Sta!$L:$L,"&gt;0.5")/$B163</f>
        <v>#DIV/0!</v>
      </c>
      <c r="G163" s="7" t="e">
        <f>COUNTIFS(Sta!$B:$B,$A163,Sta!$L:$L,"&gt;0.5")/$C163</f>
        <v>#DIV/0!</v>
      </c>
      <c r="H163" s="12" t="e">
        <f>(COUNTIFS(Sta!$A:$A,$A163,Sta!$L:$L,"&gt;1.5") +COUNTIFS(Sta!$B:$B,$A163,Sta!$L:$L,"&gt;1.5"))/$D163</f>
        <v>#DIV/0!</v>
      </c>
      <c r="I163" s="7" t="e">
        <f>COUNTIFS(Sta!$A:$A,$A163,Sta!$L:$L,"&gt;1.5")/$B163</f>
        <v>#DIV/0!</v>
      </c>
      <c r="J163" s="7" t="e">
        <f>COUNTIFS(Sta!$B:$B,$A163,Sta!$L:$L,"&gt;1.5")/$C163</f>
        <v>#DIV/0!</v>
      </c>
      <c r="K163" s="12" t="e">
        <f>(COUNTIFS(Sta!$A:$A,$A163,Sta!$H:$H,"&gt;0.5") +COUNTIFS(Sta!$B:$B,$A163,Sta!$J:$J,"&gt;0.5"))/$D163</f>
        <v>#DIV/0!</v>
      </c>
      <c r="L163" s="7" t="e">
        <f>COUNTIFS(Sta!$A:$A,$A163,Sta!$H:$H,"&gt;0.5")/$B163</f>
        <v>#DIV/0!</v>
      </c>
      <c r="M163" s="7" t="e">
        <f>COUNTIFS(Sta!$B:$B,$A163,Sta!$J:$J,"&gt;0.5")/$C163</f>
        <v>#DIV/0!</v>
      </c>
      <c r="N163" s="12" t="e">
        <f>(COUNTIFS(Sta!$A:$A,$A163,Sta!$H:$H,"&gt;1.5") +COUNTIFS(Sta!$B:$B,$A163,Sta!$J:$J,"&gt;1.5"))/$D163</f>
        <v>#DIV/0!</v>
      </c>
      <c r="O163" s="7" t="e">
        <f>COUNTIFS(Sta!$A:$A,$A163,Sta!$H:$H,"&gt;1.5")/$B163</f>
        <v>#DIV/0!</v>
      </c>
      <c r="P163" s="7" t="e">
        <f>COUNTIFS(Sta!$B:$B,$A163,Sta!$J:$J,"&gt;1.5")/$C163</f>
        <v>#DIV/0!</v>
      </c>
      <c r="Q163" s="12" t="e">
        <f>(COUNTIFS(Sta!$A:$A,$A163,Sta!$I:$I,"&gt;0.5") +COUNTIFS(Sta!$B:$B,$A163,Sta!$K:$K,"&gt;0.5"))/$D163</f>
        <v>#DIV/0!</v>
      </c>
      <c r="R163" s="7" t="e">
        <f>COUNTIFS(Sta!$A:$A,$A163,Sta!$I:$I,"&gt;0.5")/$B163</f>
        <v>#DIV/0!</v>
      </c>
      <c r="S163" s="7" t="e">
        <f>COUNTIFS(Sta!$B:$B,$A163,Sta!$K:$K,"&gt;0.5")/$C163</f>
        <v>#DIV/0!</v>
      </c>
      <c r="T163" s="12" t="e">
        <f>(COUNTIFS(Sta!$A:$A,$A163,Sta!$I:$I,"&gt;1.5") +COUNTIFS(Sta!$B:$B,$A163,Sta!$K:$K,"&gt;1.5"))/$D163</f>
        <v>#DIV/0!</v>
      </c>
      <c r="U163" s="7" t="e">
        <f>COUNTIFS(Sta!$A:$A,$A163,Sta!$I:$I,"&gt;1.5")/$B163</f>
        <v>#DIV/0!</v>
      </c>
      <c r="V163" s="7" t="e">
        <f>COUNTIFS(Sta!$B:$B,$A163,Sta!$K:$K,"&gt;1.5")/$C163</f>
        <v>#DIV/0!</v>
      </c>
    </row>
    <row r="164" spans="1:22" x14ac:dyDescent="0.3">
      <c r="A164" t="s">
        <v>147</v>
      </c>
      <c r="B164" s="9">
        <f>COUNTIF(Sta!A:A,A164)</f>
        <v>0</v>
      </c>
      <c r="C164" s="4">
        <f>COUNTIF(Sta!B:B,A164)</f>
        <v>1</v>
      </c>
      <c r="D164" s="4">
        <f t="shared" si="5"/>
        <v>1</v>
      </c>
      <c r="E164" s="12">
        <f>(COUNTIFS(Sta!$A:$A,$A164,Sta!$L:$L,"&gt;0.5") +COUNTIFS(Sta!$B:$B,$A164,Sta!$L:$L,"&gt;0.5"))/$D164</f>
        <v>1</v>
      </c>
      <c r="F164" s="7" t="e">
        <f>COUNTIFS(Sta!$A:$A,$A164,Sta!$L:$L,"&gt;0.5")/$B164</f>
        <v>#DIV/0!</v>
      </c>
      <c r="G164" s="7">
        <f>COUNTIFS(Sta!$B:$B,$A164,Sta!$L:$L,"&gt;0.5")/$C164</f>
        <v>1</v>
      </c>
      <c r="H164" s="12">
        <f>(COUNTIFS(Sta!$A:$A,$A164,Sta!$L:$L,"&gt;1.5") +COUNTIFS(Sta!$B:$B,$A164,Sta!$L:$L,"&gt;1.5"))/$D164</f>
        <v>1</v>
      </c>
      <c r="I164" s="7" t="e">
        <f>COUNTIFS(Sta!$A:$A,$A164,Sta!$L:$L,"&gt;1.5")/$B164</f>
        <v>#DIV/0!</v>
      </c>
      <c r="J164" s="7">
        <f>COUNTIFS(Sta!$B:$B,$A164,Sta!$L:$L,"&gt;1.5")/$C164</f>
        <v>1</v>
      </c>
      <c r="K164" s="12">
        <f>(COUNTIFS(Sta!$A:$A,$A164,Sta!$H:$H,"&gt;0.5") +COUNTIFS(Sta!$B:$B,$A164,Sta!$J:$J,"&gt;0.5"))/$D164</f>
        <v>1</v>
      </c>
      <c r="L164" s="7" t="e">
        <f>COUNTIFS(Sta!$A:$A,$A164,Sta!$H:$H,"&gt;0.5")/$B164</f>
        <v>#DIV/0!</v>
      </c>
      <c r="M164" s="7">
        <f>COUNTIFS(Sta!$B:$B,$A164,Sta!$J:$J,"&gt;0.5")/$C164</f>
        <v>1</v>
      </c>
      <c r="N164" s="12">
        <f>(COUNTIFS(Sta!$A:$A,$A164,Sta!$H:$H,"&gt;1.5") +COUNTIFS(Sta!$B:$B,$A164,Sta!$J:$J,"&gt;1.5"))/$D164</f>
        <v>0</v>
      </c>
      <c r="O164" s="7" t="e">
        <f>COUNTIFS(Sta!$A:$A,$A164,Sta!$H:$H,"&gt;1.5")/$B164</f>
        <v>#DIV/0!</v>
      </c>
      <c r="P164" s="7">
        <f>COUNTIFS(Sta!$B:$B,$A164,Sta!$J:$J,"&gt;1.5")/$C164</f>
        <v>0</v>
      </c>
      <c r="Q164" s="12">
        <f>(COUNTIFS(Sta!$A:$A,$A164,Sta!$I:$I,"&gt;0.5") +COUNTIFS(Sta!$B:$B,$A164,Sta!$K:$K,"&gt;0.5"))/$D164</f>
        <v>1</v>
      </c>
      <c r="R164" s="7" t="e">
        <f>COUNTIFS(Sta!$A:$A,$A164,Sta!$I:$I,"&gt;0.5")/$B164</f>
        <v>#DIV/0!</v>
      </c>
      <c r="S164" s="7">
        <f>COUNTIFS(Sta!$B:$B,$A164,Sta!$K:$K,"&gt;0.5")/$C164</f>
        <v>1</v>
      </c>
      <c r="T164" s="12">
        <f>(COUNTIFS(Sta!$A:$A,$A164,Sta!$I:$I,"&gt;1.5") +COUNTIFS(Sta!$B:$B,$A164,Sta!$K:$K,"&gt;1.5"))/$D164</f>
        <v>0</v>
      </c>
      <c r="U164" s="7" t="e">
        <f>COUNTIFS(Sta!$A:$A,$A164,Sta!$I:$I,"&gt;1.5")/$B164</f>
        <v>#DIV/0!</v>
      </c>
      <c r="V164" s="7">
        <f>COUNTIFS(Sta!$B:$B,$A164,Sta!$K:$K,"&gt;1.5")/$C164</f>
        <v>0</v>
      </c>
    </row>
    <row r="165" spans="1:22" x14ac:dyDescent="0.3">
      <c r="A165" t="s">
        <v>318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2" t="e">
        <f>(COUNTIFS(Sta!$A:$A,$A165,Sta!$L:$L,"&gt;0.5") +COUNTIFS(Sta!$B:$B,$A165,Sta!$L:$L,"&gt;0.5"))/$D165</f>
        <v>#DIV/0!</v>
      </c>
      <c r="F165" s="7" t="e">
        <f>COUNTIFS(Sta!$A:$A,$A165,Sta!$L:$L,"&gt;0.5")/$B165</f>
        <v>#DIV/0!</v>
      </c>
      <c r="G165" s="7" t="e">
        <f>COUNTIFS(Sta!$B:$B,$A165,Sta!$L:$L,"&gt;0.5")/$C165</f>
        <v>#DIV/0!</v>
      </c>
      <c r="H165" s="12" t="e">
        <f>(COUNTIFS(Sta!$A:$A,$A165,Sta!$L:$L,"&gt;1.5") +COUNTIFS(Sta!$B:$B,$A165,Sta!$L:$L,"&gt;1.5"))/$D165</f>
        <v>#DIV/0!</v>
      </c>
      <c r="I165" s="7" t="e">
        <f>COUNTIFS(Sta!$A:$A,$A165,Sta!$L:$L,"&gt;1.5")/$B165</f>
        <v>#DIV/0!</v>
      </c>
      <c r="J165" s="7" t="e">
        <f>COUNTIFS(Sta!$B:$B,$A165,Sta!$L:$L,"&gt;1.5")/$C165</f>
        <v>#DIV/0!</v>
      </c>
      <c r="K165" s="12" t="e">
        <f>(COUNTIFS(Sta!$A:$A,$A165,Sta!$H:$H,"&gt;0.5") +COUNTIFS(Sta!$B:$B,$A165,Sta!$J:$J,"&gt;0.5"))/$D165</f>
        <v>#DIV/0!</v>
      </c>
      <c r="L165" s="7" t="e">
        <f>COUNTIFS(Sta!$A:$A,$A165,Sta!$H:$H,"&gt;0.5")/$B165</f>
        <v>#DIV/0!</v>
      </c>
      <c r="M165" s="7" t="e">
        <f>COUNTIFS(Sta!$B:$B,$A165,Sta!$J:$J,"&gt;0.5")/$C165</f>
        <v>#DIV/0!</v>
      </c>
      <c r="N165" s="12" t="e">
        <f>(COUNTIFS(Sta!$A:$A,$A165,Sta!$H:$H,"&gt;1.5") +COUNTIFS(Sta!$B:$B,$A165,Sta!$J:$J,"&gt;1.5"))/$D165</f>
        <v>#DIV/0!</v>
      </c>
      <c r="O165" s="7" t="e">
        <f>COUNTIFS(Sta!$A:$A,$A165,Sta!$H:$H,"&gt;1.5")/$B165</f>
        <v>#DIV/0!</v>
      </c>
      <c r="P165" s="7" t="e">
        <f>COUNTIFS(Sta!$B:$B,$A165,Sta!$J:$J,"&gt;1.5")/$C165</f>
        <v>#DIV/0!</v>
      </c>
      <c r="Q165" s="12" t="e">
        <f>(COUNTIFS(Sta!$A:$A,$A165,Sta!$I:$I,"&gt;0.5") +COUNTIFS(Sta!$B:$B,$A165,Sta!$K:$K,"&gt;0.5"))/$D165</f>
        <v>#DIV/0!</v>
      </c>
      <c r="R165" s="7" t="e">
        <f>COUNTIFS(Sta!$A:$A,$A165,Sta!$I:$I,"&gt;0.5")/$B165</f>
        <v>#DIV/0!</v>
      </c>
      <c r="S165" s="7" t="e">
        <f>COUNTIFS(Sta!$B:$B,$A165,Sta!$K:$K,"&gt;0.5")/$C165</f>
        <v>#DIV/0!</v>
      </c>
      <c r="T165" s="12" t="e">
        <f>(COUNTIFS(Sta!$A:$A,$A165,Sta!$I:$I,"&gt;1.5") +COUNTIFS(Sta!$B:$B,$A165,Sta!$K:$K,"&gt;1.5"))/$D165</f>
        <v>#DIV/0!</v>
      </c>
      <c r="U165" s="7" t="e">
        <f>COUNTIFS(Sta!$A:$A,$A165,Sta!$I:$I,"&gt;1.5")/$B165</f>
        <v>#DIV/0!</v>
      </c>
      <c r="V165" s="7" t="e">
        <f>COUNTIFS(Sta!$B:$B,$A165,Sta!$K:$K,"&gt;1.5")/$C165</f>
        <v>#DIV/0!</v>
      </c>
    </row>
    <row r="166" spans="1:22" x14ac:dyDescent="0.3">
      <c r="A166" t="s">
        <v>410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2" t="e">
        <f>(COUNTIFS(Sta!$A:$A,$A166,Sta!$L:$L,"&gt;0.5") +COUNTIFS(Sta!$B:$B,$A166,Sta!$L:$L,"&gt;0.5"))/$D166</f>
        <v>#DIV/0!</v>
      </c>
      <c r="F166" s="7" t="e">
        <f>COUNTIFS(Sta!$A:$A,$A166,Sta!$L:$L,"&gt;0.5")/$B166</f>
        <v>#DIV/0!</v>
      </c>
      <c r="G166" s="7" t="e">
        <f>COUNTIFS(Sta!$B:$B,$A166,Sta!$L:$L,"&gt;0.5")/$C166</f>
        <v>#DIV/0!</v>
      </c>
      <c r="H166" s="12" t="e">
        <f>(COUNTIFS(Sta!$A:$A,$A166,Sta!$L:$L,"&gt;1.5") +COUNTIFS(Sta!$B:$B,$A166,Sta!$L:$L,"&gt;1.5"))/$D166</f>
        <v>#DIV/0!</v>
      </c>
      <c r="I166" s="7" t="e">
        <f>COUNTIFS(Sta!$A:$A,$A166,Sta!$L:$L,"&gt;1.5")/$B166</f>
        <v>#DIV/0!</v>
      </c>
      <c r="J166" s="7" t="e">
        <f>COUNTIFS(Sta!$B:$B,$A166,Sta!$L:$L,"&gt;1.5")/$C166</f>
        <v>#DIV/0!</v>
      </c>
      <c r="K166" s="12" t="e">
        <f>(COUNTIFS(Sta!$A:$A,$A166,Sta!$H:$H,"&gt;0.5") +COUNTIFS(Sta!$B:$B,$A166,Sta!$J:$J,"&gt;0.5"))/$D166</f>
        <v>#DIV/0!</v>
      </c>
      <c r="L166" s="7" t="e">
        <f>COUNTIFS(Sta!$A:$A,$A166,Sta!$H:$H,"&gt;0.5")/$B166</f>
        <v>#DIV/0!</v>
      </c>
      <c r="M166" s="7" t="e">
        <f>COUNTIFS(Sta!$B:$B,$A166,Sta!$J:$J,"&gt;0.5")/$C166</f>
        <v>#DIV/0!</v>
      </c>
      <c r="N166" s="12" t="e">
        <f>(COUNTIFS(Sta!$A:$A,$A166,Sta!$H:$H,"&gt;1.5") +COUNTIFS(Sta!$B:$B,$A166,Sta!$J:$J,"&gt;1.5"))/$D166</f>
        <v>#DIV/0!</v>
      </c>
      <c r="O166" s="7" t="e">
        <f>COUNTIFS(Sta!$A:$A,$A166,Sta!$H:$H,"&gt;1.5")/$B166</f>
        <v>#DIV/0!</v>
      </c>
      <c r="P166" s="7" t="e">
        <f>COUNTIFS(Sta!$B:$B,$A166,Sta!$J:$J,"&gt;1.5")/$C166</f>
        <v>#DIV/0!</v>
      </c>
      <c r="Q166" s="12" t="e">
        <f>(COUNTIFS(Sta!$A:$A,$A166,Sta!$I:$I,"&gt;0.5") +COUNTIFS(Sta!$B:$B,$A166,Sta!$K:$K,"&gt;0.5"))/$D166</f>
        <v>#DIV/0!</v>
      </c>
      <c r="R166" s="7" t="e">
        <f>COUNTIFS(Sta!$A:$A,$A166,Sta!$I:$I,"&gt;0.5")/$B166</f>
        <v>#DIV/0!</v>
      </c>
      <c r="S166" s="7" t="e">
        <f>COUNTIFS(Sta!$B:$B,$A166,Sta!$K:$K,"&gt;0.5")/$C166</f>
        <v>#DIV/0!</v>
      </c>
      <c r="T166" s="12" t="e">
        <f>(COUNTIFS(Sta!$A:$A,$A166,Sta!$I:$I,"&gt;1.5") +COUNTIFS(Sta!$B:$B,$A166,Sta!$K:$K,"&gt;1.5"))/$D166</f>
        <v>#DIV/0!</v>
      </c>
      <c r="U166" s="7" t="e">
        <f>COUNTIFS(Sta!$A:$A,$A166,Sta!$I:$I,"&gt;1.5")/$B166</f>
        <v>#DIV/0!</v>
      </c>
      <c r="V166" s="7" t="e">
        <f>COUNTIFS(Sta!$B:$B,$A166,Sta!$K:$K,"&gt;1.5")/$C166</f>
        <v>#DIV/0!</v>
      </c>
    </row>
    <row r="167" spans="1:22" x14ac:dyDescent="0.3">
      <c r="A167" t="s">
        <v>649</v>
      </c>
      <c r="B167" s="9">
        <f>COUNTIF(Sta!A:A,A167)</f>
        <v>9</v>
      </c>
      <c r="C167" s="4">
        <f>COUNTIF(Sta!B:B,A167)</f>
        <v>9</v>
      </c>
      <c r="D167" s="4">
        <f t="shared" si="5"/>
        <v>18</v>
      </c>
      <c r="E167" s="12">
        <f>(COUNTIFS(Sta!$A:$A,$A167,Sta!$L:$L,"&gt;0.5") +COUNTIFS(Sta!$B:$B,$A167,Sta!$L:$L,"&gt;0.5"))/$D167</f>
        <v>0.66666666666666663</v>
      </c>
      <c r="F167" s="7">
        <f>COUNTIFS(Sta!$A:$A,$A167,Sta!$L:$L,"&gt;0.5")/$B167</f>
        <v>0.44444444444444442</v>
      </c>
      <c r="G167" s="7">
        <f>COUNTIFS(Sta!$B:$B,$A167,Sta!$L:$L,"&gt;0.5")/$C167</f>
        <v>0.88888888888888884</v>
      </c>
      <c r="H167" s="12">
        <f>(COUNTIFS(Sta!$A:$A,$A167,Sta!$L:$L,"&gt;1.5") +COUNTIFS(Sta!$B:$B,$A167,Sta!$L:$L,"&gt;1.5"))/$D167</f>
        <v>0.5</v>
      </c>
      <c r="I167" s="7">
        <f>COUNTIFS(Sta!$A:$A,$A167,Sta!$L:$L,"&gt;1.5")/$B167</f>
        <v>0.33333333333333331</v>
      </c>
      <c r="J167" s="7">
        <f>COUNTIFS(Sta!$B:$B,$A167,Sta!$L:$L,"&gt;1.5")/$C167</f>
        <v>0.66666666666666663</v>
      </c>
      <c r="K167" s="12">
        <f>(COUNTIFS(Sta!$A:$A,$A167,Sta!$H:$H,"&gt;0.5") +COUNTIFS(Sta!$B:$B,$A167,Sta!$J:$J,"&gt;0.5"))/$D167</f>
        <v>0.3888888888888889</v>
      </c>
      <c r="L167" s="7">
        <f>COUNTIFS(Sta!$A:$A,$A167,Sta!$H:$H,"&gt;0.5")/$B167</f>
        <v>0.33333333333333331</v>
      </c>
      <c r="M167" s="7">
        <f>COUNTIFS(Sta!$B:$B,$A167,Sta!$J:$J,"&gt;0.5")/$C167</f>
        <v>0.44444444444444442</v>
      </c>
      <c r="N167" s="12">
        <f>(COUNTIFS(Sta!$A:$A,$A167,Sta!$H:$H,"&gt;1.5") +COUNTIFS(Sta!$B:$B,$A167,Sta!$J:$J,"&gt;1.5"))/$D167</f>
        <v>0.1111111111111111</v>
      </c>
      <c r="O167" s="7">
        <f>COUNTIFS(Sta!$A:$A,$A167,Sta!$H:$H,"&gt;1.5")/$B167</f>
        <v>0.1111111111111111</v>
      </c>
      <c r="P167" s="7">
        <f>COUNTIFS(Sta!$B:$B,$A167,Sta!$J:$J,"&gt;1.5")/$C167</f>
        <v>0.1111111111111111</v>
      </c>
      <c r="Q167" s="12">
        <f>(COUNTIFS(Sta!$A:$A,$A167,Sta!$I:$I,"&gt;0.5") +COUNTIFS(Sta!$B:$B,$A167,Sta!$K:$K,"&gt;0.5"))/$D167</f>
        <v>0.55555555555555558</v>
      </c>
      <c r="R167" s="7">
        <f>COUNTIFS(Sta!$A:$A,$A167,Sta!$I:$I,"&gt;0.5")/$B167</f>
        <v>0.33333333333333331</v>
      </c>
      <c r="S167" s="7">
        <f>COUNTIFS(Sta!$B:$B,$A167,Sta!$K:$K,"&gt;0.5")/$C167</f>
        <v>0.77777777777777779</v>
      </c>
      <c r="T167" s="12">
        <f>(COUNTIFS(Sta!$A:$A,$A167,Sta!$I:$I,"&gt;1.5") +COUNTIFS(Sta!$B:$B,$A167,Sta!$K:$K,"&gt;1.5"))/$D167</f>
        <v>0.22222222222222221</v>
      </c>
      <c r="U167" s="7">
        <f>COUNTIFS(Sta!$A:$A,$A167,Sta!$I:$I,"&gt;1.5")/$B167</f>
        <v>0</v>
      </c>
      <c r="V167" s="7">
        <f>COUNTIFS(Sta!$B:$B,$A167,Sta!$K:$K,"&gt;1.5")/$C167</f>
        <v>0.44444444444444442</v>
      </c>
    </row>
    <row r="168" spans="1:22" x14ac:dyDescent="0.3">
      <c r="A168" t="s">
        <v>164</v>
      </c>
      <c r="B168" s="9">
        <f>COUNTIF(Sta!A:A,A168)</f>
        <v>1</v>
      </c>
      <c r="C168" s="4">
        <f>COUNTIF(Sta!B:B,A168)</f>
        <v>1</v>
      </c>
      <c r="D168" s="4">
        <f t="shared" si="5"/>
        <v>2</v>
      </c>
      <c r="E168" s="12">
        <f>(COUNTIFS(Sta!$A:$A,$A168,Sta!$L:$L,"&gt;0.5") +COUNTIFS(Sta!$B:$B,$A168,Sta!$L:$L,"&gt;0.5"))/$D168</f>
        <v>0.5</v>
      </c>
      <c r="F168" s="7">
        <f>COUNTIFS(Sta!$A:$A,$A168,Sta!$L:$L,"&gt;0.5")/$B168</f>
        <v>0</v>
      </c>
      <c r="G168" s="7">
        <f>COUNTIFS(Sta!$B:$B,$A168,Sta!$L:$L,"&gt;0.5")/$C168</f>
        <v>1</v>
      </c>
      <c r="H168" s="12">
        <f>(COUNTIFS(Sta!$A:$A,$A168,Sta!$L:$L,"&gt;1.5") +COUNTIFS(Sta!$B:$B,$A168,Sta!$L:$L,"&gt;1.5"))/$D168</f>
        <v>0</v>
      </c>
      <c r="I168" s="7">
        <f>COUNTIFS(Sta!$A:$A,$A168,Sta!$L:$L,"&gt;1.5")/$B168</f>
        <v>0</v>
      </c>
      <c r="J168" s="7">
        <f>COUNTIFS(Sta!$B:$B,$A168,Sta!$L:$L,"&gt;1.5")/$C168</f>
        <v>0</v>
      </c>
      <c r="K168" s="12">
        <f>(COUNTIFS(Sta!$A:$A,$A168,Sta!$H:$H,"&gt;0.5") +COUNTIFS(Sta!$B:$B,$A168,Sta!$J:$J,"&gt;0.5"))/$D168</f>
        <v>0</v>
      </c>
      <c r="L168" s="7">
        <f>COUNTIFS(Sta!$A:$A,$A168,Sta!$H:$H,"&gt;0.5")/$B168</f>
        <v>0</v>
      </c>
      <c r="M168" s="7">
        <f>COUNTIFS(Sta!$B:$B,$A168,Sta!$J:$J,"&gt;0.5")/$C168</f>
        <v>0</v>
      </c>
      <c r="N168" s="12">
        <f>(COUNTIFS(Sta!$A:$A,$A168,Sta!$H:$H,"&gt;1.5") +COUNTIFS(Sta!$B:$B,$A168,Sta!$J:$J,"&gt;1.5"))/$D168</f>
        <v>0</v>
      </c>
      <c r="O168" s="7">
        <f>COUNTIFS(Sta!$A:$A,$A168,Sta!$H:$H,"&gt;1.5")/$B168</f>
        <v>0</v>
      </c>
      <c r="P168" s="7">
        <f>COUNTIFS(Sta!$B:$B,$A168,Sta!$J:$J,"&gt;1.5")/$C168</f>
        <v>0</v>
      </c>
      <c r="Q168" s="12">
        <f>(COUNTIFS(Sta!$A:$A,$A168,Sta!$I:$I,"&gt;0.5") +COUNTIFS(Sta!$B:$B,$A168,Sta!$K:$K,"&gt;0.5"))/$D168</f>
        <v>0.5</v>
      </c>
      <c r="R168" s="7">
        <f>COUNTIFS(Sta!$A:$A,$A168,Sta!$I:$I,"&gt;0.5")/$B168</f>
        <v>0</v>
      </c>
      <c r="S168" s="7">
        <f>COUNTIFS(Sta!$B:$B,$A168,Sta!$K:$K,"&gt;0.5")/$C168</f>
        <v>1</v>
      </c>
      <c r="T168" s="12">
        <f>(COUNTIFS(Sta!$A:$A,$A168,Sta!$I:$I,"&gt;1.5") +COUNTIFS(Sta!$B:$B,$A168,Sta!$K:$K,"&gt;1.5"))/$D168</f>
        <v>0</v>
      </c>
      <c r="U168" s="7">
        <f>COUNTIFS(Sta!$A:$A,$A168,Sta!$I:$I,"&gt;1.5")/$B168</f>
        <v>0</v>
      </c>
      <c r="V168" s="7">
        <f>COUNTIFS(Sta!$B:$B,$A168,Sta!$K:$K,"&gt;1.5")/$C168</f>
        <v>0</v>
      </c>
    </row>
    <row r="169" spans="1:22" x14ac:dyDescent="0.3">
      <c r="A169" t="s">
        <v>101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2" t="e">
        <f>(COUNTIFS(Sta!$A:$A,$A169,Sta!$L:$L,"&gt;0.5") +COUNTIFS(Sta!$B:$B,$A169,Sta!$L:$L,"&gt;0.5"))/$D169</f>
        <v>#DIV/0!</v>
      </c>
      <c r="F169" s="7" t="e">
        <f>COUNTIFS(Sta!$A:$A,$A169,Sta!$L:$L,"&gt;0.5")/$B169</f>
        <v>#DIV/0!</v>
      </c>
      <c r="G169" s="7" t="e">
        <f>COUNTIFS(Sta!$B:$B,$A169,Sta!$L:$L,"&gt;0.5")/$C169</f>
        <v>#DIV/0!</v>
      </c>
      <c r="H169" s="12" t="e">
        <f>(COUNTIFS(Sta!$A:$A,$A169,Sta!$L:$L,"&gt;1.5") +COUNTIFS(Sta!$B:$B,$A169,Sta!$L:$L,"&gt;1.5"))/$D169</f>
        <v>#DIV/0!</v>
      </c>
      <c r="I169" s="7" t="e">
        <f>COUNTIFS(Sta!$A:$A,$A169,Sta!$L:$L,"&gt;1.5")/$B169</f>
        <v>#DIV/0!</v>
      </c>
      <c r="J169" s="7" t="e">
        <f>COUNTIFS(Sta!$B:$B,$A169,Sta!$L:$L,"&gt;1.5")/$C169</f>
        <v>#DIV/0!</v>
      </c>
      <c r="K169" s="12" t="e">
        <f>(COUNTIFS(Sta!$A:$A,$A169,Sta!$H:$H,"&gt;0.5") +COUNTIFS(Sta!$B:$B,$A169,Sta!$J:$J,"&gt;0.5"))/$D169</f>
        <v>#DIV/0!</v>
      </c>
      <c r="L169" s="7" t="e">
        <f>COUNTIFS(Sta!$A:$A,$A169,Sta!$H:$H,"&gt;0.5")/$B169</f>
        <v>#DIV/0!</v>
      </c>
      <c r="M169" s="7" t="e">
        <f>COUNTIFS(Sta!$B:$B,$A169,Sta!$J:$J,"&gt;0.5")/$C169</f>
        <v>#DIV/0!</v>
      </c>
      <c r="N169" s="12" t="e">
        <f>(COUNTIFS(Sta!$A:$A,$A169,Sta!$H:$H,"&gt;1.5") +COUNTIFS(Sta!$B:$B,$A169,Sta!$J:$J,"&gt;1.5"))/$D169</f>
        <v>#DIV/0!</v>
      </c>
      <c r="O169" s="7" t="e">
        <f>COUNTIFS(Sta!$A:$A,$A169,Sta!$H:$H,"&gt;1.5")/$B169</f>
        <v>#DIV/0!</v>
      </c>
      <c r="P169" s="7" t="e">
        <f>COUNTIFS(Sta!$B:$B,$A169,Sta!$J:$J,"&gt;1.5")/$C169</f>
        <v>#DIV/0!</v>
      </c>
      <c r="Q169" s="12" t="e">
        <f>(COUNTIFS(Sta!$A:$A,$A169,Sta!$I:$I,"&gt;0.5") +COUNTIFS(Sta!$B:$B,$A169,Sta!$K:$K,"&gt;0.5"))/$D169</f>
        <v>#DIV/0!</v>
      </c>
      <c r="R169" s="7" t="e">
        <f>COUNTIFS(Sta!$A:$A,$A169,Sta!$I:$I,"&gt;0.5")/$B169</f>
        <v>#DIV/0!</v>
      </c>
      <c r="S169" s="7" t="e">
        <f>COUNTIFS(Sta!$B:$B,$A169,Sta!$K:$K,"&gt;0.5")/$C169</f>
        <v>#DIV/0!</v>
      </c>
      <c r="T169" s="12" t="e">
        <f>(COUNTIFS(Sta!$A:$A,$A169,Sta!$I:$I,"&gt;1.5") +COUNTIFS(Sta!$B:$B,$A169,Sta!$K:$K,"&gt;1.5"))/$D169</f>
        <v>#DIV/0!</v>
      </c>
      <c r="U169" s="7" t="e">
        <f>COUNTIFS(Sta!$A:$A,$A169,Sta!$I:$I,"&gt;1.5")/$B169</f>
        <v>#DIV/0!</v>
      </c>
      <c r="V169" s="7" t="e">
        <f>COUNTIFS(Sta!$B:$B,$A169,Sta!$K:$K,"&gt;1.5")/$C169</f>
        <v>#DIV/0!</v>
      </c>
    </row>
    <row r="170" spans="1:22" x14ac:dyDescent="0.3">
      <c r="A170" t="s">
        <v>332</v>
      </c>
      <c r="B170" s="9">
        <f>COUNTIF(Sta!A:A,A170)</f>
        <v>1</v>
      </c>
      <c r="C170" s="4">
        <f>COUNTIF(Sta!B:B,A170)</f>
        <v>1</v>
      </c>
      <c r="D170" s="4">
        <f t="shared" si="5"/>
        <v>2</v>
      </c>
      <c r="E170" s="12">
        <f>(COUNTIFS(Sta!$A:$A,$A170,Sta!$L:$L,"&gt;0.5") +COUNTIFS(Sta!$B:$B,$A170,Sta!$L:$L,"&gt;0.5"))/$D170</f>
        <v>1</v>
      </c>
      <c r="F170" s="7">
        <f>COUNTIFS(Sta!$A:$A,$A170,Sta!$L:$L,"&gt;0.5")/$B170</f>
        <v>1</v>
      </c>
      <c r="G170" s="7">
        <f>COUNTIFS(Sta!$B:$B,$A170,Sta!$L:$L,"&gt;0.5")/$C170</f>
        <v>1</v>
      </c>
      <c r="H170" s="12">
        <f>(COUNTIFS(Sta!$A:$A,$A170,Sta!$L:$L,"&gt;1.5") +COUNTIFS(Sta!$B:$B,$A170,Sta!$L:$L,"&gt;1.5"))/$D170</f>
        <v>0.5</v>
      </c>
      <c r="I170" s="7">
        <f>COUNTIFS(Sta!$A:$A,$A170,Sta!$L:$L,"&gt;1.5")/$B170</f>
        <v>1</v>
      </c>
      <c r="J170" s="7">
        <f>COUNTIFS(Sta!$B:$B,$A170,Sta!$L:$L,"&gt;1.5")/$C170</f>
        <v>0</v>
      </c>
      <c r="K170" s="12">
        <f>(COUNTIFS(Sta!$A:$A,$A170,Sta!$H:$H,"&gt;0.5") +COUNTIFS(Sta!$B:$B,$A170,Sta!$J:$J,"&gt;0.5"))/$D170</f>
        <v>1</v>
      </c>
      <c r="L170" s="7">
        <f>COUNTIFS(Sta!$A:$A,$A170,Sta!$H:$H,"&gt;0.5")/$B170</f>
        <v>1</v>
      </c>
      <c r="M170" s="7">
        <f>COUNTIFS(Sta!$B:$B,$A170,Sta!$J:$J,"&gt;0.5")/$C170</f>
        <v>1</v>
      </c>
      <c r="N170" s="12">
        <f>(COUNTIFS(Sta!$A:$A,$A170,Sta!$H:$H,"&gt;1.5") +COUNTIFS(Sta!$B:$B,$A170,Sta!$J:$J,"&gt;1.5"))/$D170</f>
        <v>0.5</v>
      </c>
      <c r="O170" s="7">
        <f>COUNTIFS(Sta!$A:$A,$A170,Sta!$H:$H,"&gt;1.5")/$B170</f>
        <v>1</v>
      </c>
      <c r="P170" s="7">
        <f>COUNTIFS(Sta!$B:$B,$A170,Sta!$J:$J,"&gt;1.5")/$C170</f>
        <v>0</v>
      </c>
      <c r="Q170" s="12">
        <f>(COUNTIFS(Sta!$A:$A,$A170,Sta!$I:$I,"&gt;0.5") +COUNTIFS(Sta!$B:$B,$A170,Sta!$K:$K,"&gt;0.5"))/$D170</f>
        <v>0.5</v>
      </c>
      <c r="R170" s="7">
        <f>COUNTIFS(Sta!$A:$A,$A170,Sta!$I:$I,"&gt;0.5")/$B170</f>
        <v>1</v>
      </c>
      <c r="S170" s="7">
        <f>COUNTIFS(Sta!$B:$B,$A170,Sta!$K:$K,"&gt;0.5")/$C170</f>
        <v>0</v>
      </c>
      <c r="T170" s="12">
        <f>(COUNTIFS(Sta!$A:$A,$A170,Sta!$I:$I,"&gt;1.5") +COUNTIFS(Sta!$B:$B,$A170,Sta!$K:$K,"&gt;1.5"))/$D170</f>
        <v>0</v>
      </c>
      <c r="U170" s="7">
        <f>COUNTIFS(Sta!$A:$A,$A170,Sta!$I:$I,"&gt;1.5")/$B170</f>
        <v>0</v>
      </c>
      <c r="V170" s="7">
        <f>COUNTIFS(Sta!$B:$B,$A170,Sta!$K:$K,"&gt;1.5")/$C170</f>
        <v>0</v>
      </c>
    </row>
    <row r="171" spans="1:22" x14ac:dyDescent="0.3">
      <c r="A171" t="s">
        <v>517</v>
      </c>
      <c r="B171" s="9">
        <f>COUNTIF(Sta!A:A,A171)</f>
        <v>2</v>
      </c>
      <c r="C171" s="4">
        <f>COUNTIF(Sta!B:B,A171)</f>
        <v>2</v>
      </c>
      <c r="D171" s="4">
        <f t="shared" si="5"/>
        <v>4</v>
      </c>
      <c r="E171" s="12">
        <f>(COUNTIFS(Sta!$A:$A,$A171,Sta!$L:$L,"&gt;0.5") +COUNTIFS(Sta!$B:$B,$A171,Sta!$L:$L,"&gt;0.5"))/$D171</f>
        <v>0.25</v>
      </c>
      <c r="F171" s="7">
        <f>COUNTIFS(Sta!$A:$A,$A171,Sta!$L:$L,"&gt;0.5")/$B171</f>
        <v>0.5</v>
      </c>
      <c r="G171" s="7">
        <f>COUNTIFS(Sta!$B:$B,$A171,Sta!$L:$L,"&gt;0.5")/$C171</f>
        <v>0</v>
      </c>
      <c r="H171" s="12">
        <f>(COUNTIFS(Sta!$A:$A,$A171,Sta!$L:$L,"&gt;1.5") +COUNTIFS(Sta!$B:$B,$A171,Sta!$L:$L,"&gt;1.5"))/$D171</f>
        <v>0</v>
      </c>
      <c r="I171" s="7">
        <f>COUNTIFS(Sta!$A:$A,$A171,Sta!$L:$L,"&gt;1.5")/$B171</f>
        <v>0</v>
      </c>
      <c r="J171" s="7">
        <f>COUNTIFS(Sta!$B:$B,$A171,Sta!$L:$L,"&gt;1.5")/$C171</f>
        <v>0</v>
      </c>
      <c r="K171" s="12">
        <f>(COUNTIFS(Sta!$A:$A,$A171,Sta!$H:$H,"&gt;0.5") +COUNTIFS(Sta!$B:$B,$A171,Sta!$J:$J,"&gt;0.5"))/$D171</f>
        <v>0.25</v>
      </c>
      <c r="L171" s="7">
        <f>COUNTIFS(Sta!$A:$A,$A171,Sta!$H:$H,"&gt;0.5")/$B171</f>
        <v>0.5</v>
      </c>
      <c r="M171" s="7">
        <f>COUNTIFS(Sta!$B:$B,$A171,Sta!$J:$J,"&gt;0.5")/$C171</f>
        <v>0</v>
      </c>
      <c r="N171" s="12">
        <f>(COUNTIFS(Sta!$A:$A,$A171,Sta!$H:$H,"&gt;1.5") +COUNTIFS(Sta!$B:$B,$A171,Sta!$J:$J,"&gt;1.5"))/$D171</f>
        <v>0</v>
      </c>
      <c r="O171" s="7">
        <f>COUNTIFS(Sta!$A:$A,$A171,Sta!$H:$H,"&gt;1.5")/$B171</f>
        <v>0</v>
      </c>
      <c r="P171" s="7">
        <f>COUNTIFS(Sta!$B:$B,$A171,Sta!$J:$J,"&gt;1.5")/$C171</f>
        <v>0</v>
      </c>
      <c r="Q171" s="12">
        <f>(COUNTIFS(Sta!$A:$A,$A171,Sta!$I:$I,"&gt;0.5") +COUNTIFS(Sta!$B:$B,$A171,Sta!$K:$K,"&gt;0.5"))/$D171</f>
        <v>0</v>
      </c>
      <c r="R171" s="7">
        <f>COUNTIFS(Sta!$A:$A,$A171,Sta!$I:$I,"&gt;0.5")/$B171</f>
        <v>0</v>
      </c>
      <c r="S171" s="7">
        <f>COUNTIFS(Sta!$B:$B,$A171,Sta!$K:$K,"&gt;0.5")/$C171</f>
        <v>0</v>
      </c>
      <c r="T171" s="12">
        <f>(COUNTIFS(Sta!$A:$A,$A171,Sta!$I:$I,"&gt;1.5") +COUNTIFS(Sta!$B:$B,$A171,Sta!$K:$K,"&gt;1.5"))/$D171</f>
        <v>0</v>
      </c>
      <c r="U171" s="7">
        <f>COUNTIFS(Sta!$A:$A,$A171,Sta!$I:$I,"&gt;1.5")/$B171</f>
        <v>0</v>
      </c>
      <c r="V171" s="7">
        <f>COUNTIFS(Sta!$B:$B,$A171,Sta!$K:$K,"&gt;1.5")/$C171</f>
        <v>0</v>
      </c>
    </row>
    <row r="172" spans="1:22" x14ac:dyDescent="0.3">
      <c r="A172" t="s">
        <v>299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2" t="e">
        <f>(COUNTIFS(Sta!$A:$A,$A172,Sta!$L:$L,"&gt;0.5") +COUNTIFS(Sta!$B:$B,$A172,Sta!$L:$L,"&gt;0.5"))/$D172</f>
        <v>#DIV/0!</v>
      </c>
      <c r="F172" s="7" t="e">
        <f>COUNTIFS(Sta!$A:$A,$A172,Sta!$L:$L,"&gt;0.5")/$B172</f>
        <v>#DIV/0!</v>
      </c>
      <c r="G172" s="7" t="e">
        <f>COUNTIFS(Sta!$B:$B,$A172,Sta!$L:$L,"&gt;0.5")/$C172</f>
        <v>#DIV/0!</v>
      </c>
      <c r="H172" s="12" t="e">
        <f>(COUNTIFS(Sta!$A:$A,$A172,Sta!$L:$L,"&gt;1.5") +COUNTIFS(Sta!$B:$B,$A172,Sta!$L:$L,"&gt;1.5"))/$D172</f>
        <v>#DIV/0!</v>
      </c>
      <c r="I172" s="7" t="e">
        <f>COUNTIFS(Sta!$A:$A,$A172,Sta!$L:$L,"&gt;1.5")/$B172</f>
        <v>#DIV/0!</v>
      </c>
      <c r="J172" s="7" t="e">
        <f>COUNTIFS(Sta!$B:$B,$A172,Sta!$L:$L,"&gt;1.5")/$C172</f>
        <v>#DIV/0!</v>
      </c>
      <c r="K172" s="12" t="e">
        <f>(COUNTIFS(Sta!$A:$A,$A172,Sta!$H:$H,"&gt;0.5") +COUNTIFS(Sta!$B:$B,$A172,Sta!$J:$J,"&gt;0.5"))/$D172</f>
        <v>#DIV/0!</v>
      </c>
      <c r="L172" s="7" t="e">
        <f>COUNTIFS(Sta!$A:$A,$A172,Sta!$H:$H,"&gt;0.5")/$B172</f>
        <v>#DIV/0!</v>
      </c>
      <c r="M172" s="7" t="e">
        <f>COUNTIFS(Sta!$B:$B,$A172,Sta!$J:$J,"&gt;0.5")/$C172</f>
        <v>#DIV/0!</v>
      </c>
      <c r="N172" s="12" t="e">
        <f>(COUNTIFS(Sta!$A:$A,$A172,Sta!$H:$H,"&gt;1.5") +COUNTIFS(Sta!$B:$B,$A172,Sta!$J:$J,"&gt;1.5"))/$D172</f>
        <v>#DIV/0!</v>
      </c>
      <c r="O172" s="7" t="e">
        <f>COUNTIFS(Sta!$A:$A,$A172,Sta!$H:$H,"&gt;1.5")/$B172</f>
        <v>#DIV/0!</v>
      </c>
      <c r="P172" s="7" t="e">
        <f>COUNTIFS(Sta!$B:$B,$A172,Sta!$J:$J,"&gt;1.5")/$C172</f>
        <v>#DIV/0!</v>
      </c>
      <c r="Q172" s="12" t="e">
        <f>(COUNTIFS(Sta!$A:$A,$A172,Sta!$I:$I,"&gt;0.5") +COUNTIFS(Sta!$B:$B,$A172,Sta!$K:$K,"&gt;0.5"))/$D172</f>
        <v>#DIV/0!</v>
      </c>
      <c r="R172" s="7" t="e">
        <f>COUNTIFS(Sta!$A:$A,$A172,Sta!$I:$I,"&gt;0.5")/$B172</f>
        <v>#DIV/0!</v>
      </c>
      <c r="S172" s="7" t="e">
        <f>COUNTIFS(Sta!$B:$B,$A172,Sta!$K:$K,"&gt;0.5")/$C172</f>
        <v>#DIV/0!</v>
      </c>
      <c r="T172" s="12" t="e">
        <f>(COUNTIFS(Sta!$A:$A,$A172,Sta!$I:$I,"&gt;1.5") +COUNTIFS(Sta!$B:$B,$A172,Sta!$K:$K,"&gt;1.5"))/$D172</f>
        <v>#DIV/0!</v>
      </c>
      <c r="U172" s="7" t="e">
        <f>COUNTIFS(Sta!$A:$A,$A172,Sta!$I:$I,"&gt;1.5")/$B172</f>
        <v>#DIV/0!</v>
      </c>
      <c r="V172" s="7" t="e">
        <f>COUNTIFS(Sta!$B:$B,$A172,Sta!$K:$K,"&gt;1.5")/$C172</f>
        <v>#DIV/0!</v>
      </c>
    </row>
    <row r="173" spans="1:22" x14ac:dyDescent="0.3">
      <c r="A173" t="s">
        <v>377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2" t="e">
        <f>(COUNTIFS(Sta!$A:$A,$A173,Sta!$L:$L,"&gt;0.5") +COUNTIFS(Sta!$B:$B,$A173,Sta!$L:$L,"&gt;0.5"))/$D173</f>
        <v>#DIV/0!</v>
      </c>
      <c r="F173" s="7" t="e">
        <f>COUNTIFS(Sta!$A:$A,$A173,Sta!$L:$L,"&gt;0.5")/$B173</f>
        <v>#DIV/0!</v>
      </c>
      <c r="G173" s="7" t="e">
        <f>COUNTIFS(Sta!$B:$B,$A173,Sta!$L:$L,"&gt;0.5")/$C173</f>
        <v>#DIV/0!</v>
      </c>
      <c r="H173" s="12" t="e">
        <f>(COUNTIFS(Sta!$A:$A,$A173,Sta!$L:$L,"&gt;1.5") +COUNTIFS(Sta!$B:$B,$A173,Sta!$L:$L,"&gt;1.5"))/$D173</f>
        <v>#DIV/0!</v>
      </c>
      <c r="I173" s="7" t="e">
        <f>COUNTIFS(Sta!$A:$A,$A173,Sta!$L:$L,"&gt;1.5")/$B173</f>
        <v>#DIV/0!</v>
      </c>
      <c r="J173" s="7" t="e">
        <f>COUNTIFS(Sta!$B:$B,$A173,Sta!$L:$L,"&gt;1.5")/$C173</f>
        <v>#DIV/0!</v>
      </c>
      <c r="K173" s="12" t="e">
        <f>(COUNTIFS(Sta!$A:$A,$A173,Sta!$H:$H,"&gt;0.5") +COUNTIFS(Sta!$B:$B,$A173,Sta!$J:$J,"&gt;0.5"))/$D173</f>
        <v>#DIV/0!</v>
      </c>
      <c r="L173" s="7" t="e">
        <f>COUNTIFS(Sta!$A:$A,$A173,Sta!$H:$H,"&gt;0.5")/$B173</f>
        <v>#DIV/0!</v>
      </c>
      <c r="M173" s="7" t="e">
        <f>COUNTIFS(Sta!$B:$B,$A173,Sta!$J:$J,"&gt;0.5")/$C173</f>
        <v>#DIV/0!</v>
      </c>
      <c r="N173" s="12" t="e">
        <f>(COUNTIFS(Sta!$A:$A,$A173,Sta!$H:$H,"&gt;1.5") +COUNTIFS(Sta!$B:$B,$A173,Sta!$J:$J,"&gt;1.5"))/$D173</f>
        <v>#DIV/0!</v>
      </c>
      <c r="O173" s="7" t="e">
        <f>COUNTIFS(Sta!$A:$A,$A173,Sta!$H:$H,"&gt;1.5")/$B173</f>
        <v>#DIV/0!</v>
      </c>
      <c r="P173" s="7" t="e">
        <f>COUNTIFS(Sta!$B:$B,$A173,Sta!$J:$J,"&gt;1.5")/$C173</f>
        <v>#DIV/0!</v>
      </c>
      <c r="Q173" s="12" t="e">
        <f>(COUNTIFS(Sta!$A:$A,$A173,Sta!$I:$I,"&gt;0.5") +COUNTIFS(Sta!$B:$B,$A173,Sta!$K:$K,"&gt;0.5"))/$D173</f>
        <v>#DIV/0!</v>
      </c>
      <c r="R173" s="7" t="e">
        <f>COUNTIFS(Sta!$A:$A,$A173,Sta!$I:$I,"&gt;0.5")/$B173</f>
        <v>#DIV/0!</v>
      </c>
      <c r="S173" s="7" t="e">
        <f>COUNTIFS(Sta!$B:$B,$A173,Sta!$K:$K,"&gt;0.5")/$C173</f>
        <v>#DIV/0!</v>
      </c>
      <c r="T173" s="12" t="e">
        <f>(COUNTIFS(Sta!$A:$A,$A173,Sta!$I:$I,"&gt;1.5") +COUNTIFS(Sta!$B:$B,$A173,Sta!$K:$K,"&gt;1.5"))/$D173</f>
        <v>#DIV/0!</v>
      </c>
      <c r="U173" s="7" t="e">
        <f>COUNTIFS(Sta!$A:$A,$A173,Sta!$I:$I,"&gt;1.5")/$B173</f>
        <v>#DIV/0!</v>
      </c>
      <c r="V173" s="7" t="e">
        <f>COUNTIFS(Sta!$B:$B,$A173,Sta!$K:$K,"&gt;1.5")/$C173</f>
        <v>#DIV/0!</v>
      </c>
    </row>
    <row r="174" spans="1:22" x14ac:dyDescent="0.3">
      <c r="A174" t="s">
        <v>634</v>
      </c>
      <c r="B174" s="9">
        <f>COUNTIF(Sta!A:A,A174)</f>
        <v>1</v>
      </c>
      <c r="C174" s="4">
        <f>COUNTIF(Sta!B:B,A174)</f>
        <v>1</v>
      </c>
      <c r="D174" s="4">
        <f t="shared" si="5"/>
        <v>2</v>
      </c>
      <c r="E174" s="12">
        <f>(COUNTIFS(Sta!$A:$A,$A174,Sta!$L:$L,"&gt;0.5") +COUNTIFS(Sta!$B:$B,$A174,Sta!$L:$L,"&gt;0.5"))/$D174</f>
        <v>1</v>
      </c>
      <c r="F174" s="7">
        <f>COUNTIFS(Sta!$A:$A,$A174,Sta!$L:$L,"&gt;0.5")/$B174</f>
        <v>1</v>
      </c>
      <c r="G174" s="7">
        <f>COUNTIFS(Sta!$B:$B,$A174,Sta!$L:$L,"&gt;0.5")/$C174</f>
        <v>1</v>
      </c>
      <c r="H174" s="12">
        <f>(COUNTIFS(Sta!$A:$A,$A174,Sta!$L:$L,"&gt;1.5") +COUNTIFS(Sta!$B:$B,$A174,Sta!$L:$L,"&gt;1.5"))/$D174</f>
        <v>0</v>
      </c>
      <c r="I174" s="7">
        <f>COUNTIFS(Sta!$A:$A,$A174,Sta!$L:$L,"&gt;1.5")/$B174</f>
        <v>0</v>
      </c>
      <c r="J174" s="7">
        <f>COUNTIFS(Sta!$B:$B,$A174,Sta!$L:$L,"&gt;1.5")/$C174</f>
        <v>0</v>
      </c>
      <c r="K174" s="12">
        <f>(COUNTIFS(Sta!$A:$A,$A174,Sta!$H:$H,"&gt;0.5") +COUNTIFS(Sta!$B:$B,$A174,Sta!$J:$J,"&gt;0.5"))/$D174</f>
        <v>0.5</v>
      </c>
      <c r="L174" s="7">
        <f>COUNTIFS(Sta!$A:$A,$A174,Sta!$H:$H,"&gt;0.5")/$B174</f>
        <v>1</v>
      </c>
      <c r="M174" s="7">
        <f>COUNTIFS(Sta!$B:$B,$A174,Sta!$J:$J,"&gt;0.5")/$C174</f>
        <v>0</v>
      </c>
      <c r="N174" s="12">
        <f>(COUNTIFS(Sta!$A:$A,$A174,Sta!$H:$H,"&gt;1.5") +COUNTIFS(Sta!$B:$B,$A174,Sta!$J:$J,"&gt;1.5"))/$D174</f>
        <v>0</v>
      </c>
      <c r="O174" s="7">
        <f>COUNTIFS(Sta!$A:$A,$A174,Sta!$H:$H,"&gt;1.5")/$B174</f>
        <v>0</v>
      </c>
      <c r="P174" s="7">
        <f>COUNTIFS(Sta!$B:$B,$A174,Sta!$J:$J,"&gt;1.5")/$C174</f>
        <v>0</v>
      </c>
      <c r="Q174" s="12">
        <f>(COUNTIFS(Sta!$A:$A,$A174,Sta!$I:$I,"&gt;0.5") +COUNTIFS(Sta!$B:$B,$A174,Sta!$K:$K,"&gt;0.5"))/$D174</f>
        <v>0.5</v>
      </c>
      <c r="R174" s="7">
        <f>COUNTIFS(Sta!$A:$A,$A174,Sta!$I:$I,"&gt;0.5")/$B174</f>
        <v>0</v>
      </c>
      <c r="S174" s="7">
        <f>COUNTIFS(Sta!$B:$B,$A174,Sta!$K:$K,"&gt;0.5")/$C174</f>
        <v>1</v>
      </c>
      <c r="T174" s="12">
        <f>(COUNTIFS(Sta!$A:$A,$A174,Sta!$I:$I,"&gt;1.5") +COUNTIFS(Sta!$B:$B,$A174,Sta!$K:$K,"&gt;1.5"))/$D174</f>
        <v>0</v>
      </c>
      <c r="U174" s="7">
        <f>COUNTIFS(Sta!$A:$A,$A174,Sta!$I:$I,"&gt;1.5")/$B174</f>
        <v>0</v>
      </c>
      <c r="V174" s="7">
        <f>COUNTIFS(Sta!$B:$B,$A174,Sta!$K:$K,"&gt;1.5")/$C174</f>
        <v>0</v>
      </c>
    </row>
    <row r="175" spans="1:22" x14ac:dyDescent="0.3">
      <c r="A175" t="s">
        <v>22</v>
      </c>
      <c r="B175" s="9">
        <f>COUNTIF(Sta!A:A,A175)</f>
        <v>0</v>
      </c>
      <c r="C175" s="4">
        <f>COUNTIF(Sta!B:B,A175)</f>
        <v>1</v>
      </c>
      <c r="D175" s="4">
        <f t="shared" si="5"/>
        <v>1</v>
      </c>
      <c r="E175" s="12">
        <f>(COUNTIFS(Sta!$A:$A,$A175,Sta!$L:$L,"&gt;0.5") +COUNTIFS(Sta!$B:$B,$A175,Sta!$L:$L,"&gt;0.5"))/$D175</f>
        <v>0</v>
      </c>
      <c r="F175" s="7" t="e">
        <f>COUNTIFS(Sta!$A:$A,$A175,Sta!$L:$L,"&gt;0.5")/$B175</f>
        <v>#DIV/0!</v>
      </c>
      <c r="G175" s="7">
        <f>COUNTIFS(Sta!$B:$B,$A175,Sta!$L:$L,"&gt;0.5")/$C175</f>
        <v>0</v>
      </c>
      <c r="H175" s="12">
        <f>(COUNTIFS(Sta!$A:$A,$A175,Sta!$L:$L,"&gt;1.5") +COUNTIFS(Sta!$B:$B,$A175,Sta!$L:$L,"&gt;1.5"))/$D175</f>
        <v>0</v>
      </c>
      <c r="I175" s="7" t="e">
        <f>COUNTIFS(Sta!$A:$A,$A175,Sta!$L:$L,"&gt;1.5")/$B175</f>
        <v>#DIV/0!</v>
      </c>
      <c r="J175" s="7">
        <f>COUNTIFS(Sta!$B:$B,$A175,Sta!$L:$L,"&gt;1.5")/$C175</f>
        <v>0</v>
      </c>
      <c r="K175" s="12">
        <f>(COUNTIFS(Sta!$A:$A,$A175,Sta!$H:$H,"&gt;0.5") +COUNTIFS(Sta!$B:$B,$A175,Sta!$J:$J,"&gt;0.5"))/$D175</f>
        <v>0</v>
      </c>
      <c r="L175" s="7" t="e">
        <f>COUNTIFS(Sta!$A:$A,$A175,Sta!$H:$H,"&gt;0.5")/$B175</f>
        <v>#DIV/0!</v>
      </c>
      <c r="M175" s="7">
        <f>COUNTIFS(Sta!$B:$B,$A175,Sta!$J:$J,"&gt;0.5")/$C175</f>
        <v>0</v>
      </c>
      <c r="N175" s="12">
        <f>(COUNTIFS(Sta!$A:$A,$A175,Sta!$H:$H,"&gt;1.5") +COUNTIFS(Sta!$B:$B,$A175,Sta!$J:$J,"&gt;1.5"))/$D175</f>
        <v>0</v>
      </c>
      <c r="O175" s="7" t="e">
        <f>COUNTIFS(Sta!$A:$A,$A175,Sta!$H:$H,"&gt;1.5")/$B175</f>
        <v>#DIV/0!</v>
      </c>
      <c r="P175" s="7">
        <f>COUNTIFS(Sta!$B:$B,$A175,Sta!$J:$J,"&gt;1.5")/$C175</f>
        <v>0</v>
      </c>
      <c r="Q175" s="12">
        <f>(COUNTIFS(Sta!$A:$A,$A175,Sta!$I:$I,"&gt;0.5") +COUNTIFS(Sta!$B:$B,$A175,Sta!$K:$K,"&gt;0.5"))/$D175</f>
        <v>0</v>
      </c>
      <c r="R175" s="7" t="e">
        <f>COUNTIFS(Sta!$A:$A,$A175,Sta!$I:$I,"&gt;0.5")/$B175</f>
        <v>#DIV/0!</v>
      </c>
      <c r="S175" s="7">
        <f>COUNTIFS(Sta!$B:$B,$A175,Sta!$K:$K,"&gt;0.5")/$C175</f>
        <v>0</v>
      </c>
      <c r="T175" s="12">
        <f>(COUNTIFS(Sta!$A:$A,$A175,Sta!$I:$I,"&gt;1.5") +COUNTIFS(Sta!$B:$B,$A175,Sta!$K:$K,"&gt;1.5"))/$D175</f>
        <v>0</v>
      </c>
      <c r="U175" s="7" t="e">
        <f>COUNTIFS(Sta!$A:$A,$A175,Sta!$I:$I,"&gt;1.5")/$B175</f>
        <v>#DIV/0!</v>
      </c>
      <c r="V175" s="7">
        <f>COUNTIFS(Sta!$B:$B,$A175,Sta!$K:$K,"&gt;1.5")/$C175</f>
        <v>0</v>
      </c>
    </row>
    <row r="176" spans="1:22" x14ac:dyDescent="0.3">
      <c r="A176" t="s">
        <v>169</v>
      </c>
      <c r="B176" s="9">
        <f>COUNTIF(Sta!A:A,A176)</f>
        <v>1</v>
      </c>
      <c r="C176" s="4">
        <f>COUNTIF(Sta!B:B,A176)</f>
        <v>0</v>
      </c>
      <c r="D176" s="4">
        <f t="shared" si="5"/>
        <v>1</v>
      </c>
      <c r="E176" s="12">
        <f>(COUNTIFS(Sta!$A:$A,$A176,Sta!$L:$L,"&gt;0.5") +COUNTIFS(Sta!$B:$B,$A176,Sta!$L:$L,"&gt;0.5"))/$D176</f>
        <v>0</v>
      </c>
      <c r="F176" s="7">
        <f>COUNTIFS(Sta!$A:$A,$A176,Sta!$L:$L,"&gt;0.5")/$B176</f>
        <v>0</v>
      </c>
      <c r="G176" s="7" t="e">
        <f>COUNTIFS(Sta!$B:$B,$A176,Sta!$L:$L,"&gt;0.5")/$C176</f>
        <v>#DIV/0!</v>
      </c>
      <c r="H176" s="12">
        <f>(COUNTIFS(Sta!$A:$A,$A176,Sta!$L:$L,"&gt;1.5") +COUNTIFS(Sta!$B:$B,$A176,Sta!$L:$L,"&gt;1.5"))/$D176</f>
        <v>0</v>
      </c>
      <c r="I176" s="7">
        <f>COUNTIFS(Sta!$A:$A,$A176,Sta!$L:$L,"&gt;1.5")/$B176</f>
        <v>0</v>
      </c>
      <c r="J176" s="7" t="e">
        <f>COUNTIFS(Sta!$B:$B,$A176,Sta!$L:$L,"&gt;1.5")/$C176</f>
        <v>#DIV/0!</v>
      </c>
      <c r="K176" s="12">
        <f>(COUNTIFS(Sta!$A:$A,$A176,Sta!$H:$H,"&gt;0.5") +COUNTIFS(Sta!$B:$B,$A176,Sta!$J:$J,"&gt;0.5"))/$D176</f>
        <v>0</v>
      </c>
      <c r="L176" s="7">
        <f>COUNTIFS(Sta!$A:$A,$A176,Sta!$H:$H,"&gt;0.5")/$B176</f>
        <v>0</v>
      </c>
      <c r="M176" s="7" t="e">
        <f>COUNTIFS(Sta!$B:$B,$A176,Sta!$J:$J,"&gt;0.5")/$C176</f>
        <v>#DIV/0!</v>
      </c>
      <c r="N176" s="12">
        <f>(COUNTIFS(Sta!$A:$A,$A176,Sta!$H:$H,"&gt;1.5") +COUNTIFS(Sta!$B:$B,$A176,Sta!$J:$J,"&gt;1.5"))/$D176</f>
        <v>0</v>
      </c>
      <c r="O176" s="7">
        <f>COUNTIFS(Sta!$A:$A,$A176,Sta!$H:$H,"&gt;1.5")/$B176</f>
        <v>0</v>
      </c>
      <c r="P176" s="7" t="e">
        <f>COUNTIFS(Sta!$B:$B,$A176,Sta!$J:$J,"&gt;1.5")/$C176</f>
        <v>#DIV/0!</v>
      </c>
      <c r="Q176" s="12">
        <f>(COUNTIFS(Sta!$A:$A,$A176,Sta!$I:$I,"&gt;0.5") +COUNTIFS(Sta!$B:$B,$A176,Sta!$K:$K,"&gt;0.5"))/$D176</f>
        <v>0</v>
      </c>
      <c r="R176" s="7">
        <f>COUNTIFS(Sta!$A:$A,$A176,Sta!$I:$I,"&gt;0.5")/$B176</f>
        <v>0</v>
      </c>
      <c r="S176" s="7" t="e">
        <f>COUNTIFS(Sta!$B:$B,$A176,Sta!$K:$K,"&gt;0.5")/$C176</f>
        <v>#DIV/0!</v>
      </c>
      <c r="T176" s="12">
        <f>(COUNTIFS(Sta!$A:$A,$A176,Sta!$I:$I,"&gt;1.5") +COUNTIFS(Sta!$B:$B,$A176,Sta!$K:$K,"&gt;1.5"))/$D176</f>
        <v>0</v>
      </c>
      <c r="U176" s="7">
        <f>COUNTIFS(Sta!$A:$A,$A176,Sta!$I:$I,"&gt;1.5")/$B176</f>
        <v>0</v>
      </c>
      <c r="V176" s="7" t="e">
        <f>COUNTIFS(Sta!$B:$B,$A176,Sta!$K:$K,"&gt;1.5")/$C176</f>
        <v>#DIV/0!</v>
      </c>
    </row>
    <row r="177" spans="1:22" x14ac:dyDescent="0.3">
      <c r="A177" t="s">
        <v>224</v>
      </c>
      <c r="B177" s="9">
        <f>COUNTIF(Sta!A:A,A177)</f>
        <v>1</v>
      </c>
      <c r="C177" s="4">
        <f>COUNTIF(Sta!B:B,A177)</f>
        <v>1</v>
      </c>
      <c r="D177" s="4">
        <f t="shared" si="5"/>
        <v>2</v>
      </c>
      <c r="E177" s="12">
        <f>(COUNTIFS(Sta!$A:$A,$A177,Sta!$L:$L,"&gt;0.5") +COUNTIFS(Sta!$B:$B,$A177,Sta!$L:$L,"&gt;0.5"))/$D177</f>
        <v>0</v>
      </c>
      <c r="F177" s="7">
        <f>COUNTIFS(Sta!$A:$A,$A177,Sta!$L:$L,"&gt;0.5")/$B177</f>
        <v>0</v>
      </c>
      <c r="G177" s="7">
        <f>COUNTIFS(Sta!$B:$B,$A177,Sta!$L:$L,"&gt;0.5")/$C177</f>
        <v>0</v>
      </c>
      <c r="H177" s="12">
        <f>(COUNTIFS(Sta!$A:$A,$A177,Sta!$L:$L,"&gt;1.5") +COUNTIFS(Sta!$B:$B,$A177,Sta!$L:$L,"&gt;1.5"))/$D177</f>
        <v>0</v>
      </c>
      <c r="I177" s="7">
        <f>COUNTIFS(Sta!$A:$A,$A177,Sta!$L:$L,"&gt;1.5")/$B177</f>
        <v>0</v>
      </c>
      <c r="J177" s="7">
        <f>COUNTIFS(Sta!$B:$B,$A177,Sta!$L:$L,"&gt;1.5")/$C177</f>
        <v>0</v>
      </c>
      <c r="K177" s="12">
        <f>(COUNTIFS(Sta!$A:$A,$A177,Sta!$H:$H,"&gt;0.5") +COUNTIFS(Sta!$B:$B,$A177,Sta!$J:$J,"&gt;0.5"))/$D177</f>
        <v>0</v>
      </c>
      <c r="L177" s="7">
        <f>COUNTIFS(Sta!$A:$A,$A177,Sta!$H:$H,"&gt;0.5")/$B177</f>
        <v>0</v>
      </c>
      <c r="M177" s="7">
        <f>COUNTIFS(Sta!$B:$B,$A177,Sta!$J:$J,"&gt;0.5")/$C177</f>
        <v>0</v>
      </c>
      <c r="N177" s="12">
        <f>(COUNTIFS(Sta!$A:$A,$A177,Sta!$H:$H,"&gt;1.5") +COUNTIFS(Sta!$B:$B,$A177,Sta!$J:$J,"&gt;1.5"))/$D177</f>
        <v>0</v>
      </c>
      <c r="O177" s="7">
        <f>COUNTIFS(Sta!$A:$A,$A177,Sta!$H:$H,"&gt;1.5")/$B177</f>
        <v>0</v>
      </c>
      <c r="P177" s="7">
        <f>COUNTIFS(Sta!$B:$B,$A177,Sta!$J:$J,"&gt;1.5")/$C177</f>
        <v>0</v>
      </c>
      <c r="Q177" s="12">
        <f>(COUNTIFS(Sta!$A:$A,$A177,Sta!$I:$I,"&gt;0.5") +COUNTIFS(Sta!$B:$B,$A177,Sta!$K:$K,"&gt;0.5"))/$D177</f>
        <v>0</v>
      </c>
      <c r="R177" s="7">
        <f>COUNTIFS(Sta!$A:$A,$A177,Sta!$I:$I,"&gt;0.5")/$B177</f>
        <v>0</v>
      </c>
      <c r="S177" s="7">
        <f>COUNTIFS(Sta!$B:$B,$A177,Sta!$K:$K,"&gt;0.5")/$C177</f>
        <v>0</v>
      </c>
      <c r="T177" s="12">
        <f>(COUNTIFS(Sta!$A:$A,$A177,Sta!$I:$I,"&gt;1.5") +COUNTIFS(Sta!$B:$B,$A177,Sta!$K:$K,"&gt;1.5"))/$D177</f>
        <v>0</v>
      </c>
      <c r="U177" s="7">
        <f>COUNTIFS(Sta!$A:$A,$A177,Sta!$I:$I,"&gt;1.5")/$B177</f>
        <v>0</v>
      </c>
      <c r="V177" s="7">
        <f>COUNTIFS(Sta!$B:$B,$A177,Sta!$K:$K,"&gt;1.5")/$C177</f>
        <v>0</v>
      </c>
    </row>
    <row r="178" spans="1:22" x14ac:dyDescent="0.3">
      <c r="A178" t="s">
        <v>394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2" t="e">
        <f>(COUNTIFS(Sta!$A:$A,$A178,Sta!$L:$L,"&gt;0.5") +COUNTIFS(Sta!$B:$B,$A178,Sta!$L:$L,"&gt;0.5"))/$D178</f>
        <v>#DIV/0!</v>
      </c>
      <c r="F178" s="7" t="e">
        <f>COUNTIFS(Sta!$A:$A,$A178,Sta!$L:$L,"&gt;0.5")/$B178</f>
        <v>#DIV/0!</v>
      </c>
      <c r="G178" s="7" t="e">
        <f>COUNTIFS(Sta!$B:$B,$A178,Sta!$L:$L,"&gt;0.5")/$C178</f>
        <v>#DIV/0!</v>
      </c>
      <c r="H178" s="12" t="e">
        <f>(COUNTIFS(Sta!$A:$A,$A178,Sta!$L:$L,"&gt;1.5") +COUNTIFS(Sta!$B:$B,$A178,Sta!$L:$L,"&gt;1.5"))/$D178</f>
        <v>#DIV/0!</v>
      </c>
      <c r="I178" s="7" t="e">
        <f>COUNTIFS(Sta!$A:$A,$A178,Sta!$L:$L,"&gt;1.5")/$B178</f>
        <v>#DIV/0!</v>
      </c>
      <c r="J178" s="7" t="e">
        <f>COUNTIFS(Sta!$B:$B,$A178,Sta!$L:$L,"&gt;1.5")/$C178</f>
        <v>#DIV/0!</v>
      </c>
      <c r="K178" s="12" t="e">
        <f>(COUNTIFS(Sta!$A:$A,$A178,Sta!$H:$H,"&gt;0.5") +COUNTIFS(Sta!$B:$B,$A178,Sta!$J:$J,"&gt;0.5"))/$D178</f>
        <v>#DIV/0!</v>
      </c>
      <c r="L178" s="7" t="e">
        <f>COUNTIFS(Sta!$A:$A,$A178,Sta!$H:$H,"&gt;0.5")/$B178</f>
        <v>#DIV/0!</v>
      </c>
      <c r="M178" s="7" t="e">
        <f>COUNTIFS(Sta!$B:$B,$A178,Sta!$J:$J,"&gt;0.5")/$C178</f>
        <v>#DIV/0!</v>
      </c>
      <c r="N178" s="12" t="e">
        <f>(COUNTIFS(Sta!$A:$A,$A178,Sta!$H:$H,"&gt;1.5") +COUNTIFS(Sta!$B:$B,$A178,Sta!$J:$J,"&gt;1.5"))/$D178</f>
        <v>#DIV/0!</v>
      </c>
      <c r="O178" s="7" t="e">
        <f>COUNTIFS(Sta!$A:$A,$A178,Sta!$H:$H,"&gt;1.5")/$B178</f>
        <v>#DIV/0!</v>
      </c>
      <c r="P178" s="7" t="e">
        <f>COUNTIFS(Sta!$B:$B,$A178,Sta!$J:$J,"&gt;1.5")/$C178</f>
        <v>#DIV/0!</v>
      </c>
      <c r="Q178" s="12" t="e">
        <f>(COUNTIFS(Sta!$A:$A,$A178,Sta!$I:$I,"&gt;0.5") +COUNTIFS(Sta!$B:$B,$A178,Sta!$K:$K,"&gt;0.5"))/$D178</f>
        <v>#DIV/0!</v>
      </c>
      <c r="R178" s="7" t="e">
        <f>COUNTIFS(Sta!$A:$A,$A178,Sta!$I:$I,"&gt;0.5")/$B178</f>
        <v>#DIV/0!</v>
      </c>
      <c r="S178" s="7" t="e">
        <f>COUNTIFS(Sta!$B:$B,$A178,Sta!$K:$K,"&gt;0.5")/$C178</f>
        <v>#DIV/0!</v>
      </c>
      <c r="T178" s="12" t="e">
        <f>(COUNTIFS(Sta!$A:$A,$A178,Sta!$I:$I,"&gt;1.5") +COUNTIFS(Sta!$B:$B,$A178,Sta!$K:$K,"&gt;1.5"))/$D178</f>
        <v>#DIV/0!</v>
      </c>
      <c r="U178" s="7" t="e">
        <f>COUNTIFS(Sta!$A:$A,$A178,Sta!$I:$I,"&gt;1.5")/$B178</f>
        <v>#DIV/0!</v>
      </c>
      <c r="V178" s="7" t="e">
        <f>COUNTIFS(Sta!$B:$B,$A178,Sta!$K:$K,"&gt;1.5")/$C178</f>
        <v>#DIV/0!</v>
      </c>
    </row>
    <row r="179" spans="1:22" x14ac:dyDescent="0.3">
      <c r="A179" t="s">
        <v>651</v>
      </c>
      <c r="B179" s="9">
        <f>COUNTIF(Sta!A:A,A179)</f>
        <v>10</v>
      </c>
      <c r="C179" s="4">
        <f>COUNTIF(Sta!B:B,A179)</f>
        <v>8</v>
      </c>
      <c r="D179" s="4">
        <f t="shared" si="5"/>
        <v>18</v>
      </c>
      <c r="E179" s="12">
        <f>(COUNTIFS(Sta!$A:$A,$A179,Sta!$L:$L,"&gt;0.5") +COUNTIFS(Sta!$B:$B,$A179,Sta!$L:$L,"&gt;0.5"))/$D179</f>
        <v>0.61111111111111116</v>
      </c>
      <c r="F179" s="7">
        <f>COUNTIFS(Sta!$A:$A,$A179,Sta!$L:$L,"&gt;0.5")/$B179</f>
        <v>0.5</v>
      </c>
      <c r="G179" s="7">
        <f>COUNTIFS(Sta!$B:$B,$A179,Sta!$L:$L,"&gt;0.5")/$C179</f>
        <v>0.75</v>
      </c>
      <c r="H179" s="12">
        <f>(COUNTIFS(Sta!$A:$A,$A179,Sta!$L:$L,"&gt;1.5") +COUNTIFS(Sta!$B:$B,$A179,Sta!$L:$L,"&gt;1.5"))/$D179</f>
        <v>0.44444444444444442</v>
      </c>
      <c r="I179" s="7">
        <f>COUNTIFS(Sta!$A:$A,$A179,Sta!$L:$L,"&gt;1.5")/$B179</f>
        <v>0.4</v>
      </c>
      <c r="J179" s="7">
        <f>COUNTIFS(Sta!$B:$B,$A179,Sta!$L:$L,"&gt;1.5")/$C179</f>
        <v>0.5</v>
      </c>
      <c r="K179" s="12">
        <f>(COUNTIFS(Sta!$A:$A,$A179,Sta!$H:$H,"&gt;0.5") +COUNTIFS(Sta!$B:$B,$A179,Sta!$J:$J,"&gt;0.5"))/$D179</f>
        <v>0.3888888888888889</v>
      </c>
      <c r="L179" s="7">
        <f>COUNTIFS(Sta!$A:$A,$A179,Sta!$H:$H,"&gt;0.5")/$B179</f>
        <v>0.4</v>
      </c>
      <c r="M179" s="7">
        <f>COUNTIFS(Sta!$B:$B,$A179,Sta!$J:$J,"&gt;0.5")/$C179</f>
        <v>0.375</v>
      </c>
      <c r="N179" s="12">
        <f>(COUNTIFS(Sta!$A:$A,$A179,Sta!$H:$H,"&gt;1.5") +COUNTIFS(Sta!$B:$B,$A179,Sta!$J:$J,"&gt;1.5"))/$D179</f>
        <v>5.5555555555555552E-2</v>
      </c>
      <c r="O179" s="7">
        <f>COUNTIFS(Sta!$A:$A,$A179,Sta!$H:$H,"&gt;1.5")/$B179</f>
        <v>0.1</v>
      </c>
      <c r="P179" s="7">
        <f>COUNTIFS(Sta!$B:$B,$A179,Sta!$J:$J,"&gt;1.5")/$C179</f>
        <v>0</v>
      </c>
      <c r="Q179" s="12">
        <f>(COUNTIFS(Sta!$A:$A,$A179,Sta!$I:$I,"&gt;0.5") +COUNTIFS(Sta!$B:$B,$A179,Sta!$K:$K,"&gt;0.5"))/$D179</f>
        <v>0.44444444444444442</v>
      </c>
      <c r="R179" s="7">
        <f>COUNTIFS(Sta!$A:$A,$A179,Sta!$I:$I,"&gt;0.5")/$B179</f>
        <v>0.3</v>
      </c>
      <c r="S179" s="7">
        <f>COUNTIFS(Sta!$B:$B,$A179,Sta!$K:$K,"&gt;0.5")/$C179</f>
        <v>0.625</v>
      </c>
      <c r="T179" s="12">
        <f>(COUNTIFS(Sta!$A:$A,$A179,Sta!$I:$I,"&gt;1.5") +COUNTIFS(Sta!$B:$B,$A179,Sta!$K:$K,"&gt;1.5"))/$D179</f>
        <v>0.27777777777777779</v>
      </c>
      <c r="U179" s="7">
        <f>COUNTIFS(Sta!$A:$A,$A179,Sta!$I:$I,"&gt;1.5")/$B179</f>
        <v>0.2</v>
      </c>
      <c r="V179" s="7">
        <f>COUNTIFS(Sta!$B:$B,$A179,Sta!$K:$K,"&gt;1.5")/$C179</f>
        <v>0.375</v>
      </c>
    </row>
    <row r="180" spans="1:22" x14ac:dyDescent="0.3">
      <c r="A180" t="s">
        <v>378</v>
      </c>
      <c r="B180" s="9">
        <f>COUNTIF(Sta!A:A,A180)</f>
        <v>0</v>
      </c>
      <c r="C180" s="4">
        <f>COUNTIF(Sta!B:B,A180)</f>
        <v>1</v>
      </c>
      <c r="D180" s="4">
        <f t="shared" si="5"/>
        <v>1</v>
      </c>
      <c r="E180" s="12">
        <f>(COUNTIFS(Sta!$A:$A,$A180,Sta!$L:$L,"&gt;0.5") +COUNTIFS(Sta!$B:$B,$A180,Sta!$L:$L,"&gt;0.5"))/$D180</f>
        <v>1</v>
      </c>
      <c r="F180" s="7" t="e">
        <f>COUNTIFS(Sta!$A:$A,$A180,Sta!$L:$L,"&gt;0.5")/$B180</f>
        <v>#DIV/0!</v>
      </c>
      <c r="G180" s="7">
        <f>COUNTIFS(Sta!$B:$B,$A180,Sta!$L:$L,"&gt;0.5")/$C180</f>
        <v>1</v>
      </c>
      <c r="H180" s="12">
        <f>(COUNTIFS(Sta!$A:$A,$A180,Sta!$L:$L,"&gt;1.5") +COUNTIFS(Sta!$B:$B,$A180,Sta!$L:$L,"&gt;1.5"))/$D180</f>
        <v>0</v>
      </c>
      <c r="I180" s="7" t="e">
        <f>COUNTIFS(Sta!$A:$A,$A180,Sta!$L:$L,"&gt;1.5")/$B180</f>
        <v>#DIV/0!</v>
      </c>
      <c r="J180" s="7">
        <f>COUNTIFS(Sta!$B:$B,$A180,Sta!$L:$L,"&gt;1.5")/$C180</f>
        <v>0</v>
      </c>
      <c r="K180" s="12">
        <f>(COUNTIFS(Sta!$A:$A,$A180,Sta!$H:$H,"&gt;0.5") +COUNTIFS(Sta!$B:$B,$A180,Sta!$J:$J,"&gt;0.5"))/$D180</f>
        <v>1</v>
      </c>
      <c r="L180" s="7" t="e">
        <f>COUNTIFS(Sta!$A:$A,$A180,Sta!$H:$H,"&gt;0.5")/$B180</f>
        <v>#DIV/0!</v>
      </c>
      <c r="M180" s="7">
        <f>COUNTIFS(Sta!$B:$B,$A180,Sta!$J:$J,"&gt;0.5")/$C180</f>
        <v>1</v>
      </c>
      <c r="N180" s="12">
        <f>(COUNTIFS(Sta!$A:$A,$A180,Sta!$H:$H,"&gt;1.5") +COUNTIFS(Sta!$B:$B,$A180,Sta!$J:$J,"&gt;1.5"))/$D180</f>
        <v>0</v>
      </c>
      <c r="O180" s="7" t="e">
        <f>COUNTIFS(Sta!$A:$A,$A180,Sta!$H:$H,"&gt;1.5")/$B180</f>
        <v>#DIV/0!</v>
      </c>
      <c r="P180" s="7">
        <f>COUNTIFS(Sta!$B:$B,$A180,Sta!$J:$J,"&gt;1.5")/$C180</f>
        <v>0</v>
      </c>
      <c r="Q180" s="12">
        <f>(COUNTIFS(Sta!$A:$A,$A180,Sta!$I:$I,"&gt;0.5") +COUNTIFS(Sta!$B:$B,$A180,Sta!$K:$K,"&gt;0.5"))/$D180</f>
        <v>0</v>
      </c>
      <c r="R180" s="7" t="e">
        <f>COUNTIFS(Sta!$A:$A,$A180,Sta!$I:$I,"&gt;0.5")/$B180</f>
        <v>#DIV/0!</v>
      </c>
      <c r="S180" s="7">
        <f>COUNTIFS(Sta!$B:$B,$A180,Sta!$K:$K,"&gt;0.5")/$C180</f>
        <v>0</v>
      </c>
      <c r="T180" s="12">
        <f>(COUNTIFS(Sta!$A:$A,$A180,Sta!$I:$I,"&gt;1.5") +COUNTIFS(Sta!$B:$B,$A180,Sta!$K:$K,"&gt;1.5"))/$D180</f>
        <v>0</v>
      </c>
      <c r="U180" s="7" t="e">
        <f>COUNTIFS(Sta!$A:$A,$A180,Sta!$I:$I,"&gt;1.5")/$B180</f>
        <v>#DIV/0!</v>
      </c>
      <c r="V180" s="7">
        <f>COUNTIFS(Sta!$B:$B,$A180,Sta!$K:$K,"&gt;1.5")/$C180</f>
        <v>0</v>
      </c>
    </row>
    <row r="181" spans="1:22" x14ac:dyDescent="0.3">
      <c r="A181" t="s">
        <v>379</v>
      </c>
      <c r="B181" s="9">
        <f>COUNTIF(Sta!A:A,A181)</f>
        <v>1</v>
      </c>
      <c r="C181" s="4">
        <f>COUNTIF(Sta!B:B,A181)</f>
        <v>0</v>
      </c>
      <c r="D181" s="4">
        <f t="shared" si="5"/>
        <v>1</v>
      </c>
      <c r="E181" s="12">
        <f>(COUNTIFS(Sta!$A:$A,$A181,Sta!$L:$L,"&gt;0.5") +COUNTIFS(Sta!$B:$B,$A181,Sta!$L:$L,"&gt;0.5"))/$D181</f>
        <v>1</v>
      </c>
      <c r="F181" s="7">
        <f>COUNTIFS(Sta!$A:$A,$A181,Sta!$L:$L,"&gt;0.5")/$B181</f>
        <v>1</v>
      </c>
      <c r="G181" s="7" t="e">
        <f>COUNTIFS(Sta!$B:$B,$A181,Sta!$L:$L,"&gt;0.5")/$C181</f>
        <v>#DIV/0!</v>
      </c>
      <c r="H181" s="12">
        <f>(COUNTIFS(Sta!$A:$A,$A181,Sta!$L:$L,"&gt;1.5") +COUNTIFS(Sta!$B:$B,$A181,Sta!$L:$L,"&gt;1.5"))/$D181</f>
        <v>1</v>
      </c>
      <c r="I181" s="7">
        <f>COUNTIFS(Sta!$A:$A,$A181,Sta!$L:$L,"&gt;1.5")/$B181</f>
        <v>1</v>
      </c>
      <c r="J181" s="7" t="e">
        <f>COUNTIFS(Sta!$B:$B,$A181,Sta!$L:$L,"&gt;1.5")/$C181</f>
        <v>#DIV/0!</v>
      </c>
      <c r="K181" s="12">
        <f>(COUNTIFS(Sta!$A:$A,$A181,Sta!$H:$H,"&gt;0.5") +COUNTIFS(Sta!$B:$B,$A181,Sta!$J:$J,"&gt;0.5"))/$D181</f>
        <v>1</v>
      </c>
      <c r="L181" s="7">
        <f>COUNTIFS(Sta!$A:$A,$A181,Sta!$H:$H,"&gt;0.5")/$B181</f>
        <v>1</v>
      </c>
      <c r="M181" s="7" t="e">
        <f>COUNTIFS(Sta!$B:$B,$A181,Sta!$J:$J,"&gt;0.5")/$C181</f>
        <v>#DIV/0!</v>
      </c>
      <c r="N181" s="12">
        <f>(COUNTIFS(Sta!$A:$A,$A181,Sta!$H:$H,"&gt;1.5") +COUNTIFS(Sta!$B:$B,$A181,Sta!$J:$J,"&gt;1.5"))/$D181</f>
        <v>0</v>
      </c>
      <c r="O181" s="7">
        <f>COUNTIFS(Sta!$A:$A,$A181,Sta!$H:$H,"&gt;1.5")/$B181</f>
        <v>0</v>
      </c>
      <c r="P181" s="7" t="e">
        <f>COUNTIFS(Sta!$B:$B,$A181,Sta!$J:$J,"&gt;1.5")/$C181</f>
        <v>#DIV/0!</v>
      </c>
      <c r="Q181" s="12">
        <f>(COUNTIFS(Sta!$A:$A,$A181,Sta!$I:$I,"&gt;0.5") +COUNTIFS(Sta!$B:$B,$A181,Sta!$K:$K,"&gt;0.5"))/$D181</f>
        <v>1</v>
      </c>
      <c r="R181" s="7">
        <f>COUNTIFS(Sta!$A:$A,$A181,Sta!$I:$I,"&gt;0.5")/$B181</f>
        <v>1</v>
      </c>
      <c r="S181" s="7" t="e">
        <f>COUNTIFS(Sta!$B:$B,$A181,Sta!$K:$K,"&gt;0.5")/$C181</f>
        <v>#DIV/0!</v>
      </c>
      <c r="T181" s="12">
        <f>(COUNTIFS(Sta!$A:$A,$A181,Sta!$I:$I,"&gt;1.5") +COUNTIFS(Sta!$B:$B,$A181,Sta!$K:$K,"&gt;1.5"))/$D181</f>
        <v>0</v>
      </c>
      <c r="U181" s="7">
        <f>COUNTIFS(Sta!$A:$A,$A181,Sta!$I:$I,"&gt;1.5")/$B181</f>
        <v>0</v>
      </c>
      <c r="V181" s="7" t="e">
        <f>COUNTIFS(Sta!$B:$B,$A181,Sta!$K:$K,"&gt;1.5")/$C181</f>
        <v>#DIV/0!</v>
      </c>
    </row>
    <row r="182" spans="1:22" x14ac:dyDescent="0.3">
      <c r="A182" t="s">
        <v>273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2" t="e">
        <f>(COUNTIFS(Sta!$A:$A,$A182,Sta!$L:$L,"&gt;0.5") +COUNTIFS(Sta!$B:$B,$A182,Sta!$L:$L,"&gt;0.5"))/$D182</f>
        <v>#DIV/0!</v>
      </c>
      <c r="F182" s="7" t="e">
        <f>COUNTIFS(Sta!$A:$A,$A182,Sta!$L:$L,"&gt;0.5")/$B182</f>
        <v>#DIV/0!</v>
      </c>
      <c r="G182" s="7" t="e">
        <f>COUNTIFS(Sta!$B:$B,$A182,Sta!$L:$L,"&gt;0.5")/$C182</f>
        <v>#DIV/0!</v>
      </c>
      <c r="H182" s="12" t="e">
        <f>(COUNTIFS(Sta!$A:$A,$A182,Sta!$L:$L,"&gt;1.5") +COUNTIFS(Sta!$B:$B,$A182,Sta!$L:$L,"&gt;1.5"))/$D182</f>
        <v>#DIV/0!</v>
      </c>
      <c r="I182" s="7" t="e">
        <f>COUNTIFS(Sta!$A:$A,$A182,Sta!$L:$L,"&gt;1.5")/$B182</f>
        <v>#DIV/0!</v>
      </c>
      <c r="J182" s="7" t="e">
        <f>COUNTIFS(Sta!$B:$B,$A182,Sta!$L:$L,"&gt;1.5")/$C182</f>
        <v>#DIV/0!</v>
      </c>
      <c r="K182" s="12" t="e">
        <f>(COUNTIFS(Sta!$A:$A,$A182,Sta!$H:$H,"&gt;0.5") +COUNTIFS(Sta!$B:$B,$A182,Sta!$J:$J,"&gt;0.5"))/$D182</f>
        <v>#DIV/0!</v>
      </c>
      <c r="L182" s="7" t="e">
        <f>COUNTIFS(Sta!$A:$A,$A182,Sta!$H:$H,"&gt;0.5")/$B182</f>
        <v>#DIV/0!</v>
      </c>
      <c r="M182" s="7" t="e">
        <f>COUNTIFS(Sta!$B:$B,$A182,Sta!$J:$J,"&gt;0.5")/$C182</f>
        <v>#DIV/0!</v>
      </c>
      <c r="N182" s="12" t="e">
        <f>(COUNTIFS(Sta!$A:$A,$A182,Sta!$H:$H,"&gt;1.5") +COUNTIFS(Sta!$B:$B,$A182,Sta!$J:$J,"&gt;1.5"))/$D182</f>
        <v>#DIV/0!</v>
      </c>
      <c r="O182" s="7" t="e">
        <f>COUNTIFS(Sta!$A:$A,$A182,Sta!$H:$H,"&gt;1.5")/$B182</f>
        <v>#DIV/0!</v>
      </c>
      <c r="P182" s="7" t="e">
        <f>COUNTIFS(Sta!$B:$B,$A182,Sta!$J:$J,"&gt;1.5")/$C182</f>
        <v>#DIV/0!</v>
      </c>
      <c r="Q182" s="12" t="e">
        <f>(COUNTIFS(Sta!$A:$A,$A182,Sta!$I:$I,"&gt;0.5") +COUNTIFS(Sta!$B:$B,$A182,Sta!$K:$K,"&gt;0.5"))/$D182</f>
        <v>#DIV/0!</v>
      </c>
      <c r="R182" s="7" t="e">
        <f>COUNTIFS(Sta!$A:$A,$A182,Sta!$I:$I,"&gt;0.5")/$B182</f>
        <v>#DIV/0!</v>
      </c>
      <c r="S182" s="7" t="e">
        <f>COUNTIFS(Sta!$B:$B,$A182,Sta!$K:$K,"&gt;0.5")/$C182</f>
        <v>#DIV/0!</v>
      </c>
      <c r="T182" s="12" t="e">
        <f>(COUNTIFS(Sta!$A:$A,$A182,Sta!$I:$I,"&gt;1.5") +COUNTIFS(Sta!$B:$B,$A182,Sta!$K:$K,"&gt;1.5"))/$D182</f>
        <v>#DIV/0!</v>
      </c>
      <c r="U182" s="7" t="e">
        <f>COUNTIFS(Sta!$A:$A,$A182,Sta!$I:$I,"&gt;1.5")/$B182</f>
        <v>#DIV/0!</v>
      </c>
      <c r="V182" s="7" t="e">
        <f>COUNTIFS(Sta!$B:$B,$A182,Sta!$K:$K,"&gt;1.5")/$C182</f>
        <v>#DIV/0!</v>
      </c>
    </row>
    <row r="183" spans="1:22" x14ac:dyDescent="0.3">
      <c r="A183" t="s">
        <v>700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2" t="e">
        <f>(COUNTIFS(Sta!$A:$A,$A183,Sta!$L:$L,"&gt;0.5") +COUNTIFS(Sta!$B:$B,$A183,Sta!$L:$L,"&gt;0.5"))/$D183</f>
        <v>#DIV/0!</v>
      </c>
      <c r="F183" s="7" t="e">
        <f>COUNTIFS(Sta!$A:$A,$A183,Sta!$L:$L,"&gt;0.5")/$B183</f>
        <v>#DIV/0!</v>
      </c>
      <c r="G183" s="7" t="e">
        <f>COUNTIFS(Sta!$B:$B,$A183,Sta!$L:$L,"&gt;0.5")/$C183</f>
        <v>#DIV/0!</v>
      </c>
      <c r="H183" s="12" t="e">
        <f>(COUNTIFS(Sta!$A:$A,$A183,Sta!$L:$L,"&gt;1.5") +COUNTIFS(Sta!$B:$B,$A183,Sta!$L:$L,"&gt;1.5"))/$D183</f>
        <v>#DIV/0!</v>
      </c>
      <c r="I183" s="7" t="e">
        <f>COUNTIFS(Sta!$A:$A,$A183,Sta!$L:$L,"&gt;1.5")/$B183</f>
        <v>#DIV/0!</v>
      </c>
      <c r="J183" s="7" t="e">
        <f>COUNTIFS(Sta!$B:$B,$A183,Sta!$L:$L,"&gt;1.5")/$C183</f>
        <v>#DIV/0!</v>
      </c>
      <c r="K183" s="12" t="e">
        <f>(COUNTIFS(Sta!$A:$A,$A183,Sta!$H:$H,"&gt;0.5") +COUNTIFS(Sta!$B:$B,$A183,Sta!$J:$J,"&gt;0.5"))/$D183</f>
        <v>#DIV/0!</v>
      </c>
      <c r="L183" s="7" t="e">
        <f>COUNTIFS(Sta!$A:$A,$A183,Sta!$H:$H,"&gt;0.5")/$B183</f>
        <v>#DIV/0!</v>
      </c>
      <c r="M183" s="7" t="e">
        <f>COUNTIFS(Sta!$B:$B,$A183,Sta!$J:$J,"&gt;0.5")/$C183</f>
        <v>#DIV/0!</v>
      </c>
      <c r="N183" s="12" t="e">
        <f>(COUNTIFS(Sta!$A:$A,$A183,Sta!$H:$H,"&gt;1.5") +COUNTIFS(Sta!$B:$B,$A183,Sta!$J:$J,"&gt;1.5"))/$D183</f>
        <v>#DIV/0!</v>
      </c>
      <c r="O183" s="7" t="e">
        <f>COUNTIFS(Sta!$A:$A,$A183,Sta!$H:$H,"&gt;1.5")/$B183</f>
        <v>#DIV/0!</v>
      </c>
      <c r="P183" s="7" t="e">
        <f>COUNTIFS(Sta!$B:$B,$A183,Sta!$J:$J,"&gt;1.5")/$C183</f>
        <v>#DIV/0!</v>
      </c>
      <c r="Q183" s="12" t="e">
        <f>(COUNTIFS(Sta!$A:$A,$A183,Sta!$I:$I,"&gt;0.5") +COUNTIFS(Sta!$B:$B,$A183,Sta!$K:$K,"&gt;0.5"))/$D183</f>
        <v>#DIV/0!</v>
      </c>
      <c r="R183" s="7" t="e">
        <f>COUNTIFS(Sta!$A:$A,$A183,Sta!$I:$I,"&gt;0.5")/$B183</f>
        <v>#DIV/0!</v>
      </c>
      <c r="S183" s="7" t="e">
        <f>COUNTIFS(Sta!$B:$B,$A183,Sta!$K:$K,"&gt;0.5")/$C183</f>
        <v>#DIV/0!</v>
      </c>
      <c r="T183" s="12" t="e">
        <f>(COUNTIFS(Sta!$A:$A,$A183,Sta!$I:$I,"&gt;1.5") +COUNTIFS(Sta!$B:$B,$A183,Sta!$K:$K,"&gt;1.5"))/$D183</f>
        <v>#DIV/0!</v>
      </c>
      <c r="U183" s="7" t="e">
        <f>COUNTIFS(Sta!$A:$A,$A183,Sta!$I:$I,"&gt;1.5")/$B183</f>
        <v>#DIV/0!</v>
      </c>
      <c r="V183" s="7" t="e">
        <f>COUNTIFS(Sta!$B:$B,$A183,Sta!$K:$K,"&gt;1.5")/$C183</f>
        <v>#DIV/0!</v>
      </c>
    </row>
    <row r="184" spans="1:22" x14ac:dyDescent="0.3">
      <c r="A184" t="s">
        <v>154</v>
      </c>
      <c r="B184" s="9">
        <f>COUNTIF(Sta!A:A,A184)</f>
        <v>1</v>
      </c>
      <c r="C184" s="4">
        <f>COUNTIF(Sta!B:B,A184)</f>
        <v>0</v>
      </c>
      <c r="D184" s="4">
        <f t="shared" si="5"/>
        <v>1</v>
      </c>
      <c r="E184" s="12">
        <f>(COUNTIFS(Sta!$A:$A,$A184,Sta!$L:$L,"&gt;0.5") +COUNTIFS(Sta!$B:$B,$A184,Sta!$L:$L,"&gt;0.5"))/$D184</f>
        <v>0</v>
      </c>
      <c r="F184" s="7">
        <f>COUNTIFS(Sta!$A:$A,$A184,Sta!$L:$L,"&gt;0.5")/$B184</f>
        <v>0</v>
      </c>
      <c r="G184" s="7" t="e">
        <f>COUNTIFS(Sta!$B:$B,$A184,Sta!$L:$L,"&gt;0.5")/$C184</f>
        <v>#DIV/0!</v>
      </c>
      <c r="H184" s="12">
        <f>(COUNTIFS(Sta!$A:$A,$A184,Sta!$L:$L,"&gt;1.5") +COUNTIFS(Sta!$B:$B,$A184,Sta!$L:$L,"&gt;1.5"))/$D184</f>
        <v>0</v>
      </c>
      <c r="I184" s="7">
        <f>COUNTIFS(Sta!$A:$A,$A184,Sta!$L:$L,"&gt;1.5")/$B184</f>
        <v>0</v>
      </c>
      <c r="J184" s="7" t="e">
        <f>COUNTIFS(Sta!$B:$B,$A184,Sta!$L:$L,"&gt;1.5")/$C184</f>
        <v>#DIV/0!</v>
      </c>
      <c r="K184" s="12">
        <f>(COUNTIFS(Sta!$A:$A,$A184,Sta!$H:$H,"&gt;0.5") +COUNTIFS(Sta!$B:$B,$A184,Sta!$J:$J,"&gt;0.5"))/$D184</f>
        <v>0</v>
      </c>
      <c r="L184" s="7">
        <f>COUNTIFS(Sta!$A:$A,$A184,Sta!$H:$H,"&gt;0.5")/$B184</f>
        <v>0</v>
      </c>
      <c r="M184" s="7" t="e">
        <f>COUNTIFS(Sta!$B:$B,$A184,Sta!$J:$J,"&gt;0.5")/$C184</f>
        <v>#DIV/0!</v>
      </c>
      <c r="N184" s="12">
        <f>(COUNTIFS(Sta!$A:$A,$A184,Sta!$H:$H,"&gt;1.5") +COUNTIFS(Sta!$B:$B,$A184,Sta!$J:$J,"&gt;1.5"))/$D184</f>
        <v>0</v>
      </c>
      <c r="O184" s="7">
        <f>COUNTIFS(Sta!$A:$A,$A184,Sta!$H:$H,"&gt;1.5")/$B184</f>
        <v>0</v>
      </c>
      <c r="P184" s="7" t="e">
        <f>COUNTIFS(Sta!$B:$B,$A184,Sta!$J:$J,"&gt;1.5")/$C184</f>
        <v>#DIV/0!</v>
      </c>
      <c r="Q184" s="12">
        <f>(COUNTIFS(Sta!$A:$A,$A184,Sta!$I:$I,"&gt;0.5") +COUNTIFS(Sta!$B:$B,$A184,Sta!$K:$K,"&gt;0.5"))/$D184</f>
        <v>0</v>
      </c>
      <c r="R184" s="7">
        <f>COUNTIFS(Sta!$A:$A,$A184,Sta!$I:$I,"&gt;0.5")/$B184</f>
        <v>0</v>
      </c>
      <c r="S184" s="7" t="e">
        <f>COUNTIFS(Sta!$B:$B,$A184,Sta!$K:$K,"&gt;0.5")/$C184</f>
        <v>#DIV/0!</v>
      </c>
      <c r="T184" s="12">
        <f>(COUNTIFS(Sta!$A:$A,$A184,Sta!$I:$I,"&gt;1.5") +COUNTIFS(Sta!$B:$B,$A184,Sta!$K:$K,"&gt;1.5"))/$D184</f>
        <v>0</v>
      </c>
      <c r="U184" s="7">
        <f>COUNTIFS(Sta!$A:$A,$A184,Sta!$I:$I,"&gt;1.5")/$B184</f>
        <v>0</v>
      </c>
      <c r="V184" s="7" t="e">
        <f>COUNTIFS(Sta!$B:$B,$A184,Sta!$K:$K,"&gt;1.5")/$C184</f>
        <v>#DIV/0!</v>
      </c>
    </row>
    <row r="185" spans="1:22" x14ac:dyDescent="0.3">
      <c r="A185" t="s">
        <v>561</v>
      </c>
      <c r="B185" s="9">
        <f>COUNTIF(Sta!A:A,A185)</f>
        <v>15</v>
      </c>
      <c r="C185" s="4">
        <f>COUNTIF(Sta!B:B,A185)</f>
        <v>13</v>
      </c>
      <c r="D185" s="4">
        <f t="shared" si="5"/>
        <v>28</v>
      </c>
      <c r="E185" s="12">
        <f>(COUNTIFS(Sta!$A:$A,$A185,Sta!$L:$L,"&gt;0.5") +COUNTIFS(Sta!$B:$B,$A185,Sta!$L:$L,"&gt;0.5"))/$D185</f>
        <v>0.6785714285714286</v>
      </c>
      <c r="F185" s="7">
        <f>COUNTIFS(Sta!$A:$A,$A185,Sta!$L:$L,"&gt;0.5")/$B185</f>
        <v>0.73333333333333328</v>
      </c>
      <c r="G185" s="7">
        <f>COUNTIFS(Sta!$B:$B,$A185,Sta!$L:$L,"&gt;0.5")/$C185</f>
        <v>0.61538461538461542</v>
      </c>
      <c r="H185" s="12">
        <f>(COUNTIFS(Sta!$A:$A,$A185,Sta!$L:$L,"&gt;1.5") +COUNTIFS(Sta!$B:$B,$A185,Sta!$L:$L,"&gt;1.5"))/$D185</f>
        <v>0.2857142857142857</v>
      </c>
      <c r="I185" s="7">
        <f>COUNTIFS(Sta!$A:$A,$A185,Sta!$L:$L,"&gt;1.5")/$B185</f>
        <v>0.33333333333333331</v>
      </c>
      <c r="J185" s="7">
        <f>COUNTIFS(Sta!$B:$B,$A185,Sta!$L:$L,"&gt;1.5")/$C185</f>
        <v>0.23076923076923078</v>
      </c>
      <c r="K185" s="12">
        <f>(COUNTIFS(Sta!$A:$A,$A185,Sta!$H:$H,"&gt;0.5") +COUNTIFS(Sta!$B:$B,$A185,Sta!$J:$J,"&gt;0.5"))/$D185</f>
        <v>0.2857142857142857</v>
      </c>
      <c r="L185" s="7">
        <f>COUNTIFS(Sta!$A:$A,$A185,Sta!$H:$H,"&gt;0.5")/$B185</f>
        <v>0.4</v>
      </c>
      <c r="M185" s="7">
        <f>COUNTIFS(Sta!$B:$B,$A185,Sta!$J:$J,"&gt;0.5")/$C185</f>
        <v>0.15384615384615385</v>
      </c>
      <c r="N185" s="12">
        <f>(COUNTIFS(Sta!$A:$A,$A185,Sta!$H:$H,"&gt;1.5") +COUNTIFS(Sta!$B:$B,$A185,Sta!$J:$J,"&gt;1.5"))/$D185</f>
        <v>7.1428571428571425E-2</v>
      </c>
      <c r="O185" s="7">
        <f>COUNTIFS(Sta!$A:$A,$A185,Sta!$H:$H,"&gt;1.5")/$B185</f>
        <v>0.13333333333333333</v>
      </c>
      <c r="P185" s="7">
        <f>COUNTIFS(Sta!$B:$B,$A185,Sta!$J:$J,"&gt;1.5")/$C185</f>
        <v>0</v>
      </c>
      <c r="Q185" s="12">
        <f>(COUNTIFS(Sta!$A:$A,$A185,Sta!$I:$I,"&gt;0.5") +COUNTIFS(Sta!$B:$B,$A185,Sta!$K:$K,"&gt;0.5"))/$D185</f>
        <v>0.5</v>
      </c>
      <c r="R185" s="7">
        <f>COUNTIFS(Sta!$A:$A,$A185,Sta!$I:$I,"&gt;0.5")/$B185</f>
        <v>0.46666666666666667</v>
      </c>
      <c r="S185" s="7">
        <f>COUNTIFS(Sta!$B:$B,$A185,Sta!$K:$K,"&gt;0.5")/$C185</f>
        <v>0.53846153846153844</v>
      </c>
      <c r="T185" s="12">
        <f>(COUNTIFS(Sta!$A:$A,$A185,Sta!$I:$I,"&gt;1.5") +COUNTIFS(Sta!$B:$B,$A185,Sta!$K:$K,"&gt;1.5"))/$D185</f>
        <v>0.25</v>
      </c>
      <c r="U185" s="7">
        <f>COUNTIFS(Sta!$A:$A,$A185,Sta!$I:$I,"&gt;1.5")/$B185</f>
        <v>0.26666666666666666</v>
      </c>
      <c r="V185" s="7">
        <f>COUNTIFS(Sta!$B:$B,$A185,Sta!$K:$K,"&gt;1.5")/$C185</f>
        <v>0.23076923076923078</v>
      </c>
    </row>
    <row r="186" spans="1:22" x14ac:dyDescent="0.3">
      <c r="A186" t="s">
        <v>95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2" t="e">
        <f>(COUNTIFS(Sta!$A:$A,$A186,Sta!$L:$L,"&gt;0.5") +COUNTIFS(Sta!$B:$B,$A186,Sta!$L:$L,"&gt;0.5"))/$D186</f>
        <v>#DIV/0!</v>
      </c>
      <c r="F186" s="7" t="e">
        <f>COUNTIFS(Sta!$A:$A,$A186,Sta!$L:$L,"&gt;0.5")/$B186</f>
        <v>#DIV/0!</v>
      </c>
      <c r="G186" s="7" t="e">
        <f>COUNTIFS(Sta!$B:$B,$A186,Sta!$L:$L,"&gt;0.5")/$C186</f>
        <v>#DIV/0!</v>
      </c>
      <c r="H186" s="12" t="e">
        <f>(COUNTIFS(Sta!$A:$A,$A186,Sta!$L:$L,"&gt;1.5") +COUNTIFS(Sta!$B:$B,$A186,Sta!$L:$L,"&gt;1.5"))/$D186</f>
        <v>#DIV/0!</v>
      </c>
      <c r="I186" s="7" t="e">
        <f>COUNTIFS(Sta!$A:$A,$A186,Sta!$L:$L,"&gt;1.5")/$B186</f>
        <v>#DIV/0!</v>
      </c>
      <c r="J186" s="7" t="e">
        <f>COUNTIFS(Sta!$B:$B,$A186,Sta!$L:$L,"&gt;1.5")/$C186</f>
        <v>#DIV/0!</v>
      </c>
      <c r="K186" s="12" t="e">
        <f>(COUNTIFS(Sta!$A:$A,$A186,Sta!$H:$H,"&gt;0.5") +COUNTIFS(Sta!$B:$B,$A186,Sta!$J:$J,"&gt;0.5"))/$D186</f>
        <v>#DIV/0!</v>
      </c>
      <c r="L186" s="7" t="e">
        <f>COUNTIFS(Sta!$A:$A,$A186,Sta!$H:$H,"&gt;0.5")/$B186</f>
        <v>#DIV/0!</v>
      </c>
      <c r="M186" s="7" t="e">
        <f>COUNTIFS(Sta!$B:$B,$A186,Sta!$J:$J,"&gt;0.5")/$C186</f>
        <v>#DIV/0!</v>
      </c>
      <c r="N186" s="12" t="e">
        <f>(COUNTIFS(Sta!$A:$A,$A186,Sta!$H:$H,"&gt;1.5") +COUNTIFS(Sta!$B:$B,$A186,Sta!$J:$J,"&gt;1.5"))/$D186</f>
        <v>#DIV/0!</v>
      </c>
      <c r="O186" s="7" t="e">
        <f>COUNTIFS(Sta!$A:$A,$A186,Sta!$H:$H,"&gt;1.5")/$B186</f>
        <v>#DIV/0!</v>
      </c>
      <c r="P186" s="7" t="e">
        <f>COUNTIFS(Sta!$B:$B,$A186,Sta!$J:$J,"&gt;1.5")/$C186</f>
        <v>#DIV/0!</v>
      </c>
      <c r="Q186" s="12" t="e">
        <f>(COUNTIFS(Sta!$A:$A,$A186,Sta!$I:$I,"&gt;0.5") +COUNTIFS(Sta!$B:$B,$A186,Sta!$K:$K,"&gt;0.5"))/$D186</f>
        <v>#DIV/0!</v>
      </c>
      <c r="R186" s="7" t="e">
        <f>COUNTIFS(Sta!$A:$A,$A186,Sta!$I:$I,"&gt;0.5")/$B186</f>
        <v>#DIV/0!</v>
      </c>
      <c r="S186" s="7" t="e">
        <f>COUNTIFS(Sta!$B:$B,$A186,Sta!$K:$K,"&gt;0.5")/$C186</f>
        <v>#DIV/0!</v>
      </c>
      <c r="T186" s="12" t="e">
        <f>(COUNTIFS(Sta!$A:$A,$A186,Sta!$I:$I,"&gt;1.5") +COUNTIFS(Sta!$B:$B,$A186,Sta!$K:$K,"&gt;1.5"))/$D186</f>
        <v>#DIV/0!</v>
      </c>
      <c r="U186" s="7" t="e">
        <f>COUNTIFS(Sta!$A:$A,$A186,Sta!$I:$I,"&gt;1.5")/$B186</f>
        <v>#DIV/0!</v>
      </c>
      <c r="V186" s="7" t="e">
        <f>COUNTIFS(Sta!$B:$B,$A186,Sta!$K:$K,"&gt;1.5")/$C186</f>
        <v>#DIV/0!</v>
      </c>
    </row>
    <row r="187" spans="1:22" x14ac:dyDescent="0.3">
      <c r="A187" t="s">
        <v>488</v>
      </c>
      <c r="B187" s="9">
        <f>COUNTIF(Sta!A:A,A187)</f>
        <v>6</v>
      </c>
      <c r="C187" s="4">
        <f>COUNTIF(Sta!B:B,A187)</f>
        <v>7</v>
      </c>
      <c r="D187" s="4">
        <f t="shared" si="5"/>
        <v>13</v>
      </c>
      <c r="E187" s="12">
        <f>(COUNTIFS(Sta!$A:$A,$A187,Sta!$L:$L,"&gt;0.5") +COUNTIFS(Sta!$B:$B,$A187,Sta!$L:$L,"&gt;0.5"))/$D187</f>
        <v>0.76923076923076927</v>
      </c>
      <c r="F187" s="7">
        <f>COUNTIFS(Sta!$A:$A,$A187,Sta!$L:$L,"&gt;0.5")/$B187</f>
        <v>1</v>
      </c>
      <c r="G187" s="7">
        <f>COUNTIFS(Sta!$B:$B,$A187,Sta!$L:$L,"&gt;0.5")/$C187</f>
        <v>0.5714285714285714</v>
      </c>
      <c r="H187" s="12">
        <f>(COUNTIFS(Sta!$A:$A,$A187,Sta!$L:$L,"&gt;1.5") +COUNTIFS(Sta!$B:$B,$A187,Sta!$L:$L,"&gt;1.5"))/$D187</f>
        <v>0.38461538461538464</v>
      </c>
      <c r="I187" s="7">
        <f>COUNTIFS(Sta!$A:$A,$A187,Sta!$L:$L,"&gt;1.5")/$B187</f>
        <v>0.5</v>
      </c>
      <c r="J187" s="7">
        <f>COUNTIFS(Sta!$B:$B,$A187,Sta!$L:$L,"&gt;1.5")/$C187</f>
        <v>0.2857142857142857</v>
      </c>
      <c r="K187" s="12">
        <f>(COUNTIFS(Sta!$A:$A,$A187,Sta!$H:$H,"&gt;0.5") +COUNTIFS(Sta!$B:$B,$A187,Sta!$J:$J,"&gt;0.5"))/$D187</f>
        <v>0.61538461538461542</v>
      </c>
      <c r="L187" s="7">
        <f>COUNTIFS(Sta!$A:$A,$A187,Sta!$H:$H,"&gt;0.5")/$B187</f>
        <v>1</v>
      </c>
      <c r="M187" s="7">
        <f>COUNTIFS(Sta!$B:$B,$A187,Sta!$J:$J,"&gt;0.5")/$C187</f>
        <v>0.2857142857142857</v>
      </c>
      <c r="N187" s="12">
        <f>(COUNTIFS(Sta!$A:$A,$A187,Sta!$H:$H,"&gt;1.5") +COUNTIFS(Sta!$B:$B,$A187,Sta!$J:$J,"&gt;1.5"))/$D187</f>
        <v>7.6923076923076927E-2</v>
      </c>
      <c r="O187" s="7">
        <f>COUNTIFS(Sta!$A:$A,$A187,Sta!$H:$H,"&gt;1.5")/$B187</f>
        <v>0.16666666666666666</v>
      </c>
      <c r="P187" s="7">
        <f>COUNTIFS(Sta!$B:$B,$A187,Sta!$J:$J,"&gt;1.5")/$C187</f>
        <v>0</v>
      </c>
      <c r="Q187" s="12">
        <f>(COUNTIFS(Sta!$A:$A,$A187,Sta!$I:$I,"&gt;0.5") +COUNTIFS(Sta!$B:$B,$A187,Sta!$K:$K,"&gt;0.5"))/$D187</f>
        <v>0.46153846153846156</v>
      </c>
      <c r="R187" s="7">
        <f>COUNTIFS(Sta!$A:$A,$A187,Sta!$I:$I,"&gt;0.5")/$B187</f>
        <v>0.5</v>
      </c>
      <c r="S187" s="7">
        <f>COUNTIFS(Sta!$B:$B,$A187,Sta!$K:$K,"&gt;0.5")/$C187</f>
        <v>0.42857142857142855</v>
      </c>
      <c r="T187" s="12">
        <f>(COUNTIFS(Sta!$A:$A,$A187,Sta!$I:$I,"&gt;1.5") +COUNTIFS(Sta!$B:$B,$A187,Sta!$K:$K,"&gt;1.5"))/$D187</f>
        <v>0.15384615384615385</v>
      </c>
      <c r="U187" s="7">
        <f>COUNTIFS(Sta!$A:$A,$A187,Sta!$I:$I,"&gt;1.5")/$B187</f>
        <v>0</v>
      </c>
      <c r="V187" s="7">
        <f>COUNTIFS(Sta!$B:$B,$A187,Sta!$K:$K,"&gt;1.5")/$C187</f>
        <v>0.2857142857142857</v>
      </c>
    </row>
    <row r="188" spans="1:22" x14ac:dyDescent="0.3">
      <c r="A188" t="s">
        <v>204</v>
      </c>
      <c r="B188" s="9">
        <f>COUNTIF(Sta!A:A,A188)</f>
        <v>1</v>
      </c>
      <c r="C188" s="4">
        <f>COUNTIF(Sta!B:B,A188)</f>
        <v>1</v>
      </c>
      <c r="D188" s="4">
        <f t="shared" si="5"/>
        <v>2</v>
      </c>
      <c r="E188" s="12">
        <f>(COUNTIFS(Sta!$A:$A,$A188,Sta!$L:$L,"&gt;0.5") +COUNTIFS(Sta!$B:$B,$A188,Sta!$L:$L,"&gt;0.5"))/$D188</f>
        <v>1</v>
      </c>
      <c r="F188" s="7">
        <f>COUNTIFS(Sta!$A:$A,$A188,Sta!$L:$L,"&gt;0.5")/$B188</f>
        <v>1</v>
      </c>
      <c r="G188" s="7">
        <f>COUNTIFS(Sta!$B:$B,$A188,Sta!$L:$L,"&gt;0.5")/$C188</f>
        <v>1</v>
      </c>
      <c r="H188" s="12">
        <f>(COUNTIFS(Sta!$A:$A,$A188,Sta!$L:$L,"&gt;1.5") +COUNTIFS(Sta!$B:$B,$A188,Sta!$L:$L,"&gt;1.5"))/$D188</f>
        <v>0.5</v>
      </c>
      <c r="I188" s="7">
        <f>COUNTIFS(Sta!$A:$A,$A188,Sta!$L:$L,"&gt;1.5")/$B188</f>
        <v>0</v>
      </c>
      <c r="J188" s="7">
        <f>COUNTIFS(Sta!$B:$B,$A188,Sta!$L:$L,"&gt;1.5")/$C188</f>
        <v>1</v>
      </c>
      <c r="K188" s="12">
        <f>(COUNTIFS(Sta!$A:$A,$A188,Sta!$H:$H,"&gt;0.5") +COUNTIFS(Sta!$B:$B,$A188,Sta!$J:$J,"&gt;0.5"))/$D188</f>
        <v>0.5</v>
      </c>
      <c r="L188" s="7">
        <f>COUNTIFS(Sta!$A:$A,$A188,Sta!$H:$H,"&gt;0.5")/$B188</f>
        <v>0</v>
      </c>
      <c r="M188" s="7">
        <f>COUNTIFS(Sta!$B:$B,$A188,Sta!$J:$J,"&gt;0.5")/$C188</f>
        <v>1</v>
      </c>
      <c r="N188" s="12">
        <f>(COUNTIFS(Sta!$A:$A,$A188,Sta!$H:$H,"&gt;1.5") +COUNTIFS(Sta!$B:$B,$A188,Sta!$J:$J,"&gt;1.5"))/$D188</f>
        <v>0.5</v>
      </c>
      <c r="O188" s="7">
        <f>COUNTIFS(Sta!$A:$A,$A188,Sta!$H:$H,"&gt;1.5")/$B188</f>
        <v>0</v>
      </c>
      <c r="P188" s="7">
        <f>COUNTIFS(Sta!$B:$B,$A188,Sta!$J:$J,"&gt;1.5")/$C188</f>
        <v>1</v>
      </c>
      <c r="Q188" s="12">
        <f>(COUNTIFS(Sta!$A:$A,$A188,Sta!$I:$I,"&gt;0.5") +COUNTIFS(Sta!$B:$B,$A188,Sta!$K:$K,"&gt;0.5"))/$D188</f>
        <v>0.5</v>
      </c>
      <c r="R188" s="7">
        <f>COUNTIFS(Sta!$A:$A,$A188,Sta!$I:$I,"&gt;0.5")/$B188</f>
        <v>1</v>
      </c>
      <c r="S188" s="7">
        <f>COUNTIFS(Sta!$B:$B,$A188,Sta!$K:$K,"&gt;0.5")/$C188</f>
        <v>0</v>
      </c>
      <c r="T188" s="12">
        <f>(COUNTIFS(Sta!$A:$A,$A188,Sta!$I:$I,"&gt;1.5") +COUNTIFS(Sta!$B:$B,$A188,Sta!$K:$K,"&gt;1.5"))/$D188</f>
        <v>0</v>
      </c>
      <c r="U188" s="7">
        <f>COUNTIFS(Sta!$A:$A,$A188,Sta!$I:$I,"&gt;1.5")/$B188</f>
        <v>0</v>
      </c>
      <c r="V188" s="7">
        <f>COUNTIFS(Sta!$B:$B,$A188,Sta!$K:$K,"&gt;1.5")/$C188</f>
        <v>0</v>
      </c>
    </row>
    <row r="189" spans="1:22" x14ac:dyDescent="0.3">
      <c r="A189" t="s">
        <v>490</v>
      </c>
      <c r="B189" s="9">
        <f>COUNTIF(Sta!A:A,A189)</f>
        <v>7</v>
      </c>
      <c r="C189" s="4">
        <f>COUNTIF(Sta!B:B,A189)</f>
        <v>6</v>
      </c>
      <c r="D189" s="4">
        <f t="shared" si="5"/>
        <v>13</v>
      </c>
      <c r="E189" s="12">
        <f>(COUNTIFS(Sta!$A:$A,$A189,Sta!$L:$L,"&gt;0.5") +COUNTIFS(Sta!$B:$B,$A189,Sta!$L:$L,"&gt;0.5"))/$D189</f>
        <v>0.76923076923076927</v>
      </c>
      <c r="F189" s="7">
        <f>COUNTIFS(Sta!$A:$A,$A189,Sta!$L:$L,"&gt;0.5")/$B189</f>
        <v>0.7142857142857143</v>
      </c>
      <c r="G189" s="7">
        <f>COUNTIFS(Sta!$B:$B,$A189,Sta!$L:$L,"&gt;0.5")/$C189</f>
        <v>0.83333333333333337</v>
      </c>
      <c r="H189" s="12">
        <f>(COUNTIFS(Sta!$A:$A,$A189,Sta!$L:$L,"&gt;1.5") +COUNTIFS(Sta!$B:$B,$A189,Sta!$L:$L,"&gt;1.5"))/$D189</f>
        <v>0.46153846153846156</v>
      </c>
      <c r="I189" s="7">
        <f>COUNTIFS(Sta!$A:$A,$A189,Sta!$L:$L,"&gt;1.5")/$B189</f>
        <v>0.42857142857142855</v>
      </c>
      <c r="J189" s="7">
        <f>COUNTIFS(Sta!$B:$B,$A189,Sta!$L:$L,"&gt;1.5")/$C189</f>
        <v>0.5</v>
      </c>
      <c r="K189" s="12">
        <f>(COUNTIFS(Sta!$A:$A,$A189,Sta!$H:$H,"&gt;0.5") +COUNTIFS(Sta!$B:$B,$A189,Sta!$J:$J,"&gt;0.5"))/$D189</f>
        <v>0.53846153846153844</v>
      </c>
      <c r="L189" s="7">
        <f>COUNTIFS(Sta!$A:$A,$A189,Sta!$H:$H,"&gt;0.5")/$B189</f>
        <v>0.5714285714285714</v>
      </c>
      <c r="M189" s="7">
        <f>COUNTIFS(Sta!$B:$B,$A189,Sta!$J:$J,"&gt;0.5")/$C189</f>
        <v>0.5</v>
      </c>
      <c r="N189" s="12">
        <f>(COUNTIFS(Sta!$A:$A,$A189,Sta!$H:$H,"&gt;1.5") +COUNTIFS(Sta!$B:$B,$A189,Sta!$J:$J,"&gt;1.5"))/$D189</f>
        <v>0.23076923076923078</v>
      </c>
      <c r="O189" s="7">
        <f>COUNTIFS(Sta!$A:$A,$A189,Sta!$H:$H,"&gt;1.5")/$B189</f>
        <v>0.14285714285714285</v>
      </c>
      <c r="P189" s="7">
        <f>COUNTIFS(Sta!$B:$B,$A189,Sta!$J:$J,"&gt;1.5")/$C189</f>
        <v>0.33333333333333331</v>
      </c>
      <c r="Q189" s="12">
        <f>(COUNTIFS(Sta!$A:$A,$A189,Sta!$I:$I,"&gt;0.5") +COUNTIFS(Sta!$B:$B,$A189,Sta!$K:$K,"&gt;0.5"))/$D189</f>
        <v>0.61538461538461542</v>
      </c>
      <c r="R189" s="7">
        <f>COUNTIFS(Sta!$A:$A,$A189,Sta!$I:$I,"&gt;0.5")/$B189</f>
        <v>0.5714285714285714</v>
      </c>
      <c r="S189" s="7">
        <f>COUNTIFS(Sta!$B:$B,$A189,Sta!$K:$K,"&gt;0.5")/$C189</f>
        <v>0.66666666666666663</v>
      </c>
      <c r="T189" s="12">
        <f>(COUNTIFS(Sta!$A:$A,$A189,Sta!$I:$I,"&gt;1.5") +COUNTIFS(Sta!$B:$B,$A189,Sta!$K:$K,"&gt;1.5"))/$D189</f>
        <v>0.30769230769230771</v>
      </c>
      <c r="U189" s="7">
        <f>COUNTIFS(Sta!$A:$A,$A189,Sta!$I:$I,"&gt;1.5")/$B189</f>
        <v>0.14285714285714285</v>
      </c>
      <c r="V189" s="7">
        <f>COUNTIFS(Sta!$B:$B,$A189,Sta!$K:$K,"&gt;1.5")/$C189</f>
        <v>0.5</v>
      </c>
    </row>
    <row r="190" spans="1:22" x14ac:dyDescent="0.3">
      <c r="A190" t="s">
        <v>223</v>
      </c>
      <c r="B190" s="9">
        <f>COUNTIF(Sta!A:A,A190)</f>
        <v>1</v>
      </c>
      <c r="C190" s="4">
        <f>COUNTIF(Sta!B:B,A190)</f>
        <v>1</v>
      </c>
      <c r="D190" s="4">
        <f t="shared" si="5"/>
        <v>2</v>
      </c>
      <c r="E190" s="12">
        <f>(COUNTIFS(Sta!$A:$A,$A190,Sta!$L:$L,"&gt;0.5") +COUNTIFS(Sta!$B:$B,$A190,Sta!$L:$L,"&gt;0.5"))/$D190</f>
        <v>0.5</v>
      </c>
      <c r="F190" s="7">
        <f>COUNTIFS(Sta!$A:$A,$A190,Sta!$L:$L,"&gt;0.5")/$B190</f>
        <v>0</v>
      </c>
      <c r="G190" s="7">
        <f>COUNTIFS(Sta!$B:$B,$A190,Sta!$L:$L,"&gt;0.5")/$C190</f>
        <v>1</v>
      </c>
      <c r="H190" s="12">
        <f>(COUNTIFS(Sta!$A:$A,$A190,Sta!$L:$L,"&gt;1.5") +COUNTIFS(Sta!$B:$B,$A190,Sta!$L:$L,"&gt;1.5"))/$D190</f>
        <v>0</v>
      </c>
      <c r="I190" s="7">
        <f>COUNTIFS(Sta!$A:$A,$A190,Sta!$L:$L,"&gt;1.5")/$B190</f>
        <v>0</v>
      </c>
      <c r="J190" s="7">
        <f>COUNTIFS(Sta!$B:$B,$A190,Sta!$L:$L,"&gt;1.5")/$C190</f>
        <v>0</v>
      </c>
      <c r="K190" s="12">
        <f>(COUNTIFS(Sta!$A:$A,$A190,Sta!$H:$H,"&gt;0.5") +COUNTIFS(Sta!$B:$B,$A190,Sta!$J:$J,"&gt;0.5"))/$D190</f>
        <v>0.5</v>
      </c>
      <c r="L190" s="7">
        <f>COUNTIFS(Sta!$A:$A,$A190,Sta!$H:$H,"&gt;0.5")/$B190</f>
        <v>0</v>
      </c>
      <c r="M190" s="7">
        <f>COUNTIFS(Sta!$B:$B,$A190,Sta!$J:$J,"&gt;0.5")/$C190</f>
        <v>1</v>
      </c>
      <c r="N190" s="12">
        <f>(COUNTIFS(Sta!$A:$A,$A190,Sta!$H:$H,"&gt;1.5") +COUNTIFS(Sta!$B:$B,$A190,Sta!$J:$J,"&gt;1.5"))/$D190</f>
        <v>0</v>
      </c>
      <c r="O190" s="7">
        <f>COUNTIFS(Sta!$A:$A,$A190,Sta!$H:$H,"&gt;1.5")/$B190</f>
        <v>0</v>
      </c>
      <c r="P190" s="7">
        <f>COUNTIFS(Sta!$B:$B,$A190,Sta!$J:$J,"&gt;1.5")/$C190</f>
        <v>0</v>
      </c>
      <c r="Q190" s="12">
        <f>(COUNTIFS(Sta!$A:$A,$A190,Sta!$I:$I,"&gt;0.5") +COUNTIFS(Sta!$B:$B,$A190,Sta!$K:$K,"&gt;0.5"))/$D190</f>
        <v>0</v>
      </c>
      <c r="R190" s="7">
        <f>COUNTIFS(Sta!$A:$A,$A190,Sta!$I:$I,"&gt;0.5")/$B190</f>
        <v>0</v>
      </c>
      <c r="S190" s="7">
        <f>COUNTIFS(Sta!$B:$B,$A190,Sta!$K:$K,"&gt;0.5")/$C190</f>
        <v>0</v>
      </c>
      <c r="T190" s="12">
        <f>(COUNTIFS(Sta!$A:$A,$A190,Sta!$I:$I,"&gt;1.5") +COUNTIFS(Sta!$B:$B,$A190,Sta!$K:$K,"&gt;1.5"))/$D190</f>
        <v>0</v>
      </c>
      <c r="U190" s="7">
        <f>COUNTIFS(Sta!$A:$A,$A190,Sta!$I:$I,"&gt;1.5")/$B190</f>
        <v>0</v>
      </c>
      <c r="V190" s="7">
        <f>COUNTIFS(Sta!$B:$B,$A190,Sta!$K:$K,"&gt;1.5")/$C190</f>
        <v>0</v>
      </c>
    </row>
    <row r="191" spans="1:22" x14ac:dyDescent="0.3">
      <c r="A191" t="s">
        <v>485</v>
      </c>
      <c r="B191" s="9">
        <f>COUNTIF(Sta!A:A,A191)</f>
        <v>6</v>
      </c>
      <c r="C191" s="4">
        <f>COUNTIF(Sta!B:B,A191)</f>
        <v>7</v>
      </c>
      <c r="D191" s="4">
        <f t="shared" si="5"/>
        <v>13</v>
      </c>
      <c r="E191" s="12">
        <f>(COUNTIFS(Sta!$A:$A,$A191,Sta!$L:$L,"&gt;0.5") +COUNTIFS(Sta!$B:$B,$A191,Sta!$L:$L,"&gt;0.5"))/$D191</f>
        <v>0.92307692307692313</v>
      </c>
      <c r="F191" s="7">
        <f>COUNTIFS(Sta!$A:$A,$A191,Sta!$L:$L,"&gt;0.5")/$B191</f>
        <v>1</v>
      </c>
      <c r="G191" s="7">
        <f>COUNTIFS(Sta!$B:$B,$A191,Sta!$L:$L,"&gt;0.5")/$C191</f>
        <v>0.8571428571428571</v>
      </c>
      <c r="H191" s="12">
        <f>(COUNTIFS(Sta!$A:$A,$A191,Sta!$L:$L,"&gt;1.5") +COUNTIFS(Sta!$B:$B,$A191,Sta!$L:$L,"&gt;1.5"))/$D191</f>
        <v>0.61538461538461542</v>
      </c>
      <c r="I191" s="7">
        <f>COUNTIFS(Sta!$A:$A,$A191,Sta!$L:$L,"&gt;1.5")/$B191</f>
        <v>0.66666666666666663</v>
      </c>
      <c r="J191" s="7">
        <f>COUNTIFS(Sta!$B:$B,$A191,Sta!$L:$L,"&gt;1.5")/$C191</f>
        <v>0.5714285714285714</v>
      </c>
      <c r="K191" s="12">
        <f>(COUNTIFS(Sta!$A:$A,$A191,Sta!$H:$H,"&gt;0.5") +COUNTIFS(Sta!$B:$B,$A191,Sta!$J:$J,"&gt;0.5"))/$D191</f>
        <v>0.53846153846153844</v>
      </c>
      <c r="L191" s="7">
        <f>COUNTIFS(Sta!$A:$A,$A191,Sta!$H:$H,"&gt;0.5")/$B191</f>
        <v>0.83333333333333337</v>
      </c>
      <c r="M191" s="7">
        <f>COUNTIFS(Sta!$B:$B,$A191,Sta!$J:$J,"&gt;0.5")/$C191</f>
        <v>0.2857142857142857</v>
      </c>
      <c r="N191" s="12">
        <f>(COUNTIFS(Sta!$A:$A,$A191,Sta!$H:$H,"&gt;1.5") +COUNTIFS(Sta!$B:$B,$A191,Sta!$J:$J,"&gt;1.5"))/$D191</f>
        <v>7.6923076923076927E-2</v>
      </c>
      <c r="O191" s="7">
        <f>COUNTIFS(Sta!$A:$A,$A191,Sta!$H:$H,"&gt;1.5")/$B191</f>
        <v>0.16666666666666666</v>
      </c>
      <c r="P191" s="7">
        <f>COUNTIFS(Sta!$B:$B,$A191,Sta!$J:$J,"&gt;1.5")/$C191</f>
        <v>0</v>
      </c>
      <c r="Q191" s="12">
        <f>(COUNTIFS(Sta!$A:$A,$A191,Sta!$I:$I,"&gt;0.5") +COUNTIFS(Sta!$B:$B,$A191,Sta!$K:$K,"&gt;0.5"))/$D191</f>
        <v>0.84615384615384615</v>
      </c>
      <c r="R191" s="7">
        <f>COUNTIFS(Sta!$A:$A,$A191,Sta!$I:$I,"&gt;0.5")/$B191</f>
        <v>0.83333333333333337</v>
      </c>
      <c r="S191" s="7">
        <f>COUNTIFS(Sta!$B:$B,$A191,Sta!$K:$K,"&gt;0.5")/$C191</f>
        <v>0.8571428571428571</v>
      </c>
      <c r="T191" s="12">
        <f>(COUNTIFS(Sta!$A:$A,$A191,Sta!$I:$I,"&gt;1.5") +COUNTIFS(Sta!$B:$B,$A191,Sta!$K:$K,"&gt;1.5"))/$D191</f>
        <v>0.30769230769230771</v>
      </c>
      <c r="U191" s="7">
        <f>COUNTIFS(Sta!$A:$A,$A191,Sta!$I:$I,"&gt;1.5")/$B191</f>
        <v>0.16666666666666666</v>
      </c>
      <c r="V191" s="7">
        <f>COUNTIFS(Sta!$B:$B,$A191,Sta!$K:$K,"&gt;1.5")/$C191</f>
        <v>0.42857142857142855</v>
      </c>
    </row>
    <row r="192" spans="1:22" x14ac:dyDescent="0.3">
      <c r="A192" t="s">
        <v>254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2" t="e">
        <f>(COUNTIFS(Sta!$A:$A,$A192,Sta!$L:$L,"&gt;0.5") +COUNTIFS(Sta!$B:$B,$A192,Sta!$L:$L,"&gt;0.5"))/$D192</f>
        <v>#DIV/0!</v>
      </c>
      <c r="F192" s="7" t="e">
        <f>COUNTIFS(Sta!$A:$A,$A192,Sta!$L:$L,"&gt;0.5")/$B192</f>
        <v>#DIV/0!</v>
      </c>
      <c r="G192" s="7" t="e">
        <f>COUNTIFS(Sta!$B:$B,$A192,Sta!$L:$L,"&gt;0.5")/$C192</f>
        <v>#DIV/0!</v>
      </c>
      <c r="H192" s="12" t="e">
        <f>(COUNTIFS(Sta!$A:$A,$A192,Sta!$L:$L,"&gt;1.5") +COUNTIFS(Sta!$B:$B,$A192,Sta!$L:$L,"&gt;1.5"))/$D192</f>
        <v>#DIV/0!</v>
      </c>
      <c r="I192" s="7" t="e">
        <f>COUNTIFS(Sta!$A:$A,$A192,Sta!$L:$L,"&gt;1.5")/$B192</f>
        <v>#DIV/0!</v>
      </c>
      <c r="J192" s="7" t="e">
        <f>COUNTIFS(Sta!$B:$B,$A192,Sta!$L:$L,"&gt;1.5")/$C192</f>
        <v>#DIV/0!</v>
      </c>
      <c r="K192" s="12" t="e">
        <f>(COUNTIFS(Sta!$A:$A,$A192,Sta!$H:$H,"&gt;0.5") +COUNTIFS(Sta!$B:$B,$A192,Sta!$J:$J,"&gt;0.5"))/$D192</f>
        <v>#DIV/0!</v>
      </c>
      <c r="L192" s="7" t="e">
        <f>COUNTIFS(Sta!$A:$A,$A192,Sta!$H:$H,"&gt;0.5")/$B192</f>
        <v>#DIV/0!</v>
      </c>
      <c r="M192" s="7" t="e">
        <f>COUNTIFS(Sta!$B:$B,$A192,Sta!$J:$J,"&gt;0.5")/$C192</f>
        <v>#DIV/0!</v>
      </c>
      <c r="N192" s="12" t="e">
        <f>(COUNTIFS(Sta!$A:$A,$A192,Sta!$H:$H,"&gt;1.5") +COUNTIFS(Sta!$B:$B,$A192,Sta!$J:$J,"&gt;1.5"))/$D192</f>
        <v>#DIV/0!</v>
      </c>
      <c r="O192" s="7" t="e">
        <f>COUNTIFS(Sta!$A:$A,$A192,Sta!$H:$H,"&gt;1.5")/$B192</f>
        <v>#DIV/0!</v>
      </c>
      <c r="P192" s="7" t="e">
        <f>COUNTIFS(Sta!$B:$B,$A192,Sta!$J:$J,"&gt;1.5")/$C192</f>
        <v>#DIV/0!</v>
      </c>
      <c r="Q192" s="12" t="e">
        <f>(COUNTIFS(Sta!$A:$A,$A192,Sta!$I:$I,"&gt;0.5") +COUNTIFS(Sta!$B:$B,$A192,Sta!$K:$K,"&gt;0.5"))/$D192</f>
        <v>#DIV/0!</v>
      </c>
      <c r="R192" s="7" t="e">
        <f>COUNTIFS(Sta!$A:$A,$A192,Sta!$I:$I,"&gt;0.5")/$B192</f>
        <v>#DIV/0!</v>
      </c>
      <c r="S192" s="7" t="e">
        <f>COUNTIFS(Sta!$B:$B,$A192,Sta!$K:$K,"&gt;0.5")/$C192</f>
        <v>#DIV/0!</v>
      </c>
      <c r="T192" s="12" t="e">
        <f>(COUNTIFS(Sta!$A:$A,$A192,Sta!$I:$I,"&gt;1.5") +COUNTIFS(Sta!$B:$B,$A192,Sta!$K:$K,"&gt;1.5"))/$D192</f>
        <v>#DIV/0!</v>
      </c>
      <c r="U192" s="7" t="e">
        <f>COUNTIFS(Sta!$A:$A,$A192,Sta!$I:$I,"&gt;1.5")/$B192</f>
        <v>#DIV/0!</v>
      </c>
      <c r="V192" s="7" t="e">
        <f>COUNTIFS(Sta!$B:$B,$A192,Sta!$K:$K,"&gt;1.5")/$C192</f>
        <v>#DIV/0!</v>
      </c>
    </row>
    <row r="193" spans="1:22" x14ac:dyDescent="0.3">
      <c r="A193" t="s">
        <v>160</v>
      </c>
      <c r="B193" s="9">
        <f>COUNTIF(Sta!A:A,A193)</f>
        <v>0</v>
      </c>
      <c r="C193" s="4">
        <f>COUNTIF(Sta!B:B,A193)</f>
        <v>1</v>
      </c>
      <c r="D193" s="4">
        <f>B193+C193</f>
        <v>1</v>
      </c>
      <c r="E193" s="12">
        <f>(COUNTIFS(Sta!$A:$A,$A193,Sta!$L:$L,"&gt;0.5") +COUNTIFS(Sta!$B:$B,$A193,Sta!$L:$L,"&gt;0.5"))/$D193</f>
        <v>0</v>
      </c>
      <c r="F193" s="7" t="e">
        <f>COUNTIFS(Sta!$A:$A,$A193,Sta!$L:$L,"&gt;0.5")/$B193</f>
        <v>#DIV/0!</v>
      </c>
      <c r="G193" s="7">
        <f>COUNTIFS(Sta!$B:$B,$A193,Sta!$L:$L,"&gt;0.5")/$C193</f>
        <v>0</v>
      </c>
      <c r="H193" s="12">
        <f>(COUNTIFS(Sta!$A:$A,$A193,Sta!$L:$L,"&gt;1.5") +COUNTIFS(Sta!$B:$B,$A193,Sta!$L:$L,"&gt;1.5"))/$D193</f>
        <v>0</v>
      </c>
      <c r="I193" s="7" t="e">
        <f>COUNTIFS(Sta!$A:$A,$A193,Sta!$L:$L,"&gt;1.5")/$B193</f>
        <v>#DIV/0!</v>
      </c>
      <c r="J193" s="7">
        <f>COUNTIFS(Sta!$B:$B,$A193,Sta!$L:$L,"&gt;1.5")/$C193</f>
        <v>0</v>
      </c>
      <c r="K193" s="12">
        <f>(COUNTIFS(Sta!$A:$A,$A193,Sta!$H:$H,"&gt;0.5") +COUNTIFS(Sta!$B:$B,$A193,Sta!$J:$J,"&gt;0.5"))/$D193</f>
        <v>0</v>
      </c>
      <c r="L193" s="7" t="e">
        <f>COUNTIFS(Sta!$A:$A,$A193,Sta!$H:$H,"&gt;0.5")/$B193</f>
        <v>#DIV/0!</v>
      </c>
      <c r="M193" s="7">
        <f>COUNTIFS(Sta!$B:$B,$A193,Sta!$J:$J,"&gt;0.5")/$C193</f>
        <v>0</v>
      </c>
      <c r="N193" s="12">
        <f>(COUNTIFS(Sta!$A:$A,$A193,Sta!$H:$H,"&gt;1.5") +COUNTIFS(Sta!$B:$B,$A193,Sta!$J:$J,"&gt;1.5"))/$D193</f>
        <v>0</v>
      </c>
      <c r="O193" s="7" t="e">
        <f>COUNTIFS(Sta!$A:$A,$A193,Sta!$H:$H,"&gt;1.5")/$B193</f>
        <v>#DIV/0!</v>
      </c>
      <c r="P193" s="7">
        <f>COUNTIFS(Sta!$B:$B,$A193,Sta!$J:$J,"&gt;1.5")/$C193</f>
        <v>0</v>
      </c>
      <c r="Q193" s="12">
        <f>(COUNTIFS(Sta!$A:$A,$A193,Sta!$I:$I,"&gt;0.5") +COUNTIFS(Sta!$B:$B,$A193,Sta!$K:$K,"&gt;0.5"))/$D193</f>
        <v>0</v>
      </c>
      <c r="R193" s="7" t="e">
        <f>COUNTIFS(Sta!$A:$A,$A193,Sta!$I:$I,"&gt;0.5")/$B193</f>
        <v>#DIV/0!</v>
      </c>
      <c r="S193" s="7">
        <f>COUNTIFS(Sta!$B:$B,$A193,Sta!$K:$K,"&gt;0.5")/$C193</f>
        <v>0</v>
      </c>
      <c r="T193" s="12">
        <f>(COUNTIFS(Sta!$A:$A,$A193,Sta!$I:$I,"&gt;1.5") +COUNTIFS(Sta!$B:$B,$A193,Sta!$K:$K,"&gt;1.5"))/$D193</f>
        <v>0</v>
      </c>
      <c r="U193" s="7" t="e">
        <f>COUNTIFS(Sta!$A:$A,$A193,Sta!$I:$I,"&gt;1.5")/$B193</f>
        <v>#DIV/0!</v>
      </c>
      <c r="V193" s="7">
        <f>COUNTIFS(Sta!$B:$B,$A193,Sta!$K:$K,"&gt;1.5")/$C193</f>
        <v>0</v>
      </c>
    </row>
    <row r="194" spans="1:22" x14ac:dyDescent="0.3">
      <c r="A194" t="s">
        <v>249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2" t="e">
        <f>(COUNTIFS(Sta!$A:$A,$A194,Sta!$L:$L,"&gt;0.5") +COUNTIFS(Sta!$B:$B,$A194,Sta!$L:$L,"&gt;0.5"))/$D194</f>
        <v>#DIV/0!</v>
      </c>
      <c r="F194" s="7" t="e">
        <f>COUNTIFS(Sta!$A:$A,$A194,Sta!$L:$L,"&gt;0.5")/$B194</f>
        <v>#DIV/0!</v>
      </c>
      <c r="G194" s="7" t="e">
        <f>COUNTIFS(Sta!$B:$B,$A194,Sta!$L:$L,"&gt;0.5")/$C194</f>
        <v>#DIV/0!</v>
      </c>
      <c r="H194" s="12" t="e">
        <f>(COUNTIFS(Sta!$A:$A,$A194,Sta!$L:$L,"&gt;1.5") +COUNTIFS(Sta!$B:$B,$A194,Sta!$L:$L,"&gt;1.5"))/$D194</f>
        <v>#DIV/0!</v>
      </c>
      <c r="I194" s="7" t="e">
        <f>COUNTIFS(Sta!$A:$A,$A194,Sta!$L:$L,"&gt;1.5")/$B194</f>
        <v>#DIV/0!</v>
      </c>
      <c r="J194" s="7" t="e">
        <f>COUNTIFS(Sta!$B:$B,$A194,Sta!$L:$L,"&gt;1.5")/$C194</f>
        <v>#DIV/0!</v>
      </c>
      <c r="K194" s="12" t="e">
        <f>(COUNTIFS(Sta!$A:$A,$A194,Sta!$H:$H,"&gt;0.5") +COUNTIFS(Sta!$B:$B,$A194,Sta!$J:$J,"&gt;0.5"))/$D194</f>
        <v>#DIV/0!</v>
      </c>
      <c r="L194" s="7" t="e">
        <f>COUNTIFS(Sta!$A:$A,$A194,Sta!$H:$H,"&gt;0.5")/$B194</f>
        <v>#DIV/0!</v>
      </c>
      <c r="M194" s="7" t="e">
        <f>COUNTIFS(Sta!$B:$B,$A194,Sta!$J:$J,"&gt;0.5")/$C194</f>
        <v>#DIV/0!</v>
      </c>
      <c r="N194" s="12" t="e">
        <f>(COUNTIFS(Sta!$A:$A,$A194,Sta!$H:$H,"&gt;1.5") +COUNTIFS(Sta!$B:$B,$A194,Sta!$J:$J,"&gt;1.5"))/$D194</f>
        <v>#DIV/0!</v>
      </c>
      <c r="O194" s="7" t="e">
        <f>COUNTIFS(Sta!$A:$A,$A194,Sta!$H:$H,"&gt;1.5")/$B194</f>
        <v>#DIV/0!</v>
      </c>
      <c r="P194" s="7" t="e">
        <f>COUNTIFS(Sta!$B:$B,$A194,Sta!$J:$J,"&gt;1.5")/$C194</f>
        <v>#DIV/0!</v>
      </c>
      <c r="Q194" s="12" t="e">
        <f>(COUNTIFS(Sta!$A:$A,$A194,Sta!$I:$I,"&gt;0.5") +COUNTIFS(Sta!$B:$B,$A194,Sta!$K:$K,"&gt;0.5"))/$D194</f>
        <v>#DIV/0!</v>
      </c>
      <c r="R194" s="7" t="e">
        <f>COUNTIFS(Sta!$A:$A,$A194,Sta!$I:$I,"&gt;0.5")/$B194</f>
        <v>#DIV/0!</v>
      </c>
      <c r="S194" s="7" t="e">
        <f>COUNTIFS(Sta!$B:$B,$A194,Sta!$K:$K,"&gt;0.5")/$C194</f>
        <v>#DIV/0!</v>
      </c>
      <c r="T194" s="12" t="e">
        <f>(COUNTIFS(Sta!$A:$A,$A194,Sta!$I:$I,"&gt;1.5") +COUNTIFS(Sta!$B:$B,$A194,Sta!$K:$K,"&gt;1.5"))/$D194</f>
        <v>#DIV/0!</v>
      </c>
      <c r="U194" s="7" t="e">
        <f>COUNTIFS(Sta!$A:$A,$A194,Sta!$I:$I,"&gt;1.5")/$B194</f>
        <v>#DIV/0!</v>
      </c>
      <c r="V194" s="7" t="e">
        <f>COUNTIFS(Sta!$B:$B,$A194,Sta!$K:$K,"&gt;1.5")/$C194</f>
        <v>#DIV/0!</v>
      </c>
    </row>
    <row r="195" spans="1:22" x14ac:dyDescent="0.3">
      <c r="A195" t="s">
        <v>104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2" t="e">
        <f>(COUNTIFS(Sta!$A:$A,$A195,Sta!$L:$L,"&gt;0.5") +COUNTIFS(Sta!$B:$B,$A195,Sta!$L:$L,"&gt;0.5"))/$D195</f>
        <v>#DIV/0!</v>
      </c>
      <c r="F195" s="7" t="e">
        <f>COUNTIFS(Sta!$A:$A,$A195,Sta!$L:$L,"&gt;0.5")/$B195</f>
        <v>#DIV/0!</v>
      </c>
      <c r="G195" s="7" t="e">
        <f>COUNTIFS(Sta!$B:$B,$A195,Sta!$L:$L,"&gt;0.5")/$C195</f>
        <v>#DIV/0!</v>
      </c>
      <c r="H195" s="12" t="e">
        <f>(COUNTIFS(Sta!$A:$A,$A195,Sta!$L:$L,"&gt;1.5") +COUNTIFS(Sta!$B:$B,$A195,Sta!$L:$L,"&gt;1.5"))/$D195</f>
        <v>#DIV/0!</v>
      </c>
      <c r="I195" s="7" t="e">
        <f>COUNTIFS(Sta!$A:$A,$A195,Sta!$L:$L,"&gt;1.5")/$B195</f>
        <v>#DIV/0!</v>
      </c>
      <c r="J195" s="7" t="e">
        <f>COUNTIFS(Sta!$B:$B,$A195,Sta!$L:$L,"&gt;1.5")/$C195</f>
        <v>#DIV/0!</v>
      </c>
      <c r="K195" s="12" t="e">
        <f>(COUNTIFS(Sta!$A:$A,$A195,Sta!$H:$H,"&gt;0.5") +COUNTIFS(Sta!$B:$B,$A195,Sta!$J:$J,"&gt;0.5"))/$D195</f>
        <v>#DIV/0!</v>
      </c>
      <c r="L195" s="7" t="e">
        <f>COUNTIFS(Sta!$A:$A,$A195,Sta!$H:$H,"&gt;0.5")/$B195</f>
        <v>#DIV/0!</v>
      </c>
      <c r="M195" s="7" t="e">
        <f>COUNTIFS(Sta!$B:$B,$A195,Sta!$J:$J,"&gt;0.5")/$C195</f>
        <v>#DIV/0!</v>
      </c>
      <c r="N195" s="12" t="e">
        <f>(COUNTIFS(Sta!$A:$A,$A195,Sta!$H:$H,"&gt;1.5") +COUNTIFS(Sta!$B:$B,$A195,Sta!$J:$J,"&gt;1.5"))/$D195</f>
        <v>#DIV/0!</v>
      </c>
      <c r="O195" s="7" t="e">
        <f>COUNTIFS(Sta!$A:$A,$A195,Sta!$H:$H,"&gt;1.5")/$B195</f>
        <v>#DIV/0!</v>
      </c>
      <c r="P195" s="7" t="e">
        <f>COUNTIFS(Sta!$B:$B,$A195,Sta!$J:$J,"&gt;1.5")/$C195</f>
        <v>#DIV/0!</v>
      </c>
      <c r="Q195" s="12" t="e">
        <f>(COUNTIFS(Sta!$A:$A,$A195,Sta!$I:$I,"&gt;0.5") +COUNTIFS(Sta!$B:$B,$A195,Sta!$K:$K,"&gt;0.5"))/$D195</f>
        <v>#DIV/0!</v>
      </c>
      <c r="R195" s="7" t="e">
        <f>COUNTIFS(Sta!$A:$A,$A195,Sta!$I:$I,"&gt;0.5")/$B195</f>
        <v>#DIV/0!</v>
      </c>
      <c r="S195" s="7" t="e">
        <f>COUNTIFS(Sta!$B:$B,$A195,Sta!$K:$K,"&gt;0.5")/$C195</f>
        <v>#DIV/0!</v>
      </c>
      <c r="T195" s="12" t="e">
        <f>(COUNTIFS(Sta!$A:$A,$A195,Sta!$I:$I,"&gt;1.5") +COUNTIFS(Sta!$B:$B,$A195,Sta!$K:$K,"&gt;1.5"))/$D195</f>
        <v>#DIV/0!</v>
      </c>
      <c r="U195" s="7" t="e">
        <f>COUNTIFS(Sta!$A:$A,$A195,Sta!$I:$I,"&gt;1.5")/$B195</f>
        <v>#DIV/0!</v>
      </c>
      <c r="V195" s="7" t="e">
        <f>COUNTIFS(Sta!$B:$B,$A195,Sta!$K:$K,"&gt;1.5")/$C195</f>
        <v>#DIV/0!</v>
      </c>
    </row>
    <row r="196" spans="1:22" x14ac:dyDescent="0.3">
      <c r="A196" t="s">
        <v>693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2" t="e">
        <f>(COUNTIFS(Sta!$A:$A,$A196,Sta!$L:$L,"&gt;0.5") +COUNTIFS(Sta!$B:$B,$A196,Sta!$L:$L,"&gt;0.5"))/$D196</f>
        <v>#DIV/0!</v>
      </c>
      <c r="F196" s="7" t="e">
        <f>COUNTIFS(Sta!$A:$A,$A196,Sta!$L:$L,"&gt;0.5")/$B196</f>
        <v>#DIV/0!</v>
      </c>
      <c r="G196" s="7" t="e">
        <f>COUNTIFS(Sta!$B:$B,$A196,Sta!$L:$L,"&gt;0.5")/$C196</f>
        <v>#DIV/0!</v>
      </c>
      <c r="H196" s="12" t="e">
        <f>(COUNTIFS(Sta!$A:$A,$A196,Sta!$L:$L,"&gt;1.5") +COUNTIFS(Sta!$B:$B,$A196,Sta!$L:$L,"&gt;1.5"))/$D196</f>
        <v>#DIV/0!</v>
      </c>
      <c r="I196" s="7" t="e">
        <f>COUNTIFS(Sta!$A:$A,$A196,Sta!$L:$L,"&gt;1.5")/$B196</f>
        <v>#DIV/0!</v>
      </c>
      <c r="J196" s="7" t="e">
        <f>COUNTIFS(Sta!$B:$B,$A196,Sta!$L:$L,"&gt;1.5")/$C196</f>
        <v>#DIV/0!</v>
      </c>
      <c r="K196" s="12" t="e">
        <f>(COUNTIFS(Sta!$A:$A,$A196,Sta!$H:$H,"&gt;0.5") +COUNTIFS(Sta!$B:$B,$A196,Sta!$J:$J,"&gt;0.5"))/$D196</f>
        <v>#DIV/0!</v>
      </c>
      <c r="L196" s="7" t="e">
        <f>COUNTIFS(Sta!$A:$A,$A196,Sta!$H:$H,"&gt;0.5")/$B196</f>
        <v>#DIV/0!</v>
      </c>
      <c r="M196" s="7" t="e">
        <f>COUNTIFS(Sta!$B:$B,$A196,Sta!$J:$J,"&gt;0.5")/$C196</f>
        <v>#DIV/0!</v>
      </c>
      <c r="N196" s="12" t="e">
        <f>(COUNTIFS(Sta!$A:$A,$A196,Sta!$H:$H,"&gt;1.5") +COUNTIFS(Sta!$B:$B,$A196,Sta!$J:$J,"&gt;1.5"))/$D196</f>
        <v>#DIV/0!</v>
      </c>
      <c r="O196" s="7" t="e">
        <f>COUNTIFS(Sta!$A:$A,$A196,Sta!$H:$H,"&gt;1.5")/$B196</f>
        <v>#DIV/0!</v>
      </c>
      <c r="P196" s="7" t="e">
        <f>COUNTIFS(Sta!$B:$B,$A196,Sta!$J:$J,"&gt;1.5")/$C196</f>
        <v>#DIV/0!</v>
      </c>
      <c r="Q196" s="12" t="e">
        <f>(COUNTIFS(Sta!$A:$A,$A196,Sta!$I:$I,"&gt;0.5") +COUNTIFS(Sta!$B:$B,$A196,Sta!$K:$K,"&gt;0.5"))/$D196</f>
        <v>#DIV/0!</v>
      </c>
      <c r="R196" s="7" t="e">
        <f>COUNTIFS(Sta!$A:$A,$A196,Sta!$I:$I,"&gt;0.5")/$B196</f>
        <v>#DIV/0!</v>
      </c>
      <c r="S196" s="7" t="e">
        <f>COUNTIFS(Sta!$B:$B,$A196,Sta!$K:$K,"&gt;0.5")/$C196</f>
        <v>#DIV/0!</v>
      </c>
      <c r="T196" s="12" t="e">
        <f>(COUNTIFS(Sta!$A:$A,$A196,Sta!$I:$I,"&gt;1.5") +COUNTIFS(Sta!$B:$B,$A196,Sta!$K:$K,"&gt;1.5"))/$D196</f>
        <v>#DIV/0!</v>
      </c>
      <c r="U196" s="7" t="e">
        <f>COUNTIFS(Sta!$A:$A,$A196,Sta!$I:$I,"&gt;1.5")/$B196</f>
        <v>#DIV/0!</v>
      </c>
      <c r="V196" s="7" t="e">
        <f>COUNTIFS(Sta!$B:$B,$A196,Sta!$K:$K,"&gt;1.5")/$C196</f>
        <v>#DIV/0!</v>
      </c>
    </row>
    <row r="197" spans="1:22" x14ac:dyDescent="0.3">
      <c r="A197" t="s">
        <v>7</v>
      </c>
      <c r="B197" s="9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2">
        <f>(COUNTIFS(Sta!$A:$A,$A197,Sta!$L:$L,"&gt;0.5") +COUNTIFS(Sta!$B:$B,$A197,Sta!$L:$L,"&gt;0.5"))/$D197</f>
        <v>1</v>
      </c>
      <c r="F197" s="7">
        <f>COUNTIFS(Sta!$A:$A,$A197,Sta!$L:$L,"&gt;0.5")/$B197</f>
        <v>1</v>
      </c>
      <c r="G197" s="7">
        <f>COUNTIFS(Sta!$B:$B,$A197,Sta!$L:$L,"&gt;0.5")/$C197</f>
        <v>1</v>
      </c>
      <c r="H197" s="12">
        <f>(COUNTIFS(Sta!$A:$A,$A197,Sta!$L:$L,"&gt;1.5") +COUNTIFS(Sta!$B:$B,$A197,Sta!$L:$L,"&gt;1.5"))/$D197</f>
        <v>0</v>
      </c>
      <c r="I197" s="7">
        <f>COUNTIFS(Sta!$A:$A,$A197,Sta!$L:$L,"&gt;1.5")/$B197</f>
        <v>0</v>
      </c>
      <c r="J197" s="7">
        <f>COUNTIFS(Sta!$B:$B,$A197,Sta!$L:$L,"&gt;1.5")/$C197</f>
        <v>0</v>
      </c>
      <c r="K197" s="12">
        <f>(COUNTIFS(Sta!$A:$A,$A197,Sta!$H:$H,"&gt;0.5") +COUNTIFS(Sta!$B:$B,$A197,Sta!$J:$J,"&gt;0.5"))/$D197</f>
        <v>0.5</v>
      </c>
      <c r="L197" s="7">
        <f>COUNTIFS(Sta!$A:$A,$A197,Sta!$H:$H,"&gt;0.5")/$B197</f>
        <v>1</v>
      </c>
      <c r="M197" s="7">
        <f>COUNTIFS(Sta!$B:$B,$A197,Sta!$J:$J,"&gt;0.5")/$C197</f>
        <v>0</v>
      </c>
      <c r="N197" s="12">
        <f>(COUNTIFS(Sta!$A:$A,$A197,Sta!$H:$H,"&gt;1.5") +COUNTIFS(Sta!$B:$B,$A197,Sta!$J:$J,"&gt;1.5"))/$D197</f>
        <v>0</v>
      </c>
      <c r="O197" s="7">
        <f>COUNTIFS(Sta!$A:$A,$A197,Sta!$H:$H,"&gt;1.5")/$B197</f>
        <v>0</v>
      </c>
      <c r="P197" s="7">
        <f>COUNTIFS(Sta!$B:$B,$A197,Sta!$J:$J,"&gt;1.5")/$C197</f>
        <v>0</v>
      </c>
      <c r="Q197" s="12">
        <f>(COUNTIFS(Sta!$A:$A,$A197,Sta!$I:$I,"&gt;0.5") +COUNTIFS(Sta!$B:$B,$A197,Sta!$K:$K,"&gt;0.5"))/$D197</f>
        <v>0.5</v>
      </c>
      <c r="R197" s="7">
        <f>COUNTIFS(Sta!$A:$A,$A197,Sta!$I:$I,"&gt;0.5")/$B197</f>
        <v>0</v>
      </c>
      <c r="S197" s="7">
        <f>COUNTIFS(Sta!$B:$B,$A197,Sta!$K:$K,"&gt;0.5")/$C197</f>
        <v>1</v>
      </c>
      <c r="T197" s="12">
        <f>(COUNTIFS(Sta!$A:$A,$A197,Sta!$I:$I,"&gt;1.5") +COUNTIFS(Sta!$B:$B,$A197,Sta!$K:$K,"&gt;1.5"))/$D197</f>
        <v>0</v>
      </c>
      <c r="U197" s="7">
        <f>COUNTIFS(Sta!$A:$A,$A197,Sta!$I:$I,"&gt;1.5")/$B197</f>
        <v>0</v>
      </c>
      <c r="V197" s="7">
        <f>COUNTIFS(Sta!$B:$B,$A197,Sta!$K:$K,"&gt;1.5")/$C197</f>
        <v>0</v>
      </c>
    </row>
    <row r="198" spans="1:22" x14ac:dyDescent="0.3">
      <c r="A198" t="s">
        <v>713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2" t="e">
        <f>(COUNTIFS(Sta!$A:$A,$A198,Sta!$L:$L,"&gt;0.5") +COUNTIFS(Sta!$B:$B,$A198,Sta!$L:$L,"&gt;0.5"))/$D198</f>
        <v>#DIV/0!</v>
      </c>
      <c r="F198" s="7" t="e">
        <f>COUNTIFS(Sta!$A:$A,$A198,Sta!$L:$L,"&gt;0.5")/$B198</f>
        <v>#DIV/0!</v>
      </c>
      <c r="G198" s="7" t="e">
        <f>COUNTIFS(Sta!$B:$B,$A198,Sta!$L:$L,"&gt;0.5")/$C198</f>
        <v>#DIV/0!</v>
      </c>
      <c r="H198" s="12" t="e">
        <f>(COUNTIFS(Sta!$A:$A,$A198,Sta!$L:$L,"&gt;1.5") +COUNTIFS(Sta!$B:$B,$A198,Sta!$L:$L,"&gt;1.5"))/$D198</f>
        <v>#DIV/0!</v>
      </c>
      <c r="I198" s="7" t="e">
        <f>COUNTIFS(Sta!$A:$A,$A198,Sta!$L:$L,"&gt;1.5")/$B198</f>
        <v>#DIV/0!</v>
      </c>
      <c r="J198" s="7" t="e">
        <f>COUNTIFS(Sta!$B:$B,$A198,Sta!$L:$L,"&gt;1.5")/$C198</f>
        <v>#DIV/0!</v>
      </c>
      <c r="K198" s="12" t="e">
        <f>(COUNTIFS(Sta!$A:$A,$A198,Sta!$H:$H,"&gt;0.5") +COUNTIFS(Sta!$B:$B,$A198,Sta!$J:$J,"&gt;0.5"))/$D198</f>
        <v>#DIV/0!</v>
      </c>
      <c r="L198" s="7" t="e">
        <f>COUNTIFS(Sta!$A:$A,$A198,Sta!$H:$H,"&gt;0.5")/$B198</f>
        <v>#DIV/0!</v>
      </c>
      <c r="M198" s="7" t="e">
        <f>COUNTIFS(Sta!$B:$B,$A198,Sta!$J:$J,"&gt;0.5")/$C198</f>
        <v>#DIV/0!</v>
      </c>
      <c r="N198" s="12" t="e">
        <f>(COUNTIFS(Sta!$A:$A,$A198,Sta!$H:$H,"&gt;1.5") +COUNTIFS(Sta!$B:$B,$A198,Sta!$J:$J,"&gt;1.5"))/$D198</f>
        <v>#DIV/0!</v>
      </c>
      <c r="O198" s="7" t="e">
        <f>COUNTIFS(Sta!$A:$A,$A198,Sta!$H:$H,"&gt;1.5")/$B198</f>
        <v>#DIV/0!</v>
      </c>
      <c r="P198" s="7" t="e">
        <f>COUNTIFS(Sta!$B:$B,$A198,Sta!$J:$J,"&gt;1.5")/$C198</f>
        <v>#DIV/0!</v>
      </c>
      <c r="Q198" s="12" t="e">
        <f>(COUNTIFS(Sta!$A:$A,$A198,Sta!$I:$I,"&gt;0.5") +COUNTIFS(Sta!$B:$B,$A198,Sta!$K:$K,"&gt;0.5"))/$D198</f>
        <v>#DIV/0!</v>
      </c>
      <c r="R198" s="7" t="e">
        <f>COUNTIFS(Sta!$A:$A,$A198,Sta!$I:$I,"&gt;0.5")/$B198</f>
        <v>#DIV/0!</v>
      </c>
      <c r="S198" s="7" t="e">
        <f>COUNTIFS(Sta!$B:$B,$A198,Sta!$K:$K,"&gt;0.5")/$C198</f>
        <v>#DIV/0!</v>
      </c>
      <c r="T198" s="12" t="e">
        <f>(COUNTIFS(Sta!$A:$A,$A198,Sta!$I:$I,"&gt;1.5") +COUNTIFS(Sta!$B:$B,$A198,Sta!$K:$K,"&gt;1.5"))/$D198</f>
        <v>#DIV/0!</v>
      </c>
      <c r="U198" s="7" t="e">
        <f>COUNTIFS(Sta!$A:$A,$A198,Sta!$I:$I,"&gt;1.5")/$B198</f>
        <v>#DIV/0!</v>
      </c>
      <c r="V198" s="7" t="e">
        <f>COUNTIFS(Sta!$B:$B,$A198,Sta!$K:$K,"&gt;1.5")/$C198</f>
        <v>#DIV/0!</v>
      </c>
    </row>
    <row r="199" spans="1:22" x14ac:dyDescent="0.3">
      <c r="A199" t="s">
        <v>464</v>
      </c>
      <c r="B199" s="9">
        <f>COUNTIF(Sta!A:A,A199)</f>
        <v>11</v>
      </c>
      <c r="C199" s="4">
        <f>COUNTIF(Sta!B:B,A199)</f>
        <v>11</v>
      </c>
      <c r="D199" s="4">
        <f t="shared" si="6"/>
        <v>22</v>
      </c>
      <c r="E199" s="12">
        <f>(COUNTIFS(Sta!$A:$A,$A199,Sta!$L:$L,"&gt;0.5") +COUNTIFS(Sta!$B:$B,$A199,Sta!$L:$L,"&gt;0.5"))/$D199</f>
        <v>0.59090909090909094</v>
      </c>
      <c r="F199" s="7">
        <f>COUNTIFS(Sta!$A:$A,$A199,Sta!$L:$L,"&gt;0.5")/$B199</f>
        <v>0.45454545454545453</v>
      </c>
      <c r="G199" s="7">
        <f>COUNTIFS(Sta!$B:$B,$A199,Sta!$L:$L,"&gt;0.5")/$C199</f>
        <v>0.72727272727272729</v>
      </c>
      <c r="H199" s="12">
        <f>(COUNTIFS(Sta!$A:$A,$A199,Sta!$L:$L,"&gt;1.5") +COUNTIFS(Sta!$B:$B,$A199,Sta!$L:$L,"&gt;1.5"))/$D199</f>
        <v>0.40909090909090912</v>
      </c>
      <c r="I199" s="7">
        <f>COUNTIFS(Sta!$A:$A,$A199,Sta!$L:$L,"&gt;1.5")/$B199</f>
        <v>0.36363636363636365</v>
      </c>
      <c r="J199" s="7">
        <f>COUNTIFS(Sta!$B:$B,$A199,Sta!$L:$L,"&gt;1.5")/$C199</f>
        <v>0.45454545454545453</v>
      </c>
      <c r="K199" s="12">
        <f>(COUNTIFS(Sta!$A:$A,$A199,Sta!$H:$H,"&gt;0.5") +COUNTIFS(Sta!$B:$B,$A199,Sta!$J:$J,"&gt;0.5"))/$D199</f>
        <v>0.45454545454545453</v>
      </c>
      <c r="L199" s="7">
        <f>COUNTIFS(Sta!$A:$A,$A199,Sta!$H:$H,"&gt;0.5")/$B199</f>
        <v>0.36363636363636365</v>
      </c>
      <c r="M199" s="7">
        <f>COUNTIFS(Sta!$B:$B,$A199,Sta!$J:$J,"&gt;0.5")/$C199</f>
        <v>0.54545454545454541</v>
      </c>
      <c r="N199" s="12">
        <f>(COUNTIFS(Sta!$A:$A,$A199,Sta!$H:$H,"&gt;1.5") +COUNTIFS(Sta!$B:$B,$A199,Sta!$J:$J,"&gt;1.5"))/$D199</f>
        <v>4.5454545454545456E-2</v>
      </c>
      <c r="O199" s="7">
        <f>COUNTIFS(Sta!$A:$A,$A199,Sta!$H:$H,"&gt;1.5")/$B199</f>
        <v>9.0909090909090912E-2</v>
      </c>
      <c r="P199" s="7">
        <f>COUNTIFS(Sta!$B:$B,$A199,Sta!$J:$J,"&gt;1.5")/$C199</f>
        <v>0</v>
      </c>
      <c r="Q199" s="12">
        <f>(COUNTIFS(Sta!$A:$A,$A199,Sta!$I:$I,"&gt;0.5") +COUNTIFS(Sta!$B:$B,$A199,Sta!$K:$K,"&gt;0.5"))/$D199</f>
        <v>0.5</v>
      </c>
      <c r="R199" s="7">
        <f>COUNTIFS(Sta!$A:$A,$A199,Sta!$I:$I,"&gt;0.5")/$B199</f>
        <v>0.45454545454545453</v>
      </c>
      <c r="S199" s="7">
        <f>COUNTIFS(Sta!$B:$B,$A199,Sta!$K:$K,"&gt;0.5")/$C199</f>
        <v>0.54545454545454541</v>
      </c>
      <c r="T199" s="12">
        <f>(COUNTIFS(Sta!$A:$A,$A199,Sta!$I:$I,"&gt;1.5") +COUNTIFS(Sta!$B:$B,$A199,Sta!$K:$K,"&gt;1.5"))/$D199</f>
        <v>0.22727272727272727</v>
      </c>
      <c r="U199" s="7">
        <f>COUNTIFS(Sta!$A:$A,$A199,Sta!$I:$I,"&gt;1.5")/$B199</f>
        <v>0.18181818181818182</v>
      </c>
      <c r="V199" s="7">
        <f>COUNTIFS(Sta!$B:$B,$A199,Sta!$K:$K,"&gt;1.5")/$C199</f>
        <v>0.27272727272727271</v>
      </c>
    </row>
    <row r="200" spans="1:22" x14ac:dyDescent="0.3">
      <c r="A200" t="s">
        <v>701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2" t="e">
        <f>(COUNTIFS(Sta!$A:$A,$A200,Sta!$L:$L,"&gt;0.5") +COUNTIFS(Sta!$B:$B,$A200,Sta!$L:$L,"&gt;0.5"))/$D200</f>
        <v>#DIV/0!</v>
      </c>
      <c r="F200" s="7" t="e">
        <f>COUNTIFS(Sta!$A:$A,$A200,Sta!$L:$L,"&gt;0.5")/$B200</f>
        <v>#DIV/0!</v>
      </c>
      <c r="G200" s="7" t="e">
        <f>COUNTIFS(Sta!$B:$B,$A200,Sta!$L:$L,"&gt;0.5")/$C200</f>
        <v>#DIV/0!</v>
      </c>
      <c r="H200" s="12" t="e">
        <f>(COUNTIFS(Sta!$A:$A,$A200,Sta!$L:$L,"&gt;1.5") +COUNTIFS(Sta!$B:$B,$A200,Sta!$L:$L,"&gt;1.5"))/$D200</f>
        <v>#DIV/0!</v>
      </c>
      <c r="I200" s="7" t="e">
        <f>COUNTIFS(Sta!$A:$A,$A200,Sta!$L:$L,"&gt;1.5")/$B200</f>
        <v>#DIV/0!</v>
      </c>
      <c r="J200" s="7" t="e">
        <f>COUNTIFS(Sta!$B:$B,$A200,Sta!$L:$L,"&gt;1.5")/$C200</f>
        <v>#DIV/0!</v>
      </c>
      <c r="K200" s="12" t="e">
        <f>(COUNTIFS(Sta!$A:$A,$A200,Sta!$H:$H,"&gt;0.5") +COUNTIFS(Sta!$B:$B,$A200,Sta!$J:$J,"&gt;0.5"))/$D200</f>
        <v>#DIV/0!</v>
      </c>
      <c r="L200" s="7" t="e">
        <f>COUNTIFS(Sta!$A:$A,$A200,Sta!$H:$H,"&gt;0.5")/$B200</f>
        <v>#DIV/0!</v>
      </c>
      <c r="M200" s="7" t="e">
        <f>COUNTIFS(Sta!$B:$B,$A200,Sta!$J:$J,"&gt;0.5")/$C200</f>
        <v>#DIV/0!</v>
      </c>
      <c r="N200" s="12" t="e">
        <f>(COUNTIFS(Sta!$A:$A,$A200,Sta!$H:$H,"&gt;1.5") +COUNTIFS(Sta!$B:$B,$A200,Sta!$J:$J,"&gt;1.5"))/$D200</f>
        <v>#DIV/0!</v>
      </c>
      <c r="O200" s="7" t="e">
        <f>COUNTIFS(Sta!$A:$A,$A200,Sta!$H:$H,"&gt;1.5")/$B200</f>
        <v>#DIV/0!</v>
      </c>
      <c r="P200" s="7" t="e">
        <f>COUNTIFS(Sta!$B:$B,$A200,Sta!$J:$J,"&gt;1.5")/$C200</f>
        <v>#DIV/0!</v>
      </c>
      <c r="Q200" s="12" t="e">
        <f>(COUNTIFS(Sta!$A:$A,$A200,Sta!$I:$I,"&gt;0.5") +COUNTIFS(Sta!$B:$B,$A200,Sta!$K:$K,"&gt;0.5"))/$D200</f>
        <v>#DIV/0!</v>
      </c>
      <c r="R200" s="7" t="e">
        <f>COUNTIFS(Sta!$A:$A,$A200,Sta!$I:$I,"&gt;0.5")/$B200</f>
        <v>#DIV/0!</v>
      </c>
      <c r="S200" s="7" t="e">
        <f>COUNTIFS(Sta!$B:$B,$A200,Sta!$K:$K,"&gt;0.5")/$C200</f>
        <v>#DIV/0!</v>
      </c>
      <c r="T200" s="12" t="e">
        <f>(COUNTIFS(Sta!$A:$A,$A200,Sta!$I:$I,"&gt;1.5") +COUNTIFS(Sta!$B:$B,$A200,Sta!$K:$K,"&gt;1.5"))/$D200</f>
        <v>#DIV/0!</v>
      </c>
      <c r="U200" s="7" t="e">
        <f>COUNTIFS(Sta!$A:$A,$A200,Sta!$I:$I,"&gt;1.5")/$B200</f>
        <v>#DIV/0!</v>
      </c>
      <c r="V200" s="7" t="e">
        <f>COUNTIFS(Sta!$B:$B,$A200,Sta!$K:$K,"&gt;1.5")/$C200</f>
        <v>#DIV/0!</v>
      </c>
    </row>
    <row r="201" spans="1:22" x14ac:dyDescent="0.3">
      <c r="A201" t="s">
        <v>704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2" t="e">
        <f>(COUNTIFS(Sta!$A:$A,$A201,Sta!$L:$L,"&gt;0.5") +COUNTIFS(Sta!$B:$B,$A201,Sta!$L:$L,"&gt;0.5"))/$D201</f>
        <v>#DIV/0!</v>
      </c>
      <c r="F201" s="7" t="e">
        <f>COUNTIFS(Sta!$A:$A,$A201,Sta!$L:$L,"&gt;0.5")/$B201</f>
        <v>#DIV/0!</v>
      </c>
      <c r="G201" s="7" t="e">
        <f>COUNTIFS(Sta!$B:$B,$A201,Sta!$L:$L,"&gt;0.5")/$C201</f>
        <v>#DIV/0!</v>
      </c>
      <c r="H201" s="12" t="e">
        <f>(COUNTIFS(Sta!$A:$A,$A201,Sta!$L:$L,"&gt;1.5") +COUNTIFS(Sta!$B:$B,$A201,Sta!$L:$L,"&gt;1.5"))/$D201</f>
        <v>#DIV/0!</v>
      </c>
      <c r="I201" s="7" t="e">
        <f>COUNTIFS(Sta!$A:$A,$A201,Sta!$L:$L,"&gt;1.5")/$B201</f>
        <v>#DIV/0!</v>
      </c>
      <c r="J201" s="7" t="e">
        <f>COUNTIFS(Sta!$B:$B,$A201,Sta!$L:$L,"&gt;1.5")/$C201</f>
        <v>#DIV/0!</v>
      </c>
      <c r="K201" s="12" t="e">
        <f>(COUNTIFS(Sta!$A:$A,$A201,Sta!$H:$H,"&gt;0.5") +COUNTIFS(Sta!$B:$B,$A201,Sta!$J:$J,"&gt;0.5"))/$D201</f>
        <v>#DIV/0!</v>
      </c>
      <c r="L201" s="7" t="e">
        <f>COUNTIFS(Sta!$A:$A,$A201,Sta!$H:$H,"&gt;0.5")/$B201</f>
        <v>#DIV/0!</v>
      </c>
      <c r="M201" s="7" t="e">
        <f>COUNTIFS(Sta!$B:$B,$A201,Sta!$J:$J,"&gt;0.5")/$C201</f>
        <v>#DIV/0!</v>
      </c>
      <c r="N201" s="12" t="e">
        <f>(COUNTIFS(Sta!$A:$A,$A201,Sta!$H:$H,"&gt;1.5") +COUNTIFS(Sta!$B:$B,$A201,Sta!$J:$J,"&gt;1.5"))/$D201</f>
        <v>#DIV/0!</v>
      </c>
      <c r="O201" s="7" t="e">
        <f>COUNTIFS(Sta!$A:$A,$A201,Sta!$H:$H,"&gt;1.5")/$B201</f>
        <v>#DIV/0!</v>
      </c>
      <c r="P201" s="7" t="e">
        <f>COUNTIFS(Sta!$B:$B,$A201,Sta!$J:$J,"&gt;1.5")/$C201</f>
        <v>#DIV/0!</v>
      </c>
      <c r="Q201" s="12" t="e">
        <f>(COUNTIFS(Sta!$A:$A,$A201,Sta!$I:$I,"&gt;0.5") +COUNTIFS(Sta!$B:$B,$A201,Sta!$K:$K,"&gt;0.5"))/$D201</f>
        <v>#DIV/0!</v>
      </c>
      <c r="R201" s="7" t="e">
        <f>COUNTIFS(Sta!$A:$A,$A201,Sta!$I:$I,"&gt;0.5")/$B201</f>
        <v>#DIV/0!</v>
      </c>
      <c r="S201" s="7" t="e">
        <f>COUNTIFS(Sta!$B:$B,$A201,Sta!$K:$K,"&gt;0.5")/$C201</f>
        <v>#DIV/0!</v>
      </c>
      <c r="T201" s="12" t="e">
        <f>(COUNTIFS(Sta!$A:$A,$A201,Sta!$I:$I,"&gt;1.5") +COUNTIFS(Sta!$B:$B,$A201,Sta!$K:$K,"&gt;1.5"))/$D201</f>
        <v>#DIV/0!</v>
      </c>
      <c r="U201" s="7" t="e">
        <f>COUNTIFS(Sta!$A:$A,$A201,Sta!$I:$I,"&gt;1.5")/$B201</f>
        <v>#DIV/0!</v>
      </c>
      <c r="V201" s="7" t="e">
        <f>COUNTIFS(Sta!$B:$B,$A201,Sta!$K:$K,"&gt;1.5")/$C201</f>
        <v>#DIV/0!</v>
      </c>
    </row>
    <row r="202" spans="1:22" x14ac:dyDescent="0.3">
      <c r="A202" t="s">
        <v>582</v>
      </c>
      <c r="B202" s="9">
        <f>COUNTIF(Sta!A:A,A202)</f>
        <v>2</v>
      </c>
      <c r="C202" s="4">
        <f>COUNTIF(Sta!B:B,A202)</f>
        <v>1</v>
      </c>
      <c r="D202" s="4">
        <f t="shared" si="6"/>
        <v>3</v>
      </c>
      <c r="E202" s="12">
        <f>(COUNTIFS(Sta!$A:$A,$A202,Sta!$L:$L,"&gt;0.5") +COUNTIFS(Sta!$B:$B,$A202,Sta!$L:$L,"&gt;0.5"))/$D202</f>
        <v>1</v>
      </c>
      <c r="F202" s="7">
        <f>COUNTIFS(Sta!$A:$A,$A202,Sta!$L:$L,"&gt;0.5")/$B202</f>
        <v>1</v>
      </c>
      <c r="G202" s="7">
        <f>COUNTIFS(Sta!$B:$B,$A202,Sta!$L:$L,"&gt;0.5")/$C202</f>
        <v>1</v>
      </c>
      <c r="H202" s="12">
        <f>(COUNTIFS(Sta!$A:$A,$A202,Sta!$L:$L,"&gt;1.5") +COUNTIFS(Sta!$B:$B,$A202,Sta!$L:$L,"&gt;1.5"))/$D202</f>
        <v>0.33333333333333331</v>
      </c>
      <c r="I202" s="7">
        <f>COUNTIFS(Sta!$A:$A,$A202,Sta!$L:$L,"&gt;1.5")/$B202</f>
        <v>0</v>
      </c>
      <c r="J202" s="7">
        <f>COUNTIFS(Sta!$B:$B,$A202,Sta!$L:$L,"&gt;1.5")/$C202</f>
        <v>1</v>
      </c>
      <c r="K202" s="12">
        <f>(COUNTIFS(Sta!$A:$A,$A202,Sta!$H:$H,"&gt;0.5") +COUNTIFS(Sta!$B:$B,$A202,Sta!$J:$J,"&gt;0.5"))/$D202</f>
        <v>0.33333333333333331</v>
      </c>
      <c r="L202" s="7">
        <f>COUNTIFS(Sta!$A:$A,$A202,Sta!$H:$H,"&gt;0.5")/$B202</f>
        <v>0</v>
      </c>
      <c r="M202" s="7">
        <f>COUNTIFS(Sta!$B:$B,$A202,Sta!$J:$J,"&gt;0.5")/$C202</f>
        <v>1</v>
      </c>
      <c r="N202" s="12">
        <f>(COUNTIFS(Sta!$A:$A,$A202,Sta!$H:$H,"&gt;1.5") +COUNTIFS(Sta!$B:$B,$A202,Sta!$J:$J,"&gt;1.5"))/$D202</f>
        <v>0</v>
      </c>
      <c r="O202" s="7">
        <f>COUNTIFS(Sta!$A:$A,$A202,Sta!$H:$H,"&gt;1.5")/$B202</f>
        <v>0</v>
      </c>
      <c r="P202" s="7">
        <f>COUNTIFS(Sta!$B:$B,$A202,Sta!$J:$J,"&gt;1.5")/$C202</f>
        <v>0</v>
      </c>
      <c r="Q202" s="12">
        <f>(COUNTIFS(Sta!$A:$A,$A202,Sta!$I:$I,"&gt;0.5") +COUNTIFS(Sta!$B:$B,$A202,Sta!$K:$K,"&gt;0.5"))/$D202</f>
        <v>1</v>
      </c>
      <c r="R202" s="7">
        <f>COUNTIFS(Sta!$A:$A,$A202,Sta!$I:$I,"&gt;0.5")/$B202</f>
        <v>1</v>
      </c>
      <c r="S202" s="7">
        <f>COUNTIFS(Sta!$B:$B,$A202,Sta!$K:$K,"&gt;0.5")/$C202</f>
        <v>1</v>
      </c>
      <c r="T202" s="12">
        <f>(COUNTIFS(Sta!$A:$A,$A202,Sta!$I:$I,"&gt;1.5") +COUNTIFS(Sta!$B:$B,$A202,Sta!$K:$K,"&gt;1.5"))/$D202</f>
        <v>0</v>
      </c>
      <c r="U202" s="7">
        <f>COUNTIFS(Sta!$A:$A,$A202,Sta!$I:$I,"&gt;1.5")/$B202</f>
        <v>0</v>
      </c>
      <c r="V202" s="7">
        <f>COUNTIFS(Sta!$B:$B,$A202,Sta!$K:$K,"&gt;1.5")/$C202</f>
        <v>0</v>
      </c>
    </row>
    <row r="203" spans="1:22" x14ac:dyDescent="0.3">
      <c r="A203" t="s">
        <v>99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2" t="e">
        <f>(COUNTIFS(Sta!$A:$A,$A203,Sta!$L:$L,"&gt;0.5") +COUNTIFS(Sta!$B:$B,$A203,Sta!$L:$L,"&gt;0.5"))/$D203</f>
        <v>#DIV/0!</v>
      </c>
      <c r="F203" s="7" t="e">
        <f>COUNTIFS(Sta!$A:$A,$A203,Sta!$L:$L,"&gt;0.5")/$B203</f>
        <v>#DIV/0!</v>
      </c>
      <c r="G203" s="7" t="e">
        <f>COUNTIFS(Sta!$B:$B,$A203,Sta!$L:$L,"&gt;0.5")/$C203</f>
        <v>#DIV/0!</v>
      </c>
      <c r="H203" s="12" t="e">
        <f>(COUNTIFS(Sta!$A:$A,$A203,Sta!$L:$L,"&gt;1.5") +COUNTIFS(Sta!$B:$B,$A203,Sta!$L:$L,"&gt;1.5"))/$D203</f>
        <v>#DIV/0!</v>
      </c>
      <c r="I203" s="7" t="e">
        <f>COUNTIFS(Sta!$A:$A,$A203,Sta!$L:$L,"&gt;1.5")/$B203</f>
        <v>#DIV/0!</v>
      </c>
      <c r="J203" s="7" t="e">
        <f>COUNTIFS(Sta!$B:$B,$A203,Sta!$L:$L,"&gt;1.5")/$C203</f>
        <v>#DIV/0!</v>
      </c>
      <c r="K203" s="12" t="e">
        <f>(COUNTIFS(Sta!$A:$A,$A203,Sta!$H:$H,"&gt;0.5") +COUNTIFS(Sta!$B:$B,$A203,Sta!$J:$J,"&gt;0.5"))/$D203</f>
        <v>#DIV/0!</v>
      </c>
      <c r="L203" s="7" t="e">
        <f>COUNTIFS(Sta!$A:$A,$A203,Sta!$H:$H,"&gt;0.5")/$B203</f>
        <v>#DIV/0!</v>
      </c>
      <c r="M203" s="7" t="e">
        <f>COUNTIFS(Sta!$B:$B,$A203,Sta!$J:$J,"&gt;0.5")/$C203</f>
        <v>#DIV/0!</v>
      </c>
      <c r="N203" s="12" t="e">
        <f>(COUNTIFS(Sta!$A:$A,$A203,Sta!$H:$H,"&gt;1.5") +COUNTIFS(Sta!$B:$B,$A203,Sta!$J:$J,"&gt;1.5"))/$D203</f>
        <v>#DIV/0!</v>
      </c>
      <c r="O203" s="7" t="e">
        <f>COUNTIFS(Sta!$A:$A,$A203,Sta!$H:$H,"&gt;1.5")/$B203</f>
        <v>#DIV/0!</v>
      </c>
      <c r="P203" s="7" t="e">
        <f>COUNTIFS(Sta!$B:$B,$A203,Sta!$J:$J,"&gt;1.5")/$C203</f>
        <v>#DIV/0!</v>
      </c>
      <c r="Q203" s="12" t="e">
        <f>(COUNTIFS(Sta!$A:$A,$A203,Sta!$I:$I,"&gt;0.5") +COUNTIFS(Sta!$B:$B,$A203,Sta!$K:$K,"&gt;0.5"))/$D203</f>
        <v>#DIV/0!</v>
      </c>
      <c r="R203" s="7" t="e">
        <f>COUNTIFS(Sta!$A:$A,$A203,Sta!$I:$I,"&gt;0.5")/$B203</f>
        <v>#DIV/0!</v>
      </c>
      <c r="S203" s="7" t="e">
        <f>COUNTIFS(Sta!$B:$B,$A203,Sta!$K:$K,"&gt;0.5")/$C203</f>
        <v>#DIV/0!</v>
      </c>
      <c r="T203" s="12" t="e">
        <f>(COUNTIFS(Sta!$A:$A,$A203,Sta!$I:$I,"&gt;1.5") +COUNTIFS(Sta!$B:$B,$A203,Sta!$K:$K,"&gt;1.5"))/$D203</f>
        <v>#DIV/0!</v>
      </c>
      <c r="U203" s="7" t="e">
        <f>COUNTIFS(Sta!$A:$A,$A203,Sta!$I:$I,"&gt;1.5")/$B203</f>
        <v>#DIV/0!</v>
      </c>
      <c r="V203" s="7" t="e">
        <f>COUNTIFS(Sta!$B:$B,$A203,Sta!$K:$K,"&gt;1.5")/$C203</f>
        <v>#DIV/0!</v>
      </c>
    </row>
    <row r="204" spans="1:22" x14ac:dyDescent="0.3">
      <c r="A204" t="s">
        <v>595</v>
      </c>
      <c r="B204" s="9">
        <f>COUNTIF(Sta!A:A,A204)</f>
        <v>1</v>
      </c>
      <c r="C204" s="4">
        <f>COUNTIF(Sta!B:B,A204)</f>
        <v>1</v>
      </c>
      <c r="D204" s="4">
        <f>B204+C204</f>
        <v>2</v>
      </c>
      <c r="E204" s="12">
        <f>(COUNTIFS(Sta!$A:$A,$A204,Sta!$L:$L,"&gt;0.5") +COUNTIFS(Sta!$B:$B,$A204,Sta!$L:$L,"&gt;0.5"))/$D204</f>
        <v>0.5</v>
      </c>
      <c r="F204" s="7">
        <f>COUNTIFS(Sta!$A:$A,$A204,Sta!$L:$L,"&gt;0.5")/$B204</f>
        <v>1</v>
      </c>
      <c r="G204" s="7">
        <f>COUNTIFS(Sta!$B:$B,$A204,Sta!$L:$L,"&gt;0.5")/$C204</f>
        <v>0</v>
      </c>
      <c r="H204" s="12">
        <f>(COUNTIFS(Sta!$A:$A,$A204,Sta!$L:$L,"&gt;1.5") +COUNTIFS(Sta!$B:$B,$A204,Sta!$L:$L,"&gt;1.5"))/$D204</f>
        <v>0.5</v>
      </c>
      <c r="I204" s="7">
        <f>COUNTIFS(Sta!$A:$A,$A204,Sta!$L:$L,"&gt;1.5")/$B204</f>
        <v>1</v>
      </c>
      <c r="J204" s="7">
        <f>COUNTIFS(Sta!$B:$B,$A204,Sta!$L:$L,"&gt;1.5")/$C204</f>
        <v>0</v>
      </c>
      <c r="K204" s="12">
        <f>(COUNTIFS(Sta!$A:$A,$A204,Sta!$H:$H,"&gt;0.5") +COUNTIFS(Sta!$B:$B,$A204,Sta!$J:$J,"&gt;0.5"))/$D204</f>
        <v>0.5</v>
      </c>
      <c r="L204" s="7">
        <f>COUNTIFS(Sta!$A:$A,$A204,Sta!$H:$H,"&gt;0.5")/$B204</f>
        <v>1</v>
      </c>
      <c r="M204" s="7">
        <f>COUNTIFS(Sta!$B:$B,$A204,Sta!$J:$J,"&gt;0.5")/$C204</f>
        <v>0</v>
      </c>
      <c r="N204" s="12">
        <f>(COUNTIFS(Sta!$A:$A,$A204,Sta!$H:$H,"&gt;1.5") +COUNTIFS(Sta!$B:$B,$A204,Sta!$J:$J,"&gt;1.5"))/$D204</f>
        <v>0.5</v>
      </c>
      <c r="O204" s="7">
        <f>COUNTIFS(Sta!$A:$A,$A204,Sta!$H:$H,"&gt;1.5")/$B204</f>
        <v>1</v>
      </c>
      <c r="P204" s="7">
        <f>COUNTIFS(Sta!$B:$B,$A204,Sta!$J:$J,"&gt;1.5")/$C204</f>
        <v>0</v>
      </c>
      <c r="Q204" s="12">
        <f>(COUNTIFS(Sta!$A:$A,$A204,Sta!$I:$I,"&gt;0.5") +COUNTIFS(Sta!$B:$B,$A204,Sta!$K:$K,"&gt;0.5"))/$D204</f>
        <v>0</v>
      </c>
      <c r="R204" s="7">
        <f>COUNTIFS(Sta!$A:$A,$A204,Sta!$I:$I,"&gt;0.5")/$B204</f>
        <v>0</v>
      </c>
      <c r="S204" s="7">
        <f>COUNTIFS(Sta!$B:$B,$A204,Sta!$K:$K,"&gt;0.5")/$C204</f>
        <v>0</v>
      </c>
      <c r="T204" s="12">
        <f>(COUNTIFS(Sta!$A:$A,$A204,Sta!$I:$I,"&gt;1.5") +COUNTIFS(Sta!$B:$B,$A204,Sta!$K:$K,"&gt;1.5"))/$D204</f>
        <v>0</v>
      </c>
      <c r="U204" s="7">
        <f>COUNTIFS(Sta!$A:$A,$A204,Sta!$I:$I,"&gt;1.5")/$B204</f>
        <v>0</v>
      </c>
      <c r="V204" s="7">
        <f>COUNTIFS(Sta!$B:$B,$A204,Sta!$K:$K,"&gt;1.5")/$C204</f>
        <v>0</v>
      </c>
    </row>
    <row r="205" spans="1:22" x14ac:dyDescent="0.3">
      <c r="A205" t="s">
        <v>314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2" t="e">
        <f>(COUNTIFS(Sta!$A:$A,$A205,Sta!$L:$L,"&gt;0.5") +COUNTIFS(Sta!$B:$B,$A205,Sta!$L:$L,"&gt;0.5"))/$D205</f>
        <v>#DIV/0!</v>
      </c>
      <c r="F205" s="7" t="e">
        <f>COUNTIFS(Sta!$A:$A,$A205,Sta!$L:$L,"&gt;0.5")/$B205</f>
        <v>#DIV/0!</v>
      </c>
      <c r="G205" s="7" t="e">
        <f>COUNTIFS(Sta!$B:$B,$A205,Sta!$L:$L,"&gt;0.5")/$C205</f>
        <v>#DIV/0!</v>
      </c>
      <c r="H205" s="12" t="e">
        <f>(COUNTIFS(Sta!$A:$A,$A205,Sta!$L:$L,"&gt;1.5") +COUNTIFS(Sta!$B:$B,$A205,Sta!$L:$L,"&gt;1.5"))/$D205</f>
        <v>#DIV/0!</v>
      </c>
      <c r="I205" s="7" t="e">
        <f>COUNTIFS(Sta!$A:$A,$A205,Sta!$L:$L,"&gt;1.5")/$B205</f>
        <v>#DIV/0!</v>
      </c>
      <c r="J205" s="7" t="e">
        <f>COUNTIFS(Sta!$B:$B,$A205,Sta!$L:$L,"&gt;1.5")/$C205</f>
        <v>#DIV/0!</v>
      </c>
      <c r="K205" s="12" t="e">
        <f>(COUNTIFS(Sta!$A:$A,$A205,Sta!$H:$H,"&gt;0.5") +COUNTIFS(Sta!$B:$B,$A205,Sta!$J:$J,"&gt;0.5"))/$D205</f>
        <v>#DIV/0!</v>
      </c>
      <c r="L205" s="7" t="e">
        <f>COUNTIFS(Sta!$A:$A,$A205,Sta!$H:$H,"&gt;0.5")/$B205</f>
        <v>#DIV/0!</v>
      </c>
      <c r="M205" s="7" t="e">
        <f>COUNTIFS(Sta!$B:$B,$A205,Sta!$J:$J,"&gt;0.5")/$C205</f>
        <v>#DIV/0!</v>
      </c>
      <c r="N205" s="12" t="e">
        <f>(COUNTIFS(Sta!$A:$A,$A205,Sta!$H:$H,"&gt;1.5") +COUNTIFS(Sta!$B:$B,$A205,Sta!$J:$J,"&gt;1.5"))/$D205</f>
        <v>#DIV/0!</v>
      </c>
      <c r="O205" s="7" t="e">
        <f>COUNTIFS(Sta!$A:$A,$A205,Sta!$H:$H,"&gt;1.5")/$B205</f>
        <v>#DIV/0!</v>
      </c>
      <c r="P205" s="7" t="e">
        <f>COUNTIFS(Sta!$B:$B,$A205,Sta!$J:$J,"&gt;1.5")/$C205</f>
        <v>#DIV/0!</v>
      </c>
      <c r="Q205" s="12" t="e">
        <f>(COUNTIFS(Sta!$A:$A,$A205,Sta!$I:$I,"&gt;0.5") +COUNTIFS(Sta!$B:$B,$A205,Sta!$K:$K,"&gt;0.5"))/$D205</f>
        <v>#DIV/0!</v>
      </c>
      <c r="R205" s="7" t="e">
        <f>COUNTIFS(Sta!$A:$A,$A205,Sta!$I:$I,"&gt;0.5")/$B205</f>
        <v>#DIV/0!</v>
      </c>
      <c r="S205" s="7" t="e">
        <f>COUNTIFS(Sta!$B:$B,$A205,Sta!$K:$K,"&gt;0.5")/$C205</f>
        <v>#DIV/0!</v>
      </c>
      <c r="T205" s="12" t="e">
        <f>(COUNTIFS(Sta!$A:$A,$A205,Sta!$I:$I,"&gt;1.5") +COUNTIFS(Sta!$B:$B,$A205,Sta!$K:$K,"&gt;1.5"))/$D205</f>
        <v>#DIV/0!</v>
      </c>
      <c r="U205" s="7" t="e">
        <f>COUNTIFS(Sta!$A:$A,$A205,Sta!$I:$I,"&gt;1.5")/$B205</f>
        <v>#DIV/0!</v>
      </c>
      <c r="V205" s="7" t="e">
        <f>COUNTIFS(Sta!$B:$B,$A205,Sta!$K:$K,"&gt;1.5")/$C205</f>
        <v>#DIV/0!</v>
      </c>
    </row>
    <row r="206" spans="1:22" x14ac:dyDescent="0.3">
      <c r="A206" t="s">
        <v>658</v>
      </c>
      <c r="B206" s="9">
        <f>COUNTIF(Sta!A:A,A206)</f>
        <v>9</v>
      </c>
      <c r="C206" s="4">
        <f>COUNTIF(Sta!B:B,A206)</f>
        <v>10</v>
      </c>
      <c r="D206" s="4">
        <f t="shared" si="6"/>
        <v>19</v>
      </c>
      <c r="E206" s="12">
        <f>(COUNTIFS(Sta!$A:$A,$A206,Sta!$L:$L,"&gt;0.5") +COUNTIFS(Sta!$B:$B,$A206,Sta!$L:$L,"&gt;0.5"))/$D206</f>
        <v>0.68421052631578949</v>
      </c>
      <c r="F206" s="7">
        <f>COUNTIFS(Sta!$A:$A,$A206,Sta!$L:$L,"&gt;0.5")/$B206</f>
        <v>0.55555555555555558</v>
      </c>
      <c r="G206" s="7">
        <f>COUNTIFS(Sta!$B:$B,$A206,Sta!$L:$L,"&gt;0.5")/$C206</f>
        <v>0.8</v>
      </c>
      <c r="H206" s="12">
        <f>(COUNTIFS(Sta!$A:$A,$A206,Sta!$L:$L,"&gt;1.5") +COUNTIFS(Sta!$B:$B,$A206,Sta!$L:$L,"&gt;1.5"))/$D206</f>
        <v>0.47368421052631576</v>
      </c>
      <c r="I206" s="7">
        <f>COUNTIFS(Sta!$A:$A,$A206,Sta!$L:$L,"&gt;1.5")/$B206</f>
        <v>0.33333333333333331</v>
      </c>
      <c r="J206" s="7">
        <f>COUNTIFS(Sta!$B:$B,$A206,Sta!$L:$L,"&gt;1.5")/$C206</f>
        <v>0.6</v>
      </c>
      <c r="K206" s="12">
        <f>(COUNTIFS(Sta!$A:$A,$A206,Sta!$H:$H,"&gt;0.5") +COUNTIFS(Sta!$B:$B,$A206,Sta!$J:$J,"&gt;0.5"))/$D206</f>
        <v>0.47368421052631576</v>
      </c>
      <c r="L206" s="7">
        <f>COUNTIFS(Sta!$A:$A,$A206,Sta!$H:$H,"&gt;0.5")/$B206</f>
        <v>0.55555555555555558</v>
      </c>
      <c r="M206" s="7">
        <f>COUNTIFS(Sta!$B:$B,$A206,Sta!$J:$J,"&gt;0.5")/$C206</f>
        <v>0.4</v>
      </c>
      <c r="N206" s="12">
        <f>(COUNTIFS(Sta!$A:$A,$A206,Sta!$H:$H,"&gt;1.5") +COUNTIFS(Sta!$B:$B,$A206,Sta!$J:$J,"&gt;1.5"))/$D206</f>
        <v>0</v>
      </c>
      <c r="O206" s="7">
        <f>COUNTIFS(Sta!$A:$A,$A206,Sta!$H:$H,"&gt;1.5")/$B206</f>
        <v>0</v>
      </c>
      <c r="P206" s="7">
        <f>COUNTIFS(Sta!$B:$B,$A206,Sta!$J:$J,"&gt;1.5")/$C206</f>
        <v>0</v>
      </c>
      <c r="Q206" s="12">
        <f>(COUNTIFS(Sta!$A:$A,$A206,Sta!$I:$I,"&gt;0.5") +COUNTIFS(Sta!$B:$B,$A206,Sta!$K:$K,"&gt;0.5"))/$D206</f>
        <v>0.52631578947368418</v>
      </c>
      <c r="R206" s="7">
        <f>COUNTIFS(Sta!$A:$A,$A206,Sta!$I:$I,"&gt;0.5")/$B206</f>
        <v>0.33333333333333331</v>
      </c>
      <c r="S206" s="7">
        <f>COUNTIFS(Sta!$B:$B,$A206,Sta!$K:$K,"&gt;0.5")/$C206</f>
        <v>0.7</v>
      </c>
      <c r="T206" s="12">
        <f>(COUNTIFS(Sta!$A:$A,$A206,Sta!$I:$I,"&gt;1.5") +COUNTIFS(Sta!$B:$B,$A206,Sta!$K:$K,"&gt;1.5"))/$D206</f>
        <v>0.31578947368421051</v>
      </c>
      <c r="U206" s="7">
        <f>COUNTIFS(Sta!$A:$A,$A206,Sta!$I:$I,"&gt;1.5")/$B206</f>
        <v>0.22222222222222221</v>
      </c>
      <c r="V206" s="7">
        <f>COUNTIFS(Sta!$B:$B,$A206,Sta!$K:$K,"&gt;1.5")/$C206</f>
        <v>0.4</v>
      </c>
    </row>
    <row r="207" spans="1:22" x14ac:dyDescent="0.3">
      <c r="A207" t="s">
        <v>685</v>
      </c>
      <c r="B207" s="9">
        <f>COUNTIF(Sta!A:A,A207)</f>
        <v>1</v>
      </c>
      <c r="C207" s="4">
        <f>COUNTIF(Sta!B:B,A207)</f>
        <v>0</v>
      </c>
      <c r="D207" s="4">
        <f t="shared" si="6"/>
        <v>1</v>
      </c>
      <c r="E207" s="12">
        <f>(COUNTIFS(Sta!$A:$A,$A207,Sta!$L:$L,"&gt;0.5") +COUNTIFS(Sta!$B:$B,$A207,Sta!$L:$L,"&gt;0.5"))/$D207</f>
        <v>0</v>
      </c>
      <c r="F207" s="7">
        <f>COUNTIFS(Sta!$A:$A,$A207,Sta!$L:$L,"&gt;0.5")/$B207</f>
        <v>0</v>
      </c>
      <c r="G207" s="7" t="e">
        <f>COUNTIFS(Sta!$B:$B,$A207,Sta!$L:$L,"&gt;0.5")/$C207</f>
        <v>#DIV/0!</v>
      </c>
      <c r="H207" s="12">
        <f>(COUNTIFS(Sta!$A:$A,$A207,Sta!$L:$L,"&gt;1.5") +COUNTIFS(Sta!$B:$B,$A207,Sta!$L:$L,"&gt;1.5"))/$D207</f>
        <v>0</v>
      </c>
      <c r="I207" s="7">
        <f>COUNTIFS(Sta!$A:$A,$A207,Sta!$L:$L,"&gt;1.5")/$B207</f>
        <v>0</v>
      </c>
      <c r="J207" s="7" t="e">
        <f>COUNTIFS(Sta!$B:$B,$A207,Sta!$L:$L,"&gt;1.5")/$C207</f>
        <v>#DIV/0!</v>
      </c>
      <c r="K207" s="12">
        <f>(COUNTIFS(Sta!$A:$A,$A207,Sta!$H:$H,"&gt;0.5") +COUNTIFS(Sta!$B:$B,$A207,Sta!$J:$J,"&gt;0.5"))/$D207</f>
        <v>0</v>
      </c>
      <c r="L207" s="7">
        <f>COUNTIFS(Sta!$A:$A,$A207,Sta!$H:$H,"&gt;0.5")/$B207</f>
        <v>0</v>
      </c>
      <c r="M207" s="7" t="e">
        <f>COUNTIFS(Sta!$B:$B,$A207,Sta!$J:$J,"&gt;0.5")/$C207</f>
        <v>#DIV/0!</v>
      </c>
      <c r="N207" s="12">
        <f>(COUNTIFS(Sta!$A:$A,$A207,Sta!$H:$H,"&gt;1.5") +COUNTIFS(Sta!$B:$B,$A207,Sta!$J:$J,"&gt;1.5"))/$D207</f>
        <v>0</v>
      </c>
      <c r="O207" s="7">
        <f>COUNTIFS(Sta!$A:$A,$A207,Sta!$H:$H,"&gt;1.5")/$B207</f>
        <v>0</v>
      </c>
      <c r="P207" s="7" t="e">
        <f>COUNTIFS(Sta!$B:$B,$A207,Sta!$J:$J,"&gt;1.5")/$C207</f>
        <v>#DIV/0!</v>
      </c>
      <c r="Q207" s="12">
        <f>(COUNTIFS(Sta!$A:$A,$A207,Sta!$I:$I,"&gt;0.5") +COUNTIFS(Sta!$B:$B,$A207,Sta!$K:$K,"&gt;0.5"))/$D207</f>
        <v>0</v>
      </c>
      <c r="R207" s="7">
        <f>COUNTIFS(Sta!$A:$A,$A207,Sta!$I:$I,"&gt;0.5")/$B207</f>
        <v>0</v>
      </c>
      <c r="S207" s="7" t="e">
        <f>COUNTIFS(Sta!$B:$B,$A207,Sta!$K:$K,"&gt;0.5")/$C207</f>
        <v>#DIV/0!</v>
      </c>
      <c r="T207" s="12">
        <f>(COUNTIFS(Sta!$A:$A,$A207,Sta!$I:$I,"&gt;1.5") +COUNTIFS(Sta!$B:$B,$A207,Sta!$K:$K,"&gt;1.5"))/$D207</f>
        <v>0</v>
      </c>
      <c r="U207" s="7">
        <f>COUNTIFS(Sta!$A:$A,$A207,Sta!$I:$I,"&gt;1.5")/$B207</f>
        <v>0</v>
      </c>
      <c r="V207" s="7" t="e">
        <f>COUNTIFS(Sta!$B:$B,$A207,Sta!$K:$K,"&gt;1.5")/$C207</f>
        <v>#DIV/0!</v>
      </c>
    </row>
    <row r="208" spans="1:22" x14ac:dyDescent="0.3">
      <c r="A208" t="s">
        <v>211</v>
      </c>
      <c r="B208" s="9">
        <f>COUNTIF(Sta!A:A,A208)</f>
        <v>1</v>
      </c>
      <c r="C208" s="4">
        <f>COUNTIF(Sta!B:B,A208)</f>
        <v>1</v>
      </c>
      <c r="D208" s="4">
        <f t="shared" si="6"/>
        <v>2</v>
      </c>
      <c r="E208" s="12">
        <f>(COUNTIFS(Sta!$A:$A,$A208,Sta!$L:$L,"&gt;0.5") +COUNTIFS(Sta!$B:$B,$A208,Sta!$L:$L,"&gt;0.5"))/$D208</f>
        <v>1</v>
      </c>
      <c r="F208" s="7">
        <f>COUNTIFS(Sta!$A:$A,$A208,Sta!$L:$L,"&gt;0.5")/$B208</f>
        <v>1</v>
      </c>
      <c r="G208" s="7">
        <f>COUNTIFS(Sta!$B:$B,$A208,Sta!$L:$L,"&gt;0.5")/$C208</f>
        <v>1</v>
      </c>
      <c r="H208" s="12">
        <f>(COUNTIFS(Sta!$A:$A,$A208,Sta!$L:$L,"&gt;1.5") +COUNTIFS(Sta!$B:$B,$A208,Sta!$L:$L,"&gt;1.5"))/$D208</f>
        <v>1</v>
      </c>
      <c r="I208" s="7">
        <f>COUNTIFS(Sta!$A:$A,$A208,Sta!$L:$L,"&gt;1.5")/$B208</f>
        <v>1</v>
      </c>
      <c r="J208" s="7">
        <f>COUNTIFS(Sta!$B:$B,$A208,Sta!$L:$L,"&gt;1.5")/$C208</f>
        <v>1</v>
      </c>
      <c r="K208" s="12">
        <f>(COUNTIFS(Sta!$A:$A,$A208,Sta!$H:$H,"&gt;0.5") +COUNTIFS(Sta!$B:$B,$A208,Sta!$J:$J,"&gt;0.5"))/$D208</f>
        <v>1</v>
      </c>
      <c r="L208" s="7">
        <f>COUNTIFS(Sta!$A:$A,$A208,Sta!$H:$H,"&gt;0.5")/$B208</f>
        <v>1</v>
      </c>
      <c r="M208" s="7">
        <f>COUNTIFS(Sta!$B:$B,$A208,Sta!$J:$J,"&gt;0.5")/$C208</f>
        <v>1</v>
      </c>
      <c r="N208" s="12">
        <f>(COUNTIFS(Sta!$A:$A,$A208,Sta!$H:$H,"&gt;1.5") +COUNTIFS(Sta!$B:$B,$A208,Sta!$J:$J,"&gt;1.5"))/$D208</f>
        <v>0</v>
      </c>
      <c r="O208" s="7">
        <f>COUNTIFS(Sta!$A:$A,$A208,Sta!$H:$H,"&gt;1.5")/$B208</f>
        <v>0</v>
      </c>
      <c r="P208" s="7">
        <f>COUNTIFS(Sta!$B:$B,$A208,Sta!$J:$J,"&gt;1.5")/$C208</f>
        <v>0</v>
      </c>
      <c r="Q208" s="12">
        <f>(COUNTIFS(Sta!$A:$A,$A208,Sta!$I:$I,"&gt;0.5") +COUNTIFS(Sta!$B:$B,$A208,Sta!$K:$K,"&gt;0.5"))/$D208</f>
        <v>1</v>
      </c>
      <c r="R208" s="7">
        <f>COUNTIFS(Sta!$A:$A,$A208,Sta!$I:$I,"&gt;0.5")/$B208</f>
        <v>1</v>
      </c>
      <c r="S208" s="7">
        <f>COUNTIFS(Sta!$B:$B,$A208,Sta!$K:$K,"&gt;0.5")/$C208</f>
        <v>1</v>
      </c>
      <c r="T208" s="12">
        <f>(COUNTIFS(Sta!$A:$A,$A208,Sta!$I:$I,"&gt;1.5") +COUNTIFS(Sta!$B:$B,$A208,Sta!$K:$K,"&gt;1.5"))/$D208</f>
        <v>0.5</v>
      </c>
      <c r="U208" s="7">
        <f>COUNTIFS(Sta!$A:$A,$A208,Sta!$I:$I,"&gt;1.5")/$B208</f>
        <v>1</v>
      </c>
      <c r="V208" s="7">
        <f>COUNTIFS(Sta!$B:$B,$A208,Sta!$K:$K,"&gt;1.5")/$C208</f>
        <v>0</v>
      </c>
    </row>
    <row r="209" spans="1:22" x14ac:dyDescent="0.3">
      <c r="A209" t="s">
        <v>631</v>
      </c>
      <c r="B209" s="9">
        <f>COUNTIF(Sta!A:A,A209)</f>
        <v>1</v>
      </c>
      <c r="C209" s="4">
        <f>COUNTIF(Sta!B:B,A209)</f>
        <v>1</v>
      </c>
      <c r="D209" s="4">
        <f t="shared" ref="D209:D232" si="7">B209+C209</f>
        <v>2</v>
      </c>
      <c r="E209" s="12">
        <f>(COUNTIFS(Sta!$A:$A,$A209,Sta!$L:$L,"&gt;0.5") +COUNTIFS(Sta!$B:$B,$A209,Sta!$L:$L,"&gt;0.5"))/$D209</f>
        <v>0.5</v>
      </c>
      <c r="F209" s="7">
        <f>COUNTIFS(Sta!$A:$A,$A209,Sta!$L:$L,"&gt;0.5")/$B209</f>
        <v>0</v>
      </c>
      <c r="G209" s="7">
        <f>COUNTIFS(Sta!$B:$B,$A209,Sta!$L:$L,"&gt;0.5")/$C209</f>
        <v>1</v>
      </c>
      <c r="H209" s="12">
        <f>(COUNTIFS(Sta!$A:$A,$A209,Sta!$L:$L,"&gt;1.5") +COUNTIFS(Sta!$B:$B,$A209,Sta!$L:$L,"&gt;1.5"))/$D209</f>
        <v>0</v>
      </c>
      <c r="I209" s="7">
        <f>COUNTIFS(Sta!$A:$A,$A209,Sta!$L:$L,"&gt;1.5")/$B209</f>
        <v>0</v>
      </c>
      <c r="J209" s="7">
        <f>COUNTIFS(Sta!$B:$B,$A209,Sta!$L:$L,"&gt;1.5")/$C209</f>
        <v>0</v>
      </c>
      <c r="K209" s="12">
        <f>(COUNTIFS(Sta!$A:$A,$A209,Sta!$H:$H,"&gt;0.5") +COUNTIFS(Sta!$B:$B,$A209,Sta!$J:$J,"&gt;0.5"))/$D209</f>
        <v>0</v>
      </c>
      <c r="L209" s="7">
        <f>COUNTIFS(Sta!$A:$A,$A209,Sta!$H:$H,"&gt;0.5")/$B209</f>
        <v>0</v>
      </c>
      <c r="M209" s="7">
        <f>COUNTIFS(Sta!$B:$B,$A209,Sta!$J:$J,"&gt;0.5")/$C209</f>
        <v>0</v>
      </c>
      <c r="N209" s="12">
        <f>(COUNTIFS(Sta!$A:$A,$A209,Sta!$H:$H,"&gt;1.5") +COUNTIFS(Sta!$B:$B,$A209,Sta!$J:$J,"&gt;1.5"))/$D209</f>
        <v>0</v>
      </c>
      <c r="O209" s="7">
        <f>COUNTIFS(Sta!$A:$A,$A209,Sta!$H:$H,"&gt;1.5")/$B209</f>
        <v>0</v>
      </c>
      <c r="P209" s="7">
        <f>COUNTIFS(Sta!$B:$B,$A209,Sta!$J:$J,"&gt;1.5")/$C209</f>
        <v>0</v>
      </c>
      <c r="Q209" s="12">
        <f>(COUNTIFS(Sta!$A:$A,$A209,Sta!$I:$I,"&gt;0.5") +COUNTIFS(Sta!$B:$B,$A209,Sta!$K:$K,"&gt;0.5"))/$D209</f>
        <v>0.5</v>
      </c>
      <c r="R209" s="7">
        <f>COUNTIFS(Sta!$A:$A,$A209,Sta!$I:$I,"&gt;0.5")/$B209</f>
        <v>0</v>
      </c>
      <c r="S209" s="7">
        <f>COUNTIFS(Sta!$B:$B,$A209,Sta!$K:$K,"&gt;0.5")/$C209</f>
        <v>1</v>
      </c>
      <c r="T209" s="12">
        <f>(COUNTIFS(Sta!$A:$A,$A209,Sta!$I:$I,"&gt;1.5") +COUNTIFS(Sta!$B:$B,$A209,Sta!$K:$K,"&gt;1.5"))/$D209</f>
        <v>0</v>
      </c>
      <c r="U209" s="7">
        <f>COUNTIFS(Sta!$A:$A,$A209,Sta!$I:$I,"&gt;1.5")/$B209</f>
        <v>0</v>
      </c>
      <c r="V209" s="7">
        <f>COUNTIFS(Sta!$B:$B,$A209,Sta!$K:$K,"&gt;1.5")/$C209</f>
        <v>0</v>
      </c>
    </row>
    <row r="210" spans="1:22" x14ac:dyDescent="0.3">
      <c r="A210" t="s">
        <v>312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2" t="e">
        <f>(COUNTIFS(Sta!$A:$A,$A210,Sta!$L:$L,"&gt;0.5") +COUNTIFS(Sta!$B:$B,$A210,Sta!$L:$L,"&gt;0.5"))/$D210</f>
        <v>#DIV/0!</v>
      </c>
      <c r="F210" s="7" t="e">
        <f>COUNTIFS(Sta!$A:$A,$A210,Sta!$L:$L,"&gt;0.5")/$B210</f>
        <v>#DIV/0!</v>
      </c>
      <c r="G210" s="7" t="e">
        <f>COUNTIFS(Sta!$B:$B,$A210,Sta!$L:$L,"&gt;0.5")/$C210</f>
        <v>#DIV/0!</v>
      </c>
      <c r="H210" s="12" t="e">
        <f>(COUNTIFS(Sta!$A:$A,$A210,Sta!$L:$L,"&gt;1.5") +COUNTIFS(Sta!$B:$B,$A210,Sta!$L:$L,"&gt;1.5"))/$D210</f>
        <v>#DIV/0!</v>
      </c>
      <c r="I210" s="7" t="e">
        <f>COUNTIFS(Sta!$A:$A,$A210,Sta!$L:$L,"&gt;1.5")/$B210</f>
        <v>#DIV/0!</v>
      </c>
      <c r="J210" s="7" t="e">
        <f>COUNTIFS(Sta!$B:$B,$A210,Sta!$L:$L,"&gt;1.5")/$C210</f>
        <v>#DIV/0!</v>
      </c>
      <c r="K210" s="12" t="e">
        <f>(COUNTIFS(Sta!$A:$A,$A210,Sta!$H:$H,"&gt;0.5") +COUNTIFS(Sta!$B:$B,$A210,Sta!$J:$J,"&gt;0.5"))/$D210</f>
        <v>#DIV/0!</v>
      </c>
      <c r="L210" s="7" t="e">
        <f>COUNTIFS(Sta!$A:$A,$A210,Sta!$H:$H,"&gt;0.5")/$B210</f>
        <v>#DIV/0!</v>
      </c>
      <c r="M210" s="7" t="e">
        <f>COUNTIFS(Sta!$B:$B,$A210,Sta!$J:$J,"&gt;0.5")/$C210</f>
        <v>#DIV/0!</v>
      </c>
      <c r="N210" s="12" t="e">
        <f>(COUNTIFS(Sta!$A:$A,$A210,Sta!$H:$H,"&gt;1.5") +COUNTIFS(Sta!$B:$B,$A210,Sta!$J:$J,"&gt;1.5"))/$D210</f>
        <v>#DIV/0!</v>
      </c>
      <c r="O210" s="7" t="e">
        <f>COUNTIFS(Sta!$A:$A,$A210,Sta!$H:$H,"&gt;1.5")/$B210</f>
        <v>#DIV/0!</v>
      </c>
      <c r="P210" s="7" t="e">
        <f>COUNTIFS(Sta!$B:$B,$A210,Sta!$J:$J,"&gt;1.5")/$C210</f>
        <v>#DIV/0!</v>
      </c>
      <c r="Q210" s="12" t="e">
        <f>(COUNTIFS(Sta!$A:$A,$A210,Sta!$I:$I,"&gt;0.5") +COUNTIFS(Sta!$B:$B,$A210,Sta!$K:$K,"&gt;0.5"))/$D210</f>
        <v>#DIV/0!</v>
      </c>
      <c r="R210" s="7" t="e">
        <f>COUNTIFS(Sta!$A:$A,$A210,Sta!$I:$I,"&gt;0.5")/$B210</f>
        <v>#DIV/0!</v>
      </c>
      <c r="S210" s="7" t="e">
        <f>COUNTIFS(Sta!$B:$B,$A210,Sta!$K:$K,"&gt;0.5")/$C210</f>
        <v>#DIV/0!</v>
      </c>
      <c r="T210" s="12" t="e">
        <f>(COUNTIFS(Sta!$A:$A,$A210,Sta!$I:$I,"&gt;1.5") +COUNTIFS(Sta!$B:$B,$A210,Sta!$K:$K,"&gt;1.5"))/$D210</f>
        <v>#DIV/0!</v>
      </c>
      <c r="U210" s="7" t="e">
        <f>COUNTIFS(Sta!$A:$A,$A210,Sta!$I:$I,"&gt;1.5")/$B210</f>
        <v>#DIV/0!</v>
      </c>
      <c r="V210" s="7" t="e">
        <f>COUNTIFS(Sta!$B:$B,$A210,Sta!$K:$K,"&gt;1.5")/$C210</f>
        <v>#DIV/0!</v>
      </c>
    </row>
    <row r="211" spans="1:22" x14ac:dyDescent="0.3">
      <c r="A211" t="s">
        <v>133</v>
      </c>
      <c r="B211" s="9">
        <f>COUNTIF(Sta!A:A,A211)</f>
        <v>1</v>
      </c>
      <c r="C211" s="4">
        <f>COUNTIF(Sta!B:B,A211)</f>
        <v>0</v>
      </c>
      <c r="D211" s="4">
        <f t="shared" si="7"/>
        <v>1</v>
      </c>
      <c r="E211" s="12">
        <f>(COUNTIFS(Sta!$A:$A,$A211,Sta!$L:$L,"&gt;0.5") +COUNTIFS(Sta!$B:$B,$A211,Sta!$L:$L,"&gt;0.5"))/$D211</f>
        <v>1</v>
      </c>
      <c r="F211" s="7">
        <f>COUNTIFS(Sta!$A:$A,$A211,Sta!$L:$L,"&gt;0.5")/$B211</f>
        <v>1</v>
      </c>
      <c r="G211" s="7" t="e">
        <f>COUNTIFS(Sta!$B:$B,$A211,Sta!$L:$L,"&gt;0.5")/$C211</f>
        <v>#DIV/0!</v>
      </c>
      <c r="H211" s="12">
        <f>(COUNTIFS(Sta!$A:$A,$A211,Sta!$L:$L,"&gt;1.5") +COUNTIFS(Sta!$B:$B,$A211,Sta!$L:$L,"&gt;1.5"))/$D211</f>
        <v>1</v>
      </c>
      <c r="I211" s="7">
        <f>COUNTIFS(Sta!$A:$A,$A211,Sta!$L:$L,"&gt;1.5")/$B211</f>
        <v>1</v>
      </c>
      <c r="J211" s="7" t="e">
        <f>COUNTIFS(Sta!$B:$B,$A211,Sta!$L:$L,"&gt;1.5")/$C211</f>
        <v>#DIV/0!</v>
      </c>
      <c r="K211" s="12">
        <f>(COUNTIFS(Sta!$A:$A,$A211,Sta!$H:$H,"&gt;0.5") +COUNTIFS(Sta!$B:$B,$A211,Sta!$J:$J,"&gt;0.5"))/$D211</f>
        <v>1</v>
      </c>
      <c r="L211" s="7">
        <f>COUNTIFS(Sta!$A:$A,$A211,Sta!$H:$H,"&gt;0.5")/$B211</f>
        <v>1</v>
      </c>
      <c r="M211" s="7" t="e">
        <f>COUNTIFS(Sta!$B:$B,$A211,Sta!$J:$J,"&gt;0.5")/$C211</f>
        <v>#DIV/0!</v>
      </c>
      <c r="N211" s="12">
        <f>(COUNTIFS(Sta!$A:$A,$A211,Sta!$H:$H,"&gt;1.5") +COUNTIFS(Sta!$B:$B,$A211,Sta!$J:$J,"&gt;1.5"))/$D211</f>
        <v>1</v>
      </c>
      <c r="O211" s="7">
        <f>COUNTIFS(Sta!$A:$A,$A211,Sta!$H:$H,"&gt;1.5")/$B211</f>
        <v>1</v>
      </c>
      <c r="P211" s="7" t="e">
        <f>COUNTIFS(Sta!$B:$B,$A211,Sta!$J:$J,"&gt;1.5")/$C211</f>
        <v>#DIV/0!</v>
      </c>
      <c r="Q211" s="12">
        <f>(COUNTIFS(Sta!$A:$A,$A211,Sta!$I:$I,"&gt;0.5") +COUNTIFS(Sta!$B:$B,$A211,Sta!$K:$K,"&gt;0.5"))/$D211</f>
        <v>1</v>
      </c>
      <c r="R211" s="7">
        <f>COUNTIFS(Sta!$A:$A,$A211,Sta!$I:$I,"&gt;0.5")/$B211</f>
        <v>1</v>
      </c>
      <c r="S211" s="7" t="e">
        <f>COUNTIFS(Sta!$B:$B,$A211,Sta!$K:$K,"&gt;0.5")/$C211</f>
        <v>#DIV/0!</v>
      </c>
      <c r="T211" s="12">
        <f>(COUNTIFS(Sta!$A:$A,$A211,Sta!$I:$I,"&gt;1.5") +COUNTIFS(Sta!$B:$B,$A211,Sta!$K:$K,"&gt;1.5"))/$D211</f>
        <v>0</v>
      </c>
      <c r="U211" s="7">
        <f>COUNTIFS(Sta!$A:$A,$A211,Sta!$I:$I,"&gt;1.5")/$B211</f>
        <v>0</v>
      </c>
      <c r="V211" s="7" t="e">
        <f>COUNTIFS(Sta!$B:$B,$A211,Sta!$K:$K,"&gt;1.5")/$C211</f>
        <v>#DIV/0!</v>
      </c>
    </row>
    <row r="212" spans="1:22" x14ac:dyDescent="0.3">
      <c r="A212" t="s">
        <v>629</v>
      </c>
      <c r="B212" s="9">
        <f>COUNTIF(Sta!A:A,A212)</f>
        <v>1</v>
      </c>
      <c r="C212" s="4">
        <f>COUNTIF(Sta!B:B,A212)</f>
        <v>1</v>
      </c>
      <c r="D212" s="4">
        <f t="shared" si="7"/>
        <v>2</v>
      </c>
      <c r="E212" s="12">
        <f>(COUNTIFS(Sta!$A:$A,$A212,Sta!$L:$L,"&gt;0.5") +COUNTIFS(Sta!$B:$B,$A212,Sta!$L:$L,"&gt;0.5"))/$D212</f>
        <v>1</v>
      </c>
      <c r="F212" s="7">
        <f>COUNTIFS(Sta!$A:$A,$A212,Sta!$L:$L,"&gt;0.5")/$B212</f>
        <v>1</v>
      </c>
      <c r="G212" s="7">
        <f>COUNTIFS(Sta!$B:$B,$A212,Sta!$L:$L,"&gt;0.5")/$C212</f>
        <v>1</v>
      </c>
      <c r="H212" s="12">
        <f>(COUNTIFS(Sta!$A:$A,$A212,Sta!$L:$L,"&gt;1.5") +COUNTIFS(Sta!$B:$B,$A212,Sta!$L:$L,"&gt;1.5"))/$D212</f>
        <v>0</v>
      </c>
      <c r="I212" s="7">
        <f>COUNTIFS(Sta!$A:$A,$A212,Sta!$L:$L,"&gt;1.5")/$B212</f>
        <v>0</v>
      </c>
      <c r="J212" s="7">
        <f>COUNTIFS(Sta!$B:$B,$A212,Sta!$L:$L,"&gt;1.5")/$C212</f>
        <v>0</v>
      </c>
      <c r="K212" s="12">
        <f>(COUNTIFS(Sta!$A:$A,$A212,Sta!$H:$H,"&gt;0.5") +COUNTIFS(Sta!$B:$B,$A212,Sta!$J:$J,"&gt;0.5"))/$D212</f>
        <v>0</v>
      </c>
      <c r="L212" s="7">
        <f>COUNTIFS(Sta!$A:$A,$A212,Sta!$H:$H,"&gt;0.5")/$B212</f>
        <v>0</v>
      </c>
      <c r="M212" s="7">
        <f>COUNTIFS(Sta!$B:$B,$A212,Sta!$J:$J,"&gt;0.5")/$C212</f>
        <v>0</v>
      </c>
      <c r="N212" s="12">
        <f>(COUNTIFS(Sta!$A:$A,$A212,Sta!$H:$H,"&gt;1.5") +COUNTIFS(Sta!$B:$B,$A212,Sta!$J:$J,"&gt;1.5"))/$D212</f>
        <v>0</v>
      </c>
      <c r="O212" s="7">
        <f>COUNTIFS(Sta!$A:$A,$A212,Sta!$H:$H,"&gt;1.5")/$B212</f>
        <v>0</v>
      </c>
      <c r="P212" s="7">
        <f>COUNTIFS(Sta!$B:$B,$A212,Sta!$J:$J,"&gt;1.5")/$C212</f>
        <v>0</v>
      </c>
      <c r="Q212" s="12">
        <f>(COUNTIFS(Sta!$A:$A,$A212,Sta!$I:$I,"&gt;0.5") +COUNTIFS(Sta!$B:$B,$A212,Sta!$K:$K,"&gt;0.5"))/$D212</f>
        <v>1</v>
      </c>
      <c r="R212" s="7">
        <f>COUNTIFS(Sta!$A:$A,$A212,Sta!$I:$I,"&gt;0.5")/$B212</f>
        <v>1</v>
      </c>
      <c r="S212" s="7">
        <f>COUNTIFS(Sta!$B:$B,$A212,Sta!$K:$K,"&gt;0.5")/$C212</f>
        <v>1</v>
      </c>
      <c r="T212" s="12">
        <f>(COUNTIFS(Sta!$A:$A,$A212,Sta!$I:$I,"&gt;1.5") +COUNTIFS(Sta!$B:$B,$A212,Sta!$K:$K,"&gt;1.5"))/$D212</f>
        <v>0</v>
      </c>
      <c r="U212" s="7">
        <f>COUNTIFS(Sta!$A:$A,$A212,Sta!$I:$I,"&gt;1.5")/$B212</f>
        <v>0</v>
      </c>
      <c r="V212" s="7">
        <f>COUNTIFS(Sta!$B:$B,$A212,Sta!$K:$K,"&gt;1.5")/$C212</f>
        <v>0</v>
      </c>
    </row>
    <row r="213" spans="1:22" x14ac:dyDescent="0.3">
      <c r="A213" t="s">
        <v>491</v>
      </c>
      <c r="B213" s="9">
        <f>COUNTIF(Sta!A:A,A213)</f>
        <v>6</v>
      </c>
      <c r="C213" s="4">
        <f>COUNTIF(Sta!B:B,A213)</f>
        <v>7</v>
      </c>
      <c r="D213" s="4">
        <f t="shared" si="7"/>
        <v>13</v>
      </c>
      <c r="E213" s="12">
        <f>(COUNTIFS(Sta!$A:$A,$A213,Sta!$L:$L,"&gt;0.5") +COUNTIFS(Sta!$B:$B,$A213,Sta!$L:$L,"&gt;0.5"))/$D213</f>
        <v>0.61538461538461542</v>
      </c>
      <c r="F213" s="7">
        <f>COUNTIFS(Sta!$A:$A,$A213,Sta!$L:$L,"&gt;0.5")/$B213</f>
        <v>0.66666666666666663</v>
      </c>
      <c r="G213" s="7">
        <f>COUNTIFS(Sta!$B:$B,$A213,Sta!$L:$L,"&gt;0.5")/$C213</f>
        <v>0.5714285714285714</v>
      </c>
      <c r="H213" s="12">
        <f>(COUNTIFS(Sta!$A:$A,$A213,Sta!$L:$L,"&gt;1.5") +COUNTIFS(Sta!$B:$B,$A213,Sta!$L:$L,"&gt;1.5"))/$D213</f>
        <v>0.38461538461538464</v>
      </c>
      <c r="I213" s="7">
        <f>COUNTIFS(Sta!$A:$A,$A213,Sta!$L:$L,"&gt;1.5")/$B213</f>
        <v>0.5</v>
      </c>
      <c r="J213" s="7">
        <f>COUNTIFS(Sta!$B:$B,$A213,Sta!$L:$L,"&gt;1.5")/$C213</f>
        <v>0.2857142857142857</v>
      </c>
      <c r="K213" s="12">
        <f>(COUNTIFS(Sta!$A:$A,$A213,Sta!$H:$H,"&gt;0.5") +COUNTIFS(Sta!$B:$B,$A213,Sta!$J:$J,"&gt;0.5"))/$D213</f>
        <v>0.46153846153846156</v>
      </c>
      <c r="L213" s="7">
        <f>COUNTIFS(Sta!$A:$A,$A213,Sta!$H:$H,"&gt;0.5")/$B213</f>
        <v>0.66666666666666663</v>
      </c>
      <c r="M213" s="7">
        <f>COUNTIFS(Sta!$B:$B,$A213,Sta!$J:$J,"&gt;0.5")/$C213</f>
        <v>0.2857142857142857</v>
      </c>
      <c r="N213" s="12">
        <f>(COUNTIFS(Sta!$A:$A,$A213,Sta!$H:$H,"&gt;1.5") +COUNTIFS(Sta!$B:$B,$A213,Sta!$J:$J,"&gt;1.5"))/$D213</f>
        <v>7.6923076923076927E-2</v>
      </c>
      <c r="O213" s="7">
        <f>COUNTIFS(Sta!$A:$A,$A213,Sta!$H:$H,"&gt;1.5")/$B213</f>
        <v>0.16666666666666666</v>
      </c>
      <c r="P213" s="7">
        <f>COUNTIFS(Sta!$B:$B,$A213,Sta!$J:$J,"&gt;1.5")/$C213</f>
        <v>0</v>
      </c>
      <c r="Q213" s="12">
        <f>(COUNTIFS(Sta!$A:$A,$A213,Sta!$I:$I,"&gt;0.5") +COUNTIFS(Sta!$B:$B,$A213,Sta!$K:$K,"&gt;0.5"))/$D213</f>
        <v>0.38461538461538464</v>
      </c>
      <c r="R213" s="7">
        <f>COUNTIFS(Sta!$A:$A,$A213,Sta!$I:$I,"&gt;0.5")/$B213</f>
        <v>0.33333333333333331</v>
      </c>
      <c r="S213" s="7">
        <f>COUNTIFS(Sta!$B:$B,$A213,Sta!$K:$K,"&gt;0.5")/$C213</f>
        <v>0.42857142857142855</v>
      </c>
      <c r="T213" s="12">
        <f>(COUNTIFS(Sta!$A:$A,$A213,Sta!$I:$I,"&gt;1.5") +COUNTIFS(Sta!$B:$B,$A213,Sta!$K:$K,"&gt;1.5"))/$D213</f>
        <v>0.23076923076923078</v>
      </c>
      <c r="U213" s="7">
        <f>COUNTIFS(Sta!$A:$A,$A213,Sta!$I:$I,"&gt;1.5")/$B213</f>
        <v>0.16666666666666666</v>
      </c>
      <c r="V213" s="7">
        <f>COUNTIFS(Sta!$B:$B,$A213,Sta!$K:$K,"&gt;1.5")/$C213</f>
        <v>0.2857142857142857</v>
      </c>
    </row>
    <row r="214" spans="1:22" x14ac:dyDescent="0.3">
      <c r="A214" t="s">
        <v>614</v>
      </c>
      <c r="B214" s="9">
        <f>COUNTIF(Sta!A:A,A214)</f>
        <v>2</v>
      </c>
      <c r="C214" s="4">
        <f>COUNTIF(Sta!B:B,A214)</f>
        <v>1</v>
      </c>
      <c r="D214" s="4">
        <f t="shared" si="7"/>
        <v>3</v>
      </c>
      <c r="E214" s="12">
        <f>(COUNTIFS(Sta!$A:$A,$A214,Sta!$L:$L,"&gt;0.5") +COUNTIFS(Sta!$B:$B,$A214,Sta!$L:$L,"&gt;0.5"))/$D214</f>
        <v>1</v>
      </c>
      <c r="F214" s="7">
        <f>COUNTIFS(Sta!$A:$A,$A214,Sta!$L:$L,"&gt;0.5")/$B214</f>
        <v>1</v>
      </c>
      <c r="G214" s="7">
        <f>COUNTIFS(Sta!$B:$B,$A214,Sta!$L:$L,"&gt;0.5")/$C214</f>
        <v>1</v>
      </c>
      <c r="H214" s="12">
        <f>(COUNTIFS(Sta!$A:$A,$A214,Sta!$L:$L,"&gt;1.5") +COUNTIFS(Sta!$B:$B,$A214,Sta!$L:$L,"&gt;1.5"))/$D214</f>
        <v>0</v>
      </c>
      <c r="I214" s="7">
        <f>COUNTIFS(Sta!$A:$A,$A214,Sta!$L:$L,"&gt;1.5")/$B214</f>
        <v>0</v>
      </c>
      <c r="J214" s="7">
        <f>COUNTIFS(Sta!$B:$B,$A214,Sta!$L:$L,"&gt;1.5")/$C214</f>
        <v>0</v>
      </c>
      <c r="K214" s="12">
        <f>(COUNTIFS(Sta!$A:$A,$A214,Sta!$H:$H,"&gt;0.5") +COUNTIFS(Sta!$B:$B,$A214,Sta!$J:$J,"&gt;0.5"))/$D214</f>
        <v>0.66666666666666663</v>
      </c>
      <c r="L214" s="7">
        <f>COUNTIFS(Sta!$A:$A,$A214,Sta!$H:$H,"&gt;0.5")/$B214</f>
        <v>1</v>
      </c>
      <c r="M214" s="7">
        <f>COUNTIFS(Sta!$B:$B,$A214,Sta!$J:$J,"&gt;0.5")/$C214</f>
        <v>0</v>
      </c>
      <c r="N214" s="12">
        <f>(COUNTIFS(Sta!$A:$A,$A214,Sta!$H:$H,"&gt;1.5") +COUNTIFS(Sta!$B:$B,$A214,Sta!$J:$J,"&gt;1.5"))/$D214</f>
        <v>0</v>
      </c>
      <c r="O214" s="7">
        <f>COUNTIFS(Sta!$A:$A,$A214,Sta!$H:$H,"&gt;1.5")/$B214</f>
        <v>0</v>
      </c>
      <c r="P214" s="7">
        <f>COUNTIFS(Sta!$B:$B,$A214,Sta!$J:$J,"&gt;1.5")/$C214</f>
        <v>0</v>
      </c>
      <c r="Q214" s="12">
        <f>(COUNTIFS(Sta!$A:$A,$A214,Sta!$I:$I,"&gt;0.5") +COUNTIFS(Sta!$B:$B,$A214,Sta!$K:$K,"&gt;0.5"))/$D214</f>
        <v>0.33333333333333331</v>
      </c>
      <c r="R214" s="7">
        <f>COUNTIFS(Sta!$A:$A,$A214,Sta!$I:$I,"&gt;0.5")/$B214</f>
        <v>0</v>
      </c>
      <c r="S214" s="7">
        <f>COUNTIFS(Sta!$B:$B,$A214,Sta!$K:$K,"&gt;0.5")/$C214</f>
        <v>1</v>
      </c>
      <c r="T214" s="12">
        <f>(COUNTIFS(Sta!$A:$A,$A214,Sta!$I:$I,"&gt;1.5") +COUNTIFS(Sta!$B:$B,$A214,Sta!$K:$K,"&gt;1.5"))/$D214</f>
        <v>0</v>
      </c>
      <c r="U214" s="7">
        <f>COUNTIFS(Sta!$A:$A,$A214,Sta!$I:$I,"&gt;1.5")/$B214</f>
        <v>0</v>
      </c>
      <c r="V214" s="7">
        <f>COUNTIFS(Sta!$B:$B,$A214,Sta!$K:$K,"&gt;1.5")/$C214</f>
        <v>0</v>
      </c>
    </row>
    <row r="215" spans="1:22" x14ac:dyDescent="0.3">
      <c r="A215" t="s">
        <v>714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2" t="e">
        <f>(COUNTIFS(Sta!$A:$A,$A215,Sta!$L:$L,"&gt;0.5") +COUNTIFS(Sta!$B:$B,$A215,Sta!$L:$L,"&gt;0.5"))/$D215</f>
        <v>#DIV/0!</v>
      </c>
      <c r="F215" s="7" t="e">
        <f>COUNTIFS(Sta!$A:$A,$A215,Sta!$L:$L,"&gt;0.5")/$B215</f>
        <v>#DIV/0!</v>
      </c>
      <c r="G215" s="7" t="e">
        <f>COUNTIFS(Sta!$B:$B,$A215,Sta!$L:$L,"&gt;0.5")/$C215</f>
        <v>#DIV/0!</v>
      </c>
      <c r="H215" s="12" t="e">
        <f>(COUNTIFS(Sta!$A:$A,$A215,Sta!$L:$L,"&gt;1.5") +COUNTIFS(Sta!$B:$B,$A215,Sta!$L:$L,"&gt;1.5"))/$D215</f>
        <v>#DIV/0!</v>
      </c>
      <c r="I215" s="7" t="e">
        <f>COUNTIFS(Sta!$A:$A,$A215,Sta!$L:$L,"&gt;1.5")/$B215</f>
        <v>#DIV/0!</v>
      </c>
      <c r="J215" s="7" t="e">
        <f>COUNTIFS(Sta!$B:$B,$A215,Sta!$L:$L,"&gt;1.5")/$C215</f>
        <v>#DIV/0!</v>
      </c>
      <c r="K215" s="12" t="e">
        <f>(COUNTIFS(Sta!$A:$A,$A215,Sta!$H:$H,"&gt;0.5") +COUNTIFS(Sta!$B:$B,$A215,Sta!$J:$J,"&gt;0.5"))/$D215</f>
        <v>#DIV/0!</v>
      </c>
      <c r="L215" s="7" t="e">
        <f>COUNTIFS(Sta!$A:$A,$A215,Sta!$H:$H,"&gt;0.5")/$B215</f>
        <v>#DIV/0!</v>
      </c>
      <c r="M215" s="7" t="e">
        <f>COUNTIFS(Sta!$B:$B,$A215,Sta!$J:$J,"&gt;0.5")/$C215</f>
        <v>#DIV/0!</v>
      </c>
      <c r="N215" s="12" t="e">
        <f>(COUNTIFS(Sta!$A:$A,$A215,Sta!$H:$H,"&gt;1.5") +COUNTIFS(Sta!$B:$B,$A215,Sta!$J:$J,"&gt;1.5"))/$D215</f>
        <v>#DIV/0!</v>
      </c>
      <c r="O215" s="7" t="e">
        <f>COUNTIFS(Sta!$A:$A,$A215,Sta!$H:$H,"&gt;1.5")/$B215</f>
        <v>#DIV/0!</v>
      </c>
      <c r="P215" s="7" t="e">
        <f>COUNTIFS(Sta!$B:$B,$A215,Sta!$J:$J,"&gt;1.5")/$C215</f>
        <v>#DIV/0!</v>
      </c>
      <c r="Q215" s="12" t="e">
        <f>(COUNTIFS(Sta!$A:$A,$A215,Sta!$I:$I,"&gt;0.5") +COUNTIFS(Sta!$B:$B,$A215,Sta!$K:$K,"&gt;0.5"))/$D215</f>
        <v>#DIV/0!</v>
      </c>
      <c r="R215" s="7" t="e">
        <f>COUNTIFS(Sta!$A:$A,$A215,Sta!$I:$I,"&gt;0.5")/$B215</f>
        <v>#DIV/0!</v>
      </c>
      <c r="S215" s="7" t="e">
        <f>COUNTIFS(Sta!$B:$B,$A215,Sta!$K:$K,"&gt;0.5")/$C215</f>
        <v>#DIV/0!</v>
      </c>
      <c r="T215" s="12" t="e">
        <f>(COUNTIFS(Sta!$A:$A,$A215,Sta!$I:$I,"&gt;1.5") +COUNTIFS(Sta!$B:$B,$A215,Sta!$K:$K,"&gt;1.5"))/$D215</f>
        <v>#DIV/0!</v>
      </c>
      <c r="U215" s="7" t="e">
        <f>COUNTIFS(Sta!$A:$A,$A215,Sta!$I:$I,"&gt;1.5")/$B215</f>
        <v>#DIV/0!</v>
      </c>
      <c r="V215" s="7" t="e">
        <f>COUNTIFS(Sta!$B:$B,$A215,Sta!$K:$K,"&gt;1.5")/$C215</f>
        <v>#DIV/0!</v>
      </c>
    </row>
    <row r="216" spans="1:22" x14ac:dyDescent="0.3">
      <c r="A216" t="s">
        <v>404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2" t="e">
        <f>(COUNTIFS(Sta!$A:$A,$A216,Sta!$L:$L,"&gt;0.5") +COUNTIFS(Sta!$B:$B,$A216,Sta!$L:$L,"&gt;0.5"))/$D216</f>
        <v>#DIV/0!</v>
      </c>
      <c r="F216" s="7" t="e">
        <f>COUNTIFS(Sta!$A:$A,$A216,Sta!$L:$L,"&gt;0.5")/$B216</f>
        <v>#DIV/0!</v>
      </c>
      <c r="G216" s="7" t="e">
        <f>COUNTIFS(Sta!$B:$B,$A216,Sta!$L:$L,"&gt;0.5")/$C216</f>
        <v>#DIV/0!</v>
      </c>
      <c r="H216" s="12" t="e">
        <f>(COUNTIFS(Sta!$A:$A,$A216,Sta!$L:$L,"&gt;1.5") +COUNTIFS(Sta!$B:$B,$A216,Sta!$L:$L,"&gt;1.5"))/$D216</f>
        <v>#DIV/0!</v>
      </c>
      <c r="I216" s="7" t="e">
        <f>COUNTIFS(Sta!$A:$A,$A216,Sta!$L:$L,"&gt;1.5")/$B216</f>
        <v>#DIV/0!</v>
      </c>
      <c r="J216" s="7" t="e">
        <f>COUNTIFS(Sta!$B:$B,$A216,Sta!$L:$L,"&gt;1.5")/$C216</f>
        <v>#DIV/0!</v>
      </c>
      <c r="K216" s="12" t="e">
        <f>(COUNTIFS(Sta!$A:$A,$A216,Sta!$H:$H,"&gt;0.5") +COUNTIFS(Sta!$B:$B,$A216,Sta!$J:$J,"&gt;0.5"))/$D216</f>
        <v>#DIV/0!</v>
      </c>
      <c r="L216" s="7" t="e">
        <f>COUNTIFS(Sta!$A:$A,$A216,Sta!$H:$H,"&gt;0.5")/$B216</f>
        <v>#DIV/0!</v>
      </c>
      <c r="M216" s="7" t="e">
        <f>COUNTIFS(Sta!$B:$B,$A216,Sta!$J:$J,"&gt;0.5")/$C216</f>
        <v>#DIV/0!</v>
      </c>
      <c r="N216" s="12" t="e">
        <f>(COUNTIFS(Sta!$A:$A,$A216,Sta!$H:$H,"&gt;1.5") +COUNTIFS(Sta!$B:$B,$A216,Sta!$J:$J,"&gt;1.5"))/$D216</f>
        <v>#DIV/0!</v>
      </c>
      <c r="O216" s="7" t="e">
        <f>COUNTIFS(Sta!$A:$A,$A216,Sta!$H:$H,"&gt;1.5")/$B216</f>
        <v>#DIV/0!</v>
      </c>
      <c r="P216" s="7" t="e">
        <f>COUNTIFS(Sta!$B:$B,$A216,Sta!$J:$J,"&gt;1.5")/$C216</f>
        <v>#DIV/0!</v>
      </c>
      <c r="Q216" s="12" t="e">
        <f>(COUNTIFS(Sta!$A:$A,$A216,Sta!$I:$I,"&gt;0.5") +COUNTIFS(Sta!$B:$B,$A216,Sta!$K:$K,"&gt;0.5"))/$D216</f>
        <v>#DIV/0!</v>
      </c>
      <c r="R216" s="7" t="e">
        <f>COUNTIFS(Sta!$A:$A,$A216,Sta!$I:$I,"&gt;0.5")/$B216</f>
        <v>#DIV/0!</v>
      </c>
      <c r="S216" s="7" t="e">
        <f>COUNTIFS(Sta!$B:$B,$A216,Sta!$K:$K,"&gt;0.5")/$C216</f>
        <v>#DIV/0!</v>
      </c>
      <c r="T216" s="12" t="e">
        <f>(COUNTIFS(Sta!$A:$A,$A216,Sta!$I:$I,"&gt;1.5") +COUNTIFS(Sta!$B:$B,$A216,Sta!$K:$K,"&gt;1.5"))/$D216</f>
        <v>#DIV/0!</v>
      </c>
      <c r="U216" s="7" t="e">
        <f>COUNTIFS(Sta!$A:$A,$A216,Sta!$I:$I,"&gt;1.5")/$B216</f>
        <v>#DIV/0!</v>
      </c>
      <c r="V216" s="7" t="e">
        <f>COUNTIFS(Sta!$B:$B,$A216,Sta!$K:$K,"&gt;1.5")/$C216</f>
        <v>#DIV/0!</v>
      </c>
    </row>
    <row r="217" spans="1:22" x14ac:dyDescent="0.3">
      <c r="A217" t="s">
        <v>429</v>
      </c>
      <c r="B217" s="9">
        <f>COUNTIF(Sta!A:A,A217)</f>
        <v>1</v>
      </c>
      <c r="C217" s="4">
        <f>COUNTIF(Sta!B:B,A217)</f>
        <v>1</v>
      </c>
      <c r="D217" s="4">
        <f t="shared" si="7"/>
        <v>2</v>
      </c>
      <c r="E217" s="12">
        <f>(COUNTIFS(Sta!$A:$A,$A217,Sta!$L:$L,"&gt;0.5") +COUNTIFS(Sta!$B:$B,$A217,Sta!$L:$L,"&gt;0.5"))/$D217</f>
        <v>1</v>
      </c>
      <c r="F217" s="7">
        <f>COUNTIFS(Sta!$A:$A,$A217,Sta!$L:$L,"&gt;0.5")/$B217</f>
        <v>1</v>
      </c>
      <c r="G217" s="7">
        <f>COUNTIFS(Sta!$B:$B,$A217,Sta!$L:$L,"&gt;0.5")/$C217</f>
        <v>1</v>
      </c>
      <c r="H217" s="12">
        <f>(COUNTIFS(Sta!$A:$A,$A217,Sta!$L:$L,"&gt;1.5") +COUNTIFS(Sta!$B:$B,$A217,Sta!$L:$L,"&gt;1.5"))/$D217</f>
        <v>0.5</v>
      </c>
      <c r="I217" s="7">
        <f>COUNTIFS(Sta!$A:$A,$A217,Sta!$L:$L,"&gt;1.5")/$B217</f>
        <v>1</v>
      </c>
      <c r="J217" s="7">
        <f>COUNTIFS(Sta!$B:$B,$A217,Sta!$L:$L,"&gt;1.5")/$C217</f>
        <v>0</v>
      </c>
      <c r="K217" s="12">
        <f>(COUNTIFS(Sta!$A:$A,$A217,Sta!$H:$H,"&gt;0.5") +COUNTIFS(Sta!$B:$B,$A217,Sta!$J:$J,"&gt;0.5"))/$D217</f>
        <v>0.5</v>
      </c>
      <c r="L217" s="7">
        <f>COUNTIFS(Sta!$A:$A,$A217,Sta!$H:$H,"&gt;0.5")/$B217</f>
        <v>1</v>
      </c>
      <c r="M217" s="7">
        <f>COUNTIFS(Sta!$B:$B,$A217,Sta!$J:$J,"&gt;0.5")/$C217</f>
        <v>0</v>
      </c>
      <c r="N217" s="12">
        <f>(COUNTIFS(Sta!$A:$A,$A217,Sta!$H:$H,"&gt;1.5") +COUNTIFS(Sta!$B:$B,$A217,Sta!$J:$J,"&gt;1.5"))/$D217</f>
        <v>0</v>
      </c>
      <c r="O217" s="7">
        <f>COUNTIFS(Sta!$A:$A,$A217,Sta!$H:$H,"&gt;1.5")/$B217</f>
        <v>0</v>
      </c>
      <c r="P217" s="7">
        <f>COUNTIFS(Sta!$B:$B,$A217,Sta!$J:$J,"&gt;1.5")/$C217</f>
        <v>0</v>
      </c>
      <c r="Q217" s="12">
        <f>(COUNTIFS(Sta!$A:$A,$A217,Sta!$I:$I,"&gt;0.5") +COUNTIFS(Sta!$B:$B,$A217,Sta!$K:$K,"&gt;0.5"))/$D217</f>
        <v>1</v>
      </c>
      <c r="R217" s="7">
        <f>COUNTIFS(Sta!$A:$A,$A217,Sta!$I:$I,"&gt;0.5")/$B217</f>
        <v>1</v>
      </c>
      <c r="S217" s="7">
        <f>COUNTIFS(Sta!$B:$B,$A217,Sta!$K:$K,"&gt;0.5")/$C217</f>
        <v>1</v>
      </c>
      <c r="T217" s="12">
        <f>(COUNTIFS(Sta!$A:$A,$A217,Sta!$I:$I,"&gt;1.5") +COUNTIFS(Sta!$B:$B,$A217,Sta!$K:$K,"&gt;1.5"))/$D217</f>
        <v>0</v>
      </c>
      <c r="U217" s="7">
        <f>COUNTIFS(Sta!$A:$A,$A217,Sta!$I:$I,"&gt;1.5")/$B217</f>
        <v>0</v>
      </c>
      <c r="V217" s="7">
        <f>COUNTIFS(Sta!$B:$B,$A217,Sta!$K:$K,"&gt;1.5")/$C217</f>
        <v>0</v>
      </c>
    </row>
    <row r="218" spans="1:22" x14ac:dyDescent="0.3">
      <c r="A218" t="s">
        <v>478</v>
      </c>
      <c r="B218" s="9">
        <f>COUNTIF(Sta!A:A,A218)</f>
        <v>6</v>
      </c>
      <c r="C218" s="4">
        <f>COUNTIF(Sta!B:B,A218)</f>
        <v>7</v>
      </c>
      <c r="D218" s="4">
        <f t="shared" si="7"/>
        <v>13</v>
      </c>
      <c r="E218" s="12">
        <f>(COUNTIFS(Sta!$A:$A,$A218,Sta!$L:$L,"&gt;0.5") +COUNTIFS(Sta!$B:$B,$A218,Sta!$L:$L,"&gt;0.5"))/$D218</f>
        <v>0.76923076923076927</v>
      </c>
      <c r="F218" s="7">
        <f>COUNTIFS(Sta!$A:$A,$A218,Sta!$L:$L,"&gt;0.5")/$B218</f>
        <v>1</v>
      </c>
      <c r="G218" s="7">
        <f>COUNTIFS(Sta!$B:$B,$A218,Sta!$L:$L,"&gt;0.5")/$C218</f>
        <v>0.5714285714285714</v>
      </c>
      <c r="H218" s="12">
        <f>(COUNTIFS(Sta!$A:$A,$A218,Sta!$L:$L,"&gt;1.5") +COUNTIFS(Sta!$B:$B,$A218,Sta!$L:$L,"&gt;1.5"))/$D218</f>
        <v>0.38461538461538464</v>
      </c>
      <c r="I218" s="7">
        <f>COUNTIFS(Sta!$A:$A,$A218,Sta!$L:$L,"&gt;1.5")/$B218</f>
        <v>0.5</v>
      </c>
      <c r="J218" s="7">
        <f>COUNTIFS(Sta!$B:$B,$A218,Sta!$L:$L,"&gt;1.5")/$C218</f>
        <v>0.2857142857142857</v>
      </c>
      <c r="K218" s="12">
        <f>(COUNTIFS(Sta!$A:$A,$A218,Sta!$H:$H,"&gt;0.5") +COUNTIFS(Sta!$B:$B,$A218,Sta!$J:$J,"&gt;0.5"))/$D218</f>
        <v>0.53846153846153844</v>
      </c>
      <c r="L218" s="7">
        <f>COUNTIFS(Sta!$A:$A,$A218,Sta!$H:$H,"&gt;0.5")/$B218</f>
        <v>0.66666666666666663</v>
      </c>
      <c r="M218" s="7">
        <f>COUNTIFS(Sta!$B:$B,$A218,Sta!$J:$J,"&gt;0.5")/$C218</f>
        <v>0.42857142857142855</v>
      </c>
      <c r="N218" s="12">
        <f>(COUNTIFS(Sta!$A:$A,$A218,Sta!$H:$H,"&gt;1.5") +COUNTIFS(Sta!$B:$B,$A218,Sta!$J:$J,"&gt;1.5"))/$D218</f>
        <v>0.15384615384615385</v>
      </c>
      <c r="O218" s="7">
        <f>COUNTIFS(Sta!$A:$A,$A218,Sta!$H:$H,"&gt;1.5")/$B218</f>
        <v>0.33333333333333331</v>
      </c>
      <c r="P218" s="7">
        <f>COUNTIFS(Sta!$B:$B,$A218,Sta!$J:$J,"&gt;1.5")/$C218</f>
        <v>0</v>
      </c>
      <c r="Q218" s="12">
        <f>(COUNTIFS(Sta!$A:$A,$A218,Sta!$I:$I,"&gt;0.5") +COUNTIFS(Sta!$B:$B,$A218,Sta!$K:$K,"&gt;0.5"))/$D218</f>
        <v>0.53846153846153844</v>
      </c>
      <c r="R218" s="7">
        <f>COUNTIFS(Sta!$A:$A,$A218,Sta!$I:$I,"&gt;0.5")/$B218</f>
        <v>0.66666666666666663</v>
      </c>
      <c r="S218" s="7">
        <f>COUNTIFS(Sta!$B:$B,$A218,Sta!$K:$K,"&gt;0.5")/$C218</f>
        <v>0.42857142857142855</v>
      </c>
      <c r="T218" s="12">
        <f>(COUNTIFS(Sta!$A:$A,$A218,Sta!$I:$I,"&gt;1.5") +COUNTIFS(Sta!$B:$B,$A218,Sta!$K:$K,"&gt;1.5"))/$D218</f>
        <v>0.30769230769230771</v>
      </c>
      <c r="U218" s="7">
        <f>COUNTIFS(Sta!$A:$A,$A218,Sta!$I:$I,"&gt;1.5")/$B218</f>
        <v>0.5</v>
      </c>
      <c r="V218" s="7">
        <f>COUNTIFS(Sta!$B:$B,$A218,Sta!$K:$K,"&gt;1.5")/$C218</f>
        <v>0.14285714285714285</v>
      </c>
    </row>
    <row r="219" spans="1:22" x14ac:dyDescent="0.3">
      <c r="A219" t="s">
        <v>374</v>
      </c>
      <c r="B219" s="9">
        <f>COUNTIF(Sta!A:A,A219)</f>
        <v>1</v>
      </c>
      <c r="C219" s="4">
        <f>COUNTIF(Sta!B:B,A219)</f>
        <v>2</v>
      </c>
      <c r="D219" s="4">
        <f t="shared" si="7"/>
        <v>3</v>
      </c>
      <c r="E219" s="12">
        <f>(COUNTIFS(Sta!$A:$A,$A219,Sta!$L:$L,"&gt;0.5") +COUNTIFS(Sta!$B:$B,$A219,Sta!$L:$L,"&gt;0.5"))/$D219</f>
        <v>0.33333333333333331</v>
      </c>
      <c r="F219" s="7">
        <f>COUNTIFS(Sta!$A:$A,$A219,Sta!$L:$L,"&gt;0.5")/$B219</f>
        <v>0</v>
      </c>
      <c r="G219" s="7">
        <f>COUNTIFS(Sta!$B:$B,$A219,Sta!$L:$L,"&gt;0.5")/$C219</f>
        <v>0.5</v>
      </c>
      <c r="H219" s="12">
        <f>(COUNTIFS(Sta!$A:$A,$A219,Sta!$L:$L,"&gt;1.5") +COUNTIFS(Sta!$B:$B,$A219,Sta!$L:$L,"&gt;1.5"))/$D219</f>
        <v>0.33333333333333331</v>
      </c>
      <c r="I219" s="7">
        <f>COUNTIFS(Sta!$A:$A,$A219,Sta!$L:$L,"&gt;1.5")/$B219</f>
        <v>0</v>
      </c>
      <c r="J219" s="7">
        <f>COUNTIFS(Sta!$B:$B,$A219,Sta!$L:$L,"&gt;1.5")/$C219</f>
        <v>0.5</v>
      </c>
      <c r="K219" s="12">
        <f>(COUNTIFS(Sta!$A:$A,$A219,Sta!$H:$H,"&gt;0.5") +COUNTIFS(Sta!$B:$B,$A219,Sta!$J:$J,"&gt;0.5"))/$D219</f>
        <v>0</v>
      </c>
      <c r="L219" s="7">
        <f>COUNTIFS(Sta!$A:$A,$A219,Sta!$H:$H,"&gt;0.5")/$B219</f>
        <v>0</v>
      </c>
      <c r="M219" s="7">
        <f>COUNTIFS(Sta!$B:$B,$A219,Sta!$J:$J,"&gt;0.5")/$C219</f>
        <v>0</v>
      </c>
      <c r="N219" s="12">
        <f>(COUNTIFS(Sta!$A:$A,$A219,Sta!$H:$H,"&gt;1.5") +COUNTIFS(Sta!$B:$B,$A219,Sta!$J:$J,"&gt;1.5"))/$D219</f>
        <v>0</v>
      </c>
      <c r="O219" s="7">
        <f>COUNTIFS(Sta!$A:$A,$A219,Sta!$H:$H,"&gt;1.5")/$B219</f>
        <v>0</v>
      </c>
      <c r="P219" s="7">
        <f>COUNTIFS(Sta!$B:$B,$A219,Sta!$J:$J,"&gt;1.5")/$C219</f>
        <v>0</v>
      </c>
      <c r="Q219" s="12">
        <f>(COUNTIFS(Sta!$A:$A,$A219,Sta!$I:$I,"&gt;0.5") +COUNTIFS(Sta!$B:$B,$A219,Sta!$K:$K,"&gt;0.5"))/$D219</f>
        <v>0.33333333333333331</v>
      </c>
      <c r="R219" s="7">
        <f>COUNTIFS(Sta!$A:$A,$A219,Sta!$I:$I,"&gt;0.5")/$B219</f>
        <v>0</v>
      </c>
      <c r="S219" s="7">
        <f>COUNTIFS(Sta!$B:$B,$A219,Sta!$K:$K,"&gt;0.5")/$C219</f>
        <v>0.5</v>
      </c>
      <c r="T219" s="12">
        <f>(COUNTIFS(Sta!$A:$A,$A219,Sta!$I:$I,"&gt;1.5") +COUNTIFS(Sta!$B:$B,$A219,Sta!$K:$K,"&gt;1.5"))/$D219</f>
        <v>0.33333333333333331</v>
      </c>
      <c r="U219" s="7">
        <f>COUNTIFS(Sta!$A:$A,$A219,Sta!$I:$I,"&gt;1.5")/$B219</f>
        <v>0</v>
      </c>
      <c r="V219" s="7">
        <f>COUNTIFS(Sta!$B:$B,$A219,Sta!$K:$K,"&gt;1.5")/$C219</f>
        <v>0.5</v>
      </c>
    </row>
    <row r="220" spans="1:22" x14ac:dyDescent="0.3">
      <c r="A220" t="s">
        <v>331</v>
      </c>
      <c r="B220" s="9">
        <f>COUNTIF(Sta!A:A,A220)</f>
        <v>1</v>
      </c>
      <c r="C220" s="4">
        <f>COUNTIF(Sta!B:B,A220)</f>
        <v>1</v>
      </c>
      <c r="D220" s="4">
        <f t="shared" si="7"/>
        <v>2</v>
      </c>
      <c r="E220" s="12">
        <f>(COUNTIFS(Sta!$A:$A,$A220,Sta!$L:$L,"&gt;0.5") +COUNTIFS(Sta!$B:$B,$A220,Sta!$L:$L,"&gt;0.5"))/$D220</f>
        <v>1</v>
      </c>
      <c r="F220" s="7">
        <f>COUNTIFS(Sta!$A:$A,$A220,Sta!$L:$L,"&gt;0.5")/$B220</f>
        <v>1</v>
      </c>
      <c r="G220" s="7">
        <f>COUNTIFS(Sta!$B:$B,$A220,Sta!$L:$L,"&gt;0.5")/$C220</f>
        <v>1</v>
      </c>
      <c r="H220" s="12">
        <f>(COUNTIFS(Sta!$A:$A,$A220,Sta!$L:$L,"&gt;1.5") +COUNTIFS(Sta!$B:$B,$A220,Sta!$L:$L,"&gt;1.5"))/$D220</f>
        <v>0.5</v>
      </c>
      <c r="I220" s="7">
        <f>COUNTIFS(Sta!$A:$A,$A220,Sta!$L:$L,"&gt;1.5")/$B220</f>
        <v>0</v>
      </c>
      <c r="J220" s="7">
        <f>COUNTIFS(Sta!$B:$B,$A220,Sta!$L:$L,"&gt;1.5")/$C220</f>
        <v>1</v>
      </c>
      <c r="K220" s="12">
        <f>(COUNTIFS(Sta!$A:$A,$A220,Sta!$H:$H,"&gt;0.5") +COUNTIFS(Sta!$B:$B,$A220,Sta!$J:$J,"&gt;0.5"))/$D220</f>
        <v>0.5</v>
      </c>
      <c r="L220" s="7">
        <f>COUNTIFS(Sta!$A:$A,$A220,Sta!$H:$H,"&gt;0.5")/$B220</f>
        <v>0</v>
      </c>
      <c r="M220" s="7">
        <f>COUNTIFS(Sta!$B:$B,$A220,Sta!$J:$J,"&gt;0.5")/$C220</f>
        <v>1</v>
      </c>
      <c r="N220" s="12">
        <f>(COUNTIFS(Sta!$A:$A,$A220,Sta!$H:$H,"&gt;1.5") +COUNTIFS(Sta!$B:$B,$A220,Sta!$J:$J,"&gt;1.5"))/$D220</f>
        <v>0.5</v>
      </c>
      <c r="O220" s="7">
        <f>COUNTIFS(Sta!$A:$A,$A220,Sta!$H:$H,"&gt;1.5")/$B220</f>
        <v>0</v>
      </c>
      <c r="P220" s="7">
        <f>COUNTIFS(Sta!$B:$B,$A220,Sta!$J:$J,"&gt;1.5")/$C220</f>
        <v>1</v>
      </c>
      <c r="Q220" s="12">
        <f>(COUNTIFS(Sta!$A:$A,$A220,Sta!$I:$I,"&gt;0.5") +COUNTIFS(Sta!$B:$B,$A220,Sta!$K:$K,"&gt;0.5"))/$D220</f>
        <v>1</v>
      </c>
      <c r="R220" s="7">
        <f>COUNTIFS(Sta!$A:$A,$A220,Sta!$I:$I,"&gt;0.5")/$B220</f>
        <v>1</v>
      </c>
      <c r="S220" s="7">
        <f>COUNTIFS(Sta!$B:$B,$A220,Sta!$K:$K,"&gt;0.5")/$C220</f>
        <v>1</v>
      </c>
      <c r="T220" s="12">
        <f>(COUNTIFS(Sta!$A:$A,$A220,Sta!$I:$I,"&gt;1.5") +COUNTIFS(Sta!$B:$B,$A220,Sta!$K:$K,"&gt;1.5"))/$D220</f>
        <v>0</v>
      </c>
      <c r="U220" s="7">
        <f>COUNTIFS(Sta!$A:$A,$A220,Sta!$I:$I,"&gt;1.5")/$B220</f>
        <v>0</v>
      </c>
      <c r="V220" s="7">
        <f>COUNTIFS(Sta!$B:$B,$A220,Sta!$K:$K,"&gt;1.5")/$C220</f>
        <v>0</v>
      </c>
    </row>
    <row r="221" spans="1:22" x14ac:dyDescent="0.3">
      <c r="A221" t="s">
        <v>230</v>
      </c>
      <c r="B221" s="9">
        <f>COUNTIF(Sta!A:A,A221)</f>
        <v>1</v>
      </c>
      <c r="C221" s="4">
        <f>COUNTIF(Sta!B:B,A221)</f>
        <v>1</v>
      </c>
      <c r="D221" s="4">
        <f t="shared" si="7"/>
        <v>2</v>
      </c>
      <c r="E221" s="12">
        <f>(COUNTIFS(Sta!$A:$A,$A221,Sta!$L:$L,"&gt;0.5") +COUNTIFS(Sta!$B:$B,$A221,Sta!$L:$L,"&gt;0.5"))/$D221</f>
        <v>0</v>
      </c>
      <c r="F221" s="7">
        <f>COUNTIFS(Sta!$A:$A,$A221,Sta!$L:$L,"&gt;0.5")/$B221</f>
        <v>0</v>
      </c>
      <c r="G221" s="7">
        <f>COUNTIFS(Sta!$B:$B,$A221,Sta!$L:$L,"&gt;0.5")/$C221</f>
        <v>0</v>
      </c>
      <c r="H221" s="12">
        <f>(COUNTIFS(Sta!$A:$A,$A221,Sta!$L:$L,"&gt;1.5") +COUNTIFS(Sta!$B:$B,$A221,Sta!$L:$L,"&gt;1.5"))/$D221</f>
        <v>0</v>
      </c>
      <c r="I221" s="7">
        <f>COUNTIFS(Sta!$A:$A,$A221,Sta!$L:$L,"&gt;1.5")/$B221</f>
        <v>0</v>
      </c>
      <c r="J221" s="7">
        <f>COUNTIFS(Sta!$B:$B,$A221,Sta!$L:$L,"&gt;1.5")/$C221</f>
        <v>0</v>
      </c>
      <c r="K221" s="12">
        <f>(COUNTIFS(Sta!$A:$A,$A221,Sta!$H:$H,"&gt;0.5") +COUNTIFS(Sta!$B:$B,$A221,Sta!$J:$J,"&gt;0.5"))/$D221</f>
        <v>0</v>
      </c>
      <c r="L221" s="7">
        <f>COUNTIFS(Sta!$A:$A,$A221,Sta!$H:$H,"&gt;0.5")/$B221</f>
        <v>0</v>
      </c>
      <c r="M221" s="7">
        <f>COUNTIFS(Sta!$B:$B,$A221,Sta!$J:$J,"&gt;0.5")/$C221</f>
        <v>0</v>
      </c>
      <c r="N221" s="12">
        <f>(COUNTIFS(Sta!$A:$A,$A221,Sta!$H:$H,"&gt;1.5") +COUNTIFS(Sta!$B:$B,$A221,Sta!$J:$J,"&gt;1.5"))/$D221</f>
        <v>0</v>
      </c>
      <c r="O221" s="7">
        <f>COUNTIFS(Sta!$A:$A,$A221,Sta!$H:$H,"&gt;1.5")/$B221</f>
        <v>0</v>
      </c>
      <c r="P221" s="7">
        <f>COUNTIFS(Sta!$B:$B,$A221,Sta!$J:$J,"&gt;1.5")/$C221</f>
        <v>0</v>
      </c>
      <c r="Q221" s="12">
        <f>(COUNTIFS(Sta!$A:$A,$A221,Sta!$I:$I,"&gt;0.5") +COUNTIFS(Sta!$B:$B,$A221,Sta!$K:$K,"&gt;0.5"))/$D221</f>
        <v>0</v>
      </c>
      <c r="R221" s="7">
        <f>COUNTIFS(Sta!$A:$A,$A221,Sta!$I:$I,"&gt;0.5")/$B221</f>
        <v>0</v>
      </c>
      <c r="S221" s="7">
        <f>COUNTIFS(Sta!$B:$B,$A221,Sta!$K:$K,"&gt;0.5")/$C221</f>
        <v>0</v>
      </c>
      <c r="T221" s="12">
        <f>(COUNTIFS(Sta!$A:$A,$A221,Sta!$I:$I,"&gt;1.5") +COUNTIFS(Sta!$B:$B,$A221,Sta!$K:$K,"&gt;1.5"))/$D221</f>
        <v>0</v>
      </c>
      <c r="U221" s="7">
        <f>COUNTIFS(Sta!$A:$A,$A221,Sta!$I:$I,"&gt;1.5")/$B221</f>
        <v>0</v>
      </c>
      <c r="V221" s="7">
        <f>COUNTIFS(Sta!$B:$B,$A221,Sta!$K:$K,"&gt;1.5")/$C221</f>
        <v>0</v>
      </c>
    </row>
    <row r="222" spans="1:22" x14ac:dyDescent="0.3">
      <c r="A222" t="s">
        <v>165</v>
      </c>
      <c r="B222" s="9">
        <f>COUNTIF(Sta!A:A,A222)</f>
        <v>1</v>
      </c>
      <c r="C222" s="4">
        <f>COUNTIF(Sta!B:B,A222)</f>
        <v>1</v>
      </c>
      <c r="D222" s="4">
        <f t="shared" si="7"/>
        <v>2</v>
      </c>
      <c r="E222" s="12">
        <f>(COUNTIFS(Sta!$A:$A,$A222,Sta!$L:$L,"&gt;0.5") +COUNTIFS(Sta!$B:$B,$A222,Sta!$L:$L,"&gt;0.5"))/$D222</f>
        <v>0</v>
      </c>
      <c r="F222" s="7">
        <f>COUNTIFS(Sta!$A:$A,$A222,Sta!$L:$L,"&gt;0.5")/$B222</f>
        <v>0</v>
      </c>
      <c r="G222" s="7">
        <f>COUNTIFS(Sta!$B:$B,$A222,Sta!$L:$L,"&gt;0.5")/$C222</f>
        <v>0</v>
      </c>
      <c r="H222" s="12">
        <f>(COUNTIFS(Sta!$A:$A,$A222,Sta!$L:$L,"&gt;1.5") +COUNTIFS(Sta!$B:$B,$A222,Sta!$L:$L,"&gt;1.5"))/$D222</f>
        <v>0</v>
      </c>
      <c r="I222" s="7">
        <f>COUNTIFS(Sta!$A:$A,$A222,Sta!$L:$L,"&gt;1.5")/$B222</f>
        <v>0</v>
      </c>
      <c r="J222" s="7">
        <f>COUNTIFS(Sta!$B:$B,$A222,Sta!$L:$L,"&gt;1.5")/$C222</f>
        <v>0</v>
      </c>
      <c r="K222" s="12">
        <f>(COUNTIFS(Sta!$A:$A,$A222,Sta!$H:$H,"&gt;0.5") +COUNTIFS(Sta!$B:$B,$A222,Sta!$J:$J,"&gt;0.5"))/$D222</f>
        <v>0</v>
      </c>
      <c r="L222" s="7">
        <f>COUNTIFS(Sta!$A:$A,$A222,Sta!$H:$H,"&gt;0.5")/$B222</f>
        <v>0</v>
      </c>
      <c r="M222" s="7">
        <f>COUNTIFS(Sta!$B:$B,$A222,Sta!$J:$J,"&gt;0.5")/$C222</f>
        <v>0</v>
      </c>
      <c r="N222" s="12">
        <f>(COUNTIFS(Sta!$A:$A,$A222,Sta!$H:$H,"&gt;1.5") +COUNTIFS(Sta!$B:$B,$A222,Sta!$J:$J,"&gt;1.5"))/$D222</f>
        <v>0</v>
      </c>
      <c r="O222" s="7">
        <f>COUNTIFS(Sta!$A:$A,$A222,Sta!$H:$H,"&gt;1.5")/$B222</f>
        <v>0</v>
      </c>
      <c r="P222" s="7">
        <f>COUNTIFS(Sta!$B:$B,$A222,Sta!$J:$J,"&gt;1.5")/$C222</f>
        <v>0</v>
      </c>
      <c r="Q222" s="12">
        <f>(COUNTIFS(Sta!$A:$A,$A222,Sta!$I:$I,"&gt;0.5") +COUNTIFS(Sta!$B:$B,$A222,Sta!$K:$K,"&gt;0.5"))/$D222</f>
        <v>0</v>
      </c>
      <c r="R222" s="7">
        <f>COUNTIFS(Sta!$A:$A,$A222,Sta!$I:$I,"&gt;0.5")/$B222</f>
        <v>0</v>
      </c>
      <c r="S222" s="7">
        <f>COUNTIFS(Sta!$B:$B,$A222,Sta!$K:$K,"&gt;0.5")/$C222</f>
        <v>0</v>
      </c>
      <c r="T222" s="12">
        <f>(COUNTIFS(Sta!$A:$A,$A222,Sta!$I:$I,"&gt;1.5") +COUNTIFS(Sta!$B:$B,$A222,Sta!$K:$K,"&gt;1.5"))/$D222</f>
        <v>0</v>
      </c>
      <c r="U222" s="7">
        <f>COUNTIFS(Sta!$A:$A,$A222,Sta!$I:$I,"&gt;1.5")/$B222</f>
        <v>0</v>
      </c>
      <c r="V222" s="7">
        <f>COUNTIFS(Sta!$B:$B,$A222,Sta!$K:$K,"&gt;1.5")/$C222</f>
        <v>0</v>
      </c>
    </row>
    <row r="223" spans="1:22" x14ac:dyDescent="0.3">
      <c r="A223" t="s">
        <v>500</v>
      </c>
      <c r="B223" s="9">
        <f>COUNTIF(Sta!A:A,A223)</f>
        <v>10</v>
      </c>
      <c r="C223" s="4">
        <f>COUNTIF(Sta!B:B,A223)</f>
        <v>11</v>
      </c>
      <c r="D223" s="4">
        <f t="shared" si="7"/>
        <v>21</v>
      </c>
      <c r="E223" s="12">
        <f>(COUNTIFS(Sta!$A:$A,$A223,Sta!$L:$L,"&gt;0.5") +COUNTIFS(Sta!$B:$B,$A223,Sta!$L:$L,"&gt;0.5"))/$D223</f>
        <v>0.80952380952380953</v>
      </c>
      <c r="F223" s="7">
        <f>COUNTIFS(Sta!$A:$A,$A223,Sta!$L:$L,"&gt;0.5")/$B223</f>
        <v>0.8</v>
      </c>
      <c r="G223" s="7">
        <f>COUNTIFS(Sta!$B:$B,$A223,Sta!$L:$L,"&gt;0.5")/$C223</f>
        <v>0.81818181818181823</v>
      </c>
      <c r="H223" s="12">
        <f>(COUNTIFS(Sta!$A:$A,$A223,Sta!$L:$L,"&gt;1.5") +COUNTIFS(Sta!$B:$B,$A223,Sta!$L:$L,"&gt;1.5"))/$D223</f>
        <v>0.42857142857142855</v>
      </c>
      <c r="I223" s="7">
        <f>COUNTIFS(Sta!$A:$A,$A223,Sta!$L:$L,"&gt;1.5")/$B223</f>
        <v>0.4</v>
      </c>
      <c r="J223" s="7">
        <f>COUNTIFS(Sta!$B:$B,$A223,Sta!$L:$L,"&gt;1.5")/$C223</f>
        <v>0.45454545454545453</v>
      </c>
      <c r="K223" s="12">
        <f>(COUNTIFS(Sta!$A:$A,$A223,Sta!$H:$H,"&gt;0.5") +COUNTIFS(Sta!$B:$B,$A223,Sta!$J:$J,"&gt;0.5"))/$D223</f>
        <v>0.76190476190476186</v>
      </c>
      <c r="L223" s="7">
        <f>COUNTIFS(Sta!$A:$A,$A223,Sta!$H:$H,"&gt;0.5")/$B223</f>
        <v>0.8</v>
      </c>
      <c r="M223" s="7">
        <f>COUNTIFS(Sta!$B:$B,$A223,Sta!$J:$J,"&gt;0.5")/$C223</f>
        <v>0.72727272727272729</v>
      </c>
      <c r="N223" s="12">
        <f>(COUNTIFS(Sta!$A:$A,$A223,Sta!$H:$H,"&gt;1.5") +COUNTIFS(Sta!$B:$B,$A223,Sta!$J:$J,"&gt;1.5"))/$D223</f>
        <v>0.23809523809523808</v>
      </c>
      <c r="O223" s="7">
        <f>COUNTIFS(Sta!$A:$A,$A223,Sta!$H:$H,"&gt;1.5")/$B223</f>
        <v>0.2</v>
      </c>
      <c r="P223" s="7">
        <f>COUNTIFS(Sta!$B:$B,$A223,Sta!$J:$J,"&gt;1.5")/$C223</f>
        <v>0.27272727272727271</v>
      </c>
      <c r="Q223" s="12">
        <f>(COUNTIFS(Sta!$A:$A,$A223,Sta!$I:$I,"&gt;0.5") +COUNTIFS(Sta!$B:$B,$A223,Sta!$K:$K,"&gt;0.5"))/$D223</f>
        <v>0.23809523809523808</v>
      </c>
      <c r="R223" s="7">
        <f>COUNTIFS(Sta!$A:$A,$A223,Sta!$I:$I,"&gt;0.5")/$B223</f>
        <v>0.2</v>
      </c>
      <c r="S223" s="7">
        <f>COUNTIFS(Sta!$B:$B,$A223,Sta!$K:$K,"&gt;0.5")/$C223</f>
        <v>0.27272727272727271</v>
      </c>
      <c r="T223" s="12">
        <f>(COUNTIFS(Sta!$A:$A,$A223,Sta!$I:$I,"&gt;1.5") +COUNTIFS(Sta!$B:$B,$A223,Sta!$K:$K,"&gt;1.5"))/$D223</f>
        <v>0</v>
      </c>
      <c r="U223" s="7">
        <f>COUNTIFS(Sta!$A:$A,$A223,Sta!$I:$I,"&gt;1.5")/$B223</f>
        <v>0</v>
      </c>
      <c r="V223" s="7">
        <f>COUNTIFS(Sta!$B:$B,$A223,Sta!$K:$K,"&gt;1.5")/$C223</f>
        <v>0</v>
      </c>
    </row>
    <row r="224" spans="1:22" x14ac:dyDescent="0.3">
      <c r="A224" t="s">
        <v>507</v>
      </c>
      <c r="B224" s="9">
        <f>COUNTIF(Sta!A:A,A224)</f>
        <v>12</v>
      </c>
      <c r="C224" s="4">
        <f>COUNTIF(Sta!B:B,A224)</f>
        <v>10</v>
      </c>
      <c r="D224" s="4">
        <f t="shared" si="7"/>
        <v>22</v>
      </c>
      <c r="E224" s="12">
        <f>(COUNTIFS(Sta!$A:$A,$A224,Sta!$L:$L,"&gt;0.5") +COUNTIFS(Sta!$B:$B,$A224,Sta!$L:$L,"&gt;0.5"))/$D224</f>
        <v>0.86363636363636365</v>
      </c>
      <c r="F224" s="7">
        <f>COUNTIFS(Sta!$A:$A,$A224,Sta!$L:$L,"&gt;0.5")/$B224</f>
        <v>0.83333333333333337</v>
      </c>
      <c r="G224" s="7">
        <f>COUNTIFS(Sta!$B:$B,$A224,Sta!$L:$L,"&gt;0.5")/$C224</f>
        <v>0.9</v>
      </c>
      <c r="H224" s="12">
        <f>(COUNTIFS(Sta!$A:$A,$A224,Sta!$L:$L,"&gt;1.5") +COUNTIFS(Sta!$B:$B,$A224,Sta!$L:$L,"&gt;1.5"))/$D224</f>
        <v>0.59090909090909094</v>
      </c>
      <c r="I224" s="7">
        <f>COUNTIFS(Sta!$A:$A,$A224,Sta!$L:$L,"&gt;1.5")/$B224</f>
        <v>0.66666666666666663</v>
      </c>
      <c r="J224" s="7">
        <f>COUNTIFS(Sta!$B:$B,$A224,Sta!$L:$L,"&gt;1.5")/$C224</f>
        <v>0.5</v>
      </c>
      <c r="K224" s="12">
        <f>(COUNTIFS(Sta!$A:$A,$A224,Sta!$H:$H,"&gt;0.5") +COUNTIFS(Sta!$B:$B,$A224,Sta!$J:$J,"&gt;0.5"))/$D224</f>
        <v>0.63636363636363635</v>
      </c>
      <c r="L224" s="7">
        <f>COUNTIFS(Sta!$A:$A,$A224,Sta!$H:$H,"&gt;0.5")/$B224</f>
        <v>0.66666666666666663</v>
      </c>
      <c r="M224" s="7">
        <f>COUNTIFS(Sta!$B:$B,$A224,Sta!$J:$J,"&gt;0.5")/$C224</f>
        <v>0.6</v>
      </c>
      <c r="N224" s="12">
        <f>(COUNTIFS(Sta!$A:$A,$A224,Sta!$H:$H,"&gt;1.5") +COUNTIFS(Sta!$B:$B,$A224,Sta!$J:$J,"&gt;1.5"))/$D224</f>
        <v>0.22727272727272727</v>
      </c>
      <c r="O224" s="7">
        <f>COUNTIFS(Sta!$A:$A,$A224,Sta!$H:$H,"&gt;1.5")/$B224</f>
        <v>0.25</v>
      </c>
      <c r="P224" s="7">
        <f>COUNTIFS(Sta!$B:$B,$A224,Sta!$J:$J,"&gt;1.5")/$C224</f>
        <v>0.2</v>
      </c>
      <c r="Q224" s="12">
        <f>(COUNTIFS(Sta!$A:$A,$A224,Sta!$I:$I,"&gt;0.5") +COUNTIFS(Sta!$B:$B,$A224,Sta!$K:$K,"&gt;0.5"))/$D224</f>
        <v>0.77272727272727271</v>
      </c>
      <c r="R224" s="7">
        <f>COUNTIFS(Sta!$A:$A,$A224,Sta!$I:$I,"&gt;0.5")/$B224</f>
        <v>0.75</v>
      </c>
      <c r="S224" s="7">
        <f>COUNTIFS(Sta!$B:$B,$A224,Sta!$K:$K,"&gt;0.5")/$C224</f>
        <v>0.8</v>
      </c>
      <c r="T224" s="12">
        <f>(COUNTIFS(Sta!$A:$A,$A224,Sta!$I:$I,"&gt;1.5") +COUNTIFS(Sta!$B:$B,$A224,Sta!$K:$K,"&gt;1.5"))/$D224</f>
        <v>0.18181818181818182</v>
      </c>
      <c r="U224" s="7">
        <f>COUNTIFS(Sta!$A:$A,$A224,Sta!$I:$I,"&gt;1.5")/$B224</f>
        <v>8.3333333333333329E-2</v>
      </c>
      <c r="V224" s="7">
        <f>COUNTIFS(Sta!$B:$B,$A224,Sta!$K:$K,"&gt;1.5")/$C224</f>
        <v>0.3</v>
      </c>
    </row>
    <row r="225" spans="1:22" x14ac:dyDescent="0.3">
      <c r="A225" t="s">
        <v>291</v>
      </c>
      <c r="B225" s="9">
        <f>COUNTIF(Sta!A:A,A225)</f>
        <v>2</v>
      </c>
      <c r="C225" s="4">
        <f>COUNTIF(Sta!B:B,A225)</f>
        <v>1</v>
      </c>
      <c r="D225" s="4">
        <f t="shared" si="7"/>
        <v>3</v>
      </c>
      <c r="E225" s="12">
        <f>(COUNTIFS(Sta!$A:$A,$A225,Sta!$L:$L,"&gt;0.5") +COUNTIFS(Sta!$B:$B,$A225,Sta!$L:$L,"&gt;0.5"))/$D225</f>
        <v>0.66666666666666663</v>
      </c>
      <c r="F225" s="7">
        <f>COUNTIFS(Sta!$A:$A,$A225,Sta!$L:$L,"&gt;0.5")/$B225</f>
        <v>1</v>
      </c>
      <c r="G225" s="7">
        <f>COUNTIFS(Sta!$B:$B,$A225,Sta!$L:$L,"&gt;0.5")/$C225</f>
        <v>0</v>
      </c>
      <c r="H225" s="12">
        <f>(COUNTIFS(Sta!$A:$A,$A225,Sta!$L:$L,"&gt;1.5") +COUNTIFS(Sta!$B:$B,$A225,Sta!$L:$L,"&gt;1.5"))/$D225</f>
        <v>0.33333333333333331</v>
      </c>
      <c r="I225" s="7">
        <f>COUNTIFS(Sta!$A:$A,$A225,Sta!$L:$L,"&gt;1.5")/$B225</f>
        <v>0.5</v>
      </c>
      <c r="J225" s="7">
        <f>COUNTIFS(Sta!$B:$B,$A225,Sta!$L:$L,"&gt;1.5")/$C225</f>
        <v>0</v>
      </c>
      <c r="K225" s="12">
        <f>(COUNTIFS(Sta!$A:$A,$A225,Sta!$H:$H,"&gt;0.5") +COUNTIFS(Sta!$B:$B,$A225,Sta!$J:$J,"&gt;0.5"))/$D225</f>
        <v>0.66666666666666663</v>
      </c>
      <c r="L225" s="7">
        <f>COUNTIFS(Sta!$A:$A,$A225,Sta!$H:$H,"&gt;0.5")/$B225</f>
        <v>1</v>
      </c>
      <c r="M225" s="7">
        <f>COUNTIFS(Sta!$B:$B,$A225,Sta!$J:$J,"&gt;0.5")/$C225</f>
        <v>0</v>
      </c>
      <c r="N225" s="12">
        <f>(COUNTIFS(Sta!$A:$A,$A225,Sta!$H:$H,"&gt;1.5") +COUNTIFS(Sta!$B:$B,$A225,Sta!$J:$J,"&gt;1.5"))/$D225</f>
        <v>0.33333333333333331</v>
      </c>
      <c r="O225" s="7">
        <f>COUNTIFS(Sta!$A:$A,$A225,Sta!$H:$H,"&gt;1.5")/$B225</f>
        <v>0.5</v>
      </c>
      <c r="P225" s="7">
        <f>COUNTIFS(Sta!$B:$B,$A225,Sta!$J:$J,"&gt;1.5")/$C225</f>
        <v>0</v>
      </c>
      <c r="Q225" s="12">
        <f>(COUNTIFS(Sta!$A:$A,$A225,Sta!$I:$I,"&gt;0.5") +COUNTIFS(Sta!$B:$B,$A225,Sta!$K:$K,"&gt;0.5"))/$D225</f>
        <v>0</v>
      </c>
      <c r="R225" s="7">
        <f>COUNTIFS(Sta!$A:$A,$A225,Sta!$I:$I,"&gt;0.5")/$B225</f>
        <v>0</v>
      </c>
      <c r="S225" s="7">
        <f>COUNTIFS(Sta!$B:$B,$A225,Sta!$K:$K,"&gt;0.5")/$C225</f>
        <v>0</v>
      </c>
      <c r="T225" s="12">
        <f>(COUNTIFS(Sta!$A:$A,$A225,Sta!$I:$I,"&gt;1.5") +COUNTIFS(Sta!$B:$B,$A225,Sta!$K:$K,"&gt;1.5"))/$D225</f>
        <v>0</v>
      </c>
      <c r="U225" s="7">
        <f>COUNTIFS(Sta!$A:$A,$A225,Sta!$I:$I,"&gt;1.5")/$B225</f>
        <v>0</v>
      </c>
      <c r="V225" s="7">
        <f>COUNTIFS(Sta!$B:$B,$A225,Sta!$K:$K,"&gt;1.5")/$C225</f>
        <v>0</v>
      </c>
    </row>
    <row r="226" spans="1:22" x14ac:dyDescent="0.3">
      <c r="A226" t="s">
        <v>656</v>
      </c>
      <c r="B226" s="9">
        <f>COUNTIF(Sta!A:A,A226)</f>
        <v>9</v>
      </c>
      <c r="C226" s="4">
        <f>COUNTIF(Sta!B:B,A226)</f>
        <v>9</v>
      </c>
      <c r="D226" s="4">
        <f t="shared" si="7"/>
        <v>18</v>
      </c>
      <c r="E226" s="12">
        <f>(COUNTIFS(Sta!$A:$A,$A226,Sta!$L:$L,"&gt;0.5") +COUNTIFS(Sta!$B:$B,$A226,Sta!$L:$L,"&gt;0.5"))/$D226</f>
        <v>0.3888888888888889</v>
      </c>
      <c r="F226" s="7">
        <f>COUNTIFS(Sta!$A:$A,$A226,Sta!$L:$L,"&gt;0.5")/$B226</f>
        <v>0.44444444444444442</v>
      </c>
      <c r="G226" s="7">
        <f>COUNTIFS(Sta!$B:$B,$A226,Sta!$L:$L,"&gt;0.5")/$C226</f>
        <v>0.33333333333333331</v>
      </c>
      <c r="H226" s="12">
        <f>(COUNTIFS(Sta!$A:$A,$A226,Sta!$L:$L,"&gt;1.5") +COUNTIFS(Sta!$B:$B,$A226,Sta!$L:$L,"&gt;1.5"))/$D226</f>
        <v>0.16666666666666666</v>
      </c>
      <c r="I226" s="7">
        <f>COUNTIFS(Sta!$A:$A,$A226,Sta!$L:$L,"&gt;1.5")/$B226</f>
        <v>0.1111111111111111</v>
      </c>
      <c r="J226" s="7">
        <f>COUNTIFS(Sta!$B:$B,$A226,Sta!$L:$L,"&gt;1.5")/$C226</f>
        <v>0.22222222222222221</v>
      </c>
      <c r="K226" s="12">
        <f>(COUNTIFS(Sta!$A:$A,$A226,Sta!$H:$H,"&gt;0.5") +COUNTIFS(Sta!$B:$B,$A226,Sta!$J:$J,"&gt;0.5"))/$D226</f>
        <v>0.27777777777777779</v>
      </c>
      <c r="L226" s="7">
        <f>COUNTIFS(Sta!$A:$A,$A226,Sta!$H:$H,"&gt;0.5")/$B226</f>
        <v>0.33333333333333331</v>
      </c>
      <c r="M226" s="7">
        <f>COUNTIFS(Sta!$B:$B,$A226,Sta!$J:$J,"&gt;0.5")/$C226</f>
        <v>0.22222222222222221</v>
      </c>
      <c r="N226" s="12">
        <f>(COUNTIFS(Sta!$A:$A,$A226,Sta!$H:$H,"&gt;1.5") +COUNTIFS(Sta!$B:$B,$A226,Sta!$J:$J,"&gt;1.5"))/$D226</f>
        <v>0.1111111111111111</v>
      </c>
      <c r="O226" s="7">
        <f>COUNTIFS(Sta!$A:$A,$A226,Sta!$H:$H,"&gt;1.5")/$B226</f>
        <v>0.1111111111111111</v>
      </c>
      <c r="P226" s="7">
        <f>COUNTIFS(Sta!$B:$B,$A226,Sta!$J:$J,"&gt;1.5")/$C226</f>
        <v>0.1111111111111111</v>
      </c>
      <c r="Q226" s="12">
        <f>(COUNTIFS(Sta!$A:$A,$A226,Sta!$I:$I,"&gt;0.5") +COUNTIFS(Sta!$B:$B,$A226,Sta!$K:$K,"&gt;0.5"))/$D226</f>
        <v>0.27777777777777779</v>
      </c>
      <c r="R226" s="7">
        <f>COUNTIFS(Sta!$A:$A,$A226,Sta!$I:$I,"&gt;0.5")/$B226</f>
        <v>0.22222222222222221</v>
      </c>
      <c r="S226" s="7">
        <f>COUNTIFS(Sta!$B:$B,$A226,Sta!$K:$K,"&gt;0.5")/$C226</f>
        <v>0.33333333333333331</v>
      </c>
      <c r="T226" s="12">
        <f>(COUNTIFS(Sta!$A:$A,$A226,Sta!$I:$I,"&gt;1.5") +COUNTIFS(Sta!$B:$B,$A226,Sta!$K:$K,"&gt;1.5"))/$D226</f>
        <v>0</v>
      </c>
      <c r="U226" s="7">
        <f>COUNTIFS(Sta!$A:$A,$A226,Sta!$I:$I,"&gt;1.5")/$B226</f>
        <v>0</v>
      </c>
      <c r="V226" s="7">
        <f>COUNTIFS(Sta!$B:$B,$A226,Sta!$K:$K,"&gt;1.5")/$C226</f>
        <v>0</v>
      </c>
    </row>
    <row r="227" spans="1:22" x14ac:dyDescent="0.3">
      <c r="A227" t="s">
        <v>622</v>
      </c>
      <c r="B227" s="9">
        <f>COUNTIF(Sta!A:A,A227)</f>
        <v>2</v>
      </c>
      <c r="C227" s="4">
        <f>COUNTIF(Sta!B:B,A227)</f>
        <v>1</v>
      </c>
      <c r="D227" s="4">
        <f t="shared" si="7"/>
        <v>3</v>
      </c>
      <c r="E227" s="12">
        <f>(COUNTIFS(Sta!$A:$A,$A227,Sta!$L:$L,"&gt;0.5") +COUNTIFS(Sta!$B:$B,$A227,Sta!$L:$L,"&gt;0.5"))/$D227</f>
        <v>0.66666666666666663</v>
      </c>
      <c r="F227" s="7">
        <f>COUNTIFS(Sta!$A:$A,$A227,Sta!$L:$L,"&gt;0.5")/$B227</f>
        <v>1</v>
      </c>
      <c r="G227" s="7">
        <f>COUNTIFS(Sta!$B:$B,$A227,Sta!$L:$L,"&gt;0.5")/$C227</f>
        <v>0</v>
      </c>
      <c r="H227" s="12">
        <f>(COUNTIFS(Sta!$A:$A,$A227,Sta!$L:$L,"&gt;1.5") +COUNTIFS(Sta!$B:$B,$A227,Sta!$L:$L,"&gt;1.5"))/$D227</f>
        <v>0.33333333333333331</v>
      </c>
      <c r="I227" s="7">
        <f>COUNTIFS(Sta!$A:$A,$A227,Sta!$L:$L,"&gt;1.5")/$B227</f>
        <v>0.5</v>
      </c>
      <c r="J227" s="7">
        <f>COUNTIFS(Sta!$B:$B,$A227,Sta!$L:$L,"&gt;1.5")/$C227</f>
        <v>0</v>
      </c>
      <c r="K227" s="12">
        <f>(COUNTIFS(Sta!$A:$A,$A227,Sta!$H:$H,"&gt;0.5") +COUNTIFS(Sta!$B:$B,$A227,Sta!$J:$J,"&gt;0.5"))/$D227</f>
        <v>0.66666666666666663</v>
      </c>
      <c r="L227" s="7">
        <f>COUNTIFS(Sta!$A:$A,$A227,Sta!$H:$H,"&gt;0.5")/$B227</f>
        <v>1</v>
      </c>
      <c r="M227" s="7">
        <f>COUNTIFS(Sta!$B:$B,$A227,Sta!$J:$J,"&gt;0.5")/$C227</f>
        <v>0</v>
      </c>
      <c r="N227" s="12">
        <f>(COUNTIFS(Sta!$A:$A,$A227,Sta!$H:$H,"&gt;1.5") +COUNTIFS(Sta!$B:$B,$A227,Sta!$J:$J,"&gt;1.5"))/$D227</f>
        <v>0.33333333333333331</v>
      </c>
      <c r="O227" s="7">
        <f>COUNTIFS(Sta!$A:$A,$A227,Sta!$H:$H,"&gt;1.5")/$B227</f>
        <v>0.5</v>
      </c>
      <c r="P227" s="7">
        <f>COUNTIFS(Sta!$B:$B,$A227,Sta!$J:$J,"&gt;1.5")/$C227</f>
        <v>0</v>
      </c>
      <c r="Q227" s="12">
        <f>(COUNTIFS(Sta!$A:$A,$A227,Sta!$I:$I,"&gt;0.5") +COUNTIFS(Sta!$B:$B,$A227,Sta!$K:$K,"&gt;0.5"))/$D227</f>
        <v>0</v>
      </c>
      <c r="R227" s="7">
        <f>COUNTIFS(Sta!$A:$A,$A227,Sta!$I:$I,"&gt;0.5")/$B227</f>
        <v>0</v>
      </c>
      <c r="S227" s="7">
        <f>COUNTIFS(Sta!$B:$B,$A227,Sta!$K:$K,"&gt;0.5")/$C227</f>
        <v>0</v>
      </c>
      <c r="T227" s="12">
        <f>(COUNTIFS(Sta!$A:$A,$A227,Sta!$I:$I,"&gt;1.5") +COUNTIFS(Sta!$B:$B,$A227,Sta!$K:$K,"&gt;1.5"))/$D227</f>
        <v>0</v>
      </c>
      <c r="U227" s="7">
        <f>COUNTIFS(Sta!$A:$A,$A227,Sta!$I:$I,"&gt;1.5")/$B227</f>
        <v>0</v>
      </c>
      <c r="V227" s="7">
        <f>COUNTIFS(Sta!$B:$B,$A227,Sta!$K:$K,"&gt;1.5")/$C227</f>
        <v>0</v>
      </c>
    </row>
    <row r="228" spans="1:22" x14ac:dyDescent="0.3">
      <c r="A228" t="s">
        <v>321</v>
      </c>
      <c r="B228" s="9">
        <f>COUNTIF(Sta!A:A,A228)</f>
        <v>1</v>
      </c>
      <c r="C228" s="4">
        <f>COUNTIF(Sta!B:B,A228)</f>
        <v>1</v>
      </c>
      <c r="D228" s="4">
        <f t="shared" si="7"/>
        <v>2</v>
      </c>
      <c r="E228" s="12">
        <f>(COUNTIFS(Sta!$A:$A,$A228,Sta!$L:$L,"&gt;0.5") +COUNTIFS(Sta!$B:$B,$A228,Sta!$L:$L,"&gt;0.5"))/$D228</f>
        <v>0.5</v>
      </c>
      <c r="F228" s="7">
        <f>COUNTIFS(Sta!$A:$A,$A228,Sta!$L:$L,"&gt;0.5")/$B228</f>
        <v>0</v>
      </c>
      <c r="G228" s="7">
        <f>COUNTIFS(Sta!$B:$B,$A228,Sta!$L:$L,"&gt;0.5")/$C228</f>
        <v>1</v>
      </c>
      <c r="H228" s="12">
        <f>(COUNTIFS(Sta!$A:$A,$A228,Sta!$L:$L,"&gt;1.5") +COUNTIFS(Sta!$B:$B,$A228,Sta!$L:$L,"&gt;1.5"))/$D228</f>
        <v>0.5</v>
      </c>
      <c r="I228" s="7">
        <f>COUNTIFS(Sta!$A:$A,$A228,Sta!$L:$L,"&gt;1.5")/$B228</f>
        <v>0</v>
      </c>
      <c r="J228" s="7">
        <f>COUNTIFS(Sta!$B:$B,$A228,Sta!$L:$L,"&gt;1.5")/$C228</f>
        <v>1</v>
      </c>
      <c r="K228" s="12">
        <f>(COUNTIFS(Sta!$A:$A,$A228,Sta!$H:$H,"&gt;0.5") +COUNTIFS(Sta!$B:$B,$A228,Sta!$J:$J,"&gt;0.5"))/$D228</f>
        <v>0.5</v>
      </c>
      <c r="L228" s="7">
        <f>COUNTIFS(Sta!$A:$A,$A228,Sta!$H:$H,"&gt;0.5")/$B228</f>
        <v>0</v>
      </c>
      <c r="M228" s="7">
        <f>COUNTIFS(Sta!$B:$B,$A228,Sta!$J:$J,"&gt;0.5")/$C228</f>
        <v>1</v>
      </c>
      <c r="N228" s="12">
        <f>(COUNTIFS(Sta!$A:$A,$A228,Sta!$H:$H,"&gt;1.5") +COUNTIFS(Sta!$B:$B,$A228,Sta!$J:$J,"&gt;1.5"))/$D228</f>
        <v>0.5</v>
      </c>
      <c r="O228" s="7">
        <f>COUNTIFS(Sta!$A:$A,$A228,Sta!$H:$H,"&gt;1.5")/$B228</f>
        <v>0</v>
      </c>
      <c r="P228" s="7">
        <f>COUNTIFS(Sta!$B:$B,$A228,Sta!$J:$J,"&gt;1.5")/$C228</f>
        <v>1</v>
      </c>
      <c r="Q228" s="12">
        <f>(COUNTIFS(Sta!$A:$A,$A228,Sta!$I:$I,"&gt;0.5") +COUNTIFS(Sta!$B:$B,$A228,Sta!$K:$K,"&gt;0.5"))/$D228</f>
        <v>0</v>
      </c>
      <c r="R228" s="7">
        <f>COUNTIFS(Sta!$A:$A,$A228,Sta!$I:$I,"&gt;0.5")/$B228</f>
        <v>0</v>
      </c>
      <c r="S228" s="7">
        <f>COUNTIFS(Sta!$B:$B,$A228,Sta!$K:$K,"&gt;0.5")/$C228</f>
        <v>0</v>
      </c>
      <c r="T228" s="12">
        <f>(COUNTIFS(Sta!$A:$A,$A228,Sta!$I:$I,"&gt;1.5") +COUNTIFS(Sta!$B:$B,$A228,Sta!$K:$K,"&gt;1.5"))/$D228</f>
        <v>0</v>
      </c>
      <c r="U228" s="7">
        <f>COUNTIFS(Sta!$A:$A,$A228,Sta!$I:$I,"&gt;1.5")/$B228</f>
        <v>0</v>
      </c>
      <c r="V228" s="7">
        <f>COUNTIFS(Sta!$B:$B,$A228,Sta!$K:$K,"&gt;1.5")/$C228</f>
        <v>0</v>
      </c>
    </row>
    <row r="229" spans="1:22" x14ac:dyDescent="0.3">
      <c r="A229" t="s">
        <v>428</v>
      </c>
      <c r="B229" s="9">
        <f>COUNTIF(Sta!A:A,A229)</f>
        <v>1</v>
      </c>
      <c r="C229" s="4">
        <f>COUNTIF(Sta!B:B,A229)</f>
        <v>1</v>
      </c>
      <c r="D229" s="4">
        <f t="shared" si="7"/>
        <v>2</v>
      </c>
      <c r="E229" s="12">
        <f>(COUNTIFS(Sta!$A:$A,$A229,Sta!$L:$L,"&gt;0.5") +COUNTIFS(Sta!$B:$B,$A229,Sta!$L:$L,"&gt;0.5"))/$D229</f>
        <v>1</v>
      </c>
      <c r="F229" s="7">
        <f>COUNTIFS(Sta!$A:$A,$A229,Sta!$L:$L,"&gt;0.5")/$B229</f>
        <v>1</v>
      </c>
      <c r="G229" s="7">
        <f>COUNTIFS(Sta!$B:$B,$A229,Sta!$L:$L,"&gt;0.5")/$C229</f>
        <v>1</v>
      </c>
      <c r="H229" s="12">
        <f>(COUNTIFS(Sta!$A:$A,$A229,Sta!$L:$L,"&gt;1.5") +COUNTIFS(Sta!$B:$B,$A229,Sta!$L:$L,"&gt;1.5"))/$D229</f>
        <v>0.5</v>
      </c>
      <c r="I229" s="7">
        <f>COUNTIFS(Sta!$A:$A,$A229,Sta!$L:$L,"&gt;1.5")/$B229</f>
        <v>0</v>
      </c>
      <c r="J229" s="7">
        <f>COUNTIFS(Sta!$B:$B,$A229,Sta!$L:$L,"&gt;1.5")/$C229</f>
        <v>1</v>
      </c>
      <c r="K229" s="12">
        <f>(COUNTIFS(Sta!$A:$A,$A229,Sta!$H:$H,"&gt;0.5") +COUNTIFS(Sta!$B:$B,$A229,Sta!$J:$J,"&gt;0.5"))/$D229</f>
        <v>0.5</v>
      </c>
      <c r="L229" s="7">
        <f>COUNTIFS(Sta!$A:$A,$A229,Sta!$H:$H,"&gt;0.5")/$B229</f>
        <v>1</v>
      </c>
      <c r="M229" s="7">
        <f>COUNTIFS(Sta!$B:$B,$A229,Sta!$J:$J,"&gt;0.5")/$C229</f>
        <v>0</v>
      </c>
      <c r="N229" s="12">
        <f>(COUNTIFS(Sta!$A:$A,$A229,Sta!$H:$H,"&gt;1.5") +COUNTIFS(Sta!$B:$B,$A229,Sta!$J:$J,"&gt;1.5"))/$D229</f>
        <v>0</v>
      </c>
      <c r="O229" s="7">
        <f>COUNTIFS(Sta!$A:$A,$A229,Sta!$H:$H,"&gt;1.5")/$B229</f>
        <v>0</v>
      </c>
      <c r="P229" s="7">
        <f>COUNTIFS(Sta!$B:$B,$A229,Sta!$J:$J,"&gt;1.5")/$C229</f>
        <v>0</v>
      </c>
      <c r="Q229" s="12">
        <f>(COUNTIFS(Sta!$A:$A,$A229,Sta!$I:$I,"&gt;0.5") +COUNTIFS(Sta!$B:$B,$A229,Sta!$K:$K,"&gt;0.5"))/$D229</f>
        <v>0.5</v>
      </c>
      <c r="R229" s="7">
        <f>COUNTIFS(Sta!$A:$A,$A229,Sta!$I:$I,"&gt;0.5")/$B229</f>
        <v>0</v>
      </c>
      <c r="S229" s="7">
        <f>COUNTIFS(Sta!$B:$B,$A229,Sta!$K:$K,"&gt;0.5")/$C229</f>
        <v>1</v>
      </c>
      <c r="T229" s="12">
        <f>(COUNTIFS(Sta!$A:$A,$A229,Sta!$I:$I,"&gt;1.5") +COUNTIFS(Sta!$B:$B,$A229,Sta!$K:$K,"&gt;1.5"))/$D229</f>
        <v>0.5</v>
      </c>
      <c r="U229" s="7">
        <f>COUNTIFS(Sta!$A:$A,$A229,Sta!$I:$I,"&gt;1.5")/$B229</f>
        <v>0</v>
      </c>
      <c r="V229" s="7">
        <f>COUNTIFS(Sta!$B:$B,$A229,Sta!$K:$K,"&gt;1.5")/$C229</f>
        <v>1</v>
      </c>
    </row>
    <row r="230" spans="1:22" x14ac:dyDescent="0.3">
      <c r="A230" t="s">
        <v>650</v>
      </c>
      <c r="B230" s="9">
        <f>COUNTIF(Sta!A:A,A230)</f>
        <v>8</v>
      </c>
      <c r="C230" s="4">
        <f>COUNTIF(Sta!B:B,A230)</f>
        <v>10</v>
      </c>
      <c r="D230" s="4">
        <f t="shared" si="7"/>
        <v>18</v>
      </c>
      <c r="E230" s="12">
        <f>(COUNTIFS(Sta!$A:$A,$A230,Sta!$L:$L,"&gt;0.5") +COUNTIFS(Sta!$B:$B,$A230,Sta!$L:$L,"&gt;0.5"))/$D230</f>
        <v>0.94444444444444442</v>
      </c>
      <c r="F230" s="7">
        <f>COUNTIFS(Sta!$A:$A,$A230,Sta!$L:$L,"&gt;0.5")/$B230</f>
        <v>1</v>
      </c>
      <c r="G230" s="7">
        <f>COUNTIFS(Sta!$B:$B,$A230,Sta!$L:$L,"&gt;0.5")/$C230</f>
        <v>0.9</v>
      </c>
      <c r="H230" s="12">
        <f>(COUNTIFS(Sta!$A:$A,$A230,Sta!$L:$L,"&gt;1.5") +COUNTIFS(Sta!$B:$B,$A230,Sta!$L:$L,"&gt;1.5"))/$D230</f>
        <v>0.66666666666666663</v>
      </c>
      <c r="I230" s="7">
        <f>COUNTIFS(Sta!$A:$A,$A230,Sta!$L:$L,"&gt;1.5")/$B230</f>
        <v>0.875</v>
      </c>
      <c r="J230" s="7">
        <f>COUNTIFS(Sta!$B:$B,$A230,Sta!$L:$L,"&gt;1.5")/$C230</f>
        <v>0.5</v>
      </c>
      <c r="K230" s="12">
        <f>(COUNTIFS(Sta!$A:$A,$A230,Sta!$H:$H,"&gt;0.5") +COUNTIFS(Sta!$B:$B,$A230,Sta!$J:$J,"&gt;0.5"))/$D230</f>
        <v>0.77777777777777779</v>
      </c>
      <c r="L230" s="7">
        <f>COUNTIFS(Sta!$A:$A,$A230,Sta!$H:$H,"&gt;0.5")/$B230</f>
        <v>0.875</v>
      </c>
      <c r="M230" s="7">
        <f>COUNTIFS(Sta!$B:$B,$A230,Sta!$J:$J,"&gt;0.5")/$C230</f>
        <v>0.7</v>
      </c>
      <c r="N230" s="12">
        <f>(COUNTIFS(Sta!$A:$A,$A230,Sta!$H:$H,"&gt;1.5") +COUNTIFS(Sta!$B:$B,$A230,Sta!$J:$J,"&gt;1.5"))/$D230</f>
        <v>0.44444444444444442</v>
      </c>
      <c r="O230" s="7">
        <f>COUNTIFS(Sta!$A:$A,$A230,Sta!$H:$H,"&gt;1.5")/$B230</f>
        <v>0.75</v>
      </c>
      <c r="P230" s="7">
        <f>COUNTIFS(Sta!$B:$B,$A230,Sta!$J:$J,"&gt;1.5")/$C230</f>
        <v>0.2</v>
      </c>
      <c r="Q230" s="12">
        <f>(COUNTIFS(Sta!$A:$A,$A230,Sta!$I:$I,"&gt;0.5") +COUNTIFS(Sta!$B:$B,$A230,Sta!$K:$K,"&gt;0.5"))/$D230</f>
        <v>0.55555555555555558</v>
      </c>
      <c r="R230" s="7">
        <f>COUNTIFS(Sta!$A:$A,$A230,Sta!$I:$I,"&gt;0.5")/$B230</f>
        <v>0.5</v>
      </c>
      <c r="S230" s="7">
        <f>COUNTIFS(Sta!$B:$B,$A230,Sta!$K:$K,"&gt;0.5")/$C230</f>
        <v>0.6</v>
      </c>
      <c r="T230" s="12">
        <f>(COUNTIFS(Sta!$A:$A,$A230,Sta!$I:$I,"&gt;1.5") +COUNTIFS(Sta!$B:$B,$A230,Sta!$K:$K,"&gt;1.5"))/$D230</f>
        <v>0.1111111111111111</v>
      </c>
      <c r="U230" s="7">
        <f>COUNTIFS(Sta!$A:$A,$A230,Sta!$I:$I,"&gt;1.5")/$B230</f>
        <v>0.125</v>
      </c>
      <c r="V230" s="7">
        <f>COUNTIFS(Sta!$B:$B,$A230,Sta!$K:$K,"&gt;1.5")/$C230</f>
        <v>0.1</v>
      </c>
    </row>
    <row r="231" spans="1:22" x14ac:dyDescent="0.3">
      <c r="A231" t="s">
        <v>253</v>
      </c>
      <c r="B231" s="9">
        <f>COUNTIF(Sta!A:A,A231)</f>
        <v>1</v>
      </c>
      <c r="C231" s="4">
        <f>COUNTIF(Sta!B:B,A231)</f>
        <v>1</v>
      </c>
      <c r="D231" s="4">
        <f t="shared" si="7"/>
        <v>2</v>
      </c>
      <c r="E231" s="12">
        <f>(COUNTIFS(Sta!$A:$A,$A231,Sta!$L:$L,"&gt;0.5") +COUNTIFS(Sta!$B:$B,$A231,Sta!$L:$L,"&gt;0.5"))/$D231</f>
        <v>0.5</v>
      </c>
      <c r="F231" s="7">
        <f>COUNTIFS(Sta!$A:$A,$A231,Sta!$L:$L,"&gt;0.5")/$B231</f>
        <v>0</v>
      </c>
      <c r="G231" s="7">
        <f>COUNTIFS(Sta!$B:$B,$A231,Sta!$L:$L,"&gt;0.5")/$C231</f>
        <v>1</v>
      </c>
      <c r="H231" s="12">
        <f>(COUNTIFS(Sta!$A:$A,$A231,Sta!$L:$L,"&gt;1.5") +COUNTIFS(Sta!$B:$B,$A231,Sta!$L:$L,"&gt;1.5"))/$D231</f>
        <v>0.5</v>
      </c>
      <c r="I231" s="7">
        <f>COUNTIFS(Sta!$A:$A,$A231,Sta!$L:$L,"&gt;1.5")/$B231</f>
        <v>0</v>
      </c>
      <c r="J231" s="7">
        <f>COUNTIFS(Sta!$B:$B,$A231,Sta!$L:$L,"&gt;1.5")/$C231</f>
        <v>1</v>
      </c>
      <c r="K231" s="12">
        <f>(COUNTIFS(Sta!$A:$A,$A231,Sta!$H:$H,"&gt;0.5") +COUNTIFS(Sta!$B:$B,$A231,Sta!$J:$J,"&gt;0.5"))/$D231</f>
        <v>0.5</v>
      </c>
      <c r="L231" s="7">
        <f>COUNTIFS(Sta!$A:$A,$A231,Sta!$H:$H,"&gt;0.5")/$B231</f>
        <v>0</v>
      </c>
      <c r="M231" s="7">
        <f>COUNTIFS(Sta!$B:$B,$A231,Sta!$J:$J,"&gt;0.5")/$C231</f>
        <v>1</v>
      </c>
      <c r="N231" s="12">
        <f>(COUNTIFS(Sta!$A:$A,$A231,Sta!$H:$H,"&gt;1.5") +COUNTIFS(Sta!$B:$B,$A231,Sta!$J:$J,"&gt;1.5"))/$D231</f>
        <v>0</v>
      </c>
      <c r="O231" s="7">
        <f>COUNTIFS(Sta!$A:$A,$A231,Sta!$H:$H,"&gt;1.5")/$B231</f>
        <v>0</v>
      </c>
      <c r="P231" s="7">
        <f>COUNTIFS(Sta!$B:$B,$A231,Sta!$J:$J,"&gt;1.5")/$C231</f>
        <v>0</v>
      </c>
      <c r="Q231" s="12">
        <f>(COUNTIFS(Sta!$A:$A,$A231,Sta!$I:$I,"&gt;0.5") +COUNTIFS(Sta!$B:$B,$A231,Sta!$K:$K,"&gt;0.5"))/$D231</f>
        <v>0.5</v>
      </c>
      <c r="R231" s="7">
        <f>COUNTIFS(Sta!$A:$A,$A231,Sta!$I:$I,"&gt;0.5")/$B231</f>
        <v>0</v>
      </c>
      <c r="S231" s="7">
        <f>COUNTIFS(Sta!$B:$B,$A231,Sta!$K:$K,"&gt;0.5")/$C231</f>
        <v>1</v>
      </c>
      <c r="T231" s="12">
        <f>(COUNTIFS(Sta!$A:$A,$A231,Sta!$I:$I,"&gt;1.5") +COUNTIFS(Sta!$B:$B,$A231,Sta!$K:$K,"&gt;1.5"))/$D231</f>
        <v>0.5</v>
      </c>
      <c r="U231" s="7">
        <f>COUNTIFS(Sta!$A:$A,$A231,Sta!$I:$I,"&gt;1.5")/$B231</f>
        <v>0</v>
      </c>
      <c r="V231" s="7">
        <f>COUNTIFS(Sta!$B:$B,$A231,Sta!$K:$K,"&gt;1.5")/$C231</f>
        <v>1</v>
      </c>
    </row>
    <row r="232" spans="1:22" x14ac:dyDescent="0.3">
      <c r="A232" t="s">
        <v>577</v>
      </c>
      <c r="B232" s="9">
        <f>COUNTIF(Sta!A:A,A232)</f>
        <v>1</v>
      </c>
      <c r="C232" s="4">
        <f>COUNTIF(Sta!B:B,A232)</f>
        <v>1</v>
      </c>
      <c r="D232" s="4">
        <f t="shared" si="7"/>
        <v>2</v>
      </c>
      <c r="E232" s="12">
        <f>(COUNTIFS(Sta!$A:$A,$A232,Sta!$L:$L,"&gt;0.5") +COUNTIFS(Sta!$B:$B,$A232,Sta!$L:$L,"&gt;0.5"))/$D232</f>
        <v>1</v>
      </c>
      <c r="F232" s="7">
        <f>COUNTIFS(Sta!$A:$A,$A232,Sta!$L:$L,"&gt;0.5")/$B232</f>
        <v>1</v>
      </c>
      <c r="G232" s="7">
        <f>COUNTIFS(Sta!$B:$B,$A232,Sta!$L:$L,"&gt;0.5")/$C232</f>
        <v>1</v>
      </c>
      <c r="H232" s="12">
        <f>(COUNTIFS(Sta!$A:$A,$A232,Sta!$L:$L,"&gt;1.5") +COUNTIFS(Sta!$B:$B,$A232,Sta!$L:$L,"&gt;1.5"))/$D232</f>
        <v>0.5</v>
      </c>
      <c r="I232" s="7">
        <f>COUNTIFS(Sta!$A:$A,$A232,Sta!$L:$L,"&gt;1.5")/$B232</f>
        <v>1</v>
      </c>
      <c r="J232" s="7">
        <f>COUNTIFS(Sta!$B:$B,$A232,Sta!$L:$L,"&gt;1.5")/$C232</f>
        <v>0</v>
      </c>
      <c r="K232" s="12">
        <f>(COUNTIFS(Sta!$A:$A,$A232,Sta!$H:$H,"&gt;0.5") +COUNTIFS(Sta!$B:$B,$A232,Sta!$J:$J,"&gt;0.5"))/$D232</f>
        <v>0.5</v>
      </c>
      <c r="L232" s="7">
        <f>COUNTIFS(Sta!$A:$A,$A232,Sta!$H:$H,"&gt;0.5")/$B232</f>
        <v>1</v>
      </c>
      <c r="M232" s="7">
        <f>COUNTIFS(Sta!$B:$B,$A232,Sta!$J:$J,"&gt;0.5")/$C232</f>
        <v>0</v>
      </c>
      <c r="N232" s="12">
        <f>(COUNTIFS(Sta!$A:$A,$A232,Sta!$H:$H,"&gt;1.5") +COUNTIFS(Sta!$B:$B,$A232,Sta!$J:$J,"&gt;1.5"))/$D232</f>
        <v>0.5</v>
      </c>
      <c r="O232" s="7">
        <f>COUNTIFS(Sta!$A:$A,$A232,Sta!$H:$H,"&gt;1.5")/$B232</f>
        <v>1</v>
      </c>
      <c r="P232" s="7">
        <f>COUNTIFS(Sta!$B:$B,$A232,Sta!$J:$J,"&gt;1.5")/$C232</f>
        <v>0</v>
      </c>
      <c r="Q232" s="12">
        <f>(COUNTIFS(Sta!$A:$A,$A232,Sta!$I:$I,"&gt;0.5") +COUNTIFS(Sta!$B:$B,$A232,Sta!$K:$K,"&gt;0.5"))/$D232</f>
        <v>0.5</v>
      </c>
      <c r="R232" s="7">
        <f>COUNTIFS(Sta!$A:$A,$A232,Sta!$I:$I,"&gt;0.5")/$B232</f>
        <v>0</v>
      </c>
      <c r="S232" s="7">
        <f>COUNTIFS(Sta!$B:$B,$A232,Sta!$K:$K,"&gt;0.5")/$C232</f>
        <v>1</v>
      </c>
      <c r="T232" s="12">
        <f>(COUNTIFS(Sta!$A:$A,$A232,Sta!$I:$I,"&gt;1.5") +COUNTIFS(Sta!$B:$B,$A232,Sta!$K:$K,"&gt;1.5"))/$D232</f>
        <v>0</v>
      </c>
      <c r="U232" s="7">
        <f>COUNTIFS(Sta!$A:$A,$A232,Sta!$I:$I,"&gt;1.5")/$B232</f>
        <v>0</v>
      </c>
      <c r="V232" s="7">
        <f>COUNTIFS(Sta!$B:$B,$A232,Sta!$K:$K,"&gt;1.5")/$C232</f>
        <v>0</v>
      </c>
    </row>
    <row r="233" spans="1:22" x14ac:dyDescent="0.3">
      <c r="A233" t="s">
        <v>537</v>
      </c>
      <c r="B233" s="9">
        <f>COUNTIF(Sta!A:A,A233)</f>
        <v>8</v>
      </c>
      <c r="C233" s="4">
        <f>COUNTIF(Sta!B:B,A233)</f>
        <v>8</v>
      </c>
      <c r="D233" s="4">
        <f t="shared" ref="D233:D252" si="8">B233+C233</f>
        <v>16</v>
      </c>
      <c r="E233" s="12">
        <f>(COUNTIFS(Sta!$A:$A,$A233,Sta!$L:$L,"&gt;0.5") +COUNTIFS(Sta!$B:$B,$A233,Sta!$L:$L,"&gt;0.5"))/$D233</f>
        <v>0.625</v>
      </c>
      <c r="F233" s="7">
        <f>COUNTIFS(Sta!$A:$A,$A233,Sta!$L:$L,"&gt;0.5")/$B233</f>
        <v>0.75</v>
      </c>
      <c r="G233" s="7">
        <f>COUNTIFS(Sta!$B:$B,$A233,Sta!$L:$L,"&gt;0.5")/$C233</f>
        <v>0.5</v>
      </c>
      <c r="H233" s="12">
        <f>(COUNTIFS(Sta!$A:$A,$A233,Sta!$L:$L,"&gt;1.5") +COUNTIFS(Sta!$B:$B,$A233,Sta!$L:$L,"&gt;1.5"))/$D233</f>
        <v>0.25</v>
      </c>
      <c r="I233" s="7">
        <f>COUNTIFS(Sta!$A:$A,$A233,Sta!$L:$L,"&gt;1.5")/$B233</f>
        <v>0.25</v>
      </c>
      <c r="J233" s="7">
        <f>COUNTIFS(Sta!$B:$B,$A233,Sta!$L:$L,"&gt;1.5")/$C233</f>
        <v>0.25</v>
      </c>
      <c r="K233" s="12">
        <f>(COUNTIFS(Sta!$A:$A,$A233,Sta!$H:$H,"&gt;0.5") +COUNTIFS(Sta!$B:$B,$A233,Sta!$J:$J,"&gt;0.5"))/$D233</f>
        <v>0.375</v>
      </c>
      <c r="L233" s="7">
        <f>COUNTIFS(Sta!$A:$A,$A233,Sta!$H:$H,"&gt;0.5")/$B233</f>
        <v>0.375</v>
      </c>
      <c r="M233" s="7">
        <f>COUNTIFS(Sta!$B:$B,$A233,Sta!$J:$J,"&gt;0.5")/$C233</f>
        <v>0.375</v>
      </c>
      <c r="N233" s="12">
        <f>(COUNTIFS(Sta!$A:$A,$A233,Sta!$H:$H,"&gt;1.5") +COUNTIFS(Sta!$B:$B,$A233,Sta!$J:$J,"&gt;1.5"))/$D233</f>
        <v>0.1875</v>
      </c>
      <c r="O233" s="7">
        <f>COUNTIFS(Sta!$A:$A,$A233,Sta!$H:$H,"&gt;1.5")/$B233</f>
        <v>0.125</v>
      </c>
      <c r="P233" s="7">
        <f>COUNTIFS(Sta!$B:$B,$A233,Sta!$J:$J,"&gt;1.5")/$C233</f>
        <v>0.25</v>
      </c>
      <c r="Q233" s="12">
        <f>(COUNTIFS(Sta!$A:$A,$A233,Sta!$I:$I,"&gt;0.5") +COUNTIFS(Sta!$B:$B,$A233,Sta!$K:$K,"&gt;0.5"))/$D233</f>
        <v>0.375</v>
      </c>
      <c r="R233" s="7">
        <f>COUNTIFS(Sta!$A:$A,$A233,Sta!$I:$I,"&gt;0.5")/$B233</f>
        <v>0.5</v>
      </c>
      <c r="S233" s="7">
        <f>COUNTIFS(Sta!$B:$B,$A233,Sta!$K:$K,"&gt;0.5")/$C233</f>
        <v>0.25</v>
      </c>
      <c r="T233" s="12">
        <f>(COUNTIFS(Sta!$A:$A,$A233,Sta!$I:$I,"&gt;1.5") +COUNTIFS(Sta!$B:$B,$A233,Sta!$K:$K,"&gt;1.5"))/$D233</f>
        <v>0.125</v>
      </c>
      <c r="U233" s="7">
        <f>COUNTIFS(Sta!$A:$A,$A233,Sta!$I:$I,"&gt;1.5")/$B233</f>
        <v>0.125</v>
      </c>
      <c r="V233" s="7">
        <f>COUNTIFS(Sta!$B:$B,$A233,Sta!$K:$K,"&gt;1.5")/$C233</f>
        <v>0.125</v>
      </c>
    </row>
    <row r="234" spans="1:22" x14ac:dyDescent="0.3">
      <c r="A234" t="s">
        <v>416</v>
      </c>
      <c r="B234" s="9">
        <f>COUNTIF(Sta!A:A,A234)</f>
        <v>1</v>
      </c>
      <c r="C234" s="4">
        <f>COUNTIF(Sta!B:B,A234)</f>
        <v>1</v>
      </c>
      <c r="D234" s="4">
        <f t="shared" si="8"/>
        <v>2</v>
      </c>
      <c r="E234" s="12">
        <f>(COUNTIFS(Sta!$A:$A,$A234,Sta!$L:$L,"&gt;0.5") +COUNTIFS(Sta!$B:$B,$A234,Sta!$L:$L,"&gt;0.5"))/$D234</f>
        <v>0.5</v>
      </c>
      <c r="F234" s="7">
        <f>COUNTIFS(Sta!$A:$A,$A234,Sta!$L:$L,"&gt;0.5")/$B234</f>
        <v>0</v>
      </c>
      <c r="G234" s="7">
        <f>COUNTIFS(Sta!$B:$B,$A234,Sta!$L:$L,"&gt;0.5")/$C234</f>
        <v>1</v>
      </c>
      <c r="H234" s="12">
        <f>(COUNTIFS(Sta!$A:$A,$A234,Sta!$L:$L,"&gt;1.5") +COUNTIFS(Sta!$B:$B,$A234,Sta!$L:$L,"&gt;1.5"))/$D234</f>
        <v>0</v>
      </c>
      <c r="I234" s="7">
        <f>COUNTIFS(Sta!$A:$A,$A234,Sta!$L:$L,"&gt;1.5")/$B234</f>
        <v>0</v>
      </c>
      <c r="J234" s="7">
        <f>COUNTIFS(Sta!$B:$B,$A234,Sta!$L:$L,"&gt;1.5")/$C234</f>
        <v>0</v>
      </c>
      <c r="K234" s="12">
        <f>(COUNTIFS(Sta!$A:$A,$A234,Sta!$H:$H,"&gt;0.5") +COUNTIFS(Sta!$B:$B,$A234,Sta!$J:$J,"&gt;0.5"))/$D234</f>
        <v>0</v>
      </c>
      <c r="L234" s="7">
        <f>COUNTIFS(Sta!$A:$A,$A234,Sta!$H:$H,"&gt;0.5")/$B234</f>
        <v>0</v>
      </c>
      <c r="M234" s="7">
        <f>COUNTIFS(Sta!$B:$B,$A234,Sta!$J:$J,"&gt;0.5")/$C234</f>
        <v>0</v>
      </c>
      <c r="N234" s="12">
        <f>(COUNTIFS(Sta!$A:$A,$A234,Sta!$H:$H,"&gt;1.5") +COUNTIFS(Sta!$B:$B,$A234,Sta!$J:$J,"&gt;1.5"))/$D234</f>
        <v>0</v>
      </c>
      <c r="O234" s="7">
        <f>COUNTIFS(Sta!$A:$A,$A234,Sta!$H:$H,"&gt;1.5")/$B234</f>
        <v>0</v>
      </c>
      <c r="P234" s="7">
        <f>COUNTIFS(Sta!$B:$B,$A234,Sta!$J:$J,"&gt;1.5")/$C234</f>
        <v>0</v>
      </c>
      <c r="Q234" s="12">
        <f>(COUNTIFS(Sta!$A:$A,$A234,Sta!$I:$I,"&gt;0.5") +COUNTIFS(Sta!$B:$B,$A234,Sta!$K:$K,"&gt;0.5"))/$D234</f>
        <v>0.5</v>
      </c>
      <c r="R234" s="7">
        <f>COUNTIFS(Sta!$A:$A,$A234,Sta!$I:$I,"&gt;0.5")/$B234</f>
        <v>0</v>
      </c>
      <c r="S234" s="7">
        <f>COUNTIFS(Sta!$B:$B,$A234,Sta!$K:$K,"&gt;0.5")/$C234</f>
        <v>1</v>
      </c>
      <c r="T234" s="12">
        <f>(COUNTIFS(Sta!$A:$A,$A234,Sta!$I:$I,"&gt;1.5") +COUNTIFS(Sta!$B:$B,$A234,Sta!$K:$K,"&gt;1.5"))/$D234</f>
        <v>0</v>
      </c>
      <c r="U234" s="7">
        <f>COUNTIFS(Sta!$A:$A,$A234,Sta!$I:$I,"&gt;1.5")/$B234</f>
        <v>0</v>
      </c>
      <c r="V234" s="7">
        <f>COUNTIFS(Sta!$B:$B,$A234,Sta!$K:$K,"&gt;1.5")/$C234</f>
        <v>0</v>
      </c>
    </row>
    <row r="235" spans="1:22" x14ac:dyDescent="0.3">
      <c r="A235" t="s">
        <v>509</v>
      </c>
      <c r="B235" s="9">
        <f>COUNTIF(Sta!A:A,A235)</f>
        <v>12</v>
      </c>
      <c r="C235" s="4">
        <f>COUNTIF(Sta!B:B,A235)</f>
        <v>10</v>
      </c>
      <c r="D235" s="4">
        <f t="shared" si="8"/>
        <v>22</v>
      </c>
      <c r="E235" s="12">
        <f>(COUNTIFS(Sta!$A:$A,$A235,Sta!$L:$L,"&gt;0.5") +COUNTIFS(Sta!$B:$B,$A235,Sta!$L:$L,"&gt;0.5"))/$D235</f>
        <v>0.54545454545454541</v>
      </c>
      <c r="F235" s="7">
        <f>COUNTIFS(Sta!$A:$A,$A235,Sta!$L:$L,"&gt;0.5")/$B235</f>
        <v>0.5</v>
      </c>
      <c r="G235" s="7">
        <f>COUNTIFS(Sta!$B:$B,$A235,Sta!$L:$L,"&gt;0.5")/$C235</f>
        <v>0.6</v>
      </c>
      <c r="H235" s="12">
        <f>(COUNTIFS(Sta!$A:$A,$A235,Sta!$L:$L,"&gt;1.5") +COUNTIFS(Sta!$B:$B,$A235,Sta!$L:$L,"&gt;1.5"))/$D235</f>
        <v>0.22727272727272727</v>
      </c>
      <c r="I235" s="7">
        <f>COUNTIFS(Sta!$A:$A,$A235,Sta!$L:$L,"&gt;1.5")/$B235</f>
        <v>0.16666666666666666</v>
      </c>
      <c r="J235" s="7">
        <f>COUNTIFS(Sta!$B:$B,$A235,Sta!$L:$L,"&gt;1.5")/$C235</f>
        <v>0.3</v>
      </c>
      <c r="K235" s="12">
        <f>(COUNTIFS(Sta!$A:$A,$A235,Sta!$H:$H,"&gt;0.5") +COUNTIFS(Sta!$B:$B,$A235,Sta!$J:$J,"&gt;0.5"))/$D235</f>
        <v>0.27272727272727271</v>
      </c>
      <c r="L235" s="7">
        <f>COUNTIFS(Sta!$A:$A,$A235,Sta!$H:$H,"&gt;0.5")/$B235</f>
        <v>0.25</v>
      </c>
      <c r="M235" s="7">
        <f>COUNTIFS(Sta!$B:$B,$A235,Sta!$J:$J,"&gt;0.5")/$C235</f>
        <v>0.3</v>
      </c>
      <c r="N235" s="12">
        <f>(COUNTIFS(Sta!$A:$A,$A235,Sta!$H:$H,"&gt;1.5") +COUNTIFS(Sta!$B:$B,$A235,Sta!$J:$J,"&gt;1.5"))/$D235</f>
        <v>9.0909090909090912E-2</v>
      </c>
      <c r="O235" s="7">
        <f>COUNTIFS(Sta!$A:$A,$A235,Sta!$H:$H,"&gt;1.5")/$B235</f>
        <v>0.16666666666666666</v>
      </c>
      <c r="P235" s="7">
        <f>COUNTIFS(Sta!$B:$B,$A235,Sta!$J:$J,"&gt;1.5")/$C235</f>
        <v>0</v>
      </c>
      <c r="Q235" s="12">
        <f>(COUNTIFS(Sta!$A:$A,$A235,Sta!$I:$I,"&gt;0.5") +COUNTIFS(Sta!$B:$B,$A235,Sta!$K:$K,"&gt;0.5"))/$D235</f>
        <v>0.45454545454545453</v>
      </c>
      <c r="R235" s="7">
        <f>COUNTIFS(Sta!$A:$A,$A235,Sta!$I:$I,"&gt;0.5")/$B235</f>
        <v>0.41666666666666669</v>
      </c>
      <c r="S235" s="7">
        <f>COUNTIFS(Sta!$B:$B,$A235,Sta!$K:$K,"&gt;0.5")/$C235</f>
        <v>0.5</v>
      </c>
      <c r="T235" s="12">
        <f>(COUNTIFS(Sta!$A:$A,$A235,Sta!$I:$I,"&gt;1.5") +COUNTIFS(Sta!$B:$B,$A235,Sta!$K:$K,"&gt;1.5"))/$D235</f>
        <v>0.13636363636363635</v>
      </c>
      <c r="U235" s="7">
        <f>COUNTIFS(Sta!$A:$A,$A235,Sta!$I:$I,"&gt;1.5")/$B235</f>
        <v>0.16666666666666666</v>
      </c>
      <c r="V235" s="7">
        <f>COUNTIFS(Sta!$B:$B,$A235,Sta!$K:$K,"&gt;1.5")/$C235</f>
        <v>0.1</v>
      </c>
    </row>
    <row r="236" spans="1:22" x14ac:dyDescent="0.3">
      <c r="A236" t="s">
        <v>161</v>
      </c>
      <c r="B236" s="9">
        <f>COUNTIF(Sta!A:A,A236)</f>
        <v>0</v>
      </c>
      <c r="C236" s="4">
        <f>COUNTIF(Sta!B:B,A236)</f>
        <v>1</v>
      </c>
      <c r="D236" s="4">
        <f t="shared" si="8"/>
        <v>1</v>
      </c>
      <c r="E236" s="12">
        <f>(COUNTIFS(Sta!$A:$A,$A236,Sta!$L:$L,"&gt;0.5") +COUNTIFS(Sta!$B:$B,$A236,Sta!$L:$L,"&gt;0.5"))/$D236</f>
        <v>1</v>
      </c>
      <c r="F236" s="7" t="e">
        <f>COUNTIFS(Sta!$A:$A,$A236,Sta!$L:$L,"&gt;0.5")/$B236</f>
        <v>#DIV/0!</v>
      </c>
      <c r="G236" s="7">
        <f>COUNTIFS(Sta!$B:$B,$A236,Sta!$L:$L,"&gt;0.5")/$C236</f>
        <v>1</v>
      </c>
      <c r="H236" s="12">
        <f>(COUNTIFS(Sta!$A:$A,$A236,Sta!$L:$L,"&gt;1.5") +COUNTIFS(Sta!$B:$B,$A236,Sta!$L:$L,"&gt;1.5"))/$D236</f>
        <v>1</v>
      </c>
      <c r="I236" s="7" t="e">
        <f>COUNTIFS(Sta!$A:$A,$A236,Sta!$L:$L,"&gt;1.5")/$B236</f>
        <v>#DIV/0!</v>
      </c>
      <c r="J236" s="7">
        <f>COUNTIFS(Sta!$B:$B,$A236,Sta!$L:$L,"&gt;1.5")/$C236</f>
        <v>1</v>
      </c>
      <c r="K236" s="12">
        <f>(COUNTIFS(Sta!$A:$A,$A236,Sta!$H:$H,"&gt;0.5") +COUNTIFS(Sta!$B:$B,$A236,Sta!$J:$J,"&gt;0.5"))/$D236</f>
        <v>1</v>
      </c>
      <c r="L236" s="7" t="e">
        <f>COUNTIFS(Sta!$A:$A,$A236,Sta!$H:$H,"&gt;0.5")/$B236</f>
        <v>#DIV/0!</v>
      </c>
      <c r="M236" s="7">
        <f>COUNTIFS(Sta!$B:$B,$A236,Sta!$J:$J,"&gt;0.5")/$C236</f>
        <v>1</v>
      </c>
      <c r="N236" s="12">
        <f>(COUNTIFS(Sta!$A:$A,$A236,Sta!$H:$H,"&gt;1.5") +COUNTIFS(Sta!$B:$B,$A236,Sta!$J:$J,"&gt;1.5"))/$D236</f>
        <v>1</v>
      </c>
      <c r="O236" s="7" t="e">
        <f>COUNTIFS(Sta!$A:$A,$A236,Sta!$H:$H,"&gt;1.5")/$B236</f>
        <v>#DIV/0!</v>
      </c>
      <c r="P236" s="7">
        <f>COUNTIFS(Sta!$B:$B,$A236,Sta!$J:$J,"&gt;1.5")/$C236</f>
        <v>1</v>
      </c>
      <c r="Q236" s="12">
        <f>(COUNTIFS(Sta!$A:$A,$A236,Sta!$I:$I,"&gt;0.5") +COUNTIFS(Sta!$B:$B,$A236,Sta!$K:$K,"&gt;0.5"))/$D236</f>
        <v>0</v>
      </c>
      <c r="R236" s="7" t="e">
        <f>COUNTIFS(Sta!$A:$A,$A236,Sta!$I:$I,"&gt;0.5")/$B236</f>
        <v>#DIV/0!</v>
      </c>
      <c r="S236" s="7">
        <f>COUNTIFS(Sta!$B:$B,$A236,Sta!$K:$K,"&gt;0.5")/$C236</f>
        <v>0</v>
      </c>
      <c r="T236" s="12">
        <f>(COUNTIFS(Sta!$A:$A,$A236,Sta!$I:$I,"&gt;1.5") +COUNTIFS(Sta!$B:$B,$A236,Sta!$K:$K,"&gt;1.5"))/$D236</f>
        <v>0</v>
      </c>
      <c r="U236" s="7" t="e">
        <f>COUNTIFS(Sta!$A:$A,$A236,Sta!$I:$I,"&gt;1.5")/$B236</f>
        <v>#DIV/0!</v>
      </c>
      <c r="V236" s="7">
        <f>COUNTIFS(Sta!$B:$B,$A236,Sta!$K:$K,"&gt;1.5")/$C236</f>
        <v>0</v>
      </c>
    </row>
    <row r="237" spans="1:22" x14ac:dyDescent="0.3">
      <c r="A237" t="s">
        <v>326</v>
      </c>
      <c r="B237" s="9">
        <f>COUNTIF(Sta!A:A,A237)</f>
        <v>1</v>
      </c>
      <c r="C237" s="4">
        <f>COUNTIF(Sta!B:B,A237)</f>
        <v>1</v>
      </c>
      <c r="D237" s="4">
        <f t="shared" si="8"/>
        <v>2</v>
      </c>
      <c r="E237" s="12">
        <f>(COUNTIFS(Sta!$A:$A,$A237,Sta!$L:$L,"&gt;0.5") +COUNTIFS(Sta!$B:$B,$A237,Sta!$L:$L,"&gt;0.5"))/$D237</f>
        <v>0</v>
      </c>
      <c r="F237" s="7">
        <f>COUNTIFS(Sta!$A:$A,$A237,Sta!$L:$L,"&gt;0.5")/$B237</f>
        <v>0</v>
      </c>
      <c r="G237" s="7">
        <f>COUNTIFS(Sta!$B:$B,$A237,Sta!$L:$L,"&gt;0.5")/$C237</f>
        <v>0</v>
      </c>
      <c r="H237" s="12">
        <f>(COUNTIFS(Sta!$A:$A,$A237,Sta!$L:$L,"&gt;1.5") +COUNTIFS(Sta!$B:$B,$A237,Sta!$L:$L,"&gt;1.5"))/$D237</f>
        <v>0</v>
      </c>
      <c r="I237" s="7">
        <f>COUNTIFS(Sta!$A:$A,$A237,Sta!$L:$L,"&gt;1.5")/$B237</f>
        <v>0</v>
      </c>
      <c r="J237" s="7">
        <f>COUNTIFS(Sta!$B:$B,$A237,Sta!$L:$L,"&gt;1.5")/$C237</f>
        <v>0</v>
      </c>
      <c r="K237" s="12">
        <f>(COUNTIFS(Sta!$A:$A,$A237,Sta!$H:$H,"&gt;0.5") +COUNTIFS(Sta!$B:$B,$A237,Sta!$J:$J,"&gt;0.5"))/$D237</f>
        <v>0</v>
      </c>
      <c r="L237" s="7">
        <f>COUNTIFS(Sta!$A:$A,$A237,Sta!$H:$H,"&gt;0.5")/$B237</f>
        <v>0</v>
      </c>
      <c r="M237" s="7">
        <f>COUNTIFS(Sta!$B:$B,$A237,Sta!$J:$J,"&gt;0.5")/$C237</f>
        <v>0</v>
      </c>
      <c r="N237" s="12">
        <f>(COUNTIFS(Sta!$A:$A,$A237,Sta!$H:$H,"&gt;1.5") +COUNTIFS(Sta!$B:$B,$A237,Sta!$J:$J,"&gt;1.5"))/$D237</f>
        <v>0</v>
      </c>
      <c r="O237" s="7">
        <f>COUNTIFS(Sta!$A:$A,$A237,Sta!$H:$H,"&gt;1.5")/$B237</f>
        <v>0</v>
      </c>
      <c r="P237" s="7">
        <f>COUNTIFS(Sta!$B:$B,$A237,Sta!$J:$J,"&gt;1.5")/$C237</f>
        <v>0</v>
      </c>
      <c r="Q237" s="12">
        <f>(COUNTIFS(Sta!$A:$A,$A237,Sta!$I:$I,"&gt;0.5") +COUNTIFS(Sta!$B:$B,$A237,Sta!$K:$K,"&gt;0.5"))/$D237</f>
        <v>0</v>
      </c>
      <c r="R237" s="7">
        <f>COUNTIFS(Sta!$A:$A,$A237,Sta!$I:$I,"&gt;0.5")/$B237</f>
        <v>0</v>
      </c>
      <c r="S237" s="7">
        <f>COUNTIFS(Sta!$B:$B,$A237,Sta!$K:$K,"&gt;0.5")/$C237</f>
        <v>0</v>
      </c>
      <c r="T237" s="12">
        <f>(COUNTIFS(Sta!$A:$A,$A237,Sta!$I:$I,"&gt;1.5") +COUNTIFS(Sta!$B:$B,$A237,Sta!$K:$K,"&gt;1.5"))/$D237</f>
        <v>0</v>
      </c>
      <c r="U237" s="7">
        <f>COUNTIFS(Sta!$A:$A,$A237,Sta!$I:$I,"&gt;1.5")/$B237</f>
        <v>0</v>
      </c>
      <c r="V237" s="7">
        <f>COUNTIFS(Sta!$B:$B,$A237,Sta!$K:$K,"&gt;1.5")/$C237</f>
        <v>0</v>
      </c>
    </row>
    <row r="238" spans="1:22" x14ac:dyDescent="0.3">
      <c r="A238" t="s">
        <v>347</v>
      </c>
      <c r="B238" s="9">
        <f>COUNTIF(Sta!A:A,A238)</f>
        <v>0</v>
      </c>
      <c r="C238" s="4">
        <f>COUNTIF(Sta!B:B,A238)</f>
        <v>0</v>
      </c>
      <c r="D238" s="4">
        <f t="shared" si="8"/>
        <v>0</v>
      </c>
      <c r="E238" s="12" t="e">
        <f>(COUNTIFS(Sta!$A:$A,$A238,Sta!$L:$L,"&gt;0.5") +COUNTIFS(Sta!$B:$B,$A238,Sta!$L:$L,"&gt;0.5"))/$D238</f>
        <v>#DIV/0!</v>
      </c>
      <c r="F238" s="7" t="e">
        <f>COUNTIFS(Sta!$A:$A,$A238,Sta!$L:$L,"&gt;0.5")/$B238</f>
        <v>#DIV/0!</v>
      </c>
      <c r="G238" s="7" t="e">
        <f>COUNTIFS(Sta!$B:$B,$A238,Sta!$L:$L,"&gt;0.5")/$C238</f>
        <v>#DIV/0!</v>
      </c>
      <c r="H238" s="12" t="e">
        <f>(COUNTIFS(Sta!$A:$A,$A238,Sta!$L:$L,"&gt;1.5") +COUNTIFS(Sta!$B:$B,$A238,Sta!$L:$L,"&gt;1.5"))/$D238</f>
        <v>#DIV/0!</v>
      </c>
      <c r="I238" s="7" t="e">
        <f>COUNTIFS(Sta!$A:$A,$A238,Sta!$L:$L,"&gt;1.5")/$B238</f>
        <v>#DIV/0!</v>
      </c>
      <c r="J238" s="7" t="e">
        <f>COUNTIFS(Sta!$B:$B,$A238,Sta!$L:$L,"&gt;1.5")/$C238</f>
        <v>#DIV/0!</v>
      </c>
      <c r="K238" s="12" t="e">
        <f>(COUNTIFS(Sta!$A:$A,$A238,Sta!$H:$H,"&gt;0.5") +COUNTIFS(Sta!$B:$B,$A238,Sta!$J:$J,"&gt;0.5"))/$D238</f>
        <v>#DIV/0!</v>
      </c>
      <c r="L238" s="7" t="e">
        <f>COUNTIFS(Sta!$A:$A,$A238,Sta!$H:$H,"&gt;0.5")/$B238</f>
        <v>#DIV/0!</v>
      </c>
      <c r="M238" s="7" t="e">
        <f>COUNTIFS(Sta!$B:$B,$A238,Sta!$J:$J,"&gt;0.5")/$C238</f>
        <v>#DIV/0!</v>
      </c>
      <c r="N238" s="12" t="e">
        <f>(COUNTIFS(Sta!$A:$A,$A238,Sta!$H:$H,"&gt;1.5") +COUNTIFS(Sta!$B:$B,$A238,Sta!$J:$J,"&gt;1.5"))/$D238</f>
        <v>#DIV/0!</v>
      </c>
      <c r="O238" s="7" t="e">
        <f>COUNTIFS(Sta!$A:$A,$A238,Sta!$H:$H,"&gt;1.5")/$B238</f>
        <v>#DIV/0!</v>
      </c>
      <c r="P238" s="7" t="e">
        <f>COUNTIFS(Sta!$B:$B,$A238,Sta!$J:$J,"&gt;1.5")/$C238</f>
        <v>#DIV/0!</v>
      </c>
      <c r="Q238" s="12" t="e">
        <f>(COUNTIFS(Sta!$A:$A,$A238,Sta!$I:$I,"&gt;0.5") +COUNTIFS(Sta!$B:$B,$A238,Sta!$K:$K,"&gt;0.5"))/$D238</f>
        <v>#DIV/0!</v>
      </c>
      <c r="R238" s="7" t="e">
        <f>COUNTIFS(Sta!$A:$A,$A238,Sta!$I:$I,"&gt;0.5")/$B238</f>
        <v>#DIV/0!</v>
      </c>
      <c r="S238" s="7" t="e">
        <f>COUNTIFS(Sta!$B:$B,$A238,Sta!$K:$K,"&gt;0.5")/$C238</f>
        <v>#DIV/0!</v>
      </c>
      <c r="T238" s="12" t="e">
        <f>(COUNTIFS(Sta!$A:$A,$A238,Sta!$I:$I,"&gt;1.5") +COUNTIFS(Sta!$B:$B,$A238,Sta!$K:$K,"&gt;1.5"))/$D238</f>
        <v>#DIV/0!</v>
      </c>
      <c r="U238" s="7" t="e">
        <f>COUNTIFS(Sta!$A:$A,$A238,Sta!$I:$I,"&gt;1.5")/$B238</f>
        <v>#DIV/0!</v>
      </c>
      <c r="V238" s="7" t="e">
        <f>COUNTIFS(Sta!$B:$B,$A238,Sta!$K:$K,"&gt;1.5")/$C238</f>
        <v>#DIV/0!</v>
      </c>
    </row>
    <row r="239" spans="1:22" x14ac:dyDescent="0.3">
      <c r="A239" t="s">
        <v>150</v>
      </c>
      <c r="B239" s="9">
        <f>COUNTIF(Sta!A:A,A239)</f>
        <v>1</v>
      </c>
      <c r="C239" s="4">
        <f>COUNTIF(Sta!B:B,A239)</f>
        <v>0</v>
      </c>
      <c r="D239" s="4">
        <f t="shared" si="8"/>
        <v>1</v>
      </c>
      <c r="E239" s="12">
        <f>(COUNTIFS(Sta!$A:$A,$A239,Sta!$L:$L,"&gt;0.5") +COUNTIFS(Sta!$B:$B,$A239,Sta!$L:$L,"&gt;0.5"))/$D239</f>
        <v>0</v>
      </c>
      <c r="F239" s="7">
        <f>COUNTIFS(Sta!$A:$A,$A239,Sta!$L:$L,"&gt;0.5")/$B239</f>
        <v>0</v>
      </c>
      <c r="G239" s="7" t="e">
        <f>COUNTIFS(Sta!$B:$B,$A239,Sta!$L:$L,"&gt;0.5")/$C239</f>
        <v>#DIV/0!</v>
      </c>
      <c r="H239" s="12">
        <f>(COUNTIFS(Sta!$A:$A,$A239,Sta!$L:$L,"&gt;1.5") +COUNTIFS(Sta!$B:$B,$A239,Sta!$L:$L,"&gt;1.5"))/$D239</f>
        <v>0</v>
      </c>
      <c r="I239" s="7">
        <f>COUNTIFS(Sta!$A:$A,$A239,Sta!$L:$L,"&gt;1.5")/$B239</f>
        <v>0</v>
      </c>
      <c r="J239" s="7" t="e">
        <f>COUNTIFS(Sta!$B:$B,$A239,Sta!$L:$L,"&gt;1.5")/$C239</f>
        <v>#DIV/0!</v>
      </c>
      <c r="K239" s="12">
        <f>(COUNTIFS(Sta!$A:$A,$A239,Sta!$H:$H,"&gt;0.5") +COUNTIFS(Sta!$B:$B,$A239,Sta!$J:$J,"&gt;0.5"))/$D239</f>
        <v>0</v>
      </c>
      <c r="L239" s="7">
        <f>COUNTIFS(Sta!$A:$A,$A239,Sta!$H:$H,"&gt;0.5")/$B239</f>
        <v>0</v>
      </c>
      <c r="M239" s="7" t="e">
        <f>COUNTIFS(Sta!$B:$B,$A239,Sta!$J:$J,"&gt;0.5")/$C239</f>
        <v>#DIV/0!</v>
      </c>
      <c r="N239" s="12">
        <f>(COUNTIFS(Sta!$A:$A,$A239,Sta!$H:$H,"&gt;1.5") +COUNTIFS(Sta!$B:$B,$A239,Sta!$J:$J,"&gt;1.5"))/$D239</f>
        <v>0</v>
      </c>
      <c r="O239" s="7">
        <f>COUNTIFS(Sta!$A:$A,$A239,Sta!$H:$H,"&gt;1.5")/$B239</f>
        <v>0</v>
      </c>
      <c r="P239" s="7" t="e">
        <f>COUNTIFS(Sta!$B:$B,$A239,Sta!$J:$J,"&gt;1.5")/$C239</f>
        <v>#DIV/0!</v>
      </c>
      <c r="Q239" s="12">
        <f>(COUNTIFS(Sta!$A:$A,$A239,Sta!$I:$I,"&gt;0.5") +COUNTIFS(Sta!$B:$B,$A239,Sta!$K:$K,"&gt;0.5"))/$D239</f>
        <v>0</v>
      </c>
      <c r="R239" s="7">
        <f>COUNTIFS(Sta!$A:$A,$A239,Sta!$I:$I,"&gt;0.5")/$B239</f>
        <v>0</v>
      </c>
      <c r="S239" s="7" t="e">
        <f>COUNTIFS(Sta!$B:$B,$A239,Sta!$K:$K,"&gt;0.5")/$C239</f>
        <v>#DIV/0!</v>
      </c>
      <c r="T239" s="12">
        <f>(COUNTIFS(Sta!$A:$A,$A239,Sta!$I:$I,"&gt;1.5") +COUNTIFS(Sta!$B:$B,$A239,Sta!$K:$K,"&gt;1.5"))/$D239</f>
        <v>0</v>
      </c>
      <c r="U239" s="7">
        <f>COUNTIFS(Sta!$A:$A,$A239,Sta!$I:$I,"&gt;1.5")/$B239</f>
        <v>0</v>
      </c>
      <c r="V239" s="7" t="e">
        <f>COUNTIFS(Sta!$B:$B,$A239,Sta!$K:$K,"&gt;1.5")/$C239</f>
        <v>#DIV/0!</v>
      </c>
    </row>
    <row r="240" spans="1:22" x14ac:dyDescent="0.3">
      <c r="A240" t="s">
        <v>647</v>
      </c>
      <c r="B240" s="9">
        <f>COUNTIF(Sta!A:A,A240)</f>
        <v>9</v>
      </c>
      <c r="C240" s="4">
        <f>COUNTIF(Sta!B:B,A240)</f>
        <v>9</v>
      </c>
      <c r="D240" s="4">
        <f t="shared" si="8"/>
        <v>18</v>
      </c>
      <c r="E240" s="12">
        <f>(COUNTIFS(Sta!$A:$A,$A240,Sta!$L:$L,"&gt;0.5") +COUNTIFS(Sta!$B:$B,$A240,Sta!$L:$L,"&gt;0.5"))/$D240</f>
        <v>0.72222222222222221</v>
      </c>
      <c r="F240" s="7">
        <f>COUNTIFS(Sta!$A:$A,$A240,Sta!$L:$L,"&gt;0.5")/$B240</f>
        <v>0.77777777777777779</v>
      </c>
      <c r="G240" s="7">
        <f>COUNTIFS(Sta!$B:$B,$A240,Sta!$L:$L,"&gt;0.5")/$C240</f>
        <v>0.66666666666666663</v>
      </c>
      <c r="H240" s="12">
        <f>(COUNTIFS(Sta!$A:$A,$A240,Sta!$L:$L,"&gt;1.5") +COUNTIFS(Sta!$B:$B,$A240,Sta!$L:$L,"&gt;1.5"))/$D240</f>
        <v>0.33333333333333331</v>
      </c>
      <c r="I240" s="7">
        <f>COUNTIFS(Sta!$A:$A,$A240,Sta!$L:$L,"&gt;1.5")/$B240</f>
        <v>0.44444444444444442</v>
      </c>
      <c r="J240" s="7">
        <f>COUNTIFS(Sta!$B:$B,$A240,Sta!$L:$L,"&gt;1.5")/$C240</f>
        <v>0.22222222222222221</v>
      </c>
      <c r="K240" s="12">
        <f>(COUNTIFS(Sta!$A:$A,$A240,Sta!$H:$H,"&gt;0.5") +COUNTIFS(Sta!$B:$B,$A240,Sta!$J:$J,"&gt;0.5"))/$D240</f>
        <v>0.27777777777777779</v>
      </c>
      <c r="L240" s="7">
        <f>COUNTIFS(Sta!$A:$A,$A240,Sta!$H:$H,"&gt;0.5")/$B240</f>
        <v>0.44444444444444442</v>
      </c>
      <c r="M240" s="7">
        <f>COUNTIFS(Sta!$B:$B,$A240,Sta!$J:$J,"&gt;0.5")/$C240</f>
        <v>0.1111111111111111</v>
      </c>
      <c r="N240" s="12">
        <f>(COUNTIFS(Sta!$A:$A,$A240,Sta!$H:$H,"&gt;1.5") +COUNTIFS(Sta!$B:$B,$A240,Sta!$J:$J,"&gt;1.5"))/$D240</f>
        <v>5.5555555555555552E-2</v>
      </c>
      <c r="O240" s="7">
        <f>COUNTIFS(Sta!$A:$A,$A240,Sta!$H:$H,"&gt;1.5")/$B240</f>
        <v>0.1111111111111111</v>
      </c>
      <c r="P240" s="7">
        <f>COUNTIFS(Sta!$B:$B,$A240,Sta!$J:$J,"&gt;1.5")/$C240</f>
        <v>0</v>
      </c>
      <c r="Q240" s="12">
        <f>(COUNTIFS(Sta!$A:$A,$A240,Sta!$I:$I,"&gt;0.5") +COUNTIFS(Sta!$B:$B,$A240,Sta!$K:$K,"&gt;0.5"))/$D240</f>
        <v>0.66666666666666663</v>
      </c>
      <c r="R240" s="7">
        <f>COUNTIFS(Sta!$A:$A,$A240,Sta!$I:$I,"&gt;0.5")/$B240</f>
        <v>0.77777777777777779</v>
      </c>
      <c r="S240" s="7">
        <f>COUNTIFS(Sta!$B:$B,$A240,Sta!$K:$K,"&gt;0.5")/$C240</f>
        <v>0.55555555555555558</v>
      </c>
      <c r="T240" s="12">
        <f>(COUNTIFS(Sta!$A:$A,$A240,Sta!$I:$I,"&gt;1.5") +COUNTIFS(Sta!$B:$B,$A240,Sta!$K:$K,"&gt;1.5"))/$D240</f>
        <v>0.22222222222222221</v>
      </c>
      <c r="U240" s="7">
        <f>COUNTIFS(Sta!$A:$A,$A240,Sta!$I:$I,"&gt;1.5")/$B240</f>
        <v>0.22222222222222221</v>
      </c>
      <c r="V240" s="7">
        <f>COUNTIFS(Sta!$B:$B,$A240,Sta!$K:$K,"&gt;1.5")/$C240</f>
        <v>0.22222222222222221</v>
      </c>
    </row>
    <row r="241" spans="1:22" x14ac:dyDescent="0.3">
      <c r="A241" t="s">
        <v>510</v>
      </c>
      <c r="B241" s="9">
        <f>COUNTIF(Sta!A:A,A241)</f>
        <v>11</v>
      </c>
      <c r="C241" s="4">
        <f>COUNTIF(Sta!B:B,A241)</f>
        <v>11</v>
      </c>
      <c r="D241" s="4">
        <f t="shared" si="8"/>
        <v>22</v>
      </c>
      <c r="E241" s="12">
        <f>(COUNTIFS(Sta!$A:$A,$A241,Sta!$L:$L,"&gt;0.5") +COUNTIFS(Sta!$B:$B,$A241,Sta!$L:$L,"&gt;0.5"))/$D241</f>
        <v>0.68181818181818177</v>
      </c>
      <c r="F241" s="7">
        <f>COUNTIFS(Sta!$A:$A,$A241,Sta!$L:$L,"&gt;0.5")/$B241</f>
        <v>0.72727272727272729</v>
      </c>
      <c r="G241" s="7">
        <f>COUNTIFS(Sta!$B:$B,$A241,Sta!$L:$L,"&gt;0.5")/$C241</f>
        <v>0.63636363636363635</v>
      </c>
      <c r="H241" s="12">
        <f>(COUNTIFS(Sta!$A:$A,$A241,Sta!$L:$L,"&gt;1.5") +COUNTIFS(Sta!$B:$B,$A241,Sta!$L:$L,"&gt;1.5"))/$D241</f>
        <v>0.36363636363636365</v>
      </c>
      <c r="I241" s="7">
        <f>COUNTIFS(Sta!$A:$A,$A241,Sta!$L:$L,"&gt;1.5")/$B241</f>
        <v>0.27272727272727271</v>
      </c>
      <c r="J241" s="7">
        <f>COUNTIFS(Sta!$B:$B,$A241,Sta!$L:$L,"&gt;1.5")/$C241</f>
        <v>0.45454545454545453</v>
      </c>
      <c r="K241" s="12">
        <f>(COUNTIFS(Sta!$A:$A,$A241,Sta!$H:$H,"&gt;0.5") +COUNTIFS(Sta!$B:$B,$A241,Sta!$J:$J,"&gt;0.5"))/$D241</f>
        <v>0.40909090909090912</v>
      </c>
      <c r="L241" s="7">
        <f>COUNTIFS(Sta!$A:$A,$A241,Sta!$H:$H,"&gt;0.5")/$B241</f>
        <v>0.45454545454545453</v>
      </c>
      <c r="M241" s="7">
        <f>COUNTIFS(Sta!$B:$B,$A241,Sta!$J:$J,"&gt;0.5")/$C241</f>
        <v>0.36363636363636365</v>
      </c>
      <c r="N241" s="12">
        <f>(COUNTIFS(Sta!$A:$A,$A241,Sta!$H:$H,"&gt;1.5") +COUNTIFS(Sta!$B:$B,$A241,Sta!$J:$J,"&gt;1.5"))/$D241</f>
        <v>0.13636363636363635</v>
      </c>
      <c r="O241" s="7">
        <f>COUNTIFS(Sta!$A:$A,$A241,Sta!$H:$H,"&gt;1.5")/$B241</f>
        <v>9.0909090909090912E-2</v>
      </c>
      <c r="P241" s="7">
        <f>COUNTIFS(Sta!$B:$B,$A241,Sta!$J:$J,"&gt;1.5")/$C241</f>
        <v>0.18181818181818182</v>
      </c>
      <c r="Q241" s="12">
        <f>(COUNTIFS(Sta!$A:$A,$A241,Sta!$I:$I,"&gt;0.5") +COUNTIFS(Sta!$B:$B,$A241,Sta!$K:$K,"&gt;0.5"))/$D241</f>
        <v>0.45454545454545453</v>
      </c>
      <c r="R241" s="7">
        <f>COUNTIFS(Sta!$A:$A,$A241,Sta!$I:$I,"&gt;0.5")/$B241</f>
        <v>0.27272727272727271</v>
      </c>
      <c r="S241" s="7">
        <f>COUNTIFS(Sta!$B:$B,$A241,Sta!$K:$K,"&gt;0.5")/$C241</f>
        <v>0.63636363636363635</v>
      </c>
      <c r="T241" s="12">
        <f>(COUNTIFS(Sta!$A:$A,$A241,Sta!$I:$I,"&gt;1.5") +COUNTIFS(Sta!$B:$B,$A241,Sta!$K:$K,"&gt;1.5"))/$D241</f>
        <v>0.22727272727272727</v>
      </c>
      <c r="U241" s="7">
        <f>COUNTIFS(Sta!$A:$A,$A241,Sta!$I:$I,"&gt;1.5")/$B241</f>
        <v>0.18181818181818182</v>
      </c>
      <c r="V241" s="7">
        <f>COUNTIFS(Sta!$B:$B,$A241,Sta!$K:$K,"&gt;1.5")/$C241</f>
        <v>0.27272727272727271</v>
      </c>
    </row>
    <row r="242" spans="1:22" x14ac:dyDescent="0.3">
      <c r="A242" t="s">
        <v>157</v>
      </c>
      <c r="B242" s="9">
        <f>COUNTIF(Sta!A:A,A242)</f>
        <v>1</v>
      </c>
      <c r="C242" s="4">
        <f>COUNTIF(Sta!B:B,A242)</f>
        <v>0</v>
      </c>
      <c r="D242" s="4">
        <f t="shared" si="8"/>
        <v>1</v>
      </c>
      <c r="E242" s="12">
        <f>(COUNTIFS(Sta!$A:$A,$A242,Sta!$L:$L,"&gt;0.5") +COUNTIFS(Sta!$B:$B,$A242,Sta!$L:$L,"&gt;0.5"))/$D242</f>
        <v>1</v>
      </c>
      <c r="F242" s="7">
        <f>COUNTIFS(Sta!$A:$A,$A242,Sta!$L:$L,"&gt;0.5")/$B242</f>
        <v>1</v>
      </c>
      <c r="G242" s="7" t="e">
        <f>COUNTIFS(Sta!$B:$B,$A242,Sta!$L:$L,"&gt;0.5")/$C242</f>
        <v>#DIV/0!</v>
      </c>
      <c r="H242" s="12">
        <f>(COUNTIFS(Sta!$A:$A,$A242,Sta!$L:$L,"&gt;1.5") +COUNTIFS(Sta!$B:$B,$A242,Sta!$L:$L,"&gt;1.5"))/$D242</f>
        <v>1</v>
      </c>
      <c r="I242" s="7">
        <f>COUNTIFS(Sta!$A:$A,$A242,Sta!$L:$L,"&gt;1.5")/$B242</f>
        <v>1</v>
      </c>
      <c r="J242" s="7" t="e">
        <f>COUNTIFS(Sta!$B:$B,$A242,Sta!$L:$L,"&gt;1.5")/$C242</f>
        <v>#DIV/0!</v>
      </c>
      <c r="K242" s="12">
        <f>(COUNTIFS(Sta!$A:$A,$A242,Sta!$H:$H,"&gt;0.5") +COUNTIFS(Sta!$B:$B,$A242,Sta!$J:$J,"&gt;0.5"))/$D242</f>
        <v>0</v>
      </c>
      <c r="L242" s="7">
        <f>COUNTIFS(Sta!$A:$A,$A242,Sta!$H:$H,"&gt;0.5")/$B242</f>
        <v>0</v>
      </c>
      <c r="M242" s="7" t="e">
        <f>COUNTIFS(Sta!$B:$B,$A242,Sta!$J:$J,"&gt;0.5")/$C242</f>
        <v>#DIV/0!</v>
      </c>
      <c r="N242" s="12">
        <f>(COUNTIFS(Sta!$A:$A,$A242,Sta!$H:$H,"&gt;1.5") +COUNTIFS(Sta!$B:$B,$A242,Sta!$J:$J,"&gt;1.5"))/$D242</f>
        <v>0</v>
      </c>
      <c r="O242" s="7">
        <f>COUNTIFS(Sta!$A:$A,$A242,Sta!$H:$H,"&gt;1.5")/$B242</f>
        <v>0</v>
      </c>
      <c r="P242" s="7" t="e">
        <f>COUNTIFS(Sta!$B:$B,$A242,Sta!$J:$J,"&gt;1.5")/$C242</f>
        <v>#DIV/0!</v>
      </c>
      <c r="Q242" s="12">
        <f>(COUNTIFS(Sta!$A:$A,$A242,Sta!$I:$I,"&gt;0.5") +COUNTIFS(Sta!$B:$B,$A242,Sta!$K:$K,"&gt;0.5"))/$D242</f>
        <v>1</v>
      </c>
      <c r="R242" s="7">
        <f>COUNTIFS(Sta!$A:$A,$A242,Sta!$I:$I,"&gt;0.5")/$B242</f>
        <v>1</v>
      </c>
      <c r="S242" s="7" t="e">
        <f>COUNTIFS(Sta!$B:$B,$A242,Sta!$K:$K,"&gt;0.5")/$C242</f>
        <v>#DIV/0!</v>
      </c>
      <c r="T242" s="12">
        <f>(COUNTIFS(Sta!$A:$A,$A242,Sta!$I:$I,"&gt;1.5") +COUNTIFS(Sta!$B:$B,$A242,Sta!$K:$K,"&gt;1.5"))/$D242</f>
        <v>1</v>
      </c>
      <c r="U242" s="7">
        <f>COUNTIFS(Sta!$A:$A,$A242,Sta!$I:$I,"&gt;1.5")/$B242</f>
        <v>1</v>
      </c>
      <c r="V242" s="7" t="e">
        <f>COUNTIFS(Sta!$B:$B,$A242,Sta!$K:$K,"&gt;1.5")/$C242</f>
        <v>#DIV/0!</v>
      </c>
    </row>
    <row r="243" spans="1:22" x14ac:dyDescent="0.3">
      <c r="A243" t="s">
        <v>247</v>
      </c>
      <c r="B243" s="9">
        <f>COUNTIF(Sta!A:A,A243)</f>
        <v>0</v>
      </c>
      <c r="C243" s="4">
        <f>COUNTIF(Sta!B:B,A243)</f>
        <v>0</v>
      </c>
      <c r="D243" s="4">
        <f t="shared" si="8"/>
        <v>0</v>
      </c>
      <c r="E243" s="12" t="e">
        <f>(COUNTIFS(Sta!$A:$A,$A243,Sta!$L:$L,"&gt;0.5") +COUNTIFS(Sta!$B:$B,$A243,Sta!$L:$L,"&gt;0.5"))/$D243</f>
        <v>#DIV/0!</v>
      </c>
      <c r="F243" s="7" t="e">
        <f>COUNTIFS(Sta!$A:$A,$A243,Sta!$L:$L,"&gt;0.5")/$B243</f>
        <v>#DIV/0!</v>
      </c>
      <c r="G243" s="7" t="e">
        <f>COUNTIFS(Sta!$B:$B,$A243,Sta!$L:$L,"&gt;0.5")/$C243</f>
        <v>#DIV/0!</v>
      </c>
      <c r="H243" s="12" t="e">
        <f>(COUNTIFS(Sta!$A:$A,$A243,Sta!$L:$L,"&gt;1.5") +COUNTIFS(Sta!$B:$B,$A243,Sta!$L:$L,"&gt;1.5"))/$D243</f>
        <v>#DIV/0!</v>
      </c>
      <c r="I243" s="7" t="e">
        <f>COUNTIFS(Sta!$A:$A,$A243,Sta!$L:$L,"&gt;1.5")/$B243</f>
        <v>#DIV/0!</v>
      </c>
      <c r="J243" s="7" t="e">
        <f>COUNTIFS(Sta!$B:$B,$A243,Sta!$L:$L,"&gt;1.5")/$C243</f>
        <v>#DIV/0!</v>
      </c>
      <c r="K243" s="12" t="e">
        <f>(COUNTIFS(Sta!$A:$A,$A243,Sta!$H:$H,"&gt;0.5") +COUNTIFS(Sta!$B:$B,$A243,Sta!$J:$J,"&gt;0.5"))/$D243</f>
        <v>#DIV/0!</v>
      </c>
      <c r="L243" s="7" t="e">
        <f>COUNTIFS(Sta!$A:$A,$A243,Sta!$H:$H,"&gt;0.5")/$B243</f>
        <v>#DIV/0!</v>
      </c>
      <c r="M243" s="7" t="e">
        <f>COUNTIFS(Sta!$B:$B,$A243,Sta!$J:$J,"&gt;0.5")/$C243</f>
        <v>#DIV/0!</v>
      </c>
      <c r="N243" s="12" t="e">
        <f>(COUNTIFS(Sta!$A:$A,$A243,Sta!$H:$H,"&gt;1.5") +COUNTIFS(Sta!$B:$B,$A243,Sta!$J:$J,"&gt;1.5"))/$D243</f>
        <v>#DIV/0!</v>
      </c>
      <c r="O243" s="7" t="e">
        <f>COUNTIFS(Sta!$A:$A,$A243,Sta!$H:$H,"&gt;1.5")/$B243</f>
        <v>#DIV/0!</v>
      </c>
      <c r="P243" s="7" t="e">
        <f>COUNTIFS(Sta!$B:$B,$A243,Sta!$J:$J,"&gt;1.5")/$C243</f>
        <v>#DIV/0!</v>
      </c>
      <c r="Q243" s="12" t="e">
        <f>(COUNTIFS(Sta!$A:$A,$A243,Sta!$I:$I,"&gt;0.5") +COUNTIFS(Sta!$B:$B,$A243,Sta!$K:$K,"&gt;0.5"))/$D243</f>
        <v>#DIV/0!</v>
      </c>
      <c r="R243" s="7" t="e">
        <f>COUNTIFS(Sta!$A:$A,$A243,Sta!$I:$I,"&gt;0.5")/$B243</f>
        <v>#DIV/0!</v>
      </c>
      <c r="S243" s="7" t="e">
        <f>COUNTIFS(Sta!$B:$B,$A243,Sta!$K:$K,"&gt;0.5")/$C243</f>
        <v>#DIV/0!</v>
      </c>
      <c r="T243" s="12" t="e">
        <f>(COUNTIFS(Sta!$A:$A,$A243,Sta!$I:$I,"&gt;1.5") +COUNTIFS(Sta!$B:$B,$A243,Sta!$K:$K,"&gt;1.5"))/$D243</f>
        <v>#DIV/0!</v>
      </c>
      <c r="U243" s="7" t="e">
        <f>COUNTIFS(Sta!$A:$A,$A243,Sta!$I:$I,"&gt;1.5")/$B243</f>
        <v>#DIV/0!</v>
      </c>
      <c r="V243" s="7" t="e">
        <f>COUNTIFS(Sta!$B:$B,$A243,Sta!$K:$K,"&gt;1.5")/$C243</f>
        <v>#DIV/0!</v>
      </c>
    </row>
    <row r="244" spans="1:22" x14ac:dyDescent="0.3">
      <c r="A244" t="s">
        <v>417</v>
      </c>
      <c r="B244" s="9">
        <f>COUNTIF(Sta!A:A,A244)</f>
        <v>1</v>
      </c>
      <c r="C244" s="4">
        <f>COUNTIF(Sta!B:B,A244)</f>
        <v>0</v>
      </c>
      <c r="D244" s="4">
        <f t="shared" si="8"/>
        <v>1</v>
      </c>
      <c r="E244" s="12">
        <f>(COUNTIFS(Sta!$A:$A,$A244,Sta!$L:$L,"&gt;0.5") +COUNTIFS(Sta!$B:$B,$A244,Sta!$L:$L,"&gt;0.5"))/$D244</f>
        <v>0</v>
      </c>
      <c r="F244" s="7">
        <f>COUNTIFS(Sta!$A:$A,$A244,Sta!$L:$L,"&gt;0.5")/$B244</f>
        <v>0</v>
      </c>
      <c r="G244" s="7" t="e">
        <f>COUNTIFS(Sta!$B:$B,$A244,Sta!$L:$L,"&gt;0.5")/$C244</f>
        <v>#DIV/0!</v>
      </c>
      <c r="H244" s="12">
        <f>(COUNTIFS(Sta!$A:$A,$A244,Sta!$L:$L,"&gt;1.5") +COUNTIFS(Sta!$B:$B,$A244,Sta!$L:$L,"&gt;1.5"))/$D244</f>
        <v>0</v>
      </c>
      <c r="I244" s="7">
        <f>COUNTIFS(Sta!$A:$A,$A244,Sta!$L:$L,"&gt;1.5")/$B244</f>
        <v>0</v>
      </c>
      <c r="J244" s="7" t="e">
        <f>COUNTIFS(Sta!$B:$B,$A244,Sta!$L:$L,"&gt;1.5")/$C244</f>
        <v>#DIV/0!</v>
      </c>
      <c r="K244" s="12">
        <f>(COUNTIFS(Sta!$A:$A,$A244,Sta!$H:$H,"&gt;0.5") +COUNTIFS(Sta!$B:$B,$A244,Sta!$J:$J,"&gt;0.5"))/$D244</f>
        <v>0</v>
      </c>
      <c r="L244" s="7">
        <f>COUNTIFS(Sta!$A:$A,$A244,Sta!$H:$H,"&gt;0.5")/$B244</f>
        <v>0</v>
      </c>
      <c r="M244" s="7" t="e">
        <f>COUNTIFS(Sta!$B:$B,$A244,Sta!$J:$J,"&gt;0.5")/$C244</f>
        <v>#DIV/0!</v>
      </c>
      <c r="N244" s="12">
        <f>(COUNTIFS(Sta!$A:$A,$A244,Sta!$H:$H,"&gt;1.5") +COUNTIFS(Sta!$B:$B,$A244,Sta!$J:$J,"&gt;1.5"))/$D244</f>
        <v>0</v>
      </c>
      <c r="O244" s="7">
        <f>COUNTIFS(Sta!$A:$A,$A244,Sta!$H:$H,"&gt;1.5")/$B244</f>
        <v>0</v>
      </c>
      <c r="P244" s="7" t="e">
        <f>COUNTIFS(Sta!$B:$B,$A244,Sta!$J:$J,"&gt;1.5")/$C244</f>
        <v>#DIV/0!</v>
      </c>
      <c r="Q244" s="12">
        <f>(COUNTIFS(Sta!$A:$A,$A244,Sta!$I:$I,"&gt;0.5") +COUNTIFS(Sta!$B:$B,$A244,Sta!$K:$K,"&gt;0.5"))/$D244</f>
        <v>0</v>
      </c>
      <c r="R244" s="7">
        <f>COUNTIFS(Sta!$A:$A,$A244,Sta!$I:$I,"&gt;0.5")/$B244</f>
        <v>0</v>
      </c>
      <c r="S244" s="7" t="e">
        <f>COUNTIFS(Sta!$B:$B,$A244,Sta!$K:$K,"&gt;0.5")/$C244</f>
        <v>#DIV/0!</v>
      </c>
      <c r="T244" s="12">
        <f>(COUNTIFS(Sta!$A:$A,$A244,Sta!$I:$I,"&gt;1.5") +COUNTIFS(Sta!$B:$B,$A244,Sta!$K:$K,"&gt;1.5"))/$D244</f>
        <v>0</v>
      </c>
      <c r="U244" s="7">
        <f>COUNTIFS(Sta!$A:$A,$A244,Sta!$I:$I,"&gt;1.5")/$B244</f>
        <v>0</v>
      </c>
      <c r="V244" s="7" t="e">
        <f>COUNTIFS(Sta!$B:$B,$A244,Sta!$K:$K,"&gt;1.5")/$C244</f>
        <v>#DIV/0!</v>
      </c>
    </row>
    <row r="245" spans="1:22" x14ac:dyDescent="0.3">
      <c r="A245" t="s">
        <v>678</v>
      </c>
      <c r="B245" s="9">
        <f>COUNTIF(Sta!A:A,A245)</f>
        <v>10</v>
      </c>
      <c r="C245" s="4">
        <f>COUNTIF(Sta!B:B,A245)</f>
        <v>8</v>
      </c>
      <c r="D245" s="4">
        <f t="shared" si="8"/>
        <v>18</v>
      </c>
      <c r="E245" s="12">
        <f>(COUNTIFS(Sta!$A:$A,$A245,Sta!$L:$L,"&gt;0.5") +COUNTIFS(Sta!$B:$B,$A245,Sta!$L:$L,"&gt;0.5"))/$D245</f>
        <v>0.72222222222222221</v>
      </c>
      <c r="F245" s="7">
        <f>COUNTIFS(Sta!$A:$A,$A245,Sta!$L:$L,"&gt;0.5")/$B245</f>
        <v>0.8</v>
      </c>
      <c r="G245" s="7">
        <f>COUNTIFS(Sta!$B:$B,$A245,Sta!$L:$L,"&gt;0.5")/$C245</f>
        <v>0.625</v>
      </c>
      <c r="H245" s="12">
        <f>(COUNTIFS(Sta!$A:$A,$A245,Sta!$L:$L,"&gt;1.5") +COUNTIFS(Sta!$B:$B,$A245,Sta!$L:$L,"&gt;1.5"))/$D245</f>
        <v>0.22222222222222221</v>
      </c>
      <c r="I245" s="7">
        <f>COUNTIFS(Sta!$A:$A,$A245,Sta!$L:$L,"&gt;1.5")/$B245</f>
        <v>0.3</v>
      </c>
      <c r="J245" s="7">
        <f>COUNTIFS(Sta!$B:$B,$A245,Sta!$L:$L,"&gt;1.5")/$C245</f>
        <v>0.125</v>
      </c>
      <c r="K245" s="12">
        <f>(COUNTIFS(Sta!$A:$A,$A245,Sta!$H:$H,"&gt;0.5") +COUNTIFS(Sta!$B:$B,$A245,Sta!$J:$J,"&gt;0.5"))/$D245</f>
        <v>0.5</v>
      </c>
      <c r="L245" s="7">
        <f>COUNTIFS(Sta!$A:$A,$A245,Sta!$H:$H,"&gt;0.5")/$B245</f>
        <v>0.6</v>
      </c>
      <c r="M245" s="7">
        <f>COUNTIFS(Sta!$B:$B,$A245,Sta!$J:$J,"&gt;0.5")/$C245</f>
        <v>0.375</v>
      </c>
      <c r="N245" s="12">
        <f>(COUNTIFS(Sta!$A:$A,$A245,Sta!$H:$H,"&gt;1.5") +COUNTIFS(Sta!$B:$B,$A245,Sta!$J:$J,"&gt;1.5"))/$D245</f>
        <v>0</v>
      </c>
      <c r="O245" s="7">
        <f>COUNTIFS(Sta!$A:$A,$A245,Sta!$H:$H,"&gt;1.5")/$B245</f>
        <v>0</v>
      </c>
      <c r="P245" s="7">
        <f>COUNTIFS(Sta!$B:$B,$A245,Sta!$J:$J,"&gt;1.5")/$C245</f>
        <v>0</v>
      </c>
      <c r="Q245" s="12">
        <f>(COUNTIFS(Sta!$A:$A,$A245,Sta!$I:$I,"&gt;0.5") +COUNTIFS(Sta!$B:$B,$A245,Sta!$K:$K,"&gt;0.5"))/$D245</f>
        <v>0.33333333333333331</v>
      </c>
      <c r="R245" s="7">
        <f>COUNTIFS(Sta!$A:$A,$A245,Sta!$I:$I,"&gt;0.5")/$B245</f>
        <v>0.3</v>
      </c>
      <c r="S245" s="7">
        <f>COUNTIFS(Sta!$B:$B,$A245,Sta!$K:$K,"&gt;0.5")/$C245</f>
        <v>0.375</v>
      </c>
      <c r="T245" s="12">
        <f>(COUNTIFS(Sta!$A:$A,$A245,Sta!$I:$I,"&gt;1.5") +COUNTIFS(Sta!$B:$B,$A245,Sta!$K:$K,"&gt;1.5"))/$D245</f>
        <v>0.1111111111111111</v>
      </c>
      <c r="U245" s="7">
        <f>COUNTIFS(Sta!$A:$A,$A245,Sta!$I:$I,"&gt;1.5")/$B245</f>
        <v>0.2</v>
      </c>
      <c r="V245" s="7">
        <f>COUNTIFS(Sta!$B:$B,$A245,Sta!$K:$K,"&gt;1.5")/$C245</f>
        <v>0</v>
      </c>
    </row>
    <row r="246" spans="1:22" x14ac:dyDescent="0.3">
      <c r="A246" t="s">
        <v>675</v>
      </c>
      <c r="B246" s="9">
        <f>COUNTIF(Sta!A:A,A246)</f>
        <v>10</v>
      </c>
      <c r="C246" s="4">
        <f>COUNTIF(Sta!B:B,A246)</f>
        <v>9</v>
      </c>
      <c r="D246" s="4">
        <f t="shared" si="8"/>
        <v>19</v>
      </c>
      <c r="E246" s="12">
        <f>(COUNTIFS(Sta!$A:$A,$A246,Sta!$L:$L,"&gt;0.5") +COUNTIFS(Sta!$B:$B,$A246,Sta!$L:$L,"&gt;0.5"))/$D246</f>
        <v>0.42105263157894735</v>
      </c>
      <c r="F246" s="7">
        <f>COUNTIFS(Sta!$A:$A,$A246,Sta!$L:$L,"&gt;0.5")/$B246</f>
        <v>0.4</v>
      </c>
      <c r="G246" s="7">
        <f>COUNTIFS(Sta!$B:$B,$A246,Sta!$L:$L,"&gt;0.5")/$C246</f>
        <v>0.44444444444444442</v>
      </c>
      <c r="H246" s="12">
        <f>(COUNTIFS(Sta!$A:$A,$A246,Sta!$L:$L,"&gt;1.5") +COUNTIFS(Sta!$B:$B,$A246,Sta!$L:$L,"&gt;1.5"))/$D246</f>
        <v>0.26315789473684209</v>
      </c>
      <c r="I246" s="7">
        <f>COUNTIFS(Sta!$A:$A,$A246,Sta!$L:$L,"&gt;1.5")/$B246</f>
        <v>0.2</v>
      </c>
      <c r="J246" s="7">
        <f>COUNTIFS(Sta!$B:$B,$A246,Sta!$L:$L,"&gt;1.5")/$C246</f>
        <v>0.33333333333333331</v>
      </c>
      <c r="K246" s="12">
        <f>(COUNTIFS(Sta!$A:$A,$A246,Sta!$H:$H,"&gt;0.5") +COUNTIFS(Sta!$B:$B,$A246,Sta!$J:$J,"&gt;0.5"))/$D246</f>
        <v>0.31578947368421051</v>
      </c>
      <c r="L246" s="7">
        <f>COUNTIFS(Sta!$A:$A,$A246,Sta!$H:$H,"&gt;0.5")/$B246</f>
        <v>0.3</v>
      </c>
      <c r="M246" s="7">
        <f>COUNTIFS(Sta!$B:$B,$A246,Sta!$J:$J,"&gt;0.5")/$C246</f>
        <v>0.33333333333333331</v>
      </c>
      <c r="N246" s="12">
        <f>(COUNTIFS(Sta!$A:$A,$A246,Sta!$H:$H,"&gt;1.5") +COUNTIFS(Sta!$B:$B,$A246,Sta!$J:$J,"&gt;1.5"))/$D246</f>
        <v>0.15789473684210525</v>
      </c>
      <c r="O246" s="7">
        <f>COUNTIFS(Sta!$A:$A,$A246,Sta!$H:$H,"&gt;1.5")/$B246</f>
        <v>0.2</v>
      </c>
      <c r="P246" s="7">
        <f>COUNTIFS(Sta!$B:$B,$A246,Sta!$J:$J,"&gt;1.5")/$C246</f>
        <v>0.1111111111111111</v>
      </c>
      <c r="Q246" s="12">
        <f>(COUNTIFS(Sta!$A:$A,$A246,Sta!$I:$I,"&gt;0.5") +COUNTIFS(Sta!$B:$B,$A246,Sta!$K:$K,"&gt;0.5"))/$D246</f>
        <v>0.15789473684210525</v>
      </c>
      <c r="R246" s="7">
        <f>COUNTIFS(Sta!$A:$A,$A246,Sta!$I:$I,"&gt;0.5")/$B246</f>
        <v>0.1</v>
      </c>
      <c r="S246" s="7">
        <f>COUNTIFS(Sta!$B:$B,$A246,Sta!$K:$K,"&gt;0.5")/$C246</f>
        <v>0.22222222222222221</v>
      </c>
      <c r="T246" s="12">
        <f>(COUNTIFS(Sta!$A:$A,$A246,Sta!$I:$I,"&gt;1.5") +COUNTIFS(Sta!$B:$B,$A246,Sta!$K:$K,"&gt;1.5"))/$D246</f>
        <v>0.10526315789473684</v>
      </c>
      <c r="U246" s="7">
        <f>COUNTIFS(Sta!$A:$A,$A246,Sta!$I:$I,"&gt;1.5")/$B246</f>
        <v>0</v>
      </c>
      <c r="V246" s="7">
        <f>COUNTIFS(Sta!$B:$B,$A246,Sta!$K:$K,"&gt;1.5")/$C246</f>
        <v>0.22222222222222221</v>
      </c>
    </row>
    <row r="247" spans="1:22" x14ac:dyDescent="0.3">
      <c r="A247" t="s">
        <v>524</v>
      </c>
      <c r="B247" s="9">
        <f>COUNTIF(Sta!A:A,A247)</f>
        <v>2</v>
      </c>
      <c r="C247" s="4">
        <f>COUNTIF(Sta!B:B,A247)</f>
        <v>2</v>
      </c>
      <c r="D247" s="4">
        <f t="shared" si="8"/>
        <v>4</v>
      </c>
      <c r="E247" s="12">
        <f>(COUNTIFS(Sta!$A:$A,$A247,Sta!$L:$L,"&gt;0.5") +COUNTIFS(Sta!$B:$B,$A247,Sta!$L:$L,"&gt;0.5"))/$D247</f>
        <v>0.75</v>
      </c>
      <c r="F247" s="7">
        <f>COUNTIFS(Sta!$A:$A,$A247,Sta!$L:$L,"&gt;0.5")/$B247</f>
        <v>0.5</v>
      </c>
      <c r="G247" s="7">
        <f>COUNTIFS(Sta!$B:$B,$A247,Sta!$L:$L,"&gt;0.5")/$C247</f>
        <v>1</v>
      </c>
      <c r="H247" s="12">
        <f>(COUNTIFS(Sta!$A:$A,$A247,Sta!$L:$L,"&gt;1.5") +COUNTIFS(Sta!$B:$B,$A247,Sta!$L:$L,"&gt;1.5"))/$D247</f>
        <v>0.5</v>
      </c>
      <c r="I247" s="7">
        <f>COUNTIFS(Sta!$A:$A,$A247,Sta!$L:$L,"&gt;1.5")/$B247</f>
        <v>0.5</v>
      </c>
      <c r="J247" s="7">
        <f>COUNTIFS(Sta!$B:$B,$A247,Sta!$L:$L,"&gt;1.5")/$C247</f>
        <v>0.5</v>
      </c>
      <c r="K247" s="12">
        <f>(COUNTIFS(Sta!$A:$A,$A247,Sta!$H:$H,"&gt;0.5") +COUNTIFS(Sta!$B:$B,$A247,Sta!$J:$J,"&gt;0.5"))/$D247</f>
        <v>0.5</v>
      </c>
      <c r="L247" s="7">
        <f>COUNTIFS(Sta!$A:$A,$A247,Sta!$H:$H,"&gt;0.5")/$B247</f>
        <v>0.5</v>
      </c>
      <c r="M247" s="7">
        <f>COUNTIFS(Sta!$B:$B,$A247,Sta!$J:$J,"&gt;0.5")/$C247</f>
        <v>0.5</v>
      </c>
      <c r="N247" s="12">
        <f>(COUNTIFS(Sta!$A:$A,$A247,Sta!$H:$H,"&gt;1.5") +COUNTIFS(Sta!$B:$B,$A247,Sta!$J:$J,"&gt;1.5"))/$D247</f>
        <v>0</v>
      </c>
      <c r="O247" s="7">
        <f>COUNTIFS(Sta!$A:$A,$A247,Sta!$H:$H,"&gt;1.5")/$B247</f>
        <v>0</v>
      </c>
      <c r="P247" s="7">
        <f>COUNTIFS(Sta!$B:$B,$A247,Sta!$J:$J,"&gt;1.5")/$C247</f>
        <v>0</v>
      </c>
      <c r="Q247" s="12">
        <f>(COUNTIFS(Sta!$A:$A,$A247,Sta!$I:$I,"&gt;0.5") +COUNTIFS(Sta!$B:$B,$A247,Sta!$K:$K,"&gt;0.5"))/$D247</f>
        <v>0.75</v>
      </c>
      <c r="R247" s="7">
        <f>COUNTIFS(Sta!$A:$A,$A247,Sta!$I:$I,"&gt;0.5")/$B247</f>
        <v>0.5</v>
      </c>
      <c r="S247" s="7">
        <f>COUNTIFS(Sta!$B:$B,$A247,Sta!$K:$K,"&gt;0.5")/$C247</f>
        <v>1</v>
      </c>
      <c r="T247" s="12">
        <f>(COUNTIFS(Sta!$A:$A,$A247,Sta!$I:$I,"&gt;1.5") +COUNTIFS(Sta!$B:$B,$A247,Sta!$K:$K,"&gt;1.5"))/$D247</f>
        <v>0</v>
      </c>
      <c r="U247" s="7">
        <f>COUNTIFS(Sta!$A:$A,$A247,Sta!$I:$I,"&gt;1.5")/$B247</f>
        <v>0</v>
      </c>
      <c r="V247" s="7">
        <f>COUNTIFS(Sta!$B:$B,$A247,Sta!$K:$K,"&gt;1.5")/$C247</f>
        <v>0</v>
      </c>
    </row>
    <row r="248" spans="1:22" x14ac:dyDescent="0.3">
      <c r="A248" t="s">
        <v>244</v>
      </c>
      <c r="B248" s="9">
        <f>COUNTIF(Sta!A:A,A248)</f>
        <v>0</v>
      </c>
      <c r="C248" s="4">
        <f>COUNTIF(Sta!B:B,A248)</f>
        <v>0</v>
      </c>
      <c r="D248" s="4">
        <f t="shared" si="8"/>
        <v>0</v>
      </c>
      <c r="E248" s="12" t="e">
        <f>(COUNTIFS(Sta!$A:$A,$A248,Sta!$L:$L,"&gt;0.5") +COUNTIFS(Sta!$B:$B,$A248,Sta!$L:$L,"&gt;0.5"))/$D248</f>
        <v>#DIV/0!</v>
      </c>
      <c r="F248" s="7" t="e">
        <f>COUNTIFS(Sta!$A:$A,$A248,Sta!$L:$L,"&gt;0.5")/$B248</f>
        <v>#DIV/0!</v>
      </c>
      <c r="G248" s="7" t="e">
        <f>COUNTIFS(Sta!$B:$B,$A248,Sta!$L:$L,"&gt;0.5")/$C248</f>
        <v>#DIV/0!</v>
      </c>
      <c r="H248" s="12" t="e">
        <f>(COUNTIFS(Sta!$A:$A,$A248,Sta!$L:$L,"&gt;1.5") +COUNTIFS(Sta!$B:$B,$A248,Sta!$L:$L,"&gt;1.5"))/$D248</f>
        <v>#DIV/0!</v>
      </c>
      <c r="I248" s="7" t="e">
        <f>COUNTIFS(Sta!$A:$A,$A248,Sta!$L:$L,"&gt;1.5")/$B248</f>
        <v>#DIV/0!</v>
      </c>
      <c r="J248" s="7" t="e">
        <f>COUNTIFS(Sta!$B:$B,$A248,Sta!$L:$L,"&gt;1.5")/$C248</f>
        <v>#DIV/0!</v>
      </c>
      <c r="K248" s="12" t="e">
        <f>(COUNTIFS(Sta!$A:$A,$A248,Sta!$H:$H,"&gt;0.5") +COUNTIFS(Sta!$B:$B,$A248,Sta!$J:$J,"&gt;0.5"))/$D248</f>
        <v>#DIV/0!</v>
      </c>
      <c r="L248" s="7" t="e">
        <f>COUNTIFS(Sta!$A:$A,$A248,Sta!$H:$H,"&gt;0.5")/$B248</f>
        <v>#DIV/0!</v>
      </c>
      <c r="M248" s="7" t="e">
        <f>COUNTIFS(Sta!$B:$B,$A248,Sta!$J:$J,"&gt;0.5")/$C248</f>
        <v>#DIV/0!</v>
      </c>
      <c r="N248" s="12" t="e">
        <f>(COUNTIFS(Sta!$A:$A,$A248,Sta!$H:$H,"&gt;1.5") +COUNTIFS(Sta!$B:$B,$A248,Sta!$J:$J,"&gt;1.5"))/$D248</f>
        <v>#DIV/0!</v>
      </c>
      <c r="O248" s="7" t="e">
        <f>COUNTIFS(Sta!$A:$A,$A248,Sta!$H:$H,"&gt;1.5")/$B248</f>
        <v>#DIV/0!</v>
      </c>
      <c r="P248" s="7" t="e">
        <f>COUNTIFS(Sta!$B:$B,$A248,Sta!$J:$J,"&gt;1.5")/$C248</f>
        <v>#DIV/0!</v>
      </c>
      <c r="Q248" s="12" t="e">
        <f>(COUNTIFS(Sta!$A:$A,$A248,Sta!$I:$I,"&gt;0.5") +COUNTIFS(Sta!$B:$B,$A248,Sta!$K:$K,"&gt;0.5"))/$D248</f>
        <v>#DIV/0!</v>
      </c>
      <c r="R248" s="7" t="e">
        <f>COUNTIFS(Sta!$A:$A,$A248,Sta!$I:$I,"&gt;0.5")/$B248</f>
        <v>#DIV/0!</v>
      </c>
      <c r="S248" s="7" t="e">
        <f>COUNTIFS(Sta!$B:$B,$A248,Sta!$K:$K,"&gt;0.5")/$C248</f>
        <v>#DIV/0!</v>
      </c>
      <c r="T248" s="12" t="e">
        <f>(COUNTIFS(Sta!$A:$A,$A248,Sta!$I:$I,"&gt;1.5") +COUNTIFS(Sta!$B:$B,$A248,Sta!$K:$K,"&gt;1.5"))/$D248</f>
        <v>#DIV/0!</v>
      </c>
      <c r="U248" s="7" t="e">
        <f>COUNTIFS(Sta!$A:$A,$A248,Sta!$I:$I,"&gt;1.5")/$B248</f>
        <v>#DIV/0!</v>
      </c>
      <c r="V248" s="7" t="e">
        <f>COUNTIFS(Sta!$B:$B,$A248,Sta!$K:$K,"&gt;1.5")/$C248</f>
        <v>#DIV/0!</v>
      </c>
    </row>
    <row r="249" spans="1:22" x14ac:dyDescent="0.3">
      <c r="A249" t="s">
        <v>325</v>
      </c>
      <c r="B249" s="9">
        <f>COUNTIF(Sta!A:A,A249)</f>
        <v>1</v>
      </c>
      <c r="C249" s="4">
        <f>COUNTIF(Sta!B:B,A249)</f>
        <v>1</v>
      </c>
      <c r="D249" s="4">
        <f t="shared" si="8"/>
        <v>2</v>
      </c>
      <c r="E249" s="12">
        <f>(COUNTIFS(Sta!$A:$A,$A249,Sta!$L:$L,"&gt;0.5") +COUNTIFS(Sta!$B:$B,$A249,Sta!$L:$L,"&gt;0.5"))/$D249</f>
        <v>1</v>
      </c>
      <c r="F249" s="7">
        <f>COUNTIFS(Sta!$A:$A,$A249,Sta!$L:$L,"&gt;0.5")/$B249</f>
        <v>1</v>
      </c>
      <c r="G249" s="7">
        <f>COUNTIFS(Sta!$B:$B,$A249,Sta!$L:$L,"&gt;0.5")/$C249</f>
        <v>1</v>
      </c>
      <c r="H249" s="12">
        <f>(COUNTIFS(Sta!$A:$A,$A249,Sta!$L:$L,"&gt;1.5") +COUNTIFS(Sta!$B:$B,$A249,Sta!$L:$L,"&gt;1.5"))/$D249</f>
        <v>0</v>
      </c>
      <c r="I249" s="7">
        <f>COUNTIFS(Sta!$A:$A,$A249,Sta!$L:$L,"&gt;1.5")/$B249</f>
        <v>0</v>
      </c>
      <c r="J249" s="7">
        <f>COUNTIFS(Sta!$B:$B,$A249,Sta!$L:$L,"&gt;1.5")/$C249</f>
        <v>0</v>
      </c>
      <c r="K249" s="12">
        <f>(COUNTIFS(Sta!$A:$A,$A249,Sta!$H:$H,"&gt;0.5") +COUNTIFS(Sta!$B:$B,$A249,Sta!$J:$J,"&gt;0.5"))/$D249</f>
        <v>0</v>
      </c>
      <c r="L249" s="7">
        <f>COUNTIFS(Sta!$A:$A,$A249,Sta!$H:$H,"&gt;0.5")/$B249</f>
        <v>0</v>
      </c>
      <c r="M249" s="7">
        <f>COUNTIFS(Sta!$B:$B,$A249,Sta!$J:$J,"&gt;0.5")/$C249</f>
        <v>0</v>
      </c>
      <c r="N249" s="12">
        <f>(COUNTIFS(Sta!$A:$A,$A249,Sta!$H:$H,"&gt;1.5") +COUNTIFS(Sta!$B:$B,$A249,Sta!$J:$J,"&gt;1.5"))/$D249</f>
        <v>0</v>
      </c>
      <c r="O249" s="7">
        <f>COUNTIFS(Sta!$A:$A,$A249,Sta!$H:$H,"&gt;1.5")/$B249</f>
        <v>0</v>
      </c>
      <c r="P249" s="7">
        <f>COUNTIFS(Sta!$B:$B,$A249,Sta!$J:$J,"&gt;1.5")/$C249</f>
        <v>0</v>
      </c>
      <c r="Q249" s="12">
        <f>(COUNTIFS(Sta!$A:$A,$A249,Sta!$I:$I,"&gt;0.5") +COUNTIFS(Sta!$B:$B,$A249,Sta!$K:$K,"&gt;0.5"))/$D249</f>
        <v>1</v>
      </c>
      <c r="R249" s="7">
        <f>COUNTIFS(Sta!$A:$A,$A249,Sta!$I:$I,"&gt;0.5")/$B249</f>
        <v>1</v>
      </c>
      <c r="S249" s="7">
        <f>COUNTIFS(Sta!$B:$B,$A249,Sta!$K:$K,"&gt;0.5")/$C249</f>
        <v>1</v>
      </c>
      <c r="T249" s="12">
        <f>(COUNTIFS(Sta!$A:$A,$A249,Sta!$I:$I,"&gt;1.5") +COUNTIFS(Sta!$B:$B,$A249,Sta!$K:$K,"&gt;1.5"))/$D249</f>
        <v>0</v>
      </c>
      <c r="U249" s="7">
        <f>COUNTIFS(Sta!$A:$A,$A249,Sta!$I:$I,"&gt;1.5")/$B249</f>
        <v>0</v>
      </c>
      <c r="V249" s="7">
        <f>COUNTIFS(Sta!$B:$B,$A249,Sta!$K:$K,"&gt;1.5")/$C249</f>
        <v>0</v>
      </c>
    </row>
    <row r="250" spans="1:22" x14ac:dyDescent="0.3">
      <c r="A250" t="s">
        <v>679</v>
      </c>
      <c r="B250" s="9">
        <f>COUNTIF(Sta!A:A,A250)</f>
        <v>10</v>
      </c>
      <c r="C250" s="4">
        <f>COUNTIF(Sta!B:B,A250)</f>
        <v>9</v>
      </c>
      <c r="D250" s="4">
        <f t="shared" si="8"/>
        <v>19</v>
      </c>
      <c r="E250" s="12">
        <f>(COUNTIFS(Sta!$A:$A,$A250,Sta!$L:$L,"&gt;0.5") +COUNTIFS(Sta!$B:$B,$A250,Sta!$L:$L,"&gt;0.5"))/$D250</f>
        <v>0.68421052631578949</v>
      </c>
      <c r="F250" s="7">
        <f>COUNTIFS(Sta!$A:$A,$A250,Sta!$L:$L,"&gt;0.5")/$B250</f>
        <v>0.8</v>
      </c>
      <c r="G250" s="7">
        <f>COUNTIFS(Sta!$B:$B,$A250,Sta!$L:$L,"&gt;0.5")/$C250</f>
        <v>0.55555555555555558</v>
      </c>
      <c r="H250" s="12">
        <f>(COUNTIFS(Sta!$A:$A,$A250,Sta!$L:$L,"&gt;1.5") +COUNTIFS(Sta!$B:$B,$A250,Sta!$L:$L,"&gt;1.5"))/$D250</f>
        <v>0.21052631578947367</v>
      </c>
      <c r="I250" s="7">
        <f>COUNTIFS(Sta!$A:$A,$A250,Sta!$L:$L,"&gt;1.5")/$B250</f>
        <v>0.3</v>
      </c>
      <c r="J250" s="7">
        <f>COUNTIFS(Sta!$B:$B,$A250,Sta!$L:$L,"&gt;1.5")/$C250</f>
        <v>0.1111111111111111</v>
      </c>
      <c r="K250" s="12">
        <f>(COUNTIFS(Sta!$A:$A,$A250,Sta!$H:$H,"&gt;0.5") +COUNTIFS(Sta!$B:$B,$A250,Sta!$J:$J,"&gt;0.5"))/$D250</f>
        <v>0.42105263157894735</v>
      </c>
      <c r="L250" s="7">
        <f>COUNTIFS(Sta!$A:$A,$A250,Sta!$H:$H,"&gt;0.5")/$B250</f>
        <v>0.6</v>
      </c>
      <c r="M250" s="7">
        <f>COUNTIFS(Sta!$B:$B,$A250,Sta!$J:$J,"&gt;0.5")/$C250</f>
        <v>0.22222222222222221</v>
      </c>
      <c r="N250" s="12">
        <f>(COUNTIFS(Sta!$A:$A,$A250,Sta!$H:$H,"&gt;1.5") +COUNTIFS(Sta!$B:$B,$A250,Sta!$J:$J,"&gt;1.5"))/$D250</f>
        <v>5.2631578947368418E-2</v>
      </c>
      <c r="O250" s="7">
        <f>COUNTIFS(Sta!$A:$A,$A250,Sta!$H:$H,"&gt;1.5")/$B250</f>
        <v>0</v>
      </c>
      <c r="P250" s="7">
        <f>COUNTIFS(Sta!$B:$B,$A250,Sta!$J:$J,"&gt;1.5")/$C250</f>
        <v>0.1111111111111111</v>
      </c>
      <c r="Q250" s="12">
        <f>(COUNTIFS(Sta!$A:$A,$A250,Sta!$I:$I,"&gt;0.5") +COUNTIFS(Sta!$B:$B,$A250,Sta!$K:$K,"&gt;0.5"))/$D250</f>
        <v>0.42105263157894735</v>
      </c>
      <c r="R250" s="7">
        <f>COUNTIFS(Sta!$A:$A,$A250,Sta!$I:$I,"&gt;0.5")/$B250</f>
        <v>0.5</v>
      </c>
      <c r="S250" s="7">
        <f>COUNTIFS(Sta!$B:$B,$A250,Sta!$K:$K,"&gt;0.5")/$C250</f>
        <v>0.33333333333333331</v>
      </c>
      <c r="T250" s="12">
        <f>(COUNTIFS(Sta!$A:$A,$A250,Sta!$I:$I,"&gt;1.5") +COUNTIFS(Sta!$B:$B,$A250,Sta!$K:$K,"&gt;1.5"))/$D250</f>
        <v>0</v>
      </c>
      <c r="U250" s="7">
        <f>COUNTIFS(Sta!$A:$A,$A250,Sta!$I:$I,"&gt;1.5")/$B250</f>
        <v>0</v>
      </c>
      <c r="V250" s="7">
        <f>COUNTIFS(Sta!$B:$B,$A250,Sta!$K:$K,"&gt;1.5")/$C250</f>
        <v>0</v>
      </c>
    </row>
    <row r="251" spans="1:22" x14ac:dyDescent="0.3">
      <c r="A251" t="s">
        <v>522</v>
      </c>
      <c r="B251" s="9">
        <f>COUNTIF(Sta!A:A,A251)</f>
        <v>2</v>
      </c>
      <c r="C251" s="4">
        <f>COUNTIF(Sta!B:B,A251)</f>
        <v>2</v>
      </c>
      <c r="D251" s="4">
        <f t="shared" si="8"/>
        <v>4</v>
      </c>
      <c r="E251" s="12">
        <f>(COUNTIFS(Sta!$A:$A,$A251,Sta!$L:$L,"&gt;0.5") +COUNTIFS(Sta!$B:$B,$A251,Sta!$L:$L,"&gt;0.5"))/$D251</f>
        <v>0.75</v>
      </c>
      <c r="F251" s="7">
        <f>COUNTIFS(Sta!$A:$A,$A251,Sta!$L:$L,"&gt;0.5")/$B251</f>
        <v>0.5</v>
      </c>
      <c r="G251" s="7">
        <f>COUNTIFS(Sta!$B:$B,$A251,Sta!$L:$L,"&gt;0.5")/$C251</f>
        <v>1</v>
      </c>
      <c r="H251" s="12">
        <f>(COUNTIFS(Sta!$A:$A,$A251,Sta!$L:$L,"&gt;1.5") +COUNTIFS(Sta!$B:$B,$A251,Sta!$L:$L,"&gt;1.5"))/$D251</f>
        <v>0.5</v>
      </c>
      <c r="I251" s="7">
        <f>COUNTIFS(Sta!$A:$A,$A251,Sta!$L:$L,"&gt;1.5")/$B251</f>
        <v>0</v>
      </c>
      <c r="J251" s="7">
        <f>COUNTIFS(Sta!$B:$B,$A251,Sta!$L:$L,"&gt;1.5")/$C251</f>
        <v>1</v>
      </c>
      <c r="K251" s="12">
        <f>(COUNTIFS(Sta!$A:$A,$A251,Sta!$H:$H,"&gt;0.5") +COUNTIFS(Sta!$B:$B,$A251,Sta!$J:$J,"&gt;0.5"))/$D251</f>
        <v>0.5</v>
      </c>
      <c r="L251" s="7">
        <f>COUNTIFS(Sta!$A:$A,$A251,Sta!$H:$H,"&gt;0.5")/$B251</f>
        <v>0</v>
      </c>
      <c r="M251" s="7">
        <f>COUNTIFS(Sta!$B:$B,$A251,Sta!$J:$J,"&gt;0.5")/$C251</f>
        <v>1</v>
      </c>
      <c r="N251" s="12">
        <f>(COUNTIFS(Sta!$A:$A,$A251,Sta!$H:$H,"&gt;1.5") +COUNTIFS(Sta!$B:$B,$A251,Sta!$J:$J,"&gt;1.5"))/$D251</f>
        <v>0.25</v>
      </c>
      <c r="O251" s="7">
        <f>COUNTIFS(Sta!$A:$A,$A251,Sta!$H:$H,"&gt;1.5")/$B251</f>
        <v>0</v>
      </c>
      <c r="P251" s="7">
        <f>COUNTIFS(Sta!$B:$B,$A251,Sta!$J:$J,"&gt;1.5")/$C251</f>
        <v>0.5</v>
      </c>
      <c r="Q251" s="12">
        <f>(COUNTIFS(Sta!$A:$A,$A251,Sta!$I:$I,"&gt;0.5") +COUNTIFS(Sta!$B:$B,$A251,Sta!$K:$K,"&gt;0.5"))/$D251</f>
        <v>0.5</v>
      </c>
      <c r="R251" s="7">
        <f>COUNTIFS(Sta!$A:$A,$A251,Sta!$I:$I,"&gt;0.5")/$B251</f>
        <v>0.5</v>
      </c>
      <c r="S251" s="7">
        <f>COUNTIFS(Sta!$B:$B,$A251,Sta!$K:$K,"&gt;0.5")/$C251</f>
        <v>0.5</v>
      </c>
      <c r="T251" s="12">
        <f>(COUNTIFS(Sta!$A:$A,$A251,Sta!$I:$I,"&gt;1.5") +COUNTIFS(Sta!$B:$B,$A251,Sta!$K:$K,"&gt;1.5"))/$D251</f>
        <v>0</v>
      </c>
      <c r="U251" s="7">
        <f>COUNTIFS(Sta!$A:$A,$A251,Sta!$I:$I,"&gt;1.5")/$B251</f>
        <v>0</v>
      </c>
      <c r="V251" s="7">
        <f>COUNTIFS(Sta!$B:$B,$A251,Sta!$K:$K,"&gt;1.5")/$C251</f>
        <v>0</v>
      </c>
    </row>
    <row r="252" spans="1:22" x14ac:dyDescent="0.3">
      <c r="A252" t="s">
        <v>9</v>
      </c>
      <c r="B252" s="9">
        <f>COUNTIF(Sta!A:A,A252)</f>
        <v>1</v>
      </c>
      <c r="C252" s="4">
        <f>COUNTIF(Sta!B:B,A252)</f>
        <v>1</v>
      </c>
      <c r="D252" s="4">
        <f t="shared" si="8"/>
        <v>2</v>
      </c>
      <c r="E252" s="12">
        <f>(COUNTIFS(Sta!$A:$A,$A252,Sta!$L:$L,"&gt;0.5") +COUNTIFS(Sta!$B:$B,$A252,Sta!$L:$L,"&gt;0.5"))/$D252</f>
        <v>0.5</v>
      </c>
      <c r="F252" s="7">
        <f>COUNTIFS(Sta!$A:$A,$A252,Sta!$L:$L,"&gt;0.5")/$B252</f>
        <v>1</v>
      </c>
      <c r="G252" s="7">
        <f>COUNTIFS(Sta!$B:$B,$A252,Sta!$L:$L,"&gt;0.5")/$C252</f>
        <v>0</v>
      </c>
      <c r="H252" s="12">
        <f>(COUNTIFS(Sta!$A:$A,$A252,Sta!$L:$L,"&gt;1.5") +COUNTIFS(Sta!$B:$B,$A252,Sta!$L:$L,"&gt;1.5"))/$D252</f>
        <v>0.5</v>
      </c>
      <c r="I252" s="7">
        <f>COUNTIFS(Sta!$A:$A,$A252,Sta!$L:$L,"&gt;1.5")/$B252</f>
        <v>1</v>
      </c>
      <c r="J252" s="7">
        <f>COUNTIFS(Sta!$B:$B,$A252,Sta!$L:$L,"&gt;1.5")/$C252</f>
        <v>0</v>
      </c>
      <c r="K252" s="12">
        <f>(COUNTIFS(Sta!$A:$A,$A252,Sta!$H:$H,"&gt;0.5") +COUNTIFS(Sta!$B:$B,$A252,Sta!$J:$J,"&gt;0.5"))/$D252</f>
        <v>0.5</v>
      </c>
      <c r="L252" s="7">
        <f>COUNTIFS(Sta!$A:$A,$A252,Sta!$H:$H,"&gt;0.5")/$B252</f>
        <v>1</v>
      </c>
      <c r="M252" s="7">
        <f>COUNTIFS(Sta!$B:$B,$A252,Sta!$J:$J,"&gt;0.5")/$C252</f>
        <v>0</v>
      </c>
      <c r="N252" s="12">
        <f>(COUNTIFS(Sta!$A:$A,$A252,Sta!$H:$H,"&gt;1.5") +COUNTIFS(Sta!$B:$B,$A252,Sta!$J:$J,"&gt;1.5"))/$D252</f>
        <v>0</v>
      </c>
      <c r="O252" s="7">
        <f>COUNTIFS(Sta!$A:$A,$A252,Sta!$H:$H,"&gt;1.5")/$B252</f>
        <v>0</v>
      </c>
      <c r="P252" s="7">
        <f>COUNTIFS(Sta!$B:$B,$A252,Sta!$J:$J,"&gt;1.5")/$C252</f>
        <v>0</v>
      </c>
      <c r="Q252" s="12">
        <f>(COUNTIFS(Sta!$A:$A,$A252,Sta!$I:$I,"&gt;0.5") +COUNTIFS(Sta!$B:$B,$A252,Sta!$K:$K,"&gt;0.5"))/$D252</f>
        <v>0.5</v>
      </c>
      <c r="R252" s="7">
        <f>COUNTIFS(Sta!$A:$A,$A252,Sta!$I:$I,"&gt;0.5")/$B252</f>
        <v>1</v>
      </c>
      <c r="S252" s="7">
        <f>COUNTIFS(Sta!$B:$B,$A252,Sta!$K:$K,"&gt;0.5")/$C252</f>
        <v>0</v>
      </c>
      <c r="T252" s="12">
        <f>(COUNTIFS(Sta!$A:$A,$A252,Sta!$I:$I,"&gt;1.5") +COUNTIFS(Sta!$B:$B,$A252,Sta!$K:$K,"&gt;1.5"))/$D252</f>
        <v>0.5</v>
      </c>
      <c r="U252" s="7">
        <f>COUNTIFS(Sta!$A:$A,$A252,Sta!$I:$I,"&gt;1.5")/$B252</f>
        <v>1</v>
      </c>
      <c r="V252" s="7">
        <f>COUNTIFS(Sta!$B:$B,$A252,Sta!$K:$K,"&gt;1.5")/$C252</f>
        <v>0</v>
      </c>
    </row>
    <row r="253" spans="1:22" x14ac:dyDescent="0.3">
      <c r="A253" t="s">
        <v>305</v>
      </c>
      <c r="B253" s="9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2" t="e">
        <f>(COUNTIFS(Sta!$A:$A,$A253,Sta!$L:$L,"&gt;0.5") +COUNTIFS(Sta!$B:$B,$A253,Sta!$L:$L,"&gt;0.5"))/$D253</f>
        <v>#DIV/0!</v>
      </c>
      <c r="F253" s="7" t="e">
        <f>COUNTIFS(Sta!$A:$A,$A253,Sta!$L:$L,"&gt;0.5")/$B253</f>
        <v>#DIV/0!</v>
      </c>
      <c r="G253" s="7" t="e">
        <f>COUNTIFS(Sta!$B:$B,$A253,Sta!$L:$L,"&gt;0.5")/$C253</f>
        <v>#DIV/0!</v>
      </c>
      <c r="H253" s="12" t="e">
        <f>(COUNTIFS(Sta!$A:$A,$A253,Sta!$L:$L,"&gt;1.5") +COUNTIFS(Sta!$B:$B,$A253,Sta!$L:$L,"&gt;1.5"))/$D253</f>
        <v>#DIV/0!</v>
      </c>
      <c r="I253" s="7" t="e">
        <f>COUNTIFS(Sta!$A:$A,$A253,Sta!$L:$L,"&gt;1.5")/$B253</f>
        <v>#DIV/0!</v>
      </c>
      <c r="J253" s="7" t="e">
        <f>COUNTIFS(Sta!$B:$B,$A253,Sta!$L:$L,"&gt;1.5")/$C253</f>
        <v>#DIV/0!</v>
      </c>
      <c r="K253" s="12" t="e">
        <f>(COUNTIFS(Sta!$A:$A,$A253,Sta!$H:$H,"&gt;0.5") +COUNTIFS(Sta!$B:$B,$A253,Sta!$J:$J,"&gt;0.5"))/$D253</f>
        <v>#DIV/0!</v>
      </c>
      <c r="L253" s="7" t="e">
        <f>COUNTIFS(Sta!$A:$A,$A253,Sta!$H:$H,"&gt;0.5")/$B253</f>
        <v>#DIV/0!</v>
      </c>
      <c r="M253" s="7" t="e">
        <f>COUNTIFS(Sta!$B:$B,$A253,Sta!$J:$J,"&gt;0.5")/$C253</f>
        <v>#DIV/0!</v>
      </c>
      <c r="N253" s="12" t="e">
        <f>(COUNTIFS(Sta!$A:$A,$A253,Sta!$H:$H,"&gt;1.5") +COUNTIFS(Sta!$B:$B,$A253,Sta!$J:$J,"&gt;1.5"))/$D253</f>
        <v>#DIV/0!</v>
      </c>
      <c r="O253" s="7" t="e">
        <f>COUNTIFS(Sta!$A:$A,$A253,Sta!$H:$H,"&gt;1.5")/$B253</f>
        <v>#DIV/0!</v>
      </c>
      <c r="P253" s="7" t="e">
        <f>COUNTIFS(Sta!$B:$B,$A253,Sta!$J:$J,"&gt;1.5")/$C253</f>
        <v>#DIV/0!</v>
      </c>
      <c r="Q253" s="12" t="e">
        <f>(COUNTIFS(Sta!$A:$A,$A253,Sta!$I:$I,"&gt;0.5") +COUNTIFS(Sta!$B:$B,$A253,Sta!$K:$K,"&gt;0.5"))/$D253</f>
        <v>#DIV/0!</v>
      </c>
      <c r="R253" s="7" t="e">
        <f>COUNTIFS(Sta!$A:$A,$A253,Sta!$I:$I,"&gt;0.5")/$B253</f>
        <v>#DIV/0!</v>
      </c>
      <c r="S253" s="7" t="e">
        <f>COUNTIFS(Sta!$B:$B,$A253,Sta!$K:$K,"&gt;0.5")/$C253</f>
        <v>#DIV/0!</v>
      </c>
      <c r="T253" s="12" t="e">
        <f>(COUNTIFS(Sta!$A:$A,$A253,Sta!$I:$I,"&gt;1.5") +COUNTIFS(Sta!$B:$B,$A253,Sta!$K:$K,"&gt;1.5"))/$D253</f>
        <v>#DIV/0!</v>
      </c>
      <c r="U253" s="7" t="e">
        <f>COUNTIFS(Sta!$A:$A,$A253,Sta!$I:$I,"&gt;1.5")/$B253</f>
        <v>#DIV/0!</v>
      </c>
      <c r="V253" s="7" t="e">
        <f>COUNTIFS(Sta!$B:$B,$A253,Sta!$K:$K,"&gt;1.5")/$C253</f>
        <v>#DIV/0!</v>
      </c>
    </row>
    <row r="254" spans="1:22" x14ac:dyDescent="0.3">
      <c r="A254" t="s">
        <v>183</v>
      </c>
      <c r="B254" s="9">
        <f>COUNTIF(Sta!A:A,A254)</f>
        <v>1</v>
      </c>
      <c r="C254" s="4">
        <f>COUNTIF(Sta!B:B,A254)</f>
        <v>1</v>
      </c>
      <c r="D254" s="4">
        <f t="shared" si="9"/>
        <v>2</v>
      </c>
      <c r="E254" s="12">
        <f>(COUNTIFS(Sta!$A:$A,$A254,Sta!$L:$L,"&gt;0.5") +COUNTIFS(Sta!$B:$B,$A254,Sta!$L:$L,"&gt;0.5"))/$D254</f>
        <v>1</v>
      </c>
      <c r="F254" s="7">
        <f>COUNTIFS(Sta!$A:$A,$A254,Sta!$L:$L,"&gt;0.5")/$B254</f>
        <v>1</v>
      </c>
      <c r="G254" s="7">
        <f>COUNTIFS(Sta!$B:$B,$A254,Sta!$L:$L,"&gt;0.5")/$C254</f>
        <v>1</v>
      </c>
      <c r="H254" s="12">
        <f>(COUNTIFS(Sta!$A:$A,$A254,Sta!$L:$L,"&gt;1.5") +COUNTIFS(Sta!$B:$B,$A254,Sta!$L:$L,"&gt;1.5"))/$D254</f>
        <v>0.5</v>
      </c>
      <c r="I254" s="7">
        <f>COUNTIFS(Sta!$A:$A,$A254,Sta!$L:$L,"&gt;1.5")/$B254</f>
        <v>1</v>
      </c>
      <c r="J254" s="7">
        <f>COUNTIFS(Sta!$B:$B,$A254,Sta!$L:$L,"&gt;1.5")/$C254</f>
        <v>0</v>
      </c>
      <c r="K254" s="12">
        <f>(COUNTIFS(Sta!$A:$A,$A254,Sta!$H:$H,"&gt;0.5") +COUNTIFS(Sta!$B:$B,$A254,Sta!$J:$J,"&gt;0.5"))/$D254</f>
        <v>1</v>
      </c>
      <c r="L254" s="7">
        <f>COUNTIFS(Sta!$A:$A,$A254,Sta!$H:$H,"&gt;0.5")/$B254</f>
        <v>1</v>
      </c>
      <c r="M254" s="7">
        <f>COUNTIFS(Sta!$B:$B,$A254,Sta!$J:$J,"&gt;0.5")/$C254</f>
        <v>1</v>
      </c>
      <c r="N254" s="12">
        <f>(COUNTIFS(Sta!$A:$A,$A254,Sta!$H:$H,"&gt;1.5") +COUNTIFS(Sta!$B:$B,$A254,Sta!$J:$J,"&gt;1.5"))/$D254</f>
        <v>0.5</v>
      </c>
      <c r="O254" s="7">
        <f>COUNTIFS(Sta!$A:$A,$A254,Sta!$H:$H,"&gt;1.5")/$B254</f>
        <v>1</v>
      </c>
      <c r="P254" s="7">
        <f>COUNTIFS(Sta!$B:$B,$A254,Sta!$J:$J,"&gt;1.5")/$C254</f>
        <v>0</v>
      </c>
      <c r="Q254" s="12">
        <f>(COUNTIFS(Sta!$A:$A,$A254,Sta!$I:$I,"&gt;0.5") +COUNTIFS(Sta!$B:$B,$A254,Sta!$K:$K,"&gt;0.5"))/$D254</f>
        <v>0</v>
      </c>
      <c r="R254" s="7">
        <f>COUNTIFS(Sta!$A:$A,$A254,Sta!$I:$I,"&gt;0.5")/$B254</f>
        <v>0</v>
      </c>
      <c r="S254" s="7">
        <f>COUNTIFS(Sta!$B:$B,$A254,Sta!$K:$K,"&gt;0.5")/$C254</f>
        <v>0</v>
      </c>
      <c r="T254" s="12">
        <f>(COUNTIFS(Sta!$A:$A,$A254,Sta!$I:$I,"&gt;1.5") +COUNTIFS(Sta!$B:$B,$A254,Sta!$K:$K,"&gt;1.5"))/$D254</f>
        <v>0</v>
      </c>
      <c r="U254" s="7">
        <f>COUNTIFS(Sta!$A:$A,$A254,Sta!$I:$I,"&gt;1.5")/$B254</f>
        <v>0</v>
      </c>
      <c r="V254" s="7">
        <f>COUNTIFS(Sta!$B:$B,$A254,Sta!$K:$K,"&gt;1.5")/$C254</f>
        <v>0</v>
      </c>
    </row>
    <row r="255" spans="1:22" x14ac:dyDescent="0.3">
      <c r="A255" t="s">
        <v>643</v>
      </c>
      <c r="B255" s="9">
        <f>COUNTIF(Sta!A:A,A255)</f>
        <v>1</v>
      </c>
      <c r="C255" s="4">
        <f>COUNTIF(Sta!B:B,A255)</f>
        <v>1</v>
      </c>
      <c r="D255" s="4">
        <f t="shared" si="9"/>
        <v>2</v>
      </c>
      <c r="E255" s="12">
        <f>(COUNTIFS(Sta!$A:$A,$A255,Sta!$L:$L,"&gt;0.5") +COUNTIFS(Sta!$B:$B,$A255,Sta!$L:$L,"&gt;0.5"))/$D255</f>
        <v>0</v>
      </c>
      <c r="F255" s="7">
        <f>COUNTIFS(Sta!$A:$A,$A255,Sta!$L:$L,"&gt;0.5")/$B255</f>
        <v>0</v>
      </c>
      <c r="G255" s="7">
        <f>COUNTIFS(Sta!$B:$B,$A255,Sta!$L:$L,"&gt;0.5")/$C255</f>
        <v>0</v>
      </c>
      <c r="H255" s="12">
        <f>(COUNTIFS(Sta!$A:$A,$A255,Sta!$L:$L,"&gt;1.5") +COUNTIFS(Sta!$B:$B,$A255,Sta!$L:$L,"&gt;1.5"))/$D255</f>
        <v>0</v>
      </c>
      <c r="I255" s="7">
        <f>COUNTIFS(Sta!$A:$A,$A255,Sta!$L:$L,"&gt;1.5")/$B255</f>
        <v>0</v>
      </c>
      <c r="J255" s="7">
        <f>COUNTIFS(Sta!$B:$B,$A255,Sta!$L:$L,"&gt;1.5")/$C255</f>
        <v>0</v>
      </c>
      <c r="K255" s="12">
        <f>(COUNTIFS(Sta!$A:$A,$A255,Sta!$H:$H,"&gt;0.5") +COUNTIFS(Sta!$B:$B,$A255,Sta!$J:$J,"&gt;0.5"))/$D255</f>
        <v>0</v>
      </c>
      <c r="L255" s="7">
        <f>COUNTIFS(Sta!$A:$A,$A255,Sta!$H:$H,"&gt;0.5")/$B255</f>
        <v>0</v>
      </c>
      <c r="M255" s="7">
        <f>COUNTIFS(Sta!$B:$B,$A255,Sta!$J:$J,"&gt;0.5")/$C255</f>
        <v>0</v>
      </c>
      <c r="N255" s="12">
        <f>(COUNTIFS(Sta!$A:$A,$A255,Sta!$H:$H,"&gt;1.5") +COUNTIFS(Sta!$B:$B,$A255,Sta!$J:$J,"&gt;1.5"))/$D255</f>
        <v>0</v>
      </c>
      <c r="O255" s="7">
        <f>COUNTIFS(Sta!$A:$A,$A255,Sta!$H:$H,"&gt;1.5")/$B255</f>
        <v>0</v>
      </c>
      <c r="P255" s="7">
        <f>COUNTIFS(Sta!$B:$B,$A255,Sta!$J:$J,"&gt;1.5")/$C255</f>
        <v>0</v>
      </c>
      <c r="Q255" s="12">
        <f>(COUNTIFS(Sta!$A:$A,$A255,Sta!$I:$I,"&gt;0.5") +COUNTIFS(Sta!$B:$B,$A255,Sta!$K:$K,"&gt;0.5"))/$D255</f>
        <v>0</v>
      </c>
      <c r="R255" s="7">
        <f>COUNTIFS(Sta!$A:$A,$A255,Sta!$I:$I,"&gt;0.5")/$B255</f>
        <v>0</v>
      </c>
      <c r="S255" s="7">
        <f>COUNTIFS(Sta!$B:$B,$A255,Sta!$K:$K,"&gt;0.5")/$C255</f>
        <v>0</v>
      </c>
      <c r="T255" s="12">
        <f>(COUNTIFS(Sta!$A:$A,$A255,Sta!$I:$I,"&gt;1.5") +COUNTIFS(Sta!$B:$B,$A255,Sta!$K:$K,"&gt;1.5"))/$D255</f>
        <v>0</v>
      </c>
      <c r="U255" s="7">
        <f>COUNTIFS(Sta!$A:$A,$A255,Sta!$I:$I,"&gt;1.5")/$B255</f>
        <v>0</v>
      </c>
      <c r="V255" s="7">
        <f>COUNTIFS(Sta!$B:$B,$A255,Sta!$K:$K,"&gt;1.5")/$C255</f>
        <v>0</v>
      </c>
    </row>
    <row r="256" spans="1:22" x14ac:dyDescent="0.3">
      <c r="A256" t="s">
        <v>662</v>
      </c>
      <c r="B256" s="9">
        <f>COUNTIF(Sta!A:A,A256)</f>
        <v>9</v>
      </c>
      <c r="C256" s="4">
        <f>COUNTIF(Sta!B:B,A256)</f>
        <v>9</v>
      </c>
      <c r="D256" s="4">
        <f t="shared" si="9"/>
        <v>18</v>
      </c>
      <c r="E256" s="12">
        <f>(COUNTIFS(Sta!$A:$A,$A256,Sta!$L:$L,"&gt;0.5") +COUNTIFS(Sta!$B:$B,$A256,Sta!$L:$L,"&gt;0.5"))/$D256</f>
        <v>0.61111111111111116</v>
      </c>
      <c r="F256" s="7">
        <f>COUNTIFS(Sta!$A:$A,$A256,Sta!$L:$L,"&gt;0.5")/$B256</f>
        <v>0.66666666666666663</v>
      </c>
      <c r="G256" s="7">
        <f>COUNTIFS(Sta!$B:$B,$A256,Sta!$L:$L,"&gt;0.5")/$C256</f>
        <v>0.55555555555555558</v>
      </c>
      <c r="H256" s="12">
        <f>(COUNTIFS(Sta!$A:$A,$A256,Sta!$L:$L,"&gt;1.5") +COUNTIFS(Sta!$B:$B,$A256,Sta!$L:$L,"&gt;1.5"))/$D256</f>
        <v>0.27777777777777779</v>
      </c>
      <c r="I256" s="7">
        <f>COUNTIFS(Sta!$A:$A,$A256,Sta!$L:$L,"&gt;1.5")/$B256</f>
        <v>0.33333333333333331</v>
      </c>
      <c r="J256" s="7">
        <f>COUNTIFS(Sta!$B:$B,$A256,Sta!$L:$L,"&gt;1.5")/$C256</f>
        <v>0.22222222222222221</v>
      </c>
      <c r="K256" s="12">
        <f>(COUNTIFS(Sta!$A:$A,$A256,Sta!$H:$H,"&gt;0.5") +COUNTIFS(Sta!$B:$B,$A256,Sta!$J:$J,"&gt;0.5"))/$D256</f>
        <v>0.5</v>
      </c>
      <c r="L256" s="7">
        <f>COUNTIFS(Sta!$A:$A,$A256,Sta!$H:$H,"&gt;0.5")/$B256</f>
        <v>0.55555555555555558</v>
      </c>
      <c r="M256" s="7">
        <f>COUNTIFS(Sta!$B:$B,$A256,Sta!$J:$J,"&gt;0.5")/$C256</f>
        <v>0.44444444444444442</v>
      </c>
      <c r="N256" s="12">
        <f>(COUNTIFS(Sta!$A:$A,$A256,Sta!$H:$H,"&gt;1.5") +COUNTIFS(Sta!$B:$B,$A256,Sta!$J:$J,"&gt;1.5"))/$D256</f>
        <v>0.16666666666666666</v>
      </c>
      <c r="O256" s="7">
        <f>COUNTIFS(Sta!$A:$A,$A256,Sta!$H:$H,"&gt;1.5")/$B256</f>
        <v>0.33333333333333331</v>
      </c>
      <c r="P256" s="7">
        <f>COUNTIFS(Sta!$B:$B,$A256,Sta!$J:$J,"&gt;1.5")/$C256</f>
        <v>0</v>
      </c>
      <c r="Q256" s="12">
        <f>(COUNTIFS(Sta!$A:$A,$A256,Sta!$I:$I,"&gt;0.5") +COUNTIFS(Sta!$B:$B,$A256,Sta!$K:$K,"&gt;0.5"))/$D256</f>
        <v>0.22222222222222221</v>
      </c>
      <c r="R256" s="7">
        <f>COUNTIFS(Sta!$A:$A,$A256,Sta!$I:$I,"&gt;0.5")/$B256</f>
        <v>0.1111111111111111</v>
      </c>
      <c r="S256" s="7">
        <f>COUNTIFS(Sta!$B:$B,$A256,Sta!$K:$K,"&gt;0.5")/$C256</f>
        <v>0.33333333333333331</v>
      </c>
      <c r="T256" s="12">
        <f>(COUNTIFS(Sta!$A:$A,$A256,Sta!$I:$I,"&gt;1.5") +COUNTIFS(Sta!$B:$B,$A256,Sta!$K:$K,"&gt;1.5"))/$D256</f>
        <v>5.5555555555555552E-2</v>
      </c>
      <c r="U256" s="7">
        <f>COUNTIFS(Sta!$A:$A,$A256,Sta!$I:$I,"&gt;1.5")/$B256</f>
        <v>0</v>
      </c>
      <c r="V256" s="7">
        <f>COUNTIFS(Sta!$B:$B,$A256,Sta!$K:$K,"&gt;1.5")/$C256</f>
        <v>0.1111111111111111</v>
      </c>
    </row>
    <row r="257" spans="1:22" x14ac:dyDescent="0.3">
      <c r="A257" t="s">
        <v>681</v>
      </c>
      <c r="B257" s="9">
        <f>COUNTIF(Sta!A:A,A257)</f>
        <v>8</v>
      </c>
      <c r="C257" s="4">
        <f>COUNTIF(Sta!B:B,A257)</f>
        <v>9</v>
      </c>
      <c r="D257" s="4">
        <f t="shared" si="9"/>
        <v>17</v>
      </c>
      <c r="E257" s="12">
        <f>(COUNTIFS(Sta!$A:$A,$A257,Sta!$L:$L,"&gt;0.5") +COUNTIFS(Sta!$B:$B,$A257,Sta!$L:$L,"&gt;0.5"))/$D257</f>
        <v>0.58823529411764708</v>
      </c>
      <c r="F257" s="7">
        <f>COUNTIFS(Sta!$A:$A,$A257,Sta!$L:$L,"&gt;0.5")/$B257</f>
        <v>0.5</v>
      </c>
      <c r="G257" s="7">
        <f>COUNTIFS(Sta!$B:$B,$A257,Sta!$L:$L,"&gt;0.5")/$C257</f>
        <v>0.66666666666666663</v>
      </c>
      <c r="H257" s="12">
        <f>(COUNTIFS(Sta!$A:$A,$A257,Sta!$L:$L,"&gt;1.5") +COUNTIFS(Sta!$B:$B,$A257,Sta!$L:$L,"&gt;1.5"))/$D257</f>
        <v>0.23529411764705882</v>
      </c>
      <c r="I257" s="7">
        <f>COUNTIFS(Sta!$A:$A,$A257,Sta!$L:$L,"&gt;1.5")/$B257</f>
        <v>0.25</v>
      </c>
      <c r="J257" s="7">
        <f>COUNTIFS(Sta!$B:$B,$A257,Sta!$L:$L,"&gt;1.5")/$C257</f>
        <v>0.22222222222222221</v>
      </c>
      <c r="K257" s="12">
        <f>(COUNTIFS(Sta!$A:$A,$A257,Sta!$H:$H,"&gt;0.5") +COUNTIFS(Sta!$B:$B,$A257,Sta!$J:$J,"&gt;0.5"))/$D257</f>
        <v>0.41176470588235292</v>
      </c>
      <c r="L257" s="7">
        <f>COUNTIFS(Sta!$A:$A,$A257,Sta!$H:$H,"&gt;0.5")/$B257</f>
        <v>0.375</v>
      </c>
      <c r="M257" s="7">
        <f>COUNTIFS(Sta!$B:$B,$A257,Sta!$J:$J,"&gt;0.5")/$C257</f>
        <v>0.44444444444444442</v>
      </c>
      <c r="N257" s="12">
        <f>(COUNTIFS(Sta!$A:$A,$A257,Sta!$H:$H,"&gt;1.5") +COUNTIFS(Sta!$B:$B,$A257,Sta!$J:$J,"&gt;1.5"))/$D257</f>
        <v>0.17647058823529413</v>
      </c>
      <c r="O257" s="7">
        <f>COUNTIFS(Sta!$A:$A,$A257,Sta!$H:$H,"&gt;1.5")/$B257</f>
        <v>0.125</v>
      </c>
      <c r="P257" s="7">
        <f>COUNTIFS(Sta!$B:$B,$A257,Sta!$J:$J,"&gt;1.5")/$C257</f>
        <v>0.22222222222222221</v>
      </c>
      <c r="Q257" s="12">
        <f>(COUNTIFS(Sta!$A:$A,$A257,Sta!$I:$I,"&gt;0.5") +COUNTIFS(Sta!$B:$B,$A257,Sta!$K:$K,"&gt;0.5"))/$D257</f>
        <v>0.35294117647058826</v>
      </c>
      <c r="R257" s="7">
        <f>COUNTIFS(Sta!$A:$A,$A257,Sta!$I:$I,"&gt;0.5")/$B257</f>
        <v>0.25</v>
      </c>
      <c r="S257" s="7">
        <f>COUNTIFS(Sta!$B:$B,$A257,Sta!$K:$K,"&gt;0.5")/$C257</f>
        <v>0.44444444444444442</v>
      </c>
      <c r="T257" s="12">
        <f>(COUNTIFS(Sta!$A:$A,$A257,Sta!$I:$I,"&gt;1.5") +COUNTIFS(Sta!$B:$B,$A257,Sta!$K:$K,"&gt;1.5"))/$D257</f>
        <v>5.8823529411764705E-2</v>
      </c>
      <c r="U257" s="7">
        <f>COUNTIFS(Sta!$A:$A,$A257,Sta!$I:$I,"&gt;1.5")/$B257</f>
        <v>0</v>
      </c>
      <c r="V257" s="7">
        <f>COUNTIFS(Sta!$B:$B,$A257,Sta!$K:$K,"&gt;1.5")/$C257</f>
        <v>0.1111111111111111</v>
      </c>
    </row>
    <row r="258" spans="1:22" x14ac:dyDescent="0.3">
      <c r="A258" t="s">
        <v>641</v>
      </c>
      <c r="B258" s="9">
        <f>COUNTIF(Sta!A:A,A258)</f>
        <v>0</v>
      </c>
      <c r="C258" s="4">
        <f>COUNTIF(Sta!B:B,A258)</f>
        <v>1</v>
      </c>
      <c r="D258" s="4">
        <f t="shared" si="9"/>
        <v>1</v>
      </c>
      <c r="E258" s="12">
        <f>(COUNTIFS(Sta!$A:$A,$A258,Sta!$L:$L,"&gt;0.5") +COUNTIFS(Sta!$B:$B,$A258,Sta!$L:$L,"&gt;0.5"))/$D258</f>
        <v>1</v>
      </c>
      <c r="F258" s="7" t="e">
        <f>COUNTIFS(Sta!$A:$A,$A258,Sta!$L:$L,"&gt;0.5")/$B258</f>
        <v>#DIV/0!</v>
      </c>
      <c r="G258" s="7">
        <f>COUNTIFS(Sta!$B:$B,$A258,Sta!$L:$L,"&gt;0.5")/$C258</f>
        <v>1</v>
      </c>
      <c r="H258" s="12">
        <f>(COUNTIFS(Sta!$A:$A,$A258,Sta!$L:$L,"&gt;1.5") +COUNTIFS(Sta!$B:$B,$A258,Sta!$L:$L,"&gt;1.5"))/$D258</f>
        <v>0</v>
      </c>
      <c r="I258" s="7" t="e">
        <f>COUNTIFS(Sta!$A:$A,$A258,Sta!$L:$L,"&gt;1.5")/$B258</f>
        <v>#DIV/0!</v>
      </c>
      <c r="J258" s="7">
        <f>COUNTIFS(Sta!$B:$B,$A258,Sta!$L:$L,"&gt;1.5")/$C258</f>
        <v>0</v>
      </c>
      <c r="K258" s="12">
        <f>(COUNTIFS(Sta!$A:$A,$A258,Sta!$H:$H,"&gt;0.5") +COUNTIFS(Sta!$B:$B,$A258,Sta!$J:$J,"&gt;0.5"))/$D258</f>
        <v>1</v>
      </c>
      <c r="L258" s="7" t="e">
        <f>COUNTIFS(Sta!$A:$A,$A258,Sta!$H:$H,"&gt;0.5")/$B258</f>
        <v>#DIV/0!</v>
      </c>
      <c r="M258" s="7">
        <f>COUNTIFS(Sta!$B:$B,$A258,Sta!$J:$J,"&gt;0.5")/$C258</f>
        <v>1</v>
      </c>
      <c r="N258" s="12">
        <f>(COUNTIFS(Sta!$A:$A,$A258,Sta!$H:$H,"&gt;1.5") +COUNTIFS(Sta!$B:$B,$A258,Sta!$J:$J,"&gt;1.5"))/$D258</f>
        <v>0</v>
      </c>
      <c r="O258" s="7" t="e">
        <f>COUNTIFS(Sta!$A:$A,$A258,Sta!$H:$H,"&gt;1.5")/$B258</f>
        <v>#DIV/0!</v>
      </c>
      <c r="P258" s="7">
        <f>COUNTIFS(Sta!$B:$B,$A258,Sta!$J:$J,"&gt;1.5")/$C258</f>
        <v>0</v>
      </c>
      <c r="Q258" s="12">
        <f>(COUNTIFS(Sta!$A:$A,$A258,Sta!$I:$I,"&gt;0.5") +COUNTIFS(Sta!$B:$B,$A258,Sta!$K:$K,"&gt;0.5"))/$D258</f>
        <v>0</v>
      </c>
      <c r="R258" s="7" t="e">
        <f>COUNTIFS(Sta!$A:$A,$A258,Sta!$I:$I,"&gt;0.5")/$B258</f>
        <v>#DIV/0!</v>
      </c>
      <c r="S258" s="7">
        <f>COUNTIFS(Sta!$B:$B,$A258,Sta!$K:$K,"&gt;0.5")/$C258</f>
        <v>0</v>
      </c>
      <c r="T258" s="12">
        <f>(COUNTIFS(Sta!$A:$A,$A258,Sta!$I:$I,"&gt;1.5") +COUNTIFS(Sta!$B:$B,$A258,Sta!$K:$K,"&gt;1.5"))/$D258</f>
        <v>0</v>
      </c>
      <c r="U258" s="7" t="e">
        <f>COUNTIFS(Sta!$A:$A,$A258,Sta!$I:$I,"&gt;1.5")/$B258</f>
        <v>#DIV/0!</v>
      </c>
      <c r="V258" s="7">
        <f>COUNTIFS(Sta!$B:$B,$A258,Sta!$K:$K,"&gt;1.5")/$C258</f>
        <v>0</v>
      </c>
    </row>
    <row r="259" spans="1:22" x14ac:dyDescent="0.3">
      <c r="A259" t="s">
        <v>676</v>
      </c>
      <c r="B259" s="9">
        <f>COUNTIF(Sta!A:A,A259)</f>
        <v>9</v>
      </c>
      <c r="C259" s="4">
        <f>COUNTIF(Sta!B:B,A259)</f>
        <v>10</v>
      </c>
      <c r="D259" s="4">
        <f t="shared" si="9"/>
        <v>19</v>
      </c>
      <c r="E259" s="12">
        <f>(COUNTIFS(Sta!$A:$A,$A259,Sta!$L:$L,"&gt;0.5") +COUNTIFS(Sta!$B:$B,$A259,Sta!$L:$L,"&gt;0.5"))/$D259</f>
        <v>0.78947368421052633</v>
      </c>
      <c r="F259" s="7">
        <f>COUNTIFS(Sta!$A:$A,$A259,Sta!$L:$L,"&gt;0.5")/$B259</f>
        <v>0.88888888888888884</v>
      </c>
      <c r="G259" s="7">
        <f>COUNTIFS(Sta!$B:$B,$A259,Sta!$L:$L,"&gt;0.5")/$C259</f>
        <v>0.7</v>
      </c>
      <c r="H259" s="12">
        <f>(COUNTIFS(Sta!$A:$A,$A259,Sta!$L:$L,"&gt;1.5") +COUNTIFS(Sta!$B:$B,$A259,Sta!$L:$L,"&gt;1.5"))/$D259</f>
        <v>0.42105263157894735</v>
      </c>
      <c r="I259" s="7">
        <f>COUNTIFS(Sta!$A:$A,$A259,Sta!$L:$L,"&gt;1.5")/$B259</f>
        <v>0.55555555555555558</v>
      </c>
      <c r="J259" s="7">
        <f>COUNTIFS(Sta!$B:$B,$A259,Sta!$L:$L,"&gt;1.5")/$C259</f>
        <v>0.3</v>
      </c>
      <c r="K259" s="12">
        <f>(COUNTIFS(Sta!$A:$A,$A259,Sta!$H:$H,"&gt;0.5") +COUNTIFS(Sta!$B:$B,$A259,Sta!$J:$J,"&gt;0.5"))/$D259</f>
        <v>0.68421052631578949</v>
      </c>
      <c r="L259" s="7">
        <f>COUNTIFS(Sta!$A:$A,$A259,Sta!$H:$H,"&gt;0.5")/$B259</f>
        <v>0.77777777777777779</v>
      </c>
      <c r="M259" s="7">
        <f>COUNTIFS(Sta!$B:$B,$A259,Sta!$J:$J,"&gt;0.5")/$C259</f>
        <v>0.6</v>
      </c>
      <c r="N259" s="12">
        <f>(COUNTIFS(Sta!$A:$A,$A259,Sta!$H:$H,"&gt;1.5") +COUNTIFS(Sta!$B:$B,$A259,Sta!$J:$J,"&gt;1.5"))/$D259</f>
        <v>0.26315789473684209</v>
      </c>
      <c r="O259" s="7">
        <f>COUNTIFS(Sta!$A:$A,$A259,Sta!$H:$H,"&gt;1.5")/$B259</f>
        <v>0.44444444444444442</v>
      </c>
      <c r="P259" s="7">
        <f>COUNTIFS(Sta!$B:$B,$A259,Sta!$J:$J,"&gt;1.5")/$C259</f>
        <v>0.1</v>
      </c>
      <c r="Q259" s="12">
        <f>(COUNTIFS(Sta!$A:$A,$A259,Sta!$I:$I,"&gt;0.5") +COUNTIFS(Sta!$B:$B,$A259,Sta!$K:$K,"&gt;0.5"))/$D259</f>
        <v>0.31578947368421051</v>
      </c>
      <c r="R259" s="7">
        <f>COUNTIFS(Sta!$A:$A,$A259,Sta!$I:$I,"&gt;0.5")/$B259</f>
        <v>0.33333333333333331</v>
      </c>
      <c r="S259" s="7">
        <f>COUNTIFS(Sta!$B:$B,$A259,Sta!$K:$K,"&gt;0.5")/$C259</f>
        <v>0.3</v>
      </c>
      <c r="T259" s="12">
        <f>(COUNTIFS(Sta!$A:$A,$A259,Sta!$I:$I,"&gt;1.5") +COUNTIFS(Sta!$B:$B,$A259,Sta!$K:$K,"&gt;1.5"))/$D259</f>
        <v>0.10526315789473684</v>
      </c>
      <c r="U259" s="7">
        <f>COUNTIFS(Sta!$A:$A,$A259,Sta!$I:$I,"&gt;1.5")/$B259</f>
        <v>0.22222222222222221</v>
      </c>
      <c r="V259" s="7">
        <f>COUNTIFS(Sta!$B:$B,$A259,Sta!$K:$K,"&gt;1.5")/$C259</f>
        <v>0</v>
      </c>
    </row>
    <row r="260" spans="1:22" x14ac:dyDescent="0.3">
      <c r="A260" t="s">
        <v>615</v>
      </c>
      <c r="B260" s="9">
        <f>COUNTIF(Sta!A:A,A260)</f>
        <v>1</v>
      </c>
      <c r="C260" s="4">
        <f>COUNTIF(Sta!B:B,A260)</f>
        <v>2</v>
      </c>
      <c r="D260" s="4">
        <f t="shared" si="9"/>
        <v>3</v>
      </c>
      <c r="E260" s="12">
        <f>(COUNTIFS(Sta!$A:$A,$A260,Sta!$L:$L,"&gt;0.5") +COUNTIFS(Sta!$B:$B,$A260,Sta!$L:$L,"&gt;0.5"))/$D260</f>
        <v>0.66666666666666663</v>
      </c>
      <c r="F260" s="7">
        <f>COUNTIFS(Sta!$A:$A,$A260,Sta!$L:$L,"&gt;0.5")/$B260</f>
        <v>0</v>
      </c>
      <c r="G260" s="7">
        <f>COUNTIFS(Sta!$B:$B,$A260,Sta!$L:$L,"&gt;0.5")/$C260</f>
        <v>1</v>
      </c>
      <c r="H260" s="12">
        <f>(COUNTIFS(Sta!$A:$A,$A260,Sta!$L:$L,"&gt;1.5") +COUNTIFS(Sta!$B:$B,$A260,Sta!$L:$L,"&gt;1.5"))/$D260</f>
        <v>0</v>
      </c>
      <c r="I260" s="7">
        <f>COUNTIFS(Sta!$A:$A,$A260,Sta!$L:$L,"&gt;1.5")/$B260</f>
        <v>0</v>
      </c>
      <c r="J260" s="7">
        <f>COUNTIFS(Sta!$B:$B,$A260,Sta!$L:$L,"&gt;1.5")/$C260</f>
        <v>0</v>
      </c>
      <c r="K260" s="12">
        <f>(COUNTIFS(Sta!$A:$A,$A260,Sta!$H:$H,"&gt;0.5") +COUNTIFS(Sta!$B:$B,$A260,Sta!$J:$J,"&gt;0.5"))/$D260</f>
        <v>0.33333333333333331</v>
      </c>
      <c r="L260" s="7">
        <f>COUNTIFS(Sta!$A:$A,$A260,Sta!$H:$H,"&gt;0.5")/$B260</f>
        <v>0</v>
      </c>
      <c r="M260" s="7">
        <f>COUNTIFS(Sta!$B:$B,$A260,Sta!$J:$J,"&gt;0.5")/$C260</f>
        <v>0.5</v>
      </c>
      <c r="N260" s="12">
        <f>(COUNTIFS(Sta!$A:$A,$A260,Sta!$H:$H,"&gt;1.5") +COUNTIFS(Sta!$B:$B,$A260,Sta!$J:$J,"&gt;1.5"))/$D260</f>
        <v>0</v>
      </c>
      <c r="O260" s="7">
        <f>COUNTIFS(Sta!$A:$A,$A260,Sta!$H:$H,"&gt;1.5")/$B260</f>
        <v>0</v>
      </c>
      <c r="P260" s="7">
        <f>COUNTIFS(Sta!$B:$B,$A260,Sta!$J:$J,"&gt;1.5")/$C260</f>
        <v>0</v>
      </c>
      <c r="Q260" s="12">
        <f>(COUNTIFS(Sta!$A:$A,$A260,Sta!$I:$I,"&gt;0.5") +COUNTIFS(Sta!$B:$B,$A260,Sta!$K:$K,"&gt;0.5"))/$D260</f>
        <v>0.33333333333333331</v>
      </c>
      <c r="R260" s="7">
        <f>COUNTIFS(Sta!$A:$A,$A260,Sta!$I:$I,"&gt;0.5")/$B260</f>
        <v>0</v>
      </c>
      <c r="S260" s="7">
        <f>COUNTIFS(Sta!$B:$B,$A260,Sta!$K:$K,"&gt;0.5")/$C260</f>
        <v>0.5</v>
      </c>
      <c r="T260" s="12">
        <f>(COUNTIFS(Sta!$A:$A,$A260,Sta!$I:$I,"&gt;1.5") +COUNTIFS(Sta!$B:$B,$A260,Sta!$K:$K,"&gt;1.5"))/$D260</f>
        <v>0</v>
      </c>
      <c r="U260" s="7">
        <f>COUNTIFS(Sta!$A:$A,$A260,Sta!$I:$I,"&gt;1.5")/$B260</f>
        <v>0</v>
      </c>
      <c r="V260" s="7">
        <f>COUNTIFS(Sta!$B:$B,$A260,Sta!$K:$K,"&gt;1.5")/$C260</f>
        <v>0</v>
      </c>
    </row>
    <row r="261" spans="1:22" x14ac:dyDescent="0.3">
      <c r="A261" t="s">
        <v>493</v>
      </c>
      <c r="B261" s="9">
        <f>COUNTIF(Sta!A:A,A261)</f>
        <v>7</v>
      </c>
      <c r="C261" s="4">
        <f>COUNTIF(Sta!B:B,A261)</f>
        <v>6</v>
      </c>
      <c r="D261" s="4">
        <f t="shared" si="9"/>
        <v>13</v>
      </c>
      <c r="E261" s="12">
        <f>(COUNTIFS(Sta!$A:$A,$A261,Sta!$L:$L,"&gt;0.5") +COUNTIFS(Sta!$B:$B,$A261,Sta!$L:$L,"&gt;0.5"))/$D261</f>
        <v>0.84615384615384615</v>
      </c>
      <c r="F261" s="7">
        <f>COUNTIFS(Sta!$A:$A,$A261,Sta!$L:$L,"&gt;0.5")/$B261</f>
        <v>1</v>
      </c>
      <c r="G261" s="7">
        <f>COUNTIFS(Sta!$B:$B,$A261,Sta!$L:$L,"&gt;0.5")/$C261</f>
        <v>0.66666666666666663</v>
      </c>
      <c r="H261" s="12">
        <f>(COUNTIFS(Sta!$A:$A,$A261,Sta!$L:$L,"&gt;1.5") +COUNTIFS(Sta!$B:$B,$A261,Sta!$L:$L,"&gt;1.5"))/$D261</f>
        <v>0.46153846153846156</v>
      </c>
      <c r="I261" s="7">
        <f>COUNTIFS(Sta!$A:$A,$A261,Sta!$L:$L,"&gt;1.5")/$B261</f>
        <v>0.42857142857142855</v>
      </c>
      <c r="J261" s="7">
        <f>COUNTIFS(Sta!$B:$B,$A261,Sta!$L:$L,"&gt;1.5")/$C261</f>
        <v>0.5</v>
      </c>
      <c r="K261" s="12">
        <f>(COUNTIFS(Sta!$A:$A,$A261,Sta!$H:$H,"&gt;0.5") +COUNTIFS(Sta!$B:$B,$A261,Sta!$J:$J,"&gt;0.5"))/$D261</f>
        <v>0.61538461538461542</v>
      </c>
      <c r="L261" s="7">
        <f>COUNTIFS(Sta!$A:$A,$A261,Sta!$H:$H,"&gt;0.5")/$B261</f>
        <v>1</v>
      </c>
      <c r="M261" s="7">
        <f>COUNTIFS(Sta!$B:$B,$A261,Sta!$J:$J,"&gt;0.5")/$C261</f>
        <v>0.16666666666666666</v>
      </c>
      <c r="N261" s="12">
        <f>(COUNTIFS(Sta!$A:$A,$A261,Sta!$H:$H,"&gt;1.5") +COUNTIFS(Sta!$B:$B,$A261,Sta!$J:$J,"&gt;1.5"))/$D261</f>
        <v>7.6923076923076927E-2</v>
      </c>
      <c r="O261" s="7">
        <f>COUNTIFS(Sta!$A:$A,$A261,Sta!$H:$H,"&gt;1.5")/$B261</f>
        <v>0.14285714285714285</v>
      </c>
      <c r="P261" s="7">
        <f>COUNTIFS(Sta!$B:$B,$A261,Sta!$J:$J,"&gt;1.5")/$C261</f>
        <v>0</v>
      </c>
      <c r="Q261" s="12">
        <f>(COUNTIFS(Sta!$A:$A,$A261,Sta!$I:$I,"&gt;0.5") +COUNTIFS(Sta!$B:$B,$A261,Sta!$K:$K,"&gt;0.5"))/$D261</f>
        <v>0.46153846153846156</v>
      </c>
      <c r="R261" s="7">
        <f>COUNTIFS(Sta!$A:$A,$A261,Sta!$I:$I,"&gt;0.5")/$B261</f>
        <v>0.2857142857142857</v>
      </c>
      <c r="S261" s="7">
        <f>COUNTIFS(Sta!$B:$B,$A261,Sta!$K:$K,"&gt;0.5")/$C261</f>
        <v>0.66666666666666663</v>
      </c>
      <c r="T261" s="12">
        <f>(COUNTIFS(Sta!$A:$A,$A261,Sta!$I:$I,"&gt;1.5") +COUNTIFS(Sta!$B:$B,$A261,Sta!$K:$K,"&gt;1.5"))/$D261</f>
        <v>0.23076923076923078</v>
      </c>
      <c r="U261" s="7">
        <f>COUNTIFS(Sta!$A:$A,$A261,Sta!$I:$I,"&gt;1.5")/$B261</f>
        <v>0</v>
      </c>
      <c r="V261" s="7">
        <f>COUNTIFS(Sta!$B:$B,$A261,Sta!$K:$K,"&gt;1.5")/$C261</f>
        <v>0.5</v>
      </c>
    </row>
    <row r="262" spans="1:22" x14ac:dyDescent="0.3">
      <c r="A262" t="s">
        <v>88</v>
      </c>
      <c r="B262" s="9">
        <f>COUNTIF(Sta!A:A,A262)</f>
        <v>0</v>
      </c>
      <c r="C262" s="4">
        <f>COUNTIF(Sta!B:B,A262)</f>
        <v>0</v>
      </c>
      <c r="D262" s="4">
        <f t="shared" si="9"/>
        <v>0</v>
      </c>
      <c r="E262" s="12" t="e">
        <f>(COUNTIFS(Sta!$A:$A,$A262,Sta!$L:$L,"&gt;0.5") +COUNTIFS(Sta!$B:$B,$A262,Sta!$L:$L,"&gt;0.5"))/$D262</f>
        <v>#DIV/0!</v>
      </c>
      <c r="F262" s="7" t="e">
        <f>COUNTIFS(Sta!$A:$A,$A262,Sta!$L:$L,"&gt;0.5")/$B262</f>
        <v>#DIV/0!</v>
      </c>
      <c r="G262" s="7" t="e">
        <f>COUNTIFS(Sta!$B:$B,$A262,Sta!$L:$L,"&gt;0.5")/$C262</f>
        <v>#DIV/0!</v>
      </c>
      <c r="H262" s="12" t="e">
        <f>(COUNTIFS(Sta!$A:$A,$A262,Sta!$L:$L,"&gt;1.5") +COUNTIFS(Sta!$B:$B,$A262,Sta!$L:$L,"&gt;1.5"))/$D262</f>
        <v>#DIV/0!</v>
      </c>
      <c r="I262" s="7" t="e">
        <f>COUNTIFS(Sta!$A:$A,$A262,Sta!$L:$L,"&gt;1.5")/$B262</f>
        <v>#DIV/0!</v>
      </c>
      <c r="J262" s="7" t="e">
        <f>COUNTIFS(Sta!$B:$B,$A262,Sta!$L:$L,"&gt;1.5")/$C262</f>
        <v>#DIV/0!</v>
      </c>
      <c r="K262" s="12" t="e">
        <f>(COUNTIFS(Sta!$A:$A,$A262,Sta!$H:$H,"&gt;0.5") +COUNTIFS(Sta!$B:$B,$A262,Sta!$J:$J,"&gt;0.5"))/$D262</f>
        <v>#DIV/0!</v>
      </c>
      <c r="L262" s="7" t="e">
        <f>COUNTIFS(Sta!$A:$A,$A262,Sta!$H:$H,"&gt;0.5")/$B262</f>
        <v>#DIV/0!</v>
      </c>
      <c r="M262" s="7" t="e">
        <f>COUNTIFS(Sta!$B:$B,$A262,Sta!$J:$J,"&gt;0.5")/$C262</f>
        <v>#DIV/0!</v>
      </c>
      <c r="N262" s="12" t="e">
        <f>(COUNTIFS(Sta!$A:$A,$A262,Sta!$H:$H,"&gt;1.5") +COUNTIFS(Sta!$B:$B,$A262,Sta!$J:$J,"&gt;1.5"))/$D262</f>
        <v>#DIV/0!</v>
      </c>
      <c r="O262" s="7" t="e">
        <f>COUNTIFS(Sta!$A:$A,$A262,Sta!$H:$H,"&gt;1.5")/$B262</f>
        <v>#DIV/0!</v>
      </c>
      <c r="P262" s="7" t="e">
        <f>COUNTIFS(Sta!$B:$B,$A262,Sta!$J:$J,"&gt;1.5")/$C262</f>
        <v>#DIV/0!</v>
      </c>
      <c r="Q262" s="12" t="e">
        <f>(COUNTIFS(Sta!$A:$A,$A262,Sta!$I:$I,"&gt;0.5") +COUNTIFS(Sta!$B:$B,$A262,Sta!$K:$K,"&gt;0.5"))/$D262</f>
        <v>#DIV/0!</v>
      </c>
      <c r="R262" s="7" t="e">
        <f>COUNTIFS(Sta!$A:$A,$A262,Sta!$I:$I,"&gt;0.5")/$B262</f>
        <v>#DIV/0!</v>
      </c>
      <c r="S262" s="7" t="e">
        <f>COUNTIFS(Sta!$B:$B,$A262,Sta!$K:$K,"&gt;0.5")/$C262</f>
        <v>#DIV/0!</v>
      </c>
      <c r="T262" s="12" t="e">
        <f>(COUNTIFS(Sta!$A:$A,$A262,Sta!$I:$I,"&gt;1.5") +COUNTIFS(Sta!$B:$B,$A262,Sta!$K:$K,"&gt;1.5"))/$D262</f>
        <v>#DIV/0!</v>
      </c>
      <c r="U262" s="7" t="e">
        <f>COUNTIFS(Sta!$A:$A,$A262,Sta!$I:$I,"&gt;1.5")/$B262</f>
        <v>#DIV/0!</v>
      </c>
      <c r="V262" s="7" t="e">
        <f>COUNTIFS(Sta!$B:$B,$A262,Sta!$K:$K,"&gt;1.5")/$C262</f>
        <v>#DIV/0!</v>
      </c>
    </row>
    <row r="263" spans="1:22" x14ac:dyDescent="0.3">
      <c r="A263" t="s">
        <v>437</v>
      </c>
      <c r="B263" s="9">
        <f>COUNTIF(Sta!A:A,A263)</f>
        <v>1</v>
      </c>
      <c r="C263" s="4">
        <f>COUNTIF(Sta!B:B,A263)</f>
        <v>1</v>
      </c>
      <c r="D263" s="4">
        <f t="shared" si="9"/>
        <v>2</v>
      </c>
      <c r="E263" s="12">
        <f>(COUNTIFS(Sta!$A:$A,$A263,Sta!$L:$L,"&gt;0.5") +COUNTIFS(Sta!$B:$B,$A263,Sta!$L:$L,"&gt;0.5"))/$D263</f>
        <v>1</v>
      </c>
      <c r="F263" s="7">
        <f>COUNTIFS(Sta!$A:$A,$A263,Sta!$L:$L,"&gt;0.5")/$B263</f>
        <v>1</v>
      </c>
      <c r="G263" s="7">
        <f>COUNTIFS(Sta!$B:$B,$A263,Sta!$L:$L,"&gt;0.5")/$C263</f>
        <v>1</v>
      </c>
      <c r="H263" s="12">
        <f>(COUNTIFS(Sta!$A:$A,$A263,Sta!$L:$L,"&gt;1.5") +COUNTIFS(Sta!$B:$B,$A263,Sta!$L:$L,"&gt;1.5"))/$D263</f>
        <v>1</v>
      </c>
      <c r="I263" s="7">
        <f>COUNTIFS(Sta!$A:$A,$A263,Sta!$L:$L,"&gt;1.5")/$B263</f>
        <v>1</v>
      </c>
      <c r="J263" s="7">
        <f>COUNTIFS(Sta!$B:$B,$A263,Sta!$L:$L,"&gt;1.5")/$C263</f>
        <v>1</v>
      </c>
      <c r="K263" s="12">
        <f>(COUNTIFS(Sta!$A:$A,$A263,Sta!$H:$H,"&gt;0.5") +COUNTIFS(Sta!$B:$B,$A263,Sta!$J:$J,"&gt;0.5"))/$D263</f>
        <v>1</v>
      </c>
      <c r="L263" s="7">
        <f>COUNTIFS(Sta!$A:$A,$A263,Sta!$H:$H,"&gt;0.5")/$B263</f>
        <v>1</v>
      </c>
      <c r="M263" s="7">
        <f>COUNTIFS(Sta!$B:$B,$A263,Sta!$J:$J,"&gt;0.5")/$C263</f>
        <v>1</v>
      </c>
      <c r="N263" s="12">
        <f>(COUNTIFS(Sta!$A:$A,$A263,Sta!$H:$H,"&gt;1.5") +COUNTIFS(Sta!$B:$B,$A263,Sta!$J:$J,"&gt;1.5"))/$D263</f>
        <v>0</v>
      </c>
      <c r="O263" s="7">
        <f>COUNTIFS(Sta!$A:$A,$A263,Sta!$H:$H,"&gt;1.5")/$B263</f>
        <v>0</v>
      </c>
      <c r="P263" s="7">
        <f>COUNTIFS(Sta!$B:$B,$A263,Sta!$J:$J,"&gt;1.5")/$C263</f>
        <v>0</v>
      </c>
      <c r="Q263" s="12">
        <f>(COUNTIFS(Sta!$A:$A,$A263,Sta!$I:$I,"&gt;0.5") +COUNTIFS(Sta!$B:$B,$A263,Sta!$K:$K,"&gt;0.5"))/$D263</f>
        <v>1</v>
      </c>
      <c r="R263" s="7">
        <f>COUNTIFS(Sta!$A:$A,$A263,Sta!$I:$I,"&gt;0.5")/$B263</f>
        <v>1</v>
      </c>
      <c r="S263" s="7">
        <f>COUNTIFS(Sta!$B:$B,$A263,Sta!$K:$K,"&gt;0.5")/$C263</f>
        <v>1</v>
      </c>
      <c r="T263" s="12">
        <f>(COUNTIFS(Sta!$A:$A,$A263,Sta!$I:$I,"&gt;1.5") +COUNTIFS(Sta!$B:$B,$A263,Sta!$K:$K,"&gt;1.5"))/$D263</f>
        <v>0.5</v>
      </c>
      <c r="U263" s="7">
        <f>COUNTIFS(Sta!$A:$A,$A263,Sta!$I:$I,"&gt;1.5")/$B263</f>
        <v>0</v>
      </c>
      <c r="V263" s="7">
        <f>COUNTIFS(Sta!$B:$B,$A263,Sta!$K:$K,"&gt;1.5")/$C263</f>
        <v>1</v>
      </c>
    </row>
    <row r="264" spans="1:22" x14ac:dyDescent="0.3">
      <c r="A264" t="s">
        <v>193</v>
      </c>
      <c r="B264" s="9">
        <f>COUNTIF(Sta!A:A,A264)</f>
        <v>1</v>
      </c>
      <c r="C264" s="4">
        <f>COUNTIF(Sta!B:B,A264)</f>
        <v>1</v>
      </c>
      <c r="D264" s="4">
        <f t="shared" si="9"/>
        <v>2</v>
      </c>
      <c r="E264" s="12">
        <f>(COUNTIFS(Sta!$A:$A,$A264,Sta!$L:$L,"&gt;0.5") +COUNTIFS(Sta!$B:$B,$A264,Sta!$L:$L,"&gt;0.5"))/$D264</f>
        <v>1</v>
      </c>
      <c r="F264" s="7">
        <f>COUNTIFS(Sta!$A:$A,$A264,Sta!$L:$L,"&gt;0.5")/$B264</f>
        <v>1</v>
      </c>
      <c r="G264" s="7">
        <f>COUNTIFS(Sta!$B:$B,$A264,Sta!$L:$L,"&gt;0.5")/$C264</f>
        <v>1</v>
      </c>
      <c r="H264" s="12">
        <f>(COUNTIFS(Sta!$A:$A,$A264,Sta!$L:$L,"&gt;1.5") +COUNTIFS(Sta!$B:$B,$A264,Sta!$L:$L,"&gt;1.5"))/$D264</f>
        <v>0</v>
      </c>
      <c r="I264" s="7">
        <f>COUNTIFS(Sta!$A:$A,$A264,Sta!$L:$L,"&gt;1.5")/$B264</f>
        <v>0</v>
      </c>
      <c r="J264" s="7">
        <f>COUNTIFS(Sta!$B:$B,$A264,Sta!$L:$L,"&gt;1.5")/$C264</f>
        <v>0</v>
      </c>
      <c r="K264" s="12">
        <f>(COUNTIFS(Sta!$A:$A,$A264,Sta!$H:$H,"&gt;0.5") +COUNTIFS(Sta!$B:$B,$A264,Sta!$J:$J,"&gt;0.5"))/$D264</f>
        <v>1</v>
      </c>
      <c r="L264" s="7">
        <f>COUNTIFS(Sta!$A:$A,$A264,Sta!$H:$H,"&gt;0.5")/$B264</f>
        <v>1</v>
      </c>
      <c r="M264" s="7">
        <f>COUNTIFS(Sta!$B:$B,$A264,Sta!$J:$J,"&gt;0.5")/$C264</f>
        <v>1</v>
      </c>
      <c r="N264" s="12">
        <f>(COUNTIFS(Sta!$A:$A,$A264,Sta!$H:$H,"&gt;1.5") +COUNTIFS(Sta!$B:$B,$A264,Sta!$J:$J,"&gt;1.5"))/$D264</f>
        <v>0</v>
      </c>
      <c r="O264" s="7">
        <f>COUNTIFS(Sta!$A:$A,$A264,Sta!$H:$H,"&gt;1.5")/$B264</f>
        <v>0</v>
      </c>
      <c r="P264" s="7">
        <f>COUNTIFS(Sta!$B:$B,$A264,Sta!$J:$J,"&gt;1.5")/$C264</f>
        <v>0</v>
      </c>
      <c r="Q264" s="12">
        <f>(COUNTIFS(Sta!$A:$A,$A264,Sta!$I:$I,"&gt;0.5") +COUNTIFS(Sta!$B:$B,$A264,Sta!$K:$K,"&gt;0.5"))/$D264</f>
        <v>0</v>
      </c>
      <c r="R264" s="7">
        <f>COUNTIFS(Sta!$A:$A,$A264,Sta!$I:$I,"&gt;0.5")/$B264</f>
        <v>0</v>
      </c>
      <c r="S264" s="7">
        <f>COUNTIFS(Sta!$B:$B,$A264,Sta!$K:$K,"&gt;0.5")/$C264</f>
        <v>0</v>
      </c>
      <c r="T264" s="12">
        <f>(COUNTIFS(Sta!$A:$A,$A264,Sta!$I:$I,"&gt;1.5") +COUNTIFS(Sta!$B:$B,$A264,Sta!$K:$K,"&gt;1.5"))/$D264</f>
        <v>0</v>
      </c>
      <c r="U264" s="7">
        <f>COUNTIFS(Sta!$A:$A,$A264,Sta!$I:$I,"&gt;1.5")/$B264</f>
        <v>0</v>
      </c>
      <c r="V264" s="7">
        <f>COUNTIFS(Sta!$B:$B,$A264,Sta!$K:$K,"&gt;1.5")/$C264</f>
        <v>0</v>
      </c>
    </row>
    <row r="265" spans="1:22" x14ac:dyDescent="0.3">
      <c r="A265" t="s">
        <v>703</v>
      </c>
      <c r="B265" s="9">
        <f>COUNTIF(Sta!A:A,A265)</f>
        <v>0</v>
      </c>
      <c r="C265" s="4">
        <f>COUNTIF(Sta!B:B,A265)</f>
        <v>0</v>
      </c>
      <c r="D265" s="4">
        <f t="shared" si="9"/>
        <v>0</v>
      </c>
      <c r="E265" s="12" t="e">
        <f>(COUNTIFS(Sta!$A:$A,$A265,Sta!$L:$L,"&gt;0.5") +COUNTIFS(Sta!$B:$B,$A265,Sta!$L:$L,"&gt;0.5"))/$D265</f>
        <v>#DIV/0!</v>
      </c>
      <c r="F265" s="7" t="e">
        <f>COUNTIFS(Sta!$A:$A,$A265,Sta!$L:$L,"&gt;0.5")/$B265</f>
        <v>#DIV/0!</v>
      </c>
      <c r="G265" s="7" t="e">
        <f>COUNTIFS(Sta!$B:$B,$A265,Sta!$L:$L,"&gt;0.5")/$C265</f>
        <v>#DIV/0!</v>
      </c>
      <c r="H265" s="12" t="e">
        <f>(COUNTIFS(Sta!$A:$A,$A265,Sta!$L:$L,"&gt;1.5") +COUNTIFS(Sta!$B:$B,$A265,Sta!$L:$L,"&gt;1.5"))/$D265</f>
        <v>#DIV/0!</v>
      </c>
      <c r="I265" s="7" t="e">
        <f>COUNTIFS(Sta!$A:$A,$A265,Sta!$L:$L,"&gt;1.5")/$B265</f>
        <v>#DIV/0!</v>
      </c>
      <c r="J265" s="7" t="e">
        <f>COUNTIFS(Sta!$B:$B,$A265,Sta!$L:$L,"&gt;1.5")/$C265</f>
        <v>#DIV/0!</v>
      </c>
      <c r="K265" s="12" t="e">
        <f>(COUNTIFS(Sta!$A:$A,$A265,Sta!$H:$H,"&gt;0.5") +COUNTIFS(Sta!$B:$B,$A265,Sta!$J:$J,"&gt;0.5"))/$D265</f>
        <v>#DIV/0!</v>
      </c>
      <c r="L265" s="7" t="e">
        <f>COUNTIFS(Sta!$A:$A,$A265,Sta!$H:$H,"&gt;0.5")/$B265</f>
        <v>#DIV/0!</v>
      </c>
      <c r="M265" s="7" t="e">
        <f>COUNTIFS(Sta!$B:$B,$A265,Sta!$J:$J,"&gt;0.5")/$C265</f>
        <v>#DIV/0!</v>
      </c>
      <c r="N265" s="12" t="e">
        <f>(COUNTIFS(Sta!$A:$A,$A265,Sta!$H:$H,"&gt;1.5") +COUNTIFS(Sta!$B:$B,$A265,Sta!$J:$J,"&gt;1.5"))/$D265</f>
        <v>#DIV/0!</v>
      </c>
      <c r="O265" s="7" t="e">
        <f>COUNTIFS(Sta!$A:$A,$A265,Sta!$H:$H,"&gt;1.5")/$B265</f>
        <v>#DIV/0!</v>
      </c>
      <c r="P265" s="7" t="e">
        <f>COUNTIFS(Sta!$B:$B,$A265,Sta!$J:$J,"&gt;1.5")/$C265</f>
        <v>#DIV/0!</v>
      </c>
      <c r="Q265" s="12" t="e">
        <f>(COUNTIFS(Sta!$A:$A,$A265,Sta!$I:$I,"&gt;0.5") +COUNTIFS(Sta!$B:$B,$A265,Sta!$K:$K,"&gt;0.5"))/$D265</f>
        <v>#DIV/0!</v>
      </c>
      <c r="R265" s="7" t="e">
        <f>COUNTIFS(Sta!$A:$A,$A265,Sta!$I:$I,"&gt;0.5")/$B265</f>
        <v>#DIV/0!</v>
      </c>
      <c r="S265" s="7" t="e">
        <f>COUNTIFS(Sta!$B:$B,$A265,Sta!$K:$K,"&gt;0.5")/$C265</f>
        <v>#DIV/0!</v>
      </c>
      <c r="T265" s="12" t="e">
        <f>(COUNTIFS(Sta!$A:$A,$A265,Sta!$I:$I,"&gt;1.5") +COUNTIFS(Sta!$B:$B,$A265,Sta!$K:$K,"&gt;1.5"))/$D265</f>
        <v>#DIV/0!</v>
      </c>
      <c r="U265" s="7" t="e">
        <f>COUNTIFS(Sta!$A:$A,$A265,Sta!$I:$I,"&gt;1.5")/$B265</f>
        <v>#DIV/0!</v>
      </c>
      <c r="V265" s="7" t="e">
        <f>COUNTIFS(Sta!$B:$B,$A265,Sta!$K:$K,"&gt;1.5")/$C265</f>
        <v>#DIV/0!</v>
      </c>
    </row>
    <row r="266" spans="1:22" x14ac:dyDescent="0.3">
      <c r="A266" t="s">
        <v>623</v>
      </c>
      <c r="B266" s="9">
        <f>COUNTIF(Sta!A:A,A266)</f>
        <v>1</v>
      </c>
      <c r="C266" s="4">
        <f>COUNTIF(Sta!B:B,A266)</f>
        <v>2</v>
      </c>
      <c r="D266" s="4">
        <f t="shared" si="9"/>
        <v>3</v>
      </c>
      <c r="E266" s="12">
        <f>(COUNTIFS(Sta!$A:$A,$A266,Sta!$L:$L,"&gt;0.5") +COUNTIFS(Sta!$B:$B,$A266,Sta!$L:$L,"&gt;0.5"))/$D266</f>
        <v>0.66666666666666663</v>
      </c>
      <c r="F266" s="7">
        <f>COUNTIFS(Sta!$A:$A,$A266,Sta!$L:$L,"&gt;0.5")/$B266</f>
        <v>1</v>
      </c>
      <c r="G266" s="7">
        <f>COUNTIFS(Sta!$B:$B,$A266,Sta!$L:$L,"&gt;0.5")/$C266</f>
        <v>0.5</v>
      </c>
      <c r="H266" s="12">
        <f>(COUNTIFS(Sta!$A:$A,$A266,Sta!$L:$L,"&gt;1.5") +COUNTIFS(Sta!$B:$B,$A266,Sta!$L:$L,"&gt;1.5"))/$D266</f>
        <v>0</v>
      </c>
      <c r="I266" s="7">
        <f>COUNTIFS(Sta!$A:$A,$A266,Sta!$L:$L,"&gt;1.5")/$B266</f>
        <v>0</v>
      </c>
      <c r="J266" s="7">
        <f>COUNTIFS(Sta!$B:$B,$A266,Sta!$L:$L,"&gt;1.5")/$C266</f>
        <v>0</v>
      </c>
      <c r="K266" s="12">
        <f>(COUNTIFS(Sta!$A:$A,$A266,Sta!$H:$H,"&gt;0.5") +COUNTIFS(Sta!$B:$B,$A266,Sta!$J:$J,"&gt;0.5"))/$D266</f>
        <v>0.33333333333333331</v>
      </c>
      <c r="L266" s="7">
        <f>COUNTIFS(Sta!$A:$A,$A266,Sta!$H:$H,"&gt;0.5")/$B266</f>
        <v>1</v>
      </c>
      <c r="M266" s="7">
        <f>COUNTIFS(Sta!$B:$B,$A266,Sta!$J:$J,"&gt;0.5")/$C266</f>
        <v>0</v>
      </c>
      <c r="N266" s="12">
        <f>(COUNTIFS(Sta!$A:$A,$A266,Sta!$H:$H,"&gt;1.5") +COUNTIFS(Sta!$B:$B,$A266,Sta!$J:$J,"&gt;1.5"))/$D266</f>
        <v>0</v>
      </c>
      <c r="O266" s="7">
        <f>COUNTIFS(Sta!$A:$A,$A266,Sta!$H:$H,"&gt;1.5")/$B266</f>
        <v>0</v>
      </c>
      <c r="P266" s="7">
        <f>COUNTIFS(Sta!$B:$B,$A266,Sta!$J:$J,"&gt;1.5")/$C266</f>
        <v>0</v>
      </c>
      <c r="Q266" s="12">
        <f>(COUNTIFS(Sta!$A:$A,$A266,Sta!$I:$I,"&gt;0.5") +COUNTIFS(Sta!$B:$B,$A266,Sta!$K:$K,"&gt;0.5"))/$D266</f>
        <v>0.33333333333333331</v>
      </c>
      <c r="R266" s="7">
        <f>COUNTIFS(Sta!$A:$A,$A266,Sta!$I:$I,"&gt;0.5")/$B266</f>
        <v>0</v>
      </c>
      <c r="S266" s="7">
        <f>COUNTIFS(Sta!$B:$B,$A266,Sta!$K:$K,"&gt;0.5")/$C266</f>
        <v>0.5</v>
      </c>
      <c r="T266" s="12">
        <f>(COUNTIFS(Sta!$A:$A,$A266,Sta!$I:$I,"&gt;1.5") +COUNTIFS(Sta!$B:$B,$A266,Sta!$K:$K,"&gt;1.5"))/$D266</f>
        <v>0</v>
      </c>
      <c r="U266" s="7">
        <f>COUNTIFS(Sta!$A:$A,$A266,Sta!$I:$I,"&gt;1.5")/$B266</f>
        <v>0</v>
      </c>
      <c r="V266" s="7">
        <f>COUNTIFS(Sta!$B:$B,$A266,Sta!$K:$K,"&gt;1.5")/$C266</f>
        <v>0</v>
      </c>
    </row>
    <row r="267" spans="1:22" x14ac:dyDescent="0.3">
      <c r="A267" t="s">
        <v>610</v>
      </c>
      <c r="B267" s="9">
        <f>COUNTIF(Sta!A:A,A267)</f>
        <v>2</v>
      </c>
      <c r="C267" s="4">
        <f>COUNTIF(Sta!B:B,A267)</f>
        <v>2</v>
      </c>
      <c r="D267" s="4">
        <f t="shared" si="9"/>
        <v>4</v>
      </c>
      <c r="E267" s="12">
        <f>(COUNTIFS(Sta!$A:$A,$A267,Sta!$L:$L,"&gt;0.5") +COUNTIFS(Sta!$B:$B,$A267,Sta!$L:$L,"&gt;0.5"))/$D267</f>
        <v>0.75</v>
      </c>
      <c r="F267" s="7">
        <f>COUNTIFS(Sta!$A:$A,$A267,Sta!$L:$L,"&gt;0.5")/$B267</f>
        <v>1</v>
      </c>
      <c r="G267" s="7">
        <f>COUNTIFS(Sta!$B:$B,$A267,Sta!$L:$L,"&gt;0.5")/$C267</f>
        <v>0.5</v>
      </c>
      <c r="H267" s="12">
        <f>(COUNTIFS(Sta!$A:$A,$A267,Sta!$L:$L,"&gt;1.5") +COUNTIFS(Sta!$B:$B,$A267,Sta!$L:$L,"&gt;1.5"))/$D267</f>
        <v>0</v>
      </c>
      <c r="I267" s="7">
        <f>COUNTIFS(Sta!$A:$A,$A267,Sta!$L:$L,"&gt;1.5")/$B267</f>
        <v>0</v>
      </c>
      <c r="J267" s="7">
        <f>COUNTIFS(Sta!$B:$B,$A267,Sta!$L:$L,"&gt;1.5")/$C267</f>
        <v>0</v>
      </c>
      <c r="K267" s="12">
        <f>(COUNTIFS(Sta!$A:$A,$A267,Sta!$H:$H,"&gt;0.5") +COUNTIFS(Sta!$B:$B,$A267,Sta!$J:$J,"&gt;0.5"))/$D267</f>
        <v>0.75</v>
      </c>
      <c r="L267" s="7">
        <f>COUNTIFS(Sta!$A:$A,$A267,Sta!$H:$H,"&gt;0.5")/$B267</f>
        <v>1</v>
      </c>
      <c r="M267" s="7">
        <f>COUNTIFS(Sta!$B:$B,$A267,Sta!$J:$J,"&gt;0.5")/$C267</f>
        <v>0.5</v>
      </c>
      <c r="N267" s="12">
        <f>(COUNTIFS(Sta!$A:$A,$A267,Sta!$H:$H,"&gt;1.5") +COUNTIFS(Sta!$B:$B,$A267,Sta!$J:$J,"&gt;1.5"))/$D267</f>
        <v>0</v>
      </c>
      <c r="O267" s="7">
        <f>COUNTIFS(Sta!$A:$A,$A267,Sta!$H:$H,"&gt;1.5")/$B267</f>
        <v>0</v>
      </c>
      <c r="P267" s="7">
        <f>COUNTIFS(Sta!$B:$B,$A267,Sta!$J:$J,"&gt;1.5")/$C267</f>
        <v>0</v>
      </c>
      <c r="Q267" s="12">
        <f>(COUNTIFS(Sta!$A:$A,$A267,Sta!$I:$I,"&gt;0.5") +COUNTIFS(Sta!$B:$B,$A267,Sta!$K:$K,"&gt;0.5"))/$D267</f>
        <v>0</v>
      </c>
      <c r="R267" s="7">
        <f>COUNTIFS(Sta!$A:$A,$A267,Sta!$I:$I,"&gt;0.5")/$B267</f>
        <v>0</v>
      </c>
      <c r="S267" s="7">
        <f>COUNTIFS(Sta!$B:$B,$A267,Sta!$K:$K,"&gt;0.5")/$C267</f>
        <v>0</v>
      </c>
      <c r="T267" s="12">
        <f>(COUNTIFS(Sta!$A:$A,$A267,Sta!$I:$I,"&gt;1.5") +COUNTIFS(Sta!$B:$B,$A267,Sta!$K:$K,"&gt;1.5"))/$D267</f>
        <v>0</v>
      </c>
      <c r="U267" s="7">
        <f>COUNTIFS(Sta!$A:$A,$A267,Sta!$I:$I,"&gt;1.5")/$B267</f>
        <v>0</v>
      </c>
      <c r="V267" s="7">
        <f>COUNTIFS(Sta!$B:$B,$A267,Sta!$K:$K,"&gt;1.5")/$C267</f>
        <v>0</v>
      </c>
    </row>
    <row r="268" spans="1:22" x14ac:dyDescent="0.3">
      <c r="A268" t="s">
        <v>329</v>
      </c>
      <c r="B268" s="9">
        <f>COUNTIF(Sta!A:A,A268)</f>
        <v>1</v>
      </c>
      <c r="C268" s="4">
        <f>COUNTIF(Sta!B:B,A268)</f>
        <v>1</v>
      </c>
      <c r="D268" s="4">
        <f t="shared" si="9"/>
        <v>2</v>
      </c>
      <c r="E268" s="12">
        <f>(COUNTIFS(Sta!$A:$A,$A268,Sta!$L:$L,"&gt;0.5") +COUNTIFS(Sta!$B:$B,$A268,Sta!$L:$L,"&gt;0.5"))/$D268</f>
        <v>0.5</v>
      </c>
      <c r="F268" s="7">
        <f>COUNTIFS(Sta!$A:$A,$A268,Sta!$L:$L,"&gt;0.5")/$B268</f>
        <v>1</v>
      </c>
      <c r="G268" s="7">
        <f>COUNTIFS(Sta!$B:$B,$A268,Sta!$L:$L,"&gt;0.5")/$C268</f>
        <v>0</v>
      </c>
      <c r="H268" s="12">
        <f>(COUNTIFS(Sta!$A:$A,$A268,Sta!$L:$L,"&gt;1.5") +COUNTIFS(Sta!$B:$B,$A268,Sta!$L:$L,"&gt;1.5"))/$D268</f>
        <v>0</v>
      </c>
      <c r="I268" s="7">
        <f>COUNTIFS(Sta!$A:$A,$A268,Sta!$L:$L,"&gt;1.5")/$B268</f>
        <v>0</v>
      </c>
      <c r="J268" s="7">
        <f>COUNTIFS(Sta!$B:$B,$A268,Sta!$L:$L,"&gt;1.5")/$C268</f>
        <v>0</v>
      </c>
      <c r="K268" s="12">
        <f>(COUNTIFS(Sta!$A:$A,$A268,Sta!$H:$H,"&gt;0.5") +COUNTIFS(Sta!$B:$B,$A268,Sta!$J:$J,"&gt;0.5"))/$D268</f>
        <v>0.5</v>
      </c>
      <c r="L268" s="7">
        <f>COUNTIFS(Sta!$A:$A,$A268,Sta!$H:$H,"&gt;0.5")/$B268</f>
        <v>1</v>
      </c>
      <c r="M268" s="7">
        <f>COUNTIFS(Sta!$B:$B,$A268,Sta!$J:$J,"&gt;0.5")/$C268</f>
        <v>0</v>
      </c>
      <c r="N268" s="12">
        <f>(COUNTIFS(Sta!$A:$A,$A268,Sta!$H:$H,"&gt;1.5") +COUNTIFS(Sta!$B:$B,$A268,Sta!$J:$J,"&gt;1.5"))/$D268</f>
        <v>0</v>
      </c>
      <c r="O268" s="7">
        <f>COUNTIFS(Sta!$A:$A,$A268,Sta!$H:$H,"&gt;1.5")/$B268</f>
        <v>0</v>
      </c>
      <c r="P268" s="7">
        <f>COUNTIFS(Sta!$B:$B,$A268,Sta!$J:$J,"&gt;1.5")/$C268</f>
        <v>0</v>
      </c>
      <c r="Q268" s="12">
        <f>(COUNTIFS(Sta!$A:$A,$A268,Sta!$I:$I,"&gt;0.5") +COUNTIFS(Sta!$B:$B,$A268,Sta!$K:$K,"&gt;0.5"))/$D268</f>
        <v>0</v>
      </c>
      <c r="R268" s="7">
        <f>COUNTIFS(Sta!$A:$A,$A268,Sta!$I:$I,"&gt;0.5")/$B268</f>
        <v>0</v>
      </c>
      <c r="S268" s="7">
        <f>COUNTIFS(Sta!$B:$B,$A268,Sta!$K:$K,"&gt;0.5")/$C268</f>
        <v>0</v>
      </c>
      <c r="T268" s="12">
        <f>(COUNTIFS(Sta!$A:$A,$A268,Sta!$I:$I,"&gt;1.5") +COUNTIFS(Sta!$B:$B,$A268,Sta!$K:$K,"&gt;1.5"))/$D268</f>
        <v>0</v>
      </c>
      <c r="U268" s="7">
        <f>COUNTIFS(Sta!$A:$A,$A268,Sta!$I:$I,"&gt;1.5")/$B268</f>
        <v>0</v>
      </c>
      <c r="V268" s="7">
        <f>COUNTIFS(Sta!$B:$B,$A268,Sta!$K:$K,"&gt;1.5")/$C268</f>
        <v>0</v>
      </c>
    </row>
    <row r="269" spans="1:22" x14ac:dyDescent="0.3">
      <c r="A269" t="s">
        <v>512</v>
      </c>
      <c r="B269" s="9">
        <f>COUNTIF(Sta!A:A,A269)</f>
        <v>10</v>
      </c>
      <c r="C269" s="4">
        <f>COUNTIF(Sta!B:B,A269)</f>
        <v>12</v>
      </c>
      <c r="D269" s="4">
        <f t="shared" si="9"/>
        <v>22</v>
      </c>
      <c r="E269" s="12">
        <f>(COUNTIFS(Sta!$A:$A,$A269,Sta!$L:$L,"&gt;0.5") +COUNTIFS(Sta!$B:$B,$A269,Sta!$L:$L,"&gt;0.5"))/$D269</f>
        <v>0.81818181818181823</v>
      </c>
      <c r="F269" s="7">
        <f>COUNTIFS(Sta!$A:$A,$A269,Sta!$L:$L,"&gt;0.5")/$B269</f>
        <v>0.7</v>
      </c>
      <c r="G269" s="7">
        <f>COUNTIFS(Sta!$B:$B,$A269,Sta!$L:$L,"&gt;0.5")/$C269</f>
        <v>0.91666666666666663</v>
      </c>
      <c r="H269" s="12">
        <f>(COUNTIFS(Sta!$A:$A,$A269,Sta!$L:$L,"&gt;1.5") +COUNTIFS(Sta!$B:$B,$A269,Sta!$L:$L,"&gt;1.5"))/$D269</f>
        <v>0.31818181818181818</v>
      </c>
      <c r="I269" s="7">
        <f>COUNTIFS(Sta!$A:$A,$A269,Sta!$L:$L,"&gt;1.5")/$B269</f>
        <v>0.2</v>
      </c>
      <c r="J269" s="7">
        <f>COUNTIFS(Sta!$B:$B,$A269,Sta!$L:$L,"&gt;1.5")/$C269</f>
        <v>0.41666666666666669</v>
      </c>
      <c r="K269" s="12">
        <f>(COUNTIFS(Sta!$A:$A,$A269,Sta!$H:$H,"&gt;0.5") +COUNTIFS(Sta!$B:$B,$A269,Sta!$J:$J,"&gt;0.5"))/$D269</f>
        <v>0.45454545454545453</v>
      </c>
      <c r="L269" s="7">
        <f>COUNTIFS(Sta!$A:$A,$A269,Sta!$H:$H,"&gt;0.5")/$B269</f>
        <v>0.5</v>
      </c>
      <c r="M269" s="7">
        <f>COUNTIFS(Sta!$B:$B,$A269,Sta!$J:$J,"&gt;0.5")/$C269</f>
        <v>0.41666666666666669</v>
      </c>
      <c r="N269" s="12">
        <f>(COUNTIFS(Sta!$A:$A,$A269,Sta!$H:$H,"&gt;1.5") +COUNTIFS(Sta!$B:$B,$A269,Sta!$J:$J,"&gt;1.5"))/$D269</f>
        <v>0.18181818181818182</v>
      </c>
      <c r="O269" s="7">
        <f>COUNTIFS(Sta!$A:$A,$A269,Sta!$H:$H,"&gt;1.5")/$B269</f>
        <v>0.1</v>
      </c>
      <c r="P269" s="7">
        <f>COUNTIFS(Sta!$B:$B,$A269,Sta!$J:$J,"&gt;1.5")/$C269</f>
        <v>0.25</v>
      </c>
      <c r="Q269" s="12">
        <f>(COUNTIFS(Sta!$A:$A,$A269,Sta!$I:$I,"&gt;0.5") +COUNTIFS(Sta!$B:$B,$A269,Sta!$K:$K,"&gt;0.5"))/$D269</f>
        <v>0.54545454545454541</v>
      </c>
      <c r="R269" s="7">
        <f>COUNTIFS(Sta!$A:$A,$A269,Sta!$I:$I,"&gt;0.5")/$B269</f>
        <v>0.3</v>
      </c>
      <c r="S269" s="7">
        <f>COUNTIFS(Sta!$B:$B,$A269,Sta!$K:$K,"&gt;0.5")/$C269</f>
        <v>0.75</v>
      </c>
      <c r="T269" s="12">
        <f>(COUNTIFS(Sta!$A:$A,$A269,Sta!$I:$I,"&gt;1.5") +COUNTIFS(Sta!$B:$B,$A269,Sta!$K:$K,"&gt;1.5"))/$D269</f>
        <v>0.18181818181818182</v>
      </c>
      <c r="U269" s="7">
        <f>COUNTIFS(Sta!$A:$A,$A269,Sta!$I:$I,"&gt;1.5")/$B269</f>
        <v>0.1</v>
      </c>
      <c r="V269" s="7">
        <f>COUNTIFS(Sta!$B:$B,$A269,Sta!$K:$K,"&gt;1.5")/$C269</f>
        <v>0.25</v>
      </c>
    </row>
    <row r="270" spans="1:22" x14ac:dyDescent="0.3">
      <c r="A270" t="s">
        <v>462</v>
      </c>
      <c r="B270" s="9">
        <f>COUNTIF(Sta!A:A,A270)</f>
        <v>10</v>
      </c>
      <c r="C270" s="4">
        <f>COUNTIF(Sta!B:B,A270)</f>
        <v>11</v>
      </c>
      <c r="D270" s="4">
        <f t="shared" si="9"/>
        <v>21</v>
      </c>
      <c r="E270" s="12">
        <f>(COUNTIFS(Sta!$A:$A,$A270,Sta!$L:$L,"&gt;0.5") +COUNTIFS(Sta!$B:$B,$A270,Sta!$L:$L,"&gt;0.5"))/$D270</f>
        <v>0.5714285714285714</v>
      </c>
      <c r="F270" s="7">
        <f>COUNTIFS(Sta!$A:$A,$A270,Sta!$L:$L,"&gt;0.5")/$B270</f>
        <v>0.8</v>
      </c>
      <c r="G270" s="7">
        <f>COUNTIFS(Sta!$B:$B,$A270,Sta!$L:$L,"&gt;0.5")/$C270</f>
        <v>0.36363636363636365</v>
      </c>
      <c r="H270" s="12">
        <f>(COUNTIFS(Sta!$A:$A,$A270,Sta!$L:$L,"&gt;1.5") +COUNTIFS(Sta!$B:$B,$A270,Sta!$L:$L,"&gt;1.5"))/$D270</f>
        <v>0.2857142857142857</v>
      </c>
      <c r="I270" s="7">
        <f>COUNTIFS(Sta!$A:$A,$A270,Sta!$L:$L,"&gt;1.5")/$B270</f>
        <v>0.4</v>
      </c>
      <c r="J270" s="7">
        <f>COUNTIFS(Sta!$B:$B,$A270,Sta!$L:$L,"&gt;1.5")/$C270</f>
        <v>0.18181818181818182</v>
      </c>
      <c r="K270" s="12">
        <f>(COUNTIFS(Sta!$A:$A,$A270,Sta!$H:$H,"&gt;0.5") +COUNTIFS(Sta!$B:$B,$A270,Sta!$J:$J,"&gt;0.5"))/$D270</f>
        <v>0.14285714285714285</v>
      </c>
      <c r="L270" s="7">
        <f>COUNTIFS(Sta!$A:$A,$A270,Sta!$H:$H,"&gt;0.5")/$B270</f>
        <v>0.2</v>
      </c>
      <c r="M270" s="7">
        <f>COUNTIFS(Sta!$B:$B,$A270,Sta!$J:$J,"&gt;0.5")/$C270</f>
        <v>9.0909090909090912E-2</v>
      </c>
      <c r="N270" s="12">
        <f>(COUNTIFS(Sta!$A:$A,$A270,Sta!$H:$H,"&gt;1.5") +COUNTIFS(Sta!$B:$B,$A270,Sta!$J:$J,"&gt;1.5"))/$D270</f>
        <v>4.7619047619047616E-2</v>
      </c>
      <c r="O270" s="7">
        <f>COUNTIFS(Sta!$A:$A,$A270,Sta!$H:$H,"&gt;1.5")/$B270</f>
        <v>0.1</v>
      </c>
      <c r="P270" s="7">
        <f>COUNTIFS(Sta!$B:$B,$A270,Sta!$J:$J,"&gt;1.5")/$C270</f>
        <v>0</v>
      </c>
      <c r="Q270" s="12">
        <f>(COUNTIFS(Sta!$A:$A,$A270,Sta!$I:$I,"&gt;0.5") +COUNTIFS(Sta!$B:$B,$A270,Sta!$K:$K,"&gt;0.5"))/$D270</f>
        <v>0.52380952380952384</v>
      </c>
      <c r="R270" s="7">
        <f>COUNTIFS(Sta!$A:$A,$A270,Sta!$I:$I,"&gt;0.5")/$B270</f>
        <v>0.7</v>
      </c>
      <c r="S270" s="7">
        <f>COUNTIFS(Sta!$B:$B,$A270,Sta!$K:$K,"&gt;0.5")/$C270</f>
        <v>0.36363636363636365</v>
      </c>
      <c r="T270" s="12">
        <f>(COUNTIFS(Sta!$A:$A,$A270,Sta!$I:$I,"&gt;1.5") +COUNTIFS(Sta!$B:$B,$A270,Sta!$K:$K,"&gt;1.5"))/$D270</f>
        <v>0.19047619047619047</v>
      </c>
      <c r="U270" s="7">
        <f>COUNTIFS(Sta!$A:$A,$A270,Sta!$I:$I,"&gt;1.5")/$B270</f>
        <v>0.2</v>
      </c>
      <c r="V270" s="7">
        <f>COUNTIFS(Sta!$B:$B,$A270,Sta!$K:$K,"&gt;1.5")/$C270</f>
        <v>0.18181818181818182</v>
      </c>
    </row>
    <row r="271" spans="1:22" x14ac:dyDescent="0.3">
      <c r="A271" t="s">
        <v>687</v>
      </c>
      <c r="B271" s="9">
        <f>COUNTIF(Sta!A:A,A271)</f>
        <v>0</v>
      </c>
      <c r="C271" s="4">
        <f>COUNTIF(Sta!B:B,A271)</f>
        <v>0</v>
      </c>
      <c r="D271" s="4">
        <f t="shared" si="9"/>
        <v>0</v>
      </c>
      <c r="E271" s="12" t="e">
        <f>(COUNTIFS(Sta!$A:$A,$A271,Sta!$L:$L,"&gt;0.5") +COUNTIFS(Sta!$B:$B,$A271,Sta!$L:$L,"&gt;0.5"))/$D271</f>
        <v>#DIV/0!</v>
      </c>
      <c r="F271" s="7" t="e">
        <f>COUNTIFS(Sta!$A:$A,$A271,Sta!$L:$L,"&gt;0.5")/$B271</f>
        <v>#DIV/0!</v>
      </c>
      <c r="G271" s="7" t="e">
        <f>COUNTIFS(Sta!$B:$B,$A271,Sta!$L:$L,"&gt;0.5")/$C271</f>
        <v>#DIV/0!</v>
      </c>
      <c r="H271" s="12" t="e">
        <f>(COUNTIFS(Sta!$A:$A,$A271,Sta!$L:$L,"&gt;1.5") +COUNTIFS(Sta!$B:$B,$A271,Sta!$L:$L,"&gt;1.5"))/$D271</f>
        <v>#DIV/0!</v>
      </c>
      <c r="I271" s="7" t="e">
        <f>COUNTIFS(Sta!$A:$A,$A271,Sta!$L:$L,"&gt;1.5")/$B271</f>
        <v>#DIV/0!</v>
      </c>
      <c r="J271" s="7" t="e">
        <f>COUNTIFS(Sta!$B:$B,$A271,Sta!$L:$L,"&gt;1.5")/$C271</f>
        <v>#DIV/0!</v>
      </c>
      <c r="K271" s="12" t="e">
        <f>(COUNTIFS(Sta!$A:$A,$A271,Sta!$H:$H,"&gt;0.5") +COUNTIFS(Sta!$B:$B,$A271,Sta!$J:$J,"&gt;0.5"))/$D271</f>
        <v>#DIV/0!</v>
      </c>
      <c r="L271" s="7" t="e">
        <f>COUNTIFS(Sta!$A:$A,$A271,Sta!$H:$H,"&gt;0.5")/$B271</f>
        <v>#DIV/0!</v>
      </c>
      <c r="M271" s="7" t="e">
        <f>COUNTIFS(Sta!$B:$B,$A271,Sta!$J:$J,"&gt;0.5")/$C271</f>
        <v>#DIV/0!</v>
      </c>
      <c r="N271" s="12" t="e">
        <f>(COUNTIFS(Sta!$A:$A,$A271,Sta!$H:$H,"&gt;1.5") +COUNTIFS(Sta!$B:$B,$A271,Sta!$J:$J,"&gt;1.5"))/$D271</f>
        <v>#DIV/0!</v>
      </c>
      <c r="O271" s="7" t="e">
        <f>COUNTIFS(Sta!$A:$A,$A271,Sta!$H:$H,"&gt;1.5")/$B271</f>
        <v>#DIV/0!</v>
      </c>
      <c r="P271" s="7" t="e">
        <f>COUNTIFS(Sta!$B:$B,$A271,Sta!$J:$J,"&gt;1.5")/$C271</f>
        <v>#DIV/0!</v>
      </c>
      <c r="Q271" s="12" t="e">
        <f>(COUNTIFS(Sta!$A:$A,$A271,Sta!$I:$I,"&gt;0.5") +COUNTIFS(Sta!$B:$B,$A271,Sta!$K:$K,"&gt;0.5"))/$D271</f>
        <v>#DIV/0!</v>
      </c>
      <c r="R271" s="7" t="e">
        <f>COUNTIFS(Sta!$A:$A,$A271,Sta!$I:$I,"&gt;0.5")/$B271</f>
        <v>#DIV/0!</v>
      </c>
      <c r="S271" s="7" t="e">
        <f>COUNTIFS(Sta!$B:$B,$A271,Sta!$K:$K,"&gt;0.5")/$C271</f>
        <v>#DIV/0!</v>
      </c>
      <c r="T271" s="12" t="e">
        <f>(COUNTIFS(Sta!$A:$A,$A271,Sta!$I:$I,"&gt;1.5") +COUNTIFS(Sta!$B:$B,$A271,Sta!$K:$K,"&gt;1.5"))/$D271</f>
        <v>#DIV/0!</v>
      </c>
      <c r="U271" s="7" t="e">
        <f>COUNTIFS(Sta!$A:$A,$A271,Sta!$I:$I,"&gt;1.5")/$B271</f>
        <v>#DIV/0!</v>
      </c>
      <c r="V271" s="7" t="e">
        <f>COUNTIFS(Sta!$B:$B,$A271,Sta!$K:$K,"&gt;1.5")/$C271</f>
        <v>#DIV/0!</v>
      </c>
    </row>
    <row r="272" spans="1:22" x14ac:dyDescent="0.3">
      <c r="A272" t="s">
        <v>86</v>
      </c>
      <c r="B272" s="9">
        <f>COUNTIF(Sta!A:A,A272)</f>
        <v>0</v>
      </c>
      <c r="C272" s="4">
        <f>COUNTIF(Sta!B:B,A272)</f>
        <v>0</v>
      </c>
      <c r="D272" s="4">
        <f t="shared" si="9"/>
        <v>0</v>
      </c>
      <c r="E272" s="12" t="e">
        <f>(COUNTIFS(Sta!$A:$A,$A272,Sta!$L:$L,"&gt;0.5") +COUNTIFS(Sta!$B:$B,$A272,Sta!$L:$L,"&gt;0.5"))/$D272</f>
        <v>#DIV/0!</v>
      </c>
      <c r="F272" s="7" t="e">
        <f>COUNTIFS(Sta!$A:$A,$A272,Sta!$L:$L,"&gt;0.5")/$B272</f>
        <v>#DIV/0!</v>
      </c>
      <c r="G272" s="7" t="e">
        <f>COUNTIFS(Sta!$B:$B,$A272,Sta!$L:$L,"&gt;0.5")/$C272</f>
        <v>#DIV/0!</v>
      </c>
      <c r="H272" s="12" t="e">
        <f>(COUNTIFS(Sta!$A:$A,$A272,Sta!$L:$L,"&gt;1.5") +COUNTIFS(Sta!$B:$B,$A272,Sta!$L:$L,"&gt;1.5"))/$D272</f>
        <v>#DIV/0!</v>
      </c>
      <c r="I272" s="7" t="e">
        <f>COUNTIFS(Sta!$A:$A,$A272,Sta!$L:$L,"&gt;1.5")/$B272</f>
        <v>#DIV/0!</v>
      </c>
      <c r="J272" s="7" t="e">
        <f>COUNTIFS(Sta!$B:$B,$A272,Sta!$L:$L,"&gt;1.5")/$C272</f>
        <v>#DIV/0!</v>
      </c>
      <c r="K272" s="12" t="e">
        <f>(COUNTIFS(Sta!$A:$A,$A272,Sta!$H:$H,"&gt;0.5") +COUNTIFS(Sta!$B:$B,$A272,Sta!$J:$J,"&gt;0.5"))/$D272</f>
        <v>#DIV/0!</v>
      </c>
      <c r="L272" s="7" t="e">
        <f>COUNTIFS(Sta!$A:$A,$A272,Sta!$H:$H,"&gt;0.5")/$B272</f>
        <v>#DIV/0!</v>
      </c>
      <c r="M272" s="7" t="e">
        <f>COUNTIFS(Sta!$B:$B,$A272,Sta!$J:$J,"&gt;0.5")/$C272</f>
        <v>#DIV/0!</v>
      </c>
      <c r="N272" s="12" t="e">
        <f>(COUNTIFS(Sta!$A:$A,$A272,Sta!$H:$H,"&gt;1.5") +COUNTIFS(Sta!$B:$B,$A272,Sta!$J:$J,"&gt;1.5"))/$D272</f>
        <v>#DIV/0!</v>
      </c>
      <c r="O272" s="7" t="e">
        <f>COUNTIFS(Sta!$A:$A,$A272,Sta!$H:$H,"&gt;1.5")/$B272</f>
        <v>#DIV/0!</v>
      </c>
      <c r="P272" s="7" t="e">
        <f>COUNTIFS(Sta!$B:$B,$A272,Sta!$J:$J,"&gt;1.5")/$C272</f>
        <v>#DIV/0!</v>
      </c>
      <c r="Q272" s="12" t="e">
        <f>(COUNTIFS(Sta!$A:$A,$A272,Sta!$I:$I,"&gt;0.5") +COUNTIFS(Sta!$B:$B,$A272,Sta!$K:$K,"&gt;0.5"))/$D272</f>
        <v>#DIV/0!</v>
      </c>
      <c r="R272" s="7" t="e">
        <f>COUNTIFS(Sta!$A:$A,$A272,Sta!$I:$I,"&gt;0.5")/$B272</f>
        <v>#DIV/0!</v>
      </c>
      <c r="S272" s="7" t="e">
        <f>COUNTIFS(Sta!$B:$B,$A272,Sta!$K:$K,"&gt;0.5")/$C272</f>
        <v>#DIV/0!</v>
      </c>
      <c r="T272" s="12" t="e">
        <f>(COUNTIFS(Sta!$A:$A,$A272,Sta!$I:$I,"&gt;1.5") +COUNTIFS(Sta!$B:$B,$A272,Sta!$K:$K,"&gt;1.5"))/$D272</f>
        <v>#DIV/0!</v>
      </c>
      <c r="U272" s="7" t="e">
        <f>COUNTIFS(Sta!$A:$A,$A272,Sta!$I:$I,"&gt;1.5")/$B272</f>
        <v>#DIV/0!</v>
      </c>
      <c r="V272" s="7" t="e">
        <f>COUNTIFS(Sta!$B:$B,$A272,Sta!$K:$K,"&gt;1.5")/$C272</f>
        <v>#DIV/0!</v>
      </c>
    </row>
    <row r="273" spans="1:22" x14ac:dyDescent="0.3">
      <c r="A273" t="s">
        <v>653</v>
      </c>
      <c r="B273" s="9">
        <f>COUNTIF(Sta!A:A,A273)</f>
        <v>9</v>
      </c>
      <c r="C273" s="4">
        <f>COUNTIF(Sta!B:B,A273)</f>
        <v>9</v>
      </c>
      <c r="D273" s="4">
        <f t="shared" si="9"/>
        <v>18</v>
      </c>
      <c r="E273" s="12">
        <f>(COUNTIFS(Sta!$A:$A,$A273,Sta!$L:$L,"&gt;0.5") +COUNTIFS(Sta!$B:$B,$A273,Sta!$L:$L,"&gt;0.5"))/$D273</f>
        <v>0.3888888888888889</v>
      </c>
      <c r="F273" s="7">
        <f>COUNTIFS(Sta!$A:$A,$A273,Sta!$L:$L,"&gt;0.5")/$B273</f>
        <v>0.33333333333333331</v>
      </c>
      <c r="G273" s="7">
        <f>COUNTIFS(Sta!$B:$B,$A273,Sta!$L:$L,"&gt;0.5")/$C273</f>
        <v>0.44444444444444442</v>
      </c>
      <c r="H273" s="12">
        <f>(COUNTIFS(Sta!$A:$A,$A273,Sta!$L:$L,"&gt;1.5") +COUNTIFS(Sta!$B:$B,$A273,Sta!$L:$L,"&gt;1.5"))/$D273</f>
        <v>0.1111111111111111</v>
      </c>
      <c r="I273" s="7">
        <f>COUNTIFS(Sta!$A:$A,$A273,Sta!$L:$L,"&gt;1.5")/$B273</f>
        <v>0</v>
      </c>
      <c r="J273" s="7">
        <f>COUNTIFS(Sta!$B:$B,$A273,Sta!$L:$L,"&gt;1.5")/$C273</f>
        <v>0.22222222222222221</v>
      </c>
      <c r="K273" s="12">
        <f>(COUNTIFS(Sta!$A:$A,$A273,Sta!$H:$H,"&gt;0.5") +COUNTIFS(Sta!$B:$B,$A273,Sta!$J:$J,"&gt;0.5"))/$D273</f>
        <v>0.16666666666666666</v>
      </c>
      <c r="L273" s="7">
        <f>COUNTIFS(Sta!$A:$A,$A273,Sta!$H:$H,"&gt;0.5")/$B273</f>
        <v>0</v>
      </c>
      <c r="M273" s="7">
        <f>COUNTIFS(Sta!$B:$B,$A273,Sta!$J:$J,"&gt;0.5")/$C273</f>
        <v>0.33333333333333331</v>
      </c>
      <c r="N273" s="12">
        <f>(COUNTIFS(Sta!$A:$A,$A273,Sta!$H:$H,"&gt;1.5") +COUNTIFS(Sta!$B:$B,$A273,Sta!$J:$J,"&gt;1.5"))/$D273</f>
        <v>5.5555555555555552E-2</v>
      </c>
      <c r="O273" s="7">
        <f>COUNTIFS(Sta!$A:$A,$A273,Sta!$H:$H,"&gt;1.5")/$B273</f>
        <v>0</v>
      </c>
      <c r="P273" s="7">
        <f>COUNTIFS(Sta!$B:$B,$A273,Sta!$J:$J,"&gt;1.5")/$C273</f>
        <v>0.1111111111111111</v>
      </c>
      <c r="Q273" s="12">
        <f>(COUNTIFS(Sta!$A:$A,$A273,Sta!$I:$I,"&gt;0.5") +COUNTIFS(Sta!$B:$B,$A273,Sta!$K:$K,"&gt;0.5"))/$D273</f>
        <v>0.27777777777777779</v>
      </c>
      <c r="R273" s="7">
        <f>COUNTIFS(Sta!$A:$A,$A273,Sta!$I:$I,"&gt;0.5")/$B273</f>
        <v>0.33333333333333331</v>
      </c>
      <c r="S273" s="7">
        <f>COUNTIFS(Sta!$B:$B,$A273,Sta!$K:$K,"&gt;0.5")/$C273</f>
        <v>0.22222222222222221</v>
      </c>
      <c r="T273" s="12">
        <f>(COUNTIFS(Sta!$A:$A,$A273,Sta!$I:$I,"&gt;1.5") +COUNTIFS(Sta!$B:$B,$A273,Sta!$K:$K,"&gt;1.5"))/$D273</f>
        <v>5.5555555555555552E-2</v>
      </c>
      <c r="U273" s="7">
        <f>COUNTIFS(Sta!$A:$A,$A273,Sta!$I:$I,"&gt;1.5")/$B273</f>
        <v>0</v>
      </c>
      <c r="V273" s="7">
        <f>COUNTIFS(Sta!$B:$B,$A273,Sta!$K:$K,"&gt;1.5")/$C273</f>
        <v>0.1111111111111111</v>
      </c>
    </row>
    <row r="274" spans="1:22" x14ac:dyDescent="0.3">
      <c r="A274" t="s">
        <v>472</v>
      </c>
      <c r="B274" s="9">
        <f>COUNTIF(Sta!A:A,A274)</f>
        <v>1</v>
      </c>
      <c r="C274" s="4">
        <f>COUNTIF(Sta!B:B,A274)</f>
        <v>1</v>
      </c>
      <c r="D274" s="4">
        <f t="shared" si="9"/>
        <v>2</v>
      </c>
      <c r="E274" s="12">
        <f>(COUNTIFS(Sta!$A:$A,$A274,Sta!$L:$L,"&gt;0.5") +COUNTIFS(Sta!$B:$B,$A274,Sta!$L:$L,"&gt;0.5"))/$D274</f>
        <v>1</v>
      </c>
      <c r="F274" s="7">
        <f>COUNTIFS(Sta!$A:$A,$A274,Sta!$L:$L,"&gt;0.5")/$B274</f>
        <v>1</v>
      </c>
      <c r="G274" s="7">
        <f>COUNTIFS(Sta!$B:$B,$A274,Sta!$L:$L,"&gt;0.5")/$C274</f>
        <v>1</v>
      </c>
      <c r="H274" s="12">
        <f>(COUNTIFS(Sta!$A:$A,$A274,Sta!$L:$L,"&gt;1.5") +COUNTIFS(Sta!$B:$B,$A274,Sta!$L:$L,"&gt;1.5"))/$D274</f>
        <v>0.5</v>
      </c>
      <c r="I274" s="7">
        <f>COUNTIFS(Sta!$A:$A,$A274,Sta!$L:$L,"&gt;1.5")/$B274</f>
        <v>1</v>
      </c>
      <c r="J274" s="7">
        <f>COUNTIFS(Sta!$B:$B,$A274,Sta!$L:$L,"&gt;1.5")/$C274</f>
        <v>0</v>
      </c>
      <c r="K274" s="12">
        <f>(COUNTIFS(Sta!$A:$A,$A274,Sta!$H:$H,"&gt;0.5") +COUNTIFS(Sta!$B:$B,$A274,Sta!$J:$J,"&gt;0.5"))/$D274</f>
        <v>1</v>
      </c>
      <c r="L274" s="7">
        <f>COUNTIFS(Sta!$A:$A,$A274,Sta!$H:$H,"&gt;0.5")/$B274</f>
        <v>1</v>
      </c>
      <c r="M274" s="7">
        <f>COUNTIFS(Sta!$B:$B,$A274,Sta!$J:$J,"&gt;0.5")/$C274</f>
        <v>1</v>
      </c>
      <c r="N274" s="12">
        <f>(COUNTIFS(Sta!$A:$A,$A274,Sta!$H:$H,"&gt;1.5") +COUNTIFS(Sta!$B:$B,$A274,Sta!$J:$J,"&gt;1.5"))/$D274</f>
        <v>0</v>
      </c>
      <c r="O274" s="7">
        <f>COUNTIFS(Sta!$A:$A,$A274,Sta!$H:$H,"&gt;1.5")/$B274</f>
        <v>0</v>
      </c>
      <c r="P274" s="7">
        <f>COUNTIFS(Sta!$B:$B,$A274,Sta!$J:$J,"&gt;1.5")/$C274</f>
        <v>0</v>
      </c>
      <c r="Q274" s="12">
        <f>(COUNTIFS(Sta!$A:$A,$A274,Sta!$I:$I,"&gt;0.5") +COUNTIFS(Sta!$B:$B,$A274,Sta!$K:$K,"&gt;0.5"))/$D274</f>
        <v>0.5</v>
      </c>
      <c r="R274" s="7">
        <f>COUNTIFS(Sta!$A:$A,$A274,Sta!$I:$I,"&gt;0.5")/$B274</f>
        <v>1</v>
      </c>
      <c r="S274" s="7">
        <f>COUNTIFS(Sta!$B:$B,$A274,Sta!$K:$K,"&gt;0.5")/$C274</f>
        <v>0</v>
      </c>
      <c r="T274" s="12">
        <f>(COUNTIFS(Sta!$A:$A,$A274,Sta!$I:$I,"&gt;1.5") +COUNTIFS(Sta!$B:$B,$A274,Sta!$K:$K,"&gt;1.5"))/$D274</f>
        <v>0</v>
      </c>
      <c r="U274" s="7">
        <f>COUNTIFS(Sta!$A:$A,$A274,Sta!$I:$I,"&gt;1.5")/$B274</f>
        <v>0</v>
      </c>
      <c r="V274" s="7">
        <f>COUNTIFS(Sta!$B:$B,$A274,Sta!$K:$K,"&gt;1.5")/$C274</f>
        <v>0</v>
      </c>
    </row>
    <row r="275" spans="1:22" x14ac:dyDescent="0.3">
      <c r="A275" t="s">
        <v>607</v>
      </c>
      <c r="B275" s="9">
        <f>COUNTIF(Sta!A:A,A275)</f>
        <v>2</v>
      </c>
      <c r="C275" s="4">
        <f>COUNTIF(Sta!B:B,A275)</f>
        <v>3</v>
      </c>
      <c r="D275" s="4">
        <f t="shared" si="9"/>
        <v>5</v>
      </c>
      <c r="E275" s="12">
        <f>(COUNTIFS(Sta!$A:$A,$A275,Sta!$L:$L,"&gt;0.5") +COUNTIFS(Sta!$B:$B,$A275,Sta!$L:$L,"&gt;0.5"))/$D275</f>
        <v>0.6</v>
      </c>
      <c r="F275" s="7">
        <f>COUNTIFS(Sta!$A:$A,$A275,Sta!$L:$L,"&gt;0.5")/$B275</f>
        <v>0.5</v>
      </c>
      <c r="G275" s="7">
        <f>COUNTIFS(Sta!$B:$B,$A275,Sta!$L:$L,"&gt;0.5")/$C275</f>
        <v>0.66666666666666663</v>
      </c>
      <c r="H275" s="12">
        <f>(COUNTIFS(Sta!$A:$A,$A275,Sta!$L:$L,"&gt;1.5") +COUNTIFS(Sta!$B:$B,$A275,Sta!$L:$L,"&gt;1.5"))/$D275</f>
        <v>0</v>
      </c>
      <c r="I275" s="7">
        <f>COUNTIFS(Sta!$A:$A,$A275,Sta!$L:$L,"&gt;1.5")/$B275</f>
        <v>0</v>
      </c>
      <c r="J275" s="7">
        <f>COUNTIFS(Sta!$B:$B,$A275,Sta!$L:$L,"&gt;1.5")/$C275</f>
        <v>0</v>
      </c>
      <c r="K275" s="12">
        <f>(COUNTIFS(Sta!$A:$A,$A275,Sta!$H:$H,"&gt;0.5") +COUNTIFS(Sta!$B:$B,$A275,Sta!$J:$J,"&gt;0.5"))/$D275</f>
        <v>0</v>
      </c>
      <c r="L275" s="7">
        <f>COUNTIFS(Sta!$A:$A,$A275,Sta!$H:$H,"&gt;0.5")/$B275</f>
        <v>0</v>
      </c>
      <c r="M275" s="7">
        <f>COUNTIFS(Sta!$B:$B,$A275,Sta!$J:$J,"&gt;0.5")/$C275</f>
        <v>0</v>
      </c>
      <c r="N275" s="12">
        <f>(COUNTIFS(Sta!$A:$A,$A275,Sta!$H:$H,"&gt;1.5") +COUNTIFS(Sta!$B:$B,$A275,Sta!$J:$J,"&gt;1.5"))/$D275</f>
        <v>0</v>
      </c>
      <c r="O275" s="7">
        <f>COUNTIFS(Sta!$A:$A,$A275,Sta!$H:$H,"&gt;1.5")/$B275</f>
        <v>0</v>
      </c>
      <c r="P275" s="7">
        <f>COUNTIFS(Sta!$B:$B,$A275,Sta!$J:$J,"&gt;1.5")/$C275</f>
        <v>0</v>
      </c>
      <c r="Q275" s="12">
        <f>(COUNTIFS(Sta!$A:$A,$A275,Sta!$I:$I,"&gt;0.5") +COUNTIFS(Sta!$B:$B,$A275,Sta!$K:$K,"&gt;0.5"))/$D275</f>
        <v>0.6</v>
      </c>
      <c r="R275" s="7">
        <f>COUNTIFS(Sta!$A:$A,$A275,Sta!$I:$I,"&gt;0.5")/$B275</f>
        <v>0.5</v>
      </c>
      <c r="S275" s="7">
        <f>COUNTIFS(Sta!$B:$B,$A275,Sta!$K:$K,"&gt;0.5")/$C275</f>
        <v>0.66666666666666663</v>
      </c>
      <c r="T275" s="12">
        <f>(COUNTIFS(Sta!$A:$A,$A275,Sta!$I:$I,"&gt;1.5") +COUNTIFS(Sta!$B:$B,$A275,Sta!$K:$K,"&gt;1.5"))/$D275</f>
        <v>0</v>
      </c>
      <c r="U275" s="7">
        <f>COUNTIFS(Sta!$A:$A,$A275,Sta!$I:$I,"&gt;1.5")/$B275</f>
        <v>0</v>
      </c>
      <c r="V275" s="7">
        <f>COUNTIFS(Sta!$B:$B,$A275,Sta!$K:$K,"&gt;1.5")/$C275</f>
        <v>0</v>
      </c>
    </row>
    <row r="276" spans="1:22" x14ac:dyDescent="0.3">
      <c r="A276" t="s">
        <v>460</v>
      </c>
      <c r="B276" s="9">
        <f>COUNTIF(Sta!A:A,A276)</f>
        <v>11</v>
      </c>
      <c r="C276" s="4">
        <f>COUNTIF(Sta!B:B,A276)</f>
        <v>10</v>
      </c>
      <c r="D276" s="4">
        <f t="shared" si="9"/>
        <v>21</v>
      </c>
      <c r="E276" s="12">
        <f>(COUNTIFS(Sta!$A:$A,$A276,Sta!$L:$L,"&gt;0.5") +COUNTIFS(Sta!$B:$B,$A276,Sta!$L:$L,"&gt;0.5"))/$D276</f>
        <v>0.66666666666666663</v>
      </c>
      <c r="F276" s="7">
        <f>COUNTIFS(Sta!$A:$A,$A276,Sta!$L:$L,"&gt;0.5")/$B276</f>
        <v>0.63636363636363635</v>
      </c>
      <c r="G276" s="7">
        <f>COUNTIFS(Sta!$B:$B,$A276,Sta!$L:$L,"&gt;0.5")/$C276</f>
        <v>0.7</v>
      </c>
      <c r="H276" s="12">
        <f>(COUNTIFS(Sta!$A:$A,$A276,Sta!$L:$L,"&gt;1.5") +COUNTIFS(Sta!$B:$B,$A276,Sta!$L:$L,"&gt;1.5"))/$D276</f>
        <v>0.38095238095238093</v>
      </c>
      <c r="I276" s="7">
        <f>COUNTIFS(Sta!$A:$A,$A276,Sta!$L:$L,"&gt;1.5")/$B276</f>
        <v>0.27272727272727271</v>
      </c>
      <c r="J276" s="7">
        <f>COUNTIFS(Sta!$B:$B,$A276,Sta!$L:$L,"&gt;1.5")/$C276</f>
        <v>0.5</v>
      </c>
      <c r="K276" s="12">
        <f>(COUNTIFS(Sta!$A:$A,$A276,Sta!$H:$H,"&gt;0.5") +COUNTIFS(Sta!$B:$B,$A276,Sta!$J:$J,"&gt;0.5"))/$D276</f>
        <v>0.5714285714285714</v>
      </c>
      <c r="L276" s="7">
        <f>COUNTIFS(Sta!$A:$A,$A276,Sta!$H:$H,"&gt;0.5")/$B276</f>
        <v>0.54545454545454541</v>
      </c>
      <c r="M276" s="7">
        <f>COUNTIFS(Sta!$B:$B,$A276,Sta!$J:$J,"&gt;0.5")/$C276</f>
        <v>0.6</v>
      </c>
      <c r="N276" s="12">
        <f>(COUNTIFS(Sta!$A:$A,$A276,Sta!$H:$H,"&gt;1.5") +COUNTIFS(Sta!$B:$B,$A276,Sta!$J:$J,"&gt;1.5"))/$D276</f>
        <v>0.19047619047619047</v>
      </c>
      <c r="O276" s="7">
        <f>COUNTIFS(Sta!$A:$A,$A276,Sta!$H:$H,"&gt;1.5")/$B276</f>
        <v>0.18181818181818182</v>
      </c>
      <c r="P276" s="7">
        <f>COUNTIFS(Sta!$B:$B,$A276,Sta!$J:$J,"&gt;1.5")/$C276</f>
        <v>0.2</v>
      </c>
      <c r="Q276" s="12">
        <f>(COUNTIFS(Sta!$A:$A,$A276,Sta!$I:$I,"&gt;0.5") +COUNTIFS(Sta!$B:$B,$A276,Sta!$K:$K,"&gt;0.5"))/$D276</f>
        <v>0.2857142857142857</v>
      </c>
      <c r="R276" s="7">
        <f>COUNTIFS(Sta!$A:$A,$A276,Sta!$I:$I,"&gt;0.5")/$B276</f>
        <v>0.27272727272727271</v>
      </c>
      <c r="S276" s="7">
        <f>COUNTIFS(Sta!$B:$B,$A276,Sta!$K:$K,"&gt;0.5")/$C276</f>
        <v>0.3</v>
      </c>
      <c r="T276" s="12">
        <f>(COUNTIFS(Sta!$A:$A,$A276,Sta!$I:$I,"&gt;1.5") +COUNTIFS(Sta!$B:$B,$A276,Sta!$K:$K,"&gt;1.5"))/$D276</f>
        <v>4.7619047619047616E-2</v>
      </c>
      <c r="U276" s="7">
        <f>COUNTIFS(Sta!$A:$A,$A276,Sta!$I:$I,"&gt;1.5")/$B276</f>
        <v>0</v>
      </c>
      <c r="V276" s="7">
        <f>COUNTIFS(Sta!$B:$B,$A276,Sta!$K:$K,"&gt;1.5")/$C276</f>
        <v>0.1</v>
      </c>
    </row>
    <row r="277" spans="1:22" x14ac:dyDescent="0.3">
      <c r="A277" t="s">
        <v>706</v>
      </c>
      <c r="B277" s="9">
        <f>COUNTIF(Sta!A:A,A277)</f>
        <v>0</v>
      </c>
      <c r="C277" s="4">
        <f>COUNTIF(Sta!B:B,A277)</f>
        <v>0</v>
      </c>
      <c r="D277" s="4">
        <f t="shared" si="9"/>
        <v>0</v>
      </c>
      <c r="E277" s="12" t="e">
        <f>(COUNTIFS(Sta!$A:$A,$A277,Sta!$L:$L,"&gt;0.5") +COUNTIFS(Sta!$B:$B,$A277,Sta!$L:$L,"&gt;0.5"))/$D277</f>
        <v>#DIV/0!</v>
      </c>
      <c r="F277" s="7" t="e">
        <f>COUNTIFS(Sta!$A:$A,$A277,Sta!$L:$L,"&gt;0.5")/$B277</f>
        <v>#DIV/0!</v>
      </c>
      <c r="G277" s="7" t="e">
        <f>COUNTIFS(Sta!$B:$B,$A277,Sta!$L:$L,"&gt;0.5")/$C277</f>
        <v>#DIV/0!</v>
      </c>
      <c r="H277" s="12" t="e">
        <f>(COUNTIFS(Sta!$A:$A,$A277,Sta!$L:$L,"&gt;1.5") +COUNTIFS(Sta!$B:$B,$A277,Sta!$L:$L,"&gt;1.5"))/$D277</f>
        <v>#DIV/0!</v>
      </c>
      <c r="I277" s="7" t="e">
        <f>COUNTIFS(Sta!$A:$A,$A277,Sta!$L:$L,"&gt;1.5")/$B277</f>
        <v>#DIV/0!</v>
      </c>
      <c r="J277" s="7" t="e">
        <f>COUNTIFS(Sta!$B:$B,$A277,Sta!$L:$L,"&gt;1.5")/$C277</f>
        <v>#DIV/0!</v>
      </c>
      <c r="K277" s="12" t="e">
        <f>(COUNTIFS(Sta!$A:$A,$A277,Sta!$H:$H,"&gt;0.5") +COUNTIFS(Sta!$B:$B,$A277,Sta!$J:$J,"&gt;0.5"))/$D277</f>
        <v>#DIV/0!</v>
      </c>
      <c r="L277" s="7" t="e">
        <f>COUNTIFS(Sta!$A:$A,$A277,Sta!$H:$H,"&gt;0.5")/$B277</f>
        <v>#DIV/0!</v>
      </c>
      <c r="M277" s="7" t="e">
        <f>COUNTIFS(Sta!$B:$B,$A277,Sta!$J:$J,"&gt;0.5")/$C277</f>
        <v>#DIV/0!</v>
      </c>
      <c r="N277" s="12" t="e">
        <f>(COUNTIFS(Sta!$A:$A,$A277,Sta!$H:$H,"&gt;1.5") +COUNTIFS(Sta!$B:$B,$A277,Sta!$J:$J,"&gt;1.5"))/$D277</f>
        <v>#DIV/0!</v>
      </c>
      <c r="O277" s="7" t="e">
        <f>COUNTIFS(Sta!$A:$A,$A277,Sta!$H:$H,"&gt;1.5")/$B277</f>
        <v>#DIV/0!</v>
      </c>
      <c r="P277" s="7" t="e">
        <f>COUNTIFS(Sta!$B:$B,$A277,Sta!$J:$J,"&gt;1.5")/$C277</f>
        <v>#DIV/0!</v>
      </c>
      <c r="Q277" s="12" t="e">
        <f>(COUNTIFS(Sta!$A:$A,$A277,Sta!$I:$I,"&gt;0.5") +COUNTIFS(Sta!$B:$B,$A277,Sta!$K:$K,"&gt;0.5"))/$D277</f>
        <v>#DIV/0!</v>
      </c>
      <c r="R277" s="7" t="e">
        <f>COUNTIFS(Sta!$A:$A,$A277,Sta!$I:$I,"&gt;0.5")/$B277</f>
        <v>#DIV/0!</v>
      </c>
      <c r="S277" s="7" t="e">
        <f>COUNTIFS(Sta!$B:$B,$A277,Sta!$K:$K,"&gt;0.5")/$C277</f>
        <v>#DIV/0!</v>
      </c>
      <c r="T277" s="12" t="e">
        <f>(COUNTIFS(Sta!$A:$A,$A277,Sta!$I:$I,"&gt;1.5") +COUNTIFS(Sta!$B:$B,$A277,Sta!$K:$K,"&gt;1.5"))/$D277</f>
        <v>#DIV/0!</v>
      </c>
      <c r="U277" s="7" t="e">
        <f>COUNTIFS(Sta!$A:$A,$A277,Sta!$I:$I,"&gt;1.5")/$B277</f>
        <v>#DIV/0!</v>
      </c>
      <c r="V277" s="7" t="e">
        <f>COUNTIFS(Sta!$B:$B,$A277,Sta!$K:$K,"&gt;1.5")/$C277</f>
        <v>#DIV/0!</v>
      </c>
    </row>
    <row r="278" spans="1:22" x14ac:dyDescent="0.3">
      <c r="A278" t="s">
        <v>454</v>
      </c>
      <c r="B278" s="9">
        <f>COUNTIF(Sta!A:A,A278)</f>
        <v>12</v>
      </c>
      <c r="C278" s="4">
        <f>COUNTIF(Sta!B:B,A278)</f>
        <v>8</v>
      </c>
      <c r="D278" s="4">
        <f t="shared" si="9"/>
        <v>20</v>
      </c>
      <c r="E278" s="12">
        <f>(COUNTIFS(Sta!$A:$A,$A278,Sta!$L:$L,"&gt;0.5") +COUNTIFS(Sta!$B:$B,$A278,Sta!$L:$L,"&gt;0.5"))/$D278</f>
        <v>0.65</v>
      </c>
      <c r="F278" s="7">
        <f>COUNTIFS(Sta!$A:$A,$A278,Sta!$L:$L,"&gt;0.5")/$B278</f>
        <v>0.5</v>
      </c>
      <c r="G278" s="7">
        <f>COUNTIFS(Sta!$B:$B,$A278,Sta!$L:$L,"&gt;0.5")/$C278</f>
        <v>0.875</v>
      </c>
      <c r="H278" s="12">
        <f>(COUNTIFS(Sta!$A:$A,$A278,Sta!$L:$L,"&gt;1.5") +COUNTIFS(Sta!$B:$B,$A278,Sta!$L:$L,"&gt;1.5"))/$D278</f>
        <v>0.3</v>
      </c>
      <c r="I278" s="7">
        <f>COUNTIFS(Sta!$A:$A,$A278,Sta!$L:$L,"&gt;1.5")/$B278</f>
        <v>0.25</v>
      </c>
      <c r="J278" s="7">
        <f>COUNTIFS(Sta!$B:$B,$A278,Sta!$L:$L,"&gt;1.5")/$C278</f>
        <v>0.375</v>
      </c>
      <c r="K278" s="12">
        <f>(COUNTIFS(Sta!$A:$A,$A278,Sta!$H:$H,"&gt;0.5") +COUNTIFS(Sta!$B:$B,$A278,Sta!$J:$J,"&gt;0.5"))/$D278</f>
        <v>0.5</v>
      </c>
      <c r="L278" s="7">
        <f>COUNTIFS(Sta!$A:$A,$A278,Sta!$H:$H,"&gt;0.5")/$B278</f>
        <v>0.25</v>
      </c>
      <c r="M278" s="7">
        <f>COUNTIFS(Sta!$B:$B,$A278,Sta!$J:$J,"&gt;0.5")/$C278</f>
        <v>0.875</v>
      </c>
      <c r="N278" s="12">
        <f>(COUNTIFS(Sta!$A:$A,$A278,Sta!$H:$H,"&gt;1.5") +COUNTIFS(Sta!$B:$B,$A278,Sta!$J:$J,"&gt;1.5"))/$D278</f>
        <v>0.2</v>
      </c>
      <c r="O278" s="7">
        <f>COUNTIFS(Sta!$A:$A,$A278,Sta!$H:$H,"&gt;1.5")/$B278</f>
        <v>0.16666666666666666</v>
      </c>
      <c r="P278" s="7">
        <f>COUNTIFS(Sta!$B:$B,$A278,Sta!$J:$J,"&gt;1.5")/$C278</f>
        <v>0.25</v>
      </c>
      <c r="Q278" s="12">
        <f>(COUNTIFS(Sta!$A:$A,$A278,Sta!$I:$I,"&gt;0.5") +COUNTIFS(Sta!$B:$B,$A278,Sta!$K:$K,"&gt;0.5"))/$D278</f>
        <v>0.25</v>
      </c>
      <c r="R278" s="7">
        <f>COUNTIFS(Sta!$A:$A,$A278,Sta!$I:$I,"&gt;0.5")/$B278</f>
        <v>0.33333333333333331</v>
      </c>
      <c r="S278" s="7">
        <f>COUNTIFS(Sta!$B:$B,$A278,Sta!$K:$K,"&gt;0.5")/$C278</f>
        <v>0.125</v>
      </c>
      <c r="T278" s="12">
        <f>(COUNTIFS(Sta!$A:$A,$A278,Sta!$I:$I,"&gt;1.5") +COUNTIFS(Sta!$B:$B,$A278,Sta!$K:$K,"&gt;1.5"))/$D278</f>
        <v>0</v>
      </c>
      <c r="U278" s="7">
        <f>COUNTIFS(Sta!$A:$A,$A278,Sta!$I:$I,"&gt;1.5")/$B278</f>
        <v>0</v>
      </c>
      <c r="V278" s="7">
        <f>COUNTIFS(Sta!$B:$B,$A278,Sta!$K:$K,"&gt;1.5")/$C278</f>
        <v>0</v>
      </c>
    </row>
    <row r="279" spans="1:22" x14ac:dyDescent="0.3">
      <c r="A279" t="s">
        <v>708</v>
      </c>
      <c r="B279" s="9">
        <f>COUNTIF(Sta!A:A,A279)</f>
        <v>0</v>
      </c>
      <c r="C279" s="4">
        <f>COUNTIF(Sta!B:B,A279)</f>
        <v>0</v>
      </c>
      <c r="D279" s="4">
        <f t="shared" si="9"/>
        <v>0</v>
      </c>
      <c r="E279" s="12" t="e">
        <f>(COUNTIFS(Sta!$A:$A,$A279,Sta!$L:$L,"&gt;0.5") +COUNTIFS(Sta!$B:$B,$A279,Sta!$L:$L,"&gt;0.5"))/$D279</f>
        <v>#DIV/0!</v>
      </c>
      <c r="F279" s="7" t="e">
        <f>COUNTIFS(Sta!$A:$A,$A279,Sta!$L:$L,"&gt;0.5")/$B279</f>
        <v>#DIV/0!</v>
      </c>
      <c r="G279" s="7" t="e">
        <f>COUNTIFS(Sta!$B:$B,$A279,Sta!$L:$L,"&gt;0.5")/$C279</f>
        <v>#DIV/0!</v>
      </c>
      <c r="H279" s="12" t="e">
        <f>(COUNTIFS(Sta!$A:$A,$A279,Sta!$L:$L,"&gt;1.5") +COUNTIFS(Sta!$B:$B,$A279,Sta!$L:$L,"&gt;1.5"))/$D279</f>
        <v>#DIV/0!</v>
      </c>
      <c r="I279" s="7" t="e">
        <f>COUNTIFS(Sta!$A:$A,$A279,Sta!$L:$L,"&gt;1.5")/$B279</f>
        <v>#DIV/0!</v>
      </c>
      <c r="J279" s="7" t="e">
        <f>COUNTIFS(Sta!$B:$B,$A279,Sta!$L:$L,"&gt;1.5")/$C279</f>
        <v>#DIV/0!</v>
      </c>
      <c r="K279" s="12" t="e">
        <f>(COUNTIFS(Sta!$A:$A,$A279,Sta!$H:$H,"&gt;0.5") +COUNTIFS(Sta!$B:$B,$A279,Sta!$J:$J,"&gt;0.5"))/$D279</f>
        <v>#DIV/0!</v>
      </c>
      <c r="L279" s="7" t="e">
        <f>COUNTIFS(Sta!$A:$A,$A279,Sta!$H:$H,"&gt;0.5")/$B279</f>
        <v>#DIV/0!</v>
      </c>
      <c r="M279" s="7" t="e">
        <f>COUNTIFS(Sta!$B:$B,$A279,Sta!$J:$J,"&gt;0.5")/$C279</f>
        <v>#DIV/0!</v>
      </c>
      <c r="N279" s="12" t="e">
        <f>(COUNTIFS(Sta!$A:$A,$A279,Sta!$H:$H,"&gt;1.5") +COUNTIFS(Sta!$B:$B,$A279,Sta!$J:$J,"&gt;1.5"))/$D279</f>
        <v>#DIV/0!</v>
      </c>
      <c r="O279" s="7" t="e">
        <f>COUNTIFS(Sta!$A:$A,$A279,Sta!$H:$H,"&gt;1.5")/$B279</f>
        <v>#DIV/0!</v>
      </c>
      <c r="P279" s="7" t="e">
        <f>COUNTIFS(Sta!$B:$B,$A279,Sta!$J:$J,"&gt;1.5")/$C279</f>
        <v>#DIV/0!</v>
      </c>
      <c r="Q279" s="12" t="e">
        <f>(COUNTIFS(Sta!$A:$A,$A279,Sta!$I:$I,"&gt;0.5") +COUNTIFS(Sta!$B:$B,$A279,Sta!$K:$K,"&gt;0.5"))/$D279</f>
        <v>#DIV/0!</v>
      </c>
      <c r="R279" s="7" t="e">
        <f>COUNTIFS(Sta!$A:$A,$A279,Sta!$I:$I,"&gt;0.5")/$B279</f>
        <v>#DIV/0!</v>
      </c>
      <c r="S279" s="7" t="e">
        <f>COUNTIFS(Sta!$B:$B,$A279,Sta!$K:$K,"&gt;0.5")/$C279</f>
        <v>#DIV/0!</v>
      </c>
      <c r="T279" s="12" t="e">
        <f>(COUNTIFS(Sta!$A:$A,$A279,Sta!$I:$I,"&gt;1.5") +COUNTIFS(Sta!$B:$B,$A279,Sta!$K:$K,"&gt;1.5"))/$D279</f>
        <v>#DIV/0!</v>
      </c>
      <c r="U279" s="7" t="e">
        <f>COUNTIFS(Sta!$A:$A,$A279,Sta!$I:$I,"&gt;1.5")/$B279</f>
        <v>#DIV/0!</v>
      </c>
      <c r="V279" s="7" t="e">
        <f>COUNTIFS(Sta!$B:$B,$A279,Sta!$K:$K,"&gt;1.5")/$C279</f>
        <v>#DIV/0!</v>
      </c>
    </row>
    <row r="280" spans="1:22" x14ac:dyDescent="0.3">
      <c r="A280" t="s">
        <v>421</v>
      </c>
      <c r="B280" s="9">
        <f>COUNTIF(Sta!A:A,A280)</f>
        <v>1</v>
      </c>
      <c r="C280" s="4">
        <f>COUNTIF(Sta!B:B,A280)</f>
        <v>1</v>
      </c>
      <c r="D280" s="4">
        <f t="shared" si="9"/>
        <v>2</v>
      </c>
      <c r="E280" s="12">
        <f>(COUNTIFS(Sta!$A:$A,$A280,Sta!$L:$L,"&gt;0.5") +COUNTIFS(Sta!$B:$B,$A280,Sta!$L:$L,"&gt;0.5"))/$D280</f>
        <v>1</v>
      </c>
      <c r="F280" s="7">
        <f>COUNTIFS(Sta!$A:$A,$A280,Sta!$L:$L,"&gt;0.5")/$B280</f>
        <v>1</v>
      </c>
      <c r="G280" s="7">
        <f>COUNTIFS(Sta!$B:$B,$A280,Sta!$L:$L,"&gt;0.5")/$C280</f>
        <v>1</v>
      </c>
      <c r="H280" s="12">
        <f>(COUNTIFS(Sta!$A:$A,$A280,Sta!$L:$L,"&gt;1.5") +COUNTIFS(Sta!$B:$B,$A280,Sta!$L:$L,"&gt;1.5"))/$D280</f>
        <v>0</v>
      </c>
      <c r="I280" s="7">
        <f>COUNTIFS(Sta!$A:$A,$A280,Sta!$L:$L,"&gt;1.5")/$B280</f>
        <v>0</v>
      </c>
      <c r="J280" s="7">
        <f>COUNTIFS(Sta!$B:$B,$A280,Sta!$L:$L,"&gt;1.5")/$C280</f>
        <v>0</v>
      </c>
      <c r="K280" s="12">
        <f>(COUNTIFS(Sta!$A:$A,$A280,Sta!$H:$H,"&gt;0.5") +COUNTIFS(Sta!$B:$B,$A280,Sta!$J:$J,"&gt;0.5"))/$D280</f>
        <v>0</v>
      </c>
      <c r="L280" s="7">
        <f>COUNTIFS(Sta!$A:$A,$A280,Sta!$H:$H,"&gt;0.5")/$B280</f>
        <v>0</v>
      </c>
      <c r="M280" s="7">
        <f>COUNTIFS(Sta!$B:$B,$A280,Sta!$J:$J,"&gt;0.5")/$C280</f>
        <v>0</v>
      </c>
      <c r="N280" s="12">
        <f>(COUNTIFS(Sta!$A:$A,$A280,Sta!$H:$H,"&gt;1.5") +COUNTIFS(Sta!$B:$B,$A280,Sta!$J:$J,"&gt;1.5"))/$D280</f>
        <v>0</v>
      </c>
      <c r="O280" s="7">
        <f>COUNTIFS(Sta!$A:$A,$A280,Sta!$H:$H,"&gt;1.5")/$B280</f>
        <v>0</v>
      </c>
      <c r="P280" s="7">
        <f>COUNTIFS(Sta!$B:$B,$A280,Sta!$J:$J,"&gt;1.5")/$C280</f>
        <v>0</v>
      </c>
      <c r="Q280" s="12">
        <f>(COUNTIFS(Sta!$A:$A,$A280,Sta!$I:$I,"&gt;0.5") +COUNTIFS(Sta!$B:$B,$A280,Sta!$K:$K,"&gt;0.5"))/$D280</f>
        <v>1</v>
      </c>
      <c r="R280" s="7">
        <f>COUNTIFS(Sta!$A:$A,$A280,Sta!$I:$I,"&gt;0.5")/$B280</f>
        <v>1</v>
      </c>
      <c r="S280" s="7">
        <f>COUNTIFS(Sta!$B:$B,$A280,Sta!$K:$K,"&gt;0.5")/$C280</f>
        <v>1</v>
      </c>
      <c r="T280" s="12">
        <f>(COUNTIFS(Sta!$A:$A,$A280,Sta!$I:$I,"&gt;1.5") +COUNTIFS(Sta!$B:$B,$A280,Sta!$K:$K,"&gt;1.5"))/$D280</f>
        <v>0</v>
      </c>
      <c r="U280" s="7">
        <f>COUNTIFS(Sta!$A:$A,$A280,Sta!$I:$I,"&gt;1.5")/$B280</f>
        <v>0</v>
      </c>
      <c r="V280" s="7">
        <f>COUNTIFS(Sta!$B:$B,$A280,Sta!$K:$K,"&gt;1.5")/$C280</f>
        <v>0</v>
      </c>
    </row>
    <row r="281" spans="1:22" x14ac:dyDescent="0.3">
      <c r="A281" t="s">
        <v>521</v>
      </c>
      <c r="B281" s="9">
        <f>COUNTIF(Sta!A:A,A281)</f>
        <v>2</v>
      </c>
      <c r="C281" s="4">
        <f>COUNTIF(Sta!B:B,A281)</f>
        <v>3</v>
      </c>
      <c r="D281" s="4">
        <f t="shared" si="9"/>
        <v>5</v>
      </c>
      <c r="E281" s="12">
        <f>(COUNTIFS(Sta!$A:$A,$A281,Sta!$L:$L,"&gt;0.5") +COUNTIFS(Sta!$B:$B,$A281,Sta!$L:$L,"&gt;0.5"))/$D281</f>
        <v>0.6</v>
      </c>
      <c r="F281" s="7">
        <f>COUNTIFS(Sta!$A:$A,$A281,Sta!$L:$L,"&gt;0.5")/$B281</f>
        <v>0.5</v>
      </c>
      <c r="G281" s="7">
        <f>COUNTIFS(Sta!$B:$B,$A281,Sta!$L:$L,"&gt;0.5")/$C281</f>
        <v>0.66666666666666663</v>
      </c>
      <c r="H281" s="12">
        <f>(COUNTIFS(Sta!$A:$A,$A281,Sta!$L:$L,"&gt;1.5") +COUNTIFS(Sta!$B:$B,$A281,Sta!$L:$L,"&gt;1.5"))/$D281</f>
        <v>0.2</v>
      </c>
      <c r="I281" s="7">
        <f>COUNTIFS(Sta!$A:$A,$A281,Sta!$L:$L,"&gt;1.5")/$B281</f>
        <v>0</v>
      </c>
      <c r="J281" s="7">
        <f>COUNTIFS(Sta!$B:$B,$A281,Sta!$L:$L,"&gt;1.5")/$C281</f>
        <v>0.33333333333333331</v>
      </c>
      <c r="K281" s="12">
        <f>(COUNTIFS(Sta!$A:$A,$A281,Sta!$H:$H,"&gt;0.5") +COUNTIFS(Sta!$B:$B,$A281,Sta!$J:$J,"&gt;0.5"))/$D281</f>
        <v>0.6</v>
      </c>
      <c r="L281" s="7">
        <f>COUNTIFS(Sta!$A:$A,$A281,Sta!$H:$H,"&gt;0.5")/$B281</f>
        <v>0.5</v>
      </c>
      <c r="M281" s="7">
        <f>COUNTIFS(Sta!$B:$B,$A281,Sta!$J:$J,"&gt;0.5")/$C281</f>
        <v>0.66666666666666663</v>
      </c>
      <c r="N281" s="12">
        <f>(COUNTIFS(Sta!$A:$A,$A281,Sta!$H:$H,"&gt;1.5") +COUNTIFS(Sta!$B:$B,$A281,Sta!$J:$J,"&gt;1.5"))/$D281</f>
        <v>0</v>
      </c>
      <c r="O281" s="7">
        <f>COUNTIFS(Sta!$A:$A,$A281,Sta!$H:$H,"&gt;1.5")/$B281</f>
        <v>0</v>
      </c>
      <c r="P281" s="7">
        <f>COUNTIFS(Sta!$B:$B,$A281,Sta!$J:$J,"&gt;1.5")/$C281</f>
        <v>0</v>
      </c>
      <c r="Q281" s="12">
        <f>(COUNTIFS(Sta!$A:$A,$A281,Sta!$I:$I,"&gt;0.5") +COUNTIFS(Sta!$B:$B,$A281,Sta!$K:$K,"&gt;0.5"))/$D281</f>
        <v>0.2</v>
      </c>
      <c r="R281" s="7">
        <f>COUNTIFS(Sta!$A:$A,$A281,Sta!$I:$I,"&gt;0.5")/$B281</f>
        <v>0</v>
      </c>
      <c r="S281" s="7">
        <f>COUNTIFS(Sta!$B:$B,$A281,Sta!$K:$K,"&gt;0.5")/$C281</f>
        <v>0.33333333333333331</v>
      </c>
      <c r="T281" s="12">
        <f>(COUNTIFS(Sta!$A:$A,$A281,Sta!$I:$I,"&gt;1.5") +COUNTIFS(Sta!$B:$B,$A281,Sta!$K:$K,"&gt;1.5"))/$D281</f>
        <v>0.2</v>
      </c>
      <c r="U281" s="7">
        <f>COUNTIFS(Sta!$A:$A,$A281,Sta!$I:$I,"&gt;1.5")/$B281</f>
        <v>0</v>
      </c>
      <c r="V281" s="7">
        <f>COUNTIFS(Sta!$B:$B,$A281,Sta!$K:$K,"&gt;1.5")/$C281</f>
        <v>0.33333333333333331</v>
      </c>
    </row>
    <row r="282" spans="1:22" x14ac:dyDescent="0.3">
      <c r="A282" t="s">
        <v>322</v>
      </c>
      <c r="B282" s="9">
        <f>COUNTIF(Sta!A:A,A282)</f>
        <v>0</v>
      </c>
      <c r="C282" s="4">
        <f>COUNTIF(Sta!B:B,A282)</f>
        <v>0</v>
      </c>
      <c r="D282" s="4">
        <f t="shared" si="9"/>
        <v>0</v>
      </c>
      <c r="E282" s="12" t="e">
        <f>(COUNTIFS(Sta!$A:$A,$A282,Sta!$L:$L,"&gt;0.5") +COUNTIFS(Sta!$B:$B,$A282,Sta!$L:$L,"&gt;0.5"))/$D282</f>
        <v>#DIV/0!</v>
      </c>
      <c r="F282" s="7" t="e">
        <f>COUNTIFS(Sta!$A:$A,$A282,Sta!$L:$L,"&gt;0.5")/$B282</f>
        <v>#DIV/0!</v>
      </c>
      <c r="G282" s="7" t="e">
        <f>COUNTIFS(Sta!$B:$B,$A282,Sta!$L:$L,"&gt;0.5")/$C282</f>
        <v>#DIV/0!</v>
      </c>
      <c r="H282" s="12" t="e">
        <f>(COUNTIFS(Sta!$A:$A,$A282,Sta!$L:$L,"&gt;1.5") +COUNTIFS(Sta!$B:$B,$A282,Sta!$L:$L,"&gt;1.5"))/$D282</f>
        <v>#DIV/0!</v>
      </c>
      <c r="I282" s="7" t="e">
        <f>COUNTIFS(Sta!$A:$A,$A282,Sta!$L:$L,"&gt;1.5")/$B282</f>
        <v>#DIV/0!</v>
      </c>
      <c r="J282" s="7" t="e">
        <f>COUNTIFS(Sta!$B:$B,$A282,Sta!$L:$L,"&gt;1.5")/$C282</f>
        <v>#DIV/0!</v>
      </c>
      <c r="K282" s="12" t="e">
        <f>(COUNTIFS(Sta!$A:$A,$A282,Sta!$H:$H,"&gt;0.5") +COUNTIFS(Sta!$B:$B,$A282,Sta!$J:$J,"&gt;0.5"))/$D282</f>
        <v>#DIV/0!</v>
      </c>
      <c r="L282" s="7" t="e">
        <f>COUNTIFS(Sta!$A:$A,$A282,Sta!$H:$H,"&gt;0.5")/$B282</f>
        <v>#DIV/0!</v>
      </c>
      <c r="M282" s="7" t="e">
        <f>COUNTIFS(Sta!$B:$B,$A282,Sta!$J:$J,"&gt;0.5")/$C282</f>
        <v>#DIV/0!</v>
      </c>
      <c r="N282" s="12" t="e">
        <f>(COUNTIFS(Sta!$A:$A,$A282,Sta!$H:$H,"&gt;1.5") +COUNTIFS(Sta!$B:$B,$A282,Sta!$J:$J,"&gt;1.5"))/$D282</f>
        <v>#DIV/0!</v>
      </c>
      <c r="O282" s="7" t="e">
        <f>COUNTIFS(Sta!$A:$A,$A282,Sta!$H:$H,"&gt;1.5")/$B282</f>
        <v>#DIV/0!</v>
      </c>
      <c r="P282" s="7" t="e">
        <f>COUNTIFS(Sta!$B:$B,$A282,Sta!$J:$J,"&gt;1.5")/$C282</f>
        <v>#DIV/0!</v>
      </c>
      <c r="Q282" s="12" t="e">
        <f>(COUNTIFS(Sta!$A:$A,$A282,Sta!$I:$I,"&gt;0.5") +COUNTIFS(Sta!$B:$B,$A282,Sta!$K:$K,"&gt;0.5"))/$D282</f>
        <v>#DIV/0!</v>
      </c>
      <c r="R282" s="7" t="e">
        <f>COUNTIFS(Sta!$A:$A,$A282,Sta!$I:$I,"&gt;0.5")/$B282</f>
        <v>#DIV/0!</v>
      </c>
      <c r="S282" s="7" t="e">
        <f>COUNTIFS(Sta!$B:$B,$A282,Sta!$K:$K,"&gt;0.5")/$C282</f>
        <v>#DIV/0!</v>
      </c>
      <c r="T282" s="12" t="e">
        <f>(COUNTIFS(Sta!$A:$A,$A282,Sta!$I:$I,"&gt;1.5") +COUNTIFS(Sta!$B:$B,$A282,Sta!$K:$K,"&gt;1.5"))/$D282</f>
        <v>#DIV/0!</v>
      </c>
      <c r="U282" s="7" t="e">
        <f>COUNTIFS(Sta!$A:$A,$A282,Sta!$I:$I,"&gt;1.5")/$B282</f>
        <v>#DIV/0!</v>
      </c>
      <c r="V282" s="7" t="e">
        <f>COUNTIFS(Sta!$B:$B,$A282,Sta!$K:$K,"&gt;1.5")/$C282</f>
        <v>#DIV/0!</v>
      </c>
    </row>
    <row r="283" spans="1:22" x14ac:dyDescent="0.3">
      <c r="A283" t="s">
        <v>710</v>
      </c>
      <c r="B283" s="9">
        <f>COUNTIF(Sta!A:A,A283)</f>
        <v>0</v>
      </c>
      <c r="C283" s="4">
        <f>COUNTIF(Sta!B:B,A283)</f>
        <v>0</v>
      </c>
      <c r="D283" s="4">
        <f t="shared" si="9"/>
        <v>0</v>
      </c>
      <c r="E283" s="12" t="e">
        <f>(COUNTIFS(Sta!$A:$A,$A283,Sta!$L:$L,"&gt;0.5") +COUNTIFS(Sta!$B:$B,$A283,Sta!$L:$L,"&gt;0.5"))/$D283</f>
        <v>#DIV/0!</v>
      </c>
      <c r="F283" s="7" t="e">
        <f>COUNTIFS(Sta!$A:$A,$A283,Sta!$L:$L,"&gt;0.5")/$B283</f>
        <v>#DIV/0!</v>
      </c>
      <c r="G283" s="7" t="e">
        <f>COUNTIFS(Sta!$B:$B,$A283,Sta!$L:$L,"&gt;0.5")/$C283</f>
        <v>#DIV/0!</v>
      </c>
      <c r="H283" s="12" t="e">
        <f>(COUNTIFS(Sta!$A:$A,$A283,Sta!$L:$L,"&gt;1.5") +COUNTIFS(Sta!$B:$B,$A283,Sta!$L:$L,"&gt;1.5"))/$D283</f>
        <v>#DIV/0!</v>
      </c>
      <c r="I283" s="7" t="e">
        <f>COUNTIFS(Sta!$A:$A,$A283,Sta!$L:$L,"&gt;1.5")/$B283</f>
        <v>#DIV/0!</v>
      </c>
      <c r="J283" s="7" t="e">
        <f>COUNTIFS(Sta!$B:$B,$A283,Sta!$L:$L,"&gt;1.5")/$C283</f>
        <v>#DIV/0!</v>
      </c>
      <c r="K283" s="12" t="e">
        <f>(COUNTIFS(Sta!$A:$A,$A283,Sta!$H:$H,"&gt;0.5") +COUNTIFS(Sta!$B:$B,$A283,Sta!$J:$J,"&gt;0.5"))/$D283</f>
        <v>#DIV/0!</v>
      </c>
      <c r="L283" s="7" t="e">
        <f>COUNTIFS(Sta!$A:$A,$A283,Sta!$H:$H,"&gt;0.5")/$B283</f>
        <v>#DIV/0!</v>
      </c>
      <c r="M283" s="7" t="e">
        <f>COUNTIFS(Sta!$B:$B,$A283,Sta!$J:$J,"&gt;0.5")/$C283</f>
        <v>#DIV/0!</v>
      </c>
      <c r="N283" s="12" t="e">
        <f>(COUNTIFS(Sta!$A:$A,$A283,Sta!$H:$H,"&gt;1.5") +COUNTIFS(Sta!$B:$B,$A283,Sta!$J:$J,"&gt;1.5"))/$D283</f>
        <v>#DIV/0!</v>
      </c>
      <c r="O283" s="7" t="e">
        <f>COUNTIFS(Sta!$A:$A,$A283,Sta!$H:$H,"&gt;1.5")/$B283</f>
        <v>#DIV/0!</v>
      </c>
      <c r="P283" s="7" t="e">
        <f>COUNTIFS(Sta!$B:$B,$A283,Sta!$J:$J,"&gt;1.5")/$C283</f>
        <v>#DIV/0!</v>
      </c>
      <c r="Q283" s="12" t="e">
        <f>(COUNTIFS(Sta!$A:$A,$A283,Sta!$I:$I,"&gt;0.5") +COUNTIFS(Sta!$B:$B,$A283,Sta!$K:$K,"&gt;0.5"))/$D283</f>
        <v>#DIV/0!</v>
      </c>
      <c r="R283" s="7" t="e">
        <f>COUNTIFS(Sta!$A:$A,$A283,Sta!$I:$I,"&gt;0.5")/$B283</f>
        <v>#DIV/0!</v>
      </c>
      <c r="S283" s="7" t="e">
        <f>COUNTIFS(Sta!$B:$B,$A283,Sta!$K:$K,"&gt;0.5")/$C283</f>
        <v>#DIV/0!</v>
      </c>
      <c r="T283" s="12" t="e">
        <f>(COUNTIFS(Sta!$A:$A,$A283,Sta!$I:$I,"&gt;1.5") +COUNTIFS(Sta!$B:$B,$A283,Sta!$K:$K,"&gt;1.5"))/$D283</f>
        <v>#DIV/0!</v>
      </c>
      <c r="U283" s="7" t="e">
        <f>COUNTIFS(Sta!$A:$A,$A283,Sta!$I:$I,"&gt;1.5")/$B283</f>
        <v>#DIV/0!</v>
      </c>
      <c r="V283" s="7" t="e">
        <f>COUNTIFS(Sta!$B:$B,$A283,Sta!$K:$K,"&gt;1.5")/$C283</f>
        <v>#DIV/0!</v>
      </c>
    </row>
    <row r="284" spans="1:22" x14ac:dyDescent="0.3">
      <c r="A284" t="s">
        <v>583</v>
      </c>
      <c r="B284" s="9">
        <f>COUNTIF(Sta!A:A,A284)</f>
        <v>1</v>
      </c>
      <c r="C284" s="4">
        <f>COUNTIF(Sta!B:B,A284)</f>
        <v>2</v>
      </c>
      <c r="D284" s="4">
        <f t="shared" si="9"/>
        <v>3</v>
      </c>
      <c r="E284" s="12">
        <f>(COUNTIFS(Sta!$A:$A,$A284,Sta!$L:$L,"&gt;0.5") +COUNTIFS(Sta!$B:$B,$A284,Sta!$L:$L,"&gt;0.5"))/$D284</f>
        <v>1</v>
      </c>
      <c r="F284" s="7">
        <f>COUNTIFS(Sta!$A:$A,$A284,Sta!$L:$L,"&gt;0.5")/$B284</f>
        <v>1</v>
      </c>
      <c r="G284" s="7">
        <f>COUNTIFS(Sta!$B:$B,$A284,Sta!$L:$L,"&gt;0.5")/$C284</f>
        <v>1</v>
      </c>
      <c r="H284" s="12">
        <f>(COUNTIFS(Sta!$A:$A,$A284,Sta!$L:$L,"&gt;1.5") +COUNTIFS(Sta!$B:$B,$A284,Sta!$L:$L,"&gt;1.5"))/$D284</f>
        <v>0</v>
      </c>
      <c r="I284" s="7">
        <f>COUNTIFS(Sta!$A:$A,$A284,Sta!$L:$L,"&gt;1.5")/$B284</f>
        <v>0</v>
      </c>
      <c r="J284" s="7">
        <f>COUNTIFS(Sta!$B:$B,$A284,Sta!$L:$L,"&gt;1.5")/$C284</f>
        <v>0</v>
      </c>
      <c r="K284" s="12">
        <f>(COUNTIFS(Sta!$A:$A,$A284,Sta!$H:$H,"&gt;0.5") +COUNTIFS(Sta!$B:$B,$A284,Sta!$J:$J,"&gt;0.5"))/$D284</f>
        <v>0.33333333333333331</v>
      </c>
      <c r="L284" s="7">
        <f>COUNTIFS(Sta!$A:$A,$A284,Sta!$H:$H,"&gt;0.5")/$B284</f>
        <v>0</v>
      </c>
      <c r="M284" s="7">
        <f>COUNTIFS(Sta!$B:$B,$A284,Sta!$J:$J,"&gt;0.5")/$C284</f>
        <v>0.5</v>
      </c>
      <c r="N284" s="12">
        <f>(COUNTIFS(Sta!$A:$A,$A284,Sta!$H:$H,"&gt;1.5") +COUNTIFS(Sta!$B:$B,$A284,Sta!$J:$J,"&gt;1.5"))/$D284</f>
        <v>0</v>
      </c>
      <c r="O284" s="7">
        <f>COUNTIFS(Sta!$A:$A,$A284,Sta!$H:$H,"&gt;1.5")/$B284</f>
        <v>0</v>
      </c>
      <c r="P284" s="7">
        <f>COUNTIFS(Sta!$B:$B,$A284,Sta!$J:$J,"&gt;1.5")/$C284</f>
        <v>0</v>
      </c>
      <c r="Q284" s="12">
        <f>(COUNTIFS(Sta!$A:$A,$A284,Sta!$I:$I,"&gt;0.5") +COUNTIFS(Sta!$B:$B,$A284,Sta!$K:$K,"&gt;0.5"))/$D284</f>
        <v>0.66666666666666663</v>
      </c>
      <c r="R284" s="7">
        <f>COUNTIFS(Sta!$A:$A,$A284,Sta!$I:$I,"&gt;0.5")/$B284</f>
        <v>1</v>
      </c>
      <c r="S284" s="7">
        <f>COUNTIFS(Sta!$B:$B,$A284,Sta!$K:$K,"&gt;0.5")/$C284</f>
        <v>0.5</v>
      </c>
      <c r="T284" s="12">
        <f>(COUNTIFS(Sta!$A:$A,$A284,Sta!$I:$I,"&gt;1.5") +COUNTIFS(Sta!$B:$B,$A284,Sta!$K:$K,"&gt;1.5"))/$D284</f>
        <v>0</v>
      </c>
      <c r="U284" s="7">
        <f>COUNTIFS(Sta!$A:$A,$A284,Sta!$I:$I,"&gt;1.5")/$B284</f>
        <v>0</v>
      </c>
      <c r="V284" s="7">
        <f>COUNTIFS(Sta!$B:$B,$A284,Sta!$K:$K,"&gt;1.5")/$C284</f>
        <v>0</v>
      </c>
    </row>
    <row r="285" spans="1:22" x14ac:dyDescent="0.3">
      <c r="A285" t="s">
        <v>680</v>
      </c>
      <c r="B285" s="9">
        <f>COUNTIF(Sta!A:A,A285)</f>
        <v>9</v>
      </c>
      <c r="C285" s="4">
        <f>COUNTIF(Sta!B:B,A285)</f>
        <v>10</v>
      </c>
      <c r="D285" s="4">
        <f t="shared" si="9"/>
        <v>19</v>
      </c>
      <c r="E285" s="12">
        <f>(COUNTIFS(Sta!$A:$A,$A285,Sta!$L:$L,"&gt;0.5") +COUNTIFS(Sta!$B:$B,$A285,Sta!$L:$L,"&gt;0.5"))/$D285</f>
        <v>0.68421052631578949</v>
      </c>
      <c r="F285" s="7">
        <f>COUNTIFS(Sta!$A:$A,$A285,Sta!$L:$L,"&gt;0.5")/$B285</f>
        <v>0.66666666666666663</v>
      </c>
      <c r="G285" s="7">
        <f>COUNTIFS(Sta!$B:$B,$A285,Sta!$L:$L,"&gt;0.5")/$C285</f>
        <v>0.7</v>
      </c>
      <c r="H285" s="12">
        <f>(COUNTIFS(Sta!$A:$A,$A285,Sta!$L:$L,"&gt;1.5") +COUNTIFS(Sta!$B:$B,$A285,Sta!$L:$L,"&gt;1.5"))/$D285</f>
        <v>0.26315789473684209</v>
      </c>
      <c r="I285" s="7">
        <f>COUNTIFS(Sta!$A:$A,$A285,Sta!$L:$L,"&gt;1.5")/$B285</f>
        <v>0.22222222222222221</v>
      </c>
      <c r="J285" s="7">
        <f>COUNTIFS(Sta!$B:$B,$A285,Sta!$L:$L,"&gt;1.5")/$C285</f>
        <v>0.3</v>
      </c>
      <c r="K285" s="12">
        <f>(COUNTIFS(Sta!$A:$A,$A285,Sta!$H:$H,"&gt;0.5") +COUNTIFS(Sta!$B:$B,$A285,Sta!$J:$J,"&gt;0.5"))/$D285</f>
        <v>0.31578947368421051</v>
      </c>
      <c r="L285" s="7">
        <f>COUNTIFS(Sta!$A:$A,$A285,Sta!$H:$H,"&gt;0.5")/$B285</f>
        <v>0.22222222222222221</v>
      </c>
      <c r="M285" s="7">
        <f>COUNTIFS(Sta!$B:$B,$A285,Sta!$J:$J,"&gt;0.5")/$C285</f>
        <v>0.4</v>
      </c>
      <c r="N285" s="12">
        <f>(COUNTIFS(Sta!$A:$A,$A285,Sta!$H:$H,"&gt;1.5") +COUNTIFS(Sta!$B:$B,$A285,Sta!$J:$J,"&gt;1.5"))/$D285</f>
        <v>5.2631578947368418E-2</v>
      </c>
      <c r="O285" s="7">
        <f>COUNTIFS(Sta!$A:$A,$A285,Sta!$H:$H,"&gt;1.5")/$B285</f>
        <v>0</v>
      </c>
      <c r="P285" s="7">
        <f>COUNTIFS(Sta!$B:$B,$A285,Sta!$J:$J,"&gt;1.5")/$C285</f>
        <v>0.1</v>
      </c>
      <c r="Q285" s="12">
        <f>(COUNTIFS(Sta!$A:$A,$A285,Sta!$I:$I,"&gt;0.5") +COUNTIFS(Sta!$B:$B,$A285,Sta!$K:$K,"&gt;0.5"))/$D285</f>
        <v>0.47368421052631576</v>
      </c>
      <c r="R285" s="7">
        <f>COUNTIFS(Sta!$A:$A,$A285,Sta!$I:$I,"&gt;0.5")/$B285</f>
        <v>0.55555555555555558</v>
      </c>
      <c r="S285" s="7">
        <f>COUNTIFS(Sta!$B:$B,$A285,Sta!$K:$K,"&gt;0.5")/$C285</f>
        <v>0.4</v>
      </c>
      <c r="T285" s="12">
        <f>(COUNTIFS(Sta!$A:$A,$A285,Sta!$I:$I,"&gt;1.5") +COUNTIFS(Sta!$B:$B,$A285,Sta!$K:$K,"&gt;1.5"))/$D285</f>
        <v>0.10526315789473684</v>
      </c>
      <c r="U285" s="7">
        <f>COUNTIFS(Sta!$A:$A,$A285,Sta!$I:$I,"&gt;1.5")/$B285</f>
        <v>0.1111111111111111</v>
      </c>
      <c r="V285" s="7">
        <f>COUNTIFS(Sta!$B:$B,$A285,Sta!$K:$K,"&gt;1.5")/$C285</f>
        <v>0.1</v>
      </c>
    </row>
    <row r="286" spans="1:22" x14ac:dyDescent="0.3">
      <c r="A286" t="s">
        <v>553</v>
      </c>
      <c r="B286" s="9">
        <f>COUNTIF(Sta!A:A,A286)</f>
        <v>2</v>
      </c>
      <c r="C286" s="4">
        <f>COUNTIF(Sta!B:B,A286)</f>
        <v>3</v>
      </c>
      <c r="D286" s="4">
        <f t="shared" si="9"/>
        <v>5</v>
      </c>
      <c r="E286" s="12">
        <f>(COUNTIFS(Sta!$A:$A,$A286,Sta!$L:$L,"&gt;0.5") +COUNTIFS(Sta!$B:$B,$A286,Sta!$L:$L,"&gt;0.5"))/$D286</f>
        <v>0.8</v>
      </c>
      <c r="F286" s="7">
        <f>COUNTIFS(Sta!$A:$A,$A286,Sta!$L:$L,"&gt;0.5")/$B286</f>
        <v>1</v>
      </c>
      <c r="G286" s="7">
        <f>COUNTIFS(Sta!$B:$B,$A286,Sta!$L:$L,"&gt;0.5")/$C286</f>
        <v>0.66666666666666663</v>
      </c>
      <c r="H286" s="12">
        <f>(COUNTIFS(Sta!$A:$A,$A286,Sta!$L:$L,"&gt;1.5") +COUNTIFS(Sta!$B:$B,$A286,Sta!$L:$L,"&gt;1.5"))/$D286</f>
        <v>0.4</v>
      </c>
      <c r="I286" s="7">
        <f>COUNTIFS(Sta!$A:$A,$A286,Sta!$L:$L,"&gt;1.5")/$B286</f>
        <v>0.5</v>
      </c>
      <c r="J286" s="7">
        <f>COUNTIFS(Sta!$B:$B,$A286,Sta!$L:$L,"&gt;1.5")/$C286</f>
        <v>0.33333333333333331</v>
      </c>
      <c r="K286" s="12">
        <f>(COUNTIFS(Sta!$A:$A,$A286,Sta!$H:$H,"&gt;0.5") +COUNTIFS(Sta!$B:$B,$A286,Sta!$J:$J,"&gt;0.5"))/$D286</f>
        <v>0.4</v>
      </c>
      <c r="L286" s="7">
        <f>COUNTIFS(Sta!$A:$A,$A286,Sta!$H:$H,"&gt;0.5")/$B286</f>
        <v>1</v>
      </c>
      <c r="M286" s="7">
        <f>COUNTIFS(Sta!$B:$B,$A286,Sta!$J:$J,"&gt;0.5")/$C286</f>
        <v>0</v>
      </c>
      <c r="N286" s="12">
        <f>(COUNTIFS(Sta!$A:$A,$A286,Sta!$H:$H,"&gt;1.5") +COUNTIFS(Sta!$B:$B,$A286,Sta!$J:$J,"&gt;1.5"))/$D286</f>
        <v>0.2</v>
      </c>
      <c r="O286" s="7">
        <f>COUNTIFS(Sta!$A:$A,$A286,Sta!$H:$H,"&gt;1.5")/$B286</f>
        <v>0.5</v>
      </c>
      <c r="P286" s="7">
        <f>COUNTIFS(Sta!$B:$B,$A286,Sta!$J:$J,"&gt;1.5")/$C286</f>
        <v>0</v>
      </c>
      <c r="Q286" s="12">
        <f>(COUNTIFS(Sta!$A:$A,$A286,Sta!$I:$I,"&gt;0.5") +COUNTIFS(Sta!$B:$B,$A286,Sta!$K:$K,"&gt;0.5"))/$D286</f>
        <v>0.4</v>
      </c>
      <c r="R286" s="7">
        <f>COUNTIFS(Sta!$A:$A,$A286,Sta!$I:$I,"&gt;0.5")/$B286</f>
        <v>0</v>
      </c>
      <c r="S286" s="7">
        <f>COUNTIFS(Sta!$B:$B,$A286,Sta!$K:$K,"&gt;0.5")/$C286</f>
        <v>0.66666666666666663</v>
      </c>
      <c r="T286" s="12">
        <f>(COUNTIFS(Sta!$A:$A,$A286,Sta!$I:$I,"&gt;1.5") +COUNTIFS(Sta!$B:$B,$A286,Sta!$K:$K,"&gt;1.5"))/$D286</f>
        <v>0.2</v>
      </c>
      <c r="U286" s="7">
        <f>COUNTIFS(Sta!$A:$A,$A286,Sta!$I:$I,"&gt;1.5")/$B286</f>
        <v>0</v>
      </c>
      <c r="V286" s="7">
        <f>COUNTIFS(Sta!$B:$B,$A286,Sta!$K:$K,"&gt;1.5")/$C286</f>
        <v>0.33333333333333331</v>
      </c>
    </row>
    <row r="287" spans="1:22" x14ac:dyDescent="0.3">
      <c r="A287" t="s">
        <v>539</v>
      </c>
      <c r="B287" s="9">
        <f>COUNTIF(Sta!A:A,A287)</f>
        <v>6</v>
      </c>
      <c r="C287" s="4">
        <f>COUNTIF(Sta!B:B,A287)</f>
        <v>9</v>
      </c>
      <c r="D287" s="4">
        <f t="shared" si="9"/>
        <v>15</v>
      </c>
      <c r="E287" s="12">
        <f>(COUNTIFS(Sta!$A:$A,$A287,Sta!$L:$L,"&gt;0.5") +COUNTIFS(Sta!$B:$B,$A287,Sta!$L:$L,"&gt;0.5"))/$D287</f>
        <v>0.66666666666666663</v>
      </c>
      <c r="F287" s="7">
        <f>COUNTIFS(Sta!$A:$A,$A287,Sta!$L:$L,"&gt;0.5")/$B287</f>
        <v>0.5</v>
      </c>
      <c r="G287" s="7">
        <f>COUNTIFS(Sta!$B:$B,$A287,Sta!$L:$L,"&gt;0.5")/$C287</f>
        <v>0.77777777777777779</v>
      </c>
      <c r="H287" s="12">
        <f>(COUNTIFS(Sta!$A:$A,$A287,Sta!$L:$L,"&gt;1.5") +COUNTIFS(Sta!$B:$B,$A287,Sta!$L:$L,"&gt;1.5"))/$D287</f>
        <v>0.2</v>
      </c>
      <c r="I287" s="7">
        <f>COUNTIFS(Sta!$A:$A,$A287,Sta!$L:$L,"&gt;1.5")/$B287</f>
        <v>0.33333333333333331</v>
      </c>
      <c r="J287" s="7">
        <f>COUNTIFS(Sta!$B:$B,$A287,Sta!$L:$L,"&gt;1.5")/$C287</f>
        <v>0.1111111111111111</v>
      </c>
      <c r="K287" s="12">
        <f>(COUNTIFS(Sta!$A:$A,$A287,Sta!$H:$H,"&gt;0.5") +COUNTIFS(Sta!$B:$B,$A287,Sta!$J:$J,"&gt;0.5"))/$D287</f>
        <v>0.33333333333333331</v>
      </c>
      <c r="L287" s="7">
        <f>COUNTIFS(Sta!$A:$A,$A287,Sta!$H:$H,"&gt;0.5")/$B287</f>
        <v>0.5</v>
      </c>
      <c r="M287" s="7">
        <f>COUNTIFS(Sta!$B:$B,$A287,Sta!$J:$J,"&gt;0.5")/$C287</f>
        <v>0.22222222222222221</v>
      </c>
      <c r="N287" s="12">
        <f>(COUNTIFS(Sta!$A:$A,$A287,Sta!$H:$H,"&gt;1.5") +COUNTIFS(Sta!$B:$B,$A287,Sta!$J:$J,"&gt;1.5"))/$D287</f>
        <v>0.2</v>
      </c>
      <c r="O287" s="7">
        <f>COUNTIFS(Sta!$A:$A,$A287,Sta!$H:$H,"&gt;1.5")/$B287</f>
        <v>0.33333333333333331</v>
      </c>
      <c r="P287" s="7">
        <f>COUNTIFS(Sta!$B:$B,$A287,Sta!$J:$J,"&gt;1.5")/$C287</f>
        <v>0.1111111111111111</v>
      </c>
      <c r="Q287" s="12">
        <f>(COUNTIFS(Sta!$A:$A,$A287,Sta!$I:$I,"&gt;0.5") +COUNTIFS(Sta!$B:$B,$A287,Sta!$K:$K,"&gt;0.5"))/$D287</f>
        <v>0.46666666666666667</v>
      </c>
      <c r="R287" s="7">
        <f>COUNTIFS(Sta!$A:$A,$A287,Sta!$I:$I,"&gt;0.5")/$B287</f>
        <v>0.33333333333333331</v>
      </c>
      <c r="S287" s="7">
        <f>COUNTIFS(Sta!$B:$B,$A287,Sta!$K:$K,"&gt;0.5")/$C287</f>
        <v>0.55555555555555558</v>
      </c>
      <c r="T287" s="12">
        <f>(COUNTIFS(Sta!$A:$A,$A287,Sta!$I:$I,"&gt;1.5") +COUNTIFS(Sta!$B:$B,$A287,Sta!$K:$K,"&gt;1.5"))/$D287</f>
        <v>6.6666666666666666E-2</v>
      </c>
      <c r="U287" s="7">
        <f>COUNTIFS(Sta!$A:$A,$A287,Sta!$I:$I,"&gt;1.5")/$B287</f>
        <v>0.16666666666666666</v>
      </c>
      <c r="V287" s="7">
        <f>COUNTIFS(Sta!$B:$B,$A287,Sta!$K:$K,"&gt;1.5")/$C287</f>
        <v>0</v>
      </c>
    </row>
    <row r="288" spans="1:22" x14ac:dyDescent="0.3">
      <c r="A288" t="s">
        <v>556</v>
      </c>
      <c r="B288" s="9">
        <f>COUNTIF(Sta!A:A,A288)</f>
        <v>3</v>
      </c>
      <c r="C288" s="4">
        <f>COUNTIF(Sta!B:B,A288)</f>
        <v>1</v>
      </c>
      <c r="D288" s="4">
        <f t="shared" si="9"/>
        <v>4</v>
      </c>
      <c r="E288" s="12">
        <f>(COUNTIFS(Sta!$A:$A,$A288,Sta!$L:$L,"&gt;0.5") +COUNTIFS(Sta!$B:$B,$A288,Sta!$L:$L,"&gt;0.5"))/$D288</f>
        <v>0.75</v>
      </c>
      <c r="F288" s="7">
        <f>COUNTIFS(Sta!$A:$A,$A288,Sta!$L:$L,"&gt;0.5")/$B288</f>
        <v>0.66666666666666663</v>
      </c>
      <c r="G288" s="7">
        <f>COUNTIFS(Sta!$B:$B,$A288,Sta!$L:$L,"&gt;0.5")/$C288</f>
        <v>1</v>
      </c>
      <c r="H288" s="12">
        <f>(COUNTIFS(Sta!$A:$A,$A288,Sta!$L:$L,"&gt;1.5") +COUNTIFS(Sta!$B:$B,$A288,Sta!$L:$L,"&gt;1.5"))/$D288</f>
        <v>0.5</v>
      </c>
      <c r="I288" s="7">
        <f>COUNTIFS(Sta!$A:$A,$A288,Sta!$L:$L,"&gt;1.5")/$B288</f>
        <v>0.33333333333333331</v>
      </c>
      <c r="J288" s="7">
        <f>COUNTIFS(Sta!$B:$B,$A288,Sta!$L:$L,"&gt;1.5")/$C288</f>
        <v>1</v>
      </c>
      <c r="K288" s="12">
        <f>(COUNTIFS(Sta!$A:$A,$A288,Sta!$H:$H,"&gt;0.5") +COUNTIFS(Sta!$B:$B,$A288,Sta!$J:$J,"&gt;0.5"))/$D288</f>
        <v>0.5</v>
      </c>
      <c r="L288" s="7">
        <f>COUNTIFS(Sta!$A:$A,$A288,Sta!$H:$H,"&gt;0.5")/$B288</f>
        <v>0.33333333333333331</v>
      </c>
      <c r="M288" s="7">
        <f>COUNTIFS(Sta!$B:$B,$A288,Sta!$J:$J,"&gt;0.5")/$C288</f>
        <v>1</v>
      </c>
      <c r="N288" s="12">
        <f>(COUNTIFS(Sta!$A:$A,$A288,Sta!$H:$H,"&gt;1.5") +COUNTIFS(Sta!$B:$B,$A288,Sta!$J:$J,"&gt;1.5"))/$D288</f>
        <v>0</v>
      </c>
      <c r="O288" s="7">
        <f>COUNTIFS(Sta!$A:$A,$A288,Sta!$H:$H,"&gt;1.5")/$B288</f>
        <v>0</v>
      </c>
      <c r="P288" s="7">
        <f>COUNTIFS(Sta!$B:$B,$A288,Sta!$J:$J,"&gt;1.5")/$C288</f>
        <v>0</v>
      </c>
      <c r="Q288" s="12">
        <f>(COUNTIFS(Sta!$A:$A,$A288,Sta!$I:$I,"&gt;0.5") +COUNTIFS(Sta!$B:$B,$A288,Sta!$K:$K,"&gt;0.5"))/$D288</f>
        <v>0.75</v>
      </c>
      <c r="R288" s="7">
        <f>COUNTIFS(Sta!$A:$A,$A288,Sta!$I:$I,"&gt;0.5")/$B288</f>
        <v>0.66666666666666663</v>
      </c>
      <c r="S288" s="7">
        <f>COUNTIFS(Sta!$B:$B,$A288,Sta!$K:$K,"&gt;0.5")/$C288</f>
        <v>1</v>
      </c>
      <c r="T288" s="12">
        <f>(COUNTIFS(Sta!$A:$A,$A288,Sta!$I:$I,"&gt;1.5") +COUNTIFS(Sta!$B:$B,$A288,Sta!$K:$K,"&gt;1.5"))/$D288</f>
        <v>0.5</v>
      </c>
      <c r="U288" s="7">
        <f>COUNTIFS(Sta!$A:$A,$A288,Sta!$I:$I,"&gt;1.5")/$B288</f>
        <v>0.33333333333333331</v>
      </c>
      <c r="V288" s="7">
        <f>COUNTIFS(Sta!$B:$B,$A288,Sta!$K:$K,"&gt;1.5")/$C288</f>
        <v>1</v>
      </c>
    </row>
    <row r="289" spans="1:22" x14ac:dyDescent="0.3">
      <c r="A289" t="s">
        <v>673</v>
      </c>
      <c r="B289" s="9">
        <f>COUNTIF(Sta!A:A,A289)</f>
        <v>10</v>
      </c>
      <c r="C289" s="4">
        <f>COUNTIF(Sta!B:B,A289)</f>
        <v>9</v>
      </c>
      <c r="D289" s="4">
        <f t="shared" si="9"/>
        <v>19</v>
      </c>
      <c r="E289" s="12">
        <f>(COUNTIFS(Sta!$A:$A,$A289,Sta!$L:$L,"&gt;0.5") +COUNTIFS(Sta!$B:$B,$A289,Sta!$L:$L,"&gt;0.5"))/$D289</f>
        <v>0.63157894736842102</v>
      </c>
      <c r="F289" s="7">
        <f>COUNTIFS(Sta!$A:$A,$A289,Sta!$L:$L,"&gt;0.5")/$B289</f>
        <v>0.6</v>
      </c>
      <c r="G289" s="7">
        <f>COUNTIFS(Sta!$B:$B,$A289,Sta!$L:$L,"&gt;0.5")/$C289</f>
        <v>0.66666666666666663</v>
      </c>
      <c r="H289" s="12">
        <f>(COUNTIFS(Sta!$A:$A,$A289,Sta!$L:$L,"&gt;1.5") +COUNTIFS(Sta!$B:$B,$A289,Sta!$L:$L,"&gt;1.5"))/$D289</f>
        <v>0.21052631578947367</v>
      </c>
      <c r="I289" s="7">
        <f>COUNTIFS(Sta!$A:$A,$A289,Sta!$L:$L,"&gt;1.5")/$B289</f>
        <v>0</v>
      </c>
      <c r="J289" s="7">
        <f>COUNTIFS(Sta!$B:$B,$A289,Sta!$L:$L,"&gt;1.5")/$C289</f>
        <v>0.44444444444444442</v>
      </c>
      <c r="K289" s="12">
        <f>(COUNTIFS(Sta!$A:$A,$A289,Sta!$H:$H,"&gt;0.5") +COUNTIFS(Sta!$B:$B,$A289,Sta!$J:$J,"&gt;0.5"))/$D289</f>
        <v>0.26315789473684209</v>
      </c>
      <c r="L289" s="7">
        <f>COUNTIFS(Sta!$A:$A,$A289,Sta!$H:$H,"&gt;0.5")/$B289</f>
        <v>0.1</v>
      </c>
      <c r="M289" s="7">
        <f>COUNTIFS(Sta!$B:$B,$A289,Sta!$J:$J,"&gt;0.5")/$C289</f>
        <v>0.44444444444444442</v>
      </c>
      <c r="N289" s="12">
        <f>(COUNTIFS(Sta!$A:$A,$A289,Sta!$H:$H,"&gt;1.5") +COUNTIFS(Sta!$B:$B,$A289,Sta!$J:$J,"&gt;1.5"))/$D289</f>
        <v>0.10526315789473684</v>
      </c>
      <c r="O289" s="7">
        <f>COUNTIFS(Sta!$A:$A,$A289,Sta!$H:$H,"&gt;1.5")/$B289</f>
        <v>0</v>
      </c>
      <c r="P289" s="7">
        <f>COUNTIFS(Sta!$B:$B,$A289,Sta!$J:$J,"&gt;1.5")/$C289</f>
        <v>0.22222222222222221</v>
      </c>
      <c r="Q289" s="12">
        <f>(COUNTIFS(Sta!$A:$A,$A289,Sta!$I:$I,"&gt;0.5") +COUNTIFS(Sta!$B:$B,$A289,Sta!$K:$K,"&gt;0.5"))/$D289</f>
        <v>0.42105263157894735</v>
      </c>
      <c r="R289" s="7">
        <f>COUNTIFS(Sta!$A:$A,$A289,Sta!$I:$I,"&gt;0.5")/$B289</f>
        <v>0.5</v>
      </c>
      <c r="S289" s="7">
        <f>COUNTIFS(Sta!$B:$B,$A289,Sta!$K:$K,"&gt;0.5")/$C289</f>
        <v>0.33333333333333331</v>
      </c>
      <c r="T289" s="12">
        <f>(COUNTIFS(Sta!$A:$A,$A289,Sta!$I:$I,"&gt;1.5") +COUNTIFS(Sta!$B:$B,$A289,Sta!$K:$K,"&gt;1.5"))/$D289</f>
        <v>5.2631578947368418E-2</v>
      </c>
      <c r="U289" s="7">
        <f>COUNTIFS(Sta!$A:$A,$A289,Sta!$I:$I,"&gt;1.5")/$B289</f>
        <v>0</v>
      </c>
      <c r="V289" s="7">
        <f>COUNTIFS(Sta!$B:$B,$A289,Sta!$K:$K,"&gt;1.5")/$C289</f>
        <v>0.1111111111111111</v>
      </c>
    </row>
    <row r="290" spans="1:22" x14ac:dyDescent="0.3">
      <c r="A290" t="s">
        <v>591</v>
      </c>
      <c r="B290" s="9">
        <f>COUNTIF(Sta!A:A,A290)</f>
        <v>2</v>
      </c>
      <c r="C290" s="4">
        <f>COUNTIF(Sta!B:B,A290)</f>
        <v>1</v>
      </c>
      <c r="D290" s="4">
        <f t="shared" si="9"/>
        <v>3</v>
      </c>
      <c r="E290" s="12">
        <f>(COUNTIFS(Sta!$A:$A,$A290,Sta!$L:$L,"&gt;0.5") +COUNTIFS(Sta!$B:$B,$A290,Sta!$L:$L,"&gt;0.5"))/$D290</f>
        <v>0.66666666666666663</v>
      </c>
      <c r="F290" s="7">
        <f>COUNTIFS(Sta!$A:$A,$A290,Sta!$L:$L,"&gt;0.5")/$B290</f>
        <v>0.5</v>
      </c>
      <c r="G290" s="7">
        <f>COUNTIFS(Sta!$B:$B,$A290,Sta!$L:$L,"&gt;0.5")/$C290</f>
        <v>1</v>
      </c>
      <c r="H290" s="12">
        <f>(COUNTIFS(Sta!$A:$A,$A290,Sta!$L:$L,"&gt;1.5") +COUNTIFS(Sta!$B:$B,$A290,Sta!$L:$L,"&gt;1.5"))/$D290</f>
        <v>0.66666666666666663</v>
      </c>
      <c r="I290" s="7">
        <f>COUNTIFS(Sta!$A:$A,$A290,Sta!$L:$L,"&gt;1.5")/$B290</f>
        <v>0.5</v>
      </c>
      <c r="J290" s="7">
        <f>COUNTIFS(Sta!$B:$B,$A290,Sta!$L:$L,"&gt;1.5")/$C290</f>
        <v>1</v>
      </c>
      <c r="K290" s="12">
        <f>(COUNTIFS(Sta!$A:$A,$A290,Sta!$H:$H,"&gt;0.5") +COUNTIFS(Sta!$B:$B,$A290,Sta!$J:$J,"&gt;0.5"))/$D290</f>
        <v>0.66666666666666663</v>
      </c>
      <c r="L290" s="7">
        <f>COUNTIFS(Sta!$A:$A,$A290,Sta!$H:$H,"&gt;0.5")/$B290</f>
        <v>0.5</v>
      </c>
      <c r="M290" s="7">
        <f>COUNTIFS(Sta!$B:$B,$A290,Sta!$J:$J,"&gt;0.5")/$C290</f>
        <v>1</v>
      </c>
      <c r="N290" s="12">
        <f>(COUNTIFS(Sta!$A:$A,$A290,Sta!$H:$H,"&gt;1.5") +COUNTIFS(Sta!$B:$B,$A290,Sta!$J:$J,"&gt;1.5"))/$D290</f>
        <v>0.33333333333333331</v>
      </c>
      <c r="O290" s="7">
        <f>COUNTIFS(Sta!$A:$A,$A290,Sta!$H:$H,"&gt;1.5")/$B290</f>
        <v>0.5</v>
      </c>
      <c r="P290" s="7">
        <f>COUNTIFS(Sta!$B:$B,$A290,Sta!$J:$J,"&gt;1.5")/$C290</f>
        <v>0</v>
      </c>
      <c r="Q290" s="12">
        <f>(COUNTIFS(Sta!$A:$A,$A290,Sta!$I:$I,"&gt;0.5") +COUNTIFS(Sta!$B:$B,$A290,Sta!$K:$K,"&gt;0.5"))/$D290</f>
        <v>0.66666666666666663</v>
      </c>
      <c r="R290" s="7">
        <f>COUNTIFS(Sta!$A:$A,$A290,Sta!$I:$I,"&gt;0.5")/$B290</f>
        <v>0.5</v>
      </c>
      <c r="S290" s="7">
        <f>COUNTIFS(Sta!$B:$B,$A290,Sta!$K:$K,"&gt;0.5")/$C290</f>
        <v>1</v>
      </c>
      <c r="T290" s="12">
        <f>(COUNTIFS(Sta!$A:$A,$A290,Sta!$I:$I,"&gt;1.5") +COUNTIFS(Sta!$B:$B,$A290,Sta!$K:$K,"&gt;1.5"))/$D290</f>
        <v>0</v>
      </c>
      <c r="U290" s="7">
        <f>COUNTIFS(Sta!$A:$A,$A290,Sta!$I:$I,"&gt;1.5")/$B290</f>
        <v>0</v>
      </c>
      <c r="V290" s="7">
        <f>COUNTIFS(Sta!$B:$B,$A290,Sta!$K:$K,"&gt;1.5")/$C290</f>
        <v>0</v>
      </c>
    </row>
    <row r="291" spans="1:22" x14ac:dyDescent="0.3">
      <c r="A291" t="s">
        <v>682</v>
      </c>
      <c r="B291" s="9">
        <f>COUNTIF(Sta!A:A,A291)</f>
        <v>9</v>
      </c>
      <c r="C291" s="4">
        <f>COUNTIF(Sta!B:B,A291)</f>
        <v>10</v>
      </c>
      <c r="D291" s="4">
        <f t="shared" si="9"/>
        <v>19</v>
      </c>
      <c r="E291" s="12">
        <f>(COUNTIFS(Sta!$A:$A,$A291,Sta!$L:$L,"&gt;0.5") +COUNTIFS(Sta!$B:$B,$A291,Sta!$L:$L,"&gt;0.5"))/$D291</f>
        <v>0.63157894736842102</v>
      </c>
      <c r="F291" s="7">
        <f>COUNTIFS(Sta!$A:$A,$A291,Sta!$L:$L,"&gt;0.5")/$B291</f>
        <v>0.66666666666666663</v>
      </c>
      <c r="G291" s="7">
        <f>COUNTIFS(Sta!$B:$B,$A291,Sta!$L:$L,"&gt;0.5")/$C291</f>
        <v>0.6</v>
      </c>
      <c r="H291" s="12">
        <f>(COUNTIFS(Sta!$A:$A,$A291,Sta!$L:$L,"&gt;1.5") +COUNTIFS(Sta!$B:$B,$A291,Sta!$L:$L,"&gt;1.5"))/$D291</f>
        <v>0.26315789473684209</v>
      </c>
      <c r="I291" s="7">
        <f>COUNTIFS(Sta!$A:$A,$A291,Sta!$L:$L,"&gt;1.5")/$B291</f>
        <v>0.22222222222222221</v>
      </c>
      <c r="J291" s="7">
        <f>COUNTIFS(Sta!$B:$B,$A291,Sta!$L:$L,"&gt;1.5")/$C291</f>
        <v>0.3</v>
      </c>
      <c r="K291" s="12">
        <f>(COUNTIFS(Sta!$A:$A,$A291,Sta!$H:$H,"&gt;0.5") +COUNTIFS(Sta!$B:$B,$A291,Sta!$J:$J,"&gt;0.5"))/$D291</f>
        <v>0.15789473684210525</v>
      </c>
      <c r="L291" s="7">
        <f>COUNTIFS(Sta!$A:$A,$A291,Sta!$H:$H,"&gt;0.5")/$B291</f>
        <v>0.22222222222222221</v>
      </c>
      <c r="M291" s="7">
        <f>COUNTIFS(Sta!$B:$B,$A291,Sta!$J:$J,"&gt;0.5")/$C291</f>
        <v>0.1</v>
      </c>
      <c r="N291" s="12">
        <f>(COUNTIFS(Sta!$A:$A,$A291,Sta!$H:$H,"&gt;1.5") +COUNTIFS(Sta!$B:$B,$A291,Sta!$J:$J,"&gt;1.5"))/$D291</f>
        <v>5.2631578947368418E-2</v>
      </c>
      <c r="O291" s="7">
        <f>COUNTIFS(Sta!$A:$A,$A291,Sta!$H:$H,"&gt;1.5")/$B291</f>
        <v>0.1111111111111111</v>
      </c>
      <c r="P291" s="7">
        <f>COUNTIFS(Sta!$B:$B,$A291,Sta!$J:$J,"&gt;1.5")/$C291</f>
        <v>0</v>
      </c>
      <c r="Q291" s="12">
        <f>(COUNTIFS(Sta!$A:$A,$A291,Sta!$I:$I,"&gt;0.5") +COUNTIFS(Sta!$B:$B,$A291,Sta!$K:$K,"&gt;0.5"))/$D291</f>
        <v>0.52631578947368418</v>
      </c>
      <c r="R291" s="7">
        <f>COUNTIFS(Sta!$A:$A,$A291,Sta!$I:$I,"&gt;0.5")/$B291</f>
        <v>0.44444444444444442</v>
      </c>
      <c r="S291" s="7">
        <f>COUNTIFS(Sta!$B:$B,$A291,Sta!$K:$K,"&gt;0.5")/$C291</f>
        <v>0.6</v>
      </c>
      <c r="T291" s="12">
        <f>(COUNTIFS(Sta!$A:$A,$A291,Sta!$I:$I,"&gt;1.5") +COUNTIFS(Sta!$B:$B,$A291,Sta!$K:$K,"&gt;1.5"))/$D291</f>
        <v>0.15789473684210525</v>
      </c>
      <c r="U291" s="7">
        <f>COUNTIFS(Sta!$A:$A,$A291,Sta!$I:$I,"&gt;1.5")/$B291</f>
        <v>0.1111111111111111</v>
      </c>
      <c r="V291" s="7">
        <f>COUNTIFS(Sta!$B:$B,$A291,Sta!$K:$K,"&gt;1.5")/$C291</f>
        <v>0.2</v>
      </c>
    </row>
    <row r="292" spans="1:22" x14ac:dyDescent="0.3">
      <c r="A292" t="s">
        <v>630</v>
      </c>
      <c r="B292" s="9">
        <f>COUNTIF(Sta!A:A,A292)</f>
        <v>1</v>
      </c>
      <c r="C292" s="4">
        <f>COUNTIF(Sta!B:B,A292)</f>
        <v>1</v>
      </c>
      <c r="D292" s="4">
        <f t="shared" si="9"/>
        <v>2</v>
      </c>
      <c r="E292" s="12">
        <f>(COUNTIFS(Sta!$A:$A,$A292,Sta!$L:$L,"&gt;0.5") +COUNTIFS(Sta!$B:$B,$A292,Sta!$L:$L,"&gt;0.5"))/$D292</f>
        <v>1</v>
      </c>
      <c r="F292" s="7">
        <f>COUNTIFS(Sta!$A:$A,$A292,Sta!$L:$L,"&gt;0.5")/$B292</f>
        <v>1</v>
      </c>
      <c r="G292" s="7">
        <f>COUNTIFS(Sta!$B:$B,$A292,Sta!$L:$L,"&gt;0.5")/$C292</f>
        <v>1</v>
      </c>
      <c r="H292" s="12">
        <f>(COUNTIFS(Sta!$A:$A,$A292,Sta!$L:$L,"&gt;1.5") +COUNTIFS(Sta!$B:$B,$A292,Sta!$L:$L,"&gt;1.5"))/$D292</f>
        <v>0.5</v>
      </c>
      <c r="I292" s="7">
        <f>COUNTIFS(Sta!$A:$A,$A292,Sta!$L:$L,"&gt;1.5")/$B292</f>
        <v>0</v>
      </c>
      <c r="J292" s="7">
        <f>COUNTIFS(Sta!$B:$B,$A292,Sta!$L:$L,"&gt;1.5")/$C292</f>
        <v>1</v>
      </c>
      <c r="K292" s="12">
        <f>(COUNTIFS(Sta!$A:$A,$A292,Sta!$H:$H,"&gt;0.5") +COUNTIFS(Sta!$B:$B,$A292,Sta!$J:$J,"&gt;0.5"))/$D292</f>
        <v>0.5</v>
      </c>
      <c r="L292" s="7">
        <f>COUNTIFS(Sta!$A:$A,$A292,Sta!$H:$H,"&gt;0.5")/$B292</f>
        <v>1</v>
      </c>
      <c r="M292" s="7">
        <f>COUNTIFS(Sta!$B:$B,$A292,Sta!$J:$J,"&gt;0.5")/$C292</f>
        <v>0</v>
      </c>
      <c r="N292" s="12">
        <f>(COUNTIFS(Sta!$A:$A,$A292,Sta!$H:$H,"&gt;1.5") +COUNTIFS(Sta!$B:$B,$A292,Sta!$J:$J,"&gt;1.5"))/$D292</f>
        <v>0</v>
      </c>
      <c r="O292" s="7">
        <f>COUNTIFS(Sta!$A:$A,$A292,Sta!$H:$H,"&gt;1.5")/$B292</f>
        <v>0</v>
      </c>
      <c r="P292" s="7">
        <f>COUNTIFS(Sta!$B:$B,$A292,Sta!$J:$J,"&gt;1.5")/$C292</f>
        <v>0</v>
      </c>
      <c r="Q292" s="12">
        <f>(COUNTIFS(Sta!$A:$A,$A292,Sta!$I:$I,"&gt;0.5") +COUNTIFS(Sta!$B:$B,$A292,Sta!$K:$K,"&gt;0.5"))/$D292</f>
        <v>0.5</v>
      </c>
      <c r="R292" s="7">
        <f>COUNTIFS(Sta!$A:$A,$A292,Sta!$I:$I,"&gt;0.5")/$B292</f>
        <v>0</v>
      </c>
      <c r="S292" s="7">
        <f>COUNTIFS(Sta!$B:$B,$A292,Sta!$K:$K,"&gt;0.5")/$C292</f>
        <v>1</v>
      </c>
      <c r="T292" s="12">
        <f>(COUNTIFS(Sta!$A:$A,$A292,Sta!$I:$I,"&gt;1.5") +COUNTIFS(Sta!$B:$B,$A292,Sta!$K:$K,"&gt;1.5"))/$D292</f>
        <v>0.5</v>
      </c>
      <c r="U292" s="7">
        <f>COUNTIFS(Sta!$A:$A,$A292,Sta!$I:$I,"&gt;1.5")/$B292</f>
        <v>0</v>
      </c>
      <c r="V292" s="7">
        <f>COUNTIFS(Sta!$B:$B,$A292,Sta!$K:$K,"&gt;1.5")/$C292</f>
        <v>1</v>
      </c>
    </row>
    <row r="293" spans="1:22" x14ac:dyDescent="0.3">
      <c r="A293" t="s">
        <v>412</v>
      </c>
      <c r="B293" s="9">
        <f>COUNTIF(Sta!A:A,A293)</f>
        <v>0</v>
      </c>
      <c r="C293" s="4">
        <f>COUNTIF(Sta!B:B,A293)</f>
        <v>0</v>
      </c>
      <c r="D293" s="4">
        <f t="shared" si="9"/>
        <v>0</v>
      </c>
      <c r="E293" s="12" t="e">
        <f>(COUNTIFS(Sta!$A:$A,$A293,Sta!$L:$L,"&gt;0.5") +COUNTIFS(Sta!$B:$B,$A293,Sta!$L:$L,"&gt;0.5"))/$D293</f>
        <v>#DIV/0!</v>
      </c>
      <c r="F293" s="7" t="e">
        <f>COUNTIFS(Sta!$A:$A,$A293,Sta!$L:$L,"&gt;0.5")/$B293</f>
        <v>#DIV/0!</v>
      </c>
      <c r="G293" s="7" t="e">
        <f>COUNTIFS(Sta!$B:$B,$A293,Sta!$L:$L,"&gt;0.5")/$C293</f>
        <v>#DIV/0!</v>
      </c>
      <c r="H293" s="12" t="e">
        <f>(COUNTIFS(Sta!$A:$A,$A293,Sta!$L:$L,"&gt;1.5") +COUNTIFS(Sta!$B:$B,$A293,Sta!$L:$L,"&gt;1.5"))/$D293</f>
        <v>#DIV/0!</v>
      </c>
      <c r="I293" s="7" t="e">
        <f>COUNTIFS(Sta!$A:$A,$A293,Sta!$L:$L,"&gt;1.5")/$B293</f>
        <v>#DIV/0!</v>
      </c>
      <c r="J293" s="7" t="e">
        <f>COUNTIFS(Sta!$B:$B,$A293,Sta!$L:$L,"&gt;1.5")/$C293</f>
        <v>#DIV/0!</v>
      </c>
      <c r="K293" s="12" t="e">
        <f>(COUNTIFS(Sta!$A:$A,$A293,Sta!$H:$H,"&gt;0.5") +COUNTIFS(Sta!$B:$B,$A293,Sta!$J:$J,"&gt;0.5"))/$D293</f>
        <v>#DIV/0!</v>
      </c>
      <c r="L293" s="7" t="e">
        <f>COUNTIFS(Sta!$A:$A,$A293,Sta!$H:$H,"&gt;0.5")/$B293</f>
        <v>#DIV/0!</v>
      </c>
      <c r="M293" s="7" t="e">
        <f>COUNTIFS(Sta!$B:$B,$A293,Sta!$J:$J,"&gt;0.5")/$C293</f>
        <v>#DIV/0!</v>
      </c>
      <c r="N293" s="12" t="e">
        <f>(COUNTIFS(Sta!$A:$A,$A293,Sta!$H:$H,"&gt;1.5") +COUNTIFS(Sta!$B:$B,$A293,Sta!$J:$J,"&gt;1.5"))/$D293</f>
        <v>#DIV/0!</v>
      </c>
      <c r="O293" s="7" t="e">
        <f>COUNTIFS(Sta!$A:$A,$A293,Sta!$H:$H,"&gt;1.5")/$B293</f>
        <v>#DIV/0!</v>
      </c>
      <c r="P293" s="7" t="e">
        <f>COUNTIFS(Sta!$B:$B,$A293,Sta!$J:$J,"&gt;1.5")/$C293</f>
        <v>#DIV/0!</v>
      </c>
      <c r="Q293" s="12" t="e">
        <f>(COUNTIFS(Sta!$A:$A,$A293,Sta!$I:$I,"&gt;0.5") +COUNTIFS(Sta!$B:$B,$A293,Sta!$K:$K,"&gt;0.5"))/$D293</f>
        <v>#DIV/0!</v>
      </c>
      <c r="R293" s="7" t="e">
        <f>COUNTIFS(Sta!$A:$A,$A293,Sta!$I:$I,"&gt;0.5")/$B293</f>
        <v>#DIV/0!</v>
      </c>
      <c r="S293" s="7" t="e">
        <f>COUNTIFS(Sta!$B:$B,$A293,Sta!$K:$K,"&gt;0.5")/$C293</f>
        <v>#DIV/0!</v>
      </c>
      <c r="T293" s="12" t="e">
        <f>(COUNTIFS(Sta!$A:$A,$A293,Sta!$I:$I,"&gt;1.5") +COUNTIFS(Sta!$B:$B,$A293,Sta!$K:$K,"&gt;1.5"))/$D293</f>
        <v>#DIV/0!</v>
      </c>
      <c r="U293" s="7" t="e">
        <f>COUNTIFS(Sta!$A:$A,$A293,Sta!$I:$I,"&gt;1.5")/$B293</f>
        <v>#DIV/0!</v>
      </c>
      <c r="V293" s="7" t="e">
        <f>COUNTIFS(Sta!$B:$B,$A293,Sta!$K:$K,"&gt;1.5")/$C293</f>
        <v>#DIV/0!</v>
      </c>
    </row>
    <row r="294" spans="1:22" x14ac:dyDescent="0.3">
      <c r="A294" t="s">
        <v>580</v>
      </c>
      <c r="B294" s="9">
        <f>COUNTIF(Sta!A:A,A294)</f>
        <v>1</v>
      </c>
      <c r="C294" s="4">
        <f>COUNTIF(Sta!B:B,A294)</f>
        <v>2</v>
      </c>
      <c r="D294" s="4">
        <f t="shared" si="9"/>
        <v>3</v>
      </c>
      <c r="E294" s="12">
        <f>(COUNTIFS(Sta!$A:$A,$A294,Sta!$L:$L,"&gt;0.5") +COUNTIFS(Sta!$B:$B,$A294,Sta!$L:$L,"&gt;0.5"))/$D294</f>
        <v>1</v>
      </c>
      <c r="F294" s="7">
        <f>COUNTIFS(Sta!$A:$A,$A294,Sta!$L:$L,"&gt;0.5")/$B294</f>
        <v>1</v>
      </c>
      <c r="G294" s="7">
        <f>COUNTIFS(Sta!$B:$B,$A294,Sta!$L:$L,"&gt;0.5")/$C294</f>
        <v>1</v>
      </c>
      <c r="H294" s="12">
        <f>(COUNTIFS(Sta!$A:$A,$A294,Sta!$L:$L,"&gt;1.5") +COUNTIFS(Sta!$B:$B,$A294,Sta!$L:$L,"&gt;1.5"))/$D294</f>
        <v>0</v>
      </c>
      <c r="I294" s="7">
        <f>COUNTIFS(Sta!$A:$A,$A294,Sta!$L:$L,"&gt;1.5")/$B294</f>
        <v>0</v>
      </c>
      <c r="J294" s="7">
        <f>COUNTIFS(Sta!$B:$B,$A294,Sta!$L:$L,"&gt;1.5")/$C294</f>
        <v>0</v>
      </c>
      <c r="K294" s="12">
        <f>(COUNTIFS(Sta!$A:$A,$A294,Sta!$H:$H,"&gt;0.5") +COUNTIFS(Sta!$B:$B,$A294,Sta!$J:$J,"&gt;0.5"))/$D294</f>
        <v>1</v>
      </c>
      <c r="L294" s="7">
        <f>COUNTIFS(Sta!$A:$A,$A294,Sta!$H:$H,"&gt;0.5")/$B294</f>
        <v>1</v>
      </c>
      <c r="M294" s="7">
        <f>COUNTIFS(Sta!$B:$B,$A294,Sta!$J:$J,"&gt;0.5")/$C294</f>
        <v>1</v>
      </c>
      <c r="N294" s="12">
        <f>(COUNTIFS(Sta!$A:$A,$A294,Sta!$H:$H,"&gt;1.5") +COUNTIFS(Sta!$B:$B,$A294,Sta!$J:$J,"&gt;1.5"))/$D294</f>
        <v>0</v>
      </c>
      <c r="O294" s="7">
        <f>COUNTIFS(Sta!$A:$A,$A294,Sta!$H:$H,"&gt;1.5")/$B294</f>
        <v>0</v>
      </c>
      <c r="P294" s="7">
        <f>COUNTIFS(Sta!$B:$B,$A294,Sta!$J:$J,"&gt;1.5")/$C294</f>
        <v>0</v>
      </c>
      <c r="Q294" s="12">
        <f>(COUNTIFS(Sta!$A:$A,$A294,Sta!$I:$I,"&gt;0.5") +COUNTIFS(Sta!$B:$B,$A294,Sta!$K:$K,"&gt;0.5"))/$D294</f>
        <v>0</v>
      </c>
      <c r="R294" s="7">
        <f>COUNTIFS(Sta!$A:$A,$A294,Sta!$I:$I,"&gt;0.5")/$B294</f>
        <v>0</v>
      </c>
      <c r="S294" s="7">
        <f>COUNTIFS(Sta!$B:$B,$A294,Sta!$K:$K,"&gt;0.5")/$C294</f>
        <v>0</v>
      </c>
      <c r="T294" s="12">
        <f>(COUNTIFS(Sta!$A:$A,$A294,Sta!$I:$I,"&gt;1.5") +COUNTIFS(Sta!$B:$B,$A294,Sta!$K:$K,"&gt;1.5"))/$D294</f>
        <v>0</v>
      </c>
      <c r="U294" s="7">
        <f>COUNTIFS(Sta!$A:$A,$A294,Sta!$I:$I,"&gt;1.5")/$B294</f>
        <v>0</v>
      </c>
      <c r="V294" s="7">
        <f>COUNTIFS(Sta!$B:$B,$A294,Sta!$K:$K,"&gt;1.5")/$C294</f>
        <v>0</v>
      </c>
    </row>
    <row r="295" spans="1:22" x14ac:dyDescent="0.3">
      <c r="A295" t="s">
        <v>89</v>
      </c>
      <c r="B295" s="9">
        <f>COUNTIF(Sta!A:A,A295)</f>
        <v>0</v>
      </c>
      <c r="C295" s="4">
        <f>COUNTIF(Sta!B:B,A295)</f>
        <v>0</v>
      </c>
      <c r="D295" s="4">
        <f t="shared" si="9"/>
        <v>0</v>
      </c>
      <c r="E295" s="12" t="e">
        <f>(COUNTIFS(Sta!$A:$A,$A295,Sta!$L:$L,"&gt;0.5") +COUNTIFS(Sta!$B:$B,$A295,Sta!$L:$L,"&gt;0.5"))/$D295</f>
        <v>#DIV/0!</v>
      </c>
      <c r="F295" s="7" t="e">
        <f>COUNTIFS(Sta!$A:$A,$A295,Sta!$L:$L,"&gt;0.5")/$B295</f>
        <v>#DIV/0!</v>
      </c>
      <c r="G295" s="7" t="e">
        <f>COUNTIFS(Sta!$B:$B,$A295,Sta!$L:$L,"&gt;0.5")/$C295</f>
        <v>#DIV/0!</v>
      </c>
      <c r="H295" s="12" t="e">
        <f>(COUNTIFS(Sta!$A:$A,$A295,Sta!$L:$L,"&gt;1.5") +COUNTIFS(Sta!$B:$B,$A295,Sta!$L:$L,"&gt;1.5"))/$D295</f>
        <v>#DIV/0!</v>
      </c>
      <c r="I295" s="7" t="e">
        <f>COUNTIFS(Sta!$A:$A,$A295,Sta!$L:$L,"&gt;1.5")/$B295</f>
        <v>#DIV/0!</v>
      </c>
      <c r="J295" s="7" t="e">
        <f>COUNTIFS(Sta!$B:$B,$A295,Sta!$L:$L,"&gt;1.5")/$C295</f>
        <v>#DIV/0!</v>
      </c>
      <c r="K295" s="12" t="e">
        <f>(COUNTIFS(Sta!$A:$A,$A295,Sta!$H:$H,"&gt;0.5") +COUNTIFS(Sta!$B:$B,$A295,Sta!$J:$J,"&gt;0.5"))/$D295</f>
        <v>#DIV/0!</v>
      </c>
      <c r="L295" s="7" t="e">
        <f>COUNTIFS(Sta!$A:$A,$A295,Sta!$H:$H,"&gt;0.5")/$B295</f>
        <v>#DIV/0!</v>
      </c>
      <c r="M295" s="7" t="e">
        <f>COUNTIFS(Sta!$B:$B,$A295,Sta!$J:$J,"&gt;0.5")/$C295</f>
        <v>#DIV/0!</v>
      </c>
      <c r="N295" s="12" t="e">
        <f>(COUNTIFS(Sta!$A:$A,$A295,Sta!$H:$H,"&gt;1.5") +COUNTIFS(Sta!$B:$B,$A295,Sta!$J:$J,"&gt;1.5"))/$D295</f>
        <v>#DIV/0!</v>
      </c>
      <c r="O295" s="7" t="e">
        <f>COUNTIFS(Sta!$A:$A,$A295,Sta!$H:$H,"&gt;1.5")/$B295</f>
        <v>#DIV/0!</v>
      </c>
      <c r="P295" s="7" t="e">
        <f>COUNTIFS(Sta!$B:$B,$A295,Sta!$J:$J,"&gt;1.5")/$C295</f>
        <v>#DIV/0!</v>
      </c>
      <c r="Q295" s="12" t="e">
        <f>(COUNTIFS(Sta!$A:$A,$A295,Sta!$I:$I,"&gt;0.5") +COUNTIFS(Sta!$B:$B,$A295,Sta!$K:$K,"&gt;0.5"))/$D295</f>
        <v>#DIV/0!</v>
      </c>
      <c r="R295" s="7" t="e">
        <f>COUNTIFS(Sta!$A:$A,$A295,Sta!$I:$I,"&gt;0.5")/$B295</f>
        <v>#DIV/0!</v>
      </c>
      <c r="S295" s="7" t="e">
        <f>COUNTIFS(Sta!$B:$B,$A295,Sta!$K:$K,"&gt;0.5")/$C295</f>
        <v>#DIV/0!</v>
      </c>
      <c r="T295" s="12" t="e">
        <f>(COUNTIFS(Sta!$A:$A,$A295,Sta!$I:$I,"&gt;1.5") +COUNTIFS(Sta!$B:$B,$A295,Sta!$K:$K,"&gt;1.5"))/$D295</f>
        <v>#DIV/0!</v>
      </c>
      <c r="U295" s="7" t="e">
        <f>COUNTIFS(Sta!$A:$A,$A295,Sta!$I:$I,"&gt;1.5")/$B295</f>
        <v>#DIV/0!</v>
      </c>
      <c r="V295" s="7" t="e">
        <f>COUNTIFS(Sta!$B:$B,$A295,Sta!$K:$K,"&gt;1.5")/$C295</f>
        <v>#DIV/0!</v>
      </c>
    </row>
    <row r="296" spans="1:22" x14ac:dyDescent="0.3">
      <c r="A296" t="s">
        <v>363</v>
      </c>
      <c r="B296" s="9">
        <f>COUNTIF(Sta!A:A,A296)</f>
        <v>1</v>
      </c>
      <c r="C296" s="4">
        <f>COUNTIF(Sta!B:B,A296)</f>
        <v>2</v>
      </c>
      <c r="D296" s="4">
        <f t="shared" si="9"/>
        <v>3</v>
      </c>
      <c r="E296" s="12">
        <f>(COUNTIFS(Sta!$A:$A,$A296,Sta!$L:$L,"&gt;0.5") +COUNTIFS(Sta!$B:$B,$A296,Sta!$L:$L,"&gt;0.5"))/$D296</f>
        <v>1</v>
      </c>
      <c r="F296" s="7">
        <f>COUNTIFS(Sta!$A:$A,$A296,Sta!$L:$L,"&gt;0.5")/$B296</f>
        <v>1</v>
      </c>
      <c r="G296" s="7">
        <f>COUNTIFS(Sta!$B:$B,$A296,Sta!$L:$L,"&gt;0.5")/$C296</f>
        <v>1</v>
      </c>
      <c r="H296" s="12">
        <f>(COUNTIFS(Sta!$A:$A,$A296,Sta!$L:$L,"&gt;1.5") +COUNTIFS(Sta!$B:$B,$A296,Sta!$L:$L,"&gt;1.5"))/$D296</f>
        <v>0</v>
      </c>
      <c r="I296" s="7">
        <f>COUNTIFS(Sta!$A:$A,$A296,Sta!$L:$L,"&gt;1.5")/$B296</f>
        <v>0</v>
      </c>
      <c r="J296" s="7">
        <f>COUNTIFS(Sta!$B:$B,$A296,Sta!$L:$L,"&gt;1.5")/$C296</f>
        <v>0</v>
      </c>
      <c r="K296" s="12">
        <f>(COUNTIFS(Sta!$A:$A,$A296,Sta!$H:$H,"&gt;0.5") +COUNTIFS(Sta!$B:$B,$A296,Sta!$J:$J,"&gt;0.5"))/$D296</f>
        <v>0.33333333333333331</v>
      </c>
      <c r="L296" s="7">
        <f>COUNTIFS(Sta!$A:$A,$A296,Sta!$H:$H,"&gt;0.5")/$B296</f>
        <v>0</v>
      </c>
      <c r="M296" s="7">
        <f>COUNTIFS(Sta!$B:$B,$A296,Sta!$J:$J,"&gt;0.5")/$C296</f>
        <v>0.5</v>
      </c>
      <c r="N296" s="12">
        <f>(COUNTIFS(Sta!$A:$A,$A296,Sta!$H:$H,"&gt;1.5") +COUNTIFS(Sta!$B:$B,$A296,Sta!$J:$J,"&gt;1.5"))/$D296</f>
        <v>0</v>
      </c>
      <c r="O296" s="7">
        <f>COUNTIFS(Sta!$A:$A,$A296,Sta!$H:$H,"&gt;1.5")/$B296</f>
        <v>0</v>
      </c>
      <c r="P296" s="7">
        <f>COUNTIFS(Sta!$B:$B,$A296,Sta!$J:$J,"&gt;1.5")/$C296</f>
        <v>0</v>
      </c>
      <c r="Q296" s="12">
        <f>(COUNTIFS(Sta!$A:$A,$A296,Sta!$I:$I,"&gt;0.5") +COUNTIFS(Sta!$B:$B,$A296,Sta!$K:$K,"&gt;0.5"))/$D296</f>
        <v>0.66666666666666663</v>
      </c>
      <c r="R296" s="7">
        <f>COUNTIFS(Sta!$A:$A,$A296,Sta!$I:$I,"&gt;0.5")/$B296</f>
        <v>1</v>
      </c>
      <c r="S296" s="7">
        <f>COUNTIFS(Sta!$B:$B,$A296,Sta!$K:$K,"&gt;0.5")/$C296</f>
        <v>0.5</v>
      </c>
      <c r="T296" s="12">
        <f>(COUNTIFS(Sta!$A:$A,$A296,Sta!$I:$I,"&gt;1.5") +COUNTIFS(Sta!$B:$B,$A296,Sta!$K:$K,"&gt;1.5"))/$D296</f>
        <v>0</v>
      </c>
      <c r="U296" s="7">
        <f>COUNTIFS(Sta!$A:$A,$A296,Sta!$I:$I,"&gt;1.5")/$B296</f>
        <v>0</v>
      </c>
      <c r="V296" s="7">
        <f>COUNTIFS(Sta!$B:$B,$A296,Sta!$K:$K,"&gt;1.5")/$C296</f>
        <v>0</v>
      </c>
    </row>
    <row r="297" spans="1:22" x14ac:dyDescent="0.3">
      <c r="A297" t="s">
        <v>473</v>
      </c>
      <c r="B297" s="9">
        <f>COUNTIF(Sta!A:A,A297)</f>
        <v>2</v>
      </c>
      <c r="C297" s="4">
        <f>COUNTIF(Sta!B:B,A297)</f>
        <v>1</v>
      </c>
      <c r="D297" s="4">
        <f t="shared" si="9"/>
        <v>3</v>
      </c>
      <c r="E297" s="12">
        <f>(COUNTIFS(Sta!$A:$A,$A297,Sta!$L:$L,"&gt;0.5") +COUNTIFS(Sta!$B:$B,$A297,Sta!$L:$L,"&gt;0.5"))/$D297</f>
        <v>0.33333333333333331</v>
      </c>
      <c r="F297" s="7">
        <f>COUNTIFS(Sta!$A:$A,$A297,Sta!$L:$L,"&gt;0.5")/$B297</f>
        <v>0.5</v>
      </c>
      <c r="G297" s="7">
        <f>COUNTIFS(Sta!$B:$B,$A297,Sta!$L:$L,"&gt;0.5")/$C297</f>
        <v>0</v>
      </c>
      <c r="H297" s="12">
        <f>(COUNTIFS(Sta!$A:$A,$A297,Sta!$L:$L,"&gt;1.5") +COUNTIFS(Sta!$B:$B,$A297,Sta!$L:$L,"&gt;1.5"))/$D297</f>
        <v>0</v>
      </c>
      <c r="I297" s="7">
        <f>COUNTIFS(Sta!$A:$A,$A297,Sta!$L:$L,"&gt;1.5")/$B297</f>
        <v>0</v>
      </c>
      <c r="J297" s="7">
        <f>COUNTIFS(Sta!$B:$B,$A297,Sta!$L:$L,"&gt;1.5")/$C297</f>
        <v>0</v>
      </c>
      <c r="K297" s="12">
        <f>(COUNTIFS(Sta!$A:$A,$A297,Sta!$H:$H,"&gt;0.5") +COUNTIFS(Sta!$B:$B,$A297,Sta!$J:$J,"&gt;0.5"))/$D297</f>
        <v>0.33333333333333331</v>
      </c>
      <c r="L297" s="7">
        <f>COUNTIFS(Sta!$A:$A,$A297,Sta!$H:$H,"&gt;0.5")/$B297</f>
        <v>0.5</v>
      </c>
      <c r="M297" s="7">
        <f>COUNTIFS(Sta!$B:$B,$A297,Sta!$J:$J,"&gt;0.5")/$C297</f>
        <v>0</v>
      </c>
      <c r="N297" s="12">
        <f>(COUNTIFS(Sta!$A:$A,$A297,Sta!$H:$H,"&gt;1.5") +COUNTIFS(Sta!$B:$B,$A297,Sta!$J:$J,"&gt;1.5"))/$D297</f>
        <v>0</v>
      </c>
      <c r="O297" s="7">
        <f>COUNTIFS(Sta!$A:$A,$A297,Sta!$H:$H,"&gt;1.5")/$B297</f>
        <v>0</v>
      </c>
      <c r="P297" s="7">
        <f>COUNTIFS(Sta!$B:$B,$A297,Sta!$J:$J,"&gt;1.5")/$C297</f>
        <v>0</v>
      </c>
      <c r="Q297" s="12">
        <f>(COUNTIFS(Sta!$A:$A,$A297,Sta!$I:$I,"&gt;0.5") +COUNTIFS(Sta!$B:$B,$A297,Sta!$K:$K,"&gt;0.5"))/$D297</f>
        <v>0</v>
      </c>
      <c r="R297" s="7">
        <f>COUNTIFS(Sta!$A:$A,$A297,Sta!$I:$I,"&gt;0.5")/$B297</f>
        <v>0</v>
      </c>
      <c r="S297" s="7">
        <f>COUNTIFS(Sta!$B:$B,$A297,Sta!$K:$K,"&gt;0.5")/$C297</f>
        <v>0</v>
      </c>
      <c r="T297" s="12">
        <f>(COUNTIFS(Sta!$A:$A,$A297,Sta!$I:$I,"&gt;1.5") +COUNTIFS(Sta!$B:$B,$A297,Sta!$K:$K,"&gt;1.5"))/$D297</f>
        <v>0</v>
      </c>
      <c r="U297" s="7">
        <f>COUNTIFS(Sta!$A:$A,$A297,Sta!$I:$I,"&gt;1.5")/$B297</f>
        <v>0</v>
      </c>
      <c r="V297" s="7">
        <f>COUNTIFS(Sta!$B:$B,$A297,Sta!$K:$K,"&gt;1.5")/$C297</f>
        <v>0</v>
      </c>
    </row>
    <row r="298" spans="1:22" x14ac:dyDescent="0.3">
      <c r="A298" t="s">
        <v>356</v>
      </c>
      <c r="B298" s="9">
        <f>COUNTIF(Sta!A:A,A298)</f>
        <v>0</v>
      </c>
      <c r="C298" s="4">
        <f>COUNTIF(Sta!B:B,A298)</f>
        <v>0</v>
      </c>
      <c r="D298" s="4">
        <f t="shared" si="9"/>
        <v>0</v>
      </c>
      <c r="E298" s="12" t="e">
        <f>(COUNTIFS(Sta!$A:$A,$A298,Sta!$L:$L,"&gt;0.5") +COUNTIFS(Sta!$B:$B,$A298,Sta!$L:$L,"&gt;0.5"))/$D298</f>
        <v>#DIV/0!</v>
      </c>
      <c r="F298" s="7" t="e">
        <f>COUNTIFS(Sta!$A:$A,$A298,Sta!$L:$L,"&gt;0.5")/$B298</f>
        <v>#DIV/0!</v>
      </c>
      <c r="G298" s="7" t="e">
        <f>COUNTIFS(Sta!$B:$B,$A298,Sta!$L:$L,"&gt;0.5")/$C298</f>
        <v>#DIV/0!</v>
      </c>
      <c r="H298" s="12" t="e">
        <f>(COUNTIFS(Sta!$A:$A,$A298,Sta!$L:$L,"&gt;1.5") +COUNTIFS(Sta!$B:$B,$A298,Sta!$L:$L,"&gt;1.5"))/$D298</f>
        <v>#DIV/0!</v>
      </c>
      <c r="I298" s="7" t="e">
        <f>COUNTIFS(Sta!$A:$A,$A298,Sta!$L:$L,"&gt;1.5")/$B298</f>
        <v>#DIV/0!</v>
      </c>
      <c r="J298" s="7" t="e">
        <f>COUNTIFS(Sta!$B:$B,$A298,Sta!$L:$L,"&gt;1.5")/$C298</f>
        <v>#DIV/0!</v>
      </c>
      <c r="K298" s="12" t="e">
        <f>(COUNTIFS(Sta!$A:$A,$A298,Sta!$H:$H,"&gt;0.5") +COUNTIFS(Sta!$B:$B,$A298,Sta!$J:$J,"&gt;0.5"))/$D298</f>
        <v>#DIV/0!</v>
      </c>
      <c r="L298" s="7" t="e">
        <f>COUNTIFS(Sta!$A:$A,$A298,Sta!$H:$H,"&gt;0.5")/$B298</f>
        <v>#DIV/0!</v>
      </c>
      <c r="M298" s="7" t="e">
        <f>COUNTIFS(Sta!$B:$B,$A298,Sta!$J:$J,"&gt;0.5")/$C298</f>
        <v>#DIV/0!</v>
      </c>
      <c r="N298" s="12" t="e">
        <f>(COUNTIFS(Sta!$A:$A,$A298,Sta!$H:$H,"&gt;1.5") +COUNTIFS(Sta!$B:$B,$A298,Sta!$J:$J,"&gt;1.5"))/$D298</f>
        <v>#DIV/0!</v>
      </c>
      <c r="O298" s="7" t="e">
        <f>COUNTIFS(Sta!$A:$A,$A298,Sta!$H:$H,"&gt;1.5")/$B298</f>
        <v>#DIV/0!</v>
      </c>
      <c r="P298" s="7" t="e">
        <f>COUNTIFS(Sta!$B:$B,$A298,Sta!$J:$J,"&gt;1.5")/$C298</f>
        <v>#DIV/0!</v>
      </c>
      <c r="Q298" s="12" t="e">
        <f>(COUNTIFS(Sta!$A:$A,$A298,Sta!$I:$I,"&gt;0.5") +COUNTIFS(Sta!$B:$B,$A298,Sta!$K:$K,"&gt;0.5"))/$D298</f>
        <v>#DIV/0!</v>
      </c>
      <c r="R298" s="7" t="e">
        <f>COUNTIFS(Sta!$A:$A,$A298,Sta!$I:$I,"&gt;0.5")/$B298</f>
        <v>#DIV/0!</v>
      </c>
      <c r="S298" s="7" t="e">
        <f>COUNTIFS(Sta!$B:$B,$A298,Sta!$K:$K,"&gt;0.5")/$C298</f>
        <v>#DIV/0!</v>
      </c>
      <c r="T298" s="12" t="e">
        <f>(COUNTIFS(Sta!$A:$A,$A298,Sta!$I:$I,"&gt;1.5") +COUNTIFS(Sta!$B:$B,$A298,Sta!$K:$K,"&gt;1.5"))/$D298</f>
        <v>#DIV/0!</v>
      </c>
      <c r="U298" s="7" t="e">
        <f>COUNTIFS(Sta!$A:$A,$A298,Sta!$I:$I,"&gt;1.5")/$B298</f>
        <v>#DIV/0!</v>
      </c>
      <c r="V298" s="7" t="e">
        <f>COUNTIFS(Sta!$B:$B,$A298,Sta!$K:$K,"&gt;1.5")/$C298</f>
        <v>#DIV/0!</v>
      </c>
    </row>
    <row r="299" spans="1:22" x14ac:dyDescent="0.3">
      <c r="A299" t="s">
        <v>170</v>
      </c>
      <c r="B299" s="9">
        <f>COUNTIF(Sta!A:A,A299)</f>
        <v>1</v>
      </c>
      <c r="C299" s="4">
        <f>COUNTIF(Sta!B:B,A299)</f>
        <v>1</v>
      </c>
      <c r="D299" s="4">
        <f t="shared" si="9"/>
        <v>2</v>
      </c>
      <c r="E299" s="12">
        <f>(COUNTIFS(Sta!$A:$A,$A299,Sta!$L:$L,"&gt;0.5") +COUNTIFS(Sta!$B:$B,$A299,Sta!$L:$L,"&gt;0.5"))/$D299</f>
        <v>0.5</v>
      </c>
      <c r="F299" s="7">
        <f>COUNTIFS(Sta!$A:$A,$A299,Sta!$L:$L,"&gt;0.5")/$B299</f>
        <v>0</v>
      </c>
      <c r="G299" s="7">
        <f>COUNTIFS(Sta!$B:$B,$A299,Sta!$L:$L,"&gt;0.5")/$C299</f>
        <v>1</v>
      </c>
      <c r="H299" s="12">
        <f>(COUNTIFS(Sta!$A:$A,$A299,Sta!$L:$L,"&gt;1.5") +COUNTIFS(Sta!$B:$B,$A299,Sta!$L:$L,"&gt;1.5"))/$D299</f>
        <v>0</v>
      </c>
      <c r="I299" s="7">
        <f>COUNTIFS(Sta!$A:$A,$A299,Sta!$L:$L,"&gt;1.5")/$B299</f>
        <v>0</v>
      </c>
      <c r="J299" s="7">
        <f>COUNTIFS(Sta!$B:$B,$A299,Sta!$L:$L,"&gt;1.5")/$C299</f>
        <v>0</v>
      </c>
      <c r="K299" s="12">
        <f>(COUNTIFS(Sta!$A:$A,$A299,Sta!$H:$H,"&gt;0.5") +COUNTIFS(Sta!$B:$B,$A299,Sta!$J:$J,"&gt;0.5"))/$D299</f>
        <v>0.5</v>
      </c>
      <c r="L299" s="7">
        <f>COUNTIFS(Sta!$A:$A,$A299,Sta!$H:$H,"&gt;0.5")/$B299</f>
        <v>0</v>
      </c>
      <c r="M299" s="7">
        <f>COUNTIFS(Sta!$B:$B,$A299,Sta!$J:$J,"&gt;0.5")/$C299</f>
        <v>1</v>
      </c>
      <c r="N299" s="12">
        <f>(COUNTIFS(Sta!$A:$A,$A299,Sta!$H:$H,"&gt;1.5") +COUNTIFS(Sta!$B:$B,$A299,Sta!$J:$J,"&gt;1.5"))/$D299</f>
        <v>0</v>
      </c>
      <c r="O299" s="7">
        <f>COUNTIFS(Sta!$A:$A,$A299,Sta!$H:$H,"&gt;1.5")/$B299</f>
        <v>0</v>
      </c>
      <c r="P299" s="7">
        <f>COUNTIFS(Sta!$B:$B,$A299,Sta!$J:$J,"&gt;1.5")/$C299</f>
        <v>0</v>
      </c>
      <c r="Q299" s="12">
        <f>(COUNTIFS(Sta!$A:$A,$A299,Sta!$I:$I,"&gt;0.5") +COUNTIFS(Sta!$B:$B,$A299,Sta!$K:$K,"&gt;0.5"))/$D299</f>
        <v>0</v>
      </c>
      <c r="R299" s="7">
        <f>COUNTIFS(Sta!$A:$A,$A299,Sta!$I:$I,"&gt;0.5")/$B299</f>
        <v>0</v>
      </c>
      <c r="S299" s="7">
        <f>COUNTIFS(Sta!$B:$B,$A299,Sta!$K:$K,"&gt;0.5")/$C299</f>
        <v>0</v>
      </c>
      <c r="T299" s="12">
        <f>(COUNTIFS(Sta!$A:$A,$A299,Sta!$I:$I,"&gt;1.5") +COUNTIFS(Sta!$B:$B,$A299,Sta!$K:$K,"&gt;1.5"))/$D299</f>
        <v>0</v>
      </c>
      <c r="U299" s="7">
        <f>COUNTIFS(Sta!$A:$A,$A299,Sta!$I:$I,"&gt;1.5")/$B299</f>
        <v>0</v>
      </c>
      <c r="V299" s="7">
        <f>COUNTIFS(Sta!$B:$B,$A299,Sta!$K:$K,"&gt;1.5")/$C299</f>
        <v>0</v>
      </c>
    </row>
    <row r="300" spans="1:22" x14ac:dyDescent="0.3">
      <c r="A300" t="s">
        <v>306</v>
      </c>
      <c r="B300" s="9">
        <f>COUNTIF(Sta!A:A,A300)</f>
        <v>0</v>
      </c>
      <c r="C300" s="4">
        <f>COUNTIF(Sta!B:B,A300)</f>
        <v>0</v>
      </c>
      <c r="D300" s="4">
        <f t="shared" si="9"/>
        <v>0</v>
      </c>
      <c r="E300" s="12" t="e">
        <f>(COUNTIFS(Sta!$A:$A,$A300,Sta!$L:$L,"&gt;0.5") +COUNTIFS(Sta!$B:$B,$A300,Sta!$L:$L,"&gt;0.5"))/$D300</f>
        <v>#DIV/0!</v>
      </c>
      <c r="F300" s="7" t="e">
        <f>COUNTIFS(Sta!$A:$A,$A300,Sta!$L:$L,"&gt;0.5")/$B300</f>
        <v>#DIV/0!</v>
      </c>
      <c r="G300" s="7" t="e">
        <f>COUNTIFS(Sta!$B:$B,$A300,Sta!$L:$L,"&gt;0.5")/$C300</f>
        <v>#DIV/0!</v>
      </c>
      <c r="H300" s="12" t="e">
        <f>(COUNTIFS(Sta!$A:$A,$A300,Sta!$L:$L,"&gt;1.5") +COUNTIFS(Sta!$B:$B,$A300,Sta!$L:$L,"&gt;1.5"))/$D300</f>
        <v>#DIV/0!</v>
      </c>
      <c r="I300" s="7" t="e">
        <f>COUNTIFS(Sta!$A:$A,$A300,Sta!$L:$L,"&gt;1.5")/$B300</f>
        <v>#DIV/0!</v>
      </c>
      <c r="J300" s="7" t="e">
        <f>COUNTIFS(Sta!$B:$B,$A300,Sta!$L:$L,"&gt;1.5")/$C300</f>
        <v>#DIV/0!</v>
      </c>
      <c r="K300" s="12" t="e">
        <f>(COUNTIFS(Sta!$A:$A,$A300,Sta!$H:$H,"&gt;0.5") +COUNTIFS(Sta!$B:$B,$A300,Sta!$J:$J,"&gt;0.5"))/$D300</f>
        <v>#DIV/0!</v>
      </c>
      <c r="L300" s="7" t="e">
        <f>COUNTIFS(Sta!$A:$A,$A300,Sta!$H:$H,"&gt;0.5")/$B300</f>
        <v>#DIV/0!</v>
      </c>
      <c r="M300" s="7" t="e">
        <f>COUNTIFS(Sta!$B:$B,$A300,Sta!$J:$J,"&gt;0.5")/$C300</f>
        <v>#DIV/0!</v>
      </c>
      <c r="N300" s="12" t="e">
        <f>(COUNTIFS(Sta!$A:$A,$A300,Sta!$H:$H,"&gt;1.5") +COUNTIFS(Sta!$B:$B,$A300,Sta!$J:$J,"&gt;1.5"))/$D300</f>
        <v>#DIV/0!</v>
      </c>
      <c r="O300" s="7" t="e">
        <f>COUNTIFS(Sta!$A:$A,$A300,Sta!$H:$H,"&gt;1.5")/$B300</f>
        <v>#DIV/0!</v>
      </c>
      <c r="P300" s="7" t="e">
        <f>COUNTIFS(Sta!$B:$B,$A300,Sta!$J:$J,"&gt;1.5")/$C300</f>
        <v>#DIV/0!</v>
      </c>
      <c r="Q300" s="12" t="e">
        <f>(COUNTIFS(Sta!$A:$A,$A300,Sta!$I:$I,"&gt;0.5") +COUNTIFS(Sta!$B:$B,$A300,Sta!$K:$K,"&gt;0.5"))/$D300</f>
        <v>#DIV/0!</v>
      </c>
      <c r="R300" s="7" t="e">
        <f>COUNTIFS(Sta!$A:$A,$A300,Sta!$I:$I,"&gt;0.5")/$B300</f>
        <v>#DIV/0!</v>
      </c>
      <c r="S300" s="7" t="e">
        <f>COUNTIFS(Sta!$B:$B,$A300,Sta!$K:$K,"&gt;0.5")/$C300</f>
        <v>#DIV/0!</v>
      </c>
      <c r="T300" s="12" t="e">
        <f>(COUNTIFS(Sta!$A:$A,$A300,Sta!$I:$I,"&gt;1.5") +COUNTIFS(Sta!$B:$B,$A300,Sta!$K:$K,"&gt;1.5"))/$D300</f>
        <v>#DIV/0!</v>
      </c>
      <c r="U300" s="7" t="e">
        <f>COUNTIFS(Sta!$A:$A,$A300,Sta!$I:$I,"&gt;1.5")/$B300</f>
        <v>#DIV/0!</v>
      </c>
      <c r="V300" s="7" t="e">
        <f>COUNTIFS(Sta!$B:$B,$A300,Sta!$K:$K,"&gt;1.5")/$C300</f>
        <v>#DIV/0!</v>
      </c>
    </row>
    <row r="301" spans="1:22" x14ac:dyDescent="0.3">
      <c r="A301" t="s">
        <v>14</v>
      </c>
      <c r="B301" s="9">
        <f>COUNTIF(Sta!A:A,A301)</f>
        <v>0</v>
      </c>
      <c r="C301" s="4">
        <f>COUNTIF(Sta!B:B,A301)</f>
        <v>0</v>
      </c>
      <c r="D301" s="4">
        <f t="shared" si="9"/>
        <v>0</v>
      </c>
      <c r="E301" s="12" t="e">
        <f>(COUNTIFS(Sta!$A:$A,$A301,Sta!$L:$L,"&gt;0.5") +COUNTIFS(Sta!$B:$B,$A301,Sta!$L:$L,"&gt;0.5"))/$D301</f>
        <v>#DIV/0!</v>
      </c>
      <c r="F301" s="7" t="e">
        <f>COUNTIFS(Sta!$A:$A,$A301,Sta!$L:$L,"&gt;0.5")/$B301</f>
        <v>#DIV/0!</v>
      </c>
      <c r="G301" s="7" t="e">
        <f>COUNTIFS(Sta!$B:$B,$A301,Sta!$L:$L,"&gt;0.5")/$C301</f>
        <v>#DIV/0!</v>
      </c>
      <c r="H301" s="12" t="e">
        <f>(COUNTIFS(Sta!$A:$A,$A301,Sta!$L:$L,"&gt;1.5") +COUNTIFS(Sta!$B:$B,$A301,Sta!$L:$L,"&gt;1.5"))/$D301</f>
        <v>#DIV/0!</v>
      </c>
      <c r="I301" s="7" t="e">
        <f>COUNTIFS(Sta!$A:$A,$A301,Sta!$L:$L,"&gt;1.5")/$B301</f>
        <v>#DIV/0!</v>
      </c>
      <c r="J301" s="7" t="e">
        <f>COUNTIFS(Sta!$B:$B,$A301,Sta!$L:$L,"&gt;1.5")/$C301</f>
        <v>#DIV/0!</v>
      </c>
      <c r="K301" s="12" t="e">
        <f>(COUNTIFS(Sta!$A:$A,$A301,Sta!$H:$H,"&gt;0.5") +COUNTIFS(Sta!$B:$B,$A301,Sta!$J:$J,"&gt;0.5"))/$D301</f>
        <v>#DIV/0!</v>
      </c>
      <c r="L301" s="7" t="e">
        <f>COUNTIFS(Sta!$A:$A,$A301,Sta!$H:$H,"&gt;0.5")/$B301</f>
        <v>#DIV/0!</v>
      </c>
      <c r="M301" s="7" t="e">
        <f>COUNTIFS(Sta!$B:$B,$A301,Sta!$J:$J,"&gt;0.5")/$C301</f>
        <v>#DIV/0!</v>
      </c>
      <c r="N301" s="12" t="e">
        <f>(COUNTIFS(Sta!$A:$A,$A301,Sta!$H:$H,"&gt;1.5") +COUNTIFS(Sta!$B:$B,$A301,Sta!$J:$J,"&gt;1.5"))/$D301</f>
        <v>#DIV/0!</v>
      </c>
      <c r="O301" s="7" t="e">
        <f>COUNTIFS(Sta!$A:$A,$A301,Sta!$H:$H,"&gt;1.5")/$B301</f>
        <v>#DIV/0!</v>
      </c>
      <c r="P301" s="7" t="e">
        <f>COUNTIFS(Sta!$B:$B,$A301,Sta!$J:$J,"&gt;1.5")/$C301</f>
        <v>#DIV/0!</v>
      </c>
      <c r="Q301" s="12" t="e">
        <f>(COUNTIFS(Sta!$A:$A,$A301,Sta!$I:$I,"&gt;0.5") +COUNTIFS(Sta!$B:$B,$A301,Sta!$K:$K,"&gt;0.5"))/$D301</f>
        <v>#DIV/0!</v>
      </c>
      <c r="R301" s="7" t="e">
        <f>COUNTIFS(Sta!$A:$A,$A301,Sta!$I:$I,"&gt;0.5")/$B301</f>
        <v>#DIV/0!</v>
      </c>
      <c r="S301" s="7" t="e">
        <f>COUNTIFS(Sta!$B:$B,$A301,Sta!$K:$K,"&gt;0.5")/$C301</f>
        <v>#DIV/0!</v>
      </c>
      <c r="T301" s="12" t="e">
        <f>(COUNTIFS(Sta!$A:$A,$A301,Sta!$I:$I,"&gt;1.5") +COUNTIFS(Sta!$B:$B,$A301,Sta!$K:$K,"&gt;1.5"))/$D301</f>
        <v>#DIV/0!</v>
      </c>
      <c r="U301" s="7" t="e">
        <f>COUNTIFS(Sta!$A:$A,$A301,Sta!$I:$I,"&gt;1.5")/$B301</f>
        <v>#DIV/0!</v>
      </c>
      <c r="V301" s="7" t="e">
        <f>COUNTIFS(Sta!$B:$B,$A301,Sta!$K:$K,"&gt;1.5")/$C301</f>
        <v>#DIV/0!</v>
      </c>
    </row>
    <row r="302" spans="1:22" x14ac:dyDescent="0.3">
      <c r="A302" t="s">
        <v>391</v>
      </c>
      <c r="B302" s="9">
        <f>COUNTIF(Sta!A:A,A302)</f>
        <v>0</v>
      </c>
      <c r="C302" s="4">
        <f>COUNTIF(Sta!B:B,A302)</f>
        <v>0</v>
      </c>
      <c r="D302" s="4">
        <f t="shared" si="9"/>
        <v>0</v>
      </c>
      <c r="E302" s="12" t="e">
        <f>(COUNTIFS(Sta!$A:$A,$A302,Sta!$L:$L,"&gt;0.5") +COUNTIFS(Sta!$B:$B,$A302,Sta!$L:$L,"&gt;0.5"))/$D302</f>
        <v>#DIV/0!</v>
      </c>
      <c r="F302" s="7" t="e">
        <f>COUNTIFS(Sta!$A:$A,$A302,Sta!$L:$L,"&gt;0.5")/$B302</f>
        <v>#DIV/0!</v>
      </c>
      <c r="G302" s="7" t="e">
        <f>COUNTIFS(Sta!$B:$B,$A302,Sta!$L:$L,"&gt;0.5")/$C302</f>
        <v>#DIV/0!</v>
      </c>
      <c r="H302" s="12" t="e">
        <f>(COUNTIFS(Sta!$A:$A,$A302,Sta!$L:$L,"&gt;1.5") +COUNTIFS(Sta!$B:$B,$A302,Sta!$L:$L,"&gt;1.5"))/$D302</f>
        <v>#DIV/0!</v>
      </c>
      <c r="I302" s="7" t="e">
        <f>COUNTIFS(Sta!$A:$A,$A302,Sta!$L:$L,"&gt;1.5")/$B302</f>
        <v>#DIV/0!</v>
      </c>
      <c r="J302" s="7" t="e">
        <f>COUNTIFS(Sta!$B:$B,$A302,Sta!$L:$L,"&gt;1.5")/$C302</f>
        <v>#DIV/0!</v>
      </c>
      <c r="K302" s="12" t="e">
        <f>(COUNTIFS(Sta!$A:$A,$A302,Sta!$H:$H,"&gt;0.5") +COUNTIFS(Sta!$B:$B,$A302,Sta!$J:$J,"&gt;0.5"))/$D302</f>
        <v>#DIV/0!</v>
      </c>
      <c r="L302" s="7" t="e">
        <f>COUNTIFS(Sta!$A:$A,$A302,Sta!$H:$H,"&gt;0.5")/$B302</f>
        <v>#DIV/0!</v>
      </c>
      <c r="M302" s="7" t="e">
        <f>COUNTIFS(Sta!$B:$B,$A302,Sta!$J:$J,"&gt;0.5")/$C302</f>
        <v>#DIV/0!</v>
      </c>
      <c r="N302" s="12" t="e">
        <f>(COUNTIFS(Sta!$A:$A,$A302,Sta!$H:$H,"&gt;1.5") +COUNTIFS(Sta!$B:$B,$A302,Sta!$J:$J,"&gt;1.5"))/$D302</f>
        <v>#DIV/0!</v>
      </c>
      <c r="O302" s="7" t="e">
        <f>COUNTIFS(Sta!$A:$A,$A302,Sta!$H:$H,"&gt;1.5")/$B302</f>
        <v>#DIV/0!</v>
      </c>
      <c r="P302" s="7" t="e">
        <f>COUNTIFS(Sta!$B:$B,$A302,Sta!$J:$J,"&gt;1.5")/$C302</f>
        <v>#DIV/0!</v>
      </c>
      <c r="Q302" s="12" t="e">
        <f>(COUNTIFS(Sta!$A:$A,$A302,Sta!$I:$I,"&gt;0.5") +COUNTIFS(Sta!$B:$B,$A302,Sta!$K:$K,"&gt;0.5"))/$D302</f>
        <v>#DIV/0!</v>
      </c>
      <c r="R302" s="7" t="e">
        <f>COUNTIFS(Sta!$A:$A,$A302,Sta!$I:$I,"&gt;0.5")/$B302</f>
        <v>#DIV/0!</v>
      </c>
      <c r="S302" s="7" t="e">
        <f>COUNTIFS(Sta!$B:$B,$A302,Sta!$K:$K,"&gt;0.5")/$C302</f>
        <v>#DIV/0!</v>
      </c>
      <c r="T302" s="12" t="e">
        <f>(COUNTIFS(Sta!$A:$A,$A302,Sta!$I:$I,"&gt;1.5") +COUNTIFS(Sta!$B:$B,$A302,Sta!$K:$K,"&gt;1.5"))/$D302</f>
        <v>#DIV/0!</v>
      </c>
      <c r="U302" s="7" t="e">
        <f>COUNTIFS(Sta!$A:$A,$A302,Sta!$I:$I,"&gt;1.5")/$B302</f>
        <v>#DIV/0!</v>
      </c>
      <c r="V302" s="7" t="e">
        <f>COUNTIFS(Sta!$B:$B,$A302,Sta!$K:$K,"&gt;1.5")/$C302</f>
        <v>#DIV/0!</v>
      </c>
    </row>
    <row r="303" spans="1:22" x14ac:dyDescent="0.3">
      <c r="A303" t="s">
        <v>365</v>
      </c>
      <c r="B303" s="9">
        <f>COUNTIF(Sta!A:A,A303)</f>
        <v>1</v>
      </c>
      <c r="C303" s="4">
        <f>COUNTIF(Sta!B:B,A303)</f>
        <v>2</v>
      </c>
      <c r="D303" s="4">
        <f t="shared" si="9"/>
        <v>3</v>
      </c>
      <c r="E303" s="12">
        <f>(COUNTIFS(Sta!$A:$A,$A303,Sta!$L:$L,"&gt;0.5") +COUNTIFS(Sta!$B:$B,$A303,Sta!$L:$L,"&gt;0.5"))/$D303</f>
        <v>0.33333333333333331</v>
      </c>
      <c r="F303" s="7">
        <f>COUNTIFS(Sta!$A:$A,$A303,Sta!$L:$L,"&gt;0.5")/$B303</f>
        <v>0</v>
      </c>
      <c r="G303" s="7">
        <f>COUNTIFS(Sta!$B:$B,$A303,Sta!$L:$L,"&gt;0.5")/$C303</f>
        <v>0.5</v>
      </c>
      <c r="H303" s="12">
        <f>(COUNTIFS(Sta!$A:$A,$A303,Sta!$L:$L,"&gt;1.5") +COUNTIFS(Sta!$B:$B,$A303,Sta!$L:$L,"&gt;1.5"))/$D303</f>
        <v>0</v>
      </c>
      <c r="I303" s="7">
        <f>COUNTIFS(Sta!$A:$A,$A303,Sta!$L:$L,"&gt;1.5")/$B303</f>
        <v>0</v>
      </c>
      <c r="J303" s="7">
        <f>COUNTIFS(Sta!$B:$B,$A303,Sta!$L:$L,"&gt;1.5")/$C303</f>
        <v>0</v>
      </c>
      <c r="K303" s="12">
        <f>(COUNTIFS(Sta!$A:$A,$A303,Sta!$H:$H,"&gt;0.5") +COUNTIFS(Sta!$B:$B,$A303,Sta!$J:$J,"&gt;0.5"))/$D303</f>
        <v>0</v>
      </c>
      <c r="L303" s="7">
        <f>COUNTIFS(Sta!$A:$A,$A303,Sta!$H:$H,"&gt;0.5")/$B303</f>
        <v>0</v>
      </c>
      <c r="M303" s="7">
        <f>COUNTIFS(Sta!$B:$B,$A303,Sta!$J:$J,"&gt;0.5")/$C303</f>
        <v>0</v>
      </c>
      <c r="N303" s="12">
        <f>(COUNTIFS(Sta!$A:$A,$A303,Sta!$H:$H,"&gt;1.5") +COUNTIFS(Sta!$B:$B,$A303,Sta!$J:$J,"&gt;1.5"))/$D303</f>
        <v>0</v>
      </c>
      <c r="O303" s="7">
        <f>COUNTIFS(Sta!$A:$A,$A303,Sta!$H:$H,"&gt;1.5")/$B303</f>
        <v>0</v>
      </c>
      <c r="P303" s="7">
        <f>COUNTIFS(Sta!$B:$B,$A303,Sta!$J:$J,"&gt;1.5")/$C303</f>
        <v>0</v>
      </c>
      <c r="Q303" s="12">
        <f>(COUNTIFS(Sta!$A:$A,$A303,Sta!$I:$I,"&gt;0.5") +COUNTIFS(Sta!$B:$B,$A303,Sta!$K:$K,"&gt;0.5"))/$D303</f>
        <v>0.33333333333333331</v>
      </c>
      <c r="R303" s="7">
        <f>COUNTIFS(Sta!$A:$A,$A303,Sta!$I:$I,"&gt;0.5")/$B303</f>
        <v>0</v>
      </c>
      <c r="S303" s="7">
        <f>COUNTIFS(Sta!$B:$B,$A303,Sta!$K:$K,"&gt;0.5")/$C303</f>
        <v>0.5</v>
      </c>
      <c r="T303" s="12">
        <f>(COUNTIFS(Sta!$A:$A,$A303,Sta!$I:$I,"&gt;1.5") +COUNTIFS(Sta!$B:$B,$A303,Sta!$K:$K,"&gt;1.5"))/$D303</f>
        <v>0</v>
      </c>
      <c r="U303" s="7">
        <f>COUNTIFS(Sta!$A:$A,$A303,Sta!$I:$I,"&gt;1.5")/$B303</f>
        <v>0</v>
      </c>
      <c r="V303" s="7">
        <f>COUNTIFS(Sta!$B:$B,$A303,Sta!$K:$K,"&gt;1.5")/$C303</f>
        <v>0</v>
      </c>
    </row>
    <row r="304" spans="1:22" x14ac:dyDescent="0.3">
      <c r="A304" t="s">
        <v>309</v>
      </c>
      <c r="B304" s="9">
        <f>COUNTIF(Sta!A:A,A304)</f>
        <v>0</v>
      </c>
      <c r="C304" s="4">
        <f>COUNTIF(Sta!B:B,A304)</f>
        <v>0</v>
      </c>
      <c r="D304" s="4">
        <f t="shared" si="9"/>
        <v>0</v>
      </c>
      <c r="E304" s="12" t="e">
        <f>(COUNTIFS(Sta!$A:$A,$A304,Sta!$L:$L,"&gt;0.5") +COUNTIFS(Sta!$B:$B,$A304,Sta!$L:$L,"&gt;0.5"))/$D304</f>
        <v>#DIV/0!</v>
      </c>
      <c r="F304" s="7" t="e">
        <f>COUNTIFS(Sta!$A:$A,$A304,Sta!$L:$L,"&gt;0.5")/$B304</f>
        <v>#DIV/0!</v>
      </c>
      <c r="G304" s="7" t="e">
        <f>COUNTIFS(Sta!$B:$B,$A304,Sta!$L:$L,"&gt;0.5")/$C304</f>
        <v>#DIV/0!</v>
      </c>
      <c r="H304" s="12" t="e">
        <f>(COUNTIFS(Sta!$A:$A,$A304,Sta!$L:$L,"&gt;1.5") +COUNTIFS(Sta!$B:$B,$A304,Sta!$L:$L,"&gt;1.5"))/$D304</f>
        <v>#DIV/0!</v>
      </c>
      <c r="I304" s="7" t="e">
        <f>COUNTIFS(Sta!$A:$A,$A304,Sta!$L:$L,"&gt;1.5")/$B304</f>
        <v>#DIV/0!</v>
      </c>
      <c r="J304" s="7" t="e">
        <f>COUNTIFS(Sta!$B:$B,$A304,Sta!$L:$L,"&gt;1.5")/$C304</f>
        <v>#DIV/0!</v>
      </c>
      <c r="K304" s="12" t="e">
        <f>(COUNTIFS(Sta!$A:$A,$A304,Sta!$H:$H,"&gt;0.5") +COUNTIFS(Sta!$B:$B,$A304,Sta!$J:$J,"&gt;0.5"))/$D304</f>
        <v>#DIV/0!</v>
      </c>
      <c r="L304" s="7" t="e">
        <f>COUNTIFS(Sta!$A:$A,$A304,Sta!$H:$H,"&gt;0.5")/$B304</f>
        <v>#DIV/0!</v>
      </c>
      <c r="M304" s="7" t="e">
        <f>COUNTIFS(Sta!$B:$B,$A304,Sta!$J:$J,"&gt;0.5")/$C304</f>
        <v>#DIV/0!</v>
      </c>
      <c r="N304" s="12" t="e">
        <f>(COUNTIFS(Sta!$A:$A,$A304,Sta!$H:$H,"&gt;1.5") +COUNTIFS(Sta!$B:$B,$A304,Sta!$J:$J,"&gt;1.5"))/$D304</f>
        <v>#DIV/0!</v>
      </c>
      <c r="O304" s="7" t="e">
        <f>COUNTIFS(Sta!$A:$A,$A304,Sta!$H:$H,"&gt;1.5")/$B304</f>
        <v>#DIV/0!</v>
      </c>
      <c r="P304" s="7" t="e">
        <f>COUNTIFS(Sta!$B:$B,$A304,Sta!$J:$J,"&gt;1.5")/$C304</f>
        <v>#DIV/0!</v>
      </c>
      <c r="Q304" s="12" t="e">
        <f>(COUNTIFS(Sta!$A:$A,$A304,Sta!$I:$I,"&gt;0.5") +COUNTIFS(Sta!$B:$B,$A304,Sta!$K:$K,"&gt;0.5"))/$D304</f>
        <v>#DIV/0!</v>
      </c>
      <c r="R304" s="7" t="e">
        <f>COUNTIFS(Sta!$A:$A,$A304,Sta!$I:$I,"&gt;0.5")/$B304</f>
        <v>#DIV/0!</v>
      </c>
      <c r="S304" s="7" t="e">
        <f>COUNTIFS(Sta!$B:$B,$A304,Sta!$K:$K,"&gt;0.5")/$C304</f>
        <v>#DIV/0!</v>
      </c>
      <c r="T304" s="12" t="e">
        <f>(COUNTIFS(Sta!$A:$A,$A304,Sta!$I:$I,"&gt;1.5") +COUNTIFS(Sta!$B:$B,$A304,Sta!$K:$K,"&gt;1.5"))/$D304</f>
        <v>#DIV/0!</v>
      </c>
      <c r="U304" s="7" t="e">
        <f>COUNTIFS(Sta!$A:$A,$A304,Sta!$I:$I,"&gt;1.5")/$B304</f>
        <v>#DIV/0!</v>
      </c>
      <c r="V304" s="7" t="e">
        <f>COUNTIFS(Sta!$B:$B,$A304,Sta!$K:$K,"&gt;1.5")/$C304</f>
        <v>#DIV/0!</v>
      </c>
    </row>
    <row r="305" spans="1:22" x14ac:dyDescent="0.3">
      <c r="A305" t="s">
        <v>319</v>
      </c>
      <c r="B305" s="9">
        <f>COUNTIF(Sta!A:A,A305)</f>
        <v>1</v>
      </c>
      <c r="C305" s="4">
        <f>COUNTIF(Sta!B:B,A305)</f>
        <v>1</v>
      </c>
      <c r="D305" s="4">
        <f t="shared" si="9"/>
        <v>2</v>
      </c>
      <c r="E305" s="12">
        <f>(COUNTIFS(Sta!$A:$A,$A305,Sta!$L:$L,"&gt;0.5") +COUNTIFS(Sta!$B:$B,$A305,Sta!$L:$L,"&gt;0.5"))/$D305</f>
        <v>0.5</v>
      </c>
      <c r="F305" s="7">
        <f>COUNTIFS(Sta!$A:$A,$A305,Sta!$L:$L,"&gt;0.5")/$B305</f>
        <v>0</v>
      </c>
      <c r="G305" s="7">
        <f>COUNTIFS(Sta!$B:$B,$A305,Sta!$L:$L,"&gt;0.5")/$C305</f>
        <v>1</v>
      </c>
      <c r="H305" s="12">
        <f>(COUNTIFS(Sta!$A:$A,$A305,Sta!$L:$L,"&gt;1.5") +COUNTIFS(Sta!$B:$B,$A305,Sta!$L:$L,"&gt;1.5"))/$D305</f>
        <v>0</v>
      </c>
      <c r="I305" s="7">
        <f>COUNTIFS(Sta!$A:$A,$A305,Sta!$L:$L,"&gt;1.5")/$B305</f>
        <v>0</v>
      </c>
      <c r="J305" s="7">
        <f>COUNTIFS(Sta!$B:$B,$A305,Sta!$L:$L,"&gt;1.5")/$C305</f>
        <v>0</v>
      </c>
      <c r="K305" s="12">
        <f>(COUNTIFS(Sta!$A:$A,$A305,Sta!$H:$H,"&gt;0.5") +COUNTIFS(Sta!$B:$B,$A305,Sta!$J:$J,"&gt;0.5"))/$D305</f>
        <v>0</v>
      </c>
      <c r="L305" s="7">
        <f>COUNTIFS(Sta!$A:$A,$A305,Sta!$H:$H,"&gt;0.5")/$B305</f>
        <v>0</v>
      </c>
      <c r="M305" s="7">
        <f>COUNTIFS(Sta!$B:$B,$A305,Sta!$J:$J,"&gt;0.5")/$C305</f>
        <v>0</v>
      </c>
      <c r="N305" s="12">
        <f>(COUNTIFS(Sta!$A:$A,$A305,Sta!$H:$H,"&gt;1.5") +COUNTIFS(Sta!$B:$B,$A305,Sta!$J:$J,"&gt;1.5"))/$D305</f>
        <v>0</v>
      </c>
      <c r="O305" s="7">
        <f>COUNTIFS(Sta!$A:$A,$A305,Sta!$H:$H,"&gt;1.5")/$B305</f>
        <v>0</v>
      </c>
      <c r="P305" s="7">
        <f>COUNTIFS(Sta!$B:$B,$A305,Sta!$J:$J,"&gt;1.5")/$C305</f>
        <v>0</v>
      </c>
      <c r="Q305" s="12">
        <f>(COUNTIFS(Sta!$A:$A,$A305,Sta!$I:$I,"&gt;0.5") +COUNTIFS(Sta!$B:$B,$A305,Sta!$K:$K,"&gt;0.5"))/$D305</f>
        <v>0.5</v>
      </c>
      <c r="R305" s="7">
        <f>COUNTIFS(Sta!$A:$A,$A305,Sta!$I:$I,"&gt;0.5")/$B305</f>
        <v>0</v>
      </c>
      <c r="S305" s="7">
        <f>COUNTIFS(Sta!$B:$B,$A305,Sta!$K:$K,"&gt;0.5")/$C305</f>
        <v>1</v>
      </c>
      <c r="T305" s="12">
        <f>(COUNTIFS(Sta!$A:$A,$A305,Sta!$I:$I,"&gt;1.5") +COUNTIFS(Sta!$B:$B,$A305,Sta!$K:$K,"&gt;1.5"))/$D305</f>
        <v>0</v>
      </c>
      <c r="U305" s="7">
        <f>COUNTIFS(Sta!$A:$A,$A305,Sta!$I:$I,"&gt;1.5")/$B305</f>
        <v>0</v>
      </c>
      <c r="V305" s="7">
        <f>COUNTIFS(Sta!$B:$B,$A305,Sta!$K:$K,"&gt;1.5")/$C305</f>
        <v>0</v>
      </c>
    </row>
    <row r="306" spans="1:22" x14ac:dyDescent="0.3">
      <c r="A306" t="s">
        <v>279</v>
      </c>
      <c r="B306" s="9">
        <f>COUNTIF(Sta!A:A,A306)</f>
        <v>0</v>
      </c>
      <c r="C306" s="4">
        <f>COUNTIF(Sta!B:B,A306)</f>
        <v>0</v>
      </c>
      <c r="D306" s="4">
        <f t="shared" si="9"/>
        <v>0</v>
      </c>
      <c r="E306" s="12" t="e">
        <f>(COUNTIFS(Sta!$A:$A,$A306,Sta!$L:$L,"&gt;0.5") +COUNTIFS(Sta!$B:$B,$A306,Sta!$L:$L,"&gt;0.5"))/$D306</f>
        <v>#DIV/0!</v>
      </c>
      <c r="F306" s="7" t="e">
        <f>COUNTIFS(Sta!$A:$A,$A306,Sta!$L:$L,"&gt;0.5")/$B306</f>
        <v>#DIV/0!</v>
      </c>
      <c r="G306" s="7" t="e">
        <f>COUNTIFS(Sta!$B:$B,$A306,Sta!$L:$L,"&gt;0.5")/$C306</f>
        <v>#DIV/0!</v>
      </c>
      <c r="H306" s="12" t="e">
        <f>(COUNTIFS(Sta!$A:$A,$A306,Sta!$L:$L,"&gt;1.5") +COUNTIFS(Sta!$B:$B,$A306,Sta!$L:$L,"&gt;1.5"))/$D306</f>
        <v>#DIV/0!</v>
      </c>
      <c r="I306" s="7" t="e">
        <f>COUNTIFS(Sta!$A:$A,$A306,Sta!$L:$L,"&gt;1.5")/$B306</f>
        <v>#DIV/0!</v>
      </c>
      <c r="J306" s="7" t="e">
        <f>COUNTIFS(Sta!$B:$B,$A306,Sta!$L:$L,"&gt;1.5")/$C306</f>
        <v>#DIV/0!</v>
      </c>
      <c r="K306" s="12" t="e">
        <f>(COUNTIFS(Sta!$A:$A,$A306,Sta!$H:$H,"&gt;0.5") +COUNTIFS(Sta!$B:$B,$A306,Sta!$J:$J,"&gt;0.5"))/$D306</f>
        <v>#DIV/0!</v>
      </c>
      <c r="L306" s="7" t="e">
        <f>COUNTIFS(Sta!$A:$A,$A306,Sta!$H:$H,"&gt;0.5")/$B306</f>
        <v>#DIV/0!</v>
      </c>
      <c r="M306" s="7" t="e">
        <f>COUNTIFS(Sta!$B:$B,$A306,Sta!$J:$J,"&gt;0.5")/$C306</f>
        <v>#DIV/0!</v>
      </c>
      <c r="N306" s="12" t="e">
        <f>(COUNTIFS(Sta!$A:$A,$A306,Sta!$H:$H,"&gt;1.5") +COUNTIFS(Sta!$B:$B,$A306,Sta!$J:$J,"&gt;1.5"))/$D306</f>
        <v>#DIV/0!</v>
      </c>
      <c r="O306" s="7" t="e">
        <f>COUNTIFS(Sta!$A:$A,$A306,Sta!$H:$H,"&gt;1.5")/$B306</f>
        <v>#DIV/0!</v>
      </c>
      <c r="P306" s="7" t="e">
        <f>COUNTIFS(Sta!$B:$B,$A306,Sta!$J:$J,"&gt;1.5")/$C306</f>
        <v>#DIV/0!</v>
      </c>
      <c r="Q306" s="12" t="e">
        <f>(COUNTIFS(Sta!$A:$A,$A306,Sta!$I:$I,"&gt;0.5") +COUNTIFS(Sta!$B:$B,$A306,Sta!$K:$K,"&gt;0.5"))/$D306</f>
        <v>#DIV/0!</v>
      </c>
      <c r="R306" s="7" t="e">
        <f>COUNTIFS(Sta!$A:$A,$A306,Sta!$I:$I,"&gt;0.5")/$B306</f>
        <v>#DIV/0!</v>
      </c>
      <c r="S306" s="7" t="e">
        <f>COUNTIFS(Sta!$B:$B,$A306,Sta!$K:$K,"&gt;0.5")/$C306</f>
        <v>#DIV/0!</v>
      </c>
      <c r="T306" s="12" t="e">
        <f>(COUNTIFS(Sta!$A:$A,$A306,Sta!$I:$I,"&gt;1.5") +COUNTIFS(Sta!$B:$B,$A306,Sta!$K:$K,"&gt;1.5"))/$D306</f>
        <v>#DIV/0!</v>
      </c>
      <c r="U306" s="7" t="e">
        <f>COUNTIFS(Sta!$A:$A,$A306,Sta!$I:$I,"&gt;1.5")/$B306</f>
        <v>#DIV/0!</v>
      </c>
      <c r="V306" s="7" t="e">
        <f>COUNTIFS(Sta!$B:$B,$A306,Sta!$K:$K,"&gt;1.5")/$C306</f>
        <v>#DIV/0!</v>
      </c>
    </row>
    <row r="307" spans="1:22" x14ac:dyDescent="0.3">
      <c r="A307" t="s">
        <v>543</v>
      </c>
      <c r="B307" s="9">
        <f>COUNTIF(Sta!A:A,A307)</f>
        <v>8</v>
      </c>
      <c r="C307" s="4">
        <f>COUNTIF(Sta!B:B,A307)</f>
        <v>8</v>
      </c>
      <c r="D307" s="4">
        <f t="shared" si="9"/>
        <v>16</v>
      </c>
      <c r="E307" s="12">
        <f>(COUNTIFS(Sta!$A:$A,$A307,Sta!$L:$L,"&gt;0.5") +COUNTIFS(Sta!$B:$B,$A307,Sta!$L:$L,"&gt;0.5"))/$D307</f>
        <v>0.75</v>
      </c>
      <c r="F307" s="7">
        <f>COUNTIFS(Sta!$A:$A,$A307,Sta!$L:$L,"&gt;0.5")/$B307</f>
        <v>0.75</v>
      </c>
      <c r="G307" s="7">
        <f>COUNTIFS(Sta!$B:$B,$A307,Sta!$L:$L,"&gt;0.5")/$C307</f>
        <v>0.75</v>
      </c>
      <c r="H307" s="12">
        <f>(COUNTIFS(Sta!$A:$A,$A307,Sta!$L:$L,"&gt;1.5") +COUNTIFS(Sta!$B:$B,$A307,Sta!$L:$L,"&gt;1.5"))/$D307</f>
        <v>0.375</v>
      </c>
      <c r="I307" s="7">
        <f>COUNTIFS(Sta!$A:$A,$A307,Sta!$L:$L,"&gt;1.5")/$B307</f>
        <v>0.25</v>
      </c>
      <c r="J307" s="7">
        <f>COUNTIFS(Sta!$B:$B,$A307,Sta!$L:$L,"&gt;1.5")/$C307</f>
        <v>0.5</v>
      </c>
      <c r="K307" s="12">
        <f>(COUNTIFS(Sta!$A:$A,$A307,Sta!$H:$H,"&gt;0.5") +COUNTIFS(Sta!$B:$B,$A307,Sta!$J:$J,"&gt;0.5"))/$D307</f>
        <v>0.4375</v>
      </c>
      <c r="L307" s="7">
        <f>COUNTIFS(Sta!$A:$A,$A307,Sta!$H:$H,"&gt;0.5")/$B307</f>
        <v>0.5</v>
      </c>
      <c r="M307" s="7">
        <f>COUNTIFS(Sta!$B:$B,$A307,Sta!$J:$J,"&gt;0.5")/$C307</f>
        <v>0.375</v>
      </c>
      <c r="N307" s="12">
        <f>(COUNTIFS(Sta!$A:$A,$A307,Sta!$H:$H,"&gt;1.5") +COUNTIFS(Sta!$B:$B,$A307,Sta!$J:$J,"&gt;1.5"))/$D307</f>
        <v>0.125</v>
      </c>
      <c r="O307" s="7">
        <f>COUNTIFS(Sta!$A:$A,$A307,Sta!$H:$H,"&gt;1.5")/$B307</f>
        <v>0.25</v>
      </c>
      <c r="P307" s="7">
        <f>COUNTIFS(Sta!$B:$B,$A307,Sta!$J:$J,"&gt;1.5")/$C307</f>
        <v>0</v>
      </c>
      <c r="Q307" s="12">
        <f>(COUNTIFS(Sta!$A:$A,$A307,Sta!$I:$I,"&gt;0.5") +COUNTIFS(Sta!$B:$B,$A307,Sta!$K:$K,"&gt;0.5"))/$D307</f>
        <v>0.4375</v>
      </c>
      <c r="R307" s="7">
        <f>COUNTIFS(Sta!$A:$A,$A307,Sta!$I:$I,"&gt;0.5")/$B307</f>
        <v>0.25</v>
      </c>
      <c r="S307" s="7">
        <f>COUNTIFS(Sta!$B:$B,$A307,Sta!$K:$K,"&gt;0.5")/$C307</f>
        <v>0.625</v>
      </c>
      <c r="T307" s="12">
        <f>(COUNTIFS(Sta!$A:$A,$A307,Sta!$I:$I,"&gt;1.5") +COUNTIFS(Sta!$B:$B,$A307,Sta!$K:$K,"&gt;1.5"))/$D307</f>
        <v>0.1875</v>
      </c>
      <c r="U307" s="7">
        <f>COUNTIFS(Sta!$A:$A,$A307,Sta!$I:$I,"&gt;1.5")/$B307</f>
        <v>0</v>
      </c>
      <c r="V307" s="7">
        <f>COUNTIFS(Sta!$B:$B,$A307,Sta!$K:$K,"&gt;1.5")/$C307</f>
        <v>0.375</v>
      </c>
    </row>
    <row r="308" spans="1:22" x14ac:dyDescent="0.3">
      <c r="A308" t="s">
        <v>218</v>
      </c>
      <c r="B308" s="9">
        <f>COUNTIF(Sta!A:A,A308)</f>
        <v>1</v>
      </c>
      <c r="C308" s="4">
        <f>COUNTIF(Sta!B:B,A308)</f>
        <v>1</v>
      </c>
      <c r="D308" s="4">
        <f t="shared" si="9"/>
        <v>2</v>
      </c>
      <c r="E308" s="12">
        <f>(COUNTIFS(Sta!$A:$A,$A308,Sta!$L:$L,"&gt;0.5") +COUNTIFS(Sta!$B:$B,$A308,Sta!$L:$L,"&gt;0.5"))/$D308</f>
        <v>1</v>
      </c>
      <c r="F308" s="7">
        <f>COUNTIFS(Sta!$A:$A,$A308,Sta!$L:$L,"&gt;0.5")/$B308</f>
        <v>1</v>
      </c>
      <c r="G308" s="7">
        <f>COUNTIFS(Sta!$B:$B,$A308,Sta!$L:$L,"&gt;0.5")/$C308</f>
        <v>1</v>
      </c>
      <c r="H308" s="12">
        <f>(COUNTIFS(Sta!$A:$A,$A308,Sta!$L:$L,"&gt;1.5") +COUNTIFS(Sta!$B:$B,$A308,Sta!$L:$L,"&gt;1.5"))/$D308</f>
        <v>0</v>
      </c>
      <c r="I308" s="7">
        <f>COUNTIFS(Sta!$A:$A,$A308,Sta!$L:$L,"&gt;1.5")/$B308</f>
        <v>0</v>
      </c>
      <c r="J308" s="7">
        <f>COUNTIFS(Sta!$B:$B,$A308,Sta!$L:$L,"&gt;1.5")/$C308</f>
        <v>0</v>
      </c>
      <c r="K308" s="12">
        <f>(COUNTIFS(Sta!$A:$A,$A308,Sta!$H:$H,"&gt;0.5") +COUNTIFS(Sta!$B:$B,$A308,Sta!$J:$J,"&gt;0.5"))/$D308</f>
        <v>1</v>
      </c>
      <c r="L308" s="7">
        <f>COUNTIFS(Sta!$A:$A,$A308,Sta!$H:$H,"&gt;0.5")/$B308</f>
        <v>1</v>
      </c>
      <c r="M308" s="7">
        <f>COUNTIFS(Sta!$B:$B,$A308,Sta!$J:$J,"&gt;0.5")/$C308</f>
        <v>1</v>
      </c>
      <c r="N308" s="12">
        <f>(COUNTIFS(Sta!$A:$A,$A308,Sta!$H:$H,"&gt;1.5") +COUNTIFS(Sta!$B:$B,$A308,Sta!$J:$J,"&gt;1.5"))/$D308</f>
        <v>0</v>
      </c>
      <c r="O308" s="7">
        <f>COUNTIFS(Sta!$A:$A,$A308,Sta!$H:$H,"&gt;1.5")/$B308</f>
        <v>0</v>
      </c>
      <c r="P308" s="7">
        <f>COUNTIFS(Sta!$B:$B,$A308,Sta!$J:$J,"&gt;1.5")/$C308</f>
        <v>0</v>
      </c>
      <c r="Q308" s="12">
        <f>(COUNTIFS(Sta!$A:$A,$A308,Sta!$I:$I,"&gt;0.5") +COUNTIFS(Sta!$B:$B,$A308,Sta!$K:$K,"&gt;0.5"))/$D308</f>
        <v>0</v>
      </c>
      <c r="R308" s="7">
        <f>COUNTIFS(Sta!$A:$A,$A308,Sta!$I:$I,"&gt;0.5")/$B308</f>
        <v>0</v>
      </c>
      <c r="S308" s="7">
        <f>COUNTIFS(Sta!$B:$B,$A308,Sta!$K:$K,"&gt;0.5")/$C308</f>
        <v>0</v>
      </c>
      <c r="T308" s="12">
        <f>(COUNTIFS(Sta!$A:$A,$A308,Sta!$I:$I,"&gt;1.5") +COUNTIFS(Sta!$B:$B,$A308,Sta!$K:$K,"&gt;1.5"))/$D308</f>
        <v>0</v>
      </c>
      <c r="U308" s="7">
        <f>COUNTIFS(Sta!$A:$A,$A308,Sta!$I:$I,"&gt;1.5")/$B308</f>
        <v>0</v>
      </c>
      <c r="V308" s="7">
        <f>COUNTIFS(Sta!$B:$B,$A308,Sta!$K:$K,"&gt;1.5")/$C308</f>
        <v>0</v>
      </c>
    </row>
    <row r="309" spans="1:22" x14ac:dyDescent="0.3">
      <c r="A309" t="s">
        <v>11</v>
      </c>
      <c r="B309" s="9">
        <f>COUNTIF(Sta!A:A,A309)</f>
        <v>1</v>
      </c>
      <c r="C309" s="4">
        <f>COUNTIF(Sta!B:B,A309)</f>
        <v>0</v>
      </c>
      <c r="D309" s="4">
        <f t="shared" si="9"/>
        <v>1</v>
      </c>
      <c r="E309" s="12">
        <f>(COUNTIFS(Sta!$A:$A,$A309,Sta!$L:$L,"&gt;0.5") +COUNTIFS(Sta!$B:$B,$A309,Sta!$L:$L,"&gt;0.5"))/$D309</f>
        <v>1</v>
      </c>
      <c r="F309" s="7">
        <f>COUNTIFS(Sta!$A:$A,$A309,Sta!$L:$L,"&gt;0.5")/$B309</f>
        <v>1</v>
      </c>
      <c r="G309" s="7" t="e">
        <f>COUNTIFS(Sta!$B:$B,$A309,Sta!$L:$L,"&gt;0.5")/$C309</f>
        <v>#DIV/0!</v>
      </c>
      <c r="H309" s="12">
        <f>(COUNTIFS(Sta!$A:$A,$A309,Sta!$L:$L,"&gt;1.5") +COUNTIFS(Sta!$B:$B,$A309,Sta!$L:$L,"&gt;1.5"))/$D309</f>
        <v>1</v>
      </c>
      <c r="I309" s="7">
        <f>COUNTIFS(Sta!$A:$A,$A309,Sta!$L:$L,"&gt;1.5")/$B309</f>
        <v>1</v>
      </c>
      <c r="J309" s="7" t="e">
        <f>COUNTIFS(Sta!$B:$B,$A309,Sta!$L:$L,"&gt;1.5")/$C309</f>
        <v>#DIV/0!</v>
      </c>
      <c r="K309" s="12">
        <f>(COUNTIFS(Sta!$A:$A,$A309,Sta!$H:$H,"&gt;0.5") +COUNTIFS(Sta!$B:$B,$A309,Sta!$J:$J,"&gt;0.5"))/$D309</f>
        <v>1</v>
      </c>
      <c r="L309" s="7">
        <f>COUNTIFS(Sta!$A:$A,$A309,Sta!$H:$H,"&gt;0.5")/$B309</f>
        <v>1</v>
      </c>
      <c r="M309" s="7" t="e">
        <f>COUNTIFS(Sta!$B:$B,$A309,Sta!$J:$J,"&gt;0.5")/$C309</f>
        <v>#DIV/0!</v>
      </c>
      <c r="N309" s="12">
        <f>(COUNTIFS(Sta!$A:$A,$A309,Sta!$H:$H,"&gt;1.5") +COUNTIFS(Sta!$B:$B,$A309,Sta!$J:$J,"&gt;1.5"))/$D309</f>
        <v>1</v>
      </c>
      <c r="O309" s="7">
        <f>COUNTIFS(Sta!$A:$A,$A309,Sta!$H:$H,"&gt;1.5")/$B309</f>
        <v>1</v>
      </c>
      <c r="P309" s="7" t="e">
        <f>COUNTIFS(Sta!$B:$B,$A309,Sta!$J:$J,"&gt;1.5")/$C309</f>
        <v>#DIV/0!</v>
      </c>
      <c r="Q309" s="12">
        <f>(COUNTIFS(Sta!$A:$A,$A309,Sta!$I:$I,"&gt;0.5") +COUNTIFS(Sta!$B:$B,$A309,Sta!$K:$K,"&gt;0.5"))/$D309</f>
        <v>0</v>
      </c>
      <c r="R309" s="7">
        <f>COUNTIFS(Sta!$A:$A,$A309,Sta!$I:$I,"&gt;0.5")/$B309</f>
        <v>0</v>
      </c>
      <c r="S309" s="7" t="e">
        <f>COUNTIFS(Sta!$B:$B,$A309,Sta!$K:$K,"&gt;0.5")/$C309</f>
        <v>#DIV/0!</v>
      </c>
      <c r="T309" s="12">
        <f>(COUNTIFS(Sta!$A:$A,$A309,Sta!$I:$I,"&gt;1.5") +COUNTIFS(Sta!$B:$B,$A309,Sta!$K:$K,"&gt;1.5"))/$D309</f>
        <v>0</v>
      </c>
      <c r="U309" s="7">
        <f>COUNTIFS(Sta!$A:$A,$A309,Sta!$I:$I,"&gt;1.5")/$B309</f>
        <v>0</v>
      </c>
      <c r="V309" s="7" t="e">
        <f>COUNTIFS(Sta!$B:$B,$A309,Sta!$K:$K,"&gt;1.5")/$C309</f>
        <v>#DIV/0!</v>
      </c>
    </row>
    <row r="310" spans="1:22" x14ac:dyDescent="0.3">
      <c r="A310" t="s">
        <v>415</v>
      </c>
      <c r="B310" s="9">
        <f>COUNTIF(Sta!A:A,A310)</f>
        <v>1</v>
      </c>
      <c r="C310" s="4">
        <f>COUNTIF(Sta!B:B,A310)</f>
        <v>1</v>
      </c>
      <c r="D310" s="4">
        <f t="shared" si="9"/>
        <v>2</v>
      </c>
      <c r="E310" s="12">
        <f>(COUNTIFS(Sta!$A:$A,$A310,Sta!$L:$L,"&gt;0.5") +COUNTIFS(Sta!$B:$B,$A310,Sta!$L:$L,"&gt;0.5"))/$D310</f>
        <v>0.5</v>
      </c>
      <c r="F310" s="7">
        <f>COUNTIFS(Sta!$A:$A,$A310,Sta!$L:$L,"&gt;0.5")/$B310</f>
        <v>0</v>
      </c>
      <c r="G310" s="7">
        <f>COUNTIFS(Sta!$B:$B,$A310,Sta!$L:$L,"&gt;0.5")/$C310</f>
        <v>1</v>
      </c>
      <c r="H310" s="12">
        <f>(COUNTIFS(Sta!$A:$A,$A310,Sta!$L:$L,"&gt;1.5") +COUNTIFS(Sta!$B:$B,$A310,Sta!$L:$L,"&gt;1.5"))/$D310</f>
        <v>0.5</v>
      </c>
      <c r="I310" s="7">
        <f>COUNTIFS(Sta!$A:$A,$A310,Sta!$L:$L,"&gt;1.5")/$B310</f>
        <v>0</v>
      </c>
      <c r="J310" s="7">
        <f>COUNTIFS(Sta!$B:$B,$A310,Sta!$L:$L,"&gt;1.5")/$C310</f>
        <v>1</v>
      </c>
      <c r="K310" s="12">
        <f>(COUNTIFS(Sta!$A:$A,$A310,Sta!$H:$H,"&gt;0.5") +COUNTIFS(Sta!$B:$B,$A310,Sta!$J:$J,"&gt;0.5"))/$D310</f>
        <v>0.5</v>
      </c>
      <c r="L310" s="7">
        <f>COUNTIFS(Sta!$A:$A,$A310,Sta!$H:$H,"&gt;0.5")/$B310</f>
        <v>0</v>
      </c>
      <c r="M310" s="7">
        <f>COUNTIFS(Sta!$B:$B,$A310,Sta!$J:$J,"&gt;0.5")/$C310</f>
        <v>1</v>
      </c>
      <c r="N310" s="12">
        <f>(COUNTIFS(Sta!$A:$A,$A310,Sta!$H:$H,"&gt;1.5") +COUNTIFS(Sta!$B:$B,$A310,Sta!$J:$J,"&gt;1.5"))/$D310</f>
        <v>0.5</v>
      </c>
      <c r="O310" s="7">
        <f>COUNTIFS(Sta!$A:$A,$A310,Sta!$H:$H,"&gt;1.5")/$B310</f>
        <v>0</v>
      </c>
      <c r="P310" s="7">
        <f>COUNTIFS(Sta!$B:$B,$A310,Sta!$J:$J,"&gt;1.5")/$C310</f>
        <v>1</v>
      </c>
      <c r="Q310" s="12">
        <f>(COUNTIFS(Sta!$A:$A,$A310,Sta!$I:$I,"&gt;0.5") +COUNTIFS(Sta!$B:$B,$A310,Sta!$K:$K,"&gt;0.5"))/$D310</f>
        <v>0</v>
      </c>
      <c r="R310" s="7">
        <f>COUNTIFS(Sta!$A:$A,$A310,Sta!$I:$I,"&gt;0.5")/$B310</f>
        <v>0</v>
      </c>
      <c r="S310" s="7">
        <f>COUNTIFS(Sta!$B:$B,$A310,Sta!$K:$K,"&gt;0.5")/$C310</f>
        <v>0</v>
      </c>
      <c r="T310" s="12">
        <f>(COUNTIFS(Sta!$A:$A,$A310,Sta!$I:$I,"&gt;1.5") +COUNTIFS(Sta!$B:$B,$A310,Sta!$K:$K,"&gt;1.5"))/$D310</f>
        <v>0</v>
      </c>
      <c r="U310" s="7">
        <f>COUNTIFS(Sta!$A:$A,$A310,Sta!$I:$I,"&gt;1.5")/$B310</f>
        <v>0</v>
      </c>
      <c r="V310" s="7">
        <f>COUNTIFS(Sta!$B:$B,$A310,Sta!$K:$K,"&gt;1.5")/$C310</f>
        <v>0</v>
      </c>
    </row>
    <row r="311" spans="1:22" x14ac:dyDescent="0.3">
      <c r="A311" t="s">
        <v>691</v>
      </c>
      <c r="B311" s="9">
        <f>COUNTIF(Sta!A:A,A311)</f>
        <v>0</v>
      </c>
      <c r="C311" s="4">
        <f>COUNTIF(Sta!B:B,A311)</f>
        <v>0</v>
      </c>
      <c r="D311" s="4">
        <f t="shared" si="9"/>
        <v>0</v>
      </c>
      <c r="E311" s="12" t="e">
        <f>(COUNTIFS(Sta!$A:$A,$A311,Sta!$L:$L,"&gt;0.5") +COUNTIFS(Sta!$B:$B,$A311,Sta!$L:$L,"&gt;0.5"))/$D311</f>
        <v>#DIV/0!</v>
      </c>
      <c r="F311" s="7" t="e">
        <f>COUNTIFS(Sta!$A:$A,$A311,Sta!$L:$L,"&gt;0.5")/$B311</f>
        <v>#DIV/0!</v>
      </c>
      <c r="G311" s="7" t="e">
        <f>COUNTIFS(Sta!$B:$B,$A311,Sta!$L:$L,"&gt;0.5")/$C311</f>
        <v>#DIV/0!</v>
      </c>
      <c r="H311" s="12" t="e">
        <f>(COUNTIFS(Sta!$A:$A,$A311,Sta!$L:$L,"&gt;1.5") +COUNTIFS(Sta!$B:$B,$A311,Sta!$L:$L,"&gt;1.5"))/$D311</f>
        <v>#DIV/0!</v>
      </c>
      <c r="I311" s="7" t="e">
        <f>COUNTIFS(Sta!$A:$A,$A311,Sta!$L:$L,"&gt;1.5")/$B311</f>
        <v>#DIV/0!</v>
      </c>
      <c r="J311" s="7" t="e">
        <f>COUNTIFS(Sta!$B:$B,$A311,Sta!$L:$L,"&gt;1.5")/$C311</f>
        <v>#DIV/0!</v>
      </c>
      <c r="K311" s="12" t="e">
        <f>(COUNTIFS(Sta!$A:$A,$A311,Sta!$H:$H,"&gt;0.5") +COUNTIFS(Sta!$B:$B,$A311,Sta!$J:$J,"&gt;0.5"))/$D311</f>
        <v>#DIV/0!</v>
      </c>
      <c r="L311" s="7" t="e">
        <f>COUNTIFS(Sta!$A:$A,$A311,Sta!$H:$H,"&gt;0.5")/$B311</f>
        <v>#DIV/0!</v>
      </c>
      <c r="M311" s="7" t="e">
        <f>COUNTIFS(Sta!$B:$B,$A311,Sta!$J:$J,"&gt;0.5")/$C311</f>
        <v>#DIV/0!</v>
      </c>
      <c r="N311" s="12" t="e">
        <f>(COUNTIFS(Sta!$A:$A,$A311,Sta!$H:$H,"&gt;1.5") +COUNTIFS(Sta!$B:$B,$A311,Sta!$J:$J,"&gt;1.5"))/$D311</f>
        <v>#DIV/0!</v>
      </c>
      <c r="O311" s="7" t="e">
        <f>COUNTIFS(Sta!$A:$A,$A311,Sta!$H:$H,"&gt;1.5")/$B311</f>
        <v>#DIV/0!</v>
      </c>
      <c r="P311" s="7" t="e">
        <f>COUNTIFS(Sta!$B:$B,$A311,Sta!$J:$J,"&gt;1.5")/$C311</f>
        <v>#DIV/0!</v>
      </c>
      <c r="Q311" s="12" t="e">
        <f>(COUNTIFS(Sta!$A:$A,$A311,Sta!$I:$I,"&gt;0.5") +COUNTIFS(Sta!$B:$B,$A311,Sta!$K:$K,"&gt;0.5"))/$D311</f>
        <v>#DIV/0!</v>
      </c>
      <c r="R311" s="7" t="e">
        <f>COUNTIFS(Sta!$A:$A,$A311,Sta!$I:$I,"&gt;0.5")/$B311</f>
        <v>#DIV/0!</v>
      </c>
      <c r="S311" s="7" t="e">
        <f>COUNTIFS(Sta!$B:$B,$A311,Sta!$K:$K,"&gt;0.5")/$C311</f>
        <v>#DIV/0!</v>
      </c>
      <c r="T311" s="12" t="e">
        <f>(COUNTIFS(Sta!$A:$A,$A311,Sta!$I:$I,"&gt;1.5") +COUNTIFS(Sta!$B:$B,$A311,Sta!$K:$K,"&gt;1.5"))/$D311</f>
        <v>#DIV/0!</v>
      </c>
      <c r="U311" s="7" t="e">
        <f>COUNTIFS(Sta!$A:$A,$A311,Sta!$I:$I,"&gt;1.5")/$B311</f>
        <v>#DIV/0!</v>
      </c>
      <c r="V311" s="7" t="e">
        <f>COUNTIFS(Sta!$B:$B,$A311,Sta!$K:$K,"&gt;1.5")/$C311</f>
        <v>#DIV/0!</v>
      </c>
    </row>
    <row r="312" spans="1:22" x14ac:dyDescent="0.3">
      <c r="A312" t="s">
        <v>550</v>
      </c>
      <c r="B312" s="9">
        <f>COUNTIF(Sta!A:A,A312)</f>
        <v>2</v>
      </c>
      <c r="C312" s="4">
        <f>COUNTIF(Sta!B:B,A312)</f>
        <v>2</v>
      </c>
      <c r="D312" s="4">
        <f t="shared" si="9"/>
        <v>4</v>
      </c>
      <c r="E312" s="12">
        <f>(COUNTIFS(Sta!$A:$A,$A312,Sta!$L:$L,"&gt;0.5") +COUNTIFS(Sta!$B:$B,$A312,Sta!$L:$L,"&gt;0.5"))/$D312</f>
        <v>0.75</v>
      </c>
      <c r="F312" s="7">
        <f>COUNTIFS(Sta!$A:$A,$A312,Sta!$L:$L,"&gt;0.5")/$B312</f>
        <v>0.5</v>
      </c>
      <c r="G312" s="7">
        <f>COUNTIFS(Sta!$B:$B,$A312,Sta!$L:$L,"&gt;0.5")/$C312</f>
        <v>1</v>
      </c>
      <c r="H312" s="12">
        <f>(COUNTIFS(Sta!$A:$A,$A312,Sta!$L:$L,"&gt;1.5") +COUNTIFS(Sta!$B:$B,$A312,Sta!$L:$L,"&gt;1.5"))/$D312</f>
        <v>0.25</v>
      </c>
      <c r="I312" s="7">
        <f>COUNTIFS(Sta!$A:$A,$A312,Sta!$L:$L,"&gt;1.5")/$B312</f>
        <v>0.5</v>
      </c>
      <c r="J312" s="7">
        <f>COUNTIFS(Sta!$B:$B,$A312,Sta!$L:$L,"&gt;1.5")/$C312</f>
        <v>0</v>
      </c>
      <c r="K312" s="12">
        <f>(COUNTIFS(Sta!$A:$A,$A312,Sta!$H:$H,"&gt;0.5") +COUNTIFS(Sta!$B:$B,$A312,Sta!$J:$J,"&gt;0.5"))/$D312</f>
        <v>0.5</v>
      </c>
      <c r="L312" s="7">
        <f>COUNTIFS(Sta!$A:$A,$A312,Sta!$H:$H,"&gt;0.5")/$B312</f>
        <v>0.5</v>
      </c>
      <c r="M312" s="7">
        <f>COUNTIFS(Sta!$B:$B,$A312,Sta!$J:$J,"&gt;0.5")/$C312</f>
        <v>0.5</v>
      </c>
      <c r="N312" s="12">
        <f>(COUNTIFS(Sta!$A:$A,$A312,Sta!$H:$H,"&gt;1.5") +COUNTIFS(Sta!$B:$B,$A312,Sta!$J:$J,"&gt;1.5"))/$D312</f>
        <v>0.25</v>
      </c>
      <c r="O312" s="7">
        <f>COUNTIFS(Sta!$A:$A,$A312,Sta!$H:$H,"&gt;1.5")/$B312</f>
        <v>0.5</v>
      </c>
      <c r="P312" s="7">
        <f>COUNTIFS(Sta!$B:$B,$A312,Sta!$J:$J,"&gt;1.5")/$C312</f>
        <v>0</v>
      </c>
      <c r="Q312" s="12">
        <f>(COUNTIFS(Sta!$A:$A,$A312,Sta!$I:$I,"&gt;0.5") +COUNTIFS(Sta!$B:$B,$A312,Sta!$K:$K,"&gt;0.5"))/$D312</f>
        <v>0.5</v>
      </c>
      <c r="R312" s="7">
        <f>COUNTIFS(Sta!$A:$A,$A312,Sta!$I:$I,"&gt;0.5")/$B312</f>
        <v>0.5</v>
      </c>
      <c r="S312" s="7">
        <f>COUNTIFS(Sta!$B:$B,$A312,Sta!$K:$K,"&gt;0.5")/$C312</f>
        <v>0.5</v>
      </c>
      <c r="T312" s="12">
        <f>(COUNTIFS(Sta!$A:$A,$A312,Sta!$I:$I,"&gt;1.5") +COUNTIFS(Sta!$B:$B,$A312,Sta!$K:$K,"&gt;1.5"))/$D312</f>
        <v>0</v>
      </c>
      <c r="U312" s="7">
        <f>COUNTIFS(Sta!$A:$A,$A312,Sta!$I:$I,"&gt;1.5")/$B312</f>
        <v>0</v>
      </c>
      <c r="V312" s="7">
        <f>COUNTIFS(Sta!$B:$B,$A312,Sta!$K:$K,"&gt;1.5")/$C312</f>
        <v>0</v>
      </c>
    </row>
    <row r="313" spans="1:22" x14ac:dyDescent="0.3">
      <c r="A313" t="s">
        <v>619</v>
      </c>
      <c r="B313" s="9">
        <f>COUNTIF(Sta!A:A,A313)</f>
        <v>1</v>
      </c>
      <c r="C313" s="4">
        <f>COUNTIF(Sta!B:B,A313)</f>
        <v>2</v>
      </c>
      <c r="D313" s="4">
        <f t="shared" si="9"/>
        <v>3</v>
      </c>
      <c r="E313" s="12">
        <f>(COUNTIFS(Sta!$A:$A,$A313,Sta!$L:$L,"&gt;0.5") +COUNTIFS(Sta!$B:$B,$A313,Sta!$L:$L,"&gt;0.5"))/$D313</f>
        <v>0.66666666666666663</v>
      </c>
      <c r="F313" s="7">
        <f>COUNTIFS(Sta!$A:$A,$A313,Sta!$L:$L,"&gt;0.5")/$B313</f>
        <v>0</v>
      </c>
      <c r="G313" s="7">
        <f>COUNTIFS(Sta!$B:$B,$A313,Sta!$L:$L,"&gt;0.5")/$C313</f>
        <v>1</v>
      </c>
      <c r="H313" s="12">
        <f>(COUNTIFS(Sta!$A:$A,$A313,Sta!$L:$L,"&gt;1.5") +COUNTIFS(Sta!$B:$B,$A313,Sta!$L:$L,"&gt;1.5"))/$D313</f>
        <v>0.66666666666666663</v>
      </c>
      <c r="I313" s="7">
        <f>COUNTIFS(Sta!$A:$A,$A313,Sta!$L:$L,"&gt;1.5")/$B313</f>
        <v>0</v>
      </c>
      <c r="J313" s="7">
        <f>COUNTIFS(Sta!$B:$B,$A313,Sta!$L:$L,"&gt;1.5")/$C313</f>
        <v>1</v>
      </c>
      <c r="K313" s="12">
        <f>(COUNTIFS(Sta!$A:$A,$A313,Sta!$H:$H,"&gt;0.5") +COUNTIFS(Sta!$B:$B,$A313,Sta!$J:$J,"&gt;0.5"))/$D313</f>
        <v>0</v>
      </c>
      <c r="L313" s="7">
        <f>COUNTIFS(Sta!$A:$A,$A313,Sta!$H:$H,"&gt;0.5")/$B313</f>
        <v>0</v>
      </c>
      <c r="M313" s="7">
        <f>COUNTIFS(Sta!$B:$B,$A313,Sta!$J:$J,"&gt;0.5")/$C313</f>
        <v>0</v>
      </c>
      <c r="N313" s="12">
        <f>(COUNTIFS(Sta!$A:$A,$A313,Sta!$H:$H,"&gt;1.5") +COUNTIFS(Sta!$B:$B,$A313,Sta!$J:$J,"&gt;1.5"))/$D313</f>
        <v>0</v>
      </c>
      <c r="O313" s="7">
        <f>COUNTIFS(Sta!$A:$A,$A313,Sta!$H:$H,"&gt;1.5")/$B313</f>
        <v>0</v>
      </c>
      <c r="P313" s="7">
        <f>COUNTIFS(Sta!$B:$B,$A313,Sta!$J:$J,"&gt;1.5")/$C313</f>
        <v>0</v>
      </c>
      <c r="Q313" s="12">
        <f>(COUNTIFS(Sta!$A:$A,$A313,Sta!$I:$I,"&gt;0.5") +COUNTIFS(Sta!$B:$B,$A313,Sta!$K:$K,"&gt;0.5"))/$D313</f>
        <v>0.66666666666666663</v>
      </c>
      <c r="R313" s="7">
        <f>COUNTIFS(Sta!$A:$A,$A313,Sta!$I:$I,"&gt;0.5")/$B313</f>
        <v>0</v>
      </c>
      <c r="S313" s="7">
        <f>COUNTIFS(Sta!$B:$B,$A313,Sta!$K:$K,"&gt;0.5")/$C313</f>
        <v>1</v>
      </c>
      <c r="T313" s="12">
        <f>(COUNTIFS(Sta!$A:$A,$A313,Sta!$I:$I,"&gt;1.5") +COUNTIFS(Sta!$B:$B,$A313,Sta!$K:$K,"&gt;1.5"))/$D313</f>
        <v>0.66666666666666663</v>
      </c>
      <c r="U313" s="7">
        <f>COUNTIFS(Sta!$A:$A,$A313,Sta!$I:$I,"&gt;1.5")/$B313</f>
        <v>0</v>
      </c>
      <c r="V313" s="7">
        <f>COUNTIFS(Sta!$B:$B,$A313,Sta!$K:$K,"&gt;1.5")/$C313</f>
        <v>1</v>
      </c>
    </row>
    <row r="314" spans="1:22" x14ac:dyDescent="0.3">
      <c r="A314" t="s">
        <v>364</v>
      </c>
      <c r="B314" s="9">
        <f>COUNTIF(Sta!A:A,A314)</f>
        <v>1</v>
      </c>
      <c r="C314" s="4">
        <f>COUNTIF(Sta!B:B,A314)</f>
        <v>2</v>
      </c>
      <c r="D314" s="4">
        <f t="shared" si="9"/>
        <v>3</v>
      </c>
      <c r="E314" s="12">
        <f>(COUNTIFS(Sta!$A:$A,$A314,Sta!$L:$L,"&gt;0.5") +COUNTIFS(Sta!$B:$B,$A314,Sta!$L:$L,"&gt;0.5"))/$D314</f>
        <v>0.66666666666666663</v>
      </c>
      <c r="F314" s="7">
        <f>COUNTIFS(Sta!$A:$A,$A314,Sta!$L:$L,"&gt;0.5")/$B314</f>
        <v>1</v>
      </c>
      <c r="G314" s="7">
        <f>COUNTIFS(Sta!$B:$B,$A314,Sta!$L:$L,"&gt;0.5")/$C314</f>
        <v>0.5</v>
      </c>
      <c r="H314" s="12">
        <f>(COUNTIFS(Sta!$A:$A,$A314,Sta!$L:$L,"&gt;1.5") +COUNTIFS(Sta!$B:$B,$A314,Sta!$L:$L,"&gt;1.5"))/$D314</f>
        <v>0.33333333333333331</v>
      </c>
      <c r="I314" s="7">
        <f>COUNTIFS(Sta!$A:$A,$A314,Sta!$L:$L,"&gt;1.5")/$B314</f>
        <v>0</v>
      </c>
      <c r="J314" s="7">
        <f>COUNTIFS(Sta!$B:$B,$A314,Sta!$L:$L,"&gt;1.5")/$C314</f>
        <v>0.5</v>
      </c>
      <c r="K314" s="12">
        <f>(COUNTIFS(Sta!$A:$A,$A314,Sta!$H:$H,"&gt;0.5") +COUNTIFS(Sta!$B:$B,$A314,Sta!$J:$J,"&gt;0.5"))/$D314</f>
        <v>0.66666666666666663</v>
      </c>
      <c r="L314" s="7">
        <f>COUNTIFS(Sta!$A:$A,$A314,Sta!$H:$H,"&gt;0.5")/$B314</f>
        <v>1</v>
      </c>
      <c r="M314" s="7">
        <f>COUNTIFS(Sta!$B:$B,$A314,Sta!$J:$J,"&gt;0.5")/$C314</f>
        <v>0.5</v>
      </c>
      <c r="N314" s="12">
        <f>(COUNTIFS(Sta!$A:$A,$A314,Sta!$H:$H,"&gt;1.5") +COUNTIFS(Sta!$B:$B,$A314,Sta!$J:$J,"&gt;1.5"))/$D314</f>
        <v>0.33333333333333331</v>
      </c>
      <c r="O314" s="7">
        <f>COUNTIFS(Sta!$A:$A,$A314,Sta!$H:$H,"&gt;1.5")/$B314</f>
        <v>0</v>
      </c>
      <c r="P314" s="7">
        <f>COUNTIFS(Sta!$B:$B,$A314,Sta!$J:$J,"&gt;1.5")/$C314</f>
        <v>0.5</v>
      </c>
      <c r="Q314" s="12">
        <f>(COUNTIFS(Sta!$A:$A,$A314,Sta!$I:$I,"&gt;0.5") +COUNTIFS(Sta!$B:$B,$A314,Sta!$K:$K,"&gt;0.5"))/$D314</f>
        <v>0</v>
      </c>
      <c r="R314" s="7">
        <f>COUNTIFS(Sta!$A:$A,$A314,Sta!$I:$I,"&gt;0.5")/$B314</f>
        <v>0</v>
      </c>
      <c r="S314" s="7">
        <f>COUNTIFS(Sta!$B:$B,$A314,Sta!$K:$K,"&gt;0.5")/$C314</f>
        <v>0</v>
      </c>
      <c r="T314" s="12">
        <f>(COUNTIFS(Sta!$A:$A,$A314,Sta!$I:$I,"&gt;1.5") +COUNTIFS(Sta!$B:$B,$A314,Sta!$K:$K,"&gt;1.5"))/$D314</f>
        <v>0</v>
      </c>
      <c r="U314" s="7">
        <f>COUNTIFS(Sta!$A:$A,$A314,Sta!$I:$I,"&gt;1.5")/$B314</f>
        <v>0</v>
      </c>
      <c r="V314" s="7">
        <f>COUNTIFS(Sta!$B:$B,$A314,Sta!$K:$K,"&gt;1.5")/$C314</f>
        <v>0</v>
      </c>
    </row>
    <row r="315" spans="1:22" x14ac:dyDescent="0.3">
      <c r="A315" t="s">
        <v>672</v>
      </c>
      <c r="B315" s="9">
        <f>COUNTIF(Sta!A:A,A315)</f>
        <v>1</v>
      </c>
      <c r="C315" s="4">
        <f>COUNTIF(Sta!B:B,A315)</f>
        <v>2</v>
      </c>
      <c r="D315" s="4">
        <f t="shared" si="9"/>
        <v>3</v>
      </c>
      <c r="E315" s="12">
        <f>(COUNTIFS(Sta!$A:$A,$A315,Sta!$L:$L,"&gt;0.5") +COUNTIFS(Sta!$B:$B,$A315,Sta!$L:$L,"&gt;0.5"))/$D315</f>
        <v>0.66666666666666663</v>
      </c>
      <c r="F315" s="7">
        <f>COUNTIFS(Sta!$A:$A,$A315,Sta!$L:$L,"&gt;0.5")/$B315</f>
        <v>0</v>
      </c>
      <c r="G315" s="7">
        <f>COUNTIFS(Sta!$B:$B,$A315,Sta!$L:$L,"&gt;0.5")/$C315</f>
        <v>1</v>
      </c>
      <c r="H315" s="12">
        <f>(COUNTIFS(Sta!$A:$A,$A315,Sta!$L:$L,"&gt;1.5") +COUNTIFS(Sta!$B:$B,$A315,Sta!$L:$L,"&gt;1.5"))/$D315</f>
        <v>0.33333333333333331</v>
      </c>
      <c r="I315" s="7">
        <f>COUNTIFS(Sta!$A:$A,$A315,Sta!$L:$L,"&gt;1.5")/$B315</f>
        <v>0</v>
      </c>
      <c r="J315" s="7">
        <f>COUNTIFS(Sta!$B:$B,$A315,Sta!$L:$L,"&gt;1.5")/$C315</f>
        <v>0.5</v>
      </c>
      <c r="K315" s="12">
        <f>(COUNTIFS(Sta!$A:$A,$A315,Sta!$H:$H,"&gt;0.5") +COUNTIFS(Sta!$B:$B,$A315,Sta!$J:$J,"&gt;0.5"))/$D315</f>
        <v>0.33333333333333331</v>
      </c>
      <c r="L315" s="7">
        <f>COUNTIFS(Sta!$A:$A,$A315,Sta!$H:$H,"&gt;0.5")/$B315</f>
        <v>0</v>
      </c>
      <c r="M315" s="7">
        <f>COUNTIFS(Sta!$B:$B,$A315,Sta!$J:$J,"&gt;0.5")/$C315</f>
        <v>0.5</v>
      </c>
      <c r="N315" s="12">
        <f>(COUNTIFS(Sta!$A:$A,$A315,Sta!$H:$H,"&gt;1.5") +COUNTIFS(Sta!$B:$B,$A315,Sta!$J:$J,"&gt;1.5"))/$D315</f>
        <v>0.33333333333333331</v>
      </c>
      <c r="O315" s="7">
        <f>COUNTIFS(Sta!$A:$A,$A315,Sta!$H:$H,"&gt;1.5")/$B315</f>
        <v>0</v>
      </c>
      <c r="P315" s="7">
        <f>COUNTIFS(Sta!$B:$B,$A315,Sta!$J:$J,"&gt;1.5")/$C315</f>
        <v>0.5</v>
      </c>
      <c r="Q315" s="12">
        <f>(COUNTIFS(Sta!$A:$A,$A315,Sta!$I:$I,"&gt;0.5") +COUNTIFS(Sta!$B:$B,$A315,Sta!$K:$K,"&gt;0.5"))/$D315</f>
        <v>0.33333333333333331</v>
      </c>
      <c r="R315" s="7">
        <f>COUNTIFS(Sta!$A:$A,$A315,Sta!$I:$I,"&gt;0.5")/$B315</f>
        <v>0</v>
      </c>
      <c r="S315" s="7">
        <f>COUNTIFS(Sta!$B:$B,$A315,Sta!$K:$K,"&gt;0.5")/$C315</f>
        <v>0.5</v>
      </c>
      <c r="T315" s="12">
        <f>(COUNTIFS(Sta!$A:$A,$A315,Sta!$I:$I,"&gt;1.5") +COUNTIFS(Sta!$B:$B,$A315,Sta!$K:$K,"&gt;1.5"))/$D315</f>
        <v>0</v>
      </c>
      <c r="U315" s="7">
        <f>COUNTIFS(Sta!$A:$A,$A315,Sta!$I:$I,"&gt;1.5")/$B315</f>
        <v>0</v>
      </c>
      <c r="V315" s="7">
        <f>COUNTIFS(Sta!$B:$B,$A315,Sta!$K:$K,"&gt;1.5")/$C315</f>
        <v>0</v>
      </c>
    </row>
    <row r="316" spans="1:22" x14ac:dyDescent="0.3">
      <c r="A316" t="s">
        <v>413</v>
      </c>
      <c r="B316" s="9">
        <f>COUNTIF(Sta!A:A,A316)</f>
        <v>0</v>
      </c>
      <c r="C316" s="4">
        <f>COUNTIF(Sta!B:B,A316)</f>
        <v>0</v>
      </c>
      <c r="D316" s="4">
        <f t="shared" si="9"/>
        <v>0</v>
      </c>
      <c r="E316" s="12" t="e">
        <f>(COUNTIFS(Sta!$A:$A,$A316,Sta!$L:$L,"&gt;0.5") +COUNTIFS(Sta!$B:$B,$A316,Sta!$L:$L,"&gt;0.5"))/$D316</f>
        <v>#DIV/0!</v>
      </c>
      <c r="F316" s="7" t="e">
        <f>COUNTIFS(Sta!$A:$A,$A316,Sta!$L:$L,"&gt;0.5")/$B316</f>
        <v>#DIV/0!</v>
      </c>
      <c r="G316" s="7" t="e">
        <f>COUNTIFS(Sta!$B:$B,$A316,Sta!$L:$L,"&gt;0.5")/$C316</f>
        <v>#DIV/0!</v>
      </c>
      <c r="H316" s="12" t="e">
        <f>(COUNTIFS(Sta!$A:$A,$A316,Sta!$L:$L,"&gt;1.5") +COUNTIFS(Sta!$B:$B,$A316,Sta!$L:$L,"&gt;1.5"))/$D316</f>
        <v>#DIV/0!</v>
      </c>
      <c r="I316" s="7" t="e">
        <f>COUNTIFS(Sta!$A:$A,$A316,Sta!$L:$L,"&gt;1.5")/$B316</f>
        <v>#DIV/0!</v>
      </c>
      <c r="J316" s="7" t="e">
        <f>COUNTIFS(Sta!$B:$B,$A316,Sta!$L:$L,"&gt;1.5")/$C316</f>
        <v>#DIV/0!</v>
      </c>
      <c r="K316" s="12" t="e">
        <f>(COUNTIFS(Sta!$A:$A,$A316,Sta!$H:$H,"&gt;0.5") +COUNTIFS(Sta!$B:$B,$A316,Sta!$J:$J,"&gt;0.5"))/$D316</f>
        <v>#DIV/0!</v>
      </c>
      <c r="L316" s="7" t="e">
        <f>COUNTIFS(Sta!$A:$A,$A316,Sta!$H:$H,"&gt;0.5")/$B316</f>
        <v>#DIV/0!</v>
      </c>
      <c r="M316" s="7" t="e">
        <f>COUNTIFS(Sta!$B:$B,$A316,Sta!$J:$J,"&gt;0.5")/$C316</f>
        <v>#DIV/0!</v>
      </c>
      <c r="N316" s="12" t="e">
        <f>(COUNTIFS(Sta!$A:$A,$A316,Sta!$H:$H,"&gt;1.5") +COUNTIFS(Sta!$B:$B,$A316,Sta!$J:$J,"&gt;1.5"))/$D316</f>
        <v>#DIV/0!</v>
      </c>
      <c r="O316" s="7" t="e">
        <f>COUNTIFS(Sta!$A:$A,$A316,Sta!$H:$H,"&gt;1.5")/$B316</f>
        <v>#DIV/0!</v>
      </c>
      <c r="P316" s="7" t="e">
        <f>COUNTIFS(Sta!$B:$B,$A316,Sta!$J:$J,"&gt;1.5")/$C316</f>
        <v>#DIV/0!</v>
      </c>
      <c r="Q316" s="12" t="e">
        <f>(COUNTIFS(Sta!$A:$A,$A316,Sta!$I:$I,"&gt;0.5") +COUNTIFS(Sta!$B:$B,$A316,Sta!$K:$K,"&gt;0.5"))/$D316</f>
        <v>#DIV/0!</v>
      </c>
      <c r="R316" s="7" t="e">
        <f>COUNTIFS(Sta!$A:$A,$A316,Sta!$I:$I,"&gt;0.5")/$B316</f>
        <v>#DIV/0!</v>
      </c>
      <c r="S316" s="7" t="e">
        <f>COUNTIFS(Sta!$B:$B,$A316,Sta!$K:$K,"&gt;0.5")/$C316</f>
        <v>#DIV/0!</v>
      </c>
      <c r="T316" s="12" t="e">
        <f>(COUNTIFS(Sta!$A:$A,$A316,Sta!$I:$I,"&gt;1.5") +COUNTIFS(Sta!$B:$B,$A316,Sta!$K:$K,"&gt;1.5"))/$D316</f>
        <v>#DIV/0!</v>
      </c>
      <c r="U316" s="7" t="e">
        <f>COUNTIFS(Sta!$A:$A,$A316,Sta!$I:$I,"&gt;1.5")/$B316</f>
        <v>#DIV/0!</v>
      </c>
      <c r="V316" s="7" t="e">
        <f>COUNTIFS(Sta!$B:$B,$A316,Sta!$K:$K,"&gt;1.5")/$C316</f>
        <v>#DIV/0!</v>
      </c>
    </row>
    <row r="317" spans="1:22" x14ac:dyDescent="0.3">
      <c r="A317" t="s">
        <v>195</v>
      </c>
      <c r="B317" s="9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2">
        <f>(COUNTIFS(Sta!$A:$A,$A317,Sta!$L:$L,"&gt;0.5") +COUNTIFS(Sta!$B:$B,$A317,Sta!$L:$L,"&gt;0.5"))/$D317</f>
        <v>0.5</v>
      </c>
      <c r="F317" s="7">
        <f>COUNTIFS(Sta!$A:$A,$A317,Sta!$L:$L,"&gt;0.5")/$B317</f>
        <v>1</v>
      </c>
      <c r="G317" s="7">
        <f>COUNTIFS(Sta!$B:$B,$A317,Sta!$L:$L,"&gt;0.5")/$C317</f>
        <v>0</v>
      </c>
      <c r="H317" s="12">
        <f>(COUNTIFS(Sta!$A:$A,$A317,Sta!$L:$L,"&gt;1.5") +COUNTIFS(Sta!$B:$B,$A317,Sta!$L:$L,"&gt;1.5"))/$D317</f>
        <v>0.5</v>
      </c>
      <c r="I317" s="7">
        <f>COUNTIFS(Sta!$A:$A,$A317,Sta!$L:$L,"&gt;1.5")/$B317</f>
        <v>1</v>
      </c>
      <c r="J317" s="7">
        <f>COUNTIFS(Sta!$B:$B,$A317,Sta!$L:$L,"&gt;1.5")/$C317</f>
        <v>0</v>
      </c>
      <c r="K317" s="12">
        <f>(COUNTIFS(Sta!$A:$A,$A317,Sta!$H:$H,"&gt;0.5") +COUNTIFS(Sta!$B:$B,$A317,Sta!$J:$J,"&gt;0.5"))/$D317</f>
        <v>0.5</v>
      </c>
      <c r="L317" s="7">
        <f>COUNTIFS(Sta!$A:$A,$A317,Sta!$H:$H,"&gt;0.5")/$B317</f>
        <v>1</v>
      </c>
      <c r="M317" s="7">
        <f>COUNTIFS(Sta!$B:$B,$A317,Sta!$J:$J,"&gt;0.5")/$C317</f>
        <v>0</v>
      </c>
      <c r="N317" s="12">
        <f>(COUNTIFS(Sta!$A:$A,$A317,Sta!$H:$H,"&gt;1.5") +COUNTIFS(Sta!$B:$B,$A317,Sta!$J:$J,"&gt;1.5"))/$D317</f>
        <v>0.5</v>
      </c>
      <c r="O317" s="7">
        <f>COUNTIFS(Sta!$A:$A,$A317,Sta!$H:$H,"&gt;1.5")/$B317</f>
        <v>1</v>
      </c>
      <c r="P317" s="7">
        <f>COUNTIFS(Sta!$B:$B,$A317,Sta!$J:$J,"&gt;1.5")/$C317</f>
        <v>0</v>
      </c>
      <c r="Q317" s="12">
        <f>(COUNTIFS(Sta!$A:$A,$A317,Sta!$I:$I,"&gt;0.5") +COUNTIFS(Sta!$B:$B,$A317,Sta!$K:$K,"&gt;0.5"))/$D317</f>
        <v>0.5</v>
      </c>
      <c r="R317" s="7">
        <f>COUNTIFS(Sta!$A:$A,$A317,Sta!$I:$I,"&gt;0.5")/$B317</f>
        <v>1</v>
      </c>
      <c r="S317" s="7">
        <f>COUNTIFS(Sta!$B:$B,$A317,Sta!$K:$K,"&gt;0.5")/$C317</f>
        <v>0</v>
      </c>
      <c r="T317" s="12">
        <f>(COUNTIFS(Sta!$A:$A,$A317,Sta!$I:$I,"&gt;1.5") +COUNTIFS(Sta!$B:$B,$A317,Sta!$K:$K,"&gt;1.5"))/$D317</f>
        <v>0.5</v>
      </c>
      <c r="U317" s="7">
        <f>COUNTIFS(Sta!$A:$A,$A317,Sta!$I:$I,"&gt;1.5")/$B317</f>
        <v>1</v>
      </c>
      <c r="V317" s="7">
        <f>COUNTIFS(Sta!$B:$B,$A317,Sta!$K:$K,"&gt;1.5")/$C317</f>
        <v>0</v>
      </c>
    </row>
    <row r="318" spans="1:22" x14ac:dyDescent="0.3">
      <c r="A318" t="s">
        <v>668</v>
      </c>
      <c r="B318" s="9">
        <f>COUNTIF(Sta!A:A,A318)</f>
        <v>1</v>
      </c>
      <c r="C318" s="4">
        <f>COUNTIF(Sta!B:B,A318)</f>
        <v>2</v>
      </c>
      <c r="D318" s="4">
        <f t="shared" si="10"/>
        <v>3</v>
      </c>
      <c r="E318" s="12">
        <f>(COUNTIFS(Sta!$A:$A,$A318,Sta!$L:$L,"&gt;0.5") +COUNTIFS(Sta!$B:$B,$A318,Sta!$L:$L,"&gt;0.5"))/$D318</f>
        <v>0</v>
      </c>
      <c r="F318" s="7">
        <f>COUNTIFS(Sta!$A:$A,$A318,Sta!$L:$L,"&gt;0.5")/$B318</f>
        <v>0</v>
      </c>
      <c r="G318" s="7">
        <f>COUNTIFS(Sta!$B:$B,$A318,Sta!$L:$L,"&gt;0.5")/$C318</f>
        <v>0</v>
      </c>
      <c r="H318" s="12">
        <f>(COUNTIFS(Sta!$A:$A,$A318,Sta!$L:$L,"&gt;1.5") +COUNTIFS(Sta!$B:$B,$A318,Sta!$L:$L,"&gt;1.5"))/$D318</f>
        <v>0</v>
      </c>
      <c r="I318" s="7">
        <f>COUNTIFS(Sta!$A:$A,$A318,Sta!$L:$L,"&gt;1.5")/$B318</f>
        <v>0</v>
      </c>
      <c r="J318" s="7">
        <f>COUNTIFS(Sta!$B:$B,$A318,Sta!$L:$L,"&gt;1.5")/$C318</f>
        <v>0</v>
      </c>
      <c r="K318" s="12">
        <f>(COUNTIFS(Sta!$A:$A,$A318,Sta!$H:$H,"&gt;0.5") +COUNTIFS(Sta!$B:$B,$A318,Sta!$J:$J,"&gt;0.5"))/$D318</f>
        <v>0</v>
      </c>
      <c r="L318" s="7">
        <f>COUNTIFS(Sta!$A:$A,$A318,Sta!$H:$H,"&gt;0.5")/$B318</f>
        <v>0</v>
      </c>
      <c r="M318" s="7">
        <f>COUNTIFS(Sta!$B:$B,$A318,Sta!$J:$J,"&gt;0.5")/$C318</f>
        <v>0</v>
      </c>
      <c r="N318" s="12">
        <f>(COUNTIFS(Sta!$A:$A,$A318,Sta!$H:$H,"&gt;1.5") +COUNTIFS(Sta!$B:$B,$A318,Sta!$J:$J,"&gt;1.5"))/$D318</f>
        <v>0</v>
      </c>
      <c r="O318" s="7">
        <f>COUNTIFS(Sta!$A:$A,$A318,Sta!$H:$H,"&gt;1.5")/$B318</f>
        <v>0</v>
      </c>
      <c r="P318" s="7">
        <f>COUNTIFS(Sta!$B:$B,$A318,Sta!$J:$J,"&gt;1.5")/$C318</f>
        <v>0</v>
      </c>
      <c r="Q318" s="12">
        <f>(COUNTIFS(Sta!$A:$A,$A318,Sta!$I:$I,"&gt;0.5") +COUNTIFS(Sta!$B:$B,$A318,Sta!$K:$K,"&gt;0.5"))/$D318</f>
        <v>0</v>
      </c>
      <c r="R318" s="7">
        <f>COUNTIFS(Sta!$A:$A,$A318,Sta!$I:$I,"&gt;0.5")/$B318</f>
        <v>0</v>
      </c>
      <c r="S318" s="7">
        <f>COUNTIFS(Sta!$B:$B,$A318,Sta!$K:$K,"&gt;0.5")/$C318</f>
        <v>0</v>
      </c>
      <c r="T318" s="12">
        <f>(COUNTIFS(Sta!$A:$A,$A318,Sta!$I:$I,"&gt;1.5") +COUNTIFS(Sta!$B:$B,$A318,Sta!$K:$K,"&gt;1.5"))/$D318</f>
        <v>0</v>
      </c>
      <c r="U318" s="7">
        <f>COUNTIFS(Sta!$A:$A,$A318,Sta!$I:$I,"&gt;1.5")/$B318</f>
        <v>0</v>
      </c>
      <c r="V318" s="7">
        <f>COUNTIFS(Sta!$B:$B,$A318,Sta!$K:$K,"&gt;1.5")/$C318</f>
        <v>0</v>
      </c>
    </row>
    <row r="319" spans="1:22" x14ac:dyDescent="0.3">
      <c r="A319" t="s">
        <v>526</v>
      </c>
      <c r="B319" s="9">
        <f>COUNTIF(Sta!A:A,A319)</f>
        <v>3</v>
      </c>
      <c r="C319" s="4">
        <f>COUNTIF(Sta!B:B,A319)</f>
        <v>2</v>
      </c>
      <c r="D319" s="4">
        <f t="shared" si="10"/>
        <v>5</v>
      </c>
      <c r="E319" s="12">
        <f>(COUNTIFS(Sta!$A:$A,$A319,Sta!$L:$L,"&gt;0.5") +COUNTIFS(Sta!$B:$B,$A319,Sta!$L:$L,"&gt;0.5"))/$D319</f>
        <v>0.6</v>
      </c>
      <c r="F319" s="7">
        <f>COUNTIFS(Sta!$A:$A,$A319,Sta!$L:$L,"&gt;0.5")/$B319</f>
        <v>0.66666666666666663</v>
      </c>
      <c r="G319" s="7">
        <f>COUNTIFS(Sta!$B:$B,$A319,Sta!$L:$L,"&gt;0.5")/$C319</f>
        <v>0.5</v>
      </c>
      <c r="H319" s="12">
        <f>(COUNTIFS(Sta!$A:$A,$A319,Sta!$L:$L,"&gt;1.5") +COUNTIFS(Sta!$B:$B,$A319,Sta!$L:$L,"&gt;1.5"))/$D319</f>
        <v>0.2</v>
      </c>
      <c r="I319" s="7">
        <f>COUNTIFS(Sta!$A:$A,$A319,Sta!$L:$L,"&gt;1.5")/$B319</f>
        <v>0</v>
      </c>
      <c r="J319" s="7">
        <f>COUNTIFS(Sta!$B:$B,$A319,Sta!$L:$L,"&gt;1.5")/$C319</f>
        <v>0.5</v>
      </c>
      <c r="K319" s="12">
        <f>(COUNTIFS(Sta!$A:$A,$A319,Sta!$H:$H,"&gt;0.5") +COUNTIFS(Sta!$B:$B,$A319,Sta!$J:$J,"&gt;0.5"))/$D319</f>
        <v>0.4</v>
      </c>
      <c r="L319" s="7">
        <f>COUNTIFS(Sta!$A:$A,$A319,Sta!$H:$H,"&gt;0.5")/$B319</f>
        <v>0.33333333333333331</v>
      </c>
      <c r="M319" s="7">
        <f>COUNTIFS(Sta!$B:$B,$A319,Sta!$J:$J,"&gt;0.5")/$C319</f>
        <v>0.5</v>
      </c>
      <c r="N319" s="12">
        <f>(COUNTIFS(Sta!$A:$A,$A319,Sta!$H:$H,"&gt;1.5") +COUNTIFS(Sta!$B:$B,$A319,Sta!$J:$J,"&gt;1.5"))/$D319</f>
        <v>0</v>
      </c>
      <c r="O319" s="7">
        <f>COUNTIFS(Sta!$A:$A,$A319,Sta!$H:$H,"&gt;1.5")/$B319</f>
        <v>0</v>
      </c>
      <c r="P319" s="7">
        <f>COUNTIFS(Sta!$B:$B,$A319,Sta!$J:$J,"&gt;1.5")/$C319</f>
        <v>0</v>
      </c>
      <c r="Q319" s="12">
        <f>(COUNTIFS(Sta!$A:$A,$A319,Sta!$I:$I,"&gt;0.5") +COUNTIFS(Sta!$B:$B,$A319,Sta!$K:$K,"&gt;0.5"))/$D319</f>
        <v>0.4</v>
      </c>
      <c r="R319" s="7">
        <f>COUNTIFS(Sta!$A:$A,$A319,Sta!$I:$I,"&gt;0.5")/$B319</f>
        <v>0.33333333333333331</v>
      </c>
      <c r="S319" s="7">
        <f>COUNTIFS(Sta!$B:$B,$A319,Sta!$K:$K,"&gt;0.5")/$C319</f>
        <v>0.5</v>
      </c>
      <c r="T319" s="12">
        <f>(COUNTIFS(Sta!$A:$A,$A319,Sta!$I:$I,"&gt;1.5") +COUNTIFS(Sta!$B:$B,$A319,Sta!$K:$K,"&gt;1.5"))/$D319</f>
        <v>0</v>
      </c>
      <c r="U319" s="7">
        <f>COUNTIFS(Sta!$A:$A,$A319,Sta!$I:$I,"&gt;1.5")/$B319</f>
        <v>0</v>
      </c>
      <c r="V319" s="7">
        <f>COUNTIFS(Sta!$B:$B,$A319,Sta!$K:$K,"&gt;1.5")/$C319</f>
        <v>0</v>
      </c>
    </row>
    <row r="320" spans="1:22" x14ac:dyDescent="0.3">
      <c r="A320" t="s">
        <v>240</v>
      </c>
      <c r="B320" s="9">
        <f>COUNTIF(Sta!A:A,A320)</f>
        <v>1</v>
      </c>
      <c r="C320" s="4">
        <f>COUNTIF(Sta!B:B,A320)</f>
        <v>1</v>
      </c>
      <c r="D320" s="4">
        <f t="shared" si="10"/>
        <v>2</v>
      </c>
      <c r="E320" s="12">
        <f>(COUNTIFS(Sta!$A:$A,$A320,Sta!$L:$L,"&gt;0.5") +COUNTIFS(Sta!$B:$B,$A320,Sta!$L:$L,"&gt;0.5"))/$D320</f>
        <v>0.5</v>
      </c>
      <c r="F320" s="7">
        <f>COUNTIFS(Sta!$A:$A,$A320,Sta!$L:$L,"&gt;0.5")/$B320</f>
        <v>1</v>
      </c>
      <c r="G320" s="7">
        <f>COUNTIFS(Sta!$B:$B,$A320,Sta!$L:$L,"&gt;0.5")/$C320</f>
        <v>0</v>
      </c>
      <c r="H320" s="12">
        <f>(COUNTIFS(Sta!$A:$A,$A320,Sta!$L:$L,"&gt;1.5") +COUNTIFS(Sta!$B:$B,$A320,Sta!$L:$L,"&gt;1.5"))/$D320</f>
        <v>0</v>
      </c>
      <c r="I320" s="7">
        <f>COUNTIFS(Sta!$A:$A,$A320,Sta!$L:$L,"&gt;1.5")/$B320</f>
        <v>0</v>
      </c>
      <c r="J320" s="7">
        <f>COUNTIFS(Sta!$B:$B,$A320,Sta!$L:$L,"&gt;1.5")/$C320</f>
        <v>0</v>
      </c>
      <c r="K320" s="12">
        <f>(COUNTIFS(Sta!$A:$A,$A320,Sta!$H:$H,"&gt;0.5") +COUNTIFS(Sta!$B:$B,$A320,Sta!$J:$J,"&gt;0.5"))/$D320</f>
        <v>0.5</v>
      </c>
      <c r="L320" s="7">
        <f>COUNTIFS(Sta!$A:$A,$A320,Sta!$H:$H,"&gt;0.5")/$B320</f>
        <v>1</v>
      </c>
      <c r="M320" s="7">
        <f>COUNTIFS(Sta!$B:$B,$A320,Sta!$J:$J,"&gt;0.5")/$C320</f>
        <v>0</v>
      </c>
      <c r="N320" s="12">
        <f>(COUNTIFS(Sta!$A:$A,$A320,Sta!$H:$H,"&gt;1.5") +COUNTIFS(Sta!$B:$B,$A320,Sta!$J:$J,"&gt;1.5"))/$D320</f>
        <v>0</v>
      </c>
      <c r="O320" s="7">
        <f>COUNTIFS(Sta!$A:$A,$A320,Sta!$H:$H,"&gt;1.5")/$B320</f>
        <v>0</v>
      </c>
      <c r="P320" s="7">
        <f>COUNTIFS(Sta!$B:$B,$A320,Sta!$J:$J,"&gt;1.5")/$C320</f>
        <v>0</v>
      </c>
      <c r="Q320" s="12">
        <f>(COUNTIFS(Sta!$A:$A,$A320,Sta!$I:$I,"&gt;0.5") +COUNTIFS(Sta!$B:$B,$A320,Sta!$K:$K,"&gt;0.5"))/$D320</f>
        <v>0</v>
      </c>
      <c r="R320" s="7">
        <f>COUNTIFS(Sta!$A:$A,$A320,Sta!$I:$I,"&gt;0.5")/$B320</f>
        <v>0</v>
      </c>
      <c r="S320" s="7">
        <f>COUNTIFS(Sta!$B:$B,$A320,Sta!$K:$K,"&gt;0.5")/$C320</f>
        <v>0</v>
      </c>
      <c r="T320" s="12">
        <f>(COUNTIFS(Sta!$A:$A,$A320,Sta!$I:$I,"&gt;1.5") +COUNTIFS(Sta!$B:$B,$A320,Sta!$K:$K,"&gt;1.5"))/$D320</f>
        <v>0</v>
      </c>
      <c r="U320" s="7">
        <f>COUNTIFS(Sta!$A:$A,$A320,Sta!$I:$I,"&gt;1.5")/$B320</f>
        <v>0</v>
      </c>
      <c r="V320" s="7">
        <f>COUNTIFS(Sta!$B:$B,$A320,Sta!$K:$K,"&gt;1.5")/$C320</f>
        <v>0</v>
      </c>
    </row>
    <row r="321" spans="1:22" x14ac:dyDescent="0.3">
      <c r="A321" t="s">
        <v>384</v>
      </c>
      <c r="B321" s="9">
        <f>COUNTIF(Sta!A:A,A321)</f>
        <v>1</v>
      </c>
      <c r="C321" s="4">
        <f>COUNTIF(Sta!B:B,A321)</f>
        <v>0</v>
      </c>
      <c r="D321" s="4">
        <f t="shared" si="10"/>
        <v>1</v>
      </c>
      <c r="E321" s="12">
        <f>(COUNTIFS(Sta!$A:$A,$A321,Sta!$L:$L,"&gt;0.5") +COUNTIFS(Sta!$B:$B,$A321,Sta!$L:$L,"&gt;0.5"))/$D321</f>
        <v>1</v>
      </c>
      <c r="F321" s="7">
        <f>COUNTIFS(Sta!$A:$A,$A321,Sta!$L:$L,"&gt;0.5")/$B321</f>
        <v>1</v>
      </c>
      <c r="G321" s="7" t="e">
        <f>COUNTIFS(Sta!$B:$B,$A321,Sta!$L:$L,"&gt;0.5")/$C321</f>
        <v>#DIV/0!</v>
      </c>
      <c r="H321" s="12">
        <f>(COUNTIFS(Sta!$A:$A,$A321,Sta!$L:$L,"&gt;1.5") +COUNTIFS(Sta!$B:$B,$A321,Sta!$L:$L,"&gt;1.5"))/$D321</f>
        <v>1</v>
      </c>
      <c r="I321" s="7">
        <f>COUNTIFS(Sta!$A:$A,$A321,Sta!$L:$L,"&gt;1.5")/$B321</f>
        <v>1</v>
      </c>
      <c r="J321" s="7" t="e">
        <f>COUNTIFS(Sta!$B:$B,$A321,Sta!$L:$L,"&gt;1.5")/$C321</f>
        <v>#DIV/0!</v>
      </c>
      <c r="K321" s="12">
        <f>(COUNTIFS(Sta!$A:$A,$A321,Sta!$H:$H,"&gt;0.5") +COUNTIFS(Sta!$B:$B,$A321,Sta!$J:$J,"&gt;0.5"))/$D321</f>
        <v>1</v>
      </c>
      <c r="L321" s="7">
        <f>COUNTIFS(Sta!$A:$A,$A321,Sta!$H:$H,"&gt;0.5")/$B321</f>
        <v>1</v>
      </c>
      <c r="M321" s="7" t="e">
        <f>COUNTIFS(Sta!$B:$B,$A321,Sta!$J:$J,"&gt;0.5")/$C321</f>
        <v>#DIV/0!</v>
      </c>
      <c r="N321" s="12">
        <f>(COUNTIFS(Sta!$A:$A,$A321,Sta!$H:$H,"&gt;1.5") +COUNTIFS(Sta!$B:$B,$A321,Sta!$J:$J,"&gt;1.5"))/$D321</f>
        <v>1</v>
      </c>
      <c r="O321" s="7">
        <f>COUNTIFS(Sta!$A:$A,$A321,Sta!$H:$H,"&gt;1.5")/$B321</f>
        <v>1</v>
      </c>
      <c r="P321" s="7" t="e">
        <f>COUNTIFS(Sta!$B:$B,$A321,Sta!$J:$J,"&gt;1.5")/$C321</f>
        <v>#DIV/0!</v>
      </c>
      <c r="Q321" s="12">
        <f>(COUNTIFS(Sta!$A:$A,$A321,Sta!$I:$I,"&gt;0.5") +COUNTIFS(Sta!$B:$B,$A321,Sta!$K:$K,"&gt;0.5"))/$D321</f>
        <v>0</v>
      </c>
      <c r="R321" s="7">
        <f>COUNTIFS(Sta!$A:$A,$A321,Sta!$I:$I,"&gt;0.5")/$B321</f>
        <v>0</v>
      </c>
      <c r="S321" s="7" t="e">
        <f>COUNTIFS(Sta!$B:$B,$A321,Sta!$K:$K,"&gt;0.5")/$C321</f>
        <v>#DIV/0!</v>
      </c>
      <c r="T321" s="12">
        <f>(COUNTIFS(Sta!$A:$A,$A321,Sta!$I:$I,"&gt;1.5") +COUNTIFS(Sta!$B:$B,$A321,Sta!$K:$K,"&gt;1.5"))/$D321</f>
        <v>0</v>
      </c>
      <c r="U321" s="7">
        <f>COUNTIFS(Sta!$A:$A,$A321,Sta!$I:$I,"&gt;1.5")/$B321</f>
        <v>0</v>
      </c>
      <c r="V321" s="7" t="e">
        <f>COUNTIFS(Sta!$B:$B,$A321,Sta!$K:$K,"&gt;1.5")/$C321</f>
        <v>#DIV/0!</v>
      </c>
    </row>
    <row r="322" spans="1:22" x14ac:dyDescent="0.3">
      <c r="A322" t="s">
        <v>258</v>
      </c>
      <c r="B322" s="9">
        <f>COUNTIF(Sta!A:A,A322)</f>
        <v>0</v>
      </c>
      <c r="C322" s="4">
        <f>COUNTIF(Sta!B:B,A322)</f>
        <v>0</v>
      </c>
      <c r="D322" s="4">
        <f t="shared" si="10"/>
        <v>0</v>
      </c>
      <c r="E322" s="12" t="e">
        <f>(COUNTIFS(Sta!$A:$A,$A322,Sta!$L:$L,"&gt;0.5") +COUNTIFS(Sta!$B:$B,$A322,Sta!$L:$L,"&gt;0.5"))/$D322</f>
        <v>#DIV/0!</v>
      </c>
      <c r="F322" s="7" t="e">
        <f>COUNTIFS(Sta!$A:$A,$A322,Sta!$L:$L,"&gt;0.5")/$B322</f>
        <v>#DIV/0!</v>
      </c>
      <c r="G322" s="7" t="e">
        <f>COUNTIFS(Sta!$B:$B,$A322,Sta!$L:$L,"&gt;0.5")/$C322</f>
        <v>#DIV/0!</v>
      </c>
      <c r="H322" s="12" t="e">
        <f>(COUNTIFS(Sta!$A:$A,$A322,Sta!$L:$L,"&gt;1.5") +COUNTIFS(Sta!$B:$B,$A322,Sta!$L:$L,"&gt;1.5"))/$D322</f>
        <v>#DIV/0!</v>
      </c>
      <c r="I322" s="7" t="e">
        <f>COUNTIFS(Sta!$A:$A,$A322,Sta!$L:$L,"&gt;1.5")/$B322</f>
        <v>#DIV/0!</v>
      </c>
      <c r="J322" s="7" t="e">
        <f>COUNTIFS(Sta!$B:$B,$A322,Sta!$L:$L,"&gt;1.5")/$C322</f>
        <v>#DIV/0!</v>
      </c>
      <c r="K322" s="12" t="e">
        <f>(COUNTIFS(Sta!$A:$A,$A322,Sta!$H:$H,"&gt;0.5") +COUNTIFS(Sta!$B:$B,$A322,Sta!$J:$J,"&gt;0.5"))/$D322</f>
        <v>#DIV/0!</v>
      </c>
      <c r="L322" s="7" t="e">
        <f>COUNTIFS(Sta!$A:$A,$A322,Sta!$H:$H,"&gt;0.5")/$B322</f>
        <v>#DIV/0!</v>
      </c>
      <c r="M322" s="7" t="e">
        <f>COUNTIFS(Sta!$B:$B,$A322,Sta!$J:$J,"&gt;0.5")/$C322</f>
        <v>#DIV/0!</v>
      </c>
      <c r="N322" s="12" t="e">
        <f>(COUNTIFS(Sta!$A:$A,$A322,Sta!$H:$H,"&gt;1.5") +COUNTIFS(Sta!$B:$B,$A322,Sta!$J:$J,"&gt;1.5"))/$D322</f>
        <v>#DIV/0!</v>
      </c>
      <c r="O322" s="7" t="e">
        <f>COUNTIFS(Sta!$A:$A,$A322,Sta!$H:$H,"&gt;1.5")/$B322</f>
        <v>#DIV/0!</v>
      </c>
      <c r="P322" s="7" t="e">
        <f>COUNTIFS(Sta!$B:$B,$A322,Sta!$J:$J,"&gt;1.5")/$C322</f>
        <v>#DIV/0!</v>
      </c>
      <c r="Q322" s="12" t="e">
        <f>(COUNTIFS(Sta!$A:$A,$A322,Sta!$I:$I,"&gt;0.5") +COUNTIFS(Sta!$B:$B,$A322,Sta!$K:$K,"&gt;0.5"))/$D322</f>
        <v>#DIV/0!</v>
      </c>
      <c r="R322" s="7" t="e">
        <f>COUNTIFS(Sta!$A:$A,$A322,Sta!$I:$I,"&gt;0.5")/$B322</f>
        <v>#DIV/0!</v>
      </c>
      <c r="S322" s="7" t="e">
        <f>COUNTIFS(Sta!$B:$B,$A322,Sta!$K:$K,"&gt;0.5")/$C322</f>
        <v>#DIV/0!</v>
      </c>
      <c r="T322" s="12" t="e">
        <f>(COUNTIFS(Sta!$A:$A,$A322,Sta!$I:$I,"&gt;1.5") +COUNTIFS(Sta!$B:$B,$A322,Sta!$K:$K,"&gt;1.5"))/$D322</f>
        <v>#DIV/0!</v>
      </c>
      <c r="U322" s="7" t="e">
        <f>COUNTIFS(Sta!$A:$A,$A322,Sta!$I:$I,"&gt;1.5")/$B322</f>
        <v>#DIV/0!</v>
      </c>
      <c r="V322" s="7" t="e">
        <f>COUNTIFS(Sta!$B:$B,$A322,Sta!$K:$K,"&gt;1.5")/$C322</f>
        <v>#DIV/0!</v>
      </c>
    </row>
    <row r="323" spans="1:22" x14ac:dyDescent="0.3">
      <c r="A323" t="s">
        <v>409</v>
      </c>
      <c r="B323" s="9">
        <f>COUNTIF(Sta!A:A,A323)</f>
        <v>0</v>
      </c>
      <c r="C323" s="4">
        <f>COUNTIF(Sta!B:B,A323)</f>
        <v>0</v>
      </c>
      <c r="D323" s="4">
        <f t="shared" si="10"/>
        <v>0</v>
      </c>
      <c r="E323" s="12" t="e">
        <f>(COUNTIFS(Sta!$A:$A,$A323,Sta!$L:$L,"&gt;0.5") +COUNTIFS(Sta!$B:$B,$A323,Sta!$L:$L,"&gt;0.5"))/$D323</f>
        <v>#DIV/0!</v>
      </c>
      <c r="F323" s="7" t="e">
        <f>COUNTIFS(Sta!$A:$A,$A323,Sta!$L:$L,"&gt;0.5")/$B323</f>
        <v>#DIV/0!</v>
      </c>
      <c r="G323" s="7" t="e">
        <f>COUNTIFS(Sta!$B:$B,$A323,Sta!$L:$L,"&gt;0.5")/$C323</f>
        <v>#DIV/0!</v>
      </c>
      <c r="H323" s="12" t="e">
        <f>(COUNTIFS(Sta!$A:$A,$A323,Sta!$L:$L,"&gt;1.5") +COUNTIFS(Sta!$B:$B,$A323,Sta!$L:$L,"&gt;1.5"))/$D323</f>
        <v>#DIV/0!</v>
      </c>
      <c r="I323" s="7" t="e">
        <f>COUNTIFS(Sta!$A:$A,$A323,Sta!$L:$L,"&gt;1.5")/$B323</f>
        <v>#DIV/0!</v>
      </c>
      <c r="J323" s="7" t="e">
        <f>COUNTIFS(Sta!$B:$B,$A323,Sta!$L:$L,"&gt;1.5")/$C323</f>
        <v>#DIV/0!</v>
      </c>
      <c r="K323" s="12" t="e">
        <f>(COUNTIFS(Sta!$A:$A,$A323,Sta!$H:$H,"&gt;0.5") +COUNTIFS(Sta!$B:$B,$A323,Sta!$J:$J,"&gt;0.5"))/$D323</f>
        <v>#DIV/0!</v>
      </c>
      <c r="L323" s="7" t="e">
        <f>COUNTIFS(Sta!$A:$A,$A323,Sta!$H:$H,"&gt;0.5")/$B323</f>
        <v>#DIV/0!</v>
      </c>
      <c r="M323" s="7" t="e">
        <f>COUNTIFS(Sta!$B:$B,$A323,Sta!$J:$J,"&gt;0.5")/$C323</f>
        <v>#DIV/0!</v>
      </c>
      <c r="N323" s="12" t="e">
        <f>(COUNTIFS(Sta!$A:$A,$A323,Sta!$H:$H,"&gt;1.5") +COUNTIFS(Sta!$B:$B,$A323,Sta!$J:$J,"&gt;1.5"))/$D323</f>
        <v>#DIV/0!</v>
      </c>
      <c r="O323" s="7" t="e">
        <f>COUNTIFS(Sta!$A:$A,$A323,Sta!$H:$H,"&gt;1.5")/$B323</f>
        <v>#DIV/0!</v>
      </c>
      <c r="P323" s="7" t="e">
        <f>COUNTIFS(Sta!$B:$B,$A323,Sta!$J:$J,"&gt;1.5")/$C323</f>
        <v>#DIV/0!</v>
      </c>
      <c r="Q323" s="12" t="e">
        <f>(COUNTIFS(Sta!$A:$A,$A323,Sta!$I:$I,"&gt;0.5") +COUNTIFS(Sta!$B:$B,$A323,Sta!$K:$K,"&gt;0.5"))/$D323</f>
        <v>#DIV/0!</v>
      </c>
      <c r="R323" s="7" t="e">
        <f>COUNTIFS(Sta!$A:$A,$A323,Sta!$I:$I,"&gt;0.5")/$B323</f>
        <v>#DIV/0!</v>
      </c>
      <c r="S323" s="7" t="e">
        <f>COUNTIFS(Sta!$B:$B,$A323,Sta!$K:$K,"&gt;0.5")/$C323</f>
        <v>#DIV/0!</v>
      </c>
      <c r="T323" s="12" t="e">
        <f>(COUNTIFS(Sta!$A:$A,$A323,Sta!$I:$I,"&gt;1.5") +COUNTIFS(Sta!$B:$B,$A323,Sta!$K:$K,"&gt;1.5"))/$D323</f>
        <v>#DIV/0!</v>
      </c>
      <c r="U323" s="7" t="e">
        <f>COUNTIFS(Sta!$A:$A,$A323,Sta!$I:$I,"&gt;1.5")/$B323</f>
        <v>#DIV/0!</v>
      </c>
      <c r="V323" s="7" t="e">
        <f>COUNTIFS(Sta!$B:$B,$A323,Sta!$K:$K,"&gt;1.5")/$C323</f>
        <v>#DIV/0!</v>
      </c>
    </row>
    <row r="324" spans="1:22" x14ac:dyDescent="0.3">
      <c r="A324" t="s">
        <v>395</v>
      </c>
      <c r="B324" s="9">
        <f>COUNTIF(Sta!A:A,A324)</f>
        <v>0</v>
      </c>
      <c r="C324" s="4">
        <f>COUNTIF(Sta!B:B,A324)</f>
        <v>0</v>
      </c>
      <c r="D324" s="4">
        <f t="shared" si="10"/>
        <v>0</v>
      </c>
      <c r="E324" s="12" t="e">
        <f>(COUNTIFS(Sta!$A:$A,$A324,Sta!$L:$L,"&gt;0.5") +COUNTIFS(Sta!$B:$B,$A324,Sta!$L:$L,"&gt;0.5"))/$D324</f>
        <v>#DIV/0!</v>
      </c>
      <c r="F324" s="7" t="e">
        <f>COUNTIFS(Sta!$A:$A,$A324,Sta!$L:$L,"&gt;0.5")/$B324</f>
        <v>#DIV/0!</v>
      </c>
      <c r="G324" s="7" t="e">
        <f>COUNTIFS(Sta!$B:$B,$A324,Sta!$L:$L,"&gt;0.5")/$C324</f>
        <v>#DIV/0!</v>
      </c>
      <c r="H324" s="12" t="e">
        <f>(COUNTIFS(Sta!$A:$A,$A324,Sta!$L:$L,"&gt;1.5") +COUNTIFS(Sta!$B:$B,$A324,Sta!$L:$L,"&gt;1.5"))/$D324</f>
        <v>#DIV/0!</v>
      </c>
      <c r="I324" s="7" t="e">
        <f>COUNTIFS(Sta!$A:$A,$A324,Sta!$L:$L,"&gt;1.5")/$B324</f>
        <v>#DIV/0!</v>
      </c>
      <c r="J324" s="7" t="e">
        <f>COUNTIFS(Sta!$B:$B,$A324,Sta!$L:$L,"&gt;1.5")/$C324</f>
        <v>#DIV/0!</v>
      </c>
      <c r="K324" s="12" t="e">
        <f>(COUNTIFS(Sta!$A:$A,$A324,Sta!$H:$H,"&gt;0.5") +COUNTIFS(Sta!$B:$B,$A324,Sta!$J:$J,"&gt;0.5"))/$D324</f>
        <v>#DIV/0!</v>
      </c>
      <c r="L324" s="7" t="e">
        <f>COUNTIFS(Sta!$A:$A,$A324,Sta!$H:$H,"&gt;0.5")/$B324</f>
        <v>#DIV/0!</v>
      </c>
      <c r="M324" s="7" t="e">
        <f>COUNTIFS(Sta!$B:$B,$A324,Sta!$J:$J,"&gt;0.5")/$C324</f>
        <v>#DIV/0!</v>
      </c>
      <c r="N324" s="12" t="e">
        <f>(COUNTIFS(Sta!$A:$A,$A324,Sta!$H:$H,"&gt;1.5") +COUNTIFS(Sta!$B:$B,$A324,Sta!$J:$J,"&gt;1.5"))/$D324</f>
        <v>#DIV/0!</v>
      </c>
      <c r="O324" s="7" t="e">
        <f>COUNTIFS(Sta!$A:$A,$A324,Sta!$H:$H,"&gt;1.5")/$B324</f>
        <v>#DIV/0!</v>
      </c>
      <c r="P324" s="7" t="e">
        <f>COUNTIFS(Sta!$B:$B,$A324,Sta!$J:$J,"&gt;1.5")/$C324</f>
        <v>#DIV/0!</v>
      </c>
      <c r="Q324" s="12" t="e">
        <f>(COUNTIFS(Sta!$A:$A,$A324,Sta!$I:$I,"&gt;0.5") +COUNTIFS(Sta!$B:$B,$A324,Sta!$K:$K,"&gt;0.5"))/$D324</f>
        <v>#DIV/0!</v>
      </c>
      <c r="R324" s="7" t="e">
        <f>COUNTIFS(Sta!$A:$A,$A324,Sta!$I:$I,"&gt;0.5")/$B324</f>
        <v>#DIV/0!</v>
      </c>
      <c r="S324" s="7" t="e">
        <f>COUNTIFS(Sta!$B:$B,$A324,Sta!$K:$K,"&gt;0.5")/$C324</f>
        <v>#DIV/0!</v>
      </c>
      <c r="T324" s="12" t="e">
        <f>(COUNTIFS(Sta!$A:$A,$A324,Sta!$I:$I,"&gt;1.5") +COUNTIFS(Sta!$B:$B,$A324,Sta!$K:$K,"&gt;1.5"))/$D324</f>
        <v>#DIV/0!</v>
      </c>
      <c r="U324" s="7" t="e">
        <f>COUNTIFS(Sta!$A:$A,$A324,Sta!$I:$I,"&gt;1.5")/$B324</f>
        <v>#DIV/0!</v>
      </c>
      <c r="V324" s="7" t="e">
        <f>COUNTIFS(Sta!$B:$B,$A324,Sta!$K:$K,"&gt;1.5")/$C324</f>
        <v>#DIV/0!</v>
      </c>
    </row>
    <row r="325" spans="1:22" x14ac:dyDescent="0.3">
      <c r="A325" t="s">
        <v>655</v>
      </c>
      <c r="B325" s="9">
        <f>COUNTIF(Sta!A:A,A325)</f>
        <v>9</v>
      </c>
      <c r="C325" s="4">
        <f>COUNTIF(Sta!B:B,A325)</f>
        <v>9</v>
      </c>
      <c r="D325" s="4">
        <f t="shared" si="10"/>
        <v>18</v>
      </c>
      <c r="E325" s="12">
        <f>(COUNTIFS(Sta!$A:$A,$A325,Sta!$L:$L,"&gt;0.5") +COUNTIFS(Sta!$B:$B,$A325,Sta!$L:$L,"&gt;0.5"))/$D325</f>
        <v>0.55555555555555558</v>
      </c>
      <c r="F325" s="7">
        <f>COUNTIFS(Sta!$A:$A,$A325,Sta!$L:$L,"&gt;0.5")/$B325</f>
        <v>0.77777777777777779</v>
      </c>
      <c r="G325" s="7">
        <f>COUNTIFS(Sta!$B:$B,$A325,Sta!$L:$L,"&gt;0.5")/$C325</f>
        <v>0.33333333333333331</v>
      </c>
      <c r="H325" s="12">
        <f>(COUNTIFS(Sta!$A:$A,$A325,Sta!$L:$L,"&gt;1.5") +COUNTIFS(Sta!$B:$B,$A325,Sta!$L:$L,"&gt;1.5"))/$D325</f>
        <v>0.27777777777777779</v>
      </c>
      <c r="I325" s="7">
        <f>COUNTIFS(Sta!$A:$A,$A325,Sta!$L:$L,"&gt;1.5")/$B325</f>
        <v>0.33333333333333331</v>
      </c>
      <c r="J325" s="7">
        <f>COUNTIFS(Sta!$B:$B,$A325,Sta!$L:$L,"&gt;1.5")/$C325</f>
        <v>0.22222222222222221</v>
      </c>
      <c r="K325" s="12">
        <f>(COUNTIFS(Sta!$A:$A,$A325,Sta!$H:$H,"&gt;0.5") +COUNTIFS(Sta!$B:$B,$A325,Sta!$J:$J,"&gt;0.5"))/$D325</f>
        <v>0.5</v>
      </c>
      <c r="L325" s="7">
        <f>COUNTIFS(Sta!$A:$A,$A325,Sta!$H:$H,"&gt;0.5")/$B325</f>
        <v>0.66666666666666663</v>
      </c>
      <c r="M325" s="7">
        <f>COUNTIFS(Sta!$B:$B,$A325,Sta!$J:$J,"&gt;0.5")/$C325</f>
        <v>0.33333333333333331</v>
      </c>
      <c r="N325" s="12">
        <f>(COUNTIFS(Sta!$A:$A,$A325,Sta!$H:$H,"&gt;1.5") +COUNTIFS(Sta!$B:$B,$A325,Sta!$J:$J,"&gt;1.5"))/$D325</f>
        <v>5.5555555555555552E-2</v>
      </c>
      <c r="O325" s="7">
        <f>COUNTIFS(Sta!$A:$A,$A325,Sta!$H:$H,"&gt;1.5")/$B325</f>
        <v>0</v>
      </c>
      <c r="P325" s="7">
        <f>COUNTIFS(Sta!$B:$B,$A325,Sta!$J:$J,"&gt;1.5")/$C325</f>
        <v>0.1111111111111111</v>
      </c>
      <c r="Q325" s="12">
        <f>(COUNTIFS(Sta!$A:$A,$A325,Sta!$I:$I,"&gt;0.5") +COUNTIFS(Sta!$B:$B,$A325,Sta!$K:$K,"&gt;0.5"))/$D325</f>
        <v>0.33333333333333331</v>
      </c>
      <c r="R325" s="7">
        <f>COUNTIFS(Sta!$A:$A,$A325,Sta!$I:$I,"&gt;0.5")/$B325</f>
        <v>0.44444444444444442</v>
      </c>
      <c r="S325" s="7">
        <f>COUNTIFS(Sta!$B:$B,$A325,Sta!$K:$K,"&gt;0.5")/$C325</f>
        <v>0.22222222222222221</v>
      </c>
      <c r="T325" s="12">
        <f>(COUNTIFS(Sta!$A:$A,$A325,Sta!$I:$I,"&gt;1.5") +COUNTIFS(Sta!$B:$B,$A325,Sta!$K:$K,"&gt;1.5"))/$D325</f>
        <v>0</v>
      </c>
      <c r="U325" s="7">
        <f>COUNTIFS(Sta!$A:$A,$A325,Sta!$I:$I,"&gt;1.5")/$B325</f>
        <v>0</v>
      </c>
      <c r="V325" s="7">
        <f>COUNTIFS(Sta!$B:$B,$A325,Sta!$K:$K,"&gt;1.5")/$C325</f>
        <v>0</v>
      </c>
    </row>
    <row r="326" spans="1:22" x14ac:dyDescent="0.3">
      <c r="A326" t="s">
        <v>6</v>
      </c>
      <c r="B326" s="9">
        <f>COUNTIF(Sta!A:A,A326)</f>
        <v>0</v>
      </c>
      <c r="C326" s="4">
        <f>COUNTIF(Sta!B:B,A326)</f>
        <v>1</v>
      </c>
      <c r="D326" s="4">
        <f t="shared" si="10"/>
        <v>1</v>
      </c>
      <c r="E326" s="12">
        <f>(COUNTIFS(Sta!$A:$A,$A326,Sta!$L:$L,"&gt;0.5") +COUNTIFS(Sta!$B:$B,$A326,Sta!$L:$L,"&gt;0.5"))/$D326</f>
        <v>1</v>
      </c>
      <c r="F326" s="7" t="e">
        <f>COUNTIFS(Sta!$A:$A,$A326,Sta!$L:$L,"&gt;0.5")/$B326</f>
        <v>#DIV/0!</v>
      </c>
      <c r="G326" s="7">
        <f>COUNTIFS(Sta!$B:$B,$A326,Sta!$L:$L,"&gt;0.5")/$C326</f>
        <v>1</v>
      </c>
      <c r="H326" s="12">
        <f>(COUNTIFS(Sta!$A:$A,$A326,Sta!$L:$L,"&gt;1.5") +COUNTIFS(Sta!$B:$B,$A326,Sta!$L:$L,"&gt;1.5"))/$D326</f>
        <v>0</v>
      </c>
      <c r="I326" s="7" t="e">
        <f>COUNTIFS(Sta!$A:$A,$A326,Sta!$L:$L,"&gt;1.5")/$B326</f>
        <v>#DIV/0!</v>
      </c>
      <c r="J326" s="7">
        <f>COUNTIFS(Sta!$B:$B,$A326,Sta!$L:$L,"&gt;1.5")/$C326</f>
        <v>0</v>
      </c>
      <c r="K326" s="12">
        <f>(COUNTIFS(Sta!$A:$A,$A326,Sta!$H:$H,"&gt;0.5") +COUNTIFS(Sta!$B:$B,$A326,Sta!$J:$J,"&gt;0.5"))/$D326</f>
        <v>1</v>
      </c>
      <c r="L326" s="7" t="e">
        <f>COUNTIFS(Sta!$A:$A,$A326,Sta!$H:$H,"&gt;0.5")/$B326</f>
        <v>#DIV/0!</v>
      </c>
      <c r="M326" s="7">
        <f>COUNTIFS(Sta!$B:$B,$A326,Sta!$J:$J,"&gt;0.5")/$C326</f>
        <v>1</v>
      </c>
      <c r="N326" s="12">
        <f>(COUNTIFS(Sta!$A:$A,$A326,Sta!$H:$H,"&gt;1.5") +COUNTIFS(Sta!$B:$B,$A326,Sta!$J:$J,"&gt;1.5"))/$D326</f>
        <v>0</v>
      </c>
      <c r="O326" s="7" t="e">
        <f>COUNTIFS(Sta!$A:$A,$A326,Sta!$H:$H,"&gt;1.5")/$B326</f>
        <v>#DIV/0!</v>
      </c>
      <c r="P326" s="7">
        <f>COUNTIFS(Sta!$B:$B,$A326,Sta!$J:$J,"&gt;1.5")/$C326</f>
        <v>0</v>
      </c>
      <c r="Q326" s="12">
        <f>(COUNTIFS(Sta!$A:$A,$A326,Sta!$I:$I,"&gt;0.5") +COUNTIFS(Sta!$B:$B,$A326,Sta!$K:$K,"&gt;0.5"))/$D326</f>
        <v>0</v>
      </c>
      <c r="R326" s="7" t="e">
        <f>COUNTIFS(Sta!$A:$A,$A326,Sta!$I:$I,"&gt;0.5")/$B326</f>
        <v>#DIV/0!</v>
      </c>
      <c r="S326" s="7">
        <f>COUNTIFS(Sta!$B:$B,$A326,Sta!$K:$K,"&gt;0.5")/$C326</f>
        <v>0</v>
      </c>
      <c r="T326" s="12">
        <f>(COUNTIFS(Sta!$A:$A,$A326,Sta!$I:$I,"&gt;1.5") +COUNTIFS(Sta!$B:$B,$A326,Sta!$K:$K,"&gt;1.5"))/$D326</f>
        <v>0</v>
      </c>
      <c r="U326" s="7" t="e">
        <f>COUNTIFS(Sta!$A:$A,$A326,Sta!$I:$I,"&gt;1.5")/$B326</f>
        <v>#DIV/0!</v>
      </c>
      <c r="V326" s="7">
        <f>COUNTIFS(Sta!$B:$B,$A326,Sta!$K:$K,"&gt;1.5")/$C326</f>
        <v>0</v>
      </c>
    </row>
    <row r="327" spans="1:22" x14ac:dyDescent="0.3">
      <c r="A327" t="s">
        <v>13</v>
      </c>
      <c r="B327" s="9">
        <f>COUNTIF(Sta!A:A,A327)</f>
        <v>0</v>
      </c>
      <c r="C327" s="4">
        <f>COUNTIF(Sta!B:B,A327)</f>
        <v>0</v>
      </c>
      <c r="D327" s="4">
        <f t="shared" si="10"/>
        <v>0</v>
      </c>
      <c r="E327" s="12" t="e">
        <f>(COUNTIFS(Sta!$A:$A,$A327,Sta!$L:$L,"&gt;0.5") +COUNTIFS(Sta!$B:$B,$A327,Sta!$L:$L,"&gt;0.5"))/$D327</f>
        <v>#DIV/0!</v>
      </c>
      <c r="F327" s="7" t="e">
        <f>COUNTIFS(Sta!$A:$A,$A327,Sta!$L:$L,"&gt;0.5")/$B327</f>
        <v>#DIV/0!</v>
      </c>
      <c r="G327" s="7" t="e">
        <f>COUNTIFS(Sta!$B:$B,$A327,Sta!$L:$L,"&gt;0.5")/$C327</f>
        <v>#DIV/0!</v>
      </c>
      <c r="H327" s="12" t="e">
        <f>(COUNTIFS(Sta!$A:$A,$A327,Sta!$L:$L,"&gt;1.5") +COUNTIFS(Sta!$B:$B,$A327,Sta!$L:$L,"&gt;1.5"))/$D327</f>
        <v>#DIV/0!</v>
      </c>
      <c r="I327" s="7" t="e">
        <f>COUNTIFS(Sta!$A:$A,$A327,Sta!$L:$L,"&gt;1.5")/$B327</f>
        <v>#DIV/0!</v>
      </c>
      <c r="J327" s="7" t="e">
        <f>COUNTIFS(Sta!$B:$B,$A327,Sta!$L:$L,"&gt;1.5")/$C327</f>
        <v>#DIV/0!</v>
      </c>
      <c r="K327" s="12" t="e">
        <f>(COUNTIFS(Sta!$A:$A,$A327,Sta!$H:$H,"&gt;0.5") +COUNTIFS(Sta!$B:$B,$A327,Sta!$J:$J,"&gt;0.5"))/$D327</f>
        <v>#DIV/0!</v>
      </c>
      <c r="L327" s="7" t="e">
        <f>COUNTIFS(Sta!$A:$A,$A327,Sta!$H:$H,"&gt;0.5")/$B327</f>
        <v>#DIV/0!</v>
      </c>
      <c r="M327" s="7" t="e">
        <f>COUNTIFS(Sta!$B:$B,$A327,Sta!$J:$J,"&gt;0.5")/$C327</f>
        <v>#DIV/0!</v>
      </c>
      <c r="N327" s="12" t="e">
        <f>(COUNTIFS(Sta!$A:$A,$A327,Sta!$H:$H,"&gt;1.5") +COUNTIFS(Sta!$B:$B,$A327,Sta!$J:$J,"&gt;1.5"))/$D327</f>
        <v>#DIV/0!</v>
      </c>
      <c r="O327" s="7" t="e">
        <f>COUNTIFS(Sta!$A:$A,$A327,Sta!$H:$H,"&gt;1.5")/$B327</f>
        <v>#DIV/0!</v>
      </c>
      <c r="P327" s="7" t="e">
        <f>COUNTIFS(Sta!$B:$B,$A327,Sta!$J:$J,"&gt;1.5")/$C327</f>
        <v>#DIV/0!</v>
      </c>
      <c r="Q327" s="12" t="e">
        <f>(COUNTIFS(Sta!$A:$A,$A327,Sta!$I:$I,"&gt;0.5") +COUNTIFS(Sta!$B:$B,$A327,Sta!$K:$K,"&gt;0.5"))/$D327</f>
        <v>#DIV/0!</v>
      </c>
      <c r="R327" s="7" t="e">
        <f>COUNTIFS(Sta!$A:$A,$A327,Sta!$I:$I,"&gt;0.5")/$B327</f>
        <v>#DIV/0!</v>
      </c>
      <c r="S327" s="7" t="e">
        <f>COUNTIFS(Sta!$B:$B,$A327,Sta!$K:$K,"&gt;0.5")/$C327</f>
        <v>#DIV/0!</v>
      </c>
      <c r="T327" s="12" t="e">
        <f>(COUNTIFS(Sta!$A:$A,$A327,Sta!$I:$I,"&gt;1.5") +COUNTIFS(Sta!$B:$B,$A327,Sta!$K:$K,"&gt;1.5"))/$D327</f>
        <v>#DIV/0!</v>
      </c>
      <c r="U327" s="7" t="e">
        <f>COUNTIFS(Sta!$A:$A,$A327,Sta!$I:$I,"&gt;1.5")/$B327</f>
        <v>#DIV/0!</v>
      </c>
      <c r="V327" s="7" t="e">
        <f>COUNTIFS(Sta!$B:$B,$A327,Sta!$K:$K,"&gt;1.5")/$C327</f>
        <v>#DIV/0!</v>
      </c>
    </row>
    <row r="328" spans="1:22" x14ac:dyDescent="0.3">
      <c r="A328" t="s">
        <v>220</v>
      </c>
      <c r="B328" s="9">
        <f>COUNTIF(Sta!A:A,A328)</f>
        <v>1</v>
      </c>
      <c r="C328" s="4">
        <f>COUNTIF(Sta!B:B,A328)</f>
        <v>1</v>
      </c>
      <c r="D328" s="4">
        <f t="shared" si="10"/>
        <v>2</v>
      </c>
      <c r="E328" s="12">
        <f>(COUNTIFS(Sta!$A:$A,$A328,Sta!$L:$L,"&gt;0.5") +COUNTIFS(Sta!$B:$B,$A328,Sta!$L:$L,"&gt;0.5"))/$D328</f>
        <v>1</v>
      </c>
      <c r="F328" s="7">
        <f>COUNTIFS(Sta!$A:$A,$A328,Sta!$L:$L,"&gt;0.5")/$B328</f>
        <v>1</v>
      </c>
      <c r="G328" s="7">
        <f>COUNTIFS(Sta!$B:$B,$A328,Sta!$L:$L,"&gt;0.5")/$C328</f>
        <v>1</v>
      </c>
      <c r="H328" s="12">
        <f>(COUNTIFS(Sta!$A:$A,$A328,Sta!$L:$L,"&gt;1.5") +COUNTIFS(Sta!$B:$B,$A328,Sta!$L:$L,"&gt;1.5"))/$D328</f>
        <v>1</v>
      </c>
      <c r="I328" s="7">
        <f>COUNTIFS(Sta!$A:$A,$A328,Sta!$L:$L,"&gt;1.5")/$B328</f>
        <v>1</v>
      </c>
      <c r="J328" s="7">
        <f>COUNTIFS(Sta!$B:$B,$A328,Sta!$L:$L,"&gt;1.5")/$C328</f>
        <v>1</v>
      </c>
      <c r="K328" s="12">
        <f>(COUNTIFS(Sta!$A:$A,$A328,Sta!$H:$H,"&gt;0.5") +COUNTIFS(Sta!$B:$B,$A328,Sta!$J:$J,"&gt;0.5"))/$D328</f>
        <v>0.5</v>
      </c>
      <c r="L328" s="7">
        <f>COUNTIFS(Sta!$A:$A,$A328,Sta!$H:$H,"&gt;0.5")/$B328</f>
        <v>1</v>
      </c>
      <c r="M328" s="7">
        <f>COUNTIFS(Sta!$B:$B,$A328,Sta!$J:$J,"&gt;0.5")/$C328</f>
        <v>0</v>
      </c>
      <c r="N328" s="12">
        <f>(COUNTIFS(Sta!$A:$A,$A328,Sta!$H:$H,"&gt;1.5") +COUNTIFS(Sta!$B:$B,$A328,Sta!$J:$J,"&gt;1.5"))/$D328</f>
        <v>0</v>
      </c>
      <c r="O328" s="7">
        <f>COUNTIFS(Sta!$A:$A,$A328,Sta!$H:$H,"&gt;1.5")/$B328</f>
        <v>0</v>
      </c>
      <c r="P328" s="7">
        <f>COUNTIFS(Sta!$B:$B,$A328,Sta!$J:$J,"&gt;1.5")/$C328</f>
        <v>0</v>
      </c>
      <c r="Q328" s="12">
        <f>(COUNTIFS(Sta!$A:$A,$A328,Sta!$I:$I,"&gt;0.5") +COUNTIFS(Sta!$B:$B,$A328,Sta!$K:$K,"&gt;0.5"))/$D328</f>
        <v>1</v>
      </c>
      <c r="R328" s="7">
        <f>COUNTIFS(Sta!$A:$A,$A328,Sta!$I:$I,"&gt;0.5")/$B328</f>
        <v>1</v>
      </c>
      <c r="S328" s="7">
        <f>COUNTIFS(Sta!$B:$B,$A328,Sta!$K:$K,"&gt;0.5")/$C328</f>
        <v>1</v>
      </c>
      <c r="T328" s="12">
        <f>(COUNTIFS(Sta!$A:$A,$A328,Sta!$I:$I,"&gt;1.5") +COUNTIFS(Sta!$B:$B,$A328,Sta!$K:$K,"&gt;1.5"))/$D328</f>
        <v>1</v>
      </c>
      <c r="U328" s="7">
        <f>COUNTIFS(Sta!$A:$A,$A328,Sta!$I:$I,"&gt;1.5")/$B328</f>
        <v>1</v>
      </c>
      <c r="V328" s="7">
        <f>COUNTIFS(Sta!$B:$B,$A328,Sta!$K:$K,"&gt;1.5")/$C328</f>
        <v>1</v>
      </c>
    </row>
    <row r="329" spans="1:22" x14ac:dyDescent="0.3">
      <c r="A329" t="s">
        <v>683</v>
      </c>
      <c r="B329" s="9">
        <f>COUNTIF(Sta!A:A,A329)</f>
        <v>9</v>
      </c>
      <c r="C329" s="4">
        <f>COUNTIF(Sta!B:B,A329)</f>
        <v>8</v>
      </c>
      <c r="D329" s="4">
        <f t="shared" si="10"/>
        <v>17</v>
      </c>
      <c r="E329" s="12">
        <f>(COUNTIFS(Sta!$A:$A,$A329,Sta!$L:$L,"&gt;0.5") +COUNTIFS(Sta!$B:$B,$A329,Sta!$L:$L,"&gt;0.5"))/$D329</f>
        <v>0.70588235294117652</v>
      </c>
      <c r="F329" s="7">
        <f>COUNTIFS(Sta!$A:$A,$A329,Sta!$L:$L,"&gt;0.5")/$B329</f>
        <v>0.88888888888888884</v>
      </c>
      <c r="G329" s="7">
        <f>COUNTIFS(Sta!$B:$B,$A329,Sta!$L:$L,"&gt;0.5")/$C329</f>
        <v>0.5</v>
      </c>
      <c r="H329" s="12">
        <f>(COUNTIFS(Sta!$A:$A,$A329,Sta!$L:$L,"&gt;1.5") +COUNTIFS(Sta!$B:$B,$A329,Sta!$L:$L,"&gt;1.5"))/$D329</f>
        <v>0.41176470588235292</v>
      </c>
      <c r="I329" s="7">
        <f>COUNTIFS(Sta!$A:$A,$A329,Sta!$L:$L,"&gt;1.5")/$B329</f>
        <v>0.44444444444444442</v>
      </c>
      <c r="J329" s="7">
        <f>COUNTIFS(Sta!$B:$B,$A329,Sta!$L:$L,"&gt;1.5")/$C329</f>
        <v>0.375</v>
      </c>
      <c r="K329" s="12">
        <f>(COUNTIFS(Sta!$A:$A,$A329,Sta!$H:$H,"&gt;0.5") +COUNTIFS(Sta!$B:$B,$A329,Sta!$J:$J,"&gt;0.5"))/$D329</f>
        <v>0.47058823529411764</v>
      </c>
      <c r="L329" s="7">
        <f>COUNTIFS(Sta!$A:$A,$A329,Sta!$H:$H,"&gt;0.5")/$B329</f>
        <v>0.55555555555555558</v>
      </c>
      <c r="M329" s="7">
        <f>COUNTIFS(Sta!$B:$B,$A329,Sta!$J:$J,"&gt;0.5")/$C329</f>
        <v>0.375</v>
      </c>
      <c r="N329" s="12">
        <f>(COUNTIFS(Sta!$A:$A,$A329,Sta!$H:$H,"&gt;1.5") +COUNTIFS(Sta!$B:$B,$A329,Sta!$J:$J,"&gt;1.5"))/$D329</f>
        <v>0.17647058823529413</v>
      </c>
      <c r="O329" s="7">
        <f>COUNTIFS(Sta!$A:$A,$A329,Sta!$H:$H,"&gt;1.5")/$B329</f>
        <v>0.1111111111111111</v>
      </c>
      <c r="P329" s="7">
        <f>COUNTIFS(Sta!$B:$B,$A329,Sta!$J:$J,"&gt;1.5")/$C329</f>
        <v>0.25</v>
      </c>
      <c r="Q329" s="12">
        <f>(COUNTIFS(Sta!$A:$A,$A329,Sta!$I:$I,"&gt;0.5") +COUNTIFS(Sta!$B:$B,$A329,Sta!$K:$K,"&gt;0.5"))/$D329</f>
        <v>0.35294117647058826</v>
      </c>
      <c r="R329" s="7">
        <f>COUNTIFS(Sta!$A:$A,$A329,Sta!$I:$I,"&gt;0.5")/$B329</f>
        <v>0.44444444444444442</v>
      </c>
      <c r="S329" s="7">
        <f>COUNTIFS(Sta!$B:$B,$A329,Sta!$K:$K,"&gt;0.5")/$C329</f>
        <v>0.25</v>
      </c>
      <c r="T329" s="12">
        <f>(COUNTIFS(Sta!$A:$A,$A329,Sta!$I:$I,"&gt;1.5") +COUNTIFS(Sta!$B:$B,$A329,Sta!$K:$K,"&gt;1.5"))/$D329</f>
        <v>0.11764705882352941</v>
      </c>
      <c r="U329" s="7">
        <f>COUNTIFS(Sta!$A:$A,$A329,Sta!$I:$I,"&gt;1.5")/$B329</f>
        <v>0.22222222222222221</v>
      </c>
      <c r="V329" s="7">
        <f>COUNTIFS(Sta!$B:$B,$A329,Sta!$K:$K,"&gt;1.5")/$C329</f>
        <v>0</v>
      </c>
    </row>
    <row r="330" spans="1:22" x14ac:dyDescent="0.3">
      <c r="A330" t="s">
        <v>267</v>
      </c>
      <c r="B330" s="9">
        <f>COUNTIF(Sta!A:A,A330)</f>
        <v>0</v>
      </c>
      <c r="C330" s="4">
        <f>COUNTIF(Sta!B:B,A330)</f>
        <v>0</v>
      </c>
      <c r="D330" s="4">
        <f t="shared" si="10"/>
        <v>0</v>
      </c>
      <c r="E330" s="12" t="e">
        <f>(COUNTIFS(Sta!$A:$A,$A330,Sta!$L:$L,"&gt;0.5") +COUNTIFS(Sta!$B:$B,$A330,Sta!$L:$L,"&gt;0.5"))/$D330</f>
        <v>#DIV/0!</v>
      </c>
      <c r="F330" s="7" t="e">
        <f>COUNTIFS(Sta!$A:$A,$A330,Sta!$L:$L,"&gt;0.5")/$B330</f>
        <v>#DIV/0!</v>
      </c>
      <c r="G330" s="7" t="e">
        <f>COUNTIFS(Sta!$B:$B,$A330,Sta!$L:$L,"&gt;0.5")/$C330</f>
        <v>#DIV/0!</v>
      </c>
      <c r="H330" s="12" t="e">
        <f>(COUNTIFS(Sta!$A:$A,$A330,Sta!$L:$L,"&gt;1.5") +COUNTIFS(Sta!$B:$B,$A330,Sta!$L:$L,"&gt;1.5"))/$D330</f>
        <v>#DIV/0!</v>
      </c>
      <c r="I330" s="7" t="e">
        <f>COUNTIFS(Sta!$A:$A,$A330,Sta!$L:$L,"&gt;1.5")/$B330</f>
        <v>#DIV/0!</v>
      </c>
      <c r="J330" s="7" t="e">
        <f>COUNTIFS(Sta!$B:$B,$A330,Sta!$L:$L,"&gt;1.5")/$C330</f>
        <v>#DIV/0!</v>
      </c>
      <c r="K330" s="12" t="e">
        <f>(COUNTIFS(Sta!$A:$A,$A330,Sta!$H:$H,"&gt;0.5") +COUNTIFS(Sta!$B:$B,$A330,Sta!$J:$J,"&gt;0.5"))/$D330</f>
        <v>#DIV/0!</v>
      </c>
      <c r="L330" s="7" t="e">
        <f>COUNTIFS(Sta!$A:$A,$A330,Sta!$H:$H,"&gt;0.5")/$B330</f>
        <v>#DIV/0!</v>
      </c>
      <c r="M330" s="7" t="e">
        <f>COUNTIFS(Sta!$B:$B,$A330,Sta!$J:$J,"&gt;0.5")/$C330</f>
        <v>#DIV/0!</v>
      </c>
      <c r="N330" s="12" t="e">
        <f>(COUNTIFS(Sta!$A:$A,$A330,Sta!$H:$H,"&gt;1.5") +COUNTIFS(Sta!$B:$B,$A330,Sta!$J:$J,"&gt;1.5"))/$D330</f>
        <v>#DIV/0!</v>
      </c>
      <c r="O330" s="7" t="e">
        <f>COUNTIFS(Sta!$A:$A,$A330,Sta!$H:$H,"&gt;1.5")/$B330</f>
        <v>#DIV/0!</v>
      </c>
      <c r="P330" s="7" t="e">
        <f>COUNTIFS(Sta!$B:$B,$A330,Sta!$J:$J,"&gt;1.5")/$C330</f>
        <v>#DIV/0!</v>
      </c>
      <c r="Q330" s="12" t="e">
        <f>(COUNTIFS(Sta!$A:$A,$A330,Sta!$I:$I,"&gt;0.5") +COUNTIFS(Sta!$B:$B,$A330,Sta!$K:$K,"&gt;0.5"))/$D330</f>
        <v>#DIV/0!</v>
      </c>
      <c r="R330" s="7" t="e">
        <f>COUNTIFS(Sta!$A:$A,$A330,Sta!$I:$I,"&gt;0.5")/$B330</f>
        <v>#DIV/0!</v>
      </c>
      <c r="S330" s="7" t="e">
        <f>COUNTIFS(Sta!$B:$B,$A330,Sta!$K:$K,"&gt;0.5")/$C330</f>
        <v>#DIV/0!</v>
      </c>
      <c r="T330" s="12" t="e">
        <f>(COUNTIFS(Sta!$A:$A,$A330,Sta!$I:$I,"&gt;1.5") +COUNTIFS(Sta!$B:$B,$A330,Sta!$K:$K,"&gt;1.5"))/$D330</f>
        <v>#DIV/0!</v>
      </c>
      <c r="U330" s="7" t="e">
        <f>COUNTIFS(Sta!$A:$A,$A330,Sta!$I:$I,"&gt;1.5")/$B330</f>
        <v>#DIV/0!</v>
      </c>
      <c r="V330" s="7" t="e">
        <f>COUNTIFS(Sta!$B:$B,$A330,Sta!$K:$K,"&gt;1.5")/$C330</f>
        <v>#DIV/0!</v>
      </c>
    </row>
    <row r="331" spans="1:22" x14ac:dyDescent="0.3">
      <c r="A331" t="s">
        <v>463</v>
      </c>
      <c r="B331" s="9">
        <f>COUNTIF(Sta!A:A,A331)</f>
        <v>11</v>
      </c>
      <c r="C331" s="4">
        <f>COUNTIF(Sta!B:B,A331)</f>
        <v>11</v>
      </c>
      <c r="D331" s="4">
        <f t="shared" si="10"/>
        <v>22</v>
      </c>
      <c r="E331" s="12">
        <f>(COUNTIFS(Sta!$A:$A,$A331,Sta!$L:$L,"&gt;0.5") +COUNTIFS(Sta!$B:$B,$A331,Sta!$L:$L,"&gt;0.5"))/$D331</f>
        <v>0.54545454545454541</v>
      </c>
      <c r="F331" s="7">
        <f>COUNTIFS(Sta!$A:$A,$A331,Sta!$L:$L,"&gt;0.5")/$B331</f>
        <v>0.54545454545454541</v>
      </c>
      <c r="G331" s="7">
        <f>COUNTIFS(Sta!$B:$B,$A331,Sta!$L:$L,"&gt;0.5")/$C331</f>
        <v>0.54545454545454541</v>
      </c>
      <c r="H331" s="12">
        <f>(COUNTIFS(Sta!$A:$A,$A331,Sta!$L:$L,"&gt;1.5") +COUNTIFS(Sta!$B:$B,$A331,Sta!$L:$L,"&gt;1.5"))/$D331</f>
        <v>9.0909090909090912E-2</v>
      </c>
      <c r="I331" s="7">
        <f>COUNTIFS(Sta!$A:$A,$A331,Sta!$L:$L,"&gt;1.5")/$B331</f>
        <v>9.0909090909090912E-2</v>
      </c>
      <c r="J331" s="7">
        <f>COUNTIFS(Sta!$B:$B,$A331,Sta!$L:$L,"&gt;1.5")/$C331</f>
        <v>9.0909090909090912E-2</v>
      </c>
      <c r="K331" s="12">
        <f>(COUNTIFS(Sta!$A:$A,$A331,Sta!$H:$H,"&gt;0.5") +COUNTIFS(Sta!$B:$B,$A331,Sta!$J:$J,"&gt;0.5"))/$D331</f>
        <v>0.22727272727272727</v>
      </c>
      <c r="L331" s="7">
        <f>COUNTIFS(Sta!$A:$A,$A331,Sta!$H:$H,"&gt;0.5")/$B331</f>
        <v>0.18181818181818182</v>
      </c>
      <c r="M331" s="7">
        <f>COUNTIFS(Sta!$B:$B,$A331,Sta!$J:$J,"&gt;0.5")/$C331</f>
        <v>0.27272727272727271</v>
      </c>
      <c r="N331" s="12">
        <f>(COUNTIFS(Sta!$A:$A,$A331,Sta!$H:$H,"&gt;1.5") +COUNTIFS(Sta!$B:$B,$A331,Sta!$J:$J,"&gt;1.5"))/$D331</f>
        <v>4.5454545454545456E-2</v>
      </c>
      <c r="O331" s="7">
        <f>COUNTIFS(Sta!$A:$A,$A331,Sta!$H:$H,"&gt;1.5")/$B331</f>
        <v>9.0909090909090912E-2</v>
      </c>
      <c r="P331" s="7">
        <f>COUNTIFS(Sta!$B:$B,$A331,Sta!$J:$J,"&gt;1.5")/$C331</f>
        <v>0</v>
      </c>
      <c r="Q331" s="12">
        <f>(COUNTIFS(Sta!$A:$A,$A331,Sta!$I:$I,"&gt;0.5") +COUNTIFS(Sta!$B:$B,$A331,Sta!$K:$K,"&gt;0.5"))/$D331</f>
        <v>0.36363636363636365</v>
      </c>
      <c r="R331" s="7">
        <f>COUNTIFS(Sta!$A:$A,$A331,Sta!$I:$I,"&gt;0.5")/$B331</f>
        <v>0.36363636363636365</v>
      </c>
      <c r="S331" s="7">
        <f>COUNTIFS(Sta!$B:$B,$A331,Sta!$K:$K,"&gt;0.5")/$C331</f>
        <v>0.36363636363636365</v>
      </c>
      <c r="T331" s="12">
        <f>(COUNTIFS(Sta!$A:$A,$A331,Sta!$I:$I,"&gt;1.5") +COUNTIFS(Sta!$B:$B,$A331,Sta!$K:$K,"&gt;1.5"))/$D331</f>
        <v>0</v>
      </c>
      <c r="U331" s="7">
        <f>COUNTIFS(Sta!$A:$A,$A331,Sta!$I:$I,"&gt;1.5")/$B331</f>
        <v>0</v>
      </c>
      <c r="V331" s="7">
        <f>COUNTIFS(Sta!$B:$B,$A331,Sta!$K:$K,"&gt;1.5")/$C331</f>
        <v>0</v>
      </c>
    </row>
    <row r="332" spans="1:22" x14ac:dyDescent="0.3">
      <c r="A332" t="s">
        <v>576</v>
      </c>
      <c r="B332" s="9">
        <f>COUNTIF(Sta!A:A,A332)</f>
        <v>1</v>
      </c>
      <c r="C332" s="4">
        <f>COUNTIF(Sta!B:B,A332)</f>
        <v>1</v>
      </c>
      <c r="D332" s="4">
        <f t="shared" si="10"/>
        <v>2</v>
      </c>
      <c r="E332" s="12">
        <f>(COUNTIFS(Sta!$A:$A,$A332,Sta!$L:$L,"&gt;0.5") +COUNTIFS(Sta!$B:$B,$A332,Sta!$L:$L,"&gt;0.5"))/$D332</f>
        <v>1</v>
      </c>
      <c r="F332" s="7">
        <f>COUNTIFS(Sta!$A:$A,$A332,Sta!$L:$L,"&gt;0.5")/$B332</f>
        <v>1</v>
      </c>
      <c r="G332" s="7">
        <f>COUNTIFS(Sta!$B:$B,$A332,Sta!$L:$L,"&gt;0.5")/$C332</f>
        <v>1</v>
      </c>
      <c r="H332" s="12">
        <f>(COUNTIFS(Sta!$A:$A,$A332,Sta!$L:$L,"&gt;1.5") +COUNTIFS(Sta!$B:$B,$A332,Sta!$L:$L,"&gt;1.5"))/$D332</f>
        <v>0.5</v>
      </c>
      <c r="I332" s="7">
        <f>COUNTIFS(Sta!$A:$A,$A332,Sta!$L:$L,"&gt;1.5")/$B332</f>
        <v>0</v>
      </c>
      <c r="J332" s="7">
        <f>COUNTIFS(Sta!$B:$B,$A332,Sta!$L:$L,"&gt;1.5")/$C332</f>
        <v>1</v>
      </c>
      <c r="K332" s="12">
        <f>(COUNTIFS(Sta!$A:$A,$A332,Sta!$H:$H,"&gt;0.5") +COUNTIFS(Sta!$B:$B,$A332,Sta!$J:$J,"&gt;0.5"))/$D332</f>
        <v>0.5</v>
      </c>
      <c r="L332" s="7">
        <f>COUNTIFS(Sta!$A:$A,$A332,Sta!$H:$H,"&gt;0.5")/$B332</f>
        <v>1</v>
      </c>
      <c r="M332" s="7">
        <f>COUNTIFS(Sta!$B:$B,$A332,Sta!$J:$J,"&gt;0.5")/$C332</f>
        <v>0</v>
      </c>
      <c r="N332" s="12">
        <f>(COUNTIFS(Sta!$A:$A,$A332,Sta!$H:$H,"&gt;1.5") +COUNTIFS(Sta!$B:$B,$A332,Sta!$J:$J,"&gt;1.5"))/$D332</f>
        <v>0</v>
      </c>
      <c r="O332" s="7">
        <f>COUNTIFS(Sta!$A:$A,$A332,Sta!$H:$H,"&gt;1.5")/$B332</f>
        <v>0</v>
      </c>
      <c r="P332" s="7">
        <f>COUNTIFS(Sta!$B:$B,$A332,Sta!$J:$J,"&gt;1.5")/$C332</f>
        <v>0</v>
      </c>
      <c r="Q332" s="12">
        <f>(COUNTIFS(Sta!$A:$A,$A332,Sta!$I:$I,"&gt;0.5") +COUNTIFS(Sta!$B:$B,$A332,Sta!$K:$K,"&gt;0.5"))/$D332</f>
        <v>0.5</v>
      </c>
      <c r="R332" s="7">
        <f>COUNTIFS(Sta!$A:$A,$A332,Sta!$I:$I,"&gt;0.5")/$B332</f>
        <v>0</v>
      </c>
      <c r="S332" s="7">
        <f>COUNTIFS(Sta!$B:$B,$A332,Sta!$K:$K,"&gt;0.5")/$C332</f>
        <v>1</v>
      </c>
      <c r="T332" s="12">
        <f>(COUNTIFS(Sta!$A:$A,$A332,Sta!$I:$I,"&gt;1.5") +COUNTIFS(Sta!$B:$B,$A332,Sta!$K:$K,"&gt;1.5"))/$D332</f>
        <v>0.5</v>
      </c>
      <c r="U332" s="7">
        <f>COUNTIFS(Sta!$A:$A,$A332,Sta!$I:$I,"&gt;1.5")/$B332</f>
        <v>0</v>
      </c>
      <c r="V332" s="7">
        <f>COUNTIFS(Sta!$B:$B,$A332,Sta!$K:$K,"&gt;1.5")/$C332</f>
        <v>1</v>
      </c>
    </row>
    <row r="333" spans="1:22" x14ac:dyDescent="0.3">
      <c r="A333" t="s">
        <v>593</v>
      </c>
      <c r="B333" s="9">
        <f>COUNTIF(Sta!A:A,A333)</f>
        <v>1</v>
      </c>
      <c r="C333" s="4">
        <f>COUNTIF(Sta!B:B,A333)</f>
        <v>2</v>
      </c>
      <c r="D333" s="4">
        <f t="shared" si="10"/>
        <v>3</v>
      </c>
      <c r="E333" s="12">
        <f>(COUNTIFS(Sta!$A:$A,$A333,Sta!$L:$L,"&gt;0.5") +COUNTIFS(Sta!$B:$B,$A333,Sta!$L:$L,"&gt;0.5"))/$D333</f>
        <v>0.66666666666666663</v>
      </c>
      <c r="F333" s="7">
        <f>COUNTIFS(Sta!$A:$A,$A333,Sta!$L:$L,"&gt;0.5")/$B333</f>
        <v>1</v>
      </c>
      <c r="G333" s="7">
        <f>COUNTIFS(Sta!$B:$B,$A333,Sta!$L:$L,"&gt;0.5")/$C333</f>
        <v>0.5</v>
      </c>
      <c r="H333" s="12">
        <f>(COUNTIFS(Sta!$A:$A,$A333,Sta!$L:$L,"&gt;1.5") +COUNTIFS(Sta!$B:$B,$A333,Sta!$L:$L,"&gt;1.5"))/$D333</f>
        <v>0.33333333333333331</v>
      </c>
      <c r="I333" s="7">
        <f>COUNTIFS(Sta!$A:$A,$A333,Sta!$L:$L,"&gt;1.5")/$B333</f>
        <v>1</v>
      </c>
      <c r="J333" s="7">
        <f>COUNTIFS(Sta!$B:$B,$A333,Sta!$L:$L,"&gt;1.5")/$C333</f>
        <v>0</v>
      </c>
      <c r="K333" s="12">
        <f>(COUNTIFS(Sta!$A:$A,$A333,Sta!$H:$H,"&gt;0.5") +COUNTIFS(Sta!$B:$B,$A333,Sta!$J:$J,"&gt;0.5"))/$D333</f>
        <v>0.66666666666666663</v>
      </c>
      <c r="L333" s="7">
        <f>COUNTIFS(Sta!$A:$A,$A333,Sta!$H:$H,"&gt;0.5")/$B333</f>
        <v>1</v>
      </c>
      <c r="M333" s="7">
        <f>COUNTIFS(Sta!$B:$B,$A333,Sta!$J:$J,"&gt;0.5")/$C333</f>
        <v>0.5</v>
      </c>
      <c r="N333" s="12">
        <f>(COUNTIFS(Sta!$A:$A,$A333,Sta!$H:$H,"&gt;1.5") +COUNTIFS(Sta!$B:$B,$A333,Sta!$J:$J,"&gt;1.5"))/$D333</f>
        <v>0</v>
      </c>
      <c r="O333" s="7">
        <f>COUNTIFS(Sta!$A:$A,$A333,Sta!$H:$H,"&gt;1.5")/$B333</f>
        <v>0</v>
      </c>
      <c r="P333" s="7">
        <f>COUNTIFS(Sta!$B:$B,$A333,Sta!$J:$J,"&gt;1.5")/$C333</f>
        <v>0</v>
      </c>
      <c r="Q333" s="12">
        <f>(COUNTIFS(Sta!$A:$A,$A333,Sta!$I:$I,"&gt;0.5") +COUNTIFS(Sta!$B:$B,$A333,Sta!$K:$K,"&gt;0.5"))/$D333</f>
        <v>0.33333333333333331</v>
      </c>
      <c r="R333" s="7">
        <f>COUNTIFS(Sta!$A:$A,$A333,Sta!$I:$I,"&gt;0.5")/$B333</f>
        <v>1</v>
      </c>
      <c r="S333" s="7">
        <f>COUNTIFS(Sta!$B:$B,$A333,Sta!$K:$K,"&gt;0.5")/$C333</f>
        <v>0</v>
      </c>
      <c r="T333" s="12">
        <f>(COUNTIFS(Sta!$A:$A,$A333,Sta!$I:$I,"&gt;1.5") +COUNTIFS(Sta!$B:$B,$A333,Sta!$K:$K,"&gt;1.5"))/$D333</f>
        <v>0</v>
      </c>
      <c r="U333" s="7">
        <f>COUNTIFS(Sta!$A:$A,$A333,Sta!$I:$I,"&gt;1.5")/$B333</f>
        <v>0</v>
      </c>
      <c r="V333" s="7">
        <f>COUNTIFS(Sta!$B:$B,$A333,Sta!$K:$K,"&gt;1.5")/$C333</f>
        <v>0</v>
      </c>
    </row>
    <row r="334" spans="1:22" x14ac:dyDescent="0.3">
      <c r="A334" t="s">
        <v>442</v>
      </c>
      <c r="B334" s="9">
        <f>COUNTIF(Sta!A:A,A334)</f>
        <v>0</v>
      </c>
      <c r="C334" s="4">
        <f>COUNTIF(Sta!B:B,A334)</f>
        <v>0</v>
      </c>
      <c r="D334" s="4">
        <f t="shared" si="10"/>
        <v>0</v>
      </c>
      <c r="E334" s="12" t="e">
        <f>(COUNTIFS(Sta!$A:$A,$A334,Sta!$L:$L,"&gt;0.5") +COUNTIFS(Sta!$B:$B,$A334,Sta!$L:$L,"&gt;0.5"))/$D334</f>
        <v>#DIV/0!</v>
      </c>
      <c r="F334" s="7" t="e">
        <f>COUNTIFS(Sta!$A:$A,$A334,Sta!$L:$L,"&gt;0.5")/$B334</f>
        <v>#DIV/0!</v>
      </c>
      <c r="G334" s="7" t="e">
        <f>COUNTIFS(Sta!$B:$B,$A334,Sta!$L:$L,"&gt;0.5")/$C334</f>
        <v>#DIV/0!</v>
      </c>
      <c r="H334" s="12" t="e">
        <f>(COUNTIFS(Sta!$A:$A,$A334,Sta!$L:$L,"&gt;1.5") +COUNTIFS(Sta!$B:$B,$A334,Sta!$L:$L,"&gt;1.5"))/$D334</f>
        <v>#DIV/0!</v>
      </c>
      <c r="I334" s="7" t="e">
        <f>COUNTIFS(Sta!$A:$A,$A334,Sta!$L:$L,"&gt;1.5")/$B334</f>
        <v>#DIV/0!</v>
      </c>
      <c r="J334" s="7" t="e">
        <f>COUNTIFS(Sta!$B:$B,$A334,Sta!$L:$L,"&gt;1.5")/$C334</f>
        <v>#DIV/0!</v>
      </c>
      <c r="K334" s="12" t="e">
        <f>(COUNTIFS(Sta!$A:$A,$A334,Sta!$H:$H,"&gt;0.5") +COUNTIFS(Sta!$B:$B,$A334,Sta!$J:$J,"&gt;0.5"))/$D334</f>
        <v>#DIV/0!</v>
      </c>
      <c r="L334" s="7" t="e">
        <f>COUNTIFS(Sta!$A:$A,$A334,Sta!$H:$H,"&gt;0.5")/$B334</f>
        <v>#DIV/0!</v>
      </c>
      <c r="M334" s="7" t="e">
        <f>COUNTIFS(Sta!$B:$B,$A334,Sta!$J:$J,"&gt;0.5")/$C334</f>
        <v>#DIV/0!</v>
      </c>
      <c r="N334" s="12" t="e">
        <f>(COUNTIFS(Sta!$A:$A,$A334,Sta!$H:$H,"&gt;1.5") +COUNTIFS(Sta!$B:$B,$A334,Sta!$J:$J,"&gt;1.5"))/$D334</f>
        <v>#DIV/0!</v>
      </c>
      <c r="O334" s="7" t="e">
        <f>COUNTIFS(Sta!$A:$A,$A334,Sta!$H:$H,"&gt;1.5")/$B334</f>
        <v>#DIV/0!</v>
      </c>
      <c r="P334" s="7" t="e">
        <f>COUNTIFS(Sta!$B:$B,$A334,Sta!$J:$J,"&gt;1.5")/$C334</f>
        <v>#DIV/0!</v>
      </c>
      <c r="Q334" s="12" t="e">
        <f>(COUNTIFS(Sta!$A:$A,$A334,Sta!$I:$I,"&gt;0.5") +COUNTIFS(Sta!$B:$B,$A334,Sta!$K:$K,"&gt;0.5"))/$D334</f>
        <v>#DIV/0!</v>
      </c>
      <c r="R334" s="7" t="e">
        <f>COUNTIFS(Sta!$A:$A,$A334,Sta!$I:$I,"&gt;0.5")/$B334</f>
        <v>#DIV/0!</v>
      </c>
      <c r="S334" s="7" t="e">
        <f>COUNTIFS(Sta!$B:$B,$A334,Sta!$K:$K,"&gt;0.5")/$C334</f>
        <v>#DIV/0!</v>
      </c>
      <c r="T334" s="12" t="e">
        <f>(COUNTIFS(Sta!$A:$A,$A334,Sta!$I:$I,"&gt;1.5") +COUNTIFS(Sta!$B:$B,$A334,Sta!$K:$K,"&gt;1.5"))/$D334</f>
        <v>#DIV/0!</v>
      </c>
      <c r="U334" s="7" t="e">
        <f>COUNTIFS(Sta!$A:$A,$A334,Sta!$I:$I,"&gt;1.5")/$B334</f>
        <v>#DIV/0!</v>
      </c>
      <c r="V334" s="7" t="e">
        <f>COUNTIFS(Sta!$B:$B,$A334,Sta!$K:$K,"&gt;1.5")/$C334</f>
        <v>#DIV/0!</v>
      </c>
    </row>
    <row r="335" spans="1:22" x14ac:dyDescent="0.3">
      <c r="A335" t="s">
        <v>444</v>
      </c>
      <c r="B335" s="9">
        <f>COUNTIF(Sta!A:A,A335)</f>
        <v>0</v>
      </c>
      <c r="C335" s="4">
        <f>COUNTIF(Sta!B:B,A335)</f>
        <v>0</v>
      </c>
      <c r="D335" s="4">
        <f t="shared" si="10"/>
        <v>0</v>
      </c>
      <c r="E335" s="12" t="e">
        <f>(COUNTIFS(Sta!$A:$A,$A335,Sta!$L:$L,"&gt;0.5") +COUNTIFS(Sta!$B:$B,$A335,Sta!$L:$L,"&gt;0.5"))/$D335</f>
        <v>#DIV/0!</v>
      </c>
      <c r="F335" s="7" t="e">
        <f>COUNTIFS(Sta!$A:$A,$A335,Sta!$L:$L,"&gt;0.5")/$B335</f>
        <v>#DIV/0!</v>
      </c>
      <c r="G335" s="7" t="e">
        <f>COUNTIFS(Sta!$B:$B,$A335,Sta!$L:$L,"&gt;0.5")/$C335</f>
        <v>#DIV/0!</v>
      </c>
      <c r="H335" s="12" t="e">
        <f>(COUNTIFS(Sta!$A:$A,$A335,Sta!$L:$L,"&gt;1.5") +COUNTIFS(Sta!$B:$B,$A335,Sta!$L:$L,"&gt;1.5"))/$D335</f>
        <v>#DIV/0!</v>
      </c>
      <c r="I335" s="7" t="e">
        <f>COUNTIFS(Sta!$A:$A,$A335,Sta!$L:$L,"&gt;1.5")/$B335</f>
        <v>#DIV/0!</v>
      </c>
      <c r="J335" s="7" t="e">
        <f>COUNTIFS(Sta!$B:$B,$A335,Sta!$L:$L,"&gt;1.5")/$C335</f>
        <v>#DIV/0!</v>
      </c>
      <c r="K335" s="12" t="e">
        <f>(COUNTIFS(Sta!$A:$A,$A335,Sta!$H:$H,"&gt;0.5") +COUNTIFS(Sta!$B:$B,$A335,Sta!$J:$J,"&gt;0.5"))/$D335</f>
        <v>#DIV/0!</v>
      </c>
      <c r="L335" s="7" t="e">
        <f>COUNTIFS(Sta!$A:$A,$A335,Sta!$H:$H,"&gt;0.5")/$B335</f>
        <v>#DIV/0!</v>
      </c>
      <c r="M335" s="7" t="e">
        <f>COUNTIFS(Sta!$B:$B,$A335,Sta!$J:$J,"&gt;0.5")/$C335</f>
        <v>#DIV/0!</v>
      </c>
      <c r="N335" s="12" t="e">
        <f>(COUNTIFS(Sta!$A:$A,$A335,Sta!$H:$H,"&gt;1.5") +COUNTIFS(Sta!$B:$B,$A335,Sta!$J:$J,"&gt;1.5"))/$D335</f>
        <v>#DIV/0!</v>
      </c>
      <c r="O335" s="7" t="e">
        <f>COUNTIFS(Sta!$A:$A,$A335,Sta!$H:$H,"&gt;1.5")/$B335</f>
        <v>#DIV/0!</v>
      </c>
      <c r="P335" s="7" t="e">
        <f>COUNTIFS(Sta!$B:$B,$A335,Sta!$J:$J,"&gt;1.5")/$C335</f>
        <v>#DIV/0!</v>
      </c>
      <c r="Q335" s="12" t="e">
        <f>(COUNTIFS(Sta!$A:$A,$A335,Sta!$I:$I,"&gt;0.5") +COUNTIFS(Sta!$B:$B,$A335,Sta!$K:$K,"&gt;0.5"))/$D335</f>
        <v>#DIV/0!</v>
      </c>
      <c r="R335" s="7" t="e">
        <f>COUNTIFS(Sta!$A:$A,$A335,Sta!$I:$I,"&gt;0.5")/$B335</f>
        <v>#DIV/0!</v>
      </c>
      <c r="S335" s="7" t="e">
        <f>COUNTIFS(Sta!$B:$B,$A335,Sta!$K:$K,"&gt;0.5")/$C335</f>
        <v>#DIV/0!</v>
      </c>
      <c r="T335" s="12" t="e">
        <f>(COUNTIFS(Sta!$A:$A,$A335,Sta!$I:$I,"&gt;1.5") +COUNTIFS(Sta!$B:$B,$A335,Sta!$K:$K,"&gt;1.5"))/$D335</f>
        <v>#DIV/0!</v>
      </c>
      <c r="U335" s="7" t="e">
        <f>COUNTIFS(Sta!$A:$A,$A335,Sta!$I:$I,"&gt;1.5")/$B335</f>
        <v>#DIV/0!</v>
      </c>
      <c r="V335" s="7" t="e">
        <f>COUNTIFS(Sta!$B:$B,$A335,Sta!$K:$K,"&gt;1.5")/$C335</f>
        <v>#DIV/0!</v>
      </c>
    </row>
    <row r="336" spans="1:22" x14ac:dyDescent="0.3">
      <c r="A336" t="s">
        <v>367</v>
      </c>
      <c r="B336" s="9">
        <f>COUNTIF(Sta!A:A,A336)</f>
        <v>0</v>
      </c>
      <c r="C336" s="4">
        <f>COUNTIF(Sta!B:B,A336)</f>
        <v>0</v>
      </c>
      <c r="D336" s="4">
        <f t="shared" si="10"/>
        <v>0</v>
      </c>
      <c r="E336" s="12" t="e">
        <f>(COUNTIFS(Sta!$A:$A,$A336,Sta!$L:$L,"&gt;0.5") +COUNTIFS(Sta!$B:$B,$A336,Sta!$L:$L,"&gt;0.5"))/$D336</f>
        <v>#DIV/0!</v>
      </c>
      <c r="F336" s="7" t="e">
        <f>COUNTIFS(Sta!$A:$A,$A336,Sta!$L:$L,"&gt;0.5")/$B336</f>
        <v>#DIV/0!</v>
      </c>
      <c r="G336" s="7" t="e">
        <f>COUNTIFS(Sta!$B:$B,$A336,Sta!$L:$L,"&gt;0.5")/$C336</f>
        <v>#DIV/0!</v>
      </c>
      <c r="H336" s="12" t="e">
        <f>(COUNTIFS(Sta!$A:$A,$A336,Sta!$L:$L,"&gt;1.5") +COUNTIFS(Sta!$B:$B,$A336,Sta!$L:$L,"&gt;1.5"))/$D336</f>
        <v>#DIV/0!</v>
      </c>
      <c r="I336" s="7" t="e">
        <f>COUNTIFS(Sta!$A:$A,$A336,Sta!$L:$L,"&gt;1.5")/$B336</f>
        <v>#DIV/0!</v>
      </c>
      <c r="J336" s="7" t="e">
        <f>COUNTIFS(Sta!$B:$B,$A336,Sta!$L:$L,"&gt;1.5")/$C336</f>
        <v>#DIV/0!</v>
      </c>
      <c r="K336" s="12" t="e">
        <f>(COUNTIFS(Sta!$A:$A,$A336,Sta!$H:$H,"&gt;0.5") +COUNTIFS(Sta!$B:$B,$A336,Sta!$J:$J,"&gt;0.5"))/$D336</f>
        <v>#DIV/0!</v>
      </c>
      <c r="L336" s="7" t="e">
        <f>COUNTIFS(Sta!$A:$A,$A336,Sta!$H:$H,"&gt;0.5")/$B336</f>
        <v>#DIV/0!</v>
      </c>
      <c r="M336" s="7" t="e">
        <f>COUNTIFS(Sta!$B:$B,$A336,Sta!$J:$J,"&gt;0.5")/$C336</f>
        <v>#DIV/0!</v>
      </c>
      <c r="N336" s="12" t="e">
        <f>(COUNTIFS(Sta!$A:$A,$A336,Sta!$H:$H,"&gt;1.5") +COUNTIFS(Sta!$B:$B,$A336,Sta!$J:$J,"&gt;1.5"))/$D336</f>
        <v>#DIV/0!</v>
      </c>
      <c r="O336" s="7" t="e">
        <f>COUNTIFS(Sta!$A:$A,$A336,Sta!$H:$H,"&gt;1.5")/$B336</f>
        <v>#DIV/0!</v>
      </c>
      <c r="P336" s="7" t="e">
        <f>COUNTIFS(Sta!$B:$B,$A336,Sta!$J:$J,"&gt;1.5")/$C336</f>
        <v>#DIV/0!</v>
      </c>
      <c r="Q336" s="12" t="e">
        <f>(COUNTIFS(Sta!$A:$A,$A336,Sta!$I:$I,"&gt;0.5") +COUNTIFS(Sta!$B:$B,$A336,Sta!$K:$K,"&gt;0.5"))/$D336</f>
        <v>#DIV/0!</v>
      </c>
      <c r="R336" s="7" t="e">
        <f>COUNTIFS(Sta!$A:$A,$A336,Sta!$I:$I,"&gt;0.5")/$B336</f>
        <v>#DIV/0!</v>
      </c>
      <c r="S336" s="7" t="e">
        <f>COUNTIFS(Sta!$B:$B,$A336,Sta!$K:$K,"&gt;0.5")/$C336</f>
        <v>#DIV/0!</v>
      </c>
      <c r="T336" s="12" t="e">
        <f>(COUNTIFS(Sta!$A:$A,$A336,Sta!$I:$I,"&gt;1.5") +COUNTIFS(Sta!$B:$B,$A336,Sta!$K:$K,"&gt;1.5"))/$D336</f>
        <v>#DIV/0!</v>
      </c>
      <c r="U336" s="7" t="e">
        <f>COUNTIFS(Sta!$A:$A,$A336,Sta!$I:$I,"&gt;1.5")/$B336</f>
        <v>#DIV/0!</v>
      </c>
      <c r="V336" s="7" t="e">
        <f>COUNTIFS(Sta!$B:$B,$A336,Sta!$K:$K,"&gt;1.5")/$C336</f>
        <v>#DIV/0!</v>
      </c>
    </row>
    <row r="337" spans="1:22" x14ac:dyDescent="0.3">
      <c r="A337" t="s">
        <v>174</v>
      </c>
      <c r="B337" s="9">
        <f>COUNTIF(Sta!A:A,A337)</f>
        <v>1</v>
      </c>
      <c r="C337" s="4">
        <f>COUNTIF(Sta!B:B,A337)</f>
        <v>1</v>
      </c>
      <c r="D337" s="4">
        <f t="shared" si="10"/>
        <v>2</v>
      </c>
      <c r="E337" s="12">
        <f>(COUNTIFS(Sta!$A:$A,$A337,Sta!$L:$L,"&gt;0.5") +COUNTIFS(Sta!$B:$B,$A337,Sta!$L:$L,"&gt;0.5"))/$D337</f>
        <v>0.5</v>
      </c>
      <c r="F337" s="7">
        <f>COUNTIFS(Sta!$A:$A,$A337,Sta!$L:$L,"&gt;0.5")/$B337</f>
        <v>0</v>
      </c>
      <c r="G337" s="7">
        <f>COUNTIFS(Sta!$B:$B,$A337,Sta!$L:$L,"&gt;0.5")/$C337</f>
        <v>1</v>
      </c>
      <c r="H337" s="12">
        <f>(COUNTIFS(Sta!$A:$A,$A337,Sta!$L:$L,"&gt;1.5") +COUNTIFS(Sta!$B:$B,$A337,Sta!$L:$L,"&gt;1.5"))/$D337</f>
        <v>0.5</v>
      </c>
      <c r="I337" s="7">
        <f>COUNTIFS(Sta!$A:$A,$A337,Sta!$L:$L,"&gt;1.5")/$B337</f>
        <v>0</v>
      </c>
      <c r="J337" s="7">
        <f>COUNTIFS(Sta!$B:$B,$A337,Sta!$L:$L,"&gt;1.5")/$C337</f>
        <v>1</v>
      </c>
      <c r="K337" s="12">
        <f>(COUNTIFS(Sta!$A:$A,$A337,Sta!$H:$H,"&gt;0.5") +COUNTIFS(Sta!$B:$B,$A337,Sta!$J:$J,"&gt;0.5"))/$D337</f>
        <v>0.5</v>
      </c>
      <c r="L337" s="7">
        <f>COUNTIFS(Sta!$A:$A,$A337,Sta!$H:$H,"&gt;0.5")/$B337</f>
        <v>0</v>
      </c>
      <c r="M337" s="7">
        <f>COUNTIFS(Sta!$B:$B,$A337,Sta!$J:$J,"&gt;0.5")/$C337</f>
        <v>1</v>
      </c>
      <c r="N337" s="12">
        <f>(COUNTIFS(Sta!$A:$A,$A337,Sta!$H:$H,"&gt;1.5") +COUNTIFS(Sta!$B:$B,$A337,Sta!$J:$J,"&gt;1.5"))/$D337</f>
        <v>0.5</v>
      </c>
      <c r="O337" s="7">
        <f>COUNTIFS(Sta!$A:$A,$A337,Sta!$H:$H,"&gt;1.5")/$B337</f>
        <v>0</v>
      </c>
      <c r="P337" s="7">
        <f>COUNTIFS(Sta!$B:$B,$A337,Sta!$J:$J,"&gt;1.5")/$C337</f>
        <v>1</v>
      </c>
      <c r="Q337" s="12">
        <f>(COUNTIFS(Sta!$A:$A,$A337,Sta!$I:$I,"&gt;0.5") +COUNTIFS(Sta!$B:$B,$A337,Sta!$K:$K,"&gt;0.5"))/$D337</f>
        <v>0.5</v>
      </c>
      <c r="R337" s="7">
        <f>COUNTIFS(Sta!$A:$A,$A337,Sta!$I:$I,"&gt;0.5")/$B337</f>
        <v>0</v>
      </c>
      <c r="S337" s="7">
        <f>COUNTIFS(Sta!$B:$B,$A337,Sta!$K:$K,"&gt;0.5")/$C337</f>
        <v>1</v>
      </c>
      <c r="T337" s="12">
        <f>(COUNTIFS(Sta!$A:$A,$A337,Sta!$I:$I,"&gt;1.5") +COUNTIFS(Sta!$B:$B,$A337,Sta!$K:$K,"&gt;1.5"))/$D337</f>
        <v>0.5</v>
      </c>
      <c r="U337" s="7">
        <f>COUNTIFS(Sta!$A:$A,$A337,Sta!$I:$I,"&gt;1.5")/$B337</f>
        <v>0</v>
      </c>
      <c r="V337" s="7">
        <f>COUNTIFS(Sta!$B:$B,$A337,Sta!$K:$K,"&gt;1.5")/$C337</f>
        <v>1</v>
      </c>
    </row>
    <row r="338" spans="1:22" x14ac:dyDescent="0.3">
      <c r="A338" t="s">
        <v>516</v>
      </c>
      <c r="B338" s="9">
        <f>COUNTIF(Sta!A:A,A338)</f>
        <v>3</v>
      </c>
      <c r="C338" s="4">
        <f>COUNTIF(Sta!B:B,A338)</f>
        <v>1</v>
      </c>
      <c r="D338" s="4">
        <f t="shared" si="10"/>
        <v>4</v>
      </c>
      <c r="E338" s="12">
        <f>(COUNTIFS(Sta!$A:$A,$A338,Sta!$L:$L,"&gt;0.5") +COUNTIFS(Sta!$B:$B,$A338,Sta!$L:$L,"&gt;0.5"))/$D338</f>
        <v>0.25</v>
      </c>
      <c r="F338" s="7">
        <f>COUNTIFS(Sta!$A:$A,$A338,Sta!$L:$L,"&gt;0.5")/$B338</f>
        <v>0.33333333333333331</v>
      </c>
      <c r="G338" s="7">
        <f>COUNTIFS(Sta!$B:$B,$A338,Sta!$L:$L,"&gt;0.5")/$C338</f>
        <v>0</v>
      </c>
      <c r="H338" s="12">
        <f>(COUNTIFS(Sta!$A:$A,$A338,Sta!$L:$L,"&gt;1.5") +COUNTIFS(Sta!$B:$B,$A338,Sta!$L:$L,"&gt;1.5"))/$D338</f>
        <v>0.25</v>
      </c>
      <c r="I338" s="7">
        <f>COUNTIFS(Sta!$A:$A,$A338,Sta!$L:$L,"&gt;1.5")/$B338</f>
        <v>0.33333333333333331</v>
      </c>
      <c r="J338" s="7">
        <f>COUNTIFS(Sta!$B:$B,$A338,Sta!$L:$L,"&gt;1.5")/$C338</f>
        <v>0</v>
      </c>
      <c r="K338" s="12">
        <f>(COUNTIFS(Sta!$A:$A,$A338,Sta!$H:$H,"&gt;0.5") +COUNTIFS(Sta!$B:$B,$A338,Sta!$J:$J,"&gt;0.5"))/$D338</f>
        <v>0.25</v>
      </c>
      <c r="L338" s="7">
        <f>COUNTIFS(Sta!$A:$A,$A338,Sta!$H:$H,"&gt;0.5")/$B338</f>
        <v>0.33333333333333331</v>
      </c>
      <c r="M338" s="7">
        <f>COUNTIFS(Sta!$B:$B,$A338,Sta!$J:$J,"&gt;0.5")/$C338</f>
        <v>0</v>
      </c>
      <c r="N338" s="12">
        <f>(COUNTIFS(Sta!$A:$A,$A338,Sta!$H:$H,"&gt;1.5") +COUNTIFS(Sta!$B:$B,$A338,Sta!$J:$J,"&gt;1.5"))/$D338</f>
        <v>0</v>
      </c>
      <c r="O338" s="7">
        <f>COUNTIFS(Sta!$A:$A,$A338,Sta!$H:$H,"&gt;1.5")/$B338</f>
        <v>0</v>
      </c>
      <c r="P338" s="7">
        <f>COUNTIFS(Sta!$B:$B,$A338,Sta!$J:$J,"&gt;1.5")/$C338</f>
        <v>0</v>
      </c>
      <c r="Q338" s="12">
        <f>(COUNTIFS(Sta!$A:$A,$A338,Sta!$I:$I,"&gt;0.5") +COUNTIFS(Sta!$B:$B,$A338,Sta!$K:$K,"&gt;0.5"))/$D338</f>
        <v>0.25</v>
      </c>
      <c r="R338" s="7">
        <f>COUNTIFS(Sta!$A:$A,$A338,Sta!$I:$I,"&gt;0.5")/$B338</f>
        <v>0.33333333333333331</v>
      </c>
      <c r="S338" s="7">
        <f>COUNTIFS(Sta!$B:$B,$A338,Sta!$K:$K,"&gt;0.5")/$C338</f>
        <v>0</v>
      </c>
      <c r="T338" s="12">
        <f>(COUNTIFS(Sta!$A:$A,$A338,Sta!$I:$I,"&gt;1.5") +COUNTIFS(Sta!$B:$B,$A338,Sta!$K:$K,"&gt;1.5"))/$D338</f>
        <v>0</v>
      </c>
      <c r="U338" s="7">
        <f>COUNTIFS(Sta!$A:$A,$A338,Sta!$I:$I,"&gt;1.5")/$B338</f>
        <v>0</v>
      </c>
      <c r="V338" s="7">
        <f>COUNTIFS(Sta!$B:$B,$A338,Sta!$K:$K,"&gt;1.5")/$C338</f>
        <v>0</v>
      </c>
    </row>
    <row r="339" spans="1:22" x14ac:dyDescent="0.3">
      <c r="A339" t="s">
        <v>91</v>
      </c>
      <c r="B339" s="9">
        <f>COUNTIF(Sta!A:A,A339)</f>
        <v>0</v>
      </c>
      <c r="C339" s="4">
        <f>COUNTIF(Sta!B:B,A339)</f>
        <v>0</v>
      </c>
      <c r="D339" s="4">
        <f t="shared" si="10"/>
        <v>0</v>
      </c>
      <c r="E339" s="12" t="e">
        <f>(COUNTIFS(Sta!$A:$A,$A339,Sta!$L:$L,"&gt;0.5") +COUNTIFS(Sta!$B:$B,$A339,Sta!$L:$L,"&gt;0.5"))/$D339</f>
        <v>#DIV/0!</v>
      </c>
      <c r="F339" s="7" t="e">
        <f>COUNTIFS(Sta!$A:$A,$A339,Sta!$L:$L,"&gt;0.5")/$B339</f>
        <v>#DIV/0!</v>
      </c>
      <c r="G339" s="7" t="e">
        <f>COUNTIFS(Sta!$B:$B,$A339,Sta!$L:$L,"&gt;0.5")/$C339</f>
        <v>#DIV/0!</v>
      </c>
      <c r="H339" s="12" t="e">
        <f>(COUNTIFS(Sta!$A:$A,$A339,Sta!$L:$L,"&gt;1.5") +COUNTIFS(Sta!$B:$B,$A339,Sta!$L:$L,"&gt;1.5"))/$D339</f>
        <v>#DIV/0!</v>
      </c>
      <c r="I339" s="7" t="e">
        <f>COUNTIFS(Sta!$A:$A,$A339,Sta!$L:$L,"&gt;1.5")/$B339</f>
        <v>#DIV/0!</v>
      </c>
      <c r="J339" s="7" t="e">
        <f>COUNTIFS(Sta!$B:$B,$A339,Sta!$L:$L,"&gt;1.5")/$C339</f>
        <v>#DIV/0!</v>
      </c>
      <c r="K339" s="12" t="e">
        <f>(COUNTIFS(Sta!$A:$A,$A339,Sta!$H:$H,"&gt;0.5") +COUNTIFS(Sta!$B:$B,$A339,Sta!$J:$J,"&gt;0.5"))/$D339</f>
        <v>#DIV/0!</v>
      </c>
      <c r="L339" s="7" t="e">
        <f>COUNTIFS(Sta!$A:$A,$A339,Sta!$H:$H,"&gt;0.5")/$B339</f>
        <v>#DIV/0!</v>
      </c>
      <c r="M339" s="7" t="e">
        <f>COUNTIFS(Sta!$B:$B,$A339,Sta!$J:$J,"&gt;0.5")/$C339</f>
        <v>#DIV/0!</v>
      </c>
      <c r="N339" s="12" t="e">
        <f>(COUNTIFS(Sta!$A:$A,$A339,Sta!$H:$H,"&gt;1.5") +COUNTIFS(Sta!$B:$B,$A339,Sta!$J:$J,"&gt;1.5"))/$D339</f>
        <v>#DIV/0!</v>
      </c>
      <c r="O339" s="7" t="e">
        <f>COUNTIFS(Sta!$A:$A,$A339,Sta!$H:$H,"&gt;1.5")/$B339</f>
        <v>#DIV/0!</v>
      </c>
      <c r="P339" s="7" t="e">
        <f>COUNTIFS(Sta!$B:$B,$A339,Sta!$J:$J,"&gt;1.5")/$C339</f>
        <v>#DIV/0!</v>
      </c>
      <c r="Q339" s="12" t="e">
        <f>(COUNTIFS(Sta!$A:$A,$A339,Sta!$I:$I,"&gt;0.5") +COUNTIFS(Sta!$B:$B,$A339,Sta!$K:$K,"&gt;0.5"))/$D339</f>
        <v>#DIV/0!</v>
      </c>
      <c r="R339" s="7" t="e">
        <f>COUNTIFS(Sta!$A:$A,$A339,Sta!$I:$I,"&gt;0.5")/$B339</f>
        <v>#DIV/0!</v>
      </c>
      <c r="S339" s="7" t="e">
        <f>COUNTIFS(Sta!$B:$B,$A339,Sta!$K:$K,"&gt;0.5")/$C339</f>
        <v>#DIV/0!</v>
      </c>
      <c r="T339" s="12" t="e">
        <f>(COUNTIFS(Sta!$A:$A,$A339,Sta!$I:$I,"&gt;1.5") +COUNTIFS(Sta!$B:$B,$A339,Sta!$K:$K,"&gt;1.5"))/$D339</f>
        <v>#DIV/0!</v>
      </c>
      <c r="U339" s="7" t="e">
        <f>COUNTIFS(Sta!$A:$A,$A339,Sta!$I:$I,"&gt;1.5")/$B339</f>
        <v>#DIV/0!</v>
      </c>
      <c r="V339" s="7" t="e">
        <f>COUNTIFS(Sta!$B:$B,$A339,Sta!$K:$K,"&gt;1.5")/$C339</f>
        <v>#DIV/0!</v>
      </c>
    </row>
    <row r="340" spans="1:22" x14ac:dyDescent="0.3">
      <c r="A340" t="s">
        <v>189</v>
      </c>
      <c r="B340" s="9">
        <f>COUNTIF(Sta!A:A,A340)</f>
        <v>1</v>
      </c>
      <c r="C340" s="4">
        <f>COUNTIF(Sta!B:B,A340)</f>
        <v>1</v>
      </c>
      <c r="D340" s="4">
        <f t="shared" si="10"/>
        <v>2</v>
      </c>
      <c r="E340" s="12">
        <f>(COUNTIFS(Sta!$A:$A,$A340,Sta!$L:$L,"&gt;0.5") +COUNTIFS(Sta!$B:$B,$A340,Sta!$L:$L,"&gt;0.5"))/$D340</f>
        <v>0.5</v>
      </c>
      <c r="F340" s="7">
        <f>COUNTIFS(Sta!$A:$A,$A340,Sta!$L:$L,"&gt;0.5")/$B340</f>
        <v>1</v>
      </c>
      <c r="G340" s="7">
        <f>COUNTIFS(Sta!$B:$B,$A340,Sta!$L:$L,"&gt;0.5")/$C340</f>
        <v>0</v>
      </c>
      <c r="H340" s="12">
        <f>(COUNTIFS(Sta!$A:$A,$A340,Sta!$L:$L,"&gt;1.5") +COUNTIFS(Sta!$B:$B,$A340,Sta!$L:$L,"&gt;1.5"))/$D340</f>
        <v>0</v>
      </c>
      <c r="I340" s="7">
        <f>COUNTIFS(Sta!$A:$A,$A340,Sta!$L:$L,"&gt;1.5")/$B340</f>
        <v>0</v>
      </c>
      <c r="J340" s="7">
        <f>COUNTIFS(Sta!$B:$B,$A340,Sta!$L:$L,"&gt;1.5")/$C340</f>
        <v>0</v>
      </c>
      <c r="K340" s="12">
        <f>(COUNTIFS(Sta!$A:$A,$A340,Sta!$H:$H,"&gt;0.5") +COUNTIFS(Sta!$B:$B,$A340,Sta!$J:$J,"&gt;0.5"))/$D340</f>
        <v>0.5</v>
      </c>
      <c r="L340" s="7">
        <f>COUNTIFS(Sta!$A:$A,$A340,Sta!$H:$H,"&gt;0.5")/$B340</f>
        <v>1</v>
      </c>
      <c r="M340" s="7">
        <f>COUNTIFS(Sta!$B:$B,$A340,Sta!$J:$J,"&gt;0.5")/$C340</f>
        <v>0</v>
      </c>
      <c r="N340" s="12">
        <f>(COUNTIFS(Sta!$A:$A,$A340,Sta!$H:$H,"&gt;1.5") +COUNTIFS(Sta!$B:$B,$A340,Sta!$J:$J,"&gt;1.5"))/$D340</f>
        <v>0</v>
      </c>
      <c r="O340" s="7">
        <f>COUNTIFS(Sta!$A:$A,$A340,Sta!$H:$H,"&gt;1.5")/$B340</f>
        <v>0</v>
      </c>
      <c r="P340" s="7">
        <f>COUNTIFS(Sta!$B:$B,$A340,Sta!$J:$J,"&gt;1.5")/$C340</f>
        <v>0</v>
      </c>
      <c r="Q340" s="12">
        <f>(COUNTIFS(Sta!$A:$A,$A340,Sta!$I:$I,"&gt;0.5") +COUNTIFS(Sta!$B:$B,$A340,Sta!$K:$K,"&gt;0.5"))/$D340</f>
        <v>0</v>
      </c>
      <c r="R340" s="7">
        <f>COUNTIFS(Sta!$A:$A,$A340,Sta!$I:$I,"&gt;0.5")/$B340</f>
        <v>0</v>
      </c>
      <c r="S340" s="7">
        <f>COUNTIFS(Sta!$B:$B,$A340,Sta!$K:$K,"&gt;0.5")/$C340</f>
        <v>0</v>
      </c>
      <c r="T340" s="12">
        <f>(COUNTIFS(Sta!$A:$A,$A340,Sta!$I:$I,"&gt;1.5") +COUNTIFS(Sta!$B:$B,$A340,Sta!$K:$K,"&gt;1.5"))/$D340</f>
        <v>0</v>
      </c>
      <c r="U340" s="7">
        <f>COUNTIFS(Sta!$A:$A,$A340,Sta!$I:$I,"&gt;1.5")/$B340</f>
        <v>0</v>
      </c>
      <c r="V340" s="7">
        <f>COUNTIFS(Sta!$B:$B,$A340,Sta!$K:$K,"&gt;1.5")/$C340</f>
        <v>0</v>
      </c>
    </row>
    <row r="341" spans="1:22" x14ac:dyDescent="0.3">
      <c r="A341" t="s">
        <v>219</v>
      </c>
      <c r="B341" s="9">
        <f>COUNTIF(Sta!A:A,A341)</f>
        <v>1</v>
      </c>
      <c r="C341" s="4">
        <f>COUNTIF(Sta!B:B,A341)</f>
        <v>0</v>
      </c>
      <c r="D341" s="4">
        <f t="shared" si="10"/>
        <v>1</v>
      </c>
      <c r="E341" s="12">
        <f>(COUNTIFS(Sta!$A:$A,$A341,Sta!$L:$L,"&gt;0.5") +COUNTIFS(Sta!$B:$B,$A341,Sta!$L:$L,"&gt;0.5"))/$D341</f>
        <v>0</v>
      </c>
      <c r="F341" s="7">
        <f>COUNTIFS(Sta!$A:$A,$A341,Sta!$L:$L,"&gt;0.5")/$B341</f>
        <v>0</v>
      </c>
      <c r="G341" s="7" t="e">
        <f>COUNTIFS(Sta!$B:$B,$A341,Sta!$L:$L,"&gt;0.5")/$C341</f>
        <v>#DIV/0!</v>
      </c>
      <c r="H341" s="12">
        <f>(COUNTIFS(Sta!$A:$A,$A341,Sta!$L:$L,"&gt;1.5") +COUNTIFS(Sta!$B:$B,$A341,Sta!$L:$L,"&gt;1.5"))/$D341</f>
        <v>0</v>
      </c>
      <c r="I341" s="7">
        <f>COUNTIFS(Sta!$A:$A,$A341,Sta!$L:$L,"&gt;1.5")/$B341</f>
        <v>0</v>
      </c>
      <c r="J341" s="7" t="e">
        <f>COUNTIFS(Sta!$B:$B,$A341,Sta!$L:$L,"&gt;1.5")/$C341</f>
        <v>#DIV/0!</v>
      </c>
      <c r="K341" s="12">
        <f>(COUNTIFS(Sta!$A:$A,$A341,Sta!$H:$H,"&gt;0.5") +COUNTIFS(Sta!$B:$B,$A341,Sta!$J:$J,"&gt;0.5"))/$D341</f>
        <v>0</v>
      </c>
      <c r="L341" s="7">
        <f>COUNTIFS(Sta!$A:$A,$A341,Sta!$H:$H,"&gt;0.5")/$B341</f>
        <v>0</v>
      </c>
      <c r="M341" s="7" t="e">
        <f>COUNTIFS(Sta!$B:$B,$A341,Sta!$J:$J,"&gt;0.5")/$C341</f>
        <v>#DIV/0!</v>
      </c>
      <c r="N341" s="12">
        <f>(COUNTIFS(Sta!$A:$A,$A341,Sta!$H:$H,"&gt;1.5") +COUNTIFS(Sta!$B:$B,$A341,Sta!$J:$J,"&gt;1.5"))/$D341</f>
        <v>0</v>
      </c>
      <c r="O341" s="7">
        <f>COUNTIFS(Sta!$A:$A,$A341,Sta!$H:$H,"&gt;1.5")/$B341</f>
        <v>0</v>
      </c>
      <c r="P341" s="7" t="e">
        <f>COUNTIFS(Sta!$B:$B,$A341,Sta!$J:$J,"&gt;1.5")/$C341</f>
        <v>#DIV/0!</v>
      </c>
      <c r="Q341" s="12">
        <f>(COUNTIFS(Sta!$A:$A,$A341,Sta!$I:$I,"&gt;0.5") +COUNTIFS(Sta!$B:$B,$A341,Sta!$K:$K,"&gt;0.5"))/$D341</f>
        <v>0</v>
      </c>
      <c r="R341" s="7">
        <f>COUNTIFS(Sta!$A:$A,$A341,Sta!$I:$I,"&gt;0.5")/$B341</f>
        <v>0</v>
      </c>
      <c r="S341" s="7" t="e">
        <f>COUNTIFS(Sta!$B:$B,$A341,Sta!$K:$K,"&gt;0.5")/$C341</f>
        <v>#DIV/0!</v>
      </c>
      <c r="T341" s="12">
        <f>(COUNTIFS(Sta!$A:$A,$A341,Sta!$I:$I,"&gt;1.5") +COUNTIFS(Sta!$B:$B,$A341,Sta!$K:$K,"&gt;1.5"))/$D341</f>
        <v>0</v>
      </c>
      <c r="U341" s="7">
        <f>COUNTIFS(Sta!$A:$A,$A341,Sta!$I:$I,"&gt;1.5")/$B341</f>
        <v>0</v>
      </c>
      <c r="V341" s="7" t="e">
        <f>COUNTIFS(Sta!$B:$B,$A341,Sta!$K:$K,"&gt;1.5")/$C341</f>
        <v>#DIV/0!</v>
      </c>
    </row>
    <row r="342" spans="1:22" x14ac:dyDescent="0.3">
      <c r="A342" t="s">
        <v>695</v>
      </c>
      <c r="B342" s="9">
        <f>COUNTIF(Sta!A:A,A342)</f>
        <v>0</v>
      </c>
      <c r="C342" s="4">
        <f>COUNTIF(Sta!B:B,A342)</f>
        <v>0</v>
      </c>
      <c r="D342" s="4">
        <f t="shared" si="10"/>
        <v>0</v>
      </c>
      <c r="E342" s="12" t="e">
        <f>(COUNTIFS(Sta!$A:$A,$A342,Sta!$L:$L,"&gt;0.5") +COUNTIFS(Sta!$B:$B,$A342,Sta!$L:$L,"&gt;0.5"))/$D342</f>
        <v>#DIV/0!</v>
      </c>
      <c r="F342" s="7" t="e">
        <f>COUNTIFS(Sta!$A:$A,$A342,Sta!$L:$L,"&gt;0.5")/$B342</f>
        <v>#DIV/0!</v>
      </c>
      <c r="G342" s="7" t="e">
        <f>COUNTIFS(Sta!$B:$B,$A342,Sta!$L:$L,"&gt;0.5")/$C342</f>
        <v>#DIV/0!</v>
      </c>
      <c r="H342" s="12" t="e">
        <f>(COUNTIFS(Sta!$A:$A,$A342,Sta!$L:$L,"&gt;1.5") +COUNTIFS(Sta!$B:$B,$A342,Sta!$L:$L,"&gt;1.5"))/$D342</f>
        <v>#DIV/0!</v>
      </c>
      <c r="I342" s="7" t="e">
        <f>COUNTIFS(Sta!$A:$A,$A342,Sta!$L:$L,"&gt;1.5")/$B342</f>
        <v>#DIV/0!</v>
      </c>
      <c r="J342" s="7" t="e">
        <f>COUNTIFS(Sta!$B:$B,$A342,Sta!$L:$L,"&gt;1.5")/$C342</f>
        <v>#DIV/0!</v>
      </c>
      <c r="K342" s="12" t="e">
        <f>(COUNTIFS(Sta!$A:$A,$A342,Sta!$H:$H,"&gt;0.5") +COUNTIFS(Sta!$B:$B,$A342,Sta!$J:$J,"&gt;0.5"))/$D342</f>
        <v>#DIV/0!</v>
      </c>
      <c r="L342" s="7" t="e">
        <f>COUNTIFS(Sta!$A:$A,$A342,Sta!$H:$H,"&gt;0.5")/$B342</f>
        <v>#DIV/0!</v>
      </c>
      <c r="M342" s="7" t="e">
        <f>COUNTIFS(Sta!$B:$B,$A342,Sta!$J:$J,"&gt;0.5")/$C342</f>
        <v>#DIV/0!</v>
      </c>
      <c r="N342" s="12" t="e">
        <f>(COUNTIFS(Sta!$A:$A,$A342,Sta!$H:$H,"&gt;1.5") +COUNTIFS(Sta!$B:$B,$A342,Sta!$J:$J,"&gt;1.5"))/$D342</f>
        <v>#DIV/0!</v>
      </c>
      <c r="O342" s="7" t="e">
        <f>COUNTIFS(Sta!$A:$A,$A342,Sta!$H:$H,"&gt;1.5")/$B342</f>
        <v>#DIV/0!</v>
      </c>
      <c r="P342" s="7" t="e">
        <f>COUNTIFS(Sta!$B:$B,$A342,Sta!$J:$J,"&gt;1.5")/$C342</f>
        <v>#DIV/0!</v>
      </c>
      <c r="Q342" s="12" t="e">
        <f>(COUNTIFS(Sta!$A:$A,$A342,Sta!$I:$I,"&gt;0.5") +COUNTIFS(Sta!$B:$B,$A342,Sta!$K:$K,"&gt;0.5"))/$D342</f>
        <v>#DIV/0!</v>
      </c>
      <c r="R342" s="7" t="e">
        <f>COUNTIFS(Sta!$A:$A,$A342,Sta!$I:$I,"&gt;0.5")/$B342</f>
        <v>#DIV/0!</v>
      </c>
      <c r="S342" s="7" t="e">
        <f>COUNTIFS(Sta!$B:$B,$A342,Sta!$K:$K,"&gt;0.5")/$C342</f>
        <v>#DIV/0!</v>
      </c>
      <c r="T342" s="12" t="e">
        <f>(COUNTIFS(Sta!$A:$A,$A342,Sta!$I:$I,"&gt;1.5") +COUNTIFS(Sta!$B:$B,$A342,Sta!$K:$K,"&gt;1.5"))/$D342</f>
        <v>#DIV/0!</v>
      </c>
      <c r="U342" s="7" t="e">
        <f>COUNTIFS(Sta!$A:$A,$A342,Sta!$I:$I,"&gt;1.5")/$B342</f>
        <v>#DIV/0!</v>
      </c>
      <c r="V342" s="7" t="e">
        <f>COUNTIFS(Sta!$B:$B,$A342,Sta!$K:$K,"&gt;1.5")/$C342</f>
        <v>#DIV/0!</v>
      </c>
    </row>
    <row r="343" spans="1:22" x14ac:dyDescent="0.3">
      <c r="A343" t="s">
        <v>531</v>
      </c>
      <c r="B343" s="9">
        <f>COUNTIF(Sta!A:A,A343)</f>
        <v>8</v>
      </c>
      <c r="C343" s="4">
        <f>COUNTIF(Sta!B:B,A343)</f>
        <v>8</v>
      </c>
      <c r="D343" s="4">
        <f t="shared" si="10"/>
        <v>16</v>
      </c>
      <c r="E343" s="12">
        <f>(COUNTIFS(Sta!$A:$A,$A343,Sta!$L:$L,"&gt;0.5") +COUNTIFS(Sta!$B:$B,$A343,Sta!$L:$L,"&gt;0.5"))/$D343</f>
        <v>0.75</v>
      </c>
      <c r="F343" s="7">
        <f>COUNTIFS(Sta!$A:$A,$A343,Sta!$L:$L,"&gt;0.5")/$B343</f>
        <v>0.75</v>
      </c>
      <c r="G343" s="7">
        <f>COUNTIFS(Sta!$B:$B,$A343,Sta!$L:$L,"&gt;0.5")/$C343</f>
        <v>0.75</v>
      </c>
      <c r="H343" s="12">
        <f>(COUNTIFS(Sta!$A:$A,$A343,Sta!$L:$L,"&gt;1.5") +COUNTIFS(Sta!$B:$B,$A343,Sta!$L:$L,"&gt;1.5"))/$D343</f>
        <v>0.375</v>
      </c>
      <c r="I343" s="7">
        <f>COUNTIFS(Sta!$A:$A,$A343,Sta!$L:$L,"&gt;1.5")/$B343</f>
        <v>0.375</v>
      </c>
      <c r="J343" s="7">
        <f>COUNTIFS(Sta!$B:$B,$A343,Sta!$L:$L,"&gt;1.5")/$C343</f>
        <v>0.375</v>
      </c>
      <c r="K343" s="12">
        <f>(COUNTIFS(Sta!$A:$A,$A343,Sta!$H:$H,"&gt;0.5") +COUNTIFS(Sta!$B:$B,$A343,Sta!$J:$J,"&gt;0.5"))/$D343</f>
        <v>0.5</v>
      </c>
      <c r="L343" s="7">
        <f>COUNTIFS(Sta!$A:$A,$A343,Sta!$H:$H,"&gt;0.5")/$B343</f>
        <v>0.5</v>
      </c>
      <c r="M343" s="7">
        <f>COUNTIFS(Sta!$B:$B,$A343,Sta!$J:$J,"&gt;0.5")/$C343</f>
        <v>0.5</v>
      </c>
      <c r="N343" s="12">
        <f>(COUNTIFS(Sta!$A:$A,$A343,Sta!$H:$H,"&gt;1.5") +COUNTIFS(Sta!$B:$B,$A343,Sta!$J:$J,"&gt;1.5"))/$D343</f>
        <v>0.125</v>
      </c>
      <c r="O343" s="7">
        <f>COUNTIFS(Sta!$A:$A,$A343,Sta!$H:$H,"&gt;1.5")/$B343</f>
        <v>0.125</v>
      </c>
      <c r="P343" s="7">
        <f>COUNTIFS(Sta!$B:$B,$A343,Sta!$J:$J,"&gt;1.5")/$C343</f>
        <v>0.125</v>
      </c>
      <c r="Q343" s="12">
        <f>(COUNTIFS(Sta!$A:$A,$A343,Sta!$I:$I,"&gt;0.5") +COUNTIFS(Sta!$B:$B,$A343,Sta!$K:$K,"&gt;0.5"))/$D343</f>
        <v>0.5</v>
      </c>
      <c r="R343" s="7">
        <f>COUNTIFS(Sta!$A:$A,$A343,Sta!$I:$I,"&gt;0.5")/$B343</f>
        <v>0.375</v>
      </c>
      <c r="S343" s="7">
        <f>COUNTIFS(Sta!$B:$B,$A343,Sta!$K:$K,"&gt;0.5")/$C343</f>
        <v>0.625</v>
      </c>
      <c r="T343" s="12">
        <f>(COUNTIFS(Sta!$A:$A,$A343,Sta!$I:$I,"&gt;1.5") +COUNTIFS(Sta!$B:$B,$A343,Sta!$K:$K,"&gt;1.5"))/$D343</f>
        <v>0.1875</v>
      </c>
      <c r="U343" s="7">
        <f>COUNTIFS(Sta!$A:$A,$A343,Sta!$I:$I,"&gt;1.5")/$B343</f>
        <v>0.25</v>
      </c>
      <c r="V343" s="7">
        <f>COUNTIFS(Sta!$B:$B,$A343,Sta!$K:$K,"&gt;1.5")/$C343</f>
        <v>0.125</v>
      </c>
    </row>
    <row r="344" spans="1:22" x14ac:dyDescent="0.3">
      <c r="A344" t="s">
        <v>606</v>
      </c>
      <c r="B344" s="9">
        <f>COUNTIF(Sta!A:A,A344)</f>
        <v>2</v>
      </c>
      <c r="C344" s="4">
        <f>COUNTIF(Sta!B:B,A344)</f>
        <v>1</v>
      </c>
      <c r="D344" s="4">
        <f t="shared" si="10"/>
        <v>3</v>
      </c>
      <c r="E344" s="12">
        <f>(COUNTIFS(Sta!$A:$A,$A344,Sta!$L:$L,"&gt;0.5") +COUNTIFS(Sta!$B:$B,$A344,Sta!$L:$L,"&gt;0.5"))/$D344</f>
        <v>0.66666666666666663</v>
      </c>
      <c r="F344" s="7">
        <f>COUNTIFS(Sta!$A:$A,$A344,Sta!$L:$L,"&gt;0.5")/$B344</f>
        <v>0.5</v>
      </c>
      <c r="G344" s="7">
        <f>COUNTIFS(Sta!$B:$B,$A344,Sta!$L:$L,"&gt;0.5")/$C344</f>
        <v>1</v>
      </c>
      <c r="H344" s="12">
        <f>(COUNTIFS(Sta!$A:$A,$A344,Sta!$L:$L,"&gt;1.5") +COUNTIFS(Sta!$B:$B,$A344,Sta!$L:$L,"&gt;1.5"))/$D344</f>
        <v>0.66666666666666663</v>
      </c>
      <c r="I344" s="7">
        <f>COUNTIFS(Sta!$A:$A,$A344,Sta!$L:$L,"&gt;1.5")/$B344</f>
        <v>0.5</v>
      </c>
      <c r="J344" s="7">
        <f>COUNTIFS(Sta!$B:$B,$A344,Sta!$L:$L,"&gt;1.5")/$C344</f>
        <v>1</v>
      </c>
      <c r="K344" s="12">
        <f>(COUNTIFS(Sta!$A:$A,$A344,Sta!$H:$H,"&gt;0.5") +COUNTIFS(Sta!$B:$B,$A344,Sta!$J:$J,"&gt;0.5"))/$D344</f>
        <v>0.33333333333333331</v>
      </c>
      <c r="L344" s="7">
        <f>COUNTIFS(Sta!$A:$A,$A344,Sta!$H:$H,"&gt;0.5")/$B344</f>
        <v>0.5</v>
      </c>
      <c r="M344" s="7">
        <f>COUNTIFS(Sta!$B:$B,$A344,Sta!$J:$J,"&gt;0.5")/$C344</f>
        <v>0</v>
      </c>
      <c r="N344" s="12">
        <f>(COUNTIFS(Sta!$A:$A,$A344,Sta!$H:$H,"&gt;1.5") +COUNTIFS(Sta!$B:$B,$A344,Sta!$J:$J,"&gt;1.5"))/$D344</f>
        <v>0.33333333333333331</v>
      </c>
      <c r="O344" s="7">
        <f>COUNTIFS(Sta!$A:$A,$A344,Sta!$H:$H,"&gt;1.5")/$B344</f>
        <v>0.5</v>
      </c>
      <c r="P344" s="7">
        <f>COUNTIFS(Sta!$B:$B,$A344,Sta!$J:$J,"&gt;1.5")/$C344</f>
        <v>0</v>
      </c>
      <c r="Q344" s="12">
        <f>(COUNTIFS(Sta!$A:$A,$A344,Sta!$I:$I,"&gt;0.5") +COUNTIFS(Sta!$B:$B,$A344,Sta!$K:$K,"&gt;0.5"))/$D344</f>
        <v>0.66666666666666663</v>
      </c>
      <c r="R344" s="7">
        <f>COUNTIFS(Sta!$A:$A,$A344,Sta!$I:$I,"&gt;0.5")/$B344</f>
        <v>0.5</v>
      </c>
      <c r="S344" s="7">
        <f>COUNTIFS(Sta!$B:$B,$A344,Sta!$K:$K,"&gt;0.5")/$C344</f>
        <v>1</v>
      </c>
      <c r="T344" s="12">
        <f>(COUNTIFS(Sta!$A:$A,$A344,Sta!$I:$I,"&gt;1.5") +COUNTIFS(Sta!$B:$B,$A344,Sta!$K:$K,"&gt;1.5"))/$D344</f>
        <v>0.33333333333333331</v>
      </c>
      <c r="U344" s="7">
        <f>COUNTIFS(Sta!$A:$A,$A344,Sta!$I:$I,"&gt;1.5")/$B344</f>
        <v>0</v>
      </c>
      <c r="V344" s="7">
        <f>COUNTIFS(Sta!$B:$B,$A344,Sta!$K:$K,"&gt;1.5")/$C344</f>
        <v>1</v>
      </c>
    </row>
    <row r="345" spans="1:22" x14ac:dyDescent="0.3">
      <c r="A345" t="s">
        <v>535</v>
      </c>
      <c r="B345" s="9">
        <f>COUNTIF(Sta!A:A,A345)</f>
        <v>8</v>
      </c>
      <c r="C345" s="4">
        <f>COUNTIF(Sta!B:B,A345)</f>
        <v>9</v>
      </c>
      <c r="D345" s="4">
        <f t="shared" si="10"/>
        <v>17</v>
      </c>
      <c r="E345" s="12">
        <f>(COUNTIFS(Sta!$A:$A,$A345,Sta!$L:$L,"&gt;0.5") +COUNTIFS(Sta!$B:$B,$A345,Sta!$L:$L,"&gt;0.5"))/$D345</f>
        <v>0.70588235294117652</v>
      </c>
      <c r="F345" s="7">
        <f>COUNTIFS(Sta!$A:$A,$A345,Sta!$L:$L,"&gt;0.5")/$B345</f>
        <v>0.75</v>
      </c>
      <c r="G345" s="7">
        <f>COUNTIFS(Sta!$B:$B,$A345,Sta!$L:$L,"&gt;0.5")/$C345</f>
        <v>0.66666666666666663</v>
      </c>
      <c r="H345" s="12">
        <f>(COUNTIFS(Sta!$A:$A,$A345,Sta!$L:$L,"&gt;1.5") +COUNTIFS(Sta!$B:$B,$A345,Sta!$L:$L,"&gt;1.5"))/$D345</f>
        <v>0.41176470588235292</v>
      </c>
      <c r="I345" s="7">
        <f>COUNTIFS(Sta!$A:$A,$A345,Sta!$L:$L,"&gt;1.5")/$B345</f>
        <v>0.375</v>
      </c>
      <c r="J345" s="7">
        <f>COUNTIFS(Sta!$B:$B,$A345,Sta!$L:$L,"&gt;1.5")/$C345</f>
        <v>0.44444444444444442</v>
      </c>
      <c r="K345" s="12">
        <f>(COUNTIFS(Sta!$A:$A,$A345,Sta!$H:$H,"&gt;0.5") +COUNTIFS(Sta!$B:$B,$A345,Sta!$J:$J,"&gt;0.5"))/$D345</f>
        <v>0.58823529411764708</v>
      </c>
      <c r="L345" s="7">
        <f>COUNTIFS(Sta!$A:$A,$A345,Sta!$H:$H,"&gt;0.5")/$B345</f>
        <v>0.75</v>
      </c>
      <c r="M345" s="7">
        <f>COUNTIFS(Sta!$B:$B,$A345,Sta!$J:$J,"&gt;0.5")/$C345</f>
        <v>0.44444444444444442</v>
      </c>
      <c r="N345" s="12">
        <f>(COUNTIFS(Sta!$A:$A,$A345,Sta!$H:$H,"&gt;1.5") +COUNTIFS(Sta!$B:$B,$A345,Sta!$J:$J,"&gt;1.5"))/$D345</f>
        <v>0.35294117647058826</v>
      </c>
      <c r="O345" s="7">
        <f>COUNTIFS(Sta!$A:$A,$A345,Sta!$H:$H,"&gt;1.5")/$B345</f>
        <v>0.375</v>
      </c>
      <c r="P345" s="7">
        <f>COUNTIFS(Sta!$B:$B,$A345,Sta!$J:$J,"&gt;1.5")/$C345</f>
        <v>0.33333333333333331</v>
      </c>
      <c r="Q345" s="12">
        <f>(COUNTIFS(Sta!$A:$A,$A345,Sta!$I:$I,"&gt;0.5") +COUNTIFS(Sta!$B:$B,$A345,Sta!$K:$K,"&gt;0.5"))/$D345</f>
        <v>0.23529411764705882</v>
      </c>
      <c r="R345" s="7">
        <f>COUNTIFS(Sta!$A:$A,$A345,Sta!$I:$I,"&gt;0.5")/$B345</f>
        <v>0.125</v>
      </c>
      <c r="S345" s="7">
        <f>COUNTIFS(Sta!$B:$B,$A345,Sta!$K:$K,"&gt;0.5")/$C345</f>
        <v>0.33333333333333331</v>
      </c>
      <c r="T345" s="12">
        <f>(COUNTIFS(Sta!$A:$A,$A345,Sta!$I:$I,"&gt;1.5") +COUNTIFS(Sta!$B:$B,$A345,Sta!$K:$K,"&gt;1.5"))/$D345</f>
        <v>0.11764705882352941</v>
      </c>
      <c r="U345" s="7">
        <f>COUNTIFS(Sta!$A:$A,$A345,Sta!$I:$I,"&gt;1.5")/$B345</f>
        <v>0</v>
      </c>
      <c r="V345" s="7">
        <f>COUNTIFS(Sta!$B:$B,$A345,Sta!$K:$K,"&gt;1.5")/$C345</f>
        <v>0.22222222222222221</v>
      </c>
    </row>
    <row r="346" spans="1:22" x14ac:dyDescent="0.3">
      <c r="A346" t="s">
        <v>290</v>
      </c>
      <c r="B346" s="9">
        <f>COUNTIF(Sta!A:A,A346)</f>
        <v>1</v>
      </c>
      <c r="C346" s="4">
        <f>COUNTIF(Sta!B:B,A346)</f>
        <v>0</v>
      </c>
      <c r="D346" s="4">
        <f t="shared" si="10"/>
        <v>1</v>
      </c>
      <c r="E346" s="12">
        <f>(COUNTIFS(Sta!$A:$A,$A346,Sta!$L:$L,"&gt;0.5") +COUNTIFS(Sta!$B:$B,$A346,Sta!$L:$L,"&gt;0.5"))/$D346</f>
        <v>1</v>
      </c>
      <c r="F346" s="7">
        <f>COUNTIFS(Sta!$A:$A,$A346,Sta!$L:$L,"&gt;0.5")/$B346</f>
        <v>1</v>
      </c>
      <c r="G346" s="7" t="e">
        <f>COUNTIFS(Sta!$B:$B,$A346,Sta!$L:$L,"&gt;0.5")/$C346</f>
        <v>#DIV/0!</v>
      </c>
      <c r="H346" s="12">
        <f>(COUNTIFS(Sta!$A:$A,$A346,Sta!$L:$L,"&gt;1.5") +COUNTIFS(Sta!$B:$B,$A346,Sta!$L:$L,"&gt;1.5"))/$D346</f>
        <v>1</v>
      </c>
      <c r="I346" s="7">
        <f>COUNTIFS(Sta!$A:$A,$A346,Sta!$L:$L,"&gt;1.5")/$B346</f>
        <v>1</v>
      </c>
      <c r="J346" s="7" t="e">
        <f>COUNTIFS(Sta!$B:$B,$A346,Sta!$L:$L,"&gt;1.5")/$C346</f>
        <v>#DIV/0!</v>
      </c>
      <c r="K346" s="12">
        <f>(COUNTIFS(Sta!$A:$A,$A346,Sta!$H:$H,"&gt;0.5") +COUNTIFS(Sta!$B:$B,$A346,Sta!$J:$J,"&gt;0.5"))/$D346</f>
        <v>0</v>
      </c>
      <c r="L346" s="7">
        <f>COUNTIFS(Sta!$A:$A,$A346,Sta!$H:$H,"&gt;0.5")/$B346</f>
        <v>0</v>
      </c>
      <c r="M346" s="7" t="e">
        <f>COUNTIFS(Sta!$B:$B,$A346,Sta!$J:$J,"&gt;0.5")/$C346</f>
        <v>#DIV/0!</v>
      </c>
      <c r="N346" s="12">
        <f>(COUNTIFS(Sta!$A:$A,$A346,Sta!$H:$H,"&gt;1.5") +COUNTIFS(Sta!$B:$B,$A346,Sta!$J:$J,"&gt;1.5"))/$D346</f>
        <v>0</v>
      </c>
      <c r="O346" s="7">
        <f>COUNTIFS(Sta!$A:$A,$A346,Sta!$H:$H,"&gt;1.5")/$B346</f>
        <v>0</v>
      </c>
      <c r="P346" s="7" t="e">
        <f>COUNTIFS(Sta!$B:$B,$A346,Sta!$J:$J,"&gt;1.5")/$C346</f>
        <v>#DIV/0!</v>
      </c>
      <c r="Q346" s="12">
        <f>(COUNTIFS(Sta!$A:$A,$A346,Sta!$I:$I,"&gt;0.5") +COUNTIFS(Sta!$B:$B,$A346,Sta!$K:$K,"&gt;0.5"))/$D346</f>
        <v>1</v>
      </c>
      <c r="R346" s="7">
        <f>COUNTIFS(Sta!$A:$A,$A346,Sta!$I:$I,"&gt;0.5")/$B346</f>
        <v>1</v>
      </c>
      <c r="S346" s="7" t="e">
        <f>COUNTIFS(Sta!$B:$B,$A346,Sta!$K:$K,"&gt;0.5")/$C346</f>
        <v>#DIV/0!</v>
      </c>
      <c r="T346" s="12">
        <f>(COUNTIFS(Sta!$A:$A,$A346,Sta!$I:$I,"&gt;1.5") +COUNTIFS(Sta!$B:$B,$A346,Sta!$K:$K,"&gt;1.5"))/$D346</f>
        <v>1</v>
      </c>
      <c r="U346" s="7">
        <f>COUNTIFS(Sta!$A:$A,$A346,Sta!$I:$I,"&gt;1.5")/$B346</f>
        <v>1</v>
      </c>
      <c r="V346" s="7" t="e">
        <f>COUNTIFS(Sta!$B:$B,$A346,Sta!$K:$K,"&gt;1.5")/$C346</f>
        <v>#DIV/0!</v>
      </c>
    </row>
    <row r="347" spans="1:22" x14ac:dyDescent="0.3">
      <c r="A347" t="s">
        <v>286</v>
      </c>
      <c r="B347" s="9">
        <f>COUNTIF(Sta!A:A,A347)</f>
        <v>1</v>
      </c>
      <c r="C347" s="4">
        <f>COUNTIF(Sta!B:B,A347)</f>
        <v>0</v>
      </c>
      <c r="D347" s="4">
        <f t="shared" si="10"/>
        <v>1</v>
      </c>
      <c r="E347" s="12">
        <f>(COUNTIFS(Sta!$A:$A,$A347,Sta!$L:$L,"&gt;0.5") +COUNTIFS(Sta!$B:$B,$A347,Sta!$L:$L,"&gt;0.5"))/$D347</f>
        <v>1</v>
      </c>
      <c r="F347" s="7">
        <f>COUNTIFS(Sta!$A:$A,$A347,Sta!$L:$L,"&gt;0.5")/$B347</f>
        <v>1</v>
      </c>
      <c r="G347" s="7" t="e">
        <f>COUNTIFS(Sta!$B:$B,$A347,Sta!$L:$L,"&gt;0.5")/$C347</f>
        <v>#DIV/0!</v>
      </c>
      <c r="H347" s="12">
        <f>(COUNTIFS(Sta!$A:$A,$A347,Sta!$L:$L,"&gt;1.5") +COUNTIFS(Sta!$B:$B,$A347,Sta!$L:$L,"&gt;1.5"))/$D347</f>
        <v>0</v>
      </c>
      <c r="I347" s="7">
        <f>COUNTIFS(Sta!$A:$A,$A347,Sta!$L:$L,"&gt;1.5")/$B347</f>
        <v>0</v>
      </c>
      <c r="J347" s="7" t="e">
        <f>COUNTIFS(Sta!$B:$B,$A347,Sta!$L:$L,"&gt;1.5")/$C347</f>
        <v>#DIV/0!</v>
      </c>
      <c r="K347" s="12">
        <f>(COUNTIFS(Sta!$A:$A,$A347,Sta!$H:$H,"&gt;0.5") +COUNTIFS(Sta!$B:$B,$A347,Sta!$J:$J,"&gt;0.5"))/$D347</f>
        <v>0</v>
      </c>
      <c r="L347" s="7">
        <f>COUNTIFS(Sta!$A:$A,$A347,Sta!$H:$H,"&gt;0.5")/$B347</f>
        <v>0</v>
      </c>
      <c r="M347" s="7" t="e">
        <f>COUNTIFS(Sta!$B:$B,$A347,Sta!$J:$J,"&gt;0.5")/$C347</f>
        <v>#DIV/0!</v>
      </c>
      <c r="N347" s="12">
        <f>(COUNTIFS(Sta!$A:$A,$A347,Sta!$H:$H,"&gt;1.5") +COUNTIFS(Sta!$B:$B,$A347,Sta!$J:$J,"&gt;1.5"))/$D347</f>
        <v>0</v>
      </c>
      <c r="O347" s="7">
        <f>COUNTIFS(Sta!$A:$A,$A347,Sta!$H:$H,"&gt;1.5")/$B347</f>
        <v>0</v>
      </c>
      <c r="P347" s="7" t="e">
        <f>COUNTIFS(Sta!$B:$B,$A347,Sta!$J:$J,"&gt;1.5")/$C347</f>
        <v>#DIV/0!</v>
      </c>
      <c r="Q347" s="12">
        <f>(COUNTIFS(Sta!$A:$A,$A347,Sta!$I:$I,"&gt;0.5") +COUNTIFS(Sta!$B:$B,$A347,Sta!$K:$K,"&gt;0.5"))/$D347</f>
        <v>1</v>
      </c>
      <c r="R347" s="7">
        <f>COUNTIFS(Sta!$A:$A,$A347,Sta!$I:$I,"&gt;0.5")/$B347</f>
        <v>1</v>
      </c>
      <c r="S347" s="7" t="e">
        <f>COUNTIFS(Sta!$B:$B,$A347,Sta!$K:$K,"&gt;0.5")/$C347</f>
        <v>#DIV/0!</v>
      </c>
      <c r="T347" s="12">
        <f>(COUNTIFS(Sta!$A:$A,$A347,Sta!$I:$I,"&gt;1.5") +COUNTIFS(Sta!$B:$B,$A347,Sta!$K:$K,"&gt;1.5"))/$D347</f>
        <v>0</v>
      </c>
      <c r="U347" s="7">
        <f>COUNTIFS(Sta!$A:$A,$A347,Sta!$I:$I,"&gt;1.5")/$B347</f>
        <v>0</v>
      </c>
      <c r="V347" s="7" t="e">
        <f>COUNTIFS(Sta!$B:$B,$A347,Sta!$K:$K,"&gt;1.5")/$C347</f>
        <v>#DIV/0!</v>
      </c>
    </row>
    <row r="348" spans="1:22" x14ac:dyDescent="0.3">
      <c r="A348" t="s">
        <v>237</v>
      </c>
      <c r="B348" s="9">
        <f>COUNTIF(Sta!A:A,A348)</f>
        <v>1</v>
      </c>
      <c r="C348" s="4">
        <f>COUNTIF(Sta!B:B,A348)</f>
        <v>1</v>
      </c>
      <c r="D348" s="4">
        <f t="shared" si="10"/>
        <v>2</v>
      </c>
      <c r="E348" s="12">
        <f>(COUNTIFS(Sta!$A:$A,$A348,Sta!$L:$L,"&gt;0.5") +COUNTIFS(Sta!$B:$B,$A348,Sta!$L:$L,"&gt;0.5"))/$D348</f>
        <v>0.5</v>
      </c>
      <c r="F348" s="7">
        <f>COUNTIFS(Sta!$A:$A,$A348,Sta!$L:$L,"&gt;0.5")/$B348</f>
        <v>0</v>
      </c>
      <c r="G348" s="7">
        <f>COUNTIFS(Sta!$B:$B,$A348,Sta!$L:$L,"&gt;0.5")/$C348</f>
        <v>1</v>
      </c>
      <c r="H348" s="12">
        <f>(COUNTIFS(Sta!$A:$A,$A348,Sta!$L:$L,"&gt;1.5") +COUNTIFS(Sta!$B:$B,$A348,Sta!$L:$L,"&gt;1.5"))/$D348</f>
        <v>0.5</v>
      </c>
      <c r="I348" s="7">
        <f>COUNTIFS(Sta!$A:$A,$A348,Sta!$L:$L,"&gt;1.5")/$B348</f>
        <v>0</v>
      </c>
      <c r="J348" s="7">
        <f>COUNTIFS(Sta!$B:$B,$A348,Sta!$L:$L,"&gt;1.5")/$C348</f>
        <v>1</v>
      </c>
      <c r="K348" s="12">
        <f>(COUNTIFS(Sta!$A:$A,$A348,Sta!$H:$H,"&gt;0.5") +COUNTIFS(Sta!$B:$B,$A348,Sta!$J:$J,"&gt;0.5"))/$D348</f>
        <v>0.5</v>
      </c>
      <c r="L348" s="7">
        <f>COUNTIFS(Sta!$A:$A,$A348,Sta!$H:$H,"&gt;0.5")/$B348</f>
        <v>0</v>
      </c>
      <c r="M348" s="7">
        <f>COUNTIFS(Sta!$B:$B,$A348,Sta!$J:$J,"&gt;0.5")/$C348</f>
        <v>1</v>
      </c>
      <c r="N348" s="12">
        <f>(COUNTIFS(Sta!$A:$A,$A348,Sta!$H:$H,"&gt;1.5") +COUNTIFS(Sta!$B:$B,$A348,Sta!$J:$J,"&gt;1.5"))/$D348</f>
        <v>0.5</v>
      </c>
      <c r="O348" s="7">
        <f>COUNTIFS(Sta!$A:$A,$A348,Sta!$H:$H,"&gt;1.5")/$B348</f>
        <v>0</v>
      </c>
      <c r="P348" s="7">
        <f>COUNTIFS(Sta!$B:$B,$A348,Sta!$J:$J,"&gt;1.5")/$C348</f>
        <v>1</v>
      </c>
      <c r="Q348" s="12">
        <f>(COUNTIFS(Sta!$A:$A,$A348,Sta!$I:$I,"&gt;0.5") +COUNTIFS(Sta!$B:$B,$A348,Sta!$K:$K,"&gt;0.5"))/$D348</f>
        <v>0.5</v>
      </c>
      <c r="R348" s="7">
        <f>COUNTIFS(Sta!$A:$A,$A348,Sta!$I:$I,"&gt;0.5")/$B348</f>
        <v>0</v>
      </c>
      <c r="S348" s="7">
        <f>COUNTIFS(Sta!$B:$B,$A348,Sta!$K:$K,"&gt;0.5")/$C348</f>
        <v>1</v>
      </c>
      <c r="T348" s="12">
        <f>(COUNTIFS(Sta!$A:$A,$A348,Sta!$I:$I,"&gt;1.5") +COUNTIFS(Sta!$B:$B,$A348,Sta!$K:$K,"&gt;1.5"))/$D348</f>
        <v>0</v>
      </c>
      <c r="U348" s="7">
        <f>COUNTIFS(Sta!$A:$A,$A348,Sta!$I:$I,"&gt;1.5")/$B348</f>
        <v>0</v>
      </c>
      <c r="V348" s="7">
        <f>COUNTIFS(Sta!$B:$B,$A348,Sta!$K:$K,"&gt;1.5")/$C348</f>
        <v>0</v>
      </c>
    </row>
    <row r="349" spans="1:22" x14ac:dyDescent="0.3">
      <c r="A349" t="s">
        <v>271</v>
      </c>
      <c r="B349" s="9">
        <f>COUNTIF(Sta!A:A,A349)</f>
        <v>0</v>
      </c>
      <c r="C349" s="4">
        <f>COUNTIF(Sta!B:B,A349)</f>
        <v>0</v>
      </c>
      <c r="D349" s="4">
        <f t="shared" si="10"/>
        <v>0</v>
      </c>
      <c r="E349" s="12" t="e">
        <f>(COUNTIFS(Sta!$A:$A,$A349,Sta!$L:$L,"&gt;0.5") +COUNTIFS(Sta!$B:$B,$A349,Sta!$L:$L,"&gt;0.5"))/$D349</f>
        <v>#DIV/0!</v>
      </c>
      <c r="F349" s="7" t="e">
        <f>COUNTIFS(Sta!$A:$A,$A349,Sta!$L:$L,"&gt;0.5")/$B349</f>
        <v>#DIV/0!</v>
      </c>
      <c r="G349" s="7" t="e">
        <f>COUNTIFS(Sta!$B:$B,$A349,Sta!$L:$L,"&gt;0.5")/$C349</f>
        <v>#DIV/0!</v>
      </c>
      <c r="H349" s="12" t="e">
        <f>(COUNTIFS(Sta!$A:$A,$A349,Sta!$L:$L,"&gt;1.5") +COUNTIFS(Sta!$B:$B,$A349,Sta!$L:$L,"&gt;1.5"))/$D349</f>
        <v>#DIV/0!</v>
      </c>
      <c r="I349" s="7" t="e">
        <f>COUNTIFS(Sta!$A:$A,$A349,Sta!$L:$L,"&gt;1.5")/$B349</f>
        <v>#DIV/0!</v>
      </c>
      <c r="J349" s="7" t="e">
        <f>COUNTIFS(Sta!$B:$B,$A349,Sta!$L:$L,"&gt;1.5")/$C349</f>
        <v>#DIV/0!</v>
      </c>
      <c r="K349" s="12" t="e">
        <f>(COUNTIFS(Sta!$A:$A,$A349,Sta!$H:$H,"&gt;0.5") +COUNTIFS(Sta!$B:$B,$A349,Sta!$J:$J,"&gt;0.5"))/$D349</f>
        <v>#DIV/0!</v>
      </c>
      <c r="L349" s="7" t="e">
        <f>COUNTIFS(Sta!$A:$A,$A349,Sta!$H:$H,"&gt;0.5")/$B349</f>
        <v>#DIV/0!</v>
      </c>
      <c r="M349" s="7" t="e">
        <f>COUNTIFS(Sta!$B:$B,$A349,Sta!$J:$J,"&gt;0.5")/$C349</f>
        <v>#DIV/0!</v>
      </c>
      <c r="N349" s="12" t="e">
        <f>(COUNTIFS(Sta!$A:$A,$A349,Sta!$H:$H,"&gt;1.5") +COUNTIFS(Sta!$B:$B,$A349,Sta!$J:$J,"&gt;1.5"))/$D349</f>
        <v>#DIV/0!</v>
      </c>
      <c r="O349" s="7" t="e">
        <f>COUNTIFS(Sta!$A:$A,$A349,Sta!$H:$H,"&gt;1.5")/$B349</f>
        <v>#DIV/0!</v>
      </c>
      <c r="P349" s="7" t="e">
        <f>COUNTIFS(Sta!$B:$B,$A349,Sta!$J:$J,"&gt;1.5")/$C349</f>
        <v>#DIV/0!</v>
      </c>
      <c r="Q349" s="12" t="e">
        <f>(COUNTIFS(Sta!$A:$A,$A349,Sta!$I:$I,"&gt;0.5") +COUNTIFS(Sta!$B:$B,$A349,Sta!$K:$K,"&gt;0.5"))/$D349</f>
        <v>#DIV/0!</v>
      </c>
      <c r="R349" s="7" t="e">
        <f>COUNTIFS(Sta!$A:$A,$A349,Sta!$I:$I,"&gt;0.5")/$B349</f>
        <v>#DIV/0!</v>
      </c>
      <c r="S349" s="7" t="e">
        <f>COUNTIFS(Sta!$B:$B,$A349,Sta!$K:$K,"&gt;0.5")/$C349</f>
        <v>#DIV/0!</v>
      </c>
      <c r="T349" s="12" t="e">
        <f>(COUNTIFS(Sta!$A:$A,$A349,Sta!$I:$I,"&gt;1.5") +COUNTIFS(Sta!$B:$B,$A349,Sta!$K:$K,"&gt;1.5"))/$D349</f>
        <v>#DIV/0!</v>
      </c>
      <c r="U349" s="7" t="e">
        <f>COUNTIFS(Sta!$A:$A,$A349,Sta!$I:$I,"&gt;1.5")/$B349</f>
        <v>#DIV/0!</v>
      </c>
      <c r="V349" s="7" t="e">
        <f>COUNTIFS(Sta!$B:$B,$A349,Sta!$K:$K,"&gt;1.5")/$C349</f>
        <v>#DIV/0!</v>
      </c>
    </row>
    <row r="350" spans="1:22" x14ac:dyDescent="0.3">
      <c r="A350" t="s">
        <v>418</v>
      </c>
      <c r="B350" s="9">
        <f>COUNTIF(Sta!A:A,A350)</f>
        <v>1</v>
      </c>
      <c r="C350" s="4">
        <f>COUNTIF(Sta!B:B,A350)</f>
        <v>1</v>
      </c>
      <c r="D350" s="4">
        <f t="shared" si="10"/>
        <v>2</v>
      </c>
      <c r="E350" s="12">
        <f>(COUNTIFS(Sta!$A:$A,$A350,Sta!$L:$L,"&gt;0.5") +COUNTIFS(Sta!$B:$B,$A350,Sta!$L:$L,"&gt;0.5"))/$D350</f>
        <v>0.5</v>
      </c>
      <c r="F350" s="7">
        <f>COUNTIFS(Sta!$A:$A,$A350,Sta!$L:$L,"&gt;0.5")/$B350</f>
        <v>1</v>
      </c>
      <c r="G350" s="7">
        <f>COUNTIFS(Sta!$B:$B,$A350,Sta!$L:$L,"&gt;0.5")/$C350</f>
        <v>0</v>
      </c>
      <c r="H350" s="12">
        <f>(COUNTIFS(Sta!$A:$A,$A350,Sta!$L:$L,"&gt;1.5") +COUNTIFS(Sta!$B:$B,$A350,Sta!$L:$L,"&gt;1.5"))/$D350</f>
        <v>0.5</v>
      </c>
      <c r="I350" s="7">
        <f>COUNTIFS(Sta!$A:$A,$A350,Sta!$L:$L,"&gt;1.5")/$B350</f>
        <v>1</v>
      </c>
      <c r="J350" s="7">
        <f>COUNTIFS(Sta!$B:$B,$A350,Sta!$L:$L,"&gt;1.5")/$C350</f>
        <v>0</v>
      </c>
      <c r="K350" s="12">
        <f>(COUNTIFS(Sta!$A:$A,$A350,Sta!$H:$H,"&gt;0.5") +COUNTIFS(Sta!$B:$B,$A350,Sta!$J:$J,"&gt;0.5"))/$D350</f>
        <v>0.5</v>
      </c>
      <c r="L350" s="7">
        <f>COUNTIFS(Sta!$A:$A,$A350,Sta!$H:$H,"&gt;0.5")/$B350</f>
        <v>1</v>
      </c>
      <c r="M350" s="7">
        <f>COUNTIFS(Sta!$B:$B,$A350,Sta!$J:$J,"&gt;0.5")/$C350</f>
        <v>0</v>
      </c>
      <c r="N350" s="12">
        <f>(COUNTIFS(Sta!$A:$A,$A350,Sta!$H:$H,"&gt;1.5") +COUNTIFS(Sta!$B:$B,$A350,Sta!$J:$J,"&gt;1.5"))/$D350</f>
        <v>0</v>
      </c>
      <c r="O350" s="7">
        <f>COUNTIFS(Sta!$A:$A,$A350,Sta!$H:$H,"&gt;1.5")/$B350</f>
        <v>0</v>
      </c>
      <c r="P350" s="7">
        <f>COUNTIFS(Sta!$B:$B,$A350,Sta!$J:$J,"&gt;1.5")/$C350</f>
        <v>0</v>
      </c>
      <c r="Q350" s="12">
        <f>(COUNTIFS(Sta!$A:$A,$A350,Sta!$I:$I,"&gt;0.5") +COUNTIFS(Sta!$B:$B,$A350,Sta!$K:$K,"&gt;0.5"))/$D350</f>
        <v>0.5</v>
      </c>
      <c r="R350" s="7">
        <f>COUNTIFS(Sta!$A:$A,$A350,Sta!$I:$I,"&gt;0.5")/$B350</f>
        <v>1</v>
      </c>
      <c r="S350" s="7">
        <f>COUNTIFS(Sta!$B:$B,$A350,Sta!$K:$K,"&gt;0.5")/$C350</f>
        <v>0</v>
      </c>
      <c r="T350" s="12">
        <f>(COUNTIFS(Sta!$A:$A,$A350,Sta!$I:$I,"&gt;1.5") +COUNTIFS(Sta!$B:$B,$A350,Sta!$K:$K,"&gt;1.5"))/$D350</f>
        <v>0.5</v>
      </c>
      <c r="U350" s="7">
        <f>COUNTIFS(Sta!$A:$A,$A350,Sta!$I:$I,"&gt;1.5")/$B350</f>
        <v>1</v>
      </c>
      <c r="V350" s="7">
        <f>COUNTIFS(Sta!$B:$B,$A350,Sta!$K:$K,"&gt;1.5")/$C350</f>
        <v>0</v>
      </c>
    </row>
    <row r="351" spans="1:22" x14ac:dyDescent="0.3">
      <c r="A351" t="s">
        <v>143</v>
      </c>
      <c r="B351" s="9">
        <f>COUNTIF(Sta!A:A,A351)</f>
        <v>0</v>
      </c>
      <c r="C351" s="4">
        <f>COUNTIF(Sta!B:B,A351)</f>
        <v>1</v>
      </c>
      <c r="D351" s="4">
        <f t="shared" si="10"/>
        <v>1</v>
      </c>
      <c r="E351" s="12">
        <f>(COUNTIFS(Sta!$A:$A,$A351,Sta!$L:$L,"&gt;0.5") +COUNTIFS(Sta!$B:$B,$A351,Sta!$L:$L,"&gt;0.5"))/$D351</f>
        <v>1</v>
      </c>
      <c r="F351" s="7" t="e">
        <f>COUNTIFS(Sta!$A:$A,$A351,Sta!$L:$L,"&gt;0.5")/$B351</f>
        <v>#DIV/0!</v>
      </c>
      <c r="G351" s="7">
        <f>COUNTIFS(Sta!$B:$B,$A351,Sta!$L:$L,"&gt;0.5")/$C351</f>
        <v>1</v>
      </c>
      <c r="H351" s="12">
        <f>(COUNTIFS(Sta!$A:$A,$A351,Sta!$L:$L,"&gt;1.5") +COUNTIFS(Sta!$B:$B,$A351,Sta!$L:$L,"&gt;1.5"))/$D351</f>
        <v>1</v>
      </c>
      <c r="I351" s="7" t="e">
        <f>COUNTIFS(Sta!$A:$A,$A351,Sta!$L:$L,"&gt;1.5")/$B351</f>
        <v>#DIV/0!</v>
      </c>
      <c r="J351" s="7">
        <f>COUNTIFS(Sta!$B:$B,$A351,Sta!$L:$L,"&gt;1.5")/$C351</f>
        <v>1</v>
      </c>
      <c r="K351" s="12">
        <f>(COUNTIFS(Sta!$A:$A,$A351,Sta!$H:$H,"&gt;0.5") +COUNTIFS(Sta!$B:$B,$A351,Sta!$J:$J,"&gt;0.5"))/$D351</f>
        <v>1</v>
      </c>
      <c r="L351" s="7" t="e">
        <f>COUNTIFS(Sta!$A:$A,$A351,Sta!$H:$H,"&gt;0.5")/$B351</f>
        <v>#DIV/0!</v>
      </c>
      <c r="M351" s="7">
        <f>COUNTIFS(Sta!$B:$B,$A351,Sta!$J:$J,"&gt;0.5")/$C351</f>
        <v>1</v>
      </c>
      <c r="N351" s="12">
        <f>(COUNTIFS(Sta!$A:$A,$A351,Sta!$H:$H,"&gt;1.5") +COUNTIFS(Sta!$B:$B,$A351,Sta!$J:$J,"&gt;1.5"))/$D351</f>
        <v>0</v>
      </c>
      <c r="O351" s="7" t="e">
        <f>COUNTIFS(Sta!$A:$A,$A351,Sta!$H:$H,"&gt;1.5")/$B351</f>
        <v>#DIV/0!</v>
      </c>
      <c r="P351" s="7">
        <f>COUNTIFS(Sta!$B:$B,$A351,Sta!$J:$J,"&gt;1.5")/$C351</f>
        <v>0</v>
      </c>
      <c r="Q351" s="12">
        <f>(COUNTIFS(Sta!$A:$A,$A351,Sta!$I:$I,"&gt;0.5") +COUNTIFS(Sta!$B:$B,$A351,Sta!$K:$K,"&gt;0.5"))/$D351</f>
        <v>1</v>
      </c>
      <c r="R351" s="7" t="e">
        <f>COUNTIFS(Sta!$A:$A,$A351,Sta!$I:$I,"&gt;0.5")/$B351</f>
        <v>#DIV/0!</v>
      </c>
      <c r="S351" s="7">
        <f>COUNTIFS(Sta!$B:$B,$A351,Sta!$K:$K,"&gt;0.5")/$C351</f>
        <v>1</v>
      </c>
      <c r="T351" s="12">
        <f>(COUNTIFS(Sta!$A:$A,$A351,Sta!$I:$I,"&gt;1.5") +COUNTIFS(Sta!$B:$B,$A351,Sta!$K:$K,"&gt;1.5"))/$D351</f>
        <v>1</v>
      </c>
      <c r="U351" s="7" t="e">
        <f>COUNTIFS(Sta!$A:$A,$A351,Sta!$I:$I,"&gt;1.5")/$B351</f>
        <v>#DIV/0!</v>
      </c>
      <c r="V351" s="7">
        <f>COUNTIFS(Sta!$B:$B,$A351,Sta!$K:$K,"&gt;1.5")/$C351</f>
        <v>1</v>
      </c>
    </row>
    <row r="352" spans="1:22" x14ac:dyDescent="0.3">
      <c r="A352" t="s">
        <v>167</v>
      </c>
      <c r="B352" s="9">
        <f>COUNTIF(Sta!A:A,A352)</f>
        <v>0</v>
      </c>
      <c r="C352" s="4">
        <f>COUNTIF(Sta!B:B,A352)</f>
        <v>1</v>
      </c>
      <c r="D352" s="4">
        <f t="shared" si="10"/>
        <v>1</v>
      </c>
      <c r="E352" s="12">
        <f>(COUNTIFS(Sta!$A:$A,$A352,Sta!$L:$L,"&gt;0.5") +COUNTIFS(Sta!$B:$B,$A352,Sta!$L:$L,"&gt;0.5"))/$D352</f>
        <v>1</v>
      </c>
      <c r="F352" s="7" t="e">
        <f>COUNTIFS(Sta!$A:$A,$A352,Sta!$L:$L,"&gt;0.5")/$B352</f>
        <v>#DIV/0!</v>
      </c>
      <c r="G352" s="7">
        <f>COUNTIFS(Sta!$B:$B,$A352,Sta!$L:$L,"&gt;0.5")/$C352</f>
        <v>1</v>
      </c>
      <c r="H352" s="12">
        <f>(COUNTIFS(Sta!$A:$A,$A352,Sta!$L:$L,"&gt;1.5") +COUNTIFS(Sta!$B:$B,$A352,Sta!$L:$L,"&gt;1.5"))/$D352</f>
        <v>0</v>
      </c>
      <c r="I352" s="7" t="e">
        <f>COUNTIFS(Sta!$A:$A,$A352,Sta!$L:$L,"&gt;1.5")/$B352</f>
        <v>#DIV/0!</v>
      </c>
      <c r="J352" s="7">
        <f>COUNTIFS(Sta!$B:$B,$A352,Sta!$L:$L,"&gt;1.5")/$C352</f>
        <v>0</v>
      </c>
      <c r="K352" s="12">
        <f>(COUNTIFS(Sta!$A:$A,$A352,Sta!$H:$H,"&gt;0.5") +COUNTIFS(Sta!$B:$B,$A352,Sta!$J:$J,"&gt;0.5"))/$D352</f>
        <v>1</v>
      </c>
      <c r="L352" s="7" t="e">
        <f>COUNTIFS(Sta!$A:$A,$A352,Sta!$H:$H,"&gt;0.5")/$B352</f>
        <v>#DIV/0!</v>
      </c>
      <c r="M352" s="7">
        <f>COUNTIFS(Sta!$B:$B,$A352,Sta!$J:$J,"&gt;0.5")/$C352</f>
        <v>1</v>
      </c>
      <c r="N352" s="12">
        <f>(COUNTIFS(Sta!$A:$A,$A352,Sta!$H:$H,"&gt;1.5") +COUNTIFS(Sta!$B:$B,$A352,Sta!$J:$J,"&gt;1.5"))/$D352</f>
        <v>0</v>
      </c>
      <c r="O352" s="7" t="e">
        <f>COUNTIFS(Sta!$A:$A,$A352,Sta!$H:$H,"&gt;1.5")/$B352</f>
        <v>#DIV/0!</v>
      </c>
      <c r="P352" s="7">
        <f>COUNTIFS(Sta!$B:$B,$A352,Sta!$J:$J,"&gt;1.5")/$C352</f>
        <v>0</v>
      </c>
      <c r="Q352" s="12">
        <f>(COUNTIFS(Sta!$A:$A,$A352,Sta!$I:$I,"&gt;0.5") +COUNTIFS(Sta!$B:$B,$A352,Sta!$K:$K,"&gt;0.5"))/$D352</f>
        <v>0</v>
      </c>
      <c r="R352" s="7" t="e">
        <f>COUNTIFS(Sta!$A:$A,$A352,Sta!$I:$I,"&gt;0.5")/$B352</f>
        <v>#DIV/0!</v>
      </c>
      <c r="S352" s="7">
        <f>COUNTIFS(Sta!$B:$B,$A352,Sta!$K:$K,"&gt;0.5")/$C352</f>
        <v>0</v>
      </c>
      <c r="T352" s="12">
        <f>(COUNTIFS(Sta!$A:$A,$A352,Sta!$I:$I,"&gt;1.5") +COUNTIFS(Sta!$B:$B,$A352,Sta!$K:$K,"&gt;1.5"))/$D352</f>
        <v>0</v>
      </c>
      <c r="U352" s="7" t="e">
        <f>COUNTIFS(Sta!$A:$A,$A352,Sta!$I:$I,"&gt;1.5")/$B352</f>
        <v>#DIV/0!</v>
      </c>
      <c r="V352" s="7">
        <f>COUNTIFS(Sta!$B:$B,$A352,Sta!$K:$K,"&gt;1.5")/$C352</f>
        <v>0</v>
      </c>
    </row>
    <row r="353" spans="1:22" x14ac:dyDescent="0.3">
      <c r="A353" t="s">
        <v>263</v>
      </c>
      <c r="B353" s="9">
        <f>COUNTIF(Sta!A:A,A353)</f>
        <v>1</v>
      </c>
      <c r="C353" s="4">
        <f>COUNTIF(Sta!B:B,A353)</f>
        <v>0</v>
      </c>
      <c r="D353" s="4">
        <f t="shared" si="10"/>
        <v>1</v>
      </c>
      <c r="E353" s="12">
        <f>(COUNTIFS(Sta!$A:$A,$A353,Sta!$L:$L,"&gt;0.5") +COUNTIFS(Sta!$B:$B,$A353,Sta!$L:$L,"&gt;0.5"))/$D353</f>
        <v>0</v>
      </c>
      <c r="F353" s="7">
        <f>COUNTIFS(Sta!$A:$A,$A353,Sta!$L:$L,"&gt;0.5")/$B353</f>
        <v>0</v>
      </c>
      <c r="G353" s="7" t="e">
        <f>COUNTIFS(Sta!$B:$B,$A353,Sta!$L:$L,"&gt;0.5")/$C353</f>
        <v>#DIV/0!</v>
      </c>
      <c r="H353" s="12">
        <f>(COUNTIFS(Sta!$A:$A,$A353,Sta!$L:$L,"&gt;1.5") +COUNTIFS(Sta!$B:$B,$A353,Sta!$L:$L,"&gt;1.5"))/$D353</f>
        <v>0</v>
      </c>
      <c r="I353" s="7">
        <f>COUNTIFS(Sta!$A:$A,$A353,Sta!$L:$L,"&gt;1.5")/$B353</f>
        <v>0</v>
      </c>
      <c r="J353" s="7" t="e">
        <f>COUNTIFS(Sta!$B:$B,$A353,Sta!$L:$L,"&gt;1.5")/$C353</f>
        <v>#DIV/0!</v>
      </c>
      <c r="K353" s="12">
        <f>(COUNTIFS(Sta!$A:$A,$A353,Sta!$H:$H,"&gt;0.5") +COUNTIFS(Sta!$B:$B,$A353,Sta!$J:$J,"&gt;0.5"))/$D353</f>
        <v>0</v>
      </c>
      <c r="L353" s="7">
        <f>COUNTIFS(Sta!$A:$A,$A353,Sta!$H:$H,"&gt;0.5")/$B353</f>
        <v>0</v>
      </c>
      <c r="M353" s="7" t="e">
        <f>COUNTIFS(Sta!$B:$B,$A353,Sta!$J:$J,"&gt;0.5")/$C353</f>
        <v>#DIV/0!</v>
      </c>
      <c r="N353" s="12">
        <f>(COUNTIFS(Sta!$A:$A,$A353,Sta!$H:$H,"&gt;1.5") +COUNTIFS(Sta!$B:$B,$A353,Sta!$J:$J,"&gt;1.5"))/$D353</f>
        <v>0</v>
      </c>
      <c r="O353" s="7">
        <f>COUNTIFS(Sta!$A:$A,$A353,Sta!$H:$H,"&gt;1.5")/$B353</f>
        <v>0</v>
      </c>
      <c r="P353" s="7" t="e">
        <f>COUNTIFS(Sta!$B:$B,$A353,Sta!$J:$J,"&gt;1.5")/$C353</f>
        <v>#DIV/0!</v>
      </c>
      <c r="Q353" s="12">
        <f>(COUNTIFS(Sta!$A:$A,$A353,Sta!$I:$I,"&gt;0.5") +COUNTIFS(Sta!$B:$B,$A353,Sta!$K:$K,"&gt;0.5"))/$D353</f>
        <v>0</v>
      </c>
      <c r="R353" s="7">
        <f>COUNTIFS(Sta!$A:$A,$A353,Sta!$I:$I,"&gt;0.5")/$B353</f>
        <v>0</v>
      </c>
      <c r="S353" s="7" t="e">
        <f>COUNTIFS(Sta!$B:$B,$A353,Sta!$K:$K,"&gt;0.5")/$C353</f>
        <v>#DIV/0!</v>
      </c>
      <c r="T353" s="12">
        <f>(COUNTIFS(Sta!$A:$A,$A353,Sta!$I:$I,"&gt;1.5") +COUNTIFS(Sta!$B:$B,$A353,Sta!$K:$K,"&gt;1.5"))/$D353</f>
        <v>0</v>
      </c>
      <c r="U353" s="7">
        <f>COUNTIFS(Sta!$A:$A,$A353,Sta!$I:$I,"&gt;1.5")/$B353</f>
        <v>0</v>
      </c>
      <c r="V353" s="7" t="e">
        <f>COUNTIFS(Sta!$B:$B,$A353,Sta!$K:$K,"&gt;1.5")/$C353</f>
        <v>#DIV/0!</v>
      </c>
    </row>
    <row r="354" spans="1:22" x14ac:dyDescent="0.3">
      <c r="A354" t="s">
        <v>459</v>
      </c>
      <c r="B354" s="9">
        <f>COUNTIF(Sta!A:A,A354)</f>
        <v>9</v>
      </c>
      <c r="C354" s="4">
        <f>COUNTIF(Sta!B:B,A354)</f>
        <v>12</v>
      </c>
      <c r="D354" s="4">
        <f t="shared" si="10"/>
        <v>21</v>
      </c>
      <c r="E354" s="12">
        <f>(COUNTIFS(Sta!$A:$A,$A354,Sta!$L:$L,"&gt;0.5") +COUNTIFS(Sta!$B:$B,$A354,Sta!$L:$L,"&gt;0.5"))/$D354</f>
        <v>0.7142857142857143</v>
      </c>
      <c r="F354" s="7">
        <f>COUNTIFS(Sta!$A:$A,$A354,Sta!$L:$L,"&gt;0.5")/$B354</f>
        <v>0.66666666666666663</v>
      </c>
      <c r="G354" s="7">
        <f>COUNTIFS(Sta!$B:$B,$A354,Sta!$L:$L,"&gt;0.5")/$C354</f>
        <v>0.75</v>
      </c>
      <c r="H354" s="12">
        <f>(COUNTIFS(Sta!$A:$A,$A354,Sta!$L:$L,"&gt;1.5") +COUNTIFS(Sta!$B:$B,$A354,Sta!$L:$L,"&gt;1.5"))/$D354</f>
        <v>0.33333333333333331</v>
      </c>
      <c r="I354" s="7">
        <f>COUNTIFS(Sta!$A:$A,$A354,Sta!$L:$L,"&gt;1.5")/$B354</f>
        <v>0.33333333333333331</v>
      </c>
      <c r="J354" s="7">
        <f>COUNTIFS(Sta!$B:$B,$A354,Sta!$L:$L,"&gt;1.5")/$C354</f>
        <v>0.33333333333333331</v>
      </c>
      <c r="K354" s="12">
        <f>(COUNTIFS(Sta!$A:$A,$A354,Sta!$H:$H,"&gt;0.5") +COUNTIFS(Sta!$B:$B,$A354,Sta!$J:$J,"&gt;0.5"))/$D354</f>
        <v>0.42857142857142855</v>
      </c>
      <c r="L354" s="7">
        <f>COUNTIFS(Sta!$A:$A,$A354,Sta!$H:$H,"&gt;0.5")/$B354</f>
        <v>0.44444444444444442</v>
      </c>
      <c r="M354" s="7">
        <f>COUNTIFS(Sta!$B:$B,$A354,Sta!$J:$J,"&gt;0.5")/$C354</f>
        <v>0.41666666666666669</v>
      </c>
      <c r="N354" s="12">
        <f>(COUNTIFS(Sta!$A:$A,$A354,Sta!$H:$H,"&gt;1.5") +COUNTIFS(Sta!$B:$B,$A354,Sta!$J:$J,"&gt;1.5"))/$D354</f>
        <v>0.23809523809523808</v>
      </c>
      <c r="O354" s="7">
        <f>COUNTIFS(Sta!$A:$A,$A354,Sta!$H:$H,"&gt;1.5")/$B354</f>
        <v>0.33333333333333331</v>
      </c>
      <c r="P354" s="7">
        <f>COUNTIFS(Sta!$B:$B,$A354,Sta!$J:$J,"&gt;1.5")/$C354</f>
        <v>0.16666666666666666</v>
      </c>
      <c r="Q354" s="12">
        <f>(COUNTIFS(Sta!$A:$A,$A354,Sta!$I:$I,"&gt;0.5") +COUNTIFS(Sta!$B:$B,$A354,Sta!$K:$K,"&gt;0.5"))/$D354</f>
        <v>0.52380952380952384</v>
      </c>
      <c r="R354" s="7">
        <f>COUNTIFS(Sta!$A:$A,$A354,Sta!$I:$I,"&gt;0.5")/$B354</f>
        <v>0.33333333333333331</v>
      </c>
      <c r="S354" s="7">
        <f>COUNTIFS(Sta!$B:$B,$A354,Sta!$K:$K,"&gt;0.5")/$C354</f>
        <v>0.66666666666666663</v>
      </c>
      <c r="T354" s="12">
        <f>(COUNTIFS(Sta!$A:$A,$A354,Sta!$I:$I,"&gt;1.5") +COUNTIFS(Sta!$B:$B,$A354,Sta!$K:$K,"&gt;1.5"))/$D354</f>
        <v>0</v>
      </c>
      <c r="U354" s="7">
        <f>COUNTIFS(Sta!$A:$A,$A354,Sta!$I:$I,"&gt;1.5")/$B354</f>
        <v>0</v>
      </c>
      <c r="V354" s="7">
        <f>COUNTIFS(Sta!$B:$B,$A354,Sta!$K:$K,"&gt;1.5")/$C354</f>
        <v>0</v>
      </c>
    </row>
    <row r="355" spans="1:22" x14ac:dyDescent="0.3">
      <c r="A355" t="s">
        <v>360</v>
      </c>
      <c r="B355" s="9">
        <f>COUNTIF(Sta!A:A,A355)</f>
        <v>2</v>
      </c>
      <c r="C355" s="4">
        <f>COUNTIF(Sta!B:B,A355)</f>
        <v>1</v>
      </c>
      <c r="D355" s="4">
        <f t="shared" si="10"/>
        <v>3</v>
      </c>
      <c r="E355" s="12">
        <f>(COUNTIFS(Sta!$A:$A,$A355,Sta!$L:$L,"&gt;0.5") +COUNTIFS(Sta!$B:$B,$A355,Sta!$L:$L,"&gt;0.5"))/$D355</f>
        <v>0.33333333333333331</v>
      </c>
      <c r="F355" s="7">
        <f>COUNTIFS(Sta!$A:$A,$A355,Sta!$L:$L,"&gt;0.5")/$B355</f>
        <v>0</v>
      </c>
      <c r="G355" s="7">
        <f>COUNTIFS(Sta!$B:$B,$A355,Sta!$L:$L,"&gt;0.5")/$C355</f>
        <v>1</v>
      </c>
      <c r="H355" s="12">
        <f>(COUNTIFS(Sta!$A:$A,$A355,Sta!$L:$L,"&gt;1.5") +COUNTIFS(Sta!$B:$B,$A355,Sta!$L:$L,"&gt;1.5"))/$D355</f>
        <v>0</v>
      </c>
      <c r="I355" s="7">
        <f>COUNTIFS(Sta!$A:$A,$A355,Sta!$L:$L,"&gt;1.5")/$B355</f>
        <v>0</v>
      </c>
      <c r="J355" s="7">
        <f>COUNTIFS(Sta!$B:$B,$A355,Sta!$L:$L,"&gt;1.5")/$C355</f>
        <v>0</v>
      </c>
      <c r="K355" s="12">
        <f>(COUNTIFS(Sta!$A:$A,$A355,Sta!$H:$H,"&gt;0.5") +COUNTIFS(Sta!$B:$B,$A355,Sta!$J:$J,"&gt;0.5"))/$D355</f>
        <v>0</v>
      </c>
      <c r="L355" s="7">
        <f>COUNTIFS(Sta!$A:$A,$A355,Sta!$H:$H,"&gt;0.5")/$B355</f>
        <v>0</v>
      </c>
      <c r="M355" s="7">
        <f>COUNTIFS(Sta!$B:$B,$A355,Sta!$J:$J,"&gt;0.5")/$C355</f>
        <v>0</v>
      </c>
      <c r="N355" s="12">
        <f>(COUNTIFS(Sta!$A:$A,$A355,Sta!$H:$H,"&gt;1.5") +COUNTIFS(Sta!$B:$B,$A355,Sta!$J:$J,"&gt;1.5"))/$D355</f>
        <v>0</v>
      </c>
      <c r="O355" s="7">
        <f>COUNTIFS(Sta!$A:$A,$A355,Sta!$H:$H,"&gt;1.5")/$B355</f>
        <v>0</v>
      </c>
      <c r="P355" s="7">
        <f>COUNTIFS(Sta!$B:$B,$A355,Sta!$J:$J,"&gt;1.5")/$C355</f>
        <v>0</v>
      </c>
      <c r="Q355" s="12">
        <f>(COUNTIFS(Sta!$A:$A,$A355,Sta!$I:$I,"&gt;0.5") +COUNTIFS(Sta!$B:$B,$A355,Sta!$K:$K,"&gt;0.5"))/$D355</f>
        <v>0.33333333333333331</v>
      </c>
      <c r="R355" s="7">
        <f>COUNTIFS(Sta!$A:$A,$A355,Sta!$I:$I,"&gt;0.5")/$B355</f>
        <v>0</v>
      </c>
      <c r="S355" s="7">
        <f>COUNTIFS(Sta!$B:$B,$A355,Sta!$K:$K,"&gt;0.5")/$C355</f>
        <v>1</v>
      </c>
      <c r="T355" s="12">
        <f>(COUNTIFS(Sta!$A:$A,$A355,Sta!$I:$I,"&gt;1.5") +COUNTIFS(Sta!$B:$B,$A355,Sta!$K:$K,"&gt;1.5"))/$D355</f>
        <v>0</v>
      </c>
      <c r="U355" s="7">
        <f>COUNTIFS(Sta!$A:$A,$A355,Sta!$I:$I,"&gt;1.5")/$B355</f>
        <v>0</v>
      </c>
      <c r="V355" s="7">
        <f>COUNTIFS(Sta!$B:$B,$A355,Sta!$K:$K,"&gt;1.5")/$C355</f>
        <v>0</v>
      </c>
    </row>
    <row r="356" spans="1:22" x14ac:dyDescent="0.3">
      <c r="A356" t="s">
        <v>278</v>
      </c>
      <c r="B356" s="9">
        <f>COUNTIF(Sta!A:A,A356)</f>
        <v>0</v>
      </c>
      <c r="C356" s="4">
        <f>COUNTIF(Sta!B:B,A356)</f>
        <v>0</v>
      </c>
      <c r="D356" s="4">
        <f t="shared" si="10"/>
        <v>0</v>
      </c>
      <c r="E356" s="12" t="e">
        <f>(COUNTIFS(Sta!$A:$A,$A356,Sta!$L:$L,"&gt;0.5") +COUNTIFS(Sta!$B:$B,$A356,Sta!$L:$L,"&gt;0.5"))/$D356</f>
        <v>#DIV/0!</v>
      </c>
      <c r="F356" s="7" t="e">
        <f>COUNTIFS(Sta!$A:$A,$A356,Sta!$L:$L,"&gt;0.5")/$B356</f>
        <v>#DIV/0!</v>
      </c>
      <c r="G356" s="7" t="e">
        <f>COUNTIFS(Sta!$B:$B,$A356,Sta!$L:$L,"&gt;0.5")/$C356</f>
        <v>#DIV/0!</v>
      </c>
      <c r="H356" s="12" t="e">
        <f>(COUNTIFS(Sta!$A:$A,$A356,Sta!$L:$L,"&gt;1.5") +COUNTIFS(Sta!$B:$B,$A356,Sta!$L:$L,"&gt;1.5"))/$D356</f>
        <v>#DIV/0!</v>
      </c>
      <c r="I356" s="7" t="e">
        <f>COUNTIFS(Sta!$A:$A,$A356,Sta!$L:$L,"&gt;1.5")/$B356</f>
        <v>#DIV/0!</v>
      </c>
      <c r="J356" s="7" t="e">
        <f>COUNTIFS(Sta!$B:$B,$A356,Sta!$L:$L,"&gt;1.5")/$C356</f>
        <v>#DIV/0!</v>
      </c>
      <c r="K356" s="12" t="e">
        <f>(COUNTIFS(Sta!$A:$A,$A356,Sta!$H:$H,"&gt;0.5") +COUNTIFS(Sta!$B:$B,$A356,Sta!$J:$J,"&gt;0.5"))/$D356</f>
        <v>#DIV/0!</v>
      </c>
      <c r="L356" s="7" t="e">
        <f>COUNTIFS(Sta!$A:$A,$A356,Sta!$H:$H,"&gt;0.5")/$B356</f>
        <v>#DIV/0!</v>
      </c>
      <c r="M356" s="7" t="e">
        <f>COUNTIFS(Sta!$B:$B,$A356,Sta!$J:$J,"&gt;0.5")/$C356</f>
        <v>#DIV/0!</v>
      </c>
      <c r="N356" s="12" t="e">
        <f>(COUNTIFS(Sta!$A:$A,$A356,Sta!$H:$H,"&gt;1.5") +COUNTIFS(Sta!$B:$B,$A356,Sta!$J:$J,"&gt;1.5"))/$D356</f>
        <v>#DIV/0!</v>
      </c>
      <c r="O356" s="7" t="e">
        <f>COUNTIFS(Sta!$A:$A,$A356,Sta!$H:$H,"&gt;1.5")/$B356</f>
        <v>#DIV/0!</v>
      </c>
      <c r="P356" s="7" t="e">
        <f>COUNTIFS(Sta!$B:$B,$A356,Sta!$J:$J,"&gt;1.5")/$C356</f>
        <v>#DIV/0!</v>
      </c>
      <c r="Q356" s="12" t="e">
        <f>(COUNTIFS(Sta!$A:$A,$A356,Sta!$I:$I,"&gt;0.5") +COUNTIFS(Sta!$B:$B,$A356,Sta!$K:$K,"&gt;0.5"))/$D356</f>
        <v>#DIV/0!</v>
      </c>
      <c r="R356" s="7" t="e">
        <f>COUNTIFS(Sta!$A:$A,$A356,Sta!$I:$I,"&gt;0.5")/$B356</f>
        <v>#DIV/0!</v>
      </c>
      <c r="S356" s="7" t="e">
        <f>COUNTIFS(Sta!$B:$B,$A356,Sta!$K:$K,"&gt;0.5")/$C356</f>
        <v>#DIV/0!</v>
      </c>
      <c r="T356" s="12" t="e">
        <f>(COUNTIFS(Sta!$A:$A,$A356,Sta!$I:$I,"&gt;1.5") +COUNTIFS(Sta!$B:$B,$A356,Sta!$K:$K,"&gt;1.5"))/$D356</f>
        <v>#DIV/0!</v>
      </c>
      <c r="U356" s="7" t="e">
        <f>COUNTIFS(Sta!$A:$A,$A356,Sta!$I:$I,"&gt;1.5")/$B356</f>
        <v>#DIV/0!</v>
      </c>
      <c r="V356" s="7" t="e">
        <f>COUNTIFS(Sta!$B:$B,$A356,Sta!$K:$K,"&gt;1.5")/$C356</f>
        <v>#DIV/0!</v>
      </c>
    </row>
    <row r="357" spans="1:22" x14ac:dyDescent="0.3">
      <c r="A357" t="s">
        <v>87</v>
      </c>
      <c r="B357" s="9">
        <f>COUNTIF(Sta!A:A,A357)</f>
        <v>0</v>
      </c>
      <c r="C357" s="4">
        <f>COUNTIF(Sta!B:B,A357)</f>
        <v>0</v>
      </c>
      <c r="D357" s="4">
        <f t="shared" si="10"/>
        <v>0</v>
      </c>
      <c r="E357" s="12" t="e">
        <f>(COUNTIFS(Sta!$A:$A,$A357,Sta!$L:$L,"&gt;0.5") +COUNTIFS(Sta!$B:$B,$A357,Sta!$L:$L,"&gt;0.5"))/$D357</f>
        <v>#DIV/0!</v>
      </c>
      <c r="F357" s="7" t="e">
        <f>COUNTIFS(Sta!$A:$A,$A357,Sta!$L:$L,"&gt;0.5")/$B357</f>
        <v>#DIV/0!</v>
      </c>
      <c r="G357" s="7" t="e">
        <f>COUNTIFS(Sta!$B:$B,$A357,Sta!$L:$L,"&gt;0.5")/$C357</f>
        <v>#DIV/0!</v>
      </c>
      <c r="H357" s="12" t="e">
        <f>(COUNTIFS(Sta!$A:$A,$A357,Sta!$L:$L,"&gt;1.5") +COUNTIFS(Sta!$B:$B,$A357,Sta!$L:$L,"&gt;1.5"))/$D357</f>
        <v>#DIV/0!</v>
      </c>
      <c r="I357" s="7" t="e">
        <f>COUNTIFS(Sta!$A:$A,$A357,Sta!$L:$L,"&gt;1.5")/$B357</f>
        <v>#DIV/0!</v>
      </c>
      <c r="J357" s="7" t="e">
        <f>COUNTIFS(Sta!$B:$B,$A357,Sta!$L:$L,"&gt;1.5")/$C357</f>
        <v>#DIV/0!</v>
      </c>
      <c r="K357" s="12" t="e">
        <f>(COUNTIFS(Sta!$A:$A,$A357,Sta!$H:$H,"&gt;0.5") +COUNTIFS(Sta!$B:$B,$A357,Sta!$J:$J,"&gt;0.5"))/$D357</f>
        <v>#DIV/0!</v>
      </c>
      <c r="L357" s="7" t="e">
        <f>COUNTIFS(Sta!$A:$A,$A357,Sta!$H:$H,"&gt;0.5")/$B357</f>
        <v>#DIV/0!</v>
      </c>
      <c r="M357" s="7" t="e">
        <f>COUNTIFS(Sta!$B:$B,$A357,Sta!$J:$J,"&gt;0.5")/$C357</f>
        <v>#DIV/0!</v>
      </c>
      <c r="N357" s="12" t="e">
        <f>(COUNTIFS(Sta!$A:$A,$A357,Sta!$H:$H,"&gt;1.5") +COUNTIFS(Sta!$B:$B,$A357,Sta!$J:$J,"&gt;1.5"))/$D357</f>
        <v>#DIV/0!</v>
      </c>
      <c r="O357" s="7" t="e">
        <f>COUNTIFS(Sta!$A:$A,$A357,Sta!$H:$H,"&gt;1.5")/$B357</f>
        <v>#DIV/0!</v>
      </c>
      <c r="P357" s="7" t="e">
        <f>COUNTIFS(Sta!$B:$B,$A357,Sta!$J:$J,"&gt;1.5")/$C357</f>
        <v>#DIV/0!</v>
      </c>
      <c r="Q357" s="12" t="e">
        <f>(COUNTIFS(Sta!$A:$A,$A357,Sta!$I:$I,"&gt;0.5") +COUNTIFS(Sta!$B:$B,$A357,Sta!$K:$K,"&gt;0.5"))/$D357</f>
        <v>#DIV/0!</v>
      </c>
      <c r="R357" s="7" t="e">
        <f>COUNTIFS(Sta!$A:$A,$A357,Sta!$I:$I,"&gt;0.5")/$B357</f>
        <v>#DIV/0!</v>
      </c>
      <c r="S357" s="7" t="e">
        <f>COUNTIFS(Sta!$B:$B,$A357,Sta!$K:$K,"&gt;0.5")/$C357</f>
        <v>#DIV/0!</v>
      </c>
      <c r="T357" s="12" t="e">
        <f>(COUNTIFS(Sta!$A:$A,$A357,Sta!$I:$I,"&gt;1.5") +COUNTIFS(Sta!$B:$B,$A357,Sta!$K:$K,"&gt;1.5"))/$D357</f>
        <v>#DIV/0!</v>
      </c>
      <c r="U357" s="7" t="e">
        <f>COUNTIFS(Sta!$A:$A,$A357,Sta!$I:$I,"&gt;1.5")/$B357</f>
        <v>#DIV/0!</v>
      </c>
      <c r="V357" s="7" t="e">
        <f>COUNTIFS(Sta!$B:$B,$A357,Sta!$K:$K,"&gt;1.5")/$C357</f>
        <v>#DIV/0!</v>
      </c>
    </row>
    <row r="358" spans="1:22" x14ac:dyDescent="0.3">
      <c r="A358" t="s">
        <v>144</v>
      </c>
      <c r="B358" s="9">
        <f>COUNTIF(Sta!A:A,A358)</f>
        <v>1</v>
      </c>
      <c r="C358" s="4">
        <f>COUNTIF(Sta!B:B,A358)</f>
        <v>0</v>
      </c>
      <c r="D358" s="4">
        <f t="shared" si="10"/>
        <v>1</v>
      </c>
      <c r="E358" s="12">
        <f>(COUNTIFS(Sta!$A:$A,$A358,Sta!$L:$L,"&gt;0.5") +COUNTIFS(Sta!$B:$B,$A358,Sta!$L:$L,"&gt;0.5"))/$D358</f>
        <v>1</v>
      </c>
      <c r="F358" s="7">
        <f>COUNTIFS(Sta!$A:$A,$A358,Sta!$L:$L,"&gt;0.5")/$B358</f>
        <v>1</v>
      </c>
      <c r="G358" s="7" t="e">
        <f>COUNTIFS(Sta!$B:$B,$A358,Sta!$L:$L,"&gt;0.5")/$C358</f>
        <v>#DIV/0!</v>
      </c>
      <c r="H358" s="12">
        <f>(COUNTIFS(Sta!$A:$A,$A358,Sta!$L:$L,"&gt;1.5") +COUNTIFS(Sta!$B:$B,$A358,Sta!$L:$L,"&gt;1.5"))/$D358</f>
        <v>1</v>
      </c>
      <c r="I358" s="7">
        <f>COUNTIFS(Sta!$A:$A,$A358,Sta!$L:$L,"&gt;1.5")/$B358</f>
        <v>1</v>
      </c>
      <c r="J358" s="7" t="e">
        <f>COUNTIFS(Sta!$B:$B,$A358,Sta!$L:$L,"&gt;1.5")/$C358</f>
        <v>#DIV/0!</v>
      </c>
      <c r="K358" s="12">
        <f>(COUNTIFS(Sta!$A:$A,$A358,Sta!$H:$H,"&gt;0.5") +COUNTIFS(Sta!$B:$B,$A358,Sta!$J:$J,"&gt;0.5"))/$D358</f>
        <v>1</v>
      </c>
      <c r="L358" s="7">
        <f>COUNTIFS(Sta!$A:$A,$A358,Sta!$H:$H,"&gt;0.5")/$B358</f>
        <v>1</v>
      </c>
      <c r="M358" s="7" t="e">
        <f>COUNTIFS(Sta!$B:$B,$A358,Sta!$J:$J,"&gt;0.5")/$C358</f>
        <v>#DIV/0!</v>
      </c>
      <c r="N358" s="12">
        <f>(COUNTIFS(Sta!$A:$A,$A358,Sta!$H:$H,"&gt;1.5") +COUNTIFS(Sta!$B:$B,$A358,Sta!$J:$J,"&gt;1.5"))/$D358</f>
        <v>0</v>
      </c>
      <c r="O358" s="7">
        <f>COUNTIFS(Sta!$A:$A,$A358,Sta!$H:$H,"&gt;1.5")/$B358</f>
        <v>0</v>
      </c>
      <c r="P358" s="7" t="e">
        <f>COUNTIFS(Sta!$B:$B,$A358,Sta!$J:$J,"&gt;1.5")/$C358</f>
        <v>#DIV/0!</v>
      </c>
      <c r="Q358" s="12">
        <f>(COUNTIFS(Sta!$A:$A,$A358,Sta!$I:$I,"&gt;0.5") +COUNTIFS(Sta!$B:$B,$A358,Sta!$K:$K,"&gt;0.5"))/$D358</f>
        <v>1</v>
      </c>
      <c r="R358" s="7">
        <f>COUNTIFS(Sta!$A:$A,$A358,Sta!$I:$I,"&gt;0.5")/$B358</f>
        <v>1</v>
      </c>
      <c r="S358" s="7" t="e">
        <f>COUNTIFS(Sta!$B:$B,$A358,Sta!$K:$K,"&gt;0.5")/$C358</f>
        <v>#DIV/0!</v>
      </c>
      <c r="T358" s="12">
        <f>(COUNTIFS(Sta!$A:$A,$A358,Sta!$I:$I,"&gt;1.5") +COUNTIFS(Sta!$B:$B,$A358,Sta!$K:$K,"&gt;1.5"))/$D358</f>
        <v>0</v>
      </c>
      <c r="U358" s="7">
        <f>COUNTIFS(Sta!$A:$A,$A358,Sta!$I:$I,"&gt;1.5")/$B358</f>
        <v>0</v>
      </c>
      <c r="V358" s="7" t="e">
        <f>COUNTIFS(Sta!$B:$B,$A358,Sta!$K:$K,"&gt;1.5")/$C358</f>
        <v>#DIV/0!</v>
      </c>
    </row>
    <row r="359" spans="1:22" x14ac:dyDescent="0.3">
      <c r="A359" t="s">
        <v>666</v>
      </c>
      <c r="B359" s="9">
        <f>COUNTIF(Sta!A:A,A359)</f>
        <v>2</v>
      </c>
      <c r="C359" s="4">
        <f>COUNTIF(Sta!B:B,A359)</f>
        <v>1</v>
      </c>
      <c r="D359" s="4">
        <f t="shared" si="10"/>
        <v>3</v>
      </c>
      <c r="E359" s="12">
        <f>(COUNTIFS(Sta!$A:$A,$A359,Sta!$L:$L,"&gt;0.5") +COUNTIFS(Sta!$B:$B,$A359,Sta!$L:$L,"&gt;0.5"))/$D359</f>
        <v>0.66666666666666663</v>
      </c>
      <c r="F359" s="7">
        <f>COUNTIFS(Sta!$A:$A,$A359,Sta!$L:$L,"&gt;0.5")/$B359</f>
        <v>0.5</v>
      </c>
      <c r="G359" s="7">
        <f>COUNTIFS(Sta!$B:$B,$A359,Sta!$L:$L,"&gt;0.5")/$C359</f>
        <v>1</v>
      </c>
      <c r="H359" s="12">
        <f>(COUNTIFS(Sta!$A:$A,$A359,Sta!$L:$L,"&gt;1.5") +COUNTIFS(Sta!$B:$B,$A359,Sta!$L:$L,"&gt;1.5"))/$D359</f>
        <v>0</v>
      </c>
      <c r="I359" s="7">
        <f>COUNTIFS(Sta!$A:$A,$A359,Sta!$L:$L,"&gt;1.5")/$B359</f>
        <v>0</v>
      </c>
      <c r="J359" s="7">
        <f>COUNTIFS(Sta!$B:$B,$A359,Sta!$L:$L,"&gt;1.5")/$C359</f>
        <v>0</v>
      </c>
      <c r="K359" s="12">
        <f>(COUNTIFS(Sta!$A:$A,$A359,Sta!$H:$H,"&gt;0.5") +COUNTIFS(Sta!$B:$B,$A359,Sta!$J:$J,"&gt;0.5"))/$D359</f>
        <v>0.33333333333333331</v>
      </c>
      <c r="L359" s="7">
        <f>COUNTIFS(Sta!$A:$A,$A359,Sta!$H:$H,"&gt;0.5")/$B359</f>
        <v>0</v>
      </c>
      <c r="M359" s="7">
        <f>COUNTIFS(Sta!$B:$B,$A359,Sta!$J:$J,"&gt;0.5")/$C359</f>
        <v>1</v>
      </c>
      <c r="N359" s="12">
        <f>(COUNTIFS(Sta!$A:$A,$A359,Sta!$H:$H,"&gt;1.5") +COUNTIFS(Sta!$B:$B,$A359,Sta!$J:$J,"&gt;1.5"))/$D359</f>
        <v>0</v>
      </c>
      <c r="O359" s="7">
        <f>COUNTIFS(Sta!$A:$A,$A359,Sta!$H:$H,"&gt;1.5")/$B359</f>
        <v>0</v>
      </c>
      <c r="P359" s="7">
        <f>COUNTIFS(Sta!$B:$B,$A359,Sta!$J:$J,"&gt;1.5")/$C359</f>
        <v>0</v>
      </c>
      <c r="Q359" s="12">
        <f>(COUNTIFS(Sta!$A:$A,$A359,Sta!$I:$I,"&gt;0.5") +COUNTIFS(Sta!$B:$B,$A359,Sta!$K:$K,"&gt;0.5"))/$D359</f>
        <v>0.33333333333333331</v>
      </c>
      <c r="R359" s="7">
        <f>COUNTIFS(Sta!$A:$A,$A359,Sta!$I:$I,"&gt;0.5")/$B359</f>
        <v>0.5</v>
      </c>
      <c r="S359" s="7">
        <f>COUNTIFS(Sta!$B:$B,$A359,Sta!$K:$K,"&gt;0.5")/$C359</f>
        <v>0</v>
      </c>
      <c r="T359" s="12">
        <f>(COUNTIFS(Sta!$A:$A,$A359,Sta!$I:$I,"&gt;1.5") +COUNTIFS(Sta!$B:$B,$A359,Sta!$K:$K,"&gt;1.5"))/$D359</f>
        <v>0</v>
      </c>
      <c r="U359" s="7">
        <f>COUNTIFS(Sta!$A:$A,$A359,Sta!$I:$I,"&gt;1.5")/$B359</f>
        <v>0</v>
      </c>
      <c r="V359" s="7">
        <f>COUNTIFS(Sta!$B:$B,$A359,Sta!$K:$K,"&gt;1.5")/$C359</f>
        <v>0</v>
      </c>
    </row>
    <row r="360" spans="1:22" x14ac:dyDescent="0.3">
      <c r="A360" t="s">
        <v>441</v>
      </c>
      <c r="B360" s="9">
        <f>COUNTIF(Sta!A:A,A360)</f>
        <v>0</v>
      </c>
      <c r="C360" s="4">
        <f>COUNTIF(Sta!B:B,A360)</f>
        <v>0</v>
      </c>
      <c r="D360" s="4">
        <f t="shared" si="10"/>
        <v>0</v>
      </c>
      <c r="E360" s="12" t="e">
        <f>(COUNTIFS(Sta!$A:$A,$A360,Sta!$L:$L,"&gt;0.5") +COUNTIFS(Sta!$B:$B,$A360,Sta!$L:$L,"&gt;0.5"))/$D360</f>
        <v>#DIV/0!</v>
      </c>
      <c r="F360" s="7" t="e">
        <f>COUNTIFS(Sta!$A:$A,$A360,Sta!$L:$L,"&gt;0.5")/$B360</f>
        <v>#DIV/0!</v>
      </c>
      <c r="G360" s="7" t="e">
        <f>COUNTIFS(Sta!$B:$B,$A360,Sta!$L:$L,"&gt;0.5")/$C360</f>
        <v>#DIV/0!</v>
      </c>
      <c r="H360" s="12" t="e">
        <f>(COUNTIFS(Sta!$A:$A,$A360,Sta!$L:$L,"&gt;1.5") +COUNTIFS(Sta!$B:$B,$A360,Sta!$L:$L,"&gt;1.5"))/$D360</f>
        <v>#DIV/0!</v>
      </c>
      <c r="I360" s="7" t="e">
        <f>COUNTIFS(Sta!$A:$A,$A360,Sta!$L:$L,"&gt;1.5")/$B360</f>
        <v>#DIV/0!</v>
      </c>
      <c r="J360" s="7" t="e">
        <f>COUNTIFS(Sta!$B:$B,$A360,Sta!$L:$L,"&gt;1.5")/$C360</f>
        <v>#DIV/0!</v>
      </c>
      <c r="K360" s="12" t="e">
        <f>(COUNTIFS(Sta!$A:$A,$A360,Sta!$H:$H,"&gt;0.5") +COUNTIFS(Sta!$B:$B,$A360,Sta!$J:$J,"&gt;0.5"))/$D360</f>
        <v>#DIV/0!</v>
      </c>
      <c r="L360" s="7" t="e">
        <f>COUNTIFS(Sta!$A:$A,$A360,Sta!$H:$H,"&gt;0.5")/$B360</f>
        <v>#DIV/0!</v>
      </c>
      <c r="M360" s="7" t="e">
        <f>COUNTIFS(Sta!$B:$B,$A360,Sta!$J:$J,"&gt;0.5")/$C360</f>
        <v>#DIV/0!</v>
      </c>
      <c r="N360" s="12" t="e">
        <f>(COUNTIFS(Sta!$A:$A,$A360,Sta!$H:$H,"&gt;1.5") +COUNTIFS(Sta!$B:$B,$A360,Sta!$J:$J,"&gt;1.5"))/$D360</f>
        <v>#DIV/0!</v>
      </c>
      <c r="O360" s="7" t="e">
        <f>COUNTIFS(Sta!$A:$A,$A360,Sta!$H:$H,"&gt;1.5")/$B360</f>
        <v>#DIV/0!</v>
      </c>
      <c r="P360" s="7" t="e">
        <f>COUNTIFS(Sta!$B:$B,$A360,Sta!$J:$J,"&gt;1.5")/$C360</f>
        <v>#DIV/0!</v>
      </c>
      <c r="Q360" s="12" t="e">
        <f>(COUNTIFS(Sta!$A:$A,$A360,Sta!$I:$I,"&gt;0.5") +COUNTIFS(Sta!$B:$B,$A360,Sta!$K:$K,"&gt;0.5"))/$D360</f>
        <v>#DIV/0!</v>
      </c>
      <c r="R360" s="7" t="e">
        <f>COUNTIFS(Sta!$A:$A,$A360,Sta!$I:$I,"&gt;0.5")/$B360</f>
        <v>#DIV/0!</v>
      </c>
      <c r="S360" s="7" t="e">
        <f>COUNTIFS(Sta!$B:$B,$A360,Sta!$K:$K,"&gt;0.5")/$C360</f>
        <v>#DIV/0!</v>
      </c>
      <c r="T360" s="12" t="e">
        <f>(COUNTIFS(Sta!$A:$A,$A360,Sta!$I:$I,"&gt;1.5") +COUNTIFS(Sta!$B:$B,$A360,Sta!$K:$K,"&gt;1.5"))/$D360</f>
        <v>#DIV/0!</v>
      </c>
      <c r="U360" s="7" t="e">
        <f>COUNTIFS(Sta!$A:$A,$A360,Sta!$I:$I,"&gt;1.5")/$B360</f>
        <v>#DIV/0!</v>
      </c>
      <c r="V360" s="7" t="e">
        <f>COUNTIFS(Sta!$B:$B,$A360,Sta!$K:$K,"&gt;1.5")/$C360</f>
        <v>#DIV/0!</v>
      </c>
    </row>
    <row r="361" spans="1:22" x14ac:dyDescent="0.3">
      <c r="A361" t="s">
        <v>15</v>
      </c>
      <c r="B361" s="9">
        <f>COUNTIF(Sta!A:A,A361)</f>
        <v>0</v>
      </c>
      <c r="C361" s="4">
        <f>COUNTIF(Sta!B:B,A361)</f>
        <v>0</v>
      </c>
      <c r="D361" s="4">
        <f t="shared" si="10"/>
        <v>0</v>
      </c>
      <c r="E361" s="12" t="e">
        <f>(COUNTIFS(Sta!$A:$A,$A361,Sta!$L:$L,"&gt;0.5") +COUNTIFS(Sta!$B:$B,$A361,Sta!$L:$L,"&gt;0.5"))/$D361</f>
        <v>#DIV/0!</v>
      </c>
      <c r="F361" s="7" t="e">
        <f>COUNTIFS(Sta!$A:$A,$A361,Sta!$L:$L,"&gt;0.5")/$B361</f>
        <v>#DIV/0!</v>
      </c>
      <c r="G361" s="7" t="e">
        <f>COUNTIFS(Sta!$B:$B,$A361,Sta!$L:$L,"&gt;0.5")/$C361</f>
        <v>#DIV/0!</v>
      </c>
      <c r="H361" s="12" t="e">
        <f>(COUNTIFS(Sta!$A:$A,$A361,Sta!$L:$L,"&gt;1.5") +COUNTIFS(Sta!$B:$B,$A361,Sta!$L:$L,"&gt;1.5"))/$D361</f>
        <v>#DIV/0!</v>
      </c>
      <c r="I361" s="7" t="e">
        <f>COUNTIFS(Sta!$A:$A,$A361,Sta!$L:$L,"&gt;1.5")/$B361</f>
        <v>#DIV/0!</v>
      </c>
      <c r="J361" s="7" t="e">
        <f>COUNTIFS(Sta!$B:$B,$A361,Sta!$L:$L,"&gt;1.5")/$C361</f>
        <v>#DIV/0!</v>
      </c>
      <c r="K361" s="12" t="e">
        <f>(COUNTIFS(Sta!$A:$A,$A361,Sta!$H:$H,"&gt;0.5") +COUNTIFS(Sta!$B:$B,$A361,Sta!$J:$J,"&gt;0.5"))/$D361</f>
        <v>#DIV/0!</v>
      </c>
      <c r="L361" s="7" t="e">
        <f>COUNTIFS(Sta!$A:$A,$A361,Sta!$H:$H,"&gt;0.5")/$B361</f>
        <v>#DIV/0!</v>
      </c>
      <c r="M361" s="7" t="e">
        <f>COUNTIFS(Sta!$B:$B,$A361,Sta!$J:$J,"&gt;0.5")/$C361</f>
        <v>#DIV/0!</v>
      </c>
      <c r="N361" s="12" t="e">
        <f>(COUNTIFS(Sta!$A:$A,$A361,Sta!$H:$H,"&gt;1.5") +COUNTIFS(Sta!$B:$B,$A361,Sta!$J:$J,"&gt;1.5"))/$D361</f>
        <v>#DIV/0!</v>
      </c>
      <c r="O361" s="7" t="e">
        <f>COUNTIFS(Sta!$A:$A,$A361,Sta!$H:$H,"&gt;1.5")/$B361</f>
        <v>#DIV/0!</v>
      </c>
      <c r="P361" s="7" t="e">
        <f>COUNTIFS(Sta!$B:$B,$A361,Sta!$J:$J,"&gt;1.5")/$C361</f>
        <v>#DIV/0!</v>
      </c>
      <c r="Q361" s="12" t="e">
        <f>(COUNTIFS(Sta!$A:$A,$A361,Sta!$I:$I,"&gt;0.5") +COUNTIFS(Sta!$B:$B,$A361,Sta!$K:$K,"&gt;0.5"))/$D361</f>
        <v>#DIV/0!</v>
      </c>
      <c r="R361" s="7" t="e">
        <f>COUNTIFS(Sta!$A:$A,$A361,Sta!$I:$I,"&gt;0.5")/$B361</f>
        <v>#DIV/0!</v>
      </c>
      <c r="S361" s="7" t="e">
        <f>COUNTIFS(Sta!$B:$B,$A361,Sta!$K:$K,"&gt;0.5")/$C361</f>
        <v>#DIV/0!</v>
      </c>
      <c r="T361" s="12" t="e">
        <f>(COUNTIFS(Sta!$A:$A,$A361,Sta!$I:$I,"&gt;1.5") +COUNTIFS(Sta!$B:$B,$A361,Sta!$K:$K,"&gt;1.5"))/$D361</f>
        <v>#DIV/0!</v>
      </c>
      <c r="U361" s="7" t="e">
        <f>COUNTIFS(Sta!$A:$A,$A361,Sta!$I:$I,"&gt;1.5")/$B361</f>
        <v>#DIV/0!</v>
      </c>
      <c r="V361" s="7" t="e">
        <f>COUNTIFS(Sta!$B:$B,$A361,Sta!$K:$K,"&gt;1.5")/$C361</f>
        <v>#DIV/0!</v>
      </c>
    </row>
    <row r="362" spans="1:22" x14ac:dyDescent="0.3">
      <c r="A362" t="s">
        <v>636</v>
      </c>
      <c r="B362" s="9">
        <f>COUNTIF(Sta!A:A,A362)</f>
        <v>1</v>
      </c>
      <c r="C362" s="4">
        <f>COUNTIF(Sta!B:B,A362)</f>
        <v>0</v>
      </c>
      <c r="D362" s="4">
        <f t="shared" si="10"/>
        <v>1</v>
      </c>
      <c r="E362" s="12">
        <f>(COUNTIFS(Sta!$A:$A,$A362,Sta!$L:$L,"&gt;0.5") +COUNTIFS(Sta!$B:$B,$A362,Sta!$L:$L,"&gt;0.5"))/$D362</f>
        <v>1</v>
      </c>
      <c r="F362" s="7">
        <f>COUNTIFS(Sta!$A:$A,$A362,Sta!$L:$L,"&gt;0.5")/$B362</f>
        <v>1</v>
      </c>
      <c r="G362" s="7" t="e">
        <f>COUNTIFS(Sta!$B:$B,$A362,Sta!$L:$L,"&gt;0.5")/$C362</f>
        <v>#DIV/0!</v>
      </c>
      <c r="H362" s="12">
        <f>(COUNTIFS(Sta!$A:$A,$A362,Sta!$L:$L,"&gt;1.5") +COUNTIFS(Sta!$B:$B,$A362,Sta!$L:$L,"&gt;1.5"))/$D362</f>
        <v>0</v>
      </c>
      <c r="I362" s="7">
        <f>COUNTIFS(Sta!$A:$A,$A362,Sta!$L:$L,"&gt;1.5")/$B362</f>
        <v>0</v>
      </c>
      <c r="J362" s="7" t="e">
        <f>COUNTIFS(Sta!$B:$B,$A362,Sta!$L:$L,"&gt;1.5")/$C362</f>
        <v>#DIV/0!</v>
      </c>
      <c r="K362" s="12">
        <f>(COUNTIFS(Sta!$A:$A,$A362,Sta!$H:$H,"&gt;0.5") +COUNTIFS(Sta!$B:$B,$A362,Sta!$J:$J,"&gt;0.5"))/$D362</f>
        <v>1</v>
      </c>
      <c r="L362" s="7">
        <f>COUNTIFS(Sta!$A:$A,$A362,Sta!$H:$H,"&gt;0.5")/$B362</f>
        <v>1</v>
      </c>
      <c r="M362" s="7" t="e">
        <f>COUNTIFS(Sta!$B:$B,$A362,Sta!$J:$J,"&gt;0.5")/$C362</f>
        <v>#DIV/0!</v>
      </c>
      <c r="N362" s="12">
        <f>(COUNTIFS(Sta!$A:$A,$A362,Sta!$H:$H,"&gt;1.5") +COUNTIFS(Sta!$B:$B,$A362,Sta!$J:$J,"&gt;1.5"))/$D362</f>
        <v>0</v>
      </c>
      <c r="O362" s="7">
        <f>COUNTIFS(Sta!$A:$A,$A362,Sta!$H:$H,"&gt;1.5")/$B362</f>
        <v>0</v>
      </c>
      <c r="P362" s="7" t="e">
        <f>COUNTIFS(Sta!$B:$B,$A362,Sta!$J:$J,"&gt;1.5")/$C362</f>
        <v>#DIV/0!</v>
      </c>
      <c r="Q362" s="12">
        <f>(COUNTIFS(Sta!$A:$A,$A362,Sta!$I:$I,"&gt;0.5") +COUNTIFS(Sta!$B:$B,$A362,Sta!$K:$K,"&gt;0.5"))/$D362</f>
        <v>0</v>
      </c>
      <c r="R362" s="7">
        <f>COUNTIFS(Sta!$A:$A,$A362,Sta!$I:$I,"&gt;0.5")/$B362</f>
        <v>0</v>
      </c>
      <c r="S362" s="7" t="e">
        <f>COUNTIFS(Sta!$B:$B,$A362,Sta!$K:$K,"&gt;0.5")/$C362</f>
        <v>#DIV/0!</v>
      </c>
      <c r="T362" s="12">
        <f>(COUNTIFS(Sta!$A:$A,$A362,Sta!$I:$I,"&gt;1.5") +COUNTIFS(Sta!$B:$B,$A362,Sta!$K:$K,"&gt;1.5"))/$D362</f>
        <v>0</v>
      </c>
      <c r="U362" s="7">
        <f>COUNTIFS(Sta!$A:$A,$A362,Sta!$I:$I,"&gt;1.5")/$B362</f>
        <v>0</v>
      </c>
      <c r="V362" s="7" t="e">
        <f>COUNTIFS(Sta!$B:$B,$A362,Sta!$K:$K,"&gt;1.5")/$C362</f>
        <v>#DIV/0!</v>
      </c>
    </row>
    <row r="363" spans="1:22" x14ac:dyDescent="0.3">
      <c r="A363" t="s">
        <v>227</v>
      </c>
      <c r="B363" s="9">
        <f>COUNTIF(Sta!A:A,A363)</f>
        <v>1</v>
      </c>
      <c r="C363" s="4">
        <f>COUNTIF(Sta!B:B,A363)</f>
        <v>1</v>
      </c>
      <c r="D363" s="4">
        <f t="shared" si="10"/>
        <v>2</v>
      </c>
      <c r="E363" s="12">
        <f>(COUNTIFS(Sta!$A:$A,$A363,Sta!$L:$L,"&gt;0.5") +COUNTIFS(Sta!$B:$B,$A363,Sta!$L:$L,"&gt;0.5"))/$D363</f>
        <v>0.5</v>
      </c>
      <c r="F363" s="7">
        <f>COUNTIFS(Sta!$A:$A,$A363,Sta!$L:$L,"&gt;0.5")/$B363</f>
        <v>1</v>
      </c>
      <c r="G363" s="7">
        <f>COUNTIFS(Sta!$B:$B,$A363,Sta!$L:$L,"&gt;0.5")/$C363</f>
        <v>0</v>
      </c>
      <c r="H363" s="12">
        <f>(COUNTIFS(Sta!$A:$A,$A363,Sta!$L:$L,"&gt;1.5") +COUNTIFS(Sta!$B:$B,$A363,Sta!$L:$L,"&gt;1.5"))/$D363</f>
        <v>0.5</v>
      </c>
      <c r="I363" s="7">
        <f>COUNTIFS(Sta!$A:$A,$A363,Sta!$L:$L,"&gt;1.5")/$B363</f>
        <v>1</v>
      </c>
      <c r="J363" s="7">
        <f>COUNTIFS(Sta!$B:$B,$A363,Sta!$L:$L,"&gt;1.5")/$C363</f>
        <v>0</v>
      </c>
      <c r="K363" s="12">
        <f>(COUNTIFS(Sta!$A:$A,$A363,Sta!$H:$H,"&gt;0.5") +COUNTIFS(Sta!$B:$B,$A363,Sta!$J:$J,"&gt;0.5"))/$D363</f>
        <v>0.5</v>
      </c>
      <c r="L363" s="7">
        <f>COUNTIFS(Sta!$A:$A,$A363,Sta!$H:$H,"&gt;0.5")/$B363</f>
        <v>1</v>
      </c>
      <c r="M363" s="7">
        <f>COUNTIFS(Sta!$B:$B,$A363,Sta!$J:$J,"&gt;0.5")/$C363</f>
        <v>0</v>
      </c>
      <c r="N363" s="12">
        <f>(COUNTIFS(Sta!$A:$A,$A363,Sta!$H:$H,"&gt;1.5") +COUNTIFS(Sta!$B:$B,$A363,Sta!$J:$J,"&gt;1.5"))/$D363</f>
        <v>0.5</v>
      </c>
      <c r="O363" s="7">
        <f>COUNTIFS(Sta!$A:$A,$A363,Sta!$H:$H,"&gt;1.5")/$B363</f>
        <v>1</v>
      </c>
      <c r="P363" s="7">
        <f>COUNTIFS(Sta!$B:$B,$A363,Sta!$J:$J,"&gt;1.5")/$C363</f>
        <v>0</v>
      </c>
      <c r="Q363" s="12">
        <f>(COUNTIFS(Sta!$A:$A,$A363,Sta!$I:$I,"&gt;0.5") +COUNTIFS(Sta!$B:$B,$A363,Sta!$K:$K,"&gt;0.5"))/$D363</f>
        <v>0</v>
      </c>
      <c r="R363" s="7">
        <f>COUNTIFS(Sta!$A:$A,$A363,Sta!$I:$I,"&gt;0.5")/$B363</f>
        <v>0</v>
      </c>
      <c r="S363" s="7">
        <f>COUNTIFS(Sta!$B:$B,$A363,Sta!$K:$K,"&gt;0.5")/$C363</f>
        <v>0</v>
      </c>
      <c r="T363" s="12">
        <f>(COUNTIFS(Sta!$A:$A,$A363,Sta!$I:$I,"&gt;1.5") +COUNTIFS(Sta!$B:$B,$A363,Sta!$K:$K,"&gt;1.5"))/$D363</f>
        <v>0</v>
      </c>
      <c r="U363" s="7">
        <f>COUNTIFS(Sta!$A:$A,$A363,Sta!$I:$I,"&gt;1.5")/$B363</f>
        <v>0</v>
      </c>
      <c r="V363" s="7">
        <f>COUNTIFS(Sta!$B:$B,$A363,Sta!$K:$K,"&gt;1.5")/$C363</f>
        <v>0</v>
      </c>
    </row>
    <row r="364" spans="1:22" x14ac:dyDescent="0.3">
      <c r="A364" t="s">
        <v>284</v>
      </c>
      <c r="B364" s="9">
        <f>COUNTIF(Sta!A:A,A364)</f>
        <v>1</v>
      </c>
      <c r="C364" s="4">
        <f>COUNTIF(Sta!B:B,A364)</f>
        <v>0</v>
      </c>
      <c r="D364" s="4">
        <f t="shared" si="10"/>
        <v>1</v>
      </c>
      <c r="E364" s="12">
        <f>(COUNTIFS(Sta!$A:$A,$A364,Sta!$L:$L,"&gt;0.5") +COUNTIFS(Sta!$B:$B,$A364,Sta!$L:$L,"&gt;0.5"))/$D364</f>
        <v>1</v>
      </c>
      <c r="F364" s="7">
        <f>COUNTIFS(Sta!$A:$A,$A364,Sta!$L:$L,"&gt;0.5")/$B364</f>
        <v>1</v>
      </c>
      <c r="G364" s="7" t="e">
        <f>COUNTIFS(Sta!$B:$B,$A364,Sta!$L:$L,"&gt;0.5")/$C364</f>
        <v>#DIV/0!</v>
      </c>
      <c r="H364" s="12">
        <f>(COUNTIFS(Sta!$A:$A,$A364,Sta!$L:$L,"&gt;1.5") +COUNTIFS(Sta!$B:$B,$A364,Sta!$L:$L,"&gt;1.5"))/$D364</f>
        <v>0</v>
      </c>
      <c r="I364" s="7">
        <f>COUNTIFS(Sta!$A:$A,$A364,Sta!$L:$L,"&gt;1.5")/$B364</f>
        <v>0</v>
      </c>
      <c r="J364" s="7" t="e">
        <f>COUNTIFS(Sta!$B:$B,$A364,Sta!$L:$L,"&gt;1.5")/$C364</f>
        <v>#DIV/0!</v>
      </c>
      <c r="K364" s="12">
        <f>(COUNTIFS(Sta!$A:$A,$A364,Sta!$H:$H,"&gt;0.5") +COUNTIFS(Sta!$B:$B,$A364,Sta!$J:$J,"&gt;0.5"))/$D364</f>
        <v>1</v>
      </c>
      <c r="L364" s="7">
        <f>COUNTIFS(Sta!$A:$A,$A364,Sta!$H:$H,"&gt;0.5")/$B364</f>
        <v>1</v>
      </c>
      <c r="M364" s="7" t="e">
        <f>COUNTIFS(Sta!$B:$B,$A364,Sta!$J:$J,"&gt;0.5")/$C364</f>
        <v>#DIV/0!</v>
      </c>
      <c r="N364" s="12">
        <f>(COUNTIFS(Sta!$A:$A,$A364,Sta!$H:$H,"&gt;1.5") +COUNTIFS(Sta!$B:$B,$A364,Sta!$J:$J,"&gt;1.5"))/$D364</f>
        <v>0</v>
      </c>
      <c r="O364" s="7">
        <f>COUNTIFS(Sta!$A:$A,$A364,Sta!$H:$H,"&gt;1.5")/$B364</f>
        <v>0</v>
      </c>
      <c r="P364" s="7" t="e">
        <f>COUNTIFS(Sta!$B:$B,$A364,Sta!$J:$J,"&gt;1.5")/$C364</f>
        <v>#DIV/0!</v>
      </c>
      <c r="Q364" s="12">
        <f>(COUNTIFS(Sta!$A:$A,$A364,Sta!$I:$I,"&gt;0.5") +COUNTIFS(Sta!$B:$B,$A364,Sta!$K:$K,"&gt;0.5"))/$D364</f>
        <v>0</v>
      </c>
      <c r="R364" s="7">
        <f>COUNTIFS(Sta!$A:$A,$A364,Sta!$I:$I,"&gt;0.5")/$B364</f>
        <v>0</v>
      </c>
      <c r="S364" s="7" t="e">
        <f>COUNTIFS(Sta!$B:$B,$A364,Sta!$K:$K,"&gt;0.5")/$C364</f>
        <v>#DIV/0!</v>
      </c>
      <c r="T364" s="12">
        <f>(COUNTIFS(Sta!$A:$A,$A364,Sta!$I:$I,"&gt;1.5") +COUNTIFS(Sta!$B:$B,$A364,Sta!$K:$K,"&gt;1.5"))/$D364</f>
        <v>0</v>
      </c>
      <c r="U364" s="7">
        <f>COUNTIFS(Sta!$A:$A,$A364,Sta!$I:$I,"&gt;1.5")/$B364</f>
        <v>0</v>
      </c>
      <c r="V364" s="7" t="e">
        <f>COUNTIFS(Sta!$B:$B,$A364,Sta!$K:$K,"&gt;1.5")/$C364</f>
        <v>#DIV/0!</v>
      </c>
    </row>
    <row r="365" spans="1:22" x14ac:dyDescent="0.3">
      <c r="A365" t="s">
        <v>289</v>
      </c>
      <c r="B365" s="9">
        <f>COUNTIF(Sta!A:A,A365)</f>
        <v>0</v>
      </c>
      <c r="C365" s="4">
        <f>COUNTIF(Sta!B:B,A365)</f>
        <v>0</v>
      </c>
      <c r="D365" s="4">
        <f t="shared" si="10"/>
        <v>0</v>
      </c>
      <c r="E365" s="12" t="e">
        <f>(COUNTIFS(Sta!$A:$A,$A365,Sta!$L:$L,"&gt;0.5") +COUNTIFS(Sta!$B:$B,$A365,Sta!$L:$L,"&gt;0.5"))/$D365</f>
        <v>#DIV/0!</v>
      </c>
      <c r="F365" s="7" t="e">
        <f>COUNTIFS(Sta!$A:$A,$A365,Sta!$L:$L,"&gt;0.5")/$B365</f>
        <v>#DIV/0!</v>
      </c>
      <c r="G365" s="7" t="e">
        <f>COUNTIFS(Sta!$B:$B,$A365,Sta!$L:$L,"&gt;0.5")/$C365</f>
        <v>#DIV/0!</v>
      </c>
      <c r="H365" s="12" t="e">
        <f>(COUNTIFS(Sta!$A:$A,$A365,Sta!$L:$L,"&gt;1.5") +COUNTIFS(Sta!$B:$B,$A365,Sta!$L:$L,"&gt;1.5"))/$D365</f>
        <v>#DIV/0!</v>
      </c>
      <c r="I365" s="7" t="e">
        <f>COUNTIFS(Sta!$A:$A,$A365,Sta!$L:$L,"&gt;1.5")/$B365</f>
        <v>#DIV/0!</v>
      </c>
      <c r="J365" s="7" t="e">
        <f>COUNTIFS(Sta!$B:$B,$A365,Sta!$L:$L,"&gt;1.5")/$C365</f>
        <v>#DIV/0!</v>
      </c>
      <c r="K365" s="12" t="e">
        <f>(COUNTIFS(Sta!$A:$A,$A365,Sta!$H:$H,"&gt;0.5") +COUNTIFS(Sta!$B:$B,$A365,Sta!$J:$J,"&gt;0.5"))/$D365</f>
        <v>#DIV/0!</v>
      </c>
      <c r="L365" s="7" t="e">
        <f>COUNTIFS(Sta!$A:$A,$A365,Sta!$H:$H,"&gt;0.5")/$B365</f>
        <v>#DIV/0!</v>
      </c>
      <c r="M365" s="7" t="e">
        <f>COUNTIFS(Sta!$B:$B,$A365,Sta!$J:$J,"&gt;0.5")/$C365</f>
        <v>#DIV/0!</v>
      </c>
      <c r="N365" s="12" t="e">
        <f>(COUNTIFS(Sta!$A:$A,$A365,Sta!$H:$H,"&gt;1.5") +COUNTIFS(Sta!$B:$B,$A365,Sta!$J:$J,"&gt;1.5"))/$D365</f>
        <v>#DIV/0!</v>
      </c>
      <c r="O365" s="7" t="e">
        <f>COUNTIFS(Sta!$A:$A,$A365,Sta!$H:$H,"&gt;1.5")/$B365</f>
        <v>#DIV/0!</v>
      </c>
      <c r="P365" s="7" t="e">
        <f>COUNTIFS(Sta!$B:$B,$A365,Sta!$J:$J,"&gt;1.5")/$C365</f>
        <v>#DIV/0!</v>
      </c>
      <c r="Q365" s="12" t="e">
        <f>(COUNTIFS(Sta!$A:$A,$A365,Sta!$I:$I,"&gt;0.5") +COUNTIFS(Sta!$B:$B,$A365,Sta!$K:$K,"&gt;0.5"))/$D365</f>
        <v>#DIV/0!</v>
      </c>
      <c r="R365" s="7" t="e">
        <f>COUNTIFS(Sta!$A:$A,$A365,Sta!$I:$I,"&gt;0.5")/$B365</f>
        <v>#DIV/0!</v>
      </c>
      <c r="S365" s="7" t="e">
        <f>COUNTIFS(Sta!$B:$B,$A365,Sta!$K:$K,"&gt;0.5")/$C365</f>
        <v>#DIV/0!</v>
      </c>
      <c r="T365" s="12" t="e">
        <f>(COUNTIFS(Sta!$A:$A,$A365,Sta!$I:$I,"&gt;1.5") +COUNTIFS(Sta!$B:$B,$A365,Sta!$K:$K,"&gt;1.5"))/$D365</f>
        <v>#DIV/0!</v>
      </c>
      <c r="U365" s="7" t="e">
        <f>COUNTIFS(Sta!$A:$A,$A365,Sta!$I:$I,"&gt;1.5")/$B365</f>
        <v>#DIV/0!</v>
      </c>
      <c r="V365" s="7" t="e">
        <f>COUNTIFS(Sta!$B:$B,$A365,Sta!$K:$K,"&gt;1.5")/$C365</f>
        <v>#DIV/0!</v>
      </c>
    </row>
    <row r="366" spans="1:22" x14ac:dyDescent="0.3">
      <c r="A366" t="s">
        <v>369</v>
      </c>
      <c r="B366" s="9">
        <f>COUNTIF(Sta!A:A,A366)</f>
        <v>2</v>
      </c>
      <c r="C366" s="4">
        <f>COUNTIF(Sta!B:B,A366)</f>
        <v>1</v>
      </c>
      <c r="D366" s="4">
        <f t="shared" si="10"/>
        <v>3</v>
      </c>
      <c r="E366" s="12">
        <f>(COUNTIFS(Sta!$A:$A,$A366,Sta!$L:$L,"&gt;0.5") +COUNTIFS(Sta!$B:$B,$A366,Sta!$L:$L,"&gt;0.5"))/$D366</f>
        <v>1</v>
      </c>
      <c r="F366" s="7">
        <f>COUNTIFS(Sta!$A:$A,$A366,Sta!$L:$L,"&gt;0.5")/$B366</f>
        <v>1</v>
      </c>
      <c r="G366" s="7">
        <f>COUNTIFS(Sta!$B:$B,$A366,Sta!$L:$L,"&gt;0.5")/$C366</f>
        <v>1</v>
      </c>
      <c r="H366" s="12">
        <f>(COUNTIFS(Sta!$A:$A,$A366,Sta!$L:$L,"&gt;1.5") +COUNTIFS(Sta!$B:$B,$A366,Sta!$L:$L,"&gt;1.5"))/$D366</f>
        <v>0</v>
      </c>
      <c r="I366" s="7">
        <f>COUNTIFS(Sta!$A:$A,$A366,Sta!$L:$L,"&gt;1.5")/$B366</f>
        <v>0</v>
      </c>
      <c r="J366" s="7">
        <f>COUNTIFS(Sta!$B:$B,$A366,Sta!$L:$L,"&gt;1.5")/$C366</f>
        <v>0</v>
      </c>
      <c r="K366" s="12">
        <f>(COUNTIFS(Sta!$A:$A,$A366,Sta!$H:$H,"&gt;0.5") +COUNTIFS(Sta!$B:$B,$A366,Sta!$J:$J,"&gt;0.5"))/$D366</f>
        <v>0.66666666666666663</v>
      </c>
      <c r="L366" s="7">
        <f>COUNTIFS(Sta!$A:$A,$A366,Sta!$H:$H,"&gt;0.5")/$B366</f>
        <v>0.5</v>
      </c>
      <c r="M366" s="7">
        <f>COUNTIFS(Sta!$B:$B,$A366,Sta!$J:$J,"&gt;0.5")/$C366</f>
        <v>1</v>
      </c>
      <c r="N366" s="12">
        <f>(COUNTIFS(Sta!$A:$A,$A366,Sta!$H:$H,"&gt;1.5") +COUNTIFS(Sta!$B:$B,$A366,Sta!$J:$J,"&gt;1.5"))/$D366</f>
        <v>0</v>
      </c>
      <c r="O366" s="7">
        <f>COUNTIFS(Sta!$A:$A,$A366,Sta!$H:$H,"&gt;1.5")/$B366</f>
        <v>0</v>
      </c>
      <c r="P366" s="7">
        <f>COUNTIFS(Sta!$B:$B,$A366,Sta!$J:$J,"&gt;1.5")/$C366</f>
        <v>0</v>
      </c>
      <c r="Q366" s="12">
        <f>(COUNTIFS(Sta!$A:$A,$A366,Sta!$I:$I,"&gt;0.5") +COUNTIFS(Sta!$B:$B,$A366,Sta!$K:$K,"&gt;0.5"))/$D366</f>
        <v>0.33333333333333331</v>
      </c>
      <c r="R366" s="7">
        <f>COUNTIFS(Sta!$A:$A,$A366,Sta!$I:$I,"&gt;0.5")/$B366</f>
        <v>0.5</v>
      </c>
      <c r="S366" s="7">
        <f>COUNTIFS(Sta!$B:$B,$A366,Sta!$K:$K,"&gt;0.5")/$C366</f>
        <v>0</v>
      </c>
      <c r="T366" s="12">
        <f>(COUNTIFS(Sta!$A:$A,$A366,Sta!$I:$I,"&gt;1.5") +COUNTIFS(Sta!$B:$B,$A366,Sta!$K:$K,"&gt;1.5"))/$D366</f>
        <v>0</v>
      </c>
      <c r="U366" s="7">
        <f>COUNTIFS(Sta!$A:$A,$A366,Sta!$I:$I,"&gt;1.5")/$B366</f>
        <v>0</v>
      </c>
      <c r="V366" s="7">
        <f>COUNTIFS(Sta!$B:$B,$A366,Sta!$K:$K,"&gt;1.5")/$C366</f>
        <v>0</v>
      </c>
    </row>
    <row r="367" spans="1:22" x14ac:dyDescent="0.3">
      <c r="A367" t="s">
        <v>523</v>
      </c>
      <c r="B367" s="9">
        <f>COUNTIF(Sta!A:A,A367)</f>
        <v>1</v>
      </c>
      <c r="C367" s="4">
        <f>COUNTIF(Sta!B:B,A367)</f>
        <v>3</v>
      </c>
      <c r="D367" s="4">
        <f t="shared" si="10"/>
        <v>4</v>
      </c>
      <c r="E367" s="12">
        <f>(COUNTIFS(Sta!$A:$A,$A367,Sta!$L:$L,"&gt;0.5") +COUNTIFS(Sta!$B:$B,$A367,Sta!$L:$L,"&gt;0.5"))/$D367</f>
        <v>0.75</v>
      </c>
      <c r="F367" s="7">
        <f>COUNTIFS(Sta!$A:$A,$A367,Sta!$L:$L,"&gt;0.5")/$B367</f>
        <v>0</v>
      </c>
      <c r="G367" s="7">
        <f>COUNTIFS(Sta!$B:$B,$A367,Sta!$L:$L,"&gt;0.5")/$C367</f>
        <v>1</v>
      </c>
      <c r="H367" s="12">
        <f>(COUNTIFS(Sta!$A:$A,$A367,Sta!$L:$L,"&gt;1.5") +COUNTIFS(Sta!$B:$B,$A367,Sta!$L:$L,"&gt;1.5"))/$D367</f>
        <v>0.5</v>
      </c>
      <c r="I367" s="7">
        <f>COUNTIFS(Sta!$A:$A,$A367,Sta!$L:$L,"&gt;1.5")/$B367</f>
        <v>0</v>
      </c>
      <c r="J367" s="7">
        <f>COUNTIFS(Sta!$B:$B,$A367,Sta!$L:$L,"&gt;1.5")/$C367</f>
        <v>0.66666666666666663</v>
      </c>
      <c r="K367" s="12">
        <f>(COUNTIFS(Sta!$A:$A,$A367,Sta!$H:$H,"&gt;0.5") +COUNTIFS(Sta!$B:$B,$A367,Sta!$J:$J,"&gt;0.5"))/$D367</f>
        <v>0.5</v>
      </c>
      <c r="L367" s="7">
        <f>COUNTIFS(Sta!$A:$A,$A367,Sta!$H:$H,"&gt;0.5")/$B367</f>
        <v>0</v>
      </c>
      <c r="M367" s="7">
        <f>COUNTIFS(Sta!$B:$B,$A367,Sta!$J:$J,"&gt;0.5")/$C367</f>
        <v>0.66666666666666663</v>
      </c>
      <c r="N367" s="12">
        <f>(COUNTIFS(Sta!$A:$A,$A367,Sta!$H:$H,"&gt;1.5") +COUNTIFS(Sta!$B:$B,$A367,Sta!$J:$J,"&gt;1.5"))/$D367</f>
        <v>0</v>
      </c>
      <c r="O367" s="7">
        <f>COUNTIFS(Sta!$A:$A,$A367,Sta!$H:$H,"&gt;1.5")/$B367</f>
        <v>0</v>
      </c>
      <c r="P367" s="7">
        <f>COUNTIFS(Sta!$B:$B,$A367,Sta!$J:$J,"&gt;1.5")/$C367</f>
        <v>0</v>
      </c>
      <c r="Q367" s="12">
        <f>(COUNTIFS(Sta!$A:$A,$A367,Sta!$I:$I,"&gt;0.5") +COUNTIFS(Sta!$B:$B,$A367,Sta!$K:$K,"&gt;0.5"))/$D367</f>
        <v>0.5</v>
      </c>
      <c r="R367" s="7">
        <f>COUNTIFS(Sta!$A:$A,$A367,Sta!$I:$I,"&gt;0.5")/$B367</f>
        <v>0</v>
      </c>
      <c r="S367" s="7">
        <f>COUNTIFS(Sta!$B:$B,$A367,Sta!$K:$K,"&gt;0.5")/$C367</f>
        <v>0.66666666666666663</v>
      </c>
      <c r="T367" s="12">
        <f>(COUNTIFS(Sta!$A:$A,$A367,Sta!$I:$I,"&gt;1.5") +COUNTIFS(Sta!$B:$B,$A367,Sta!$K:$K,"&gt;1.5"))/$D367</f>
        <v>0.25</v>
      </c>
      <c r="U367" s="7">
        <f>COUNTIFS(Sta!$A:$A,$A367,Sta!$I:$I,"&gt;1.5")/$B367</f>
        <v>0</v>
      </c>
      <c r="V367" s="7">
        <f>COUNTIFS(Sta!$B:$B,$A367,Sta!$K:$K,"&gt;1.5")/$C367</f>
        <v>0.33333333333333331</v>
      </c>
    </row>
    <row r="368" spans="1:22" x14ac:dyDescent="0.3">
      <c r="A368" t="s">
        <v>648</v>
      </c>
      <c r="B368" s="9">
        <f>COUNTIF(Sta!A:A,A368)</f>
        <v>8</v>
      </c>
      <c r="C368" s="4">
        <f>COUNTIF(Sta!B:B,A368)</f>
        <v>10</v>
      </c>
      <c r="D368" s="4">
        <f t="shared" si="10"/>
        <v>18</v>
      </c>
      <c r="E368" s="12">
        <f>(COUNTIFS(Sta!$A:$A,$A368,Sta!$L:$L,"&gt;0.5") +COUNTIFS(Sta!$B:$B,$A368,Sta!$L:$L,"&gt;0.5"))/$D368</f>
        <v>0.66666666666666663</v>
      </c>
      <c r="F368" s="7">
        <f>COUNTIFS(Sta!$A:$A,$A368,Sta!$L:$L,"&gt;0.5")/$B368</f>
        <v>0.75</v>
      </c>
      <c r="G368" s="7">
        <f>COUNTIFS(Sta!$B:$B,$A368,Sta!$L:$L,"&gt;0.5")/$C368</f>
        <v>0.6</v>
      </c>
      <c r="H368" s="12">
        <f>(COUNTIFS(Sta!$A:$A,$A368,Sta!$L:$L,"&gt;1.5") +COUNTIFS(Sta!$B:$B,$A368,Sta!$L:$L,"&gt;1.5"))/$D368</f>
        <v>0.3888888888888889</v>
      </c>
      <c r="I368" s="7">
        <f>COUNTIFS(Sta!$A:$A,$A368,Sta!$L:$L,"&gt;1.5")/$B368</f>
        <v>0.625</v>
      </c>
      <c r="J368" s="7">
        <f>COUNTIFS(Sta!$B:$B,$A368,Sta!$L:$L,"&gt;1.5")/$C368</f>
        <v>0.2</v>
      </c>
      <c r="K368" s="12">
        <f>(COUNTIFS(Sta!$A:$A,$A368,Sta!$H:$H,"&gt;0.5") +COUNTIFS(Sta!$B:$B,$A368,Sta!$J:$J,"&gt;0.5"))/$D368</f>
        <v>0.66666666666666663</v>
      </c>
      <c r="L368" s="7">
        <f>COUNTIFS(Sta!$A:$A,$A368,Sta!$H:$H,"&gt;0.5")/$B368</f>
        <v>0.75</v>
      </c>
      <c r="M368" s="7">
        <f>COUNTIFS(Sta!$B:$B,$A368,Sta!$J:$J,"&gt;0.5")/$C368</f>
        <v>0.6</v>
      </c>
      <c r="N368" s="12">
        <f>(COUNTIFS(Sta!$A:$A,$A368,Sta!$H:$H,"&gt;1.5") +COUNTIFS(Sta!$B:$B,$A368,Sta!$J:$J,"&gt;1.5"))/$D368</f>
        <v>0.22222222222222221</v>
      </c>
      <c r="O368" s="7">
        <f>COUNTIFS(Sta!$A:$A,$A368,Sta!$H:$H,"&gt;1.5")/$B368</f>
        <v>0.375</v>
      </c>
      <c r="P368" s="7">
        <f>COUNTIFS(Sta!$B:$B,$A368,Sta!$J:$J,"&gt;1.5")/$C368</f>
        <v>0.1</v>
      </c>
      <c r="Q368" s="12">
        <f>(COUNTIFS(Sta!$A:$A,$A368,Sta!$I:$I,"&gt;0.5") +COUNTIFS(Sta!$B:$B,$A368,Sta!$K:$K,"&gt;0.5"))/$D368</f>
        <v>0.27777777777777779</v>
      </c>
      <c r="R368" s="7">
        <f>COUNTIFS(Sta!$A:$A,$A368,Sta!$I:$I,"&gt;0.5")/$B368</f>
        <v>0.375</v>
      </c>
      <c r="S368" s="7">
        <f>COUNTIFS(Sta!$B:$B,$A368,Sta!$K:$K,"&gt;0.5")/$C368</f>
        <v>0.2</v>
      </c>
      <c r="T368" s="12">
        <f>(COUNTIFS(Sta!$A:$A,$A368,Sta!$I:$I,"&gt;1.5") +COUNTIFS(Sta!$B:$B,$A368,Sta!$K:$K,"&gt;1.5"))/$D368</f>
        <v>5.5555555555555552E-2</v>
      </c>
      <c r="U368" s="7">
        <f>COUNTIFS(Sta!$A:$A,$A368,Sta!$I:$I,"&gt;1.5")/$B368</f>
        <v>0</v>
      </c>
      <c r="V368" s="7">
        <f>COUNTIFS(Sta!$B:$B,$A368,Sta!$K:$K,"&gt;1.5")/$C368</f>
        <v>0.1</v>
      </c>
    </row>
    <row r="369" spans="1:22" x14ac:dyDescent="0.3">
      <c r="A369" t="s">
        <v>233</v>
      </c>
      <c r="B369" s="9">
        <f>COUNTIF(Sta!A:A,A369)</f>
        <v>1</v>
      </c>
      <c r="C369" s="4">
        <f>COUNTIF(Sta!B:B,A369)</f>
        <v>1</v>
      </c>
      <c r="D369" s="4">
        <f t="shared" si="10"/>
        <v>2</v>
      </c>
      <c r="E369" s="12">
        <f>(COUNTIFS(Sta!$A:$A,$A369,Sta!$L:$L,"&gt;0.5") +COUNTIFS(Sta!$B:$B,$A369,Sta!$L:$L,"&gt;0.5"))/$D369</f>
        <v>1</v>
      </c>
      <c r="F369" s="7">
        <f>COUNTIFS(Sta!$A:$A,$A369,Sta!$L:$L,"&gt;0.5")/$B369</f>
        <v>1</v>
      </c>
      <c r="G369" s="7">
        <f>COUNTIFS(Sta!$B:$B,$A369,Sta!$L:$L,"&gt;0.5")/$C369</f>
        <v>1</v>
      </c>
      <c r="H369" s="12">
        <f>(COUNTIFS(Sta!$A:$A,$A369,Sta!$L:$L,"&gt;1.5") +COUNTIFS(Sta!$B:$B,$A369,Sta!$L:$L,"&gt;1.5"))/$D369</f>
        <v>0.5</v>
      </c>
      <c r="I369" s="7">
        <f>COUNTIFS(Sta!$A:$A,$A369,Sta!$L:$L,"&gt;1.5")/$B369</f>
        <v>0</v>
      </c>
      <c r="J369" s="7">
        <f>COUNTIFS(Sta!$B:$B,$A369,Sta!$L:$L,"&gt;1.5")/$C369</f>
        <v>1</v>
      </c>
      <c r="K369" s="12">
        <f>(COUNTIFS(Sta!$A:$A,$A369,Sta!$H:$H,"&gt;0.5") +COUNTIFS(Sta!$B:$B,$A369,Sta!$J:$J,"&gt;0.5"))/$D369</f>
        <v>0.5</v>
      </c>
      <c r="L369" s="7">
        <f>COUNTIFS(Sta!$A:$A,$A369,Sta!$H:$H,"&gt;0.5")/$B369</f>
        <v>0</v>
      </c>
      <c r="M369" s="7">
        <f>COUNTIFS(Sta!$B:$B,$A369,Sta!$J:$J,"&gt;0.5")/$C369</f>
        <v>1</v>
      </c>
      <c r="N369" s="12">
        <f>(COUNTIFS(Sta!$A:$A,$A369,Sta!$H:$H,"&gt;1.5") +COUNTIFS(Sta!$B:$B,$A369,Sta!$J:$J,"&gt;1.5"))/$D369</f>
        <v>0</v>
      </c>
      <c r="O369" s="7">
        <f>COUNTIFS(Sta!$A:$A,$A369,Sta!$H:$H,"&gt;1.5")/$B369</f>
        <v>0</v>
      </c>
      <c r="P369" s="7">
        <f>COUNTIFS(Sta!$B:$B,$A369,Sta!$J:$J,"&gt;1.5")/$C369</f>
        <v>0</v>
      </c>
      <c r="Q369" s="12">
        <f>(COUNTIFS(Sta!$A:$A,$A369,Sta!$I:$I,"&gt;0.5") +COUNTIFS(Sta!$B:$B,$A369,Sta!$K:$K,"&gt;0.5"))/$D369</f>
        <v>1</v>
      </c>
      <c r="R369" s="7">
        <f>COUNTIFS(Sta!$A:$A,$A369,Sta!$I:$I,"&gt;0.5")/$B369</f>
        <v>1</v>
      </c>
      <c r="S369" s="7">
        <f>COUNTIFS(Sta!$B:$B,$A369,Sta!$K:$K,"&gt;0.5")/$C369</f>
        <v>1</v>
      </c>
      <c r="T369" s="12">
        <f>(COUNTIFS(Sta!$A:$A,$A369,Sta!$I:$I,"&gt;1.5") +COUNTIFS(Sta!$B:$B,$A369,Sta!$K:$K,"&gt;1.5"))/$D369</f>
        <v>0</v>
      </c>
      <c r="U369" s="7">
        <f>COUNTIFS(Sta!$A:$A,$A369,Sta!$I:$I,"&gt;1.5")/$B369</f>
        <v>0</v>
      </c>
      <c r="V369" s="7">
        <f>COUNTIFS(Sta!$B:$B,$A369,Sta!$K:$K,"&gt;1.5")/$C369</f>
        <v>0</v>
      </c>
    </row>
    <row r="370" spans="1:22" x14ac:dyDescent="0.3">
      <c r="A370" t="s">
        <v>171</v>
      </c>
      <c r="B370" s="9">
        <f>COUNTIF(Sta!A:A,A370)</f>
        <v>0</v>
      </c>
      <c r="C370" s="4">
        <f>COUNTIF(Sta!B:B,A370)</f>
        <v>1</v>
      </c>
      <c r="D370" s="4">
        <f t="shared" si="10"/>
        <v>1</v>
      </c>
      <c r="E370" s="12">
        <f>(COUNTIFS(Sta!$A:$A,$A370,Sta!$L:$L,"&gt;0.5") +COUNTIFS(Sta!$B:$B,$A370,Sta!$L:$L,"&gt;0.5"))/$D370</f>
        <v>1</v>
      </c>
      <c r="F370" s="7" t="e">
        <f>COUNTIFS(Sta!$A:$A,$A370,Sta!$L:$L,"&gt;0.5")/$B370</f>
        <v>#DIV/0!</v>
      </c>
      <c r="G370" s="7">
        <f>COUNTIFS(Sta!$B:$B,$A370,Sta!$L:$L,"&gt;0.5")/$C370</f>
        <v>1</v>
      </c>
      <c r="H370" s="12">
        <f>(COUNTIFS(Sta!$A:$A,$A370,Sta!$L:$L,"&gt;1.5") +COUNTIFS(Sta!$B:$B,$A370,Sta!$L:$L,"&gt;1.5"))/$D370</f>
        <v>1</v>
      </c>
      <c r="I370" s="7" t="e">
        <f>COUNTIFS(Sta!$A:$A,$A370,Sta!$L:$L,"&gt;1.5")/$B370</f>
        <v>#DIV/0!</v>
      </c>
      <c r="J370" s="7">
        <f>COUNTIFS(Sta!$B:$B,$A370,Sta!$L:$L,"&gt;1.5")/$C370</f>
        <v>1</v>
      </c>
      <c r="K370" s="12">
        <f>(COUNTIFS(Sta!$A:$A,$A370,Sta!$H:$H,"&gt;0.5") +COUNTIFS(Sta!$B:$B,$A370,Sta!$J:$J,"&gt;0.5"))/$D370</f>
        <v>0</v>
      </c>
      <c r="L370" s="7" t="e">
        <f>COUNTIFS(Sta!$A:$A,$A370,Sta!$H:$H,"&gt;0.5")/$B370</f>
        <v>#DIV/0!</v>
      </c>
      <c r="M370" s="7">
        <f>COUNTIFS(Sta!$B:$B,$A370,Sta!$J:$J,"&gt;0.5")/$C370</f>
        <v>0</v>
      </c>
      <c r="N370" s="12">
        <f>(COUNTIFS(Sta!$A:$A,$A370,Sta!$H:$H,"&gt;1.5") +COUNTIFS(Sta!$B:$B,$A370,Sta!$J:$J,"&gt;1.5"))/$D370</f>
        <v>0</v>
      </c>
      <c r="O370" s="7" t="e">
        <f>COUNTIFS(Sta!$A:$A,$A370,Sta!$H:$H,"&gt;1.5")/$B370</f>
        <v>#DIV/0!</v>
      </c>
      <c r="P370" s="7">
        <f>COUNTIFS(Sta!$B:$B,$A370,Sta!$J:$J,"&gt;1.5")/$C370</f>
        <v>0</v>
      </c>
      <c r="Q370" s="12">
        <f>(COUNTIFS(Sta!$A:$A,$A370,Sta!$I:$I,"&gt;0.5") +COUNTIFS(Sta!$B:$B,$A370,Sta!$K:$K,"&gt;0.5"))/$D370</f>
        <v>1</v>
      </c>
      <c r="R370" s="7" t="e">
        <f>COUNTIFS(Sta!$A:$A,$A370,Sta!$I:$I,"&gt;0.5")/$B370</f>
        <v>#DIV/0!</v>
      </c>
      <c r="S370" s="7">
        <f>COUNTIFS(Sta!$B:$B,$A370,Sta!$K:$K,"&gt;0.5")/$C370</f>
        <v>1</v>
      </c>
      <c r="T370" s="12">
        <f>(COUNTIFS(Sta!$A:$A,$A370,Sta!$I:$I,"&gt;1.5") +COUNTIFS(Sta!$B:$B,$A370,Sta!$K:$K,"&gt;1.5"))/$D370</f>
        <v>1</v>
      </c>
      <c r="U370" s="7" t="e">
        <f>COUNTIFS(Sta!$A:$A,$A370,Sta!$I:$I,"&gt;1.5")/$B370</f>
        <v>#DIV/0!</v>
      </c>
      <c r="V370" s="7">
        <f>COUNTIFS(Sta!$B:$B,$A370,Sta!$K:$K,"&gt;1.5")/$C370</f>
        <v>1</v>
      </c>
    </row>
    <row r="371" spans="1:22" x14ac:dyDescent="0.3">
      <c r="A371" t="s">
        <v>179</v>
      </c>
      <c r="B371" s="9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2">
        <f>(COUNTIFS(Sta!$A:$A,$A371,Sta!$L:$L,"&gt;0.5") +COUNTIFS(Sta!$B:$B,$A371,Sta!$L:$L,"&gt;0.5"))/$D371</f>
        <v>0.5</v>
      </c>
      <c r="F371" s="7">
        <f>COUNTIFS(Sta!$A:$A,$A371,Sta!$L:$L,"&gt;0.5")/$B371</f>
        <v>1</v>
      </c>
      <c r="G371" s="7">
        <f>COUNTIFS(Sta!$B:$B,$A371,Sta!$L:$L,"&gt;0.5")/$C371</f>
        <v>0</v>
      </c>
      <c r="H371" s="12">
        <f>(COUNTIFS(Sta!$A:$A,$A371,Sta!$L:$L,"&gt;1.5") +COUNTIFS(Sta!$B:$B,$A371,Sta!$L:$L,"&gt;1.5"))/$D371</f>
        <v>0.5</v>
      </c>
      <c r="I371" s="7">
        <f>COUNTIFS(Sta!$A:$A,$A371,Sta!$L:$L,"&gt;1.5")/$B371</f>
        <v>1</v>
      </c>
      <c r="J371" s="7">
        <f>COUNTIFS(Sta!$B:$B,$A371,Sta!$L:$L,"&gt;1.5")/$C371</f>
        <v>0</v>
      </c>
      <c r="K371" s="12">
        <f>(COUNTIFS(Sta!$A:$A,$A371,Sta!$H:$H,"&gt;0.5") +COUNTIFS(Sta!$B:$B,$A371,Sta!$J:$J,"&gt;0.5"))/$D371</f>
        <v>0.5</v>
      </c>
      <c r="L371" s="7">
        <f>COUNTIFS(Sta!$A:$A,$A371,Sta!$H:$H,"&gt;0.5")/$B371</f>
        <v>1</v>
      </c>
      <c r="M371" s="7">
        <f>COUNTIFS(Sta!$B:$B,$A371,Sta!$J:$J,"&gt;0.5")/$C371</f>
        <v>0</v>
      </c>
      <c r="N371" s="12">
        <f>(COUNTIFS(Sta!$A:$A,$A371,Sta!$H:$H,"&gt;1.5") +COUNTIFS(Sta!$B:$B,$A371,Sta!$J:$J,"&gt;1.5"))/$D371</f>
        <v>0</v>
      </c>
      <c r="O371" s="7">
        <f>COUNTIFS(Sta!$A:$A,$A371,Sta!$H:$H,"&gt;1.5")/$B371</f>
        <v>0</v>
      </c>
      <c r="P371" s="7">
        <f>COUNTIFS(Sta!$B:$B,$A371,Sta!$J:$J,"&gt;1.5")/$C371</f>
        <v>0</v>
      </c>
      <c r="Q371" s="12">
        <f>(COUNTIFS(Sta!$A:$A,$A371,Sta!$I:$I,"&gt;0.5") +COUNTIFS(Sta!$B:$B,$A371,Sta!$K:$K,"&gt;0.5"))/$D371</f>
        <v>0.5</v>
      </c>
      <c r="R371" s="7">
        <f>COUNTIFS(Sta!$A:$A,$A371,Sta!$I:$I,"&gt;0.5")/$B371</f>
        <v>1</v>
      </c>
      <c r="S371" s="7">
        <f>COUNTIFS(Sta!$B:$B,$A371,Sta!$K:$K,"&gt;0.5")/$C371</f>
        <v>0</v>
      </c>
      <c r="T371" s="12">
        <f>(COUNTIFS(Sta!$A:$A,$A371,Sta!$I:$I,"&gt;1.5") +COUNTIFS(Sta!$B:$B,$A371,Sta!$K:$K,"&gt;1.5"))/$D371</f>
        <v>0.5</v>
      </c>
      <c r="U371" s="7">
        <f>COUNTIFS(Sta!$A:$A,$A371,Sta!$I:$I,"&gt;1.5")/$B371</f>
        <v>1</v>
      </c>
      <c r="V371" s="7">
        <f>COUNTIFS(Sta!$B:$B,$A371,Sta!$K:$K,"&gt;1.5")/$C371</f>
        <v>0</v>
      </c>
    </row>
    <row r="372" spans="1:22" x14ac:dyDescent="0.3">
      <c r="A372" t="s">
        <v>411</v>
      </c>
      <c r="B372" s="9">
        <f>COUNTIF(Sta!A:A,A372)</f>
        <v>0</v>
      </c>
      <c r="C372" s="4">
        <f>COUNTIF(Sta!B:B,A372)</f>
        <v>0</v>
      </c>
      <c r="D372" s="4">
        <f t="shared" si="11"/>
        <v>0</v>
      </c>
      <c r="E372" s="12" t="e">
        <f>(COUNTIFS(Sta!$A:$A,$A372,Sta!$L:$L,"&gt;0.5") +COUNTIFS(Sta!$B:$B,$A372,Sta!$L:$L,"&gt;0.5"))/$D372</f>
        <v>#DIV/0!</v>
      </c>
      <c r="F372" s="7" t="e">
        <f>COUNTIFS(Sta!$A:$A,$A372,Sta!$L:$L,"&gt;0.5")/$B372</f>
        <v>#DIV/0!</v>
      </c>
      <c r="G372" s="7" t="e">
        <f>COUNTIFS(Sta!$B:$B,$A372,Sta!$L:$L,"&gt;0.5")/$C372</f>
        <v>#DIV/0!</v>
      </c>
      <c r="H372" s="12" t="e">
        <f>(COUNTIFS(Sta!$A:$A,$A372,Sta!$L:$L,"&gt;1.5") +COUNTIFS(Sta!$B:$B,$A372,Sta!$L:$L,"&gt;1.5"))/$D372</f>
        <v>#DIV/0!</v>
      </c>
      <c r="I372" s="7" t="e">
        <f>COUNTIFS(Sta!$A:$A,$A372,Sta!$L:$L,"&gt;1.5")/$B372</f>
        <v>#DIV/0!</v>
      </c>
      <c r="J372" s="7" t="e">
        <f>COUNTIFS(Sta!$B:$B,$A372,Sta!$L:$L,"&gt;1.5")/$C372</f>
        <v>#DIV/0!</v>
      </c>
      <c r="K372" s="12" t="e">
        <f>(COUNTIFS(Sta!$A:$A,$A372,Sta!$H:$H,"&gt;0.5") +COUNTIFS(Sta!$B:$B,$A372,Sta!$J:$J,"&gt;0.5"))/$D372</f>
        <v>#DIV/0!</v>
      </c>
      <c r="L372" s="7" t="e">
        <f>COUNTIFS(Sta!$A:$A,$A372,Sta!$H:$H,"&gt;0.5")/$B372</f>
        <v>#DIV/0!</v>
      </c>
      <c r="M372" s="7" t="e">
        <f>COUNTIFS(Sta!$B:$B,$A372,Sta!$J:$J,"&gt;0.5")/$C372</f>
        <v>#DIV/0!</v>
      </c>
      <c r="N372" s="12" t="e">
        <f>(COUNTIFS(Sta!$A:$A,$A372,Sta!$H:$H,"&gt;1.5") +COUNTIFS(Sta!$B:$B,$A372,Sta!$J:$J,"&gt;1.5"))/$D372</f>
        <v>#DIV/0!</v>
      </c>
      <c r="O372" s="7" t="e">
        <f>COUNTIFS(Sta!$A:$A,$A372,Sta!$H:$H,"&gt;1.5")/$B372</f>
        <v>#DIV/0!</v>
      </c>
      <c r="P372" s="7" t="e">
        <f>COUNTIFS(Sta!$B:$B,$A372,Sta!$J:$J,"&gt;1.5")/$C372</f>
        <v>#DIV/0!</v>
      </c>
      <c r="Q372" s="12" t="e">
        <f>(COUNTIFS(Sta!$A:$A,$A372,Sta!$I:$I,"&gt;0.5") +COUNTIFS(Sta!$B:$B,$A372,Sta!$K:$K,"&gt;0.5"))/$D372</f>
        <v>#DIV/0!</v>
      </c>
      <c r="R372" s="7" t="e">
        <f>COUNTIFS(Sta!$A:$A,$A372,Sta!$I:$I,"&gt;0.5")/$B372</f>
        <v>#DIV/0!</v>
      </c>
      <c r="S372" s="7" t="e">
        <f>COUNTIFS(Sta!$B:$B,$A372,Sta!$K:$K,"&gt;0.5")/$C372</f>
        <v>#DIV/0!</v>
      </c>
      <c r="T372" s="12" t="e">
        <f>(COUNTIFS(Sta!$A:$A,$A372,Sta!$I:$I,"&gt;1.5") +COUNTIFS(Sta!$B:$B,$A372,Sta!$K:$K,"&gt;1.5"))/$D372</f>
        <v>#DIV/0!</v>
      </c>
      <c r="U372" s="7" t="e">
        <f>COUNTIFS(Sta!$A:$A,$A372,Sta!$I:$I,"&gt;1.5")/$B372</f>
        <v>#DIV/0!</v>
      </c>
      <c r="V372" s="7" t="e">
        <f>COUNTIFS(Sta!$B:$B,$A372,Sta!$K:$K,"&gt;1.5")/$C372</f>
        <v>#DIV/0!</v>
      </c>
    </row>
    <row r="373" spans="1:22" x14ac:dyDescent="0.3">
      <c r="A373" t="s">
        <v>248</v>
      </c>
      <c r="B373" s="9">
        <f>COUNTIF(Sta!A:A,A373)</f>
        <v>1</v>
      </c>
      <c r="C373" s="4">
        <f>COUNTIF(Sta!B:B,A373)</f>
        <v>1</v>
      </c>
      <c r="D373" s="4">
        <f t="shared" si="11"/>
        <v>2</v>
      </c>
      <c r="E373" s="12">
        <f>(COUNTIFS(Sta!$A:$A,$A373,Sta!$L:$L,"&gt;0.5") +COUNTIFS(Sta!$B:$B,$A373,Sta!$L:$L,"&gt;0.5"))/$D373</f>
        <v>0.5</v>
      </c>
      <c r="F373" s="7">
        <f>COUNTIFS(Sta!$A:$A,$A373,Sta!$L:$L,"&gt;0.5")/$B373</f>
        <v>1</v>
      </c>
      <c r="G373" s="7">
        <f>COUNTIFS(Sta!$B:$B,$A373,Sta!$L:$L,"&gt;0.5")/$C373</f>
        <v>0</v>
      </c>
      <c r="H373" s="12">
        <f>(COUNTIFS(Sta!$A:$A,$A373,Sta!$L:$L,"&gt;1.5") +COUNTIFS(Sta!$B:$B,$A373,Sta!$L:$L,"&gt;1.5"))/$D373</f>
        <v>0.5</v>
      </c>
      <c r="I373" s="7">
        <f>COUNTIFS(Sta!$A:$A,$A373,Sta!$L:$L,"&gt;1.5")/$B373</f>
        <v>1</v>
      </c>
      <c r="J373" s="7">
        <f>COUNTIFS(Sta!$B:$B,$A373,Sta!$L:$L,"&gt;1.5")/$C373</f>
        <v>0</v>
      </c>
      <c r="K373" s="12">
        <f>(COUNTIFS(Sta!$A:$A,$A373,Sta!$H:$H,"&gt;0.5") +COUNTIFS(Sta!$B:$B,$A373,Sta!$J:$J,"&gt;0.5"))/$D373</f>
        <v>0</v>
      </c>
      <c r="L373" s="7">
        <f>COUNTIFS(Sta!$A:$A,$A373,Sta!$H:$H,"&gt;0.5")/$B373</f>
        <v>0</v>
      </c>
      <c r="M373" s="7">
        <f>COUNTIFS(Sta!$B:$B,$A373,Sta!$J:$J,"&gt;0.5")/$C373</f>
        <v>0</v>
      </c>
      <c r="N373" s="12">
        <f>(COUNTIFS(Sta!$A:$A,$A373,Sta!$H:$H,"&gt;1.5") +COUNTIFS(Sta!$B:$B,$A373,Sta!$J:$J,"&gt;1.5"))/$D373</f>
        <v>0</v>
      </c>
      <c r="O373" s="7">
        <f>COUNTIFS(Sta!$A:$A,$A373,Sta!$H:$H,"&gt;1.5")/$B373</f>
        <v>0</v>
      </c>
      <c r="P373" s="7">
        <f>COUNTIFS(Sta!$B:$B,$A373,Sta!$J:$J,"&gt;1.5")/$C373</f>
        <v>0</v>
      </c>
      <c r="Q373" s="12">
        <f>(COUNTIFS(Sta!$A:$A,$A373,Sta!$I:$I,"&gt;0.5") +COUNTIFS(Sta!$B:$B,$A373,Sta!$K:$K,"&gt;0.5"))/$D373</f>
        <v>0.5</v>
      </c>
      <c r="R373" s="7">
        <f>COUNTIFS(Sta!$A:$A,$A373,Sta!$I:$I,"&gt;0.5")/$B373</f>
        <v>1</v>
      </c>
      <c r="S373" s="7">
        <f>COUNTIFS(Sta!$B:$B,$A373,Sta!$K:$K,"&gt;0.5")/$C373</f>
        <v>0</v>
      </c>
      <c r="T373" s="12">
        <f>(COUNTIFS(Sta!$A:$A,$A373,Sta!$I:$I,"&gt;1.5") +COUNTIFS(Sta!$B:$B,$A373,Sta!$K:$K,"&gt;1.5"))/$D373</f>
        <v>0.5</v>
      </c>
      <c r="U373" s="7">
        <f>COUNTIFS(Sta!$A:$A,$A373,Sta!$I:$I,"&gt;1.5")/$B373</f>
        <v>1</v>
      </c>
      <c r="V373" s="7">
        <f>COUNTIFS(Sta!$B:$B,$A373,Sta!$K:$K,"&gt;1.5")/$C373</f>
        <v>0</v>
      </c>
    </row>
    <row r="374" spans="1:22" x14ac:dyDescent="0.3">
      <c r="A374" t="s">
        <v>520</v>
      </c>
      <c r="B374" s="9">
        <f>COUNTIF(Sta!A:A,A374)</f>
        <v>3</v>
      </c>
      <c r="C374" s="4">
        <f>COUNTIF(Sta!B:B,A374)</f>
        <v>2</v>
      </c>
      <c r="D374" s="4">
        <f t="shared" si="11"/>
        <v>5</v>
      </c>
      <c r="E374" s="12">
        <f>(COUNTIFS(Sta!$A:$A,$A374,Sta!$L:$L,"&gt;0.5") +COUNTIFS(Sta!$B:$B,$A374,Sta!$L:$L,"&gt;0.5"))/$D374</f>
        <v>0.6</v>
      </c>
      <c r="F374" s="7">
        <f>COUNTIFS(Sta!$A:$A,$A374,Sta!$L:$L,"&gt;0.5")/$B374</f>
        <v>0.66666666666666663</v>
      </c>
      <c r="G374" s="7">
        <f>COUNTIFS(Sta!$B:$B,$A374,Sta!$L:$L,"&gt;0.5")/$C374</f>
        <v>0.5</v>
      </c>
      <c r="H374" s="12">
        <f>(COUNTIFS(Sta!$A:$A,$A374,Sta!$L:$L,"&gt;1.5") +COUNTIFS(Sta!$B:$B,$A374,Sta!$L:$L,"&gt;1.5"))/$D374</f>
        <v>0.6</v>
      </c>
      <c r="I374" s="7">
        <f>COUNTIFS(Sta!$A:$A,$A374,Sta!$L:$L,"&gt;1.5")/$B374</f>
        <v>0.66666666666666663</v>
      </c>
      <c r="J374" s="7">
        <f>COUNTIFS(Sta!$B:$B,$A374,Sta!$L:$L,"&gt;1.5")/$C374</f>
        <v>0.5</v>
      </c>
      <c r="K374" s="12">
        <f>(COUNTIFS(Sta!$A:$A,$A374,Sta!$H:$H,"&gt;0.5") +COUNTIFS(Sta!$B:$B,$A374,Sta!$J:$J,"&gt;0.5"))/$D374</f>
        <v>0.6</v>
      </c>
      <c r="L374" s="7">
        <f>COUNTIFS(Sta!$A:$A,$A374,Sta!$H:$H,"&gt;0.5")/$B374</f>
        <v>0.66666666666666663</v>
      </c>
      <c r="M374" s="7">
        <f>COUNTIFS(Sta!$B:$B,$A374,Sta!$J:$J,"&gt;0.5")/$C374</f>
        <v>0.5</v>
      </c>
      <c r="N374" s="12">
        <f>(COUNTIFS(Sta!$A:$A,$A374,Sta!$H:$H,"&gt;1.5") +COUNTIFS(Sta!$B:$B,$A374,Sta!$J:$J,"&gt;1.5"))/$D374</f>
        <v>0.2</v>
      </c>
      <c r="O374" s="7">
        <f>COUNTIFS(Sta!$A:$A,$A374,Sta!$H:$H,"&gt;1.5")/$B374</f>
        <v>0.33333333333333331</v>
      </c>
      <c r="P374" s="7">
        <f>COUNTIFS(Sta!$B:$B,$A374,Sta!$J:$J,"&gt;1.5")/$C374</f>
        <v>0</v>
      </c>
      <c r="Q374" s="12">
        <f>(COUNTIFS(Sta!$A:$A,$A374,Sta!$I:$I,"&gt;0.5") +COUNTIFS(Sta!$B:$B,$A374,Sta!$K:$K,"&gt;0.5"))/$D374</f>
        <v>0.6</v>
      </c>
      <c r="R374" s="7">
        <f>COUNTIFS(Sta!$A:$A,$A374,Sta!$I:$I,"&gt;0.5")/$B374</f>
        <v>0.66666666666666663</v>
      </c>
      <c r="S374" s="7">
        <f>COUNTIFS(Sta!$B:$B,$A374,Sta!$K:$K,"&gt;0.5")/$C374</f>
        <v>0.5</v>
      </c>
      <c r="T374" s="12">
        <f>(COUNTIFS(Sta!$A:$A,$A374,Sta!$I:$I,"&gt;1.5") +COUNTIFS(Sta!$B:$B,$A374,Sta!$K:$K,"&gt;1.5"))/$D374</f>
        <v>0</v>
      </c>
      <c r="U374" s="7">
        <f>COUNTIFS(Sta!$A:$A,$A374,Sta!$I:$I,"&gt;1.5")/$B374</f>
        <v>0</v>
      </c>
      <c r="V374" s="7">
        <f>COUNTIFS(Sta!$B:$B,$A374,Sta!$K:$K,"&gt;1.5")/$C374</f>
        <v>0</v>
      </c>
    </row>
    <row r="375" spans="1:22" x14ac:dyDescent="0.3">
      <c r="A375" t="s">
        <v>528</v>
      </c>
      <c r="B375" s="9">
        <f>COUNTIF(Sta!A:A,A375)</f>
        <v>9</v>
      </c>
      <c r="C375" s="4">
        <f>COUNTIF(Sta!B:B,A375)</f>
        <v>7</v>
      </c>
      <c r="D375" s="4">
        <f t="shared" si="11"/>
        <v>16</v>
      </c>
      <c r="E375" s="12">
        <f>(COUNTIFS(Sta!$A:$A,$A375,Sta!$L:$L,"&gt;0.5") +COUNTIFS(Sta!$B:$B,$A375,Sta!$L:$L,"&gt;0.5"))/$D375</f>
        <v>0.6875</v>
      </c>
      <c r="F375" s="7">
        <f>COUNTIFS(Sta!$A:$A,$A375,Sta!$L:$L,"&gt;0.5")/$B375</f>
        <v>0.66666666666666663</v>
      </c>
      <c r="G375" s="7">
        <f>COUNTIFS(Sta!$B:$B,$A375,Sta!$L:$L,"&gt;0.5")/$C375</f>
        <v>0.7142857142857143</v>
      </c>
      <c r="H375" s="12">
        <f>(COUNTIFS(Sta!$A:$A,$A375,Sta!$L:$L,"&gt;1.5") +COUNTIFS(Sta!$B:$B,$A375,Sta!$L:$L,"&gt;1.5"))/$D375</f>
        <v>0.1875</v>
      </c>
      <c r="I375" s="7">
        <f>COUNTIFS(Sta!$A:$A,$A375,Sta!$L:$L,"&gt;1.5")/$B375</f>
        <v>0.33333333333333331</v>
      </c>
      <c r="J375" s="7">
        <f>COUNTIFS(Sta!$B:$B,$A375,Sta!$L:$L,"&gt;1.5")/$C375</f>
        <v>0</v>
      </c>
      <c r="K375" s="12">
        <f>(COUNTIFS(Sta!$A:$A,$A375,Sta!$H:$H,"&gt;0.5") +COUNTIFS(Sta!$B:$B,$A375,Sta!$J:$J,"&gt;0.5"))/$D375</f>
        <v>0.375</v>
      </c>
      <c r="L375" s="7">
        <f>COUNTIFS(Sta!$A:$A,$A375,Sta!$H:$H,"&gt;0.5")/$B375</f>
        <v>0.55555555555555558</v>
      </c>
      <c r="M375" s="7">
        <f>COUNTIFS(Sta!$B:$B,$A375,Sta!$J:$J,"&gt;0.5")/$C375</f>
        <v>0.14285714285714285</v>
      </c>
      <c r="N375" s="12">
        <f>(COUNTIFS(Sta!$A:$A,$A375,Sta!$H:$H,"&gt;1.5") +COUNTIFS(Sta!$B:$B,$A375,Sta!$J:$J,"&gt;1.5"))/$D375</f>
        <v>0</v>
      </c>
      <c r="O375" s="7">
        <f>COUNTIFS(Sta!$A:$A,$A375,Sta!$H:$H,"&gt;1.5")/$B375</f>
        <v>0</v>
      </c>
      <c r="P375" s="7">
        <f>COUNTIFS(Sta!$B:$B,$A375,Sta!$J:$J,"&gt;1.5")/$C375</f>
        <v>0</v>
      </c>
      <c r="Q375" s="12">
        <f>(COUNTIFS(Sta!$A:$A,$A375,Sta!$I:$I,"&gt;0.5") +COUNTIFS(Sta!$B:$B,$A375,Sta!$K:$K,"&gt;0.5"))/$D375</f>
        <v>0.4375</v>
      </c>
      <c r="R375" s="7">
        <f>COUNTIFS(Sta!$A:$A,$A375,Sta!$I:$I,"&gt;0.5")/$B375</f>
        <v>0.33333333333333331</v>
      </c>
      <c r="S375" s="7">
        <f>COUNTIFS(Sta!$B:$B,$A375,Sta!$K:$K,"&gt;0.5")/$C375</f>
        <v>0.5714285714285714</v>
      </c>
      <c r="T375" s="12">
        <f>(COUNTIFS(Sta!$A:$A,$A375,Sta!$I:$I,"&gt;1.5") +COUNTIFS(Sta!$B:$B,$A375,Sta!$K:$K,"&gt;1.5"))/$D375</f>
        <v>6.25E-2</v>
      </c>
      <c r="U375" s="7">
        <f>COUNTIFS(Sta!$A:$A,$A375,Sta!$I:$I,"&gt;1.5")/$B375</f>
        <v>0.1111111111111111</v>
      </c>
      <c r="V375" s="7">
        <f>COUNTIFS(Sta!$B:$B,$A375,Sta!$K:$K,"&gt;1.5")/$C375</f>
        <v>0</v>
      </c>
    </row>
    <row r="376" spans="1:22" x14ac:dyDescent="0.3">
      <c r="A376" t="s">
        <v>461</v>
      </c>
      <c r="B376" s="9">
        <f>COUNTIF(Sta!A:A,A376)</f>
        <v>11</v>
      </c>
      <c r="C376" s="4">
        <f>COUNTIF(Sta!B:B,A376)</f>
        <v>11</v>
      </c>
      <c r="D376" s="4">
        <f t="shared" si="11"/>
        <v>22</v>
      </c>
      <c r="E376" s="12">
        <f>(COUNTIFS(Sta!$A:$A,$A376,Sta!$L:$L,"&gt;0.5") +COUNTIFS(Sta!$B:$B,$A376,Sta!$L:$L,"&gt;0.5"))/$D376</f>
        <v>0.5</v>
      </c>
      <c r="F376" s="7">
        <f>COUNTIFS(Sta!$A:$A,$A376,Sta!$L:$L,"&gt;0.5")/$B376</f>
        <v>0.45454545454545453</v>
      </c>
      <c r="G376" s="7">
        <f>COUNTIFS(Sta!$B:$B,$A376,Sta!$L:$L,"&gt;0.5")/$C376</f>
        <v>0.54545454545454541</v>
      </c>
      <c r="H376" s="12">
        <f>(COUNTIFS(Sta!$A:$A,$A376,Sta!$L:$L,"&gt;1.5") +COUNTIFS(Sta!$B:$B,$A376,Sta!$L:$L,"&gt;1.5"))/$D376</f>
        <v>0.22727272727272727</v>
      </c>
      <c r="I376" s="7">
        <f>COUNTIFS(Sta!$A:$A,$A376,Sta!$L:$L,"&gt;1.5")/$B376</f>
        <v>9.0909090909090912E-2</v>
      </c>
      <c r="J376" s="7">
        <f>COUNTIFS(Sta!$B:$B,$A376,Sta!$L:$L,"&gt;1.5")/$C376</f>
        <v>0.36363636363636365</v>
      </c>
      <c r="K376" s="12">
        <f>(COUNTIFS(Sta!$A:$A,$A376,Sta!$H:$H,"&gt;0.5") +COUNTIFS(Sta!$B:$B,$A376,Sta!$J:$J,"&gt;0.5"))/$D376</f>
        <v>0.31818181818181818</v>
      </c>
      <c r="L376" s="7">
        <f>COUNTIFS(Sta!$A:$A,$A376,Sta!$H:$H,"&gt;0.5")/$B376</f>
        <v>0.18181818181818182</v>
      </c>
      <c r="M376" s="7">
        <f>COUNTIFS(Sta!$B:$B,$A376,Sta!$J:$J,"&gt;0.5")/$C376</f>
        <v>0.45454545454545453</v>
      </c>
      <c r="N376" s="12">
        <f>(COUNTIFS(Sta!$A:$A,$A376,Sta!$H:$H,"&gt;1.5") +COUNTIFS(Sta!$B:$B,$A376,Sta!$J:$J,"&gt;1.5"))/$D376</f>
        <v>4.5454545454545456E-2</v>
      </c>
      <c r="O376" s="7">
        <f>COUNTIFS(Sta!$A:$A,$A376,Sta!$H:$H,"&gt;1.5")/$B376</f>
        <v>0</v>
      </c>
      <c r="P376" s="7">
        <f>COUNTIFS(Sta!$B:$B,$A376,Sta!$J:$J,"&gt;1.5")/$C376</f>
        <v>9.0909090909090912E-2</v>
      </c>
      <c r="Q376" s="12">
        <f>(COUNTIFS(Sta!$A:$A,$A376,Sta!$I:$I,"&gt;0.5") +COUNTIFS(Sta!$B:$B,$A376,Sta!$K:$K,"&gt;0.5"))/$D376</f>
        <v>0.31818181818181818</v>
      </c>
      <c r="R376" s="7">
        <f>COUNTIFS(Sta!$A:$A,$A376,Sta!$I:$I,"&gt;0.5")/$B376</f>
        <v>0.36363636363636365</v>
      </c>
      <c r="S376" s="7">
        <f>COUNTIFS(Sta!$B:$B,$A376,Sta!$K:$K,"&gt;0.5")/$C376</f>
        <v>0.27272727272727271</v>
      </c>
      <c r="T376" s="12">
        <f>(COUNTIFS(Sta!$A:$A,$A376,Sta!$I:$I,"&gt;1.5") +COUNTIFS(Sta!$B:$B,$A376,Sta!$K:$K,"&gt;1.5"))/$D376</f>
        <v>9.0909090909090912E-2</v>
      </c>
      <c r="U376" s="7">
        <f>COUNTIFS(Sta!$A:$A,$A376,Sta!$I:$I,"&gt;1.5")/$B376</f>
        <v>0</v>
      </c>
      <c r="V376" s="7">
        <f>COUNTIFS(Sta!$B:$B,$A376,Sta!$K:$K,"&gt;1.5")/$C376</f>
        <v>0.18181818181818182</v>
      </c>
    </row>
    <row r="377" spans="1:22" x14ac:dyDescent="0.3">
      <c r="A377" t="s">
        <v>228</v>
      </c>
      <c r="B377" s="9">
        <f>COUNTIF(Sta!A:A,A377)</f>
        <v>1</v>
      </c>
      <c r="C377" s="4">
        <f>COUNTIF(Sta!B:B,A377)</f>
        <v>1</v>
      </c>
      <c r="D377" s="4">
        <f t="shared" si="11"/>
        <v>2</v>
      </c>
      <c r="E377" s="12">
        <f>(COUNTIFS(Sta!$A:$A,$A377,Sta!$L:$L,"&gt;0.5") +COUNTIFS(Sta!$B:$B,$A377,Sta!$L:$L,"&gt;0.5"))/$D377</f>
        <v>0.5</v>
      </c>
      <c r="F377" s="7">
        <f>COUNTIFS(Sta!$A:$A,$A377,Sta!$L:$L,"&gt;0.5")/$B377</f>
        <v>1</v>
      </c>
      <c r="G377" s="7">
        <f>COUNTIFS(Sta!$B:$B,$A377,Sta!$L:$L,"&gt;0.5")/$C377</f>
        <v>0</v>
      </c>
      <c r="H377" s="12">
        <f>(COUNTIFS(Sta!$A:$A,$A377,Sta!$L:$L,"&gt;1.5") +COUNTIFS(Sta!$B:$B,$A377,Sta!$L:$L,"&gt;1.5"))/$D377</f>
        <v>0.5</v>
      </c>
      <c r="I377" s="7">
        <f>COUNTIFS(Sta!$A:$A,$A377,Sta!$L:$L,"&gt;1.5")/$B377</f>
        <v>1</v>
      </c>
      <c r="J377" s="7">
        <f>COUNTIFS(Sta!$B:$B,$A377,Sta!$L:$L,"&gt;1.5")/$C377</f>
        <v>0</v>
      </c>
      <c r="K377" s="12">
        <f>(COUNTIFS(Sta!$A:$A,$A377,Sta!$H:$H,"&gt;0.5") +COUNTIFS(Sta!$B:$B,$A377,Sta!$J:$J,"&gt;0.5"))/$D377</f>
        <v>0.5</v>
      </c>
      <c r="L377" s="7">
        <f>COUNTIFS(Sta!$A:$A,$A377,Sta!$H:$H,"&gt;0.5")/$B377</f>
        <v>1</v>
      </c>
      <c r="M377" s="7">
        <f>COUNTIFS(Sta!$B:$B,$A377,Sta!$J:$J,"&gt;0.5")/$C377</f>
        <v>0</v>
      </c>
      <c r="N377" s="12">
        <f>(COUNTIFS(Sta!$A:$A,$A377,Sta!$H:$H,"&gt;1.5") +COUNTIFS(Sta!$B:$B,$A377,Sta!$J:$J,"&gt;1.5"))/$D377</f>
        <v>0</v>
      </c>
      <c r="O377" s="7">
        <f>COUNTIFS(Sta!$A:$A,$A377,Sta!$H:$H,"&gt;1.5")/$B377</f>
        <v>0</v>
      </c>
      <c r="P377" s="7">
        <f>COUNTIFS(Sta!$B:$B,$A377,Sta!$J:$J,"&gt;1.5")/$C377</f>
        <v>0</v>
      </c>
      <c r="Q377" s="12">
        <f>(COUNTIFS(Sta!$A:$A,$A377,Sta!$I:$I,"&gt;0.5") +COUNTIFS(Sta!$B:$B,$A377,Sta!$K:$K,"&gt;0.5"))/$D377</f>
        <v>0.5</v>
      </c>
      <c r="R377" s="7">
        <f>COUNTIFS(Sta!$A:$A,$A377,Sta!$I:$I,"&gt;0.5")/$B377</f>
        <v>1</v>
      </c>
      <c r="S377" s="7">
        <f>COUNTIFS(Sta!$B:$B,$A377,Sta!$K:$K,"&gt;0.5")/$C377</f>
        <v>0</v>
      </c>
      <c r="T377" s="12">
        <f>(COUNTIFS(Sta!$A:$A,$A377,Sta!$I:$I,"&gt;1.5") +COUNTIFS(Sta!$B:$B,$A377,Sta!$K:$K,"&gt;1.5"))/$D377</f>
        <v>0.5</v>
      </c>
      <c r="U377" s="7">
        <f>COUNTIFS(Sta!$A:$A,$A377,Sta!$I:$I,"&gt;1.5")/$B377</f>
        <v>1</v>
      </c>
      <c r="V377" s="7">
        <f>COUNTIFS(Sta!$B:$B,$A377,Sta!$K:$K,"&gt;1.5")/$C377</f>
        <v>0</v>
      </c>
    </row>
    <row r="378" spans="1:22" x14ac:dyDescent="0.3">
      <c r="A378" t="s">
        <v>287</v>
      </c>
      <c r="B378" s="9">
        <f>COUNTIF(Sta!A:A,A378)</f>
        <v>0</v>
      </c>
      <c r="C378" s="4">
        <f>COUNTIF(Sta!B:B,A378)</f>
        <v>1</v>
      </c>
      <c r="D378" s="4">
        <f t="shared" si="11"/>
        <v>1</v>
      </c>
      <c r="E378" s="12">
        <f>(COUNTIFS(Sta!$A:$A,$A378,Sta!$L:$L,"&gt;0.5") +COUNTIFS(Sta!$B:$B,$A378,Sta!$L:$L,"&gt;0.5"))/$D378</f>
        <v>1</v>
      </c>
      <c r="F378" s="7" t="e">
        <f>COUNTIFS(Sta!$A:$A,$A378,Sta!$L:$L,"&gt;0.5")/$B378</f>
        <v>#DIV/0!</v>
      </c>
      <c r="G378" s="7">
        <f>COUNTIFS(Sta!$B:$B,$A378,Sta!$L:$L,"&gt;0.5")/$C378</f>
        <v>1</v>
      </c>
      <c r="H378" s="12">
        <f>(COUNTIFS(Sta!$A:$A,$A378,Sta!$L:$L,"&gt;1.5") +COUNTIFS(Sta!$B:$B,$A378,Sta!$L:$L,"&gt;1.5"))/$D378</f>
        <v>1</v>
      </c>
      <c r="I378" s="7" t="e">
        <f>COUNTIFS(Sta!$A:$A,$A378,Sta!$L:$L,"&gt;1.5")/$B378</f>
        <v>#DIV/0!</v>
      </c>
      <c r="J378" s="7">
        <f>COUNTIFS(Sta!$B:$B,$A378,Sta!$L:$L,"&gt;1.5")/$C378</f>
        <v>1</v>
      </c>
      <c r="K378" s="12">
        <f>(COUNTIFS(Sta!$A:$A,$A378,Sta!$H:$H,"&gt;0.5") +COUNTIFS(Sta!$B:$B,$A378,Sta!$J:$J,"&gt;0.5"))/$D378</f>
        <v>1</v>
      </c>
      <c r="L378" s="7" t="e">
        <f>COUNTIFS(Sta!$A:$A,$A378,Sta!$H:$H,"&gt;0.5")/$B378</f>
        <v>#DIV/0!</v>
      </c>
      <c r="M378" s="7">
        <f>COUNTIFS(Sta!$B:$B,$A378,Sta!$J:$J,"&gt;0.5")/$C378</f>
        <v>1</v>
      </c>
      <c r="N378" s="12">
        <f>(COUNTIFS(Sta!$A:$A,$A378,Sta!$H:$H,"&gt;1.5") +COUNTIFS(Sta!$B:$B,$A378,Sta!$J:$J,"&gt;1.5"))/$D378</f>
        <v>1</v>
      </c>
      <c r="O378" s="7" t="e">
        <f>COUNTIFS(Sta!$A:$A,$A378,Sta!$H:$H,"&gt;1.5")/$B378</f>
        <v>#DIV/0!</v>
      </c>
      <c r="P378" s="7">
        <f>COUNTIFS(Sta!$B:$B,$A378,Sta!$J:$J,"&gt;1.5")/$C378</f>
        <v>1</v>
      </c>
      <c r="Q378" s="12">
        <f>(COUNTIFS(Sta!$A:$A,$A378,Sta!$I:$I,"&gt;0.5") +COUNTIFS(Sta!$B:$B,$A378,Sta!$K:$K,"&gt;0.5"))/$D378</f>
        <v>0</v>
      </c>
      <c r="R378" s="7" t="e">
        <f>COUNTIFS(Sta!$A:$A,$A378,Sta!$I:$I,"&gt;0.5")/$B378</f>
        <v>#DIV/0!</v>
      </c>
      <c r="S378" s="7">
        <f>COUNTIFS(Sta!$B:$B,$A378,Sta!$K:$K,"&gt;0.5")/$C378</f>
        <v>0</v>
      </c>
      <c r="T378" s="12">
        <f>(COUNTIFS(Sta!$A:$A,$A378,Sta!$I:$I,"&gt;1.5") +COUNTIFS(Sta!$B:$B,$A378,Sta!$K:$K,"&gt;1.5"))/$D378</f>
        <v>0</v>
      </c>
      <c r="U378" s="7" t="e">
        <f>COUNTIFS(Sta!$A:$A,$A378,Sta!$I:$I,"&gt;1.5")/$B378</f>
        <v>#DIV/0!</v>
      </c>
      <c r="V378" s="7">
        <f>COUNTIFS(Sta!$B:$B,$A378,Sta!$K:$K,"&gt;1.5")/$C378</f>
        <v>0</v>
      </c>
    </row>
    <row r="379" spans="1:22" x14ac:dyDescent="0.3">
      <c r="A379" t="s">
        <v>316</v>
      </c>
      <c r="B379" s="9">
        <f>COUNTIF(Sta!A:A,A379)</f>
        <v>1</v>
      </c>
      <c r="C379" s="4">
        <f>COUNTIF(Sta!B:B,A379)</f>
        <v>0</v>
      </c>
      <c r="D379" s="4">
        <f t="shared" si="11"/>
        <v>1</v>
      </c>
      <c r="E379" s="12">
        <f>(COUNTIFS(Sta!$A:$A,$A379,Sta!$L:$L,"&gt;0.5") +COUNTIFS(Sta!$B:$B,$A379,Sta!$L:$L,"&gt;0.5"))/$D379</f>
        <v>0</v>
      </c>
      <c r="F379" s="7">
        <f>COUNTIFS(Sta!$A:$A,$A379,Sta!$L:$L,"&gt;0.5")/$B379</f>
        <v>0</v>
      </c>
      <c r="G379" s="7" t="e">
        <f>COUNTIFS(Sta!$B:$B,$A379,Sta!$L:$L,"&gt;0.5")/$C379</f>
        <v>#DIV/0!</v>
      </c>
      <c r="H379" s="12">
        <f>(COUNTIFS(Sta!$A:$A,$A379,Sta!$L:$L,"&gt;1.5") +COUNTIFS(Sta!$B:$B,$A379,Sta!$L:$L,"&gt;1.5"))/$D379</f>
        <v>0</v>
      </c>
      <c r="I379" s="7">
        <f>COUNTIFS(Sta!$A:$A,$A379,Sta!$L:$L,"&gt;1.5")/$B379</f>
        <v>0</v>
      </c>
      <c r="J379" s="7" t="e">
        <f>COUNTIFS(Sta!$B:$B,$A379,Sta!$L:$L,"&gt;1.5")/$C379</f>
        <v>#DIV/0!</v>
      </c>
      <c r="K379" s="12">
        <f>(COUNTIFS(Sta!$A:$A,$A379,Sta!$H:$H,"&gt;0.5") +COUNTIFS(Sta!$B:$B,$A379,Sta!$J:$J,"&gt;0.5"))/$D379</f>
        <v>0</v>
      </c>
      <c r="L379" s="7">
        <f>COUNTIFS(Sta!$A:$A,$A379,Sta!$H:$H,"&gt;0.5")/$B379</f>
        <v>0</v>
      </c>
      <c r="M379" s="7" t="e">
        <f>COUNTIFS(Sta!$B:$B,$A379,Sta!$J:$J,"&gt;0.5")/$C379</f>
        <v>#DIV/0!</v>
      </c>
      <c r="N379" s="12">
        <f>(COUNTIFS(Sta!$A:$A,$A379,Sta!$H:$H,"&gt;1.5") +COUNTIFS(Sta!$B:$B,$A379,Sta!$J:$J,"&gt;1.5"))/$D379</f>
        <v>0</v>
      </c>
      <c r="O379" s="7">
        <f>COUNTIFS(Sta!$A:$A,$A379,Sta!$H:$H,"&gt;1.5")/$B379</f>
        <v>0</v>
      </c>
      <c r="P379" s="7" t="e">
        <f>COUNTIFS(Sta!$B:$B,$A379,Sta!$J:$J,"&gt;1.5")/$C379</f>
        <v>#DIV/0!</v>
      </c>
      <c r="Q379" s="12">
        <f>(COUNTIFS(Sta!$A:$A,$A379,Sta!$I:$I,"&gt;0.5") +COUNTIFS(Sta!$B:$B,$A379,Sta!$K:$K,"&gt;0.5"))/$D379</f>
        <v>0</v>
      </c>
      <c r="R379" s="7">
        <f>COUNTIFS(Sta!$A:$A,$A379,Sta!$I:$I,"&gt;0.5")/$B379</f>
        <v>0</v>
      </c>
      <c r="S379" s="7" t="e">
        <f>COUNTIFS(Sta!$B:$B,$A379,Sta!$K:$K,"&gt;0.5")/$C379</f>
        <v>#DIV/0!</v>
      </c>
      <c r="T379" s="12">
        <f>(COUNTIFS(Sta!$A:$A,$A379,Sta!$I:$I,"&gt;1.5") +COUNTIFS(Sta!$B:$B,$A379,Sta!$K:$K,"&gt;1.5"))/$D379</f>
        <v>0</v>
      </c>
      <c r="U379" s="7">
        <f>COUNTIFS(Sta!$A:$A,$A379,Sta!$I:$I,"&gt;1.5")/$B379</f>
        <v>0</v>
      </c>
      <c r="V379" s="7" t="e">
        <f>COUNTIFS(Sta!$B:$B,$A379,Sta!$K:$K,"&gt;1.5")/$C379</f>
        <v>#DIV/0!</v>
      </c>
    </row>
    <row r="380" spans="1:22" x14ac:dyDescent="0.3">
      <c r="A380" t="s">
        <v>613</v>
      </c>
      <c r="B380" s="9">
        <f>COUNTIF(Sta!A:A,A380)</f>
        <v>2</v>
      </c>
      <c r="C380" s="4">
        <f>COUNTIF(Sta!B:B,A380)</f>
        <v>2</v>
      </c>
      <c r="D380" s="4">
        <f t="shared" si="11"/>
        <v>4</v>
      </c>
      <c r="E380" s="12">
        <f>(COUNTIFS(Sta!$A:$A,$A380,Sta!$L:$L,"&gt;0.5") +COUNTIFS(Sta!$B:$B,$A380,Sta!$L:$L,"&gt;0.5"))/$D380</f>
        <v>0.75</v>
      </c>
      <c r="F380" s="7">
        <f>COUNTIFS(Sta!$A:$A,$A380,Sta!$L:$L,"&gt;0.5")/$B380</f>
        <v>0.5</v>
      </c>
      <c r="G380" s="7">
        <f>COUNTIFS(Sta!$B:$B,$A380,Sta!$L:$L,"&gt;0.5")/$C380</f>
        <v>1</v>
      </c>
      <c r="H380" s="12">
        <f>(COUNTIFS(Sta!$A:$A,$A380,Sta!$L:$L,"&gt;1.5") +COUNTIFS(Sta!$B:$B,$A380,Sta!$L:$L,"&gt;1.5"))/$D380</f>
        <v>0.25</v>
      </c>
      <c r="I380" s="7">
        <f>COUNTIFS(Sta!$A:$A,$A380,Sta!$L:$L,"&gt;1.5")/$B380</f>
        <v>0</v>
      </c>
      <c r="J380" s="7">
        <f>COUNTIFS(Sta!$B:$B,$A380,Sta!$L:$L,"&gt;1.5")/$C380</f>
        <v>0.5</v>
      </c>
      <c r="K380" s="12">
        <f>(COUNTIFS(Sta!$A:$A,$A380,Sta!$H:$H,"&gt;0.5") +COUNTIFS(Sta!$B:$B,$A380,Sta!$J:$J,"&gt;0.5"))/$D380</f>
        <v>0.5</v>
      </c>
      <c r="L380" s="7">
        <f>COUNTIFS(Sta!$A:$A,$A380,Sta!$H:$H,"&gt;0.5")/$B380</f>
        <v>0</v>
      </c>
      <c r="M380" s="7">
        <f>COUNTIFS(Sta!$B:$B,$A380,Sta!$J:$J,"&gt;0.5")/$C380</f>
        <v>1</v>
      </c>
      <c r="N380" s="12">
        <f>(COUNTIFS(Sta!$A:$A,$A380,Sta!$H:$H,"&gt;1.5") +COUNTIFS(Sta!$B:$B,$A380,Sta!$J:$J,"&gt;1.5"))/$D380</f>
        <v>0</v>
      </c>
      <c r="O380" s="7">
        <f>COUNTIFS(Sta!$A:$A,$A380,Sta!$H:$H,"&gt;1.5")/$B380</f>
        <v>0</v>
      </c>
      <c r="P380" s="7">
        <f>COUNTIFS(Sta!$B:$B,$A380,Sta!$J:$J,"&gt;1.5")/$C380</f>
        <v>0</v>
      </c>
      <c r="Q380" s="12">
        <f>(COUNTIFS(Sta!$A:$A,$A380,Sta!$I:$I,"&gt;0.5") +COUNTIFS(Sta!$B:$B,$A380,Sta!$K:$K,"&gt;0.5"))/$D380</f>
        <v>0.5</v>
      </c>
      <c r="R380" s="7">
        <f>COUNTIFS(Sta!$A:$A,$A380,Sta!$I:$I,"&gt;0.5")/$B380</f>
        <v>0.5</v>
      </c>
      <c r="S380" s="7">
        <f>COUNTIFS(Sta!$B:$B,$A380,Sta!$K:$K,"&gt;0.5")/$C380</f>
        <v>0.5</v>
      </c>
      <c r="T380" s="12">
        <f>(COUNTIFS(Sta!$A:$A,$A380,Sta!$I:$I,"&gt;1.5") +COUNTIFS(Sta!$B:$B,$A380,Sta!$K:$K,"&gt;1.5"))/$D380</f>
        <v>0.25</v>
      </c>
      <c r="U380" s="7">
        <f>COUNTIFS(Sta!$A:$A,$A380,Sta!$I:$I,"&gt;1.5")/$B380</f>
        <v>0</v>
      </c>
      <c r="V380" s="7">
        <f>COUNTIFS(Sta!$B:$B,$A380,Sta!$K:$K,"&gt;1.5")/$C380</f>
        <v>0.5</v>
      </c>
    </row>
    <row r="381" spans="1:22" x14ac:dyDescent="0.3">
      <c r="A381" t="s">
        <v>652</v>
      </c>
      <c r="B381" s="9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2">
        <f>(COUNTIFS(Sta!$A:$A,$A381,Sta!$L:$L,"&gt;0.5") +COUNTIFS(Sta!$B:$B,$A381,Sta!$L:$L,"&gt;0.5"))/$D381</f>
        <v>0.66666666666666663</v>
      </c>
      <c r="F381" s="7">
        <f>COUNTIFS(Sta!$A:$A,$A381,Sta!$L:$L,"&gt;0.5")/$B381</f>
        <v>0.77777777777777779</v>
      </c>
      <c r="G381" s="7">
        <f>COUNTIFS(Sta!$B:$B,$A381,Sta!$L:$L,"&gt;0.5")/$C381</f>
        <v>0.55555555555555558</v>
      </c>
      <c r="H381" s="12">
        <f>(COUNTIFS(Sta!$A:$A,$A381,Sta!$L:$L,"&gt;1.5") +COUNTIFS(Sta!$B:$B,$A381,Sta!$L:$L,"&gt;1.5"))/$D381</f>
        <v>0.27777777777777779</v>
      </c>
      <c r="I381" s="7">
        <f>COUNTIFS(Sta!$A:$A,$A381,Sta!$L:$L,"&gt;1.5")/$B381</f>
        <v>0.1111111111111111</v>
      </c>
      <c r="J381" s="7">
        <f>COUNTIFS(Sta!$B:$B,$A381,Sta!$L:$L,"&gt;1.5")/$C381</f>
        <v>0.44444444444444442</v>
      </c>
      <c r="K381" s="12">
        <f>(COUNTIFS(Sta!$A:$A,$A381,Sta!$H:$H,"&gt;0.5") +COUNTIFS(Sta!$B:$B,$A381,Sta!$J:$J,"&gt;0.5"))/$D381</f>
        <v>0.27777777777777779</v>
      </c>
      <c r="L381" s="7">
        <f>COUNTIFS(Sta!$A:$A,$A381,Sta!$H:$H,"&gt;0.5")/$B381</f>
        <v>0.1111111111111111</v>
      </c>
      <c r="M381" s="7">
        <f>COUNTIFS(Sta!$B:$B,$A381,Sta!$J:$J,"&gt;0.5")/$C381</f>
        <v>0.44444444444444442</v>
      </c>
      <c r="N381" s="12">
        <f>(COUNTIFS(Sta!$A:$A,$A381,Sta!$H:$H,"&gt;1.5") +COUNTIFS(Sta!$B:$B,$A381,Sta!$J:$J,"&gt;1.5"))/$D381</f>
        <v>0.16666666666666666</v>
      </c>
      <c r="O381" s="7">
        <f>COUNTIFS(Sta!$A:$A,$A381,Sta!$H:$H,"&gt;1.5")/$B381</f>
        <v>0.1111111111111111</v>
      </c>
      <c r="P381" s="7">
        <f>COUNTIFS(Sta!$B:$B,$A381,Sta!$J:$J,"&gt;1.5")/$C381</f>
        <v>0.22222222222222221</v>
      </c>
      <c r="Q381" s="12">
        <f>(COUNTIFS(Sta!$A:$A,$A381,Sta!$I:$I,"&gt;0.5") +COUNTIFS(Sta!$B:$B,$A381,Sta!$K:$K,"&gt;0.5"))/$D381</f>
        <v>0.5</v>
      </c>
      <c r="R381" s="7">
        <f>COUNTIFS(Sta!$A:$A,$A381,Sta!$I:$I,"&gt;0.5")/$B381</f>
        <v>0.66666666666666663</v>
      </c>
      <c r="S381" s="7">
        <f>COUNTIFS(Sta!$B:$B,$A381,Sta!$K:$K,"&gt;0.5")/$C381</f>
        <v>0.33333333333333331</v>
      </c>
      <c r="T381" s="12">
        <f>(COUNTIFS(Sta!$A:$A,$A381,Sta!$I:$I,"&gt;1.5") +COUNTIFS(Sta!$B:$B,$A381,Sta!$K:$K,"&gt;1.5"))/$D381</f>
        <v>5.5555555555555552E-2</v>
      </c>
      <c r="U381" s="7">
        <f>COUNTIFS(Sta!$A:$A,$A381,Sta!$I:$I,"&gt;1.5")/$B381</f>
        <v>0</v>
      </c>
      <c r="V381" s="7">
        <f>COUNTIFS(Sta!$B:$B,$A381,Sta!$K:$K,"&gt;1.5")/$C381</f>
        <v>0.1111111111111111</v>
      </c>
    </row>
    <row r="382" spans="1:22" x14ac:dyDescent="0.3">
      <c r="A382" t="s">
        <v>549</v>
      </c>
      <c r="B382" s="9">
        <f>COUNTIF(Sta!A:A,A382)</f>
        <v>2</v>
      </c>
      <c r="C382" s="4">
        <f>COUNTIF(Sta!B:B,A382)</f>
        <v>3</v>
      </c>
      <c r="D382" s="4">
        <f t="shared" si="12"/>
        <v>5</v>
      </c>
      <c r="E382" s="12">
        <f>(COUNTIFS(Sta!$A:$A,$A382,Sta!$L:$L,"&gt;0.5") +COUNTIFS(Sta!$B:$B,$A382,Sta!$L:$L,"&gt;0.5"))/$D382</f>
        <v>0.8</v>
      </c>
      <c r="F382" s="7">
        <f>COUNTIFS(Sta!$A:$A,$A382,Sta!$L:$L,"&gt;0.5")/$B382</f>
        <v>1</v>
      </c>
      <c r="G382" s="7">
        <f>COUNTIFS(Sta!$B:$B,$A382,Sta!$L:$L,"&gt;0.5")/$C382</f>
        <v>0.66666666666666663</v>
      </c>
      <c r="H382" s="12">
        <f>(COUNTIFS(Sta!$A:$A,$A382,Sta!$L:$L,"&gt;1.5") +COUNTIFS(Sta!$B:$B,$A382,Sta!$L:$L,"&gt;1.5"))/$D382</f>
        <v>0.4</v>
      </c>
      <c r="I382" s="7">
        <f>COUNTIFS(Sta!$A:$A,$A382,Sta!$L:$L,"&gt;1.5")/$B382</f>
        <v>0</v>
      </c>
      <c r="J382" s="7">
        <f>COUNTIFS(Sta!$B:$B,$A382,Sta!$L:$L,"&gt;1.5")/$C382</f>
        <v>0.66666666666666663</v>
      </c>
      <c r="K382" s="12">
        <f>(COUNTIFS(Sta!$A:$A,$A382,Sta!$H:$H,"&gt;0.5") +COUNTIFS(Sta!$B:$B,$A382,Sta!$J:$J,"&gt;0.5"))/$D382</f>
        <v>0.2</v>
      </c>
      <c r="L382" s="7">
        <f>COUNTIFS(Sta!$A:$A,$A382,Sta!$H:$H,"&gt;0.5")/$B382</f>
        <v>0</v>
      </c>
      <c r="M382" s="7">
        <f>COUNTIFS(Sta!$B:$B,$A382,Sta!$J:$J,"&gt;0.5")/$C382</f>
        <v>0.33333333333333331</v>
      </c>
      <c r="N382" s="12">
        <f>(COUNTIFS(Sta!$A:$A,$A382,Sta!$H:$H,"&gt;1.5") +COUNTIFS(Sta!$B:$B,$A382,Sta!$J:$J,"&gt;1.5"))/$D382</f>
        <v>0</v>
      </c>
      <c r="O382" s="7">
        <f>COUNTIFS(Sta!$A:$A,$A382,Sta!$H:$H,"&gt;1.5")/$B382</f>
        <v>0</v>
      </c>
      <c r="P382" s="7">
        <f>COUNTIFS(Sta!$B:$B,$A382,Sta!$J:$J,"&gt;1.5")/$C382</f>
        <v>0</v>
      </c>
      <c r="Q382" s="12">
        <f>(COUNTIFS(Sta!$A:$A,$A382,Sta!$I:$I,"&gt;0.5") +COUNTIFS(Sta!$B:$B,$A382,Sta!$K:$K,"&gt;0.5"))/$D382</f>
        <v>0.8</v>
      </c>
      <c r="R382" s="7">
        <f>COUNTIFS(Sta!$A:$A,$A382,Sta!$I:$I,"&gt;0.5")/$B382</f>
        <v>1</v>
      </c>
      <c r="S382" s="7">
        <f>COUNTIFS(Sta!$B:$B,$A382,Sta!$K:$K,"&gt;0.5")/$C382</f>
        <v>0.66666666666666663</v>
      </c>
      <c r="T382" s="12">
        <f>(COUNTIFS(Sta!$A:$A,$A382,Sta!$I:$I,"&gt;1.5") +COUNTIFS(Sta!$B:$B,$A382,Sta!$K:$K,"&gt;1.5"))/$D382</f>
        <v>0.4</v>
      </c>
      <c r="U382" s="7">
        <f>COUNTIFS(Sta!$A:$A,$A382,Sta!$I:$I,"&gt;1.5")/$B382</f>
        <v>0</v>
      </c>
      <c r="V382" s="7">
        <f>COUNTIFS(Sta!$B:$B,$A382,Sta!$K:$K,"&gt;1.5")/$C382</f>
        <v>0.66666666666666663</v>
      </c>
    </row>
    <row r="383" spans="1:22" x14ac:dyDescent="0.3">
      <c r="A383" t="s">
        <v>366</v>
      </c>
      <c r="B383" s="9">
        <f>COUNTIF(Sta!A:A,A383)</f>
        <v>1</v>
      </c>
      <c r="C383" s="4">
        <f>COUNTIF(Sta!B:B,A383)</f>
        <v>2</v>
      </c>
      <c r="D383" s="4">
        <f t="shared" si="12"/>
        <v>3</v>
      </c>
      <c r="E383" s="12">
        <f>(COUNTIFS(Sta!$A:$A,$A383,Sta!$L:$L,"&gt;0.5") +COUNTIFS(Sta!$B:$B,$A383,Sta!$L:$L,"&gt;0.5"))/$D383</f>
        <v>0.66666666666666663</v>
      </c>
      <c r="F383" s="7">
        <f>COUNTIFS(Sta!$A:$A,$A383,Sta!$L:$L,"&gt;0.5")/$B383</f>
        <v>1</v>
      </c>
      <c r="G383" s="7">
        <f>COUNTIFS(Sta!$B:$B,$A383,Sta!$L:$L,"&gt;0.5")/$C383</f>
        <v>0.5</v>
      </c>
      <c r="H383" s="12">
        <f>(COUNTIFS(Sta!$A:$A,$A383,Sta!$L:$L,"&gt;1.5") +COUNTIFS(Sta!$B:$B,$A383,Sta!$L:$L,"&gt;1.5"))/$D383</f>
        <v>0</v>
      </c>
      <c r="I383" s="7">
        <f>COUNTIFS(Sta!$A:$A,$A383,Sta!$L:$L,"&gt;1.5")/$B383</f>
        <v>0</v>
      </c>
      <c r="J383" s="7">
        <f>COUNTIFS(Sta!$B:$B,$A383,Sta!$L:$L,"&gt;1.5")/$C383</f>
        <v>0</v>
      </c>
      <c r="K383" s="12">
        <f>(COUNTIFS(Sta!$A:$A,$A383,Sta!$H:$H,"&gt;0.5") +COUNTIFS(Sta!$B:$B,$A383,Sta!$J:$J,"&gt;0.5"))/$D383</f>
        <v>0</v>
      </c>
      <c r="L383" s="7">
        <f>COUNTIFS(Sta!$A:$A,$A383,Sta!$H:$H,"&gt;0.5")/$B383</f>
        <v>0</v>
      </c>
      <c r="M383" s="7">
        <f>COUNTIFS(Sta!$B:$B,$A383,Sta!$J:$J,"&gt;0.5")/$C383</f>
        <v>0</v>
      </c>
      <c r="N383" s="12">
        <f>(COUNTIFS(Sta!$A:$A,$A383,Sta!$H:$H,"&gt;1.5") +COUNTIFS(Sta!$B:$B,$A383,Sta!$J:$J,"&gt;1.5"))/$D383</f>
        <v>0</v>
      </c>
      <c r="O383" s="7">
        <f>COUNTIFS(Sta!$A:$A,$A383,Sta!$H:$H,"&gt;1.5")/$B383</f>
        <v>0</v>
      </c>
      <c r="P383" s="7">
        <f>COUNTIFS(Sta!$B:$B,$A383,Sta!$J:$J,"&gt;1.5")/$C383</f>
        <v>0</v>
      </c>
      <c r="Q383" s="12">
        <f>(COUNTIFS(Sta!$A:$A,$A383,Sta!$I:$I,"&gt;0.5") +COUNTIFS(Sta!$B:$B,$A383,Sta!$K:$K,"&gt;0.5"))/$D383</f>
        <v>0.66666666666666663</v>
      </c>
      <c r="R383" s="7">
        <f>COUNTIFS(Sta!$A:$A,$A383,Sta!$I:$I,"&gt;0.5")/$B383</f>
        <v>1</v>
      </c>
      <c r="S383" s="7">
        <f>COUNTIFS(Sta!$B:$B,$A383,Sta!$K:$K,"&gt;0.5")/$C383</f>
        <v>0.5</v>
      </c>
      <c r="T383" s="12">
        <f>(COUNTIFS(Sta!$A:$A,$A383,Sta!$I:$I,"&gt;1.5") +COUNTIFS(Sta!$B:$B,$A383,Sta!$K:$K,"&gt;1.5"))/$D383</f>
        <v>0</v>
      </c>
      <c r="U383" s="7">
        <f>COUNTIFS(Sta!$A:$A,$A383,Sta!$I:$I,"&gt;1.5")/$B383</f>
        <v>0</v>
      </c>
      <c r="V383" s="7">
        <f>COUNTIFS(Sta!$B:$B,$A383,Sta!$K:$K,"&gt;1.5")/$C383</f>
        <v>0</v>
      </c>
    </row>
    <row r="384" spans="1:22" x14ac:dyDescent="0.3">
      <c r="A384" t="s">
        <v>398</v>
      </c>
      <c r="B384" s="9">
        <f>COUNTIF(Sta!A:A,A384)</f>
        <v>0</v>
      </c>
      <c r="C384" s="4">
        <f>COUNTIF(Sta!B:B,A384)</f>
        <v>0</v>
      </c>
      <c r="D384" s="4">
        <f t="shared" si="12"/>
        <v>0</v>
      </c>
      <c r="E384" s="12" t="e">
        <f>(COUNTIFS(Sta!$A:$A,$A384,Sta!$L:$L,"&gt;0.5") +COUNTIFS(Sta!$B:$B,$A384,Sta!$L:$L,"&gt;0.5"))/$D384</f>
        <v>#DIV/0!</v>
      </c>
      <c r="F384" s="7" t="e">
        <f>COUNTIFS(Sta!$A:$A,$A384,Sta!$L:$L,"&gt;0.5")/$B384</f>
        <v>#DIV/0!</v>
      </c>
      <c r="G384" s="7" t="e">
        <f>COUNTIFS(Sta!$B:$B,$A384,Sta!$L:$L,"&gt;0.5")/$C384</f>
        <v>#DIV/0!</v>
      </c>
      <c r="H384" s="12" t="e">
        <f>(COUNTIFS(Sta!$A:$A,$A384,Sta!$L:$L,"&gt;1.5") +COUNTIFS(Sta!$B:$B,$A384,Sta!$L:$L,"&gt;1.5"))/$D384</f>
        <v>#DIV/0!</v>
      </c>
      <c r="I384" s="7" t="e">
        <f>COUNTIFS(Sta!$A:$A,$A384,Sta!$L:$L,"&gt;1.5")/$B384</f>
        <v>#DIV/0!</v>
      </c>
      <c r="J384" s="7" t="e">
        <f>COUNTIFS(Sta!$B:$B,$A384,Sta!$L:$L,"&gt;1.5")/$C384</f>
        <v>#DIV/0!</v>
      </c>
      <c r="K384" s="12" t="e">
        <f>(COUNTIFS(Sta!$A:$A,$A384,Sta!$H:$H,"&gt;0.5") +COUNTIFS(Sta!$B:$B,$A384,Sta!$J:$J,"&gt;0.5"))/$D384</f>
        <v>#DIV/0!</v>
      </c>
      <c r="L384" s="7" t="e">
        <f>COUNTIFS(Sta!$A:$A,$A384,Sta!$H:$H,"&gt;0.5")/$B384</f>
        <v>#DIV/0!</v>
      </c>
      <c r="M384" s="7" t="e">
        <f>COUNTIFS(Sta!$B:$B,$A384,Sta!$J:$J,"&gt;0.5")/$C384</f>
        <v>#DIV/0!</v>
      </c>
      <c r="N384" s="12" t="e">
        <f>(COUNTIFS(Sta!$A:$A,$A384,Sta!$H:$H,"&gt;1.5") +COUNTIFS(Sta!$B:$B,$A384,Sta!$J:$J,"&gt;1.5"))/$D384</f>
        <v>#DIV/0!</v>
      </c>
      <c r="O384" s="7" t="e">
        <f>COUNTIFS(Sta!$A:$A,$A384,Sta!$H:$H,"&gt;1.5")/$B384</f>
        <v>#DIV/0!</v>
      </c>
      <c r="P384" s="7" t="e">
        <f>COUNTIFS(Sta!$B:$B,$A384,Sta!$J:$J,"&gt;1.5")/$C384</f>
        <v>#DIV/0!</v>
      </c>
      <c r="Q384" s="12" t="e">
        <f>(COUNTIFS(Sta!$A:$A,$A384,Sta!$I:$I,"&gt;0.5") +COUNTIFS(Sta!$B:$B,$A384,Sta!$K:$K,"&gt;0.5"))/$D384</f>
        <v>#DIV/0!</v>
      </c>
      <c r="R384" s="7" t="e">
        <f>COUNTIFS(Sta!$A:$A,$A384,Sta!$I:$I,"&gt;0.5")/$B384</f>
        <v>#DIV/0!</v>
      </c>
      <c r="S384" s="7" t="e">
        <f>COUNTIFS(Sta!$B:$B,$A384,Sta!$K:$K,"&gt;0.5")/$C384</f>
        <v>#DIV/0!</v>
      </c>
      <c r="T384" s="12" t="e">
        <f>(COUNTIFS(Sta!$A:$A,$A384,Sta!$I:$I,"&gt;1.5") +COUNTIFS(Sta!$B:$B,$A384,Sta!$K:$K,"&gt;1.5"))/$D384</f>
        <v>#DIV/0!</v>
      </c>
      <c r="U384" s="7" t="e">
        <f>COUNTIFS(Sta!$A:$A,$A384,Sta!$I:$I,"&gt;1.5")/$B384</f>
        <v>#DIV/0!</v>
      </c>
      <c r="V384" s="7" t="e">
        <f>COUNTIFS(Sta!$B:$B,$A384,Sta!$K:$K,"&gt;1.5")/$C384</f>
        <v>#DIV/0!</v>
      </c>
    </row>
    <row r="385" spans="1:22" x14ac:dyDescent="0.3">
      <c r="A385" t="s">
        <v>616</v>
      </c>
      <c r="B385" s="9">
        <f>COUNTIF(Sta!A:A,A385)</f>
        <v>3</v>
      </c>
      <c r="C385" s="4">
        <f>COUNTIF(Sta!B:B,A385)</f>
        <v>1</v>
      </c>
      <c r="D385" s="4">
        <f t="shared" si="12"/>
        <v>4</v>
      </c>
      <c r="E385" s="12">
        <f>(COUNTIFS(Sta!$A:$A,$A385,Sta!$L:$L,"&gt;0.5") +COUNTIFS(Sta!$B:$B,$A385,Sta!$L:$L,"&gt;0.5"))/$D385</f>
        <v>0.75</v>
      </c>
      <c r="F385" s="7">
        <f>COUNTIFS(Sta!$A:$A,$A385,Sta!$L:$L,"&gt;0.5")/$B385</f>
        <v>0.66666666666666663</v>
      </c>
      <c r="G385" s="7">
        <f>COUNTIFS(Sta!$B:$B,$A385,Sta!$L:$L,"&gt;0.5")/$C385</f>
        <v>1</v>
      </c>
      <c r="H385" s="12">
        <f>(COUNTIFS(Sta!$A:$A,$A385,Sta!$L:$L,"&gt;1.5") +COUNTIFS(Sta!$B:$B,$A385,Sta!$L:$L,"&gt;1.5"))/$D385</f>
        <v>0</v>
      </c>
      <c r="I385" s="7">
        <f>COUNTIFS(Sta!$A:$A,$A385,Sta!$L:$L,"&gt;1.5")/$B385</f>
        <v>0</v>
      </c>
      <c r="J385" s="7">
        <f>COUNTIFS(Sta!$B:$B,$A385,Sta!$L:$L,"&gt;1.5")/$C385</f>
        <v>0</v>
      </c>
      <c r="K385" s="12">
        <f>(COUNTIFS(Sta!$A:$A,$A385,Sta!$H:$H,"&gt;0.5") +COUNTIFS(Sta!$B:$B,$A385,Sta!$J:$J,"&gt;0.5"))/$D385</f>
        <v>0.25</v>
      </c>
      <c r="L385" s="7">
        <f>COUNTIFS(Sta!$A:$A,$A385,Sta!$H:$H,"&gt;0.5")/$B385</f>
        <v>0.33333333333333331</v>
      </c>
      <c r="M385" s="7">
        <f>COUNTIFS(Sta!$B:$B,$A385,Sta!$J:$J,"&gt;0.5")/$C385</f>
        <v>0</v>
      </c>
      <c r="N385" s="12">
        <f>(COUNTIFS(Sta!$A:$A,$A385,Sta!$H:$H,"&gt;1.5") +COUNTIFS(Sta!$B:$B,$A385,Sta!$J:$J,"&gt;1.5"))/$D385</f>
        <v>0</v>
      </c>
      <c r="O385" s="7">
        <f>COUNTIFS(Sta!$A:$A,$A385,Sta!$H:$H,"&gt;1.5")/$B385</f>
        <v>0</v>
      </c>
      <c r="P385" s="7">
        <f>COUNTIFS(Sta!$B:$B,$A385,Sta!$J:$J,"&gt;1.5")/$C385</f>
        <v>0</v>
      </c>
      <c r="Q385" s="12">
        <f>(COUNTIFS(Sta!$A:$A,$A385,Sta!$I:$I,"&gt;0.5") +COUNTIFS(Sta!$B:$B,$A385,Sta!$K:$K,"&gt;0.5"))/$D385</f>
        <v>0.5</v>
      </c>
      <c r="R385" s="7">
        <f>COUNTIFS(Sta!$A:$A,$A385,Sta!$I:$I,"&gt;0.5")/$B385</f>
        <v>0.33333333333333331</v>
      </c>
      <c r="S385" s="7">
        <f>COUNTIFS(Sta!$B:$B,$A385,Sta!$K:$K,"&gt;0.5")/$C385</f>
        <v>1</v>
      </c>
      <c r="T385" s="12">
        <f>(COUNTIFS(Sta!$A:$A,$A385,Sta!$I:$I,"&gt;1.5") +COUNTIFS(Sta!$B:$B,$A385,Sta!$K:$K,"&gt;1.5"))/$D385</f>
        <v>0</v>
      </c>
      <c r="U385" s="7">
        <f>COUNTIFS(Sta!$A:$A,$A385,Sta!$I:$I,"&gt;1.5")/$B385</f>
        <v>0</v>
      </c>
      <c r="V385" s="7">
        <f>COUNTIFS(Sta!$B:$B,$A385,Sta!$K:$K,"&gt;1.5")/$C385</f>
        <v>0</v>
      </c>
    </row>
    <row r="386" spans="1:22" x14ac:dyDescent="0.3">
      <c r="A386" t="s">
        <v>470</v>
      </c>
      <c r="B386" s="9">
        <f>COUNTIF(Sta!A:A,A386)</f>
        <v>1</v>
      </c>
      <c r="C386" s="4">
        <f>COUNTIF(Sta!B:B,A386)</f>
        <v>1</v>
      </c>
      <c r="D386" s="4">
        <f t="shared" si="12"/>
        <v>2</v>
      </c>
      <c r="E386" s="12">
        <f>(COUNTIFS(Sta!$A:$A,$A386,Sta!$L:$L,"&gt;0.5") +COUNTIFS(Sta!$B:$B,$A386,Sta!$L:$L,"&gt;0.5"))/$D386</f>
        <v>0</v>
      </c>
      <c r="F386" s="7">
        <f>COUNTIFS(Sta!$A:$A,$A386,Sta!$L:$L,"&gt;0.5")/$B386</f>
        <v>0</v>
      </c>
      <c r="G386" s="7">
        <f>COUNTIFS(Sta!$B:$B,$A386,Sta!$L:$L,"&gt;0.5")/$C386</f>
        <v>0</v>
      </c>
      <c r="H386" s="12">
        <f>(COUNTIFS(Sta!$A:$A,$A386,Sta!$L:$L,"&gt;1.5") +COUNTIFS(Sta!$B:$B,$A386,Sta!$L:$L,"&gt;1.5"))/$D386</f>
        <v>0</v>
      </c>
      <c r="I386" s="7">
        <f>COUNTIFS(Sta!$A:$A,$A386,Sta!$L:$L,"&gt;1.5")/$B386</f>
        <v>0</v>
      </c>
      <c r="J386" s="7">
        <f>COUNTIFS(Sta!$B:$B,$A386,Sta!$L:$L,"&gt;1.5")/$C386</f>
        <v>0</v>
      </c>
      <c r="K386" s="12">
        <f>(COUNTIFS(Sta!$A:$A,$A386,Sta!$H:$H,"&gt;0.5") +COUNTIFS(Sta!$B:$B,$A386,Sta!$J:$J,"&gt;0.5"))/$D386</f>
        <v>0</v>
      </c>
      <c r="L386" s="7">
        <f>COUNTIFS(Sta!$A:$A,$A386,Sta!$H:$H,"&gt;0.5")/$B386</f>
        <v>0</v>
      </c>
      <c r="M386" s="7">
        <f>COUNTIFS(Sta!$B:$B,$A386,Sta!$J:$J,"&gt;0.5")/$C386</f>
        <v>0</v>
      </c>
      <c r="N386" s="12">
        <f>(COUNTIFS(Sta!$A:$A,$A386,Sta!$H:$H,"&gt;1.5") +COUNTIFS(Sta!$B:$B,$A386,Sta!$J:$J,"&gt;1.5"))/$D386</f>
        <v>0</v>
      </c>
      <c r="O386" s="7">
        <f>COUNTIFS(Sta!$A:$A,$A386,Sta!$H:$H,"&gt;1.5")/$B386</f>
        <v>0</v>
      </c>
      <c r="P386" s="7">
        <f>COUNTIFS(Sta!$B:$B,$A386,Sta!$J:$J,"&gt;1.5")/$C386</f>
        <v>0</v>
      </c>
      <c r="Q386" s="12">
        <f>(COUNTIFS(Sta!$A:$A,$A386,Sta!$I:$I,"&gt;0.5") +COUNTIFS(Sta!$B:$B,$A386,Sta!$K:$K,"&gt;0.5"))/$D386</f>
        <v>0</v>
      </c>
      <c r="R386" s="7">
        <f>COUNTIFS(Sta!$A:$A,$A386,Sta!$I:$I,"&gt;0.5")/$B386</f>
        <v>0</v>
      </c>
      <c r="S386" s="7">
        <f>COUNTIFS(Sta!$B:$B,$A386,Sta!$K:$K,"&gt;0.5")/$C386</f>
        <v>0</v>
      </c>
      <c r="T386" s="12">
        <f>(COUNTIFS(Sta!$A:$A,$A386,Sta!$I:$I,"&gt;1.5") +COUNTIFS(Sta!$B:$B,$A386,Sta!$K:$K,"&gt;1.5"))/$D386</f>
        <v>0</v>
      </c>
      <c r="U386" s="7">
        <f>COUNTIFS(Sta!$A:$A,$A386,Sta!$I:$I,"&gt;1.5")/$B386</f>
        <v>0</v>
      </c>
      <c r="V386" s="7">
        <f>COUNTIFS(Sta!$B:$B,$A386,Sta!$K:$K,"&gt;1.5")/$C386</f>
        <v>0</v>
      </c>
    </row>
    <row r="387" spans="1:22" x14ac:dyDescent="0.3">
      <c r="A387" t="s">
        <v>660</v>
      </c>
      <c r="B387" s="9">
        <f>COUNTIF(Sta!A:A,A387)</f>
        <v>10</v>
      </c>
      <c r="C387" s="4">
        <f>COUNTIF(Sta!B:B,A387)</f>
        <v>9</v>
      </c>
      <c r="D387" s="4">
        <f t="shared" si="12"/>
        <v>19</v>
      </c>
      <c r="E387" s="12">
        <f>(COUNTIFS(Sta!$A:$A,$A387,Sta!$L:$L,"&gt;0.5") +COUNTIFS(Sta!$B:$B,$A387,Sta!$L:$L,"&gt;0.5"))/$D387</f>
        <v>0.73684210526315785</v>
      </c>
      <c r="F387" s="7">
        <f>COUNTIFS(Sta!$A:$A,$A387,Sta!$L:$L,"&gt;0.5")/$B387</f>
        <v>0.7</v>
      </c>
      <c r="G387" s="7">
        <f>COUNTIFS(Sta!$B:$B,$A387,Sta!$L:$L,"&gt;0.5")/$C387</f>
        <v>0.77777777777777779</v>
      </c>
      <c r="H387" s="12">
        <f>(COUNTIFS(Sta!$A:$A,$A387,Sta!$L:$L,"&gt;1.5") +COUNTIFS(Sta!$B:$B,$A387,Sta!$L:$L,"&gt;1.5"))/$D387</f>
        <v>0.42105263157894735</v>
      </c>
      <c r="I387" s="7">
        <f>COUNTIFS(Sta!$A:$A,$A387,Sta!$L:$L,"&gt;1.5")/$B387</f>
        <v>0.5</v>
      </c>
      <c r="J387" s="7">
        <f>COUNTIFS(Sta!$B:$B,$A387,Sta!$L:$L,"&gt;1.5")/$C387</f>
        <v>0.33333333333333331</v>
      </c>
      <c r="K387" s="12">
        <f>(COUNTIFS(Sta!$A:$A,$A387,Sta!$H:$H,"&gt;0.5") +COUNTIFS(Sta!$B:$B,$A387,Sta!$J:$J,"&gt;0.5"))/$D387</f>
        <v>0.36842105263157893</v>
      </c>
      <c r="L387" s="7">
        <f>COUNTIFS(Sta!$A:$A,$A387,Sta!$H:$H,"&gt;0.5")/$B387</f>
        <v>0.4</v>
      </c>
      <c r="M387" s="7">
        <f>COUNTIFS(Sta!$B:$B,$A387,Sta!$J:$J,"&gt;0.5")/$C387</f>
        <v>0.33333333333333331</v>
      </c>
      <c r="N387" s="12">
        <f>(COUNTIFS(Sta!$A:$A,$A387,Sta!$H:$H,"&gt;1.5") +COUNTIFS(Sta!$B:$B,$A387,Sta!$J:$J,"&gt;1.5"))/$D387</f>
        <v>5.2631578947368418E-2</v>
      </c>
      <c r="O387" s="7">
        <f>COUNTIFS(Sta!$A:$A,$A387,Sta!$H:$H,"&gt;1.5")/$B387</f>
        <v>0.1</v>
      </c>
      <c r="P387" s="7">
        <f>COUNTIFS(Sta!$B:$B,$A387,Sta!$J:$J,"&gt;1.5")/$C387</f>
        <v>0</v>
      </c>
      <c r="Q387" s="12">
        <f>(COUNTIFS(Sta!$A:$A,$A387,Sta!$I:$I,"&gt;0.5") +COUNTIFS(Sta!$B:$B,$A387,Sta!$K:$K,"&gt;0.5"))/$D387</f>
        <v>0.57894736842105265</v>
      </c>
      <c r="R387" s="7">
        <f>COUNTIFS(Sta!$A:$A,$A387,Sta!$I:$I,"&gt;0.5")/$B387</f>
        <v>0.6</v>
      </c>
      <c r="S387" s="7">
        <f>COUNTIFS(Sta!$B:$B,$A387,Sta!$K:$K,"&gt;0.5")/$C387</f>
        <v>0.55555555555555558</v>
      </c>
      <c r="T387" s="12">
        <f>(COUNTIFS(Sta!$A:$A,$A387,Sta!$I:$I,"&gt;1.5") +COUNTIFS(Sta!$B:$B,$A387,Sta!$K:$K,"&gt;1.5"))/$D387</f>
        <v>0.21052631578947367</v>
      </c>
      <c r="U387" s="7">
        <f>COUNTIFS(Sta!$A:$A,$A387,Sta!$I:$I,"&gt;1.5")/$B387</f>
        <v>0.1</v>
      </c>
      <c r="V387" s="7">
        <f>COUNTIFS(Sta!$B:$B,$A387,Sta!$K:$K,"&gt;1.5")/$C387</f>
        <v>0.33333333333333331</v>
      </c>
    </row>
    <row r="388" spans="1:22" x14ac:dyDescent="0.3">
      <c r="A388" t="s">
        <v>213</v>
      </c>
      <c r="B388" s="9">
        <f>COUNTIF(Sta!A:A,A388)</f>
        <v>1</v>
      </c>
      <c r="C388" s="4">
        <f>COUNTIF(Sta!B:B,A388)</f>
        <v>1</v>
      </c>
      <c r="D388" s="4">
        <f t="shared" si="12"/>
        <v>2</v>
      </c>
      <c r="E388" s="12">
        <f>(COUNTIFS(Sta!$A:$A,$A388,Sta!$L:$L,"&gt;0.5") +COUNTIFS(Sta!$B:$B,$A388,Sta!$L:$L,"&gt;0.5"))/$D388</f>
        <v>1</v>
      </c>
      <c r="F388" s="7">
        <f>COUNTIFS(Sta!$A:$A,$A388,Sta!$L:$L,"&gt;0.5")/$B388</f>
        <v>1</v>
      </c>
      <c r="G388" s="7">
        <f>COUNTIFS(Sta!$B:$B,$A388,Sta!$L:$L,"&gt;0.5")/$C388</f>
        <v>1</v>
      </c>
      <c r="H388" s="12">
        <f>(COUNTIFS(Sta!$A:$A,$A388,Sta!$L:$L,"&gt;1.5") +COUNTIFS(Sta!$B:$B,$A388,Sta!$L:$L,"&gt;1.5"))/$D388</f>
        <v>0</v>
      </c>
      <c r="I388" s="7">
        <f>COUNTIFS(Sta!$A:$A,$A388,Sta!$L:$L,"&gt;1.5")/$B388</f>
        <v>0</v>
      </c>
      <c r="J388" s="7">
        <f>COUNTIFS(Sta!$B:$B,$A388,Sta!$L:$L,"&gt;1.5")/$C388</f>
        <v>0</v>
      </c>
      <c r="K388" s="12">
        <f>(COUNTIFS(Sta!$A:$A,$A388,Sta!$H:$H,"&gt;0.5") +COUNTIFS(Sta!$B:$B,$A388,Sta!$J:$J,"&gt;0.5"))/$D388</f>
        <v>1</v>
      </c>
      <c r="L388" s="7">
        <f>COUNTIFS(Sta!$A:$A,$A388,Sta!$H:$H,"&gt;0.5")/$B388</f>
        <v>1</v>
      </c>
      <c r="M388" s="7">
        <f>COUNTIFS(Sta!$B:$B,$A388,Sta!$J:$J,"&gt;0.5")/$C388</f>
        <v>1</v>
      </c>
      <c r="N388" s="12">
        <f>(COUNTIFS(Sta!$A:$A,$A388,Sta!$H:$H,"&gt;1.5") +COUNTIFS(Sta!$B:$B,$A388,Sta!$J:$J,"&gt;1.5"))/$D388</f>
        <v>0</v>
      </c>
      <c r="O388" s="7">
        <f>COUNTIFS(Sta!$A:$A,$A388,Sta!$H:$H,"&gt;1.5")/$B388</f>
        <v>0</v>
      </c>
      <c r="P388" s="7">
        <f>COUNTIFS(Sta!$B:$B,$A388,Sta!$J:$J,"&gt;1.5")/$C388</f>
        <v>0</v>
      </c>
      <c r="Q388" s="12">
        <f>(COUNTIFS(Sta!$A:$A,$A388,Sta!$I:$I,"&gt;0.5") +COUNTIFS(Sta!$B:$B,$A388,Sta!$K:$K,"&gt;0.5"))/$D388</f>
        <v>0</v>
      </c>
      <c r="R388" s="7">
        <f>COUNTIFS(Sta!$A:$A,$A388,Sta!$I:$I,"&gt;0.5")/$B388</f>
        <v>0</v>
      </c>
      <c r="S388" s="7">
        <f>COUNTIFS(Sta!$B:$B,$A388,Sta!$K:$K,"&gt;0.5")/$C388</f>
        <v>0</v>
      </c>
      <c r="T388" s="12">
        <f>(COUNTIFS(Sta!$A:$A,$A388,Sta!$I:$I,"&gt;1.5") +COUNTIFS(Sta!$B:$B,$A388,Sta!$K:$K,"&gt;1.5"))/$D388</f>
        <v>0</v>
      </c>
      <c r="U388" s="7">
        <f>COUNTIFS(Sta!$A:$A,$A388,Sta!$I:$I,"&gt;1.5")/$B388</f>
        <v>0</v>
      </c>
      <c r="V388" s="7">
        <f>COUNTIFS(Sta!$B:$B,$A388,Sta!$K:$K,"&gt;1.5")/$C388</f>
        <v>0</v>
      </c>
    </row>
    <row r="389" spans="1:22" x14ac:dyDescent="0.3">
      <c r="A389" t="s">
        <v>381</v>
      </c>
      <c r="B389" s="9">
        <f>COUNTIF(Sta!A:A,A389)</f>
        <v>0</v>
      </c>
      <c r="C389" s="4">
        <f>COUNTIF(Sta!B:B,A389)</f>
        <v>0</v>
      </c>
      <c r="D389" s="4">
        <f t="shared" si="12"/>
        <v>0</v>
      </c>
      <c r="E389" s="12" t="e">
        <f>(COUNTIFS(Sta!$A:$A,$A389,Sta!$L:$L,"&gt;0.5") +COUNTIFS(Sta!$B:$B,$A389,Sta!$L:$L,"&gt;0.5"))/$D389</f>
        <v>#DIV/0!</v>
      </c>
      <c r="F389" s="7" t="e">
        <f>COUNTIFS(Sta!$A:$A,$A389,Sta!$L:$L,"&gt;0.5")/$B389</f>
        <v>#DIV/0!</v>
      </c>
      <c r="G389" s="7" t="e">
        <f>COUNTIFS(Sta!$B:$B,$A389,Sta!$L:$L,"&gt;0.5")/$C389</f>
        <v>#DIV/0!</v>
      </c>
      <c r="H389" s="12" t="e">
        <f>(COUNTIFS(Sta!$A:$A,$A389,Sta!$L:$L,"&gt;1.5") +COUNTIFS(Sta!$B:$B,$A389,Sta!$L:$L,"&gt;1.5"))/$D389</f>
        <v>#DIV/0!</v>
      </c>
      <c r="I389" s="7" t="e">
        <f>COUNTIFS(Sta!$A:$A,$A389,Sta!$L:$L,"&gt;1.5")/$B389</f>
        <v>#DIV/0!</v>
      </c>
      <c r="J389" s="7" t="e">
        <f>COUNTIFS(Sta!$B:$B,$A389,Sta!$L:$L,"&gt;1.5")/$C389</f>
        <v>#DIV/0!</v>
      </c>
      <c r="K389" s="12" t="e">
        <f>(COUNTIFS(Sta!$A:$A,$A389,Sta!$H:$H,"&gt;0.5") +COUNTIFS(Sta!$B:$B,$A389,Sta!$J:$J,"&gt;0.5"))/$D389</f>
        <v>#DIV/0!</v>
      </c>
      <c r="L389" s="7" t="e">
        <f>COUNTIFS(Sta!$A:$A,$A389,Sta!$H:$H,"&gt;0.5")/$B389</f>
        <v>#DIV/0!</v>
      </c>
      <c r="M389" s="7" t="e">
        <f>COUNTIFS(Sta!$B:$B,$A389,Sta!$J:$J,"&gt;0.5")/$C389</f>
        <v>#DIV/0!</v>
      </c>
      <c r="N389" s="12" t="e">
        <f>(COUNTIFS(Sta!$A:$A,$A389,Sta!$H:$H,"&gt;1.5") +COUNTIFS(Sta!$B:$B,$A389,Sta!$J:$J,"&gt;1.5"))/$D389</f>
        <v>#DIV/0!</v>
      </c>
      <c r="O389" s="7" t="e">
        <f>COUNTIFS(Sta!$A:$A,$A389,Sta!$H:$H,"&gt;1.5")/$B389</f>
        <v>#DIV/0!</v>
      </c>
      <c r="P389" s="7" t="e">
        <f>COUNTIFS(Sta!$B:$B,$A389,Sta!$J:$J,"&gt;1.5")/$C389</f>
        <v>#DIV/0!</v>
      </c>
      <c r="Q389" s="12" t="e">
        <f>(COUNTIFS(Sta!$A:$A,$A389,Sta!$I:$I,"&gt;0.5") +COUNTIFS(Sta!$B:$B,$A389,Sta!$K:$K,"&gt;0.5"))/$D389</f>
        <v>#DIV/0!</v>
      </c>
      <c r="R389" s="7" t="e">
        <f>COUNTIFS(Sta!$A:$A,$A389,Sta!$I:$I,"&gt;0.5")/$B389</f>
        <v>#DIV/0!</v>
      </c>
      <c r="S389" s="7" t="e">
        <f>COUNTIFS(Sta!$B:$B,$A389,Sta!$K:$K,"&gt;0.5")/$C389</f>
        <v>#DIV/0!</v>
      </c>
      <c r="T389" s="12" t="e">
        <f>(COUNTIFS(Sta!$A:$A,$A389,Sta!$I:$I,"&gt;1.5") +COUNTIFS(Sta!$B:$B,$A389,Sta!$K:$K,"&gt;1.5"))/$D389</f>
        <v>#DIV/0!</v>
      </c>
      <c r="U389" s="7" t="e">
        <f>COUNTIFS(Sta!$A:$A,$A389,Sta!$I:$I,"&gt;1.5")/$B389</f>
        <v>#DIV/0!</v>
      </c>
      <c r="V389" s="7" t="e">
        <f>COUNTIFS(Sta!$B:$B,$A389,Sta!$K:$K,"&gt;1.5")/$C389</f>
        <v>#DIV/0!</v>
      </c>
    </row>
    <row r="390" spans="1:22" x14ac:dyDescent="0.3">
      <c r="A390" t="s">
        <v>327</v>
      </c>
      <c r="B390" s="9">
        <f>COUNTIF(Sta!A:A,A390)</f>
        <v>0</v>
      </c>
      <c r="C390" s="4">
        <f>COUNTIF(Sta!B:B,A390)</f>
        <v>0</v>
      </c>
      <c r="D390" s="4">
        <f t="shared" si="12"/>
        <v>0</v>
      </c>
      <c r="E390" s="12" t="e">
        <f>(COUNTIFS(Sta!$A:$A,$A390,Sta!$L:$L,"&gt;0.5") +COUNTIFS(Sta!$B:$B,$A390,Sta!$L:$L,"&gt;0.5"))/$D390</f>
        <v>#DIV/0!</v>
      </c>
      <c r="F390" s="7" t="e">
        <f>COUNTIFS(Sta!$A:$A,$A390,Sta!$L:$L,"&gt;0.5")/$B390</f>
        <v>#DIV/0!</v>
      </c>
      <c r="G390" s="7" t="e">
        <f>COUNTIFS(Sta!$B:$B,$A390,Sta!$L:$L,"&gt;0.5")/$C390</f>
        <v>#DIV/0!</v>
      </c>
      <c r="H390" s="12" t="e">
        <f>(COUNTIFS(Sta!$A:$A,$A390,Sta!$L:$L,"&gt;1.5") +COUNTIFS(Sta!$B:$B,$A390,Sta!$L:$L,"&gt;1.5"))/$D390</f>
        <v>#DIV/0!</v>
      </c>
      <c r="I390" s="7" t="e">
        <f>COUNTIFS(Sta!$A:$A,$A390,Sta!$L:$L,"&gt;1.5")/$B390</f>
        <v>#DIV/0!</v>
      </c>
      <c r="J390" s="7" t="e">
        <f>COUNTIFS(Sta!$B:$B,$A390,Sta!$L:$L,"&gt;1.5")/$C390</f>
        <v>#DIV/0!</v>
      </c>
      <c r="K390" s="12" t="e">
        <f>(COUNTIFS(Sta!$A:$A,$A390,Sta!$H:$H,"&gt;0.5") +COUNTIFS(Sta!$B:$B,$A390,Sta!$J:$J,"&gt;0.5"))/$D390</f>
        <v>#DIV/0!</v>
      </c>
      <c r="L390" s="7" t="e">
        <f>COUNTIFS(Sta!$A:$A,$A390,Sta!$H:$H,"&gt;0.5")/$B390</f>
        <v>#DIV/0!</v>
      </c>
      <c r="M390" s="7" t="e">
        <f>COUNTIFS(Sta!$B:$B,$A390,Sta!$J:$J,"&gt;0.5")/$C390</f>
        <v>#DIV/0!</v>
      </c>
      <c r="N390" s="12" t="e">
        <f>(COUNTIFS(Sta!$A:$A,$A390,Sta!$H:$H,"&gt;1.5") +COUNTIFS(Sta!$B:$B,$A390,Sta!$J:$J,"&gt;1.5"))/$D390</f>
        <v>#DIV/0!</v>
      </c>
      <c r="O390" s="7" t="e">
        <f>COUNTIFS(Sta!$A:$A,$A390,Sta!$H:$H,"&gt;1.5")/$B390</f>
        <v>#DIV/0!</v>
      </c>
      <c r="P390" s="7" t="e">
        <f>COUNTIFS(Sta!$B:$B,$A390,Sta!$J:$J,"&gt;1.5")/$C390</f>
        <v>#DIV/0!</v>
      </c>
      <c r="Q390" s="12" t="e">
        <f>(COUNTIFS(Sta!$A:$A,$A390,Sta!$I:$I,"&gt;0.5") +COUNTIFS(Sta!$B:$B,$A390,Sta!$K:$K,"&gt;0.5"))/$D390</f>
        <v>#DIV/0!</v>
      </c>
      <c r="R390" s="7" t="e">
        <f>COUNTIFS(Sta!$A:$A,$A390,Sta!$I:$I,"&gt;0.5")/$B390</f>
        <v>#DIV/0!</v>
      </c>
      <c r="S390" s="7" t="e">
        <f>COUNTIFS(Sta!$B:$B,$A390,Sta!$K:$K,"&gt;0.5")/$C390</f>
        <v>#DIV/0!</v>
      </c>
      <c r="T390" s="12" t="e">
        <f>(COUNTIFS(Sta!$A:$A,$A390,Sta!$I:$I,"&gt;1.5") +COUNTIFS(Sta!$B:$B,$A390,Sta!$K:$K,"&gt;1.5"))/$D390</f>
        <v>#DIV/0!</v>
      </c>
      <c r="U390" s="7" t="e">
        <f>COUNTIFS(Sta!$A:$A,$A390,Sta!$I:$I,"&gt;1.5")/$B390</f>
        <v>#DIV/0!</v>
      </c>
      <c r="V390" s="7" t="e">
        <f>COUNTIFS(Sta!$B:$B,$A390,Sta!$K:$K,"&gt;1.5")/$C390</f>
        <v>#DIV/0!</v>
      </c>
    </row>
    <row r="391" spans="1:22" x14ac:dyDescent="0.3">
      <c r="A391" t="s">
        <v>484</v>
      </c>
      <c r="B391" s="9">
        <f>COUNTIF(Sta!A:A,A391)</f>
        <v>6</v>
      </c>
      <c r="C391" s="4">
        <f>COUNTIF(Sta!B:B,A391)</f>
        <v>7</v>
      </c>
      <c r="D391" s="4">
        <f t="shared" si="12"/>
        <v>13</v>
      </c>
      <c r="E391" s="12">
        <f>(COUNTIFS(Sta!$A:$A,$A391,Sta!$L:$L,"&gt;0.5") +COUNTIFS(Sta!$B:$B,$A391,Sta!$L:$L,"&gt;0.5"))/$D391</f>
        <v>0.84615384615384615</v>
      </c>
      <c r="F391" s="7">
        <f>COUNTIFS(Sta!$A:$A,$A391,Sta!$L:$L,"&gt;0.5")/$B391</f>
        <v>0.83333333333333337</v>
      </c>
      <c r="G391" s="7">
        <f>COUNTIFS(Sta!$B:$B,$A391,Sta!$L:$L,"&gt;0.5")/$C391</f>
        <v>0.8571428571428571</v>
      </c>
      <c r="H391" s="12">
        <f>(COUNTIFS(Sta!$A:$A,$A391,Sta!$L:$L,"&gt;1.5") +COUNTIFS(Sta!$B:$B,$A391,Sta!$L:$L,"&gt;1.5"))/$D391</f>
        <v>0.53846153846153844</v>
      </c>
      <c r="I391" s="7">
        <f>COUNTIFS(Sta!$A:$A,$A391,Sta!$L:$L,"&gt;1.5")/$B391</f>
        <v>0.5</v>
      </c>
      <c r="J391" s="7">
        <f>COUNTIFS(Sta!$B:$B,$A391,Sta!$L:$L,"&gt;1.5")/$C391</f>
        <v>0.5714285714285714</v>
      </c>
      <c r="K391" s="12">
        <f>(COUNTIFS(Sta!$A:$A,$A391,Sta!$H:$H,"&gt;0.5") +COUNTIFS(Sta!$B:$B,$A391,Sta!$J:$J,"&gt;0.5"))/$D391</f>
        <v>0.76923076923076927</v>
      </c>
      <c r="L391" s="7">
        <f>COUNTIFS(Sta!$A:$A,$A391,Sta!$H:$H,"&gt;0.5")/$B391</f>
        <v>0.83333333333333337</v>
      </c>
      <c r="M391" s="7">
        <f>COUNTIFS(Sta!$B:$B,$A391,Sta!$J:$J,"&gt;0.5")/$C391</f>
        <v>0.7142857142857143</v>
      </c>
      <c r="N391" s="12">
        <f>(COUNTIFS(Sta!$A:$A,$A391,Sta!$H:$H,"&gt;1.5") +COUNTIFS(Sta!$B:$B,$A391,Sta!$J:$J,"&gt;1.5"))/$D391</f>
        <v>0.23076923076923078</v>
      </c>
      <c r="O391" s="7">
        <f>COUNTIFS(Sta!$A:$A,$A391,Sta!$H:$H,"&gt;1.5")/$B391</f>
        <v>0.33333333333333331</v>
      </c>
      <c r="P391" s="7">
        <f>COUNTIFS(Sta!$B:$B,$A391,Sta!$J:$J,"&gt;1.5")/$C391</f>
        <v>0.14285714285714285</v>
      </c>
      <c r="Q391" s="12">
        <f>(COUNTIFS(Sta!$A:$A,$A391,Sta!$I:$I,"&gt;0.5") +COUNTIFS(Sta!$B:$B,$A391,Sta!$K:$K,"&gt;0.5"))/$D391</f>
        <v>0.38461538461538464</v>
      </c>
      <c r="R391" s="7">
        <f>COUNTIFS(Sta!$A:$A,$A391,Sta!$I:$I,"&gt;0.5")/$B391</f>
        <v>0.16666666666666666</v>
      </c>
      <c r="S391" s="7">
        <f>COUNTIFS(Sta!$B:$B,$A391,Sta!$K:$K,"&gt;0.5")/$C391</f>
        <v>0.5714285714285714</v>
      </c>
      <c r="T391" s="12">
        <f>(COUNTIFS(Sta!$A:$A,$A391,Sta!$I:$I,"&gt;1.5") +COUNTIFS(Sta!$B:$B,$A391,Sta!$K:$K,"&gt;1.5"))/$D391</f>
        <v>7.6923076923076927E-2</v>
      </c>
      <c r="U391" s="7">
        <f>COUNTIFS(Sta!$A:$A,$A391,Sta!$I:$I,"&gt;1.5")/$B391</f>
        <v>0</v>
      </c>
      <c r="V391" s="7">
        <f>COUNTIFS(Sta!$B:$B,$A391,Sta!$K:$K,"&gt;1.5")/$C391</f>
        <v>0.14285714285714285</v>
      </c>
    </row>
    <row r="392" spans="1:22" x14ac:dyDescent="0.3">
      <c r="A392" t="s">
        <v>371</v>
      </c>
      <c r="B392" s="9">
        <f>COUNTIF(Sta!A:A,A392)</f>
        <v>1</v>
      </c>
      <c r="C392" s="4">
        <f>COUNTIF(Sta!B:B,A392)</f>
        <v>2</v>
      </c>
      <c r="D392" s="4">
        <f t="shared" si="12"/>
        <v>3</v>
      </c>
      <c r="E392" s="12">
        <f>(COUNTIFS(Sta!$A:$A,$A392,Sta!$L:$L,"&gt;0.5") +COUNTIFS(Sta!$B:$B,$A392,Sta!$L:$L,"&gt;0.5"))/$D392</f>
        <v>1</v>
      </c>
      <c r="F392" s="7">
        <f>COUNTIFS(Sta!$A:$A,$A392,Sta!$L:$L,"&gt;0.5")/$B392</f>
        <v>1</v>
      </c>
      <c r="G392" s="7">
        <f>COUNTIFS(Sta!$B:$B,$A392,Sta!$L:$L,"&gt;0.5")/$C392</f>
        <v>1</v>
      </c>
      <c r="H392" s="12">
        <f>(COUNTIFS(Sta!$A:$A,$A392,Sta!$L:$L,"&gt;1.5") +COUNTIFS(Sta!$B:$B,$A392,Sta!$L:$L,"&gt;1.5"))/$D392</f>
        <v>0.33333333333333331</v>
      </c>
      <c r="I392" s="7">
        <f>COUNTIFS(Sta!$A:$A,$A392,Sta!$L:$L,"&gt;1.5")/$B392</f>
        <v>0</v>
      </c>
      <c r="J392" s="7">
        <f>COUNTIFS(Sta!$B:$B,$A392,Sta!$L:$L,"&gt;1.5")/$C392</f>
        <v>0.5</v>
      </c>
      <c r="K392" s="12">
        <f>(COUNTIFS(Sta!$A:$A,$A392,Sta!$H:$H,"&gt;0.5") +COUNTIFS(Sta!$B:$B,$A392,Sta!$J:$J,"&gt;0.5"))/$D392</f>
        <v>0.66666666666666663</v>
      </c>
      <c r="L392" s="7">
        <f>COUNTIFS(Sta!$A:$A,$A392,Sta!$H:$H,"&gt;0.5")/$B392</f>
        <v>1</v>
      </c>
      <c r="M392" s="7">
        <f>COUNTIFS(Sta!$B:$B,$A392,Sta!$J:$J,"&gt;0.5")/$C392</f>
        <v>0.5</v>
      </c>
      <c r="N392" s="12">
        <f>(COUNTIFS(Sta!$A:$A,$A392,Sta!$H:$H,"&gt;1.5") +COUNTIFS(Sta!$B:$B,$A392,Sta!$J:$J,"&gt;1.5"))/$D392</f>
        <v>0</v>
      </c>
      <c r="O392" s="7">
        <f>COUNTIFS(Sta!$A:$A,$A392,Sta!$H:$H,"&gt;1.5")/$B392</f>
        <v>0</v>
      </c>
      <c r="P392" s="7">
        <f>COUNTIFS(Sta!$B:$B,$A392,Sta!$J:$J,"&gt;1.5")/$C392</f>
        <v>0</v>
      </c>
      <c r="Q392" s="12">
        <f>(COUNTIFS(Sta!$A:$A,$A392,Sta!$I:$I,"&gt;0.5") +COUNTIFS(Sta!$B:$B,$A392,Sta!$K:$K,"&gt;0.5"))/$D392</f>
        <v>0.66666666666666663</v>
      </c>
      <c r="R392" s="7">
        <f>COUNTIFS(Sta!$A:$A,$A392,Sta!$I:$I,"&gt;0.5")/$B392</f>
        <v>0</v>
      </c>
      <c r="S392" s="7">
        <f>COUNTIFS(Sta!$B:$B,$A392,Sta!$K:$K,"&gt;0.5")/$C392</f>
        <v>1</v>
      </c>
      <c r="T392" s="12">
        <f>(COUNTIFS(Sta!$A:$A,$A392,Sta!$I:$I,"&gt;1.5") +COUNTIFS(Sta!$B:$B,$A392,Sta!$K:$K,"&gt;1.5"))/$D392</f>
        <v>0</v>
      </c>
      <c r="U392" s="7">
        <f>COUNTIFS(Sta!$A:$A,$A392,Sta!$I:$I,"&gt;1.5")/$B392</f>
        <v>0</v>
      </c>
      <c r="V392" s="7">
        <f>COUNTIFS(Sta!$B:$B,$A392,Sta!$K:$K,"&gt;1.5")/$C392</f>
        <v>0</v>
      </c>
    </row>
    <row r="393" spans="1:22" x14ac:dyDescent="0.3">
      <c r="A393" t="s">
        <v>97</v>
      </c>
      <c r="B393" s="9">
        <f>COUNTIF(Sta!A:A,A393)</f>
        <v>0</v>
      </c>
      <c r="C393" s="4">
        <f>COUNTIF(Sta!B:B,A393)</f>
        <v>0</v>
      </c>
      <c r="D393" s="4">
        <f t="shared" si="12"/>
        <v>0</v>
      </c>
      <c r="E393" s="12" t="e">
        <f>(COUNTIFS(Sta!$A:$A,$A393,Sta!$L:$L,"&gt;0.5") +COUNTIFS(Sta!$B:$B,$A393,Sta!$L:$L,"&gt;0.5"))/$D393</f>
        <v>#DIV/0!</v>
      </c>
      <c r="F393" s="7" t="e">
        <f>COUNTIFS(Sta!$A:$A,$A393,Sta!$L:$L,"&gt;0.5")/$B393</f>
        <v>#DIV/0!</v>
      </c>
      <c r="G393" s="7" t="e">
        <f>COUNTIFS(Sta!$B:$B,$A393,Sta!$L:$L,"&gt;0.5")/$C393</f>
        <v>#DIV/0!</v>
      </c>
      <c r="H393" s="12" t="e">
        <f>(COUNTIFS(Sta!$A:$A,$A393,Sta!$L:$L,"&gt;1.5") +COUNTIFS(Sta!$B:$B,$A393,Sta!$L:$L,"&gt;1.5"))/$D393</f>
        <v>#DIV/0!</v>
      </c>
      <c r="I393" s="7" t="e">
        <f>COUNTIFS(Sta!$A:$A,$A393,Sta!$L:$L,"&gt;1.5")/$B393</f>
        <v>#DIV/0!</v>
      </c>
      <c r="J393" s="7" t="e">
        <f>COUNTIFS(Sta!$B:$B,$A393,Sta!$L:$L,"&gt;1.5")/$C393</f>
        <v>#DIV/0!</v>
      </c>
      <c r="K393" s="12" t="e">
        <f>(COUNTIFS(Sta!$A:$A,$A393,Sta!$H:$H,"&gt;0.5") +COUNTIFS(Sta!$B:$B,$A393,Sta!$J:$J,"&gt;0.5"))/$D393</f>
        <v>#DIV/0!</v>
      </c>
      <c r="L393" s="7" t="e">
        <f>COUNTIFS(Sta!$A:$A,$A393,Sta!$H:$H,"&gt;0.5")/$B393</f>
        <v>#DIV/0!</v>
      </c>
      <c r="M393" s="7" t="e">
        <f>COUNTIFS(Sta!$B:$B,$A393,Sta!$J:$J,"&gt;0.5")/$C393</f>
        <v>#DIV/0!</v>
      </c>
      <c r="N393" s="12" t="e">
        <f>(COUNTIFS(Sta!$A:$A,$A393,Sta!$H:$H,"&gt;1.5") +COUNTIFS(Sta!$B:$B,$A393,Sta!$J:$J,"&gt;1.5"))/$D393</f>
        <v>#DIV/0!</v>
      </c>
      <c r="O393" s="7" t="e">
        <f>COUNTIFS(Sta!$A:$A,$A393,Sta!$H:$H,"&gt;1.5")/$B393</f>
        <v>#DIV/0!</v>
      </c>
      <c r="P393" s="7" t="e">
        <f>COUNTIFS(Sta!$B:$B,$A393,Sta!$J:$J,"&gt;1.5")/$C393</f>
        <v>#DIV/0!</v>
      </c>
      <c r="Q393" s="12" t="e">
        <f>(COUNTIFS(Sta!$A:$A,$A393,Sta!$I:$I,"&gt;0.5") +COUNTIFS(Sta!$B:$B,$A393,Sta!$K:$K,"&gt;0.5"))/$D393</f>
        <v>#DIV/0!</v>
      </c>
      <c r="R393" s="7" t="e">
        <f>COUNTIFS(Sta!$A:$A,$A393,Sta!$I:$I,"&gt;0.5")/$B393</f>
        <v>#DIV/0!</v>
      </c>
      <c r="S393" s="7" t="e">
        <f>COUNTIFS(Sta!$B:$B,$A393,Sta!$K:$K,"&gt;0.5")/$C393</f>
        <v>#DIV/0!</v>
      </c>
      <c r="T393" s="12" t="e">
        <f>(COUNTIFS(Sta!$A:$A,$A393,Sta!$I:$I,"&gt;1.5") +COUNTIFS(Sta!$B:$B,$A393,Sta!$K:$K,"&gt;1.5"))/$D393</f>
        <v>#DIV/0!</v>
      </c>
      <c r="U393" s="7" t="e">
        <f>COUNTIFS(Sta!$A:$A,$A393,Sta!$I:$I,"&gt;1.5")/$B393</f>
        <v>#DIV/0!</v>
      </c>
      <c r="V393" s="7" t="e">
        <f>COUNTIFS(Sta!$B:$B,$A393,Sta!$K:$K,"&gt;1.5")/$C393</f>
        <v>#DIV/0!</v>
      </c>
    </row>
    <row r="394" spans="1:22" x14ac:dyDescent="0.3">
      <c r="A394" t="s">
        <v>433</v>
      </c>
      <c r="B394" s="9">
        <f>COUNTIF(Sta!A:A,A394)</f>
        <v>1</v>
      </c>
      <c r="C394" s="4">
        <f>COUNTIF(Sta!B:B,A394)</f>
        <v>1</v>
      </c>
      <c r="D394" s="4">
        <f t="shared" si="12"/>
        <v>2</v>
      </c>
      <c r="E394" s="12">
        <f>(COUNTIFS(Sta!$A:$A,$A394,Sta!$L:$L,"&gt;0.5") +COUNTIFS(Sta!$B:$B,$A394,Sta!$L:$L,"&gt;0.5"))/$D394</f>
        <v>1</v>
      </c>
      <c r="F394" s="7">
        <f>COUNTIFS(Sta!$A:$A,$A394,Sta!$L:$L,"&gt;0.5")/$B394</f>
        <v>1</v>
      </c>
      <c r="G394" s="7">
        <f>COUNTIFS(Sta!$B:$B,$A394,Sta!$L:$L,"&gt;0.5")/$C394</f>
        <v>1</v>
      </c>
      <c r="H394" s="12">
        <f>(COUNTIFS(Sta!$A:$A,$A394,Sta!$L:$L,"&gt;1.5") +COUNTIFS(Sta!$B:$B,$A394,Sta!$L:$L,"&gt;1.5"))/$D394</f>
        <v>0</v>
      </c>
      <c r="I394" s="7">
        <f>COUNTIFS(Sta!$A:$A,$A394,Sta!$L:$L,"&gt;1.5")/$B394</f>
        <v>0</v>
      </c>
      <c r="J394" s="7">
        <f>COUNTIFS(Sta!$B:$B,$A394,Sta!$L:$L,"&gt;1.5")/$C394</f>
        <v>0</v>
      </c>
      <c r="K394" s="12">
        <f>(COUNTIFS(Sta!$A:$A,$A394,Sta!$H:$H,"&gt;0.5") +COUNTIFS(Sta!$B:$B,$A394,Sta!$J:$J,"&gt;0.5"))/$D394</f>
        <v>0.5</v>
      </c>
      <c r="L394" s="7">
        <f>COUNTIFS(Sta!$A:$A,$A394,Sta!$H:$H,"&gt;0.5")/$B394</f>
        <v>1</v>
      </c>
      <c r="M394" s="7">
        <f>COUNTIFS(Sta!$B:$B,$A394,Sta!$J:$J,"&gt;0.5")/$C394</f>
        <v>0</v>
      </c>
      <c r="N394" s="12">
        <f>(COUNTIFS(Sta!$A:$A,$A394,Sta!$H:$H,"&gt;1.5") +COUNTIFS(Sta!$B:$B,$A394,Sta!$J:$J,"&gt;1.5"))/$D394</f>
        <v>0</v>
      </c>
      <c r="O394" s="7">
        <f>COUNTIFS(Sta!$A:$A,$A394,Sta!$H:$H,"&gt;1.5")/$B394</f>
        <v>0</v>
      </c>
      <c r="P394" s="7">
        <f>COUNTIFS(Sta!$B:$B,$A394,Sta!$J:$J,"&gt;1.5")/$C394</f>
        <v>0</v>
      </c>
      <c r="Q394" s="12">
        <f>(COUNTIFS(Sta!$A:$A,$A394,Sta!$I:$I,"&gt;0.5") +COUNTIFS(Sta!$B:$B,$A394,Sta!$K:$K,"&gt;0.5"))/$D394</f>
        <v>0.5</v>
      </c>
      <c r="R394" s="7">
        <f>COUNTIFS(Sta!$A:$A,$A394,Sta!$I:$I,"&gt;0.5")/$B394</f>
        <v>0</v>
      </c>
      <c r="S394" s="7">
        <f>COUNTIFS(Sta!$B:$B,$A394,Sta!$K:$K,"&gt;0.5")/$C394</f>
        <v>1</v>
      </c>
      <c r="T394" s="12">
        <f>(COUNTIFS(Sta!$A:$A,$A394,Sta!$I:$I,"&gt;1.5") +COUNTIFS(Sta!$B:$B,$A394,Sta!$K:$K,"&gt;1.5"))/$D394</f>
        <v>0</v>
      </c>
      <c r="U394" s="7">
        <f>COUNTIFS(Sta!$A:$A,$A394,Sta!$I:$I,"&gt;1.5")/$B394</f>
        <v>0</v>
      </c>
      <c r="V394" s="7">
        <f>COUNTIFS(Sta!$B:$B,$A394,Sta!$K:$K,"&gt;1.5")/$C394</f>
        <v>0</v>
      </c>
    </row>
    <row r="395" spans="1:22" x14ac:dyDescent="0.3">
      <c r="A395" t="s">
        <v>627</v>
      </c>
      <c r="B395" s="9">
        <f>COUNTIF(Sta!A:A,A395)</f>
        <v>1</v>
      </c>
      <c r="C395" s="4">
        <f>COUNTIF(Sta!B:B,A395)</f>
        <v>1</v>
      </c>
      <c r="D395" s="4">
        <f t="shared" si="12"/>
        <v>2</v>
      </c>
      <c r="E395" s="12">
        <f>(COUNTIFS(Sta!$A:$A,$A395,Sta!$L:$L,"&gt;0.5") +COUNTIFS(Sta!$B:$B,$A395,Sta!$L:$L,"&gt;0.5"))/$D395</f>
        <v>1</v>
      </c>
      <c r="F395" s="7">
        <f>COUNTIFS(Sta!$A:$A,$A395,Sta!$L:$L,"&gt;0.5")/$B395</f>
        <v>1</v>
      </c>
      <c r="G395" s="7">
        <f>COUNTIFS(Sta!$B:$B,$A395,Sta!$L:$L,"&gt;0.5")/$C395</f>
        <v>1</v>
      </c>
      <c r="H395" s="12">
        <f>(COUNTIFS(Sta!$A:$A,$A395,Sta!$L:$L,"&gt;1.5") +COUNTIFS(Sta!$B:$B,$A395,Sta!$L:$L,"&gt;1.5"))/$D395</f>
        <v>0.5</v>
      </c>
      <c r="I395" s="7">
        <f>COUNTIFS(Sta!$A:$A,$A395,Sta!$L:$L,"&gt;1.5")/$B395</f>
        <v>1</v>
      </c>
      <c r="J395" s="7">
        <f>COUNTIFS(Sta!$B:$B,$A395,Sta!$L:$L,"&gt;1.5")/$C395</f>
        <v>0</v>
      </c>
      <c r="K395" s="12">
        <f>(COUNTIFS(Sta!$A:$A,$A395,Sta!$H:$H,"&gt;0.5") +COUNTIFS(Sta!$B:$B,$A395,Sta!$J:$J,"&gt;0.5"))/$D395</f>
        <v>0.5</v>
      </c>
      <c r="L395" s="7">
        <f>COUNTIFS(Sta!$A:$A,$A395,Sta!$H:$H,"&gt;0.5")/$B395</f>
        <v>0</v>
      </c>
      <c r="M395" s="7">
        <f>COUNTIFS(Sta!$B:$B,$A395,Sta!$J:$J,"&gt;0.5")/$C395</f>
        <v>1</v>
      </c>
      <c r="N395" s="12">
        <f>(COUNTIFS(Sta!$A:$A,$A395,Sta!$H:$H,"&gt;1.5") +COUNTIFS(Sta!$B:$B,$A395,Sta!$J:$J,"&gt;1.5"))/$D395</f>
        <v>0</v>
      </c>
      <c r="O395" s="7">
        <f>COUNTIFS(Sta!$A:$A,$A395,Sta!$H:$H,"&gt;1.5")/$B395</f>
        <v>0</v>
      </c>
      <c r="P395" s="7">
        <f>COUNTIFS(Sta!$B:$B,$A395,Sta!$J:$J,"&gt;1.5")/$C395</f>
        <v>0</v>
      </c>
      <c r="Q395" s="12">
        <f>(COUNTIFS(Sta!$A:$A,$A395,Sta!$I:$I,"&gt;0.5") +COUNTIFS(Sta!$B:$B,$A395,Sta!$K:$K,"&gt;0.5"))/$D395</f>
        <v>0.5</v>
      </c>
      <c r="R395" s="7">
        <f>COUNTIFS(Sta!$A:$A,$A395,Sta!$I:$I,"&gt;0.5")/$B395</f>
        <v>1</v>
      </c>
      <c r="S395" s="7">
        <f>COUNTIFS(Sta!$B:$B,$A395,Sta!$K:$K,"&gt;0.5")/$C395</f>
        <v>0</v>
      </c>
      <c r="T395" s="12">
        <f>(COUNTIFS(Sta!$A:$A,$A395,Sta!$I:$I,"&gt;1.5") +COUNTIFS(Sta!$B:$B,$A395,Sta!$K:$K,"&gt;1.5"))/$D395</f>
        <v>0.5</v>
      </c>
      <c r="U395" s="7">
        <f>COUNTIFS(Sta!$A:$A,$A395,Sta!$I:$I,"&gt;1.5")/$B395</f>
        <v>1</v>
      </c>
      <c r="V395" s="7">
        <f>COUNTIFS(Sta!$B:$B,$A395,Sta!$K:$K,"&gt;1.5")/$C395</f>
        <v>0</v>
      </c>
    </row>
    <row r="396" spans="1:22" x14ac:dyDescent="0.3">
      <c r="A396" t="s">
        <v>166</v>
      </c>
      <c r="B396" s="9">
        <f>COUNTIF(Sta!A:A,A396)</f>
        <v>1</v>
      </c>
      <c r="C396" s="4">
        <f>COUNTIF(Sta!B:B,A396)</f>
        <v>0</v>
      </c>
      <c r="D396" s="4">
        <f t="shared" si="12"/>
        <v>1</v>
      </c>
      <c r="E396" s="12">
        <f>(COUNTIFS(Sta!$A:$A,$A396,Sta!$L:$L,"&gt;0.5") +COUNTIFS(Sta!$B:$B,$A396,Sta!$L:$L,"&gt;0.5"))/$D396</f>
        <v>1</v>
      </c>
      <c r="F396" s="7">
        <f>COUNTIFS(Sta!$A:$A,$A396,Sta!$L:$L,"&gt;0.5")/$B396</f>
        <v>1</v>
      </c>
      <c r="G396" s="7" t="e">
        <f>COUNTIFS(Sta!$B:$B,$A396,Sta!$L:$L,"&gt;0.5")/$C396</f>
        <v>#DIV/0!</v>
      </c>
      <c r="H396" s="12">
        <f>(COUNTIFS(Sta!$A:$A,$A396,Sta!$L:$L,"&gt;1.5") +COUNTIFS(Sta!$B:$B,$A396,Sta!$L:$L,"&gt;1.5"))/$D396</f>
        <v>1</v>
      </c>
      <c r="I396" s="7">
        <f>COUNTIFS(Sta!$A:$A,$A396,Sta!$L:$L,"&gt;1.5")/$B396</f>
        <v>1</v>
      </c>
      <c r="J396" s="7" t="e">
        <f>COUNTIFS(Sta!$B:$B,$A396,Sta!$L:$L,"&gt;1.5")/$C396</f>
        <v>#DIV/0!</v>
      </c>
      <c r="K396" s="12">
        <f>(COUNTIFS(Sta!$A:$A,$A396,Sta!$H:$H,"&gt;0.5") +COUNTIFS(Sta!$B:$B,$A396,Sta!$J:$J,"&gt;0.5"))/$D396</f>
        <v>1</v>
      </c>
      <c r="L396" s="7">
        <f>COUNTIFS(Sta!$A:$A,$A396,Sta!$H:$H,"&gt;0.5")/$B396</f>
        <v>1</v>
      </c>
      <c r="M396" s="7" t="e">
        <f>COUNTIFS(Sta!$B:$B,$A396,Sta!$J:$J,"&gt;0.5")/$C396</f>
        <v>#DIV/0!</v>
      </c>
      <c r="N396" s="12">
        <f>(COUNTIFS(Sta!$A:$A,$A396,Sta!$H:$H,"&gt;1.5") +COUNTIFS(Sta!$B:$B,$A396,Sta!$J:$J,"&gt;1.5"))/$D396</f>
        <v>0</v>
      </c>
      <c r="O396" s="7">
        <f>COUNTIFS(Sta!$A:$A,$A396,Sta!$H:$H,"&gt;1.5")/$B396</f>
        <v>0</v>
      </c>
      <c r="P396" s="7" t="e">
        <f>COUNTIFS(Sta!$B:$B,$A396,Sta!$J:$J,"&gt;1.5")/$C396</f>
        <v>#DIV/0!</v>
      </c>
      <c r="Q396" s="12">
        <f>(COUNTIFS(Sta!$A:$A,$A396,Sta!$I:$I,"&gt;0.5") +COUNTIFS(Sta!$B:$B,$A396,Sta!$K:$K,"&gt;0.5"))/$D396</f>
        <v>1</v>
      </c>
      <c r="R396" s="7">
        <f>COUNTIFS(Sta!$A:$A,$A396,Sta!$I:$I,"&gt;0.5")/$B396</f>
        <v>1</v>
      </c>
      <c r="S396" s="7" t="e">
        <f>COUNTIFS(Sta!$B:$B,$A396,Sta!$K:$K,"&gt;0.5")/$C396</f>
        <v>#DIV/0!</v>
      </c>
      <c r="T396" s="12">
        <f>(COUNTIFS(Sta!$A:$A,$A396,Sta!$I:$I,"&gt;1.5") +COUNTIFS(Sta!$B:$B,$A396,Sta!$K:$K,"&gt;1.5"))/$D396</f>
        <v>0</v>
      </c>
      <c r="U396" s="7">
        <f>COUNTIFS(Sta!$A:$A,$A396,Sta!$I:$I,"&gt;1.5")/$B396</f>
        <v>0</v>
      </c>
      <c r="V396" s="7" t="e">
        <f>COUNTIFS(Sta!$B:$B,$A396,Sta!$K:$K,"&gt;1.5")/$C396</f>
        <v>#DIV/0!</v>
      </c>
    </row>
    <row r="397" spans="1:22" x14ac:dyDescent="0.3">
      <c r="A397" t="s">
        <v>390</v>
      </c>
      <c r="B397" s="9">
        <f>COUNTIF(Sta!A:A,A397)</f>
        <v>0</v>
      </c>
      <c r="C397" s="4">
        <f>COUNTIF(Sta!B:B,A397)</f>
        <v>0</v>
      </c>
      <c r="D397" s="4">
        <f t="shared" si="12"/>
        <v>0</v>
      </c>
      <c r="E397" s="12" t="e">
        <f>(COUNTIFS(Sta!$A:$A,$A397,Sta!$L:$L,"&gt;0.5") +COUNTIFS(Sta!$B:$B,$A397,Sta!$L:$L,"&gt;0.5"))/$D397</f>
        <v>#DIV/0!</v>
      </c>
      <c r="F397" s="7" t="e">
        <f>COUNTIFS(Sta!$A:$A,$A397,Sta!$L:$L,"&gt;0.5")/$B397</f>
        <v>#DIV/0!</v>
      </c>
      <c r="G397" s="7" t="e">
        <f>COUNTIFS(Sta!$B:$B,$A397,Sta!$L:$L,"&gt;0.5")/$C397</f>
        <v>#DIV/0!</v>
      </c>
      <c r="H397" s="12" t="e">
        <f>(COUNTIFS(Sta!$A:$A,$A397,Sta!$L:$L,"&gt;1.5") +COUNTIFS(Sta!$B:$B,$A397,Sta!$L:$L,"&gt;1.5"))/$D397</f>
        <v>#DIV/0!</v>
      </c>
      <c r="I397" s="7" t="e">
        <f>COUNTIFS(Sta!$A:$A,$A397,Sta!$L:$L,"&gt;1.5")/$B397</f>
        <v>#DIV/0!</v>
      </c>
      <c r="J397" s="7" t="e">
        <f>COUNTIFS(Sta!$B:$B,$A397,Sta!$L:$L,"&gt;1.5")/$C397</f>
        <v>#DIV/0!</v>
      </c>
      <c r="K397" s="12" t="e">
        <f>(COUNTIFS(Sta!$A:$A,$A397,Sta!$H:$H,"&gt;0.5") +COUNTIFS(Sta!$B:$B,$A397,Sta!$J:$J,"&gt;0.5"))/$D397</f>
        <v>#DIV/0!</v>
      </c>
      <c r="L397" s="7" t="e">
        <f>COUNTIFS(Sta!$A:$A,$A397,Sta!$H:$H,"&gt;0.5")/$B397</f>
        <v>#DIV/0!</v>
      </c>
      <c r="M397" s="7" t="e">
        <f>COUNTIFS(Sta!$B:$B,$A397,Sta!$J:$J,"&gt;0.5")/$C397</f>
        <v>#DIV/0!</v>
      </c>
      <c r="N397" s="12" t="e">
        <f>(COUNTIFS(Sta!$A:$A,$A397,Sta!$H:$H,"&gt;1.5") +COUNTIFS(Sta!$B:$B,$A397,Sta!$J:$J,"&gt;1.5"))/$D397</f>
        <v>#DIV/0!</v>
      </c>
      <c r="O397" s="7" t="e">
        <f>COUNTIFS(Sta!$A:$A,$A397,Sta!$H:$H,"&gt;1.5")/$B397</f>
        <v>#DIV/0!</v>
      </c>
      <c r="P397" s="7" t="e">
        <f>COUNTIFS(Sta!$B:$B,$A397,Sta!$J:$J,"&gt;1.5")/$C397</f>
        <v>#DIV/0!</v>
      </c>
      <c r="Q397" s="12" t="e">
        <f>(COUNTIFS(Sta!$A:$A,$A397,Sta!$I:$I,"&gt;0.5") +COUNTIFS(Sta!$B:$B,$A397,Sta!$K:$K,"&gt;0.5"))/$D397</f>
        <v>#DIV/0!</v>
      </c>
      <c r="R397" s="7" t="e">
        <f>COUNTIFS(Sta!$A:$A,$A397,Sta!$I:$I,"&gt;0.5")/$B397</f>
        <v>#DIV/0!</v>
      </c>
      <c r="S397" s="7" t="e">
        <f>COUNTIFS(Sta!$B:$B,$A397,Sta!$K:$K,"&gt;0.5")/$C397</f>
        <v>#DIV/0!</v>
      </c>
      <c r="T397" s="12" t="e">
        <f>(COUNTIFS(Sta!$A:$A,$A397,Sta!$I:$I,"&gt;1.5") +COUNTIFS(Sta!$B:$B,$A397,Sta!$K:$K,"&gt;1.5"))/$D397</f>
        <v>#DIV/0!</v>
      </c>
      <c r="U397" s="7" t="e">
        <f>COUNTIFS(Sta!$A:$A,$A397,Sta!$I:$I,"&gt;1.5")/$B397</f>
        <v>#DIV/0!</v>
      </c>
      <c r="V397" s="7" t="e">
        <f>COUNTIFS(Sta!$B:$B,$A397,Sta!$K:$K,"&gt;1.5")/$C397</f>
        <v>#DIV/0!</v>
      </c>
    </row>
    <row r="398" spans="1:22" x14ac:dyDescent="0.3">
      <c r="A398" t="s">
        <v>443</v>
      </c>
      <c r="B398" s="9">
        <f>COUNTIF(Sta!A:A,A398)</f>
        <v>0</v>
      </c>
      <c r="C398" s="4">
        <f>COUNTIF(Sta!B:B,A398)</f>
        <v>0</v>
      </c>
      <c r="D398" s="4">
        <f t="shared" si="12"/>
        <v>0</v>
      </c>
      <c r="E398" s="12" t="e">
        <f>(COUNTIFS(Sta!$A:$A,$A398,Sta!$L:$L,"&gt;0.5") +COUNTIFS(Sta!$B:$B,$A398,Sta!$L:$L,"&gt;0.5"))/$D398</f>
        <v>#DIV/0!</v>
      </c>
      <c r="F398" s="7" t="e">
        <f>COUNTIFS(Sta!$A:$A,$A398,Sta!$L:$L,"&gt;0.5")/$B398</f>
        <v>#DIV/0!</v>
      </c>
      <c r="G398" s="7" t="e">
        <f>COUNTIFS(Sta!$B:$B,$A398,Sta!$L:$L,"&gt;0.5")/$C398</f>
        <v>#DIV/0!</v>
      </c>
      <c r="H398" s="12" t="e">
        <f>(COUNTIFS(Sta!$A:$A,$A398,Sta!$L:$L,"&gt;1.5") +COUNTIFS(Sta!$B:$B,$A398,Sta!$L:$L,"&gt;1.5"))/$D398</f>
        <v>#DIV/0!</v>
      </c>
      <c r="I398" s="7" t="e">
        <f>COUNTIFS(Sta!$A:$A,$A398,Sta!$L:$L,"&gt;1.5")/$B398</f>
        <v>#DIV/0!</v>
      </c>
      <c r="J398" s="7" t="e">
        <f>COUNTIFS(Sta!$B:$B,$A398,Sta!$L:$L,"&gt;1.5")/$C398</f>
        <v>#DIV/0!</v>
      </c>
      <c r="K398" s="12" t="e">
        <f>(COUNTIFS(Sta!$A:$A,$A398,Sta!$H:$H,"&gt;0.5") +COUNTIFS(Sta!$B:$B,$A398,Sta!$J:$J,"&gt;0.5"))/$D398</f>
        <v>#DIV/0!</v>
      </c>
      <c r="L398" s="7" t="e">
        <f>COUNTIFS(Sta!$A:$A,$A398,Sta!$H:$H,"&gt;0.5")/$B398</f>
        <v>#DIV/0!</v>
      </c>
      <c r="M398" s="7" t="e">
        <f>COUNTIFS(Sta!$B:$B,$A398,Sta!$J:$J,"&gt;0.5")/$C398</f>
        <v>#DIV/0!</v>
      </c>
      <c r="N398" s="12" t="e">
        <f>(COUNTIFS(Sta!$A:$A,$A398,Sta!$H:$H,"&gt;1.5") +COUNTIFS(Sta!$B:$B,$A398,Sta!$J:$J,"&gt;1.5"))/$D398</f>
        <v>#DIV/0!</v>
      </c>
      <c r="O398" s="7" t="e">
        <f>COUNTIFS(Sta!$A:$A,$A398,Sta!$H:$H,"&gt;1.5")/$B398</f>
        <v>#DIV/0!</v>
      </c>
      <c r="P398" s="7" t="e">
        <f>COUNTIFS(Sta!$B:$B,$A398,Sta!$J:$J,"&gt;1.5")/$C398</f>
        <v>#DIV/0!</v>
      </c>
      <c r="Q398" s="12" t="e">
        <f>(COUNTIFS(Sta!$A:$A,$A398,Sta!$I:$I,"&gt;0.5") +COUNTIFS(Sta!$B:$B,$A398,Sta!$K:$K,"&gt;0.5"))/$D398</f>
        <v>#DIV/0!</v>
      </c>
      <c r="R398" s="7" t="e">
        <f>COUNTIFS(Sta!$A:$A,$A398,Sta!$I:$I,"&gt;0.5")/$B398</f>
        <v>#DIV/0!</v>
      </c>
      <c r="S398" s="7" t="e">
        <f>COUNTIFS(Sta!$B:$B,$A398,Sta!$K:$K,"&gt;0.5")/$C398</f>
        <v>#DIV/0!</v>
      </c>
      <c r="T398" s="12" t="e">
        <f>(COUNTIFS(Sta!$A:$A,$A398,Sta!$I:$I,"&gt;1.5") +COUNTIFS(Sta!$B:$B,$A398,Sta!$K:$K,"&gt;1.5"))/$D398</f>
        <v>#DIV/0!</v>
      </c>
      <c r="U398" s="7" t="e">
        <f>COUNTIFS(Sta!$A:$A,$A398,Sta!$I:$I,"&gt;1.5")/$B398</f>
        <v>#DIV/0!</v>
      </c>
      <c r="V398" s="7" t="e">
        <f>COUNTIFS(Sta!$B:$B,$A398,Sta!$K:$K,"&gt;1.5")/$C398</f>
        <v>#DIV/0!</v>
      </c>
    </row>
    <row r="399" spans="1:22" x14ac:dyDescent="0.3">
      <c r="A399" t="s">
        <v>340</v>
      </c>
      <c r="B399" s="9">
        <f>COUNTIF(Sta!A:A,A399)</f>
        <v>0</v>
      </c>
      <c r="C399" s="4">
        <f>COUNTIF(Sta!B:B,A399)</f>
        <v>0</v>
      </c>
      <c r="D399" s="4">
        <f t="shared" si="12"/>
        <v>0</v>
      </c>
      <c r="E399" s="12" t="e">
        <f>(COUNTIFS(Sta!$A:$A,$A399,Sta!$L:$L,"&gt;0.5") +COUNTIFS(Sta!$B:$B,$A399,Sta!$L:$L,"&gt;0.5"))/$D399</f>
        <v>#DIV/0!</v>
      </c>
      <c r="F399" s="7" t="e">
        <f>COUNTIFS(Sta!$A:$A,$A399,Sta!$L:$L,"&gt;0.5")/$B399</f>
        <v>#DIV/0!</v>
      </c>
      <c r="G399" s="7" t="e">
        <f>COUNTIFS(Sta!$B:$B,$A399,Sta!$L:$L,"&gt;0.5")/$C399</f>
        <v>#DIV/0!</v>
      </c>
      <c r="H399" s="12" t="e">
        <f>(COUNTIFS(Sta!$A:$A,$A399,Sta!$L:$L,"&gt;1.5") +COUNTIFS(Sta!$B:$B,$A399,Sta!$L:$L,"&gt;1.5"))/$D399</f>
        <v>#DIV/0!</v>
      </c>
      <c r="I399" s="7" t="e">
        <f>COUNTIFS(Sta!$A:$A,$A399,Sta!$L:$L,"&gt;1.5")/$B399</f>
        <v>#DIV/0!</v>
      </c>
      <c r="J399" s="7" t="e">
        <f>COUNTIFS(Sta!$B:$B,$A399,Sta!$L:$L,"&gt;1.5")/$C399</f>
        <v>#DIV/0!</v>
      </c>
      <c r="K399" s="12" t="e">
        <f>(COUNTIFS(Sta!$A:$A,$A399,Sta!$H:$H,"&gt;0.5") +COUNTIFS(Sta!$B:$B,$A399,Sta!$J:$J,"&gt;0.5"))/$D399</f>
        <v>#DIV/0!</v>
      </c>
      <c r="L399" s="7" t="e">
        <f>COUNTIFS(Sta!$A:$A,$A399,Sta!$H:$H,"&gt;0.5")/$B399</f>
        <v>#DIV/0!</v>
      </c>
      <c r="M399" s="7" t="e">
        <f>COUNTIFS(Sta!$B:$B,$A399,Sta!$J:$J,"&gt;0.5")/$C399</f>
        <v>#DIV/0!</v>
      </c>
      <c r="N399" s="12" t="e">
        <f>(COUNTIFS(Sta!$A:$A,$A399,Sta!$H:$H,"&gt;1.5") +COUNTIFS(Sta!$B:$B,$A399,Sta!$J:$J,"&gt;1.5"))/$D399</f>
        <v>#DIV/0!</v>
      </c>
      <c r="O399" s="7" t="e">
        <f>COUNTIFS(Sta!$A:$A,$A399,Sta!$H:$H,"&gt;1.5")/$B399</f>
        <v>#DIV/0!</v>
      </c>
      <c r="P399" s="7" t="e">
        <f>COUNTIFS(Sta!$B:$B,$A399,Sta!$J:$J,"&gt;1.5")/$C399</f>
        <v>#DIV/0!</v>
      </c>
      <c r="Q399" s="12" t="e">
        <f>(COUNTIFS(Sta!$A:$A,$A399,Sta!$I:$I,"&gt;0.5") +COUNTIFS(Sta!$B:$B,$A399,Sta!$K:$K,"&gt;0.5"))/$D399</f>
        <v>#DIV/0!</v>
      </c>
      <c r="R399" s="7" t="e">
        <f>COUNTIFS(Sta!$A:$A,$A399,Sta!$I:$I,"&gt;0.5")/$B399</f>
        <v>#DIV/0!</v>
      </c>
      <c r="S399" s="7" t="e">
        <f>COUNTIFS(Sta!$B:$B,$A399,Sta!$K:$K,"&gt;0.5")/$C399</f>
        <v>#DIV/0!</v>
      </c>
      <c r="T399" s="12" t="e">
        <f>(COUNTIFS(Sta!$A:$A,$A399,Sta!$I:$I,"&gt;1.5") +COUNTIFS(Sta!$B:$B,$A399,Sta!$K:$K,"&gt;1.5"))/$D399</f>
        <v>#DIV/0!</v>
      </c>
      <c r="U399" s="7" t="e">
        <f>COUNTIFS(Sta!$A:$A,$A399,Sta!$I:$I,"&gt;1.5")/$B399</f>
        <v>#DIV/0!</v>
      </c>
      <c r="V399" s="7" t="e">
        <f>COUNTIFS(Sta!$B:$B,$A399,Sta!$K:$K,"&gt;1.5")/$C399</f>
        <v>#DIV/0!</v>
      </c>
    </row>
    <row r="400" spans="1:22" x14ac:dyDescent="0.3">
      <c r="A400" t="s">
        <v>342</v>
      </c>
      <c r="B400" s="9">
        <f>COUNTIF(Sta!A:A,A400)</f>
        <v>0</v>
      </c>
      <c r="C400" s="4">
        <f>COUNTIF(Sta!B:B,A400)</f>
        <v>0</v>
      </c>
      <c r="D400" s="4">
        <f t="shared" si="12"/>
        <v>0</v>
      </c>
      <c r="E400" s="12" t="e">
        <f>(COUNTIFS(Sta!$A:$A,$A400,Sta!$L:$L,"&gt;0.5") +COUNTIFS(Sta!$B:$B,$A400,Sta!$L:$L,"&gt;0.5"))/$D400</f>
        <v>#DIV/0!</v>
      </c>
      <c r="F400" s="7" t="e">
        <f>COUNTIFS(Sta!$A:$A,$A400,Sta!$L:$L,"&gt;0.5")/$B400</f>
        <v>#DIV/0!</v>
      </c>
      <c r="G400" s="7" t="e">
        <f>COUNTIFS(Sta!$B:$B,$A400,Sta!$L:$L,"&gt;0.5")/$C400</f>
        <v>#DIV/0!</v>
      </c>
      <c r="H400" s="12" t="e">
        <f>(COUNTIFS(Sta!$A:$A,$A400,Sta!$L:$L,"&gt;1.5") +COUNTIFS(Sta!$B:$B,$A400,Sta!$L:$L,"&gt;1.5"))/$D400</f>
        <v>#DIV/0!</v>
      </c>
      <c r="I400" s="7" t="e">
        <f>COUNTIFS(Sta!$A:$A,$A400,Sta!$L:$L,"&gt;1.5")/$B400</f>
        <v>#DIV/0!</v>
      </c>
      <c r="J400" s="7" t="e">
        <f>COUNTIFS(Sta!$B:$B,$A400,Sta!$L:$L,"&gt;1.5")/$C400</f>
        <v>#DIV/0!</v>
      </c>
      <c r="K400" s="12" t="e">
        <f>(COUNTIFS(Sta!$A:$A,$A400,Sta!$H:$H,"&gt;0.5") +COUNTIFS(Sta!$B:$B,$A400,Sta!$J:$J,"&gt;0.5"))/$D400</f>
        <v>#DIV/0!</v>
      </c>
      <c r="L400" s="7" t="e">
        <f>COUNTIFS(Sta!$A:$A,$A400,Sta!$H:$H,"&gt;0.5")/$B400</f>
        <v>#DIV/0!</v>
      </c>
      <c r="M400" s="7" t="e">
        <f>COUNTIFS(Sta!$B:$B,$A400,Sta!$J:$J,"&gt;0.5")/$C400</f>
        <v>#DIV/0!</v>
      </c>
      <c r="N400" s="12" t="e">
        <f>(COUNTIFS(Sta!$A:$A,$A400,Sta!$H:$H,"&gt;1.5") +COUNTIFS(Sta!$B:$B,$A400,Sta!$J:$J,"&gt;1.5"))/$D400</f>
        <v>#DIV/0!</v>
      </c>
      <c r="O400" s="7" t="e">
        <f>COUNTIFS(Sta!$A:$A,$A400,Sta!$H:$H,"&gt;1.5")/$B400</f>
        <v>#DIV/0!</v>
      </c>
      <c r="P400" s="7" t="e">
        <f>COUNTIFS(Sta!$B:$B,$A400,Sta!$J:$J,"&gt;1.5")/$C400</f>
        <v>#DIV/0!</v>
      </c>
      <c r="Q400" s="12" t="e">
        <f>(COUNTIFS(Sta!$A:$A,$A400,Sta!$I:$I,"&gt;0.5") +COUNTIFS(Sta!$B:$B,$A400,Sta!$K:$K,"&gt;0.5"))/$D400</f>
        <v>#DIV/0!</v>
      </c>
      <c r="R400" s="7" t="e">
        <f>COUNTIFS(Sta!$A:$A,$A400,Sta!$I:$I,"&gt;0.5")/$B400</f>
        <v>#DIV/0!</v>
      </c>
      <c r="S400" s="7" t="e">
        <f>COUNTIFS(Sta!$B:$B,$A400,Sta!$K:$K,"&gt;0.5")/$C400</f>
        <v>#DIV/0!</v>
      </c>
      <c r="T400" s="12" t="e">
        <f>(COUNTIFS(Sta!$A:$A,$A400,Sta!$I:$I,"&gt;1.5") +COUNTIFS(Sta!$B:$B,$A400,Sta!$K:$K,"&gt;1.5"))/$D400</f>
        <v>#DIV/0!</v>
      </c>
      <c r="U400" s="7" t="e">
        <f>COUNTIFS(Sta!$A:$A,$A400,Sta!$I:$I,"&gt;1.5")/$B400</f>
        <v>#DIV/0!</v>
      </c>
      <c r="V400" s="7" t="e">
        <f>COUNTIFS(Sta!$B:$B,$A400,Sta!$K:$K,"&gt;1.5")/$C400</f>
        <v>#DIV/0!</v>
      </c>
    </row>
    <row r="401" spans="1:22" x14ac:dyDescent="0.3">
      <c r="A401" t="s">
        <v>198</v>
      </c>
      <c r="B401" s="9">
        <f>COUNTIF(Sta!A:A,A401)</f>
        <v>1</v>
      </c>
      <c r="C401" s="4">
        <f>COUNTIF(Sta!B:B,A401)</f>
        <v>1</v>
      </c>
      <c r="D401" s="4">
        <f t="shared" si="12"/>
        <v>2</v>
      </c>
      <c r="E401" s="12">
        <f>(COUNTIFS(Sta!$A:$A,$A401,Sta!$L:$L,"&gt;0.5") +COUNTIFS(Sta!$B:$B,$A401,Sta!$L:$L,"&gt;0.5"))/$D401</f>
        <v>1</v>
      </c>
      <c r="F401" s="7">
        <f>COUNTIFS(Sta!$A:$A,$A401,Sta!$L:$L,"&gt;0.5")/$B401</f>
        <v>1</v>
      </c>
      <c r="G401" s="7">
        <f>COUNTIFS(Sta!$B:$B,$A401,Sta!$L:$L,"&gt;0.5")/$C401</f>
        <v>1</v>
      </c>
      <c r="H401" s="12">
        <f>(COUNTIFS(Sta!$A:$A,$A401,Sta!$L:$L,"&gt;1.5") +COUNTIFS(Sta!$B:$B,$A401,Sta!$L:$L,"&gt;1.5"))/$D401</f>
        <v>0.5</v>
      </c>
      <c r="I401" s="7">
        <f>COUNTIFS(Sta!$A:$A,$A401,Sta!$L:$L,"&gt;1.5")/$B401</f>
        <v>1</v>
      </c>
      <c r="J401" s="7">
        <f>COUNTIFS(Sta!$B:$B,$A401,Sta!$L:$L,"&gt;1.5")/$C401</f>
        <v>0</v>
      </c>
      <c r="K401" s="12">
        <f>(COUNTIFS(Sta!$A:$A,$A401,Sta!$H:$H,"&gt;0.5") +COUNTIFS(Sta!$B:$B,$A401,Sta!$J:$J,"&gt;0.5"))/$D401</f>
        <v>0</v>
      </c>
      <c r="L401" s="7">
        <f>COUNTIFS(Sta!$A:$A,$A401,Sta!$H:$H,"&gt;0.5")/$B401</f>
        <v>0</v>
      </c>
      <c r="M401" s="7">
        <f>COUNTIFS(Sta!$B:$B,$A401,Sta!$J:$J,"&gt;0.5")/$C401</f>
        <v>0</v>
      </c>
      <c r="N401" s="12">
        <f>(COUNTIFS(Sta!$A:$A,$A401,Sta!$H:$H,"&gt;1.5") +COUNTIFS(Sta!$B:$B,$A401,Sta!$J:$J,"&gt;1.5"))/$D401</f>
        <v>0</v>
      </c>
      <c r="O401" s="7">
        <f>COUNTIFS(Sta!$A:$A,$A401,Sta!$H:$H,"&gt;1.5")/$B401</f>
        <v>0</v>
      </c>
      <c r="P401" s="7">
        <f>COUNTIFS(Sta!$B:$B,$A401,Sta!$J:$J,"&gt;1.5")/$C401</f>
        <v>0</v>
      </c>
      <c r="Q401" s="12">
        <f>(COUNTIFS(Sta!$A:$A,$A401,Sta!$I:$I,"&gt;0.5") +COUNTIFS(Sta!$B:$B,$A401,Sta!$K:$K,"&gt;0.5"))/$D401</f>
        <v>1</v>
      </c>
      <c r="R401" s="7">
        <f>COUNTIFS(Sta!$A:$A,$A401,Sta!$I:$I,"&gt;0.5")/$B401</f>
        <v>1</v>
      </c>
      <c r="S401" s="7">
        <f>COUNTIFS(Sta!$B:$B,$A401,Sta!$K:$K,"&gt;0.5")/$C401</f>
        <v>1</v>
      </c>
      <c r="T401" s="12">
        <f>(COUNTIFS(Sta!$A:$A,$A401,Sta!$I:$I,"&gt;1.5") +COUNTIFS(Sta!$B:$B,$A401,Sta!$K:$K,"&gt;1.5"))/$D401</f>
        <v>0.5</v>
      </c>
      <c r="U401" s="7">
        <f>COUNTIFS(Sta!$A:$A,$A401,Sta!$I:$I,"&gt;1.5")/$B401</f>
        <v>1</v>
      </c>
      <c r="V401" s="7">
        <f>COUNTIFS(Sta!$B:$B,$A401,Sta!$K:$K,"&gt;1.5")/$C401</f>
        <v>0</v>
      </c>
    </row>
    <row r="402" spans="1:22" x14ac:dyDescent="0.3">
      <c r="A402" t="s">
        <v>688</v>
      </c>
      <c r="B402" s="9">
        <f>COUNTIF(Sta!A:A,A402)</f>
        <v>0</v>
      </c>
      <c r="C402" s="4">
        <f>COUNTIF(Sta!B:B,A402)</f>
        <v>0</v>
      </c>
      <c r="D402" s="4">
        <f t="shared" si="12"/>
        <v>0</v>
      </c>
      <c r="E402" s="12" t="e">
        <f>(COUNTIFS(Sta!$A:$A,$A402,Sta!$L:$L,"&gt;0.5") +COUNTIFS(Sta!$B:$B,$A402,Sta!$L:$L,"&gt;0.5"))/$D402</f>
        <v>#DIV/0!</v>
      </c>
      <c r="F402" s="7" t="e">
        <f>COUNTIFS(Sta!$A:$A,$A402,Sta!$L:$L,"&gt;0.5")/$B402</f>
        <v>#DIV/0!</v>
      </c>
      <c r="G402" s="7" t="e">
        <f>COUNTIFS(Sta!$B:$B,$A402,Sta!$L:$L,"&gt;0.5")/$C402</f>
        <v>#DIV/0!</v>
      </c>
      <c r="H402" s="12" t="e">
        <f>(COUNTIFS(Sta!$A:$A,$A402,Sta!$L:$L,"&gt;1.5") +COUNTIFS(Sta!$B:$B,$A402,Sta!$L:$L,"&gt;1.5"))/$D402</f>
        <v>#DIV/0!</v>
      </c>
      <c r="I402" s="7" t="e">
        <f>COUNTIFS(Sta!$A:$A,$A402,Sta!$L:$L,"&gt;1.5")/$B402</f>
        <v>#DIV/0!</v>
      </c>
      <c r="J402" s="7" t="e">
        <f>COUNTIFS(Sta!$B:$B,$A402,Sta!$L:$L,"&gt;1.5")/$C402</f>
        <v>#DIV/0!</v>
      </c>
      <c r="K402" s="12" t="e">
        <f>(COUNTIFS(Sta!$A:$A,$A402,Sta!$H:$H,"&gt;0.5") +COUNTIFS(Sta!$B:$B,$A402,Sta!$J:$J,"&gt;0.5"))/$D402</f>
        <v>#DIV/0!</v>
      </c>
      <c r="L402" s="7" t="e">
        <f>COUNTIFS(Sta!$A:$A,$A402,Sta!$H:$H,"&gt;0.5")/$B402</f>
        <v>#DIV/0!</v>
      </c>
      <c r="M402" s="7" t="e">
        <f>COUNTIFS(Sta!$B:$B,$A402,Sta!$J:$J,"&gt;0.5")/$C402</f>
        <v>#DIV/0!</v>
      </c>
      <c r="N402" s="12" t="e">
        <f>(COUNTIFS(Sta!$A:$A,$A402,Sta!$H:$H,"&gt;1.5") +COUNTIFS(Sta!$B:$B,$A402,Sta!$J:$J,"&gt;1.5"))/$D402</f>
        <v>#DIV/0!</v>
      </c>
      <c r="O402" s="7" t="e">
        <f>COUNTIFS(Sta!$A:$A,$A402,Sta!$H:$H,"&gt;1.5")/$B402</f>
        <v>#DIV/0!</v>
      </c>
      <c r="P402" s="7" t="e">
        <f>COUNTIFS(Sta!$B:$B,$A402,Sta!$J:$J,"&gt;1.5")/$C402</f>
        <v>#DIV/0!</v>
      </c>
      <c r="Q402" s="12" t="e">
        <f>(COUNTIFS(Sta!$A:$A,$A402,Sta!$I:$I,"&gt;0.5") +COUNTIFS(Sta!$B:$B,$A402,Sta!$K:$K,"&gt;0.5"))/$D402</f>
        <v>#DIV/0!</v>
      </c>
      <c r="R402" s="7" t="e">
        <f>COUNTIFS(Sta!$A:$A,$A402,Sta!$I:$I,"&gt;0.5")/$B402</f>
        <v>#DIV/0!</v>
      </c>
      <c r="S402" s="7" t="e">
        <f>COUNTIFS(Sta!$B:$B,$A402,Sta!$K:$K,"&gt;0.5")/$C402</f>
        <v>#DIV/0!</v>
      </c>
      <c r="T402" s="12" t="e">
        <f>(COUNTIFS(Sta!$A:$A,$A402,Sta!$I:$I,"&gt;1.5") +COUNTIFS(Sta!$B:$B,$A402,Sta!$K:$K,"&gt;1.5"))/$D402</f>
        <v>#DIV/0!</v>
      </c>
      <c r="U402" s="7" t="e">
        <f>COUNTIFS(Sta!$A:$A,$A402,Sta!$I:$I,"&gt;1.5")/$B402</f>
        <v>#DIV/0!</v>
      </c>
      <c r="V402" s="7" t="e">
        <f>COUNTIFS(Sta!$B:$B,$A402,Sta!$K:$K,"&gt;1.5")/$C402</f>
        <v>#DIV/0!</v>
      </c>
    </row>
    <row r="403" spans="1:22" x14ac:dyDescent="0.3">
      <c r="A403" t="s">
        <v>217</v>
      </c>
      <c r="B403" s="9">
        <f>COUNTIF(Sta!A:A,A403)</f>
        <v>1</v>
      </c>
      <c r="C403" s="4">
        <f>COUNTIF(Sta!B:B,A403)</f>
        <v>1</v>
      </c>
      <c r="D403" s="4">
        <f t="shared" si="12"/>
        <v>2</v>
      </c>
      <c r="E403" s="12">
        <f>(COUNTIFS(Sta!$A:$A,$A403,Sta!$L:$L,"&gt;0.5") +COUNTIFS(Sta!$B:$B,$A403,Sta!$L:$L,"&gt;0.5"))/$D403</f>
        <v>0.5</v>
      </c>
      <c r="F403" s="7">
        <f>COUNTIFS(Sta!$A:$A,$A403,Sta!$L:$L,"&gt;0.5")/$B403</f>
        <v>0</v>
      </c>
      <c r="G403" s="7">
        <f>COUNTIFS(Sta!$B:$B,$A403,Sta!$L:$L,"&gt;0.5")/$C403</f>
        <v>1</v>
      </c>
      <c r="H403" s="12">
        <f>(COUNTIFS(Sta!$A:$A,$A403,Sta!$L:$L,"&gt;1.5") +COUNTIFS(Sta!$B:$B,$A403,Sta!$L:$L,"&gt;1.5"))/$D403</f>
        <v>0.5</v>
      </c>
      <c r="I403" s="7">
        <f>COUNTIFS(Sta!$A:$A,$A403,Sta!$L:$L,"&gt;1.5")/$B403</f>
        <v>0</v>
      </c>
      <c r="J403" s="7">
        <f>COUNTIFS(Sta!$B:$B,$A403,Sta!$L:$L,"&gt;1.5")/$C403</f>
        <v>1</v>
      </c>
      <c r="K403" s="12">
        <f>(COUNTIFS(Sta!$A:$A,$A403,Sta!$H:$H,"&gt;0.5") +COUNTIFS(Sta!$B:$B,$A403,Sta!$J:$J,"&gt;0.5"))/$D403</f>
        <v>0.5</v>
      </c>
      <c r="L403" s="7">
        <f>COUNTIFS(Sta!$A:$A,$A403,Sta!$H:$H,"&gt;0.5")/$B403</f>
        <v>0</v>
      </c>
      <c r="M403" s="7">
        <f>COUNTIFS(Sta!$B:$B,$A403,Sta!$J:$J,"&gt;0.5")/$C403</f>
        <v>1</v>
      </c>
      <c r="N403" s="12">
        <f>(COUNTIFS(Sta!$A:$A,$A403,Sta!$H:$H,"&gt;1.5") +COUNTIFS(Sta!$B:$B,$A403,Sta!$J:$J,"&gt;1.5"))/$D403</f>
        <v>0.5</v>
      </c>
      <c r="O403" s="7">
        <f>COUNTIFS(Sta!$A:$A,$A403,Sta!$H:$H,"&gt;1.5")/$B403</f>
        <v>0</v>
      </c>
      <c r="P403" s="7">
        <f>COUNTIFS(Sta!$B:$B,$A403,Sta!$J:$J,"&gt;1.5")/$C403</f>
        <v>1</v>
      </c>
      <c r="Q403" s="12">
        <f>(COUNTIFS(Sta!$A:$A,$A403,Sta!$I:$I,"&gt;0.5") +COUNTIFS(Sta!$B:$B,$A403,Sta!$K:$K,"&gt;0.5"))/$D403</f>
        <v>0</v>
      </c>
      <c r="R403" s="7">
        <f>COUNTIFS(Sta!$A:$A,$A403,Sta!$I:$I,"&gt;0.5")/$B403</f>
        <v>0</v>
      </c>
      <c r="S403" s="7">
        <f>COUNTIFS(Sta!$B:$B,$A403,Sta!$K:$K,"&gt;0.5")/$C403</f>
        <v>0</v>
      </c>
      <c r="T403" s="12">
        <f>(COUNTIFS(Sta!$A:$A,$A403,Sta!$I:$I,"&gt;1.5") +COUNTIFS(Sta!$B:$B,$A403,Sta!$K:$K,"&gt;1.5"))/$D403</f>
        <v>0</v>
      </c>
      <c r="U403" s="7">
        <f>COUNTIFS(Sta!$A:$A,$A403,Sta!$I:$I,"&gt;1.5")/$B403</f>
        <v>0</v>
      </c>
      <c r="V403" s="7">
        <f>COUNTIFS(Sta!$B:$B,$A403,Sta!$K:$K,"&gt;1.5")/$C403</f>
        <v>0</v>
      </c>
    </row>
    <row r="404" spans="1:22" x14ac:dyDescent="0.3">
      <c r="A404" t="s">
        <v>692</v>
      </c>
      <c r="B404" s="9">
        <f>COUNTIF(Sta!A:A,A404)</f>
        <v>0</v>
      </c>
      <c r="C404" s="4">
        <f>COUNTIF(Sta!B:B,A404)</f>
        <v>0</v>
      </c>
      <c r="D404" s="4">
        <f t="shared" si="12"/>
        <v>0</v>
      </c>
      <c r="E404" s="12" t="e">
        <f>(COUNTIFS(Sta!$A:$A,$A404,Sta!$L:$L,"&gt;0.5") +COUNTIFS(Sta!$B:$B,$A404,Sta!$L:$L,"&gt;0.5"))/$D404</f>
        <v>#DIV/0!</v>
      </c>
      <c r="F404" s="7" t="e">
        <f>COUNTIFS(Sta!$A:$A,$A404,Sta!$L:$L,"&gt;0.5")/$B404</f>
        <v>#DIV/0!</v>
      </c>
      <c r="G404" s="7" t="e">
        <f>COUNTIFS(Sta!$B:$B,$A404,Sta!$L:$L,"&gt;0.5")/$C404</f>
        <v>#DIV/0!</v>
      </c>
      <c r="H404" s="12" t="e">
        <f>(COUNTIFS(Sta!$A:$A,$A404,Sta!$L:$L,"&gt;1.5") +COUNTIFS(Sta!$B:$B,$A404,Sta!$L:$L,"&gt;1.5"))/$D404</f>
        <v>#DIV/0!</v>
      </c>
      <c r="I404" s="7" t="e">
        <f>COUNTIFS(Sta!$A:$A,$A404,Sta!$L:$L,"&gt;1.5")/$B404</f>
        <v>#DIV/0!</v>
      </c>
      <c r="J404" s="7" t="e">
        <f>COUNTIFS(Sta!$B:$B,$A404,Sta!$L:$L,"&gt;1.5")/$C404</f>
        <v>#DIV/0!</v>
      </c>
      <c r="K404" s="12" t="e">
        <f>(COUNTIFS(Sta!$A:$A,$A404,Sta!$H:$H,"&gt;0.5") +COUNTIFS(Sta!$B:$B,$A404,Sta!$J:$J,"&gt;0.5"))/$D404</f>
        <v>#DIV/0!</v>
      </c>
      <c r="L404" s="7" t="e">
        <f>COUNTIFS(Sta!$A:$A,$A404,Sta!$H:$H,"&gt;0.5")/$B404</f>
        <v>#DIV/0!</v>
      </c>
      <c r="M404" s="7" t="e">
        <f>COUNTIFS(Sta!$B:$B,$A404,Sta!$J:$J,"&gt;0.5")/$C404</f>
        <v>#DIV/0!</v>
      </c>
      <c r="N404" s="12" t="e">
        <f>(COUNTIFS(Sta!$A:$A,$A404,Sta!$H:$H,"&gt;1.5") +COUNTIFS(Sta!$B:$B,$A404,Sta!$J:$J,"&gt;1.5"))/$D404</f>
        <v>#DIV/0!</v>
      </c>
      <c r="O404" s="7" t="e">
        <f>COUNTIFS(Sta!$A:$A,$A404,Sta!$H:$H,"&gt;1.5")/$B404</f>
        <v>#DIV/0!</v>
      </c>
      <c r="P404" s="7" t="e">
        <f>COUNTIFS(Sta!$B:$B,$A404,Sta!$J:$J,"&gt;1.5")/$C404</f>
        <v>#DIV/0!</v>
      </c>
      <c r="Q404" s="12" t="e">
        <f>(COUNTIFS(Sta!$A:$A,$A404,Sta!$I:$I,"&gt;0.5") +COUNTIFS(Sta!$B:$B,$A404,Sta!$K:$K,"&gt;0.5"))/$D404</f>
        <v>#DIV/0!</v>
      </c>
      <c r="R404" s="7" t="e">
        <f>COUNTIFS(Sta!$A:$A,$A404,Sta!$I:$I,"&gt;0.5")/$B404</f>
        <v>#DIV/0!</v>
      </c>
      <c r="S404" s="7" t="e">
        <f>COUNTIFS(Sta!$B:$B,$A404,Sta!$K:$K,"&gt;0.5")/$C404</f>
        <v>#DIV/0!</v>
      </c>
      <c r="T404" s="12" t="e">
        <f>(COUNTIFS(Sta!$A:$A,$A404,Sta!$I:$I,"&gt;1.5") +COUNTIFS(Sta!$B:$B,$A404,Sta!$K:$K,"&gt;1.5"))/$D404</f>
        <v>#DIV/0!</v>
      </c>
      <c r="U404" s="7" t="e">
        <f>COUNTIFS(Sta!$A:$A,$A404,Sta!$I:$I,"&gt;1.5")/$B404</f>
        <v>#DIV/0!</v>
      </c>
      <c r="V404" s="7" t="e">
        <f>COUNTIFS(Sta!$B:$B,$A404,Sta!$K:$K,"&gt;1.5")/$C404</f>
        <v>#DIV/0!</v>
      </c>
    </row>
    <row r="405" spans="1:22" x14ac:dyDescent="0.3">
      <c r="A405" t="s">
        <v>689</v>
      </c>
      <c r="B405" s="9">
        <f>COUNTIF(Sta!A:A,A405)</f>
        <v>0</v>
      </c>
      <c r="C405" s="4">
        <f>COUNTIF(Sta!B:B,A405)</f>
        <v>0</v>
      </c>
      <c r="D405" s="4">
        <f t="shared" si="12"/>
        <v>0</v>
      </c>
      <c r="E405" s="12" t="e">
        <f>(COUNTIFS(Sta!$A:$A,$A405,Sta!$L:$L,"&gt;0.5") +COUNTIFS(Sta!$B:$B,$A405,Sta!$L:$L,"&gt;0.5"))/$D405</f>
        <v>#DIV/0!</v>
      </c>
      <c r="F405" s="7" t="e">
        <f>COUNTIFS(Sta!$A:$A,$A405,Sta!$L:$L,"&gt;0.5")/$B405</f>
        <v>#DIV/0!</v>
      </c>
      <c r="G405" s="7" t="e">
        <f>COUNTIFS(Sta!$B:$B,$A405,Sta!$L:$L,"&gt;0.5")/$C405</f>
        <v>#DIV/0!</v>
      </c>
      <c r="H405" s="12" t="e">
        <f>(COUNTIFS(Sta!$A:$A,$A405,Sta!$L:$L,"&gt;1.5") +COUNTIFS(Sta!$B:$B,$A405,Sta!$L:$L,"&gt;1.5"))/$D405</f>
        <v>#DIV/0!</v>
      </c>
      <c r="I405" s="7" t="e">
        <f>COUNTIFS(Sta!$A:$A,$A405,Sta!$L:$L,"&gt;1.5")/$B405</f>
        <v>#DIV/0!</v>
      </c>
      <c r="J405" s="7" t="e">
        <f>COUNTIFS(Sta!$B:$B,$A405,Sta!$L:$L,"&gt;1.5")/$C405</f>
        <v>#DIV/0!</v>
      </c>
      <c r="K405" s="12" t="e">
        <f>(COUNTIFS(Sta!$A:$A,$A405,Sta!$H:$H,"&gt;0.5") +COUNTIFS(Sta!$B:$B,$A405,Sta!$J:$J,"&gt;0.5"))/$D405</f>
        <v>#DIV/0!</v>
      </c>
      <c r="L405" s="7" t="e">
        <f>COUNTIFS(Sta!$A:$A,$A405,Sta!$H:$H,"&gt;0.5")/$B405</f>
        <v>#DIV/0!</v>
      </c>
      <c r="M405" s="7" t="e">
        <f>COUNTIFS(Sta!$B:$B,$A405,Sta!$J:$J,"&gt;0.5")/$C405</f>
        <v>#DIV/0!</v>
      </c>
      <c r="N405" s="12" t="e">
        <f>(COUNTIFS(Sta!$A:$A,$A405,Sta!$H:$H,"&gt;1.5") +COUNTIFS(Sta!$B:$B,$A405,Sta!$J:$J,"&gt;1.5"))/$D405</f>
        <v>#DIV/0!</v>
      </c>
      <c r="O405" s="7" t="e">
        <f>COUNTIFS(Sta!$A:$A,$A405,Sta!$H:$H,"&gt;1.5")/$B405</f>
        <v>#DIV/0!</v>
      </c>
      <c r="P405" s="7" t="e">
        <f>COUNTIFS(Sta!$B:$B,$A405,Sta!$J:$J,"&gt;1.5")/$C405</f>
        <v>#DIV/0!</v>
      </c>
      <c r="Q405" s="12" t="e">
        <f>(COUNTIFS(Sta!$A:$A,$A405,Sta!$I:$I,"&gt;0.5") +COUNTIFS(Sta!$B:$B,$A405,Sta!$K:$K,"&gt;0.5"))/$D405</f>
        <v>#DIV/0!</v>
      </c>
      <c r="R405" s="7" t="e">
        <f>COUNTIFS(Sta!$A:$A,$A405,Sta!$I:$I,"&gt;0.5")/$B405</f>
        <v>#DIV/0!</v>
      </c>
      <c r="S405" s="7" t="e">
        <f>COUNTIFS(Sta!$B:$B,$A405,Sta!$K:$K,"&gt;0.5")/$C405</f>
        <v>#DIV/0!</v>
      </c>
      <c r="T405" s="12" t="e">
        <f>(COUNTIFS(Sta!$A:$A,$A405,Sta!$I:$I,"&gt;1.5") +COUNTIFS(Sta!$B:$B,$A405,Sta!$K:$K,"&gt;1.5"))/$D405</f>
        <v>#DIV/0!</v>
      </c>
      <c r="U405" s="7" t="e">
        <f>COUNTIFS(Sta!$A:$A,$A405,Sta!$I:$I,"&gt;1.5")/$B405</f>
        <v>#DIV/0!</v>
      </c>
      <c r="V405" s="7" t="e">
        <f>COUNTIFS(Sta!$B:$B,$A405,Sta!$K:$K,"&gt;1.5")/$C405</f>
        <v>#DIV/0!</v>
      </c>
    </row>
    <row r="406" spans="1:22" x14ac:dyDescent="0.3">
      <c r="A406" t="s">
        <v>234</v>
      </c>
      <c r="B406" s="9">
        <f>COUNTIF(Sta!A:A,A406)</f>
        <v>1</v>
      </c>
      <c r="C406" s="4">
        <f>COUNTIF(Sta!B:B,A406)</f>
        <v>1</v>
      </c>
      <c r="D406" s="4">
        <f t="shared" si="12"/>
        <v>2</v>
      </c>
      <c r="E406" s="12">
        <f>(COUNTIFS(Sta!$A:$A,$A406,Sta!$L:$L,"&gt;0.5") +COUNTIFS(Sta!$B:$B,$A406,Sta!$L:$L,"&gt;0.5"))/$D406</f>
        <v>1</v>
      </c>
      <c r="F406" s="7">
        <f>COUNTIFS(Sta!$A:$A,$A406,Sta!$L:$L,"&gt;0.5")/$B406</f>
        <v>1</v>
      </c>
      <c r="G406" s="7">
        <f>COUNTIFS(Sta!$B:$B,$A406,Sta!$L:$L,"&gt;0.5")/$C406</f>
        <v>1</v>
      </c>
      <c r="H406" s="12">
        <f>(COUNTIFS(Sta!$A:$A,$A406,Sta!$L:$L,"&gt;1.5") +COUNTIFS(Sta!$B:$B,$A406,Sta!$L:$L,"&gt;1.5"))/$D406</f>
        <v>1</v>
      </c>
      <c r="I406" s="7">
        <f>COUNTIFS(Sta!$A:$A,$A406,Sta!$L:$L,"&gt;1.5")/$B406</f>
        <v>1</v>
      </c>
      <c r="J406" s="7">
        <f>COUNTIFS(Sta!$B:$B,$A406,Sta!$L:$L,"&gt;1.5")/$C406</f>
        <v>1</v>
      </c>
      <c r="K406" s="12">
        <f>(COUNTIFS(Sta!$A:$A,$A406,Sta!$H:$H,"&gt;0.5") +COUNTIFS(Sta!$B:$B,$A406,Sta!$J:$J,"&gt;0.5"))/$D406</f>
        <v>1</v>
      </c>
      <c r="L406" s="7">
        <f>COUNTIFS(Sta!$A:$A,$A406,Sta!$H:$H,"&gt;0.5")/$B406</f>
        <v>1</v>
      </c>
      <c r="M406" s="7">
        <f>COUNTIFS(Sta!$B:$B,$A406,Sta!$J:$J,"&gt;0.5")/$C406</f>
        <v>1</v>
      </c>
      <c r="N406" s="12">
        <f>(COUNTIFS(Sta!$A:$A,$A406,Sta!$H:$H,"&gt;1.5") +COUNTIFS(Sta!$B:$B,$A406,Sta!$J:$J,"&gt;1.5"))/$D406</f>
        <v>0</v>
      </c>
      <c r="O406" s="7">
        <f>COUNTIFS(Sta!$A:$A,$A406,Sta!$H:$H,"&gt;1.5")/$B406</f>
        <v>0</v>
      </c>
      <c r="P406" s="7">
        <f>COUNTIFS(Sta!$B:$B,$A406,Sta!$J:$J,"&gt;1.5")/$C406</f>
        <v>0</v>
      </c>
      <c r="Q406" s="12">
        <f>(COUNTIFS(Sta!$A:$A,$A406,Sta!$I:$I,"&gt;0.5") +COUNTIFS(Sta!$B:$B,$A406,Sta!$K:$K,"&gt;0.5"))/$D406</f>
        <v>1</v>
      </c>
      <c r="R406" s="7">
        <f>COUNTIFS(Sta!$A:$A,$A406,Sta!$I:$I,"&gt;0.5")/$B406</f>
        <v>1</v>
      </c>
      <c r="S406" s="7">
        <f>COUNTIFS(Sta!$B:$B,$A406,Sta!$K:$K,"&gt;0.5")/$C406</f>
        <v>1</v>
      </c>
      <c r="T406" s="12">
        <f>(COUNTIFS(Sta!$A:$A,$A406,Sta!$I:$I,"&gt;1.5") +COUNTIFS(Sta!$B:$B,$A406,Sta!$K:$K,"&gt;1.5"))/$D406</f>
        <v>0</v>
      </c>
      <c r="U406" s="7">
        <f>COUNTIFS(Sta!$A:$A,$A406,Sta!$I:$I,"&gt;1.5")/$B406</f>
        <v>0</v>
      </c>
      <c r="V406" s="7">
        <f>COUNTIFS(Sta!$B:$B,$A406,Sta!$K:$K,"&gt;1.5")/$C406</f>
        <v>0</v>
      </c>
    </row>
    <row r="407" spans="1:22" x14ac:dyDescent="0.3">
      <c r="A407" t="s">
        <v>268</v>
      </c>
      <c r="B407" s="9">
        <f>COUNTIF(Sta!A:A,A407)</f>
        <v>1</v>
      </c>
      <c r="C407" s="4">
        <f>COUNTIF(Sta!B:B,A407)</f>
        <v>0</v>
      </c>
      <c r="D407" s="4">
        <f t="shared" si="12"/>
        <v>1</v>
      </c>
      <c r="E407" s="12">
        <f>(COUNTIFS(Sta!$A:$A,$A407,Sta!$L:$L,"&gt;0.5") +COUNTIFS(Sta!$B:$B,$A407,Sta!$L:$L,"&gt;0.5"))/$D407</f>
        <v>0</v>
      </c>
      <c r="F407" s="7">
        <f>COUNTIFS(Sta!$A:$A,$A407,Sta!$L:$L,"&gt;0.5")/$B407</f>
        <v>0</v>
      </c>
      <c r="G407" s="7" t="e">
        <f>COUNTIFS(Sta!$B:$B,$A407,Sta!$L:$L,"&gt;0.5")/$C407</f>
        <v>#DIV/0!</v>
      </c>
      <c r="H407" s="12">
        <f>(COUNTIFS(Sta!$A:$A,$A407,Sta!$L:$L,"&gt;1.5") +COUNTIFS(Sta!$B:$B,$A407,Sta!$L:$L,"&gt;1.5"))/$D407</f>
        <v>0</v>
      </c>
      <c r="I407" s="7">
        <f>COUNTIFS(Sta!$A:$A,$A407,Sta!$L:$L,"&gt;1.5")/$B407</f>
        <v>0</v>
      </c>
      <c r="J407" s="7" t="e">
        <f>COUNTIFS(Sta!$B:$B,$A407,Sta!$L:$L,"&gt;1.5")/$C407</f>
        <v>#DIV/0!</v>
      </c>
      <c r="K407" s="12">
        <f>(COUNTIFS(Sta!$A:$A,$A407,Sta!$H:$H,"&gt;0.5") +COUNTIFS(Sta!$B:$B,$A407,Sta!$J:$J,"&gt;0.5"))/$D407</f>
        <v>0</v>
      </c>
      <c r="L407" s="7">
        <f>COUNTIFS(Sta!$A:$A,$A407,Sta!$H:$H,"&gt;0.5")/$B407</f>
        <v>0</v>
      </c>
      <c r="M407" s="7" t="e">
        <f>COUNTIFS(Sta!$B:$B,$A407,Sta!$J:$J,"&gt;0.5")/$C407</f>
        <v>#DIV/0!</v>
      </c>
      <c r="N407" s="12">
        <f>(COUNTIFS(Sta!$A:$A,$A407,Sta!$H:$H,"&gt;1.5") +COUNTIFS(Sta!$B:$B,$A407,Sta!$J:$J,"&gt;1.5"))/$D407</f>
        <v>0</v>
      </c>
      <c r="O407" s="7">
        <f>COUNTIFS(Sta!$A:$A,$A407,Sta!$H:$H,"&gt;1.5")/$B407</f>
        <v>0</v>
      </c>
      <c r="P407" s="7" t="e">
        <f>COUNTIFS(Sta!$B:$B,$A407,Sta!$J:$J,"&gt;1.5")/$C407</f>
        <v>#DIV/0!</v>
      </c>
      <c r="Q407" s="12">
        <f>(COUNTIFS(Sta!$A:$A,$A407,Sta!$I:$I,"&gt;0.5") +COUNTIFS(Sta!$B:$B,$A407,Sta!$K:$K,"&gt;0.5"))/$D407</f>
        <v>0</v>
      </c>
      <c r="R407" s="7">
        <f>COUNTIFS(Sta!$A:$A,$A407,Sta!$I:$I,"&gt;0.5")/$B407</f>
        <v>0</v>
      </c>
      <c r="S407" s="7" t="e">
        <f>COUNTIFS(Sta!$B:$B,$A407,Sta!$K:$K,"&gt;0.5")/$C407</f>
        <v>#DIV/0!</v>
      </c>
      <c r="T407" s="12">
        <f>(COUNTIFS(Sta!$A:$A,$A407,Sta!$I:$I,"&gt;1.5") +COUNTIFS(Sta!$B:$B,$A407,Sta!$K:$K,"&gt;1.5"))/$D407</f>
        <v>0</v>
      </c>
      <c r="U407" s="7">
        <f>COUNTIFS(Sta!$A:$A,$A407,Sta!$I:$I,"&gt;1.5")/$B407</f>
        <v>0</v>
      </c>
      <c r="V407" s="7" t="e">
        <f>COUNTIFS(Sta!$B:$B,$A407,Sta!$K:$K,"&gt;1.5")/$C407</f>
        <v>#DIV/0!</v>
      </c>
    </row>
    <row r="408" spans="1:22" x14ac:dyDescent="0.3">
      <c r="A408" t="s">
        <v>276</v>
      </c>
      <c r="B408" s="9">
        <f>COUNTIF(Sta!A:A,A408)</f>
        <v>0</v>
      </c>
      <c r="C408" s="4">
        <f>COUNTIF(Sta!B:B,A408)</f>
        <v>1</v>
      </c>
      <c r="D408" s="4">
        <f t="shared" si="12"/>
        <v>1</v>
      </c>
      <c r="E408" s="12">
        <f>(COUNTIFS(Sta!$A:$A,$A408,Sta!$L:$L,"&gt;0.5") +COUNTIFS(Sta!$B:$B,$A408,Sta!$L:$L,"&gt;0.5"))/$D408</f>
        <v>0</v>
      </c>
      <c r="F408" s="7" t="e">
        <f>COUNTIFS(Sta!$A:$A,$A408,Sta!$L:$L,"&gt;0.5")/$B408</f>
        <v>#DIV/0!</v>
      </c>
      <c r="G408" s="7">
        <f>COUNTIFS(Sta!$B:$B,$A408,Sta!$L:$L,"&gt;0.5")/$C408</f>
        <v>0</v>
      </c>
      <c r="H408" s="12">
        <f>(COUNTIFS(Sta!$A:$A,$A408,Sta!$L:$L,"&gt;1.5") +COUNTIFS(Sta!$B:$B,$A408,Sta!$L:$L,"&gt;1.5"))/$D408</f>
        <v>0</v>
      </c>
      <c r="I408" s="7" t="e">
        <f>COUNTIFS(Sta!$A:$A,$A408,Sta!$L:$L,"&gt;1.5")/$B408</f>
        <v>#DIV/0!</v>
      </c>
      <c r="J408" s="7">
        <f>COUNTIFS(Sta!$B:$B,$A408,Sta!$L:$L,"&gt;1.5")/$C408</f>
        <v>0</v>
      </c>
      <c r="K408" s="12">
        <f>(COUNTIFS(Sta!$A:$A,$A408,Sta!$H:$H,"&gt;0.5") +COUNTIFS(Sta!$B:$B,$A408,Sta!$J:$J,"&gt;0.5"))/$D408</f>
        <v>0</v>
      </c>
      <c r="L408" s="7" t="e">
        <f>COUNTIFS(Sta!$A:$A,$A408,Sta!$H:$H,"&gt;0.5")/$B408</f>
        <v>#DIV/0!</v>
      </c>
      <c r="M408" s="7">
        <f>COUNTIFS(Sta!$B:$B,$A408,Sta!$J:$J,"&gt;0.5")/$C408</f>
        <v>0</v>
      </c>
      <c r="N408" s="12">
        <f>(COUNTIFS(Sta!$A:$A,$A408,Sta!$H:$H,"&gt;1.5") +COUNTIFS(Sta!$B:$B,$A408,Sta!$J:$J,"&gt;1.5"))/$D408</f>
        <v>0</v>
      </c>
      <c r="O408" s="7" t="e">
        <f>COUNTIFS(Sta!$A:$A,$A408,Sta!$H:$H,"&gt;1.5")/$B408</f>
        <v>#DIV/0!</v>
      </c>
      <c r="P408" s="7">
        <f>COUNTIFS(Sta!$B:$B,$A408,Sta!$J:$J,"&gt;1.5")/$C408</f>
        <v>0</v>
      </c>
      <c r="Q408" s="12">
        <f>(COUNTIFS(Sta!$A:$A,$A408,Sta!$I:$I,"&gt;0.5") +COUNTIFS(Sta!$B:$B,$A408,Sta!$K:$K,"&gt;0.5"))/$D408</f>
        <v>0</v>
      </c>
      <c r="R408" s="7" t="e">
        <f>COUNTIFS(Sta!$A:$A,$A408,Sta!$I:$I,"&gt;0.5")/$B408</f>
        <v>#DIV/0!</v>
      </c>
      <c r="S408" s="7">
        <f>COUNTIFS(Sta!$B:$B,$A408,Sta!$K:$K,"&gt;0.5")/$C408</f>
        <v>0</v>
      </c>
      <c r="T408" s="12">
        <f>(COUNTIFS(Sta!$A:$A,$A408,Sta!$I:$I,"&gt;1.5") +COUNTIFS(Sta!$B:$B,$A408,Sta!$K:$K,"&gt;1.5"))/$D408</f>
        <v>0</v>
      </c>
      <c r="U408" s="7" t="e">
        <f>COUNTIFS(Sta!$A:$A,$A408,Sta!$I:$I,"&gt;1.5")/$B408</f>
        <v>#DIV/0!</v>
      </c>
      <c r="V408" s="7">
        <f>COUNTIFS(Sta!$B:$B,$A408,Sta!$K:$K,"&gt;1.5")/$C408</f>
        <v>0</v>
      </c>
    </row>
    <row r="409" spans="1:22" x14ac:dyDescent="0.3">
      <c r="A409" t="s">
        <v>385</v>
      </c>
      <c r="B409" s="9">
        <f>COUNTIF(Sta!A:A,A409)</f>
        <v>0</v>
      </c>
      <c r="C409" s="4">
        <f>COUNTIF(Sta!B:B,A409)</f>
        <v>0</v>
      </c>
      <c r="D409" s="4">
        <f t="shared" si="12"/>
        <v>0</v>
      </c>
      <c r="E409" s="12" t="e">
        <f>(COUNTIFS(Sta!$A:$A,$A409,Sta!$L:$L,"&gt;0.5") +COUNTIFS(Sta!$B:$B,$A409,Sta!$L:$L,"&gt;0.5"))/$D409</f>
        <v>#DIV/0!</v>
      </c>
      <c r="F409" s="7" t="e">
        <f>COUNTIFS(Sta!$A:$A,$A409,Sta!$L:$L,"&gt;0.5")/$B409</f>
        <v>#DIV/0!</v>
      </c>
      <c r="G409" s="7" t="e">
        <f>COUNTIFS(Sta!$B:$B,$A409,Sta!$L:$L,"&gt;0.5")/$C409</f>
        <v>#DIV/0!</v>
      </c>
      <c r="H409" s="12" t="e">
        <f>(COUNTIFS(Sta!$A:$A,$A409,Sta!$L:$L,"&gt;1.5") +COUNTIFS(Sta!$B:$B,$A409,Sta!$L:$L,"&gt;1.5"))/$D409</f>
        <v>#DIV/0!</v>
      </c>
      <c r="I409" s="7" t="e">
        <f>COUNTIFS(Sta!$A:$A,$A409,Sta!$L:$L,"&gt;1.5")/$B409</f>
        <v>#DIV/0!</v>
      </c>
      <c r="J409" s="7" t="e">
        <f>COUNTIFS(Sta!$B:$B,$A409,Sta!$L:$L,"&gt;1.5")/$C409</f>
        <v>#DIV/0!</v>
      </c>
      <c r="K409" s="12" t="e">
        <f>(COUNTIFS(Sta!$A:$A,$A409,Sta!$H:$H,"&gt;0.5") +COUNTIFS(Sta!$B:$B,$A409,Sta!$J:$J,"&gt;0.5"))/$D409</f>
        <v>#DIV/0!</v>
      </c>
      <c r="L409" s="7" t="e">
        <f>COUNTIFS(Sta!$A:$A,$A409,Sta!$H:$H,"&gt;0.5")/$B409</f>
        <v>#DIV/0!</v>
      </c>
      <c r="M409" s="7" t="e">
        <f>COUNTIFS(Sta!$B:$B,$A409,Sta!$J:$J,"&gt;0.5")/$C409</f>
        <v>#DIV/0!</v>
      </c>
      <c r="N409" s="12" t="e">
        <f>(COUNTIFS(Sta!$A:$A,$A409,Sta!$H:$H,"&gt;1.5") +COUNTIFS(Sta!$B:$B,$A409,Sta!$J:$J,"&gt;1.5"))/$D409</f>
        <v>#DIV/0!</v>
      </c>
      <c r="O409" s="7" t="e">
        <f>COUNTIFS(Sta!$A:$A,$A409,Sta!$H:$H,"&gt;1.5")/$B409</f>
        <v>#DIV/0!</v>
      </c>
      <c r="P409" s="7" t="e">
        <f>COUNTIFS(Sta!$B:$B,$A409,Sta!$J:$J,"&gt;1.5")/$C409</f>
        <v>#DIV/0!</v>
      </c>
      <c r="Q409" s="12" t="e">
        <f>(COUNTIFS(Sta!$A:$A,$A409,Sta!$I:$I,"&gt;0.5") +COUNTIFS(Sta!$B:$B,$A409,Sta!$K:$K,"&gt;0.5"))/$D409</f>
        <v>#DIV/0!</v>
      </c>
      <c r="R409" s="7" t="e">
        <f>COUNTIFS(Sta!$A:$A,$A409,Sta!$I:$I,"&gt;0.5")/$B409</f>
        <v>#DIV/0!</v>
      </c>
      <c r="S409" s="7" t="e">
        <f>COUNTIFS(Sta!$B:$B,$A409,Sta!$K:$K,"&gt;0.5")/$C409</f>
        <v>#DIV/0!</v>
      </c>
      <c r="T409" s="12" t="e">
        <f>(COUNTIFS(Sta!$A:$A,$A409,Sta!$I:$I,"&gt;1.5") +COUNTIFS(Sta!$B:$B,$A409,Sta!$K:$K,"&gt;1.5"))/$D409</f>
        <v>#DIV/0!</v>
      </c>
      <c r="U409" s="7" t="e">
        <f>COUNTIFS(Sta!$A:$A,$A409,Sta!$I:$I,"&gt;1.5")/$B409</f>
        <v>#DIV/0!</v>
      </c>
      <c r="V409" s="7" t="e">
        <f>COUNTIFS(Sta!$B:$B,$A409,Sta!$K:$K,"&gt;1.5")/$C409</f>
        <v>#DIV/0!</v>
      </c>
    </row>
    <row r="410" spans="1:22" x14ac:dyDescent="0.3">
      <c r="A410" t="s">
        <v>194</v>
      </c>
      <c r="B410" s="9">
        <f>COUNTIF(Sta!A:A,A410)</f>
        <v>1</v>
      </c>
      <c r="C410" s="4">
        <f>COUNTIF(Sta!B:B,A410)</f>
        <v>1</v>
      </c>
      <c r="D410" s="4">
        <f t="shared" si="12"/>
        <v>2</v>
      </c>
      <c r="E410" s="12">
        <f>(COUNTIFS(Sta!$A:$A,$A410,Sta!$L:$L,"&gt;0.5") +COUNTIFS(Sta!$B:$B,$A410,Sta!$L:$L,"&gt;0.5"))/$D410</f>
        <v>0.5</v>
      </c>
      <c r="F410" s="7">
        <f>COUNTIFS(Sta!$A:$A,$A410,Sta!$L:$L,"&gt;0.5")/$B410</f>
        <v>1</v>
      </c>
      <c r="G410" s="7">
        <f>COUNTIFS(Sta!$B:$B,$A410,Sta!$L:$L,"&gt;0.5")/$C410</f>
        <v>0</v>
      </c>
      <c r="H410" s="12">
        <f>(COUNTIFS(Sta!$A:$A,$A410,Sta!$L:$L,"&gt;1.5") +COUNTIFS(Sta!$B:$B,$A410,Sta!$L:$L,"&gt;1.5"))/$D410</f>
        <v>0</v>
      </c>
      <c r="I410" s="7">
        <f>COUNTIFS(Sta!$A:$A,$A410,Sta!$L:$L,"&gt;1.5")/$B410</f>
        <v>0</v>
      </c>
      <c r="J410" s="7">
        <f>COUNTIFS(Sta!$B:$B,$A410,Sta!$L:$L,"&gt;1.5")/$C410</f>
        <v>0</v>
      </c>
      <c r="K410" s="12">
        <f>(COUNTIFS(Sta!$A:$A,$A410,Sta!$H:$H,"&gt;0.5") +COUNTIFS(Sta!$B:$B,$A410,Sta!$J:$J,"&gt;0.5"))/$D410</f>
        <v>0.5</v>
      </c>
      <c r="L410" s="7">
        <f>COUNTIFS(Sta!$A:$A,$A410,Sta!$H:$H,"&gt;0.5")/$B410</f>
        <v>1</v>
      </c>
      <c r="M410" s="7">
        <f>COUNTIFS(Sta!$B:$B,$A410,Sta!$J:$J,"&gt;0.5")/$C410</f>
        <v>0</v>
      </c>
      <c r="N410" s="12">
        <f>(COUNTIFS(Sta!$A:$A,$A410,Sta!$H:$H,"&gt;1.5") +COUNTIFS(Sta!$B:$B,$A410,Sta!$J:$J,"&gt;1.5"))/$D410</f>
        <v>0</v>
      </c>
      <c r="O410" s="7">
        <f>COUNTIFS(Sta!$A:$A,$A410,Sta!$H:$H,"&gt;1.5")/$B410</f>
        <v>0</v>
      </c>
      <c r="P410" s="7">
        <f>COUNTIFS(Sta!$B:$B,$A410,Sta!$J:$J,"&gt;1.5")/$C410</f>
        <v>0</v>
      </c>
      <c r="Q410" s="12">
        <f>(COUNTIFS(Sta!$A:$A,$A410,Sta!$I:$I,"&gt;0.5") +COUNTIFS(Sta!$B:$B,$A410,Sta!$K:$K,"&gt;0.5"))/$D410</f>
        <v>0</v>
      </c>
      <c r="R410" s="7">
        <f>COUNTIFS(Sta!$A:$A,$A410,Sta!$I:$I,"&gt;0.5")/$B410</f>
        <v>0</v>
      </c>
      <c r="S410" s="7">
        <f>COUNTIFS(Sta!$B:$B,$A410,Sta!$K:$K,"&gt;0.5")/$C410</f>
        <v>0</v>
      </c>
      <c r="T410" s="12">
        <f>(COUNTIFS(Sta!$A:$A,$A410,Sta!$I:$I,"&gt;1.5") +COUNTIFS(Sta!$B:$B,$A410,Sta!$K:$K,"&gt;1.5"))/$D410</f>
        <v>0</v>
      </c>
      <c r="U410" s="7">
        <f>COUNTIFS(Sta!$A:$A,$A410,Sta!$I:$I,"&gt;1.5")/$B410</f>
        <v>0</v>
      </c>
      <c r="V410" s="7">
        <f>COUNTIFS(Sta!$B:$B,$A410,Sta!$K:$K,"&gt;1.5")/$C410</f>
        <v>0</v>
      </c>
    </row>
    <row r="411" spans="1:22" x14ac:dyDescent="0.3">
      <c r="A411" t="s">
        <v>186</v>
      </c>
      <c r="B411" s="9">
        <f>COUNTIF(Sta!A:A,A411)</f>
        <v>1</v>
      </c>
      <c r="C411" s="4">
        <f>COUNTIF(Sta!B:B,A411)</f>
        <v>1</v>
      </c>
      <c r="D411" s="4">
        <f t="shared" si="12"/>
        <v>2</v>
      </c>
      <c r="E411" s="12">
        <f>(COUNTIFS(Sta!$A:$A,$A411,Sta!$L:$L,"&gt;0.5") +COUNTIFS(Sta!$B:$B,$A411,Sta!$L:$L,"&gt;0.5"))/$D411</f>
        <v>1</v>
      </c>
      <c r="F411" s="7">
        <f>COUNTIFS(Sta!$A:$A,$A411,Sta!$L:$L,"&gt;0.5")/$B411</f>
        <v>1</v>
      </c>
      <c r="G411" s="7">
        <f>COUNTIFS(Sta!$B:$B,$A411,Sta!$L:$L,"&gt;0.5")/$C411</f>
        <v>1</v>
      </c>
      <c r="H411" s="12">
        <f>(COUNTIFS(Sta!$A:$A,$A411,Sta!$L:$L,"&gt;1.5") +COUNTIFS(Sta!$B:$B,$A411,Sta!$L:$L,"&gt;1.5"))/$D411</f>
        <v>0.5</v>
      </c>
      <c r="I411" s="7">
        <f>COUNTIFS(Sta!$A:$A,$A411,Sta!$L:$L,"&gt;1.5")/$B411</f>
        <v>1</v>
      </c>
      <c r="J411" s="7">
        <f>COUNTIFS(Sta!$B:$B,$A411,Sta!$L:$L,"&gt;1.5")/$C411</f>
        <v>0</v>
      </c>
      <c r="K411" s="12">
        <f>(COUNTIFS(Sta!$A:$A,$A411,Sta!$H:$H,"&gt;0.5") +COUNTIFS(Sta!$B:$B,$A411,Sta!$J:$J,"&gt;0.5"))/$D411</f>
        <v>0.5</v>
      </c>
      <c r="L411" s="7">
        <f>COUNTIFS(Sta!$A:$A,$A411,Sta!$H:$H,"&gt;0.5")/$B411</f>
        <v>1</v>
      </c>
      <c r="M411" s="7">
        <f>COUNTIFS(Sta!$B:$B,$A411,Sta!$J:$J,"&gt;0.5")/$C411</f>
        <v>0</v>
      </c>
      <c r="N411" s="12">
        <f>(COUNTIFS(Sta!$A:$A,$A411,Sta!$H:$H,"&gt;1.5") +COUNTIFS(Sta!$B:$B,$A411,Sta!$J:$J,"&gt;1.5"))/$D411</f>
        <v>0.5</v>
      </c>
      <c r="O411" s="7">
        <f>COUNTIFS(Sta!$A:$A,$A411,Sta!$H:$H,"&gt;1.5")/$B411</f>
        <v>1</v>
      </c>
      <c r="P411" s="7">
        <f>COUNTIFS(Sta!$B:$B,$A411,Sta!$J:$J,"&gt;1.5")/$C411</f>
        <v>0</v>
      </c>
      <c r="Q411" s="12">
        <f>(COUNTIFS(Sta!$A:$A,$A411,Sta!$I:$I,"&gt;0.5") +COUNTIFS(Sta!$B:$B,$A411,Sta!$K:$K,"&gt;0.5"))/$D411</f>
        <v>0.5</v>
      </c>
      <c r="R411" s="7">
        <f>COUNTIFS(Sta!$A:$A,$A411,Sta!$I:$I,"&gt;0.5")/$B411</f>
        <v>0</v>
      </c>
      <c r="S411" s="7">
        <f>COUNTIFS(Sta!$B:$B,$A411,Sta!$K:$K,"&gt;0.5")/$C411</f>
        <v>1</v>
      </c>
      <c r="T411" s="12">
        <f>(COUNTIFS(Sta!$A:$A,$A411,Sta!$I:$I,"&gt;1.5") +COUNTIFS(Sta!$B:$B,$A411,Sta!$K:$K,"&gt;1.5"))/$D411</f>
        <v>0</v>
      </c>
      <c r="U411" s="7">
        <f>COUNTIFS(Sta!$A:$A,$A411,Sta!$I:$I,"&gt;1.5")/$B411</f>
        <v>0</v>
      </c>
      <c r="V411" s="7">
        <f>COUNTIFS(Sta!$B:$B,$A411,Sta!$K:$K,"&gt;1.5")/$C411</f>
        <v>0</v>
      </c>
    </row>
    <row r="412" spans="1:22" x14ac:dyDescent="0.3">
      <c r="A412" t="s">
        <v>608</v>
      </c>
      <c r="B412" s="9">
        <f>COUNTIF(Sta!A:A,A412)</f>
        <v>3</v>
      </c>
      <c r="C412" s="4">
        <f>COUNTIF(Sta!B:B,A412)</f>
        <v>2</v>
      </c>
      <c r="D412" s="4">
        <f t="shared" si="12"/>
        <v>5</v>
      </c>
      <c r="E412" s="12">
        <f>(COUNTIFS(Sta!$A:$A,$A412,Sta!$L:$L,"&gt;0.5") +COUNTIFS(Sta!$B:$B,$A412,Sta!$L:$L,"&gt;0.5"))/$D412</f>
        <v>0.8</v>
      </c>
      <c r="F412" s="7">
        <f>COUNTIFS(Sta!$A:$A,$A412,Sta!$L:$L,"&gt;0.5")/$B412</f>
        <v>1</v>
      </c>
      <c r="G412" s="7">
        <f>COUNTIFS(Sta!$B:$B,$A412,Sta!$L:$L,"&gt;0.5")/$C412</f>
        <v>0.5</v>
      </c>
      <c r="H412" s="12">
        <f>(COUNTIFS(Sta!$A:$A,$A412,Sta!$L:$L,"&gt;1.5") +COUNTIFS(Sta!$B:$B,$A412,Sta!$L:$L,"&gt;1.5"))/$D412</f>
        <v>0.4</v>
      </c>
      <c r="I412" s="7">
        <f>COUNTIFS(Sta!$A:$A,$A412,Sta!$L:$L,"&gt;1.5")/$B412</f>
        <v>0.33333333333333331</v>
      </c>
      <c r="J412" s="7">
        <f>COUNTIFS(Sta!$B:$B,$A412,Sta!$L:$L,"&gt;1.5")/$C412</f>
        <v>0.5</v>
      </c>
      <c r="K412" s="12">
        <f>(COUNTIFS(Sta!$A:$A,$A412,Sta!$H:$H,"&gt;0.5") +COUNTIFS(Sta!$B:$B,$A412,Sta!$J:$J,"&gt;0.5"))/$D412</f>
        <v>0.6</v>
      </c>
      <c r="L412" s="7">
        <f>COUNTIFS(Sta!$A:$A,$A412,Sta!$H:$H,"&gt;0.5")/$B412</f>
        <v>1</v>
      </c>
      <c r="M412" s="7">
        <f>COUNTIFS(Sta!$B:$B,$A412,Sta!$J:$J,"&gt;0.5")/$C412</f>
        <v>0</v>
      </c>
      <c r="N412" s="12">
        <f>(COUNTIFS(Sta!$A:$A,$A412,Sta!$H:$H,"&gt;1.5") +COUNTIFS(Sta!$B:$B,$A412,Sta!$J:$J,"&gt;1.5"))/$D412</f>
        <v>0.2</v>
      </c>
      <c r="O412" s="7">
        <f>COUNTIFS(Sta!$A:$A,$A412,Sta!$H:$H,"&gt;1.5")/$B412</f>
        <v>0.33333333333333331</v>
      </c>
      <c r="P412" s="7">
        <f>COUNTIFS(Sta!$B:$B,$A412,Sta!$J:$J,"&gt;1.5")/$C412</f>
        <v>0</v>
      </c>
      <c r="Q412" s="12">
        <f>(COUNTIFS(Sta!$A:$A,$A412,Sta!$I:$I,"&gt;0.5") +COUNTIFS(Sta!$B:$B,$A412,Sta!$K:$K,"&gt;0.5"))/$D412</f>
        <v>0.2</v>
      </c>
      <c r="R412" s="7">
        <f>COUNTIFS(Sta!$A:$A,$A412,Sta!$I:$I,"&gt;0.5")/$B412</f>
        <v>0</v>
      </c>
      <c r="S412" s="7">
        <f>COUNTIFS(Sta!$B:$B,$A412,Sta!$K:$K,"&gt;0.5")/$C412</f>
        <v>0.5</v>
      </c>
      <c r="T412" s="12">
        <f>(COUNTIFS(Sta!$A:$A,$A412,Sta!$I:$I,"&gt;1.5") +COUNTIFS(Sta!$B:$B,$A412,Sta!$K:$K,"&gt;1.5"))/$D412</f>
        <v>0.2</v>
      </c>
      <c r="U412" s="7">
        <f>COUNTIFS(Sta!$A:$A,$A412,Sta!$I:$I,"&gt;1.5")/$B412</f>
        <v>0</v>
      </c>
      <c r="V412" s="7">
        <f>COUNTIFS(Sta!$B:$B,$A412,Sta!$K:$K,"&gt;1.5")/$C412</f>
        <v>0.5</v>
      </c>
    </row>
    <row r="413" spans="1:22" x14ac:dyDescent="0.3">
      <c r="A413" t="s">
        <v>277</v>
      </c>
      <c r="B413" s="9">
        <f>COUNTIF(Sta!A:A,A413)</f>
        <v>0</v>
      </c>
      <c r="C413" s="4">
        <f>COUNTIF(Sta!B:B,A413)</f>
        <v>0</v>
      </c>
      <c r="D413" s="4">
        <f t="shared" si="12"/>
        <v>0</v>
      </c>
      <c r="E413" s="12" t="e">
        <f>(COUNTIFS(Sta!$A:$A,$A413,Sta!$L:$L,"&gt;0.5") +COUNTIFS(Sta!$B:$B,$A413,Sta!$L:$L,"&gt;0.5"))/$D413</f>
        <v>#DIV/0!</v>
      </c>
      <c r="F413" s="7" t="e">
        <f>COUNTIFS(Sta!$A:$A,$A413,Sta!$L:$L,"&gt;0.5")/$B413</f>
        <v>#DIV/0!</v>
      </c>
      <c r="G413" s="7" t="e">
        <f>COUNTIFS(Sta!$B:$B,$A413,Sta!$L:$L,"&gt;0.5")/$C413</f>
        <v>#DIV/0!</v>
      </c>
      <c r="H413" s="12" t="e">
        <f>(COUNTIFS(Sta!$A:$A,$A413,Sta!$L:$L,"&gt;1.5") +COUNTIFS(Sta!$B:$B,$A413,Sta!$L:$L,"&gt;1.5"))/$D413</f>
        <v>#DIV/0!</v>
      </c>
      <c r="I413" s="7" t="e">
        <f>COUNTIFS(Sta!$A:$A,$A413,Sta!$L:$L,"&gt;1.5")/$B413</f>
        <v>#DIV/0!</v>
      </c>
      <c r="J413" s="7" t="e">
        <f>COUNTIFS(Sta!$B:$B,$A413,Sta!$L:$L,"&gt;1.5")/$C413</f>
        <v>#DIV/0!</v>
      </c>
      <c r="K413" s="12" t="e">
        <f>(COUNTIFS(Sta!$A:$A,$A413,Sta!$H:$H,"&gt;0.5") +COUNTIFS(Sta!$B:$B,$A413,Sta!$J:$J,"&gt;0.5"))/$D413</f>
        <v>#DIV/0!</v>
      </c>
      <c r="L413" s="7" t="e">
        <f>COUNTIFS(Sta!$A:$A,$A413,Sta!$H:$H,"&gt;0.5")/$B413</f>
        <v>#DIV/0!</v>
      </c>
      <c r="M413" s="7" t="e">
        <f>COUNTIFS(Sta!$B:$B,$A413,Sta!$J:$J,"&gt;0.5")/$C413</f>
        <v>#DIV/0!</v>
      </c>
      <c r="N413" s="12" t="e">
        <f>(COUNTIFS(Sta!$A:$A,$A413,Sta!$H:$H,"&gt;1.5") +COUNTIFS(Sta!$B:$B,$A413,Sta!$J:$J,"&gt;1.5"))/$D413</f>
        <v>#DIV/0!</v>
      </c>
      <c r="O413" s="7" t="e">
        <f>COUNTIFS(Sta!$A:$A,$A413,Sta!$H:$H,"&gt;1.5")/$B413</f>
        <v>#DIV/0!</v>
      </c>
      <c r="P413" s="7" t="e">
        <f>COUNTIFS(Sta!$B:$B,$A413,Sta!$J:$J,"&gt;1.5")/$C413</f>
        <v>#DIV/0!</v>
      </c>
      <c r="Q413" s="12" t="e">
        <f>(COUNTIFS(Sta!$A:$A,$A413,Sta!$I:$I,"&gt;0.5") +COUNTIFS(Sta!$B:$B,$A413,Sta!$K:$K,"&gt;0.5"))/$D413</f>
        <v>#DIV/0!</v>
      </c>
      <c r="R413" s="7" t="e">
        <f>COUNTIFS(Sta!$A:$A,$A413,Sta!$I:$I,"&gt;0.5")/$B413</f>
        <v>#DIV/0!</v>
      </c>
      <c r="S413" s="7" t="e">
        <f>COUNTIFS(Sta!$B:$B,$A413,Sta!$K:$K,"&gt;0.5")/$C413</f>
        <v>#DIV/0!</v>
      </c>
      <c r="T413" s="12" t="e">
        <f>(COUNTIFS(Sta!$A:$A,$A413,Sta!$I:$I,"&gt;1.5") +COUNTIFS(Sta!$B:$B,$A413,Sta!$K:$K,"&gt;1.5"))/$D413</f>
        <v>#DIV/0!</v>
      </c>
      <c r="U413" s="7" t="e">
        <f>COUNTIFS(Sta!$A:$A,$A413,Sta!$I:$I,"&gt;1.5")/$B413</f>
        <v>#DIV/0!</v>
      </c>
      <c r="V413" s="7" t="e">
        <f>COUNTIFS(Sta!$B:$B,$A413,Sta!$K:$K,"&gt;1.5")/$C413</f>
        <v>#DIV/0!</v>
      </c>
    </row>
    <row r="414" spans="1:22" x14ac:dyDescent="0.3">
      <c r="A414" t="s">
        <v>153</v>
      </c>
      <c r="B414" s="9">
        <f>COUNTIF(Sta!A:A,A414)</f>
        <v>0</v>
      </c>
      <c r="C414" s="4">
        <f>COUNTIF(Sta!B:B,A414)</f>
        <v>1</v>
      </c>
      <c r="D414" s="4">
        <f t="shared" si="12"/>
        <v>1</v>
      </c>
      <c r="E414" s="12">
        <f>(COUNTIFS(Sta!$A:$A,$A414,Sta!$L:$L,"&gt;0.5") +COUNTIFS(Sta!$B:$B,$A414,Sta!$L:$L,"&gt;0.5"))/$D414</f>
        <v>1</v>
      </c>
      <c r="F414" s="7" t="e">
        <f>COUNTIFS(Sta!$A:$A,$A414,Sta!$L:$L,"&gt;0.5")/$B414</f>
        <v>#DIV/0!</v>
      </c>
      <c r="G414" s="7">
        <f>COUNTIFS(Sta!$B:$B,$A414,Sta!$L:$L,"&gt;0.5")/$C414</f>
        <v>1</v>
      </c>
      <c r="H414" s="12">
        <f>(COUNTIFS(Sta!$A:$A,$A414,Sta!$L:$L,"&gt;1.5") +COUNTIFS(Sta!$B:$B,$A414,Sta!$L:$L,"&gt;1.5"))/$D414</f>
        <v>0</v>
      </c>
      <c r="I414" s="7" t="e">
        <f>COUNTIFS(Sta!$A:$A,$A414,Sta!$L:$L,"&gt;1.5")/$B414</f>
        <v>#DIV/0!</v>
      </c>
      <c r="J414" s="7">
        <f>COUNTIFS(Sta!$B:$B,$A414,Sta!$L:$L,"&gt;1.5")/$C414</f>
        <v>0</v>
      </c>
      <c r="K414" s="12">
        <f>(COUNTIFS(Sta!$A:$A,$A414,Sta!$H:$H,"&gt;0.5") +COUNTIFS(Sta!$B:$B,$A414,Sta!$J:$J,"&gt;0.5"))/$D414</f>
        <v>0</v>
      </c>
      <c r="L414" s="7" t="e">
        <f>COUNTIFS(Sta!$A:$A,$A414,Sta!$H:$H,"&gt;0.5")/$B414</f>
        <v>#DIV/0!</v>
      </c>
      <c r="M414" s="7">
        <f>COUNTIFS(Sta!$B:$B,$A414,Sta!$J:$J,"&gt;0.5")/$C414</f>
        <v>0</v>
      </c>
      <c r="N414" s="12">
        <f>(COUNTIFS(Sta!$A:$A,$A414,Sta!$H:$H,"&gt;1.5") +COUNTIFS(Sta!$B:$B,$A414,Sta!$J:$J,"&gt;1.5"))/$D414</f>
        <v>0</v>
      </c>
      <c r="O414" s="7" t="e">
        <f>COUNTIFS(Sta!$A:$A,$A414,Sta!$H:$H,"&gt;1.5")/$B414</f>
        <v>#DIV/0!</v>
      </c>
      <c r="P414" s="7">
        <f>COUNTIFS(Sta!$B:$B,$A414,Sta!$J:$J,"&gt;1.5")/$C414</f>
        <v>0</v>
      </c>
      <c r="Q414" s="12">
        <f>(COUNTIFS(Sta!$A:$A,$A414,Sta!$I:$I,"&gt;0.5") +COUNTIFS(Sta!$B:$B,$A414,Sta!$K:$K,"&gt;0.5"))/$D414</f>
        <v>1</v>
      </c>
      <c r="R414" s="7" t="e">
        <f>COUNTIFS(Sta!$A:$A,$A414,Sta!$I:$I,"&gt;0.5")/$B414</f>
        <v>#DIV/0!</v>
      </c>
      <c r="S414" s="7">
        <f>COUNTIFS(Sta!$B:$B,$A414,Sta!$K:$K,"&gt;0.5")/$C414</f>
        <v>1</v>
      </c>
      <c r="T414" s="12">
        <f>(COUNTIFS(Sta!$A:$A,$A414,Sta!$I:$I,"&gt;1.5") +COUNTIFS(Sta!$B:$B,$A414,Sta!$K:$K,"&gt;1.5"))/$D414</f>
        <v>0</v>
      </c>
      <c r="U414" s="7" t="e">
        <f>COUNTIFS(Sta!$A:$A,$A414,Sta!$I:$I,"&gt;1.5")/$B414</f>
        <v>#DIV/0!</v>
      </c>
      <c r="V414" s="7">
        <f>COUNTIFS(Sta!$B:$B,$A414,Sta!$K:$K,"&gt;1.5")/$C414</f>
        <v>0</v>
      </c>
    </row>
    <row r="415" spans="1:22" x14ac:dyDescent="0.3">
      <c r="A415" t="s">
        <v>137</v>
      </c>
      <c r="B415" s="9">
        <f>COUNTIF(Sta!A:A,A415)</f>
        <v>0</v>
      </c>
      <c r="C415" s="4">
        <f>COUNTIF(Sta!B:B,A415)</f>
        <v>0</v>
      </c>
      <c r="D415" s="4">
        <f t="shared" si="12"/>
        <v>0</v>
      </c>
      <c r="E415" s="12" t="e">
        <f>(COUNTIFS(Sta!$A:$A,$A415,Sta!$L:$L,"&gt;0.5") +COUNTIFS(Sta!$B:$B,$A415,Sta!$L:$L,"&gt;0.5"))/$D415</f>
        <v>#DIV/0!</v>
      </c>
      <c r="F415" s="7" t="e">
        <f>COUNTIFS(Sta!$A:$A,$A415,Sta!$L:$L,"&gt;0.5")/$B415</f>
        <v>#DIV/0!</v>
      </c>
      <c r="G415" s="7" t="e">
        <f>COUNTIFS(Sta!$B:$B,$A415,Sta!$L:$L,"&gt;0.5")/$C415</f>
        <v>#DIV/0!</v>
      </c>
      <c r="H415" s="12" t="e">
        <f>(COUNTIFS(Sta!$A:$A,$A415,Sta!$L:$L,"&gt;1.5") +COUNTIFS(Sta!$B:$B,$A415,Sta!$L:$L,"&gt;1.5"))/$D415</f>
        <v>#DIV/0!</v>
      </c>
      <c r="I415" s="7" t="e">
        <f>COUNTIFS(Sta!$A:$A,$A415,Sta!$L:$L,"&gt;1.5")/$B415</f>
        <v>#DIV/0!</v>
      </c>
      <c r="J415" s="7" t="e">
        <f>COUNTIFS(Sta!$B:$B,$A415,Sta!$L:$L,"&gt;1.5")/$C415</f>
        <v>#DIV/0!</v>
      </c>
      <c r="K415" s="12" t="e">
        <f>(COUNTIFS(Sta!$A:$A,$A415,Sta!$H:$H,"&gt;0.5") +COUNTIFS(Sta!$B:$B,$A415,Sta!$J:$J,"&gt;0.5"))/$D415</f>
        <v>#DIV/0!</v>
      </c>
      <c r="L415" s="7" t="e">
        <f>COUNTIFS(Sta!$A:$A,$A415,Sta!$H:$H,"&gt;0.5")/$B415</f>
        <v>#DIV/0!</v>
      </c>
      <c r="M415" s="7" t="e">
        <f>COUNTIFS(Sta!$B:$B,$A415,Sta!$J:$J,"&gt;0.5")/$C415</f>
        <v>#DIV/0!</v>
      </c>
      <c r="N415" s="12" t="e">
        <f>(COUNTIFS(Sta!$A:$A,$A415,Sta!$H:$H,"&gt;1.5") +COUNTIFS(Sta!$B:$B,$A415,Sta!$J:$J,"&gt;1.5"))/$D415</f>
        <v>#DIV/0!</v>
      </c>
      <c r="O415" s="7" t="e">
        <f>COUNTIFS(Sta!$A:$A,$A415,Sta!$H:$H,"&gt;1.5")/$B415</f>
        <v>#DIV/0!</v>
      </c>
      <c r="P415" s="7" t="e">
        <f>COUNTIFS(Sta!$B:$B,$A415,Sta!$J:$J,"&gt;1.5")/$C415</f>
        <v>#DIV/0!</v>
      </c>
      <c r="Q415" s="12" t="e">
        <f>(COUNTIFS(Sta!$A:$A,$A415,Sta!$I:$I,"&gt;0.5") +COUNTIFS(Sta!$B:$B,$A415,Sta!$K:$K,"&gt;0.5"))/$D415</f>
        <v>#DIV/0!</v>
      </c>
      <c r="R415" s="7" t="e">
        <f>COUNTIFS(Sta!$A:$A,$A415,Sta!$I:$I,"&gt;0.5")/$B415</f>
        <v>#DIV/0!</v>
      </c>
      <c r="S415" s="7" t="e">
        <f>COUNTIFS(Sta!$B:$B,$A415,Sta!$K:$K,"&gt;0.5")/$C415</f>
        <v>#DIV/0!</v>
      </c>
      <c r="T415" s="12" t="e">
        <f>(COUNTIFS(Sta!$A:$A,$A415,Sta!$I:$I,"&gt;1.5") +COUNTIFS(Sta!$B:$B,$A415,Sta!$K:$K,"&gt;1.5"))/$D415</f>
        <v>#DIV/0!</v>
      </c>
      <c r="U415" s="7" t="e">
        <f>COUNTIFS(Sta!$A:$A,$A415,Sta!$I:$I,"&gt;1.5")/$B415</f>
        <v>#DIV/0!</v>
      </c>
      <c r="V415" s="7" t="e">
        <f>COUNTIFS(Sta!$B:$B,$A415,Sta!$K:$K,"&gt;1.5")/$C415</f>
        <v>#DIV/0!</v>
      </c>
    </row>
    <row r="416" spans="1:22" x14ac:dyDescent="0.3">
      <c r="A416" t="s">
        <v>430</v>
      </c>
      <c r="B416" s="9">
        <f>COUNTIF(Sta!A:A,A416)</f>
        <v>1</v>
      </c>
      <c r="C416" s="4">
        <f>COUNTIF(Sta!B:B,A416)</f>
        <v>1</v>
      </c>
      <c r="D416" s="4">
        <f t="shared" si="12"/>
        <v>2</v>
      </c>
      <c r="E416" s="12">
        <f>(COUNTIFS(Sta!$A:$A,$A416,Sta!$L:$L,"&gt;0.5") +COUNTIFS(Sta!$B:$B,$A416,Sta!$L:$L,"&gt;0.5"))/$D416</f>
        <v>0.5</v>
      </c>
      <c r="F416" s="7">
        <f>COUNTIFS(Sta!$A:$A,$A416,Sta!$L:$L,"&gt;0.5")/$B416</f>
        <v>1</v>
      </c>
      <c r="G416" s="7">
        <f>COUNTIFS(Sta!$B:$B,$A416,Sta!$L:$L,"&gt;0.5")/$C416</f>
        <v>0</v>
      </c>
      <c r="H416" s="12">
        <f>(COUNTIFS(Sta!$A:$A,$A416,Sta!$L:$L,"&gt;1.5") +COUNTIFS(Sta!$B:$B,$A416,Sta!$L:$L,"&gt;1.5"))/$D416</f>
        <v>0</v>
      </c>
      <c r="I416" s="7">
        <f>COUNTIFS(Sta!$A:$A,$A416,Sta!$L:$L,"&gt;1.5")/$B416</f>
        <v>0</v>
      </c>
      <c r="J416" s="7">
        <f>COUNTIFS(Sta!$B:$B,$A416,Sta!$L:$L,"&gt;1.5")/$C416</f>
        <v>0</v>
      </c>
      <c r="K416" s="12">
        <f>(COUNTIFS(Sta!$A:$A,$A416,Sta!$H:$H,"&gt;0.5") +COUNTIFS(Sta!$B:$B,$A416,Sta!$J:$J,"&gt;0.5"))/$D416</f>
        <v>0</v>
      </c>
      <c r="L416" s="7">
        <f>COUNTIFS(Sta!$A:$A,$A416,Sta!$H:$H,"&gt;0.5")/$B416</f>
        <v>0</v>
      </c>
      <c r="M416" s="7">
        <f>COUNTIFS(Sta!$B:$B,$A416,Sta!$J:$J,"&gt;0.5")/$C416</f>
        <v>0</v>
      </c>
      <c r="N416" s="12">
        <f>(COUNTIFS(Sta!$A:$A,$A416,Sta!$H:$H,"&gt;1.5") +COUNTIFS(Sta!$B:$B,$A416,Sta!$J:$J,"&gt;1.5"))/$D416</f>
        <v>0</v>
      </c>
      <c r="O416" s="7">
        <f>COUNTIFS(Sta!$A:$A,$A416,Sta!$H:$H,"&gt;1.5")/$B416</f>
        <v>0</v>
      </c>
      <c r="P416" s="7">
        <f>COUNTIFS(Sta!$B:$B,$A416,Sta!$J:$J,"&gt;1.5")/$C416</f>
        <v>0</v>
      </c>
      <c r="Q416" s="12">
        <f>(COUNTIFS(Sta!$A:$A,$A416,Sta!$I:$I,"&gt;0.5") +COUNTIFS(Sta!$B:$B,$A416,Sta!$K:$K,"&gt;0.5"))/$D416</f>
        <v>0.5</v>
      </c>
      <c r="R416" s="7">
        <f>COUNTIFS(Sta!$A:$A,$A416,Sta!$I:$I,"&gt;0.5")/$B416</f>
        <v>1</v>
      </c>
      <c r="S416" s="7">
        <f>COUNTIFS(Sta!$B:$B,$A416,Sta!$K:$K,"&gt;0.5")/$C416</f>
        <v>0</v>
      </c>
      <c r="T416" s="12">
        <f>(COUNTIFS(Sta!$A:$A,$A416,Sta!$I:$I,"&gt;1.5") +COUNTIFS(Sta!$B:$B,$A416,Sta!$K:$K,"&gt;1.5"))/$D416</f>
        <v>0</v>
      </c>
      <c r="U416" s="7">
        <f>COUNTIFS(Sta!$A:$A,$A416,Sta!$I:$I,"&gt;1.5")/$B416</f>
        <v>0</v>
      </c>
      <c r="V416" s="7">
        <f>COUNTIFS(Sta!$B:$B,$A416,Sta!$K:$K,"&gt;1.5")/$C416</f>
        <v>0</v>
      </c>
    </row>
    <row r="417" spans="1:22" x14ac:dyDescent="0.3">
      <c r="A417" t="s">
        <v>177</v>
      </c>
      <c r="B417" s="9">
        <f>COUNTIF(Sta!A:A,A417)</f>
        <v>1</v>
      </c>
      <c r="C417" s="4">
        <f>COUNTIF(Sta!B:B,A417)</f>
        <v>1</v>
      </c>
      <c r="D417" s="4">
        <f t="shared" si="12"/>
        <v>2</v>
      </c>
      <c r="E417" s="12">
        <f>(COUNTIFS(Sta!$A:$A,$A417,Sta!$L:$L,"&gt;0.5") +COUNTIFS(Sta!$B:$B,$A417,Sta!$L:$L,"&gt;0.5"))/$D417</f>
        <v>0.5</v>
      </c>
      <c r="F417" s="7">
        <f>COUNTIFS(Sta!$A:$A,$A417,Sta!$L:$L,"&gt;0.5")/$B417</f>
        <v>0</v>
      </c>
      <c r="G417" s="7">
        <f>COUNTIFS(Sta!$B:$B,$A417,Sta!$L:$L,"&gt;0.5")/$C417</f>
        <v>1</v>
      </c>
      <c r="H417" s="12">
        <f>(COUNTIFS(Sta!$A:$A,$A417,Sta!$L:$L,"&gt;1.5") +COUNTIFS(Sta!$B:$B,$A417,Sta!$L:$L,"&gt;1.5"))/$D417</f>
        <v>0</v>
      </c>
      <c r="I417" s="7">
        <f>COUNTIFS(Sta!$A:$A,$A417,Sta!$L:$L,"&gt;1.5")/$B417</f>
        <v>0</v>
      </c>
      <c r="J417" s="7">
        <f>COUNTIFS(Sta!$B:$B,$A417,Sta!$L:$L,"&gt;1.5")/$C417</f>
        <v>0</v>
      </c>
      <c r="K417" s="12">
        <f>(COUNTIFS(Sta!$A:$A,$A417,Sta!$H:$H,"&gt;0.5") +COUNTIFS(Sta!$B:$B,$A417,Sta!$J:$J,"&gt;0.5"))/$D417</f>
        <v>0.5</v>
      </c>
      <c r="L417" s="7">
        <f>COUNTIFS(Sta!$A:$A,$A417,Sta!$H:$H,"&gt;0.5")/$B417</f>
        <v>0</v>
      </c>
      <c r="M417" s="7">
        <f>COUNTIFS(Sta!$B:$B,$A417,Sta!$J:$J,"&gt;0.5")/$C417</f>
        <v>1</v>
      </c>
      <c r="N417" s="12">
        <f>(COUNTIFS(Sta!$A:$A,$A417,Sta!$H:$H,"&gt;1.5") +COUNTIFS(Sta!$B:$B,$A417,Sta!$J:$J,"&gt;1.5"))/$D417</f>
        <v>0</v>
      </c>
      <c r="O417" s="7">
        <f>COUNTIFS(Sta!$A:$A,$A417,Sta!$H:$H,"&gt;1.5")/$B417</f>
        <v>0</v>
      </c>
      <c r="P417" s="7">
        <f>COUNTIFS(Sta!$B:$B,$A417,Sta!$J:$J,"&gt;1.5")/$C417</f>
        <v>0</v>
      </c>
      <c r="Q417" s="12">
        <f>(COUNTIFS(Sta!$A:$A,$A417,Sta!$I:$I,"&gt;0.5") +COUNTIFS(Sta!$B:$B,$A417,Sta!$K:$K,"&gt;0.5"))/$D417</f>
        <v>0</v>
      </c>
      <c r="R417" s="7">
        <f>COUNTIFS(Sta!$A:$A,$A417,Sta!$I:$I,"&gt;0.5")/$B417</f>
        <v>0</v>
      </c>
      <c r="S417" s="7">
        <f>COUNTIFS(Sta!$B:$B,$A417,Sta!$K:$K,"&gt;0.5")/$C417</f>
        <v>0</v>
      </c>
      <c r="T417" s="12">
        <f>(COUNTIFS(Sta!$A:$A,$A417,Sta!$I:$I,"&gt;1.5") +COUNTIFS(Sta!$B:$B,$A417,Sta!$K:$K,"&gt;1.5"))/$D417</f>
        <v>0</v>
      </c>
      <c r="U417" s="7">
        <f>COUNTIFS(Sta!$A:$A,$A417,Sta!$I:$I,"&gt;1.5")/$B417</f>
        <v>0</v>
      </c>
      <c r="V417" s="7">
        <f>COUNTIFS(Sta!$B:$B,$A417,Sta!$K:$K,"&gt;1.5")/$C417</f>
        <v>0</v>
      </c>
    </row>
    <row r="418" spans="1:22" x14ac:dyDescent="0.3">
      <c r="A418" t="s">
        <v>624</v>
      </c>
      <c r="B418" s="9">
        <f>COUNTIF(Sta!A:A,A418)</f>
        <v>1</v>
      </c>
      <c r="C418" s="4">
        <f>COUNTIF(Sta!B:B,A418)</f>
        <v>1</v>
      </c>
      <c r="D418" s="4">
        <f t="shared" si="12"/>
        <v>2</v>
      </c>
      <c r="E418" s="12">
        <f>(COUNTIFS(Sta!$A:$A,$A418,Sta!$L:$L,"&gt;0.5") +COUNTIFS(Sta!$B:$B,$A418,Sta!$L:$L,"&gt;0.5"))/$D418</f>
        <v>0.5</v>
      </c>
      <c r="F418" s="7">
        <f>COUNTIFS(Sta!$A:$A,$A418,Sta!$L:$L,"&gt;0.5")/$B418</f>
        <v>0</v>
      </c>
      <c r="G418" s="7">
        <f>COUNTIFS(Sta!$B:$B,$A418,Sta!$L:$L,"&gt;0.5")/$C418</f>
        <v>1</v>
      </c>
      <c r="H418" s="12">
        <f>(COUNTIFS(Sta!$A:$A,$A418,Sta!$L:$L,"&gt;1.5") +COUNTIFS(Sta!$B:$B,$A418,Sta!$L:$L,"&gt;1.5"))/$D418</f>
        <v>0.5</v>
      </c>
      <c r="I418" s="7">
        <f>COUNTIFS(Sta!$A:$A,$A418,Sta!$L:$L,"&gt;1.5")/$B418</f>
        <v>0</v>
      </c>
      <c r="J418" s="7">
        <f>COUNTIFS(Sta!$B:$B,$A418,Sta!$L:$L,"&gt;1.5")/$C418</f>
        <v>1</v>
      </c>
      <c r="K418" s="12">
        <f>(COUNTIFS(Sta!$A:$A,$A418,Sta!$H:$H,"&gt;0.5") +COUNTIFS(Sta!$B:$B,$A418,Sta!$J:$J,"&gt;0.5"))/$D418</f>
        <v>0</v>
      </c>
      <c r="L418" s="7">
        <f>COUNTIFS(Sta!$A:$A,$A418,Sta!$H:$H,"&gt;0.5")/$B418</f>
        <v>0</v>
      </c>
      <c r="M418" s="7">
        <f>COUNTIFS(Sta!$B:$B,$A418,Sta!$J:$J,"&gt;0.5")/$C418</f>
        <v>0</v>
      </c>
      <c r="N418" s="12">
        <f>(COUNTIFS(Sta!$A:$A,$A418,Sta!$H:$H,"&gt;1.5") +COUNTIFS(Sta!$B:$B,$A418,Sta!$J:$J,"&gt;1.5"))/$D418</f>
        <v>0</v>
      </c>
      <c r="O418" s="7">
        <f>COUNTIFS(Sta!$A:$A,$A418,Sta!$H:$H,"&gt;1.5")/$B418</f>
        <v>0</v>
      </c>
      <c r="P418" s="7">
        <f>COUNTIFS(Sta!$B:$B,$A418,Sta!$J:$J,"&gt;1.5")/$C418</f>
        <v>0</v>
      </c>
      <c r="Q418" s="12">
        <f>(COUNTIFS(Sta!$A:$A,$A418,Sta!$I:$I,"&gt;0.5") +COUNTIFS(Sta!$B:$B,$A418,Sta!$K:$K,"&gt;0.5"))/$D418</f>
        <v>0.5</v>
      </c>
      <c r="R418" s="7">
        <f>COUNTIFS(Sta!$A:$A,$A418,Sta!$I:$I,"&gt;0.5")/$B418</f>
        <v>0</v>
      </c>
      <c r="S418" s="7">
        <f>COUNTIFS(Sta!$B:$B,$A418,Sta!$K:$K,"&gt;0.5")/$C418</f>
        <v>1</v>
      </c>
      <c r="T418" s="12">
        <f>(COUNTIFS(Sta!$A:$A,$A418,Sta!$I:$I,"&gt;1.5") +COUNTIFS(Sta!$B:$B,$A418,Sta!$K:$K,"&gt;1.5"))/$D418</f>
        <v>0.5</v>
      </c>
      <c r="U418" s="7">
        <f>COUNTIFS(Sta!$A:$A,$A418,Sta!$I:$I,"&gt;1.5")/$B418</f>
        <v>0</v>
      </c>
      <c r="V418" s="7">
        <f>COUNTIFS(Sta!$B:$B,$A418,Sta!$K:$K,"&gt;1.5")/$C418</f>
        <v>1</v>
      </c>
    </row>
    <row r="419" spans="1:22" x14ac:dyDescent="0.3">
      <c r="A419" t="s">
        <v>694</v>
      </c>
      <c r="B419" s="9">
        <f>COUNTIF(Sta!A:A,A419)</f>
        <v>0</v>
      </c>
      <c r="C419" s="4">
        <f>COUNTIF(Sta!B:B,A419)</f>
        <v>0</v>
      </c>
      <c r="D419" s="4">
        <f t="shared" si="12"/>
        <v>0</v>
      </c>
      <c r="E419" s="12" t="e">
        <f>(COUNTIFS(Sta!$A:$A,$A419,Sta!$L:$L,"&gt;0.5") +COUNTIFS(Sta!$B:$B,$A419,Sta!$L:$L,"&gt;0.5"))/$D419</f>
        <v>#DIV/0!</v>
      </c>
      <c r="F419" s="7" t="e">
        <f>COUNTIFS(Sta!$A:$A,$A419,Sta!$L:$L,"&gt;0.5")/$B419</f>
        <v>#DIV/0!</v>
      </c>
      <c r="G419" s="7" t="e">
        <f>COUNTIFS(Sta!$B:$B,$A419,Sta!$L:$L,"&gt;0.5")/$C419</f>
        <v>#DIV/0!</v>
      </c>
      <c r="H419" s="12" t="e">
        <f>(COUNTIFS(Sta!$A:$A,$A419,Sta!$L:$L,"&gt;1.5") +COUNTIFS(Sta!$B:$B,$A419,Sta!$L:$L,"&gt;1.5"))/$D419</f>
        <v>#DIV/0!</v>
      </c>
      <c r="I419" s="7" t="e">
        <f>COUNTIFS(Sta!$A:$A,$A419,Sta!$L:$L,"&gt;1.5")/$B419</f>
        <v>#DIV/0!</v>
      </c>
      <c r="J419" s="7" t="e">
        <f>COUNTIFS(Sta!$B:$B,$A419,Sta!$L:$L,"&gt;1.5")/$C419</f>
        <v>#DIV/0!</v>
      </c>
      <c r="K419" s="12" t="e">
        <f>(COUNTIFS(Sta!$A:$A,$A419,Sta!$H:$H,"&gt;0.5") +COUNTIFS(Sta!$B:$B,$A419,Sta!$J:$J,"&gt;0.5"))/$D419</f>
        <v>#DIV/0!</v>
      </c>
      <c r="L419" s="7" t="e">
        <f>COUNTIFS(Sta!$A:$A,$A419,Sta!$H:$H,"&gt;0.5")/$B419</f>
        <v>#DIV/0!</v>
      </c>
      <c r="M419" s="7" t="e">
        <f>COUNTIFS(Sta!$B:$B,$A419,Sta!$J:$J,"&gt;0.5")/$C419</f>
        <v>#DIV/0!</v>
      </c>
      <c r="N419" s="12" t="e">
        <f>(COUNTIFS(Sta!$A:$A,$A419,Sta!$H:$H,"&gt;1.5") +COUNTIFS(Sta!$B:$B,$A419,Sta!$J:$J,"&gt;1.5"))/$D419</f>
        <v>#DIV/0!</v>
      </c>
      <c r="O419" s="7" t="e">
        <f>COUNTIFS(Sta!$A:$A,$A419,Sta!$H:$H,"&gt;1.5")/$B419</f>
        <v>#DIV/0!</v>
      </c>
      <c r="P419" s="7" t="e">
        <f>COUNTIFS(Sta!$B:$B,$A419,Sta!$J:$J,"&gt;1.5")/$C419</f>
        <v>#DIV/0!</v>
      </c>
      <c r="Q419" s="12" t="e">
        <f>(COUNTIFS(Sta!$A:$A,$A419,Sta!$I:$I,"&gt;0.5") +COUNTIFS(Sta!$B:$B,$A419,Sta!$K:$K,"&gt;0.5"))/$D419</f>
        <v>#DIV/0!</v>
      </c>
      <c r="R419" s="7" t="e">
        <f>COUNTIFS(Sta!$A:$A,$A419,Sta!$I:$I,"&gt;0.5")/$B419</f>
        <v>#DIV/0!</v>
      </c>
      <c r="S419" s="7" t="e">
        <f>COUNTIFS(Sta!$B:$B,$A419,Sta!$K:$K,"&gt;0.5")/$C419</f>
        <v>#DIV/0!</v>
      </c>
      <c r="T419" s="12" t="e">
        <f>(COUNTIFS(Sta!$A:$A,$A419,Sta!$I:$I,"&gt;1.5") +COUNTIFS(Sta!$B:$B,$A419,Sta!$K:$K,"&gt;1.5"))/$D419</f>
        <v>#DIV/0!</v>
      </c>
      <c r="U419" s="7" t="e">
        <f>COUNTIFS(Sta!$A:$A,$A419,Sta!$I:$I,"&gt;1.5")/$B419</f>
        <v>#DIV/0!</v>
      </c>
      <c r="V419" s="7" t="e">
        <f>COUNTIFS(Sta!$B:$B,$A419,Sta!$K:$K,"&gt;1.5")/$C419</f>
        <v>#DIV/0!</v>
      </c>
    </row>
    <row r="420" spans="1:22" x14ac:dyDescent="0.3">
      <c r="A420" t="s">
        <v>515</v>
      </c>
      <c r="B420" s="9">
        <f>COUNTIF(Sta!A:A,A420)</f>
        <v>2</v>
      </c>
      <c r="C420" s="4">
        <f>COUNTIF(Sta!B:B,A420)</f>
        <v>3</v>
      </c>
      <c r="D420" s="4">
        <f t="shared" si="12"/>
        <v>5</v>
      </c>
      <c r="E420" s="12">
        <f>(COUNTIFS(Sta!$A:$A,$A420,Sta!$L:$L,"&gt;0.5") +COUNTIFS(Sta!$B:$B,$A420,Sta!$L:$L,"&gt;0.5"))/$D420</f>
        <v>0.8</v>
      </c>
      <c r="F420" s="7">
        <f>COUNTIFS(Sta!$A:$A,$A420,Sta!$L:$L,"&gt;0.5")/$B420</f>
        <v>1</v>
      </c>
      <c r="G420" s="7">
        <f>COUNTIFS(Sta!$B:$B,$A420,Sta!$L:$L,"&gt;0.5")/$C420</f>
        <v>0.66666666666666663</v>
      </c>
      <c r="H420" s="12">
        <f>(COUNTIFS(Sta!$A:$A,$A420,Sta!$L:$L,"&gt;1.5") +COUNTIFS(Sta!$B:$B,$A420,Sta!$L:$L,"&gt;1.5"))/$D420</f>
        <v>0.6</v>
      </c>
      <c r="I420" s="7">
        <f>COUNTIFS(Sta!$A:$A,$A420,Sta!$L:$L,"&gt;1.5")/$B420</f>
        <v>1</v>
      </c>
      <c r="J420" s="7">
        <f>COUNTIFS(Sta!$B:$B,$A420,Sta!$L:$L,"&gt;1.5")/$C420</f>
        <v>0.33333333333333331</v>
      </c>
      <c r="K420" s="12">
        <f>(COUNTIFS(Sta!$A:$A,$A420,Sta!$H:$H,"&gt;0.5") +COUNTIFS(Sta!$B:$B,$A420,Sta!$J:$J,"&gt;0.5"))/$D420</f>
        <v>0.6</v>
      </c>
      <c r="L420" s="7">
        <f>COUNTIFS(Sta!$A:$A,$A420,Sta!$H:$H,"&gt;0.5")/$B420</f>
        <v>1</v>
      </c>
      <c r="M420" s="7">
        <f>COUNTIFS(Sta!$B:$B,$A420,Sta!$J:$J,"&gt;0.5")/$C420</f>
        <v>0.33333333333333331</v>
      </c>
      <c r="N420" s="12">
        <f>(COUNTIFS(Sta!$A:$A,$A420,Sta!$H:$H,"&gt;1.5") +COUNTIFS(Sta!$B:$B,$A420,Sta!$J:$J,"&gt;1.5"))/$D420</f>
        <v>0.2</v>
      </c>
      <c r="O420" s="7">
        <f>COUNTIFS(Sta!$A:$A,$A420,Sta!$H:$H,"&gt;1.5")/$B420</f>
        <v>0.5</v>
      </c>
      <c r="P420" s="7">
        <f>COUNTIFS(Sta!$B:$B,$A420,Sta!$J:$J,"&gt;1.5")/$C420</f>
        <v>0</v>
      </c>
      <c r="Q420" s="12">
        <f>(COUNTIFS(Sta!$A:$A,$A420,Sta!$I:$I,"&gt;0.5") +COUNTIFS(Sta!$B:$B,$A420,Sta!$K:$K,"&gt;0.5"))/$D420</f>
        <v>0.6</v>
      </c>
      <c r="R420" s="7">
        <f>COUNTIFS(Sta!$A:$A,$A420,Sta!$I:$I,"&gt;0.5")/$B420</f>
        <v>0.5</v>
      </c>
      <c r="S420" s="7">
        <f>COUNTIFS(Sta!$B:$B,$A420,Sta!$K:$K,"&gt;0.5")/$C420</f>
        <v>0.66666666666666663</v>
      </c>
      <c r="T420" s="12">
        <f>(COUNTIFS(Sta!$A:$A,$A420,Sta!$I:$I,"&gt;1.5") +COUNTIFS(Sta!$B:$B,$A420,Sta!$K:$K,"&gt;1.5"))/$D420</f>
        <v>0</v>
      </c>
      <c r="U420" s="7">
        <f>COUNTIFS(Sta!$A:$A,$A420,Sta!$I:$I,"&gt;1.5")/$B420</f>
        <v>0</v>
      </c>
      <c r="V420" s="7">
        <f>COUNTIFS(Sta!$B:$B,$A420,Sta!$K:$K,"&gt;1.5")/$C420</f>
        <v>0</v>
      </c>
    </row>
    <row r="421" spans="1:22" x14ac:dyDescent="0.3">
      <c r="A421" t="s">
        <v>419</v>
      </c>
      <c r="B421" s="9">
        <f>COUNTIF(Sta!A:A,A421)</f>
        <v>0</v>
      </c>
      <c r="C421" s="4">
        <f>COUNTIF(Sta!B:B,A421)</f>
        <v>1</v>
      </c>
      <c r="D421" s="4">
        <f t="shared" si="12"/>
        <v>1</v>
      </c>
      <c r="E421" s="12">
        <f>(COUNTIFS(Sta!$A:$A,$A421,Sta!$L:$L,"&gt;0.5") +COUNTIFS(Sta!$B:$B,$A421,Sta!$L:$L,"&gt;0.5"))/$D421</f>
        <v>1</v>
      </c>
      <c r="F421" s="7" t="e">
        <f>COUNTIFS(Sta!$A:$A,$A421,Sta!$L:$L,"&gt;0.5")/$B421</f>
        <v>#DIV/0!</v>
      </c>
      <c r="G421" s="7">
        <f>COUNTIFS(Sta!$B:$B,$A421,Sta!$L:$L,"&gt;0.5")/$C421</f>
        <v>1</v>
      </c>
      <c r="H421" s="12">
        <f>(COUNTIFS(Sta!$A:$A,$A421,Sta!$L:$L,"&gt;1.5") +COUNTIFS(Sta!$B:$B,$A421,Sta!$L:$L,"&gt;1.5"))/$D421</f>
        <v>0</v>
      </c>
      <c r="I421" s="7" t="e">
        <f>COUNTIFS(Sta!$A:$A,$A421,Sta!$L:$L,"&gt;1.5")/$B421</f>
        <v>#DIV/0!</v>
      </c>
      <c r="J421" s="7">
        <f>COUNTIFS(Sta!$B:$B,$A421,Sta!$L:$L,"&gt;1.5")/$C421</f>
        <v>0</v>
      </c>
      <c r="K421" s="12">
        <f>(COUNTIFS(Sta!$A:$A,$A421,Sta!$H:$H,"&gt;0.5") +COUNTIFS(Sta!$B:$B,$A421,Sta!$J:$J,"&gt;0.5"))/$D421</f>
        <v>1</v>
      </c>
      <c r="L421" s="7" t="e">
        <f>COUNTIFS(Sta!$A:$A,$A421,Sta!$H:$H,"&gt;0.5")/$B421</f>
        <v>#DIV/0!</v>
      </c>
      <c r="M421" s="7">
        <f>COUNTIFS(Sta!$B:$B,$A421,Sta!$J:$J,"&gt;0.5")/$C421</f>
        <v>1</v>
      </c>
      <c r="N421" s="12">
        <f>(COUNTIFS(Sta!$A:$A,$A421,Sta!$H:$H,"&gt;1.5") +COUNTIFS(Sta!$B:$B,$A421,Sta!$J:$J,"&gt;1.5"))/$D421</f>
        <v>0</v>
      </c>
      <c r="O421" s="7" t="e">
        <f>COUNTIFS(Sta!$A:$A,$A421,Sta!$H:$H,"&gt;1.5")/$B421</f>
        <v>#DIV/0!</v>
      </c>
      <c r="P421" s="7">
        <f>COUNTIFS(Sta!$B:$B,$A421,Sta!$J:$J,"&gt;1.5")/$C421</f>
        <v>0</v>
      </c>
      <c r="Q421" s="12">
        <f>(COUNTIFS(Sta!$A:$A,$A421,Sta!$I:$I,"&gt;0.5") +COUNTIFS(Sta!$B:$B,$A421,Sta!$K:$K,"&gt;0.5"))/$D421</f>
        <v>0</v>
      </c>
      <c r="R421" s="7" t="e">
        <f>COUNTIFS(Sta!$A:$A,$A421,Sta!$I:$I,"&gt;0.5")/$B421</f>
        <v>#DIV/0!</v>
      </c>
      <c r="S421" s="7">
        <f>COUNTIFS(Sta!$B:$B,$A421,Sta!$K:$K,"&gt;0.5")/$C421</f>
        <v>0</v>
      </c>
      <c r="T421" s="12">
        <f>(COUNTIFS(Sta!$A:$A,$A421,Sta!$I:$I,"&gt;1.5") +COUNTIFS(Sta!$B:$B,$A421,Sta!$K:$K,"&gt;1.5"))/$D421</f>
        <v>0</v>
      </c>
      <c r="U421" s="7" t="e">
        <f>COUNTIFS(Sta!$A:$A,$A421,Sta!$I:$I,"&gt;1.5")/$B421</f>
        <v>#DIV/0!</v>
      </c>
      <c r="V421" s="7">
        <f>COUNTIFS(Sta!$B:$B,$A421,Sta!$K:$K,"&gt;1.5")/$C421</f>
        <v>0</v>
      </c>
    </row>
    <row r="422" spans="1:22" x14ac:dyDescent="0.3">
      <c r="A422" t="s">
        <v>532</v>
      </c>
      <c r="B422" s="9">
        <f>COUNTIF(Sta!A:A,A422)</f>
        <v>8</v>
      </c>
      <c r="C422" s="4">
        <f>COUNTIF(Sta!B:B,A422)</f>
        <v>8</v>
      </c>
      <c r="D422" s="4">
        <f t="shared" si="12"/>
        <v>16</v>
      </c>
      <c r="E422" s="12">
        <f>(COUNTIFS(Sta!$A:$A,$A422,Sta!$L:$L,"&gt;0.5") +COUNTIFS(Sta!$B:$B,$A422,Sta!$L:$L,"&gt;0.5"))/$D422</f>
        <v>0.625</v>
      </c>
      <c r="F422" s="7">
        <f>COUNTIFS(Sta!$A:$A,$A422,Sta!$L:$L,"&gt;0.5")/$B422</f>
        <v>0.75</v>
      </c>
      <c r="G422" s="7">
        <f>COUNTIFS(Sta!$B:$B,$A422,Sta!$L:$L,"&gt;0.5")/$C422</f>
        <v>0.5</v>
      </c>
      <c r="H422" s="12">
        <f>(COUNTIFS(Sta!$A:$A,$A422,Sta!$L:$L,"&gt;1.5") +COUNTIFS(Sta!$B:$B,$A422,Sta!$L:$L,"&gt;1.5"))/$D422</f>
        <v>0.1875</v>
      </c>
      <c r="I422" s="7">
        <f>COUNTIFS(Sta!$A:$A,$A422,Sta!$L:$L,"&gt;1.5")/$B422</f>
        <v>0.375</v>
      </c>
      <c r="J422" s="7">
        <f>COUNTIFS(Sta!$B:$B,$A422,Sta!$L:$L,"&gt;1.5")/$C422</f>
        <v>0</v>
      </c>
      <c r="K422" s="12">
        <f>(COUNTIFS(Sta!$A:$A,$A422,Sta!$H:$H,"&gt;0.5") +COUNTIFS(Sta!$B:$B,$A422,Sta!$J:$J,"&gt;0.5"))/$D422</f>
        <v>0.375</v>
      </c>
      <c r="L422" s="7">
        <f>COUNTIFS(Sta!$A:$A,$A422,Sta!$H:$H,"&gt;0.5")/$B422</f>
        <v>0.625</v>
      </c>
      <c r="M422" s="7">
        <f>COUNTIFS(Sta!$B:$B,$A422,Sta!$J:$J,"&gt;0.5")/$C422</f>
        <v>0.125</v>
      </c>
      <c r="N422" s="12">
        <f>(COUNTIFS(Sta!$A:$A,$A422,Sta!$H:$H,"&gt;1.5") +COUNTIFS(Sta!$B:$B,$A422,Sta!$J:$J,"&gt;1.5"))/$D422</f>
        <v>0</v>
      </c>
      <c r="O422" s="7">
        <f>COUNTIFS(Sta!$A:$A,$A422,Sta!$H:$H,"&gt;1.5")/$B422</f>
        <v>0</v>
      </c>
      <c r="P422" s="7">
        <f>COUNTIFS(Sta!$B:$B,$A422,Sta!$J:$J,"&gt;1.5")/$C422</f>
        <v>0</v>
      </c>
      <c r="Q422" s="12">
        <f>(COUNTIFS(Sta!$A:$A,$A422,Sta!$I:$I,"&gt;0.5") +COUNTIFS(Sta!$B:$B,$A422,Sta!$K:$K,"&gt;0.5"))/$D422</f>
        <v>0.375</v>
      </c>
      <c r="R422" s="7">
        <f>COUNTIFS(Sta!$A:$A,$A422,Sta!$I:$I,"&gt;0.5")/$B422</f>
        <v>0.375</v>
      </c>
      <c r="S422" s="7">
        <f>COUNTIFS(Sta!$B:$B,$A422,Sta!$K:$K,"&gt;0.5")/$C422</f>
        <v>0.375</v>
      </c>
      <c r="T422" s="12">
        <f>(COUNTIFS(Sta!$A:$A,$A422,Sta!$I:$I,"&gt;1.5") +COUNTIFS(Sta!$B:$B,$A422,Sta!$K:$K,"&gt;1.5"))/$D422</f>
        <v>6.25E-2</v>
      </c>
      <c r="U422" s="7">
        <f>COUNTIFS(Sta!$A:$A,$A422,Sta!$I:$I,"&gt;1.5")/$B422</f>
        <v>0.125</v>
      </c>
      <c r="V422" s="7">
        <f>COUNTIFS(Sta!$B:$B,$A422,Sta!$K:$K,"&gt;1.5")/$C422</f>
        <v>0</v>
      </c>
    </row>
    <row r="423" spans="1:22" x14ac:dyDescent="0.3">
      <c r="A423" t="s">
        <v>570</v>
      </c>
      <c r="B423" s="9">
        <f>COUNTIF(Sta!A:A,A423)</f>
        <v>2</v>
      </c>
      <c r="C423" s="4">
        <f>COUNTIF(Sta!B:B,A423)</f>
        <v>1</v>
      </c>
      <c r="D423" s="4">
        <f t="shared" si="12"/>
        <v>3</v>
      </c>
      <c r="E423" s="12">
        <f>(COUNTIFS(Sta!$A:$A,$A423,Sta!$L:$L,"&gt;0.5") +COUNTIFS(Sta!$B:$B,$A423,Sta!$L:$L,"&gt;0.5"))/$D423</f>
        <v>1</v>
      </c>
      <c r="F423" s="7">
        <f>COUNTIFS(Sta!$A:$A,$A423,Sta!$L:$L,"&gt;0.5")/$B423</f>
        <v>1</v>
      </c>
      <c r="G423" s="7">
        <f>COUNTIFS(Sta!$B:$B,$A423,Sta!$L:$L,"&gt;0.5")/$C423</f>
        <v>1</v>
      </c>
      <c r="H423" s="12">
        <f>(COUNTIFS(Sta!$A:$A,$A423,Sta!$L:$L,"&gt;1.5") +COUNTIFS(Sta!$B:$B,$A423,Sta!$L:$L,"&gt;1.5"))/$D423</f>
        <v>0.66666666666666663</v>
      </c>
      <c r="I423" s="7">
        <f>COUNTIFS(Sta!$A:$A,$A423,Sta!$L:$L,"&gt;1.5")/$B423</f>
        <v>0.5</v>
      </c>
      <c r="J423" s="7">
        <f>COUNTIFS(Sta!$B:$B,$A423,Sta!$L:$L,"&gt;1.5")/$C423</f>
        <v>1</v>
      </c>
      <c r="K423" s="12">
        <f>(COUNTIFS(Sta!$A:$A,$A423,Sta!$H:$H,"&gt;0.5") +COUNTIFS(Sta!$B:$B,$A423,Sta!$J:$J,"&gt;0.5"))/$D423</f>
        <v>0.66666666666666663</v>
      </c>
      <c r="L423" s="7">
        <f>COUNTIFS(Sta!$A:$A,$A423,Sta!$H:$H,"&gt;0.5")/$B423</f>
        <v>0.5</v>
      </c>
      <c r="M423" s="7">
        <f>COUNTIFS(Sta!$B:$B,$A423,Sta!$J:$J,"&gt;0.5")/$C423</f>
        <v>1</v>
      </c>
      <c r="N423" s="12">
        <f>(COUNTIFS(Sta!$A:$A,$A423,Sta!$H:$H,"&gt;1.5") +COUNTIFS(Sta!$B:$B,$A423,Sta!$J:$J,"&gt;1.5"))/$D423</f>
        <v>0.33333333333333331</v>
      </c>
      <c r="O423" s="7">
        <f>COUNTIFS(Sta!$A:$A,$A423,Sta!$H:$H,"&gt;1.5")/$B423</f>
        <v>0.5</v>
      </c>
      <c r="P423" s="7">
        <f>COUNTIFS(Sta!$B:$B,$A423,Sta!$J:$J,"&gt;1.5")/$C423</f>
        <v>0</v>
      </c>
      <c r="Q423" s="12">
        <f>(COUNTIFS(Sta!$A:$A,$A423,Sta!$I:$I,"&gt;0.5") +COUNTIFS(Sta!$B:$B,$A423,Sta!$K:$K,"&gt;0.5"))/$D423</f>
        <v>1</v>
      </c>
      <c r="R423" s="7">
        <f>COUNTIFS(Sta!$A:$A,$A423,Sta!$I:$I,"&gt;0.5")/$B423</f>
        <v>1</v>
      </c>
      <c r="S423" s="7">
        <f>COUNTIFS(Sta!$B:$B,$A423,Sta!$K:$K,"&gt;0.5")/$C423</f>
        <v>1</v>
      </c>
      <c r="T423" s="12">
        <f>(COUNTIFS(Sta!$A:$A,$A423,Sta!$I:$I,"&gt;1.5") +COUNTIFS(Sta!$B:$B,$A423,Sta!$K:$K,"&gt;1.5"))/$D423</f>
        <v>0</v>
      </c>
      <c r="U423" s="7">
        <f>COUNTIFS(Sta!$A:$A,$A423,Sta!$I:$I,"&gt;1.5")/$B423</f>
        <v>0</v>
      </c>
      <c r="V423" s="7">
        <f>COUNTIFS(Sta!$B:$B,$A423,Sta!$K:$K,"&gt;1.5")/$C423</f>
        <v>0</v>
      </c>
    </row>
    <row r="424" spans="1:22" x14ac:dyDescent="0.3">
      <c r="A424" t="s">
        <v>308</v>
      </c>
      <c r="B424" s="9">
        <f>COUNTIF(Sta!A:A,A424)</f>
        <v>0</v>
      </c>
      <c r="C424" s="4">
        <f>COUNTIF(Sta!B:B,A424)</f>
        <v>0</v>
      </c>
      <c r="D424" s="4">
        <f t="shared" si="12"/>
        <v>0</v>
      </c>
      <c r="E424" s="12" t="e">
        <f>(COUNTIFS(Sta!$A:$A,$A424,Sta!$L:$L,"&gt;0.5") +COUNTIFS(Sta!$B:$B,$A424,Sta!$L:$L,"&gt;0.5"))/$D424</f>
        <v>#DIV/0!</v>
      </c>
      <c r="F424" s="7" t="e">
        <f>COUNTIFS(Sta!$A:$A,$A424,Sta!$L:$L,"&gt;0.5")/$B424</f>
        <v>#DIV/0!</v>
      </c>
      <c r="G424" s="7" t="e">
        <f>COUNTIFS(Sta!$B:$B,$A424,Sta!$L:$L,"&gt;0.5")/$C424</f>
        <v>#DIV/0!</v>
      </c>
      <c r="H424" s="12" t="e">
        <f>(COUNTIFS(Sta!$A:$A,$A424,Sta!$L:$L,"&gt;1.5") +COUNTIFS(Sta!$B:$B,$A424,Sta!$L:$L,"&gt;1.5"))/$D424</f>
        <v>#DIV/0!</v>
      </c>
      <c r="I424" s="7" t="e">
        <f>COUNTIFS(Sta!$A:$A,$A424,Sta!$L:$L,"&gt;1.5")/$B424</f>
        <v>#DIV/0!</v>
      </c>
      <c r="J424" s="7" t="e">
        <f>COUNTIFS(Sta!$B:$B,$A424,Sta!$L:$L,"&gt;1.5")/$C424</f>
        <v>#DIV/0!</v>
      </c>
      <c r="K424" s="12" t="e">
        <f>(COUNTIFS(Sta!$A:$A,$A424,Sta!$H:$H,"&gt;0.5") +COUNTIFS(Sta!$B:$B,$A424,Sta!$J:$J,"&gt;0.5"))/$D424</f>
        <v>#DIV/0!</v>
      </c>
      <c r="L424" s="7" t="e">
        <f>COUNTIFS(Sta!$A:$A,$A424,Sta!$H:$H,"&gt;0.5")/$B424</f>
        <v>#DIV/0!</v>
      </c>
      <c r="M424" s="7" t="e">
        <f>COUNTIFS(Sta!$B:$B,$A424,Sta!$J:$J,"&gt;0.5")/$C424</f>
        <v>#DIV/0!</v>
      </c>
      <c r="N424" s="12" t="e">
        <f>(COUNTIFS(Sta!$A:$A,$A424,Sta!$H:$H,"&gt;1.5") +COUNTIFS(Sta!$B:$B,$A424,Sta!$J:$J,"&gt;1.5"))/$D424</f>
        <v>#DIV/0!</v>
      </c>
      <c r="O424" s="7" t="e">
        <f>COUNTIFS(Sta!$A:$A,$A424,Sta!$H:$H,"&gt;1.5")/$B424</f>
        <v>#DIV/0!</v>
      </c>
      <c r="P424" s="7" t="e">
        <f>COUNTIFS(Sta!$B:$B,$A424,Sta!$J:$J,"&gt;1.5")/$C424</f>
        <v>#DIV/0!</v>
      </c>
      <c r="Q424" s="12" t="e">
        <f>(COUNTIFS(Sta!$A:$A,$A424,Sta!$I:$I,"&gt;0.5") +COUNTIFS(Sta!$B:$B,$A424,Sta!$K:$K,"&gt;0.5"))/$D424</f>
        <v>#DIV/0!</v>
      </c>
      <c r="R424" s="7" t="e">
        <f>COUNTIFS(Sta!$A:$A,$A424,Sta!$I:$I,"&gt;0.5")/$B424</f>
        <v>#DIV/0!</v>
      </c>
      <c r="S424" s="7" t="e">
        <f>COUNTIFS(Sta!$B:$B,$A424,Sta!$K:$K,"&gt;0.5")/$C424</f>
        <v>#DIV/0!</v>
      </c>
      <c r="T424" s="12" t="e">
        <f>(COUNTIFS(Sta!$A:$A,$A424,Sta!$I:$I,"&gt;1.5") +COUNTIFS(Sta!$B:$B,$A424,Sta!$K:$K,"&gt;1.5"))/$D424</f>
        <v>#DIV/0!</v>
      </c>
      <c r="U424" s="7" t="e">
        <f>COUNTIFS(Sta!$A:$A,$A424,Sta!$I:$I,"&gt;1.5")/$B424</f>
        <v>#DIV/0!</v>
      </c>
      <c r="V424" s="7" t="e">
        <f>COUNTIFS(Sta!$B:$B,$A424,Sta!$K:$K,"&gt;1.5")/$C424</f>
        <v>#DIV/0!</v>
      </c>
    </row>
    <row r="425" spans="1:22" x14ac:dyDescent="0.3">
      <c r="A425" t="s">
        <v>250</v>
      </c>
      <c r="B425" s="9">
        <f>COUNTIF(Sta!A:A,A425)</f>
        <v>0</v>
      </c>
      <c r="C425" s="4">
        <f>COUNTIF(Sta!B:B,A425)</f>
        <v>0</v>
      </c>
      <c r="D425" s="4">
        <f t="shared" si="12"/>
        <v>0</v>
      </c>
      <c r="E425" s="12" t="e">
        <f>(COUNTIFS(Sta!$A:$A,$A425,Sta!$L:$L,"&gt;0.5") +COUNTIFS(Sta!$B:$B,$A425,Sta!$L:$L,"&gt;0.5"))/$D425</f>
        <v>#DIV/0!</v>
      </c>
      <c r="F425" s="7" t="e">
        <f>COUNTIFS(Sta!$A:$A,$A425,Sta!$L:$L,"&gt;0.5")/$B425</f>
        <v>#DIV/0!</v>
      </c>
      <c r="G425" s="7" t="e">
        <f>COUNTIFS(Sta!$B:$B,$A425,Sta!$L:$L,"&gt;0.5")/$C425</f>
        <v>#DIV/0!</v>
      </c>
      <c r="H425" s="12" t="e">
        <f>(COUNTIFS(Sta!$A:$A,$A425,Sta!$L:$L,"&gt;1.5") +COUNTIFS(Sta!$B:$B,$A425,Sta!$L:$L,"&gt;1.5"))/$D425</f>
        <v>#DIV/0!</v>
      </c>
      <c r="I425" s="7" t="e">
        <f>COUNTIFS(Sta!$A:$A,$A425,Sta!$L:$L,"&gt;1.5")/$B425</f>
        <v>#DIV/0!</v>
      </c>
      <c r="J425" s="7" t="e">
        <f>COUNTIFS(Sta!$B:$B,$A425,Sta!$L:$L,"&gt;1.5")/$C425</f>
        <v>#DIV/0!</v>
      </c>
      <c r="K425" s="12" t="e">
        <f>(COUNTIFS(Sta!$A:$A,$A425,Sta!$H:$H,"&gt;0.5") +COUNTIFS(Sta!$B:$B,$A425,Sta!$J:$J,"&gt;0.5"))/$D425</f>
        <v>#DIV/0!</v>
      </c>
      <c r="L425" s="7" t="e">
        <f>COUNTIFS(Sta!$A:$A,$A425,Sta!$H:$H,"&gt;0.5")/$B425</f>
        <v>#DIV/0!</v>
      </c>
      <c r="M425" s="7" t="e">
        <f>COUNTIFS(Sta!$B:$B,$A425,Sta!$J:$J,"&gt;0.5")/$C425</f>
        <v>#DIV/0!</v>
      </c>
      <c r="N425" s="12" t="e">
        <f>(COUNTIFS(Sta!$A:$A,$A425,Sta!$H:$H,"&gt;1.5") +COUNTIFS(Sta!$B:$B,$A425,Sta!$J:$J,"&gt;1.5"))/$D425</f>
        <v>#DIV/0!</v>
      </c>
      <c r="O425" s="7" t="e">
        <f>COUNTIFS(Sta!$A:$A,$A425,Sta!$H:$H,"&gt;1.5")/$B425</f>
        <v>#DIV/0!</v>
      </c>
      <c r="P425" s="7" t="e">
        <f>COUNTIFS(Sta!$B:$B,$A425,Sta!$J:$J,"&gt;1.5")/$C425</f>
        <v>#DIV/0!</v>
      </c>
      <c r="Q425" s="12" t="e">
        <f>(COUNTIFS(Sta!$A:$A,$A425,Sta!$I:$I,"&gt;0.5") +COUNTIFS(Sta!$B:$B,$A425,Sta!$K:$K,"&gt;0.5"))/$D425</f>
        <v>#DIV/0!</v>
      </c>
      <c r="R425" s="7" t="e">
        <f>COUNTIFS(Sta!$A:$A,$A425,Sta!$I:$I,"&gt;0.5")/$B425</f>
        <v>#DIV/0!</v>
      </c>
      <c r="S425" s="7" t="e">
        <f>COUNTIFS(Sta!$B:$B,$A425,Sta!$K:$K,"&gt;0.5")/$C425</f>
        <v>#DIV/0!</v>
      </c>
      <c r="T425" s="12" t="e">
        <f>(COUNTIFS(Sta!$A:$A,$A425,Sta!$I:$I,"&gt;1.5") +COUNTIFS(Sta!$B:$B,$A425,Sta!$K:$K,"&gt;1.5"))/$D425</f>
        <v>#DIV/0!</v>
      </c>
      <c r="U425" s="7" t="e">
        <f>COUNTIFS(Sta!$A:$A,$A425,Sta!$I:$I,"&gt;1.5")/$B425</f>
        <v>#DIV/0!</v>
      </c>
      <c r="V425" s="7" t="e">
        <f>COUNTIFS(Sta!$B:$B,$A425,Sta!$K:$K,"&gt;1.5")/$C425</f>
        <v>#DIV/0!</v>
      </c>
    </row>
    <row r="426" spans="1:22" x14ac:dyDescent="0.3">
      <c r="A426" t="s">
        <v>192</v>
      </c>
      <c r="B426" s="9">
        <f>COUNTIF(Sta!A:A,A426)</f>
        <v>1</v>
      </c>
      <c r="C426" s="4">
        <f>COUNTIF(Sta!B:B,A426)</f>
        <v>1</v>
      </c>
      <c r="D426" s="4">
        <f t="shared" si="12"/>
        <v>2</v>
      </c>
      <c r="E426" s="12">
        <f>(COUNTIFS(Sta!$A:$A,$A426,Sta!$L:$L,"&gt;0.5") +COUNTIFS(Sta!$B:$B,$A426,Sta!$L:$L,"&gt;0.5"))/$D426</f>
        <v>1</v>
      </c>
      <c r="F426" s="7">
        <f>COUNTIFS(Sta!$A:$A,$A426,Sta!$L:$L,"&gt;0.5")/$B426</f>
        <v>1</v>
      </c>
      <c r="G426" s="7">
        <f>COUNTIFS(Sta!$B:$B,$A426,Sta!$L:$L,"&gt;0.5")/$C426</f>
        <v>1</v>
      </c>
      <c r="H426" s="12">
        <f>(COUNTIFS(Sta!$A:$A,$A426,Sta!$L:$L,"&gt;1.5") +COUNTIFS(Sta!$B:$B,$A426,Sta!$L:$L,"&gt;1.5"))/$D426</f>
        <v>0.5</v>
      </c>
      <c r="I426" s="7">
        <f>COUNTIFS(Sta!$A:$A,$A426,Sta!$L:$L,"&gt;1.5")/$B426</f>
        <v>0</v>
      </c>
      <c r="J426" s="7">
        <f>COUNTIFS(Sta!$B:$B,$A426,Sta!$L:$L,"&gt;1.5")/$C426</f>
        <v>1</v>
      </c>
      <c r="K426" s="12">
        <f>(COUNTIFS(Sta!$A:$A,$A426,Sta!$H:$H,"&gt;0.5") +COUNTIFS(Sta!$B:$B,$A426,Sta!$J:$J,"&gt;0.5"))/$D426</f>
        <v>0</v>
      </c>
      <c r="L426" s="7">
        <f>COUNTIFS(Sta!$A:$A,$A426,Sta!$H:$H,"&gt;0.5")/$B426</f>
        <v>0</v>
      </c>
      <c r="M426" s="7">
        <f>COUNTIFS(Sta!$B:$B,$A426,Sta!$J:$J,"&gt;0.5")/$C426</f>
        <v>0</v>
      </c>
      <c r="N426" s="12">
        <f>(COUNTIFS(Sta!$A:$A,$A426,Sta!$H:$H,"&gt;1.5") +COUNTIFS(Sta!$B:$B,$A426,Sta!$J:$J,"&gt;1.5"))/$D426</f>
        <v>0</v>
      </c>
      <c r="O426" s="7">
        <f>COUNTIFS(Sta!$A:$A,$A426,Sta!$H:$H,"&gt;1.5")/$B426</f>
        <v>0</v>
      </c>
      <c r="P426" s="7">
        <f>COUNTIFS(Sta!$B:$B,$A426,Sta!$J:$J,"&gt;1.5")/$C426</f>
        <v>0</v>
      </c>
      <c r="Q426" s="12">
        <f>(COUNTIFS(Sta!$A:$A,$A426,Sta!$I:$I,"&gt;0.5") +COUNTIFS(Sta!$B:$B,$A426,Sta!$K:$K,"&gt;0.5"))/$D426</f>
        <v>1</v>
      </c>
      <c r="R426" s="7">
        <f>COUNTIFS(Sta!$A:$A,$A426,Sta!$I:$I,"&gt;0.5")/$B426</f>
        <v>1</v>
      </c>
      <c r="S426" s="7">
        <f>COUNTIFS(Sta!$B:$B,$A426,Sta!$K:$K,"&gt;0.5")/$C426</f>
        <v>1</v>
      </c>
      <c r="T426" s="12">
        <f>(COUNTIFS(Sta!$A:$A,$A426,Sta!$I:$I,"&gt;1.5") +COUNTIFS(Sta!$B:$B,$A426,Sta!$K:$K,"&gt;1.5"))/$D426</f>
        <v>0.5</v>
      </c>
      <c r="U426" s="7">
        <f>COUNTIFS(Sta!$A:$A,$A426,Sta!$I:$I,"&gt;1.5")/$B426</f>
        <v>0</v>
      </c>
      <c r="V426" s="7">
        <f>COUNTIFS(Sta!$B:$B,$A426,Sta!$K:$K,"&gt;1.5")/$C426</f>
        <v>1</v>
      </c>
    </row>
    <row r="427" spans="1:22" x14ac:dyDescent="0.3">
      <c r="A427" t="s">
        <v>296</v>
      </c>
      <c r="B427" s="9">
        <f>COUNTIF(Sta!A:A,A427)</f>
        <v>0</v>
      </c>
      <c r="C427" s="4">
        <f>COUNTIF(Sta!B:B,A427)</f>
        <v>0</v>
      </c>
      <c r="D427" s="4">
        <f t="shared" si="12"/>
        <v>0</v>
      </c>
      <c r="E427" s="12" t="e">
        <f>(COUNTIFS(Sta!$A:$A,$A427,Sta!$L:$L,"&gt;0.5") +COUNTIFS(Sta!$B:$B,$A427,Sta!$L:$L,"&gt;0.5"))/$D427</f>
        <v>#DIV/0!</v>
      </c>
      <c r="F427" s="7" t="e">
        <f>COUNTIFS(Sta!$A:$A,$A427,Sta!$L:$L,"&gt;0.5")/$B427</f>
        <v>#DIV/0!</v>
      </c>
      <c r="G427" s="7" t="e">
        <f>COUNTIFS(Sta!$B:$B,$A427,Sta!$L:$L,"&gt;0.5")/$C427</f>
        <v>#DIV/0!</v>
      </c>
      <c r="H427" s="12" t="e">
        <f>(COUNTIFS(Sta!$A:$A,$A427,Sta!$L:$L,"&gt;1.5") +COUNTIFS(Sta!$B:$B,$A427,Sta!$L:$L,"&gt;1.5"))/$D427</f>
        <v>#DIV/0!</v>
      </c>
      <c r="I427" s="7" t="e">
        <f>COUNTIFS(Sta!$A:$A,$A427,Sta!$L:$L,"&gt;1.5")/$B427</f>
        <v>#DIV/0!</v>
      </c>
      <c r="J427" s="7" t="e">
        <f>COUNTIFS(Sta!$B:$B,$A427,Sta!$L:$L,"&gt;1.5")/$C427</f>
        <v>#DIV/0!</v>
      </c>
      <c r="K427" s="12" t="e">
        <f>(COUNTIFS(Sta!$A:$A,$A427,Sta!$H:$H,"&gt;0.5") +COUNTIFS(Sta!$B:$B,$A427,Sta!$J:$J,"&gt;0.5"))/$D427</f>
        <v>#DIV/0!</v>
      </c>
      <c r="L427" s="7" t="e">
        <f>COUNTIFS(Sta!$A:$A,$A427,Sta!$H:$H,"&gt;0.5")/$B427</f>
        <v>#DIV/0!</v>
      </c>
      <c r="M427" s="7" t="e">
        <f>COUNTIFS(Sta!$B:$B,$A427,Sta!$J:$J,"&gt;0.5")/$C427</f>
        <v>#DIV/0!</v>
      </c>
      <c r="N427" s="12" t="e">
        <f>(COUNTIFS(Sta!$A:$A,$A427,Sta!$H:$H,"&gt;1.5") +COUNTIFS(Sta!$B:$B,$A427,Sta!$J:$J,"&gt;1.5"))/$D427</f>
        <v>#DIV/0!</v>
      </c>
      <c r="O427" s="7" t="e">
        <f>COUNTIFS(Sta!$A:$A,$A427,Sta!$H:$H,"&gt;1.5")/$B427</f>
        <v>#DIV/0!</v>
      </c>
      <c r="P427" s="7" t="e">
        <f>COUNTIFS(Sta!$B:$B,$A427,Sta!$J:$J,"&gt;1.5")/$C427</f>
        <v>#DIV/0!</v>
      </c>
      <c r="Q427" s="12" t="e">
        <f>(COUNTIFS(Sta!$A:$A,$A427,Sta!$I:$I,"&gt;0.5") +COUNTIFS(Sta!$B:$B,$A427,Sta!$K:$K,"&gt;0.5"))/$D427</f>
        <v>#DIV/0!</v>
      </c>
      <c r="R427" s="7" t="e">
        <f>COUNTIFS(Sta!$A:$A,$A427,Sta!$I:$I,"&gt;0.5")/$B427</f>
        <v>#DIV/0!</v>
      </c>
      <c r="S427" s="7" t="e">
        <f>COUNTIFS(Sta!$B:$B,$A427,Sta!$K:$K,"&gt;0.5")/$C427</f>
        <v>#DIV/0!</v>
      </c>
      <c r="T427" s="12" t="e">
        <f>(COUNTIFS(Sta!$A:$A,$A427,Sta!$I:$I,"&gt;1.5") +COUNTIFS(Sta!$B:$B,$A427,Sta!$K:$K,"&gt;1.5"))/$D427</f>
        <v>#DIV/0!</v>
      </c>
      <c r="U427" s="7" t="e">
        <f>COUNTIFS(Sta!$A:$A,$A427,Sta!$I:$I,"&gt;1.5")/$B427</f>
        <v>#DIV/0!</v>
      </c>
      <c r="V427" s="7" t="e">
        <f>COUNTIFS(Sta!$B:$B,$A427,Sta!$K:$K,"&gt;1.5")/$C427</f>
        <v>#DIV/0!</v>
      </c>
    </row>
    <row r="428" spans="1:22" x14ac:dyDescent="0.3">
      <c r="A428" t="s">
        <v>311</v>
      </c>
      <c r="B428" s="9">
        <f>COUNTIF(Sta!A:A,A428)</f>
        <v>0</v>
      </c>
      <c r="C428" s="4">
        <f>COUNTIF(Sta!B:B,A428)</f>
        <v>0</v>
      </c>
      <c r="D428" s="4">
        <f t="shared" si="12"/>
        <v>0</v>
      </c>
      <c r="E428" s="12" t="e">
        <f>(COUNTIFS(Sta!$A:$A,$A428,Sta!$L:$L,"&gt;0.5") +COUNTIFS(Sta!$B:$B,$A428,Sta!$L:$L,"&gt;0.5"))/$D428</f>
        <v>#DIV/0!</v>
      </c>
      <c r="F428" s="7" t="e">
        <f>COUNTIFS(Sta!$A:$A,$A428,Sta!$L:$L,"&gt;0.5")/$B428</f>
        <v>#DIV/0!</v>
      </c>
      <c r="G428" s="7" t="e">
        <f>COUNTIFS(Sta!$B:$B,$A428,Sta!$L:$L,"&gt;0.5")/$C428</f>
        <v>#DIV/0!</v>
      </c>
      <c r="H428" s="12" t="e">
        <f>(COUNTIFS(Sta!$A:$A,$A428,Sta!$L:$L,"&gt;1.5") +COUNTIFS(Sta!$B:$B,$A428,Sta!$L:$L,"&gt;1.5"))/$D428</f>
        <v>#DIV/0!</v>
      </c>
      <c r="I428" s="7" t="e">
        <f>COUNTIFS(Sta!$A:$A,$A428,Sta!$L:$L,"&gt;1.5")/$B428</f>
        <v>#DIV/0!</v>
      </c>
      <c r="J428" s="7" t="e">
        <f>COUNTIFS(Sta!$B:$B,$A428,Sta!$L:$L,"&gt;1.5")/$C428</f>
        <v>#DIV/0!</v>
      </c>
      <c r="K428" s="12" t="e">
        <f>(COUNTIFS(Sta!$A:$A,$A428,Sta!$H:$H,"&gt;0.5") +COUNTIFS(Sta!$B:$B,$A428,Sta!$J:$J,"&gt;0.5"))/$D428</f>
        <v>#DIV/0!</v>
      </c>
      <c r="L428" s="7" t="e">
        <f>COUNTIFS(Sta!$A:$A,$A428,Sta!$H:$H,"&gt;0.5")/$B428</f>
        <v>#DIV/0!</v>
      </c>
      <c r="M428" s="7" t="e">
        <f>COUNTIFS(Sta!$B:$B,$A428,Sta!$J:$J,"&gt;0.5")/$C428</f>
        <v>#DIV/0!</v>
      </c>
      <c r="N428" s="12" t="e">
        <f>(COUNTIFS(Sta!$A:$A,$A428,Sta!$H:$H,"&gt;1.5") +COUNTIFS(Sta!$B:$B,$A428,Sta!$J:$J,"&gt;1.5"))/$D428</f>
        <v>#DIV/0!</v>
      </c>
      <c r="O428" s="7" t="e">
        <f>COUNTIFS(Sta!$A:$A,$A428,Sta!$H:$H,"&gt;1.5")/$B428</f>
        <v>#DIV/0!</v>
      </c>
      <c r="P428" s="7" t="e">
        <f>COUNTIFS(Sta!$B:$B,$A428,Sta!$J:$J,"&gt;1.5")/$C428</f>
        <v>#DIV/0!</v>
      </c>
      <c r="Q428" s="12" t="e">
        <f>(COUNTIFS(Sta!$A:$A,$A428,Sta!$I:$I,"&gt;0.5") +COUNTIFS(Sta!$B:$B,$A428,Sta!$K:$K,"&gt;0.5"))/$D428</f>
        <v>#DIV/0!</v>
      </c>
      <c r="R428" s="7" t="e">
        <f>COUNTIFS(Sta!$A:$A,$A428,Sta!$I:$I,"&gt;0.5")/$B428</f>
        <v>#DIV/0!</v>
      </c>
      <c r="S428" s="7" t="e">
        <f>COUNTIFS(Sta!$B:$B,$A428,Sta!$K:$K,"&gt;0.5")/$C428</f>
        <v>#DIV/0!</v>
      </c>
      <c r="T428" s="12" t="e">
        <f>(COUNTIFS(Sta!$A:$A,$A428,Sta!$I:$I,"&gt;1.5") +COUNTIFS(Sta!$B:$B,$A428,Sta!$K:$K,"&gt;1.5"))/$D428</f>
        <v>#DIV/0!</v>
      </c>
      <c r="U428" s="7" t="e">
        <f>COUNTIFS(Sta!$A:$A,$A428,Sta!$I:$I,"&gt;1.5")/$B428</f>
        <v>#DIV/0!</v>
      </c>
      <c r="V428" s="7" t="e">
        <f>COUNTIFS(Sta!$B:$B,$A428,Sta!$K:$K,"&gt;1.5")/$C428</f>
        <v>#DIV/0!</v>
      </c>
    </row>
    <row r="429" spans="1:22" x14ac:dyDescent="0.3">
      <c r="A429" t="s">
        <v>399</v>
      </c>
      <c r="B429" s="9">
        <f>COUNTIF(Sta!A:A,A429)</f>
        <v>0</v>
      </c>
      <c r="C429" s="4">
        <f>COUNTIF(Sta!B:B,A429)</f>
        <v>0</v>
      </c>
      <c r="D429" s="4">
        <f t="shared" si="12"/>
        <v>0</v>
      </c>
      <c r="E429" s="12" t="e">
        <f>(COUNTIFS(Sta!$A:$A,$A429,Sta!$L:$L,"&gt;0.5") +COUNTIFS(Sta!$B:$B,$A429,Sta!$L:$L,"&gt;0.5"))/$D429</f>
        <v>#DIV/0!</v>
      </c>
      <c r="F429" s="7" t="e">
        <f>COUNTIFS(Sta!$A:$A,$A429,Sta!$L:$L,"&gt;0.5")/$B429</f>
        <v>#DIV/0!</v>
      </c>
      <c r="G429" s="7" t="e">
        <f>COUNTIFS(Sta!$B:$B,$A429,Sta!$L:$L,"&gt;0.5")/$C429</f>
        <v>#DIV/0!</v>
      </c>
      <c r="H429" s="12" t="e">
        <f>(COUNTIFS(Sta!$A:$A,$A429,Sta!$L:$L,"&gt;1.5") +COUNTIFS(Sta!$B:$B,$A429,Sta!$L:$L,"&gt;1.5"))/$D429</f>
        <v>#DIV/0!</v>
      </c>
      <c r="I429" s="7" t="e">
        <f>COUNTIFS(Sta!$A:$A,$A429,Sta!$L:$L,"&gt;1.5")/$B429</f>
        <v>#DIV/0!</v>
      </c>
      <c r="J429" s="7" t="e">
        <f>COUNTIFS(Sta!$B:$B,$A429,Sta!$L:$L,"&gt;1.5")/$C429</f>
        <v>#DIV/0!</v>
      </c>
      <c r="K429" s="12" t="e">
        <f>(COUNTIFS(Sta!$A:$A,$A429,Sta!$H:$H,"&gt;0.5") +COUNTIFS(Sta!$B:$B,$A429,Sta!$J:$J,"&gt;0.5"))/$D429</f>
        <v>#DIV/0!</v>
      </c>
      <c r="L429" s="7" t="e">
        <f>COUNTIFS(Sta!$A:$A,$A429,Sta!$H:$H,"&gt;0.5")/$B429</f>
        <v>#DIV/0!</v>
      </c>
      <c r="M429" s="7" t="e">
        <f>COUNTIFS(Sta!$B:$B,$A429,Sta!$J:$J,"&gt;0.5")/$C429</f>
        <v>#DIV/0!</v>
      </c>
      <c r="N429" s="12" t="e">
        <f>(COUNTIFS(Sta!$A:$A,$A429,Sta!$H:$H,"&gt;1.5") +COUNTIFS(Sta!$B:$B,$A429,Sta!$J:$J,"&gt;1.5"))/$D429</f>
        <v>#DIV/0!</v>
      </c>
      <c r="O429" s="7" t="e">
        <f>COUNTIFS(Sta!$A:$A,$A429,Sta!$H:$H,"&gt;1.5")/$B429</f>
        <v>#DIV/0!</v>
      </c>
      <c r="P429" s="7" t="e">
        <f>COUNTIFS(Sta!$B:$B,$A429,Sta!$J:$J,"&gt;1.5")/$C429</f>
        <v>#DIV/0!</v>
      </c>
      <c r="Q429" s="12" t="e">
        <f>(COUNTIFS(Sta!$A:$A,$A429,Sta!$I:$I,"&gt;0.5") +COUNTIFS(Sta!$B:$B,$A429,Sta!$K:$K,"&gt;0.5"))/$D429</f>
        <v>#DIV/0!</v>
      </c>
      <c r="R429" s="7" t="e">
        <f>COUNTIFS(Sta!$A:$A,$A429,Sta!$I:$I,"&gt;0.5")/$B429</f>
        <v>#DIV/0!</v>
      </c>
      <c r="S429" s="7" t="e">
        <f>COUNTIFS(Sta!$B:$B,$A429,Sta!$K:$K,"&gt;0.5")/$C429</f>
        <v>#DIV/0!</v>
      </c>
      <c r="T429" s="12" t="e">
        <f>(COUNTIFS(Sta!$A:$A,$A429,Sta!$I:$I,"&gt;1.5") +COUNTIFS(Sta!$B:$B,$A429,Sta!$K:$K,"&gt;1.5"))/$D429</f>
        <v>#DIV/0!</v>
      </c>
      <c r="U429" s="7" t="e">
        <f>COUNTIFS(Sta!$A:$A,$A429,Sta!$I:$I,"&gt;1.5")/$B429</f>
        <v>#DIV/0!</v>
      </c>
      <c r="V429" s="7" t="e">
        <f>COUNTIFS(Sta!$B:$B,$A429,Sta!$K:$K,"&gt;1.5")/$C429</f>
        <v>#DIV/0!</v>
      </c>
    </row>
    <row r="430" spans="1:22" x14ac:dyDescent="0.3">
      <c r="A430" t="s">
        <v>315</v>
      </c>
      <c r="B430" s="9">
        <f>COUNTIF(Sta!A:A,A430)</f>
        <v>0</v>
      </c>
      <c r="C430" s="4">
        <f>COUNTIF(Sta!B:B,A430)</f>
        <v>0</v>
      </c>
      <c r="D430" s="4">
        <f t="shared" si="12"/>
        <v>0</v>
      </c>
      <c r="E430" s="12" t="e">
        <f>(COUNTIFS(Sta!$A:$A,$A430,Sta!$L:$L,"&gt;0.5") +COUNTIFS(Sta!$B:$B,$A430,Sta!$L:$L,"&gt;0.5"))/$D430</f>
        <v>#DIV/0!</v>
      </c>
      <c r="F430" s="7" t="e">
        <f>COUNTIFS(Sta!$A:$A,$A430,Sta!$L:$L,"&gt;0.5")/$B430</f>
        <v>#DIV/0!</v>
      </c>
      <c r="G430" s="7" t="e">
        <f>COUNTIFS(Sta!$B:$B,$A430,Sta!$L:$L,"&gt;0.5")/$C430</f>
        <v>#DIV/0!</v>
      </c>
      <c r="H430" s="12" t="e">
        <f>(COUNTIFS(Sta!$A:$A,$A430,Sta!$L:$L,"&gt;1.5") +COUNTIFS(Sta!$B:$B,$A430,Sta!$L:$L,"&gt;1.5"))/$D430</f>
        <v>#DIV/0!</v>
      </c>
      <c r="I430" s="7" t="e">
        <f>COUNTIFS(Sta!$A:$A,$A430,Sta!$L:$L,"&gt;1.5")/$B430</f>
        <v>#DIV/0!</v>
      </c>
      <c r="J430" s="7" t="e">
        <f>COUNTIFS(Sta!$B:$B,$A430,Sta!$L:$L,"&gt;1.5")/$C430</f>
        <v>#DIV/0!</v>
      </c>
      <c r="K430" s="12" t="e">
        <f>(COUNTIFS(Sta!$A:$A,$A430,Sta!$H:$H,"&gt;0.5") +COUNTIFS(Sta!$B:$B,$A430,Sta!$J:$J,"&gt;0.5"))/$D430</f>
        <v>#DIV/0!</v>
      </c>
      <c r="L430" s="7" t="e">
        <f>COUNTIFS(Sta!$A:$A,$A430,Sta!$H:$H,"&gt;0.5")/$B430</f>
        <v>#DIV/0!</v>
      </c>
      <c r="M430" s="7" t="e">
        <f>COUNTIFS(Sta!$B:$B,$A430,Sta!$J:$J,"&gt;0.5")/$C430</f>
        <v>#DIV/0!</v>
      </c>
      <c r="N430" s="12" t="e">
        <f>(COUNTIFS(Sta!$A:$A,$A430,Sta!$H:$H,"&gt;1.5") +COUNTIFS(Sta!$B:$B,$A430,Sta!$J:$J,"&gt;1.5"))/$D430</f>
        <v>#DIV/0!</v>
      </c>
      <c r="O430" s="7" t="e">
        <f>COUNTIFS(Sta!$A:$A,$A430,Sta!$H:$H,"&gt;1.5")/$B430</f>
        <v>#DIV/0!</v>
      </c>
      <c r="P430" s="7" t="e">
        <f>COUNTIFS(Sta!$B:$B,$A430,Sta!$J:$J,"&gt;1.5")/$C430</f>
        <v>#DIV/0!</v>
      </c>
      <c r="Q430" s="12" t="e">
        <f>(COUNTIFS(Sta!$A:$A,$A430,Sta!$I:$I,"&gt;0.5") +COUNTIFS(Sta!$B:$B,$A430,Sta!$K:$K,"&gt;0.5"))/$D430</f>
        <v>#DIV/0!</v>
      </c>
      <c r="R430" s="7" t="e">
        <f>COUNTIFS(Sta!$A:$A,$A430,Sta!$I:$I,"&gt;0.5")/$B430</f>
        <v>#DIV/0!</v>
      </c>
      <c r="S430" s="7" t="e">
        <f>COUNTIFS(Sta!$B:$B,$A430,Sta!$K:$K,"&gt;0.5")/$C430</f>
        <v>#DIV/0!</v>
      </c>
      <c r="T430" s="12" t="e">
        <f>(COUNTIFS(Sta!$A:$A,$A430,Sta!$I:$I,"&gt;1.5") +COUNTIFS(Sta!$B:$B,$A430,Sta!$K:$K,"&gt;1.5"))/$D430</f>
        <v>#DIV/0!</v>
      </c>
      <c r="U430" s="7" t="e">
        <f>COUNTIFS(Sta!$A:$A,$A430,Sta!$I:$I,"&gt;1.5")/$B430</f>
        <v>#DIV/0!</v>
      </c>
      <c r="V430" s="7" t="e">
        <f>COUNTIFS(Sta!$B:$B,$A430,Sta!$K:$K,"&gt;1.5")/$C430</f>
        <v>#DIV/0!</v>
      </c>
    </row>
    <row r="431" spans="1:22" x14ac:dyDescent="0.3">
      <c r="A431" t="s">
        <v>303</v>
      </c>
      <c r="B431" s="9">
        <f>COUNTIF(Sta!A:A,A431)</f>
        <v>0</v>
      </c>
      <c r="C431" s="4">
        <f>COUNTIF(Sta!B:B,A431)</f>
        <v>0</v>
      </c>
      <c r="D431" s="4">
        <f t="shared" si="12"/>
        <v>0</v>
      </c>
      <c r="E431" s="12" t="e">
        <f>(COUNTIFS(Sta!$A:$A,$A431,Sta!$L:$L,"&gt;0.5") +COUNTIFS(Sta!$B:$B,$A431,Sta!$L:$L,"&gt;0.5"))/$D431</f>
        <v>#DIV/0!</v>
      </c>
      <c r="F431" s="7" t="e">
        <f>COUNTIFS(Sta!$A:$A,$A431,Sta!$L:$L,"&gt;0.5")/$B431</f>
        <v>#DIV/0!</v>
      </c>
      <c r="G431" s="7" t="e">
        <f>COUNTIFS(Sta!$B:$B,$A431,Sta!$L:$L,"&gt;0.5")/$C431</f>
        <v>#DIV/0!</v>
      </c>
      <c r="H431" s="12" t="e">
        <f>(COUNTIFS(Sta!$A:$A,$A431,Sta!$L:$L,"&gt;1.5") +COUNTIFS(Sta!$B:$B,$A431,Sta!$L:$L,"&gt;1.5"))/$D431</f>
        <v>#DIV/0!</v>
      </c>
      <c r="I431" s="7" t="e">
        <f>COUNTIFS(Sta!$A:$A,$A431,Sta!$L:$L,"&gt;1.5")/$B431</f>
        <v>#DIV/0!</v>
      </c>
      <c r="J431" s="7" t="e">
        <f>COUNTIFS(Sta!$B:$B,$A431,Sta!$L:$L,"&gt;1.5")/$C431</f>
        <v>#DIV/0!</v>
      </c>
      <c r="K431" s="12" t="e">
        <f>(COUNTIFS(Sta!$A:$A,$A431,Sta!$H:$H,"&gt;0.5") +COUNTIFS(Sta!$B:$B,$A431,Sta!$J:$J,"&gt;0.5"))/$D431</f>
        <v>#DIV/0!</v>
      </c>
      <c r="L431" s="7" t="e">
        <f>COUNTIFS(Sta!$A:$A,$A431,Sta!$H:$H,"&gt;0.5")/$B431</f>
        <v>#DIV/0!</v>
      </c>
      <c r="M431" s="7" t="e">
        <f>COUNTIFS(Sta!$B:$B,$A431,Sta!$J:$J,"&gt;0.5")/$C431</f>
        <v>#DIV/0!</v>
      </c>
      <c r="N431" s="12" t="e">
        <f>(COUNTIFS(Sta!$A:$A,$A431,Sta!$H:$H,"&gt;1.5") +COUNTIFS(Sta!$B:$B,$A431,Sta!$J:$J,"&gt;1.5"))/$D431</f>
        <v>#DIV/0!</v>
      </c>
      <c r="O431" s="7" t="e">
        <f>COUNTIFS(Sta!$A:$A,$A431,Sta!$H:$H,"&gt;1.5")/$B431</f>
        <v>#DIV/0!</v>
      </c>
      <c r="P431" s="7" t="e">
        <f>COUNTIFS(Sta!$B:$B,$A431,Sta!$J:$J,"&gt;1.5")/$C431</f>
        <v>#DIV/0!</v>
      </c>
      <c r="Q431" s="12" t="e">
        <f>(COUNTIFS(Sta!$A:$A,$A431,Sta!$I:$I,"&gt;0.5") +COUNTIFS(Sta!$B:$B,$A431,Sta!$K:$K,"&gt;0.5"))/$D431</f>
        <v>#DIV/0!</v>
      </c>
      <c r="R431" s="7" t="e">
        <f>COUNTIFS(Sta!$A:$A,$A431,Sta!$I:$I,"&gt;0.5")/$B431</f>
        <v>#DIV/0!</v>
      </c>
      <c r="S431" s="7" t="e">
        <f>COUNTIFS(Sta!$B:$B,$A431,Sta!$K:$K,"&gt;0.5")/$C431</f>
        <v>#DIV/0!</v>
      </c>
      <c r="T431" s="12" t="e">
        <f>(COUNTIFS(Sta!$A:$A,$A431,Sta!$I:$I,"&gt;1.5") +COUNTIFS(Sta!$B:$B,$A431,Sta!$K:$K,"&gt;1.5"))/$D431</f>
        <v>#DIV/0!</v>
      </c>
      <c r="U431" s="7" t="e">
        <f>COUNTIFS(Sta!$A:$A,$A431,Sta!$I:$I,"&gt;1.5")/$B431</f>
        <v>#DIV/0!</v>
      </c>
      <c r="V431" s="7" t="e">
        <f>COUNTIFS(Sta!$B:$B,$A431,Sta!$K:$K,"&gt;1.5")/$C431</f>
        <v>#DIV/0!</v>
      </c>
    </row>
    <row r="432" spans="1:22" x14ac:dyDescent="0.3">
      <c r="A432" t="s">
        <v>401</v>
      </c>
      <c r="B432" s="9">
        <f>COUNTIF(Sta!A:A,A432)</f>
        <v>0</v>
      </c>
      <c r="C432" s="4">
        <f>COUNTIF(Sta!B:B,A432)</f>
        <v>0</v>
      </c>
      <c r="D432" s="4">
        <f t="shared" si="12"/>
        <v>0</v>
      </c>
      <c r="E432" s="12" t="e">
        <f>(COUNTIFS(Sta!$A:$A,$A432,Sta!$L:$L,"&gt;0.5") +COUNTIFS(Sta!$B:$B,$A432,Sta!$L:$L,"&gt;0.5"))/$D432</f>
        <v>#DIV/0!</v>
      </c>
      <c r="F432" s="7" t="e">
        <f>COUNTIFS(Sta!$A:$A,$A432,Sta!$L:$L,"&gt;0.5")/$B432</f>
        <v>#DIV/0!</v>
      </c>
      <c r="G432" s="7" t="e">
        <f>COUNTIFS(Sta!$B:$B,$A432,Sta!$L:$L,"&gt;0.5")/$C432</f>
        <v>#DIV/0!</v>
      </c>
      <c r="H432" s="12" t="e">
        <f>(COUNTIFS(Sta!$A:$A,$A432,Sta!$L:$L,"&gt;1.5") +COUNTIFS(Sta!$B:$B,$A432,Sta!$L:$L,"&gt;1.5"))/$D432</f>
        <v>#DIV/0!</v>
      </c>
      <c r="I432" s="7" t="e">
        <f>COUNTIFS(Sta!$A:$A,$A432,Sta!$L:$L,"&gt;1.5")/$B432</f>
        <v>#DIV/0!</v>
      </c>
      <c r="J432" s="7" t="e">
        <f>COUNTIFS(Sta!$B:$B,$A432,Sta!$L:$L,"&gt;1.5")/$C432</f>
        <v>#DIV/0!</v>
      </c>
      <c r="K432" s="12" t="e">
        <f>(COUNTIFS(Sta!$A:$A,$A432,Sta!$H:$H,"&gt;0.5") +COUNTIFS(Sta!$B:$B,$A432,Sta!$J:$J,"&gt;0.5"))/$D432</f>
        <v>#DIV/0!</v>
      </c>
      <c r="L432" s="7" t="e">
        <f>COUNTIFS(Sta!$A:$A,$A432,Sta!$H:$H,"&gt;0.5")/$B432</f>
        <v>#DIV/0!</v>
      </c>
      <c r="M432" s="7" t="e">
        <f>COUNTIFS(Sta!$B:$B,$A432,Sta!$J:$J,"&gt;0.5")/$C432</f>
        <v>#DIV/0!</v>
      </c>
      <c r="N432" s="12" t="e">
        <f>(COUNTIFS(Sta!$A:$A,$A432,Sta!$H:$H,"&gt;1.5") +COUNTIFS(Sta!$B:$B,$A432,Sta!$J:$J,"&gt;1.5"))/$D432</f>
        <v>#DIV/0!</v>
      </c>
      <c r="O432" s="7" t="e">
        <f>COUNTIFS(Sta!$A:$A,$A432,Sta!$H:$H,"&gt;1.5")/$B432</f>
        <v>#DIV/0!</v>
      </c>
      <c r="P432" s="7" t="e">
        <f>COUNTIFS(Sta!$B:$B,$A432,Sta!$J:$J,"&gt;1.5")/$C432</f>
        <v>#DIV/0!</v>
      </c>
      <c r="Q432" s="12" t="e">
        <f>(COUNTIFS(Sta!$A:$A,$A432,Sta!$I:$I,"&gt;0.5") +COUNTIFS(Sta!$B:$B,$A432,Sta!$K:$K,"&gt;0.5"))/$D432</f>
        <v>#DIV/0!</v>
      </c>
      <c r="R432" s="7" t="e">
        <f>COUNTIFS(Sta!$A:$A,$A432,Sta!$I:$I,"&gt;0.5")/$B432</f>
        <v>#DIV/0!</v>
      </c>
      <c r="S432" s="7" t="e">
        <f>COUNTIFS(Sta!$B:$B,$A432,Sta!$K:$K,"&gt;0.5")/$C432</f>
        <v>#DIV/0!</v>
      </c>
      <c r="T432" s="12" t="e">
        <f>(COUNTIFS(Sta!$A:$A,$A432,Sta!$I:$I,"&gt;1.5") +COUNTIFS(Sta!$B:$B,$A432,Sta!$K:$K,"&gt;1.5"))/$D432</f>
        <v>#DIV/0!</v>
      </c>
      <c r="U432" s="7" t="e">
        <f>COUNTIFS(Sta!$A:$A,$A432,Sta!$I:$I,"&gt;1.5")/$B432</f>
        <v>#DIV/0!</v>
      </c>
      <c r="V432" s="7" t="e">
        <f>COUNTIFS(Sta!$B:$B,$A432,Sta!$K:$K,"&gt;1.5")/$C432</f>
        <v>#DIV/0!</v>
      </c>
    </row>
    <row r="433" spans="1:22" x14ac:dyDescent="0.3">
      <c r="A433" t="s">
        <v>281</v>
      </c>
      <c r="B433" s="9">
        <f>COUNTIF(Sta!A:A,A433)</f>
        <v>0</v>
      </c>
      <c r="C433" s="4">
        <f>COUNTIF(Sta!B:B,A433)</f>
        <v>1</v>
      </c>
      <c r="D433" s="4">
        <f t="shared" si="12"/>
        <v>1</v>
      </c>
      <c r="E433" s="12">
        <f>(COUNTIFS(Sta!$A:$A,$A433,Sta!$L:$L,"&gt;0.5") +COUNTIFS(Sta!$B:$B,$A433,Sta!$L:$L,"&gt;0.5"))/$D433</f>
        <v>0</v>
      </c>
      <c r="F433" s="7" t="e">
        <f>COUNTIFS(Sta!$A:$A,$A433,Sta!$L:$L,"&gt;0.5")/$B433</f>
        <v>#DIV/0!</v>
      </c>
      <c r="G433" s="7">
        <f>COUNTIFS(Sta!$B:$B,$A433,Sta!$L:$L,"&gt;0.5")/$C433</f>
        <v>0</v>
      </c>
      <c r="H433" s="12">
        <f>(COUNTIFS(Sta!$A:$A,$A433,Sta!$L:$L,"&gt;1.5") +COUNTIFS(Sta!$B:$B,$A433,Sta!$L:$L,"&gt;1.5"))/$D433</f>
        <v>0</v>
      </c>
      <c r="I433" s="7" t="e">
        <f>COUNTIFS(Sta!$A:$A,$A433,Sta!$L:$L,"&gt;1.5")/$B433</f>
        <v>#DIV/0!</v>
      </c>
      <c r="J433" s="7">
        <f>COUNTIFS(Sta!$B:$B,$A433,Sta!$L:$L,"&gt;1.5")/$C433</f>
        <v>0</v>
      </c>
      <c r="K433" s="12">
        <f>(COUNTIFS(Sta!$A:$A,$A433,Sta!$H:$H,"&gt;0.5") +COUNTIFS(Sta!$B:$B,$A433,Sta!$J:$J,"&gt;0.5"))/$D433</f>
        <v>0</v>
      </c>
      <c r="L433" s="7" t="e">
        <f>COUNTIFS(Sta!$A:$A,$A433,Sta!$H:$H,"&gt;0.5")/$B433</f>
        <v>#DIV/0!</v>
      </c>
      <c r="M433" s="7">
        <f>COUNTIFS(Sta!$B:$B,$A433,Sta!$J:$J,"&gt;0.5")/$C433</f>
        <v>0</v>
      </c>
      <c r="N433" s="12">
        <f>(COUNTIFS(Sta!$A:$A,$A433,Sta!$H:$H,"&gt;1.5") +COUNTIFS(Sta!$B:$B,$A433,Sta!$J:$J,"&gt;1.5"))/$D433</f>
        <v>0</v>
      </c>
      <c r="O433" s="7" t="e">
        <f>COUNTIFS(Sta!$A:$A,$A433,Sta!$H:$H,"&gt;1.5")/$B433</f>
        <v>#DIV/0!</v>
      </c>
      <c r="P433" s="7">
        <f>COUNTIFS(Sta!$B:$B,$A433,Sta!$J:$J,"&gt;1.5")/$C433</f>
        <v>0</v>
      </c>
      <c r="Q433" s="12">
        <f>(COUNTIFS(Sta!$A:$A,$A433,Sta!$I:$I,"&gt;0.5") +COUNTIFS(Sta!$B:$B,$A433,Sta!$K:$K,"&gt;0.5"))/$D433</f>
        <v>0</v>
      </c>
      <c r="R433" s="7" t="e">
        <f>COUNTIFS(Sta!$A:$A,$A433,Sta!$I:$I,"&gt;0.5")/$B433</f>
        <v>#DIV/0!</v>
      </c>
      <c r="S433" s="7">
        <f>COUNTIFS(Sta!$B:$B,$A433,Sta!$K:$K,"&gt;0.5")/$C433</f>
        <v>0</v>
      </c>
      <c r="T433" s="12">
        <f>(COUNTIFS(Sta!$A:$A,$A433,Sta!$I:$I,"&gt;1.5") +COUNTIFS(Sta!$B:$B,$A433,Sta!$K:$K,"&gt;1.5"))/$D433</f>
        <v>0</v>
      </c>
      <c r="U433" s="7" t="e">
        <f>COUNTIFS(Sta!$A:$A,$A433,Sta!$I:$I,"&gt;1.5")/$B433</f>
        <v>#DIV/0!</v>
      </c>
      <c r="V433" s="7">
        <f>COUNTIFS(Sta!$B:$B,$A433,Sta!$K:$K,"&gt;1.5")/$C433</f>
        <v>0</v>
      </c>
    </row>
    <row r="434" spans="1:22" x14ac:dyDescent="0.3">
      <c r="A434" t="s">
        <v>288</v>
      </c>
      <c r="B434" s="9">
        <f>COUNTIF(Sta!A:A,A434)</f>
        <v>0</v>
      </c>
      <c r="C434" s="4">
        <f>COUNTIF(Sta!B:B,A434)</f>
        <v>1</v>
      </c>
      <c r="D434" s="4">
        <f t="shared" si="12"/>
        <v>1</v>
      </c>
      <c r="E434" s="12">
        <f>(COUNTIFS(Sta!$A:$A,$A434,Sta!$L:$L,"&gt;0.5") +COUNTIFS(Sta!$B:$B,$A434,Sta!$L:$L,"&gt;0.5"))/$D434</f>
        <v>1</v>
      </c>
      <c r="F434" s="7" t="e">
        <f>COUNTIFS(Sta!$A:$A,$A434,Sta!$L:$L,"&gt;0.5")/$B434</f>
        <v>#DIV/0!</v>
      </c>
      <c r="G434" s="7">
        <f>COUNTIFS(Sta!$B:$B,$A434,Sta!$L:$L,"&gt;0.5")/$C434</f>
        <v>1</v>
      </c>
      <c r="H434" s="12">
        <f>(COUNTIFS(Sta!$A:$A,$A434,Sta!$L:$L,"&gt;1.5") +COUNTIFS(Sta!$B:$B,$A434,Sta!$L:$L,"&gt;1.5"))/$D434</f>
        <v>0</v>
      </c>
      <c r="I434" s="7" t="e">
        <f>COUNTIFS(Sta!$A:$A,$A434,Sta!$L:$L,"&gt;1.5")/$B434</f>
        <v>#DIV/0!</v>
      </c>
      <c r="J434" s="7">
        <f>COUNTIFS(Sta!$B:$B,$A434,Sta!$L:$L,"&gt;1.5")/$C434</f>
        <v>0</v>
      </c>
      <c r="K434" s="12">
        <f>(COUNTIFS(Sta!$A:$A,$A434,Sta!$H:$H,"&gt;0.5") +COUNTIFS(Sta!$B:$B,$A434,Sta!$J:$J,"&gt;0.5"))/$D434</f>
        <v>1</v>
      </c>
      <c r="L434" s="7" t="e">
        <f>COUNTIFS(Sta!$A:$A,$A434,Sta!$H:$H,"&gt;0.5")/$B434</f>
        <v>#DIV/0!</v>
      </c>
      <c r="M434" s="7">
        <f>COUNTIFS(Sta!$B:$B,$A434,Sta!$J:$J,"&gt;0.5")/$C434</f>
        <v>1</v>
      </c>
      <c r="N434" s="12">
        <f>(COUNTIFS(Sta!$A:$A,$A434,Sta!$H:$H,"&gt;1.5") +COUNTIFS(Sta!$B:$B,$A434,Sta!$J:$J,"&gt;1.5"))/$D434</f>
        <v>0</v>
      </c>
      <c r="O434" s="7" t="e">
        <f>COUNTIFS(Sta!$A:$A,$A434,Sta!$H:$H,"&gt;1.5")/$B434</f>
        <v>#DIV/0!</v>
      </c>
      <c r="P434" s="7">
        <f>COUNTIFS(Sta!$B:$B,$A434,Sta!$J:$J,"&gt;1.5")/$C434</f>
        <v>0</v>
      </c>
      <c r="Q434" s="12">
        <f>(COUNTIFS(Sta!$A:$A,$A434,Sta!$I:$I,"&gt;0.5") +COUNTIFS(Sta!$B:$B,$A434,Sta!$K:$K,"&gt;0.5"))/$D434</f>
        <v>0</v>
      </c>
      <c r="R434" s="7" t="e">
        <f>COUNTIFS(Sta!$A:$A,$A434,Sta!$I:$I,"&gt;0.5")/$B434</f>
        <v>#DIV/0!</v>
      </c>
      <c r="S434" s="7">
        <f>COUNTIFS(Sta!$B:$B,$A434,Sta!$K:$K,"&gt;0.5")/$C434</f>
        <v>0</v>
      </c>
      <c r="T434" s="12">
        <f>(COUNTIFS(Sta!$A:$A,$A434,Sta!$I:$I,"&gt;1.5") +COUNTIFS(Sta!$B:$B,$A434,Sta!$K:$K,"&gt;1.5"))/$D434</f>
        <v>0</v>
      </c>
      <c r="U434" s="7" t="e">
        <f>COUNTIFS(Sta!$A:$A,$A434,Sta!$I:$I,"&gt;1.5")/$B434</f>
        <v>#DIV/0!</v>
      </c>
      <c r="V434" s="7">
        <f>COUNTIFS(Sta!$B:$B,$A434,Sta!$K:$K,"&gt;1.5")/$C434</f>
        <v>0</v>
      </c>
    </row>
    <row r="435" spans="1:22" x14ac:dyDescent="0.3">
      <c r="A435" t="s">
        <v>581</v>
      </c>
      <c r="B435" s="9">
        <f>COUNTIF(Sta!A:A,A435)</f>
        <v>1</v>
      </c>
      <c r="C435" s="4">
        <f>COUNTIF(Sta!B:B,A435)</f>
        <v>2</v>
      </c>
      <c r="D435" s="4">
        <f t="shared" si="12"/>
        <v>3</v>
      </c>
      <c r="E435" s="12">
        <f>(COUNTIFS(Sta!$A:$A,$A435,Sta!$L:$L,"&gt;0.5") +COUNTIFS(Sta!$B:$B,$A435,Sta!$L:$L,"&gt;0.5"))/$D435</f>
        <v>1</v>
      </c>
      <c r="F435" s="7">
        <f>COUNTIFS(Sta!$A:$A,$A435,Sta!$L:$L,"&gt;0.5")/$B435</f>
        <v>1</v>
      </c>
      <c r="G435" s="7">
        <f>COUNTIFS(Sta!$B:$B,$A435,Sta!$L:$L,"&gt;0.5")/$C435</f>
        <v>1</v>
      </c>
      <c r="H435" s="12">
        <f>(COUNTIFS(Sta!$A:$A,$A435,Sta!$L:$L,"&gt;1.5") +COUNTIFS(Sta!$B:$B,$A435,Sta!$L:$L,"&gt;1.5"))/$D435</f>
        <v>0.66666666666666663</v>
      </c>
      <c r="I435" s="7">
        <f>COUNTIFS(Sta!$A:$A,$A435,Sta!$L:$L,"&gt;1.5")/$B435</f>
        <v>1</v>
      </c>
      <c r="J435" s="7">
        <f>COUNTIFS(Sta!$B:$B,$A435,Sta!$L:$L,"&gt;1.5")/$C435</f>
        <v>0.5</v>
      </c>
      <c r="K435" s="12">
        <f>(COUNTIFS(Sta!$A:$A,$A435,Sta!$H:$H,"&gt;0.5") +COUNTIFS(Sta!$B:$B,$A435,Sta!$J:$J,"&gt;0.5"))/$D435</f>
        <v>0.66666666666666663</v>
      </c>
      <c r="L435" s="7">
        <f>COUNTIFS(Sta!$A:$A,$A435,Sta!$H:$H,"&gt;0.5")/$B435</f>
        <v>1</v>
      </c>
      <c r="M435" s="7">
        <f>COUNTIFS(Sta!$B:$B,$A435,Sta!$J:$J,"&gt;0.5")/$C435</f>
        <v>0.5</v>
      </c>
      <c r="N435" s="12">
        <f>(COUNTIFS(Sta!$A:$A,$A435,Sta!$H:$H,"&gt;1.5") +COUNTIFS(Sta!$B:$B,$A435,Sta!$J:$J,"&gt;1.5"))/$D435</f>
        <v>0.33333333333333331</v>
      </c>
      <c r="O435" s="7">
        <f>COUNTIFS(Sta!$A:$A,$A435,Sta!$H:$H,"&gt;1.5")/$B435</f>
        <v>1</v>
      </c>
      <c r="P435" s="7">
        <f>COUNTIFS(Sta!$B:$B,$A435,Sta!$J:$J,"&gt;1.5")/$C435</f>
        <v>0</v>
      </c>
      <c r="Q435" s="12">
        <f>(COUNTIFS(Sta!$A:$A,$A435,Sta!$I:$I,"&gt;0.5") +COUNTIFS(Sta!$B:$B,$A435,Sta!$K:$K,"&gt;0.5"))/$D435</f>
        <v>1</v>
      </c>
      <c r="R435" s="7">
        <f>COUNTIFS(Sta!$A:$A,$A435,Sta!$I:$I,"&gt;0.5")/$B435</f>
        <v>1</v>
      </c>
      <c r="S435" s="7">
        <f>COUNTIFS(Sta!$B:$B,$A435,Sta!$K:$K,"&gt;0.5")/$C435</f>
        <v>1</v>
      </c>
      <c r="T435" s="12">
        <f>(COUNTIFS(Sta!$A:$A,$A435,Sta!$I:$I,"&gt;1.5") +COUNTIFS(Sta!$B:$B,$A435,Sta!$K:$K,"&gt;1.5"))/$D435</f>
        <v>0.66666666666666663</v>
      </c>
      <c r="U435" s="7">
        <f>COUNTIFS(Sta!$A:$A,$A435,Sta!$I:$I,"&gt;1.5")/$B435</f>
        <v>1</v>
      </c>
      <c r="V435" s="7">
        <f>COUNTIFS(Sta!$B:$B,$A435,Sta!$K:$K,"&gt;1.5")/$C435</f>
        <v>0.5</v>
      </c>
    </row>
    <row r="436" spans="1:22" x14ac:dyDescent="0.3">
      <c r="A436" t="s">
        <v>620</v>
      </c>
      <c r="B436" s="9">
        <f>COUNTIF(Sta!A:A,A436)</f>
        <v>2</v>
      </c>
      <c r="C436" s="4">
        <f>COUNTIF(Sta!B:B,A436)</f>
        <v>1</v>
      </c>
      <c r="D436" s="4">
        <f t="shared" si="12"/>
        <v>3</v>
      </c>
      <c r="E436" s="12">
        <f>(COUNTIFS(Sta!$A:$A,$A436,Sta!$L:$L,"&gt;0.5") +COUNTIFS(Sta!$B:$B,$A436,Sta!$L:$L,"&gt;0.5"))/$D436</f>
        <v>0.66666666666666663</v>
      </c>
      <c r="F436" s="7">
        <f>COUNTIFS(Sta!$A:$A,$A436,Sta!$L:$L,"&gt;0.5")/$B436</f>
        <v>1</v>
      </c>
      <c r="G436" s="7">
        <f>COUNTIFS(Sta!$B:$B,$A436,Sta!$L:$L,"&gt;0.5")/$C436</f>
        <v>0</v>
      </c>
      <c r="H436" s="12">
        <f>(COUNTIFS(Sta!$A:$A,$A436,Sta!$L:$L,"&gt;1.5") +COUNTIFS(Sta!$B:$B,$A436,Sta!$L:$L,"&gt;1.5"))/$D436</f>
        <v>0.66666666666666663</v>
      </c>
      <c r="I436" s="7">
        <f>COUNTIFS(Sta!$A:$A,$A436,Sta!$L:$L,"&gt;1.5")/$B436</f>
        <v>1</v>
      </c>
      <c r="J436" s="7">
        <f>COUNTIFS(Sta!$B:$B,$A436,Sta!$L:$L,"&gt;1.5")/$C436</f>
        <v>0</v>
      </c>
      <c r="K436" s="12">
        <f>(COUNTIFS(Sta!$A:$A,$A436,Sta!$H:$H,"&gt;0.5") +COUNTIFS(Sta!$B:$B,$A436,Sta!$J:$J,"&gt;0.5"))/$D436</f>
        <v>0.66666666666666663</v>
      </c>
      <c r="L436" s="7">
        <f>COUNTIFS(Sta!$A:$A,$A436,Sta!$H:$H,"&gt;0.5")/$B436</f>
        <v>1</v>
      </c>
      <c r="M436" s="7">
        <f>COUNTIFS(Sta!$B:$B,$A436,Sta!$J:$J,"&gt;0.5")/$C436</f>
        <v>0</v>
      </c>
      <c r="N436" s="12">
        <f>(COUNTIFS(Sta!$A:$A,$A436,Sta!$H:$H,"&gt;1.5") +COUNTIFS(Sta!$B:$B,$A436,Sta!$J:$J,"&gt;1.5"))/$D436</f>
        <v>0.33333333333333331</v>
      </c>
      <c r="O436" s="7">
        <f>COUNTIFS(Sta!$A:$A,$A436,Sta!$H:$H,"&gt;1.5")/$B436</f>
        <v>0.5</v>
      </c>
      <c r="P436" s="7">
        <f>COUNTIFS(Sta!$B:$B,$A436,Sta!$J:$J,"&gt;1.5")/$C436</f>
        <v>0</v>
      </c>
      <c r="Q436" s="12">
        <f>(COUNTIFS(Sta!$A:$A,$A436,Sta!$I:$I,"&gt;0.5") +COUNTIFS(Sta!$B:$B,$A436,Sta!$K:$K,"&gt;0.5"))/$D436</f>
        <v>0.33333333333333331</v>
      </c>
      <c r="R436" s="7">
        <f>COUNTIFS(Sta!$A:$A,$A436,Sta!$I:$I,"&gt;0.5")/$B436</f>
        <v>0.5</v>
      </c>
      <c r="S436" s="7">
        <f>COUNTIFS(Sta!$B:$B,$A436,Sta!$K:$K,"&gt;0.5")/$C436</f>
        <v>0</v>
      </c>
      <c r="T436" s="12">
        <f>(COUNTIFS(Sta!$A:$A,$A436,Sta!$I:$I,"&gt;1.5") +COUNTIFS(Sta!$B:$B,$A436,Sta!$K:$K,"&gt;1.5"))/$D436</f>
        <v>0</v>
      </c>
      <c r="U436" s="7">
        <f>COUNTIFS(Sta!$A:$A,$A436,Sta!$I:$I,"&gt;1.5")/$B436</f>
        <v>0</v>
      </c>
      <c r="V436" s="7">
        <f>COUNTIFS(Sta!$B:$B,$A436,Sta!$K:$K,"&gt;1.5")/$C436</f>
        <v>0</v>
      </c>
    </row>
    <row r="437" spans="1:22" x14ac:dyDescent="0.3">
      <c r="A437" t="s">
        <v>270</v>
      </c>
      <c r="B437" s="9">
        <f>COUNTIF(Sta!A:A,A437)</f>
        <v>0</v>
      </c>
      <c r="C437" s="4">
        <f>COUNTIF(Sta!B:B,A437)</f>
        <v>0</v>
      </c>
      <c r="D437" s="4">
        <f t="shared" si="12"/>
        <v>0</v>
      </c>
      <c r="E437" s="12" t="e">
        <f>(COUNTIFS(Sta!$A:$A,$A437,Sta!$L:$L,"&gt;0.5") +COUNTIFS(Sta!$B:$B,$A437,Sta!$L:$L,"&gt;0.5"))/$D437</f>
        <v>#DIV/0!</v>
      </c>
      <c r="F437" s="7" t="e">
        <f>COUNTIFS(Sta!$A:$A,$A437,Sta!$L:$L,"&gt;0.5")/$B437</f>
        <v>#DIV/0!</v>
      </c>
      <c r="G437" s="7" t="e">
        <f>COUNTIFS(Sta!$B:$B,$A437,Sta!$L:$L,"&gt;0.5")/$C437</f>
        <v>#DIV/0!</v>
      </c>
      <c r="H437" s="12" t="e">
        <f>(COUNTIFS(Sta!$A:$A,$A437,Sta!$L:$L,"&gt;1.5") +COUNTIFS(Sta!$B:$B,$A437,Sta!$L:$L,"&gt;1.5"))/$D437</f>
        <v>#DIV/0!</v>
      </c>
      <c r="I437" s="7" t="e">
        <f>COUNTIFS(Sta!$A:$A,$A437,Sta!$L:$L,"&gt;1.5")/$B437</f>
        <v>#DIV/0!</v>
      </c>
      <c r="J437" s="7" t="e">
        <f>COUNTIFS(Sta!$B:$B,$A437,Sta!$L:$L,"&gt;1.5")/$C437</f>
        <v>#DIV/0!</v>
      </c>
      <c r="K437" s="12" t="e">
        <f>(COUNTIFS(Sta!$A:$A,$A437,Sta!$H:$H,"&gt;0.5") +COUNTIFS(Sta!$B:$B,$A437,Sta!$J:$J,"&gt;0.5"))/$D437</f>
        <v>#DIV/0!</v>
      </c>
      <c r="L437" s="7" t="e">
        <f>COUNTIFS(Sta!$A:$A,$A437,Sta!$H:$H,"&gt;0.5")/$B437</f>
        <v>#DIV/0!</v>
      </c>
      <c r="M437" s="7" t="e">
        <f>COUNTIFS(Sta!$B:$B,$A437,Sta!$J:$J,"&gt;0.5")/$C437</f>
        <v>#DIV/0!</v>
      </c>
      <c r="N437" s="12" t="e">
        <f>(COUNTIFS(Sta!$A:$A,$A437,Sta!$H:$H,"&gt;1.5") +COUNTIFS(Sta!$B:$B,$A437,Sta!$J:$J,"&gt;1.5"))/$D437</f>
        <v>#DIV/0!</v>
      </c>
      <c r="O437" s="7" t="e">
        <f>COUNTIFS(Sta!$A:$A,$A437,Sta!$H:$H,"&gt;1.5")/$B437</f>
        <v>#DIV/0!</v>
      </c>
      <c r="P437" s="7" t="e">
        <f>COUNTIFS(Sta!$B:$B,$A437,Sta!$J:$J,"&gt;1.5")/$C437</f>
        <v>#DIV/0!</v>
      </c>
      <c r="Q437" s="12" t="e">
        <f>(COUNTIFS(Sta!$A:$A,$A437,Sta!$I:$I,"&gt;0.5") +COUNTIFS(Sta!$B:$B,$A437,Sta!$K:$K,"&gt;0.5"))/$D437</f>
        <v>#DIV/0!</v>
      </c>
      <c r="R437" s="7" t="e">
        <f>COUNTIFS(Sta!$A:$A,$A437,Sta!$I:$I,"&gt;0.5")/$B437</f>
        <v>#DIV/0!</v>
      </c>
      <c r="S437" s="7" t="e">
        <f>COUNTIFS(Sta!$B:$B,$A437,Sta!$K:$K,"&gt;0.5")/$C437</f>
        <v>#DIV/0!</v>
      </c>
      <c r="T437" s="12" t="e">
        <f>(COUNTIFS(Sta!$A:$A,$A437,Sta!$I:$I,"&gt;1.5") +COUNTIFS(Sta!$B:$B,$A437,Sta!$K:$K,"&gt;1.5"))/$D437</f>
        <v>#DIV/0!</v>
      </c>
      <c r="U437" s="7" t="e">
        <f>COUNTIFS(Sta!$A:$A,$A437,Sta!$I:$I,"&gt;1.5")/$B437</f>
        <v>#DIV/0!</v>
      </c>
      <c r="V437" s="7" t="e">
        <f>COUNTIFS(Sta!$B:$B,$A437,Sta!$K:$K,"&gt;1.5")/$C437</f>
        <v>#DIV/0!</v>
      </c>
    </row>
    <row r="438" spans="1:22" x14ac:dyDescent="0.3">
      <c r="A438" t="s">
        <v>633</v>
      </c>
      <c r="B438" s="9">
        <f>COUNTIF(Sta!A:A,A438)</f>
        <v>1</v>
      </c>
      <c r="C438" s="4">
        <f>COUNTIF(Sta!B:B,A438)</f>
        <v>1</v>
      </c>
      <c r="D438" s="4">
        <f t="shared" si="12"/>
        <v>2</v>
      </c>
      <c r="E438" s="12">
        <f>(COUNTIFS(Sta!$A:$A,$A438,Sta!$L:$L,"&gt;0.5") +COUNTIFS(Sta!$B:$B,$A438,Sta!$L:$L,"&gt;0.5"))/$D438</f>
        <v>1</v>
      </c>
      <c r="F438" s="7">
        <f>COUNTIFS(Sta!$A:$A,$A438,Sta!$L:$L,"&gt;0.5")/$B438</f>
        <v>1</v>
      </c>
      <c r="G438" s="7">
        <f>COUNTIFS(Sta!$B:$B,$A438,Sta!$L:$L,"&gt;0.5")/$C438</f>
        <v>1</v>
      </c>
      <c r="H438" s="12">
        <f>(COUNTIFS(Sta!$A:$A,$A438,Sta!$L:$L,"&gt;1.5") +COUNTIFS(Sta!$B:$B,$A438,Sta!$L:$L,"&gt;1.5"))/$D438</f>
        <v>0.5</v>
      </c>
      <c r="I438" s="7">
        <f>COUNTIFS(Sta!$A:$A,$A438,Sta!$L:$L,"&gt;1.5")/$B438</f>
        <v>1</v>
      </c>
      <c r="J438" s="7">
        <f>COUNTIFS(Sta!$B:$B,$A438,Sta!$L:$L,"&gt;1.5")/$C438</f>
        <v>0</v>
      </c>
      <c r="K438" s="12">
        <f>(COUNTIFS(Sta!$A:$A,$A438,Sta!$H:$H,"&gt;0.5") +COUNTIFS(Sta!$B:$B,$A438,Sta!$J:$J,"&gt;0.5"))/$D438</f>
        <v>0.5</v>
      </c>
      <c r="L438" s="7">
        <f>COUNTIFS(Sta!$A:$A,$A438,Sta!$H:$H,"&gt;0.5")/$B438</f>
        <v>1</v>
      </c>
      <c r="M438" s="7">
        <f>COUNTIFS(Sta!$B:$B,$A438,Sta!$J:$J,"&gt;0.5")/$C438</f>
        <v>0</v>
      </c>
      <c r="N438" s="12">
        <f>(COUNTIFS(Sta!$A:$A,$A438,Sta!$H:$H,"&gt;1.5") +COUNTIFS(Sta!$B:$B,$A438,Sta!$J:$J,"&gt;1.5"))/$D438</f>
        <v>0.5</v>
      </c>
      <c r="O438" s="7">
        <f>COUNTIFS(Sta!$A:$A,$A438,Sta!$H:$H,"&gt;1.5")/$B438</f>
        <v>1</v>
      </c>
      <c r="P438" s="7">
        <f>COUNTIFS(Sta!$B:$B,$A438,Sta!$J:$J,"&gt;1.5")/$C438</f>
        <v>0</v>
      </c>
      <c r="Q438" s="12">
        <f>(COUNTIFS(Sta!$A:$A,$A438,Sta!$I:$I,"&gt;0.5") +COUNTIFS(Sta!$B:$B,$A438,Sta!$K:$K,"&gt;0.5"))/$D438</f>
        <v>0.5</v>
      </c>
      <c r="R438" s="7">
        <f>COUNTIFS(Sta!$A:$A,$A438,Sta!$I:$I,"&gt;0.5")/$B438</f>
        <v>0</v>
      </c>
      <c r="S438" s="7">
        <f>COUNTIFS(Sta!$B:$B,$A438,Sta!$K:$K,"&gt;0.5")/$C438</f>
        <v>1</v>
      </c>
      <c r="T438" s="12">
        <f>(COUNTIFS(Sta!$A:$A,$A438,Sta!$I:$I,"&gt;1.5") +COUNTIFS(Sta!$B:$B,$A438,Sta!$K:$K,"&gt;1.5"))/$D438</f>
        <v>0</v>
      </c>
      <c r="U438" s="7">
        <f>COUNTIFS(Sta!$A:$A,$A438,Sta!$I:$I,"&gt;1.5")/$B438</f>
        <v>0</v>
      </c>
      <c r="V438" s="7">
        <f>COUNTIFS(Sta!$B:$B,$A438,Sta!$K:$K,"&gt;1.5")/$C438</f>
        <v>0</v>
      </c>
    </row>
    <row r="439" spans="1:22" x14ac:dyDescent="0.3">
      <c r="A439" t="s">
        <v>705</v>
      </c>
      <c r="B439" s="9">
        <f>COUNTIF(Sta!A:A,A439)</f>
        <v>0</v>
      </c>
      <c r="C439" s="4">
        <f>COUNTIF(Sta!B:B,A439)</f>
        <v>0</v>
      </c>
      <c r="D439" s="4">
        <f t="shared" si="12"/>
        <v>0</v>
      </c>
      <c r="E439" s="12" t="e">
        <f>(COUNTIFS(Sta!$A:$A,$A439,Sta!$L:$L,"&gt;0.5") +COUNTIFS(Sta!$B:$B,$A439,Sta!$L:$L,"&gt;0.5"))/$D439</f>
        <v>#DIV/0!</v>
      </c>
      <c r="F439" s="7" t="e">
        <f>COUNTIFS(Sta!$A:$A,$A439,Sta!$L:$L,"&gt;0.5")/$B439</f>
        <v>#DIV/0!</v>
      </c>
      <c r="G439" s="7" t="e">
        <f>COUNTIFS(Sta!$B:$B,$A439,Sta!$L:$L,"&gt;0.5")/$C439</f>
        <v>#DIV/0!</v>
      </c>
      <c r="H439" s="12" t="e">
        <f>(COUNTIFS(Sta!$A:$A,$A439,Sta!$L:$L,"&gt;1.5") +COUNTIFS(Sta!$B:$B,$A439,Sta!$L:$L,"&gt;1.5"))/$D439</f>
        <v>#DIV/0!</v>
      </c>
      <c r="I439" s="7" t="e">
        <f>COUNTIFS(Sta!$A:$A,$A439,Sta!$L:$L,"&gt;1.5")/$B439</f>
        <v>#DIV/0!</v>
      </c>
      <c r="J439" s="7" t="e">
        <f>COUNTIFS(Sta!$B:$B,$A439,Sta!$L:$L,"&gt;1.5")/$C439</f>
        <v>#DIV/0!</v>
      </c>
      <c r="K439" s="12" t="e">
        <f>(COUNTIFS(Sta!$A:$A,$A439,Sta!$H:$H,"&gt;0.5") +COUNTIFS(Sta!$B:$B,$A439,Sta!$J:$J,"&gt;0.5"))/$D439</f>
        <v>#DIV/0!</v>
      </c>
      <c r="L439" s="7" t="e">
        <f>COUNTIFS(Sta!$A:$A,$A439,Sta!$H:$H,"&gt;0.5")/$B439</f>
        <v>#DIV/0!</v>
      </c>
      <c r="M439" s="7" t="e">
        <f>COUNTIFS(Sta!$B:$B,$A439,Sta!$J:$J,"&gt;0.5")/$C439</f>
        <v>#DIV/0!</v>
      </c>
      <c r="N439" s="12" t="e">
        <f>(COUNTIFS(Sta!$A:$A,$A439,Sta!$H:$H,"&gt;1.5") +COUNTIFS(Sta!$B:$B,$A439,Sta!$J:$J,"&gt;1.5"))/$D439</f>
        <v>#DIV/0!</v>
      </c>
      <c r="O439" s="7" t="e">
        <f>COUNTIFS(Sta!$A:$A,$A439,Sta!$H:$H,"&gt;1.5")/$B439</f>
        <v>#DIV/0!</v>
      </c>
      <c r="P439" s="7" t="e">
        <f>COUNTIFS(Sta!$B:$B,$A439,Sta!$J:$J,"&gt;1.5")/$C439</f>
        <v>#DIV/0!</v>
      </c>
      <c r="Q439" s="12" t="e">
        <f>(COUNTIFS(Sta!$A:$A,$A439,Sta!$I:$I,"&gt;0.5") +COUNTIFS(Sta!$B:$B,$A439,Sta!$K:$K,"&gt;0.5"))/$D439</f>
        <v>#DIV/0!</v>
      </c>
      <c r="R439" s="7" t="e">
        <f>COUNTIFS(Sta!$A:$A,$A439,Sta!$I:$I,"&gt;0.5")/$B439</f>
        <v>#DIV/0!</v>
      </c>
      <c r="S439" s="7" t="e">
        <f>COUNTIFS(Sta!$B:$B,$A439,Sta!$K:$K,"&gt;0.5")/$C439</f>
        <v>#DIV/0!</v>
      </c>
      <c r="T439" s="12" t="e">
        <f>(COUNTIFS(Sta!$A:$A,$A439,Sta!$I:$I,"&gt;1.5") +COUNTIFS(Sta!$B:$B,$A439,Sta!$K:$K,"&gt;1.5"))/$D439</f>
        <v>#DIV/0!</v>
      </c>
      <c r="U439" s="7" t="e">
        <f>COUNTIFS(Sta!$A:$A,$A439,Sta!$I:$I,"&gt;1.5")/$B439</f>
        <v>#DIV/0!</v>
      </c>
      <c r="V439" s="7" t="e">
        <f>COUNTIFS(Sta!$B:$B,$A439,Sta!$K:$K,"&gt;1.5")/$C439</f>
        <v>#DIV/0!</v>
      </c>
    </row>
    <row r="440" spans="1:22" x14ac:dyDescent="0.3">
      <c r="A440" t="s">
        <v>146</v>
      </c>
      <c r="B440" s="9">
        <f>COUNTIF(Sta!A:A,A440)</f>
        <v>0</v>
      </c>
      <c r="C440" s="4">
        <f>COUNTIF(Sta!B:B,A440)</f>
        <v>1</v>
      </c>
      <c r="D440" s="4">
        <f t="shared" si="12"/>
        <v>1</v>
      </c>
      <c r="E440" s="12">
        <f>(COUNTIFS(Sta!$A:$A,$A440,Sta!$L:$L,"&gt;0.5") +COUNTIFS(Sta!$B:$B,$A440,Sta!$L:$L,"&gt;0.5"))/$D440</f>
        <v>1</v>
      </c>
      <c r="F440" s="7" t="e">
        <f>COUNTIFS(Sta!$A:$A,$A440,Sta!$L:$L,"&gt;0.5")/$B440</f>
        <v>#DIV/0!</v>
      </c>
      <c r="G440" s="7">
        <f>COUNTIFS(Sta!$B:$B,$A440,Sta!$L:$L,"&gt;0.5")/$C440</f>
        <v>1</v>
      </c>
      <c r="H440" s="12">
        <f>(COUNTIFS(Sta!$A:$A,$A440,Sta!$L:$L,"&gt;1.5") +COUNTIFS(Sta!$B:$B,$A440,Sta!$L:$L,"&gt;1.5"))/$D440</f>
        <v>0</v>
      </c>
      <c r="I440" s="7" t="e">
        <f>COUNTIFS(Sta!$A:$A,$A440,Sta!$L:$L,"&gt;1.5")/$B440</f>
        <v>#DIV/0!</v>
      </c>
      <c r="J440" s="7">
        <f>COUNTIFS(Sta!$B:$B,$A440,Sta!$L:$L,"&gt;1.5")/$C440</f>
        <v>0</v>
      </c>
      <c r="K440" s="12">
        <f>(COUNTIFS(Sta!$A:$A,$A440,Sta!$H:$H,"&gt;0.5") +COUNTIFS(Sta!$B:$B,$A440,Sta!$J:$J,"&gt;0.5"))/$D440</f>
        <v>1</v>
      </c>
      <c r="L440" s="7" t="e">
        <f>COUNTIFS(Sta!$A:$A,$A440,Sta!$H:$H,"&gt;0.5")/$B440</f>
        <v>#DIV/0!</v>
      </c>
      <c r="M440" s="7">
        <f>COUNTIFS(Sta!$B:$B,$A440,Sta!$J:$J,"&gt;0.5")/$C440</f>
        <v>1</v>
      </c>
      <c r="N440" s="12">
        <f>(COUNTIFS(Sta!$A:$A,$A440,Sta!$H:$H,"&gt;1.5") +COUNTIFS(Sta!$B:$B,$A440,Sta!$J:$J,"&gt;1.5"))/$D440</f>
        <v>0</v>
      </c>
      <c r="O440" s="7" t="e">
        <f>COUNTIFS(Sta!$A:$A,$A440,Sta!$H:$H,"&gt;1.5")/$B440</f>
        <v>#DIV/0!</v>
      </c>
      <c r="P440" s="7">
        <f>COUNTIFS(Sta!$B:$B,$A440,Sta!$J:$J,"&gt;1.5")/$C440</f>
        <v>0</v>
      </c>
      <c r="Q440" s="12">
        <f>(COUNTIFS(Sta!$A:$A,$A440,Sta!$I:$I,"&gt;0.5") +COUNTIFS(Sta!$B:$B,$A440,Sta!$K:$K,"&gt;0.5"))/$D440</f>
        <v>0</v>
      </c>
      <c r="R440" s="7" t="e">
        <f>COUNTIFS(Sta!$A:$A,$A440,Sta!$I:$I,"&gt;0.5")/$B440</f>
        <v>#DIV/0!</v>
      </c>
      <c r="S440" s="7">
        <f>COUNTIFS(Sta!$B:$B,$A440,Sta!$K:$K,"&gt;0.5")/$C440</f>
        <v>0</v>
      </c>
      <c r="T440" s="12">
        <f>(COUNTIFS(Sta!$A:$A,$A440,Sta!$I:$I,"&gt;1.5") +COUNTIFS(Sta!$B:$B,$A440,Sta!$K:$K,"&gt;1.5"))/$D440</f>
        <v>0</v>
      </c>
      <c r="U440" s="7" t="e">
        <f>COUNTIFS(Sta!$A:$A,$A440,Sta!$I:$I,"&gt;1.5")/$B440</f>
        <v>#DIV/0!</v>
      </c>
      <c r="V440" s="7">
        <f>COUNTIFS(Sta!$B:$B,$A440,Sta!$K:$K,"&gt;1.5")/$C440</f>
        <v>0</v>
      </c>
    </row>
    <row r="441" spans="1:22" x14ac:dyDescent="0.3">
      <c r="A441" t="s">
        <v>209</v>
      </c>
      <c r="B441" s="9">
        <f>COUNTIF(Sta!A:A,A441)</f>
        <v>1</v>
      </c>
      <c r="C441" s="4">
        <f>COUNTIF(Sta!B:B,A441)</f>
        <v>1</v>
      </c>
      <c r="D441" s="4">
        <f t="shared" si="12"/>
        <v>2</v>
      </c>
      <c r="E441" s="12">
        <f>(COUNTIFS(Sta!$A:$A,$A441,Sta!$L:$L,"&gt;0.5") +COUNTIFS(Sta!$B:$B,$A441,Sta!$L:$L,"&gt;0.5"))/$D441</f>
        <v>0.5</v>
      </c>
      <c r="F441" s="7">
        <f>COUNTIFS(Sta!$A:$A,$A441,Sta!$L:$L,"&gt;0.5")/$B441</f>
        <v>0</v>
      </c>
      <c r="G441" s="7">
        <f>COUNTIFS(Sta!$B:$B,$A441,Sta!$L:$L,"&gt;0.5")/$C441</f>
        <v>1</v>
      </c>
      <c r="H441" s="12">
        <f>(COUNTIFS(Sta!$A:$A,$A441,Sta!$L:$L,"&gt;1.5") +COUNTIFS(Sta!$B:$B,$A441,Sta!$L:$L,"&gt;1.5"))/$D441</f>
        <v>0</v>
      </c>
      <c r="I441" s="7">
        <f>COUNTIFS(Sta!$A:$A,$A441,Sta!$L:$L,"&gt;1.5")/$B441</f>
        <v>0</v>
      </c>
      <c r="J441" s="7">
        <f>COUNTIFS(Sta!$B:$B,$A441,Sta!$L:$L,"&gt;1.5")/$C441</f>
        <v>0</v>
      </c>
      <c r="K441" s="12">
        <f>(COUNTIFS(Sta!$A:$A,$A441,Sta!$H:$H,"&gt;0.5") +COUNTIFS(Sta!$B:$B,$A441,Sta!$J:$J,"&gt;0.5"))/$D441</f>
        <v>0.5</v>
      </c>
      <c r="L441" s="7">
        <f>COUNTIFS(Sta!$A:$A,$A441,Sta!$H:$H,"&gt;0.5")/$B441</f>
        <v>0</v>
      </c>
      <c r="M441" s="7">
        <f>COUNTIFS(Sta!$B:$B,$A441,Sta!$J:$J,"&gt;0.5")/$C441</f>
        <v>1</v>
      </c>
      <c r="N441" s="12">
        <f>(COUNTIFS(Sta!$A:$A,$A441,Sta!$H:$H,"&gt;1.5") +COUNTIFS(Sta!$B:$B,$A441,Sta!$J:$J,"&gt;1.5"))/$D441</f>
        <v>0</v>
      </c>
      <c r="O441" s="7">
        <f>COUNTIFS(Sta!$A:$A,$A441,Sta!$H:$H,"&gt;1.5")/$B441</f>
        <v>0</v>
      </c>
      <c r="P441" s="7">
        <f>COUNTIFS(Sta!$B:$B,$A441,Sta!$J:$J,"&gt;1.5")/$C441</f>
        <v>0</v>
      </c>
      <c r="Q441" s="12">
        <f>(COUNTIFS(Sta!$A:$A,$A441,Sta!$I:$I,"&gt;0.5") +COUNTIFS(Sta!$B:$B,$A441,Sta!$K:$K,"&gt;0.5"))/$D441</f>
        <v>0</v>
      </c>
      <c r="R441" s="7">
        <f>COUNTIFS(Sta!$A:$A,$A441,Sta!$I:$I,"&gt;0.5")/$B441</f>
        <v>0</v>
      </c>
      <c r="S441" s="7">
        <f>COUNTIFS(Sta!$B:$B,$A441,Sta!$K:$K,"&gt;0.5")/$C441</f>
        <v>0</v>
      </c>
      <c r="T441" s="12">
        <f>(COUNTIFS(Sta!$A:$A,$A441,Sta!$I:$I,"&gt;1.5") +COUNTIFS(Sta!$B:$B,$A441,Sta!$K:$K,"&gt;1.5"))/$D441</f>
        <v>0</v>
      </c>
      <c r="U441" s="7">
        <f>COUNTIFS(Sta!$A:$A,$A441,Sta!$I:$I,"&gt;1.5")/$B441</f>
        <v>0</v>
      </c>
      <c r="V441" s="7">
        <f>COUNTIFS(Sta!$B:$B,$A441,Sta!$K:$K,"&gt;1.5")/$C441</f>
        <v>0</v>
      </c>
    </row>
    <row r="442" spans="1:22" x14ac:dyDescent="0.3">
      <c r="A442" t="s">
        <v>140</v>
      </c>
      <c r="B442" s="9">
        <f>COUNTIF(Sta!A:A,A442)</f>
        <v>1</v>
      </c>
      <c r="C442" s="4">
        <f>COUNTIF(Sta!B:B,A442)</f>
        <v>0</v>
      </c>
      <c r="D442" s="4">
        <f t="shared" si="12"/>
        <v>1</v>
      </c>
      <c r="E442" s="12">
        <f>(COUNTIFS(Sta!$A:$A,$A442,Sta!$L:$L,"&gt;0.5") +COUNTIFS(Sta!$B:$B,$A442,Sta!$L:$L,"&gt;0.5"))/$D442</f>
        <v>1</v>
      </c>
      <c r="F442" s="7">
        <f>COUNTIFS(Sta!$A:$A,$A442,Sta!$L:$L,"&gt;0.5")/$B442</f>
        <v>1</v>
      </c>
      <c r="G442" s="7" t="e">
        <f>COUNTIFS(Sta!$B:$B,$A442,Sta!$L:$L,"&gt;0.5")/$C442</f>
        <v>#DIV/0!</v>
      </c>
      <c r="H442" s="12">
        <f>(COUNTIFS(Sta!$A:$A,$A442,Sta!$L:$L,"&gt;1.5") +COUNTIFS(Sta!$B:$B,$A442,Sta!$L:$L,"&gt;1.5"))/$D442</f>
        <v>0</v>
      </c>
      <c r="I442" s="7">
        <f>COUNTIFS(Sta!$A:$A,$A442,Sta!$L:$L,"&gt;1.5")/$B442</f>
        <v>0</v>
      </c>
      <c r="J442" s="7" t="e">
        <f>COUNTIFS(Sta!$B:$B,$A442,Sta!$L:$L,"&gt;1.5")/$C442</f>
        <v>#DIV/0!</v>
      </c>
      <c r="K442" s="12">
        <f>(COUNTIFS(Sta!$A:$A,$A442,Sta!$H:$H,"&gt;0.5") +COUNTIFS(Sta!$B:$B,$A442,Sta!$J:$J,"&gt;0.5"))/$D442</f>
        <v>0</v>
      </c>
      <c r="L442" s="7">
        <f>COUNTIFS(Sta!$A:$A,$A442,Sta!$H:$H,"&gt;0.5")/$B442</f>
        <v>0</v>
      </c>
      <c r="M442" s="7" t="e">
        <f>COUNTIFS(Sta!$B:$B,$A442,Sta!$J:$J,"&gt;0.5")/$C442</f>
        <v>#DIV/0!</v>
      </c>
      <c r="N442" s="12">
        <f>(COUNTIFS(Sta!$A:$A,$A442,Sta!$H:$H,"&gt;1.5") +COUNTIFS(Sta!$B:$B,$A442,Sta!$J:$J,"&gt;1.5"))/$D442</f>
        <v>0</v>
      </c>
      <c r="O442" s="7">
        <f>COUNTIFS(Sta!$A:$A,$A442,Sta!$H:$H,"&gt;1.5")/$B442</f>
        <v>0</v>
      </c>
      <c r="P442" s="7" t="e">
        <f>COUNTIFS(Sta!$B:$B,$A442,Sta!$J:$J,"&gt;1.5")/$C442</f>
        <v>#DIV/0!</v>
      </c>
      <c r="Q442" s="12">
        <f>(COUNTIFS(Sta!$A:$A,$A442,Sta!$I:$I,"&gt;0.5") +COUNTIFS(Sta!$B:$B,$A442,Sta!$K:$K,"&gt;0.5"))/$D442</f>
        <v>1</v>
      </c>
      <c r="R442" s="7">
        <f>COUNTIFS(Sta!$A:$A,$A442,Sta!$I:$I,"&gt;0.5")/$B442</f>
        <v>1</v>
      </c>
      <c r="S442" s="7" t="e">
        <f>COUNTIFS(Sta!$B:$B,$A442,Sta!$K:$K,"&gt;0.5")/$C442</f>
        <v>#DIV/0!</v>
      </c>
      <c r="T442" s="12">
        <f>(COUNTIFS(Sta!$A:$A,$A442,Sta!$I:$I,"&gt;1.5") +COUNTIFS(Sta!$B:$B,$A442,Sta!$K:$K,"&gt;1.5"))/$D442</f>
        <v>0</v>
      </c>
      <c r="U442" s="7">
        <f>COUNTIFS(Sta!$A:$A,$A442,Sta!$I:$I,"&gt;1.5")/$B442</f>
        <v>0</v>
      </c>
      <c r="V442" s="7" t="e">
        <f>COUNTIFS(Sta!$B:$B,$A442,Sta!$K:$K,"&gt;1.5")/$C442</f>
        <v>#DIV/0!</v>
      </c>
    </row>
    <row r="443" spans="1:22" x14ac:dyDescent="0.3">
      <c r="A443" t="s">
        <v>475</v>
      </c>
      <c r="B443" s="9">
        <f>COUNTIF(Sta!A:A,A443)</f>
        <v>2</v>
      </c>
      <c r="C443" s="4">
        <f>COUNTIF(Sta!B:B,A443)</f>
        <v>1</v>
      </c>
      <c r="D443" s="4">
        <f t="shared" si="12"/>
        <v>3</v>
      </c>
      <c r="E443" s="12">
        <f>(COUNTIFS(Sta!$A:$A,$A443,Sta!$L:$L,"&gt;0.5") +COUNTIFS(Sta!$B:$B,$A443,Sta!$L:$L,"&gt;0.5"))/$D443</f>
        <v>0.66666666666666663</v>
      </c>
      <c r="F443" s="7">
        <f>COUNTIFS(Sta!$A:$A,$A443,Sta!$L:$L,"&gt;0.5")/$B443</f>
        <v>1</v>
      </c>
      <c r="G443" s="7">
        <f>COUNTIFS(Sta!$B:$B,$A443,Sta!$L:$L,"&gt;0.5")/$C443</f>
        <v>0</v>
      </c>
      <c r="H443" s="12">
        <f>(COUNTIFS(Sta!$A:$A,$A443,Sta!$L:$L,"&gt;1.5") +COUNTIFS(Sta!$B:$B,$A443,Sta!$L:$L,"&gt;1.5"))/$D443</f>
        <v>0.66666666666666663</v>
      </c>
      <c r="I443" s="7">
        <f>COUNTIFS(Sta!$A:$A,$A443,Sta!$L:$L,"&gt;1.5")/$B443</f>
        <v>1</v>
      </c>
      <c r="J443" s="7">
        <f>COUNTIFS(Sta!$B:$B,$A443,Sta!$L:$L,"&gt;1.5")/$C443</f>
        <v>0</v>
      </c>
      <c r="K443" s="12">
        <f>(COUNTIFS(Sta!$A:$A,$A443,Sta!$H:$H,"&gt;0.5") +COUNTIFS(Sta!$B:$B,$A443,Sta!$J:$J,"&gt;0.5"))/$D443</f>
        <v>0.66666666666666663</v>
      </c>
      <c r="L443" s="7">
        <f>COUNTIFS(Sta!$A:$A,$A443,Sta!$H:$H,"&gt;0.5")/$B443</f>
        <v>1</v>
      </c>
      <c r="M443" s="7">
        <f>COUNTIFS(Sta!$B:$B,$A443,Sta!$J:$J,"&gt;0.5")/$C443</f>
        <v>0</v>
      </c>
      <c r="N443" s="12">
        <f>(COUNTIFS(Sta!$A:$A,$A443,Sta!$H:$H,"&gt;1.5") +COUNTIFS(Sta!$B:$B,$A443,Sta!$J:$J,"&gt;1.5"))/$D443</f>
        <v>0.33333333333333331</v>
      </c>
      <c r="O443" s="7">
        <f>COUNTIFS(Sta!$A:$A,$A443,Sta!$H:$H,"&gt;1.5")/$B443</f>
        <v>0.5</v>
      </c>
      <c r="P443" s="7">
        <f>COUNTIFS(Sta!$B:$B,$A443,Sta!$J:$J,"&gt;1.5")/$C443</f>
        <v>0</v>
      </c>
      <c r="Q443" s="12">
        <f>(COUNTIFS(Sta!$A:$A,$A443,Sta!$I:$I,"&gt;0.5") +COUNTIFS(Sta!$B:$B,$A443,Sta!$K:$K,"&gt;0.5"))/$D443</f>
        <v>0.33333333333333331</v>
      </c>
      <c r="R443" s="7">
        <f>COUNTIFS(Sta!$A:$A,$A443,Sta!$I:$I,"&gt;0.5")/$B443</f>
        <v>0.5</v>
      </c>
      <c r="S443" s="7">
        <f>COUNTIFS(Sta!$B:$B,$A443,Sta!$K:$K,"&gt;0.5")/$C443</f>
        <v>0</v>
      </c>
      <c r="T443" s="12">
        <f>(COUNTIFS(Sta!$A:$A,$A443,Sta!$I:$I,"&gt;1.5") +COUNTIFS(Sta!$B:$B,$A443,Sta!$K:$K,"&gt;1.5"))/$D443</f>
        <v>0</v>
      </c>
      <c r="U443" s="7">
        <f>COUNTIFS(Sta!$A:$A,$A443,Sta!$I:$I,"&gt;1.5")/$B443</f>
        <v>0</v>
      </c>
      <c r="V443" s="7">
        <f>COUNTIFS(Sta!$B:$B,$A443,Sta!$K:$K,"&gt;1.5")/$C443</f>
        <v>0</v>
      </c>
    </row>
    <row r="444" spans="1:22" x14ac:dyDescent="0.3">
      <c r="A444" t="s">
        <v>92</v>
      </c>
      <c r="B444" s="9">
        <f>COUNTIF(Sta!A:A,A444)</f>
        <v>0</v>
      </c>
      <c r="C444" s="4">
        <f>COUNTIF(Sta!B:B,A444)</f>
        <v>0</v>
      </c>
      <c r="D444" s="4">
        <f t="shared" si="12"/>
        <v>0</v>
      </c>
      <c r="E444" s="12" t="e">
        <f>(COUNTIFS(Sta!$A:$A,$A444,Sta!$L:$L,"&gt;0.5") +COUNTIFS(Sta!$B:$B,$A444,Sta!$L:$L,"&gt;0.5"))/$D444</f>
        <v>#DIV/0!</v>
      </c>
      <c r="F444" s="7" t="e">
        <f>COUNTIFS(Sta!$A:$A,$A444,Sta!$L:$L,"&gt;0.5")/$B444</f>
        <v>#DIV/0!</v>
      </c>
      <c r="G444" s="7" t="e">
        <f>COUNTIFS(Sta!$B:$B,$A444,Sta!$L:$L,"&gt;0.5")/$C444</f>
        <v>#DIV/0!</v>
      </c>
      <c r="H444" s="12" t="e">
        <f>(COUNTIFS(Sta!$A:$A,$A444,Sta!$L:$L,"&gt;1.5") +COUNTIFS(Sta!$B:$B,$A444,Sta!$L:$L,"&gt;1.5"))/$D444</f>
        <v>#DIV/0!</v>
      </c>
      <c r="I444" s="7" t="e">
        <f>COUNTIFS(Sta!$A:$A,$A444,Sta!$L:$L,"&gt;1.5")/$B444</f>
        <v>#DIV/0!</v>
      </c>
      <c r="J444" s="7" t="e">
        <f>COUNTIFS(Sta!$B:$B,$A444,Sta!$L:$L,"&gt;1.5")/$C444</f>
        <v>#DIV/0!</v>
      </c>
      <c r="K444" s="12" t="e">
        <f>(COUNTIFS(Sta!$A:$A,$A444,Sta!$H:$H,"&gt;0.5") +COUNTIFS(Sta!$B:$B,$A444,Sta!$J:$J,"&gt;0.5"))/$D444</f>
        <v>#DIV/0!</v>
      </c>
      <c r="L444" s="7" t="e">
        <f>COUNTIFS(Sta!$A:$A,$A444,Sta!$H:$H,"&gt;0.5")/$B444</f>
        <v>#DIV/0!</v>
      </c>
      <c r="M444" s="7" t="e">
        <f>COUNTIFS(Sta!$B:$B,$A444,Sta!$J:$J,"&gt;0.5")/$C444</f>
        <v>#DIV/0!</v>
      </c>
      <c r="N444" s="12" t="e">
        <f>(COUNTIFS(Sta!$A:$A,$A444,Sta!$H:$H,"&gt;1.5") +COUNTIFS(Sta!$B:$B,$A444,Sta!$J:$J,"&gt;1.5"))/$D444</f>
        <v>#DIV/0!</v>
      </c>
      <c r="O444" s="7" t="e">
        <f>COUNTIFS(Sta!$A:$A,$A444,Sta!$H:$H,"&gt;1.5")/$B444</f>
        <v>#DIV/0!</v>
      </c>
      <c r="P444" s="7" t="e">
        <f>COUNTIFS(Sta!$B:$B,$A444,Sta!$J:$J,"&gt;1.5")/$C444</f>
        <v>#DIV/0!</v>
      </c>
      <c r="Q444" s="12" t="e">
        <f>(COUNTIFS(Sta!$A:$A,$A444,Sta!$I:$I,"&gt;0.5") +COUNTIFS(Sta!$B:$B,$A444,Sta!$K:$K,"&gt;0.5"))/$D444</f>
        <v>#DIV/0!</v>
      </c>
      <c r="R444" s="7" t="e">
        <f>COUNTIFS(Sta!$A:$A,$A444,Sta!$I:$I,"&gt;0.5")/$B444</f>
        <v>#DIV/0!</v>
      </c>
      <c r="S444" s="7" t="e">
        <f>COUNTIFS(Sta!$B:$B,$A444,Sta!$K:$K,"&gt;0.5")/$C444</f>
        <v>#DIV/0!</v>
      </c>
      <c r="T444" s="12" t="e">
        <f>(COUNTIFS(Sta!$A:$A,$A444,Sta!$I:$I,"&gt;1.5") +COUNTIFS(Sta!$B:$B,$A444,Sta!$K:$K,"&gt;1.5"))/$D444</f>
        <v>#DIV/0!</v>
      </c>
      <c r="U444" s="7" t="e">
        <f>COUNTIFS(Sta!$A:$A,$A444,Sta!$I:$I,"&gt;1.5")/$B444</f>
        <v>#DIV/0!</v>
      </c>
      <c r="V444" s="7" t="e">
        <f>COUNTIFS(Sta!$B:$B,$A444,Sta!$K:$K,"&gt;1.5")/$C444</f>
        <v>#DIV/0!</v>
      </c>
    </row>
    <row r="445" spans="1:22" x14ac:dyDescent="0.3">
      <c r="A445" t="s">
        <v>674</v>
      </c>
      <c r="B445" s="9">
        <f>COUNTIF(Sta!A:A,A445)</f>
        <v>9</v>
      </c>
      <c r="C445" s="4">
        <f>COUNTIF(Sta!B:B,A445)</f>
        <v>9</v>
      </c>
      <c r="D445" s="4">
        <f t="shared" ref="D445:D508" si="13">B445+C445</f>
        <v>18</v>
      </c>
      <c r="E445" s="12">
        <f>(COUNTIFS(Sta!$A:$A,$A445,Sta!$L:$L,"&gt;0.5") +COUNTIFS(Sta!$B:$B,$A445,Sta!$L:$L,"&gt;0.5"))/$D445</f>
        <v>0.61111111111111116</v>
      </c>
      <c r="F445" s="7">
        <f>COUNTIFS(Sta!$A:$A,$A445,Sta!$L:$L,"&gt;0.5")/$B445</f>
        <v>0.55555555555555558</v>
      </c>
      <c r="G445" s="7">
        <f>COUNTIFS(Sta!$B:$B,$A445,Sta!$L:$L,"&gt;0.5")/$C445</f>
        <v>0.66666666666666663</v>
      </c>
      <c r="H445" s="12">
        <f>(COUNTIFS(Sta!$A:$A,$A445,Sta!$L:$L,"&gt;1.5") +COUNTIFS(Sta!$B:$B,$A445,Sta!$L:$L,"&gt;1.5"))/$D445</f>
        <v>0.1111111111111111</v>
      </c>
      <c r="I445" s="7">
        <f>COUNTIFS(Sta!$A:$A,$A445,Sta!$L:$L,"&gt;1.5")/$B445</f>
        <v>0.1111111111111111</v>
      </c>
      <c r="J445" s="7">
        <f>COUNTIFS(Sta!$B:$B,$A445,Sta!$L:$L,"&gt;1.5")/$C445</f>
        <v>0.1111111111111111</v>
      </c>
      <c r="K445" s="12">
        <f>(COUNTIFS(Sta!$A:$A,$A445,Sta!$H:$H,"&gt;0.5") +COUNTIFS(Sta!$B:$B,$A445,Sta!$J:$J,"&gt;0.5"))/$D445</f>
        <v>0.22222222222222221</v>
      </c>
      <c r="L445" s="7">
        <f>COUNTIFS(Sta!$A:$A,$A445,Sta!$H:$H,"&gt;0.5")/$B445</f>
        <v>0.1111111111111111</v>
      </c>
      <c r="M445" s="7">
        <f>COUNTIFS(Sta!$B:$B,$A445,Sta!$J:$J,"&gt;0.5")/$C445</f>
        <v>0.33333333333333331</v>
      </c>
      <c r="N445" s="12">
        <f>(COUNTIFS(Sta!$A:$A,$A445,Sta!$H:$H,"&gt;1.5") +COUNTIFS(Sta!$B:$B,$A445,Sta!$J:$J,"&gt;1.5"))/$D445</f>
        <v>0</v>
      </c>
      <c r="O445" s="7">
        <f>COUNTIFS(Sta!$A:$A,$A445,Sta!$H:$H,"&gt;1.5")/$B445</f>
        <v>0</v>
      </c>
      <c r="P445" s="7">
        <f>COUNTIFS(Sta!$B:$B,$A445,Sta!$J:$J,"&gt;1.5")/$C445</f>
        <v>0</v>
      </c>
      <c r="Q445" s="12">
        <f>(COUNTIFS(Sta!$A:$A,$A445,Sta!$I:$I,"&gt;0.5") +COUNTIFS(Sta!$B:$B,$A445,Sta!$K:$K,"&gt;0.5"))/$D445</f>
        <v>0.3888888888888889</v>
      </c>
      <c r="R445" s="7">
        <f>COUNTIFS(Sta!$A:$A,$A445,Sta!$I:$I,"&gt;0.5")/$B445</f>
        <v>0.44444444444444442</v>
      </c>
      <c r="S445" s="7">
        <f>COUNTIFS(Sta!$B:$B,$A445,Sta!$K:$K,"&gt;0.5")/$C445</f>
        <v>0.33333333333333331</v>
      </c>
      <c r="T445" s="12">
        <f>(COUNTIFS(Sta!$A:$A,$A445,Sta!$I:$I,"&gt;1.5") +COUNTIFS(Sta!$B:$B,$A445,Sta!$K:$K,"&gt;1.5"))/$D445</f>
        <v>0.1111111111111111</v>
      </c>
      <c r="U445" s="7">
        <f>COUNTIFS(Sta!$A:$A,$A445,Sta!$I:$I,"&gt;1.5")/$B445</f>
        <v>0.1111111111111111</v>
      </c>
      <c r="V445" s="7">
        <f>COUNTIFS(Sta!$B:$B,$A445,Sta!$K:$K,"&gt;1.5")/$C445</f>
        <v>0.1111111111111111</v>
      </c>
    </row>
    <row r="446" spans="1:22" x14ac:dyDescent="0.3">
      <c r="A446" t="s">
        <v>646</v>
      </c>
      <c r="B446" s="9">
        <f>COUNTIF(Sta!A:A,A446)</f>
        <v>1</v>
      </c>
      <c r="C446" s="4">
        <f>COUNTIF(Sta!B:B,A446)</f>
        <v>1</v>
      </c>
      <c r="D446" s="4">
        <f t="shared" si="13"/>
        <v>2</v>
      </c>
      <c r="E446" s="12">
        <f>(COUNTIFS(Sta!$A:$A,$A446,Sta!$L:$L,"&gt;0.5") +COUNTIFS(Sta!$B:$B,$A446,Sta!$L:$L,"&gt;0.5"))/$D446</f>
        <v>0.5</v>
      </c>
      <c r="F446" s="7">
        <f>COUNTIFS(Sta!$A:$A,$A446,Sta!$L:$L,"&gt;0.5")/$B446</f>
        <v>0</v>
      </c>
      <c r="G446" s="7">
        <f>COUNTIFS(Sta!$B:$B,$A446,Sta!$L:$L,"&gt;0.5")/$C446</f>
        <v>1</v>
      </c>
      <c r="H446" s="12">
        <f>(COUNTIFS(Sta!$A:$A,$A446,Sta!$L:$L,"&gt;1.5") +COUNTIFS(Sta!$B:$B,$A446,Sta!$L:$L,"&gt;1.5"))/$D446</f>
        <v>0</v>
      </c>
      <c r="I446" s="7">
        <f>COUNTIFS(Sta!$A:$A,$A446,Sta!$L:$L,"&gt;1.5")/$B446</f>
        <v>0</v>
      </c>
      <c r="J446" s="7">
        <f>COUNTIFS(Sta!$B:$B,$A446,Sta!$L:$L,"&gt;1.5")/$C446</f>
        <v>0</v>
      </c>
      <c r="K446" s="12">
        <f>(COUNTIFS(Sta!$A:$A,$A446,Sta!$H:$H,"&gt;0.5") +COUNTIFS(Sta!$B:$B,$A446,Sta!$J:$J,"&gt;0.5"))/$D446</f>
        <v>0.5</v>
      </c>
      <c r="L446" s="7">
        <f>COUNTIFS(Sta!$A:$A,$A446,Sta!$H:$H,"&gt;0.5")/$B446</f>
        <v>0</v>
      </c>
      <c r="M446" s="7">
        <f>COUNTIFS(Sta!$B:$B,$A446,Sta!$J:$J,"&gt;0.5")/$C446</f>
        <v>1</v>
      </c>
      <c r="N446" s="12">
        <f>(COUNTIFS(Sta!$A:$A,$A446,Sta!$H:$H,"&gt;1.5") +COUNTIFS(Sta!$B:$B,$A446,Sta!$J:$J,"&gt;1.5"))/$D446</f>
        <v>0</v>
      </c>
      <c r="O446" s="7">
        <f>COUNTIFS(Sta!$A:$A,$A446,Sta!$H:$H,"&gt;1.5")/$B446</f>
        <v>0</v>
      </c>
      <c r="P446" s="7">
        <f>COUNTIFS(Sta!$B:$B,$A446,Sta!$J:$J,"&gt;1.5")/$C446</f>
        <v>0</v>
      </c>
      <c r="Q446" s="12">
        <f>(COUNTIFS(Sta!$A:$A,$A446,Sta!$I:$I,"&gt;0.5") +COUNTIFS(Sta!$B:$B,$A446,Sta!$K:$K,"&gt;0.5"))/$D446</f>
        <v>0</v>
      </c>
      <c r="R446" s="7">
        <f>COUNTIFS(Sta!$A:$A,$A446,Sta!$I:$I,"&gt;0.5")/$B446</f>
        <v>0</v>
      </c>
      <c r="S446" s="7">
        <f>COUNTIFS(Sta!$B:$B,$A446,Sta!$K:$K,"&gt;0.5")/$C446</f>
        <v>0</v>
      </c>
      <c r="T446" s="12">
        <f>(COUNTIFS(Sta!$A:$A,$A446,Sta!$I:$I,"&gt;1.5") +COUNTIFS(Sta!$B:$B,$A446,Sta!$K:$K,"&gt;1.5"))/$D446</f>
        <v>0</v>
      </c>
      <c r="U446" s="7">
        <f>COUNTIFS(Sta!$A:$A,$A446,Sta!$I:$I,"&gt;1.5")/$B446</f>
        <v>0</v>
      </c>
      <c r="V446" s="7">
        <f>COUNTIFS(Sta!$B:$B,$A446,Sta!$K:$K,"&gt;1.5")/$C446</f>
        <v>0</v>
      </c>
    </row>
    <row r="447" spans="1:22" x14ac:dyDescent="0.3">
      <c r="A447" t="s">
        <v>541</v>
      </c>
      <c r="B447" s="9">
        <f>COUNTIF(Sta!A:A,A447)</f>
        <v>9</v>
      </c>
      <c r="C447" s="4">
        <f>COUNTIF(Sta!B:B,A447)</f>
        <v>8</v>
      </c>
      <c r="D447" s="4">
        <f t="shared" si="13"/>
        <v>17</v>
      </c>
      <c r="E447" s="12">
        <f>(COUNTIFS(Sta!$A:$A,$A447,Sta!$L:$L,"&gt;0.5") +COUNTIFS(Sta!$B:$B,$A447,Sta!$L:$L,"&gt;0.5"))/$D447</f>
        <v>0.82352941176470584</v>
      </c>
      <c r="F447" s="7">
        <f>COUNTIFS(Sta!$A:$A,$A447,Sta!$L:$L,"&gt;0.5")/$B447</f>
        <v>0.88888888888888884</v>
      </c>
      <c r="G447" s="7">
        <f>COUNTIFS(Sta!$B:$B,$A447,Sta!$L:$L,"&gt;0.5")/$C447</f>
        <v>0.75</v>
      </c>
      <c r="H447" s="12">
        <f>(COUNTIFS(Sta!$A:$A,$A447,Sta!$L:$L,"&gt;1.5") +COUNTIFS(Sta!$B:$B,$A447,Sta!$L:$L,"&gt;1.5"))/$D447</f>
        <v>0.41176470588235292</v>
      </c>
      <c r="I447" s="7">
        <f>COUNTIFS(Sta!$A:$A,$A447,Sta!$L:$L,"&gt;1.5")/$B447</f>
        <v>0.33333333333333331</v>
      </c>
      <c r="J447" s="7">
        <f>COUNTIFS(Sta!$B:$B,$A447,Sta!$L:$L,"&gt;1.5")/$C447</f>
        <v>0.5</v>
      </c>
      <c r="K447" s="12">
        <f>(COUNTIFS(Sta!$A:$A,$A447,Sta!$H:$H,"&gt;0.5") +COUNTIFS(Sta!$B:$B,$A447,Sta!$J:$J,"&gt;0.5"))/$D447</f>
        <v>0.58823529411764708</v>
      </c>
      <c r="L447" s="7">
        <f>COUNTIFS(Sta!$A:$A,$A447,Sta!$H:$H,"&gt;0.5")/$B447</f>
        <v>0.77777777777777779</v>
      </c>
      <c r="M447" s="7">
        <f>COUNTIFS(Sta!$B:$B,$A447,Sta!$J:$J,"&gt;0.5")/$C447</f>
        <v>0.375</v>
      </c>
      <c r="N447" s="12">
        <f>(COUNTIFS(Sta!$A:$A,$A447,Sta!$H:$H,"&gt;1.5") +COUNTIFS(Sta!$B:$B,$A447,Sta!$J:$J,"&gt;1.5"))/$D447</f>
        <v>0.17647058823529413</v>
      </c>
      <c r="O447" s="7">
        <f>COUNTIFS(Sta!$A:$A,$A447,Sta!$H:$H,"&gt;1.5")/$B447</f>
        <v>0.33333333333333331</v>
      </c>
      <c r="P447" s="7">
        <f>COUNTIFS(Sta!$B:$B,$A447,Sta!$J:$J,"&gt;1.5")/$C447</f>
        <v>0</v>
      </c>
      <c r="Q447" s="12">
        <f>(COUNTIFS(Sta!$A:$A,$A447,Sta!$I:$I,"&gt;0.5") +COUNTIFS(Sta!$B:$B,$A447,Sta!$K:$K,"&gt;0.5"))/$D447</f>
        <v>0.58823529411764708</v>
      </c>
      <c r="R447" s="7">
        <f>COUNTIFS(Sta!$A:$A,$A447,Sta!$I:$I,"&gt;0.5")/$B447</f>
        <v>0.44444444444444442</v>
      </c>
      <c r="S447" s="7">
        <f>COUNTIFS(Sta!$B:$B,$A447,Sta!$K:$K,"&gt;0.5")/$C447</f>
        <v>0.75</v>
      </c>
      <c r="T447" s="12">
        <f>(COUNTIFS(Sta!$A:$A,$A447,Sta!$I:$I,"&gt;1.5") +COUNTIFS(Sta!$B:$B,$A447,Sta!$K:$K,"&gt;1.5"))/$D447</f>
        <v>5.8823529411764705E-2</v>
      </c>
      <c r="U447" s="7">
        <f>COUNTIFS(Sta!$A:$A,$A447,Sta!$I:$I,"&gt;1.5")/$B447</f>
        <v>0</v>
      </c>
      <c r="V447" s="7">
        <f>COUNTIFS(Sta!$B:$B,$A447,Sta!$K:$K,"&gt;1.5")/$C447</f>
        <v>0.125</v>
      </c>
    </row>
    <row r="448" spans="1:22" x14ac:dyDescent="0.3">
      <c r="A448" t="s">
        <v>434</v>
      </c>
      <c r="B448" s="9">
        <f>COUNTIF(Sta!A:A,A448)</f>
        <v>1</v>
      </c>
      <c r="C448" s="4">
        <f>COUNTIF(Sta!B:B,A448)</f>
        <v>1</v>
      </c>
      <c r="D448" s="4">
        <f t="shared" si="13"/>
        <v>2</v>
      </c>
      <c r="E448" s="12">
        <f>(COUNTIFS(Sta!$A:$A,$A448,Sta!$L:$L,"&gt;0.5") +COUNTIFS(Sta!$B:$B,$A448,Sta!$L:$L,"&gt;0.5"))/$D448</f>
        <v>0.5</v>
      </c>
      <c r="F448" s="7">
        <f>COUNTIFS(Sta!$A:$A,$A448,Sta!$L:$L,"&gt;0.5")/$B448</f>
        <v>1</v>
      </c>
      <c r="G448" s="7">
        <f>COUNTIFS(Sta!$B:$B,$A448,Sta!$L:$L,"&gt;0.5")/$C448</f>
        <v>0</v>
      </c>
      <c r="H448" s="12">
        <f>(COUNTIFS(Sta!$A:$A,$A448,Sta!$L:$L,"&gt;1.5") +COUNTIFS(Sta!$B:$B,$A448,Sta!$L:$L,"&gt;1.5"))/$D448</f>
        <v>0.5</v>
      </c>
      <c r="I448" s="7">
        <f>COUNTIFS(Sta!$A:$A,$A448,Sta!$L:$L,"&gt;1.5")/$B448</f>
        <v>1</v>
      </c>
      <c r="J448" s="7">
        <f>COUNTIFS(Sta!$B:$B,$A448,Sta!$L:$L,"&gt;1.5")/$C448</f>
        <v>0</v>
      </c>
      <c r="K448" s="12">
        <f>(COUNTIFS(Sta!$A:$A,$A448,Sta!$H:$H,"&gt;0.5") +COUNTIFS(Sta!$B:$B,$A448,Sta!$J:$J,"&gt;0.5"))/$D448</f>
        <v>0.5</v>
      </c>
      <c r="L448" s="7">
        <f>COUNTIFS(Sta!$A:$A,$A448,Sta!$H:$H,"&gt;0.5")/$B448</f>
        <v>1</v>
      </c>
      <c r="M448" s="7">
        <f>COUNTIFS(Sta!$B:$B,$A448,Sta!$J:$J,"&gt;0.5")/$C448</f>
        <v>0</v>
      </c>
      <c r="N448" s="12">
        <f>(COUNTIFS(Sta!$A:$A,$A448,Sta!$H:$H,"&gt;1.5") +COUNTIFS(Sta!$B:$B,$A448,Sta!$J:$J,"&gt;1.5"))/$D448</f>
        <v>0.5</v>
      </c>
      <c r="O448" s="7">
        <f>COUNTIFS(Sta!$A:$A,$A448,Sta!$H:$H,"&gt;1.5")/$B448</f>
        <v>1</v>
      </c>
      <c r="P448" s="7">
        <f>COUNTIFS(Sta!$B:$B,$A448,Sta!$J:$J,"&gt;1.5")/$C448</f>
        <v>0</v>
      </c>
      <c r="Q448" s="12">
        <f>(COUNTIFS(Sta!$A:$A,$A448,Sta!$I:$I,"&gt;0.5") +COUNTIFS(Sta!$B:$B,$A448,Sta!$K:$K,"&gt;0.5"))/$D448</f>
        <v>0</v>
      </c>
      <c r="R448" s="7">
        <f>COUNTIFS(Sta!$A:$A,$A448,Sta!$I:$I,"&gt;0.5")/$B448</f>
        <v>0</v>
      </c>
      <c r="S448" s="7">
        <f>COUNTIFS(Sta!$B:$B,$A448,Sta!$K:$K,"&gt;0.5")/$C448</f>
        <v>0</v>
      </c>
      <c r="T448" s="12">
        <f>(COUNTIFS(Sta!$A:$A,$A448,Sta!$I:$I,"&gt;1.5") +COUNTIFS(Sta!$B:$B,$A448,Sta!$K:$K,"&gt;1.5"))/$D448</f>
        <v>0</v>
      </c>
      <c r="U448" s="7">
        <f>COUNTIFS(Sta!$A:$A,$A448,Sta!$I:$I,"&gt;1.5")/$B448</f>
        <v>0</v>
      </c>
      <c r="V448" s="7">
        <f>COUNTIFS(Sta!$B:$B,$A448,Sta!$K:$K,"&gt;1.5")/$C448</f>
        <v>0</v>
      </c>
    </row>
    <row r="449" spans="1:22" x14ac:dyDescent="0.3">
      <c r="A449" t="s">
        <v>548</v>
      </c>
      <c r="B449" s="9">
        <f>COUNTIF(Sta!A:A,A449)</f>
        <v>2</v>
      </c>
      <c r="C449" s="4">
        <f>COUNTIF(Sta!B:B,A449)</f>
        <v>2</v>
      </c>
      <c r="D449" s="4">
        <f t="shared" si="13"/>
        <v>4</v>
      </c>
      <c r="E449" s="12">
        <f>(COUNTIFS(Sta!$A:$A,$A449,Sta!$L:$L,"&gt;0.5") +COUNTIFS(Sta!$B:$B,$A449,Sta!$L:$L,"&gt;0.5"))/$D449</f>
        <v>1</v>
      </c>
      <c r="F449" s="7">
        <f>COUNTIFS(Sta!$A:$A,$A449,Sta!$L:$L,"&gt;0.5")/$B449</f>
        <v>1</v>
      </c>
      <c r="G449" s="7">
        <f>COUNTIFS(Sta!$B:$B,$A449,Sta!$L:$L,"&gt;0.5")/$C449</f>
        <v>1</v>
      </c>
      <c r="H449" s="12">
        <f>(COUNTIFS(Sta!$A:$A,$A449,Sta!$L:$L,"&gt;1.5") +COUNTIFS(Sta!$B:$B,$A449,Sta!$L:$L,"&gt;1.5"))/$D449</f>
        <v>0.5</v>
      </c>
      <c r="I449" s="7">
        <f>COUNTIFS(Sta!$A:$A,$A449,Sta!$L:$L,"&gt;1.5")/$B449</f>
        <v>1</v>
      </c>
      <c r="J449" s="7">
        <f>COUNTIFS(Sta!$B:$B,$A449,Sta!$L:$L,"&gt;1.5")/$C449</f>
        <v>0</v>
      </c>
      <c r="K449" s="12">
        <f>(COUNTIFS(Sta!$A:$A,$A449,Sta!$H:$H,"&gt;0.5") +COUNTIFS(Sta!$B:$B,$A449,Sta!$J:$J,"&gt;0.5"))/$D449</f>
        <v>0.75</v>
      </c>
      <c r="L449" s="7">
        <f>COUNTIFS(Sta!$A:$A,$A449,Sta!$H:$H,"&gt;0.5")/$B449</f>
        <v>1</v>
      </c>
      <c r="M449" s="7">
        <f>COUNTIFS(Sta!$B:$B,$A449,Sta!$J:$J,"&gt;0.5")/$C449</f>
        <v>0.5</v>
      </c>
      <c r="N449" s="12">
        <f>(COUNTIFS(Sta!$A:$A,$A449,Sta!$H:$H,"&gt;1.5") +COUNTIFS(Sta!$B:$B,$A449,Sta!$J:$J,"&gt;1.5"))/$D449</f>
        <v>0.25</v>
      </c>
      <c r="O449" s="7">
        <f>COUNTIFS(Sta!$A:$A,$A449,Sta!$H:$H,"&gt;1.5")/$B449</f>
        <v>0.5</v>
      </c>
      <c r="P449" s="7">
        <f>COUNTIFS(Sta!$B:$B,$A449,Sta!$J:$J,"&gt;1.5")/$C449</f>
        <v>0</v>
      </c>
      <c r="Q449" s="12">
        <f>(COUNTIFS(Sta!$A:$A,$A449,Sta!$I:$I,"&gt;0.5") +COUNTIFS(Sta!$B:$B,$A449,Sta!$K:$K,"&gt;0.5"))/$D449</f>
        <v>0.5</v>
      </c>
      <c r="R449" s="7">
        <f>COUNTIFS(Sta!$A:$A,$A449,Sta!$I:$I,"&gt;0.5")/$B449</f>
        <v>0.5</v>
      </c>
      <c r="S449" s="7">
        <f>COUNTIFS(Sta!$B:$B,$A449,Sta!$K:$K,"&gt;0.5")/$C449</f>
        <v>0.5</v>
      </c>
      <c r="T449" s="12">
        <f>(COUNTIFS(Sta!$A:$A,$A449,Sta!$I:$I,"&gt;1.5") +COUNTIFS(Sta!$B:$B,$A449,Sta!$K:$K,"&gt;1.5"))/$D449</f>
        <v>0</v>
      </c>
      <c r="U449" s="7">
        <f>COUNTIFS(Sta!$A:$A,$A449,Sta!$I:$I,"&gt;1.5")/$B449</f>
        <v>0</v>
      </c>
      <c r="V449" s="7">
        <f>COUNTIFS(Sta!$B:$B,$A449,Sta!$K:$K,"&gt;1.5")/$C449</f>
        <v>0</v>
      </c>
    </row>
    <row r="450" spans="1:22" x14ac:dyDescent="0.3">
      <c r="A450" t="s">
        <v>191</v>
      </c>
      <c r="B450" s="9">
        <f>COUNTIF(Sta!A:A,A450)</f>
        <v>1</v>
      </c>
      <c r="C450" s="4">
        <f>COUNTIF(Sta!B:B,A450)</f>
        <v>1</v>
      </c>
      <c r="D450" s="4">
        <f t="shared" si="13"/>
        <v>2</v>
      </c>
      <c r="E450" s="12">
        <f>(COUNTIFS(Sta!$A:$A,$A450,Sta!$L:$L,"&gt;0.5") +COUNTIFS(Sta!$B:$B,$A450,Sta!$L:$L,"&gt;0.5"))/$D450</f>
        <v>1</v>
      </c>
      <c r="F450" s="7">
        <f>COUNTIFS(Sta!$A:$A,$A450,Sta!$L:$L,"&gt;0.5")/$B450</f>
        <v>1</v>
      </c>
      <c r="G450" s="7">
        <f>COUNTIFS(Sta!$B:$B,$A450,Sta!$L:$L,"&gt;0.5")/$C450</f>
        <v>1</v>
      </c>
      <c r="H450" s="12">
        <f>(COUNTIFS(Sta!$A:$A,$A450,Sta!$L:$L,"&gt;1.5") +COUNTIFS(Sta!$B:$B,$A450,Sta!$L:$L,"&gt;1.5"))/$D450</f>
        <v>0</v>
      </c>
      <c r="I450" s="7">
        <f>COUNTIFS(Sta!$A:$A,$A450,Sta!$L:$L,"&gt;1.5")/$B450</f>
        <v>0</v>
      </c>
      <c r="J450" s="7">
        <f>COUNTIFS(Sta!$B:$B,$A450,Sta!$L:$L,"&gt;1.5")/$C450</f>
        <v>0</v>
      </c>
      <c r="K450" s="12">
        <f>(COUNTIFS(Sta!$A:$A,$A450,Sta!$H:$H,"&gt;0.5") +COUNTIFS(Sta!$B:$B,$A450,Sta!$J:$J,"&gt;0.5"))/$D450</f>
        <v>0.5</v>
      </c>
      <c r="L450" s="7">
        <f>COUNTIFS(Sta!$A:$A,$A450,Sta!$H:$H,"&gt;0.5")/$B450</f>
        <v>0</v>
      </c>
      <c r="M450" s="7">
        <f>COUNTIFS(Sta!$B:$B,$A450,Sta!$J:$J,"&gt;0.5")/$C450</f>
        <v>1</v>
      </c>
      <c r="N450" s="12">
        <f>(COUNTIFS(Sta!$A:$A,$A450,Sta!$H:$H,"&gt;1.5") +COUNTIFS(Sta!$B:$B,$A450,Sta!$J:$J,"&gt;1.5"))/$D450</f>
        <v>0</v>
      </c>
      <c r="O450" s="7">
        <f>COUNTIFS(Sta!$A:$A,$A450,Sta!$H:$H,"&gt;1.5")/$B450</f>
        <v>0</v>
      </c>
      <c r="P450" s="7">
        <f>COUNTIFS(Sta!$B:$B,$A450,Sta!$J:$J,"&gt;1.5")/$C450</f>
        <v>0</v>
      </c>
      <c r="Q450" s="12">
        <f>(COUNTIFS(Sta!$A:$A,$A450,Sta!$I:$I,"&gt;0.5") +COUNTIFS(Sta!$B:$B,$A450,Sta!$K:$K,"&gt;0.5"))/$D450</f>
        <v>0.5</v>
      </c>
      <c r="R450" s="7">
        <f>COUNTIFS(Sta!$A:$A,$A450,Sta!$I:$I,"&gt;0.5")/$B450</f>
        <v>1</v>
      </c>
      <c r="S450" s="7">
        <f>COUNTIFS(Sta!$B:$B,$A450,Sta!$K:$K,"&gt;0.5")/$C450</f>
        <v>0</v>
      </c>
      <c r="T450" s="12">
        <f>(COUNTIFS(Sta!$A:$A,$A450,Sta!$I:$I,"&gt;1.5") +COUNTIFS(Sta!$B:$B,$A450,Sta!$K:$K,"&gt;1.5"))/$D450</f>
        <v>0</v>
      </c>
      <c r="U450" s="7">
        <f>COUNTIFS(Sta!$A:$A,$A450,Sta!$I:$I,"&gt;1.5")/$B450</f>
        <v>0</v>
      </c>
      <c r="V450" s="7">
        <f>COUNTIFS(Sta!$B:$B,$A450,Sta!$K:$K,"&gt;1.5")/$C450</f>
        <v>0</v>
      </c>
    </row>
    <row r="451" spans="1:22" x14ac:dyDescent="0.3">
      <c r="A451" t="s">
        <v>587</v>
      </c>
      <c r="B451" s="9">
        <f>COUNTIF(Sta!A:A,A451)</f>
        <v>1</v>
      </c>
      <c r="C451" s="4">
        <f>COUNTIF(Sta!B:B,A451)</f>
        <v>1</v>
      </c>
      <c r="D451" s="4">
        <f t="shared" si="13"/>
        <v>2</v>
      </c>
      <c r="E451" s="12">
        <f>(COUNTIFS(Sta!$A:$A,$A451,Sta!$L:$L,"&gt;0.5") +COUNTIFS(Sta!$B:$B,$A451,Sta!$L:$L,"&gt;0.5"))/$D451</f>
        <v>0.5</v>
      </c>
      <c r="F451" s="7">
        <f>COUNTIFS(Sta!$A:$A,$A451,Sta!$L:$L,"&gt;0.5")/$B451</f>
        <v>0</v>
      </c>
      <c r="G451" s="7">
        <f>COUNTIFS(Sta!$B:$B,$A451,Sta!$L:$L,"&gt;0.5")/$C451</f>
        <v>1</v>
      </c>
      <c r="H451" s="12">
        <f>(COUNTIFS(Sta!$A:$A,$A451,Sta!$L:$L,"&gt;1.5") +COUNTIFS(Sta!$B:$B,$A451,Sta!$L:$L,"&gt;1.5"))/$D451</f>
        <v>0</v>
      </c>
      <c r="I451" s="7">
        <f>COUNTIFS(Sta!$A:$A,$A451,Sta!$L:$L,"&gt;1.5")/$B451</f>
        <v>0</v>
      </c>
      <c r="J451" s="7">
        <f>COUNTIFS(Sta!$B:$B,$A451,Sta!$L:$L,"&gt;1.5")/$C451</f>
        <v>0</v>
      </c>
      <c r="K451" s="12">
        <f>(COUNTIFS(Sta!$A:$A,$A451,Sta!$H:$H,"&gt;0.5") +COUNTIFS(Sta!$B:$B,$A451,Sta!$J:$J,"&gt;0.5"))/$D451</f>
        <v>0.5</v>
      </c>
      <c r="L451" s="7">
        <f>COUNTIFS(Sta!$A:$A,$A451,Sta!$H:$H,"&gt;0.5")/$B451</f>
        <v>0</v>
      </c>
      <c r="M451" s="7">
        <f>COUNTIFS(Sta!$B:$B,$A451,Sta!$J:$J,"&gt;0.5")/$C451</f>
        <v>1</v>
      </c>
      <c r="N451" s="12">
        <f>(COUNTIFS(Sta!$A:$A,$A451,Sta!$H:$H,"&gt;1.5") +COUNTIFS(Sta!$B:$B,$A451,Sta!$J:$J,"&gt;1.5"))/$D451</f>
        <v>0</v>
      </c>
      <c r="O451" s="7">
        <f>COUNTIFS(Sta!$A:$A,$A451,Sta!$H:$H,"&gt;1.5")/$B451</f>
        <v>0</v>
      </c>
      <c r="P451" s="7">
        <f>COUNTIFS(Sta!$B:$B,$A451,Sta!$J:$J,"&gt;1.5")/$C451</f>
        <v>0</v>
      </c>
      <c r="Q451" s="12">
        <f>(COUNTIFS(Sta!$A:$A,$A451,Sta!$I:$I,"&gt;0.5") +COUNTIFS(Sta!$B:$B,$A451,Sta!$K:$K,"&gt;0.5"))/$D451</f>
        <v>0</v>
      </c>
      <c r="R451" s="7">
        <f>COUNTIFS(Sta!$A:$A,$A451,Sta!$I:$I,"&gt;0.5")/$B451</f>
        <v>0</v>
      </c>
      <c r="S451" s="7">
        <f>COUNTIFS(Sta!$B:$B,$A451,Sta!$K:$K,"&gt;0.5")/$C451</f>
        <v>0</v>
      </c>
      <c r="T451" s="12">
        <f>(COUNTIFS(Sta!$A:$A,$A451,Sta!$I:$I,"&gt;1.5") +COUNTIFS(Sta!$B:$B,$A451,Sta!$K:$K,"&gt;1.5"))/$D451</f>
        <v>0</v>
      </c>
      <c r="U451" s="7">
        <f>COUNTIFS(Sta!$A:$A,$A451,Sta!$I:$I,"&gt;1.5")/$B451</f>
        <v>0</v>
      </c>
      <c r="V451" s="7">
        <f>COUNTIFS(Sta!$B:$B,$A451,Sta!$K:$K,"&gt;1.5")/$C451</f>
        <v>0</v>
      </c>
    </row>
    <row r="452" spans="1:22" x14ac:dyDescent="0.3">
      <c r="A452" t="s">
        <v>551</v>
      </c>
      <c r="B452" s="9">
        <f>COUNTIF(Sta!A:A,A452)</f>
        <v>2</v>
      </c>
      <c r="C452" s="4">
        <f>COUNTIF(Sta!B:B,A452)</f>
        <v>3</v>
      </c>
      <c r="D452" s="4">
        <f t="shared" si="13"/>
        <v>5</v>
      </c>
      <c r="E452" s="12">
        <f>(COUNTIFS(Sta!$A:$A,$A452,Sta!$L:$L,"&gt;0.5") +COUNTIFS(Sta!$B:$B,$A452,Sta!$L:$L,"&gt;0.5"))/$D452</f>
        <v>0.4</v>
      </c>
      <c r="F452" s="7">
        <f>COUNTIFS(Sta!$A:$A,$A452,Sta!$L:$L,"&gt;0.5")/$B452</f>
        <v>0.5</v>
      </c>
      <c r="G452" s="7">
        <f>COUNTIFS(Sta!$B:$B,$A452,Sta!$L:$L,"&gt;0.5")/$C452</f>
        <v>0.33333333333333331</v>
      </c>
      <c r="H452" s="12">
        <f>(COUNTIFS(Sta!$A:$A,$A452,Sta!$L:$L,"&gt;1.5") +COUNTIFS(Sta!$B:$B,$A452,Sta!$L:$L,"&gt;1.5"))/$D452</f>
        <v>0</v>
      </c>
      <c r="I452" s="7">
        <f>COUNTIFS(Sta!$A:$A,$A452,Sta!$L:$L,"&gt;1.5")/$B452</f>
        <v>0</v>
      </c>
      <c r="J452" s="7">
        <f>COUNTIFS(Sta!$B:$B,$A452,Sta!$L:$L,"&gt;1.5")/$C452</f>
        <v>0</v>
      </c>
      <c r="K452" s="12">
        <f>(COUNTIFS(Sta!$A:$A,$A452,Sta!$H:$H,"&gt;0.5") +COUNTIFS(Sta!$B:$B,$A452,Sta!$J:$J,"&gt;0.5"))/$D452</f>
        <v>0</v>
      </c>
      <c r="L452" s="7">
        <f>COUNTIFS(Sta!$A:$A,$A452,Sta!$H:$H,"&gt;0.5")/$B452</f>
        <v>0</v>
      </c>
      <c r="M452" s="7">
        <f>COUNTIFS(Sta!$B:$B,$A452,Sta!$J:$J,"&gt;0.5")/$C452</f>
        <v>0</v>
      </c>
      <c r="N452" s="12">
        <f>(COUNTIFS(Sta!$A:$A,$A452,Sta!$H:$H,"&gt;1.5") +COUNTIFS(Sta!$B:$B,$A452,Sta!$J:$J,"&gt;1.5"))/$D452</f>
        <v>0</v>
      </c>
      <c r="O452" s="7">
        <f>COUNTIFS(Sta!$A:$A,$A452,Sta!$H:$H,"&gt;1.5")/$B452</f>
        <v>0</v>
      </c>
      <c r="P452" s="7">
        <f>COUNTIFS(Sta!$B:$B,$A452,Sta!$J:$J,"&gt;1.5")/$C452</f>
        <v>0</v>
      </c>
      <c r="Q452" s="12">
        <f>(COUNTIFS(Sta!$A:$A,$A452,Sta!$I:$I,"&gt;0.5") +COUNTIFS(Sta!$B:$B,$A452,Sta!$K:$K,"&gt;0.5"))/$D452</f>
        <v>0.4</v>
      </c>
      <c r="R452" s="7">
        <f>COUNTIFS(Sta!$A:$A,$A452,Sta!$I:$I,"&gt;0.5")/$B452</f>
        <v>0.5</v>
      </c>
      <c r="S452" s="7">
        <f>COUNTIFS(Sta!$B:$B,$A452,Sta!$K:$K,"&gt;0.5")/$C452</f>
        <v>0.33333333333333331</v>
      </c>
      <c r="T452" s="12">
        <f>(COUNTIFS(Sta!$A:$A,$A452,Sta!$I:$I,"&gt;1.5") +COUNTIFS(Sta!$B:$B,$A452,Sta!$K:$K,"&gt;1.5"))/$D452</f>
        <v>0</v>
      </c>
      <c r="U452" s="7">
        <f>COUNTIFS(Sta!$A:$A,$A452,Sta!$I:$I,"&gt;1.5")/$B452</f>
        <v>0</v>
      </c>
      <c r="V452" s="7">
        <f>COUNTIFS(Sta!$B:$B,$A452,Sta!$K:$K,"&gt;1.5")/$C452</f>
        <v>0</v>
      </c>
    </row>
    <row r="453" spans="1:22" x14ac:dyDescent="0.3">
      <c r="A453" t="s">
        <v>458</v>
      </c>
      <c r="B453" s="9">
        <f>COUNTIF(Sta!A:A,A453)</f>
        <v>10</v>
      </c>
      <c r="C453" s="4">
        <f>COUNTIF(Sta!B:B,A453)</f>
        <v>11</v>
      </c>
      <c r="D453" s="4">
        <f t="shared" si="13"/>
        <v>21</v>
      </c>
      <c r="E453" s="12">
        <f>(COUNTIFS(Sta!$A:$A,$A453,Sta!$L:$L,"&gt;0.5") +COUNTIFS(Sta!$B:$B,$A453,Sta!$L:$L,"&gt;0.5"))/$D453</f>
        <v>0.38095238095238093</v>
      </c>
      <c r="F453" s="7">
        <f>COUNTIFS(Sta!$A:$A,$A453,Sta!$L:$L,"&gt;0.5")/$B453</f>
        <v>0.3</v>
      </c>
      <c r="G453" s="7">
        <f>COUNTIFS(Sta!$B:$B,$A453,Sta!$L:$L,"&gt;0.5")/$C453</f>
        <v>0.45454545454545453</v>
      </c>
      <c r="H453" s="12">
        <f>(COUNTIFS(Sta!$A:$A,$A453,Sta!$L:$L,"&gt;1.5") +COUNTIFS(Sta!$B:$B,$A453,Sta!$L:$L,"&gt;1.5"))/$D453</f>
        <v>0.19047619047619047</v>
      </c>
      <c r="I453" s="7">
        <f>COUNTIFS(Sta!$A:$A,$A453,Sta!$L:$L,"&gt;1.5")/$B453</f>
        <v>0.1</v>
      </c>
      <c r="J453" s="7">
        <f>COUNTIFS(Sta!$B:$B,$A453,Sta!$L:$L,"&gt;1.5")/$C453</f>
        <v>0.27272727272727271</v>
      </c>
      <c r="K453" s="12">
        <f>(COUNTIFS(Sta!$A:$A,$A453,Sta!$H:$H,"&gt;0.5") +COUNTIFS(Sta!$B:$B,$A453,Sta!$J:$J,"&gt;0.5"))/$D453</f>
        <v>0.19047619047619047</v>
      </c>
      <c r="L453" s="7">
        <f>COUNTIFS(Sta!$A:$A,$A453,Sta!$H:$H,"&gt;0.5")/$B453</f>
        <v>0.2</v>
      </c>
      <c r="M453" s="7">
        <f>COUNTIFS(Sta!$B:$B,$A453,Sta!$J:$J,"&gt;0.5")/$C453</f>
        <v>0.18181818181818182</v>
      </c>
      <c r="N453" s="12">
        <f>(COUNTIFS(Sta!$A:$A,$A453,Sta!$H:$H,"&gt;1.5") +COUNTIFS(Sta!$B:$B,$A453,Sta!$J:$J,"&gt;1.5"))/$D453</f>
        <v>4.7619047619047616E-2</v>
      </c>
      <c r="O453" s="7">
        <f>COUNTIFS(Sta!$A:$A,$A453,Sta!$H:$H,"&gt;1.5")/$B453</f>
        <v>0.1</v>
      </c>
      <c r="P453" s="7">
        <f>COUNTIFS(Sta!$B:$B,$A453,Sta!$J:$J,"&gt;1.5")/$C453</f>
        <v>0</v>
      </c>
      <c r="Q453" s="12">
        <f>(COUNTIFS(Sta!$A:$A,$A453,Sta!$I:$I,"&gt;0.5") +COUNTIFS(Sta!$B:$B,$A453,Sta!$K:$K,"&gt;0.5"))/$D453</f>
        <v>0.33333333333333331</v>
      </c>
      <c r="R453" s="7">
        <f>COUNTIFS(Sta!$A:$A,$A453,Sta!$I:$I,"&gt;0.5")/$B453</f>
        <v>0.2</v>
      </c>
      <c r="S453" s="7">
        <f>COUNTIFS(Sta!$B:$B,$A453,Sta!$K:$K,"&gt;0.5")/$C453</f>
        <v>0.45454545454545453</v>
      </c>
      <c r="T453" s="12">
        <f>(COUNTIFS(Sta!$A:$A,$A453,Sta!$I:$I,"&gt;1.5") +COUNTIFS(Sta!$B:$B,$A453,Sta!$K:$K,"&gt;1.5"))/$D453</f>
        <v>0.14285714285714285</v>
      </c>
      <c r="U453" s="7">
        <f>COUNTIFS(Sta!$A:$A,$A453,Sta!$I:$I,"&gt;1.5")/$B453</f>
        <v>0.1</v>
      </c>
      <c r="V453" s="7">
        <f>COUNTIFS(Sta!$B:$B,$A453,Sta!$K:$K,"&gt;1.5")/$C453</f>
        <v>0.18181818181818182</v>
      </c>
    </row>
    <row r="454" spans="1:22" x14ac:dyDescent="0.3">
      <c r="A454" t="s">
        <v>292</v>
      </c>
      <c r="B454" s="9">
        <f>COUNTIF(Sta!A:A,A454)</f>
        <v>0</v>
      </c>
      <c r="C454" s="4">
        <f>COUNTIF(Sta!B:B,A454)</f>
        <v>1</v>
      </c>
      <c r="D454" s="4">
        <f t="shared" si="13"/>
        <v>1</v>
      </c>
      <c r="E454" s="12">
        <f>(COUNTIFS(Sta!$A:$A,$A454,Sta!$L:$L,"&gt;0.5") +COUNTIFS(Sta!$B:$B,$A454,Sta!$L:$L,"&gt;0.5"))/$D454</f>
        <v>1</v>
      </c>
      <c r="F454" s="7" t="e">
        <f>COUNTIFS(Sta!$A:$A,$A454,Sta!$L:$L,"&gt;0.5")/$B454</f>
        <v>#DIV/0!</v>
      </c>
      <c r="G454" s="7">
        <f>COUNTIFS(Sta!$B:$B,$A454,Sta!$L:$L,"&gt;0.5")/$C454</f>
        <v>1</v>
      </c>
      <c r="H454" s="12">
        <f>(COUNTIFS(Sta!$A:$A,$A454,Sta!$L:$L,"&gt;1.5") +COUNTIFS(Sta!$B:$B,$A454,Sta!$L:$L,"&gt;1.5"))/$D454</f>
        <v>1</v>
      </c>
      <c r="I454" s="7" t="e">
        <f>COUNTIFS(Sta!$A:$A,$A454,Sta!$L:$L,"&gt;1.5")/$B454</f>
        <v>#DIV/0!</v>
      </c>
      <c r="J454" s="7">
        <f>COUNTIFS(Sta!$B:$B,$A454,Sta!$L:$L,"&gt;1.5")/$C454</f>
        <v>1</v>
      </c>
      <c r="K454" s="12">
        <f>(COUNTIFS(Sta!$A:$A,$A454,Sta!$H:$H,"&gt;0.5") +COUNTIFS(Sta!$B:$B,$A454,Sta!$J:$J,"&gt;0.5"))/$D454</f>
        <v>1</v>
      </c>
      <c r="L454" s="7" t="e">
        <f>COUNTIFS(Sta!$A:$A,$A454,Sta!$H:$H,"&gt;0.5")/$B454</f>
        <v>#DIV/0!</v>
      </c>
      <c r="M454" s="7">
        <f>COUNTIFS(Sta!$B:$B,$A454,Sta!$J:$J,"&gt;0.5")/$C454</f>
        <v>1</v>
      </c>
      <c r="N454" s="12">
        <f>(COUNTIFS(Sta!$A:$A,$A454,Sta!$H:$H,"&gt;1.5") +COUNTIFS(Sta!$B:$B,$A454,Sta!$J:$J,"&gt;1.5"))/$D454</f>
        <v>1</v>
      </c>
      <c r="O454" s="7" t="e">
        <f>COUNTIFS(Sta!$A:$A,$A454,Sta!$H:$H,"&gt;1.5")/$B454</f>
        <v>#DIV/0!</v>
      </c>
      <c r="P454" s="7">
        <f>COUNTIFS(Sta!$B:$B,$A454,Sta!$J:$J,"&gt;1.5")/$C454</f>
        <v>1</v>
      </c>
      <c r="Q454" s="12">
        <f>(COUNTIFS(Sta!$A:$A,$A454,Sta!$I:$I,"&gt;0.5") +COUNTIFS(Sta!$B:$B,$A454,Sta!$K:$K,"&gt;0.5"))/$D454</f>
        <v>1</v>
      </c>
      <c r="R454" s="7" t="e">
        <f>COUNTIFS(Sta!$A:$A,$A454,Sta!$I:$I,"&gt;0.5")/$B454</f>
        <v>#DIV/0!</v>
      </c>
      <c r="S454" s="7">
        <f>COUNTIFS(Sta!$B:$B,$A454,Sta!$K:$K,"&gt;0.5")/$C454</f>
        <v>1</v>
      </c>
      <c r="T454" s="12">
        <f>(COUNTIFS(Sta!$A:$A,$A454,Sta!$I:$I,"&gt;1.5") +COUNTIFS(Sta!$B:$B,$A454,Sta!$K:$K,"&gt;1.5"))/$D454</f>
        <v>0</v>
      </c>
      <c r="U454" s="7" t="e">
        <f>COUNTIFS(Sta!$A:$A,$A454,Sta!$I:$I,"&gt;1.5")/$B454</f>
        <v>#DIV/0!</v>
      </c>
      <c r="V454" s="7">
        <f>COUNTIFS(Sta!$B:$B,$A454,Sta!$K:$K,"&gt;1.5")/$C454</f>
        <v>0</v>
      </c>
    </row>
    <row r="455" spans="1:22" x14ac:dyDescent="0.3">
      <c r="A455" t="s">
        <v>343</v>
      </c>
      <c r="B455" s="9">
        <f>COUNTIF(Sta!A:A,A455)</f>
        <v>0</v>
      </c>
      <c r="C455" s="4">
        <f>COUNTIF(Sta!B:B,A455)</f>
        <v>0</v>
      </c>
      <c r="D455" s="4">
        <f t="shared" si="13"/>
        <v>0</v>
      </c>
      <c r="E455" s="12" t="e">
        <f>(COUNTIFS(Sta!$A:$A,$A455,Sta!$L:$L,"&gt;0.5") +COUNTIFS(Sta!$B:$B,$A455,Sta!$L:$L,"&gt;0.5"))/$D455</f>
        <v>#DIV/0!</v>
      </c>
      <c r="F455" s="7" t="e">
        <f>COUNTIFS(Sta!$A:$A,$A455,Sta!$L:$L,"&gt;0.5")/$B455</f>
        <v>#DIV/0!</v>
      </c>
      <c r="G455" s="7" t="e">
        <f>COUNTIFS(Sta!$B:$B,$A455,Sta!$L:$L,"&gt;0.5")/$C455</f>
        <v>#DIV/0!</v>
      </c>
      <c r="H455" s="12" t="e">
        <f>(COUNTIFS(Sta!$A:$A,$A455,Sta!$L:$L,"&gt;1.5") +COUNTIFS(Sta!$B:$B,$A455,Sta!$L:$L,"&gt;1.5"))/$D455</f>
        <v>#DIV/0!</v>
      </c>
      <c r="I455" s="7" t="e">
        <f>COUNTIFS(Sta!$A:$A,$A455,Sta!$L:$L,"&gt;1.5")/$B455</f>
        <v>#DIV/0!</v>
      </c>
      <c r="J455" s="7" t="e">
        <f>COUNTIFS(Sta!$B:$B,$A455,Sta!$L:$L,"&gt;1.5")/$C455</f>
        <v>#DIV/0!</v>
      </c>
      <c r="K455" s="12" t="e">
        <f>(COUNTIFS(Sta!$A:$A,$A455,Sta!$H:$H,"&gt;0.5") +COUNTIFS(Sta!$B:$B,$A455,Sta!$J:$J,"&gt;0.5"))/$D455</f>
        <v>#DIV/0!</v>
      </c>
      <c r="L455" s="7" t="e">
        <f>COUNTIFS(Sta!$A:$A,$A455,Sta!$H:$H,"&gt;0.5")/$B455</f>
        <v>#DIV/0!</v>
      </c>
      <c r="M455" s="7" t="e">
        <f>COUNTIFS(Sta!$B:$B,$A455,Sta!$J:$J,"&gt;0.5")/$C455</f>
        <v>#DIV/0!</v>
      </c>
      <c r="N455" s="12" t="e">
        <f>(COUNTIFS(Sta!$A:$A,$A455,Sta!$H:$H,"&gt;1.5") +COUNTIFS(Sta!$B:$B,$A455,Sta!$J:$J,"&gt;1.5"))/$D455</f>
        <v>#DIV/0!</v>
      </c>
      <c r="O455" s="7" t="e">
        <f>COUNTIFS(Sta!$A:$A,$A455,Sta!$H:$H,"&gt;1.5")/$B455</f>
        <v>#DIV/0!</v>
      </c>
      <c r="P455" s="7" t="e">
        <f>COUNTIFS(Sta!$B:$B,$A455,Sta!$J:$J,"&gt;1.5")/$C455</f>
        <v>#DIV/0!</v>
      </c>
      <c r="Q455" s="12" t="e">
        <f>(COUNTIFS(Sta!$A:$A,$A455,Sta!$I:$I,"&gt;0.5") +COUNTIFS(Sta!$B:$B,$A455,Sta!$K:$K,"&gt;0.5"))/$D455</f>
        <v>#DIV/0!</v>
      </c>
      <c r="R455" s="7" t="e">
        <f>COUNTIFS(Sta!$A:$A,$A455,Sta!$I:$I,"&gt;0.5")/$B455</f>
        <v>#DIV/0!</v>
      </c>
      <c r="S455" s="7" t="e">
        <f>COUNTIFS(Sta!$B:$B,$A455,Sta!$K:$K,"&gt;0.5")/$C455</f>
        <v>#DIV/0!</v>
      </c>
      <c r="T455" s="12" t="e">
        <f>(COUNTIFS(Sta!$A:$A,$A455,Sta!$I:$I,"&gt;1.5") +COUNTIFS(Sta!$B:$B,$A455,Sta!$K:$K,"&gt;1.5"))/$D455</f>
        <v>#DIV/0!</v>
      </c>
      <c r="U455" s="7" t="e">
        <f>COUNTIFS(Sta!$A:$A,$A455,Sta!$I:$I,"&gt;1.5")/$B455</f>
        <v>#DIV/0!</v>
      </c>
      <c r="V455" s="7" t="e">
        <f>COUNTIFS(Sta!$B:$B,$A455,Sta!$K:$K,"&gt;1.5")/$C455</f>
        <v>#DIV/0!</v>
      </c>
    </row>
    <row r="456" spans="1:22" x14ac:dyDescent="0.3">
      <c r="A456" t="s">
        <v>320</v>
      </c>
      <c r="B456" s="9">
        <f>COUNTIF(Sta!A:A,A456)</f>
        <v>1</v>
      </c>
      <c r="C456" s="4">
        <f>COUNTIF(Sta!B:B,A456)</f>
        <v>1</v>
      </c>
      <c r="D456" s="4">
        <f t="shared" si="13"/>
        <v>2</v>
      </c>
      <c r="E456" s="12">
        <f>(COUNTIFS(Sta!$A:$A,$A456,Sta!$L:$L,"&gt;0.5") +COUNTIFS(Sta!$B:$B,$A456,Sta!$L:$L,"&gt;0.5"))/$D456</f>
        <v>1</v>
      </c>
      <c r="F456" s="7">
        <f>COUNTIFS(Sta!$A:$A,$A456,Sta!$L:$L,"&gt;0.5")/$B456</f>
        <v>1</v>
      </c>
      <c r="G456" s="7">
        <f>COUNTIFS(Sta!$B:$B,$A456,Sta!$L:$L,"&gt;0.5")/$C456</f>
        <v>1</v>
      </c>
      <c r="H456" s="12">
        <f>(COUNTIFS(Sta!$A:$A,$A456,Sta!$L:$L,"&gt;1.5") +COUNTIFS(Sta!$B:$B,$A456,Sta!$L:$L,"&gt;1.5"))/$D456</f>
        <v>0</v>
      </c>
      <c r="I456" s="7">
        <f>COUNTIFS(Sta!$A:$A,$A456,Sta!$L:$L,"&gt;1.5")/$B456</f>
        <v>0</v>
      </c>
      <c r="J456" s="7">
        <f>COUNTIFS(Sta!$B:$B,$A456,Sta!$L:$L,"&gt;1.5")/$C456</f>
        <v>0</v>
      </c>
      <c r="K456" s="12">
        <f>(COUNTIFS(Sta!$A:$A,$A456,Sta!$H:$H,"&gt;0.5") +COUNTIFS(Sta!$B:$B,$A456,Sta!$J:$J,"&gt;0.5"))/$D456</f>
        <v>0.5</v>
      </c>
      <c r="L456" s="7">
        <f>COUNTIFS(Sta!$A:$A,$A456,Sta!$H:$H,"&gt;0.5")/$B456</f>
        <v>1</v>
      </c>
      <c r="M456" s="7">
        <f>COUNTIFS(Sta!$B:$B,$A456,Sta!$J:$J,"&gt;0.5")/$C456</f>
        <v>0</v>
      </c>
      <c r="N456" s="12">
        <f>(COUNTIFS(Sta!$A:$A,$A456,Sta!$H:$H,"&gt;1.5") +COUNTIFS(Sta!$B:$B,$A456,Sta!$J:$J,"&gt;1.5"))/$D456</f>
        <v>0</v>
      </c>
      <c r="O456" s="7">
        <f>COUNTIFS(Sta!$A:$A,$A456,Sta!$H:$H,"&gt;1.5")/$B456</f>
        <v>0</v>
      </c>
      <c r="P456" s="7">
        <f>COUNTIFS(Sta!$B:$B,$A456,Sta!$J:$J,"&gt;1.5")/$C456</f>
        <v>0</v>
      </c>
      <c r="Q456" s="12">
        <f>(COUNTIFS(Sta!$A:$A,$A456,Sta!$I:$I,"&gt;0.5") +COUNTIFS(Sta!$B:$B,$A456,Sta!$K:$K,"&gt;0.5"))/$D456</f>
        <v>0.5</v>
      </c>
      <c r="R456" s="7">
        <f>COUNTIFS(Sta!$A:$A,$A456,Sta!$I:$I,"&gt;0.5")/$B456</f>
        <v>0</v>
      </c>
      <c r="S456" s="7">
        <f>COUNTIFS(Sta!$B:$B,$A456,Sta!$K:$K,"&gt;0.5")/$C456</f>
        <v>1</v>
      </c>
      <c r="T456" s="12">
        <f>(COUNTIFS(Sta!$A:$A,$A456,Sta!$I:$I,"&gt;1.5") +COUNTIFS(Sta!$B:$B,$A456,Sta!$K:$K,"&gt;1.5"))/$D456</f>
        <v>0</v>
      </c>
      <c r="U456" s="7">
        <f>COUNTIFS(Sta!$A:$A,$A456,Sta!$I:$I,"&gt;1.5")/$B456</f>
        <v>0</v>
      </c>
      <c r="V456" s="7">
        <f>COUNTIFS(Sta!$B:$B,$A456,Sta!$K:$K,"&gt;1.5")/$C456</f>
        <v>0</v>
      </c>
    </row>
    <row r="457" spans="1:22" x14ac:dyDescent="0.3">
      <c r="A457" t="s">
        <v>571</v>
      </c>
      <c r="B457" s="9">
        <f>COUNTIF(Sta!A:A,A457)</f>
        <v>2</v>
      </c>
      <c r="C457" s="4">
        <f>COUNTIF(Sta!B:B,A457)</f>
        <v>1</v>
      </c>
      <c r="D457" s="4">
        <f t="shared" si="13"/>
        <v>3</v>
      </c>
      <c r="E457" s="12">
        <f>(COUNTIFS(Sta!$A:$A,$A457,Sta!$L:$L,"&gt;0.5") +COUNTIFS(Sta!$B:$B,$A457,Sta!$L:$L,"&gt;0.5"))/$D457</f>
        <v>1</v>
      </c>
      <c r="F457" s="7">
        <f>COUNTIFS(Sta!$A:$A,$A457,Sta!$L:$L,"&gt;0.5")/$B457</f>
        <v>1</v>
      </c>
      <c r="G457" s="7">
        <f>COUNTIFS(Sta!$B:$B,$A457,Sta!$L:$L,"&gt;0.5")/$C457</f>
        <v>1</v>
      </c>
      <c r="H457" s="12">
        <f>(COUNTIFS(Sta!$A:$A,$A457,Sta!$L:$L,"&gt;1.5") +COUNTIFS(Sta!$B:$B,$A457,Sta!$L:$L,"&gt;1.5"))/$D457</f>
        <v>0.66666666666666663</v>
      </c>
      <c r="I457" s="7">
        <f>COUNTIFS(Sta!$A:$A,$A457,Sta!$L:$L,"&gt;1.5")/$B457</f>
        <v>1</v>
      </c>
      <c r="J457" s="7">
        <f>COUNTIFS(Sta!$B:$B,$A457,Sta!$L:$L,"&gt;1.5")/$C457</f>
        <v>0</v>
      </c>
      <c r="K457" s="12">
        <f>(COUNTIFS(Sta!$A:$A,$A457,Sta!$H:$H,"&gt;0.5") +COUNTIFS(Sta!$B:$B,$A457,Sta!$J:$J,"&gt;0.5"))/$D457</f>
        <v>1</v>
      </c>
      <c r="L457" s="7">
        <f>COUNTIFS(Sta!$A:$A,$A457,Sta!$H:$H,"&gt;0.5")/$B457</f>
        <v>1</v>
      </c>
      <c r="M457" s="7">
        <f>COUNTIFS(Sta!$B:$B,$A457,Sta!$J:$J,"&gt;0.5")/$C457</f>
        <v>1</v>
      </c>
      <c r="N457" s="12">
        <f>(COUNTIFS(Sta!$A:$A,$A457,Sta!$H:$H,"&gt;1.5") +COUNTIFS(Sta!$B:$B,$A457,Sta!$J:$J,"&gt;1.5"))/$D457</f>
        <v>0.66666666666666663</v>
      </c>
      <c r="O457" s="7">
        <f>COUNTIFS(Sta!$A:$A,$A457,Sta!$H:$H,"&gt;1.5")/$B457</f>
        <v>1</v>
      </c>
      <c r="P457" s="7">
        <f>COUNTIFS(Sta!$B:$B,$A457,Sta!$J:$J,"&gt;1.5")/$C457</f>
        <v>0</v>
      </c>
      <c r="Q457" s="12">
        <f>(COUNTIFS(Sta!$A:$A,$A457,Sta!$I:$I,"&gt;0.5") +COUNTIFS(Sta!$B:$B,$A457,Sta!$K:$K,"&gt;0.5"))/$D457</f>
        <v>0.33333333333333331</v>
      </c>
      <c r="R457" s="7">
        <f>COUNTIFS(Sta!$A:$A,$A457,Sta!$I:$I,"&gt;0.5")/$B457</f>
        <v>0.5</v>
      </c>
      <c r="S457" s="7">
        <f>COUNTIFS(Sta!$B:$B,$A457,Sta!$K:$K,"&gt;0.5")/$C457</f>
        <v>0</v>
      </c>
      <c r="T457" s="12">
        <f>(COUNTIFS(Sta!$A:$A,$A457,Sta!$I:$I,"&gt;1.5") +COUNTIFS(Sta!$B:$B,$A457,Sta!$K:$K,"&gt;1.5"))/$D457</f>
        <v>0</v>
      </c>
      <c r="U457" s="7">
        <f>COUNTIFS(Sta!$A:$A,$A457,Sta!$I:$I,"&gt;1.5")/$B457</f>
        <v>0</v>
      </c>
      <c r="V457" s="7">
        <f>COUNTIFS(Sta!$B:$B,$A457,Sta!$K:$K,"&gt;1.5")/$C457</f>
        <v>0</v>
      </c>
    </row>
    <row r="458" spans="1:22" x14ac:dyDescent="0.3">
      <c r="A458" t="s">
        <v>90</v>
      </c>
      <c r="B458" s="9">
        <f>COUNTIF(Sta!A:A,A458)</f>
        <v>0</v>
      </c>
      <c r="C458" s="4">
        <f>COUNTIF(Sta!B:B,A458)</f>
        <v>0</v>
      </c>
      <c r="D458" s="4">
        <f t="shared" si="13"/>
        <v>0</v>
      </c>
      <c r="E458" s="12" t="e">
        <f>(COUNTIFS(Sta!$A:$A,$A458,Sta!$L:$L,"&gt;0.5") +COUNTIFS(Sta!$B:$B,$A458,Sta!$L:$L,"&gt;0.5"))/$D458</f>
        <v>#DIV/0!</v>
      </c>
      <c r="F458" s="7" t="e">
        <f>COUNTIFS(Sta!$A:$A,$A458,Sta!$L:$L,"&gt;0.5")/$B458</f>
        <v>#DIV/0!</v>
      </c>
      <c r="G458" s="7" t="e">
        <f>COUNTIFS(Sta!$B:$B,$A458,Sta!$L:$L,"&gt;0.5")/$C458</f>
        <v>#DIV/0!</v>
      </c>
      <c r="H458" s="12" t="e">
        <f>(COUNTIFS(Sta!$A:$A,$A458,Sta!$L:$L,"&gt;1.5") +COUNTIFS(Sta!$B:$B,$A458,Sta!$L:$L,"&gt;1.5"))/$D458</f>
        <v>#DIV/0!</v>
      </c>
      <c r="I458" s="7" t="e">
        <f>COUNTIFS(Sta!$A:$A,$A458,Sta!$L:$L,"&gt;1.5")/$B458</f>
        <v>#DIV/0!</v>
      </c>
      <c r="J458" s="7" t="e">
        <f>COUNTIFS(Sta!$B:$B,$A458,Sta!$L:$L,"&gt;1.5")/$C458</f>
        <v>#DIV/0!</v>
      </c>
      <c r="K458" s="12" t="e">
        <f>(COUNTIFS(Sta!$A:$A,$A458,Sta!$H:$H,"&gt;0.5") +COUNTIFS(Sta!$B:$B,$A458,Sta!$J:$J,"&gt;0.5"))/$D458</f>
        <v>#DIV/0!</v>
      </c>
      <c r="L458" s="7" t="e">
        <f>COUNTIFS(Sta!$A:$A,$A458,Sta!$H:$H,"&gt;0.5")/$B458</f>
        <v>#DIV/0!</v>
      </c>
      <c r="M458" s="7" t="e">
        <f>COUNTIFS(Sta!$B:$B,$A458,Sta!$J:$J,"&gt;0.5")/$C458</f>
        <v>#DIV/0!</v>
      </c>
      <c r="N458" s="12" t="e">
        <f>(COUNTIFS(Sta!$A:$A,$A458,Sta!$H:$H,"&gt;1.5") +COUNTIFS(Sta!$B:$B,$A458,Sta!$J:$J,"&gt;1.5"))/$D458</f>
        <v>#DIV/0!</v>
      </c>
      <c r="O458" s="7" t="e">
        <f>COUNTIFS(Sta!$A:$A,$A458,Sta!$H:$H,"&gt;1.5")/$B458</f>
        <v>#DIV/0!</v>
      </c>
      <c r="P458" s="7" t="e">
        <f>COUNTIFS(Sta!$B:$B,$A458,Sta!$J:$J,"&gt;1.5")/$C458</f>
        <v>#DIV/0!</v>
      </c>
      <c r="Q458" s="12" t="e">
        <f>(COUNTIFS(Sta!$A:$A,$A458,Sta!$I:$I,"&gt;0.5") +COUNTIFS(Sta!$B:$B,$A458,Sta!$K:$K,"&gt;0.5"))/$D458</f>
        <v>#DIV/0!</v>
      </c>
      <c r="R458" s="7" t="e">
        <f>COUNTIFS(Sta!$A:$A,$A458,Sta!$I:$I,"&gt;0.5")/$B458</f>
        <v>#DIV/0!</v>
      </c>
      <c r="S458" s="7" t="e">
        <f>COUNTIFS(Sta!$B:$B,$A458,Sta!$K:$K,"&gt;0.5")/$C458</f>
        <v>#DIV/0!</v>
      </c>
      <c r="T458" s="12" t="e">
        <f>(COUNTIFS(Sta!$A:$A,$A458,Sta!$I:$I,"&gt;1.5") +COUNTIFS(Sta!$B:$B,$A458,Sta!$K:$K,"&gt;1.5"))/$D458</f>
        <v>#DIV/0!</v>
      </c>
      <c r="U458" s="7" t="e">
        <f>COUNTIFS(Sta!$A:$A,$A458,Sta!$I:$I,"&gt;1.5")/$B458</f>
        <v>#DIV/0!</v>
      </c>
      <c r="V458" s="7" t="e">
        <f>COUNTIFS(Sta!$B:$B,$A458,Sta!$K:$K,"&gt;1.5")/$C458</f>
        <v>#DIV/0!</v>
      </c>
    </row>
    <row r="459" spans="1:22" x14ac:dyDescent="0.3">
      <c r="A459" t="s">
        <v>628</v>
      </c>
      <c r="B459" s="9">
        <f>COUNTIF(Sta!A:A,A459)</f>
        <v>1</v>
      </c>
      <c r="C459" s="4">
        <f>COUNTIF(Sta!B:B,A459)</f>
        <v>1</v>
      </c>
      <c r="D459" s="4">
        <f t="shared" si="13"/>
        <v>2</v>
      </c>
      <c r="E459" s="12">
        <f>(COUNTIFS(Sta!$A:$A,$A459,Sta!$L:$L,"&gt;0.5") +COUNTIFS(Sta!$B:$B,$A459,Sta!$L:$L,"&gt;0.5"))/$D459</f>
        <v>0.5</v>
      </c>
      <c r="F459" s="7">
        <f>COUNTIFS(Sta!$A:$A,$A459,Sta!$L:$L,"&gt;0.5")/$B459</f>
        <v>1</v>
      </c>
      <c r="G459" s="7">
        <f>COUNTIFS(Sta!$B:$B,$A459,Sta!$L:$L,"&gt;0.5")/$C459</f>
        <v>0</v>
      </c>
      <c r="H459" s="12">
        <f>(COUNTIFS(Sta!$A:$A,$A459,Sta!$L:$L,"&gt;1.5") +COUNTIFS(Sta!$B:$B,$A459,Sta!$L:$L,"&gt;1.5"))/$D459</f>
        <v>0</v>
      </c>
      <c r="I459" s="7">
        <f>COUNTIFS(Sta!$A:$A,$A459,Sta!$L:$L,"&gt;1.5")/$B459</f>
        <v>0</v>
      </c>
      <c r="J459" s="7">
        <f>COUNTIFS(Sta!$B:$B,$A459,Sta!$L:$L,"&gt;1.5")/$C459</f>
        <v>0</v>
      </c>
      <c r="K459" s="12">
        <f>(COUNTIFS(Sta!$A:$A,$A459,Sta!$H:$H,"&gt;0.5") +COUNTIFS(Sta!$B:$B,$A459,Sta!$J:$J,"&gt;0.5"))/$D459</f>
        <v>0.5</v>
      </c>
      <c r="L459" s="7">
        <f>COUNTIFS(Sta!$A:$A,$A459,Sta!$H:$H,"&gt;0.5")/$B459</f>
        <v>1</v>
      </c>
      <c r="M459" s="7">
        <f>COUNTIFS(Sta!$B:$B,$A459,Sta!$J:$J,"&gt;0.5")/$C459</f>
        <v>0</v>
      </c>
      <c r="N459" s="12">
        <f>(COUNTIFS(Sta!$A:$A,$A459,Sta!$H:$H,"&gt;1.5") +COUNTIFS(Sta!$B:$B,$A459,Sta!$J:$J,"&gt;1.5"))/$D459</f>
        <v>0</v>
      </c>
      <c r="O459" s="7">
        <f>COUNTIFS(Sta!$A:$A,$A459,Sta!$H:$H,"&gt;1.5")/$B459</f>
        <v>0</v>
      </c>
      <c r="P459" s="7">
        <f>COUNTIFS(Sta!$B:$B,$A459,Sta!$J:$J,"&gt;1.5")/$C459</f>
        <v>0</v>
      </c>
      <c r="Q459" s="12">
        <f>(COUNTIFS(Sta!$A:$A,$A459,Sta!$I:$I,"&gt;0.5") +COUNTIFS(Sta!$B:$B,$A459,Sta!$K:$K,"&gt;0.5"))/$D459</f>
        <v>0</v>
      </c>
      <c r="R459" s="7">
        <f>COUNTIFS(Sta!$A:$A,$A459,Sta!$I:$I,"&gt;0.5")/$B459</f>
        <v>0</v>
      </c>
      <c r="S459" s="7">
        <f>COUNTIFS(Sta!$B:$B,$A459,Sta!$K:$K,"&gt;0.5")/$C459</f>
        <v>0</v>
      </c>
      <c r="T459" s="12">
        <f>(COUNTIFS(Sta!$A:$A,$A459,Sta!$I:$I,"&gt;1.5") +COUNTIFS(Sta!$B:$B,$A459,Sta!$K:$K,"&gt;1.5"))/$D459</f>
        <v>0</v>
      </c>
      <c r="U459" s="7">
        <f>COUNTIFS(Sta!$A:$A,$A459,Sta!$I:$I,"&gt;1.5")/$B459</f>
        <v>0</v>
      </c>
      <c r="V459" s="7">
        <f>COUNTIFS(Sta!$B:$B,$A459,Sta!$K:$K,"&gt;1.5")/$C459</f>
        <v>0</v>
      </c>
    </row>
    <row r="460" spans="1:22" x14ac:dyDescent="0.3">
      <c r="A460" t="s">
        <v>335</v>
      </c>
      <c r="B460" s="9">
        <f>COUNTIF(Sta!A:A,A460)</f>
        <v>1</v>
      </c>
      <c r="C460" s="4">
        <f>COUNTIF(Sta!B:B,A460)</f>
        <v>1</v>
      </c>
      <c r="D460" s="4">
        <f t="shared" si="13"/>
        <v>2</v>
      </c>
      <c r="E460" s="12">
        <f>(COUNTIFS(Sta!$A:$A,$A460,Sta!$L:$L,"&gt;0.5") +COUNTIFS(Sta!$B:$B,$A460,Sta!$L:$L,"&gt;0.5"))/$D460</f>
        <v>0.5</v>
      </c>
      <c r="F460" s="7">
        <f>COUNTIFS(Sta!$A:$A,$A460,Sta!$L:$L,"&gt;0.5")/$B460</f>
        <v>0</v>
      </c>
      <c r="G460" s="7">
        <f>COUNTIFS(Sta!$B:$B,$A460,Sta!$L:$L,"&gt;0.5")/$C460</f>
        <v>1</v>
      </c>
      <c r="H460" s="12">
        <f>(COUNTIFS(Sta!$A:$A,$A460,Sta!$L:$L,"&gt;1.5") +COUNTIFS(Sta!$B:$B,$A460,Sta!$L:$L,"&gt;1.5"))/$D460</f>
        <v>0</v>
      </c>
      <c r="I460" s="7">
        <f>COUNTIFS(Sta!$A:$A,$A460,Sta!$L:$L,"&gt;1.5")/$B460</f>
        <v>0</v>
      </c>
      <c r="J460" s="7">
        <f>COUNTIFS(Sta!$B:$B,$A460,Sta!$L:$L,"&gt;1.5")/$C460</f>
        <v>0</v>
      </c>
      <c r="K460" s="12">
        <f>(COUNTIFS(Sta!$A:$A,$A460,Sta!$H:$H,"&gt;0.5") +COUNTIFS(Sta!$B:$B,$A460,Sta!$J:$J,"&gt;0.5"))/$D460</f>
        <v>0.5</v>
      </c>
      <c r="L460" s="7">
        <f>COUNTIFS(Sta!$A:$A,$A460,Sta!$H:$H,"&gt;0.5")/$B460</f>
        <v>0</v>
      </c>
      <c r="M460" s="7">
        <f>COUNTIFS(Sta!$B:$B,$A460,Sta!$J:$J,"&gt;0.5")/$C460</f>
        <v>1</v>
      </c>
      <c r="N460" s="12">
        <f>(COUNTIFS(Sta!$A:$A,$A460,Sta!$H:$H,"&gt;1.5") +COUNTIFS(Sta!$B:$B,$A460,Sta!$J:$J,"&gt;1.5"))/$D460</f>
        <v>0</v>
      </c>
      <c r="O460" s="7">
        <f>COUNTIFS(Sta!$A:$A,$A460,Sta!$H:$H,"&gt;1.5")/$B460</f>
        <v>0</v>
      </c>
      <c r="P460" s="7">
        <f>COUNTIFS(Sta!$B:$B,$A460,Sta!$J:$J,"&gt;1.5")/$C460</f>
        <v>0</v>
      </c>
      <c r="Q460" s="12">
        <f>(COUNTIFS(Sta!$A:$A,$A460,Sta!$I:$I,"&gt;0.5") +COUNTIFS(Sta!$B:$B,$A460,Sta!$K:$K,"&gt;0.5"))/$D460</f>
        <v>0</v>
      </c>
      <c r="R460" s="7">
        <f>COUNTIFS(Sta!$A:$A,$A460,Sta!$I:$I,"&gt;0.5")/$B460</f>
        <v>0</v>
      </c>
      <c r="S460" s="7">
        <f>COUNTIFS(Sta!$B:$B,$A460,Sta!$K:$K,"&gt;0.5")/$C460</f>
        <v>0</v>
      </c>
      <c r="T460" s="12">
        <f>(COUNTIFS(Sta!$A:$A,$A460,Sta!$I:$I,"&gt;1.5") +COUNTIFS(Sta!$B:$B,$A460,Sta!$K:$K,"&gt;1.5"))/$D460</f>
        <v>0</v>
      </c>
      <c r="U460" s="7">
        <f>COUNTIFS(Sta!$A:$A,$A460,Sta!$I:$I,"&gt;1.5")/$B460</f>
        <v>0</v>
      </c>
      <c r="V460" s="7">
        <f>COUNTIFS(Sta!$B:$B,$A460,Sta!$K:$K,"&gt;1.5")/$C460</f>
        <v>0</v>
      </c>
    </row>
    <row r="461" spans="1:22" x14ac:dyDescent="0.3">
      <c r="A461" t="s">
        <v>456</v>
      </c>
      <c r="B461" s="9">
        <f>COUNTIF(Sta!A:A,A461)</f>
        <v>10</v>
      </c>
      <c r="C461" s="4">
        <f>COUNTIF(Sta!B:B,A461)</f>
        <v>11</v>
      </c>
      <c r="D461" s="4">
        <f t="shared" si="13"/>
        <v>21</v>
      </c>
      <c r="E461" s="12">
        <f>(COUNTIFS(Sta!$A:$A,$A461,Sta!$L:$L,"&gt;0.5") +COUNTIFS(Sta!$B:$B,$A461,Sta!$L:$L,"&gt;0.5"))/$D461</f>
        <v>0.47619047619047616</v>
      </c>
      <c r="F461" s="7">
        <f>COUNTIFS(Sta!$A:$A,$A461,Sta!$L:$L,"&gt;0.5")/$B461</f>
        <v>0.4</v>
      </c>
      <c r="G461" s="7">
        <f>COUNTIFS(Sta!$B:$B,$A461,Sta!$L:$L,"&gt;0.5")/$C461</f>
        <v>0.54545454545454541</v>
      </c>
      <c r="H461" s="12">
        <f>(COUNTIFS(Sta!$A:$A,$A461,Sta!$L:$L,"&gt;1.5") +COUNTIFS(Sta!$B:$B,$A461,Sta!$L:$L,"&gt;1.5"))/$D461</f>
        <v>0.19047619047619047</v>
      </c>
      <c r="I461" s="7">
        <f>COUNTIFS(Sta!$A:$A,$A461,Sta!$L:$L,"&gt;1.5")/$B461</f>
        <v>0.1</v>
      </c>
      <c r="J461" s="7">
        <f>COUNTIFS(Sta!$B:$B,$A461,Sta!$L:$L,"&gt;1.5")/$C461</f>
        <v>0.27272727272727271</v>
      </c>
      <c r="K461" s="12">
        <f>(COUNTIFS(Sta!$A:$A,$A461,Sta!$H:$H,"&gt;0.5") +COUNTIFS(Sta!$B:$B,$A461,Sta!$J:$J,"&gt;0.5"))/$D461</f>
        <v>0.2857142857142857</v>
      </c>
      <c r="L461" s="7">
        <f>COUNTIFS(Sta!$A:$A,$A461,Sta!$H:$H,"&gt;0.5")/$B461</f>
        <v>0.1</v>
      </c>
      <c r="M461" s="7">
        <f>COUNTIFS(Sta!$B:$B,$A461,Sta!$J:$J,"&gt;0.5")/$C461</f>
        <v>0.45454545454545453</v>
      </c>
      <c r="N461" s="12">
        <f>(COUNTIFS(Sta!$A:$A,$A461,Sta!$H:$H,"&gt;1.5") +COUNTIFS(Sta!$B:$B,$A461,Sta!$J:$J,"&gt;1.5"))/$D461</f>
        <v>9.5238095238095233E-2</v>
      </c>
      <c r="O461" s="7">
        <f>COUNTIFS(Sta!$A:$A,$A461,Sta!$H:$H,"&gt;1.5")/$B461</f>
        <v>0.1</v>
      </c>
      <c r="P461" s="7">
        <f>COUNTIFS(Sta!$B:$B,$A461,Sta!$J:$J,"&gt;1.5")/$C461</f>
        <v>9.0909090909090912E-2</v>
      </c>
      <c r="Q461" s="12">
        <f>(COUNTIFS(Sta!$A:$A,$A461,Sta!$I:$I,"&gt;0.5") +COUNTIFS(Sta!$B:$B,$A461,Sta!$K:$K,"&gt;0.5"))/$D461</f>
        <v>0.2857142857142857</v>
      </c>
      <c r="R461" s="7">
        <f>COUNTIFS(Sta!$A:$A,$A461,Sta!$I:$I,"&gt;0.5")/$B461</f>
        <v>0.3</v>
      </c>
      <c r="S461" s="7">
        <f>COUNTIFS(Sta!$B:$B,$A461,Sta!$K:$K,"&gt;0.5")/$C461</f>
        <v>0.27272727272727271</v>
      </c>
      <c r="T461" s="12">
        <f>(COUNTIFS(Sta!$A:$A,$A461,Sta!$I:$I,"&gt;1.5") +COUNTIFS(Sta!$B:$B,$A461,Sta!$K:$K,"&gt;1.5"))/$D461</f>
        <v>4.7619047619047616E-2</v>
      </c>
      <c r="U461" s="7">
        <f>COUNTIFS(Sta!$A:$A,$A461,Sta!$I:$I,"&gt;1.5")/$B461</f>
        <v>0</v>
      </c>
      <c r="V461" s="7">
        <f>COUNTIFS(Sta!$B:$B,$A461,Sta!$K:$K,"&gt;1.5")/$C461</f>
        <v>9.0909090909090912E-2</v>
      </c>
    </row>
    <row r="462" spans="1:22" x14ac:dyDescent="0.3">
      <c r="A462" t="s">
        <v>261</v>
      </c>
      <c r="B462" s="9">
        <f>COUNTIF(Sta!A:A,A462)</f>
        <v>1</v>
      </c>
      <c r="C462" s="4">
        <f>COUNTIF(Sta!B:B,A462)</f>
        <v>0</v>
      </c>
      <c r="D462" s="4">
        <f t="shared" si="13"/>
        <v>1</v>
      </c>
      <c r="E462" s="12">
        <f>(COUNTIFS(Sta!$A:$A,$A462,Sta!$L:$L,"&gt;0.5") +COUNTIFS(Sta!$B:$B,$A462,Sta!$L:$L,"&gt;0.5"))/$D462</f>
        <v>1</v>
      </c>
      <c r="F462" s="7">
        <f>COUNTIFS(Sta!$A:$A,$A462,Sta!$L:$L,"&gt;0.5")/$B462</f>
        <v>1</v>
      </c>
      <c r="G462" s="7" t="e">
        <f>COUNTIFS(Sta!$B:$B,$A462,Sta!$L:$L,"&gt;0.5")/$C462</f>
        <v>#DIV/0!</v>
      </c>
      <c r="H462" s="12">
        <f>(COUNTIFS(Sta!$A:$A,$A462,Sta!$L:$L,"&gt;1.5") +COUNTIFS(Sta!$B:$B,$A462,Sta!$L:$L,"&gt;1.5"))/$D462</f>
        <v>0</v>
      </c>
      <c r="I462" s="7">
        <f>COUNTIFS(Sta!$A:$A,$A462,Sta!$L:$L,"&gt;1.5")/$B462</f>
        <v>0</v>
      </c>
      <c r="J462" s="7" t="e">
        <f>COUNTIFS(Sta!$B:$B,$A462,Sta!$L:$L,"&gt;1.5")/$C462</f>
        <v>#DIV/0!</v>
      </c>
      <c r="K462" s="12">
        <f>(COUNTIFS(Sta!$A:$A,$A462,Sta!$H:$H,"&gt;0.5") +COUNTIFS(Sta!$B:$B,$A462,Sta!$J:$J,"&gt;0.5"))/$D462</f>
        <v>0</v>
      </c>
      <c r="L462" s="7">
        <f>COUNTIFS(Sta!$A:$A,$A462,Sta!$H:$H,"&gt;0.5")/$B462</f>
        <v>0</v>
      </c>
      <c r="M462" s="7" t="e">
        <f>COUNTIFS(Sta!$B:$B,$A462,Sta!$J:$J,"&gt;0.5")/$C462</f>
        <v>#DIV/0!</v>
      </c>
      <c r="N462" s="12">
        <f>(COUNTIFS(Sta!$A:$A,$A462,Sta!$H:$H,"&gt;1.5") +COUNTIFS(Sta!$B:$B,$A462,Sta!$J:$J,"&gt;1.5"))/$D462</f>
        <v>0</v>
      </c>
      <c r="O462" s="7">
        <f>COUNTIFS(Sta!$A:$A,$A462,Sta!$H:$H,"&gt;1.5")/$B462</f>
        <v>0</v>
      </c>
      <c r="P462" s="7" t="e">
        <f>COUNTIFS(Sta!$B:$B,$A462,Sta!$J:$J,"&gt;1.5")/$C462</f>
        <v>#DIV/0!</v>
      </c>
      <c r="Q462" s="12">
        <f>(COUNTIFS(Sta!$A:$A,$A462,Sta!$I:$I,"&gt;0.5") +COUNTIFS(Sta!$B:$B,$A462,Sta!$K:$K,"&gt;0.5"))/$D462</f>
        <v>1</v>
      </c>
      <c r="R462" s="7">
        <f>COUNTIFS(Sta!$A:$A,$A462,Sta!$I:$I,"&gt;0.5")/$B462</f>
        <v>1</v>
      </c>
      <c r="S462" s="7" t="e">
        <f>COUNTIFS(Sta!$B:$B,$A462,Sta!$K:$K,"&gt;0.5")/$C462</f>
        <v>#DIV/0!</v>
      </c>
      <c r="T462" s="12">
        <f>(COUNTIFS(Sta!$A:$A,$A462,Sta!$I:$I,"&gt;1.5") +COUNTIFS(Sta!$B:$B,$A462,Sta!$K:$K,"&gt;1.5"))/$D462</f>
        <v>0</v>
      </c>
      <c r="U462" s="7">
        <f>COUNTIFS(Sta!$A:$A,$A462,Sta!$I:$I,"&gt;1.5")/$B462</f>
        <v>0</v>
      </c>
      <c r="V462" s="7" t="e">
        <f>COUNTIFS(Sta!$B:$B,$A462,Sta!$K:$K,"&gt;1.5")/$C462</f>
        <v>#DIV/0!</v>
      </c>
    </row>
    <row r="463" spans="1:22" x14ac:dyDescent="0.3">
      <c r="A463" t="s">
        <v>479</v>
      </c>
      <c r="B463" s="9">
        <f>COUNTIF(Sta!A:A,A463)</f>
        <v>7</v>
      </c>
      <c r="C463" s="4">
        <f>COUNTIF(Sta!B:B,A463)</f>
        <v>6</v>
      </c>
      <c r="D463" s="4">
        <f t="shared" si="13"/>
        <v>13</v>
      </c>
      <c r="E463" s="12">
        <f>(COUNTIFS(Sta!$A:$A,$A463,Sta!$L:$L,"&gt;0.5") +COUNTIFS(Sta!$B:$B,$A463,Sta!$L:$L,"&gt;0.5"))/$D463</f>
        <v>0.53846153846153844</v>
      </c>
      <c r="F463" s="7">
        <f>COUNTIFS(Sta!$A:$A,$A463,Sta!$L:$L,"&gt;0.5")/$B463</f>
        <v>0.5714285714285714</v>
      </c>
      <c r="G463" s="7">
        <f>COUNTIFS(Sta!$B:$B,$A463,Sta!$L:$L,"&gt;0.5")/$C463</f>
        <v>0.5</v>
      </c>
      <c r="H463" s="12">
        <f>(COUNTIFS(Sta!$A:$A,$A463,Sta!$L:$L,"&gt;1.5") +COUNTIFS(Sta!$B:$B,$A463,Sta!$L:$L,"&gt;1.5"))/$D463</f>
        <v>0.46153846153846156</v>
      </c>
      <c r="I463" s="7">
        <f>COUNTIFS(Sta!$A:$A,$A463,Sta!$L:$L,"&gt;1.5")/$B463</f>
        <v>0.5714285714285714</v>
      </c>
      <c r="J463" s="7">
        <f>COUNTIFS(Sta!$B:$B,$A463,Sta!$L:$L,"&gt;1.5")/$C463</f>
        <v>0.33333333333333331</v>
      </c>
      <c r="K463" s="12">
        <f>(COUNTIFS(Sta!$A:$A,$A463,Sta!$H:$H,"&gt;0.5") +COUNTIFS(Sta!$B:$B,$A463,Sta!$J:$J,"&gt;0.5"))/$D463</f>
        <v>0.46153846153846156</v>
      </c>
      <c r="L463" s="7">
        <f>COUNTIFS(Sta!$A:$A,$A463,Sta!$H:$H,"&gt;0.5")/$B463</f>
        <v>0.5714285714285714</v>
      </c>
      <c r="M463" s="7">
        <f>COUNTIFS(Sta!$B:$B,$A463,Sta!$J:$J,"&gt;0.5")/$C463</f>
        <v>0.33333333333333331</v>
      </c>
      <c r="N463" s="12">
        <f>(COUNTIFS(Sta!$A:$A,$A463,Sta!$H:$H,"&gt;1.5") +COUNTIFS(Sta!$B:$B,$A463,Sta!$J:$J,"&gt;1.5"))/$D463</f>
        <v>0.38461538461538464</v>
      </c>
      <c r="O463" s="7">
        <f>COUNTIFS(Sta!$A:$A,$A463,Sta!$H:$H,"&gt;1.5")/$B463</f>
        <v>0.5714285714285714</v>
      </c>
      <c r="P463" s="7">
        <f>COUNTIFS(Sta!$B:$B,$A463,Sta!$J:$J,"&gt;1.5")/$C463</f>
        <v>0.16666666666666666</v>
      </c>
      <c r="Q463" s="12">
        <f>(COUNTIFS(Sta!$A:$A,$A463,Sta!$I:$I,"&gt;0.5") +COUNTIFS(Sta!$B:$B,$A463,Sta!$K:$K,"&gt;0.5"))/$D463</f>
        <v>0.23076923076923078</v>
      </c>
      <c r="R463" s="7">
        <f>COUNTIFS(Sta!$A:$A,$A463,Sta!$I:$I,"&gt;0.5")/$B463</f>
        <v>0.2857142857142857</v>
      </c>
      <c r="S463" s="7">
        <f>COUNTIFS(Sta!$B:$B,$A463,Sta!$K:$K,"&gt;0.5")/$C463</f>
        <v>0.16666666666666666</v>
      </c>
      <c r="T463" s="12">
        <f>(COUNTIFS(Sta!$A:$A,$A463,Sta!$I:$I,"&gt;1.5") +COUNTIFS(Sta!$B:$B,$A463,Sta!$K:$K,"&gt;1.5"))/$D463</f>
        <v>7.6923076923076927E-2</v>
      </c>
      <c r="U463" s="7">
        <f>COUNTIFS(Sta!$A:$A,$A463,Sta!$I:$I,"&gt;1.5")/$B463</f>
        <v>0</v>
      </c>
      <c r="V463" s="7">
        <f>COUNTIFS(Sta!$B:$B,$A463,Sta!$K:$K,"&gt;1.5")/$C463</f>
        <v>0.16666666666666666</v>
      </c>
    </row>
    <row r="464" spans="1:22" x14ac:dyDescent="0.3">
      <c r="A464" t="s">
        <v>486</v>
      </c>
      <c r="B464" s="9">
        <f>COUNTIF(Sta!A:A,A464)</f>
        <v>6</v>
      </c>
      <c r="C464" s="4">
        <f>COUNTIF(Sta!B:B,A464)</f>
        <v>6</v>
      </c>
      <c r="D464" s="4">
        <f t="shared" si="13"/>
        <v>12</v>
      </c>
      <c r="E464" s="12">
        <f>(COUNTIFS(Sta!$A:$A,$A464,Sta!$L:$L,"&gt;0.5") +COUNTIFS(Sta!$B:$B,$A464,Sta!$L:$L,"&gt;0.5"))/$D464</f>
        <v>0.75</v>
      </c>
      <c r="F464" s="7">
        <f>COUNTIFS(Sta!$A:$A,$A464,Sta!$L:$L,"&gt;0.5")/$B464</f>
        <v>0.66666666666666663</v>
      </c>
      <c r="G464" s="7">
        <f>COUNTIFS(Sta!$B:$B,$A464,Sta!$L:$L,"&gt;0.5")/$C464</f>
        <v>0.83333333333333337</v>
      </c>
      <c r="H464" s="12">
        <f>(COUNTIFS(Sta!$A:$A,$A464,Sta!$L:$L,"&gt;1.5") +COUNTIFS(Sta!$B:$B,$A464,Sta!$L:$L,"&gt;1.5"))/$D464</f>
        <v>0.25</v>
      </c>
      <c r="I464" s="7">
        <f>COUNTIFS(Sta!$A:$A,$A464,Sta!$L:$L,"&gt;1.5")/$B464</f>
        <v>0.16666666666666666</v>
      </c>
      <c r="J464" s="7">
        <f>COUNTIFS(Sta!$B:$B,$A464,Sta!$L:$L,"&gt;1.5")/$C464</f>
        <v>0.33333333333333331</v>
      </c>
      <c r="K464" s="12">
        <f>(COUNTIFS(Sta!$A:$A,$A464,Sta!$H:$H,"&gt;0.5") +COUNTIFS(Sta!$B:$B,$A464,Sta!$J:$J,"&gt;0.5"))/$D464</f>
        <v>0.5</v>
      </c>
      <c r="L464" s="7">
        <f>COUNTIFS(Sta!$A:$A,$A464,Sta!$H:$H,"&gt;0.5")/$B464</f>
        <v>0.5</v>
      </c>
      <c r="M464" s="7">
        <f>COUNTIFS(Sta!$B:$B,$A464,Sta!$J:$J,"&gt;0.5")/$C464</f>
        <v>0.5</v>
      </c>
      <c r="N464" s="12">
        <f>(COUNTIFS(Sta!$A:$A,$A464,Sta!$H:$H,"&gt;1.5") +COUNTIFS(Sta!$B:$B,$A464,Sta!$J:$J,"&gt;1.5"))/$D464</f>
        <v>0.16666666666666666</v>
      </c>
      <c r="O464" s="7">
        <f>COUNTIFS(Sta!$A:$A,$A464,Sta!$H:$H,"&gt;1.5")/$B464</f>
        <v>0</v>
      </c>
      <c r="P464" s="7">
        <f>COUNTIFS(Sta!$B:$B,$A464,Sta!$J:$J,"&gt;1.5")/$C464</f>
        <v>0.33333333333333331</v>
      </c>
      <c r="Q464" s="12">
        <f>(COUNTIFS(Sta!$A:$A,$A464,Sta!$I:$I,"&gt;0.5") +COUNTIFS(Sta!$B:$B,$A464,Sta!$K:$K,"&gt;0.5"))/$D464</f>
        <v>0.5</v>
      </c>
      <c r="R464" s="7">
        <f>COUNTIFS(Sta!$A:$A,$A464,Sta!$I:$I,"&gt;0.5")/$B464</f>
        <v>0.33333333333333331</v>
      </c>
      <c r="S464" s="7">
        <f>COUNTIFS(Sta!$B:$B,$A464,Sta!$K:$K,"&gt;0.5")/$C464</f>
        <v>0.66666666666666663</v>
      </c>
      <c r="T464" s="12">
        <f>(COUNTIFS(Sta!$A:$A,$A464,Sta!$I:$I,"&gt;1.5") +COUNTIFS(Sta!$B:$B,$A464,Sta!$K:$K,"&gt;1.5"))/$D464</f>
        <v>0</v>
      </c>
      <c r="U464" s="7">
        <f>COUNTIFS(Sta!$A:$A,$A464,Sta!$I:$I,"&gt;1.5")/$B464</f>
        <v>0</v>
      </c>
      <c r="V464" s="7">
        <f>COUNTIFS(Sta!$B:$B,$A464,Sta!$K:$K,"&gt;1.5")/$C464</f>
        <v>0</v>
      </c>
    </row>
    <row r="465" spans="1:22" x14ac:dyDescent="0.3">
      <c r="A465" t="s">
        <v>534</v>
      </c>
      <c r="B465" s="9">
        <f>COUNTIF(Sta!A:A,A465)</f>
        <v>8</v>
      </c>
      <c r="C465" s="4">
        <f>COUNTIF(Sta!B:B,A465)</f>
        <v>8</v>
      </c>
      <c r="D465" s="4">
        <f t="shared" si="13"/>
        <v>16</v>
      </c>
      <c r="E465" s="12">
        <f>(COUNTIFS(Sta!$A:$A,$A465,Sta!$L:$L,"&gt;0.5") +COUNTIFS(Sta!$B:$B,$A465,Sta!$L:$L,"&gt;0.5"))/$D465</f>
        <v>0.875</v>
      </c>
      <c r="F465" s="7">
        <f>COUNTIFS(Sta!$A:$A,$A465,Sta!$L:$L,"&gt;0.5")/$B465</f>
        <v>0.75</v>
      </c>
      <c r="G465" s="7">
        <f>COUNTIFS(Sta!$B:$B,$A465,Sta!$L:$L,"&gt;0.5")/$C465</f>
        <v>1</v>
      </c>
      <c r="H465" s="12">
        <f>(COUNTIFS(Sta!$A:$A,$A465,Sta!$L:$L,"&gt;1.5") +COUNTIFS(Sta!$B:$B,$A465,Sta!$L:$L,"&gt;1.5"))/$D465</f>
        <v>0.25</v>
      </c>
      <c r="I465" s="7">
        <f>COUNTIFS(Sta!$A:$A,$A465,Sta!$L:$L,"&gt;1.5")/$B465</f>
        <v>0.125</v>
      </c>
      <c r="J465" s="7">
        <f>COUNTIFS(Sta!$B:$B,$A465,Sta!$L:$L,"&gt;1.5")/$C465</f>
        <v>0.375</v>
      </c>
      <c r="K465" s="12">
        <f>(COUNTIFS(Sta!$A:$A,$A465,Sta!$H:$H,"&gt;0.5") +COUNTIFS(Sta!$B:$B,$A465,Sta!$J:$J,"&gt;0.5"))/$D465</f>
        <v>0.3125</v>
      </c>
      <c r="L465" s="7">
        <f>COUNTIFS(Sta!$A:$A,$A465,Sta!$H:$H,"&gt;0.5")/$B465</f>
        <v>0.375</v>
      </c>
      <c r="M465" s="7">
        <f>COUNTIFS(Sta!$B:$B,$A465,Sta!$J:$J,"&gt;0.5")/$C465</f>
        <v>0.25</v>
      </c>
      <c r="N465" s="12">
        <f>(COUNTIFS(Sta!$A:$A,$A465,Sta!$H:$H,"&gt;1.5") +COUNTIFS(Sta!$B:$B,$A465,Sta!$J:$J,"&gt;1.5"))/$D465</f>
        <v>6.25E-2</v>
      </c>
      <c r="O465" s="7">
        <f>COUNTIFS(Sta!$A:$A,$A465,Sta!$H:$H,"&gt;1.5")/$B465</f>
        <v>0</v>
      </c>
      <c r="P465" s="7">
        <f>COUNTIFS(Sta!$B:$B,$A465,Sta!$J:$J,"&gt;1.5")/$C465</f>
        <v>0.125</v>
      </c>
      <c r="Q465" s="12">
        <f>(COUNTIFS(Sta!$A:$A,$A465,Sta!$I:$I,"&gt;0.5") +COUNTIFS(Sta!$B:$B,$A465,Sta!$K:$K,"&gt;0.5"))/$D465</f>
        <v>0.75</v>
      </c>
      <c r="R465" s="7">
        <f>COUNTIFS(Sta!$A:$A,$A465,Sta!$I:$I,"&gt;0.5")/$B465</f>
        <v>0.5</v>
      </c>
      <c r="S465" s="7">
        <f>COUNTIFS(Sta!$B:$B,$A465,Sta!$K:$K,"&gt;0.5")/$C465</f>
        <v>1</v>
      </c>
      <c r="T465" s="12">
        <f>(COUNTIFS(Sta!$A:$A,$A465,Sta!$I:$I,"&gt;1.5") +COUNTIFS(Sta!$B:$B,$A465,Sta!$K:$K,"&gt;1.5"))/$D465</f>
        <v>6.25E-2</v>
      </c>
      <c r="U465" s="7">
        <f>COUNTIFS(Sta!$A:$A,$A465,Sta!$I:$I,"&gt;1.5")/$B465</f>
        <v>0</v>
      </c>
      <c r="V465" s="7">
        <f>COUNTIFS(Sta!$B:$B,$A465,Sta!$K:$K,"&gt;1.5")/$C465</f>
        <v>0.125</v>
      </c>
    </row>
    <row r="466" spans="1:22" x14ac:dyDescent="0.3">
      <c r="A466" t="s">
        <v>96</v>
      </c>
      <c r="B466" s="9">
        <f>COUNTIF(Sta!A:A,A466)</f>
        <v>0</v>
      </c>
      <c r="C466" s="4">
        <f>COUNTIF(Sta!B:B,A466)</f>
        <v>0</v>
      </c>
      <c r="D466" s="4">
        <f t="shared" si="13"/>
        <v>0</v>
      </c>
      <c r="E466" s="12" t="e">
        <f>(COUNTIFS(Sta!$A:$A,$A466,Sta!$L:$L,"&gt;0.5") +COUNTIFS(Sta!$B:$B,$A466,Sta!$L:$L,"&gt;0.5"))/$D466</f>
        <v>#DIV/0!</v>
      </c>
      <c r="F466" s="7" t="e">
        <f>COUNTIFS(Sta!$A:$A,$A466,Sta!$L:$L,"&gt;0.5")/$B466</f>
        <v>#DIV/0!</v>
      </c>
      <c r="G466" s="7" t="e">
        <f>COUNTIFS(Sta!$B:$B,$A466,Sta!$L:$L,"&gt;0.5")/$C466</f>
        <v>#DIV/0!</v>
      </c>
      <c r="H466" s="12" t="e">
        <f>(COUNTIFS(Sta!$A:$A,$A466,Sta!$L:$L,"&gt;1.5") +COUNTIFS(Sta!$B:$B,$A466,Sta!$L:$L,"&gt;1.5"))/$D466</f>
        <v>#DIV/0!</v>
      </c>
      <c r="I466" s="7" t="e">
        <f>COUNTIFS(Sta!$A:$A,$A466,Sta!$L:$L,"&gt;1.5")/$B466</f>
        <v>#DIV/0!</v>
      </c>
      <c r="J466" s="7" t="e">
        <f>COUNTIFS(Sta!$B:$B,$A466,Sta!$L:$L,"&gt;1.5")/$C466</f>
        <v>#DIV/0!</v>
      </c>
      <c r="K466" s="12" t="e">
        <f>(COUNTIFS(Sta!$A:$A,$A466,Sta!$H:$H,"&gt;0.5") +COUNTIFS(Sta!$B:$B,$A466,Sta!$J:$J,"&gt;0.5"))/$D466</f>
        <v>#DIV/0!</v>
      </c>
      <c r="L466" s="7" t="e">
        <f>COUNTIFS(Sta!$A:$A,$A466,Sta!$H:$H,"&gt;0.5")/$B466</f>
        <v>#DIV/0!</v>
      </c>
      <c r="M466" s="7" t="e">
        <f>COUNTIFS(Sta!$B:$B,$A466,Sta!$J:$J,"&gt;0.5")/$C466</f>
        <v>#DIV/0!</v>
      </c>
      <c r="N466" s="12" t="e">
        <f>(COUNTIFS(Sta!$A:$A,$A466,Sta!$H:$H,"&gt;1.5") +COUNTIFS(Sta!$B:$B,$A466,Sta!$J:$J,"&gt;1.5"))/$D466</f>
        <v>#DIV/0!</v>
      </c>
      <c r="O466" s="7" t="e">
        <f>COUNTIFS(Sta!$A:$A,$A466,Sta!$H:$H,"&gt;1.5")/$B466</f>
        <v>#DIV/0!</v>
      </c>
      <c r="P466" s="7" t="e">
        <f>COUNTIFS(Sta!$B:$B,$A466,Sta!$J:$J,"&gt;1.5")/$C466</f>
        <v>#DIV/0!</v>
      </c>
      <c r="Q466" s="12" t="e">
        <f>(COUNTIFS(Sta!$A:$A,$A466,Sta!$I:$I,"&gt;0.5") +COUNTIFS(Sta!$B:$B,$A466,Sta!$K:$K,"&gt;0.5"))/$D466</f>
        <v>#DIV/0!</v>
      </c>
      <c r="R466" s="7" t="e">
        <f>COUNTIFS(Sta!$A:$A,$A466,Sta!$I:$I,"&gt;0.5")/$B466</f>
        <v>#DIV/0!</v>
      </c>
      <c r="S466" s="7" t="e">
        <f>COUNTIFS(Sta!$B:$B,$A466,Sta!$K:$K,"&gt;0.5")/$C466</f>
        <v>#DIV/0!</v>
      </c>
      <c r="T466" s="12" t="e">
        <f>(COUNTIFS(Sta!$A:$A,$A466,Sta!$I:$I,"&gt;1.5") +COUNTIFS(Sta!$B:$B,$A466,Sta!$K:$K,"&gt;1.5"))/$D466</f>
        <v>#DIV/0!</v>
      </c>
      <c r="U466" s="7" t="e">
        <f>COUNTIFS(Sta!$A:$A,$A466,Sta!$I:$I,"&gt;1.5")/$B466</f>
        <v>#DIV/0!</v>
      </c>
      <c r="V466" s="7" t="e">
        <f>COUNTIFS(Sta!$B:$B,$A466,Sta!$K:$K,"&gt;1.5")/$C466</f>
        <v>#DIV/0!</v>
      </c>
    </row>
    <row r="467" spans="1:22" x14ac:dyDescent="0.3">
      <c r="A467" t="s">
        <v>252</v>
      </c>
      <c r="B467" s="9">
        <f>COUNTIF(Sta!A:A,A467)</f>
        <v>0</v>
      </c>
      <c r="C467" s="4">
        <f>COUNTIF(Sta!B:B,A467)</f>
        <v>0</v>
      </c>
      <c r="D467" s="4">
        <f t="shared" si="13"/>
        <v>0</v>
      </c>
      <c r="E467" s="12" t="e">
        <f>(COUNTIFS(Sta!$A:$A,$A467,Sta!$L:$L,"&gt;0.5") +COUNTIFS(Sta!$B:$B,$A467,Sta!$L:$L,"&gt;0.5"))/$D467</f>
        <v>#DIV/0!</v>
      </c>
      <c r="F467" s="7" t="e">
        <f>COUNTIFS(Sta!$A:$A,$A467,Sta!$L:$L,"&gt;0.5")/$B467</f>
        <v>#DIV/0!</v>
      </c>
      <c r="G467" s="7" t="e">
        <f>COUNTIFS(Sta!$B:$B,$A467,Sta!$L:$L,"&gt;0.5")/$C467</f>
        <v>#DIV/0!</v>
      </c>
      <c r="H467" s="12" t="e">
        <f>(COUNTIFS(Sta!$A:$A,$A467,Sta!$L:$L,"&gt;1.5") +COUNTIFS(Sta!$B:$B,$A467,Sta!$L:$L,"&gt;1.5"))/$D467</f>
        <v>#DIV/0!</v>
      </c>
      <c r="I467" s="7" t="e">
        <f>COUNTIFS(Sta!$A:$A,$A467,Sta!$L:$L,"&gt;1.5")/$B467</f>
        <v>#DIV/0!</v>
      </c>
      <c r="J467" s="7" t="e">
        <f>COUNTIFS(Sta!$B:$B,$A467,Sta!$L:$L,"&gt;1.5")/$C467</f>
        <v>#DIV/0!</v>
      </c>
      <c r="K467" s="12" t="e">
        <f>(COUNTIFS(Sta!$A:$A,$A467,Sta!$H:$H,"&gt;0.5") +COUNTIFS(Sta!$B:$B,$A467,Sta!$J:$J,"&gt;0.5"))/$D467</f>
        <v>#DIV/0!</v>
      </c>
      <c r="L467" s="7" t="e">
        <f>COUNTIFS(Sta!$A:$A,$A467,Sta!$H:$H,"&gt;0.5")/$B467</f>
        <v>#DIV/0!</v>
      </c>
      <c r="M467" s="7" t="e">
        <f>COUNTIFS(Sta!$B:$B,$A467,Sta!$J:$J,"&gt;0.5")/$C467</f>
        <v>#DIV/0!</v>
      </c>
      <c r="N467" s="12" t="e">
        <f>(COUNTIFS(Sta!$A:$A,$A467,Sta!$H:$H,"&gt;1.5") +COUNTIFS(Sta!$B:$B,$A467,Sta!$J:$J,"&gt;1.5"))/$D467</f>
        <v>#DIV/0!</v>
      </c>
      <c r="O467" s="7" t="e">
        <f>COUNTIFS(Sta!$A:$A,$A467,Sta!$H:$H,"&gt;1.5")/$B467</f>
        <v>#DIV/0!</v>
      </c>
      <c r="P467" s="7" t="e">
        <f>COUNTIFS(Sta!$B:$B,$A467,Sta!$J:$J,"&gt;1.5")/$C467</f>
        <v>#DIV/0!</v>
      </c>
      <c r="Q467" s="12" t="e">
        <f>(COUNTIFS(Sta!$A:$A,$A467,Sta!$I:$I,"&gt;0.5") +COUNTIFS(Sta!$B:$B,$A467,Sta!$K:$K,"&gt;0.5"))/$D467</f>
        <v>#DIV/0!</v>
      </c>
      <c r="R467" s="7" t="e">
        <f>COUNTIFS(Sta!$A:$A,$A467,Sta!$I:$I,"&gt;0.5")/$B467</f>
        <v>#DIV/0!</v>
      </c>
      <c r="S467" s="7" t="e">
        <f>COUNTIFS(Sta!$B:$B,$A467,Sta!$K:$K,"&gt;0.5")/$C467</f>
        <v>#DIV/0!</v>
      </c>
      <c r="T467" s="12" t="e">
        <f>(COUNTIFS(Sta!$A:$A,$A467,Sta!$I:$I,"&gt;1.5") +COUNTIFS(Sta!$B:$B,$A467,Sta!$K:$K,"&gt;1.5"))/$D467</f>
        <v>#DIV/0!</v>
      </c>
      <c r="U467" s="7" t="e">
        <f>COUNTIFS(Sta!$A:$A,$A467,Sta!$I:$I,"&gt;1.5")/$B467</f>
        <v>#DIV/0!</v>
      </c>
      <c r="V467" s="7" t="e">
        <f>COUNTIFS(Sta!$B:$B,$A467,Sta!$K:$K,"&gt;1.5")/$C467</f>
        <v>#DIV/0!</v>
      </c>
    </row>
    <row r="468" spans="1:22" x14ac:dyDescent="0.3">
      <c r="A468" t="s">
        <v>215</v>
      </c>
      <c r="B468" s="9">
        <f>COUNTIF(Sta!A:A,A468)</f>
        <v>1</v>
      </c>
      <c r="C468" s="4">
        <f>COUNTIF(Sta!B:B,A468)</f>
        <v>1</v>
      </c>
      <c r="D468" s="4">
        <f t="shared" si="13"/>
        <v>2</v>
      </c>
      <c r="E468" s="12">
        <f>(COUNTIFS(Sta!$A:$A,$A468,Sta!$L:$L,"&gt;0.5") +COUNTIFS(Sta!$B:$B,$A468,Sta!$L:$L,"&gt;0.5"))/$D468</f>
        <v>0</v>
      </c>
      <c r="F468" s="7">
        <f>COUNTIFS(Sta!$A:$A,$A468,Sta!$L:$L,"&gt;0.5")/$B468</f>
        <v>0</v>
      </c>
      <c r="G468" s="7">
        <f>COUNTIFS(Sta!$B:$B,$A468,Sta!$L:$L,"&gt;0.5")/$C468</f>
        <v>0</v>
      </c>
      <c r="H468" s="12">
        <f>(COUNTIFS(Sta!$A:$A,$A468,Sta!$L:$L,"&gt;1.5") +COUNTIFS(Sta!$B:$B,$A468,Sta!$L:$L,"&gt;1.5"))/$D468</f>
        <v>0</v>
      </c>
      <c r="I468" s="7">
        <f>COUNTIFS(Sta!$A:$A,$A468,Sta!$L:$L,"&gt;1.5")/$B468</f>
        <v>0</v>
      </c>
      <c r="J468" s="7">
        <f>COUNTIFS(Sta!$B:$B,$A468,Sta!$L:$L,"&gt;1.5")/$C468</f>
        <v>0</v>
      </c>
      <c r="K468" s="12">
        <f>(COUNTIFS(Sta!$A:$A,$A468,Sta!$H:$H,"&gt;0.5") +COUNTIFS(Sta!$B:$B,$A468,Sta!$J:$J,"&gt;0.5"))/$D468</f>
        <v>0</v>
      </c>
      <c r="L468" s="7">
        <f>COUNTIFS(Sta!$A:$A,$A468,Sta!$H:$H,"&gt;0.5")/$B468</f>
        <v>0</v>
      </c>
      <c r="M468" s="7">
        <f>COUNTIFS(Sta!$B:$B,$A468,Sta!$J:$J,"&gt;0.5")/$C468</f>
        <v>0</v>
      </c>
      <c r="N468" s="12">
        <f>(COUNTIFS(Sta!$A:$A,$A468,Sta!$H:$H,"&gt;1.5") +COUNTIFS(Sta!$B:$B,$A468,Sta!$J:$J,"&gt;1.5"))/$D468</f>
        <v>0</v>
      </c>
      <c r="O468" s="7">
        <f>COUNTIFS(Sta!$A:$A,$A468,Sta!$H:$H,"&gt;1.5")/$B468</f>
        <v>0</v>
      </c>
      <c r="P468" s="7">
        <f>COUNTIFS(Sta!$B:$B,$A468,Sta!$J:$J,"&gt;1.5")/$C468</f>
        <v>0</v>
      </c>
      <c r="Q468" s="12">
        <f>(COUNTIFS(Sta!$A:$A,$A468,Sta!$I:$I,"&gt;0.5") +COUNTIFS(Sta!$B:$B,$A468,Sta!$K:$K,"&gt;0.5"))/$D468</f>
        <v>0</v>
      </c>
      <c r="R468" s="7">
        <f>COUNTIFS(Sta!$A:$A,$A468,Sta!$I:$I,"&gt;0.5")/$B468</f>
        <v>0</v>
      </c>
      <c r="S468" s="7">
        <f>COUNTIFS(Sta!$B:$B,$A468,Sta!$K:$K,"&gt;0.5")/$C468</f>
        <v>0</v>
      </c>
      <c r="T468" s="12">
        <f>(COUNTIFS(Sta!$A:$A,$A468,Sta!$I:$I,"&gt;1.5") +COUNTIFS(Sta!$B:$B,$A468,Sta!$K:$K,"&gt;1.5"))/$D468</f>
        <v>0</v>
      </c>
      <c r="U468" s="7">
        <f>COUNTIFS(Sta!$A:$A,$A468,Sta!$I:$I,"&gt;1.5")/$B468</f>
        <v>0</v>
      </c>
      <c r="V468" s="7">
        <f>COUNTIFS(Sta!$B:$B,$A468,Sta!$K:$K,"&gt;1.5")/$C468</f>
        <v>0</v>
      </c>
    </row>
    <row r="469" spans="1:22" x14ac:dyDescent="0.3">
      <c r="A469" t="s">
        <v>670</v>
      </c>
      <c r="B469" s="9">
        <f>COUNTIF(Sta!A:A,A469)</f>
        <v>2</v>
      </c>
      <c r="C469" s="4">
        <f>COUNTIF(Sta!B:B,A469)</f>
        <v>2</v>
      </c>
      <c r="D469" s="4">
        <f t="shared" si="13"/>
        <v>4</v>
      </c>
      <c r="E469" s="12">
        <f>(COUNTIFS(Sta!$A:$A,$A469,Sta!$L:$L,"&gt;0.5") +COUNTIFS(Sta!$B:$B,$A469,Sta!$L:$L,"&gt;0.5"))/$D469</f>
        <v>0.5</v>
      </c>
      <c r="F469" s="7">
        <f>COUNTIFS(Sta!$A:$A,$A469,Sta!$L:$L,"&gt;0.5")/$B469</f>
        <v>0</v>
      </c>
      <c r="G469" s="7">
        <f>COUNTIFS(Sta!$B:$B,$A469,Sta!$L:$L,"&gt;0.5")/$C469</f>
        <v>1</v>
      </c>
      <c r="H469" s="12">
        <f>(COUNTIFS(Sta!$A:$A,$A469,Sta!$L:$L,"&gt;1.5") +COUNTIFS(Sta!$B:$B,$A469,Sta!$L:$L,"&gt;1.5"))/$D469</f>
        <v>0.5</v>
      </c>
      <c r="I469" s="7">
        <f>COUNTIFS(Sta!$A:$A,$A469,Sta!$L:$L,"&gt;1.5")/$B469</f>
        <v>0</v>
      </c>
      <c r="J469" s="7">
        <f>COUNTIFS(Sta!$B:$B,$A469,Sta!$L:$L,"&gt;1.5")/$C469</f>
        <v>1</v>
      </c>
      <c r="K469" s="12">
        <f>(COUNTIFS(Sta!$A:$A,$A469,Sta!$H:$H,"&gt;0.5") +COUNTIFS(Sta!$B:$B,$A469,Sta!$J:$J,"&gt;0.5"))/$D469</f>
        <v>0.5</v>
      </c>
      <c r="L469" s="7">
        <f>COUNTIFS(Sta!$A:$A,$A469,Sta!$H:$H,"&gt;0.5")/$B469</f>
        <v>0</v>
      </c>
      <c r="M469" s="7">
        <f>COUNTIFS(Sta!$B:$B,$A469,Sta!$J:$J,"&gt;0.5")/$C469</f>
        <v>1</v>
      </c>
      <c r="N469" s="12">
        <f>(COUNTIFS(Sta!$A:$A,$A469,Sta!$H:$H,"&gt;1.5") +COUNTIFS(Sta!$B:$B,$A469,Sta!$J:$J,"&gt;1.5"))/$D469</f>
        <v>0</v>
      </c>
      <c r="O469" s="7">
        <f>COUNTIFS(Sta!$A:$A,$A469,Sta!$H:$H,"&gt;1.5")/$B469</f>
        <v>0</v>
      </c>
      <c r="P469" s="7">
        <f>COUNTIFS(Sta!$B:$B,$A469,Sta!$J:$J,"&gt;1.5")/$C469</f>
        <v>0</v>
      </c>
      <c r="Q469" s="12">
        <f>(COUNTIFS(Sta!$A:$A,$A469,Sta!$I:$I,"&gt;0.5") +COUNTIFS(Sta!$B:$B,$A469,Sta!$K:$K,"&gt;0.5"))/$D469</f>
        <v>0.5</v>
      </c>
      <c r="R469" s="7">
        <f>COUNTIFS(Sta!$A:$A,$A469,Sta!$I:$I,"&gt;0.5")/$B469</f>
        <v>0</v>
      </c>
      <c r="S469" s="7">
        <f>COUNTIFS(Sta!$B:$B,$A469,Sta!$K:$K,"&gt;0.5")/$C469</f>
        <v>1</v>
      </c>
      <c r="T469" s="12">
        <f>(COUNTIFS(Sta!$A:$A,$A469,Sta!$I:$I,"&gt;1.5") +COUNTIFS(Sta!$B:$B,$A469,Sta!$K:$K,"&gt;1.5"))/$D469</f>
        <v>0.25</v>
      </c>
      <c r="U469" s="7">
        <f>COUNTIFS(Sta!$A:$A,$A469,Sta!$I:$I,"&gt;1.5")/$B469</f>
        <v>0</v>
      </c>
      <c r="V469" s="7">
        <f>COUNTIFS(Sta!$B:$B,$A469,Sta!$K:$K,"&gt;1.5")/$C469</f>
        <v>0.5</v>
      </c>
    </row>
    <row r="470" spans="1:22" x14ac:dyDescent="0.3">
      <c r="A470" t="s">
        <v>307</v>
      </c>
      <c r="B470" s="9">
        <f>COUNTIF(Sta!A:A,A470)</f>
        <v>0</v>
      </c>
      <c r="C470" s="4">
        <f>COUNTIF(Sta!B:B,A470)</f>
        <v>0</v>
      </c>
      <c r="D470" s="4">
        <f t="shared" si="13"/>
        <v>0</v>
      </c>
      <c r="E470" s="12" t="e">
        <f>(COUNTIFS(Sta!$A:$A,$A470,Sta!$L:$L,"&gt;0.5") +COUNTIFS(Sta!$B:$B,$A470,Sta!$L:$L,"&gt;0.5"))/$D470</f>
        <v>#DIV/0!</v>
      </c>
      <c r="F470" s="7" t="e">
        <f>COUNTIFS(Sta!$A:$A,$A470,Sta!$L:$L,"&gt;0.5")/$B470</f>
        <v>#DIV/0!</v>
      </c>
      <c r="G470" s="7" t="e">
        <f>COUNTIFS(Sta!$B:$B,$A470,Sta!$L:$L,"&gt;0.5")/$C470</f>
        <v>#DIV/0!</v>
      </c>
      <c r="H470" s="12" t="e">
        <f>(COUNTIFS(Sta!$A:$A,$A470,Sta!$L:$L,"&gt;1.5") +COUNTIFS(Sta!$B:$B,$A470,Sta!$L:$L,"&gt;1.5"))/$D470</f>
        <v>#DIV/0!</v>
      </c>
      <c r="I470" s="7" t="e">
        <f>COUNTIFS(Sta!$A:$A,$A470,Sta!$L:$L,"&gt;1.5")/$B470</f>
        <v>#DIV/0!</v>
      </c>
      <c r="J470" s="7" t="e">
        <f>COUNTIFS(Sta!$B:$B,$A470,Sta!$L:$L,"&gt;1.5")/$C470</f>
        <v>#DIV/0!</v>
      </c>
      <c r="K470" s="12" t="e">
        <f>(COUNTIFS(Sta!$A:$A,$A470,Sta!$H:$H,"&gt;0.5") +COUNTIFS(Sta!$B:$B,$A470,Sta!$J:$J,"&gt;0.5"))/$D470</f>
        <v>#DIV/0!</v>
      </c>
      <c r="L470" s="7" t="e">
        <f>COUNTIFS(Sta!$A:$A,$A470,Sta!$H:$H,"&gt;0.5")/$B470</f>
        <v>#DIV/0!</v>
      </c>
      <c r="M470" s="7" t="e">
        <f>COUNTIFS(Sta!$B:$B,$A470,Sta!$J:$J,"&gt;0.5")/$C470</f>
        <v>#DIV/0!</v>
      </c>
      <c r="N470" s="12" t="e">
        <f>(COUNTIFS(Sta!$A:$A,$A470,Sta!$H:$H,"&gt;1.5") +COUNTIFS(Sta!$B:$B,$A470,Sta!$J:$J,"&gt;1.5"))/$D470</f>
        <v>#DIV/0!</v>
      </c>
      <c r="O470" s="7" t="e">
        <f>COUNTIFS(Sta!$A:$A,$A470,Sta!$H:$H,"&gt;1.5")/$B470</f>
        <v>#DIV/0!</v>
      </c>
      <c r="P470" s="7" t="e">
        <f>COUNTIFS(Sta!$B:$B,$A470,Sta!$J:$J,"&gt;1.5")/$C470</f>
        <v>#DIV/0!</v>
      </c>
      <c r="Q470" s="12" t="e">
        <f>(COUNTIFS(Sta!$A:$A,$A470,Sta!$I:$I,"&gt;0.5") +COUNTIFS(Sta!$B:$B,$A470,Sta!$K:$K,"&gt;0.5"))/$D470</f>
        <v>#DIV/0!</v>
      </c>
      <c r="R470" s="7" t="e">
        <f>COUNTIFS(Sta!$A:$A,$A470,Sta!$I:$I,"&gt;0.5")/$B470</f>
        <v>#DIV/0!</v>
      </c>
      <c r="S470" s="7" t="e">
        <f>COUNTIFS(Sta!$B:$B,$A470,Sta!$K:$K,"&gt;0.5")/$C470</f>
        <v>#DIV/0!</v>
      </c>
      <c r="T470" s="12" t="e">
        <f>(COUNTIFS(Sta!$A:$A,$A470,Sta!$I:$I,"&gt;1.5") +COUNTIFS(Sta!$B:$B,$A470,Sta!$K:$K,"&gt;1.5"))/$D470</f>
        <v>#DIV/0!</v>
      </c>
      <c r="U470" s="7" t="e">
        <f>COUNTIFS(Sta!$A:$A,$A470,Sta!$I:$I,"&gt;1.5")/$B470</f>
        <v>#DIV/0!</v>
      </c>
      <c r="V470" s="7" t="e">
        <f>COUNTIFS(Sta!$B:$B,$A470,Sta!$K:$K,"&gt;1.5")/$C470</f>
        <v>#DIV/0!</v>
      </c>
    </row>
    <row r="471" spans="1:22" x14ac:dyDescent="0.3">
      <c r="A471" t="s">
        <v>569</v>
      </c>
      <c r="B471" s="9">
        <f>COUNTIF(Sta!A:A,A471)</f>
        <v>13</v>
      </c>
      <c r="C471" s="4">
        <f>COUNTIF(Sta!B:B,A471)</f>
        <v>13</v>
      </c>
      <c r="D471" s="4">
        <f t="shared" si="13"/>
        <v>26</v>
      </c>
      <c r="E471" s="12">
        <f>(COUNTIFS(Sta!$A:$A,$A471,Sta!$L:$L,"&gt;0.5") +COUNTIFS(Sta!$B:$B,$A471,Sta!$L:$L,"&gt;0.5"))/$D471</f>
        <v>0.65384615384615385</v>
      </c>
      <c r="F471" s="7">
        <f>COUNTIFS(Sta!$A:$A,$A471,Sta!$L:$L,"&gt;0.5")/$B471</f>
        <v>0.53846153846153844</v>
      </c>
      <c r="G471" s="7">
        <f>COUNTIFS(Sta!$B:$B,$A471,Sta!$L:$L,"&gt;0.5")/$C471</f>
        <v>0.76923076923076927</v>
      </c>
      <c r="H471" s="12">
        <f>(COUNTIFS(Sta!$A:$A,$A471,Sta!$L:$L,"&gt;1.5") +COUNTIFS(Sta!$B:$B,$A471,Sta!$L:$L,"&gt;1.5"))/$D471</f>
        <v>0.19230769230769232</v>
      </c>
      <c r="I471" s="7">
        <f>COUNTIFS(Sta!$A:$A,$A471,Sta!$L:$L,"&gt;1.5")/$B471</f>
        <v>0.23076923076923078</v>
      </c>
      <c r="J471" s="7">
        <f>COUNTIFS(Sta!$B:$B,$A471,Sta!$L:$L,"&gt;1.5")/$C471</f>
        <v>0.15384615384615385</v>
      </c>
      <c r="K471" s="12">
        <f>(COUNTIFS(Sta!$A:$A,$A471,Sta!$H:$H,"&gt;0.5") +COUNTIFS(Sta!$B:$B,$A471,Sta!$J:$J,"&gt;0.5"))/$D471</f>
        <v>0.46153846153846156</v>
      </c>
      <c r="L471" s="7">
        <f>COUNTIFS(Sta!$A:$A,$A471,Sta!$H:$H,"&gt;0.5")/$B471</f>
        <v>0.46153846153846156</v>
      </c>
      <c r="M471" s="7">
        <f>COUNTIFS(Sta!$B:$B,$A471,Sta!$J:$J,"&gt;0.5")/$C471</f>
        <v>0.46153846153846156</v>
      </c>
      <c r="N471" s="12">
        <f>(COUNTIFS(Sta!$A:$A,$A471,Sta!$H:$H,"&gt;1.5") +COUNTIFS(Sta!$B:$B,$A471,Sta!$J:$J,"&gt;1.5"))/$D471</f>
        <v>0.15384615384615385</v>
      </c>
      <c r="O471" s="7">
        <f>COUNTIFS(Sta!$A:$A,$A471,Sta!$H:$H,"&gt;1.5")/$B471</f>
        <v>0.15384615384615385</v>
      </c>
      <c r="P471" s="7">
        <f>COUNTIFS(Sta!$B:$B,$A471,Sta!$J:$J,"&gt;1.5")/$C471</f>
        <v>0.15384615384615385</v>
      </c>
      <c r="Q471" s="12">
        <f>(COUNTIFS(Sta!$A:$A,$A471,Sta!$I:$I,"&gt;0.5") +COUNTIFS(Sta!$B:$B,$A471,Sta!$K:$K,"&gt;0.5"))/$D471</f>
        <v>0.26923076923076922</v>
      </c>
      <c r="R471" s="7">
        <f>COUNTIFS(Sta!$A:$A,$A471,Sta!$I:$I,"&gt;0.5")/$B471</f>
        <v>0.15384615384615385</v>
      </c>
      <c r="S471" s="7">
        <f>COUNTIFS(Sta!$B:$B,$A471,Sta!$K:$K,"&gt;0.5")/$C471</f>
        <v>0.38461538461538464</v>
      </c>
      <c r="T471" s="12">
        <f>(COUNTIFS(Sta!$A:$A,$A471,Sta!$I:$I,"&gt;1.5") +COUNTIFS(Sta!$B:$B,$A471,Sta!$K:$K,"&gt;1.5"))/$D471</f>
        <v>0</v>
      </c>
      <c r="U471" s="7">
        <f>COUNTIFS(Sta!$A:$A,$A471,Sta!$I:$I,"&gt;1.5")/$B471</f>
        <v>0</v>
      </c>
      <c r="V471" s="7">
        <f>COUNTIFS(Sta!$B:$B,$A471,Sta!$K:$K,"&gt;1.5")/$C471</f>
        <v>0</v>
      </c>
    </row>
    <row r="472" spans="1:22" x14ac:dyDescent="0.3">
      <c r="A472" t="s">
        <v>498</v>
      </c>
      <c r="B472" s="9">
        <f>COUNTIF(Sta!A:A,A472)</f>
        <v>11</v>
      </c>
      <c r="C472" s="4">
        <f>COUNTIF(Sta!B:B,A472)</f>
        <v>11</v>
      </c>
      <c r="D472" s="4">
        <f t="shared" si="13"/>
        <v>22</v>
      </c>
      <c r="E472" s="12">
        <f>(COUNTIFS(Sta!$A:$A,$A472,Sta!$L:$L,"&gt;0.5") +COUNTIFS(Sta!$B:$B,$A472,Sta!$L:$L,"&gt;0.5"))/$D472</f>
        <v>0.68181818181818177</v>
      </c>
      <c r="F472" s="7">
        <f>COUNTIFS(Sta!$A:$A,$A472,Sta!$L:$L,"&gt;0.5")/$B472</f>
        <v>0.72727272727272729</v>
      </c>
      <c r="G472" s="7">
        <f>COUNTIFS(Sta!$B:$B,$A472,Sta!$L:$L,"&gt;0.5")/$C472</f>
        <v>0.63636363636363635</v>
      </c>
      <c r="H472" s="12">
        <f>(COUNTIFS(Sta!$A:$A,$A472,Sta!$L:$L,"&gt;1.5") +COUNTIFS(Sta!$B:$B,$A472,Sta!$L:$L,"&gt;1.5"))/$D472</f>
        <v>0.45454545454545453</v>
      </c>
      <c r="I472" s="7">
        <f>COUNTIFS(Sta!$A:$A,$A472,Sta!$L:$L,"&gt;1.5")/$B472</f>
        <v>0.54545454545454541</v>
      </c>
      <c r="J472" s="7">
        <f>COUNTIFS(Sta!$B:$B,$A472,Sta!$L:$L,"&gt;1.5")/$C472</f>
        <v>0.36363636363636365</v>
      </c>
      <c r="K472" s="12">
        <f>(COUNTIFS(Sta!$A:$A,$A472,Sta!$H:$H,"&gt;0.5") +COUNTIFS(Sta!$B:$B,$A472,Sta!$J:$J,"&gt;0.5"))/$D472</f>
        <v>0.5</v>
      </c>
      <c r="L472" s="7">
        <f>COUNTIFS(Sta!$A:$A,$A472,Sta!$H:$H,"&gt;0.5")/$B472</f>
        <v>0.63636363636363635</v>
      </c>
      <c r="M472" s="7">
        <f>COUNTIFS(Sta!$B:$B,$A472,Sta!$J:$J,"&gt;0.5")/$C472</f>
        <v>0.36363636363636365</v>
      </c>
      <c r="N472" s="12">
        <f>(COUNTIFS(Sta!$A:$A,$A472,Sta!$H:$H,"&gt;1.5") +COUNTIFS(Sta!$B:$B,$A472,Sta!$J:$J,"&gt;1.5"))/$D472</f>
        <v>0.22727272727272727</v>
      </c>
      <c r="O472" s="7">
        <f>COUNTIFS(Sta!$A:$A,$A472,Sta!$H:$H,"&gt;1.5")/$B472</f>
        <v>0.45454545454545453</v>
      </c>
      <c r="P472" s="7">
        <f>COUNTIFS(Sta!$B:$B,$A472,Sta!$J:$J,"&gt;1.5")/$C472</f>
        <v>0</v>
      </c>
      <c r="Q472" s="12">
        <f>(COUNTIFS(Sta!$A:$A,$A472,Sta!$I:$I,"&gt;0.5") +COUNTIFS(Sta!$B:$B,$A472,Sta!$K:$K,"&gt;0.5"))/$D472</f>
        <v>0.36363636363636365</v>
      </c>
      <c r="R472" s="7">
        <f>COUNTIFS(Sta!$A:$A,$A472,Sta!$I:$I,"&gt;0.5")/$B472</f>
        <v>0.18181818181818182</v>
      </c>
      <c r="S472" s="7">
        <f>COUNTIFS(Sta!$B:$B,$A472,Sta!$K:$K,"&gt;0.5")/$C472</f>
        <v>0.54545454545454541</v>
      </c>
      <c r="T472" s="12">
        <f>(COUNTIFS(Sta!$A:$A,$A472,Sta!$I:$I,"&gt;1.5") +COUNTIFS(Sta!$B:$B,$A472,Sta!$K:$K,"&gt;1.5"))/$D472</f>
        <v>4.5454545454545456E-2</v>
      </c>
      <c r="U472" s="7">
        <f>COUNTIFS(Sta!$A:$A,$A472,Sta!$I:$I,"&gt;1.5")/$B472</f>
        <v>0</v>
      </c>
      <c r="V472" s="7">
        <f>COUNTIFS(Sta!$B:$B,$A472,Sta!$K:$K,"&gt;1.5")/$C472</f>
        <v>9.0909090909090912E-2</v>
      </c>
    </row>
    <row r="473" spans="1:22" x14ac:dyDescent="0.3">
      <c r="A473" t="s">
        <v>502</v>
      </c>
      <c r="B473" s="9">
        <f>COUNTIF(Sta!A:A,A473)</f>
        <v>10</v>
      </c>
      <c r="C473" s="4">
        <f>COUNTIF(Sta!B:B,A473)</f>
        <v>11</v>
      </c>
      <c r="D473" s="4">
        <f t="shared" si="13"/>
        <v>21</v>
      </c>
      <c r="E473" s="12">
        <f>(COUNTIFS(Sta!$A:$A,$A473,Sta!$L:$L,"&gt;0.5") +COUNTIFS(Sta!$B:$B,$A473,Sta!$L:$L,"&gt;0.5"))/$D473</f>
        <v>0.7142857142857143</v>
      </c>
      <c r="F473" s="7">
        <f>COUNTIFS(Sta!$A:$A,$A473,Sta!$L:$L,"&gt;0.5")/$B473</f>
        <v>0.9</v>
      </c>
      <c r="G473" s="7">
        <f>COUNTIFS(Sta!$B:$B,$A473,Sta!$L:$L,"&gt;0.5")/$C473</f>
        <v>0.54545454545454541</v>
      </c>
      <c r="H473" s="12">
        <f>(COUNTIFS(Sta!$A:$A,$A473,Sta!$L:$L,"&gt;1.5") +COUNTIFS(Sta!$B:$B,$A473,Sta!$L:$L,"&gt;1.5"))/$D473</f>
        <v>0.47619047619047616</v>
      </c>
      <c r="I473" s="7">
        <f>COUNTIFS(Sta!$A:$A,$A473,Sta!$L:$L,"&gt;1.5")/$B473</f>
        <v>0.7</v>
      </c>
      <c r="J473" s="7">
        <f>COUNTIFS(Sta!$B:$B,$A473,Sta!$L:$L,"&gt;1.5")/$C473</f>
        <v>0.27272727272727271</v>
      </c>
      <c r="K473" s="12">
        <f>(COUNTIFS(Sta!$A:$A,$A473,Sta!$H:$H,"&gt;0.5") +COUNTIFS(Sta!$B:$B,$A473,Sta!$J:$J,"&gt;0.5"))/$D473</f>
        <v>0.42857142857142855</v>
      </c>
      <c r="L473" s="7">
        <f>COUNTIFS(Sta!$A:$A,$A473,Sta!$H:$H,"&gt;0.5")/$B473</f>
        <v>0.6</v>
      </c>
      <c r="M473" s="7">
        <f>COUNTIFS(Sta!$B:$B,$A473,Sta!$J:$J,"&gt;0.5")/$C473</f>
        <v>0.27272727272727271</v>
      </c>
      <c r="N473" s="12">
        <f>(COUNTIFS(Sta!$A:$A,$A473,Sta!$H:$H,"&gt;1.5") +COUNTIFS(Sta!$B:$B,$A473,Sta!$J:$J,"&gt;1.5"))/$D473</f>
        <v>0.23809523809523808</v>
      </c>
      <c r="O473" s="7">
        <f>COUNTIFS(Sta!$A:$A,$A473,Sta!$H:$H,"&gt;1.5")/$B473</f>
        <v>0.4</v>
      </c>
      <c r="P473" s="7">
        <f>COUNTIFS(Sta!$B:$B,$A473,Sta!$J:$J,"&gt;1.5")/$C473</f>
        <v>9.0909090909090912E-2</v>
      </c>
      <c r="Q473" s="12">
        <f>(COUNTIFS(Sta!$A:$A,$A473,Sta!$I:$I,"&gt;0.5") +COUNTIFS(Sta!$B:$B,$A473,Sta!$K:$K,"&gt;0.5"))/$D473</f>
        <v>0.5714285714285714</v>
      </c>
      <c r="R473" s="7">
        <f>COUNTIFS(Sta!$A:$A,$A473,Sta!$I:$I,"&gt;0.5")/$B473</f>
        <v>0.8</v>
      </c>
      <c r="S473" s="7">
        <f>COUNTIFS(Sta!$B:$B,$A473,Sta!$K:$K,"&gt;0.5")/$C473</f>
        <v>0.36363636363636365</v>
      </c>
      <c r="T473" s="12">
        <f>(COUNTIFS(Sta!$A:$A,$A473,Sta!$I:$I,"&gt;1.5") +COUNTIFS(Sta!$B:$B,$A473,Sta!$K:$K,"&gt;1.5"))/$D473</f>
        <v>0.19047619047619047</v>
      </c>
      <c r="U473" s="7">
        <f>COUNTIFS(Sta!$A:$A,$A473,Sta!$I:$I,"&gt;1.5")/$B473</f>
        <v>0.3</v>
      </c>
      <c r="V473" s="7">
        <f>COUNTIFS(Sta!$B:$B,$A473,Sta!$K:$K,"&gt;1.5")/$C473</f>
        <v>9.0909090909090912E-2</v>
      </c>
    </row>
    <row r="474" spans="1:22" x14ac:dyDescent="0.3">
      <c r="A474" t="s">
        <v>503</v>
      </c>
      <c r="B474" s="9">
        <f>COUNTIF(Sta!A:A,A474)</f>
        <v>11</v>
      </c>
      <c r="C474" s="4">
        <f>COUNTIF(Sta!B:B,A474)</f>
        <v>11</v>
      </c>
      <c r="D474" s="4">
        <f t="shared" si="13"/>
        <v>22</v>
      </c>
      <c r="E474" s="12">
        <f>(COUNTIFS(Sta!$A:$A,$A474,Sta!$L:$L,"&gt;0.5") +COUNTIFS(Sta!$B:$B,$A474,Sta!$L:$L,"&gt;0.5"))/$D474</f>
        <v>0.68181818181818177</v>
      </c>
      <c r="F474" s="7">
        <f>COUNTIFS(Sta!$A:$A,$A474,Sta!$L:$L,"&gt;0.5")/$B474</f>
        <v>0.63636363636363635</v>
      </c>
      <c r="G474" s="7">
        <f>COUNTIFS(Sta!$B:$B,$A474,Sta!$L:$L,"&gt;0.5")/$C474</f>
        <v>0.72727272727272729</v>
      </c>
      <c r="H474" s="12">
        <f>(COUNTIFS(Sta!$A:$A,$A474,Sta!$L:$L,"&gt;1.5") +COUNTIFS(Sta!$B:$B,$A474,Sta!$L:$L,"&gt;1.5"))/$D474</f>
        <v>0.22727272727272727</v>
      </c>
      <c r="I474" s="7">
        <f>COUNTIFS(Sta!$A:$A,$A474,Sta!$L:$L,"&gt;1.5")/$B474</f>
        <v>0.18181818181818182</v>
      </c>
      <c r="J474" s="7">
        <f>COUNTIFS(Sta!$B:$B,$A474,Sta!$L:$L,"&gt;1.5")/$C474</f>
        <v>0.27272727272727271</v>
      </c>
      <c r="K474" s="12">
        <f>(COUNTIFS(Sta!$A:$A,$A474,Sta!$H:$H,"&gt;0.5") +COUNTIFS(Sta!$B:$B,$A474,Sta!$J:$J,"&gt;0.5"))/$D474</f>
        <v>0.5</v>
      </c>
      <c r="L474" s="7">
        <f>COUNTIFS(Sta!$A:$A,$A474,Sta!$H:$H,"&gt;0.5")/$B474</f>
        <v>0.36363636363636365</v>
      </c>
      <c r="M474" s="7">
        <f>COUNTIFS(Sta!$B:$B,$A474,Sta!$J:$J,"&gt;0.5")/$C474</f>
        <v>0.63636363636363635</v>
      </c>
      <c r="N474" s="12">
        <f>(COUNTIFS(Sta!$A:$A,$A474,Sta!$H:$H,"&gt;1.5") +COUNTIFS(Sta!$B:$B,$A474,Sta!$J:$J,"&gt;1.5"))/$D474</f>
        <v>0.13636363636363635</v>
      </c>
      <c r="O474" s="7">
        <f>COUNTIFS(Sta!$A:$A,$A474,Sta!$H:$H,"&gt;1.5")/$B474</f>
        <v>9.0909090909090912E-2</v>
      </c>
      <c r="P474" s="7">
        <f>COUNTIFS(Sta!$B:$B,$A474,Sta!$J:$J,"&gt;1.5")/$C474</f>
        <v>0.18181818181818182</v>
      </c>
      <c r="Q474" s="12">
        <f>(COUNTIFS(Sta!$A:$A,$A474,Sta!$I:$I,"&gt;0.5") +COUNTIFS(Sta!$B:$B,$A474,Sta!$K:$K,"&gt;0.5"))/$D474</f>
        <v>0.22727272727272727</v>
      </c>
      <c r="R474" s="7">
        <f>COUNTIFS(Sta!$A:$A,$A474,Sta!$I:$I,"&gt;0.5")/$B474</f>
        <v>0.27272727272727271</v>
      </c>
      <c r="S474" s="7">
        <f>COUNTIFS(Sta!$B:$B,$A474,Sta!$K:$K,"&gt;0.5")/$C474</f>
        <v>0.18181818181818182</v>
      </c>
      <c r="T474" s="12">
        <f>(COUNTIFS(Sta!$A:$A,$A474,Sta!$I:$I,"&gt;1.5") +COUNTIFS(Sta!$B:$B,$A474,Sta!$K:$K,"&gt;1.5"))/$D474</f>
        <v>4.5454545454545456E-2</v>
      </c>
      <c r="U474" s="7">
        <f>COUNTIFS(Sta!$A:$A,$A474,Sta!$I:$I,"&gt;1.5")/$B474</f>
        <v>9.0909090909090912E-2</v>
      </c>
      <c r="V474" s="7">
        <f>COUNTIFS(Sta!$B:$B,$A474,Sta!$K:$K,"&gt;1.5")/$C474</f>
        <v>0</v>
      </c>
    </row>
    <row r="475" spans="1:22" x14ac:dyDescent="0.3">
      <c r="A475" t="s">
        <v>173</v>
      </c>
      <c r="B475" s="9">
        <f>COUNTIF(Sta!A:A,A475)</f>
        <v>0</v>
      </c>
      <c r="C475" s="4">
        <f>COUNTIF(Sta!B:B,A475)</f>
        <v>1</v>
      </c>
      <c r="D475" s="4">
        <f t="shared" si="13"/>
        <v>1</v>
      </c>
      <c r="E475" s="12">
        <f>(COUNTIFS(Sta!$A:$A,$A475,Sta!$L:$L,"&gt;0.5") +COUNTIFS(Sta!$B:$B,$A475,Sta!$L:$L,"&gt;0.5"))/$D475</f>
        <v>0</v>
      </c>
      <c r="F475" s="7" t="e">
        <f>COUNTIFS(Sta!$A:$A,$A475,Sta!$L:$L,"&gt;0.5")/$B475</f>
        <v>#DIV/0!</v>
      </c>
      <c r="G475" s="7">
        <f>COUNTIFS(Sta!$B:$B,$A475,Sta!$L:$L,"&gt;0.5")/$C475</f>
        <v>0</v>
      </c>
      <c r="H475" s="12">
        <f>(COUNTIFS(Sta!$A:$A,$A475,Sta!$L:$L,"&gt;1.5") +COUNTIFS(Sta!$B:$B,$A475,Sta!$L:$L,"&gt;1.5"))/$D475</f>
        <v>0</v>
      </c>
      <c r="I475" s="7" t="e">
        <f>COUNTIFS(Sta!$A:$A,$A475,Sta!$L:$L,"&gt;1.5")/$B475</f>
        <v>#DIV/0!</v>
      </c>
      <c r="J475" s="7">
        <f>COUNTIFS(Sta!$B:$B,$A475,Sta!$L:$L,"&gt;1.5")/$C475</f>
        <v>0</v>
      </c>
      <c r="K475" s="12">
        <f>(COUNTIFS(Sta!$A:$A,$A475,Sta!$H:$H,"&gt;0.5") +COUNTIFS(Sta!$B:$B,$A475,Sta!$J:$J,"&gt;0.5"))/$D475</f>
        <v>0</v>
      </c>
      <c r="L475" s="7" t="e">
        <f>COUNTIFS(Sta!$A:$A,$A475,Sta!$H:$H,"&gt;0.5")/$B475</f>
        <v>#DIV/0!</v>
      </c>
      <c r="M475" s="7">
        <f>COUNTIFS(Sta!$B:$B,$A475,Sta!$J:$J,"&gt;0.5")/$C475</f>
        <v>0</v>
      </c>
      <c r="N475" s="12">
        <f>(COUNTIFS(Sta!$A:$A,$A475,Sta!$H:$H,"&gt;1.5") +COUNTIFS(Sta!$B:$B,$A475,Sta!$J:$J,"&gt;1.5"))/$D475</f>
        <v>0</v>
      </c>
      <c r="O475" s="7" t="e">
        <f>COUNTIFS(Sta!$A:$A,$A475,Sta!$H:$H,"&gt;1.5")/$B475</f>
        <v>#DIV/0!</v>
      </c>
      <c r="P475" s="7">
        <f>COUNTIFS(Sta!$B:$B,$A475,Sta!$J:$J,"&gt;1.5")/$C475</f>
        <v>0</v>
      </c>
      <c r="Q475" s="12">
        <f>(COUNTIFS(Sta!$A:$A,$A475,Sta!$I:$I,"&gt;0.5") +COUNTIFS(Sta!$B:$B,$A475,Sta!$K:$K,"&gt;0.5"))/$D475</f>
        <v>0</v>
      </c>
      <c r="R475" s="7" t="e">
        <f>COUNTIFS(Sta!$A:$A,$A475,Sta!$I:$I,"&gt;0.5")/$B475</f>
        <v>#DIV/0!</v>
      </c>
      <c r="S475" s="7">
        <f>COUNTIFS(Sta!$B:$B,$A475,Sta!$K:$K,"&gt;0.5")/$C475</f>
        <v>0</v>
      </c>
      <c r="T475" s="12">
        <f>(COUNTIFS(Sta!$A:$A,$A475,Sta!$I:$I,"&gt;1.5") +COUNTIFS(Sta!$B:$B,$A475,Sta!$K:$K,"&gt;1.5"))/$D475</f>
        <v>0</v>
      </c>
      <c r="U475" s="7" t="e">
        <f>COUNTIFS(Sta!$A:$A,$A475,Sta!$I:$I,"&gt;1.5")/$B475</f>
        <v>#DIV/0!</v>
      </c>
      <c r="V475" s="7">
        <f>COUNTIFS(Sta!$B:$B,$A475,Sta!$K:$K,"&gt;1.5")/$C475</f>
        <v>0</v>
      </c>
    </row>
    <row r="476" spans="1:22" x14ac:dyDescent="0.3">
      <c r="A476" t="s">
        <v>185</v>
      </c>
      <c r="B476" s="9">
        <f>COUNTIF(Sta!A:A,A476)</f>
        <v>1</v>
      </c>
      <c r="C476" s="4">
        <f>COUNTIF(Sta!B:B,A476)</f>
        <v>1</v>
      </c>
      <c r="D476" s="4">
        <f t="shared" si="13"/>
        <v>2</v>
      </c>
      <c r="E476" s="12">
        <f>(COUNTIFS(Sta!$A:$A,$A476,Sta!$L:$L,"&gt;0.5") +COUNTIFS(Sta!$B:$B,$A476,Sta!$L:$L,"&gt;0.5"))/$D476</f>
        <v>1</v>
      </c>
      <c r="F476" s="7">
        <f>COUNTIFS(Sta!$A:$A,$A476,Sta!$L:$L,"&gt;0.5")/$B476</f>
        <v>1</v>
      </c>
      <c r="G476" s="7">
        <f>COUNTIFS(Sta!$B:$B,$A476,Sta!$L:$L,"&gt;0.5")/$C476</f>
        <v>1</v>
      </c>
      <c r="H476" s="12">
        <f>(COUNTIFS(Sta!$A:$A,$A476,Sta!$L:$L,"&gt;1.5") +COUNTIFS(Sta!$B:$B,$A476,Sta!$L:$L,"&gt;1.5"))/$D476</f>
        <v>0</v>
      </c>
      <c r="I476" s="7">
        <f>COUNTIFS(Sta!$A:$A,$A476,Sta!$L:$L,"&gt;1.5")/$B476</f>
        <v>0</v>
      </c>
      <c r="J476" s="7">
        <f>COUNTIFS(Sta!$B:$B,$A476,Sta!$L:$L,"&gt;1.5")/$C476</f>
        <v>0</v>
      </c>
      <c r="K476" s="12">
        <f>(COUNTIFS(Sta!$A:$A,$A476,Sta!$H:$H,"&gt;0.5") +COUNTIFS(Sta!$B:$B,$A476,Sta!$J:$J,"&gt;0.5"))/$D476</f>
        <v>1</v>
      </c>
      <c r="L476" s="7">
        <f>COUNTIFS(Sta!$A:$A,$A476,Sta!$H:$H,"&gt;0.5")/$B476</f>
        <v>1</v>
      </c>
      <c r="M476" s="7">
        <f>COUNTIFS(Sta!$B:$B,$A476,Sta!$J:$J,"&gt;0.5")/$C476</f>
        <v>1</v>
      </c>
      <c r="N476" s="12">
        <f>(COUNTIFS(Sta!$A:$A,$A476,Sta!$H:$H,"&gt;1.5") +COUNTIFS(Sta!$B:$B,$A476,Sta!$J:$J,"&gt;1.5"))/$D476</f>
        <v>0</v>
      </c>
      <c r="O476" s="7">
        <f>COUNTIFS(Sta!$A:$A,$A476,Sta!$H:$H,"&gt;1.5")/$B476</f>
        <v>0</v>
      </c>
      <c r="P476" s="7">
        <f>COUNTIFS(Sta!$B:$B,$A476,Sta!$J:$J,"&gt;1.5")/$C476</f>
        <v>0</v>
      </c>
      <c r="Q476" s="12">
        <f>(COUNTIFS(Sta!$A:$A,$A476,Sta!$I:$I,"&gt;0.5") +COUNTIFS(Sta!$B:$B,$A476,Sta!$K:$K,"&gt;0.5"))/$D476</f>
        <v>0</v>
      </c>
      <c r="R476" s="7">
        <f>COUNTIFS(Sta!$A:$A,$A476,Sta!$I:$I,"&gt;0.5")/$B476</f>
        <v>0</v>
      </c>
      <c r="S476" s="7">
        <f>COUNTIFS(Sta!$B:$B,$A476,Sta!$K:$K,"&gt;0.5")/$C476</f>
        <v>0</v>
      </c>
      <c r="T476" s="12">
        <f>(COUNTIFS(Sta!$A:$A,$A476,Sta!$I:$I,"&gt;1.5") +COUNTIFS(Sta!$B:$B,$A476,Sta!$K:$K,"&gt;1.5"))/$D476</f>
        <v>0</v>
      </c>
      <c r="U476" s="7">
        <f>COUNTIFS(Sta!$A:$A,$A476,Sta!$I:$I,"&gt;1.5")/$B476</f>
        <v>0</v>
      </c>
      <c r="V476" s="7">
        <f>COUNTIFS(Sta!$B:$B,$A476,Sta!$K:$K,"&gt;1.5")/$C476</f>
        <v>0</v>
      </c>
    </row>
    <row r="477" spans="1:22" x14ac:dyDescent="0.3">
      <c r="A477" t="s">
        <v>508</v>
      </c>
      <c r="B477" s="9">
        <f>COUNTIF(Sta!A:A,A477)</f>
        <v>10</v>
      </c>
      <c r="C477" s="4">
        <f>COUNTIF(Sta!B:B,A477)</f>
        <v>11</v>
      </c>
      <c r="D477" s="4">
        <f t="shared" si="13"/>
        <v>21</v>
      </c>
      <c r="E477" s="12">
        <f>(COUNTIFS(Sta!$A:$A,$A477,Sta!$L:$L,"&gt;0.5") +COUNTIFS(Sta!$B:$B,$A477,Sta!$L:$L,"&gt;0.5"))/$D477</f>
        <v>0.61904761904761907</v>
      </c>
      <c r="F477" s="7">
        <f>COUNTIFS(Sta!$A:$A,$A477,Sta!$L:$L,"&gt;0.5")/$B477</f>
        <v>0.5</v>
      </c>
      <c r="G477" s="7">
        <f>COUNTIFS(Sta!$B:$B,$A477,Sta!$L:$L,"&gt;0.5")/$C477</f>
        <v>0.72727272727272729</v>
      </c>
      <c r="H477" s="12">
        <f>(COUNTIFS(Sta!$A:$A,$A477,Sta!$L:$L,"&gt;1.5") +COUNTIFS(Sta!$B:$B,$A477,Sta!$L:$L,"&gt;1.5"))/$D477</f>
        <v>0.33333333333333331</v>
      </c>
      <c r="I477" s="7">
        <f>COUNTIFS(Sta!$A:$A,$A477,Sta!$L:$L,"&gt;1.5")/$B477</f>
        <v>0.3</v>
      </c>
      <c r="J477" s="7">
        <f>COUNTIFS(Sta!$B:$B,$A477,Sta!$L:$L,"&gt;1.5")/$C477</f>
        <v>0.36363636363636365</v>
      </c>
      <c r="K477" s="12">
        <f>(COUNTIFS(Sta!$A:$A,$A477,Sta!$H:$H,"&gt;0.5") +COUNTIFS(Sta!$B:$B,$A477,Sta!$J:$J,"&gt;0.5"))/$D477</f>
        <v>0.2857142857142857</v>
      </c>
      <c r="L477" s="7">
        <f>COUNTIFS(Sta!$A:$A,$A477,Sta!$H:$H,"&gt;0.5")/$B477</f>
        <v>0.3</v>
      </c>
      <c r="M477" s="7">
        <f>COUNTIFS(Sta!$B:$B,$A477,Sta!$J:$J,"&gt;0.5")/$C477</f>
        <v>0.27272727272727271</v>
      </c>
      <c r="N477" s="12">
        <f>(COUNTIFS(Sta!$A:$A,$A477,Sta!$H:$H,"&gt;1.5") +COUNTIFS(Sta!$B:$B,$A477,Sta!$J:$J,"&gt;1.5"))/$D477</f>
        <v>0</v>
      </c>
      <c r="O477" s="7">
        <f>COUNTIFS(Sta!$A:$A,$A477,Sta!$H:$H,"&gt;1.5")/$B477</f>
        <v>0</v>
      </c>
      <c r="P477" s="7">
        <f>COUNTIFS(Sta!$B:$B,$A477,Sta!$J:$J,"&gt;1.5")/$C477</f>
        <v>0</v>
      </c>
      <c r="Q477" s="12">
        <f>(COUNTIFS(Sta!$A:$A,$A477,Sta!$I:$I,"&gt;0.5") +COUNTIFS(Sta!$B:$B,$A477,Sta!$K:$K,"&gt;0.5"))/$D477</f>
        <v>0.52380952380952384</v>
      </c>
      <c r="R477" s="7">
        <f>COUNTIFS(Sta!$A:$A,$A477,Sta!$I:$I,"&gt;0.5")/$B477</f>
        <v>0.4</v>
      </c>
      <c r="S477" s="7">
        <f>COUNTIFS(Sta!$B:$B,$A477,Sta!$K:$K,"&gt;0.5")/$C477</f>
        <v>0.63636363636363635</v>
      </c>
      <c r="T477" s="12">
        <f>(COUNTIFS(Sta!$A:$A,$A477,Sta!$I:$I,"&gt;1.5") +COUNTIFS(Sta!$B:$B,$A477,Sta!$K:$K,"&gt;1.5"))/$D477</f>
        <v>0.19047619047619047</v>
      </c>
      <c r="U477" s="7">
        <f>COUNTIFS(Sta!$A:$A,$A477,Sta!$I:$I,"&gt;1.5")/$B477</f>
        <v>0.1</v>
      </c>
      <c r="V477" s="7">
        <f>COUNTIFS(Sta!$B:$B,$A477,Sta!$K:$K,"&gt;1.5")/$C477</f>
        <v>0.27272727272727271</v>
      </c>
    </row>
    <row r="478" spans="1:22" x14ac:dyDescent="0.3">
      <c r="A478" t="s">
        <v>457</v>
      </c>
      <c r="B478" s="9">
        <f>COUNTIF(Sta!A:A,A478)</f>
        <v>10</v>
      </c>
      <c r="C478" s="4">
        <f>COUNTIF(Sta!B:B,A478)</f>
        <v>12</v>
      </c>
      <c r="D478" s="4">
        <f t="shared" si="13"/>
        <v>22</v>
      </c>
      <c r="E478" s="12">
        <f>(COUNTIFS(Sta!$A:$A,$A478,Sta!$L:$L,"&gt;0.5") +COUNTIFS(Sta!$B:$B,$A478,Sta!$L:$L,"&gt;0.5"))/$D478</f>
        <v>0.63636363636363635</v>
      </c>
      <c r="F478" s="7">
        <f>COUNTIFS(Sta!$A:$A,$A478,Sta!$L:$L,"&gt;0.5")/$B478</f>
        <v>0.8</v>
      </c>
      <c r="G478" s="7">
        <f>COUNTIFS(Sta!$B:$B,$A478,Sta!$L:$L,"&gt;0.5")/$C478</f>
        <v>0.5</v>
      </c>
      <c r="H478" s="12">
        <f>(COUNTIFS(Sta!$A:$A,$A478,Sta!$L:$L,"&gt;1.5") +COUNTIFS(Sta!$B:$B,$A478,Sta!$L:$L,"&gt;1.5"))/$D478</f>
        <v>0.36363636363636365</v>
      </c>
      <c r="I478" s="7">
        <f>COUNTIFS(Sta!$A:$A,$A478,Sta!$L:$L,"&gt;1.5")/$B478</f>
        <v>0.6</v>
      </c>
      <c r="J478" s="7">
        <f>COUNTIFS(Sta!$B:$B,$A478,Sta!$L:$L,"&gt;1.5")/$C478</f>
        <v>0.16666666666666666</v>
      </c>
      <c r="K478" s="12">
        <f>(COUNTIFS(Sta!$A:$A,$A478,Sta!$H:$H,"&gt;0.5") +COUNTIFS(Sta!$B:$B,$A478,Sta!$J:$J,"&gt;0.5"))/$D478</f>
        <v>0.45454545454545453</v>
      </c>
      <c r="L478" s="7">
        <f>COUNTIFS(Sta!$A:$A,$A478,Sta!$H:$H,"&gt;0.5")/$B478</f>
        <v>0.5</v>
      </c>
      <c r="M478" s="7">
        <f>COUNTIFS(Sta!$B:$B,$A478,Sta!$J:$J,"&gt;0.5")/$C478</f>
        <v>0.41666666666666669</v>
      </c>
      <c r="N478" s="12">
        <f>(COUNTIFS(Sta!$A:$A,$A478,Sta!$H:$H,"&gt;1.5") +COUNTIFS(Sta!$B:$B,$A478,Sta!$J:$J,"&gt;1.5"))/$D478</f>
        <v>9.0909090909090912E-2</v>
      </c>
      <c r="O478" s="7">
        <f>COUNTIFS(Sta!$A:$A,$A478,Sta!$H:$H,"&gt;1.5")/$B478</f>
        <v>0.1</v>
      </c>
      <c r="P478" s="7">
        <f>COUNTIFS(Sta!$B:$B,$A478,Sta!$J:$J,"&gt;1.5")/$C478</f>
        <v>8.3333333333333329E-2</v>
      </c>
      <c r="Q478" s="12">
        <f>(COUNTIFS(Sta!$A:$A,$A478,Sta!$I:$I,"&gt;0.5") +COUNTIFS(Sta!$B:$B,$A478,Sta!$K:$K,"&gt;0.5"))/$D478</f>
        <v>0.45454545454545453</v>
      </c>
      <c r="R478" s="7">
        <f>COUNTIFS(Sta!$A:$A,$A478,Sta!$I:$I,"&gt;0.5")/$B478</f>
        <v>0.7</v>
      </c>
      <c r="S478" s="7">
        <f>COUNTIFS(Sta!$B:$B,$A478,Sta!$K:$K,"&gt;0.5")/$C478</f>
        <v>0.25</v>
      </c>
      <c r="T478" s="12">
        <f>(COUNTIFS(Sta!$A:$A,$A478,Sta!$I:$I,"&gt;1.5") +COUNTIFS(Sta!$B:$B,$A478,Sta!$K:$K,"&gt;1.5"))/$D478</f>
        <v>0.27272727272727271</v>
      </c>
      <c r="U478" s="7">
        <f>COUNTIFS(Sta!$A:$A,$A478,Sta!$I:$I,"&gt;1.5")/$B478</f>
        <v>0.4</v>
      </c>
      <c r="V478" s="7">
        <f>COUNTIFS(Sta!$B:$B,$A478,Sta!$K:$K,"&gt;1.5")/$C478</f>
        <v>0.16666666666666666</v>
      </c>
    </row>
    <row r="479" spans="1:22" x14ac:dyDescent="0.3">
      <c r="A479" t="s">
        <v>466</v>
      </c>
      <c r="B479" s="9">
        <f>COUNTIF(Sta!A:A,A479)</f>
        <v>11</v>
      </c>
      <c r="C479" s="4">
        <f>COUNTIF(Sta!B:B,A479)</f>
        <v>10</v>
      </c>
      <c r="D479" s="4">
        <f t="shared" si="13"/>
        <v>21</v>
      </c>
      <c r="E479" s="12">
        <f>(COUNTIFS(Sta!$A:$A,$A479,Sta!$L:$L,"&gt;0.5") +COUNTIFS(Sta!$B:$B,$A479,Sta!$L:$L,"&gt;0.5"))/$D479</f>
        <v>0.47619047619047616</v>
      </c>
      <c r="F479" s="7">
        <f>COUNTIFS(Sta!$A:$A,$A479,Sta!$L:$L,"&gt;0.5")/$B479</f>
        <v>0.45454545454545453</v>
      </c>
      <c r="G479" s="7">
        <f>COUNTIFS(Sta!$B:$B,$A479,Sta!$L:$L,"&gt;0.5")/$C479</f>
        <v>0.5</v>
      </c>
      <c r="H479" s="12">
        <f>(COUNTIFS(Sta!$A:$A,$A479,Sta!$L:$L,"&gt;1.5") +COUNTIFS(Sta!$B:$B,$A479,Sta!$L:$L,"&gt;1.5"))/$D479</f>
        <v>0.2857142857142857</v>
      </c>
      <c r="I479" s="7">
        <f>COUNTIFS(Sta!$A:$A,$A479,Sta!$L:$L,"&gt;1.5")/$B479</f>
        <v>0.18181818181818182</v>
      </c>
      <c r="J479" s="7">
        <f>COUNTIFS(Sta!$B:$B,$A479,Sta!$L:$L,"&gt;1.5")/$C479</f>
        <v>0.4</v>
      </c>
      <c r="K479" s="12">
        <f>(COUNTIFS(Sta!$A:$A,$A479,Sta!$H:$H,"&gt;0.5") +COUNTIFS(Sta!$B:$B,$A479,Sta!$J:$J,"&gt;0.5"))/$D479</f>
        <v>0.33333333333333331</v>
      </c>
      <c r="L479" s="7">
        <f>COUNTIFS(Sta!$A:$A,$A479,Sta!$H:$H,"&gt;0.5")/$B479</f>
        <v>0.36363636363636365</v>
      </c>
      <c r="M479" s="7">
        <f>COUNTIFS(Sta!$B:$B,$A479,Sta!$J:$J,"&gt;0.5")/$C479</f>
        <v>0.3</v>
      </c>
      <c r="N479" s="12">
        <f>(COUNTIFS(Sta!$A:$A,$A479,Sta!$H:$H,"&gt;1.5") +COUNTIFS(Sta!$B:$B,$A479,Sta!$J:$J,"&gt;1.5"))/$D479</f>
        <v>4.7619047619047616E-2</v>
      </c>
      <c r="O479" s="7">
        <f>COUNTIFS(Sta!$A:$A,$A479,Sta!$H:$H,"&gt;1.5")/$B479</f>
        <v>0</v>
      </c>
      <c r="P479" s="7">
        <f>COUNTIFS(Sta!$B:$B,$A479,Sta!$J:$J,"&gt;1.5")/$C479</f>
        <v>0.1</v>
      </c>
      <c r="Q479" s="12">
        <f>(COUNTIFS(Sta!$A:$A,$A479,Sta!$I:$I,"&gt;0.5") +COUNTIFS(Sta!$B:$B,$A479,Sta!$K:$K,"&gt;0.5"))/$D479</f>
        <v>0.33333333333333331</v>
      </c>
      <c r="R479" s="7">
        <f>COUNTIFS(Sta!$A:$A,$A479,Sta!$I:$I,"&gt;0.5")/$B479</f>
        <v>0.27272727272727271</v>
      </c>
      <c r="S479" s="7">
        <f>COUNTIFS(Sta!$B:$B,$A479,Sta!$K:$K,"&gt;0.5")/$C479</f>
        <v>0.4</v>
      </c>
      <c r="T479" s="12">
        <f>(COUNTIFS(Sta!$A:$A,$A479,Sta!$I:$I,"&gt;1.5") +COUNTIFS(Sta!$B:$B,$A479,Sta!$K:$K,"&gt;1.5"))/$D479</f>
        <v>0.19047619047619047</v>
      </c>
      <c r="U479" s="7">
        <f>COUNTIFS(Sta!$A:$A,$A479,Sta!$I:$I,"&gt;1.5")/$B479</f>
        <v>9.0909090909090912E-2</v>
      </c>
      <c r="V479" s="7">
        <f>COUNTIFS(Sta!$B:$B,$A479,Sta!$K:$K,"&gt;1.5")/$C479</f>
        <v>0.3</v>
      </c>
    </row>
    <row r="480" spans="1:22" x14ac:dyDescent="0.3">
      <c r="A480" t="s">
        <v>210</v>
      </c>
      <c r="B480" s="9">
        <f>COUNTIF(Sta!A:A,A480)</f>
        <v>1</v>
      </c>
      <c r="C480" s="4">
        <f>COUNTIF(Sta!B:B,A480)</f>
        <v>1</v>
      </c>
      <c r="D480" s="4">
        <f t="shared" si="13"/>
        <v>2</v>
      </c>
      <c r="E480" s="12">
        <f>(COUNTIFS(Sta!$A:$A,$A480,Sta!$L:$L,"&gt;0.5") +COUNTIFS(Sta!$B:$B,$A480,Sta!$L:$L,"&gt;0.5"))/$D480</f>
        <v>0</v>
      </c>
      <c r="F480" s="7">
        <f>COUNTIFS(Sta!$A:$A,$A480,Sta!$L:$L,"&gt;0.5")/$B480</f>
        <v>0</v>
      </c>
      <c r="G480" s="7">
        <f>COUNTIFS(Sta!$B:$B,$A480,Sta!$L:$L,"&gt;0.5")/$C480</f>
        <v>0</v>
      </c>
      <c r="H480" s="12">
        <f>(COUNTIFS(Sta!$A:$A,$A480,Sta!$L:$L,"&gt;1.5") +COUNTIFS(Sta!$B:$B,$A480,Sta!$L:$L,"&gt;1.5"))/$D480</f>
        <v>0</v>
      </c>
      <c r="I480" s="7">
        <f>COUNTIFS(Sta!$A:$A,$A480,Sta!$L:$L,"&gt;1.5")/$B480</f>
        <v>0</v>
      </c>
      <c r="J480" s="7">
        <f>COUNTIFS(Sta!$B:$B,$A480,Sta!$L:$L,"&gt;1.5")/$C480</f>
        <v>0</v>
      </c>
      <c r="K480" s="12">
        <f>(COUNTIFS(Sta!$A:$A,$A480,Sta!$H:$H,"&gt;0.5") +COUNTIFS(Sta!$B:$B,$A480,Sta!$J:$J,"&gt;0.5"))/$D480</f>
        <v>0</v>
      </c>
      <c r="L480" s="7">
        <f>COUNTIFS(Sta!$A:$A,$A480,Sta!$H:$H,"&gt;0.5")/$B480</f>
        <v>0</v>
      </c>
      <c r="M480" s="7">
        <f>COUNTIFS(Sta!$B:$B,$A480,Sta!$J:$J,"&gt;0.5")/$C480</f>
        <v>0</v>
      </c>
      <c r="N480" s="12">
        <f>(COUNTIFS(Sta!$A:$A,$A480,Sta!$H:$H,"&gt;1.5") +COUNTIFS(Sta!$B:$B,$A480,Sta!$J:$J,"&gt;1.5"))/$D480</f>
        <v>0</v>
      </c>
      <c r="O480" s="7">
        <f>COUNTIFS(Sta!$A:$A,$A480,Sta!$H:$H,"&gt;1.5")/$B480</f>
        <v>0</v>
      </c>
      <c r="P480" s="7">
        <f>COUNTIFS(Sta!$B:$B,$A480,Sta!$J:$J,"&gt;1.5")/$C480</f>
        <v>0</v>
      </c>
      <c r="Q480" s="12">
        <f>(COUNTIFS(Sta!$A:$A,$A480,Sta!$I:$I,"&gt;0.5") +COUNTIFS(Sta!$B:$B,$A480,Sta!$K:$K,"&gt;0.5"))/$D480</f>
        <v>0</v>
      </c>
      <c r="R480" s="7">
        <f>COUNTIFS(Sta!$A:$A,$A480,Sta!$I:$I,"&gt;0.5")/$B480</f>
        <v>0</v>
      </c>
      <c r="S480" s="7">
        <f>COUNTIFS(Sta!$B:$B,$A480,Sta!$K:$K,"&gt;0.5")/$C480</f>
        <v>0</v>
      </c>
      <c r="T480" s="12">
        <f>(COUNTIFS(Sta!$A:$A,$A480,Sta!$I:$I,"&gt;1.5") +COUNTIFS(Sta!$B:$B,$A480,Sta!$K:$K,"&gt;1.5"))/$D480</f>
        <v>0</v>
      </c>
      <c r="U480" s="7">
        <f>COUNTIFS(Sta!$A:$A,$A480,Sta!$I:$I,"&gt;1.5")/$B480</f>
        <v>0</v>
      </c>
      <c r="V480" s="7">
        <f>COUNTIFS(Sta!$B:$B,$A480,Sta!$K:$K,"&gt;1.5")/$C480</f>
        <v>0</v>
      </c>
    </row>
    <row r="481" spans="1:22" x14ac:dyDescent="0.3">
      <c r="A481" t="s">
        <v>603</v>
      </c>
      <c r="B481" s="9">
        <f>COUNTIF(Sta!A:A,A481)</f>
        <v>2</v>
      </c>
      <c r="C481" s="4">
        <f>COUNTIF(Sta!B:B,A481)</f>
        <v>3</v>
      </c>
      <c r="D481" s="4">
        <f t="shared" si="13"/>
        <v>5</v>
      </c>
      <c r="E481" s="12">
        <f>(COUNTIFS(Sta!$A:$A,$A481,Sta!$L:$L,"&gt;0.5") +COUNTIFS(Sta!$B:$B,$A481,Sta!$L:$L,"&gt;0.5"))/$D481</f>
        <v>0.8</v>
      </c>
      <c r="F481" s="7">
        <f>COUNTIFS(Sta!$A:$A,$A481,Sta!$L:$L,"&gt;0.5")/$B481</f>
        <v>0.5</v>
      </c>
      <c r="G481" s="7">
        <f>COUNTIFS(Sta!$B:$B,$A481,Sta!$L:$L,"&gt;0.5")/$C481</f>
        <v>1</v>
      </c>
      <c r="H481" s="12">
        <f>(COUNTIFS(Sta!$A:$A,$A481,Sta!$L:$L,"&gt;1.5") +COUNTIFS(Sta!$B:$B,$A481,Sta!$L:$L,"&gt;1.5"))/$D481</f>
        <v>0.2</v>
      </c>
      <c r="I481" s="7">
        <f>COUNTIFS(Sta!$A:$A,$A481,Sta!$L:$L,"&gt;1.5")/$B481</f>
        <v>0</v>
      </c>
      <c r="J481" s="7">
        <f>COUNTIFS(Sta!$B:$B,$A481,Sta!$L:$L,"&gt;1.5")/$C481</f>
        <v>0.33333333333333331</v>
      </c>
      <c r="K481" s="12">
        <f>(COUNTIFS(Sta!$A:$A,$A481,Sta!$H:$H,"&gt;0.5") +COUNTIFS(Sta!$B:$B,$A481,Sta!$J:$J,"&gt;0.5"))/$D481</f>
        <v>0.6</v>
      </c>
      <c r="L481" s="7">
        <f>COUNTIFS(Sta!$A:$A,$A481,Sta!$H:$H,"&gt;0.5")/$B481</f>
        <v>0.5</v>
      </c>
      <c r="M481" s="7">
        <f>COUNTIFS(Sta!$B:$B,$A481,Sta!$J:$J,"&gt;0.5")/$C481</f>
        <v>0.66666666666666663</v>
      </c>
      <c r="N481" s="12">
        <f>(COUNTIFS(Sta!$A:$A,$A481,Sta!$H:$H,"&gt;1.5") +COUNTIFS(Sta!$B:$B,$A481,Sta!$J:$J,"&gt;1.5"))/$D481</f>
        <v>0</v>
      </c>
      <c r="O481" s="7">
        <f>COUNTIFS(Sta!$A:$A,$A481,Sta!$H:$H,"&gt;1.5")/$B481</f>
        <v>0</v>
      </c>
      <c r="P481" s="7">
        <f>COUNTIFS(Sta!$B:$B,$A481,Sta!$J:$J,"&gt;1.5")/$C481</f>
        <v>0</v>
      </c>
      <c r="Q481" s="12">
        <f>(COUNTIFS(Sta!$A:$A,$A481,Sta!$I:$I,"&gt;0.5") +COUNTIFS(Sta!$B:$B,$A481,Sta!$K:$K,"&gt;0.5"))/$D481</f>
        <v>0.4</v>
      </c>
      <c r="R481" s="7">
        <f>COUNTIFS(Sta!$A:$A,$A481,Sta!$I:$I,"&gt;0.5")/$B481</f>
        <v>0</v>
      </c>
      <c r="S481" s="7">
        <f>COUNTIFS(Sta!$B:$B,$A481,Sta!$K:$K,"&gt;0.5")/$C481</f>
        <v>0.66666666666666663</v>
      </c>
      <c r="T481" s="12">
        <f>(COUNTIFS(Sta!$A:$A,$A481,Sta!$I:$I,"&gt;1.5") +COUNTIFS(Sta!$B:$B,$A481,Sta!$K:$K,"&gt;1.5"))/$D481</f>
        <v>0</v>
      </c>
      <c r="U481" s="7">
        <f>COUNTIFS(Sta!$A:$A,$A481,Sta!$I:$I,"&gt;1.5")/$B481</f>
        <v>0</v>
      </c>
      <c r="V481" s="7">
        <f>COUNTIFS(Sta!$B:$B,$A481,Sta!$K:$K,"&gt;1.5")/$C481</f>
        <v>0</v>
      </c>
    </row>
    <row r="482" spans="1:22" x14ac:dyDescent="0.3">
      <c r="A482" t="s">
        <v>519</v>
      </c>
      <c r="B482" s="9">
        <f>COUNTIF(Sta!A:A,A482)</f>
        <v>2</v>
      </c>
      <c r="C482" s="4">
        <f>COUNTIF(Sta!B:B,A482)</f>
        <v>2</v>
      </c>
      <c r="D482" s="4">
        <f t="shared" si="13"/>
        <v>4</v>
      </c>
      <c r="E482" s="12">
        <f>(COUNTIFS(Sta!$A:$A,$A482,Sta!$L:$L,"&gt;0.5") +COUNTIFS(Sta!$B:$B,$A482,Sta!$L:$L,"&gt;0.5"))/$D482</f>
        <v>1</v>
      </c>
      <c r="F482" s="7">
        <f>COUNTIFS(Sta!$A:$A,$A482,Sta!$L:$L,"&gt;0.5")/$B482</f>
        <v>1</v>
      </c>
      <c r="G482" s="7">
        <f>COUNTIFS(Sta!$B:$B,$A482,Sta!$L:$L,"&gt;0.5")/$C482</f>
        <v>1</v>
      </c>
      <c r="H482" s="12">
        <f>(COUNTIFS(Sta!$A:$A,$A482,Sta!$L:$L,"&gt;1.5") +COUNTIFS(Sta!$B:$B,$A482,Sta!$L:$L,"&gt;1.5"))/$D482</f>
        <v>1</v>
      </c>
      <c r="I482" s="7">
        <f>COUNTIFS(Sta!$A:$A,$A482,Sta!$L:$L,"&gt;1.5")/$B482</f>
        <v>1</v>
      </c>
      <c r="J482" s="7">
        <f>COUNTIFS(Sta!$B:$B,$A482,Sta!$L:$L,"&gt;1.5")/$C482</f>
        <v>1</v>
      </c>
      <c r="K482" s="12">
        <f>(COUNTIFS(Sta!$A:$A,$A482,Sta!$H:$H,"&gt;0.5") +COUNTIFS(Sta!$B:$B,$A482,Sta!$J:$J,"&gt;0.5"))/$D482</f>
        <v>0.25</v>
      </c>
      <c r="L482" s="7">
        <f>COUNTIFS(Sta!$A:$A,$A482,Sta!$H:$H,"&gt;0.5")/$B482</f>
        <v>0.5</v>
      </c>
      <c r="M482" s="7">
        <f>COUNTIFS(Sta!$B:$B,$A482,Sta!$J:$J,"&gt;0.5")/$C482</f>
        <v>0</v>
      </c>
      <c r="N482" s="12">
        <f>(COUNTIFS(Sta!$A:$A,$A482,Sta!$H:$H,"&gt;1.5") +COUNTIFS(Sta!$B:$B,$A482,Sta!$J:$J,"&gt;1.5"))/$D482</f>
        <v>0</v>
      </c>
      <c r="O482" s="7">
        <f>COUNTIFS(Sta!$A:$A,$A482,Sta!$H:$H,"&gt;1.5")/$B482</f>
        <v>0</v>
      </c>
      <c r="P482" s="7">
        <f>COUNTIFS(Sta!$B:$B,$A482,Sta!$J:$J,"&gt;1.5")/$C482</f>
        <v>0</v>
      </c>
      <c r="Q482" s="12">
        <f>(COUNTIFS(Sta!$A:$A,$A482,Sta!$I:$I,"&gt;0.5") +COUNTIFS(Sta!$B:$B,$A482,Sta!$K:$K,"&gt;0.5"))/$D482</f>
        <v>1</v>
      </c>
      <c r="R482" s="7">
        <f>COUNTIFS(Sta!$A:$A,$A482,Sta!$I:$I,"&gt;0.5")/$B482</f>
        <v>1</v>
      </c>
      <c r="S482" s="7">
        <f>COUNTIFS(Sta!$B:$B,$A482,Sta!$K:$K,"&gt;0.5")/$C482</f>
        <v>1</v>
      </c>
      <c r="T482" s="12">
        <f>(COUNTIFS(Sta!$A:$A,$A482,Sta!$I:$I,"&gt;1.5") +COUNTIFS(Sta!$B:$B,$A482,Sta!$K:$K,"&gt;1.5"))/$D482</f>
        <v>0.75</v>
      </c>
      <c r="U482" s="7">
        <f>COUNTIFS(Sta!$A:$A,$A482,Sta!$I:$I,"&gt;1.5")/$B482</f>
        <v>0.5</v>
      </c>
      <c r="V482" s="7">
        <f>COUNTIFS(Sta!$B:$B,$A482,Sta!$K:$K,"&gt;1.5")/$C482</f>
        <v>1</v>
      </c>
    </row>
    <row r="483" spans="1:22" x14ac:dyDescent="0.3">
      <c r="A483" t="s">
        <v>586</v>
      </c>
      <c r="B483" s="9">
        <f>COUNTIF(Sta!A:A,A483)</f>
        <v>1</v>
      </c>
      <c r="C483" s="4">
        <f>COUNTIF(Sta!B:B,A483)</f>
        <v>1</v>
      </c>
      <c r="D483" s="4">
        <f t="shared" si="13"/>
        <v>2</v>
      </c>
      <c r="E483" s="12">
        <f>(COUNTIFS(Sta!$A:$A,$A483,Sta!$L:$L,"&gt;0.5") +COUNTIFS(Sta!$B:$B,$A483,Sta!$L:$L,"&gt;0.5"))/$D483</f>
        <v>1</v>
      </c>
      <c r="F483" s="7">
        <f>COUNTIFS(Sta!$A:$A,$A483,Sta!$L:$L,"&gt;0.5")/$B483</f>
        <v>1</v>
      </c>
      <c r="G483" s="7">
        <f>COUNTIFS(Sta!$B:$B,$A483,Sta!$L:$L,"&gt;0.5")/$C483</f>
        <v>1</v>
      </c>
      <c r="H483" s="12">
        <f>(COUNTIFS(Sta!$A:$A,$A483,Sta!$L:$L,"&gt;1.5") +COUNTIFS(Sta!$B:$B,$A483,Sta!$L:$L,"&gt;1.5"))/$D483</f>
        <v>0.5</v>
      </c>
      <c r="I483" s="7">
        <f>COUNTIFS(Sta!$A:$A,$A483,Sta!$L:$L,"&gt;1.5")/$B483</f>
        <v>0</v>
      </c>
      <c r="J483" s="7">
        <f>COUNTIFS(Sta!$B:$B,$A483,Sta!$L:$L,"&gt;1.5")/$C483</f>
        <v>1</v>
      </c>
      <c r="K483" s="12">
        <f>(COUNTIFS(Sta!$A:$A,$A483,Sta!$H:$H,"&gt;0.5") +COUNTIFS(Sta!$B:$B,$A483,Sta!$J:$J,"&gt;0.5"))/$D483</f>
        <v>0</v>
      </c>
      <c r="L483" s="7">
        <f>COUNTIFS(Sta!$A:$A,$A483,Sta!$H:$H,"&gt;0.5")/$B483</f>
        <v>0</v>
      </c>
      <c r="M483" s="7">
        <f>COUNTIFS(Sta!$B:$B,$A483,Sta!$J:$J,"&gt;0.5")/$C483</f>
        <v>0</v>
      </c>
      <c r="N483" s="12">
        <f>(COUNTIFS(Sta!$A:$A,$A483,Sta!$H:$H,"&gt;1.5") +COUNTIFS(Sta!$B:$B,$A483,Sta!$J:$J,"&gt;1.5"))/$D483</f>
        <v>0</v>
      </c>
      <c r="O483" s="7">
        <f>COUNTIFS(Sta!$A:$A,$A483,Sta!$H:$H,"&gt;1.5")/$B483</f>
        <v>0</v>
      </c>
      <c r="P483" s="7">
        <f>COUNTIFS(Sta!$B:$B,$A483,Sta!$J:$J,"&gt;1.5")/$C483</f>
        <v>0</v>
      </c>
      <c r="Q483" s="12">
        <f>(COUNTIFS(Sta!$A:$A,$A483,Sta!$I:$I,"&gt;0.5") +COUNTIFS(Sta!$B:$B,$A483,Sta!$K:$K,"&gt;0.5"))/$D483</f>
        <v>1</v>
      </c>
      <c r="R483" s="7">
        <f>COUNTIFS(Sta!$A:$A,$A483,Sta!$I:$I,"&gt;0.5")/$B483</f>
        <v>1</v>
      </c>
      <c r="S483" s="7">
        <f>COUNTIFS(Sta!$B:$B,$A483,Sta!$K:$K,"&gt;0.5")/$C483</f>
        <v>1</v>
      </c>
      <c r="T483" s="12">
        <f>(COUNTIFS(Sta!$A:$A,$A483,Sta!$I:$I,"&gt;1.5") +COUNTIFS(Sta!$B:$B,$A483,Sta!$K:$K,"&gt;1.5"))/$D483</f>
        <v>0.5</v>
      </c>
      <c r="U483" s="7">
        <f>COUNTIFS(Sta!$A:$A,$A483,Sta!$I:$I,"&gt;1.5")/$B483</f>
        <v>0</v>
      </c>
      <c r="V483" s="7">
        <f>COUNTIFS(Sta!$B:$B,$A483,Sta!$K:$K,"&gt;1.5")/$C483</f>
        <v>1</v>
      </c>
    </row>
    <row r="484" spans="1:22" x14ac:dyDescent="0.3">
      <c r="A484" t="s">
        <v>663</v>
      </c>
      <c r="B484" s="9">
        <f>COUNTIF(Sta!A:A,A484)</f>
        <v>2</v>
      </c>
      <c r="C484" s="4">
        <f>COUNTIF(Sta!B:B,A484)</f>
        <v>1</v>
      </c>
      <c r="D484" s="4">
        <f t="shared" si="13"/>
        <v>3</v>
      </c>
      <c r="E484" s="12">
        <f>(COUNTIFS(Sta!$A:$A,$A484,Sta!$L:$L,"&gt;0.5") +COUNTIFS(Sta!$B:$B,$A484,Sta!$L:$L,"&gt;0.5"))/$D484</f>
        <v>0.66666666666666663</v>
      </c>
      <c r="F484" s="7">
        <f>COUNTIFS(Sta!$A:$A,$A484,Sta!$L:$L,"&gt;0.5")/$B484</f>
        <v>1</v>
      </c>
      <c r="G484" s="7">
        <f>COUNTIFS(Sta!$B:$B,$A484,Sta!$L:$L,"&gt;0.5")/$C484</f>
        <v>0</v>
      </c>
      <c r="H484" s="12">
        <f>(COUNTIFS(Sta!$A:$A,$A484,Sta!$L:$L,"&gt;1.5") +COUNTIFS(Sta!$B:$B,$A484,Sta!$L:$L,"&gt;1.5"))/$D484</f>
        <v>0.66666666666666663</v>
      </c>
      <c r="I484" s="7">
        <f>COUNTIFS(Sta!$A:$A,$A484,Sta!$L:$L,"&gt;1.5")/$B484</f>
        <v>1</v>
      </c>
      <c r="J484" s="7">
        <f>COUNTIFS(Sta!$B:$B,$A484,Sta!$L:$L,"&gt;1.5")/$C484</f>
        <v>0</v>
      </c>
      <c r="K484" s="12">
        <f>(COUNTIFS(Sta!$A:$A,$A484,Sta!$H:$H,"&gt;0.5") +COUNTIFS(Sta!$B:$B,$A484,Sta!$J:$J,"&gt;0.5"))/$D484</f>
        <v>0.66666666666666663</v>
      </c>
      <c r="L484" s="7">
        <f>COUNTIFS(Sta!$A:$A,$A484,Sta!$H:$H,"&gt;0.5")/$B484</f>
        <v>1</v>
      </c>
      <c r="M484" s="7">
        <f>COUNTIFS(Sta!$B:$B,$A484,Sta!$J:$J,"&gt;0.5")/$C484</f>
        <v>0</v>
      </c>
      <c r="N484" s="12">
        <f>(COUNTIFS(Sta!$A:$A,$A484,Sta!$H:$H,"&gt;1.5") +COUNTIFS(Sta!$B:$B,$A484,Sta!$J:$J,"&gt;1.5"))/$D484</f>
        <v>0</v>
      </c>
      <c r="O484" s="7">
        <f>COUNTIFS(Sta!$A:$A,$A484,Sta!$H:$H,"&gt;1.5")/$B484</f>
        <v>0</v>
      </c>
      <c r="P484" s="7">
        <f>COUNTIFS(Sta!$B:$B,$A484,Sta!$J:$J,"&gt;1.5")/$C484</f>
        <v>0</v>
      </c>
      <c r="Q484" s="12">
        <f>(COUNTIFS(Sta!$A:$A,$A484,Sta!$I:$I,"&gt;0.5") +COUNTIFS(Sta!$B:$B,$A484,Sta!$K:$K,"&gt;0.5"))/$D484</f>
        <v>0.66666666666666663</v>
      </c>
      <c r="R484" s="7">
        <f>COUNTIFS(Sta!$A:$A,$A484,Sta!$I:$I,"&gt;0.5")/$B484</f>
        <v>1</v>
      </c>
      <c r="S484" s="7">
        <f>COUNTIFS(Sta!$B:$B,$A484,Sta!$K:$K,"&gt;0.5")/$C484</f>
        <v>0</v>
      </c>
      <c r="T484" s="12">
        <f>(COUNTIFS(Sta!$A:$A,$A484,Sta!$I:$I,"&gt;1.5") +COUNTIFS(Sta!$B:$B,$A484,Sta!$K:$K,"&gt;1.5"))/$D484</f>
        <v>0</v>
      </c>
      <c r="U484" s="7">
        <f>COUNTIFS(Sta!$A:$A,$A484,Sta!$I:$I,"&gt;1.5")/$B484</f>
        <v>0</v>
      </c>
      <c r="V484" s="7">
        <f>COUNTIFS(Sta!$B:$B,$A484,Sta!$K:$K,"&gt;1.5")/$C484</f>
        <v>0</v>
      </c>
    </row>
    <row r="485" spans="1:22" x14ac:dyDescent="0.3">
      <c r="A485" t="s">
        <v>654</v>
      </c>
      <c r="B485" s="9">
        <f>COUNTIF(Sta!A:A,A485)</f>
        <v>9</v>
      </c>
      <c r="C485" s="4">
        <f>COUNTIF(Sta!B:B,A485)</f>
        <v>10</v>
      </c>
      <c r="D485" s="4">
        <f t="shared" si="13"/>
        <v>19</v>
      </c>
      <c r="E485" s="12">
        <f>(COUNTIFS(Sta!$A:$A,$A485,Sta!$L:$L,"&gt;0.5") +COUNTIFS(Sta!$B:$B,$A485,Sta!$L:$L,"&gt;0.5"))/$D485</f>
        <v>0.68421052631578949</v>
      </c>
      <c r="F485" s="7">
        <f>COUNTIFS(Sta!$A:$A,$A485,Sta!$L:$L,"&gt;0.5")/$B485</f>
        <v>0.66666666666666663</v>
      </c>
      <c r="G485" s="7">
        <f>COUNTIFS(Sta!$B:$B,$A485,Sta!$L:$L,"&gt;0.5")/$C485</f>
        <v>0.7</v>
      </c>
      <c r="H485" s="12">
        <f>(COUNTIFS(Sta!$A:$A,$A485,Sta!$L:$L,"&gt;1.5") +COUNTIFS(Sta!$B:$B,$A485,Sta!$L:$L,"&gt;1.5"))/$D485</f>
        <v>0.42105263157894735</v>
      </c>
      <c r="I485" s="7">
        <f>COUNTIFS(Sta!$A:$A,$A485,Sta!$L:$L,"&gt;1.5")/$B485</f>
        <v>0.44444444444444442</v>
      </c>
      <c r="J485" s="7">
        <f>COUNTIFS(Sta!$B:$B,$A485,Sta!$L:$L,"&gt;1.5")/$C485</f>
        <v>0.4</v>
      </c>
      <c r="K485" s="12">
        <f>(COUNTIFS(Sta!$A:$A,$A485,Sta!$H:$H,"&gt;0.5") +COUNTIFS(Sta!$B:$B,$A485,Sta!$J:$J,"&gt;0.5"))/$D485</f>
        <v>0.52631578947368418</v>
      </c>
      <c r="L485" s="7">
        <f>COUNTIFS(Sta!$A:$A,$A485,Sta!$H:$H,"&gt;0.5")/$B485</f>
        <v>0.55555555555555558</v>
      </c>
      <c r="M485" s="7">
        <f>COUNTIFS(Sta!$B:$B,$A485,Sta!$J:$J,"&gt;0.5")/$C485</f>
        <v>0.5</v>
      </c>
      <c r="N485" s="12">
        <f>(COUNTIFS(Sta!$A:$A,$A485,Sta!$H:$H,"&gt;1.5") +COUNTIFS(Sta!$B:$B,$A485,Sta!$J:$J,"&gt;1.5"))/$D485</f>
        <v>0.10526315789473684</v>
      </c>
      <c r="O485" s="7">
        <f>COUNTIFS(Sta!$A:$A,$A485,Sta!$H:$H,"&gt;1.5")/$B485</f>
        <v>0.22222222222222221</v>
      </c>
      <c r="P485" s="7">
        <f>COUNTIFS(Sta!$B:$B,$A485,Sta!$J:$J,"&gt;1.5")/$C485</f>
        <v>0</v>
      </c>
      <c r="Q485" s="12">
        <f>(COUNTIFS(Sta!$A:$A,$A485,Sta!$I:$I,"&gt;0.5") +COUNTIFS(Sta!$B:$B,$A485,Sta!$K:$K,"&gt;0.5"))/$D485</f>
        <v>0.47368421052631576</v>
      </c>
      <c r="R485" s="7">
        <f>COUNTIFS(Sta!$A:$A,$A485,Sta!$I:$I,"&gt;0.5")/$B485</f>
        <v>0.55555555555555558</v>
      </c>
      <c r="S485" s="7">
        <f>COUNTIFS(Sta!$B:$B,$A485,Sta!$K:$K,"&gt;0.5")/$C485</f>
        <v>0.4</v>
      </c>
      <c r="T485" s="12">
        <f>(COUNTIFS(Sta!$A:$A,$A485,Sta!$I:$I,"&gt;1.5") +COUNTIFS(Sta!$B:$B,$A485,Sta!$K:$K,"&gt;1.5"))/$D485</f>
        <v>0.26315789473684209</v>
      </c>
      <c r="U485" s="7">
        <f>COUNTIFS(Sta!$A:$A,$A485,Sta!$I:$I,"&gt;1.5")/$B485</f>
        <v>0.22222222222222221</v>
      </c>
      <c r="V485" s="7">
        <f>COUNTIFS(Sta!$B:$B,$A485,Sta!$K:$K,"&gt;1.5")/$C485</f>
        <v>0.3</v>
      </c>
    </row>
    <row r="486" spans="1:22" x14ac:dyDescent="0.3">
      <c r="A486" t="s">
        <v>698</v>
      </c>
      <c r="B486" s="9">
        <f>COUNTIF(Sta!A:A,A486)</f>
        <v>0</v>
      </c>
      <c r="C486" s="4">
        <f>COUNTIF(Sta!B:B,A486)</f>
        <v>0</v>
      </c>
      <c r="D486" s="4">
        <f t="shared" si="13"/>
        <v>0</v>
      </c>
      <c r="E486" s="12" t="e">
        <f>(COUNTIFS(Sta!$A:$A,$A486,Sta!$L:$L,"&gt;0.5") +COUNTIFS(Sta!$B:$B,$A486,Sta!$L:$L,"&gt;0.5"))/$D486</f>
        <v>#DIV/0!</v>
      </c>
      <c r="F486" s="7" t="e">
        <f>COUNTIFS(Sta!$A:$A,$A486,Sta!$L:$L,"&gt;0.5")/$B486</f>
        <v>#DIV/0!</v>
      </c>
      <c r="G486" s="7" t="e">
        <f>COUNTIFS(Sta!$B:$B,$A486,Sta!$L:$L,"&gt;0.5")/$C486</f>
        <v>#DIV/0!</v>
      </c>
      <c r="H486" s="12" t="e">
        <f>(COUNTIFS(Sta!$A:$A,$A486,Sta!$L:$L,"&gt;1.5") +COUNTIFS(Sta!$B:$B,$A486,Sta!$L:$L,"&gt;1.5"))/$D486</f>
        <v>#DIV/0!</v>
      </c>
      <c r="I486" s="7" t="e">
        <f>COUNTIFS(Sta!$A:$A,$A486,Sta!$L:$L,"&gt;1.5")/$B486</f>
        <v>#DIV/0!</v>
      </c>
      <c r="J486" s="7" t="e">
        <f>COUNTIFS(Sta!$B:$B,$A486,Sta!$L:$L,"&gt;1.5")/$C486</f>
        <v>#DIV/0!</v>
      </c>
      <c r="K486" s="12" t="e">
        <f>(COUNTIFS(Sta!$A:$A,$A486,Sta!$H:$H,"&gt;0.5") +COUNTIFS(Sta!$B:$B,$A486,Sta!$J:$J,"&gt;0.5"))/$D486</f>
        <v>#DIV/0!</v>
      </c>
      <c r="L486" s="7" t="e">
        <f>COUNTIFS(Sta!$A:$A,$A486,Sta!$H:$H,"&gt;0.5")/$B486</f>
        <v>#DIV/0!</v>
      </c>
      <c r="M486" s="7" t="e">
        <f>COUNTIFS(Sta!$B:$B,$A486,Sta!$J:$J,"&gt;0.5")/$C486</f>
        <v>#DIV/0!</v>
      </c>
      <c r="N486" s="12" t="e">
        <f>(COUNTIFS(Sta!$A:$A,$A486,Sta!$H:$H,"&gt;1.5") +COUNTIFS(Sta!$B:$B,$A486,Sta!$J:$J,"&gt;1.5"))/$D486</f>
        <v>#DIV/0!</v>
      </c>
      <c r="O486" s="7" t="e">
        <f>COUNTIFS(Sta!$A:$A,$A486,Sta!$H:$H,"&gt;1.5")/$B486</f>
        <v>#DIV/0!</v>
      </c>
      <c r="P486" s="7" t="e">
        <f>COUNTIFS(Sta!$B:$B,$A486,Sta!$J:$J,"&gt;1.5")/$C486</f>
        <v>#DIV/0!</v>
      </c>
      <c r="Q486" s="12" t="e">
        <f>(COUNTIFS(Sta!$A:$A,$A486,Sta!$I:$I,"&gt;0.5") +COUNTIFS(Sta!$B:$B,$A486,Sta!$K:$K,"&gt;0.5"))/$D486</f>
        <v>#DIV/0!</v>
      </c>
      <c r="R486" s="7" t="e">
        <f>COUNTIFS(Sta!$A:$A,$A486,Sta!$I:$I,"&gt;0.5")/$B486</f>
        <v>#DIV/0!</v>
      </c>
      <c r="S486" s="7" t="e">
        <f>COUNTIFS(Sta!$B:$B,$A486,Sta!$K:$K,"&gt;0.5")/$C486</f>
        <v>#DIV/0!</v>
      </c>
      <c r="T486" s="12" t="e">
        <f>(COUNTIFS(Sta!$A:$A,$A486,Sta!$I:$I,"&gt;1.5") +COUNTIFS(Sta!$B:$B,$A486,Sta!$K:$K,"&gt;1.5"))/$D486</f>
        <v>#DIV/0!</v>
      </c>
      <c r="U486" s="7" t="e">
        <f>COUNTIFS(Sta!$A:$A,$A486,Sta!$I:$I,"&gt;1.5")/$B486</f>
        <v>#DIV/0!</v>
      </c>
      <c r="V486" s="7" t="e">
        <f>COUNTIFS(Sta!$B:$B,$A486,Sta!$K:$K,"&gt;1.5")/$C486</f>
        <v>#DIV/0!</v>
      </c>
    </row>
    <row r="487" spans="1:22" x14ac:dyDescent="0.3">
      <c r="A487" t="s">
        <v>677</v>
      </c>
      <c r="B487" s="9">
        <f>COUNTIF(Sta!A:A,A487)</f>
        <v>8</v>
      </c>
      <c r="C487" s="4">
        <f>COUNTIF(Sta!B:B,A487)</f>
        <v>10</v>
      </c>
      <c r="D487" s="4">
        <f t="shared" si="13"/>
        <v>18</v>
      </c>
      <c r="E487" s="12">
        <f>(COUNTIFS(Sta!$A:$A,$A487,Sta!$L:$L,"&gt;0.5") +COUNTIFS(Sta!$B:$B,$A487,Sta!$L:$L,"&gt;0.5"))/$D487</f>
        <v>0.5</v>
      </c>
      <c r="F487" s="7">
        <f>COUNTIFS(Sta!$A:$A,$A487,Sta!$L:$L,"&gt;0.5")/$B487</f>
        <v>0.125</v>
      </c>
      <c r="G487" s="7">
        <f>COUNTIFS(Sta!$B:$B,$A487,Sta!$L:$L,"&gt;0.5")/$C487</f>
        <v>0.8</v>
      </c>
      <c r="H487" s="12">
        <f>(COUNTIFS(Sta!$A:$A,$A487,Sta!$L:$L,"&gt;1.5") +COUNTIFS(Sta!$B:$B,$A487,Sta!$L:$L,"&gt;1.5"))/$D487</f>
        <v>0.1111111111111111</v>
      </c>
      <c r="I487" s="7">
        <f>COUNTIFS(Sta!$A:$A,$A487,Sta!$L:$L,"&gt;1.5")/$B487</f>
        <v>0</v>
      </c>
      <c r="J487" s="7">
        <f>COUNTIFS(Sta!$B:$B,$A487,Sta!$L:$L,"&gt;1.5")/$C487</f>
        <v>0.2</v>
      </c>
      <c r="K487" s="12">
        <f>(COUNTIFS(Sta!$A:$A,$A487,Sta!$H:$H,"&gt;0.5") +COUNTIFS(Sta!$B:$B,$A487,Sta!$J:$J,"&gt;0.5"))/$D487</f>
        <v>0.27777777777777779</v>
      </c>
      <c r="L487" s="7">
        <f>COUNTIFS(Sta!$A:$A,$A487,Sta!$H:$H,"&gt;0.5")/$B487</f>
        <v>0.125</v>
      </c>
      <c r="M487" s="7">
        <f>COUNTIFS(Sta!$B:$B,$A487,Sta!$J:$J,"&gt;0.5")/$C487</f>
        <v>0.4</v>
      </c>
      <c r="N487" s="12">
        <f>(COUNTIFS(Sta!$A:$A,$A487,Sta!$H:$H,"&gt;1.5") +COUNTIFS(Sta!$B:$B,$A487,Sta!$J:$J,"&gt;1.5"))/$D487</f>
        <v>5.5555555555555552E-2</v>
      </c>
      <c r="O487" s="7">
        <f>COUNTIFS(Sta!$A:$A,$A487,Sta!$H:$H,"&gt;1.5")/$B487</f>
        <v>0</v>
      </c>
      <c r="P487" s="7">
        <f>COUNTIFS(Sta!$B:$B,$A487,Sta!$J:$J,"&gt;1.5")/$C487</f>
        <v>0.1</v>
      </c>
      <c r="Q487" s="12">
        <f>(COUNTIFS(Sta!$A:$A,$A487,Sta!$I:$I,"&gt;0.5") +COUNTIFS(Sta!$B:$B,$A487,Sta!$K:$K,"&gt;0.5"))/$D487</f>
        <v>0.22222222222222221</v>
      </c>
      <c r="R487" s="7">
        <f>COUNTIFS(Sta!$A:$A,$A487,Sta!$I:$I,"&gt;0.5")/$B487</f>
        <v>0</v>
      </c>
      <c r="S487" s="7">
        <f>COUNTIFS(Sta!$B:$B,$A487,Sta!$K:$K,"&gt;0.5")/$C487</f>
        <v>0.4</v>
      </c>
      <c r="T487" s="12">
        <f>(COUNTIFS(Sta!$A:$A,$A487,Sta!$I:$I,"&gt;1.5") +COUNTIFS(Sta!$B:$B,$A487,Sta!$K:$K,"&gt;1.5"))/$D487</f>
        <v>5.5555555555555552E-2</v>
      </c>
      <c r="U487" s="7">
        <f>COUNTIFS(Sta!$A:$A,$A487,Sta!$I:$I,"&gt;1.5")/$B487</f>
        <v>0</v>
      </c>
      <c r="V487" s="7">
        <f>COUNTIFS(Sta!$B:$B,$A487,Sta!$K:$K,"&gt;1.5")/$C487</f>
        <v>0.1</v>
      </c>
    </row>
    <row r="488" spans="1:22" x14ac:dyDescent="0.3">
      <c r="A488" t="s">
        <v>617</v>
      </c>
      <c r="B488" s="9">
        <f>COUNTIF(Sta!A:A,A488)</f>
        <v>1</v>
      </c>
      <c r="C488" s="4">
        <f>COUNTIF(Sta!B:B,A488)</f>
        <v>2</v>
      </c>
      <c r="D488" s="4">
        <f t="shared" si="13"/>
        <v>3</v>
      </c>
      <c r="E488" s="12">
        <f>(COUNTIFS(Sta!$A:$A,$A488,Sta!$L:$L,"&gt;0.5") +COUNTIFS(Sta!$B:$B,$A488,Sta!$L:$L,"&gt;0.5"))/$D488</f>
        <v>1</v>
      </c>
      <c r="F488" s="7">
        <f>COUNTIFS(Sta!$A:$A,$A488,Sta!$L:$L,"&gt;0.5")/$B488</f>
        <v>1</v>
      </c>
      <c r="G488" s="7">
        <f>COUNTIFS(Sta!$B:$B,$A488,Sta!$L:$L,"&gt;0.5")/$C488</f>
        <v>1</v>
      </c>
      <c r="H488" s="12">
        <f>(COUNTIFS(Sta!$A:$A,$A488,Sta!$L:$L,"&gt;1.5") +COUNTIFS(Sta!$B:$B,$A488,Sta!$L:$L,"&gt;1.5"))/$D488</f>
        <v>0.66666666666666663</v>
      </c>
      <c r="I488" s="7">
        <f>COUNTIFS(Sta!$A:$A,$A488,Sta!$L:$L,"&gt;1.5")/$B488</f>
        <v>1</v>
      </c>
      <c r="J488" s="7">
        <f>COUNTIFS(Sta!$B:$B,$A488,Sta!$L:$L,"&gt;1.5")/$C488</f>
        <v>0.5</v>
      </c>
      <c r="K488" s="12">
        <f>(COUNTIFS(Sta!$A:$A,$A488,Sta!$H:$H,"&gt;0.5") +COUNTIFS(Sta!$B:$B,$A488,Sta!$J:$J,"&gt;0.5"))/$D488</f>
        <v>0</v>
      </c>
      <c r="L488" s="7">
        <f>COUNTIFS(Sta!$A:$A,$A488,Sta!$H:$H,"&gt;0.5")/$B488</f>
        <v>0</v>
      </c>
      <c r="M488" s="7">
        <f>COUNTIFS(Sta!$B:$B,$A488,Sta!$J:$J,"&gt;0.5")/$C488</f>
        <v>0</v>
      </c>
      <c r="N488" s="12">
        <f>(COUNTIFS(Sta!$A:$A,$A488,Sta!$H:$H,"&gt;1.5") +COUNTIFS(Sta!$B:$B,$A488,Sta!$J:$J,"&gt;1.5"))/$D488</f>
        <v>0</v>
      </c>
      <c r="O488" s="7">
        <f>COUNTIFS(Sta!$A:$A,$A488,Sta!$H:$H,"&gt;1.5")/$B488</f>
        <v>0</v>
      </c>
      <c r="P488" s="7">
        <f>COUNTIFS(Sta!$B:$B,$A488,Sta!$J:$J,"&gt;1.5")/$C488</f>
        <v>0</v>
      </c>
      <c r="Q488" s="12">
        <f>(COUNTIFS(Sta!$A:$A,$A488,Sta!$I:$I,"&gt;0.5") +COUNTIFS(Sta!$B:$B,$A488,Sta!$K:$K,"&gt;0.5"))/$D488</f>
        <v>1</v>
      </c>
      <c r="R488" s="7">
        <f>COUNTIFS(Sta!$A:$A,$A488,Sta!$I:$I,"&gt;0.5")/$B488</f>
        <v>1</v>
      </c>
      <c r="S488" s="7">
        <f>COUNTIFS(Sta!$B:$B,$A488,Sta!$K:$K,"&gt;0.5")/$C488</f>
        <v>1</v>
      </c>
      <c r="T488" s="12">
        <f>(COUNTIFS(Sta!$A:$A,$A488,Sta!$I:$I,"&gt;1.5") +COUNTIFS(Sta!$B:$B,$A488,Sta!$K:$K,"&gt;1.5"))/$D488</f>
        <v>0.66666666666666663</v>
      </c>
      <c r="U488" s="7">
        <f>COUNTIFS(Sta!$A:$A,$A488,Sta!$I:$I,"&gt;1.5")/$B488</f>
        <v>1</v>
      </c>
      <c r="V488" s="7">
        <f>COUNTIFS(Sta!$B:$B,$A488,Sta!$K:$K,"&gt;1.5")/$C488</f>
        <v>0.5</v>
      </c>
    </row>
    <row r="489" spans="1:22" x14ac:dyDescent="0.3">
      <c r="A489" t="s">
        <v>601</v>
      </c>
      <c r="B489" s="9">
        <f>COUNTIF(Sta!A:A,A489)</f>
        <v>1</v>
      </c>
      <c r="C489" s="4">
        <f>COUNTIF(Sta!B:B,A489)</f>
        <v>3</v>
      </c>
      <c r="D489" s="4">
        <f t="shared" si="13"/>
        <v>4</v>
      </c>
      <c r="E489" s="12">
        <f>(COUNTIFS(Sta!$A:$A,$A489,Sta!$L:$L,"&gt;0.5") +COUNTIFS(Sta!$B:$B,$A489,Sta!$L:$L,"&gt;0.5"))/$D489</f>
        <v>0.5</v>
      </c>
      <c r="F489" s="7">
        <f>COUNTIFS(Sta!$A:$A,$A489,Sta!$L:$L,"&gt;0.5")/$B489</f>
        <v>1</v>
      </c>
      <c r="G489" s="7">
        <f>COUNTIFS(Sta!$B:$B,$A489,Sta!$L:$L,"&gt;0.5")/$C489</f>
        <v>0.33333333333333331</v>
      </c>
      <c r="H489" s="12">
        <f>(COUNTIFS(Sta!$A:$A,$A489,Sta!$L:$L,"&gt;1.5") +COUNTIFS(Sta!$B:$B,$A489,Sta!$L:$L,"&gt;1.5"))/$D489</f>
        <v>0.25</v>
      </c>
      <c r="I489" s="7">
        <f>COUNTIFS(Sta!$A:$A,$A489,Sta!$L:$L,"&gt;1.5")/$B489</f>
        <v>0</v>
      </c>
      <c r="J489" s="7">
        <f>COUNTIFS(Sta!$B:$B,$A489,Sta!$L:$L,"&gt;1.5")/$C489</f>
        <v>0.33333333333333331</v>
      </c>
      <c r="K489" s="12">
        <f>(COUNTIFS(Sta!$A:$A,$A489,Sta!$H:$H,"&gt;0.5") +COUNTIFS(Sta!$B:$B,$A489,Sta!$J:$J,"&gt;0.5"))/$D489</f>
        <v>0.5</v>
      </c>
      <c r="L489" s="7">
        <f>COUNTIFS(Sta!$A:$A,$A489,Sta!$H:$H,"&gt;0.5")/$B489</f>
        <v>1</v>
      </c>
      <c r="M489" s="7">
        <f>COUNTIFS(Sta!$B:$B,$A489,Sta!$J:$J,"&gt;0.5")/$C489</f>
        <v>0.33333333333333331</v>
      </c>
      <c r="N489" s="12">
        <f>(COUNTIFS(Sta!$A:$A,$A489,Sta!$H:$H,"&gt;1.5") +COUNTIFS(Sta!$B:$B,$A489,Sta!$J:$J,"&gt;1.5"))/$D489</f>
        <v>0.25</v>
      </c>
      <c r="O489" s="7">
        <f>COUNTIFS(Sta!$A:$A,$A489,Sta!$H:$H,"&gt;1.5")/$B489</f>
        <v>0</v>
      </c>
      <c r="P489" s="7">
        <f>COUNTIFS(Sta!$B:$B,$A489,Sta!$J:$J,"&gt;1.5")/$C489</f>
        <v>0.33333333333333331</v>
      </c>
      <c r="Q489" s="12">
        <f>(COUNTIFS(Sta!$A:$A,$A489,Sta!$I:$I,"&gt;0.5") +COUNTIFS(Sta!$B:$B,$A489,Sta!$K:$K,"&gt;0.5"))/$D489</f>
        <v>0</v>
      </c>
      <c r="R489" s="7">
        <f>COUNTIFS(Sta!$A:$A,$A489,Sta!$I:$I,"&gt;0.5")/$B489</f>
        <v>0</v>
      </c>
      <c r="S489" s="7">
        <f>COUNTIFS(Sta!$B:$B,$A489,Sta!$K:$K,"&gt;0.5")/$C489</f>
        <v>0</v>
      </c>
      <c r="T489" s="12">
        <f>(COUNTIFS(Sta!$A:$A,$A489,Sta!$I:$I,"&gt;1.5") +COUNTIFS(Sta!$B:$B,$A489,Sta!$K:$K,"&gt;1.5"))/$D489</f>
        <v>0</v>
      </c>
      <c r="U489" s="7">
        <f>COUNTIFS(Sta!$A:$A,$A489,Sta!$I:$I,"&gt;1.5")/$B489</f>
        <v>0</v>
      </c>
      <c r="V489" s="7">
        <f>COUNTIFS(Sta!$B:$B,$A489,Sta!$K:$K,"&gt;1.5")/$C489</f>
        <v>0</v>
      </c>
    </row>
    <row r="490" spans="1:22" x14ac:dyDescent="0.3">
      <c r="A490" t="s">
        <v>565</v>
      </c>
      <c r="B490" s="9">
        <f>COUNTIF(Sta!A:A,A490)</f>
        <v>14</v>
      </c>
      <c r="C490" s="4">
        <f>COUNTIF(Sta!B:B,A490)</f>
        <v>13</v>
      </c>
      <c r="D490" s="4">
        <f t="shared" si="13"/>
        <v>27</v>
      </c>
      <c r="E490" s="12">
        <f>(COUNTIFS(Sta!$A:$A,$A490,Sta!$L:$L,"&gt;0.5") +COUNTIFS(Sta!$B:$B,$A490,Sta!$L:$L,"&gt;0.5"))/$D490</f>
        <v>0.55555555555555558</v>
      </c>
      <c r="F490" s="7">
        <f>COUNTIFS(Sta!$A:$A,$A490,Sta!$L:$L,"&gt;0.5")/$B490</f>
        <v>0.5</v>
      </c>
      <c r="G490" s="7">
        <f>COUNTIFS(Sta!$B:$B,$A490,Sta!$L:$L,"&gt;0.5")/$C490</f>
        <v>0.61538461538461542</v>
      </c>
      <c r="H490" s="12">
        <f>(COUNTIFS(Sta!$A:$A,$A490,Sta!$L:$L,"&gt;1.5") +COUNTIFS(Sta!$B:$B,$A490,Sta!$L:$L,"&gt;1.5"))/$D490</f>
        <v>0.22222222222222221</v>
      </c>
      <c r="I490" s="7">
        <f>COUNTIFS(Sta!$A:$A,$A490,Sta!$L:$L,"&gt;1.5")/$B490</f>
        <v>0.2857142857142857</v>
      </c>
      <c r="J490" s="7">
        <f>COUNTIFS(Sta!$B:$B,$A490,Sta!$L:$L,"&gt;1.5")/$C490</f>
        <v>0.15384615384615385</v>
      </c>
      <c r="K490" s="12">
        <f>(COUNTIFS(Sta!$A:$A,$A490,Sta!$H:$H,"&gt;0.5") +COUNTIFS(Sta!$B:$B,$A490,Sta!$J:$J,"&gt;0.5"))/$D490</f>
        <v>0.29629629629629628</v>
      </c>
      <c r="L490" s="7">
        <f>COUNTIFS(Sta!$A:$A,$A490,Sta!$H:$H,"&gt;0.5")/$B490</f>
        <v>0.35714285714285715</v>
      </c>
      <c r="M490" s="7">
        <f>COUNTIFS(Sta!$B:$B,$A490,Sta!$J:$J,"&gt;0.5")/$C490</f>
        <v>0.23076923076923078</v>
      </c>
      <c r="N490" s="12">
        <f>(COUNTIFS(Sta!$A:$A,$A490,Sta!$H:$H,"&gt;1.5") +COUNTIFS(Sta!$B:$B,$A490,Sta!$J:$J,"&gt;1.5"))/$D490</f>
        <v>7.407407407407407E-2</v>
      </c>
      <c r="O490" s="7">
        <f>COUNTIFS(Sta!$A:$A,$A490,Sta!$H:$H,"&gt;1.5")/$B490</f>
        <v>0.14285714285714285</v>
      </c>
      <c r="P490" s="7">
        <f>COUNTIFS(Sta!$B:$B,$A490,Sta!$J:$J,"&gt;1.5")/$C490</f>
        <v>0</v>
      </c>
      <c r="Q490" s="12">
        <f>(COUNTIFS(Sta!$A:$A,$A490,Sta!$I:$I,"&gt;0.5") +COUNTIFS(Sta!$B:$B,$A490,Sta!$K:$K,"&gt;0.5"))/$D490</f>
        <v>0.44444444444444442</v>
      </c>
      <c r="R490" s="7">
        <f>COUNTIFS(Sta!$A:$A,$A490,Sta!$I:$I,"&gt;0.5")/$B490</f>
        <v>0.42857142857142855</v>
      </c>
      <c r="S490" s="7">
        <f>COUNTIFS(Sta!$B:$B,$A490,Sta!$K:$K,"&gt;0.5")/$C490</f>
        <v>0.46153846153846156</v>
      </c>
      <c r="T490" s="12">
        <f>(COUNTIFS(Sta!$A:$A,$A490,Sta!$I:$I,"&gt;1.5") +COUNTIFS(Sta!$B:$B,$A490,Sta!$K:$K,"&gt;1.5"))/$D490</f>
        <v>7.407407407407407E-2</v>
      </c>
      <c r="U490" s="7">
        <f>COUNTIFS(Sta!$A:$A,$A490,Sta!$I:$I,"&gt;1.5")/$B490</f>
        <v>0</v>
      </c>
      <c r="V490" s="7">
        <f>COUNTIFS(Sta!$B:$B,$A490,Sta!$K:$K,"&gt;1.5")/$C490</f>
        <v>0.15384615384615385</v>
      </c>
    </row>
    <row r="491" spans="1:22" x14ac:dyDescent="0.3">
      <c r="A491" t="s">
        <v>599</v>
      </c>
      <c r="B491" s="9">
        <f>COUNTIF(Sta!A:A,A491)</f>
        <v>2</v>
      </c>
      <c r="C491" s="4">
        <f>COUNTIF(Sta!B:B,A491)</f>
        <v>2</v>
      </c>
      <c r="D491" s="4">
        <f t="shared" si="13"/>
        <v>4</v>
      </c>
      <c r="E491" s="12">
        <f>(COUNTIFS(Sta!$A:$A,$A491,Sta!$L:$L,"&gt;0.5") +COUNTIFS(Sta!$B:$B,$A491,Sta!$L:$L,"&gt;0.5"))/$D491</f>
        <v>1</v>
      </c>
      <c r="F491" s="7">
        <f>COUNTIFS(Sta!$A:$A,$A491,Sta!$L:$L,"&gt;0.5")/$B491</f>
        <v>1</v>
      </c>
      <c r="G491" s="7">
        <f>COUNTIFS(Sta!$B:$B,$A491,Sta!$L:$L,"&gt;0.5")/$C491</f>
        <v>1</v>
      </c>
      <c r="H491" s="12">
        <f>(COUNTIFS(Sta!$A:$A,$A491,Sta!$L:$L,"&gt;1.5") +COUNTIFS(Sta!$B:$B,$A491,Sta!$L:$L,"&gt;1.5"))/$D491</f>
        <v>0.25</v>
      </c>
      <c r="I491" s="7">
        <f>COUNTIFS(Sta!$A:$A,$A491,Sta!$L:$L,"&gt;1.5")/$B491</f>
        <v>0</v>
      </c>
      <c r="J491" s="7">
        <f>COUNTIFS(Sta!$B:$B,$A491,Sta!$L:$L,"&gt;1.5")/$C491</f>
        <v>0.5</v>
      </c>
      <c r="K491" s="12">
        <f>(COUNTIFS(Sta!$A:$A,$A491,Sta!$H:$H,"&gt;0.5") +COUNTIFS(Sta!$B:$B,$A491,Sta!$J:$J,"&gt;0.5"))/$D491</f>
        <v>0.5</v>
      </c>
      <c r="L491" s="7">
        <f>COUNTIFS(Sta!$A:$A,$A491,Sta!$H:$H,"&gt;0.5")/$B491</f>
        <v>0.5</v>
      </c>
      <c r="M491" s="7">
        <f>COUNTIFS(Sta!$B:$B,$A491,Sta!$J:$J,"&gt;0.5")/$C491</f>
        <v>0.5</v>
      </c>
      <c r="N491" s="12">
        <f>(COUNTIFS(Sta!$A:$A,$A491,Sta!$H:$H,"&gt;1.5") +COUNTIFS(Sta!$B:$B,$A491,Sta!$J:$J,"&gt;1.5"))/$D491</f>
        <v>0.25</v>
      </c>
      <c r="O491" s="7">
        <f>COUNTIFS(Sta!$A:$A,$A491,Sta!$H:$H,"&gt;1.5")/$B491</f>
        <v>0</v>
      </c>
      <c r="P491" s="7">
        <f>COUNTIFS(Sta!$B:$B,$A491,Sta!$J:$J,"&gt;1.5")/$C491</f>
        <v>0.5</v>
      </c>
      <c r="Q491" s="12">
        <f>(COUNTIFS(Sta!$A:$A,$A491,Sta!$I:$I,"&gt;0.5") +COUNTIFS(Sta!$B:$B,$A491,Sta!$K:$K,"&gt;0.5"))/$D491</f>
        <v>0.5</v>
      </c>
      <c r="R491" s="7">
        <f>COUNTIFS(Sta!$A:$A,$A491,Sta!$I:$I,"&gt;0.5")/$B491</f>
        <v>0.5</v>
      </c>
      <c r="S491" s="7">
        <f>COUNTIFS(Sta!$B:$B,$A491,Sta!$K:$K,"&gt;0.5")/$C491</f>
        <v>0.5</v>
      </c>
      <c r="T491" s="12">
        <f>(COUNTIFS(Sta!$A:$A,$A491,Sta!$I:$I,"&gt;1.5") +COUNTIFS(Sta!$B:$B,$A491,Sta!$K:$K,"&gt;1.5"))/$D491</f>
        <v>0</v>
      </c>
      <c r="U491" s="7">
        <f>COUNTIFS(Sta!$A:$A,$A491,Sta!$I:$I,"&gt;1.5")/$B491</f>
        <v>0</v>
      </c>
      <c r="V491" s="7">
        <f>COUNTIFS(Sta!$B:$B,$A491,Sta!$K:$K,"&gt;1.5")/$C491</f>
        <v>0</v>
      </c>
    </row>
    <row r="492" spans="1:22" x14ac:dyDescent="0.3">
      <c r="A492" t="s">
        <v>605</v>
      </c>
      <c r="B492" s="9">
        <f>COUNTIF(Sta!A:A,A492)</f>
        <v>2</v>
      </c>
      <c r="C492" s="4">
        <f>COUNTIF(Sta!B:B,A492)</f>
        <v>2</v>
      </c>
      <c r="D492" s="4">
        <f t="shared" si="13"/>
        <v>4</v>
      </c>
      <c r="E492" s="12">
        <f>(COUNTIFS(Sta!$A:$A,$A492,Sta!$L:$L,"&gt;0.5") +COUNTIFS(Sta!$B:$B,$A492,Sta!$L:$L,"&gt;0.5"))/$D492</f>
        <v>0.75</v>
      </c>
      <c r="F492" s="7">
        <f>COUNTIFS(Sta!$A:$A,$A492,Sta!$L:$L,"&gt;0.5")/$B492</f>
        <v>0.5</v>
      </c>
      <c r="G492" s="7">
        <f>COUNTIFS(Sta!$B:$B,$A492,Sta!$L:$L,"&gt;0.5")/$C492</f>
        <v>1</v>
      </c>
      <c r="H492" s="12">
        <f>(COUNTIFS(Sta!$A:$A,$A492,Sta!$L:$L,"&gt;1.5") +COUNTIFS(Sta!$B:$B,$A492,Sta!$L:$L,"&gt;1.5"))/$D492</f>
        <v>0</v>
      </c>
      <c r="I492" s="7">
        <f>COUNTIFS(Sta!$A:$A,$A492,Sta!$L:$L,"&gt;1.5")/$B492</f>
        <v>0</v>
      </c>
      <c r="J492" s="7">
        <f>COUNTIFS(Sta!$B:$B,$A492,Sta!$L:$L,"&gt;1.5")/$C492</f>
        <v>0</v>
      </c>
      <c r="K492" s="12">
        <f>(COUNTIFS(Sta!$A:$A,$A492,Sta!$H:$H,"&gt;0.5") +COUNTIFS(Sta!$B:$B,$A492,Sta!$J:$J,"&gt;0.5"))/$D492</f>
        <v>0</v>
      </c>
      <c r="L492" s="7">
        <f>COUNTIFS(Sta!$A:$A,$A492,Sta!$H:$H,"&gt;0.5")/$B492</f>
        <v>0</v>
      </c>
      <c r="M492" s="7">
        <f>COUNTIFS(Sta!$B:$B,$A492,Sta!$J:$J,"&gt;0.5")/$C492</f>
        <v>0</v>
      </c>
      <c r="N492" s="12">
        <f>(COUNTIFS(Sta!$A:$A,$A492,Sta!$H:$H,"&gt;1.5") +COUNTIFS(Sta!$B:$B,$A492,Sta!$J:$J,"&gt;1.5"))/$D492</f>
        <v>0</v>
      </c>
      <c r="O492" s="7">
        <f>COUNTIFS(Sta!$A:$A,$A492,Sta!$H:$H,"&gt;1.5")/$B492</f>
        <v>0</v>
      </c>
      <c r="P492" s="7">
        <f>COUNTIFS(Sta!$B:$B,$A492,Sta!$J:$J,"&gt;1.5")/$C492</f>
        <v>0</v>
      </c>
      <c r="Q492" s="12">
        <f>(COUNTIFS(Sta!$A:$A,$A492,Sta!$I:$I,"&gt;0.5") +COUNTIFS(Sta!$B:$B,$A492,Sta!$K:$K,"&gt;0.5"))/$D492</f>
        <v>0.75</v>
      </c>
      <c r="R492" s="7">
        <f>COUNTIFS(Sta!$A:$A,$A492,Sta!$I:$I,"&gt;0.5")/$B492</f>
        <v>0.5</v>
      </c>
      <c r="S492" s="7">
        <f>COUNTIFS(Sta!$B:$B,$A492,Sta!$K:$K,"&gt;0.5")/$C492</f>
        <v>1</v>
      </c>
      <c r="T492" s="12">
        <f>(COUNTIFS(Sta!$A:$A,$A492,Sta!$I:$I,"&gt;1.5") +COUNTIFS(Sta!$B:$B,$A492,Sta!$K:$K,"&gt;1.5"))/$D492</f>
        <v>0</v>
      </c>
      <c r="U492" s="7">
        <f>COUNTIFS(Sta!$A:$A,$A492,Sta!$I:$I,"&gt;1.5")/$B492</f>
        <v>0</v>
      </c>
      <c r="V492" s="7">
        <f>COUNTIFS(Sta!$B:$B,$A492,Sta!$K:$K,"&gt;1.5")/$C492</f>
        <v>0</v>
      </c>
    </row>
    <row r="493" spans="1:22" x14ac:dyDescent="0.3">
      <c r="A493" t="s">
        <v>373</v>
      </c>
      <c r="B493" s="9">
        <f>COUNTIF(Sta!A:A,A493)</f>
        <v>2</v>
      </c>
      <c r="C493" s="4">
        <f>COUNTIF(Sta!B:B,A493)</f>
        <v>1</v>
      </c>
      <c r="D493" s="4">
        <f t="shared" si="13"/>
        <v>3</v>
      </c>
      <c r="E493" s="12">
        <f>(COUNTIFS(Sta!$A:$A,$A493,Sta!$L:$L,"&gt;0.5") +COUNTIFS(Sta!$B:$B,$A493,Sta!$L:$L,"&gt;0.5"))/$D493</f>
        <v>0.33333333333333331</v>
      </c>
      <c r="F493" s="7">
        <f>COUNTIFS(Sta!$A:$A,$A493,Sta!$L:$L,"&gt;0.5")/$B493</f>
        <v>0</v>
      </c>
      <c r="G493" s="7">
        <f>COUNTIFS(Sta!$B:$B,$A493,Sta!$L:$L,"&gt;0.5")/$C493</f>
        <v>1</v>
      </c>
      <c r="H493" s="12">
        <f>(COUNTIFS(Sta!$A:$A,$A493,Sta!$L:$L,"&gt;1.5") +COUNTIFS(Sta!$B:$B,$A493,Sta!$L:$L,"&gt;1.5"))/$D493</f>
        <v>0</v>
      </c>
      <c r="I493" s="7">
        <f>COUNTIFS(Sta!$A:$A,$A493,Sta!$L:$L,"&gt;1.5")/$B493</f>
        <v>0</v>
      </c>
      <c r="J493" s="7">
        <f>COUNTIFS(Sta!$B:$B,$A493,Sta!$L:$L,"&gt;1.5")/$C493</f>
        <v>0</v>
      </c>
      <c r="K493" s="12">
        <f>(COUNTIFS(Sta!$A:$A,$A493,Sta!$H:$H,"&gt;0.5") +COUNTIFS(Sta!$B:$B,$A493,Sta!$J:$J,"&gt;0.5"))/$D493</f>
        <v>0</v>
      </c>
      <c r="L493" s="7">
        <f>COUNTIFS(Sta!$A:$A,$A493,Sta!$H:$H,"&gt;0.5")/$B493</f>
        <v>0</v>
      </c>
      <c r="M493" s="7">
        <f>COUNTIFS(Sta!$B:$B,$A493,Sta!$J:$J,"&gt;0.5")/$C493</f>
        <v>0</v>
      </c>
      <c r="N493" s="12">
        <f>(COUNTIFS(Sta!$A:$A,$A493,Sta!$H:$H,"&gt;1.5") +COUNTIFS(Sta!$B:$B,$A493,Sta!$J:$J,"&gt;1.5"))/$D493</f>
        <v>0</v>
      </c>
      <c r="O493" s="7">
        <f>COUNTIFS(Sta!$A:$A,$A493,Sta!$H:$H,"&gt;1.5")/$B493</f>
        <v>0</v>
      </c>
      <c r="P493" s="7">
        <f>COUNTIFS(Sta!$B:$B,$A493,Sta!$J:$J,"&gt;1.5")/$C493</f>
        <v>0</v>
      </c>
      <c r="Q493" s="12">
        <f>(COUNTIFS(Sta!$A:$A,$A493,Sta!$I:$I,"&gt;0.5") +COUNTIFS(Sta!$B:$B,$A493,Sta!$K:$K,"&gt;0.5"))/$D493</f>
        <v>0.33333333333333331</v>
      </c>
      <c r="R493" s="7">
        <f>COUNTIFS(Sta!$A:$A,$A493,Sta!$I:$I,"&gt;0.5")/$B493</f>
        <v>0</v>
      </c>
      <c r="S493" s="7">
        <f>COUNTIFS(Sta!$B:$B,$A493,Sta!$K:$K,"&gt;0.5")/$C493</f>
        <v>1</v>
      </c>
      <c r="T493" s="12">
        <f>(COUNTIFS(Sta!$A:$A,$A493,Sta!$I:$I,"&gt;1.5") +COUNTIFS(Sta!$B:$B,$A493,Sta!$K:$K,"&gt;1.5"))/$D493</f>
        <v>0</v>
      </c>
      <c r="U493" s="7">
        <f>COUNTIFS(Sta!$A:$A,$A493,Sta!$I:$I,"&gt;1.5")/$B493</f>
        <v>0</v>
      </c>
      <c r="V493" s="7">
        <f>COUNTIFS(Sta!$B:$B,$A493,Sta!$K:$K,"&gt;1.5")/$C493</f>
        <v>0</v>
      </c>
    </row>
    <row r="494" spans="1:22" x14ac:dyDescent="0.3">
      <c r="A494" t="s">
        <v>547</v>
      </c>
      <c r="B494" s="9">
        <f>COUNTIF(Sta!A:A,A494)</f>
        <v>2</v>
      </c>
      <c r="C494" s="4">
        <f>COUNTIF(Sta!B:B,A494)</f>
        <v>2</v>
      </c>
      <c r="D494" s="4">
        <f t="shared" si="13"/>
        <v>4</v>
      </c>
      <c r="E494" s="12">
        <f>(COUNTIFS(Sta!$A:$A,$A494,Sta!$L:$L,"&gt;0.5") +COUNTIFS(Sta!$B:$B,$A494,Sta!$L:$L,"&gt;0.5"))/$D494</f>
        <v>0.5</v>
      </c>
      <c r="F494" s="7">
        <f>COUNTIFS(Sta!$A:$A,$A494,Sta!$L:$L,"&gt;0.5")/$B494</f>
        <v>0.5</v>
      </c>
      <c r="G494" s="7">
        <f>COUNTIFS(Sta!$B:$B,$A494,Sta!$L:$L,"&gt;0.5")/$C494</f>
        <v>0.5</v>
      </c>
      <c r="H494" s="12">
        <f>(COUNTIFS(Sta!$A:$A,$A494,Sta!$L:$L,"&gt;1.5") +COUNTIFS(Sta!$B:$B,$A494,Sta!$L:$L,"&gt;1.5"))/$D494</f>
        <v>0.25</v>
      </c>
      <c r="I494" s="7">
        <f>COUNTIFS(Sta!$A:$A,$A494,Sta!$L:$L,"&gt;1.5")/$B494</f>
        <v>0</v>
      </c>
      <c r="J494" s="7">
        <f>COUNTIFS(Sta!$B:$B,$A494,Sta!$L:$L,"&gt;1.5")/$C494</f>
        <v>0.5</v>
      </c>
      <c r="K494" s="12">
        <f>(COUNTIFS(Sta!$A:$A,$A494,Sta!$H:$H,"&gt;0.5") +COUNTIFS(Sta!$B:$B,$A494,Sta!$J:$J,"&gt;0.5"))/$D494</f>
        <v>0</v>
      </c>
      <c r="L494" s="7">
        <f>COUNTIFS(Sta!$A:$A,$A494,Sta!$H:$H,"&gt;0.5")/$B494</f>
        <v>0</v>
      </c>
      <c r="M494" s="7">
        <f>COUNTIFS(Sta!$B:$B,$A494,Sta!$J:$J,"&gt;0.5")/$C494</f>
        <v>0</v>
      </c>
      <c r="N494" s="12">
        <f>(COUNTIFS(Sta!$A:$A,$A494,Sta!$H:$H,"&gt;1.5") +COUNTIFS(Sta!$B:$B,$A494,Sta!$J:$J,"&gt;1.5"))/$D494</f>
        <v>0</v>
      </c>
      <c r="O494" s="7">
        <f>COUNTIFS(Sta!$A:$A,$A494,Sta!$H:$H,"&gt;1.5")/$B494</f>
        <v>0</v>
      </c>
      <c r="P494" s="7">
        <f>COUNTIFS(Sta!$B:$B,$A494,Sta!$J:$J,"&gt;1.5")/$C494</f>
        <v>0</v>
      </c>
      <c r="Q494" s="12">
        <f>(COUNTIFS(Sta!$A:$A,$A494,Sta!$I:$I,"&gt;0.5") +COUNTIFS(Sta!$B:$B,$A494,Sta!$K:$K,"&gt;0.5"))/$D494</f>
        <v>0.5</v>
      </c>
      <c r="R494" s="7">
        <f>COUNTIFS(Sta!$A:$A,$A494,Sta!$I:$I,"&gt;0.5")/$B494</f>
        <v>0.5</v>
      </c>
      <c r="S494" s="7">
        <f>COUNTIFS(Sta!$B:$B,$A494,Sta!$K:$K,"&gt;0.5")/$C494</f>
        <v>0.5</v>
      </c>
      <c r="T494" s="12">
        <f>(COUNTIFS(Sta!$A:$A,$A494,Sta!$I:$I,"&gt;1.5") +COUNTIFS(Sta!$B:$B,$A494,Sta!$K:$K,"&gt;1.5"))/$D494</f>
        <v>0.25</v>
      </c>
      <c r="U494" s="7">
        <f>COUNTIFS(Sta!$A:$A,$A494,Sta!$I:$I,"&gt;1.5")/$B494</f>
        <v>0</v>
      </c>
      <c r="V494" s="7">
        <f>COUNTIFS(Sta!$B:$B,$A494,Sta!$K:$K,"&gt;1.5")/$C494</f>
        <v>0.5</v>
      </c>
    </row>
    <row r="495" spans="1:22" x14ac:dyDescent="0.3">
      <c r="A495" t="s">
        <v>514</v>
      </c>
      <c r="B495" s="9">
        <f>COUNTIF(Sta!A:A,A495)</f>
        <v>2</v>
      </c>
      <c r="C495" s="4">
        <f>COUNTIF(Sta!B:B,A495)</f>
        <v>2</v>
      </c>
      <c r="D495" s="4">
        <f t="shared" si="13"/>
        <v>4</v>
      </c>
      <c r="E495" s="12">
        <f>(COUNTIFS(Sta!$A:$A,$A495,Sta!$L:$L,"&gt;0.5") +COUNTIFS(Sta!$B:$B,$A495,Sta!$L:$L,"&gt;0.5"))/$D495</f>
        <v>0.5</v>
      </c>
      <c r="F495" s="7">
        <f>COUNTIFS(Sta!$A:$A,$A495,Sta!$L:$L,"&gt;0.5")/$B495</f>
        <v>1</v>
      </c>
      <c r="G495" s="7">
        <f>COUNTIFS(Sta!$B:$B,$A495,Sta!$L:$L,"&gt;0.5")/$C495</f>
        <v>0</v>
      </c>
      <c r="H495" s="12">
        <f>(COUNTIFS(Sta!$A:$A,$A495,Sta!$L:$L,"&gt;1.5") +COUNTIFS(Sta!$B:$B,$A495,Sta!$L:$L,"&gt;1.5"))/$D495</f>
        <v>0</v>
      </c>
      <c r="I495" s="7">
        <f>COUNTIFS(Sta!$A:$A,$A495,Sta!$L:$L,"&gt;1.5")/$B495</f>
        <v>0</v>
      </c>
      <c r="J495" s="7">
        <f>COUNTIFS(Sta!$B:$B,$A495,Sta!$L:$L,"&gt;1.5")/$C495</f>
        <v>0</v>
      </c>
      <c r="K495" s="12">
        <f>(COUNTIFS(Sta!$A:$A,$A495,Sta!$H:$H,"&gt;0.5") +COUNTIFS(Sta!$B:$B,$A495,Sta!$J:$J,"&gt;0.5"))/$D495</f>
        <v>0.25</v>
      </c>
      <c r="L495" s="7">
        <f>COUNTIFS(Sta!$A:$A,$A495,Sta!$H:$H,"&gt;0.5")/$B495</f>
        <v>0.5</v>
      </c>
      <c r="M495" s="7">
        <f>COUNTIFS(Sta!$B:$B,$A495,Sta!$J:$J,"&gt;0.5")/$C495</f>
        <v>0</v>
      </c>
      <c r="N495" s="12">
        <f>(COUNTIFS(Sta!$A:$A,$A495,Sta!$H:$H,"&gt;1.5") +COUNTIFS(Sta!$B:$B,$A495,Sta!$J:$J,"&gt;1.5"))/$D495</f>
        <v>0</v>
      </c>
      <c r="O495" s="7">
        <f>COUNTIFS(Sta!$A:$A,$A495,Sta!$H:$H,"&gt;1.5")/$B495</f>
        <v>0</v>
      </c>
      <c r="P495" s="7">
        <f>COUNTIFS(Sta!$B:$B,$A495,Sta!$J:$J,"&gt;1.5")/$C495</f>
        <v>0</v>
      </c>
      <c r="Q495" s="12">
        <f>(COUNTIFS(Sta!$A:$A,$A495,Sta!$I:$I,"&gt;0.5") +COUNTIFS(Sta!$B:$B,$A495,Sta!$K:$K,"&gt;0.5"))/$D495</f>
        <v>0.25</v>
      </c>
      <c r="R495" s="7">
        <f>COUNTIFS(Sta!$A:$A,$A495,Sta!$I:$I,"&gt;0.5")/$B495</f>
        <v>0.5</v>
      </c>
      <c r="S495" s="7">
        <f>COUNTIFS(Sta!$B:$B,$A495,Sta!$K:$K,"&gt;0.5")/$C495</f>
        <v>0</v>
      </c>
      <c r="T495" s="12">
        <f>(COUNTIFS(Sta!$A:$A,$A495,Sta!$I:$I,"&gt;1.5") +COUNTIFS(Sta!$B:$B,$A495,Sta!$K:$K,"&gt;1.5"))/$D495</f>
        <v>0</v>
      </c>
      <c r="U495" s="7">
        <f>COUNTIFS(Sta!$A:$A,$A495,Sta!$I:$I,"&gt;1.5")/$B495</f>
        <v>0</v>
      </c>
      <c r="V495" s="7">
        <f>COUNTIFS(Sta!$B:$B,$A495,Sta!$K:$K,"&gt;1.5")/$C495</f>
        <v>0</v>
      </c>
    </row>
    <row r="496" spans="1:22" x14ac:dyDescent="0.3">
      <c r="A496" t="s">
        <v>17</v>
      </c>
      <c r="B496" s="9">
        <f>COUNTIF(Sta!A:A,A496)</f>
        <v>0</v>
      </c>
      <c r="C496" s="4">
        <f>COUNTIF(Sta!B:B,A496)</f>
        <v>1</v>
      </c>
      <c r="D496" s="4">
        <f t="shared" si="13"/>
        <v>1</v>
      </c>
      <c r="E496" s="12">
        <f>(COUNTIFS(Sta!$A:$A,$A496,Sta!$L:$L,"&gt;0.5") +COUNTIFS(Sta!$B:$B,$A496,Sta!$L:$L,"&gt;0.5"))/$D496</f>
        <v>0</v>
      </c>
      <c r="F496" s="7" t="e">
        <f>COUNTIFS(Sta!$A:$A,$A496,Sta!$L:$L,"&gt;0.5")/$B496</f>
        <v>#DIV/0!</v>
      </c>
      <c r="G496" s="7">
        <f>COUNTIFS(Sta!$B:$B,$A496,Sta!$L:$L,"&gt;0.5")/$C496</f>
        <v>0</v>
      </c>
      <c r="H496" s="12">
        <f>(COUNTIFS(Sta!$A:$A,$A496,Sta!$L:$L,"&gt;1.5") +COUNTIFS(Sta!$B:$B,$A496,Sta!$L:$L,"&gt;1.5"))/$D496</f>
        <v>0</v>
      </c>
      <c r="I496" s="7" t="e">
        <f>COUNTIFS(Sta!$A:$A,$A496,Sta!$L:$L,"&gt;1.5")/$B496</f>
        <v>#DIV/0!</v>
      </c>
      <c r="J496" s="7">
        <f>COUNTIFS(Sta!$B:$B,$A496,Sta!$L:$L,"&gt;1.5")/$C496</f>
        <v>0</v>
      </c>
      <c r="K496" s="12">
        <f>(COUNTIFS(Sta!$A:$A,$A496,Sta!$H:$H,"&gt;0.5") +COUNTIFS(Sta!$B:$B,$A496,Sta!$J:$J,"&gt;0.5"))/$D496</f>
        <v>0</v>
      </c>
      <c r="L496" s="7" t="e">
        <f>COUNTIFS(Sta!$A:$A,$A496,Sta!$H:$H,"&gt;0.5")/$B496</f>
        <v>#DIV/0!</v>
      </c>
      <c r="M496" s="7">
        <f>COUNTIFS(Sta!$B:$B,$A496,Sta!$J:$J,"&gt;0.5")/$C496</f>
        <v>0</v>
      </c>
      <c r="N496" s="12">
        <f>(COUNTIFS(Sta!$A:$A,$A496,Sta!$H:$H,"&gt;1.5") +COUNTIFS(Sta!$B:$B,$A496,Sta!$J:$J,"&gt;1.5"))/$D496</f>
        <v>0</v>
      </c>
      <c r="O496" s="7" t="e">
        <f>COUNTIFS(Sta!$A:$A,$A496,Sta!$H:$H,"&gt;1.5")/$B496</f>
        <v>#DIV/0!</v>
      </c>
      <c r="P496" s="7">
        <f>COUNTIFS(Sta!$B:$B,$A496,Sta!$J:$J,"&gt;1.5")/$C496</f>
        <v>0</v>
      </c>
      <c r="Q496" s="12">
        <f>(COUNTIFS(Sta!$A:$A,$A496,Sta!$I:$I,"&gt;0.5") +COUNTIFS(Sta!$B:$B,$A496,Sta!$K:$K,"&gt;0.5"))/$D496</f>
        <v>0</v>
      </c>
      <c r="R496" s="7" t="e">
        <f>COUNTIFS(Sta!$A:$A,$A496,Sta!$I:$I,"&gt;0.5")/$B496</f>
        <v>#DIV/0!</v>
      </c>
      <c r="S496" s="7">
        <f>COUNTIFS(Sta!$B:$B,$A496,Sta!$K:$K,"&gt;0.5")/$C496</f>
        <v>0</v>
      </c>
      <c r="T496" s="12">
        <f>(COUNTIFS(Sta!$A:$A,$A496,Sta!$I:$I,"&gt;1.5") +COUNTIFS(Sta!$B:$B,$A496,Sta!$K:$K,"&gt;1.5"))/$D496</f>
        <v>0</v>
      </c>
      <c r="U496" s="7" t="e">
        <f>COUNTIFS(Sta!$A:$A,$A496,Sta!$I:$I,"&gt;1.5")/$B496</f>
        <v>#DIV/0!</v>
      </c>
      <c r="V496" s="7">
        <f>COUNTIFS(Sta!$B:$B,$A496,Sta!$K:$K,"&gt;1.5")/$C496</f>
        <v>0</v>
      </c>
    </row>
    <row r="497" spans="1:22" x14ac:dyDescent="0.3">
      <c r="A497" t="s">
        <v>205</v>
      </c>
      <c r="B497" s="9">
        <f>COUNTIF(Sta!A:A,A497)</f>
        <v>1</v>
      </c>
      <c r="C497" s="4">
        <f>COUNTIF(Sta!B:B,A497)</f>
        <v>1</v>
      </c>
      <c r="D497" s="4">
        <f t="shared" si="13"/>
        <v>2</v>
      </c>
      <c r="E497" s="12">
        <f>(COUNTIFS(Sta!$A:$A,$A497,Sta!$L:$L,"&gt;0.5") +COUNTIFS(Sta!$B:$B,$A497,Sta!$L:$L,"&gt;0.5"))/$D497</f>
        <v>0.5</v>
      </c>
      <c r="F497" s="7">
        <f>COUNTIFS(Sta!$A:$A,$A497,Sta!$L:$L,"&gt;0.5")/$B497</f>
        <v>1</v>
      </c>
      <c r="G497" s="7">
        <f>COUNTIFS(Sta!$B:$B,$A497,Sta!$L:$L,"&gt;0.5")/$C497</f>
        <v>0</v>
      </c>
      <c r="H497" s="12">
        <f>(COUNTIFS(Sta!$A:$A,$A497,Sta!$L:$L,"&gt;1.5") +COUNTIFS(Sta!$B:$B,$A497,Sta!$L:$L,"&gt;1.5"))/$D497</f>
        <v>0.5</v>
      </c>
      <c r="I497" s="7">
        <f>COUNTIFS(Sta!$A:$A,$A497,Sta!$L:$L,"&gt;1.5")/$B497</f>
        <v>1</v>
      </c>
      <c r="J497" s="7">
        <f>COUNTIFS(Sta!$B:$B,$A497,Sta!$L:$L,"&gt;1.5")/$C497</f>
        <v>0</v>
      </c>
      <c r="K497" s="12">
        <f>(COUNTIFS(Sta!$A:$A,$A497,Sta!$H:$H,"&gt;0.5") +COUNTIFS(Sta!$B:$B,$A497,Sta!$J:$J,"&gt;0.5"))/$D497</f>
        <v>0</v>
      </c>
      <c r="L497" s="7">
        <f>COUNTIFS(Sta!$A:$A,$A497,Sta!$H:$H,"&gt;0.5")/$B497</f>
        <v>0</v>
      </c>
      <c r="M497" s="7">
        <f>COUNTIFS(Sta!$B:$B,$A497,Sta!$J:$J,"&gt;0.5")/$C497</f>
        <v>0</v>
      </c>
      <c r="N497" s="12">
        <f>(COUNTIFS(Sta!$A:$A,$A497,Sta!$H:$H,"&gt;1.5") +COUNTIFS(Sta!$B:$B,$A497,Sta!$J:$J,"&gt;1.5"))/$D497</f>
        <v>0</v>
      </c>
      <c r="O497" s="7">
        <f>COUNTIFS(Sta!$A:$A,$A497,Sta!$H:$H,"&gt;1.5")/$B497</f>
        <v>0</v>
      </c>
      <c r="P497" s="7">
        <f>COUNTIFS(Sta!$B:$B,$A497,Sta!$J:$J,"&gt;1.5")/$C497</f>
        <v>0</v>
      </c>
      <c r="Q497" s="12">
        <f>(COUNTIFS(Sta!$A:$A,$A497,Sta!$I:$I,"&gt;0.5") +COUNTIFS(Sta!$B:$B,$A497,Sta!$K:$K,"&gt;0.5"))/$D497</f>
        <v>0.5</v>
      </c>
      <c r="R497" s="7">
        <f>COUNTIFS(Sta!$A:$A,$A497,Sta!$I:$I,"&gt;0.5")/$B497</f>
        <v>1</v>
      </c>
      <c r="S497" s="7">
        <f>COUNTIFS(Sta!$B:$B,$A497,Sta!$K:$K,"&gt;0.5")/$C497</f>
        <v>0</v>
      </c>
      <c r="T497" s="12">
        <f>(COUNTIFS(Sta!$A:$A,$A497,Sta!$I:$I,"&gt;1.5") +COUNTIFS(Sta!$B:$B,$A497,Sta!$K:$K,"&gt;1.5"))/$D497</f>
        <v>0.5</v>
      </c>
      <c r="U497" s="7">
        <f>COUNTIFS(Sta!$A:$A,$A497,Sta!$I:$I,"&gt;1.5")/$B497</f>
        <v>1</v>
      </c>
      <c r="V497" s="7">
        <f>COUNTIFS(Sta!$B:$B,$A497,Sta!$K:$K,"&gt;1.5")/$C497</f>
        <v>0</v>
      </c>
    </row>
    <row r="498" spans="1:22" x14ac:dyDescent="0.3">
      <c r="A498" t="s">
        <v>100</v>
      </c>
      <c r="B498" s="9">
        <f>COUNTIF(Sta!A:A,A498)</f>
        <v>0</v>
      </c>
      <c r="C498" s="4">
        <f>COUNTIF(Sta!B:B,A498)</f>
        <v>0</v>
      </c>
      <c r="D498" s="4">
        <f t="shared" si="13"/>
        <v>0</v>
      </c>
      <c r="E498" s="12" t="e">
        <f>(COUNTIFS(Sta!$A:$A,$A498,Sta!$L:$L,"&gt;0.5") +COUNTIFS(Sta!$B:$B,$A498,Sta!$L:$L,"&gt;0.5"))/$D498</f>
        <v>#DIV/0!</v>
      </c>
      <c r="F498" s="7" t="e">
        <f>COUNTIFS(Sta!$A:$A,$A498,Sta!$L:$L,"&gt;0.5")/$B498</f>
        <v>#DIV/0!</v>
      </c>
      <c r="G498" s="7" t="e">
        <f>COUNTIFS(Sta!$B:$B,$A498,Sta!$L:$L,"&gt;0.5")/$C498</f>
        <v>#DIV/0!</v>
      </c>
      <c r="H498" s="12" t="e">
        <f>(COUNTIFS(Sta!$A:$A,$A498,Sta!$L:$L,"&gt;1.5") +COUNTIFS(Sta!$B:$B,$A498,Sta!$L:$L,"&gt;1.5"))/$D498</f>
        <v>#DIV/0!</v>
      </c>
      <c r="I498" s="7" t="e">
        <f>COUNTIFS(Sta!$A:$A,$A498,Sta!$L:$L,"&gt;1.5")/$B498</f>
        <v>#DIV/0!</v>
      </c>
      <c r="J498" s="7" t="e">
        <f>COUNTIFS(Sta!$B:$B,$A498,Sta!$L:$L,"&gt;1.5")/$C498</f>
        <v>#DIV/0!</v>
      </c>
      <c r="K498" s="12" t="e">
        <f>(COUNTIFS(Sta!$A:$A,$A498,Sta!$H:$H,"&gt;0.5") +COUNTIFS(Sta!$B:$B,$A498,Sta!$J:$J,"&gt;0.5"))/$D498</f>
        <v>#DIV/0!</v>
      </c>
      <c r="L498" s="7" t="e">
        <f>COUNTIFS(Sta!$A:$A,$A498,Sta!$H:$H,"&gt;0.5")/$B498</f>
        <v>#DIV/0!</v>
      </c>
      <c r="M498" s="7" t="e">
        <f>COUNTIFS(Sta!$B:$B,$A498,Sta!$J:$J,"&gt;0.5")/$C498</f>
        <v>#DIV/0!</v>
      </c>
      <c r="N498" s="12" t="e">
        <f>(COUNTIFS(Sta!$A:$A,$A498,Sta!$H:$H,"&gt;1.5") +COUNTIFS(Sta!$B:$B,$A498,Sta!$J:$J,"&gt;1.5"))/$D498</f>
        <v>#DIV/0!</v>
      </c>
      <c r="O498" s="7" t="e">
        <f>COUNTIFS(Sta!$A:$A,$A498,Sta!$H:$H,"&gt;1.5")/$B498</f>
        <v>#DIV/0!</v>
      </c>
      <c r="P498" s="7" t="e">
        <f>COUNTIFS(Sta!$B:$B,$A498,Sta!$J:$J,"&gt;1.5")/$C498</f>
        <v>#DIV/0!</v>
      </c>
      <c r="Q498" s="12" t="e">
        <f>(COUNTIFS(Sta!$A:$A,$A498,Sta!$I:$I,"&gt;0.5") +COUNTIFS(Sta!$B:$B,$A498,Sta!$K:$K,"&gt;0.5"))/$D498</f>
        <v>#DIV/0!</v>
      </c>
      <c r="R498" s="7" t="e">
        <f>COUNTIFS(Sta!$A:$A,$A498,Sta!$I:$I,"&gt;0.5")/$B498</f>
        <v>#DIV/0!</v>
      </c>
      <c r="S498" s="7" t="e">
        <f>COUNTIFS(Sta!$B:$B,$A498,Sta!$K:$K,"&gt;0.5")/$C498</f>
        <v>#DIV/0!</v>
      </c>
      <c r="T498" s="12" t="e">
        <f>(COUNTIFS(Sta!$A:$A,$A498,Sta!$I:$I,"&gt;1.5") +COUNTIFS(Sta!$B:$B,$A498,Sta!$K:$K,"&gt;1.5"))/$D498</f>
        <v>#DIV/0!</v>
      </c>
      <c r="U498" s="7" t="e">
        <f>COUNTIFS(Sta!$A:$A,$A498,Sta!$I:$I,"&gt;1.5")/$B498</f>
        <v>#DIV/0!</v>
      </c>
      <c r="V498" s="7" t="e">
        <f>COUNTIFS(Sta!$B:$B,$A498,Sta!$K:$K,"&gt;1.5")/$C498</f>
        <v>#DIV/0!</v>
      </c>
    </row>
    <row r="499" spans="1:22" x14ac:dyDescent="0.3">
      <c r="A499" t="s">
        <v>598</v>
      </c>
      <c r="B499" s="9">
        <f>COUNTIF(Sta!A:A,A499)</f>
        <v>3</v>
      </c>
      <c r="C499" s="4">
        <f>COUNTIF(Sta!B:B,A499)</f>
        <v>1</v>
      </c>
      <c r="D499" s="4">
        <f t="shared" si="13"/>
        <v>4</v>
      </c>
      <c r="E499" s="12">
        <f>(COUNTIFS(Sta!$A:$A,$A499,Sta!$L:$L,"&gt;0.5") +COUNTIFS(Sta!$B:$B,$A499,Sta!$L:$L,"&gt;0.5"))/$D499</f>
        <v>0.75</v>
      </c>
      <c r="F499" s="7">
        <f>COUNTIFS(Sta!$A:$A,$A499,Sta!$L:$L,"&gt;0.5")/$B499</f>
        <v>0.66666666666666663</v>
      </c>
      <c r="G499" s="7">
        <f>COUNTIFS(Sta!$B:$B,$A499,Sta!$L:$L,"&gt;0.5")/$C499</f>
        <v>1</v>
      </c>
      <c r="H499" s="12">
        <f>(COUNTIFS(Sta!$A:$A,$A499,Sta!$L:$L,"&gt;1.5") +COUNTIFS(Sta!$B:$B,$A499,Sta!$L:$L,"&gt;1.5"))/$D499</f>
        <v>0.75</v>
      </c>
      <c r="I499" s="7">
        <f>COUNTIFS(Sta!$A:$A,$A499,Sta!$L:$L,"&gt;1.5")/$B499</f>
        <v>0.66666666666666663</v>
      </c>
      <c r="J499" s="7">
        <f>COUNTIFS(Sta!$B:$B,$A499,Sta!$L:$L,"&gt;1.5")/$C499</f>
        <v>1</v>
      </c>
      <c r="K499" s="12">
        <f>(COUNTIFS(Sta!$A:$A,$A499,Sta!$H:$H,"&gt;0.5") +COUNTIFS(Sta!$B:$B,$A499,Sta!$J:$J,"&gt;0.5"))/$D499</f>
        <v>0.25</v>
      </c>
      <c r="L499" s="7">
        <f>COUNTIFS(Sta!$A:$A,$A499,Sta!$H:$H,"&gt;0.5")/$B499</f>
        <v>0.33333333333333331</v>
      </c>
      <c r="M499" s="7">
        <f>COUNTIFS(Sta!$B:$B,$A499,Sta!$J:$J,"&gt;0.5")/$C499</f>
        <v>0</v>
      </c>
      <c r="N499" s="12">
        <f>(COUNTIFS(Sta!$A:$A,$A499,Sta!$H:$H,"&gt;1.5") +COUNTIFS(Sta!$B:$B,$A499,Sta!$J:$J,"&gt;1.5"))/$D499</f>
        <v>0.25</v>
      </c>
      <c r="O499" s="7">
        <f>COUNTIFS(Sta!$A:$A,$A499,Sta!$H:$H,"&gt;1.5")/$B499</f>
        <v>0.33333333333333331</v>
      </c>
      <c r="P499" s="7">
        <f>COUNTIFS(Sta!$B:$B,$A499,Sta!$J:$J,"&gt;1.5")/$C499</f>
        <v>0</v>
      </c>
      <c r="Q499" s="12">
        <f>(COUNTIFS(Sta!$A:$A,$A499,Sta!$I:$I,"&gt;0.5") +COUNTIFS(Sta!$B:$B,$A499,Sta!$K:$K,"&gt;0.5"))/$D499</f>
        <v>0.5</v>
      </c>
      <c r="R499" s="7">
        <f>COUNTIFS(Sta!$A:$A,$A499,Sta!$I:$I,"&gt;0.5")/$B499</f>
        <v>0.33333333333333331</v>
      </c>
      <c r="S499" s="7">
        <f>COUNTIFS(Sta!$B:$B,$A499,Sta!$K:$K,"&gt;0.5")/$C499</f>
        <v>1</v>
      </c>
      <c r="T499" s="12">
        <f>(COUNTIFS(Sta!$A:$A,$A499,Sta!$I:$I,"&gt;1.5") +COUNTIFS(Sta!$B:$B,$A499,Sta!$K:$K,"&gt;1.5"))/$D499</f>
        <v>0.5</v>
      </c>
      <c r="U499" s="7">
        <f>COUNTIFS(Sta!$A:$A,$A499,Sta!$I:$I,"&gt;1.5")/$B499</f>
        <v>0.33333333333333331</v>
      </c>
      <c r="V499" s="7">
        <f>COUNTIFS(Sta!$B:$B,$A499,Sta!$K:$K,"&gt;1.5")/$C499</f>
        <v>1</v>
      </c>
    </row>
    <row r="500" spans="1:22" x14ac:dyDescent="0.3">
      <c r="A500" t="s">
        <v>134</v>
      </c>
      <c r="B500" s="9">
        <f>COUNTIF(Sta!A:A,A500)</f>
        <v>1</v>
      </c>
      <c r="C500" s="4">
        <f>COUNTIF(Sta!B:B,A500)</f>
        <v>1</v>
      </c>
      <c r="D500" s="4">
        <f t="shared" si="13"/>
        <v>2</v>
      </c>
      <c r="E500" s="12">
        <f>(COUNTIFS(Sta!$A:$A,$A500,Sta!$L:$L,"&gt;0.5") +COUNTIFS(Sta!$B:$B,$A500,Sta!$L:$L,"&gt;0.5"))/$D500</f>
        <v>0.5</v>
      </c>
      <c r="F500" s="7">
        <f>COUNTIFS(Sta!$A:$A,$A500,Sta!$L:$L,"&gt;0.5")/$B500</f>
        <v>1</v>
      </c>
      <c r="G500" s="7">
        <f>COUNTIFS(Sta!$B:$B,$A500,Sta!$L:$L,"&gt;0.5")/$C500</f>
        <v>0</v>
      </c>
      <c r="H500" s="12">
        <f>(COUNTIFS(Sta!$A:$A,$A500,Sta!$L:$L,"&gt;1.5") +COUNTIFS(Sta!$B:$B,$A500,Sta!$L:$L,"&gt;1.5"))/$D500</f>
        <v>0</v>
      </c>
      <c r="I500" s="7">
        <f>COUNTIFS(Sta!$A:$A,$A500,Sta!$L:$L,"&gt;1.5")/$B500</f>
        <v>0</v>
      </c>
      <c r="J500" s="7">
        <f>COUNTIFS(Sta!$B:$B,$A500,Sta!$L:$L,"&gt;1.5")/$C500</f>
        <v>0</v>
      </c>
      <c r="K500" s="12">
        <f>(COUNTIFS(Sta!$A:$A,$A500,Sta!$H:$H,"&gt;0.5") +COUNTIFS(Sta!$B:$B,$A500,Sta!$J:$J,"&gt;0.5"))/$D500</f>
        <v>0</v>
      </c>
      <c r="L500" s="7">
        <f>COUNTIFS(Sta!$A:$A,$A500,Sta!$H:$H,"&gt;0.5")/$B500</f>
        <v>0</v>
      </c>
      <c r="M500" s="7">
        <f>COUNTIFS(Sta!$B:$B,$A500,Sta!$J:$J,"&gt;0.5")/$C500</f>
        <v>0</v>
      </c>
      <c r="N500" s="12">
        <f>(COUNTIFS(Sta!$A:$A,$A500,Sta!$H:$H,"&gt;1.5") +COUNTIFS(Sta!$B:$B,$A500,Sta!$J:$J,"&gt;1.5"))/$D500</f>
        <v>0</v>
      </c>
      <c r="O500" s="7">
        <f>COUNTIFS(Sta!$A:$A,$A500,Sta!$H:$H,"&gt;1.5")/$B500</f>
        <v>0</v>
      </c>
      <c r="P500" s="7">
        <f>COUNTIFS(Sta!$B:$B,$A500,Sta!$J:$J,"&gt;1.5")/$C500</f>
        <v>0</v>
      </c>
      <c r="Q500" s="12">
        <f>(COUNTIFS(Sta!$A:$A,$A500,Sta!$I:$I,"&gt;0.5") +COUNTIFS(Sta!$B:$B,$A500,Sta!$K:$K,"&gt;0.5"))/$D500</f>
        <v>0.5</v>
      </c>
      <c r="R500" s="7">
        <f>COUNTIFS(Sta!$A:$A,$A500,Sta!$I:$I,"&gt;0.5")/$B500</f>
        <v>1</v>
      </c>
      <c r="S500" s="7">
        <f>COUNTIFS(Sta!$B:$B,$A500,Sta!$K:$K,"&gt;0.5")/$C500</f>
        <v>0</v>
      </c>
      <c r="T500" s="12">
        <f>(COUNTIFS(Sta!$A:$A,$A500,Sta!$I:$I,"&gt;1.5") +COUNTIFS(Sta!$B:$B,$A500,Sta!$K:$K,"&gt;1.5"))/$D500</f>
        <v>0</v>
      </c>
      <c r="U500" s="7">
        <f>COUNTIFS(Sta!$A:$A,$A500,Sta!$I:$I,"&gt;1.5")/$B500</f>
        <v>0</v>
      </c>
      <c r="V500" s="7">
        <f>COUNTIFS(Sta!$B:$B,$A500,Sta!$K:$K,"&gt;1.5")/$C500</f>
        <v>0</v>
      </c>
    </row>
    <row r="501" spans="1:22" x14ac:dyDescent="0.3">
      <c r="A501" t="s">
        <v>546</v>
      </c>
      <c r="B501" s="9">
        <f>COUNTIF(Sta!A:A,A501)</f>
        <v>2</v>
      </c>
      <c r="C501" s="4">
        <f>COUNTIF(Sta!B:B,A501)</f>
        <v>2</v>
      </c>
      <c r="D501" s="4">
        <f t="shared" si="13"/>
        <v>4</v>
      </c>
      <c r="E501" s="12">
        <f>(COUNTIFS(Sta!$A:$A,$A501,Sta!$L:$L,"&gt;0.5") +COUNTIFS(Sta!$B:$B,$A501,Sta!$L:$L,"&gt;0.5"))/$D501</f>
        <v>0.5</v>
      </c>
      <c r="F501" s="7">
        <f>COUNTIFS(Sta!$A:$A,$A501,Sta!$L:$L,"&gt;0.5")/$B501</f>
        <v>0</v>
      </c>
      <c r="G501" s="7">
        <f>COUNTIFS(Sta!$B:$B,$A501,Sta!$L:$L,"&gt;0.5")/$C501</f>
        <v>1</v>
      </c>
      <c r="H501" s="12">
        <f>(COUNTIFS(Sta!$A:$A,$A501,Sta!$L:$L,"&gt;1.5") +COUNTIFS(Sta!$B:$B,$A501,Sta!$L:$L,"&gt;1.5"))/$D501</f>
        <v>0.25</v>
      </c>
      <c r="I501" s="7">
        <f>COUNTIFS(Sta!$A:$A,$A501,Sta!$L:$L,"&gt;1.5")/$B501</f>
        <v>0</v>
      </c>
      <c r="J501" s="7">
        <f>COUNTIFS(Sta!$B:$B,$A501,Sta!$L:$L,"&gt;1.5")/$C501</f>
        <v>0.5</v>
      </c>
      <c r="K501" s="12">
        <f>(COUNTIFS(Sta!$A:$A,$A501,Sta!$H:$H,"&gt;0.5") +COUNTIFS(Sta!$B:$B,$A501,Sta!$J:$J,"&gt;0.5"))/$D501</f>
        <v>0.25</v>
      </c>
      <c r="L501" s="7">
        <f>COUNTIFS(Sta!$A:$A,$A501,Sta!$H:$H,"&gt;0.5")/$B501</f>
        <v>0</v>
      </c>
      <c r="M501" s="7">
        <f>COUNTIFS(Sta!$B:$B,$A501,Sta!$J:$J,"&gt;0.5")/$C501</f>
        <v>0.5</v>
      </c>
      <c r="N501" s="12">
        <f>(COUNTIFS(Sta!$A:$A,$A501,Sta!$H:$H,"&gt;1.5") +COUNTIFS(Sta!$B:$B,$A501,Sta!$J:$J,"&gt;1.5"))/$D501</f>
        <v>0</v>
      </c>
      <c r="O501" s="7">
        <f>COUNTIFS(Sta!$A:$A,$A501,Sta!$H:$H,"&gt;1.5")/$B501</f>
        <v>0</v>
      </c>
      <c r="P501" s="7">
        <f>COUNTIFS(Sta!$B:$B,$A501,Sta!$J:$J,"&gt;1.5")/$C501</f>
        <v>0</v>
      </c>
      <c r="Q501" s="12">
        <f>(COUNTIFS(Sta!$A:$A,$A501,Sta!$I:$I,"&gt;0.5") +COUNTIFS(Sta!$B:$B,$A501,Sta!$K:$K,"&gt;0.5"))/$D501</f>
        <v>0.5</v>
      </c>
      <c r="R501" s="7">
        <f>COUNTIFS(Sta!$A:$A,$A501,Sta!$I:$I,"&gt;0.5")/$B501</f>
        <v>0</v>
      </c>
      <c r="S501" s="7">
        <f>COUNTIFS(Sta!$B:$B,$A501,Sta!$K:$K,"&gt;0.5")/$C501</f>
        <v>1</v>
      </c>
      <c r="T501" s="12">
        <f>(COUNTIFS(Sta!$A:$A,$A501,Sta!$I:$I,"&gt;1.5") +COUNTIFS(Sta!$B:$B,$A501,Sta!$K:$K,"&gt;1.5"))/$D501</f>
        <v>0</v>
      </c>
      <c r="U501" s="7">
        <f>COUNTIFS(Sta!$A:$A,$A501,Sta!$I:$I,"&gt;1.5")/$B501</f>
        <v>0</v>
      </c>
      <c r="V501" s="7">
        <f>COUNTIFS(Sta!$B:$B,$A501,Sta!$K:$K,"&gt;1.5")/$C501</f>
        <v>0</v>
      </c>
    </row>
    <row r="502" spans="1:22" x14ac:dyDescent="0.3">
      <c r="A502" t="s">
        <v>346</v>
      </c>
      <c r="B502" s="9">
        <f>COUNTIF(Sta!A:A,A502)</f>
        <v>0</v>
      </c>
      <c r="C502" s="4">
        <f>COUNTIF(Sta!B:B,A502)</f>
        <v>0</v>
      </c>
      <c r="D502" s="4">
        <f t="shared" si="13"/>
        <v>0</v>
      </c>
      <c r="E502" s="12" t="e">
        <f>(COUNTIFS(Sta!$A:$A,$A502,Sta!$L:$L,"&gt;0.5") +COUNTIFS(Sta!$B:$B,$A502,Sta!$L:$L,"&gt;0.5"))/$D502</f>
        <v>#DIV/0!</v>
      </c>
      <c r="F502" s="7" t="e">
        <f>COUNTIFS(Sta!$A:$A,$A502,Sta!$L:$L,"&gt;0.5")/$B502</f>
        <v>#DIV/0!</v>
      </c>
      <c r="G502" s="7" t="e">
        <f>COUNTIFS(Sta!$B:$B,$A502,Sta!$L:$L,"&gt;0.5")/$C502</f>
        <v>#DIV/0!</v>
      </c>
      <c r="H502" s="12" t="e">
        <f>(COUNTIFS(Sta!$A:$A,$A502,Sta!$L:$L,"&gt;1.5") +COUNTIFS(Sta!$B:$B,$A502,Sta!$L:$L,"&gt;1.5"))/$D502</f>
        <v>#DIV/0!</v>
      </c>
      <c r="I502" s="7" t="e">
        <f>COUNTIFS(Sta!$A:$A,$A502,Sta!$L:$L,"&gt;1.5")/$B502</f>
        <v>#DIV/0!</v>
      </c>
      <c r="J502" s="7" t="e">
        <f>COUNTIFS(Sta!$B:$B,$A502,Sta!$L:$L,"&gt;1.5")/$C502</f>
        <v>#DIV/0!</v>
      </c>
      <c r="K502" s="12" t="e">
        <f>(COUNTIFS(Sta!$A:$A,$A502,Sta!$H:$H,"&gt;0.5") +COUNTIFS(Sta!$B:$B,$A502,Sta!$J:$J,"&gt;0.5"))/$D502</f>
        <v>#DIV/0!</v>
      </c>
      <c r="L502" s="7" t="e">
        <f>COUNTIFS(Sta!$A:$A,$A502,Sta!$H:$H,"&gt;0.5")/$B502</f>
        <v>#DIV/0!</v>
      </c>
      <c r="M502" s="7" t="e">
        <f>COUNTIFS(Sta!$B:$B,$A502,Sta!$J:$J,"&gt;0.5")/$C502</f>
        <v>#DIV/0!</v>
      </c>
      <c r="N502" s="12" t="e">
        <f>(COUNTIFS(Sta!$A:$A,$A502,Sta!$H:$H,"&gt;1.5") +COUNTIFS(Sta!$B:$B,$A502,Sta!$J:$J,"&gt;1.5"))/$D502</f>
        <v>#DIV/0!</v>
      </c>
      <c r="O502" s="7" t="e">
        <f>COUNTIFS(Sta!$A:$A,$A502,Sta!$H:$H,"&gt;1.5")/$B502</f>
        <v>#DIV/0!</v>
      </c>
      <c r="P502" s="7" t="e">
        <f>COUNTIFS(Sta!$B:$B,$A502,Sta!$J:$J,"&gt;1.5")/$C502</f>
        <v>#DIV/0!</v>
      </c>
      <c r="Q502" s="12" t="e">
        <f>(COUNTIFS(Sta!$A:$A,$A502,Sta!$I:$I,"&gt;0.5") +COUNTIFS(Sta!$B:$B,$A502,Sta!$K:$K,"&gt;0.5"))/$D502</f>
        <v>#DIV/0!</v>
      </c>
      <c r="R502" s="7" t="e">
        <f>COUNTIFS(Sta!$A:$A,$A502,Sta!$I:$I,"&gt;0.5")/$B502</f>
        <v>#DIV/0!</v>
      </c>
      <c r="S502" s="7" t="e">
        <f>COUNTIFS(Sta!$B:$B,$A502,Sta!$K:$K,"&gt;0.5")/$C502</f>
        <v>#DIV/0!</v>
      </c>
      <c r="T502" s="12" t="e">
        <f>(COUNTIFS(Sta!$A:$A,$A502,Sta!$I:$I,"&gt;1.5") +COUNTIFS(Sta!$B:$B,$A502,Sta!$K:$K,"&gt;1.5"))/$D502</f>
        <v>#DIV/0!</v>
      </c>
      <c r="U502" s="7" t="e">
        <f>COUNTIFS(Sta!$A:$A,$A502,Sta!$I:$I,"&gt;1.5")/$B502</f>
        <v>#DIV/0!</v>
      </c>
      <c r="V502" s="7" t="e">
        <f>COUNTIFS(Sta!$B:$B,$A502,Sta!$K:$K,"&gt;1.5")/$C502</f>
        <v>#DIV/0!</v>
      </c>
    </row>
    <row r="503" spans="1:22" x14ac:dyDescent="0.3">
      <c r="A503" t="s">
        <v>266</v>
      </c>
      <c r="B503" s="9">
        <f>COUNTIF(Sta!A:A,A503)</f>
        <v>0</v>
      </c>
      <c r="C503" s="4">
        <f>COUNTIF(Sta!B:B,A503)</f>
        <v>0</v>
      </c>
      <c r="D503" s="4">
        <f t="shared" si="13"/>
        <v>0</v>
      </c>
      <c r="E503" s="12" t="e">
        <f>(COUNTIFS(Sta!$A:$A,$A503,Sta!$L:$L,"&gt;0.5") +COUNTIFS(Sta!$B:$B,$A503,Sta!$L:$L,"&gt;0.5"))/$D503</f>
        <v>#DIV/0!</v>
      </c>
      <c r="F503" s="7" t="e">
        <f>COUNTIFS(Sta!$A:$A,$A503,Sta!$L:$L,"&gt;0.5")/$B503</f>
        <v>#DIV/0!</v>
      </c>
      <c r="G503" s="7" t="e">
        <f>COUNTIFS(Sta!$B:$B,$A503,Sta!$L:$L,"&gt;0.5")/$C503</f>
        <v>#DIV/0!</v>
      </c>
      <c r="H503" s="12" t="e">
        <f>(COUNTIFS(Sta!$A:$A,$A503,Sta!$L:$L,"&gt;1.5") +COUNTIFS(Sta!$B:$B,$A503,Sta!$L:$L,"&gt;1.5"))/$D503</f>
        <v>#DIV/0!</v>
      </c>
      <c r="I503" s="7" t="e">
        <f>COUNTIFS(Sta!$A:$A,$A503,Sta!$L:$L,"&gt;1.5")/$B503</f>
        <v>#DIV/0!</v>
      </c>
      <c r="J503" s="7" t="e">
        <f>COUNTIFS(Sta!$B:$B,$A503,Sta!$L:$L,"&gt;1.5")/$C503</f>
        <v>#DIV/0!</v>
      </c>
      <c r="K503" s="12" t="e">
        <f>(COUNTIFS(Sta!$A:$A,$A503,Sta!$H:$H,"&gt;0.5") +COUNTIFS(Sta!$B:$B,$A503,Sta!$J:$J,"&gt;0.5"))/$D503</f>
        <v>#DIV/0!</v>
      </c>
      <c r="L503" s="7" t="e">
        <f>COUNTIFS(Sta!$A:$A,$A503,Sta!$H:$H,"&gt;0.5")/$B503</f>
        <v>#DIV/0!</v>
      </c>
      <c r="M503" s="7" t="e">
        <f>COUNTIFS(Sta!$B:$B,$A503,Sta!$J:$J,"&gt;0.5")/$C503</f>
        <v>#DIV/0!</v>
      </c>
      <c r="N503" s="12" t="e">
        <f>(COUNTIFS(Sta!$A:$A,$A503,Sta!$H:$H,"&gt;1.5") +COUNTIFS(Sta!$B:$B,$A503,Sta!$J:$J,"&gt;1.5"))/$D503</f>
        <v>#DIV/0!</v>
      </c>
      <c r="O503" s="7" t="e">
        <f>COUNTIFS(Sta!$A:$A,$A503,Sta!$H:$H,"&gt;1.5")/$B503</f>
        <v>#DIV/0!</v>
      </c>
      <c r="P503" s="7" t="e">
        <f>COUNTIFS(Sta!$B:$B,$A503,Sta!$J:$J,"&gt;1.5")/$C503</f>
        <v>#DIV/0!</v>
      </c>
      <c r="Q503" s="12" t="e">
        <f>(COUNTIFS(Sta!$A:$A,$A503,Sta!$I:$I,"&gt;0.5") +COUNTIFS(Sta!$B:$B,$A503,Sta!$K:$K,"&gt;0.5"))/$D503</f>
        <v>#DIV/0!</v>
      </c>
      <c r="R503" s="7" t="e">
        <f>COUNTIFS(Sta!$A:$A,$A503,Sta!$I:$I,"&gt;0.5")/$B503</f>
        <v>#DIV/0!</v>
      </c>
      <c r="S503" s="7" t="e">
        <f>COUNTIFS(Sta!$B:$B,$A503,Sta!$K:$K,"&gt;0.5")/$C503</f>
        <v>#DIV/0!</v>
      </c>
      <c r="T503" s="12" t="e">
        <f>(COUNTIFS(Sta!$A:$A,$A503,Sta!$I:$I,"&gt;1.5") +COUNTIFS(Sta!$B:$B,$A503,Sta!$K:$K,"&gt;1.5"))/$D503</f>
        <v>#DIV/0!</v>
      </c>
      <c r="U503" s="7" t="e">
        <f>COUNTIFS(Sta!$A:$A,$A503,Sta!$I:$I,"&gt;1.5")/$B503</f>
        <v>#DIV/0!</v>
      </c>
      <c r="V503" s="7" t="e">
        <f>COUNTIFS(Sta!$B:$B,$A503,Sta!$K:$K,"&gt;1.5")/$C503</f>
        <v>#DIV/0!</v>
      </c>
    </row>
    <row r="504" spans="1:22" x14ac:dyDescent="0.3">
      <c r="A504" t="s">
        <v>594</v>
      </c>
      <c r="B504" s="9">
        <f>COUNTIF(Sta!A:A,A504)</f>
        <v>1</v>
      </c>
      <c r="C504" s="4">
        <f>COUNTIF(Sta!B:B,A504)</f>
        <v>1</v>
      </c>
      <c r="D504" s="4">
        <f t="shared" si="13"/>
        <v>2</v>
      </c>
      <c r="E504" s="12">
        <f>(COUNTIFS(Sta!$A:$A,$A504,Sta!$L:$L,"&gt;0.5") +COUNTIFS(Sta!$B:$B,$A504,Sta!$L:$L,"&gt;0.5"))/$D504</f>
        <v>0.5</v>
      </c>
      <c r="F504" s="7">
        <f>COUNTIFS(Sta!$A:$A,$A504,Sta!$L:$L,"&gt;0.5")/$B504</f>
        <v>0</v>
      </c>
      <c r="G504" s="7">
        <f>COUNTIFS(Sta!$B:$B,$A504,Sta!$L:$L,"&gt;0.5")/$C504</f>
        <v>1</v>
      </c>
      <c r="H504" s="12">
        <f>(COUNTIFS(Sta!$A:$A,$A504,Sta!$L:$L,"&gt;1.5") +COUNTIFS(Sta!$B:$B,$A504,Sta!$L:$L,"&gt;1.5"))/$D504</f>
        <v>0</v>
      </c>
      <c r="I504" s="7">
        <f>COUNTIFS(Sta!$A:$A,$A504,Sta!$L:$L,"&gt;1.5")/$B504</f>
        <v>0</v>
      </c>
      <c r="J504" s="7">
        <f>COUNTIFS(Sta!$B:$B,$A504,Sta!$L:$L,"&gt;1.5")/$C504</f>
        <v>0</v>
      </c>
      <c r="K504" s="12">
        <f>(COUNTIFS(Sta!$A:$A,$A504,Sta!$H:$H,"&gt;0.5") +COUNTIFS(Sta!$B:$B,$A504,Sta!$J:$J,"&gt;0.5"))/$D504</f>
        <v>0.5</v>
      </c>
      <c r="L504" s="7">
        <f>COUNTIFS(Sta!$A:$A,$A504,Sta!$H:$H,"&gt;0.5")/$B504</f>
        <v>0</v>
      </c>
      <c r="M504" s="7">
        <f>COUNTIFS(Sta!$B:$B,$A504,Sta!$J:$J,"&gt;0.5")/$C504</f>
        <v>1</v>
      </c>
      <c r="N504" s="12">
        <f>(COUNTIFS(Sta!$A:$A,$A504,Sta!$H:$H,"&gt;1.5") +COUNTIFS(Sta!$B:$B,$A504,Sta!$J:$J,"&gt;1.5"))/$D504</f>
        <v>0</v>
      </c>
      <c r="O504" s="7">
        <f>COUNTIFS(Sta!$A:$A,$A504,Sta!$H:$H,"&gt;1.5")/$B504</f>
        <v>0</v>
      </c>
      <c r="P504" s="7">
        <f>COUNTIFS(Sta!$B:$B,$A504,Sta!$J:$J,"&gt;1.5")/$C504</f>
        <v>0</v>
      </c>
      <c r="Q504" s="12">
        <f>(COUNTIFS(Sta!$A:$A,$A504,Sta!$I:$I,"&gt;0.5") +COUNTIFS(Sta!$B:$B,$A504,Sta!$K:$K,"&gt;0.5"))/$D504</f>
        <v>0</v>
      </c>
      <c r="R504" s="7">
        <f>COUNTIFS(Sta!$A:$A,$A504,Sta!$I:$I,"&gt;0.5")/$B504</f>
        <v>0</v>
      </c>
      <c r="S504" s="7">
        <f>COUNTIFS(Sta!$B:$B,$A504,Sta!$K:$K,"&gt;0.5")/$C504</f>
        <v>0</v>
      </c>
      <c r="T504" s="12">
        <f>(COUNTIFS(Sta!$A:$A,$A504,Sta!$I:$I,"&gt;1.5") +COUNTIFS(Sta!$B:$B,$A504,Sta!$K:$K,"&gt;1.5"))/$D504</f>
        <v>0</v>
      </c>
      <c r="U504" s="7">
        <f>COUNTIFS(Sta!$A:$A,$A504,Sta!$I:$I,"&gt;1.5")/$B504</f>
        <v>0</v>
      </c>
      <c r="V504" s="7">
        <f>COUNTIFS(Sta!$B:$B,$A504,Sta!$K:$K,"&gt;1.5")/$C504</f>
        <v>0</v>
      </c>
    </row>
    <row r="505" spans="1:22" x14ac:dyDescent="0.3">
      <c r="A505" t="s">
        <v>383</v>
      </c>
      <c r="B505" s="9">
        <f>COUNTIF(Sta!A:A,A505)</f>
        <v>0</v>
      </c>
      <c r="C505" s="4">
        <f>COUNTIF(Sta!B:B,A505)</f>
        <v>0</v>
      </c>
      <c r="D505" s="4">
        <f t="shared" si="13"/>
        <v>0</v>
      </c>
      <c r="E505" s="12" t="e">
        <f>(COUNTIFS(Sta!$A:$A,$A505,Sta!$L:$L,"&gt;0.5") +COUNTIFS(Sta!$B:$B,$A505,Sta!$L:$L,"&gt;0.5"))/$D505</f>
        <v>#DIV/0!</v>
      </c>
      <c r="F505" s="7" t="e">
        <f>COUNTIFS(Sta!$A:$A,$A505,Sta!$L:$L,"&gt;0.5")/$B505</f>
        <v>#DIV/0!</v>
      </c>
      <c r="G505" s="7" t="e">
        <f>COUNTIFS(Sta!$B:$B,$A505,Sta!$L:$L,"&gt;0.5")/$C505</f>
        <v>#DIV/0!</v>
      </c>
      <c r="H505" s="12" t="e">
        <f>(COUNTIFS(Sta!$A:$A,$A505,Sta!$L:$L,"&gt;1.5") +COUNTIFS(Sta!$B:$B,$A505,Sta!$L:$L,"&gt;1.5"))/$D505</f>
        <v>#DIV/0!</v>
      </c>
      <c r="I505" s="7" t="e">
        <f>COUNTIFS(Sta!$A:$A,$A505,Sta!$L:$L,"&gt;1.5")/$B505</f>
        <v>#DIV/0!</v>
      </c>
      <c r="J505" s="7" t="e">
        <f>COUNTIFS(Sta!$B:$B,$A505,Sta!$L:$L,"&gt;1.5")/$C505</f>
        <v>#DIV/0!</v>
      </c>
      <c r="K505" s="12" t="e">
        <f>(COUNTIFS(Sta!$A:$A,$A505,Sta!$H:$H,"&gt;0.5") +COUNTIFS(Sta!$B:$B,$A505,Sta!$J:$J,"&gt;0.5"))/$D505</f>
        <v>#DIV/0!</v>
      </c>
      <c r="L505" s="7" t="e">
        <f>COUNTIFS(Sta!$A:$A,$A505,Sta!$H:$H,"&gt;0.5")/$B505</f>
        <v>#DIV/0!</v>
      </c>
      <c r="M505" s="7" t="e">
        <f>COUNTIFS(Sta!$B:$B,$A505,Sta!$J:$J,"&gt;0.5")/$C505</f>
        <v>#DIV/0!</v>
      </c>
      <c r="N505" s="12" t="e">
        <f>(COUNTIFS(Sta!$A:$A,$A505,Sta!$H:$H,"&gt;1.5") +COUNTIFS(Sta!$B:$B,$A505,Sta!$J:$J,"&gt;1.5"))/$D505</f>
        <v>#DIV/0!</v>
      </c>
      <c r="O505" s="7" t="e">
        <f>COUNTIFS(Sta!$A:$A,$A505,Sta!$H:$H,"&gt;1.5")/$B505</f>
        <v>#DIV/0!</v>
      </c>
      <c r="P505" s="7" t="e">
        <f>COUNTIFS(Sta!$B:$B,$A505,Sta!$J:$J,"&gt;1.5")/$C505</f>
        <v>#DIV/0!</v>
      </c>
      <c r="Q505" s="12" t="e">
        <f>(COUNTIFS(Sta!$A:$A,$A505,Sta!$I:$I,"&gt;0.5") +COUNTIFS(Sta!$B:$B,$A505,Sta!$K:$K,"&gt;0.5"))/$D505</f>
        <v>#DIV/0!</v>
      </c>
      <c r="R505" s="7" t="e">
        <f>COUNTIFS(Sta!$A:$A,$A505,Sta!$I:$I,"&gt;0.5")/$B505</f>
        <v>#DIV/0!</v>
      </c>
      <c r="S505" s="7" t="e">
        <f>COUNTIFS(Sta!$B:$B,$A505,Sta!$K:$K,"&gt;0.5")/$C505</f>
        <v>#DIV/0!</v>
      </c>
      <c r="T505" s="12" t="e">
        <f>(COUNTIFS(Sta!$A:$A,$A505,Sta!$I:$I,"&gt;1.5") +COUNTIFS(Sta!$B:$B,$A505,Sta!$K:$K,"&gt;1.5"))/$D505</f>
        <v>#DIV/0!</v>
      </c>
      <c r="U505" s="7" t="e">
        <f>COUNTIFS(Sta!$A:$A,$A505,Sta!$I:$I,"&gt;1.5")/$B505</f>
        <v>#DIV/0!</v>
      </c>
      <c r="V505" s="7" t="e">
        <f>COUNTIFS(Sta!$B:$B,$A505,Sta!$K:$K,"&gt;1.5")/$C505</f>
        <v>#DIV/0!</v>
      </c>
    </row>
    <row r="506" spans="1:22" x14ac:dyDescent="0.3">
      <c r="A506" t="s">
        <v>260</v>
      </c>
      <c r="B506" s="9">
        <f>COUNTIF(Sta!A:A,A506)</f>
        <v>0</v>
      </c>
      <c r="C506" s="4">
        <f>COUNTIF(Sta!B:B,A506)</f>
        <v>0</v>
      </c>
      <c r="D506" s="4">
        <f t="shared" si="13"/>
        <v>0</v>
      </c>
      <c r="E506" s="12" t="e">
        <f>(COUNTIFS(Sta!$A:$A,$A506,Sta!$L:$L,"&gt;0.5") +COUNTIFS(Sta!$B:$B,$A506,Sta!$L:$L,"&gt;0.5"))/$D506</f>
        <v>#DIV/0!</v>
      </c>
      <c r="F506" s="7" t="e">
        <f>COUNTIFS(Sta!$A:$A,$A506,Sta!$L:$L,"&gt;0.5")/$B506</f>
        <v>#DIV/0!</v>
      </c>
      <c r="G506" s="7" t="e">
        <f>COUNTIFS(Sta!$B:$B,$A506,Sta!$L:$L,"&gt;0.5")/$C506</f>
        <v>#DIV/0!</v>
      </c>
      <c r="H506" s="12" t="e">
        <f>(COUNTIFS(Sta!$A:$A,$A506,Sta!$L:$L,"&gt;1.5") +COUNTIFS(Sta!$B:$B,$A506,Sta!$L:$L,"&gt;1.5"))/$D506</f>
        <v>#DIV/0!</v>
      </c>
      <c r="I506" s="7" t="e">
        <f>COUNTIFS(Sta!$A:$A,$A506,Sta!$L:$L,"&gt;1.5")/$B506</f>
        <v>#DIV/0!</v>
      </c>
      <c r="J506" s="7" t="e">
        <f>COUNTIFS(Sta!$B:$B,$A506,Sta!$L:$L,"&gt;1.5")/$C506</f>
        <v>#DIV/0!</v>
      </c>
      <c r="K506" s="12" t="e">
        <f>(COUNTIFS(Sta!$A:$A,$A506,Sta!$H:$H,"&gt;0.5") +COUNTIFS(Sta!$B:$B,$A506,Sta!$J:$J,"&gt;0.5"))/$D506</f>
        <v>#DIV/0!</v>
      </c>
      <c r="L506" s="7" t="e">
        <f>COUNTIFS(Sta!$A:$A,$A506,Sta!$H:$H,"&gt;0.5")/$B506</f>
        <v>#DIV/0!</v>
      </c>
      <c r="M506" s="7" t="e">
        <f>COUNTIFS(Sta!$B:$B,$A506,Sta!$J:$J,"&gt;0.5")/$C506</f>
        <v>#DIV/0!</v>
      </c>
      <c r="N506" s="12" t="e">
        <f>(COUNTIFS(Sta!$A:$A,$A506,Sta!$H:$H,"&gt;1.5") +COUNTIFS(Sta!$B:$B,$A506,Sta!$J:$J,"&gt;1.5"))/$D506</f>
        <v>#DIV/0!</v>
      </c>
      <c r="O506" s="7" t="e">
        <f>COUNTIFS(Sta!$A:$A,$A506,Sta!$H:$H,"&gt;1.5")/$B506</f>
        <v>#DIV/0!</v>
      </c>
      <c r="P506" s="7" t="e">
        <f>COUNTIFS(Sta!$B:$B,$A506,Sta!$J:$J,"&gt;1.5")/$C506</f>
        <v>#DIV/0!</v>
      </c>
      <c r="Q506" s="12" t="e">
        <f>(COUNTIFS(Sta!$A:$A,$A506,Sta!$I:$I,"&gt;0.5") +COUNTIFS(Sta!$B:$B,$A506,Sta!$K:$K,"&gt;0.5"))/$D506</f>
        <v>#DIV/0!</v>
      </c>
      <c r="R506" s="7" t="e">
        <f>COUNTIFS(Sta!$A:$A,$A506,Sta!$I:$I,"&gt;0.5")/$B506</f>
        <v>#DIV/0!</v>
      </c>
      <c r="S506" s="7" t="e">
        <f>COUNTIFS(Sta!$B:$B,$A506,Sta!$K:$K,"&gt;0.5")/$C506</f>
        <v>#DIV/0!</v>
      </c>
      <c r="T506" s="12" t="e">
        <f>(COUNTIFS(Sta!$A:$A,$A506,Sta!$I:$I,"&gt;1.5") +COUNTIFS(Sta!$B:$B,$A506,Sta!$K:$K,"&gt;1.5"))/$D506</f>
        <v>#DIV/0!</v>
      </c>
      <c r="U506" s="7" t="e">
        <f>COUNTIFS(Sta!$A:$A,$A506,Sta!$I:$I,"&gt;1.5")/$B506</f>
        <v>#DIV/0!</v>
      </c>
      <c r="V506" s="7" t="e">
        <f>COUNTIFS(Sta!$B:$B,$A506,Sta!$K:$K,"&gt;1.5")/$C506</f>
        <v>#DIV/0!</v>
      </c>
    </row>
    <row r="507" spans="1:22" x14ac:dyDescent="0.3">
      <c r="A507" t="s">
        <v>406</v>
      </c>
      <c r="B507" s="9">
        <f>COUNTIF(Sta!A:A,A507)</f>
        <v>0</v>
      </c>
      <c r="C507" s="4">
        <f>COUNTIF(Sta!B:B,A507)</f>
        <v>0</v>
      </c>
      <c r="D507" s="4">
        <f t="shared" si="13"/>
        <v>0</v>
      </c>
      <c r="E507" s="12" t="e">
        <f>(COUNTIFS(Sta!$A:$A,$A507,Sta!$L:$L,"&gt;0.5") +COUNTIFS(Sta!$B:$B,$A507,Sta!$L:$L,"&gt;0.5"))/$D507</f>
        <v>#DIV/0!</v>
      </c>
      <c r="F507" s="7" t="e">
        <f>COUNTIFS(Sta!$A:$A,$A507,Sta!$L:$L,"&gt;0.5")/$B507</f>
        <v>#DIV/0!</v>
      </c>
      <c r="G507" s="7" t="e">
        <f>COUNTIFS(Sta!$B:$B,$A507,Sta!$L:$L,"&gt;0.5")/$C507</f>
        <v>#DIV/0!</v>
      </c>
      <c r="H507" s="12" t="e">
        <f>(COUNTIFS(Sta!$A:$A,$A507,Sta!$L:$L,"&gt;1.5") +COUNTIFS(Sta!$B:$B,$A507,Sta!$L:$L,"&gt;1.5"))/$D507</f>
        <v>#DIV/0!</v>
      </c>
      <c r="I507" s="7" t="e">
        <f>COUNTIFS(Sta!$A:$A,$A507,Sta!$L:$L,"&gt;1.5")/$B507</f>
        <v>#DIV/0!</v>
      </c>
      <c r="J507" s="7" t="e">
        <f>COUNTIFS(Sta!$B:$B,$A507,Sta!$L:$L,"&gt;1.5")/$C507</f>
        <v>#DIV/0!</v>
      </c>
      <c r="K507" s="12" t="e">
        <f>(COUNTIFS(Sta!$A:$A,$A507,Sta!$H:$H,"&gt;0.5") +COUNTIFS(Sta!$B:$B,$A507,Sta!$J:$J,"&gt;0.5"))/$D507</f>
        <v>#DIV/0!</v>
      </c>
      <c r="L507" s="7" t="e">
        <f>COUNTIFS(Sta!$A:$A,$A507,Sta!$H:$H,"&gt;0.5")/$B507</f>
        <v>#DIV/0!</v>
      </c>
      <c r="M507" s="7" t="e">
        <f>COUNTIFS(Sta!$B:$B,$A507,Sta!$J:$J,"&gt;0.5")/$C507</f>
        <v>#DIV/0!</v>
      </c>
      <c r="N507" s="12" t="e">
        <f>(COUNTIFS(Sta!$A:$A,$A507,Sta!$H:$H,"&gt;1.5") +COUNTIFS(Sta!$B:$B,$A507,Sta!$J:$J,"&gt;1.5"))/$D507</f>
        <v>#DIV/0!</v>
      </c>
      <c r="O507" s="7" t="e">
        <f>COUNTIFS(Sta!$A:$A,$A507,Sta!$H:$H,"&gt;1.5")/$B507</f>
        <v>#DIV/0!</v>
      </c>
      <c r="P507" s="7" t="e">
        <f>COUNTIFS(Sta!$B:$B,$A507,Sta!$J:$J,"&gt;1.5")/$C507</f>
        <v>#DIV/0!</v>
      </c>
      <c r="Q507" s="12" t="e">
        <f>(COUNTIFS(Sta!$A:$A,$A507,Sta!$I:$I,"&gt;0.5") +COUNTIFS(Sta!$B:$B,$A507,Sta!$K:$K,"&gt;0.5"))/$D507</f>
        <v>#DIV/0!</v>
      </c>
      <c r="R507" s="7" t="e">
        <f>COUNTIFS(Sta!$A:$A,$A507,Sta!$I:$I,"&gt;0.5")/$B507</f>
        <v>#DIV/0!</v>
      </c>
      <c r="S507" s="7" t="e">
        <f>COUNTIFS(Sta!$B:$B,$A507,Sta!$K:$K,"&gt;0.5")/$C507</f>
        <v>#DIV/0!</v>
      </c>
      <c r="T507" s="12" t="e">
        <f>(COUNTIFS(Sta!$A:$A,$A507,Sta!$I:$I,"&gt;1.5") +COUNTIFS(Sta!$B:$B,$A507,Sta!$K:$K,"&gt;1.5"))/$D507</f>
        <v>#DIV/0!</v>
      </c>
      <c r="U507" s="7" t="e">
        <f>COUNTIFS(Sta!$A:$A,$A507,Sta!$I:$I,"&gt;1.5")/$B507</f>
        <v>#DIV/0!</v>
      </c>
      <c r="V507" s="7" t="e">
        <f>COUNTIFS(Sta!$B:$B,$A507,Sta!$K:$K,"&gt;1.5")/$C507</f>
        <v>#DIV/0!</v>
      </c>
    </row>
    <row r="508" spans="1:22" x14ac:dyDescent="0.3">
      <c r="A508" t="s">
        <v>566</v>
      </c>
      <c r="B508" s="9">
        <f>COUNTIF(Sta!A:A,A508)</f>
        <v>14</v>
      </c>
      <c r="C508" s="4">
        <f>COUNTIF(Sta!B:B,A508)</f>
        <v>14</v>
      </c>
      <c r="D508" s="4">
        <f t="shared" si="13"/>
        <v>28</v>
      </c>
      <c r="E508" s="12">
        <f>(COUNTIFS(Sta!$A:$A,$A508,Sta!$L:$L,"&gt;0.5") +COUNTIFS(Sta!$B:$B,$A508,Sta!$L:$L,"&gt;0.5"))/$D508</f>
        <v>0.6428571428571429</v>
      </c>
      <c r="F508" s="7">
        <f>COUNTIFS(Sta!$A:$A,$A508,Sta!$L:$L,"&gt;0.5")/$B508</f>
        <v>0.5714285714285714</v>
      </c>
      <c r="G508" s="7">
        <f>COUNTIFS(Sta!$B:$B,$A508,Sta!$L:$L,"&gt;0.5")/$C508</f>
        <v>0.7142857142857143</v>
      </c>
      <c r="H508" s="12">
        <f>(COUNTIFS(Sta!$A:$A,$A508,Sta!$L:$L,"&gt;1.5") +COUNTIFS(Sta!$B:$B,$A508,Sta!$L:$L,"&gt;1.5"))/$D508</f>
        <v>0.17857142857142858</v>
      </c>
      <c r="I508" s="7">
        <f>COUNTIFS(Sta!$A:$A,$A508,Sta!$L:$L,"&gt;1.5")/$B508</f>
        <v>0.14285714285714285</v>
      </c>
      <c r="J508" s="7">
        <f>COUNTIFS(Sta!$B:$B,$A508,Sta!$L:$L,"&gt;1.5")/$C508</f>
        <v>0.21428571428571427</v>
      </c>
      <c r="K508" s="12">
        <f>(COUNTIFS(Sta!$A:$A,$A508,Sta!$H:$H,"&gt;0.5") +COUNTIFS(Sta!$B:$B,$A508,Sta!$J:$J,"&gt;0.5"))/$D508</f>
        <v>0.39285714285714285</v>
      </c>
      <c r="L508" s="7">
        <f>COUNTIFS(Sta!$A:$A,$A508,Sta!$H:$H,"&gt;0.5")/$B508</f>
        <v>0.42857142857142855</v>
      </c>
      <c r="M508" s="7">
        <f>COUNTIFS(Sta!$B:$B,$A508,Sta!$J:$J,"&gt;0.5")/$C508</f>
        <v>0.35714285714285715</v>
      </c>
      <c r="N508" s="12">
        <f>(COUNTIFS(Sta!$A:$A,$A508,Sta!$H:$H,"&gt;1.5") +COUNTIFS(Sta!$B:$B,$A508,Sta!$J:$J,"&gt;1.5"))/$D508</f>
        <v>7.1428571428571425E-2</v>
      </c>
      <c r="O508" s="7">
        <f>COUNTIFS(Sta!$A:$A,$A508,Sta!$H:$H,"&gt;1.5")/$B508</f>
        <v>7.1428571428571425E-2</v>
      </c>
      <c r="P508" s="7">
        <f>COUNTIFS(Sta!$B:$B,$A508,Sta!$J:$J,"&gt;1.5")/$C508</f>
        <v>7.1428571428571425E-2</v>
      </c>
      <c r="Q508" s="12">
        <f>(COUNTIFS(Sta!$A:$A,$A508,Sta!$I:$I,"&gt;0.5") +COUNTIFS(Sta!$B:$B,$A508,Sta!$K:$K,"&gt;0.5"))/$D508</f>
        <v>0.35714285714285715</v>
      </c>
      <c r="R508" s="7">
        <f>COUNTIFS(Sta!$A:$A,$A508,Sta!$I:$I,"&gt;0.5")/$B508</f>
        <v>0.21428571428571427</v>
      </c>
      <c r="S508" s="7">
        <f>COUNTIFS(Sta!$B:$B,$A508,Sta!$K:$K,"&gt;0.5")/$C508</f>
        <v>0.5</v>
      </c>
      <c r="T508" s="12">
        <f>(COUNTIFS(Sta!$A:$A,$A508,Sta!$I:$I,"&gt;1.5") +COUNTIFS(Sta!$B:$B,$A508,Sta!$K:$K,"&gt;1.5"))/$D508</f>
        <v>3.5714285714285712E-2</v>
      </c>
      <c r="U508" s="7">
        <f>COUNTIFS(Sta!$A:$A,$A508,Sta!$I:$I,"&gt;1.5")/$B508</f>
        <v>7.1428571428571425E-2</v>
      </c>
      <c r="V508" s="7">
        <f>COUNTIFS(Sta!$B:$B,$A508,Sta!$K:$K,"&gt;1.5")/$C508</f>
        <v>0</v>
      </c>
    </row>
    <row r="509" spans="1:22" x14ac:dyDescent="0.3">
      <c r="A509" t="s">
        <v>667</v>
      </c>
      <c r="B509" s="9">
        <f>COUNTIF(Sta!A:A,A509)</f>
        <v>2</v>
      </c>
      <c r="C509" s="4">
        <f>COUNTIF(Sta!B:B,A509)</f>
        <v>2</v>
      </c>
      <c r="D509" s="4">
        <f t="shared" ref="D509:D572" si="14">B509+C509</f>
        <v>4</v>
      </c>
      <c r="E509" s="12">
        <f>(COUNTIFS(Sta!$A:$A,$A509,Sta!$L:$L,"&gt;0.5") +COUNTIFS(Sta!$B:$B,$A509,Sta!$L:$L,"&gt;0.5"))/$D509</f>
        <v>0.75</v>
      </c>
      <c r="F509" s="7">
        <f>COUNTIFS(Sta!$A:$A,$A509,Sta!$L:$L,"&gt;0.5")/$B509</f>
        <v>0.5</v>
      </c>
      <c r="G509" s="7">
        <f>COUNTIFS(Sta!$B:$B,$A509,Sta!$L:$L,"&gt;0.5")/$C509</f>
        <v>1</v>
      </c>
      <c r="H509" s="12">
        <f>(COUNTIFS(Sta!$A:$A,$A509,Sta!$L:$L,"&gt;1.5") +COUNTIFS(Sta!$B:$B,$A509,Sta!$L:$L,"&gt;1.5"))/$D509</f>
        <v>0.25</v>
      </c>
      <c r="I509" s="7">
        <f>COUNTIFS(Sta!$A:$A,$A509,Sta!$L:$L,"&gt;1.5")/$B509</f>
        <v>0.5</v>
      </c>
      <c r="J509" s="7">
        <f>COUNTIFS(Sta!$B:$B,$A509,Sta!$L:$L,"&gt;1.5")/$C509</f>
        <v>0</v>
      </c>
      <c r="K509" s="12">
        <f>(COUNTIFS(Sta!$A:$A,$A509,Sta!$H:$H,"&gt;0.5") +COUNTIFS(Sta!$B:$B,$A509,Sta!$J:$J,"&gt;0.5"))/$D509</f>
        <v>0.75</v>
      </c>
      <c r="L509" s="7">
        <f>COUNTIFS(Sta!$A:$A,$A509,Sta!$H:$H,"&gt;0.5")/$B509</f>
        <v>0.5</v>
      </c>
      <c r="M509" s="7">
        <f>COUNTIFS(Sta!$B:$B,$A509,Sta!$J:$J,"&gt;0.5")/$C509</f>
        <v>1</v>
      </c>
      <c r="N509" s="12">
        <f>(COUNTIFS(Sta!$A:$A,$A509,Sta!$H:$H,"&gt;1.5") +COUNTIFS(Sta!$B:$B,$A509,Sta!$J:$J,"&gt;1.5"))/$D509</f>
        <v>0</v>
      </c>
      <c r="O509" s="7">
        <f>COUNTIFS(Sta!$A:$A,$A509,Sta!$H:$H,"&gt;1.5")/$B509</f>
        <v>0</v>
      </c>
      <c r="P509" s="7">
        <f>COUNTIFS(Sta!$B:$B,$A509,Sta!$J:$J,"&gt;1.5")/$C509</f>
        <v>0</v>
      </c>
      <c r="Q509" s="12">
        <f>(COUNTIFS(Sta!$A:$A,$A509,Sta!$I:$I,"&gt;0.5") +COUNTIFS(Sta!$B:$B,$A509,Sta!$K:$K,"&gt;0.5"))/$D509</f>
        <v>0.25</v>
      </c>
      <c r="R509" s="7">
        <f>COUNTIFS(Sta!$A:$A,$A509,Sta!$I:$I,"&gt;0.5")/$B509</f>
        <v>0.5</v>
      </c>
      <c r="S509" s="7">
        <f>COUNTIFS(Sta!$B:$B,$A509,Sta!$K:$K,"&gt;0.5")/$C509</f>
        <v>0</v>
      </c>
      <c r="T509" s="12">
        <f>(COUNTIFS(Sta!$A:$A,$A509,Sta!$I:$I,"&gt;1.5") +COUNTIFS(Sta!$B:$B,$A509,Sta!$K:$K,"&gt;1.5"))/$D509</f>
        <v>0.25</v>
      </c>
      <c r="U509" s="7">
        <f>COUNTIFS(Sta!$A:$A,$A509,Sta!$I:$I,"&gt;1.5")/$B509</f>
        <v>0.5</v>
      </c>
      <c r="V509" s="7">
        <f>COUNTIFS(Sta!$B:$B,$A509,Sta!$K:$K,"&gt;1.5")/$C509</f>
        <v>0</v>
      </c>
    </row>
    <row r="510" spans="1:22" x14ac:dyDescent="0.3">
      <c r="A510" t="s">
        <v>422</v>
      </c>
      <c r="B510" s="9">
        <f>COUNTIF(Sta!A:A,A510)</f>
        <v>1</v>
      </c>
      <c r="C510" s="4">
        <f>COUNTIF(Sta!B:B,A510)</f>
        <v>1</v>
      </c>
      <c r="D510" s="4">
        <f t="shared" si="14"/>
        <v>2</v>
      </c>
      <c r="E510" s="12">
        <f>(COUNTIFS(Sta!$A:$A,$A510,Sta!$L:$L,"&gt;0.5") +COUNTIFS(Sta!$B:$B,$A510,Sta!$L:$L,"&gt;0.5"))/$D510</f>
        <v>1</v>
      </c>
      <c r="F510" s="7">
        <f>COUNTIFS(Sta!$A:$A,$A510,Sta!$L:$L,"&gt;0.5")/$B510</f>
        <v>1</v>
      </c>
      <c r="G510" s="7">
        <f>COUNTIFS(Sta!$B:$B,$A510,Sta!$L:$L,"&gt;0.5")/$C510</f>
        <v>1</v>
      </c>
      <c r="H510" s="12">
        <f>(COUNTIFS(Sta!$A:$A,$A510,Sta!$L:$L,"&gt;1.5") +COUNTIFS(Sta!$B:$B,$A510,Sta!$L:$L,"&gt;1.5"))/$D510</f>
        <v>1</v>
      </c>
      <c r="I510" s="7">
        <f>COUNTIFS(Sta!$A:$A,$A510,Sta!$L:$L,"&gt;1.5")/$B510</f>
        <v>1</v>
      </c>
      <c r="J510" s="7">
        <f>COUNTIFS(Sta!$B:$B,$A510,Sta!$L:$L,"&gt;1.5")/$C510</f>
        <v>1</v>
      </c>
      <c r="K510" s="12">
        <f>(COUNTIFS(Sta!$A:$A,$A510,Sta!$H:$H,"&gt;0.5") +COUNTIFS(Sta!$B:$B,$A510,Sta!$J:$J,"&gt;0.5"))/$D510</f>
        <v>0</v>
      </c>
      <c r="L510" s="7">
        <f>COUNTIFS(Sta!$A:$A,$A510,Sta!$H:$H,"&gt;0.5")/$B510</f>
        <v>0</v>
      </c>
      <c r="M510" s="7">
        <f>COUNTIFS(Sta!$B:$B,$A510,Sta!$J:$J,"&gt;0.5")/$C510</f>
        <v>0</v>
      </c>
      <c r="N510" s="12">
        <f>(COUNTIFS(Sta!$A:$A,$A510,Sta!$H:$H,"&gt;1.5") +COUNTIFS(Sta!$B:$B,$A510,Sta!$J:$J,"&gt;1.5"))/$D510</f>
        <v>0</v>
      </c>
      <c r="O510" s="7">
        <f>COUNTIFS(Sta!$A:$A,$A510,Sta!$H:$H,"&gt;1.5")/$B510</f>
        <v>0</v>
      </c>
      <c r="P510" s="7">
        <f>COUNTIFS(Sta!$B:$B,$A510,Sta!$J:$J,"&gt;1.5")/$C510</f>
        <v>0</v>
      </c>
      <c r="Q510" s="12">
        <f>(COUNTIFS(Sta!$A:$A,$A510,Sta!$I:$I,"&gt;0.5") +COUNTIFS(Sta!$B:$B,$A510,Sta!$K:$K,"&gt;0.5"))/$D510</f>
        <v>1</v>
      </c>
      <c r="R510" s="7">
        <f>COUNTIFS(Sta!$A:$A,$A510,Sta!$I:$I,"&gt;0.5")/$B510</f>
        <v>1</v>
      </c>
      <c r="S510" s="7">
        <f>COUNTIFS(Sta!$B:$B,$A510,Sta!$K:$K,"&gt;0.5")/$C510</f>
        <v>1</v>
      </c>
      <c r="T510" s="12">
        <f>(COUNTIFS(Sta!$A:$A,$A510,Sta!$I:$I,"&gt;1.5") +COUNTIFS(Sta!$B:$B,$A510,Sta!$K:$K,"&gt;1.5"))/$D510</f>
        <v>1</v>
      </c>
      <c r="U510" s="7">
        <f>COUNTIFS(Sta!$A:$A,$A510,Sta!$I:$I,"&gt;1.5")/$B510</f>
        <v>1</v>
      </c>
      <c r="V510" s="7">
        <f>COUNTIFS(Sta!$B:$B,$A510,Sta!$K:$K,"&gt;1.5")/$C510</f>
        <v>1</v>
      </c>
    </row>
    <row r="511" spans="1:22" x14ac:dyDescent="0.3">
      <c r="A511" t="s">
        <v>420</v>
      </c>
      <c r="B511" s="9">
        <f>COUNTIF(Sta!A:A,A511)</f>
        <v>0</v>
      </c>
      <c r="C511" s="4">
        <f>COUNTIF(Sta!B:B,A511)</f>
        <v>1</v>
      </c>
      <c r="D511" s="4">
        <f t="shared" si="14"/>
        <v>1</v>
      </c>
      <c r="E511" s="12">
        <f>(COUNTIFS(Sta!$A:$A,$A511,Sta!$L:$L,"&gt;0.5") +COUNTIFS(Sta!$B:$B,$A511,Sta!$L:$L,"&gt;0.5"))/$D511</f>
        <v>0</v>
      </c>
      <c r="F511" s="7" t="e">
        <f>COUNTIFS(Sta!$A:$A,$A511,Sta!$L:$L,"&gt;0.5")/$B511</f>
        <v>#DIV/0!</v>
      </c>
      <c r="G511" s="7">
        <f>COUNTIFS(Sta!$B:$B,$A511,Sta!$L:$L,"&gt;0.5")/$C511</f>
        <v>0</v>
      </c>
      <c r="H511" s="12">
        <f>(COUNTIFS(Sta!$A:$A,$A511,Sta!$L:$L,"&gt;1.5") +COUNTIFS(Sta!$B:$B,$A511,Sta!$L:$L,"&gt;1.5"))/$D511</f>
        <v>0</v>
      </c>
      <c r="I511" s="7" t="e">
        <f>COUNTIFS(Sta!$A:$A,$A511,Sta!$L:$L,"&gt;1.5")/$B511</f>
        <v>#DIV/0!</v>
      </c>
      <c r="J511" s="7">
        <f>COUNTIFS(Sta!$B:$B,$A511,Sta!$L:$L,"&gt;1.5")/$C511</f>
        <v>0</v>
      </c>
      <c r="K511" s="12">
        <f>(COUNTIFS(Sta!$A:$A,$A511,Sta!$H:$H,"&gt;0.5") +COUNTIFS(Sta!$B:$B,$A511,Sta!$J:$J,"&gt;0.5"))/$D511</f>
        <v>0</v>
      </c>
      <c r="L511" s="7" t="e">
        <f>COUNTIFS(Sta!$A:$A,$A511,Sta!$H:$H,"&gt;0.5")/$B511</f>
        <v>#DIV/0!</v>
      </c>
      <c r="M511" s="7">
        <f>COUNTIFS(Sta!$B:$B,$A511,Sta!$J:$J,"&gt;0.5")/$C511</f>
        <v>0</v>
      </c>
      <c r="N511" s="12">
        <f>(COUNTIFS(Sta!$A:$A,$A511,Sta!$H:$H,"&gt;1.5") +COUNTIFS(Sta!$B:$B,$A511,Sta!$J:$J,"&gt;1.5"))/$D511</f>
        <v>0</v>
      </c>
      <c r="O511" s="7" t="e">
        <f>COUNTIFS(Sta!$A:$A,$A511,Sta!$H:$H,"&gt;1.5")/$B511</f>
        <v>#DIV/0!</v>
      </c>
      <c r="P511" s="7">
        <f>COUNTIFS(Sta!$B:$B,$A511,Sta!$J:$J,"&gt;1.5")/$C511</f>
        <v>0</v>
      </c>
      <c r="Q511" s="12">
        <f>(COUNTIFS(Sta!$A:$A,$A511,Sta!$I:$I,"&gt;0.5") +COUNTIFS(Sta!$B:$B,$A511,Sta!$K:$K,"&gt;0.5"))/$D511</f>
        <v>0</v>
      </c>
      <c r="R511" s="7" t="e">
        <f>COUNTIFS(Sta!$A:$A,$A511,Sta!$I:$I,"&gt;0.5")/$B511</f>
        <v>#DIV/0!</v>
      </c>
      <c r="S511" s="7">
        <f>COUNTIFS(Sta!$B:$B,$A511,Sta!$K:$K,"&gt;0.5")/$C511</f>
        <v>0</v>
      </c>
      <c r="T511" s="12">
        <f>(COUNTIFS(Sta!$A:$A,$A511,Sta!$I:$I,"&gt;1.5") +COUNTIFS(Sta!$B:$B,$A511,Sta!$K:$K,"&gt;1.5"))/$D511</f>
        <v>0</v>
      </c>
      <c r="U511" s="7" t="e">
        <f>COUNTIFS(Sta!$A:$A,$A511,Sta!$I:$I,"&gt;1.5")/$B511</f>
        <v>#DIV/0!</v>
      </c>
      <c r="V511" s="7">
        <f>COUNTIFS(Sta!$B:$B,$A511,Sta!$K:$K,"&gt;1.5")/$C511</f>
        <v>0</v>
      </c>
    </row>
    <row r="512" spans="1:22" x14ac:dyDescent="0.3">
      <c r="A512" t="s">
        <v>323</v>
      </c>
      <c r="B512" s="9">
        <f>COUNTIF(Sta!A:A,A512)</f>
        <v>1</v>
      </c>
      <c r="C512" s="4">
        <f>COUNTIF(Sta!B:B,A512)</f>
        <v>1</v>
      </c>
      <c r="D512" s="4">
        <f t="shared" si="14"/>
        <v>2</v>
      </c>
      <c r="E512" s="12">
        <f>(COUNTIFS(Sta!$A:$A,$A512,Sta!$L:$L,"&gt;0.5") +COUNTIFS(Sta!$B:$B,$A512,Sta!$L:$L,"&gt;0.5"))/$D512</f>
        <v>1</v>
      </c>
      <c r="F512" s="7">
        <f>COUNTIFS(Sta!$A:$A,$A512,Sta!$L:$L,"&gt;0.5")/$B512</f>
        <v>1</v>
      </c>
      <c r="G512" s="7">
        <f>COUNTIFS(Sta!$B:$B,$A512,Sta!$L:$L,"&gt;0.5")/$C512</f>
        <v>1</v>
      </c>
      <c r="H512" s="12">
        <f>(COUNTIFS(Sta!$A:$A,$A512,Sta!$L:$L,"&gt;1.5") +COUNTIFS(Sta!$B:$B,$A512,Sta!$L:$L,"&gt;1.5"))/$D512</f>
        <v>0.5</v>
      </c>
      <c r="I512" s="7">
        <f>COUNTIFS(Sta!$A:$A,$A512,Sta!$L:$L,"&gt;1.5")/$B512</f>
        <v>1</v>
      </c>
      <c r="J512" s="7">
        <f>COUNTIFS(Sta!$B:$B,$A512,Sta!$L:$L,"&gt;1.5")/$C512</f>
        <v>0</v>
      </c>
      <c r="K512" s="12">
        <f>(COUNTIFS(Sta!$A:$A,$A512,Sta!$H:$H,"&gt;0.5") +COUNTIFS(Sta!$B:$B,$A512,Sta!$J:$J,"&gt;0.5"))/$D512</f>
        <v>1</v>
      </c>
      <c r="L512" s="7">
        <f>COUNTIFS(Sta!$A:$A,$A512,Sta!$H:$H,"&gt;0.5")/$B512</f>
        <v>1</v>
      </c>
      <c r="M512" s="7">
        <f>COUNTIFS(Sta!$B:$B,$A512,Sta!$J:$J,"&gt;0.5")/$C512</f>
        <v>1</v>
      </c>
      <c r="N512" s="12">
        <f>(COUNTIFS(Sta!$A:$A,$A512,Sta!$H:$H,"&gt;1.5") +COUNTIFS(Sta!$B:$B,$A512,Sta!$J:$J,"&gt;1.5"))/$D512</f>
        <v>0</v>
      </c>
      <c r="O512" s="7">
        <f>COUNTIFS(Sta!$A:$A,$A512,Sta!$H:$H,"&gt;1.5")/$B512</f>
        <v>0</v>
      </c>
      <c r="P512" s="7">
        <f>COUNTIFS(Sta!$B:$B,$A512,Sta!$J:$J,"&gt;1.5")/$C512</f>
        <v>0</v>
      </c>
      <c r="Q512" s="12">
        <f>(COUNTIFS(Sta!$A:$A,$A512,Sta!$I:$I,"&gt;0.5") +COUNTIFS(Sta!$B:$B,$A512,Sta!$K:$K,"&gt;0.5"))/$D512</f>
        <v>0.5</v>
      </c>
      <c r="R512" s="7">
        <f>COUNTIFS(Sta!$A:$A,$A512,Sta!$I:$I,"&gt;0.5")/$B512</f>
        <v>1</v>
      </c>
      <c r="S512" s="7">
        <f>COUNTIFS(Sta!$B:$B,$A512,Sta!$K:$K,"&gt;0.5")/$C512</f>
        <v>0</v>
      </c>
      <c r="T512" s="12">
        <f>(COUNTIFS(Sta!$A:$A,$A512,Sta!$I:$I,"&gt;1.5") +COUNTIFS(Sta!$B:$B,$A512,Sta!$K:$K,"&gt;1.5"))/$D512</f>
        <v>0.5</v>
      </c>
      <c r="U512" s="7">
        <f>COUNTIFS(Sta!$A:$A,$A512,Sta!$I:$I,"&gt;1.5")/$B512</f>
        <v>1</v>
      </c>
      <c r="V512" s="7">
        <f>COUNTIFS(Sta!$B:$B,$A512,Sta!$K:$K,"&gt;1.5")/$C512</f>
        <v>0</v>
      </c>
    </row>
    <row r="513" spans="1:22" x14ac:dyDescent="0.3">
      <c r="A513" t="s">
        <v>579</v>
      </c>
      <c r="B513" s="9">
        <f>COUNTIF(Sta!A:A,A513)</f>
        <v>1</v>
      </c>
      <c r="C513" s="4">
        <f>COUNTIF(Sta!B:B,A513)</f>
        <v>1</v>
      </c>
      <c r="D513" s="4">
        <f t="shared" si="14"/>
        <v>2</v>
      </c>
      <c r="E513" s="12">
        <f>(COUNTIFS(Sta!$A:$A,$A513,Sta!$L:$L,"&gt;0.5") +COUNTIFS(Sta!$B:$B,$A513,Sta!$L:$L,"&gt;0.5"))/$D513</f>
        <v>1</v>
      </c>
      <c r="F513" s="7">
        <f>COUNTIFS(Sta!$A:$A,$A513,Sta!$L:$L,"&gt;0.5")/$B513</f>
        <v>1</v>
      </c>
      <c r="G513" s="7">
        <f>COUNTIFS(Sta!$B:$B,$A513,Sta!$L:$L,"&gt;0.5")/$C513</f>
        <v>1</v>
      </c>
      <c r="H513" s="12">
        <f>(COUNTIFS(Sta!$A:$A,$A513,Sta!$L:$L,"&gt;1.5") +COUNTIFS(Sta!$B:$B,$A513,Sta!$L:$L,"&gt;1.5"))/$D513</f>
        <v>1</v>
      </c>
      <c r="I513" s="7">
        <f>COUNTIFS(Sta!$A:$A,$A513,Sta!$L:$L,"&gt;1.5")/$B513</f>
        <v>1</v>
      </c>
      <c r="J513" s="7">
        <f>COUNTIFS(Sta!$B:$B,$A513,Sta!$L:$L,"&gt;1.5")/$C513</f>
        <v>1</v>
      </c>
      <c r="K513" s="12">
        <f>(COUNTIFS(Sta!$A:$A,$A513,Sta!$H:$H,"&gt;0.5") +COUNTIFS(Sta!$B:$B,$A513,Sta!$J:$J,"&gt;0.5"))/$D513</f>
        <v>0.5</v>
      </c>
      <c r="L513" s="7">
        <f>COUNTIFS(Sta!$A:$A,$A513,Sta!$H:$H,"&gt;0.5")/$B513</f>
        <v>1</v>
      </c>
      <c r="M513" s="7">
        <f>COUNTIFS(Sta!$B:$B,$A513,Sta!$J:$J,"&gt;0.5")/$C513</f>
        <v>0</v>
      </c>
      <c r="N513" s="12">
        <f>(COUNTIFS(Sta!$A:$A,$A513,Sta!$H:$H,"&gt;1.5") +COUNTIFS(Sta!$B:$B,$A513,Sta!$J:$J,"&gt;1.5"))/$D513</f>
        <v>0</v>
      </c>
      <c r="O513" s="7">
        <f>COUNTIFS(Sta!$A:$A,$A513,Sta!$H:$H,"&gt;1.5")/$B513</f>
        <v>0</v>
      </c>
      <c r="P513" s="7">
        <f>COUNTIFS(Sta!$B:$B,$A513,Sta!$J:$J,"&gt;1.5")/$C513</f>
        <v>0</v>
      </c>
      <c r="Q513" s="12">
        <f>(COUNTIFS(Sta!$A:$A,$A513,Sta!$I:$I,"&gt;0.5") +COUNTIFS(Sta!$B:$B,$A513,Sta!$K:$K,"&gt;0.5"))/$D513</f>
        <v>1</v>
      </c>
      <c r="R513" s="7">
        <f>COUNTIFS(Sta!$A:$A,$A513,Sta!$I:$I,"&gt;0.5")/$B513</f>
        <v>1</v>
      </c>
      <c r="S513" s="7">
        <f>COUNTIFS(Sta!$B:$B,$A513,Sta!$K:$K,"&gt;0.5")/$C513</f>
        <v>1</v>
      </c>
      <c r="T513" s="12">
        <f>(COUNTIFS(Sta!$A:$A,$A513,Sta!$I:$I,"&gt;1.5") +COUNTIFS(Sta!$B:$B,$A513,Sta!$K:$K,"&gt;1.5"))/$D513</f>
        <v>0.5</v>
      </c>
      <c r="U513" s="7">
        <f>COUNTIFS(Sta!$A:$A,$A513,Sta!$I:$I,"&gt;1.5")/$B513</f>
        <v>0</v>
      </c>
      <c r="V513" s="7">
        <f>COUNTIFS(Sta!$B:$B,$A513,Sta!$K:$K,"&gt;1.5")/$C513</f>
        <v>1</v>
      </c>
    </row>
    <row r="514" spans="1:22" x14ac:dyDescent="0.3">
      <c r="A514" t="s">
        <v>542</v>
      </c>
      <c r="B514" s="9">
        <f>COUNTIF(Sta!A:A,A514)</f>
        <v>8</v>
      </c>
      <c r="C514" s="4">
        <f>COUNTIF(Sta!B:B,A514)</f>
        <v>8</v>
      </c>
      <c r="D514" s="4">
        <f t="shared" si="14"/>
        <v>16</v>
      </c>
      <c r="E514" s="12">
        <f>(COUNTIFS(Sta!$A:$A,$A514,Sta!$L:$L,"&gt;0.5") +COUNTIFS(Sta!$B:$B,$A514,Sta!$L:$L,"&gt;0.5"))/$D514</f>
        <v>0.5625</v>
      </c>
      <c r="F514" s="7">
        <f>COUNTIFS(Sta!$A:$A,$A514,Sta!$L:$L,"&gt;0.5")/$B514</f>
        <v>0.625</v>
      </c>
      <c r="G514" s="7">
        <f>COUNTIFS(Sta!$B:$B,$A514,Sta!$L:$L,"&gt;0.5")/$C514</f>
        <v>0.5</v>
      </c>
      <c r="H514" s="12">
        <f>(COUNTIFS(Sta!$A:$A,$A514,Sta!$L:$L,"&gt;1.5") +COUNTIFS(Sta!$B:$B,$A514,Sta!$L:$L,"&gt;1.5"))/$D514</f>
        <v>0.375</v>
      </c>
      <c r="I514" s="7">
        <f>COUNTIFS(Sta!$A:$A,$A514,Sta!$L:$L,"&gt;1.5")/$B514</f>
        <v>0.5</v>
      </c>
      <c r="J514" s="7">
        <f>COUNTIFS(Sta!$B:$B,$A514,Sta!$L:$L,"&gt;1.5")/$C514</f>
        <v>0.25</v>
      </c>
      <c r="K514" s="12">
        <f>(COUNTIFS(Sta!$A:$A,$A514,Sta!$H:$H,"&gt;0.5") +COUNTIFS(Sta!$B:$B,$A514,Sta!$J:$J,"&gt;0.5"))/$D514</f>
        <v>0.375</v>
      </c>
      <c r="L514" s="7">
        <f>COUNTIFS(Sta!$A:$A,$A514,Sta!$H:$H,"&gt;0.5")/$B514</f>
        <v>0.5</v>
      </c>
      <c r="M514" s="7">
        <f>COUNTIFS(Sta!$B:$B,$A514,Sta!$J:$J,"&gt;0.5")/$C514</f>
        <v>0.25</v>
      </c>
      <c r="N514" s="12">
        <f>(COUNTIFS(Sta!$A:$A,$A514,Sta!$H:$H,"&gt;1.5") +COUNTIFS(Sta!$B:$B,$A514,Sta!$J:$J,"&gt;1.5"))/$D514</f>
        <v>6.25E-2</v>
      </c>
      <c r="O514" s="7">
        <f>COUNTIFS(Sta!$A:$A,$A514,Sta!$H:$H,"&gt;1.5")/$B514</f>
        <v>0.125</v>
      </c>
      <c r="P514" s="7">
        <f>COUNTIFS(Sta!$B:$B,$A514,Sta!$J:$J,"&gt;1.5")/$C514</f>
        <v>0</v>
      </c>
      <c r="Q514" s="12">
        <f>(COUNTIFS(Sta!$A:$A,$A514,Sta!$I:$I,"&gt;0.5") +COUNTIFS(Sta!$B:$B,$A514,Sta!$K:$K,"&gt;0.5"))/$D514</f>
        <v>0.4375</v>
      </c>
      <c r="R514" s="7">
        <f>COUNTIFS(Sta!$A:$A,$A514,Sta!$I:$I,"&gt;0.5")/$B514</f>
        <v>0.5</v>
      </c>
      <c r="S514" s="7">
        <f>COUNTIFS(Sta!$B:$B,$A514,Sta!$K:$K,"&gt;0.5")/$C514</f>
        <v>0.375</v>
      </c>
      <c r="T514" s="12">
        <f>(COUNTIFS(Sta!$A:$A,$A514,Sta!$I:$I,"&gt;1.5") +COUNTIFS(Sta!$B:$B,$A514,Sta!$K:$K,"&gt;1.5"))/$D514</f>
        <v>0.125</v>
      </c>
      <c r="U514" s="7">
        <f>COUNTIFS(Sta!$A:$A,$A514,Sta!$I:$I,"&gt;1.5")/$B514</f>
        <v>0.125</v>
      </c>
      <c r="V514" s="7">
        <f>COUNTIFS(Sta!$B:$B,$A514,Sta!$K:$K,"&gt;1.5")/$C514</f>
        <v>0.125</v>
      </c>
    </row>
    <row r="515" spans="1:22" x14ac:dyDescent="0.3">
      <c r="A515" t="s">
        <v>585</v>
      </c>
      <c r="B515" s="9">
        <f>COUNTIF(Sta!A:A,A515)</f>
        <v>1</v>
      </c>
      <c r="C515" s="4">
        <f>COUNTIF(Sta!B:B,A515)</f>
        <v>1</v>
      </c>
      <c r="D515" s="4">
        <f t="shared" si="14"/>
        <v>2</v>
      </c>
      <c r="E515" s="12">
        <f>(COUNTIFS(Sta!$A:$A,$A515,Sta!$L:$L,"&gt;0.5") +COUNTIFS(Sta!$B:$B,$A515,Sta!$L:$L,"&gt;0.5"))/$D515</f>
        <v>0.5</v>
      </c>
      <c r="F515" s="7">
        <f>COUNTIFS(Sta!$A:$A,$A515,Sta!$L:$L,"&gt;0.5")/$B515</f>
        <v>1</v>
      </c>
      <c r="G515" s="7">
        <f>COUNTIFS(Sta!$B:$B,$A515,Sta!$L:$L,"&gt;0.5")/$C515</f>
        <v>0</v>
      </c>
      <c r="H515" s="12">
        <f>(COUNTIFS(Sta!$A:$A,$A515,Sta!$L:$L,"&gt;1.5") +COUNTIFS(Sta!$B:$B,$A515,Sta!$L:$L,"&gt;1.5"))/$D515</f>
        <v>0.5</v>
      </c>
      <c r="I515" s="7">
        <f>COUNTIFS(Sta!$A:$A,$A515,Sta!$L:$L,"&gt;1.5")/$B515</f>
        <v>1</v>
      </c>
      <c r="J515" s="7">
        <f>COUNTIFS(Sta!$B:$B,$A515,Sta!$L:$L,"&gt;1.5")/$C515</f>
        <v>0</v>
      </c>
      <c r="K515" s="12">
        <f>(COUNTIFS(Sta!$A:$A,$A515,Sta!$H:$H,"&gt;0.5") +COUNTIFS(Sta!$B:$B,$A515,Sta!$J:$J,"&gt;0.5"))/$D515</f>
        <v>0.5</v>
      </c>
      <c r="L515" s="7">
        <f>COUNTIFS(Sta!$A:$A,$A515,Sta!$H:$H,"&gt;0.5")/$B515</f>
        <v>1</v>
      </c>
      <c r="M515" s="7">
        <f>COUNTIFS(Sta!$B:$B,$A515,Sta!$J:$J,"&gt;0.5")/$C515</f>
        <v>0</v>
      </c>
      <c r="N515" s="12">
        <f>(COUNTIFS(Sta!$A:$A,$A515,Sta!$H:$H,"&gt;1.5") +COUNTIFS(Sta!$B:$B,$A515,Sta!$J:$J,"&gt;1.5"))/$D515</f>
        <v>0.5</v>
      </c>
      <c r="O515" s="7">
        <f>COUNTIFS(Sta!$A:$A,$A515,Sta!$H:$H,"&gt;1.5")/$B515</f>
        <v>1</v>
      </c>
      <c r="P515" s="7">
        <f>COUNTIFS(Sta!$B:$B,$A515,Sta!$J:$J,"&gt;1.5")/$C515</f>
        <v>0</v>
      </c>
      <c r="Q515" s="12">
        <f>(COUNTIFS(Sta!$A:$A,$A515,Sta!$I:$I,"&gt;0.5") +COUNTIFS(Sta!$B:$B,$A515,Sta!$K:$K,"&gt;0.5"))/$D515</f>
        <v>0</v>
      </c>
      <c r="R515" s="7">
        <f>COUNTIFS(Sta!$A:$A,$A515,Sta!$I:$I,"&gt;0.5")/$B515</f>
        <v>0</v>
      </c>
      <c r="S515" s="7">
        <f>COUNTIFS(Sta!$B:$B,$A515,Sta!$K:$K,"&gt;0.5")/$C515</f>
        <v>0</v>
      </c>
      <c r="T515" s="12">
        <f>(COUNTIFS(Sta!$A:$A,$A515,Sta!$I:$I,"&gt;1.5") +COUNTIFS(Sta!$B:$B,$A515,Sta!$K:$K,"&gt;1.5"))/$D515</f>
        <v>0</v>
      </c>
      <c r="U515" s="7">
        <f>COUNTIFS(Sta!$A:$A,$A515,Sta!$I:$I,"&gt;1.5")/$B515</f>
        <v>0</v>
      </c>
      <c r="V515" s="7">
        <f>COUNTIFS(Sta!$B:$B,$A515,Sta!$K:$K,"&gt;1.5")/$C515</f>
        <v>0</v>
      </c>
    </row>
    <row r="516" spans="1:22" x14ac:dyDescent="0.3">
      <c r="A516" t="s">
        <v>229</v>
      </c>
      <c r="B516" s="9">
        <f>COUNTIF(Sta!A:A,A516)</f>
        <v>1</v>
      </c>
      <c r="C516" s="4">
        <f>COUNTIF(Sta!B:B,A516)</f>
        <v>1</v>
      </c>
      <c r="D516" s="4">
        <f t="shared" si="14"/>
        <v>2</v>
      </c>
      <c r="E516" s="12">
        <f>(COUNTIFS(Sta!$A:$A,$A516,Sta!$L:$L,"&gt;0.5") +COUNTIFS(Sta!$B:$B,$A516,Sta!$L:$L,"&gt;0.5"))/$D516</f>
        <v>0.5</v>
      </c>
      <c r="F516" s="7">
        <f>COUNTIFS(Sta!$A:$A,$A516,Sta!$L:$L,"&gt;0.5")/$B516</f>
        <v>0</v>
      </c>
      <c r="G516" s="7">
        <f>COUNTIFS(Sta!$B:$B,$A516,Sta!$L:$L,"&gt;0.5")/$C516</f>
        <v>1</v>
      </c>
      <c r="H516" s="12">
        <f>(COUNTIFS(Sta!$A:$A,$A516,Sta!$L:$L,"&gt;1.5") +COUNTIFS(Sta!$B:$B,$A516,Sta!$L:$L,"&gt;1.5"))/$D516</f>
        <v>0</v>
      </c>
      <c r="I516" s="7">
        <f>COUNTIFS(Sta!$A:$A,$A516,Sta!$L:$L,"&gt;1.5")/$B516</f>
        <v>0</v>
      </c>
      <c r="J516" s="7">
        <f>COUNTIFS(Sta!$B:$B,$A516,Sta!$L:$L,"&gt;1.5")/$C516</f>
        <v>0</v>
      </c>
      <c r="K516" s="12">
        <f>(COUNTIFS(Sta!$A:$A,$A516,Sta!$H:$H,"&gt;0.5") +COUNTIFS(Sta!$B:$B,$A516,Sta!$J:$J,"&gt;0.5"))/$D516</f>
        <v>0</v>
      </c>
      <c r="L516" s="7">
        <f>COUNTIFS(Sta!$A:$A,$A516,Sta!$H:$H,"&gt;0.5")/$B516</f>
        <v>0</v>
      </c>
      <c r="M516" s="7">
        <f>COUNTIFS(Sta!$B:$B,$A516,Sta!$J:$J,"&gt;0.5")/$C516</f>
        <v>0</v>
      </c>
      <c r="N516" s="12">
        <f>(COUNTIFS(Sta!$A:$A,$A516,Sta!$H:$H,"&gt;1.5") +COUNTIFS(Sta!$B:$B,$A516,Sta!$J:$J,"&gt;1.5"))/$D516</f>
        <v>0</v>
      </c>
      <c r="O516" s="7">
        <f>COUNTIFS(Sta!$A:$A,$A516,Sta!$H:$H,"&gt;1.5")/$B516</f>
        <v>0</v>
      </c>
      <c r="P516" s="7">
        <f>COUNTIFS(Sta!$B:$B,$A516,Sta!$J:$J,"&gt;1.5")/$C516</f>
        <v>0</v>
      </c>
      <c r="Q516" s="12">
        <f>(COUNTIFS(Sta!$A:$A,$A516,Sta!$I:$I,"&gt;0.5") +COUNTIFS(Sta!$B:$B,$A516,Sta!$K:$K,"&gt;0.5"))/$D516</f>
        <v>0.5</v>
      </c>
      <c r="R516" s="7">
        <f>COUNTIFS(Sta!$A:$A,$A516,Sta!$I:$I,"&gt;0.5")/$B516</f>
        <v>0</v>
      </c>
      <c r="S516" s="7">
        <f>COUNTIFS(Sta!$B:$B,$A516,Sta!$K:$K,"&gt;0.5")/$C516</f>
        <v>1</v>
      </c>
      <c r="T516" s="12">
        <f>(COUNTIFS(Sta!$A:$A,$A516,Sta!$I:$I,"&gt;1.5") +COUNTIFS(Sta!$B:$B,$A516,Sta!$K:$K,"&gt;1.5"))/$D516</f>
        <v>0</v>
      </c>
      <c r="U516" s="7">
        <f>COUNTIFS(Sta!$A:$A,$A516,Sta!$I:$I,"&gt;1.5")/$B516</f>
        <v>0</v>
      </c>
      <c r="V516" s="7">
        <f>COUNTIFS(Sta!$B:$B,$A516,Sta!$K:$K,"&gt;1.5")/$C516</f>
        <v>0</v>
      </c>
    </row>
    <row r="517" spans="1:22" x14ac:dyDescent="0.3">
      <c r="A517" t="s">
        <v>181</v>
      </c>
      <c r="B517" s="9">
        <f>COUNTIF(Sta!A:A,A517)</f>
        <v>1</v>
      </c>
      <c r="C517" s="4">
        <f>COUNTIF(Sta!B:B,A517)</f>
        <v>1</v>
      </c>
      <c r="D517" s="4">
        <f t="shared" si="14"/>
        <v>2</v>
      </c>
      <c r="E517" s="12">
        <f>(COUNTIFS(Sta!$A:$A,$A517,Sta!$L:$L,"&gt;0.5") +COUNTIFS(Sta!$B:$B,$A517,Sta!$L:$L,"&gt;0.5"))/$D517</f>
        <v>1</v>
      </c>
      <c r="F517" s="7">
        <f>COUNTIFS(Sta!$A:$A,$A517,Sta!$L:$L,"&gt;0.5")/$B517</f>
        <v>1</v>
      </c>
      <c r="G517" s="7">
        <f>COUNTIFS(Sta!$B:$B,$A517,Sta!$L:$L,"&gt;0.5")/$C517</f>
        <v>1</v>
      </c>
      <c r="H517" s="12">
        <f>(COUNTIFS(Sta!$A:$A,$A517,Sta!$L:$L,"&gt;1.5") +COUNTIFS(Sta!$B:$B,$A517,Sta!$L:$L,"&gt;1.5"))/$D517</f>
        <v>0.5</v>
      </c>
      <c r="I517" s="7">
        <f>COUNTIFS(Sta!$A:$A,$A517,Sta!$L:$L,"&gt;1.5")/$B517</f>
        <v>0</v>
      </c>
      <c r="J517" s="7">
        <f>COUNTIFS(Sta!$B:$B,$A517,Sta!$L:$L,"&gt;1.5")/$C517</f>
        <v>1</v>
      </c>
      <c r="K517" s="12">
        <f>(COUNTIFS(Sta!$A:$A,$A517,Sta!$H:$H,"&gt;0.5") +COUNTIFS(Sta!$B:$B,$A517,Sta!$J:$J,"&gt;0.5"))/$D517</f>
        <v>0.5</v>
      </c>
      <c r="L517" s="7">
        <f>COUNTIFS(Sta!$A:$A,$A517,Sta!$H:$H,"&gt;0.5")/$B517</f>
        <v>0</v>
      </c>
      <c r="M517" s="7">
        <f>COUNTIFS(Sta!$B:$B,$A517,Sta!$J:$J,"&gt;0.5")/$C517</f>
        <v>1</v>
      </c>
      <c r="N517" s="12">
        <f>(COUNTIFS(Sta!$A:$A,$A517,Sta!$H:$H,"&gt;1.5") +COUNTIFS(Sta!$B:$B,$A517,Sta!$J:$J,"&gt;1.5"))/$D517</f>
        <v>0</v>
      </c>
      <c r="O517" s="7">
        <f>COUNTIFS(Sta!$A:$A,$A517,Sta!$H:$H,"&gt;1.5")/$B517</f>
        <v>0</v>
      </c>
      <c r="P517" s="7">
        <f>COUNTIFS(Sta!$B:$B,$A517,Sta!$J:$J,"&gt;1.5")/$C517</f>
        <v>0</v>
      </c>
      <c r="Q517" s="12">
        <f>(COUNTIFS(Sta!$A:$A,$A517,Sta!$I:$I,"&gt;0.5") +COUNTIFS(Sta!$B:$B,$A517,Sta!$K:$K,"&gt;0.5"))/$D517</f>
        <v>1</v>
      </c>
      <c r="R517" s="7">
        <f>COUNTIFS(Sta!$A:$A,$A517,Sta!$I:$I,"&gt;0.5")/$B517</f>
        <v>1</v>
      </c>
      <c r="S517" s="7">
        <f>COUNTIFS(Sta!$B:$B,$A517,Sta!$K:$K,"&gt;0.5")/$C517</f>
        <v>1</v>
      </c>
      <c r="T517" s="12">
        <f>(COUNTIFS(Sta!$A:$A,$A517,Sta!$I:$I,"&gt;1.5") +COUNTIFS(Sta!$B:$B,$A517,Sta!$K:$K,"&gt;1.5"))/$D517</f>
        <v>0</v>
      </c>
      <c r="U517" s="7">
        <f>COUNTIFS(Sta!$A:$A,$A517,Sta!$I:$I,"&gt;1.5")/$B517</f>
        <v>0</v>
      </c>
      <c r="V517" s="7">
        <f>COUNTIFS(Sta!$B:$B,$A517,Sta!$K:$K,"&gt;1.5")/$C517</f>
        <v>0</v>
      </c>
    </row>
    <row r="518" spans="1:22" x14ac:dyDescent="0.3">
      <c r="A518" t="s">
        <v>283</v>
      </c>
      <c r="B518" s="9">
        <f>COUNTIF(Sta!A:A,A518)</f>
        <v>0</v>
      </c>
      <c r="C518" s="4">
        <f>COUNTIF(Sta!B:B,A518)</f>
        <v>0</v>
      </c>
      <c r="D518" s="4">
        <f t="shared" si="14"/>
        <v>0</v>
      </c>
      <c r="E518" s="12" t="e">
        <f>(COUNTIFS(Sta!$A:$A,$A518,Sta!$L:$L,"&gt;0.5") +COUNTIFS(Sta!$B:$B,$A518,Sta!$L:$L,"&gt;0.5"))/$D518</f>
        <v>#DIV/0!</v>
      </c>
      <c r="F518" s="7" t="e">
        <f>COUNTIFS(Sta!$A:$A,$A518,Sta!$L:$L,"&gt;0.5")/$B518</f>
        <v>#DIV/0!</v>
      </c>
      <c r="G518" s="7" t="e">
        <f>COUNTIFS(Sta!$B:$B,$A518,Sta!$L:$L,"&gt;0.5")/$C518</f>
        <v>#DIV/0!</v>
      </c>
      <c r="H518" s="12" t="e">
        <f>(COUNTIFS(Sta!$A:$A,$A518,Sta!$L:$L,"&gt;1.5") +COUNTIFS(Sta!$B:$B,$A518,Sta!$L:$L,"&gt;1.5"))/$D518</f>
        <v>#DIV/0!</v>
      </c>
      <c r="I518" s="7" t="e">
        <f>COUNTIFS(Sta!$A:$A,$A518,Sta!$L:$L,"&gt;1.5")/$B518</f>
        <v>#DIV/0!</v>
      </c>
      <c r="J518" s="7" t="e">
        <f>COUNTIFS(Sta!$B:$B,$A518,Sta!$L:$L,"&gt;1.5")/$C518</f>
        <v>#DIV/0!</v>
      </c>
      <c r="K518" s="12" t="e">
        <f>(COUNTIFS(Sta!$A:$A,$A518,Sta!$H:$H,"&gt;0.5") +COUNTIFS(Sta!$B:$B,$A518,Sta!$J:$J,"&gt;0.5"))/$D518</f>
        <v>#DIV/0!</v>
      </c>
      <c r="L518" s="7" t="e">
        <f>COUNTIFS(Sta!$A:$A,$A518,Sta!$H:$H,"&gt;0.5")/$B518</f>
        <v>#DIV/0!</v>
      </c>
      <c r="M518" s="7" t="e">
        <f>COUNTIFS(Sta!$B:$B,$A518,Sta!$J:$J,"&gt;0.5")/$C518</f>
        <v>#DIV/0!</v>
      </c>
      <c r="N518" s="12" t="e">
        <f>(COUNTIFS(Sta!$A:$A,$A518,Sta!$H:$H,"&gt;1.5") +COUNTIFS(Sta!$B:$B,$A518,Sta!$J:$J,"&gt;1.5"))/$D518</f>
        <v>#DIV/0!</v>
      </c>
      <c r="O518" s="7" t="e">
        <f>COUNTIFS(Sta!$A:$A,$A518,Sta!$H:$H,"&gt;1.5")/$B518</f>
        <v>#DIV/0!</v>
      </c>
      <c r="P518" s="7" t="e">
        <f>COUNTIFS(Sta!$B:$B,$A518,Sta!$J:$J,"&gt;1.5")/$C518</f>
        <v>#DIV/0!</v>
      </c>
      <c r="Q518" s="12" t="e">
        <f>(COUNTIFS(Sta!$A:$A,$A518,Sta!$I:$I,"&gt;0.5") +COUNTIFS(Sta!$B:$B,$A518,Sta!$K:$K,"&gt;0.5"))/$D518</f>
        <v>#DIV/0!</v>
      </c>
      <c r="R518" s="7" t="e">
        <f>COUNTIFS(Sta!$A:$A,$A518,Sta!$I:$I,"&gt;0.5")/$B518</f>
        <v>#DIV/0!</v>
      </c>
      <c r="S518" s="7" t="e">
        <f>COUNTIFS(Sta!$B:$B,$A518,Sta!$K:$K,"&gt;0.5")/$C518</f>
        <v>#DIV/0!</v>
      </c>
      <c r="T518" s="12" t="e">
        <f>(COUNTIFS(Sta!$A:$A,$A518,Sta!$I:$I,"&gt;1.5") +COUNTIFS(Sta!$B:$B,$A518,Sta!$K:$K,"&gt;1.5"))/$D518</f>
        <v>#DIV/0!</v>
      </c>
      <c r="U518" s="7" t="e">
        <f>COUNTIFS(Sta!$A:$A,$A518,Sta!$I:$I,"&gt;1.5")/$B518</f>
        <v>#DIV/0!</v>
      </c>
      <c r="V518" s="7" t="e">
        <f>COUNTIFS(Sta!$B:$B,$A518,Sta!$K:$K,"&gt;1.5")/$C518</f>
        <v>#DIV/0!</v>
      </c>
    </row>
    <row r="519" spans="1:22" x14ac:dyDescent="0.3">
      <c r="A519" t="s">
        <v>536</v>
      </c>
      <c r="B519" s="9">
        <f>COUNTIF(Sta!A:A,A519)</f>
        <v>8</v>
      </c>
      <c r="C519" s="4">
        <f>COUNTIF(Sta!B:B,A519)</f>
        <v>8</v>
      </c>
      <c r="D519" s="4">
        <f t="shared" si="14"/>
        <v>16</v>
      </c>
      <c r="E519" s="12">
        <f>(COUNTIFS(Sta!$A:$A,$A519,Sta!$L:$L,"&gt;0.5") +COUNTIFS(Sta!$B:$B,$A519,Sta!$L:$L,"&gt;0.5"))/$D519</f>
        <v>0.8125</v>
      </c>
      <c r="F519" s="7">
        <f>COUNTIFS(Sta!$A:$A,$A519,Sta!$L:$L,"&gt;0.5")/$B519</f>
        <v>0.875</v>
      </c>
      <c r="G519" s="7">
        <f>COUNTIFS(Sta!$B:$B,$A519,Sta!$L:$L,"&gt;0.5")/$C519</f>
        <v>0.75</v>
      </c>
      <c r="H519" s="12">
        <f>(COUNTIFS(Sta!$A:$A,$A519,Sta!$L:$L,"&gt;1.5") +COUNTIFS(Sta!$B:$B,$A519,Sta!$L:$L,"&gt;1.5"))/$D519</f>
        <v>0.375</v>
      </c>
      <c r="I519" s="7">
        <f>COUNTIFS(Sta!$A:$A,$A519,Sta!$L:$L,"&gt;1.5")/$B519</f>
        <v>0.625</v>
      </c>
      <c r="J519" s="7">
        <f>COUNTIFS(Sta!$B:$B,$A519,Sta!$L:$L,"&gt;1.5")/$C519</f>
        <v>0.125</v>
      </c>
      <c r="K519" s="12">
        <f>(COUNTIFS(Sta!$A:$A,$A519,Sta!$H:$H,"&gt;0.5") +COUNTIFS(Sta!$B:$B,$A519,Sta!$J:$J,"&gt;0.5"))/$D519</f>
        <v>0.3125</v>
      </c>
      <c r="L519" s="7">
        <f>COUNTIFS(Sta!$A:$A,$A519,Sta!$H:$H,"&gt;0.5")/$B519</f>
        <v>0.375</v>
      </c>
      <c r="M519" s="7">
        <f>COUNTIFS(Sta!$B:$B,$A519,Sta!$J:$J,"&gt;0.5")/$C519</f>
        <v>0.25</v>
      </c>
      <c r="N519" s="12">
        <f>(COUNTIFS(Sta!$A:$A,$A519,Sta!$H:$H,"&gt;1.5") +COUNTIFS(Sta!$B:$B,$A519,Sta!$J:$J,"&gt;1.5"))/$D519</f>
        <v>6.25E-2</v>
      </c>
      <c r="O519" s="7">
        <f>COUNTIFS(Sta!$A:$A,$A519,Sta!$H:$H,"&gt;1.5")/$B519</f>
        <v>0.125</v>
      </c>
      <c r="P519" s="7">
        <f>COUNTIFS(Sta!$B:$B,$A519,Sta!$J:$J,"&gt;1.5")/$C519</f>
        <v>0</v>
      </c>
      <c r="Q519" s="12">
        <f>(COUNTIFS(Sta!$A:$A,$A519,Sta!$I:$I,"&gt;0.5") +COUNTIFS(Sta!$B:$B,$A519,Sta!$K:$K,"&gt;0.5"))/$D519</f>
        <v>0.6875</v>
      </c>
      <c r="R519" s="7">
        <f>COUNTIFS(Sta!$A:$A,$A519,Sta!$I:$I,"&gt;0.5")/$B519</f>
        <v>0.875</v>
      </c>
      <c r="S519" s="7">
        <f>COUNTIFS(Sta!$B:$B,$A519,Sta!$K:$K,"&gt;0.5")/$C519</f>
        <v>0.5</v>
      </c>
      <c r="T519" s="12">
        <f>(COUNTIFS(Sta!$A:$A,$A519,Sta!$I:$I,"&gt;1.5") +COUNTIFS(Sta!$B:$B,$A519,Sta!$K:$K,"&gt;1.5"))/$D519</f>
        <v>0.3125</v>
      </c>
      <c r="U519" s="7">
        <f>COUNTIFS(Sta!$A:$A,$A519,Sta!$I:$I,"&gt;1.5")/$B519</f>
        <v>0.5</v>
      </c>
      <c r="V519" s="7">
        <f>COUNTIFS(Sta!$B:$B,$A519,Sta!$K:$K,"&gt;1.5")/$C519</f>
        <v>0.125</v>
      </c>
    </row>
    <row r="520" spans="1:22" x14ac:dyDescent="0.3">
      <c r="A520" t="s">
        <v>578</v>
      </c>
      <c r="B520" s="9">
        <f>COUNTIF(Sta!A:A,A520)</f>
        <v>1</v>
      </c>
      <c r="C520" s="4">
        <f>COUNTIF(Sta!B:B,A520)</f>
        <v>1</v>
      </c>
      <c r="D520" s="4">
        <f t="shared" si="14"/>
        <v>2</v>
      </c>
      <c r="E520" s="12">
        <f>(COUNTIFS(Sta!$A:$A,$A520,Sta!$L:$L,"&gt;0.5") +COUNTIFS(Sta!$B:$B,$A520,Sta!$L:$L,"&gt;0.5"))/$D520</f>
        <v>1</v>
      </c>
      <c r="F520" s="7">
        <f>COUNTIFS(Sta!$A:$A,$A520,Sta!$L:$L,"&gt;0.5")/$B520</f>
        <v>1</v>
      </c>
      <c r="G520" s="7">
        <f>COUNTIFS(Sta!$B:$B,$A520,Sta!$L:$L,"&gt;0.5")/$C520</f>
        <v>1</v>
      </c>
      <c r="H520" s="12">
        <f>(COUNTIFS(Sta!$A:$A,$A520,Sta!$L:$L,"&gt;1.5") +COUNTIFS(Sta!$B:$B,$A520,Sta!$L:$L,"&gt;1.5"))/$D520</f>
        <v>0.5</v>
      </c>
      <c r="I520" s="7">
        <f>COUNTIFS(Sta!$A:$A,$A520,Sta!$L:$L,"&gt;1.5")/$B520</f>
        <v>1</v>
      </c>
      <c r="J520" s="7">
        <f>COUNTIFS(Sta!$B:$B,$A520,Sta!$L:$L,"&gt;1.5")/$C520</f>
        <v>0</v>
      </c>
      <c r="K520" s="12">
        <f>(COUNTIFS(Sta!$A:$A,$A520,Sta!$H:$H,"&gt;0.5") +COUNTIFS(Sta!$B:$B,$A520,Sta!$J:$J,"&gt;0.5"))/$D520</f>
        <v>1</v>
      </c>
      <c r="L520" s="7">
        <f>COUNTIFS(Sta!$A:$A,$A520,Sta!$H:$H,"&gt;0.5")/$B520</f>
        <v>1</v>
      </c>
      <c r="M520" s="7">
        <f>COUNTIFS(Sta!$B:$B,$A520,Sta!$J:$J,"&gt;0.5")/$C520</f>
        <v>1</v>
      </c>
      <c r="N520" s="12">
        <f>(COUNTIFS(Sta!$A:$A,$A520,Sta!$H:$H,"&gt;1.5") +COUNTIFS(Sta!$B:$B,$A520,Sta!$J:$J,"&gt;1.5"))/$D520</f>
        <v>0.5</v>
      </c>
      <c r="O520" s="7">
        <f>COUNTIFS(Sta!$A:$A,$A520,Sta!$H:$H,"&gt;1.5")/$B520</f>
        <v>1</v>
      </c>
      <c r="P520" s="7">
        <f>COUNTIFS(Sta!$B:$B,$A520,Sta!$J:$J,"&gt;1.5")/$C520</f>
        <v>0</v>
      </c>
      <c r="Q520" s="12">
        <f>(COUNTIFS(Sta!$A:$A,$A520,Sta!$I:$I,"&gt;0.5") +COUNTIFS(Sta!$B:$B,$A520,Sta!$K:$K,"&gt;0.5"))/$D520</f>
        <v>0</v>
      </c>
      <c r="R520" s="7">
        <f>COUNTIFS(Sta!$A:$A,$A520,Sta!$I:$I,"&gt;0.5")/$B520</f>
        <v>0</v>
      </c>
      <c r="S520" s="7">
        <f>COUNTIFS(Sta!$B:$B,$A520,Sta!$K:$K,"&gt;0.5")/$C520</f>
        <v>0</v>
      </c>
      <c r="T520" s="12">
        <f>(COUNTIFS(Sta!$A:$A,$A520,Sta!$I:$I,"&gt;1.5") +COUNTIFS(Sta!$B:$B,$A520,Sta!$K:$K,"&gt;1.5"))/$D520</f>
        <v>0</v>
      </c>
      <c r="U520" s="7">
        <f>COUNTIFS(Sta!$A:$A,$A520,Sta!$I:$I,"&gt;1.5")/$B520</f>
        <v>0</v>
      </c>
      <c r="V520" s="7">
        <f>COUNTIFS(Sta!$B:$B,$A520,Sta!$K:$K,"&gt;1.5")/$C520</f>
        <v>0</v>
      </c>
    </row>
    <row r="521" spans="1:22" x14ac:dyDescent="0.3">
      <c r="A521" t="s">
        <v>251</v>
      </c>
      <c r="B521" s="9">
        <f>COUNTIF(Sta!A:A,A521)</f>
        <v>1</v>
      </c>
      <c r="C521" s="4">
        <f>COUNTIF(Sta!B:B,A521)</f>
        <v>1</v>
      </c>
      <c r="D521" s="4">
        <f t="shared" si="14"/>
        <v>2</v>
      </c>
      <c r="E521" s="12">
        <f>(COUNTIFS(Sta!$A:$A,$A521,Sta!$L:$L,"&gt;0.5") +COUNTIFS(Sta!$B:$B,$A521,Sta!$L:$L,"&gt;0.5"))/$D521</f>
        <v>0.5</v>
      </c>
      <c r="F521" s="7">
        <f>COUNTIFS(Sta!$A:$A,$A521,Sta!$L:$L,"&gt;0.5")/$B521</f>
        <v>1</v>
      </c>
      <c r="G521" s="7">
        <f>COUNTIFS(Sta!$B:$B,$A521,Sta!$L:$L,"&gt;0.5")/$C521</f>
        <v>0</v>
      </c>
      <c r="H521" s="12">
        <f>(COUNTIFS(Sta!$A:$A,$A521,Sta!$L:$L,"&gt;1.5") +COUNTIFS(Sta!$B:$B,$A521,Sta!$L:$L,"&gt;1.5"))/$D521</f>
        <v>0.5</v>
      </c>
      <c r="I521" s="7">
        <f>COUNTIFS(Sta!$A:$A,$A521,Sta!$L:$L,"&gt;1.5")/$B521</f>
        <v>1</v>
      </c>
      <c r="J521" s="7">
        <f>COUNTIFS(Sta!$B:$B,$A521,Sta!$L:$L,"&gt;1.5")/$C521</f>
        <v>0</v>
      </c>
      <c r="K521" s="12">
        <f>(COUNTIFS(Sta!$A:$A,$A521,Sta!$H:$H,"&gt;0.5") +COUNTIFS(Sta!$B:$B,$A521,Sta!$J:$J,"&gt;0.5"))/$D521</f>
        <v>0.5</v>
      </c>
      <c r="L521" s="7">
        <f>COUNTIFS(Sta!$A:$A,$A521,Sta!$H:$H,"&gt;0.5")/$B521</f>
        <v>1</v>
      </c>
      <c r="M521" s="7">
        <f>COUNTIFS(Sta!$B:$B,$A521,Sta!$J:$J,"&gt;0.5")/$C521</f>
        <v>0</v>
      </c>
      <c r="N521" s="12">
        <f>(COUNTIFS(Sta!$A:$A,$A521,Sta!$H:$H,"&gt;1.5") +COUNTIFS(Sta!$B:$B,$A521,Sta!$J:$J,"&gt;1.5"))/$D521</f>
        <v>0.5</v>
      </c>
      <c r="O521" s="7">
        <f>COUNTIFS(Sta!$A:$A,$A521,Sta!$H:$H,"&gt;1.5")/$B521</f>
        <v>1</v>
      </c>
      <c r="P521" s="7">
        <f>COUNTIFS(Sta!$B:$B,$A521,Sta!$J:$J,"&gt;1.5")/$C521</f>
        <v>0</v>
      </c>
      <c r="Q521" s="12">
        <f>(COUNTIFS(Sta!$A:$A,$A521,Sta!$I:$I,"&gt;0.5") +COUNTIFS(Sta!$B:$B,$A521,Sta!$K:$K,"&gt;0.5"))/$D521</f>
        <v>0.5</v>
      </c>
      <c r="R521" s="7">
        <f>COUNTIFS(Sta!$A:$A,$A521,Sta!$I:$I,"&gt;0.5")/$B521</f>
        <v>1</v>
      </c>
      <c r="S521" s="7">
        <f>COUNTIFS(Sta!$B:$B,$A521,Sta!$K:$K,"&gt;0.5")/$C521</f>
        <v>0</v>
      </c>
      <c r="T521" s="12">
        <f>(COUNTIFS(Sta!$A:$A,$A521,Sta!$I:$I,"&gt;1.5") +COUNTIFS(Sta!$B:$B,$A521,Sta!$K:$K,"&gt;1.5"))/$D521</f>
        <v>0</v>
      </c>
      <c r="U521" s="7">
        <f>COUNTIFS(Sta!$A:$A,$A521,Sta!$I:$I,"&gt;1.5")/$B521</f>
        <v>0</v>
      </c>
      <c r="V521" s="7">
        <f>COUNTIFS(Sta!$B:$B,$A521,Sta!$K:$K,"&gt;1.5")/$C521</f>
        <v>0</v>
      </c>
    </row>
    <row r="522" spans="1:22" x14ac:dyDescent="0.3">
      <c r="A522" t="s">
        <v>196</v>
      </c>
      <c r="B522" s="9">
        <f>COUNTIF(Sta!A:A,A522)</f>
        <v>1</v>
      </c>
      <c r="C522" s="4">
        <f>COUNTIF(Sta!B:B,A522)</f>
        <v>1</v>
      </c>
      <c r="D522" s="4">
        <f t="shared" si="14"/>
        <v>2</v>
      </c>
      <c r="E522" s="12">
        <f>(COUNTIFS(Sta!$A:$A,$A522,Sta!$L:$L,"&gt;0.5") +COUNTIFS(Sta!$B:$B,$A522,Sta!$L:$L,"&gt;0.5"))/$D522</f>
        <v>1</v>
      </c>
      <c r="F522" s="7">
        <f>COUNTIFS(Sta!$A:$A,$A522,Sta!$L:$L,"&gt;0.5")/$B522</f>
        <v>1</v>
      </c>
      <c r="G522" s="7">
        <f>COUNTIFS(Sta!$B:$B,$A522,Sta!$L:$L,"&gt;0.5")/$C522</f>
        <v>1</v>
      </c>
      <c r="H522" s="12">
        <f>(COUNTIFS(Sta!$A:$A,$A522,Sta!$L:$L,"&gt;1.5") +COUNTIFS(Sta!$B:$B,$A522,Sta!$L:$L,"&gt;1.5"))/$D522</f>
        <v>0</v>
      </c>
      <c r="I522" s="7">
        <f>COUNTIFS(Sta!$A:$A,$A522,Sta!$L:$L,"&gt;1.5")/$B522</f>
        <v>0</v>
      </c>
      <c r="J522" s="7">
        <f>COUNTIFS(Sta!$B:$B,$A522,Sta!$L:$L,"&gt;1.5")/$C522</f>
        <v>0</v>
      </c>
      <c r="K522" s="12">
        <f>(COUNTIFS(Sta!$A:$A,$A522,Sta!$H:$H,"&gt;0.5") +COUNTIFS(Sta!$B:$B,$A522,Sta!$J:$J,"&gt;0.5"))/$D522</f>
        <v>0</v>
      </c>
      <c r="L522" s="7">
        <f>COUNTIFS(Sta!$A:$A,$A522,Sta!$H:$H,"&gt;0.5")/$B522</f>
        <v>0</v>
      </c>
      <c r="M522" s="7">
        <f>COUNTIFS(Sta!$B:$B,$A522,Sta!$J:$J,"&gt;0.5")/$C522</f>
        <v>0</v>
      </c>
      <c r="N522" s="12">
        <f>(COUNTIFS(Sta!$A:$A,$A522,Sta!$H:$H,"&gt;1.5") +COUNTIFS(Sta!$B:$B,$A522,Sta!$J:$J,"&gt;1.5"))/$D522</f>
        <v>0</v>
      </c>
      <c r="O522" s="7">
        <f>COUNTIFS(Sta!$A:$A,$A522,Sta!$H:$H,"&gt;1.5")/$B522</f>
        <v>0</v>
      </c>
      <c r="P522" s="7">
        <f>COUNTIFS(Sta!$B:$B,$A522,Sta!$J:$J,"&gt;1.5")/$C522</f>
        <v>0</v>
      </c>
      <c r="Q522" s="12">
        <f>(COUNTIFS(Sta!$A:$A,$A522,Sta!$I:$I,"&gt;0.5") +COUNTIFS(Sta!$B:$B,$A522,Sta!$K:$K,"&gt;0.5"))/$D522</f>
        <v>1</v>
      </c>
      <c r="R522" s="7">
        <f>COUNTIFS(Sta!$A:$A,$A522,Sta!$I:$I,"&gt;0.5")/$B522</f>
        <v>1</v>
      </c>
      <c r="S522" s="7">
        <f>COUNTIFS(Sta!$B:$B,$A522,Sta!$K:$K,"&gt;0.5")/$C522</f>
        <v>1</v>
      </c>
      <c r="T522" s="12">
        <f>(COUNTIFS(Sta!$A:$A,$A522,Sta!$I:$I,"&gt;1.5") +COUNTIFS(Sta!$B:$B,$A522,Sta!$K:$K,"&gt;1.5"))/$D522</f>
        <v>0</v>
      </c>
      <c r="U522" s="7">
        <f>COUNTIFS(Sta!$A:$A,$A522,Sta!$I:$I,"&gt;1.5")/$B522</f>
        <v>0</v>
      </c>
      <c r="V522" s="7">
        <f>COUNTIFS(Sta!$B:$B,$A522,Sta!$K:$K,"&gt;1.5")/$C522</f>
        <v>0</v>
      </c>
    </row>
    <row r="523" spans="1:22" x14ac:dyDescent="0.3">
      <c r="A523" t="s">
        <v>182</v>
      </c>
      <c r="B523" s="9">
        <f>COUNTIF(Sta!A:A,A523)</f>
        <v>1</v>
      </c>
      <c r="C523" s="4">
        <f>COUNTIF(Sta!B:B,A523)</f>
        <v>1</v>
      </c>
      <c r="D523" s="4">
        <f t="shared" si="14"/>
        <v>2</v>
      </c>
      <c r="E523" s="12">
        <f>(COUNTIFS(Sta!$A:$A,$A523,Sta!$L:$L,"&gt;0.5") +COUNTIFS(Sta!$B:$B,$A523,Sta!$L:$L,"&gt;0.5"))/$D523</f>
        <v>0.5</v>
      </c>
      <c r="F523" s="7">
        <f>COUNTIFS(Sta!$A:$A,$A523,Sta!$L:$L,"&gt;0.5")/$B523</f>
        <v>1</v>
      </c>
      <c r="G523" s="7">
        <f>COUNTIFS(Sta!$B:$B,$A523,Sta!$L:$L,"&gt;0.5")/$C523</f>
        <v>0</v>
      </c>
      <c r="H523" s="12">
        <f>(COUNTIFS(Sta!$A:$A,$A523,Sta!$L:$L,"&gt;1.5") +COUNTIFS(Sta!$B:$B,$A523,Sta!$L:$L,"&gt;1.5"))/$D523</f>
        <v>0</v>
      </c>
      <c r="I523" s="7">
        <f>COUNTIFS(Sta!$A:$A,$A523,Sta!$L:$L,"&gt;1.5")/$B523</f>
        <v>0</v>
      </c>
      <c r="J523" s="7">
        <f>COUNTIFS(Sta!$B:$B,$A523,Sta!$L:$L,"&gt;1.5")/$C523</f>
        <v>0</v>
      </c>
      <c r="K523" s="12">
        <f>(COUNTIFS(Sta!$A:$A,$A523,Sta!$H:$H,"&gt;0.5") +COUNTIFS(Sta!$B:$B,$A523,Sta!$J:$J,"&gt;0.5"))/$D523</f>
        <v>0</v>
      </c>
      <c r="L523" s="7">
        <f>COUNTIFS(Sta!$A:$A,$A523,Sta!$H:$H,"&gt;0.5")/$B523</f>
        <v>0</v>
      </c>
      <c r="M523" s="7">
        <f>COUNTIFS(Sta!$B:$B,$A523,Sta!$J:$J,"&gt;0.5")/$C523</f>
        <v>0</v>
      </c>
      <c r="N523" s="12">
        <f>(COUNTIFS(Sta!$A:$A,$A523,Sta!$H:$H,"&gt;1.5") +COUNTIFS(Sta!$B:$B,$A523,Sta!$J:$J,"&gt;1.5"))/$D523</f>
        <v>0</v>
      </c>
      <c r="O523" s="7">
        <f>COUNTIFS(Sta!$A:$A,$A523,Sta!$H:$H,"&gt;1.5")/$B523</f>
        <v>0</v>
      </c>
      <c r="P523" s="7">
        <f>COUNTIFS(Sta!$B:$B,$A523,Sta!$J:$J,"&gt;1.5")/$C523</f>
        <v>0</v>
      </c>
      <c r="Q523" s="12">
        <f>(COUNTIFS(Sta!$A:$A,$A523,Sta!$I:$I,"&gt;0.5") +COUNTIFS(Sta!$B:$B,$A523,Sta!$K:$K,"&gt;0.5"))/$D523</f>
        <v>0.5</v>
      </c>
      <c r="R523" s="7">
        <f>COUNTIFS(Sta!$A:$A,$A523,Sta!$I:$I,"&gt;0.5")/$B523</f>
        <v>1</v>
      </c>
      <c r="S523" s="7">
        <f>COUNTIFS(Sta!$B:$B,$A523,Sta!$K:$K,"&gt;0.5")/$C523</f>
        <v>0</v>
      </c>
      <c r="T523" s="12">
        <f>(COUNTIFS(Sta!$A:$A,$A523,Sta!$I:$I,"&gt;1.5") +COUNTIFS(Sta!$B:$B,$A523,Sta!$K:$K,"&gt;1.5"))/$D523</f>
        <v>0</v>
      </c>
      <c r="U523" s="7">
        <f>COUNTIFS(Sta!$A:$A,$A523,Sta!$I:$I,"&gt;1.5")/$B523</f>
        <v>0</v>
      </c>
      <c r="V523" s="7">
        <f>COUNTIFS(Sta!$B:$B,$A523,Sta!$K:$K,"&gt;1.5")/$C523</f>
        <v>0</v>
      </c>
    </row>
    <row r="524" spans="1:22" x14ac:dyDescent="0.3">
      <c r="A524" t="s">
        <v>574</v>
      </c>
      <c r="B524" s="9">
        <f>COUNTIF(Sta!A:A,A524)</f>
        <v>1</v>
      </c>
      <c r="C524" s="4">
        <f>COUNTIF(Sta!B:B,A524)</f>
        <v>1</v>
      </c>
      <c r="D524" s="4">
        <f t="shared" si="14"/>
        <v>2</v>
      </c>
      <c r="E524" s="12">
        <f>(COUNTIFS(Sta!$A:$A,$A524,Sta!$L:$L,"&gt;0.5") +COUNTIFS(Sta!$B:$B,$A524,Sta!$L:$L,"&gt;0.5"))/$D524</f>
        <v>1</v>
      </c>
      <c r="F524" s="7">
        <f>COUNTIFS(Sta!$A:$A,$A524,Sta!$L:$L,"&gt;0.5")/$B524</f>
        <v>1</v>
      </c>
      <c r="G524" s="7">
        <f>COUNTIFS(Sta!$B:$B,$A524,Sta!$L:$L,"&gt;0.5")/$C524</f>
        <v>1</v>
      </c>
      <c r="H524" s="12">
        <f>(COUNTIFS(Sta!$A:$A,$A524,Sta!$L:$L,"&gt;1.5") +COUNTIFS(Sta!$B:$B,$A524,Sta!$L:$L,"&gt;1.5"))/$D524</f>
        <v>0.5</v>
      </c>
      <c r="I524" s="7">
        <f>COUNTIFS(Sta!$A:$A,$A524,Sta!$L:$L,"&gt;1.5")/$B524</f>
        <v>0</v>
      </c>
      <c r="J524" s="7">
        <f>COUNTIFS(Sta!$B:$B,$A524,Sta!$L:$L,"&gt;1.5")/$C524</f>
        <v>1</v>
      </c>
      <c r="K524" s="12">
        <f>(COUNTIFS(Sta!$A:$A,$A524,Sta!$H:$H,"&gt;0.5") +COUNTIFS(Sta!$B:$B,$A524,Sta!$J:$J,"&gt;0.5"))/$D524</f>
        <v>1</v>
      </c>
      <c r="L524" s="7">
        <f>COUNTIFS(Sta!$A:$A,$A524,Sta!$H:$H,"&gt;0.5")/$B524</f>
        <v>1</v>
      </c>
      <c r="M524" s="7">
        <f>COUNTIFS(Sta!$B:$B,$A524,Sta!$J:$J,"&gt;0.5")/$C524</f>
        <v>1</v>
      </c>
      <c r="N524" s="12">
        <f>(COUNTIFS(Sta!$A:$A,$A524,Sta!$H:$H,"&gt;1.5") +COUNTIFS(Sta!$B:$B,$A524,Sta!$J:$J,"&gt;1.5"))/$D524</f>
        <v>0.5</v>
      </c>
      <c r="O524" s="7">
        <f>COUNTIFS(Sta!$A:$A,$A524,Sta!$H:$H,"&gt;1.5")/$B524</f>
        <v>0</v>
      </c>
      <c r="P524" s="7">
        <f>COUNTIFS(Sta!$B:$B,$A524,Sta!$J:$J,"&gt;1.5")/$C524</f>
        <v>1</v>
      </c>
      <c r="Q524" s="12">
        <f>(COUNTIFS(Sta!$A:$A,$A524,Sta!$I:$I,"&gt;0.5") +COUNTIFS(Sta!$B:$B,$A524,Sta!$K:$K,"&gt;0.5"))/$D524</f>
        <v>0.5</v>
      </c>
      <c r="R524" s="7">
        <f>COUNTIFS(Sta!$A:$A,$A524,Sta!$I:$I,"&gt;0.5")/$B524</f>
        <v>0</v>
      </c>
      <c r="S524" s="7">
        <f>COUNTIFS(Sta!$B:$B,$A524,Sta!$K:$K,"&gt;0.5")/$C524</f>
        <v>1</v>
      </c>
      <c r="T524" s="12">
        <f>(COUNTIFS(Sta!$A:$A,$A524,Sta!$I:$I,"&gt;1.5") +COUNTIFS(Sta!$B:$B,$A524,Sta!$K:$K,"&gt;1.5"))/$D524</f>
        <v>0.5</v>
      </c>
      <c r="U524" s="7">
        <f>COUNTIFS(Sta!$A:$A,$A524,Sta!$I:$I,"&gt;1.5")/$B524</f>
        <v>0</v>
      </c>
      <c r="V524" s="7">
        <f>COUNTIFS(Sta!$B:$B,$A524,Sta!$K:$K,"&gt;1.5")/$C524</f>
        <v>1</v>
      </c>
    </row>
    <row r="525" spans="1:22" x14ac:dyDescent="0.3">
      <c r="A525" t="s">
        <v>231</v>
      </c>
      <c r="B525" s="9">
        <f>COUNTIF(Sta!A:A,A525)</f>
        <v>1</v>
      </c>
      <c r="C525" s="4">
        <f>COUNTIF(Sta!B:B,A525)</f>
        <v>1</v>
      </c>
      <c r="D525" s="4">
        <f t="shared" si="14"/>
        <v>2</v>
      </c>
      <c r="E525" s="12">
        <f>(COUNTIFS(Sta!$A:$A,$A525,Sta!$L:$L,"&gt;0.5") +COUNTIFS(Sta!$B:$B,$A525,Sta!$L:$L,"&gt;0.5"))/$D525</f>
        <v>0</v>
      </c>
      <c r="F525" s="7">
        <f>COUNTIFS(Sta!$A:$A,$A525,Sta!$L:$L,"&gt;0.5")/$B525</f>
        <v>0</v>
      </c>
      <c r="G525" s="7">
        <f>COUNTIFS(Sta!$B:$B,$A525,Sta!$L:$L,"&gt;0.5")/$C525</f>
        <v>0</v>
      </c>
      <c r="H525" s="12">
        <f>(COUNTIFS(Sta!$A:$A,$A525,Sta!$L:$L,"&gt;1.5") +COUNTIFS(Sta!$B:$B,$A525,Sta!$L:$L,"&gt;1.5"))/$D525</f>
        <v>0</v>
      </c>
      <c r="I525" s="7">
        <f>COUNTIFS(Sta!$A:$A,$A525,Sta!$L:$L,"&gt;1.5")/$B525</f>
        <v>0</v>
      </c>
      <c r="J525" s="7">
        <f>COUNTIFS(Sta!$B:$B,$A525,Sta!$L:$L,"&gt;1.5")/$C525</f>
        <v>0</v>
      </c>
      <c r="K525" s="12">
        <f>(COUNTIFS(Sta!$A:$A,$A525,Sta!$H:$H,"&gt;0.5") +COUNTIFS(Sta!$B:$B,$A525,Sta!$J:$J,"&gt;0.5"))/$D525</f>
        <v>0</v>
      </c>
      <c r="L525" s="7">
        <f>COUNTIFS(Sta!$A:$A,$A525,Sta!$H:$H,"&gt;0.5")/$B525</f>
        <v>0</v>
      </c>
      <c r="M525" s="7">
        <f>COUNTIFS(Sta!$B:$B,$A525,Sta!$J:$J,"&gt;0.5")/$C525</f>
        <v>0</v>
      </c>
      <c r="N525" s="12">
        <f>(COUNTIFS(Sta!$A:$A,$A525,Sta!$H:$H,"&gt;1.5") +COUNTIFS(Sta!$B:$B,$A525,Sta!$J:$J,"&gt;1.5"))/$D525</f>
        <v>0</v>
      </c>
      <c r="O525" s="7">
        <f>COUNTIFS(Sta!$A:$A,$A525,Sta!$H:$H,"&gt;1.5")/$B525</f>
        <v>0</v>
      </c>
      <c r="P525" s="7">
        <f>COUNTIFS(Sta!$B:$B,$A525,Sta!$J:$J,"&gt;1.5")/$C525</f>
        <v>0</v>
      </c>
      <c r="Q525" s="12">
        <f>(COUNTIFS(Sta!$A:$A,$A525,Sta!$I:$I,"&gt;0.5") +COUNTIFS(Sta!$B:$B,$A525,Sta!$K:$K,"&gt;0.5"))/$D525</f>
        <v>0</v>
      </c>
      <c r="R525" s="7">
        <f>COUNTIFS(Sta!$A:$A,$A525,Sta!$I:$I,"&gt;0.5")/$B525</f>
        <v>0</v>
      </c>
      <c r="S525" s="7">
        <f>COUNTIFS(Sta!$B:$B,$A525,Sta!$K:$K,"&gt;0.5")/$C525</f>
        <v>0</v>
      </c>
      <c r="T525" s="12">
        <f>(COUNTIFS(Sta!$A:$A,$A525,Sta!$I:$I,"&gt;1.5") +COUNTIFS(Sta!$B:$B,$A525,Sta!$K:$K,"&gt;1.5"))/$D525</f>
        <v>0</v>
      </c>
      <c r="U525" s="7">
        <f>COUNTIFS(Sta!$A:$A,$A525,Sta!$I:$I,"&gt;1.5")/$B525</f>
        <v>0</v>
      </c>
      <c r="V525" s="7">
        <f>COUNTIFS(Sta!$B:$B,$A525,Sta!$K:$K,"&gt;1.5")/$C525</f>
        <v>0</v>
      </c>
    </row>
    <row r="526" spans="1:22" x14ac:dyDescent="0.3">
      <c r="A526" t="s">
        <v>440</v>
      </c>
      <c r="B526" s="9">
        <f>COUNTIF(Sta!A:A,A526)</f>
        <v>0</v>
      </c>
      <c r="C526" s="4">
        <f>COUNTIF(Sta!B:B,A526)</f>
        <v>0</v>
      </c>
      <c r="D526" s="4">
        <f t="shared" si="14"/>
        <v>0</v>
      </c>
      <c r="E526" s="12" t="e">
        <f>(COUNTIFS(Sta!$A:$A,$A526,Sta!$L:$L,"&gt;0.5") +COUNTIFS(Sta!$B:$B,$A526,Sta!$L:$L,"&gt;0.5"))/$D526</f>
        <v>#DIV/0!</v>
      </c>
      <c r="F526" s="7" t="e">
        <f>COUNTIFS(Sta!$A:$A,$A526,Sta!$L:$L,"&gt;0.5")/$B526</f>
        <v>#DIV/0!</v>
      </c>
      <c r="G526" s="7" t="e">
        <f>COUNTIFS(Sta!$B:$B,$A526,Sta!$L:$L,"&gt;0.5")/$C526</f>
        <v>#DIV/0!</v>
      </c>
      <c r="H526" s="12" t="e">
        <f>(COUNTIFS(Sta!$A:$A,$A526,Sta!$L:$L,"&gt;1.5") +COUNTIFS(Sta!$B:$B,$A526,Sta!$L:$L,"&gt;1.5"))/$D526</f>
        <v>#DIV/0!</v>
      </c>
      <c r="I526" s="7" t="e">
        <f>COUNTIFS(Sta!$A:$A,$A526,Sta!$L:$L,"&gt;1.5")/$B526</f>
        <v>#DIV/0!</v>
      </c>
      <c r="J526" s="7" t="e">
        <f>COUNTIFS(Sta!$B:$B,$A526,Sta!$L:$L,"&gt;1.5")/$C526</f>
        <v>#DIV/0!</v>
      </c>
      <c r="K526" s="12" t="e">
        <f>(COUNTIFS(Sta!$A:$A,$A526,Sta!$H:$H,"&gt;0.5") +COUNTIFS(Sta!$B:$B,$A526,Sta!$J:$J,"&gt;0.5"))/$D526</f>
        <v>#DIV/0!</v>
      </c>
      <c r="L526" s="7" t="e">
        <f>COUNTIFS(Sta!$A:$A,$A526,Sta!$H:$H,"&gt;0.5")/$B526</f>
        <v>#DIV/0!</v>
      </c>
      <c r="M526" s="7" t="e">
        <f>COUNTIFS(Sta!$B:$B,$A526,Sta!$J:$J,"&gt;0.5")/$C526</f>
        <v>#DIV/0!</v>
      </c>
      <c r="N526" s="12" t="e">
        <f>(COUNTIFS(Sta!$A:$A,$A526,Sta!$H:$H,"&gt;1.5") +COUNTIFS(Sta!$B:$B,$A526,Sta!$J:$J,"&gt;1.5"))/$D526</f>
        <v>#DIV/0!</v>
      </c>
      <c r="O526" s="7" t="e">
        <f>COUNTIFS(Sta!$A:$A,$A526,Sta!$H:$H,"&gt;1.5")/$B526</f>
        <v>#DIV/0!</v>
      </c>
      <c r="P526" s="7" t="e">
        <f>COUNTIFS(Sta!$B:$B,$A526,Sta!$J:$J,"&gt;1.5")/$C526</f>
        <v>#DIV/0!</v>
      </c>
      <c r="Q526" s="12" t="e">
        <f>(COUNTIFS(Sta!$A:$A,$A526,Sta!$I:$I,"&gt;0.5") +COUNTIFS(Sta!$B:$B,$A526,Sta!$K:$K,"&gt;0.5"))/$D526</f>
        <v>#DIV/0!</v>
      </c>
      <c r="R526" s="7" t="e">
        <f>COUNTIFS(Sta!$A:$A,$A526,Sta!$I:$I,"&gt;0.5")/$B526</f>
        <v>#DIV/0!</v>
      </c>
      <c r="S526" s="7" t="e">
        <f>COUNTIFS(Sta!$B:$B,$A526,Sta!$K:$K,"&gt;0.5")/$C526</f>
        <v>#DIV/0!</v>
      </c>
      <c r="T526" s="12" t="e">
        <f>(COUNTIFS(Sta!$A:$A,$A526,Sta!$I:$I,"&gt;1.5") +COUNTIFS(Sta!$B:$B,$A526,Sta!$K:$K,"&gt;1.5"))/$D526</f>
        <v>#DIV/0!</v>
      </c>
      <c r="U526" s="7" t="e">
        <f>COUNTIFS(Sta!$A:$A,$A526,Sta!$I:$I,"&gt;1.5")/$B526</f>
        <v>#DIV/0!</v>
      </c>
      <c r="V526" s="7" t="e">
        <f>COUNTIFS(Sta!$B:$B,$A526,Sta!$K:$K,"&gt;1.5")/$C526</f>
        <v>#DIV/0!</v>
      </c>
    </row>
    <row r="527" spans="1:22" x14ac:dyDescent="0.3">
      <c r="A527" t="s">
        <v>638</v>
      </c>
      <c r="B527" s="9">
        <f>COUNTIF(Sta!A:A,A527)</f>
        <v>1</v>
      </c>
      <c r="C527" s="4">
        <f>COUNTIF(Sta!B:B,A527)</f>
        <v>1</v>
      </c>
      <c r="D527" s="4">
        <f t="shared" si="14"/>
        <v>2</v>
      </c>
      <c r="E527" s="12">
        <f>(COUNTIFS(Sta!$A:$A,$A527,Sta!$L:$L,"&gt;0.5") +COUNTIFS(Sta!$B:$B,$A527,Sta!$L:$L,"&gt;0.5"))/$D527</f>
        <v>0</v>
      </c>
      <c r="F527" s="7">
        <f>COUNTIFS(Sta!$A:$A,$A527,Sta!$L:$L,"&gt;0.5")/$B527</f>
        <v>0</v>
      </c>
      <c r="G527" s="7">
        <f>COUNTIFS(Sta!$B:$B,$A527,Sta!$L:$L,"&gt;0.5")/$C527</f>
        <v>0</v>
      </c>
      <c r="H527" s="12">
        <f>(COUNTIFS(Sta!$A:$A,$A527,Sta!$L:$L,"&gt;1.5") +COUNTIFS(Sta!$B:$B,$A527,Sta!$L:$L,"&gt;1.5"))/$D527</f>
        <v>0</v>
      </c>
      <c r="I527" s="7">
        <f>COUNTIFS(Sta!$A:$A,$A527,Sta!$L:$L,"&gt;1.5")/$B527</f>
        <v>0</v>
      </c>
      <c r="J527" s="7">
        <f>COUNTIFS(Sta!$B:$B,$A527,Sta!$L:$L,"&gt;1.5")/$C527</f>
        <v>0</v>
      </c>
      <c r="K527" s="12">
        <f>(COUNTIFS(Sta!$A:$A,$A527,Sta!$H:$H,"&gt;0.5") +COUNTIFS(Sta!$B:$B,$A527,Sta!$J:$J,"&gt;0.5"))/$D527</f>
        <v>0</v>
      </c>
      <c r="L527" s="7">
        <f>COUNTIFS(Sta!$A:$A,$A527,Sta!$H:$H,"&gt;0.5")/$B527</f>
        <v>0</v>
      </c>
      <c r="M527" s="7">
        <f>COUNTIFS(Sta!$B:$B,$A527,Sta!$J:$J,"&gt;0.5")/$C527</f>
        <v>0</v>
      </c>
      <c r="N527" s="12">
        <f>(COUNTIFS(Sta!$A:$A,$A527,Sta!$H:$H,"&gt;1.5") +COUNTIFS(Sta!$B:$B,$A527,Sta!$J:$J,"&gt;1.5"))/$D527</f>
        <v>0</v>
      </c>
      <c r="O527" s="7">
        <f>COUNTIFS(Sta!$A:$A,$A527,Sta!$H:$H,"&gt;1.5")/$B527</f>
        <v>0</v>
      </c>
      <c r="P527" s="7">
        <f>COUNTIFS(Sta!$B:$B,$A527,Sta!$J:$J,"&gt;1.5")/$C527</f>
        <v>0</v>
      </c>
      <c r="Q527" s="12">
        <f>(COUNTIFS(Sta!$A:$A,$A527,Sta!$I:$I,"&gt;0.5") +COUNTIFS(Sta!$B:$B,$A527,Sta!$K:$K,"&gt;0.5"))/$D527</f>
        <v>0</v>
      </c>
      <c r="R527" s="7">
        <f>COUNTIFS(Sta!$A:$A,$A527,Sta!$I:$I,"&gt;0.5")/$B527</f>
        <v>0</v>
      </c>
      <c r="S527" s="7">
        <f>COUNTIFS(Sta!$B:$B,$A527,Sta!$K:$K,"&gt;0.5")/$C527</f>
        <v>0</v>
      </c>
      <c r="T527" s="12">
        <f>(COUNTIFS(Sta!$A:$A,$A527,Sta!$I:$I,"&gt;1.5") +COUNTIFS(Sta!$B:$B,$A527,Sta!$K:$K,"&gt;1.5"))/$D527</f>
        <v>0</v>
      </c>
      <c r="U527" s="7">
        <f>COUNTIFS(Sta!$A:$A,$A527,Sta!$I:$I,"&gt;1.5")/$B527</f>
        <v>0</v>
      </c>
      <c r="V527" s="7">
        <f>COUNTIFS(Sta!$B:$B,$A527,Sta!$K:$K,"&gt;1.5")/$C527</f>
        <v>0</v>
      </c>
    </row>
    <row r="528" spans="1:22" x14ac:dyDescent="0.3">
      <c r="A528" t="s">
        <v>545</v>
      </c>
      <c r="B528" s="9">
        <f>COUNTIF(Sta!A:A,A528)</f>
        <v>2</v>
      </c>
      <c r="C528" s="4">
        <f>COUNTIF(Sta!B:B,A528)</f>
        <v>3</v>
      </c>
      <c r="D528" s="4">
        <f t="shared" si="14"/>
        <v>5</v>
      </c>
      <c r="E528" s="12">
        <f>(COUNTIFS(Sta!$A:$A,$A528,Sta!$L:$L,"&gt;0.5") +COUNTIFS(Sta!$B:$B,$A528,Sta!$L:$L,"&gt;0.5"))/$D528</f>
        <v>0.8</v>
      </c>
      <c r="F528" s="7">
        <f>COUNTIFS(Sta!$A:$A,$A528,Sta!$L:$L,"&gt;0.5")/$B528</f>
        <v>1</v>
      </c>
      <c r="G528" s="7">
        <f>COUNTIFS(Sta!$B:$B,$A528,Sta!$L:$L,"&gt;0.5")/$C528</f>
        <v>0.66666666666666663</v>
      </c>
      <c r="H528" s="12">
        <f>(COUNTIFS(Sta!$A:$A,$A528,Sta!$L:$L,"&gt;1.5") +COUNTIFS(Sta!$B:$B,$A528,Sta!$L:$L,"&gt;1.5"))/$D528</f>
        <v>0.2</v>
      </c>
      <c r="I528" s="7">
        <f>COUNTIFS(Sta!$A:$A,$A528,Sta!$L:$L,"&gt;1.5")/$B528</f>
        <v>0</v>
      </c>
      <c r="J528" s="7">
        <f>COUNTIFS(Sta!$B:$B,$A528,Sta!$L:$L,"&gt;1.5")/$C528</f>
        <v>0.33333333333333331</v>
      </c>
      <c r="K528" s="12">
        <f>(COUNTIFS(Sta!$A:$A,$A528,Sta!$H:$H,"&gt;0.5") +COUNTIFS(Sta!$B:$B,$A528,Sta!$J:$J,"&gt;0.5"))/$D528</f>
        <v>0.6</v>
      </c>
      <c r="L528" s="7">
        <f>COUNTIFS(Sta!$A:$A,$A528,Sta!$H:$H,"&gt;0.5")/$B528</f>
        <v>0.5</v>
      </c>
      <c r="M528" s="7">
        <f>COUNTIFS(Sta!$B:$B,$A528,Sta!$J:$J,"&gt;0.5")/$C528</f>
        <v>0.66666666666666663</v>
      </c>
      <c r="N528" s="12">
        <f>(COUNTIFS(Sta!$A:$A,$A528,Sta!$H:$H,"&gt;1.5") +COUNTIFS(Sta!$B:$B,$A528,Sta!$J:$J,"&gt;1.5"))/$D528</f>
        <v>0</v>
      </c>
      <c r="O528" s="7">
        <f>COUNTIFS(Sta!$A:$A,$A528,Sta!$H:$H,"&gt;1.5")/$B528</f>
        <v>0</v>
      </c>
      <c r="P528" s="7">
        <f>COUNTIFS(Sta!$B:$B,$A528,Sta!$J:$J,"&gt;1.5")/$C528</f>
        <v>0</v>
      </c>
      <c r="Q528" s="12">
        <f>(COUNTIFS(Sta!$A:$A,$A528,Sta!$I:$I,"&gt;0.5") +COUNTIFS(Sta!$B:$B,$A528,Sta!$K:$K,"&gt;0.5"))/$D528</f>
        <v>0.4</v>
      </c>
      <c r="R528" s="7">
        <f>COUNTIFS(Sta!$A:$A,$A528,Sta!$I:$I,"&gt;0.5")/$B528</f>
        <v>0.5</v>
      </c>
      <c r="S528" s="7">
        <f>COUNTIFS(Sta!$B:$B,$A528,Sta!$K:$K,"&gt;0.5")/$C528</f>
        <v>0.33333333333333331</v>
      </c>
      <c r="T528" s="12">
        <f>(COUNTIFS(Sta!$A:$A,$A528,Sta!$I:$I,"&gt;1.5") +COUNTIFS(Sta!$B:$B,$A528,Sta!$K:$K,"&gt;1.5"))/$D528</f>
        <v>0.2</v>
      </c>
      <c r="U528" s="7">
        <f>COUNTIFS(Sta!$A:$A,$A528,Sta!$I:$I,"&gt;1.5")/$B528</f>
        <v>0</v>
      </c>
      <c r="V528" s="7">
        <f>COUNTIFS(Sta!$B:$B,$A528,Sta!$K:$K,"&gt;1.5")/$C528</f>
        <v>0.33333333333333331</v>
      </c>
    </row>
    <row r="529" spans="1:22" x14ac:dyDescent="0.3">
      <c r="A529" t="s">
        <v>148</v>
      </c>
      <c r="B529" s="9">
        <f>COUNTIF(Sta!A:A,A529)</f>
        <v>0</v>
      </c>
      <c r="C529" s="4">
        <f>COUNTIF(Sta!B:B,A529)</f>
        <v>0</v>
      </c>
      <c r="D529" s="4">
        <f t="shared" si="14"/>
        <v>0</v>
      </c>
      <c r="E529" s="12" t="e">
        <f>(COUNTIFS(Sta!$A:$A,$A529,Sta!$L:$L,"&gt;0.5") +COUNTIFS(Sta!$B:$B,$A529,Sta!$L:$L,"&gt;0.5"))/$D529</f>
        <v>#DIV/0!</v>
      </c>
      <c r="F529" s="7" t="e">
        <f>COUNTIFS(Sta!$A:$A,$A529,Sta!$L:$L,"&gt;0.5")/$B529</f>
        <v>#DIV/0!</v>
      </c>
      <c r="G529" s="7" t="e">
        <f>COUNTIFS(Sta!$B:$B,$A529,Sta!$L:$L,"&gt;0.5")/$C529</f>
        <v>#DIV/0!</v>
      </c>
      <c r="H529" s="12" t="e">
        <f>(COUNTIFS(Sta!$A:$A,$A529,Sta!$L:$L,"&gt;1.5") +COUNTIFS(Sta!$B:$B,$A529,Sta!$L:$L,"&gt;1.5"))/$D529</f>
        <v>#DIV/0!</v>
      </c>
      <c r="I529" s="7" t="e">
        <f>COUNTIFS(Sta!$A:$A,$A529,Sta!$L:$L,"&gt;1.5")/$B529</f>
        <v>#DIV/0!</v>
      </c>
      <c r="J529" s="7" t="e">
        <f>COUNTIFS(Sta!$B:$B,$A529,Sta!$L:$L,"&gt;1.5")/$C529</f>
        <v>#DIV/0!</v>
      </c>
      <c r="K529" s="12" t="e">
        <f>(COUNTIFS(Sta!$A:$A,$A529,Sta!$H:$H,"&gt;0.5") +COUNTIFS(Sta!$B:$B,$A529,Sta!$J:$J,"&gt;0.5"))/$D529</f>
        <v>#DIV/0!</v>
      </c>
      <c r="L529" s="7" t="e">
        <f>COUNTIFS(Sta!$A:$A,$A529,Sta!$H:$H,"&gt;0.5")/$B529</f>
        <v>#DIV/0!</v>
      </c>
      <c r="M529" s="7" t="e">
        <f>COUNTIFS(Sta!$B:$B,$A529,Sta!$J:$J,"&gt;0.5")/$C529</f>
        <v>#DIV/0!</v>
      </c>
      <c r="N529" s="12" t="e">
        <f>(COUNTIFS(Sta!$A:$A,$A529,Sta!$H:$H,"&gt;1.5") +COUNTIFS(Sta!$B:$B,$A529,Sta!$J:$J,"&gt;1.5"))/$D529</f>
        <v>#DIV/0!</v>
      </c>
      <c r="O529" s="7" t="e">
        <f>COUNTIFS(Sta!$A:$A,$A529,Sta!$H:$H,"&gt;1.5")/$B529</f>
        <v>#DIV/0!</v>
      </c>
      <c r="P529" s="7" t="e">
        <f>COUNTIFS(Sta!$B:$B,$A529,Sta!$J:$J,"&gt;1.5")/$C529</f>
        <v>#DIV/0!</v>
      </c>
      <c r="Q529" s="12" t="e">
        <f>(COUNTIFS(Sta!$A:$A,$A529,Sta!$I:$I,"&gt;0.5") +COUNTIFS(Sta!$B:$B,$A529,Sta!$K:$K,"&gt;0.5"))/$D529</f>
        <v>#DIV/0!</v>
      </c>
      <c r="R529" s="7" t="e">
        <f>COUNTIFS(Sta!$A:$A,$A529,Sta!$I:$I,"&gt;0.5")/$B529</f>
        <v>#DIV/0!</v>
      </c>
      <c r="S529" s="7" t="e">
        <f>COUNTIFS(Sta!$B:$B,$A529,Sta!$K:$K,"&gt;0.5")/$C529</f>
        <v>#DIV/0!</v>
      </c>
      <c r="T529" s="12" t="e">
        <f>(COUNTIFS(Sta!$A:$A,$A529,Sta!$I:$I,"&gt;1.5") +COUNTIFS(Sta!$B:$B,$A529,Sta!$K:$K,"&gt;1.5"))/$D529</f>
        <v>#DIV/0!</v>
      </c>
      <c r="U529" s="7" t="e">
        <f>COUNTIFS(Sta!$A:$A,$A529,Sta!$I:$I,"&gt;1.5")/$B529</f>
        <v>#DIV/0!</v>
      </c>
      <c r="V529" s="7" t="e">
        <f>COUNTIFS(Sta!$B:$B,$A529,Sta!$K:$K,"&gt;1.5")/$C529</f>
        <v>#DIV/0!</v>
      </c>
    </row>
    <row r="530" spans="1:22" x14ac:dyDescent="0.3">
      <c r="A530" t="s">
        <v>400</v>
      </c>
      <c r="B530" s="9">
        <f>COUNTIF(Sta!A:A,A530)</f>
        <v>0</v>
      </c>
      <c r="C530" s="4">
        <f>COUNTIF(Sta!B:B,A530)</f>
        <v>0</v>
      </c>
      <c r="D530" s="4">
        <f t="shared" si="14"/>
        <v>0</v>
      </c>
      <c r="E530" s="12" t="e">
        <f>(COUNTIFS(Sta!$A:$A,$A530,Sta!$L:$L,"&gt;0.5") +COUNTIFS(Sta!$B:$B,$A530,Sta!$L:$L,"&gt;0.5"))/$D530</f>
        <v>#DIV/0!</v>
      </c>
      <c r="F530" s="7" t="e">
        <f>COUNTIFS(Sta!$A:$A,$A530,Sta!$L:$L,"&gt;0.5")/$B530</f>
        <v>#DIV/0!</v>
      </c>
      <c r="G530" s="7" t="e">
        <f>COUNTIFS(Sta!$B:$B,$A530,Sta!$L:$L,"&gt;0.5")/$C530</f>
        <v>#DIV/0!</v>
      </c>
      <c r="H530" s="12" t="e">
        <f>(COUNTIFS(Sta!$A:$A,$A530,Sta!$L:$L,"&gt;1.5") +COUNTIFS(Sta!$B:$B,$A530,Sta!$L:$L,"&gt;1.5"))/$D530</f>
        <v>#DIV/0!</v>
      </c>
      <c r="I530" s="7" t="e">
        <f>COUNTIFS(Sta!$A:$A,$A530,Sta!$L:$L,"&gt;1.5")/$B530</f>
        <v>#DIV/0!</v>
      </c>
      <c r="J530" s="7" t="e">
        <f>COUNTIFS(Sta!$B:$B,$A530,Sta!$L:$L,"&gt;1.5")/$C530</f>
        <v>#DIV/0!</v>
      </c>
      <c r="K530" s="12" t="e">
        <f>(COUNTIFS(Sta!$A:$A,$A530,Sta!$H:$H,"&gt;0.5") +COUNTIFS(Sta!$B:$B,$A530,Sta!$J:$J,"&gt;0.5"))/$D530</f>
        <v>#DIV/0!</v>
      </c>
      <c r="L530" s="7" t="e">
        <f>COUNTIFS(Sta!$A:$A,$A530,Sta!$H:$H,"&gt;0.5")/$B530</f>
        <v>#DIV/0!</v>
      </c>
      <c r="M530" s="7" t="e">
        <f>COUNTIFS(Sta!$B:$B,$A530,Sta!$J:$J,"&gt;0.5")/$C530</f>
        <v>#DIV/0!</v>
      </c>
      <c r="N530" s="12" t="e">
        <f>(COUNTIFS(Sta!$A:$A,$A530,Sta!$H:$H,"&gt;1.5") +COUNTIFS(Sta!$B:$B,$A530,Sta!$J:$J,"&gt;1.5"))/$D530</f>
        <v>#DIV/0!</v>
      </c>
      <c r="O530" s="7" t="e">
        <f>COUNTIFS(Sta!$A:$A,$A530,Sta!$H:$H,"&gt;1.5")/$B530</f>
        <v>#DIV/0!</v>
      </c>
      <c r="P530" s="7" t="e">
        <f>COUNTIFS(Sta!$B:$B,$A530,Sta!$J:$J,"&gt;1.5")/$C530</f>
        <v>#DIV/0!</v>
      </c>
      <c r="Q530" s="12" t="e">
        <f>(COUNTIFS(Sta!$A:$A,$A530,Sta!$I:$I,"&gt;0.5") +COUNTIFS(Sta!$B:$B,$A530,Sta!$K:$K,"&gt;0.5"))/$D530</f>
        <v>#DIV/0!</v>
      </c>
      <c r="R530" s="7" t="e">
        <f>COUNTIFS(Sta!$A:$A,$A530,Sta!$I:$I,"&gt;0.5")/$B530</f>
        <v>#DIV/0!</v>
      </c>
      <c r="S530" s="7" t="e">
        <f>COUNTIFS(Sta!$B:$B,$A530,Sta!$K:$K,"&gt;0.5")/$C530</f>
        <v>#DIV/0!</v>
      </c>
      <c r="T530" s="12" t="e">
        <f>(COUNTIFS(Sta!$A:$A,$A530,Sta!$I:$I,"&gt;1.5") +COUNTIFS(Sta!$B:$B,$A530,Sta!$K:$K,"&gt;1.5"))/$D530</f>
        <v>#DIV/0!</v>
      </c>
      <c r="U530" s="7" t="e">
        <f>COUNTIFS(Sta!$A:$A,$A530,Sta!$I:$I,"&gt;1.5")/$B530</f>
        <v>#DIV/0!</v>
      </c>
      <c r="V530" s="7" t="e">
        <f>COUNTIFS(Sta!$B:$B,$A530,Sta!$K:$K,"&gt;1.5")/$C530</f>
        <v>#DIV/0!</v>
      </c>
    </row>
    <row r="531" spans="1:22" x14ac:dyDescent="0.3">
      <c r="A531" t="s">
        <v>609</v>
      </c>
      <c r="B531" s="9">
        <f>COUNTIF(Sta!A:A,A531)</f>
        <v>1</v>
      </c>
      <c r="C531" s="4">
        <f>COUNTIF(Sta!B:B,A531)</f>
        <v>3</v>
      </c>
      <c r="D531" s="4">
        <f t="shared" si="14"/>
        <v>4</v>
      </c>
      <c r="E531" s="12">
        <f>(COUNTIFS(Sta!$A:$A,$A531,Sta!$L:$L,"&gt;0.5") +COUNTIFS(Sta!$B:$B,$A531,Sta!$L:$L,"&gt;0.5"))/$D531</f>
        <v>0.75</v>
      </c>
      <c r="F531" s="7">
        <f>COUNTIFS(Sta!$A:$A,$A531,Sta!$L:$L,"&gt;0.5")/$B531</f>
        <v>1</v>
      </c>
      <c r="G531" s="7">
        <f>COUNTIFS(Sta!$B:$B,$A531,Sta!$L:$L,"&gt;0.5")/$C531</f>
        <v>0.66666666666666663</v>
      </c>
      <c r="H531" s="12">
        <f>(COUNTIFS(Sta!$A:$A,$A531,Sta!$L:$L,"&gt;1.5") +COUNTIFS(Sta!$B:$B,$A531,Sta!$L:$L,"&gt;1.5"))/$D531</f>
        <v>0.25</v>
      </c>
      <c r="I531" s="7">
        <f>COUNTIFS(Sta!$A:$A,$A531,Sta!$L:$L,"&gt;1.5")/$B531</f>
        <v>1</v>
      </c>
      <c r="J531" s="7">
        <f>COUNTIFS(Sta!$B:$B,$A531,Sta!$L:$L,"&gt;1.5")/$C531</f>
        <v>0</v>
      </c>
      <c r="K531" s="12">
        <f>(COUNTIFS(Sta!$A:$A,$A531,Sta!$H:$H,"&gt;0.5") +COUNTIFS(Sta!$B:$B,$A531,Sta!$J:$J,"&gt;0.5"))/$D531</f>
        <v>0.25</v>
      </c>
      <c r="L531" s="7">
        <f>COUNTIFS(Sta!$A:$A,$A531,Sta!$H:$H,"&gt;0.5")/$B531</f>
        <v>0</v>
      </c>
      <c r="M531" s="7">
        <f>COUNTIFS(Sta!$B:$B,$A531,Sta!$J:$J,"&gt;0.5")/$C531</f>
        <v>0.33333333333333331</v>
      </c>
      <c r="N531" s="12">
        <f>(COUNTIFS(Sta!$A:$A,$A531,Sta!$H:$H,"&gt;1.5") +COUNTIFS(Sta!$B:$B,$A531,Sta!$J:$J,"&gt;1.5"))/$D531</f>
        <v>0</v>
      </c>
      <c r="O531" s="7">
        <f>COUNTIFS(Sta!$A:$A,$A531,Sta!$H:$H,"&gt;1.5")/$B531</f>
        <v>0</v>
      </c>
      <c r="P531" s="7">
        <f>COUNTIFS(Sta!$B:$B,$A531,Sta!$J:$J,"&gt;1.5")/$C531</f>
        <v>0</v>
      </c>
      <c r="Q531" s="12">
        <f>(COUNTIFS(Sta!$A:$A,$A531,Sta!$I:$I,"&gt;0.5") +COUNTIFS(Sta!$B:$B,$A531,Sta!$K:$K,"&gt;0.5"))/$D531</f>
        <v>0.5</v>
      </c>
      <c r="R531" s="7">
        <f>COUNTIFS(Sta!$A:$A,$A531,Sta!$I:$I,"&gt;0.5")/$B531</f>
        <v>1</v>
      </c>
      <c r="S531" s="7">
        <f>COUNTIFS(Sta!$B:$B,$A531,Sta!$K:$K,"&gt;0.5")/$C531</f>
        <v>0.33333333333333331</v>
      </c>
      <c r="T531" s="12">
        <f>(COUNTIFS(Sta!$A:$A,$A531,Sta!$I:$I,"&gt;1.5") +COUNTIFS(Sta!$B:$B,$A531,Sta!$K:$K,"&gt;1.5"))/$D531</f>
        <v>0.25</v>
      </c>
      <c r="U531" s="7">
        <f>COUNTIFS(Sta!$A:$A,$A531,Sta!$I:$I,"&gt;1.5")/$B531</f>
        <v>1</v>
      </c>
      <c r="V531" s="7">
        <f>COUNTIFS(Sta!$B:$B,$A531,Sta!$K:$K,"&gt;1.5")/$C531</f>
        <v>0</v>
      </c>
    </row>
    <row r="532" spans="1:22" x14ac:dyDescent="0.3">
      <c r="A532" t="s">
        <v>665</v>
      </c>
      <c r="B532" s="9">
        <f>COUNTIF(Sta!A:A,A532)</f>
        <v>2</v>
      </c>
      <c r="C532" s="4">
        <f>COUNTIF(Sta!B:B,A532)</f>
        <v>1</v>
      </c>
      <c r="D532" s="4">
        <f t="shared" si="14"/>
        <v>3</v>
      </c>
      <c r="E532" s="12">
        <f>(COUNTIFS(Sta!$A:$A,$A532,Sta!$L:$L,"&gt;0.5") +COUNTIFS(Sta!$B:$B,$A532,Sta!$L:$L,"&gt;0.5"))/$D532</f>
        <v>0.66666666666666663</v>
      </c>
      <c r="F532" s="7">
        <f>COUNTIFS(Sta!$A:$A,$A532,Sta!$L:$L,"&gt;0.5")/$B532</f>
        <v>1</v>
      </c>
      <c r="G532" s="7">
        <f>COUNTIFS(Sta!$B:$B,$A532,Sta!$L:$L,"&gt;0.5")/$C532</f>
        <v>0</v>
      </c>
      <c r="H532" s="12">
        <f>(COUNTIFS(Sta!$A:$A,$A532,Sta!$L:$L,"&gt;1.5") +COUNTIFS(Sta!$B:$B,$A532,Sta!$L:$L,"&gt;1.5"))/$D532</f>
        <v>0.33333333333333331</v>
      </c>
      <c r="I532" s="7">
        <f>COUNTIFS(Sta!$A:$A,$A532,Sta!$L:$L,"&gt;1.5")/$B532</f>
        <v>0.5</v>
      </c>
      <c r="J532" s="7">
        <f>COUNTIFS(Sta!$B:$B,$A532,Sta!$L:$L,"&gt;1.5")/$C532</f>
        <v>0</v>
      </c>
      <c r="K532" s="12">
        <f>(COUNTIFS(Sta!$A:$A,$A532,Sta!$H:$H,"&gt;0.5") +COUNTIFS(Sta!$B:$B,$A532,Sta!$J:$J,"&gt;0.5"))/$D532</f>
        <v>0.33333333333333331</v>
      </c>
      <c r="L532" s="7">
        <f>COUNTIFS(Sta!$A:$A,$A532,Sta!$H:$H,"&gt;0.5")/$B532</f>
        <v>0.5</v>
      </c>
      <c r="M532" s="7">
        <f>COUNTIFS(Sta!$B:$B,$A532,Sta!$J:$J,"&gt;0.5")/$C532</f>
        <v>0</v>
      </c>
      <c r="N532" s="12">
        <f>(COUNTIFS(Sta!$A:$A,$A532,Sta!$H:$H,"&gt;1.5") +COUNTIFS(Sta!$B:$B,$A532,Sta!$J:$J,"&gt;1.5"))/$D532</f>
        <v>0</v>
      </c>
      <c r="O532" s="7">
        <f>COUNTIFS(Sta!$A:$A,$A532,Sta!$H:$H,"&gt;1.5")/$B532</f>
        <v>0</v>
      </c>
      <c r="P532" s="7">
        <f>COUNTIFS(Sta!$B:$B,$A532,Sta!$J:$J,"&gt;1.5")/$C532</f>
        <v>0</v>
      </c>
      <c r="Q532" s="12">
        <f>(COUNTIFS(Sta!$A:$A,$A532,Sta!$I:$I,"&gt;0.5") +COUNTIFS(Sta!$B:$B,$A532,Sta!$K:$K,"&gt;0.5"))/$D532</f>
        <v>0.66666666666666663</v>
      </c>
      <c r="R532" s="7">
        <f>COUNTIFS(Sta!$A:$A,$A532,Sta!$I:$I,"&gt;0.5")/$B532</f>
        <v>1</v>
      </c>
      <c r="S532" s="7">
        <f>COUNTIFS(Sta!$B:$B,$A532,Sta!$K:$K,"&gt;0.5")/$C532</f>
        <v>0</v>
      </c>
      <c r="T532" s="12">
        <f>(COUNTIFS(Sta!$A:$A,$A532,Sta!$I:$I,"&gt;1.5") +COUNTIFS(Sta!$B:$B,$A532,Sta!$K:$K,"&gt;1.5"))/$D532</f>
        <v>0</v>
      </c>
      <c r="U532" s="7">
        <f>COUNTIFS(Sta!$A:$A,$A532,Sta!$I:$I,"&gt;1.5")/$B532</f>
        <v>0</v>
      </c>
      <c r="V532" s="7">
        <f>COUNTIFS(Sta!$B:$B,$A532,Sta!$K:$K,"&gt;1.5")/$C532</f>
        <v>0</v>
      </c>
    </row>
    <row r="533" spans="1:22" x14ac:dyDescent="0.3">
      <c r="A533" t="s">
        <v>513</v>
      </c>
      <c r="B533" s="9">
        <f>COUNTIF(Sta!A:A,A533)</f>
        <v>12</v>
      </c>
      <c r="C533" s="4">
        <f>COUNTIF(Sta!B:B,A533)</f>
        <v>10</v>
      </c>
      <c r="D533" s="4">
        <f t="shared" si="14"/>
        <v>22</v>
      </c>
      <c r="E533" s="12">
        <f>(COUNTIFS(Sta!$A:$A,$A533,Sta!$L:$L,"&gt;0.5") +COUNTIFS(Sta!$B:$B,$A533,Sta!$L:$L,"&gt;0.5"))/$D533</f>
        <v>0.72727272727272729</v>
      </c>
      <c r="F533" s="7">
        <f>COUNTIFS(Sta!$A:$A,$A533,Sta!$L:$L,"&gt;0.5")/$B533</f>
        <v>0.75</v>
      </c>
      <c r="G533" s="7">
        <f>COUNTIFS(Sta!$B:$B,$A533,Sta!$L:$L,"&gt;0.5")/$C533</f>
        <v>0.7</v>
      </c>
      <c r="H533" s="12">
        <f>(COUNTIFS(Sta!$A:$A,$A533,Sta!$L:$L,"&gt;1.5") +COUNTIFS(Sta!$B:$B,$A533,Sta!$L:$L,"&gt;1.5"))/$D533</f>
        <v>0.22727272727272727</v>
      </c>
      <c r="I533" s="7">
        <f>COUNTIFS(Sta!$A:$A,$A533,Sta!$L:$L,"&gt;1.5")/$B533</f>
        <v>0.25</v>
      </c>
      <c r="J533" s="7">
        <f>COUNTIFS(Sta!$B:$B,$A533,Sta!$L:$L,"&gt;1.5")/$C533</f>
        <v>0.2</v>
      </c>
      <c r="K533" s="12">
        <f>(COUNTIFS(Sta!$A:$A,$A533,Sta!$H:$H,"&gt;0.5") +COUNTIFS(Sta!$B:$B,$A533,Sta!$J:$J,"&gt;0.5"))/$D533</f>
        <v>0.45454545454545453</v>
      </c>
      <c r="L533" s="7">
        <f>COUNTIFS(Sta!$A:$A,$A533,Sta!$H:$H,"&gt;0.5")/$B533</f>
        <v>0.5</v>
      </c>
      <c r="M533" s="7">
        <f>COUNTIFS(Sta!$B:$B,$A533,Sta!$J:$J,"&gt;0.5")/$C533</f>
        <v>0.4</v>
      </c>
      <c r="N533" s="12">
        <f>(COUNTIFS(Sta!$A:$A,$A533,Sta!$H:$H,"&gt;1.5") +COUNTIFS(Sta!$B:$B,$A533,Sta!$J:$J,"&gt;1.5"))/$D533</f>
        <v>0.13636363636363635</v>
      </c>
      <c r="O533" s="7">
        <f>COUNTIFS(Sta!$A:$A,$A533,Sta!$H:$H,"&gt;1.5")/$B533</f>
        <v>0.16666666666666666</v>
      </c>
      <c r="P533" s="7">
        <f>COUNTIFS(Sta!$B:$B,$A533,Sta!$J:$J,"&gt;1.5")/$C533</f>
        <v>0.1</v>
      </c>
      <c r="Q533" s="12">
        <f>(COUNTIFS(Sta!$A:$A,$A533,Sta!$I:$I,"&gt;0.5") +COUNTIFS(Sta!$B:$B,$A533,Sta!$K:$K,"&gt;0.5"))/$D533</f>
        <v>0.45454545454545453</v>
      </c>
      <c r="R533" s="7">
        <f>COUNTIFS(Sta!$A:$A,$A533,Sta!$I:$I,"&gt;0.5")/$B533</f>
        <v>0.5</v>
      </c>
      <c r="S533" s="7">
        <f>COUNTIFS(Sta!$B:$B,$A533,Sta!$K:$K,"&gt;0.5")/$C533</f>
        <v>0.4</v>
      </c>
      <c r="T533" s="12">
        <f>(COUNTIFS(Sta!$A:$A,$A533,Sta!$I:$I,"&gt;1.5") +COUNTIFS(Sta!$B:$B,$A533,Sta!$K:$K,"&gt;1.5"))/$D533</f>
        <v>4.5454545454545456E-2</v>
      </c>
      <c r="U533" s="7">
        <f>COUNTIFS(Sta!$A:$A,$A533,Sta!$I:$I,"&gt;1.5")/$B533</f>
        <v>0</v>
      </c>
      <c r="V533" s="7">
        <f>COUNTIFS(Sta!$B:$B,$A533,Sta!$K:$K,"&gt;1.5")/$C533</f>
        <v>0.1</v>
      </c>
    </row>
    <row r="534" spans="1:22" x14ac:dyDescent="0.3">
      <c r="A534" t="s">
        <v>501</v>
      </c>
      <c r="B534" s="9">
        <f>COUNTIF(Sta!A:A,A534)</f>
        <v>10</v>
      </c>
      <c r="C534" s="4">
        <f>COUNTIF(Sta!B:B,A534)</f>
        <v>11</v>
      </c>
      <c r="D534" s="4">
        <f t="shared" si="14"/>
        <v>21</v>
      </c>
      <c r="E534" s="12">
        <f>(COUNTIFS(Sta!$A:$A,$A534,Sta!$L:$L,"&gt;0.5") +COUNTIFS(Sta!$B:$B,$A534,Sta!$L:$L,"&gt;0.5"))/$D534</f>
        <v>0.76190476190476186</v>
      </c>
      <c r="F534" s="7">
        <f>COUNTIFS(Sta!$A:$A,$A534,Sta!$L:$L,"&gt;0.5")/$B534</f>
        <v>0.7</v>
      </c>
      <c r="G534" s="7">
        <f>COUNTIFS(Sta!$B:$B,$A534,Sta!$L:$L,"&gt;0.5")/$C534</f>
        <v>0.81818181818181823</v>
      </c>
      <c r="H534" s="12">
        <f>(COUNTIFS(Sta!$A:$A,$A534,Sta!$L:$L,"&gt;1.5") +COUNTIFS(Sta!$B:$B,$A534,Sta!$L:$L,"&gt;1.5"))/$D534</f>
        <v>0.33333333333333331</v>
      </c>
      <c r="I534" s="7">
        <f>COUNTIFS(Sta!$A:$A,$A534,Sta!$L:$L,"&gt;1.5")/$B534</f>
        <v>0.4</v>
      </c>
      <c r="J534" s="7">
        <f>COUNTIFS(Sta!$B:$B,$A534,Sta!$L:$L,"&gt;1.5")/$C534</f>
        <v>0.27272727272727271</v>
      </c>
      <c r="K534" s="12">
        <f>(COUNTIFS(Sta!$A:$A,$A534,Sta!$H:$H,"&gt;0.5") +COUNTIFS(Sta!$B:$B,$A534,Sta!$J:$J,"&gt;0.5"))/$D534</f>
        <v>0.42857142857142855</v>
      </c>
      <c r="L534" s="7">
        <f>COUNTIFS(Sta!$A:$A,$A534,Sta!$H:$H,"&gt;0.5")/$B534</f>
        <v>0.5</v>
      </c>
      <c r="M534" s="7">
        <f>COUNTIFS(Sta!$B:$B,$A534,Sta!$J:$J,"&gt;0.5")/$C534</f>
        <v>0.36363636363636365</v>
      </c>
      <c r="N534" s="12">
        <f>(COUNTIFS(Sta!$A:$A,$A534,Sta!$H:$H,"&gt;1.5") +COUNTIFS(Sta!$B:$B,$A534,Sta!$J:$J,"&gt;1.5"))/$D534</f>
        <v>0</v>
      </c>
      <c r="O534" s="7">
        <f>COUNTIFS(Sta!$A:$A,$A534,Sta!$H:$H,"&gt;1.5")/$B534</f>
        <v>0</v>
      </c>
      <c r="P534" s="7">
        <f>COUNTIFS(Sta!$B:$B,$A534,Sta!$J:$J,"&gt;1.5")/$C534</f>
        <v>0</v>
      </c>
      <c r="Q534" s="12">
        <f>(COUNTIFS(Sta!$A:$A,$A534,Sta!$I:$I,"&gt;0.5") +COUNTIFS(Sta!$B:$B,$A534,Sta!$K:$K,"&gt;0.5"))/$D534</f>
        <v>0.52380952380952384</v>
      </c>
      <c r="R534" s="7">
        <f>COUNTIFS(Sta!$A:$A,$A534,Sta!$I:$I,"&gt;0.5")/$B534</f>
        <v>0.5</v>
      </c>
      <c r="S534" s="7">
        <f>COUNTIFS(Sta!$B:$B,$A534,Sta!$K:$K,"&gt;0.5")/$C534</f>
        <v>0.54545454545454541</v>
      </c>
      <c r="T534" s="12">
        <f>(COUNTIFS(Sta!$A:$A,$A534,Sta!$I:$I,"&gt;1.5") +COUNTIFS(Sta!$B:$B,$A534,Sta!$K:$K,"&gt;1.5"))/$D534</f>
        <v>0.19047619047619047</v>
      </c>
      <c r="U534" s="7">
        <f>COUNTIFS(Sta!$A:$A,$A534,Sta!$I:$I,"&gt;1.5")/$B534</f>
        <v>0.1</v>
      </c>
      <c r="V534" s="7">
        <f>COUNTIFS(Sta!$B:$B,$A534,Sta!$K:$K,"&gt;1.5")/$C534</f>
        <v>0.27272727272727271</v>
      </c>
    </row>
    <row r="535" spans="1:22" x14ac:dyDescent="0.3">
      <c r="A535" t="s">
        <v>455</v>
      </c>
      <c r="B535" s="9">
        <f>COUNTIF(Sta!A:A,A535)</f>
        <v>14</v>
      </c>
      <c r="C535" s="4">
        <f>COUNTIF(Sta!B:B,A535)</f>
        <v>8</v>
      </c>
      <c r="D535" s="4">
        <f t="shared" si="14"/>
        <v>22</v>
      </c>
      <c r="E535" s="12">
        <f>(COUNTIFS(Sta!$A:$A,$A535,Sta!$L:$L,"&gt;0.5") +COUNTIFS(Sta!$B:$B,$A535,Sta!$L:$L,"&gt;0.5"))/$D535</f>
        <v>0.36363636363636365</v>
      </c>
      <c r="F535" s="7">
        <f>COUNTIFS(Sta!$A:$A,$A535,Sta!$L:$L,"&gt;0.5")/$B535</f>
        <v>0.42857142857142855</v>
      </c>
      <c r="G535" s="7">
        <f>COUNTIFS(Sta!$B:$B,$A535,Sta!$L:$L,"&gt;0.5")/$C535</f>
        <v>0.25</v>
      </c>
      <c r="H535" s="12">
        <f>(COUNTIFS(Sta!$A:$A,$A535,Sta!$L:$L,"&gt;1.5") +COUNTIFS(Sta!$B:$B,$A535,Sta!$L:$L,"&gt;1.5"))/$D535</f>
        <v>0.27272727272727271</v>
      </c>
      <c r="I535" s="7">
        <f>COUNTIFS(Sta!$A:$A,$A535,Sta!$L:$L,"&gt;1.5")/$B535</f>
        <v>0.2857142857142857</v>
      </c>
      <c r="J535" s="7">
        <f>COUNTIFS(Sta!$B:$B,$A535,Sta!$L:$L,"&gt;1.5")/$C535</f>
        <v>0.25</v>
      </c>
      <c r="K535" s="12">
        <f>(COUNTIFS(Sta!$A:$A,$A535,Sta!$H:$H,"&gt;0.5") +COUNTIFS(Sta!$B:$B,$A535,Sta!$J:$J,"&gt;0.5"))/$D535</f>
        <v>0.31818181818181818</v>
      </c>
      <c r="L535" s="7">
        <f>COUNTIFS(Sta!$A:$A,$A535,Sta!$H:$H,"&gt;0.5")/$B535</f>
        <v>0.35714285714285715</v>
      </c>
      <c r="M535" s="7">
        <f>COUNTIFS(Sta!$B:$B,$A535,Sta!$J:$J,"&gt;0.5")/$C535</f>
        <v>0.25</v>
      </c>
      <c r="N535" s="12">
        <f>(COUNTIFS(Sta!$A:$A,$A535,Sta!$H:$H,"&gt;1.5") +COUNTIFS(Sta!$B:$B,$A535,Sta!$J:$J,"&gt;1.5"))/$D535</f>
        <v>0.27272727272727271</v>
      </c>
      <c r="O535" s="7">
        <f>COUNTIFS(Sta!$A:$A,$A535,Sta!$H:$H,"&gt;1.5")/$B535</f>
        <v>0.2857142857142857</v>
      </c>
      <c r="P535" s="7">
        <f>COUNTIFS(Sta!$B:$B,$A535,Sta!$J:$J,"&gt;1.5")/$C535</f>
        <v>0.25</v>
      </c>
      <c r="Q535" s="12">
        <f>(COUNTIFS(Sta!$A:$A,$A535,Sta!$I:$I,"&gt;0.5") +COUNTIFS(Sta!$B:$B,$A535,Sta!$K:$K,"&gt;0.5"))/$D535</f>
        <v>0.18181818181818182</v>
      </c>
      <c r="R535" s="7">
        <f>COUNTIFS(Sta!$A:$A,$A535,Sta!$I:$I,"&gt;0.5")/$B535</f>
        <v>0.21428571428571427</v>
      </c>
      <c r="S535" s="7">
        <f>COUNTIFS(Sta!$B:$B,$A535,Sta!$K:$K,"&gt;0.5")/$C535</f>
        <v>0.125</v>
      </c>
      <c r="T535" s="12">
        <f>(COUNTIFS(Sta!$A:$A,$A535,Sta!$I:$I,"&gt;1.5") +COUNTIFS(Sta!$B:$B,$A535,Sta!$K:$K,"&gt;1.5"))/$D535</f>
        <v>0</v>
      </c>
      <c r="U535" s="7">
        <f>COUNTIFS(Sta!$A:$A,$A535,Sta!$I:$I,"&gt;1.5")/$B535</f>
        <v>0</v>
      </c>
      <c r="V535" s="7">
        <f>COUNTIFS(Sta!$B:$B,$A535,Sta!$K:$K,"&gt;1.5")/$C535</f>
        <v>0</v>
      </c>
    </row>
    <row r="536" spans="1:22" x14ac:dyDescent="0.3">
      <c r="A536" t="s">
        <v>262</v>
      </c>
      <c r="B536" s="9">
        <f>COUNTIF(Sta!A:A,A536)</f>
        <v>0</v>
      </c>
      <c r="C536" s="4">
        <f>COUNTIF(Sta!B:B,A536)</f>
        <v>0</v>
      </c>
      <c r="D536" s="4">
        <f t="shared" si="14"/>
        <v>0</v>
      </c>
      <c r="E536" s="12" t="e">
        <f>(COUNTIFS(Sta!$A:$A,$A536,Sta!$L:$L,"&gt;0.5") +COUNTIFS(Sta!$B:$B,$A536,Sta!$L:$L,"&gt;0.5"))/$D536</f>
        <v>#DIV/0!</v>
      </c>
      <c r="F536" s="7" t="e">
        <f>COUNTIFS(Sta!$A:$A,$A536,Sta!$L:$L,"&gt;0.5")/$B536</f>
        <v>#DIV/0!</v>
      </c>
      <c r="G536" s="7" t="e">
        <f>COUNTIFS(Sta!$B:$B,$A536,Sta!$L:$L,"&gt;0.5")/$C536</f>
        <v>#DIV/0!</v>
      </c>
      <c r="H536" s="12" t="e">
        <f>(COUNTIFS(Sta!$A:$A,$A536,Sta!$L:$L,"&gt;1.5") +COUNTIFS(Sta!$B:$B,$A536,Sta!$L:$L,"&gt;1.5"))/$D536</f>
        <v>#DIV/0!</v>
      </c>
      <c r="I536" s="7" t="e">
        <f>COUNTIFS(Sta!$A:$A,$A536,Sta!$L:$L,"&gt;1.5")/$B536</f>
        <v>#DIV/0!</v>
      </c>
      <c r="J536" s="7" t="e">
        <f>COUNTIFS(Sta!$B:$B,$A536,Sta!$L:$L,"&gt;1.5")/$C536</f>
        <v>#DIV/0!</v>
      </c>
      <c r="K536" s="12" t="e">
        <f>(COUNTIFS(Sta!$A:$A,$A536,Sta!$H:$H,"&gt;0.5") +COUNTIFS(Sta!$B:$B,$A536,Sta!$J:$J,"&gt;0.5"))/$D536</f>
        <v>#DIV/0!</v>
      </c>
      <c r="L536" s="7" t="e">
        <f>COUNTIFS(Sta!$A:$A,$A536,Sta!$H:$H,"&gt;0.5")/$B536</f>
        <v>#DIV/0!</v>
      </c>
      <c r="M536" s="7" t="e">
        <f>COUNTIFS(Sta!$B:$B,$A536,Sta!$J:$J,"&gt;0.5")/$C536</f>
        <v>#DIV/0!</v>
      </c>
      <c r="N536" s="12" t="e">
        <f>(COUNTIFS(Sta!$A:$A,$A536,Sta!$H:$H,"&gt;1.5") +COUNTIFS(Sta!$B:$B,$A536,Sta!$J:$J,"&gt;1.5"))/$D536</f>
        <v>#DIV/0!</v>
      </c>
      <c r="O536" s="7" t="e">
        <f>COUNTIFS(Sta!$A:$A,$A536,Sta!$H:$H,"&gt;1.5")/$B536</f>
        <v>#DIV/0!</v>
      </c>
      <c r="P536" s="7" t="e">
        <f>COUNTIFS(Sta!$B:$B,$A536,Sta!$J:$J,"&gt;1.5")/$C536</f>
        <v>#DIV/0!</v>
      </c>
      <c r="Q536" s="12" t="e">
        <f>(COUNTIFS(Sta!$A:$A,$A536,Sta!$I:$I,"&gt;0.5") +COUNTIFS(Sta!$B:$B,$A536,Sta!$K:$K,"&gt;0.5"))/$D536</f>
        <v>#DIV/0!</v>
      </c>
      <c r="R536" s="7" t="e">
        <f>COUNTIFS(Sta!$A:$A,$A536,Sta!$I:$I,"&gt;0.5")/$B536</f>
        <v>#DIV/0!</v>
      </c>
      <c r="S536" s="7" t="e">
        <f>COUNTIFS(Sta!$B:$B,$A536,Sta!$K:$K,"&gt;0.5")/$C536</f>
        <v>#DIV/0!</v>
      </c>
      <c r="T536" s="12" t="e">
        <f>(COUNTIFS(Sta!$A:$A,$A536,Sta!$I:$I,"&gt;1.5") +COUNTIFS(Sta!$B:$B,$A536,Sta!$K:$K,"&gt;1.5"))/$D536</f>
        <v>#DIV/0!</v>
      </c>
      <c r="U536" s="7" t="e">
        <f>COUNTIFS(Sta!$A:$A,$A536,Sta!$I:$I,"&gt;1.5")/$B536</f>
        <v>#DIV/0!</v>
      </c>
      <c r="V536" s="7" t="e">
        <f>COUNTIFS(Sta!$B:$B,$A536,Sta!$K:$K,"&gt;1.5")/$C536</f>
        <v>#DIV/0!</v>
      </c>
    </row>
    <row r="537" spans="1:22" x14ac:dyDescent="0.3">
      <c r="A537" t="s">
        <v>136</v>
      </c>
      <c r="B537" s="9">
        <f>COUNTIF(Sta!A:A,A537)</f>
        <v>1</v>
      </c>
      <c r="C537" s="4">
        <f>COUNTIF(Sta!B:B,A537)</f>
        <v>0</v>
      </c>
      <c r="D537" s="4">
        <f t="shared" si="14"/>
        <v>1</v>
      </c>
      <c r="E537" s="12">
        <f>(COUNTIFS(Sta!$A:$A,$A537,Sta!$L:$L,"&gt;0.5") +COUNTIFS(Sta!$B:$B,$A537,Sta!$L:$L,"&gt;0.5"))/$D537</f>
        <v>1</v>
      </c>
      <c r="F537" s="7">
        <f>COUNTIFS(Sta!$A:$A,$A537,Sta!$L:$L,"&gt;0.5")/$B537</f>
        <v>1</v>
      </c>
      <c r="G537" s="7" t="e">
        <f>COUNTIFS(Sta!$B:$B,$A537,Sta!$L:$L,"&gt;0.5")/$C537</f>
        <v>#DIV/0!</v>
      </c>
      <c r="H537" s="12">
        <f>(COUNTIFS(Sta!$A:$A,$A537,Sta!$L:$L,"&gt;1.5") +COUNTIFS(Sta!$B:$B,$A537,Sta!$L:$L,"&gt;1.5"))/$D537</f>
        <v>0</v>
      </c>
      <c r="I537" s="7">
        <f>COUNTIFS(Sta!$A:$A,$A537,Sta!$L:$L,"&gt;1.5")/$B537</f>
        <v>0</v>
      </c>
      <c r="J537" s="7" t="e">
        <f>COUNTIFS(Sta!$B:$B,$A537,Sta!$L:$L,"&gt;1.5")/$C537</f>
        <v>#DIV/0!</v>
      </c>
      <c r="K537" s="12">
        <f>(COUNTIFS(Sta!$A:$A,$A537,Sta!$H:$H,"&gt;0.5") +COUNTIFS(Sta!$B:$B,$A537,Sta!$J:$J,"&gt;0.5"))/$D537</f>
        <v>1</v>
      </c>
      <c r="L537" s="7">
        <f>COUNTIFS(Sta!$A:$A,$A537,Sta!$H:$H,"&gt;0.5")/$B537</f>
        <v>1</v>
      </c>
      <c r="M537" s="7" t="e">
        <f>COUNTIFS(Sta!$B:$B,$A537,Sta!$J:$J,"&gt;0.5")/$C537</f>
        <v>#DIV/0!</v>
      </c>
      <c r="N537" s="12">
        <f>(COUNTIFS(Sta!$A:$A,$A537,Sta!$H:$H,"&gt;1.5") +COUNTIFS(Sta!$B:$B,$A537,Sta!$J:$J,"&gt;1.5"))/$D537</f>
        <v>0</v>
      </c>
      <c r="O537" s="7">
        <f>COUNTIFS(Sta!$A:$A,$A537,Sta!$H:$H,"&gt;1.5")/$B537</f>
        <v>0</v>
      </c>
      <c r="P537" s="7" t="e">
        <f>COUNTIFS(Sta!$B:$B,$A537,Sta!$J:$J,"&gt;1.5")/$C537</f>
        <v>#DIV/0!</v>
      </c>
      <c r="Q537" s="12">
        <f>(COUNTIFS(Sta!$A:$A,$A537,Sta!$I:$I,"&gt;0.5") +COUNTIFS(Sta!$B:$B,$A537,Sta!$K:$K,"&gt;0.5"))/$D537</f>
        <v>0</v>
      </c>
      <c r="R537" s="7">
        <f>COUNTIFS(Sta!$A:$A,$A537,Sta!$I:$I,"&gt;0.5")/$B537</f>
        <v>0</v>
      </c>
      <c r="S537" s="7" t="e">
        <f>COUNTIFS(Sta!$B:$B,$A537,Sta!$K:$K,"&gt;0.5")/$C537</f>
        <v>#DIV/0!</v>
      </c>
      <c r="T537" s="12">
        <f>(COUNTIFS(Sta!$A:$A,$A537,Sta!$I:$I,"&gt;1.5") +COUNTIFS(Sta!$B:$B,$A537,Sta!$K:$K,"&gt;1.5"))/$D537</f>
        <v>0</v>
      </c>
      <c r="U537" s="7">
        <f>COUNTIFS(Sta!$A:$A,$A537,Sta!$I:$I,"&gt;1.5")/$B537</f>
        <v>0</v>
      </c>
      <c r="V537" s="7" t="e">
        <f>COUNTIFS(Sta!$B:$B,$A537,Sta!$K:$K,"&gt;1.5")/$C537</f>
        <v>#DIV/0!</v>
      </c>
    </row>
    <row r="538" spans="1:22" x14ac:dyDescent="0.3">
      <c r="A538" t="s">
        <v>93</v>
      </c>
      <c r="B538" s="9">
        <f>COUNTIF(Sta!A:A,A538)</f>
        <v>0</v>
      </c>
      <c r="C538" s="4">
        <f>COUNTIF(Sta!B:B,A538)</f>
        <v>0</v>
      </c>
      <c r="D538" s="4">
        <f t="shared" si="14"/>
        <v>0</v>
      </c>
      <c r="E538" s="12" t="e">
        <f>(COUNTIFS(Sta!$A:$A,$A538,Sta!$L:$L,"&gt;0.5") +COUNTIFS(Sta!$B:$B,$A538,Sta!$L:$L,"&gt;0.5"))/$D538</f>
        <v>#DIV/0!</v>
      </c>
      <c r="F538" s="7" t="e">
        <f>COUNTIFS(Sta!$A:$A,$A538,Sta!$L:$L,"&gt;0.5")/$B538</f>
        <v>#DIV/0!</v>
      </c>
      <c r="G538" s="7" t="e">
        <f>COUNTIFS(Sta!$B:$B,$A538,Sta!$L:$L,"&gt;0.5")/$C538</f>
        <v>#DIV/0!</v>
      </c>
      <c r="H538" s="12" t="e">
        <f>(COUNTIFS(Sta!$A:$A,$A538,Sta!$L:$L,"&gt;1.5") +COUNTIFS(Sta!$B:$B,$A538,Sta!$L:$L,"&gt;1.5"))/$D538</f>
        <v>#DIV/0!</v>
      </c>
      <c r="I538" s="7" t="e">
        <f>COUNTIFS(Sta!$A:$A,$A538,Sta!$L:$L,"&gt;1.5")/$B538</f>
        <v>#DIV/0!</v>
      </c>
      <c r="J538" s="7" t="e">
        <f>COUNTIFS(Sta!$B:$B,$A538,Sta!$L:$L,"&gt;1.5")/$C538</f>
        <v>#DIV/0!</v>
      </c>
      <c r="K538" s="12" t="e">
        <f>(COUNTIFS(Sta!$A:$A,$A538,Sta!$H:$H,"&gt;0.5") +COUNTIFS(Sta!$B:$B,$A538,Sta!$J:$J,"&gt;0.5"))/$D538</f>
        <v>#DIV/0!</v>
      </c>
      <c r="L538" s="7" t="e">
        <f>COUNTIFS(Sta!$A:$A,$A538,Sta!$H:$H,"&gt;0.5")/$B538</f>
        <v>#DIV/0!</v>
      </c>
      <c r="M538" s="7" t="e">
        <f>COUNTIFS(Sta!$B:$B,$A538,Sta!$J:$J,"&gt;0.5")/$C538</f>
        <v>#DIV/0!</v>
      </c>
      <c r="N538" s="12" t="e">
        <f>(COUNTIFS(Sta!$A:$A,$A538,Sta!$H:$H,"&gt;1.5") +COUNTIFS(Sta!$B:$B,$A538,Sta!$J:$J,"&gt;1.5"))/$D538</f>
        <v>#DIV/0!</v>
      </c>
      <c r="O538" s="7" t="e">
        <f>COUNTIFS(Sta!$A:$A,$A538,Sta!$H:$H,"&gt;1.5")/$B538</f>
        <v>#DIV/0!</v>
      </c>
      <c r="P538" s="7" t="e">
        <f>COUNTIFS(Sta!$B:$B,$A538,Sta!$J:$J,"&gt;1.5")/$C538</f>
        <v>#DIV/0!</v>
      </c>
      <c r="Q538" s="12" t="e">
        <f>(COUNTIFS(Sta!$A:$A,$A538,Sta!$I:$I,"&gt;0.5") +COUNTIFS(Sta!$B:$B,$A538,Sta!$K:$K,"&gt;0.5"))/$D538</f>
        <v>#DIV/0!</v>
      </c>
      <c r="R538" s="7" t="e">
        <f>COUNTIFS(Sta!$A:$A,$A538,Sta!$I:$I,"&gt;0.5")/$B538</f>
        <v>#DIV/0!</v>
      </c>
      <c r="S538" s="7" t="e">
        <f>COUNTIFS(Sta!$B:$B,$A538,Sta!$K:$K,"&gt;0.5")/$C538</f>
        <v>#DIV/0!</v>
      </c>
      <c r="T538" s="12" t="e">
        <f>(COUNTIFS(Sta!$A:$A,$A538,Sta!$I:$I,"&gt;1.5") +COUNTIFS(Sta!$B:$B,$A538,Sta!$K:$K,"&gt;1.5"))/$D538</f>
        <v>#DIV/0!</v>
      </c>
      <c r="U538" s="7" t="e">
        <f>COUNTIFS(Sta!$A:$A,$A538,Sta!$I:$I,"&gt;1.5")/$B538</f>
        <v>#DIV/0!</v>
      </c>
      <c r="V538" s="7" t="e">
        <f>COUNTIFS(Sta!$B:$B,$A538,Sta!$K:$K,"&gt;1.5")/$C538</f>
        <v>#DIV/0!</v>
      </c>
    </row>
    <row r="539" spans="1:22" x14ac:dyDescent="0.3">
      <c r="A539" t="s">
        <v>16</v>
      </c>
      <c r="B539" s="9">
        <f>COUNTIF(Sta!A:A,A539)</f>
        <v>1</v>
      </c>
      <c r="C539" s="4">
        <f>COUNTIF(Sta!B:B,A539)</f>
        <v>0</v>
      </c>
      <c r="D539" s="4">
        <f t="shared" si="14"/>
        <v>1</v>
      </c>
      <c r="E539" s="12">
        <f>(COUNTIFS(Sta!$A:$A,$A539,Sta!$L:$L,"&gt;0.5") +COUNTIFS(Sta!$B:$B,$A539,Sta!$L:$L,"&gt;0.5"))/$D539</f>
        <v>1</v>
      </c>
      <c r="F539" s="7">
        <f>COUNTIFS(Sta!$A:$A,$A539,Sta!$L:$L,"&gt;0.5")/$B539</f>
        <v>1</v>
      </c>
      <c r="G539" s="7" t="e">
        <f>COUNTIFS(Sta!$B:$B,$A539,Sta!$L:$L,"&gt;0.5")/$C539</f>
        <v>#DIV/0!</v>
      </c>
      <c r="H539" s="12">
        <f>(COUNTIFS(Sta!$A:$A,$A539,Sta!$L:$L,"&gt;1.5") +COUNTIFS(Sta!$B:$B,$A539,Sta!$L:$L,"&gt;1.5"))/$D539</f>
        <v>0</v>
      </c>
      <c r="I539" s="7">
        <f>COUNTIFS(Sta!$A:$A,$A539,Sta!$L:$L,"&gt;1.5")/$B539</f>
        <v>0</v>
      </c>
      <c r="J539" s="7" t="e">
        <f>COUNTIFS(Sta!$B:$B,$A539,Sta!$L:$L,"&gt;1.5")/$C539</f>
        <v>#DIV/0!</v>
      </c>
      <c r="K539" s="12">
        <f>(COUNTIFS(Sta!$A:$A,$A539,Sta!$H:$H,"&gt;0.5") +COUNTIFS(Sta!$B:$B,$A539,Sta!$J:$J,"&gt;0.5"))/$D539</f>
        <v>0</v>
      </c>
      <c r="L539" s="7">
        <f>COUNTIFS(Sta!$A:$A,$A539,Sta!$H:$H,"&gt;0.5")/$B539</f>
        <v>0</v>
      </c>
      <c r="M539" s="7" t="e">
        <f>COUNTIFS(Sta!$B:$B,$A539,Sta!$J:$J,"&gt;0.5")/$C539</f>
        <v>#DIV/0!</v>
      </c>
      <c r="N539" s="12">
        <f>(COUNTIFS(Sta!$A:$A,$A539,Sta!$H:$H,"&gt;1.5") +COUNTIFS(Sta!$B:$B,$A539,Sta!$J:$J,"&gt;1.5"))/$D539</f>
        <v>0</v>
      </c>
      <c r="O539" s="7">
        <f>COUNTIFS(Sta!$A:$A,$A539,Sta!$H:$H,"&gt;1.5")/$B539</f>
        <v>0</v>
      </c>
      <c r="P539" s="7" t="e">
        <f>COUNTIFS(Sta!$B:$B,$A539,Sta!$J:$J,"&gt;1.5")/$C539</f>
        <v>#DIV/0!</v>
      </c>
      <c r="Q539" s="12">
        <f>(COUNTIFS(Sta!$A:$A,$A539,Sta!$I:$I,"&gt;0.5") +COUNTIFS(Sta!$B:$B,$A539,Sta!$K:$K,"&gt;0.5"))/$D539</f>
        <v>1</v>
      </c>
      <c r="R539" s="7">
        <f>COUNTIFS(Sta!$A:$A,$A539,Sta!$I:$I,"&gt;0.5")/$B539</f>
        <v>1</v>
      </c>
      <c r="S539" s="7" t="e">
        <f>COUNTIFS(Sta!$B:$B,$A539,Sta!$K:$K,"&gt;0.5")/$C539</f>
        <v>#DIV/0!</v>
      </c>
      <c r="T539" s="12">
        <f>(COUNTIFS(Sta!$A:$A,$A539,Sta!$I:$I,"&gt;1.5") +COUNTIFS(Sta!$B:$B,$A539,Sta!$K:$K,"&gt;1.5"))/$D539</f>
        <v>0</v>
      </c>
      <c r="U539" s="7">
        <f>COUNTIFS(Sta!$A:$A,$A539,Sta!$I:$I,"&gt;1.5")/$B539</f>
        <v>0</v>
      </c>
      <c r="V539" s="7" t="e">
        <f>COUNTIFS(Sta!$B:$B,$A539,Sta!$K:$K,"&gt;1.5")/$C539</f>
        <v>#DIV/0!</v>
      </c>
    </row>
    <row r="540" spans="1:22" x14ac:dyDescent="0.3">
      <c r="A540" t="s">
        <v>280</v>
      </c>
      <c r="B540" s="9">
        <f>COUNTIF(Sta!A:A,A540)</f>
        <v>0</v>
      </c>
      <c r="C540" s="4">
        <f>COUNTIF(Sta!B:B,A540)</f>
        <v>1</v>
      </c>
      <c r="D540" s="4">
        <f t="shared" si="14"/>
        <v>1</v>
      </c>
      <c r="E540" s="12">
        <f>(COUNTIFS(Sta!$A:$A,$A540,Sta!$L:$L,"&gt;0.5") +COUNTIFS(Sta!$B:$B,$A540,Sta!$L:$L,"&gt;0.5"))/$D540</f>
        <v>1</v>
      </c>
      <c r="F540" s="7" t="e">
        <f>COUNTIFS(Sta!$A:$A,$A540,Sta!$L:$L,"&gt;0.5")/$B540</f>
        <v>#DIV/0!</v>
      </c>
      <c r="G540" s="7">
        <f>COUNTIFS(Sta!$B:$B,$A540,Sta!$L:$L,"&gt;0.5")/$C540</f>
        <v>1</v>
      </c>
      <c r="H540" s="12">
        <f>(COUNTIFS(Sta!$A:$A,$A540,Sta!$L:$L,"&gt;1.5") +COUNTIFS(Sta!$B:$B,$A540,Sta!$L:$L,"&gt;1.5"))/$D540</f>
        <v>0</v>
      </c>
      <c r="I540" s="7" t="e">
        <f>COUNTIFS(Sta!$A:$A,$A540,Sta!$L:$L,"&gt;1.5")/$B540</f>
        <v>#DIV/0!</v>
      </c>
      <c r="J540" s="7">
        <f>COUNTIFS(Sta!$B:$B,$A540,Sta!$L:$L,"&gt;1.5")/$C540</f>
        <v>0</v>
      </c>
      <c r="K540" s="12">
        <f>(COUNTIFS(Sta!$A:$A,$A540,Sta!$H:$H,"&gt;0.5") +COUNTIFS(Sta!$B:$B,$A540,Sta!$J:$J,"&gt;0.5"))/$D540</f>
        <v>0</v>
      </c>
      <c r="L540" s="7" t="e">
        <f>COUNTIFS(Sta!$A:$A,$A540,Sta!$H:$H,"&gt;0.5")/$B540</f>
        <v>#DIV/0!</v>
      </c>
      <c r="M540" s="7">
        <f>COUNTIFS(Sta!$B:$B,$A540,Sta!$J:$J,"&gt;0.5")/$C540</f>
        <v>0</v>
      </c>
      <c r="N540" s="12">
        <f>(COUNTIFS(Sta!$A:$A,$A540,Sta!$H:$H,"&gt;1.5") +COUNTIFS(Sta!$B:$B,$A540,Sta!$J:$J,"&gt;1.5"))/$D540</f>
        <v>0</v>
      </c>
      <c r="O540" s="7" t="e">
        <f>COUNTIFS(Sta!$A:$A,$A540,Sta!$H:$H,"&gt;1.5")/$B540</f>
        <v>#DIV/0!</v>
      </c>
      <c r="P540" s="7">
        <f>COUNTIFS(Sta!$B:$B,$A540,Sta!$J:$J,"&gt;1.5")/$C540</f>
        <v>0</v>
      </c>
      <c r="Q540" s="12">
        <f>(COUNTIFS(Sta!$A:$A,$A540,Sta!$I:$I,"&gt;0.5") +COUNTIFS(Sta!$B:$B,$A540,Sta!$K:$K,"&gt;0.5"))/$D540</f>
        <v>1</v>
      </c>
      <c r="R540" s="7" t="e">
        <f>COUNTIFS(Sta!$A:$A,$A540,Sta!$I:$I,"&gt;0.5")/$B540</f>
        <v>#DIV/0!</v>
      </c>
      <c r="S540" s="7">
        <f>COUNTIFS(Sta!$B:$B,$A540,Sta!$K:$K,"&gt;0.5")/$C540</f>
        <v>1</v>
      </c>
      <c r="T540" s="12">
        <f>(COUNTIFS(Sta!$A:$A,$A540,Sta!$I:$I,"&gt;1.5") +COUNTIFS(Sta!$B:$B,$A540,Sta!$K:$K,"&gt;1.5"))/$D540</f>
        <v>0</v>
      </c>
      <c r="U540" s="7" t="e">
        <f>COUNTIFS(Sta!$A:$A,$A540,Sta!$I:$I,"&gt;1.5")/$B540</f>
        <v>#DIV/0!</v>
      </c>
      <c r="V540" s="7">
        <f>COUNTIFS(Sta!$B:$B,$A540,Sta!$K:$K,"&gt;1.5")/$C540</f>
        <v>0</v>
      </c>
    </row>
    <row r="541" spans="1:22" x14ac:dyDescent="0.3">
      <c r="A541" t="s">
        <v>707</v>
      </c>
      <c r="B541" s="9">
        <f>COUNTIF(Sta!A:A,A541)</f>
        <v>0</v>
      </c>
      <c r="C541" s="4">
        <f>COUNTIF(Sta!B:B,A541)</f>
        <v>0</v>
      </c>
      <c r="D541" s="4">
        <f t="shared" si="14"/>
        <v>0</v>
      </c>
      <c r="E541" s="12" t="e">
        <f>(COUNTIFS(Sta!$A:$A,$A541,Sta!$L:$L,"&gt;0.5") +COUNTIFS(Sta!$B:$B,$A541,Sta!$L:$L,"&gt;0.5"))/$D541</f>
        <v>#DIV/0!</v>
      </c>
      <c r="F541" s="7" t="e">
        <f>COUNTIFS(Sta!$A:$A,$A541,Sta!$L:$L,"&gt;0.5")/$B541</f>
        <v>#DIV/0!</v>
      </c>
      <c r="G541" s="7" t="e">
        <f>COUNTIFS(Sta!$B:$B,$A541,Sta!$L:$L,"&gt;0.5")/$C541</f>
        <v>#DIV/0!</v>
      </c>
      <c r="H541" s="12" t="e">
        <f>(COUNTIFS(Sta!$A:$A,$A541,Sta!$L:$L,"&gt;1.5") +COUNTIFS(Sta!$B:$B,$A541,Sta!$L:$L,"&gt;1.5"))/$D541</f>
        <v>#DIV/0!</v>
      </c>
      <c r="I541" s="7" t="e">
        <f>COUNTIFS(Sta!$A:$A,$A541,Sta!$L:$L,"&gt;1.5")/$B541</f>
        <v>#DIV/0!</v>
      </c>
      <c r="J541" s="7" t="e">
        <f>COUNTIFS(Sta!$B:$B,$A541,Sta!$L:$L,"&gt;1.5")/$C541</f>
        <v>#DIV/0!</v>
      </c>
      <c r="K541" s="12" t="e">
        <f>(COUNTIFS(Sta!$A:$A,$A541,Sta!$H:$H,"&gt;0.5") +COUNTIFS(Sta!$B:$B,$A541,Sta!$J:$J,"&gt;0.5"))/$D541</f>
        <v>#DIV/0!</v>
      </c>
      <c r="L541" s="7" t="e">
        <f>COUNTIFS(Sta!$A:$A,$A541,Sta!$H:$H,"&gt;0.5")/$B541</f>
        <v>#DIV/0!</v>
      </c>
      <c r="M541" s="7" t="e">
        <f>COUNTIFS(Sta!$B:$B,$A541,Sta!$J:$J,"&gt;0.5")/$C541</f>
        <v>#DIV/0!</v>
      </c>
      <c r="N541" s="12" t="e">
        <f>(COUNTIFS(Sta!$A:$A,$A541,Sta!$H:$H,"&gt;1.5") +COUNTIFS(Sta!$B:$B,$A541,Sta!$J:$J,"&gt;1.5"))/$D541</f>
        <v>#DIV/0!</v>
      </c>
      <c r="O541" s="7" t="e">
        <f>COUNTIFS(Sta!$A:$A,$A541,Sta!$H:$H,"&gt;1.5")/$B541</f>
        <v>#DIV/0!</v>
      </c>
      <c r="P541" s="7" t="e">
        <f>COUNTIFS(Sta!$B:$B,$A541,Sta!$J:$J,"&gt;1.5")/$C541</f>
        <v>#DIV/0!</v>
      </c>
      <c r="Q541" s="12" t="e">
        <f>(COUNTIFS(Sta!$A:$A,$A541,Sta!$I:$I,"&gt;0.5") +COUNTIFS(Sta!$B:$B,$A541,Sta!$K:$K,"&gt;0.5"))/$D541</f>
        <v>#DIV/0!</v>
      </c>
      <c r="R541" s="7" t="e">
        <f>COUNTIFS(Sta!$A:$A,$A541,Sta!$I:$I,"&gt;0.5")/$B541</f>
        <v>#DIV/0!</v>
      </c>
      <c r="S541" s="7" t="e">
        <f>COUNTIFS(Sta!$B:$B,$A541,Sta!$K:$K,"&gt;0.5")/$C541</f>
        <v>#DIV/0!</v>
      </c>
      <c r="T541" s="12" t="e">
        <f>(COUNTIFS(Sta!$A:$A,$A541,Sta!$I:$I,"&gt;1.5") +COUNTIFS(Sta!$B:$B,$A541,Sta!$K:$K,"&gt;1.5"))/$D541</f>
        <v>#DIV/0!</v>
      </c>
      <c r="U541" s="7" t="e">
        <f>COUNTIFS(Sta!$A:$A,$A541,Sta!$I:$I,"&gt;1.5")/$B541</f>
        <v>#DIV/0!</v>
      </c>
      <c r="V541" s="7" t="e">
        <f>COUNTIFS(Sta!$B:$B,$A541,Sta!$K:$K,"&gt;1.5")/$C541</f>
        <v>#DIV/0!</v>
      </c>
    </row>
    <row r="542" spans="1:22" x14ac:dyDescent="0.3">
      <c r="A542" t="s">
        <v>226</v>
      </c>
      <c r="B542" s="9">
        <f>COUNTIF(Sta!A:A,A542)</f>
        <v>1</v>
      </c>
      <c r="C542" s="4">
        <f>COUNTIF(Sta!B:B,A542)</f>
        <v>1</v>
      </c>
      <c r="D542" s="4">
        <f t="shared" si="14"/>
        <v>2</v>
      </c>
      <c r="E542" s="12">
        <f>(COUNTIFS(Sta!$A:$A,$A542,Sta!$L:$L,"&gt;0.5") +COUNTIFS(Sta!$B:$B,$A542,Sta!$L:$L,"&gt;0.5"))/$D542</f>
        <v>1</v>
      </c>
      <c r="F542" s="7">
        <f>COUNTIFS(Sta!$A:$A,$A542,Sta!$L:$L,"&gt;0.5")/$B542</f>
        <v>1</v>
      </c>
      <c r="G542" s="7">
        <f>COUNTIFS(Sta!$B:$B,$A542,Sta!$L:$L,"&gt;0.5")/$C542</f>
        <v>1</v>
      </c>
      <c r="H542" s="12">
        <f>(COUNTIFS(Sta!$A:$A,$A542,Sta!$L:$L,"&gt;1.5") +COUNTIFS(Sta!$B:$B,$A542,Sta!$L:$L,"&gt;1.5"))/$D542</f>
        <v>0</v>
      </c>
      <c r="I542" s="7">
        <f>COUNTIFS(Sta!$A:$A,$A542,Sta!$L:$L,"&gt;1.5")/$B542</f>
        <v>0</v>
      </c>
      <c r="J542" s="7">
        <f>COUNTIFS(Sta!$B:$B,$A542,Sta!$L:$L,"&gt;1.5")/$C542</f>
        <v>0</v>
      </c>
      <c r="K542" s="12">
        <f>(COUNTIFS(Sta!$A:$A,$A542,Sta!$H:$H,"&gt;0.5") +COUNTIFS(Sta!$B:$B,$A542,Sta!$J:$J,"&gt;0.5"))/$D542</f>
        <v>0</v>
      </c>
      <c r="L542" s="7">
        <f>COUNTIFS(Sta!$A:$A,$A542,Sta!$H:$H,"&gt;0.5")/$B542</f>
        <v>0</v>
      </c>
      <c r="M542" s="7">
        <f>COUNTIFS(Sta!$B:$B,$A542,Sta!$J:$J,"&gt;0.5")/$C542</f>
        <v>0</v>
      </c>
      <c r="N542" s="12">
        <f>(COUNTIFS(Sta!$A:$A,$A542,Sta!$H:$H,"&gt;1.5") +COUNTIFS(Sta!$B:$B,$A542,Sta!$J:$J,"&gt;1.5"))/$D542</f>
        <v>0</v>
      </c>
      <c r="O542" s="7">
        <f>COUNTIFS(Sta!$A:$A,$A542,Sta!$H:$H,"&gt;1.5")/$B542</f>
        <v>0</v>
      </c>
      <c r="P542" s="7">
        <f>COUNTIFS(Sta!$B:$B,$A542,Sta!$J:$J,"&gt;1.5")/$C542</f>
        <v>0</v>
      </c>
      <c r="Q542" s="12">
        <f>(COUNTIFS(Sta!$A:$A,$A542,Sta!$I:$I,"&gt;0.5") +COUNTIFS(Sta!$B:$B,$A542,Sta!$K:$K,"&gt;0.5"))/$D542</f>
        <v>1</v>
      </c>
      <c r="R542" s="7">
        <f>COUNTIFS(Sta!$A:$A,$A542,Sta!$I:$I,"&gt;0.5")/$B542</f>
        <v>1</v>
      </c>
      <c r="S542" s="7">
        <f>COUNTIFS(Sta!$B:$B,$A542,Sta!$K:$K,"&gt;0.5")/$C542</f>
        <v>1</v>
      </c>
      <c r="T542" s="12">
        <f>(COUNTIFS(Sta!$A:$A,$A542,Sta!$I:$I,"&gt;1.5") +COUNTIFS(Sta!$B:$B,$A542,Sta!$K:$K,"&gt;1.5"))/$D542</f>
        <v>0</v>
      </c>
      <c r="U542" s="7">
        <f>COUNTIFS(Sta!$A:$A,$A542,Sta!$I:$I,"&gt;1.5")/$B542</f>
        <v>0</v>
      </c>
      <c r="V542" s="7">
        <f>COUNTIFS(Sta!$B:$B,$A542,Sta!$K:$K,"&gt;1.5")/$C542</f>
        <v>0</v>
      </c>
    </row>
    <row r="543" spans="1:22" x14ac:dyDescent="0.3">
      <c r="A543" t="s">
        <v>686</v>
      </c>
      <c r="B543" s="9">
        <f>COUNTIF(Sta!A:A,A543)</f>
        <v>0</v>
      </c>
      <c r="C543" s="4">
        <f>COUNTIF(Sta!B:B,A543)</f>
        <v>0</v>
      </c>
      <c r="D543" s="4">
        <f t="shared" si="14"/>
        <v>0</v>
      </c>
      <c r="E543" s="12" t="e">
        <f>(COUNTIFS(Sta!$A:$A,$A543,Sta!$L:$L,"&gt;0.5") +COUNTIFS(Sta!$B:$B,$A543,Sta!$L:$L,"&gt;0.5"))/$D543</f>
        <v>#DIV/0!</v>
      </c>
      <c r="F543" s="7" t="e">
        <f>COUNTIFS(Sta!$A:$A,$A543,Sta!$L:$L,"&gt;0.5")/$B543</f>
        <v>#DIV/0!</v>
      </c>
      <c r="G543" s="7" t="e">
        <f>COUNTIFS(Sta!$B:$B,$A543,Sta!$L:$L,"&gt;0.5")/$C543</f>
        <v>#DIV/0!</v>
      </c>
      <c r="H543" s="12" t="e">
        <f>(COUNTIFS(Sta!$A:$A,$A543,Sta!$L:$L,"&gt;1.5") +COUNTIFS(Sta!$B:$B,$A543,Sta!$L:$L,"&gt;1.5"))/$D543</f>
        <v>#DIV/0!</v>
      </c>
      <c r="I543" s="7" t="e">
        <f>COUNTIFS(Sta!$A:$A,$A543,Sta!$L:$L,"&gt;1.5")/$B543</f>
        <v>#DIV/0!</v>
      </c>
      <c r="J543" s="7" t="e">
        <f>COUNTIFS(Sta!$B:$B,$A543,Sta!$L:$L,"&gt;1.5")/$C543</f>
        <v>#DIV/0!</v>
      </c>
      <c r="K543" s="12" t="e">
        <f>(COUNTIFS(Sta!$A:$A,$A543,Sta!$H:$H,"&gt;0.5") +COUNTIFS(Sta!$B:$B,$A543,Sta!$J:$J,"&gt;0.5"))/$D543</f>
        <v>#DIV/0!</v>
      </c>
      <c r="L543" s="7" t="e">
        <f>COUNTIFS(Sta!$A:$A,$A543,Sta!$H:$H,"&gt;0.5")/$B543</f>
        <v>#DIV/0!</v>
      </c>
      <c r="M543" s="7" t="e">
        <f>COUNTIFS(Sta!$B:$B,$A543,Sta!$J:$J,"&gt;0.5")/$C543</f>
        <v>#DIV/0!</v>
      </c>
      <c r="N543" s="12" t="e">
        <f>(COUNTIFS(Sta!$A:$A,$A543,Sta!$H:$H,"&gt;1.5") +COUNTIFS(Sta!$B:$B,$A543,Sta!$J:$J,"&gt;1.5"))/$D543</f>
        <v>#DIV/0!</v>
      </c>
      <c r="O543" s="7" t="e">
        <f>COUNTIFS(Sta!$A:$A,$A543,Sta!$H:$H,"&gt;1.5")/$B543</f>
        <v>#DIV/0!</v>
      </c>
      <c r="P543" s="7" t="e">
        <f>COUNTIFS(Sta!$B:$B,$A543,Sta!$J:$J,"&gt;1.5")/$C543</f>
        <v>#DIV/0!</v>
      </c>
      <c r="Q543" s="12" t="e">
        <f>(COUNTIFS(Sta!$A:$A,$A543,Sta!$I:$I,"&gt;0.5") +COUNTIFS(Sta!$B:$B,$A543,Sta!$K:$K,"&gt;0.5"))/$D543</f>
        <v>#DIV/0!</v>
      </c>
      <c r="R543" s="7" t="e">
        <f>COUNTIFS(Sta!$A:$A,$A543,Sta!$I:$I,"&gt;0.5")/$B543</f>
        <v>#DIV/0!</v>
      </c>
      <c r="S543" s="7" t="e">
        <f>COUNTIFS(Sta!$B:$B,$A543,Sta!$K:$K,"&gt;0.5")/$C543</f>
        <v>#DIV/0!</v>
      </c>
      <c r="T543" s="12" t="e">
        <f>(COUNTIFS(Sta!$A:$A,$A543,Sta!$I:$I,"&gt;1.5") +COUNTIFS(Sta!$B:$B,$A543,Sta!$K:$K,"&gt;1.5"))/$D543</f>
        <v>#DIV/0!</v>
      </c>
      <c r="U543" s="7" t="e">
        <f>COUNTIFS(Sta!$A:$A,$A543,Sta!$I:$I,"&gt;1.5")/$B543</f>
        <v>#DIV/0!</v>
      </c>
      <c r="V543" s="7" t="e">
        <f>COUNTIFS(Sta!$B:$B,$A543,Sta!$K:$K,"&gt;1.5")/$C543</f>
        <v>#DIV/0!</v>
      </c>
    </row>
    <row r="544" spans="1:22" x14ac:dyDescent="0.3">
      <c r="A544" t="s">
        <v>533</v>
      </c>
      <c r="B544" s="9">
        <f>COUNTIF(Sta!A:A,A544)</f>
        <v>8</v>
      </c>
      <c r="C544" s="4">
        <f>COUNTIF(Sta!B:B,A544)</f>
        <v>9</v>
      </c>
      <c r="D544" s="4">
        <f t="shared" si="14"/>
        <v>17</v>
      </c>
      <c r="E544" s="12">
        <f>(COUNTIFS(Sta!$A:$A,$A544,Sta!$L:$L,"&gt;0.5") +COUNTIFS(Sta!$B:$B,$A544,Sta!$L:$L,"&gt;0.5"))/$D544</f>
        <v>0.76470588235294112</v>
      </c>
      <c r="F544" s="7">
        <f>COUNTIFS(Sta!$A:$A,$A544,Sta!$L:$L,"&gt;0.5")/$B544</f>
        <v>0.75</v>
      </c>
      <c r="G544" s="7">
        <f>COUNTIFS(Sta!$B:$B,$A544,Sta!$L:$L,"&gt;0.5")/$C544</f>
        <v>0.77777777777777779</v>
      </c>
      <c r="H544" s="12">
        <f>(COUNTIFS(Sta!$A:$A,$A544,Sta!$L:$L,"&gt;1.5") +COUNTIFS(Sta!$B:$B,$A544,Sta!$L:$L,"&gt;1.5"))/$D544</f>
        <v>0.29411764705882354</v>
      </c>
      <c r="I544" s="7">
        <f>COUNTIFS(Sta!$A:$A,$A544,Sta!$L:$L,"&gt;1.5")/$B544</f>
        <v>0</v>
      </c>
      <c r="J544" s="7">
        <f>COUNTIFS(Sta!$B:$B,$A544,Sta!$L:$L,"&gt;1.5")/$C544</f>
        <v>0.55555555555555558</v>
      </c>
      <c r="K544" s="12">
        <f>(COUNTIFS(Sta!$A:$A,$A544,Sta!$H:$H,"&gt;0.5") +COUNTIFS(Sta!$B:$B,$A544,Sta!$J:$J,"&gt;0.5"))/$D544</f>
        <v>0.47058823529411764</v>
      </c>
      <c r="L544" s="7">
        <f>COUNTIFS(Sta!$A:$A,$A544,Sta!$H:$H,"&gt;0.5")/$B544</f>
        <v>0.625</v>
      </c>
      <c r="M544" s="7">
        <f>COUNTIFS(Sta!$B:$B,$A544,Sta!$J:$J,"&gt;0.5")/$C544</f>
        <v>0.33333333333333331</v>
      </c>
      <c r="N544" s="12">
        <f>(COUNTIFS(Sta!$A:$A,$A544,Sta!$H:$H,"&gt;1.5") +COUNTIFS(Sta!$B:$B,$A544,Sta!$J:$J,"&gt;1.5"))/$D544</f>
        <v>0</v>
      </c>
      <c r="O544" s="7">
        <f>COUNTIFS(Sta!$A:$A,$A544,Sta!$H:$H,"&gt;1.5")/$B544</f>
        <v>0</v>
      </c>
      <c r="P544" s="7">
        <f>COUNTIFS(Sta!$B:$B,$A544,Sta!$J:$J,"&gt;1.5")/$C544</f>
        <v>0</v>
      </c>
      <c r="Q544" s="12">
        <f>(COUNTIFS(Sta!$A:$A,$A544,Sta!$I:$I,"&gt;0.5") +COUNTIFS(Sta!$B:$B,$A544,Sta!$K:$K,"&gt;0.5"))/$D544</f>
        <v>0.47058823529411764</v>
      </c>
      <c r="R544" s="7">
        <f>COUNTIFS(Sta!$A:$A,$A544,Sta!$I:$I,"&gt;0.5")/$B544</f>
        <v>0.125</v>
      </c>
      <c r="S544" s="7">
        <f>COUNTIFS(Sta!$B:$B,$A544,Sta!$K:$K,"&gt;0.5")/$C544</f>
        <v>0.77777777777777779</v>
      </c>
      <c r="T544" s="12">
        <f>(COUNTIFS(Sta!$A:$A,$A544,Sta!$I:$I,"&gt;1.5") +COUNTIFS(Sta!$B:$B,$A544,Sta!$K:$K,"&gt;1.5"))/$D544</f>
        <v>0.23529411764705882</v>
      </c>
      <c r="U544" s="7">
        <f>COUNTIFS(Sta!$A:$A,$A544,Sta!$I:$I,"&gt;1.5")/$B544</f>
        <v>0</v>
      </c>
      <c r="V544" s="7">
        <f>COUNTIFS(Sta!$B:$B,$A544,Sta!$K:$K,"&gt;1.5")/$C544</f>
        <v>0.44444444444444442</v>
      </c>
    </row>
    <row r="545" spans="1:22" x14ac:dyDescent="0.3">
      <c r="A545" t="s">
        <v>375</v>
      </c>
      <c r="B545" s="9">
        <f>COUNTIF(Sta!A:A,A545)</f>
        <v>2</v>
      </c>
      <c r="C545" s="4">
        <f>COUNTIF(Sta!B:B,A545)</f>
        <v>1</v>
      </c>
      <c r="D545" s="4">
        <f t="shared" si="14"/>
        <v>3</v>
      </c>
      <c r="E545" s="12">
        <f>(COUNTIFS(Sta!$A:$A,$A545,Sta!$L:$L,"&gt;0.5") +COUNTIFS(Sta!$B:$B,$A545,Sta!$L:$L,"&gt;0.5"))/$D545</f>
        <v>1</v>
      </c>
      <c r="F545" s="7">
        <f>COUNTIFS(Sta!$A:$A,$A545,Sta!$L:$L,"&gt;0.5")/$B545</f>
        <v>1</v>
      </c>
      <c r="G545" s="7">
        <f>COUNTIFS(Sta!$B:$B,$A545,Sta!$L:$L,"&gt;0.5")/$C545</f>
        <v>1</v>
      </c>
      <c r="H545" s="12">
        <f>(COUNTIFS(Sta!$A:$A,$A545,Sta!$L:$L,"&gt;1.5") +COUNTIFS(Sta!$B:$B,$A545,Sta!$L:$L,"&gt;1.5"))/$D545</f>
        <v>0</v>
      </c>
      <c r="I545" s="7">
        <f>COUNTIFS(Sta!$A:$A,$A545,Sta!$L:$L,"&gt;1.5")/$B545</f>
        <v>0</v>
      </c>
      <c r="J545" s="7">
        <f>COUNTIFS(Sta!$B:$B,$A545,Sta!$L:$L,"&gt;1.5")/$C545</f>
        <v>0</v>
      </c>
      <c r="K545" s="12">
        <f>(COUNTIFS(Sta!$A:$A,$A545,Sta!$H:$H,"&gt;0.5") +COUNTIFS(Sta!$B:$B,$A545,Sta!$J:$J,"&gt;0.5"))/$D545</f>
        <v>0.66666666666666663</v>
      </c>
      <c r="L545" s="7">
        <f>COUNTIFS(Sta!$A:$A,$A545,Sta!$H:$H,"&gt;0.5")/$B545</f>
        <v>0.5</v>
      </c>
      <c r="M545" s="7">
        <f>COUNTIFS(Sta!$B:$B,$A545,Sta!$J:$J,"&gt;0.5")/$C545</f>
        <v>1</v>
      </c>
      <c r="N545" s="12">
        <f>(COUNTIFS(Sta!$A:$A,$A545,Sta!$H:$H,"&gt;1.5") +COUNTIFS(Sta!$B:$B,$A545,Sta!$J:$J,"&gt;1.5"))/$D545</f>
        <v>0</v>
      </c>
      <c r="O545" s="7">
        <f>COUNTIFS(Sta!$A:$A,$A545,Sta!$H:$H,"&gt;1.5")/$B545</f>
        <v>0</v>
      </c>
      <c r="P545" s="7">
        <f>COUNTIFS(Sta!$B:$B,$A545,Sta!$J:$J,"&gt;1.5")/$C545</f>
        <v>0</v>
      </c>
      <c r="Q545" s="12">
        <f>(COUNTIFS(Sta!$A:$A,$A545,Sta!$I:$I,"&gt;0.5") +COUNTIFS(Sta!$B:$B,$A545,Sta!$K:$K,"&gt;0.5"))/$D545</f>
        <v>0.33333333333333331</v>
      </c>
      <c r="R545" s="7">
        <f>COUNTIFS(Sta!$A:$A,$A545,Sta!$I:$I,"&gt;0.5")/$B545</f>
        <v>0.5</v>
      </c>
      <c r="S545" s="7">
        <f>COUNTIFS(Sta!$B:$B,$A545,Sta!$K:$K,"&gt;0.5")/$C545</f>
        <v>0</v>
      </c>
      <c r="T545" s="12">
        <f>(COUNTIFS(Sta!$A:$A,$A545,Sta!$I:$I,"&gt;1.5") +COUNTIFS(Sta!$B:$B,$A545,Sta!$K:$K,"&gt;1.5"))/$D545</f>
        <v>0</v>
      </c>
      <c r="U545" s="7">
        <f>COUNTIFS(Sta!$A:$A,$A545,Sta!$I:$I,"&gt;1.5")/$B545</f>
        <v>0</v>
      </c>
      <c r="V545" s="7">
        <f>COUNTIFS(Sta!$B:$B,$A545,Sta!$K:$K,"&gt;1.5")/$C545</f>
        <v>0</v>
      </c>
    </row>
    <row r="546" spans="1:22" x14ac:dyDescent="0.3">
      <c r="A546" t="s">
        <v>135</v>
      </c>
      <c r="B546" s="9">
        <f>COUNTIF(Sta!A:A,A546)</f>
        <v>1</v>
      </c>
      <c r="C546" s="4">
        <f>COUNTIF(Sta!B:B,A546)</f>
        <v>1</v>
      </c>
      <c r="D546" s="4">
        <f t="shared" si="14"/>
        <v>2</v>
      </c>
      <c r="E546" s="12">
        <f>(COUNTIFS(Sta!$A:$A,$A546,Sta!$L:$L,"&gt;0.5") +COUNTIFS(Sta!$B:$B,$A546,Sta!$L:$L,"&gt;0.5"))/$D546</f>
        <v>0.5</v>
      </c>
      <c r="F546" s="7">
        <f>COUNTIFS(Sta!$A:$A,$A546,Sta!$L:$L,"&gt;0.5")/$B546</f>
        <v>1</v>
      </c>
      <c r="G546" s="7">
        <f>COUNTIFS(Sta!$B:$B,$A546,Sta!$L:$L,"&gt;0.5")/$C546</f>
        <v>0</v>
      </c>
      <c r="H546" s="12">
        <f>(COUNTIFS(Sta!$A:$A,$A546,Sta!$L:$L,"&gt;1.5") +COUNTIFS(Sta!$B:$B,$A546,Sta!$L:$L,"&gt;1.5"))/$D546</f>
        <v>0</v>
      </c>
      <c r="I546" s="7">
        <f>COUNTIFS(Sta!$A:$A,$A546,Sta!$L:$L,"&gt;1.5")/$B546</f>
        <v>0</v>
      </c>
      <c r="J546" s="7">
        <f>COUNTIFS(Sta!$B:$B,$A546,Sta!$L:$L,"&gt;1.5")/$C546</f>
        <v>0</v>
      </c>
      <c r="K546" s="12">
        <f>(COUNTIFS(Sta!$A:$A,$A546,Sta!$H:$H,"&gt;0.5") +COUNTIFS(Sta!$B:$B,$A546,Sta!$J:$J,"&gt;0.5"))/$D546</f>
        <v>0.5</v>
      </c>
      <c r="L546" s="7">
        <f>COUNTIFS(Sta!$A:$A,$A546,Sta!$H:$H,"&gt;0.5")/$B546</f>
        <v>1</v>
      </c>
      <c r="M546" s="7">
        <f>COUNTIFS(Sta!$B:$B,$A546,Sta!$J:$J,"&gt;0.5")/$C546</f>
        <v>0</v>
      </c>
      <c r="N546" s="12">
        <f>(COUNTIFS(Sta!$A:$A,$A546,Sta!$H:$H,"&gt;1.5") +COUNTIFS(Sta!$B:$B,$A546,Sta!$J:$J,"&gt;1.5"))/$D546</f>
        <v>0</v>
      </c>
      <c r="O546" s="7">
        <f>COUNTIFS(Sta!$A:$A,$A546,Sta!$H:$H,"&gt;1.5")/$B546</f>
        <v>0</v>
      </c>
      <c r="P546" s="7">
        <f>COUNTIFS(Sta!$B:$B,$A546,Sta!$J:$J,"&gt;1.5")/$C546</f>
        <v>0</v>
      </c>
      <c r="Q546" s="12">
        <f>(COUNTIFS(Sta!$A:$A,$A546,Sta!$I:$I,"&gt;0.5") +COUNTIFS(Sta!$B:$B,$A546,Sta!$K:$K,"&gt;0.5"))/$D546</f>
        <v>0</v>
      </c>
      <c r="R546" s="7">
        <f>COUNTIFS(Sta!$A:$A,$A546,Sta!$I:$I,"&gt;0.5")/$B546</f>
        <v>0</v>
      </c>
      <c r="S546" s="7">
        <f>COUNTIFS(Sta!$B:$B,$A546,Sta!$K:$K,"&gt;0.5")/$C546</f>
        <v>0</v>
      </c>
      <c r="T546" s="12">
        <f>(COUNTIFS(Sta!$A:$A,$A546,Sta!$I:$I,"&gt;1.5") +COUNTIFS(Sta!$B:$B,$A546,Sta!$K:$K,"&gt;1.5"))/$D546</f>
        <v>0</v>
      </c>
      <c r="U546" s="7">
        <f>COUNTIFS(Sta!$A:$A,$A546,Sta!$I:$I,"&gt;1.5")/$B546</f>
        <v>0</v>
      </c>
      <c r="V546" s="7">
        <f>COUNTIFS(Sta!$B:$B,$A546,Sta!$K:$K,"&gt;1.5")/$C546</f>
        <v>0</v>
      </c>
    </row>
    <row r="547" spans="1:22" x14ac:dyDescent="0.3">
      <c r="A547" t="s">
        <v>563</v>
      </c>
      <c r="B547" s="9">
        <f>COUNTIF(Sta!A:A,A547)</f>
        <v>15</v>
      </c>
      <c r="C547" s="4">
        <f>COUNTIF(Sta!B:B,A547)</f>
        <v>11</v>
      </c>
      <c r="D547" s="4">
        <f t="shared" si="14"/>
        <v>26</v>
      </c>
      <c r="E547" s="12">
        <f>(COUNTIFS(Sta!$A:$A,$A547,Sta!$L:$L,"&gt;0.5") +COUNTIFS(Sta!$B:$B,$A547,Sta!$L:$L,"&gt;0.5"))/$D547</f>
        <v>0.84615384615384615</v>
      </c>
      <c r="F547" s="7">
        <f>COUNTIFS(Sta!$A:$A,$A547,Sta!$L:$L,"&gt;0.5")/$B547</f>
        <v>0.8</v>
      </c>
      <c r="G547" s="7">
        <f>COUNTIFS(Sta!$B:$B,$A547,Sta!$L:$L,"&gt;0.5")/$C547</f>
        <v>0.90909090909090906</v>
      </c>
      <c r="H547" s="12">
        <f>(COUNTIFS(Sta!$A:$A,$A547,Sta!$L:$L,"&gt;1.5") +COUNTIFS(Sta!$B:$B,$A547,Sta!$L:$L,"&gt;1.5"))/$D547</f>
        <v>0.30769230769230771</v>
      </c>
      <c r="I547" s="7">
        <f>COUNTIFS(Sta!$A:$A,$A547,Sta!$L:$L,"&gt;1.5")/$B547</f>
        <v>0.33333333333333331</v>
      </c>
      <c r="J547" s="7">
        <f>COUNTIFS(Sta!$B:$B,$A547,Sta!$L:$L,"&gt;1.5")/$C547</f>
        <v>0.27272727272727271</v>
      </c>
      <c r="K547" s="12">
        <f>(COUNTIFS(Sta!$A:$A,$A547,Sta!$H:$H,"&gt;0.5") +COUNTIFS(Sta!$B:$B,$A547,Sta!$J:$J,"&gt;0.5"))/$D547</f>
        <v>0.30769230769230771</v>
      </c>
      <c r="L547" s="7">
        <f>COUNTIFS(Sta!$A:$A,$A547,Sta!$H:$H,"&gt;0.5")/$B547</f>
        <v>0.33333333333333331</v>
      </c>
      <c r="M547" s="7">
        <f>COUNTIFS(Sta!$B:$B,$A547,Sta!$J:$J,"&gt;0.5")/$C547</f>
        <v>0.27272727272727271</v>
      </c>
      <c r="N547" s="12">
        <f>(COUNTIFS(Sta!$A:$A,$A547,Sta!$H:$H,"&gt;1.5") +COUNTIFS(Sta!$B:$B,$A547,Sta!$J:$J,"&gt;1.5"))/$D547</f>
        <v>7.6923076923076927E-2</v>
      </c>
      <c r="O547" s="7">
        <f>COUNTIFS(Sta!$A:$A,$A547,Sta!$H:$H,"&gt;1.5")/$B547</f>
        <v>0.13333333333333333</v>
      </c>
      <c r="P547" s="7">
        <f>COUNTIFS(Sta!$B:$B,$A547,Sta!$J:$J,"&gt;1.5")/$C547</f>
        <v>0</v>
      </c>
      <c r="Q547" s="12">
        <f>(COUNTIFS(Sta!$A:$A,$A547,Sta!$I:$I,"&gt;0.5") +COUNTIFS(Sta!$B:$B,$A547,Sta!$K:$K,"&gt;0.5"))/$D547</f>
        <v>0.73076923076923073</v>
      </c>
      <c r="R547" s="7">
        <f>COUNTIFS(Sta!$A:$A,$A547,Sta!$I:$I,"&gt;0.5")/$B547</f>
        <v>0.66666666666666663</v>
      </c>
      <c r="S547" s="7">
        <f>COUNTIFS(Sta!$B:$B,$A547,Sta!$K:$K,"&gt;0.5")/$C547</f>
        <v>0.81818181818181823</v>
      </c>
      <c r="T547" s="12">
        <f>(COUNTIFS(Sta!$A:$A,$A547,Sta!$I:$I,"&gt;1.5") +COUNTIFS(Sta!$B:$B,$A547,Sta!$K:$K,"&gt;1.5"))/$D547</f>
        <v>0.11538461538461539</v>
      </c>
      <c r="U547" s="7">
        <f>COUNTIFS(Sta!$A:$A,$A547,Sta!$I:$I,"&gt;1.5")/$B547</f>
        <v>6.6666666666666666E-2</v>
      </c>
      <c r="V547" s="7">
        <f>COUNTIFS(Sta!$B:$B,$A547,Sta!$K:$K,"&gt;1.5")/$C547</f>
        <v>0.18181818181818182</v>
      </c>
    </row>
    <row r="548" spans="1:22" x14ac:dyDescent="0.3">
      <c r="A548" t="s">
        <v>388</v>
      </c>
      <c r="B548" s="9">
        <f>COUNTIF(Sta!A:A,A548)</f>
        <v>0</v>
      </c>
      <c r="C548" s="4">
        <f>COUNTIF(Sta!B:B,A548)</f>
        <v>1</v>
      </c>
      <c r="D548" s="4">
        <f t="shared" si="14"/>
        <v>1</v>
      </c>
      <c r="E548" s="12">
        <f>(COUNTIFS(Sta!$A:$A,$A548,Sta!$L:$L,"&gt;0.5") +COUNTIFS(Sta!$B:$B,$A548,Sta!$L:$L,"&gt;0.5"))/$D548</f>
        <v>0</v>
      </c>
      <c r="F548" s="7" t="e">
        <f>COUNTIFS(Sta!$A:$A,$A548,Sta!$L:$L,"&gt;0.5")/$B548</f>
        <v>#DIV/0!</v>
      </c>
      <c r="G548" s="7">
        <f>COUNTIFS(Sta!$B:$B,$A548,Sta!$L:$L,"&gt;0.5")/$C548</f>
        <v>0</v>
      </c>
      <c r="H548" s="12">
        <f>(COUNTIFS(Sta!$A:$A,$A548,Sta!$L:$L,"&gt;1.5") +COUNTIFS(Sta!$B:$B,$A548,Sta!$L:$L,"&gt;1.5"))/$D548</f>
        <v>0</v>
      </c>
      <c r="I548" s="7" t="e">
        <f>COUNTIFS(Sta!$A:$A,$A548,Sta!$L:$L,"&gt;1.5")/$B548</f>
        <v>#DIV/0!</v>
      </c>
      <c r="J548" s="7">
        <f>COUNTIFS(Sta!$B:$B,$A548,Sta!$L:$L,"&gt;1.5")/$C548</f>
        <v>0</v>
      </c>
      <c r="K548" s="12">
        <f>(COUNTIFS(Sta!$A:$A,$A548,Sta!$H:$H,"&gt;0.5") +COUNTIFS(Sta!$B:$B,$A548,Sta!$J:$J,"&gt;0.5"))/$D548</f>
        <v>0</v>
      </c>
      <c r="L548" s="7" t="e">
        <f>COUNTIFS(Sta!$A:$A,$A548,Sta!$H:$H,"&gt;0.5")/$B548</f>
        <v>#DIV/0!</v>
      </c>
      <c r="M548" s="7">
        <f>COUNTIFS(Sta!$B:$B,$A548,Sta!$J:$J,"&gt;0.5")/$C548</f>
        <v>0</v>
      </c>
      <c r="N548" s="12">
        <f>(COUNTIFS(Sta!$A:$A,$A548,Sta!$H:$H,"&gt;1.5") +COUNTIFS(Sta!$B:$B,$A548,Sta!$J:$J,"&gt;1.5"))/$D548</f>
        <v>0</v>
      </c>
      <c r="O548" s="7" t="e">
        <f>COUNTIFS(Sta!$A:$A,$A548,Sta!$H:$H,"&gt;1.5")/$B548</f>
        <v>#DIV/0!</v>
      </c>
      <c r="P548" s="7">
        <f>COUNTIFS(Sta!$B:$B,$A548,Sta!$J:$J,"&gt;1.5")/$C548</f>
        <v>0</v>
      </c>
      <c r="Q548" s="12">
        <f>(COUNTIFS(Sta!$A:$A,$A548,Sta!$I:$I,"&gt;0.5") +COUNTIFS(Sta!$B:$B,$A548,Sta!$K:$K,"&gt;0.5"))/$D548</f>
        <v>0</v>
      </c>
      <c r="R548" s="7" t="e">
        <f>COUNTIFS(Sta!$A:$A,$A548,Sta!$I:$I,"&gt;0.5")/$B548</f>
        <v>#DIV/0!</v>
      </c>
      <c r="S548" s="7">
        <f>COUNTIFS(Sta!$B:$B,$A548,Sta!$K:$K,"&gt;0.5")/$C548</f>
        <v>0</v>
      </c>
      <c r="T548" s="12">
        <f>(COUNTIFS(Sta!$A:$A,$A548,Sta!$I:$I,"&gt;1.5") +COUNTIFS(Sta!$B:$B,$A548,Sta!$K:$K,"&gt;1.5"))/$D548</f>
        <v>0</v>
      </c>
      <c r="U548" s="7" t="e">
        <f>COUNTIFS(Sta!$A:$A,$A548,Sta!$I:$I,"&gt;1.5")/$B548</f>
        <v>#DIV/0!</v>
      </c>
      <c r="V548" s="7">
        <f>COUNTIFS(Sta!$B:$B,$A548,Sta!$K:$K,"&gt;1.5")/$C548</f>
        <v>0</v>
      </c>
    </row>
    <row r="549" spans="1:22" x14ac:dyDescent="0.3">
      <c r="A549" t="s">
        <v>102</v>
      </c>
      <c r="B549" s="9">
        <f>COUNTIF(Sta!A:A,A549)</f>
        <v>0</v>
      </c>
      <c r="C549" s="4">
        <f>COUNTIF(Sta!B:B,A549)</f>
        <v>0</v>
      </c>
      <c r="D549" s="4">
        <f t="shared" si="14"/>
        <v>0</v>
      </c>
      <c r="E549" s="12" t="e">
        <f>(COUNTIFS(Sta!$A:$A,$A549,Sta!$L:$L,"&gt;0.5") +COUNTIFS(Sta!$B:$B,$A549,Sta!$L:$L,"&gt;0.5"))/$D549</f>
        <v>#DIV/0!</v>
      </c>
      <c r="F549" s="7" t="e">
        <f>COUNTIFS(Sta!$A:$A,$A549,Sta!$L:$L,"&gt;0.5")/$B549</f>
        <v>#DIV/0!</v>
      </c>
      <c r="G549" s="7" t="e">
        <f>COUNTIFS(Sta!$B:$B,$A549,Sta!$L:$L,"&gt;0.5")/$C549</f>
        <v>#DIV/0!</v>
      </c>
      <c r="H549" s="12" t="e">
        <f>(COUNTIFS(Sta!$A:$A,$A549,Sta!$L:$L,"&gt;1.5") +COUNTIFS(Sta!$B:$B,$A549,Sta!$L:$L,"&gt;1.5"))/$D549</f>
        <v>#DIV/0!</v>
      </c>
      <c r="I549" s="7" t="e">
        <f>COUNTIFS(Sta!$A:$A,$A549,Sta!$L:$L,"&gt;1.5")/$B549</f>
        <v>#DIV/0!</v>
      </c>
      <c r="J549" s="7" t="e">
        <f>COUNTIFS(Sta!$B:$B,$A549,Sta!$L:$L,"&gt;1.5")/$C549</f>
        <v>#DIV/0!</v>
      </c>
      <c r="K549" s="12" t="e">
        <f>(COUNTIFS(Sta!$A:$A,$A549,Sta!$H:$H,"&gt;0.5") +COUNTIFS(Sta!$B:$B,$A549,Sta!$J:$J,"&gt;0.5"))/$D549</f>
        <v>#DIV/0!</v>
      </c>
      <c r="L549" s="7" t="e">
        <f>COUNTIFS(Sta!$A:$A,$A549,Sta!$H:$H,"&gt;0.5")/$B549</f>
        <v>#DIV/0!</v>
      </c>
      <c r="M549" s="7" t="e">
        <f>COUNTIFS(Sta!$B:$B,$A549,Sta!$J:$J,"&gt;0.5")/$C549</f>
        <v>#DIV/0!</v>
      </c>
      <c r="N549" s="12" t="e">
        <f>(COUNTIFS(Sta!$A:$A,$A549,Sta!$H:$H,"&gt;1.5") +COUNTIFS(Sta!$B:$B,$A549,Sta!$J:$J,"&gt;1.5"))/$D549</f>
        <v>#DIV/0!</v>
      </c>
      <c r="O549" s="7" t="e">
        <f>COUNTIFS(Sta!$A:$A,$A549,Sta!$H:$H,"&gt;1.5")/$B549</f>
        <v>#DIV/0!</v>
      </c>
      <c r="P549" s="7" t="e">
        <f>COUNTIFS(Sta!$B:$B,$A549,Sta!$J:$J,"&gt;1.5")/$C549</f>
        <v>#DIV/0!</v>
      </c>
      <c r="Q549" s="12" t="e">
        <f>(COUNTIFS(Sta!$A:$A,$A549,Sta!$I:$I,"&gt;0.5") +COUNTIFS(Sta!$B:$B,$A549,Sta!$K:$K,"&gt;0.5"))/$D549</f>
        <v>#DIV/0!</v>
      </c>
      <c r="R549" s="7" t="e">
        <f>COUNTIFS(Sta!$A:$A,$A549,Sta!$I:$I,"&gt;0.5")/$B549</f>
        <v>#DIV/0!</v>
      </c>
      <c r="S549" s="7" t="e">
        <f>COUNTIFS(Sta!$B:$B,$A549,Sta!$K:$K,"&gt;0.5")/$C549</f>
        <v>#DIV/0!</v>
      </c>
      <c r="T549" s="12" t="e">
        <f>(COUNTIFS(Sta!$A:$A,$A549,Sta!$I:$I,"&gt;1.5") +COUNTIFS(Sta!$B:$B,$A549,Sta!$K:$K,"&gt;1.5"))/$D549</f>
        <v>#DIV/0!</v>
      </c>
      <c r="U549" s="7" t="e">
        <f>COUNTIFS(Sta!$A:$A,$A549,Sta!$I:$I,"&gt;1.5")/$B549</f>
        <v>#DIV/0!</v>
      </c>
      <c r="V549" s="7" t="e">
        <f>COUNTIFS(Sta!$B:$B,$A549,Sta!$K:$K,"&gt;1.5")/$C549</f>
        <v>#DIV/0!</v>
      </c>
    </row>
    <row r="550" spans="1:22" x14ac:dyDescent="0.3">
      <c r="A550" t="s">
        <v>559</v>
      </c>
      <c r="B550" s="9">
        <f>COUNTIF(Sta!A:A,A550)</f>
        <v>2</v>
      </c>
      <c r="C550" s="4">
        <f>COUNTIF(Sta!B:B,A550)</f>
        <v>2</v>
      </c>
      <c r="D550" s="4">
        <f t="shared" si="14"/>
        <v>4</v>
      </c>
      <c r="E550" s="12">
        <f>(COUNTIFS(Sta!$A:$A,$A550,Sta!$L:$L,"&gt;0.5") +COUNTIFS(Sta!$B:$B,$A550,Sta!$L:$L,"&gt;0.5"))/$D550</f>
        <v>0.75</v>
      </c>
      <c r="F550" s="7">
        <f>COUNTIFS(Sta!$A:$A,$A550,Sta!$L:$L,"&gt;0.5")/$B550</f>
        <v>1</v>
      </c>
      <c r="G550" s="7">
        <f>COUNTIFS(Sta!$B:$B,$A550,Sta!$L:$L,"&gt;0.5")/$C550</f>
        <v>0.5</v>
      </c>
      <c r="H550" s="12">
        <f>(COUNTIFS(Sta!$A:$A,$A550,Sta!$L:$L,"&gt;1.5") +COUNTIFS(Sta!$B:$B,$A550,Sta!$L:$L,"&gt;1.5"))/$D550</f>
        <v>0.5</v>
      </c>
      <c r="I550" s="7">
        <f>COUNTIFS(Sta!$A:$A,$A550,Sta!$L:$L,"&gt;1.5")/$B550</f>
        <v>1</v>
      </c>
      <c r="J550" s="7">
        <f>COUNTIFS(Sta!$B:$B,$A550,Sta!$L:$L,"&gt;1.5")/$C550</f>
        <v>0</v>
      </c>
      <c r="K550" s="12">
        <f>(COUNTIFS(Sta!$A:$A,$A550,Sta!$H:$H,"&gt;0.5") +COUNTIFS(Sta!$B:$B,$A550,Sta!$J:$J,"&gt;0.5"))/$D550</f>
        <v>0.5</v>
      </c>
      <c r="L550" s="7">
        <f>COUNTIFS(Sta!$A:$A,$A550,Sta!$H:$H,"&gt;0.5")/$B550</f>
        <v>1</v>
      </c>
      <c r="M550" s="7">
        <f>COUNTIFS(Sta!$B:$B,$A550,Sta!$J:$J,"&gt;0.5")/$C550</f>
        <v>0</v>
      </c>
      <c r="N550" s="12">
        <f>(COUNTIFS(Sta!$A:$A,$A550,Sta!$H:$H,"&gt;1.5") +COUNTIFS(Sta!$B:$B,$A550,Sta!$J:$J,"&gt;1.5"))/$D550</f>
        <v>0.5</v>
      </c>
      <c r="O550" s="7">
        <f>COUNTIFS(Sta!$A:$A,$A550,Sta!$H:$H,"&gt;1.5")/$B550</f>
        <v>1</v>
      </c>
      <c r="P550" s="7">
        <f>COUNTIFS(Sta!$B:$B,$A550,Sta!$J:$J,"&gt;1.5")/$C550</f>
        <v>0</v>
      </c>
      <c r="Q550" s="12">
        <f>(COUNTIFS(Sta!$A:$A,$A550,Sta!$I:$I,"&gt;0.5") +COUNTIFS(Sta!$B:$B,$A550,Sta!$K:$K,"&gt;0.5"))/$D550</f>
        <v>0.5</v>
      </c>
      <c r="R550" s="7">
        <f>COUNTIFS(Sta!$A:$A,$A550,Sta!$I:$I,"&gt;0.5")/$B550</f>
        <v>0.5</v>
      </c>
      <c r="S550" s="7">
        <f>COUNTIFS(Sta!$B:$B,$A550,Sta!$K:$K,"&gt;0.5")/$C550</f>
        <v>0.5</v>
      </c>
      <c r="T550" s="12">
        <f>(COUNTIFS(Sta!$A:$A,$A550,Sta!$I:$I,"&gt;1.5") +COUNTIFS(Sta!$B:$B,$A550,Sta!$K:$K,"&gt;1.5"))/$D550</f>
        <v>0</v>
      </c>
      <c r="U550" s="7">
        <f>COUNTIFS(Sta!$A:$A,$A550,Sta!$I:$I,"&gt;1.5")/$B550</f>
        <v>0</v>
      </c>
      <c r="V550" s="7">
        <f>COUNTIFS(Sta!$B:$B,$A550,Sta!$K:$K,"&gt;1.5")/$C550</f>
        <v>0</v>
      </c>
    </row>
    <row r="551" spans="1:22" x14ac:dyDescent="0.3">
      <c r="A551" t="s">
        <v>625</v>
      </c>
      <c r="B551" s="9">
        <f>COUNTIF(Sta!A:A,A551)</f>
        <v>1</v>
      </c>
      <c r="C551" s="4">
        <f>COUNTIF(Sta!B:B,A551)</f>
        <v>1</v>
      </c>
      <c r="D551" s="4">
        <f t="shared" si="14"/>
        <v>2</v>
      </c>
      <c r="E551" s="12">
        <f>(COUNTIFS(Sta!$A:$A,$A551,Sta!$L:$L,"&gt;0.5") +COUNTIFS(Sta!$B:$B,$A551,Sta!$L:$L,"&gt;0.5"))/$D551</f>
        <v>0.5</v>
      </c>
      <c r="F551" s="7">
        <f>COUNTIFS(Sta!$A:$A,$A551,Sta!$L:$L,"&gt;0.5")/$B551</f>
        <v>1</v>
      </c>
      <c r="G551" s="7">
        <f>COUNTIFS(Sta!$B:$B,$A551,Sta!$L:$L,"&gt;0.5")/$C551</f>
        <v>0</v>
      </c>
      <c r="H551" s="12">
        <f>(COUNTIFS(Sta!$A:$A,$A551,Sta!$L:$L,"&gt;1.5") +COUNTIFS(Sta!$B:$B,$A551,Sta!$L:$L,"&gt;1.5"))/$D551</f>
        <v>0</v>
      </c>
      <c r="I551" s="7">
        <f>COUNTIFS(Sta!$A:$A,$A551,Sta!$L:$L,"&gt;1.5")/$B551</f>
        <v>0</v>
      </c>
      <c r="J551" s="7">
        <f>COUNTIFS(Sta!$B:$B,$A551,Sta!$L:$L,"&gt;1.5")/$C551</f>
        <v>0</v>
      </c>
      <c r="K551" s="12">
        <f>(COUNTIFS(Sta!$A:$A,$A551,Sta!$H:$H,"&gt;0.5") +COUNTIFS(Sta!$B:$B,$A551,Sta!$J:$J,"&gt;0.5"))/$D551</f>
        <v>0.5</v>
      </c>
      <c r="L551" s="7">
        <f>COUNTIFS(Sta!$A:$A,$A551,Sta!$H:$H,"&gt;0.5")/$B551</f>
        <v>1</v>
      </c>
      <c r="M551" s="7">
        <f>COUNTIFS(Sta!$B:$B,$A551,Sta!$J:$J,"&gt;0.5")/$C551</f>
        <v>0</v>
      </c>
      <c r="N551" s="12">
        <f>(COUNTIFS(Sta!$A:$A,$A551,Sta!$H:$H,"&gt;1.5") +COUNTIFS(Sta!$B:$B,$A551,Sta!$J:$J,"&gt;1.5"))/$D551</f>
        <v>0</v>
      </c>
      <c r="O551" s="7">
        <f>COUNTIFS(Sta!$A:$A,$A551,Sta!$H:$H,"&gt;1.5")/$B551</f>
        <v>0</v>
      </c>
      <c r="P551" s="7">
        <f>COUNTIFS(Sta!$B:$B,$A551,Sta!$J:$J,"&gt;1.5")/$C551</f>
        <v>0</v>
      </c>
      <c r="Q551" s="12">
        <f>(COUNTIFS(Sta!$A:$A,$A551,Sta!$I:$I,"&gt;0.5") +COUNTIFS(Sta!$B:$B,$A551,Sta!$K:$K,"&gt;0.5"))/$D551</f>
        <v>0</v>
      </c>
      <c r="R551" s="7">
        <f>COUNTIFS(Sta!$A:$A,$A551,Sta!$I:$I,"&gt;0.5")/$B551</f>
        <v>0</v>
      </c>
      <c r="S551" s="7">
        <f>COUNTIFS(Sta!$B:$B,$A551,Sta!$K:$K,"&gt;0.5")/$C551</f>
        <v>0</v>
      </c>
      <c r="T551" s="12">
        <f>(COUNTIFS(Sta!$A:$A,$A551,Sta!$I:$I,"&gt;1.5") +COUNTIFS(Sta!$B:$B,$A551,Sta!$K:$K,"&gt;1.5"))/$D551</f>
        <v>0</v>
      </c>
      <c r="U551" s="7">
        <f>COUNTIFS(Sta!$A:$A,$A551,Sta!$I:$I,"&gt;1.5")/$B551</f>
        <v>0</v>
      </c>
      <c r="V551" s="7">
        <f>COUNTIFS(Sta!$B:$B,$A551,Sta!$K:$K,"&gt;1.5")/$C551</f>
        <v>0</v>
      </c>
    </row>
    <row r="552" spans="1:22" x14ac:dyDescent="0.3">
      <c r="A552" t="s">
        <v>324</v>
      </c>
      <c r="B552" s="9">
        <f>COUNTIF(Sta!A:A,A552)</f>
        <v>0</v>
      </c>
      <c r="C552" s="4">
        <f>COUNTIF(Sta!B:B,A552)</f>
        <v>0</v>
      </c>
      <c r="D552" s="4">
        <f t="shared" si="14"/>
        <v>0</v>
      </c>
      <c r="E552" s="12" t="e">
        <f>(COUNTIFS(Sta!$A:$A,$A552,Sta!$L:$L,"&gt;0.5") +COUNTIFS(Sta!$B:$B,$A552,Sta!$L:$L,"&gt;0.5"))/$D552</f>
        <v>#DIV/0!</v>
      </c>
      <c r="F552" s="7" t="e">
        <f>COUNTIFS(Sta!$A:$A,$A552,Sta!$L:$L,"&gt;0.5")/$B552</f>
        <v>#DIV/0!</v>
      </c>
      <c r="G552" s="7" t="e">
        <f>COUNTIFS(Sta!$B:$B,$A552,Sta!$L:$L,"&gt;0.5")/$C552</f>
        <v>#DIV/0!</v>
      </c>
      <c r="H552" s="12" t="e">
        <f>(COUNTIFS(Sta!$A:$A,$A552,Sta!$L:$L,"&gt;1.5") +COUNTIFS(Sta!$B:$B,$A552,Sta!$L:$L,"&gt;1.5"))/$D552</f>
        <v>#DIV/0!</v>
      </c>
      <c r="I552" s="7" t="e">
        <f>COUNTIFS(Sta!$A:$A,$A552,Sta!$L:$L,"&gt;1.5")/$B552</f>
        <v>#DIV/0!</v>
      </c>
      <c r="J552" s="7" t="e">
        <f>COUNTIFS(Sta!$B:$B,$A552,Sta!$L:$L,"&gt;1.5")/$C552</f>
        <v>#DIV/0!</v>
      </c>
      <c r="K552" s="12" t="e">
        <f>(COUNTIFS(Sta!$A:$A,$A552,Sta!$H:$H,"&gt;0.5") +COUNTIFS(Sta!$B:$B,$A552,Sta!$J:$J,"&gt;0.5"))/$D552</f>
        <v>#DIV/0!</v>
      </c>
      <c r="L552" s="7" t="e">
        <f>COUNTIFS(Sta!$A:$A,$A552,Sta!$H:$H,"&gt;0.5")/$B552</f>
        <v>#DIV/0!</v>
      </c>
      <c r="M552" s="7" t="e">
        <f>COUNTIFS(Sta!$B:$B,$A552,Sta!$J:$J,"&gt;0.5")/$C552</f>
        <v>#DIV/0!</v>
      </c>
      <c r="N552" s="12" t="e">
        <f>(COUNTIFS(Sta!$A:$A,$A552,Sta!$H:$H,"&gt;1.5") +COUNTIFS(Sta!$B:$B,$A552,Sta!$J:$J,"&gt;1.5"))/$D552</f>
        <v>#DIV/0!</v>
      </c>
      <c r="O552" s="7" t="e">
        <f>COUNTIFS(Sta!$A:$A,$A552,Sta!$H:$H,"&gt;1.5")/$B552</f>
        <v>#DIV/0!</v>
      </c>
      <c r="P552" s="7" t="e">
        <f>COUNTIFS(Sta!$B:$B,$A552,Sta!$J:$J,"&gt;1.5")/$C552</f>
        <v>#DIV/0!</v>
      </c>
      <c r="Q552" s="12" t="e">
        <f>(COUNTIFS(Sta!$A:$A,$A552,Sta!$I:$I,"&gt;0.5") +COUNTIFS(Sta!$B:$B,$A552,Sta!$K:$K,"&gt;0.5"))/$D552</f>
        <v>#DIV/0!</v>
      </c>
      <c r="R552" s="7" t="e">
        <f>COUNTIFS(Sta!$A:$A,$A552,Sta!$I:$I,"&gt;0.5")/$B552</f>
        <v>#DIV/0!</v>
      </c>
      <c r="S552" s="7" t="e">
        <f>COUNTIFS(Sta!$B:$B,$A552,Sta!$K:$K,"&gt;0.5")/$C552</f>
        <v>#DIV/0!</v>
      </c>
      <c r="T552" s="12" t="e">
        <f>(COUNTIFS(Sta!$A:$A,$A552,Sta!$I:$I,"&gt;1.5") +COUNTIFS(Sta!$B:$B,$A552,Sta!$K:$K,"&gt;1.5"))/$D552</f>
        <v>#DIV/0!</v>
      </c>
      <c r="U552" s="7" t="e">
        <f>COUNTIFS(Sta!$A:$A,$A552,Sta!$I:$I,"&gt;1.5")/$B552</f>
        <v>#DIV/0!</v>
      </c>
      <c r="V552" s="7" t="e">
        <f>COUNTIFS(Sta!$B:$B,$A552,Sta!$K:$K,"&gt;1.5")/$C552</f>
        <v>#DIV/0!</v>
      </c>
    </row>
    <row r="553" spans="1:22" x14ac:dyDescent="0.3">
      <c r="A553" t="s">
        <v>558</v>
      </c>
      <c r="B553" s="9">
        <f>COUNTIF(Sta!A:A,A553)</f>
        <v>3</v>
      </c>
      <c r="C553" s="4">
        <f>COUNTIF(Sta!B:B,A553)</f>
        <v>1</v>
      </c>
      <c r="D553" s="4">
        <f t="shared" si="14"/>
        <v>4</v>
      </c>
      <c r="E553" s="12">
        <f>(COUNTIFS(Sta!$A:$A,$A553,Sta!$L:$L,"&gt;0.5") +COUNTIFS(Sta!$B:$B,$A553,Sta!$L:$L,"&gt;0.5"))/$D553</f>
        <v>1</v>
      </c>
      <c r="F553" s="7">
        <f>COUNTIFS(Sta!$A:$A,$A553,Sta!$L:$L,"&gt;0.5")/$B553</f>
        <v>1</v>
      </c>
      <c r="G553" s="7">
        <f>COUNTIFS(Sta!$B:$B,$A553,Sta!$L:$L,"&gt;0.5")/$C553</f>
        <v>1</v>
      </c>
      <c r="H553" s="12">
        <f>(COUNTIFS(Sta!$A:$A,$A553,Sta!$L:$L,"&gt;1.5") +COUNTIFS(Sta!$B:$B,$A553,Sta!$L:$L,"&gt;1.5"))/$D553</f>
        <v>0.25</v>
      </c>
      <c r="I553" s="7">
        <f>COUNTIFS(Sta!$A:$A,$A553,Sta!$L:$L,"&gt;1.5")/$B553</f>
        <v>0</v>
      </c>
      <c r="J553" s="7">
        <f>COUNTIFS(Sta!$B:$B,$A553,Sta!$L:$L,"&gt;1.5")/$C553</f>
        <v>1</v>
      </c>
      <c r="K553" s="12">
        <f>(COUNTIFS(Sta!$A:$A,$A553,Sta!$H:$H,"&gt;0.5") +COUNTIFS(Sta!$B:$B,$A553,Sta!$J:$J,"&gt;0.5"))/$D553</f>
        <v>0.75</v>
      </c>
      <c r="L553" s="7">
        <f>COUNTIFS(Sta!$A:$A,$A553,Sta!$H:$H,"&gt;0.5")/$B553</f>
        <v>1</v>
      </c>
      <c r="M553" s="7">
        <f>COUNTIFS(Sta!$B:$B,$A553,Sta!$J:$J,"&gt;0.5")/$C553</f>
        <v>0</v>
      </c>
      <c r="N553" s="12">
        <f>(COUNTIFS(Sta!$A:$A,$A553,Sta!$H:$H,"&gt;1.5") +COUNTIFS(Sta!$B:$B,$A553,Sta!$J:$J,"&gt;1.5"))/$D553</f>
        <v>0</v>
      </c>
      <c r="O553" s="7">
        <f>COUNTIFS(Sta!$A:$A,$A553,Sta!$H:$H,"&gt;1.5")/$B553</f>
        <v>0</v>
      </c>
      <c r="P553" s="7">
        <f>COUNTIFS(Sta!$B:$B,$A553,Sta!$J:$J,"&gt;1.5")/$C553</f>
        <v>0</v>
      </c>
      <c r="Q553" s="12">
        <f>(COUNTIFS(Sta!$A:$A,$A553,Sta!$I:$I,"&gt;0.5") +COUNTIFS(Sta!$B:$B,$A553,Sta!$K:$K,"&gt;0.5"))/$D553</f>
        <v>0.25</v>
      </c>
      <c r="R553" s="7">
        <f>COUNTIFS(Sta!$A:$A,$A553,Sta!$I:$I,"&gt;0.5")/$B553</f>
        <v>0</v>
      </c>
      <c r="S553" s="7">
        <f>COUNTIFS(Sta!$B:$B,$A553,Sta!$K:$K,"&gt;0.5")/$C553</f>
        <v>1</v>
      </c>
      <c r="T553" s="12">
        <f>(COUNTIFS(Sta!$A:$A,$A553,Sta!$I:$I,"&gt;1.5") +COUNTIFS(Sta!$B:$B,$A553,Sta!$K:$K,"&gt;1.5"))/$D553</f>
        <v>0.25</v>
      </c>
      <c r="U553" s="7">
        <f>COUNTIFS(Sta!$A:$A,$A553,Sta!$I:$I,"&gt;1.5")/$B553</f>
        <v>0</v>
      </c>
      <c r="V553" s="7">
        <f>COUNTIFS(Sta!$B:$B,$A553,Sta!$K:$K,"&gt;1.5")/$C553</f>
        <v>1</v>
      </c>
    </row>
    <row r="554" spans="1:22" x14ac:dyDescent="0.3">
      <c r="A554" t="s">
        <v>453</v>
      </c>
      <c r="B554" s="9">
        <f>COUNTIF(Sta!A:A,A554)</f>
        <v>10</v>
      </c>
      <c r="C554" s="4">
        <f>COUNTIF(Sta!B:B,A554)</f>
        <v>11</v>
      </c>
      <c r="D554" s="4">
        <f t="shared" si="14"/>
        <v>21</v>
      </c>
      <c r="E554" s="12">
        <f>(COUNTIFS(Sta!$A:$A,$A554,Sta!$L:$L,"&gt;0.5") +COUNTIFS(Sta!$B:$B,$A554,Sta!$L:$L,"&gt;0.5"))/$D554</f>
        <v>0.52380952380952384</v>
      </c>
      <c r="F554" s="7">
        <f>COUNTIFS(Sta!$A:$A,$A554,Sta!$L:$L,"&gt;0.5")/$B554</f>
        <v>0.8</v>
      </c>
      <c r="G554" s="7">
        <f>COUNTIFS(Sta!$B:$B,$A554,Sta!$L:$L,"&gt;0.5")/$C554</f>
        <v>0.27272727272727271</v>
      </c>
      <c r="H554" s="12">
        <f>(COUNTIFS(Sta!$A:$A,$A554,Sta!$L:$L,"&gt;1.5") +COUNTIFS(Sta!$B:$B,$A554,Sta!$L:$L,"&gt;1.5"))/$D554</f>
        <v>0.33333333333333331</v>
      </c>
      <c r="I554" s="7">
        <f>COUNTIFS(Sta!$A:$A,$A554,Sta!$L:$L,"&gt;1.5")/$B554</f>
        <v>0.5</v>
      </c>
      <c r="J554" s="7">
        <f>COUNTIFS(Sta!$B:$B,$A554,Sta!$L:$L,"&gt;1.5")/$C554</f>
        <v>0.18181818181818182</v>
      </c>
      <c r="K554" s="12">
        <f>(COUNTIFS(Sta!$A:$A,$A554,Sta!$H:$H,"&gt;0.5") +COUNTIFS(Sta!$B:$B,$A554,Sta!$J:$J,"&gt;0.5"))/$D554</f>
        <v>0.2857142857142857</v>
      </c>
      <c r="L554" s="7">
        <f>COUNTIFS(Sta!$A:$A,$A554,Sta!$H:$H,"&gt;0.5")/$B554</f>
        <v>0.5</v>
      </c>
      <c r="M554" s="7">
        <f>COUNTIFS(Sta!$B:$B,$A554,Sta!$J:$J,"&gt;0.5")/$C554</f>
        <v>9.0909090909090912E-2</v>
      </c>
      <c r="N554" s="12">
        <f>(COUNTIFS(Sta!$A:$A,$A554,Sta!$H:$H,"&gt;1.5") +COUNTIFS(Sta!$B:$B,$A554,Sta!$J:$J,"&gt;1.5"))/$D554</f>
        <v>9.5238095238095233E-2</v>
      </c>
      <c r="O554" s="7">
        <f>COUNTIFS(Sta!$A:$A,$A554,Sta!$H:$H,"&gt;1.5")/$B554</f>
        <v>0.1</v>
      </c>
      <c r="P554" s="7">
        <f>COUNTIFS(Sta!$B:$B,$A554,Sta!$J:$J,"&gt;1.5")/$C554</f>
        <v>9.0909090909090912E-2</v>
      </c>
      <c r="Q554" s="12">
        <f>(COUNTIFS(Sta!$A:$A,$A554,Sta!$I:$I,"&gt;0.5") +COUNTIFS(Sta!$B:$B,$A554,Sta!$K:$K,"&gt;0.5"))/$D554</f>
        <v>0.33333333333333331</v>
      </c>
      <c r="R554" s="7">
        <f>COUNTIFS(Sta!$A:$A,$A554,Sta!$I:$I,"&gt;0.5")/$B554</f>
        <v>0.5</v>
      </c>
      <c r="S554" s="7">
        <f>COUNTIFS(Sta!$B:$B,$A554,Sta!$K:$K,"&gt;0.5")/$C554</f>
        <v>0.18181818181818182</v>
      </c>
      <c r="T554" s="12">
        <f>(COUNTIFS(Sta!$A:$A,$A554,Sta!$I:$I,"&gt;1.5") +COUNTIFS(Sta!$B:$B,$A554,Sta!$K:$K,"&gt;1.5"))/$D554</f>
        <v>0.19047619047619047</v>
      </c>
      <c r="U554" s="7">
        <f>COUNTIFS(Sta!$A:$A,$A554,Sta!$I:$I,"&gt;1.5")/$B554</f>
        <v>0.3</v>
      </c>
      <c r="V554" s="7">
        <f>COUNTIFS(Sta!$B:$B,$A554,Sta!$K:$K,"&gt;1.5")/$C554</f>
        <v>9.0909090909090912E-2</v>
      </c>
    </row>
    <row r="555" spans="1:22" x14ac:dyDescent="0.3">
      <c r="A555" t="s">
        <v>155</v>
      </c>
      <c r="B555" s="9">
        <f>COUNTIF(Sta!A:A,A555)</f>
        <v>0</v>
      </c>
      <c r="C555" s="4">
        <f>COUNTIF(Sta!B:B,A555)</f>
        <v>1</v>
      </c>
      <c r="D555" s="4">
        <f t="shared" si="14"/>
        <v>1</v>
      </c>
      <c r="E555" s="12">
        <f>(COUNTIFS(Sta!$A:$A,$A555,Sta!$L:$L,"&gt;0.5") +COUNTIFS(Sta!$B:$B,$A555,Sta!$L:$L,"&gt;0.5"))/$D555</f>
        <v>1</v>
      </c>
      <c r="F555" s="7" t="e">
        <f>COUNTIFS(Sta!$A:$A,$A555,Sta!$L:$L,"&gt;0.5")/$B555</f>
        <v>#DIV/0!</v>
      </c>
      <c r="G555" s="7">
        <f>COUNTIFS(Sta!$B:$B,$A555,Sta!$L:$L,"&gt;0.5")/$C555</f>
        <v>1</v>
      </c>
      <c r="H555" s="12">
        <f>(COUNTIFS(Sta!$A:$A,$A555,Sta!$L:$L,"&gt;1.5") +COUNTIFS(Sta!$B:$B,$A555,Sta!$L:$L,"&gt;1.5"))/$D555</f>
        <v>1</v>
      </c>
      <c r="I555" s="7" t="e">
        <f>COUNTIFS(Sta!$A:$A,$A555,Sta!$L:$L,"&gt;1.5")/$B555</f>
        <v>#DIV/0!</v>
      </c>
      <c r="J555" s="7">
        <f>COUNTIFS(Sta!$B:$B,$A555,Sta!$L:$L,"&gt;1.5")/$C555</f>
        <v>1</v>
      </c>
      <c r="K555" s="12">
        <f>(COUNTIFS(Sta!$A:$A,$A555,Sta!$H:$H,"&gt;0.5") +COUNTIFS(Sta!$B:$B,$A555,Sta!$J:$J,"&gt;0.5"))/$D555</f>
        <v>1</v>
      </c>
      <c r="L555" s="7" t="e">
        <f>COUNTIFS(Sta!$A:$A,$A555,Sta!$H:$H,"&gt;0.5")/$B555</f>
        <v>#DIV/0!</v>
      </c>
      <c r="M555" s="7">
        <f>COUNTIFS(Sta!$B:$B,$A555,Sta!$J:$J,"&gt;0.5")/$C555</f>
        <v>1</v>
      </c>
      <c r="N555" s="12">
        <f>(COUNTIFS(Sta!$A:$A,$A555,Sta!$H:$H,"&gt;1.5") +COUNTIFS(Sta!$B:$B,$A555,Sta!$J:$J,"&gt;1.5"))/$D555</f>
        <v>1</v>
      </c>
      <c r="O555" s="7" t="e">
        <f>COUNTIFS(Sta!$A:$A,$A555,Sta!$H:$H,"&gt;1.5")/$B555</f>
        <v>#DIV/0!</v>
      </c>
      <c r="P555" s="7">
        <f>COUNTIFS(Sta!$B:$B,$A555,Sta!$J:$J,"&gt;1.5")/$C555</f>
        <v>1</v>
      </c>
      <c r="Q555" s="12">
        <f>(COUNTIFS(Sta!$A:$A,$A555,Sta!$I:$I,"&gt;0.5") +COUNTIFS(Sta!$B:$B,$A555,Sta!$K:$K,"&gt;0.5"))/$D555</f>
        <v>1</v>
      </c>
      <c r="R555" s="7" t="e">
        <f>COUNTIFS(Sta!$A:$A,$A555,Sta!$I:$I,"&gt;0.5")/$B555</f>
        <v>#DIV/0!</v>
      </c>
      <c r="S555" s="7">
        <f>COUNTIFS(Sta!$B:$B,$A555,Sta!$K:$K,"&gt;0.5")/$C555</f>
        <v>1</v>
      </c>
      <c r="T555" s="12">
        <f>(COUNTIFS(Sta!$A:$A,$A555,Sta!$I:$I,"&gt;1.5") +COUNTIFS(Sta!$B:$B,$A555,Sta!$K:$K,"&gt;1.5"))/$D555</f>
        <v>1</v>
      </c>
      <c r="U555" s="7" t="e">
        <f>COUNTIFS(Sta!$A:$A,$A555,Sta!$I:$I,"&gt;1.5")/$B555</f>
        <v>#DIV/0!</v>
      </c>
      <c r="V555" s="7">
        <f>COUNTIFS(Sta!$B:$B,$A555,Sta!$K:$K,"&gt;1.5")/$C555</f>
        <v>1</v>
      </c>
    </row>
    <row r="556" spans="1:22" x14ac:dyDescent="0.3">
      <c r="A556" t="s">
        <v>149</v>
      </c>
      <c r="B556" s="9">
        <f>COUNTIF(Sta!A:A,A556)</f>
        <v>0</v>
      </c>
      <c r="C556" s="4">
        <f>COUNTIF(Sta!B:B,A556)</f>
        <v>1</v>
      </c>
      <c r="D556" s="4">
        <f t="shared" si="14"/>
        <v>1</v>
      </c>
      <c r="E556" s="12">
        <f>(COUNTIFS(Sta!$A:$A,$A556,Sta!$L:$L,"&gt;0.5") +COUNTIFS(Sta!$B:$B,$A556,Sta!$L:$L,"&gt;0.5"))/$D556</f>
        <v>0</v>
      </c>
      <c r="F556" s="7" t="e">
        <f>COUNTIFS(Sta!$A:$A,$A556,Sta!$L:$L,"&gt;0.5")/$B556</f>
        <v>#DIV/0!</v>
      </c>
      <c r="G556" s="7">
        <f>COUNTIFS(Sta!$B:$B,$A556,Sta!$L:$L,"&gt;0.5")/$C556</f>
        <v>0</v>
      </c>
      <c r="H556" s="12">
        <f>(COUNTIFS(Sta!$A:$A,$A556,Sta!$L:$L,"&gt;1.5") +COUNTIFS(Sta!$B:$B,$A556,Sta!$L:$L,"&gt;1.5"))/$D556</f>
        <v>0</v>
      </c>
      <c r="I556" s="7" t="e">
        <f>COUNTIFS(Sta!$A:$A,$A556,Sta!$L:$L,"&gt;1.5")/$B556</f>
        <v>#DIV/0!</v>
      </c>
      <c r="J556" s="7">
        <f>COUNTIFS(Sta!$B:$B,$A556,Sta!$L:$L,"&gt;1.5")/$C556</f>
        <v>0</v>
      </c>
      <c r="K556" s="12">
        <f>(COUNTIFS(Sta!$A:$A,$A556,Sta!$H:$H,"&gt;0.5") +COUNTIFS(Sta!$B:$B,$A556,Sta!$J:$J,"&gt;0.5"))/$D556</f>
        <v>0</v>
      </c>
      <c r="L556" s="7" t="e">
        <f>COUNTIFS(Sta!$A:$A,$A556,Sta!$H:$H,"&gt;0.5")/$B556</f>
        <v>#DIV/0!</v>
      </c>
      <c r="M556" s="7">
        <f>COUNTIFS(Sta!$B:$B,$A556,Sta!$J:$J,"&gt;0.5")/$C556</f>
        <v>0</v>
      </c>
      <c r="N556" s="12">
        <f>(COUNTIFS(Sta!$A:$A,$A556,Sta!$H:$H,"&gt;1.5") +COUNTIFS(Sta!$B:$B,$A556,Sta!$J:$J,"&gt;1.5"))/$D556</f>
        <v>0</v>
      </c>
      <c r="O556" s="7" t="e">
        <f>COUNTIFS(Sta!$A:$A,$A556,Sta!$H:$H,"&gt;1.5")/$B556</f>
        <v>#DIV/0!</v>
      </c>
      <c r="P556" s="7">
        <f>COUNTIFS(Sta!$B:$B,$A556,Sta!$J:$J,"&gt;1.5")/$C556</f>
        <v>0</v>
      </c>
      <c r="Q556" s="12">
        <f>(COUNTIFS(Sta!$A:$A,$A556,Sta!$I:$I,"&gt;0.5") +COUNTIFS(Sta!$B:$B,$A556,Sta!$K:$K,"&gt;0.5"))/$D556</f>
        <v>0</v>
      </c>
      <c r="R556" s="7" t="e">
        <f>COUNTIFS(Sta!$A:$A,$A556,Sta!$I:$I,"&gt;0.5")/$B556</f>
        <v>#DIV/0!</v>
      </c>
      <c r="S556" s="7">
        <f>COUNTIFS(Sta!$B:$B,$A556,Sta!$K:$K,"&gt;0.5")/$C556</f>
        <v>0</v>
      </c>
      <c r="T556" s="12">
        <f>(COUNTIFS(Sta!$A:$A,$A556,Sta!$I:$I,"&gt;1.5") +COUNTIFS(Sta!$B:$B,$A556,Sta!$K:$K,"&gt;1.5"))/$D556</f>
        <v>0</v>
      </c>
      <c r="U556" s="7" t="e">
        <f>COUNTIFS(Sta!$A:$A,$A556,Sta!$I:$I,"&gt;1.5")/$B556</f>
        <v>#DIV/0!</v>
      </c>
      <c r="V556" s="7">
        <f>COUNTIFS(Sta!$B:$B,$A556,Sta!$K:$K,"&gt;1.5")/$C556</f>
        <v>0</v>
      </c>
    </row>
    <row r="557" spans="1:22" x14ac:dyDescent="0.3">
      <c r="A557" t="s">
        <v>304</v>
      </c>
      <c r="B557" s="9">
        <f>COUNTIF(Sta!A:A,A557)</f>
        <v>0</v>
      </c>
      <c r="C557" s="4">
        <f>COUNTIF(Sta!B:B,A557)</f>
        <v>0</v>
      </c>
      <c r="D557" s="4">
        <f t="shared" si="14"/>
        <v>0</v>
      </c>
      <c r="E557" s="12" t="e">
        <f>(COUNTIFS(Sta!$A:$A,$A557,Sta!$L:$L,"&gt;0.5") +COUNTIFS(Sta!$B:$B,$A557,Sta!$L:$L,"&gt;0.5"))/$D557</f>
        <v>#DIV/0!</v>
      </c>
      <c r="F557" s="7" t="e">
        <f>COUNTIFS(Sta!$A:$A,$A557,Sta!$L:$L,"&gt;0.5")/$B557</f>
        <v>#DIV/0!</v>
      </c>
      <c r="G557" s="7" t="e">
        <f>COUNTIFS(Sta!$B:$B,$A557,Sta!$L:$L,"&gt;0.5")/$C557</f>
        <v>#DIV/0!</v>
      </c>
      <c r="H557" s="12" t="e">
        <f>(COUNTIFS(Sta!$A:$A,$A557,Sta!$L:$L,"&gt;1.5") +COUNTIFS(Sta!$B:$B,$A557,Sta!$L:$L,"&gt;1.5"))/$D557</f>
        <v>#DIV/0!</v>
      </c>
      <c r="I557" s="7" t="e">
        <f>COUNTIFS(Sta!$A:$A,$A557,Sta!$L:$L,"&gt;1.5")/$B557</f>
        <v>#DIV/0!</v>
      </c>
      <c r="J557" s="7" t="e">
        <f>COUNTIFS(Sta!$B:$B,$A557,Sta!$L:$L,"&gt;1.5")/$C557</f>
        <v>#DIV/0!</v>
      </c>
      <c r="K557" s="12" t="e">
        <f>(COUNTIFS(Sta!$A:$A,$A557,Sta!$H:$H,"&gt;0.5") +COUNTIFS(Sta!$B:$B,$A557,Sta!$J:$J,"&gt;0.5"))/$D557</f>
        <v>#DIV/0!</v>
      </c>
      <c r="L557" s="7" t="e">
        <f>COUNTIFS(Sta!$A:$A,$A557,Sta!$H:$H,"&gt;0.5")/$B557</f>
        <v>#DIV/0!</v>
      </c>
      <c r="M557" s="7" t="e">
        <f>COUNTIFS(Sta!$B:$B,$A557,Sta!$J:$J,"&gt;0.5")/$C557</f>
        <v>#DIV/0!</v>
      </c>
      <c r="N557" s="12" t="e">
        <f>(COUNTIFS(Sta!$A:$A,$A557,Sta!$H:$H,"&gt;1.5") +COUNTIFS(Sta!$B:$B,$A557,Sta!$J:$J,"&gt;1.5"))/$D557</f>
        <v>#DIV/0!</v>
      </c>
      <c r="O557" s="7" t="e">
        <f>COUNTIFS(Sta!$A:$A,$A557,Sta!$H:$H,"&gt;1.5")/$B557</f>
        <v>#DIV/0!</v>
      </c>
      <c r="P557" s="7" t="e">
        <f>COUNTIFS(Sta!$B:$B,$A557,Sta!$J:$J,"&gt;1.5")/$C557</f>
        <v>#DIV/0!</v>
      </c>
      <c r="Q557" s="12" t="e">
        <f>(COUNTIFS(Sta!$A:$A,$A557,Sta!$I:$I,"&gt;0.5") +COUNTIFS(Sta!$B:$B,$A557,Sta!$K:$K,"&gt;0.5"))/$D557</f>
        <v>#DIV/0!</v>
      </c>
      <c r="R557" s="7" t="e">
        <f>COUNTIFS(Sta!$A:$A,$A557,Sta!$I:$I,"&gt;0.5")/$B557</f>
        <v>#DIV/0!</v>
      </c>
      <c r="S557" s="7" t="e">
        <f>COUNTIFS(Sta!$B:$B,$A557,Sta!$K:$K,"&gt;0.5")/$C557</f>
        <v>#DIV/0!</v>
      </c>
      <c r="T557" s="12" t="e">
        <f>(COUNTIFS(Sta!$A:$A,$A557,Sta!$I:$I,"&gt;1.5") +COUNTIFS(Sta!$B:$B,$A557,Sta!$K:$K,"&gt;1.5"))/$D557</f>
        <v>#DIV/0!</v>
      </c>
      <c r="U557" s="7" t="e">
        <f>COUNTIFS(Sta!$A:$A,$A557,Sta!$I:$I,"&gt;1.5")/$B557</f>
        <v>#DIV/0!</v>
      </c>
      <c r="V557" s="7" t="e">
        <f>COUNTIFS(Sta!$B:$B,$A557,Sta!$K:$K,"&gt;1.5")/$C557</f>
        <v>#DIV/0!</v>
      </c>
    </row>
    <row r="558" spans="1:22" x14ac:dyDescent="0.3">
      <c r="A558" t="s">
        <v>358</v>
      </c>
      <c r="B558" s="9">
        <f>COUNTIF(Sta!A:A,A558)</f>
        <v>1</v>
      </c>
      <c r="C558" s="4">
        <f>COUNTIF(Sta!B:B,A558)</f>
        <v>2</v>
      </c>
      <c r="D558" s="4">
        <f t="shared" si="14"/>
        <v>3</v>
      </c>
      <c r="E558" s="12">
        <f>(COUNTIFS(Sta!$A:$A,$A558,Sta!$L:$L,"&gt;0.5") +COUNTIFS(Sta!$B:$B,$A558,Sta!$L:$L,"&gt;0.5"))/$D558</f>
        <v>0.33333333333333331</v>
      </c>
      <c r="F558" s="7">
        <f>COUNTIFS(Sta!$A:$A,$A558,Sta!$L:$L,"&gt;0.5")/$B558</f>
        <v>1</v>
      </c>
      <c r="G558" s="7">
        <f>COUNTIFS(Sta!$B:$B,$A558,Sta!$L:$L,"&gt;0.5")/$C558</f>
        <v>0</v>
      </c>
      <c r="H558" s="12">
        <f>(COUNTIFS(Sta!$A:$A,$A558,Sta!$L:$L,"&gt;1.5") +COUNTIFS(Sta!$B:$B,$A558,Sta!$L:$L,"&gt;1.5"))/$D558</f>
        <v>0</v>
      </c>
      <c r="I558" s="7">
        <f>COUNTIFS(Sta!$A:$A,$A558,Sta!$L:$L,"&gt;1.5")/$B558</f>
        <v>0</v>
      </c>
      <c r="J558" s="7">
        <f>COUNTIFS(Sta!$B:$B,$A558,Sta!$L:$L,"&gt;1.5")/$C558</f>
        <v>0</v>
      </c>
      <c r="K558" s="12">
        <f>(COUNTIFS(Sta!$A:$A,$A558,Sta!$H:$H,"&gt;0.5") +COUNTIFS(Sta!$B:$B,$A558,Sta!$J:$J,"&gt;0.5"))/$D558</f>
        <v>0.33333333333333331</v>
      </c>
      <c r="L558" s="7">
        <f>COUNTIFS(Sta!$A:$A,$A558,Sta!$H:$H,"&gt;0.5")/$B558</f>
        <v>1</v>
      </c>
      <c r="M558" s="7">
        <f>COUNTIFS(Sta!$B:$B,$A558,Sta!$J:$J,"&gt;0.5")/$C558</f>
        <v>0</v>
      </c>
      <c r="N558" s="12">
        <f>(COUNTIFS(Sta!$A:$A,$A558,Sta!$H:$H,"&gt;1.5") +COUNTIFS(Sta!$B:$B,$A558,Sta!$J:$J,"&gt;1.5"))/$D558</f>
        <v>0</v>
      </c>
      <c r="O558" s="7">
        <f>COUNTIFS(Sta!$A:$A,$A558,Sta!$H:$H,"&gt;1.5")/$B558</f>
        <v>0</v>
      </c>
      <c r="P558" s="7">
        <f>COUNTIFS(Sta!$B:$B,$A558,Sta!$J:$J,"&gt;1.5")/$C558</f>
        <v>0</v>
      </c>
      <c r="Q558" s="12">
        <f>(COUNTIFS(Sta!$A:$A,$A558,Sta!$I:$I,"&gt;0.5") +COUNTIFS(Sta!$B:$B,$A558,Sta!$K:$K,"&gt;0.5"))/$D558</f>
        <v>0</v>
      </c>
      <c r="R558" s="7">
        <f>COUNTIFS(Sta!$A:$A,$A558,Sta!$I:$I,"&gt;0.5")/$B558</f>
        <v>0</v>
      </c>
      <c r="S558" s="7">
        <f>COUNTIFS(Sta!$B:$B,$A558,Sta!$K:$K,"&gt;0.5")/$C558</f>
        <v>0</v>
      </c>
      <c r="T558" s="12">
        <f>(COUNTIFS(Sta!$A:$A,$A558,Sta!$I:$I,"&gt;1.5") +COUNTIFS(Sta!$B:$B,$A558,Sta!$K:$K,"&gt;1.5"))/$D558</f>
        <v>0</v>
      </c>
      <c r="U558" s="7">
        <f>COUNTIFS(Sta!$A:$A,$A558,Sta!$I:$I,"&gt;1.5")/$B558</f>
        <v>0</v>
      </c>
      <c r="V558" s="7">
        <f>COUNTIFS(Sta!$B:$B,$A558,Sta!$K:$K,"&gt;1.5")/$C558</f>
        <v>0</v>
      </c>
    </row>
    <row r="559" spans="1:22" x14ac:dyDescent="0.3">
      <c r="A559" t="s">
        <v>530</v>
      </c>
      <c r="B559" s="9">
        <f>COUNTIF(Sta!A:A,A559)</f>
        <v>8</v>
      </c>
      <c r="C559" s="4">
        <f>COUNTIF(Sta!B:B,A559)</f>
        <v>7</v>
      </c>
      <c r="D559" s="4">
        <f t="shared" si="14"/>
        <v>15</v>
      </c>
      <c r="E559" s="12">
        <f>(COUNTIFS(Sta!$A:$A,$A559,Sta!$L:$L,"&gt;0.5") +COUNTIFS(Sta!$B:$B,$A559,Sta!$L:$L,"&gt;0.5"))/$D559</f>
        <v>0.8</v>
      </c>
      <c r="F559" s="7">
        <f>COUNTIFS(Sta!$A:$A,$A559,Sta!$L:$L,"&gt;0.5")/$B559</f>
        <v>0.875</v>
      </c>
      <c r="G559" s="7">
        <f>COUNTIFS(Sta!$B:$B,$A559,Sta!$L:$L,"&gt;0.5")/$C559</f>
        <v>0.7142857142857143</v>
      </c>
      <c r="H559" s="12">
        <f>(COUNTIFS(Sta!$A:$A,$A559,Sta!$L:$L,"&gt;1.5") +COUNTIFS(Sta!$B:$B,$A559,Sta!$L:$L,"&gt;1.5"))/$D559</f>
        <v>0.33333333333333331</v>
      </c>
      <c r="I559" s="7">
        <f>COUNTIFS(Sta!$A:$A,$A559,Sta!$L:$L,"&gt;1.5")/$B559</f>
        <v>0.375</v>
      </c>
      <c r="J559" s="7">
        <f>COUNTIFS(Sta!$B:$B,$A559,Sta!$L:$L,"&gt;1.5")/$C559</f>
        <v>0.2857142857142857</v>
      </c>
      <c r="K559" s="12">
        <f>(COUNTIFS(Sta!$A:$A,$A559,Sta!$H:$H,"&gt;0.5") +COUNTIFS(Sta!$B:$B,$A559,Sta!$J:$J,"&gt;0.5"))/$D559</f>
        <v>0.46666666666666667</v>
      </c>
      <c r="L559" s="7">
        <f>COUNTIFS(Sta!$A:$A,$A559,Sta!$H:$H,"&gt;0.5")/$B559</f>
        <v>0.625</v>
      </c>
      <c r="M559" s="7">
        <f>COUNTIFS(Sta!$B:$B,$A559,Sta!$J:$J,"&gt;0.5")/$C559</f>
        <v>0.2857142857142857</v>
      </c>
      <c r="N559" s="12">
        <f>(COUNTIFS(Sta!$A:$A,$A559,Sta!$H:$H,"&gt;1.5") +COUNTIFS(Sta!$B:$B,$A559,Sta!$J:$J,"&gt;1.5"))/$D559</f>
        <v>0.2</v>
      </c>
      <c r="O559" s="7">
        <f>COUNTIFS(Sta!$A:$A,$A559,Sta!$H:$H,"&gt;1.5")/$B559</f>
        <v>0.25</v>
      </c>
      <c r="P559" s="7">
        <f>COUNTIFS(Sta!$B:$B,$A559,Sta!$J:$J,"&gt;1.5")/$C559</f>
        <v>0.14285714285714285</v>
      </c>
      <c r="Q559" s="12">
        <f>(COUNTIFS(Sta!$A:$A,$A559,Sta!$I:$I,"&gt;0.5") +COUNTIFS(Sta!$B:$B,$A559,Sta!$K:$K,"&gt;0.5"))/$D559</f>
        <v>0.46666666666666667</v>
      </c>
      <c r="R559" s="7">
        <f>COUNTIFS(Sta!$A:$A,$A559,Sta!$I:$I,"&gt;0.5")/$B559</f>
        <v>0.375</v>
      </c>
      <c r="S559" s="7">
        <f>COUNTIFS(Sta!$B:$B,$A559,Sta!$K:$K,"&gt;0.5")/$C559</f>
        <v>0.5714285714285714</v>
      </c>
      <c r="T559" s="12">
        <f>(COUNTIFS(Sta!$A:$A,$A559,Sta!$I:$I,"&gt;1.5") +COUNTIFS(Sta!$B:$B,$A559,Sta!$K:$K,"&gt;1.5"))/$D559</f>
        <v>0</v>
      </c>
      <c r="U559" s="7">
        <f>COUNTIFS(Sta!$A:$A,$A559,Sta!$I:$I,"&gt;1.5")/$B559</f>
        <v>0</v>
      </c>
      <c r="V559" s="7">
        <f>COUNTIFS(Sta!$B:$B,$A559,Sta!$K:$K,"&gt;1.5")/$C559</f>
        <v>0</v>
      </c>
    </row>
    <row r="560" spans="1:22" x14ac:dyDescent="0.3">
      <c r="A560" t="s">
        <v>621</v>
      </c>
      <c r="B560" s="9">
        <f>COUNTIF(Sta!A:A,A560)</f>
        <v>1</v>
      </c>
      <c r="C560" s="4">
        <f>COUNTIF(Sta!B:B,A560)</f>
        <v>2</v>
      </c>
      <c r="D560" s="4">
        <f t="shared" si="14"/>
        <v>3</v>
      </c>
      <c r="E560" s="12">
        <f>(COUNTIFS(Sta!$A:$A,$A560,Sta!$L:$L,"&gt;0.5") +COUNTIFS(Sta!$B:$B,$A560,Sta!$L:$L,"&gt;0.5"))/$D560</f>
        <v>0.66666666666666663</v>
      </c>
      <c r="F560" s="7">
        <f>COUNTIFS(Sta!$A:$A,$A560,Sta!$L:$L,"&gt;0.5")/$B560</f>
        <v>0</v>
      </c>
      <c r="G560" s="7">
        <f>COUNTIFS(Sta!$B:$B,$A560,Sta!$L:$L,"&gt;0.5")/$C560</f>
        <v>1</v>
      </c>
      <c r="H560" s="12">
        <f>(COUNTIFS(Sta!$A:$A,$A560,Sta!$L:$L,"&gt;1.5") +COUNTIFS(Sta!$B:$B,$A560,Sta!$L:$L,"&gt;1.5"))/$D560</f>
        <v>0.33333333333333331</v>
      </c>
      <c r="I560" s="7">
        <f>COUNTIFS(Sta!$A:$A,$A560,Sta!$L:$L,"&gt;1.5")/$B560</f>
        <v>0</v>
      </c>
      <c r="J560" s="7">
        <f>COUNTIFS(Sta!$B:$B,$A560,Sta!$L:$L,"&gt;1.5")/$C560</f>
        <v>0.5</v>
      </c>
      <c r="K560" s="12">
        <f>(COUNTIFS(Sta!$A:$A,$A560,Sta!$H:$H,"&gt;0.5") +COUNTIFS(Sta!$B:$B,$A560,Sta!$J:$J,"&gt;0.5"))/$D560</f>
        <v>0.33333333333333331</v>
      </c>
      <c r="L560" s="7">
        <f>COUNTIFS(Sta!$A:$A,$A560,Sta!$H:$H,"&gt;0.5")/$B560</f>
        <v>0</v>
      </c>
      <c r="M560" s="7">
        <f>COUNTIFS(Sta!$B:$B,$A560,Sta!$J:$J,"&gt;0.5")/$C560</f>
        <v>0.5</v>
      </c>
      <c r="N560" s="12">
        <f>(COUNTIFS(Sta!$A:$A,$A560,Sta!$H:$H,"&gt;1.5") +COUNTIFS(Sta!$B:$B,$A560,Sta!$J:$J,"&gt;1.5"))/$D560</f>
        <v>0</v>
      </c>
      <c r="O560" s="7">
        <f>COUNTIFS(Sta!$A:$A,$A560,Sta!$H:$H,"&gt;1.5")/$B560</f>
        <v>0</v>
      </c>
      <c r="P560" s="7">
        <f>COUNTIFS(Sta!$B:$B,$A560,Sta!$J:$J,"&gt;1.5")/$C560</f>
        <v>0</v>
      </c>
      <c r="Q560" s="12">
        <f>(COUNTIFS(Sta!$A:$A,$A560,Sta!$I:$I,"&gt;0.5") +COUNTIFS(Sta!$B:$B,$A560,Sta!$K:$K,"&gt;0.5"))/$D560</f>
        <v>0.66666666666666663</v>
      </c>
      <c r="R560" s="7">
        <f>COUNTIFS(Sta!$A:$A,$A560,Sta!$I:$I,"&gt;0.5")/$B560</f>
        <v>0</v>
      </c>
      <c r="S560" s="7">
        <f>COUNTIFS(Sta!$B:$B,$A560,Sta!$K:$K,"&gt;0.5")/$C560</f>
        <v>1</v>
      </c>
      <c r="T560" s="12">
        <f>(COUNTIFS(Sta!$A:$A,$A560,Sta!$I:$I,"&gt;1.5") +COUNTIFS(Sta!$B:$B,$A560,Sta!$K:$K,"&gt;1.5"))/$D560</f>
        <v>0</v>
      </c>
      <c r="U560" s="7">
        <f>COUNTIFS(Sta!$A:$A,$A560,Sta!$I:$I,"&gt;1.5")/$B560</f>
        <v>0</v>
      </c>
      <c r="V560" s="7">
        <f>COUNTIFS(Sta!$B:$B,$A560,Sta!$K:$K,"&gt;1.5")/$C560</f>
        <v>0</v>
      </c>
    </row>
    <row r="561" spans="1:22" x14ac:dyDescent="0.3">
      <c r="A561" t="s">
        <v>386</v>
      </c>
      <c r="B561" s="9">
        <f>COUNTIF(Sta!A:A,A561)</f>
        <v>1</v>
      </c>
      <c r="C561" s="4">
        <f>COUNTIF(Sta!B:B,A561)</f>
        <v>0</v>
      </c>
      <c r="D561" s="4">
        <f t="shared" si="14"/>
        <v>1</v>
      </c>
      <c r="E561" s="12">
        <f>(COUNTIFS(Sta!$A:$A,$A561,Sta!$L:$L,"&gt;0.5") +COUNTIFS(Sta!$B:$B,$A561,Sta!$L:$L,"&gt;0.5"))/$D561</f>
        <v>0</v>
      </c>
      <c r="F561" s="7">
        <f>COUNTIFS(Sta!$A:$A,$A561,Sta!$L:$L,"&gt;0.5")/$B561</f>
        <v>0</v>
      </c>
      <c r="G561" s="7" t="e">
        <f>COUNTIFS(Sta!$B:$B,$A561,Sta!$L:$L,"&gt;0.5")/$C561</f>
        <v>#DIV/0!</v>
      </c>
      <c r="H561" s="12">
        <f>(COUNTIFS(Sta!$A:$A,$A561,Sta!$L:$L,"&gt;1.5") +COUNTIFS(Sta!$B:$B,$A561,Sta!$L:$L,"&gt;1.5"))/$D561</f>
        <v>0</v>
      </c>
      <c r="I561" s="7">
        <f>COUNTIFS(Sta!$A:$A,$A561,Sta!$L:$L,"&gt;1.5")/$B561</f>
        <v>0</v>
      </c>
      <c r="J561" s="7" t="e">
        <f>COUNTIFS(Sta!$B:$B,$A561,Sta!$L:$L,"&gt;1.5")/$C561</f>
        <v>#DIV/0!</v>
      </c>
      <c r="K561" s="12">
        <f>(COUNTIFS(Sta!$A:$A,$A561,Sta!$H:$H,"&gt;0.5") +COUNTIFS(Sta!$B:$B,$A561,Sta!$J:$J,"&gt;0.5"))/$D561</f>
        <v>0</v>
      </c>
      <c r="L561" s="7">
        <f>COUNTIFS(Sta!$A:$A,$A561,Sta!$H:$H,"&gt;0.5")/$B561</f>
        <v>0</v>
      </c>
      <c r="M561" s="7" t="e">
        <f>COUNTIFS(Sta!$B:$B,$A561,Sta!$J:$J,"&gt;0.5")/$C561</f>
        <v>#DIV/0!</v>
      </c>
      <c r="N561" s="12">
        <f>(COUNTIFS(Sta!$A:$A,$A561,Sta!$H:$H,"&gt;1.5") +COUNTIFS(Sta!$B:$B,$A561,Sta!$J:$J,"&gt;1.5"))/$D561</f>
        <v>0</v>
      </c>
      <c r="O561" s="7">
        <f>COUNTIFS(Sta!$A:$A,$A561,Sta!$H:$H,"&gt;1.5")/$B561</f>
        <v>0</v>
      </c>
      <c r="P561" s="7" t="e">
        <f>COUNTIFS(Sta!$B:$B,$A561,Sta!$J:$J,"&gt;1.5")/$C561</f>
        <v>#DIV/0!</v>
      </c>
      <c r="Q561" s="12">
        <f>(COUNTIFS(Sta!$A:$A,$A561,Sta!$I:$I,"&gt;0.5") +COUNTIFS(Sta!$B:$B,$A561,Sta!$K:$K,"&gt;0.5"))/$D561</f>
        <v>0</v>
      </c>
      <c r="R561" s="7">
        <f>COUNTIFS(Sta!$A:$A,$A561,Sta!$I:$I,"&gt;0.5")/$B561</f>
        <v>0</v>
      </c>
      <c r="S561" s="7" t="e">
        <f>COUNTIFS(Sta!$B:$B,$A561,Sta!$K:$K,"&gt;0.5")/$C561</f>
        <v>#DIV/0!</v>
      </c>
      <c r="T561" s="12">
        <f>(COUNTIFS(Sta!$A:$A,$A561,Sta!$I:$I,"&gt;1.5") +COUNTIFS(Sta!$B:$B,$A561,Sta!$K:$K,"&gt;1.5"))/$D561</f>
        <v>0</v>
      </c>
      <c r="U561" s="7">
        <f>COUNTIFS(Sta!$A:$A,$A561,Sta!$I:$I,"&gt;1.5")/$B561</f>
        <v>0</v>
      </c>
      <c r="V561" s="7" t="e">
        <f>COUNTIFS(Sta!$B:$B,$A561,Sta!$K:$K,"&gt;1.5")/$C561</f>
        <v>#DIV/0!</v>
      </c>
    </row>
    <row r="562" spans="1:22" x14ac:dyDescent="0.3">
      <c r="A562" t="s">
        <v>497</v>
      </c>
      <c r="B562" s="9">
        <f>COUNTIF(Sta!A:A,A562)</f>
        <v>7</v>
      </c>
      <c r="C562" s="4">
        <f>COUNTIF(Sta!B:B,A562)</f>
        <v>6</v>
      </c>
      <c r="D562" s="4">
        <f t="shared" si="14"/>
        <v>13</v>
      </c>
      <c r="E562" s="12">
        <f>(COUNTIFS(Sta!$A:$A,$A562,Sta!$L:$L,"&gt;0.5") +COUNTIFS(Sta!$B:$B,$A562,Sta!$L:$L,"&gt;0.5"))/$D562</f>
        <v>0.69230769230769229</v>
      </c>
      <c r="F562" s="7">
        <f>COUNTIFS(Sta!$A:$A,$A562,Sta!$L:$L,"&gt;0.5")/$B562</f>
        <v>0.5714285714285714</v>
      </c>
      <c r="G562" s="7">
        <f>COUNTIFS(Sta!$B:$B,$A562,Sta!$L:$L,"&gt;0.5")/$C562</f>
        <v>0.83333333333333337</v>
      </c>
      <c r="H562" s="12">
        <f>(COUNTIFS(Sta!$A:$A,$A562,Sta!$L:$L,"&gt;1.5") +COUNTIFS(Sta!$B:$B,$A562,Sta!$L:$L,"&gt;1.5"))/$D562</f>
        <v>0.53846153846153844</v>
      </c>
      <c r="I562" s="7">
        <f>COUNTIFS(Sta!$A:$A,$A562,Sta!$L:$L,"&gt;1.5")/$B562</f>
        <v>0.42857142857142855</v>
      </c>
      <c r="J562" s="7">
        <f>COUNTIFS(Sta!$B:$B,$A562,Sta!$L:$L,"&gt;1.5")/$C562</f>
        <v>0.66666666666666663</v>
      </c>
      <c r="K562" s="12">
        <f>(COUNTIFS(Sta!$A:$A,$A562,Sta!$H:$H,"&gt;0.5") +COUNTIFS(Sta!$B:$B,$A562,Sta!$J:$J,"&gt;0.5"))/$D562</f>
        <v>0.46153846153846156</v>
      </c>
      <c r="L562" s="7">
        <f>COUNTIFS(Sta!$A:$A,$A562,Sta!$H:$H,"&gt;0.5")/$B562</f>
        <v>0.42857142857142855</v>
      </c>
      <c r="M562" s="7">
        <f>COUNTIFS(Sta!$B:$B,$A562,Sta!$J:$J,"&gt;0.5")/$C562</f>
        <v>0.5</v>
      </c>
      <c r="N562" s="12">
        <f>(COUNTIFS(Sta!$A:$A,$A562,Sta!$H:$H,"&gt;1.5") +COUNTIFS(Sta!$B:$B,$A562,Sta!$J:$J,"&gt;1.5"))/$D562</f>
        <v>7.6923076923076927E-2</v>
      </c>
      <c r="O562" s="7">
        <f>COUNTIFS(Sta!$A:$A,$A562,Sta!$H:$H,"&gt;1.5")/$B562</f>
        <v>0.14285714285714285</v>
      </c>
      <c r="P562" s="7">
        <f>COUNTIFS(Sta!$B:$B,$A562,Sta!$J:$J,"&gt;1.5")/$C562</f>
        <v>0</v>
      </c>
      <c r="Q562" s="12">
        <f>(COUNTIFS(Sta!$A:$A,$A562,Sta!$I:$I,"&gt;0.5") +COUNTIFS(Sta!$B:$B,$A562,Sta!$K:$K,"&gt;0.5"))/$D562</f>
        <v>0.53846153846153844</v>
      </c>
      <c r="R562" s="7">
        <f>COUNTIFS(Sta!$A:$A,$A562,Sta!$I:$I,"&gt;0.5")/$B562</f>
        <v>0.42857142857142855</v>
      </c>
      <c r="S562" s="7">
        <f>COUNTIFS(Sta!$B:$B,$A562,Sta!$K:$K,"&gt;0.5")/$C562</f>
        <v>0.66666666666666663</v>
      </c>
      <c r="T562" s="12">
        <f>(COUNTIFS(Sta!$A:$A,$A562,Sta!$I:$I,"&gt;1.5") +COUNTIFS(Sta!$B:$B,$A562,Sta!$K:$K,"&gt;1.5"))/$D562</f>
        <v>0.15384615384615385</v>
      </c>
      <c r="U562" s="7">
        <f>COUNTIFS(Sta!$A:$A,$A562,Sta!$I:$I,"&gt;1.5")/$B562</f>
        <v>0</v>
      </c>
      <c r="V562" s="7">
        <f>COUNTIFS(Sta!$B:$B,$A562,Sta!$K:$K,"&gt;1.5")/$C562</f>
        <v>0.33333333333333331</v>
      </c>
    </row>
    <row r="563" spans="1:22" x14ac:dyDescent="0.3">
      <c r="A563" t="s">
        <v>452</v>
      </c>
      <c r="B563" s="9">
        <f>COUNTIF(Sta!A:A,A563)</f>
        <v>11</v>
      </c>
      <c r="C563" s="4">
        <f>COUNTIF(Sta!B:B,A563)</f>
        <v>11</v>
      </c>
      <c r="D563" s="4">
        <f t="shared" si="14"/>
        <v>22</v>
      </c>
      <c r="E563" s="12">
        <f>(COUNTIFS(Sta!$A:$A,$A563,Sta!$L:$L,"&gt;0.5") +COUNTIFS(Sta!$B:$B,$A563,Sta!$L:$L,"&gt;0.5"))/$D563</f>
        <v>0.72727272727272729</v>
      </c>
      <c r="F563" s="7">
        <f>COUNTIFS(Sta!$A:$A,$A563,Sta!$L:$L,"&gt;0.5")/$B563</f>
        <v>0.81818181818181823</v>
      </c>
      <c r="G563" s="7">
        <f>COUNTIFS(Sta!$B:$B,$A563,Sta!$L:$L,"&gt;0.5")/$C563</f>
        <v>0.63636363636363635</v>
      </c>
      <c r="H563" s="12">
        <f>(COUNTIFS(Sta!$A:$A,$A563,Sta!$L:$L,"&gt;1.5") +COUNTIFS(Sta!$B:$B,$A563,Sta!$L:$L,"&gt;1.5"))/$D563</f>
        <v>0.45454545454545453</v>
      </c>
      <c r="I563" s="7">
        <f>COUNTIFS(Sta!$A:$A,$A563,Sta!$L:$L,"&gt;1.5")/$B563</f>
        <v>0.54545454545454541</v>
      </c>
      <c r="J563" s="7">
        <f>COUNTIFS(Sta!$B:$B,$A563,Sta!$L:$L,"&gt;1.5")/$C563</f>
        <v>0.36363636363636365</v>
      </c>
      <c r="K563" s="12">
        <f>(COUNTIFS(Sta!$A:$A,$A563,Sta!$H:$H,"&gt;0.5") +COUNTIFS(Sta!$B:$B,$A563,Sta!$J:$J,"&gt;0.5"))/$D563</f>
        <v>0.36363636363636365</v>
      </c>
      <c r="L563" s="7">
        <f>COUNTIFS(Sta!$A:$A,$A563,Sta!$H:$H,"&gt;0.5")/$B563</f>
        <v>0.54545454545454541</v>
      </c>
      <c r="M563" s="7">
        <f>COUNTIFS(Sta!$B:$B,$A563,Sta!$J:$J,"&gt;0.5")/$C563</f>
        <v>0.18181818181818182</v>
      </c>
      <c r="N563" s="12">
        <f>(COUNTIFS(Sta!$A:$A,$A563,Sta!$H:$H,"&gt;1.5") +COUNTIFS(Sta!$B:$B,$A563,Sta!$J:$J,"&gt;1.5"))/$D563</f>
        <v>9.0909090909090912E-2</v>
      </c>
      <c r="O563" s="7">
        <f>COUNTIFS(Sta!$A:$A,$A563,Sta!$H:$H,"&gt;1.5")/$B563</f>
        <v>9.0909090909090912E-2</v>
      </c>
      <c r="P563" s="7">
        <f>COUNTIFS(Sta!$B:$B,$A563,Sta!$J:$J,"&gt;1.5")/$C563</f>
        <v>9.0909090909090912E-2</v>
      </c>
      <c r="Q563" s="12">
        <f>(COUNTIFS(Sta!$A:$A,$A563,Sta!$I:$I,"&gt;0.5") +COUNTIFS(Sta!$B:$B,$A563,Sta!$K:$K,"&gt;0.5"))/$D563</f>
        <v>0.63636363636363635</v>
      </c>
      <c r="R563" s="7">
        <f>COUNTIFS(Sta!$A:$A,$A563,Sta!$I:$I,"&gt;0.5")/$B563</f>
        <v>0.72727272727272729</v>
      </c>
      <c r="S563" s="7">
        <f>COUNTIFS(Sta!$B:$B,$A563,Sta!$K:$K,"&gt;0.5")/$C563</f>
        <v>0.54545454545454541</v>
      </c>
      <c r="T563" s="12">
        <f>(COUNTIFS(Sta!$A:$A,$A563,Sta!$I:$I,"&gt;1.5") +COUNTIFS(Sta!$B:$B,$A563,Sta!$K:$K,"&gt;1.5"))/$D563</f>
        <v>0.22727272727272727</v>
      </c>
      <c r="U563" s="7">
        <f>COUNTIFS(Sta!$A:$A,$A563,Sta!$I:$I,"&gt;1.5")/$B563</f>
        <v>9.0909090909090912E-2</v>
      </c>
      <c r="V563" s="7">
        <f>COUNTIFS(Sta!$B:$B,$A563,Sta!$K:$K,"&gt;1.5")/$C563</f>
        <v>0.36363636363636365</v>
      </c>
    </row>
    <row r="564" spans="1:22" x14ac:dyDescent="0.3">
      <c r="A564" t="s">
        <v>639</v>
      </c>
      <c r="B564" s="9">
        <f>COUNTIF(Sta!A:A,A564)</f>
        <v>1</v>
      </c>
      <c r="C564" s="4">
        <f>COUNTIF(Sta!B:B,A564)</f>
        <v>1</v>
      </c>
      <c r="D564" s="4">
        <f t="shared" si="14"/>
        <v>2</v>
      </c>
      <c r="E564" s="12">
        <f>(COUNTIFS(Sta!$A:$A,$A564,Sta!$L:$L,"&gt;0.5") +COUNTIFS(Sta!$B:$B,$A564,Sta!$L:$L,"&gt;0.5"))/$D564</f>
        <v>0.5</v>
      </c>
      <c r="F564" s="7">
        <f>COUNTIFS(Sta!$A:$A,$A564,Sta!$L:$L,"&gt;0.5")/$B564</f>
        <v>1</v>
      </c>
      <c r="G564" s="7">
        <f>COUNTIFS(Sta!$B:$B,$A564,Sta!$L:$L,"&gt;0.5")/$C564</f>
        <v>0</v>
      </c>
      <c r="H564" s="12">
        <f>(COUNTIFS(Sta!$A:$A,$A564,Sta!$L:$L,"&gt;1.5") +COUNTIFS(Sta!$B:$B,$A564,Sta!$L:$L,"&gt;1.5"))/$D564</f>
        <v>0.5</v>
      </c>
      <c r="I564" s="7">
        <f>COUNTIFS(Sta!$A:$A,$A564,Sta!$L:$L,"&gt;1.5")/$B564</f>
        <v>1</v>
      </c>
      <c r="J564" s="7">
        <f>COUNTIFS(Sta!$B:$B,$A564,Sta!$L:$L,"&gt;1.5")/$C564</f>
        <v>0</v>
      </c>
      <c r="K564" s="12">
        <f>(COUNTIFS(Sta!$A:$A,$A564,Sta!$H:$H,"&gt;0.5") +COUNTIFS(Sta!$B:$B,$A564,Sta!$J:$J,"&gt;0.5"))/$D564</f>
        <v>0.5</v>
      </c>
      <c r="L564" s="7">
        <f>COUNTIFS(Sta!$A:$A,$A564,Sta!$H:$H,"&gt;0.5")/$B564</f>
        <v>1</v>
      </c>
      <c r="M564" s="7">
        <f>COUNTIFS(Sta!$B:$B,$A564,Sta!$J:$J,"&gt;0.5")/$C564</f>
        <v>0</v>
      </c>
      <c r="N564" s="12">
        <f>(COUNTIFS(Sta!$A:$A,$A564,Sta!$H:$H,"&gt;1.5") +COUNTIFS(Sta!$B:$B,$A564,Sta!$J:$J,"&gt;1.5"))/$D564</f>
        <v>0.5</v>
      </c>
      <c r="O564" s="7">
        <f>COUNTIFS(Sta!$A:$A,$A564,Sta!$H:$H,"&gt;1.5")/$B564</f>
        <v>1</v>
      </c>
      <c r="P564" s="7">
        <f>COUNTIFS(Sta!$B:$B,$A564,Sta!$J:$J,"&gt;1.5")/$C564</f>
        <v>0</v>
      </c>
      <c r="Q564" s="12">
        <f>(COUNTIFS(Sta!$A:$A,$A564,Sta!$I:$I,"&gt;0.5") +COUNTIFS(Sta!$B:$B,$A564,Sta!$K:$K,"&gt;0.5"))/$D564</f>
        <v>0</v>
      </c>
      <c r="R564" s="7">
        <f>COUNTIFS(Sta!$A:$A,$A564,Sta!$I:$I,"&gt;0.5")/$B564</f>
        <v>0</v>
      </c>
      <c r="S564" s="7">
        <f>COUNTIFS(Sta!$B:$B,$A564,Sta!$K:$K,"&gt;0.5")/$C564</f>
        <v>0</v>
      </c>
      <c r="T564" s="12">
        <f>(COUNTIFS(Sta!$A:$A,$A564,Sta!$I:$I,"&gt;1.5") +COUNTIFS(Sta!$B:$B,$A564,Sta!$K:$K,"&gt;1.5"))/$D564</f>
        <v>0</v>
      </c>
      <c r="U564" s="7">
        <f>COUNTIFS(Sta!$A:$A,$A564,Sta!$I:$I,"&gt;1.5")/$B564</f>
        <v>0</v>
      </c>
      <c r="V564" s="7">
        <f>COUNTIFS(Sta!$B:$B,$A564,Sta!$K:$K,"&gt;1.5")/$C564</f>
        <v>0</v>
      </c>
    </row>
    <row r="565" spans="1:22" x14ac:dyDescent="0.3">
      <c r="A565" t="s">
        <v>345</v>
      </c>
      <c r="B565" s="9">
        <f>COUNTIF(Sta!A:A,A565)</f>
        <v>0</v>
      </c>
      <c r="C565" s="4">
        <f>COUNTIF(Sta!B:B,A565)</f>
        <v>0</v>
      </c>
      <c r="D565" s="4">
        <f t="shared" si="14"/>
        <v>0</v>
      </c>
      <c r="E565" s="12" t="e">
        <f>(COUNTIFS(Sta!$A:$A,$A565,Sta!$L:$L,"&gt;0.5") +COUNTIFS(Sta!$B:$B,$A565,Sta!$L:$L,"&gt;0.5"))/$D565</f>
        <v>#DIV/0!</v>
      </c>
      <c r="F565" s="7" t="e">
        <f>COUNTIFS(Sta!$A:$A,$A565,Sta!$L:$L,"&gt;0.5")/$B565</f>
        <v>#DIV/0!</v>
      </c>
      <c r="G565" s="7" t="e">
        <f>COUNTIFS(Sta!$B:$B,$A565,Sta!$L:$L,"&gt;0.5")/$C565</f>
        <v>#DIV/0!</v>
      </c>
      <c r="H565" s="12" t="e">
        <f>(COUNTIFS(Sta!$A:$A,$A565,Sta!$L:$L,"&gt;1.5") +COUNTIFS(Sta!$B:$B,$A565,Sta!$L:$L,"&gt;1.5"))/$D565</f>
        <v>#DIV/0!</v>
      </c>
      <c r="I565" s="7" t="e">
        <f>COUNTIFS(Sta!$A:$A,$A565,Sta!$L:$L,"&gt;1.5")/$B565</f>
        <v>#DIV/0!</v>
      </c>
      <c r="J565" s="7" t="e">
        <f>COUNTIFS(Sta!$B:$B,$A565,Sta!$L:$L,"&gt;1.5")/$C565</f>
        <v>#DIV/0!</v>
      </c>
      <c r="K565" s="12" t="e">
        <f>(COUNTIFS(Sta!$A:$A,$A565,Sta!$H:$H,"&gt;0.5") +COUNTIFS(Sta!$B:$B,$A565,Sta!$J:$J,"&gt;0.5"))/$D565</f>
        <v>#DIV/0!</v>
      </c>
      <c r="L565" s="7" t="e">
        <f>COUNTIFS(Sta!$A:$A,$A565,Sta!$H:$H,"&gt;0.5")/$B565</f>
        <v>#DIV/0!</v>
      </c>
      <c r="M565" s="7" t="e">
        <f>COUNTIFS(Sta!$B:$B,$A565,Sta!$J:$J,"&gt;0.5")/$C565</f>
        <v>#DIV/0!</v>
      </c>
      <c r="N565" s="12" t="e">
        <f>(COUNTIFS(Sta!$A:$A,$A565,Sta!$H:$H,"&gt;1.5") +COUNTIFS(Sta!$B:$B,$A565,Sta!$J:$J,"&gt;1.5"))/$D565</f>
        <v>#DIV/0!</v>
      </c>
      <c r="O565" s="7" t="e">
        <f>COUNTIFS(Sta!$A:$A,$A565,Sta!$H:$H,"&gt;1.5")/$B565</f>
        <v>#DIV/0!</v>
      </c>
      <c r="P565" s="7" t="e">
        <f>COUNTIFS(Sta!$B:$B,$A565,Sta!$J:$J,"&gt;1.5")/$C565</f>
        <v>#DIV/0!</v>
      </c>
      <c r="Q565" s="12" t="e">
        <f>(COUNTIFS(Sta!$A:$A,$A565,Sta!$I:$I,"&gt;0.5") +COUNTIFS(Sta!$B:$B,$A565,Sta!$K:$K,"&gt;0.5"))/$D565</f>
        <v>#DIV/0!</v>
      </c>
      <c r="R565" s="7" t="e">
        <f>COUNTIFS(Sta!$A:$A,$A565,Sta!$I:$I,"&gt;0.5")/$B565</f>
        <v>#DIV/0!</v>
      </c>
      <c r="S565" s="7" t="e">
        <f>COUNTIFS(Sta!$B:$B,$A565,Sta!$K:$K,"&gt;0.5")/$C565</f>
        <v>#DIV/0!</v>
      </c>
      <c r="T565" s="12" t="e">
        <f>(COUNTIFS(Sta!$A:$A,$A565,Sta!$I:$I,"&gt;1.5") +COUNTIFS(Sta!$B:$B,$A565,Sta!$K:$K,"&gt;1.5"))/$D565</f>
        <v>#DIV/0!</v>
      </c>
      <c r="U565" s="7" t="e">
        <f>COUNTIFS(Sta!$A:$A,$A565,Sta!$I:$I,"&gt;1.5")/$B565</f>
        <v>#DIV/0!</v>
      </c>
      <c r="V565" s="7" t="e">
        <f>COUNTIFS(Sta!$B:$B,$A565,Sta!$K:$K,"&gt;1.5")/$C565</f>
        <v>#DIV/0!</v>
      </c>
    </row>
    <row r="566" spans="1:22" x14ac:dyDescent="0.3">
      <c r="A566" t="s">
        <v>538</v>
      </c>
      <c r="B566" s="9">
        <f>COUNTIF(Sta!A:A,A566)</f>
        <v>7</v>
      </c>
      <c r="C566" s="4">
        <f>COUNTIF(Sta!B:B,A566)</f>
        <v>8</v>
      </c>
      <c r="D566" s="4">
        <f t="shared" si="14"/>
        <v>15</v>
      </c>
      <c r="E566" s="12">
        <f>(COUNTIFS(Sta!$A:$A,$A566,Sta!$L:$L,"&gt;0.5") +COUNTIFS(Sta!$B:$B,$A566,Sta!$L:$L,"&gt;0.5"))/$D566</f>
        <v>0.53333333333333333</v>
      </c>
      <c r="F566" s="7">
        <f>COUNTIFS(Sta!$A:$A,$A566,Sta!$L:$L,"&gt;0.5")/$B566</f>
        <v>0.2857142857142857</v>
      </c>
      <c r="G566" s="7">
        <f>COUNTIFS(Sta!$B:$B,$A566,Sta!$L:$L,"&gt;0.5")/$C566</f>
        <v>0.75</v>
      </c>
      <c r="H566" s="12">
        <f>(COUNTIFS(Sta!$A:$A,$A566,Sta!$L:$L,"&gt;1.5") +COUNTIFS(Sta!$B:$B,$A566,Sta!$L:$L,"&gt;1.5"))/$D566</f>
        <v>0.2</v>
      </c>
      <c r="I566" s="7">
        <f>COUNTIFS(Sta!$A:$A,$A566,Sta!$L:$L,"&gt;1.5")/$B566</f>
        <v>0.14285714285714285</v>
      </c>
      <c r="J566" s="7">
        <f>COUNTIFS(Sta!$B:$B,$A566,Sta!$L:$L,"&gt;1.5")/$C566</f>
        <v>0.25</v>
      </c>
      <c r="K566" s="12">
        <f>(COUNTIFS(Sta!$A:$A,$A566,Sta!$H:$H,"&gt;0.5") +COUNTIFS(Sta!$B:$B,$A566,Sta!$J:$J,"&gt;0.5"))/$D566</f>
        <v>0.46666666666666667</v>
      </c>
      <c r="L566" s="7">
        <f>COUNTIFS(Sta!$A:$A,$A566,Sta!$H:$H,"&gt;0.5")/$B566</f>
        <v>0.2857142857142857</v>
      </c>
      <c r="M566" s="7">
        <f>COUNTIFS(Sta!$B:$B,$A566,Sta!$J:$J,"&gt;0.5")/$C566</f>
        <v>0.625</v>
      </c>
      <c r="N566" s="12">
        <f>(COUNTIFS(Sta!$A:$A,$A566,Sta!$H:$H,"&gt;1.5") +COUNTIFS(Sta!$B:$B,$A566,Sta!$J:$J,"&gt;1.5"))/$D566</f>
        <v>0</v>
      </c>
      <c r="O566" s="7">
        <f>COUNTIFS(Sta!$A:$A,$A566,Sta!$H:$H,"&gt;1.5")/$B566</f>
        <v>0</v>
      </c>
      <c r="P566" s="7">
        <f>COUNTIFS(Sta!$B:$B,$A566,Sta!$J:$J,"&gt;1.5")/$C566</f>
        <v>0</v>
      </c>
      <c r="Q566" s="12">
        <f>(COUNTIFS(Sta!$A:$A,$A566,Sta!$I:$I,"&gt;0.5") +COUNTIFS(Sta!$B:$B,$A566,Sta!$K:$K,"&gt;0.5"))/$D566</f>
        <v>0.26666666666666666</v>
      </c>
      <c r="R566" s="7">
        <f>COUNTIFS(Sta!$A:$A,$A566,Sta!$I:$I,"&gt;0.5")/$B566</f>
        <v>0.14285714285714285</v>
      </c>
      <c r="S566" s="7">
        <f>COUNTIFS(Sta!$B:$B,$A566,Sta!$K:$K,"&gt;0.5")/$C566</f>
        <v>0.375</v>
      </c>
      <c r="T566" s="12">
        <f>(COUNTIFS(Sta!$A:$A,$A566,Sta!$I:$I,"&gt;1.5") +COUNTIFS(Sta!$B:$B,$A566,Sta!$K:$K,"&gt;1.5"))/$D566</f>
        <v>0.2</v>
      </c>
      <c r="U566" s="7">
        <f>COUNTIFS(Sta!$A:$A,$A566,Sta!$I:$I,"&gt;1.5")/$B566</f>
        <v>0.14285714285714285</v>
      </c>
      <c r="V566" s="7">
        <f>COUNTIFS(Sta!$B:$B,$A566,Sta!$K:$K,"&gt;1.5")/$C566</f>
        <v>0.25</v>
      </c>
    </row>
    <row r="567" spans="1:22" x14ac:dyDescent="0.3">
      <c r="A567" t="s">
        <v>602</v>
      </c>
      <c r="B567" s="9">
        <f>COUNTIF(Sta!A:A,A567)</f>
        <v>2</v>
      </c>
      <c r="C567" s="4">
        <f>COUNTIF(Sta!B:B,A567)</f>
        <v>2</v>
      </c>
      <c r="D567" s="4">
        <f t="shared" si="14"/>
        <v>4</v>
      </c>
      <c r="E567" s="12">
        <f>(COUNTIFS(Sta!$A:$A,$A567,Sta!$L:$L,"&gt;0.5") +COUNTIFS(Sta!$B:$B,$A567,Sta!$L:$L,"&gt;0.5"))/$D567</f>
        <v>0.5</v>
      </c>
      <c r="F567" s="7">
        <f>COUNTIFS(Sta!$A:$A,$A567,Sta!$L:$L,"&gt;0.5")/$B567</f>
        <v>1</v>
      </c>
      <c r="G567" s="7">
        <f>COUNTIFS(Sta!$B:$B,$A567,Sta!$L:$L,"&gt;0.5")/$C567</f>
        <v>0</v>
      </c>
      <c r="H567" s="12">
        <f>(COUNTIFS(Sta!$A:$A,$A567,Sta!$L:$L,"&gt;1.5") +COUNTIFS(Sta!$B:$B,$A567,Sta!$L:$L,"&gt;1.5"))/$D567</f>
        <v>0.25</v>
      </c>
      <c r="I567" s="7">
        <f>COUNTIFS(Sta!$A:$A,$A567,Sta!$L:$L,"&gt;1.5")/$B567</f>
        <v>0.5</v>
      </c>
      <c r="J567" s="7">
        <f>COUNTIFS(Sta!$B:$B,$A567,Sta!$L:$L,"&gt;1.5")/$C567</f>
        <v>0</v>
      </c>
      <c r="K567" s="12">
        <f>(COUNTIFS(Sta!$A:$A,$A567,Sta!$H:$H,"&gt;0.5") +COUNTIFS(Sta!$B:$B,$A567,Sta!$J:$J,"&gt;0.5"))/$D567</f>
        <v>0.5</v>
      </c>
      <c r="L567" s="7">
        <f>COUNTIFS(Sta!$A:$A,$A567,Sta!$H:$H,"&gt;0.5")/$B567</f>
        <v>1</v>
      </c>
      <c r="M567" s="7">
        <f>COUNTIFS(Sta!$B:$B,$A567,Sta!$J:$J,"&gt;0.5")/$C567</f>
        <v>0</v>
      </c>
      <c r="N567" s="12">
        <f>(COUNTIFS(Sta!$A:$A,$A567,Sta!$H:$H,"&gt;1.5") +COUNTIFS(Sta!$B:$B,$A567,Sta!$J:$J,"&gt;1.5"))/$D567</f>
        <v>0</v>
      </c>
      <c r="O567" s="7">
        <f>COUNTIFS(Sta!$A:$A,$A567,Sta!$H:$H,"&gt;1.5")/$B567</f>
        <v>0</v>
      </c>
      <c r="P567" s="7">
        <f>COUNTIFS(Sta!$B:$B,$A567,Sta!$J:$J,"&gt;1.5")/$C567</f>
        <v>0</v>
      </c>
      <c r="Q567" s="12">
        <f>(COUNTIFS(Sta!$A:$A,$A567,Sta!$I:$I,"&gt;0.5") +COUNTIFS(Sta!$B:$B,$A567,Sta!$K:$K,"&gt;0.5"))/$D567</f>
        <v>0.25</v>
      </c>
      <c r="R567" s="7">
        <f>COUNTIFS(Sta!$A:$A,$A567,Sta!$I:$I,"&gt;0.5")/$B567</f>
        <v>0.5</v>
      </c>
      <c r="S567" s="7">
        <f>COUNTIFS(Sta!$B:$B,$A567,Sta!$K:$K,"&gt;0.5")/$C567</f>
        <v>0</v>
      </c>
      <c r="T567" s="12">
        <f>(COUNTIFS(Sta!$A:$A,$A567,Sta!$I:$I,"&gt;1.5") +COUNTIFS(Sta!$B:$B,$A567,Sta!$K:$K,"&gt;1.5"))/$D567</f>
        <v>0</v>
      </c>
      <c r="U567" s="7">
        <f>COUNTIFS(Sta!$A:$A,$A567,Sta!$I:$I,"&gt;1.5")/$B567</f>
        <v>0</v>
      </c>
      <c r="V567" s="7">
        <f>COUNTIFS(Sta!$B:$B,$A567,Sta!$K:$K,"&gt;1.5")/$C567</f>
        <v>0</v>
      </c>
    </row>
    <row r="568" spans="1:22" x14ac:dyDescent="0.3">
      <c r="A568" t="s">
        <v>696</v>
      </c>
      <c r="B568" s="9">
        <f>COUNTIF(Sta!A:A,A568)</f>
        <v>0</v>
      </c>
      <c r="C568" s="4">
        <f>COUNTIF(Sta!B:B,A568)</f>
        <v>0</v>
      </c>
      <c r="D568" s="4">
        <f t="shared" si="14"/>
        <v>0</v>
      </c>
      <c r="E568" s="12" t="e">
        <f>(COUNTIFS(Sta!$A:$A,$A568,Sta!$L:$L,"&gt;0.5") +COUNTIFS(Sta!$B:$B,$A568,Sta!$L:$L,"&gt;0.5"))/$D568</f>
        <v>#DIV/0!</v>
      </c>
      <c r="F568" s="7" t="e">
        <f>COUNTIFS(Sta!$A:$A,$A568,Sta!$L:$L,"&gt;0.5")/$B568</f>
        <v>#DIV/0!</v>
      </c>
      <c r="G568" s="7" t="e">
        <f>COUNTIFS(Sta!$B:$B,$A568,Sta!$L:$L,"&gt;0.5")/$C568</f>
        <v>#DIV/0!</v>
      </c>
      <c r="H568" s="12" t="e">
        <f>(COUNTIFS(Sta!$A:$A,$A568,Sta!$L:$L,"&gt;1.5") +COUNTIFS(Sta!$B:$B,$A568,Sta!$L:$L,"&gt;1.5"))/$D568</f>
        <v>#DIV/0!</v>
      </c>
      <c r="I568" s="7" t="e">
        <f>COUNTIFS(Sta!$A:$A,$A568,Sta!$L:$L,"&gt;1.5")/$B568</f>
        <v>#DIV/0!</v>
      </c>
      <c r="J568" s="7" t="e">
        <f>COUNTIFS(Sta!$B:$B,$A568,Sta!$L:$L,"&gt;1.5")/$C568</f>
        <v>#DIV/0!</v>
      </c>
      <c r="K568" s="12" t="e">
        <f>(COUNTIFS(Sta!$A:$A,$A568,Sta!$H:$H,"&gt;0.5") +COUNTIFS(Sta!$B:$B,$A568,Sta!$J:$J,"&gt;0.5"))/$D568</f>
        <v>#DIV/0!</v>
      </c>
      <c r="L568" s="7" t="e">
        <f>COUNTIFS(Sta!$A:$A,$A568,Sta!$H:$H,"&gt;0.5")/$B568</f>
        <v>#DIV/0!</v>
      </c>
      <c r="M568" s="7" t="e">
        <f>COUNTIFS(Sta!$B:$B,$A568,Sta!$J:$J,"&gt;0.5")/$C568</f>
        <v>#DIV/0!</v>
      </c>
      <c r="N568" s="12" t="e">
        <f>(COUNTIFS(Sta!$A:$A,$A568,Sta!$H:$H,"&gt;1.5") +COUNTIFS(Sta!$B:$B,$A568,Sta!$J:$J,"&gt;1.5"))/$D568</f>
        <v>#DIV/0!</v>
      </c>
      <c r="O568" s="7" t="e">
        <f>COUNTIFS(Sta!$A:$A,$A568,Sta!$H:$H,"&gt;1.5")/$B568</f>
        <v>#DIV/0!</v>
      </c>
      <c r="P568" s="7" t="e">
        <f>COUNTIFS(Sta!$B:$B,$A568,Sta!$J:$J,"&gt;1.5")/$C568</f>
        <v>#DIV/0!</v>
      </c>
      <c r="Q568" s="12" t="e">
        <f>(COUNTIFS(Sta!$A:$A,$A568,Sta!$I:$I,"&gt;0.5") +COUNTIFS(Sta!$B:$B,$A568,Sta!$K:$K,"&gt;0.5"))/$D568</f>
        <v>#DIV/0!</v>
      </c>
      <c r="R568" s="7" t="e">
        <f>COUNTIFS(Sta!$A:$A,$A568,Sta!$I:$I,"&gt;0.5")/$B568</f>
        <v>#DIV/0!</v>
      </c>
      <c r="S568" s="7" t="e">
        <f>COUNTIFS(Sta!$B:$B,$A568,Sta!$K:$K,"&gt;0.5")/$C568</f>
        <v>#DIV/0!</v>
      </c>
      <c r="T568" s="12" t="e">
        <f>(COUNTIFS(Sta!$A:$A,$A568,Sta!$I:$I,"&gt;1.5") +COUNTIFS(Sta!$B:$B,$A568,Sta!$K:$K,"&gt;1.5"))/$D568</f>
        <v>#DIV/0!</v>
      </c>
      <c r="U568" s="7" t="e">
        <f>COUNTIFS(Sta!$A:$A,$A568,Sta!$I:$I,"&gt;1.5")/$B568</f>
        <v>#DIV/0!</v>
      </c>
      <c r="V568" s="7" t="e">
        <f>COUNTIFS(Sta!$B:$B,$A568,Sta!$K:$K,"&gt;1.5")/$C568</f>
        <v>#DIV/0!</v>
      </c>
    </row>
    <row r="569" spans="1:22" x14ac:dyDescent="0.3">
      <c r="A569" t="s">
        <v>310</v>
      </c>
      <c r="B569" s="9">
        <f>COUNTIF(Sta!A:A,A569)</f>
        <v>0</v>
      </c>
      <c r="C569" s="4">
        <f>COUNTIF(Sta!B:B,A569)</f>
        <v>0</v>
      </c>
      <c r="D569" s="4">
        <f t="shared" si="14"/>
        <v>0</v>
      </c>
      <c r="E569" s="12" t="e">
        <f>(COUNTIFS(Sta!$A:$A,$A569,Sta!$L:$L,"&gt;0.5") +COUNTIFS(Sta!$B:$B,$A569,Sta!$L:$L,"&gt;0.5"))/$D569</f>
        <v>#DIV/0!</v>
      </c>
      <c r="F569" s="7" t="e">
        <f>COUNTIFS(Sta!$A:$A,$A569,Sta!$L:$L,"&gt;0.5")/$B569</f>
        <v>#DIV/0!</v>
      </c>
      <c r="G569" s="7" t="e">
        <f>COUNTIFS(Sta!$B:$B,$A569,Sta!$L:$L,"&gt;0.5")/$C569</f>
        <v>#DIV/0!</v>
      </c>
      <c r="H569" s="12" t="e">
        <f>(COUNTIFS(Sta!$A:$A,$A569,Sta!$L:$L,"&gt;1.5") +COUNTIFS(Sta!$B:$B,$A569,Sta!$L:$L,"&gt;1.5"))/$D569</f>
        <v>#DIV/0!</v>
      </c>
      <c r="I569" s="7" t="e">
        <f>COUNTIFS(Sta!$A:$A,$A569,Sta!$L:$L,"&gt;1.5")/$B569</f>
        <v>#DIV/0!</v>
      </c>
      <c r="J569" s="7" t="e">
        <f>COUNTIFS(Sta!$B:$B,$A569,Sta!$L:$L,"&gt;1.5")/$C569</f>
        <v>#DIV/0!</v>
      </c>
      <c r="K569" s="12" t="e">
        <f>(COUNTIFS(Sta!$A:$A,$A569,Sta!$H:$H,"&gt;0.5") +COUNTIFS(Sta!$B:$B,$A569,Sta!$J:$J,"&gt;0.5"))/$D569</f>
        <v>#DIV/0!</v>
      </c>
      <c r="L569" s="7" t="e">
        <f>COUNTIFS(Sta!$A:$A,$A569,Sta!$H:$H,"&gt;0.5")/$B569</f>
        <v>#DIV/0!</v>
      </c>
      <c r="M569" s="7" t="e">
        <f>COUNTIFS(Sta!$B:$B,$A569,Sta!$J:$J,"&gt;0.5")/$C569</f>
        <v>#DIV/0!</v>
      </c>
      <c r="N569" s="12" t="e">
        <f>(COUNTIFS(Sta!$A:$A,$A569,Sta!$H:$H,"&gt;1.5") +COUNTIFS(Sta!$B:$B,$A569,Sta!$J:$J,"&gt;1.5"))/$D569</f>
        <v>#DIV/0!</v>
      </c>
      <c r="O569" s="7" t="e">
        <f>COUNTIFS(Sta!$A:$A,$A569,Sta!$H:$H,"&gt;1.5")/$B569</f>
        <v>#DIV/0!</v>
      </c>
      <c r="P569" s="7" t="e">
        <f>COUNTIFS(Sta!$B:$B,$A569,Sta!$J:$J,"&gt;1.5")/$C569</f>
        <v>#DIV/0!</v>
      </c>
      <c r="Q569" s="12" t="e">
        <f>(COUNTIFS(Sta!$A:$A,$A569,Sta!$I:$I,"&gt;0.5") +COUNTIFS(Sta!$B:$B,$A569,Sta!$K:$K,"&gt;0.5"))/$D569</f>
        <v>#DIV/0!</v>
      </c>
      <c r="R569" s="7" t="e">
        <f>COUNTIFS(Sta!$A:$A,$A569,Sta!$I:$I,"&gt;0.5")/$B569</f>
        <v>#DIV/0!</v>
      </c>
      <c r="S569" s="7" t="e">
        <f>COUNTIFS(Sta!$B:$B,$A569,Sta!$K:$K,"&gt;0.5")/$C569</f>
        <v>#DIV/0!</v>
      </c>
      <c r="T569" s="12" t="e">
        <f>(COUNTIFS(Sta!$A:$A,$A569,Sta!$I:$I,"&gt;1.5") +COUNTIFS(Sta!$B:$B,$A569,Sta!$K:$K,"&gt;1.5"))/$D569</f>
        <v>#DIV/0!</v>
      </c>
      <c r="U569" s="7" t="e">
        <f>COUNTIFS(Sta!$A:$A,$A569,Sta!$I:$I,"&gt;1.5")/$B569</f>
        <v>#DIV/0!</v>
      </c>
      <c r="V569" s="7" t="e">
        <f>COUNTIFS(Sta!$B:$B,$A569,Sta!$K:$K,"&gt;1.5")/$C569</f>
        <v>#DIV/0!</v>
      </c>
    </row>
    <row r="570" spans="1:22" x14ac:dyDescent="0.3">
      <c r="A570" t="s">
        <v>690</v>
      </c>
      <c r="B570" s="9">
        <f>COUNTIF(Sta!A:A,A570)</f>
        <v>0</v>
      </c>
      <c r="C570" s="4">
        <f>COUNTIF(Sta!B:B,A570)</f>
        <v>0</v>
      </c>
      <c r="D570" s="4">
        <f t="shared" si="14"/>
        <v>0</v>
      </c>
      <c r="E570" s="12" t="e">
        <f>(COUNTIFS(Sta!$A:$A,$A570,Sta!$L:$L,"&gt;0.5") +COUNTIFS(Sta!$B:$B,$A570,Sta!$L:$L,"&gt;0.5"))/$D570</f>
        <v>#DIV/0!</v>
      </c>
      <c r="F570" s="7" t="e">
        <f>COUNTIFS(Sta!$A:$A,$A570,Sta!$L:$L,"&gt;0.5")/$B570</f>
        <v>#DIV/0!</v>
      </c>
      <c r="G570" s="7" t="e">
        <f>COUNTIFS(Sta!$B:$B,$A570,Sta!$L:$L,"&gt;0.5")/$C570</f>
        <v>#DIV/0!</v>
      </c>
      <c r="H570" s="12" t="e">
        <f>(COUNTIFS(Sta!$A:$A,$A570,Sta!$L:$L,"&gt;1.5") +COUNTIFS(Sta!$B:$B,$A570,Sta!$L:$L,"&gt;1.5"))/$D570</f>
        <v>#DIV/0!</v>
      </c>
      <c r="I570" s="7" t="e">
        <f>COUNTIFS(Sta!$A:$A,$A570,Sta!$L:$L,"&gt;1.5")/$B570</f>
        <v>#DIV/0!</v>
      </c>
      <c r="J570" s="7" t="e">
        <f>COUNTIFS(Sta!$B:$B,$A570,Sta!$L:$L,"&gt;1.5")/$C570</f>
        <v>#DIV/0!</v>
      </c>
      <c r="K570" s="12" t="e">
        <f>(COUNTIFS(Sta!$A:$A,$A570,Sta!$H:$H,"&gt;0.5") +COUNTIFS(Sta!$B:$B,$A570,Sta!$J:$J,"&gt;0.5"))/$D570</f>
        <v>#DIV/0!</v>
      </c>
      <c r="L570" s="7" t="e">
        <f>COUNTIFS(Sta!$A:$A,$A570,Sta!$H:$H,"&gt;0.5")/$B570</f>
        <v>#DIV/0!</v>
      </c>
      <c r="M570" s="7" t="e">
        <f>COUNTIFS(Sta!$B:$B,$A570,Sta!$J:$J,"&gt;0.5")/$C570</f>
        <v>#DIV/0!</v>
      </c>
      <c r="N570" s="12" t="e">
        <f>(COUNTIFS(Sta!$A:$A,$A570,Sta!$H:$H,"&gt;1.5") +COUNTIFS(Sta!$B:$B,$A570,Sta!$J:$J,"&gt;1.5"))/$D570</f>
        <v>#DIV/0!</v>
      </c>
      <c r="O570" s="7" t="e">
        <f>COUNTIFS(Sta!$A:$A,$A570,Sta!$H:$H,"&gt;1.5")/$B570</f>
        <v>#DIV/0!</v>
      </c>
      <c r="P570" s="7" t="e">
        <f>COUNTIFS(Sta!$B:$B,$A570,Sta!$J:$J,"&gt;1.5")/$C570</f>
        <v>#DIV/0!</v>
      </c>
      <c r="Q570" s="12" t="e">
        <f>(COUNTIFS(Sta!$A:$A,$A570,Sta!$I:$I,"&gt;0.5") +COUNTIFS(Sta!$B:$B,$A570,Sta!$K:$K,"&gt;0.5"))/$D570</f>
        <v>#DIV/0!</v>
      </c>
      <c r="R570" s="7" t="e">
        <f>COUNTIFS(Sta!$A:$A,$A570,Sta!$I:$I,"&gt;0.5")/$B570</f>
        <v>#DIV/0!</v>
      </c>
      <c r="S570" s="7" t="e">
        <f>COUNTIFS(Sta!$B:$B,$A570,Sta!$K:$K,"&gt;0.5")/$C570</f>
        <v>#DIV/0!</v>
      </c>
      <c r="T570" s="12" t="e">
        <f>(COUNTIFS(Sta!$A:$A,$A570,Sta!$I:$I,"&gt;1.5") +COUNTIFS(Sta!$B:$B,$A570,Sta!$K:$K,"&gt;1.5"))/$D570</f>
        <v>#DIV/0!</v>
      </c>
      <c r="U570" s="7" t="e">
        <f>COUNTIFS(Sta!$A:$A,$A570,Sta!$I:$I,"&gt;1.5")/$B570</f>
        <v>#DIV/0!</v>
      </c>
      <c r="V570" s="7" t="e">
        <f>COUNTIFS(Sta!$B:$B,$A570,Sta!$K:$K,"&gt;1.5")/$C570</f>
        <v>#DIV/0!</v>
      </c>
    </row>
    <row r="571" spans="1:22" x14ac:dyDescent="0.3">
      <c r="A571" t="s">
        <v>451</v>
      </c>
      <c r="B571" s="9">
        <f>COUNTIF(Sta!A:A,A571)</f>
        <v>10</v>
      </c>
      <c r="C571" s="4">
        <f>COUNTIF(Sta!B:B,A571)</f>
        <v>12</v>
      </c>
      <c r="D571" s="4">
        <f t="shared" si="14"/>
        <v>22</v>
      </c>
      <c r="E571" s="12">
        <f>(COUNTIFS(Sta!$A:$A,$A571,Sta!$L:$L,"&gt;0.5") +COUNTIFS(Sta!$B:$B,$A571,Sta!$L:$L,"&gt;0.5"))/$D571</f>
        <v>0.72727272727272729</v>
      </c>
      <c r="F571" s="7">
        <f>COUNTIFS(Sta!$A:$A,$A571,Sta!$L:$L,"&gt;0.5")/$B571</f>
        <v>0.7</v>
      </c>
      <c r="G571" s="7">
        <f>COUNTIFS(Sta!$B:$B,$A571,Sta!$L:$L,"&gt;0.5")/$C571</f>
        <v>0.75</v>
      </c>
      <c r="H571" s="12">
        <f>(COUNTIFS(Sta!$A:$A,$A571,Sta!$L:$L,"&gt;1.5") +COUNTIFS(Sta!$B:$B,$A571,Sta!$L:$L,"&gt;1.5"))/$D571</f>
        <v>0.31818181818181818</v>
      </c>
      <c r="I571" s="7">
        <f>COUNTIFS(Sta!$A:$A,$A571,Sta!$L:$L,"&gt;1.5")/$B571</f>
        <v>0.3</v>
      </c>
      <c r="J571" s="7">
        <f>COUNTIFS(Sta!$B:$B,$A571,Sta!$L:$L,"&gt;1.5")/$C571</f>
        <v>0.33333333333333331</v>
      </c>
      <c r="K571" s="12">
        <f>(COUNTIFS(Sta!$A:$A,$A571,Sta!$H:$H,"&gt;0.5") +COUNTIFS(Sta!$B:$B,$A571,Sta!$J:$J,"&gt;0.5"))/$D571</f>
        <v>0.40909090909090912</v>
      </c>
      <c r="L571" s="7">
        <f>COUNTIFS(Sta!$A:$A,$A571,Sta!$H:$H,"&gt;0.5")/$B571</f>
        <v>0.3</v>
      </c>
      <c r="M571" s="7">
        <f>COUNTIFS(Sta!$B:$B,$A571,Sta!$J:$J,"&gt;0.5")/$C571</f>
        <v>0.5</v>
      </c>
      <c r="N571" s="12">
        <f>(COUNTIFS(Sta!$A:$A,$A571,Sta!$H:$H,"&gt;1.5") +COUNTIFS(Sta!$B:$B,$A571,Sta!$J:$J,"&gt;1.5"))/$D571</f>
        <v>9.0909090909090912E-2</v>
      </c>
      <c r="O571" s="7">
        <f>COUNTIFS(Sta!$A:$A,$A571,Sta!$H:$H,"&gt;1.5")/$B571</f>
        <v>0.2</v>
      </c>
      <c r="P571" s="7">
        <f>COUNTIFS(Sta!$B:$B,$A571,Sta!$J:$J,"&gt;1.5")/$C571</f>
        <v>0</v>
      </c>
      <c r="Q571" s="12">
        <f>(COUNTIFS(Sta!$A:$A,$A571,Sta!$I:$I,"&gt;0.5") +COUNTIFS(Sta!$B:$B,$A571,Sta!$K:$K,"&gt;0.5"))/$D571</f>
        <v>0.54545454545454541</v>
      </c>
      <c r="R571" s="7">
        <f>COUNTIFS(Sta!$A:$A,$A571,Sta!$I:$I,"&gt;0.5")/$B571</f>
        <v>0.6</v>
      </c>
      <c r="S571" s="7">
        <f>COUNTIFS(Sta!$B:$B,$A571,Sta!$K:$K,"&gt;0.5")/$C571</f>
        <v>0.5</v>
      </c>
      <c r="T571" s="12">
        <f>(COUNTIFS(Sta!$A:$A,$A571,Sta!$I:$I,"&gt;1.5") +COUNTIFS(Sta!$B:$B,$A571,Sta!$K:$K,"&gt;1.5"))/$D571</f>
        <v>0.13636363636363635</v>
      </c>
      <c r="U571" s="7">
        <f>COUNTIFS(Sta!$A:$A,$A571,Sta!$I:$I,"&gt;1.5")/$B571</f>
        <v>0.1</v>
      </c>
      <c r="V571" s="7">
        <f>COUNTIFS(Sta!$B:$B,$A571,Sta!$K:$K,"&gt;1.5")/$C571</f>
        <v>0.16666666666666666</v>
      </c>
    </row>
    <row r="572" spans="1:22" x14ac:dyDescent="0.3">
      <c r="A572" t="s">
        <v>156</v>
      </c>
      <c r="B572" s="9">
        <f>COUNTIF(Sta!A:A,A572)</f>
        <v>1</v>
      </c>
      <c r="C572" s="4">
        <f>COUNTIF(Sta!B:B,A572)</f>
        <v>1</v>
      </c>
      <c r="D572" s="4">
        <f t="shared" si="14"/>
        <v>2</v>
      </c>
      <c r="E572" s="12">
        <f>(COUNTIFS(Sta!$A:$A,$A572,Sta!$L:$L,"&gt;0.5") +COUNTIFS(Sta!$B:$B,$A572,Sta!$L:$L,"&gt;0.5"))/$D572</f>
        <v>0.5</v>
      </c>
      <c r="F572" s="7">
        <f>COUNTIFS(Sta!$A:$A,$A572,Sta!$L:$L,"&gt;0.5")/$B572</f>
        <v>1</v>
      </c>
      <c r="G572" s="7">
        <f>COUNTIFS(Sta!$B:$B,$A572,Sta!$L:$L,"&gt;0.5")/$C572</f>
        <v>0</v>
      </c>
      <c r="H572" s="12">
        <f>(COUNTIFS(Sta!$A:$A,$A572,Sta!$L:$L,"&gt;1.5") +COUNTIFS(Sta!$B:$B,$A572,Sta!$L:$L,"&gt;1.5"))/$D572</f>
        <v>0.5</v>
      </c>
      <c r="I572" s="7">
        <f>COUNTIFS(Sta!$A:$A,$A572,Sta!$L:$L,"&gt;1.5")/$B572</f>
        <v>1</v>
      </c>
      <c r="J572" s="7">
        <f>COUNTIFS(Sta!$B:$B,$A572,Sta!$L:$L,"&gt;1.5")/$C572</f>
        <v>0</v>
      </c>
      <c r="K572" s="12">
        <f>(COUNTIFS(Sta!$A:$A,$A572,Sta!$H:$H,"&gt;0.5") +COUNTIFS(Sta!$B:$B,$A572,Sta!$J:$J,"&gt;0.5"))/$D572</f>
        <v>0.5</v>
      </c>
      <c r="L572" s="7">
        <f>COUNTIFS(Sta!$A:$A,$A572,Sta!$H:$H,"&gt;0.5")/$B572</f>
        <v>1</v>
      </c>
      <c r="M572" s="7">
        <f>COUNTIFS(Sta!$B:$B,$A572,Sta!$J:$J,"&gt;0.5")/$C572</f>
        <v>0</v>
      </c>
      <c r="N572" s="12">
        <f>(COUNTIFS(Sta!$A:$A,$A572,Sta!$H:$H,"&gt;1.5") +COUNTIFS(Sta!$B:$B,$A572,Sta!$J:$J,"&gt;1.5"))/$D572</f>
        <v>0</v>
      </c>
      <c r="O572" s="7">
        <f>COUNTIFS(Sta!$A:$A,$A572,Sta!$H:$H,"&gt;1.5")/$B572</f>
        <v>0</v>
      </c>
      <c r="P572" s="7">
        <f>COUNTIFS(Sta!$B:$B,$A572,Sta!$J:$J,"&gt;1.5")/$C572</f>
        <v>0</v>
      </c>
      <c r="Q572" s="12">
        <f>(COUNTIFS(Sta!$A:$A,$A572,Sta!$I:$I,"&gt;0.5") +COUNTIFS(Sta!$B:$B,$A572,Sta!$K:$K,"&gt;0.5"))/$D572</f>
        <v>0.5</v>
      </c>
      <c r="R572" s="7">
        <f>COUNTIFS(Sta!$A:$A,$A572,Sta!$I:$I,"&gt;0.5")/$B572</f>
        <v>1</v>
      </c>
      <c r="S572" s="7">
        <f>COUNTIFS(Sta!$B:$B,$A572,Sta!$K:$K,"&gt;0.5")/$C572</f>
        <v>0</v>
      </c>
      <c r="T572" s="12">
        <f>(COUNTIFS(Sta!$A:$A,$A572,Sta!$I:$I,"&gt;1.5") +COUNTIFS(Sta!$B:$B,$A572,Sta!$K:$K,"&gt;1.5"))/$D572</f>
        <v>0</v>
      </c>
      <c r="U572" s="7">
        <f>COUNTIFS(Sta!$A:$A,$A572,Sta!$I:$I,"&gt;1.5")/$B572</f>
        <v>0</v>
      </c>
      <c r="V572" s="7">
        <f>COUNTIFS(Sta!$B:$B,$A572,Sta!$K:$K,"&gt;1.5")/$C572</f>
        <v>0</v>
      </c>
    </row>
    <row r="573" spans="1:22" x14ac:dyDescent="0.3">
      <c r="A573" t="s">
        <v>259</v>
      </c>
      <c r="B573" s="9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2" t="e">
        <f>(COUNTIFS(Sta!$A:$A,$A573,Sta!$L:$L,"&gt;0.5") +COUNTIFS(Sta!$B:$B,$A573,Sta!$L:$L,"&gt;0.5"))/$D573</f>
        <v>#DIV/0!</v>
      </c>
      <c r="F573" s="7" t="e">
        <f>COUNTIFS(Sta!$A:$A,$A573,Sta!$L:$L,"&gt;0.5")/$B573</f>
        <v>#DIV/0!</v>
      </c>
      <c r="G573" s="7" t="e">
        <f>COUNTIFS(Sta!$B:$B,$A573,Sta!$L:$L,"&gt;0.5")/$C573</f>
        <v>#DIV/0!</v>
      </c>
      <c r="H573" s="12" t="e">
        <f>(COUNTIFS(Sta!$A:$A,$A573,Sta!$L:$L,"&gt;1.5") +COUNTIFS(Sta!$B:$B,$A573,Sta!$L:$L,"&gt;1.5"))/$D573</f>
        <v>#DIV/0!</v>
      </c>
      <c r="I573" s="7" t="e">
        <f>COUNTIFS(Sta!$A:$A,$A573,Sta!$L:$L,"&gt;1.5")/$B573</f>
        <v>#DIV/0!</v>
      </c>
      <c r="J573" s="7" t="e">
        <f>COUNTIFS(Sta!$B:$B,$A573,Sta!$L:$L,"&gt;1.5")/$C573</f>
        <v>#DIV/0!</v>
      </c>
      <c r="K573" s="12" t="e">
        <f>(COUNTIFS(Sta!$A:$A,$A573,Sta!$H:$H,"&gt;0.5") +COUNTIFS(Sta!$B:$B,$A573,Sta!$J:$J,"&gt;0.5"))/$D573</f>
        <v>#DIV/0!</v>
      </c>
      <c r="L573" s="7" t="e">
        <f>COUNTIFS(Sta!$A:$A,$A573,Sta!$H:$H,"&gt;0.5")/$B573</f>
        <v>#DIV/0!</v>
      </c>
      <c r="M573" s="7" t="e">
        <f>COUNTIFS(Sta!$B:$B,$A573,Sta!$J:$J,"&gt;0.5")/$C573</f>
        <v>#DIV/0!</v>
      </c>
      <c r="N573" s="12" t="e">
        <f>(COUNTIFS(Sta!$A:$A,$A573,Sta!$H:$H,"&gt;1.5") +COUNTIFS(Sta!$B:$B,$A573,Sta!$J:$J,"&gt;1.5"))/$D573</f>
        <v>#DIV/0!</v>
      </c>
      <c r="O573" s="7" t="e">
        <f>COUNTIFS(Sta!$A:$A,$A573,Sta!$H:$H,"&gt;1.5")/$B573</f>
        <v>#DIV/0!</v>
      </c>
      <c r="P573" s="7" t="e">
        <f>COUNTIFS(Sta!$B:$B,$A573,Sta!$J:$J,"&gt;1.5")/$C573</f>
        <v>#DIV/0!</v>
      </c>
      <c r="Q573" s="12" t="e">
        <f>(COUNTIFS(Sta!$A:$A,$A573,Sta!$I:$I,"&gt;0.5") +COUNTIFS(Sta!$B:$B,$A573,Sta!$K:$K,"&gt;0.5"))/$D573</f>
        <v>#DIV/0!</v>
      </c>
      <c r="R573" s="7" t="e">
        <f>COUNTIFS(Sta!$A:$A,$A573,Sta!$I:$I,"&gt;0.5")/$B573</f>
        <v>#DIV/0!</v>
      </c>
      <c r="S573" s="7" t="e">
        <f>COUNTIFS(Sta!$B:$B,$A573,Sta!$K:$K,"&gt;0.5")/$C573</f>
        <v>#DIV/0!</v>
      </c>
      <c r="T573" s="12" t="e">
        <f>(COUNTIFS(Sta!$A:$A,$A573,Sta!$I:$I,"&gt;1.5") +COUNTIFS(Sta!$B:$B,$A573,Sta!$K:$K,"&gt;1.5"))/$D573</f>
        <v>#DIV/0!</v>
      </c>
      <c r="U573" s="7" t="e">
        <f>COUNTIFS(Sta!$A:$A,$A573,Sta!$I:$I,"&gt;1.5")/$B573</f>
        <v>#DIV/0!</v>
      </c>
      <c r="V573" s="7" t="e">
        <f>COUNTIFS(Sta!$B:$B,$A573,Sta!$K:$K,"&gt;1.5")/$C573</f>
        <v>#DIV/0!</v>
      </c>
    </row>
    <row r="574" spans="1:22" x14ac:dyDescent="0.3">
      <c r="A574" t="s">
        <v>265</v>
      </c>
      <c r="B574" s="9">
        <f>COUNTIF(Sta!A:A,A574)</f>
        <v>0</v>
      </c>
      <c r="C574" s="4">
        <f>COUNTIF(Sta!B:B,A574)</f>
        <v>0</v>
      </c>
      <c r="D574" s="4">
        <f t="shared" si="15"/>
        <v>0</v>
      </c>
      <c r="E574" s="12" t="e">
        <f>(COUNTIFS(Sta!$A:$A,$A574,Sta!$L:$L,"&gt;0.5") +COUNTIFS(Sta!$B:$B,$A574,Sta!$L:$L,"&gt;0.5"))/$D574</f>
        <v>#DIV/0!</v>
      </c>
      <c r="F574" s="7" t="e">
        <f>COUNTIFS(Sta!$A:$A,$A574,Sta!$L:$L,"&gt;0.5")/$B574</f>
        <v>#DIV/0!</v>
      </c>
      <c r="G574" s="7" t="e">
        <f>COUNTIFS(Sta!$B:$B,$A574,Sta!$L:$L,"&gt;0.5")/$C574</f>
        <v>#DIV/0!</v>
      </c>
      <c r="H574" s="12" t="e">
        <f>(COUNTIFS(Sta!$A:$A,$A574,Sta!$L:$L,"&gt;1.5") +COUNTIFS(Sta!$B:$B,$A574,Sta!$L:$L,"&gt;1.5"))/$D574</f>
        <v>#DIV/0!</v>
      </c>
      <c r="I574" s="7" t="e">
        <f>COUNTIFS(Sta!$A:$A,$A574,Sta!$L:$L,"&gt;1.5")/$B574</f>
        <v>#DIV/0!</v>
      </c>
      <c r="J574" s="7" t="e">
        <f>COUNTIFS(Sta!$B:$B,$A574,Sta!$L:$L,"&gt;1.5")/$C574</f>
        <v>#DIV/0!</v>
      </c>
      <c r="K574" s="12" t="e">
        <f>(COUNTIFS(Sta!$A:$A,$A574,Sta!$H:$H,"&gt;0.5") +COUNTIFS(Sta!$B:$B,$A574,Sta!$J:$J,"&gt;0.5"))/$D574</f>
        <v>#DIV/0!</v>
      </c>
      <c r="L574" s="7" t="e">
        <f>COUNTIFS(Sta!$A:$A,$A574,Sta!$H:$H,"&gt;0.5")/$B574</f>
        <v>#DIV/0!</v>
      </c>
      <c r="M574" s="7" t="e">
        <f>COUNTIFS(Sta!$B:$B,$A574,Sta!$J:$J,"&gt;0.5")/$C574</f>
        <v>#DIV/0!</v>
      </c>
      <c r="N574" s="12" t="e">
        <f>(COUNTIFS(Sta!$A:$A,$A574,Sta!$H:$H,"&gt;1.5") +COUNTIFS(Sta!$B:$B,$A574,Sta!$J:$J,"&gt;1.5"))/$D574</f>
        <v>#DIV/0!</v>
      </c>
      <c r="O574" s="7" t="e">
        <f>COUNTIFS(Sta!$A:$A,$A574,Sta!$H:$H,"&gt;1.5")/$B574</f>
        <v>#DIV/0!</v>
      </c>
      <c r="P574" s="7" t="e">
        <f>COUNTIFS(Sta!$B:$B,$A574,Sta!$J:$J,"&gt;1.5")/$C574</f>
        <v>#DIV/0!</v>
      </c>
      <c r="Q574" s="12" t="e">
        <f>(COUNTIFS(Sta!$A:$A,$A574,Sta!$I:$I,"&gt;0.5") +COUNTIFS(Sta!$B:$B,$A574,Sta!$K:$K,"&gt;0.5"))/$D574</f>
        <v>#DIV/0!</v>
      </c>
      <c r="R574" s="7" t="e">
        <f>COUNTIFS(Sta!$A:$A,$A574,Sta!$I:$I,"&gt;0.5")/$B574</f>
        <v>#DIV/0!</v>
      </c>
      <c r="S574" s="7" t="e">
        <f>COUNTIFS(Sta!$B:$B,$A574,Sta!$K:$K,"&gt;0.5")/$C574</f>
        <v>#DIV/0!</v>
      </c>
      <c r="T574" s="12" t="e">
        <f>(COUNTIFS(Sta!$A:$A,$A574,Sta!$I:$I,"&gt;1.5") +COUNTIFS(Sta!$B:$B,$A574,Sta!$K:$K,"&gt;1.5"))/$D574</f>
        <v>#DIV/0!</v>
      </c>
      <c r="U574" s="7" t="e">
        <f>COUNTIFS(Sta!$A:$A,$A574,Sta!$I:$I,"&gt;1.5")/$B574</f>
        <v>#DIV/0!</v>
      </c>
      <c r="V574" s="7" t="e">
        <f>COUNTIFS(Sta!$B:$B,$A574,Sta!$K:$K,"&gt;1.5")/$C574</f>
        <v>#DIV/0!</v>
      </c>
    </row>
    <row r="575" spans="1:22" x14ac:dyDescent="0.3">
      <c r="A575" t="s">
        <v>145</v>
      </c>
      <c r="B575" s="9">
        <f>COUNTIF(Sta!A:A,A575)</f>
        <v>0</v>
      </c>
      <c r="C575" s="4">
        <f>COUNTIF(Sta!B:B,A575)</f>
        <v>1</v>
      </c>
      <c r="D575" s="4">
        <f t="shared" si="15"/>
        <v>1</v>
      </c>
      <c r="E575" s="12">
        <f>(COUNTIFS(Sta!$A:$A,$A575,Sta!$L:$L,"&gt;0.5") +COUNTIFS(Sta!$B:$B,$A575,Sta!$L:$L,"&gt;0.5"))/$D575</f>
        <v>0</v>
      </c>
      <c r="F575" s="7" t="e">
        <f>COUNTIFS(Sta!$A:$A,$A575,Sta!$L:$L,"&gt;0.5")/$B575</f>
        <v>#DIV/0!</v>
      </c>
      <c r="G575" s="7">
        <f>COUNTIFS(Sta!$B:$B,$A575,Sta!$L:$L,"&gt;0.5")/$C575</f>
        <v>0</v>
      </c>
      <c r="H575" s="12">
        <f>(COUNTIFS(Sta!$A:$A,$A575,Sta!$L:$L,"&gt;1.5") +COUNTIFS(Sta!$B:$B,$A575,Sta!$L:$L,"&gt;1.5"))/$D575</f>
        <v>0</v>
      </c>
      <c r="I575" s="7" t="e">
        <f>COUNTIFS(Sta!$A:$A,$A575,Sta!$L:$L,"&gt;1.5")/$B575</f>
        <v>#DIV/0!</v>
      </c>
      <c r="J575" s="7">
        <f>COUNTIFS(Sta!$B:$B,$A575,Sta!$L:$L,"&gt;1.5")/$C575</f>
        <v>0</v>
      </c>
      <c r="K575" s="12">
        <f>(COUNTIFS(Sta!$A:$A,$A575,Sta!$H:$H,"&gt;0.5") +COUNTIFS(Sta!$B:$B,$A575,Sta!$J:$J,"&gt;0.5"))/$D575</f>
        <v>0</v>
      </c>
      <c r="L575" s="7" t="e">
        <f>COUNTIFS(Sta!$A:$A,$A575,Sta!$H:$H,"&gt;0.5")/$B575</f>
        <v>#DIV/0!</v>
      </c>
      <c r="M575" s="7">
        <f>COUNTIFS(Sta!$B:$B,$A575,Sta!$J:$J,"&gt;0.5")/$C575</f>
        <v>0</v>
      </c>
      <c r="N575" s="12">
        <f>(COUNTIFS(Sta!$A:$A,$A575,Sta!$H:$H,"&gt;1.5") +COUNTIFS(Sta!$B:$B,$A575,Sta!$J:$J,"&gt;1.5"))/$D575</f>
        <v>0</v>
      </c>
      <c r="O575" s="7" t="e">
        <f>COUNTIFS(Sta!$A:$A,$A575,Sta!$H:$H,"&gt;1.5")/$B575</f>
        <v>#DIV/0!</v>
      </c>
      <c r="P575" s="7">
        <f>COUNTIFS(Sta!$B:$B,$A575,Sta!$J:$J,"&gt;1.5")/$C575</f>
        <v>0</v>
      </c>
      <c r="Q575" s="12">
        <f>(COUNTIFS(Sta!$A:$A,$A575,Sta!$I:$I,"&gt;0.5") +COUNTIFS(Sta!$B:$B,$A575,Sta!$K:$K,"&gt;0.5"))/$D575</f>
        <v>0</v>
      </c>
      <c r="R575" s="7" t="e">
        <f>COUNTIFS(Sta!$A:$A,$A575,Sta!$I:$I,"&gt;0.5")/$B575</f>
        <v>#DIV/0!</v>
      </c>
      <c r="S575" s="7">
        <f>COUNTIFS(Sta!$B:$B,$A575,Sta!$K:$K,"&gt;0.5")/$C575</f>
        <v>0</v>
      </c>
      <c r="T575" s="12">
        <f>(COUNTIFS(Sta!$A:$A,$A575,Sta!$I:$I,"&gt;1.5") +COUNTIFS(Sta!$B:$B,$A575,Sta!$K:$K,"&gt;1.5"))/$D575</f>
        <v>0</v>
      </c>
      <c r="U575" s="7" t="e">
        <f>COUNTIFS(Sta!$A:$A,$A575,Sta!$I:$I,"&gt;1.5")/$B575</f>
        <v>#DIV/0!</v>
      </c>
      <c r="V575" s="7">
        <f>COUNTIFS(Sta!$B:$B,$A575,Sta!$K:$K,"&gt;1.5")/$C575</f>
        <v>0</v>
      </c>
    </row>
    <row r="576" spans="1:22" x14ac:dyDescent="0.3">
      <c r="A576" t="s">
        <v>684</v>
      </c>
      <c r="B576" s="9">
        <f>COUNTIF(Sta!A:A,A576)</f>
        <v>9</v>
      </c>
      <c r="C576" s="4">
        <f>COUNTIF(Sta!B:B,A576)</f>
        <v>9</v>
      </c>
      <c r="D576" s="4">
        <f t="shared" si="15"/>
        <v>18</v>
      </c>
      <c r="E576" s="12">
        <f>(COUNTIFS(Sta!$A:$A,$A576,Sta!$L:$L,"&gt;0.5") +COUNTIFS(Sta!$B:$B,$A576,Sta!$L:$L,"&gt;0.5"))/$D576</f>
        <v>0.77777777777777779</v>
      </c>
      <c r="F576" s="7">
        <f>COUNTIFS(Sta!$A:$A,$A576,Sta!$L:$L,"&gt;0.5")/$B576</f>
        <v>0.77777777777777779</v>
      </c>
      <c r="G576" s="7">
        <f>COUNTIFS(Sta!$B:$B,$A576,Sta!$L:$L,"&gt;0.5")/$C576</f>
        <v>0.77777777777777779</v>
      </c>
      <c r="H576" s="12">
        <f>(COUNTIFS(Sta!$A:$A,$A576,Sta!$L:$L,"&gt;1.5") +COUNTIFS(Sta!$B:$B,$A576,Sta!$L:$L,"&gt;1.5"))/$D576</f>
        <v>0.22222222222222221</v>
      </c>
      <c r="I576" s="7">
        <f>COUNTIFS(Sta!$A:$A,$A576,Sta!$L:$L,"&gt;1.5")/$B576</f>
        <v>0.33333333333333331</v>
      </c>
      <c r="J576" s="7">
        <f>COUNTIFS(Sta!$B:$B,$A576,Sta!$L:$L,"&gt;1.5")/$C576</f>
        <v>0.1111111111111111</v>
      </c>
      <c r="K576" s="12">
        <f>(COUNTIFS(Sta!$A:$A,$A576,Sta!$H:$H,"&gt;0.5") +COUNTIFS(Sta!$B:$B,$A576,Sta!$J:$J,"&gt;0.5"))/$D576</f>
        <v>0.44444444444444442</v>
      </c>
      <c r="L576" s="7">
        <f>COUNTIFS(Sta!$A:$A,$A576,Sta!$H:$H,"&gt;0.5")/$B576</f>
        <v>0.55555555555555558</v>
      </c>
      <c r="M576" s="7">
        <f>COUNTIFS(Sta!$B:$B,$A576,Sta!$J:$J,"&gt;0.5")/$C576</f>
        <v>0.33333333333333331</v>
      </c>
      <c r="N576" s="12">
        <f>(COUNTIFS(Sta!$A:$A,$A576,Sta!$H:$H,"&gt;1.5") +COUNTIFS(Sta!$B:$B,$A576,Sta!$J:$J,"&gt;1.5"))/$D576</f>
        <v>0</v>
      </c>
      <c r="O576" s="7">
        <f>COUNTIFS(Sta!$A:$A,$A576,Sta!$H:$H,"&gt;1.5")/$B576</f>
        <v>0</v>
      </c>
      <c r="P576" s="7">
        <f>COUNTIFS(Sta!$B:$B,$A576,Sta!$J:$J,"&gt;1.5")/$C576</f>
        <v>0</v>
      </c>
      <c r="Q576" s="12">
        <f>(COUNTIFS(Sta!$A:$A,$A576,Sta!$I:$I,"&gt;0.5") +COUNTIFS(Sta!$B:$B,$A576,Sta!$K:$K,"&gt;0.5"))/$D576</f>
        <v>0.5</v>
      </c>
      <c r="R576" s="7">
        <f>COUNTIFS(Sta!$A:$A,$A576,Sta!$I:$I,"&gt;0.5")/$B576</f>
        <v>0.44444444444444442</v>
      </c>
      <c r="S576" s="7">
        <f>COUNTIFS(Sta!$B:$B,$A576,Sta!$K:$K,"&gt;0.5")/$C576</f>
        <v>0.55555555555555558</v>
      </c>
      <c r="T576" s="12">
        <f>(COUNTIFS(Sta!$A:$A,$A576,Sta!$I:$I,"&gt;1.5") +COUNTIFS(Sta!$B:$B,$A576,Sta!$K:$K,"&gt;1.5"))/$D576</f>
        <v>0.1111111111111111</v>
      </c>
      <c r="U576" s="7">
        <f>COUNTIFS(Sta!$A:$A,$A576,Sta!$I:$I,"&gt;1.5")/$B576</f>
        <v>0.22222222222222221</v>
      </c>
      <c r="V576" s="7">
        <f>COUNTIFS(Sta!$B:$B,$A576,Sta!$K:$K,"&gt;1.5")/$C576</f>
        <v>0</v>
      </c>
    </row>
    <row r="577" spans="1:22" x14ac:dyDescent="0.3">
      <c r="A577" t="s">
        <v>159</v>
      </c>
      <c r="B577" s="9">
        <f>COUNTIF(Sta!A:A,A577)</f>
        <v>1</v>
      </c>
      <c r="C577" s="4">
        <f>COUNTIF(Sta!B:B,A577)</f>
        <v>1</v>
      </c>
      <c r="D577" s="4">
        <f t="shared" si="15"/>
        <v>2</v>
      </c>
      <c r="E577" s="12">
        <f>(COUNTIFS(Sta!$A:$A,$A577,Sta!$L:$L,"&gt;0.5") +COUNTIFS(Sta!$B:$B,$A577,Sta!$L:$L,"&gt;0.5"))/$D577</f>
        <v>1</v>
      </c>
      <c r="F577" s="7">
        <f>COUNTIFS(Sta!$A:$A,$A577,Sta!$L:$L,"&gt;0.5")/$B577</f>
        <v>1</v>
      </c>
      <c r="G577" s="7">
        <f>COUNTIFS(Sta!$B:$B,$A577,Sta!$L:$L,"&gt;0.5")/$C577</f>
        <v>1</v>
      </c>
      <c r="H577" s="12">
        <f>(COUNTIFS(Sta!$A:$A,$A577,Sta!$L:$L,"&gt;1.5") +COUNTIFS(Sta!$B:$B,$A577,Sta!$L:$L,"&gt;1.5"))/$D577</f>
        <v>0</v>
      </c>
      <c r="I577" s="7">
        <f>COUNTIFS(Sta!$A:$A,$A577,Sta!$L:$L,"&gt;1.5")/$B577</f>
        <v>0</v>
      </c>
      <c r="J577" s="7">
        <f>COUNTIFS(Sta!$B:$B,$A577,Sta!$L:$L,"&gt;1.5")/$C577</f>
        <v>0</v>
      </c>
      <c r="K577" s="12">
        <f>(COUNTIFS(Sta!$A:$A,$A577,Sta!$H:$H,"&gt;0.5") +COUNTIFS(Sta!$B:$B,$A577,Sta!$J:$J,"&gt;0.5"))/$D577</f>
        <v>0.5</v>
      </c>
      <c r="L577" s="7">
        <f>COUNTIFS(Sta!$A:$A,$A577,Sta!$H:$H,"&gt;0.5")/$B577</f>
        <v>0</v>
      </c>
      <c r="M577" s="7">
        <f>COUNTIFS(Sta!$B:$B,$A577,Sta!$J:$J,"&gt;0.5")/$C577</f>
        <v>1</v>
      </c>
      <c r="N577" s="12">
        <f>(COUNTIFS(Sta!$A:$A,$A577,Sta!$H:$H,"&gt;1.5") +COUNTIFS(Sta!$B:$B,$A577,Sta!$J:$J,"&gt;1.5"))/$D577</f>
        <v>0</v>
      </c>
      <c r="O577" s="7">
        <f>COUNTIFS(Sta!$A:$A,$A577,Sta!$H:$H,"&gt;1.5")/$B577</f>
        <v>0</v>
      </c>
      <c r="P577" s="7">
        <f>COUNTIFS(Sta!$B:$B,$A577,Sta!$J:$J,"&gt;1.5")/$C577</f>
        <v>0</v>
      </c>
      <c r="Q577" s="12">
        <f>(COUNTIFS(Sta!$A:$A,$A577,Sta!$I:$I,"&gt;0.5") +COUNTIFS(Sta!$B:$B,$A577,Sta!$K:$K,"&gt;0.5"))/$D577</f>
        <v>0.5</v>
      </c>
      <c r="R577" s="7">
        <f>COUNTIFS(Sta!$A:$A,$A577,Sta!$I:$I,"&gt;0.5")/$B577</f>
        <v>1</v>
      </c>
      <c r="S577" s="7">
        <f>COUNTIFS(Sta!$B:$B,$A577,Sta!$K:$K,"&gt;0.5")/$C577</f>
        <v>0</v>
      </c>
      <c r="T577" s="12">
        <f>(COUNTIFS(Sta!$A:$A,$A577,Sta!$I:$I,"&gt;1.5") +COUNTIFS(Sta!$B:$B,$A577,Sta!$K:$K,"&gt;1.5"))/$D577</f>
        <v>0</v>
      </c>
      <c r="U577" s="7">
        <f>COUNTIFS(Sta!$A:$A,$A577,Sta!$I:$I,"&gt;1.5")/$B577</f>
        <v>0</v>
      </c>
      <c r="V577" s="7">
        <f>COUNTIFS(Sta!$B:$B,$A577,Sta!$K:$K,"&gt;1.5")/$C577</f>
        <v>0</v>
      </c>
    </row>
    <row r="578" spans="1:22" x14ac:dyDescent="0.3">
      <c r="A578" t="s">
        <v>588</v>
      </c>
      <c r="B578" s="9">
        <f>COUNTIF(Sta!A:A,A578)</f>
        <v>1</v>
      </c>
      <c r="C578" s="4">
        <f>COUNTIF(Sta!B:B,A578)</f>
        <v>2</v>
      </c>
      <c r="D578" s="4">
        <f t="shared" si="15"/>
        <v>3</v>
      </c>
      <c r="E578" s="12">
        <f>(COUNTIFS(Sta!$A:$A,$A578,Sta!$L:$L,"&gt;0.5") +COUNTIFS(Sta!$B:$B,$A578,Sta!$L:$L,"&gt;0.5"))/$D578</f>
        <v>1</v>
      </c>
      <c r="F578" s="7">
        <f>COUNTIFS(Sta!$A:$A,$A578,Sta!$L:$L,"&gt;0.5")/$B578</f>
        <v>1</v>
      </c>
      <c r="G578" s="7">
        <f>COUNTIFS(Sta!$B:$B,$A578,Sta!$L:$L,"&gt;0.5")/$C578</f>
        <v>1</v>
      </c>
      <c r="H578" s="12">
        <f>(COUNTIFS(Sta!$A:$A,$A578,Sta!$L:$L,"&gt;1.5") +COUNTIFS(Sta!$B:$B,$A578,Sta!$L:$L,"&gt;1.5"))/$D578</f>
        <v>0.66666666666666663</v>
      </c>
      <c r="I578" s="7">
        <f>COUNTIFS(Sta!$A:$A,$A578,Sta!$L:$L,"&gt;1.5")/$B578</f>
        <v>1</v>
      </c>
      <c r="J578" s="7">
        <f>COUNTIFS(Sta!$B:$B,$A578,Sta!$L:$L,"&gt;1.5")/$C578</f>
        <v>0.5</v>
      </c>
      <c r="K578" s="12">
        <f>(COUNTIFS(Sta!$A:$A,$A578,Sta!$H:$H,"&gt;0.5") +COUNTIFS(Sta!$B:$B,$A578,Sta!$J:$J,"&gt;0.5"))/$D578</f>
        <v>1</v>
      </c>
      <c r="L578" s="7">
        <f>COUNTIFS(Sta!$A:$A,$A578,Sta!$H:$H,"&gt;0.5")/$B578</f>
        <v>1</v>
      </c>
      <c r="M578" s="7">
        <f>COUNTIFS(Sta!$B:$B,$A578,Sta!$J:$J,"&gt;0.5")/$C578</f>
        <v>1</v>
      </c>
      <c r="N578" s="12">
        <f>(COUNTIFS(Sta!$A:$A,$A578,Sta!$H:$H,"&gt;1.5") +COUNTIFS(Sta!$B:$B,$A578,Sta!$J:$J,"&gt;1.5"))/$D578</f>
        <v>0</v>
      </c>
      <c r="O578" s="7">
        <f>COUNTIFS(Sta!$A:$A,$A578,Sta!$H:$H,"&gt;1.5")/$B578</f>
        <v>0</v>
      </c>
      <c r="P578" s="7">
        <f>COUNTIFS(Sta!$B:$B,$A578,Sta!$J:$J,"&gt;1.5")/$C578</f>
        <v>0</v>
      </c>
      <c r="Q578" s="12">
        <f>(COUNTIFS(Sta!$A:$A,$A578,Sta!$I:$I,"&gt;0.5") +COUNTIFS(Sta!$B:$B,$A578,Sta!$K:$K,"&gt;0.5"))/$D578</f>
        <v>0.66666666666666663</v>
      </c>
      <c r="R578" s="7">
        <f>COUNTIFS(Sta!$A:$A,$A578,Sta!$I:$I,"&gt;0.5")/$B578</f>
        <v>1</v>
      </c>
      <c r="S578" s="7">
        <f>COUNTIFS(Sta!$B:$B,$A578,Sta!$K:$K,"&gt;0.5")/$C578</f>
        <v>0.5</v>
      </c>
      <c r="T578" s="12">
        <f>(COUNTIFS(Sta!$A:$A,$A578,Sta!$I:$I,"&gt;1.5") +COUNTIFS(Sta!$B:$B,$A578,Sta!$K:$K,"&gt;1.5"))/$D578</f>
        <v>0.33333333333333331</v>
      </c>
      <c r="U578" s="7">
        <f>COUNTIFS(Sta!$A:$A,$A578,Sta!$I:$I,"&gt;1.5")/$B578</f>
        <v>0</v>
      </c>
      <c r="V578" s="7">
        <f>COUNTIFS(Sta!$B:$B,$A578,Sta!$K:$K,"&gt;1.5")/$C578</f>
        <v>0.5</v>
      </c>
    </row>
    <row r="579" spans="1:22" x14ac:dyDescent="0.3">
      <c r="A579" t="s">
        <v>207</v>
      </c>
      <c r="B579" s="9">
        <f>COUNTIF(Sta!A:A,A579)</f>
        <v>1</v>
      </c>
      <c r="C579" s="4">
        <f>COUNTIF(Sta!B:B,A579)</f>
        <v>1</v>
      </c>
      <c r="D579" s="4">
        <f t="shared" si="15"/>
        <v>2</v>
      </c>
      <c r="E579" s="12">
        <f>(COUNTIFS(Sta!$A:$A,$A579,Sta!$L:$L,"&gt;0.5") +COUNTIFS(Sta!$B:$B,$A579,Sta!$L:$L,"&gt;0.5"))/$D579</f>
        <v>1</v>
      </c>
      <c r="F579" s="7">
        <f>COUNTIFS(Sta!$A:$A,$A579,Sta!$L:$L,"&gt;0.5")/$B579</f>
        <v>1</v>
      </c>
      <c r="G579" s="7">
        <f>COUNTIFS(Sta!$B:$B,$A579,Sta!$L:$L,"&gt;0.5")/$C579</f>
        <v>1</v>
      </c>
      <c r="H579" s="12">
        <f>(COUNTIFS(Sta!$A:$A,$A579,Sta!$L:$L,"&gt;1.5") +COUNTIFS(Sta!$B:$B,$A579,Sta!$L:$L,"&gt;1.5"))/$D579</f>
        <v>0</v>
      </c>
      <c r="I579" s="7">
        <f>COUNTIFS(Sta!$A:$A,$A579,Sta!$L:$L,"&gt;1.5")/$B579</f>
        <v>0</v>
      </c>
      <c r="J579" s="7">
        <f>COUNTIFS(Sta!$B:$B,$A579,Sta!$L:$L,"&gt;1.5")/$C579</f>
        <v>0</v>
      </c>
      <c r="K579" s="12">
        <f>(COUNTIFS(Sta!$A:$A,$A579,Sta!$H:$H,"&gt;0.5") +COUNTIFS(Sta!$B:$B,$A579,Sta!$J:$J,"&gt;0.5"))/$D579</f>
        <v>0.5</v>
      </c>
      <c r="L579" s="7">
        <f>COUNTIFS(Sta!$A:$A,$A579,Sta!$H:$H,"&gt;0.5")/$B579</f>
        <v>0</v>
      </c>
      <c r="M579" s="7">
        <f>COUNTIFS(Sta!$B:$B,$A579,Sta!$J:$J,"&gt;0.5")/$C579</f>
        <v>1</v>
      </c>
      <c r="N579" s="12">
        <f>(COUNTIFS(Sta!$A:$A,$A579,Sta!$H:$H,"&gt;1.5") +COUNTIFS(Sta!$B:$B,$A579,Sta!$J:$J,"&gt;1.5"))/$D579</f>
        <v>0</v>
      </c>
      <c r="O579" s="7">
        <f>COUNTIFS(Sta!$A:$A,$A579,Sta!$H:$H,"&gt;1.5")/$B579</f>
        <v>0</v>
      </c>
      <c r="P579" s="7">
        <f>COUNTIFS(Sta!$B:$B,$A579,Sta!$J:$J,"&gt;1.5")/$C579</f>
        <v>0</v>
      </c>
      <c r="Q579" s="12">
        <f>(COUNTIFS(Sta!$A:$A,$A579,Sta!$I:$I,"&gt;0.5") +COUNTIFS(Sta!$B:$B,$A579,Sta!$K:$K,"&gt;0.5"))/$D579</f>
        <v>0.5</v>
      </c>
      <c r="R579" s="7">
        <f>COUNTIFS(Sta!$A:$A,$A579,Sta!$I:$I,"&gt;0.5")/$B579</f>
        <v>1</v>
      </c>
      <c r="S579" s="7">
        <f>COUNTIFS(Sta!$B:$B,$A579,Sta!$K:$K,"&gt;0.5")/$C579</f>
        <v>0</v>
      </c>
      <c r="T579" s="12">
        <f>(COUNTIFS(Sta!$A:$A,$A579,Sta!$I:$I,"&gt;1.5") +COUNTIFS(Sta!$B:$B,$A579,Sta!$K:$K,"&gt;1.5"))/$D579</f>
        <v>0</v>
      </c>
      <c r="U579" s="7">
        <f>COUNTIFS(Sta!$A:$A,$A579,Sta!$I:$I,"&gt;1.5")/$B579</f>
        <v>0</v>
      </c>
      <c r="V579" s="7">
        <f>COUNTIFS(Sta!$B:$B,$A579,Sta!$K:$K,"&gt;1.5")/$C579</f>
        <v>0</v>
      </c>
    </row>
    <row r="580" spans="1:22" x14ac:dyDescent="0.3">
      <c r="A580" t="s">
        <v>568</v>
      </c>
      <c r="B580" s="9">
        <f>COUNTIF(Sta!A:A,A580)</f>
        <v>12</v>
      </c>
      <c r="C580" s="4">
        <f>COUNTIF(Sta!B:B,A580)</f>
        <v>13</v>
      </c>
      <c r="D580" s="4">
        <f t="shared" si="15"/>
        <v>25</v>
      </c>
      <c r="E580" s="12">
        <f>(COUNTIFS(Sta!$A:$A,$A580,Sta!$L:$L,"&gt;0.5") +COUNTIFS(Sta!$B:$B,$A580,Sta!$L:$L,"&gt;0.5"))/$D580</f>
        <v>0.68</v>
      </c>
      <c r="F580" s="7">
        <f>COUNTIFS(Sta!$A:$A,$A580,Sta!$L:$L,"&gt;0.5")/$B580</f>
        <v>0.75</v>
      </c>
      <c r="G580" s="7">
        <f>COUNTIFS(Sta!$B:$B,$A580,Sta!$L:$L,"&gt;0.5")/$C580</f>
        <v>0.61538461538461542</v>
      </c>
      <c r="H580" s="12">
        <f>(COUNTIFS(Sta!$A:$A,$A580,Sta!$L:$L,"&gt;1.5") +COUNTIFS(Sta!$B:$B,$A580,Sta!$L:$L,"&gt;1.5"))/$D580</f>
        <v>0.32</v>
      </c>
      <c r="I580" s="7">
        <f>COUNTIFS(Sta!$A:$A,$A580,Sta!$L:$L,"&gt;1.5")/$B580</f>
        <v>0.25</v>
      </c>
      <c r="J580" s="7">
        <f>COUNTIFS(Sta!$B:$B,$A580,Sta!$L:$L,"&gt;1.5")/$C580</f>
        <v>0.38461538461538464</v>
      </c>
      <c r="K580" s="12">
        <f>(COUNTIFS(Sta!$A:$A,$A580,Sta!$H:$H,"&gt;0.5") +COUNTIFS(Sta!$B:$B,$A580,Sta!$J:$J,"&gt;0.5"))/$D580</f>
        <v>0.44</v>
      </c>
      <c r="L580" s="7">
        <f>COUNTIFS(Sta!$A:$A,$A580,Sta!$H:$H,"&gt;0.5")/$B580</f>
        <v>0.58333333333333337</v>
      </c>
      <c r="M580" s="7">
        <f>COUNTIFS(Sta!$B:$B,$A580,Sta!$J:$J,"&gt;0.5")/$C580</f>
        <v>0.30769230769230771</v>
      </c>
      <c r="N580" s="12">
        <f>(COUNTIFS(Sta!$A:$A,$A580,Sta!$H:$H,"&gt;1.5") +COUNTIFS(Sta!$B:$B,$A580,Sta!$J:$J,"&gt;1.5"))/$D580</f>
        <v>0.04</v>
      </c>
      <c r="O580" s="7">
        <f>COUNTIFS(Sta!$A:$A,$A580,Sta!$H:$H,"&gt;1.5")/$B580</f>
        <v>8.3333333333333329E-2</v>
      </c>
      <c r="P580" s="7">
        <f>COUNTIFS(Sta!$B:$B,$A580,Sta!$J:$J,"&gt;1.5")/$C580</f>
        <v>0</v>
      </c>
      <c r="Q580" s="12">
        <f>(COUNTIFS(Sta!$A:$A,$A580,Sta!$I:$I,"&gt;0.5") +COUNTIFS(Sta!$B:$B,$A580,Sta!$K:$K,"&gt;0.5"))/$D580</f>
        <v>0.44</v>
      </c>
      <c r="R580" s="7">
        <f>COUNTIFS(Sta!$A:$A,$A580,Sta!$I:$I,"&gt;0.5")/$B580</f>
        <v>0.41666666666666669</v>
      </c>
      <c r="S580" s="7">
        <f>COUNTIFS(Sta!$B:$B,$A580,Sta!$K:$K,"&gt;0.5")/$C580</f>
        <v>0.46153846153846156</v>
      </c>
      <c r="T580" s="12">
        <f>(COUNTIFS(Sta!$A:$A,$A580,Sta!$I:$I,"&gt;1.5") +COUNTIFS(Sta!$B:$B,$A580,Sta!$K:$K,"&gt;1.5"))/$D580</f>
        <v>0.2</v>
      </c>
      <c r="U580" s="7">
        <f>COUNTIFS(Sta!$A:$A,$A580,Sta!$I:$I,"&gt;1.5")/$B580</f>
        <v>0</v>
      </c>
      <c r="V580" s="7">
        <f>COUNTIFS(Sta!$B:$B,$A580,Sta!$K:$K,"&gt;1.5")/$C580</f>
        <v>0.38461538461538464</v>
      </c>
    </row>
    <row r="581" spans="1:22" x14ac:dyDescent="0.3">
      <c r="A581" t="s">
        <v>19</v>
      </c>
      <c r="B581" s="9">
        <f>COUNTIF(Sta!A:A,A581)</f>
        <v>1</v>
      </c>
      <c r="C581" s="4">
        <f>COUNTIF(Sta!B:B,A581)</f>
        <v>0</v>
      </c>
      <c r="D581" s="4">
        <f t="shared" si="15"/>
        <v>1</v>
      </c>
      <c r="E581" s="12">
        <f>(COUNTIFS(Sta!$A:$A,$A581,Sta!$L:$L,"&gt;0.5") +COUNTIFS(Sta!$B:$B,$A581,Sta!$L:$L,"&gt;0.5"))/$D581</f>
        <v>1</v>
      </c>
      <c r="F581" s="7">
        <f>COUNTIFS(Sta!$A:$A,$A581,Sta!$L:$L,"&gt;0.5")/$B581</f>
        <v>1</v>
      </c>
      <c r="G581" s="7" t="e">
        <f>COUNTIFS(Sta!$B:$B,$A581,Sta!$L:$L,"&gt;0.5")/$C581</f>
        <v>#DIV/0!</v>
      </c>
      <c r="H581" s="12">
        <f>(COUNTIFS(Sta!$A:$A,$A581,Sta!$L:$L,"&gt;1.5") +COUNTIFS(Sta!$B:$B,$A581,Sta!$L:$L,"&gt;1.5"))/$D581</f>
        <v>0</v>
      </c>
      <c r="I581" s="7">
        <f>COUNTIFS(Sta!$A:$A,$A581,Sta!$L:$L,"&gt;1.5")/$B581</f>
        <v>0</v>
      </c>
      <c r="J581" s="7" t="e">
        <f>COUNTIFS(Sta!$B:$B,$A581,Sta!$L:$L,"&gt;1.5")/$C581</f>
        <v>#DIV/0!</v>
      </c>
      <c r="K581" s="12">
        <f>(COUNTIFS(Sta!$A:$A,$A581,Sta!$H:$H,"&gt;0.5") +COUNTIFS(Sta!$B:$B,$A581,Sta!$J:$J,"&gt;0.5"))/$D581</f>
        <v>0</v>
      </c>
      <c r="L581" s="7">
        <f>COUNTIFS(Sta!$A:$A,$A581,Sta!$H:$H,"&gt;0.5")/$B581</f>
        <v>0</v>
      </c>
      <c r="M581" s="7" t="e">
        <f>COUNTIFS(Sta!$B:$B,$A581,Sta!$J:$J,"&gt;0.5")/$C581</f>
        <v>#DIV/0!</v>
      </c>
      <c r="N581" s="12">
        <f>(COUNTIFS(Sta!$A:$A,$A581,Sta!$H:$H,"&gt;1.5") +COUNTIFS(Sta!$B:$B,$A581,Sta!$J:$J,"&gt;1.5"))/$D581</f>
        <v>0</v>
      </c>
      <c r="O581" s="7">
        <f>COUNTIFS(Sta!$A:$A,$A581,Sta!$H:$H,"&gt;1.5")/$B581</f>
        <v>0</v>
      </c>
      <c r="P581" s="7" t="e">
        <f>COUNTIFS(Sta!$B:$B,$A581,Sta!$J:$J,"&gt;1.5")/$C581</f>
        <v>#DIV/0!</v>
      </c>
      <c r="Q581" s="12">
        <f>(COUNTIFS(Sta!$A:$A,$A581,Sta!$I:$I,"&gt;0.5") +COUNTIFS(Sta!$B:$B,$A581,Sta!$K:$K,"&gt;0.5"))/$D581</f>
        <v>1</v>
      </c>
      <c r="R581" s="7">
        <f>COUNTIFS(Sta!$A:$A,$A581,Sta!$I:$I,"&gt;0.5")/$B581</f>
        <v>1</v>
      </c>
      <c r="S581" s="7" t="e">
        <f>COUNTIFS(Sta!$B:$B,$A581,Sta!$K:$K,"&gt;0.5")/$C581</f>
        <v>#DIV/0!</v>
      </c>
      <c r="T581" s="12">
        <f>(COUNTIFS(Sta!$A:$A,$A581,Sta!$I:$I,"&gt;1.5") +COUNTIFS(Sta!$B:$B,$A581,Sta!$K:$K,"&gt;1.5"))/$D581</f>
        <v>0</v>
      </c>
      <c r="U581" s="7">
        <f>COUNTIFS(Sta!$A:$A,$A581,Sta!$I:$I,"&gt;1.5")/$B581</f>
        <v>0</v>
      </c>
      <c r="V581" s="7" t="e">
        <f>COUNTIFS(Sta!$B:$B,$A581,Sta!$K:$K,"&gt;1.5")/$C581</f>
        <v>#DIV/0!</v>
      </c>
    </row>
    <row r="582" spans="1:22" x14ac:dyDescent="0.3">
      <c r="A582" t="s">
        <v>471</v>
      </c>
      <c r="B582" s="9">
        <f>COUNTIF(Sta!A:A,A582)</f>
        <v>1</v>
      </c>
      <c r="C582" s="4">
        <f>COUNTIF(Sta!B:B,A582)</f>
        <v>1</v>
      </c>
      <c r="D582" s="4">
        <f t="shared" si="15"/>
        <v>2</v>
      </c>
      <c r="E582" s="12">
        <f>(COUNTIFS(Sta!$A:$A,$A582,Sta!$L:$L,"&gt;0.5") +COUNTIFS(Sta!$B:$B,$A582,Sta!$L:$L,"&gt;0.5"))/$D582</f>
        <v>1</v>
      </c>
      <c r="F582" s="7">
        <f>COUNTIFS(Sta!$A:$A,$A582,Sta!$L:$L,"&gt;0.5")/$B582</f>
        <v>1</v>
      </c>
      <c r="G582" s="7">
        <f>COUNTIFS(Sta!$B:$B,$A582,Sta!$L:$L,"&gt;0.5")/$C582</f>
        <v>1</v>
      </c>
      <c r="H582" s="12">
        <f>(COUNTIFS(Sta!$A:$A,$A582,Sta!$L:$L,"&gt;1.5") +COUNTIFS(Sta!$B:$B,$A582,Sta!$L:$L,"&gt;1.5"))/$D582</f>
        <v>0.5</v>
      </c>
      <c r="I582" s="7">
        <f>COUNTIFS(Sta!$A:$A,$A582,Sta!$L:$L,"&gt;1.5")/$B582</f>
        <v>0</v>
      </c>
      <c r="J582" s="7">
        <f>COUNTIFS(Sta!$B:$B,$A582,Sta!$L:$L,"&gt;1.5")/$C582</f>
        <v>1</v>
      </c>
      <c r="K582" s="12">
        <f>(COUNTIFS(Sta!$A:$A,$A582,Sta!$H:$H,"&gt;0.5") +COUNTIFS(Sta!$B:$B,$A582,Sta!$J:$J,"&gt;0.5"))/$D582</f>
        <v>0.5</v>
      </c>
      <c r="L582" s="7">
        <f>COUNTIFS(Sta!$A:$A,$A582,Sta!$H:$H,"&gt;0.5")/$B582</f>
        <v>0</v>
      </c>
      <c r="M582" s="7">
        <f>COUNTIFS(Sta!$B:$B,$A582,Sta!$J:$J,"&gt;0.5")/$C582</f>
        <v>1</v>
      </c>
      <c r="N582" s="12">
        <f>(COUNTIFS(Sta!$A:$A,$A582,Sta!$H:$H,"&gt;1.5") +COUNTIFS(Sta!$B:$B,$A582,Sta!$J:$J,"&gt;1.5"))/$D582</f>
        <v>0</v>
      </c>
      <c r="O582" s="7">
        <f>COUNTIFS(Sta!$A:$A,$A582,Sta!$H:$H,"&gt;1.5")/$B582</f>
        <v>0</v>
      </c>
      <c r="P582" s="7">
        <f>COUNTIFS(Sta!$B:$B,$A582,Sta!$J:$J,"&gt;1.5")/$C582</f>
        <v>0</v>
      </c>
      <c r="Q582" s="12">
        <f>(COUNTIFS(Sta!$A:$A,$A582,Sta!$I:$I,"&gt;0.5") +COUNTIFS(Sta!$B:$B,$A582,Sta!$K:$K,"&gt;0.5"))/$D582</f>
        <v>1</v>
      </c>
      <c r="R582" s="7">
        <f>COUNTIFS(Sta!$A:$A,$A582,Sta!$I:$I,"&gt;0.5")/$B582</f>
        <v>1</v>
      </c>
      <c r="S582" s="7">
        <f>COUNTIFS(Sta!$B:$B,$A582,Sta!$K:$K,"&gt;0.5")/$C582</f>
        <v>1</v>
      </c>
      <c r="T582" s="12">
        <f>(COUNTIFS(Sta!$A:$A,$A582,Sta!$I:$I,"&gt;1.5") +COUNTIFS(Sta!$B:$B,$A582,Sta!$K:$K,"&gt;1.5"))/$D582</f>
        <v>0.5</v>
      </c>
      <c r="U582" s="7">
        <f>COUNTIFS(Sta!$A:$A,$A582,Sta!$I:$I,"&gt;1.5")/$B582</f>
        <v>0</v>
      </c>
      <c r="V582" s="7">
        <f>COUNTIFS(Sta!$B:$B,$A582,Sta!$K:$K,"&gt;1.5")/$C582</f>
        <v>1</v>
      </c>
    </row>
    <row r="583" spans="1:22" x14ac:dyDescent="0.3">
      <c r="A583" t="s">
        <v>445</v>
      </c>
      <c r="B583" s="9">
        <f>COUNTIF(Sta!A:A,A583)</f>
        <v>0</v>
      </c>
      <c r="C583" s="4">
        <f>COUNTIF(Sta!B:B,A583)</f>
        <v>0</v>
      </c>
      <c r="D583" s="4">
        <f t="shared" si="15"/>
        <v>0</v>
      </c>
      <c r="E583" s="12" t="e">
        <f>(COUNTIFS(Sta!$A:$A,$A583,Sta!$L:$L,"&gt;0.5") +COUNTIFS(Sta!$B:$B,$A583,Sta!$L:$L,"&gt;0.5"))/$D583</f>
        <v>#DIV/0!</v>
      </c>
      <c r="F583" s="7" t="e">
        <f>COUNTIFS(Sta!$A:$A,$A583,Sta!$L:$L,"&gt;0.5")/$B583</f>
        <v>#DIV/0!</v>
      </c>
      <c r="G583" s="7" t="e">
        <f>COUNTIFS(Sta!$B:$B,$A583,Sta!$L:$L,"&gt;0.5")/$C583</f>
        <v>#DIV/0!</v>
      </c>
      <c r="H583" s="12" t="e">
        <f>(COUNTIFS(Sta!$A:$A,$A583,Sta!$L:$L,"&gt;1.5") +COUNTIFS(Sta!$B:$B,$A583,Sta!$L:$L,"&gt;1.5"))/$D583</f>
        <v>#DIV/0!</v>
      </c>
      <c r="I583" s="7" t="e">
        <f>COUNTIFS(Sta!$A:$A,$A583,Sta!$L:$L,"&gt;1.5")/$B583</f>
        <v>#DIV/0!</v>
      </c>
      <c r="J583" s="7" t="e">
        <f>COUNTIFS(Sta!$B:$B,$A583,Sta!$L:$L,"&gt;1.5")/$C583</f>
        <v>#DIV/0!</v>
      </c>
      <c r="K583" s="12" t="e">
        <f>(COUNTIFS(Sta!$A:$A,$A583,Sta!$H:$H,"&gt;0.5") +COUNTIFS(Sta!$B:$B,$A583,Sta!$J:$J,"&gt;0.5"))/$D583</f>
        <v>#DIV/0!</v>
      </c>
      <c r="L583" s="7" t="e">
        <f>COUNTIFS(Sta!$A:$A,$A583,Sta!$H:$H,"&gt;0.5")/$B583</f>
        <v>#DIV/0!</v>
      </c>
      <c r="M583" s="7" t="e">
        <f>COUNTIFS(Sta!$B:$B,$A583,Sta!$J:$J,"&gt;0.5")/$C583</f>
        <v>#DIV/0!</v>
      </c>
      <c r="N583" s="12" t="e">
        <f>(COUNTIFS(Sta!$A:$A,$A583,Sta!$H:$H,"&gt;1.5") +COUNTIFS(Sta!$B:$B,$A583,Sta!$J:$J,"&gt;1.5"))/$D583</f>
        <v>#DIV/0!</v>
      </c>
      <c r="O583" s="7" t="e">
        <f>COUNTIFS(Sta!$A:$A,$A583,Sta!$H:$H,"&gt;1.5")/$B583</f>
        <v>#DIV/0!</v>
      </c>
      <c r="P583" s="7" t="e">
        <f>COUNTIFS(Sta!$B:$B,$A583,Sta!$J:$J,"&gt;1.5")/$C583</f>
        <v>#DIV/0!</v>
      </c>
      <c r="Q583" s="12" t="e">
        <f>(COUNTIFS(Sta!$A:$A,$A583,Sta!$I:$I,"&gt;0.5") +COUNTIFS(Sta!$B:$B,$A583,Sta!$K:$K,"&gt;0.5"))/$D583</f>
        <v>#DIV/0!</v>
      </c>
      <c r="R583" s="7" t="e">
        <f>COUNTIFS(Sta!$A:$A,$A583,Sta!$I:$I,"&gt;0.5")/$B583</f>
        <v>#DIV/0!</v>
      </c>
      <c r="S583" s="7" t="e">
        <f>COUNTIFS(Sta!$B:$B,$A583,Sta!$K:$K,"&gt;0.5")/$C583</f>
        <v>#DIV/0!</v>
      </c>
      <c r="T583" s="12" t="e">
        <f>(COUNTIFS(Sta!$A:$A,$A583,Sta!$I:$I,"&gt;1.5") +COUNTIFS(Sta!$B:$B,$A583,Sta!$K:$K,"&gt;1.5"))/$D583</f>
        <v>#DIV/0!</v>
      </c>
      <c r="U583" s="7" t="e">
        <f>COUNTIFS(Sta!$A:$A,$A583,Sta!$I:$I,"&gt;1.5")/$B583</f>
        <v>#DIV/0!</v>
      </c>
      <c r="V583" s="7" t="e">
        <f>COUNTIFS(Sta!$B:$B,$A583,Sta!$K:$K,"&gt;1.5")/$C583</f>
        <v>#DIV/0!</v>
      </c>
    </row>
    <row r="584" spans="1:22" x14ac:dyDescent="0.3">
      <c r="A584" t="s">
        <v>243</v>
      </c>
      <c r="B584" s="9">
        <f>COUNTIF(Sta!A:A,A584)</f>
        <v>0</v>
      </c>
      <c r="C584" s="4">
        <f>COUNTIF(Sta!B:B,A584)</f>
        <v>0</v>
      </c>
      <c r="D584" s="4">
        <f t="shared" si="15"/>
        <v>0</v>
      </c>
      <c r="E584" s="12" t="e">
        <f>(COUNTIFS(Sta!$A:$A,$A584,Sta!$L:$L,"&gt;0.5") +COUNTIFS(Sta!$B:$B,$A584,Sta!$L:$L,"&gt;0.5"))/$D584</f>
        <v>#DIV/0!</v>
      </c>
      <c r="F584" s="7" t="e">
        <f>COUNTIFS(Sta!$A:$A,$A584,Sta!$L:$L,"&gt;0.5")/$B584</f>
        <v>#DIV/0!</v>
      </c>
      <c r="G584" s="7" t="e">
        <f>COUNTIFS(Sta!$B:$B,$A584,Sta!$L:$L,"&gt;0.5")/$C584</f>
        <v>#DIV/0!</v>
      </c>
      <c r="H584" s="12" t="e">
        <f>(COUNTIFS(Sta!$A:$A,$A584,Sta!$L:$L,"&gt;1.5") +COUNTIFS(Sta!$B:$B,$A584,Sta!$L:$L,"&gt;1.5"))/$D584</f>
        <v>#DIV/0!</v>
      </c>
      <c r="I584" s="7" t="e">
        <f>COUNTIFS(Sta!$A:$A,$A584,Sta!$L:$L,"&gt;1.5")/$B584</f>
        <v>#DIV/0!</v>
      </c>
      <c r="J584" s="7" t="e">
        <f>COUNTIFS(Sta!$B:$B,$A584,Sta!$L:$L,"&gt;1.5")/$C584</f>
        <v>#DIV/0!</v>
      </c>
      <c r="K584" s="12" t="e">
        <f>(COUNTIFS(Sta!$A:$A,$A584,Sta!$H:$H,"&gt;0.5") +COUNTIFS(Sta!$B:$B,$A584,Sta!$J:$J,"&gt;0.5"))/$D584</f>
        <v>#DIV/0!</v>
      </c>
      <c r="L584" s="7" t="e">
        <f>COUNTIFS(Sta!$A:$A,$A584,Sta!$H:$H,"&gt;0.5")/$B584</f>
        <v>#DIV/0!</v>
      </c>
      <c r="M584" s="7" t="e">
        <f>COUNTIFS(Sta!$B:$B,$A584,Sta!$J:$J,"&gt;0.5")/$C584</f>
        <v>#DIV/0!</v>
      </c>
      <c r="N584" s="12" t="e">
        <f>(COUNTIFS(Sta!$A:$A,$A584,Sta!$H:$H,"&gt;1.5") +COUNTIFS(Sta!$B:$B,$A584,Sta!$J:$J,"&gt;1.5"))/$D584</f>
        <v>#DIV/0!</v>
      </c>
      <c r="O584" s="7" t="e">
        <f>COUNTIFS(Sta!$A:$A,$A584,Sta!$H:$H,"&gt;1.5")/$B584</f>
        <v>#DIV/0!</v>
      </c>
      <c r="P584" s="7" t="e">
        <f>COUNTIFS(Sta!$B:$B,$A584,Sta!$J:$J,"&gt;1.5")/$C584</f>
        <v>#DIV/0!</v>
      </c>
      <c r="Q584" s="12" t="e">
        <f>(COUNTIFS(Sta!$A:$A,$A584,Sta!$I:$I,"&gt;0.5") +COUNTIFS(Sta!$B:$B,$A584,Sta!$K:$K,"&gt;0.5"))/$D584</f>
        <v>#DIV/0!</v>
      </c>
      <c r="R584" s="7" t="e">
        <f>COUNTIFS(Sta!$A:$A,$A584,Sta!$I:$I,"&gt;0.5")/$B584</f>
        <v>#DIV/0!</v>
      </c>
      <c r="S584" s="7" t="e">
        <f>COUNTIFS(Sta!$B:$B,$A584,Sta!$K:$K,"&gt;0.5")/$C584</f>
        <v>#DIV/0!</v>
      </c>
      <c r="T584" s="12" t="e">
        <f>(COUNTIFS(Sta!$A:$A,$A584,Sta!$I:$I,"&gt;1.5") +COUNTIFS(Sta!$B:$B,$A584,Sta!$K:$K,"&gt;1.5"))/$D584</f>
        <v>#DIV/0!</v>
      </c>
      <c r="U584" s="7" t="e">
        <f>COUNTIFS(Sta!$A:$A,$A584,Sta!$I:$I,"&gt;1.5")/$B584</f>
        <v>#DIV/0!</v>
      </c>
      <c r="V584" s="7" t="e">
        <f>COUNTIFS(Sta!$B:$B,$A584,Sta!$K:$K,"&gt;1.5")/$C584</f>
        <v>#DIV/0!</v>
      </c>
    </row>
    <row r="585" spans="1:22" x14ac:dyDescent="0.3">
      <c r="A585" t="s">
        <v>172</v>
      </c>
      <c r="B585" s="9">
        <f>COUNTIF(Sta!A:A,A585)</f>
        <v>1</v>
      </c>
      <c r="C585" s="4">
        <f>COUNTIF(Sta!B:B,A585)</f>
        <v>1</v>
      </c>
      <c r="D585" s="4">
        <f t="shared" si="15"/>
        <v>2</v>
      </c>
      <c r="E585" s="12">
        <f>(COUNTIFS(Sta!$A:$A,$A585,Sta!$L:$L,"&gt;0.5") +COUNTIFS(Sta!$B:$B,$A585,Sta!$L:$L,"&gt;0.5"))/$D585</f>
        <v>0.5</v>
      </c>
      <c r="F585" s="7">
        <f>COUNTIFS(Sta!$A:$A,$A585,Sta!$L:$L,"&gt;0.5")/$B585</f>
        <v>0</v>
      </c>
      <c r="G585" s="7">
        <f>COUNTIFS(Sta!$B:$B,$A585,Sta!$L:$L,"&gt;0.5")/$C585</f>
        <v>1</v>
      </c>
      <c r="H585" s="12">
        <f>(COUNTIFS(Sta!$A:$A,$A585,Sta!$L:$L,"&gt;1.5") +COUNTIFS(Sta!$B:$B,$A585,Sta!$L:$L,"&gt;1.5"))/$D585</f>
        <v>0.5</v>
      </c>
      <c r="I585" s="7">
        <f>COUNTIFS(Sta!$A:$A,$A585,Sta!$L:$L,"&gt;1.5")/$B585</f>
        <v>0</v>
      </c>
      <c r="J585" s="7">
        <f>COUNTIFS(Sta!$B:$B,$A585,Sta!$L:$L,"&gt;1.5")/$C585</f>
        <v>1</v>
      </c>
      <c r="K585" s="12">
        <f>(COUNTIFS(Sta!$A:$A,$A585,Sta!$H:$H,"&gt;0.5") +COUNTIFS(Sta!$B:$B,$A585,Sta!$J:$J,"&gt;0.5"))/$D585</f>
        <v>0.5</v>
      </c>
      <c r="L585" s="7">
        <f>COUNTIFS(Sta!$A:$A,$A585,Sta!$H:$H,"&gt;0.5")/$B585</f>
        <v>0</v>
      </c>
      <c r="M585" s="7">
        <f>COUNTIFS(Sta!$B:$B,$A585,Sta!$J:$J,"&gt;0.5")/$C585</f>
        <v>1</v>
      </c>
      <c r="N585" s="12">
        <f>(COUNTIFS(Sta!$A:$A,$A585,Sta!$H:$H,"&gt;1.5") +COUNTIFS(Sta!$B:$B,$A585,Sta!$J:$J,"&gt;1.5"))/$D585</f>
        <v>0.5</v>
      </c>
      <c r="O585" s="7">
        <f>COUNTIFS(Sta!$A:$A,$A585,Sta!$H:$H,"&gt;1.5")/$B585</f>
        <v>0</v>
      </c>
      <c r="P585" s="7">
        <f>COUNTIFS(Sta!$B:$B,$A585,Sta!$J:$J,"&gt;1.5")/$C585</f>
        <v>1</v>
      </c>
      <c r="Q585" s="12">
        <f>(COUNTIFS(Sta!$A:$A,$A585,Sta!$I:$I,"&gt;0.5") +COUNTIFS(Sta!$B:$B,$A585,Sta!$K:$K,"&gt;0.5"))/$D585</f>
        <v>0.5</v>
      </c>
      <c r="R585" s="7">
        <f>COUNTIFS(Sta!$A:$A,$A585,Sta!$I:$I,"&gt;0.5")/$B585</f>
        <v>0</v>
      </c>
      <c r="S585" s="7">
        <f>COUNTIFS(Sta!$B:$B,$A585,Sta!$K:$K,"&gt;0.5")/$C585</f>
        <v>1</v>
      </c>
      <c r="T585" s="12">
        <f>(COUNTIFS(Sta!$A:$A,$A585,Sta!$I:$I,"&gt;1.5") +COUNTIFS(Sta!$B:$B,$A585,Sta!$K:$K,"&gt;1.5"))/$D585</f>
        <v>0</v>
      </c>
      <c r="U585" s="7">
        <f>COUNTIFS(Sta!$A:$A,$A585,Sta!$I:$I,"&gt;1.5")/$B585</f>
        <v>0</v>
      </c>
      <c r="V585" s="7">
        <f>COUNTIFS(Sta!$B:$B,$A585,Sta!$K:$K,"&gt;1.5")/$C585</f>
        <v>0</v>
      </c>
    </row>
    <row r="586" spans="1:22" x14ac:dyDescent="0.3">
      <c r="A586" t="s">
        <v>12</v>
      </c>
      <c r="B586" s="9">
        <f>COUNTIF(Sta!A:A,A586)</f>
        <v>1</v>
      </c>
      <c r="C586" s="4">
        <f>COUNTIF(Sta!B:B,A586)</f>
        <v>0</v>
      </c>
      <c r="D586" s="4">
        <f t="shared" si="15"/>
        <v>1</v>
      </c>
      <c r="E586" s="12">
        <f>(COUNTIFS(Sta!$A:$A,$A586,Sta!$L:$L,"&gt;0.5") +COUNTIFS(Sta!$B:$B,$A586,Sta!$L:$L,"&gt;0.5"))/$D586</f>
        <v>1</v>
      </c>
      <c r="F586" s="7">
        <f>COUNTIFS(Sta!$A:$A,$A586,Sta!$L:$L,"&gt;0.5")/$B586</f>
        <v>1</v>
      </c>
      <c r="G586" s="7" t="e">
        <f>COUNTIFS(Sta!$B:$B,$A586,Sta!$L:$L,"&gt;0.5")/$C586</f>
        <v>#DIV/0!</v>
      </c>
      <c r="H586" s="12">
        <f>(COUNTIFS(Sta!$A:$A,$A586,Sta!$L:$L,"&gt;1.5") +COUNTIFS(Sta!$B:$B,$A586,Sta!$L:$L,"&gt;1.5"))/$D586</f>
        <v>0</v>
      </c>
      <c r="I586" s="7">
        <f>COUNTIFS(Sta!$A:$A,$A586,Sta!$L:$L,"&gt;1.5")/$B586</f>
        <v>0</v>
      </c>
      <c r="J586" s="7" t="e">
        <f>COUNTIFS(Sta!$B:$B,$A586,Sta!$L:$L,"&gt;1.5")/$C586</f>
        <v>#DIV/0!</v>
      </c>
      <c r="K586" s="12">
        <f>(COUNTIFS(Sta!$A:$A,$A586,Sta!$H:$H,"&gt;0.5") +COUNTIFS(Sta!$B:$B,$A586,Sta!$J:$J,"&gt;0.5"))/$D586</f>
        <v>0</v>
      </c>
      <c r="L586" s="7">
        <f>COUNTIFS(Sta!$A:$A,$A586,Sta!$H:$H,"&gt;0.5")/$B586</f>
        <v>0</v>
      </c>
      <c r="M586" s="7" t="e">
        <f>COUNTIFS(Sta!$B:$B,$A586,Sta!$J:$J,"&gt;0.5")/$C586</f>
        <v>#DIV/0!</v>
      </c>
      <c r="N586" s="12">
        <f>(COUNTIFS(Sta!$A:$A,$A586,Sta!$H:$H,"&gt;1.5") +COUNTIFS(Sta!$B:$B,$A586,Sta!$J:$J,"&gt;1.5"))/$D586</f>
        <v>0</v>
      </c>
      <c r="O586" s="7">
        <f>COUNTIFS(Sta!$A:$A,$A586,Sta!$H:$H,"&gt;1.5")/$B586</f>
        <v>0</v>
      </c>
      <c r="P586" s="7" t="e">
        <f>COUNTIFS(Sta!$B:$B,$A586,Sta!$J:$J,"&gt;1.5")/$C586</f>
        <v>#DIV/0!</v>
      </c>
      <c r="Q586" s="12">
        <f>(COUNTIFS(Sta!$A:$A,$A586,Sta!$I:$I,"&gt;0.5") +COUNTIFS(Sta!$B:$B,$A586,Sta!$K:$K,"&gt;0.5"))/$D586</f>
        <v>1</v>
      </c>
      <c r="R586" s="7">
        <f>COUNTIFS(Sta!$A:$A,$A586,Sta!$I:$I,"&gt;0.5")/$B586</f>
        <v>1</v>
      </c>
      <c r="S586" s="7" t="e">
        <f>COUNTIFS(Sta!$B:$B,$A586,Sta!$K:$K,"&gt;0.5")/$C586</f>
        <v>#DIV/0!</v>
      </c>
      <c r="T586" s="12">
        <f>(COUNTIFS(Sta!$A:$A,$A586,Sta!$I:$I,"&gt;1.5") +COUNTIFS(Sta!$B:$B,$A586,Sta!$K:$K,"&gt;1.5"))/$D586</f>
        <v>0</v>
      </c>
      <c r="U586" s="7">
        <f>COUNTIFS(Sta!$A:$A,$A586,Sta!$I:$I,"&gt;1.5")/$B586</f>
        <v>0</v>
      </c>
      <c r="V586" s="7" t="e">
        <f>COUNTIFS(Sta!$B:$B,$A586,Sta!$K:$K,"&gt;1.5")/$C586</f>
        <v>#DIV/0!</v>
      </c>
    </row>
    <row r="587" spans="1:22" x14ac:dyDescent="0.3">
      <c r="A587" t="s">
        <v>448</v>
      </c>
      <c r="B587" s="9">
        <f>COUNTIF(Sta!A:A,A587)</f>
        <v>0</v>
      </c>
      <c r="C587" s="4">
        <f>COUNTIF(Sta!B:B,A587)</f>
        <v>0</v>
      </c>
      <c r="D587" s="4">
        <f t="shared" si="15"/>
        <v>0</v>
      </c>
      <c r="E587" s="12" t="e">
        <f>(COUNTIFS(Sta!$A:$A,$A587,Sta!$L:$L,"&gt;0.5") +COUNTIFS(Sta!$B:$B,$A587,Sta!$L:$L,"&gt;0.5"))/$D587</f>
        <v>#DIV/0!</v>
      </c>
      <c r="F587" s="7" t="e">
        <f>COUNTIFS(Sta!$A:$A,$A587,Sta!$L:$L,"&gt;0.5")/$B587</f>
        <v>#DIV/0!</v>
      </c>
      <c r="G587" s="7" t="e">
        <f>COUNTIFS(Sta!$B:$B,$A587,Sta!$L:$L,"&gt;0.5")/$C587</f>
        <v>#DIV/0!</v>
      </c>
      <c r="H587" s="12" t="e">
        <f>(COUNTIFS(Sta!$A:$A,$A587,Sta!$L:$L,"&gt;1.5") +COUNTIFS(Sta!$B:$B,$A587,Sta!$L:$L,"&gt;1.5"))/$D587</f>
        <v>#DIV/0!</v>
      </c>
      <c r="I587" s="7" t="e">
        <f>COUNTIFS(Sta!$A:$A,$A587,Sta!$L:$L,"&gt;1.5")/$B587</f>
        <v>#DIV/0!</v>
      </c>
      <c r="J587" s="7" t="e">
        <f>COUNTIFS(Sta!$B:$B,$A587,Sta!$L:$L,"&gt;1.5")/$C587</f>
        <v>#DIV/0!</v>
      </c>
      <c r="K587" s="12" t="e">
        <f>(COUNTIFS(Sta!$A:$A,$A587,Sta!$H:$H,"&gt;0.5") +COUNTIFS(Sta!$B:$B,$A587,Sta!$J:$J,"&gt;0.5"))/$D587</f>
        <v>#DIV/0!</v>
      </c>
      <c r="L587" s="7" t="e">
        <f>COUNTIFS(Sta!$A:$A,$A587,Sta!$H:$H,"&gt;0.5")/$B587</f>
        <v>#DIV/0!</v>
      </c>
      <c r="M587" s="7" t="e">
        <f>COUNTIFS(Sta!$B:$B,$A587,Sta!$J:$J,"&gt;0.5")/$C587</f>
        <v>#DIV/0!</v>
      </c>
      <c r="N587" s="12" t="e">
        <f>(COUNTIFS(Sta!$A:$A,$A587,Sta!$H:$H,"&gt;1.5") +COUNTIFS(Sta!$B:$B,$A587,Sta!$J:$J,"&gt;1.5"))/$D587</f>
        <v>#DIV/0!</v>
      </c>
      <c r="O587" s="7" t="e">
        <f>COUNTIFS(Sta!$A:$A,$A587,Sta!$H:$H,"&gt;1.5")/$B587</f>
        <v>#DIV/0!</v>
      </c>
      <c r="P587" s="7" t="e">
        <f>COUNTIFS(Sta!$B:$B,$A587,Sta!$J:$J,"&gt;1.5")/$C587</f>
        <v>#DIV/0!</v>
      </c>
      <c r="Q587" s="12" t="e">
        <f>(COUNTIFS(Sta!$A:$A,$A587,Sta!$I:$I,"&gt;0.5") +COUNTIFS(Sta!$B:$B,$A587,Sta!$K:$K,"&gt;0.5"))/$D587</f>
        <v>#DIV/0!</v>
      </c>
      <c r="R587" s="7" t="e">
        <f>COUNTIFS(Sta!$A:$A,$A587,Sta!$I:$I,"&gt;0.5")/$B587</f>
        <v>#DIV/0!</v>
      </c>
      <c r="S587" s="7" t="e">
        <f>COUNTIFS(Sta!$B:$B,$A587,Sta!$K:$K,"&gt;0.5")/$C587</f>
        <v>#DIV/0!</v>
      </c>
      <c r="T587" s="12" t="e">
        <f>(COUNTIFS(Sta!$A:$A,$A587,Sta!$I:$I,"&gt;1.5") +COUNTIFS(Sta!$B:$B,$A587,Sta!$K:$K,"&gt;1.5"))/$D587</f>
        <v>#DIV/0!</v>
      </c>
      <c r="U587" s="7" t="e">
        <f>COUNTIFS(Sta!$A:$A,$A587,Sta!$I:$I,"&gt;1.5")/$B587</f>
        <v>#DIV/0!</v>
      </c>
      <c r="V587" s="7" t="e">
        <f>COUNTIFS(Sta!$B:$B,$A587,Sta!$K:$K,"&gt;1.5")/$C587</f>
        <v>#DIV/0!</v>
      </c>
    </row>
    <row r="588" spans="1:22" x14ac:dyDescent="0.3">
      <c r="A588" t="s">
        <v>697</v>
      </c>
      <c r="B588" s="9">
        <f>COUNTIF(Sta!A:A,A588)</f>
        <v>0</v>
      </c>
      <c r="C588" s="4">
        <f>COUNTIF(Sta!B:B,A588)</f>
        <v>0</v>
      </c>
      <c r="D588" s="4">
        <f t="shared" si="15"/>
        <v>0</v>
      </c>
      <c r="E588" s="12" t="e">
        <f>(COUNTIFS(Sta!$A:$A,$A588,Sta!$L:$L,"&gt;0.5") +COUNTIFS(Sta!$B:$B,$A588,Sta!$L:$L,"&gt;0.5"))/$D588</f>
        <v>#DIV/0!</v>
      </c>
      <c r="F588" s="7" t="e">
        <f>COUNTIFS(Sta!$A:$A,$A588,Sta!$L:$L,"&gt;0.5")/$B588</f>
        <v>#DIV/0!</v>
      </c>
      <c r="G588" s="7" t="e">
        <f>COUNTIFS(Sta!$B:$B,$A588,Sta!$L:$L,"&gt;0.5")/$C588</f>
        <v>#DIV/0!</v>
      </c>
      <c r="H588" s="12" t="e">
        <f>(COUNTIFS(Sta!$A:$A,$A588,Sta!$L:$L,"&gt;1.5") +COUNTIFS(Sta!$B:$B,$A588,Sta!$L:$L,"&gt;1.5"))/$D588</f>
        <v>#DIV/0!</v>
      </c>
      <c r="I588" s="7" t="e">
        <f>COUNTIFS(Sta!$A:$A,$A588,Sta!$L:$L,"&gt;1.5")/$B588</f>
        <v>#DIV/0!</v>
      </c>
      <c r="J588" s="7" t="e">
        <f>COUNTIFS(Sta!$B:$B,$A588,Sta!$L:$L,"&gt;1.5")/$C588</f>
        <v>#DIV/0!</v>
      </c>
      <c r="K588" s="12" t="e">
        <f>(COUNTIFS(Sta!$A:$A,$A588,Sta!$H:$H,"&gt;0.5") +COUNTIFS(Sta!$B:$B,$A588,Sta!$J:$J,"&gt;0.5"))/$D588</f>
        <v>#DIV/0!</v>
      </c>
      <c r="L588" s="7" t="e">
        <f>COUNTIFS(Sta!$A:$A,$A588,Sta!$H:$H,"&gt;0.5")/$B588</f>
        <v>#DIV/0!</v>
      </c>
      <c r="M588" s="7" t="e">
        <f>COUNTIFS(Sta!$B:$B,$A588,Sta!$J:$J,"&gt;0.5")/$C588</f>
        <v>#DIV/0!</v>
      </c>
      <c r="N588" s="12" t="e">
        <f>(COUNTIFS(Sta!$A:$A,$A588,Sta!$H:$H,"&gt;1.5") +COUNTIFS(Sta!$B:$B,$A588,Sta!$J:$J,"&gt;1.5"))/$D588</f>
        <v>#DIV/0!</v>
      </c>
      <c r="O588" s="7" t="e">
        <f>COUNTIFS(Sta!$A:$A,$A588,Sta!$H:$H,"&gt;1.5")/$B588</f>
        <v>#DIV/0!</v>
      </c>
      <c r="P588" s="7" t="e">
        <f>COUNTIFS(Sta!$B:$B,$A588,Sta!$J:$J,"&gt;1.5")/$C588</f>
        <v>#DIV/0!</v>
      </c>
      <c r="Q588" s="12" t="e">
        <f>(COUNTIFS(Sta!$A:$A,$A588,Sta!$I:$I,"&gt;0.5") +COUNTIFS(Sta!$B:$B,$A588,Sta!$K:$K,"&gt;0.5"))/$D588</f>
        <v>#DIV/0!</v>
      </c>
      <c r="R588" s="7" t="e">
        <f>COUNTIFS(Sta!$A:$A,$A588,Sta!$I:$I,"&gt;0.5")/$B588</f>
        <v>#DIV/0!</v>
      </c>
      <c r="S588" s="7" t="e">
        <f>COUNTIFS(Sta!$B:$B,$A588,Sta!$K:$K,"&gt;0.5")/$C588</f>
        <v>#DIV/0!</v>
      </c>
      <c r="T588" s="12" t="e">
        <f>(COUNTIFS(Sta!$A:$A,$A588,Sta!$I:$I,"&gt;1.5") +COUNTIFS(Sta!$B:$B,$A588,Sta!$K:$K,"&gt;1.5"))/$D588</f>
        <v>#DIV/0!</v>
      </c>
      <c r="U588" s="7" t="e">
        <f>COUNTIFS(Sta!$A:$A,$A588,Sta!$I:$I,"&gt;1.5")/$B588</f>
        <v>#DIV/0!</v>
      </c>
      <c r="V588" s="7" t="e">
        <f>COUNTIFS(Sta!$B:$B,$A588,Sta!$K:$K,"&gt;1.5")/$C588</f>
        <v>#DIV/0!</v>
      </c>
    </row>
    <row r="589" spans="1:22" x14ac:dyDescent="0.3">
      <c r="A589" t="s">
        <v>188</v>
      </c>
      <c r="B589" s="9">
        <f>COUNTIF(Sta!A:A,A589)</f>
        <v>1</v>
      </c>
      <c r="C589" s="4">
        <f>COUNTIF(Sta!B:B,A589)</f>
        <v>1</v>
      </c>
      <c r="D589" s="4">
        <f t="shared" si="15"/>
        <v>2</v>
      </c>
      <c r="E589" s="12">
        <f>(COUNTIFS(Sta!$A:$A,$A589,Sta!$L:$L,"&gt;0.5") +COUNTIFS(Sta!$B:$B,$A589,Sta!$L:$L,"&gt;0.5"))/$D589</f>
        <v>1</v>
      </c>
      <c r="F589" s="7">
        <f>COUNTIFS(Sta!$A:$A,$A589,Sta!$L:$L,"&gt;0.5")/$B589</f>
        <v>1</v>
      </c>
      <c r="G589" s="7">
        <f>COUNTIFS(Sta!$B:$B,$A589,Sta!$L:$L,"&gt;0.5")/$C589</f>
        <v>1</v>
      </c>
      <c r="H589" s="12">
        <f>(COUNTIFS(Sta!$A:$A,$A589,Sta!$L:$L,"&gt;1.5") +COUNTIFS(Sta!$B:$B,$A589,Sta!$L:$L,"&gt;1.5"))/$D589</f>
        <v>0.5</v>
      </c>
      <c r="I589" s="7">
        <f>COUNTIFS(Sta!$A:$A,$A589,Sta!$L:$L,"&gt;1.5")/$B589</f>
        <v>0</v>
      </c>
      <c r="J589" s="7">
        <f>COUNTIFS(Sta!$B:$B,$A589,Sta!$L:$L,"&gt;1.5")/$C589</f>
        <v>1</v>
      </c>
      <c r="K589" s="12">
        <f>(COUNTIFS(Sta!$A:$A,$A589,Sta!$H:$H,"&gt;0.5") +COUNTIFS(Sta!$B:$B,$A589,Sta!$J:$J,"&gt;0.5"))/$D589</f>
        <v>0</v>
      </c>
      <c r="L589" s="7">
        <f>COUNTIFS(Sta!$A:$A,$A589,Sta!$H:$H,"&gt;0.5")/$B589</f>
        <v>0</v>
      </c>
      <c r="M589" s="7">
        <f>COUNTIFS(Sta!$B:$B,$A589,Sta!$J:$J,"&gt;0.5")/$C589</f>
        <v>0</v>
      </c>
      <c r="N589" s="12">
        <f>(COUNTIFS(Sta!$A:$A,$A589,Sta!$H:$H,"&gt;1.5") +COUNTIFS(Sta!$B:$B,$A589,Sta!$J:$J,"&gt;1.5"))/$D589</f>
        <v>0</v>
      </c>
      <c r="O589" s="7">
        <f>COUNTIFS(Sta!$A:$A,$A589,Sta!$H:$H,"&gt;1.5")/$B589</f>
        <v>0</v>
      </c>
      <c r="P589" s="7">
        <f>COUNTIFS(Sta!$B:$B,$A589,Sta!$J:$J,"&gt;1.5")/$C589</f>
        <v>0</v>
      </c>
      <c r="Q589" s="12">
        <f>(COUNTIFS(Sta!$A:$A,$A589,Sta!$I:$I,"&gt;0.5") +COUNTIFS(Sta!$B:$B,$A589,Sta!$K:$K,"&gt;0.5"))/$D589</f>
        <v>1</v>
      </c>
      <c r="R589" s="7">
        <f>COUNTIFS(Sta!$A:$A,$A589,Sta!$I:$I,"&gt;0.5")/$B589</f>
        <v>1</v>
      </c>
      <c r="S589" s="7">
        <f>COUNTIFS(Sta!$B:$B,$A589,Sta!$K:$K,"&gt;0.5")/$C589</f>
        <v>1</v>
      </c>
      <c r="T589" s="12">
        <f>(COUNTIFS(Sta!$A:$A,$A589,Sta!$I:$I,"&gt;1.5") +COUNTIFS(Sta!$B:$B,$A589,Sta!$K:$K,"&gt;1.5"))/$D589</f>
        <v>0.5</v>
      </c>
      <c r="U589" s="7">
        <f>COUNTIFS(Sta!$A:$A,$A589,Sta!$I:$I,"&gt;1.5")/$B589</f>
        <v>0</v>
      </c>
      <c r="V589" s="7">
        <f>COUNTIFS(Sta!$B:$B,$A589,Sta!$K:$K,"&gt;1.5")/$C589</f>
        <v>1</v>
      </c>
    </row>
    <row r="590" spans="1:22" x14ac:dyDescent="0.3">
      <c r="A590" t="s">
        <v>163</v>
      </c>
      <c r="B590" s="9">
        <f>COUNTIF(Sta!A:A,A590)</f>
        <v>1</v>
      </c>
      <c r="C590" s="4">
        <f>COUNTIF(Sta!B:B,A590)</f>
        <v>1</v>
      </c>
      <c r="D590" s="4">
        <f t="shared" si="15"/>
        <v>2</v>
      </c>
      <c r="E590" s="12">
        <f>(COUNTIFS(Sta!$A:$A,$A590,Sta!$L:$L,"&gt;0.5") +COUNTIFS(Sta!$B:$B,$A590,Sta!$L:$L,"&gt;0.5"))/$D590</f>
        <v>0.5</v>
      </c>
      <c r="F590" s="7">
        <f>COUNTIFS(Sta!$A:$A,$A590,Sta!$L:$L,"&gt;0.5")/$B590</f>
        <v>0</v>
      </c>
      <c r="G590" s="7">
        <f>COUNTIFS(Sta!$B:$B,$A590,Sta!$L:$L,"&gt;0.5")/$C590</f>
        <v>1</v>
      </c>
      <c r="H590" s="12">
        <f>(COUNTIFS(Sta!$A:$A,$A590,Sta!$L:$L,"&gt;1.5") +COUNTIFS(Sta!$B:$B,$A590,Sta!$L:$L,"&gt;1.5"))/$D590</f>
        <v>0.5</v>
      </c>
      <c r="I590" s="7">
        <f>COUNTIFS(Sta!$A:$A,$A590,Sta!$L:$L,"&gt;1.5")/$B590</f>
        <v>0</v>
      </c>
      <c r="J590" s="7">
        <f>COUNTIFS(Sta!$B:$B,$A590,Sta!$L:$L,"&gt;1.5")/$C590</f>
        <v>1</v>
      </c>
      <c r="K590" s="12">
        <f>(COUNTIFS(Sta!$A:$A,$A590,Sta!$H:$H,"&gt;0.5") +COUNTIFS(Sta!$B:$B,$A590,Sta!$J:$J,"&gt;0.5"))/$D590</f>
        <v>0.5</v>
      </c>
      <c r="L590" s="7">
        <f>COUNTIFS(Sta!$A:$A,$A590,Sta!$H:$H,"&gt;0.5")/$B590</f>
        <v>0</v>
      </c>
      <c r="M590" s="7">
        <f>COUNTIFS(Sta!$B:$B,$A590,Sta!$J:$J,"&gt;0.5")/$C590</f>
        <v>1</v>
      </c>
      <c r="N590" s="12">
        <f>(COUNTIFS(Sta!$A:$A,$A590,Sta!$H:$H,"&gt;1.5") +COUNTIFS(Sta!$B:$B,$A590,Sta!$J:$J,"&gt;1.5"))/$D590</f>
        <v>0</v>
      </c>
      <c r="O590" s="7">
        <f>COUNTIFS(Sta!$A:$A,$A590,Sta!$H:$H,"&gt;1.5")/$B590</f>
        <v>0</v>
      </c>
      <c r="P590" s="7">
        <f>COUNTIFS(Sta!$B:$B,$A590,Sta!$J:$J,"&gt;1.5")/$C590</f>
        <v>0</v>
      </c>
      <c r="Q590" s="12">
        <f>(COUNTIFS(Sta!$A:$A,$A590,Sta!$I:$I,"&gt;0.5") +COUNTIFS(Sta!$B:$B,$A590,Sta!$K:$K,"&gt;0.5"))/$D590</f>
        <v>0.5</v>
      </c>
      <c r="R590" s="7">
        <f>COUNTIFS(Sta!$A:$A,$A590,Sta!$I:$I,"&gt;0.5")/$B590</f>
        <v>0</v>
      </c>
      <c r="S590" s="7">
        <f>COUNTIFS(Sta!$B:$B,$A590,Sta!$K:$K,"&gt;0.5")/$C590</f>
        <v>1</v>
      </c>
      <c r="T590" s="12">
        <f>(COUNTIFS(Sta!$A:$A,$A590,Sta!$I:$I,"&gt;1.5") +COUNTIFS(Sta!$B:$B,$A590,Sta!$K:$K,"&gt;1.5"))/$D590</f>
        <v>0</v>
      </c>
      <c r="U590" s="7">
        <f>COUNTIFS(Sta!$A:$A,$A590,Sta!$I:$I,"&gt;1.5")/$B590</f>
        <v>0</v>
      </c>
      <c r="V590" s="7">
        <f>COUNTIFS(Sta!$B:$B,$A590,Sta!$K:$K,"&gt;1.5")/$C590</f>
        <v>0</v>
      </c>
    </row>
    <row r="591" spans="1:22" x14ac:dyDescent="0.3">
      <c r="A591" t="s">
        <v>573</v>
      </c>
      <c r="B591" s="9">
        <f>COUNTIF(Sta!A:A,A591)</f>
        <v>1</v>
      </c>
      <c r="C591" s="4">
        <f>COUNTIF(Sta!B:B,A591)</f>
        <v>2</v>
      </c>
      <c r="D591" s="4">
        <f t="shared" si="15"/>
        <v>3</v>
      </c>
      <c r="E591" s="12">
        <f>(COUNTIFS(Sta!$A:$A,$A591,Sta!$L:$L,"&gt;0.5") +COUNTIFS(Sta!$B:$B,$A591,Sta!$L:$L,"&gt;0.5"))/$D591</f>
        <v>1</v>
      </c>
      <c r="F591" s="7">
        <f>COUNTIFS(Sta!$A:$A,$A591,Sta!$L:$L,"&gt;0.5")/$B591</f>
        <v>1</v>
      </c>
      <c r="G591" s="7">
        <f>COUNTIFS(Sta!$B:$B,$A591,Sta!$L:$L,"&gt;0.5")/$C591</f>
        <v>1</v>
      </c>
      <c r="H591" s="12">
        <f>(COUNTIFS(Sta!$A:$A,$A591,Sta!$L:$L,"&gt;1.5") +COUNTIFS(Sta!$B:$B,$A591,Sta!$L:$L,"&gt;1.5"))/$D591</f>
        <v>0.33333333333333331</v>
      </c>
      <c r="I591" s="7">
        <f>COUNTIFS(Sta!$A:$A,$A591,Sta!$L:$L,"&gt;1.5")/$B591</f>
        <v>0</v>
      </c>
      <c r="J591" s="7">
        <f>COUNTIFS(Sta!$B:$B,$A591,Sta!$L:$L,"&gt;1.5")/$C591</f>
        <v>0.5</v>
      </c>
      <c r="K591" s="12">
        <f>(COUNTIFS(Sta!$A:$A,$A591,Sta!$H:$H,"&gt;0.5") +COUNTIFS(Sta!$B:$B,$A591,Sta!$J:$J,"&gt;0.5"))/$D591</f>
        <v>0.66666666666666663</v>
      </c>
      <c r="L591" s="7">
        <f>COUNTIFS(Sta!$A:$A,$A591,Sta!$H:$H,"&gt;0.5")/$B591</f>
        <v>0</v>
      </c>
      <c r="M591" s="7">
        <f>COUNTIFS(Sta!$B:$B,$A591,Sta!$J:$J,"&gt;0.5")/$C591</f>
        <v>1</v>
      </c>
      <c r="N591" s="12">
        <f>(COUNTIFS(Sta!$A:$A,$A591,Sta!$H:$H,"&gt;1.5") +COUNTIFS(Sta!$B:$B,$A591,Sta!$J:$J,"&gt;1.5"))/$D591</f>
        <v>0</v>
      </c>
      <c r="O591" s="7">
        <f>COUNTIFS(Sta!$A:$A,$A591,Sta!$H:$H,"&gt;1.5")/$B591</f>
        <v>0</v>
      </c>
      <c r="P591" s="7">
        <f>COUNTIFS(Sta!$B:$B,$A591,Sta!$J:$J,"&gt;1.5")/$C591</f>
        <v>0</v>
      </c>
      <c r="Q591" s="12">
        <f>(COUNTIFS(Sta!$A:$A,$A591,Sta!$I:$I,"&gt;0.5") +COUNTIFS(Sta!$B:$B,$A591,Sta!$K:$K,"&gt;0.5"))/$D591</f>
        <v>0.66666666666666663</v>
      </c>
      <c r="R591" s="7">
        <f>COUNTIFS(Sta!$A:$A,$A591,Sta!$I:$I,"&gt;0.5")/$B591</f>
        <v>1</v>
      </c>
      <c r="S591" s="7">
        <f>COUNTIFS(Sta!$B:$B,$A591,Sta!$K:$K,"&gt;0.5")/$C591</f>
        <v>0.5</v>
      </c>
      <c r="T591" s="12">
        <f>(COUNTIFS(Sta!$A:$A,$A591,Sta!$I:$I,"&gt;1.5") +COUNTIFS(Sta!$B:$B,$A591,Sta!$K:$K,"&gt;1.5"))/$D591</f>
        <v>0.33333333333333331</v>
      </c>
      <c r="U591" s="7">
        <f>COUNTIFS(Sta!$A:$A,$A591,Sta!$I:$I,"&gt;1.5")/$B591</f>
        <v>0</v>
      </c>
      <c r="V591" s="7">
        <f>COUNTIFS(Sta!$B:$B,$A591,Sta!$K:$K,"&gt;1.5")/$C591</f>
        <v>0.5</v>
      </c>
    </row>
    <row r="592" spans="1:22" x14ac:dyDescent="0.3">
      <c r="A592" t="s">
        <v>257</v>
      </c>
      <c r="B592" s="9">
        <f>COUNTIF(Sta!A:A,A592)</f>
        <v>0</v>
      </c>
      <c r="C592" s="4">
        <f>COUNTIF(Sta!B:B,A592)</f>
        <v>0</v>
      </c>
      <c r="D592" s="4">
        <f t="shared" si="15"/>
        <v>0</v>
      </c>
      <c r="E592" s="12" t="e">
        <f>(COUNTIFS(Sta!$A:$A,$A592,Sta!$L:$L,"&gt;0.5") +COUNTIFS(Sta!$B:$B,$A592,Sta!$L:$L,"&gt;0.5"))/$D592</f>
        <v>#DIV/0!</v>
      </c>
      <c r="F592" s="7" t="e">
        <f>COUNTIFS(Sta!$A:$A,$A592,Sta!$L:$L,"&gt;0.5")/$B592</f>
        <v>#DIV/0!</v>
      </c>
      <c r="G592" s="7" t="e">
        <f>COUNTIFS(Sta!$B:$B,$A592,Sta!$L:$L,"&gt;0.5")/$C592</f>
        <v>#DIV/0!</v>
      </c>
      <c r="H592" s="12" t="e">
        <f>(COUNTIFS(Sta!$A:$A,$A592,Sta!$L:$L,"&gt;1.5") +COUNTIFS(Sta!$B:$B,$A592,Sta!$L:$L,"&gt;1.5"))/$D592</f>
        <v>#DIV/0!</v>
      </c>
      <c r="I592" s="7" t="e">
        <f>COUNTIFS(Sta!$A:$A,$A592,Sta!$L:$L,"&gt;1.5")/$B592</f>
        <v>#DIV/0!</v>
      </c>
      <c r="J592" s="7" t="e">
        <f>COUNTIFS(Sta!$B:$B,$A592,Sta!$L:$L,"&gt;1.5")/$C592</f>
        <v>#DIV/0!</v>
      </c>
      <c r="K592" s="12" t="e">
        <f>(COUNTIFS(Sta!$A:$A,$A592,Sta!$H:$H,"&gt;0.5") +COUNTIFS(Sta!$B:$B,$A592,Sta!$J:$J,"&gt;0.5"))/$D592</f>
        <v>#DIV/0!</v>
      </c>
      <c r="L592" s="7" t="e">
        <f>COUNTIFS(Sta!$A:$A,$A592,Sta!$H:$H,"&gt;0.5")/$B592</f>
        <v>#DIV/0!</v>
      </c>
      <c r="M592" s="7" t="e">
        <f>COUNTIFS(Sta!$B:$B,$A592,Sta!$J:$J,"&gt;0.5")/$C592</f>
        <v>#DIV/0!</v>
      </c>
      <c r="N592" s="12" t="e">
        <f>(COUNTIFS(Sta!$A:$A,$A592,Sta!$H:$H,"&gt;1.5") +COUNTIFS(Sta!$B:$B,$A592,Sta!$J:$J,"&gt;1.5"))/$D592</f>
        <v>#DIV/0!</v>
      </c>
      <c r="O592" s="7" t="e">
        <f>COUNTIFS(Sta!$A:$A,$A592,Sta!$H:$H,"&gt;1.5")/$B592</f>
        <v>#DIV/0!</v>
      </c>
      <c r="P592" s="7" t="e">
        <f>COUNTIFS(Sta!$B:$B,$A592,Sta!$J:$J,"&gt;1.5")/$C592</f>
        <v>#DIV/0!</v>
      </c>
      <c r="Q592" s="12" t="e">
        <f>(COUNTIFS(Sta!$A:$A,$A592,Sta!$I:$I,"&gt;0.5") +COUNTIFS(Sta!$B:$B,$A592,Sta!$K:$K,"&gt;0.5"))/$D592</f>
        <v>#DIV/0!</v>
      </c>
      <c r="R592" s="7" t="e">
        <f>COUNTIFS(Sta!$A:$A,$A592,Sta!$I:$I,"&gt;0.5")/$B592</f>
        <v>#DIV/0!</v>
      </c>
      <c r="S592" s="7" t="e">
        <f>COUNTIFS(Sta!$B:$B,$A592,Sta!$K:$K,"&gt;0.5")/$C592</f>
        <v>#DIV/0!</v>
      </c>
      <c r="T592" s="12" t="e">
        <f>(COUNTIFS(Sta!$A:$A,$A592,Sta!$I:$I,"&gt;1.5") +COUNTIFS(Sta!$B:$B,$A592,Sta!$K:$K,"&gt;1.5"))/$D592</f>
        <v>#DIV/0!</v>
      </c>
      <c r="U592" s="7" t="e">
        <f>COUNTIFS(Sta!$A:$A,$A592,Sta!$I:$I,"&gt;1.5")/$B592</f>
        <v>#DIV/0!</v>
      </c>
      <c r="V592" s="7" t="e">
        <f>COUNTIFS(Sta!$B:$B,$A592,Sta!$K:$K,"&gt;1.5")/$C592</f>
        <v>#DIV/0!</v>
      </c>
    </row>
    <row r="593" spans="1:22" x14ac:dyDescent="0.3">
      <c r="A593" t="s">
        <v>21</v>
      </c>
      <c r="B593" s="9">
        <f>COUNTIF(Sta!A:A,A593)</f>
        <v>0</v>
      </c>
      <c r="C593" s="4">
        <f>COUNTIF(Sta!B:B,A593)</f>
        <v>0</v>
      </c>
      <c r="D593" s="4">
        <f t="shared" si="15"/>
        <v>0</v>
      </c>
      <c r="E593" s="12" t="e">
        <f>(COUNTIFS(Sta!$A:$A,$A593,Sta!$L:$L,"&gt;0.5") +COUNTIFS(Sta!$B:$B,$A593,Sta!$L:$L,"&gt;0.5"))/$D593</f>
        <v>#DIV/0!</v>
      </c>
      <c r="F593" s="7" t="e">
        <f>COUNTIFS(Sta!$A:$A,$A593,Sta!$L:$L,"&gt;0.5")/$B593</f>
        <v>#DIV/0!</v>
      </c>
      <c r="G593" s="7" t="e">
        <f>COUNTIFS(Sta!$B:$B,$A593,Sta!$L:$L,"&gt;0.5")/$C593</f>
        <v>#DIV/0!</v>
      </c>
      <c r="H593" s="12" t="e">
        <f>(COUNTIFS(Sta!$A:$A,$A593,Sta!$L:$L,"&gt;1.5") +COUNTIFS(Sta!$B:$B,$A593,Sta!$L:$L,"&gt;1.5"))/$D593</f>
        <v>#DIV/0!</v>
      </c>
      <c r="I593" s="7" t="e">
        <f>COUNTIFS(Sta!$A:$A,$A593,Sta!$L:$L,"&gt;1.5")/$B593</f>
        <v>#DIV/0!</v>
      </c>
      <c r="J593" s="7" t="e">
        <f>COUNTIFS(Sta!$B:$B,$A593,Sta!$L:$L,"&gt;1.5")/$C593</f>
        <v>#DIV/0!</v>
      </c>
      <c r="K593" s="12" t="e">
        <f>(COUNTIFS(Sta!$A:$A,$A593,Sta!$H:$H,"&gt;0.5") +COUNTIFS(Sta!$B:$B,$A593,Sta!$J:$J,"&gt;0.5"))/$D593</f>
        <v>#DIV/0!</v>
      </c>
      <c r="L593" s="7" t="e">
        <f>COUNTIFS(Sta!$A:$A,$A593,Sta!$H:$H,"&gt;0.5")/$B593</f>
        <v>#DIV/0!</v>
      </c>
      <c r="M593" s="7" t="e">
        <f>COUNTIFS(Sta!$B:$B,$A593,Sta!$J:$J,"&gt;0.5")/$C593</f>
        <v>#DIV/0!</v>
      </c>
      <c r="N593" s="12" t="e">
        <f>(COUNTIFS(Sta!$A:$A,$A593,Sta!$H:$H,"&gt;1.5") +COUNTIFS(Sta!$B:$B,$A593,Sta!$J:$J,"&gt;1.5"))/$D593</f>
        <v>#DIV/0!</v>
      </c>
      <c r="O593" s="7" t="e">
        <f>COUNTIFS(Sta!$A:$A,$A593,Sta!$H:$H,"&gt;1.5")/$B593</f>
        <v>#DIV/0!</v>
      </c>
      <c r="P593" s="7" t="e">
        <f>COUNTIFS(Sta!$B:$B,$A593,Sta!$J:$J,"&gt;1.5")/$C593</f>
        <v>#DIV/0!</v>
      </c>
      <c r="Q593" s="12" t="e">
        <f>(COUNTIFS(Sta!$A:$A,$A593,Sta!$I:$I,"&gt;0.5") +COUNTIFS(Sta!$B:$B,$A593,Sta!$K:$K,"&gt;0.5"))/$D593</f>
        <v>#DIV/0!</v>
      </c>
      <c r="R593" s="7" t="e">
        <f>COUNTIFS(Sta!$A:$A,$A593,Sta!$I:$I,"&gt;0.5")/$B593</f>
        <v>#DIV/0!</v>
      </c>
      <c r="S593" s="7" t="e">
        <f>COUNTIFS(Sta!$B:$B,$A593,Sta!$K:$K,"&gt;0.5")/$C593</f>
        <v>#DIV/0!</v>
      </c>
      <c r="T593" s="12" t="e">
        <f>(COUNTIFS(Sta!$A:$A,$A593,Sta!$I:$I,"&gt;1.5") +COUNTIFS(Sta!$B:$B,$A593,Sta!$K:$K,"&gt;1.5"))/$D593</f>
        <v>#DIV/0!</v>
      </c>
      <c r="U593" s="7" t="e">
        <f>COUNTIFS(Sta!$A:$A,$A593,Sta!$I:$I,"&gt;1.5")/$B593</f>
        <v>#DIV/0!</v>
      </c>
      <c r="V593" s="7" t="e">
        <f>COUNTIFS(Sta!$B:$B,$A593,Sta!$K:$K,"&gt;1.5")/$C593</f>
        <v>#DIV/0!</v>
      </c>
    </row>
    <row r="594" spans="1:22" x14ac:dyDescent="0.3">
      <c r="A594" t="s">
        <v>504</v>
      </c>
      <c r="B594" s="9">
        <f>COUNTIF(Sta!A:A,A594)</f>
        <v>11</v>
      </c>
      <c r="C594" s="4">
        <f>COUNTIF(Sta!B:B,A594)</f>
        <v>11</v>
      </c>
      <c r="D594" s="4">
        <f t="shared" si="15"/>
        <v>22</v>
      </c>
      <c r="E594" s="12">
        <f>(COUNTIFS(Sta!$A:$A,$A594,Sta!$L:$L,"&gt;0.5") +COUNTIFS(Sta!$B:$B,$A594,Sta!$L:$L,"&gt;0.5"))/$D594</f>
        <v>0.59090909090909094</v>
      </c>
      <c r="F594" s="7">
        <f>COUNTIFS(Sta!$A:$A,$A594,Sta!$L:$L,"&gt;0.5")/$B594</f>
        <v>0.63636363636363635</v>
      </c>
      <c r="G594" s="7">
        <f>COUNTIFS(Sta!$B:$B,$A594,Sta!$L:$L,"&gt;0.5")/$C594</f>
        <v>0.54545454545454541</v>
      </c>
      <c r="H594" s="12">
        <f>(COUNTIFS(Sta!$A:$A,$A594,Sta!$L:$L,"&gt;1.5") +COUNTIFS(Sta!$B:$B,$A594,Sta!$L:$L,"&gt;1.5"))/$D594</f>
        <v>0.22727272727272727</v>
      </c>
      <c r="I594" s="7">
        <f>COUNTIFS(Sta!$A:$A,$A594,Sta!$L:$L,"&gt;1.5")/$B594</f>
        <v>0.18181818181818182</v>
      </c>
      <c r="J594" s="7">
        <f>COUNTIFS(Sta!$B:$B,$A594,Sta!$L:$L,"&gt;1.5")/$C594</f>
        <v>0.27272727272727271</v>
      </c>
      <c r="K594" s="12">
        <f>(COUNTIFS(Sta!$A:$A,$A594,Sta!$H:$H,"&gt;0.5") +COUNTIFS(Sta!$B:$B,$A594,Sta!$J:$J,"&gt;0.5"))/$D594</f>
        <v>0.36363636363636365</v>
      </c>
      <c r="L594" s="7">
        <f>COUNTIFS(Sta!$A:$A,$A594,Sta!$H:$H,"&gt;0.5")/$B594</f>
        <v>0.45454545454545453</v>
      </c>
      <c r="M594" s="7">
        <f>COUNTIFS(Sta!$B:$B,$A594,Sta!$J:$J,"&gt;0.5")/$C594</f>
        <v>0.27272727272727271</v>
      </c>
      <c r="N594" s="12">
        <f>(COUNTIFS(Sta!$A:$A,$A594,Sta!$H:$H,"&gt;1.5") +COUNTIFS(Sta!$B:$B,$A594,Sta!$J:$J,"&gt;1.5"))/$D594</f>
        <v>0</v>
      </c>
      <c r="O594" s="7">
        <f>COUNTIFS(Sta!$A:$A,$A594,Sta!$H:$H,"&gt;1.5")/$B594</f>
        <v>0</v>
      </c>
      <c r="P594" s="7">
        <f>COUNTIFS(Sta!$B:$B,$A594,Sta!$J:$J,"&gt;1.5")/$C594</f>
        <v>0</v>
      </c>
      <c r="Q594" s="12">
        <f>(COUNTIFS(Sta!$A:$A,$A594,Sta!$I:$I,"&gt;0.5") +COUNTIFS(Sta!$B:$B,$A594,Sta!$K:$K,"&gt;0.5"))/$D594</f>
        <v>0.40909090909090912</v>
      </c>
      <c r="R594" s="7">
        <f>COUNTIFS(Sta!$A:$A,$A594,Sta!$I:$I,"&gt;0.5")/$B594</f>
        <v>0.36363636363636365</v>
      </c>
      <c r="S594" s="7">
        <f>COUNTIFS(Sta!$B:$B,$A594,Sta!$K:$K,"&gt;0.5")/$C594</f>
        <v>0.45454545454545453</v>
      </c>
      <c r="T594" s="12">
        <f>(COUNTIFS(Sta!$A:$A,$A594,Sta!$I:$I,"&gt;1.5") +COUNTIFS(Sta!$B:$B,$A594,Sta!$K:$K,"&gt;1.5"))/$D594</f>
        <v>0.13636363636363635</v>
      </c>
      <c r="U594" s="7">
        <f>COUNTIFS(Sta!$A:$A,$A594,Sta!$I:$I,"&gt;1.5")/$B594</f>
        <v>0</v>
      </c>
      <c r="V594" s="7">
        <f>COUNTIFS(Sta!$B:$B,$A594,Sta!$K:$K,"&gt;1.5")/$C594</f>
        <v>0.27272727272727271</v>
      </c>
    </row>
    <row r="595" spans="1:22" x14ac:dyDescent="0.3">
      <c r="A595" t="s">
        <v>206</v>
      </c>
      <c r="B595" s="9">
        <f>COUNTIF(Sta!A:A,A595)</f>
        <v>1</v>
      </c>
      <c r="C595" s="4">
        <f>COUNTIF(Sta!B:B,A595)</f>
        <v>1</v>
      </c>
      <c r="D595" s="4">
        <f t="shared" si="15"/>
        <v>2</v>
      </c>
      <c r="E595" s="12">
        <f>(COUNTIFS(Sta!$A:$A,$A595,Sta!$L:$L,"&gt;0.5") +COUNTIFS(Sta!$B:$B,$A595,Sta!$L:$L,"&gt;0.5"))/$D595</f>
        <v>0</v>
      </c>
      <c r="F595" s="7">
        <f>COUNTIFS(Sta!$A:$A,$A595,Sta!$L:$L,"&gt;0.5")/$B595</f>
        <v>0</v>
      </c>
      <c r="G595" s="7">
        <f>COUNTIFS(Sta!$B:$B,$A595,Sta!$L:$L,"&gt;0.5")/$C595</f>
        <v>0</v>
      </c>
      <c r="H595" s="12">
        <f>(COUNTIFS(Sta!$A:$A,$A595,Sta!$L:$L,"&gt;1.5") +COUNTIFS(Sta!$B:$B,$A595,Sta!$L:$L,"&gt;1.5"))/$D595</f>
        <v>0</v>
      </c>
      <c r="I595" s="7">
        <f>COUNTIFS(Sta!$A:$A,$A595,Sta!$L:$L,"&gt;1.5")/$B595</f>
        <v>0</v>
      </c>
      <c r="J595" s="7">
        <f>COUNTIFS(Sta!$B:$B,$A595,Sta!$L:$L,"&gt;1.5")/$C595</f>
        <v>0</v>
      </c>
      <c r="K595" s="12">
        <f>(COUNTIFS(Sta!$A:$A,$A595,Sta!$H:$H,"&gt;0.5") +COUNTIFS(Sta!$B:$B,$A595,Sta!$J:$J,"&gt;0.5"))/$D595</f>
        <v>0</v>
      </c>
      <c r="L595" s="7">
        <f>COUNTIFS(Sta!$A:$A,$A595,Sta!$H:$H,"&gt;0.5")/$B595</f>
        <v>0</v>
      </c>
      <c r="M595" s="7">
        <f>COUNTIFS(Sta!$B:$B,$A595,Sta!$J:$J,"&gt;0.5")/$C595</f>
        <v>0</v>
      </c>
      <c r="N595" s="12">
        <f>(COUNTIFS(Sta!$A:$A,$A595,Sta!$H:$H,"&gt;1.5") +COUNTIFS(Sta!$B:$B,$A595,Sta!$J:$J,"&gt;1.5"))/$D595</f>
        <v>0</v>
      </c>
      <c r="O595" s="7">
        <f>COUNTIFS(Sta!$A:$A,$A595,Sta!$H:$H,"&gt;1.5")/$B595</f>
        <v>0</v>
      </c>
      <c r="P595" s="7">
        <f>COUNTIFS(Sta!$B:$B,$A595,Sta!$J:$J,"&gt;1.5")/$C595</f>
        <v>0</v>
      </c>
      <c r="Q595" s="12">
        <f>(COUNTIFS(Sta!$A:$A,$A595,Sta!$I:$I,"&gt;0.5") +COUNTIFS(Sta!$B:$B,$A595,Sta!$K:$K,"&gt;0.5"))/$D595</f>
        <v>0</v>
      </c>
      <c r="R595" s="7">
        <f>COUNTIFS(Sta!$A:$A,$A595,Sta!$I:$I,"&gt;0.5")/$B595</f>
        <v>0</v>
      </c>
      <c r="S595" s="7">
        <f>COUNTIFS(Sta!$B:$B,$A595,Sta!$K:$K,"&gt;0.5")/$C595</f>
        <v>0</v>
      </c>
      <c r="T595" s="12">
        <f>(COUNTIFS(Sta!$A:$A,$A595,Sta!$I:$I,"&gt;1.5") +COUNTIFS(Sta!$B:$B,$A595,Sta!$K:$K,"&gt;1.5"))/$D595</f>
        <v>0</v>
      </c>
      <c r="U595" s="7">
        <f>COUNTIFS(Sta!$A:$A,$A595,Sta!$I:$I,"&gt;1.5")/$B595</f>
        <v>0</v>
      </c>
      <c r="V595" s="7">
        <f>COUNTIFS(Sta!$B:$B,$A595,Sta!$K:$K,"&gt;1.5")/$C595</f>
        <v>0</v>
      </c>
    </row>
    <row r="596" spans="1:22" x14ac:dyDescent="0.3">
      <c r="A596" t="s">
        <v>702</v>
      </c>
      <c r="B596" s="9">
        <f>COUNTIF(Sta!A:A,A596)</f>
        <v>0</v>
      </c>
      <c r="C596" s="4">
        <f>COUNTIF(Sta!B:B,A596)</f>
        <v>0</v>
      </c>
      <c r="D596" s="4">
        <f t="shared" si="15"/>
        <v>0</v>
      </c>
      <c r="E596" s="12" t="e">
        <f>(COUNTIFS(Sta!$A:$A,$A596,Sta!$L:$L,"&gt;0.5") +COUNTIFS(Sta!$B:$B,$A596,Sta!$L:$L,"&gt;0.5"))/$D596</f>
        <v>#DIV/0!</v>
      </c>
      <c r="F596" s="7" t="e">
        <f>COUNTIFS(Sta!$A:$A,$A596,Sta!$L:$L,"&gt;0.5")/$B596</f>
        <v>#DIV/0!</v>
      </c>
      <c r="G596" s="7" t="e">
        <f>COUNTIFS(Sta!$B:$B,$A596,Sta!$L:$L,"&gt;0.5")/$C596</f>
        <v>#DIV/0!</v>
      </c>
      <c r="H596" s="12" t="e">
        <f>(COUNTIFS(Sta!$A:$A,$A596,Sta!$L:$L,"&gt;1.5") +COUNTIFS(Sta!$B:$B,$A596,Sta!$L:$L,"&gt;1.5"))/$D596</f>
        <v>#DIV/0!</v>
      </c>
      <c r="I596" s="7" t="e">
        <f>COUNTIFS(Sta!$A:$A,$A596,Sta!$L:$L,"&gt;1.5")/$B596</f>
        <v>#DIV/0!</v>
      </c>
      <c r="J596" s="7" t="e">
        <f>COUNTIFS(Sta!$B:$B,$A596,Sta!$L:$L,"&gt;1.5")/$C596</f>
        <v>#DIV/0!</v>
      </c>
      <c r="K596" s="12" t="e">
        <f>(COUNTIFS(Sta!$A:$A,$A596,Sta!$H:$H,"&gt;0.5") +COUNTIFS(Sta!$B:$B,$A596,Sta!$J:$J,"&gt;0.5"))/$D596</f>
        <v>#DIV/0!</v>
      </c>
      <c r="L596" s="7" t="e">
        <f>COUNTIFS(Sta!$A:$A,$A596,Sta!$H:$H,"&gt;0.5")/$B596</f>
        <v>#DIV/0!</v>
      </c>
      <c r="M596" s="7" t="e">
        <f>COUNTIFS(Sta!$B:$B,$A596,Sta!$J:$J,"&gt;0.5")/$C596</f>
        <v>#DIV/0!</v>
      </c>
      <c r="N596" s="12" t="e">
        <f>(COUNTIFS(Sta!$A:$A,$A596,Sta!$H:$H,"&gt;1.5") +COUNTIFS(Sta!$B:$B,$A596,Sta!$J:$J,"&gt;1.5"))/$D596</f>
        <v>#DIV/0!</v>
      </c>
      <c r="O596" s="7" t="e">
        <f>COUNTIFS(Sta!$A:$A,$A596,Sta!$H:$H,"&gt;1.5")/$B596</f>
        <v>#DIV/0!</v>
      </c>
      <c r="P596" s="7" t="e">
        <f>COUNTIFS(Sta!$B:$B,$A596,Sta!$J:$J,"&gt;1.5")/$C596</f>
        <v>#DIV/0!</v>
      </c>
      <c r="Q596" s="12" t="e">
        <f>(COUNTIFS(Sta!$A:$A,$A596,Sta!$I:$I,"&gt;0.5") +COUNTIFS(Sta!$B:$B,$A596,Sta!$K:$K,"&gt;0.5"))/$D596</f>
        <v>#DIV/0!</v>
      </c>
      <c r="R596" s="7" t="e">
        <f>COUNTIFS(Sta!$A:$A,$A596,Sta!$I:$I,"&gt;0.5")/$B596</f>
        <v>#DIV/0!</v>
      </c>
      <c r="S596" s="7" t="e">
        <f>COUNTIFS(Sta!$B:$B,$A596,Sta!$K:$K,"&gt;0.5")/$C596</f>
        <v>#DIV/0!</v>
      </c>
      <c r="T596" s="12" t="e">
        <f>(COUNTIFS(Sta!$A:$A,$A596,Sta!$I:$I,"&gt;1.5") +COUNTIFS(Sta!$B:$B,$A596,Sta!$K:$K,"&gt;1.5"))/$D596</f>
        <v>#DIV/0!</v>
      </c>
      <c r="U596" s="7" t="e">
        <f>COUNTIFS(Sta!$A:$A,$A596,Sta!$I:$I,"&gt;1.5")/$B596</f>
        <v>#DIV/0!</v>
      </c>
      <c r="V596" s="7" t="e">
        <f>COUNTIFS(Sta!$B:$B,$A596,Sta!$K:$K,"&gt;1.5")/$C596</f>
        <v>#DIV/0!</v>
      </c>
    </row>
    <row r="597" spans="1:22" x14ac:dyDescent="0.3">
      <c r="A597" t="s">
        <v>465</v>
      </c>
      <c r="B597" s="9">
        <f>COUNTIF(Sta!A:A,A597)</f>
        <v>11</v>
      </c>
      <c r="C597" s="4">
        <f>COUNTIF(Sta!B:B,A597)</f>
        <v>11</v>
      </c>
      <c r="D597" s="4">
        <f t="shared" si="15"/>
        <v>22</v>
      </c>
      <c r="E597" s="12">
        <f>(COUNTIFS(Sta!$A:$A,$A597,Sta!$L:$L,"&gt;0.5") +COUNTIFS(Sta!$B:$B,$A597,Sta!$L:$L,"&gt;0.5"))/$D597</f>
        <v>0.77272727272727271</v>
      </c>
      <c r="F597" s="7">
        <f>COUNTIFS(Sta!$A:$A,$A597,Sta!$L:$L,"&gt;0.5")/$B597</f>
        <v>0.63636363636363635</v>
      </c>
      <c r="G597" s="7">
        <f>COUNTIFS(Sta!$B:$B,$A597,Sta!$L:$L,"&gt;0.5")/$C597</f>
        <v>0.90909090909090906</v>
      </c>
      <c r="H597" s="12">
        <f>(COUNTIFS(Sta!$A:$A,$A597,Sta!$L:$L,"&gt;1.5") +COUNTIFS(Sta!$B:$B,$A597,Sta!$L:$L,"&gt;1.5"))/$D597</f>
        <v>0.31818181818181818</v>
      </c>
      <c r="I597" s="7">
        <f>COUNTIFS(Sta!$A:$A,$A597,Sta!$L:$L,"&gt;1.5")/$B597</f>
        <v>0.27272727272727271</v>
      </c>
      <c r="J597" s="7">
        <f>COUNTIFS(Sta!$B:$B,$A597,Sta!$L:$L,"&gt;1.5")/$C597</f>
        <v>0.36363636363636365</v>
      </c>
      <c r="K597" s="12">
        <f>(COUNTIFS(Sta!$A:$A,$A597,Sta!$H:$H,"&gt;0.5") +COUNTIFS(Sta!$B:$B,$A597,Sta!$J:$J,"&gt;0.5"))/$D597</f>
        <v>0.59090909090909094</v>
      </c>
      <c r="L597" s="7">
        <f>COUNTIFS(Sta!$A:$A,$A597,Sta!$H:$H,"&gt;0.5")/$B597</f>
        <v>0.54545454545454541</v>
      </c>
      <c r="M597" s="7">
        <f>COUNTIFS(Sta!$B:$B,$A597,Sta!$J:$J,"&gt;0.5")/$C597</f>
        <v>0.63636363636363635</v>
      </c>
      <c r="N597" s="12">
        <f>(COUNTIFS(Sta!$A:$A,$A597,Sta!$H:$H,"&gt;1.5") +COUNTIFS(Sta!$B:$B,$A597,Sta!$J:$J,"&gt;1.5"))/$D597</f>
        <v>9.0909090909090912E-2</v>
      </c>
      <c r="O597" s="7">
        <f>COUNTIFS(Sta!$A:$A,$A597,Sta!$H:$H,"&gt;1.5")/$B597</f>
        <v>9.0909090909090912E-2</v>
      </c>
      <c r="P597" s="7">
        <f>COUNTIFS(Sta!$B:$B,$A597,Sta!$J:$J,"&gt;1.5")/$C597</f>
        <v>9.0909090909090912E-2</v>
      </c>
      <c r="Q597" s="12">
        <f>(COUNTIFS(Sta!$A:$A,$A597,Sta!$I:$I,"&gt;0.5") +COUNTIFS(Sta!$B:$B,$A597,Sta!$K:$K,"&gt;0.5"))/$D597</f>
        <v>0.40909090909090912</v>
      </c>
      <c r="R597" s="7">
        <f>COUNTIFS(Sta!$A:$A,$A597,Sta!$I:$I,"&gt;0.5")/$B597</f>
        <v>0.27272727272727271</v>
      </c>
      <c r="S597" s="7">
        <f>COUNTIFS(Sta!$B:$B,$A597,Sta!$K:$K,"&gt;0.5")/$C597</f>
        <v>0.54545454545454541</v>
      </c>
      <c r="T597" s="12">
        <f>(COUNTIFS(Sta!$A:$A,$A597,Sta!$I:$I,"&gt;1.5") +COUNTIFS(Sta!$B:$B,$A597,Sta!$K:$K,"&gt;1.5"))/$D597</f>
        <v>9.0909090909090912E-2</v>
      </c>
      <c r="U597" s="7">
        <f>COUNTIFS(Sta!$A:$A,$A597,Sta!$I:$I,"&gt;1.5")/$B597</f>
        <v>0</v>
      </c>
      <c r="V597" s="7">
        <f>COUNTIFS(Sta!$B:$B,$A597,Sta!$K:$K,"&gt;1.5")/$C597</f>
        <v>0.18181818181818182</v>
      </c>
    </row>
    <row r="598" spans="1:22" x14ac:dyDescent="0.3">
      <c r="A598" t="s">
        <v>669</v>
      </c>
      <c r="B598" s="9">
        <f>COUNTIF(Sta!A:A,A598)</f>
        <v>2</v>
      </c>
      <c r="C598" s="4">
        <f>COUNTIF(Sta!B:B,A598)</f>
        <v>2</v>
      </c>
      <c r="D598" s="4">
        <f t="shared" si="15"/>
        <v>4</v>
      </c>
      <c r="E598" s="12">
        <f>(COUNTIFS(Sta!$A:$A,$A598,Sta!$L:$L,"&gt;0.5") +COUNTIFS(Sta!$B:$B,$A598,Sta!$L:$L,"&gt;0.5"))/$D598</f>
        <v>0.75</v>
      </c>
      <c r="F598" s="7">
        <f>COUNTIFS(Sta!$A:$A,$A598,Sta!$L:$L,"&gt;0.5")/$B598</f>
        <v>1</v>
      </c>
      <c r="G598" s="7">
        <f>COUNTIFS(Sta!$B:$B,$A598,Sta!$L:$L,"&gt;0.5")/$C598</f>
        <v>0.5</v>
      </c>
      <c r="H598" s="12">
        <f>(COUNTIFS(Sta!$A:$A,$A598,Sta!$L:$L,"&gt;1.5") +COUNTIFS(Sta!$B:$B,$A598,Sta!$L:$L,"&gt;1.5"))/$D598</f>
        <v>0.5</v>
      </c>
      <c r="I598" s="7">
        <f>COUNTIFS(Sta!$A:$A,$A598,Sta!$L:$L,"&gt;1.5")/$B598</f>
        <v>0.5</v>
      </c>
      <c r="J598" s="7">
        <f>COUNTIFS(Sta!$B:$B,$A598,Sta!$L:$L,"&gt;1.5")/$C598</f>
        <v>0.5</v>
      </c>
      <c r="K598" s="12">
        <f>(COUNTIFS(Sta!$A:$A,$A598,Sta!$H:$H,"&gt;0.5") +COUNTIFS(Sta!$B:$B,$A598,Sta!$J:$J,"&gt;0.5"))/$D598</f>
        <v>0.75</v>
      </c>
      <c r="L598" s="7">
        <f>COUNTIFS(Sta!$A:$A,$A598,Sta!$H:$H,"&gt;0.5")/$B598</f>
        <v>1</v>
      </c>
      <c r="M598" s="7">
        <f>COUNTIFS(Sta!$B:$B,$A598,Sta!$J:$J,"&gt;0.5")/$C598</f>
        <v>0.5</v>
      </c>
      <c r="N598" s="12">
        <f>(COUNTIFS(Sta!$A:$A,$A598,Sta!$H:$H,"&gt;1.5") +COUNTIFS(Sta!$B:$B,$A598,Sta!$J:$J,"&gt;1.5"))/$D598</f>
        <v>0.25</v>
      </c>
      <c r="O598" s="7">
        <f>COUNTIFS(Sta!$A:$A,$A598,Sta!$H:$H,"&gt;1.5")/$B598</f>
        <v>0</v>
      </c>
      <c r="P598" s="7">
        <f>COUNTIFS(Sta!$B:$B,$A598,Sta!$J:$J,"&gt;1.5")/$C598</f>
        <v>0.5</v>
      </c>
      <c r="Q598" s="12">
        <f>(COUNTIFS(Sta!$A:$A,$A598,Sta!$I:$I,"&gt;0.5") +COUNTIFS(Sta!$B:$B,$A598,Sta!$K:$K,"&gt;0.5"))/$D598</f>
        <v>0.5</v>
      </c>
      <c r="R598" s="7">
        <f>COUNTIFS(Sta!$A:$A,$A598,Sta!$I:$I,"&gt;0.5")/$B598</f>
        <v>0.5</v>
      </c>
      <c r="S598" s="7">
        <f>COUNTIFS(Sta!$B:$B,$A598,Sta!$K:$K,"&gt;0.5")/$C598</f>
        <v>0.5</v>
      </c>
      <c r="T598" s="12">
        <f>(COUNTIFS(Sta!$A:$A,$A598,Sta!$I:$I,"&gt;1.5") +COUNTIFS(Sta!$B:$B,$A598,Sta!$K:$K,"&gt;1.5"))/$D598</f>
        <v>0</v>
      </c>
      <c r="U598" s="7">
        <f>COUNTIFS(Sta!$A:$A,$A598,Sta!$I:$I,"&gt;1.5")/$B598</f>
        <v>0</v>
      </c>
      <c r="V598" s="7">
        <f>COUNTIFS(Sta!$B:$B,$A598,Sta!$K:$K,"&gt;1.5")/$C598</f>
        <v>0</v>
      </c>
    </row>
    <row r="599" spans="1:22" x14ac:dyDescent="0.3">
      <c r="A599" t="s">
        <v>544</v>
      </c>
      <c r="B599" s="9">
        <f>COUNTIF(Sta!A:A,A599)</f>
        <v>2</v>
      </c>
      <c r="C599" s="4">
        <f>COUNTIF(Sta!B:B,A599)</f>
        <v>3</v>
      </c>
      <c r="D599" s="4">
        <f t="shared" si="15"/>
        <v>5</v>
      </c>
      <c r="E599" s="12">
        <f>(COUNTIFS(Sta!$A:$A,$A599,Sta!$L:$L,"&gt;0.5") +COUNTIFS(Sta!$B:$B,$A599,Sta!$L:$L,"&gt;0.5"))/$D599</f>
        <v>0.6</v>
      </c>
      <c r="F599" s="7">
        <f>COUNTIFS(Sta!$A:$A,$A599,Sta!$L:$L,"&gt;0.5")/$B599</f>
        <v>0</v>
      </c>
      <c r="G599" s="7">
        <f>COUNTIFS(Sta!$B:$B,$A599,Sta!$L:$L,"&gt;0.5")/$C599</f>
        <v>1</v>
      </c>
      <c r="H599" s="12">
        <f>(COUNTIFS(Sta!$A:$A,$A599,Sta!$L:$L,"&gt;1.5") +COUNTIFS(Sta!$B:$B,$A599,Sta!$L:$L,"&gt;1.5"))/$D599</f>
        <v>0</v>
      </c>
      <c r="I599" s="7">
        <f>COUNTIFS(Sta!$A:$A,$A599,Sta!$L:$L,"&gt;1.5")/$B599</f>
        <v>0</v>
      </c>
      <c r="J599" s="7">
        <f>COUNTIFS(Sta!$B:$B,$A599,Sta!$L:$L,"&gt;1.5")/$C599</f>
        <v>0</v>
      </c>
      <c r="K599" s="12">
        <f>(COUNTIFS(Sta!$A:$A,$A599,Sta!$H:$H,"&gt;0.5") +COUNTIFS(Sta!$B:$B,$A599,Sta!$J:$J,"&gt;0.5"))/$D599</f>
        <v>0.6</v>
      </c>
      <c r="L599" s="7">
        <f>COUNTIFS(Sta!$A:$A,$A599,Sta!$H:$H,"&gt;0.5")/$B599</f>
        <v>0</v>
      </c>
      <c r="M599" s="7">
        <f>COUNTIFS(Sta!$B:$B,$A599,Sta!$J:$J,"&gt;0.5")/$C599</f>
        <v>1</v>
      </c>
      <c r="N599" s="12">
        <f>(COUNTIFS(Sta!$A:$A,$A599,Sta!$H:$H,"&gt;1.5") +COUNTIFS(Sta!$B:$B,$A599,Sta!$J:$J,"&gt;1.5"))/$D599</f>
        <v>0</v>
      </c>
      <c r="O599" s="7">
        <f>COUNTIFS(Sta!$A:$A,$A599,Sta!$H:$H,"&gt;1.5")/$B599</f>
        <v>0</v>
      </c>
      <c r="P599" s="7">
        <f>COUNTIFS(Sta!$B:$B,$A599,Sta!$J:$J,"&gt;1.5")/$C599</f>
        <v>0</v>
      </c>
      <c r="Q599" s="12">
        <f>(COUNTIFS(Sta!$A:$A,$A599,Sta!$I:$I,"&gt;0.5") +COUNTIFS(Sta!$B:$B,$A599,Sta!$K:$K,"&gt;0.5"))/$D599</f>
        <v>0</v>
      </c>
      <c r="R599" s="7">
        <f>COUNTIFS(Sta!$A:$A,$A599,Sta!$I:$I,"&gt;0.5")/$B599</f>
        <v>0</v>
      </c>
      <c r="S599" s="7">
        <f>COUNTIFS(Sta!$B:$B,$A599,Sta!$K:$K,"&gt;0.5")/$C599</f>
        <v>0</v>
      </c>
      <c r="T599" s="12">
        <f>(COUNTIFS(Sta!$A:$A,$A599,Sta!$I:$I,"&gt;1.5") +COUNTIFS(Sta!$B:$B,$A599,Sta!$K:$K,"&gt;1.5"))/$D599</f>
        <v>0</v>
      </c>
      <c r="U599" s="7">
        <f>COUNTIFS(Sta!$A:$A,$A599,Sta!$I:$I,"&gt;1.5")/$B599</f>
        <v>0</v>
      </c>
      <c r="V599" s="7">
        <f>COUNTIFS(Sta!$B:$B,$A599,Sta!$K:$K,"&gt;1.5")/$C599</f>
        <v>0</v>
      </c>
    </row>
    <row r="600" spans="1:22" x14ac:dyDescent="0.3">
      <c r="A600" t="s">
        <v>600</v>
      </c>
      <c r="B600" s="9">
        <f>COUNTIF(Sta!A:A,A600)</f>
        <v>3</v>
      </c>
      <c r="C600" s="4">
        <f>COUNTIF(Sta!B:B,A600)</f>
        <v>2</v>
      </c>
      <c r="D600" s="4">
        <f t="shared" si="15"/>
        <v>5</v>
      </c>
      <c r="E600" s="12">
        <f>(COUNTIFS(Sta!$A:$A,$A600,Sta!$L:$L,"&gt;0.5") +COUNTIFS(Sta!$B:$B,$A600,Sta!$L:$L,"&gt;0.5"))/$D600</f>
        <v>0.4</v>
      </c>
      <c r="F600" s="7">
        <f>COUNTIFS(Sta!$A:$A,$A600,Sta!$L:$L,"&gt;0.5")/$B600</f>
        <v>0.33333333333333331</v>
      </c>
      <c r="G600" s="7">
        <f>COUNTIFS(Sta!$B:$B,$A600,Sta!$L:$L,"&gt;0.5")/$C600</f>
        <v>0.5</v>
      </c>
      <c r="H600" s="12">
        <f>(COUNTIFS(Sta!$A:$A,$A600,Sta!$L:$L,"&gt;1.5") +COUNTIFS(Sta!$B:$B,$A600,Sta!$L:$L,"&gt;1.5"))/$D600</f>
        <v>0</v>
      </c>
      <c r="I600" s="7">
        <f>COUNTIFS(Sta!$A:$A,$A600,Sta!$L:$L,"&gt;1.5")/$B600</f>
        <v>0</v>
      </c>
      <c r="J600" s="7">
        <f>COUNTIFS(Sta!$B:$B,$A600,Sta!$L:$L,"&gt;1.5")/$C600</f>
        <v>0</v>
      </c>
      <c r="K600" s="12">
        <f>(COUNTIFS(Sta!$A:$A,$A600,Sta!$H:$H,"&gt;0.5") +COUNTIFS(Sta!$B:$B,$A600,Sta!$J:$J,"&gt;0.5"))/$D600</f>
        <v>0.2</v>
      </c>
      <c r="L600" s="7">
        <f>COUNTIFS(Sta!$A:$A,$A600,Sta!$H:$H,"&gt;0.5")/$B600</f>
        <v>0.33333333333333331</v>
      </c>
      <c r="M600" s="7">
        <f>COUNTIFS(Sta!$B:$B,$A600,Sta!$J:$J,"&gt;0.5")/$C600</f>
        <v>0</v>
      </c>
      <c r="N600" s="12">
        <f>(COUNTIFS(Sta!$A:$A,$A600,Sta!$H:$H,"&gt;1.5") +COUNTIFS(Sta!$B:$B,$A600,Sta!$J:$J,"&gt;1.5"))/$D600</f>
        <v>0</v>
      </c>
      <c r="O600" s="7">
        <f>COUNTIFS(Sta!$A:$A,$A600,Sta!$H:$H,"&gt;1.5")/$B600</f>
        <v>0</v>
      </c>
      <c r="P600" s="7">
        <f>COUNTIFS(Sta!$B:$B,$A600,Sta!$J:$J,"&gt;1.5")/$C600</f>
        <v>0</v>
      </c>
      <c r="Q600" s="12">
        <f>(COUNTIFS(Sta!$A:$A,$A600,Sta!$I:$I,"&gt;0.5") +COUNTIFS(Sta!$B:$B,$A600,Sta!$K:$K,"&gt;0.5"))/$D600</f>
        <v>0.2</v>
      </c>
      <c r="R600" s="7">
        <f>COUNTIFS(Sta!$A:$A,$A600,Sta!$I:$I,"&gt;0.5")/$B600</f>
        <v>0</v>
      </c>
      <c r="S600" s="7">
        <f>COUNTIFS(Sta!$B:$B,$A600,Sta!$K:$K,"&gt;0.5")/$C600</f>
        <v>0.5</v>
      </c>
      <c r="T600" s="12">
        <f>(COUNTIFS(Sta!$A:$A,$A600,Sta!$I:$I,"&gt;1.5") +COUNTIFS(Sta!$B:$B,$A600,Sta!$K:$K,"&gt;1.5"))/$D600</f>
        <v>0</v>
      </c>
      <c r="U600" s="7">
        <f>COUNTIFS(Sta!$A:$A,$A600,Sta!$I:$I,"&gt;1.5")/$B600</f>
        <v>0</v>
      </c>
      <c r="V600" s="7">
        <f>COUNTIFS(Sta!$B:$B,$A600,Sta!$K:$K,"&gt;1.5")/$C600</f>
        <v>0</v>
      </c>
    </row>
    <row r="601" spans="1:22" x14ac:dyDescent="0.3">
      <c r="A601" t="s">
        <v>592</v>
      </c>
      <c r="B601" s="9">
        <f>COUNTIF(Sta!A:A,A601)</f>
        <v>1</v>
      </c>
      <c r="C601" s="4">
        <f>COUNTIF(Sta!B:B,A601)</f>
        <v>2</v>
      </c>
      <c r="D601" s="4">
        <f t="shared" si="15"/>
        <v>3</v>
      </c>
      <c r="E601" s="12">
        <f>(COUNTIFS(Sta!$A:$A,$A601,Sta!$L:$L,"&gt;0.5") +COUNTIFS(Sta!$B:$B,$A601,Sta!$L:$L,"&gt;0.5"))/$D601</f>
        <v>1</v>
      </c>
      <c r="F601" s="7">
        <f>COUNTIFS(Sta!$A:$A,$A601,Sta!$L:$L,"&gt;0.5")/$B601</f>
        <v>1</v>
      </c>
      <c r="G601" s="7">
        <f>COUNTIFS(Sta!$B:$B,$A601,Sta!$L:$L,"&gt;0.5")/$C601</f>
        <v>1</v>
      </c>
      <c r="H601" s="12">
        <f>(COUNTIFS(Sta!$A:$A,$A601,Sta!$L:$L,"&gt;1.5") +COUNTIFS(Sta!$B:$B,$A601,Sta!$L:$L,"&gt;1.5"))/$D601</f>
        <v>0.33333333333333331</v>
      </c>
      <c r="I601" s="7">
        <f>COUNTIFS(Sta!$A:$A,$A601,Sta!$L:$L,"&gt;1.5")/$B601</f>
        <v>0</v>
      </c>
      <c r="J601" s="7">
        <f>COUNTIFS(Sta!$B:$B,$A601,Sta!$L:$L,"&gt;1.5")/$C601</f>
        <v>0.5</v>
      </c>
      <c r="K601" s="12">
        <f>(COUNTIFS(Sta!$A:$A,$A601,Sta!$H:$H,"&gt;0.5") +COUNTIFS(Sta!$B:$B,$A601,Sta!$J:$J,"&gt;0.5"))/$D601</f>
        <v>0.33333333333333331</v>
      </c>
      <c r="L601" s="7">
        <f>COUNTIFS(Sta!$A:$A,$A601,Sta!$H:$H,"&gt;0.5")/$B601</f>
        <v>0</v>
      </c>
      <c r="M601" s="7">
        <f>COUNTIFS(Sta!$B:$B,$A601,Sta!$J:$J,"&gt;0.5")/$C601</f>
        <v>0.5</v>
      </c>
      <c r="N601" s="12">
        <f>(COUNTIFS(Sta!$A:$A,$A601,Sta!$H:$H,"&gt;1.5") +COUNTIFS(Sta!$B:$B,$A601,Sta!$J:$J,"&gt;1.5"))/$D601</f>
        <v>0</v>
      </c>
      <c r="O601" s="7">
        <f>COUNTIFS(Sta!$A:$A,$A601,Sta!$H:$H,"&gt;1.5")/$B601</f>
        <v>0</v>
      </c>
      <c r="P601" s="7">
        <f>COUNTIFS(Sta!$B:$B,$A601,Sta!$J:$J,"&gt;1.5")/$C601</f>
        <v>0</v>
      </c>
      <c r="Q601" s="12">
        <f>(COUNTIFS(Sta!$A:$A,$A601,Sta!$I:$I,"&gt;0.5") +COUNTIFS(Sta!$B:$B,$A601,Sta!$K:$K,"&gt;0.5"))/$D601</f>
        <v>0.66666666666666663</v>
      </c>
      <c r="R601" s="7">
        <f>COUNTIFS(Sta!$A:$A,$A601,Sta!$I:$I,"&gt;0.5")/$B601</f>
        <v>1</v>
      </c>
      <c r="S601" s="7">
        <f>COUNTIFS(Sta!$B:$B,$A601,Sta!$K:$K,"&gt;0.5")/$C601</f>
        <v>0.5</v>
      </c>
      <c r="T601" s="12">
        <f>(COUNTIFS(Sta!$A:$A,$A601,Sta!$I:$I,"&gt;1.5") +COUNTIFS(Sta!$B:$B,$A601,Sta!$K:$K,"&gt;1.5"))/$D601</f>
        <v>0.33333333333333331</v>
      </c>
      <c r="U601" s="7">
        <f>COUNTIFS(Sta!$A:$A,$A601,Sta!$I:$I,"&gt;1.5")/$B601</f>
        <v>0</v>
      </c>
      <c r="V601" s="7">
        <f>COUNTIFS(Sta!$B:$B,$A601,Sta!$K:$K,"&gt;1.5")/$C601</f>
        <v>0.5</v>
      </c>
    </row>
    <row r="602" spans="1:22" x14ac:dyDescent="0.3">
      <c r="A602" t="s">
        <v>671</v>
      </c>
      <c r="B602" s="9">
        <f>COUNTIF(Sta!A:A,A602)</f>
        <v>1</v>
      </c>
      <c r="C602" s="4">
        <f>COUNTIF(Sta!B:B,A602)</f>
        <v>2</v>
      </c>
      <c r="D602" s="4">
        <f t="shared" si="15"/>
        <v>3</v>
      </c>
      <c r="E602" s="12">
        <f>(COUNTIFS(Sta!$A:$A,$A602,Sta!$L:$L,"&gt;0.5") +COUNTIFS(Sta!$B:$B,$A602,Sta!$L:$L,"&gt;0.5"))/$D602</f>
        <v>0.66666666666666663</v>
      </c>
      <c r="F602" s="7">
        <f>COUNTIFS(Sta!$A:$A,$A602,Sta!$L:$L,"&gt;0.5")/$B602</f>
        <v>1</v>
      </c>
      <c r="G602" s="7">
        <f>COUNTIFS(Sta!$B:$B,$A602,Sta!$L:$L,"&gt;0.5")/$C602</f>
        <v>0.5</v>
      </c>
      <c r="H602" s="12">
        <f>(COUNTIFS(Sta!$A:$A,$A602,Sta!$L:$L,"&gt;1.5") +COUNTIFS(Sta!$B:$B,$A602,Sta!$L:$L,"&gt;1.5"))/$D602</f>
        <v>0.66666666666666663</v>
      </c>
      <c r="I602" s="7">
        <f>COUNTIFS(Sta!$A:$A,$A602,Sta!$L:$L,"&gt;1.5")/$B602</f>
        <v>1</v>
      </c>
      <c r="J602" s="7">
        <f>COUNTIFS(Sta!$B:$B,$A602,Sta!$L:$L,"&gt;1.5")/$C602</f>
        <v>0.5</v>
      </c>
      <c r="K602" s="12">
        <f>(COUNTIFS(Sta!$A:$A,$A602,Sta!$H:$H,"&gt;0.5") +COUNTIFS(Sta!$B:$B,$A602,Sta!$J:$J,"&gt;0.5"))/$D602</f>
        <v>0.33333333333333331</v>
      </c>
      <c r="L602" s="7">
        <f>COUNTIFS(Sta!$A:$A,$A602,Sta!$H:$H,"&gt;0.5")/$B602</f>
        <v>0</v>
      </c>
      <c r="M602" s="7">
        <f>COUNTIFS(Sta!$B:$B,$A602,Sta!$J:$J,"&gt;0.5")/$C602</f>
        <v>0.5</v>
      </c>
      <c r="N602" s="12">
        <f>(COUNTIFS(Sta!$A:$A,$A602,Sta!$H:$H,"&gt;1.5") +COUNTIFS(Sta!$B:$B,$A602,Sta!$J:$J,"&gt;1.5"))/$D602</f>
        <v>0</v>
      </c>
      <c r="O602" s="7">
        <f>COUNTIFS(Sta!$A:$A,$A602,Sta!$H:$H,"&gt;1.5")/$B602</f>
        <v>0</v>
      </c>
      <c r="P602" s="7">
        <f>COUNTIFS(Sta!$B:$B,$A602,Sta!$J:$J,"&gt;1.5")/$C602</f>
        <v>0</v>
      </c>
      <c r="Q602" s="12">
        <f>(COUNTIFS(Sta!$A:$A,$A602,Sta!$I:$I,"&gt;0.5") +COUNTIFS(Sta!$B:$B,$A602,Sta!$K:$K,"&gt;0.5"))/$D602</f>
        <v>0.66666666666666663</v>
      </c>
      <c r="R602" s="7">
        <f>COUNTIFS(Sta!$A:$A,$A602,Sta!$I:$I,"&gt;0.5")/$B602</f>
        <v>1</v>
      </c>
      <c r="S602" s="7">
        <f>COUNTIFS(Sta!$B:$B,$A602,Sta!$K:$K,"&gt;0.5")/$C602</f>
        <v>0.5</v>
      </c>
      <c r="T602" s="12">
        <f>(COUNTIFS(Sta!$A:$A,$A602,Sta!$I:$I,"&gt;1.5") +COUNTIFS(Sta!$B:$B,$A602,Sta!$K:$K,"&gt;1.5"))/$D602</f>
        <v>0.33333333333333331</v>
      </c>
      <c r="U602" s="7">
        <f>COUNTIFS(Sta!$A:$A,$A602,Sta!$I:$I,"&gt;1.5")/$B602</f>
        <v>1</v>
      </c>
      <c r="V602" s="7">
        <f>COUNTIFS(Sta!$B:$B,$A602,Sta!$K:$K,"&gt;1.5")/$C602</f>
        <v>0</v>
      </c>
    </row>
  </sheetData>
  <mergeCells count="8">
    <mergeCell ref="K1:M1"/>
    <mergeCell ref="N1:P1"/>
    <mergeCell ref="Q1:S1"/>
    <mergeCell ref="T1:V1"/>
    <mergeCell ref="A1:A2"/>
    <mergeCell ref="B1:D1"/>
    <mergeCell ref="E1:G1"/>
    <mergeCell ref="H1:J1"/>
  </mergeCells>
  <conditionalFormatting sqref="E3:V602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1368-6AE6-4CCB-920A-FA15653DCA3F}">
  <dimension ref="A1:AA216"/>
  <sheetViews>
    <sheetView topLeftCell="A179" workbookViewId="0">
      <selection activeCell="M2" sqref="M2:O216"/>
    </sheetView>
  </sheetViews>
  <sheetFormatPr defaultColWidth="6" defaultRowHeight="13.8" x14ac:dyDescent="0.3"/>
  <cols>
    <col min="1" max="1" width="6.5546875" style="49" customWidth="1"/>
    <col min="2" max="2" width="7.21875" style="49" customWidth="1"/>
    <col min="3" max="3" width="6" style="49"/>
    <col min="4" max="4" width="6.77734375" style="49" bestFit="1" customWidth="1"/>
    <col min="5" max="5" width="6" style="49"/>
    <col min="6" max="6" width="6.77734375" style="49" bestFit="1" customWidth="1"/>
    <col min="7" max="9" width="6" style="49"/>
    <col min="10" max="10" width="6.77734375" style="49" bestFit="1" customWidth="1"/>
    <col min="11" max="11" width="6" style="49"/>
    <col min="12" max="12" width="6.77734375" style="49" bestFit="1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7" width="6.77734375" style="49" bestFit="1" customWidth="1"/>
    <col min="18" max="18" width="6" style="49"/>
    <col min="19" max="19" width="6.5546875" style="49" customWidth="1"/>
    <col min="20" max="20" width="10.88671875" style="49" customWidth="1"/>
    <col min="21" max="21" width="6.44140625" style="49" customWidth="1"/>
    <col min="22" max="16384" width="6" style="49"/>
  </cols>
  <sheetData>
    <row r="1" spans="1:27" s="52" customFormat="1" ht="56.4" customHeight="1" thickTop="1" thickBot="1" x14ac:dyDescent="0.35">
      <c r="A1" s="55" t="s">
        <v>76</v>
      </c>
      <c r="B1" s="55" t="s">
        <v>24</v>
      </c>
      <c r="C1" s="55" t="s">
        <v>77</v>
      </c>
      <c r="D1" s="55" t="s">
        <v>24</v>
      </c>
      <c r="E1" s="55" t="s">
        <v>71</v>
      </c>
      <c r="F1" s="55" t="s">
        <v>24</v>
      </c>
      <c r="G1" s="55" t="s">
        <v>72</v>
      </c>
      <c r="H1" s="55" t="s">
        <v>24</v>
      </c>
      <c r="I1" s="55" t="s">
        <v>78</v>
      </c>
      <c r="J1" s="55" t="s">
        <v>24</v>
      </c>
      <c r="K1" s="55" t="s">
        <v>79</v>
      </c>
      <c r="L1" s="55" t="s">
        <v>24</v>
      </c>
      <c r="M1" s="55" t="s">
        <v>0</v>
      </c>
      <c r="N1" s="55" t="s">
        <v>242</v>
      </c>
      <c r="O1" s="55" t="s">
        <v>1</v>
      </c>
      <c r="P1" s="55" t="s">
        <v>76</v>
      </c>
      <c r="Q1" s="55" t="s">
        <v>29</v>
      </c>
      <c r="R1" s="55" t="s">
        <v>77</v>
      </c>
      <c r="S1" s="55" t="s">
        <v>29</v>
      </c>
      <c r="T1" s="55" t="s">
        <v>71</v>
      </c>
      <c r="U1" s="55" t="s">
        <v>29</v>
      </c>
      <c r="V1" s="55" t="s">
        <v>72</v>
      </c>
      <c r="W1" s="55" t="s">
        <v>29</v>
      </c>
      <c r="X1" s="55" t="s">
        <v>78</v>
      </c>
      <c r="Y1" s="55" t="s">
        <v>29</v>
      </c>
      <c r="Z1" s="55" t="s">
        <v>79</v>
      </c>
      <c r="AA1" s="55" t="s">
        <v>29</v>
      </c>
    </row>
    <row r="2" spans="1:27" ht="14.4" thickTop="1" x14ac:dyDescent="0.3">
      <c r="A2" s="57">
        <f>VLOOKUP($M2,PercentFHGoalStats!$A$3:$AE$998,5,FALSE)</f>
        <v>0.7142857142857143</v>
      </c>
      <c r="B2" s="57">
        <f>VLOOKUP($M2,PercentFHGoalStats!$A$3:$AE$998,6,FALSE)</f>
        <v>0.66666666666666663</v>
      </c>
      <c r="C2" s="57">
        <f>VLOOKUP($M2,PercentFHGoalStats!$A$3:$AE$998,8,FALSE)</f>
        <v>0.33333333333333331</v>
      </c>
      <c r="D2" s="57">
        <f>VLOOKUP($M2,PercentFHGoalStats!$A$3:$AE$998,9,FALSE)</f>
        <v>0.33333333333333331</v>
      </c>
      <c r="E2" s="57">
        <f>VLOOKUP($M2,PercentFHGoalStats!$A$3:$AE$998,11,FALSE)</f>
        <v>0.42857142857142855</v>
      </c>
      <c r="F2" s="57">
        <f>VLOOKUP($M2,PercentFHGoalStats!$A$3:$AE$998,12,FALSE)</f>
        <v>0.44444444444444442</v>
      </c>
      <c r="G2" s="57">
        <f>VLOOKUP($M2,PercentFHGoalStats!$A$3:$AE$998,14,FALSE)</f>
        <v>0.23809523809523808</v>
      </c>
      <c r="H2" s="57">
        <f>VLOOKUP($M2,PercentFHGoalStats!$A$3:$AE$998,15,FALSE)</f>
        <v>0.33333333333333331</v>
      </c>
      <c r="I2" s="57">
        <f>VLOOKUP($M2,PercentFHGoalStats!$A$3:$AE$998,17,FALSE)</f>
        <v>0.52380952380952384</v>
      </c>
      <c r="J2" s="57">
        <f>VLOOKUP($M2,PercentFHGoalStats!$A$3:$AE$998,18,FALSE)</f>
        <v>0.33333333333333331</v>
      </c>
      <c r="K2" s="57">
        <f>VLOOKUP($M2,PercentFHGoalStats!$A$3:$AE$998,20,FALSE)</f>
        <v>0</v>
      </c>
      <c r="L2" s="57">
        <f>VLOOKUP($M2,PercentFHGoalStats!$A$3:$AE$998,21,FALSE)</f>
        <v>0</v>
      </c>
      <c r="M2" s="53" t="str">
        <f>Fixtures!A2</f>
        <v>Nagoya Grampus</v>
      </c>
      <c r="N2" s="54">
        <f>Fixtures!D2</f>
        <v>43687</v>
      </c>
      <c r="O2" s="53" t="str">
        <f>Fixtures!B2</f>
        <v>Kawasaki Frontale</v>
      </c>
      <c r="P2" s="57">
        <f>VLOOKUP($O2,PercentFHGoalStats!$A$3:$AE$998,5,FALSE)</f>
        <v>0.65</v>
      </c>
      <c r="Q2" s="57">
        <f>VLOOKUP($O2,PercentFHGoalStats!$A$3:$AE$998,7,FALSE)</f>
        <v>0.875</v>
      </c>
      <c r="R2" s="57">
        <f>VLOOKUP($O2,PercentFHGoalStats!$A$3:$AE$998,8,FALSE)</f>
        <v>0.3</v>
      </c>
      <c r="S2" s="57">
        <f>VLOOKUP($O2,PercentFHGoalStats!$A$3:$AE$998,10,FALSE)</f>
        <v>0.375</v>
      </c>
      <c r="T2" s="57">
        <f>VLOOKUP($O2,PercentFHGoalStats!$A$3:$AE$998,11,FALSE)</f>
        <v>0.5</v>
      </c>
      <c r="U2" s="57">
        <f>VLOOKUP($O2,PercentFHGoalStats!$A$3:$AE$998,13,FALSE)</f>
        <v>0.875</v>
      </c>
      <c r="V2" s="57">
        <f>VLOOKUP($O2,PercentFHGoalStats!$A$3:$AE$998,14,FALSE)</f>
        <v>0.2</v>
      </c>
      <c r="W2" s="57">
        <f>VLOOKUP($O2,PercentFHGoalStats!$A$3:$AE$998,16,FALSE)</f>
        <v>0.25</v>
      </c>
      <c r="X2" s="57">
        <f>VLOOKUP($O2,PercentFHGoalStats!$A$3:$AE$998,17,FALSE)</f>
        <v>0.25</v>
      </c>
      <c r="Y2" s="57">
        <f>VLOOKUP($O2,PercentFHGoalStats!$A$3:$AE$998,19,FALSE)</f>
        <v>0.125</v>
      </c>
      <c r="Z2" s="57">
        <f>VLOOKUP($O2,PercentFHGoalStats!$A$3:$AE$998,20,FALSE)</f>
        <v>0</v>
      </c>
      <c r="AA2" s="57">
        <f>VLOOKUP($O2,PercentFHGoalStats!$A$3:$AE$998,22,FALSE)</f>
        <v>0</v>
      </c>
    </row>
    <row r="3" spans="1:27" x14ac:dyDescent="0.3">
      <c r="A3" s="57">
        <f>VLOOKUP($M3,PercentFHGoalStats!$A$3:$AE$998,5,FALSE)</f>
        <v>0.69230769230769229</v>
      </c>
      <c r="B3" s="57">
        <f>VLOOKUP($M3,PercentFHGoalStats!$A$3:$AE$998,6,FALSE)</f>
        <v>0.7142857142857143</v>
      </c>
      <c r="C3" s="57">
        <f>VLOOKUP($M3,PercentFHGoalStats!$A$3:$AE$998,8,FALSE)</f>
        <v>0.46153846153846156</v>
      </c>
      <c r="D3" s="57">
        <f>VLOOKUP($M3,PercentFHGoalStats!$A$3:$AE$998,9,FALSE)</f>
        <v>0.7142857142857143</v>
      </c>
      <c r="E3" s="57">
        <f>VLOOKUP($M3,PercentFHGoalStats!$A$3:$AE$998,11,FALSE)</f>
        <v>0.46153846153846156</v>
      </c>
      <c r="F3" s="57">
        <f>VLOOKUP($M3,PercentFHGoalStats!$A$3:$AE$998,12,FALSE)</f>
        <v>0.7142857142857143</v>
      </c>
      <c r="G3" s="57">
        <f>VLOOKUP($M3,PercentFHGoalStats!$A$3:$AE$998,14,FALSE)</f>
        <v>0.30769230769230771</v>
      </c>
      <c r="H3" s="57">
        <f>VLOOKUP($M3,PercentFHGoalStats!$A$3:$AE$998,15,FALSE)</f>
        <v>0.5714285714285714</v>
      </c>
      <c r="I3" s="57">
        <f>VLOOKUP($M3,PercentFHGoalStats!$A$3:$AE$998,17,FALSE)</f>
        <v>0.53846153846153844</v>
      </c>
      <c r="J3" s="57">
        <f>VLOOKUP($M3,PercentFHGoalStats!$A$3:$AE$998,18,FALSE)</f>
        <v>0.42857142857142855</v>
      </c>
      <c r="K3" s="57">
        <f>VLOOKUP($M3,PercentFHGoalStats!$A$3:$AE$998,20,FALSE)</f>
        <v>0</v>
      </c>
      <c r="L3" s="57">
        <f>VLOOKUP($M3,PercentFHGoalStats!$A$3:$AE$998,21,FALSE)</f>
        <v>0</v>
      </c>
      <c r="M3" s="53" t="str">
        <f>Fixtures!A3</f>
        <v>Ceará</v>
      </c>
      <c r="N3" s="54">
        <f>Fixtures!D3</f>
        <v>43687</v>
      </c>
      <c r="O3" s="53" t="str">
        <f>Fixtures!B3</f>
        <v>Chapecoense</v>
      </c>
      <c r="P3" s="57">
        <f>VLOOKUP($O3,PercentFHGoalStats!$A$3:$AE$998,5,FALSE)</f>
        <v>0.69230769230769229</v>
      </c>
      <c r="Q3" s="57">
        <f>VLOOKUP($O3,PercentFHGoalStats!$A$3:$AE$998,7,FALSE)</f>
        <v>0.66666666666666663</v>
      </c>
      <c r="R3" s="57">
        <f>VLOOKUP($O3,PercentFHGoalStats!$A$3:$AE$998,8,FALSE)</f>
        <v>0.53846153846153844</v>
      </c>
      <c r="S3" s="57">
        <f>VLOOKUP($O3,PercentFHGoalStats!$A$3:$AE$998,10,FALSE)</f>
        <v>0.5</v>
      </c>
      <c r="T3" s="57">
        <f>VLOOKUP($O3,PercentFHGoalStats!$A$3:$AE$998,11,FALSE)</f>
        <v>0.61538461538461542</v>
      </c>
      <c r="U3" s="57">
        <f>VLOOKUP($O3,PercentFHGoalStats!$A$3:$AE$998,13,FALSE)</f>
        <v>0.5</v>
      </c>
      <c r="V3" s="57">
        <f>VLOOKUP($O3,PercentFHGoalStats!$A$3:$AE$998,14,FALSE)</f>
        <v>0.23076923076923078</v>
      </c>
      <c r="W3" s="57">
        <f>VLOOKUP($O3,PercentFHGoalStats!$A$3:$AE$998,16,FALSE)</f>
        <v>0.33333333333333331</v>
      </c>
      <c r="X3" s="57">
        <f>VLOOKUP($O3,PercentFHGoalStats!$A$3:$AE$998,17,FALSE)</f>
        <v>0.53846153846153844</v>
      </c>
      <c r="Y3" s="57">
        <f>VLOOKUP($O3,PercentFHGoalStats!$A$3:$AE$998,19,FALSE)</f>
        <v>0.66666666666666663</v>
      </c>
      <c r="Z3" s="57">
        <f>VLOOKUP($O3,PercentFHGoalStats!$A$3:$AE$998,20,FALSE)</f>
        <v>0.23076923076923078</v>
      </c>
      <c r="AA3" s="57">
        <f>VLOOKUP($O3,PercentFHGoalStats!$A$3:$AE$998,22,FALSE)</f>
        <v>0.16666666666666666</v>
      </c>
    </row>
    <row r="4" spans="1:27" x14ac:dyDescent="0.3">
      <c r="A4" s="57">
        <f>VLOOKUP($M4,PercentFHGoalStats!$A$3:$AE$998,5,FALSE)</f>
        <v>0.5</v>
      </c>
      <c r="B4" s="57">
        <f>VLOOKUP($M4,PercentFHGoalStats!$A$3:$AE$998,6,FALSE)</f>
        <v>1</v>
      </c>
      <c r="C4" s="57">
        <f>VLOOKUP($M4,PercentFHGoalStats!$A$3:$AE$998,8,FALSE)</f>
        <v>0.25</v>
      </c>
      <c r="D4" s="57">
        <f>VLOOKUP($M4,PercentFHGoalStats!$A$3:$AE$998,9,FALSE)</f>
        <v>0</v>
      </c>
      <c r="E4" s="57">
        <f>VLOOKUP($M4,PercentFHGoalStats!$A$3:$AE$998,11,FALSE)</f>
        <v>0.5</v>
      </c>
      <c r="F4" s="57">
        <f>VLOOKUP($M4,PercentFHGoalStats!$A$3:$AE$998,12,FALSE)</f>
        <v>1</v>
      </c>
      <c r="G4" s="57">
        <f>VLOOKUP($M4,PercentFHGoalStats!$A$3:$AE$998,14,FALSE)</f>
        <v>0.25</v>
      </c>
      <c r="H4" s="57">
        <f>VLOOKUP($M4,PercentFHGoalStats!$A$3:$AE$998,15,FALSE)</f>
        <v>0</v>
      </c>
      <c r="I4" s="57">
        <f>VLOOKUP($M4,PercentFHGoalStats!$A$3:$AE$998,17,FALSE)</f>
        <v>0</v>
      </c>
      <c r="J4" s="57">
        <f>VLOOKUP($M4,PercentFHGoalStats!$A$3:$AE$998,18,FALSE)</f>
        <v>0</v>
      </c>
      <c r="K4" s="57">
        <f>VLOOKUP($M4,PercentFHGoalStats!$A$3:$AE$998,20,FALSE)</f>
        <v>0</v>
      </c>
      <c r="L4" s="57">
        <f>VLOOKUP($M4,PercentFHGoalStats!$A$3:$AE$998,21,FALSE)</f>
        <v>0</v>
      </c>
      <c r="M4" s="53" t="str">
        <f>Fixtures!A4</f>
        <v>Slavia Praha</v>
      </c>
      <c r="N4" s="54">
        <f>Fixtures!D4</f>
        <v>43687</v>
      </c>
      <c r="O4" s="53" t="str">
        <f>Fixtures!B4</f>
        <v>Slovan Liberec</v>
      </c>
      <c r="P4" s="57">
        <f>VLOOKUP($O4,PercentFHGoalStats!$A$3:$AE$998,5,FALSE)</f>
        <v>0.75</v>
      </c>
      <c r="Q4" s="57">
        <f>VLOOKUP($O4,PercentFHGoalStats!$A$3:$AE$998,7,FALSE)</f>
        <v>1</v>
      </c>
      <c r="R4" s="57">
        <f>VLOOKUP($O4,PercentFHGoalStats!$A$3:$AE$998,8,FALSE)</f>
        <v>0</v>
      </c>
      <c r="S4" s="57">
        <f>VLOOKUP($O4,PercentFHGoalStats!$A$3:$AE$998,10,FALSE)</f>
        <v>0</v>
      </c>
      <c r="T4" s="57">
        <f>VLOOKUP($O4,PercentFHGoalStats!$A$3:$AE$998,11,FALSE)</f>
        <v>0</v>
      </c>
      <c r="U4" s="57">
        <f>VLOOKUP($O4,PercentFHGoalStats!$A$3:$AE$998,13,FALSE)</f>
        <v>0</v>
      </c>
      <c r="V4" s="57">
        <f>VLOOKUP($O4,PercentFHGoalStats!$A$3:$AE$998,14,FALSE)</f>
        <v>0</v>
      </c>
      <c r="W4" s="57">
        <f>VLOOKUP($O4,PercentFHGoalStats!$A$3:$AE$998,16,FALSE)</f>
        <v>0</v>
      </c>
      <c r="X4" s="57">
        <f>VLOOKUP($O4,PercentFHGoalStats!$A$3:$AE$998,17,FALSE)</f>
        <v>0.75</v>
      </c>
      <c r="Y4" s="57">
        <f>VLOOKUP($O4,PercentFHGoalStats!$A$3:$AE$998,19,FALSE)</f>
        <v>1</v>
      </c>
      <c r="Z4" s="57">
        <f>VLOOKUP($O4,PercentFHGoalStats!$A$3:$AE$998,20,FALSE)</f>
        <v>0</v>
      </c>
      <c r="AA4" s="57">
        <f>VLOOKUP($O4,PercentFHGoalStats!$A$3:$AE$998,22,FALSE)</f>
        <v>0</v>
      </c>
    </row>
    <row r="5" spans="1:27" x14ac:dyDescent="0.3">
      <c r="A5" s="57" t="e">
        <f>VLOOKUP($M5,PercentFHGoalStats!$A$3:$AE$998,5,FALSE)</f>
        <v>#DIV/0!</v>
      </c>
      <c r="B5" s="57" t="e">
        <f>VLOOKUP($M5,PercentFHGoalStats!$A$3:$AE$998,6,FALSE)</f>
        <v>#DIV/0!</v>
      </c>
      <c r="C5" s="57" t="e">
        <f>VLOOKUP($M5,PercentFHGoalStats!$A$3:$AE$998,8,FALSE)</f>
        <v>#DIV/0!</v>
      </c>
      <c r="D5" s="57" t="e">
        <f>VLOOKUP($M5,PercentFHGoalStats!$A$3:$AE$998,9,FALSE)</f>
        <v>#DIV/0!</v>
      </c>
      <c r="E5" s="57" t="e">
        <f>VLOOKUP($M5,PercentFHGoalStats!$A$3:$AE$998,11,FALSE)</f>
        <v>#DIV/0!</v>
      </c>
      <c r="F5" s="57" t="e">
        <f>VLOOKUP($M5,PercentFHGoalStats!$A$3:$AE$998,12,FALSE)</f>
        <v>#DIV/0!</v>
      </c>
      <c r="G5" s="57" t="e">
        <f>VLOOKUP($M5,PercentFHGoalStats!$A$3:$AE$998,14,FALSE)</f>
        <v>#DIV/0!</v>
      </c>
      <c r="H5" s="57" t="e">
        <f>VLOOKUP($M5,PercentFHGoalStats!$A$3:$AE$998,15,FALSE)</f>
        <v>#DIV/0!</v>
      </c>
      <c r="I5" s="57" t="e">
        <f>VLOOKUP($M5,PercentFHGoalStats!$A$3:$AE$998,17,FALSE)</f>
        <v>#DIV/0!</v>
      </c>
      <c r="J5" s="57" t="e">
        <f>VLOOKUP($M5,PercentFHGoalStats!$A$3:$AE$998,18,FALSE)</f>
        <v>#DIV/0!</v>
      </c>
      <c r="K5" s="57" t="e">
        <f>VLOOKUP($M5,PercentFHGoalStats!$A$3:$AE$998,20,FALSE)</f>
        <v>#DIV/0!</v>
      </c>
      <c r="L5" s="57" t="e">
        <f>VLOOKUP($M5,PercentFHGoalStats!$A$3:$AE$998,21,FALSE)</f>
        <v>#DIV/0!</v>
      </c>
      <c r="M5" s="53" t="str">
        <f>Fixtures!A5</f>
        <v>Leicester City</v>
      </c>
      <c r="N5" s="54">
        <f>Fixtures!D5</f>
        <v>43688</v>
      </c>
      <c r="O5" s="53" t="str">
        <f>Fixtures!B5</f>
        <v>Wolverhampton Wanderers</v>
      </c>
      <c r="P5" s="57" t="e">
        <f>VLOOKUP($O5,PercentFHGoalStats!$A$3:$AE$998,5,FALSE)</f>
        <v>#DIV/0!</v>
      </c>
      <c r="Q5" s="57" t="e">
        <f>VLOOKUP($O5,PercentFHGoalStats!$A$3:$AE$998,7,FALSE)</f>
        <v>#DIV/0!</v>
      </c>
      <c r="R5" s="57" t="e">
        <f>VLOOKUP($O5,PercentFHGoalStats!$A$3:$AE$998,8,FALSE)</f>
        <v>#DIV/0!</v>
      </c>
      <c r="S5" s="57" t="e">
        <f>VLOOKUP($O5,PercentFHGoalStats!$A$3:$AE$998,10,FALSE)</f>
        <v>#DIV/0!</v>
      </c>
      <c r="T5" s="57" t="e">
        <f>VLOOKUP($O5,PercentFHGoalStats!$A$3:$AE$998,11,FALSE)</f>
        <v>#DIV/0!</v>
      </c>
      <c r="U5" s="57" t="e">
        <f>VLOOKUP($O5,PercentFHGoalStats!$A$3:$AE$998,13,FALSE)</f>
        <v>#DIV/0!</v>
      </c>
      <c r="V5" s="57" t="e">
        <f>VLOOKUP($O5,PercentFHGoalStats!$A$3:$AE$998,14,FALSE)</f>
        <v>#DIV/0!</v>
      </c>
      <c r="W5" s="57" t="e">
        <f>VLOOKUP($O5,PercentFHGoalStats!$A$3:$AE$998,16,FALSE)</f>
        <v>#DIV/0!</v>
      </c>
      <c r="X5" s="57" t="e">
        <f>VLOOKUP($O5,PercentFHGoalStats!$A$3:$AE$998,17,FALSE)</f>
        <v>#DIV/0!</v>
      </c>
      <c r="Y5" s="57" t="e">
        <f>VLOOKUP($O5,PercentFHGoalStats!$A$3:$AE$998,19,FALSE)</f>
        <v>#DIV/0!</v>
      </c>
      <c r="Z5" s="57" t="e">
        <f>VLOOKUP($O5,PercentFHGoalStats!$A$3:$AE$998,20,FALSE)</f>
        <v>#DIV/0!</v>
      </c>
      <c r="AA5" s="57" t="e">
        <f>VLOOKUP($O5,PercentFHGoalStats!$A$3:$AE$998,22,FALSE)</f>
        <v>#DIV/0!</v>
      </c>
    </row>
    <row r="6" spans="1:27" x14ac:dyDescent="0.3">
      <c r="A6" s="57" t="e">
        <f>VLOOKUP($M6,PercentFHGoalStats!$A$3:$AE$998,5,FALSE)</f>
        <v>#DIV/0!</v>
      </c>
      <c r="B6" s="57" t="e">
        <f>VLOOKUP($M6,PercentFHGoalStats!$A$3:$AE$998,6,FALSE)</f>
        <v>#DIV/0!</v>
      </c>
      <c r="C6" s="57" t="e">
        <f>VLOOKUP($M6,PercentFHGoalStats!$A$3:$AE$998,8,FALSE)</f>
        <v>#DIV/0!</v>
      </c>
      <c r="D6" s="57" t="e">
        <f>VLOOKUP($M6,PercentFHGoalStats!$A$3:$AE$998,9,FALSE)</f>
        <v>#DIV/0!</v>
      </c>
      <c r="E6" s="57" t="e">
        <f>VLOOKUP($M6,PercentFHGoalStats!$A$3:$AE$998,11,FALSE)</f>
        <v>#DIV/0!</v>
      </c>
      <c r="F6" s="57" t="e">
        <f>VLOOKUP($M6,PercentFHGoalStats!$A$3:$AE$998,12,FALSE)</f>
        <v>#DIV/0!</v>
      </c>
      <c r="G6" s="57" t="e">
        <f>VLOOKUP($M6,PercentFHGoalStats!$A$3:$AE$998,14,FALSE)</f>
        <v>#DIV/0!</v>
      </c>
      <c r="H6" s="57" t="e">
        <f>VLOOKUP($M6,PercentFHGoalStats!$A$3:$AE$998,15,FALSE)</f>
        <v>#DIV/0!</v>
      </c>
      <c r="I6" s="57" t="e">
        <f>VLOOKUP($M6,PercentFHGoalStats!$A$3:$AE$998,17,FALSE)</f>
        <v>#DIV/0!</v>
      </c>
      <c r="J6" s="57" t="e">
        <f>VLOOKUP($M6,PercentFHGoalStats!$A$3:$AE$998,18,FALSE)</f>
        <v>#DIV/0!</v>
      </c>
      <c r="K6" s="57" t="e">
        <f>VLOOKUP($M6,PercentFHGoalStats!$A$3:$AE$998,20,FALSE)</f>
        <v>#DIV/0!</v>
      </c>
      <c r="L6" s="57" t="e">
        <f>VLOOKUP($M6,PercentFHGoalStats!$A$3:$AE$998,21,FALSE)</f>
        <v>#DIV/0!</v>
      </c>
      <c r="M6" s="53" t="str">
        <f>Fixtures!A6</f>
        <v>Manchester United</v>
      </c>
      <c r="N6" s="54">
        <f>Fixtures!D6</f>
        <v>43688</v>
      </c>
      <c r="O6" s="53" t="str">
        <f>Fixtures!B6</f>
        <v>Chelsea</v>
      </c>
      <c r="P6" s="57" t="e">
        <f>VLOOKUP($O6,PercentFHGoalStats!$A$3:$AE$998,5,FALSE)</f>
        <v>#DIV/0!</v>
      </c>
      <c r="Q6" s="57" t="e">
        <f>VLOOKUP($O6,PercentFHGoalStats!$A$3:$AE$998,7,FALSE)</f>
        <v>#DIV/0!</v>
      </c>
      <c r="R6" s="57" t="e">
        <f>VLOOKUP($O6,PercentFHGoalStats!$A$3:$AE$998,8,FALSE)</f>
        <v>#DIV/0!</v>
      </c>
      <c r="S6" s="57" t="e">
        <f>VLOOKUP($O6,PercentFHGoalStats!$A$3:$AE$998,10,FALSE)</f>
        <v>#DIV/0!</v>
      </c>
      <c r="T6" s="57" t="e">
        <f>VLOOKUP($O6,PercentFHGoalStats!$A$3:$AE$998,11,FALSE)</f>
        <v>#DIV/0!</v>
      </c>
      <c r="U6" s="57" t="e">
        <f>VLOOKUP($O6,PercentFHGoalStats!$A$3:$AE$998,13,FALSE)</f>
        <v>#DIV/0!</v>
      </c>
      <c r="V6" s="57" t="e">
        <f>VLOOKUP($O6,PercentFHGoalStats!$A$3:$AE$998,14,FALSE)</f>
        <v>#DIV/0!</v>
      </c>
      <c r="W6" s="57" t="e">
        <f>VLOOKUP($O6,PercentFHGoalStats!$A$3:$AE$998,16,FALSE)</f>
        <v>#DIV/0!</v>
      </c>
      <c r="X6" s="57" t="e">
        <f>VLOOKUP($O6,PercentFHGoalStats!$A$3:$AE$998,17,FALSE)</f>
        <v>#DIV/0!</v>
      </c>
      <c r="Y6" s="57" t="e">
        <f>VLOOKUP($O6,PercentFHGoalStats!$A$3:$AE$998,19,FALSE)</f>
        <v>#DIV/0!</v>
      </c>
      <c r="Z6" s="57" t="e">
        <f>VLOOKUP($O6,PercentFHGoalStats!$A$3:$AE$998,20,FALSE)</f>
        <v>#DIV/0!</v>
      </c>
      <c r="AA6" s="57" t="e">
        <f>VLOOKUP($O6,PercentFHGoalStats!$A$3:$AE$998,22,FALSE)</f>
        <v>#DIV/0!</v>
      </c>
    </row>
    <row r="7" spans="1:27" x14ac:dyDescent="0.3">
      <c r="A7" s="57" t="e">
        <f>VLOOKUP($M7,PercentFHGoalStats!$A$3:$AE$998,5,FALSE)</f>
        <v>#DIV/0!</v>
      </c>
      <c r="B7" s="57" t="e">
        <f>VLOOKUP($M7,PercentFHGoalStats!$A$3:$AE$998,6,FALSE)</f>
        <v>#DIV/0!</v>
      </c>
      <c r="C7" s="57" t="e">
        <f>VLOOKUP($M7,PercentFHGoalStats!$A$3:$AE$998,8,FALSE)</f>
        <v>#DIV/0!</v>
      </c>
      <c r="D7" s="57" t="e">
        <f>VLOOKUP($M7,PercentFHGoalStats!$A$3:$AE$998,9,FALSE)</f>
        <v>#DIV/0!</v>
      </c>
      <c r="E7" s="57" t="e">
        <f>VLOOKUP($M7,PercentFHGoalStats!$A$3:$AE$998,11,FALSE)</f>
        <v>#DIV/0!</v>
      </c>
      <c r="F7" s="57" t="e">
        <f>VLOOKUP($M7,PercentFHGoalStats!$A$3:$AE$998,12,FALSE)</f>
        <v>#DIV/0!</v>
      </c>
      <c r="G7" s="57" t="e">
        <f>VLOOKUP($M7,PercentFHGoalStats!$A$3:$AE$998,14,FALSE)</f>
        <v>#DIV/0!</v>
      </c>
      <c r="H7" s="57" t="e">
        <f>VLOOKUP($M7,PercentFHGoalStats!$A$3:$AE$998,15,FALSE)</f>
        <v>#DIV/0!</v>
      </c>
      <c r="I7" s="57" t="e">
        <f>VLOOKUP($M7,PercentFHGoalStats!$A$3:$AE$998,17,FALSE)</f>
        <v>#DIV/0!</v>
      </c>
      <c r="J7" s="57" t="e">
        <f>VLOOKUP($M7,PercentFHGoalStats!$A$3:$AE$998,18,FALSE)</f>
        <v>#DIV/0!</v>
      </c>
      <c r="K7" s="57" t="e">
        <f>VLOOKUP($M7,PercentFHGoalStats!$A$3:$AE$998,20,FALSE)</f>
        <v>#DIV/0!</v>
      </c>
      <c r="L7" s="57" t="e">
        <f>VLOOKUP($M7,PercentFHGoalStats!$A$3:$AE$998,21,FALSE)</f>
        <v>#DIV/0!</v>
      </c>
      <c r="M7" s="53" t="str">
        <f>Fixtures!A7</f>
        <v>Newcastle United</v>
      </c>
      <c r="N7" s="54">
        <f>Fixtures!D7</f>
        <v>43688</v>
      </c>
      <c r="O7" s="53" t="str">
        <f>Fixtures!B7</f>
        <v>Arsenal</v>
      </c>
      <c r="P7" s="57">
        <f>VLOOKUP($O7,PercentFHGoalStats!$A$3:$AE$998,5,FALSE)</f>
        <v>1</v>
      </c>
      <c r="Q7" s="57">
        <f>VLOOKUP($O7,PercentFHGoalStats!$A$3:$AE$998,7,FALSE)</f>
        <v>1</v>
      </c>
      <c r="R7" s="57">
        <f>VLOOKUP($O7,PercentFHGoalStats!$A$3:$AE$998,8,FALSE)</f>
        <v>0</v>
      </c>
      <c r="S7" s="57">
        <f>VLOOKUP($O7,PercentFHGoalStats!$A$3:$AE$998,10,FALSE)</f>
        <v>0</v>
      </c>
      <c r="T7" s="57">
        <f>VLOOKUP($O7,PercentFHGoalStats!$A$3:$AE$998,11,FALSE)</f>
        <v>1</v>
      </c>
      <c r="U7" s="57">
        <f>VLOOKUP($O7,PercentFHGoalStats!$A$3:$AE$998,13,FALSE)</f>
        <v>1</v>
      </c>
      <c r="V7" s="57">
        <f>VLOOKUP($O7,PercentFHGoalStats!$A$3:$AE$998,14,FALSE)</f>
        <v>0</v>
      </c>
      <c r="W7" s="57">
        <f>VLOOKUP($O7,PercentFHGoalStats!$A$3:$AE$998,16,FALSE)</f>
        <v>0</v>
      </c>
      <c r="X7" s="57">
        <f>VLOOKUP($O7,PercentFHGoalStats!$A$3:$AE$998,17,FALSE)</f>
        <v>0</v>
      </c>
      <c r="Y7" s="57">
        <f>VLOOKUP($O7,PercentFHGoalStats!$A$3:$AE$998,19,FALSE)</f>
        <v>0</v>
      </c>
      <c r="Z7" s="57">
        <f>VLOOKUP($O7,PercentFHGoalStats!$A$3:$AE$998,20,FALSE)</f>
        <v>0</v>
      </c>
      <c r="AA7" s="57">
        <f>VLOOKUP($O7,PercentFHGoalStats!$A$3:$AE$998,22,FALSE)</f>
        <v>0</v>
      </c>
    </row>
    <row r="8" spans="1:27" x14ac:dyDescent="0.3">
      <c r="A8" s="57">
        <f>VLOOKUP($M8,PercentFHGoalStats!$A$3:$AE$998,5,FALSE)</f>
        <v>1</v>
      </c>
      <c r="B8" s="57" t="e">
        <f>VLOOKUP($M8,PercentFHGoalStats!$A$3:$AE$998,6,FALSE)</f>
        <v>#DIV/0!</v>
      </c>
      <c r="C8" s="57">
        <f>VLOOKUP($M8,PercentFHGoalStats!$A$3:$AE$998,8,FALSE)</f>
        <v>0</v>
      </c>
      <c r="D8" s="57" t="e">
        <f>VLOOKUP($M8,PercentFHGoalStats!$A$3:$AE$998,9,FALSE)</f>
        <v>#DIV/0!</v>
      </c>
      <c r="E8" s="57">
        <f>VLOOKUP($M8,PercentFHGoalStats!$A$3:$AE$998,11,FALSE)</f>
        <v>0</v>
      </c>
      <c r="F8" s="57" t="e">
        <f>VLOOKUP($M8,PercentFHGoalStats!$A$3:$AE$998,12,FALSE)</f>
        <v>#DIV/0!</v>
      </c>
      <c r="G8" s="57">
        <f>VLOOKUP($M8,PercentFHGoalStats!$A$3:$AE$998,14,FALSE)</f>
        <v>0</v>
      </c>
      <c r="H8" s="57" t="e">
        <f>VLOOKUP($M8,PercentFHGoalStats!$A$3:$AE$998,15,FALSE)</f>
        <v>#DIV/0!</v>
      </c>
      <c r="I8" s="57">
        <f>VLOOKUP($M8,PercentFHGoalStats!$A$3:$AE$998,17,FALSE)</f>
        <v>1</v>
      </c>
      <c r="J8" s="57" t="e">
        <f>VLOOKUP($M8,PercentFHGoalStats!$A$3:$AE$998,18,FALSE)</f>
        <v>#DIV/0!</v>
      </c>
      <c r="K8" s="57">
        <f>VLOOKUP($M8,PercentFHGoalStats!$A$3:$AE$998,20,FALSE)</f>
        <v>0</v>
      </c>
      <c r="L8" s="57" t="e">
        <f>VLOOKUP($M8,PercentFHGoalStats!$A$3:$AE$998,21,FALSE)</f>
        <v>#DIV/0!</v>
      </c>
      <c r="M8" s="53" t="str">
        <f>Fixtures!A8</f>
        <v>PSV</v>
      </c>
      <c r="N8" s="54">
        <f>Fixtures!D8</f>
        <v>43688</v>
      </c>
      <c r="O8" s="53" t="str">
        <f>Fixtures!B8</f>
        <v>ADO Den Haag</v>
      </c>
      <c r="P8" s="57">
        <f>VLOOKUP($O8,PercentFHGoalStats!$A$3:$AE$998,5,FALSE)</f>
        <v>1</v>
      </c>
      <c r="Q8" s="57" t="e">
        <f>VLOOKUP($O8,PercentFHGoalStats!$A$3:$AE$998,7,FALSE)</f>
        <v>#DIV/0!</v>
      </c>
      <c r="R8" s="57">
        <f>VLOOKUP($O8,PercentFHGoalStats!$A$3:$AE$998,8,FALSE)</f>
        <v>1</v>
      </c>
      <c r="S8" s="57" t="e">
        <f>VLOOKUP($O8,PercentFHGoalStats!$A$3:$AE$998,10,FALSE)</f>
        <v>#DIV/0!</v>
      </c>
      <c r="T8" s="57">
        <f>VLOOKUP($O8,PercentFHGoalStats!$A$3:$AE$998,11,FALSE)</f>
        <v>1</v>
      </c>
      <c r="U8" s="57" t="e">
        <f>VLOOKUP($O8,PercentFHGoalStats!$A$3:$AE$998,13,FALSE)</f>
        <v>#DIV/0!</v>
      </c>
      <c r="V8" s="57">
        <f>VLOOKUP($O8,PercentFHGoalStats!$A$3:$AE$998,14,FALSE)</f>
        <v>1</v>
      </c>
      <c r="W8" s="57" t="e">
        <f>VLOOKUP($O8,PercentFHGoalStats!$A$3:$AE$998,16,FALSE)</f>
        <v>#DIV/0!</v>
      </c>
      <c r="X8" s="57">
        <f>VLOOKUP($O8,PercentFHGoalStats!$A$3:$AE$998,17,FALSE)</f>
        <v>1</v>
      </c>
      <c r="Y8" s="57" t="e">
        <f>VLOOKUP($O8,PercentFHGoalStats!$A$3:$AE$998,19,FALSE)</f>
        <v>#DIV/0!</v>
      </c>
      <c r="Z8" s="57">
        <f>VLOOKUP($O8,PercentFHGoalStats!$A$3:$AE$998,20,FALSE)</f>
        <v>1</v>
      </c>
      <c r="AA8" s="57" t="e">
        <f>VLOOKUP($O8,PercentFHGoalStats!$A$3:$AE$998,22,FALSE)</f>
        <v>#DIV/0!</v>
      </c>
    </row>
    <row r="9" spans="1:27" x14ac:dyDescent="0.3">
      <c r="A9" s="57">
        <f>VLOOKUP($M9,PercentFHGoalStats!$A$3:$AE$998,5,FALSE)</f>
        <v>0</v>
      </c>
      <c r="B9" s="57" t="e">
        <f>VLOOKUP($M9,PercentFHGoalStats!$A$3:$AE$998,6,FALSE)</f>
        <v>#DIV/0!</v>
      </c>
      <c r="C9" s="57">
        <f>VLOOKUP($M9,PercentFHGoalStats!$A$3:$AE$998,8,FALSE)</f>
        <v>0</v>
      </c>
      <c r="D9" s="57" t="e">
        <f>VLOOKUP($M9,PercentFHGoalStats!$A$3:$AE$998,9,FALSE)</f>
        <v>#DIV/0!</v>
      </c>
      <c r="E9" s="57">
        <f>VLOOKUP($M9,PercentFHGoalStats!$A$3:$AE$998,11,FALSE)</f>
        <v>0</v>
      </c>
      <c r="F9" s="57" t="e">
        <f>VLOOKUP($M9,PercentFHGoalStats!$A$3:$AE$998,12,FALSE)</f>
        <v>#DIV/0!</v>
      </c>
      <c r="G9" s="57">
        <f>VLOOKUP($M9,PercentFHGoalStats!$A$3:$AE$998,14,FALSE)</f>
        <v>0</v>
      </c>
      <c r="H9" s="57" t="e">
        <f>VLOOKUP($M9,PercentFHGoalStats!$A$3:$AE$998,15,FALSE)</f>
        <v>#DIV/0!</v>
      </c>
      <c r="I9" s="57">
        <f>VLOOKUP($M9,PercentFHGoalStats!$A$3:$AE$998,17,FALSE)</f>
        <v>0</v>
      </c>
      <c r="J9" s="57" t="e">
        <f>VLOOKUP($M9,PercentFHGoalStats!$A$3:$AE$998,18,FALSE)</f>
        <v>#DIV/0!</v>
      </c>
      <c r="K9" s="57">
        <f>VLOOKUP($M9,PercentFHGoalStats!$A$3:$AE$998,20,FALSE)</f>
        <v>0</v>
      </c>
      <c r="L9" s="57" t="e">
        <f>VLOOKUP($M9,PercentFHGoalStats!$A$3:$AE$998,21,FALSE)</f>
        <v>#DIV/0!</v>
      </c>
      <c r="M9" s="53" t="str">
        <f>Fixtures!A9</f>
        <v>Fortuna Sittard</v>
      </c>
      <c r="N9" s="54">
        <f>Fixtures!D9</f>
        <v>43688</v>
      </c>
      <c r="O9" s="53" t="str">
        <f>Fixtures!B9</f>
        <v>Heracles</v>
      </c>
      <c r="P9" s="57">
        <f>VLOOKUP($O9,PercentFHGoalStats!$A$3:$AE$998,5,FALSE)</f>
        <v>1</v>
      </c>
      <c r="Q9" s="57" t="e">
        <f>VLOOKUP($O9,PercentFHGoalStats!$A$3:$AE$998,7,FALSE)</f>
        <v>#DIV/0!</v>
      </c>
      <c r="R9" s="57">
        <f>VLOOKUP($O9,PercentFHGoalStats!$A$3:$AE$998,8,FALSE)</f>
        <v>1</v>
      </c>
      <c r="S9" s="57" t="e">
        <f>VLOOKUP($O9,PercentFHGoalStats!$A$3:$AE$998,10,FALSE)</f>
        <v>#DIV/0!</v>
      </c>
      <c r="T9" s="57">
        <f>VLOOKUP($O9,PercentFHGoalStats!$A$3:$AE$998,11,FALSE)</f>
        <v>0</v>
      </c>
      <c r="U9" s="57" t="e">
        <f>VLOOKUP($O9,PercentFHGoalStats!$A$3:$AE$998,13,FALSE)</f>
        <v>#DIV/0!</v>
      </c>
      <c r="V9" s="57">
        <f>VLOOKUP($O9,PercentFHGoalStats!$A$3:$AE$998,14,FALSE)</f>
        <v>0</v>
      </c>
      <c r="W9" s="57" t="e">
        <f>VLOOKUP($O9,PercentFHGoalStats!$A$3:$AE$998,16,FALSE)</f>
        <v>#DIV/0!</v>
      </c>
      <c r="X9" s="57">
        <f>VLOOKUP($O9,PercentFHGoalStats!$A$3:$AE$998,17,FALSE)</f>
        <v>1</v>
      </c>
      <c r="Y9" s="57" t="e">
        <f>VLOOKUP($O9,PercentFHGoalStats!$A$3:$AE$998,19,FALSE)</f>
        <v>#DIV/0!</v>
      </c>
      <c r="Z9" s="57">
        <f>VLOOKUP($O9,PercentFHGoalStats!$A$3:$AE$998,20,FALSE)</f>
        <v>1</v>
      </c>
      <c r="AA9" s="57" t="e">
        <f>VLOOKUP($O9,PercentFHGoalStats!$A$3:$AE$998,22,FALSE)</f>
        <v>#DIV/0!</v>
      </c>
    </row>
    <row r="10" spans="1:27" x14ac:dyDescent="0.3">
      <c r="A10" s="57">
        <f>VLOOKUP($M10,PercentFHGoalStats!$A$3:$AE$998,5,FALSE)</f>
        <v>1</v>
      </c>
      <c r="B10" s="57" t="e">
        <f>VLOOKUP($M10,PercentFHGoalStats!$A$3:$AE$998,6,FALSE)</f>
        <v>#DIV/0!</v>
      </c>
      <c r="C10" s="57">
        <f>VLOOKUP($M10,PercentFHGoalStats!$A$3:$AE$998,8,FALSE)</f>
        <v>1</v>
      </c>
      <c r="D10" s="57" t="e">
        <f>VLOOKUP($M10,PercentFHGoalStats!$A$3:$AE$998,9,FALSE)</f>
        <v>#DIV/0!</v>
      </c>
      <c r="E10" s="57">
        <f>VLOOKUP($M10,PercentFHGoalStats!$A$3:$AE$998,11,FALSE)</f>
        <v>1</v>
      </c>
      <c r="F10" s="57" t="e">
        <f>VLOOKUP($M10,PercentFHGoalStats!$A$3:$AE$998,12,FALSE)</f>
        <v>#DIV/0!</v>
      </c>
      <c r="G10" s="57">
        <f>VLOOKUP($M10,PercentFHGoalStats!$A$3:$AE$998,14,FALSE)</f>
        <v>1</v>
      </c>
      <c r="H10" s="57" t="e">
        <f>VLOOKUP($M10,PercentFHGoalStats!$A$3:$AE$998,15,FALSE)</f>
        <v>#DIV/0!</v>
      </c>
      <c r="I10" s="57">
        <f>VLOOKUP($M10,PercentFHGoalStats!$A$3:$AE$998,17,FALSE)</f>
        <v>0</v>
      </c>
      <c r="J10" s="57" t="e">
        <f>VLOOKUP($M10,PercentFHGoalStats!$A$3:$AE$998,18,FALSE)</f>
        <v>#DIV/0!</v>
      </c>
      <c r="K10" s="57">
        <f>VLOOKUP($M10,PercentFHGoalStats!$A$3:$AE$998,20,FALSE)</f>
        <v>0</v>
      </c>
      <c r="L10" s="57" t="e">
        <f>VLOOKUP($M10,PercentFHGoalStats!$A$3:$AE$998,21,FALSE)</f>
        <v>#DIV/0!</v>
      </c>
      <c r="M10" s="53" t="str">
        <f>Fixtures!A10</f>
        <v>Heerenveen</v>
      </c>
      <c r="N10" s="54">
        <f>Fixtures!D10</f>
        <v>43688</v>
      </c>
      <c r="O10" s="53" t="str">
        <f>Fixtures!B10</f>
        <v>Feyenoord</v>
      </c>
      <c r="P10" s="57">
        <f>VLOOKUP($O10,PercentFHGoalStats!$A$3:$AE$998,5,FALSE)</f>
        <v>0</v>
      </c>
      <c r="Q10" s="57" t="e">
        <f>VLOOKUP($O10,PercentFHGoalStats!$A$3:$AE$998,7,FALSE)</f>
        <v>#DIV/0!</v>
      </c>
      <c r="R10" s="57">
        <f>VLOOKUP($O10,PercentFHGoalStats!$A$3:$AE$998,8,FALSE)</f>
        <v>0</v>
      </c>
      <c r="S10" s="57" t="e">
        <f>VLOOKUP($O10,PercentFHGoalStats!$A$3:$AE$998,10,FALSE)</f>
        <v>#DIV/0!</v>
      </c>
      <c r="T10" s="57">
        <f>VLOOKUP($O10,PercentFHGoalStats!$A$3:$AE$998,11,FALSE)</f>
        <v>0</v>
      </c>
      <c r="U10" s="57" t="e">
        <f>VLOOKUP($O10,PercentFHGoalStats!$A$3:$AE$998,13,FALSE)</f>
        <v>#DIV/0!</v>
      </c>
      <c r="V10" s="57">
        <f>VLOOKUP($O10,PercentFHGoalStats!$A$3:$AE$998,14,FALSE)</f>
        <v>0</v>
      </c>
      <c r="W10" s="57" t="e">
        <f>VLOOKUP($O10,PercentFHGoalStats!$A$3:$AE$998,16,FALSE)</f>
        <v>#DIV/0!</v>
      </c>
      <c r="X10" s="57">
        <f>VLOOKUP($O10,PercentFHGoalStats!$A$3:$AE$998,17,FALSE)</f>
        <v>0</v>
      </c>
      <c r="Y10" s="57" t="e">
        <f>VLOOKUP($O10,PercentFHGoalStats!$A$3:$AE$998,19,FALSE)</f>
        <v>#DIV/0!</v>
      </c>
      <c r="Z10" s="57">
        <f>VLOOKUP($O10,PercentFHGoalStats!$A$3:$AE$998,20,FALSE)</f>
        <v>0</v>
      </c>
      <c r="AA10" s="57" t="e">
        <f>VLOOKUP($O10,PercentFHGoalStats!$A$3:$AE$998,22,FALSE)</f>
        <v>#DIV/0!</v>
      </c>
    </row>
    <row r="11" spans="1:27" x14ac:dyDescent="0.3">
      <c r="A11" s="57">
        <f>VLOOKUP($M11,PercentFHGoalStats!$A$3:$AE$998,5,FALSE)</f>
        <v>1</v>
      </c>
      <c r="B11" s="57" t="e">
        <f>VLOOKUP($M11,PercentFHGoalStats!$A$3:$AE$998,6,FALSE)</f>
        <v>#DIV/0!</v>
      </c>
      <c r="C11" s="57">
        <f>VLOOKUP($M11,PercentFHGoalStats!$A$3:$AE$998,8,FALSE)</f>
        <v>0</v>
      </c>
      <c r="D11" s="57" t="e">
        <f>VLOOKUP($M11,PercentFHGoalStats!$A$3:$AE$998,9,FALSE)</f>
        <v>#DIV/0!</v>
      </c>
      <c r="E11" s="57">
        <f>VLOOKUP($M11,PercentFHGoalStats!$A$3:$AE$998,11,FALSE)</f>
        <v>1</v>
      </c>
      <c r="F11" s="57" t="e">
        <f>VLOOKUP($M11,PercentFHGoalStats!$A$3:$AE$998,12,FALSE)</f>
        <v>#DIV/0!</v>
      </c>
      <c r="G11" s="57">
        <f>VLOOKUP($M11,PercentFHGoalStats!$A$3:$AE$998,14,FALSE)</f>
        <v>0</v>
      </c>
      <c r="H11" s="57" t="e">
        <f>VLOOKUP($M11,PercentFHGoalStats!$A$3:$AE$998,15,FALSE)</f>
        <v>#DIV/0!</v>
      </c>
      <c r="I11" s="57">
        <f>VLOOKUP($M11,PercentFHGoalStats!$A$3:$AE$998,17,FALSE)</f>
        <v>0</v>
      </c>
      <c r="J11" s="57" t="e">
        <f>VLOOKUP($M11,PercentFHGoalStats!$A$3:$AE$998,18,FALSE)</f>
        <v>#DIV/0!</v>
      </c>
      <c r="K11" s="57">
        <f>VLOOKUP($M11,PercentFHGoalStats!$A$3:$AE$998,20,FALSE)</f>
        <v>0</v>
      </c>
      <c r="L11" s="57" t="e">
        <f>VLOOKUP($M11,PercentFHGoalStats!$A$3:$AE$998,21,FALSE)</f>
        <v>#DIV/0!</v>
      </c>
      <c r="M11" s="53" t="str">
        <f>Fixtures!A11</f>
        <v>RKC Waalwijk</v>
      </c>
      <c r="N11" s="54">
        <f>Fixtures!D11</f>
        <v>43688</v>
      </c>
      <c r="O11" s="53" t="str">
        <f>Fixtures!B11</f>
        <v>AZ</v>
      </c>
      <c r="P11" s="57">
        <f>VLOOKUP($O11,PercentFHGoalStats!$A$3:$AE$998,5,FALSE)</f>
        <v>0</v>
      </c>
      <c r="Q11" s="57" t="e">
        <f>VLOOKUP($O11,PercentFHGoalStats!$A$3:$AE$998,7,FALSE)</f>
        <v>#DIV/0!</v>
      </c>
      <c r="R11" s="57">
        <f>VLOOKUP($O11,PercentFHGoalStats!$A$3:$AE$998,8,FALSE)</f>
        <v>0</v>
      </c>
      <c r="S11" s="57" t="e">
        <f>VLOOKUP($O11,PercentFHGoalStats!$A$3:$AE$998,10,FALSE)</f>
        <v>#DIV/0!</v>
      </c>
      <c r="T11" s="57">
        <f>VLOOKUP($O11,PercentFHGoalStats!$A$3:$AE$998,11,FALSE)</f>
        <v>0</v>
      </c>
      <c r="U11" s="57" t="e">
        <f>VLOOKUP($O11,PercentFHGoalStats!$A$3:$AE$998,13,FALSE)</f>
        <v>#DIV/0!</v>
      </c>
      <c r="V11" s="57">
        <f>VLOOKUP($O11,PercentFHGoalStats!$A$3:$AE$998,14,FALSE)</f>
        <v>0</v>
      </c>
      <c r="W11" s="57" t="e">
        <f>VLOOKUP($O11,PercentFHGoalStats!$A$3:$AE$998,16,FALSE)</f>
        <v>#DIV/0!</v>
      </c>
      <c r="X11" s="57">
        <f>VLOOKUP($O11,PercentFHGoalStats!$A$3:$AE$998,17,FALSE)</f>
        <v>0</v>
      </c>
      <c r="Y11" s="57" t="e">
        <f>VLOOKUP($O11,PercentFHGoalStats!$A$3:$AE$998,19,FALSE)</f>
        <v>#DIV/0!</v>
      </c>
      <c r="Z11" s="57">
        <f>VLOOKUP($O11,PercentFHGoalStats!$A$3:$AE$998,20,FALSE)</f>
        <v>0</v>
      </c>
      <c r="AA11" s="57" t="e">
        <f>VLOOKUP($O11,PercentFHGoalStats!$A$3:$AE$998,22,FALSE)</f>
        <v>#DIV/0!</v>
      </c>
    </row>
    <row r="12" spans="1:27" x14ac:dyDescent="0.3">
      <c r="A12" s="57">
        <f>VLOOKUP($M12,PercentFHGoalStats!$A$3:$AE$998,5,FALSE)</f>
        <v>1</v>
      </c>
      <c r="B12" s="57" t="e">
        <f>VLOOKUP($M12,PercentFHGoalStats!$A$3:$AE$998,6,FALSE)</f>
        <v>#DIV/0!</v>
      </c>
      <c r="C12" s="57">
        <f>VLOOKUP($M12,PercentFHGoalStats!$A$3:$AE$998,8,FALSE)</f>
        <v>1</v>
      </c>
      <c r="D12" s="57" t="e">
        <f>VLOOKUP($M12,PercentFHGoalStats!$A$3:$AE$998,9,FALSE)</f>
        <v>#DIV/0!</v>
      </c>
      <c r="E12" s="57">
        <f>VLOOKUP($M12,PercentFHGoalStats!$A$3:$AE$998,11,FALSE)</f>
        <v>1</v>
      </c>
      <c r="F12" s="57" t="e">
        <f>VLOOKUP($M12,PercentFHGoalStats!$A$3:$AE$998,12,FALSE)</f>
        <v>#DIV/0!</v>
      </c>
      <c r="G12" s="57">
        <f>VLOOKUP($M12,PercentFHGoalStats!$A$3:$AE$998,14,FALSE)</f>
        <v>1</v>
      </c>
      <c r="H12" s="57" t="e">
        <f>VLOOKUP($M12,PercentFHGoalStats!$A$3:$AE$998,15,FALSE)</f>
        <v>#DIV/0!</v>
      </c>
      <c r="I12" s="57">
        <f>VLOOKUP($M12,PercentFHGoalStats!$A$3:$AE$998,17,FALSE)</f>
        <v>1</v>
      </c>
      <c r="J12" s="57" t="e">
        <f>VLOOKUP($M12,PercentFHGoalStats!$A$3:$AE$998,18,FALSE)</f>
        <v>#DIV/0!</v>
      </c>
      <c r="K12" s="57">
        <f>VLOOKUP($M12,PercentFHGoalStats!$A$3:$AE$998,20,FALSE)</f>
        <v>1</v>
      </c>
      <c r="L12" s="57" t="e">
        <f>VLOOKUP($M12,PercentFHGoalStats!$A$3:$AE$998,21,FALSE)</f>
        <v>#DIV/0!</v>
      </c>
      <c r="M12" s="53" t="str">
        <f>Fixtures!A12</f>
        <v>Utrecht</v>
      </c>
      <c r="N12" s="54">
        <f>Fixtures!D12</f>
        <v>43688</v>
      </c>
      <c r="O12" s="53" t="str">
        <f>Fixtures!B12</f>
        <v>PEC Zwolle</v>
      </c>
      <c r="P12" s="57">
        <f>VLOOKUP($O12,PercentFHGoalStats!$A$3:$AE$998,5,FALSE)</f>
        <v>1</v>
      </c>
      <c r="Q12" s="57" t="e">
        <f>VLOOKUP($O12,PercentFHGoalStats!$A$3:$AE$998,7,FALSE)</f>
        <v>#DIV/0!</v>
      </c>
      <c r="R12" s="57">
        <f>VLOOKUP($O12,PercentFHGoalStats!$A$3:$AE$998,8,FALSE)</f>
        <v>1</v>
      </c>
      <c r="S12" s="57" t="e">
        <f>VLOOKUP($O12,PercentFHGoalStats!$A$3:$AE$998,10,FALSE)</f>
        <v>#DIV/0!</v>
      </c>
      <c r="T12" s="57">
        <f>VLOOKUP($O12,PercentFHGoalStats!$A$3:$AE$998,11,FALSE)</f>
        <v>1</v>
      </c>
      <c r="U12" s="57" t="e">
        <f>VLOOKUP($O12,PercentFHGoalStats!$A$3:$AE$998,13,FALSE)</f>
        <v>#DIV/0!</v>
      </c>
      <c r="V12" s="57">
        <f>VLOOKUP($O12,PercentFHGoalStats!$A$3:$AE$998,14,FALSE)</f>
        <v>0</v>
      </c>
      <c r="W12" s="57" t="e">
        <f>VLOOKUP($O12,PercentFHGoalStats!$A$3:$AE$998,16,FALSE)</f>
        <v>#DIV/0!</v>
      </c>
      <c r="X12" s="57">
        <f>VLOOKUP($O12,PercentFHGoalStats!$A$3:$AE$998,17,FALSE)</f>
        <v>1</v>
      </c>
      <c r="Y12" s="57" t="e">
        <f>VLOOKUP($O12,PercentFHGoalStats!$A$3:$AE$998,19,FALSE)</f>
        <v>#DIV/0!</v>
      </c>
      <c r="Z12" s="57">
        <f>VLOOKUP($O12,PercentFHGoalStats!$A$3:$AE$998,20,FALSE)</f>
        <v>0</v>
      </c>
      <c r="AA12" s="57" t="e">
        <f>VLOOKUP($O12,PercentFHGoalStats!$A$3:$AE$998,22,FALSE)</f>
        <v>#DIV/0!</v>
      </c>
    </row>
    <row r="13" spans="1:27" x14ac:dyDescent="0.3">
      <c r="A13" s="57" t="e">
        <f>VLOOKUP($M13,PercentFHGoalStats!$A$3:$AE$998,5,FALSE)</f>
        <v>#DIV/0!</v>
      </c>
      <c r="B13" s="57" t="e">
        <f>VLOOKUP($M13,PercentFHGoalStats!$A$3:$AE$998,6,FALSE)</f>
        <v>#DIV/0!</v>
      </c>
      <c r="C13" s="57" t="e">
        <f>VLOOKUP($M13,PercentFHGoalStats!$A$3:$AE$998,8,FALSE)</f>
        <v>#DIV/0!</v>
      </c>
      <c r="D13" s="57" t="e">
        <f>VLOOKUP($M13,PercentFHGoalStats!$A$3:$AE$998,9,FALSE)</f>
        <v>#DIV/0!</v>
      </c>
      <c r="E13" s="57" t="e">
        <f>VLOOKUP($M13,PercentFHGoalStats!$A$3:$AE$998,11,FALSE)</f>
        <v>#DIV/0!</v>
      </c>
      <c r="F13" s="57" t="e">
        <f>VLOOKUP($M13,PercentFHGoalStats!$A$3:$AE$998,12,FALSE)</f>
        <v>#DIV/0!</v>
      </c>
      <c r="G13" s="57" t="e">
        <f>VLOOKUP($M13,PercentFHGoalStats!$A$3:$AE$998,14,FALSE)</f>
        <v>#DIV/0!</v>
      </c>
      <c r="H13" s="57" t="e">
        <f>VLOOKUP($M13,PercentFHGoalStats!$A$3:$AE$998,15,FALSE)</f>
        <v>#DIV/0!</v>
      </c>
      <c r="I13" s="57" t="e">
        <f>VLOOKUP($M13,PercentFHGoalStats!$A$3:$AE$998,17,FALSE)</f>
        <v>#DIV/0!</v>
      </c>
      <c r="J13" s="57" t="e">
        <f>VLOOKUP($M13,PercentFHGoalStats!$A$3:$AE$998,18,FALSE)</f>
        <v>#DIV/0!</v>
      </c>
      <c r="K13" s="57" t="e">
        <f>VLOOKUP($M13,PercentFHGoalStats!$A$3:$AE$998,20,FALSE)</f>
        <v>#DIV/0!</v>
      </c>
      <c r="L13" s="57" t="e">
        <f>VLOOKUP($M13,PercentFHGoalStats!$A$3:$AE$998,21,FALSE)</f>
        <v>#DIV/0!</v>
      </c>
      <c r="M13" s="53" t="str">
        <f>Fixtures!A13</f>
        <v>Strasbourg</v>
      </c>
      <c r="N13" s="54">
        <f>Fixtures!D13</f>
        <v>43688</v>
      </c>
      <c r="O13" s="53" t="str">
        <f>Fixtures!B13</f>
        <v>Metz</v>
      </c>
      <c r="P13" s="57" t="e">
        <f>VLOOKUP($O13,PercentFHGoalStats!$A$3:$AE$998,5,FALSE)</f>
        <v>#DIV/0!</v>
      </c>
      <c r="Q13" s="57" t="e">
        <f>VLOOKUP($O13,PercentFHGoalStats!$A$3:$AE$998,7,FALSE)</f>
        <v>#DIV/0!</v>
      </c>
      <c r="R13" s="57" t="e">
        <f>VLOOKUP($O13,PercentFHGoalStats!$A$3:$AE$998,8,FALSE)</f>
        <v>#DIV/0!</v>
      </c>
      <c r="S13" s="57" t="e">
        <f>VLOOKUP($O13,PercentFHGoalStats!$A$3:$AE$998,10,FALSE)</f>
        <v>#DIV/0!</v>
      </c>
      <c r="T13" s="57" t="e">
        <f>VLOOKUP($O13,PercentFHGoalStats!$A$3:$AE$998,11,FALSE)</f>
        <v>#DIV/0!</v>
      </c>
      <c r="U13" s="57" t="e">
        <f>VLOOKUP($O13,PercentFHGoalStats!$A$3:$AE$998,13,FALSE)</f>
        <v>#DIV/0!</v>
      </c>
      <c r="V13" s="57" t="e">
        <f>VLOOKUP($O13,PercentFHGoalStats!$A$3:$AE$998,14,FALSE)</f>
        <v>#DIV/0!</v>
      </c>
      <c r="W13" s="57" t="e">
        <f>VLOOKUP($O13,PercentFHGoalStats!$A$3:$AE$998,16,FALSE)</f>
        <v>#DIV/0!</v>
      </c>
      <c r="X13" s="57" t="e">
        <f>VLOOKUP($O13,PercentFHGoalStats!$A$3:$AE$998,17,FALSE)</f>
        <v>#DIV/0!</v>
      </c>
      <c r="Y13" s="57" t="e">
        <f>VLOOKUP($O13,PercentFHGoalStats!$A$3:$AE$998,19,FALSE)</f>
        <v>#DIV/0!</v>
      </c>
      <c r="Z13" s="57" t="e">
        <f>VLOOKUP($O13,PercentFHGoalStats!$A$3:$AE$998,20,FALSE)</f>
        <v>#DIV/0!</v>
      </c>
      <c r="AA13" s="57" t="e">
        <f>VLOOKUP($O13,PercentFHGoalStats!$A$3:$AE$998,22,FALSE)</f>
        <v>#DIV/0!</v>
      </c>
    </row>
    <row r="14" spans="1:27" x14ac:dyDescent="0.3">
      <c r="A14" s="57" t="e">
        <f>VLOOKUP($M14,PercentFHGoalStats!$A$3:$AE$998,5,FALSE)</f>
        <v>#DIV/0!</v>
      </c>
      <c r="B14" s="57" t="e">
        <f>VLOOKUP($M14,PercentFHGoalStats!$A$3:$AE$998,6,FALSE)</f>
        <v>#DIV/0!</v>
      </c>
      <c r="C14" s="57" t="e">
        <f>VLOOKUP($M14,PercentFHGoalStats!$A$3:$AE$998,8,FALSE)</f>
        <v>#DIV/0!</v>
      </c>
      <c r="D14" s="57" t="e">
        <f>VLOOKUP($M14,PercentFHGoalStats!$A$3:$AE$998,9,FALSE)</f>
        <v>#DIV/0!</v>
      </c>
      <c r="E14" s="57" t="e">
        <f>VLOOKUP($M14,PercentFHGoalStats!$A$3:$AE$998,11,FALSE)</f>
        <v>#DIV/0!</v>
      </c>
      <c r="F14" s="57" t="e">
        <f>VLOOKUP($M14,PercentFHGoalStats!$A$3:$AE$998,12,FALSE)</f>
        <v>#DIV/0!</v>
      </c>
      <c r="G14" s="57" t="e">
        <f>VLOOKUP($M14,PercentFHGoalStats!$A$3:$AE$998,14,FALSE)</f>
        <v>#DIV/0!</v>
      </c>
      <c r="H14" s="57" t="e">
        <f>VLOOKUP($M14,PercentFHGoalStats!$A$3:$AE$998,15,FALSE)</f>
        <v>#DIV/0!</v>
      </c>
      <c r="I14" s="57" t="e">
        <f>VLOOKUP($M14,PercentFHGoalStats!$A$3:$AE$998,17,FALSE)</f>
        <v>#DIV/0!</v>
      </c>
      <c r="J14" s="57" t="e">
        <f>VLOOKUP($M14,PercentFHGoalStats!$A$3:$AE$998,18,FALSE)</f>
        <v>#DIV/0!</v>
      </c>
      <c r="K14" s="57" t="e">
        <f>VLOOKUP($M14,PercentFHGoalStats!$A$3:$AE$998,20,FALSE)</f>
        <v>#DIV/0!</v>
      </c>
      <c r="L14" s="57" t="e">
        <f>VLOOKUP($M14,PercentFHGoalStats!$A$3:$AE$998,21,FALSE)</f>
        <v>#DIV/0!</v>
      </c>
      <c r="M14" s="53" t="str">
        <f>Fixtures!A14</f>
        <v>Lille</v>
      </c>
      <c r="N14" s="54">
        <f>Fixtures!D14</f>
        <v>43688</v>
      </c>
      <c r="O14" s="53" t="str">
        <f>Fixtures!B14</f>
        <v>Nantes</v>
      </c>
      <c r="P14" s="57" t="e">
        <f>VLOOKUP($O14,PercentFHGoalStats!$A$3:$AE$998,5,FALSE)</f>
        <v>#DIV/0!</v>
      </c>
      <c r="Q14" s="57" t="e">
        <f>VLOOKUP($O14,PercentFHGoalStats!$A$3:$AE$998,7,FALSE)</f>
        <v>#DIV/0!</v>
      </c>
      <c r="R14" s="57" t="e">
        <f>VLOOKUP($O14,PercentFHGoalStats!$A$3:$AE$998,8,FALSE)</f>
        <v>#DIV/0!</v>
      </c>
      <c r="S14" s="57" t="e">
        <f>VLOOKUP($O14,PercentFHGoalStats!$A$3:$AE$998,10,FALSE)</f>
        <v>#DIV/0!</v>
      </c>
      <c r="T14" s="57" t="e">
        <f>VLOOKUP($O14,PercentFHGoalStats!$A$3:$AE$998,11,FALSE)</f>
        <v>#DIV/0!</v>
      </c>
      <c r="U14" s="57" t="e">
        <f>VLOOKUP($O14,PercentFHGoalStats!$A$3:$AE$998,13,FALSE)</f>
        <v>#DIV/0!</v>
      </c>
      <c r="V14" s="57" t="e">
        <f>VLOOKUP($O14,PercentFHGoalStats!$A$3:$AE$998,14,FALSE)</f>
        <v>#DIV/0!</v>
      </c>
      <c r="W14" s="57" t="e">
        <f>VLOOKUP($O14,PercentFHGoalStats!$A$3:$AE$998,16,FALSE)</f>
        <v>#DIV/0!</v>
      </c>
      <c r="X14" s="57" t="e">
        <f>VLOOKUP($O14,PercentFHGoalStats!$A$3:$AE$998,17,FALSE)</f>
        <v>#DIV/0!</v>
      </c>
      <c r="Y14" s="57" t="e">
        <f>VLOOKUP($O14,PercentFHGoalStats!$A$3:$AE$998,19,FALSE)</f>
        <v>#DIV/0!</v>
      </c>
      <c r="Z14" s="57" t="e">
        <f>VLOOKUP($O14,PercentFHGoalStats!$A$3:$AE$998,20,FALSE)</f>
        <v>#DIV/0!</v>
      </c>
      <c r="AA14" s="57" t="e">
        <f>VLOOKUP($O14,PercentFHGoalStats!$A$3:$AE$998,22,FALSE)</f>
        <v>#DIV/0!</v>
      </c>
    </row>
    <row r="15" spans="1:27" x14ac:dyDescent="0.3">
      <c r="A15" s="57" t="e">
        <f>VLOOKUP($M15,PercentFHGoalStats!$A$3:$AE$998,5,FALSE)</f>
        <v>#DIV/0!</v>
      </c>
      <c r="B15" s="57" t="e">
        <f>VLOOKUP($M15,PercentFHGoalStats!$A$3:$AE$998,6,FALSE)</f>
        <v>#DIV/0!</v>
      </c>
      <c r="C15" s="57" t="e">
        <f>VLOOKUP($M15,PercentFHGoalStats!$A$3:$AE$998,8,FALSE)</f>
        <v>#DIV/0!</v>
      </c>
      <c r="D15" s="57" t="e">
        <f>VLOOKUP($M15,PercentFHGoalStats!$A$3:$AE$998,9,FALSE)</f>
        <v>#DIV/0!</v>
      </c>
      <c r="E15" s="57" t="e">
        <f>VLOOKUP($M15,PercentFHGoalStats!$A$3:$AE$998,11,FALSE)</f>
        <v>#DIV/0!</v>
      </c>
      <c r="F15" s="57" t="e">
        <f>VLOOKUP($M15,PercentFHGoalStats!$A$3:$AE$998,12,FALSE)</f>
        <v>#DIV/0!</v>
      </c>
      <c r="G15" s="57" t="e">
        <f>VLOOKUP($M15,PercentFHGoalStats!$A$3:$AE$998,14,FALSE)</f>
        <v>#DIV/0!</v>
      </c>
      <c r="H15" s="57" t="e">
        <f>VLOOKUP($M15,PercentFHGoalStats!$A$3:$AE$998,15,FALSE)</f>
        <v>#DIV/0!</v>
      </c>
      <c r="I15" s="57" t="e">
        <f>VLOOKUP($M15,PercentFHGoalStats!$A$3:$AE$998,17,FALSE)</f>
        <v>#DIV/0!</v>
      </c>
      <c r="J15" s="57" t="e">
        <f>VLOOKUP($M15,PercentFHGoalStats!$A$3:$AE$998,18,FALSE)</f>
        <v>#DIV/0!</v>
      </c>
      <c r="K15" s="57" t="e">
        <f>VLOOKUP($M15,PercentFHGoalStats!$A$3:$AE$998,20,FALSE)</f>
        <v>#DIV/0!</v>
      </c>
      <c r="L15" s="57" t="e">
        <f>VLOOKUP($M15,PercentFHGoalStats!$A$3:$AE$998,21,FALSE)</f>
        <v>#DIV/0!</v>
      </c>
      <c r="M15" s="53" t="str">
        <f>Fixtures!A15</f>
        <v>PSG</v>
      </c>
      <c r="N15" s="54">
        <f>Fixtures!D15</f>
        <v>43688</v>
      </c>
      <c r="O15" s="53" t="str">
        <f>Fixtures!B15</f>
        <v>Nîmes</v>
      </c>
      <c r="P15" s="57" t="e">
        <f>VLOOKUP($O15,PercentFHGoalStats!$A$3:$AE$998,5,FALSE)</f>
        <v>#DIV/0!</v>
      </c>
      <c r="Q15" s="57" t="e">
        <f>VLOOKUP($O15,PercentFHGoalStats!$A$3:$AE$998,7,FALSE)</f>
        <v>#DIV/0!</v>
      </c>
      <c r="R15" s="57" t="e">
        <f>VLOOKUP($O15,PercentFHGoalStats!$A$3:$AE$998,8,FALSE)</f>
        <v>#DIV/0!</v>
      </c>
      <c r="S15" s="57" t="e">
        <f>VLOOKUP($O15,PercentFHGoalStats!$A$3:$AE$998,10,FALSE)</f>
        <v>#DIV/0!</v>
      </c>
      <c r="T15" s="57" t="e">
        <f>VLOOKUP($O15,PercentFHGoalStats!$A$3:$AE$998,11,FALSE)</f>
        <v>#DIV/0!</v>
      </c>
      <c r="U15" s="57" t="e">
        <f>VLOOKUP($O15,PercentFHGoalStats!$A$3:$AE$998,13,FALSE)</f>
        <v>#DIV/0!</v>
      </c>
      <c r="V15" s="57" t="e">
        <f>VLOOKUP($O15,PercentFHGoalStats!$A$3:$AE$998,14,FALSE)</f>
        <v>#DIV/0!</v>
      </c>
      <c r="W15" s="57" t="e">
        <f>VLOOKUP($O15,PercentFHGoalStats!$A$3:$AE$998,16,FALSE)</f>
        <v>#DIV/0!</v>
      </c>
      <c r="X15" s="57" t="e">
        <f>VLOOKUP($O15,PercentFHGoalStats!$A$3:$AE$998,17,FALSE)</f>
        <v>#DIV/0!</v>
      </c>
      <c r="Y15" s="57" t="e">
        <f>VLOOKUP($O15,PercentFHGoalStats!$A$3:$AE$998,19,FALSE)</f>
        <v>#DIV/0!</v>
      </c>
      <c r="Z15" s="57" t="e">
        <f>VLOOKUP($O15,PercentFHGoalStats!$A$3:$AE$998,20,FALSE)</f>
        <v>#DIV/0!</v>
      </c>
      <c r="AA15" s="57" t="e">
        <f>VLOOKUP($O15,PercentFHGoalStats!$A$3:$AE$998,22,FALSE)</f>
        <v>#DIV/0!</v>
      </c>
    </row>
    <row r="16" spans="1:27" x14ac:dyDescent="0.3">
      <c r="A16" s="57" t="e">
        <f>VLOOKUP($M16,PercentFHGoalStats!$A$3:$AE$998,5,FALSE)</f>
        <v>#DIV/0!</v>
      </c>
      <c r="B16" s="57" t="e">
        <f>VLOOKUP($M16,PercentFHGoalStats!$A$3:$AE$998,6,FALSE)</f>
        <v>#DIV/0!</v>
      </c>
      <c r="C16" s="57" t="e">
        <f>VLOOKUP($M16,PercentFHGoalStats!$A$3:$AE$998,8,FALSE)</f>
        <v>#DIV/0!</v>
      </c>
      <c r="D16" s="57" t="e">
        <f>VLOOKUP($M16,PercentFHGoalStats!$A$3:$AE$998,9,FALSE)</f>
        <v>#DIV/0!</v>
      </c>
      <c r="E16" s="57" t="e">
        <f>VLOOKUP($M16,PercentFHGoalStats!$A$3:$AE$998,11,FALSE)</f>
        <v>#DIV/0!</v>
      </c>
      <c r="F16" s="57" t="e">
        <f>VLOOKUP($M16,PercentFHGoalStats!$A$3:$AE$998,12,FALSE)</f>
        <v>#DIV/0!</v>
      </c>
      <c r="G16" s="57" t="e">
        <f>VLOOKUP($M16,PercentFHGoalStats!$A$3:$AE$998,14,FALSE)</f>
        <v>#DIV/0!</v>
      </c>
      <c r="H16" s="57" t="e">
        <f>VLOOKUP($M16,PercentFHGoalStats!$A$3:$AE$998,15,FALSE)</f>
        <v>#DIV/0!</v>
      </c>
      <c r="I16" s="57" t="e">
        <f>VLOOKUP($M16,PercentFHGoalStats!$A$3:$AE$998,17,FALSE)</f>
        <v>#DIV/0!</v>
      </c>
      <c r="J16" s="57" t="e">
        <f>VLOOKUP($M16,PercentFHGoalStats!$A$3:$AE$998,18,FALSE)</f>
        <v>#DIV/0!</v>
      </c>
      <c r="K16" s="57" t="e">
        <f>VLOOKUP($M16,PercentFHGoalStats!$A$3:$AE$998,20,FALSE)</f>
        <v>#DIV/0!</v>
      </c>
      <c r="L16" s="57" t="e">
        <f>VLOOKUP($M16,PercentFHGoalStats!$A$3:$AE$998,21,FALSE)</f>
        <v>#DIV/0!</v>
      </c>
      <c r="M16" s="53" t="str">
        <f>Fixtures!A16</f>
        <v>Sporting Braga</v>
      </c>
      <c r="N16" s="54">
        <f>Fixtures!D16</f>
        <v>43688</v>
      </c>
      <c r="O16" s="53" t="str">
        <f>Fixtures!B16</f>
        <v>Moreirense</v>
      </c>
      <c r="P16" s="57" t="e">
        <f>VLOOKUP($O16,PercentFHGoalStats!$A$3:$AE$998,5,FALSE)</f>
        <v>#DIV/0!</v>
      </c>
      <c r="Q16" s="57" t="e">
        <f>VLOOKUP($O16,PercentFHGoalStats!$A$3:$AE$998,7,FALSE)</f>
        <v>#DIV/0!</v>
      </c>
      <c r="R16" s="57" t="e">
        <f>VLOOKUP($O16,PercentFHGoalStats!$A$3:$AE$998,8,FALSE)</f>
        <v>#DIV/0!</v>
      </c>
      <c r="S16" s="57" t="e">
        <f>VLOOKUP($O16,PercentFHGoalStats!$A$3:$AE$998,10,FALSE)</f>
        <v>#DIV/0!</v>
      </c>
      <c r="T16" s="57" t="e">
        <f>VLOOKUP($O16,PercentFHGoalStats!$A$3:$AE$998,11,FALSE)</f>
        <v>#DIV/0!</v>
      </c>
      <c r="U16" s="57" t="e">
        <f>VLOOKUP($O16,PercentFHGoalStats!$A$3:$AE$998,13,FALSE)</f>
        <v>#DIV/0!</v>
      </c>
      <c r="V16" s="57" t="e">
        <f>VLOOKUP($O16,PercentFHGoalStats!$A$3:$AE$998,14,FALSE)</f>
        <v>#DIV/0!</v>
      </c>
      <c r="W16" s="57" t="e">
        <f>VLOOKUP($O16,PercentFHGoalStats!$A$3:$AE$998,16,FALSE)</f>
        <v>#DIV/0!</v>
      </c>
      <c r="X16" s="57" t="e">
        <f>VLOOKUP($O16,PercentFHGoalStats!$A$3:$AE$998,17,FALSE)</f>
        <v>#DIV/0!</v>
      </c>
      <c r="Y16" s="57" t="e">
        <f>VLOOKUP($O16,PercentFHGoalStats!$A$3:$AE$998,19,FALSE)</f>
        <v>#DIV/0!</v>
      </c>
      <c r="Z16" s="57" t="e">
        <f>VLOOKUP($O16,PercentFHGoalStats!$A$3:$AE$998,20,FALSE)</f>
        <v>#DIV/0!</v>
      </c>
      <c r="AA16" s="57" t="e">
        <f>VLOOKUP($O16,PercentFHGoalStats!$A$3:$AE$998,22,FALSE)</f>
        <v>#DIV/0!</v>
      </c>
    </row>
    <row r="17" spans="1:27" x14ac:dyDescent="0.3">
      <c r="A17" s="57" t="e">
        <f>VLOOKUP($M17,PercentFHGoalStats!$A$3:$AE$998,5,FALSE)</f>
        <v>#DIV/0!</v>
      </c>
      <c r="B17" s="57" t="e">
        <f>VLOOKUP($M17,PercentFHGoalStats!$A$3:$AE$998,6,FALSE)</f>
        <v>#DIV/0!</v>
      </c>
      <c r="C17" s="57" t="e">
        <f>VLOOKUP($M17,PercentFHGoalStats!$A$3:$AE$998,8,FALSE)</f>
        <v>#DIV/0!</v>
      </c>
      <c r="D17" s="57" t="e">
        <f>VLOOKUP($M17,PercentFHGoalStats!$A$3:$AE$998,9,FALSE)</f>
        <v>#DIV/0!</v>
      </c>
      <c r="E17" s="57" t="e">
        <f>VLOOKUP($M17,PercentFHGoalStats!$A$3:$AE$998,11,FALSE)</f>
        <v>#DIV/0!</v>
      </c>
      <c r="F17" s="57" t="e">
        <f>VLOOKUP($M17,PercentFHGoalStats!$A$3:$AE$998,12,FALSE)</f>
        <v>#DIV/0!</v>
      </c>
      <c r="G17" s="57" t="e">
        <f>VLOOKUP($M17,PercentFHGoalStats!$A$3:$AE$998,14,FALSE)</f>
        <v>#DIV/0!</v>
      </c>
      <c r="H17" s="57" t="e">
        <f>VLOOKUP($M17,PercentFHGoalStats!$A$3:$AE$998,15,FALSE)</f>
        <v>#DIV/0!</v>
      </c>
      <c r="I17" s="57" t="e">
        <f>VLOOKUP($M17,PercentFHGoalStats!$A$3:$AE$998,17,FALSE)</f>
        <v>#DIV/0!</v>
      </c>
      <c r="J17" s="57" t="e">
        <f>VLOOKUP($M17,PercentFHGoalStats!$A$3:$AE$998,18,FALSE)</f>
        <v>#DIV/0!</v>
      </c>
      <c r="K17" s="57" t="e">
        <f>VLOOKUP($M17,PercentFHGoalStats!$A$3:$AE$998,20,FALSE)</f>
        <v>#DIV/0!</v>
      </c>
      <c r="L17" s="57" t="e">
        <f>VLOOKUP($M17,PercentFHGoalStats!$A$3:$AE$998,21,FALSE)</f>
        <v>#DIV/0!</v>
      </c>
      <c r="M17" s="53" t="str">
        <f>Fixtures!A17</f>
        <v>Marítimo</v>
      </c>
      <c r="N17" s="54">
        <f>Fixtures!D17</f>
        <v>43688</v>
      </c>
      <c r="O17" s="53" t="str">
        <f>Fixtures!B17</f>
        <v>Sporting CP</v>
      </c>
      <c r="P17" s="57" t="e">
        <f>VLOOKUP($O17,PercentFHGoalStats!$A$3:$AE$998,5,FALSE)</f>
        <v>#DIV/0!</v>
      </c>
      <c r="Q17" s="57" t="e">
        <f>VLOOKUP($O17,PercentFHGoalStats!$A$3:$AE$998,7,FALSE)</f>
        <v>#DIV/0!</v>
      </c>
      <c r="R17" s="57" t="e">
        <f>VLOOKUP($O17,PercentFHGoalStats!$A$3:$AE$998,8,FALSE)</f>
        <v>#DIV/0!</v>
      </c>
      <c r="S17" s="57" t="e">
        <f>VLOOKUP($O17,PercentFHGoalStats!$A$3:$AE$998,10,FALSE)</f>
        <v>#DIV/0!</v>
      </c>
      <c r="T17" s="57" t="e">
        <f>VLOOKUP($O17,PercentFHGoalStats!$A$3:$AE$998,11,FALSE)</f>
        <v>#DIV/0!</v>
      </c>
      <c r="U17" s="57" t="e">
        <f>VLOOKUP($O17,PercentFHGoalStats!$A$3:$AE$998,13,FALSE)</f>
        <v>#DIV/0!</v>
      </c>
      <c r="V17" s="57" t="e">
        <f>VLOOKUP($O17,PercentFHGoalStats!$A$3:$AE$998,14,FALSE)</f>
        <v>#DIV/0!</v>
      </c>
      <c r="W17" s="57" t="e">
        <f>VLOOKUP($O17,PercentFHGoalStats!$A$3:$AE$998,16,FALSE)</f>
        <v>#DIV/0!</v>
      </c>
      <c r="X17" s="57" t="e">
        <f>VLOOKUP($O17,PercentFHGoalStats!$A$3:$AE$998,17,FALSE)</f>
        <v>#DIV/0!</v>
      </c>
      <c r="Y17" s="57" t="e">
        <f>VLOOKUP($O17,PercentFHGoalStats!$A$3:$AE$998,19,FALSE)</f>
        <v>#DIV/0!</v>
      </c>
      <c r="Z17" s="57" t="e">
        <f>VLOOKUP($O17,PercentFHGoalStats!$A$3:$AE$998,20,FALSE)</f>
        <v>#DIV/0!</v>
      </c>
      <c r="AA17" s="57" t="e">
        <f>VLOOKUP($O17,PercentFHGoalStats!$A$3:$AE$998,22,FALSE)</f>
        <v>#DIV/0!</v>
      </c>
    </row>
    <row r="18" spans="1:27" x14ac:dyDescent="0.3">
      <c r="A18" s="57" t="e">
        <f>VLOOKUP($M18,PercentFHGoalStats!$A$3:$AE$998,5,FALSE)</f>
        <v>#DIV/0!</v>
      </c>
      <c r="B18" s="57" t="e">
        <f>VLOOKUP($M18,PercentFHGoalStats!$A$3:$AE$998,6,FALSE)</f>
        <v>#DIV/0!</v>
      </c>
      <c r="C18" s="57" t="e">
        <f>VLOOKUP($M18,PercentFHGoalStats!$A$3:$AE$998,8,FALSE)</f>
        <v>#DIV/0!</v>
      </c>
      <c r="D18" s="57" t="e">
        <f>VLOOKUP($M18,PercentFHGoalStats!$A$3:$AE$998,9,FALSE)</f>
        <v>#DIV/0!</v>
      </c>
      <c r="E18" s="57" t="e">
        <f>VLOOKUP($M18,PercentFHGoalStats!$A$3:$AE$998,11,FALSE)</f>
        <v>#DIV/0!</v>
      </c>
      <c r="F18" s="57" t="e">
        <f>VLOOKUP($M18,PercentFHGoalStats!$A$3:$AE$998,12,FALSE)</f>
        <v>#DIV/0!</v>
      </c>
      <c r="G18" s="57" t="e">
        <f>VLOOKUP($M18,PercentFHGoalStats!$A$3:$AE$998,14,FALSE)</f>
        <v>#DIV/0!</v>
      </c>
      <c r="H18" s="57" t="e">
        <f>VLOOKUP($M18,PercentFHGoalStats!$A$3:$AE$998,15,FALSE)</f>
        <v>#DIV/0!</v>
      </c>
      <c r="I18" s="57" t="e">
        <f>VLOOKUP($M18,PercentFHGoalStats!$A$3:$AE$998,17,FALSE)</f>
        <v>#DIV/0!</v>
      </c>
      <c r="J18" s="57" t="e">
        <f>VLOOKUP($M18,PercentFHGoalStats!$A$3:$AE$998,18,FALSE)</f>
        <v>#DIV/0!</v>
      </c>
      <c r="K18" s="57" t="e">
        <f>VLOOKUP($M18,PercentFHGoalStats!$A$3:$AE$998,20,FALSE)</f>
        <v>#DIV/0!</v>
      </c>
      <c r="L18" s="57" t="e">
        <f>VLOOKUP($M18,PercentFHGoalStats!$A$3:$AE$998,21,FALSE)</f>
        <v>#DIV/0!</v>
      </c>
      <c r="M18" s="53" t="str">
        <f>Fixtures!A18</f>
        <v>Boavista</v>
      </c>
      <c r="N18" s="54">
        <f>Fixtures!D18</f>
        <v>43688</v>
      </c>
      <c r="O18" s="53" t="str">
        <f>Fixtures!B18</f>
        <v>Desportivo Aves</v>
      </c>
      <c r="P18" s="57" t="e">
        <f>VLOOKUP($O18,PercentFHGoalStats!$A$3:$AE$998,5,FALSE)</f>
        <v>#DIV/0!</v>
      </c>
      <c r="Q18" s="57" t="e">
        <f>VLOOKUP($O18,PercentFHGoalStats!$A$3:$AE$998,7,FALSE)</f>
        <v>#DIV/0!</v>
      </c>
      <c r="R18" s="57" t="e">
        <f>VLOOKUP($O18,PercentFHGoalStats!$A$3:$AE$998,8,FALSE)</f>
        <v>#DIV/0!</v>
      </c>
      <c r="S18" s="57" t="e">
        <f>VLOOKUP($O18,PercentFHGoalStats!$A$3:$AE$998,10,FALSE)</f>
        <v>#DIV/0!</v>
      </c>
      <c r="T18" s="57" t="e">
        <f>VLOOKUP($O18,PercentFHGoalStats!$A$3:$AE$998,11,FALSE)</f>
        <v>#DIV/0!</v>
      </c>
      <c r="U18" s="57" t="e">
        <f>VLOOKUP($O18,PercentFHGoalStats!$A$3:$AE$998,13,FALSE)</f>
        <v>#DIV/0!</v>
      </c>
      <c r="V18" s="57" t="e">
        <f>VLOOKUP($O18,PercentFHGoalStats!$A$3:$AE$998,14,FALSE)</f>
        <v>#DIV/0!</v>
      </c>
      <c r="W18" s="57" t="e">
        <f>VLOOKUP($O18,PercentFHGoalStats!$A$3:$AE$998,16,FALSE)</f>
        <v>#DIV/0!</v>
      </c>
      <c r="X18" s="57" t="e">
        <f>VLOOKUP($O18,PercentFHGoalStats!$A$3:$AE$998,17,FALSE)</f>
        <v>#DIV/0!</v>
      </c>
      <c r="Y18" s="57" t="e">
        <f>VLOOKUP($O18,PercentFHGoalStats!$A$3:$AE$998,19,FALSE)</f>
        <v>#DIV/0!</v>
      </c>
      <c r="Z18" s="57" t="e">
        <f>VLOOKUP($O18,PercentFHGoalStats!$A$3:$AE$998,20,FALSE)</f>
        <v>#DIV/0!</v>
      </c>
      <c r="AA18" s="57" t="e">
        <f>VLOOKUP($O18,PercentFHGoalStats!$A$3:$AE$998,22,FALSE)</f>
        <v>#DIV/0!</v>
      </c>
    </row>
    <row r="19" spans="1:27" x14ac:dyDescent="0.3">
      <c r="A19" s="57" t="e">
        <f>VLOOKUP($M19,PercentFHGoalStats!$A$3:$AE$998,5,FALSE)</f>
        <v>#DIV/0!</v>
      </c>
      <c r="B19" s="57" t="e">
        <f>VLOOKUP($M19,PercentFHGoalStats!$A$3:$AE$998,6,FALSE)</f>
        <v>#DIV/0!</v>
      </c>
      <c r="C19" s="57" t="e">
        <f>VLOOKUP($M19,PercentFHGoalStats!$A$3:$AE$998,8,FALSE)</f>
        <v>#DIV/0!</v>
      </c>
      <c r="D19" s="57" t="e">
        <f>VLOOKUP($M19,PercentFHGoalStats!$A$3:$AE$998,9,FALSE)</f>
        <v>#DIV/0!</v>
      </c>
      <c r="E19" s="57" t="e">
        <f>VLOOKUP($M19,PercentFHGoalStats!$A$3:$AE$998,11,FALSE)</f>
        <v>#DIV/0!</v>
      </c>
      <c r="F19" s="57" t="e">
        <f>VLOOKUP($M19,PercentFHGoalStats!$A$3:$AE$998,12,FALSE)</f>
        <v>#DIV/0!</v>
      </c>
      <c r="G19" s="57" t="e">
        <f>VLOOKUP($M19,PercentFHGoalStats!$A$3:$AE$998,14,FALSE)</f>
        <v>#DIV/0!</v>
      </c>
      <c r="H19" s="57" t="e">
        <f>VLOOKUP($M19,PercentFHGoalStats!$A$3:$AE$998,15,FALSE)</f>
        <v>#DIV/0!</v>
      </c>
      <c r="I19" s="57" t="e">
        <f>VLOOKUP($M19,PercentFHGoalStats!$A$3:$AE$998,17,FALSE)</f>
        <v>#DIV/0!</v>
      </c>
      <c r="J19" s="57" t="e">
        <f>VLOOKUP($M19,PercentFHGoalStats!$A$3:$AE$998,18,FALSE)</f>
        <v>#DIV/0!</v>
      </c>
      <c r="K19" s="57" t="e">
        <f>VLOOKUP($M19,PercentFHGoalStats!$A$3:$AE$998,20,FALSE)</f>
        <v>#DIV/0!</v>
      </c>
      <c r="L19" s="57" t="e">
        <f>VLOOKUP($M19,PercentFHGoalStats!$A$3:$AE$998,21,FALSE)</f>
        <v>#DIV/0!</v>
      </c>
      <c r="M19" s="53" t="str">
        <f>Fixtures!A19</f>
        <v>Feirense</v>
      </c>
      <c r="N19" s="54">
        <f>Fixtures!D19</f>
        <v>43688</v>
      </c>
      <c r="O19" s="53" t="str">
        <f>Fixtures!B19</f>
        <v>Vilafranquense</v>
      </c>
      <c r="P19" s="57" t="e">
        <f>VLOOKUP($O19,PercentFHGoalStats!$A$3:$AE$998,5,FALSE)</f>
        <v>#DIV/0!</v>
      </c>
      <c r="Q19" s="57" t="e">
        <f>VLOOKUP($O19,PercentFHGoalStats!$A$3:$AE$998,7,FALSE)</f>
        <v>#DIV/0!</v>
      </c>
      <c r="R19" s="57" t="e">
        <f>VLOOKUP($O19,PercentFHGoalStats!$A$3:$AE$998,8,FALSE)</f>
        <v>#DIV/0!</v>
      </c>
      <c r="S19" s="57" t="e">
        <f>VLOOKUP($O19,PercentFHGoalStats!$A$3:$AE$998,10,FALSE)</f>
        <v>#DIV/0!</v>
      </c>
      <c r="T19" s="57" t="e">
        <f>VLOOKUP($O19,PercentFHGoalStats!$A$3:$AE$998,11,FALSE)</f>
        <v>#DIV/0!</v>
      </c>
      <c r="U19" s="57" t="e">
        <f>VLOOKUP($O19,PercentFHGoalStats!$A$3:$AE$998,13,FALSE)</f>
        <v>#DIV/0!</v>
      </c>
      <c r="V19" s="57" t="e">
        <f>VLOOKUP($O19,PercentFHGoalStats!$A$3:$AE$998,14,FALSE)</f>
        <v>#DIV/0!</v>
      </c>
      <c r="W19" s="57" t="e">
        <f>VLOOKUP($O19,PercentFHGoalStats!$A$3:$AE$998,16,FALSE)</f>
        <v>#DIV/0!</v>
      </c>
      <c r="X19" s="57" t="e">
        <f>VLOOKUP($O19,PercentFHGoalStats!$A$3:$AE$998,17,FALSE)</f>
        <v>#DIV/0!</v>
      </c>
      <c r="Y19" s="57" t="e">
        <f>VLOOKUP($O19,PercentFHGoalStats!$A$3:$AE$998,19,FALSE)</f>
        <v>#DIV/0!</v>
      </c>
      <c r="Z19" s="57" t="e">
        <f>VLOOKUP($O19,PercentFHGoalStats!$A$3:$AE$998,20,FALSE)</f>
        <v>#DIV/0!</v>
      </c>
      <c r="AA19" s="57" t="e">
        <f>VLOOKUP($O19,PercentFHGoalStats!$A$3:$AE$998,22,FALSE)</f>
        <v>#DIV/0!</v>
      </c>
    </row>
    <row r="20" spans="1:27" x14ac:dyDescent="0.3">
      <c r="A20" s="57" t="e">
        <f>VLOOKUP($M20,PercentFHGoalStats!$A$3:$AE$998,5,FALSE)</f>
        <v>#DIV/0!</v>
      </c>
      <c r="B20" s="57" t="e">
        <f>VLOOKUP($M20,PercentFHGoalStats!$A$3:$AE$998,6,FALSE)</f>
        <v>#DIV/0!</v>
      </c>
      <c r="C20" s="57" t="e">
        <f>VLOOKUP($M20,PercentFHGoalStats!$A$3:$AE$998,8,FALSE)</f>
        <v>#DIV/0!</v>
      </c>
      <c r="D20" s="57" t="e">
        <f>VLOOKUP($M20,PercentFHGoalStats!$A$3:$AE$998,9,FALSE)</f>
        <v>#DIV/0!</v>
      </c>
      <c r="E20" s="57" t="e">
        <f>VLOOKUP($M20,PercentFHGoalStats!$A$3:$AE$998,11,FALSE)</f>
        <v>#DIV/0!</v>
      </c>
      <c r="F20" s="57" t="e">
        <f>VLOOKUP($M20,PercentFHGoalStats!$A$3:$AE$998,12,FALSE)</f>
        <v>#DIV/0!</v>
      </c>
      <c r="G20" s="57" t="e">
        <f>VLOOKUP($M20,PercentFHGoalStats!$A$3:$AE$998,14,FALSE)</f>
        <v>#DIV/0!</v>
      </c>
      <c r="H20" s="57" t="e">
        <f>VLOOKUP($M20,PercentFHGoalStats!$A$3:$AE$998,15,FALSE)</f>
        <v>#DIV/0!</v>
      </c>
      <c r="I20" s="57" t="e">
        <f>VLOOKUP($M20,PercentFHGoalStats!$A$3:$AE$998,17,FALSE)</f>
        <v>#DIV/0!</v>
      </c>
      <c r="J20" s="57" t="e">
        <f>VLOOKUP($M20,PercentFHGoalStats!$A$3:$AE$998,18,FALSE)</f>
        <v>#DIV/0!</v>
      </c>
      <c r="K20" s="57" t="e">
        <f>VLOOKUP($M20,PercentFHGoalStats!$A$3:$AE$998,20,FALSE)</f>
        <v>#DIV/0!</v>
      </c>
      <c r="L20" s="57" t="e">
        <f>VLOOKUP($M20,PercentFHGoalStats!$A$3:$AE$998,21,FALSE)</f>
        <v>#DIV/0!</v>
      </c>
      <c r="M20" s="53" t="str">
        <f>Fixtures!A20</f>
        <v>Académica</v>
      </c>
      <c r="N20" s="54">
        <f>Fixtures!D20</f>
        <v>43688</v>
      </c>
      <c r="O20" s="53" t="str">
        <f>Fixtures!B20</f>
        <v>Leixões</v>
      </c>
      <c r="P20" s="57" t="e">
        <f>VLOOKUP($O20,PercentFHGoalStats!$A$3:$AE$998,5,FALSE)</f>
        <v>#DIV/0!</v>
      </c>
      <c r="Q20" s="57" t="e">
        <f>VLOOKUP($O20,PercentFHGoalStats!$A$3:$AE$998,7,FALSE)</f>
        <v>#DIV/0!</v>
      </c>
      <c r="R20" s="57" t="e">
        <f>VLOOKUP($O20,PercentFHGoalStats!$A$3:$AE$998,8,FALSE)</f>
        <v>#DIV/0!</v>
      </c>
      <c r="S20" s="57" t="e">
        <f>VLOOKUP($O20,PercentFHGoalStats!$A$3:$AE$998,10,FALSE)</f>
        <v>#DIV/0!</v>
      </c>
      <c r="T20" s="57" t="e">
        <f>VLOOKUP($O20,PercentFHGoalStats!$A$3:$AE$998,11,FALSE)</f>
        <v>#DIV/0!</v>
      </c>
      <c r="U20" s="57" t="e">
        <f>VLOOKUP($O20,PercentFHGoalStats!$A$3:$AE$998,13,FALSE)</f>
        <v>#DIV/0!</v>
      </c>
      <c r="V20" s="57" t="e">
        <f>VLOOKUP($O20,PercentFHGoalStats!$A$3:$AE$998,14,FALSE)</f>
        <v>#DIV/0!</v>
      </c>
      <c r="W20" s="57" t="e">
        <f>VLOOKUP($O20,PercentFHGoalStats!$A$3:$AE$998,16,FALSE)</f>
        <v>#DIV/0!</v>
      </c>
      <c r="X20" s="57" t="e">
        <f>VLOOKUP($O20,PercentFHGoalStats!$A$3:$AE$998,17,FALSE)</f>
        <v>#DIV/0!</v>
      </c>
      <c r="Y20" s="57" t="e">
        <f>VLOOKUP($O20,PercentFHGoalStats!$A$3:$AE$998,19,FALSE)</f>
        <v>#DIV/0!</v>
      </c>
      <c r="Z20" s="57" t="e">
        <f>VLOOKUP($O20,PercentFHGoalStats!$A$3:$AE$998,20,FALSE)</f>
        <v>#DIV/0!</v>
      </c>
      <c r="AA20" s="57" t="e">
        <f>VLOOKUP($O20,PercentFHGoalStats!$A$3:$AE$998,22,FALSE)</f>
        <v>#DIV/0!</v>
      </c>
    </row>
    <row r="21" spans="1:27" x14ac:dyDescent="0.3">
      <c r="A21" s="57" t="e">
        <f>VLOOKUP($M21,PercentFHGoalStats!$A$3:$AE$998,5,FALSE)</f>
        <v>#DIV/0!</v>
      </c>
      <c r="B21" s="57" t="e">
        <f>VLOOKUP($M21,PercentFHGoalStats!$A$3:$AE$998,6,FALSE)</f>
        <v>#DIV/0!</v>
      </c>
      <c r="C21" s="57" t="e">
        <f>VLOOKUP($M21,PercentFHGoalStats!$A$3:$AE$998,8,FALSE)</f>
        <v>#DIV/0!</v>
      </c>
      <c r="D21" s="57" t="e">
        <f>VLOOKUP($M21,PercentFHGoalStats!$A$3:$AE$998,9,FALSE)</f>
        <v>#DIV/0!</v>
      </c>
      <c r="E21" s="57" t="e">
        <f>VLOOKUP($M21,PercentFHGoalStats!$A$3:$AE$998,11,FALSE)</f>
        <v>#DIV/0!</v>
      </c>
      <c r="F21" s="57" t="e">
        <f>VLOOKUP($M21,PercentFHGoalStats!$A$3:$AE$998,12,FALSE)</f>
        <v>#DIV/0!</v>
      </c>
      <c r="G21" s="57" t="e">
        <f>VLOOKUP($M21,PercentFHGoalStats!$A$3:$AE$998,14,FALSE)</f>
        <v>#DIV/0!</v>
      </c>
      <c r="H21" s="57" t="e">
        <f>VLOOKUP($M21,PercentFHGoalStats!$A$3:$AE$998,15,FALSE)</f>
        <v>#DIV/0!</v>
      </c>
      <c r="I21" s="57" t="e">
        <f>VLOOKUP($M21,PercentFHGoalStats!$A$3:$AE$998,17,FALSE)</f>
        <v>#DIV/0!</v>
      </c>
      <c r="J21" s="57" t="e">
        <f>VLOOKUP($M21,PercentFHGoalStats!$A$3:$AE$998,18,FALSE)</f>
        <v>#DIV/0!</v>
      </c>
      <c r="K21" s="57" t="e">
        <f>VLOOKUP($M21,PercentFHGoalStats!$A$3:$AE$998,20,FALSE)</f>
        <v>#DIV/0!</v>
      </c>
      <c r="L21" s="57" t="e">
        <f>VLOOKUP($M21,PercentFHGoalStats!$A$3:$AE$998,21,FALSE)</f>
        <v>#DIV/0!</v>
      </c>
      <c r="M21" s="53" t="str">
        <f>Fixtures!A21</f>
        <v>Sporting Covilhã</v>
      </c>
      <c r="N21" s="54">
        <f>Fixtures!D21</f>
        <v>43688</v>
      </c>
      <c r="O21" s="53" t="str">
        <f>Fixtures!B21</f>
        <v>Porto II</v>
      </c>
      <c r="P21" s="57" t="e">
        <f>VLOOKUP($O21,PercentFHGoalStats!$A$3:$AE$998,5,FALSE)</f>
        <v>#DIV/0!</v>
      </c>
      <c r="Q21" s="57" t="e">
        <f>VLOOKUP($O21,PercentFHGoalStats!$A$3:$AE$998,7,FALSE)</f>
        <v>#DIV/0!</v>
      </c>
      <c r="R21" s="57" t="e">
        <f>VLOOKUP($O21,PercentFHGoalStats!$A$3:$AE$998,8,FALSE)</f>
        <v>#DIV/0!</v>
      </c>
      <c r="S21" s="57" t="e">
        <f>VLOOKUP($O21,PercentFHGoalStats!$A$3:$AE$998,10,FALSE)</f>
        <v>#DIV/0!</v>
      </c>
      <c r="T21" s="57" t="e">
        <f>VLOOKUP($O21,PercentFHGoalStats!$A$3:$AE$998,11,FALSE)</f>
        <v>#DIV/0!</v>
      </c>
      <c r="U21" s="57" t="e">
        <f>VLOOKUP($O21,PercentFHGoalStats!$A$3:$AE$998,13,FALSE)</f>
        <v>#DIV/0!</v>
      </c>
      <c r="V21" s="57" t="e">
        <f>VLOOKUP($O21,PercentFHGoalStats!$A$3:$AE$998,14,FALSE)</f>
        <v>#DIV/0!</v>
      </c>
      <c r="W21" s="57" t="e">
        <f>VLOOKUP($O21,PercentFHGoalStats!$A$3:$AE$998,16,FALSE)</f>
        <v>#DIV/0!</v>
      </c>
      <c r="X21" s="57" t="e">
        <f>VLOOKUP($O21,PercentFHGoalStats!$A$3:$AE$998,17,FALSE)</f>
        <v>#DIV/0!</v>
      </c>
      <c r="Y21" s="57" t="e">
        <f>VLOOKUP($O21,PercentFHGoalStats!$A$3:$AE$998,19,FALSE)</f>
        <v>#DIV/0!</v>
      </c>
      <c r="Z21" s="57" t="e">
        <f>VLOOKUP($O21,PercentFHGoalStats!$A$3:$AE$998,20,FALSE)</f>
        <v>#DIV/0!</v>
      </c>
      <c r="AA21" s="57" t="e">
        <f>VLOOKUP($O21,PercentFHGoalStats!$A$3:$AE$998,22,FALSE)</f>
        <v>#DIV/0!</v>
      </c>
    </row>
    <row r="22" spans="1:27" x14ac:dyDescent="0.3">
      <c r="A22" s="57" t="e">
        <f>VLOOKUP($M22,PercentFHGoalStats!$A$3:$AE$998,5,FALSE)</f>
        <v>#DIV/0!</v>
      </c>
      <c r="B22" s="57" t="e">
        <f>VLOOKUP($M22,PercentFHGoalStats!$A$3:$AE$998,6,FALSE)</f>
        <v>#DIV/0!</v>
      </c>
      <c r="C22" s="57" t="e">
        <f>VLOOKUP($M22,PercentFHGoalStats!$A$3:$AE$998,8,FALSE)</f>
        <v>#DIV/0!</v>
      </c>
      <c r="D22" s="57" t="e">
        <f>VLOOKUP($M22,PercentFHGoalStats!$A$3:$AE$998,9,FALSE)</f>
        <v>#DIV/0!</v>
      </c>
      <c r="E22" s="57" t="e">
        <f>VLOOKUP($M22,PercentFHGoalStats!$A$3:$AE$998,11,FALSE)</f>
        <v>#DIV/0!</v>
      </c>
      <c r="F22" s="57" t="e">
        <f>VLOOKUP($M22,PercentFHGoalStats!$A$3:$AE$998,12,FALSE)</f>
        <v>#DIV/0!</v>
      </c>
      <c r="G22" s="57" t="e">
        <f>VLOOKUP($M22,PercentFHGoalStats!$A$3:$AE$998,14,FALSE)</f>
        <v>#DIV/0!</v>
      </c>
      <c r="H22" s="57" t="e">
        <f>VLOOKUP($M22,PercentFHGoalStats!$A$3:$AE$998,15,FALSE)</f>
        <v>#DIV/0!</v>
      </c>
      <c r="I22" s="57" t="e">
        <f>VLOOKUP($M22,PercentFHGoalStats!$A$3:$AE$998,17,FALSE)</f>
        <v>#DIV/0!</v>
      </c>
      <c r="J22" s="57" t="e">
        <f>VLOOKUP($M22,PercentFHGoalStats!$A$3:$AE$998,18,FALSE)</f>
        <v>#DIV/0!</v>
      </c>
      <c r="K22" s="57" t="e">
        <f>VLOOKUP($M22,PercentFHGoalStats!$A$3:$AE$998,20,FALSE)</f>
        <v>#DIV/0!</v>
      </c>
      <c r="L22" s="57" t="e">
        <f>VLOOKUP($M22,PercentFHGoalStats!$A$3:$AE$998,21,FALSE)</f>
        <v>#DIV/0!</v>
      </c>
      <c r="M22" s="53" t="str">
        <f>Fixtures!A22</f>
        <v>Penafiel</v>
      </c>
      <c r="N22" s="54">
        <f>Fixtures!D22</f>
        <v>43688</v>
      </c>
      <c r="O22" s="53" t="str">
        <f>Fixtures!B22</f>
        <v>Academico Viseu</v>
      </c>
      <c r="P22" s="57" t="e">
        <f>VLOOKUP($O22,PercentFHGoalStats!$A$3:$AE$998,5,FALSE)</f>
        <v>#DIV/0!</v>
      </c>
      <c r="Q22" s="57" t="e">
        <f>VLOOKUP($O22,PercentFHGoalStats!$A$3:$AE$998,7,FALSE)</f>
        <v>#DIV/0!</v>
      </c>
      <c r="R22" s="57" t="e">
        <f>VLOOKUP($O22,PercentFHGoalStats!$A$3:$AE$998,8,FALSE)</f>
        <v>#DIV/0!</v>
      </c>
      <c r="S22" s="57" t="e">
        <f>VLOOKUP($O22,PercentFHGoalStats!$A$3:$AE$998,10,FALSE)</f>
        <v>#DIV/0!</v>
      </c>
      <c r="T22" s="57" t="e">
        <f>VLOOKUP($O22,PercentFHGoalStats!$A$3:$AE$998,11,FALSE)</f>
        <v>#DIV/0!</v>
      </c>
      <c r="U22" s="57" t="e">
        <f>VLOOKUP($O22,PercentFHGoalStats!$A$3:$AE$998,13,FALSE)</f>
        <v>#DIV/0!</v>
      </c>
      <c r="V22" s="57" t="e">
        <f>VLOOKUP($O22,PercentFHGoalStats!$A$3:$AE$998,14,FALSE)</f>
        <v>#DIV/0!</v>
      </c>
      <c r="W22" s="57" t="e">
        <f>VLOOKUP($O22,PercentFHGoalStats!$A$3:$AE$998,16,FALSE)</f>
        <v>#DIV/0!</v>
      </c>
      <c r="X22" s="57" t="e">
        <f>VLOOKUP($O22,PercentFHGoalStats!$A$3:$AE$998,17,FALSE)</f>
        <v>#DIV/0!</v>
      </c>
      <c r="Y22" s="57" t="e">
        <f>VLOOKUP($O22,PercentFHGoalStats!$A$3:$AE$998,19,FALSE)</f>
        <v>#DIV/0!</v>
      </c>
      <c r="Z22" s="57" t="e">
        <f>VLOOKUP($O22,PercentFHGoalStats!$A$3:$AE$998,20,FALSE)</f>
        <v>#DIV/0!</v>
      </c>
      <c r="AA22" s="57" t="e">
        <f>VLOOKUP($O22,PercentFHGoalStats!$A$3:$AE$998,22,FALSE)</f>
        <v>#DIV/0!</v>
      </c>
    </row>
    <row r="23" spans="1:27" x14ac:dyDescent="0.3">
      <c r="A23" s="57" t="e">
        <f>VLOOKUP($M23,PercentFHGoalStats!$A$3:$AE$998,5,FALSE)</f>
        <v>#DIV/0!</v>
      </c>
      <c r="B23" s="57" t="e">
        <f>VLOOKUP($M23,PercentFHGoalStats!$A$3:$AE$998,6,FALSE)</f>
        <v>#DIV/0!</v>
      </c>
      <c r="C23" s="57" t="e">
        <f>VLOOKUP($M23,PercentFHGoalStats!$A$3:$AE$998,8,FALSE)</f>
        <v>#DIV/0!</v>
      </c>
      <c r="D23" s="57" t="e">
        <f>VLOOKUP($M23,PercentFHGoalStats!$A$3:$AE$998,9,FALSE)</f>
        <v>#DIV/0!</v>
      </c>
      <c r="E23" s="57" t="e">
        <f>VLOOKUP($M23,PercentFHGoalStats!$A$3:$AE$998,11,FALSE)</f>
        <v>#DIV/0!</v>
      </c>
      <c r="F23" s="57" t="e">
        <f>VLOOKUP($M23,PercentFHGoalStats!$A$3:$AE$998,12,FALSE)</f>
        <v>#DIV/0!</v>
      </c>
      <c r="G23" s="57" t="e">
        <f>VLOOKUP($M23,PercentFHGoalStats!$A$3:$AE$998,14,FALSE)</f>
        <v>#DIV/0!</v>
      </c>
      <c r="H23" s="57" t="e">
        <f>VLOOKUP($M23,PercentFHGoalStats!$A$3:$AE$998,15,FALSE)</f>
        <v>#DIV/0!</v>
      </c>
      <c r="I23" s="57" t="e">
        <f>VLOOKUP($M23,PercentFHGoalStats!$A$3:$AE$998,17,FALSE)</f>
        <v>#DIV/0!</v>
      </c>
      <c r="J23" s="57" t="e">
        <f>VLOOKUP($M23,PercentFHGoalStats!$A$3:$AE$998,18,FALSE)</f>
        <v>#DIV/0!</v>
      </c>
      <c r="K23" s="57" t="e">
        <f>VLOOKUP($M23,PercentFHGoalStats!$A$3:$AE$998,20,FALSE)</f>
        <v>#DIV/0!</v>
      </c>
      <c r="L23" s="57" t="e">
        <f>VLOOKUP($M23,PercentFHGoalStats!$A$3:$AE$998,21,FALSE)</f>
        <v>#DIV/0!</v>
      </c>
      <c r="M23" s="53" t="str">
        <f>Fixtures!A23</f>
        <v>Benfica II</v>
      </c>
      <c r="N23" s="54">
        <f>Fixtures!D23</f>
        <v>43688</v>
      </c>
      <c r="O23" s="53" t="str">
        <f>Fixtures!B23</f>
        <v>Estoril</v>
      </c>
      <c r="P23" s="57" t="e">
        <f>VLOOKUP($O23,PercentFHGoalStats!$A$3:$AE$998,5,FALSE)</f>
        <v>#DIV/0!</v>
      </c>
      <c r="Q23" s="57" t="e">
        <f>VLOOKUP($O23,PercentFHGoalStats!$A$3:$AE$998,7,FALSE)</f>
        <v>#DIV/0!</v>
      </c>
      <c r="R23" s="57" t="e">
        <f>VLOOKUP($O23,PercentFHGoalStats!$A$3:$AE$998,8,FALSE)</f>
        <v>#DIV/0!</v>
      </c>
      <c r="S23" s="57" t="e">
        <f>VLOOKUP($O23,PercentFHGoalStats!$A$3:$AE$998,10,FALSE)</f>
        <v>#DIV/0!</v>
      </c>
      <c r="T23" s="57" t="e">
        <f>VLOOKUP($O23,PercentFHGoalStats!$A$3:$AE$998,11,FALSE)</f>
        <v>#DIV/0!</v>
      </c>
      <c r="U23" s="57" t="e">
        <f>VLOOKUP($O23,PercentFHGoalStats!$A$3:$AE$998,13,FALSE)</f>
        <v>#DIV/0!</v>
      </c>
      <c r="V23" s="57" t="e">
        <f>VLOOKUP($O23,PercentFHGoalStats!$A$3:$AE$998,14,FALSE)</f>
        <v>#DIV/0!</v>
      </c>
      <c r="W23" s="57" t="e">
        <f>VLOOKUP($O23,PercentFHGoalStats!$A$3:$AE$998,16,FALSE)</f>
        <v>#DIV/0!</v>
      </c>
      <c r="X23" s="57" t="e">
        <f>VLOOKUP($O23,PercentFHGoalStats!$A$3:$AE$998,17,FALSE)</f>
        <v>#DIV/0!</v>
      </c>
      <c r="Y23" s="57" t="e">
        <f>VLOOKUP($O23,PercentFHGoalStats!$A$3:$AE$998,19,FALSE)</f>
        <v>#DIV/0!</v>
      </c>
      <c r="Z23" s="57" t="e">
        <f>VLOOKUP($O23,PercentFHGoalStats!$A$3:$AE$998,20,FALSE)</f>
        <v>#DIV/0!</v>
      </c>
      <c r="AA23" s="57" t="e">
        <f>VLOOKUP($O23,PercentFHGoalStats!$A$3:$AE$998,22,FALSE)</f>
        <v>#DIV/0!</v>
      </c>
    </row>
    <row r="24" spans="1:27" x14ac:dyDescent="0.3">
      <c r="A24" s="57">
        <f>VLOOKUP($M24,PercentFHGoalStats!$A$3:$AE$998,5,FALSE)</f>
        <v>1</v>
      </c>
      <c r="B24" s="57" t="e">
        <f>VLOOKUP($M24,PercentFHGoalStats!$A$3:$AE$998,6,FALSE)</f>
        <v>#DIV/0!</v>
      </c>
      <c r="C24" s="57">
        <f>VLOOKUP($M24,PercentFHGoalStats!$A$3:$AE$998,8,FALSE)</f>
        <v>0</v>
      </c>
      <c r="D24" s="57" t="e">
        <f>VLOOKUP($M24,PercentFHGoalStats!$A$3:$AE$998,9,FALSE)</f>
        <v>#DIV/0!</v>
      </c>
      <c r="E24" s="57">
        <f>VLOOKUP($M24,PercentFHGoalStats!$A$3:$AE$998,11,FALSE)</f>
        <v>1</v>
      </c>
      <c r="F24" s="57" t="e">
        <f>VLOOKUP($M24,PercentFHGoalStats!$A$3:$AE$998,12,FALSE)</f>
        <v>#DIV/0!</v>
      </c>
      <c r="G24" s="57">
        <f>VLOOKUP($M24,PercentFHGoalStats!$A$3:$AE$998,14,FALSE)</f>
        <v>0</v>
      </c>
      <c r="H24" s="57" t="e">
        <f>VLOOKUP($M24,PercentFHGoalStats!$A$3:$AE$998,15,FALSE)</f>
        <v>#DIV/0!</v>
      </c>
      <c r="I24" s="57">
        <f>VLOOKUP($M24,PercentFHGoalStats!$A$3:$AE$998,17,FALSE)</f>
        <v>0</v>
      </c>
      <c r="J24" s="57" t="e">
        <f>VLOOKUP($M24,PercentFHGoalStats!$A$3:$AE$998,18,FALSE)</f>
        <v>#DIV/0!</v>
      </c>
      <c r="K24" s="57">
        <f>VLOOKUP($M24,PercentFHGoalStats!$A$3:$AE$998,20,FALSE)</f>
        <v>0</v>
      </c>
      <c r="L24" s="57" t="e">
        <f>VLOOKUP($M24,PercentFHGoalStats!$A$3:$AE$998,21,FALSE)</f>
        <v>#DIV/0!</v>
      </c>
      <c r="M24" s="53" t="str">
        <f>Fixtures!A24</f>
        <v>Rangers</v>
      </c>
      <c r="N24" s="54">
        <f>Fixtures!D24</f>
        <v>43688</v>
      </c>
      <c r="O24" s="53" t="str">
        <f>Fixtures!B24</f>
        <v>Hibernian</v>
      </c>
      <c r="P24" s="57">
        <f>VLOOKUP($O24,PercentFHGoalStats!$A$3:$AE$998,5,FALSE)</f>
        <v>0</v>
      </c>
      <c r="Q24" s="57" t="e">
        <f>VLOOKUP($O24,PercentFHGoalStats!$A$3:$AE$998,7,FALSE)</f>
        <v>#DIV/0!</v>
      </c>
      <c r="R24" s="57">
        <f>VLOOKUP($O24,PercentFHGoalStats!$A$3:$AE$998,8,FALSE)</f>
        <v>0</v>
      </c>
      <c r="S24" s="57" t="e">
        <f>VLOOKUP($O24,PercentFHGoalStats!$A$3:$AE$998,10,FALSE)</f>
        <v>#DIV/0!</v>
      </c>
      <c r="T24" s="57">
        <f>VLOOKUP($O24,PercentFHGoalStats!$A$3:$AE$998,11,FALSE)</f>
        <v>0</v>
      </c>
      <c r="U24" s="57" t="e">
        <f>VLOOKUP($O24,PercentFHGoalStats!$A$3:$AE$998,13,FALSE)</f>
        <v>#DIV/0!</v>
      </c>
      <c r="V24" s="57">
        <f>VLOOKUP($O24,PercentFHGoalStats!$A$3:$AE$998,14,FALSE)</f>
        <v>0</v>
      </c>
      <c r="W24" s="57" t="e">
        <f>VLOOKUP($O24,PercentFHGoalStats!$A$3:$AE$998,16,FALSE)</f>
        <v>#DIV/0!</v>
      </c>
      <c r="X24" s="57">
        <f>VLOOKUP($O24,PercentFHGoalStats!$A$3:$AE$998,17,FALSE)</f>
        <v>0</v>
      </c>
      <c r="Y24" s="57" t="e">
        <f>VLOOKUP($O24,PercentFHGoalStats!$A$3:$AE$998,19,FALSE)</f>
        <v>#DIV/0!</v>
      </c>
      <c r="Z24" s="57">
        <f>VLOOKUP($O24,PercentFHGoalStats!$A$3:$AE$998,20,FALSE)</f>
        <v>0</v>
      </c>
      <c r="AA24" s="57" t="e">
        <f>VLOOKUP($O24,PercentFHGoalStats!$A$3:$AE$998,22,FALSE)</f>
        <v>#DIV/0!</v>
      </c>
    </row>
    <row r="25" spans="1:27" x14ac:dyDescent="0.3">
      <c r="A25" s="57">
        <f>VLOOKUP($M25,PercentFHGoalStats!$A$3:$AE$998,5,FALSE)</f>
        <v>0</v>
      </c>
      <c r="B25" s="57" t="e">
        <f>VLOOKUP($M25,PercentFHGoalStats!$A$3:$AE$998,6,FALSE)</f>
        <v>#DIV/0!</v>
      </c>
      <c r="C25" s="57">
        <f>VLOOKUP($M25,PercentFHGoalStats!$A$3:$AE$998,8,FALSE)</f>
        <v>0</v>
      </c>
      <c r="D25" s="57" t="e">
        <f>VLOOKUP($M25,PercentFHGoalStats!$A$3:$AE$998,9,FALSE)</f>
        <v>#DIV/0!</v>
      </c>
      <c r="E25" s="57">
        <f>VLOOKUP($M25,PercentFHGoalStats!$A$3:$AE$998,11,FALSE)</f>
        <v>0</v>
      </c>
      <c r="F25" s="57" t="e">
        <f>VLOOKUP($M25,PercentFHGoalStats!$A$3:$AE$998,12,FALSE)</f>
        <v>#DIV/0!</v>
      </c>
      <c r="G25" s="57">
        <f>VLOOKUP($M25,PercentFHGoalStats!$A$3:$AE$998,14,FALSE)</f>
        <v>0</v>
      </c>
      <c r="H25" s="57" t="e">
        <f>VLOOKUP($M25,PercentFHGoalStats!$A$3:$AE$998,15,FALSE)</f>
        <v>#DIV/0!</v>
      </c>
      <c r="I25" s="57">
        <f>VLOOKUP($M25,PercentFHGoalStats!$A$3:$AE$998,17,FALSE)</f>
        <v>0</v>
      </c>
      <c r="J25" s="57" t="e">
        <f>VLOOKUP($M25,PercentFHGoalStats!$A$3:$AE$998,18,FALSE)</f>
        <v>#DIV/0!</v>
      </c>
      <c r="K25" s="57">
        <f>VLOOKUP($M25,PercentFHGoalStats!$A$3:$AE$998,20,FALSE)</f>
        <v>0</v>
      </c>
      <c r="L25" s="57" t="e">
        <f>VLOOKUP($M25,PercentFHGoalStats!$A$3:$AE$998,21,FALSE)</f>
        <v>#DIV/0!</v>
      </c>
      <c r="M25" s="53" t="str">
        <f>Fixtures!A25</f>
        <v>St. Mirren</v>
      </c>
      <c r="N25" s="54">
        <f>Fixtures!D25</f>
        <v>43688</v>
      </c>
      <c r="O25" s="53" t="str">
        <f>Fixtures!B25</f>
        <v>Aberdeen</v>
      </c>
      <c r="P25" s="57">
        <f>VLOOKUP($O25,PercentFHGoalStats!$A$3:$AE$998,5,FALSE)</f>
        <v>1</v>
      </c>
      <c r="Q25" s="57" t="e">
        <f>VLOOKUP($O25,PercentFHGoalStats!$A$3:$AE$998,7,FALSE)</f>
        <v>#DIV/0!</v>
      </c>
      <c r="R25" s="57">
        <f>VLOOKUP($O25,PercentFHGoalStats!$A$3:$AE$998,8,FALSE)</f>
        <v>0</v>
      </c>
      <c r="S25" s="57" t="e">
        <f>VLOOKUP($O25,PercentFHGoalStats!$A$3:$AE$998,10,FALSE)</f>
        <v>#DIV/0!</v>
      </c>
      <c r="T25" s="57">
        <f>VLOOKUP($O25,PercentFHGoalStats!$A$3:$AE$998,11,FALSE)</f>
        <v>1</v>
      </c>
      <c r="U25" s="57" t="e">
        <f>VLOOKUP($O25,PercentFHGoalStats!$A$3:$AE$998,13,FALSE)</f>
        <v>#DIV/0!</v>
      </c>
      <c r="V25" s="57">
        <f>VLOOKUP($O25,PercentFHGoalStats!$A$3:$AE$998,14,FALSE)</f>
        <v>0</v>
      </c>
      <c r="W25" s="57" t="e">
        <f>VLOOKUP($O25,PercentFHGoalStats!$A$3:$AE$998,16,FALSE)</f>
        <v>#DIV/0!</v>
      </c>
      <c r="X25" s="57">
        <f>VLOOKUP($O25,PercentFHGoalStats!$A$3:$AE$998,17,FALSE)</f>
        <v>0</v>
      </c>
      <c r="Y25" s="57" t="e">
        <f>VLOOKUP($O25,PercentFHGoalStats!$A$3:$AE$998,19,FALSE)</f>
        <v>#DIV/0!</v>
      </c>
      <c r="Z25" s="57">
        <f>VLOOKUP($O25,PercentFHGoalStats!$A$3:$AE$998,20,FALSE)</f>
        <v>0</v>
      </c>
      <c r="AA25" s="57" t="e">
        <f>VLOOKUP($O25,PercentFHGoalStats!$A$3:$AE$998,22,FALSE)</f>
        <v>#DIV/0!</v>
      </c>
    </row>
    <row r="26" spans="1:27" x14ac:dyDescent="0.3">
      <c r="A26" s="57">
        <f>VLOOKUP($M26,PercentFHGoalStats!$A$3:$AE$998,5,FALSE)</f>
        <v>0.42857142857142855</v>
      </c>
      <c r="B26" s="57">
        <f>VLOOKUP($M26,PercentFHGoalStats!$A$3:$AE$998,6,FALSE)</f>
        <v>0.4</v>
      </c>
      <c r="C26" s="57">
        <f>VLOOKUP($M26,PercentFHGoalStats!$A$3:$AE$998,8,FALSE)</f>
        <v>0</v>
      </c>
      <c r="D26" s="57">
        <f>VLOOKUP($M26,PercentFHGoalStats!$A$3:$AE$998,9,FALSE)</f>
        <v>0</v>
      </c>
      <c r="E26" s="57">
        <f>VLOOKUP($M26,PercentFHGoalStats!$A$3:$AE$998,11,FALSE)</f>
        <v>0.38095238095238093</v>
      </c>
      <c r="F26" s="57">
        <f>VLOOKUP($M26,PercentFHGoalStats!$A$3:$AE$998,12,FALSE)</f>
        <v>0.3</v>
      </c>
      <c r="G26" s="57">
        <f>VLOOKUP($M26,PercentFHGoalStats!$A$3:$AE$998,14,FALSE)</f>
        <v>0</v>
      </c>
      <c r="H26" s="57">
        <f>VLOOKUP($M26,PercentFHGoalStats!$A$3:$AE$998,15,FALSE)</f>
        <v>0</v>
      </c>
      <c r="I26" s="57">
        <f>VLOOKUP($M26,PercentFHGoalStats!$A$3:$AE$998,17,FALSE)</f>
        <v>4.7619047619047616E-2</v>
      </c>
      <c r="J26" s="57">
        <f>VLOOKUP($M26,PercentFHGoalStats!$A$3:$AE$998,18,FALSE)</f>
        <v>0.1</v>
      </c>
      <c r="K26" s="57">
        <f>VLOOKUP($M26,PercentFHGoalStats!$A$3:$AE$998,20,FALSE)</f>
        <v>0</v>
      </c>
      <c r="L26" s="57">
        <f>VLOOKUP($M26,PercentFHGoalStats!$A$3:$AE$998,21,FALSE)</f>
        <v>0</v>
      </c>
      <c r="M26" s="53" t="str">
        <f>Fixtures!A26</f>
        <v>Cerezo Osaka</v>
      </c>
      <c r="N26" s="54">
        <f>Fixtures!D26</f>
        <v>43688</v>
      </c>
      <c r="O26" s="53" t="str">
        <f>Fixtures!B26</f>
        <v>Sagan Tosu</v>
      </c>
      <c r="P26" s="57">
        <f>VLOOKUP($O26,PercentFHGoalStats!$A$3:$AE$998,5,FALSE)</f>
        <v>0.38095238095238093</v>
      </c>
      <c r="Q26" s="57">
        <f>VLOOKUP($O26,PercentFHGoalStats!$A$3:$AE$998,7,FALSE)</f>
        <v>0.45454545454545453</v>
      </c>
      <c r="R26" s="57">
        <f>VLOOKUP($O26,PercentFHGoalStats!$A$3:$AE$998,8,FALSE)</f>
        <v>0.19047619047619047</v>
      </c>
      <c r="S26" s="57">
        <f>VLOOKUP($O26,PercentFHGoalStats!$A$3:$AE$998,10,FALSE)</f>
        <v>0.27272727272727271</v>
      </c>
      <c r="T26" s="57">
        <f>VLOOKUP($O26,PercentFHGoalStats!$A$3:$AE$998,11,FALSE)</f>
        <v>0.19047619047619047</v>
      </c>
      <c r="U26" s="57">
        <f>VLOOKUP($O26,PercentFHGoalStats!$A$3:$AE$998,13,FALSE)</f>
        <v>0.18181818181818182</v>
      </c>
      <c r="V26" s="57">
        <f>VLOOKUP($O26,PercentFHGoalStats!$A$3:$AE$998,14,FALSE)</f>
        <v>4.7619047619047616E-2</v>
      </c>
      <c r="W26" s="57">
        <f>VLOOKUP($O26,PercentFHGoalStats!$A$3:$AE$998,16,FALSE)</f>
        <v>0</v>
      </c>
      <c r="X26" s="57">
        <f>VLOOKUP($O26,PercentFHGoalStats!$A$3:$AE$998,17,FALSE)</f>
        <v>0.33333333333333331</v>
      </c>
      <c r="Y26" s="57">
        <f>VLOOKUP($O26,PercentFHGoalStats!$A$3:$AE$998,19,FALSE)</f>
        <v>0.45454545454545453</v>
      </c>
      <c r="Z26" s="57">
        <f>VLOOKUP($O26,PercentFHGoalStats!$A$3:$AE$998,20,FALSE)</f>
        <v>0.14285714285714285</v>
      </c>
      <c r="AA26" s="57">
        <f>VLOOKUP($O26,PercentFHGoalStats!$A$3:$AE$998,22,FALSE)</f>
        <v>0.18181818181818182</v>
      </c>
    </row>
    <row r="27" spans="1:27" x14ac:dyDescent="0.3">
      <c r="A27" s="57">
        <f>VLOOKUP($M27,PercentFHGoalStats!$A$3:$AE$998,5,FALSE)</f>
        <v>0.5714285714285714</v>
      </c>
      <c r="B27" s="57">
        <f>VLOOKUP($M27,PercentFHGoalStats!$A$3:$AE$998,6,FALSE)</f>
        <v>0.8</v>
      </c>
      <c r="C27" s="57">
        <f>VLOOKUP($M27,PercentFHGoalStats!$A$3:$AE$998,8,FALSE)</f>
        <v>0.2857142857142857</v>
      </c>
      <c r="D27" s="57">
        <f>VLOOKUP($M27,PercentFHGoalStats!$A$3:$AE$998,9,FALSE)</f>
        <v>0.4</v>
      </c>
      <c r="E27" s="57">
        <f>VLOOKUP($M27,PercentFHGoalStats!$A$3:$AE$998,11,FALSE)</f>
        <v>0.14285714285714285</v>
      </c>
      <c r="F27" s="57">
        <f>VLOOKUP($M27,PercentFHGoalStats!$A$3:$AE$998,12,FALSE)</f>
        <v>0.2</v>
      </c>
      <c r="G27" s="57">
        <f>VLOOKUP($M27,PercentFHGoalStats!$A$3:$AE$998,14,FALSE)</f>
        <v>4.7619047619047616E-2</v>
      </c>
      <c r="H27" s="57">
        <f>VLOOKUP($M27,PercentFHGoalStats!$A$3:$AE$998,15,FALSE)</f>
        <v>0.1</v>
      </c>
      <c r="I27" s="57">
        <f>VLOOKUP($M27,PercentFHGoalStats!$A$3:$AE$998,17,FALSE)</f>
        <v>0.52380952380952384</v>
      </c>
      <c r="J27" s="57">
        <f>VLOOKUP($M27,PercentFHGoalStats!$A$3:$AE$998,18,FALSE)</f>
        <v>0.7</v>
      </c>
      <c r="K27" s="57">
        <f>VLOOKUP($M27,PercentFHGoalStats!$A$3:$AE$998,20,FALSE)</f>
        <v>0.19047619047619047</v>
      </c>
      <c r="L27" s="57">
        <f>VLOOKUP($M27,PercentFHGoalStats!$A$3:$AE$998,21,FALSE)</f>
        <v>0.2</v>
      </c>
      <c r="M27" s="53" t="str">
        <f>Fixtures!A27</f>
        <v>Júbilo Iwata</v>
      </c>
      <c r="N27" s="54">
        <f>Fixtures!D27</f>
        <v>43688</v>
      </c>
      <c r="O27" s="53" t="str">
        <f>Fixtures!B27</f>
        <v>Shonan Bellmare</v>
      </c>
      <c r="P27" s="57">
        <f>VLOOKUP($O27,PercentFHGoalStats!$A$3:$AE$998,5,FALSE)</f>
        <v>0.47619047619047616</v>
      </c>
      <c r="Q27" s="57">
        <f>VLOOKUP($O27,PercentFHGoalStats!$A$3:$AE$998,7,FALSE)</f>
        <v>0.5</v>
      </c>
      <c r="R27" s="57">
        <f>VLOOKUP($O27,PercentFHGoalStats!$A$3:$AE$998,8,FALSE)</f>
        <v>0.2857142857142857</v>
      </c>
      <c r="S27" s="57">
        <f>VLOOKUP($O27,PercentFHGoalStats!$A$3:$AE$998,10,FALSE)</f>
        <v>0.4</v>
      </c>
      <c r="T27" s="57">
        <f>VLOOKUP($O27,PercentFHGoalStats!$A$3:$AE$998,11,FALSE)</f>
        <v>0.33333333333333331</v>
      </c>
      <c r="U27" s="57">
        <f>VLOOKUP($O27,PercentFHGoalStats!$A$3:$AE$998,13,FALSE)</f>
        <v>0.3</v>
      </c>
      <c r="V27" s="57">
        <f>VLOOKUP($O27,PercentFHGoalStats!$A$3:$AE$998,14,FALSE)</f>
        <v>4.7619047619047616E-2</v>
      </c>
      <c r="W27" s="57">
        <f>VLOOKUP($O27,PercentFHGoalStats!$A$3:$AE$998,16,FALSE)</f>
        <v>0.1</v>
      </c>
      <c r="X27" s="57">
        <f>VLOOKUP($O27,PercentFHGoalStats!$A$3:$AE$998,17,FALSE)</f>
        <v>0.33333333333333331</v>
      </c>
      <c r="Y27" s="57">
        <f>VLOOKUP($O27,PercentFHGoalStats!$A$3:$AE$998,19,FALSE)</f>
        <v>0.4</v>
      </c>
      <c r="Z27" s="57">
        <f>VLOOKUP($O27,PercentFHGoalStats!$A$3:$AE$998,20,FALSE)</f>
        <v>0.19047619047619047</v>
      </c>
      <c r="AA27" s="57">
        <f>VLOOKUP($O27,PercentFHGoalStats!$A$3:$AE$998,22,FALSE)</f>
        <v>0.3</v>
      </c>
    </row>
    <row r="28" spans="1:27" x14ac:dyDescent="0.3">
      <c r="A28" s="57">
        <f>VLOOKUP($M28,PercentFHGoalStats!$A$3:$AE$998,5,FALSE)</f>
        <v>0.84615384615384615</v>
      </c>
      <c r="B28" s="57">
        <f>VLOOKUP($M28,PercentFHGoalStats!$A$3:$AE$998,6,FALSE)</f>
        <v>1</v>
      </c>
      <c r="C28" s="57">
        <f>VLOOKUP($M28,PercentFHGoalStats!$A$3:$AE$998,8,FALSE)</f>
        <v>0.46153846153846156</v>
      </c>
      <c r="D28" s="57">
        <f>VLOOKUP($M28,PercentFHGoalStats!$A$3:$AE$998,9,FALSE)</f>
        <v>0.42857142857142855</v>
      </c>
      <c r="E28" s="57">
        <f>VLOOKUP($M28,PercentFHGoalStats!$A$3:$AE$998,11,FALSE)</f>
        <v>0.61538461538461542</v>
      </c>
      <c r="F28" s="57">
        <f>VLOOKUP($M28,PercentFHGoalStats!$A$3:$AE$998,12,FALSE)</f>
        <v>1</v>
      </c>
      <c r="G28" s="57">
        <f>VLOOKUP($M28,PercentFHGoalStats!$A$3:$AE$998,14,FALSE)</f>
        <v>7.6923076923076927E-2</v>
      </c>
      <c r="H28" s="57">
        <f>VLOOKUP($M28,PercentFHGoalStats!$A$3:$AE$998,15,FALSE)</f>
        <v>0.14285714285714285</v>
      </c>
      <c r="I28" s="57">
        <f>VLOOKUP($M28,PercentFHGoalStats!$A$3:$AE$998,17,FALSE)</f>
        <v>0.46153846153846156</v>
      </c>
      <c r="J28" s="57">
        <f>VLOOKUP($M28,PercentFHGoalStats!$A$3:$AE$998,18,FALSE)</f>
        <v>0.2857142857142857</v>
      </c>
      <c r="K28" s="57">
        <f>VLOOKUP($M28,PercentFHGoalStats!$A$3:$AE$998,20,FALSE)</f>
        <v>0.23076923076923078</v>
      </c>
      <c r="L28" s="57">
        <f>VLOOKUP($M28,PercentFHGoalStats!$A$3:$AE$998,21,FALSE)</f>
        <v>0</v>
      </c>
      <c r="M28" s="53" t="str">
        <f>Fixtures!A28</f>
        <v>Internacional</v>
      </c>
      <c r="N28" s="54">
        <f>Fixtures!D28</f>
        <v>43688</v>
      </c>
      <c r="O28" s="53" t="str">
        <f>Fixtures!B28</f>
        <v>Corinthians</v>
      </c>
      <c r="P28" s="57">
        <f>VLOOKUP($O28,PercentFHGoalStats!$A$3:$AE$998,5,FALSE)</f>
        <v>0.53846153846153844</v>
      </c>
      <c r="Q28" s="57">
        <f>VLOOKUP($O28,PercentFHGoalStats!$A$3:$AE$998,7,FALSE)</f>
        <v>0.66666666666666663</v>
      </c>
      <c r="R28" s="57">
        <f>VLOOKUP($O28,PercentFHGoalStats!$A$3:$AE$998,8,FALSE)</f>
        <v>0.30769230769230771</v>
      </c>
      <c r="S28" s="57">
        <f>VLOOKUP($O28,PercentFHGoalStats!$A$3:$AE$998,10,FALSE)</f>
        <v>0.5</v>
      </c>
      <c r="T28" s="57">
        <f>VLOOKUP($O28,PercentFHGoalStats!$A$3:$AE$998,11,FALSE)</f>
        <v>0.53846153846153844</v>
      </c>
      <c r="U28" s="57">
        <f>VLOOKUP($O28,PercentFHGoalStats!$A$3:$AE$998,13,FALSE)</f>
        <v>0.66666666666666663</v>
      </c>
      <c r="V28" s="57">
        <f>VLOOKUP($O28,PercentFHGoalStats!$A$3:$AE$998,14,FALSE)</f>
        <v>7.6923076923076927E-2</v>
      </c>
      <c r="W28" s="57">
        <f>VLOOKUP($O28,PercentFHGoalStats!$A$3:$AE$998,16,FALSE)</f>
        <v>0.16666666666666666</v>
      </c>
      <c r="X28" s="57">
        <f>VLOOKUP($O28,PercentFHGoalStats!$A$3:$AE$998,17,FALSE)</f>
        <v>0.30769230769230771</v>
      </c>
      <c r="Y28" s="57">
        <f>VLOOKUP($O28,PercentFHGoalStats!$A$3:$AE$998,19,FALSE)</f>
        <v>0.5</v>
      </c>
      <c r="Z28" s="57">
        <f>VLOOKUP($O28,PercentFHGoalStats!$A$3:$AE$998,20,FALSE)</f>
        <v>0</v>
      </c>
      <c r="AA28" s="57">
        <f>VLOOKUP($O28,PercentFHGoalStats!$A$3:$AE$998,22,FALSE)</f>
        <v>0</v>
      </c>
    </row>
    <row r="29" spans="1:27" x14ac:dyDescent="0.3">
      <c r="A29" s="57">
        <f>VLOOKUP($M29,PercentFHGoalStats!$A$3:$AE$998,5,FALSE)</f>
        <v>0.84615384615384615</v>
      </c>
      <c r="B29" s="57">
        <f>VLOOKUP($M29,PercentFHGoalStats!$A$3:$AE$998,6,FALSE)</f>
        <v>1</v>
      </c>
      <c r="C29" s="57">
        <f>VLOOKUP($M29,PercentFHGoalStats!$A$3:$AE$998,8,FALSE)</f>
        <v>0.61538461538461542</v>
      </c>
      <c r="D29" s="57">
        <f>VLOOKUP($M29,PercentFHGoalStats!$A$3:$AE$998,9,FALSE)</f>
        <v>0.7142857142857143</v>
      </c>
      <c r="E29" s="57">
        <f>VLOOKUP($M29,PercentFHGoalStats!$A$3:$AE$998,11,FALSE)</f>
        <v>0.69230769230769229</v>
      </c>
      <c r="F29" s="57">
        <f>VLOOKUP($M29,PercentFHGoalStats!$A$3:$AE$998,12,FALSE)</f>
        <v>0.8571428571428571</v>
      </c>
      <c r="G29" s="57">
        <f>VLOOKUP($M29,PercentFHGoalStats!$A$3:$AE$998,14,FALSE)</f>
        <v>0.46153846153846156</v>
      </c>
      <c r="H29" s="57">
        <f>VLOOKUP($M29,PercentFHGoalStats!$A$3:$AE$998,15,FALSE)</f>
        <v>0.7142857142857143</v>
      </c>
      <c r="I29" s="57">
        <f>VLOOKUP($M29,PercentFHGoalStats!$A$3:$AE$998,17,FALSE)</f>
        <v>0.53846153846153844</v>
      </c>
      <c r="J29" s="57">
        <f>VLOOKUP($M29,PercentFHGoalStats!$A$3:$AE$998,18,FALSE)</f>
        <v>0.42857142857142855</v>
      </c>
      <c r="K29" s="57">
        <f>VLOOKUP($M29,PercentFHGoalStats!$A$3:$AE$998,20,FALSE)</f>
        <v>7.6923076923076927E-2</v>
      </c>
      <c r="L29" s="57">
        <f>VLOOKUP($M29,PercentFHGoalStats!$A$3:$AE$998,21,FALSE)</f>
        <v>0</v>
      </c>
      <c r="M29" s="53" t="str">
        <f>Fixtures!A29</f>
        <v>Atlético Mineiro</v>
      </c>
      <c r="N29" s="54">
        <f>Fixtures!D29</f>
        <v>43688</v>
      </c>
      <c r="O29" s="53" t="str">
        <f>Fixtures!B29</f>
        <v>Fluminense</v>
      </c>
      <c r="P29" s="57">
        <f>VLOOKUP($O29,PercentFHGoalStats!$A$3:$AE$998,5,FALSE)</f>
        <v>0.76923076923076927</v>
      </c>
      <c r="Q29" s="57">
        <f>VLOOKUP($O29,PercentFHGoalStats!$A$3:$AE$998,7,FALSE)</f>
        <v>0.83333333333333337</v>
      </c>
      <c r="R29" s="57">
        <f>VLOOKUP($O29,PercentFHGoalStats!$A$3:$AE$998,8,FALSE)</f>
        <v>0.46153846153846156</v>
      </c>
      <c r="S29" s="57">
        <f>VLOOKUP($O29,PercentFHGoalStats!$A$3:$AE$998,10,FALSE)</f>
        <v>0.5</v>
      </c>
      <c r="T29" s="57">
        <f>VLOOKUP($O29,PercentFHGoalStats!$A$3:$AE$998,11,FALSE)</f>
        <v>0.53846153846153844</v>
      </c>
      <c r="U29" s="57">
        <f>VLOOKUP($O29,PercentFHGoalStats!$A$3:$AE$998,13,FALSE)</f>
        <v>0.5</v>
      </c>
      <c r="V29" s="57">
        <f>VLOOKUP($O29,PercentFHGoalStats!$A$3:$AE$998,14,FALSE)</f>
        <v>0.23076923076923078</v>
      </c>
      <c r="W29" s="57">
        <f>VLOOKUP($O29,PercentFHGoalStats!$A$3:$AE$998,16,FALSE)</f>
        <v>0.33333333333333331</v>
      </c>
      <c r="X29" s="57">
        <f>VLOOKUP($O29,PercentFHGoalStats!$A$3:$AE$998,17,FALSE)</f>
        <v>0.61538461538461542</v>
      </c>
      <c r="Y29" s="57">
        <f>VLOOKUP($O29,PercentFHGoalStats!$A$3:$AE$998,19,FALSE)</f>
        <v>0.66666666666666663</v>
      </c>
      <c r="Z29" s="57">
        <f>VLOOKUP($O29,PercentFHGoalStats!$A$3:$AE$998,20,FALSE)</f>
        <v>0.30769230769230771</v>
      </c>
      <c r="AA29" s="57">
        <f>VLOOKUP($O29,PercentFHGoalStats!$A$3:$AE$998,22,FALSE)</f>
        <v>0.5</v>
      </c>
    </row>
    <row r="30" spans="1:27" x14ac:dyDescent="0.3">
      <c r="A30" s="57">
        <f>VLOOKUP($M30,PercentFHGoalStats!$A$3:$AE$998,5,FALSE)</f>
        <v>0.84615384615384615</v>
      </c>
      <c r="B30" s="57">
        <f>VLOOKUP($M30,PercentFHGoalStats!$A$3:$AE$998,6,FALSE)</f>
        <v>0.83333333333333337</v>
      </c>
      <c r="C30" s="57">
        <f>VLOOKUP($M30,PercentFHGoalStats!$A$3:$AE$998,8,FALSE)</f>
        <v>0.53846153846153844</v>
      </c>
      <c r="D30" s="57">
        <f>VLOOKUP($M30,PercentFHGoalStats!$A$3:$AE$998,9,FALSE)</f>
        <v>0.5</v>
      </c>
      <c r="E30" s="57">
        <f>VLOOKUP($M30,PercentFHGoalStats!$A$3:$AE$998,11,FALSE)</f>
        <v>0.76923076923076927</v>
      </c>
      <c r="F30" s="57">
        <f>VLOOKUP($M30,PercentFHGoalStats!$A$3:$AE$998,12,FALSE)</f>
        <v>0.83333333333333337</v>
      </c>
      <c r="G30" s="57">
        <f>VLOOKUP($M30,PercentFHGoalStats!$A$3:$AE$998,14,FALSE)</f>
        <v>0.23076923076923078</v>
      </c>
      <c r="H30" s="57">
        <f>VLOOKUP($M30,PercentFHGoalStats!$A$3:$AE$998,15,FALSE)</f>
        <v>0.33333333333333331</v>
      </c>
      <c r="I30" s="57">
        <f>VLOOKUP($M30,PercentFHGoalStats!$A$3:$AE$998,17,FALSE)</f>
        <v>0.38461538461538464</v>
      </c>
      <c r="J30" s="57">
        <f>VLOOKUP($M30,PercentFHGoalStats!$A$3:$AE$998,18,FALSE)</f>
        <v>0.16666666666666666</v>
      </c>
      <c r="K30" s="57">
        <f>VLOOKUP($M30,PercentFHGoalStats!$A$3:$AE$998,20,FALSE)</f>
        <v>7.6923076923076927E-2</v>
      </c>
      <c r="L30" s="57">
        <f>VLOOKUP($M30,PercentFHGoalStats!$A$3:$AE$998,21,FALSE)</f>
        <v>0</v>
      </c>
      <c r="M30" s="53" t="str">
        <f>Fixtures!A30</f>
        <v>Palmeiras</v>
      </c>
      <c r="N30" s="54">
        <f>Fixtures!D30</f>
        <v>43688</v>
      </c>
      <c r="O30" s="53" t="str">
        <f>Fixtures!B30</f>
        <v>Bahia</v>
      </c>
      <c r="P30" s="57">
        <f>VLOOKUP($O30,PercentFHGoalStats!$A$3:$AE$998,5,FALSE)</f>
        <v>0.69230769230769229</v>
      </c>
      <c r="Q30" s="57">
        <f>VLOOKUP($O30,PercentFHGoalStats!$A$3:$AE$998,7,FALSE)</f>
        <v>0.5</v>
      </c>
      <c r="R30" s="57">
        <f>VLOOKUP($O30,PercentFHGoalStats!$A$3:$AE$998,8,FALSE)</f>
        <v>0.30769230769230771</v>
      </c>
      <c r="S30" s="57">
        <f>VLOOKUP($O30,PercentFHGoalStats!$A$3:$AE$998,10,FALSE)</f>
        <v>0.16666666666666666</v>
      </c>
      <c r="T30" s="57">
        <f>VLOOKUP($O30,PercentFHGoalStats!$A$3:$AE$998,11,FALSE)</f>
        <v>0.46153846153846156</v>
      </c>
      <c r="U30" s="57">
        <f>VLOOKUP($O30,PercentFHGoalStats!$A$3:$AE$998,13,FALSE)</f>
        <v>0.16666666666666666</v>
      </c>
      <c r="V30" s="57">
        <f>VLOOKUP($O30,PercentFHGoalStats!$A$3:$AE$998,14,FALSE)</f>
        <v>0.15384615384615385</v>
      </c>
      <c r="W30" s="57">
        <f>VLOOKUP($O30,PercentFHGoalStats!$A$3:$AE$998,16,FALSE)</f>
        <v>0</v>
      </c>
      <c r="X30" s="57">
        <f>VLOOKUP($O30,PercentFHGoalStats!$A$3:$AE$998,17,FALSE)</f>
        <v>0.46153846153846156</v>
      </c>
      <c r="Y30" s="57">
        <f>VLOOKUP($O30,PercentFHGoalStats!$A$3:$AE$998,19,FALSE)</f>
        <v>0.5</v>
      </c>
      <c r="Z30" s="57">
        <f>VLOOKUP($O30,PercentFHGoalStats!$A$3:$AE$998,20,FALSE)</f>
        <v>0.15384615384615385</v>
      </c>
      <c r="AA30" s="57">
        <f>VLOOKUP($O30,PercentFHGoalStats!$A$3:$AE$998,22,FALSE)</f>
        <v>0.16666666666666666</v>
      </c>
    </row>
    <row r="31" spans="1:27" x14ac:dyDescent="0.3">
      <c r="A31" s="57">
        <f>VLOOKUP($M31,PercentFHGoalStats!$A$3:$AE$998,5,FALSE)</f>
        <v>0.76923076923076927</v>
      </c>
      <c r="B31" s="57">
        <f>VLOOKUP($M31,PercentFHGoalStats!$A$3:$AE$998,6,FALSE)</f>
        <v>1</v>
      </c>
      <c r="C31" s="57">
        <f>VLOOKUP($M31,PercentFHGoalStats!$A$3:$AE$998,8,FALSE)</f>
        <v>0.38461538461538464</v>
      </c>
      <c r="D31" s="57">
        <f>VLOOKUP($M31,PercentFHGoalStats!$A$3:$AE$998,9,FALSE)</f>
        <v>0.5</v>
      </c>
      <c r="E31" s="57">
        <f>VLOOKUP($M31,PercentFHGoalStats!$A$3:$AE$998,11,FALSE)</f>
        <v>0.61538461538461542</v>
      </c>
      <c r="F31" s="57">
        <f>VLOOKUP($M31,PercentFHGoalStats!$A$3:$AE$998,12,FALSE)</f>
        <v>1</v>
      </c>
      <c r="G31" s="57">
        <f>VLOOKUP($M31,PercentFHGoalStats!$A$3:$AE$998,14,FALSE)</f>
        <v>7.6923076923076927E-2</v>
      </c>
      <c r="H31" s="57">
        <f>VLOOKUP($M31,PercentFHGoalStats!$A$3:$AE$998,15,FALSE)</f>
        <v>0.16666666666666666</v>
      </c>
      <c r="I31" s="57">
        <f>VLOOKUP($M31,PercentFHGoalStats!$A$3:$AE$998,17,FALSE)</f>
        <v>0.46153846153846156</v>
      </c>
      <c r="J31" s="57">
        <f>VLOOKUP($M31,PercentFHGoalStats!$A$3:$AE$998,18,FALSE)</f>
        <v>0.5</v>
      </c>
      <c r="K31" s="57">
        <f>VLOOKUP($M31,PercentFHGoalStats!$A$3:$AE$998,20,FALSE)</f>
        <v>0.15384615384615385</v>
      </c>
      <c r="L31" s="57">
        <f>VLOOKUP($M31,PercentFHGoalStats!$A$3:$AE$998,21,FALSE)</f>
        <v>0</v>
      </c>
      <c r="M31" s="53" t="str">
        <f>Fixtures!A31</f>
        <v>Flamengo</v>
      </c>
      <c r="N31" s="54">
        <f>Fixtures!D31</f>
        <v>43688</v>
      </c>
      <c r="O31" s="53" t="str">
        <f>Fixtures!B31</f>
        <v>Grêmio</v>
      </c>
      <c r="P31" s="57">
        <f>VLOOKUP($O31,PercentFHGoalStats!$A$3:$AE$998,5,FALSE)</f>
        <v>0.76923076923076927</v>
      </c>
      <c r="Q31" s="57">
        <f>VLOOKUP($O31,PercentFHGoalStats!$A$3:$AE$998,7,FALSE)</f>
        <v>0.5714285714285714</v>
      </c>
      <c r="R31" s="57">
        <f>VLOOKUP($O31,PercentFHGoalStats!$A$3:$AE$998,8,FALSE)</f>
        <v>0.38461538461538464</v>
      </c>
      <c r="S31" s="57">
        <f>VLOOKUP($O31,PercentFHGoalStats!$A$3:$AE$998,10,FALSE)</f>
        <v>0.2857142857142857</v>
      </c>
      <c r="T31" s="57">
        <f>VLOOKUP($O31,PercentFHGoalStats!$A$3:$AE$998,11,FALSE)</f>
        <v>0.53846153846153844</v>
      </c>
      <c r="U31" s="57">
        <f>VLOOKUP($O31,PercentFHGoalStats!$A$3:$AE$998,13,FALSE)</f>
        <v>0.42857142857142855</v>
      </c>
      <c r="V31" s="57">
        <f>VLOOKUP($O31,PercentFHGoalStats!$A$3:$AE$998,14,FALSE)</f>
        <v>0.15384615384615385</v>
      </c>
      <c r="W31" s="57">
        <f>VLOOKUP($O31,PercentFHGoalStats!$A$3:$AE$998,16,FALSE)</f>
        <v>0</v>
      </c>
      <c r="X31" s="57">
        <f>VLOOKUP($O31,PercentFHGoalStats!$A$3:$AE$998,17,FALSE)</f>
        <v>0.53846153846153844</v>
      </c>
      <c r="Y31" s="57">
        <f>VLOOKUP($O31,PercentFHGoalStats!$A$3:$AE$998,19,FALSE)</f>
        <v>0.42857142857142855</v>
      </c>
      <c r="Z31" s="57">
        <f>VLOOKUP($O31,PercentFHGoalStats!$A$3:$AE$998,20,FALSE)</f>
        <v>0.30769230769230771</v>
      </c>
      <c r="AA31" s="57">
        <f>VLOOKUP($O31,PercentFHGoalStats!$A$3:$AE$998,22,FALSE)</f>
        <v>0.14285714285714285</v>
      </c>
    </row>
    <row r="32" spans="1:27" x14ac:dyDescent="0.3">
      <c r="A32" s="57">
        <f>VLOOKUP($M32,PercentFHGoalStats!$A$3:$AE$998,5,FALSE)</f>
        <v>0.38461538461538464</v>
      </c>
      <c r="B32" s="57">
        <f>VLOOKUP($M32,PercentFHGoalStats!$A$3:$AE$998,6,FALSE)</f>
        <v>0.16666666666666666</v>
      </c>
      <c r="C32" s="57">
        <f>VLOOKUP($M32,PercentFHGoalStats!$A$3:$AE$998,8,FALSE)</f>
        <v>0.23076923076923078</v>
      </c>
      <c r="D32" s="57">
        <f>VLOOKUP($M32,PercentFHGoalStats!$A$3:$AE$998,9,FALSE)</f>
        <v>0.16666666666666666</v>
      </c>
      <c r="E32" s="57">
        <f>VLOOKUP($M32,PercentFHGoalStats!$A$3:$AE$998,11,FALSE)</f>
        <v>0.30769230769230771</v>
      </c>
      <c r="F32" s="57">
        <f>VLOOKUP($M32,PercentFHGoalStats!$A$3:$AE$998,12,FALSE)</f>
        <v>0.16666666666666666</v>
      </c>
      <c r="G32" s="57">
        <f>VLOOKUP($M32,PercentFHGoalStats!$A$3:$AE$998,14,FALSE)</f>
        <v>0.15384615384615385</v>
      </c>
      <c r="H32" s="57">
        <f>VLOOKUP($M32,PercentFHGoalStats!$A$3:$AE$998,15,FALSE)</f>
        <v>0.16666666666666666</v>
      </c>
      <c r="I32" s="57">
        <f>VLOOKUP($M32,PercentFHGoalStats!$A$3:$AE$998,17,FALSE)</f>
        <v>0.30769230769230771</v>
      </c>
      <c r="J32" s="57">
        <f>VLOOKUP($M32,PercentFHGoalStats!$A$3:$AE$998,18,FALSE)</f>
        <v>0.16666666666666666</v>
      </c>
      <c r="K32" s="57">
        <f>VLOOKUP($M32,PercentFHGoalStats!$A$3:$AE$998,20,FALSE)</f>
        <v>0</v>
      </c>
      <c r="L32" s="57">
        <f>VLOOKUP($M32,PercentFHGoalStats!$A$3:$AE$998,21,FALSE)</f>
        <v>0</v>
      </c>
      <c r="M32" s="53" t="str">
        <f>Fixtures!A32</f>
        <v>Botafogo</v>
      </c>
      <c r="N32" s="54">
        <f>Fixtures!D32</f>
        <v>43688</v>
      </c>
      <c r="O32" s="53" t="str">
        <f>Fixtures!B32</f>
        <v>Athletico Paranaense</v>
      </c>
      <c r="P32" s="57">
        <f>VLOOKUP($O32,PercentFHGoalStats!$A$3:$AE$998,5,FALSE)</f>
        <v>0.75</v>
      </c>
      <c r="Q32" s="57">
        <f>VLOOKUP($O32,PercentFHGoalStats!$A$3:$AE$998,7,FALSE)</f>
        <v>0.7142857142857143</v>
      </c>
      <c r="R32" s="57">
        <f>VLOOKUP($O32,PercentFHGoalStats!$A$3:$AE$998,8,FALSE)</f>
        <v>0.5</v>
      </c>
      <c r="S32" s="57">
        <f>VLOOKUP($O32,PercentFHGoalStats!$A$3:$AE$998,10,FALSE)</f>
        <v>0.5714285714285714</v>
      </c>
      <c r="T32" s="57">
        <f>VLOOKUP($O32,PercentFHGoalStats!$A$3:$AE$998,11,FALSE)</f>
        <v>0.5</v>
      </c>
      <c r="U32" s="57">
        <f>VLOOKUP($O32,PercentFHGoalStats!$A$3:$AE$998,13,FALSE)</f>
        <v>0.42857142857142855</v>
      </c>
      <c r="V32" s="57">
        <f>VLOOKUP($O32,PercentFHGoalStats!$A$3:$AE$998,14,FALSE)</f>
        <v>0.33333333333333331</v>
      </c>
      <c r="W32" s="57">
        <f>VLOOKUP($O32,PercentFHGoalStats!$A$3:$AE$998,16,FALSE)</f>
        <v>0.2857142857142857</v>
      </c>
      <c r="X32" s="57">
        <f>VLOOKUP($O32,PercentFHGoalStats!$A$3:$AE$998,17,FALSE)</f>
        <v>0.33333333333333331</v>
      </c>
      <c r="Y32" s="57">
        <f>VLOOKUP($O32,PercentFHGoalStats!$A$3:$AE$998,19,FALSE)</f>
        <v>0.42857142857142855</v>
      </c>
      <c r="Z32" s="57">
        <f>VLOOKUP($O32,PercentFHGoalStats!$A$3:$AE$998,20,FALSE)</f>
        <v>8.3333333333333329E-2</v>
      </c>
      <c r="AA32" s="57">
        <f>VLOOKUP($O32,PercentFHGoalStats!$A$3:$AE$998,22,FALSE)</f>
        <v>0.14285714285714285</v>
      </c>
    </row>
    <row r="33" spans="1:27" x14ac:dyDescent="0.3">
      <c r="A33" s="57">
        <f>VLOOKUP($M33,PercentFHGoalStats!$A$3:$AE$998,5,FALSE)</f>
        <v>0.76923076923076927</v>
      </c>
      <c r="B33" s="57">
        <f>VLOOKUP($M33,PercentFHGoalStats!$A$3:$AE$998,6,FALSE)</f>
        <v>0.5</v>
      </c>
      <c r="C33" s="57">
        <f>VLOOKUP($M33,PercentFHGoalStats!$A$3:$AE$998,8,FALSE)</f>
        <v>0.30769230769230771</v>
      </c>
      <c r="D33" s="57">
        <f>VLOOKUP($M33,PercentFHGoalStats!$A$3:$AE$998,9,FALSE)</f>
        <v>0</v>
      </c>
      <c r="E33" s="57">
        <f>VLOOKUP($M33,PercentFHGoalStats!$A$3:$AE$998,11,FALSE)</f>
        <v>0.30769230769230771</v>
      </c>
      <c r="F33" s="57">
        <f>VLOOKUP($M33,PercentFHGoalStats!$A$3:$AE$998,12,FALSE)</f>
        <v>0.16666666666666666</v>
      </c>
      <c r="G33" s="57">
        <f>VLOOKUP($M33,PercentFHGoalStats!$A$3:$AE$998,14,FALSE)</f>
        <v>0</v>
      </c>
      <c r="H33" s="57">
        <f>VLOOKUP($M33,PercentFHGoalStats!$A$3:$AE$998,15,FALSE)</f>
        <v>0</v>
      </c>
      <c r="I33" s="57">
        <f>VLOOKUP($M33,PercentFHGoalStats!$A$3:$AE$998,17,FALSE)</f>
        <v>0.69230769230769229</v>
      </c>
      <c r="J33" s="57">
        <f>VLOOKUP($M33,PercentFHGoalStats!$A$3:$AE$998,18,FALSE)</f>
        <v>0.33333333333333331</v>
      </c>
      <c r="K33" s="57">
        <f>VLOOKUP($M33,PercentFHGoalStats!$A$3:$AE$998,20,FALSE)</f>
        <v>0.23076923076923078</v>
      </c>
      <c r="L33" s="57">
        <f>VLOOKUP($M33,PercentFHGoalStats!$A$3:$AE$998,21,FALSE)</f>
        <v>0</v>
      </c>
      <c r="M33" s="53" t="str">
        <f>Fixtures!A33</f>
        <v>Avaí</v>
      </c>
      <c r="N33" s="54">
        <f>Fixtures!D33</f>
        <v>43688</v>
      </c>
      <c r="O33" s="53" t="str">
        <f>Fixtures!B33</f>
        <v>Cruzeiro</v>
      </c>
      <c r="P33" s="57">
        <f>VLOOKUP($O33,PercentFHGoalStats!$A$3:$AE$998,5,FALSE)</f>
        <v>0.61538461538461542</v>
      </c>
      <c r="Q33" s="57">
        <f>VLOOKUP($O33,PercentFHGoalStats!$A$3:$AE$998,7,FALSE)</f>
        <v>0.8571428571428571</v>
      </c>
      <c r="R33" s="57">
        <f>VLOOKUP($O33,PercentFHGoalStats!$A$3:$AE$998,8,FALSE)</f>
        <v>0.46153846153846156</v>
      </c>
      <c r="S33" s="57">
        <f>VLOOKUP($O33,PercentFHGoalStats!$A$3:$AE$998,10,FALSE)</f>
        <v>0.5714285714285714</v>
      </c>
      <c r="T33" s="57">
        <f>VLOOKUP($O33,PercentFHGoalStats!$A$3:$AE$998,11,FALSE)</f>
        <v>0.30769230769230771</v>
      </c>
      <c r="U33" s="57">
        <f>VLOOKUP($O33,PercentFHGoalStats!$A$3:$AE$998,13,FALSE)</f>
        <v>0.42857142857142855</v>
      </c>
      <c r="V33" s="57">
        <f>VLOOKUP($O33,PercentFHGoalStats!$A$3:$AE$998,14,FALSE)</f>
        <v>0</v>
      </c>
      <c r="W33" s="57">
        <f>VLOOKUP($O33,PercentFHGoalStats!$A$3:$AE$998,16,FALSE)</f>
        <v>0</v>
      </c>
      <c r="X33" s="57">
        <f>VLOOKUP($O33,PercentFHGoalStats!$A$3:$AE$998,17,FALSE)</f>
        <v>0.61538461538461542</v>
      </c>
      <c r="Y33" s="57">
        <f>VLOOKUP($O33,PercentFHGoalStats!$A$3:$AE$998,19,FALSE)</f>
        <v>0.8571428571428571</v>
      </c>
      <c r="Z33" s="57">
        <f>VLOOKUP($O33,PercentFHGoalStats!$A$3:$AE$998,20,FALSE)</f>
        <v>0.30769230769230771</v>
      </c>
      <c r="AA33" s="57">
        <f>VLOOKUP($O33,PercentFHGoalStats!$A$3:$AE$998,22,FALSE)</f>
        <v>0.2857142857142857</v>
      </c>
    </row>
    <row r="34" spans="1:27" x14ac:dyDescent="0.3">
      <c r="A34" s="57">
        <f>VLOOKUP($M34,PercentFHGoalStats!$A$3:$AE$998,5,FALSE)</f>
        <v>0.5714285714285714</v>
      </c>
      <c r="B34" s="57">
        <f>VLOOKUP($M34,PercentFHGoalStats!$A$3:$AE$998,6,FALSE)</f>
        <v>0.54545454545454541</v>
      </c>
      <c r="C34" s="57">
        <f>VLOOKUP($M34,PercentFHGoalStats!$A$3:$AE$998,8,FALSE)</f>
        <v>0.2857142857142857</v>
      </c>
      <c r="D34" s="57">
        <f>VLOOKUP($M34,PercentFHGoalStats!$A$3:$AE$998,9,FALSE)</f>
        <v>0.18181818181818182</v>
      </c>
      <c r="E34" s="57">
        <f>VLOOKUP($M34,PercentFHGoalStats!$A$3:$AE$998,11,FALSE)</f>
        <v>0.42857142857142855</v>
      </c>
      <c r="F34" s="57">
        <f>VLOOKUP($M34,PercentFHGoalStats!$A$3:$AE$998,12,FALSE)</f>
        <v>0.36363636363636365</v>
      </c>
      <c r="G34" s="57">
        <f>VLOOKUP($M34,PercentFHGoalStats!$A$3:$AE$998,14,FALSE)</f>
        <v>9.5238095238095233E-2</v>
      </c>
      <c r="H34" s="57">
        <f>VLOOKUP($M34,PercentFHGoalStats!$A$3:$AE$998,15,FALSE)</f>
        <v>0</v>
      </c>
      <c r="I34" s="57">
        <f>VLOOKUP($M34,PercentFHGoalStats!$A$3:$AE$998,17,FALSE)</f>
        <v>0.2857142857142857</v>
      </c>
      <c r="J34" s="57">
        <f>VLOOKUP($M34,PercentFHGoalStats!$A$3:$AE$998,18,FALSE)</f>
        <v>0.27272727272727271</v>
      </c>
      <c r="K34" s="57">
        <f>VLOOKUP($M34,PercentFHGoalStats!$A$3:$AE$998,20,FALSE)</f>
        <v>4.7619047619047616E-2</v>
      </c>
      <c r="L34" s="57">
        <f>VLOOKUP($M34,PercentFHGoalStats!$A$3:$AE$998,21,FALSE)</f>
        <v>9.0909090909090912E-2</v>
      </c>
      <c r="M34" s="53" t="str">
        <f>Fixtures!A34</f>
        <v>Chongqing Dangdai Lifan</v>
      </c>
      <c r="N34" s="54">
        <f>Fixtures!D34</f>
        <v>43688</v>
      </c>
      <c r="O34" s="53" t="str">
        <f>Fixtures!B34</f>
        <v>Tianjin Tianhai</v>
      </c>
      <c r="P34" s="57">
        <f>VLOOKUP($O34,PercentFHGoalStats!$A$3:$AE$998,5,FALSE)</f>
        <v>0.76190476190476186</v>
      </c>
      <c r="Q34" s="57">
        <f>VLOOKUP($O34,PercentFHGoalStats!$A$3:$AE$998,7,FALSE)</f>
        <v>0.81818181818181823</v>
      </c>
      <c r="R34" s="57">
        <f>VLOOKUP($O34,PercentFHGoalStats!$A$3:$AE$998,8,FALSE)</f>
        <v>0.33333333333333331</v>
      </c>
      <c r="S34" s="57">
        <f>VLOOKUP($O34,PercentFHGoalStats!$A$3:$AE$998,10,FALSE)</f>
        <v>0.27272727272727271</v>
      </c>
      <c r="T34" s="57">
        <f>VLOOKUP($O34,PercentFHGoalStats!$A$3:$AE$998,11,FALSE)</f>
        <v>0.42857142857142855</v>
      </c>
      <c r="U34" s="57">
        <f>VLOOKUP($O34,PercentFHGoalStats!$A$3:$AE$998,13,FALSE)</f>
        <v>0.36363636363636365</v>
      </c>
      <c r="V34" s="57">
        <f>VLOOKUP($O34,PercentFHGoalStats!$A$3:$AE$998,14,FALSE)</f>
        <v>0</v>
      </c>
      <c r="W34" s="57">
        <f>VLOOKUP($O34,PercentFHGoalStats!$A$3:$AE$998,16,FALSE)</f>
        <v>0</v>
      </c>
      <c r="X34" s="57">
        <f>VLOOKUP($O34,PercentFHGoalStats!$A$3:$AE$998,17,FALSE)</f>
        <v>0.52380952380952384</v>
      </c>
      <c r="Y34" s="57">
        <f>VLOOKUP($O34,PercentFHGoalStats!$A$3:$AE$998,19,FALSE)</f>
        <v>0.54545454545454541</v>
      </c>
      <c r="Z34" s="57">
        <f>VLOOKUP($O34,PercentFHGoalStats!$A$3:$AE$998,20,FALSE)</f>
        <v>0.19047619047619047</v>
      </c>
      <c r="AA34" s="57">
        <f>VLOOKUP($O34,PercentFHGoalStats!$A$3:$AE$998,22,FALSE)</f>
        <v>0.27272727272727271</v>
      </c>
    </row>
    <row r="35" spans="1:27" x14ac:dyDescent="0.3">
      <c r="A35" s="57">
        <f>VLOOKUP($M35,PercentFHGoalStats!$A$3:$AE$998,5,FALSE)</f>
        <v>0.7142857142857143</v>
      </c>
      <c r="B35" s="57">
        <f>VLOOKUP($M35,PercentFHGoalStats!$A$3:$AE$998,6,FALSE)</f>
        <v>0.81818181818181823</v>
      </c>
      <c r="C35" s="57">
        <f>VLOOKUP($M35,PercentFHGoalStats!$A$3:$AE$998,8,FALSE)</f>
        <v>0.38095238095238093</v>
      </c>
      <c r="D35" s="57">
        <f>VLOOKUP($M35,PercentFHGoalStats!$A$3:$AE$998,9,FALSE)</f>
        <v>0.45454545454545453</v>
      </c>
      <c r="E35" s="57">
        <f>VLOOKUP($M35,PercentFHGoalStats!$A$3:$AE$998,11,FALSE)</f>
        <v>0.52380952380952384</v>
      </c>
      <c r="F35" s="57">
        <f>VLOOKUP($M35,PercentFHGoalStats!$A$3:$AE$998,12,FALSE)</f>
        <v>0.81818181818181823</v>
      </c>
      <c r="G35" s="57">
        <f>VLOOKUP($M35,PercentFHGoalStats!$A$3:$AE$998,14,FALSE)</f>
        <v>0.19047619047619047</v>
      </c>
      <c r="H35" s="57">
        <f>VLOOKUP($M35,PercentFHGoalStats!$A$3:$AE$998,15,FALSE)</f>
        <v>0.27272727272727271</v>
      </c>
      <c r="I35" s="57">
        <f>VLOOKUP($M35,PercentFHGoalStats!$A$3:$AE$998,17,FALSE)</f>
        <v>0.33333333333333331</v>
      </c>
      <c r="J35" s="57">
        <f>VLOOKUP($M35,PercentFHGoalStats!$A$3:$AE$998,18,FALSE)</f>
        <v>0.18181818181818182</v>
      </c>
      <c r="K35" s="57">
        <f>VLOOKUP($M35,PercentFHGoalStats!$A$3:$AE$998,20,FALSE)</f>
        <v>9.5238095238095233E-2</v>
      </c>
      <c r="L35" s="57">
        <f>VLOOKUP($M35,PercentFHGoalStats!$A$3:$AE$998,21,FALSE)</f>
        <v>9.0909090909090912E-2</v>
      </c>
      <c r="M35" s="53" t="str">
        <f>Fixtures!A35</f>
        <v>Beijing Guoan</v>
      </c>
      <c r="N35" s="54">
        <f>Fixtures!D35</f>
        <v>43688</v>
      </c>
      <c r="O35" s="53" t="str">
        <f>Fixtures!B35</f>
        <v>Guangzhou Evergrande</v>
      </c>
      <c r="P35" s="57">
        <f>VLOOKUP($O35,PercentFHGoalStats!$A$3:$AE$998,5,FALSE)</f>
        <v>0.80952380952380953</v>
      </c>
      <c r="Q35" s="57">
        <f>VLOOKUP($O35,PercentFHGoalStats!$A$3:$AE$998,7,FALSE)</f>
        <v>0.81818181818181823</v>
      </c>
      <c r="R35" s="57">
        <f>VLOOKUP($O35,PercentFHGoalStats!$A$3:$AE$998,8,FALSE)</f>
        <v>0.42857142857142855</v>
      </c>
      <c r="S35" s="57">
        <f>VLOOKUP($O35,PercentFHGoalStats!$A$3:$AE$998,10,FALSE)</f>
        <v>0.45454545454545453</v>
      </c>
      <c r="T35" s="57">
        <f>VLOOKUP($O35,PercentFHGoalStats!$A$3:$AE$998,11,FALSE)</f>
        <v>0.76190476190476186</v>
      </c>
      <c r="U35" s="57">
        <f>VLOOKUP($O35,PercentFHGoalStats!$A$3:$AE$998,13,FALSE)</f>
        <v>0.72727272727272729</v>
      </c>
      <c r="V35" s="57">
        <f>VLOOKUP($O35,PercentFHGoalStats!$A$3:$AE$998,14,FALSE)</f>
        <v>0.23809523809523808</v>
      </c>
      <c r="W35" s="57">
        <f>VLOOKUP($O35,PercentFHGoalStats!$A$3:$AE$998,16,FALSE)</f>
        <v>0.27272727272727271</v>
      </c>
      <c r="X35" s="57">
        <f>VLOOKUP($O35,PercentFHGoalStats!$A$3:$AE$998,17,FALSE)</f>
        <v>0.23809523809523808</v>
      </c>
      <c r="Y35" s="57">
        <f>VLOOKUP($O35,PercentFHGoalStats!$A$3:$AE$998,19,FALSE)</f>
        <v>0.27272727272727271</v>
      </c>
      <c r="Z35" s="57">
        <f>VLOOKUP($O35,PercentFHGoalStats!$A$3:$AE$998,20,FALSE)</f>
        <v>0</v>
      </c>
      <c r="AA35" s="57">
        <f>VLOOKUP($O35,PercentFHGoalStats!$A$3:$AE$998,22,FALSE)</f>
        <v>0</v>
      </c>
    </row>
    <row r="36" spans="1:27" x14ac:dyDescent="0.3">
      <c r="A36" s="57">
        <f>VLOOKUP($M36,PercentFHGoalStats!$A$3:$AE$998,5,FALSE)</f>
        <v>0.5</v>
      </c>
      <c r="B36" s="57">
        <f>VLOOKUP($M36,PercentFHGoalStats!$A$3:$AE$998,6,FALSE)</f>
        <v>0.5</v>
      </c>
      <c r="C36" s="57">
        <f>VLOOKUP($M36,PercentFHGoalStats!$A$3:$AE$998,8,FALSE)</f>
        <v>0.25</v>
      </c>
      <c r="D36" s="57">
        <f>VLOOKUP($M36,PercentFHGoalStats!$A$3:$AE$998,9,FALSE)</f>
        <v>0.5</v>
      </c>
      <c r="E36" s="57">
        <f>VLOOKUP($M36,PercentFHGoalStats!$A$3:$AE$998,11,FALSE)</f>
        <v>0.25</v>
      </c>
      <c r="F36" s="57">
        <f>VLOOKUP($M36,PercentFHGoalStats!$A$3:$AE$998,12,FALSE)</f>
        <v>0.5</v>
      </c>
      <c r="G36" s="57">
        <f>VLOOKUP($M36,PercentFHGoalStats!$A$3:$AE$998,14,FALSE)</f>
        <v>0.25</v>
      </c>
      <c r="H36" s="57">
        <f>VLOOKUP($M36,PercentFHGoalStats!$A$3:$AE$998,15,FALSE)</f>
        <v>0.5</v>
      </c>
      <c r="I36" s="57">
        <f>VLOOKUP($M36,PercentFHGoalStats!$A$3:$AE$998,17,FALSE)</f>
        <v>0.25</v>
      </c>
      <c r="J36" s="57">
        <f>VLOOKUP($M36,PercentFHGoalStats!$A$3:$AE$998,18,FALSE)</f>
        <v>0</v>
      </c>
      <c r="K36" s="57">
        <f>VLOOKUP($M36,PercentFHGoalStats!$A$3:$AE$998,20,FALSE)</f>
        <v>0</v>
      </c>
      <c r="L36" s="57">
        <f>VLOOKUP($M36,PercentFHGoalStats!$A$3:$AE$998,21,FALSE)</f>
        <v>0</v>
      </c>
      <c r="M36" s="53" t="str">
        <f>Fixtures!A36</f>
        <v>AaB</v>
      </c>
      <c r="N36" s="54">
        <f>Fixtures!D36</f>
        <v>43688</v>
      </c>
      <c r="O36" s="53" t="str">
        <f>Fixtures!B36</f>
        <v>Esbjerg</v>
      </c>
      <c r="P36" s="57">
        <f>VLOOKUP($O36,PercentFHGoalStats!$A$3:$AE$998,5,FALSE)</f>
        <v>0.25</v>
      </c>
      <c r="Q36" s="57">
        <f>VLOOKUP($O36,PercentFHGoalStats!$A$3:$AE$998,7,FALSE)</f>
        <v>0</v>
      </c>
      <c r="R36" s="57">
        <f>VLOOKUP($O36,PercentFHGoalStats!$A$3:$AE$998,8,FALSE)</f>
        <v>0</v>
      </c>
      <c r="S36" s="57">
        <f>VLOOKUP($O36,PercentFHGoalStats!$A$3:$AE$998,10,FALSE)</f>
        <v>0</v>
      </c>
      <c r="T36" s="57">
        <f>VLOOKUP($O36,PercentFHGoalStats!$A$3:$AE$998,11,FALSE)</f>
        <v>0.25</v>
      </c>
      <c r="U36" s="57">
        <f>VLOOKUP($O36,PercentFHGoalStats!$A$3:$AE$998,13,FALSE)</f>
        <v>0</v>
      </c>
      <c r="V36" s="57">
        <f>VLOOKUP($O36,PercentFHGoalStats!$A$3:$AE$998,14,FALSE)</f>
        <v>0</v>
      </c>
      <c r="W36" s="57">
        <f>VLOOKUP($O36,PercentFHGoalStats!$A$3:$AE$998,16,FALSE)</f>
        <v>0</v>
      </c>
      <c r="X36" s="57">
        <f>VLOOKUP($O36,PercentFHGoalStats!$A$3:$AE$998,17,FALSE)</f>
        <v>0</v>
      </c>
      <c r="Y36" s="57">
        <f>VLOOKUP($O36,PercentFHGoalStats!$A$3:$AE$998,19,FALSE)</f>
        <v>0</v>
      </c>
      <c r="Z36" s="57">
        <f>VLOOKUP($O36,PercentFHGoalStats!$A$3:$AE$998,20,FALSE)</f>
        <v>0</v>
      </c>
      <c r="AA36" s="57">
        <f>VLOOKUP($O36,PercentFHGoalStats!$A$3:$AE$998,22,FALSE)</f>
        <v>0</v>
      </c>
    </row>
    <row r="37" spans="1:27" x14ac:dyDescent="0.3">
      <c r="A37" s="57">
        <f>VLOOKUP($M37,PercentFHGoalStats!$A$3:$AE$998,5,FALSE)</f>
        <v>0.75</v>
      </c>
      <c r="B37" s="57">
        <f>VLOOKUP($M37,PercentFHGoalStats!$A$3:$AE$998,6,FALSE)</f>
        <v>0.5</v>
      </c>
      <c r="C37" s="57">
        <f>VLOOKUP($M37,PercentFHGoalStats!$A$3:$AE$998,8,FALSE)</f>
        <v>0.5</v>
      </c>
      <c r="D37" s="57">
        <f>VLOOKUP($M37,PercentFHGoalStats!$A$3:$AE$998,9,FALSE)</f>
        <v>0</v>
      </c>
      <c r="E37" s="57">
        <f>VLOOKUP($M37,PercentFHGoalStats!$A$3:$AE$998,11,FALSE)</f>
        <v>0.5</v>
      </c>
      <c r="F37" s="57">
        <f>VLOOKUP($M37,PercentFHGoalStats!$A$3:$AE$998,12,FALSE)</f>
        <v>0</v>
      </c>
      <c r="G37" s="57">
        <f>VLOOKUP($M37,PercentFHGoalStats!$A$3:$AE$998,14,FALSE)</f>
        <v>0.25</v>
      </c>
      <c r="H37" s="57">
        <f>VLOOKUP($M37,PercentFHGoalStats!$A$3:$AE$998,15,FALSE)</f>
        <v>0</v>
      </c>
      <c r="I37" s="57">
        <f>VLOOKUP($M37,PercentFHGoalStats!$A$3:$AE$998,17,FALSE)</f>
        <v>0.5</v>
      </c>
      <c r="J37" s="57">
        <f>VLOOKUP($M37,PercentFHGoalStats!$A$3:$AE$998,18,FALSE)</f>
        <v>0.5</v>
      </c>
      <c r="K37" s="57">
        <f>VLOOKUP($M37,PercentFHGoalStats!$A$3:$AE$998,20,FALSE)</f>
        <v>0</v>
      </c>
      <c r="L37" s="57">
        <f>VLOOKUP($M37,PercentFHGoalStats!$A$3:$AE$998,21,FALSE)</f>
        <v>0</v>
      </c>
      <c r="M37" s="53" t="str">
        <f>Fixtures!A37</f>
        <v>Horsens</v>
      </c>
      <c r="N37" s="54">
        <f>Fixtures!D37</f>
        <v>43688</v>
      </c>
      <c r="O37" s="53" t="str">
        <f>Fixtures!B37</f>
        <v>Midtjylland</v>
      </c>
      <c r="P37" s="57">
        <f>VLOOKUP($O37,PercentFHGoalStats!$A$3:$AE$998,5,FALSE)</f>
        <v>0.25</v>
      </c>
      <c r="Q37" s="57">
        <f>VLOOKUP($O37,PercentFHGoalStats!$A$3:$AE$998,7,FALSE)</f>
        <v>0</v>
      </c>
      <c r="R37" s="57">
        <f>VLOOKUP($O37,PercentFHGoalStats!$A$3:$AE$998,8,FALSE)</f>
        <v>0.25</v>
      </c>
      <c r="S37" s="57">
        <f>VLOOKUP($O37,PercentFHGoalStats!$A$3:$AE$998,10,FALSE)</f>
        <v>0</v>
      </c>
      <c r="T37" s="57">
        <f>VLOOKUP($O37,PercentFHGoalStats!$A$3:$AE$998,11,FALSE)</f>
        <v>0.25</v>
      </c>
      <c r="U37" s="57">
        <f>VLOOKUP($O37,PercentFHGoalStats!$A$3:$AE$998,13,FALSE)</f>
        <v>0</v>
      </c>
      <c r="V37" s="57">
        <f>VLOOKUP($O37,PercentFHGoalStats!$A$3:$AE$998,14,FALSE)</f>
        <v>0</v>
      </c>
      <c r="W37" s="57">
        <f>VLOOKUP($O37,PercentFHGoalStats!$A$3:$AE$998,16,FALSE)</f>
        <v>0</v>
      </c>
      <c r="X37" s="57">
        <f>VLOOKUP($O37,PercentFHGoalStats!$A$3:$AE$998,17,FALSE)</f>
        <v>0.25</v>
      </c>
      <c r="Y37" s="57">
        <f>VLOOKUP($O37,PercentFHGoalStats!$A$3:$AE$998,19,FALSE)</f>
        <v>0</v>
      </c>
      <c r="Z37" s="57">
        <f>VLOOKUP($O37,PercentFHGoalStats!$A$3:$AE$998,20,FALSE)</f>
        <v>0</v>
      </c>
      <c r="AA37" s="57">
        <f>VLOOKUP($O37,PercentFHGoalStats!$A$3:$AE$998,22,FALSE)</f>
        <v>0</v>
      </c>
    </row>
    <row r="38" spans="1:27" x14ac:dyDescent="0.3">
      <c r="A38" s="57">
        <f>VLOOKUP($M38,PercentFHGoalStats!$A$3:$AE$998,5,FALSE)</f>
        <v>0.75</v>
      </c>
      <c r="B38" s="57">
        <f>VLOOKUP($M38,PercentFHGoalStats!$A$3:$AE$998,6,FALSE)</f>
        <v>0</v>
      </c>
      <c r="C38" s="57">
        <f>VLOOKUP($M38,PercentFHGoalStats!$A$3:$AE$998,8,FALSE)</f>
        <v>0.5</v>
      </c>
      <c r="D38" s="57">
        <f>VLOOKUP($M38,PercentFHGoalStats!$A$3:$AE$998,9,FALSE)</f>
        <v>0</v>
      </c>
      <c r="E38" s="57">
        <f>VLOOKUP($M38,PercentFHGoalStats!$A$3:$AE$998,11,FALSE)</f>
        <v>0.5</v>
      </c>
      <c r="F38" s="57">
        <f>VLOOKUP($M38,PercentFHGoalStats!$A$3:$AE$998,12,FALSE)</f>
        <v>0</v>
      </c>
      <c r="G38" s="57">
        <f>VLOOKUP($M38,PercentFHGoalStats!$A$3:$AE$998,14,FALSE)</f>
        <v>0</v>
      </c>
      <c r="H38" s="57">
        <f>VLOOKUP($M38,PercentFHGoalStats!$A$3:$AE$998,15,FALSE)</f>
        <v>0</v>
      </c>
      <c r="I38" s="57">
        <f>VLOOKUP($M38,PercentFHGoalStats!$A$3:$AE$998,17,FALSE)</f>
        <v>0.5</v>
      </c>
      <c r="J38" s="57">
        <f>VLOOKUP($M38,PercentFHGoalStats!$A$3:$AE$998,18,FALSE)</f>
        <v>0</v>
      </c>
      <c r="K38" s="57">
        <f>VLOOKUP($M38,PercentFHGoalStats!$A$3:$AE$998,20,FALSE)</f>
        <v>0.25</v>
      </c>
      <c r="L38" s="57">
        <f>VLOOKUP($M38,PercentFHGoalStats!$A$3:$AE$998,21,FALSE)</f>
        <v>0</v>
      </c>
      <c r="M38" s="53" t="str">
        <f>Fixtures!A38</f>
        <v>Nordsjælland</v>
      </c>
      <c r="N38" s="54">
        <f>Fixtures!D38</f>
        <v>43688</v>
      </c>
      <c r="O38" s="53" t="str">
        <f>Fixtures!B38</f>
        <v>Silkeborg</v>
      </c>
      <c r="P38" s="57">
        <f>VLOOKUP($O38,PercentFHGoalStats!$A$3:$AE$998,5,FALSE)</f>
        <v>1</v>
      </c>
      <c r="Q38" s="57">
        <f>VLOOKUP($O38,PercentFHGoalStats!$A$3:$AE$998,7,FALSE)</f>
        <v>1</v>
      </c>
      <c r="R38" s="57">
        <f>VLOOKUP($O38,PercentFHGoalStats!$A$3:$AE$998,8,FALSE)</f>
        <v>1</v>
      </c>
      <c r="S38" s="57">
        <f>VLOOKUP($O38,PercentFHGoalStats!$A$3:$AE$998,10,FALSE)</f>
        <v>1</v>
      </c>
      <c r="T38" s="57">
        <f>VLOOKUP($O38,PercentFHGoalStats!$A$3:$AE$998,11,FALSE)</f>
        <v>0.25</v>
      </c>
      <c r="U38" s="57">
        <f>VLOOKUP($O38,PercentFHGoalStats!$A$3:$AE$998,13,FALSE)</f>
        <v>0</v>
      </c>
      <c r="V38" s="57">
        <f>VLOOKUP($O38,PercentFHGoalStats!$A$3:$AE$998,14,FALSE)</f>
        <v>0</v>
      </c>
      <c r="W38" s="57">
        <f>VLOOKUP($O38,PercentFHGoalStats!$A$3:$AE$998,16,FALSE)</f>
        <v>0</v>
      </c>
      <c r="X38" s="57">
        <f>VLOOKUP($O38,PercentFHGoalStats!$A$3:$AE$998,17,FALSE)</f>
        <v>1</v>
      </c>
      <c r="Y38" s="57">
        <f>VLOOKUP($O38,PercentFHGoalStats!$A$3:$AE$998,19,FALSE)</f>
        <v>1</v>
      </c>
      <c r="Z38" s="57">
        <f>VLOOKUP($O38,PercentFHGoalStats!$A$3:$AE$998,20,FALSE)</f>
        <v>0.75</v>
      </c>
      <c r="AA38" s="57">
        <f>VLOOKUP($O38,PercentFHGoalStats!$A$3:$AE$998,22,FALSE)</f>
        <v>1</v>
      </c>
    </row>
    <row r="39" spans="1:27" x14ac:dyDescent="0.3">
      <c r="A39" s="57">
        <f>VLOOKUP($M39,PercentFHGoalStats!$A$3:$AE$998,5,FALSE)</f>
        <v>0.75</v>
      </c>
      <c r="B39" s="57">
        <f>VLOOKUP($M39,PercentFHGoalStats!$A$3:$AE$998,6,FALSE)</f>
        <v>0.5</v>
      </c>
      <c r="C39" s="57">
        <f>VLOOKUP($M39,PercentFHGoalStats!$A$3:$AE$998,8,FALSE)</f>
        <v>0.5</v>
      </c>
      <c r="D39" s="57">
        <f>VLOOKUP($M39,PercentFHGoalStats!$A$3:$AE$998,9,FALSE)</f>
        <v>0.5</v>
      </c>
      <c r="E39" s="57">
        <f>VLOOKUP($M39,PercentFHGoalStats!$A$3:$AE$998,11,FALSE)</f>
        <v>0.5</v>
      </c>
      <c r="F39" s="57">
        <f>VLOOKUP($M39,PercentFHGoalStats!$A$3:$AE$998,12,FALSE)</f>
        <v>0.5</v>
      </c>
      <c r="G39" s="57">
        <f>VLOOKUP($M39,PercentFHGoalStats!$A$3:$AE$998,14,FALSE)</f>
        <v>0</v>
      </c>
      <c r="H39" s="57">
        <f>VLOOKUP($M39,PercentFHGoalStats!$A$3:$AE$998,15,FALSE)</f>
        <v>0</v>
      </c>
      <c r="I39" s="57">
        <f>VLOOKUP($M39,PercentFHGoalStats!$A$3:$AE$998,17,FALSE)</f>
        <v>0.75</v>
      </c>
      <c r="J39" s="57">
        <f>VLOOKUP($M39,PercentFHGoalStats!$A$3:$AE$998,18,FALSE)</f>
        <v>0.5</v>
      </c>
      <c r="K39" s="57">
        <f>VLOOKUP($M39,PercentFHGoalStats!$A$3:$AE$998,20,FALSE)</f>
        <v>0</v>
      </c>
      <c r="L39" s="57">
        <f>VLOOKUP($M39,PercentFHGoalStats!$A$3:$AE$998,21,FALSE)</f>
        <v>0</v>
      </c>
      <c r="M39" s="53" t="str">
        <f>Fixtures!A39</f>
        <v>Hobro</v>
      </c>
      <c r="N39" s="54">
        <f>Fixtures!D39</f>
        <v>43688</v>
      </c>
      <c r="O39" s="53" t="str">
        <f>Fixtures!B39</f>
        <v>Brøndby</v>
      </c>
      <c r="P39" s="57">
        <f>VLOOKUP($O39,PercentFHGoalStats!$A$3:$AE$998,5,FALSE)</f>
        <v>1</v>
      </c>
      <c r="Q39" s="57">
        <f>VLOOKUP($O39,PercentFHGoalStats!$A$3:$AE$998,7,FALSE)</f>
        <v>1</v>
      </c>
      <c r="R39" s="57">
        <f>VLOOKUP($O39,PercentFHGoalStats!$A$3:$AE$998,8,FALSE)</f>
        <v>1</v>
      </c>
      <c r="S39" s="57">
        <f>VLOOKUP($O39,PercentFHGoalStats!$A$3:$AE$998,10,FALSE)</f>
        <v>1</v>
      </c>
      <c r="T39" s="57">
        <f>VLOOKUP($O39,PercentFHGoalStats!$A$3:$AE$998,11,FALSE)</f>
        <v>1</v>
      </c>
      <c r="U39" s="57">
        <f>VLOOKUP($O39,PercentFHGoalStats!$A$3:$AE$998,13,FALSE)</f>
        <v>1</v>
      </c>
      <c r="V39" s="57">
        <f>VLOOKUP($O39,PercentFHGoalStats!$A$3:$AE$998,14,FALSE)</f>
        <v>0.25</v>
      </c>
      <c r="W39" s="57">
        <f>VLOOKUP($O39,PercentFHGoalStats!$A$3:$AE$998,16,FALSE)</f>
        <v>0</v>
      </c>
      <c r="X39" s="57">
        <f>VLOOKUP($O39,PercentFHGoalStats!$A$3:$AE$998,17,FALSE)</f>
        <v>0.75</v>
      </c>
      <c r="Y39" s="57">
        <f>VLOOKUP($O39,PercentFHGoalStats!$A$3:$AE$998,19,FALSE)</f>
        <v>1</v>
      </c>
      <c r="Z39" s="57">
        <f>VLOOKUP($O39,PercentFHGoalStats!$A$3:$AE$998,20,FALSE)</f>
        <v>0</v>
      </c>
      <c r="AA39" s="57">
        <f>VLOOKUP($O39,PercentFHGoalStats!$A$3:$AE$998,22,FALSE)</f>
        <v>0</v>
      </c>
    </row>
    <row r="40" spans="1:27" x14ac:dyDescent="0.3">
      <c r="A40" s="57">
        <f>VLOOKUP($M40,PercentFHGoalStats!$A$3:$AE$998,5,FALSE)</f>
        <v>0.625</v>
      </c>
      <c r="B40" s="57">
        <f>VLOOKUP($M40,PercentFHGoalStats!$A$3:$AE$998,6,FALSE)</f>
        <v>0.75</v>
      </c>
      <c r="C40" s="57">
        <f>VLOOKUP($M40,PercentFHGoalStats!$A$3:$AE$998,8,FALSE)</f>
        <v>0.25</v>
      </c>
      <c r="D40" s="57">
        <f>VLOOKUP($M40,PercentFHGoalStats!$A$3:$AE$998,9,FALSE)</f>
        <v>0.25</v>
      </c>
      <c r="E40" s="57">
        <f>VLOOKUP($M40,PercentFHGoalStats!$A$3:$AE$998,11,FALSE)</f>
        <v>0.375</v>
      </c>
      <c r="F40" s="57">
        <f>VLOOKUP($M40,PercentFHGoalStats!$A$3:$AE$998,12,FALSE)</f>
        <v>0.375</v>
      </c>
      <c r="G40" s="57">
        <f>VLOOKUP($M40,PercentFHGoalStats!$A$3:$AE$998,14,FALSE)</f>
        <v>0.1875</v>
      </c>
      <c r="H40" s="57">
        <f>VLOOKUP($M40,PercentFHGoalStats!$A$3:$AE$998,15,FALSE)</f>
        <v>0.125</v>
      </c>
      <c r="I40" s="57">
        <f>VLOOKUP($M40,PercentFHGoalStats!$A$3:$AE$998,17,FALSE)</f>
        <v>0.375</v>
      </c>
      <c r="J40" s="57">
        <f>VLOOKUP($M40,PercentFHGoalStats!$A$3:$AE$998,18,FALSE)</f>
        <v>0.5</v>
      </c>
      <c r="K40" s="57">
        <f>VLOOKUP($M40,PercentFHGoalStats!$A$3:$AE$998,20,FALSE)</f>
        <v>0.125</v>
      </c>
      <c r="L40" s="57">
        <f>VLOOKUP($M40,PercentFHGoalStats!$A$3:$AE$998,21,FALSE)</f>
        <v>0.125</v>
      </c>
      <c r="M40" s="53" t="str">
        <f>Fixtures!A40</f>
        <v>Haugesund</v>
      </c>
      <c r="N40" s="54">
        <f>Fixtures!D40</f>
        <v>43688</v>
      </c>
      <c r="O40" s="53" t="str">
        <f>Fixtures!B40</f>
        <v>Ranheim</v>
      </c>
      <c r="P40" s="57">
        <f>VLOOKUP($O40,PercentFHGoalStats!$A$3:$AE$998,5,FALSE)</f>
        <v>0.625</v>
      </c>
      <c r="Q40" s="57">
        <f>VLOOKUP($O40,PercentFHGoalStats!$A$3:$AE$998,7,FALSE)</f>
        <v>0.5</v>
      </c>
      <c r="R40" s="57">
        <f>VLOOKUP($O40,PercentFHGoalStats!$A$3:$AE$998,8,FALSE)</f>
        <v>0.1875</v>
      </c>
      <c r="S40" s="57">
        <f>VLOOKUP($O40,PercentFHGoalStats!$A$3:$AE$998,10,FALSE)</f>
        <v>0</v>
      </c>
      <c r="T40" s="57">
        <f>VLOOKUP($O40,PercentFHGoalStats!$A$3:$AE$998,11,FALSE)</f>
        <v>0.375</v>
      </c>
      <c r="U40" s="57">
        <f>VLOOKUP($O40,PercentFHGoalStats!$A$3:$AE$998,13,FALSE)</f>
        <v>0.125</v>
      </c>
      <c r="V40" s="57">
        <f>VLOOKUP($O40,PercentFHGoalStats!$A$3:$AE$998,14,FALSE)</f>
        <v>0</v>
      </c>
      <c r="W40" s="57">
        <f>VLOOKUP($O40,PercentFHGoalStats!$A$3:$AE$998,16,FALSE)</f>
        <v>0</v>
      </c>
      <c r="X40" s="57">
        <f>VLOOKUP($O40,PercentFHGoalStats!$A$3:$AE$998,17,FALSE)</f>
        <v>0.375</v>
      </c>
      <c r="Y40" s="57">
        <f>VLOOKUP($O40,PercentFHGoalStats!$A$3:$AE$998,19,FALSE)</f>
        <v>0.375</v>
      </c>
      <c r="Z40" s="57">
        <f>VLOOKUP($O40,PercentFHGoalStats!$A$3:$AE$998,20,FALSE)</f>
        <v>6.25E-2</v>
      </c>
      <c r="AA40" s="57">
        <f>VLOOKUP($O40,PercentFHGoalStats!$A$3:$AE$998,22,FALSE)</f>
        <v>0</v>
      </c>
    </row>
    <row r="41" spans="1:27" x14ac:dyDescent="0.3">
      <c r="A41" s="57">
        <f>VLOOKUP($M41,PercentFHGoalStats!$A$3:$AE$998,5,FALSE)</f>
        <v>0.66666666666666663</v>
      </c>
      <c r="B41" s="57">
        <f>VLOOKUP($M41,PercentFHGoalStats!$A$3:$AE$998,6,FALSE)</f>
        <v>0.5</v>
      </c>
      <c r="C41" s="57">
        <f>VLOOKUP($M41,PercentFHGoalStats!$A$3:$AE$998,8,FALSE)</f>
        <v>0.2</v>
      </c>
      <c r="D41" s="57">
        <f>VLOOKUP($M41,PercentFHGoalStats!$A$3:$AE$998,9,FALSE)</f>
        <v>0.33333333333333331</v>
      </c>
      <c r="E41" s="57">
        <f>VLOOKUP($M41,PercentFHGoalStats!$A$3:$AE$998,11,FALSE)</f>
        <v>0.33333333333333331</v>
      </c>
      <c r="F41" s="57">
        <f>VLOOKUP($M41,PercentFHGoalStats!$A$3:$AE$998,12,FALSE)</f>
        <v>0.5</v>
      </c>
      <c r="G41" s="57">
        <f>VLOOKUP($M41,PercentFHGoalStats!$A$3:$AE$998,14,FALSE)</f>
        <v>0.2</v>
      </c>
      <c r="H41" s="57">
        <f>VLOOKUP($M41,PercentFHGoalStats!$A$3:$AE$998,15,FALSE)</f>
        <v>0.33333333333333331</v>
      </c>
      <c r="I41" s="57">
        <f>VLOOKUP($M41,PercentFHGoalStats!$A$3:$AE$998,17,FALSE)</f>
        <v>0.46666666666666667</v>
      </c>
      <c r="J41" s="57">
        <f>VLOOKUP($M41,PercentFHGoalStats!$A$3:$AE$998,18,FALSE)</f>
        <v>0.33333333333333331</v>
      </c>
      <c r="K41" s="57">
        <f>VLOOKUP($M41,PercentFHGoalStats!$A$3:$AE$998,20,FALSE)</f>
        <v>6.6666666666666666E-2</v>
      </c>
      <c r="L41" s="57">
        <f>VLOOKUP($M41,PercentFHGoalStats!$A$3:$AE$998,21,FALSE)</f>
        <v>0.16666666666666666</v>
      </c>
      <c r="M41" s="53" t="str">
        <f>Fixtures!A41</f>
        <v>Kristiansund</v>
      </c>
      <c r="N41" s="54">
        <f>Fixtures!D41</f>
        <v>43688</v>
      </c>
      <c r="O41" s="53" t="str">
        <f>Fixtures!B41</f>
        <v>Odd</v>
      </c>
      <c r="P41" s="57">
        <f>VLOOKUP($O41,PercentFHGoalStats!$A$3:$AE$998,5,FALSE)</f>
        <v>0.6875</v>
      </c>
      <c r="Q41" s="57">
        <f>VLOOKUP($O41,PercentFHGoalStats!$A$3:$AE$998,7,FALSE)</f>
        <v>0.7142857142857143</v>
      </c>
      <c r="R41" s="57">
        <f>VLOOKUP($O41,PercentFHGoalStats!$A$3:$AE$998,8,FALSE)</f>
        <v>0.1875</v>
      </c>
      <c r="S41" s="57">
        <f>VLOOKUP($O41,PercentFHGoalStats!$A$3:$AE$998,10,FALSE)</f>
        <v>0</v>
      </c>
      <c r="T41" s="57">
        <f>VLOOKUP($O41,PercentFHGoalStats!$A$3:$AE$998,11,FALSE)</f>
        <v>0.375</v>
      </c>
      <c r="U41" s="57">
        <f>VLOOKUP($O41,PercentFHGoalStats!$A$3:$AE$998,13,FALSE)</f>
        <v>0.14285714285714285</v>
      </c>
      <c r="V41" s="57">
        <f>VLOOKUP($O41,PercentFHGoalStats!$A$3:$AE$998,14,FALSE)</f>
        <v>0</v>
      </c>
      <c r="W41" s="57">
        <f>VLOOKUP($O41,PercentFHGoalStats!$A$3:$AE$998,16,FALSE)</f>
        <v>0</v>
      </c>
      <c r="X41" s="57">
        <f>VLOOKUP($O41,PercentFHGoalStats!$A$3:$AE$998,17,FALSE)</f>
        <v>0.4375</v>
      </c>
      <c r="Y41" s="57">
        <f>VLOOKUP($O41,PercentFHGoalStats!$A$3:$AE$998,19,FALSE)</f>
        <v>0.5714285714285714</v>
      </c>
      <c r="Z41" s="57">
        <f>VLOOKUP($O41,PercentFHGoalStats!$A$3:$AE$998,20,FALSE)</f>
        <v>6.25E-2</v>
      </c>
      <c r="AA41" s="57">
        <f>VLOOKUP($O41,PercentFHGoalStats!$A$3:$AE$998,22,FALSE)</f>
        <v>0</v>
      </c>
    </row>
    <row r="42" spans="1:27" x14ac:dyDescent="0.3">
      <c r="A42" s="57">
        <f>VLOOKUP($M42,PercentFHGoalStats!$A$3:$AE$998,5,FALSE)</f>
        <v>0.8666666666666667</v>
      </c>
      <c r="B42" s="57">
        <f>VLOOKUP($M42,PercentFHGoalStats!$A$3:$AE$998,6,FALSE)</f>
        <v>0.875</v>
      </c>
      <c r="C42" s="57">
        <f>VLOOKUP($M42,PercentFHGoalStats!$A$3:$AE$998,8,FALSE)</f>
        <v>0.46666666666666667</v>
      </c>
      <c r="D42" s="57">
        <f>VLOOKUP($M42,PercentFHGoalStats!$A$3:$AE$998,9,FALSE)</f>
        <v>0.375</v>
      </c>
      <c r="E42" s="57">
        <f>VLOOKUP($M42,PercentFHGoalStats!$A$3:$AE$998,11,FALSE)</f>
        <v>0.66666666666666663</v>
      </c>
      <c r="F42" s="57">
        <f>VLOOKUP($M42,PercentFHGoalStats!$A$3:$AE$998,12,FALSE)</f>
        <v>0.875</v>
      </c>
      <c r="G42" s="57">
        <f>VLOOKUP($M42,PercentFHGoalStats!$A$3:$AE$998,14,FALSE)</f>
        <v>0.26666666666666666</v>
      </c>
      <c r="H42" s="57">
        <f>VLOOKUP($M42,PercentFHGoalStats!$A$3:$AE$998,15,FALSE)</f>
        <v>0.25</v>
      </c>
      <c r="I42" s="57">
        <f>VLOOKUP($M42,PercentFHGoalStats!$A$3:$AE$998,17,FALSE)</f>
        <v>0.4</v>
      </c>
      <c r="J42" s="57">
        <f>VLOOKUP($M42,PercentFHGoalStats!$A$3:$AE$998,18,FALSE)</f>
        <v>0.125</v>
      </c>
      <c r="K42" s="57">
        <f>VLOOKUP($M42,PercentFHGoalStats!$A$3:$AE$998,20,FALSE)</f>
        <v>0.2</v>
      </c>
      <c r="L42" s="57">
        <f>VLOOKUP($M42,PercentFHGoalStats!$A$3:$AE$998,21,FALSE)</f>
        <v>0.125</v>
      </c>
      <c r="M42" s="53" t="str">
        <f>Fixtures!A42</f>
        <v>Bodø / Glimt</v>
      </c>
      <c r="N42" s="54">
        <f>Fixtures!D42</f>
        <v>43688</v>
      </c>
      <c r="O42" s="53" t="str">
        <f>Fixtures!B42</f>
        <v>Viking</v>
      </c>
      <c r="P42" s="57">
        <f>VLOOKUP($O42,PercentFHGoalStats!$A$3:$AE$998,5,FALSE)</f>
        <v>0.53333333333333333</v>
      </c>
      <c r="Q42" s="57">
        <f>VLOOKUP($O42,PercentFHGoalStats!$A$3:$AE$998,7,FALSE)</f>
        <v>0.75</v>
      </c>
      <c r="R42" s="57">
        <f>VLOOKUP($O42,PercentFHGoalStats!$A$3:$AE$998,8,FALSE)</f>
        <v>0.2</v>
      </c>
      <c r="S42" s="57">
        <f>VLOOKUP($O42,PercentFHGoalStats!$A$3:$AE$998,10,FALSE)</f>
        <v>0.25</v>
      </c>
      <c r="T42" s="57">
        <f>VLOOKUP($O42,PercentFHGoalStats!$A$3:$AE$998,11,FALSE)</f>
        <v>0.46666666666666667</v>
      </c>
      <c r="U42" s="57">
        <f>VLOOKUP($O42,PercentFHGoalStats!$A$3:$AE$998,13,FALSE)</f>
        <v>0.625</v>
      </c>
      <c r="V42" s="57">
        <f>VLOOKUP($O42,PercentFHGoalStats!$A$3:$AE$998,14,FALSE)</f>
        <v>0</v>
      </c>
      <c r="W42" s="57">
        <f>VLOOKUP($O42,PercentFHGoalStats!$A$3:$AE$998,16,FALSE)</f>
        <v>0</v>
      </c>
      <c r="X42" s="57">
        <f>VLOOKUP($O42,PercentFHGoalStats!$A$3:$AE$998,17,FALSE)</f>
        <v>0.26666666666666666</v>
      </c>
      <c r="Y42" s="57">
        <f>VLOOKUP($O42,PercentFHGoalStats!$A$3:$AE$998,19,FALSE)</f>
        <v>0.375</v>
      </c>
      <c r="Z42" s="57">
        <f>VLOOKUP($O42,PercentFHGoalStats!$A$3:$AE$998,20,FALSE)</f>
        <v>0.2</v>
      </c>
      <c r="AA42" s="57">
        <f>VLOOKUP($O42,PercentFHGoalStats!$A$3:$AE$998,22,FALSE)</f>
        <v>0.25</v>
      </c>
    </row>
    <row r="43" spans="1:27" x14ac:dyDescent="0.3">
      <c r="A43" s="57">
        <f>VLOOKUP($M43,PercentFHGoalStats!$A$3:$AE$998,5,FALSE)</f>
        <v>0.8125</v>
      </c>
      <c r="B43" s="57">
        <f>VLOOKUP($M43,PercentFHGoalStats!$A$3:$AE$998,6,FALSE)</f>
        <v>0.875</v>
      </c>
      <c r="C43" s="57">
        <f>VLOOKUP($M43,PercentFHGoalStats!$A$3:$AE$998,8,FALSE)</f>
        <v>0.375</v>
      </c>
      <c r="D43" s="57">
        <f>VLOOKUP($M43,PercentFHGoalStats!$A$3:$AE$998,9,FALSE)</f>
        <v>0.625</v>
      </c>
      <c r="E43" s="57">
        <f>VLOOKUP($M43,PercentFHGoalStats!$A$3:$AE$998,11,FALSE)</f>
        <v>0.3125</v>
      </c>
      <c r="F43" s="57">
        <f>VLOOKUP($M43,PercentFHGoalStats!$A$3:$AE$998,12,FALSE)</f>
        <v>0.375</v>
      </c>
      <c r="G43" s="57">
        <f>VLOOKUP($M43,PercentFHGoalStats!$A$3:$AE$998,14,FALSE)</f>
        <v>6.25E-2</v>
      </c>
      <c r="H43" s="57">
        <f>VLOOKUP($M43,PercentFHGoalStats!$A$3:$AE$998,15,FALSE)</f>
        <v>0.125</v>
      </c>
      <c r="I43" s="57">
        <f>VLOOKUP($M43,PercentFHGoalStats!$A$3:$AE$998,17,FALSE)</f>
        <v>0.6875</v>
      </c>
      <c r="J43" s="57">
        <f>VLOOKUP($M43,PercentFHGoalStats!$A$3:$AE$998,18,FALSE)</f>
        <v>0.875</v>
      </c>
      <c r="K43" s="57">
        <f>VLOOKUP($M43,PercentFHGoalStats!$A$3:$AE$998,20,FALSE)</f>
        <v>0.3125</v>
      </c>
      <c r="L43" s="57">
        <f>VLOOKUP($M43,PercentFHGoalStats!$A$3:$AE$998,21,FALSE)</f>
        <v>0.5</v>
      </c>
      <c r="M43" s="53" t="str">
        <f>Fixtures!A43</f>
        <v>Strømsgodset</v>
      </c>
      <c r="N43" s="54">
        <f>Fixtures!D43</f>
        <v>43688</v>
      </c>
      <c r="O43" s="53" t="str">
        <f>Fixtures!B43</f>
        <v>Vålerenga</v>
      </c>
      <c r="P43" s="57">
        <f>VLOOKUP($O43,PercentFHGoalStats!$A$3:$AE$998,5,FALSE)</f>
        <v>0.8</v>
      </c>
      <c r="Q43" s="57">
        <f>VLOOKUP($O43,PercentFHGoalStats!$A$3:$AE$998,7,FALSE)</f>
        <v>0.7142857142857143</v>
      </c>
      <c r="R43" s="57">
        <f>VLOOKUP($O43,PercentFHGoalStats!$A$3:$AE$998,8,FALSE)</f>
        <v>0.33333333333333331</v>
      </c>
      <c r="S43" s="57">
        <f>VLOOKUP($O43,PercentFHGoalStats!$A$3:$AE$998,10,FALSE)</f>
        <v>0.2857142857142857</v>
      </c>
      <c r="T43" s="57">
        <f>VLOOKUP($O43,PercentFHGoalStats!$A$3:$AE$998,11,FALSE)</f>
        <v>0.46666666666666667</v>
      </c>
      <c r="U43" s="57">
        <f>VLOOKUP($O43,PercentFHGoalStats!$A$3:$AE$998,13,FALSE)</f>
        <v>0.2857142857142857</v>
      </c>
      <c r="V43" s="57">
        <f>VLOOKUP($O43,PercentFHGoalStats!$A$3:$AE$998,14,FALSE)</f>
        <v>0.2</v>
      </c>
      <c r="W43" s="57">
        <f>VLOOKUP($O43,PercentFHGoalStats!$A$3:$AE$998,16,FALSE)</f>
        <v>0.14285714285714285</v>
      </c>
      <c r="X43" s="57">
        <f>VLOOKUP($O43,PercentFHGoalStats!$A$3:$AE$998,17,FALSE)</f>
        <v>0.46666666666666667</v>
      </c>
      <c r="Y43" s="57">
        <f>VLOOKUP($O43,PercentFHGoalStats!$A$3:$AE$998,19,FALSE)</f>
        <v>0.5714285714285714</v>
      </c>
      <c r="Z43" s="57">
        <f>VLOOKUP($O43,PercentFHGoalStats!$A$3:$AE$998,20,FALSE)</f>
        <v>0</v>
      </c>
      <c r="AA43" s="57">
        <f>VLOOKUP($O43,PercentFHGoalStats!$A$3:$AE$998,22,FALSE)</f>
        <v>0</v>
      </c>
    </row>
    <row r="44" spans="1:27" x14ac:dyDescent="0.3">
      <c r="A44" s="57">
        <f>VLOOKUP($M44,PercentFHGoalStats!$A$3:$AE$998,5,FALSE)</f>
        <v>0.75</v>
      </c>
      <c r="B44" s="57">
        <f>VLOOKUP($M44,PercentFHGoalStats!$A$3:$AE$998,6,FALSE)</f>
        <v>1</v>
      </c>
      <c r="C44" s="57">
        <f>VLOOKUP($M44,PercentFHGoalStats!$A$3:$AE$998,8,FALSE)</f>
        <v>0.25</v>
      </c>
      <c r="D44" s="57">
        <f>VLOOKUP($M44,PercentFHGoalStats!$A$3:$AE$998,9,FALSE)</f>
        <v>0.5</v>
      </c>
      <c r="E44" s="57">
        <f>VLOOKUP($M44,PercentFHGoalStats!$A$3:$AE$998,11,FALSE)</f>
        <v>0.75</v>
      </c>
      <c r="F44" s="57">
        <f>VLOOKUP($M44,PercentFHGoalStats!$A$3:$AE$998,12,FALSE)</f>
        <v>1</v>
      </c>
      <c r="G44" s="57">
        <f>VLOOKUP($M44,PercentFHGoalStats!$A$3:$AE$998,14,FALSE)</f>
        <v>0.25</v>
      </c>
      <c r="H44" s="57">
        <f>VLOOKUP($M44,PercentFHGoalStats!$A$3:$AE$998,15,FALSE)</f>
        <v>0.5</v>
      </c>
      <c r="I44" s="57">
        <f>VLOOKUP($M44,PercentFHGoalStats!$A$3:$AE$998,17,FALSE)</f>
        <v>0.25</v>
      </c>
      <c r="J44" s="57">
        <f>VLOOKUP($M44,PercentFHGoalStats!$A$3:$AE$998,18,FALSE)</f>
        <v>0.5</v>
      </c>
      <c r="K44" s="57">
        <f>VLOOKUP($M44,PercentFHGoalStats!$A$3:$AE$998,20,FALSE)</f>
        <v>0</v>
      </c>
      <c r="L44" s="57">
        <f>VLOOKUP($M44,PercentFHGoalStats!$A$3:$AE$998,21,FALSE)</f>
        <v>0</v>
      </c>
      <c r="M44" s="53" t="str">
        <f>Fixtures!A44</f>
        <v>CSKA Moskva</v>
      </c>
      <c r="N44" s="54">
        <f>Fixtures!D44</f>
        <v>43688</v>
      </c>
      <c r="O44" s="53" t="str">
        <f>Fixtures!B44</f>
        <v>Sochi</v>
      </c>
      <c r="P44" s="57">
        <f>VLOOKUP($O44,PercentFHGoalStats!$A$3:$AE$998,5,FALSE)</f>
        <v>0.5</v>
      </c>
      <c r="Q44" s="57">
        <f>VLOOKUP($O44,PercentFHGoalStats!$A$3:$AE$998,7,FALSE)</f>
        <v>0.5</v>
      </c>
      <c r="R44" s="57">
        <f>VLOOKUP($O44,PercentFHGoalStats!$A$3:$AE$998,8,FALSE)</f>
        <v>0.25</v>
      </c>
      <c r="S44" s="57">
        <f>VLOOKUP($O44,PercentFHGoalStats!$A$3:$AE$998,10,FALSE)</f>
        <v>0.5</v>
      </c>
      <c r="T44" s="57">
        <f>VLOOKUP($O44,PercentFHGoalStats!$A$3:$AE$998,11,FALSE)</f>
        <v>0</v>
      </c>
      <c r="U44" s="57">
        <f>VLOOKUP($O44,PercentFHGoalStats!$A$3:$AE$998,13,FALSE)</f>
        <v>0</v>
      </c>
      <c r="V44" s="57">
        <f>VLOOKUP($O44,PercentFHGoalStats!$A$3:$AE$998,14,FALSE)</f>
        <v>0</v>
      </c>
      <c r="W44" s="57">
        <f>VLOOKUP($O44,PercentFHGoalStats!$A$3:$AE$998,16,FALSE)</f>
        <v>0</v>
      </c>
      <c r="X44" s="57">
        <f>VLOOKUP($O44,PercentFHGoalStats!$A$3:$AE$998,17,FALSE)</f>
        <v>0.5</v>
      </c>
      <c r="Y44" s="57">
        <f>VLOOKUP($O44,PercentFHGoalStats!$A$3:$AE$998,19,FALSE)</f>
        <v>0.5</v>
      </c>
      <c r="Z44" s="57">
        <f>VLOOKUP($O44,PercentFHGoalStats!$A$3:$AE$998,20,FALSE)</f>
        <v>0.25</v>
      </c>
      <c r="AA44" s="57">
        <f>VLOOKUP($O44,PercentFHGoalStats!$A$3:$AE$998,22,FALSE)</f>
        <v>0.5</v>
      </c>
    </row>
    <row r="45" spans="1:27" x14ac:dyDescent="0.3">
      <c r="A45" s="57">
        <f>VLOOKUP($M45,PercentFHGoalStats!$A$3:$AE$998,5,FALSE)</f>
        <v>0.75</v>
      </c>
      <c r="B45" s="57">
        <f>VLOOKUP($M45,PercentFHGoalStats!$A$3:$AE$998,6,FALSE)</f>
        <v>0.5</v>
      </c>
      <c r="C45" s="57">
        <f>VLOOKUP($M45,PercentFHGoalStats!$A$3:$AE$998,8,FALSE)</f>
        <v>0.25</v>
      </c>
      <c r="D45" s="57">
        <f>VLOOKUP($M45,PercentFHGoalStats!$A$3:$AE$998,9,FALSE)</f>
        <v>0.5</v>
      </c>
      <c r="E45" s="57">
        <f>VLOOKUP($M45,PercentFHGoalStats!$A$3:$AE$998,11,FALSE)</f>
        <v>0.5</v>
      </c>
      <c r="F45" s="57">
        <f>VLOOKUP($M45,PercentFHGoalStats!$A$3:$AE$998,12,FALSE)</f>
        <v>0.5</v>
      </c>
      <c r="G45" s="57">
        <f>VLOOKUP($M45,PercentFHGoalStats!$A$3:$AE$998,14,FALSE)</f>
        <v>0.25</v>
      </c>
      <c r="H45" s="57">
        <f>VLOOKUP($M45,PercentFHGoalStats!$A$3:$AE$998,15,FALSE)</f>
        <v>0.5</v>
      </c>
      <c r="I45" s="57">
        <f>VLOOKUP($M45,PercentFHGoalStats!$A$3:$AE$998,17,FALSE)</f>
        <v>0.5</v>
      </c>
      <c r="J45" s="57">
        <f>VLOOKUP($M45,PercentFHGoalStats!$A$3:$AE$998,18,FALSE)</f>
        <v>0.5</v>
      </c>
      <c r="K45" s="57">
        <f>VLOOKUP($M45,PercentFHGoalStats!$A$3:$AE$998,20,FALSE)</f>
        <v>0</v>
      </c>
      <c r="L45" s="57">
        <f>VLOOKUP($M45,PercentFHGoalStats!$A$3:$AE$998,21,FALSE)</f>
        <v>0</v>
      </c>
      <c r="M45" s="53" t="str">
        <f>Fixtures!A45</f>
        <v>Lokomotiv Moskva</v>
      </c>
      <c r="N45" s="54">
        <f>Fixtures!D45</f>
        <v>43688</v>
      </c>
      <c r="O45" s="53" t="str">
        <f>Fixtures!B45</f>
        <v>Ural</v>
      </c>
      <c r="P45" s="57">
        <f>VLOOKUP($O45,PercentFHGoalStats!$A$3:$AE$998,5,FALSE)</f>
        <v>1</v>
      </c>
      <c r="Q45" s="57">
        <f>VLOOKUP($O45,PercentFHGoalStats!$A$3:$AE$998,7,FALSE)</f>
        <v>1</v>
      </c>
      <c r="R45" s="57">
        <f>VLOOKUP($O45,PercentFHGoalStats!$A$3:$AE$998,8,FALSE)</f>
        <v>0.25</v>
      </c>
      <c r="S45" s="57">
        <f>VLOOKUP($O45,PercentFHGoalStats!$A$3:$AE$998,10,FALSE)</f>
        <v>1</v>
      </c>
      <c r="T45" s="57">
        <f>VLOOKUP($O45,PercentFHGoalStats!$A$3:$AE$998,11,FALSE)</f>
        <v>0.75</v>
      </c>
      <c r="U45" s="57">
        <f>VLOOKUP($O45,PercentFHGoalStats!$A$3:$AE$998,13,FALSE)</f>
        <v>0</v>
      </c>
      <c r="V45" s="57">
        <f>VLOOKUP($O45,PercentFHGoalStats!$A$3:$AE$998,14,FALSE)</f>
        <v>0</v>
      </c>
      <c r="W45" s="57">
        <f>VLOOKUP($O45,PercentFHGoalStats!$A$3:$AE$998,16,FALSE)</f>
        <v>0</v>
      </c>
      <c r="X45" s="57">
        <f>VLOOKUP($O45,PercentFHGoalStats!$A$3:$AE$998,17,FALSE)</f>
        <v>0.25</v>
      </c>
      <c r="Y45" s="57">
        <f>VLOOKUP($O45,PercentFHGoalStats!$A$3:$AE$998,19,FALSE)</f>
        <v>1</v>
      </c>
      <c r="Z45" s="57">
        <f>VLOOKUP($O45,PercentFHGoalStats!$A$3:$AE$998,20,FALSE)</f>
        <v>0.25</v>
      </c>
      <c r="AA45" s="57">
        <f>VLOOKUP($O45,PercentFHGoalStats!$A$3:$AE$998,22,FALSE)</f>
        <v>1</v>
      </c>
    </row>
    <row r="46" spans="1:27" x14ac:dyDescent="0.3">
      <c r="A46" s="57">
        <f>VLOOKUP($M46,PercentFHGoalStats!$A$3:$AE$998,5,FALSE)</f>
        <v>0.5</v>
      </c>
      <c r="B46" s="57">
        <f>VLOOKUP($M46,PercentFHGoalStats!$A$3:$AE$998,6,FALSE)</f>
        <v>0.5</v>
      </c>
      <c r="C46" s="57">
        <f>VLOOKUP($M46,PercentFHGoalStats!$A$3:$AE$998,8,FALSE)</f>
        <v>0</v>
      </c>
      <c r="D46" s="57">
        <f>VLOOKUP($M46,PercentFHGoalStats!$A$3:$AE$998,9,FALSE)</f>
        <v>0</v>
      </c>
      <c r="E46" s="57">
        <f>VLOOKUP($M46,PercentFHGoalStats!$A$3:$AE$998,11,FALSE)</f>
        <v>0.25</v>
      </c>
      <c r="F46" s="57">
        <f>VLOOKUP($M46,PercentFHGoalStats!$A$3:$AE$998,12,FALSE)</f>
        <v>0.5</v>
      </c>
      <c r="G46" s="57">
        <f>VLOOKUP($M46,PercentFHGoalStats!$A$3:$AE$998,14,FALSE)</f>
        <v>0</v>
      </c>
      <c r="H46" s="57">
        <f>VLOOKUP($M46,PercentFHGoalStats!$A$3:$AE$998,15,FALSE)</f>
        <v>0</v>
      </c>
      <c r="I46" s="57">
        <f>VLOOKUP($M46,PercentFHGoalStats!$A$3:$AE$998,17,FALSE)</f>
        <v>0.25</v>
      </c>
      <c r="J46" s="57">
        <f>VLOOKUP($M46,PercentFHGoalStats!$A$3:$AE$998,18,FALSE)</f>
        <v>0</v>
      </c>
      <c r="K46" s="57">
        <f>VLOOKUP($M46,PercentFHGoalStats!$A$3:$AE$998,20,FALSE)</f>
        <v>0</v>
      </c>
      <c r="L46" s="57">
        <f>VLOOKUP($M46,PercentFHGoalStats!$A$3:$AE$998,21,FALSE)</f>
        <v>0</v>
      </c>
      <c r="M46" s="53" t="str">
        <f>Fixtures!A46</f>
        <v>Akhmat Grozny</v>
      </c>
      <c r="N46" s="54">
        <f>Fixtures!D46</f>
        <v>43688</v>
      </c>
      <c r="O46" s="53" t="str">
        <f>Fixtures!B46</f>
        <v>Spartak Moskva</v>
      </c>
      <c r="P46" s="57">
        <f>VLOOKUP($O46,PercentFHGoalStats!$A$3:$AE$998,5,FALSE)</f>
        <v>0.5</v>
      </c>
      <c r="Q46" s="57">
        <f>VLOOKUP($O46,PercentFHGoalStats!$A$3:$AE$998,7,FALSE)</f>
        <v>1</v>
      </c>
      <c r="R46" s="57">
        <f>VLOOKUP($O46,PercentFHGoalStats!$A$3:$AE$998,8,FALSE)</f>
        <v>0.25</v>
      </c>
      <c r="S46" s="57">
        <f>VLOOKUP($O46,PercentFHGoalStats!$A$3:$AE$998,10,FALSE)</f>
        <v>0.5</v>
      </c>
      <c r="T46" s="57">
        <f>VLOOKUP($O46,PercentFHGoalStats!$A$3:$AE$998,11,FALSE)</f>
        <v>0.25</v>
      </c>
      <c r="U46" s="57">
        <f>VLOOKUP($O46,PercentFHGoalStats!$A$3:$AE$998,13,FALSE)</f>
        <v>0.5</v>
      </c>
      <c r="V46" s="57">
        <f>VLOOKUP($O46,PercentFHGoalStats!$A$3:$AE$998,14,FALSE)</f>
        <v>0</v>
      </c>
      <c r="W46" s="57">
        <f>VLOOKUP($O46,PercentFHGoalStats!$A$3:$AE$998,16,FALSE)</f>
        <v>0</v>
      </c>
      <c r="X46" s="57">
        <f>VLOOKUP($O46,PercentFHGoalStats!$A$3:$AE$998,17,FALSE)</f>
        <v>0.5</v>
      </c>
      <c r="Y46" s="57">
        <f>VLOOKUP($O46,PercentFHGoalStats!$A$3:$AE$998,19,FALSE)</f>
        <v>1</v>
      </c>
      <c r="Z46" s="57">
        <f>VLOOKUP($O46,PercentFHGoalStats!$A$3:$AE$998,20,FALSE)</f>
        <v>0</v>
      </c>
      <c r="AA46" s="57">
        <f>VLOOKUP($O46,PercentFHGoalStats!$A$3:$AE$998,22,FALSE)</f>
        <v>0</v>
      </c>
    </row>
    <row r="47" spans="1:27" x14ac:dyDescent="0.3">
      <c r="A47" s="57">
        <f>VLOOKUP($M47,PercentFHGoalStats!$A$3:$AE$998,5,FALSE)</f>
        <v>1</v>
      </c>
      <c r="B47" s="57">
        <f>VLOOKUP($M47,PercentFHGoalStats!$A$3:$AE$998,6,FALSE)</f>
        <v>1</v>
      </c>
      <c r="C47" s="57">
        <f>VLOOKUP($M47,PercentFHGoalStats!$A$3:$AE$998,8,FALSE)</f>
        <v>0.25</v>
      </c>
      <c r="D47" s="57">
        <f>VLOOKUP($M47,PercentFHGoalStats!$A$3:$AE$998,9,FALSE)</f>
        <v>0</v>
      </c>
      <c r="E47" s="57">
        <f>VLOOKUP($M47,PercentFHGoalStats!$A$3:$AE$998,11,FALSE)</f>
        <v>0.5</v>
      </c>
      <c r="F47" s="57">
        <f>VLOOKUP($M47,PercentFHGoalStats!$A$3:$AE$998,12,FALSE)</f>
        <v>0</v>
      </c>
      <c r="G47" s="57">
        <f>VLOOKUP($M47,PercentFHGoalStats!$A$3:$AE$998,14,FALSE)</f>
        <v>0.25</v>
      </c>
      <c r="H47" s="57">
        <f>VLOOKUP($M47,PercentFHGoalStats!$A$3:$AE$998,15,FALSE)</f>
        <v>0</v>
      </c>
      <c r="I47" s="57">
        <f>VLOOKUP($M47,PercentFHGoalStats!$A$3:$AE$998,17,FALSE)</f>
        <v>0.75</v>
      </c>
      <c r="J47" s="57">
        <f>VLOOKUP($M47,PercentFHGoalStats!$A$3:$AE$998,18,FALSE)</f>
        <v>1</v>
      </c>
      <c r="K47" s="57">
        <f>VLOOKUP($M47,PercentFHGoalStats!$A$3:$AE$998,20,FALSE)</f>
        <v>0</v>
      </c>
      <c r="L47" s="57">
        <f>VLOOKUP($M47,PercentFHGoalStats!$A$3:$AE$998,21,FALSE)</f>
        <v>0</v>
      </c>
      <c r="M47" s="53" t="str">
        <f>Fixtures!A47</f>
        <v>Arsenal Tula</v>
      </c>
      <c r="N47" s="54">
        <f>Fixtures!D47</f>
        <v>43688</v>
      </c>
      <c r="O47" s="53" t="str">
        <f>Fixtures!B47</f>
        <v>Ufa</v>
      </c>
      <c r="P47" s="57">
        <f>VLOOKUP($O47,PercentFHGoalStats!$A$3:$AE$998,5,FALSE)</f>
        <v>0.75</v>
      </c>
      <c r="Q47" s="57">
        <f>VLOOKUP($O47,PercentFHGoalStats!$A$3:$AE$998,7,FALSE)</f>
        <v>0.5</v>
      </c>
      <c r="R47" s="57">
        <f>VLOOKUP($O47,PercentFHGoalStats!$A$3:$AE$998,8,FALSE)</f>
        <v>0.5</v>
      </c>
      <c r="S47" s="57">
        <f>VLOOKUP($O47,PercentFHGoalStats!$A$3:$AE$998,10,FALSE)</f>
        <v>0</v>
      </c>
      <c r="T47" s="57">
        <f>VLOOKUP($O47,PercentFHGoalStats!$A$3:$AE$998,11,FALSE)</f>
        <v>0.5</v>
      </c>
      <c r="U47" s="57">
        <f>VLOOKUP($O47,PercentFHGoalStats!$A$3:$AE$998,13,FALSE)</f>
        <v>0</v>
      </c>
      <c r="V47" s="57">
        <f>VLOOKUP($O47,PercentFHGoalStats!$A$3:$AE$998,14,FALSE)</f>
        <v>0.5</v>
      </c>
      <c r="W47" s="57">
        <f>VLOOKUP($O47,PercentFHGoalStats!$A$3:$AE$998,16,FALSE)</f>
        <v>0</v>
      </c>
      <c r="X47" s="57">
        <f>VLOOKUP($O47,PercentFHGoalStats!$A$3:$AE$998,17,FALSE)</f>
        <v>0.5</v>
      </c>
      <c r="Y47" s="57">
        <f>VLOOKUP($O47,PercentFHGoalStats!$A$3:$AE$998,19,FALSE)</f>
        <v>0.5</v>
      </c>
      <c r="Z47" s="57">
        <f>VLOOKUP($O47,PercentFHGoalStats!$A$3:$AE$998,20,FALSE)</f>
        <v>0</v>
      </c>
      <c r="AA47" s="57">
        <f>VLOOKUP($O47,PercentFHGoalStats!$A$3:$AE$998,22,FALSE)</f>
        <v>0</v>
      </c>
    </row>
    <row r="48" spans="1:27" x14ac:dyDescent="0.3">
      <c r="A48" s="57">
        <f>VLOOKUP($M48,PercentFHGoalStats!$A$3:$AE$998,5,FALSE)</f>
        <v>1</v>
      </c>
      <c r="B48" s="57">
        <f>VLOOKUP($M48,PercentFHGoalStats!$A$3:$AE$998,6,FALSE)</f>
        <v>1</v>
      </c>
      <c r="C48" s="57">
        <f>VLOOKUP($M48,PercentFHGoalStats!$A$3:$AE$998,8,FALSE)</f>
        <v>0.5</v>
      </c>
      <c r="D48" s="57">
        <f>VLOOKUP($M48,PercentFHGoalStats!$A$3:$AE$998,9,FALSE)</f>
        <v>0</v>
      </c>
      <c r="E48" s="57">
        <f>VLOOKUP($M48,PercentFHGoalStats!$A$3:$AE$998,11,FALSE)</f>
        <v>0.5</v>
      </c>
      <c r="F48" s="57">
        <f>VLOOKUP($M48,PercentFHGoalStats!$A$3:$AE$998,12,FALSE)</f>
        <v>1</v>
      </c>
      <c r="G48" s="57">
        <f>VLOOKUP($M48,PercentFHGoalStats!$A$3:$AE$998,14,FALSE)</f>
        <v>0</v>
      </c>
      <c r="H48" s="57">
        <f>VLOOKUP($M48,PercentFHGoalStats!$A$3:$AE$998,15,FALSE)</f>
        <v>0</v>
      </c>
      <c r="I48" s="57">
        <f>VLOOKUP($M48,PercentFHGoalStats!$A$3:$AE$998,17,FALSE)</f>
        <v>0.5</v>
      </c>
      <c r="J48" s="57">
        <f>VLOOKUP($M48,PercentFHGoalStats!$A$3:$AE$998,18,FALSE)</f>
        <v>0</v>
      </c>
      <c r="K48" s="57">
        <f>VLOOKUP($M48,PercentFHGoalStats!$A$3:$AE$998,20,FALSE)</f>
        <v>0.5</v>
      </c>
      <c r="L48" s="57">
        <f>VLOOKUP($M48,PercentFHGoalStats!$A$3:$AE$998,21,FALSE)</f>
        <v>0</v>
      </c>
      <c r="M48" s="53" t="str">
        <f>Fixtures!A48</f>
        <v>Mattersburg</v>
      </c>
      <c r="N48" s="54">
        <f>Fixtures!D48</f>
        <v>43688</v>
      </c>
      <c r="O48" s="53" t="str">
        <f>Fixtures!B48</f>
        <v>Austria Wien</v>
      </c>
      <c r="P48" s="57">
        <f>VLOOKUP($O48,PercentFHGoalStats!$A$3:$AE$998,5,FALSE)</f>
        <v>1</v>
      </c>
      <c r="Q48" s="57">
        <f>VLOOKUP($O48,PercentFHGoalStats!$A$3:$AE$998,7,FALSE)</f>
        <v>1</v>
      </c>
      <c r="R48" s="57">
        <f>VLOOKUP($O48,PercentFHGoalStats!$A$3:$AE$998,8,FALSE)</f>
        <v>0</v>
      </c>
      <c r="S48" s="57">
        <f>VLOOKUP($O48,PercentFHGoalStats!$A$3:$AE$998,10,FALSE)</f>
        <v>0</v>
      </c>
      <c r="T48" s="57">
        <f>VLOOKUP($O48,PercentFHGoalStats!$A$3:$AE$998,11,FALSE)</f>
        <v>0</v>
      </c>
      <c r="U48" s="57">
        <f>VLOOKUP($O48,PercentFHGoalStats!$A$3:$AE$998,13,FALSE)</f>
        <v>0</v>
      </c>
      <c r="V48" s="57">
        <f>VLOOKUP($O48,PercentFHGoalStats!$A$3:$AE$998,14,FALSE)</f>
        <v>0</v>
      </c>
      <c r="W48" s="57">
        <f>VLOOKUP($O48,PercentFHGoalStats!$A$3:$AE$998,16,FALSE)</f>
        <v>0</v>
      </c>
      <c r="X48" s="57">
        <f>VLOOKUP($O48,PercentFHGoalStats!$A$3:$AE$998,17,FALSE)</f>
        <v>1</v>
      </c>
      <c r="Y48" s="57">
        <f>VLOOKUP($O48,PercentFHGoalStats!$A$3:$AE$998,19,FALSE)</f>
        <v>1</v>
      </c>
      <c r="Z48" s="57">
        <f>VLOOKUP($O48,PercentFHGoalStats!$A$3:$AE$998,20,FALSE)</f>
        <v>0</v>
      </c>
      <c r="AA48" s="57">
        <f>VLOOKUP($O48,PercentFHGoalStats!$A$3:$AE$998,22,FALSE)</f>
        <v>0</v>
      </c>
    </row>
    <row r="49" spans="1:27" x14ac:dyDescent="0.3">
      <c r="A49" s="57">
        <f>VLOOKUP($M49,PercentFHGoalStats!$A$3:$AE$998,5,FALSE)</f>
        <v>1</v>
      </c>
      <c r="B49" s="57">
        <f>VLOOKUP($M49,PercentFHGoalStats!$A$3:$AE$998,6,FALSE)</f>
        <v>1</v>
      </c>
      <c r="C49" s="57">
        <f>VLOOKUP($M49,PercentFHGoalStats!$A$3:$AE$998,8,FALSE)</f>
        <v>0.5</v>
      </c>
      <c r="D49" s="57">
        <f>VLOOKUP($M49,PercentFHGoalStats!$A$3:$AE$998,9,FALSE)</f>
        <v>1</v>
      </c>
      <c r="E49" s="57">
        <f>VLOOKUP($M49,PercentFHGoalStats!$A$3:$AE$998,11,FALSE)</f>
        <v>0.5</v>
      </c>
      <c r="F49" s="57">
        <f>VLOOKUP($M49,PercentFHGoalStats!$A$3:$AE$998,12,FALSE)</f>
        <v>1</v>
      </c>
      <c r="G49" s="57">
        <f>VLOOKUP($M49,PercentFHGoalStats!$A$3:$AE$998,14,FALSE)</f>
        <v>0.5</v>
      </c>
      <c r="H49" s="57">
        <f>VLOOKUP($M49,PercentFHGoalStats!$A$3:$AE$998,15,FALSE)</f>
        <v>1</v>
      </c>
      <c r="I49" s="57">
        <f>VLOOKUP($M49,PercentFHGoalStats!$A$3:$AE$998,17,FALSE)</f>
        <v>0.5</v>
      </c>
      <c r="J49" s="57">
        <f>VLOOKUP($M49,PercentFHGoalStats!$A$3:$AE$998,18,FALSE)</f>
        <v>0</v>
      </c>
      <c r="K49" s="57">
        <f>VLOOKUP($M49,PercentFHGoalStats!$A$3:$AE$998,20,FALSE)</f>
        <v>0</v>
      </c>
      <c r="L49" s="57">
        <f>VLOOKUP($M49,PercentFHGoalStats!$A$3:$AE$998,21,FALSE)</f>
        <v>0</v>
      </c>
      <c r="M49" s="53" t="str">
        <f>Fixtures!A49</f>
        <v>Hartberg</v>
      </c>
      <c r="N49" s="54">
        <f>Fixtures!D49</f>
        <v>43688</v>
      </c>
      <c r="O49" s="53" t="str">
        <f>Fixtures!B49</f>
        <v>Sturm Graz</v>
      </c>
      <c r="P49" s="57">
        <f>VLOOKUP($O49,PercentFHGoalStats!$A$3:$AE$998,5,FALSE)</f>
        <v>1</v>
      </c>
      <c r="Q49" s="57">
        <f>VLOOKUP($O49,PercentFHGoalStats!$A$3:$AE$998,7,FALSE)</f>
        <v>1</v>
      </c>
      <c r="R49" s="57">
        <f>VLOOKUP($O49,PercentFHGoalStats!$A$3:$AE$998,8,FALSE)</f>
        <v>0.5</v>
      </c>
      <c r="S49" s="57">
        <f>VLOOKUP($O49,PercentFHGoalStats!$A$3:$AE$998,10,FALSE)</f>
        <v>0</v>
      </c>
      <c r="T49" s="57">
        <f>VLOOKUP($O49,PercentFHGoalStats!$A$3:$AE$998,11,FALSE)</f>
        <v>1</v>
      </c>
      <c r="U49" s="57">
        <f>VLOOKUP($O49,PercentFHGoalStats!$A$3:$AE$998,13,FALSE)</f>
        <v>1</v>
      </c>
      <c r="V49" s="57">
        <f>VLOOKUP($O49,PercentFHGoalStats!$A$3:$AE$998,14,FALSE)</f>
        <v>0.5</v>
      </c>
      <c r="W49" s="57">
        <f>VLOOKUP($O49,PercentFHGoalStats!$A$3:$AE$998,16,FALSE)</f>
        <v>0</v>
      </c>
      <c r="X49" s="57">
        <f>VLOOKUP($O49,PercentFHGoalStats!$A$3:$AE$998,17,FALSE)</f>
        <v>0</v>
      </c>
      <c r="Y49" s="57">
        <f>VLOOKUP($O49,PercentFHGoalStats!$A$3:$AE$998,19,FALSE)</f>
        <v>0</v>
      </c>
      <c r="Z49" s="57">
        <f>VLOOKUP($O49,PercentFHGoalStats!$A$3:$AE$998,20,FALSE)</f>
        <v>0</v>
      </c>
      <c r="AA49" s="57">
        <f>VLOOKUP($O49,PercentFHGoalStats!$A$3:$AE$998,22,FALSE)</f>
        <v>0</v>
      </c>
    </row>
    <row r="50" spans="1:27" x14ac:dyDescent="0.3">
      <c r="A50" s="57">
        <f>VLOOKUP($M50,PercentFHGoalStats!$A$3:$AE$998,5,FALSE)</f>
        <v>1</v>
      </c>
      <c r="B50" s="57">
        <f>VLOOKUP($M50,PercentFHGoalStats!$A$3:$AE$998,6,FALSE)</f>
        <v>1</v>
      </c>
      <c r="C50" s="57">
        <f>VLOOKUP($M50,PercentFHGoalStats!$A$3:$AE$998,8,FALSE)</f>
        <v>0.5</v>
      </c>
      <c r="D50" s="57">
        <f>VLOOKUP($M50,PercentFHGoalStats!$A$3:$AE$998,9,FALSE)</f>
        <v>0</v>
      </c>
      <c r="E50" s="57">
        <f>VLOOKUP($M50,PercentFHGoalStats!$A$3:$AE$998,11,FALSE)</f>
        <v>1</v>
      </c>
      <c r="F50" s="57">
        <f>VLOOKUP($M50,PercentFHGoalStats!$A$3:$AE$998,12,FALSE)</f>
        <v>1</v>
      </c>
      <c r="G50" s="57">
        <f>VLOOKUP($M50,PercentFHGoalStats!$A$3:$AE$998,14,FALSE)</f>
        <v>0.5</v>
      </c>
      <c r="H50" s="57">
        <f>VLOOKUP($M50,PercentFHGoalStats!$A$3:$AE$998,15,FALSE)</f>
        <v>0</v>
      </c>
      <c r="I50" s="57">
        <f>VLOOKUP($M50,PercentFHGoalStats!$A$3:$AE$998,17,FALSE)</f>
        <v>0.5</v>
      </c>
      <c r="J50" s="57">
        <f>VLOOKUP($M50,PercentFHGoalStats!$A$3:$AE$998,18,FALSE)</f>
        <v>0</v>
      </c>
      <c r="K50" s="57">
        <f>VLOOKUP($M50,PercentFHGoalStats!$A$3:$AE$998,20,FALSE)</f>
        <v>0.5</v>
      </c>
      <c r="L50" s="57">
        <f>VLOOKUP($M50,PercentFHGoalStats!$A$3:$AE$998,21,FALSE)</f>
        <v>0</v>
      </c>
      <c r="M50" s="53" t="str">
        <f>Fixtures!A50</f>
        <v>Swarovski Tirol</v>
      </c>
      <c r="N50" s="54">
        <f>Fixtures!D50</f>
        <v>43688</v>
      </c>
      <c r="O50" s="53" t="str">
        <f>Fixtures!B50</f>
        <v>St. Pölten</v>
      </c>
      <c r="P50" s="57">
        <f>VLOOKUP($O50,PercentFHGoalStats!$A$3:$AE$998,5,FALSE)</f>
        <v>1</v>
      </c>
      <c r="Q50" s="57">
        <f>VLOOKUP($O50,PercentFHGoalStats!$A$3:$AE$998,7,FALSE)</f>
        <v>1</v>
      </c>
      <c r="R50" s="57">
        <f>VLOOKUP($O50,PercentFHGoalStats!$A$3:$AE$998,8,FALSE)</f>
        <v>1</v>
      </c>
      <c r="S50" s="57">
        <f>VLOOKUP($O50,PercentFHGoalStats!$A$3:$AE$998,10,FALSE)</f>
        <v>1</v>
      </c>
      <c r="T50" s="57">
        <f>VLOOKUP($O50,PercentFHGoalStats!$A$3:$AE$998,11,FALSE)</f>
        <v>0.5</v>
      </c>
      <c r="U50" s="57">
        <f>VLOOKUP($O50,PercentFHGoalStats!$A$3:$AE$998,13,FALSE)</f>
        <v>0</v>
      </c>
      <c r="V50" s="57">
        <f>VLOOKUP($O50,PercentFHGoalStats!$A$3:$AE$998,14,FALSE)</f>
        <v>0</v>
      </c>
      <c r="W50" s="57">
        <f>VLOOKUP($O50,PercentFHGoalStats!$A$3:$AE$998,16,FALSE)</f>
        <v>0</v>
      </c>
      <c r="X50" s="57">
        <f>VLOOKUP($O50,PercentFHGoalStats!$A$3:$AE$998,17,FALSE)</f>
        <v>1</v>
      </c>
      <c r="Y50" s="57">
        <f>VLOOKUP($O50,PercentFHGoalStats!$A$3:$AE$998,19,FALSE)</f>
        <v>1</v>
      </c>
      <c r="Z50" s="57">
        <f>VLOOKUP($O50,PercentFHGoalStats!$A$3:$AE$998,20,FALSE)</f>
        <v>0.5</v>
      </c>
      <c r="AA50" s="57">
        <f>VLOOKUP($O50,PercentFHGoalStats!$A$3:$AE$998,22,FALSE)</f>
        <v>1</v>
      </c>
    </row>
    <row r="51" spans="1:27" x14ac:dyDescent="0.3">
      <c r="A51" s="57">
        <f>VLOOKUP($M51,PercentFHGoalStats!$A$3:$AE$998,5,FALSE)</f>
        <v>1</v>
      </c>
      <c r="B51" s="57">
        <f>VLOOKUP($M51,PercentFHGoalStats!$A$3:$AE$998,6,FALSE)</f>
        <v>1</v>
      </c>
      <c r="C51" s="57">
        <f>VLOOKUP($M51,PercentFHGoalStats!$A$3:$AE$998,8,FALSE)</f>
        <v>0.5</v>
      </c>
      <c r="D51" s="57">
        <f>VLOOKUP($M51,PercentFHGoalStats!$A$3:$AE$998,9,FALSE)</f>
        <v>0</v>
      </c>
      <c r="E51" s="57">
        <f>VLOOKUP($M51,PercentFHGoalStats!$A$3:$AE$998,11,FALSE)</f>
        <v>0</v>
      </c>
      <c r="F51" s="57">
        <f>VLOOKUP($M51,PercentFHGoalStats!$A$3:$AE$998,12,FALSE)</f>
        <v>0</v>
      </c>
      <c r="G51" s="57">
        <f>VLOOKUP($M51,PercentFHGoalStats!$A$3:$AE$998,14,FALSE)</f>
        <v>0</v>
      </c>
      <c r="H51" s="57">
        <f>VLOOKUP($M51,PercentFHGoalStats!$A$3:$AE$998,15,FALSE)</f>
        <v>0</v>
      </c>
      <c r="I51" s="57">
        <f>VLOOKUP($M51,PercentFHGoalStats!$A$3:$AE$998,17,FALSE)</f>
        <v>1</v>
      </c>
      <c r="J51" s="57">
        <f>VLOOKUP($M51,PercentFHGoalStats!$A$3:$AE$998,18,FALSE)</f>
        <v>1</v>
      </c>
      <c r="K51" s="57">
        <f>VLOOKUP($M51,PercentFHGoalStats!$A$3:$AE$998,20,FALSE)</f>
        <v>0.5</v>
      </c>
      <c r="L51" s="57">
        <f>VLOOKUP($M51,PercentFHGoalStats!$A$3:$AE$998,21,FALSE)</f>
        <v>0</v>
      </c>
      <c r="M51" s="53" t="str">
        <f>Fixtures!A51</f>
        <v>Sint-Truiden</v>
      </c>
      <c r="N51" s="54">
        <f>Fixtures!D51</f>
        <v>43688</v>
      </c>
      <c r="O51" s="53" t="str">
        <f>Fixtures!B51</f>
        <v>Standard Liège</v>
      </c>
      <c r="P51" s="57">
        <f>VLOOKUP($O51,PercentFHGoalStats!$A$3:$AE$998,5,FALSE)</f>
        <v>0.5</v>
      </c>
      <c r="Q51" s="57">
        <f>VLOOKUP($O51,PercentFHGoalStats!$A$3:$AE$998,7,FALSE)</f>
        <v>0</v>
      </c>
      <c r="R51" s="57">
        <f>VLOOKUP($O51,PercentFHGoalStats!$A$3:$AE$998,8,FALSE)</f>
        <v>0.5</v>
      </c>
      <c r="S51" s="57">
        <f>VLOOKUP($O51,PercentFHGoalStats!$A$3:$AE$998,10,FALSE)</f>
        <v>0</v>
      </c>
      <c r="T51" s="57">
        <f>VLOOKUP($O51,PercentFHGoalStats!$A$3:$AE$998,11,FALSE)</f>
        <v>0.5</v>
      </c>
      <c r="U51" s="57">
        <f>VLOOKUP($O51,PercentFHGoalStats!$A$3:$AE$998,13,FALSE)</f>
        <v>0</v>
      </c>
      <c r="V51" s="57">
        <f>VLOOKUP($O51,PercentFHGoalStats!$A$3:$AE$998,14,FALSE)</f>
        <v>0.5</v>
      </c>
      <c r="W51" s="57">
        <f>VLOOKUP($O51,PercentFHGoalStats!$A$3:$AE$998,16,FALSE)</f>
        <v>0</v>
      </c>
      <c r="X51" s="57">
        <f>VLOOKUP($O51,PercentFHGoalStats!$A$3:$AE$998,17,FALSE)</f>
        <v>0</v>
      </c>
      <c r="Y51" s="57">
        <f>VLOOKUP($O51,PercentFHGoalStats!$A$3:$AE$998,19,FALSE)</f>
        <v>0</v>
      </c>
      <c r="Z51" s="57">
        <f>VLOOKUP($O51,PercentFHGoalStats!$A$3:$AE$998,20,FALSE)</f>
        <v>0</v>
      </c>
      <c r="AA51" s="57">
        <f>VLOOKUP($O51,PercentFHGoalStats!$A$3:$AE$998,22,FALSE)</f>
        <v>0</v>
      </c>
    </row>
    <row r="52" spans="1:27" x14ac:dyDescent="0.3">
      <c r="A52" s="57">
        <f>VLOOKUP($M52,PercentFHGoalStats!$A$3:$AE$998,5,FALSE)</f>
        <v>0.5</v>
      </c>
      <c r="B52" s="57">
        <f>VLOOKUP($M52,PercentFHGoalStats!$A$3:$AE$998,6,FALSE)</f>
        <v>0</v>
      </c>
      <c r="C52" s="57">
        <f>VLOOKUP($M52,PercentFHGoalStats!$A$3:$AE$998,8,FALSE)</f>
        <v>0</v>
      </c>
      <c r="D52" s="57">
        <f>VLOOKUP($M52,PercentFHGoalStats!$A$3:$AE$998,9,FALSE)</f>
        <v>0</v>
      </c>
      <c r="E52" s="57">
        <f>VLOOKUP($M52,PercentFHGoalStats!$A$3:$AE$998,11,FALSE)</f>
        <v>0.5</v>
      </c>
      <c r="F52" s="57">
        <f>VLOOKUP($M52,PercentFHGoalStats!$A$3:$AE$998,12,FALSE)</f>
        <v>0</v>
      </c>
      <c r="G52" s="57">
        <f>VLOOKUP($M52,PercentFHGoalStats!$A$3:$AE$998,14,FALSE)</f>
        <v>0</v>
      </c>
      <c r="H52" s="57">
        <f>VLOOKUP($M52,PercentFHGoalStats!$A$3:$AE$998,15,FALSE)</f>
        <v>0</v>
      </c>
      <c r="I52" s="57">
        <f>VLOOKUP($M52,PercentFHGoalStats!$A$3:$AE$998,17,FALSE)</f>
        <v>0</v>
      </c>
      <c r="J52" s="57">
        <f>VLOOKUP($M52,PercentFHGoalStats!$A$3:$AE$998,18,FALSE)</f>
        <v>0</v>
      </c>
      <c r="K52" s="57">
        <f>VLOOKUP($M52,PercentFHGoalStats!$A$3:$AE$998,20,FALSE)</f>
        <v>0</v>
      </c>
      <c r="L52" s="57">
        <f>VLOOKUP($M52,PercentFHGoalStats!$A$3:$AE$998,21,FALSE)</f>
        <v>0</v>
      </c>
      <c r="M52" s="53" t="str">
        <f>Fixtures!A52</f>
        <v>Sporting Charleroi</v>
      </c>
      <c r="N52" s="54">
        <f>Fixtures!D52</f>
        <v>43688</v>
      </c>
      <c r="O52" s="53" t="str">
        <f>Fixtures!B52</f>
        <v>Antwerp</v>
      </c>
      <c r="P52" s="57">
        <f>VLOOKUP($O52,PercentFHGoalStats!$A$3:$AE$998,5,FALSE)</f>
        <v>1</v>
      </c>
      <c r="Q52" s="57">
        <f>VLOOKUP($O52,PercentFHGoalStats!$A$3:$AE$998,7,FALSE)</f>
        <v>1</v>
      </c>
      <c r="R52" s="57">
        <f>VLOOKUP($O52,PercentFHGoalStats!$A$3:$AE$998,8,FALSE)</f>
        <v>1</v>
      </c>
      <c r="S52" s="57">
        <f>VLOOKUP($O52,PercentFHGoalStats!$A$3:$AE$998,10,FALSE)</f>
        <v>1</v>
      </c>
      <c r="T52" s="57">
        <f>VLOOKUP($O52,PercentFHGoalStats!$A$3:$AE$998,11,FALSE)</f>
        <v>1</v>
      </c>
      <c r="U52" s="57">
        <f>VLOOKUP($O52,PercentFHGoalStats!$A$3:$AE$998,13,FALSE)</f>
        <v>1</v>
      </c>
      <c r="V52" s="57">
        <f>VLOOKUP($O52,PercentFHGoalStats!$A$3:$AE$998,14,FALSE)</f>
        <v>0.5</v>
      </c>
      <c r="W52" s="57">
        <f>VLOOKUP($O52,PercentFHGoalStats!$A$3:$AE$998,16,FALSE)</f>
        <v>0</v>
      </c>
      <c r="X52" s="57">
        <f>VLOOKUP($O52,PercentFHGoalStats!$A$3:$AE$998,17,FALSE)</f>
        <v>1</v>
      </c>
      <c r="Y52" s="57">
        <f>VLOOKUP($O52,PercentFHGoalStats!$A$3:$AE$998,19,FALSE)</f>
        <v>1</v>
      </c>
      <c r="Z52" s="57">
        <f>VLOOKUP($O52,PercentFHGoalStats!$A$3:$AE$998,20,FALSE)</f>
        <v>0</v>
      </c>
      <c r="AA52" s="57">
        <f>VLOOKUP($O52,PercentFHGoalStats!$A$3:$AE$998,22,FALSE)</f>
        <v>0</v>
      </c>
    </row>
    <row r="53" spans="1:27" x14ac:dyDescent="0.3">
      <c r="A53" s="57">
        <f>VLOOKUP($M53,PercentFHGoalStats!$A$3:$AE$998,5,FALSE)</f>
        <v>0.5</v>
      </c>
      <c r="B53" s="57">
        <f>VLOOKUP($M53,PercentFHGoalStats!$A$3:$AE$998,6,FALSE)</f>
        <v>0</v>
      </c>
      <c r="C53" s="57">
        <f>VLOOKUP($M53,PercentFHGoalStats!$A$3:$AE$998,8,FALSE)</f>
        <v>0</v>
      </c>
      <c r="D53" s="57">
        <f>VLOOKUP($M53,PercentFHGoalStats!$A$3:$AE$998,9,FALSE)</f>
        <v>0</v>
      </c>
      <c r="E53" s="57">
        <f>VLOOKUP($M53,PercentFHGoalStats!$A$3:$AE$998,11,FALSE)</f>
        <v>0.5</v>
      </c>
      <c r="F53" s="57">
        <f>VLOOKUP($M53,PercentFHGoalStats!$A$3:$AE$998,12,FALSE)</f>
        <v>0</v>
      </c>
      <c r="G53" s="57">
        <f>VLOOKUP($M53,PercentFHGoalStats!$A$3:$AE$998,14,FALSE)</f>
        <v>0</v>
      </c>
      <c r="H53" s="57">
        <f>VLOOKUP($M53,PercentFHGoalStats!$A$3:$AE$998,15,FALSE)</f>
        <v>0</v>
      </c>
      <c r="I53" s="57">
        <f>VLOOKUP($M53,PercentFHGoalStats!$A$3:$AE$998,17,FALSE)</f>
        <v>0</v>
      </c>
      <c r="J53" s="57">
        <f>VLOOKUP($M53,PercentFHGoalStats!$A$3:$AE$998,18,FALSE)</f>
        <v>0</v>
      </c>
      <c r="K53" s="57">
        <f>VLOOKUP($M53,PercentFHGoalStats!$A$3:$AE$998,20,FALSE)</f>
        <v>0</v>
      </c>
      <c r="L53" s="57">
        <f>VLOOKUP($M53,PercentFHGoalStats!$A$3:$AE$998,21,FALSE)</f>
        <v>0</v>
      </c>
      <c r="M53" s="53" t="str">
        <f>Fixtures!A53</f>
        <v>Royal Excel Mouscron</v>
      </c>
      <c r="N53" s="54">
        <f>Fixtures!D53</f>
        <v>43688</v>
      </c>
      <c r="O53" s="53" t="str">
        <f>Fixtures!B53</f>
        <v>Gent</v>
      </c>
      <c r="P53" s="57">
        <f>VLOOKUP($O53,PercentFHGoalStats!$A$3:$AE$998,5,FALSE)</f>
        <v>0.5</v>
      </c>
      <c r="Q53" s="57">
        <f>VLOOKUP($O53,PercentFHGoalStats!$A$3:$AE$998,7,FALSE)</f>
        <v>0</v>
      </c>
      <c r="R53" s="57">
        <f>VLOOKUP($O53,PercentFHGoalStats!$A$3:$AE$998,8,FALSE)</f>
        <v>0.5</v>
      </c>
      <c r="S53" s="57">
        <f>VLOOKUP($O53,PercentFHGoalStats!$A$3:$AE$998,10,FALSE)</f>
        <v>0</v>
      </c>
      <c r="T53" s="57">
        <f>VLOOKUP($O53,PercentFHGoalStats!$A$3:$AE$998,11,FALSE)</f>
        <v>0.5</v>
      </c>
      <c r="U53" s="57">
        <f>VLOOKUP($O53,PercentFHGoalStats!$A$3:$AE$998,13,FALSE)</f>
        <v>0</v>
      </c>
      <c r="V53" s="57">
        <f>VLOOKUP($O53,PercentFHGoalStats!$A$3:$AE$998,14,FALSE)</f>
        <v>0.5</v>
      </c>
      <c r="W53" s="57">
        <f>VLOOKUP($O53,PercentFHGoalStats!$A$3:$AE$998,16,FALSE)</f>
        <v>0</v>
      </c>
      <c r="X53" s="57">
        <f>VLOOKUP($O53,PercentFHGoalStats!$A$3:$AE$998,17,FALSE)</f>
        <v>0</v>
      </c>
      <c r="Y53" s="57">
        <f>VLOOKUP($O53,PercentFHGoalStats!$A$3:$AE$998,19,FALSE)</f>
        <v>0</v>
      </c>
      <c r="Z53" s="57">
        <f>VLOOKUP($O53,PercentFHGoalStats!$A$3:$AE$998,20,FALSE)</f>
        <v>0</v>
      </c>
      <c r="AA53" s="57">
        <f>VLOOKUP($O53,PercentFHGoalStats!$A$3:$AE$998,22,FALSE)</f>
        <v>0</v>
      </c>
    </row>
    <row r="54" spans="1:27" x14ac:dyDescent="0.3">
      <c r="A54" s="57">
        <f>VLOOKUP($M54,PercentFHGoalStats!$A$3:$AE$998,5,FALSE)</f>
        <v>0.5</v>
      </c>
      <c r="B54" s="57">
        <f>VLOOKUP($M54,PercentFHGoalStats!$A$3:$AE$998,6,FALSE)</f>
        <v>1</v>
      </c>
      <c r="C54" s="57">
        <f>VLOOKUP($M54,PercentFHGoalStats!$A$3:$AE$998,8,FALSE)</f>
        <v>0.25</v>
      </c>
      <c r="D54" s="57">
        <f>VLOOKUP($M54,PercentFHGoalStats!$A$3:$AE$998,9,FALSE)</f>
        <v>0.5</v>
      </c>
      <c r="E54" s="57">
        <f>VLOOKUP($M54,PercentFHGoalStats!$A$3:$AE$998,11,FALSE)</f>
        <v>0.5</v>
      </c>
      <c r="F54" s="57">
        <f>VLOOKUP($M54,PercentFHGoalStats!$A$3:$AE$998,12,FALSE)</f>
        <v>1</v>
      </c>
      <c r="G54" s="57">
        <f>VLOOKUP($M54,PercentFHGoalStats!$A$3:$AE$998,14,FALSE)</f>
        <v>0</v>
      </c>
      <c r="H54" s="57">
        <f>VLOOKUP($M54,PercentFHGoalStats!$A$3:$AE$998,15,FALSE)</f>
        <v>0</v>
      </c>
      <c r="I54" s="57">
        <f>VLOOKUP($M54,PercentFHGoalStats!$A$3:$AE$998,17,FALSE)</f>
        <v>0.25</v>
      </c>
      <c r="J54" s="57">
        <f>VLOOKUP($M54,PercentFHGoalStats!$A$3:$AE$998,18,FALSE)</f>
        <v>0.5</v>
      </c>
      <c r="K54" s="57">
        <f>VLOOKUP($M54,PercentFHGoalStats!$A$3:$AE$998,20,FALSE)</f>
        <v>0</v>
      </c>
      <c r="L54" s="57">
        <f>VLOOKUP($M54,PercentFHGoalStats!$A$3:$AE$998,21,FALSE)</f>
        <v>0</v>
      </c>
      <c r="M54" s="53" t="str">
        <f>Fixtures!A54</f>
        <v>Viktoria Plzeň</v>
      </c>
      <c r="N54" s="54">
        <f>Fixtures!D54</f>
        <v>43688</v>
      </c>
      <c r="O54" s="53" t="str">
        <f>Fixtures!B54</f>
        <v>Slovácko</v>
      </c>
      <c r="P54" s="57">
        <f>VLOOKUP($O54,PercentFHGoalStats!$A$3:$AE$998,5,FALSE)</f>
        <v>1</v>
      </c>
      <c r="Q54" s="57">
        <f>VLOOKUP($O54,PercentFHGoalStats!$A$3:$AE$998,7,FALSE)</f>
        <v>1</v>
      </c>
      <c r="R54" s="57">
        <f>VLOOKUP($O54,PercentFHGoalStats!$A$3:$AE$998,8,FALSE)</f>
        <v>0.25</v>
      </c>
      <c r="S54" s="57">
        <f>VLOOKUP($O54,PercentFHGoalStats!$A$3:$AE$998,10,FALSE)</f>
        <v>0.5</v>
      </c>
      <c r="T54" s="57">
        <f>VLOOKUP($O54,PercentFHGoalStats!$A$3:$AE$998,11,FALSE)</f>
        <v>0.5</v>
      </c>
      <c r="U54" s="57">
        <f>VLOOKUP($O54,PercentFHGoalStats!$A$3:$AE$998,13,FALSE)</f>
        <v>0.5</v>
      </c>
      <c r="V54" s="57">
        <f>VLOOKUP($O54,PercentFHGoalStats!$A$3:$AE$998,14,FALSE)</f>
        <v>0.25</v>
      </c>
      <c r="W54" s="57">
        <f>VLOOKUP($O54,PercentFHGoalStats!$A$3:$AE$998,16,FALSE)</f>
        <v>0.5</v>
      </c>
      <c r="X54" s="57">
        <f>VLOOKUP($O54,PercentFHGoalStats!$A$3:$AE$998,17,FALSE)</f>
        <v>0.5</v>
      </c>
      <c r="Y54" s="57">
        <f>VLOOKUP($O54,PercentFHGoalStats!$A$3:$AE$998,19,FALSE)</f>
        <v>0.5</v>
      </c>
      <c r="Z54" s="57">
        <f>VLOOKUP($O54,PercentFHGoalStats!$A$3:$AE$998,20,FALSE)</f>
        <v>0</v>
      </c>
      <c r="AA54" s="57">
        <f>VLOOKUP($O54,PercentFHGoalStats!$A$3:$AE$998,22,FALSE)</f>
        <v>0</v>
      </c>
    </row>
    <row r="55" spans="1:27" x14ac:dyDescent="0.3">
      <c r="A55" s="57">
        <f>VLOOKUP($M55,PercentFHGoalStats!$A$3:$AE$998,5,FALSE)</f>
        <v>0.66666666666666663</v>
      </c>
      <c r="B55" s="57">
        <f>VLOOKUP($M55,PercentFHGoalStats!$A$3:$AE$998,6,FALSE)</f>
        <v>0.5</v>
      </c>
      <c r="C55" s="57">
        <f>VLOOKUP($M55,PercentFHGoalStats!$A$3:$AE$998,8,FALSE)</f>
        <v>0.66666666666666663</v>
      </c>
      <c r="D55" s="57">
        <f>VLOOKUP($M55,PercentFHGoalStats!$A$3:$AE$998,9,FALSE)</f>
        <v>0.5</v>
      </c>
      <c r="E55" s="57">
        <f>VLOOKUP($M55,PercentFHGoalStats!$A$3:$AE$998,11,FALSE)</f>
        <v>0.33333333333333331</v>
      </c>
      <c r="F55" s="57">
        <f>VLOOKUP($M55,PercentFHGoalStats!$A$3:$AE$998,12,FALSE)</f>
        <v>0.5</v>
      </c>
      <c r="G55" s="57">
        <f>VLOOKUP($M55,PercentFHGoalStats!$A$3:$AE$998,14,FALSE)</f>
        <v>0.33333333333333331</v>
      </c>
      <c r="H55" s="57">
        <f>VLOOKUP($M55,PercentFHGoalStats!$A$3:$AE$998,15,FALSE)</f>
        <v>0.5</v>
      </c>
      <c r="I55" s="57">
        <f>VLOOKUP($M55,PercentFHGoalStats!$A$3:$AE$998,17,FALSE)</f>
        <v>0.66666666666666663</v>
      </c>
      <c r="J55" s="57">
        <f>VLOOKUP($M55,PercentFHGoalStats!$A$3:$AE$998,18,FALSE)</f>
        <v>0.5</v>
      </c>
      <c r="K55" s="57">
        <f>VLOOKUP($M55,PercentFHGoalStats!$A$3:$AE$998,20,FALSE)</f>
        <v>0.33333333333333331</v>
      </c>
      <c r="L55" s="57">
        <f>VLOOKUP($M55,PercentFHGoalStats!$A$3:$AE$998,21,FALSE)</f>
        <v>0</v>
      </c>
      <c r="M55" s="53" t="str">
        <f>Fixtures!A55</f>
        <v>Mladá Boleslav</v>
      </c>
      <c r="N55" s="54">
        <f>Fixtures!D55</f>
        <v>43688</v>
      </c>
      <c r="O55" s="53" t="str">
        <f>Fixtures!B55</f>
        <v>Sparta Praha</v>
      </c>
      <c r="P55" s="57">
        <f>VLOOKUP($O55,PercentFHGoalStats!$A$3:$AE$998,5,FALSE)</f>
        <v>0.75</v>
      </c>
      <c r="Q55" s="57">
        <f>VLOOKUP($O55,PercentFHGoalStats!$A$3:$AE$998,7,FALSE)</f>
        <v>1</v>
      </c>
      <c r="R55" s="57">
        <f>VLOOKUP($O55,PercentFHGoalStats!$A$3:$AE$998,8,FALSE)</f>
        <v>0.75</v>
      </c>
      <c r="S55" s="57">
        <f>VLOOKUP($O55,PercentFHGoalStats!$A$3:$AE$998,10,FALSE)</f>
        <v>1</v>
      </c>
      <c r="T55" s="57">
        <f>VLOOKUP($O55,PercentFHGoalStats!$A$3:$AE$998,11,FALSE)</f>
        <v>0.25</v>
      </c>
      <c r="U55" s="57">
        <f>VLOOKUP($O55,PercentFHGoalStats!$A$3:$AE$998,13,FALSE)</f>
        <v>0</v>
      </c>
      <c r="V55" s="57">
        <f>VLOOKUP($O55,PercentFHGoalStats!$A$3:$AE$998,14,FALSE)</f>
        <v>0.25</v>
      </c>
      <c r="W55" s="57">
        <f>VLOOKUP($O55,PercentFHGoalStats!$A$3:$AE$998,16,FALSE)</f>
        <v>0</v>
      </c>
      <c r="X55" s="57">
        <f>VLOOKUP($O55,PercentFHGoalStats!$A$3:$AE$998,17,FALSE)</f>
        <v>0.5</v>
      </c>
      <c r="Y55" s="57">
        <f>VLOOKUP($O55,PercentFHGoalStats!$A$3:$AE$998,19,FALSE)</f>
        <v>1</v>
      </c>
      <c r="Z55" s="57">
        <f>VLOOKUP($O55,PercentFHGoalStats!$A$3:$AE$998,20,FALSE)</f>
        <v>0.5</v>
      </c>
      <c r="AA55" s="57">
        <f>VLOOKUP($O55,PercentFHGoalStats!$A$3:$AE$998,22,FALSE)</f>
        <v>1</v>
      </c>
    </row>
    <row r="56" spans="1:27" x14ac:dyDescent="0.3">
      <c r="A56" s="57">
        <f>VLOOKUP($M56,PercentFHGoalStats!$A$3:$AE$998,5,FALSE)</f>
        <v>0.75</v>
      </c>
      <c r="B56" s="57">
        <f>VLOOKUP($M56,PercentFHGoalStats!$A$3:$AE$998,6,FALSE)</f>
        <v>1</v>
      </c>
      <c r="C56" s="57">
        <f>VLOOKUP($M56,PercentFHGoalStats!$A$3:$AE$998,8,FALSE)</f>
        <v>0</v>
      </c>
      <c r="D56" s="57">
        <f>VLOOKUP($M56,PercentFHGoalStats!$A$3:$AE$998,9,FALSE)</f>
        <v>0</v>
      </c>
      <c r="E56" s="57">
        <f>VLOOKUP($M56,PercentFHGoalStats!$A$3:$AE$998,11,FALSE)</f>
        <v>0.75</v>
      </c>
      <c r="F56" s="57">
        <f>VLOOKUP($M56,PercentFHGoalStats!$A$3:$AE$998,12,FALSE)</f>
        <v>1</v>
      </c>
      <c r="G56" s="57">
        <f>VLOOKUP($M56,PercentFHGoalStats!$A$3:$AE$998,14,FALSE)</f>
        <v>0</v>
      </c>
      <c r="H56" s="57">
        <f>VLOOKUP($M56,PercentFHGoalStats!$A$3:$AE$998,15,FALSE)</f>
        <v>0</v>
      </c>
      <c r="I56" s="57">
        <f>VLOOKUP($M56,PercentFHGoalStats!$A$3:$AE$998,17,FALSE)</f>
        <v>0</v>
      </c>
      <c r="J56" s="57">
        <f>VLOOKUP($M56,PercentFHGoalStats!$A$3:$AE$998,18,FALSE)</f>
        <v>0</v>
      </c>
      <c r="K56" s="57">
        <f>VLOOKUP($M56,PercentFHGoalStats!$A$3:$AE$998,20,FALSE)</f>
        <v>0</v>
      </c>
      <c r="L56" s="57">
        <f>VLOOKUP($M56,PercentFHGoalStats!$A$3:$AE$998,21,FALSE)</f>
        <v>0</v>
      </c>
      <c r="M56" s="53" t="str">
        <f>Fixtures!A56</f>
        <v>Jablonec</v>
      </c>
      <c r="N56" s="54">
        <f>Fixtures!D56</f>
        <v>43688</v>
      </c>
      <c r="O56" s="53" t="str">
        <f>Fixtures!B56</f>
        <v>Opava</v>
      </c>
      <c r="P56" s="57">
        <f>VLOOKUP($O56,PercentFHGoalStats!$A$3:$AE$998,5,FALSE)</f>
        <v>0.75</v>
      </c>
      <c r="Q56" s="57">
        <f>VLOOKUP($O56,PercentFHGoalStats!$A$3:$AE$998,7,FALSE)</f>
        <v>1</v>
      </c>
      <c r="R56" s="57">
        <f>VLOOKUP($O56,PercentFHGoalStats!$A$3:$AE$998,8,FALSE)</f>
        <v>0.25</v>
      </c>
      <c r="S56" s="57">
        <f>VLOOKUP($O56,PercentFHGoalStats!$A$3:$AE$998,10,FALSE)</f>
        <v>0.5</v>
      </c>
      <c r="T56" s="57">
        <f>VLOOKUP($O56,PercentFHGoalStats!$A$3:$AE$998,11,FALSE)</f>
        <v>0.5</v>
      </c>
      <c r="U56" s="57">
        <f>VLOOKUP($O56,PercentFHGoalStats!$A$3:$AE$998,13,FALSE)</f>
        <v>1</v>
      </c>
      <c r="V56" s="57">
        <f>VLOOKUP($O56,PercentFHGoalStats!$A$3:$AE$998,14,FALSE)</f>
        <v>0</v>
      </c>
      <c r="W56" s="57">
        <f>VLOOKUP($O56,PercentFHGoalStats!$A$3:$AE$998,16,FALSE)</f>
        <v>0</v>
      </c>
      <c r="X56" s="57">
        <f>VLOOKUP($O56,PercentFHGoalStats!$A$3:$AE$998,17,FALSE)</f>
        <v>0.5</v>
      </c>
      <c r="Y56" s="57">
        <f>VLOOKUP($O56,PercentFHGoalStats!$A$3:$AE$998,19,FALSE)</f>
        <v>0.5</v>
      </c>
      <c r="Z56" s="57">
        <f>VLOOKUP($O56,PercentFHGoalStats!$A$3:$AE$998,20,FALSE)</f>
        <v>0.25</v>
      </c>
      <c r="AA56" s="57">
        <f>VLOOKUP($O56,PercentFHGoalStats!$A$3:$AE$998,22,FALSE)</f>
        <v>0.5</v>
      </c>
    </row>
    <row r="57" spans="1:27" x14ac:dyDescent="0.3">
      <c r="A57" s="57">
        <f>VLOOKUP($M57,PercentFHGoalStats!$A$3:$AE$998,5,FALSE)</f>
        <v>1</v>
      </c>
      <c r="B57" s="57">
        <f>VLOOKUP($M57,PercentFHGoalStats!$A$3:$AE$998,6,FALSE)</f>
        <v>1</v>
      </c>
      <c r="C57" s="57">
        <f>VLOOKUP($M57,PercentFHGoalStats!$A$3:$AE$998,8,FALSE)</f>
        <v>0.66666666666666663</v>
      </c>
      <c r="D57" s="57">
        <f>VLOOKUP($M57,PercentFHGoalStats!$A$3:$AE$998,9,FALSE)</f>
        <v>1</v>
      </c>
      <c r="E57" s="57">
        <f>VLOOKUP($M57,PercentFHGoalStats!$A$3:$AE$998,11,FALSE)</f>
        <v>0</v>
      </c>
      <c r="F57" s="57">
        <f>VLOOKUP($M57,PercentFHGoalStats!$A$3:$AE$998,12,FALSE)</f>
        <v>0</v>
      </c>
      <c r="G57" s="57">
        <f>VLOOKUP($M57,PercentFHGoalStats!$A$3:$AE$998,14,FALSE)</f>
        <v>0</v>
      </c>
      <c r="H57" s="57">
        <f>VLOOKUP($M57,PercentFHGoalStats!$A$3:$AE$998,15,FALSE)</f>
        <v>0</v>
      </c>
      <c r="I57" s="57">
        <f>VLOOKUP($M57,PercentFHGoalStats!$A$3:$AE$998,17,FALSE)</f>
        <v>1</v>
      </c>
      <c r="J57" s="57">
        <f>VLOOKUP($M57,PercentFHGoalStats!$A$3:$AE$998,18,FALSE)</f>
        <v>1</v>
      </c>
      <c r="K57" s="57">
        <f>VLOOKUP($M57,PercentFHGoalStats!$A$3:$AE$998,20,FALSE)</f>
        <v>0.66666666666666663</v>
      </c>
      <c r="L57" s="57">
        <f>VLOOKUP($M57,PercentFHGoalStats!$A$3:$AE$998,21,FALSE)</f>
        <v>1</v>
      </c>
      <c r="M57" s="53" t="str">
        <f>Fixtures!A57</f>
        <v>Slaven Koprivnica</v>
      </c>
      <c r="N57" s="54">
        <f>Fixtures!D57</f>
        <v>43688</v>
      </c>
      <c r="O57" s="53" t="str">
        <f>Fixtures!B57</f>
        <v>Hajduk Split</v>
      </c>
      <c r="P57" s="57">
        <f>VLOOKUP($O57,PercentFHGoalStats!$A$3:$AE$998,5,FALSE)</f>
        <v>0.66666666666666663</v>
      </c>
      <c r="Q57" s="57">
        <f>VLOOKUP($O57,PercentFHGoalStats!$A$3:$AE$998,7,FALSE)</f>
        <v>0</v>
      </c>
      <c r="R57" s="57">
        <f>VLOOKUP($O57,PercentFHGoalStats!$A$3:$AE$998,8,FALSE)</f>
        <v>0.33333333333333331</v>
      </c>
      <c r="S57" s="57">
        <f>VLOOKUP($O57,PercentFHGoalStats!$A$3:$AE$998,10,FALSE)</f>
        <v>0</v>
      </c>
      <c r="T57" s="57">
        <f>VLOOKUP($O57,PercentFHGoalStats!$A$3:$AE$998,11,FALSE)</f>
        <v>0.66666666666666663</v>
      </c>
      <c r="U57" s="57">
        <f>VLOOKUP($O57,PercentFHGoalStats!$A$3:$AE$998,13,FALSE)</f>
        <v>0</v>
      </c>
      <c r="V57" s="57">
        <f>VLOOKUP($O57,PercentFHGoalStats!$A$3:$AE$998,14,FALSE)</f>
        <v>0.33333333333333331</v>
      </c>
      <c r="W57" s="57">
        <f>VLOOKUP($O57,PercentFHGoalStats!$A$3:$AE$998,16,FALSE)</f>
        <v>0</v>
      </c>
      <c r="X57" s="57">
        <f>VLOOKUP($O57,PercentFHGoalStats!$A$3:$AE$998,17,FALSE)</f>
        <v>0</v>
      </c>
      <c r="Y57" s="57">
        <f>VLOOKUP($O57,PercentFHGoalStats!$A$3:$AE$998,19,FALSE)</f>
        <v>0</v>
      </c>
      <c r="Z57" s="57">
        <f>VLOOKUP($O57,PercentFHGoalStats!$A$3:$AE$998,20,FALSE)</f>
        <v>0</v>
      </c>
      <c r="AA57" s="57">
        <f>VLOOKUP($O57,PercentFHGoalStats!$A$3:$AE$998,22,FALSE)</f>
        <v>0</v>
      </c>
    </row>
    <row r="58" spans="1:27" x14ac:dyDescent="0.3">
      <c r="A58" s="57">
        <f>VLOOKUP($M58,PercentFHGoalStats!$A$3:$AE$998,5,FALSE)</f>
        <v>1</v>
      </c>
      <c r="B58" s="57">
        <f>VLOOKUP($M58,PercentFHGoalStats!$A$3:$AE$998,6,FALSE)</f>
        <v>1</v>
      </c>
      <c r="C58" s="57">
        <f>VLOOKUP($M58,PercentFHGoalStats!$A$3:$AE$998,8,FALSE)</f>
        <v>0</v>
      </c>
      <c r="D58" s="57">
        <f>VLOOKUP($M58,PercentFHGoalStats!$A$3:$AE$998,9,FALSE)</f>
        <v>0</v>
      </c>
      <c r="E58" s="57">
        <f>VLOOKUP($M58,PercentFHGoalStats!$A$3:$AE$998,11,FALSE)</f>
        <v>0.66666666666666663</v>
      </c>
      <c r="F58" s="57">
        <f>VLOOKUP($M58,PercentFHGoalStats!$A$3:$AE$998,12,FALSE)</f>
        <v>1</v>
      </c>
      <c r="G58" s="57">
        <f>VLOOKUP($M58,PercentFHGoalStats!$A$3:$AE$998,14,FALSE)</f>
        <v>0</v>
      </c>
      <c r="H58" s="57">
        <f>VLOOKUP($M58,PercentFHGoalStats!$A$3:$AE$998,15,FALSE)</f>
        <v>0</v>
      </c>
      <c r="I58" s="57">
        <f>VLOOKUP($M58,PercentFHGoalStats!$A$3:$AE$998,17,FALSE)</f>
        <v>0.33333333333333331</v>
      </c>
      <c r="J58" s="57">
        <f>VLOOKUP($M58,PercentFHGoalStats!$A$3:$AE$998,18,FALSE)</f>
        <v>0</v>
      </c>
      <c r="K58" s="57">
        <f>VLOOKUP($M58,PercentFHGoalStats!$A$3:$AE$998,20,FALSE)</f>
        <v>0</v>
      </c>
      <c r="L58" s="57">
        <f>VLOOKUP($M58,PercentFHGoalStats!$A$3:$AE$998,21,FALSE)</f>
        <v>0</v>
      </c>
      <c r="M58" s="53" t="str">
        <f>Fixtures!A58</f>
        <v>Gorica</v>
      </c>
      <c r="N58" s="54">
        <f>Fixtures!D58</f>
        <v>43688</v>
      </c>
      <c r="O58" s="53" t="str">
        <f>Fixtures!B58</f>
        <v>Rijeka</v>
      </c>
      <c r="P58" s="57">
        <f>VLOOKUP($O58,PercentFHGoalStats!$A$3:$AE$998,5,FALSE)</f>
        <v>0.66666666666666663</v>
      </c>
      <c r="Q58" s="57">
        <f>VLOOKUP($O58,PercentFHGoalStats!$A$3:$AE$998,7,FALSE)</f>
        <v>0</v>
      </c>
      <c r="R58" s="57">
        <f>VLOOKUP($O58,PercentFHGoalStats!$A$3:$AE$998,8,FALSE)</f>
        <v>0.66666666666666663</v>
      </c>
      <c r="S58" s="57">
        <f>VLOOKUP($O58,PercentFHGoalStats!$A$3:$AE$998,10,FALSE)</f>
        <v>0</v>
      </c>
      <c r="T58" s="57">
        <f>VLOOKUP($O58,PercentFHGoalStats!$A$3:$AE$998,11,FALSE)</f>
        <v>0.66666666666666663</v>
      </c>
      <c r="U58" s="57">
        <f>VLOOKUP($O58,PercentFHGoalStats!$A$3:$AE$998,13,FALSE)</f>
        <v>0</v>
      </c>
      <c r="V58" s="57">
        <f>VLOOKUP($O58,PercentFHGoalStats!$A$3:$AE$998,14,FALSE)</f>
        <v>0.33333333333333331</v>
      </c>
      <c r="W58" s="57">
        <f>VLOOKUP($O58,PercentFHGoalStats!$A$3:$AE$998,16,FALSE)</f>
        <v>0</v>
      </c>
      <c r="X58" s="57">
        <f>VLOOKUP($O58,PercentFHGoalStats!$A$3:$AE$998,17,FALSE)</f>
        <v>0.33333333333333331</v>
      </c>
      <c r="Y58" s="57">
        <f>VLOOKUP($O58,PercentFHGoalStats!$A$3:$AE$998,19,FALSE)</f>
        <v>0</v>
      </c>
      <c r="Z58" s="57">
        <f>VLOOKUP($O58,PercentFHGoalStats!$A$3:$AE$998,20,FALSE)</f>
        <v>0</v>
      </c>
      <c r="AA58" s="57">
        <f>VLOOKUP($O58,PercentFHGoalStats!$A$3:$AE$998,22,FALSE)</f>
        <v>0</v>
      </c>
    </row>
    <row r="59" spans="1:27" x14ac:dyDescent="0.3">
      <c r="A59" s="57">
        <f>VLOOKUP($M59,PercentFHGoalStats!$A$3:$AE$998,5,FALSE)</f>
        <v>0.66666666666666663</v>
      </c>
      <c r="B59" s="57">
        <f>VLOOKUP($M59,PercentFHGoalStats!$A$3:$AE$998,6,FALSE)</f>
        <v>0.75</v>
      </c>
      <c r="C59" s="57">
        <f>VLOOKUP($M59,PercentFHGoalStats!$A$3:$AE$998,8,FALSE)</f>
        <v>0.3888888888888889</v>
      </c>
      <c r="D59" s="57">
        <f>VLOOKUP($M59,PercentFHGoalStats!$A$3:$AE$998,9,FALSE)</f>
        <v>0.625</v>
      </c>
      <c r="E59" s="57">
        <f>VLOOKUP($M59,PercentFHGoalStats!$A$3:$AE$998,11,FALSE)</f>
        <v>0.66666666666666663</v>
      </c>
      <c r="F59" s="57">
        <f>VLOOKUP($M59,PercentFHGoalStats!$A$3:$AE$998,12,FALSE)</f>
        <v>0.75</v>
      </c>
      <c r="G59" s="57">
        <f>VLOOKUP($M59,PercentFHGoalStats!$A$3:$AE$998,14,FALSE)</f>
        <v>0.22222222222222221</v>
      </c>
      <c r="H59" s="57">
        <f>VLOOKUP($M59,PercentFHGoalStats!$A$3:$AE$998,15,FALSE)</f>
        <v>0.375</v>
      </c>
      <c r="I59" s="57">
        <f>VLOOKUP($M59,PercentFHGoalStats!$A$3:$AE$998,17,FALSE)</f>
        <v>0.27777777777777779</v>
      </c>
      <c r="J59" s="57">
        <f>VLOOKUP($M59,PercentFHGoalStats!$A$3:$AE$998,18,FALSE)</f>
        <v>0.375</v>
      </c>
      <c r="K59" s="57">
        <f>VLOOKUP($M59,PercentFHGoalStats!$A$3:$AE$998,20,FALSE)</f>
        <v>5.5555555555555552E-2</v>
      </c>
      <c r="L59" s="57">
        <f>VLOOKUP($M59,PercentFHGoalStats!$A$3:$AE$998,21,FALSE)</f>
        <v>0</v>
      </c>
      <c r="M59" s="53" t="str">
        <f>Fixtures!A59</f>
        <v>Norrköping</v>
      </c>
      <c r="N59" s="54">
        <f>Fixtures!D59</f>
        <v>43688</v>
      </c>
      <c r="O59" s="53" t="str">
        <f>Fixtures!B59</f>
        <v>Elfsborg</v>
      </c>
      <c r="P59" s="57">
        <f>VLOOKUP($O59,PercentFHGoalStats!$A$3:$AE$998,5,FALSE)</f>
        <v>0.66666666666666663</v>
      </c>
      <c r="Q59" s="57">
        <f>VLOOKUP($O59,PercentFHGoalStats!$A$3:$AE$998,7,FALSE)</f>
        <v>0.88888888888888884</v>
      </c>
      <c r="R59" s="57">
        <f>VLOOKUP($O59,PercentFHGoalStats!$A$3:$AE$998,8,FALSE)</f>
        <v>0.5</v>
      </c>
      <c r="S59" s="57">
        <f>VLOOKUP($O59,PercentFHGoalStats!$A$3:$AE$998,10,FALSE)</f>
        <v>0.66666666666666663</v>
      </c>
      <c r="T59" s="57">
        <f>VLOOKUP($O59,PercentFHGoalStats!$A$3:$AE$998,11,FALSE)</f>
        <v>0.3888888888888889</v>
      </c>
      <c r="U59" s="57">
        <f>VLOOKUP($O59,PercentFHGoalStats!$A$3:$AE$998,13,FALSE)</f>
        <v>0.44444444444444442</v>
      </c>
      <c r="V59" s="57">
        <f>VLOOKUP($O59,PercentFHGoalStats!$A$3:$AE$998,14,FALSE)</f>
        <v>0.1111111111111111</v>
      </c>
      <c r="W59" s="57">
        <f>VLOOKUP($O59,PercentFHGoalStats!$A$3:$AE$998,16,FALSE)</f>
        <v>0.1111111111111111</v>
      </c>
      <c r="X59" s="57">
        <f>VLOOKUP($O59,PercentFHGoalStats!$A$3:$AE$998,17,FALSE)</f>
        <v>0.55555555555555558</v>
      </c>
      <c r="Y59" s="57">
        <f>VLOOKUP($O59,PercentFHGoalStats!$A$3:$AE$998,19,FALSE)</f>
        <v>0.77777777777777779</v>
      </c>
      <c r="Z59" s="57">
        <f>VLOOKUP($O59,PercentFHGoalStats!$A$3:$AE$998,20,FALSE)</f>
        <v>0.22222222222222221</v>
      </c>
      <c r="AA59" s="57">
        <f>VLOOKUP($O59,PercentFHGoalStats!$A$3:$AE$998,22,FALSE)</f>
        <v>0.44444444444444442</v>
      </c>
    </row>
    <row r="60" spans="1:27" x14ac:dyDescent="0.3">
      <c r="A60" s="57">
        <f>VLOOKUP($M60,PercentFHGoalStats!$A$3:$AE$998,5,FALSE)</f>
        <v>0.94444444444444442</v>
      </c>
      <c r="B60" s="57">
        <f>VLOOKUP($M60,PercentFHGoalStats!$A$3:$AE$998,6,FALSE)</f>
        <v>1</v>
      </c>
      <c r="C60" s="57">
        <f>VLOOKUP($M60,PercentFHGoalStats!$A$3:$AE$998,8,FALSE)</f>
        <v>0.66666666666666663</v>
      </c>
      <c r="D60" s="57">
        <f>VLOOKUP($M60,PercentFHGoalStats!$A$3:$AE$998,9,FALSE)</f>
        <v>0.875</v>
      </c>
      <c r="E60" s="57">
        <f>VLOOKUP($M60,PercentFHGoalStats!$A$3:$AE$998,11,FALSE)</f>
        <v>0.77777777777777779</v>
      </c>
      <c r="F60" s="57">
        <f>VLOOKUP($M60,PercentFHGoalStats!$A$3:$AE$998,12,FALSE)</f>
        <v>0.875</v>
      </c>
      <c r="G60" s="57">
        <f>VLOOKUP($M60,PercentFHGoalStats!$A$3:$AE$998,14,FALSE)</f>
        <v>0.44444444444444442</v>
      </c>
      <c r="H60" s="57">
        <f>VLOOKUP($M60,PercentFHGoalStats!$A$3:$AE$998,15,FALSE)</f>
        <v>0.75</v>
      </c>
      <c r="I60" s="57">
        <f>VLOOKUP($M60,PercentFHGoalStats!$A$3:$AE$998,17,FALSE)</f>
        <v>0.55555555555555558</v>
      </c>
      <c r="J60" s="57">
        <f>VLOOKUP($M60,PercentFHGoalStats!$A$3:$AE$998,18,FALSE)</f>
        <v>0.5</v>
      </c>
      <c r="K60" s="57">
        <f>VLOOKUP($M60,PercentFHGoalStats!$A$3:$AE$998,20,FALSE)</f>
        <v>0.1111111111111111</v>
      </c>
      <c r="L60" s="57">
        <f>VLOOKUP($M60,PercentFHGoalStats!$A$3:$AE$998,21,FALSE)</f>
        <v>0.125</v>
      </c>
      <c r="M60" s="53" t="str">
        <f>Fixtures!A60</f>
        <v>Hammarby</v>
      </c>
      <c r="N60" s="54">
        <f>Fixtures!D60</f>
        <v>43688</v>
      </c>
      <c r="O60" s="53" t="str">
        <f>Fixtures!B60</f>
        <v>Helsingborg</v>
      </c>
      <c r="P60" s="57">
        <f>VLOOKUP($O60,PercentFHGoalStats!$A$3:$AE$998,5,FALSE)</f>
        <v>0.72222222222222221</v>
      </c>
      <c r="Q60" s="57">
        <f>VLOOKUP($O60,PercentFHGoalStats!$A$3:$AE$998,7,FALSE)</f>
        <v>0.66666666666666663</v>
      </c>
      <c r="R60" s="57">
        <f>VLOOKUP($O60,PercentFHGoalStats!$A$3:$AE$998,8,FALSE)</f>
        <v>0.33333333333333331</v>
      </c>
      <c r="S60" s="57">
        <f>VLOOKUP($O60,PercentFHGoalStats!$A$3:$AE$998,10,FALSE)</f>
        <v>0.22222222222222221</v>
      </c>
      <c r="T60" s="57">
        <f>VLOOKUP($O60,PercentFHGoalStats!$A$3:$AE$998,11,FALSE)</f>
        <v>0.27777777777777779</v>
      </c>
      <c r="U60" s="57">
        <f>VLOOKUP($O60,PercentFHGoalStats!$A$3:$AE$998,13,FALSE)</f>
        <v>0.1111111111111111</v>
      </c>
      <c r="V60" s="57">
        <f>VLOOKUP($O60,PercentFHGoalStats!$A$3:$AE$998,14,FALSE)</f>
        <v>5.5555555555555552E-2</v>
      </c>
      <c r="W60" s="57">
        <f>VLOOKUP($O60,PercentFHGoalStats!$A$3:$AE$998,16,FALSE)</f>
        <v>0</v>
      </c>
      <c r="X60" s="57">
        <f>VLOOKUP($O60,PercentFHGoalStats!$A$3:$AE$998,17,FALSE)</f>
        <v>0.66666666666666663</v>
      </c>
      <c r="Y60" s="57">
        <f>VLOOKUP($O60,PercentFHGoalStats!$A$3:$AE$998,19,FALSE)</f>
        <v>0.55555555555555558</v>
      </c>
      <c r="Z60" s="57">
        <f>VLOOKUP($O60,PercentFHGoalStats!$A$3:$AE$998,20,FALSE)</f>
        <v>0.22222222222222221</v>
      </c>
      <c r="AA60" s="57">
        <f>VLOOKUP($O60,PercentFHGoalStats!$A$3:$AE$998,22,FALSE)</f>
        <v>0.22222222222222221</v>
      </c>
    </row>
    <row r="61" spans="1:27" x14ac:dyDescent="0.3">
      <c r="A61" s="57">
        <f>VLOOKUP($M61,PercentFHGoalStats!$A$3:$AE$998,5,FALSE)</f>
        <v>0.3888888888888889</v>
      </c>
      <c r="B61" s="57">
        <f>VLOOKUP($M61,PercentFHGoalStats!$A$3:$AE$998,6,FALSE)</f>
        <v>0.44444444444444442</v>
      </c>
      <c r="C61" s="57">
        <f>VLOOKUP($M61,PercentFHGoalStats!$A$3:$AE$998,8,FALSE)</f>
        <v>0.16666666666666666</v>
      </c>
      <c r="D61" s="57">
        <f>VLOOKUP($M61,PercentFHGoalStats!$A$3:$AE$998,9,FALSE)</f>
        <v>0.1111111111111111</v>
      </c>
      <c r="E61" s="57">
        <f>VLOOKUP($M61,PercentFHGoalStats!$A$3:$AE$998,11,FALSE)</f>
        <v>0.27777777777777779</v>
      </c>
      <c r="F61" s="57">
        <f>VLOOKUP($M61,PercentFHGoalStats!$A$3:$AE$998,12,FALSE)</f>
        <v>0.33333333333333331</v>
      </c>
      <c r="G61" s="57">
        <f>VLOOKUP($M61,PercentFHGoalStats!$A$3:$AE$998,14,FALSE)</f>
        <v>0.1111111111111111</v>
      </c>
      <c r="H61" s="57">
        <f>VLOOKUP($M61,PercentFHGoalStats!$A$3:$AE$998,15,FALSE)</f>
        <v>0.1111111111111111</v>
      </c>
      <c r="I61" s="57">
        <f>VLOOKUP($M61,PercentFHGoalStats!$A$3:$AE$998,17,FALSE)</f>
        <v>0.27777777777777779</v>
      </c>
      <c r="J61" s="57">
        <f>VLOOKUP($M61,PercentFHGoalStats!$A$3:$AE$998,18,FALSE)</f>
        <v>0.22222222222222221</v>
      </c>
      <c r="K61" s="57">
        <f>VLOOKUP($M61,PercentFHGoalStats!$A$3:$AE$998,20,FALSE)</f>
        <v>0</v>
      </c>
      <c r="L61" s="57">
        <f>VLOOKUP($M61,PercentFHGoalStats!$A$3:$AE$998,21,FALSE)</f>
        <v>0</v>
      </c>
      <c r="M61" s="53" t="str">
        <f>Fixtures!A61</f>
        <v>Häcken</v>
      </c>
      <c r="N61" s="54">
        <f>Fixtures!D61</f>
        <v>43688</v>
      </c>
      <c r="O61" s="53" t="str">
        <f>Fixtures!B61</f>
        <v>Malmö FF</v>
      </c>
      <c r="P61" s="57">
        <f>VLOOKUP($O61,PercentFHGoalStats!$A$3:$AE$998,5,FALSE)</f>
        <v>0.55555555555555558</v>
      </c>
      <c r="Q61" s="57">
        <f>VLOOKUP($O61,PercentFHGoalStats!$A$3:$AE$998,7,FALSE)</f>
        <v>0.33333333333333331</v>
      </c>
      <c r="R61" s="57">
        <f>VLOOKUP($O61,PercentFHGoalStats!$A$3:$AE$998,8,FALSE)</f>
        <v>0.27777777777777779</v>
      </c>
      <c r="S61" s="57">
        <f>VLOOKUP($O61,PercentFHGoalStats!$A$3:$AE$998,10,FALSE)</f>
        <v>0.22222222222222221</v>
      </c>
      <c r="T61" s="57">
        <f>VLOOKUP($O61,PercentFHGoalStats!$A$3:$AE$998,11,FALSE)</f>
        <v>0.5</v>
      </c>
      <c r="U61" s="57">
        <f>VLOOKUP($O61,PercentFHGoalStats!$A$3:$AE$998,13,FALSE)</f>
        <v>0.33333333333333331</v>
      </c>
      <c r="V61" s="57">
        <f>VLOOKUP($O61,PercentFHGoalStats!$A$3:$AE$998,14,FALSE)</f>
        <v>5.5555555555555552E-2</v>
      </c>
      <c r="W61" s="57">
        <f>VLOOKUP($O61,PercentFHGoalStats!$A$3:$AE$998,16,FALSE)</f>
        <v>0.1111111111111111</v>
      </c>
      <c r="X61" s="57">
        <f>VLOOKUP($O61,PercentFHGoalStats!$A$3:$AE$998,17,FALSE)</f>
        <v>0.33333333333333331</v>
      </c>
      <c r="Y61" s="57">
        <f>VLOOKUP($O61,PercentFHGoalStats!$A$3:$AE$998,19,FALSE)</f>
        <v>0.22222222222222221</v>
      </c>
      <c r="Z61" s="57">
        <f>VLOOKUP($O61,PercentFHGoalStats!$A$3:$AE$998,20,FALSE)</f>
        <v>0</v>
      </c>
      <c r="AA61" s="57">
        <f>VLOOKUP($O61,PercentFHGoalStats!$A$3:$AE$998,22,FALSE)</f>
        <v>0</v>
      </c>
    </row>
    <row r="62" spans="1:27" x14ac:dyDescent="0.3">
      <c r="A62" s="57">
        <f>VLOOKUP($M62,PercentFHGoalStats!$A$3:$AE$998,5,FALSE)</f>
        <v>0.61111111111111116</v>
      </c>
      <c r="B62" s="57">
        <f>VLOOKUP($M62,PercentFHGoalStats!$A$3:$AE$998,6,FALSE)</f>
        <v>0.55555555555555558</v>
      </c>
      <c r="C62" s="57">
        <f>VLOOKUP($M62,PercentFHGoalStats!$A$3:$AE$998,8,FALSE)</f>
        <v>0.27777777777777779</v>
      </c>
      <c r="D62" s="57">
        <f>VLOOKUP($M62,PercentFHGoalStats!$A$3:$AE$998,9,FALSE)</f>
        <v>0.22222222222222221</v>
      </c>
      <c r="E62" s="57">
        <f>VLOOKUP($M62,PercentFHGoalStats!$A$3:$AE$998,11,FALSE)</f>
        <v>0.27777777777777779</v>
      </c>
      <c r="F62" s="57">
        <f>VLOOKUP($M62,PercentFHGoalStats!$A$3:$AE$998,12,FALSE)</f>
        <v>0.33333333333333331</v>
      </c>
      <c r="G62" s="57">
        <f>VLOOKUP($M62,PercentFHGoalStats!$A$3:$AE$998,14,FALSE)</f>
        <v>5.5555555555555552E-2</v>
      </c>
      <c r="H62" s="57">
        <f>VLOOKUP($M62,PercentFHGoalStats!$A$3:$AE$998,15,FALSE)</f>
        <v>0.1111111111111111</v>
      </c>
      <c r="I62" s="57">
        <f>VLOOKUP($M62,PercentFHGoalStats!$A$3:$AE$998,17,FALSE)</f>
        <v>0.5</v>
      </c>
      <c r="J62" s="57">
        <f>VLOOKUP($M62,PercentFHGoalStats!$A$3:$AE$998,18,FALSE)</f>
        <v>0.33333333333333331</v>
      </c>
      <c r="K62" s="57">
        <f>VLOOKUP($M62,PercentFHGoalStats!$A$3:$AE$998,20,FALSE)</f>
        <v>0.16666666666666666</v>
      </c>
      <c r="L62" s="57">
        <f>VLOOKUP($M62,PercentFHGoalStats!$A$3:$AE$998,21,FALSE)</f>
        <v>0.1111111111111111</v>
      </c>
      <c r="M62" s="53" t="str">
        <f>Fixtures!A62</f>
        <v>AFC Eskilstuna</v>
      </c>
      <c r="N62" s="54">
        <f>Fixtures!D62</f>
        <v>43688</v>
      </c>
      <c r="O62" s="53" t="str">
        <f>Fixtures!B62</f>
        <v>AIK</v>
      </c>
      <c r="P62" s="57">
        <f>VLOOKUP($O62,PercentFHGoalStats!$A$3:$AE$998,5,FALSE)</f>
        <v>0.5</v>
      </c>
      <c r="Q62" s="57">
        <f>VLOOKUP($O62,PercentFHGoalStats!$A$3:$AE$998,7,FALSE)</f>
        <v>0.375</v>
      </c>
      <c r="R62" s="57">
        <f>VLOOKUP($O62,PercentFHGoalStats!$A$3:$AE$998,8,FALSE)</f>
        <v>0.22222222222222221</v>
      </c>
      <c r="S62" s="57">
        <f>VLOOKUP($O62,PercentFHGoalStats!$A$3:$AE$998,10,FALSE)</f>
        <v>0.25</v>
      </c>
      <c r="T62" s="57">
        <f>VLOOKUP($O62,PercentFHGoalStats!$A$3:$AE$998,11,FALSE)</f>
        <v>0.33333333333333331</v>
      </c>
      <c r="U62" s="57">
        <f>VLOOKUP($O62,PercentFHGoalStats!$A$3:$AE$998,13,FALSE)</f>
        <v>0.25</v>
      </c>
      <c r="V62" s="57">
        <f>VLOOKUP($O62,PercentFHGoalStats!$A$3:$AE$998,14,FALSE)</f>
        <v>0.16666666666666666</v>
      </c>
      <c r="W62" s="57">
        <f>VLOOKUP($O62,PercentFHGoalStats!$A$3:$AE$998,16,FALSE)</f>
        <v>0.125</v>
      </c>
      <c r="X62" s="57">
        <f>VLOOKUP($O62,PercentFHGoalStats!$A$3:$AE$998,17,FALSE)</f>
        <v>0.27777777777777779</v>
      </c>
      <c r="Y62" s="57">
        <f>VLOOKUP($O62,PercentFHGoalStats!$A$3:$AE$998,19,FALSE)</f>
        <v>0.375</v>
      </c>
      <c r="Z62" s="57">
        <f>VLOOKUP($O62,PercentFHGoalStats!$A$3:$AE$998,20,FALSE)</f>
        <v>0</v>
      </c>
      <c r="AA62" s="57">
        <f>VLOOKUP($O62,PercentFHGoalStats!$A$3:$AE$998,22,FALSE)</f>
        <v>0</v>
      </c>
    </row>
    <row r="63" spans="1:27" x14ac:dyDescent="0.3">
      <c r="A63" s="57">
        <f>VLOOKUP($M63,PercentFHGoalStats!$A$3:$AE$998,5,FALSE)</f>
        <v>0.66666666666666663</v>
      </c>
      <c r="B63" s="57">
        <f>VLOOKUP($M63,PercentFHGoalStats!$A$3:$AE$998,6,FALSE)</f>
        <v>0</v>
      </c>
      <c r="C63" s="57">
        <f>VLOOKUP($M63,PercentFHGoalStats!$A$3:$AE$998,8,FALSE)</f>
        <v>0.33333333333333331</v>
      </c>
      <c r="D63" s="57">
        <f>VLOOKUP($M63,PercentFHGoalStats!$A$3:$AE$998,9,FALSE)</f>
        <v>0</v>
      </c>
      <c r="E63" s="57">
        <f>VLOOKUP($M63,PercentFHGoalStats!$A$3:$AE$998,11,FALSE)</f>
        <v>0.33333333333333331</v>
      </c>
      <c r="F63" s="57">
        <f>VLOOKUP($M63,PercentFHGoalStats!$A$3:$AE$998,12,FALSE)</f>
        <v>0</v>
      </c>
      <c r="G63" s="57">
        <f>VLOOKUP($M63,PercentFHGoalStats!$A$3:$AE$998,14,FALSE)</f>
        <v>0.33333333333333331</v>
      </c>
      <c r="H63" s="57">
        <f>VLOOKUP($M63,PercentFHGoalStats!$A$3:$AE$998,15,FALSE)</f>
        <v>0</v>
      </c>
      <c r="I63" s="57">
        <f>VLOOKUP($M63,PercentFHGoalStats!$A$3:$AE$998,17,FALSE)</f>
        <v>0.33333333333333331</v>
      </c>
      <c r="J63" s="57">
        <f>VLOOKUP($M63,PercentFHGoalStats!$A$3:$AE$998,18,FALSE)</f>
        <v>0</v>
      </c>
      <c r="K63" s="57">
        <f>VLOOKUP($M63,PercentFHGoalStats!$A$3:$AE$998,20,FALSE)</f>
        <v>0</v>
      </c>
      <c r="L63" s="57">
        <f>VLOOKUP($M63,PercentFHGoalStats!$A$3:$AE$998,21,FALSE)</f>
        <v>0</v>
      </c>
      <c r="M63" s="53" t="str">
        <f>Fixtures!A63</f>
        <v>Lugano</v>
      </c>
      <c r="N63" s="54">
        <f>Fixtures!D63</f>
        <v>43688</v>
      </c>
      <c r="O63" s="53" t="str">
        <f>Fixtures!B63</f>
        <v>Sion</v>
      </c>
      <c r="P63" s="57">
        <f>VLOOKUP($O63,PercentFHGoalStats!$A$3:$AE$998,5,FALSE)</f>
        <v>0.66666666666666663</v>
      </c>
      <c r="Q63" s="57">
        <f>VLOOKUP($O63,PercentFHGoalStats!$A$3:$AE$998,7,FALSE)</f>
        <v>0</v>
      </c>
      <c r="R63" s="57">
        <f>VLOOKUP($O63,PercentFHGoalStats!$A$3:$AE$998,8,FALSE)</f>
        <v>0.66666666666666663</v>
      </c>
      <c r="S63" s="57">
        <f>VLOOKUP($O63,PercentFHGoalStats!$A$3:$AE$998,10,FALSE)</f>
        <v>0</v>
      </c>
      <c r="T63" s="57">
        <f>VLOOKUP($O63,PercentFHGoalStats!$A$3:$AE$998,11,FALSE)</f>
        <v>0.66666666666666663</v>
      </c>
      <c r="U63" s="57">
        <f>VLOOKUP($O63,PercentFHGoalStats!$A$3:$AE$998,13,FALSE)</f>
        <v>0</v>
      </c>
      <c r="V63" s="57">
        <f>VLOOKUP($O63,PercentFHGoalStats!$A$3:$AE$998,14,FALSE)</f>
        <v>0</v>
      </c>
      <c r="W63" s="57">
        <f>VLOOKUP($O63,PercentFHGoalStats!$A$3:$AE$998,16,FALSE)</f>
        <v>0</v>
      </c>
      <c r="X63" s="57">
        <f>VLOOKUP($O63,PercentFHGoalStats!$A$3:$AE$998,17,FALSE)</f>
        <v>0.66666666666666663</v>
      </c>
      <c r="Y63" s="57">
        <f>VLOOKUP($O63,PercentFHGoalStats!$A$3:$AE$998,19,FALSE)</f>
        <v>0</v>
      </c>
      <c r="Z63" s="57">
        <f>VLOOKUP($O63,PercentFHGoalStats!$A$3:$AE$998,20,FALSE)</f>
        <v>0</v>
      </c>
      <c r="AA63" s="57">
        <f>VLOOKUP($O63,PercentFHGoalStats!$A$3:$AE$998,22,FALSE)</f>
        <v>0</v>
      </c>
    </row>
    <row r="64" spans="1:27" x14ac:dyDescent="0.3">
      <c r="A64" s="57">
        <f>VLOOKUP($M64,PercentFHGoalStats!$A$3:$AE$998,5,FALSE)</f>
        <v>0</v>
      </c>
      <c r="B64" s="57">
        <f>VLOOKUP($M64,PercentFHGoalStats!$A$3:$AE$998,6,FALSE)</f>
        <v>0</v>
      </c>
      <c r="C64" s="57">
        <f>VLOOKUP($M64,PercentFHGoalStats!$A$3:$AE$998,8,FALSE)</f>
        <v>0</v>
      </c>
      <c r="D64" s="57">
        <f>VLOOKUP($M64,PercentFHGoalStats!$A$3:$AE$998,9,FALSE)</f>
        <v>0</v>
      </c>
      <c r="E64" s="57">
        <f>VLOOKUP($M64,PercentFHGoalStats!$A$3:$AE$998,11,FALSE)</f>
        <v>0</v>
      </c>
      <c r="F64" s="57">
        <f>VLOOKUP($M64,PercentFHGoalStats!$A$3:$AE$998,12,FALSE)</f>
        <v>0</v>
      </c>
      <c r="G64" s="57">
        <f>VLOOKUP($M64,PercentFHGoalStats!$A$3:$AE$998,14,FALSE)</f>
        <v>0</v>
      </c>
      <c r="H64" s="57">
        <f>VLOOKUP($M64,PercentFHGoalStats!$A$3:$AE$998,15,FALSE)</f>
        <v>0</v>
      </c>
      <c r="I64" s="57">
        <f>VLOOKUP($M64,PercentFHGoalStats!$A$3:$AE$998,17,FALSE)</f>
        <v>0</v>
      </c>
      <c r="J64" s="57">
        <f>VLOOKUP($M64,PercentFHGoalStats!$A$3:$AE$998,18,FALSE)</f>
        <v>0</v>
      </c>
      <c r="K64" s="57">
        <f>VLOOKUP($M64,PercentFHGoalStats!$A$3:$AE$998,20,FALSE)</f>
        <v>0</v>
      </c>
      <c r="L64" s="57">
        <f>VLOOKUP($M64,PercentFHGoalStats!$A$3:$AE$998,21,FALSE)</f>
        <v>0</v>
      </c>
      <c r="M64" s="53" t="str">
        <f>Fixtures!A64</f>
        <v>Luzern</v>
      </c>
      <c r="N64" s="54">
        <f>Fixtures!D64</f>
        <v>43688</v>
      </c>
      <c r="O64" s="53" t="str">
        <f>Fixtures!B64</f>
        <v>Thun</v>
      </c>
      <c r="P64" s="57">
        <f>VLOOKUP($O64,PercentFHGoalStats!$A$3:$AE$998,5,FALSE)</f>
        <v>0.66666666666666663</v>
      </c>
      <c r="Q64" s="57">
        <f>VLOOKUP($O64,PercentFHGoalStats!$A$3:$AE$998,7,FALSE)</f>
        <v>0</v>
      </c>
      <c r="R64" s="57">
        <f>VLOOKUP($O64,PercentFHGoalStats!$A$3:$AE$998,8,FALSE)</f>
        <v>0.33333333333333331</v>
      </c>
      <c r="S64" s="57">
        <f>VLOOKUP($O64,PercentFHGoalStats!$A$3:$AE$998,10,FALSE)</f>
        <v>0</v>
      </c>
      <c r="T64" s="57">
        <f>VLOOKUP($O64,PercentFHGoalStats!$A$3:$AE$998,11,FALSE)</f>
        <v>0.33333333333333331</v>
      </c>
      <c r="U64" s="57">
        <f>VLOOKUP($O64,PercentFHGoalStats!$A$3:$AE$998,13,FALSE)</f>
        <v>0</v>
      </c>
      <c r="V64" s="57">
        <f>VLOOKUP($O64,PercentFHGoalStats!$A$3:$AE$998,14,FALSE)</f>
        <v>0</v>
      </c>
      <c r="W64" s="57">
        <f>VLOOKUP($O64,PercentFHGoalStats!$A$3:$AE$998,16,FALSE)</f>
        <v>0</v>
      </c>
      <c r="X64" s="57">
        <f>VLOOKUP($O64,PercentFHGoalStats!$A$3:$AE$998,17,FALSE)</f>
        <v>0.66666666666666663</v>
      </c>
      <c r="Y64" s="57">
        <f>VLOOKUP($O64,PercentFHGoalStats!$A$3:$AE$998,19,FALSE)</f>
        <v>0</v>
      </c>
      <c r="Z64" s="57">
        <f>VLOOKUP($O64,PercentFHGoalStats!$A$3:$AE$998,20,FALSE)</f>
        <v>0</v>
      </c>
      <c r="AA64" s="57">
        <f>VLOOKUP($O64,PercentFHGoalStats!$A$3:$AE$998,22,FALSE)</f>
        <v>0</v>
      </c>
    </row>
    <row r="65" spans="1:27" x14ac:dyDescent="0.3">
      <c r="A65" s="57">
        <f>VLOOKUP($M65,PercentFHGoalStats!$A$3:$AE$998,5,FALSE)</f>
        <v>0.66666666666666663</v>
      </c>
      <c r="B65" s="57">
        <f>VLOOKUP($M65,PercentFHGoalStats!$A$3:$AE$998,6,FALSE)</f>
        <v>1</v>
      </c>
      <c r="C65" s="57">
        <f>VLOOKUP($M65,PercentFHGoalStats!$A$3:$AE$998,8,FALSE)</f>
        <v>0.66666666666666663</v>
      </c>
      <c r="D65" s="57">
        <f>VLOOKUP($M65,PercentFHGoalStats!$A$3:$AE$998,9,FALSE)</f>
        <v>1</v>
      </c>
      <c r="E65" s="57">
        <f>VLOOKUP($M65,PercentFHGoalStats!$A$3:$AE$998,11,FALSE)</f>
        <v>0.33333333333333331</v>
      </c>
      <c r="F65" s="57">
        <f>VLOOKUP($M65,PercentFHGoalStats!$A$3:$AE$998,12,FALSE)</f>
        <v>0</v>
      </c>
      <c r="G65" s="57">
        <f>VLOOKUP($M65,PercentFHGoalStats!$A$3:$AE$998,14,FALSE)</f>
        <v>0</v>
      </c>
      <c r="H65" s="57">
        <f>VLOOKUP($M65,PercentFHGoalStats!$A$3:$AE$998,15,FALSE)</f>
        <v>0</v>
      </c>
      <c r="I65" s="57">
        <f>VLOOKUP($M65,PercentFHGoalStats!$A$3:$AE$998,17,FALSE)</f>
        <v>0.66666666666666663</v>
      </c>
      <c r="J65" s="57">
        <f>VLOOKUP($M65,PercentFHGoalStats!$A$3:$AE$998,18,FALSE)</f>
        <v>1</v>
      </c>
      <c r="K65" s="57">
        <f>VLOOKUP($M65,PercentFHGoalStats!$A$3:$AE$998,20,FALSE)</f>
        <v>0.33333333333333331</v>
      </c>
      <c r="L65" s="57">
        <f>VLOOKUP($M65,PercentFHGoalStats!$A$3:$AE$998,21,FALSE)</f>
        <v>1</v>
      </c>
      <c r="M65" s="53" t="str">
        <f>Fixtures!A65</f>
        <v>Zürich</v>
      </c>
      <c r="N65" s="54">
        <f>Fixtures!D65</f>
        <v>43688</v>
      </c>
      <c r="O65" s="53" t="str">
        <f>Fixtures!B65</f>
        <v>Neuchâtel Xamax</v>
      </c>
      <c r="P65" s="57">
        <f>VLOOKUP($O65,PercentFHGoalStats!$A$3:$AE$998,5,FALSE)</f>
        <v>0.66666666666666663</v>
      </c>
      <c r="Q65" s="57">
        <f>VLOOKUP($O65,PercentFHGoalStats!$A$3:$AE$998,7,FALSE)</f>
        <v>1</v>
      </c>
      <c r="R65" s="57">
        <f>VLOOKUP($O65,PercentFHGoalStats!$A$3:$AE$998,8,FALSE)</f>
        <v>0</v>
      </c>
      <c r="S65" s="57">
        <f>VLOOKUP($O65,PercentFHGoalStats!$A$3:$AE$998,10,FALSE)</f>
        <v>0</v>
      </c>
      <c r="T65" s="57">
        <f>VLOOKUP($O65,PercentFHGoalStats!$A$3:$AE$998,11,FALSE)</f>
        <v>0.33333333333333331</v>
      </c>
      <c r="U65" s="57">
        <f>VLOOKUP($O65,PercentFHGoalStats!$A$3:$AE$998,13,FALSE)</f>
        <v>1</v>
      </c>
      <c r="V65" s="57">
        <f>VLOOKUP($O65,PercentFHGoalStats!$A$3:$AE$998,14,FALSE)</f>
        <v>0</v>
      </c>
      <c r="W65" s="57">
        <f>VLOOKUP($O65,PercentFHGoalStats!$A$3:$AE$998,16,FALSE)</f>
        <v>0</v>
      </c>
      <c r="X65" s="57">
        <f>VLOOKUP($O65,PercentFHGoalStats!$A$3:$AE$998,17,FALSE)</f>
        <v>0.33333333333333331</v>
      </c>
      <c r="Y65" s="57">
        <f>VLOOKUP($O65,PercentFHGoalStats!$A$3:$AE$998,19,FALSE)</f>
        <v>0</v>
      </c>
      <c r="Z65" s="57">
        <f>VLOOKUP($O65,PercentFHGoalStats!$A$3:$AE$998,20,FALSE)</f>
        <v>0</v>
      </c>
      <c r="AA65" s="57">
        <f>VLOOKUP($O65,PercentFHGoalStats!$A$3:$AE$998,22,FALSE)</f>
        <v>0</v>
      </c>
    </row>
    <row r="66" spans="1:27" x14ac:dyDescent="0.3">
      <c r="A66" s="57">
        <f>VLOOKUP($M66,PercentFHGoalStats!$A$3:$AE$998,5,FALSE)</f>
        <v>0.70588235294117652</v>
      </c>
      <c r="B66" s="57">
        <f>VLOOKUP($M66,PercentFHGoalStats!$A$3:$AE$998,6,FALSE)</f>
        <v>0.88888888888888884</v>
      </c>
      <c r="C66" s="57">
        <f>VLOOKUP($M66,PercentFHGoalStats!$A$3:$AE$998,8,FALSE)</f>
        <v>0.41176470588235292</v>
      </c>
      <c r="D66" s="57">
        <f>VLOOKUP($M66,PercentFHGoalStats!$A$3:$AE$998,9,FALSE)</f>
        <v>0.44444444444444442</v>
      </c>
      <c r="E66" s="57">
        <f>VLOOKUP($M66,PercentFHGoalStats!$A$3:$AE$998,11,FALSE)</f>
        <v>0.47058823529411764</v>
      </c>
      <c r="F66" s="57">
        <f>VLOOKUP($M66,PercentFHGoalStats!$A$3:$AE$998,12,FALSE)</f>
        <v>0.55555555555555558</v>
      </c>
      <c r="G66" s="57">
        <f>VLOOKUP($M66,PercentFHGoalStats!$A$3:$AE$998,14,FALSE)</f>
        <v>0.17647058823529413</v>
      </c>
      <c r="H66" s="57">
        <f>VLOOKUP($M66,PercentFHGoalStats!$A$3:$AE$998,15,FALSE)</f>
        <v>0.1111111111111111</v>
      </c>
      <c r="I66" s="57">
        <f>VLOOKUP($M66,PercentFHGoalStats!$A$3:$AE$998,17,FALSE)</f>
        <v>0.35294117647058826</v>
      </c>
      <c r="J66" s="57">
        <f>VLOOKUP($M66,PercentFHGoalStats!$A$3:$AE$998,18,FALSE)</f>
        <v>0.44444444444444442</v>
      </c>
      <c r="K66" s="57">
        <f>VLOOKUP($M66,PercentFHGoalStats!$A$3:$AE$998,20,FALSE)</f>
        <v>0.11764705882352941</v>
      </c>
      <c r="L66" s="57">
        <f>VLOOKUP($M66,PercentFHGoalStats!$A$3:$AE$998,21,FALSE)</f>
        <v>0.22222222222222221</v>
      </c>
      <c r="M66" s="53" t="str">
        <f>Fixtures!A66</f>
        <v>Mariehamn</v>
      </c>
      <c r="N66" s="54">
        <f>Fixtures!D66</f>
        <v>43688</v>
      </c>
      <c r="O66" s="53" t="str">
        <f>Fixtures!B66</f>
        <v>Ilves</v>
      </c>
      <c r="P66" s="57">
        <f>VLOOKUP($O66,PercentFHGoalStats!$A$3:$AE$998,5,FALSE)</f>
        <v>0.58823529411764708</v>
      </c>
      <c r="Q66" s="57">
        <f>VLOOKUP($O66,PercentFHGoalStats!$A$3:$AE$998,7,FALSE)</f>
        <v>0.66666666666666663</v>
      </c>
      <c r="R66" s="57">
        <f>VLOOKUP($O66,PercentFHGoalStats!$A$3:$AE$998,8,FALSE)</f>
        <v>0.23529411764705882</v>
      </c>
      <c r="S66" s="57">
        <f>VLOOKUP($O66,PercentFHGoalStats!$A$3:$AE$998,10,FALSE)</f>
        <v>0.22222222222222221</v>
      </c>
      <c r="T66" s="57">
        <f>VLOOKUP($O66,PercentFHGoalStats!$A$3:$AE$998,11,FALSE)</f>
        <v>0.41176470588235292</v>
      </c>
      <c r="U66" s="57">
        <f>VLOOKUP($O66,PercentFHGoalStats!$A$3:$AE$998,13,FALSE)</f>
        <v>0.44444444444444442</v>
      </c>
      <c r="V66" s="57">
        <f>VLOOKUP($O66,PercentFHGoalStats!$A$3:$AE$998,14,FALSE)</f>
        <v>0.17647058823529413</v>
      </c>
      <c r="W66" s="57">
        <f>VLOOKUP($O66,PercentFHGoalStats!$A$3:$AE$998,16,FALSE)</f>
        <v>0.22222222222222221</v>
      </c>
      <c r="X66" s="57">
        <f>VLOOKUP($O66,PercentFHGoalStats!$A$3:$AE$998,17,FALSE)</f>
        <v>0.35294117647058826</v>
      </c>
      <c r="Y66" s="57">
        <f>VLOOKUP($O66,PercentFHGoalStats!$A$3:$AE$998,19,FALSE)</f>
        <v>0.44444444444444442</v>
      </c>
      <c r="Z66" s="57">
        <f>VLOOKUP($O66,PercentFHGoalStats!$A$3:$AE$998,20,FALSE)</f>
        <v>5.8823529411764705E-2</v>
      </c>
      <c r="AA66" s="57">
        <f>VLOOKUP($O66,PercentFHGoalStats!$A$3:$AE$998,22,FALSE)</f>
        <v>0.1111111111111111</v>
      </c>
    </row>
    <row r="67" spans="1:27" x14ac:dyDescent="0.3">
      <c r="A67" s="57">
        <f>VLOOKUP($M67,PercentFHGoalStats!$A$3:$AE$998,5,FALSE)</f>
        <v>0.61111111111111116</v>
      </c>
      <c r="B67" s="57">
        <f>VLOOKUP($M67,PercentFHGoalStats!$A$3:$AE$998,6,FALSE)</f>
        <v>0.55555555555555558</v>
      </c>
      <c r="C67" s="57">
        <f>VLOOKUP($M67,PercentFHGoalStats!$A$3:$AE$998,8,FALSE)</f>
        <v>0.1111111111111111</v>
      </c>
      <c r="D67" s="57">
        <f>VLOOKUP($M67,PercentFHGoalStats!$A$3:$AE$998,9,FALSE)</f>
        <v>0.1111111111111111</v>
      </c>
      <c r="E67" s="57">
        <f>VLOOKUP($M67,PercentFHGoalStats!$A$3:$AE$998,11,FALSE)</f>
        <v>0.22222222222222221</v>
      </c>
      <c r="F67" s="57">
        <f>VLOOKUP($M67,PercentFHGoalStats!$A$3:$AE$998,12,FALSE)</f>
        <v>0.1111111111111111</v>
      </c>
      <c r="G67" s="57">
        <f>VLOOKUP($M67,PercentFHGoalStats!$A$3:$AE$998,14,FALSE)</f>
        <v>0</v>
      </c>
      <c r="H67" s="57">
        <f>VLOOKUP($M67,PercentFHGoalStats!$A$3:$AE$998,15,FALSE)</f>
        <v>0</v>
      </c>
      <c r="I67" s="57">
        <f>VLOOKUP($M67,PercentFHGoalStats!$A$3:$AE$998,17,FALSE)</f>
        <v>0.3888888888888889</v>
      </c>
      <c r="J67" s="57">
        <f>VLOOKUP($M67,PercentFHGoalStats!$A$3:$AE$998,18,FALSE)</f>
        <v>0.44444444444444442</v>
      </c>
      <c r="K67" s="57">
        <f>VLOOKUP($M67,PercentFHGoalStats!$A$3:$AE$998,20,FALSE)</f>
        <v>0.1111111111111111</v>
      </c>
      <c r="L67" s="57">
        <f>VLOOKUP($M67,PercentFHGoalStats!$A$3:$AE$998,21,FALSE)</f>
        <v>0.1111111111111111</v>
      </c>
      <c r="M67" s="53" t="str">
        <f>Fixtures!A67</f>
        <v>RoPS</v>
      </c>
      <c r="N67" s="54">
        <f>Fixtures!D67</f>
        <v>43688</v>
      </c>
      <c r="O67" s="53" t="str">
        <f>Fixtures!B67</f>
        <v>VPS</v>
      </c>
      <c r="P67" s="57">
        <f>VLOOKUP($O67,PercentFHGoalStats!$A$3:$AE$998,5,FALSE)</f>
        <v>0.77777777777777779</v>
      </c>
      <c r="Q67" s="57">
        <f>VLOOKUP($O67,PercentFHGoalStats!$A$3:$AE$998,7,FALSE)</f>
        <v>0.77777777777777779</v>
      </c>
      <c r="R67" s="57">
        <f>VLOOKUP($O67,PercentFHGoalStats!$A$3:$AE$998,8,FALSE)</f>
        <v>0.22222222222222221</v>
      </c>
      <c r="S67" s="57">
        <f>VLOOKUP($O67,PercentFHGoalStats!$A$3:$AE$998,10,FALSE)</f>
        <v>0.1111111111111111</v>
      </c>
      <c r="T67" s="57">
        <f>VLOOKUP($O67,PercentFHGoalStats!$A$3:$AE$998,11,FALSE)</f>
        <v>0.44444444444444442</v>
      </c>
      <c r="U67" s="57">
        <f>VLOOKUP($O67,PercentFHGoalStats!$A$3:$AE$998,13,FALSE)</f>
        <v>0.33333333333333331</v>
      </c>
      <c r="V67" s="57">
        <f>VLOOKUP($O67,PercentFHGoalStats!$A$3:$AE$998,14,FALSE)</f>
        <v>0</v>
      </c>
      <c r="W67" s="57">
        <f>VLOOKUP($O67,PercentFHGoalStats!$A$3:$AE$998,16,FALSE)</f>
        <v>0</v>
      </c>
      <c r="X67" s="57">
        <f>VLOOKUP($O67,PercentFHGoalStats!$A$3:$AE$998,17,FALSE)</f>
        <v>0.5</v>
      </c>
      <c r="Y67" s="57">
        <f>VLOOKUP($O67,PercentFHGoalStats!$A$3:$AE$998,19,FALSE)</f>
        <v>0.55555555555555558</v>
      </c>
      <c r="Z67" s="57">
        <f>VLOOKUP($O67,PercentFHGoalStats!$A$3:$AE$998,20,FALSE)</f>
        <v>0.1111111111111111</v>
      </c>
      <c r="AA67" s="57">
        <f>VLOOKUP($O67,PercentFHGoalStats!$A$3:$AE$998,22,FALSE)</f>
        <v>0</v>
      </c>
    </row>
    <row r="68" spans="1:27" x14ac:dyDescent="0.3">
      <c r="A68" s="57" t="e">
        <f>VLOOKUP($M68,PercentFHGoalStats!$A$3:$AE$998,5,FALSE)</f>
        <v>#DIV/0!</v>
      </c>
      <c r="B68" s="57" t="e">
        <f>VLOOKUP($M68,PercentFHGoalStats!$A$3:$AE$998,6,FALSE)</f>
        <v>#DIV/0!</v>
      </c>
      <c r="C68" s="57" t="e">
        <f>VLOOKUP($M68,PercentFHGoalStats!$A$3:$AE$998,8,FALSE)</f>
        <v>#DIV/0!</v>
      </c>
      <c r="D68" s="57" t="e">
        <f>VLOOKUP($M68,PercentFHGoalStats!$A$3:$AE$998,9,FALSE)</f>
        <v>#DIV/0!</v>
      </c>
      <c r="E68" s="57" t="e">
        <f>VLOOKUP($M68,PercentFHGoalStats!$A$3:$AE$998,11,FALSE)</f>
        <v>#DIV/0!</v>
      </c>
      <c r="F68" s="57" t="e">
        <f>VLOOKUP($M68,PercentFHGoalStats!$A$3:$AE$998,12,FALSE)</f>
        <v>#DIV/0!</v>
      </c>
      <c r="G68" s="57" t="e">
        <f>VLOOKUP($M68,PercentFHGoalStats!$A$3:$AE$998,14,FALSE)</f>
        <v>#DIV/0!</v>
      </c>
      <c r="H68" s="57" t="e">
        <f>VLOOKUP($M68,PercentFHGoalStats!$A$3:$AE$998,15,FALSE)</f>
        <v>#DIV/0!</v>
      </c>
      <c r="I68" s="57" t="e">
        <f>VLOOKUP($M68,PercentFHGoalStats!$A$3:$AE$998,17,FALSE)</f>
        <v>#DIV/0!</v>
      </c>
      <c r="J68" s="57" t="e">
        <f>VLOOKUP($M68,PercentFHGoalStats!$A$3:$AE$998,18,FALSE)</f>
        <v>#DIV/0!</v>
      </c>
      <c r="K68" s="57" t="e">
        <f>VLOOKUP($M68,PercentFHGoalStats!$A$3:$AE$998,20,FALSE)</f>
        <v>#DIV/0!</v>
      </c>
      <c r="L68" s="57" t="e">
        <f>VLOOKUP($M68,PercentFHGoalStats!$A$3:$AE$998,21,FALSE)</f>
        <v>#DIV/0!</v>
      </c>
      <c r="M68" s="53" t="str">
        <f>Fixtures!A68</f>
        <v>Vitória Setúbal</v>
      </c>
      <c r="N68" s="54">
        <f>Fixtures!D68</f>
        <v>43689</v>
      </c>
      <c r="O68" s="53" t="str">
        <f>Fixtures!B68</f>
        <v>Tondela</v>
      </c>
      <c r="P68" s="57" t="e">
        <f>VLOOKUP($O68,PercentFHGoalStats!$A$3:$AE$998,5,FALSE)</f>
        <v>#DIV/0!</v>
      </c>
      <c r="Q68" s="57" t="e">
        <f>VLOOKUP($O68,PercentFHGoalStats!$A$3:$AE$998,7,FALSE)</f>
        <v>#DIV/0!</v>
      </c>
      <c r="R68" s="57" t="e">
        <f>VLOOKUP($O68,PercentFHGoalStats!$A$3:$AE$998,8,FALSE)</f>
        <v>#DIV/0!</v>
      </c>
      <c r="S68" s="57" t="e">
        <f>VLOOKUP($O68,PercentFHGoalStats!$A$3:$AE$998,10,FALSE)</f>
        <v>#DIV/0!</v>
      </c>
      <c r="T68" s="57" t="e">
        <f>VLOOKUP($O68,PercentFHGoalStats!$A$3:$AE$998,11,FALSE)</f>
        <v>#DIV/0!</v>
      </c>
      <c r="U68" s="57" t="e">
        <f>VLOOKUP($O68,PercentFHGoalStats!$A$3:$AE$998,13,FALSE)</f>
        <v>#DIV/0!</v>
      </c>
      <c r="V68" s="57" t="e">
        <f>VLOOKUP($O68,PercentFHGoalStats!$A$3:$AE$998,14,FALSE)</f>
        <v>#DIV/0!</v>
      </c>
      <c r="W68" s="57" t="e">
        <f>VLOOKUP($O68,PercentFHGoalStats!$A$3:$AE$998,16,FALSE)</f>
        <v>#DIV/0!</v>
      </c>
      <c r="X68" s="57" t="e">
        <f>VLOOKUP($O68,PercentFHGoalStats!$A$3:$AE$998,17,FALSE)</f>
        <v>#DIV/0!</v>
      </c>
      <c r="Y68" s="57" t="e">
        <f>VLOOKUP($O68,PercentFHGoalStats!$A$3:$AE$998,19,FALSE)</f>
        <v>#DIV/0!</v>
      </c>
      <c r="Z68" s="57" t="e">
        <f>VLOOKUP($O68,PercentFHGoalStats!$A$3:$AE$998,20,FALSE)</f>
        <v>#DIV/0!</v>
      </c>
      <c r="AA68" s="57" t="e">
        <f>VLOOKUP($O68,PercentFHGoalStats!$A$3:$AE$998,22,FALSE)</f>
        <v>#DIV/0!</v>
      </c>
    </row>
    <row r="69" spans="1:27" x14ac:dyDescent="0.3">
      <c r="A69" s="57" t="e">
        <f>VLOOKUP($M69,PercentFHGoalStats!$A$3:$AE$998,5,FALSE)</f>
        <v>#DIV/0!</v>
      </c>
      <c r="B69" s="57" t="e">
        <f>VLOOKUP($M69,PercentFHGoalStats!$A$3:$AE$998,6,FALSE)</f>
        <v>#DIV/0!</v>
      </c>
      <c r="C69" s="57" t="e">
        <f>VLOOKUP($M69,PercentFHGoalStats!$A$3:$AE$998,8,FALSE)</f>
        <v>#DIV/0!</v>
      </c>
      <c r="D69" s="57" t="e">
        <f>VLOOKUP($M69,PercentFHGoalStats!$A$3:$AE$998,9,FALSE)</f>
        <v>#DIV/0!</v>
      </c>
      <c r="E69" s="57" t="e">
        <f>VLOOKUP($M69,PercentFHGoalStats!$A$3:$AE$998,11,FALSE)</f>
        <v>#DIV/0!</v>
      </c>
      <c r="F69" s="57" t="e">
        <f>VLOOKUP($M69,PercentFHGoalStats!$A$3:$AE$998,12,FALSE)</f>
        <v>#DIV/0!</v>
      </c>
      <c r="G69" s="57" t="e">
        <f>VLOOKUP($M69,PercentFHGoalStats!$A$3:$AE$998,14,FALSE)</f>
        <v>#DIV/0!</v>
      </c>
      <c r="H69" s="57" t="e">
        <f>VLOOKUP($M69,PercentFHGoalStats!$A$3:$AE$998,15,FALSE)</f>
        <v>#DIV/0!</v>
      </c>
      <c r="I69" s="57" t="e">
        <f>VLOOKUP($M69,PercentFHGoalStats!$A$3:$AE$998,17,FALSE)</f>
        <v>#DIV/0!</v>
      </c>
      <c r="J69" s="57" t="e">
        <f>VLOOKUP($M69,PercentFHGoalStats!$A$3:$AE$998,18,FALSE)</f>
        <v>#DIV/0!</v>
      </c>
      <c r="K69" s="57" t="e">
        <f>VLOOKUP($M69,PercentFHGoalStats!$A$3:$AE$998,20,FALSE)</f>
        <v>#DIV/0!</v>
      </c>
      <c r="L69" s="57" t="e">
        <f>VLOOKUP($M69,PercentFHGoalStats!$A$3:$AE$998,21,FALSE)</f>
        <v>#DIV/0!</v>
      </c>
      <c r="M69" s="53" t="str">
        <f>Fixtures!A69</f>
        <v>PSV II</v>
      </c>
      <c r="N69" s="54">
        <f>Fixtures!D69</f>
        <v>43689</v>
      </c>
      <c r="O69" s="53" t="str">
        <f>Fixtures!B69</f>
        <v>Den Bosch</v>
      </c>
      <c r="P69" s="57" t="e">
        <f>VLOOKUP($O69,PercentFHGoalStats!$A$3:$AE$998,5,FALSE)</f>
        <v>#DIV/0!</v>
      </c>
      <c r="Q69" s="57" t="e">
        <f>VLOOKUP($O69,PercentFHGoalStats!$A$3:$AE$998,7,FALSE)</f>
        <v>#DIV/0!</v>
      </c>
      <c r="R69" s="57" t="e">
        <f>VLOOKUP($O69,PercentFHGoalStats!$A$3:$AE$998,8,FALSE)</f>
        <v>#DIV/0!</v>
      </c>
      <c r="S69" s="57" t="e">
        <f>VLOOKUP($O69,PercentFHGoalStats!$A$3:$AE$998,10,FALSE)</f>
        <v>#DIV/0!</v>
      </c>
      <c r="T69" s="57" t="e">
        <f>VLOOKUP($O69,PercentFHGoalStats!$A$3:$AE$998,11,FALSE)</f>
        <v>#DIV/0!</v>
      </c>
      <c r="U69" s="57" t="e">
        <f>VLOOKUP($O69,PercentFHGoalStats!$A$3:$AE$998,13,FALSE)</f>
        <v>#DIV/0!</v>
      </c>
      <c r="V69" s="57" t="e">
        <f>VLOOKUP($O69,PercentFHGoalStats!$A$3:$AE$998,14,FALSE)</f>
        <v>#DIV/0!</v>
      </c>
      <c r="W69" s="57" t="e">
        <f>VLOOKUP($O69,PercentFHGoalStats!$A$3:$AE$998,16,FALSE)</f>
        <v>#DIV/0!</v>
      </c>
      <c r="X69" s="57" t="e">
        <f>VLOOKUP($O69,PercentFHGoalStats!$A$3:$AE$998,17,FALSE)</f>
        <v>#DIV/0!</v>
      </c>
      <c r="Y69" s="57" t="e">
        <f>VLOOKUP($O69,PercentFHGoalStats!$A$3:$AE$998,19,FALSE)</f>
        <v>#DIV/0!</v>
      </c>
      <c r="Z69" s="57" t="e">
        <f>VLOOKUP($O69,PercentFHGoalStats!$A$3:$AE$998,20,FALSE)</f>
        <v>#DIV/0!</v>
      </c>
      <c r="AA69" s="57" t="e">
        <f>VLOOKUP($O69,PercentFHGoalStats!$A$3:$AE$998,22,FALSE)</f>
        <v>#DIV/0!</v>
      </c>
    </row>
    <row r="70" spans="1:27" x14ac:dyDescent="0.3">
      <c r="A70" s="57" t="e">
        <f>VLOOKUP($M70,PercentFHGoalStats!$A$3:$AE$998,5,FALSE)</f>
        <v>#DIV/0!</v>
      </c>
      <c r="B70" s="57" t="e">
        <f>VLOOKUP($M70,PercentFHGoalStats!$A$3:$AE$998,6,FALSE)</f>
        <v>#DIV/0!</v>
      </c>
      <c r="C70" s="57" t="e">
        <f>VLOOKUP($M70,PercentFHGoalStats!$A$3:$AE$998,8,FALSE)</f>
        <v>#DIV/0!</v>
      </c>
      <c r="D70" s="57" t="e">
        <f>VLOOKUP($M70,PercentFHGoalStats!$A$3:$AE$998,9,FALSE)</f>
        <v>#DIV/0!</v>
      </c>
      <c r="E70" s="57" t="e">
        <f>VLOOKUP($M70,PercentFHGoalStats!$A$3:$AE$998,11,FALSE)</f>
        <v>#DIV/0!</v>
      </c>
      <c r="F70" s="57" t="e">
        <f>VLOOKUP($M70,PercentFHGoalStats!$A$3:$AE$998,12,FALSE)</f>
        <v>#DIV/0!</v>
      </c>
      <c r="G70" s="57" t="e">
        <f>VLOOKUP($M70,PercentFHGoalStats!$A$3:$AE$998,14,FALSE)</f>
        <v>#DIV/0!</v>
      </c>
      <c r="H70" s="57" t="e">
        <f>VLOOKUP($M70,PercentFHGoalStats!$A$3:$AE$998,15,FALSE)</f>
        <v>#DIV/0!</v>
      </c>
      <c r="I70" s="57" t="e">
        <f>VLOOKUP($M70,PercentFHGoalStats!$A$3:$AE$998,17,FALSE)</f>
        <v>#DIV/0!</v>
      </c>
      <c r="J70" s="57" t="e">
        <f>VLOOKUP($M70,PercentFHGoalStats!$A$3:$AE$998,18,FALSE)</f>
        <v>#DIV/0!</v>
      </c>
      <c r="K70" s="57" t="e">
        <f>VLOOKUP($M70,PercentFHGoalStats!$A$3:$AE$998,20,FALSE)</f>
        <v>#DIV/0!</v>
      </c>
      <c r="L70" s="57" t="e">
        <f>VLOOKUP($M70,PercentFHGoalStats!$A$3:$AE$998,21,FALSE)</f>
        <v>#DIV/0!</v>
      </c>
      <c r="M70" s="53" t="str">
        <f>Fixtures!A70</f>
        <v>AZ II</v>
      </c>
      <c r="N70" s="54">
        <f>Fixtures!D70</f>
        <v>43689</v>
      </c>
      <c r="O70" s="53" t="str">
        <f>Fixtures!B70</f>
        <v>Telstar</v>
      </c>
      <c r="P70" s="57" t="e">
        <f>VLOOKUP($O70,PercentFHGoalStats!$A$3:$AE$998,5,FALSE)</f>
        <v>#DIV/0!</v>
      </c>
      <c r="Q70" s="57" t="e">
        <f>VLOOKUP($O70,PercentFHGoalStats!$A$3:$AE$998,7,FALSE)</f>
        <v>#DIV/0!</v>
      </c>
      <c r="R70" s="57" t="e">
        <f>VLOOKUP($O70,PercentFHGoalStats!$A$3:$AE$998,8,FALSE)</f>
        <v>#DIV/0!</v>
      </c>
      <c r="S70" s="57" t="e">
        <f>VLOOKUP($O70,PercentFHGoalStats!$A$3:$AE$998,10,FALSE)</f>
        <v>#DIV/0!</v>
      </c>
      <c r="T70" s="57" t="e">
        <f>VLOOKUP($O70,PercentFHGoalStats!$A$3:$AE$998,11,FALSE)</f>
        <v>#DIV/0!</v>
      </c>
      <c r="U70" s="57" t="e">
        <f>VLOOKUP($O70,PercentFHGoalStats!$A$3:$AE$998,13,FALSE)</f>
        <v>#DIV/0!</v>
      </c>
      <c r="V70" s="57" t="e">
        <f>VLOOKUP($O70,PercentFHGoalStats!$A$3:$AE$998,14,FALSE)</f>
        <v>#DIV/0!</v>
      </c>
      <c r="W70" s="57" t="e">
        <f>VLOOKUP($O70,PercentFHGoalStats!$A$3:$AE$998,16,FALSE)</f>
        <v>#DIV/0!</v>
      </c>
      <c r="X70" s="57" t="e">
        <f>VLOOKUP($O70,PercentFHGoalStats!$A$3:$AE$998,17,FALSE)</f>
        <v>#DIV/0!</v>
      </c>
      <c r="Y70" s="57" t="e">
        <f>VLOOKUP($O70,PercentFHGoalStats!$A$3:$AE$998,19,FALSE)</f>
        <v>#DIV/0!</v>
      </c>
      <c r="Z70" s="57" t="e">
        <f>VLOOKUP($O70,PercentFHGoalStats!$A$3:$AE$998,20,FALSE)</f>
        <v>#DIV/0!</v>
      </c>
      <c r="AA70" s="57" t="e">
        <f>VLOOKUP($O70,PercentFHGoalStats!$A$3:$AE$998,22,FALSE)</f>
        <v>#DIV/0!</v>
      </c>
    </row>
    <row r="71" spans="1:27" x14ac:dyDescent="0.3">
      <c r="A71" s="57">
        <f>VLOOKUP($M71,PercentFHGoalStats!$A$3:$AE$998,5,FALSE)</f>
        <v>0.61538461538461542</v>
      </c>
      <c r="B71" s="57">
        <f>VLOOKUP($M71,PercentFHGoalStats!$A$3:$AE$998,6,FALSE)</f>
        <v>0.66666666666666663</v>
      </c>
      <c r="C71" s="57">
        <f>VLOOKUP($M71,PercentFHGoalStats!$A$3:$AE$998,8,FALSE)</f>
        <v>0.38461538461538464</v>
      </c>
      <c r="D71" s="57">
        <f>VLOOKUP($M71,PercentFHGoalStats!$A$3:$AE$998,9,FALSE)</f>
        <v>0.5</v>
      </c>
      <c r="E71" s="57">
        <f>VLOOKUP($M71,PercentFHGoalStats!$A$3:$AE$998,11,FALSE)</f>
        <v>0.46153846153846156</v>
      </c>
      <c r="F71" s="57">
        <f>VLOOKUP($M71,PercentFHGoalStats!$A$3:$AE$998,12,FALSE)</f>
        <v>0.66666666666666663</v>
      </c>
      <c r="G71" s="57">
        <f>VLOOKUP($M71,PercentFHGoalStats!$A$3:$AE$998,14,FALSE)</f>
        <v>7.6923076923076927E-2</v>
      </c>
      <c r="H71" s="57">
        <f>VLOOKUP($M71,PercentFHGoalStats!$A$3:$AE$998,15,FALSE)</f>
        <v>0.16666666666666666</v>
      </c>
      <c r="I71" s="57">
        <f>VLOOKUP($M71,PercentFHGoalStats!$A$3:$AE$998,17,FALSE)</f>
        <v>0.38461538461538464</v>
      </c>
      <c r="J71" s="57">
        <f>VLOOKUP($M71,PercentFHGoalStats!$A$3:$AE$998,18,FALSE)</f>
        <v>0.33333333333333331</v>
      </c>
      <c r="K71" s="57">
        <f>VLOOKUP($M71,PercentFHGoalStats!$A$3:$AE$998,20,FALSE)</f>
        <v>0.23076923076923078</v>
      </c>
      <c r="L71" s="57">
        <f>VLOOKUP($M71,PercentFHGoalStats!$A$3:$AE$998,21,FALSE)</f>
        <v>0.16666666666666666</v>
      </c>
      <c r="M71" s="53" t="str">
        <f>Fixtures!A71</f>
        <v>Goiás</v>
      </c>
      <c r="N71" s="54">
        <f>Fixtures!D71</f>
        <v>43689</v>
      </c>
      <c r="O71" s="53" t="str">
        <f>Fixtures!B71</f>
        <v>Vasco da Gama</v>
      </c>
      <c r="P71" s="57">
        <f>VLOOKUP($O71,PercentFHGoalStats!$A$3:$AE$998,5,FALSE)</f>
        <v>0.69230769230769229</v>
      </c>
      <c r="Q71" s="57">
        <f>VLOOKUP($O71,PercentFHGoalStats!$A$3:$AE$998,7,FALSE)</f>
        <v>0.83333333333333337</v>
      </c>
      <c r="R71" s="57">
        <f>VLOOKUP($O71,PercentFHGoalStats!$A$3:$AE$998,8,FALSE)</f>
        <v>0.53846153846153844</v>
      </c>
      <c r="S71" s="57">
        <f>VLOOKUP($O71,PercentFHGoalStats!$A$3:$AE$998,10,FALSE)</f>
        <v>0.66666666666666663</v>
      </c>
      <c r="T71" s="57">
        <f>VLOOKUP($O71,PercentFHGoalStats!$A$3:$AE$998,11,FALSE)</f>
        <v>0.46153846153846156</v>
      </c>
      <c r="U71" s="57">
        <f>VLOOKUP($O71,PercentFHGoalStats!$A$3:$AE$998,13,FALSE)</f>
        <v>0.5</v>
      </c>
      <c r="V71" s="57">
        <f>VLOOKUP($O71,PercentFHGoalStats!$A$3:$AE$998,14,FALSE)</f>
        <v>7.6923076923076927E-2</v>
      </c>
      <c r="W71" s="57">
        <f>VLOOKUP($O71,PercentFHGoalStats!$A$3:$AE$998,16,FALSE)</f>
        <v>0</v>
      </c>
      <c r="X71" s="57">
        <f>VLOOKUP($O71,PercentFHGoalStats!$A$3:$AE$998,17,FALSE)</f>
        <v>0.53846153846153844</v>
      </c>
      <c r="Y71" s="57">
        <f>VLOOKUP($O71,PercentFHGoalStats!$A$3:$AE$998,19,FALSE)</f>
        <v>0.66666666666666663</v>
      </c>
      <c r="Z71" s="57">
        <f>VLOOKUP($O71,PercentFHGoalStats!$A$3:$AE$998,20,FALSE)</f>
        <v>0.15384615384615385</v>
      </c>
      <c r="AA71" s="57">
        <f>VLOOKUP($O71,PercentFHGoalStats!$A$3:$AE$998,22,FALSE)</f>
        <v>0.33333333333333331</v>
      </c>
    </row>
    <row r="72" spans="1:27" x14ac:dyDescent="0.3">
      <c r="A72" s="57">
        <f>VLOOKUP($M72,PercentFHGoalStats!$A$3:$AE$998,5,FALSE)</f>
        <v>0.5</v>
      </c>
      <c r="B72" s="57">
        <f>VLOOKUP($M72,PercentFHGoalStats!$A$3:$AE$998,6,FALSE)</f>
        <v>1</v>
      </c>
      <c r="C72" s="57">
        <f>VLOOKUP($M72,PercentFHGoalStats!$A$3:$AE$998,8,FALSE)</f>
        <v>0</v>
      </c>
      <c r="D72" s="57">
        <f>VLOOKUP($M72,PercentFHGoalStats!$A$3:$AE$998,9,FALSE)</f>
        <v>0</v>
      </c>
      <c r="E72" s="57">
        <f>VLOOKUP($M72,PercentFHGoalStats!$A$3:$AE$998,11,FALSE)</f>
        <v>0.25</v>
      </c>
      <c r="F72" s="57">
        <f>VLOOKUP($M72,PercentFHGoalStats!$A$3:$AE$998,12,FALSE)</f>
        <v>0.5</v>
      </c>
      <c r="G72" s="57">
        <f>VLOOKUP($M72,PercentFHGoalStats!$A$3:$AE$998,14,FALSE)</f>
        <v>0</v>
      </c>
      <c r="H72" s="57">
        <f>VLOOKUP($M72,PercentFHGoalStats!$A$3:$AE$998,15,FALSE)</f>
        <v>0</v>
      </c>
      <c r="I72" s="57">
        <f>VLOOKUP($M72,PercentFHGoalStats!$A$3:$AE$998,17,FALSE)</f>
        <v>0.25</v>
      </c>
      <c r="J72" s="57">
        <f>VLOOKUP($M72,PercentFHGoalStats!$A$3:$AE$998,18,FALSE)</f>
        <v>0.5</v>
      </c>
      <c r="K72" s="57">
        <f>VLOOKUP($M72,PercentFHGoalStats!$A$3:$AE$998,20,FALSE)</f>
        <v>0</v>
      </c>
      <c r="L72" s="57">
        <f>VLOOKUP($M72,PercentFHGoalStats!$A$3:$AE$998,21,FALSE)</f>
        <v>0</v>
      </c>
      <c r="M72" s="53" t="str">
        <f>Fixtures!A72</f>
        <v>SønderjyskE</v>
      </c>
      <c r="N72" s="54">
        <f>Fixtures!D72</f>
        <v>43689</v>
      </c>
      <c r="O72" s="53" t="str">
        <f>Fixtures!B72</f>
        <v>AGF</v>
      </c>
      <c r="P72" s="57">
        <f>VLOOKUP($O72,PercentFHGoalStats!$A$3:$AE$998,5,FALSE)</f>
        <v>0.5</v>
      </c>
      <c r="Q72" s="57">
        <f>VLOOKUP($O72,PercentFHGoalStats!$A$3:$AE$998,7,FALSE)</f>
        <v>0.66666666666666663</v>
      </c>
      <c r="R72" s="57">
        <f>VLOOKUP($O72,PercentFHGoalStats!$A$3:$AE$998,8,FALSE)</f>
        <v>0</v>
      </c>
      <c r="S72" s="57">
        <f>VLOOKUP($O72,PercentFHGoalStats!$A$3:$AE$998,10,FALSE)</f>
        <v>0</v>
      </c>
      <c r="T72" s="57">
        <f>VLOOKUP($O72,PercentFHGoalStats!$A$3:$AE$998,11,FALSE)</f>
        <v>0.25</v>
      </c>
      <c r="U72" s="57">
        <f>VLOOKUP($O72,PercentFHGoalStats!$A$3:$AE$998,13,FALSE)</f>
        <v>0.33333333333333331</v>
      </c>
      <c r="V72" s="57">
        <f>VLOOKUP($O72,PercentFHGoalStats!$A$3:$AE$998,14,FALSE)</f>
        <v>0</v>
      </c>
      <c r="W72" s="57">
        <f>VLOOKUP($O72,PercentFHGoalStats!$A$3:$AE$998,16,FALSE)</f>
        <v>0</v>
      </c>
      <c r="X72" s="57">
        <f>VLOOKUP($O72,PercentFHGoalStats!$A$3:$AE$998,17,FALSE)</f>
        <v>0.25</v>
      </c>
      <c r="Y72" s="57">
        <f>VLOOKUP($O72,PercentFHGoalStats!$A$3:$AE$998,19,FALSE)</f>
        <v>0.33333333333333331</v>
      </c>
      <c r="Z72" s="57">
        <f>VLOOKUP($O72,PercentFHGoalStats!$A$3:$AE$998,20,FALSE)</f>
        <v>0</v>
      </c>
      <c r="AA72" s="57">
        <f>VLOOKUP($O72,PercentFHGoalStats!$A$3:$AE$998,22,FALSE)</f>
        <v>0</v>
      </c>
    </row>
    <row r="73" spans="1:27" x14ac:dyDescent="0.3">
      <c r="A73" s="57">
        <f>VLOOKUP($M73,PercentFHGoalStats!$A$3:$AE$998,5,FALSE)</f>
        <v>0.75</v>
      </c>
      <c r="B73" s="57">
        <f>VLOOKUP($M73,PercentFHGoalStats!$A$3:$AE$998,6,FALSE)</f>
        <v>0.75</v>
      </c>
      <c r="C73" s="57">
        <f>VLOOKUP($M73,PercentFHGoalStats!$A$3:$AE$998,8,FALSE)</f>
        <v>0.375</v>
      </c>
      <c r="D73" s="57">
        <f>VLOOKUP($M73,PercentFHGoalStats!$A$3:$AE$998,9,FALSE)</f>
        <v>0.25</v>
      </c>
      <c r="E73" s="57">
        <f>VLOOKUP($M73,PercentFHGoalStats!$A$3:$AE$998,11,FALSE)</f>
        <v>0.4375</v>
      </c>
      <c r="F73" s="57">
        <f>VLOOKUP($M73,PercentFHGoalStats!$A$3:$AE$998,12,FALSE)</f>
        <v>0.5</v>
      </c>
      <c r="G73" s="57">
        <f>VLOOKUP($M73,PercentFHGoalStats!$A$3:$AE$998,14,FALSE)</f>
        <v>0.125</v>
      </c>
      <c r="H73" s="57">
        <f>VLOOKUP($M73,PercentFHGoalStats!$A$3:$AE$998,15,FALSE)</f>
        <v>0.25</v>
      </c>
      <c r="I73" s="57">
        <f>VLOOKUP($M73,PercentFHGoalStats!$A$3:$AE$998,17,FALSE)</f>
        <v>0.4375</v>
      </c>
      <c r="J73" s="57">
        <f>VLOOKUP($M73,PercentFHGoalStats!$A$3:$AE$998,18,FALSE)</f>
        <v>0.25</v>
      </c>
      <c r="K73" s="57">
        <f>VLOOKUP($M73,PercentFHGoalStats!$A$3:$AE$998,20,FALSE)</f>
        <v>0.1875</v>
      </c>
      <c r="L73" s="57">
        <f>VLOOKUP($M73,PercentFHGoalStats!$A$3:$AE$998,21,FALSE)</f>
        <v>0</v>
      </c>
      <c r="M73" s="53" t="str">
        <f>Fixtures!A73</f>
        <v>Lillestrøm</v>
      </c>
      <c r="N73" s="54">
        <f>Fixtures!D73</f>
        <v>43689</v>
      </c>
      <c r="O73" s="53" t="str">
        <f>Fixtures!B73</f>
        <v>Mjøndalen</v>
      </c>
      <c r="P73" s="57">
        <f>VLOOKUP($O73,PercentFHGoalStats!$A$3:$AE$998,5,FALSE)</f>
        <v>0.75</v>
      </c>
      <c r="Q73" s="57">
        <f>VLOOKUP($O73,PercentFHGoalStats!$A$3:$AE$998,7,FALSE)</f>
        <v>0.75</v>
      </c>
      <c r="R73" s="57">
        <f>VLOOKUP($O73,PercentFHGoalStats!$A$3:$AE$998,8,FALSE)</f>
        <v>0.375</v>
      </c>
      <c r="S73" s="57">
        <f>VLOOKUP($O73,PercentFHGoalStats!$A$3:$AE$998,10,FALSE)</f>
        <v>0.375</v>
      </c>
      <c r="T73" s="57">
        <f>VLOOKUP($O73,PercentFHGoalStats!$A$3:$AE$998,11,FALSE)</f>
        <v>0.5</v>
      </c>
      <c r="U73" s="57">
        <f>VLOOKUP($O73,PercentFHGoalStats!$A$3:$AE$998,13,FALSE)</f>
        <v>0.5</v>
      </c>
      <c r="V73" s="57">
        <f>VLOOKUP($O73,PercentFHGoalStats!$A$3:$AE$998,14,FALSE)</f>
        <v>0.125</v>
      </c>
      <c r="W73" s="57">
        <f>VLOOKUP($O73,PercentFHGoalStats!$A$3:$AE$998,16,FALSE)</f>
        <v>0.125</v>
      </c>
      <c r="X73" s="57">
        <f>VLOOKUP($O73,PercentFHGoalStats!$A$3:$AE$998,17,FALSE)</f>
        <v>0.5</v>
      </c>
      <c r="Y73" s="57">
        <f>VLOOKUP($O73,PercentFHGoalStats!$A$3:$AE$998,19,FALSE)</f>
        <v>0.625</v>
      </c>
      <c r="Z73" s="57">
        <f>VLOOKUP($O73,PercentFHGoalStats!$A$3:$AE$998,20,FALSE)</f>
        <v>0.1875</v>
      </c>
      <c r="AA73" s="57">
        <f>VLOOKUP($O73,PercentFHGoalStats!$A$3:$AE$998,22,FALSE)</f>
        <v>0.125</v>
      </c>
    </row>
    <row r="74" spans="1:27" x14ac:dyDescent="0.3">
      <c r="A74" s="57">
        <f>VLOOKUP($M74,PercentFHGoalStats!$A$3:$AE$998,5,FALSE)</f>
        <v>1</v>
      </c>
      <c r="B74" s="57">
        <f>VLOOKUP($M74,PercentFHGoalStats!$A$3:$AE$998,6,FALSE)</f>
        <v>1</v>
      </c>
      <c r="C74" s="57">
        <f>VLOOKUP($M74,PercentFHGoalStats!$A$3:$AE$998,8,FALSE)</f>
        <v>0.5</v>
      </c>
      <c r="D74" s="57">
        <f>VLOOKUP($M74,PercentFHGoalStats!$A$3:$AE$998,9,FALSE)</f>
        <v>1</v>
      </c>
      <c r="E74" s="57">
        <f>VLOOKUP($M74,PercentFHGoalStats!$A$3:$AE$998,11,FALSE)</f>
        <v>0.75</v>
      </c>
      <c r="F74" s="57">
        <f>VLOOKUP($M74,PercentFHGoalStats!$A$3:$AE$998,12,FALSE)</f>
        <v>1</v>
      </c>
      <c r="G74" s="57">
        <f>VLOOKUP($M74,PercentFHGoalStats!$A$3:$AE$998,14,FALSE)</f>
        <v>0.25</v>
      </c>
      <c r="H74" s="57">
        <f>VLOOKUP($M74,PercentFHGoalStats!$A$3:$AE$998,15,FALSE)</f>
        <v>0.5</v>
      </c>
      <c r="I74" s="57">
        <f>VLOOKUP($M74,PercentFHGoalStats!$A$3:$AE$998,17,FALSE)</f>
        <v>0.5</v>
      </c>
      <c r="J74" s="57">
        <f>VLOOKUP($M74,PercentFHGoalStats!$A$3:$AE$998,18,FALSE)</f>
        <v>0.5</v>
      </c>
      <c r="K74" s="57">
        <f>VLOOKUP($M74,PercentFHGoalStats!$A$3:$AE$998,20,FALSE)</f>
        <v>0</v>
      </c>
      <c r="L74" s="57">
        <f>VLOOKUP($M74,PercentFHGoalStats!$A$3:$AE$998,21,FALSE)</f>
        <v>0</v>
      </c>
      <c r="M74" s="53" t="str">
        <f>Fixtures!A74</f>
        <v>Rostov</v>
      </c>
      <c r="N74" s="54">
        <f>Fixtures!D74</f>
        <v>43689</v>
      </c>
      <c r="O74" s="53" t="str">
        <f>Fixtures!B74</f>
        <v>Krylya Sovetov</v>
      </c>
      <c r="P74" s="57">
        <f>VLOOKUP($O74,PercentFHGoalStats!$A$3:$AE$998,5,FALSE)</f>
        <v>0.75</v>
      </c>
      <c r="Q74" s="57">
        <f>VLOOKUP($O74,PercentFHGoalStats!$A$3:$AE$998,7,FALSE)</f>
        <v>1</v>
      </c>
      <c r="R74" s="57">
        <f>VLOOKUP($O74,PercentFHGoalStats!$A$3:$AE$998,8,FALSE)</f>
        <v>0.5</v>
      </c>
      <c r="S74" s="57">
        <f>VLOOKUP($O74,PercentFHGoalStats!$A$3:$AE$998,10,FALSE)</f>
        <v>1</v>
      </c>
      <c r="T74" s="57">
        <f>VLOOKUP($O74,PercentFHGoalStats!$A$3:$AE$998,11,FALSE)</f>
        <v>0.5</v>
      </c>
      <c r="U74" s="57">
        <f>VLOOKUP($O74,PercentFHGoalStats!$A$3:$AE$998,13,FALSE)</f>
        <v>1</v>
      </c>
      <c r="V74" s="57">
        <f>VLOOKUP($O74,PercentFHGoalStats!$A$3:$AE$998,14,FALSE)</f>
        <v>0</v>
      </c>
      <c r="W74" s="57">
        <f>VLOOKUP($O74,PercentFHGoalStats!$A$3:$AE$998,16,FALSE)</f>
        <v>0</v>
      </c>
      <c r="X74" s="57">
        <f>VLOOKUP($O74,PercentFHGoalStats!$A$3:$AE$998,17,FALSE)</f>
        <v>0.75</v>
      </c>
      <c r="Y74" s="57">
        <f>VLOOKUP($O74,PercentFHGoalStats!$A$3:$AE$998,19,FALSE)</f>
        <v>1</v>
      </c>
      <c r="Z74" s="57">
        <f>VLOOKUP($O74,PercentFHGoalStats!$A$3:$AE$998,20,FALSE)</f>
        <v>0.5</v>
      </c>
      <c r="AA74" s="57">
        <f>VLOOKUP($O74,PercentFHGoalStats!$A$3:$AE$998,22,FALSE)</f>
        <v>1</v>
      </c>
    </row>
    <row r="75" spans="1:27" x14ac:dyDescent="0.3">
      <c r="A75" s="57">
        <f>VLOOKUP($M75,PercentFHGoalStats!$A$3:$AE$998,5,FALSE)</f>
        <v>0.3888888888888889</v>
      </c>
      <c r="B75" s="57">
        <f>VLOOKUP($M75,PercentFHGoalStats!$A$3:$AE$998,6,FALSE)</f>
        <v>0.33333333333333331</v>
      </c>
      <c r="C75" s="57">
        <f>VLOOKUP($M75,PercentFHGoalStats!$A$3:$AE$998,8,FALSE)</f>
        <v>0.1111111111111111</v>
      </c>
      <c r="D75" s="57">
        <f>VLOOKUP($M75,PercentFHGoalStats!$A$3:$AE$998,9,FALSE)</f>
        <v>0</v>
      </c>
      <c r="E75" s="57">
        <f>VLOOKUP($M75,PercentFHGoalStats!$A$3:$AE$998,11,FALSE)</f>
        <v>0.16666666666666666</v>
      </c>
      <c r="F75" s="57">
        <f>VLOOKUP($M75,PercentFHGoalStats!$A$3:$AE$998,12,FALSE)</f>
        <v>0</v>
      </c>
      <c r="G75" s="57">
        <f>VLOOKUP($M75,PercentFHGoalStats!$A$3:$AE$998,14,FALSE)</f>
        <v>5.5555555555555552E-2</v>
      </c>
      <c r="H75" s="57">
        <f>VLOOKUP($M75,PercentFHGoalStats!$A$3:$AE$998,15,FALSE)</f>
        <v>0</v>
      </c>
      <c r="I75" s="57">
        <f>VLOOKUP($M75,PercentFHGoalStats!$A$3:$AE$998,17,FALSE)</f>
        <v>0.27777777777777779</v>
      </c>
      <c r="J75" s="57">
        <f>VLOOKUP($M75,PercentFHGoalStats!$A$3:$AE$998,18,FALSE)</f>
        <v>0.33333333333333331</v>
      </c>
      <c r="K75" s="57">
        <f>VLOOKUP($M75,PercentFHGoalStats!$A$3:$AE$998,20,FALSE)</f>
        <v>5.5555555555555552E-2</v>
      </c>
      <c r="L75" s="57">
        <f>VLOOKUP($M75,PercentFHGoalStats!$A$3:$AE$998,21,FALSE)</f>
        <v>0</v>
      </c>
      <c r="M75" s="53" t="str">
        <f>Fixtures!A75</f>
        <v>Kalmar</v>
      </c>
      <c r="N75" s="54">
        <f>Fixtures!D75</f>
        <v>43689</v>
      </c>
      <c r="O75" s="53" t="str">
        <f>Fixtures!B75</f>
        <v>Örebro</v>
      </c>
      <c r="P75" s="57">
        <f>VLOOKUP($O75,PercentFHGoalStats!$A$3:$AE$998,5,FALSE)</f>
        <v>0.66666666666666663</v>
      </c>
      <c r="Q75" s="57">
        <f>VLOOKUP($O75,PercentFHGoalStats!$A$3:$AE$998,7,FALSE)</f>
        <v>0.55555555555555558</v>
      </c>
      <c r="R75" s="57">
        <f>VLOOKUP($O75,PercentFHGoalStats!$A$3:$AE$998,8,FALSE)</f>
        <v>0.27777777777777779</v>
      </c>
      <c r="S75" s="57">
        <f>VLOOKUP($O75,PercentFHGoalStats!$A$3:$AE$998,10,FALSE)</f>
        <v>0.44444444444444442</v>
      </c>
      <c r="T75" s="57">
        <f>VLOOKUP($O75,PercentFHGoalStats!$A$3:$AE$998,11,FALSE)</f>
        <v>0.27777777777777779</v>
      </c>
      <c r="U75" s="57">
        <f>VLOOKUP($O75,PercentFHGoalStats!$A$3:$AE$998,13,FALSE)</f>
        <v>0.44444444444444442</v>
      </c>
      <c r="V75" s="57">
        <f>VLOOKUP($O75,PercentFHGoalStats!$A$3:$AE$998,14,FALSE)</f>
        <v>0.16666666666666666</v>
      </c>
      <c r="W75" s="57">
        <f>VLOOKUP($O75,PercentFHGoalStats!$A$3:$AE$998,16,FALSE)</f>
        <v>0.22222222222222221</v>
      </c>
      <c r="X75" s="57">
        <f>VLOOKUP($O75,PercentFHGoalStats!$A$3:$AE$998,17,FALSE)</f>
        <v>0.5</v>
      </c>
      <c r="Y75" s="57">
        <f>VLOOKUP($O75,PercentFHGoalStats!$A$3:$AE$998,19,FALSE)</f>
        <v>0.33333333333333331</v>
      </c>
      <c r="Z75" s="57">
        <f>VLOOKUP($O75,PercentFHGoalStats!$A$3:$AE$998,20,FALSE)</f>
        <v>5.5555555555555552E-2</v>
      </c>
      <c r="AA75" s="57">
        <f>VLOOKUP($O75,PercentFHGoalStats!$A$3:$AE$998,22,FALSE)</f>
        <v>0.1111111111111111</v>
      </c>
    </row>
    <row r="76" spans="1:27" x14ac:dyDescent="0.3">
      <c r="A76" s="57">
        <f>VLOOKUP($M76,PercentFHGoalStats!$A$3:$AE$998,5,FALSE)</f>
        <v>0.61111111111111116</v>
      </c>
      <c r="B76" s="57">
        <f>VLOOKUP($M76,PercentFHGoalStats!$A$3:$AE$998,6,FALSE)</f>
        <v>0.66666666666666663</v>
      </c>
      <c r="C76" s="57">
        <f>VLOOKUP($M76,PercentFHGoalStats!$A$3:$AE$998,8,FALSE)</f>
        <v>0.27777777777777779</v>
      </c>
      <c r="D76" s="57">
        <f>VLOOKUP($M76,PercentFHGoalStats!$A$3:$AE$998,9,FALSE)</f>
        <v>0.33333333333333331</v>
      </c>
      <c r="E76" s="57">
        <f>VLOOKUP($M76,PercentFHGoalStats!$A$3:$AE$998,11,FALSE)</f>
        <v>0.5</v>
      </c>
      <c r="F76" s="57">
        <f>VLOOKUP($M76,PercentFHGoalStats!$A$3:$AE$998,12,FALSE)</f>
        <v>0.55555555555555558</v>
      </c>
      <c r="G76" s="57">
        <f>VLOOKUP($M76,PercentFHGoalStats!$A$3:$AE$998,14,FALSE)</f>
        <v>0.16666666666666666</v>
      </c>
      <c r="H76" s="57">
        <f>VLOOKUP($M76,PercentFHGoalStats!$A$3:$AE$998,15,FALSE)</f>
        <v>0.33333333333333331</v>
      </c>
      <c r="I76" s="57">
        <f>VLOOKUP($M76,PercentFHGoalStats!$A$3:$AE$998,17,FALSE)</f>
        <v>0.22222222222222221</v>
      </c>
      <c r="J76" s="57">
        <f>VLOOKUP($M76,PercentFHGoalStats!$A$3:$AE$998,18,FALSE)</f>
        <v>0.1111111111111111</v>
      </c>
      <c r="K76" s="57">
        <f>VLOOKUP($M76,PercentFHGoalStats!$A$3:$AE$998,20,FALSE)</f>
        <v>5.5555555555555552E-2</v>
      </c>
      <c r="L76" s="57">
        <f>VLOOKUP($M76,PercentFHGoalStats!$A$3:$AE$998,21,FALSE)</f>
        <v>0</v>
      </c>
      <c r="M76" s="53" t="str">
        <f>Fixtures!A76</f>
        <v>IFK Göteborg</v>
      </c>
      <c r="N76" s="54">
        <f>Fixtures!D76</f>
        <v>43689</v>
      </c>
      <c r="O76" s="53" t="str">
        <f>Fixtures!B76</f>
        <v>Falkenberg</v>
      </c>
      <c r="P76" s="57">
        <f>VLOOKUP($O76,PercentFHGoalStats!$A$3:$AE$998,5,FALSE)</f>
        <v>0.61111111111111116</v>
      </c>
      <c r="Q76" s="57">
        <f>VLOOKUP($O76,PercentFHGoalStats!$A$3:$AE$998,7,FALSE)</f>
        <v>0.75</v>
      </c>
      <c r="R76" s="57">
        <f>VLOOKUP($O76,PercentFHGoalStats!$A$3:$AE$998,8,FALSE)</f>
        <v>0.44444444444444442</v>
      </c>
      <c r="S76" s="57">
        <f>VLOOKUP($O76,PercentFHGoalStats!$A$3:$AE$998,10,FALSE)</f>
        <v>0.5</v>
      </c>
      <c r="T76" s="57">
        <f>VLOOKUP($O76,PercentFHGoalStats!$A$3:$AE$998,11,FALSE)</f>
        <v>0.3888888888888889</v>
      </c>
      <c r="U76" s="57">
        <f>VLOOKUP($O76,PercentFHGoalStats!$A$3:$AE$998,13,FALSE)</f>
        <v>0.375</v>
      </c>
      <c r="V76" s="57">
        <f>VLOOKUP($O76,PercentFHGoalStats!$A$3:$AE$998,14,FALSE)</f>
        <v>5.5555555555555552E-2</v>
      </c>
      <c r="W76" s="57">
        <f>VLOOKUP($O76,PercentFHGoalStats!$A$3:$AE$998,16,FALSE)</f>
        <v>0</v>
      </c>
      <c r="X76" s="57">
        <f>VLOOKUP($O76,PercentFHGoalStats!$A$3:$AE$998,17,FALSE)</f>
        <v>0.44444444444444442</v>
      </c>
      <c r="Y76" s="57">
        <f>VLOOKUP($O76,PercentFHGoalStats!$A$3:$AE$998,19,FALSE)</f>
        <v>0.625</v>
      </c>
      <c r="Z76" s="57">
        <f>VLOOKUP($O76,PercentFHGoalStats!$A$3:$AE$998,20,FALSE)</f>
        <v>0.27777777777777779</v>
      </c>
      <c r="AA76" s="57">
        <f>VLOOKUP($O76,PercentFHGoalStats!$A$3:$AE$998,22,FALSE)</f>
        <v>0.375</v>
      </c>
    </row>
    <row r="77" spans="1:27" x14ac:dyDescent="0.3">
      <c r="A77" s="57">
        <f>VLOOKUP($M77,PercentFHGoalStats!$A$3:$AE$998,5,FALSE)</f>
        <v>0.46153846153846156</v>
      </c>
      <c r="B77" s="57">
        <f>VLOOKUP($M77,PercentFHGoalStats!$A$3:$AE$998,6,FALSE)</f>
        <v>0.42857142857142855</v>
      </c>
      <c r="C77" s="57">
        <f>VLOOKUP($M77,PercentFHGoalStats!$A$3:$AE$998,8,FALSE)</f>
        <v>0.30769230769230771</v>
      </c>
      <c r="D77" s="57">
        <f>VLOOKUP($M77,PercentFHGoalStats!$A$3:$AE$998,9,FALSE)</f>
        <v>0.2857142857142857</v>
      </c>
      <c r="E77" s="57">
        <f>VLOOKUP($M77,PercentFHGoalStats!$A$3:$AE$998,11,FALSE)</f>
        <v>7.6923076923076927E-2</v>
      </c>
      <c r="F77" s="57">
        <f>VLOOKUP($M77,PercentFHGoalStats!$A$3:$AE$998,12,FALSE)</f>
        <v>0.14285714285714285</v>
      </c>
      <c r="G77" s="57">
        <f>VLOOKUP($M77,PercentFHGoalStats!$A$3:$AE$998,14,FALSE)</f>
        <v>0</v>
      </c>
      <c r="H77" s="57">
        <f>VLOOKUP($M77,PercentFHGoalStats!$A$3:$AE$998,15,FALSE)</f>
        <v>0</v>
      </c>
      <c r="I77" s="57">
        <f>VLOOKUP($M77,PercentFHGoalStats!$A$3:$AE$998,17,FALSE)</f>
        <v>0.46153846153846156</v>
      </c>
      <c r="J77" s="57">
        <f>VLOOKUP($M77,PercentFHGoalStats!$A$3:$AE$998,18,FALSE)</f>
        <v>0.42857142857142855</v>
      </c>
      <c r="K77" s="57">
        <f>VLOOKUP($M77,PercentFHGoalStats!$A$3:$AE$998,20,FALSE)</f>
        <v>0.30769230769230771</v>
      </c>
      <c r="L77" s="57">
        <f>VLOOKUP($M77,PercentFHGoalStats!$A$3:$AE$998,21,FALSE)</f>
        <v>0.2857142857142857</v>
      </c>
      <c r="M77" s="53" t="str">
        <f>Fixtures!A77</f>
        <v>CSA</v>
      </c>
      <c r="N77" s="54">
        <f>Fixtures!D77</f>
        <v>43690</v>
      </c>
      <c r="O77" s="53" t="str">
        <f>Fixtures!B77</f>
        <v>Fortaleza</v>
      </c>
      <c r="P77" s="57">
        <f>VLOOKUP($O77,PercentFHGoalStats!$A$3:$AE$998,5,FALSE)</f>
        <v>0.92307692307692313</v>
      </c>
      <c r="Q77" s="57">
        <f>VLOOKUP($O77,PercentFHGoalStats!$A$3:$AE$998,7,FALSE)</f>
        <v>0.8571428571428571</v>
      </c>
      <c r="R77" s="57">
        <f>VLOOKUP($O77,PercentFHGoalStats!$A$3:$AE$998,8,FALSE)</f>
        <v>0.61538461538461542</v>
      </c>
      <c r="S77" s="57">
        <f>VLOOKUP($O77,PercentFHGoalStats!$A$3:$AE$998,10,FALSE)</f>
        <v>0.5714285714285714</v>
      </c>
      <c r="T77" s="57">
        <f>VLOOKUP($O77,PercentFHGoalStats!$A$3:$AE$998,11,FALSE)</f>
        <v>0.53846153846153844</v>
      </c>
      <c r="U77" s="57">
        <f>VLOOKUP($O77,PercentFHGoalStats!$A$3:$AE$998,13,FALSE)</f>
        <v>0.2857142857142857</v>
      </c>
      <c r="V77" s="57">
        <f>VLOOKUP($O77,PercentFHGoalStats!$A$3:$AE$998,14,FALSE)</f>
        <v>7.6923076923076927E-2</v>
      </c>
      <c r="W77" s="57">
        <f>VLOOKUP($O77,PercentFHGoalStats!$A$3:$AE$998,16,FALSE)</f>
        <v>0</v>
      </c>
      <c r="X77" s="57">
        <f>VLOOKUP($O77,PercentFHGoalStats!$A$3:$AE$998,17,FALSE)</f>
        <v>0.84615384615384615</v>
      </c>
      <c r="Y77" s="57">
        <f>VLOOKUP($O77,PercentFHGoalStats!$A$3:$AE$998,19,FALSE)</f>
        <v>0.8571428571428571</v>
      </c>
      <c r="Z77" s="57">
        <f>VLOOKUP($O77,PercentFHGoalStats!$A$3:$AE$998,20,FALSE)</f>
        <v>0.30769230769230771</v>
      </c>
      <c r="AA77" s="57">
        <f>VLOOKUP($O77,PercentFHGoalStats!$A$3:$AE$998,22,FALSE)</f>
        <v>0.42857142857142855</v>
      </c>
    </row>
    <row r="78" spans="1:27" x14ac:dyDescent="0.3">
      <c r="A78" s="57">
        <f>VLOOKUP($M78,PercentFHGoalStats!$A$3:$AE$998,5,FALSE)</f>
        <v>0.81818181818181823</v>
      </c>
      <c r="B78" s="57">
        <f>VLOOKUP($M78,PercentFHGoalStats!$A$3:$AE$998,6,FALSE)</f>
        <v>0.7</v>
      </c>
      <c r="C78" s="57">
        <f>VLOOKUP($M78,PercentFHGoalStats!$A$3:$AE$998,8,FALSE)</f>
        <v>0.31818181818181818</v>
      </c>
      <c r="D78" s="57">
        <f>VLOOKUP($M78,PercentFHGoalStats!$A$3:$AE$998,9,FALSE)</f>
        <v>0.2</v>
      </c>
      <c r="E78" s="57">
        <f>VLOOKUP($M78,PercentFHGoalStats!$A$3:$AE$998,11,FALSE)</f>
        <v>0.45454545454545453</v>
      </c>
      <c r="F78" s="57">
        <f>VLOOKUP($M78,PercentFHGoalStats!$A$3:$AE$998,12,FALSE)</f>
        <v>0.5</v>
      </c>
      <c r="G78" s="57">
        <f>VLOOKUP($M78,PercentFHGoalStats!$A$3:$AE$998,14,FALSE)</f>
        <v>0.18181818181818182</v>
      </c>
      <c r="H78" s="57">
        <f>VLOOKUP($M78,PercentFHGoalStats!$A$3:$AE$998,15,FALSE)</f>
        <v>0.1</v>
      </c>
      <c r="I78" s="57">
        <f>VLOOKUP($M78,PercentFHGoalStats!$A$3:$AE$998,17,FALSE)</f>
        <v>0.54545454545454541</v>
      </c>
      <c r="J78" s="57">
        <f>VLOOKUP($M78,PercentFHGoalStats!$A$3:$AE$998,18,FALSE)</f>
        <v>0.3</v>
      </c>
      <c r="K78" s="57">
        <f>VLOOKUP($M78,PercentFHGoalStats!$A$3:$AE$998,20,FALSE)</f>
        <v>0.18181818181818182</v>
      </c>
      <c r="L78" s="57">
        <f>VLOOKUP($M78,PercentFHGoalStats!$A$3:$AE$998,21,FALSE)</f>
        <v>0.1</v>
      </c>
      <c r="M78" s="53" t="str">
        <f>Fixtures!A78</f>
        <v>Jiangsu Suning</v>
      </c>
      <c r="N78" s="54">
        <f>Fixtures!D78</f>
        <v>43690</v>
      </c>
      <c r="O78" s="53" t="str">
        <f>Fixtures!B78</f>
        <v>Henan Jianye</v>
      </c>
      <c r="P78" s="57">
        <f>VLOOKUP($O78,PercentFHGoalStats!$A$3:$AE$998,5,FALSE)</f>
        <v>0.68181818181818177</v>
      </c>
      <c r="Q78" s="57">
        <f>VLOOKUP($O78,PercentFHGoalStats!$A$3:$AE$998,7,FALSE)</f>
        <v>0.63636363636363635</v>
      </c>
      <c r="R78" s="57">
        <f>VLOOKUP($O78,PercentFHGoalStats!$A$3:$AE$998,8,FALSE)</f>
        <v>0.36363636363636365</v>
      </c>
      <c r="S78" s="57">
        <f>VLOOKUP($O78,PercentFHGoalStats!$A$3:$AE$998,10,FALSE)</f>
        <v>0.45454545454545453</v>
      </c>
      <c r="T78" s="57">
        <f>VLOOKUP($O78,PercentFHGoalStats!$A$3:$AE$998,11,FALSE)</f>
        <v>0.40909090909090912</v>
      </c>
      <c r="U78" s="57">
        <f>VLOOKUP($O78,PercentFHGoalStats!$A$3:$AE$998,13,FALSE)</f>
        <v>0.36363636363636365</v>
      </c>
      <c r="V78" s="57">
        <f>VLOOKUP($O78,PercentFHGoalStats!$A$3:$AE$998,14,FALSE)</f>
        <v>0.13636363636363635</v>
      </c>
      <c r="W78" s="57">
        <f>VLOOKUP($O78,PercentFHGoalStats!$A$3:$AE$998,16,FALSE)</f>
        <v>0.18181818181818182</v>
      </c>
      <c r="X78" s="57">
        <f>VLOOKUP($O78,PercentFHGoalStats!$A$3:$AE$998,17,FALSE)</f>
        <v>0.45454545454545453</v>
      </c>
      <c r="Y78" s="57">
        <f>VLOOKUP($O78,PercentFHGoalStats!$A$3:$AE$998,19,FALSE)</f>
        <v>0.63636363636363635</v>
      </c>
      <c r="Z78" s="57">
        <f>VLOOKUP($O78,PercentFHGoalStats!$A$3:$AE$998,20,FALSE)</f>
        <v>0.22727272727272727</v>
      </c>
      <c r="AA78" s="57">
        <f>VLOOKUP($O78,PercentFHGoalStats!$A$3:$AE$998,22,FALSE)</f>
        <v>0.27272727272727271</v>
      </c>
    </row>
    <row r="79" spans="1:27" x14ac:dyDescent="0.3">
      <c r="A79" s="57">
        <f>VLOOKUP($M79,PercentFHGoalStats!$A$3:$AE$998,5,FALSE)</f>
        <v>0.68181818181818177</v>
      </c>
      <c r="B79" s="57">
        <f>VLOOKUP($M79,PercentFHGoalStats!$A$3:$AE$998,6,FALSE)</f>
        <v>0.8</v>
      </c>
      <c r="C79" s="57">
        <f>VLOOKUP($M79,PercentFHGoalStats!$A$3:$AE$998,8,FALSE)</f>
        <v>0.31818181818181818</v>
      </c>
      <c r="D79" s="57">
        <f>VLOOKUP($M79,PercentFHGoalStats!$A$3:$AE$998,9,FALSE)</f>
        <v>0.3</v>
      </c>
      <c r="E79" s="57">
        <f>VLOOKUP($M79,PercentFHGoalStats!$A$3:$AE$998,11,FALSE)</f>
        <v>0.36363636363636365</v>
      </c>
      <c r="F79" s="57">
        <f>VLOOKUP($M79,PercentFHGoalStats!$A$3:$AE$998,12,FALSE)</f>
        <v>0.5</v>
      </c>
      <c r="G79" s="57">
        <f>VLOOKUP($M79,PercentFHGoalStats!$A$3:$AE$998,14,FALSE)</f>
        <v>0</v>
      </c>
      <c r="H79" s="57">
        <f>VLOOKUP($M79,PercentFHGoalStats!$A$3:$AE$998,15,FALSE)</f>
        <v>0</v>
      </c>
      <c r="I79" s="57">
        <f>VLOOKUP($M79,PercentFHGoalStats!$A$3:$AE$998,17,FALSE)</f>
        <v>0.5</v>
      </c>
      <c r="J79" s="57">
        <f>VLOOKUP($M79,PercentFHGoalStats!$A$3:$AE$998,18,FALSE)</f>
        <v>0.5</v>
      </c>
      <c r="K79" s="57">
        <f>VLOOKUP($M79,PercentFHGoalStats!$A$3:$AE$998,20,FALSE)</f>
        <v>0.13636363636363635</v>
      </c>
      <c r="L79" s="57">
        <f>VLOOKUP($M79,PercentFHGoalStats!$A$3:$AE$998,21,FALSE)</f>
        <v>0.1</v>
      </c>
      <c r="M79" s="53" t="str">
        <f>Fixtures!A79</f>
        <v>Beijing Renhe</v>
      </c>
      <c r="N79" s="54">
        <f>Fixtures!D79</f>
        <v>43691</v>
      </c>
      <c r="O79" s="53" t="str">
        <f>Fixtures!B79</f>
        <v>Hebei CFFC</v>
      </c>
      <c r="P79" s="57">
        <f>VLOOKUP($O79,PercentFHGoalStats!$A$3:$AE$998,5,FALSE)</f>
        <v>0.54545454545454541</v>
      </c>
      <c r="Q79" s="57">
        <f>VLOOKUP($O79,PercentFHGoalStats!$A$3:$AE$998,7,FALSE)</f>
        <v>0.6</v>
      </c>
      <c r="R79" s="57">
        <f>VLOOKUP($O79,PercentFHGoalStats!$A$3:$AE$998,8,FALSE)</f>
        <v>0.22727272727272727</v>
      </c>
      <c r="S79" s="57">
        <f>VLOOKUP($O79,PercentFHGoalStats!$A$3:$AE$998,10,FALSE)</f>
        <v>0.3</v>
      </c>
      <c r="T79" s="57">
        <f>VLOOKUP($O79,PercentFHGoalStats!$A$3:$AE$998,11,FALSE)</f>
        <v>0.27272727272727271</v>
      </c>
      <c r="U79" s="57">
        <f>VLOOKUP($O79,PercentFHGoalStats!$A$3:$AE$998,13,FALSE)</f>
        <v>0.3</v>
      </c>
      <c r="V79" s="57">
        <f>VLOOKUP($O79,PercentFHGoalStats!$A$3:$AE$998,14,FALSE)</f>
        <v>9.0909090909090912E-2</v>
      </c>
      <c r="W79" s="57">
        <f>VLOOKUP($O79,PercentFHGoalStats!$A$3:$AE$998,16,FALSE)</f>
        <v>0</v>
      </c>
      <c r="X79" s="57">
        <f>VLOOKUP($O79,PercentFHGoalStats!$A$3:$AE$998,17,FALSE)</f>
        <v>0.45454545454545453</v>
      </c>
      <c r="Y79" s="57">
        <f>VLOOKUP($O79,PercentFHGoalStats!$A$3:$AE$998,19,FALSE)</f>
        <v>0.5</v>
      </c>
      <c r="Z79" s="57">
        <f>VLOOKUP($O79,PercentFHGoalStats!$A$3:$AE$998,20,FALSE)</f>
        <v>0.13636363636363635</v>
      </c>
      <c r="AA79" s="57">
        <f>VLOOKUP($O79,PercentFHGoalStats!$A$3:$AE$998,22,FALSE)</f>
        <v>0.1</v>
      </c>
    </row>
    <row r="80" spans="1:27" x14ac:dyDescent="0.3">
      <c r="A80" s="57">
        <f>VLOOKUP($M80,PercentFHGoalStats!$A$3:$AE$998,5,FALSE)</f>
        <v>0.61904761904761907</v>
      </c>
      <c r="B80" s="57">
        <f>VLOOKUP($M80,PercentFHGoalStats!$A$3:$AE$998,6,FALSE)</f>
        <v>0.5</v>
      </c>
      <c r="C80" s="57">
        <f>VLOOKUP($M80,PercentFHGoalStats!$A$3:$AE$998,8,FALSE)</f>
        <v>0.33333333333333331</v>
      </c>
      <c r="D80" s="57">
        <f>VLOOKUP($M80,PercentFHGoalStats!$A$3:$AE$998,9,FALSE)</f>
        <v>0.3</v>
      </c>
      <c r="E80" s="57">
        <f>VLOOKUP($M80,PercentFHGoalStats!$A$3:$AE$998,11,FALSE)</f>
        <v>0.2857142857142857</v>
      </c>
      <c r="F80" s="57">
        <f>VLOOKUP($M80,PercentFHGoalStats!$A$3:$AE$998,12,FALSE)</f>
        <v>0.3</v>
      </c>
      <c r="G80" s="57">
        <f>VLOOKUP($M80,PercentFHGoalStats!$A$3:$AE$998,14,FALSE)</f>
        <v>0</v>
      </c>
      <c r="H80" s="57">
        <f>VLOOKUP($M80,PercentFHGoalStats!$A$3:$AE$998,15,FALSE)</f>
        <v>0</v>
      </c>
      <c r="I80" s="57">
        <f>VLOOKUP($M80,PercentFHGoalStats!$A$3:$AE$998,17,FALSE)</f>
        <v>0.52380952380952384</v>
      </c>
      <c r="J80" s="57">
        <f>VLOOKUP($M80,PercentFHGoalStats!$A$3:$AE$998,18,FALSE)</f>
        <v>0.4</v>
      </c>
      <c r="K80" s="57">
        <f>VLOOKUP($M80,PercentFHGoalStats!$A$3:$AE$998,20,FALSE)</f>
        <v>0.19047619047619047</v>
      </c>
      <c r="L80" s="57">
        <f>VLOOKUP($M80,PercentFHGoalStats!$A$3:$AE$998,21,FALSE)</f>
        <v>0.1</v>
      </c>
      <c r="M80" s="53" t="str">
        <f>Fixtures!A80</f>
        <v>Shenzhen</v>
      </c>
      <c r="N80" s="54">
        <f>Fixtures!D80</f>
        <v>43691</v>
      </c>
      <c r="O80" s="53" t="str">
        <f>Fixtures!B80</f>
        <v>Guangzhou R&amp;F</v>
      </c>
      <c r="P80" s="57">
        <f>VLOOKUP($O80,PercentFHGoalStats!$A$3:$AE$998,5,FALSE)</f>
        <v>0.86363636363636365</v>
      </c>
      <c r="Q80" s="57">
        <f>VLOOKUP($O80,PercentFHGoalStats!$A$3:$AE$998,7,FALSE)</f>
        <v>0.9</v>
      </c>
      <c r="R80" s="57">
        <f>VLOOKUP($O80,PercentFHGoalStats!$A$3:$AE$998,8,FALSE)</f>
        <v>0.59090909090909094</v>
      </c>
      <c r="S80" s="57">
        <f>VLOOKUP($O80,PercentFHGoalStats!$A$3:$AE$998,10,FALSE)</f>
        <v>0.5</v>
      </c>
      <c r="T80" s="57">
        <f>VLOOKUP($O80,PercentFHGoalStats!$A$3:$AE$998,11,FALSE)</f>
        <v>0.63636363636363635</v>
      </c>
      <c r="U80" s="57">
        <f>VLOOKUP($O80,PercentFHGoalStats!$A$3:$AE$998,13,FALSE)</f>
        <v>0.6</v>
      </c>
      <c r="V80" s="57">
        <f>VLOOKUP($O80,PercentFHGoalStats!$A$3:$AE$998,14,FALSE)</f>
        <v>0.22727272727272727</v>
      </c>
      <c r="W80" s="57">
        <f>VLOOKUP($O80,PercentFHGoalStats!$A$3:$AE$998,16,FALSE)</f>
        <v>0.2</v>
      </c>
      <c r="X80" s="57">
        <f>VLOOKUP($O80,PercentFHGoalStats!$A$3:$AE$998,17,FALSE)</f>
        <v>0.77272727272727271</v>
      </c>
      <c r="Y80" s="57">
        <f>VLOOKUP($O80,PercentFHGoalStats!$A$3:$AE$998,19,FALSE)</f>
        <v>0.8</v>
      </c>
      <c r="Z80" s="57">
        <f>VLOOKUP($O80,PercentFHGoalStats!$A$3:$AE$998,20,FALSE)</f>
        <v>0.18181818181818182</v>
      </c>
      <c r="AA80" s="57">
        <f>VLOOKUP($O80,PercentFHGoalStats!$A$3:$AE$998,22,FALSE)</f>
        <v>0.3</v>
      </c>
    </row>
    <row r="81" spans="1:27" x14ac:dyDescent="0.3">
      <c r="A81" s="57">
        <f>VLOOKUP($M81,PercentFHGoalStats!$A$3:$AE$998,5,FALSE)</f>
        <v>0.68181818181818177</v>
      </c>
      <c r="B81" s="57">
        <f>VLOOKUP($M81,PercentFHGoalStats!$A$3:$AE$998,6,FALSE)</f>
        <v>0.63636363636363635</v>
      </c>
      <c r="C81" s="57">
        <f>VLOOKUP($M81,PercentFHGoalStats!$A$3:$AE$998,8,FALSE)</f>
        <v>0.22727272727272727</v>
      </c>
      <c r="D81" s="57">
        <f>VLOOKUP($M81,PercentFHGoalStats!$A$3:$AE$998,9,FALSE)</f>
        <v>0.18181818181818182</v>
      </c>
      <c r="E81" s="57">
        <f>VLOOKUP($M81,PercentFHGoalStats!$A$3:$AE$998,11,FALSE)</f>
        <v>0.5</v>
      </c>
      <c r="F81" s="57">
        <f>VLOOKUP($M81,PercentFHGoalStats!$A$3:$AE$998,12,FALSE)</f>
        <v>0.36363636363636365</v>
      </c>
      <c r="G81" s="57">
        <f>VLOOKUP($M81,PercentFHGoalStats!$A$3:$AE$998,14,FALSE)</f>
        <v>0.13636363636363635</v>
      </c>
      <c r="H81" s="57">
        <f>VLOOKUP($M81,PercentFHGoalStats!$A$3:$AE$998,15,FALSE)</f>
        <v>9.0909090909090912E-2</v>
      </c>
      <c r="I81" s="57">
        <f>VLOOKUP($M81,PercentFHGoalStats!$A$3:$AE$998,17,FALSE)</f>
        <v>0.22727272727272727</v>
      </c>
      <c r="J81" s="57">
        <f>VLOOKUP($M81,PercentFHGoalStats!$A$3:$AE$998,18,FALSE)</f>
        <v>0.27272727272727271</v>
      </c>
      <c r="K81" s="57">
        <f>VLOOKUP($M81,PercentFHGoalStats!$A$3:$AE$998,20,FALSE)</f>
        <v>4.5454545454545456E-2</v>
      </c>
      <c r="L81" s="57">
        <f>VLOOKUP($M81,PercentFHGoalStats!$A$3:$AE$998,21,FALSE)</f>
        <v>9.0909090909090912E-2</v>
      </c>
      <c r="M81" s="53" t="str">
        <f>Fixtures!A81</f>
        <v>Shanghai SIPG</v>
      </c>
      <c r="N81" s="54">
        <f>Fixtures!D81</f>
        <v>43691</v>
      </c>
      <c r="O81" s="53" t="str">
        <f>Fixtures!B81</f>
        <v>Tianjin Teda</v>
      </c>
      <c r="P81" s="57">
        <f>VLOOKUP($O81,PercentFHGoalStats!$A$3:$AE$998,5,FALSE)</f>
        <v>0.72727272727272729</v>
      </c>
      <c r="Q81" s="57">
        <f>VLOOKUP($O81,PercentFHGoalStats!$A$3:$AE$998,7,FALSE)</f>
        <v>0.7</v>
      </c>
      <c r="R81" s="57">
        <f>VLOOKUP($O81,PercentFHGoalStats!$A$3:$AE$998,8,FALSE)</f>
        <v>0.22727272727272727</v>
      </c>
      <c r="S81" s="57">
        <f>VLOOKUP($O81,PercentFHGoalStats!$A$3:$AE$998,10,FALSE)</f>
        <v>0.2</v>
      </c>
      <c r="T81" s="57">
        <f>VLOOKUP($O81,PercentFHGoalStats!$A$3:$AE$998,11,FALSE)</f>
        <v>0.45454545454545453</v>
      </c>
      <c r="U81" s="57">
        <f>VLOOKUP($O81,PercentFHGoalStats!$A$3:$AE$998,13,FALSE)</f>
        <v>0.4</v>
      </c>
      <c r="V81" s="57">
        <f>VLOOKUP($O81,PercentFHGoalStats!$A$3:$AE$998,14,FALSE)</f>
        <v>0.13636363636363635</v>
      </c>
      <c r="W81" s="57">
        <f>VLOOKUP($O81,PercentFHGoalStats!$A$3:$AE$998,16,FALSE)</f>
        <v>0.1</v>
      </c>
      <c r="X81" s="57">
        <f>VLOOKUP($O81,PercentFHGoalStats!$A$3:$AE$998,17,FALSE)</f>
        <v>0.45454545454545453</v>
      </c>
      <c r="Y81" s="57">
        <f>VLOOKUP($O81,PercentFHGoalStats!$A$3:$AE$998,19,FALSE)</f>
        <v>0.4</v>
      </c>
      <c r="Z81" s="57">
        <f>VLOOKUP($O81,PercentFHGoalStats!$A$3:$AE$998,20,FALSE)</f>
        <v>4.5454545454545456E-2</v>
      </c>
      <c r="AA81" s="57">
        <f>VLOOKUP($O81,PercentFHGoalStats!$A$3:$AE$998,22,FALSE)</f>
        <v>0.1</v>
      </c>
    </row>
    <row r="82" spans="1:27" x14ac:dyDescent="0.3">
      <c r="A82" s="57">
        <f>VLOOKUP($M82,PercentFHGoalStats!$A$3:$AE$998,5,FALSE)</f>
        <v>0.5625</v>
      </c>
      <c r="B82" s="57">
        <f>VLOOKUP($M82,PercentFHGoalStats!$A$3:$AE$998,6,FALSE)</f>
        <v>0.625</v>
      </c>
      <c r="C82" s="57">
        <f>VLOOKUP($M82,PercentFHGoalStats!$A$3:$AE$998,8,FALSE)</f>
        <v>0.375</v>
      </c>
      <c r="D82" s="57">
        <f>VLOOKUP($M82,PercentFHGoalStats!$A$3:$AE$998,9,FALSE)</f>
        <v>0.5</v>
      </c>
      <c r="E82" s="57">
        <f>VLOOKUP($M82,PercentFHGoalStats!$A$3:$AE$998,11,FALSE)</f>
        <v>0.375</v>
      </c>
      <c r="F82" s="57">
        <f>VLOOKUP($M82,PercentFHGoalStats!$A$3:$AE$998,12,FALSE)</f>
        <v>0.5</v>
      </c>
      <c r="G82" s="57">
        <f>VLOOKUP($M82,PercentFHGoalStats!$A$3:$AE$998,14,FALSE)</f>
        <v>6.25E-2</v>
      </c>
      <c r="H82" s="57">
        <f>VLOOKUP($M82,PercentFHGoalStats!$A$3:$AE$998,15,FALSE)</f>
        <v>0.125</v>
      </c>
      <c r="I82" s="57">
        <f>VLOOKUP($M82,PercentFHGoalStats!$A$3:$AE$998,17,FALSE)</f>
        <v>0.4375</v>
      </c>
      <c r="J82" s="57">
        <f>VLOOKUP($M82,PercentFHGoalStats!$A$3:$AE$998,18,FALSE)</f>
        <v>0.5</v>
      </c>
      <c r="K82" s="57">
        <f>VLOOKUP($M82,PercentFHGoalStats!$A$3:$AE$998,20,FALSE)</f>
        <v>0.125</v>
      </c>
      <c r="L82" s="57">
        <f>VLOOKUP($M82,PercentFHGoalStats!$A$3:$AE$998,21,FALSE)</f>
        <v>0.125</v>
      </c>
      <c r="M82" s="53" t="str">
        <f>Fixtures!A82</f>
        <v>Stabæk</v>
      </c>
      <c r="N82" s="54">
        <f>Fixtures!D82</f>
        <v>43691</v>
      </c>
      <c r="O82" s="53" t="str">
        <f>Fixtures!B82</f>
        <v>Vålerenga</v>
      </c>
      <c r="P82" s="57">
        <f>VLOOKUP($O82,PercentFHGoalStats!$A$3:$AE$998,5,FALSE)</f>
        <v>0.8</v>
      </c>
      <c r="Q82" s="57">
        <f>VLOOKUP($O82,PercentFHGoalStats!$A$3:$AE$998,7,FALSE)</f>
        <v>0.7142857142857143</v>
      </c>
      <c r="R82" s="57">
        <f>VLOOKUP($O82,PercentFHGoalStats!$A$3:$AE$998,8,FALSE)</f>
        <v>0.33333333333333331</v>
      </c>
      <c r="S82" s="57">
        <f>VLOOKUP($O82,PercentFHGoalStats!$A$3:$AE$998,10,FALSE)</f>
        <v>0.2857142857142857</v>
      </c>
      <c r="T82" s="57">
        <f>VLOOKUP($O82,PercentFHGoalStats!$A$3:$AE$998,11,FALSE)</f>
        <v>0.46666666666666667</v>
      </c>
      <c r="U82" s="57">
        <f>VLOOKUP($O82,PercentFHGoalStats!$A$3:$AE$998,13,FALSE)</f>
        <v>0.2857142857142857</v>
      </c>
      <c r="V82" s="57">
        <f>VLOOKUP($O82,PercentFHGoalStats!$A$3:$AE$998,14,FALSE)</f>
        <v>0.2</v>
      </c>
      <c r="W82" s="57">
        <f>VLOOKUP($O82,PercentFHGoalStats!$A$3:$AE$998,16,FALSE)</f>
        <v>0.14285714285714285</v>
      </c>
      <c r="X82" s="57">
        <f>VLOOKUP($O82,PercentFHGoalStats!$A$3:$AE$998,17,FALSE)</f>
        <v>0.46666666666666667</v>
      </c>
      <c r="Y82" s="57">
        <f>VLOOKUP($O82,PercentFHGoalStats!$A$3:$AE$998,19,FALSE)</f>
        <v>0.5714285714285714</v>
      </c>
      <c r="Z82" s="57">
        <f>VLOOKUP($O82,PercentFHGoalStats!$A$3:$AE$998,20,FALSE)</f>
        <v>0</v>
      </c>
      <c r="AA82" s="57">
        <f>VLOOKUP($O82,PercentFHGoalStats!$A$3:$AE$998,22,FALSE)</f>
        <v>0</v>
      </c>
    </row>
    <row r="83" spans="1:27" x14ac:dyDescent="0.3">
      <c r="A83" s="57">
        <f>VLOOKUP($M83,PercentFHGoalStats!$A$3:$AE$998,5,FALSE)</f>
        <v>0.66666666666666663</v>
      </c>
      <c r="B83" s="57">
        <f>VLOOKUP($M83,PercentFHGoalStats!$A$3:$AE$998,6,FALSE)</f>
        <v>0.5</v>
      </c>
      <c r="C83" s="57">
        <f>VLOOKUP($M83,PercentFHGoalStats!$A$3:$AE$998,8,FALSE)</f>
        <v>0.2</v>
      </c>
      <c r="D83" s="57">
        <f>VLOOKUP($M83,PercentFHGoalStats!$A$3:$AE$998,9,FALSE)</f>
        <v>0.33333333333333331</v>
      </c>
      <c r="E83" s="57">
        <f>VLOOKUP($M83,PercentFHGoalStats!$A$3:$AE$998,11,FALSE)</f>
        <v>0.33333333333333331</v>
      </c>
      <c r="F83" s="57">
        <f>VLOOKUP($M83,PercentFHGoalStats!$A$3:$AE$998,12,FALSE)</f>
        <v>0.5</v>
      </c>
      <c r="G83" s="57">
        <f>VLOOKUP($M83,PercentFHGoalStats!$A$3:$AE$998,14,FALSE)</f>
        <v>0.2</v>
      </c>
      <c r="H83" s="57">
        <f>VLOOKUP($M83,PercentFHGoalStats!$A$3:$AE$998,15,FALSE)</f>
        <v>0.33333333333333331</v>
      </c>
      <c r="I83" s="57">
        <f>VLOOKUP($M83,PercentFHGoalStats!$A$3:$AE$998,17,FALSE)</f>
        <v>0.46666666666666667</v>
      </c>
      <c r="J83" s="57">
        <f>VLOOKUP($M83,PercentFHGoalStats!$A$3:$AE$998,18,FALSE)</f>
        <v>0.33333333333333331</v>
      </c>
      <c r="K83" s="57">
        <f>VLOOKUP($M83,PercentFHGoalStats!$A$3:$AE$998,20,FALSE)</f>
        <v>6.6666666666666666E-2</v>
      </c>
      <c r="L83" s="57">
        <f>VLOOKUP($M83,PercentFHGoalStats!$A$3:$AE$998,21,FALSE)</f>
        <v>0.16666666666666666</v>
      </c>
      <c r="M83" s="53" t="str">
        <f>Fixtures!A83</f>
        <v>Kristiansund</v>
      </c>
      <c r="N83" s="54">
        <f>Fixtures!D83</f>
        <v>43691</v>
      </c>
      <c r="O83" s="53" t="str">
        <f>Fixtures!B83</f>
        <v>Bodø / Glimt</v>
      </c>
      <c r="P83" s="57">
        <f>VLOOKUP($O83,PercentFHGoalStats!$A$3:$AE$998,5,FALSE)</f>
        <v>0.8666666666666667</v>
      </c>
      <c r="Q83" s="57">
        <f>VLOOKUP($O83,PercentFHGoalStats!$A$3:$AE$998,7,FALSE)</f>
        <v>0.8571428571428571</v>
      </c>
      <c r="R83" s="57">
        <f>VLOOKUP($O83,PercentFHGoalStats!$A$3:$AE$998,8,FALSE)</f>
        <v>0.46666666666666667</v>
      </c>
      <c r="S83" s="57">
        <f>VLOOKUP($O83,PercentFHGoalStats!$A$3:$AE$998,10,FALSE)</f>
        <v>0.5714285714285714</v>
      </c>
      <c r="T83" s="57">
        <f>VLOOKUP($O83,PercentFHGoalStats!$A$3:$AE$998,11,FALSE)</f>
        <v>0.66666666666666663</v>
      </c>
      <c r="U83" s="57">
        <f>VLOOKUP($O83,PercentFHGoalStats!$A$3:$AE$998,13,FALSE)</f>
        <v>0.42857142857142855</v>
      </c>
      <c r="V83" s="57">
        <f>VLOOKUP($O83,PercentFHGoalStats!$A$3:$AE$998,14,FALSE)</f>
        <v>0.26666666666666666</v>
      </c>
      <c r="W83" s="57">
        <f>VLOOKUP($O83,PercentFHGoalStats!$A$3:$AE$998,16,FALSE)</f>
        <v>0.2857142857142857</v>
      </c>
      <c r="X83" s="57">
        <f>VLOOKUP($O83,PercentFHGoalStats!$A$3:$AE$998,17,FALSE)</f>
        <v>0.4</v>
      </c>
      <c r="Y83" s="57">
        <f>VLOOKUP($O83,PercentFHGoalStats!$A$3:$AE$998,19,FALSE)</f>
        <v>0.7142857142857143</v>
      </c>
      <c r="Z83" s="57">
        <f>VLOOKUP($O83,PercentFHGoalStats!$A$3:$AE$998,20,FALSE)</f>
        <v>0.2</v>
      </c>
      <c r="AA83" s="57">
        <f>VLOOKUP($O83,PercentFHGoalStats!$A$3:$AE$998,22,FALSE)</f>
        <v>0.2857142857142857</v>
      </c>
    </row>
    <row r="84" spans="1:27" x14ac:dyDescent="0.3">
      <c r="A84" s="57">
        <f>VLOOKUP($M84,PercentFHGoalStats!$A$3:$AE$998,5,FALSE)</f>
        <v>0.53333333333333333</v>
      </c>
      <c r="B84" s="57">
        <f>VLOOKUP($M84,PercentFHGoalStats!$A$3:$AE$998,6,FALSE)</f>
        <v>0.2857142857142857</v>
      </c>
      <c r="C84" s="57">
        <f>VLOOKUP($M84,PercentFHGoalStats!$A$3:$AE$998,8,FALSE)</f>
        <v>0.2</v>
      </c>
      <c r="D84" s="57">
        <f>VLOOKUP($M84,PercentFHGoalStats!$A$3:$AE$998,9,FALSE)</f>
        <v>0.14285714285714285</v>
      </c>
      <c r="E84" s="57">
        <f>VLOOKUP($M84,PercentFHGoalStats!$A$3:$AE$998,11,FALSE)</f>
        <v>0.46666666666666667</v>
      </c>
      <c r="F84" s="57">
        <f>VLOOKUP($M84,PercentFHGoalStats!$A$3:$AE$998,12,FALSE)</f>
        <v>0.2857142857142857</v>
      </c>
      <c r="G84" s="57">
        <f>VLOOKUP($M84,PercentFHGoalStats!$A$3:$AE$998,14,FALSE)</f>
        <v>0</v>
      </c>
      <c r="H84" s="57">
        <f>VLOOKUP($M84,PercentFHGoalStats!$A$3:$AE$998,15,FALSE)</f>
        <v>0</v>
      </c>
      <c r="I84" s="57">
        <f>VLOOKUP($M84,PercentFHGoalStats!$A$3:$AE$998,17,FALSE)</f>
        <v>0.26666666666666666</v>
      </c>
      <c r="J84" s="57">
        <f>VLOOKUP($M84,PercentFHGoalStats!$A$3:$AE$998,18,FALSE)</f>
        <v>0.14285714285714285</v>
      </c>
      <c r="K84" s="57">
        <f>VLOOKUP($M84,PercentFHGoalStats!$A$3:$AE$998,20,FALSE)</f>
        <v>0.2</v>
      </c>
      <c r="L84" s="57">
        <f>VLOOKUP($M84,PercentFHGoalStats!$A$3:$AE$998,21,FALSE)</f>
        <v>0.14285714285714285</v>
      </c>
      <c r="M84" s="53" t="str">
        <f>Fixtures!A84</f>
        <v>Viking</v>
      </c>
      <c r="N84" s="54">
        <f>Fixtures!D84</f>
        <v>43691</v>
      </c>
      <c r="O84" s="53" t="str">
        <f>Fixtures!B84</f>
        <v>Sarpsborg 08</v>
      </c>
      <c r="P84" s="57">
        <f>VLOOKUP($O84,PercentFHGoalStats!$A$3:$AE$998,5,FALSE)</f>
        <v>0.875</v>
      </c>
      <c r="Q84" s="57">
        <f>VLOOKUP($O84,PercentFHGoalStats!$A$3:$AE$998,7,FALSE)</f>
        <v>1</v>
      </c>
      <c r="R84" s="57">
        <f>VLOOKUP($O84,PercentFHGoalStats!$A$3:$AE$998,8,FALSE)</f>
        <v>0.25</v>
      </c>
      <c r="S84" s="57">
        <f>VLOOKUP($O84,PercentFHGoalStats!$A$3:$AE$998,10,FALSE)</f>
        <v>0.375</v>
      </c>
      <c r="T84" s="57">
        <f>VLOOKUP($O84,PercentFHGoalStats!$A$3:$AE$998,11,FALSE)</f>
        <v>0.3125</v>
      </c>
      <c r="U84" s="57">
        <f>VLOOKUP($O84,PercentFHGoalStats!$A$3:$AE$998,13,FALSE)</f>
        <v>0.25</v>
      </c>
      <c r="V84" s="57">
        <f>VLOOKUP($O84,PercentFHGoalStats!$A$3:$AE$998,14,FALSE)</f>
        <v>6.25E-2</v>
      </c>
      <c r="W84" s="57">
        <f>VLOOKUP($O84,PercentFHGoalStats!$A$3:$AE$998,16,FALSE)</f>
        <v>0.125</v>
      </c>
      <c r="X84" s="57">
        <f>VLOOKUP($O84,PercentFHGoalStats!$A$3:$AE$998,17,FALSE)</f>
        <v>0.75</v>
      </c>
      <c r="Y84" s="57">
        <f>VLOOKUP($O84,PercentFHGoalStats!$A$3:$AE$998,19,FALSE)</f>
        <v>1</v>
      </c>
      <c r="Z84" s="57">
        <f>VLOOKUP($O84,PercentFHGoalStats!$A$3:$AE$998,20,FALSE)</f>
        <v>6.25E-2</v>
      </c>
      <c r="AA84" s="57">
        <f>VLOOKUP($O84,PercentFHGoalStats!$A$3:$AE$998,22,FALSE)</f>
        <v>0.125</v>
      </c>
    </row>
    <row r="85" spans="1:27" x14ac:dyDescent="0.3">
      <c r="A85" s="57">
        <f>VLOOKUP($M85,PercentFHGoalStats!$A$3:$AE$998,5,FALSE)</f>
        <v>0.66666666666666663</v>
      </c>
      <c r="B85" s="57">
        <f>VLOOKUP($M85,PercentFHGoalStats!$A$3:$AE$998,6,FALSE)</f>
        <v>1</v>
      </c>
      <c r="C85" s="57">
        <f>VLOOKUP($M85,PercentFHGoalStats!$A$3:$AE$998,8,FALSE)</f>
        <v>0.66666666666666663</v>
      </c>
      <c r="D85" s="57">
        <f>VLOOKUP($M85,PercentFHGoalStats!$A$3:$AE$998,9,FALSE)</f>
        <v>1</v>
      </c>
      <c r="E85" s="57">
        <f>VLOOKUP($M85,PercentFHGoalStats!$A$3:$AE$998,11,FALSE)</f>
        <v>0.33333333333333331</v>
      </c>
      <c r="F85" s="57">
        <f>VLOOKUP($M85,PercentFHGoalStats!$A$3:$AE$998,12,FALSE)</f>
        <v>0</v>
      </c>
      <c r="G85" s="57">
        <f>VLOOKUP($M85,PercentFHGoalStats!$A$3:$AE$998,14,FALSE)</f>
        <v>0</v>
      </c>
      <c r="H85" s="57">
        <f>VLOOKUP($M85,PercentFHGoalStats!$A$3:$AE$998,15,FALSE)</f>
        <v>0</v>
      </c>
      <c r="I85" s="57">
        <f>VLOOKUP($M85,PercentFHGoalStats!$A$3:$AE$998,17,FALSE)</f>
        <v>0.66666666666666663</v>
      </c>
      <c r="J85" s="57">
        <f>VLOOKUP($M85,PercentFHGoalStats!$A$3:$AE$998,18,FALSE)</f>
        <v>1</v>
      </c>
      <c r="K85" s="57">
        <f>VLOOKUP($M85,PercentFHGoalStats!$A$3:$AE$998,20,FALSE)</f>
        <v>0.33333333333333331</v>
      </c>
      <c r="L85" s="57">
        <f>VLOOKUP($M85,PercentFHGoalStats!$A$3:$AE$998,21,FALSE)</f>
        <v>1</v>
      </c>
      <c r="M85" s="53" t="str">
        <f>Fixtures!A85</f>
        <v>Zürich</v>
      </c>
      <c r="N85" s="54">
        <f>Fixtures!D85</f>
        <v>43691</v>
      </c>
      <c r="O85" s="53" t="str">
        <f>Fixtures!B85</f>
        <v>St. Gallen</v>
      </c>
      <c r="P85" s="57">
        <f>VLOOKUP($O85,PercentFHGoalStats!$A$3:$AE$998,5,FALSE)</f>
        <v>0.75</v>
      </c>
      <c r="Q85" s="57">
        <f>VLOOKUP($O85,PercentFHGoalStats!$A$3:$AE$998,7,FALSE)</f>
        <v>1</v>
      </c>
      <c r="R85" s="57">
        <f>VLOOKUP($O85,PercentFHGoalStats!$A$3:$AE$998,8,FALSE)</f>
        <v>0.25</v>
      </c>
      <c r="S85" s="57">
        <f>VLOOKUP($O85,PercentFHGoalStats!$A$3:$AE$998,10,FALSE)</f>
        <v>0</v>
      </c>
      <c r="T85" s="57">
        <f>VLOOKUP($O85,PercentFHGoalStats!$A$3:$AE$998,11,FALSE)</f>
        <v>0.75</v>
      </c>
      <c r="U85" s="57">
        <f>VLOOKUP($O85,PercentFHGoalStats!$A$3:$AE$998,13,FALSE)</f>
        <v>1</v>
      </c>
      <c r="V85" s="57">
        <f>VLOOKUP($O85,PercentFHGoalStats!$A$3:$AE$998,14,FALSE)</f>
        <v>0</v>
      </c>
      <c r="W85" s="57">
        <f>VLOOKUP($O85,PercentFHGoalStats!$A$3:$AE$998,16,FALSE)</f>
        <v>0</v>
      </c>
      <c r="X85" s="57">
        <f>VLOOKUP($O85,PercentFHGoalStats!$A$3:$AE$998,17,FALSE)</f>
        <v>0.25</v>
      </c>
      <c r="Y85" s="57">
        <f>VLOOKUP($O85,PercentFHGoalStats!$A$3:$AE$998,19,FALSE)</f>
        <v>0</v>
      </c>
      <c r="Z85" s="57">
        <f>VLOOKUP($O85,PercentFHGoalStats!$A$3:$AE$998,20,FALSE)</f>
        <v>0.25</v>
      </c>
      <c r="AA85" s="57">
        <f>VLOOKUP($O85,PercentFHGoalStats!$A$3:$AE$998,22,FALSE)</f>
        <v>0</v>
      </c>
    </row>
    <row r="86" spans="1:27" x14ac:dyDescent="0.3">
      <c r="A86" s="57">
        <f>VLOOKUP($M86,PercentFHGoalStats!$A$3:$AE$998,5,FALSE)</f>
        <v>0.72727272727272729</v>
      </c>
      <c r="B86" s="57">
        <f>VLOOKUP($M86,PercentFHGoalStats!$A$3:$AE$998,6,FALSE)</f>
        <v>0.63636363636363635</v>
      </c>
      <c r="C86" s="57">
        <f>VLOOKUP($M86,PercentFHGoalStats!$A$3:$AE$998,8,FALSE)</f>
        <v>0.45454545454545453</v>
      </c>
      <c r="D86" s="57">
        <f>VLOOKUP($M86,PercentFHGoalStats!$A$3:$AE$998,9,FALSE)</f>
        <v>0.45454545454545453</v>
      </c>
      <c r="E86" s="57">
        <f>VLOOKUP($M86,PercentFHGoalStats!$A$3:$AE$998,11,FALSE)</f>
        <v>0.45454545454545453</v>
      </c>
      <c r="F86" s="57">
        <f>VLOOKUP($M86,PercentFHGoalStats!$A$3:$AE$998,12,FALSE)</f>
        <v>0.45454545454545453</v>
      </c>
      <c r="G86" s="57">
        <f>VLOOKUP($M86,PercentFHGoalStats!$A$3:$AE$998,14,FALSE)</f>
        <v>0.13636363636363635</v>
      </c>
      <c r="H86" s="57">
        <f>VLOOKUP($M86,PercentFHGoalStats!$A$3:$AE$998,15,FALSE)</f>
        <v>0.27272727272727271</v>
      </c>
      <c r="I86" s="57">
        <f>VLOOKUP($M86,PercentFHGoalStats!$A$3:$AE$998,17,FALSE)</f>
        <v>0.59090909090909094</v>
      </c>
      <c r="J86" s="57">
        <f>VLOOKUP($M86,PercentFHGoalStats!$A$3:$AE$998,18,FALSE)</f>
        <v>0.45454545454545453</v>
      </c>
      <c r="K86" s="57">
        <f>VLOOKUP($M86,PercentFHGoalStats!$A$3:$AE$998,20,FALSE)</f>
        <v>0.18181818181818182</v>
      </c>
      <c r="L86" s="57">
        <f>VLOOKUP($M86,PercentFHGoalStats!$A$3:$AE$998,21,FALSE)</f>
        <v>0.18181818181818182</v>
      </c>
      <c r="M86" s="53" t="str">
        <f>Fixtures!A86</f>
        <v>Dalian Yifang</v>
      </c>
      <c r="N86" s="54">
        <f>Fixtures!D86</f>
        <v>43692</v>
      </c>
      <c r="O86" s="53" t="str">
        <f>Fixtures!B86</f>
        <v>Beijing Guoan</v>
      </c>
      <c r="P86" s="57">
        <f>VLOOKUP($O86,PercentFHGoalStats!$A$3:$AE$998,5,FALSE)</f>
        <v>0.7142857142857143</v>
      </c>
      <c r="Q86" s="57">
        <f>VLOOKUP($O86,PercentFHGoalStats!$A$3:$AE$998,7,FALSE)</f>
        <v>0.6</v>
      </c>
      <c r="R86" s="57">
        <f>VLOOKUP($O86,PercentFHGoalStats!$A$3:$AE$998,8,FALSE)</f>
        <v>0.38095238095238093</v>
      </c>
      <c r="S86" s="57">
        <f>VLOOKUP($O86,PercentFHGoalStats!$A$3:$AE$998,10,FALSE)</f>
        <v>0.3</v>
      </c>
      <c r="T86" s="57">
        <f>VLOOKUP($O86,PercentFHGoalStats!$A$3:$AE$998,11,FALSE)</f>
        <v>0.52380952380952384</v>
      </c>
      <c r="U86" s="57">
        <f>VLOOKUP($O86,PercentFHGoalStats!$A$3:$AE$998,13,FALSE)</f>
        <v>0.2</v>
      </c>
      <c r="V86" s="57">
        <f>VLOOKUP($O86,PercentFHGoalStats!$A$3:$AE$998,14,FALSE)</f>
        <v>0.19047619047619047</v>
      </c>
      <c r="W86" s="57">
        <f>VLOOKUP($O86,PercentFHGoalStats!$A$3:$AE$998,16,FALSE)</f>
        <v>0.1</v>
      </c>
      <c r="X86" s="57">
        <f>VLOOKUP($O86,PercentFHGoalStats!$A$3:$AE$998,17,FALSE)</f>
        <v>0.33333333333333331</v>
      </c>
      <c r="Y86" s="57">
        <f>VLOOKUP($O86,PercentFHGoalStats!$A$3:$AE$998,19,FALSE)</f>
        <v>0.5</v>
      </c>
      <c r="Z86" s="57">
        <f>VLOOKUP($O86,PercentFHGoalStats!$A$3:$AE$998,20,FALSE)</f>
        <v>9.5238095238095233E-2</v>
      </c>
      <c r="AA86" s="57">
        <f>VLOOKUP($O86,PercentFHGoalStats!$A$3:$AE$998,22,FALSE)</f>
        <v>0.1</v>
      </c>
    </row>
    <row r="87" spans="1:27" x14ac:dyDescent="0.3">
      <c r="A87" s="57">
        <f>VLOOKUP($M87,PercentFHGoalStats!$A$3:$AE$998,5,FALSE)</f>
        <v>0.59090909090909094</v>
      </c>
      <c r="B87" s="57">
        <f>VLOOKUP($M87,PercentFHGoalStats!$A$3:$AE$998,6,FALSE)</f>
        <v>0.63636363636363635</v>
      </c>
      <c r="C87" s="57">
        <f>VLOOKUP($M87,PercentFHGoalStats!$A$3:$AE$998,8,FALSE)</f>
        <v>0.22727272727272727</v>
      </c>
      <c r="D87" s="57">
        <f>VLOOKUP($M87,PercentFHGoalStats!$A$3:$AE$998,9,FALSE)</f>
        <v>0.18181818181818182</v>
      </c>
      <c r="E87" s="57">
        <f>VLOOKUP($M87,PercentFHGoalStats!$A$3:$AE$998,11,FALSE)</f>
        <v>0.36363636363636365</v>
      </c>
      <c r="F87" s="57">
        <f>VLOOKUP($M87,PercentFHGoalStats!$A$3:$AE$998,12,FALSE)</f>
        <v>0.45454545454545453</v>
      </c>
      <c r="G87" s="57">
        <f>VLOOKUP($M87,PercentFHGoalStats!$A$3:$AE$998,14,FALSE)</f>
        <v>0</v>
      </c>
      <c r="H87" s="57">
        <f>VLOOKUP($M87,PercentFHGoalStats!$A$3:$AE$998,15,FALSE)</f>
        <v>0</v>
      </c>
      <c r="I87" s="57">
        <f>VLOOKUP($M87,PercentFHGoalStats!$A$3:$AE$998,17,FALSE)</f>
        <v>0.40909090909090912</v>
      </c>
      <c r="J87" s="57">
        <f>VLOOKUP($M87,PercentFHGoalStats!$A$3:$AE$998,18,FALSE)</f>
        <v>0.36363636363636365</v>
      </c>
      <c r="K87" s="57">
        <f>VLOOKUP($M87,PercentFHGoalStats!$A$3:$AE$998,20,FALSE)</f>
        <v>0.13636363636363635</v>
      </c>
      <c r="L87" s="57">
        <f>VLOOKUP($M87,PercentFHGoalStats!$A$3:$AE$998,21,FALSE)</f>
        <v>0</v>
      </c>
      <c r="M87" s="53" t="str">
        <f>Fixtures!A87</f>
        <v>Wuhan Zall</v>
      </c>
      <c r="N87" s="54">
        <f>Fixtures!D87</f>
        <v>43692</v>
      </c>
      <c r="O87" s="53" t="str">
        <f>Fixtures!B87</f>
        <v>Shandong Luneng</v>
      </c>
      <c r="P87" s="57">
        <f>VLOOKUP($O87,PercentFHGoalStats!$A$3:$AE$998,5,FALSE)</f>
        <v>0.68181818181818177</v>
      </c>
      <c r="Q87" s="57">
        <f>VLOOKUP($O87,PercentFHGoalStats!$A$3:$AE$998,7,FALSE)</f>
        <v>0.63636363636363635</v>
      </c>
      <c r="R87" s="57">
        <f>VLOOKUP($O87,PercentFHGoalStats!$A$3:$AE$998,8,FALSE)</f>
        <v>0.45454545454545453</v>
      </c>
      <c r="S87" s="57">
        <f>VLOOKUP($O87,PercentFHGoalStats!$A$3:$AE$998,10,FALSE)</f>
        <v>0.36363636363636365</v>
      </c>
      <c r="T87" s="57">
        <f>VLOOKUP($O87,PercentFHGoalStats!$A$3:$AE$998,11,FALSE)</f>
        <v>0.5</v>
      </c>
      <c r="U87" s="57">
        <f>VLOOKUP($O87,PercentFHGoalStats!$A$3:$AE$998,13,FALSE)</f>
        <v>0.36363636363636365</v>
      </c>
      <c r="V87" s="57">
        <f>VLOOKUP($O87,PercentFHGoalStats!$A$3:$AE$998,14,FALSE)</f>
        <v>0.22727272727272727</v>
      </c>
      <c r="W87" s="57">
        <f>VLOOKUP($O87,PercentFHGoalStats!$A$3:$AE$998,16,FALSE)</f>
        <v>0</v>
      </c>
      <c r="X87" s="57">
        <f>VLOOKUP($O87,PercentFHGoalStats!$A$3:$AE$998,17,FALSE)</f>
        <v>0.36363636363636365</v>
      </c>
      <c r="Y87" s="57">
        <f>VLOOKUP($O87,PercentFHGoalStats!$A$3:$AE$998,19,FALSE)</f>
        <v>0.54545454545454541</v>
      </c>
      <c r="Z87" s="57">
        <f>VLOOKUP($O87,PercentFHGoalStats!$A$3:$AE$998,20,FALSE)</f>
        <v>4.5454545454545456E-2</v>
      </c>
      <c r="AA87" s="57">
        <f>VLOOKUP($O87,PercentFHGoalStats!$A$3:$AE$998,22,FALSE)</f>
        <v>9.0909090909090912E-2</v>
      </c>
    </row>
    <row r="88" spans="1:27" x14ac:dyDescent="0.3">
      <c r="A88" s="57">
        <f>VLOOKUP($M88,PercentFHGoalStats!$A$3:$AE$998,5,FALSE)</f>
        <v>0.76190476190476186</v>
      </c>
      <c r="B88" s="57">
        <f>VLOOKUP($M88,PercentFHGoalStats!$A$3:$AE$998,6,FALSE)</f>
        <v>0.7</v>
      </c>
      <c r="C88" s="57">
        <f>VLOOKUP($M88,PercentFHGoalStats!$A$3:$AE$998,8,FALSE)</f>
        <v>0.33333333333333331</v>
      </c>
      <c r="D88" s="57">
        <f>VLOOKUP($M88,PercentFHGoalStats!$A$3:$AE$998,9,FALSE)</f>
        <v>0.4</v>
      </c>
      <c r="E88" s="57">
        <f>VLOOKUP($M88,PercentFHGoalStats!$A$3:$AE$998,11,FALSE)</f>
        <v>0.42857142857142855</v>
      </c>
      <c r="F88" s="57">
        <f>VLOOKUP($M88,PercentFHGoalStats!$A$3:$AE$998,12,FALSE)</f>
        <v>0.5</v>
      </c>
      <c r="G88" s="57">
        <f>VLOOKUP($M88,PercentFHGoalStats!$A$3:$AE$998,14,FALSE)</f>
        <v>0</v>
      </c>
      <c r="H88" s="57">
        <f>VLOOKUP($M88,PercentFHGoalStats!$A$3:$AE$998,15,FALSE)</f>
        <v>0</v>
      </c>
      <c r="I88" s="57">
        <f>VLOOKUP($M88,PercentFHGoalStats!$A$3:$AE$998,17,FALSE)</f>
        <v>0.52380952380952384</v>
      </c>
      <c r="J88" s="57">
        <f>VLOOKUP($M88,PercentFHGoalStats!$A$3:$AE$998,18,FALSE)</f>
        <v>0.5</v>
      </c>
      <c r="K88" s="57">
        <f>VLOOKUP($M88,PercentFHGoalStats!$A$3:$AE$998,20,FALSE)</f>
        <v>0.19047619047619047</v>
      </c>
      <c r="L88" s="57">
        <f>VLOOKUP($M88,PercentFHGoalStats!$A$3:$AE$998,21,FALSE)</f>
        <v>0.1</v>
      </c>
      <c r="M88" s="53" t="str">
        <f>Fixtures!A88</f>
        <v>Tianjin Tianhai</v>
      </c>
      <c r="N88" s="54">
        <f>Fixtures!D88</f>
        <v>43692</v>
      </c>
      <c r="O88" s="53" t="str">
        <f>Fixtures!B88</f>
        <v>Shanghai Shenhua</v>
      </c>
      <c r="P88" s="57">
        <f>VLOOKUP($O88,PercentFHGoalStats!$A$3:$AE$998,5,FALSE)</f>
        <v>0.7142857142857143</v>
      </c>
      <c r="Q88" s="57">
        <f>VLOOKUP($O88,PercentFHGoalStats!$A$3:$AE$998,7,FALSE)</f>
        <v>0.54545454545454541</v>
      </c>
      <c r="R88" s="57">
        <f>VLOOKUP($O88,PercentFHGoalStats!$A$3:$AE$998,8,FALSE)</f>
        <v>0.47619047619047616</v>
      </c>
      <c r="S88" s="57">
        <f>VLOOKUP($O88,PercentFHGoalStats!$A$3:$AE$998,10,FALSE)</f>
        <v>0.27272727272727271</v>
      </c>
      <c r="T88" s="57">
        <f>VLOOKUP($O88,PercentFHGoalStats!$A$3:$AE$998,11,FALSE)</f>
        <v>0.42857142857142855</v>
      </c>
      <c r="U88" s="57">
        <f>VLOOKUP($O88,PercentFHGoalStats!$A$3:$AE$998,13,FALSE)</f>
        <v>0.27272727272727271</v>
      </c>
      <c r="V88" s="57">
        <f>VLOOKUP($O88,PercentFHGoalStats!$A$3:$AE$998,14,FALSE)</f>
        <v>0.23809523809523808</v>
      </c>
      <c r="W88" s="57">
        <f>VLOOKUP($O88,PercentFHGoalStats!$A$3:$AE$998,16,FALSE)</f>
        <v>9.0909090909090912E-2</v>
      </c>
      <c r="X88" s="57">
        <f>VLOOKUP($O88,PercentFHGoalStats!$A$3:$AE$998,17,FALSE)</f>
        <v>0.5714285714285714</v>
      </c>
      <c r="Y88" s="57">
        <f>VLOOKUP($O88,PercentFHGoalStats!$A$3:$AE$998,19,FALSE)</f>
        <v>0.36363636363636365</v>
      </c>
      <c r="Z88" s="57">
        <f>VLOOKUP($O88,PercentFHGoalStats!$A$3:$AE$998,20,FALSE)</f>
        <v>0.19047619047619047</v>
      </c>
      <c r="AA88" s="57">
        <f>VLOOKUP($O88,PercentFHGoalStats!$A$3:$AE$998,22,FALSE)</f>
        <v>9.0909090909090912E-2</v>
      </c>
    </row>
    <row r="89" spans="1:27" x14ac:dyDescent="0.3">
      <c r="A89" s="57">
        <f>VLOOKUP($M89,PercentFHGoalStats!$A$3:$AE$998,5,FALSE)</f>
        <v>0.80952380952380953</v>
      </c>
      <c r="B89" s="57">
        <f>VLOOKUP($M89,PercentFHGoalStats!$A$3:$AE$998,6,FALSE)</f>
        <v>0.8</v>
      </c>
      <c r="C89" s="57">
        <f>VLOOKUP($M89,PercentFHGoalStats!$A$3:$AE$998,8,FALSE)</f>
        <v>0.42857142857142855</v>
      </c>
      <c r="D89" s="57">
        <f>VLOOKUP($M89,PercentFHGoalStats!$A$3:$AE$998,9,FALSE)</f>
        <v>0.4</v>
      </c>
      <c r="E89" s="57">
        <f>VLOOKUP($M89,PercentFHGoalStats!$A$3:$AE$998,11,FALSE)</f>
        <v>0.76190476190476186</v>
      </c>
      <c r="F89" s="57">
        <f>VLOOKUP($M89,PercentFHGoalStats!$A$3:$AE$998,12,FALSE)</f>
        <v>0.8</v>
      </c>
      <c r="G89" s="57">
        <f>VLOOKUP($M89,PercentFHGoalStats!$A$3:$AE$998,14,FALSE)</f>
        <v>0.23809523809523808</v>
      </c>
      <c r="H89" s="57">
        <f>VLOOKUP($M89,PercentFHGoalStats!$A$3:$AE$998,15,FALSE)</f>
        <v>0.2</v>
      </c>
      <c r="I89" s="57">
        <f>VLOOKUP($M89,PercentFHGoalStats!$A$3:$AE$998,17,FALSE)</f>
        <v>0.23809523809523808</v>
      </c>
      <c r="J89" s="57">
        <f>VLOOKUP($M89,PercentFHGoalStats!$A$3:$AE$998,18,FALSE)</f>
        <v>0.2</v>
      </c>
      <c r="K89" s="57">
        <f>VLOOKUP($M89,PercentFHGoalStats!$A$3:$AE$998,20,FALSE)</f>
        <v>0</v>
      </c>
      <c r="L89" s="57">
        <f>VLOOKUP($M89,PercentFHGoalStats!$A$3:$AE$998,21,FALSE)</f>
        <v>0</v>
      </c>
      <c r="M89" s="53" t="str">
        <f>Fixtures!A89</f>
        <v>Guangzhou Evergrande</v>
      </c>
      <c r="N89" s="54">
        <f>Fixtures!D89</f>
        <v>43692</v>
      </c>
      <c r="O89" s="53" t="str">
        <f>Fixtures!B89</f>
        <v>Chongqing Dangdai Lifan</v>
      </c>
      <c r="P89" s="57">
        <f>VLOOKUP($O89,PercentFHGoalStats!$A$3:$AE$998,5,FALSE)</f>
        <v>0.5714285714285714</v>
      </c>
      <c r="Q89" s="57">
        <f>VLOOKUP($O89,PercentFHGoalStats!$A$3:$AE$998,7,FALSE)</f>
        <v>0.6</v>
      </c>
      <c r="R89" s="57">
        <f>VLOOKUP($O89,PercentFHGoalStats!$A$3:$AE$998,8,FALSE)</f>
        <v>0.2857142857142857</v>
      </c>
      <c r="S89" s="57">
        <f>VLOOKUP($O89,PercentFHGoalStats!$A$3:$AE$998,10,FALSE)</f>
        <v>0.4</v>
      </c>
      <c r="T89" s="57">
        <f>VLOOKUP($O89,PercentFHGoalStats!$A$3:$AE$998,11,FALSE)</f>
        <v>0.42857142857142855</v>
      </c>
      <c r="U89" s="57">
        <f>VLOOKUP($O89,PercentFHGoalStats!$A$3:$AE$998,13,FALSE)</f>
        <v>0.5</v>
      </c>
      <c r="V89" s="57">
        <f>VLOOKUP($O89,PercentFHGoalStats!$A$3:$AE$998,14,FALSE)</f>
        <v>9.5238095238095233E-2</v>
      </c>
      <c r="W89" s="57">
        <f>VLOOKUP($O89,PercentFHGoalStats!$A$3:$AE$998,16,FALSE)</f>
        <v>0.2</v>
      </c>
      <c r="X89" s="57">
        <f>VLOOKUP($O89,PercentFHGoalStats!$A$3:$AE$998,17,FALSE)</f>
        <v>0.2857142857142857</v>
      </c>
      <c r="Y89" s="57">
        <f>VLOOKUP($O89,PercentFHGoalStats!$A$3:$AE$998,19,FALSE)</f>
        <v>0.3</v>
      </c>
      <c r="Z89" s="57">
        <f>VLOOKUP($O89,PercentFHGoalStats!$A$3:$AE$998,20,FALSE)</f>
        <v>4.7619047619047616E-2</v>
      </c>
      <c r="AA89" s="57">
        <f>VLOOKUP($O89,PercentFHGoalStats!$A$3:$AE$998,22,FALSE)</f>
        <v>0</v>
      </c>
    </row>
    <row r="90" spans="1:27" x14ac:dyDescent="0.3">
      <c r="A90" s="57">
        <f>VLOOKUP($M90,PercentFHGoalStats!$A$3:$AE$998,5,FALSE)</f>
        <v>0.5</v>
      </c>
      <c r="B90" s="57">
        <f>VLOOKUP($M90,PercentFHGoalStats!$A$3:$AE$998,6,FALSE)</f>
        <v>0.125</v>
      </c>
      <c r="C90" s="57">
        <f>VLOOKUP($M90,PercentFHGoalStats!$A$3:$AE$998,8,FALSE)</f>
        <v>0.1111111111111111</v>
      </c>
      <c r="D90" s="57">
        <f>VLOOKUP($M90,PercentFHGoalStats!$A$3:$AE$998,9,FALSE)</f>
        <v>0</v>
      </c>
      <c r="E90" s="57">
        <f>VLOOKUP($M90,PercentFHGoalStats!$A$3:$AE$998,11,FALSE)</f>
        <v>0.27777777777777779</v>
      </c>
      <c r="F90" s="57">
        <f>VLOOKUP($M90,PercentFHGoalStats!$A$3:$AE$998,12,FALSE)</f>
        <v>0.125</v>
      </c>
      <c r="G90" s="57">
        <f>VLOOKUP($M90,PercentFHGoalStats!$A$3:$AE$998,14,FALSE)</f>
        <v>5.5555555555555552E-2</v>
      </c>
      <c r="H90" s="57">
        <f>VLOOKUP($M90,PercentFHGoalStats!$A$3:$AE$998,15,FALSE)</f>
        <v>0</v>
      </c>
      <c r="I90" s="57">
        <f>VLOOKUP($M90,PercentFHGoalStats!$A$3:$AE$998,17,FALSE)</f>
        <v>0.22222222222222221</v>
      </c>
      <c r="J90" s="57">
        <f>VLOOKUP($M90,PercentFHGoalStats!$A$3:$AE$998,18,FALSE)</f>
        <v>0</v>
      </c>
      <c r="K90" s="57">
        <f>VLOOKUP($M90,PercentFHGoalStats!$A$3:$AE$998,20,FALSE)</f>
        <v>5.5555555555555552E-2</v>
      </c>
      <c r="L90" s="57">
        <f>VLOOKUP($M90,PercentFHGoalStats!$A$3:$AE$998,21,FALSE)</f>
        <v>0</v>
      </c>
      <c r="M90" s="53" t="str">
        <f>Fixtures!A90</f>
        <v>SJK</v>
      </c>
      <c r="N90" s="54">
        <f>Fixtures!D90</f>
        <v>43692</v>
      </c>
      <c r="O90" s="53" t="str">
        <f>Fixtures!B90</f>
        <v>Mariehamn</v>
      </c>
      <c r="P90" s="57">
        <f>VLOOKUP($O90,PercentFHGoalStats!$A$3:$AE$998,5,FALSE)</f>
        <v>0.70588235294117652</v>
      </c>
      <c r="Q90" s="57">
        <f>VLOOKUP($O90,PercentFHGoalStats!$A$3:$AE$998,7,FALSE)</f>
        <v>0.5</v>
      </c>
      <c r="R90" s="57">
        <f>VLOOKUP($O90,PercentFHGoalStats!$A$3:$AE$998,8,FALSE)</f>
        <v>0.41176470588235292</v>
      </c>
      <c r="S90" s="57">
        <f>VLOOKUP($O90,PercentFHGoalStats!$A$3:$AE$998,10,FALSE)</f>
        <v>0.375</v>
      </c>
      <c r="T90" s="57">
        <f>VLOOKUP($O90,PercentFHGoalStats!$A$3:$AE$998,11,FALSE)</f>
        <v>0.47058823529411764</v>
      </c>
      <c r="U90" s="57">
        <f>VLOOKUP($O90,PercentFHGoalStats!$A$3:$AE$998,13,FALSE)</f>
        <v>0.375</v>
      </c>
      <c r="V90" s="57">
        <f>VLOOKUP($O90,PercentFHGoalStats!$A$3:$AE$998,14,FALSE)</f>
        <v>0.17647058823529413</v>
      </c>
      <c r="W90" s="57">
        <f>VLOOKUP($O90,PercentFHGoalStats!$A$3:$AE$998,16,FALSE)</f>
        <v>0.25</v>
      </c>
      <c r="X90" s="57">
        <f>VLOOKUP($O90,PercentFHGoalStats!$A$3:$AE$998,17,FALSE)</f>
        <v>0.35294117647058826</v>
      </c>
      <c r="Y90" s="57">
        <f>VLOOKUP($O90,PercentFHGoalStats!$A$3:$AE$998,19,FALSE)</f>
        <v>0.25</v>
      </c>
      <c r="Z90" s="57">
        <f>VLOOKUP($O90,PercentFHGoalStats!$A$3:$AE$998,20,FALSE)</f>
        <v>0.11764705882352941</v>
      </c>
      <c r="AA90" s="57">
        <f>VLOOKUP($O90,PercentFHGoalStats!$A$3:$AE$998,22,FALSE)</f>
        <v>0</v>
      </c>
    </row>
    <row r="91" spans="1:27" x14ac:dyDescent="0.3">
      <c r="A91" s="57">
        <f>VLOOKUP($M91,PercentFHGoalStats!$A$3:$AE$998,5,FALSE)</f>
        <v>0.5</v>
      </c>
      <c r="B91" s="57">
        <f>VLOOKUP($M91,PercentFHGoalStats!$A$3:$AE$998,6,FALSE)</f>
        <v>1</v>
      </c>
      <c r="C91" s="57">
        <f>VLOOKUP($M91,PercentFHGoalStats!$A$3:$AE$998,8,FALSE)</f>
        <v>0.5</v>
      </c>
      <c r="D91" s="57">
        <f>VLOOKUP($M91,PercentFHGoalStats!$A$3:$AE$998,9,FALSE)</f>
        <v>1</v>
      </c>
      <c r="E91" s="57">
        <f>VLOOKUP($M91,PercentFHGoalStats!$A$3:$AE$998,11,FALSE)</f>
        <v>0.5</v>
      </c>
      <c r="F91" s="57">
        <f>VLOOKUP($M91,PercentFHGoalStats!$A$3:$AE$998,12,FALSE)</f>
        <v>1</v>
      </c>
      <c r="G91" s="57">
        <f>VLOOKUP($M91,PercentFHGoalStats!$A$3:$AE$998,14,FALSE)</f>
        <v>0</v>
      </c>
      <c r="H91" s="57">
        <f>VLOOKUP($M91,PercentFHGoalStats!$A$3:$AE$998,15,FALSE)</f>
        <v>0</v>
      </c>
      <c r="I91" s="57">
        <f>VLOOKUP($M91,PercentFHGoalStats!$A$3:$AE$998,17,FALSE)</f>
        <v>0.5</v>
      </c>
      <c r="J91" s="57">
        <f>VLOOKUP($M91,PercentFHGoalStats!$A$3:$AE$998,18,FALSE)</f>
        <v>1</v>
      </c>
      <c r="K91" s="57">
        <f>VLOOKUP($M91,PercentFHGoalStats!$A$3:$AE$998,20,FALSE)</f>
        <v>0</v>
      </c>
      <c r="L91" s="57">
        <f>VLOOKUP($M91,PercentFHGoalStats!$A$3:$AE$998,21,FALSE)</f>
        <v>0</v>
      </c>
      <c r="M91" s="53" t="str">
        <f>Fixtures!A91</f>
        <v>Vitesse</v>
      </c>
      <c r="N91" s="54">
        <f>Fixtures!D91</f>
        <v>43693</v>
      </c>
      <c r="O91" s="53" t="str">
        <f>Fixtures!B91</f>
        <v>PEC Zwolle</v>
      </c>
      <c r="P91" s="57">
        <f>VLOOKUP($O91,PercentFHGoalStats!$A$3:$AE$998,5,FALSE)</f>
        <v>1</v>
      </c>
      <c r="Q91" s="57" t="e">
        <f>VLOOKUP($O91,PercentFHGoalStats!$A$3:$AE$998,7,FALSE)</f>
        <v>#DIV/0!</v>
      </c>
      <c r="R91" s="57">
        <f>VLOOKUP($O91,PercentFHGoalStats!$A$3:$AE$998,8,FALSE)</f>
        <v>1</v>
      </c>
      <c r="S91" s="57" t="e">
        <f>VLOOKUP($O91,PercentFHGoalStats!$A$3:$AE$998,10,FALSE)</f>
        <v>#DIV/0!</v>
      </c>
      <c r="T91" s="57">
        <f>VLOOKUP($O91,PercentFHGoalStats!$A$3:$AE$998,11,FALSE)</f>
        <v>1</v>
      </c>
      <c r="U91" s="57" t="e">
        <f>VLOOKUP($O91,PercentFHGoalStats!$A$3:$AE$998,13,FALSE)</f>
        <v>#DIV/0!</v>
      </c>
      <c r="V91" s="57">
        <f>VLOOKUP($O91,PercentFHGoalStats!$A$3:$AE$998,14,FALSE)</f>
        <v>0</v>
      </c>
      <c r="W91" s="57" t="e">
        <f>VLOOKUP($O91,PercentFHGoalStats!$A$3:$AE$998,16,FALSE)</f>
        <v>#DIV/0!</v>
      </c>
      <c r="X91" s="57">
        <f>VLOOKUP($O91,PercentFHGoalStats!$A$3:$AE$998,17,FALSE)</f>
        <v>1</v>
      </c>
      <c r="Y91" s="57" t="e">
        <f>VLOOKUP($O91,PercentFHGoalStats!$A$3:$AE$998,19,FALSE)</f>
        <v>#DIV/0!</v>
      </c>
      <c r="Z91" s="57">
        <f>VLOOKUP($O91,PercentFHGoalStats!$A$3:$AE$998,20,FALSE)</f>
        <v>0</v>
      </c>
      <c r="AA91" s="57" t="e">
        <f>VLOOKUP($O91,PercentFHGoalStats!$A$3:$AE$998,22,FALSE)</f>
        <v>#DIV/0!</v>
      </c>
    </row>
    <row r="92" spans="1:27" x14ac:dyDescent="0.3">
      <c r="A92" s="57">
        <f>VLOOKUP($M92,PercentFHGoalStats!$A$3:$AE$998,5,FALSE)</f>
        <v>0.5</v>
      </c>
      <c r="B92" s="57">
        <f>VLOOKUP($M92,PercentFHGoalStats!$A$3:$AE$998,6,FALSE)</f>
        <v>1</v>
      </c>
      <c r="C92" s="57">
        <f>VLOOKUP($M92,PercentFHGoalStats!$A$3:$AE$998,8,FALSE)</f>
        <v>0.5</v>
      </c>
      <c r="D92" s="57">
        <f>VLOOKUP($M92,PercentFHGoalStats!$A$3:$AE$998,9,FALSE)</f>
        <v>1</v>
      </c>
      <c r="E92" s="57">
        <f>VLOOKUP($M92,PercentFHGoalStats!$A$3:$AE$998,11,FALSE)</f>
        <v>0.5</v>
      </c>
      <c r="F92" s="57">
        <f>VLOOKUP($M92,PercentFHGoalStats!$A$3:$AE$998,12,FALSE)</f>
        <v>1</v>
      </c>
      <c r="G92" s="57">
        <f>VLOOKUP($M92,PercentFHGoalStats!$A$3:$AE$998,14,FALSE)</f>
        <v>0</v>
      </c>
      <c r="H92" s="57">
        <f>VLOOKUP($M92,PercentFHGoalStats!$A$3:$AE$998,15,FALSE)</f>
        <v>0</v>
      </c>
      <c r="I92" s="57">
        <f>VLOOKUP($M92,PercentFHGoalStats!$A$3:$AE$998,17,FALSE)</f>
        <v>0.5</v>
      </c>
      <c r="J92" s="57">
        <f>VLOOKUP($M92,PercentFHGoalStats!$A$3:$AE$998,18,FALSE)</f>
        <v>1</v>
      </c>
      <c r="K92" s="57">
        <f>VLOOKUP($M92,PercentFHGoalStats!$A$3:$AE$998,20,FALSE)</f>
        <v>0.5</v>
      </c>
      <c r="L92" s="57">
        <f>VLOOKUP($M92,PercentFHGoalStats!$A$3:$AE$998,21,FALSE)</f>
        <v>1</v>
      </c>
      <c r="M92" s="53" t="str">
        <f>Fixtures!A92</f>
        <v>Huddersfield Town</v>
      </c>
      <c r="N92" s="54">
        <f>Fixtures!D92</f>
        <v>43693</v>
      </c>
      <c r="O92" s="53" t="str">
        <f>Fixtures!B92</f>
        <v>Fulham</v>
      </c>
      <c r="P92" s="57">
        <f>VLOOKUP($O92,PercentFHGoalStats!$A$3:$AE$998,5,FALSE)</f>
        <v>1</v>
      </c>
      <c r="Q92" s="57">
        <f>VLOOKUP($O92,PercentFHGoalStats!$A$3:$AE$998,7,FALSE)</f>
        <v>1</v>
      </c>
      <c r="R92" s="57">
        <f>VLOOKUP($O92,PercentFHGoalStats!$A$3:$AE$998,8,FALSE)</f>
        <v>0</v>
      </c>
      <c r="S92" s="57">
        <f>VLOOKUP($O92,PercentFHGoalStats!$A$3:$AE$998,10,FALSE)</f>
        <v>0</v>
      </c>
      <c r="T92" s="57">
        <f>VLOOKUP($O92,PercentFHGoalStats!$A$3:$AE$998,11,FALSE)</f>
        <v>0.5</v>
      </c>
      <c r="U92" s="57">
        <f>VLOOKUP($O92,PercentFHGoalStats!$A$3:$AE$998,13,FALSE)</f>
        <v>0</v>
      </c>
      <c r="V92" s="57">
        <f>VLOOKUP($O92,PercentFHGoalStats!$A$3:$AE$998,14,FALSE)</f>
        <v>0</v>
      </c>
      <c r="W92" s="57">
        <f>VLOOKUP($O92,PercentFHGoalStats!$A$3:$AE$998,16,FALSE)</f>
        <v>0</v>
      </c>
      <c r="X92" s="57">
        <f>VLOOKUP($O92,PercentFHGoalStats!$A$3:$AE$998,17,FALSE)</f>
        <v>0.5</v>
      </c>
      <c r="Y92" s="57">
        <f>VLOOKUP($O92,PercentFHGoalStats!$A$3:$AE$998,19,FALSE)</f>
        <v>1</v>
      </c>
      <c r="Z92" s="57">
        <f>VLOOKUP($O92,PercentFHGoalStats!$A$3:$AE$998,20,FALSE)</f>
        <v>0</v>
      </c>
      <c r="AA92" s="57">
        <f>VLOOKUP($O92,PercentFHGoalStats!$A$3:$AE$998,22,FALSE)</f>
        <v>0</v>
      </c>
    </row>
    <row r="93" spans="1:27" x14ac:dyDescent="0.3">
      <c r="A93" s="57" t="e">
        <f>VLOOKUP($M93,PercentFHGoalStats!$A$3:$AE$998,5,FALSE)</f>
        <v>#DIV/0!</v>
      </c>
      <c r="B93" s="57" t="e">
        <f>VLOOKUP($M93,PercentFHGoalStats!$A$3:$AE$998,6,FALSE)</f>
        <v>#DIV/0!</v>
      </c>
      <c r="C93" s="57" t="e">
        <f>VLOOKUP($M93,PercentFHGoalStats!$A$3:$AE$998,8,FALSE)</f>
        <v>#DIV/0!</v>
      </c>
      <c r="D93" s="57" t="e">
        <f>VLOOKUP($M93,PercentFHGoalStats!$A$3:$AE$998,9,FALSE)</f>
        <v>#DIV/0!</v>
      </c>
      <c r="E93" s="57" t="e">
        <f>VLOOKUP($M93,PercentFHGoalStats!$A$3:$AE$998,11,FALSE)</f>
        <v>#DIV/0!</v>
      </c>
      <c r="F93" s="57" t="e">
        <f>VLOOKUP($M93,PercentFHGoalStats!$A$3:$AE$998,12,FALSE)</f>
        <v>#DIV/0!</v>
      </c>
      <c r="G93" s="57" t="e">
        <f>VLOOKUP($M93,PercentFHGoalStats!$A$3:$AE$998,14,FALSE)</f>
        <v>#DIV/0!</v>
      </c>
      <c r="H93" s="57" t="e">
        <f>VLOOKUP($M93,PercentFHGoalStats!$A$3:$AE$998,15,FALSE)</f>
        <v>#DIV/0!</v>
      </c>
      <c r="I93" s="57" t="e">
        <f>VLOOKUP($M93,PercentFHGoalStats!$A$3:$AE$998,17,FALSE)</f>
        <v>#DIV/0!</v>
      </c>
      <c r="J93" s="57" t="e">
        <f>VLOOKUP($M93,PercentFHGoalStats!$A$3:$AE$998,18,FALSE)</f>
        <v>#DIV/0!</v>
      </c>
      <c r="K93" s="57" t="e">
        <f>VLOOKUP($M93,PercentFHGoalStats!$A$3:$AE$998,20,FALSE)</f>
        <v>#DIV/0!</v>
      </c>
      <c r="L93" s="57" t="e">
        <f>VLOOKUP($M93,PercentFHGoalStats!$A$3:$AE$998,21,FALSE)</f>
        <v>#DIV/0!</v>
      </c>
      <c r="M93" s="53" t="str">
        <f>Fixtures!A93</f>
        <v>Athletic Club</v>
      </c>
      <c r="N93" s="54">
        <f>Fixtures!D93</f>
        <v>43693</v>
      </c>
      <c r="O93" s="53" t="str">
        <f>Fixtures!B93</f>
        <v>Barcelona</v>
      </c>
      <c r="P93" s="57" t="e">
        <f>VLOOKUP($O93,PercentFHGoalStats!$A$3:$AE$998,5,FALSE)</f>
        <v>#DIV/0!</v>
      </c>
      <c r="Q93" s="57" t="e">
        <f>VLOOKUP($O93,PercentFHGoalStats!$A$3:$AE$998,7,FALSE)</f>
        <v>#DIV/0!</v>
      </c>
      <c r="R93" s="57" t="e">
        <f>VLOOKUP($O93,PercentFHGoalStats!$A$3:$AE$998,8,FALSE)</f>
        <v>#DIV/0!</v>
      </c>
      <c r="S93" s="57" t="e">
        <f>VLOOKUP($O93,PercentFHGoalStats!$A$3:$AE$998,10,FALSE)</f>
        <v>#DIV/0!</v>
      </c>
      <c r="T93" s="57" t="e">
        <f>VLOOKUP($O93,PercentFHGoalStats!$A$3:$AE$998,11,FALSE)</f>
        <v>#DIV/0!</v>
      </c>
      <c r="U93" s="57" t="e">
        <f>VLOOKUP($O93,PercentFHGoalStats!$A$3:$AE$998,13,FALSE)</f>
        <v>#DIV/0!</v>
      </c>
      <c r="V93" s="57" t="e">
        <f>VLOOKUP($O93,PercentFHGoalStats!$A$3:$AE$998,14,FALSE)</f>
        <v>#DIV/0!</v>
      </c>
      <c r="W93" s="57" t="e">
        <f>VLOOKUP($O93,PercentFHGoalStats!$A$3:$AE$998,16,FALSE)</f>
        <v>#DIV/0!</v>
      </c>
      <c r="X93" s="57" t="e">
        <f>VLOOKUP($O93,PercentFHGoalStats!$A$3:$AE$998,17,FALSE)</f>
        <v>#DIV/0!</v>
      </c>
      <c r="Y93" s="57" t="e">
        <f>VLOOKUP($O93,PercentFHGoalStats!$A$3:$AE$998,19,FALSE)</f>
        <v>#DIV/0!</v>
      </c>
      <c r="Z93" s="57" t="e">
        <f>VLOOKUP($O93,PercentFHGoalStats!$A$3:$AE$998,20,FALSE)</f>
        <v>#DIV/0!</v>
      </c>
      <c r="AA93" s="57" t="e">
        <f>VLOOKUP($O93,PercentFHGoalStats!$A$3:$AE$998,22,FALSE)</f>
        <v>#DIV/0!</v>
      </c>
    </row>
    <row r="94" spans="1:27" x14ac:dyDescent="0.3">
      <c r="A94" s="57">
        <f>VLOOKUP($M94,PercentFHGoalStats!$A$3:$AE$998,5,FALSE)</f>
        <v>1</v>
      </c>
      <c r="B94" s="57" t="e">
        <f>VLOOKUP($M94,PercentFHGoalStats!$A$3:$AE$998,6,FALSE)</f>
        <v>#DIV/0!</v>
      </c>
      <c r="C94" s="57">
        <f>VLOOKUP($M94,PercentFHGoalStats!$A$3:$AE$998,8,FALSE)</f>
        <v>1</v>
      </c>
      <c r="D94" s="57" t="e">
        <f>VLOOKUP($M94,PercentFHGoalStats!$A$3:$AE$998,9,FALSE)</f>
        <v>#DIV/0!</v>
      </c>
      <c r="E94" s="57">
        <f>VLOOKUP($M94,PercentFHGoalStats!$A$3:$AE$998,11,FALSE)</f>
        <v>1</v>
      </c>
      <c r="F94" s="57" t="e">
        <f>VLOOKUP($M94,PercentFHGoalStats!$A$3:$AE$998,12,FALSE)</f>
        <v>#DIV/0!</v>
      </c>
      <c r="G94" s="57">
        <f>VLOOKUP($M94,PercentFHGoalStats!$A$3:$AE$998,14,FALSE)</f>
        <v>1</v>
      </c>
      <c r="H94" s="57" t="e">
        <f>VLOOKUP($M94,PercentFHGoalStats!$A$3:$AE$998,15,FALSE)</f>
        <v>#DIV/0!</v>
      </c>
      <c r="I94" s="57">
        <f>VLOOKUP($M94,PercentFHGoalStats!$A$3:$AE$998,17,FALSE)</f>
        <v>0</v>
      </c>
      <c r="J94" s="57" t="e">
        <f>VLOOKUP($M94,PercentFHGoalStats!$A$3:$AE$998,18,FALSE)</f>
        <v>#DIV/0!</v>
      </c>
      <c r="K94" s="57">
        <f>VLOOKUP($M94,PercentFHGoalStats!$A$3:$AE$998,20,FALSE)</f>
        <v>0</v>
      </c>
      <c r="L94" s="57" t="e">
        <f>VLOOKUP($M94,PercentFHGoalStats!$A$3:$AE$998,21,FALSE)</f>
        <v>#DIV/0!</v>
      </c>
      <c r="M94" s="53" t="str">
        <f>Fixtures!A94</f>
        <v>Olympique Lyonnais</v>
      </c>
      <c r="N94" s="54">
        <f>Fixtures!D94</f>
        <v>43693</v>
      </c>
      <c r="O94" s="53" t="str">
        <f>Fixtures!B94</f>
        <v>Angers SCO</v>
      </c>
      <c r="P94" s="57">
        <f>VLOOKUP($O94,PercentFHGoalStats!$A$3:$AE$998,5,FALSE)</f>
        <v>1</v>
      </c>
      <c r="Q94" s="57" t="e">
        <f>VLOOKUP($O94,PercentFHGoalStats!$A$3:$AE$998,7,FALSE)</f>
        <v>#DIV/0!</v>
      </c>
      <c r="R94" s="57">
        <f>VLOOKUP($O94,PercentFHGoalStats!$A$3:$AE$998,8,FALSE)</f>
        <v>1</v>
      </c>
      <c r="S94" s="57" t="e">
        <f>VLOOKUP($O94,PercentFHGoalStats!$A$3:$AE$998,10,FALSE)</f>
        <v>#DIV/0!</v>
      </c>
      <c r="T94" s="57">
        <f>VLOOKUP($O94,PercentFHGoalStats!$A$3:$AE$998,11,FALSE)</f>
        <v>1</v>
      </c>
      <c r="U94" s="57" t="e">
        <f>VLOOKUP($O94,PercentFHGoalStats!$A$3:$AE$998,13,FALSE)</f>
        <v>#DIV/0!</v>
      </c>
      <c r="V94" s="57">
        <f>VLOOKUP($O94,PercentFHGoalStats!$A$3:$AE$998,14,FALSE)</f>
        <v>1</v>
      </c>
      <c r="W94" s="57" t="e">
        <f>VLOOKUP($O94,PercentFHGoalStats!$A$3:$AE$998,16,FALSE)</f>
        <v>#DIV/0!</v>
      </c>
      <c r="X94" s="57">
        <f>VLOOKUP($O94,PercentFHGoalStats!$A$3:$AE$998,17,FALSE)</f>
        <v>1</v>
      </c>
      <c r="Y94" s="57" t="e">
        <f>VLOOKUP($O94,PercentFHGoalStats!$A$3:$AE$998,19,FALSE)</f>
        <v>#DIV/0!</v>
      </c>
      <c r="Z94" s="57">
        <f>VLOOKUP($O94,PercentFHGoalStats!$A$3:$AE$998,20,FALSE)</f>
        <v>0</v>
      </c>
      <c r="AA94" s="57" t="e">
        <f>VLOOKUP($O94,PercentFHGoalStats!$A$3:$AE$998,22,FALSE)</f>
        <v>#DIV/0!</v>
      </c>
    </row>
    <row r="95" spans="1:27" x14ac:dyDescent="0.3">
      <c r="A95" s="57" t="e">
        <f>VLOOKUP($M95,PercentFHGoalStats!$A$3:$AE$998,5,FALSE)</f>
        <v>#DIV/0!</v>
      </c>
      <c r="B95" s="57" t="e">
        <f>VLOOKUP($M95,PercentFHGoalStats!$A$3:$AE$998,6,FALSE)</f>
        <v>#DIV/0!</v>
      </c>
      <c r="C95" s="57" t="e">
        <f>VLOOKUP($M95,PercentFHGoalStats!$A$3:$AE$998,8,FALSE)</f>
        <v>#DIV/0!</v>
      </c>
      <c r="D95" s="57" t="e">
        <f>VLOOKUP($M95,PercentFHGoalStats!$A$3:$AE$998,9,FALSE)</f>
        <v>#DIV/0!</v>
      </c>
      <c r="E95" s="57" t="e">
        <f>VLOOKUP($M95,PercentFHGoalStats!$A$3:$AE$998,11,FALSE)</f>
        <v>#DIV/0!</v>
      </c>
      <c r="F95" s="57" t="e">
        <f>VLOOKUP($M95,PercentFHGoalStats!$A$3:$AE$998,12,FALSE)</f>
        <v>#DIV/0!</v>
      </c>
      <c r="G95" s="57" t="e">
        <f>VLOOKUP($M95,PercentFHGoalStats!$A$3:$AE$998,14,FALSE)</f>
        <v>#DIV/0!</v>
      </c>
      <c r="H95" s="57" t="e">
        <f>VLOOKUP($M95,PercentFHGoalStats!$A$3:$AE$998,15,FALSE)</f>
        <v>#DIV/0!</v>
      </c>
      <c r="I95" s="57" t="e">
        <f>VLOOKUP($M95,PercentFHGoalStats!$A$3:$AE$998,17,FALSE)</f>
        <v>#DIV/0!</v>
      </c>
      <c r="J95" s="57" t="e">
        <f>VLOOKUP($M95,PercentFHGoalStats!$A$3:$AE$998,18,FALSE)</f>
        <v>#DIV/0!</v>
      </c>
      <c r="K95" s="57" t="e">
        <f>VLOOKUP($M95,PercentFHGoalStats!$A$3:$AE$998,20,FALSE)</f>
        <v>#DIV/0!</v>
      </c>
      <c r="L95" s="57" t="e">
        <f>VLOOKUP($M95,PercentFHGoalStats!$A$3:$AE$998,21,FALSE)</f>
        <v>#DIV/0!</v>
      </c>
      <c r="M95" s="53" t="str">
        <f>Fixtures!A95</f>
        <v>Bayern München</v>
      </c>
      <c r="N95" s="54">
        <f>Fixtures!D95</f>
        <v>43693</v>
      </c>
      <c r="O95" s="53" t="str">
        <f>Fixtures!B95</f>
        <v>Hertha BSC</v>
      </c>
      <c r="P95" s="57" t="e">
        <f>VLOOKUP($O95,PercentFHGoalStats!$A$3:$AE$998,5,FALSE)</f>
        <v>#DIV/0!</v>
      </c>
      <c r="Q95" s="57" t="e">
        <f>VLOOKUP($O95,PercentFHGoalStats!$A$3:$AE$998,7,FALSE)</f>
        <v>#DIV/0!</v>
      </c>
      <c r="R95" s="57" t="e">
        <f>VLOOKUP($O95,PercentFHGoalStats!$A$3:$AE$998,8,FALSE)</f>
        <v>#DIV/0!</v>
      </c>
      <c r="S95" s="57" t="e">
        <f>VLOOKUP($O95,PercentFHGoalStats!$A$3:$AE$998,10,FALSE)</f>
        <v>#DIV/0!</v>
      </c>
      <c r="T95" s="57" t="e">
        <f>VLOOKUP($O95,PercentFHGoalStats!$A$3:$AE$998,11,FALSE)</f>
        <v>#DIV/0!</v>
      </c>
      <c r="U95" s="57" t="e">
        <f>VLOOKUP($O95,PercentFHGoalStats!$A$3:$AE$998,13,FALSE)</f>
        <v>#DIV/0!</v>
      </c>
      <c r="V95" s="57" t="e">
        <f>VLOOKUP($O95,PercentFHGoalStats!$A$3:$AE$998,14,FALSE)</f>
        <v>#DIV/0!</v>
      </c>
      <c r="W95" s="57" t="e">
        <f>VLOOKUP($O95,PercentFHGoalStats!$A$3:$AE$998,16,FALSE)</f>
        <v>#DIV/0!</v>
      </c>
      <c r="X95" s="57" t="e">
        <f>VLOOKUP($O95,PercentFHGoalStats!$A$3:$AE$998,17,FALSE)</f>
        <v>#DIV/0!</v>
      </c>
      <c r="Y95" s="57" t="e">
        <f>VLOOKUP($O95,PercentFHGoalStats!$A$3:$AE$998,19,FALSE)</f>
        <v>#DIV/0!</v>
      </c>
      <c r="Z95" s="57" t="e">
        <f>VLOOKUP($O95,PercentFHGoalStats!$A$3:$AE$998,20,FALSE)</f>
        <v>#DIV/0!</v>
      </c>
      <c r="AA95" s="57" t="e">
        <f>VLOOKUP($O95,PercentFHGoalStats!$A$3:$AE$998,22,FALSE)</f>
        <v>#DIV/0!</v>
      </c>
    </row>
    <row r="96" spans="1:27" x14ac:dyDescent="0.3">
      <c r="A96" s="57">
        <f>VLOOKUP($M96,PercentFHGoalStats!$A$3:$AE$998,5,FALSE)</f>
        <v>1</v>
      </c>
      <c r="B96" s="57" t="e">
        <f>VLOOKUP($M96,PercentFHGoalStats!$A$3:$AE$998,6,FALSE)</f>
        <v>#DIV/0!</v>
      </c>
      <c r="C96" s="57">
        <f>VLOOKUP($M96,PercentFHGoalStats!$A$3:$AE$998,8,FALSE)</f>
        <v>0</v>
      </c>
      <c r="D96" s="57" t="e">
        <f>VLOOKUP($M96,PercentFHGoalStats!$A$3:$AE$998,9,FALSE)</f>
        <v>#DIV/0!</v>
      </c>
      <c r="E96" s="57">
        <f>VLOOKUP($M96,PercentFHGoalStats!$A$3:$AE$998,11,FALSE)</f>
        <v>1</v>
      </c>
      <c r="F96" s="57" t="e">
        <f>VLOOKUP($M96,PercentFHGoalStats!$A$3:$AE$998,12,FALSE)</f>
        <v>#DIV/0!</v>
      </c>
      <c r="G96" s="57">
        <f>VLOOKUP($M96,PercentFHGoalStats!$A$3:$AE$998,14,FALSE)</f>
        <v>0</v>
      </c>
      <c r="H96" s="57" t="e">
        <f>VLOOKUP($M96,PercentFHGoalStats!$A$3:$AE$998,15,FALSE)</f>
        <v>#DIV/0!</v>
      </c>
      <c r="I96" s="57">
        <f>VLOOKUP($M96,PercentFHGoalStats!$A$3:$AE$998,17,FALSE)</f>
        <v>0</v>
      </c>
      <c r="J96" s="57" t="e">
        <f>VLOOKUP($M96,PercentFHGoalStats!$A$3:$AE$998,18,FALSE)</f>
        <v>#DIV/0!</v>
      </c>
      <c r="K96" s="57">
        <f>VLOOKUP($M96,PercentFHGoalStats!$A$3:$AE$998,20,FALSE)</f>
        <v>0</v>
      </c>
      <c r="L96" s="57" t="e">
        <f>VLOOKUP($M96,PercentFHGoalStats!$A$3:$AE$998,21,FALSE)</f>
        <v>#DIV/0!</v>
      </c>
      <c r="M96" s="53" t="str">
        <f>Fixtures!A96</f>
        <v>Famalicão</v>
      </c>
      <c r="N96" s="54">
        <f>Fixtures!D96</f>
        <v>43693</v>
      </c>
      <c r="O96" s="53" t="str">
        <f>Fixtures!B96</f>
        <v>Rio Ave</v>
      </c>
      <c r="P96" s="57" t="e">
        <f>VLOOKUP($O96,PercentFHGoalStats!$A$3:$AE$998,5,FALSE)</f>
        <v>#DIV/0!</v>
      </c>
      <c r="Q96" s="57" t="e">
        <f>VLOOKUP($O96,PercentFHGoalStats!$A$3:$AE$998,7,FALSE)</f>
        <v>#DIV/0!</v>
      </c>
      <c r="R96" s="57" t="e">
        <f>VLOOKUP($O96,PercentFHGoalStats!$A$3:$AE$998,8,FALSE)</f>
        <v>#DIV/0!</v>
      </c>
      <c r="S96" s="57" t="e">
        <f>VLOOKUP($O96,PercentFHGoalStats!$A$3:$AE$998,10,FALSE)</f>
        <v>#DIV/0!</v>
      </c>
      <c r="T96" s="57" t="e">
        <f>VLOOKUP($O96,PercentFHGoalStats!$A$3:$AE$998,11,FALSE)</f>
        <v>#DIV/0!</v>
      </c>
      <c r="U96" s="57" t="e">
        <f>VLOOKUP($O96,PercentFHGoalStats!$A$3:$AE$998,13,FALSE)</f>
        <v>#DIV/0!</v>
      </c>
      <c r="V96" s="57" t="e">
        <f>VLOOKUP($O96,PercentFHGoalStats!$A$3:$AE$998,14,FALSE)</f>
        <v>#DIV/0!</v>
      </c>
      <c r="W96" s="57" t="e">
        <f>VLOOKUP($O96,PercentFHGoalStats!$A$3:$AE$998,16,FALSE)</f>
        <v>#DIV/0!</v>
      </c>
      <c r="X96" s="57" t="e">
        <f>VLOOKUP($O96,PercentFHGoalStats!$A$3:$AE$998,17,FALSE)</f>
        <v>#DIV/0!</v>
      </c>
      <c r="Y96" s="57" t="e">
        <f>VLOOKUP($O96,PercentFHGoalStats!$A$3:$AE$998,19,FALSE)</f>
        <v>#DIV/0!</v>
      </c>
      <c r="Z96" s="57" t="e">
        <f>VLOOKUP($O96,PercentFHGoalStats!$A$3:$AE$998,20,FALSE)</f>
        <v>#DIV/0!</v>
      </c>
      <c r="AA96" s="57" t="e">
        <f>VLOOKUP($O96,PercentFHGoalStats!$A$3:$AE$998,22,FALSE)</f>
        <v>#DIV/0!</v>
      </c>
    </row>
    <row r="97" spans="1:27" x14ac:dyDescent="0.3">
      <c r="A97" s="57">
        <f>VLOOKUP($M97,PercentFHGoalStats!$A$3:$AE$998,5,FALSE)</f>
        <v>1</v>
      </c>
      <c r="B97" s="57" t="e">
        <f>VLOOKUP($M97,PercentFHGoalStats!$A$3:$AE$998,6,FALSE)</f>
        <v>#DIV/0!</v>
      </c>
      <c r="C97" s="57">
        <f>VLOOKUP($M97,PercentFHGoalStats!$A$3:$AE$998,8,FALSE)</f>
        <v>0</v>
      </c>
      <c r="D97" s="57" t="e">
        <f>VLOOKUP($M97,PercentFHGoalStats!$A$3:$AE$998,9,FALSE)</f>
        <v>#DIV/0!</v>
      </c>
      <c r="E97" s="57">
        <f>VLOOKUP($M97,PercentFHGoalStats!$A$3:$AE$998,11,FALSE)</f>
        <v>0</v>
      </c>
      <c r="F97" s="57" t="e">
        <f>VLOOKUP($M97,PercentFHGoalStats!$A$3:$AE$998,12,FALSE)</f>
        <v>#DIV/0!</v>
      </c>
      <c r="G97" s="57">
        <f>VLOOKUP($M97,PercentFHGoalStats!$A$3:$AE$998,14,FALSE)</f>
        <v>0</v>
      </c>
      <c r="H97" s="57" t="e">
        <f>VLOOKUP($M97,PercentFHGoalStats!$A$3:$AE$998,15,FALSE)</f>
        <v>#DIV/0!</v>
      </c>
      <c r="I97" s="57">
        <f>VLOOKUP($M97,PercentFHGoalStats!$A$3:$AE$998,17,FALSE)</f>
        <v>1</v>
      </c>
      <c r="J97" s="57" t="e">
        <f>VLOOKUP($M97,PercentFHGoalStats!$A$3:$AE$998,18,FALSE)</f>
        <v>#DIV/0!</v>
      </c>
      <c r="K97" s="57">
        <f>VLOOKUP($M97,PercentFHGoalStats!$A$3:$AE$998,20,FALSE)</f>
        <v>0</v>
      </c>
      <c r="L97" s="57" t="e">
        <f>VLOOKUP($M97,PercentFHGoalStats!$A$3:$AE$998,21,FALSE)</f>
        <v>#DIV/0!</v>
      </c>
      <c r="M97" s="53" t="str">
        <f>Fixtures!A97</f>
        <v>Cambuur</v>
      </c>
      <c r="N97" s="54">
        <f>Fixtures!D97</f>
        <v>43693</v>
      </c>
      <c r="O97" s="53" t="str">
        <f>Fixtures!B97</f>
        <v>Go Ahead Eagles</v>
      </c>
      <c r="P97" s="57">
        <f>VLOOKUP($O97,PercentFHGoalStats!$A$3:$AE$998,5,FALSE)</f>
        <v>1</v>
      </c>
      <c r="Q97" s="57" t="e">
        <f>VLOOKUP($O97,PercentFHGoalStats!$A$3:$AE$998,7,FALSE)</f>
        <v>#DIV/0!</v>
      </c>
      <c r="R97" s="57">
        <f>VLOOKUP($O97,PercentFHGoalStats!$A$3:$AE$998,8,FALSE)</f>
        <v>1</v>
      </c>
      <c r="S97" s="57" t="e">
        <f>VLOOKUP($O97,PercentFHGoalStats!$A$3:$AE$998,10,FALSE)</f>
        <v>#DIV/0!</v>
      </c>
      <c r="T97" s="57">
        <f>VLOOKUP($O97,PercentFHGoalStats!$A$3:$AE$998,11,FALSE)</f>
        <v>1</v>
      </c>
      <c r="U97" s="57" t="e">
        <f>VLOOKUP($O97,PercentFHGoalStats!$A$3:$AE$998,13,FALSE)</f>
        <v>#DIV/0!</v>
      </c>
      <c r="V97" s="57">
        <f>VLOOKUP($O97,PercentFHGoalStats!$A$3:$AE$998,14,FALSE)</f>
        <v>1</v>
      </c>
      <c r="W97" s="57" t="e">
        <f>VLOOKUP($O97,PercentFHGoalStats!$A$3:$AE$998,16,FALSE)</f>
        <v>#DIV/0!</v>
      </c>
      <c r="X97" s="57">
        <f>VLOOKUP($O97,PercentFHGoalStats!$A$3:$AE$998,17,FALSE)</f>
        <v>1</v>
      </c>
      <c r="Y97" s="57" t="e">
        <f>VLOOKUP($O97,PercentFHGoalStats!$A$3:$AE$998,19,FALSE)</f>
        <v>#DIV/0!</v>
      </c>
      <c r="Z97" s="57">
        <f>VLOOKUP($O97,PercentFHGoalStats!$A$3:$AE$998,20,FALSE)</f>
        <v>0</v>
      </c>
      <c r="AA97" s="57" t="e">
        <f>VLOOKUP($O97,PercentFHGoalStats!$A$3:$AE$998,22,FALSE)</f>
        <v>#DIV/0!</v>
      </c>
    </row>
    <row r="98" spans="1:27" x14ac:dyDescent="0.3">
      <c r="A98" s="57">
        <f>VLOOKUP($M98,PercentFHGoalStats!$A$3:$AE$998,5,FALSE)</f>
        <v>0</v>
      </c>
      <c r="B98" s="57" t="e">
        <f>VLOOKUP($M98,PercentFHGoalStats!$A$3:$AE$998,6,FALSE)</f>
        <v>#DIV/0!</v>
      </c>
      <c r="C98" s="57">
        <f>VLOOKUP($M98,PercentFHGoalStats!$A$3:$AE$998,8,FALSE)</f>
        <v>0</v>
      </c>
      <c r="D98" s="57" t="e">
        <f>VLOOKUP($M98,PercentFHGoalStats!$A$3:$AE$998,9,FALSE)</f>
        <v>#DIV/0!</v>
      </c>
      <c r="E98" s="57">
        <f>VLOOKUP($M98,PercentFHGoalStats!$A$3:$AE$998,11,FALSE)</f>
        <v>0</v>
      </c>
      <c r="F98" s="57" t="e">
        <f>VLOOKUP($M98,PercentFHGoalStats!$A$3:$AE$998,12,FALSE)</f>
        <v>#DIV/0!</v>
      </c>
      <c r="G98" s="57">
        <f>VLOOKUP($M98,PercentFHGoalStats!$A$3:$AE$998,14,FALSE)</f>
        <v>0</v>
      </c>
      <c r="H98" s="57" t="e">
        <f>VLOOKUP($M98,PercentFHGoalStats!$A$3:$AE$998,15,FALSE)</f>
        <v>#DIV/0!</v>
      </c>
      <c r="I98" s="57">
        <f>VLOOKUP($M98,PercentFHGoalStats!$A$3:$AE$998,17,FALSE)</f>
        <v>0</v>
      </c>
      <c r="J98" s="57" t="e">
        <f>VLOOKUP($M98,PercentFHGoalStats!$A$3:$AE$998,18,FALSE)</f>
        <v>#DIV/0!</v>
      </c>
      <c r="K98" s="57">
        <f>VLOOKUP($M98,PercentFHGoalStats!$A$3:$AE$998,20,FALSE)</f>
        <v>0</v>
      </c>
      <c r="L98" s="57" t="e">
        <f>VLOOKUP($M98,PercentFHGoalStats!$A$3:$AE$998,21,FALSE)</f>
        <v>#DIV/0!</v>
      </c>
      <c r="M98" s="53" t="str">
        <f>Fixtures!A98</f>
        <v>Volendam</v>
      </c>
      <c r="N98" s="54">
        <f>Fixtures!D98</f>
        <v>43693</v>
      </c>
      <c r="O98" s="53" t="str">
        <f>Fixtures!B98</f>
        <v>Roda JC</v>
      </c>
      <c r="P98" s="57">
        <f>VLOOKUP($O98,PercentFHGoalStats!$A$3:$AE$998,5,FALSE)</f>
        <v>1</v>
      </c>
      <c r="Q98" s="57" t="e">
        <f>VLOOKUP($O98,PercentFHGoalStats!$A$3:$AE$998,7,FALSE)</f>
        <v>#DIV/0!</v>
      </c>
      <c r="R98" s="57">
        <f>VLOOKUP($O98,PercentFHGoalStats!$A$3:$AE$998,8,FALSE)</f>
        <v>0</v>
      </c>
      <c r="S98" s="57" t="e">
        <f>VLOOKUP($O98,PercentFHGoalStats!$A$3:$AE$998,10,FALSE)</f>
        <v>#DIV/0!</v>
      </c>
      <c r="T98" s="57">
        <f>VLOOKUP($O98,PercentFHGoalStats!$A$3:$AE$998,11,FALSE)</f>
        <v>0</v>
      </c>
      <c r="U98" s="57" t="e">
        <f>VLOOKUP($O98,PercentFHGoalStats!$A$3:$AE$998,13,FALSE)</f>
        <v>#DIV/0!</v>
      </c>
      <c r="V98" s="57">
        <f>VLOOKUP($O98,PercentFHGoalStats!$A$3:$AE$998,14,FALSE)</f>
        <v>0</v>
      </c>
      <c r="W98" s="57" t="e">
        <f>VLOOKUP($O98,PercentFHGoalStats!$A$3:$AE$998,16,FALSE)</f>
        <v>#DIV/0!</v>
      </c>
      <c r="X98" s="57">
        <f>VLOOKUP($O98,PercentFHGoalStats!$A$3:$AE$998,17,FALSE)</f>
        <v>1</v>
      </c>
      <c r="Y98" s="57" t="e">
        <f>VLOOKUP($O98,PercentFHGoalStats!$A$3:$AE$998,19,FALSE)</f>
        <v>#DIV/0!</v>
      </c>
      <c r="Z98" s="57">
        <f>VLOOKUP($O98,PercentFHGoalStats!$A$3:$AE$998,20,FALSE)</f>
        <v>0</v>
      </c>
      <c r="AA98" s="57" t="e">
        <f>VLOOKUP($O98,PercentFHGoalStats!$A$3:$AE$998,22,FALSE)</f>
        <v>#DIV/0!</v>
      </c>
    </row>
    <row r="99" spans="1:27" x14ac:dyDescent="0.3">
      <c r="A99" s="57">
        <f>VLOOKUP($M99,PercentFHGoalStats!$A$3:$AE$998,5,FALSE)</f>
        <v>1</v>
      </c>
      <c r="B99" s="57" t="e">
        <f>VLOOKUP($M99,PercentFHGoalStats!$A$3:$AE$998,6,FALSE)</f>
        <v>#DIV/0!</v>
      </c>
      <c r="C99" s="57">
        <f>VLOOKUP($M99,PercentFHGoalStats!$A$3:$AE$998,8,FALSE)</f>
        <v>0</v>
      </c>
      <c r="D99" s="57" t="e">
        <f>VLOOKUP($M99,PercentFHGoalStats!$A$3:$AE$998,9,FALSE)</f>
        <v>#DIV/0!</v>
      </c>
      <c r="E99" s="57">
        <f>VLOOKUP($M99,PercentFHGoalStats!$A$3:$AE$998,11,FALSE)</f>
        <v>1</v>
      </c>
      <c r="F99" s="57" t="e">
        <f>VLOOKUP($M99,PercentFHGoalStats!$A$3:$AE$998,12,FALSE)</f>
        <v>#DIV/0!</v>
      </c>
      <c r="G99" s="57">
        <f>VLOOKUP($M99,PercentFHGoalStats!$A$3:$AE$998,14,FALSE)</f>
        <v>0</v>
      </c>
      <c r="H99" s="57" t="e">
        <f>VLOOKUP($M99,PercentFHGoalStats!$A$3:$AE$998,15,FALSE)</f>
        <v>#DIV/0!</v>
      </c>
      <c r="I99" s="57">
        <f>VLOOKUP($M99,PercentFHGoalStats!$A$3:$AE$998,17,FALSE)</f>
        <v>0</v>
      </c>
      <c r="J99" s="57" t="e">
        <f>VLOOKUP($M99,PercentFHGoalStats!$A$3:$AE$998,18,FALSE)</f>
        <v>#DIV/0!</v>
      </c>
      <c r="K99" s="57">
        <f>VLOOKUP($M99,PercentFHGoalStats!$A$3:$AE$998,20,FALSE)</f>
        <v>0</v>
      </c>
      <c r="L99" s="57" t="e">
        <f>VLOOKUP($M99,PercentFHGoalStats!$A$3:$AE$998,21,FALSE)</f>
        <v>#DIV/0!</v>
      </c>
      <c r="M99" s="53" t="str">
        <f>Fixtures!A99</f>
        <v>NAC Breda</v>
      </c>
      <c r="N99" s="54">
        <f>Fixtures!D99</f>
        <v>43693</v>
      </c>
      <c r="O99" s="53" t="str">
        <f>Fixtures!B99</f>
        <v>Helmond Sport</v>
      </c>
      <c r="P99" s="57">
        <f>VLOOKUP($O99,PercentFHGoalStats!$A$3:$AE$998,5,FALSE)</f>
        <v>0</v>
      </c>
      <c r="Q99" s="57" t="e">
        <f>VLOOKUP($O99,PercentFHGoalStats!$A$3:$AE$998,7,FALSE)</f>
        <v>#DIV/0!</v>
      </c>
      <c r="R99" s="57">
        <f>VLOOKUP($O99,PercentFHGoalStats!$A$3:$AE$998,8,FALSE)</f>
        <v>0</v>
      </c>
      <c r="S99" s="57" t="e">
        <f>VLOOKUP($O99,PercentFHGoalStats!$A$3:$AE$998,10,FALSE)</f>
        <v>#DIV/0!</v>
      </c>
      <c r="T99" s="57">
        <f>VLOOKUP($O99,PercentFHGoalStats!$A$3:$AE$998,11,FALSE)</f>
        <v>0</v>
      </c>
      <c r="U99" s="57" t="e">
        <f>VLOOKUP($O99,PercentFHGoalStats!$A$3:$AE$998,13,FALSE)</f>
        <v>#DIV/0!</v>
      </c>
      <c r="V99" s="57">
        <f>VLOOKUP($O99,PercentFHGoalStats!$A$3:$AE$998,14,FALSE)</f>
        <v>0</v>
      </c>
      <c r="W99" s="57" t="e">
        <f>VLOOKUP($O99,PercentFHGoalStats!$A$3:$AE$998,16,FALSE)</f>
        <v>#DIV/0!</v>
      </c>
      <c r="X99" s="57">
        <f>VLOOKUP($O99,PercentFHGoalStats!$A$3:$AE$998,17,FALSE)</f>
        <v>0</v>
      </c>
      <c r="Y99" s="57" t="e">
        <f>VLOOKUP($O99,PercentFHGoalStats!$A$3:$AE$998,19,FALSE)</f>
        <v>#DIV/0!</v>
      </c>
      <c r="Z99" s="57">
        <f>VLOOKUP($O99,PercentFHGoalStats!$A$3:$AE$998,20,FALSE)</f>
        <v>0</v>
      </c>
      <c r="AA99" s="57" t="e">
        <f>VLOOKUP($O99,PercentFHGoalStats!$A$3:$AE$998,22,FALSE)</f>
        <v>#DIV/0!</v>
      </c>
    </row>
    <row r="100" spans="1:27" x14ac:dyDescent="0.3">
      <c r="A100" s="57">
        <f>VLOOKUP($M100,PercentFHGoalStats!$A$3:$AE$998,5,FALSE)</f>
        <v>1</v>
      </c>
      <c r="B100" s="57" t="e">
        <f>VLOOKUP($M100,PercentFHGoalStats!$A$3:$AE$998,6,FALSE)</f>
        <v>#DIV/0!</v>
      </c>
      <c r="C100" s="57">
        <f>VLOOKUP($M100,PercentFHGoalStats!$A$3:$AE$998,8,FALSE)</f>
        <v>1</v>
      </c>
      <c r="D100" s="57" t="e">
        <f>VLOOKUP($M100,PercentFHGoalStats!$A$3:$AE$998,9,FALSE)</f>
        <v>#DIV/0!</v>
      </c>
      <c r="E100" s="57">
        <f>VLOOKUP($M100,PercentFHGoalStats!$A$3:$AE$998,11,FALSE)</f>
        <v>1</v>
      </c>
      <c r="F100" s="57" t="e">
        <f>VLOOKUP($M100,PercentFHGoalStats!$A$3:$AE$998,12,FALSE)</f>
        <v>#DIV/0!</v>
      </c>
      <c r="G100" s="57">
        <f>VLOOKUP($M100,PercentFHGoalStats!$A$3:$AE$998,14,FALSE)</f>
        <v>0</v>
      </c>
      <c r="H100" s="57" t="e">
        <f>VLOOKUP($M100,PercentFHGoalStats!$A$3:$AE$998,15,FALSE)</f>
        <v>#DIV/0!</v>
      </c>
      <c r="I100" s="57">
        <f>VLOOKUP($M100,PercentFHGoalStats!$A$3:$AE$998,17,FALSE)</f>
        <v>1</v>
      </c>
      <c r="J100" s="57" t="e">
        <f>VLOOKUP($M100,PercentFHGoalStats!$A$3:$AE$998,18,FALSE)</f>
        <v>#DIV/0!</v>
      </c>
      <c r="K100" s="57">
        <f>VLOOKUP($M100,PercentFHGoalStats!$A$3:$AE$998,20,FALSE)</f>
        <v>1</v>
      </c>
      <c r="L100" s="57" t="e">
        <f>VLOOKUP($M100,PercentFHGoalStats!$A$3:$AE$998,21,FALSE)</f>
        <v>#DIV/0!</v>
      </c>
      <c r="M100" s="53" t="str">
        <f>Fixtures!A100</f>
        <v>MVV</v>
      </c>
      <c r="N100" s="54">
        <f>Fixtures!D100</f>
        <v>43693</v>
      </c>
      <c r="O100" s="53" t="str">
        <f>Fixtures!B100</f>
        <v>De Graafschap</v>
      </c>
      <c r="P100" s="57">
        <f>VLOOKUP($O100,PercentFHGoalStats!$A$3:$AE$998,5,FALSE)</f>
        <v>1</v>
      </c>
      <c r="Q100" s="57" t="e">
        <f>VLOOKUP($O100,PercentFHGoalStats!$A$3:$AE$998,7,FALSE)</f>
        <v>#DIV/0!</v>
      </c>
      <c r="R100" s="57">
        <f>VLOOKUP($O100,PercentFHGoalStats!$A$3:$AE$998,8,FALSE)</f>
        <v>0</v>
      </c>
      <c r="S100" s="57" t="e">
        <f>VLOOKUP($O100,PercentFHGoalStats!$A$3:$AE$998,10,FALSE)</f>
        <v>#DIV/0!</v>
      </c>
      <c r="T100" s="57">
        <f>VLOOKUP($O100,PercentFHGoalStats!$A$3:$AE$998,11,FALSE)</f>
        <v>1</v>
      </c>
      <c r="U100" s="57" t="e">
        <f>VLOOKUP($O100,PercentFHGoalStats!$A$3:$AE$998,13,FALSE)</f>
        <v>#DIV/0!</v>
      </c>
      <c r="V100" s="57">
        <f>VLOOKUP($O100,PercentFHGoalStats!$A$3:$AE$998,14,FALSE)</f>
        <v>0</v>
      </c>
      <c r="W100" s="57" t="e">
        <f>VLOOKUP($O100,PercentFHGoalStats!$A$3:$AE$998,16,FALSE)</f>
        <v>#DIV/0!</v>
      </c>
      <c r="X100" s="57">
        <f>VLOOKUP($O100,PercentFHGoalStats!$A$3:$AE$998,17,FALSE)</f>
        <v>0</v>
      </c>
      <c r="Y100" s="57" t="e">
        <f>VLOOKUP($O100,PercentFHGoalStats!$A$3:$AE$998,19,FALSE)</f>
        <v>#DIV/0!</v>
      </c>
      <c r="Z100" s="57">
        <f>VLOOKUP($O100,PercentFHGoalStats!$A$3:$AE$998,20,FALSE)</f>
        <v>0</v>
      </c>
      <c r="AA100" s="57" t="e">
        <f>VLOOKUP($O100,PercentFHGoalStats!$A$3:$AE$998,22,FALSE)</f>
        <v>#DIV/0!</v>
      </c>
    </row>
    <row r="101" spans="1:27" x14ac:dyDescent="0.3">
      <c r="A101" s="57">
        <f>VLOOKUP($M101,PercentFHGoalStats!$A$3:$AE$998,5,FALSE)</f>
        <v>1</v>
      </c>
      <c r="B101" s="57" t="e">
        <f>VLOOKUP($M101,PercentFHGoalStats!$A$3:$AE$998,6,FALSE)</f>
        <v>#DIV/0!</v>
      </c>
      <c r="C101" s="57">
        <f>VLOOKUP($M101,PercentFHGoalStats!$A$3:$AE$998,8,FALSE)</f>
        <v>1</v>
      </c>
      <c r="D101" s="57" t="e">
        <f>VLOOKUP($M101,PercentFHGoalStats!$A$3:$AE$998,9,FALSE)</f>
        <v>#DIV/0!</v>
      </c>
      <c r="E101" s="57">
        <f>VLOOKUP($M101,PercentFHGoalStats!$A$3:$AE$998,11,FALSE)</f>
        <v>1</v>
      </c>
      <c r="F101" s="57" t="e">
        <f>VLOOKUP($M101,PercentFHGoalStats!$A$3:$AE$998,12,FALSE)</f>
        <v>#DIV/0!</v>
      </c>
      <c r="G101" s="57">
        <f>VLOOKUP($M101,PercentFHGoalStats!$A$3:$AE$998,14,FALSE)</f>
        <v>0</v>
      </c>
      <c r="H101" s="57" t="e">
        <f>VLOOKUP($M101,PercentFHGoalStats!$A$3:$AE$998,15,FALSE)</f>
        <v>#DIV/0!</v>
      </c>
      <c r="I101" s="57">
        <f>VLOOKUP($M101,PercentFHGoalStats!$A$3:$AE$998,17,FALSE)</f>
        <v>1</v>
      </c>
      <c r="J101" s="57" t="e">
        <f>VLOOKUP($M101,PercentFHGoalStats!$A$3:$AE$998,18,FALSE)</f>
        <v>#DIV/0!</v>
      </c>
      <c r="K101" s="57">
        <f>VLOOKUP($M101,PercentFHGoalStats!$A$3:$AE$998,20,FALSE)</f>
        <v>0</v>
      </c>
      <c r="L101" s="57" t="e">
        <f>VLOOKUP($M101,PercentFHGoalStats!$A$3:$AE$998,21,FALSE)</f>
        <v>#DIV/0!</v>
      </c>
      <c r="M101" s="53" t="str">
        <f>Fixtures!A101</f>
        <v>Eindhoven</v>
      </c>
      <c r="N101" s="54">
        <f>Fixtures!D101</f>
        <v>43693</v>
      </c>
      <c r="O101" s="53" t="str">
        <f>Fixtures!B101</f>
        <v>Dordrecht</v>
      </c>
      <c r="P101" s="57">
        <f>VLOOKUP($O101,PercentFHGoalStats!$A$3:$AE$998,5,FALSE)</f>
        <v>1</v>
      </c>
      <c r="Q101" s="57" t="e">
        <f>VLOOKUP($O101,PercentFHGoalStats!$A$3:$AE$998,7,FALSE)</f>
        <v>#DIV/0!</v>
      </c>
      <c r="R101" s="57">
        <f>VLOOKUP($O101,PercentFHGoalStats!$A$3:$AE$998,8,FALSE)</f>
        <v>0</v>
      </c>
      <c r="S101" s="57" t="e">
        <f>VLOOKUP($O101,PercentFHGoalStats!$A$3:$AE$998,10,FALSE)</f>
        <v>#DIV/0!</v>
      </c>
      <c r="T101" s="57">
        <f>VLOOKUP($O101,PercentFHGoalStats!$A$3:$AE$998,11,FALSE)</f>
        <v>0</v>
      </c>
      <c r="U101" s="57" t="e">
        <f>VLOOKUP($O101,PercentFHGoalStats!$A$3:$AE$998,13,FALSE)</f>
        <v>#DIV/0!</v>
      </c>
      <c r="V101" s="57">
        <f>VLOOKUP($O101,PercentFHGoalStats!$A$3:$AE$998,14,FALSE)</f>
        <v>0</v>
      </c>
      <c r="W101" s="57" t="e">
        <f>VLOOKUP($O101,PercentFHGoalStats!$A$3:$AE$998,16,FALSE)</f>
        <v>#DIV/0!</v>
      </c>
      <c r="X101" s="57">
        <f>VLOOKUP($O101,PercentFHGoalStats!$A$3:$AE$998,17,FALSE)</f>
        <v>1</v>
      </c>
      <c r="Y101" s="57" t="e">
        <f>VLOOKUP($O101,PercentFHGoalStats!$A$3:$AE$998,19,FALSE)</f>
        <v>#DIV/0!</v>
      </c>
      <c r="Z101" s="57">
        <f>VLOOKUP($O101,PercentFHGoalStats!$A$3:$AE$998,20,FALSE)</f>
        <v>0</v>
      </c>
      <c r="AA101" s="57" t="e">
        <f>VLOOKUP($O101,PercentFHGoalStats!$A$3:$AE$998,22,FALSE)</f>
        <v>#DIV/0!</v>
      </c>
    </row>
    <row r="102" spans="1:27" x14ac:dyDescent="0.3">
      <c r="A102" s="57" t="e">
        <f>VLOOKUP($M102,PercentFHGoalStats!$A$3:$AE$998,5,FALSE)</f>
        <v>#DIV/0!</v>
      </c>
      <c r="B102" s="57" t="e">
        <f>VLOOKUP($M102,PercentFHGoalStats!$A$3:$AE$998,6,FALSE)</f>
        <v>#DIV/0!</v>
      </c>
      <c r="C102" s="57" t="e">
        <f>VLOOKUP($M102,PercentFHGoalStats!$A$3:$AE$998,8,FALSE)</f>
        <v>#DIV/0!</v>
      </c>
      <c r="D102" s="57" t="e">
        <f>VLOOKUP($M102,PercentFHGoalStats!$A$3:$AE$998,9,FALSE)</f>
        <v>#DIV/0!</v>
      </c>
      <c r="E102" s="57" t="e">
        <f>VLOOKUP($M102,PercentFHGoalStats!$A$3:$AE$998,11,FALSE)</f>
        <v>#DIV/0!</v>
      </c>
      <c r="F102" s="57" t="e">
        <f>VLOOKUP($M102,PercentFHGoalStats!$A$3:$AE$998,12,FALSE)</f>
        <v>#DIV/0!</v>
      </c>
      <c r="G102" s="57" t="e">
        <f>VLOOKUP($M102,PercentFHGoalStats!$A$3:$AE$998,14,FALSE)</f>
        <v>#DIV/0!</v>
      </c>
      <c r="H102" s="57" t="e">
        <f>VLOOKUP($M102,PercentFHGoalStats!$A$3:$AE$998,15,FALSE)</f>
        <v>#DIV/0!</v>
      </c>
      <c r="I102" s="57" t="e">
        <f>VLOOKUP($M102,PercentFHGoalStats!$A$3:$AE$998,17,FALSE)</f>
        <v>#DIV/0!</v>
      </c>
      <c r="J102" s="57" t="e">
        <f>VLOOKUP($M102,PercentFHGoalStats!$A$3:$AE$998,18,FALSE)</f>
        <v>#DIV/0!</v>
      </c>
      <c r="K102" s="57" t="e">
        <f>VLOOKUP($M102,PercentFHGoalStats!$A$3:$AE$998,20,FALSE)</f>
        <v>#DIV/0!</v>
      </c>
      <c r="L102" s="57" t="e">
        <f>VLOOKUP($M102,PercentFHGoalStats!$A$3:$AE$998,21,FALSE)</f>
        <v>#DIV/0!</v>
      </c>
      <c r="M102" s="53" t="str">
        <f>Fixtures!A102</f>
        <v>Den Bosch</v>
      </c>
      <c r="N102" s="54">
        <f>Fixtures!D102</f>
        <v>43693</v>
      </c>
      <c r="O102" s="53" t="str">
        <f>Fixtures!B102</f>
        <v>Telstar</v>
      </c>
      <c r="P102" s="57" t="e">
        <f>VLOOKUP($O102,PercentFHGoalStats!$A$3:$AE$998,5,FALSE)</f>
        <v>#DIV/0!</v>
      </c>
      <c r="Q102" s="57" t="e">
        <f>VLOOKUP($O102,PercentFHGoalStats!$A$3:$AE$998,7,FALSE)</f>
        <v>#DIV/0!</v>
      </c>
      <c r="R102" s="57" t="e">
        <f>VLOOKUP($O102,PercentFHGoalStats!$A$3:$AE$998,8,FALSE)</f>
        <v>#DIV/0!</v>
      </c>
      <c r="S102" s="57" t="e">
        <f>VLOOKUP($O102,PercentFHGoalStats!$A$3:$AE$998,10,FALSE)</f>
        <v>#DIV/0!</v>
      </c>
      <c r="T102" s="57" t="e">
        <f>VLOOKUP($O102,PercentFHGoalStats!$A$3:$AE$998,11,FALSE)</f>
        <v>#DIV/0!</v>
      </c>
      <c r="U102" s="57" t="e">
        <f>VLOOKUP($O102,PercentFHGoalStats!$A$3:$AE$998,13,FALSE)</f>
        <v>#DIV/0!</v>
      </c>
      <c r="V102" s="57" t="e">
        <f>VLOOKUP($O102,PercentFHGoalStats!$A$3:$AE$998,14,FALSE)</f>
        <v>#DIV/0!</v>
      </c>
      <c r="W102" s="57" t="e">
        <f>VLOOKUP($O102,PercentFHGoalStats!$A$3:$AE$998,16,FALSE)</f>
        <v>#DIV/0!</v>
      </c>
      <c r="X102" s="57" t="e">
        <f>VLOOKUP($O102,PercentFHGoalStats!$A$3:$AE$998,17,FALSE)</f>
        <v>#DIV/0!</v>
      </c>
      <c r="Y102" s="57" t="e">
        <f>VLOOKUP($O102,PercentFHGoalStats!$A$3:$AE$998,19,FALSE)</f>
        <v>#DIV/0!</v>
      </c>
      <c r="Z102" s="57" t="e">
        <f>VLOOKUP($O102,PercentFHGoalStats!$A$3:$AE$998,20,FALSE)</f>
        <v>#DIV/0!</v>
      </c>
      <c r="AA102" s="57" t="e">
        <f>VLOOKUP($O102,PercentFHGoalStats!$A$3:$AE$998,22,FALSE)</f>
        <v>#DIV/0!</v>
      </c>
    </row>
    <row r="103" spans="1:27" x14ac:dyDescent="0.3">
      <c r="A103" s="57">
        <f>VLOOKUP($M103,PercentFHGoalStats!$A$3:$AE$998,5,FALSE)</f>
        <v>1</v>
      </c>
      <c r="B103" s="57" t="e">
        <f>VLOOKUP($M103,PercentFHGoalStats!$A$3:$AE$998,6,FALSE)</f>
        <v>#DIV/0!</v>
      </c>
      <c r="C103" s="57">
        <f>VLOOKUP($M103,PercentFHGoalStats!$A$3:$AE$998,8,FALSE)</f>
        <v>0</v>
      </c>
      <c r="D103" s="57" t="e">
        <f>VLOOKUP($M103,PercentFHGoalStats!$A$3:$AE$998,9,FALSE)</f>
        <v>#DIV/0!</v>
      </c>
      <c r="E103" s="57">
        <f>VLOOKUP($M103,PercentFHGoalStats!$A$3:$AE$998,11,FALSE)</f>
        <v>1</v>
      </c>
      <c r="F103" s="57" t="e">
        <f>VLOOKUP($M103,PercentFHGoalStats!$A$3:$AE$998,12,FALSE)</f>
        <v>#DIV/0!</v>
      </c>
      <c r="G103" s="57">
        <f>VLOOKUP($M103,PercentFHGoalStats!$A$3:$AE$998,14,FALSE)</f>
        <v>0</v>
      </c>
      <c r="H103" s="57" t="e">
        <f>VLOOKUP($M103,PercentFHGoalStats!$A$3:$AE$998,15,FALSE)</f>
        <v>#DIV/0!</v>
      </c>
      <c r="I103" s="57">
        <f>VLOOKUP($M103,PercentFHGoalStats!$A$3:$AE$998,17,FALSE)</f>
        <v>0</v>
      </c>
      <c r="J103" s="57" t="e">
        <f>VLOOKUP($M103,PercentFHGoalStats!$A$3:$AE$998,18,FALSE)</f>
        <v>#DIV/0!</v>
      </c>
      <c r="K103" s="57">
        <f>VLOOKUP($M103,PercentFHGoalStats!$A$3:$AE$998,20,FALSE)</f>
        <v>0</v>
      </c>
      <c r="L103" s="57" t="e">
        <f>VLOOKUP($M103,PercentFHGoalStats!$A$3:$AE$998,21,FALSE)</f>
        <v>#DIV/0!</v>
      </c>
      <c r="M103" s="53" t="str">
        <f>Fixtures!A103</f>
        <v>Almere City</v>
      </c>
      <c r="N103" s="54">
        <f>Fixtures!D103</f>
        <v>43693</v>
      </c>
      <c r="O103" s="53" t="str">
        <f>Fixtures!B103</f>
        <v>PSV II</v>
      </c>
      <c r="P103" s="57" t="e">
        <f>VLOOKUP($O103,PercentFHGoalStats!$A$3:$AE$998,5,FALSE)</f>
        <v>#DIV/0!</v>
      </c>
      <c r="Q103" s="57" t="e">
        <f>VLOOKUP($O103,PercentFHGoalStats!$A$3:$AE$998,7,FALSE)</f>
        <v>#DIV/0!</v>
      </c>
      <c r="R103" s="57" t="e">
        <f>VLOOKUP($O103,PercentFHGoalStats!$A$3:$AE$998,8,FALSE)</f>
        <v>#DIV/0!</v>
      </c>
      <c r="S103" s="57" t="e">
        <f>VLOOKUP($O103,PercentFHGoalStats!$A$3:$AE$998,10,FALSE)</f>
        <v>#DIV/0!</v>
      </c>
      <c r="T103" s="57" t="e">
        <f>VLOOKUP($O103,PercentFHGoalStats!$A$3:$AE$998,11,FALSE)</f>
        <v>#DIV/0!</v>
      </c>
      <c r="U103" s="57" t="e">
        <f>VLOOKUP($O103,PercentFHGoalStats!$A$3:$AE$998,13,FALSE)</f>
        <v>#DIV/0!</v>
      </c>
      <c r="V103" s="57" t="e">
        <f>VLOOKUP($O103,PercentFHGoalStats!$A$3:$AE$998,14,FALSE)</f>
        <v>#DIV/0!</v>
      </c>
      <c r="W103" s="57" t="e">
        <f>VLOOKUP($O103,PercentFHGoalStats!$A$3:$AE$998,16,FALSE)</f>
        <v>#DIV/0!</v>
      </c>
      <c r="X103" s="57" t="e">
        <f>VLOOKUP($O103,PercentFHGoalStats!$A$3:$AE$998,17,FALSE)</f>
        <v>#DIV/0!</v>
      </c>
      <c r="Y103" s="57" t="e">
        <f>VLOOKUP($O103,PercentFHGoalStats!$A$3:$AE$998,19,FALSE)</f>
        <v>#DIV/0!</v>
      </c>
      <c r="Z103" s="57" t="e">
        <f>VLOOKUP($O103,PercentFHGoalStats!$A$3:$AE$998,20,FALSE)</f>
        <v>#DIV/0!</v>
      </c>
      <c r="AA103" s="57" t="e">
        <f>VLOOKUP($O103,PercentFHGoalStats!$A$3:$AE$998,22,FALSE)</f>
        <v>#DIV/0!</v>
      </c>
    </row>
    <row r="104" spans="1:27" x14ac:dyDescent="0.3">
      <c r="A104" s="57">
        <f>VLOOKUP($M104,PercentFHGoalStats!$A$3:$AE$998,5,FALSE)</f>
        <v>0.5</v>
      </c>
      <c r="B104" s="57">
        <f>VLOOKUP($M104,PercentFHGoalStats!$A$3:$AE$998,6,FALSE)</f>
        <v>0</v>
      </c>
      <c r="C104" s="57">
        <f>VLOOKUP($M104,PercentFHGoalStats!$A$3:$AE$998,8,FALSE)</f>
        <v>0.5</v>
      </c>
      <c r="D104" s="57">
        <f>VLOOKUP($M104,PercentFHGoalStats!$A$3:$AE$998,9,FALSE)</f>
        <v>0</v>
      </c>
      <c r="E104" s="57">
        <f>VLOOKUP($M104,PercentFHGoalStats!$A$3:$AE$998,11,FALSE)</f>
        <v>0.5</v>
      </c>
      <c r="F104" s="57">
        <f>VLOOKUP($M104,PercentFHGoalStats!$A$3:$AE$998,12,FALSE)</f>
        <v>0</v>
      </c>
      <c r="G104" s="57">
        <f>VLOOKUP($M104,PercentFHGoalStats!$A$3:$AE$998,14,FALSE)</f>
        <v>0.5</v>
      </c>
      <c r="H104" s="57">
        <f>VLOOKUP($M104,PercentFHGoalStats!$A$3:$AE$998,15,FALSE)</f>
        <v>0</v>
      </c>
      <c r="I104" s="57">
        <f>VLOOKUP($M104,PercentFHGoalStats!$A$3:$AE$998,17,FALSE)</f>
        <v>0</v>
      </c>
      <c r="J104" s="57">
        <f>VLOOKUP($M104,PercentFHGoalStats!$A$3:$AE$998,18,FALSE)</f>
        <v>0</v>
      </c>
      <c r="K104" s="57">
        <f>VLOOKUP($M104,PercentFHGoalStats!$A$3:$AE$998,20,FALSE)</f>
        <v>0</v>
      </c>
      <c r="L104" s="57">
        <f>VLOOKUP($M104,PercentFHGoalStats!$A$3:$AE$998,21,FALSE)</f>
        <v>0</v>
      </c>
      <c r="M104" s="53" t="str">
        <f>Fixtures!A104</f>
        <v>Hamburger SV</v>
      </c>
      <c r="N104" s="54">
        <f>Fixtures!D104</f>
        <v>43693</v>
      </c>
      <c r="O104" s="53" t="str">
        <f>Fixtures!B104</f>
        <v>Bochum</v>
      </c>
      <c r="P104" s="57">
        <f>VLOOKUP($O104,PercentFHGoalStats!$A$3:$AE$998,5,FALSE)</f>
        <v>0.5</v>
      </c>
      <c r="Q104" s="57">
        <f>VLOOKUP($O104,PercentFHGoalStats!$A$3:$AE$998,7,FALSE)</f>
        <v>1</v>
      </c>
      <c r="R104" s="57">
        <f>VLOOKUP($O104,PercentFHGoalStats!$A$3:$AE$998,8,FALSE)</f>
        <v>0</v>
      </c>
      <c r="S104" s="57">
        <f>VLOOKUP($O104,PercentFHGoalStats!$A$3:$AE$998,10,FALSE)</f>
        <v>0</v>
      </c>
      <c r="T104" s="57">
        <f>VLOOKUP($O104,PercentFHGoalStats!$A$3:$AE$998,11,FALSE)</f>
        <v>0</v>
      </c>
      <c r="U104" s="57">
        <f>VLOOKUP($O104,PercentFHGoalStats!$A$3:$AE$998,13,FALSE)</f>
        <v>0</v>
      </c>
      <c r="V104" s="57">
        <f>VLOOKUP($O104,PercentFHGoalStats!$A$3:$AE$998,14,FALSE)</f>
        <v>0</v>
      </c>
      <c r="W104" s="57">
        <f>VLOOKUP($O104,PercentFHGoalStats!$A$3:$AE$998,16,FALSE)</f>
        <v>0</v>
      </c>
      <c r="X104" s="57">
        <f>VLOOKUP($O104,PercentFHGoalStats!$A$3:$AE$998,17,FALSE)</f>
        <v>0.5</v>
      </c>
      <c r="Y104" s="57">
        <f>VLOOKUP($O104,PercentFHGoalStats!$A$3:$AE$998,19,FALSE)</f>
        <v>1</v>
      </c>
      <c r="Z104" s="57">
        <f>VLOOKUP($O104,PercentFHGoalStats!$A$3:$AE$998,20,FALSE)</f>
        <v>0</v>
      </c>
      <c r="AA104" s="57">
        <f>VLOOKUP($O104,PercentFHGoalStats!$A$3:$AE$998,22,FALSE)</f>
        <v>0</v>
      </c>
    </row>
    <row r="105" spans="1:27" x14ac:dyDescent="0.3">
      <c r="A105" s="57">
        <f>VLOOKUP($M105,PercentFHGoalStats!$A$3:$AE$998,5,FALSE)</f>
        <v>0.5</v>
      </c>
      <c r="B105" s="57">
        <f>VLOOKUP($M105,PercentFHGoalStats!$A$3:$AE$998,6,FALSE)</f>
        <v>0</v>
      </c>
      <c r="C105" s="57">
        <f>VLOOKUP($M105,PercentFHGoalStats!$A$3:$AE$998,8,FALSE)</f>
        <v>0</v>
      </c>
      <c r="D105" s="57">
        <f>VLOOKUP($M105,PercentFHGoalStats!$A$3:$AE$998,9,FALSE)</f>
        <v>0</v>
      </c>
      <c r="E105" s="57">
        <f>VLOOKUP($M105,PercentFHGoalStats!$A$3:$AE$998,11,FALSE)</f>
        <v>0.5</v>
      </c>
      <c r="F105" s="57">
        <f>VLOOKUP($M105,PercentFHGoalStats!$A$3:$AE$998,12,FALSE)</f>
        <v>0</v>
      </c>
      <c r="G105" s="57">
        <f>VLOOKUP($M105,PercentFHGoalStats!$A$3:$AE$998,14,FALSE)</f>
        <v>0</v>
      </c>
      <c r="H105" s="57">
        <f>VLOOKUP($M105,PercentFHGoalStats!$A$3:$AE$998,15,FALSE)</f>
        <v>0</v>
      </c>
      <c r="I105" s="57">
        <f>VLOOKUP($M105,PercentFHGoalStats!$A$3:$AE$998,17,FALSE)</f>
        <v>0</v>
      </c>
      <c r="J105" s="57">
        <f>VLOOKUP($M105,PercentFHGoalStats!$A$3:$AE$998,18,FALSE)</f>
        <v>0</v>
      </c>
      <c r="K105" s="57">
        <f>VLOOKUP($M105,PercentFHGoalStats!$A$3:$AE$998,20,FALSE)</f>
        <v>0</v>
      </c>
      <c r="L105" s="57">
        <f>VLOOKUP($M105,PercentFHGoalStats!$A$3:$AE$998,21,FALSE)</f>
        <v>0</v>
      </c>
      <c r="M105" s="53" t="str">
        <f>Fixtures!A105</f>
        <v>Sandhausen</v>
      </c>
      <c r="N105" s="54">
        <f>Fixtures!D105</f>
        <v>43693</v>
      </c>
      <c r="O105" s="53" t="str">
        <f>Fixtures!B105</f>
        <v>Nürnberg</v>
      </c>
      <c r="P105" s="57">
        <f>VLOOKUP($O105,PercentFHGoalStats!$A$3:$AE$998,5,FALSE)</f>
        <v>0.5</v>
      </c>
      <c r="Q105" s="57">
        <f>VLOOKUP($O105,PercentFHGoalStats!$A$3:$AE$998,7,FALSE)</f>
        <v>0</v>
      </c>
      <c r="R105" s="57">
        <f>VLOOKUP($O105,PercentFHGoalStats!$A$3:$AE$998,8,FALSE)</f>
        <v>0.5</v>
      </c>
      <c r="S105" s="57">
        <f>VLOOKUP($O105,PercentFHGoalStats!$A$3:$AE$998,10,FALSE)</f>
        <v>0</v>
      </c>
      <c r="T105" s="57">
        <f>VLOOKUP($O105,PercentFHGoalStats!$A$3:$AE$998,11,FALSE)</f>
        <v>0</v>
      </c>
      <c r="U105" s="57">
        <f>VLOOKUP($O105,PercentFHGoalStats!$A$3:$AE$998,13,FALSE)</f>
        <v>0</v>
      </c>
      <c r="V105" s="57">
        <f>VLOOKUP($O105,PercentFHGoalStats!$A$3:$AE$998,14,FALSE)</f>
        <v>0</v>
      </c>
      <c r="W105" s="57">
        <f>VLOOKUP($O105,PercentFHGoalStats!$A$3:$AE$998,16,FALSE)</f>
        <v>0</v>
      </c>
      <c r="X105" s="57">
        <f>VLOOKUP($O105,PercentFHGoalStats!$A$3:$AE$998,17,FALSE)</f>
        <v>0.5</v>
      </c>
      <c r="Y105" s="57">
        <f>VLOOKUP($O105,PercentFHGoalStats!$A$3:$AE$998,19,FALSE)</f>
        <v>0</v>
      </c>
      <c r="Z105" s="57">
        <f>VLOOKUP($O105,PercentFHGoalStats!$A$3:$AE$998,20,FALSE)</f>
        <v>0.5</v>
      </c>
      <c r="AA105" s="57">
        <f>VLOOKUP($O105,PercentFHGoalStats!$A$3:$AE$998,22,FALSE)</f>
        <v>0</v>
      </c>
    </row>
    <row r="106" spans="1:27" x14ac:dyDescent="0.3">
      <c r="A106" s="57">
        <f>VLOOKUP($M106,PercentFHGoalStats!$A$3:$AE$998,5,FALSE)</f>
        <v>0.33333333333333331</v>
      </c>
      <c r="B106" s="57">
        <f>VLOOKUP($M106,PercentFHGoalStats!$A$3:$AE$998,6,FALSE)</f>
        <v>1</v>
      </c>
      <c r="C106" s="57">
        <f>VLOOKUP($M106,PercentFHGoalStats!$A$3:$AE$998,8,FALSE)</f>
        <v>0</v>
      </c>
      <c r="D106" s="57">
        <f>VLOOKUP($M106,PercentFHGoalStats!$A$3:$AE$998,9,FALSE)</f>
        <v>0</v>
      </c>
      <c r="E106" s="57">
        <f>VLOOKUP($M106,PercentFHGoalStats!$A$3:$AE$998,11,FALSE)</f>
        <v>0.33333333333333331</v>
      </c>
      <c r="F106" s="57">
        <f>VLOOKUP($M106,PercentFHGoalStats!$A$3:$AE$998,12,FALSE)</f>
        <v>1</v>
      </c>
      <c r="G106" s="57">
        <f>VLOOKUP($M106,PercentFHGoalStats!$A$3:$AE$998,14,FALSE)</f>
        <v>0</v>
      </c>
      <c r="H106" s="57">
        <f>VLOOKUP($M106,PercentFHGoalStats!$A$3:$AE$998,15,FALSE)</f>
        <v>0</v>
      </c>
      <c r="I106" s="57">
        <f>VLOOKUP($M106,PercentFHGoalStats!$A$3:$AE$998,17,FALSE)</f>
        <v>0</v>
      </c>
      <c r="J106" s="57">
        <f>VLOOKUP($M106,PercentFHGoalStats!$A$3:$AE$998,18,FALSE)</f>
        <v>0</v>
      </c>
      <c r="K106" s="57">
        <f>VLOOKUP($M106,PercentFHGoalStats!$A$3:$AE$998,20,FALSE)</f>
        <v>0</v>
      </c>
      <c r="L106" s="57">
        <f>VLOOKUP($M106,PercentFHGoalStats!$A$3:$AE$998,21,FALSE)</f>
        <v>0</v>
      </c>
      <c r="M106" s="53" t="str">
        <f>Fixtures!A106</f>
        <v>Valenciennes</v>
      </c>
      <c r="N106" s="54">
        <f>Fixtures!D106</f>
        <v>43693</v>
      </c>
      <c r="O106" s="53" t="str">
        <f>Fixtures!B106</f>
        <v>Rodez</v>
      </c>
      <c r="P106" s="57">
        <f>VLOOKUP($O106,PercentFHGoalStats!$A$3:$AE$998,5,FALSE)</f>
        <v>0.66666666666666663</v>
      </c>
      <c r="Q106" s="57">
        <f>VLOOKUP($O106,PercentFHGoalStats!$A$3:$AE$998,7,FALSE)</f>
        <v>0</v>
      </c>
      <c r="R106" s="57">
        <f>VLOOKUP($O106,PercentFHGoalStats!$A$3:$AE$998,8,FALSE)</f>
        <v>0.66666666666666663</v>
      </c>
      <c r="S106" s="57">
        <f>VLOOKUP($O106,PercentFHGoalStats!$A$3:$AE$998,10,FALSE)</f>
        <v>0</v>
      </c>
      <c r="T106" s="57">
        <f>VLOOKUP($O106,PercentFHGoalStats!$A$3:$AE$998,11,FALSE)</f>
        <v>0.66666666666666663</v>
      </c>
      <c r="U106" s="57">
        <f>VLOOKUP($O106,PercentFHGoalStats!$A$3:$AE$998,13,FALSE)</f>
        <v>0</v>
      </c>
      <c r="V106" s="57">
        <f>VLOOKUP($O106,PercentFHGoalStats!$A$3:$AE$998,14,FALSE)</f>
        <v>0.33333333333333331</v>
      </c>
      <c r="W106" s="57">
        <f>VLOOKUP($O106,PercentFHGoalStats!$A$3:$AE$998,16,FALSE)</f>
        <v>0</v>
      </c>
      <c r="X106" s="57">
        <f>VLOOKUP($O106,PercentFHGoalStats!$A$3:$AE$998,17,FALSE)</f>
        <v>0.33333333333333331</v>
      </c>
      <c r="Y106" s="57">
        <f>VLOOKUP($O106,PercentFHGoalStats!$A$3:$AE$998,19,FALSE)</f>
        <v>0</v>
      </c>
      <c r="Z106" s="57">
        <f>VLOOKUP($O106,PercentFHGoalStats!$A$3:$AE$998,20,FALSE)</f>
        <v>0</v>
      </c>
      <c r="AA106" s="57">
        <f>VLOOKUP($O106,PercentFHGoalStats!$A$3:$AE$998,22,FALSE)</f>
        <v>0</v>
      </c>
    </row>
    <row r="107" spans="1:27" x14ac:dyDescent="0.3">
      <c r="A107" s="57">
        <f>VLOOKUP($M107,PercentFHGoalStats!$A$3:$AE$998,5,FALSE)</f>
        <v>0.66666666666666663</v>
      </c>
      <c r="B107" s="57">
        <f>VLOOKUP($M107,PercentFHGoalStats!$A$3:$AE$998,6,FALSE)</f>
        <v>1</v>
      </c>
      <c r="C107" s="57">
        <f>VLOOKUP($M107,PercentFHGoalStats!$A$3:$AE$998,8,FALSE)</f>
        <v>0.66666666666666663</v>
      </c>
      <c r="D107" s="57">
        <f>VLOOKUP($M107,PercentFHGoalStats!$A$3:$AE$998,9,FALSE)</f>
        <v>1</v>
      </c>
      <c r="E107" s="57">
        <f>VLOOKUP($M107,PercentFHGoalStats!$A$3:$AE$998,11,FALSE)</f>
        <v>0.33333333333333331</v>
      </c>
      <c r="F107" s="57">
        <f>VLOOKUP($M107,PercentFHGoalStats!$A$3:$AE$998,12,FALSE)</f>
        <v>0</v>
      </c>
      <c r="G107" s="57">
        <f>VLOOKUP($M107,PercentFHGoalStats!$A$3:$AE$998,14,FALSE)</f>
        <v>0.33333333333333331</v>
      </c>
      <c r="H107" s="57">
        <f>VLOOKUP($M107,PercentFHGoalStats!$A$3:$AE$998,15,FALSE)</f>
        <v>0</v>
      </c>
      <c r="I107" s="57">
        <f>VLOOKUP($M107,PercentFHGoalStats!$A$3:$AE$998,17,FALSE)</f>
        <v>0.33333333333333331</v>
      </c>
      <c r="J107" s="57">
        <f>VLOOKUP($M107,PercentFHGoalStats!$A$3:$AE$998,18,FALSE)</f>
        <v>1</v>
      </c>
      <c r="K107" s="57">
        <f>VLOOKUP($M107,PercentFHGoalStats!$A$3:$AE$998,20,FALSE)</f>
        <v>0.33333333333333331</v>
      </c>
      <c r="L107" s="57">
        <f>VLOOKUP($M107,PercentFHGoalStats!$A$3:$AE$998,21,FALSE)</f>
        <v>1</v>
      </c>
      <c r="M107" s="53" t="str">
        <f>Fixtures!A107</f>
        <v>Caen</v>
      </c>
      <c r="N107" s="54">
        <f>Fixtures!D107</f>
        <v>43693</v>
      </c>
      <c r="O107" s="53" t="str">
        <f>Fixtures!B107</f>
        <v>Chambly</v>
      </c>
      <c r="P107" s="57">
        <f>VLOOKUP($O107,PercentFHGoalStats!$A$3:$AE$998,5,FALSE)</f>
        <v>0.33333333333333331</v>
      </c>
      <c r="Q107" s="57">
        <f>VLOOKUP($O107,PercentFHGoalStats!$A$3:$AE$998,7,FALSE)</f>
        <v>1</v>
      </c>
      <c r="R107" s="57">
        <f>VLOOKUP($O107,PercentFHGoalStats!$A$3:$AE$998,8,FALSE)</f>
        <v>0</v>
      </c>
      <c r="S107" s="57">
        <f>VLOOKUP($O107,PercentFHGoalStats!$A$3:$AE$998,10,FALSE)</f>
        <v>0</v>
      </c>
      <c r="T107" s="57">
        <f>VLOOKUP($O107,PercentFHGoalStats!$A$3:$AE$998,11,FALSE)</f>
        <v>0.33333333333333331</v>
      </c>
      <c r="U107" s="57">
        <f>VLOOKUP($O107,PercentFHGoalStats!$A$3:$AE$998,13,FALSE)</f>
        <v>1</v>
      </c>
      <c r="V107" s="57">
        <f>VLOOKUP($O107,PercentFHGoalStats!$A$3:$AE$998,14,FALSE)</f>
        <v>0</v>
      </c>
      <c r="W107" s="57">
        <f>VLOOKUP($O107,PercentFHGoalStats!$A$3:$AE$998,16,FALSE)</f>
        <v>0</v>
      </c>
      <c r="X107" s="57">
        <f>VLOOKUP($O107,PercentFHGoalStats!$A$3:$AE$998,17,FALSE)</f>
        <v>0</v>
      </c>
      <c r="Y107" s="57">
        <f>VLOOKUP($O107,PercentFHGoalStats!$A$3:$AE$998,19,FALSE)</f>
        <v>0</v>
      </c>
      <c r="Z107" s="57">
        <f>VLOOKUP($O107,PercentFHGoalStats!$A$3:$AE$998,20,FALSE)</f>
        <v>0</v>
      </c>
      <c r="AA107" s="57">
        <f>VLOOKUP($O107,PercentFHGoalStats!$A$3:$AE$998,22,FALSE)</f>
        <v>0</v>
      </c>
    </row>
    <row r="108" spans="1:27" x14ac:dyDescent="0.3">
      <c r="A108" s="57">
        <f>VLOOKUP($M108,PercentFHGoalStats!$A$3:$AE$998,5,FALSE)</f>
        <v>0.33333333333333331</v>
      </c>
      <c r="B108" s="57">
        <f>VLOOKUP($M108,PercentFHGoalStats!$A$3:$AE$998,6,FALSE)</f>
        <v>0</v>
      </c>
      <c r="C108" s="57">
        <f>VLOOKUP($M108,PercentFHGoalStats!$A$3:$AE$998,8,FALSE)</f>
        <v>0.33333333333333331</v>
      </c>
      <c r="D108" s="57">
        <f>VLOOKUP($M108,PercentFHGoalStats!$A$3:$AE$998,9,FALSE)</f>
        <v>0</v>
      </c>
      <c r="E108" s="57">
        <f>VLOOKUP($M108,PercentFHGoalStats!$A$3:$AE$998,11,FALSE)</f>
        <v>0</v>
      </c>
      <c r="F108" s="57">
        <f>VLOOKUP($M108,PercentFHGoalStats!$A$3:$AE$998,12,FALSE)</f>
        <v>0</v>
      </c>
      <c r="G108" s="57">
        <f>VLOOKUP($M108,PercentFHGoalStats!$A$3:$AE$998,14,FALSE)</f>
        <v>0</v>
      </c>
      <c r="H108" s="57">
        <f>VLOOKUP($M108,PercentFHGoalStats!$A$3:$AE$998,15,FALSE)</f>
        <v>0</v>
      </c>
      <c r="I108" s="57">
        <f>VLOOKUP($M108,PercentFHGoalStats!$A$3:$AE$998,17,FALSE)</f>
        <v>0.33333333333333331</v>
      </c>
      <c r="J108" s="57">
        <f>VLOOKUP($M108,PercentFHGoalStats!$A$3:$AE$998,18,FALSE)</f>
        <v>0</v>
      </c>
      <c r="K108" s="57">
        <f>VLOOKUP($M108,PercentFHGoalStats!$A$3:$AE$998,20,FALSE)</f>
        <v>0.33333333333333331</v>
      </c>
      <c r="L108" s="57">
        <f>VLOOKUP($M108,PercentFHGoalStats!$A$3:$AE$998,21,FALSE)</f>
        <v>0</v>
      </c>
      <c r="M108" s="53" t="str">
        <f>Fixtures!A108</f>
        <v>Grenoble Foot 38</v>
      </c>
      <c r="N108" s="54">
        <f>Fixtures!D108</f>
        <v>43693</v>
      </c>
      <c r="O108" s="53" t="str">
        <f>Fixtures!B108</f>
        <v>Troyes</v>
      </c>
      <c r="P108" s="57">
        <f>VLOOKUP($O108,PercentFHGoalStats!$A$3:$AE$998,5,FALSE)</f>
        <v>1</v>
      </c>
      <c r="Q108" s="57">
        <f>VLOOKUP($O108,PercentFHGoalStats!$A$3:$AE$998,7,FALSE)</f>
        <v>1</v>
      </c>
      <c r="R108" s="57">
        <f>VLOOKUP($O108,PercentFHGoalStats!$A$3:$AE$998,8,FALSE)</f>
        <v>0</v>
      </c>
      <c r="S108" s="57">
        <f>VLOOKUP($O108,PercentFHGoalStats!$A$3:$AE$998,10,FALSE)</f>
        <v>0</v>
      </c>
      <c r="T108" s="57">
        <f>VLOOKUP($O108,PercentFHGoalStats!$A$3:$AE$998,11,FALSE)</f>
        <v>0.66666666666666663</v>
      </c>
      <c r="U108" s="57">
        <f>VLOOKUP($O108,PercentFHGoalStats!$A$3:$AE$998,13,FALSE)</f>
        <v>1</v>
      </c>
      <c r="V108" s="57">
        <f>VLOOKUP($O108,PercentFHGoalStats!$A$3:$AE$998,14,FALSE)</f>
        <v>0</v>
      </c>
      <c r="W108" s="57">
        <f>VLOOKUP($O108,PercentFHGoalStats!$A$3:$AE$998,16,FALSE)</f>
        <v>0</v>
      </c>
      <c r="X108" s="57">
        <f>VLOOKUP($O108,PercentFHGoalStats!$A$3:$AE$998,17,FALSE)</f>
        <v>0.33333333333333331</v>
      </c>
      <c r="Y108" s="57">
        <f>VLOOKUP($O108,PercentFHGoalStats!$A$3:$AE$998,19,FALSE)</f>
        <v>0</v>
      </c>
      <c r="Z108" s="57">
        <f>VLOOKUP($O108,PercentFHGoalStats!$A$3:$AE$998,20,FALSE)</f>
        <v>0</v>
      </c>
      <c r="AA108" s="57">
        <f>VLOOKUP($O108,PercentFHGoalStats!$A$3:$AE$998,22,FALSE)</f>
        <v>0</v>
      </c>
    </row>
    <row r="109" spans="1:27" x14ac:dyDescent="0.3">
      <c r="A109" s="57">
        <f>VLOOKUP($M109,PercentFHGoalStats!$A$3:$AE$998,5,FALSE)</f>
        <v>0.66666666666666663</v>
      </c>
      <c r="B109" s="57">
        <f>VLOOKUP($M109,PercentFHGoalStats!$A$3:$AE$998,6,FALSE)</f>
        <v>0</v>
      </c>
      <c r="C109" s="57">
        <f>VLOOKUP($M109,PercentFHGoalStats!$A$3:$AE$998,8,FALSE)</f>
        <v>0</v>
      </c>
      <c r="D109" s="57">
        <f>VLOOKUP($M109,PercentFHGoalStats!$A$3:$AE$998,9,FALSE)</f>
        <v>0</v>
      </c>
      <c r="E109" s="57">
        <f>VLOOKUP($M109,PercentFHGoalStats!$A$3:$AE$998,11,FALSE)</f>
        <v>0</v>
      </c>
      <c r="F109" s="57">
        <f>VLOOKUP($M109,PercentFHGoalStats!$A$3:$AE$998,12,FALSE)</f>
        <v>0</v>
      </c>
      <c r="G109" s="57">
        <f>VLOOKUP($M109,PercentFHGoalStats!$A$3:$AE$998,14,FALSE)</f>
        <v>0</v>
      </c>
      <c r="H109" s="57">
        <f>VLOOKUP($M109,PercentFHGoalStats!$A$3:$AE$998,15,FALSE)</f>
        <v>0</v>
      </c>
      <c r="I109" s="57">
        <f>VLOOKUP($M109,PercentFHGoalStats!$A$3:$AE$998,17,FALSE)</f>
        <v>0.66666666666666663</v>
      </c>
      <c r="J109" s="57">
        <f>VLOOKUP($M109,PercentFHGoalStats!$A$3:$AE$998,18,FALSE)</f>
        <v>0</v>
      </c>
      <c r="K109" s="57">
        <f>VLOOKUP($M109,PercentFHGoalStats!$A$3:$AE$998,20,FALSE)</f>
        <v>0</v>
      </c>
      <c r="L109" s="57">
        <f>VLOOKUP($M109,PercentFHGoalStats!$A$3:$AE$998,21,FALSE)</f>
        <v>0</v>
      </c>
      <c r="M109" s="53" t="str">
        <f>Fixtures!A109</f>
        <v>Châteauroux</v>
      </c>
      <c r="N109" s="54">
        <f>Fixtures!D109</f>
        <v>43693</v>
      </c>
      <c r="O109" s="53" t="str">
        <f>Fixtures!B109</f>
        <v>Ajaccio</v>
      </c>
      <c r="P109" s="57">
        <f>VLOOKUP($O109,PercentFHGoalStats!$A$3:$AE$998,5,FALSE)</f>
        <v>0.66666666666666663</v>
      </c>
      <c r="Q109" s="57">
        <f>VLOOKUP($O109,PercentFHGoalStats!$A$3:$AE$998,7,FALSE)</f>
        <v>0</v>
      </c>
      <c r="R109" s="57">
        <f>VLOOKUP($O109,PercentFHGoalStats!$A$3:$AE$998,8,FALSE)</f>
        <v>0.33333333333333331</v>
      </c>
      <c r="S109" s="57">
        <f>VLOOKUP($O109,PercentFHGoalStats!$A$3:$AE$998,10,FALSE)</f>
        <v>0</v>
      </c>
      <c r="T109" s="57">
        <f>VLOOKUP($O109,PercentFHGoalStats!$A$3:$AE$998,11,FALSE)</f>
        <v>0.33333333333333331</v>
      </c>
      <c r="U109" s="57">
        <f>VLOOKUP($O109,PercentFHGoalStats!$A$3:$AE$998,13,FALSE)</f>
        <v>0</v>
      </c>
      <c r="V109" s="57">
        <f>VLOOKUP($O109,PercentFHGoalStats!$A$3:$AE$998,14,FALSE)</f>
        <v>0</v>
      </c>
      <c r="W109" s="57">
        <f>VLOOKUP($O109,PercentFHGoalStats!$A$3:$AE$998,16,FALSE)</f>
        <v>0</v>
      </c>
      <c r="X109" s="57">
        <f>VLOOKUP($O109,PercentFHGoalStats!$A$3:$AE$998,17,FALSE)</f>
        <v>0.33333333333333331</v>
      </c>
      <c r="Y109" s="57">
        <f>VLOOKUP($O109,PercentFHGoalStats!$A$3:$AE$998,19,FALSE)</f>
        <v>0</v>
      </c>
      <c r="Z109" s="57">
        <f>VLOOKUP($O109,PercentFHGoalStats!$A$3:$AE$998,20,FALSE)</f>
        <v>0.33333333333333331</v>
      </c>
      <c r="AA109" s="57">
        <f>VLOOKUP($O109,PercentFHGoalStats!$A$3:$AE$998,22,FALSE)</f>
        <v>0</v>
      </c>
    </row>
    <row r="110" spans="1:27" x14ac:dyDescent="0.3">
      <c r="A110" s="57">
        <f>VLOOKUP($M110,PercentFHGoalStats!$A$3:$AE$998,5,FALSE)</f>
        <v>0.66666666666666663</v>
      </c>
      <c r="B110" s="57">
        <f>VLOOKUP($M110,PercentFHGoalStats!$A$3:$AE$998,6,FALSE)</f>
        <v>1</v>
      </c>
      <c r="C110" s="57">
        <f>VLOOKUP($M110,PercentFHGoalStats!$A$3:$AE$998,8,FALSE)</f>
        <v>0.33333333333333331</v>
      </c>
      <c r="D110" s="57">
        <f>VLOOKUP($M110,PercentFHGoalStats!$A$3:$AE$998,9,FALSE)</f>
        <v>0</v>
      </c>
      <c r="E110" s="57">
        <f>VLOOKUP($M110,PercentFHGoalStats!$A$3:$AE$998,11,FALSE)</f>
        <v>0.66666666666666663</v>
      </c>
      <c r="F110" s="57">
        <f>VLOOKUP($M110,PercentFHGoalStats!$A$3:$AE$998,12,FALSE)</f>
        <v>1</v>
      </c>
      <c r="G110" s="57">
        <f>VLOOKUP($M110,PercentFHGoalStats!$A$3:$AE$998,14,FALSE)</f>
        <v>0.33333333333333331</v>
      </c>
      <c r="H110" s="57">
        <f>VLOOKUP($M110,PercentFHGoalStats!$A$3:$AE$998,15,FALSE)</f>
        <v>0</v>
      </c>
      <c r="I110" s="57">
        <f>VLOOKUP($M110,PercentFHGoalStats!$A$3:$AE$998,17,FALSE)</f>
        <v>0</v>
      </c>
      <c r="J110" s="57">
        <f>VLOOKUP($M110,PercentFHGoalStats!$A$3:$AE$998,18,FALSE)</f>
        <v>0</v>
      </c>
      <c r="K110" s="57">
        <f>VLOOKUP($M110,PercentFHGoalStats!$A$3:$AE$998,20,FALSE)</f>
        <v>0</v>
      </c>
      <c r="L110" s="57">
        <f>VLOOKUP($M110,PercentFHGoalStats!$A$3:$AE$998,21,FALSE)</f>
        <v>0</v>
      </c>
      <c r="M110" s="53" t="str">
        <f>Fixtures!A110</f>
        <v>Lorient</v>
      </c>
      <c r="N110" s="54">
        <f>Fixtures!D110</f>
        <v>43693</v>
      </c>
      <c r="O110" s="53" t="str">
        <f>Fixtures!B110</f>
        <v>Sochaux</v>
      </c>
      <c r="P110" s="57">
        <f>VLOOKUP($O110,PercentFHGoalStats!$A$3:$AE$998,5,FALSE)</f>
        <v>0.33333333333333331</v>
      </c>
      <c r="Q110" s="57">
        <f>VLOOKUP($O110,PercentFHGoalStats!$A$3:$AE$998,7,FALSE)</f>
        <v>1</v>
      </c>
      <c r="R110" s="57">
        <f>VLOOKUP($O110,PercentFHGoalStats!$A$3:$AE$998,8,FALSE)</f>
        <v>0</v>
      </c>
      <c r="S110" s="57">
        <f>VLOOKUP($O110,PercentFHGoalStats!$A$3:$AE$998,10,FALSE)</f>
        <v>0</v>
      </c>
      <c r="T110" s="57">
        <f>VLOOKUP($O110,PercentFHGoalStats!$A$3:$AE$998,11,FALSE)</f>
        <v>0</v>
      </c>
      <c r="U110" s="57">
        <f>VLOOKUP($O110,PercentFHGoalStats!$A$3:$AE$998,13,FALSE)</f>
        <v>0</v>
      </c>
      <c r="V110" s="57">
        <f>VLOOKUP($O110,PercentFHGoalStats!$A$3:$AE$998,14,FALSE)</f>
        <v>0</v>
      </c>
      <c r="W110" s="57">
        <f>VLOOKUP($O110,PercentFHGoalStats!$A$3:$AE$998,16,FALSE)</f>
        <v>0</v>
      </c>
      <c r="X110" s="57">
        <f>VLOOKUP($O110,PercentFHGoalStats!$A$3:$AE$998,17,FALSE)</f>
        <v>0.33333333333333331</v>
      </c>
      <c r="Y110" s="57">
        <f>VLOOKUP($O110,PercentFHGoalStats!$A$3:$AE$998,19,FALSE)</f>
        <v>1</v>
      </c>
      <c r="Z110" s="57">
        <f>VLOOKUP($O110,PercentFHGoalStats!$A$3:$AE$998,20,FALSE)</f>
        <v>0</v>
      </c>
      <c r="AA110" s="57">
        <f>VLOOKUP($O110,PercentFHGoalStats!$A$3:$AE$998,22,FALSE)</f>
        <v>0</v>
      </c>
    </row>
    <row r="111" spans="1:27" x14ac:dyDescent="0.3">
      <c r="A111" s="57">
        <f>VLOOKUP($M111,PercentFHGoalStats!$A$3:$AE$998,5,FALSE)</f>
        <v>0.33333333333333331</v>
      </c>
      <c r="B111" s="57">
        <f>VLOOKUP($M111,PercentFHGoalStats!$A$3:$AE$998,6,FALSE)</f>
        <v>0</v>
      </c>
      <c r="C111" s="57">
        <f>VLOOKUP($M111,PercentFHGoalStats!$A$3:$AE$998,8,FALSE)</f>
        <v>0</v>
      </c>
      <c r="D111" s="57">
        <f>VLOOKUP($M111,PercentFHGoalStats!$A$3:$AE$998,9,FALSE)</f>
        <v>0</v>
      </c>
      <c r="E111" s="57">
        <f>VLOOKUP($M111,PercentFHGoalStats!$A$3:$AE$998,11,FALSE)</f>
        <v>0</v>
      </c>
      <c r="F111" s="57">
        <f>VLOOKUP($M111,PercentFHGoalStats!$A$3:$AE$998,12,FALSE)</f>
        <v>0</v>
      </c>
      <c r="G111" s="57">
        <f>VLOOKUP($M111,PercentFHGoalStats!$A$3:$AE$998,14,FALSE)</f>
        <v>0</v>
      </c>
      <c r="H111" s="57">
        <f>VLOOKUP($M111,PercentFHGoalStats!$A$3:$AE$998,15,FALSE)</f>
        <v>0</v>
      </c>
      <c r="I111" s="57">
        <f>VLOOKUP($M111,PercentFHGoalStats!$A$3:$AE$998,17,FALSE)</f>
        <v>0.33333333333333331</v>
      </c>
      <c r="J111" s="57">
        <f>VLOOKUP($M111,PercentFHGoalStats!$A$3:$AE$998,18,FALSE)</f>
        <v>0</v>
      </c>
      <c r="K111" s="57">
        <f>VLOOKUP($M111,PercentFHGoalStats!$A$3:$AE$998,20,FALSE)</f>
        <v>0</v>
      </c>
      <c r="L111" s="57">
        <f>VLOOKUP($M111,PercentFHGoalStats!$A$3:$AE$998,21,FALSE)</f>
        <v>0</v>
      </c>
      <c r="M111" s="53" t="str">
        <f>Fixtures!A111</f>
        <v>Nancy</v>
      </c>
      <c r="N111" s="54">
        <f>Fixtures!D111</f>
        <v>43693</v>
      </c>
      <c r="O111" s="53" t="str">
        <f>Fixtures!B111</f>
        <v>Le Mans</v>
      </c>
      <c r="P111" s="57">
        <f>VLOOKUP($O111,PercentFHGoalStats!$A$3:$AE$998,5,FALSE)</f>
        <v>0.33333333333333331</v>
      </c>
      <c r="Q111" s="57">
        <f>VLOOKUP($O111,PercentFHGoalStats!$A$3:$AE$998,7,FALSE)</f>
        <v>0</v>
      </c>
      <c r="R111" s="57">
        <f>VLOOKUP($O111,PercentFHGoalStats!$A$3:$AE$998,8,FALSE)</f>
        <v>0</v>
      </c>
      <c r="S111" s="57">
        <f>VLOOKUP($O111,PercentFHGoalStats!$A$3:$AE$998,10,FALSE)</f>
        <v>0</v>
      </c>
      <c r="T111" s="57">
        <f>VLOOKUP($O111,PercentFHGoalStats!$A$3:$AE$998,11,FALSE)</f>
        <v>0.33333333333333331</v>
      </c>
      <c r="U111" s="57">
        <f>VLOOKUP($O111,PercentFHGoalStats!$A$3:$AE$998,13,FALSE)</f>
        <v>0</v>
      </c>
      <c r="V111" s="57">
        <f>VLOOKUP($O111,PercentFHGoalStats!$A$3:$AE$998,14,FALSE)</f>
        <v>0</v>
      </c>
      <c r="W111" s="57">
        <f>VLOOKUP($O111,PercentFHGoalStats!$A$3:$AE$998,16,FALSE)</f>
        <v>0</v>
      </c>
      <c r="X111" s="57">
        <f>VLOOKUP($O111,PercentFHGoalStats!$A$3:$AE$998,17,FALSE)</f>
        <v>0</v>
      </c>
      <c r="Y111" s="57">
        <f>VLOOKUP($O111,PercentFHGoalStats!$A$3:$AE$998,19,FALSE)</f>
        <v>0</v>
      </c>
      <c r="Z111" s="57">
        <f>VLOOKUP($O111,PercentFHGoalStats!$A$3:$AE$998,20,FALSE)</f>
        <v>0</v>
      </c>
      <c r="AA111" s="57">
        <f>VLOOKUP($O111,PercentFHGoalStats!$A$3:$AE$998,22,FALSE)</f>
        <v>0</v>
      </c>
    </row>
    <row r="112" spans="1:27" x14ac:dyDescent="0.3">
      <c r="A112" s="57">
        <f>VLOOKUP($M112,PercentFHGoalStats!$A$3:$AE$998,5,FALSE)</f>
        <v>0.66666666666666663</v>
      </c>
      <c r="B112" s="57">
        <f>VLOOKUP($M112,PercentFHGoalStats!$A$3:$AE$998,6,FALSE)</f>
        <v>1</v>
      </c>
      <c r="C112" s="57">
        <f>VLOOKUP($M112,PercentFHGoalStats!$A$3:$AE$998,8,FALSE)</f>
        <v>0</v>
      </c>
      <c r="D112" s="57">
        <f>VLOOKUP($M112,PercentFHGoalStats!$A$3:$AE$998,9,FALSE)</f>
        <v>0</v>
      </c>
      <c r="E112" s="57">
        <f>VLOOKUP($M112,PercentFHGoalStats!$A$3:$AE$998,11,FALSE)</f>
        <v>0</v>
      </c>
      <c r="F112" s="57">
        <f>VLOOKUP($M112,PercentFHGoalStats!$A$3:$AE$998,12,FALSE)</f>
        <v>0</v>
      </c>
      <c r="G112" s="57">
        <f>VLOOKUP($M112,PercentFHGoalStats!$A$3:$AE$998,14,FALSE)</f>
        <v>0</v>
      </c>
      <c r="H112" s="57">
        <f>VLOOKUP($M112,PercentFHGoalStats!$A$3:$AE$998,15,FALSE)</f>
        <v>0</v>
      </c>
      <c r="I112" s="57">
        <f>VLOOKUP($M112,PercentFHGoalStats!$A$3:$AE$998,17,FALSE)</f>
        <v>0.66666666666666663</v>
      </c>
      <c r="J112" s="57">
        <f>VLOOKUP($M112,PercentFHGoalStats!$A$3:$AE$998,18,FALSE)</f>
        <v>1</v>
      </c>
      <c r="K112" s="57">
        <f>VLOOKUP($M112,PercentFHGoalStats!$A$3:$AE$998,20,FALSE)</f>
        <v>0</v>
      </c>
      <c r="L112" s="57">
        <f>VLOOKUP($M112,PercentFHGoalStats!$A$3:$AE$998,21,FALSE)</f>
        <v>0</v>
      </c>
      <c r="M112" s="53" t="str">
        <f>Fixtures!A112</f>
        <v>Orléans</v>
      </c>
      <c r="N112" s="54">
        <f>Fixtures!D112</f>
        <v>43693</v>
      </c>
      <c r="O112" s="53" t="str">
        <f>Fixtures!B112</f>
        <v>Clermont</v>
      </c>
      <c r="P112" s="57">
        <f>VLOOKUP($O112,PercentFHGoalStats!$A$3:$AE$998,5,FALSE)</f>
        <v>0.66666666666666663</v>
      </c>
      <c r="Q112" s="57">
        <f>VLOOKUP($O112,PercentFHGoalStats!$A$3:$AE$998,7,FALSE)</f>
        <v>1</v>
      </c>
      <c r="R112" s="57">
        <f>VLOOKUP($O112,PercentFHGoalStats!$A$3:$AE$998,8,FALSE)</f>
        <v>0</v>
      </c>
      <c r="S112" s="57">
        <f>VLOOKUP($O112,PercentFHGoalStats!$A$3:$AE$998,10,FALSE)</f>
        <v>0</v>
      </c>
      <c r="T112" s="57">
        <f>VLOOKUP($O112,PercentFHGoalStats!$A$3:$AE$998,11,FALSE)</f>
        <v>0.33333333333333331</v>
      </c>
      <c r="U112" s="57">
        <f>VLOOKUP($O112,PercentFHGoalStats!$A$3:$AE$998,13,FALSE)</f>
        <v>0</v>
      </c>
      <c r="V112" s="57">
        <f>VLOOKUP($O112,PercentFHGoalStats!$A$3:$AE$998,14,FALSE)</f>
        <v>0</v>
      </c>
      <c r="W112" s="57">
        <f>VLOOKUP($O112,PercentFHGoalStats!$A$3:$AE$998,16,FALSE)</f>
        <v>0</v>
      </c>
      <c r="X112" s="57">
        <f>VLOOKUP($O112,PercentFHGoalStats!$A$3:$AE$998,17,FALSE)</f>
        <v>0.33333333333333331</v>
      </c>
      <c r="Y112" s="57">
        <f>VLOOKUP($O112,PercentFHGoalStats!$A$3:$AE$998,19,FALSE)</f>
        <v>1</v>
      </c>
      <c r="Z112" s="57">
        <f>VLOOKUP($O112,PercentFHGoalStats!$A$3:$AE$998,20,FALSE)</f>
        <v>0</v>
      </c>
      <c r="AA112" s="57">
        <f>VLOOKUP($O112,PercentFHGoalStats!$A$3:$AE$998,22,FALSE)</f>
        <v>0</v>
      </c>
    </row>
    <row r="113" spans="1:27" x14ac:dyDescent="0.3">
      <c r="A113" s="57">
        <f>VLOOKUP($M113,PercentFHGoalStats!$A$3:$AE$998,5,FALSE)</f>
        <v>1</v>
      </c>
      <c r="B113" s="57">
        <f>VLOOKUP($M113,PercentFHGoalStats!$A$3:$AE$998,6,FALSE)</f>
        <v>1</v>
      </c>
      <c r="C113" s="57">
        <f>VLOOKUP($M113,PercentFHGoalStats!$A$3:$AE$998,8,FALSE)</f>
        <v>0.33333333333333331</v>
      </c>
      <c r="D113" s="57">
        <f>VLOOKUP($M113,PercentFHGoalStats!$A$3:$AE$998,9,FALSE)</f>
        <v>0</v>
      </c>
      <c r="E113" s="57">
        <f>VLOOKUP($M113,PercentFHGoalStats!$A$3:$AE$998,11,FALSE)</f>
        <v>0.66666666666666663</v>
      </c>
      <c r="F113" s="57">
        <f>VLOOKUP($M113,PercentFHGoalStats!$A$3:$AE$998,12,FALSE)</f>
        <v>1</v>
      </c>
      <c r="G113" s="57">
        <f>VLOOKUP($M113,PercentFHGoalStats!$A$3:$AE$998,14,FALSE)</f>
        <v>0</v>
      </c>
      <c r="H113" s="57">
        <f>VLOOKUP($M113,PercentFHGoalStats!$A$3:$AE$998,15,FALSE)</f>
        <v>0</v>
      </c>
      <c r="I113" s="57">
        <f>VLOOKUP($M113,PercentFHGoalStats!$A$3:$AE$998,17,FALSE)</f>
        <v>0.66666666666666663</v>
      </c>
      <c r="J113" s="57">
        <f>VLOOKUP($M113,PercentFHGoalStats!$A$3:$AE$998,18,FALSE)</f>
        <v>0</v>
      </c>
      <c r="K113" s="57">
        <f>VLOOKUP($M113,PercentFHGoalStats!$A$3:$AE$998,20,FALSE)</f>
        <v>0</v>
      </c>
      <c r="L113" s="57">
        <f>VLOOKUP($M113,PercentFHGoalStats!$A$3:$AE$998,21,FALSE)</f>
        <v>0</v>
      </c>
      <c r="M113" s="53" t="str">
        <f>Fixtures!A113</f>
        <v>Paris</v>
      </c>
      <c r="N113" s="54">
        <f>Fixtures!D113</f>
        <v>43693</v>
      </c>
      <c r="O113" s="53" t="str">
        <f>Fixtures!B113</f>
        <v>Niort</v>
      </c>
      <c r="P113" s="57">
        <f>VLOOKUP($O113,PercentFHGoalStats!$A$3:$AE$998,5,FALSE)</f>
        <v>1</v>
      </c>
      <c r="Q113" s="57">
        <f>VLOOKUP($O113,PercentFHGoalStats!$A$3:$AE$998,7,FALSE)</f>
        <v>1</v>
      </c>
      <c r="R113" s="57">
        <f>VLOOKUP($O113,PercentFHGoalStats!$A$3:$AE$998,8,FALSE)</f>
        <v>0</v>
      </c>
      <c r="S113" s="57">
        <f>VLOOKUP($O113,PercentFHGoalStats!$A$3:$AE$998,10,FALSE)</f>
        <v>0</v>
      </c>
      <c r="T113" s="57">
        <f>VLOOKUP($O113,PercentFHGoalStats!$A$3:$AE$998,11,FALSE)</f>
        <v>0.66666666666666663</v>
      </c>
      <c r="U113" s="57">
        <f>VLOOKUP($O113,PercentFHGoalStats!$A$3:$AE$998,13,FALSE)</f>
        <v>1</v>
      </c>
      <c r="V113" s="57">
        <f>VLOOKUP($O113,PercentFHGoalStats!$A$3:$AE$998,14,FALSE)</f>
        <v>0</v>
      </c>
      <c r="W113" s="57">
        <f>VLOOKUP($O113,PercentFHGoalStats!$A$3:$AE$998,16,FALSE)</f>
        <v>0</v>
      </c>
      <c r="X113" s="57">
        <f>VLOOKUP($O113,PercentFHGoalStats!$A$3:$AE$998,17,FALSE)</f>
        <v>0.33333333333333331</v>
      </c>
      <c r="Y113" s="57">
        <f>VLOOKUP($O113,PercentFHGoalStats!$A$3:$AE$998,19,FALSE)</f>
        <v>0</v>
      </c>
      <c r="Z113" s="57">
        <f>VLOOKUP($O113,PercentFHGoalStats!$A$3:$AE$998,20,FALSE)</f>
        <v>0</v>
      </c>
      <c r="AA113" s="57">
        <f>VLOOKUP($O113,PercentFHGoalStats!$A$3:$AE$998,22,FALSE)</f>
        <v>0</v>
      </c>
    </row>
    <row r="114" spans="1:27" x14ac:dyDescent="0.3">
      <c r="A114" s="57" t="e">
        <f>VLOOKUP($M114,PercentFHGoalStats!$A$3:$AE$998,5,FALSE)</f>
        <v>#DIV/0!</v>
      </c>
      <c r="B114" s="57" t="e">
        <f>VLOOKUP($M114,PercentFHGoalStats!$A$3:$AE$998,6,FALSE)</f>
        <v>#DIV/0!</v>
      </c>
      <c r="C114" s="57" t="e">
        <f>VLOOKUP($M114,PercentFHGoalStats!$A$3:$AE$998,8,FALSE)</f>
        <v>#DIV/0!</v>
      </c>
      <c r="D114" s="57" t="e">
        <f>VLOOKUP($M114,PercentFHGoalStats!$A$3:$AE$998,9,FALSE)</f>
        <v>#DIV/0!</v>
      </c>
      <c r="E114" s="57" t="e">
        <f>VLOOKUP($M114,PercentFHGoalStats!$A$3:$AE$998,11,FALSE)</f>
        <v>#DIV/0!</v>
      </c>
      <c r="F114" s="57" t="e">
        <f>VLOOKUP($M114,PercentFHGoalStats!$A$3:$AE$998,12,FALSE)</f>
        <v>#DIV/0!</v>
      </c>
      <c r="G114" s="57" t="e">
        <f>VLOOKUP($M114,PercentFHGoalStats!$A$3:$AE$998,14,FALSE)</f>
        <v>#DIV/0!</v>
      </c>
      <c r="H114" s="57" t="e">
        <f>VLOOKUP($M114,PercentFHGoalStats!$A$3:$AE$998,15,FALSE)</f>
        <v>#DIV/0!</v>
      </c>
      <c r="I114" s="57" t="e">
        <f>VLOOKUP($M114,PercentFHGoalStats!$A$3:$AE$998,17,FALSE)</f>
        <v>#DIV/0!</v>
      </c>
      <c r="J114" s="57" t="e">
        <f>VLOOKUP($M114,PercentFHGoalStats!$A$3:$AE$998,18,FALSE)</f>
        <v>#DIV/0!</v>
      </c>
      <c r="K114" s="57" t="e">
        <f>VLOOKUP($M114,PercentFHGoalStats!$A$3:$AE$998,20,FALSE)</f>
        <v>#DIV/0!</v>
      </c>
      <c r="L114" s="57" t="e">
        <f>VLOOKUP($M114,PercentFHGoalStats!$A$3:$AE$998,21,FALSE)</f>
        <v>#DIV/0!</v>
      </c>
      <c r="M114" s="53" t="str">
        <f>Fixtures!A114</f>
        <v>Denizlispor</v>
      </c>
      <c r="N114" s="54">
        <f>Fixtures!D114</f>
        <v>43693</v>
      </c>
      <c r="O114" s="53" t="str">
        <f>Fixtures!B114</f>
        <v>Galatasaray</v>
      </c>
      <c r="P114" s="57" t="e">
        <f>VLOOKUP($O114,PercentFHGoalStats!$A$3:$AE$998,5,FALSE)</f>
        <v>#DIV/0!</v>
      </c>
      <c r="Q114" s="57" t="e">
        <f>VLOOKUP($O114,PercentFHGoalStats!$A$3:$AE$998,7,FALSE)</f>
        <v>#DIV/0!</v>
      </c>
      <c r="R114" s="57" t="e">
        <f>VLOOKUP($O114,PercentFHGoalStats!$A$3:$AE$998,8,FALSE)</f>
        <v>#DIV/0!</v>
      </c>
      <c r="S114" s="57" t="e">
        <f>VLOOKUP($O114,PercentFHGoalStats!$A$3:$AE$998,10,FALSE)</f>
        <v>#DIV/0!</v>
      </c>
      <c r="T114" s="57" t="e">
        <f>VLOOKUP($O114,PercentFHGoalStats!$A$3:$AE$998,11,FALSE)</f>
        <v>#DIV/0!</v>
      </c>
      <c r="U114" s="57" t="e">
        <f>VLOOKUP($O114,PercentFHGoalStats!$A$3:$AE$998,13,FALSE)</f>
        <v>#DIV/0!</v>
      </c>
      <c r="V114" s="57" t="e">
        <f>VLOOKUP($O114,PercentFHGoalStats!$A$3:$AE$998,14,FALSE)</f>
        <v>#DIV/0!</v>
      </c>
      <c r="W114" s="57" t="e">
        <f>VLOOKUP($O114,PercentFHGoalStats!$A$3:$AE$998,16,FALSE)</f>
        <v>#DIV/0!</v>
      </c>
      <c r="X114" s="57" t="e">
        <f>VLOOKUP($O114,PercentFHGoalStats!$A$3:$AE$998,17,FALSE)</f>
        <v>#DIV/0!</v>
      </c>
      <c r="Y114" s="57" t="e">
        <f>VLOOKUP($O114,PercentFHGoalStats!$A$3:$AE$998,19,FALSE)</f>
        <v>#DIV/0!</v>
      </c>
      <c r="Z114" s="57" t="e">
        <f>VLOOKUP($O114,PercentFHGoalStats!$A$3:$AE$998,20,FALSE)</f>
        <v>#DIV/0!</v>
      </c>
      <c r="AA114" s="57" t="e">
        <f>VLOOKUP($O114,PercentFHGoalStats!$A$3:$AE$998,22,FALSE)</f>
        <v>#DIV/0!</v>
      </c>
    </row>
    <row r="115" spans="1:27" x14ac:dyDescent="0.3">
      <c r="A115" s="57">
        <f>VLOOKUP($M115,PercentFHGoalStats!$A$3:$AE$998,5,FALSE)</f>
        <v>0.8</v>
      </c>
      <c r="B115" s="57">
        <f>VLOOKUP($M115,PercentFHGoalStats!$A$3:$AE$998,6,FALSE)</f>
        <v>1</v>
      </c>
      <c r="C115" s="57">
        <f>VLOOKUP($M115,PercentFHGoalStats!$A$3:$AE$998,8,FALSE)</f>
        <v>0.6</v>
      </c>
      <c r="D115" s="57">
        <f>VLOOKUP($M115,PercentFHGoalStats!$A$3:$AE$998,9,FALSE)</f>
        <v>1</v>
      </c>
      <c r="E115" s="57">
        <f>VLOOKUP($M115,PercentFHGoalStats!$A$3:$AE$998,11,FALSE)</f>
        <v>0.6</v>
      </c>
      <c r="F115" s="57">
        <f>VLOOKUP($M115,PercentFHGoalStats!$A$3:$AE$998,12,FALSE)</f>
        <v>1</v>
      </c>
      <c r="G115" s="57">
        <f>VLOOKUP($M115,PercentFHGoalStats!$A$3:$AE$998,14,FALSE)</f>
        <v>0.2</v>
      </c>
      <c r="H115" s="57">
        <f>VLOOKUP($M115,PercentFHGoalStats!$A$3:$AE$998,15,FALSE)</f>
        <v>0.5</v>
      </c>
      <c r="I115" s="57">
        <f>VLOOKUP($M115,PercentFHGoalStats!$A$3:$AE$998,17,FALSE)</f>
        <v>0.6</v>
      </c>
      <c r="J115" s="57">
        <f>VLOOKUP($M115,PercentFHGoalStats!$A$3:$AE$998,18,FALSE)</f>
        <v>0.5</v>
      </c>
      <c r="K115" s="57">
        <f>VLOOKUP($M115,PercentFHGoalStats!$A$3:$AE$998,20,FALSE)</f>
        <v>0</v>
      </c>
      <c r="L115" s="57">
        <f>VLOOKUP($M115,PercentFHGoalStats!$A$3:$AE$998,21,FALSE)</f>
        <v>0</v>
      </c>
      <c r="M115" s="53" t="str">
        <f>Fixtures!A115</f>
        <v>Randers</v>
      </c>
      <c r="N115" s="54">
        <f>Fixtures!D115</f>
        <v>43693</v>
      </c>
      <c r="O115" s="53" t="str">
        <f>Fixtures!B115</f>
        <v>København</v>
      </c>
      <c r="P115" s="57">
        <f>VLOOKUP($O115,PercentFHGoalStats!$A$3:$AE$998,5,FALSE)</f>
        <v>0.6</v>
      </c>
      <c r="Q115" s="57">
        <f>VLOOKUP($O115,PercentFHGoalStats!$A$3:$AE$998,7,FALSE)</f>
        <v>0.66666666666666663</v>
      </c>
      <c r="R115" s="57">
        <f>VLOOKUP($O115,PercentFHGoalStats!$A$3:$AE$998,8,FALSE)</f>
        <v>0.2</v>
      </c>
      <c r="S115" s="57">
        <f>VLOOKUP($O115,PercentFHGoalStats!$A$3:$AE$998,10,FALSE)</f>
        <v>0.33333333333333331</v>
      </c>
      <c r="T115" s="57">
        <f>VLOOKUP($O115,PercentFHGoalStats!$A$3:$AE$998,11,FALSE)</f>
        <v>0.6</v>
      </c>
      <c r="U115" s="57">
        <f>VLOOKUP($O115,PercentFHGoalStats!$A$3:$AE$998,13,FALSE)</f>
        <v>0.66666666666666663</v>
      </c>
      <c r="V115" s="57">
        <f>VLOOKUP($O115,PercentFHGoalStats!$A$3:$AE$998,14,FALSE)</f>
        <v>0</v>
      </c>
      <c r="W115" s="57">
        <f>VLOOKUP($O115,PercentFHGoalStats!$A$3:$AE$998,16,FALSE)</f>
        <v>0</v>
      </c>
      <c r="X115" s="57">
        <f>VLOOKUP($O115,PercentFHGoalStats!$A$3:$AE$998,17,FALSE)</f>
        <v>0.2</v>
      </c>
      <c r="Y115" s="57">
        <f>VLOOKUP($O115,PercentFHGoalStats!$A$3:$AE$998,19,FALSE)</f>
        <v>0.33333333333333331</v>
      </c>
      <c r="Z115" s="57">
        <f>VLOOKUP($O115,PercentFHGoalStats!$A$3:$AE$998,20,FALSE)</f>
        <v>0.2</v>
      </c>
      <c r="AA115" s="57">
        <f>VLOOKUP($O115,PercentFHGoalStats!$A$3:$AE$998,22,FALSE)</f>
        <v>0.33333333333333331</v>
      </c>
    </row>
    <row r="116" spans="1:27" x14ac:dyDescent="0.3">
      <c r="A116" s="57">
        <f>VLOOKUP($M116,PercentFHGoalStats!$A$3:$AE$998,5,FALSE)</f>
        <v>0.75</v>
      </c>
      <c r="B116" s="57">
        <f>VLOOKUP($M116,PercentFHGoalStats!$A$3:$AE$998,6,FALSE)</f>
        <v>0</v>
      </c>
      <c r="C116" s="57">
        <f>VLOOKUP($M116,PercentFHGoalStats!$A$3:$AE$998,8,FALSE)</f>
        <v>0.5</v>
      </c>
      <c r="D116" s="57">
        <f>VLOOKUP($M116,PercentFHGoalStats!$A$3:$AE$998,9,FALSE)</f>
        <v>0</v>
      </c>
      <c r="E116" s="57">
        <f>VLOOKUP($M116,PercentFHGoalStats!$A$3:$AE$998,11,FALSE)</f>
        <v>0.5</v>
      </c>
      <c r="F116" s="57">
        <f>VLOOKUP($M116,PercentFHGoalStats!$A$3:$AE$998,12,FALSE)</f>
        <v>0</v>
      </c>
      <c r="G116" s="57">
        <f>VLOOKUP($M116,PercentFHGoalStats!$A$3:$AE$998,14,FALSE)</f>
        <v>0</v>
      </c>
      <c r="H116" s="57">
        <f>VLOOKUP($M116,PercentFHGoalStats!$A$3:$AE$998,15,FALSE)</f>
        <v>0</v>
      </c>
      <c r="I116" s="57">
        <f>VLOOKUP($M116,PercentFHGoalStats!$A$3:$AE$998,17,FALSE)</f>
        <v>0.5</v>
      </c>
      <c r="J116" s="57">
        <f>VLOOKUP($M116,PercentFHGoalStats!$A$3:$AE$998,18,FALSE)</f>
        <v>0</v>
      </c>
      <c r="K116" s="57">
        <f>VLOOKUP($M116,PercentFHGoalStats!$A$3:$AE$998,20,FALSE)</f>
        <v>0.25</v>
      </c>
      <c r="L116" s="57">
        <f>VLOOKUP($M116,PercentFHGoalStats!$A$3:$AE$998,21,FALSE)</f>
        <v>0</v>
      </c>
      <c r="M116" s="53" t="str">
        <f>Fixtures!A116</f>
        <v>Nordsjælland</v>
      </c>
      <c r="N116" s="54">
        <f>Fixtures!D116</f>
        <v>43693</v>
      </c>
      <c r="O116" s="53" t="str">
        <f>Fixtures!B116</f>
        <v>OB</v>
      </c>
      <c r="P116" s="57">
        <f>VLOOKUP($O116,PercentFHGoalStats!$A$3:$AE$998,5,FALSE)</f>
        <v>0.6</v>
      </c>
      <c r="Q116" s="57">
        <f>VLOOKUP($O116,PercentFHGoalStats!$A$3:$AE$998,7,FALSE)</f>
        <v>0.5</v>
      </c>
      <c r="R116" s="57">
        <f>VLOOKUP($O116,PercentFHGoalStats!$A$3:$AE$998,8,FALSE)</f>
        <v>0.6</v>
      </c>
      <c r="S116" s="57">
        <f>VLOOKUP($O116,PercentFHGoalStats!$A$3:$AE$998,10,FALSE)</f>
        <v>0.5</v>
      </c>
      <c r="T116" s="57">
        <f>VLOOKUP($O116,PercentFHGoalStats!$A$3:$AE$998,11,FALSE)</f>
        <v>0.6</v>
      </c>
      <c r="U116" s="57">
        <f>VLOOKUP($O116,PercentFHGoalStats!$A$3:$AE$998,13,FALSE)</f>
        <v>0.5</v>
      </c>
      <c r="V116" s="57">
        <f>VLOOKUP($O116,PercentFHGoalStats!$A$3:$AE$998,14,FALSE)</f>
        <v>0.2</v>
      </c>
      <c r="W116" s="57">
        <f>VLOOKUP($O116,PercentFHGoalStats!$A$3:$AE$998,16,FALSE)</f>
        <v>0</v>
      </c>
      <c r="X116" s="57">
        <f>VLOOKUP($O116,PercentFHGoalStats!$A$3:$AE$998,17,FALSE)</f>
        <v>0.6</v>
      </c>
      <c r="Y116" s="57">
        <f>VLOOKUP($O116,PercentFHGoalStats!$A$3:$AE$998,19,FALSE)</f>
        <v>0.5</v>
      </c>
      <c r="Z116" s="57">
        <f>VLOOKUP($O116,PercentFHGoalStats!$A$3:$AE$998,20,FALSE)</f>
        <v>0</v>
      </c>
      <c r="AA116" s="57">
        <f>VLOOKUP($O116,PercentFHGoalStats!$A$3:$AE$998,22,FALSE)</f>
        <v>0</v>
      </c>
    </row>
    <row r="117" spans="1:27" x14ac:dyDescent="0.3">
      <c r="A117" s="57">
        <f>VLOOKUP($M117,PercentFHGoalStats!$A$3:$AE$998,5,FALSE)</f>
        <v>0.8</v>
      </c>
      <c r="B117" s="57">
        <f>VLOOKUP($M117,PercentFHGoalStats!$A$3:$AE$998,6,FALSE)</f>
        <v>1</v>
      </c>
      <c r="C117" s="57">
        <f>VLOOKUP($M117,PercentFHGoalStats!$A$3:$AE$998,8,FALSE)</f>
        <v>0.4</v>
      </c>
      <c r="D117" s="57">
        <f>VLOOKUP($M117,PercentFHGoalStats!$A$3:$AE$998,9,FALSE)</f>
        <v>0</v>
      </c>
      <c r="E117" s="57">
        <f>VLOOKUP($M117,PercentFHGoalStats!$A$3:$AE$998,11,FALSE)</f>
        <v>0.2</v>
      </c>
      <c r="F117" s="57">
        <f>VLOOKUP($M117,PercentFHGoalStats!$A$3:$AE$998,12,FALSE)</f>
        <v>0</v>
      </c>
      <c r="G117" s="57">
        <f>VLOOKUP($M117,PercentFHGoalStats!$A$3:$AE$998,14,FALSE)</f>
        <v>0</v>
      </c>
      <c r="H117" s="57">
        <f>VLOOKUP($M117,PercentFHGoalStats!$A$3:$AE$998,15,FALSE)</f>
        <v>0</v>
      </c>
      <c r="I117" s="57">
        <f>VLOOKUP($M117,PercentFHGoalStats!$A$3:$AE$998,17,FALSE)</f>
        <v>0.8</v>
      </c>
      <c r="J117" s="57">
        <f>VLOOKUP($M117,PercentFHGoalStats!$A$3:$AE$998,18,FALSE)</f>
        <v>1</v>
      </c>
      <c r="K117" s="57">
        <f>VLOOKUP($M117,PercentFHGoalStats!$A$3:$AE$998,20,FALSE)</f>
        <v>0.4</v>
      </c>
      <c r="L117" s="57">
        <f>VLOOKUP($M117,PercentFHGoalStats!$A$3:$AE$998,21,FALSE)</f>
        <v>0</v>
      </c>
      <c r="M117" s="53" t="str">
        <f>Fixtures!A117</f>
        <v>Orenburg</v>
      </c>
      <c r="N117" s="54">
        <f>Fixtures!D117</f>
        <v>43693</v>
      </c>
      <c r="O117" s="53" t="str">
        <f>Fixtures!B117</f>
        <v>Sochi</v>
      </c>
      <c r="P117" s="57">
        <f>VLOOKUP($O117,PercentFHGoalStats!$A$3:$AE$998,5,FALSE)</f>
        <v>0.5</v>
      </c>
      <c r="Q117" s="57">
        <f>VLOOKUP($O117,PercentFHGoalStats!$A$3:$AE$998,7,FALSE)</f>
        <v>0.5</v>
      </c>
      <c r="R117" s="57">
        <f>VLOOKUP($O117,PercentFHGoalStats!$A$3:$AE$998,8,FALSE)</f>
        <v>0.25</v>
      </c>
      <c r="S117" s="57">
        <f>VLOOKUP($O117,PercentFHGoalStats!$A$3:$AE$998,10,FALSE)</f>
        <v>0.5</v>
      </c>
      <c r="T117" s="57">
        <f>VLOOKUP($O117,PercentFHGoalStats!$A$3:$AE$998,11,FALSE)</f>
        <v>0</v>
      </c>
      <c r="U117" s="57">
        <f>VLOOKUP($O117,PercentFHGoalStats!$A$3:$AE$998,13,FALSE)</f>
        <v>0</v>
      </c>
      <c r="V117" s="57">
        <f>VLOOKUP($O117,PercentFHGoalStats!$A$3:$AE$998,14,FALSE)</f>
        <v>0</v>
      </c>
      <c r="W117" s="57">
        <f>VLOOKUP($O117,PercentFHGoalStats!$A$3:$AE$998,16,FALSE)</f>
        <v>0</v>
      </c>
      <c r="X117" s="57">
        <f>VLOOKUP($O117,PercentFHGoalStats!$A$3:$AE$998,17,FALSE)</f>
        <v>0.5</v>
      </c>
      <c r="Y117" s="57">
        <f>VLOOKUP($O117,PercentFHGoalStats!$A$3:$AE$998,19,FALSE)</f>
        <v>0.5</v>
      </c>
      <c r="Z117" s="57">
        <f>VLOOKUP($O117,PercentFHGoalStats!$A$3:$AE$998,20,FALSE)</f>
        <v>0.25</v>
      </c>
      <c r="AA117" s="57">
        <f>VLOOKUP($O117,PercentFHGoalStats!$A$3:$AE$998,22,FALSE)</f>
        <v>0.5</v>
      </c>
    </row>
    <row r="118" spans="1:27" x14ac:dyDescent="0.3">
      <c r="A118" s="57">
        <f>VLOOKUP($M118,PercentFHGoalStats!$A$3:$AE$998,5,FALSE)</f>
        <v>0.6428571428571429</v>
      </c>
      <c r="B118" s="57">
        <f>VLOOKUP($M118,PercentFHGoalStats!$A$3:$AE$998,6,FALSE)</f>
        <v>0.61538461538461542</v>
      </c>
      <c r="C118" s="57">
        <f>VLOOKUP($M118,PercentFHGoalStats!$A$3:$AE$998,8,FALSE)</f>
        <v>0.17857142857142858</v>
      </c>
      <c r="D118" s="57">
        <f>VLOOKUP($M118,PercentFHGoalStats!$A$3:$AE$998,9,FALSE)</f>
        <v>7.6923076923076927E-2</v>
      </c>
      <c r="E118" s="57">
        <f>VLOOKUP($M118,PercentFHGoalStats!$A$3:$AE$998,11,FALSE)</f>
        <v>0.42857142857142855</v>
      </c>
      <c r="F118" s="57">
        <f>VLOOKUP($M118,PercentFHGoalStats!$A$3:$AE$998,12,FALSE)</f>
        <v>0.46153846153846156</v>
      </c>
      <c r="G118" s="57">
        <f>VLOOKUP($M118,PercentFHGoalStats!$A$3:$AE$998,14,FALSE)</f>
        <v>7.1428571428571425E-2</v>
      </c>
      <c r="H118" s="57">
        <f>VLOOKUP($M118,PercentFHGoalStats!$A$3:$AE$998,15,FALSE)</f>
        <v>7.6923076923076927E-2</v>
      </c>
      <c r="I118" s="57">
        <f>VLOOKUP($M118,PercentFHGoalStats!$A$3:$AE$998,17,FALSE)</f>
        <v>0.32142857142857145</v>
      </c>
      <c r="J118" s="57">
        <f>VLOOKUP($M118,PercentFHGoalStats!$A$3:$AE$998,18,FALSE)</f>
        <v>0.23076923076923078</v>
      </c>
      <c r="K118" s="57">
        <f>VLOOKUP($M118,PercentFHGoalStats!$A$3:$AE$998,20,FALSE)</f>
        <v>3.5714285714285712E-2</v>
      </c>
      <c r="L118" s="57">
        <f>VLOOKUP($M118,PercentFHGoalStats!$A$3:$AE$998,21,FALSE)</f>
        <v>0</v>
      </c>
      <c r="M118" s="53" t="str">
        <f>Fixtures!A118</f>
        <v>Bohemians</v>
      </c>
      <c r="N118" s="54">
        <f>Fixtures!D118</f>
        <v>43693</v>
      </c>
      <c r="O118" s="53" t="str">
        <f>Fixtures!B118</f>
        <v>UCD</v>
      </c>
      <c r="P118" s="57">
        <f>VLOOKUP($O118,PercentFHGoalStats!$A$3:$AE$998,5,FALSE)</f>
        <v>0.84615384615384615</v>
      </c>
      <c r="Q118" s="57">
        <f>VLOOKUP($O118,PercentFHGoalStats!$A$3:$AE$998,7,FALSE)</f>
        <v>0.90909090909090906</v>
      </c>
      <c r="R118" s="57">
        <f>VLOOKUP($O118,PercentFHGoalStats!$A$3:$AE$998,8,FALSE)</f>
        <v>0.30769230769230771</v>
      </c>
      <c r="S118" s="57">
        <f>VLOOKUP($O118,PercentFHGoalStats!$A$3:$AE$998,10,FALSE)</f>
        <v>0.27272727272727271</v>
      </c>
      <c r="T118" s="57">
        <f>VLOOKUP($O118,PercentFHGoalStats!$A$3:$AE$998,11,FALSE)</f>
        <v>0.30769230769230771</v>
      </c>
      <c r="U118" s="57">
        <f>VLOOKUP($O118,PercentFHGoalStats!$A$3:$AE$998,13,FALSE)</f>
        <v>0.27272727272727271</v>
      </c>
      <c r="V118" s="57">
        <f>VLOOKUP($O118,PercentFHGoalStats!$A$3:$AE$998,14,FALSE)</f>
        <v>7.6923076923076927E-2</v>
      </c>
      <c r="W118" s="57">
        <f>VLOOKUP($O118,PercentFHGoalStats!$A$3:$AE$998,16,FALSE)</f>
        <v>0</v>
      </c>
      <c r="X118" s="57">
        <f>VLOOKUP($O118,PercentFHGoalStats!$A$3:$AE$998,17,FALSE)</f>
        <v>0.73076923076923073</v>
      </c>
      <c r="Y118" s="57">
        <f>VLOOKUP($O118,PercentFHGoalStats!$A$3:$AE$998,19,FALSE)</f>
        <v>0.81818181818181823</v>
      </c>
      <c r="Z118" s="57">
        <f>VLOOKUP($O118,PercentFHGoalStats!$A$3:$AE$998,20,FALSE)</f>
        <v>0.11538461538461539</v>
      </c>
      <c r="AA118" s="57">
        <f>VLOOKUP($O118,PercentFHGoalStats!$A$3:$AE$998,22,FALSE)</f>
        <v>0.18181818181818182</v>
      </c>
    </row>
    <row r="119" spans="1:27" x14ac:dyDescent="0.3">
      <c r="A119" s="57">
        <f>VLOOKUP($M119,PercentFHGoalStats!$A$3:$AE$998,5,FALSE)</f>
        <v>0.62962962962962965</v>
      </c>
      <c r="B119" s="57">
        <f>VLOOKUP($M119,PercentFHGoalStats!$A$3:$AE$998,6,FALSE)</f>
        <v>0.83333333333333337</v>
      </c>
      <c r="C119" s="57">
        <f>VLOOKUP($M119,PercentFHGoalStats!$A$3:$AE$998,8,FALSE)</f>
        <v>0.22222222222222221</v>
      </c>
      <c r="D119" s="57">
        <f>VLOOKUP($M119,PercentFHGoalStats!$A$3:$AE$998,9,FALSE)</f>
        <v>0.25</v>
      </c>
      <c r="E119" s="57">
        <f>VLOOKUP($M119,PercentFHGoalStats!$A$3:$AE$998,11,FALSE)</f>
        <v>0.48148148148148145</v>
      </c>
      <c r="F119" s="57">
        <f>VLOOKUP($M119,PercentFHGoalStats!$A$3:$AE$998,12,FALSE)</f>
        <v>0.66666666666666663</v>
      </c>
      <c r="G119" s="57">
        <f>VLOOKUP($M119,PercentFHGoalStats!$A$3:$AE$998,14,FALSE)</f>
        <v>0.14814814814814814</v>
      </c>
      <c r="H119" s="57">
        <f>VLOOKUP($M119,PercentFHGoalStats!$A$3:$AE$998,15,FALSE)</f>
        <v>0.16666666666666666</v>
      </c>
      <c r="I119" s="57">
        <f>VLOOKUP($M119,PercentFHGoalStats!$A$3:$AE$998,17,FALSE)</f>
        <v>0.25925925925925924</v>
      </c>
      <c r="J119" s="57">
        <f>VLOOKUP($M119,PercentFHGoalStats!$A$3:$AE$998,18,FALSE)</f>
        <v>0.25</v>
      </c>
      <c r="K119" s="57">
        <f>VLOOKUP($M119,PercentFHGoalStats!$A$3:$AE$998,20,FALSE)</f>
        <v>0</v>
      </c>
      <c r="L119" s="57">
        <f>VLOOKUP($M119,PercentFHGoalStats!$A$3:$AE$998,21,FALSE)</f>
        <v>0</v>
      </c>
      <c r="M119" s="53" t="str">
        <f>Fixtures!A119</f>
        <v>Derry City</v>
      </c>
      <c r="N119" s="54">
        <f>Fixtures!D119</f>
        <v>43693</v>
      </c>
      <c r="O119" s="53" t="str">
        <f>Fixtures!B119</f>
        <v>Shamrock Rovers</v>
      </c>
      <c r="P119" s="57">
        <f>VLOOKUP($O119,PercentFHGoalStats!$A$3:$AE$998,5,FALSE)</f>
        <v>0.65384615384615385</v>
      </c>
      <c r="Q119" s="57">
        <f>VLOOKUP($O119,PercentFHGoalStats!$A$3:$AE$998,7,FALSE)</f>
        <v>0.76923076923076927</v>
      </c>
      <c r="R119" s="57">
        <f>VLOOKUP($O119,PercentFHGoalStats!$A$3:$AE$998,8,FALSE)</f>
        <v>0.19230769230769232</v>
      </c>
      <c r="S119" s="57">
        <f>VLOOKUP($O119,PercentFHGoalStats!$A$3:$AE$998,10,FALSE)</f>
        <v>0.15384615384615385</v>
      </c>
      <c r="T119" s="57">
        <f>VLOOKUP($O119,PercentFHGoalStats!$A$3:$AE$998,11,FALSE)</f>
        <v>0.46153846153846156</v>
      </c>
      <c r="U119" s="57">
        <f>VLOOKUP($O119,PercentFHGoalStats!$A$3:$AE$998,13,FALSE)</f>
        <v>0.46153846153846156</v>
      </c>
      <c r="V119" s="57">
        <f>VLOOKUP($O119,PercentFHGoalStats!$A$3:$AE$998,14,FALSE)</f>
        <v>0.15384615384615385</v>
      </c>
      <c r="W119" s="57">
        <f>VLOOKUP($O119,PercentFHGoalStats!$A$3:$AE$998,16,FALSE)</f>
        <v>0.15384615384615385</v>
      </c>
      <c r="X119" s="57">
        <f>VLOOKUP($O119,PercentFHGoalStats!$A$3:$AE$998,17,FALSE)</f>
        <v>0.26923076923076922</v>
      </c>
      <c r="Y119" s="57">
        <f>VLOOKUP($O119,PercentFHGoalStats!$A$3:$AE$998,19,FALSE)</f>
        <v>0.38461538461538464</v>
      </c>
      <c r="Z119" s="57">
        <f>VLOOKUP($O119,PercentFHGoalStats!$A$3:$AE$998,20,FALSE)</f>
        <v>0</v>
      </c>
      <c r="AA119" s="57">
        <f>VLOOKUP($O119,PercentFHGoalStats!$A$3:$AE$998,22,FALSE)</f>
        <v>0</v>
      </c>
    </row>
    <row r="120" spans="1:27" x14ac:dyDescent="0.3">
      <c r="A120" s="57">
        <f>VLOOKUP($M120,PercentFHGoalStats!$A$3:$AE$998,5,FALSE)</f>
        <v>0.76</v>
      </c>
      <c r="B120" s="57">
        <f>VLOOKUP($M120,PercentFHGoalStats!$A$3:$AE$998,6,FALSE)</f>
        <v>0.75</v>
      </c>
      <c r="C120" s="57">
        <f>VLOOKUP($M120,PercentFHGoalStats!$A$3:$AE$998,8,FALSE)</f>
        <v>0.2</v>
      </c>
      <c r="D120" s="57">
        <f>VLOOKUP($M120,PercentFHGoalStats!$A$3:$AE$998,9,FALSE)</f>
        <v>0.16666666666666666</v>
      </c>
      <c r="E120" s="57">
        <f>VLOOKUP($M120,PercentFHGoalStats!$A$3:$AE$998,11,FALSE)</f>
        <v>0.52</v>
      </c>
      <c r="F120" s="57">
        <f>VLOOKUP($M120,PercentFHGoalStats!$A$3:$AE$998,12,FALSE)</f>
        <v>0.5</v>
      </c>
      <c r="G120" s="57">
        <f>VLOOKUP($M120,PercentFHGoalStats!$A$3:$AE$998,14,FALSE)</f>
        <v>0.12</v>
      </c>
      <c r="H120" s="57">
        <f>VLOOKUP($M120,PercentFHGoalStats!$A$3:$AE$998,15,FALSE)</f>
        <v>0.16666666666666666</v>
      </c>
      <c r="I120" s="57">
        <f>VLOOKUP($M120,PercentFHGoalStats!$A$3:$AE$998,17,FALSE)</f>
        <v>0.32</v>
      </c>
      <c r="J120" s="57">
        <f>VLOOKUP($M120,PercentFHGoalStats!$A$3:$AE$998,18,FALSE)</f>
        <v>0.25</v>
      </c>
      <c r="K120" s="57">
        <f>VLOOKUP($M120,PercentFHGoalStats!$A$3:$AE$998,20,FALSE)</f>
        <v>0.04</v>
      </c>
      <c r="L120" s="57">
        <f>VLOOKUP($M120,PercentFHGoalStats!$A$3:$AE$998,21,FALSE)</f>
        <v>0</v>
      </c>
      <c r="M120" s="53" t="str">
        <f>Fixtures!A120</f>
        <v>Dundalk</v>
      </c>
      <c r="N120" s="54">
        <f>Fixtures!D120</f>
        <v>43693</v>
      </c>
      <c r="O120" s="53" t="str">
        <f>Fixtures!B120</f>
        <v>Finn Harps</v>
      </c>
      <c r="P120" s="57">
        <f>VLOOKUP($O120,PercentFHGoalStats!$A$3:$AE$998,5,FALSE)</f>
        <v>0.6785714285714286</v>
      </c>
      <c r="Q120" s="57">
        <f>VLOOKUP($O120,PercentFHGoalStats!$A$3:$AE$998,7,FALSE)</f>
        <v>0.61538461538461542</v>
      </c>
      <c r="R120" s="57">
        <f>VLOOKUP($O120,PercentFHGoalStats!$A$3:$AE$998,8,FALSE)</f>
        <v>0.2857142857142857</v>
      </c>
      <c r="S120" s="57">
        <f>VLOOKUP($O120,PercentFHGoalStats!$A$3:$AE$998,10,FALSE)</f>
        <v>0.23076923076923078</v>
      </c>
      <c r="T120" s="57">
        <f>VLOOKUP($O120,PercentFHGoalStats!$A$3:$AE$998,11,FALSE)</f>
        <v>0.2857142857142857</v>
      </c>
      <c r="U120" s="57">
        <f>VLOOKUP($O120,PercentFHGoalStats!$A$3:$AE$998,13,FALSE)</f>
        <v>0.15384615384615385</v>
      </c>
      <c r="V120" s="57">
        <f>VLOOKUP($O120,PercentFHGoalStats!$A$3:$AE$998,14,FALSE)</f>
        <v>7.1428571428571425E-2</v>
      </c>
      <c r="W120" s="57">
        <f>VLOOKUP($O120,PercentFHGoalStats!$A$3:$AE$998,16,FALSE)</f>
        <v>0</v>
      </c>
      <c r="X120" s="57">
        <f>VLOOKUP($O120,PercentFHGoalStats!$A$3:$AE$998,17,FALSE)</f>
        <v>0.5</v>
      </c>
      <c r="Y120" s="57">
        <f>VLOOKUP($O120,PercentFHGoalStats!$A$3:$AE$998,19,FALSE)</f>
        <v>0.53846153846153844</v>
      </c>
      <c r="Z120" s="57">
        <f>VLOOKUP($O120,PercentFHGoalStats!$A$3:$AE$998,20,FALSE)</f>
        <v>0.25</v>
      </c>
      <c r="AA120" s="57">
        <f>VLOOKUP($O120,PercentFHGoalStats!$A$3:$AE$998,22,FALSE)</f>
        <v>0.23076923076923078</v>
      </c>
    </row>
    <row r="121" spans="1:27" x14ac:dyDescent="0.3">
      <c r="A121" s="57">
        <f>VLOOKUP($M121,PercentFHGoalStats!$A$3:$AE$998,5,FALSE)</f>
        <v>0.6428571428571429</v>
      </c>
      <c r="B121" s="57">
        <f>VLOOKUP($M121,PercentFHGoalStats!$A$3:$AE$998,6,FALSE)</f>
        <v>0.5714285714285714</v>
      </c>
      <c r="C121" s="57">
        <f>VLOOKUP($M121,PercentFHGoalStats!$A$3:$AE$998,8,FALSE)</f>
        <v>0.17857142857142858</v>
      </c>
      <c r="D121" s="57">
        <f>VLOOKUP($M121,PercentFHGoalStats!$A$3:$AE$998,9,FALSE)</f>
        <v>0.14285714285714285</v>
      </c>
      <c r="E121" s="57">
        <f>VLOOKUP($M121,PercentFHGoalStats!$A$3:$AE$998,11,FALSE)</f>
        <v>0.39285714285714285</v>
      </c>
      <c r="F121" s="57">
        <f>VLOOKUP($M121,PercentFHGoalStats!$A$3:$AE$998,12,FALSE)</f>
        <v>0.42857142857142855</v>
      </c>
      <c r="G121" s="57">
        <f>VLOOKUP($M121,PercentFHGoalStats!$A$3:$AE$998,14,FALSE)</f>
        <v>7.1428571428571425E-2</v>
      </c>
      <c r="H121" s="57">
        <f>VLOOKUP($M121,PercentFHGoalStats!$A$3:$AE$998,15,FALSE)</f>
        <v>7.1428571428571425E-2</v>
      </c>
      <c r="I121" s="57">
        <f>VLOOKUP($M121,PercentFHGoalStats!$A$3:$AE$998,17,FALSE)</f>
        <v>0.35714285714285715</v>
      </c>
      <c r="J121" s="57">
        <f>VLOOKUP($M121,PercentFHGoalStats!$A$3:$AE$998,18,FALSE)</f>
        <v>0.21428571428571427</v>
      </c>
      <c r="K121" s="57">
        <f>VLOOKUP($M121,PercentFHGoalStats!$A$3:$AE$998,20,FALSE)</f>
        <v>3.5714285714285712E-2</v>
      </c>
      <c r="L121" s="57">
        <f>VLOOKUP($M121,PercentFHGoalStats!$A$3:$AE$998,21,FALSE)</f>
        <v>7.1428571428571425E-2</v>
      </c>
      <c r="M121" s="53" t="str">
        <f>Fixtures!A121</f>
        <v>St Patrick's Athl.</v>
      </c>
      <c r="N121" s="54">
        <f>Fixtures!D121</f>
        <v>43693</v>
      </c>
      <c r="O121" s="53" t="str">
        <f>Fixtures!B121</f>
        <v>Sligo Rovers</v>
      </c>
      <c r="P121" s="57">
        <f>VLOOKUP($O121,PercentFHGoalStats!$A$3:$AE$998,5,FALSE)</f>
        <v>0.55555555555555558</v>
      </c>
      <c r="Q121" s="57">
        <f>VLOOKUP($O121,PercentFHGoalStats!$A$3:$AE$998,7,FALSE)</f>
        <v>0.61538461538461542</v>
      </c>
      <c r="R121" s="57">
        <f>VLOOKUP($O121,PercentFHGoalStats!$A$3:$AE$998,8,FALSE)</f>
        <v>0.22222222222222221</v>
      </c>
      <c r="S121" s="57">
        <f>VLOOKUP($O121,PercentFHGoalStats!$A$3:$AE$998,10,FALSE)</f>
        <v>0.15384615384615385</v>
      </c>
      <c r="T121" s="57">
        <f>VLOOKUP($O121,PercentFHGoalStats!$A$3:$AE$998,11,FALSE)</f>
        <v>0.29629629629629628</v>
      </c>
      <c r="U121" s="57">
        <f>VLOOKUP($O121,PercentFHGoalStats!$A$3:$AE$998,13,FALSE)</f>
        <v>0.23076923076923078</v>
      </c>
      <c r="V121" s="57">
        <f>VLOOKUP($O121,PercentFHGoalStats!$A$3:$AE$998,14,FALSE)</f>
        <v>7.407407407407407E-2</v>
      </c>
      <c r="W121" s="57">
        <f>VLOOKUP($O121,PercentFHGoalStats!$A$3:$AE$998,16,FALSE)</f>
        <v>0</v>
      </c>
      <c r="X121" s="57">
        <f>VLOOKUP($O121,PercentFHGoalStats!$A$3:$AE$998,17,FALSE)</f>
        <v>0.44444444444444442</v>
      </c>
      <c r="Y121" s="57">
        <f>VLOOKUP($O121,PercentFHGoalStats!$A$3:$AE$998,19,FALSE)</f>
        <v>0.46153846153846156</v>
      </c>
      <c r="Z121" s="57">
        <f>VLOOKUP($O121,PercentFHGoalStats!$A$3:$AE$998,20,FALSE)</f>
        <v>7.407407407407407E-2</v>
      </c>
      <c r="AA121" s="57">
        <f>VLOOKUP($O121,PercentFHGoalStats!$A$3:$AE$998,22,FALSE)</f>
        <v>0.15384615384615385</v>
      </c>
    </row>
    <row r="122" spans="1:27" x14ac:dyDescent="0.3">
      <c r="A122" s="57">
        <f>VLOOKUP($M122,PercentFHGoalStats!$A$3:$AE$998,5,FALSE)</f>
        <v>0.68</v>
      </c>
      <c r="B122" s="57">
        <f>VLOOKUP($M122,PercentFHGoalStats!$A$3:$AE$998,6,FALSE)</f>
        <v>0.75</v>
      </c>
      <c r="C122" s="57">
        <f>VLOOKUP($M122,PercentFHGoalStats!$A$3:$AE$998,8,FALSE)</f>
        <v>0.32</v>
      </c>
      <c r="D122" s="57">
        <f>VLOOKUP($M122,PercentFHGoalStats!$A$3:$AE$998,9,FALSE)</f>
        <v>0.25</v>
      </c>
      <c r="E122" s="57">
        <f>VLOOKUP($M122,PercentFHGoalStats!$A$3:$AE$998,11,FALSE)</f>
        <v>0.44</v>
      </c>
      <c r="F122" s="57">
        <f>VLOOKUP($M122,PercentFHGoalStats!$A$3:$AE$998,12,FALSE)</f>
        <v>0.58333333333333337</v>
      </c>
      <c r="G122" s="57">
        <f>VLOOKUP($M122,PercentFHGoalStats!$A$3:$AE$998,14,FALSE)</f>
        <v>0.04</v>
      </c>
      <c r="H122" s="57">
        <f>VLOOKUP($M122,PercentFHGoalStats!$A$3:$AE$998,15,FALSE)</f>
        <v>8.3333333333333329E-2</v>
      </c>
      <c r="I122" s="57">
        <f>VLOOKUP($M122,PercentFHGoalStats!$A$3:$AE$998,17,FALSE)</f>
        <v>0.44</v>
      </c>
      <c r="J122" s="57">
        <f>VLOOKUP($M122,PercentFHGoalStats!$A$3:$AE$998,18,FALSE)</f>
        <v>0.41666666666666669</v>
      </c>
      <c r="K122" s="57">
        <f>VLOOKUP($M122,PercentFHGoalStats!$A$3:$AE$998,20,FALSE)</f>
        <v>0.2</v>
      </c>
      <c r="L122" s="57">
        <f>VLOOKUP($M122,PercentFHGoalStats!$A$3:$AE$998,21,FALSE)</f>
        <v>0</v>
      </c>
      <c r="M122" s="53" t="str">
        <f>Fixtures!A122</f>
        <v>Waterford</v>
      </c>
      <c r="N122" s="54">
        <f>Fixtures!D122</f>
        <v>43693</v>
      </c>
      <c r="O122" s="53" t="str">
        <f>Fixtures!B122</f>
        <v>Cork City</v>
      </c>
      <c r="P122" s="57">
        <f>VLOOKUP($O122,PercentFHGoalStats!$A$3:$AE$998,5,FALSE)</f>
        <v>0.61538461538461542</v>
      </c>
      <c r="Q122" s="57">
        <f>VLOOKUP($O122,PercentFHGoalStats!$A$3:$AE$998,7,FALSE)</f>
        <v>0.61538461538461542</v>
      </c>
      <c r="R122" s="57">
        <f>VLOOKUP($O122,PercentFHGoalStats!$A$3:$AE$998,8,FALSE)</f>
        <v>0.15384615384615385</v>
      </c>
      <c r="S122" s="57">
        <f>VLOOKUP($O122,PercentFHGoalStats!$A$3:$AE$998,10,FALSE)</f>
        <v>0.15384615384615385</v>
      </c>
      <c r="T122" s="57">
        <f>VLOOKUP($O122,PercentFHGoalStats!$A$3:$AE$998,11,FALSE)</f>
        <v>0.38461538461538464</v>
      </c>
      <c r="U122" s="57">
        <f>VLOOKUP($O122,PercentFHGoalStats!$A$3:$AE$998,13,FALSE)</f>
        <v>0.38461538461538464</v>
      </c>
      <c r="V122" s="57">
        <f>VLOOKUP($O122,PercentFHGoalStats!$A$3:$AE$998,14,FALSE)</f>
        <v>3.8461538461538464E-2</v>
      </c>
      <c r="W122" s="57">
        <f>VLOOKUP($O122,PercentFHGoalStats!$A$3:$AE$998,16,FALSE)</f>
        <v>7.6923076923076927E-2</v>
      </c>
      <c r="X122" s="57">
        <f>VLOOKUP($O122,PercentFHGoalStats!$A$3:$AE$998,17,FALSE)</f>
        <v>0.34615384615384615</v>
      </c>
      <c r="Y122" s="57">
        <f>VLOOKUP($O122,PercentFHGoalStats!$A$3:$AE$998,19,FALSE)</f>
        <v>0.38461538461538464</v>
      </c>
      <c r="Z122" s="57">
        <f>VLOOKUP($O122,PercentFHGoalStats!$A$3:$AE$998,20,FALSE)</f>
        <v>0.11538461538461539</v>
      </c>
      <c r="AA122" s="57">
        <f>VLOOKUP($O122,PercentFHGoalStats!$A$3:$AE$998,22,FALSE)</f>
        <v>7.6923076923076927E-2</v>
      </c>
    </row>
    <row r="123" spans="1:27" x14ac:dyDescent="0.3">
      <c r="A123" s="57">
        <f>VLOOKUP($M123,PercentFHGoalStats!$A$3:$AE$998,5,FALSE)</f>
        <v>0.66666666666666663</v>
      </c>
      <c r="B123" s="57">
        <f>VLOOKUP($M123,PercentFHGoalStats!$A$3:$AE$998,6,FALSE)</f>
        <v>1</v>
      </c>
      <c r="C123" s="57">
        <f>VLOOKUP($M123,PercentFHGoalStats!$A$3:$AE$998,8,FALSE)</f>
        <v>0.66666666666666663</v>
      </c>
      <c r="D123" s="57">
        <f>VLOOKUP($M123,PercentFHGoalStats!$A$3:$AE$998,9,FALSE)</f>
        <v>1</v>
      </c>
      <c r="E123" s="57">
        <f>VLOOKUP($M123,PercentFHGoalStats!$A$3:$AE$998,11,FALSE)</f>
        <v>0.66666666666666663</v>
      </c>
      <c r="F123" s="57">
        <f>VLOOKUP($M123,PercentFHGoalStats!$A$3:$AE$998,12,FALSE)</f>
        <v>1</v>
      </c>
      <c r="G123" s="57">
        <f>VLOOKUP($M123,PercentFHGoalStats!$A$3:$AE$998,14,FALSE)</f>
        <v>0.33333333333333331</v>
      </c>
      <c r="H123" s="57">
        <f>VLOOKUP($M123,PercentFHGoalStats!$A$3:$AE$998,15,FALSE)</f>
        <v>1</v>
      </c>
      <c r="I123" s="57">
        <f>VLOOKUP($M123,PercentFHGoalStats!$A$3:$AE$998,17,FALSE)</f>
        <v>0.33333333333333331</v>
      </c>
      <c r="J123" s="57">
        <f>VLOOKUP($M123,PercentFHGoalStats!$A$3:$AE$998,18,FALSE)</f>
        <v>0</v>
      </c>
      <c r="K123" s="57">
        <f>VLOOKUP($M123,PercentFHGoalStats!$A$3:$AE$998,20,FALSE)</f>
        <v>0</v>
      </c>
      <c r="L123" s="57">
        <f>VLOOKUP($M123,PercentFHGoalStats!$A$3:$AE$998,21,FALSE)</f>
        <v>0</v>
      </c>
      <c r="M123" s="53" t="str">
        <f>Fixtures!A123</f>
        <v>Club Brugge</v>
      </c>
      <c r="N123" s="54">
        <f>Fixtures!D123</f>
        <v>43693</v>
      </c>
      <c r="O123" s="53" t="str">
        <f>Fixtures!B123</f>
        <v>AS Eupen</v>
      </c>
      <c r="P123" s="57">
        <f>VLOOKUP($O123,PercentFHGoalStats!$A$3:$AE$998,5,FALSE)</f>
        <v>1</v>
      </c>
      <c r="Q123" s="57">
        <f>VLOOKUP($O123,PercentFHGoalStats!$A$3:$AE$998,7,FALSE)</f>
        <v>1</v>
      </c>
      <c r="R123" s="57">
        <f>VLOOKUP($O123,PercentFHGoalStats!$A$3:$AE$998,8,FALSE)</f>
        <v>0.66666666666666663</v>
      </c>
      <c r="S123" s="57">
        <f>VLOOKUP($O123,PercentFHGoalStats!$A$3:$AE$998,10,FALSE)</f>
        <v>1</v>
      </c>
      <c r="T123" s="57">
        <f>VLOOKUP($O123,PercentFHGoalStats!$A$3:$AE$998,11,FALSE)</f>
        <v>0.33333333333333331</v>
      </c>
      <c r="U123" s="57">
        <f>VLOOKUP($O123,PercentFHGoalStats!$A$3:$AE$998,13,FALSE)</f>
        <v>0</v>
      </c>
      <c r="V123" s="57">
        <f>VLOOKUP($O123,PercentFHGoalStats!$A$3:$AE$998,14,FALSE)</f>
        <v>0</v>
      </c>
      <c r="W123" s="57">
        <f>VLOOKUP($O123,PercentFHGoalStats!$A$3:$AE$998,16,FALSE)</f>
        <v>0</v>
      </c>
      <c r="X123" s="57">
        <f>VLOOKUP($O123,PercentFHGoalStats!$A$3:$AE$998,17,FALSE)</f>
        <v>1</v>
      </c>
      <c r="Y123" s="57">
        <f>VLOOKUP($O123,PercentFHGoalStats!$A$3:$AE$998,19,FALSE)</f>
        <v>1</v>
      </c>
      <c r="Z123" s="57">
        <f>VLOOKUP($O123,PercentFHGoalStats!$A$3:$AE$998,20,FALSE)</f>
        <v>0.33333333333333331</v>
      </c>
      <c r="AA123" s="57">
        <f>VLOOKUP($O123,PercentFHGoalStats!$A$3:$AE$998,22,FALSE)</f>
        <v>1</v>
      </c>
    </row>
    <row r="124" spans="1:27" x14ac:dyDescent="0.3">
      <c r="A124" s="57">
        <f>VLOOKUP($M124,PercentFHGoalStats!$A$3:$AE$998,5,FALSE)</f>
        <v>1</v>
      </c>
      <c r="B124" s="57">
        <f>VLOOKUP($M124,PercentFHGoalStats!$A$3:$AE$998,6,FALSE)</f>
        <v>1</v>
      </c>
      <c r="C124" s="57">
        <f>VLOOKUP($M124,PercentFHGoalStats!$A$3:$AE$998,8,FALSE)</f>
        <v>0.4</v>
      </c>
      <c r="D124" s="57">
        <f>VLOOKUP($M124,PercentFHGoalStats!$A$3:$AE$998,9,FALSE)</f>
        <v>0.33333333333333331</v>
      </c>
      <c r="E124" s="57">
        <f>VLOOKUP($M124,PercentFHGoalStats!$A$3:$AE$998,11,FALSE)</f>
        <v>0.4</v>
      </c>
      <c r="F124" s="57">
        <f>VLOOKUP($M124,PercentFHGoalStats!$A$3:$AE$998,12,FALSE)</f>
        <v>0.33333333333333331</v>
      </c>
      <c r="G124" s="57">
        <f>VLOOKUP($M124,PercentFHGoalStats!$A$3:$AE$998,14,FALSE)</f>
        <v>0.2</v>
      </c>
      <c r="H124" s="57">
        <f>VLOOKUP($M124,PercentFHGoalStats!$A$3:$AE$998,15,FALSE)</f>
        <v>0.33333333333333331</v>
      </c>
      <c r="I124" s="57">
        <f>VLOOKUP($M124,PercentFHGoalStats!$A$3:$AE$998,17,FALSE)</f>
        <v>0.6</v>
      </c>
      <c r="J124" s="57">
        <f>VLOOKUP($M124,PercentFHGoalStats!$A$3:$AE$998,18,FALSE)</f>
        <v>0.66666666666666663</v>
      </c>
      <c r="K124" s="57">
        <f>VLOOKUP($M124,PercentFHGoalStats!$A$3:$AE$998,20,FALSE)</f>
        <v>0.2</v>
      </c>
      <c r="L124" s="57">
        <f>VLOOKUP($M124,PercentFHGoalStats!$A$3:$AE$998,21,FALSE)</f>
        <v>0</v>
      </c>
      <c r="M124" s="53" t="str">
        <f>Fixtures!A124</f>
        <v>České Budějovice</v>
      </c>
      <c r="N124" s="54">
        <f>Fixtures!D124</f>
        <v>43693</v>
      </c>
      <c r="O124" s="53" t="str">
        <f>Fixtures!B124</f>
        <v>Slavia Praha</v>
      </c>
      <c r="P124" s="57">
        <f>VLOOKUP($O124,PercentFHGoalStats!$A$3:$AE$998,5,FALSE)</f>
        <v>0.5</v>
      </c>
      <c r="Q124" s="57">
        <f>VLOOKUP($O124,PercentFHGoalStats!$A$3:$AE$998,7,FALSE)</f>
        <v>0.33333333333333331</v>
      </c>
      <c r="R124" s="57">
        <f>VLOOKUP($O124,PercentFHGoalStats!$A$3:$AE$998,8,FALSE)</f>
        <v>0.25</v>
      </c>
      <c r="S124" s="57">
        <f>VLOOKUP($O124,PercentFHGoalStats!$A$3:$AE$998,10,FALSE)</f>
        <v>0.33333333333333331</v>
      </c>
      <c r="T124" s="57">
        <f>VLOOKUP($O124,PercentFHGoalStats!$A$3:$AE$998,11,FALSE)</f>
        <v>0.5</v>
      </c>
      <c r="U124" s="57">
        <f>VLOOKUP($O124,PercentFHGoalStats!$A$3:$AE$998,13,FALSE)</f>
        <v>0.33333333333333331</v>
      </c>
      <c r="V124" s="57">
        <f>VLOOKUP($O124,PercentFHGoalStats!$A$3:$AE$998,14,FALSE)</f>
        <v>0.25</v>
      </c>
      <c r="W124" s="57">
        <f>VLOOKUP($O124,PercentFHGoalStats!$A$3:$AE$998,16,FALSE)</f>
        <v>0.33333333333333331</v>
      </c>
      <c r="X124" s="57">
        <f>VLOOKUP($O124,PercentFHGoalStats!$A$3:$AE$998,17,FALSE)</f>
        <v>0</v>
      </c>
      <c r="Y124" s="57">
        <f>VLOOKUP($O124,PercentFHGoalStats!$A$3:$AE$998,19,FALSE)</f>
        <v>0</v>
      </c>
      <c r="Z124" s="57">
        <f>VLOOKUP($O124,PercentFHGoalStats!$A$3:$AE$998,20,FALSE)</f>
        <v>0</v>
      </c>
      <c r="AA124" s="57">
        <f>VLOOKUP($O124,PercentFHGoalStats!$A$3:$AE$998,22,FALSE)</f>
        <v>0</v>
      </c>
    </row>
    <row r="125" spans="1:27" x14ac:dyDescent="0.3">
      <c r="A125" s="57">
        <f>VLOOKUP($M125,PercentFHGoalStats!$A$3:$AE$998,5,FALSE)</f>
        <v>0.75</v>
      </c>
      <c r="B125" s="57">
        <f>VLOOKUP($M125,PercentFHGoalStats!$A$3:$AE$998,6,FALSE)</f>
        <v>1</v>
      </c>
      <c r="C125" s="57">
        <f>VLOOKUP($M125,PercentFHGoalStats!$A$3:$AE$998,8,FALSE)</f>
        <v>0.5</v>
      </c>
      <c r="D125" s="57">
        <f>VLOOKUP($M125,PercentFHGoalStats!$A$3:$AE$998,9,FALSE)</f>
        <v>0.5</v>
      </c>
      <c r="E125" s="57">
        <f>VLOOKUP($M125,PercentFHGoalStats!$A$3:$AE$998,11,FALSE)</f>
        <v>0.75</v>
      </c>
      <c r="F125" s="57">
        <f>VLOOKUP($M125,PercentFHGoalStats!$A$3:$AE$998,12,FALSE)</f>
        <v>1</v>
      </c>
      <c r="G125" s="57">
        <f>VLOOKUP($M125,PercentFHGoalStats!$A$3:$AE$998,14,FALSE)</f>
        <v>0.5</v>
      </c>
      <c r="H125" s="57">
        <f>VLOOKUP($M125,PercentFHGoalStats!$A$3:$AE$998,15,FALSE)</f>
        <v>0.5</v>
      </c>
      <c r="I125" s="57">
        <f>VLOOKUP($M125,PercentFHGoalStats!$A$3:$AE$998,17,FALSE)</f>
        <v>0</v>
      </c>
      <c r="J125" s="57">
        <f>VLOOKUP($M125,PercentFHGoalStats!$A$3:$AE$998,18,FALSE)</f>
        <v>0</v>
      </c>
      <c r="K125" s="57">
        <f>VLOOKUP($M125,PercentFHGoalStats!$A$3:$AE$998,20,FALSE)</f>
        <v>0</v>
      </c>
      <c r="L125" s="57">
        <f>VLOOKUP($M125,PercentFHGoalStats!$A$3:$AE$998,21,FALSE)</f>
        <v>0</v>
      </c>
      <c r="M125" s="53" t="str">
        <f>Fixtures!A125</f>
        <v>Dinamo Zagreb</v>
      </c>
      <c r="N125" s="54">
        <f>Fixtures!D125</f>
        <v>43693</v>
      </c>
      <c r="O125" s="53" t="str">
        <f>Fixtures!B125</f>
        <v>Inter Zaprešić</v>
      </c>
      <c r="P125" s="57">
        <f>VLOOKUP($O125,PercentFHGoalStats!$A$3:$AE$998,5,FALSE)</f>
        <v>0.66666666666666663</v>
      </c>
      <c r="Q125" s="57">
        <f>VLOOKUP($O125,PercentFHGoalStats!$A$3:$AE$998,7,FALSE)</f>
        <v>1</v>
      </c>
      <c r="R125" s="57">
        <f>VLOOKUP($O125,PercentFHGoalStats!$A$3:$AE$998,8,FALSE)</f>
        <v>0</v>
      </c>
      <c r="S125" s="57">
        <f>VLOOKUP($O125,PercentFHGoalStats!$A$3:$AE$998,10,FALSE)</f>
        <v>0</v>
      </c>
      <c r="T125" s="57">
        <f>VLOOKUP($O125,PercentFHGoalStats!$A$3:$AE$998,11,FALSE)</f>
        <v>0.33333333333333331</v>
      </c>
      <c r="U125" s="57">
        <f>VLOOKUP($O125,PercentFHGoalStats!$A$3:$AE$998,13,FALSE)</f>
        <v>0.5</v>
      </c>
      <c r="V125" s="57">
        <f>VLOOKUP($O125,PercentFHGoalStats!$A$3:$AE$998,14,FALSE)</f>
        <v>0</v>
      </c>
      <c r="W125" s="57">
        <f>VLOOKUP($O125,PercentFHGoalStats!$A$3:$AE$998,16,FALSE)</f>
        <v>0</v>
      </c>
      <c r="X125" s="57">
        <f>VLOOKUP($O125,PercentFHGoalStats!$A$3:$AE$998,17,FALSE)</f>
        <v>0.33333333333333331</v>
      </c>
      <c r="Y125" s="57">
        <f>VLOOKUP($O125,PercentFHGoalStats!$A$3:$AE$998,19,FALSE)</f>
        <v>0.5</v>
      </c>
      <c r="Z125" s="57">
        <f>VLOOKUP($O125,PercentFHGoalStats!$A$3:$AE$998,20,FALSE)</f>
        <v>0</v>
      </c>
      <c r="AA125" s="57">
        <f>VLOOKUP($O125,PercentFHGoalStats!$A$3:$AE$998,22,FALSE)</f>
        <v>0</v>
      </c>
    </row>
    <row r="126" spans="1:27" x14ac:dyDescent="0.3">
      <c r="A126" s="57">
        <f>VLOOKUP($M126,PercentFHGoalStats!$A$3:$AE$998,5,FALSE)</f>
        <v>0.78947368421052633</v>
      </c>
      <c r="B126" s="57">
        <f>VLOOKUP($M126,PercentFHGoalStats!$A$3:$AE$998,6,FALSE)</f>
        <v>0.88888888888888884</v>
      </c>
      <c r="C126" s="57">
        <f>VLOOKUP($M126,PercentFHGoalStats!$A$3:$AE$998,8,FALSE)</f>
        <v>0.42105263157894735</v>
      </c>
      <c r="D126" s="57">
        <f>VLOOKUP($M126,PercentFHGoalStats!$A$3:$AE$998,9,FALSE)</f>
        <v>0.55555555555555558</v>
      </c>
      <c r="E126" s="57">
        <f>VLOOKUP($M126,PercentFHGoalStats!$A$3:$AE$998,11,FALSE)</f>
        <v>0.68421052631578949</v>
      </c>
      <c r="F126" s="57">
        <f>VLOOKUP($M126,PercentFHGoalStats!$A$3:$AE$998,12,FALSE)</f>
        <v>0.77777777777777779</v>
      </c>
      <c r="G126" s="57">
        <f>VLOOKUP($M126,PercentFHGoalStats!$A$3:$AE$998,14,FALSE)</f>
        <v>0.26315789473684209</v>
      </c>
      <c r="H126" s="57">
        <f>VLOOKUP($M126,PercentFHGoalStats!$A$3:$AE$998,15,FALSE)</f>
        <v>0.44444444444444442</v>
      </c>
      <c r="I126" s="57">
        <f>VLOOKUP($M126,PercentFHGoalStats!$A$3:$AE$998,17,FALSE)</f>
        <v>0.31578947368421051</v>
      </c>
      <c r="J126" s="57">
        <f>VLOOKUP($M126,PercentFHGoalStats!$A$3:$AE$998,18,FALSE)</f>
        <v>0.33333333333333331</v>
      </c>
      <c r="K126" s="57">
        <f>VLOOKUP($M126,PercentFHGoalStats!$A$3:$AE$998,20,FALSE)</f>
        <v>0.10526315789473684</v>
      </c>
      <c r="L126" s="57">
        <f>VLOOKUP($M126,PercentFHGoalStats!$A$3:$AE$998,21,FALSE)</f>
        <v>0.22222222222222221</v>
      </c>
      <c r="M126" s="53" t="str">
        <f>Fixtures!A126</f>
        <v>Inter Turku</v>
      </c>
      <c r="N126" s="54">
        <f>Fixtures!D126</f>
        <v>43693</v>
      </c>
      <c r="O126" s="53" t="str">
        <f>Fixtures!B126</f>
        <v>HIFK</v>
      </c>
      <c r="P126" s="57">
        <f>VLOOKUP($O126,PercentFHGoalStats!$A$3:$AE$998,5,FALSE)</f>
        <v>0.72222222222222221</v>
      </c>
      <c r="Q126" s="57">
        <f>VLOOKUP($O126,PercentFHGoalStats!$A$3:$AE$998,7,FALSE)</f>
        <v>0.625</v>
      </c>
      <c r="R126" s="57">
        <f>VLOOKUP($O126,PercentFHGoalStats!$A$3:$AE$998,8,FALSE)</f>
        <v>0.22222222222222221</v>
      </c>
      <c r="S126" s="57">
        <f>VLOOKUP($O126,PercentFHGoalStats!$A$3:$AE$998,10,FALSE)</f>
        <v>0.125</v>
      </c>
      <c r="T126" s="57">
        <f>VLOOKUP($O126,PercentFHGoalStats!$A$3:$AE$998,11,FALSE)</f>
        <v>0.5</v>
      </c>
      <c r="U126" s="57">
        <f>VLOOKUP($O126,PercentFHGoalStats!$A$3:$AE$998,13,FALSE)</f>
        <v>0.375</v>
      </c>
      <c r="V126" s="57">
        <f>VLOOKUP($O126,PercentFHGoalStats!$A$3:$AE$998,14,FALSE)</f>
        <v>0</v>
      </c>
      <c r="W126" s="57">
        <f>VLOOKUP($O126,PercentFHGoalStats!$A$3:$AE$998,16,FALSE)</f>
        <v>0</v>
      </c>
      <c r="X126" s="57">
        <f>VLOOKUP($O126,PercentFHGoalStats!$A$3:$AE$998,17,FALSE)</f>
        <v>0.33333333333333331</v>
      </c>
      <c r="Y126" s="57">
        <f>VLOOKUP($O126,PercentFHGoalStats!$A$3:$AE$998,19,FALSE)</f>
        <v>0.375</v>
      </c>
      <c r="Z126" s="57">
        <f>VLOOKUP($O126,PercentFHGoalStats!$A$3:$AE$998,20,FALSE)</f>
        <v>0.1111111111111111</v>
      </c>
      <c r="AA126" s="57">
        <f>VLOOKUP($O126,PercentFHGoalStats!$A$3:$AE$998,22,FALSE)</f>
        <v>0</v>
      </c>
    </row>
    <row r="127" spans="1:27" x14ac:dyDescent="0.3">
      <c r="A127" s="57">
        <f>VLOOKUP($M127,PercentFHGoalStats!$A$3:$AE$998,5,FALSE)</f>
        <v>0.58823529411764708</v>
      </c>
      <c r="B127" s="57">
        <f>VLOOKUP($M127,PercentFHGoalStats!$A$3:$AE$998,6,FALSE)</f>
        <v>0.5</v>
      </c>
      <c r="C127" s="57">
        <f>VLOOKUP($M127,PercentFHGoalStats!$A$3:$AE$998,8,FALSE)</f>
        <v>0.23529411764705882</v>
      </c>
      <c r="D127" s="57">
        <f>VLOOKUP($M127,PercentFHGoalStats!$A$3:$AE$998,9,FALSE)</f>
        <v>0.25</v>
      </c>
      <c r="E127" s="57">
        <f>VLOOKUP($M127,PercentFHGoalStats!$A$3:$AE$998,11,FALSE)</f>
        <v>0.41176470588235292</v>
      </c>
      <c r="F127" s="57">
        <f>VLOOKUP($M127,PercentFHGoalStats!$A$3:$AE$998,12,FALSE)</f>
        <v>0.375</v>
      </c>
      <c r="G127" s="57">
        <f>VLOOKUP($M127,PercentFHGoalStats!$A$3:$AE$998,14,FALSE)</f>
        <v>0.17647058823529413</v>
      </c>
      <c r="H127" s="57">
        <f>VLOOKUP($M127,PercentFHGoalStats!$A$3:$AE$998,15,FALSE)</f>
        <v>0.125</v>
      </c>
      <c r="I127" s="57">
        <f>VLOOKUP($M127,PercentFHGoalStats!$A$3:$AE$998,17,FALSE)</f>
        <v>0.35294117647058826</v>
      </c>
      <c r="J127" s="57">
        <f>VLOOKUP($M127,PercentFHGoalStats!$A$3:$AE$998,18,FALSE)</f>
        <v>0.25</v>
      </c>
      <c r="K127" s="57">
        <f>VLOOKUP($M127,PercentFHGoalStats!$A$3:$AE$998,20,FALSE)</f>
        <v>5.8823529411764705E-2</v>
      </c>
      <c r="L127" s="57">
        <f>VLOOKUP($M127,PercentFHGoalStats!$A$3:$AE$998,21,FALSE)</f>
        <v>0</v>
      </c>
      <c r="M127" s="53" t="str">
        <f>Fixtures!A127</f>
        <v>Ilves</v>
      </c>
      <c r="N127" s="54">
        <f>Fixtures!D127</f>
        <v>43693</v>
      </c>
      <c r="O127" s="53" t="str">
        <f>Fixtures!B127</f>
        <v>KuPS</v>
      </c>
      <c r="P127" s="57">
        <f>VLOOKUP($O127,PercentFHGoalStats!$A$3:$AE$998,5,FALSE)</f>
        <v>0.63157894736842102</v>
      </c>
      <c r="Q127" s="57">
        <f>VLOOKUP($O127,PercentFHGoalStats!$A$3:$AE$998,7,FALSE)</f>
        <v>0.66666666666666663</v>
      </c>
      <c r="R127" s="57">
        <f>VLOOKUP($O127,PercentFHGoalStats!$A$3:$AE$998,8,FALSE)</f>
        <v>0.21052631578947367</v>
      </c>
      <c r="S127" s="57">
        <f>VLOOKUP($O127,PercentFHGoalStats!$A$3:$AE$998,10,FALSE)</f>
        <v>0.44444444444444442</v>
      </c>
      <c r="T127" s="57">
        <f>VLOOKUP($O127,PercentFHGoalStats!$A$3:$AE$998,11,FALSE)</f>
        <v>0.26315789473684209</v>
      </c>
      <c r="U127" s="57">
        <f>VLOOKUP($O127,PercentFHGoalStats!$A$3:$AE$998,13,FALSE)</f>
        <v>0.44444444444444442</v>
      </c>
      <c r="V127" s="57">
        <f>VLOOKUP($O127,PercentFHGoalStats!$A$3:$AE$998,14,FALSE)</f>
        <v>0.10526315789473684</v>
      </c>
      <c r="W127" s="57">
        <f>VLOOKUP($O127,PercentFHGoalStats!$A$3:$AE$998,16,FALSE)</f>
        <v>0.22222222222222221</v>
      </c>
      <c r="X127" s="57">
        <f>VLOOKUP($O127,PercentFHGoalStats!$A$3:$AE$998,17,FALSE)</f>
        <v>0.42105263157894735</v>
      </c>
      <c r="Y127" s="57">
        <f>VLOOKUP($O127,PercentFHGoalStats!$A$3:$AE$998,19,FALSE)</f>
        <v>0.33333333333333331</v>
      </c>
      <c r="Z127" s="57">
        <f>VLOOKUP($O127,PercentFHGoalStats!$A$3:$AE$998,20,FALSE)</f>
        <v>5.2631578947368418E-2</v>
      </c>
      <c r="AA127" s="57">
        <f>VLOOKUP($O127,PercentFHGoalStats!$A$3:$AE$998,22,FALSE)</f>
        <v>0.1111111111111111</v>
      </c>
    </row>
    <row r="128" spans="1:27" x14ac:dyDescent="0.3">
      <c r="A128" s="57">
        <f>VLOOKUP($M128,PercentFHGoalStats!$A$3:$AE$998,5,FALSE)</f>
        <v>1</v>
      </c>
      <c r="B128" s="57">
        <f>VLOOKUP($M128,PercentFHGoalStats!$A$3:$AE$998,6,FALSE)</f>
        <v>1</v>
      </c>
      <c r="C128" s="57">
        <f>VLOOKUP($M128,PercentFHGoalStats!$A$3:$AE$998,8,FALSE)</f>
        <v>0</v>
      </c>
      <c r="D128" s="57">
        <f>VLOOKUP($M128,PercentFHGoalStats!$A$3:$AE$998,9,FALSE)</f>
        <v>0</v>
      </c>
      <c r="E128" s="57">
        <f>VLOOKUP($M128,PercentFHGoalStats!$A$3:$AE$998,11,FALSE)</f>
        <v>1</v>
      </c>
      <c r="F128" s="57">
        <f>VLOOKUP($M128,PercentFHGoalStats!$A$3:$AE$998,12,FALSE)</f>
        <v>1</v>
      </c>
      <c r="G128" s="57">
        <f>VLOOKUP($M128,PercentFHGoalStats!$A$3:$AE$998,14,FALSE)</f>
        <v>0</v>
      </c>
      <c r="H128" s="57">
        <f>VLOOKUP($M128,PercentFHGoalStats!$A$3:$AE$998,15,FALSE)</f>
        <v>0</v>
      </c>
      <c r="I128" s="57">
        <f>VLOOKUP($M128,PercentFHGoalStats!$A$3:$AE$998,17,FALSE)</f>
        <v>0</v>
      </c>
      <c r="J128" s="57">
        <f>VLOOKUP($M128,PercentFHGoalStats!$A$3:$AE$998,18,FALSE)</f>
        <v>0</v>
      </c>
      <c r="K128" s="57">
        <f>VLOOKUP($M128,PercentFHGoalStats!$A$3:$AE$998,20,FALSE)</f>
        <v>0</v>
      </c>
      <c r="L128" s="57">
        <f>VLOOKUP($M128,PercentFHGoalStats!$A$3:$AE$998,21,FALSE)</f>
        <v>0</v>
      </c>
      <c r="M128" s="53" t="str">
        <f>Fixtures!A128</f>
        <v>Arsenal</v>
      </c>
      <c r="N128" s="54">
        <f>Fixtures!D128</f>
        <v>43694</v>
      </c>
      <c r="O128" s="53" t="str">
        <f>Fixtures!B128</f>
        <v>Burnley</v>
      </c>
      <c r="P128" s="57">
        <f>VLOOKUP($O128,PercentFHGoalStats!$A$3:$AE$998,5,FALSE)</f>
        <v>0</v>
      </c>
      <c r="Q128" s="57" t="e">
        <f>VLOOKUP($O128,PercentFHGoalStats!$A$3:$AE$998,7,FALSE)</f>
        <v>#DIV/0!</v>
      </c>
      <c r="R128" s="57">
        <f>VLOOKUP($O128,PercentFHGoalStats!$A$3:$AE$998,8,FALSE)</f>
        <v>0</v>
      </c>
      <c r="S128" s="57" t="e">
        <f>VLOOKUP($O128,PercentFHGoalStats!$A$3:$AE$998,10,FALSE)</f>
        <v>#DIV/0!</v>
      </c>
      <c r="T128" s="57">
        <f>VLOOKUP($O128,PercentFHGoalStats!$A$3:$AE$998,11,FALSE)</f>
        <v>0</v>
      </c>
      <c r="U128" s="57" t="e">
        <f>VLOOKUP($O128,PercentFHGoalStats!$A$3:$AE$998,13,FALSE)</f>
        <v>#DIV/0!</v>
      </c>
      <c r="V128" s="57">
        <f>VLOOKUP($O128,PercentFHGoalStats!$A$3:$AE$998,14,FALSE)</f>
        <v>0</v>
      </c>
      <c r="W128" s="57" t="e">
        <f>VLOOKUP($O128,PercentFHGoalStats!$A$3:$AE$998,16,FALSE)</f>
        <v>#DIV/0!</v>
      </c>
      <c r="X128" s="57">
        <f>VLOOKUP($O128,PercentFHGoalStats!$A$3:$AE$998,17,FALSE)</f>
        <v>0</v>
      </c>
      <c r="Y128" s="57" t="e">
        <f>VLOOKUP($O128,PercentFHGoalStats!$A$3:$AE$998,19,FALSE)</f>
        <v>#DIV/0!</v>
      </c>
      <c r="Z128" s="57">
        <f>VLOOKUP($O128,PercentFHGoalStats!$A$3:$AE$998,20,FALSE)</f>
        <v>0</v>
      </c>
      <c r="AA128" s="57" t="e">
        <f>VLOOKUP($O128,PercentFHGoalStats!$A$3:$AE$998,22,FALSE)</f>
        <v>#DIV/0!</v>
      </c>
    </row>
    <row r="129" spans="1:27" x14ac:dyDescent="0.3">
      <c r="A129" s="57">
        <f>VLOOKUP($M129,PercentFHGoalStats!$A$3:$AE$998,5,FALSE)</f>
        <v>1</v>
      </c>
      <c r="B129" s="57" t="e">
        <f>VLOOKUP($M129,PercentFHGoalStats!$A$3:$AE$998,6,FALSE)</f>
        <v>#DIV/0!</v>
      </c>
      <c r="C129" s="57">
        <f>VLOOKUP($M129,PercentFHGoalStats!$A$3:$AE$998,8,FALSE)</f>
        <v>0</v>
      </c>
      <c r="D129" s="57" t="e">
        <f>VLOOKUP($M129,PercentFHGoalStats!$A$3:$AE$998,9,FALSE)</f>
        <v>#DIV/0!</v>
      </c>
      <c r="E129" s="57">
        <f>VLOOKUP($M129,PercentFHGoalStats!$A$3:$AE$998,11,FALSE)</f>
        <v>1</v>
      </c>
      <c r="F129" s="57" t="e">
        <f>VLOOKUP($M129,PercentFHGoalStats!$A$3:$AE$998,12,FALSE)</f>
        <v>#DIV/0!</v>
      </c>
      <c r="G129" s="57">
        <f>VLOOKUP($M129,PercentFHGoalStats!$A$3:$AE$998,14,FALSE)</f>
        <v>0</v>
      </c>
      <c r="H129" s="57" t="e">
        <f>VLOOKUP($M129,PercentFHGoalStats!$A$3:$AE$998,15,FALSE)</f>
        <v>#DIV/0!</v>
      </c>
      <c r="I129" s="57">
        <f>VLOOKUP($M129,PercentFHGoalStats!$A$3:$AE$998,17,FALSE)</f>
        <v>0</v>
      </c>
      <c r="J129" s="57" t="e">
        <f>VLOOKUP($M129,PercentFHGoalStats!$A$3:$AE$998,18,FALSE)</f>
        <v>#DIV/0!</v>
      </c>
      <c r="K129" s="57">
        <f>VLOOKUP($M129,PercentFHGoalStats!$A$3:$AE$998,20,FALSE)</f>
        <v>0</v>
      </c>
      <c r="L129" s="57" t="e">
        <f>VLOOKUP($M129,PercentFHGoalStats!$A$3:$AE$998,21,FALSE)</f>
        <v>#DIV/0!</v>
      </c>
      <c r="M129" s="53" t="str">
        <f>Fixtures!A129</f>
        <v>Aston Villa</v>
      </c>
      <c r="N129" s="54">
        <f>Fixtures!D129</f>
        <v>43694</v>
      </c>
      <c r="O129" s="53" t="str">
        <f>Fixtures!B129</f>
        <v>AFC Bournemouth</v>
      </c>
      <c r="P129" s="57">
        <f>VLOOKUP($O129,PercentFHGoalStats!$A$3:$AE$998,5,FALSE)</f>
        <v>0</v>
      </c>
      <c r="Q129" s="57" t="e">
        <f>VLOOKUP($O129,PercentFHGoalStats!$A$3:$AE$998,7,FALSE)</f>
        <v>#DIV/0!</v>
      </c>
      <c r="R129" s="57">
        <f>VLOOKUP($O129,PercentFHGoalStats!$A$3:$AE$998,8,FALSE)</f>
        <v>0</v>
      </c>
      <c r="S129" s="57" t="e">
        <f>VLOOKUP($O129,PercentFHGoalStats!$A$3:$AE$998,10,FALSE)</f>
        <v>#DIV/0!</v>
      </c>
      <c r="T129" s="57">
        <f>VLOOKUP($O129,PercentFHGoalStats!$A$3:$AE$998,11,FALSE)</f>
        <v>0</v>
      </c>
      <c r="U129" s="57" t="e">
        <f>VLOOKUP($O129,PercentFHGoalStats!$A$3:$AE$998,13,FALSE)</f>
        <v>#DIV/0!</v>
      </c>
      <c r="V129" s="57">
        <f>VLOOKUP($O129,PercentFHGoalStats!$A$3:$AE$998,14,FALSE)</f>
        <v>0</v>
      </c>
      <c r="W129" s="57" t="e">
        <f>VLOOKUP($O129,PercentFHGoalStats!$A$3:$AE$998,16,FALSE)</f>
        <v>#DIV/0!</v>
      </c>
      <c r="X129" s="57">
        <f>VLOOKUP($O129,PercentFHGoalStats!$A$3:$AE$998,17,FALSE)</f>
        <v>0</v>
      </c>
      <c r="Y129" s="57" t="e">
        <f>VLOOKUP($O129,PercentFHGoalStats!$A$3:$AE$998,19,FALSE)</f>
        <v>#DIV/0!</v>
      </c>
      <c r="Z129" s="57">
        <f>VLOOKUP($O129,PercentFHGoalStats!$A$3:$AE$998,20,FALSE)</f>
        <v>0</v>
      </c>
      <c r="AA129" s="57" t="e">
        <f>VLOOKUP($O129,PercentFHGoalStats!$A$3:$AE$998,22,FALSE)</f>
        <v>#DIV/0!</v>
      </c>
    </row>
    <row r="130" spans="1:27" x14ac:dyDescent="0.3">
      <c r="A130" s="57">
        <f>VLOOKUP($M130,PercentFHGoalStats!$A$3:$AE$998,5,FALSE)</f>
        <v>1</v>
      </c>
      <c r="B130" s="57" t="e">
        <f>VLOOKUP($M130,PercentFHGoalStats!$A$3:$AE$998,6,FALSE)</f>
        <v>#DIV/0!</v>
      </c>
      <c r="C130" s="57">
        <f>VLOOKUP($M130,PercentFHGoalStats!$A$3:$AE$998,8,FALSE)</f>
        <v>0</v>
      </c>
      <c r="D130" s="57" t="e">
        <f>VLOOKUP($M130,PercentFHGoalStats!$A$3:$AE$998,9,FALSE)</f>
        <v>#DIV/0!</v>
      </c>
      <c r="E130" s="57">
        <f>VLOOKUP($M130,PercentFHGoalStats!$A$3:$AE$998,11,FALSE)</f>
        <v>1</v>
      </c>
      <c r="F130" s="57" t="e">
        <f>VLOOKUP($M130,PercentFHGoalStats!$A$3:$AE$998,12,FALSE)</f>
        <v>#DIV/0!</v>
      </c>
      <c r="G130" s="57">
        <f>VLOOKUP($M130,PercentFHGoalStats!$A$3:$AE$998,14,FALSE)</f>
        <v>0</v>
      </c>
      <c r="H130" s="57" t="e">
        <f>VLOOKUP($M130,PercentFHGoalStats!$A$3:$AE$998,15,FALSE)</f>
        <v>#DIV/0!</v>
      </c>
      <c r="I130" s="57">
        <f>VLOOKUP($M130,PercentFHGoalStats!$A$3:$AE$998,17,FALSE)</f>
        <v>0</v>
      </c>
      <c r="J130" s="57" t="e">
        <f>VLOOKUP($M130,PercentFHGoalStats!$A$3:$AE$998,18,FALSE)</f>
        <v>#DIV/0!</v>
      </c>
      <c r="K130" s="57">
        <f>VLOOKUP($M130,PercentFHGoalStats!$A$3:$AE$998,20,FALSE)</f>
        <v>0</v>
      </c>
      <c r="L130" s="57" t="e">
        <f>VLOOKUP($M130,PercentFHGoalStats!$A$3:$AE$998,21,FALSE)</f>
        <v>#DIV/0!</v>
      </c>
      <c r="M130" s="53" t="str">
        <f>Fixtures!A130</f>
        <v>Brighton &amp; Hove Albion</v>
      </c>
      <c r="N130" s="54">
        <f>Fixtures!D130</f>
        <v>43694</v>
      </c>
      <c r="O130" s="53" t="str">
        <f>Fixtures!B130</f>
        <v>West Ham United</v>
      </c>
      <c r="P130" s="57">
        <f>VLOOKUP($O130,PercentFHGoalStats!$A$3:$AE$998,5,FALSE)</f>
        <v>1</v>
      </c>
      <c r="Q130" s="57" t="e">
        <f>VLOOKUP($O130,PercentFHGoalStats!$A$3:$AE$998,7,FALSE)</f>
        <v>#DIV/0!</v>
      </c>
      <c r="R130" s="57">
        <f>VLOOKUP($O130,PercentFHGoalStats!$A$3:$AE$998,8,FALSE)</f>
        <v>0</v>
      </c>
      <c r="S130" s="57" t="e">
        <f>VLOOKUP($O130,PercentFHGoalStats!$A$3:$AE$998,10,FALSE)</f>
        <v>#DIV/0!</v>
      </c>
      <c r="T130" s="57">
        <f>VLOOKUP($O130,PercentFHGoalStats!$A$3:$AE$998,11,FALSE)</f>
        <v>0</v>
      </c>
      <c r="U130" s="57" t="e">
        <f>VLOOKUP($O130,PercentFHGoalStats!$A$3:$AE$998,13,FALSE)</f>
        <v>#DIV/0!</v>
      </c>
      <c r="V130" s="57">
        <f>VLOOKUP($O130,PercentFHGoalStats!$A$3:$AE$998,14,FALSE)</f>
        <v>0</v>
      </c>
      <c r="W130" s="57" t="e">
        <f>VLOOKUP($O130,PercentFHGoalStats!$A$3:$AE$998,16,FALSE)</f>
        <v>#DIV/0!</v>
      </c>
      <c r="X130" s="57">
        <f>VLOOKUP($O130,PercentFHGoalStats!$A$3:$AE$998,17,FALSE)</f>
        <v>1</v>
      </c>
      <c r="Y130" s="57" t="e">
        <f>VLOOKUP($O130,PercentFHGoalStats!$A$3:$AE$998,19,FALSE)</f>
        <v>#DIV/0!</v>
      </c>
      <c r="Z130" s="57">
        <f>VLOOKUP($O130,PercentFHGoalStats!$A$3:$AE$998,20,FALSE)</f>
        <v>0</v>
      </c>
      <c r="AA130" s="57" t="e">
        <f>VLOOKUP($O130,PercentFHGoalStats!$A$3:$AE$998,22,FALSE)</f>
        <v>#DIV/0!</v>
      </c>
    </row>
    <row r="131" spans="1:27" x14ac:dyDescent="0.3">
      <c r="A131" s="57">
        <f>VLOOKUP($M131,PercentFHGoalStats!$A$3:$AE$998,5,FALSE)</f>
        <v>0</v>
      </c>
      <c r="B131" s="57" t="e">
        <f>VLOOKUP($M131,PercentFHGoalStats!$A$3:$AE$998,6,FALSE)</f>
        <v>#DIV/0!</v>
      </c>
      <c r="C131" s="57">
        <f>VLOOKUP($M131,PercentFHGoalStats!$A$3:$AE$998,8,FALSE)</f>
        <v>0</v>
      </c>
      <c r="D131" s="57" t="e">
        <f>VLOOKUP($M131,PercentFHGoalStats!$A$3:$AE$998,9,FALSE)</f>
        <v>#DIV/0!</v>
      </c>
      <c r="E131" s="57">
        <f>VLOOKUP($M131,PercentFHGoalStats!$A$3:$AE$998,11,FALSE)</f>
        <v>0</v>
      </c>
      <c r="F131" s="57" t="e">
        <f>VLOOKUP($M131,PercentFHGoalStats!$A$3:$AE$998,12,FALSE)</f>
        <v>#DIV/0!</v>
      </c>
      <c r="G131" s="57">
        <f>VLOOKUP($M131,PercentFHGoalStats!$A$3:$AE$998,14,FALSE)</f>
        <v>0</v>
      </c>
      <c r="H131" s="57" t="e">
        <f>VLOOKUP($M131,PercentFHGoalStats!$A$3:$AE$998,15,FALSE)</f>
        <v>#DIV/0!</v>
      </c>
      <c r="I131" s="57">
        <f>VLOOKUP($M131,PercentFHGoalStats!$A$3:$AE$998,17,FALSE)</f>
        <v>0</v>
      </c>
      <c r="J131" s="57" t="e">
        <f>VLOOKUP($M131,PercentFHGoalStats!$A$3:$AE$998,18,FALSE)</f>
        <v>#DIV/0!</v>
      </c>
      <c r="K131" s="57">
        <f>VLOOKUP($M131,PercentFHGoalStats!$A$3:$AE$998,20,FALSE)</f>
        <v>0</v>
      </c>
      <c r="L131" s="57" t="e">
        <f>VLOOKUP($M131,PercentFHGoalStats!$A$3:$AE$998,21,FALSE)</f>
        <v>#DIV/0!</v>
      </c>
      <c r="M131" s="53" t="str">
        <f>Fixtures!A131</f>
        <v>Everton</v>
      </c>
      <c r="N131" s="54">
        <f>Fixtures!D131</f>
        <v>43694</v>
      </c>
      <c r="O131" s="53" t="str">
        <f>Fixtures!B131</f>
        <v>Watford</v>
      </c>
      <c r="P131" s="57">
        <f>VLOOKUP($O131,PercentFHGoalStats!$A$3:$AE$998,5,FALSE)</f>
        <v>1</v>
      </c>
      <c r="Q131" s="57" t="e">
        <f>VLOOKUP($O131,PercentFHGoalStats!$A$3:$AE$998,7,FALSE)</f>
        <v>#DIV/0!</v>
      </c>
      <c r="R131" s="57">
        <f>VLOOKUP($O131,PercentFHGoalStats!$A$3:$AE$998,8,FALSE)</f>
        <v>0</v>
      </c>
      <c r="S131" s="57" t="e">
        <f>VLOOKUP($O131,PercentFHGoalStats!$A$3:$AE$998,10,FALSE)</f>
        <v>#DIV/0!</v>
      </c>
      <c r="T131" s="57">
        <f>VLOOKUP($O131,PercentFHGoalStats!$A$3:$AE$998,11,FALSE)</f>
        <v>0</v>
      </c>
      <c r="U131" s="57" t="e">
        <f>VLOOKUP($O131,PercentFHGoalStats!$A$3:$AE$998,13,FALSE)</f>
        <v>#DIV/0!</v>
      </c>
      <c r="V131" s="57">
        <f>VLOOKUP($O131,PercentFHGoalStats!$A$3:$AE$998,14,FALSE)</f>
        <v>0</v>
      </c>
      <c r="W131" s="57" t="e">
        <f>VLOOKUP($O131,PercentFHGoalStats!$A$3:$AE$998,16,FALSE)</f>
        <v>#DIV/0!</v>
      </c>
      <c r="X131" s="57">
        <f>VLOOKUP($O131,PercentFHGoalStats!$A$3:$AE$998,17,FALSE)</f>
        <v>1</v>
      </c>
      <c r="Y131" s="57" t="e">
        <f>VLOOKUP($O131,PercentFHGoalStats!$A$3:$AE$998,19,FALSE)</f>
        <v>#DIV/0!</v>
      </c>
      <c r="Z131" s="57">
        <f>VLOOKUP($O131,PercentFHGoalStats!$A$3:$AE$998,20,FALSE)</f>
        <v>0</v>
      </c>
      <c r="AA131" s="57" t="e">
        <f>VLOOKUP($O131,PercentFHGoalStats!$A$3:$AE$998,22,FALSE)</f>
        <v>#DIV/0!</v>
      </c>
    </row>
    <row r="132" spans="1:27" x14ac:dyDescent="0.3">
      <c r="A132" s="57">
        <f>VLOOKUP($M132,PercentFHGoalStats!$A$3:$AE$998,5,FALSE)</f>
        <v>1</v>
      </c>
      <c r="B132" s="57" t="e">
        <f>VLOOKUP($M132,PercentFHGoalStats!$A$3:$AE$998,6,FALSE)</f>
        <v>#DIV/0!</v>
      </c>
      <c r="C132" s="57">
        <f>VLOOKUP($M132,PercentFHGoalStats!$A$3:$AE$998,8,FALSE)</f>
        <v>0</v>
      </c>
      <c r="D132" s="57" t="e">
        <f>VLOOKUP($M132,PercentFHGoalStats!$A$3:$AE$998,9,FALSE)</f>
        <v>#DIV/0!</v>
      </c>
      <c r="E132" s="57">
        <f>VLOOKUP($M132,PercentFHGoalStats!$A$3:$AE$998,11,FALSE)</f>
        <v>1</v>
      </c>
      <c r="F132" s="57" t="e">
        <f>VLOOKUP($M132,PercentFHGoalStats!$A$3:$AE$998,12,FALSE)</f>
        <v>#DIV/0!</v>
      </c>
      <c r="G132" s="57">
        <f>VLOOKUP($M132,PercentFHGoalStats!$A$3:$AE$998,14,FALSE)</f>
        <v>0</v>
      </c>
      <c r="H132" s="57" t="e">
        <f>VLOOKUP($M132,PercentFHGoalStats!$A$3:$AE$998,15,FALSE)</f>
        <v>#DIV/0!</v>
      </c>
      <c r="I132" s="57">
        <f>VLOOKUP($M132,PercentFHGoalStats!$A$3:$AE$998,17,FALSE)</f>
        <v>0</v>
      </c>
      <c r="J132" s="57" t="e">
        <f>VLOOKUP($M132,PercentFHGoalStats!$A$3:$AE$998,18,FALSE)</f>
        <v>#DIV/0!</v>
      </c>
      <c r="K132" s="57">
        <f>VLOOKUP($M132,PercentFHGoalStats!$A$3:$AE$998,20,FALSE)</f>
        <v>0</v>
      </c>
      <c r="L132" s="57" t="e">
        <f>VLOOKUP($M132,PercentFHGoalStats!$A$3:$AE$998,21,FALSE)</f>
        <v>#DIV/0!</v>
      </c>
      <c r="M132" s="53" t="str">
        <f>Fixtures!A132</f>
        <v>Manchester City</v>
      </c>
      <c r="N132" s="54">
        <f>Fixtures!D132</f>
        <v>43694</v>
      </c>
      <c r="O132" s="53" t="str">
        <f>Fixtures!B132</f>
        <v>Tottenham Hotspur</v>
      </c>
      <c r="P132" s="57">
        <f>VLOOKUP($O132,PercentFHGoalStats!$A$3:$AE$998,5,FALSE)</f>
        <v>1</v>
      </c>
      <c r="Q132" s="57" t="e">
        <f>VLOOKUP($O132,PercentFHGoalStats!$A$3:$AE$998,7,FALSE)</f>
        <v>#DIV/0!</v>
      </c>
      <c r="R132" s="57">
        <f>VLOOKUP($O132,PercentFHGoalStats!$A$3:$AE$998,8,FALSE)</f>
        <v>0</v>
      </c>
      <c r="S132" s="57" t="e">
        <f>VLOOKUP($O132,PercentFHGoalStats!$A$3:$AE$998,10,FALSE)</f>
        <v>#DIV/0!</v>
      </c>
      <c r="T132" s="57">
        <f>VLOOKUP($O132,PercentFHGoalStats!$A$3:$AE$998,11,FALSE)</f>
        <v>0</v>
      </c>
      <c r="U132" s="57" t="e">
        <f>VLOOKUP($O132,PercentFHGoalStats!$A$3:$AE$998,13,FALSE)</f>
        <v>#DIV/0!</v>
      </c>
      <c r="V132" s="57">
        <f>VLOOKUP($O132,PercentFHGoalStats!$A$3:$AE$998,14,FALSE)</f>
        <v>0</v>
      </c>
      <c r="W132" s="57" t="e">
        <f>VLOOKUP($O132,PercentFHGoalStats!$A$3:$AE$998,16,FALSE)</f>
        <v>#DIV/0!</v>
      </c>
      <c r="X132" s="57">
        <f>VLOOKUP($O132,PercentFHGoalStats!$A$3:$AE$998,17,FALSE)</f>
        <v>1</v>
      </c>
      <c r="Y132" s="57" t="e">
        <f>VLOOKUP($O132,PercentFHGoalStats!$A$3:$AE$998,19,FALSE)</f>
        <v>#DIV/0!</v>
      </c>
      <c r="Z132" s="57">
        <f>VLOOKUP($O132,PercentFHGoalStats!$A$3:$AE$998,20,FALSE)</f>
        <v>0</v>
      </c>
      <c r="AA132" s="57" t="e">
        <f>VLOOKUP($O132,PercentFHGoalStats!$A$3:$AE$998,22,FALSE)</f>
        <v>#DIV/0!</v>
      </c>
    </row>
    <row r="133" spans="1:27" x14ac:dyDescent="0.3">
      <c r="A133" s="57">
        <f>VLOOKUP($M133,PercentFHGoalStats!$A$3:$AE$998,5,FALSE)</f>
        <v>1</v>
      </c>
      <c r="B133" s="57" t="e">
        <f>VLOOKUP($M133,PercentFHGoalStats!$A$3:$AE$998,6,FALSE)</f>
        <v>#DIV/0!</v>
      </c>
      <c r="C133" s="57">
        <f>VLOOKUP($M133,PercentFHGoalStats!$A$3:$AE$998,8,FALSE)</f>
        <v>1</v>
      </c>
      <c r="D133" s="57" t="e">
        <f>VLOOKUP($M133,PercentFHGoalStats!$A$3:$AE$998,9,FALSE)</f>
        <v>#DIV/0!</v>
      </c>
      <c r="E133" s="57">
        <f>VLOOKUP($M133,PercentFHGoalStats!$A$3:$AE$998,11,FALSE)</f>
        <v>0</v>
      </c>
      <c r="F133" s="57" t="e">
        <f>VLOOKUP($M133,PercentFHGoalStats!$A$3:$AE$998,12,FALSE)</f>
        <v>#DIV/0!</v>
      </c>
      <c r="G133" s="57">
        <f>VLOOKUP($M133,PercentFHGoalStats!$A$3:$AE$998,14,FALSE)</f>
        <v>0</v>
      </c>
      <c r="H133" s="57" t="e">
        <f>VLOOKUP($M133,PercentFHGoalStats!$A$3:$AE$998,15,FALSE)</f>
        <v>#DIV/0!</v>
      </c>
      <c r="I133" s="57">
        <f>VLOOKUP($M133,PercentFHGoalStats!$A$3:$AE$998,17,FALSE)</f>
        <v>1</v>
      </c>
      <c r="J133" s="57" t="e">
        <f>VLOOKUP($M133,PercentFHGoalStats!$A$3:$AE$998,18,FALSE)</f>
        <v>#DIV/0!</v>
      </c>
      <c r="K133" s="57">
        <f>VLOOKUP($M133,PercentFHGoalStats!$A$3:$AE$998,20,FALSE)</f>
        <v>1</v>
      </c>
      <c r="L133" s="57" t="e">
        <f>VLOOKUP($M133,PercentFHGoalStats!$A$3:$AE$998,21,FALSE)</f>
        <v>#DIV/0!</v>
      </c>
      <c r="M133" s="53" t="str">
        <f>Fixtures!A133</f>
        <v>Norwich City</v>
      </c>
      <c r="N133" s="54">
        <f>Fixtures!D133</f>
        <v>43694</v>
      </c>
      <c r="O133" s="53" t="str">
        <f>Fixtures!B133</f>
        <v>Newcastle United</v>
      </c>
      <c r="P133" s="57" t="e">
        <f>VLOOKUP($O133,PercentFHGoalStats!$A$3:$AE$998,5,FALSE)</f>
        <v>#DIV/0!</v>
      </c>
      <c r="Q133" s="57" t="e">
        <f>VLOOKUP($O133,PercentFHGoalStats!$A$3:$AE$998,7,FALSE)</f>
        <v>#DIV/0!</v>
      </c>
      <c r="R133" s="57" t="e">
        <f>VLOOKUP($O133,PercentFHGoalStats!$A$3:$AE$998,8,FALSE)</f>
        <v>#DIV/0!</v>
      </c>
      <c r="S133" s="57" t="e">
        <f>VLOOKUP($O133,PercentFHGoalStats!$A$3:$AE$998,10,FALSE)</f>
        <v>#DIV/0!</v>
      </c>
      <c r="T133" s="57" t="e">
        <f>VLOOKUP($O133,PercentFHGoalStats!$A$3:$AE$998,11,FALSE)</f>
        <v>#DIV/0!</v>
      </c>
      <c r="U133" s="57" t="e">
        <f>VLOOKUP($O133,PercentFHGoalStats!$A$3:$AE$998,13,FALSE)</f>
        <v>#DIV/0!</v>
      </c>
      <c r="V133" s="57" t="e">
        <f>VLOOKUP($O133,PercentFHGoalStats!$A$3:$AE$998,14,FALSE)</f>
        <v>#DIV/0!</v>
      </c>
      <c r="W133" s="57" t="e">
        <f>VLOOKUP($O133,PercentFHGoalStats!$A$3:$AE$998,16,FALSE)</f>
        <v>#DIV/0!</v>
      </c>
      <c r="X133" s="57" t="e">
        <f>VLOOKUP($O133,PercentFHGoalStats!$A$3:$AE$998,17,FALSE)</f>
        <v>#DIV/0!</v>
      </c>
      <c r="Y133" s="57" t="e">
        <f>VLOOKUP($O133,PercentFHGoalStats!$A$3:$AE$998,19,FALSE)</f>
        <v>#DIV/0!</v>
      </c>
      <c r="Z133" s="57" t="e">
        <f>VLOOKUP($O133,PercentFHGoalStats!$A$3:$AE$998,20,FALSE)</f>
        <v>#DIV/0!</v>
      </c>
      <c r="AA133" s="57" t="e">
        <f>VLOOKUP($O133,PercentFHGoalStats!$A$3:$AE$998,22,FALSE)</f>
        <v>#DIV/0!</v>
      </c>
    </row>
    <row r="134" spans="1:27" x14ac:dyDescent="0.3">
      <c r="A134" s="57">
        <f>VLOOKUP($M134,PercentFHGoalStats!$A$3:$AE$998,5,FALSE)</f>
        <v>0</v>
      </c>
      <c r="B134" s="57" t="e">
        <f>VLOOKUP($M134,PercentFHGoalStats!$A$3:$AE$998,6,FALSE)</f>
        <v>#DIV/0!</v>
      </c>
      <c r="C134" s="57">
        <f>VLOOKUP($M134,PercentFHGoalStats!$A$3:$AE$998,8,FALSE)</f>
        <v>0</v>
      </c>
      <c r="D134" s="57" t="e">
        <f>VLOOKUP($M134,PercentFHGoalStats!$A$3:$AE$998,9,FALSE)</f>
        <v>#DIV/0!</v>
      </c>
      <c r="E134" s="57">
        <f>VLOOKUP($M134,PercentFHGoalStats!$A$3:$AE$998,11,FALSE)</f>
        <v>0</v>
      </c>
      <c r="F134" s="57" t="e">
        <f>VLOOKUP($M134,PercentFHGoalStats!$A$3:$AE$998,12,FALSE)</f>
        <v>#DIV/0!</v>
      </c>
      <c r="G134" s="57">
        <f>VLOOKUP($M134,PercentFHGoalStats!$A$3:$AE$998,14,FALSE)</f>
        <v>0</v>
      </c>
      <c r="H134" s="57" t="e">
        <f>VLOOKUP($M134,PercentFHGoalStats!$A$3:$AE$998,15,FALSE)</f>
        <v>#DIV/0!</v>
      </c>
      <c r="I134" s="57">
        <f>VLOOKUP($M134,PercentFHGoalStats!$A$3:$AE$998,17,FALSE)</f>
        <v>0</v>
      </c>
      <c r="J134" s="57" t="e">
        <f>VLOOKUP($M134,PercentFHGoalStats!$A$3:$AE$998,18,FALSE)</f>
        <v>#DIV/0!</v>
      </c>
      <c r="K134" s="57">
        <f>VLOOKUP($M134,PercentFHGoalStats!$A$3:$AE$998,20,FALSE)</f>
        <v>0</v>
      </c>
      <c r="L134" s="57" t="e">
        <f>VLOOKUP($M134,PercentFHGoalStats!$A$3:$AE$998,21,FALSE)</f>
        <v>#DIV/0!</v>
      </c>
      <c r="M134" s="53" t="str">
        <f>Fixtures!A134</f>
        <v>Southampton</v>
      </c>
      <c r="N134" s="54">
        <f>Fixtures!D134</f>
        <v>43694</v>
      </c>
      <c r="O134" s="53" t="str">
        <f>Fixtures!B134</f>
        <v>Liverpool</v>
      </c>
      <c r="P134" s="57">
        <f>VLOOKUP($O134,PercentFHGoalStats!$A$3:$AE$998,5,FALSE)</f>
        <v>1</v>
      </c>
      <c r="Q134" s="57" t="e">
        <f>VLOOKUP($O134,PercentFHGoalStats!$A$3:$AE$998,7,FALSE)</f>
        <v>#DIV/0!</v>
      </c>
      <c r="R134" s="57">
        <f>VLOOKUP($O134,PercentFHGoalStats!$A$3:$AE$998,8,FALSE)</f>
        <v>1</v>
      </c>
      <c r="S134" s="57" t="e">
        <f>VLOOKUP($O134,PercentFHGoalStats!$A$3:$AE$998,10,FALSE)</f>
        <v>#DIV/0!</v>
      </c>
      <c r="T134" s="57">
        <f>VLOOKUP($O134,PercentFHGoalStats!$A$3:$AE$998,11,FALSE)</f>
        <v>1</v>
      </c>
      <c r="U134" s="57" t="e">
        <f>VLOOKUP($O134,PercentFHGoalStats!$A$3:$AE$998,13,FALSE)</f>
        <v>#DIV/0!</v>
      </c>
      <c r="V134" s="57">
        <f>VLOOKUP($O134,PercentFHGoalStats!$A$3:$AE$998,14,FALSE)</f>
        <v>1</v>
      </c>
      <c r="W134" s="57" t="e">
        <f>VLOOKUP($O134,PercentFHGoalStats!$A$3:$AE$998,16,FALSE)</f>
        <v>#DIV/0!</v>
      </c>
      <c r="X134" s="57">
        <f>VLOOKUP($O134,PercentFHGoalStats!$A$3:$AE$998,17,FALSE)</f>
        <v>0</v>
      </c>
      <c r="Y134" s="57" t="e">
        <f>VLOOKUP($O134,PercentFHGoalStats!$A$3:$AE$998,19,FALSE)</f>
        <v>#DIV/0!</v>
      </c>
      <c r="Z134" s="57">
        <f>VLOOKUP($O134,PercentFHGoalStats!$A$3:$AE$998,20,FALSE)</f>
        <v>0</v>
      </c>
      <c r="AA134" s="57" t="e">
        <f>VLOOKUP($O134,PercentFHGoalStats!$A$3:$AE$998,22,FALSE)</f>
        <v>#DIV/0!</v>
      </c>
    </row>
    <row r="135" spans="1:27" x14ac:dyDescent="0.3">
      <c r="A135" s="57">
        <f>VLOOKUP($M135,PercentFHGoalStats!$A$3:$AE$998,5,FALSE)</f>
        <v>1</v>
      </c>
      <c r="B135" s="57">
        <f>VLOOKUP($M135,PercentFHGoalStats!$A$3:$AE$998,6,FALSE)</f>
        <v>1</v>
      </c>
      <c r="C135" s="57">
        <f>VLOOKUP($M135,PercentFHGoalStats!$A$3:$AE$998,8,FALSE)</f>
        <v>0</v>
      </c>
      <c r="D135" s="57">
        <f>VLOOKUP($M135,PercentFHGoalStats!$A$3:$AE$998,9,FALSE)</f>
        <v>0</v>
      </c>
      <c r="E135" s="57">
        <f>VLOOKUP($M135,PercentFHGoalStats!$A$3:$AE$998,11,FALSE)</f>
        <v>0.5</v>
      </c>
      <c r="F135" s="57">
        <f>VLOOKUP($M135,PercentFHGoalStats!$A$3:$AE$998,12,FALSE)</f>
        <v>0</v>
      </c>
      <c r="G135" s="57">
        <f>VLOOKUP($M135,PercentFHGoalStats!$A$3:$AE$998,14,FALSE)</f>
        <v>0</v>
      </c>
      <c r="H135" s="57">
        <f>VLOOKUP($M135,PercentFHGoalStats!$A$3:$AE$998,15,FALSE)</f>
        <v>0</v>
      </c>
      <c r="I135" s="57">
        <f>VLOOKUP($M135,PercentFHGoalStats!$A$3:$AE$998,17,FALSE)</f>
        <v>0.5</v>
      </c>
      <c r="J135" s="57">
        <f>VLOOKUP($M135,PercentFHGoalStats!$A$3:$AE$998,18,FALSE)</f>
        <v>1</v>
      </c>
      <c r="K135" s="57">
        <f>VLOOKUP($M135,PercentFHGoalStats!$A$3:$AE$998,20,FALSE)</f>
        <v>0</v>
      </c>
      <c r="L135" s="57">
        <f>VLOOKUP($M135,PercentFHGoalStats!$A$3:$AE$998,21,FALSE)</f>
        <v>0</v>
      </c>
      <c r="M135" s="53" t="str">
        <f>Fixtures!A135</f>
        <v>VVV</v>
      </c>
      <c r="N135" s="54">
        <f>Fixtures!D135</f>
        <v>43694</v>
      </c>
      <c r="O135" s="53" t="str">
        <f>Fixtures!B135</f>
        <v>Ajax</v>
      </c>
      <c r="P135" s="57">
        <f>VLOOKUP($O135,PercentFHGoalStats!$A$3:$AE$998,5,FALSE)</f>
        <v>1</v>
      </c>
      <c r="Q135" s="57">
        <f>VLOOKUP($O135,PercentFHGoalStats!$A$3:$AE$998,7,FALSE)</f>
        <v>1</v>
      </c>
      <c r="R135" s="57">
        <f>VLOOKUP($O135,PercentFHGoalStats!$A$3:$AE$998,8,FALSE)</f>
        <v>0.5</v>
      </c>
      <c r="S135" s="57">
        <f>VLOOKUP($O135,PercentFHGoalStats!$A$3:$AE$998,10,FALSE)</f>
        <v>1</v>
      </c>
      <c r="T135" s="57">
        <f>VLOOKUP($O135,PercentFHGoalStats!$A$3:$AE$998,11,FALSE)</f>
        <v>1</v>
      </c>
      <c r="U135" s="57">
        <f>VLOOKUP($O135,PercentFHGoalStats!$A$3:$AE$998,13,FALSE)</f>
        <v>1</v>
      </c>
      <c r="V135" s="57">
        <f>VLOOKUP($O135,PercentFHGoalStats!$A$3:$AE$998,14,FALSE)</f>
        <v>0</v>
      </c>
      <c r="W135" s="57">
        <f>VLOOKUP($O135,PercentFHGoalStats!$A$3:$AE$998,16,FALSE)</f>
        <v>0</v>
      </c>
      <c r="X135" s="57">
        <f>VLOOKUP($O135,PercentFHGoalStats!$A$3:$AE$998,17,FALSE)</f>
        <v>0.5</v>
      </c>
      <c r="Y135" s="57">
        <f>VLOOKUP($O135,PercentFHGoalStats!$A$3:$AE$998,19,FALSE)</f>
        <v>1</v>
      </c>
      <c r="Z135" s="57">
        <f>VLOOKUP($O135,PercentFHGoalStats!$A$3:$AE$998,20,FALSE)</f>
        <v>0</v>
      </c>
      <c r="AA135" s="57">
        <f>VLOOKUP($O135,PercentFHGoalStats!$A$3:$AE$998,22,FALSE)</f>
        <v>0</v>
      </c>
    </row>
    <row r="136" spans="1:27" x14ac:dyDescent="0.3">
      <c r="A136" s="57">
        <f>VLOOKUP($M136,PercentFHGoalStats!$A$3:$AE$998,5,FALSE)</f>
        <v>1</v>
      </c>
      <c r="B136" s="57">
        <f>VLOOKUP($M136,PercentFHGoalStats!$A$3:$AE$998,6,FALSE)</f>
        <v>1</v>
      </c>
      <c r="C136" s="57">
        <f>VLOOKUP($M136,PercentFHGoalStats!$A$3:$AE$998,8,FALSE)</f>
        <v>1</v>
      </c>
      <c r="D136" s="57">
        <f>VLOOKUP($M136,PercentFHGoalStats!$A$3:$AE$998,9,FALSE)</f>
        <v>1</v>
      </c>
      <c r="E136" s="57">
        <f>VLOOKUP($M136,PercentFHGoalStats!$A$3:$AE$998,11,FALSE)</f>
        <v>1</v>
      </c>
      <c r="F136" s="57">
        <f>VLOOKUP($M136,PercentFHGoalStats!$A$3:$AE$998,12,FALSE)</f>
        <v>1</v>
      </c>
      <c r="G136" s="57">
        <f>VLOOKUP($M136,PercentFHGoalStats!$A$3:$AE$998,14,FALSE)</f>
        <v>1</v>
      </c>
      <c r="H136" s="57">
        <f>VLOOKUP($M136,PercentFHGoalStats!$A$3:$AE$998,15,FALSE)</f>
        <v>1</v>
      </c>
      <c r="I136" s="57">
        <f>VLOOKUP($M136,PercentFHGoalStats!$A$3:$AE$998,17,FALSE)</f>
        <v>1</v>
      </c>
      <c r="J136" s="57">
        <f>VLOOKUP($M136,PercentFHGoalStats!$A$3:$AE$998,18,FALSE)</f>
        <v>1</v>
      </c>
      <c r="K136" s="57">
        <f>VLOOKUP($M136,PercentFHGoalStats!$A$3:$AE$998,20,FALSE)</f>
        <v>1</v>
      </c>
      <c r="L136" s="57">
        <f>VLOOKUP($M136,PercentFHGoalStats!$A$3:$AE$998,21,FALSE)</f>
        <v>1</v>
      </c>
      <c r="M136" s="53" t="str">
        <f>Fixtures!A136</f>
        <v>ADO Den Haag</v>
      </c>
      <c r="N136" s="54">
        <f>Fixtures!D136</f>
        <v>43694</v>
      </c>
      <c r="O136" s="53" t="str">
        <f>Fixtures!B136</f>
        <v>Sparta Rotterdam</v>
      </c>
      <c r="P136" s="57">
        <f>VLOOKUP($O136,PercentFHGoalStats!$A$3:$AE$998,5,FALSE)</f>
        <v>0.5</v>
      </c>
      <c r="Q136" s="57">
        <f>VLOOKUP($O136,PercentFHGoalStats!$A$3:$AE$998,7,FALSE)</f>
        <v>0</v>
      </c>
      <c r="R136" s="57">
        <f>VLOOKUP($O136,PercentFHGoalStats!$A$3:$AE$998,8,FALSE)</f>
        <v>0</v>
      </c>
      <c r="S136" s="57">
        <f>VLOOKUP($O136,PercentFHGoalStats!$A$3:$AE$998,10,FALSE)</f>
        <v>0</v>
      </c>
      <c r="T136" s="57">
        <f>VLOOKUP($O136,PercentFHGoalStats!$A$3:$AE$998,11,FALSE)</f>
        <v>0</v>
      </c>
      <c r="U136" s="57">
        <f>VLOOKUP($O136,PercentFHGoalStats!$A$3:$AE$998,13,FALSE)</f>
        <v>0</v>
      </c>
      <c r="V136" s="57">
        <f>VLOOKUP($O136,PercentFHGoalStats!$A$3:$AE$998,14,FALSE)</f>
        <v>0</v>
      </c>
      <c r="W136" s="57">
        <f>VLOOKUP($O136,PercentFHGoalStats!$A$3:$AE$998,16,FALSE)</f>
        <v>0</v>
      </c>
      <c r="X136" s="57">
        <f>VLOOKUP($O136,PercentFHGoalStats!$A$3:$AE$998,17,FALSE)</f>
        <v>0.5</v>
      </c>
      <c r="Y136" s="57">
        <f>VLOOKUP($O136,PercentFHGoalStats!$A$3:$AE$998,19,FALSE)</f>
        <v>0</v>
      </c>
      <c r="Z136" s="57">
        <f>VLOOKUP($O136,PercentFHGoalStats!$A$3:$AE$998,20,FALSE)</f>
        <v>0</v>
      </c>
      <c r="AA136" s="57">
        <f>VLOOKUP($O136,PercentFHGoalStats!$A$3:$AE$998,22,FALSE)</f>
        <v>0</v>
      </c>
    </row>
    <row r="137" spans="1:27" x14ac:dyDescent="0.3">
      <c r="A137" s="57">
        <f>VLOOKUP($M137,PercentFHGoalStats!$A$3:$AE$998,5,FALSE)</f>
        <v>0.5</v>
      </c>
      <c r="B137" s="57">
        <f>VLOOKUP($M137,PercentFHGoalStats!$A$3:$AE$998,6,FALSE)</f>
        <v>0</v>
      </c>
      <c r="C137" s="57">
        <f>VLOOKUP($M137,PercentFHGoalStats!$A$3:$AE$998,8,FALSE)</f>
        <v>0</v>
      </c>
      <c r="D137" s="57">
        <f>VLOOKUP($M137,PercentFHGoalStats!$A$3:$AE$998,9,FALSE)</f>
        <v>0</v>
      </c>
      <c r="E137" s="57">
        <f>VLOOKUP($M137,PercentFHGoalStats!$A$3:$AE$998,11,FALSE)</f>
        <v>0</v>
      </c>
      <c r="F137" s="57">
        <f>VLOOKUP($M137,PercentFHGoalStats!$A$3:$AE$998,12,FALSE)</f>
        <v>0</v>
      </c>
      <c r="G137" s="57">
        <f>VLOOKUP($M137,PercentFHGoalStats!$A$3:$AE$998,14,FALSE)</f>
        <v>0</v>
      </c>
      <c r="H137" s="57">
        <f>VLOOKUP($M137,PercentFHGoalStats!$A$3:$AE$998,15,FALSE)</f>
        <v>0</v>
      </c>
      <c r="I137" s="57">
        <f>VLOOKUP($M137,PercentFHGoalStats!$A$3:$AE$998,17,FALSE)</f>
        <v>0.5</v>
      </c>
      <c r="J137" s="57">
        <f>VLOOKUP($M137,PercentFHGoalStats!$A$3:$AE$998,18,FALSE)</f>
        <v>0</v>
      </c>
      <c r="K137" s="57">
        <f>VLOOKUP($M137,PercentFHGoalStats!$A$3:$AE$998,20,FALSE)</f>
        <v>0</v>
      </c>
      <c r="L137" s="57">
        <f>VLOOKUP($M137,PercentFHGoalStats!$A$3:$AE$998,21,FALSE)</f>
        <v>0</v>
      </c>
      <c r="M137" s="53" t="str">
        <f>Fixtures!A137</f>
        <v>Emmen</v>
      </c>
      <c r="N137" s="54">
        <f>Fixtures!D137</f>
        <v>43694</v>
      </c>
      <c r="O137" s="53" t="str">
        <f>Fixtures!B137</f>
        <v>Heerenveen</v>
      </c>
      <c r="P137" s="57">
        <f>VLOOKUP($O137,PercentFHGoalStats!$A$3:$AE$998,5,FALSE)</f>
        <v>1</v>
      </c>
      <c r="Q137" s="57">
        <f>VLOOKUP($O137,PercentFHGoalStats!$A$3:$AE$998,7,FALSE)</f>
        <v>1</v>
      </c>
      <c r="R137" s="57">
        <f>VLOOKUP($O137,PercentFHGoalStats!$A$3:$AE$998,8,FALSE)</f>
        <v>1</v>
      </c>
      <c r="S137" s="57">
        <f>VLOOKUP($O137,PercentFHGoalStats!$A$3:$AE$998,10,FALSE)</f>
        <v>1</v>
      </c>
      <c r="T137" s="57">
        <f>VLOOKUP($O137,PercentFHGoalStats!$A$3:$AE$998,11,FALSE)</f>
        <v>1</v>
      </c>
      <c r="U137" s="57">
        <f>VLOOKUP($O137,PercentFHGoalStats!$A$3:$AE$998,13,FALSE)</f>
        <v>1</v>
      </c>
      <c r="V137" s="57">
        <f>VLOOKUP($O137,PercentFHGoalStats!$A$3:$AE$998,14,FALSE)</f>
        <v>1</v>
      </c>
      <c r="W137" s="57">
        <f>VLOOKUP($O137,PercentFHGoalStats!$A$3:$AE$998,16,FALSE)</f>
        <v>1</v>
      </c>
      <c r="X137" s="57">
        <f>VLOOKUP($O137,PercentFHGoalStats!$A$3:$AE$998,17,FALSE)</f>
        <v>0</v>
      </c>
      <c r="Y137" s="57">
        <f>VLOOKUP($O137,PercentFHGoalStats!$A$3:$AE$998,19,FALSE)</f>
        <v>0</v>
      </c>
      <c r="Z137" s="57">
        <f>VLOOKUP($O137,PercentFHGoalStats!$A$3:$AE$998,20,FALSE)</f>
        <v>0</v>
      </c>
      <c r="AA137" s="57">
        <f>VLOOKUP($O137,PercentFHGoalStats!$A$3:$AE$998,22,FALSE)</f>
        <v>0</v>
      </c>
    </row>
    <row r="138" spans="1:27" x14ac:dyDescent="0.3">
      <c r="A138" s="57">
        <f>VLOOKUP($M138,PercentFHGoalStats!$A$3:$AE$998,5,FALSE)</f>
        <v>1</v>
      </c>
      <c r="B138" s="57">
        <f>VLOOKUP($M138,PercentFHGoalStats!$A$3:$AE$998,6,FALSE)</f>
        <v>1</v>
      </c>
      <c r="C138" s="57">
        <f>VLOOKUP($M138,PercentFHGoalStats!$A$3:$AE$998,8,FALSE)</f>
        <v>0</v>
      </c>
      <c r="D138" s="57">
        <f>VLOOKUP($M138,PercentFHGoalStats!$A$3:$AE$998,9,FALSE)</f>
        <v>0</v>
      </c>
      <c r="E138" s="57">
        <f>VLOOKUP($M138,PercentFHGoalStats!$A$3:$AE$998,11,FALSE)</f>
        <v>0.5</v>
      </c>
      <c r="F138" s="57">
        <f>VLOOKUP($M138,PercentFHGoalStats!$A$3:$AE$998,12,FALSE)</f>
        <v>0</v>
      </c>
      <c r="G138" s="57">
        <f>VLOOKUP($M138,PercentFHGoalStats!$A$3:$AE$998,14,FALSE)</f>
        <v>0</v>
      </c>
      <c r="H138" s="57">
        <f>VLOOKUP($M138,PercentFHGoalStats!$A$3:$AE$998,15,FALSE)</f>
        <v>0</v>
      </c>
      <c r="I138" s="57">
        <f>VLOOKUP($M138,PercentFHGoalStats!$A$3:$AE$998,17,FALSE)</f>
        <v>0.5</v>
      </c>
      <c r="J138" s="57">
        <f>VLOOKUP($M138,PercentFHGoalStats!$A$3:$AE$998,18,FALSE)</f>
        <v>1</v>
      </c>
      <c r="K138" s="57">
        <f>VLOOKUP($M138,PercentFHGoalStats!$A$3:$AE$998,20,FALSE)</f>
        <v>0</v>
      </c>
      <c r="L138" s="57">
        <f>VLOOKUP($M138,PercentFHGoalStats!$A$3:$AE$998,21,FALSE)</f>
        <v>0</v>
      </c>
      <c r="M138" s="53" t="str">
        <f>Fixtures!A138</f>
        <v>AFC Wimbledon</v>
      </c>
      <c r="N138" s="54">
        <f>Fixtures!D138</f>
        <v>43694</v>
      </c>
      <c r="O138" s="53" t="str">
        <f>Fixtures!B138</f>
        <v>Accrington Stanley</v>
      </c>
      <c r="P138" s="57">
        <f>VLOOKUP($O138,PercentFHGoalStats!$A$3:$AE$998,5,FALSE)</f>
        <v>1</v>
      </c>
      <c r="Q138" s="57">
        <f>VLOOKUP($O138,PercentFHGoalStats!$A$3:$AE$998,7,FALSE)</f>
        <v>1</v>
      </c>
      <c r="R138" s="57">
        <f>VLOOKUP($O138,PercentFHGoalStats!$A$3:$AE$998,8,FALSE)</f>
        <v>0</v>
      </c>
      <c r="S138" s="57">
        <f>VLOOKUP($O138,PercentFHGoalStats!$A$3:$AE$998,10,FALSE)</f>
        <v>0</v>
      </c>
      <c r="T138" s="57">
        <f>VLOOKUP($O138,PercentFHGoalStats!$A$3:$AE$998,11,FALSE)</f>
        <v>0</v>
      </c>
      <c r="U138" s="57">
        <f>VLOOKUP($O138,PercentFHGoalStats!$A$3:$AE$998,13,FALSE)</f>
        <v>0</v>
      </c>
      <c r="V138" s="57">
        <f>VLOOKUP($O138,PercentFHGoalStats!$A$3:$AE$998,14,FALSE)</f>
        <v>0</v>
      </c>
      <c r="W138" s="57">
        <f>VLOOKUP($O138,PercentFHGoalStats!$A$3:$AE$998,16,FALSE)</f>
        <v>0</v>
      </c>
      <c r="X138" s="57">
        <f>VLOOKUP($O138,PercentFHGoalStats!$A$3:$AE$998,17,FALSE)</f>
        <v>1</v>
      </c>
      <c r="Y138" s="57">
        <f>VLOOKUP($O138,PercentFHGoalStats!$A$3:$AE$998,19,FALSE)</f>
        <v>1</v>
      </c>
      <c r="Z138" s="57">
        <f>VLOOKUP($O138,PercentFHGoalStats!$A$3:$AE$998,20,FALSE)</f>
        <v>0</v>
      </c>
      <c r="AA138" s="57">
        <f>VLOOKUP($O138,PercentFHGoalStats!$A$3:$AE$998,22,FALSE)</f>
        <v>0</v>
      </c>
    </row>
    <row r="139" spans="1:27" x14ac:dyDescent="0.3">
      <c r="A139" s="57">
        <f>VLOOKUP($M139,PercentFHGoalStats!$A$3:$AE$998,5,FALSE)</f>
        <v>1</v>
      </c>
      <c r="B139" s="57">
        <f>VLOOKUP($M139,PercentFHGoalStats!$A$3:$AE$998,6,FALSE)</f>
        <v>1</v>
      </c>
      <c r="C139" s="57">
        <f>VLOOKUP($M139,PercentFHGoalStats!$A$3:$AE$998,8,FALSE)</f>
        <v>0.5</v>
      </c>
      <c r="D139" s="57">
        <f>VLOOKUP($M139,PercentFHGoalStats!$A$3:$AE$998,9,FALSE)</f>
        <v>0</v>
      </c>
      <c r="E139" s="57">
        <f>VLOOKUP($M139,PercentFHGoalStats!$A$3:$AE$998,11,FALSE)</f>
        <v>1</v>
      </c>
      <c r="F139" s="57">
        <f>VLOOKUP($M139,PercentFHGoalStats!$A$3:$AE$998,12,FALSE)</f>
        <v>1</v>
      </c>
      <c r="G139" s="57">
        <f>VLOOKUP($M139,PercentFHGoalStats!$A$3:$AE$998,14,FALSE)</f>
        <v>0.5</v>
      </c>
      <c r="H139" s="57">
        <f>VLOOKUP($M139,PercentFHGoalStats!$A$3:$AE$998,15,FALSE)</f>
        <v>0</v>
      </c>
      <c r="I139" s="57">
        <f>VLOOKUP($M139,PercentFHGoalStats!$A$3:$AE$998,17,FALSE)</f>
        <v>0</v>
      </c>
      <c r="J139" s="57">
        <f>VLOOKUP($M139,PercentFHGoalStats!$A$3:$AE$998,18,FALSE)</f>
        <v>0</v>
      </c>
      <c r="K139" s="57">
        <f>VLOOKUP($M139,PercentFHGoalStats!$A$3:$AE$998,20,FALSE)</f>
        <v>0</v>
      </c>
      <c r="L139" s="57">
        <f>VLOOKUP($M139,PercentFHGoalStats!$A$3:$AE$998,21,FALSE)</f>
        <v>0</v>
      </c>
      <c r="M139" s="53" t="str">
        <f>Fixtures!A139</f>
        <v>Blackpool</v>
      </c>
      <c r="N139" s="54">
        <f>Fixtures!D139</f>
        <v>43694</v>
      </c>
      <c r="O139" s="53" t="str">
        <f>Fixtures!B139</f>
        <v>Oxford United</v>
      </c>
      <c r="P139" s="57">
        <f>VLOOKUP($O139,PercentFHGoalStats!$A$3:$AE$998,5,FALSE)</f>
        <v>1</v>
      </c>
      <c r="Q139" s="57">
        <f>VLOOKUP($O139,PercentFHGoalStats!$A$3:$AE$998,7,FALSE)</f>
        <v>1</v>
      </c>
      <c r="R139" s="57">
        <f>VLOOKUP($O139,PercentFHGoalStats!$A$3:$AE$998,8,FALSE)</f>
        <v>0</v>
      </c>
      <c r="S139" s="57">
        <f>VLOOKUP($O139,PercentFHGoalStats!$A$3:$AE$998,10,FALSE)</f>
        <v>0</v>
      </c>
      <c r="T139" s="57">
        <f>VLOOKUP($O139,PercentFHGoalStats!$A$3:$AE$998,11,FALSE)</f>
        <v>1</v>
      </c>
      <c r="U139" s="57">
        <f>VLOOKUP($O139,PercentFHGoalStats!$A$3:$AE$998,13,FALSE)</f>
        <v>1</v>
      </c>
      <c r="V139" s="57">
        <f>VLOOKUP($O139,PercentFHGoalStats!$A$3:$AE$998,14,FALSE)</f>
        <v>0</v>
      </c>
      <c r="W139" s="57">
        <f>VLOOKUP($O139,PercentFHGoalStats!$A$3:$AE$998,16,FALSE)</f>
        <v>0</v>
      </c>
      <c r="X139" s="57">
        <f>VLOOKUP($O139,PercentFHGoalStats!$A$3:$AE$998,17,FALSE)</f>
        <v>0</v>
      </c>
      <c r="Y139" s="57">
        <f>VLOOKUP($O139,PercentFHGoalStats!$A$3:$AE$998,19,FALSE)</f>
        <v>0</v>
      </c>
      <c r="Z139" s="57">
        <f>VLOOKUP($O139,PercentFHGoalStats!$A$3:$AE$998,20,FALSE)</f>
        <v>0</v>
      </c>
      <c r="AA139" s="57">
        <f>VLOOKUP($O139,PercentFHGoalStats!$A$3:$AE$998,22,FALSE)</f>
        <v>0</v>
      </c>
    </row>
    <row r="140" spans="1:27" x14ac:dyDescent="0.3">
      <c r="A140" s="57">
        <f>VLOOKUP($M140,PercentFHGoalStats!$A$3:$AE$998,5,FALSE)</f>
        <v>1</v>
      </c>
      <c r="B140" s="57">
        <f>VLOOKUP($M140,PercentFHGoalStats!$A$3:$AE$998,6,FALSE)</f>
        <v>1</v>
      </c>
      <c r="C140" s="57">
        <f>VLOOKUP($M140,PercentFHGoalStats!$A$3:$AE$998,8,FALSE)</f>
        <v>0.5</v>
      </c>
      <c r="D140" s="57">
        <f>VLOOKUP($M140,PercentFHGoalStats!$A$3:$AE$998,9,FALSE)</f>
        <v>0</v>
      </c>
      <c r="E140" s="57">
        <f>VLOOKUP($M140,PercentFHGoalStats!$A$3:$AE$998,11,FALSE)</f>
        <v>0.5</v>
      </c>
      <c r="F140" s="57">
        <f>VLOOKUP($M140,PercentFHGoalStats!$A$3:$AE$998,12,FALSE)</f>
        <v>0</v>
      </c>
      <c r="G140" s="57">
        <f>VLOOKUP($M140,PercentFHGoalStats!$A$3:$AE$998,14,FALSE)</f>
        <v>0.5</v>
      </c>
      <c r="H140" s="57">
        <f>VLOOKUP($M140,PercentFHGoalStats!$A$3:$AE$998,15,FALSE)</f>
        <v>0</v>
      </c>
      <c r="I140" s="57">
        <f>VLOOKUP($M140,PercentFHGoalStats!$A$3:$AE$998,17,FALSE)</f>
        <v>1</v>
      </c>
      <c r="J140" s="57">
        <f>VLOOKUP($M140,PercentFHGoalStats!$A$3:$AE$998,18,FALSE)</f>
        <v>1</v>
      </c>
      <c r="K140" s="57">
        <f>VLOOKUP($M140,PercentFHGoalStats!$A$3:$AE$998,20,FALSE)</f>
        <v>0</v>
      </c>
      <c r="L140" s="57">
        <f>VLOOKUP($M140,PercentFHGoalStats!$A$3:$AE$998,21,FALSE)</f>
        <v>0</v>
      </c>
      <c r="M140" s="53" t="str">
        <f>Fixtures!A140</f>
        <v>Burton Albion</v>
      </c>
      <c r="N140" s="54">
        <f>Fixtures!D140</f>
        <v>43694</v>
      </c>
      <c r="O140" s="53" t="str">
        <f>Fixtures!B140</f>
        <v>Rotherham United</v>
      </c>
      <c r="P140" s="57">
        <f>VLOOKUP($O140,PercentFHGoalStats!$A$3:$AE$998,5,FALSE)</f>
        <v>1</v>
      </c>
      <c r="Q140" s="57">
        <f>VLOOKUP($O140,PercentFHGoalStats!$A$3:$AE$998,7,FALSE)</f>
        <v>1</v>
      </c>
      <c r="R140" s="57">
        <f>VLOOKUP($O140,PercentFHGoalStats!$A$3:$AE$998,8,FALSE)</f>
        <v>0</v>
      </c>
      <c r="S140" s="57">
        <f>VLOOKUP($O140,PercentFHGoalStats!$A$3:$AE$998,10,FALSE)</f>
        <v>0</v>
      </c>
      <c r="T140" s="57">
        <f>VLOOKUP($O140,PercentFHGoalStats!$A$3:$AE$998,11,FALSE)</f>
        <v>0.5</v>
      </c>
      <c r="U140" s="57">
        <f>VLOOKUP($O140,PercentFHGoalStats!$A$3:$AE$998,13,FALSE)</f>
        <v>1</v>
      </c>
      <c r="V140" s="57">
        <f>VLOOKUP($O140,PercentFHGoalStats!$A$3:$AE$998,14,FALSE)</f>
        <v>0</v>
      </c>
      <c r="W140" s="57">
        <f>VLOOKUP($O140,PercentFHGoalStats!$A$3:$AE$998,16,FALSE)</f>
        <v>0</v>
      </c>
      <c r="X140" s="57">
        <f>VLOOKUP($O140,PercentFHGoalStats!$A$3:$AE$998,17,FALSE)</f>
        <v>0.5</v>
      </c>
      <c r="Y140" s="57">
        <f>VLOOKUP($O140,PercentFHGoalStats!$A$3:$AE$998,19,FALSE)</f>
        <v>0</v>
      </c>
      <c r="Z140" s="57">
        <f>VLOOKUP($O140,PercentFHGoalStats!$A$3:$AE$998,20,FALSE)</f>
        <v>0</v>
      </c>
      <c r="AA140" s="57">
        <f>VLOOKUP($O140,PercentFHGoalStats!$A$3:$AE$998,22,FALSE)</f>
        <v>0</v>
      </c>
    </row>
    <row r="141" spans="1:27" x14ac:dyDescent="0.3">
      <c r="A141" s="57" t="e">
        <f>VLOOKUP($M141,PercentFHGoalStats!$A$3:$AE$998,5,FALSE)</f>
        <v>#DIV/0!</v>
      </c>
      <c r="B141" s="57" t="e">
        <f>VLOOKUP($M141,PercentFHGoalStats!$A$3:$AE$998,6,FALSE)</f>
        <v>#DIV/0!</v>
      </c>
      <c r="C141" s="57" t="e">
        <f>VLOOKUP($M141,PercentFHGoalStats!$A$3:$AE$998,8,FALSE)</f>
        <v>#DIV/0!</v>
      </c>
      <c r="D141" s="57" t="e">
        <f>VLOOKUP($M141,PercentFHGoalStats!$A$3:$AE$998,9,FALSE)</f>
        <v>#DIV/0!</v>
      </c>
      <c r="E141" s="57" t="e">
        <f>VLOOKUP($M141,PercentFHGoalStats!$A$3:$AE$998,11,FALSE)</f>
        <v>#DIV/0!</v>
      </c>
      <c r="F141" s="57" t="e">
        <f>VLOOKUP($M141,PercentFHGoalStats!$A$3:$AE$998,12,FALSE)</f>
        <v>#DIV/0!</v>
      </c>
      <c r="G141" s="57" t="e">
        <f>VLOOKUP($M141,PercentFHGoalStats!$A$3:$AE$998,14,FALSE)</f>
        <v>#DIV/0!</v>
      </c>
      <c r="H141" s="57" t="e">
        <f>VLOOKUP($M141,PercentFHGoalStats!$A$3:$AE$998,15,FALSE)</f>
        <v>#DIV/0!</v>
      </c>
      <c r="I141" s="57" t="e">
        <f>VLOOKUP($M141,PercentFHGoalStats!$A$3:$AE$998,17,FALSE)</f>
        <v>#DIV/0!</v>
      </c>
      <c r="J141" s="57" t="e">
        <f>VLOOKUP($M141,PercentFHGoalStats!$A$3:$AE$998,18,FALSE)</f>
        <v>#DIV/0!</v>
      </c>
      <c r="K141" s="57" t="e">
        <f>VLOOKUP($M141,PercentFHGoalStats!$A$3:$AE$998,20,FALSE)</f>
        <v>#DIV/0!</v>
      </c>
      <c r="L141" s="57" t="e">
        <f>VLOOKUP($M141,PercentFHGoalStats!$A$3:$AE$998,21,FALSE)</f>
        <v>#DIV/0!</v>
      </c>
      <c r="M141" s="53" t="str">
        <f>Fixtures!A141</f>
        <v>Bury</v>
      </c>
      <c r="N141" s="54">
        <f>Fixtures!D141</f>
        <v>43694</v>
      </c>
      <c r="O141" s="53" t="str">
        <f>Fixtures!B141</f>
        <v>Gillingham</v>
      </c>
      <c r="P141" s="57">
        <f>VLOOKUP($O141,PercentFHGoalStats!$A$3:$AE$998,5,FALSE)</f>
        <v>1</v>
      </c>
      <c r="Q141" s="57">
        <f>VLOOKUP($O141,PercentFHGoalStats!$A$3:$AE$998,7,FALSE)</f>
        <v>1</v>
      </c>
      <c r="R141" s="57">
        <f>VLOOKUP($O141,PercentFHGoalStats!$A$3:$AE$998,8,FALSE)</f>
        <v>1</v>
      </c>
      <c r="S141" s="57">
        <f>VLOOKUP($O141,PercentFHGoalStats!$A$3:$AE$998,10,FALSE)</f>
        <v>1</v>
      </c>
      <c r="T141" s="57">
        <f>VLOOKUP($O141,PercentFHGoalStats!$A$3:$AE$998,11,FALSE)</f>
        <v>1</v>
      </c>
      <c r="U141" s="57">
        <f>VLOOKUP($O141,PercentFHGoalStats!$A$3:$AE$998,13,FALSE)</f>
        <v>1</v>
      </c>
      <c r="V141" s="57">
        <f>VLOOKUP($O141,PercentFHGoalStats!$A$3:$AE$998,14,FALSE)</f>
        <v>0</v>
      </c>
      <c r="W141" s="57">
        <f>VLOOKUP($O141,PercentFHGoalStats!$A$3:$AE$998,16,FALSE)</f>
        <v>0</v>
      </c>
      <c r="X141" s="57">
        <f>VLOOKUP($O141,PercentFHGoalStats!$A$3:$AE$998,17,FALSE)</f>
        <v>1</v>
      </c>
      <c r="Y141" s="57">
        <f>VLOOKUP($O141,PercentFHGoalStats!$A$3:$AE$998,19,FALSE)</f>
        <v>1</v>
      </c>
      <c r="Z141" s="57">
        <f>VLOOKUP($O141,PercentFHGoalStats!$A$3:$AE$998,20,FALSE)</f>
        <v>0.5</v>
      </c>
      <c r="AA141" s="57">
        <f>VLOOKUP($O141,PercentFHGoalStats!$A$3:$AE$998,22,FALSE)</f>
        <v>0</v>
      </c>
    </row>
    <row r="142" spans="1:27" x14ac:dyDescent="0.3">
      <c r="A142" s="57">
        <f>VLOOKUP($M142,PercentFHGoalStats!$A$3:$AE$998,5,FALSE)</f>
        <v>0</v>
      </c>
      <c r="B142" s="57">
        <f>VLOOKUP($M142,PercentFHGoalStats!$A$3:$AE$998,6,FALSE)</f>
        <v>0</v>
      </c>
      <c r="C142" s="57">
        <f>VLOOKUP($M142,PercentFHGoalStats!$A$3:$AE$998,8,FALSE)</f>
        <v>0</v>
      </c>
      <c r="D142" s="57">
        <f>VLOOKUP($M142,PercentFHGoalStats!$A$3:$AE$998,9,FALSE)</f>
        <v>0</v>
      </c>
      <c r="E142" s="57">
        <f>VLOOKUP($M142,PercentFHGoalStats!$A$3:$AE$998,11,FALSE)</f>
        <v>0</v>
      </c>
      <c r="F142" s="57">
        <f>VLOOKUP($M142,PercentFHGoalStats!$A$3:$AE$998,12,FALSE)</f>
        <v>0</v>
      </c>
      <c r="G142" s="57">
        <f>VLOOKUP($M142,PercentFHGoalStats!$A$3:$AE$998,14,FALSE)</f>
        <v>0</v>
      </c>
      <c r="H142" s="57">
        <f>VLOOKUP($M142,PercentFHGoalStats!$A$3:$AE$998,15,FALSE)</f>
        <v>0</v>
      </c>
      <c r="I142" s="57">
        <f>VLOOKUP($M142,PercentFHGoalStats!$A$3:$AE$998,17,FALSE)</f>
        <v>0</v>
      </c>
      <c r="J142" s="57">
        <f>VLOOKUP($M142,PercentFHGoalStats!$A$3:$AE$998,18,FALSE)</f>
        <v>0</v>
      </c>
      <c r="K142" s="57">
        <f>VLOOKUP($M142,PercentFHGoalStats!$A$3:$AE$998,20,FALSE)</f>
        <v>0</v>
      </c>
      <c r="L142" s="57">
        <f>VLOOKUP($M142,PercentFHGoalStats!$A$3:$AE$998,21,FALSE)</f>
        <v>0</v>
      </c>
      <c r="M142" s="53" t="str">
        <f>Fixtures!A142</f>
        <v>Coventry City</v>
      </c>
      <c r="N142" s="54">
        <f>Fixtures!D142</f>
        <v>43694</v>
      </c>
      <c r="O142" s="53" t="str">
        <f>Fixtures!B142</f>
        <v>Bristol Rovers</v>
      </c>
      <c r="P142" s="57">
        <f>VLOOKUP($O142,PercentFHGoalStats!$A$3:$AE$998,5,FALSE)</f>
        <v>0.5</v>
      </c>
      <c r="Q142" s="57">
        <f>VLOOKUP($O142,PercentFHGoalStats!$A$3:$AE$998,7,FALSE)</f>
        <v>1</v>
      </c>
      <c r="R142" s="57">
        <f>VLOOKUP($O142,PercentFHGoalStats!$A$3:$AE$998,8,FALSE)</f>
        <v>0</v>
      </c>
      <c r="S142" s="57">
        <f>VLOOKUP($O142,PercentFHGoalStats!$A$3:$AE$998,10,FALSE)</f>
        <v>0</v>
      </c>
      <c r="T142" s="57">
        <f>VLOOKUP($O142,PercentFHGoalStats!$A$3:$AE$998,11,FALSE)</f>
        <v>0</v>
      </c>
      <c r="U142" s="57">
        <f>VLOOKUP($O142,PercentFHGoalStats!$A$3:$AE$998,13,FALSE)</f>
        <v>0</v>
      </c>
      <c r="V142" s="57">
        <f>VLOOKUP($O142,PercentFHGoalStats!$A$3:$AE$998,14,FALSE)</f>
        <v>0</v>
      </c>
      <c r="W142" s="57">
        <f>VLOOKUP($O142,PercentFHGoalStats!$A$3:$AE$998,16,FALSE)</f>
        <v>0</v>
      </c>
      <c r="X142" s="57">
        <f>VLOOKUP($O142,PercentFHGoalStats!$A$3:$AE$998,17,FALSE)</f>
        <v>0.5</v>
      </c>
      <c r="Y142" s="57">
        <f>VLOOKUP($O142,PercentFHGoalStats!$A$3:$AE$998,19,FALSE)</f>
        <v>1</v>
      </c>
      <c r="Z142" s="57">
        <f>VLOOKUP($O142,PercentFHGoalStats!$A$3:$AE$998,20,FALSE)</f>
        <v>0</v>
      </c>
      <c r="AA142" s="57">
        <f>VLOOKUP($O142,PercentFHGoalStats!$A$3:$AE$998,22,FALSE)</f>
        <v>0</v>
      </c>
    </row>
    <row r="143" spans="1:27" x14ac:dyDescent="0.3">
      <c r="A143" s="57">
        <f>VLOOKUP($M143,PercentFHGoalStats!$A$3:$AE$998,5,FALSE)</f>
        <v>0.5</v>
      </c>
      <c r="B143" s="57">
        <f>VLOOKUP($M143,PercentFHGoalStats!$A$3:$AE$998,6,FALSE)</f>
        <v>1</v>
      </c>
      <c r="C143" s="57">
        <f>VLOOKUP($M143,PercentFHGoalStats!$A$3:$AE$998,8,FALSE)</f>
        <v>0.5</v>
      </c>
      <c r="D143" s="57">
        <f>VLOOKUP($M143,PercentFHGoalStats!$A$3:$AE$998,9,FALSE)</f>
        <v>1</v>
      </c>
      <c r="E143" s="57">
        <f>VLOOKUP($M143,PercentFHGoalStats!$A$3:$AE$998,11,FALSE)</f>
        <v>0.5</v>
      </c>
      <c r="F143" s="57">
        <f>VLOOKUP($M143,PercentFHGoalStats!$A$3:$AE$998,12,FALSE)</f>
        <v>1</v>
      </c>
      <c r="G143" s="57">
        <f>VLOOKUP($M143,PercentFHGoalStats!$A$3:$AE$998,14,FALSE)</f>
        <v>0</v>
      </c>
      <c r="H143" s="57">
        <f>VLOOKUP($M143,PercentFHGoalStats!$A$3:$AE$998,15,FALSE)</f>
        <v>0</v>
      </c>
      <c r="I143" s="57">
        <f>VLOOKUP($M143,PercentFHGoalStats!$A$3:$AE$998,17,FALSE)</f>
        <v>0.5</v>
      </c>
      <c r="J143" s="57">
        <f>VLOOKUP($M143,PercentFHGoalStats!$A$3:$AE$998,18,FALSE)</f>
        <v>1</v>
      </c>
      <c r="K143" s="57">
        <f>VLOOKUP($M143,PercentFHGoalStats!$A$3:$AE$998,20,FALSE)</f>
        <v>0</v>
      </c>
      <c r="L143" s="57">
        <f>VLOOKUP($M143,PercentFHGoalStats!$A$3:$AE$998,21,FALSE)</f>
        <v>0</v>
      </c>
      <c r="M143" s="53" t="str">
        <f>Fixtures!A143</f>
        <v>Doncaster Rovers</v>
      </c>
      <c r="N143" s="54">
        <f>Fixtures!D143</f>
        <v>43694</v>
      </c>
      <c r="O143" s="53" t="str">
        <f>Fixtures!B143</f>
        <v>Fleetwood Town</v>
      </c>
      <c r="P143" s="57">
        <f>VLOOKUP($O143,PercentFHGoalStats!$A$3:$AE$998,5,FALSE)</f>
        <v>1</v>
      </c>
      <c r="Q143" s="57">
        <f>VLOOKUP($O143,PercentFHGoalStats!$A$3:$AE$998,7,FALSE)</f>
        <v>1</v>
      </c>
      <c r="R143" s="57">
        <f>VLOOKUP($O143,PercentFHGoalStats!$A$3:$AE$998,8,FALSE)</f>
        <v>0.5</v>
      </c>
      <c r="S143" s="57">
        <f>VLOOKUP($O143,PercentFHGoalStats!$A$3:$AE$998,10,FALSE)</f>
        <v>1</v>
      </c>
      <c r="T143" s="57">
        <f>VLOOKUP($O143,PercentFHGoalStats!$A$3:$AE$998,11,FALSE)</f>
        <v>0.5</v>
      </c>
      <c r="U143" s="57">
        <f>VLOOKUP($O143,PercentFHGoalStats!$A$3:$AE$998,13,FALSE)</f>
        <v>1</v>
      </c>
      <c r="V143" s="57">
        <f>VLOOKUP($O143,PercentFHGoalStats!$A$3:$AE$998,14,FALSE)</f>
        <v>0.5</v>
      </c>
      <c r="W143" s="57">
        <f>VLOOKUP($O143,PercentFHGoalStats!$A$3:$AE$998,16,FALSE)</f>
        <v>1</v>
      </c>
      <c r="X143" s="57">
        <f>VLOOKUP($O143,PercentFHGoalStats!$A$3:$AE$998,17,FALSE)</f>
        <v>0.5</v>
      </c>
      <c r="Y143" s="57">
        <f>VLOOKUP($O143,PercentFHGoalStats!$A$3:$AE$998,19,FALSE)</f>
        <v>0</v>
      </c>
      <c r="Z143" s="57">
        <f>VLOOKUP($O143,PercentFHGoalStats!$A$3:$AE$998,20,FALSE)</f>
        <v>0</v>
      </c>
      <c r="AA143" s="57">
        <f>VLOOKUP($O143,PercentFHGoalStats!$A$3:$AE$998,22,FALSE)</f>
        <v>0</v>
      </c>
    </row>
    <row r="144" spans="1:27" x14ac:dyDescent="0.3">
      <c r="A144" s="57">
        <f>VLOOKUP($M144,PercentFHGoalStats!$A$3:$AE$998,5,FALSE)</f>
        <v>1</v>
      </c>
      <c r="B144" s="57">
        <f>VLOOKUP($M144,PercentFHGoalStats!$A$3:$AE$998,6,FALSE)</f>
        <v>1</v>
      </c>
      <c r="C144" s="57">
        <f>VLOOKUP($M144,PercentFHGoalStats!$A$3:$AE$998,8,FALSE)</f>
        <v>0</v>
      </c>
      <c r="D144" s="57">
        <f>VLOOKUP($M144,PercentFHGoalStats!$A$3:$AE$998,9,FALSE)</f>
        <v>0</v>
      </c>
      <c r="E144" s="57">
        <f>VLOOKUP($M144,PercentFHGoalStats!$A$3:$AE$998,11,FALSE)</f>
        <v>1</v>
      </c>
      <c r="F144" s="57">
        <f>VLOOKUP($M144,PercentFHGoalStats!$A$3:$AE$998,12,FALSE)</f>
        <v>1</v>
      </c>
      <c r="G144" s="57">
        <f>VLOOKUP($M144,PercentFHGoalStats!$A$3:$AE$998,14,FALSE)</f>
        <v>0</v>
      </c>
      <c r="H144" s="57">
        <f>VLOOKUP($M144,PercentFHGoalStats!$A$3:$AE$998,15,FALSE)</f>
        <v>0</v>
      </c>
      <c r="I144" s="57">
        <f>VLOOKUP($M144,PercentFHGoalStats!$A$3:$AE$998,17,FALSE)</f>
        <v>0</v>
      </c>
      <c r="J144" s="57">
        <f>VLOOKUP($M144,PercentFHGoalStats!$A$3:$AE$998,18,FALSE)</f>
        <v>0</v>
      </c>
      <c r="K144" s="57">
        <f>VLOOKUP($M144,PercentFHGoalStats!$A$3:$AE$998,20,FALSE)</f>
        <v>0</v>
      </c>
      <c r="L144" s="57">
        <f>VLOOKUP($M144,PercentFHGoalStats!$A$3:$AE$998,21,FALSE)</f>
        <v>0</v>
      </c>
      <c r="M144" s="53" t="str">
        <f>Fixtures!A144</f>
        <v>Lincoln City</v>
      </c>
      <c r="N144" s="54">
        <f>Fixtures!D144</f>
        <v>43694</v>
      </c>
      <c r="O144" s="53" t="str">
        <f>Fixtures!B144</f>
        <v>Southend United</v>
      </c>
      <c r="P144" s="57">
        <f>VLOOKUP($O144,PercentFHGoalStats!$A$3:$AE$998,5,FALSE)</f>
        <v>0.5</v>
      </c>
      <c r="Q144" s="57">
        <f>VLOOKUP($O144,PercentFHGoalStats!$A$3:$AE$998,7,FALSE)</f>
        <v>0</v>
      </c>
      <c r="R144" s="57">
        <f>VLOOKUP($O144,PercentFHGoalStats!$A$3:$AE$998,8,FALSE)</f>
        <v>0.5</v>
      </c>
      <c r="S144" s="57">
        <f>VLOOKUP($O144,PercentFHGoalStats!$A$3:$AE$998,10,FALSE)</f>
        <v>0</v>
      </c>
      <c r="T144" s="57">
        <f>VLOOKUP($O144,PercentFHGoalStats!$A$3:$AE$998,11,FALSE)</f>
        <v>0</v>
      </c>
      <c r="U144" s="57">
        <f>VLOOKUP($O144,PercentFHGoalStats!$A$3:$AE$998,13,FALSE)</f>
        <v>0</v>
      </c>
      <c r="V144" s="57">
        <f>VLOOKUP($O144,PercentFHGoalStats!$A$3:$AE$998,14,FALSE)</f>
        <v>0</v>
      </c>
      <c r="W144" s="57">
        <f>VLOOKUP($O144,PercentFHGoalStats!$A$3:$AE$998,16,FALSE)</f>
        <v>0</v>
      </c>
      <c r="X144" s="57">
        <f>VLOOKUP($O144,PercentFHGoalStats!$A$3:$AE$998,17,FALSE)</f>
        <v>0.5</v>
      </c>
      <c r="Y144" s="57">
        <f>VLOOKUP($O144,PercentFHGoalStats!$A$3:$AE$998,19,FALSE)</f>
        <v>0</v>
      </c>
      <c r="Z144" s="57">
        <f>VLOOKUP($O144,PercentFHGoalStats!$A$3:$AE$998,20,FALSE)</f>
        <v>0.5</v>
      </c>
      <c r="AA144" s="57">
        <f>VLOOKUP($O144,PercentFHGoalStats!$A$3:$AE$998,22,FALSE)</f>
        <v>0</v>
      </c>
    </row>
    <row r="145" spans="1:27" x14ac:dyDescent="0.3">
      <c r="A145" s="57">
        <f>VLOOKUP($M145,PercentFHGoalStats!$A$3:$AE$998,5,FALSE)</f>
        <v>1</v>
      </c>
      <c r="B145" s="57">
        <f>VLOOKUP($M145,PercentFHGoalStats!$A$3:$AE$998,6,FALSE)</f>
        <v>1</v>
      </c>
      <c r="C145" s="57">
        <f>VLOOKUP($M145,PercentFHGoalStats!$A$3:$AE$998,8,FALSE)</f>
        <v>0.5</v>
      </c>
      <c r="D145" s="57">
        <f>VLOOKUP($M145,PercentFHGoalStats!$A$3:$AE$998,9,FALSE)</f>
        <v>1</v>
      </c>
      <c r="E145" s="57">
        <f>VLOOKUP($M145,PercentFHGoalStats!$A$3:$AE$998,11,FALSE)</f>
        <v>0</v>
      </c>
      <c r="F145" s="57">
        <f>VLOOKUP($M145,PercentFHGoalStats!$A$3:$AE$998,12,FALSE)</f>
        <v>0</v>
      </c>
      <c r="G145" s="57">
        <f>VLOOKUP($M145,PercentFHGoalStats!$A$3:$AE$998,14,FALSE)</f>
        <v>0</v>
      </c>
      <c r="H145" s="57">
        <f>VLOOKUP($M145,PercentFHGoalStats!$A$3:$AE$998,15,FALSE)</f>
        <v>0</v>
      </c>
      <c r="I145" s="57">
        <f>VLOOKUP($M145,PercentFHGoalStats!$A$3:$AE$998,17,FALSE)</f>
        <v>1</v>
      </c>
      <c r="J145" s="57">
        <f>VLOOKUP($M145,PercentFHGoalStats!$A$3:$AE$998,18,FALSE)</f>
        <v>1</v>
      </c>
      <c r="K145" s="57">
        <f>VLOOKUP($M145,PercentFHGoalStats!$A$3:$AE$998,20,FALSE)</f>
        <v>0.5</v>
      </c>
      <c r="L145" s="57">
        <f>VLOOKUP($M145,PercentFHGoalStats!$A$3:$AE$998,21,FALSE)</f>
        <v>1</v>
      </c>
      <c r="M145" s="53" t="str">
        <f>Fixtures!A145</f>
        <v>Peterborough United</v>
      </c>
      <c r="N145" s="54">
        <f>Fixtures!D145</f>
        <v>43694</v>
      </c>
      <c r="O145" s="53" t="str">
        <f>Fixtures!B145</f>
        <v>Ipswich Town</v>
      </c>
      <c r="P145" s="57">
        <f>VLOOKUP($O145,PercentFHGoalStats!$A$3:$AE$998,5,FALSE)</f>
        <v>1</v>
      </c>
      <c r="Q145" s="57">
        <f>VLOOKUP($O145,PercentFHGoalStats!$A$3:$AE$998,7,FALSE)</f>
        <v>1</v>
      </c>
      <c r="R145" s="57">
        <f>VLOOKUP($O145,PercentFHGoalStats!$A$3:$AE$998,8,FALSE)</f>
        <v>0</v>
      </c>
      <c r="S145" s="57">
        <f>VLOOKUP($O145,PercentFHGoalStats!$A$3:$AE$998,10,FALSE)</f>
        <v>0</v>
      </c>
      <c r="T145" s="57">
        <f>VLOOKUP($O145,PercentFHGoalStats!$A$3:$AE$998,11,FALSE)</f>
        <v>1</v>
      </c>
      <c r="U145" s="57">
        <f>VLOOKUP($O145,PercentFHGoalStats!$A$3:$AE$998,13,FALSE)</f>
        <v>1</v>
      </c>
      <c r="V145" s="57">
        <f>VLOOKUP($O145,PercentFHGoalStats!$A$3:$AE$998,14,FALSE)</f>
        <v>0</v>
      </c>
      <c r="W145" s="57">
        <f>VLOOKUP($O145,PercentFHGoalStats!$A$3:$AE$998,16,FALSE)</f>
        <v>0</v>
      </c>
      <c r="X145" s="57">
        <f>VLOOKUP($O145,PercentFHGoalStats!$A$3:$AE$998,17,FALSE)</f>
        <v>0</v>
      </c>
      <c r="Y145" s="57">
        <f>VLOOKUP($O145,PercentFHGoalStats!$A$3:$AE$998,19,FALSE)</f>
        <v>0</v>
      </c>
      <c r="Z145" s="57">
        <f>VLOOKUP($O145,PercentFHGoalStats!$A$3:$AE$998,20,FALSE)</f>
        <v>0</v>
      </c>
      <c r="AA145" s="57">
        <f>VLOOKUP($O145,PercentFHGoalStats!$A$3:$AE$998,22,FALSE)</f>
        <v>0</v>
      </c>
    </row>
    <row r="146" spans="1:27" x14ac:dyDescent="0.3">
      <c r="A146" s="57">
        <f>VLOOKUP($M146,PercentFHGoalStats!$A$3:$AE$998,5,FALSE)</f>
        <v>0</v>
      </c>
      <c r="B146" s="57">
        <f>VLOOKUP($M146,PercentFHGoalStats!$A$3:$AE$998,6,FALSE)</f>
        <v>0</v>
      </c>
      <c r="C146" s="57">
        <f>VLOOKUP($M146,PercentFHGoalStats!$A$3:$AE$998,8,FALSE)</f>
        <v>0</v>
      </c>
      <c r="D146" s="57">
        <f>VLOOKUP($M146,PercentFHGoalStats!$A$3:$AE$998,9,FALSE)</f>
        <v>0</v>
      </c>
      <c r="E146" s="57">
        <f>VLOOKUP($M146,PercentFHGoalStats!$A$3:$AE$998,11,FALSE)</f>
        <v>0</v>
      </c>
      <c r="F146" s="57">
        <f>VLOOKUP($M146,PercentFHGoalStats!$A$3:$AE$998,12,FALSE)</f>
        <v>0</v>
      </c>
      <c r="G146" s="57">
        <f>VLOOKUP($M146,PercentFHGoalStats!$A$3:$AE$998,14,FALSE)</f>
        <v>0</v>
      </c>
      <c r="H146" s="57">
        <f>VLOOKUP($M146,PercentFHGoalStats!$A$3:$AE$998,15,FALSE)</f>
        <v>0</v>
      </c>
      <c r="I146" s="57">
        <f>VLOOKUP($M146,PercentFHGoalStats!$A$3:$AE$998,17,FALSE)</f>
        <v>0</v>
      </c>
      <c r="J146" s="57">
        <f>VLOOKUP($M146,PercentFHGoalStats!$A$3:$AE$998,18,FALSE)</f>
        <v>0</v>
      </c>
      <c r="K146" s="57">
        <f>VLOOKUP($M146,PercentFHGoalStats!$A$3:$AE$998,20,FALSE)</f>
        <v>0</v>
      </c>
      <c r="L146" s="57">
        <f>VLOOKUP($M146,PercentFHGoalStats!$A$3:$AE$998,21,FALSE)</f>
        <v>0</v>
      </c>
      <c r="M146" s="53" t="str">
        <f>Fixtures!A146</f>
        <v>Shrewsbury Town</v>
      </c>
      <c r="N146" s="54">
        <f>Fixtures!D146</f>
        <v>43694</v>
      </c>
      <c r="O146" s="53" t="str">
        <f>Fixtures!B146</f>
        <v>Rochdale</v>
      </c>
      <c r="P146" s="57">
        <f>VLOOKUP($O146,PercentFHGoalStats!$A$3:$AE$998,5,FALSE)</f>
        <v>0.5</v>
      </c>
      <c r="Q146" s="57">
        <f>VLOOKUP($O146,PercentFHGoalStats!$A$3:$AE$998,7,FALSE)</f>
        <v>1</v>
      </c>
      <c r="R146" s="57">
        <f>VLOOKUP($O146,PercentFHGoalStats!$A$3:$AE$998,8,FALSE)</f>
        <v>0</v>
      </c>
      <c r="S146" s="57">
        <f>VLOOKUP($O146,PercentFHGoalStats!$A$3:$AE$998,10,FALSE)</f>
        <v>0</v>
      </c>
      <c r="T146" s="57">
        <f>VLOOKUP($O146,PercentFHGoalStats!$A$3:$AE$998,11,FALSE)</f>
        <v>0.5</v>
      </c>
      <c r="U146" s="57">
        <f>VLOOKUP($O146,PercentFHGoalStats!$A$3:$AE$998,13,FALSE)</f>
        <v>1</v>
      </c>
      <c r="V146" s="57">
        <f>VLOOKUP($O146,PercentFHGoalStats!$A$3:$AE$998,14,FALSE)</f>
        <v>0</v>
      </c>
      <c r="W146" s="57">
        <f>VLOOKUP($O146,PercentFHGoalStats!$A$3:$AE$998,16,FALSE)</f>
        <v>0</v>
      </c>
      <c r="X146" s="57">
        <f>VLOOKUP($O146,PercentFHGoalStats!$A$3:$AE$998,17,FALSE)</f>
        <v>0</v>
      </c>
      <c r="Y146" s="57">
        <f>VLOOKUP($O146,PercentFHGoalStats!$A$3:$AE$998,19,FALSE)</f>
        <v>0</v>
      </c>
      <c r="Z146" s="57">
        <f>VLOOKUP($O146,PercentFHGoalStats!$A$3:$AE$998,20,FALSE)</f>
        <v>0</v>
      </c>
      <c r="AA146" s="57">
        <f>VLOOKUP($O146,PercentFHGoalStats!$A$3:$AE$998,22,FALSE)</f>
        <v>0</v>
      </c>
    </row>
    <row r="147" spans="1:27" x14ac:dyDescent="0.3">
      <c r="A147" s="57">
        <f>VLOOKUP($M147,PercentFHGoalStats!$A$3:$AE$998,5,FALSE)</f>
        <v>1</v>
      </c>
      <c r="B147" s="57">
        <f>VLOOKUP($M147,PercentFHGoalStats!$A$3:$AE$998,6,FALSE)</f>
        <v>1</v>
      </c>
      <c r="C147" s="57">
        <f>VLOOKUP($M147,PercentFHGoalStats!$A$3:$AE$998,8,FALSE)</f>
        <v>0</v>
      </c>
      <c r="D147" s="57">
        <f>VLOOKUP($M147,PercentFHGoalStats!$A$3:$AE$998,9,FALSE)</f>
        <v>0</v>
      </c>
      <c r="E147" s="57">
        <f>VLOOKUP($M147,PercentFHGoalStats!$A$3:$AE$998,11,FALSE)</f>
        <v>0</v>
      </c>
      <c r="F147" s="57">
        <f>VLOOKUP($M147,PercentFHGoalStats!$A$3:$AE$998,12,FALSE)</f>
        <v>0</v>
      </c>
      <c r="G147" s="57">
        <f>VLOOKUP($M147,PercentFHGoalStats!$A$3:$AE$998,14,FALSE)</f>
        <v>0</v>
      </c>
      <c r="H147" s="57">
        <f>VLOOKUP($M147,PercentFHGoalStats!$A$3:$AE$998,15,FALSE)</f>
        <v>0</v>
      </c>
      <c r="I147" s="57">
        <f>VLOOKUP($M147,PercentFHGoalStats!$A$3:$AE$998,17,FALSE)</f>
        <v>1</v>
      </c>
      <c r="J147" s="57">
        <f>VLOOKUP($M147,PercentFHGoalStats!$A$3:$AE$998,18,FALSE)</f>
        <v>1</v>
      </c>
      <c r="K147" s="57">
        <f>VLOOKUP($M147,PercentFHGoalStats!$A$3:$AE$998,20,FALSE)</f>
        <v>0</v>
      </c>
      <c r="L147" s="57">
        <f>VLOOKUP($M147,PercentFHGoalStats!$A$3:$AE$998,21,FALSE)</f>
        <v>0</v>
      </c>
      <c r="M147" s="53" t="str">
        <f>Fixtures!A147</f>
        <v>Sunderland</v>
      </c>
      <c r="N147" s="54">
        <f>Fixtures!D147</f>
        <v>43694</v>
      </c>
      <c r="O147" s="53" t="str">
        <f>Fixtures!B147</f>
        <v>Portsmouth</v>
      </c>
      <c r="P147" s="57">
        <f>VLOOKUP($O147,PercentFHGoalStats!$A$3:$AE$998,5,FALSE)</f>
        <v>0.5</v>
      </c>
      <c r="Q147" s="57">
        <f>VLOOKUP($O147,PercentFHGoalStats!$A$3:$AE$998,7,FALSE)</f>
        <v>0</v>
      </c>
      <c r="R147" s="57">
        <f>VLOOKUP($O147,PercentFHGoalStats!$A$3:$AE$998,8,FALSE)</f>
        <v>0</v>
      </c>
      <c r="S147" s="57">
        <f>VLOOKUP($O147,PercentFHGoalStats!$A$3:$AE$998,10,FALSE)</f>
        <v>0</v>
      </c>
      <c r="T147" s="57">
        <f>VLOOKUP($O147,PercentFHGoalStats!$A$3:$AE$998,11,FALSE)</f>
        <v>0.5</v>
      </c>
      <c r="U147" s="57">
        <f>VLOOKUP($O147,PercentFHGoalStats!$A$3:$AE$998,13,FALSE)</f>
        <v>0</v>
      </c>
      <c r="V147" s="57">
        <f>VLOOKUP($O147,PercentFHGoalStats!$A$3:$AE$998,14,FALSE)</f>
        <v>0</v>
      </c>
      <c r="W147" s="57">
        <f>VLOOKUP($O147,PercentFHGoalStats!$A$3:$AE$998,16,FALSE)</f>
        <v>0</v>
      </c>
      <c r="X147" s="57">
        <f>VLOOKUP($O147,PercentFHGoalStats!$A$3:$AE$998,17,FALSE)</f>
        <v>0</v>
      </c>
      <c r="Y147" s="57">
        <f>VLOOKUP($O147,PercentFHGoalStats!$A$3:$AE$998,19,FALSE)</f>
        <v>0</v>
      </c>
      <c r="Z147" s="57">
        <f>VLOOKUP($O147,PercentFHGoalStats!$A$3:$AE$998,20,FALSE)</f>
        <v>0</v>
      </c>
      <c r="AA147" s="57">
        <f>VLOOKUP($O147,PercentFHGoalStats!$A$3:$AE$998,22,FALSE)</f>
        <v>0</v>
      </c>
    </row>
    <row r="148" spans="1:27" x14ac:dyDescent="0.3">
      <c r="A148" s="57">
        <f>VLOOKUP($M148,PercentFHGoalStats!$A$3:$AE$998,5,FALSE)</f>
        <v>1</v>
      </c>
      <c r="B148" s="57">
        <f>VLOOKUP($M148,PercentFHGoalStats!$A$3:$AE$998,6,FALSE)</f>
        <v>1</v>
      </c>
      <c r="C148" s="57">
        <f>VLOOKUP($M148,PercentFHGoalStats!$A$3:$AE$998,8,FALSE)</f>
        <v>0</v>
      </c>
      <c r="D148" s="57">
        <f>VLOOKUP($M148,PercentFHGoalStats!$A$3:$AE$998,9,FALSE)</f>
        <v>0</v>
      </c>
      <c r="E148" s="57">
        <f>VLOOKUP($M148,PercentFHGoalStats!$A$3:$AE$998,11,FALSE)</f>
        <v>0</v>
      </c>
      <c r="F148" s="57">
        <f>VLOOKUP($M148,PercentFHGoalStats!$A$3:$AE$998,12,FALSE)</f>
        <v>0</v>
      </c>
      <c r="G148" s="57">
        <f>VLOOKUP($M148,PercentFHGoalStats!$A$3:$AE$998,14,FALSE)</f>
        <v>0</v>
      </c>
      <c r="H148" s="57">
        <f>VLOOKUP($M148,PercentFHGoalStats!$A$3:$AE$998,15,FALSE)</f>
        <v>0</v>
      </c>
      <c r="I148" s="57">
        <f>VLOOKUP($M148,PercentFHGoalStats!$A$3:$AE$998,17,FALSE)</f>
        <v>1</v>
      </c>
      <c r="J148" s="57">
        <f>VLOOKUP($M148,PercentFHGoalStats!$A$3:$AE$998,18,FALSE)</f>
        <v>1</v>
      </c>
      <c r="K148" s="57">
        <f>VLOOKUP($M148,PercentFHGoalStats!$A$3:$AE$998,20,FALSE)</f>
        <v>0</v>
      </c>
      <c r="L148" s="57">
        <f>VLOOKUP($M148,PercentFHGoalStats!$A$3:$AE$998,21,FALSE)</f>
        <v>0</v>
      </c>
      <c r="M148" s="53" t="str">
        <f>Fixtures!A148</f>
        <v>Tranmere Rovers</v>
      </c>
      <c r="N148" s="54">
        <f>Fixtures!D148</f>
        <v>43694</v>
      </c>
      <c r="O148" s="53" t="str">
        <f>Fixtures!B148</f>
        <v>Bolton Wanderers</v>
      </c>
      <c r="P148" s="57">
        <f>VLOOKUP($O148,PercentFHGoalStats!$A$3:$AE$998,5,FALSE)</f>
        <v>0</v>
      </c>
      <c r="Q148" s="57">
        <f>VLOOKUP($O148,PercentFHGoalStats!$A$3:$AE$998,7,FALSE)</f>
        <v>0</v>
      </c>
      <c r="R148" s="57">
        <f>VLOOKUP($O148,PercentFHGoalStats!$A$3:$AE$998,8,FALSE)</f>
        <v>0</v>
      </c>
      <c r="S148" s="57">
        <f>VLOOKUP($O148,PercentFHGoalStats!$A$3:$AE$998,10,FALSE)</f>
        <v>0</v>
      </c>
      <c r="T148" s="57">
        <f>VLOOKUP($O148,PercentFHGoalStats!$A$3:$AE$998,11,FALSE)</f>
        <v>0</v>
      </c>
      <c r="U148" s="57">
        <f>VLOOKUP($O148,PercentFHGoalStats!$A$3:$AE$998,13,FALSE)</f>
        <v>0</v>
      </c>
      <c r="V148" s="57">
        <f>VLOOKUP($O148,PercentFHGoalStats!$A$3:$AE$998,14,FALSE)</f>
        <v>0</v>
      </c>
      <c r="W148" s="57">
        <f>VLOOKUP($O148,PercentFHGoalStats!$A$3:$AE$998,16,FALSE)</f>
        <v>0</v>
      </c>
      <c r="X148" s="57">
        <f>VLOOKUP($O148,PercentFHGoalStats!$A$3:$AE$998,17,FALSE)</f>
        <v>0</v>
      </c>
      <c r="Y148" s="57">
        <f>VLOOKUP($O148,PercentFHGoalStats!$A$3:$AE$998,19,FALSE)</f>
        <v>0</v>
      </c>
      <c r="Z148" s="57">
        <f>VLOOKUP($O148,PercentFHGoalStats!$A$3:$AE$998,20,FALSE)</f>
        <v>0</v>
      </c>
      <c r="AA148" s="57">
        <f>VLOOKUP($O148,PercentFHGoalStats!$A$3:$AE$998,22,FALSE)</f>
        <v>0</v>
      </c>
    </row>
    <row r="149" spans="1:27" x14ac:dyDescent="0.3">
      <c r="A149" s="57">
        <f>VLOOKUP($M149,PercentFHGoalStats!$A$3:$AE$998,5,FALSE)</f>
        <v>0</v>
      </c>
      <c r="B149" s="57">
        <f>VLOOKUP($M149,PercentFHGoalStats!$A$3:$AE$998,6,FALSE)</f>
        <v>0</v>
      </c>
      <c r="C149" s="57">
        <f>VLOOKUP($M149,PercentFHGoalStats!$A$3:$AE$998,8,FALSE)</f>
        <v>0</v>
      </c>
      <c r="D149" s="57">
        <f>VLOOKUP($M149,PercentFHGoalStats!$A$3:$AE$998,9,FALSE)</f>
        <v>0</v>
      </c>
      <c r="E149" s="57">
        <f>VLOOKUP($M149,PercentFHGoalStats!$A$3:$AE$998,11,FALSE)</f>
        <v>0</v>
      </c>
      <c r="F149" s="57">
        <f>VLOOKUP($M149,PercentFHGoalStats!$A$3:$AE$998,12,FALSE)</f>
        <v>0</v>
      </c>
      <c r="G149" s="57">
        <f>VLOOKUP($M149,PercentFHGoalStats!$A$3:$AE$998,14,FALSE)</f>
        <v>0</v>
      </c>
      <c r="H149" s="57">
        <f>VLOOKUP($M149,PercentFHGoalStats!$A$3:$AE$998,15,FALSE)</f>
        <v>0</v>
      </c>
      <c r="I149" s="57">
        <f>VLOOKUP($M149,PercentFHGoalStats!$A$3:$AE$998,17,FALSE)</f>
        <v>0</v>
      </c>
      <c r="J149" s="57">
        <f>VLOOKUP($M149,PercentFHGoalStats!$A$3:$AE$998,18,FALSE)</f>
        <v>0</v>
      </c>
      <c r="K149" s="57">
        <f>VLOOKUP($M149,PercentFHGoalStats!$A$3:$AE$998,20,FALSE)</f>
        <v>0</v>
      </c>
      <c r="L149" s="57">
        <f>VLOOKUP($M149,PercentFHGoalStats!$A$3:$AE$998,21,FALSE)</f>
        <v>0</v>
      </c>
      <c r="M149" s="53" t="str">
        <f>Fixtures!A149</f>
        <v>Wycombe Wanderers</v>
      </c>
      <c r="N149" s="54">
        <f>Fixtures!D149</f>
        <v>43694</v>
      </c>
      <c r="O149" s="53" t="str">
        <f>Fixtures!B149</f>
        <v>Milton Keynes Dons</v>
      </c>
      <c r="P149" s="57">
        <f>VLOOKUP($O149,PercentFHGoalStats!$A$3:$AE$998,5,FALSE)</f>
        <v>0</v>
      </c>
      <c r="Q149" s="57" t="e">
        <f>VLOOKUP($O149,PercentFHGoalStats!$A$3:$AE$998,7,FALSE)</f>
        <v>#DIV/0!</v>
      </c>
      <c r="R149" s="57">
        <f>VLOOKUP($O149,PercentFHGoalStats!$A$3:$AE$998,8,FALSE)</f>
        <v>0</v>
      </c>
      <c r="S149" s="57" t="e">
        <f>VLOOKUP($O149,PercentFHGoalStats!$A$3:$AE$998,10,FALSE)</f>
        <v>#DIV/0!</v>
      </c>
      <c r="T149" s="57">
        <f>VLOOKUP($O149,PercentFHGoalStats!$A$3:$AE$998,11,FALSE)</f>
        <v>0</v>
      </c>
      <c r="U149" s="57" t="e">
        <f>VLOOKUP($O149,PercentFHGoalStats!$A$3:$AE$998,13,FALSE)</f>
        <v>#DIV/0!</v>
      </c>
      <c r="V149" s="57">
        <f>VLOOKUP($O149,PercentFHGoalStats!$A$3:$AE$998,14,FALSE)</f>
        <v>0</v>
      </c>
      <c r="W149" s="57" t="e">
        <f>VLOOKUP($O149,PercentFHGoalStats!$A$3:$AE$998,16,FALSE)</f>
        <v>#DIV/0!</v>
      </c>
      <c r="X149" s="57">
        <f>VLOOKUP($O149,PercentFHGoalStats!$A$3:$AE$998,17,FALSE)</f>
        <v>0</v>
      </c>
      <c r="Y149" s="57" t="e">
        <f>VLOOKUP($O149,PercentFHGoalStats!$A$3:$AE$998,19,FALSE)</f>
        <v>#DIV/0!</v>
      </c>
      <c r="Z149" s="57">
        <f>VLOOKUP($O149,PercentFHGoalStats!$A$3:$AE$998,20,FALSE)</f>
        <v>0</v>
      </c>
      <c r="AA149" s="57" t="e">
        <f>VLOOKUP($O149,PercentFHGoalStats!$A$3:$AE$998,22,FALSE)</f>
        <v>#DIV/0!</v>
      </c>
    </row>
    <row r="150" spans="1:27" x14ac:dyDescent="0.3">
      <c r="A150" s="57">
        <f>VLOOKUP($M150,PercentFHGoalStats!$A$3:$AE$998,5,FALSE)</f>
        <v>1</v>
      </c>
      <c r="B150" s="57">
        <f>VLOOKUP($M150,PercentFHGoalStats!$A$3:$AE$998,6,FALSE)</f>
        <v>1</v>
      </c>
      <c r="C150" s="57">
        <f>VLOOKUP($M150,PercentFHGoalStats!$A$3:$AE$998,8,FALSE)</f>
        <v>0</v>
      </c>
      <c r="D150" s="57">
        <f>VLOOKUP($M150,PercentFHGoalStats!$A$3:$AE$998,9,FALSE)</f>
        <v>0</v>
      </c>
      <c r="E150" s="57">
        <f>VLOOKUP($M150,PercentFHGoalStats!$A$3:$AE$998,11,FALSE)</f>
        <v>0.5</v>
      </c>
      <c r="F150" s="57">
        <f>VLOOKUP($M150,PercentFHGoalStats!$A$3:$AE$998,12,FALSE)</f>
        <v>1</v>
      </c>
      <c r="G150" s="57">
        <f>VLOOKUP($M150,PercentFHGoalStats!$A$3:$AE$998,14,FALSE)</f>
        <v>0</v>
      </c>
      <c r="H150" s="57">
        <f>VLOOKUP($M150,PercentFHGoalStats!$A$3:$AE$998,15,FALSE)</f>
        <v>0</v>
      </c>
      <c r="I150" s="57">
        <f>VLOOKUP($M150,PercentFHGoalStats!$A$3:$AE$998,17,FALSE)</f>
        <v>0.5</v>
      </c>
      <c r="J150" s="57">
        <f>VLOOKUP($M150,PercentFHGoalStats!$A$3:$AE$998,18,FALSE)</f>
        <v>0</v>
      </c>
      <c r="K150" s="57">
        <f>VLOOKUP($M150,PercentFHGoalStats!$A$3:$AE$998,20,FALSE)</f>
        <v>0</v>
      </c>
      <c r="L150" s="57">
        <f>VLOOKUP($M150,PercentFHGoalStats!$A$3:$AE$998,21,FALSE)</f>
        <v>0</v>
      </c>
      <c r="M150" s="53" t="str">
        <f>Fixtures!A150</f>
        <v>Barnsley</v>
      </c>
      <c r="N150" s="54">
        <f>Fixtures!D150</f>
        <v>43694</v>
      </c>
      <c r="O150" s="53" t="str">
        <f>Fixtures!B150</f>
        <v>Charlton Athletic</v>
      </c>
      <c r="P150" s="57">
        <f>VLOOKUP($O150,PercentFHGoalStats!$A$3:$AE$998,5,FALSE)</f>
        <v>1</v>
      </c>
      <c r="Q150" s="57">
        <f>VLOOKUP($O150,PercentFHGoalStats!$A$3:$AE$998,7,FALSE)</f>
        <v>1</v>
      </c>
      <c r="R150" s="57">
        <f>VLOOKUP($O150,PercentFHGoalStats!$A$3:$AE$998,8,FALSE)</f>
        <v>0.5</v>
      </c>
      <c r="S150" s="57">
        <f>VLOOKUP($O150,PercentFHGoalStats!$A$3:$AE$998,10,FALSE)</f>
        <v>0</v>
      </c>
      <c r="T150" s="57">
        <f>VLOOKUP($O150,PercentFHGoalStats!$A$3:$AE$998,11,FALSE)</f>
        <v>1</v>
      </c>
      <c r="U150" s="57">
        <f>VLOOKUP($O150,PercentFHGoalStats!$A$3:$AE$998,13,FALSE)</f>
        <v>1</v>
      </c>
      <c r="V150" s="57">
        <f>VLOOKUP($O150,PercentFHGoalStats!$A$3:$AE$998,14,FALSE)</f>
        <v>0</v>
      </c>
      <c r="W150" s="57">
        <f>VLOOKUP($O150,PercentFHGoalStats!$A$3:$AE$998,16,FALSE)</f>
        <v>0</v>
      </c>
      <c r="X150" s="57">
        <f>VLOOKUP($O150,PercentFHGoalStats!$A$3:$AE$998,17,FALSE)</f>
        <v>0.5</v>
      </c>
      <c r="Y150" s="57">
        <f>VLOOKUP($O150,PercentFHGoalStats!$A$3:$AE$998,19,FALSE)</f>
        <v>0</v>
      </c>
      <c r="Z150" s="57">
        <f>VLOOKUP($O150,PercentFHGoalStats!$A$3:$AE$998,20,FALSE)</f>
        <v>0</v>
      </c>
      <c r="AA150" s="57">
        <f>VLOOKUP($O150,PercentFHGoalStats!$A$3:$AE$998,22,FALSE)</f>
        <v>0</v>
      </c>
    </row>
    <row r="151" spans="1:27" x14ac:dyDescent="0.3">
      <c r="A151" s="57">
        <f>VLOOKUP($M151,PercentFHGoalStats!$A$3:$AE$998,5,FALSE)</f>
        <v>1</v>
      </c>
      <c r="B151" s="57">
        <f>VLOOKUP($M151,PercentFHGoalStats!$A$3:$AE$998,6,FALSE)</f>
        <v>1</v>
      </c>
      <c r="C151" s="57">
        <f>VLOOKUP($M151,PercentFHGoalStats!$A$3:$AE$998,8,FALSE)</f>
        <v>0</v>
      </c>
      <c r="D151" s="57">
        <f>VLOOKUP($M151,PercentFHGoalStats!$A$3:$AE$998,9,FALSE)</f>
        <v>0</v>
      </c>
      <c r="E151" s="57">
        <f>VLOOKUP($M151,PercentFHGoalStats!$A$3:$AE$998,11,FALSE)</f>
        <v>0</v>
      </c>
      <c r="F151" s="57">
        <f>VLOOKUP($M151,PercentFHGoalStats!$A$3:$AE$998,12,FALSE)</f>
        <v>0</v>
      </c>
      <c r="G151" s="57">
        <f>VLOOKUP($M151,PercentFHGoalStats!$A$3:$AE$998,14,FALSE)</f>
        <v>0</v>
      </c>
      <c r="H151" s="57">
        <f>VLOOKUP($M151,PercentFHGoalStats!$A$3:$AE$998,15,FALSE)</f>
        <v>0</v>
      </c>
      <c r="I151" s="57">
        <f>VLOOKUP($M151,PercentFHGoalStats!$A$3:$AE$998,17,FALSE)</f>
        <v>1</v>
      </c>
      <c r="J151" s="57">
        <f>VLOOKUP($M151,PercentFHGoalStats!$A$3:$AE$998,18,FALSE)</f>
        <v>1</v>
      </c>
      <c r="K151" s="57">
        <f>VLOOKUP($M151,PercentFHGoalStats!$A$3:$AE$998,20,FALSE)</f>
        <v>0</v>
      </c>
      <c r="L151" s="57">
        <f>VLOOKUP($M151,PercentFHGoalStats!$A$3:$AE$998,21,FALSE)</f>
        <v>0</v>
      </c>
      <c r="M151" s="53" t="str">
        <f>Fixtures!A151</f>
        <v>Blackburn Rovers</v>
      </c>
      <c r="N151" s="54">
        <f>Fixtures!D151</f>
        <v>43694</v>
      </c>
      <c r="O151" s="53" t="str">
        <f>Fixtures!B151</f>
        <v>Middlesbrough</v>
      </c>
      <c r="P151" s="57">
        <f>VLOOKUP($O151,PercentFHGoalStats!$A$3:$AE$998,5,FALSE)</f>
        <v>0.5</v>
      </c>
      <c r="Q151" s="57">
        <f>VLOOKUP($O151,PercentFHGoalStats!$A$3:$AE$998,7,FALSE)</f>
        <v>1</v>
      </c>
      <c r="R151" s="57">
        <f>VLOOKUP($O151,PercentFHGoalStats!$A$3:$AE$998,8,FALSE)</f>
        <v>0.5</v>
      </c>
      <c r="S151" s="57">
        <f>VLOOKUP($O151,PercentFHGoalStats!$A$3:$AE$998,10,FALSE)</f>
        <v>1</v>
      </c>
      <c r="T151" s="57">
        <f>VLOOKUP($O151,PercentFHGoalStats!$A$3:$AE$998,11,FALSE)</f>
        <v>0.5</v>
      </c>
      <c r="U151" s="57">
        <f>VLOOKUP($O151,PercentFHGoalStats!$A$3:$AE$998,13,FALSE)</f>
        <v>1</v>
      </c>
      <c r="V151" s="57">
        <f>VLOOKUP($O151,PercentFHGoalStats!$A$3:$AE$998,14,FALSE)</f>
        <v>0.5</v>
      </c>
      <c r="W151" s="57">
        <f>VLOOKUP($O151,PercentFHGoalStats!$A$3:$AE$998,16,FALSE)</f>
        <v>1</v>
      </c>
      <c r="X151" s="57">
        <f>VLOOKUP($O151,PercentFHGoalStats!$A$3:$AE$998,17,FALSE)</f>
        <v>0.5</v>
      </c>
      <c r="Y151" s="57">
        <f>VLOOKUP($O151,PercentFHGoalStats!$A$3:$AE$998,19,FALSE)</f>
        <v>1</v>
      </c>
      <c r="Z151" s="57">
        <f>VLOOKUP($O151,PercentFHGoalStats!$A$3:$AE$998,20,FALSE)</f>
        <v>0.5</v>
      </c>
      <c r="AA151" s="57">
        <f>VLOOKUP($O151,PercentFHGoalStats!$A$3:$AE$998,22,FALSE)</f>
        <v>1</v>
      </c>
    </row>
    <row r="152" spans="1:27" x14ac:dyDescent="0.3">
      <c r="A152" s="57">
        <f>VLOOKUP($M152,PercentFHGoalStats!$A$3:$AE$998,5,FALSE)</f>
        <v>0.5</v>
      </c>
      <c r="B152" s="57">
        <f>VLOOKUP($M152,PercentFHGoalStats!$A$3:$AE$998,6,FALSE)</f>
        <v>1</v>
      </c>
      <c r="C152" s="57">
        <f>VLOOKUP($M152,PercentFHGoalStats!$A$3:$AE$998,8,FALSE)</f>
        <v>0</v>
      </c>
      <c r="D152" s="57">
        <f>VLOOKUP($M152,PercentFHGoalStats!$A$3:$AE$998,9,FALSE)</f>
        <v>0</v>
      </c>
      <c r="E152" s="57">
        <f>VLOOKUP($M152,PercentFHGoalStats!$A$3:$AE$998,11,FALSE)</f>
        <v>0</v>
      </c>
      <c r="F152" s="57">
        <f>VLOOKUP($M152,PercentFHGoalStats!$A$3:$AE$998,12,FALSE)</f>
        <v>0</v>
      </c>
      <c r="G152" s="57">
        <f>VLOOKUP($M152,PercentFHGoalStats!$A$3:$AE$998,14,FALSE)</f>
        <v>0</v>
      </c>
      <c r="H152" s="57">
        <f>VLOOKUP($M152,PercentFHGoalStats!$A$3:$AE$998,15,FALSE)</f>
        <v>0</v>
      </c>
      <c r="I152" s="57">
        <f>VLOOKUP($M152,PercentFHGoalStats!$A$3:$AE$998,17,FALSE)</f>
        <v>0.5</v>
      </c>
      <c r="J152" s="57">
        <f>VLOOKUP($M152,PercentFHGoalStats!$A$3:$AE$998,18,FALSE)</f>
        <v>1</v>
      </c>
      <c r="K152" s="57">
        <f>VLOOKUP($M152,PercentFHGoalStats!$A$3:$AE$998,20,FALSE)</f>
        <v>0</v>
      </c>
      <c r="L152" s="57">
        <f>VLOOKUP($M152,PercentFHGoalStats!$A$3:$AE$998,21,FALSE)</f>
        <v>0</v>
      </c>
      <c r="M152" s="53" t="str">
        <f>Fixtures!A152</f>
        <v>Brentford</v>
      </c>
      <c r="N152" s="54">
        <f>Fixtures!D152</f>
        <v>43694</v>
      </c>
      <c r="O152" s="53" t="str">
        <f>Fixtures!B152</f>
        <v>Hull City</v>
      </c>
      <c r="P152" s="57">
        <f>VLOOKUP($O152,PercentFHGoalStats!$A$3:$AE$998,5,FALSE)</f>
        <v>1</v>
      </c>
      <c r="Q152" s="57">
        <f>VLOOKUP($O152,PercentFHGoalStats!$A$3:$AE$998,7,FALSE)</f>
        <v>1</v>
      </c>
      <c r="R152" s="57">
        <f>VLOOKUP($O152,PercentFHGoalStats!$A$3:$AE$998,8,FALSE)</f>
        <v>0.5</v>
      </c>
      <c r="S152" s="57">
        <f>VLOOKUP($O152,PercentFHGoalStats!$A$3:$AE$998,10,FALSE)</f>
        <v>0</v>
      </c>
      <c r="T152" s="57">
        <f>VLOOKUP($O152,PercentFHGoalStats!$A$3:$AE$998,11,FALSE)</f>
        <v>1</v>
      </c>
      <c r="U152" s="57">
        <f>VLOOKUP($O152,PercentFHGoalStats!$A$3:$AE$998,13,FALSE)</f>
        <v>1</v>
      </c>
      <c r="V152" s="57">
        <f>VLOOKUP($O152,PercentFHGoalStats!$A$3:$AE$998,14,FALSE)</f>
        <v>0.5</v>
      </c>
      <c r="W152" s="57">
        <f>VLOOKUP($O152,PercentFHGoalStats!$A$3:$AE$998,16,FALSE)</f>
        <v>0</v>
      </c>
      <c r="X152" s="57">
        <f>VLOOKUP($O152,PercentFHGoalStats!$A$3:$AE$998,17,FALSE)</f>
        <v>0</v>
      </c>
      <c r="Y152" s="57">
        <f>VLOOKUP($O152,PercentFHGoalStats!$A$3:$AE$998,19,FALSE)</f>
        <v>0</v>
      </c>
      <c r="Z152" s="57">
        <f>VLOOKUP($O152,PercentFHGoalStats!$A$3:$AE$998,20,FALSE)</f>
        <v>0</v>
      </c>
      <c r="AA152" s="57">
        <f>VLOOKUP($O152,PercentFHGoalStats!$A$3:$AE$998,22,FALSE)</f>
        <v>0</v>
      </c>
    </row>
    <row r="153" spans="1:27" x14ac:dyDescent="0.3">
      <c r="A153" s="57">
        <f>VLOOKUP($M153,PercentFHGoalStats!$A$3:$AE$998,5,FALSE)</f>
        <v>0.5</v>
      </c>
      <c r="B153" s="57">
        <f>VLOOKUP($M153,PercentFHGoalStats!$A$3:$AE$998,6,FALSE)</f>
        <v>1</v>
      </c>
      <c r="C153" s="57">
        <f>VLOOKUP($M153,PercentFHGoalStats!$A$3:$AE$998,8,FALSE)</f>
        <v>0</v>
      </c>
      <c r="D153" s="57">
        <f>VLOOKUP($M153,PercentFHGoalStats!$A$3:$AE$998,9,FALSE)</f>
        <v>0</v>
      </c>
      <c r="E153" s="57">
        <f>VLOOKUP($M153,PercentFHGoalStats!$A$3:$AE$998,11,FALSE)</f>
        <v>0</v>
      </c>
      <c r="F153" s="57">
        <f>VLOOKUP($M153,PercentFHGoalStats!$A$3:$AE$998,12,FALSE)</f>
        <v>0</v>
      </c>
      <c r="G153" s="57">
        <f>VLOOKUP($M153,PercentFHGoalStats!$A$3:$AE$998,14,FALSE)</f>
        <v>0</v>
      </c>
      <c r="H153" s="57">
        <f>VLOOKUP($M153,PercentFHGoalStats!$A$3:$AE$998,15,FALSE)</f>
        <v>0</v>
      </c>
      <c r="I153" s="57">
        <f>VLOOKUP($M153,PercentFHGoalStats!$A$3:$AE$998,17,FALSE)</f>
        <v>0.5</v>
      </c>
      <c r="J153" s="57">
        <f>VLOOKUP($M153,PercentFHGoalStats!$A$3:$AE$998,18,FALSE)</f>
        <v>1</v>
      </c>
      <c r="K153" s="57">
        <f>VLOOKUP($M153,PercentFHGoalStats!$A$3:$AE$998,20,FALSE)</f>
        <v>0</v>
      </c>
      <c r="L153" s="57">
        <f>VLOOKUP($M153,PercentFHGoalStats!$A$3:$AE$998,21,FALSE)</f>
        <v>0</v>
      </c>
      <c r="M153" s="53" t="str">
        <f>Fixtures!A153</f>
        <v>Bristol City</v>
      </c>
      <c r="N153" s="54">
        <f>Fixtures!D153</f>
        <v>43694</v>
      </c>
      <c r="O153" s="53" t="str">
        <f>Fixtures!B153</f>
        <v>Queens Park Rangers</v>
      </c>
      <c r="P153" s="57">
        <f>VLOOKUP($O153,PercentFHGoalStats!$A$3:$AE$998,5,FALSE)</f>
        <v>0.5</v>
      </c>
      <c r="Q153" s="57">
        <f>VLOOKUP($O153,PercentFHGoalStats!$A$3:$AE$998,7,FALSE)</f>
        <v>1</v>
      </c>
      <c r="R153" s="57">
        <f>VLOOKUP($O153,PercentFHGoalStats!$A$3:$AE$998,8,FALSE)</f>
        <v>0</v>
      </c>
      <c r="S153" s="57">
        <f>VLOOKUP($O153,PercentFHGoalStats!$A$3:$AE$998,10,FALSE)</f>
        <v>0</v>
      </c>
      <c r="T153" s="57">
        <f>VLOOKUP($O153,PercentFHGoalStats!$A$3:$AE$998,11,FALSE)</f>
        <v>0.5</v>
      </c>
      <c r="U153" s="57">
        <f>VLOOKUP($O153,PercentFHGoalStats!$A$3:$AE$998,13,FALSE)</f>
        <v>1</v>
      </c>
      <c r="V153" s="57">
        <f>VLOOKUP($O153,PercentFHGoalStats!$A$3:$AE$998,14,FALSE)</f>
        <v>0</v>
      </c>
      <c r="W153" s="57">
        <f>VLOOKUP($O153,PercentFHGoalStats!$A$3:$AE$998,16,FALSE)</f>
        <v>0</v>
      </c>
      <c r="X153" s="57">
        <f>VLOOKUP($O153,PercentFHGoalStats!$A$3:$AE$998,17,FALSE)</f>
        <v>0</v>
      </c>
      <c r="Y153" s="57">
        <f>VLOOKUP($O153,PercentFHGoalStats!$A$3:$AE$998,19,FALSE)</f>
        <v>0</v>
      </c>
      <c r="Z153" s="57">
        <f>VLOOKUP($O153,PercentFHGoalStats!$A$3:$AE$998,20,FALSE)</f>
        <v>0</v>
      </c>
      <c r="AA153" s="57">
        <f>VLOOKUP($O153,PercentFHGoalStats!$A$3:$AE$998,22,FALSE)</f>
        <v>0</v>
      </c>
    </row>
    <row r="154" spans="1:27" x14ac:dyDescent="0.3">
      <c r="A154" s="57">
        <f>VLOOKUP($M154,PercentFHGoalStats!$A$3:$AE$998,5,FALSE)</f>
        <v>0.5</v>
      </c>
      <c r="B154" s="57">
        <f>VLOOKUP($M154,PercentFHGoalStats!$A$3:$AE$998,6,FALSE)</f>
        <v>1</v>
      </c>
      <c r="C154" s="57">
        <f>VLOOKUP($M154,PercentFHGoalStats!$A$3:$AE$998,8,FALSE)</f>
        <v>0.5</v>
      </c>
      <c r="D154" s="57">
        <f>VLOOKUP($M154,PercentFHGoalStats!$A$3:$AE$998,9,FALSE)</f>
        <v>1</v>
      </c>
      <c r="E154" s="57">
        <f>VLOOKUP($M154,PercentFHGoalStats!$A$3:$AE$998,11,FALSE)</f>
        <v>0.5</v>
      </c>
      <c r="F154" s="57">
        <f>VLOOKUP($M154,PercentFHGoalStats!$A$3:$AE$998,12,FALSE)</f>
        <v>1</v>
      </c>
      <c r="G154" s="57">
        <f>VLOOKUP($M154,PercentFHGoalStats!$A$3:$AE$998,14,FALSE)</f>
        <v>0.5</v>
      </c>
      <c r="H154" s="57">
        <f>VLOOKUP($M154,PercentFHGoalStats!$A$3:$AE$998,15,FALSE)</f>
        <v>1</v>
      </c>
      <c r="I154" s="57">
        <f>VLOOKUP($M154,PercentFHGoalStats!$A$3:$AE$998,17,FALSE)</f>
        <v>0.5</v>
      </c>
      <c r="J154" s="57">
        <f>VLOOKUP($M154,PercentFHGoalStats!$A$3:$AE$998,18,FALSE)</f>
        <v>1</v>
      </c>
      <c r="K154" s="57">
        <f>VLOOKUP($M154,PercentFHGoalStats!$A$3:$AE$998,20,FALSE)</f>
        <v>0.5</v>
      </c>
      <c r="L154" s="57">
        <f>VLOOKUP($M154,PercentFHGoalStats!$A$3:$AE$998,21,FALSE)</f>
        <v>1</v>
      </c>
      <c r="M154" s="53" t="str">
        <f>Fixtures!A154</f>
        <v>Luton Town</v>
      </c>
      <c r="N154" s="54">
        <f>Fixtures!D154</f>
        <v>43694</v>
      </c>
      <c r="O154" s="53" t="str">
        <f>Fixtures!B154</f>
        <v>West Bromwich Albion</v>
      </c>
      <c r="P154" s="57">
        <f>VLOOKUP($O154,PercentFHGoalStats!$A$3:$AE$998,5,FALSE)</f>
        <v>0.5</v>
      </c>
      <c r="Q154" s="57">
        <f>VLOOKUP($O154,PercentFHGoalStats!$A$3:$AE$998,7,FALSE)</f>
        <v>1</v>
      </c>
      <c r="R154" s="57">
        <f>VLOOKUP($O154,PercentFHGoalStats!$A$3:$AE$998,8,FALSE)</f>
        <v>0.5</v>
      </c>
      <c r="S154" s="57">
        <f>VLOOKUP($O154,PercentFHGoalStats!$A$3:$AE$998,10,FALSE)</f>
        <v>1</v>
      </c>
      <c r="T154" s="57">
        <f>VLOOKUP($O154,PercentFHGoalStats!$A$3:$AE$998,11,FALSE)</f>
        <v>0.5</v>
      </c>
      <c r="U154" s="57">
        <f>VLOOKUP($O154,PercentFHGoalStats!$A$3:$AE$998,13,FALSE)</f>
        <v>1</v>
      </c>
      <c r="V154" s="57">
        <f>VLOOKUP($O154,PercentFHGoalStats!$A$3:$AE$998,14,FALSE)</f>
        <v>0.5</v>
      </c>
      <c r="W154" s="57">
        <f>VLOOKUP($O154,PercentFHGoalStats!$A$3:$AE$998,16,FALSE)</f>
        <v>1</v>
      </c>
      <c r="X154" s="57">
        <f>VLOOKUP($O154,PercentFHGoalStats!$A$3:$AE$998,17,FALSE)</f>
        <v>0.5</v>
      </c>
      <c r="Y154" s="57">
        <f>VLOOKUP($O154,PercentFHGoalStats!$A$3:$AE$998,19,FALSE)</f>
        <v>1</v>
      </c>
      <c r="Z154" s="57">
        <f>VLOOKUP($O154,PercentFHGoalStats!$A$3:$AE$998,20,FALSE)</f>
        <v>0</v>
      </c>
      <c r="AA154" s="57">
        <f>VLOOKUP($O154,PercentFHGoalStats!$A$3:$AE$998,22,FALSE)</f>
        <v>0</v>
      </c>
    </row>
    <row r="155" spans="1:27" x14ac:dyDescent="0.3">
      <c r="A155" s="57">
        <f>VLOOKUP($M155,PercentFHGoalStats!$A$3:$AE$998,5,FALSE)</f>
        <v>0.5</v>
      </c>
      <c r="B155" s="57">
        <f>VLOOKUP($M155,PercentFHGoalStats!$A$3:$AE$998,6,FALSE)</f>
        <v>1</v>
      </c>
      <c r="C155" s="57">
        <f>VLOOKUP($M155,PercentFHGoalStats!$A$3:$AE$998,8,FALSE)</f>
        <v>0</v>
      </c>
      <c r="D155" s="57">
        <f>VLOOKUP($M155,PercentFHGoalStats!$A$3:$AE$998,9,FALSE)</f>
        <v>0</v>
      </c>
      <c r="E155" s="57">
        <f>VLOOKUP($M155,PercentFHGoalStats!$A$3:$AE$998,11,FALSE)</f>
        <v>0.5</v>
      </c>
      <c r="F155" s="57">
        <f>VLOOKUP($M155,PercentFHGoalStats!$A$3:$AE$998,12,FALSE)</f>
        <v>1</v>
      </c>
      <c r="G155" s="57">
        <f>VLOOKUP($M155,PercentFHGoalStats!$A$3:$AE$998,14,FALSE)</f>
        <v>0</v>
      </c>
      <c r="H155" s="57">
        <f>VLOOKUP($M155,PercentFHGoalStats!$A$3:$AE$998,15,FALSE)</f>
        <v>0</v>
      </c>
      <c r="I155" s="57">
        <f>VLOOKUP($M155,PercentFHGoalStats!$A$3:$AE$998,17,FALSE)</f>
        <v>0</v>
      </c>
      <c r="J155" s="57">
        <f>VLOOKUP($M155,PercentFHGoalStats!$A$3:$AE$998,18,FALSE)</f>
        <v>0</v>
      </c>
      <c r="K155" s="57">
        <f>VLOOKUP($M155,PercentFHGoalStats!$A$3:$AE$998,20,FALSE)</f>
        <v>0</v>
      </c>
      <c r="L155" s="57">
        <f>VLOOKUP($M155,PercentFHGoalStats!$A$3:$AE$998,21,FALSE)</f>
        <v>0</v>
      </c>
      <c r="M155" s="53" t="str">
        <f>Fixtures!A155</f>
        <v>Millwall</v>
      </c>
      <c r="N155" s="54">
        <f>Fixtures!D155</f>
        <v>43694</v>
      </c>
      <c r="O155" s="53" t="str">
        <f>Fixtures!B155</f>
        <v>Sheffield Wednesday</v>
      </c>
      <c r="P155" s="57">
        <f>VLOOKUP($O155,PercentFHGoalStats!$A$3:$AE$998,5,FALSE)</f>
        <v>1</v>
      </c>
      <c r="Q155" s="57">
        <f>VLOOKUP($O155,PercentFHGoalStats!$A$3:$AE$998,7,FALSE)</f>
        <v>1</v>
      </c>
      <c r="R155" s="57">
        <f>VLOOKUP($O155,PercentFHGoalStats!$A$3:$AE$998,8,FALSE)</f>
        <v>0</v>
      </c>
      <c r="S155" s="57">
        <f>VLOOKUP($O155,PercentFHGoalStats!$A$3:$AE$998,10,FALSE)</f>
        <v>0</v>
      </c>
      <c r="T155" s="57">
        <f>VLOOKUP($O155,PercentFHGoalStats!$A$3:$AE$998,11,FALSE)</f>
        <v>1</v>
      </c>
      <c r="U155" s="57">
        <f>VLOOKUP($O155,PercentFHGoalStats!$A$3:$AE$998,13,FALSE)</f>
        <v>1</v>
      </c>
      <c r="V155" s="57">
        <f>VLOOKUP($O155,PercentFHGoalStats!$A$3:$AE$998,14,FALSE)</f>
        <v>0</v>
      </c>
      <c r="W155" s="57">
        <f>VLOOKUP($O155,PercentFHGoalStats!$A$3:$AE$998,16,FALSE)</f>
        <v>0</v>
      </c>
      <c r="X155" s="57">
        <f>VLOOKUP($O155,PercentFHGoalStats!$A$3:$AE$998,17,FALSE)</f>
        <v>0</v>
      </c>
      <c r="Y155" s="57">
        <f>VLOOKUP($O155,PercentFHGoalStats!$A$3:$AE$998,19,FALSE)</f>
        <v>0</v>
      </c>
      <c r="Z155" s="57">
        <f>VLOOKUP($O155,PercentFHGoalStats!$A$3:$AE$998,20,FALSE)</f>
        <v>0</v>
      </c>
      <c r="AA155" s="57">
        <f>VLOOKUP($O155,PercentFHGoalStats!$A$3:$AE$998,22,FALSE)</f>
        <v>0</v>
      </c>
    </row>
    <row r="156" spans="1:27" x14ac:dyDescent="0.3">
      <c r="A156" s="57">
        <f>VLOOKUP($M156,PercentFHGoalStats!$A$3:$AE$998,5,FALSE)</f>
        <v>0.5</v>
      </c>
      <c r="B156" s="57">
        <f>VLOOKUP($M156,PercentFHGoalStats!$A$3:$AE$998,6,FALSE)</f>
        <v>1</v>
      </c>
      <c r="C156" s="57">
        <f>VLOOKUP($M156,PercentFHGoalStats!$A$3:$AE$998,8,FALSE)</f>
        <v>0.5</v>
      </c>
      <c r="D156" s="57">
        <f>VLOOKUP($M156,PercentFHGoalStats!$A$3:$AE$998,9,FALSE)</f>
        <v>1</v>
      </c>
      <c r="E156" s="57">
        <f>VLOOKUP($M156,PercentFHGoalStats!$A$3:$AE$998,11,FALSE)</f>
        <v>0.5</v>
      </c>
      <c r="F156" s="57">
        <f>VLOOKUP($M156,PercentFHGoalStats!$A$3:$AE$998,12,FALSE)</f>
        <v>1</v>
      </c>
      <c r="G156" s="57">
        <f>VLOOKUP($M156,PercentFHGoalStats!$A$3:$AE$998,14,FALSE)</f>
        <v>0</v>
      </c>
      <c r="H156" s="57">
        <f>VLOOKUP($M156,PercentFHGoalStats!$A$3:$AE$998,15,FALSE)</f>
        <v>0</v>
      </c>
      <c r="I156" s="57">
        <f>VLOOKUP($M156,PercentFHGoalStats!$A$3:$AE$998,17,FALSE)</f>
        <v>0.5</v>
      </c>
      <c r="J156" s="57">
        <f>VLOOKUP($M156,PercentFHGoalStats!$A$3:$AE$998,18,FALSE)</f>
        <v>1</v>
      </c>
      <c r="K156" s="57">
        <f>VLOOKUP($M156,PercentFHGoalStats!$A$3:$AE$998,20,FALSE)</f>
        <v>0.5</v>
      </c>
      <c r="L156" s="57">
        <f>VLOOKUP($M156,PercentFHGoalStats!$A$3:$AE$998,21,FALSE)</f>
        <v>1</v>
      </c>
      <c r="M156" s="53" t="str">
        <f>Fixtures!A156</f>
        <v>Nottingham Forest</v>
      </c>
      <c r="N156" s="54">
        <f>Fixtures!D156</f>
        <v>43694</v>
      </c>
      <c r="O156" s="53" t="str">
        <f>Fixtures!B156</f>
        <v>Birmingham City</v>
      </c>
      <c r="P156" s="57">
        <f>VLOOKUP($O156,PercentFHGoalStats!$A$3:$AE$998,5,FALSE)</f>
        <v>0.5</v>
      </c>
      <c r="Q156" s="57">
        <f>VLOOKUP($O156,PercentFHGoalStats!$A$3:$AE$998,7,FALSE)</f>
        <v>1</v>
      </c>
      <c r="R156" s="57">
        <f>VLOOKUP($O156,PercentFHGoalStats!$A$3:$AE$998,8,FALSE)</f>
        <v>0</v>
      </c>
      <c r="S156" s="57">
        <f>VLOOKUP($O156,PercentFHGoalStats!$A$3:$AE$998,10,FALSE)</f>
        <v>0</v>
      </c>
      <c r="T156" s="57">
        <f>VLOOKUP($O156,PercentFHGoalStats!$A$3:$AE$998,11,FALSE)</f>
        <v>0.5</v>
      </c>
      <c r="U156" s="57">
        <f>VLOOKUP($O156,PercentFHGoalStats!$A$3:$AE$998,13,FALSE)</f>
        <v>1</v>
      </c>
      <c r="V156" s="57">
        <f>VLOOKUP($O156,PercentFHGoalStats!$A$3:$AE$998,14,FALSE)</f>
        <v>0</v>
      </c>
      <c r="W156" s="57">
        <f>VLOOKUP($O156,PercentFHGoalStats!$A$3:$AE$998,16,FALSE)</f>
        <v>0</v>
      </c>
      <c r="X156" s="57">
        <f>VLOOKUP($O156,PercentFHGoalStats!$A$3:$AE$998,17,FALSE)</f>
        <v>0</v>
      </c>
      <c r="Y156" s="57">
        <f>VLOOKUP($O156,PercentFHGoalStats!$A$3:$AE$998,19,FALSE)</f>
        <v>0</v>
      </c>
      <c r="Z156" s="57">
        <f>VLOOKUP($O156,PercentFHGoalStats!$A$3:$AE$998,20,FALSE)</f>
        <v>0</v>
      </c>
      <c r="AA156" s="57">
        <f>VLOOKUP($O156,PercentFHGoalStats!$A$3:$AE$998,22,FALSE)</f>
        <v>0</v>
      </c>
    </row>
    <row r="157" spans="1:27" x14ac:dyDescent="0.3">
      <c r="A157" s="57">
        <f>VLOOKUP($M157,PercentFHGoalStats!$A$3:$AE$998,5,FALSE)</f>
        <v>1</v>
      </c>
      <c r="B157" s="57">
        <f>VLOOKUP($M157,PercentFHGoalStats!$A$3:$AE$998,6,FALSE)</f>
        <v>1</v>
      </c>
      <c r="C157" s="57">
        <f>VLOOKUP($M157,PercentFHGoalStats!$A$3:$AE$998,8,FALSE)</f>
        <v>0.5</v>
      </c>
      <c r="D157" s="57">
        <f>VLOOKUP($M157,PercentFHGoalStats!$A$3:$AE$998,9,FALSE)</f>
        <v>0</v>
      </c>
      <c r="E157" s="57">
        <f>VLOOKUP($M157,PercentFHGoalStats!$A$3:$AE$998,11,FALSE)</f>
        <v>0.5</v>
      </c>
      <c r="F157" s="57">
        <f>VLOOKUP($M157,PercentFHGoalStats!$A$3:$AE$998,12,FALSE)</f>
        <v>0</v>
      </c>
      <c r="G157" s="57">
        <f>VLOOKUP($M157,PercentFHGoalStats!$A$3:$AE$998,14,FALSE)</f>
        <v>0</v>
      </c>
      <c r="H157" s="57">
        <f>VLOOKUP($M157,PercentFHGoalStats!$A$3:$AE$998,15,FALSE)</f>
        <v>0</v>
      </c>
      <c r="I157" s="57">
        <f>VLOOKUP($M157,PercentFHGoalStats!$A$3:$AE$998,17,FALSE)</f>
        <v>1</v>
      </c>
      <c r="J157" s="57">
        <f>VLOOKUP($M157,PercentFHGoalStats!$A$3:$AE$998,18,FALSE)</f>
        <v>1</v>
      </c>
      <c r="K157" s="57">
        <f>VLOOKUP($M157,PercentFHGoalStats!$A$3:$AE$998,20,FALSE)</f>
        <v>0</v>
      </c>
      <c r="L157" s="57">
        <f>VLOOKUP($M157,PercentFHGoalStats!$A$3:$AE$998,21,FALSE)</f>
        <v>0</v>
      </c>
      <c r="M157" s="53" t="str">
        <f>Fixtures!A157</f>
        <v>Stoke City</v>
      </c>
      <c r="N157" s="54">
        <f>Fixtures!D157</f>
        <v>43694</v>
      </c>
      <c r="O157" s="53" t="str">
        <f>Fixtures!B157</f>
        <v>Derby County</v>
      </c>
      <c r="P157" s="57">
        <f>VLOOKUP($O157,PercentFHGoalStats!$A$3:$AE$998,5,FALSE)</f>
        <v>0.5</v>
      </c>
      <c r="Q157" s="57">
        <f>VLOOKUP($O157,PercentFHGoalStats!$A$3:$AE$998,7,FALSE)</f>
        <v>1</v>
      </c>
      <c r="R157" s="57">
        <f>VLOOKUP($O157,PercentFHGoalStats!$A$3:$AE$998,8,FALSE)</f>
        <v>0.5</v>
      </c>
      <c r="S157" s="57">
        <f>VLOOKUP($O157,PercentFHGoalStats!$A$3:$AE$998,10,FALSE)</f>
        <v>1</v>
      </c>
      <c r="T157" s="57">
        <f>VLOOKUP($O157,PercentFHGoalStats!$A$3:$AE$998,11,FALSE)</f>
        <v>0.5</v>
      </c>
      <c r="U157" s="57">
        <f>VLOOKUP($O157,PercentFHGoalStats!$A$3:$AE$998,13,FALSE)</f>
        <v>1</v>
      </c>
      <c r="V157" s="57">
        <f>VLOOKUP($O157,PercentFHGoalStats!$A$3:$AE$998,14,FALSE)</f>
        <v>0.5</v>
      </c>
      <c r="W157" s="57">
        <f>VLOOKUP($O157,PercentFHGoalStats!$A$3:$AE$998,16,FALSE)</f>
        <v>1</v>
      </c>
      <c r="X157" s="57">
        <f>VLOOKUP($O157,PercentFHGoalStats!$A$3:$AE$998,17,FALSE)</f>
        <v>0.5</v>
      </c>
      <c r="Y157" s="57">
        <f>VLOOKUP($O157,PercentFHGoalStats!$A$3:$AE$998,19,FALSE)</f>
        <v>1</v>
      </c>
      <c r="Z157" s="57">
        <f>VLOOKUP($O157,PercentFHGoalStats!$A$3:$AE$998,20,FALSE)</f>
        <v>0</v>
      </c>
      <c r="AA157" s="57">
        <f>VLOOKUP($O157,PercentFHGoalStats!$A$3:$AE$998,22,FALSE)</f>
        <v>0</v>
      </c>
    </row>
    <row r="158" spans="1:27" x14ac:dyDescent="0.3">
      <c r="A158" s="57">
        <f>VLOOKUP($M158,PercentFHGoalStats!$A$3:$AE$998,5,FALSE)</f>
        <v>0.5</v>
      </c>
      <c r="B158" s="57">
        <f>VLOOKUP($M158,PercentFHGoalStats!$A$3:$AE$998,6,FALSE)</f>
        <v>1</v>
      </c>
      <c r="C158" s="57">
        <f>VLOOKUP($M158,PercentFHGoalStats!$A$3:$AE$998,8,FALSE)</f>
        <v>0</v>
      </c>
      <c r="D158" s="57">
        <f>VLOOKUP($M158,PercentFHGoalStats!$A$3:$AE$998,9,FALSE)</f>
        <v>0</v>
      </c>
      <c r="E158" s="57">
        <f>VLOOKUP($M158,PercentFHGoalStats!$A$3:$AE$998,11,FALSE)</f>
        <v>0</v>
      </c>
      <c r="F158" s="57">
        <f>VLOOKUP($M158,PercentFHGoalStats!$A$3:$AE$998,12,FALSE)</f>
        <v>0</v>
      </c>
      <c r="G158" s="57">
        <f>VLOOKUP($M158,PercentFHGoalStats!$A$3:$AE$998,14,FALSE)</f>
        <v>0</v>
      </c>
      <c r="H158" s="57">
        <f>VLOOKUP($M158,PercentFHGoalStats!$A$3:$AE$998,15,FALSE)</f>
        <v>0</v>
      </c>
      <c r="I158" s="57">
        <f>VLOOKUP($M158,PercentFHGoalStats!$A$3:$AE$998,17,FALSE)</f>
        <v>0.5</v>
      </c>
      <c r="J158" s="57">
        <f>VLOOKUP($M158,PercentFHGoalStats!$A$3:$AE$998,18,FALSE)</f>
        <v>1</v>
      </c>
      <c r="K158" s="57">
        <f>VLOOKUP($M158,PercentFHGoalStats!$A$3:$AE$998,20,FALSE)</f>
        <v>0</v>
      </c>
      <c r="L158" s="57">
        <f>VLOOKUP($M158,PercentFHGoalStats!$A$3:$AE$998,21,FALSE)</f>
        <v>0</v>
      </c>
      <c r="M158" s="53" t="str">
        <f>Fixtures!A158</f>
        <v>Swansea City</v>
      </c>
      <c r="N158" s="54">
        <f>Fixtures!D158</f>
        <v>43694</v>
      </c>
      <c r="O158" s="53" t="str">
        <f>Fixtures!B158</f>
        <v>Preston North End</v>
      </c>
      <c r="P158" s="57">
        <f>VLOOKUP($O158,PercentFHGoalStats!$A$3:$AE$998,5,FALSE)</f>
        <v>1</v>
      </c>
      <c r="Q158" s="57">
        <f>VLOOKUP($O158,PercentFHGoalStats!$A$3:$AE$998,7,FALSE)</f>
        <v>1</v>
      </c>
      <c r="R158" s="57">
        <f>VLOOKUP($O158,PercentFHGoalStats!$A$3:$AE$998,8,FALSE)</f>
        <v>0.5</v>
      </c>
      <c r="S158" s="57">
        <f>VLOOKUP($O158,PercentFHGoalStats!$A$3:$AE$998,10,FALSE)</f>
        <v>0</v>
      </c>
      <c r="T158" s="57">
        <f>VLOOKUP($O158,PercentFHGoalStats!$A$3:$AE$998,11,FALSE)</f>
        <v>0.5</v>
      </c>
      <c r="U158" s="57">
        <f>VLOOKUP($O158,PercentFHGoalStats!$A$3:$AE$998,13,FALSE)</f>
        <v>0</v>
      </c>
      <c r="V158" s="57">
        <f>VLOOKUP($O158,PercentFHGoalStats!$A$3:$AE$998,14,FALSE)</f>
        <v>0.5</v>
      </c>
      <c r="W158" s="57">
        <f>VLOOKUP($O158,PercentFHGoalStats!$A$3:$AE$998,16,FALSE)</f>
        <v>0</v>
      </c>
      <c r="X158" s="57">
        <f>VLOOKUP($O158,PercentFHGoalStats!$A$3:$AE$998,17,FALSE)</f>
        <v>0.5</v>
      </c>
      <c r="Y158" s="57">
        <f>VLOOKUP($O158,PercentFHGoalStats!$A$3:$AE$998,19,FALSE)</f>
        <v>1</v>
      </c>
      <c r="Z158" s="57">
        <f>VLOOKUP($O158,PercentFHGoalStats!$A$3:$AE$998,20,FALSE)</f>
        <v>0</v>
      </c>
      <c r="AA158" s="57">
        <f>VLOOKUP($O158,PercentFHGoalStats!$A$3:$AE$998,22,FALSE)</f>
        <v>0</v>
      </c>
    </row>
    <row r="159" spans="1:27" x14ac:dyDescent="0.3">
      <c r="A159" s="57">
        <f>VLOOKUP($M159,PercentFHGoalStats!$A$3:$AE$998,5,FALSE)</f>
        <v>1</v>
      </c>
      <c r="B159" s="57">
        <f>VLOOKUP($M159,PercentFHGoalStats!$A$3:$AE$998,6,FALSE)</f>
        <v>1</v>
      </c>
      <c r="C159" s="57">
        <f>VLOOKUP($M159,PercentFHGoalStats!$A$3:$AE$998,8,FALSE)</f>
        <v>0.5</v>
      </c>
      <c r="D159" s="57">
        <f>VLOOKUP($M159,PercentFHGoalStats!$A$3:$AE$998,9,FALSE)</f>
        <v>0</v>
      </c>
      <c r="E159" s="57">
        <f>VLOOKUP($M159,PercentFHGoalStats!$A$3:$AE$998,11,FALSE)</f>
        <v>0</v>
      </c>
      <c r="F159" s="57">
        <f>VLOOKUP($M159,PercentFHGoalStats!$A$3:$AE$998,12,FALSE)</f>
        <v>0</v>
      </c>
      <c r="G159" s="57">
        <f>VLOOKUP($M159,PercentFHGoalStats!$A$3:$AE$998,14,FALSE)</f>
        <v>0</v>
      </c>
      <c r="H159" s="57">
        <f>VLOOKUP($M159,PercentFHGoalStats!$A$3:$AE$998,15,FALSE)</f>
        <v>0</v>
      </c>
      <c r="I159" s="57">
        <f>VLOOKUP($M159,PercentFHGoalStats!$A$3:$AE$998,17,FALSE)</f>
        <v>1</v>
      </c>
      <c r="J159" s="57">
        <f>VLOOKUP($M159,PercentFHGoalStats!$A$3:$AE$998,18,FALSE)</f>
        <v>1</v>
      </c>
      <c r="K159" s="57">
        <f>VLOOKUP($M159,PercentFHGoalStats!$A$3:$AE$998,20,FALSE)</f>
        <v>0.5</v>
      </c>
      <c r="L159" s="57">
        <f>VLOOKUP($M159,PercentFHGoalStats!$A$3:$AE$998,21,FALSE)</f>
        <v>0</v>
      </c>
      <c r="M159" s="53" t="str">
        <f>Fixtures!A159</f>
        <v>Wigan Athletic</v>
      </c>
      <c r="N159" s="54">
        <f>Fixtures!D159</f>
        <v>43694</v>
      </c>
      <c r="O159" s="53" t="str">
        <f>Fixtures!B159</f>
        <v>Leeds United</v>
      </c>
      <c r="P159" s="57">
        <f>VLOOKUP($O159,PercentFHGoalStats!$A$3:$AE$998,5,FALSE)</f>
        <v>0.5</v>
      </c>
      <c r="Q159" s="57">
        <f>VLOOKUP($O159,PercentFHGoalStats!$A$3:$AE$998,7,FALSE)</f>
        <v>1</v>
      </c>
      <c r="R159" s="57">
        <f>VLOOKUP($O159,PercentFHGoalStats!$A$3:$AE$998,8,FALSE)</f>
        <v>0</v>
      </c>
      <c r="S159" s="57">
        <f>VLOOKUP($O159,PercentFHGoalStats!$A$3:$AE$998,10,FALSE)</f>
        <v>0</v>
      </c>
      <c r="T159" s="57">
        <f>VLOOKUP($O159,PercentFHGoalStats!$A$3:$AE$998,11,FALSE)</f>
        <v>0.5</v>
      </c>
      <c r="U159" s="57">
        <f>VLOOKUP($O159,PercentFHGoalStats!$A$3:$AE$998,13,FALSE)</f>
        <v>1</v>
      </c>
      <c r="V159" s="57">
        <f>VLOOKUP($O159,PercentFHGoalStats!$A$3:$AE$998,14,FALSE)</f>
        <v>0</v>
      </c>
      <c r="W159" s="57">
        <f>VLOOKUP($O159,PercentFHGoalStats!$A$3:$AE$998,16,FALSE)</f>
        <v>0</v>
      </c>
      <c r="X159" s="57">
        <f>VLOOKUP($O159,PercentFHGoalStats!$A$3:$AE$998,17,FALSE)</f>
        <v>0</v>
      </c>
      <c r="Y159" s="57">
        <f>VLOOKUP($O159,PercentFHGoalStats!$A$3:$AE$998,19,FALSE)</f>
        <v>0</v>
      </c>
      <c r="Z159" s="57">
        <f>VLOOKUP($O159,PercentFHGoalStats!$A$3:$AE$998,20,FALSE)</f>
        <v>0</v>
      </c>
      <c r="AA159" s="57">
        <f>VLOOKUP($O159,PercentFHGoalStats!$A$3:$AE$998,22,FALSE)</f>
        <v>0</v>
      </c>
    </row>
    <row r="160" spans="1:27" x14ac:dyDescent="0.3">
      <c r="A160" s="57">
        <f>VLOOKUP($M160,PercentFHGoalStats!$A$3:$AE$998,5,FALSE)</f>
        <v>0</v>
      </c>
      <c r="B160" s="57">
        <f>VLOOKUP($M160,PercentFHGoalStats!$A$3:$AE$998,6,FALSE)</f>
        <v>0</v>
      </c>
      <c r="C160" s="57">
        <f>VLOOKUP($M160,PercentFHGoalStats!$A$3:$AE$998,8,FALSE)</f>
        <v>0</v>
      </c>
      <c r="D160" s="57">
        <f>VLOOKUP($M160,PercentFHGoalStats!$A$3:$AE$998,9,FALSE)</f>
        <v>0</v>
      </c>
      <c r="E160" s="57">
        <f>VLOOKUP($M160,PercentFHGoalStats!$A$3:$AE$998,11,FALSE)</f>
        <v>0</v>
      </c>
      <c r="F160" s="57">
        <f>VLOOKUP($M160,PercentFHGoalStats!$A$3:$AE$998,12,FALSE)</f>
        <v>0</v>
      </c>
      <c r="G160" s="57">
        <f>VLOOKUP($M160,PercentFHGoalStats!$A$3:$AE$998,14,FALSE)</f>
        <v>0</v>
      </c>
      <c r="H160" s="57">
        <f>VLOOKUP($M160,PercentFHGoalStats!$A$3:$AE$998,15,FALSE)</f>
        <v>0</v>
      </c>
      <c r="I160" s="57">
        <f>VLOOKUP($M160,PercentFHGoalStats!$A$3:$AE$998,17,FALSE)</f>
        <v>0</v>
      </c>
      <c r="J160" s="57">
        <f>VLOOKUP($M160,PercentFHGoalStats!$A$3:$AE$998,18,FALSE)</f>
        <v>0</v>
      </c>
      <c r="K160" s="57">
        <f>VLOOKUP($M160,PercentFHGoalStats!$A$3:$AE$998,20,FALSE)</f>
        <v>0</v>
      </c>
      <c r="L160" s="57">
        <f>VLOOKUP($M160,PercentFHGoalStats!$A$3:$AE$998,21,FALSE)</f>
        <v>0</v>
      </c>
      <c r="M160" s="53" t="str">
        <f>Fixtures!A160</f>
        <v>Bradford City</v>
      </c>
      <c r="N160" s="54">
        <f>Fixtures!D160</f>
        <v>43694</v>
      </c>
      <c r="O160" s="53" t="str">
        <f>Fixtures!B160</f>
        <v>Oldham Athletic</v>
      </c>
      <c r="P160" s="57">
        <f>VLOOKUP($O160,PercentFHGoalStats!$A$3:$AE$998,5,FALSE)</f>
        <v>0.5</v>
      </c>
      <c r="Q160" s="57">
        <f>VLOOKUP($O160,PercentFHGoalStats!$A$3:$AE$998,7,FALSE)</f>
        <v>0</v>
      </c>
      <c r="R160" s="57">
        <f>VLOOKUP($O160,PercentFHGoalStats!$A$3:$AE$998,8,FALSE)</f>
        <v>0.5</v>
      </c>
      <c r="S160" s="57">
        <f>VLOOKUP($O160,PercentFHGoalStats!$A$3:$AE$998,10,FALSE)</f>
        <v>0</v>
      </c>
      <c r="T160" s="57">
        <f>VLOOKUP($O160,PercentFHGoalStats!$A$3:$AE$998,11,FALSE)</f>
        <v>0.5</v>
      </c>
      <c r="U160" s="57">
        <f>VLOOKUP($O160,PercentFHGoalStats!$A$3:$AE$998,13,FALSE)</f>
        <v>0</v>
      </c>
      <c r="V160" s="57">
        <f>VLOOKUP($O160,PercentFHGoalStats!$A$3:$AE$998,14,FALSE)</f>
        <v>0</v>
      </c>
      <c r="W160" s="57">
        <f>VLOOKUP($O160,PercentFHGoalStats!$A$3:$AE$998,16,FALSE)</f>
        <v>0</v>
      </c>
      <c r="X160" s="57">
        <f>VLOOKUP($O160,PercentFHGoalStats!$A$3:$AE$998,17,FALSE)</f>
        <v>0.5</v>
      </c>
      <c r="Y160" s="57">
        <f>VLOOKUP($O160,PercentFHGoalStats!$A$3:$AE$998,19,FALSE)</f>
        <v>0</v>
      </c>
      <c r="Z160" s="57">
        <f>VLOOKUP($O160,PercentFHGoalStats!$A$3:$AE$998,20,FALSE)</f>
        <v>0.5</v>
      </c>
      <c r="AA160" s="57">
        <f>VLOOKUP($O160,PercentFHGoalStats!$A$3:$AE$998,22,FALSE)</f>
        <v>0</v>
      </c>
    </row>
    <row r="161" spans="1:27" x14ac:dyDescent="0.3">
      <c r="A161" s="57">
        <f>VLOOKUP($M161,PercentFHGoalStats!$A$3:$AE$998,5,FALSE)</f>
        <v>0.5</v>
      </c>
      <c r="B161" s="57">
        <f>VLOOKUP($M161,PercentFHGoalStats!$A$3:$AE$998,6,FALSE)</f>
        <v>1</v>
      </c>
      <c r="C161" s="57">
        <f>VLOOKUP($M161,PercentFHGoalStats!$A$3:$AE$998,8,FALSE)</f>
        <v>0.5</v>
      </c>
      <c r="D161" s="57">
        <f>VLOOKUP($M161,PercentFHGoalStats!$A$3:$AE$998,9,FALSE)</f>
        <v>1</v>
      </c>
      <c r="E161" s="57">
        <f>VLOOKUP($M161,PercentFHGoalStats!$A$3:$AE$998,11,FALSE)</f>
        <v>0.5</v>
      </c>
      <c r="F161" s="57">
        <f>VLOOKUP($M161,PercentFHGoalStats!$A$3:$AE$998,12,FALSE)</f>
        <v>1</v>
      </c>
      <c r="G161" s="57">
        <f>VLOOKUP($M161,PercentFHGoalStats!$A$3:$AE$998,14,FALSE)</f>
        <v>0.5</v>
      </c>
      <c r="H161" s="57">
        <f>VLOOKUP($M161,PercentFHGoalStats!$A$3:$AE$998,15,FALSE)</f>
        <v>1</v>
      </c>
      <c r="I161" s="57">
        <f>VLOOKUP($M161,PercentFHGoalStats!$A$3:$AE$998,17,FALSE)</f>
        <v>0.5</v>
      </c>
      <c r="J161" s="57">
        <f>VLOOKUP($M161,PercentFHGoalStats!$A$3:$AE$998,18,FALSE)</f>
        <v>1</v>
      </c>
      <c r="K161" s="57">
        <f>VLOOKUP($M161,PercentFHGoalStats!$A$3:$AE$998,20,FALSE)</f>
        <v>0</v>
      </c>
      <c r="L161" s="57">
        <f>VLOOKUP($M161,PercentFHGoalStats!$A$3:$AE$998,21,FALSE)</f>
        <v>0</v>
      </c>
      <c r="M161" s="53" t="str">
        <f>Fixtures!A161</f>
        <v>Carlisle United</v>
      </c>
      <c r="N161" s="54">
        <f>Fixtures!D161</f>
        <v>43694</v>
      </c>
      <c r="O161" s="53" t="str">
        <f>Fixtures!B161</f>
        <v>Mansfield Town</v>
      </c>
      <c r="P161" s="57">
        <f>VLOOKUP($O161,PercentFHGoalStats!$A$3:$AE$998,5,FALSE)</f>
        <v>1</v>
      </c>
      <c r="Q161" s="57">
        <f>VLOOKUP($O161,PercentFHGoalStats!$A$3:$AE$998,7,FALSE)</f>
        <v>1</v>
      </c>
      <c r="R161" s="57">
        <f>VLOOKUP($O161,PercentFHGoalStats!$A$3:$AE$998,8,FALSE)</f>
        <v>1</v>
      </c>
      <c r="S161" s="57">
        <f>VLOOKUP($O161,PercentFHGoalStats!$A$3:$AE$998,10,FALSE)</f>
        <v>1</v>
      </c>
      <c r="T161" s="57">
        <f>VLOOKUP($O161,PercentFHGoalStats!$A$3:$AE$998,11,FALSE)</f>
        <v>0.5</v>
      </c>
      <c r="U161" s="57">
        <f>VLOOKUP($O161,PercentFHGoalStats!$A$3:$AE$998,13,FALSE)</f>
        <v>0</v>
      </c>
      <c r="V161" s="57">
        <f>VLOOKUP($O161,PercentFHGoalStats!$A$3:$AE$998,14,FALSE)</f>
        <v>0</v>
      </c>
      <c r="W161" s="57">
        <f>VLOOKUP($O161,PercentFHGoalStats!$A$3:$AE$998,16,FALSE)</f>
        <v>0</v>
      </c>
      <c r="X161" s="57">
        <f>VLOOKUP($O161,PercentFHGoalStats!$A$3:$AE$998,17,FALSE)</f>
        <v>1</v>
      </c>
      <c r="Y161" s="57">
        <f>VLOOKUP($O161,PercentFHGoalStats!$A$3:$AE$998,19,FALSE)</f>
        <v>1</v>
      </c>
      <c r="Z161" s="57">
        <f>VLOOKUP($O161,PercentFHGoalStats!$A$3:$AE$998,20,FALSE)</f>
        <v>1</v>
      </c>
      <c r="AA161" s="57">
        <f>VLOOKUP($O161,PercentFHGoalStats!$A$3:$AE$998,22,FALSE)</f>
        <v>1</v>
      </c>
    </row>
    <row r="162" spans="1:27" x14ac:dyDescent="0.3">
      <c r="A162" s="57">
        <f>VLOOKUP($M162,PercentFHGoalStats!$A$3:$AE$998,5,FALSE)</f>
        <v>0.5</v>
      </c>
      <c r="B162" s="57">
        <f>VLOOKUP($M162,PercentFHGoalStats!$A$3:$AE$998,6,FALSE)</f>
        <v>1</v>
      </c>
      <c r="C162" s="57">
        <f>VLOOKUP($M162,PercentFHGoalStats!$A$3:$AE$998,8,FALSE)</f>
        <v>0.5</v>
      </c>
      <c r="D162" s="57">
        <f>VLOOKUP($M162,PercentFHGoalStats!$A$3:$AE$998,9,FALSE)</f>
        <v>1</v>
      </c>
      <c r="E162" s="57">
        <f>VLOOKUP($M162,PercentFHGoalStats!$A$3:$AE$998,11,FALSE)</f>
        <v>0.5</v>
      </c>
      <c r="F162" s="57">
        <f>VLOOKUP($M162,PercentFHGoalStats!$A$3:$AE$998,12,FALSE)</f>
        <v>1</v>
      </c>
      <c r="G162" s="57">
        <f>VLOOKUP($M162,PercentFHGoalStats!$A$3:$AE$998,14,FALSE)</f>
        <v>0</v>
      </c>
      <c r="H162" s="57">
        <f>VLOOKUP($M162,PercentFHGoalStats!$A$3:$AE$998,15,FALSE)</f>
        <v>0</v>
      </c>
      <c r="I162" s="57">
        <f>VLOOKUP($M162,PercentFHGoalStats!$A$3:$AE$998,17,FALSE)</f>
        <v>0.5</v>
      </c>
      <c r="J162" s="57">
        <f>VLOOKUP($M162,PercentFHGoalStats!$A$3:$AE$998,18,FALSE)</f>
        <v>1</v>
      </c>
      <c r="K162" s="57">
        <f>VLOOKUP($M162,PercentFHGoalStats!$A$3:$AE$998,20,FALSE)</f>
        <v>0</v>
      </c>
      <c r="L162" s="57">
        <f>VLOOKUP($M162,PercentFHGoalStats!$A$3:$AE$998,21,FALSE)</f>
        <v>0</v>
      </c>
      <c r="M162" s="53" t="str">
        <f>Fixtures!A162</f>
        <v>Colchester United</v>
      </c>
      <c r="N162" s="54">
        <f>Fixtures!D162</f>
        <v>43694</v>
      </c>
      <c r="O162" s="53" t="str">
        <f>Fixtures!B162</f>
        <v>Cambridge United</v>
      </c>
      <c r="P162" s="57">
        <f>VLOOKUP($O162,PercentFHGoalStats!$A$3:$AE$998,5,FALSE)</f>
        <v>0</v>
      </c>
      <c r="Q162" s="57">
        <f>VLOOKUP($O162,PercentFHGoalStats!$A$3:$AE$998,7,FALSE)</f>
        <v>0</v>
      </c>
      <c r="R162" s="57">
        <f>VLOOKUP($O162,PercentFHGoalStats!$A$3:$AE$998,8,FALSE)</f>
        <v>0</v>
      </c>
      <c r="S162" s="57">
        <f>VLOOKUP($O162,PercentFHGoalStats!$A$3:$AE$998,10,FALSE)</f>
        <v>0</v>
      </c>
      <c r="T162" s="57">
        <f>VLOOKUP($O162,PercentFHGoalStats!$A$3:$AE$998,11,FALSE)</f>
        <v>0</v>
      </c>
      <c r="U162" s="57">
        <f>VLOOKUP($O162,PercentFHGoalStats!$A$3:$AE$998,13,FALSE)</f>
        <v>0</v>
      </c>
      <c r="V162" s="57">
        <f>VLOOKUP($O162,PercentFHGoalStats!$A$3:$AE$998,14,FALSE)</f>
        <v>0</v>
      </c>
      <c r="W162" s="57">
        <f>VLOOKUP($O162,PercentFHGoalStats!$A$3:$AE$998,16,FALSE)</f>
        <v>0</v>
      </c>
      <c r="X162" s="57">
        <f>VLOOKUP($O162,PercentFHGoalStats!$A$3:$AE$998,17,FALSE)</f>
        <v>0</v>
      </c>
      <c r="Y162" s="57">
        <f>VLOOKUP($O162,PercentFHGoalStats!$A$3:$AE$998,19,FALSE)</f>
        <v>0</v>
      </c>
      <c r="Z162" s="57">
        <f>VLOOKUP($O162,PercentFHGoalStats!$A$3:$AE$998,20,FALSE)</f>
        <v>0</v>
      </c>
      <c r="AA162" s="57">
        <f>VLOOKUP($O162,PercentFHGoalStats!$A$3:$AE$998,22,FALSE)</f>
        <v>0</v>
      </c>
    </row>
    <row r="163" spans="1:27" x14ac:dyDescent="0.3">
      <c r="A163" s="57">
        <f>VLOOKUP($M163,PercentFHGoalStats!$A$3:$AE$998,5,FALSE)</f>
        <v>1</v>
      </c>
      <c r="B163" s="57">
        <f>VLOOKUP($M163,PercentFHGoalStats!$A$3:$AE$998,6,FALSE)</f>
        <v>1</v>
      </c>
      <c r="C163" s="57">
        <f>VLOOKUP($M163,PercentFHGoalStats!$A$3:$AE$998,8,FALSE)</f>
        <v>1</v>
      </c>
      <c r="D163" s="57">
        <f>VLOOKUP($M163,PercentFHGoalStats!$A$3:$AE$998,9,FALSE)</f>
        <v>1</v>
      </c>
      <c r="E163" s="57">
        <f>VLOOKUP($M163,PercentFHGoalStats!$A$3:$AE$998,11,FALSE)</f>
        <v>0.5</v>
      </c>
      <c r="F163" s="57">
        <f>VLOOKUP($M163,PercentFHGoalStats!$A$3:$AE$998,12,FALSE)</f>
        <v>0</v>
      </c>
      <c r="G163" s="57">
        <f>VLOOKUP($M163,PercentFHGoalStats!$A$3:$AE$998,14,FALSE)</f>
        <v>0.5</v>
      </c>
      <c r="H163" s="57">
        <f>VLOOKUP($M163,PercentFHGoalStats!$A$3:$AE$998,15,FALSE)</f>
        <v>0</v>
      </c>
      <c r="I163" s="57">
        <f>VLOOKUP($M163,PercentFHGoalStats!$A$3:$AE$998,17,FALSE)</f>
        <v>1</v>
      </c>
      <c r="J163" s="57">
        <f>VLOOKUP($M163,PercentFHGoalStats!$A$3:$AE$998,18,FALSE)</f>
        <v>1</v>
      </c>
      <c r="K163" s="57">
        <f>VLOOKUP($M163,PercentFHGoalStats!$A$3:$AE$998,20,FALSE)</f>
        <v>0.5</v>
      </c>
      <c r="L163" s="57">
        <f>VLOOKUP($M163,PercentFHGoalStats!$A$3:$AE$998,21,FALSE)</f>
        <v>1</v>
      </c>
      <c r="M163" s="53" t="str">
        <f>Fixtures!A163</f>
        <v>Crewe Alexandra</v>
      </c>
      <c r="N163" s="54">
        <f>Fixtures!D163</f>
        <v>43694</v>
      </c>
      <c r="O163" s="53" t="str">
        <f>Fixtures!B163</f>
        <v>Walsall</v>
      </c>
      <c r="P163" s="57">
        <f>VLOOKUP($O163,PercentFHGoalStats!$A$3:$AE$998,5,FALSE)</f>
        <v>1</v>
      </c>
      <c r="Q163" s="57">
        <f>VLOOKUP($O163,PercentFHGoalStats!$A$3:$AE$998,7,FALSE)</f>
        <v>1</v>
      </c>
      <c r="R163" s="57">
        <f>VLOOKUP($O163,PercentFHGoalStats!$A$3:$AE$998,8,FALSE)</f>
        <v>0</v>
      </c>
      <c r="S163" s="57">
        <f>VLOOKUP($O163,PercentFHGoalStats!$A$3:$AE$998,10,FALSE)</f>
        <v>0</v>
      </c>
      <c r="T163" s="57">
        <f>VLOOKUP($O163,PercentFHGoalStats!$A$3:$AE$998,11,FALSE)</f>
        <v>0.5</v>
      </c>
      <c r="U163" s="57">
        <f>VLOOKUP($O163,PercentFHGoalStats!$A$3:$AE$998,13,FALSE)</f>
        <v>1</v>
      </c>
      <c r="V163" s="57">
        <f>VLOOKUP($O163,PercentFHGoalStats!$A$3:$AE$998,14,FALSE)</f>
        <v>0</v>
      </c>
      <c r="W163" s="57">
        <f>VLOOKUP($O163,PercentFHGoalStats!$A$3:$AE$998,16,FALSE)</f>
        <v>0</v>
      </c>
      <c r="X163" s="57">
        <f>VLOOKUP($O163,PercentFHGoalStats!$A$3:$AE$998,17,FALSE)</f>
        <v>0.5</v>
      </c>
      <c r="Y163" s="57">
        <f>VLOOKUP($O163,PercentFHGoalStats!$A$3:$AE$998,19,FALSE)</f>
        <v>0</v>
      </c>
      <c r="Z163" s="57">
        <f>VLOOKUP($O163,PercentFHGoalStats!$A$3:$AE$998,20,FALSE)</f>
        <v>0</v>
      </c>
      <c r="AA163" s="57">
        <f>VLOOKUP($O163,PercentFHGoalStats!$A$3:$AE$998,22,FALSE)</f>
        <v>0</v>
      </c>
    </row>
    <row r="164" spans="1:27" x14ac:dyDescent="0.3">
      <c r="A164" s="57">
        <f>VLOOKUP($M164,PercentFHGoalStats!$A$3:$AE$998,5,FALSE)</f>
        <v>0</v>
      </c>
      <c r="B164" s="57">
        <f>VLOOKUP($M164,PercentFHGoalStats!$A$3:$AE$998,6,FALSE)</f>
        <v>0</v>
      </c>
      <c r="C164" s="57">
        <f>VLOOKUP($M164,PercentFHGoalStats!$A$3:$AE$998,8,FALSE)</f>
        <v>0</v>
      </c>
      <c r="D164" s="57">
        <f>VLOOKUP($M164,PercentFHGoalStats!$A$3:$AE$998,9,FALSE)</f>
        <v>0</v>
      </c>
      <c r="E164" s="57">
        <f>VLOOKUP($M164,PercentFHGoalStats!$A$3:$AE$998,11,FALSE)</f>
        <v>0</v>
      </c>
      <c r="F164" s="57">
        <f>VLOOKUP($M164,PercentFHGoalStats!$A$3:$AE$998,12,FALSE)</f>
        <v>0</v>
      </c>
      <c r="G164" s="57">
        <f>VLOOKUP($M164,PercentFHGoalStats!$A$3:$AE$998,14,FALSE)</f>
        <v>0</v>
      </c>
      <c r="H164" s="57">
        <f>VLOOKUP($M164,PercentFHGoalStats!$A$3:$AE$998,15,FALSE)</f>
        <v>0</v>
      </c>
      <c r="I164" s="57">
        <f>VLOOKUP($M164,PercentFHGoalStats!$A$3:$AE$998,17,FALSE)</f>
        <v>0</v>
      </c>
      <c r="J164" s="57">
        <f>VLOOKUP($M164,PercentFHGoalStats!$A$3:$AE$998,18,FALSE)</f>
        <v>0</v>
      </c>
      <c r="K164" s="57">
        <f>VLOOKUP($M164,PercentFHGoalStats!$A$3:$AE$998,20,FALSE)</f>
        <v>0</v>
      </c>
      <c r="L164" s="57">
        <f>VLOOKUP($M164,PercentFHGoalStats!$A$3:$AE$998,21,FALSE)</f>
        <v>0</v>
      </c>
      <c r="M164" s="53" t="str">
        <f>Fixtures!A164</f>
        <v>Exeter City</v>
      </c>
      <c r="N164" s="54">
        <f>Fixtures!D164</f>
        <v>43694</v>
      </c>
      <c r="O164" s="53" t="str">
        <f>Fixtures!B164</f>
        <v>Swindon Town</v>
      </c>
      <c r="P164" s="57">
        <f>VLOOKUP($O164,PercentFHGoalStats!$A$3:$AE$998,5,FALSE)</f>
        <v>0</v>
      </c>
      <c r="Q164" s="57">
        <f>VLOOKUP($O164,PercentFHGoalStats!$A$3:$AE$998,7,FALSE)</f>
        <v>0</v>
      </c>
      <c r="R164" s="57">
        <f>VLOOKUP($O164,PercentFHGoalStats!$A$3:$AE$998,8,FALSE)</f>
        <v>0</v>
      </c>
      <c r="S164" s="57">
        <f>VLOOKUP($O164,PercentFHGoalStats!$A$3:$AE$998,10,FALSE)</f>
        <v>0</v>
      </c>
      <c r="T164" s="57">
        <f>VLOOKUP($O164,PercentFHGoalStats!$A$3:$AE$998,11,FALSE)</f>
        <v>0</v>
      </c>
      <c r="U164" s="57">
        <f>VLOOKUP($O164,PercentFHGoalStats!$A$3:$AE$998,13,FALSE)</f>
        <v>0</v>
      </c>
      <c r="V164" s="57">
        <f>VLOOKUP($O164,PercentFHGoalStats!$A$3:$AE$998,14,FALSE)</f>
        <v>0</v>
      </c>
      <c r="W164" s="57">
        <f>VLOOKUP($O164,PercentFHGoalStats!$A$3:$AE$998,16,FALSE)</f>
        <v>0</v>
      </c>
      <c r="X164" s="57">
        <f>VLOOKUP($O164,PercentFHGoalStats!$A$3:$AE$998,17,FALSE)</f>
        <v>0</v>
      </c>
      <c r="Y164" s="57">
        <f>VLOOKUP($O164,PercentFHGoalStats!$A$3:$AE$998,19,FALSE)</f>
        <v>0</v>
      </c>
      <c r="Z164" s="57">
        <f>VLOOKUP($O164,PercentFHGoalStats!$A$3:$AE$998,20,FALSE)</f>
        <v>0</v>
      </c>
      <c r="AA164" s="57">
        <f>VLOOKUP($O164,PercentFHGoalStats!$A$3:$AE$998,22,FALSE)</f>
        <v>0</v>
      </c>
    </row>
    <row r="165" spans="1:27" x14ac:dyDescent="0.3">
      <c r="A165" s="57">
        <f>VLOOKUP($M165,PercentFHGoalStats!$A$3:$AE$998,5,FALSE)</f>
        <v>0.5</v>
      </c>
      <c r="B165" s="57">
        <f>VLOOKUP($M165,PercentFHGoalStats!$A$3:$AE$998,6,FALSE)</f>
        <v>0</v>
      </c>
      <c r="C165" s="57">
        <f>VLOOKUP($M165,PercentFHGoalStats!$A$3:$AE$998,8,FALSE)</f>
        <v>0</v>
      </c>
      <c r="D165" s="57">
        <f>VLOOKUP($M165,PercentFHGoalStats!$A$3:$AE$998,9,FALSE)</f>
        <v>0</v>
      </c>
      <c r="E165" s="57">
        <f>VLOOKUP($M165,PercentFHGoalStats!$A$3:$AE$998,11,FALSE)</f>
        <v>0.5</v>
      </c>
      <c r="F165" s="57">
        <f>VLOOKUP($M165,PercentFHGoalStats!$A$3:$AE$998,12,FALSE)</f>
        <v>0</v>
      </c>
      <c r="G165" s="57">
        <f>VLOOKUP($M165,PercentFHGoalStats!$A$3:$AE$998,14,FALSE)</f>
        <v>0</v>
      </c>
      <c r="H165" s="57">
        <f>VLOOKUP($M165,PercentFHGoalStats!$A$3:$AE$998,15,FALSE)</f>
        <v>0</v>
      </c>
      <c r="I165" s="57">
        <f>VLOOKUP($M165,PercentFHGoalStats!$A$3:$AE$998,17,FALSE)</f>
        <v>0</v>
      </c>
      <c r="J165" s="57">
        <f>VLOOKUP($M165,PercentFHGoalStats!$A$3:$AE$998,18,FALSE)</f>
        <v>0</v>
      </c>
      <c r="K165" s="57">
        <f>VLOOKUP($M165,PercentFHGoalStats!$A$3:$AE$998,20,FALSE)</f>
        <v>0</v>
      </c>
      <c r="L165" s="57">
        <f>VLOOKUP($M165,PercentFHGoalStats!$A$3:$AE$998,21,FALSE)</f>
        <v>0</v>
      </c>
      <c r="M165" s="53" t="str">
        <f>Fixtures!A165</f>
        <v>Forest Green Rovers</v>
      </c>
      <c r="N165" s="54">
        <f>Fixtures!D165</f>
        <v>43694</v>
      </c>
      <c r="O165" s="53" t="str">
        <f>Fixtures!B165</f>
        <v>Grimsby Town</v>
      </c>
      <c r="P165" s="57">
        <f>VLOOKUP($O165,PercentFHGoalStats!$A$3:$AE$998,5,FALSE)</f>
        <v>0</v>
      </c>
      <c r="Q165" s="57">
        <f>VLOOKUP($O165,PercentFHGoalStats!$A$3:$AE$998,7,FALSE)</f>
        <v>0</v>
      </c>
      <c r="R165" s="57">
        <f>VLOOKUP($O165,PercentFHGoalStats!$A$3:$AE$998,8,FALSE)</f>
        <v>0</v>
      </c>
      <c r="S165" s="57">
        <f>VLOOKUP($O165,PercentFHGoalStats!$A$3:$AE$998,10,FALSE)</f>
        <v>0</v>
      </c>
      <c r="T165" s="57">
        <f>VLOOKUP($O165,PercentFHGoalStats!$A$3:$AE$998,11,FALSE)</f>
        <v>0</v>
      </c>
      <c r="U165" s="57">
        <f>VLOOKUP($O165,PercentFHGoalStats!$A$3:$AE$998,13,FALSE)</f>
        <v>0</v>
      </c>
      <c r="V165" s="57">
        <f>VLOOKUP($O165,PercentFHGoalStats!$A$3:$AE$998,14,FALSE)</f>
        <v>0</v>
      </c>
      <c r="W165" s="57">
        <f>VLOOKUP($O165,PercentFHGoalStats!$A$3:$AE$998,16,FALSE)</f>
        <v>0</v>
      </c>
      <c r="X165" s="57">
        <f>VLOOKUP($O165,PercentFHGoalStats!$A$3:$AE$998,17,FALSE)</f>
        <v>0</v>
      </c>
      <c r="Y165" s="57">
        <f>VLOOKUP($O165,PercentFHGoalStats!$A$3:$AE$998,19,FALSE)</f>
        <v>0</v>
      </c>
      <c r="Z165" s="57">
        <f>VLOOKUP($O165,PercentFHGoalStats!$A$3:$AE$998,20,FALSE)</f>
        <v>0</v>
      </c>
      <c r="AA165" s="57">
        <f>VLOOKUP($O165,PercentFHGoalStats!$A$3:$AE$998,22,FALSE)</f>
        <v>0</v>
      </c>
    </row>
    <row r="166" spans="1:27" x14ac:dyDescent="0.3">
      <c r="A166" s="57">
        <f>VLOOKUP($M166,PercentFHGoalStats!$A$3:$AE$998,5,FALSE)</f>
        <v>0.5</v>
      </c>
      <c r="B166" s="57">
        <f>VLOOKUP($M166,PercentFHGoalStats!$A$3:$AE$998,6,FALSE)</f>
        <v>0</v>
      </c>
      <c r="C166" s="57">
        <f>VLOOKUP($M166,PercentFHGoalStats!$A$3:$AE$998,8,FALSE)</f>
        <v>0</v>
      </c>
      <c r="D166" s="57">
        <f>VLOOKUP($M166,PercentFHGoalStats!$A$3:$AE$998,9,FALSE)</f>
        <v>0</v>
      </c>
      <c r="E166" s="57">
        <f>VLOOKUP($M166,PercentFHGoalStats!$A$3:$AE$998,11,FALSE)</f>
        <v>0</v>
      </c>
      <c r="F166" s="57">
        <f>VLOOKUP($M166,PercentFHGoalStats!$A$3:$AE$998,12,FALSE)</f>
        <v>0</v>
      </c>
      <c r="G166" s="57">
        <f>VLOOKUP($M166,PercentFHGoalStats!$A$3:$AE$998,14,FALSE)</f>
        <v>0</v>
      </c>
      <c r="H166" s="57">
        <f>VLOOKUP($M166,PercentFHGoalStats!$A$3:$AE$998,15,FALSE)</f>
        <v>0</v>
      </c>
      <c r="I166" s="57">
        <f>VLOOKUP($M166,PercentFHGoalStats!$A$3:$AE$998,17,FALSE)</f>
        <v>0.5</v>
      </c>
      <c r="J166" s="57">
        <f>VLOOKUP($M166,PercentFHGoalStats!$A$3:$AE$998,18,FALSE)</f>
        <v>0</v>
      </c>
      <c r="K166" s="57">
        <f>VLOOKUP($M166,PercentFHGoalStats!$A$3:$AE$998,20,FALSE)</f>
        <v>0</v>
      </c>
      <c r="L166" s="57">
        <f>VLOOKUP($M166,PercentFHGoalStats!$A$3:$AE$998,21,FALSE)</f>
        <v>0</v>
      </c>
      <c r="M166" s="53" t="str">
        <f>Fixtures!A166</f>
        <v>Leyton Orient</v>
      </c>
      <c r="N166" s="54">
        <f>Fixtures!D166</f>
        <v>43694</v>
      </c>
      <c r="O166" s="53" t="str">
        <f>Fixtures!B166</f>
        <v>Stevenage</v>
      </c>
      <c r="P166" s="57">
        <f>VLOOKUP($O166,PercentFHGoalStats!$A$3:$AE$998,5,FALSE)</f>
        <v>0.5</v>
      </c>
      <c r="Q166" s="57">
        <f>VLOOKUP($O166,PercentFHGoalStats!$A$3:$AE$998,7,FALSE)</f>
        <v>1</v>
      </c>
      <c r="R166" s="57">
        <f>VLOOKUP($O166,PercentFHGoalStats!$A$3:$AE$998,8,FALSE)</f>
        <v>0</v>
      </c>
      <c r="S166" s="57">
        <f>VLOOKUP($O166,PercentFHGoalStats!$A$3:$AE$998,10,FALSE)</f>
        <v>0</v>
      </c>
      <c r="T166" s="57">
        <f>VLOOKUP($O166,PercentFHGoalStats!$A$3:$AE$998,11,FALSE)</f>
        <v>0</v>
      </c>
      <c r="U166" s="57">
        <f>VLOOKUP($O166,PercentFHGoalStats!$A$3:$AE$998,13,FALSE)</f>
        <v>0</v>
      </c>
      <c r="V166" s="57">
        <f>VLOOKUP($O166,PercentFHGoalStats!$A$3:$AE$998,14,FALSE)</f>
        <v>0</v>
      </c>
      <c r="W166" s="57">
        <f>VLOOKUP($O166,PercentFHGoalStats!$A$3:$AE$998,16,FALSE)</f>
        <v>0</v>
      </c>
      <c r="X166" s="57">
        <f>VLOOKUP($O166,PercentFHGoalStats!$A$3:$AE$998,17,FALSE)</f>
        <v>0.5</v>
      </c>
      <c r="Y166" s="57">
        <f>VLOOKUP($O166,PercentFHGoalStats!$A$3:$AE$998,19,FALSE)</f>
        <v>1</v>
      </c>
      <c r="Z166" s="57">
        <f>VLOOKUP($O166,PercentFHGoalStats!$A$3:$AE$998,20,FALSE)</f>
        <v>0</v>
      </c>
      <c r="AA166" s="57">
        <f>VLOOKUP($O166,PercentFHGoalStats!$A$3:$AE$998,22,FALSE)</f>
        <v>0</v>
      </c>
    </row>
    <row r="167" spans="1:27" x14ac:dyDescent="0.3">
      <c r="A167" s="57">
        <f>VLOOKUP($M167,PercentFHGoalStats!$A$3:$AE$998,5,FALSE)</f>
        <v>0.5</v>
      </c>
      <c r="B167" s="57">
        <f>VLOOKUP($M167,PercentFHGoalStats!$A$3:$AE$998,6,FALSE)</f>
        <v>0</v>
      </c>
      <c r="C167" s="57">
        <f>VLOOKUP($M167,PercentFHGoalStats!$A$3:$AE$998,8,FALSE)</f>
        <v>0.5</v>
      </c>
      <c r="D167" s="57">
        <f>VLOOKUP($M167,PercentFHGoalStats!$A$3:$AE$998,9,FALSE)</f>
        <v>0</v>
      </c>
      <c r="E167" s="57">
        <f>VLOOKUP($M167,PercentFHGoalStats!$A$3:$AE$998,11,FALSE)</f>
        <v>0.5</v>
      </c>
      <c r="F167" s="57">
        <f>VLOOKUP($M167,PercentFHGoalStats!$A$3:$AE$998,12,FALSE)</f>
        <v>0</v>
      </c>
      <c r="G167" s="57">
        <f>VLOOKUP($M167,PercentFHGoalStats!$A$3:$AE$998,14,FALSE)</f>
        <v>0.5</v>
      </c>
      <c r="H167" s="57">
        <f>VLOOKUP($M167,PercentFHGoalStats!$A$3:$AE$998,15,FALSE)</f>
        <v>0</v>
      </c>
      <c r="I167" s="57">
        <f>VLOOKUP($M167,PercentFHGoalStats!$A$3:$AE$998,17,FALSE)</f>
        <v>0.5</v>
      </c>
      <c r="J167" s="57">
        <f>VLOOKUP($M167,PercentFHGoalStats!$A$3:$AE$998,18,FALSE)</f>
        <v>0</v>
      </c>
      <c r="K167" s="57">
        <f>VLOOKUP($M167,PercentFHGoalStats!$A$3:$AE$998,20,FALSE)</f>
        <v>0</v>
      </c>
      <c r="L167" s="57">
        <f>VLOOKUP($M167,PercentFHGoalStats!$A$3:$AE$998,21,FALSE)</f>
        <v>0</v>
      </c>
      <c r="M167" s="53" t="str">
        <f>Fixtures!A167</f>
        <v>Morecambe</v>
      </c>
      <c r="N167" s="54">
        <f>Fixtures!D167</f>
        <v>43694</v>
      </c>
      <c r="O167" s="53" t="str">
        <f>Fixtures!B167</f>
        <v>Cheltenham Town</v>
      </c>
      <c r="P167" s="57">
        <f>VLOOKUP($O167,PercentFHGoalStats!$A$3:$AE$998,5,FALSE)</f>
        <v>0</v>
      </c>
      <c r="Q167" s="57">
        <f>VLOOKUP($O167,PercentFHGoalStats!$A$3:$AE$998,7,FALSE)</f>
        <v>0</v>
      </c>
      <c r="R167" s="57">
        <f>VLOOKUP($O167,PercentFHGoalStats!$A$3:$AE$998,8,FALSE)</f>
        <v>0</v>
      </c>
      <c r="S167" s="57">
        <f>VLOOKUP($O167,PercentFHGoalStats!$A$3:$AE$998,10,FALSE)</f>
        <v>0</v>
      </c>
      <c r="T167" s="57">
        <f>VLOOKUP($O167,PercentFHGoalStats!$A$3:$AE$998,11,FALSE)</f>
        <v>0</v>
      </c>
      <c r="U167" s="57">
        <f>VLOOKUP($O167,PercentFHGoalStats!$A$3:$AE$998,13,FALSE)</f>
        <v>0</v>
      </c>
      <c r="V167" s="57">
        <f>VLOOKUP($O167,PercentFHGoalStats!$A$3:$AE$998,14,FALSE)</f>
        <v>0</v>
      </c>
      <c r="W167" s="57">
        <f>VLOOKUP($O167,PercentFHGoalStats!$A$3:$AE$998,16,FALSE)</f>
        <v>0</v>
      </c>
      <c r="X167" s="57">
        <f>VLOOKUP($O167,PercentFHGoalStats!$A$3:$AE$998,17,FALSE)</f>
        <v>0</v>
      </c>
      <c r="Y167" s="57">
        <f>VLOOKUP($O167,PercentFHGoalStats!$A$3:$AE$998,19,FALSE)</f>
        <v>0</v>
      </c>
      <c r="Z167" s="57">
        <f>VLOOKUP($O167,PercentFHGoalStats!$A$3:$AE$998,20,FALSE)</f>
        <v>0</v>
      </c>
      <c r="AA167" s="57">
        <f>VLOOKUP($O167,PercentFHGoalStats!$A$3:$AE$998,22,FALSE)</f>
        <v>0</v>
      </c>
    </row>
    <row r="168" spans="1:27" x14ac:dyDescent="0.3">
      <c r="A168" s="57">
        <f>VLOOKUP($M168,PercentFHGoalStats!$A$3:$AE$998,5,FALSE)</f>
        <v>0.5</v>
      </c>
      <c r="B168" s="57">
        <f>VLOOKUP($M168,PercentFHGoalStats!$A$3:$AE$998,6,FALSE)</f>
        <v>1</v>
      </c>
      <c r="C168" s="57">
        <f>VLOOKUP($M168,PercentFHGoalStats!$A$3:$AE$998,8,FALSE)</f>
        <v>0.5</v>
      </c>
      <c r="D168" s="57">
        <f>VLOOKUP($M168,PercentFHGoalStats!$A$3:$AE$998,9,FALSE)</f>
        <v>1</v>
      </c>
      <c r="E168" s="57">
        <f>VLOOKUP($M168,PercentFHGoalStats!$A$3:$AE$998,11,FALSE)</f>
        <v>0.5</v>
      </c>
      <c r="F168" s="57">
        <f>VLOOKUP($M168,PercentFHGoalStats!$A$3:$AE$998,12,FALSE)</f>
        <v>1</v>
      </c>
      <c r="G168" s="57">
        <f>VLOOKUP($M168,PercentFHGoalStats!$A$3:$AE$998,14,FALSE)</f>
        <v>0.5</v>
      </c>
      <c r="H168" s="57">
        <f>VLOOKUP($M168,PercentFHGoalStats!$A$3:$AE$998,15,FALSE)</f>
        <v>1</v>
      </c>
      <c r="I168" s="57">
        <f>VLOOKUP($M168,PercentFHGoalStats!$A$3:$AE$998,17,FALSE)</f>
        <v>0</v>
      </c>
      <c r="J168" s="57">
        <f>VLOOKUP($M168,PercentFHGoalStats!$A$3:$AE$998,18,FALSE)</f>
        <v>0</v>
      </c>
      <c r="K168" s="57">
        <f>VLOOKUP($M168,PercentFHGoalStats!$A$3:$AE$998,20,FALSE)</f>
        <v>0</v>
      </c>
      <c r="L168" s="57">
        <f>VLOOKUP($M168,PercentFHGoalStats!$A$3:$AE$998,21,FALSE)</f>
        <v>0</v>
      </c>
      <c r="M168" s="53" t="str">
        <f>Fixtures!A168</f>
        <v>Newport County</v>
      </c>
      <c r="N168" s="54">
        <f>Fixtures!D168</f>
        <v>43694</v>
      </c>
      <c r="O168" s="53" t="str">
        <f>Fixtures!B168</f>
        <v>Plymouth Argyle</v>
      </c>
      <c r="P168" s="57">
        <f>VLOOKUP($O168,PercentFHGoalStats!$A$3:$AE$998,5,FALSE)</f>
        <v>0.5</v>
      </c>
      <c r="Q168" s="57">
        <f>VLOOKUP($O168,PercentFHGoalStats!$A$3:$AE$998,7,FALSE)</f>
        <v>1</v>
      </c>
      <c r="R168" s="57">
        <f>VLOOKUP($O168,PercentFHGoalStats!$A$3:$AE$998,8,FALSE)</f>
        <v>0.5</v>
      </c>
      <c r="S168" s="57">
        <f>VLOOKUP($O168,PercentFHGoalStats!$A$3:$AE$998,10,FALSE)</f>
        <v>1</v>
      </c>
      <c r="T168" s="57">
        <f>VLOOKUP($O168,PercentFHGoalStats!$A$3:$AE$998,11,FALSE)</f>
        <v>0.5</v>
      </c>
      <c r="U168" s="57">
        <f>VLOOKUP($O168,PercentFHGoalStats!$A$3:$AE$998,13,FALSE)</f>
        <v>1</v>
      </c>
      <c r="V168" s="57">
        <f>VLOOKUP($O168,PercentFHGoalStats!$A$3:$AE$998,14,FALSE)</f>
        <v>0.5</v>
      </c>
      <c r="W168" s="57">
        <f>VLOOKUP($O168,PercentFHGoalStats!$A$3:$AE$998,16,FALSE)</f>
        <v>1</v>
      </c>
      <c r="X168" s="57">
        <f>VLOOKUP($O168,PercentFHGoalStats!$A$3:$AE$998,17,FALSE)</f>
        <v>0</v>
      </c>
      <c r="Y168" s="57">
        <f>VLOOKUP($O168,PercentFHGoalStats!$A$3:$AE$998,19,FALSE)</f>
        <v>0</v>
      </c>
      <c r="Z168" s="57">
        <f>VLOOKUP($O168,PercentFHGoalStats!$A$3:$AE$998,20,FALSE)</f>
        <v>0</v>
      </c>
      <c r="AA168" s="57">
        <f>VLOOKUP($O168,PercentFHGoalStats!$A$3:$AE$998,22,FALSE)</f>
        <v>0</v>
      </c>
    </row>
    <row r="169" spans="1:27" x14ac:dyDescent="0.3">
      <c r="A169" s="57">
        <f>VLOOKUP($M169,PercentFHGoalStats!$A$3:$AE$998,5,FALSE)</f>
        <v>1</v>
      </c>
      <c r="B169" s="57">
        <f>VLOOKUP($M169,PercentFHGoalStats!$A$3:$AE$998,6,FALSE)</f>
        <v>1</v>
      </c>
      <c r="C169" s="57">
        <f>VLOOKUP($M169,PercentFHGoalStats!$A$3:$AE$998,8,FALSE)</f>
        <v>0.5</v>
      </c>
      <c r="D169" s="57">
        <f>VLOOKUP($M169,PercentFHGoalStats!$A$3:$AE$998,9,FALSE)</f>
        <v>0</v>
      </c>
      <c r="E169" s="57">
        <f>VLOOKUP($M169,PercentFHGoalStats!$A$3:$AE$998,11,FALSE)</f>
        <v>0.5</v>
      </c>
      <c r="F169" s="57">
        <f>VLOOKUP($M169,PercentFHGoalStats!$A$3:$AE$998,12,FALSE)</f>
        <v>0</v>
      </c>
      <c r="G169" s="57">
        <f>VLOOKUP($M169,PercentFHGoalStats!$A$3:$AE$998,14,FALSE)</f>
        <v>0</v>
      </c>
      <c r="H169" s="57">
        <f>VLOOKUP($M169,PercentFHGoalStats!$A$3:$AE$998,15,FALSE)</f>
        <v>0</v>
      </c>
      <c r="I169" s="57">
        <f>VLOOKUP($M169,PercentFHGoalStats!$A$3:$AE$998,17,FALSE)</f>
        <v>1</v>
      </c>
      <c r="J169" s="57">
        <f>VLOOKUP($M169,PercentFHGoalStats!$A$3:$AE$998,18,FALSE)</f>
        <v>1</v>
      </c>
      <c r="K169" s="57">
        <f>VLOOKUP($M169,PercentFHGoalStats!$A$3:$AE$998,20,FALSE)</f>
        <v>0</v>
      </c>
      <c r="L169" s="57">
        <f>VLOOKUP($M169,PercentFHGoalStats!$A$3:$AE$998,21,FALSE)</f>
        <v>0</v>
      </c>
      <c r="M169" s="53" t="str">
        <f>Fixtures!A169</f>
        <v>Northampton Town</v>
      </c>
      <c r="N169" s="54">
        <f>Fixtures!D169</f>
        <v>43694</v>
      </c>
      <c r="O169" s="53" t="str">
        <f>Fixtures!B169</f>
        <v>Macclesfield Town</v>
      </c>
      <c r="P169" s="57">
        <f>VLOOKUP($O169,PercentFHGoalStats!$A$3:$AE$998,5,FALSE)</f>
        <v>0.5</v>
      </c>
      <c r="Q169" s="57">
        <f>VLOOKUP($O169,PercentFHGoalStats!$A$3:$AE$998,7,FALSE)</f>
        <v>0</v>
      </c>
      <c r="R169" s="57">
        <f>VLOOKUP($O169,PercentFHGoalStats!$A$3:$AE$998,8,FALSE)</f>
        <v>0</v>
      </c>
      <c r="S169" s="57">
        <f>VLOOKUP($O169,PercentFHGoalStats!$A$3:$AE$998,10,FALSE)</f>
        <v>0</v>
      </c>
      <c r="T169" s="57">
        <f>VLOOKUP($O169,PercentFHGoalStats!$A$3:$AE$998,11,FALSE)</f>
        <v>0.5</v>
      </c>
      <c r="U169" s="57">
        <f>VLOOKUP($O169,PercentFHGoalStats!$A$3:$AE$998,13,FALSE)</f>
        <v>0</v>
      </c>
      <c r="V169" s="57">
        <f>VLOOKUP($O169,PercentFHGoalStats!$A$3:$AE$998,14,FALSE)</f>
        <v>0</v>
      </c>
      <c r="W169" s="57">
        <f>VLOOKUP($O169,PercentFHGoalStats!$A$3:$AE$998,16,FALSE)</f>
        <v>0</v>
      </c>
      <c r="X169" s="57">
        <f>VLOOKUP($O169,PercentFHGoalStats!$A$3:$AE$998,17,FALSE)</f>
        <v>0</v>
      </c>
      <c r="Y169" s="57">
        <f>VLOOKUP($O169,PercentFHGoalStats!$A$3:$AE$998,19,FALSE)</f>
        <v>0</v>
      </c>
      <c r="Z169" s="57">
        <f>VLOOKUP($O169,PercentFHGoalStats!$A$3:$AE$998,20,FALSE)</f>
        <v>0</v>
      </c>
      <c r="AA169" s="57">
        <f>VLOOKUP($O169,PercentFHGoalStats!$A$3:$AE$998,22,FALSE)</f>
        <v>0</v>
      </c>
    </row>
    <row r="170" spans="1:27" x14ac:dyDescent="0.3">
      <c r="A170" s="57">
        <f>VLOOKUP($M170,PercentFHGoalStats!$A$3:$AE$998,5,FALSE)</f>
        <v>1</v>
      </c>
      <c r="B170" s="57">
        <f>VLOOKUP($M170,PercentFHGoalStats!$A$3:$AE$998,6,FALSE)</f>
        <v>1</v>
      </c>
      <c r="C170" s="57">
        <f>VLOOKUP($M170,PercentFHGoalStats!$A$3:$AE$998,8,FALSE)</f>
        <v>0</v>
      </c>
      <c r="D170" s="57">
        <f>VLOOKUP($M170,PercentFHGoalStats!$A$3:$AE$998,9,FALSE)</f>
        <v>0</v>
      </c>
      <c r="E170" s="57">
        <f>VLOOKUP($M170,PercentFHGoalStats!$A$3:$AE$998,11,FALSE)</f>
        <v>0.5</v>
      </c>
      <c r="F170" s="57">
        <f>VLOOKUP($M170,PercentFHGoalStats!$A$3:$AE$998,12,FALSE)</f>
        <v>1</v>
      </c>
      <c r="G170" s="57">
        <f>VLOOKUP($M170,PercentFHGoalStats!$A$3:$AE$998,14,FALSE)</f>
        <v>0</v>
      </c>
      <c r="H170" s="57">
        <f>VLOOKUP($M170,PercentFHGoalStats!$A$3:$AE$998,15,FALSE)</f>
        <v>0</v>
      </c>
      <c r="I170" s="57">
        <f>VLOOKUP($M170,PercentFHGoalStats!$A$3:$AE$998,17,FALSE)</f>
        <v>0.5</v>
      </c>
      <c r="J170" s="57">
        <f>VLOOKUP($M170,PercentFHGoalStats!$A$3:$AE$998,18,FALSE)</f>
        <v>0</v>
      </c>
      <c r="K170" s="57">
        <f>VLOOKUP($M170,PercentFHGoalStats!$A$3:$AE$998,20,FALSE)</f>
        <v>0</v>
      </c>
      <c r="L170" s="57">
        <f>VLOOKUP($M170,PercentFHGoalStats!$A$3:$AE$998,21,FALSE)</f>
        <v>0</v>
      </c>
      <c r="M170" s="53" t="str">
        <f>Fixtures!A170</f>
        <v>Salford City</v>
      </c>
      <c r="N170" s="54">
        <f>Fixtures!D170</f>
        <v>43694</v>
      </c>
      <c r="O170" s="53" t="str">
        <f>Fixtures!B170</f>
        <v>Port Vale</v>
      </c>
      <c r="P170" s="57">
        <f>VLOOKUP($O170,PercentFHGoalStats!$A$3:$AE$998,5,FALSE)</f>
        <v>1</v>
      </c>
      <c r="Q170" s="57">
        <f>VLOOKUP($O170,PercentFHGoalStats!$A$3:$AE$998,7,FALSE)</f>
        <v>1</v>
      </c>
      <c r="R170" s="57">
        <f>VLOOKUP($O170,PercentFHGoalStats!$A$3:$AE$998,8,FALSE)</f>
        <v>1</v>
      </c>
      <c r="S170" s="57">
        <f>VLOOKUP($O170,PercentFHGoalStats!$A$3:$AE$998,10,FALSE)</f>
        <v>1</v>
      </c>
      <c r="T170" s="57">
        <f>VLOOKUP($O170,PercentFHGoalStats!$A$3:$AE$998,11,FALSE)</f>
        <v>1</v>
      </c>
      <c r="U170" s="57">
        <f>VLOOKUP($O170,PercentFHGoalStats!$A$3:$AE$998,13,FALSE)</f>
        <v>1</v>
      </c>
      <c r="V170" s="57">
        <f>VLOOKUP($O170,PercentFHGoalStats!$A$3:$AE$998,14,FALSE)</f>
        <v>0</v>
      </c>
      <c r="W170" s="57">
        <f>VLOOKUP($O170,PercentFHGoalStats!$A$3:$AE$998,16,FALSE)</f>
        <v>0</v>
      </c>
      <c r="X170" s="57">
        <f>VLOOKUP($O170,PercentFHGoalStats!$A$3:$AE$998,17,FALSE)</f>
        <v>1</v>
      </c>
      <c r="Y170" s="57">
        <f>VLOOKUP($O170,PercentFHGoalStats!$A$3:$AE$998,19,FALSE)</f>
        <v>1</v>
      </c>
      <c r="Z170" s="57">
        <f>VLOOKUP($O170,PercentFHGoalStats!$A$3:$AE$998,20,FALSE)</f>
        <v>0</v>
      </c>
      <c r="AA170" s="57">
        <f>VLOOKUP($O170,PercentFHGoalStats!$A$3:$AE$998,22,FALSE)</f>
        <v>0</v>
      </c>
    </row>
    <row r="171" spans="1:27" x14ac:dyDescent="0.3">
      <c r="A171" s="57">
        <f>VLOOKUP($M171,PercentFHGoalStats!$A$3:$AE$998,5,FALSE)</f>
        <v>0</v>
      </c>
      <c r="B171" s="57">
        <f>VLOOKUP($M171,PercentFHGoalStats!$A$3:$AE$998,6,FALSE)</f>
        <v>0</v>
      </c>
      <c r="C171" s="57">
        <f>VLOOKUP($M171,PercentFHGoalStats!$A$3:$AE$998,8,FALSE)</f>
        <v>0</v>
      </c>
      <c r="D171" s="57">
        <f>VLOOKUP($M171,PercentFHGoalStats!$A$3:$AE$998,9,FALSE)</f>
        <v>0</v>
      </c>
      <c r="E171" s="57">
        <f>VLOOKUP($M171,PercentFHGoalStats!$A$3:$AE$998,11,FALSE)</f>
        <v>0</v>
      </c>
      <c r="F171" s="57">
        <f>VLOOKUP($M171,PercentFHGoalStats!$A$3:$AE$998,12,FALSE)</f>
        <v>0</v>
      </c>
      <c r="G171" s="57">
        <f>VLOOKUP($M171,PercentFHGoalStats!$A$3:$AE$998,14,FALSE)</f>
        <v>0</v>
      </c>
      <c r="H171" s="57">
        <f>VLOOKUP($M171,PercentFHGoalStats!$A$3:$AE$998,15,FALSE)</f>
        <v>0</v>
      </c>
      <c r="I171" s="57">
        <f>VLOOKUP($M171,PercentFHGoalStats!$A$3:$AE$998,17,FALSE)</f>
        <v>0</v>
      </c>
      <c r="J171" s="57">
        <f>VLOOKUP($M171,PercentFHGoalStats!$A$3:$AE$998,18,FALSE)</f>
        <v>0</v>
      </c>
      <c r="K171" s="57">
        <f>VLOOKUP($M171,PercentFHGoalStats!$A$3:$AE$998,20,FALSE)</f>
        <v>0</v>
      </c>
      <c r="L171" s="57">
        <f>VLOOKUP($M171,PercentFHGoalStats!$A$3:$AE$998,21,FALSE)</f>
        <v>0</v>
      </c>
      <c r="M171" s="53" t="str">
        <f>Fixtures!A171</f>
        <v>Scunthorpe United</v>
      </c>
      <c r="N171" s="54">
        <f>Fixtures!D171</f>
        <v>43694</v>
      </c>
      <c r="O171" s="53" t="str">
        <f>Fixtures!B171</f>
        <v>Crawley Town</v>
      </c>
      <c r="P171" s="57">
        <f>VLOOKUP($O171,PercentFHGoalStats!$A$3:$AE$998,5,FALSE)</f>
        <v>1</v>
      </c>
      <c r="Q171" s="57">
        <f>VLOOKUP($O171,PercentFHGoalStats!$A$3:$AE$998,7,FALSE)</f>
        <v>1</v>
      </c>
      <c r="R171" s="57">
        <f>VLOOKUP($O171,PercentFHGoalStats!$A$3:$AE$998,8,FALSE)</f>
        <v>0.5</v>
      </c>
      <c r="S171" s="57">
        <f>VLOOKUP($O171,PercentFHGoalStats!$A$3:$AE$998,10,FALSE)</f>
        <v>1</v>
      </c>
      <c r="T171" s="57">
        <f>VLOOKUP($O171,PercentFHGoalStats!$A$3:$AE$998,11,FALSE)</f>
        <v>1</v>
      </c>
      <c r="U171" s="57">
        <f>VLOOKUP($O171,PercentFHGoalStats!$A$3:$AE$998,13,FALSE)</f>
        <v>1</v>
      </c>
      <c r="V171" s="57">
        <f>VLOOKUP($O171,PercentFHGoalStats!$A$3:$AE$998,14,FALSE)</f>
        <v>0</v>
      </c>
      <c r="W171" s="57">
        <f>VLOOKUP($O171,PercentFHGoalStats!$A$3:$AE$998,16,FALSE)</f>
        <v>0</v>
      </c>
      <c r="X171" s="57">
        <f>VLOOKUP($O171,PercentFHGoalStats!$A$3:$AE$998,17,FALSE)</f>
        <v>0.5</v>
      </c>
      <c r="Y171" s="57">
        <f>VLOOKUP($O171,PercentFHGoalStats!$A$3:$AE$998,19,FALSE)</f>
        <v>1</v>
      </c>
      <c r="Z171" s="57">
        <f>VLOOKUP($O171,PercentFHGoalStats!$A$3:$AE$998,20,FALSE)</f>
        <v>0.5</v>
      </c>
      <c r="AA171" s="57">
        <f>VLOOKUP($O171,PercentFHGoalStats!$A$3:$AE$998,22,FALSE)</f>
        <v>1</v>
      </c>
    </row>
    <row r="172" spans="1:27" x14ac:dyDescent="0.3">
      <c r="A172" s="57" t="e">
        <f>VLOOKUP($M172,PercentFHGoalStats!$A$3:$AE$998,5,FALSE)</f>
        <v>#DIV/0!</v>
      </c>
      <c r="B172" s="57" t="e">
        <f>VLOOKUP($M172,PercentFHGoalStats!$A$3:$AE$998,6,FALSE)</f>
        <v>#DIV/0!</v>
      </c>
      <c r="C172" s="57" t="e">
        <f>VLOOKUP($M172,PercentFHGoalStats!$A$3:$AE$998,8,FALSE)</f>
        <v>#DIV/0!</v>
      </c>
      <c r="D172" s="57" t="e">
        <f>VLOOKUP($M172,PercentFHGoalStats!$A$3:$AE$998,9,FALSE)</f>
        <v>#DIV/0!</v>
      </c>
      <c r="E172" s="57" t="e">
        <f>VLOOKUP($M172,PercentFHGoalStats!$A$3:$AE$998,11,FALSE)</f>
        <v>#DIV/0!</v>
      </c>
      <c r="F172" s="57" t="e">
        <f>VLOOKUP($M172,PercentFHGoalStats!$A$3:$AE$998,12,FALSE)</f>
        <v>#DIV/0!</v>
      </c>
      <c r="G172" s="57" t="e">
        <f>VLOOKUP($M172,PercentFHGoalStats!$A$3:$AE$998,14,FALSE)</f>
        <v>#DIV/0!</v>
      </c>
      <c r="H172" s="57" t="e">
        <f>VLOOKUP($M172,PercentFHGoalStats!$A$3:$AE$998,15,FALSE)</f>
        <v>#DIV/0!</v>
      </c>
      <c r="I172" s="57" t="e">
        <f>VLOOKUP($M172,PercentFHGoalStats!$A$3:$AE$998,17,FALSE)</f>
        <v>#DIV/0!</v>
      </c>
      <c r="J172" s="57" t="e">
        <f>VLOOKUP($M172,PercentFHGoalStats!$A$3:$AE$998,18,FALSE)</f>
        <v>#DIV/0!</v>
      </c>
      <c r="K172" s="57" t="e">
        <f>VLOOKUP($M172,PercentFHGoalStats!$A$3:$AE$998,20,FALSE)</f>
        <v>#DIV/0!</v>
      </c>
      <c r="L172" s="57" t="e">
        <f>VLOOKUP($M172,PercentFHGoalStats!$A$3:$AE$998,21,FALSE)</f>
        <v>#DIV/0!</v>
      </c>
      <c r="M172" s="53" t="str">
        <f>Fixtures!A172</f>
        <v>Celta de Vigo</v>
      </c>
      <c r="N172" s="54">
        <f>Fixtures!D172</f>
        <v>43694</v>
      </c>
      <c r="O172" s="53" t="str">
        <f>Fixtures!B172</f>
        <v>Real Madrid</v>
      </c>
      <c r="P172" s="57" t="e">
        <f>VLOOKUP($O172,PercentFHGoalStats!$A$3:$AE$998,5,FALSE)</f>
        <v>#DIV/0!</v>
      </c>
      <c r="Q172" s="57" t="e">
        <f>VLOOKUP($O172,PercentFHGoalStats!$A$3:$AE$998,7,FALSE)</f>
        <v>#DIV/0!</v>
      </c>
      <c r="R172" s="57" t="e">
        <f>VLOOKUP($O172,PercentFHGoalStats!$A$3:$AE$998,8,FALSE)</f>
        <v>#DIV/0!</v>
      </c>
      <c r="S172" s="57" t="e">
        <f>VLOOKUP($O172,PercentFHGoalStats!$A$3:$AE$998,10,FALSE)</f>
        <v>#DIV/0!</v>
      </c>
      <c r="T172" s="57" t="e">
        <f>VLOOKUP($O172,PercentFHGoalStats!$A$3:$AE$998,11,FALSE)</f>
        <v>#DIV/0!</v>
      </c>
      <c r="U172" s="57" t="e">
        <f>VLOOKUP($O172,PercentFHGoalStats!$A$3:$AE$998,13,FALSE)</f>
        <v>#DIV/0!</v>
      </c>
      <c r="V172" s="57" t="e">
        <f>VLOOKUP($O172,PercentFHGoalStats!$A$3:$AE$998,14,FALSE)</f>
        <v>#DIV/0!</v>
      </c>
      <c r="W172" s="57" t="e">
        <f>VLOOKUP($O172,PercentFHGoalStats!$A$3:$AE$998,16,FALSE)</f>
        <v>#DIV/0!</v>
      </c>
      <c r="X172" s="57" t="e">
        <f>VLOOKUP($O172,PercentFHGoalStats!$A$3:$AE$998,17,FALSE)</f>
        <v>#DIV/0!</v>
      </c>
      <c r="Y172" s="57" t="e">
        <f>VLOOKUP($O172,PercentFHGoalStats!$A$3:$AE$998,19,FALSE)</f>
        <v>#DIV/0!</v>
      </c>
      <c r="Z172" s="57" t="e">
        <f>VLOOKUP($O172,PercentFHGoalStats!$A$3:$AE$998,20,FALSE)</f>
        <v>#DIV/0!</v>
      </c>
      <c r="AA172" s="57" t="e">
        <f>VLOOKUP($O172,PercentFHGoalStats!$A$3:$AE$998,22,FALSE)</f>
        <v>#DIV/0!</v>
      </c>
    </row>
    <row r="173" spans="1:27" x14ac:dyDescent="0.3">
      <c r="A173" s="57" t="e">
        <f>VLOOKUP($M173,PercentFHGoalStats!$A$3:$AE$998,5,FALSE)</f>
        <v>#DIV/0!</v>
      </c>
      <c r="B173" s="57" t="e">
        <f>VLOOKUP($M173,PercentFHGoalStats!$A$3:$AE$998,6,FALSE)</f>
        <v>#DIV/0!</v>
      </c>
      <c r="C173" s="57" t="e">
        <f>VLOOKUP($M173,PercentFHGoalStats!$A$3:$AE$998,8,FALSE)</f>
        <v>#DIV/0!</v>
      </c>
      <c r="D173" s="57" t="e">
        <f>VLOOKUP($M173,PercentFHGoalStats!$A$3:$AE$998,9,FALSE)</f>
        <v>#DIV/0!</v>
      </c>
      <c r="E173" s="57" t="e">
        <f>VLOOKUP($M173,PercentFHGoalStats!$A$3:$AE$998,11,FALSE)</f>
        <v>#DIV/0!</v>
      </c>
      <c r="F173" s="57" t="e">
        <f>VLOOKUP($M173,PercentFHGoalStats!$A$3:$AE$998,12,FALSE)</f>
        <v>#DIV/0!</v>
      </c>
      <c r="G173" s="57" t="e">
        <f>VLOOKUP($M173,PercentFHGoalStats!$A$3:$AE$998,14,FALSE)</f>
        <v>#DIV/0!</v>
      </c>
      <c r="H173" s="57" t="e">
        <f>VLOOKUP($M173,PercentFHGoalStats!$A$3:$AE$998,15,FALSE)</f>
        <v>#DIV/0!</v>
      </c>
      <c r="I173" s="57" t="e">
        <f>VLOOKUP($M173,PercentFHGoalStats!$A$3:$AE$998,17,FALSE)</f>
        <v>#DIV/0!</v>
      </c>
      <c r="J173" s="57" t="e">
        <f>VLOOKUP($M173,PercentFHGoalStats!$A$3:$AE$998,18,FALSE)</f>
        <v>#DIV/0!</v>
      </c>
      <c r="K173" s="57" t="e">
        <f>VLOOKUP($M173,PercentFHGoalStats!$A$3:$AE$998,20,FALSE)</f>
        <v>#DIV/0!</v>
      </c>
      <c r="L173" s="57" t="e">
        <f>VLOOKUP($M173,PercentFHGoalStats!$A$3:$AE$998,21,FALSE)</f>
        <v>#DIV/0!</v>
      </c>
      <c r="M173" s="53" t="str">
        <f>Fixtures!A173</f>
        <v>Leganés</v>
      </c>
      <c r="N173" s="54">
        <f>Fixtures!D173</f>
        <v>43694</v>
      </c>
      <c r="O173" s="53" t="str">
        <f>Fixtures!B173</f>
        <v>Osasuna</v>
      </c>
      <c r="P173" s="57" t="e">
        <f>VLOOKUP($O173,PercentFHGoalStats!$A$3:$AE$998,5,FALSE)</f>
        <v>#DIV/0!</v>
      </c>
      <c r="Q173" s="57" t="e">
        <f>VLOOKUP($O173,PercentFHGoalStats!$A$3:$AE$998,7,FALSE)</f>
        <v>#DIV/0!</v>
      </c>
      <c r="R173" s="57" t="e">
        <f>VLOOKUP($O173,PercentFHGoalStats!$A$3:$AE$998,8,FALSE)</f>
        <v>#DIV/0!</v>
      </c>
      <c r="S173" s="57" t="e">
        <f>VLOOKUP($O173,PercentFHGoalStats!$A$3:$AE$998,10,FALSE)</f>
        <v>#DIV/0!</v>
      </c>
      <c r="T173" s="57" t="e">
        <f>VLOOKUP($O173,PercentFHGoalStats!$A$3:$AE$998,11,FALSE)</f>
        <v>#DIV/0!</v>
      </c>
      <c r="U173" s="57" t="e">
        <f>VLOOKUP($O173,PercentFHGoalStats!$A$3:$AE$998,13,FALSE)</f>
        <v>#DIV/0!</v>
      </c>
      <c r="V173" s="57" t="e">
        <f>VLOOKUP($O173,PercentFHGoalStats!$A$3:$AE$998,14,FALSE)</f>
        <v>#DIV/0!</v>
      </c>
      <c r="W173" s="57" t="e">
        <f>VLOOKUP($O173,PercentFHGoalStats!$A$3:$AE$998,16,FALSE)</f>
        <v>#DIV/0!</v>
      </c>
      <c r="X173" s="57" t="e">
        <f>VLOOKUP($O173,PercentFHGoalStats!$A$3:$AE$998,17,FALSE)</f>
        <v>#DIV/0!</v>
      </c>
      <c r="Y173" s="57" t="e">
        <f>VLOOKUP($O173,PercentFHGoalStats!$A$3:$AE$998,19,FALSE)</f>
        <v>#DIV/0!</v>
      </c>
      <c r="Z173" s="57" t="e">
        <f>VLOOKUP($O173,PercentFHGoalStats!$A$3:$AE$998,20,FALSE)</f>
        <v>#DIV/0!</v>
      </c>
      <c r="AA173" s="57" t="e">
        <f>VLOOKUP($O173,PercentFHGoalStats!$A$3:$AE$998,22,FALSE)</f>
        <v>#DIV/0!</v>
      </c>
    </row>
    <row r="174" spans="1:27" x14ac:dyDescent="0.3">
      <c r="A174" s="57" t="e">
        <f>VLOOKUP($M174,PercentFHGoalStats!$A$3:$AE$998,5,FALSE)</f>
        <v>#DIV/0!</v>
      </c>
      <c r="B174" s="57" t="e">
        <f>VLOOKUP($M174,PercentFHGoalStats!$A$3:$AE$998,6,FALSE)</f>
        <v>#DIV/0!</v>
      </c>
      <c r="C174" s="57" t="e">
        <f>VLOOKUP($M174,PercentFHGoalStats!$A$3:$AE$998,8,FALSE)</f>
        <v>#DIV/0!</v>
      </c>
      <c r="D174" s="57" t="e">
        <f>VLOOKUP($M174,PercentFHGoalStats!$A$3:$AE$998,9,FALSE)</f>
        <v>#DIV/0!</v>
      </c>
      <c r="E174" s="57" t="e">
        <f>VLOOKUP($M174,PercentFHGoalStats!$A$3:$AE$998,11,FALSE)</f>
        <v>#DIV/0!</v>
      </c>
      <c r="F174" s="57" t="e">
        <f>VLOOKUP($M174,PercentFHGoalStats!$A$3:$AE$998,12,FALSE)</f>
        <v>#DIV/0!</v>
      </c>
      <c r="G174" s="57" t="e">
        <f>VLOOKUP($M174,PercentFHGoalStats!$A$3:$AE$998,14,FALSE)</f>
        <v>#DIV/0!</v>
      </c>
      <c r="H174" s="57" t="e">
        <f>VLOOKUP($M174,PercentFHGoalStats!$A$3:$AE$998,15,FALSE)</f>
        <v>#DIV/0!</v>
      </c>
      <c r="I174" s="57" t="e">
        <f>VLOOKUP($M174,PercentFHGoalStats!$A$3:$AE$998,17,FALSE)</f>
        <v>#DIV/0!</v>
      </c>
      <c r="J174" s="57" t="e">
        <f>VLOOKUP($M174,PercentFHGoalStats!$A$3:$AE$998,18,FALSE)</f>
        <v>#DIV/0!</v>
      </c>
      <c r="K174" s="57" t="e">
        <f>VLOOKUP($M174,PercentFHGoalStats!$A$3:$AE$998,20,FALSE)</f>
        <v>#DIV/0!</v>
      </c>
      <c r="L174" s="57" t="e">
        <f>VLOOKUP($M174,PercentFHGoalStats!$A$3:$AE$998,21,FALSE)</f>
        <v>#DIV/0!</v>
      </c>
      <c r="M174" s="53" t="str">
        <f>Fixtures!A174</f>
        <v>Mallorca</v>
      </c>
      <c r="N174" s="54">
        <f>Fixtures!D174</f>
        <v>43694</v>
      </c>
      <c r="O174" s="53" t="str">
        <f>Fixtures!B174</f>
        <v>Eibar</v>
      </c>
      <c r="P174" s="57" t="e">
        <f>VLOOKUP($O174,PercentFHGoalStats!$A$3:$AE$998,5,FALSE)</f>
        <v>#DIV/0!</v>
      </c>
      <c r="Q174" s="57" t="e">
        <f>VLOOKUP($O174,PercentFHGoalStats!$A$3:$AE$998,7,FALSE)</f>
        <v>#DIV/0!</v>
      </c>
      <c r="R174" s="57" t="e">
        <f>VLOOKUP($O174,PercentFHGoalStats!$A$3:$AE$998,8,FALSE)</f>
        <v>#DIV/0!</v>
      </c>
      <c r="S174" s="57" t="e">
        <f>VLOOKUP($O174,PercentFHGoalStats!$A$3:$AE$998,10,FALSE)</f>
        <v>#DIV/0!</v>
      </c>
      <c r="T174" s="57" t="e">
        <f>VLOOKUP($O174,PercentFHGoalStats!$A$3:$AE$998,11,FALSE)</f>
        <v>#DIV/0!</v>
      </c>
      <c r="U174" s="57" t="e">
        <f>VLOOKUP($O174,PercentFHGoalStats!$A$3:$AE$998,13,FALSE)</f>
        <v>#DIV/0!</v>
      </c>
      <c r="V174" s="57" t="e">
        <f>VLOOKUP($O174,PercentFHGoalStats!$A$3:$AE$998,14,FALSE)</f>
        <v>#DIV/0!</v>
      </c>
      <c r="W174" s="57" t="e">
        <f>VLOOKUP($O174,PercentFHGoalStats!$A$3:$AE$998,16,FALSE)</f>
        <v>#DIV/0!</v>
      </c>
      <c r="X174" s="57" t="e">
        <f>VLOOKUP($O174,PercentFHGoalStats!$A$3:$AE$998,17,FALSE)</f>
        <v>#DIV/0!</v>
      </c>
      <c r="Y174" s="57" t="e">
        <f>VLOOKUP($O174,PercentFHGoalStats!$A$3:$AE$998,19,FALSE)</f>
        <v>#DIV/0!</v>
      </c>
      <c r="Z174" s="57" t="e">
        <f>VLOOKUP($O174,PercentFHGoalStats!$A$3:$AE$998,20,FALSE)</f>
        <v>#DIV/0!</v>
      </c>
      <c r="AA174" s="57" t="e">
        <f>VLOOKUP($O174,PercentFHGoalStats!$A$3:$AE$998,22,FALSE)</f>
        <v>#DIV/0!</v>
      </c>
    </row>
    <row r="175" spans="1:27" x14ac:dyDescent="0.3">
      <c r="A175" s="57" t="e">
        <f>VLOOKUP($M175,PercentFHGoalStats!$A$3:$AE$998,5,FALSE)</f>
        <v>#DIV/0!</v>
      </c>
      <c r="B175" s="57" t="e">
        <f>VLOOKUP($M175,PercentFHGoalStats!$A$3:$AE$998,6,FALSE)</f>
        <v>#DIV/0!</v>
      </c>
      <c r="C175" s="57" t="e">
        <f>VLOOKUP($M175,PercentFHGoalStats!$A$3:$AE$998,8,FALSE)</f>
        <v>#DIV/0!</v>
      </c>
      <c r="D175" s="57" t="e">
        <f>VLOOKUP($M175,PercentFHGoalStats!$A$3:$AE$998,9,FALSE)</f>
        <v>#DIV/0!</v>
      </c>
      <c r="E175" s="57" t="e">
        <f>VLOOKUP($M175,PercentFHGoalStats!$A$3:$AE$998,11,FALSE)</f>
        <v>#DIV/0!</v>
      </c>
      <c r="F175" s="57" t="e">
        <f>VLOOKUP($M175,PercentFHGoalStats!$A$3:$AE$998,12,FALSE)</f>
        <v>#DIV/0!</v>
      </c>
      <c r="G175" s="57" t="e">
        <f>VLOOKUP($M175,PercentFHGoalStats!$A$3:$AE$998,14,FALSE)</f>
        <v>#DIV/0!</v>
      </c>
      <c r="H175" s="57" t="e">
        <f>VLOOKUP($M175,PercentFHGoalStats!$A$3:$AE$998,15,FALSE)</f>
        <v>#DIV/0!</v>
      </c>
      <c r="I175" s="57" t="e">
        <f>VLOOKUP($M175,PercentFHGoalStats!$A$3:$AE$998,17,FALSE)</f>
        <v>#DIV/0!</v>
      </c>
      <c r="J175" s="57" t="e">
        <f>VLOOKUP($M175,PercentFHGoalStats!$A$3:$AE$998,18,FALSE)</f>
        <v>#DIV/0!</v>
      </c>
      <c r="K175" s="57" t="e">
        <f>VLOOKUP($M175,PercentFHGoalStats!$A$3:$AE$998,20,FALSE)</f>
        <v>#DIV/0!</v>
      </c>
      <c r="L175" s="57" t="e">
        <f>VLOOKUP($M175,PercentFHGoalStats!$A$3:$AE$998,21,FALSE)</f>
        <v>#DIV/0!</v>
      </c>
      <c r="M175" s="53" t="str">
        <f>Fixtures!A175</f>
        <v>Valencia</v>
      </c>
      <c r="N175" s="54">
        <f>Fixtures!D175</f>
        <v>43694</v>
      </c>
      <c r="O175" s="53" t="str">
        <f>Fixtures!B175</f>
        <v>Real Sociedad</v>
      </c>
      <c r="P175" s="57" t="e">
        <f>VLOOKUP($O175,PercentFHGoalStats!$A$3:$AE$998,5,FALSE)</f>
        <v>#DIV/0!</v>
      </c>
      <c r="Q175" s="57" t="e">
        <f>VLOOKUP($O175,PercentFHGoalStats!$A$3:$AE$998,7,FALSE)</f>
        <v>#DIV/0!</v>
      </c>
      <c r="R175" s="57" t="e">
        <f>VLOOKUP($O175,PercentFHGoalStats!$A$3:$AE$998,8,FALSE)</f>
        <v>#DIV/0!</v>
      </c>
      <c r="S175" s="57" t="e">
        <f>VLOOKUP($O175,PercentFHGoalStats!$A$3:$AE$998,10,FALSE)</f>
        <v>#DIV/0!</v>
      </c>
      <c r="T175" s="57" t="e">
        <f>VLOOKUP($O175,PercentFHGoalStats!$A$3:$AE$998,11,FALSE)</f>
        <v>#DIV/0!</v>
      </c>
      <c r="U175" s="57" t="e">
        <f>VLOOKUP($O175,PercentFHGoalStats!$A$3:$AE$998,13,FALSE)</f>
        <v>#DIV/0!</v>
      </c>
      <c r="V175" s="57" t="e">
        <f>VLOOKUP($O175,PercentFHGoalStats!$A$3:$AE$998,14,FALSE)</f>
        <v>#DIV/0!</v>
      </c>
      <c r="W175" s="57" t="e">
        <f>VLOOKUP($O175,PercentFHGoalStats!$A$3:$AE$998,16,FALSE)</f>
        <v>#DIV/0!</v>
      </c>
      <c r="X175" s="57" t="e">
        <f>VLOOKUP($O175,PercentFHGoalStats!$A$3:$AE$998,17,FALSE)</f>
        <v>#DIV/0!</v>
      </c>
      <c r="Y175" s="57" t="e">
        <f>VLOOKUP($O175,PercentFHGoalStats!$A$3:$AE$998,19,FALSE)</f>
        <v>#DIV/0!</v>
      </c>
      <c r="Z175" s="57" t="e">
        <f>VLOOKUP($O175,PercentFHGoalStats!$A$3:$AE$998,20,FALSE)</f>
        <v>#DIV/0!</v>
      </c>
      <c r="AA175" s="57" t="e">
        <f>VLOOKUP($O175,PercentFHGoalStats!$A$3:$AE$998,22,FALSE)</f>
        <v>#DIV/0!</v>
      </c>
    </row>
    <row r="176" spans="1:27" x14ac:dyDescent="0.3">
      <c r="A176" s="57" t="e">
        <f>VLOOKUP($M176,PercentFHGoalStats!$A$3:$AE$998,5,FALSE)</f>
        <v>#DIV/0!</v>
      </c>
      <c r="B176" s="57" t="e">
        <f>VLOOKUP($M176,PercentFHGoalStats!$A$3:$AE$998,6,FALSE)</f>
        <v>#DIV/0!</v>
      </c>
      <c r="C176" s="57" t="e">
        <f>VLOOKUP($M176,PercentFHGoalStats!$A$3:$AE$998,8,FALSE)</f>
        <v>#DIV/0!</v>
      </c>
      <c r="D176" s="57" t="e">
        <f>VLOOKUP($M176,PercentFHGoalStats!$A$3:$AE$998,9,FALSE)</f>
        <v>#DIV/0!</v>
      </c>
      <c r="E176" s="57" t="e">
        <f>VLOOKUP($M176,PercentFHGoalStats!$A$3:$AE$998,11,FALSE)</f>
        <v>#DIV/0!</v>
      </c>
      <c r="F176" s="57" t="e">
        <f>VLOOKUP($M176,PercentFHGoalStats!$A$3:$AE$998,12,FALSE)</f>
        <v>#DIV/0!</v>
      </c>
      <c r="G176" s="57" t="e">
        <f>VLOOKUP($M176,PercentFHGoalStats!$A$3:$AE$998,14,FALSE)</f>
        <v>#DIV/0!</v>
      </c>
      <c r="H176" s="57" t="e">
        <f>VLOOKUP($M176,PercentFHGoalStats!$A$3:$AE$998,15,FALSE)</f>
        <v>#DIV/0!</v>
      </c>
      <c r="I176" s="57" t="e">
        <f>VLOOKUP($M176,PercentFHGoalStats!$A$3:$AE$998,17,FALSE)</f>
        <v>#DIV/0!</v>
      </c>
      <c r="J176" s="57" t="e">
        <f>VLOOKUP($M176,PercentFHGoalStats!$A$3:$AE$998,18,FALSE)</f>
        <v>#DIV/0!</v>
      </c>
      <c r="K176" s="57" t="e">
        <f>VLOOKUP($M176,PercentFHGoalStats!$A$3:$AE$998,20,FALSE)</f>
        <v>#DIV/0!</v>
      </c>
      <c r="L176" s="57" t="e">
        <f>VLOOKUP($M176,PercentFHGoalStats!$A$3:$AE$998,21,FALSE)</f>
        <v>#DIV/0!</v>
      </c>
      <c r="M176" s="53" t="str">
        <f>Fixtures!A176</f>
        <v>Villarreal</v>
      </c>
      <c r="N176" s="54">
        <f>Fixtures!D176</f>
        <v>43694</v>
      </c>
      <c r="O176" s="53" t="str">
        <f>Fixtures!B176</f>
        <v>Granada</v>
      </c>
      <c r="P176" s="57" t="e">
        <f>VLOOKUP($O176,PercentFHGoalStats!$A$3:$AE$998,5,FALSE)</f>
        <v>#DIV/0!</v>
      </c>
      <c r="Q176" s="57" t="e">
        <f>VLOOKUP($O176,PercentFHGoalStats!$A$3:$AE$998,7,FALSE)</f>
        <v>#DIV/0!</v>
      </c>
      <c r="R176" s="57" t="e">
        <f>VLOOKUP($O176,PercentFHGoalStats!$A$3:$AE$998,8,FALSE)</f>
        <v>#DIV/0!</v>
      </c>
      <c r="S176" s="57" t="e">
        <f>VLOOKUP($O176,PercentFHGoalStats!$A$3:$AE$998,10,FALSE)</f>
        <v>#DIV/0!</v>
      </c>
      <c r="T176" s="57" t="e">
        <f>VLOOKUP($O176,PercentFHGoalStats!$A$3:$AE$998,11,FALSE)</f>
        <v>#DIV/0!</v>
      </c>
      <c r="U176" s="57" t="e">
        <f>VLOOKUP($O176,PercentFHGoalStats!$A$3:$AE$998,13,FALSE)</f>
        <v>#DIV/0!</v>
      </c>
      <c r="V176" s="57" t="e">
        <f>VLOOKUP($O176,PercentFHGoalStats!$A$3:$AE$998,14,FALSE)</f>
        <v>#DIV/0!</v>
      </c>
      <c r="W176" s="57" t="e">
        <f>VLOOKUP($O176,PercentFHGoalStats!$A$3:$AE$998,16,FALSE)</f>
        <v>#DIV/0!</v>
      </c>
      <c r="X176" s="57" t="e">
        <f>VLOOKUP($O176,PercentFHGoalStats!$A$3:$AE$998,17,FALSE)</f>
        <v>#DIV/0!</v>
      </c>
      <c r="Y176" s="57" t="e">
        <f>VLOOKUP($O176,PercentFHGoalStats!$A$3:$AE$998,19,FALSE)</f>
        <v>#DIV/0!</v>
      </c>
      <c r="Z176" s="57" t="e">
        <f>VLOOKUP($O176,PercentFHGoalStats!$A$3:$AE$998,20,FALSE)</f>
        <v>#DIV/0!</v>
      </c>
      <c r="AA176" s="57" t="e">
        <f>VLOOKUP($O176,PercentFHGoalStats!$A$3:$AE$998,22,FALSE)</f>
        <v>#DIV/0!</v>
      </c>
    </row>
    <row r="177" spans="1:27" x14ac:dyDescent="0.3">
      <c r="A177" s="57" t="e">
        <f>VLOOKUP($M177,PercentFHGoalStats!$A$3:$AE$998,5,FALSE)</f>
        <v>#DIV/0!</v>
      </c>
      <c r="B177" s="57" t="e">
        <f>VLOOKUP($M177,PercentFHGoalStats!$A$3:$AE$998,6,FALSE)</f>
        <v>#DIV/0!</v>
      </c>
      <c r="C177" s="57" t="e">
        <f>VLOOKUP($M177,PercentFHGoalStats!$A$3:$AE$998,8,FALSE)</f>
        <v>#DIV/0!</v>
      </c>
      <c r="D177" s="57" t="e">
        <f>VLOOKUP($M177,PercentFHGoalStats!$A$3:$AE$998,9,FALSE)</f>
        <v>#DIV/0!</v>
      </c>
      <c r="E177" s="57" t="e">
        <f>VLOOKUP($M177,PercentFHGoalStats!$A$3:$AE$998,11,FALSE)</f>
        <v>#DIV/0!</v>
      </c>
      <c r="F177" s="57" t="e">
        <f>VLOOKUP($M177,PercentFHGoalStats!$A$3:$AE$998,12,FALSE)</f>
        <v>#DIV/0!</v>
      </c>
      <c r="G177" s="57" t="e">
        <f>VLOOKUP($M177,PercentFHGoalStats!$A$3:$AE$998,14,FALSE)</f>
        <v>#DIV/0!</v>
      </c>
      <c r="H177" s="57" t="e">
        <f>VLOOKUP($M177,PercentFHGoalStats!$A$3:$AE$998,15,FALSE)</f>
        <v>#DIV/0!</v>
      </c>
      <c r="I177" s="57" t="e">
        <f>VLOOKUP($M177,PercentFHGoalStats!$A$3:$AE$998,17,FALSE)</f>
        <v>#DIV/0!</v>
      </c>
      <c r="J177" s="57" t="e">
        <f>VLOOKUP($M177,PercentFHGoalStats!$A$3:$AE$998,18,FALSE)</f>
        <v>#DIV/0!</v>
      </c>
      <c r="K177" s="57" t="e">
        <f>VLOOKUP($M177,PercentFHGoalStats!$A$3:$AE$998,20,FALSE)</f>
        <v>#DIV/0!</v>
      </c>
      <c r="L177" s="57" t="e">
        <f>VLOOKUP($M177,PercentFHGoalStats!$A$3:$AE$998,21,FALSE)</f>
        <v>#DIV/0!</v>
      </c>
      <c r="M177" s="53" t="str">
        <f>Fixtures!A177</f>
        <v>Metz</v>
      </c>
      <c r="N177" s="54">
        <f>Fixtures!D177</f>
        <v>43694</v>
      </c>
      <c r="O177" s="53" t="str">
        <f>Fixtures!B177</f>
        <v>Monaco</v>
      </c>
      <c r="P177" s="57">
        <f>VLOOKUP($O177,PercentFHGoalStats!$A$3:$AE$998,5,FALSE)</f>
        <v>1</v>
      </c>
      <c r="Q177" s="57" t="e">
        <f>VLOOKUP($O177,PercentFHGoalStats!$A$3:$AE$998,7,FALSE)</f>
        <v>#DIV/0!</v>
      </c>
      <c r="R177" s="57">
        <f>VLOOKUP($O177,PercentFHGoalStats!$A$3:$AE$998,8,FALSE)</f>
        <v>1</v>
      </c>
      <c r="S177" s="57" t="e">
        <f>VLOOKUP($O177,PercentFHGoalStats!$A$3:$AE$998,10,FALSE)</f>
        <v>#DIV/0!</v>
      </c>
      <c r="T177" s="57">
        <f>VLOOKUP($O177,PercentFHGoalStats!$A$3:$AE$998,11,FALSE)</f>
        <v>0</v>
      </c>
      <c r="U177" s="57" t="e">
        <f>VLOOKUP($O177,PercentFHGoalStats!$A$3:$AE$998,13,FALSE)</f>
        <v>#DIV/0!</v>
      </c>
      <c r="V177" s="57">
        <f>VLOOKUP($O177,PercentFHGoalStats!$A$3:$AE$998,14,FALSE)</f>
        <v>0</v>
      </c>
      <c r="W177" s="57" t="e">
        <f>VLOOKUP($O177,PercentFHGoalStats!$A$3:$AE$998,16,FALSE)</f>
        <v>#DIV/0!</v>
      </c>
      <c r="X177" s="57">
        <f>VLOOKUP($O177,PercentFHGoalStats!$A$3:$AE$998,17,FALSE)</f>
        <v>1</v>
      </c>
      <c r="Y177" s="57" t="e">
        <f>VLOOKUP($O177,PercentFHGoalStats!$A$3:$AE$998,19,FALSE)</f>
        <v>#DIV/0!</v>
      </c>
      <c r="Z177" s="57">
        <f>VLOOKUP($O177,PercentFHGoalStats!$A$3:$AE$998,20,FALSE)</f>
        <v>1</v>
      </c>
      <c r="AA177" s="57" t="e">
        <f>VLOOKUP($O177,PercentFHGoalStats!$A$3:$AE$998,22,FALSE)</f>
        <v>#DIV/0!</v>
      </c>
    </row>
    <row r="178" spans="1:27" x14ac:dyDescent="0.3">
      <c r="A178" s="57">
        <f>VLOOKUP($M178,PercentFHGoalStats!$A$3:$AE$998,5,FALSE)</f>
        <v>1</v>
      </c>
      <c r="B178" s="57" t="e">
        <f>VLOOKUP($M178,PercentFHGoalStats!$A$3:$AE$998,6,FALSE)</f>
        <v>#DIV/0!</v>
      </c>
      <c r="C178" s="57">
        <f>VLOOKUP($M178,PercentFHGoalStats!$A$3:$AE$998,8,FALSE)</f>
        <v>0</v>
      </c>
      <c r="D178" s="57" t="e">
        <f>VLOOKUP($M178,PercentFHGoalStats!$A$3:$AE$998,9,FALSE)</f>
        <v>#DIV/0!</v>
      </c>
      <c r="E178" s="57">
        <f>VLOOKUP($M178,PercentFHGoalStats!$A$3:$AE$998,11,FALSE)</f>
        <v>0</v>
      </c>
      <c r="F178" s="57" t="e">
        <f>VLOOKUP($M178,PercentFHGoalStats!$A$3:$AE$998,12,FALSE)</f>
        <v>#DIV/0!</v>
      </c>
      <c r="G178" s="57">
        <f>VLOOKUP($M178,PercentFHGoalStats!$A$3:$AE$998,14,FALSE)</f>
        <v>0</v>
      </c>
      <c r="H178" s="57" t="e">
        <f>VLOOKUP($M178,PercentFHGoalStats!$A$3:$AE$998,15,FALSE)</f>
        <v>#DIV/0!</v>
      </c>
      <c r="I178" s="57">
        <f>VLOOKUP($M178,PercentFHGoalStats!$A$3:$AE$998,17,FALSE)</f>
        <v>1</v>
      </c>
      <c r="J178" s="57" t="e">
        <f>VLOOKUP($M178,PercentFHGoalStats!$A$3:$AE$998,18,FALSE)</f>
        <v>#DIV/0!</v>
      </c>
      <c r="K178" s="57">
        <f>VLOOKUP($M178,PercentFHGoalStats!$A$3:$AE$998,20,FALSE)</f>
        <v>0</v>
      </c>
      <c r="L178" s="57" t="e">
        <f>VLOOKUP($M178,PercentFHGoalStats!$A$3:$AE$998,21,FALSE)</f>
        <v>#DIV/0!</v>
      </c>
      <c r="M178" s="53" t="str">
        <f>Fixtures!A178</f>
        <v>Toulouse</v>
      </c>
      <c r="N178" s="54">
        <f>Fixtures!D178</f>
        <v>43694</v>
      </c>
      <c r="O178" s="53" t="str">
        <f>Fixtures!B178</f>
        <v>Dijon</v>
      </c>
      <c r="P178" s="57">
        <f>VLOOKUP($O178,PercentFHGoalStats!$A$3:$AE$998,5,FALSE)</f>
        <v>1</v>
      </c>
      <c r="Q178" s="57" t="e">
        <f>VLOOKUP($O178,PercentFHGoalStats!$A$3:$AE$998,7,FALSE)</f>
        <v>#DIV/0!</v>
      </c>
      <c r="R178" s="57">
        <f>VLOOKUP($O178,PercentFHGoalStats!$A$3:$AE$998,8,FALSE)</f>
        <v>1</v>
      </c>
      <c r="S178" s="57" t="e">
        <f>VLOOKUP($O178,PercentFHGoalStats!$A$3:$AE$998,10,FALSE)</f>
        <v>#DIV/0!</v>
      </c>
      <c r="T178" s="57">
        <f>VLOOKUP($O178,PercentFHGoalStats!$A$3:$AE$998,11,FALSE)</f>
        <v>1</v>
      </c>
      <c r="U178" s="57" t="e">
        <f>VLOOKUP($O178,PercentFHGoalStats!$A$3:$AE$998,13,FALSE)</f>
        <v>#DIV/0!</v>
      </c>
      <c r="V178" s="57">
        <f>VLOOKUP($O178,PercentFHGoalStats!$A$3:$AE$998,14,FALSE)</f>
        <v>0</v>
      </c>
      <c r="W178" s="57" t="e">
        <f>VLOOKUP($O178,PercentFHGoalStats!$A$3:$AE$998,16,FALSE)</f>
        <v>#DIV/0!</v>
      </c>
      <c r="X178" s="57">
        <f>VLOOKUP($O178,PercentFHGoalStats!$A$3:$AE$998,17,FALSE)</f>
        <v>1</v>
      </c>
      <c r="Y178" s="57" t="e">
        <f>VLOOKUP($O178,PercentFHGoalStats!$A$3:$AE$998,19,FALSE)</f>
        <v>#DIV/0!</v>
      </c>
      <c r="Z178" s="57">
        <f>VLOOKUP($O178,PercentFHGoalStats!$A$3:$AE$998,20,FALSE)</f>
        <v>1</v>
      </c>
      <c r="AA178" s="57" t="e">
        <f>VLOOKUP($O178,PercentFHGoalStats!$A$3:$AE$998,22,FALSE)</f>
        <v>#DIV/0!</v>
      </c>
    </row>
    <row r="179" spans="1:27" x14ac:dyDescent="0.3">
      <c r="A179" s="57" t="e">
        <f>VLOOKUP($M179,PercentFHGoalStats!$A$3:$AE$998,5,FALSE)</f>
        <v>#DIV/0!</v>
      </c>
      <c r="B179" s="57" t="e">
        <f>VLOOKUP($M179,PercentFHGoalStats!$A$3:$AE$998,6,FALSE)</f>
        <v>#DIV/0!</v>
      </c>
      <c r="C179" s="57" t="e">
        <f>VLOOKUP($M179,PercentFHGoalStats!$A$3:$AE$998,8,FALSE)</f>
        <v>#DIV/0!</v>
      </c>
      <c r="D179" s="57" t="e">
        <f>VLOOKUP($M179,PercentFHGoalStats!$A$3:$AE$998,9,FALSE)</f>
        <v>#DIV/0!</v>
      </c>
      <c r="E179" s="57" t="e">
        <f>VLOOKUP($M179,PercentFHGoalStats!$A$3:$AE$998,11,FALSE)</f>
        <v>#DIV/0!</v>
      </c>
      <c r="F179" s="57" t="e">
        <f>VLOOKUP($M179,PercentFHGoalStats!$A$3:$AE$998,12,FALSE)</f>
        <v>#DIV/0!</v>
      </c>
      <c r="G179" s="57" t="e">
        <f>VLOOKUP($M179,PercentFHGoalStats!$A$3:$AE$998,14,FALSE)</f>
        <v>#DIV/0!</v>
      </c>
      <c r="H179" s="57" t="e">
        <f>VLOOKUP($M179,PercentFHGoalStats!$A$3:$AE$998,15,FALSE)</f>
        <v>#DIV/0!</v>
      </c>
      <c r="I179" s="57" t="e">
        <f>VLOOKUP($M179,PercentFHGoalStats!$A$3:$AE$998,17,FALSE)</f>
        <v>#DIV/0!</v>
      </c>
      <c r="J179" s="57" t="e">
        <f>VLOOKUP($M179,PercentFHGoalStats!$A$3:$AE$998,18,FALSE)</f>
        <v>#DIV/0!</v>
      </c>
      <c r="K179" s="57" t="e">
        <f>VLOOKUP($M179,PercentFHGoalStats!$A$3:$AE$998,20,FALSE)</f>
        <v>#DIV/0!</v>
      </c>
      <c r="L179" s="57" t="e">
        <f>VLOOKUP($M179,PercentFHGoalStats!$A$3:$AE$998,21,FALSE)</f>
        <v>#DIV/0!</v>
      </c>
      <c r="M179" s="53" t="str">
        <f>Fixtures!A179</f>
        <v>Nîmes</v>
      </c>
      <c r="N179" s="54">
        <f>Fixtures!D179</f>
        <v>43694</v>
      </c>
      <c r="O179" s="53" t="str">
        <f>Fixtures!B179</f>
        <v>Nice</v>
      </c>
      <c r="P179" s="57">
        <f>VLOOKUP($O179,PercentFHGoalStats!$A$3:$AE$998,5,FALSE)</f>
        <v>1</v>
      </c>
      <c r="Q179" s="57" t="e">
        <f>VLOOKUP($O179,PercentFHGoalStats!$A$3:$AE$998,7,FALSE)</f>
        <v>#DIV/0!</v>
      </c>
      <c r="R179" s="57">
        <f>VLOOKUP($O179,PercentFHGoalStats!$A$3:$AE$998,8,FALSE)</f>
        <v>0</v>
      </c>
      <c r="S179" s="57" t="e">
        <f>VLOOKUP($O179,PercentFHGoalStats!$A$3:$AE$998,10,FALSE)</f>
        <v>#DIV/0!</v>
      </c>
      <c r="T179" s="57">
        <f>VLOOKUP($O179,PercentFHGoalStats!$A$3:$AE$998,11,FALSE)</f>
        <v>1</v>
      </c>
      <c r="U179" s="57" t="e">
        <f>VLOOKUP($O179,PercentFHGoalStats!$A$3:$AE$998,13,FALSE)</f>
        <v>#DIV/0!</v>
      </c>
      <c r="V179" s="57">
        <f>VLOOKUP($O179,PercentFHGoalStats!$A$3:$AE$998,14,FALSE)</f>
        <v>0</v>
      </c>
      <c r="W179" s="57" t="e">
        <f>VLOOKUP($O179,PercentFHGoalStats!$A$3:$AE$998,16,FALSE)</f>
        <v>#DIV/0!</v>
      </c>
      <c r="X179" s="57">
        <f>VLOOKUP($O179,PercentFHGoalStats!$A$3:$AE$998,17,FALSE)</f>
        <v>0</v>
      </c>
      <c r="Y179" s="57" t="e">
        <f>VLOOKUP($O179,PercentFHGoalStats!$A$3:$AE$998,19,FALSE)</f>
        <v>#DIV/0!</v>
      </c>
      <c r="Z179" s="57">
        <f>VLOOKUP($O179,PercentFHGoalStats!$A$3:$AE$998,20,FALSE)</f>
        <v>0</v>
      </c>
      <c r="AA179" s="57" t="e">
        <f>VLOOKUP($O179,PercentFHGoalStats!$A$3:$AE$998,22,FALSE)</f>
        <v>#DIV/0!</v>
      </c>
    </row>
    <row r="180" spans="1:27" x14ac:dyDescent="0.3">
      <c r="A180" s="57" t="e">
        <f>VLOOKUP($M180,PercentFHGoalStats!$A$3:$AE$998,5,FALSE)</f>
        <v>#DIV/0!</v>
      </c>
      <c r="B180" s="57" t="e">
        <f>VLOOKUP($M180,PercentFHGoalStats!$A$3:$AE$998,6,FALSE)</f>
        <v>#DIV/0!</v>
      </c>
      <c r="C180" s="57" t="e">
        <f>VLOOKUP($M180,PercentFHGoalStats!$A$3:$AE$998,8,FALSE)</f>
        <v>#DIV/0!</v>
      </c>
      <c r="D180" s="57" t="e">
        <f>VLOOKUP($M180,PercentFHGoalStats!$A$3:$AE$998,9,FALSE)</f>
        <v>#DIV/0!</v>
      </c>
      <c r="E180" s="57" t="e">
        <f>VLOOKUP($M180,PercentFHGoalStats!$A$3:$AE$998,11,FALSE)</f>
        <v>#DIV/0!</v>
      </c>
      <c r="F180" s="57" t="e">
        <f>VLOOKUP($M180,PercentFHGoalStats!$A$3:$AE$998,12,FALSE)</f>
        <v>#DIV/0!</v>
      </c>
      <c r="G180" s="57" t="e">
        <f>VLOOKUP($M180,PercentFHGoalStats!$A$3:$AE$998,14,FALSE)</f>
        <v>#DIV/0!</v>
      </c>
      <c r="H180" s="57" t="e">
        <f>VLOOKUP($M180,PercentFHGoalStats!$A$3:$AE$998,15,FALSE)</f>
        <v>#DIV/0!</v>
      </c>
      <c r="I180" s="57" t="e">
        <f>VLOOKUP($M180,PercentFHGoalStats!$A$3:$AE$998,17,FALSE)</f>
        <v>#DIV/0!</v>
      </c>
      <c r="J180" s="57" t="e">
        <f>VLOOKUP($M180,PercentFHGoalStats!$A$3:$AE$998,18,FALSE)</f>
        <v>#DIV/0!</v>
      </c>
      <c r="K180" s="57" t="e">
        <f>VLOOKUP($M180,PercentFHGoalStats!$A$3:$AE$998,20,FALSE)</f>
        <v>#DIV/0!</v>
      </c>
      <c r="L180" s="57" t="e">
        <f>VLOOKUP($M180,PercentFHGoalStats!$A$3:$AE$998,21,FALSE)</f>
        <v>#DIV/0!</v>
      </c>
      <c r="M180" s="53" t="str">
        <f>Fixtures!A180</f>
        <v>Nantes</v>
      </c>
      <c r="N180" s="54">
        <f>Fixtures!D180</f>
        <v>43694</v>
      </c>
      <c r="O180" s="53" t="str">
        <f>Fixtures!B180</f>
        <v>Olympique Marseille</v>
      </c>
      <c r="P180" s="57">
        <f>VLOOKUP($O180,PercentFHGoalStats!$A$3:$AE$998,5,FALSE)</f>
        <v>0</v>
      </c>
      <c r="Q180" s="57" t="e">
        <f>VLOOKUP($O180,PercentFHGoalStats!$A$3:$AE$998,7,FALSE)</f>
        <v>#DIV/0!</v>
      </c>
      <c r="R180" s="57">
        <f>VLOOKUP($O180,PercentFHGoalStats!$A$3:$AE$998,8,FALSE)</f>
        <v>0</v>
      </c>
      <c r="S180" s="57" t="e">
        <f>VLOOKUP($O180,PercentFHGoalStats!$A$3:$AE$998,10,FALSE)</f>
        <v>#DIV/0!</v>
      </c>
      <c r="T180" s="57">
        <f>VLOOKUP($O180,PercentFHGoalStats!$A$3:$AE$998,11,FALSE)</f>
        <v>0</v>
      </c>
      <c r="U180" s="57" t="e">
        <f>VLOOKUP($O180,PercentFHGoalStats!$A$3:$AE$998,13,FALSE)</f>
        <v>#DIV/0!</v>
      </c>
      <c r="V180" s="57">
        <f>VLOOKUP($O180,PercentFHGoalStats!$A$3:$AE$998,14,FALSE)</f>
        <v>0</v>
      </c>
      <c r="W180" s="57" t="e">
        <f>VLOOKUP($O180,PercentFHGoalStats!$A$3:$AE$998,16,FALSE)</f>
        <v>#DIV/0!</v>
      </c>
      <c r="X180" s="57">
        <f>VLOOKUP($O180,PercentFHGoalStats!$A$3:$AE$998,17,FALSE)</f>
        <v>0</v>
      </c>
      <c r="Y180" s="57" t="e">
        <f>VLOOKUP($O180,PercentFHGoalStats!$A$3:$AE$998,19,FALSE)</f>
        <v>#DIV/0!</v>
      </c>
      <c r="Z180" s="57">
        <f>VLOOKUP($O180,PercentFHGoalStats!$A$3:$AE$998,20,FALSE)</f>
        <v>0</v>
      </c>
      <c r="AA180" s="57" t="e">
        <f>VLOOKUP($O180,PercentFHGoalStats!$A$3:$AE$998,22,FALSE)</f>
        <v>#DIV/0!</v>
      </c>
    </row>
    <row r="181" spans="1:27" x14ac:dyDescent="0.3">
      <c r="A181" s="57">
        <f>VLOOKUP($M181,PercentFHGoalStats!$A$3:$AE$998,5,FALSE)</f>
        <v>1</v>
      </c>
      <c r="B181" s="57" t="e">
        <f>VLOOKUP($M181,PercentFHGoalStats!$A$3:$AE$998,6,FALSE)</f>
        <v>#DIV/0!</v>
      </c>
      <c r="C181" s="57">
        <f>VLOOKUP($M181,PercentFHGoalStats!$A$3:$AE$998,8,FALSE)</f>
        <v>0</v>
      </c>
      <c r="D181" s="57" t="e">
        <f>VLOOKUP($M181,PercentFHGoalStats!$A$3:$AE$998,9,FALSE)</f>
        <v>#DIV/0!</v>
      </c>
      <c r="E181" s="57">
        <f>VLOOKUP($M181,PercentFHGoalStats!$A$3:$AE$998,11,FALSE)</f>
        <v>0</v>
      </c>
      <c r="F181" s="57" t="e">
        <f>VLOOKUP($M181,PercentFHGoalStats!$A$3:$AE$998,12,FALSE)</f>
        <v>#DIV/0!</v>
      </c>
      <c r="G181" s="57">
        <f>VLOOKUP($M181,PercentFHGoalStats!$A$3:$AE$998,14,FALSE)</f>
        <v>0</v>
      </c>
      <c r="H181" s="57" t="e">
        <f>VLOOKUP($M181,PercentFHGoalStats!$A$3:$AE$998,15,FALSE)</f>
        <v>#DIV/0!</v>
      </c>
      <c r="I181" s="57">
        <f>VLOOKUP($M181,PercentFHGoalStats!$A$3:$AE$998,17,FALSE)</f>
        <v>1</v>
      </c>
      <c r="J181" s="57" t="e">
        <f>VLOOKUP($M181,PercentFHGoalStats!$A$3:$AE$998,18,FALSE)</f>
        <v>#DIV/0!</v>
      </c>
      <c r="K181" s="57">
        <f>VLOOKUP($M181,PercentFHGoalStats!$A$3:$AE$998,20,FALSE)</f>
        <v>0</v>
      </c>
      <c r="L181" s="57" t="e">
        <f>VLOOKUP($M181,PercentFHGoalStats!$A$3:$AE$998,21,FALSE)</f>
        <v>#DIV/0!</v>
      </c>
      <c r="M181" s="53" t="str">
        <f>Fixtures!A181</f>
        <v>Amiens SC</v>
      </c>
      <c r="N181" s="54">
        <f>Fixtures!D181</f>
        <v>43694</v>
      </c>
      <c r="O181" s="53" t="str">
        <f>Fixtures!B181</f>
        <v>Lille</v>
      </c>
      <c r="P181" s="57" t="e">
        <f>VLOOKUP($O181,PercentFHGoalStats!$A$3:$AE$998,5,FALSE)</f>
        <v>#DIV/0!</v>
      </c>
      <c r="Q181" s="57" t="e">
        <f>VLOOKUP($O181,PercentFHGoalStats!$A$3:$AE$998,7,FALSE)</f>
        <v>#DIV/0!</v>
      </c>
      <c r="R181" s="57" t="e">
        <f>VLOOKUP($O181,PercentFHGoalStats!$A$3:$AE$998,8,FALSE)</f>
        <v>#DIV/0!</v>
      </c>
      <c r="S181" s="57" t="e">
        <f>VLOOKUP($O181,PercentFHGoalStats!$A$3:$AE$998,10,FALSE)</f>
        <v>#DIV/0!</v>
      </c>
      <c r="T181" s="57" t="e">
        <f>VLOOKUP($O181,PercentFHGoalStats!$A$3:$AE$998,11,FALSE)</f>
        <v>#DIV/0!</v>
      </c>
      <c r="U181" s="57" t="e">
        <f>VLOOKUP($O181,PercentFHGoalStats!$A$3:$AE$998,13,FALSE)</f>
        <v>#DIV/0!</v>
      </c>
      <c r="V181" s="57" t="e">
        <f>VLOOKUP($O181,PercentFHGoalStats!$A$3:$AE$998,14,FALSE)</f>
        <v>#DIV/0!</v>
      </c>
      <c r="W181" s="57" t="e">
        <f>VLOOKUP($O181,PercentFHGoalStats!$A$3:$AE$998,16,FALSE)</f>
        <v>#DIV/0!</v>
      </c>
      <c r="X181" s="57" t="e">
        <f>VLOOKUP($O181,PercentFHGoalStats!$A$3:$AE$998,17,FALSE)</f>
        <v>#DIV/0!</v>
      </c>
      <c r="Y181" s="57" t="e">
        <f>VLOOKUP($O181,PercentFHGoalStats!$A$3:$AE$998,19,FALSE)</f>
        <v>#DIV/0!</v>
      </c>
      <c r="Z181" s="57" t="e">
        <f>VLOOKUP($O181,PercentFHGoalStats!$A$3:$AE$998,20,FALSE)</f>
        <v>#DIV/0!</v>
      </c>
      <c r="AA181" s="57" t="e">
        <f>VLOOKUP($O181,PercentFHGoalStats!$A$3:$AE$998,22,FALSE)</f>
        <v>#DIV/0!</v>
      </c>
    </row>
    <row r="182" spans="1:27" x14ac:dyDescent="0.3">
      <c r="A182" s="57">
        <f>VLOOKUP($M182,PercentFHGoalStats!$A$3:$AE$998,5,FALSE)</f>
        <v>1</v>
      </c>
      <c r="B182" s="57" t="e">
        <f>VLOOKUP($M182,PercentFHGoalStats!$A$3:$AE$998,6,FALSE)</f>
        <v>#DIV/0!</v>
      </c>
      <c r="C182" s="57">
        <f>VLOOKUP($M182,PercentFHGoalStats!$A$3:$AE$998,8,FALSE)</f>
        <v>1</v>
      </c>
      <c r="D182" s="57" t="e">
        <f>VLOOKUP($M182,PercentFHGoalStats!$A$3:$AE$998,9,FALSE)</f>
        <v>#DIV/0!</v>
      </c>
      <c r="E182" s="57">
        <f>VLOOKUP($M182,PercentFHGoalStats!$A$3:$AE$998,11,FALSE)</f>
        <v>1</v>
      </c>
      <c r="F182" s="57" t="e">
        <f>VLOOKUP($M182,PercentFHGoalStats!$A$3:$AE$998,12,FALSE)</f>
        <v>#DIV/0!</v>
      </c>
      <c r="G182" s="57">
        <f>VLOOKUP($M182,PercentFHGoalStats!$A$3:$AE$998,14,FALSE)</f>
        <v>0</v>
      </c>
      <c r="H182" s="57" t="e">
        <f>VLOOKUP($M182,PercentFHGoalStats!$A$3:$AE$998,15,FALSE)</f>
        <v>#DIV/0!</v>
      </c>
      <c r="I182" s="57">
        <f>VLOOKUP($M182,PercentFHGoalStats!$A$3:$AE$998,17,FALSE)</f>
        <v>1</v>
      </c>
      <c r="J182" s="57" t="e">
        <f>VLOOKUP($M182,PercentFHGoalStats!$A$3:$AE$998,18,FALSE)</f>
        <v>#DIV/0!</v>
      </c>
      <c r="K182" s="57">
        <f>VLOOKUP($M182,PercentFHGoalStats!$A$3:$AE$998,20,FALSE)</f>
        <v>1</v>
      </c>
      <c r="L182" s="57" t="e">
        <f>VLOOKUP($M182,PercentFHGoalStats!$A$3:$AE$998,21,FALSE)</f>
        <v>#DIV/0!</v>
      </c>
      <c r="M182" s="53" t="str">
        <f>Fixtures!A182</f>
        <v>Bordeaux</v>
      </c>
      <c r="N182" s="54">
        <f>Fixtures!D182</f>
        <v>43694</v>
      </c>
      <c r="O182" s="53" t="str">
        <f>Fixtures!B182</f>
        <v>Montpellier</v>
      </c>
      <c r="P182" s="57">
        <f>VLOOKUP($O182,PercentFHGoalStats!$A$3:$AE$998,5,FALSE)</f>
        <v>1</v>
      </c>
      <c r="Q182" s="57" t="e">
        <f>VLOOKUP($O182,PercentFHGoalStats!$A$3:$AE$998,7,FALSE)</f>
        <v>#DIV/0!</v>
      </c>
      <c r="R182" s="57">
        <f>VLOOKUP($O182,PercentFHGoalStats!$A$3:$AE$998,8,FALSE)</f>
        <v>0</v>
      </c>
      <c r="S182" s="57" t="e">
        <f>VLOOKUP($O182,PercentFHGoalStats!$A$3:$AE$998,10,FALSE)</f>
        <v>#DIV/0!</v>
      </c>
      <c r="T182" s="57">
        <f>VLOOKUP($O182,PercentFHGoalStats!$A$3:$AE$998,11,FALSE)</f>
        <v>0</v>
      </c>
      <c r="U182" s="57" t="e">
        <f>VLOOKUP($O182,PercentFHGoalStats!$A$3:$AE$998,13,FALSE)</f>
        <v>#DIV/0!</v>
      </c>
      <c r="V182" s="57">
        <f>VLOOKUP($O182,PercentFHGoalStats!$A$3:$AE$998,14,FALSE)</f>
        <v>0</v>
      </c>
      <c r="W182" s="57" t="e">
        <f>VLOOKUP($O182,PercentFHGoalStats!$A$3:$AE$998,16,FALSE)</f>
        <v>#DIV/0!</v>
      </c>
      <c r="X182" s="57">
        <f>VLOOKUP($O182,PercentFHGoalStats!$A$3:$AE$998,17,FALSE)</f>
        <v>1</v>
      </c>
      <c r="Y182" s="57" t="e">
        <f>VLOOKUP($O182,PercentFHGoalStats!$A$3:$AE$998,19,FALSE)</f>
        <v>#DIV/0!</v>
      </c>
      <c r="Z182" s="57">
        <f>VLOOKUP($O182,PercentFHGoalStats!$A$3:$AE$998,20,FALSE)</f>
        <v>0</v>
      </c>
      <c r="AA182" s="57" t="e">
        <f>VLOOKUP($O182,PercentFHGoalStats!$A$3:$AE$998,22,FALSE)</f>
        <v>#DIV/0!</v>
      </c>
    </row>
    <row r="183" spans="1:27" x14ac:dyDescent="0.3">
      <c r="A183" s="57" t="e">
        <f>VLOOKUP($M183,PercentFHGoalStats!$A$3:$AE$998,5,FALSE)</f>
        <v>#DIV/0!</v>
      </c>
      <c r="B183" s="57" t="e">
        <f>VLOOKUP($M183,PercentFHGoalStats!$A$3:$AE$998,6,FALSE)</f>
        <v>#DIV/0!</v>
      </c>
      <c r="C183" s="57" t="e">
        <f>VLOOKUP($M183,PercentFHGoalStats!$A$3:$AE$998,8,FALSE)</f>
        <v>#DIV/0!</v>
      </c>
      <c r="D183" s="57" t="e">
        <f>VLOOKUP($M183,PercentFHGoalStats!$A$3:$AE$998,9,FALSE)</f>
        <v>#DIV/0!</v>
      </c>
      <c r="E183" s="57" t="e">
        <f>VLOOKUP($M183,PercentFHGoalStats!$A$3:$AE$998,11,FALSE)</f>
        <v>#DIV/0!</v>
      </c>
      <c r="F183" s="57" t="e">
        <f>VLOOKUP($M183,PercentFHGoalStats!$A$3:$AE$998,12,FALSE)</f>
        <v>#DIV/0!</v>
      </c>
      <c r="G183" s="57" t="e">
        <f>VLOOKUP($M183,PercentFHGoalStats!$A$3:$AE$998,14,FALSE)</f>
        <v>#DIV/0!</v>
      </c>
      <c r="H183" s="57" t="e">
        <f>VLOOKUP($M183,PercentFHGoalStats!$A$3:$AE$998,15,FALSE)</f>
        <v>#DIV/0!</v>
      </c>
      <c r="I183" s="57" t="e">
        <f>VLOOKUP($M183,PercentFHGoalStats!$A$3:$AE$998,17,FALSE)</f>
        <v>#DIV/0!</v>
      </c>
      <c r="J183" s="57" t="e">
        <f>VLOOKUP($M183,PercentFHGoalStats!$A$3:$AE$998,18,FALSE)</f>
        <v>#DIV/0!</v>
      </c>
      <c r="K183" s="57" t="e">
        <f>VLOOKUP($M183,PercentFHGoalStats!$A$3:$AE$998,20,FALSE)</f>
        <v>#DIV/0!</v>
      </c>
      <c r="L183" s="57" t="e">
        <f>VLOOKUP($M183,PercentFHGoalStats!$A$3:$AE$998,21,FALSE)</f>
        <v>#DIV/0!</v>
      </c>
      <c r="M183" s="53" t="str">
        <f>Fixtures!A183</f>
        <v>Borussia Dortmund</v>
      </c>
      <c r="N183" s="54">
        <f>Fixtures!D183</f>
        <v>43694</v>
      </c>
      <c r="O183" s="53" t="str">
        <f>Fixtures!B183</f>
        <v>Augsburg</v>
      </c>
      <c r="P183" s="57" t="e">
        <f>VLOOKUP($O183,PercentFHGoalStats!$A$3:$AE$998,5,FALSE)</f>
        <v>#DIV/0!</v>
      </c>
      <c r="Q183" s="57" t="e">
        <f>VLOOKUP($O183,PercentFHGoalStats!$A$3:$AE$998,7,FALSE)</f>
        <v>#DIV/0!</v>
      </c>
      <c r="R183" s="57" t="e">
        <f>VLOOKUP($O183,PercentFHGoalStats!$A$3:$AE$998,8,FALSE)</f>
        <v>#DIV/0!</v>
      </c>
      <c r="S183" s="57" t="e">
        <f>VLOOKUP($O183,PercentFHGoalStats!$A$3:$AE$998,10,FALSE)</f>
        <v>#DIV/0!</v>
      </c>
      <c r="T183" s="57" t="e">
        <f>VLOOKUP($O183,PercentFHGoalStats!$A$3:$AE$998,11,FALSE)</f>
        <v>#DIV/0!</v>
      </c>
      <c r="U183" s="57" t="e">
        <f>VLOOKUP($O183,PercentFHGoalStats!$A$3:$AE$998,13,FALSE)</f>
        <v>#DIV/0!</v>
      </c>
      <c r="V183" s="57" t="e">
        <f>VLOOKUP($O183,PercentFHGoalStats!$A$3:$AE$998,14,FALSE)</f>
        <v>#DIV/0!</v>
      </c>
      <c r="W183" s="57" t="e">
        <f>VLOOKUP($O183,PercentFHGoalStats!$A$3:$AE$998,16,FALSE)</f>
        <v>#DIV/0!</v>
      </c>
      <c r="X183" s="57" t="e">
        <f>VLOOKUP($O183,PercentFHGoalStats!$A$3:$AE$998,17,FALSE)</f>
        <v>#DIV/0!</v>
      </c>
      <c r="Y183" s="57" t="e">
        <f>VLOOKUP($O183,PercentFHGoalStats!$A$3:$AE$998,19,FALSE)</f>
        <v>#DIV/0!</v>
      </c>
      <c r="Z183" s="57" t="e">
        <f>VLOOKUP($O183,PercentFHGoalStats!$A$3:$AE$998,20,FALSE)</f>
        <v>#DIV/0!</v>
      </c>
      <c r="AA183" s="57" t="e">
        <f>VLOOKUP($O183,PercentFHGoalStats!$A$3:$AE$998,22,FALSE)</f>
        <v>#DIV/0!</v>
      </c>
    </row>
    <row r="184" spans="1:27" x14ac:dyDescent="0.3">
      <c r="A184" s="57" t="e">
        <f>VLOOKUP($M184,PercentFHGoalStats!$A$3:$AE$998,5,FALSE)</f>
        <v>#DIV/0!</v>
      </c>
      <c r="B184" s="57" t="e">
        <f>VLOOKUP($M184,PercentFHGoalStats!$A$3:$AE$998,6,FALSE)</f>
        <v>#DIV/0!</v>
      </c>
      <c r="C184" s="57" t="e">
        <f>VLOOKUP($M184,PercentFHGoalStats!$A$3:$AE$998,8,FALSE)</f>
        <v>#DIV/0!</v>
      </c>
      <c r="D184" s="57" t="e">
        <f>VLOOKUP($M184,PercentFHGoalStats!$A$3:$AE$998,9,FALSE)</f>
        <v>#DIV/0!</v>
      </c>
      <c r="E184" s="57" t="e">
        <f>VLOOKUP($M184,PercentFHGoalStats!$A$3:$AE$998,11,FALSE)</f>
        <v>#DIV/0!</v>
      </c>
      <c r="F184" s="57" t="e">
        <f>VLOOKUP($M184,PercentFHGoalStats!$A$3:$AE$998,12,FALSE)</f>
        <v>#DIV/0!</v>
      </c>
      <c r="G184" s="57" t="e">
        <f>VLOOKUP($M184,PercentFHGoalStats!$A$3:$AE$998,14,FALSE)</f>
        <v>#DIV/0!</v>
      </c>
      <c r="H184" s="57" t="e">
        <f>VLOOKUP($M184,PercentFHGoalStats!$A$3:$AE$998,15,FALSE)</f>
        <v>#DIV/0!</v>
      </c>
      <c r="I184" s="57" t="e">
        <f>VLOOKUP($M184,PercentFHGoalStats!$A$3:$AE$998,17,FALSE)</f>
        <v>#DIV/0!</v>
      </c>
      <c r="J184" s="57" t="e">
        <f>VLOOKUP($M184,PercentFHGoalStats!$A$3:$AE$998,18,FALSE)</f>
        <v>#DIV/0!</v>
      </c>
      <c r="K184" s="57" t="e">
        <f>VLOOKUP($M184,PercentFHGoalStats!$A$3:$AE$998,20,FALSE)</f>
        <v>#DIV/0!</v>
      </c>
      <c r="L184" s="57" t="e">
        <f>VLOOKUP($M184,PercentFHGoalStats!$A$3:$AE$998,21,FALSE)</f>
        <v>#DIV/0!</v>
      </c>
      <c r="M184" s="53" t="str">
        <f>Fixtures!A184</f>
        <v>Bayer Leverkusen</v>
      </c>
      <c r="N184" s="54">
        <f>Fixtures!D184</f>
        <v>43694</v>
      </c>
      <c r="O184" s="53" t="str">
        <f>Fixtures!B184</f>
        <v>Paderborn</v>
      </c>
      <c r="P184" s="57" t="e">
        <f>VLOOKUP($O184,PercentFHGoalStats!$A$3:$AE$998,5,FALSE)</f>
        <v>#DIV/0!</v>
      </c>
      <c r="Q184" s="57" t="e">
        <f>VLOOKUP($O184,PercentFHGoalStats!$A$3:$AE$998,7,FALSE)</f>
        <v>#DIV/0!</v>
      </c>
      <c r="R184" s="57" t="e">
        <f>VLOOKUP($O184,PercentFHGoalStats!$A$3:$AE$998,8,FALSE)</f>
        <v>#DIV/0!</v>
      </c>
      <c r="S184" s="57" t="e">
        <f>VLOOKUP($O184,PercentFHGoalStats!$A$3:$AE$998,10,FALSE)</f>
        <v>#DIV/0!</v>
      </c>
      <c r="T184" s="57" t="e">
        <f>VLOOKUP($O184,PercentFHGoalStats!$A$3:$AE$998,11,FALSE)</f>
        <v>#DIV/0!</v>
      </c>
      <c r="U184" s="57" t="e">
        <f>VLOOKUP($O184,PercentFHGoalStats!$A$3:$AE$998,13,FALSE)</f>
        <v>#DIV/0!</v>
      </c>
      <c r="V184" s="57" t="e">
        <f>VLOOKUP($O184,PercentFHGoalStats!$A$3:$AE$998,14,FALSE)</f>
        <v>#DIV/0!</v>
      </c>
      <c r="W184" s="57" t="e">
        <f>VLOOKUP($O184,PercentFHGoalStats!$A$3:$AE$998,16,FALSE)</f>
        <v>#DIV/0!</v>
      </c>
      <c r="X184" s="57" t="e">
        <f>VLOOKUP($O184,PercentFHGoalStats!$A$3:$AE$998,17,FALSE)</f>
        <v>#DIV/0!</v>
      </c>
      <c r="Y184" s="57" t="e">
        <f>VLOOKUP($O184,PercentFHGoalStats!$A$3:$AE$998,19,FALSE)</f>
        <v>#DIV/0!</v>
      </c>
      <c r="Z184" s="57" t="e">
        <f>VLOOKUP($O184,PercentFHGoalStats!$A$3:$AE$998,20,FALSE)</f>
        <v>#DIV/0!</v>
      </c>
      <c r="AA184" s="57" t="e">
        <f>VLOOKUP($O184,PercentFHGoalStats!$A$3:$AE$998,22,FALSE)</f>
        <v>#DIV/0!</v>
      </c>
    </row>
    <row r="185" spans="1:27" x14ac:dyDescent="0.3">
      <c r="A185" s="57" t="e">
        <f>VLOOKUP($M185,PercentFHGoalStats!$A$3:$AE$998,5,FALSE)</f>
        <v>#DIV/0!</v>
      </c>
      <c r="B185" s="57" t="e">
        <f>VLOOKUP($M185,PercentFHGoalStats!$A$3:$AE$998,6,FALSE)</f>
        <v>#DIV/0!</v>
      </c>
      <c r="C185" s="57" t="e">
        <f>VLOOKUP($M185,PercentFHGoalStats!$A$3:$AE$998,8,FALSE)</f>
        <v>#DIV/0!</v>
      </c>
      <c r="D185" s="57" t="e">
        <f>VLOOKUP($M185,PercentFHGoalStats!$A$3:$AE$998,9,FALSE)</f>
        <v>#DIV/0!</v>
      </c>
      <c r="E185" s="57" t="e">
        <f>VLOOKUP($M185,PercentFHGoalStats!$A$3:$AE$998,11,FALSE)</f>
        <v>#DIV/0!</v>
      </c>
      <c r="F185" s="57" t="e">
        <f>VLOOKUP($M185,PercentFHGoalStats!$A$3:$AE$998,12,FALSE)</f>
        <v>#DIV/0!</v>
      </c>
      <c r="G185" s="57" t="e">
        <f>VLOOKUP($M185,PercentFHGoalStats!$A$3:$AE$998,14,FALSE)</f>
        <v>#DIV/0!</v>
      </c>
      <c r="H185" s="57" t="e">
        <f>VLOOKUP($M185,PercentFHGoalStats!$A$3:$AE$998,15,FALSE)</f>
        <v>#DIV/0!</v>
      </c>
      <c r="I185" s="57" t="e">
        <f>VLOOKUP($M185,PercentFHGoalStats!$A$3:$AE$998,17,FALSE)</f>
        <v>#DIV/0!</v>
      </c>
      <c r="J185" s="57" t="e">
        <f>VLOOKUP($M185,PercentFHGoalStats!$A$3:$AE$998,18,FALSE)</f>
        <v>#DIV/0!</v>
      </c>
      <c r="K185" s="57" t="e">
        <f>VLOOKUP($M185,PercentFHGoalStats!$A$3:$AE$998,20,FALSE)</f>
        <v>#DIV/0!</v>
      </c>
      <c r="L185" s="57" t="e">
        <f>VLOOKUP($M185,PercentFHGoalStats!$A$3:$AE$998,21,FALSE)</f>
        <v>#DIV/0!</v>
      </c>
      <c r="M185" s="53" t="str">
        <f>Fixtures!A185</f>
        <v>Borussia M'gladbach</v>
      </c>
      <c r="N185" s="54">
        <f>Fixtures!D185</f>
        <v>43694</v>
      </c>
      <c r="O185" s="53" t="str">
        <f>Fixtures!B185</f>
        <v>Schalke 04</v>
      </c>
      <c r="P185" s="57" t="e">
        <f>VLOOKUP($O185,PercentFHGoalStats!$A$3:$AE$998,5,FALSE)</f>
        <v>#DIV/0!</v>
      </c>
      <c r="Q185" s="57" t="e">
        <f>VLOOKUP($O185,PercentFHGoalStats!$A$3:$AE$998,7,FALSE)</f>
        <v>#DIV/0!</v>
      </c>
      <c r="R185" s="57" t="e">
        <f>VLOOKUP($O185,PercentFHGoalStats!$A$3:$AE$998,8,FALSE)</f>
        <v>#DIV/0!</v>
      </c>
      <c r="S185" s="57" t="e">
        <f>VLOOKUP($O185,PercentFHGoalStats!$A$3:$AE$998,10,FALSE)</f>
        <v>#DIV/0!</v>
      </c>
      <c r="T185" s="57" t="e">
        <f>VLOOKUP($O185,PercentFHGoalStats!$A$3:$AE$998,11,FALSE)</f>
        <v>#DIV/0!</v>
      </c>
      <c r="U185" s="57" t="e">
        <f>VLOOKUP($O185,PercentFHGoalStats!$A$3:$AE$998,13,FALSE)</f>
        <v>#DIV/0!</v>
      </c>
      <c r="V185" s="57" t="e">
        <f>VLOOKUP($O185,PercentFHGoalStats!$A$3:$AE$998,14,FALSE)</f>
        <v>#DIV/0!</v>
      </c>
      <c r="W185" s="57" t="e">
        <f>VLOOKUP($O185,PercentFHGoalStats!$A$3:$AE$998,16,FALSE)</f>
        <v>#DIV/0!</v>
      </c>
      <c r="X185" s="57" t="e">
        <f>VLOOKUP($O185,PercentFHGoalStats!$A$3:$AE$998,17,FALSE)</f>
        <v>#DIV/0!</v>
      </c>
      <c r="Y185" s="57" t="e">
        <f>VLOOKUP($O185,PercentFHGoalStats!$A$3:$AE$998,19,FALSE)</f>
        <v>#DIV/0!</v>
      </c>
      <c r="Z185" s="57" t="e">
        <f>VLOOKUP($O185,PercentFHGoalStats!$A$3:$AE$998,20,FALSE)</f>
        <v>#DIV/0!</v>
      </c>
      <c r="AA185" s="57" t="e">
        <f>VLOOKUP($O185,PercentFHGoalStats!$A$3:$AE$998,22,FALSE)</f>
        <v>#DIV/0!</v>
      </c>
    </row>
    <row r="186" spans="1:27" x14ac:dyDescent="0.3">
      <c r="A186" s="57" t="e">
        <f>VLOOKUP($M186,PercentFHGoalStats!$A$3:$AE$998,5,FALSE)</f>
        <v>#DIV/0!</v>
      </c>
      <c r="B186" s="57" t="e">
        <f>VLOOKUP($M186,PercentFHGoalStats!$A$3:$AE$998,6,FALSE)</f>
        <v>#DIV/0!</v>
      </c>
      <c r="C186" s="57" t="e">
        <f>VLOOKUP($M186,PercentFHGoalStats!$A$3:$AE$998,8,FALSE)</f>
        <v>#DIV/0!</v>
      </c>
      <c r="D186" s="57" t="e">
        <f>VLOOKUP($M186,PercentFHGoalStats!$A$3:$AE$998,9,FALSE)</f>
        <v>#DIV/0!</v>
      </c>
      <c r="E186" s="57" t="e">
        <f>VLOOKUP($M186,PercentFHGoalStats!$A$3:$AE$998,11,FALSE)</f>
        <v>#DIV/0!</v>
      </c>
      <c r="F186" s="57" t="e">
        <f>VLOOKUP($M186,PercentFHGoalStats!$A$3:$AE$998,12,FALSE)</f>
        <v>#DIV/0!</v>
      </c>
      <c r="G186" s="57" t="e">
        <f>VLOOKUP($M186,PercentFHGoalStats!$A$3:$AE$998,14,FALSE)</f>
        <v>#DIV/0!</v>
      </c>
      <c r="H186" s="57" t="e">
        <f>VLOOKUP($M186,PercentFHGoalStats!$A$3:$AE$998,15,FALSE)</f>
        <v>#DIV/0!</v>
      </c>
      <c r="I186" s="57" t="e">
        <f>VLOOKUP($M186,PercentFHGoalStats!$A$3:$AE$998,17,FALSE)</f>
        <v>#DIV/0!</v>
      </c>
      <c r="J186" s="57" t="e">
        <f>VLOOKUP($M186,PercentFHGoalStats!$A$3:$AE$998,18,FALSE)</f>
        <v>#DIV/0!</v>
      </c>
      <c r="K186" s="57" t="e">
        <f>VLOOKUP($M186,PercentFHGoalStats!$A$3:$AE$998,20,FALSE)</f>
        <v>#DIV/0!</v>
      </c>
      <c r="L186" s="57" t="e">
        <f>VLOOKUP($M186,PercentFHGoalStats!$A$3:$AE$998,21,FALSE)</f>
        <v>#DIV/0!</v>
      </c>
      <c r="M186" s="53" t="str">
        <f>Fixtures!A186</f>
        <v>Wolfsburg</v>
      </c>
      <c r="N186" s="54">
        <f>Fixtures!D186</f>
        <v>43694</v>
      </c>
      <c r="O186" s="53" t="str">
        <f>Fixtures!B186</f>
        <v>Köln</v>
      </c>
      <c r="P186" s="57" t="e">
        <f>VLOOKUP($O186,PercentFHGoalStats!$A$3:$AE$998,5,FALSE)</f>
        <v>#DIV/0!</v>
      </c>
      <c r="Q186" s="57" t="e">
        <f>VLOOKUP($O186,PercentFHGoalStats!$A$3:$AE$998,7,FALSE)</f>
        <v>#DIV/0!</v>
      </c>
      <c r="R186" s="57" t="e">
        <f>VLOOKUP($O186,PercentFHGoalStats!$A$3:$AE$998,8,FALSE)</f>
        <v>#DIV/0!</v>
      </c>
      <c r="S186" s="57" t="e">
        <f>VLOOKUP($O186,PercentFHGoalStats!$A$3:$AE$998,10,FALSE)</f>
        <v>#DIV/0!</v>
      </c>
      <c r="T186" s="57" t="e">
        <f>VLOOKUP($O186,PercentFHGoalStats!$A$3:$AE$998,11,FALSE)</f>
        <v>#DIV/0!</v>
      </c>
      <c r="U186" s="57" t="e">
        <f>VLOOKUP($O186,PercentFHGoalStats!$A$3:$AE$998,13,FALSE)</f>
        <v>#DIV/0!</v>
      </c>
      <c r="V186" s="57" t="e">
        <f>VLOOKUP($O186,PercentFHGoalStats!$A$3:$AE$998,14,FALSE)</f>
        <v>#DIV/0!</v>
      </c>
      <c r="W186" s="57" t="e">
        <f>VLOOKUP($O186,PercentFHGoalStats!$A$3:$AE$998,16,FALSE)</f>
        <v>#DIV/0!</v>
      </c>
      <c r="X186" s="57" t="e">
        <f>VLOOKUP($O186,PercentFHGoalStats!$A$3:$AE$998,17,FALSE)</f>
        <v>#DIV/0!</v>
      </c>
      <c r="Y186" s="57" t="e">
        <f>VLOOKUP($O186,PercentFHGoalStats!$A$3:$AE$998,19,FALSE)</f>
        <v>#DIV/0!</v>
      </c>
      <c r="Z186" s="57" t="e">
        <f>VLOOKUP($O186,PercentFHGoalStats!$A$3:$AE$998,20,FALSE)</f>
        <v>#DIV/0!</v>
      </c>
      <c r="AA186" s="57" t="e">
        <f>VLOOKUP($O186,PercentFHGoalStats!$A$3:$AE$998,22,FALSE)</f>
        <v>#DIV/0!</v>
      </c>
    </row>
    <row r="187" spans="1:27" x14ac:dyDescent="0.3">
      <c r="A187" s="57" t="e">
        <f>VLOOKUP($M187,PercentFHGoalStats!$A$3:$AE$998,5,FALSE)</f>
        <v>#DIV/0!</v>
      </c>
      <c r="B187" s="57" t="e">
        <f>VLOOKUP($M187,PercentFHGoalStats!$A$3:$AE$998,6,FALSE)</f>
        <v>#DIV/0!</v>
      </c>
      <c r="C187" s="57" t="e">
        <f>VLOOKUP($M187,PercentFHGoalStats!$A$3:$AE$998,8,FALSE)</f>
        <v>#DIV/0!</v>
      </c>
      <c r="D187" s="57" t="e">
        <f>VLOOKUP($M187,PercentFHGoalStats!$A$3:$AE$998,9,FALSE)</f>
        <v>#DIV/0!</v>
      </c>
      <c r="E187" s="57" t="e">
        <f>VLOOKUP($M187,PercentFHGoalStats!$A$3:$AE$998,11,FALSE)</f>
        <v>#DIV/0!</v>
      </c>
      <c r="F187" s="57" t="e">
        <f>VLOOKUP($M187,PercentFHGoalStats!$A$3:$AE$998,12,FALSE)</f>
        <v>#DIV/0!</v>
      </c>
      <c r="G187" s="57" t="e">
        <f>VLOOKUP($M187,PercentFHGoalStats!$A$3:$AE$998,14,FALSE)</f>
        <v>#DIV/0!</v>
      </c>
      <c r="H187" s="57" t="e">
        <f>VLOOKUP($M187,PercentFHGoalStats!$A$3:$AE$998,15,FALSE)</f>
        <v>#DIV/0!</v>
      </c>
      <c r="I187" s="57" t="e">
        <f>VLOOKUP($M187,PercentFHGoalStats!$A$3:$AE$998,17,FALSE)</f>
        <v>#DIV/0!</v>
      </c>
      <c r="J187" s="57" t="e">
        <f>VLOOKUP($M187,PercentFHGoalStats!$A$3:$AE$998,18,FALSE)</f>
        <v>#DIV/0!</v>
      </c>
      <c r="K187" s="57" t="e">
        <f>VLOOKUP($M187,PercentFHGoalStats!$A$3:$AE$998,20,FALSE)</f>
        <v>#DIV/0!</v>
      </c>
      <c r="L187" s="57" t="e">
        <f>VLOOKUP($M187,PercentFHGoalStats!$A$3:$AE$998,21,FALSE)</f>
        <v>#DIV/0!</v>
      </c>
      <c r="M187" s="53" t="str">
        <f>Fixtures!A187</f>
        <v>Werder Bremen</v>
      </c>
      <c r="N187" s="54">
        <f>Fixtures!D187</f>
        <v>43694</v>
      </c>
      <c r="O187" s="53" t="str">
        <f>Fixtures!B187</f>
        <v>Fortuna Düsseldorf</v>
      </c>
      <c r="P187" s="57" t="e">
        <f>VLOOKUP($O187,PercentFHGoalStats!$A$3:$AE$998,5,FALSE)</f>
        <v>#DIV/0!</v>
      </c>
      <c r="Q187" s="57" t="e">
        <f>VLOOKUP($O187,PercentFHGoalStats!$A$3:$AE$998,7,FALSE)</f>
        <v>#DIV/0!</v>
      </c>
      <c r="R187" s="57" t="e">
        <f>VLOOKUP($O187,PercentFHGoalStats!$A$3:$AE$998,8,FALSE)</f>
        <v>#DIV/0!</v>
      </c>
      <c r="S187" s="57" t="e">
        <f>VLOOKUP($O187,PercentFHGoalStats!$A$3:$AE$998,10,FALSE)</f>
        <v>#DIV/0!</v>
      </c>
      <c r="T187" s="57" t="e">
        <f>VLOOKUP($O187,PercentFHGoalStats!$A$3:$AE$998,11,FALSE)</f>
        <v>#DIV/0!</v>
      </c>
      <c r="U187" s="57" t="e">
        <f>VLOOKUP($O187,PercentFHGoalStats!$A$3:$AE$998,13,FALSE)</f>
        <v>#DIV/0!</v>
      </c>
      <c r="V187" s="57" t="e">
        <f>VLOOKUP($O187,PercentFHGoalStats!$A$3:$AE$998,14,FALSE)</f>
        <v>#DIV/0!</v>
      </c>
      <c r="W187" s="57" t="e">
        <f>VLOOKUP($O187,PercentFHGoalStats!$A$3:$AE$998,16,FALSE)</f>
        <v>#DIV/0!</v>
      </c>
      <c r="X187" s="57" t="e">
        <f>VLOOKUP($O187,PercentFHGoalStats!$A$3:$AE$998,17,FALSE)</f>
        <v>#DIV/0!</v>
      </c>
      <c r="Y187" s="57" t="e">
        <f>VLOOKUP($O187,PercentFHGoalStats!$A$3:$AE$998,19,FALSE)</f>
        <v>#DIV/0!</v>
      </c>
      <c r="Z187" s="57" t="e">
        <f>VLOOKUP($O187,PercentFHGoalStats!$A$3:$AE$998,20,FALSE)</f>
        <v>#DIV/0!</v>
      </c>
      <c r="AA187" s="57" t="e">
        <f>VLOOKUP($O187,PercentFHGoalStats!$A$3:$AE$998,22,FALSE)</f>
        <v>#DIV/0!</v>
      </c>
    </row>
    <row r="188" spans="1:27" x14ac:dyDescent="0.3">
      <c r="A188" s="57" t="e">
        <f>VLOOKUP($M188,PercentFHGoalStats!$A$3:$AE$998,5,FALSE)</f>
        <v>#DIV/0!</v>
      </c>
      <c r="B188" s="57" t="e">
        <f>VLOOKUP($M188,PercentFHGoalStats!$A$3:$AE$998,6,FALSE)</f>
        <v>#DIV/0!</v>
      </c>
      <c r="C188" s="57" t="e">
        <f>VLOOKUP($M188,PercentFHGoalStats!$A$3:$AE$998,8,FALSE)</f>
        <v>#DIV/0!</v>
      </c>
      <c r="D188" s="57" t="e">
        <f>VLOOKUP($M188,PercentFHGoalStats!$A$3:$AE$998,9,FALSE)</f>
        <v>#DIV/0!</v>
      </c>
      <c r="E188" s="57" t="e">
        <f>VLOOKUP($M188,PercentFHGoalStats!$A$3:$AE$998,11,FALSE)</f>
        <v>#DIV/0!</v>
      </c>
      <c r="F188" s="57" t="e">
        <f>VLOOKUP($M188,PercentFHGoalStats!$A$3:$AE$998,12,FALSE)</f>
        <v>#DIV/0!</v>
      </c>
      <c r="G188" s="57" t="e">
        <f>VLOOKUP($M188,PercentFHGoalStats!$A$3:$AE$998,14,FALSE)</f>
        <v>#DIV/0!</v>
      </c>
      <c r="H188" s="57" t="e">
        <f>VLOOKUP($M188,PercentFHGoalStats!$A$3:$AE$998,15,FALSE)</f>
        <v>#DIV/0!</v>
      </c>
      <c r="I188" s="57" t="e">
        <f>VLOOKUP($M188,PercentFHGoalStats!$A$3:$AE$998,17,FALSE)</f>
        <v>#DIV/0!</v>
      </c>
      <c r="J188" s="57" t="e">
        <f>VLOOKUP($M188,PercentFHGoalStats!$A$3:$AE$998,18,FALSE)</f>
        <v>#DIV/0!</v>
      </c>
      <c r="K188" s="57" t="e">
        <f>VLOOKUP($M188,PercentFHGoalStats!$A$3:$AE$998,20,FALSE)</f>
        <v>#DIV/0!</v>
      </c>
      <c r="L188" s="57" t="e">
        <f>VLOOKUP($M188,PercentFHGoalStats!$A$3:$AE$998,21,FALSE)</f>
        <v>#DIV/0!</v>
      </c>
      <c r="M188" s="53" t="str">
        <f>Fixtures!A188</f>
        <v>Freiburg</v>
      </c>
      <c r="N188" s="54">
        <f>Fixtures!D188</f>
        <v>43694</v>
      </c>
      <c r="O188" s="53" t="str">
        <f>Fixtures!B188</f>
        <v>Mainz 05</v>
      </c>
      <c r="P188" s="57" t="e">
        <f>VLOOKUP($O188,PercentFHGoalStats!$A$3:$AE$998,5,FALSE)</f>
        <v>#DIV/0!</v>
      </c>
      <c r="Q188" s="57" t="e">
        <f>VLOOKUP($O188,PercentFHGoalStats!$A$3:$AE$998,7,FALSE)</f>
        <v>#DIV/0!</v>
      </c>
      <c r="R188" s="57" t="e">
        <f>VLOOKUP($O188,PercentFHGoalStats!$A$3:$AE$998,8,FALSE)</f>
        <v>#DIV/0!</v>
      </c>
      <c r="S188" s="57" t="e">
        <f>VLOOKUP($O188,PercentFHGoalStats!$A$3:$AE$998,10,FALSE)</f>
        <v>#DIV/0!</v>
      </c>
      <c r="T188" s="57" t="e">
        <f>VLOOKUP($O188,PercentFHGoalStats!$A$3:$AE$998,11,FALSE)</f>
        <v>#DIV/0!</v>
      </c>
      <c r="U188" s="57" t="e">
        <f>VLOOKUP($O188,PercentFHGoalStats!$A$3:$AE$998,13,FALSE)</f>
        <v>#DIV/0!</v>
      </c>
      <c r="V188" s="57" t="e">
        <f>VLOOKUP($O188,PercentFHGoalStats!$A$3:$AE$998,14,FALSE)</f>
        <v>#DIV/0!</v>
      </c>
      <c r="W188" s="57" t="e">
        <f>VLOOKUP($O188,PercentFHGoalStats!$A$3:$AE$998,16,FALSE)</f>
        <v>#DIV/0!</v>
      </c>
      <c r="X188" s="57" t="e">
        <f>VLOOKUP($O188,PercentFHGoalStats!$A$3:$AE$998,17,FALSE)</f>
        <v>#DIV/0!</v>
      </c>
      <c r="Y188" s="57" t="e">
        <f>VLOOKUP($O188,PercentFHGoalStats!$A$3:$AE$998,19,FALSE)</f>
        <v>#DIV/0!</v>
      </c>
      <c r="Z188" s="57" t="e">
        <f>VLOOKUP($O188,PercentFHGoalStats!$A$3:$AE$998,20,FALSE)</f>
        <v>#DIV/0!</v>
      </c>
      <c r="AA188" s="57" t="e">
        <f>VLOOKUP($O188,PercentFHGoalStats!$A$3:$AE$998,22,FALSE)</f>
        <v>#DIV/0!</v>
      </c>
    </row>
    <row r="189" spans="1:27" x14ac:dyDescent="0.3">
      <c r="A189" s="57">
        <f>VLOOKUP($M189,PercentFHGoalStats!$A$3:$AE$998,5,FALSE)</f>
        <v>0</v>
      </c>
      <c r="B189" s="57" t="e">
        <f>VLOOKUP($M189,PercentFHGoalStats!$A$3:$AE$998,6,FALSE)</f>
        <v>#DIV/0!</v>
      </c>
      <c r="C189" s="57">
        <f>VLOOKUP($M189,PercentFHGoalStats!$A$3:$AE$998,8,FALSE)</f>
        <v>0</v>
      </c>
      <c r="D189" s="57" t="e">
        <f>VLOOKUP($M189,PercentFHGoalStats!$A$3:$AE$998,9,FALSE)</f>
        <v>#DIV/0!</v>
      </c>
      <c r="E189" s="57">
        <f>VLOOKUP($M189,PercentFHGoalStats!$A$3:$AE$998,11,FALSE)</f>
        <v>0</v>
      </c>
      <c r="F189" s="57" t="e">
        <f>VLOOKUP($M189,PercentFHGoalStats!$A$3:$AE$998,12,FALSE)</f>
        <v>#DIV/0!</v>
      </c>
      <c r="G189" s="57">
        <f>VLOOKUP($M189,PercentFHGoalStats!$A$3:$AE$998,14,FALSE)</f>
        <v>0</v>
      </c>
      <c r="H189" s="57" t="e">
        <f>VLOOKUP($M189,PercentFHGoalStats!$A$3:$AE$998,15,FALSE)</f>
        <v>#DIV/0!</v>
      </c>
      <c r="I189" s="57">
        <f>VLOOKUP($M189,PercentFHGoalStats!$A$3:$AE$998,17,FALSE)</f>
        <v>0</v>
      </c>
      <c r="J189" s="57" t="e">
        <f>VLOOKUP($M189,PercentFHGoalStats!$A$3:$AE$998,18,FALSE)</f>
        <v>#DIV/0!</v>
      </c>
      <c r="K189" s="57">
        <f>VLOOKUP($M189,PercentFHGoalStats!$A$3:$AE$998,20,FALSE)</f>
        <v>0</v>
      </c>
      <c r="L189" s="57" t="e">
        <f>VLOOKUP($M189,PercentFHGoalStats!$A$3:$AE$998,21,FALSE)</f>
        <v>#DIV/0!</v>
      </c>
      <c r="M189" s="53" t="str">
        <f>Fixtures!A189</f>
        <v>Belenenses</v>
      </c>
      <c r="N189" s="54">
        <f>Fixtures!D189</f>
        <v>43694</v>
      </c>
      <c r="O189" s="53" t="str">
        <f>Fixtures!B189</f>
        <v>Benfica</v>
      </c>
      <c r="P189" s="57" t="e">
        <f>VLOOKUP($O189,PercentFHGoalStats!$A$3:$AE$998,5,FALSE)</f>
        <v>#DIV/0!</v>
      </c>
      <c r="Q189" s="57" t="e">
        <f>VLOOKUP($O189,PercentFHGoalStats!$A$3:$AE$998,7,FALSE)</f>
        <v>#DIV/0!</v>
      </c>
      <c r="R189" s="57" t="e">
        <f>VLOOKUP($O189,PercentFHGoalStats!$A$3:$AE$998,8,FALSE)</f>
        <v>#DIV/0!</v>
      </c>
      <c r="S189" s="57" t="e">
        <f>VLOOKUP($O189,PercentFHGoalStats!$A$3:$AE$998,10,FALSE)</f>
        <v>#DIV/0!</v>
      </c>
      <c r="T189" s="57" t="e">
        <f>VLOOKUP($O189,PercentFHGoalStats!$A$3:$AE$998,11,FALSE)</f>
        <v>#DIV/0!</v>
      </c>
      <c r="U189" s="57" t="e">
        <f>VLOOKUP($O189,PercentFHGoalStats!$A$3:$AE$998,13,FALSE)</f>
        <v>#DIV/0!</v>
      </c>
      <c r="V189" s="57" t="e">
        <f>VLOOKUP($O189,PercentFHGoalStats!$A$3:$AE$998,14,FALSE)</f>
        <v>#DIV/0!</v>
      </c>
      <c r="W189" s="57" t="e">
        <f>VLOOKUP($O189,PercentFHGoalStats!$A$3:$AE$998,16,FALSE)</f>
        <v>#DIV/0!</v>
      </c>
      <c r="X189" s="57" t="e">
        <f>VLOOKUP($O189,PercentFHGoalStats!$A$3:$AE$998,17,FALSE)</f>
        <v>#DIV/0!</v>
      </c>
      <c r="Y189" s="57" t="e">
        <f>VLOOKUP($O189,PercentFHGoalStats!$A$3:$AE$998,19,FALSE)</f>
        <v>#DIV/0!</v>
      </c>
      <c r="Z189" s="57" t="e">
        <f>VLOOKUP($O189,PercentFHGoalStats!$A$3:$AE$998,20,FALSE)</f>
        <v>#DIV/0!</v>
      </c>
      <c r="AA189" s="57" t="e">
        <f>VLOOKUP($O189,PercentFHGoalStats!$A$3:$AE$998,22,FALSE)</f>
        <v>#DIV/0!</v>
      </c>
    </row>
    <row r="190" spans="1:27" x14ac:dyDescent="0.3">
      <c r="A190" s="57">
        <f>VLOOKUP($M190,PercentFHGoalStats!$A$3:$AE$998,5,FALSE)</f>
        <v>0</v>
      </c>
      <c r="B190" s="57" t="e">
        <f>VLOOKUP($M190,PercentFHGoalStats!$A$3:$AE$998,6,FALSE)</f>
        <v>#DIV/0!</v>
      </c>
      <c r="C190" s="57">
        <f>VLOOKUP($M190,PercentFHGoalStats!$A$3:$AE$998,8,FALSE)</f>
        <v>0</v>
      </c>
      <c r="D190" s="57" t="e">
        <f>VLOOKUP($M190,PercentFHGoalStats!$A$3:$AE$998,9,FALSE)</f>
        <v>#DIV/0!</v>
      </c>
      <c r="E190" s="57">
        <f>VLOOKUP($M190,PercentFHGoalStats!$A$3:$AE$998,11,FALSE)</f>
        <v>0</v>
      </c>
      <c r="F190" s="57" t="e">
        <f>VLOOKUP($M190,PercentFHGoalStats!$A$3:$AE$998,12,FALSE)</f>
        <v>#DIV/0!</v>
      </c>
      <c r="G190" s="57">
        <f>VLOOKUP($M190,PercentFHGoalStats!$A$3:$AE$998,14,FALSE)</f>
        <v>0</v>
      </c>
      <c r="H190" s="57" t="e">
        <f>VLOOKUP($M190,PercentFHGoalStats!$A$3:$AE$998,15,FALSE)</f>
        <v>#DIV/0!</v>
      </c>
      <c r="I190" s="57">
        <f>VLOOKUP($M190,PercentFHGoalStats!$A$3:$AE$998,17,FALSE)</f>
        <v>0</v>
      </c>
      <c r="J190" s="57" t="e">
        <f>VLOOKUP($M190,PercentFHGoalStats!$A$3:$AE$998,18,FALSE)</f>
        <v>#DIV/0!</v>
      </c>
      <c r="K190" s="57">
        <f>VLOOKUP($M190,PercentFHGoalStats!$A$3:$AE$998,20,FALSE)</f>
        <v>0</v>
      </c>
      <c r="L190" s="57" t="e">
        <f>VLOOKUP($M190,PercentFHGoalStats!$A$3:$AE$998,21,FALSE)</f>
        <v>#DIV/0!</v>
      </c>
      <c r="M190" s="53" t="str">
        <f>Fixtures!A190</f>
        <v>Porto</v>
      </c>
      <c r="N190" s="54">
        <f>Fixtures!D190</f>
        <v>43694</v>
      </c>
      <c r="O190" s="53" t="str">
        <f>Fixtures!B190</f>
        <v>Vitória Setúbal</v>
      </c>
      <c r="P190" s="57" t="e">
        <f>VLOOKUP($O190,PercentFHGoalStats!$A$3:$AE$998,5,FALSE)</f>
        <v>#DIV/0!</v>
      </c>
      <c r="Q190" s="57" t="e">
        <f>VLOOKUP($O190,PercentFHGoalStats!$A$3:$AE$998,7,FALSE)</f>
        <v>#DIV/0!</v>
      </c>
      <c r="R190" s="57" t="e">
        <f>VLOOKUP($O190,PercentFHGoalStats!$A$3:$AE$998,8,FALSE)</f>
        <v>#DIV/0!</v>
      </c>
      <c r="S190" s="57" t="e">
        <f>VLOOKUP($O190,PercentFHGoalStats!$A$3:$AE$998,10,FALSE)</f>
        <v>#DIV/0!</v>
      </c>
      <c r="T190" s="57" t="e">
        <f>VLOOKUP($O190,PercentFHGoalStats!$A$3:$AE$998,11,FALSE)</f>
        <v>#DIV/0!</v>
      </c>
      <c r="U190" s="57" t="e">
        <f>VLOOKUP($O190,PercentFHGoalStats!$A$3:$AE$998,13,FALSE)</f>
        <v>#DIV/0!</v>
      </c>
      <c r="V190" s="57" t="e">
        <f>VLOOKUP($O190,PercentFHGoalStats!$A$3:$AE$998,14,FALSE)</f>
        <v>#DIV/0!</v>
      </c>
      <c r="W190" s="57" t="e">
        <f>VLOOKUP($O190,PercentFHGoalStats!$A$3:$AE$998,16,FALSE)</f>
        <v>#DIV/0!</v>
      </c>
      <c r="X190" s="57" t="e">
        <f>VLOOKUP($O190,PercentFHGoalStats!$A$3:$AE$998,17,FALSE)</f>
        <v>#DIV/0!</v>
      </c>
      <c r="Y190" s="57" t="e">
        <f>VLOOKUP($O190,PercentFHGoalStats!$A$3:$AE$998,19,FALSE)</f>
        <v>#DIV/0!</v>
      </c>
      <c r="Z190" s="57" t="e">
        <f>VLOOKUP($O190,PercentFHGoalStats!$A$3:$AE$998,20,FALSE)</f>
        <v>#DIV/0!</v>
      </c>
      <c r="AA190" s="57" t="e">
        <f>VLOOKUP($O190,PercentFHGoalStats!$A$3:$AE$998,22,FALSE)</f>
        <v>#DIV/0!</v>
      </c>
    </row>
    <row r="191" spans="1:27" x14ac:dyDescent="0.3">
      <c r="A191" s="57" t="e">
        <f>VLOOKUP($M191,PercentFHGoalStats!$A$3:$AE$998,5,FALSE)</f>
        <v>#DIV/0!</v>
      </c>
      <c r="B191" s="57" t="e">
        <f>VLOOKUP($M191,PercentFHGoalStats!$A$3:$AE$998,6,FALSE)</f>
        <v>#DIV/0!</v>
      </c>
      <c r="C191" s="57" t="e">
        <f>VLOOKUP($M191,PercentFHGoalStats!$A$3:$AE$998,8,FALSE)</f>
        <v>#DIV/0!</v>
      </c>
      <c r="D191" s="57" t="e">
        <f>VLOOKUP($M191,PercentFHGoalStats!$A$3:$AE$998,9,FALSE)</f>
        <v>#DIV/0!</v>
      </c>
      <c r="E191" s="57" t="e">
        <f>VLOOKUP($M191,PercentFHGoalStats!$A$3:$AE$998,11,FALSE)</f>
        <v>#DIV/0!</v>
      </c>
      <c r="F191" s="57" t="e">
        <f>VLOOKUP($M191,PercentFHGoalStats!$A$3:$AE$998,12,FALSE)</f>
        <v>#DIV/0!</v>
      </c>
      <c r="G191" s="57" t="e">
        <f>VLOOKUP($M191,PercentFHGoalStats!$A$3:$AE$998,14,FALSE)</f>
        <v>#DIV/0!</v>
      </c>
      <c r="H191" s="57" t="e">
        <f>VLOOKUP($M191,PercentFHGoalStats!$A$3:$AE$998,15,FALSE)</f>
        <v>#DIV/0!</v>
      </c>
      <c r="I191" s="57" t="e">
        <f>VLOOKUP($M191,PercentFHGoalStats!$A$3:$AE$998,17,FALSE)</f>
        <v>#DIV/0!</v>
      </c>
      <c r="J191" s="57" t="e">
        <f>VLOOKUP($M191,PercentFHGoalStats!$A$3:$AE$998,18,FALSE)</f>
        <v>#DIV/0!</v>
      </c>
      <c r="K191" s="57" t="e">
        <f>VLOOKUP($M191,PercentFHGoalStats!$A$3:$AE$998,20,FALSE)</f>
        <v>#DIV/0!</v>
      </c>
      <c r="L191" s="57" t="e">
        <f>VLOOKUP($M191,PercentFHGoalStats!$A$3:$AE$998,21,FALSE)</f>
        <v>#DIV/0!</v>
      </c>
      <c r="M191" s="53" t="str">
        <f>Fixtures!A191</f>
        <v>Moreirense</v>
      </c>
      <c r="N191" s="54">
        <f>Fixtures!D191</f>
        <v>43694</v>
      </c>
      <c r="O191" s="53" t="str">
        <f>Fixtures!B191</f>
        <v>Gil Vicente</v>
      </c>
      <c r="P191" s="57">
        <f>VLOOKUP($O191,PercentFHGoalStats!$A$3:$AE$998,5,FALSE)</f>
        <v>0</v>
      </c>
      <c r="Q191" s="57" t="e">
        <f>VLOOKUP($O191,PercentFHGoalStats!$A$3:$AE$998,7,FALSE)</f>
        <v>#DIV/0!</v>
      </c>
      <c r="R191" s="57">
        <f>VLOOKUP($O191,PercentFHGoalStats!$A$3:$AE$998,8,FALSE)</f>
        <v>0</v>
      </c>
      <c r="S191" s="57" t="e">
        <f>VLOOKUP($O191,PercentFHGoalStats!$A$3:$AE$998,10,FALSE)</f>
        <v>#DIV/0!</v>
      </c>
      <c r="T191" s="57">
        <f>VLOOKUP($O191,PercentFHGoalStats!$A$3:$AE$998,11,FALSE)</f>
        <v>0</v>
      </c>
      <c r="U191" s="57" t="e">
        <f>VLOOKUP($O191,PercentFHGoalStats!$A$3:$AE$998,13,FALSE)</f>
        <v>#DIV/0!</v>
      </c>
      <c r="V191" s="57">
        <f>VLOOKUP($O191,PercentFHGoalStats!$A$3:$AE$998,14,FALSE)</f>
        <v>0</v>
      </c>
      <c r="W191" s="57" t="e">
        <f>VLOOKUP($O191,PercentFHGoalStats!$A$3:$AE$998,16,FALSE)</f>
        <v>#DIV/0!</v>
      </c>
      <c r="X191" s="57">
        <f>VLOOKUP($O191,PercentFHGoalStats!$A$3:$AE$998,17,FALSE)</f>
        <v>0</v>
      </c>
      <c r="Y191" s="57" t="e">
        <f>VLOOKUP($O191,PercentFHGoalStats!$A$3:$AE$998,19,FALSE)</f>
        <v>#DIV/0!</v>
      </c>
      <c r="Z191" s="57">
        <f>VLOOKUP($O191,PercentFHGoalStats!$A$3:$AE$998,20,FALSE)</f>
        <v>0</v>
      </c>
      <c r="AA191" s="57" t="e">
        <f>VLOOKUP($O191,PercentFHGoalStats!$A$3:$AE$998,22,FALSE)</f>
        <v>#DIV/0!</v>
      </c>
    </row>
    <row r="192" spans="1:27" x14ac:dyDescent="0.3">
      <c r="A192" s="57">
        <f>VLOOKUP($M192,PercentFHGoalStats!$A$3:$AE$998,5,FALSE)</f>
        <v>0.5</v>
      </c>
      <c r="B192" s="57">
        <f>VLOOKUP($M192,PercentFHGoalStats!$A$3:$AE$998,6,FALSE)</f>
        <v>1</v>
      </c>
      <c r="C192" s="57">
        <f>VLOOKUP($M192,PercentFHGoalStats!$A$3:$AE$998,8,FALSE)</f>
        <v>0.5</v>
      </c>
      <c r="D192" s="57">
        <f>VLOOKUP($M192,PercentFHGoalStats!$A$3:$AE$998,9,FALSE)</f>
        <v>1</v>
      </c>
      <c r="E192" s="57">
        <f>VLOOKUP($M192,PercentFHGoalStats!$A$3:$AE$998,11,FALSE)</f>
        <v>0.5</v>
      </c>
      <c r="F192" s="57">
        <f>VLOOKUP($M192,PercentFHGoalStats!$A$3:$AE$998,12,FALSE)</f>
        <v>1</v>
      </c>
      <c r="G192" s="57">
        <f>VLOOKUP($M192,PercentFHGoalStats!$A$3:$AE$998,14,FALSE)</f>
        <v>0.5</v>
      </c>
      <c r="H192" s="57">
        <f>VLOOKUP($M192,PercentFHGoalStats!$A$3:$AE$998,15,FALSE)</f>
        <v>1</v>
      </c>
      <c r="I192" s="57">
        <f>VLOOKUP($M192,PercentFHGoalStats!$A$3:$AE$998,17,FALSE)</f>
        <v>0.5</v>
      </c>
      <c r="J192" s="57">
        <f>VLOOKUP($M192,PercentFHGoalStats!$A$3:$AE$998,18,FALSE)</f>
        <v>1</v>
      </c>
      <c r="K192" s="57">
        <f>VLOOKUP($M192,PercentFHGoalStats!$A$3:$AE$998,20,FALSE)</f>
        <v>0</v>
      </c>
      <c r="L192" s="57">
        <f>VLOOKUP($M192,PercentFHGoalStats!$A$3:$AE$998,21,FALSE)</f>
        <v>0</v>
      </c>
      <c r="M192" s="53" t="str">
        <f>Fixtures!A192</f>
        <v>Stuttgart</v>
      </c>
      <c r="N192" s="54">
        <f>Fixtures!D192</f>
        <v>43694</v>
      </c>
      <c r="O192" s="53" t="str">
        <f>Fixtures!B192</f>
        <v>St. Pauli</v>
      </c>
      <c r="P192" s="57">
        <f>VLOOKUP($O192,PercentFHGoalStats!$A$3:$AE$998,5,FALSE)</f>
        <v>1</v>
      </c>
      <c r="Q192" s="57">
        <f>VLOOKUP($O192,PercentFHGoalStats!$A$3:$AE$998,7,FALSE)</f>
        <v>1</v>
      </c>
      <c r="R192" s="57">
        <f>VLOOKUP($O192,PercentFHGoalStats!$A$3:$AE$998,8,FALSE)</f>
        <v>0.5</v>
      </c>
      <c r="S192" s="57">
        <f>VLOOKUP($O192,PercentFHGoalStats!$A$3:$AE$998,10,FALSE)</f>
        <v>0</v>
      </c>
      <c r="T192" s="57">
        <f>VLOOKUP($O192,PercentFHGoalStats!$A$3:$AE$998,11,FALSE)</f>
        <v>1</v>
      </c>
      <c r="U192" s="57">
        <f>VLOOKUP($O192,PercentFHGoalStats!$A$3:$AE$998,13,FALSE)</f>
        <v>1</v>
      </c>
      <c r="V192" s="57">
        <f>VLOOKUP($O192,PercentFHGoalStats!$A$3:$AE$998,14,FALSE)</f>
        <v>0</v>
      </c>
      <c r="W192" s="57">
        <f>VLOOKUP($O192,PercentFHGoalStats!$A$3:$AE$998,16,FALSE)</f>
        <v>0</v>
      </c>
      <c r="X192" s="57">
        <f>VLOOKUP($O192,PercentFHGoalStats!$A$3:$AE$998,17,FALSE)</f>
        <v>0.5</v>
      </c>
      <c r="Y192" s="57">
        <f>VLOOKUP($O192,PercentFHGoalStats!$A$3:$AE$998,19,FALSE)</f>
        <v>0</v>
      </c>
      <c r="Z192" s="57">
        <f>VLOOKUP($O192,PercentFHGoalStats!$A$3:$AE$998,20,FALSE)</f>
        <v>0.5</v>
      </c>
      <c r="AA192" s="57">
        <f>VLOOKUP($O192,PercentFHGoalStats!$A$3:$AE$998,22,FALSE)</f>
        <v>0</v>
      </c>
    </row>
    <row r="193" spans="1:27" x14ac:dyDescent="0.3">
      <c r="A193" s="57">
        <f>VLOOKUP($M193,PercentFHGoalStats!$A$3:$AE$998,5,FALSE)</f>
        <v>0.5</v>
      </c>
      <c r="B193" s="57">
        <f>VLOOKUP($M193,PercentFHGoalStats!$A$3:$AE$998,6,FALSE)</f>
        <v>1</v>
      </c>
      <c r="C193" s="57">
        <f>VLOOKUP($M193,PercentFHGoalStats!$A$3:$AE$998,8,FALSE)</f>
        <v>0</v>
      </c>
      <c r="D193" s="57">
        <f>VLOOKUP($M193,PercentFHGoalStats!$A$3:$AE$998,9,FALSE)</f>
        <v>0</v>
      </c>
      <c r="E193" s="57">
        <f>VLOOKUP($M193,PercentFHGoalStats!$A$3:$AE$998,11,FALSE)</f>
        <v>0</v>
      </c>
      <c r="F193" s="57">
        <f>VLOOKUP($M193,PercentFHGoalStats!$A$3:$AE$998,12,FALSE)</f>
        <v>0</v>
      </c>
      <c r="G193" s="57">
        <f>VLOOKUP($M193,PercentFHGoalStats!$A$3:$AE$998,14,FALSE)</f>
        <v>0</v>
      </c>
      <c r="H193" s="57">
        <f>VLOOKUP($M193,PercentFHGoalStats!$A$3:$AE$998,15,FALSE)</f>
        <v>0</v>
      </c>
      <c r="I193" s="57">
        <f>VLOOKUP($M193,PercentFHGoalStats!$A$3:$AE$998,17,FALSE)</f>
        <v>0.5</v>
      </c>
      <c r="J193" s="57">
        <f>VLOOKUP($M193,PercentFHGoalStats!$A$3:$AE$998,18,FALSE)</f>
        <v>1</v>
      </c>
      <c r="K193" s="57">
        <f>VLOOKUP($M193,PercentFHGoalStats!$A$3:$AE$998,20,FALSE)</f>
        <v>0</v>
      </c>
      <c r="L193" s="57">
        <f>VLOOKUP($M193,PercentFHGoalStats!$A$3:$AE$998,21,FALSE)</f>
        <v>0</v>
      </c>
      <c r="M193" s="53" t="str">
        <f>Fixtures!A193</f>
        <v>Arminia Bielefeld</v>
      </c>
      <c r="N193" s="54">
        <f>Fixtures!D193</f>
        <v>43694</v>
      </c>
      <c r="O193" s="53" t="str">
        <f>Fixtures!B193</f>
        <v>Erzgebirge Aue</v>
      </c>
      <c r="P193" s="57">
        <f>VLOOKUP($O193,PercentFHGoalStats!$A$3:$AE$998,5,FALSE)</f>
        <v>1</v>
      </c>
      <c r="Q193" s="57">
        <f>VLOOKUP($O193,PercentFHGoalStats!$A$3:$AE$998,7,FALSE)</f>
        <v>1</v>
      </c>
      <c r="R193" s="57">
        <f>VLOOKUP($O193,PercentFHGoalStats!$A$3:$AE$998,8,FALSE)</f>
        <v>0.5</v>
      </c>
      <c r="S193" s="57">
        <f>VLOOKUP($O193,PercentFHGoalStats!$A$3:$AE$998,10,FALSE)</f>
        <v>0</v>
      </c>
      <c r="T193" s="57">
        <f>VLOOKUP($O193,PercentFHGoalStats!$A$3:$AE$998,11,FALSE)</f>
        <v>1</v>
      </c>
      <c r="U193" s="57">
        <f>VLOOKUP($O193,PercentFHGoalStats!$A$3:$AE$998,13,FALSE)</f>
        <v>1</v>
      </c>
      <c r="V193" s="57">
        <f>VLOOKUP($O193,PercentFHGoalStats!$A$3:$AE$998,14,FALSE)</f>
        <v>0.5</v>
      </c>
      <c r="W193" s="57">
        <f>VLOOKUP($O193,PercentFHGoalStats!$A$3:$AE$998,16,FALSE)</f>
        <v>0</v>
      </c>
      <c r="X193" s="57">
        <f>VLOOKUP($O193,PercentFHGoalStats!$A$3:$AE$998,17,FALSE)</f>
        <v>0.5</v>
      </c>
      <c r="Y193" s="57">
        <f>VLOOKUP($O193,PercentFHGoalStats!$A$3:$AE$998,19,FALSE)</f>
        <v>0</v>
      </c>
      <c r="Z193" s="57">
        <f>VLOOKUP($O193,PercentFHGoalStats!$A$3:$AE$998,20,FALSE)</f>
        <v>0</v>
      </c>
      <c r="AA193" s="57">
        <f>VLOOKUP($O193,PercentFHGoalStats!$A$3:$AE$998,22,FALSE)</f>
        <v>0</v>
      </c>
    </row>
    <row r="194" spans="1:27" x14ac:dyDescent="0.3">
      <c r="A194" s="57">
        <f>VLOOKUP($M194,PercentFHGoalStats!$A$3:$AE$998,5,FALSE)</f>
        <v>1</v>
      </c>
      <c r="B194" s="57">
        <f>VLOOKUP($M194,PercentFHGoalStats!$A$3:$AE$998,6,FALSE)</f>
        <v>1</v>
      </c>
      <c r="C194" s="57">
        <f>VLOOKUP($M194,PercentFHGoalStats!$A$3:$AE$998,8,FALSE)</f>
        <v>0.5</v>
      </c>
      <c r="D194" s="57">
        <f>VLOOKUP($M194,PercentFHGoalStats!$A$3:$AE$998,9,FALSE)</f>
        <v>0</v>
      </c>
      <c r="E194" s="57">
        <f>VLOOKUP($M194,PercentFHGoalStats!$A$3:$AE$998,11,FALSE)</f>
        <v>0.5</v>
      </c>
      <c r="F194" s="57">
        <f>VLOOKUP($M194,PercentFHGoalStats!$A$3:$AE$998,12,FALSE)</f>
        <v>0</v>
      </c>
      <c r="G194" s="57">
        <f>VLOOKUP($M194,PercentFHGoalStats!$A$3:$AE$998,14,FALSE)</f>
        <v>0</v>
      </c>
      <c r="H194" s="57">
        <f>VLOOKUP($M194,PercentFHGoalStats!$A$3:$AE$998,15,FALSE)</f>
        <v>0</v>
      </c>
      <c r="I194" s="57">
        <f>VLOOKUP($M194,PercentFHGoalStats!$A$3:$AE$998,17,FALSE)</f>
        <v>1</v>
      </c>
      <c r="J194" s="57">
        <f>VLOOKUP($M194,PercentFHGoalStats!$A$3:$AE$998,18,FALSE)</f>
        <v>1</v>
      </c>
      <c r="K194" s="57">
        <f>VLOOKUP($M194,PercentFHGoalStats!$A$3:$AE$998,20,FALSE)</f>
        <v>0.5</v>
      </c>
      <c r="L194" s="57">
        <f>VLOOKUP($M194,PercentFHGoalStats!$A$3:$AE$998,21,FALSE)</f>
        <v>0</v>
      </c>
      <c r="M194" s="53" t="str">
        <f>Fixtures!A194</f>
        <v>Wehen Wiesbaden</v>
      </c>
      <c r="N194" s="54">
        <f>Fixtures!D194</f>
        <v>43694</v>
      </c>
      <c r="O194" s="53" t="str">
        <f>Fixtures!B194</f>
        <v>Hannover 96</v>
      </c>
      <c r="P194" s="57">
        <f>VLOOKUP($O194,PercentFHGoalStats!$A$3:$AE$998,5,FALSE)</f>
        <v>0.5</v>
      </c>
      <c r="Q194" s="57">
        <f>VLOOKUP($O194,PercentFHGoalStats!$A$3:$AE$998,7,FALSE)</f>
        <v>1</v>
      </c>
      <c r="R194" s="57">
        <f>VLOOKUP($O194,PercentFHGoalStats!$A$3:$AE$998,8,FALSE)</f>
        <v>0.5</v>
      </c>
      <c r="S194" s="57">
        <f>VLOOKUP($O194,PercentFHGoalStats!$A$3:$AE$998,10,FALSE)</f>
        <v>1</v>
      </c>
      <c r="T194" s="57">
        <f>VLOOKUP($O194,PercentFHGoalStats!$A$3:$AE$998,11,FALSE)</f>
        <v>0.5</v>
      </c>
      <c r="U194" s="57">
        <f>VLOOKUP($O194,PercentFHGoalStats!$A$3:$AE$998,13,FALSE)</f>
        <v>1</v>
      </c>
      <c r="V194" s="57">
        <f>VLOOKUP($O194,PercentFHGoalStats!$A$3:$AE$998,14,FALSE)</f>
        <v>0</v>
      </c>
      <c r="W194" s="57">
        <f>VLOOKUP($O194,PercentFHGoalStats!$A$3:$AE$998,16,FALSE)</f>
        <v>0</v>
      </c>
      <c r="X194" s="57">
        <f>VLOOKUP($O194,PercentFHGoalStats!$A$3:$AE$998,17,FALSE)</f>
        <v>0.5</v>
      </c>
      <c r="Y194" s="57">
        <f>VLOOKUP($O194,PercentFHGoalStats!$A$3:$AE$998,19,FALSE)</f>
        <v>1</v>
      </c>
      <c r="Z194" s="57">
        <f>VLOOKUP($O194,PercentFHGoalStats!$A$3:$AE$998,20,FALSE)</f>
        <v>0.5</v>
      </c>
      <c r="AA194" s="57">
        <f>VLOOKUP($O194,PercentFHGoalStats!$A$3:$AE$998,22,FALSE)</f>
        <v>1</v>
      </c>
    </row>
    <row r="195" spans="1:27" x14ac:dyDescent="0.3">
      <c r="A195" s="57">
        <f>VLOOKUP($M195,PercentFHGoalStats!$A$3:$AE$998,5,FALSE)</f>
        <v>0.33333333333333331</v>
      </c>
      <c r="B195" s="57">
        <f>VLOOKUP($M195,PercentFHGoalStats!$A$3:$AE$998,6,FALSE)</f>
        <v>0</v>
      </c>
      <c r="C195" s="57">
        <f>VLOOKUP($M195,PercentFHGoalStats!$A$3:$AE$998,8,FALSE)</f>
        <v>0</v>
      </c>
      <c r="D195" s="57">
        <f>VLOOKUP($M195,PercentFHGoalStats!$A$3:$AE$998,9,FALSE)</f>
        <v>0</v>
      </c>
      <c r="E195" s="57">
        <f>VLOOKUP($M195,PercentFHGoalStats!$A$3:$AE$998,11,FALSE)</f>
        <v>0</v>
      </c>
      <c r="F195" s="57">
        <f>VLOOKUP($M195,PercentFHGoalStats!$A$3:$AE$998,12,FALSE)</f>
        <v>0</v>
      </c>
      <c r="G195" s="57">
        <f>VLOOKUP($M195,PercentFHGoalStats!$A$3:$AE$998,14,FALSE)</f>
        <v>0</v>
      </c>
      <c r="H195" s="57">
        <f>VLOOKUP($M195,PercentFHGoalStats!$A$3:$AE$998,15,FALSE)</f>
        <v>0</v>
      </c>
      <c r="I195" s="57">
        <f>VLOOKUP($M195,PercentFHGoalStats!$A$3:$AE$998,17,FALSE)</f>
        <v>0.33333333333333331</v>
      </c>
      <c r="J195" s="57">
        <f>VLOOKUP($M195,PercentFHGoalStats!$A$3:$AE$998,18,FALSE)</f>
        <v>0</v>
      </c>
      <c r="K195" s="57">
        <f>VLOOKUP($M195,PercentFHGoalStats!$A$3:$AE$998,20,FALSE)</f>
        <v>0</v>
      </c>
      <c r="L195" s="57">
        <f>VLOOKUP($M195,PercentFHGoalStats!$A$3:$AE$998,21,FALSE)</f>
        <v>0</v>
      </c>
      <c r="M195" s="53" t="str">
        <f>Fixtures!A195</f>
        <v>Lens</v>
      </c>
      <c r="N195" s="54">
        <f>Fixtures!D195</f>
        <v>43694</v>
      </c>
      <c r="O195" s="53" t="str">
        <f>Fixtures!B195</f>
        <v>Le Havre</v>
      </c>
      <c r="P195" s="57">
        <f>VLOOKUP($O195,PercentFHGoalStats!$A$3:$AE$998,5,FALSE)</f>
        <v>1</v>
      </c>
      <c r="Q195" s="57">
        <f>VLOOKUP($O195,PercentFHGoalStats!$A$3:$AE$998,7,FALSE)</f>
        <v>1</v>
      </c>
      <c r="R195" s="57">
        <f>VLOOKUP($O195,PercentFHGoalStats!$A$3:$AE$998,8,FALSE)</f>
        <v>0</v>
      </c>
      <c r="S195" s="57">
        <f>VLOOKUP($O195,PercentFHGoalStats!$A$3:$AE$998,10,FALSE)</f>
        <v>0</v>
      </c>
      <c r="T195" s="57">
        <f>VLOOKUP($O195,PercentFHGoalStats!$A$3:$AE$998,11,FALSE)</f>
        <v>0.33333333333333331</v>
      </c>
      <c r="U195" s="57">
        <f>VLOOKUP($O195,PercentFHGoalStats!$A$3:$AE$998,13,FALSE)</f>
        <v>0.5</v>
      </c>
      <c r="V195" s="57">
        <f>VLOOKUP($O195,PercentFHGoalStats!$A$3:$AE$998,14,FALSE)</f>
        <v>0</v>
      </c>
      <c r="W195" s="57">
        <f>VLOOKUP($O195,PercentFHGoalStats!$A$3:$AE$998,16,FALSE)</f>
        <v>0</v>
      </c>
      <c r="X195" s="57">
        <f>VLOOKUP($O195,PercentFHGoalStats!$A$3:$AE$998,17,FALSE)</f>
        <v>0.66666666666666663</v>
      </c>
      <c r="Y195" s="57">
        <f>VLOOKUP($O195,PercentFHGoalStats!$A$3:$AE$998,19,FALSE)</f>
        <v>0.5</v>
      </c>
      <c r="Z195" s="57">
        <f>VLOOKUP($O195,PercentFHGoalStats!$A$3:$AE$998,20,FALSE)</f>
        <v>0</v>
      </c>
      <c r="AA195" s="57">
        <f>VLOOKUP($O195,PercentFHGoalStats!$A$3:$AE$998,22,FALSE)</f>
        <v>0</v>
      </c>
    </row>
    <row r="196" spans="1:27" x14ac:dyDescent="0.3">
      <c r="A196" s="57" t="e">
        <f>VLOOKUP($M196,PercentFHGoalStats!$A$3:$AE$998,5,FALSE)</f>
        <v>#DIV/0!</v>
      </c>
      <c r="B196" s="57" t="e">
        <f>VLOOKUP($M196,PercentFHGoalStats!$A$3:$AE$998,6,FALSE)</f>
        <v>#DIV/0!</v>
      </c>
      <c r="C196" s="57" t="e">
        <f>VLOOKUP($M196,PercentFHGoalStats!$A$3:$AE$998,8,FALSE)</f>
        <v>#DIV/0!</v>
      </c>
      <c r="D196" s="57" t="e">
        <f>VLOOKUP($M196,PercentFHGoalStats!$A$3:$AE$998,9,FALSE)</f>
        <v>#DIV/0!</v>
      </c>
      <c r="E196" s="57" t="e">
        <f>VLOOKUP($M196,PercentFHGoalStats!$A$3:$AE$998,11,FALSE)</f>
        <v>#DIV/0!</v>
      </c>
      <c r="F196" s="57" t="e">
        <f>VLOOKUP($M196,PercentFHGoalStats!$A$3:$AE$998,12,FALSE)</f>
        <v>#DIV/0!</v>
      </c>
      <c r="G196" s="57" t="e">
        <f>VLOOKUP($M196,PercentFHGoalStats!$A$3:$AE$998,14,FALSE)</f>
        <v>#DIV/0!</v>
      </c>
      <c r="H196" s="57" t="e">
        <f>VLOOKUP($M196,PercentFHGoalStats!$A$3:$AE$998,15,FALSE)</f>
        <v>#DIV/0!</v>
      </c>
      <c r="I196" s="57" t="e">
        <f>VLOOKUP($M196,PercentFHGoalStats!$A$3:$AE$998,17,FALSE)</f>
        <v>#DIV/0!</v>
      </c>
      <c r="J196" s="57" t="e">
        <f>VLOOKUP($M196,PercentFHGoalStats!$A$3:$AE$998,18,FALSE)</f>
        <v>#DIV/0!</v>
      </c>
      <c r="K196" s="57" t="e">
        <f>VLOOKUP($M196,PercentFHGoalStats!$A$3:$AE$998,20,FALSE)</f>
        <v>#DIV/0!</v>
      </c>
      <c r="L196" s="57" t="e">
        <f>VLOOKUP($M196,PercentFHGoalStats!$A$3:$AE$998,21,FALSE)</f>
        <v>#DIV/0!</v>
      </c>
      <c r="M196" s="53" t="str">
        <f>Fixtures!A196</f>
        <v>Almería</v>
      </c>
      <c r="N196" s="54">
        <f>Fixtures!D196</f>
        <v>43694</v>
      </c>
      <c r="O196" s="53" t="str">
        <f>Fixtures!B196</f>
        <v>Albacete</v>
      </c>
      <c r="P196" s="57" t="e">
        <f>VLOOKUP($O196,PercentFHGoalStats!$A$3:$AE$998,5,FALSE)</f>
        <v>#DIV/0!</v>
      </c>
      <c r="Q196" s="57" t="e">
        <f>VLOOKUP($O196,PercentFHGoalStats!$A$3:$AE$998,7,FALSE)</f>
        <v>#DIV/0!</v>
      </c>
      <c r="R196" s="57" t="e">
        <f>VLOOKUP($O196,PercentFHGoalStats!$A$3:$AE$998,8,FALSE)</f>
        <v>#DIV/0!</v>
      </c>
      <c r="S196" s="57" t="e">
        <f>VLOOKUP($O196,PercentFHGoalStats!$A$3:$AE$998,10,FALSE)</f>
        <v>#DIV/0!</v>
      </c>
      <c r="T196" s="57" t="e">
        <f>VLOOKUP($O196,PercentFHGoalStats!$A$3:$AE$998,11,FALSE)</f>
        <v>#DIV/0!</v>
      </c>
      <c r="U196" s="57" t="e">
        <f>VLOOKUP($O196,PercentFHGoalStats!$A$3:$AE$998,13,FALSE)</f>
        <v>#DIV/0!</v>
      </c>
      <c r="V196" s="57" t="e">
        <f>VLOOKUP($O196,PercentFHGoalStats!$A$3:$AE$998,14,FALSE)</f>
        <v>#DIV/0!</v>
      </c>
      <c r="W196" s="57" t="e">
        <f>VLOOKUP($O196,PercentFHGoalStats!$A$3:$AE$998,16,FALSE)</f>
        <v>#DIV/0!</v>
      </c>
      <c r="X196" s="57" t="e">
        <f>VLOOKUP($O196,PercentFHGoalStats!$A$3:$AE$998,17,FALSE)</f>
        <v>#DIV/0!</v>
      </c>
      <c r="Y196" s="57" t="e">
        <f>VLOOKUP($O196,PercentFHGoalStats!$A$3:$AE$998,19,FALSE)</f>
        <v>#DIV/0!</v>
      </c>
      <c r="Z196" s="57" t="e">
        <f>VLOOKUP($O196,PercentFHGoalStats!$A$3:$AE$998,20,FALSE)</f>
        <v>#DIV/0!</v>
      </c>
      <c r="AA196" s="57" t="e">
        <f>VLOOKUP($O196,PercentFHGoalStats!$A$3:$AE$998,22,FALSE)</f>
        <v>#DIV/0!</v>
      </c>
    </row>
    <row r="197" spans="1:27" x14ac:dyDescent="0.3">
      <c r="A197" s="57" t="e">
        <f>VLOOKUP($M197,PercentFHGoalStats!$A$3:$AE$998,5,FALSE)</f>
        <v>#DIV/0!</v>
      </c>
      <c r="B197" s="57" t="e">
        <f>VLOOKUP($M197,PercentFHGoalStats!$A$3:$AE$998,6,FALSE)</f>
        <v>#DIV/0!</v>
      </c>
      <c r="C197" s="57" t="e">
        <f>VLOOKUP($M197,PercentFHGoalStats!$A$3:$AE$998,8,FALSE)</f>
        <v>#DIV/0!</v>
      </c>
      <c r="D197" s="57" t="e">
        <f>VLOOKUP($M197,PercentFHGoalStats!$A$3:$AE$998,9,FALSE)</f>
        <v>#DIV/0!</v>
      </c>
      <c r="E197" s="57" t="e">
        <f>VLOOKUP($M197,PercentFHGoalStats!$A$3:$AE$998,11,FALSE)</f>
        <v>#DIV/0!</v>
      </c>
      <c r="F197" s="57" t="e">
        <f>VLOOKUP($M197,PercentFHGoalStats!$A$3:$AE$998,12,FALSE)</f>
        <v>#DIV/0!</v>
      </c>
      <c r="G197" s="57" t="e">
        <f>VLOOKUP($M197,PercentFHGoalStats!$A$3:$AE$998,14,FALSE)</f>
        <v>#DIV/0!</v>
      </c>
      <c r="H197" s="57" t="e">
        <f>VLOOKUP($M197,PercentFHGoalStats!$A$3:$AE$998,15,FALSE)</f>
        <v>#DIV/0!</v>
      </c>
      <c r="I197" s="57" t="e">
        <f>VLOOKUP($M197,PercentFHGoalStats!$A$3:$AE$998,17,FALSE)</f>
        <v>#DIV/0!</v>
      </c>
      <c r="J197" s="57" t="e">
        <f>VLOOKUP($M197,PercentFHGoalStats!$A$3:$AE$998,18,FALSE)</f>
        <v>#DIV/0!</v>
      </c>
      <c r="K197" s="57" t="e">
        <f>VLOOKUP($M197,PercentFHGoalStats!$A$3:$AE$998,20,FALSE)</f>
        <v>#DIV/0!</v>
      </c>
      <c r="L197" s="57" t="e">
        <f>VLOOKUP($M197,PercentFHGoalStats!$A$3:$AE$998,21,FALSE)</f>
        <v>#DIV/0!</v>
      </c>
      <c r="M197" s="53" t="str">
        <f>Fixtures!A197</f>
        <v>Elche</v>
      </c>
      <c r="N197" s="54">
        <f>Fixtures!D197</f>
        <v>43694</v>
      </c>
      <c r="O197" s="53" t="str">
        <f>Fixtures!B197</f>
        <v>Fuenlabrada</v>
      </c>
      <c r="P197" s="57" t="e">
        <f>VLOOKUP($O197,PercentFHGoalStats!$A$3:$AE$998,5,FALSE)</f>
        <v>#DIV/0!</v>
      </c>
      <c r="Q197" s="57" t="e">
        <f>VLOOKUP($O197,PercentFHGoalStats!$A$3:$AE$998,7,FALSE)</f>
        <v>#DIV/0!</v>
      </c>
      <c r="R197" s="57" t="e">
        <f>VLOOKUP($O197,PercentFHGoalStats!$A$3:$AE$998,8,FALSE)</f>
        <v>#DIV/0!</v>
      </c>
      <c r="S197" s="57" t="e">
        <f>VLOOKUP($O197,PercentFHGoalStats!$A$3:$AE$998,10,FALSE)</f>
        <v>#DIV/0!</v>
      </c>
      <c r="T197" s="57" t="e">
        <f>VLOOKUP($O197,PercentFHGoalStats!$A$3:$AE$998,11,FALSE)</f>
        <v>#DIV/0!</v>
      </c>
      <c r="U197" s="57" t="e">
        <f>VLOOKUP($O197,PercentFHGoalStats!$A$3:$AE$998,13,FALSE)</f>
        <v>#DIV/0!</v>
      </c>
      <c r="V197" s="57" t="e">
        <f>VLOOKUP($O197,PercentFHGoalStats!$A$3:$AE$998,14,FALSE)</f>
        <v>#DIV/0!</v>
      </c>
      <c r="W197" s="57" t="e">
        <f>VLOOKUP($O197,PercentFHGoalStats!$A$3:$AE$998,16,FALSE)</f>
        <v>#DIV/0!</v>
      </c>
      <c r="X197" s="57" t="e">
        <f>VLOOKUP($O197,PercentFHGoalStats!$A$3:$AE$998,17,FALSE)</f>
        <v>#DIV/0!</v>
      </c>
      <c r="Y197" s="57" t="e">
        <f>VLOOKUP($O197,PercentFHGoalStats!$A$3:$AE$998,19,FALSE)</f>
        <v>#DIV/0!</v>
      </c>
      <c r="Z197" s="57" t="e">
        <f>VLOOKUP($O197,PercentFHGoalStats!$A$3:$AE$998,20,FALSE)</f>
        <v>#DIV/0!</v>
      </c>
      <c r="AA197" s="57" t="e">
        <f>VLOOKUP($O197,PercentFHGoalStats!$A$3:$AE$998,22,FALSE)</f>
        <v>#DIV/0!</v>
      </c>
    </row>
    <row r="198" spans="1:27" x14ac:dyDescent="0.3">
      <c r="A198" s="57" t="e">
        <f>VLOOKUP($M198,PercentFHGoalStats!$A$3:$AE$998,5,FALSE)</f>
        <v>#DIV/0!</v>
      </c>
      <c r="B198" s="57" t="e">
        <f>VLOOKUP($M198,PercentFHGoalStats!$A$3:$AE$998,6,FALSE)</f>
        <v>#DIV/0!</v>
      </c>
      <c r="C198" s="57" t="e">
        <f>VLOOKUP($M198,PercentFHGoalStats!$A$3:$AE$998,8,FALSE)</f>
        <v>#DIV/0!</v>
      </c>
      <c r="D198" s="57" t="e">
        <f>VLOOKUP($M198,PercentFHGoalStats!$A$3:$AE$998,9,FALSE)</f>
        <v>#DIV/0!</v>
      </c>
      <c r="E198" s="57" t="e">
        <f>VLOOKUP($M198,PercentFHGoalStats!$A$3:$AE$998,11,FALSE)</f>
        <v>#DIV/0!</v>
      </c>
      <c r="F198" s="57" t="e">
        <f>VLOOKUP($M198,PercentFHGoalStats!$A$3:$AE$998,12,FALSE)</f>
        <v>#DIV/0!</v>
      </c>
      <c r="G198" s="57" t="e">
        <f>VLOOKUP($M198,PercentFHGoalStats!$A$3:$AE$998,14,FALSE)</f>
        <v>#DIV/0!</v>
      </c>
      <c r="H198" s="57" t="e">
        <f>VLOOKUP($M198,PercentFHGoalStats!$A$3:$AE$998,15,FALSE)</f>
        <v>#DIV/0!</v>
      </c>
      <c r="I198" s="57" t="e">
        <f>VLOOKUP($M198,PercentFHGoalStats!$A$3:$AE$998,17,FALSE)</f>
        <v>#DIV/0!</v>
      </c>
      <c r="J198" s="57" t="e">
        <f>VLOOKUP($M198,PercentFHGoalStats!$A$3:$AE$998,18,FALSE)</f>
        <v>#DIV/0!</v>
      </c>
      <c r="K198" s="57" t="e">
        <f>VLOOKUP($M198,PercentFHGoalStats!$A$3:$AE$998,20,FALSE)</f>
        <v>#DIV/0!</v>
      </c>
      <c r="L198" s="57" t="e">
        <f>VLOOKUP($M198,PercentFHGoalStats!$A$3:$AE$998,21,FALSE)</f>
        <v>#DIV/0!</v>
      </c>
      <c r="M198" s="53" t="str">
        <f>Fixtures!A198</f>
        <v>Lugo</v>
      </c>
      <c r="N198" s="54">
        <f>Fixtures!D198</f>
        <v>43694</v>
      </c>
      <c r="O198" s="53" t="str">
        <f>Fixtures!B198</f>
        <v>Extremadura UD</v>
      </c>
      <c r="P198" s="57" t="e">
        <f>VLOOKUP($O198,PercentFHGoalStats!$A$3:$AE$998,5,FALSE)</f>
        <v>#DIV/0!</v>
      </c>
      <c r="Q198" s="57" t="e">
        <f>VLOOKUP($O198,PercentFHGoalStats!$A$3:$AE$998,7,FALSE)</f>
        <v>#DIV/0!</v>
      </c>
      <c r="R198" s="57" t="e">
        <f>VLOOKUP($O198,PercentFHGoalStats!$A$3:$AE$998,8,FALSE)</f>
        <v>#DIV/0!</v>
      </c>
      <c r="S198" s="57" t="e">
        <f>VLOOKUP($O198,PercentFHGoalStats!$A$3:$AE$998,10,FALSE)</f>
        <v>#DIV/0!</v>
      </c>
      <c r="T198" s="57" t="e">
        <f>VLOOKUP($O198,PercentFHGoalStats!$A$3:$AE$998,11,FALSE)</f>
        <v>#DIV/0!</v>
      </c>
      <c r="U198" s="57" t="e">
        <f>VLOOKUP($O198,PercentFHGoalStats!$A$3:$AE$998,13,FALSE)</f>
        <v>#DIV/0!</v>
      </c>
      <c r="V198" s="57" t="e">
        <f>VLOOKUP($O198,PercentFHGoalStats!$A$3:$AE$998,14,FALSE)</f>
        <v>#DIV/0!</v>
      </c>
      <c r="W198" s="57" t="e">
        <f>VLOOKUP($O198,PercentFHGoalStats!$A$3:$AE$998,16,FALSE)</f>
        <v>#DIV/0!</v>
      </c>
      <c r="X198" s="57" t="e">
        <f>VLOOKUP($O198,PercentFHGoalStats!$A$3:$AE$998,17,FALSE)</f>
        <v>#DIV/0!</v>
      </c>
      <c r="Y198" s="57" t="e">
        <f>VLOOKUP($O198,PercentFHGoalStats!$A$3:$AE$998,19,FALSE)</f>
        <v>#DIV/0!</v>
      </c>
      <c r="Z198" s="57" t="e">
        <f>VLOOKUP($O198,PercentFHGoalStats!$A$3:$AE$998,20,FALSE)</f>
        <v>#DIV/0!</v>
      </c>
      <c r="AA198" s="57" t="e">
        <f>VLOOKUP($O198,PercentFHGoalStats!$A$3:$AE$998,22,FALSE)</f>
        <v>#DIV/0!</v>
      </c>
    </row>
    <row r="199" spans="1:27" x14ac:dyDescent="0.3">
      <c r="A199" s="57" t="e">
        <f>VLOOKUP($M199,PercentFHGoalStats!$A$3:$AE$998,5,FALSE)</f>
        <v>#DIV/0!</v>
      </c>
      <c r="B199" s="57" t="e">
        <f>VLOOKUP($M199,PercentFHGoalStats!$A$3:$AE$998,6,FALSE)</f>
        <v>#DIV/0!</v>
      </c>
      <c r="C199" s="57" t="e">
        <f>VLOOKUP($M199,PercentFHGoalStats!$A$3:$AE$998,8,FALSE)</f>
        <v>#DIV/0!</v>
      </c>
      <c r="D199" s="57" t="e">
        <f>VLOOKUP($M199,PercentFHGoalStats!$A$3:$AE$998,9,FALSE)</f>
        <v>#DIV/0!</v>
      </c>
      <c r="E199" s="57" t="e">
        <f>VLOOKUP($M199,PercentFHGoalStats!$A$3:$AE$998,11,FALSE)</f>
        <v>#DIV/0!</v>
      </c>
      <c r="F199" s="57" t="e">
        <f>VLOOKUP($M199,PercentFHGoalStats!$A$3:$AE$998,12,FALSE)</f>
        <v>#DIV/0!</v>
      </c>
      <c r="G199" s="57" t="e">
        <f>VLOOKUP($M199,PercentFHGoalStats!$A$3:$AE$998,14,FALSE)</f>
        <v>#DIV/0!</v>
      </c>
      <c r="H199" s="57" t="e">
        <f>VLOOKUP($M199,PercentFHGoalStats!$A$3:$AE$998,15,FALSE)</f>
        <v>#DIV/0!</v>
      </c>
      <c r="I199" s="57" t="e">
        <f>VLOOKUP($M199,PercentFHGoalStats!$A$3:$AE$998,17,FALSE)</f>
        <v>#DIV/0!</v>
      </c>
      <c r="J199" s="57" t="e">
        <f>VLOOKUP($M199,PercentFHGoalStats!$A$3:$AE$998,18,FALSE)</f>
        <v>#DIV/0!</v>
      </c>
      <c r="K199" s="57" t="e">
        <f>VLOOKUP($M199,PercentFHGoalStats!$A$3:$AE$998,20,FALSE)</f>
        <v>#DIV/0!</v>
      </c>
      <c r="L199" s="57" t="e">
        <f>VLOOKUP($M199,PercentFHGoalStats!$A$3:$AE$998,21,FALSE)</f>
        <v>#DIV/0!</v>
      </c>
      <c r="M199" s="53" t="str">
        <f>Fixtures!A199</f>
        <v>Racing Santander</v>
      </c>
      <c r="N199" s="54">
        <f>Fixtures!D199</f>
        <v>43694</v>
      </c>
      <c r="O199" s="53" t="str">
        <f>Fixtures!B199</f>
        <v>Málaga</v>
      </c>
      <c r="P199" s="57" t="e">
        <f>VLOOKUP($O199,PercentFHGoalStats!$A$3:$AE$998,5,FALSE)</f>
        <v>#DIV/0!</v>
      </c>
      <c r="Q199" s="57" t="e">
        <f>VLOOKUP($O199,PercentFHGoalStats!$A$3:$AE$998,7,FALSE)</f>
        <v>#DIV/0!</v>
      </c>
      <c r="R199" s="57" t="e">
        <f>VLOOKUP($O199,PercentFHGoalStats!$A$3:$AE$998,8,FALSE)</f>
        <v>#DIV/0!</v>
      </c>
      <c r="S199" s="57" t="e">
        <f>VLOOKUP($O199,PercentFHGoalStats!$A$3:$AE$998,10,FALSE)</f>
        <v>#DIV/0!</v>
      </c>
      <c r="T199" s="57" t="e">
        <f>VLOOKUP($O199,PercentFHGoalStats!$A$3:$AE$998,11,FALSE)</f>
        <v>#DIV/0!</v>
      </c>
      <c r="U199" s="57" t="e">
        <f>VLOOKUP($O199,PercentFHGoalStats!$A$3:$AE$998,13,FALSE)</f>
        <v>#DIV/0!</v>
      </c>
      <c r="V199" s="57" t="e">
        <f>VLOOKUP($O199,PercentFHGoalStats!$A$3:$AE$998,14,FALSE)</f>
        <v>#DIV/0!</v>
      </c>
      <c r="W199" s="57" t="e">
        <f>VLOOKUP($O199,PercentFHGoalStats!$A$3:$AE$998,16,FALSE)</f>
        <v>#DIV/0!</v>
      </c>
      <c r="X199" s="57" t="e">
        <f>VLOOKUP($O199,PercentFHGoalStats!$A$3:$AE$998,17,FALSE)</f>
        <v>#DIV/0!</v>
      </c>
      <c r="Y199" s="57" t="e">
        <f>VLOOKUP($O199,PercentFHGoalStats!$A$3:$AE$998,19,FALSE)</f>
        <v>#DIV/0!</v>
      </c>
      <c r="Z199" s="57" t="e">
        <f>VLOOKUP($O199,PercentFHGoalStats!$A$3:$AE$998,20,FALSE)</f>
        <v>#DIV/0!</v>
      </c>
      <c r="AA199" s="57" t="e">
        <f>VLOOKUP($O199,PercentFHGoalStats!$A$3:$AE$998,22,FALSE)</f>
        <v>#DIV/0!</v>
      </c>
    </row>
    <row r="200" spans="1:27" x14ac:dyDescent="0.3">
      <c r="A200" s="57" t="e">
        <f>VLOOKUP($M200,PercentFHGoalStats!$A$3:$AE$998,5,FALSE)</f>
        <v>#DIV/0!</v>
      </c>
      <c r="B200" s="57" t="e">
        <f>VLOOKUP($M200,PercentFHGoalStats!$A$3:$AE$998,6,FALSE)</f>
        <v>#DIV/0!</v>
      </c>
      <c r="C200" s="57" t="e">
        <f>VLOOKUP($M200,PercentFHGoalStats!$A$3:$AE$998,8,FALSE)</f>
        <v>#DIV/0!</v>
      </c>
      <c r="D200" s="57" t="e">
        <f>VLOOKUP($M200,PercentFHGoalStats!$A$3:$AE$998,9,FALSE)</f>
        <v>#DIV/0!</v>
      </c>
      <c r="E200" s="57" t="e">
        <f>VLOOKUP($M200,PercentFHGoalStats!$A$3:$AE$998,11,FALSE)</f>
        <v>#DIV/0!</v>
      </c>
      <c r="F200" s="57" t="e">
        <f>VLOOKUP($M200,PercentFHGoalStats!$A$3:$AE$998,12,FALSE)</f>
        <v>#DIV/0!</v>
      </c>
      <c r="G200" s="57" t="e">
        <f>VLOOKUP($M200,PercentFHGoalStats!$A$3:$AE$998,14,FALSE)</f>
        <v>#DIV/0!</v>
      </c>
      <c r="H200" s="57" t="e">
        <f>VLOOKUP($M200,PercentFHGoalStats!$A$3:$AE$998,15,FALSE)</f>
        <v>#DIV/0!</v>
      </c>
      <c r="I200" s="57" t="e">
        <f>VLOOKUP($M200,PercentFHGoalStats!$A$3:$AE$998,17,FALSE)</f>
        <v>#DIV/0!</v>
      </c>
      <c r="J200" s="57" t="e">
        <f>VLOOKUP($M200,PercentFHGoalStats!$A$3:$AE$998,18,FALSE)</f>
        <v>#DIV/0!</v>
      </c>
      <c r="K200" s="57" t="e">
        <f>VLOOKUP($M200,PercentFHGoalStats!$A$3:$AE$998,20,FALSE)</f>
        <v>#DIV/0!</v>
      </c>
      <c r="L200" s="57" t="e">
        <f>VLOOKUP($M200,PercentFHGoalStats!$A$3:$AE$998,21,FALSE)</f>
        <v>#DIV/0!</v>
      </c>
      <c r="M200" s="53" t="str">
        <f>Fixtures!A200</f>
        <v>Rayo Vallecano</v>
      </c>
      <c r="N200" s="54">
        <f>Fixtures!D200</f>
        <v>43694</v>
      </c>
      <c r="O200" s="53" t="str">
        <f>Fixtures!B200</f>
        <v>Mirandés</v>
      </c>
      <c r="P200" s="57" t="e">
        <f>VLOOKUP($O200,PercentFHGoalStats!$A$3:$AE$998,5,FALSE)</f>
        <v>#DIV/0!</v>
      </c>
      <c r="Q200" s="57" t="e">
        <f>VLOOKUP($O200,PercentFHGoalStats!$A$3:$AE$998,7,FALSE)</f>
        <v>#DIV/0!</v>
      </c>
      <c r="R200" s="57" t="e">
        <f>VLOOKUP($O200,PercentFHGoalStats!$A$3:$AE$998,8,FALSE)</f>
        <v>#DIV/0!</v>
      </c>
      <c r="S200" s="57" t="e">
        <f>VLOOKUP($O200,PercentFHGoalStats!$A$3:$AE$998,10,FALSE)</f>
        <v>#DIV/0!</v>
      </c>
      <c r="T200" s="57" t="e">
        <f>VLOOKUP($O200,PercentFHGoalStats!$A$3:$AE$998,11,FALSE)</f>
        <v>#DIV/0!</v>
      </c>
      <c r="U200" s="57" t="e">
        <f>VLOOKUP($O200,PercentFHGoalStats!$A$3:$AE$998,13,FALSE)</f>
        <v>#DIV/0!</v>
      </c>
      <c r="V200" s="57" t="e">
        <f>VLOOKUP($O200,PercentFHGoalStats!$A$3:$AE$998,14,FALSE)</f>
        <v>#DIV/0!</v>
      </c>
      <c r="W200" s="57" t="e">
        <f>VLOOKUP($O200,PercentFHGoalStats!$A$3:$AE$998,16,FALSE)</f>
        <v>#DIV/0!</v>
      </c>
      <c r="X200" s="57" t="e">
        <f>VLOOKUP($O200,PercentFHGoalStats!$A$3:$AE$998,17,FALSE)</f>
        <v>#DIV/0!</v>
      </c>
      <c r="Y200" s="57" t="e">
        <f>VLOOKUP($O200,PercentFHGoalStats!$A$3:$AE$998,19,FALSE)</f>
        <v>#DIV/0!</v>
      </c>
      <c r="Z200" s="57" t="e">
        <f>VLOOKUP($O200,PercentFHGoalStats!$A$3:$AE$998,20,FALSE)</f>
        <v>#DIV/0!</v>
      </c>
      <c r="AA200" s="57" t="e">
        <f>VLOOKUP($O200,PercentFHGoalStats!$A$3:$AE$998,22,FALSE)</f>
        <v>#DIV/0!</v>
      </c>
    </row>
    <row r="201" spans="1:27" x14ac:dyDescent="0.3">
      <c r="A201" s="57" t="e">
        <f>VLOOKUP($M201,PercentFHGoalStats!$A$3:$AE$998,5,FALSE)</f>
        <v>#DIV/0!</v>
      </c>
      <c r="B201" s="57" t="e">
        <f>VLOOKUP($M201,PercentFHGoalStats!$A$3:$AE$998,6,FALSE)</f>
        <v>#DIV/0!</v>
      </c>
      <c r="C201" s="57" t="e">
        <f>VLOOKUP($M201,PercentFHGoalStats!$A$3:$AE$998,8,FALSE)</f>
        <v>#DIV/0!</v>
      </c>
      <c r="D201" s="57" t="e">
        <f>VLOOKUP($M201,PercentFHGoalStats!$A$3:$AE$998,9,FALSE)</f>
        <v>#DIV/0!</v>
      </c>
      <c r="E201" s="57" t="e">
        <f>VLOOKUP($M201,PercentFHGoalStats!$A$3:$AE$998,11,FALSE)</f>
        <v>#DIV/0!</v>
      </c>
      <c r="F201" s="57" t="e">
        <f>VLOOKUP($M201,PercentFHGoalStats!$A$3:$AE$998,12,FALSE)</f>
        <v>#DIV/0!</v>
      </c>
      <c r="G201" s="57" t="e">
        <f>VLOOKUP($M201,PercentFHGoalStats!$A$3:$AE$998,14,FALSE)</f>
        <v>#DIV/0!</v>
      </c>
      <c r="H201" s="57" t="e">
        <f>VLOOKUP($M201,PercentFHGoalStats!$A$3:$AE$998,15,FALSE)</f>
        <v>#DIV/0!</v>
      </c>
      <c r="I201" s="57" t="e">
        <f>VLOOKUP($M201,PercentFHGoalStats!$A$3:$AE$998,17,FALSE)</f>
        <v>#DIV/0!</v>
      </c>
      <c r="J201" s="57" t="e">
        <f>VLOOKUP($M201,PercentFHGoalStats!$A$3:$AE$998,18,FALSE)</f>
        <v>#DIV/0!</v>
      </c>
      <c r="K201" s="57" t="e">
        <f>VLOOKUP($M201,PercentFHGoalStats!$A$3:$AE$998,20,FALSE)</f>
        <v>#DIV/0!</v>
      </c>
      <c r="L201" s="57" t="e">
        <f>VLOOKUP($M201,PercentFHGoalStats!$A$3:$AE$998,21,FALSE)</f>
        <v>#DIV/0!</v>
      </c>
      <c r="M201" s="53" t="str">
        <f>Fixtures!A201</f>
        <v>Real Zaragoza</v>
      </c>
      <c r="N201" s="54">
        <f>Fixtures!D201</f>
        <v>43694</v>
      </c>
      <c r="O201" s="53" t="str">
        <f>Fixtures!B201</f>
        <v>Tenerife</v>
      </c>
      <c r="P201" s="57" t="e">
        <f>VLOOKUP($O201,PercentFHGoalStats!$A$3:$AE$998,5,FALSE)</f>
        <v>#DIV/0!</v>
      </c>
      <c r="Q201" s="57" t="e">
        <f>VLOOKUP($O201,PercentFHGoalStats!$A$3:$AE$998,7,FALSE)</f>
        <v>#DIV/0!</v>
      </c>
      <c r="R201" s="57" t="e">
        <f>VLOOKUP($O201,PercentFHGoalStats!$A$3:$AE$998,8,FALSE)</f>
        <v>#DIV/0!</v>
      </c>
      <c r="S201" s="57" t="e">
        <f>VLOOKUP($O201,PercentFHGoalStats!$A$3:$AE$998,10,FALSE)</f>
        <v>#DIV/0!</v>
      </c>
      <c r="T201" s="57" t="e">
        <f>VLOOKUP($O201,PercentFHGoalStats!$A$3:$AE$998,11,FALSE)</f>
        <v>#DIV/0!</v>
      </c>
      <c r="U201" s="57" t="e">
        <f>VLOOKUP($O201,PercentFHGoalStats!$A$3:$AE$998,13,FALSE)</f>
        <v>#DIV/0!</v>
      </c>
      <c r="V201" s="57" t="e">
        <f>VLOOKUP($O201,PercentFHGoalStats!$A$3:$AE$998,14,FALSE)</f>
        <v>#DIV/0!</v>
      </c>
      <c r="W201" s="57" t="e">
        <f>VLOOKUP($O201,PercentFHGoalStats!$A$3:$AE$998,16,FALSE)</f>
        <v>#DIV/0!</v>
      </c>
      <c r="X201" s="57" t="e">
        <f>VLOOKUP($O201,PercentFHGoalStats!$A$3:$AE$998,17,FALSE)</f>
        <v>#DIV/0!</v>
      </c>
      <c r="Y201" s="57" t="e">
        <f>VLOOKUP($O201,PercentFHGoalStats!$A$3:$AE$998,19,FALSE)</f>
        <v>#DIV/0!</v>
      </c>
      <c r="Z201" s="57" t="e">
        <f>VLOOKUP($O201,PercentFHGoalStats!$A$3:$AE$998,20,FALSE)</f>
        <v>#DIV/0!</v>
      </c>
      <c r="AA201" s="57" t="e">
        <f>VLOOKUP($O201,PercentFHGoalStats!$A$3:$AE$998,22,FALSE)</f>
        <v>#DIV/0!</v>
      </c>
    </row>
    <row r="202" spans="1:27" x14ac:dyDescent="0.3">
      <c r="A202" s="57">
        <f>VLOOKUP($M202,PercentFHGoalStats!$A$3:$AE$998,5,FALSE)</f>
        <v>0</v>
      </c>
      <c r="B202" s="57" t="e">
        <f>VLOOKUP($M202,PercentFHGoalStats!$A$3:$AE$998,6,FALSE)</f>
        <v>#DIV/0!</v>
      </c>
      <c r="C202" s="57">
        <f>VLOOKUP($M202,PercentFHGoalStats!$A$3:$AE$998,8,FALSE)</f>
        <v>0</v>
      </c>
      <c r="D202" s="57" t="e">
        <f>VLOOKUP($M202,PercentFHGoalStats!$A$3:$AE$998,9,FALSE)</f>
        <v>#DIV/0!</v>
      </c>
      <c r="E202" s="57">
        <f>VLOOKUP($M202,PercentFHGoalStats!$A$3:$AE$998,11,FALSE)</f>
        <v>0</v>
      </c>
      <c r="F202" s="57" t="e">
        <f>VLOOKUP($M202,PercentFHGoalStats!$A$3:$AE$998,12,FALSE)</f>
        <v>#DIV/0!</v>
      </c>
      <c r="G202" s="57">
        <f>VLOOKUP($M202,PercentFHGoalStats!$A$3:$AE$998,14,FALSE)</f>
        <v>0</v>
      </c>
      <c r="H202" s="57" t="e">
        <f>VLOOKUP($M202,PercentFHGoalStats!$A$3:$AE$998,15,FALSE)</f>
        <v>#DIV/0!</v>
      </c>
      <c r="I202" s="57">
        <f>VLOOKUP($M202,PercentFHGoalStats!$A$3:$AE$998,17,FALSE)</f>
        <v>0</v>
      </c>
      <c r="J202" s="57" t="e">
        <f>VLOOKUP($M202,PercentFHGoalStats!$A$3:$AE$998,18,FALSE)</f>
        <v>#DIV/0!</v>
      </c>
      <c r="K202" s="57">
        <f>VLOOKUP($M202,PercentFHGoalStats!$A$3:$AE$998,20,FALSE)</f>
        <v>0</v>
      </c>
      <c r="L202" s="57" t="e">
        <f>VLOOKUP($M202,PercentFHGoalStats!$A$3:$AE$998,21,FALSE)</f>
        <v>#DIV/0!</v>
      </c>
      <c r="M202" s="53" t="str">
        <f>Fixtures!A202</f>
        <v>Chaves</v>
      </c>
      <c r="N202" s="54">
        <f>Fixtures!D202</f>
        <v>43694</v>
      </c>
      <c r="O202" s="53" t="str">
        <f>Fixtures!B202</f>
        <v>Mafra</v>
      </c>
      <c r="P202" s="57">
        <f>VLOOKUP($O202,PercentFHGoalStats!$A$3:$AE$998,5,FALSE)</f>
        <v>1</v>
      </c>
      <c r="Q202" s="57" t="e">
        <f>VLOOKUP($O202,PercentFHGoalStats!$A$3:$AE$998,7,FALSE)</f>
        <v>#DIV/0!</v>
      </c>
      <c r="R202" s="57">
        <f>VLOOKUP($O202,PercentFHGoalStats!$A$3:$AE$998,8,FALSE)</f>
        <v>1</v>
      </c>
      <c r="S202" s="57" t="e">
        <f>VLOOKUP($O202,PercentFHGoalStats!$A$3:$AE$998,10,FALSE)</f>
        <v>#DIV/0!</v>
      </c>
      <c r="T202" s="57">
        <f>VLOOKUP($O202,PercentFHGoalStats!$A$3:$AE$998,11,FALSE)</f>
        <v>1</v>
      </c>
      <c r="U202" s="57" t="e">
        <f>VLOOKUP($O202,PercentFHGoalStats!$A$3:$AE$998,13,FALSE)</f>
        <v>#DIV/0!</v>
      </c>
      <c r="V202" s="57">
        <f>VLOOKUP($O202,PercentFHGoalStats!$A$3:$AE$998,14,FALSE)</f>
        <v>1</v>
      </c>
      <c r="W202" s="57" t="e">
        <f>VLOOKUP($O202,PercentFHGoalStats!$A$3:$AE$998,16,FALSE)</f>
        <v>#DIV/0!</v>
      </c>
      <c r="X202" s="57">
        <f>VLOOKUP($O202,PercentFHGoalStats!$A$3:$AE$998,17,FALSE)</f>
        <v>0</v>
      </c>
      <c r="Y202" s="57" t="e">
        <f>VLOOKUP($O202,PercentFHGoalStats!$A$3:$AE$998,19,FALSE)</f>
        <v>#DIV/0!</v>
      </c>
      <c r="Z202" s="57">
        <f>VLOOKUP($O202,PercentFHGoalStats!$A$3:$AE$998,20,FALSE)</f>
        <v>0</v>
      </c>
      <c r="AA202" s="57" t="e">
        <f>VLOOKUP($O202,PercentFHGoalStats!$A$3:$AE$998,22,FALSE)</f>
        <v>#DIV/0!</v>
      </c>
    </row>
    <row r="203" spans="1:27" x14ac:dyDescent="0.3">
      <c r="A203" s="57" t="e">
        <f>VLOOKUP($M203,PercentFHGoalStats!$A$3:$AE$998,5,FALSE)</f>
        <v>#DIV/0!</v>
      </c>
      <c r="B203" s="57" t="e">
        <f>VLOOKUP($M203,PercentFHGoalStats!$A$3:$AE$998,6,FALSE)</f>
        <v>#DIV/0!</v>
      </c>
      <c r="C203" s="57" t="e">
        <f>VLOOKUP($M203,PercentFHGoalStats!$A$3:$AE$998,8,FALSE)</f>
        <v>#DIV/0!</v>
      </c>
      <c r="D203" s="57" t="e">
        <f>VLOOKUP($M203,PercentFHGoalStats!$A$3:$AE$998,9,FALSE)</f>
        <v>#DIV/0!</v>
      </c>
      <c r="E203" s="57" t="e">
        <f>VLOOKUP($M203,PercentFHGoalStats!$A$3:$AE$998,11,FALSE)</f>
        <v>#DIV/0!</v>
      </c>
      <c r="F203" s="57" t="e">
        <f>VLOOKUP($M203,PercentFHGoalStats!$A$3:$AE$998,12,FALSE)</f>
        <v>#DIV/0!</v>
      </c>
      <c r="G203" s="57" t="e">
        <f>VLOOKUP($M203,PercentFHGoalStats!$A$3:$AE$998,14,FALSE)</f>
        <v>#DIV/0!</v>
      </c>
      <c r="H203" s="57" t="e">
        <f>VLOOKUP($M203,PercentFHGoalStats!$A$3:$AE$998,15,FALSE)</f>
        <v>#DIV/0!</v>
      </c>
      <c r="I203" s="57" t="e">
        <f>VLOOKUP($M203,PercentFHGoalStats!$A$3:$AE$998,17,FALSE)</f>
        <v>#DIV/0!</v>
      </c>
      <c r="J203" s="57" t="e">
        <f>VLOOKUP($M203,PercentFHGoalStats!$A$3:$AE$998,18,FALSE)</f>
        <v>#DIV/0!</v>
      </c>
      <c r="K203" s="57" t="e">
        <f>VLOOKUP($M203,PercentFHGoalStats!$A$3:$AE$998,20,FALSE)</f>
        <v>#DIV/0!</v>
      </c>
      <c r="L203" s="57" t="e">
        <f>VLOOKUP($M203,PercentFHGoalStats!$A$3:$AE$998,21,FALSE)</f>
        <v>#DIV/0!</v>
      </c>
      <c r="M203" s="53" t="str">
        <f>Fixtures!A203</f>
        <v>Academico Viseu</v>
      </c>
      <c r="N203" s="54">
        <f>Fixtures!D203</f>
        <v>43694</v>
      </c>
      <c r="O203" s="53" t="str">
        <f>Fixtures!B203</f>
        <v>Académica</v>
      </c>
      <c r="P203" s="57" t="e">
        <f>VLOOKUP($O203,PercentFHGoalStats!$A$3:$AE$998,5,FALSE)</f>
        <v>#DIV/0!</v>
      </c>
      <c r="Q203" s="57" t="e">
        <f>VLOOKUP($O203,PercentFHGoalStats!$A$3:$AE$998,7,FALSE)</f>
        <v>#DIV/0!</v>
      </c>
      <c r="R203" s="57" t="e">
        <f>VLOOKUP($O203,PercentFHGoalStats!$A$3:$AE$998,8,FALSE)</f>
        <v>#DIV/0!</v>
      </c>
      <c r="S203" s="57" t="e">
        <f>VLOOKUP($O203,PercentFHGoalStats!$A$3:$AE$998,10,FALSE)</f>
        <v>#DIV/0!</v>
      </c>
      <c r="T203" s="57" t="e">
        <f>VLOOKUP($O203,PercentFHGoalStats!$A$3:$AE$998,11,FALSE)</f>
        <v>#DIV/0!</v>
      </c>
      <c r="U203" s="57" t="e">
        <f>VLOOKUP($O203,PercentFHGoalStats!$A$3:$AE$998,13,FALSE)</f>
        <v>#DIV/0!</v>
      </c>
      <c r="V203" s="57" t="e">
        <f>VLOOKUP($O203,PercentFHGoalStats!$A$3:$AE$998,14,FALSE)</f>
        <v>#DIV/0!</v>
      </c>
      <c r="W203" s="57" t="e">
        <f>VLOOKUP($O203,PercentFHGoalStats!$A$3:$AE$998,16,FALSE)</f>
        <v>#DIV/0!</v>
      </c>
      <c r="X203" s="57" t="e">
        <f>VLOOKUP($O203,PercentFHGoalStats!$A$3:$AE$998,17,FALSE)</f>
        <v>#DIV/0!</v>
      </c>
      <c r="Y203" s="57" t="e">
        <f>VLOOKUP($O203,PercentFHGoalStats!$A$3:$AE$998,19,FALSE)</f>
        <v>#DIV/0!</v>
      </c>
      <c r="Z203" s="57" t="e">
        <f>VLOOKUP($O203,PercentFHGoalStats!$A$3:$AE$998,20,FALSE)</f>
        <v>#DIV/0!</v>
      </c>
      <c r="AA203" s="57" t="e">
        <f>VLOOKUP($O203,PercentFHGoalStats!$A$3:$AE$998,22,FALSE)</f>
        <v>#DIV/0!</v>
      </c>
    </row>
    <row r="204" spans="1:27" x14ac:dyDescent="0.3">
      <c r="A204" s="57">
        <f>VLOOKUP($M204,PercentFHGoalStats!$A$3:$AE$998,5,FALSE)</f>
        <v>0</v>
      </c>
      <c r="B204" s="57" t="e">
        <f>VLOOKUP($M204,PercentFHGoalStats!$A$3:$AE$998,6,FALSE)</f>
        <v>#DIV/0!</v>
      </c>
      <c r="C204" s="57">
        <f>VLOOKUP($M204,PercentFHGoalStats!$A$3:$AE$998,8,FALSE)</f>
        <v>0</v>
      </c>
      <c r="D204" s="57" t="e">
        <f>VLOOKUP($M204,PercentFHGoalStats!$A$3:$AE$998,9,FALSE)</f>
        <v>#DIV/0!</v>
      </c>
      <c r="E204" s="57">
        <f>VLOOKUP($M204,PercentFHGoalStats!$A$3:$AE$998,11,FALSE)</f>
        <v>0</v>
      </c>
      <c r="F204" s="57" t="e">
        <f>VLOOKUP($M204,PercentFHGoalStats!$A$3:$AE$998,12,FALSE)</f>
        <v>#DIV/0!</v>
      </c>
      <c r="G204" s="57">
        <f>VLOOKUP($M204,PercentFHGoalStats!$A$3:$AE$998,14,FALSE)</f>
        <v>0</v>
      </c>
      <c r="H204" s="57" t="e">
        <f>VLOOKUP($M204,PercentFHGoalStats!$A$3:$AE$998,15,FALSE)</f>
        <v>#DIV/0!</v>
      </c>
      <c r="I204" s="57">
        <f>VLOOKUP($M204,PercentFHGoalStats!$A$3:$AE$998,17,FALSE)</f>
        <v>0</v>
      </c>
      <c r="J204" s="57" t="e">
        <f>VLOOKUP($M204,PercentFHGoalStats!$A$3:$AE$998,18,FALSE)</f>
        <v>#DIV/0!</v>
      </c>
      <c r="K204" s="57">
        <f>VLOOKUP($M204,PercentFHGoalStats!$A$3:$AE$998,20,FALSE)</f>
        <v>0</v>
      </c>
      <c r="L204" s="57" t="e">
        <f>VLOOKUP($M204,PercentFHGoalStats!$A$3:$AE$998,21,FALSE)</f>
        <v>#DIV/0!</v>
      </c>
      <c r="M204" s="53" t="str">
        <f>Fixtures!A204</f>
        <v>UD Oliveirense</v>
      </c>
      <c r="N204" s="54">
        <f>Fixtures!D204</f>
        <v>43694</v>
      </c>
      <c r="O204" s="53" t="str">
        <f>Fixtures!B204</f>
        <v>Sporting Covilhã</v>
      </c>
      <c r="P204" s="57" t="e">
        <f>VLOOKUP($O204,PercentFHGoalStats!$A$3:$AE$998,5,FALSE)</f>
        <v>#DIV/0!</v>
      </c>
      <c r="Q204" s="57" t="e">
        <f>VLOOKUP($O204,PercentFHGoalStats!$A$3:$AE$998,7,FALSE)</f>
        <v>#DIV/0!</v>
      </c>
      <c r="R204" s="57" t="e">
        <f>VLOOKUP($O204,PercentFHGoalStats!$A$3:$AE$998,8,FALSE)</f>
        <v>#DIV/0!</v>
      </c>
      <c r="S204" s="57" t="e">
        <f>VLOOKUP($O204,PercentFHGoalStats!$A$3:$AE$998,10,FALSE)</f>
        <v>#DIV/0!</v>
      </c>
      <c r="T204" s="57" t="e">
        <f>VLOOKUP($O204,PercentFHGoalStats!$A$3:$AE$998,11,FALSE)</f>
        <v>#DIV/0!</v>
      </c>
      <c r="U204" s="57" t="e">
        <f>VLOOKUP($O204,PercentFHGoalStats!$A$3:$AE$998,13,FALSE)</f>
        <v>#DIV/0!</v>
      </c>
      <c r="V204" s="57" t="e">
        <f>VLOOKUP($O204,PercentFHGoalStats!$A$3:$AE$998,14,FALSE)</f>
        <v>#DIV/0!</v>
      </c>
      <c r="W204" s="57" t="e">
        <f>VLOOKUP($O204,PercentFHGoalStats!$A$3:$AE$998,16,FALSE)</f>
        <v>#DIV/0!</v>
      </c>
      <c r="X204" s="57" t="e">
        <f>VLOOKUP($O204,PercentFHGoalStats!$A$3:$AE$998,17,FALSE)</f>
        <v>#DIV/0!</v>
      </c>
      <c r="Y204" s="57" t="e">
        <f>VLOOKUP($O204,PercentFHGoalStats!$A$3:$AE$998,19,FALSE)</f>
        <v>#DIV/0!</v>
      </c>
      <c r="Z204" s="57" t="e">
        <f>VLOOKUP($O204,PercentFHGoalStats!$A$3:$AE$998,20,FALSE)</f>
        <v>#DIV/0!</v>
      </c>
      <c r="AA204" s="57" t="e">
        <f>VLOOKUP($O204,PercentFHGoalStats!$A$3:$AE$998,22,FALSE)</f>
        <v>#DIV/0!</v>
      </c>
    </row>
    <row r="205" spans="1:27" x14ac:dyDescent="0.3">
      <c r="A205" s="57">
        <f>VLOOKUP($M205,PercentFHGoalStats!$A$3:$AE$998,5,FALSE)</f>
        <v>1</v>
      </c>
      <c r="B205" s="57" t="e">
        <f>VLOOKUP($M205,PercentFHGoalStats!$A$3:$AE$998,6,FALSE)</f>
        <v>#DIV/0!</v>
      </c>
      <c r="C205" s="57">
        <f>VLOOKUP($M205,PercentFHGoalStats!$A$3:$AE$998,8,FALSE)</f>
        <v>1</v>
      </c>
      <c r="D205" s="57" t="e">
        <f>VLOOKUP($M205,PercentFHGoalStats!$A$3:$AE$998,9,FALSE)</f>
        <v>#DIV/0!</v>
      </c>
      <c r="E205" s="57">
        <f>VLOOKUP($M205,PercentFHGoalStats!$A$3:$AE$998,11,FALSE)</f>
        <v>1</v>
      </c>
      <c r="F205" s="57" t="e">
        <f>VLOOKUP($M205,PercentFHGoalStats!$A$3:$AE$998,12,FALSE)</f>
        <v>#DIV/0!</v>
      </c>
      <c r="G205" s="57">
        <f>VLOOKUP($M205,PercentFHGoalStats!$A$3:$AE$998,14,FALSE)</f>
        <v>0</v>
      </c>
      <c r="H205" s="57" t="e">
        <f>VLOOKUP($M205,PercentFHGoalStats!$A$3:$AE$998,15,FALSE)</f>
        <v>#DIV/0!</v>
      </c>
      <c r="I205" s="57">
        <f>VLOOKUP($M205,PercentFHGoalStats!$A$3:$AE$998,17,FALSE)</f>
        <v>1</v>
      </c>
      <c r="J205" s="57" t="e">
        <f>VLOOKUP($M205,PercentFHGoalStats!$A$3:$AE$998,18,FALSE)</f>
        <v>#DIV/0!</v>
      </c>
      <c r="K205" s="57">
        <f>VLOOKUP($M205,PercentFHGoalStats!$A$3:$AE$998,20,FALSE)</f>
        <v>0</v>
      </c>
      <c r="L205" s="57" t="e">
        <f>VLOOKUP($M205,PercentFHGoalStats!$A$3:$AE$998,21,FALSE)</f>
        <v>#DIV/0!</v>
      </c>
      <c r="M205" s="53" t="str">
        <f>Fixtures!A205</f>
        <v>Casa Pia</v>
      </c>
      <c r="N205" s="54">
        <f>Fixtures!D205</f>
        <v>43694</v>
      </c>
      <c r="O205" s="53" t="str">
        <f>Fixtures!B205</f>
        <v>Penafiel</v>
      </c>
      <c r="P205" s="57" t="e">
        <f>VLOOKUP($O205,PercentFHGoalStats!$A$3:$AE$998,5,FALSE)</f>
        <v>#DIV/0!</v>
      </c>
      <c r="Q205" s="57" t="e">
        <f>VLOOKUP($O205,PercentFHGoalStats!$A$3:$AE$998,7,FALSE)</f>
        <v>#DIV/0!</v>
      </c>
      <c r="R205" s="57" t="e">
        <f>VLOOKUP($O205,PercentFHGoalStats!$A$3:$AE$998,8,FALSE)</f>
        <v>#DIV/0!</v>
      </c>
      <c r="S205" s="57" t="e">
        <f>VLOOKUP($O205,PercentFHGoalStats!$A$3:$AE$998,10,FALSE)</f>
        <v>#DIV/0!</v>
      </c>
      <c r="T205" s="57" t="e">
        <f>VLOOKUP($O205,PercentFHGoalStats!$A$3:$AE$998,11,FALSE)</f>
        <v>#DIV/0!</v>
      </c>
      <c r="U205" s="57" t="e">
        <f>VLOOKUP($O205,PercentFHGoalStats!$A$3:$AE$998,13,FALSE)</f>
        <v>#DIV/0!</v>
      </c>
      <c r="V205" s="57" t="e">
        <f>VLOOKUP($O205,PercentFHGoalStats!$A$3:$AE$998,14,FALSE)</f>
        <v>#DIV/0!</v>
      </c>
      <c r="W205" s="57" t="e">
        <f>VLOOKUP($O205,PercentFHGoalStats!$A$3:$AE$998,16,FALSE)</f>
        <v>#DIV/0!</v>
      </c>
      <c r="X205" s="57" t="e">
        <f>VLOOKUP($O205,PercentFHGoalStats!$A$3:$AE$998,17,FALSE)</f>
        <v>#DIV/0!</v>
      </c>
      <c r="Y205" s="57" t="e">
        <f>VLOOKUP($O205,PercentFHGoalStats!$A$3:$AE$998,19,FALSE)</f>
        <v>#DIV/0!</v>
      </c>
      <c r="Z205" s="57" t="e">
        <f>VLOOKUP($O205,PercentFHGoalStats!$A$3:$AE$998,20,FALSE)</f>
        <v>#DIV/0!</v>
      </c>
      <c r="AA205" s="57" t="e">
        <f>VLOOKUP($O205,PercentFHGoalStats!$A$3:$AE$998,22,FALSE)</f>
        <v>#DIV/0!</v>
      </c>
    </row>
    <row r="206" spans="1:27" x14ac:dyDescent="0.3">
      <c r="A206" s="57" t="e">
        <f>VLOOKUP($M206,PercentFHGoalStats!$A$3:$AE$998,5,FALSE)</f>
        <v>#DIV/0!</v>
      </c>
      <c r="B206" s="57" t="e">
        <f>VLOOKUP($M206,PercentFHGoalStats!$A$3:$AE$998,6,FALSE)</f>
        <v>#DIV/0!</v>
      </c>
      <c r="C206" s="57" t="e">
        <f>VLOOKUP($M206,PercentFHGoalStats!$A$3:$AE$998,8,FALSE)</f>
        <v>#DIV/0!</v>
      </c>
      <c r="D206" s="57" t="e">
        <f>VLOOKUP($M206,PercentFHGoalStats!$A$3:$AE$998,9,FALSE)</f>
        <v>#DIV/0!</v>
      </c>
      <c r="E206" s="57" t="e">
        <f>VLOOKUP($M206,PercentFHGoalStats!$A$3:$AE$998,11,FALSE)</f>
        <v>#DIV/0!</v>
      </c>
      <c r="F206" s="57" t="e">
        <f>VLOOKUP($M206,PercentFHGoalStats!$A$3:$AE$998,12,FALSE)</f>
        <v>#DIV/0!</v>
      </c>
      <c r="G206" s="57" t="e">
        <f>VLOOKUP($M206,PercentFHGoalStats!$A$3:$AE$998,14,FALSE)</f>
        <v>#DIV/0!</v>
      </c>
      <c r="H206" s="57" t="e">
        <f>VLOOKUP($M206,PercentFHGoalStats!$A$3:$AE$998,15,FALSE)</f>
        <v>#DIV/0!</v>
      </c>
      <c r="I206" s="57" t="e">
        <f>VLOOKUP($M206,PercentFHGoalStats!$A$3:$AE$998,17,FALSE)</f>
        <v>#DIV/0!</v>
      </c>
      <c r="J206" s="57" t="e">
        <f>VLOOKUP($M206,PercentFHGoalStats!$A$3:$AE$998,18,FALSE)</f>
        <v>#DIV/0!</v>
      </c>
      <c r="K206" s="57" t="e">
        <f>VLOOKUP($M206,PercentFHGoalStats!$A$3:$AE$998,20,FALSE)</f>
        <v>#DIV/0!</v>
      </c>
      <c r="L206" s="57" t="e">
        <f>VLOOKUP($M206,PercentFHGoalStats!$A$3:$AE$998,21,FALSE)</f>
        <v>#DIV/0!</v>
      </c>
      <c r="M206" s="53" t="str">
        <f>Fixtures!A206</f>
        <v>Sivasspor</v>
      </c>
      <c r="N206" s="54">
        <f>Fixtures!D206</f>
        <v>43694</v>
      </c>
      <c r="O206" s="53" t="str">
        <f>Fixtures!B206</f>
        <v>Beşiktaş</v>
      </c>
      <c r="P206" s="57" t="e">
        <f>VLOOKUP($O206,PercentFHGoalStats!$A$3:$AE$998,5,FALSE)</f>
        <v>#DIV/0!</v>
      </c>
      <c r="Q206" s="57" t="e">
        <f>VLOOKUP($O206,PercentFHGoalStats!$A$3:$AE$998,7,FALSE)</f>
        <v>#DIV/0!</v>
      </c>
      <c r="R206" s="57" t="e">
        <f>VLOOKUP($O206,PercentFHGoalStats!$A$3:$AE$998,8,FALSE)</f>
        <v>#DIV/0!</v>
      </c>
      <c r="S206" s="57" t="e">
        <f>VLOOKUP($O206,PercentFHGoalStats!$A$3:$AE$998,10,FALSE)</f>
        <v>#DIV/0!</v>
      </c>
      <c r="T206" s="57" t="e">
        <f>VLOOKUP($O206,PercentFHGoalStats!$A$3:$AE$998,11,FALSE)</f>
        <v>#DIV/0!</v>
      </c>
      <c r="U206" s="57" t="e">
        <f>VLOOKUP($O206,PercentFHGoalStats!$A$3:$AE$998,13,FALSE)</f>
        <v>#DIV/0!</v>
      </c>
      <c r="V206" s="57" t="e">
        <f>VLOOKUP($O206,PercentFHGoalStats!$A$3:$AE$998,14,FALSE)</f>
        <v>#DIV/0!</v>
      </c>
      <c r="W206" s="57" t="e">
        <f>VLOOKUP($O206,PercentFHGoalStats!$A$3:$AE$998,16,FALSE)</f>
        <v>#DIV/0!</v>
      </c>
      <c r="X206" s="57" t="e">
        <f>VLOOKUP($O206,PercentFHGoalStats!$A$3:$AE$998,17,FALSE)</f>
        <v>#DIV/0!</v>
      </c>
      <c r="Y206" s="57" t="e">
        <f>VLOOKUP($O206,PercentFHGoalStats!$A$3:$AE$998,19,FALSE)</f>
        <v>#DIV/0!</v>
      </c>
      <c r="Z206" s="57" t="e">
        <f>VLOOKUP($O206,PercentFHGoalStats!$A$3:$AE$998,20,FALSE)</f>
        <v>#DIV/0!</v>
      </c>
      <c r="AA206" s="57" t="e">
        <f>VLOOKUP($O206,PercentFHGoalStats!$A$3:$AE$998,22,FALSE)</f>
        <v>#DIV/0!</v>
      </c>
    </row>
    <row r="207" spans="1:27" x14ac:dyDescent="0.3">
      <c r="A207" s="57" t="e">
        <f>VLOOKUP($M207,PercentFHGoalStats!$A$3:$AE$998,5,FALSE)</f>
        <v>#DIV/0!</v>
      </c>
      <c r="B207" s="57" t="e">
        <f>VLOOKUP($M207,PercentFHGoalStats!$A$3:$AE$998,6,FALSE)</f>
        <v>#DIV/0!</v>
      </c>
      <c r="C207" s="57" t="e">
        <f>VLOOKUP($M207,PercentFHGoalStats!$A$3:$AE$998,8,FALSE)</f>
        <v>#DIV/0!</v>
      </c>
      <c r="D207" s="57" t="e">
        <f>VLOOKUP($M207,PercentFHGoalStats!$A$3:$AE$998,9,FALSE)</f>
        <v>#DIV/0!</v>
      </c>
      <c r="E207" s="57" t="e">
        <f>VLOOKUP($M207,PercentFHGoalStats!$A$3:$AE$998,11,FALSE)</f>
        <v>#DIV/0!</v>
      </c>
      <c r="F207" s="57" t="e">
        <f>VLOOKUP($M207,PercentFHGoalStats!$A$3:$AE$998,12,FALSE)</f>
        <v>#DIV/0!</v>
      </c>
      <c r="G207" s="57" t="e">
        <f>VLOOKUP($M207,PercentFHGoalStats!$A$3:$AE$998,14,FALSE)</f>
        <v>#DIV/0!</v>
      </c>
      <c r="H207" s="57" t="e">
        <f>VLOOKUP($M207,PercentFHGoalStats!$A$3:$AE$998,15,FALSE)</f>
        <v>#DIV/0!</v>
      </c>
      <c r="I207" s="57" t="e">
        <f>VLOOKUP($M207,PercentFHGoalStats!$A$3:$AE$998,17,FALSE)</f>
        <v>#DIV/0!</v>
      </c>
      <c r="J207" s="57" t="e">
        <f>VLOOKUP($M207,PercentFHGoalStats!$A$3:$AE$998,18,FALSE)</f>
        <v>#DIV/0!</v>
      </c>
      <c r="K207" s="57" t="e">
        <f>VLOOKUP($M207,PercentFHGoalStats!$A$3:$AE$998,20,FALSE)</f>
        <v>#DIV/0!</v>
      </c>
      <c r="L207" s="57" t="e">
        <f>VLOOKUP($M207,PercentFHGoalStats!$A$3:$AE$998,21,FALSE)</f>
        <v>#DIV/0!</v>
      </c>
      <c r="M207" s="53" t="str">
        <f>Fixtures!A207</f>
        <v>Gençlerbirliği</v>
      </c>
      <c r="N207" s="54">
        <f>Fixtures!D207</f>
        <v>43694</v>
      </c>
      <c r="O207" s="53" t="str">
        <f>Fixtures!B207</f>
        <v>Rizespor</v>
      </c>
      <c r="P207" s="57" t="e">
        <f>VLOOKUP($O207,PercentFHGoalStats!$A$3:$AE$998,5,FALSE)</f>
        <v>#DIV/0!</v>
      </c>
      <c r="Q207" s="57" t="e">
        <f>VLOOKUP($O207,PercentFHGoalStats!$A$3:$AE$998,7,FALSE)</f>
        <v>#DIV/0!</v>
      </c>
      <c r="R207" s="57" t="e">
        <f>VLOOKUP($O207,PercentFHGoalStats!$A$3:$AE$998,8,FALSE)</f>
        <v>#DIV/0!</v>
      </c>
      <c r="S207" s="57" t="e">
        <f>VLOOKUP($O207,PercentFHGoalStats!$A$3:$AE$998,10,FALSE)</f>
        <v>#DIV/0!</v>
      </c>
      <c r="T207" s="57" t="e">
        <f>VLOOKUP($O207,PercentFHGoalStats!$A$3:$AE$998,11,FALSE)</f>
        <v>#DIV/0!</v>
      </c>
      <c r="U207" s="57" t="e">
        <f>VLOOKUP($O207,PercentFHGoalStats!$A$3:$AE$998,13,FALSE)</f>
        <v>#DIV/0!</v>
      </c>
      <c r="V207" s="57" t="e">
        <f>VLOOKUP($O207,PercentFHGoalStats!$A$3:$AE$998,14,FALSE)</f>
        <v>#DIV/0!</v>
      </c>
      <c r="W207" s="57" t="e">
        <f>VLOOKUP($O207,PercentFHGoalStats!$A$3:$AE$998,16,FALSE)</f>
        <v>#DIV/0!</v>
      </c>
      <c r="X207" s="57" t="e">
        <f>VLOOKUP($O207,PercentFHGoalStats!$A$3:$AE$998,17,FALSE)</f>
        <v>#DIV/0!</v>
      </c>
      <c r="Y207" s="57" t="e">
        <f>VLOOKUP($O207,PercentFHGoalStats!$A$3:$AE$998,19,FALSE)</f>
        <v>#DIV/0!</v>
      </c>
      <c r="Z207" s="57" t="e">
        <f>VLOOKUP($O207,PercentFHGoalStats!$A$3:$AE$998,20,FALSE)</f>
        <v>#DIV/0!</v>
      </c>
      <c r="AA207" s="57" t="e">
        <f>VLOOKUP($O207,PercentFHGoalStats!$A$3:$AE$998,22,FALSE)</f>
        <v>#DIV/0!</v>
      </c>
    </row>
    <row r="208" spans="1:27" x14ac:dyDescent="0.3">
      <c r="A208" s="57" t="e">
        <f>VLOOKUP($M208,PercentFHGoalStats!$A$3:$AE$998,5,FALSE)</f>
        <v>#DIV/0!</v>
      </c>
      <c r="B208" s="57" t="e">
        <f>VLOOKUP($M208,PercentFHGoalStats!$A$3:$AE$998,6,FALSE)</f>
        <v>#DIV/0!</v>
      </c>
      <c r="C208" s="57" t="e">
        <f>VLOOKUP($M208,PercentFHGoalStats!$A$3:$AE$998,8,FALSE)</f>
        <v>#DIV/0!</v>
      </c>
      <c r="D208" s="57" t="e">
        <f>VLOOKUP($M208,PercentFHGoalStats!$A$3:$AE$998,9,FALSE)</f>
        <v>#DIV/0!</v>
      </c>
      <c r="E208" s="57" t="e">
        <f>VLOOKUP($M208,PercentFHGoalStats!$A$3:$AE$998,11,FALSE)</f>
        <v>#DIV/0!</v>
      </c>
      <c r="F208" s="57" t="e">
        <f>VLOOKUP($M208,PercentFHGoalStats!$A$3:$AE$998,12,FALSE)</f>
        <v>#DIV/0!</v>
      </c>
      <c r="G208" s="57" t="e">
        <f>VLOOKUP($M208,PercentFHGoalStats!$A$3:$AE$998,14,FALSE)</f>
        <v>#DIV/0!</v>
      </c>
      <c r="H208" s="57" t="e">
        <f>VLOOKUP($M208,PercentFHGoalStats!$A$3:$AE$998,15,FALSE)</f>
        <v>#DIV/0!</v>
      </c>
      <c r="I208" s="57" t="e">
        <f>VLOOKUP($M208,PercentFHGoalStats!$A$3:$AE$998,17,FALSE)</f>
        <v>#DIV/0!</v>
      </c>
      <c r="J208" s="57" t="e">
        <f>VLOOKUP($M208,PercentFHGoalStats!$A$3:$AE$998,18,FALSE)</f>
        <v>#DIV/0!</v>
      </c>
      <c r="K208" s="57" t="e">
        <f>VLOOKUP($M208,PercentFHGoalStats!$A$3:$AE$998,20,FALSE)</f>
        <v>#DIV/0!</v>
      </c>
      <c r="L208" s="57" t="e">
        <f>VLOOKUP($M208,PercentFHGoalStats!$A$3:$AE$998,21,FALSE)</f>
        <v>#DIV/0!</v>
      </c>
      <c r="M208" s="53" t="str">
        <f>Fixtures!A208</f>
        <v>Kayserispor</v>
      </c>
      <c r="N208" s="54">
        <f>Fixtures!D208</f>
        <v>43694</v>
      </c>
      <c r="O208" s="53" t="str">
        <f>Fixtures!B208</f>
        <v>Alanyaspor</v>
      </c>
      <c r="P208" s="57" t="e">
        <f>VLOOKUP($O208,PercentFHGoalStats!$A$3:$AE$998,5,FALSE)</f>
        <v>#DIV/0!</v>
      </c>
      <c r="Q208" s="57" t="e">
        <f>VLOOKUP($O208,PercentFHGoalStats!$A$3:$AE$998,7,FALSE)</f>
        <v>#DIV/0!</v>
      </c>
      <c r="R208" s="57" t="e">
        <f>VLOOKUP($O208,PercentFHGoalStats!$A$3:$AE$998,8,FALSE)</f>
        <v>#DIV/0!</v>
      </c>
      <c r="S208" s="57" t="e">
        <f>VLOOKUP($O208,PercentFHGoalStats!$A$3:$AE$998,10,FALSE)</f>
        <v>#DIV/0!</v>
      </c>
      <c r="T208" s="57" t="e">
        <f>VLOOKUP($O208,PercentFHGoalStats!$A$3:$AE$998,11,FALSE)</f>
        <v>#DIV/0!</v>
      </c>
      <c r="U208" s="57" t="e">
        <f>VLOOKUP($O208,PercentFHGoalStats!$A$3:$AE$998,13,FALSE)</f>
        <v>#DIV/0!</v>
      </c>
      <c r="V208" s="57" t="e">
        <f>VLOOKUP($O208,PercentFHGoalStats!$A$3:$AE$998,14,FALSE)</f>
        <v>#DIV/0!</v>
      </c>
      <c r="W208" s="57" t="e">
        <f>VLOOKUP($O208,PercentFHGoalStats!$A$3:$AE$998,16,FALSE)</f>
        <v>#DIV/0!</v>
      </c>
      <c r="X208" s="57" t="e">
        <f>VLOOKUP($O208,PercentFHGoalStats!$A$3:$AE$998,17,FALSE)</f>
        <v>#DIV/0!</v>
      </c>
      <c r="Y208" s="57" t="e">
        <f>VLOOKUP($O208,PercentFHGoalStats!$A$3:$AE$998,19,FALSE)</f>
        <v>#DIV/0!</v>
      </c>
      <c r="Z208" s="57" t="e">
        <f>VLOOKUP($O208,PercentFHGoalStats!$A$3:$AE$998,20,FALSE)</f>
        <v>#DIV/0!</v>
      </c>
      <c r="AA208" s="57" t="e">
        <f>VLOOKUP($O208,PercentFHGoalStats!$A$3:$AE$998,22,FALSE)</f>
        <v>#DIV/0!</v>
      </c>
    </row>
    <row r="209" spans="1:27" x14ac:dyDescent="0.3">
      <c r="A209" s="57">
        <f>VLOOKUP($M209,PercentFHGoalStats!$A$3:$AE$998,5,FALSE)</f>
        <v>0.63636363636363635</v>
      </c>
      <c r="B209" s="57">
        <f>VLOOKUP($M209,PercentFHGoalStats!$A$3:$AE$998,6,FALSE)</f>
        <v>0.8</v>
      </c>
      <c r="C209" s="57">
        <f>VLOOKUP($M209,PercentFHGoalStats!$A$3:$AE$998,8,FALSE)</f>
        <v>0.36363636363636365</v>
      </c>
      <c r="D209" s="57">
        <f>VLOOKUP($M209,PercentFHGoalStats!$A$3:$AE$998,9,FALSE)</f>
        <v>0.6</v>
      </c>
      <c r="E209" s="57">
        <f>VLOOKUP($M209,PercentFHGoalStats!$A$3:$AE$998,11,FALSE)</f>
        <v>0.45454545454545453</v>
      </c>
      <c r="F209" s="57">
        <f>VLOOKUP($M209,PercentFHGoalStats!$A$3:$AE$998,12,FALSE)</f>
        <v>0.5</v>
      </c>
      <c r="G209" s="57">
        <f>VLOOKUP($M209,PercentFHGoalStats!$A$3:$AE$998,14,FALSE)</f>
        <v>9.0909090909090912E-2</v>
      </c>
      <c r="H209" s="57">
        <f>VLOOKUP($M209,PercentFHGoalStats!$A$3:$AE$998,15,FALSE)</f>
        <v>0.1</v>
      </c>
      <c r="I209" s="57">
        <f>VLOOKUP($M209,PercentFHGoalStats!$A$3:$AE$998,17,FALSE)</f>
        <v>0.45454545454545453</v>
      </c>
      <c r="J209" s="57">
        <f>VLOOKUP($M209,PercentFHGoalStats!$A$3:$AE$998,18,FALSE)</f>
        <v>0.7</v>
      </c>
      <c r="K209" s="57">
        <f>VLOOKUP($M209,PercentFHGoalStats!$A$3:$AE$998,20,FALSE)</f>
        <v>0.27272727272727271</v>
      </c>
      <c r="L209" s="57">
        <f>VLOOKUP($M209,PercentFHGoalStats!$A$3:$AE$998,21,FALSE)</f>
        <v>0.4</v>
      </c>
      <c r="M209" s="53" t="str">
        <f>Fixtures!A209</f>
        <v>Shimizu S-Pulse</v>
      </c>
      <c r="N209" s="54">
        <f>Fixtures!D209</f>
        <v>43694</v>
      </c>
      <c r="O209" s="53" t="str">
        <f>Fixtures!B209</f>
        <v>Consadole Sapporo</v>
      </c>
      <c r="P209" s="57">
        <f>VLOOKUP($O209,PercentFHGoalStats!$A$3:$AE$998,5,FALSE)</f>
        <v>0.59090909090909094</v>
      </c>
      <c r="Q209" s="57">
        <f>VLOOKUP($O209,PercentFHGoalStats!$A$3:$AE$998,7,FALSE)</f>
        <v>0.54545454545454541</v>
      </c>
      <c r="R209" s="57">
        <f>VLOOKUP($O209,PercentFHGoalStats!$A$3:$AE$998,8,FALSE)</f>
        <v>0.54545454545454541</v>
      </c>
      <c r="S209" s="57">
        <f>VLOOKUP($O209,PercentFHGoalStats!$A$3:$AE$998,10,FALSE)</f>
        <v>0.45454545454545453</v>
      </c>
      <c r="T209" s="57">
        <f>VLOOKUP($O209,PercentFHGoalStats!$A$3:$AE$998,11,FALSE)</f>
        <v>0.45454545454545453</v>
      </c>
      <c r="U209" s="57">
        <f>VLOOKUP($O209,PercentFHGoalStats!$A$3:$AE$998,13,FALSE)</f>
        <v>0.45454545454545453</v>
      </c>
      <c r="V209" s="57">
        <f>VLOOKUP($O209,PercentFHGoalStats!$A$3:$AE$998,14,FALSE)</f>
        <v>0.27272727272727271</v>
      </c>
      <c r="W209" s="57">
        <f>VLOOKUP($O209,PercentFHGoalStats!$A$3:$AE$998,16,FALSE)</f>
        <v>0.18181818181818182</v>
      </c>
      <c r="X209" s="57">
        <f>VLOOKUP($O209,PercentFHGoalStats!$A$3:$AE$998,17,FALSE)</f>
        <v>0.36363636363636365</v>
      </c>
      <c r="Y209" s="57">
        <f>VLOOKUP($O209,PercentFHGoalStats!$A$3:$AE$998,19,FALSE)</f>
        <v>0.27272727272727271</v>
      </c>
      <c r="Z209" s="57">
        <f>VLOOKUP($O209,PercentFHGoalStats!$A$3:$AE$998,20,FALSE)</f>
        <v>0.13636363636363635</v>
      </c>
      <c r="AA209" s="57">
        <f>VLOOKUP($O209,PercentFHGoalStats!$A$3:$AE$998,22,FALSE)</f>
        <v>9.0909090909090912E-2</v>
      </c>
    </row>
    <row r="210" spans="1:27" x14ac:dyDescent="0.3">
      <c r="A210" s="57">
        <f>VLOOKUP($M210,PercentFHGoalStats!$A$3:$AE$998,5,FALSE)</f>
        <v>0.72727272727272729</v>
      </c>
      <c r="B210" s="57">
        <f>VLOOKUP($M210,PercentFHGoalStats!$A$3:$AE$998,6,FALSE)</f>
        <v>0.81818181818181823</v>
      </c>
      <c r="C210" s="57">
        <f>VLOOKUP($M210,PercentFHGoalStats!$A$3:$AE$998,8,FALSE)</f>
        <v>0.45454545454545453</v>
      </c>
      <c r="D210" s="57">
        <f>VLOOKUP($M210,PercentFHGoalStats!$A$3:$AE$998,9,FALSE)</f>
        <v>0.54545454545454541</v>
      </c>
      <c r="E210" s="57">
        <f>VLOOKUP($M210,PercentFHGoalStats!$A$3:$AE$998,11,FALSE)</f>
        <v>0.36363636363636365</v>
      </c>
      <c r="F210" s="57">
        <f>VLOOKUP($M210,PercentFHGoalStats!$A$3:$AE$998,12,FALSE)</f>
        <v>0.54545454545454541</v>
      </c>
      <c r="G210" s="57">
        <f>VLOOKUP($M210,PercentFHGoalStats!$A$3:$AE$998,14,FALSE)</f>
        <v>9.0909090909090912E-2</v>
      </c>
      <c r="H210" s="57">
        <f>VLOOKUP($M210,PercentFHGoalStats!$A$3:$AE$998,15,FALSE)</f>
        <v>9.0909090909090912E-2</v>
      </c>
      <c r="I210" s="57">
        <f>VLOOKUP($M210,PercentFHGoalStats!$A$3:$AE$998,17,FALSE)</f>
        <v>0.63636363636363635</v>
      </c>
      <c r="J210" s="57">
        <f>VLOOKUP($M210,PercentFHGoalStats!$A$3:$AE$998,18,FALSE)</f>
        <v>0.72727272727272729</v>
      </c>
      <c r="K210" s="57">
        <f>VLOOKUP($M210,PercentFHGoalStats!$A$3:$AE$998,20,FALSE)</f>
        <v>0.22727272727272727</v>
      </c>
      <c r="L210" s="57">
        <f>VLOOKUP($M210,PercentFHGoalStats!$A$3:$AE$998,21,FALSE)</f>
        <v>9.0909090909090912E-2</v>
      </c>
      <c r="M210" s="53" t="str">
        <f>Fixtures!A210</f>
        <v>Vegalta Sendai</v>
      </c>
      <c r="N210" s="54">
        <f>Fixtures!D210</f>
        <v>43694</v>
      </c>
      <c r="O210" s="53" t="str">
        <f>Fixtures!B210</f>
        <v>Kawasaki Frontale</v>
      </c>
      <c r="P210" s="57">
        <f>VLOOKUP($O210,PercentFHGoalStats!$A$3:$AE$998,5,FALSE)</f>
        <v>0.65</v>
      </c>
      <c r="Q210" s="57">
        <f>VLOOKUP($O210,PercentFHGoalStats!$A$3:$AE$998,7,FALSE)</f>
        <v>0.875</v>
      </c>
      <c r="R210" s="57">
        <f>VLOOKUP($O210,PercentFHGoalStats!$A$3:$AE$998,8,FALSE)</f>
        <v>0.3</v>
      </c>
      <c r="S210" s="57">
        <f>VLOOKUP($O210,PercentFHGoalStats!$A$3:$AE$998,10,FALSE)</f>
        <v>0.375</v>
      </c>
      <c r="T210" s="57">
        <f>VLOOKUP($O210,PercentFHGoalStats!$A$3:$AE$998,11,FALSE)</f>
        <v>0.5</v>
      </c>
      <c r="U210" s="57">
        <f>VLOOKUP($O210,PercentFHGoalStats!$A$3:$AE$998,13,FALSE)</f>
        <v>0.875</v>
      </c>
      <c r="V210" s="57">
        <f>VLOOKUP($O210,PercentFHGoalStats!$A$3:$AE$998,14,FALSE)</f>
        <v>0.2</v>
      </c>
      <c r="W210" s="57">
        <f>VLOOKUP($O210,PercentFHGoalStats!$A$3:$AE$998,16,FALSE)</f>
        <v>0.25</v>
      </c>
      <c r="X210" s="57">
        <f>VLOOKUP($O210,PercentFHGoalStats!$A$3:$AE$998,17,FALSE)</f>
        <v>0.25</v>
      </c>
      <c r="Y210" s="57">
        <f>VLOOKUP($O210,PercentFHGoalStats!$A$3:$AE$998,19,FALSE)</f>
        <v>0.125</v>
      </c>
      <c r="Z210" s="57">
        <f>VLOOKUP($O210,PercentFHGoalStats!$A$3:$AE$998,20,FALSE)</f>
        <v>0</v>
      </c>
      <c r="AA210" s="57">
        <f>VLOOKUP($O210,PercentFHGoalStats!$A$3:$AE$998,22,FALSE)</f>
        <v>0</v>
      </c>
    </row>
    <row r="211" spans="1:27" x14ac:dyDescent="0.3">
      <c r="A211" s="57">
        <f>VLOOKUP($M211,PercentFHGoalStats!$A$3:$AE$998,5,FALSE)</f>
        <v>0.36363636363636365</v>
      </c>
      <c r="B211" s="57">
        <f>VLOOKUP($M211,PercentFHGoalStats!$A$3:$AE$998,6,FALSE)</f>
        <v>0.42857142857142855</v>
      </c>
      <c r="C211" s="57">
        <f>VLOOKUP($M211,PercentFHGoalStats!$A$3:$AE$998,8,FALSE)</f>
        <v>0.27272727272727271</v>
      </c>
      <c r="D211" s="57">
        <f>VLOOKUP($M211,PercentFHGoalStats!$A$3:$AE$998,9,FALSE)</f>
        <v>0.2857142857142857</v>
      </c>
      <c r="E211" s="57">
        <f>VLOOKUP($M211,PercentFHGoalStats!$A$3:$AE$998,11,FALSE)</f>
        <v>0.31818181818181818</v>
      </c>
      <c r="F211" s="57">
        <f>VLOOKUP($M211,PercentFHGoalStats!$A$3:$AE$998,12,FALSE)</f>
        <v>0.35714285714285715</v>
      </c>
      <c r="G211" s="57">
        <f>VLOOKUP($M211,PercentFHGoalStats!$A$3:$AE$998,14,FALSE)</f>
        <v>0.27272727272727271</v>
      </c>
      <c r="H211" s="57">
        <f>VLOOKUP($M211,PercentFHGoalStats!$A$3:$AE$998,15,FALSE)</f>
        <v>0.2857142857142857</v>
      </c>
      <c r="I211" s="57">
        <f>VLOOKUP($M211,PercentFHGoalStats!$A$3:$AE$998,17,FALSE)</f>
        <v>0.18181818181818182</v>
      </c>
      <c r="J211" s="57">
        <f>VLOOKUP($M211,PercentFHGoalStats!$A$3:$AE$998,18,FALSE)</f>
        <v>0.21428571428571427</v>
      </c>
      <c r="K211" s="57">
        <f>VLOOKUP($M211,PercentFHGoalStats!$A$3:$AE$998,20,FALSE)</f>
        <v>0</v>
      </c>
      <c r="L211" s="57">
        <f>VLOOKUP($M211,PercentFHGoalStats!$A$3:$AE$998,21,FALSE)</f>
        <v>0</v>
      </c>
      <c r="M211" s="53" t="str">
        <f>Fixtures!A211</f>
        <v>Tokyo</v>
      </c>
      <c r="N211" s="54">
        <f>Fixtures!D211</f>
        <v>43694</v>
      </c>
      <c r="O211" s="53" t="str">
        <f>Fixtures!B211</f>
        <v>Sanfrecce Hiroshima</v>
      </c>
      <c r="P211" s="57">
        <f>VLOOKUP($O211,PercentFHGoalStats!$A$3:$AE$998,5,FALSE)</f>
        <v>0.47619047619047616</v>
      </c>
      <c r="Q211" s="57">
        <f>VLOOKUP($O211,PercentFHGoalStats!$A$3:$AE$998,7,FALSE)</f>
        <v>0.54545454545454541</v>
      </c>
      <c r="R211" s="57">
        <f>VLOOKUP($O211,PercentFHGoalStats!$A$3:$AE$998,8,FALSE)</f>
        <v>0.19047619047619047</v>
      </c>
      <c r="S211" s="57">
        <f>VLOOKUP($O211,PercentFHGoalStats!$A$3:$AE$998,10,FALSE)</f>
        <v>0.27272727272727271</v>
      </c>
      <c r="T211" s="57">
        <f>VLOOKUP($O211,PercentFHGoalStats!$A$3:$AE$998,11,FALSE)</f>
        <v>0.2857142857142857</v>
      </c>
      <c r="U211" s="57">
        <f>VLOOKUP($O211,PercentFHGoalStats!$A$3:$AE$998,13,FALSE)</f>
        <v>0.45454545454545453</v>
      </c>
      <c r="V211" s="57">
        <f>VLOOKUP($O211,PercentFHGoalStats!$A$3:$AE$998,14,FALSE)</f>
        <v>9.5238095238095233E-2</v>
      </c>
      <c r="W211" s="57">
        <f>VLOOKUP($O211,PercentFHGoalStats!$A$3:$AE$998,16,FALSE)</f>
        <v>9.0909090909090912E-2</v>
      </c>
      <c r="X211" s="57">
        <f>VLOOKUP($O211,PercentFHGoalStats!$A$3:$AE$998,17,FALSE)</f>
        <v>0.2857142857142857</v>
      </c>
      <c r="Y211" s="57">
        <f>VLOOKUP($O211,PercentFHGoalStats!$A$3:$AE$998,19,FALSE)</f>
        <v>0.27272727272727271</v>
      </c>
      <c r="Z211" s="57">
        <f>VLOOKUP($O211,PercentFHGoalStats!$A$3:$AE$998,20,FALSE)</f>
        <v>4.7619047619047616E-2</v>
      </c>
      <c r="AA211" s="57">
        <f>VLOOKUP($O211,PercentFHGoalStats!$A$3:$AE$998,22,FALSE)</f>
        <v>9.0909090909090912E-2</v>
      </c>
    </row>
    <row r="212" spans="1:27" x14ac:dyDescent="0.3">
      <c r="A212" s="57">
        <f>VLOOKUP($M212,PercentFHGoalStats!$A$3:$AE$998,5,FALSE)</f>
        <v>0.77272727272727271</v>
      </c>
      <c r="B212" s="57">
        <f>VLOOKUP($M212,PercentFHGoalStats!$A$3:$AE$998,6,FALSE)</f>
        <v>0.63636363636363635</v>
      </c>
      <c r="C212" s="57">
        <f>VLOOKUP($M212,PercentFHGoalStats!$A$3:$AE$998,8,FALSE)</f>
        <v>0.31818181818181818</v>
      </c>
      <c r="D212" s="57">
        <f>VLOOKUP($M212,PercentFHGoalStats!$A$3:$AE$998,9,FALSE)</f>
        <v>0.27272727272727271</v>
      </c>
      <c r="E212" s="57">
        <f>VLOOKUP($M212,PercentFHGoalStats!$A$3:$AE$998,11,FALSE)</f>
        <v>0.59090909090909094</v>
      </c>
      <c r="F212" s="57">
        <f>VLOOKUP($M212,PercentFHGoalStats!$A$3:$AE$998,12,FALSE)</f>
        <v>0.54545454545454541</v>
      </c>
      <c r="G212" s="57">
        <f>VLOOKUP($M212,PercentFHGoalStats!$A$3:$AE$998,14,FALSE)</f>
        <v>9.0909090909090912E-2</v>
      </c>
      <c r="H212" s="57">
        <f>VLOOKUP($M212,PercentFHGoalStats!$A$3:$AE$998,15,FALSE)</f>
        <v>9.0909090909090912E-2</v>
      </c>
      <c r="I212" s="57">
        <f>VLOOKUP($M212,PercentFHGoalStats!$A$3:$AE$998,17,FALSE)</f>
        <v>0.40909090909090912</v>
      </c>
      <c r="J212" s="57">
        <f>VLOOKUP($M212,PercentFHGoalStats!$A$3:$AE$998,18,FALSE)</f>
        <v>0.27272727272727271</v>
      </c>
      <c r="K212" s="57">
        <f>VLOOKUP($M212,PercentFHGoalStats!$A$3:$AE$998,20,FALSE)</f>
        <v>9.0909090909090912E-2</v>
      </c>
      <c r="L212" s="57">
        <f>VLOOKUP($M212,PercentFHGoalStats!$A$3:$AE$998,21,FALSE)</f>
        <v>0</v>
      </c>
      <c r="M212" s="53" t="str">
        <f>Fixtures!A212</f>
        <v>Yokohama F. Marinos</v>
      </c>
      <c r="N212" s="54">
        <f>Fixtures!D212</f>
        <v>43694</v>
      </c>
      <c r="O212" s="53" t="str">
        <f>Fixtures!B212</f>
        <v>Cerezo Osaka</v>
      </c>
      <c r="P212" s="57">
        <f>VLOOKUP($O212,PercentFHGoalStats!$A$3:$AE$998,5,FALSE)</f>
        <v>0.42857142857142855</v>
      </c>
      <c r="Q212" s="57">
        <f>VLOOKUP($O212,PercentFHGoalStats!$A$3:$AE$998,7,FALSE)</f>
        <v>0.45454545454545453</v>
      </c>
      <c r="R212" s="57">
        <f>VLOOKUP($O212,PercentFHGoalStats!$A$3:$AE$998,8,FALSE)</f>
        <v>0</v>
      </c>
      <c r="S212" s="57">
        <f>VLOOKUP($O212,PercentFHGoalStats!$A$3:$AE$998,10,FALSE)</f>
        <v>0</v>
      </c>
      <c r="T212" s="57">
        <f>VLOOKUP($O212,PercentFHGoalStats!$A$3:$AE$998,11,FALSE)</f>
        <v>0.38095238095238093</v>
      </c>
      <c r="U212" s="57">
        <f>VLOOKUP($O212,PercentFHGoalStats!$A$3:$AE$998,13,FALSE)</f>
        <v>0.45454545454545453</v>
      </c>
      <c r="V212" s="57">
        <f>VLOOKUP($O212,PercentFHGoalStats!$A$3:$AE$998,14,FALSE)</f>
        <v>0</v>
      </c>
      <c r="W212" s="57">
        <f>VLOOKUP($O212,PercentFHGoalStats!$A$3:$AE$998,16,FALSE)</f>
        <v>0</v>
      </c>
      <c r="X212" s="57">
        <f>VLOOKUP($O212,PercentFHGoalStats!$A$3:$AE$998,17,FALSE)</f>
        <v>4.7619047619047616E-2</v>
      </c>
      <c r="Y212" s="57">
        <f>VLOOKUP($O212,PercentFHGoalStats!$A$3:$AE$998,19,FALSE)</f>
        <v>0</v>
      </c>
      <c r="Z212" s="57">
        <f>VLOOKUP($O212,PercentFHGoalStats!$A$3:$AE$998,20,FALSE)</f>
        <v>0</v>
      </c>
      <c r="AA212" s="57">
        <f>VLOOKUP($O212,PercentFHGoalStats!$A$3:$AE$998,22,FALSE)</f>
        <v>0</v>
      </c>
    </row>
    <row r="213" spans="1:27" x14ac:dyDescent="0.3">
      <c r="A213" s="57">
        <f>VLOOKUP($M213,PercentFHGoalStats!$A$3:$AE$998,5,FALSE)</f>
        <v>0.47619047619047616</v>
      </c>
      <c r="B213" s="57">
        <f>VLOOKUP($M213,PercentFHGoalStats!$A$3:$AE$998,6,FALSE)</f>
        <v>0.45454545454545453</v>
      </c>
      <c r="C213" s="57">
        <f>VLOOKUP($M213,PercentFHGoalStats!$A$3:$AE$998,8,FALSE)</f>
        <v>0.2857142857142857</v>
      </c>
      <c r="D213" s="57">
        <f>VLOOKUP($M213,PercentFHGoalStats!$A$3:$AE$998,9,FALSE)</f>
        <v>0.18181818181818182</v>
      </c>
      <c r="E213" s="57">
        <f>VLOOKUP($M213,PercentFHGoalStats!$A$3:$AE$998,11,FALSE)</f>
        <v>0.33333333333333331</v>
      </c>
      <c r="F213" s="57">
        <f>VLOOKUP($M213,PercentFHGoalStats!$A$3:$AE$998,12,FALSE)</f>
        <v>0.36363636363636365</v>
      </c>
      <c r="G213" s="57">
        <f>VLOOKUP($M213,PercentFHGoalStats!$A$3:$AE$998,14,FALSE)</f>
        <v>4.7619047619047616E-2</v>
      </c>
      <c r="H213" s="57">
        <f>VLOOKUP($M213,PercentFHGoalStats!$A$3:$AE$998,15,FALSE)</f>
        <v>0</v>
      </c>
      <c r="I213" s="57">
        <f>VLOOKUP($M213,PercentFHGoalStats!$A$3:$AE$998,17,FALSE)</f>
        <v>0.33333333333333331</v>
      </c>
      <c r="J213" s="57">
        <f>VLOOKUP($M213,PercentFHGoalStats!$A$3:$AE$998,18,FALSE)</f>
        <v>0.27272727272727271</v>
      </c>
      <c r="K213" s="57">
        <f>VLOOKUP($M213,PercentFHGoalStats!$A$3:$AE$998,20,FALSE)</f>
        <v>0.19047619047619047</v>
      </c>
      <c r="L213" s="57">
        <f>VLOOKUP($M213,PercentFHGoalStats!$A$3:$AE$998,21,FALSE)</f>
        <v>9.0909090909090912E-2</v>
      </c>
      <c r="M213" s="53" t="str">
        <f>Fixtures!A213</f>
        <v>Shonan Bellmare</v>
      </c>
      <c r="N213" s="54">
        <f>Fixtures!D213</f>
        <v>43694</v>
      </c>
      <c r="O213" s="53" t="str">
        <f>Fixtures!B213</f>
        <v>Sagan Tosu</v>
      </c>
      <c r="P213" s="57">
        <f>VLOOKUP($O213,PercentFHGoalStats!$A$3:$AE$998,5,FALSE)</f>
        <v>0.38095238095238093</v>
      </c>
      <c r="Q213" s="57">
        <f>VLOOKUP($O213,PercentFHGoalStats!$A$3:$AE$998,7,FALSE)</f>
        <v>0.45454545454545453</v>
      </c>
      <c r="R213" s="57">
        <f>VLOOKUP($O213,PercentFHGoalStats!$A$3:$AE$998,8,FALSE)</f>
        <v>0.19047619047619047</v>
      </c>
      <c r="S213" s="57">
        <f>VLOOKUP($O213,PercentFHGoalStats!$A$3:$AE$998,10,FALSE)</f>
        <v>0.27272727272727271</v>
      </c>
      <c r="T213" s="57">
        <f>VLOOKUP($O213,PercentFHGoalStats!$A$3:$AE$998,11,FALSE)</f>
        <v>0.19047619047619047</v>
      </c>
      <c r="U213" s="57">
        <f>VLOOKUP($O213,PercentFHGoalStats!$A$3:$AE$998,13,FALSE)</f>
        <v>0.18181818181818182</v>
      </c>
      <c r="V213" s="57">
        <f>VLOOKUP($O213,PercentFHGoalStats!$A$3:$AE$998,14,FALSE)</f>
        <v>4.7619047619047616E-2</v>
      </c>
      <c r="W213" s="57">
        <f>VLOOKUP($O213,PercentFHGoalStats!$A$3:$AE$998,16,FALSE)</f>
        <v>0</v>
      </c>
      <c r="X213" s="57">
        <f>VLOOKUP($O213,PercentFHGoalStats!$A$3:$AE$998,17,FALSE)</f>
        <v>0.33333333333333331</v>
      </c>
      <c r="Y213" s="57">
        <f>VLOOKUP($O213,PercentFHGoalStats!$A$3:$AE$998,19,FALSE)</f>
        <v>0.45454545454545453</v>
      </c>
      <c r="Z213" s="57">
        <f>VLOOKUP($O213,PercentFHGoalStats!$A$3:$AE$998,20,FALSE)</f>
        <v>0.14285714285714285</v>
      </c>
      <c r="AA213" s="57">
        <f>VLOOKUP($O213,PercentFHGoalStats!$A$3:$AE$998,22,FALSE)</f>
        <v>0.18181818181818182</v>
      </c>
    </row>
    <row r="214" spans="1:27" x14ac:dyDescent="0.3">
      <c r="A214" s="57">
        <f>VLOOKUP($M214,PercentFHGoalStats!$A$3:$AE$998,5,FALSE)</f>
        <v>0.72727272727272729</v>
      </c>
      <c r="B214" s="57">
        <f>VLOOKUP($M214,PercentFHGoalStats!$A$3:$AE$998,6,FALSE)</f>
        <v>0.7</v>
      </c>
      <c r="C214" s="57">
        <f>VLOOKUP($M214,PercentFHGoalStats!$A$3:$AE$998,8,FALSE)</f>
        <v>0.31818181818181818</v>
      </c>
      <c r="D214" s="57">
        <f>VLOOKUP($M214,PercentFHGoalStats!$A$3:$AE$998,9,FALSE)</f>
        <v>0.3</v>
      </c>
      <c r="E214" s="57">
        <f>VLOOKUP($M214,PercentFHGoalStats!$A$3:$AE$998,11,FALSE)</f>
        <v>0.40909090909090912</v>
      </c>
      <c r="F214" s="57">
        <f>VLOOKUP($M214,PercentFHGoalStats!$A$3:$AE$998,12,FALSE)</f>
        <v>0.3</v>
      </c>
      <c r="G214" s="57">
        <f>VLOOKUP($M214,PercentFHGoalStats!$A$3:$AE$998,14,FALSE)</f>
        <v>9.0909090909090912E-2</v>
      </c>
      <c r="H214" s="57">
        <f>VLOOKUP($M214,PercentFHGoalStats!$A$3:$AE$998,15,FALSE)</f>
        <v>0.2</v>
      </c>
      <c r="I214" s="57">
        <f>VLOOKUP($M214,PercentFHGoalStats!$A$3:$AE$998,17,FALSE)</f>
        <v>0.54545454545454541</v>
      </c>
      <c r="J214" s="57">
        <f>VLOOKUP($M214,PercentFHGoalStats!$A$3:$AE$998,18,FALSE)</f>
        <v>0.6</v>
      </c>
      <c r="K214" s="57">
        <f>VLOOKUP($M214,PercentFHGoalStats!$A$3:$AE$998,20,FALSE)</f>
        <v>0.13636363636363635</v>
      </c>
      <c r="L214" s="57">
        <f>VLOOKUP($M214,PercentFHGoalStats!$A$3:$AE$998,21,FALSE)</f>
        <v>0.1</v>
      </c>
      <c r="M214" s="53" t="str">
        <f>Fixtures!A214</f>
        <v>Vissel Kobe</v>
      </c>
      <c r="N214" s="54">
        <f>Fixtures!D214</f>
        <v>43694</v>
      </c>
      <c r="O214" s="53" t="str">
        <f>Fixtures!B214</f>
        <v>Urawa Reds</v>
      </c>
      <c r="P214" s="57">
        <f>VLOOKUP($O214,PercentFHGoalStats!$A$3:$AE$998,5,FALSE)</f>
        <v>0.52380952380952384</v>
      </c>
      <c r="Q214" s="57">
        <f>VLOOKUP($O214,PercentFHGoalStats!$A$3:$AE$998,7,FALSE)</f>
        <v>0.27272727272727271</v>
      </c>
      <c r="R214" s="57">
        <f>VLOOKUP($O214,PercentFHGoalStats!$A$3:$AE$998,8,FALSE)</f>
        <v>0.33333333333333331</v>
      </c>
      <c r="S214" s="57">
        <f>VLOOKUP($O214,PercentFHGoalStats!$A$3:$AE$998,10,FALSE)</f>
        <v>0.18181818181818182</v>
      </c>
      <c r="T214" s="57">
        <f>VLOOKUP($O214,PercentFHGoalStats!$A$3:$AE$998,11,FALSE)</f>
        <v>0.2857142857142857</v>
      </c>
      <c r="U214" s="57">
        <f>VLOOKUP($O214,PercentFHGoalStats!$A$3:$AE$998,13,FALSE)</f>
        <v>9.0909090909090912E-2</v>
      </c>
      <c r="V214" s="57">
        <f>VLOOKUP($O214,PercentFHGoalStats!$A$3:$AE$998,14,FALSE)</f>
        <v>9.5238095238095233E-2</v>
      </c>
      <c r="W214" s="57">
        <f>VLOOKUP($O214,PercentFHGoalStats!$A$3:$AE$998,16,FALSE)</f>
        <v>9.0909090909090912E-2</v>
      </c>
      <c r="X214" s="57">
        <f>VLOOKUP($O214,PercentFHGoalStats!$A$3:$AE$998,17,FALSE)</f>
        <v>0.33333333333333331</v>
      </c>
      <c r="Y214" s="57">
        <f>VLOOKUP($O214,PercentFHGoalStats!$A$3:$AE$998,19,FALSE)</f>
        <v>0.18181818181818182</v>
      </c>
      <c r="Z214" s="57">
        <f>VLOOKUP($O214,PercentFHGoalStats!$A$3:$AE$998,20,FALSE)</f>
        <v>0.19047619047619047</v>
      </c>
      <c r="AA214" s="57">
        <f>VLOOKUP($O214,PercentFHGoalStats!$A$3:$AE$998,22,FALSE)</f>
        <v>9.0909090909090912E-2</v>
      </c>
    </row>
    <row r="215" spans="1:27" x14ac:dyDescent="0.3">
      <c r="A215" s="57">
        <f>VLOOKUP($M215,PercentFHGoalStats!$A$3:$AE$998,5,FALSE)</f>
        <v>0.5</v>
      </c>
      <c r="B215" s="57">
        <f>VLOOKUP($M215,PercentFHGoalStats!$A$3:$AE$998,6,FALSE)</f>
        <v>0.45454545454545453</v>
      </c>
      <c r="C215" s="57">
        <f>VLOOKUP($M215,PercentFHGoalStats!$A$3:$AE$998,8,FALSE)</f>
        <v>0.22727272727272727</v>
      </c>
      <c r="D215" s="57">
        <f>VLOOKUP($M215,PercentFHGoalStats!$A$3:$AE$998,9,FALSE)</f>
        <v>9.0909090909090912E-2</v>
      </c>
      <c r="E215" s="57">
        <f>VLOOKUP($M215,PercentFHGoalStats!$A$3:$AE$998,11,FALSE)</f>
        <v>0.31818181818181818</v>
      </c>
      <c r="F215" s="57">
        <f>VLOOKUP($M215,PercentFHGoalStats!$A$3:$AE$998,12,FALSE)</f>
        <v>0.18181818181818182</v>
      </c>
      <c r="G215" s="57">
        <f>VLOOKUP($M215,PercentFHGoalStats!$A$3:$AE$998,14,FALSE)</f>
        <v>4.5454545454545456E-2</v>
      </c>
      <c r="H215" s="57">
        <f>VLOOKUP($M215,PercentFHGoalStats!$A$3:$AE$998,15,FALSE)</f>
        <v>0</v>
      </c>
      <c r="I215" s="57">
        <f>VLOOKUP($M215,PercentFHGoalStats!$A$3:$AE$998,17,FALSE)</f>
        <v>0.31818181818181818</v>
      </c>
      <c r="J215" s="57">
        <f>VLOOKUP($M215,PercentFHGoalStats!$A$3:$AE$998,18,FALSE)</f>
        <v>0.36363636363636365</v>
      </c>
      <c r="K215" s="57">
        <f>VLOOKUP($M215,PercentFHGoalStats!$A$3:$AE$998,20,FALSE)</f>
        <v>9.0909090909090912E-2</v>
      </c>
      <c r="L215" s="57">
        <f>VLOOKUP($M215,PercentFHGoalStats!$A$3:$AE$998,21,FALSE)</f>
        <v>0</v>
      </c>
      <c r="M215" s="53" t="str">
        <f>Fixtures!A215</f>
        <v>Oita Trinita</v>
      </c>
      <c r="N215" s="54">
        <f>Fixtures!D215</f>
        <v>43694</v>
      </c>
      <c r="O215" s="53" t="str">
        <f>Fixtures!B215</f>
        <v>Kashima Antlers</v>
      </c>
      <c r="P215" s="57">
        <f>VLOOKUP($O215,PercentFHGoalStats!$A$3:$AE$998,5,FALSE)</f>
        <v>0.66666666666666663</v>
      </c>
      <c r="Q215" s="57">
        <f>VLOOKUP($O215,PercentFHGoalStats!$A$3:$AE$998,7,FALSE)</f>
        <v>0.7</v>
      </c>
      <c r="R215" s="57">
        <f>VLOOKUP($O215,PercentFHGoalStats!$A$3:$AE$998,8,FALSE)</f>
        <v>0.38095238095238093</v>
      </c>
      <c r="S215" s="57">
        <f>VLOOKUP($O215,PercentFHGoalStats!$A$3:$AE$998,10,FALSE)</f>
        <v>0.5</v>
      </c>
      <c r="T215" s="57">
        <f>VLOOKUP($O215,PercentFHGoalStats!$A$3:$AE$998,11,FALSE)</f>
        <v>0.5714285714285714</v>
      </c>
      <c r="U215" s="57">
        <f>VLOOKUP($O215,PercentFHGoalStats!$A$3:$AE$998,13,FALSE)</f>
        <v>0.6</v>
      </c>
      <c r="V215" s="57">
        <f>VLOOKUP($O215,PercentFHGoalStats!$A$3:$AE$998,14,FALSE)</f>
        <v>0.19047619047619047</v>
      </c>
      <c r="W215" s="57">
        <f>VLOOKUP($O215,PercentFHGoalStats!$A$3:$AE$998,16,FALSE)</f>
        <v>0.2</v>
      </c>
      <c r="X215" s="57">
        <f>VLOOKUP($O215,PercentFHGoalStats!$A$3:$AE$998,17,FALSE)</f>
        <v>0.2857142857142857</v>
      </c>
      <c r="Y215" s="57">
        <f>VLOOKUP($O215,PercentFHGoalStats!$A$3:$AE$998,19,FALSE)</f>
        <v>0.3</v>
      </c>
      <c r="Z215" s="57">
        <f>VLOOKUP($O215,PercentFHGoalStats!$A$3:$AE$998,20,FALSE)</f>
        <v>4.7619047619047616E-2</v>
      </c>
      <c r="AA215" s="57">
        <f>VLOOKUP($O215,PercentFHGoalStats!$A$3:$AE$998,22,FALSE)</f>
        <v>0.1</v>
      </c>
    </row>
    <row r="216" spans="1:27" x14ac:dyDescent="0.3">
      <c r="A216" s="57">
        <f>VLOOKUP($M216,PercentFHGoalStats!$A$3:$AE$998,5,FALSE)</f>
        <v>0.92307692307692313</v>
      </c>
      <c r="B216" s="57">
        <f>VLOOKUP($M216,PercentFHGoalStats!$A$3:$AE$998,6,FALSE)</f>
        <v>1</v>
      </c>
      <c r="C216" s="57">
        <f>VLOOKUP($M216,PercentFHGoalStats!$A$3:$AE$998,8,FALSE)</f>
        <v>0.61538461538461542</v>
      </c>
      <c r="D216" s="57">
        <f>VLOOKUP($M216,PercentFHGoalStats!$A$3:$AE$998,9,FALSE)</f>
        <v>0.66666666666666663</v>
      </c>
      <c r="E216" s="57">
        <f>VLOOKUP($M216,PercentFHGoalStats!$A$3:$AE$998,11,FALSE)</f>
        <v>0.53846153846153844</v>
      </c>
      <c r="F216" s="57">
        <f>VLOOKUP($M216,PercentFHGoalStats!$A$3:$AE$998,12,FALSE)</f>
        <v>0.83333333333333337</v>
      </c>
      <c r="G216" s="57">
        <f>VLOOKUP($M216,PercentFHGoalStats!$A$3:$AE$998,14,FALSE)</f>
        <v>7.6923076923076927E-2</v>
      </c>
      <c r="H216" s="57">
        <f>VLOOKUP($M216,PercentFHGoalStats!$A$3:$AE$998,15,FALSE)</f>
        <v>0.16666666666666666</v>
      </c>
      <c r="I216" s="57">
        <f>VLOOKUP($M216,PercentFHGoalStats!$A$3:$AE$998,17,FALSE)</f>
        <v>0.84615384615384615</v>
      </c>
      <c r="J216" s="57">
        <f>VLOOKUP($M216,PercentFHGoalStats!$A$3:$AE$998,18,FALSE)</f>
        <v>0.83333333333333337</v>
      </c>
      <c r="K216" s="57">
        <f>VLOOKUP($M216,PercentFHGoalStats!$A$3:$AE$998,20,FALSE)</f>
        <v>0.30769230769230771</v>
      </c>
      <c r="L216" s="57">
        <f>VLOOKUP($M216,PercentFHGoalStats!$A$3:$AE$998,21,FALSE)</f>
        <v>0.16666666666666666</v>
      </c>
      <c r="M216" s="53" t="str">
        <f>Fixtures!A216</f>
        <v>Fortaleza</v>
      </c>
      <c r="N216" s="54">
        <f>Fixtures!D216</f>
        <v>43694</v>
      </c>
      <c r="O216" s="53" t="str">
        <f>Fixtures!B216</f>
        <v>Internacional</v>
      </c>
      <c r="P216" s="57">
        <f>VLOOKUP($O216,PercentFHGoalStats!$A$3:$AE$998,5,FALSE)</f>
        <v>0.84615384615384615</v>
      </c>
      <c r="Q216" s="57">
        <f>VLOOKUP($O216,PercentFHGoalStats!$A$3:$AE$998,7,FALSE)</f>
        <v>0.66666666666666663</v>
      </c>
      <c r="R216" s="57">
        <f>VLOOKUP($O216,PercentFHGoalStats!$A$3:$AE$998,8,FALSE)</f>
        <v>0.46153846153846156</v>
      </c>
      <c r="S216" s="57">
        <f>VLOOKUP($O216,PercentFHGoalStats!$A$3:$AE$998,10,FALSE)</f>
        <v>0.5</v>
      </c>
      <c r="T216" s="57">
        <f>VLOOKUP($O216,PercentFHGoalStats!$A$3:$AE$998,11,FALSE)</f>
        <v>0.61538461538461542</v>
      </c>
      <c r="U216" s="57">
        <f>VLOOKUP($O216,PercentFHGoalStats!$A$3:$AE$998,13,FALSE)</f>
        <v>0.16666666666666666</v>
      </c>
      <c r="V216" s="57">
        <f>VLOOKUP($O216,PercentFHGoalStats!$A$3:$AE$998,14,FALSE)</f>
        <v>7.6923076923076927E-2</v>
      </c>
      <c r="W216" s="57">
        <f>VLOOKUP($O216,PercentFHGoalStats!$A$3:$AE$998,16,FALSE)</f>
        <v>0</v>
      </c>
      <c r="X216" s="57">
        <f>VLOOKUP($O216,PercentFHGoalStats!$A$3:$AE$998,17,FALSE)</f>
        <v>0.46153846153846156</v>
      </c>
      <c r="Y216" s="57">
        <f>VLOOKUP($O216,PercentFHGoalStats!$A$3:$AE$998,19,FALSE)</f>
        <v>0.66666666666666663</v>
      </c>
      <c r="Z216" s="57">
        <f>VLOOKUP($O216,PercentFHGoalStats!$A$3:$AE$998,20,FALSE)</f>
        <v>0.23076923076923078</v>
      </c>
      <c r="AA216" s="57">
        <f>VLOOKUP($O216,PercentFHGoalStats!$A$3:$AE$998,22,FALSE)</f>
        <v>0.5</v>
      </c>
    </row>
  </sheetData>
  <autoFilter ref="N1:N216" xr:uid="{D7D84BE0-3867-4C56-86F7-0368DC1BF376}"/>
  <conditionalFormatting sqref="P1:AA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L216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AA216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C5FE-4944-4808-9F87-6D9986C3301E}">
  <dimension ref="A1:AF602"/>
  <sheetViews>
    <sheetView topLeftCell="A564" workbookViewId="0">
      <selection activeCell="B380" sqref="B380:V602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8" style="4" bestFit="1" customWidth="1"/>
    <col min="8" max="8" width="7.33203125" style="9" bestFit="1" customWidth="1"/>
    <col min="9" max="9" width="7.33203125" style="4" bestFit="1" customWidth="1"/>
    <col min="10" max="10" width="8" style="4" bestFit="1" customWidth="1"/>
    <col min="11" max="11" width="7.33203125" style="9" bestFit="1" customWidth="1"/>
    <col min="12" max="12" width="8" style="4" bestFit="1" customWidth="1"/>
    <col min="13" max="13" width="7.33203125" style="4" bestFit="1" customWidth="1"/>
    <col min="14" max="14" width="7.33203125" style="9" bestFit="1" customWidth="1"/>
    <col min="15" max="15" width="7" style="4" bestFit="1" customWidth="1"/>
    <col min="16" max="16" width="7.33203125" style="4" bestFit="1" customWidth="1"/>
    <col min="17" max="17" width="7.33203125" style="9" bestFit="1" customWidth="1"/>
    <col min="18" max="18" width="7.33203125" style="4" bestFit="1" customWidth="1"/>
    <col min="19" max="19" width="8" style="4" bestFit="1" customWidth="1"/>
    <col min="20" max="20" width="7" style="9" bestFit="1" customWidth="1"/>
    <col min="21" max="22" width="7.33203125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52</v>
      </c>
      <c r="F1" s="63"/>
      <c r="G1" s="63"/>
      <c r="H1" s="63" t="s">
        <v>53</v>
      </c>
      <c r="I1" s="63"/>
      <c r="J1" s="63"/>
      <c r="K1" s="63" t="s">
        <v>54</v>
      </c>
      <c r="L1" s="63"/>
      <c r="M1" s="63"/>
      <c r="N1" s="63" t="s">
        <v>55</v>
      </c>
      <c r="O1" s="63"/>
      <c r="P1" s="63"/>
      <c r="Q1" s="63" t="s">
        <v>56</v>
      </c>
      <c r="R1" s="63"/>
      <c r="S1" s="63"/>
      <c r="T1" s="63" t="s">
        <v>57</v>
      </c>
      <c r="U1" s="63"/>
      <c r="V1" s="63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527</v>
      </c>
      <c r="B3" s="9">
        <f>COUNTIF(Sta!A:A,A3)</f>
        <v>2</v>
      </c>
      <c r="C3" s="4">
        <f>COUNTIF(Sta!B:B,A3)</f>
        <v>2</v>
      </c>
      <c r="D3" s="4">
        <f>B3+C3</f>
        <v>4</v>
      </c>
      <c r="E3" s="12">
        <f>(COUNTIFS(Sta!$A:$A,$A3,Sta!$Q:$Q,"&gt;0.5") +COUNTIFS(Sta!$B:$B,$A3,Sta!$Q:$Q,"&gt;0.5"))/$D3</f>
        <v>1</v>
      </c>
      <c r="F3" s="7">
        <f>COUNTIFS(Sta!$A:$A,$A3,Sta!$Q:$Q,"&gt;0.5")/$B3</f>
        <v>1</v>
      </c>
      <c r="G3" s="7">
        <f>COUNTIFS(Sta!$B:$B,$A3,Sta!$Q:$Q,"&gt;0.5")/$C3</f>
        <v>1</v>
      </c>
      <c r="H3" s="12">
        <f>(COUNTIFS(Sta!$A:$A,$A3,Sta!$Q:$Q,"&gt;1.5") +COUNTIFS(Sta!$B:$B,$A3,Sta!$Q:$Q,"&gt;1.5"))/$D3</f>
        <v>0.25</v>
      </c>
      <c r="I3" s="7">
        <f>COUNTIFS(Sta!$A:$A,$A3,Sta!$Q:$Q,"&gt;1.5")/$B3</f>
        <v>0.5</v>
      </c>
      <c r="J3" s="7">
        <f>COUNTIFS(Sta!$B:$B,$A3,Sta!$Q:$Q,"&gt;1.5")/$C3</f>
        <v>0</v>
      </c>
      <c r="K3" s="12">
        <f>(COUNTIFS(Sta!$A:$A,$A3,Sta!$M:$M,"&gt;0.5") +COUNTIFS(Sta!$B:$B,$A3,Sta!$O:$O,"&gt;0.5"))/$D3</f>
        <v>0.25</v>
      </c>
      <c r="L3" s="7">
        <f>COUNTIFS(Sta!$A:$A,$A3,Sta!$M:$M,"&gt;0.5")/$B3</f>
        <v>0.5</v>
      </c>
      <c r="M3" s="7">
        <f>COUNTIFS(Sta!$B:$B,$A3,Sta!$O:$O,"&gt;0.5")/$C3</f>
        <v>0</v>
      </c>
      <c r="N3" s="12">
        <f>(COUNTIFS(Sta!$A:$A,$A3,Sta!$M:$M,"&gt;1.5") +COUNTIFS(Sta!$B:$B,$A3,Sta!$O:$O,"&gt;1.5"))/$D3</f>
        <v>0</v>
      </c>
      <c r="O3" s="7">
        <f>COUNTIFS(Sta!$A:$A,$A3,Sta!$M:$M,"&gt;1.5")/$B3</f>
        <v>0</v>
      </c>
      <c r="P3" s="7">
        <f>COUNTIFS(Sta!$B:$B,$A3,Sta!$O:$O,"&gt;1.5")/$C3</f>
        <v>0</v>
      </c>
      <c r="Q3" s="12">
        <f>(COUNTIFS(Sta!$A:$A,$A3,Sta!$N:$N,"&gt;0.5") +COUNTIFS(Sta!$B:$B,$A3,Sta!$P:$P,"&gt;0.5"))/$D3</f>
        <v>1</v>
      </c>
      <c r="R3" s="7">
        <f>COUNTIFS(Sta!$A:$A,$A3,Sta!$N:$N,"&gt;0.5")/$B3</f>
        <v>1</v>
      </c>
      <c r="S3" s="7">
        <f>COUNTIFS(Sta!$B:$B,$A3,Sta!$P:$P,"&gt;0.5")/$C3</f>
        <v>1</v>
      </c>
      <c r="T3" s="12">
        <f>(COUNTIFS(Sta!$A:$A,$A3,Sta!$N:$N,"&gt;1.5") +COUNTIFS(Sta!$B:$B,$A3,Sta!$P:$P,"&gt;1.5"))/$D3</f>
        <v>0</v>
      </c>
      <c r="U3" s="7">
        <f>COUNTIFS(Sta!$A:$A,$A3,Sta!$N:$N,"&gt;1.5")/$B3</f>
        <v>0</v>
      </c>
      <c r="V3" s="7">
        <f>COUNTIFS(Sta!$B:$B,$A3,Sta!$P:$P,"&gt;1.5")/$C3</f>
        <v>0</v>
      </c>
    </row>
    <row r="4" spans="1:32" x14ac:dyDescent="0.3">
      <c r="A4" t="s">
        <v>424</v>
      </c>
      <c r="B4" s="9">
        <f>COUNTIF(Sta!A:A,A4)</f>
        <v>1</v>
      </c>
      <c r="C4" s="4">
        <f>COUNTIF(Sta!B:B,A4)</f>
        <v>0</v>
      </c>
      <c r="D4" s="4">
        <f t="shared" ref="D4:D22" si="0">B4+C4</f>
        <v>1</v>
      </c>
      <c r="E4" s="12">
        <f>(COUNTIFS(Sta!$A:$A,$A4,Sta!$Q:$Q,"&gt;0.5") +COUNTIFS(Sta!$B:$B,$A4,Sta!$Q:$Q,"&gt;0.5"))/$D4</f>
        <v>1</v>
      </c>
      <c r="F4" s="7">
        <f>COUNTIFS(Sta!$A:$A,$A4,Sta!$Q:$Q,"&gt;0.5")/$B4</f>
        <v>1</v>
      </c>
      <c r="G4" s="7" t="e">
        <f>COUNTIFS(Sta!$B:$B,$A4,Sta!$Q:$Q,"&gt;0.5")/$C4</f>
        <v>#DIV/0!</v>
      </c>
      <c r="H4" s="12">
        <f>(COUNTIFS(Sta!$A:$A,$A4,Sta!$Q:$Q,"&gt;1.5") +COUNTIFS(Sta!$B:$B,$A4,Sta!$Q:$Q,"&gt;1.5"))/$D4</f>
        <v>1</v>
      </c>
      <c r="I4" s="7">
        <f>COUNTIFS(Sta!$A:$A,$A4,Sta!$Q:$Q,"&gt;1.5")/$B4</f>
        <v>1</v>
      </c>
      <c r="J4" s="7" t="e">
        <f>COUNTIFS(Sta!$B:$B,$A4,Sta!$Q:$Q,"&gt;1.5")/$C4</f>
        <v>#DIV/0!</v>
      </c>
      <c r="K4" s="12">
        <f>(COUNTIFS(Sta!$A:$A,$A4,Sta!$M:$M,"&gt;0.5") +COUNTIFS(Sta!$B:$B,$A4,Sta!$O:$O,"&gt;0.5"))/$D4</f>
        <v>1</v>
      </c>
      <c r="L4" s="7">
        <f>COUNTIFS(Sta!$A:$A,$A4,Sta!$M:$M,"&gt;0.5")/$B4</f>
        <v>1</v>
      </c>
      <c r="M4" s="7" t="e">
        <f>COUNTIFS(Sta!$B:$B,$A4,Sta!$O:$O,"&gt;0.5")/$C4</f>
        <v>#DIV/0!</v>
      </c>
      <c r="N4" s="12">
        <f>(COUNTIFS(Sta!$A:$A,$A4,Sta!$M:$M,"&gt;1.5") +COUNTIFS(Sta!$B:$B,$A4,Sta!$O:$O,"&gt;1.5"))/$D4</f>
        <v>1</v>
      </c>
      <c r="O4" s="7">
        <f>COUNTIFS(Sta!$A:$A,$A4,Sta!$M:$M,"&gt;1.5")/$B4</f>
        <v>1</v>
      </c>
      <c r="P4" s="7" t="e">
        <f>COUNTIFS(Sta!$B:$B,$A4,Sta!$O:$O,"&gt;1.5")/$C4</f>
        <v>#DIV/0!</v>
      </c>
      <c r="Q4" s="12">
        <f>(COUNTIFS(Sta!$A:$A,$A4,Sta!$N:$N,"&gt;0.5") +COUNTIFS(Sta!$B:$B,$A4,Sta!$P:$P,"&gt;0.5"))/$D4</f>
        <v>1</v>
      </c>
      <c r="R4" s="7">
        <f>COUNTIFS(Sta!$A:$A,$A4,Sta!$N:$N,"&gt;0.5")/$B4</f>
        <v>1</v>
      </c>
      <c r="S4" s="7" t="e">
        <f>COUNTIFS(Sta!$B:$B,$A4,Sta!$P:$P,"&gt;0.5")/$C4</f>
        <v>#DIV/0!</v>
      </c>
      <c r="T4" s="12">
        <f>(COUNTIFS(Sta!$A:$A,$A4,Sta!$N:$N,"&gt;1.5") +COUNTIFS(Sta!$B:$B,$A4,Sta!$P:$P,"&gt;1.5"))/$D4</f>
        <v>1</v>
      </c>
      <c r="U4" s="7">
        <f>COUNTIFS(Sta!$A:$A,$A4,Sta!$N:$N,"&gt;1.5")/$B4</f>
        <v>1</v>
      </c>
      <c r="V4" s="7" t="e">
        <f>COUNTIFS(Sta!$B:$B,$A4,Sta!$P:$P,"&gt;1.5")/$C4</f>
        <v>#DIV/0!</v>
      </c>
    </row>
    <row r="5" spans="1:32" x14ac:dyDescent="0.3">
      <c r="A5" t="s">
        <v>387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2" t="e">
        <f>(COUNTIFS(Sta!$A:$A,$A5,Sta!$Q:$Q,"&gt;0.5") +COUNTIFS(Sta!$B:$B,$A5,Sta!$Q:$Q,"&gt;0.5"))/$D5</f>
        <v>#DIV/0!</v>
      </c>
      <c r="F5" s="7" t="e">
        <f>COUNTIFS(Sta!$A:$A,$A5,Sta!$Q:$Q,"&gt;0.5")/$B5</f>
        <v>#DIV/0!</v>
      </c>
      <c r="G5" s="7" t="e">
        <f>COUNTIFS(Sta!$B:$B,$A5,Sta!$Q:$Q,"&gt;0.5")/$C5</f>
        <v>#DIV/0!</v>
      </c>
      <c r="H5" s="12" t="e">
        <f>(COUNTIFS(Sta!$A:$A,$A5,Sta!$Q:$Q,"&gt;1.5") +COUNTIFS(Sta!$B:$B,$A5,Sta!$Q:$Q,"&gt;1.5"))/$D5</f>
        <v>#DIV/0!</v>
      </c>
      <c r="I5" s="7" t="e">
        <f>COUNTIFS(Sta!$A:$A,$A5,Sta!$Q:$Q,"&gt;1.5")/$B5</f>
        <v>#DIV/0!</v>
      </c>
      <c r="J5" s="7" t="e">
        <f>COUNTIFS(Sta!$B:$B,$A5,Sta!$Q:$Q,"&gt;1.5")/$C5</f>
        <v>#DIV/0!</v>
      </c>
      <c r="K5" s="12" t="e">
        <f>(COUNTIFS(Sta!$A:$A,$A5,Sta!$M:$M,"&gt;0.5") +COUNTIFS(Sta!$B:$B,$A5,Sta!$O:$O,"&gt;0.5"))/$D5</f>
        <v>#DIV/0!</v>
      </c>
      <c r="L5" s="7" t="e">
        <f>COUNTIFS(Sta!$A:$A,$A5,Sta!$M:$M,"&gt;0.5")/$B5</f>
        <v>#DIV/0!</v>
      </c>
      <c r="M5" s="7" t="e">
        <f>COUNTIFS(Sta!$B:$B,$A5,Sta!$O:$O,"&gt;0.5")/$C5</f>
        <v>#DIV/0!</v>
      </c>
      <c r="N5" s="12" t="e">
        <f>(COUNTIFS(Sta!$A:$A,$A5,Sta!$M:$M,"&gt;1.5") +COUNTIFS(Sta!$B:$B,$A5,Sta!$O:$O,"&gt;1.5"))/$D5</f>
        <v>#DIV/0!</v>
      </c>
      <c r="O5" s="7" t="e">
        <f>COUNTIFS(Sta!$A:$A,$A5,Sta!$M:$M,"&gt;1.5")/$B5</f>
        <v>#DIV/0!</v>
      </c>
      <c r="P5" s="7" t="e">
        <f>COUNTIFS(Sta!$B:$B,$A5,Sta!$O:$O,"&gt;1.5")/$C5</f>
        <v>#DIV/0!</v>
      </c>
      <c r="Q5" s="12" t="e">
        <f>(COUNTIFS(Sta!$A:$A,$A5,Sta!$N:$N,"&gt;0.5") +COUNTIFS(Sta!$B:$B,$A5,Sta!$P:$P,"&gt;0.5"))/$D5</f>
        <v>#DIV/0!</v>
      </c>
      <c r="R5" s="7" t="e">
        <f>COUNTIFS(Sta!$A:$A,$A5,Sta!$N:$N,"&gt;0.5")/$B5</f>
        <v>#DIV/0!</v>
      </c>
      <c r="S5" s="7" t="e">
        <f>COUNTIFS(Sta!$B:$B,$A5,Sta!$P:$P,"&gt;0.5")/$C5</f>
        <v>#DIV/0!</v>
      </c>
      <c r="T5" s="12" t="e">
        <f>(COUNTIFS(Sta!$A:$A,$A5,Sta!$N:$N,"&gt;1.5") +COUNTIFS(Sta!$B:$B,$A5,Sta!$P:$P,"&gt;1.5"))/$D5</f>
        <v>#DIV/0!</v>
      </c>
      <c r="U5" s="7" t="e">
        <f>COUNTIFS(Sta!$A:$A,$A5,Sta!$N:$N,"&gt;1.5")/$B5</f>
        <v>#DIV/0!</v>
      </c>
      <c r="V5" s="7" t="e">
        <f>COUNTIFS(Sta!$B:$B,$A5,Sta!$P:$P,"&gt;1.5")/$C5</f>
        <v>#DIV/0!</v>
      </c>
    </row>
    <row r="6" spans="1:32" x14ac:dyDescent="0.3">
      <c r="A6" t="s">
        <v>380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2" t="e">
        <f>(COUNTIFS(Sta!$A:$A,$A6,Sta!$Q:$Q,"&gt;0.5") +COUNTIFS(Sta!$B:$B,$A6,Sta!$Q:$Q,"&gt;0.5"))/$D6</f>
        <v>#DIV/0!</v>
      </c>
      <c r="F6" s="7" t="e">
        <f>COUNTIFS(Sta!$A:$A,$A6,Sta!$Q:$Q,"&gt;0.5")/$B6</f>
        <v>#DIV/0!</v>
      </c>
      <c r="G6" s="7" t="e">
        <f>COUNTIFS(Sta!$B:$B,$A6,Sta!$Q:$Q,"&gt;0.5")/$C6</f>
        <v>#DIV/0!</v>
      </c>
      <c r="H6" s="12" t="e">
        <f>(COUNTIFS(Sta!$A:$A,$A6,Sta!$Q:$Q,"&gt;1.5") +COUNTIFS(Sta!$B:$B,$A6,Sta!$Q:$Q,"&gt;1.5"))/$D6</f>
        <v>#DIV/0!</v>
      </c>
      <c r="I6" s="7" t="e">
        <f>COUNTIFS(Sta!$A:$A,$A6,Sta!$Q:$Q,"&gt;1.5")/$B6</f>
        <v>#DIV/0!</v>
      </c>
      <c r="J6" s="7" t="e">
        <f>COUNTIFS(Sta!$B:$B,$A6,Sta!$Q:$Q,"&gt;1.5")/$C6</f>
        <v>#DIV/0!</v>
      </c>
      <c r="K6" s="12" t="e">
        <f>(COUNTIFS(Sta!$A:$A,$A6,Sta!$M:$M,"&gt;0.5") +COUNTIFS(Sta!$B:$B,$A6,Sta!$O:$O,"&gt;0.5"))/$D6</f>
        <v>#DIV/0!</v>
      </c>
      <c r="L6" s="7" t="e">
        <f>COUNTIFS(Sta!$A:$A,$A6,Sta!$M:$M,"&gt;0.5")/$B6</f>
        <v>#DIV/0!</v>
      </c>
      <c r="M6" s="7" t="e">
        <f>COUNTIFS(Sta!$B:$B,$A6,Sta!$O:$O,"&gt;0.5")/$C6</f>
        <v>#DIV/0!</v>
      </c>
      <c r="N6" s="12" t="e">
        <f>(COUNTIFS(Sta!$A:$A,$A6,Sta!$M:$M,"&gt;1.5") +COUNTIFS(Sta!$B:$B,$A6,Sta!$O:$O,"&gt;1.5"))/$D6</f>
        <v>#DIV/0!</v>
      </c>
      <c r="O6" s="7" t="e">
        <f>COUNTIFS(Sta!$A:$A,$A6,Sta!$M:$M,"&gt;1.5")/$B6</f>
        <v>#DIV/0!</v>
      </c>
      <c r="P6" s="7" t="e">
        <f>COUNTIFS(Sta!$B:$B,$A6,Sta!$O:$O,"&gt;1.5")/$C6</f>
        <v>#DIV/0!</v>
      </c>
      <c r="Q6" s="12" t="e">
        <f>(COUNTIFS(Sta!$A:$A,$A6,Sta!$N:$N,"&gt;0.5") +COUNTIFS(Sta!$B:$B,$A6,Sta!$P:$P,"&gt;0.5"))/$D6</f>
        <v>#DIV/0!</v>
      </c>
      <c r="R6" s="7" t="e">
        <f>COUNTIFS(Sta!$A:$A,$A6,Sta!$N:$N,"&gt;0.5")/$B6</f>
        <v>#DIV/0!</v>
      </c>
      <c r="S6" s="7" t="e">
        <f>COUNTIFS(Sta!$B:$B,$A6,Sta!$P:$P,"&gt;0.5")/$C6</f>
        <v>#DIV/0!</v>
      </c>
      <c r="T6" s="12" t="e">
        <f>(COUNTIFS(Sta!$A:$A,$A6,Sta!$N:$N,"&gt;1.5") +COUNTIFS(Sta!$B:$B,$A6,Sta!$P:$P,"&gt;1.5"))/$D6</f>
        <v>#DIV/0!</v>
      </c>
      <c r="U6" s="7" t="e">
        <f>COUNTIFS(Sta!$A:$A,$A6,Sta!$N:$N,"&gt;1.5")/$B6</f>
        <v>#DIV/0!</v>
      </c>
      <c r="V6" s="7" t="e">
        <f>COUNTIFS(Sta!$B:$B,$A6,Sta!$P:$P,"&gt;1.5")/$C6</f>
        <v>#DIV/0!</v>
      </c>
    </row>
    <row r="7" spans="1:32" x14ac:dyDescent="0.3">
      <c r="A7" t="s">
        <v>203</v>
      </c>
      <c r="B7" s="9">
        <f>COUNTIF(Sta!A:A,A7)</f>
        <v>0</v>
      </c>
      <c r="C7" s="4">
        <f>COUNTIF(Sta!B:B,A7)</f>
        <v>1</v>
      </c>
      <c r="D7" s="4">
        <f t="shared" si="0"/>
        <v>1</v>
      </c>
      <c r="E7" s="12">
        <f>(COUNTIFS(Sta!$A:$A,$A7,Sta!$Q:$Q,"&gt;0.5") +COUNTIFS(Sta!$B:$B,$A7,Sta!$Q:$Q,"&gt;0.5"))/$D7</f>
        <v>1</v>
      </c>
      <c r="F7" s="7" t="e">
        <f>COUNTIFS(Sta!$A:$A,$A7,Sta!$Q:$Q,"&gt;0.5")/$B7</f>
        <v>#DIV/0!</v>
      </c>
      <c r="G7" s="7">
        <f>COUNTIFS(Sta!$B:$B,$A7,Sta!$Q:$Q,"&gt;0.5")/$C7</f>
        <v>1</v>
      </c>
      <c r="H7" s="12">
        <f>(COUNTIFS(Sta!$A:$A,$A7,Sta!$Q:$Q,"&gt;1.5") +COUNTIFS(Sta!$B:$B,$A7,Sta!$Q:$Q,"&gt;1.5"))/$D7</f>
        <v>0</v>
      </c>
      <c r="I7" s="7" t="e">
        <f>COUNTIFS(Sta!$A:$A,$A7,Sta!$Q:$Q,"&gt;1.5")/$B7</f>
        <v>#DIV/0!</v>
      </c>
      <c r="J7" s="7">
        <f>COUNTIFS(Sta!$B:$B,$A7,Sta!$Q:$Q,"&gt;1.5")/$C7</f>
        <v>0</v>
      </c>
      <c r="K7" s="12">
        <f>(COUNTIFS(Sta!$A:$A,$A7,Sta!$M:$M,"&gt;0.5") +COUNTIFS(Sta!$B:$B,$A7,Sta!$O:$O,"&gt;0.5"))/$D7</f>
        <v>0</v>
      </c>
      <c r="L7" s="7" t="e">
        <f>COUNTIFS(Sta!$A:$A,$A7,Sta!$M:$M,"&gt;0.5")/$B7</f>
        <v>#DIV/0!</v>
      </c>
      <c r="M7" s="7">
        <f>COUNTIFS(Sta!$B:$B,$A7,Sta!$O:$O,"&gt;0.5")/$C7</f>
        <v>0</v>
      </c>
      <c r="N7" s="12">
        <f>(COUNTIFS(Sta!$A:$A,$A7,Sta!$M:$M,"&gt;1.5") +COUNTIFS(Sta!$B:$B,$A7,Sta!$O:$O,"&gt;1.5"))/$D7</f>
        <v>0</v>
      </c>
      <c r="O7" s="7" t="e">
        <f>COUNTIFS(Sta!$A:$A,$A7,Sta!$M:$M,"&gt;1.5")/$B7</f>
        <v>#DIV/0!</v>
      </c>
      <c r="P7" s="7">
        <f>COUNTIFS(Sta!$B:$B,$A7,Sta!$O:$O,"&gt;1.5")/$C7</f>
        <v>0</v>
      </c>
      <c r="Q7" s="12">
        <f>(COUNTIFS(Sta!$A:$A,$A7,Sta!$N:$N,"&gt;0.5") +COUNTIFS(Sta!$B:$B,$A7,Sta!$P:$P,"&gt;0.5"))/$D7</f>
        <v>1</v>
      </c>
      <c r="R7" s="7" t="e">
        <f>COUNTIFS(Sta!$A:$A,$A7,Sta!$N:$N,"&gt;0.5")/$B7</f>
        <v>#DIV/0!</v>
      </c>
      <c r="S7" s="7">
        <f>COUNTIFS(Sta!$B:$B,$A7,Sta!$P:$P,"&gt;0.5")/$C7</f>
        <v>1</v>
      </c>
      <c r="T7" s="12">
        <f>(COUNTIFS(Sta!$A:$A,$A7,Sta!$N:$N,"&gt;1.5") +COUNTIFS(Sta!$B:$B,$A7,Sta!$P:$P,"&gt;1.5"))/$D7</f>
        <v>0</v>
      </c>
      <c r="U7" s="7" t="e">
        <f>COUNTIFS(Sta!$A:$A,$A7,Sta!$N:$N,"&gt;1.5")/$B7</f>
        <v>#DIV/0!</v>
      </c>
      <c r="V7" s="7">
        <f>COUNTIFS(Sta!$B:$B,$A7,Sta!$P:$P,"&gt;1.5")/$C7</f>
        <v>0</v>
      </c>
    </row>
    <row r="8" spans="1:32" x14ac:dyDescent="0.3">
      <c r="A8" t="s">
        <v>439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2" t="e">
        <f>(COUNTIFS(Sta!$A:$A,$A8,Sta!$Q:$Q,"&gt;0.5") +COUNTIFS(Sta!$B:$B,$A8,Sta!$Q:$Q,"&gt;0.5"))/$D8</f>
        <v>#DIV/0!</v>
      </c>
      <c r="F8" s="7" t="e">
        <f>COUNTIFS(Sta!$A:$A,$A8,Sta!$Q:$Q,"&gt;0.5")/$B8</f>
        <v>#DIV/0!</v>
      </c>
      <c r="G8" s="7" t="e">
        <f>COUNTIFS(Sta!$B:$B,$A8,Sta!$Q:$Q,"&gt;0.5")/$C8</f>
        <v>#DIV/0!</v>
      </c>
      <c r="H8" s="12" t="e">
        <f>(COUNTIFS(Sta!$A:$A,$A8,Sta!$Q:$Q,"&gt;1.5") +COUNTIFS(Sta!$B:$B,$A8,Sta!$Q:$Q,"&gt;1.5"))/$D8</f>
        <v>#DIV/0!</v>
      </c>
      <c r="I8" s="7" t="e">
        <f>COUNTIFS(Sta!$A:$A,$A8,Sta!$Q:$Q,"&gt;1.5")/$B8</f>
        <v>#DIV/0!</v>
      </c>
      <c r="J8" s="7" t="e">
        <f>COUNTIFS(Sta!$B:$B,$A8,Sta!$Q:$Q,"&gt;1.5")/$C8</f>
        <v>#DIV/0!</v>
      </c>
      <c r="K8" s="12" t="e">
        <f>(COUNTIFS(Sta!$A:$A,$A8,Sta!$M:$M,"&gt;0.5") +COUNTIFS(Sta!$B:$B,$A8,Sta!$O:$O,"&gt;0.5"))/$D8</f>
        <v>#DIV/0!</v>
      </c>
      <c r="L8" s="7" t="e">
        <f>COUNTIFS(Sta!$A:$A,$A8,Sta!$M:$M,"&gt;0.5")/$B8</f>
        <v>#DIV/0!</v>
      </c>
      <c r="M8" s="7" t="e">
        <f>COUNTIFS(Sta!$B:$B,$A8,Sta!$O:$O,"&gt;0.5")/$C8</f>
        <v>#DIV/0!</v>
      </c>
      <c r="N8" s="12" t="e">
        <f>(COUNTIFS(Sta!$A:$A,$A8,Sta!$M:$M,"&gt;1.5") +COUNTIFS(Sta!$B:$B,$A8,Sta!$O:$O,"&gt;1.5"))/$D8</f>
        <v>#DIV/0!</v>
      </c>
      <c r="O8" s="7" t="e">
        <f>COUNTIFS(Sta!$A:$A,$A8,Sta!$M:$M,"&gt;1.5")/$B8</f>
        <v>#DIV/0!</v>
      </c>
      <c r="P8" s="7" t="e">
        <f>COUNTIFS(Sta!$B:$B,$A8,Sta!$O:$O,"&gt;1.5")/$C8</f>
        <v>#DIV/0!</v>
      </c>
      <c r="Q8" s="12" t="e">
        <f>(COUNTIFS(Sta!$A:$A,$A8,Sta!$N:$N,"&gt;0.5") +COUNTIFS(Sta!$B:$B,$A8,Sta!$P:$P,"&gt;0.5"))/$D8</f>
        <v>#DIV/0!</v>
      </c>
      <c r="R8" s="7" t="e">
        <f>COUNTIFS(Sta!$A:$A,$A8,Sta!$N:$N,"&gt;0.5")/$B8</f>
        <v>#DIV/0!</v>
      </c>
      <c r="S8" s="7" t="e">
        <f>COUNTIFS(Sta!$B:$B,$A8,Sta!$P:$P,"&gt;0.5")/$C8</f>
        <v>#DIV/0!</v>
      </c>
      <c r="T8" s="12" t="e">
        <f>(COUNTIFS(Sta!$A:$A,$A8,Sta!$N:$N,"&gt;1.5") +COUNTIFS(Sta!$B:$B,$A8,Sta!$P:$P,"&gt;1.5"))/$D8</f>
        <v>#DIV/0!</v>
      </c>
      <c r="U8" s="7" t="e">
        <f>COUNTIFS(Sta!$A:$A,$A8,Sta!$N:$N,"&gt;1.5")/$B8</f>
        <v>#DIV/0!</v>
      </c>
      <c r="V8" s="7" t="e">
        <f>COUNTIFS(Sta!$B:$B,$A8,Sta!$P:$P,"&gt;1.5")/$C8</f>
        <v>#DIV/0!</v>
      </c>
    </row>
    <row r="9" spans="1:32" x14ac:dyDescent="0.3">
      <c r="A9" t="s">
        <v>572</v>
      </c>
      <c r="B9" s="9">
        <f>COUNTIF(Sta!A:A,A9)</f>
        <v>2</v>
      </c>
      <c r="C9" s="4">
        <f>COUNTIF(Sta!B:B,A9)</f>
        <v>1</v>
      </c>
      <c r="D9" s="4">
        <f t="shared" si="0"/>
        <v>3</v>
      </c>
      <c r="E9" s="12">
        <f>(COUNTIFS(Sta!$A:$A,$A9,Sta!$Q:$Q,"&gt;0.5") +COUNTIFS(Sta!$B:$B,$A9,Sta!$Q:$Q,"&gt;0.5"))/$D9</f>
        <v>0.66666666666666663</v>
      </c>
      <c r="F9" s="7">
        <f>COUNTIFS(Sta!$A:$A,$A9,Sta!$Q:$Q,"&gt;0.5")/$B9</f>
        <v>0.5</v>
      </c>
      <c r="G9" s="7">
        <f>COUNTIFS(Sta!$B:$B,$A9,Sta!$Q:$Q,"&gt;0.5")/$C9</f>
        <v>1</v>
      </c>
      <c r="H9" s="12">
        <f>(COUNTIFS(Sta!$A:$A,$A9,Sta!$Q:$Q,"&gt;1.5") +COUNTIFS(Sta!$B:$B,$A9,Sta!$Q:$Q,"&gt;1.5"))/$D9</f>
        <v>0.66666666666666663</v>
      </c>
      <c r="I9" s="7">
        <f>COUNTIFS(Sta!$A:$A,$A9,Sta!$Q:$Q,"&gt;1.5")/$B9</f>
        <v>0.5</v>
      </c>
      <c r="J9" s="7">
        <f>COUNTIFS(Sta!$B:$B,$A9,Sta!$Q:$Q,"&gt;1.5")/$C9</f>
        <v>1</v>
      </c>
      <c r="K9" s="12">
        <f>(COUNTIFS(Sta!$A:$A,$A9,Sta!$M:$M,"&gt;0.5") +COUNTIFS(Sta!$B:$B,$A9,Sta!$O:$O,"&gt;0.5"))/$D9</f>
        <v>0.33333333333333331</v>
      </c>
      <c r="L9" s="7">
        <f>COUNTIFS(Sta!$A:$A,$A9,Sta!$M:$M,"&gt;0.5")/$B9</f>
        <v>0</v>
      </c>
      <c r="M9" s="7">
        <f>COUNTIFS(Sta!$B:$B,$A9,Sta!$O:$O,"&gt;0.5")/$C9</f>
        <v>1</v>
      </c>
      <c r="N9" s="12">
        <f>(COUNTIFS(Sta!$A:$A,$A9,Sta!$M:$M,"&gt;1.5") +COUNTIFS(Sta!$B:$B,$A9,Sta!$O:$O,"&gt;1.5"))/$D9</f>
        <v>0</v>
      </c>
      <c r="O9" s="7">
        <f>COUNTIFS(Sta!$A:$A,$A9,Sta!$M:$M,"&gt;1.5")/$B9</f>
        <v>0</v>
      </c>
      <c r="P9" s="7">
        <f>COUNTIFS(Sta!$B:$B,$A9,Sta!$O:$O,"&gt;1.5")/$C9</f>
        <v>0</v>
      </c>
      <c r="Q9" s="12">
        <f>(COUNTIFS(Sta!$A:$A,$A9,Sta!$N:$N,"&gt;0.5") +COUNTIFS(Sta!$B:$B,$A9,Sta!$P:$P,"&gt;0.5"))/$D9</f>
        <v>0.66666666666666663</v>
      </c>
      <c r="R9" s="7">
        <f>COUNTIFS(Sta!$A:$A,$A9,Sta!$N:$N,"&gt;0.5")/$B9</f>
        <v>0.5</v>
      </c>
      <c r="S9" s="7">
        <f>COUNTIFS(Sta!$B:$B,$A9,Sta!$P:$P,"&gt;0.5")/$C9</f>
        <v>1</v>
      </c>
      <c r="T9" s="12">
        <f>(COUNTIFS(Sta!$A:$A,$A9,Sta!$N:$N,"&gt;1.5") +COUNTIFS(Sta!$B:$B,$A9,Sta!$P:$P,"&gt;1.5"))/$D9</f>
        <v>0.66666666666666663</v>
      </c>
      <c r="U9" s="7">
        <f>COUNTIFS(Sta!$A:$A,$A9,Sta!$N:$N,"&gt;1.5")/$B9</f>
        <v>0.5</v>
      </c>
      <c r="V9" s="7">
        <f>COUNTIFS(Sta!$B:$B,$A9,Sta!$P:$P,"&gt;1.5")/$C9</f>
        <v>1</v>
      </c>
    </row>
    <row r="10" spans="1:32" x14ac:dyDescent="0.3">
      <c r="A10" t="s">
        <v>162</v>
      </c>
      <c r="B10" s="9">
        <f>COUNTIF(Sta!A:A,A10)</f>
        <v>1</v>
      </c>
      <c r="C10" s="4">
        <f>COUNTIF(Sta!B:B,A10)</f>
        <v>0</v>
      </c>
      <c r="D10" s="4">
        <f t="shared" si="0"/>
        <v>1</v>
      </c>
      <c r="E10" s="12">
        <f>(COUNTIFS(Sta!$A:$A,$A10,Sta!$Q:$Q,"&gt;0.5") +COUNTIFS(Sta!$B:$B,$A10,Sta!$Q:$Q,"&gt;0.5"))/$D10</f>
        <v>1</v>
      </c>
      <c r="F10" s="7">
        <f>COUNTIFS(Sta!$A:$A,$A10,Sta!$Q:$Q,"&gt;0.5")/$B10</f>
        <v>1</v>
      </c>
      <c r="G10" s="7" t="e">
        <f>COUNTIFS(Sta!$B:$B,$A10,Sta!$Q:$Q,"&gt;0.5")/$C10</f>
        <v>#DIV/0!</v>
      </c>
      <c r="H10" s="12">
        <f>(COUNTIFS(Sta!$A:$A,$A10,Sta!$Q:$Q,"&gt;1.5") +COUNTIFS(Sta!$B:$B,$A10,Sta!$Q:$Q,"&gt;1.5"))/$D10</f>
        <v>1</v>
      </c>
      <c r="I10" s="7">
        <f>COUNTIFS(Sta!$A:$A,$A10,Sta!$Q:$Q,"&gt;1.5")/$B10</f>
        <v>1</v>
      </c>
      <c r="J10" s="7" t="e">
        <f>COUNTIFS(Sta!$B:$B,$A10,Sta!$Q:$Q,"&gt;1.5")/$C10</f>
        <v>#DIV/0!</v>
      </c>
      <c r="K10" s="12">
        <f>(COUNTIFS(Sta!$A:$A,$A10,Sta!$M:$M,"&gt;0.5") +COUNTIFS(Sta!$B:$B,$A10,Sta!$O:$O,"&gt;0.5"))/$D10</f>
        <v>0</v>
      </c>
      <c r="L10" s="7">
        <f>COUNTIFS(Sta!$A:$A,$A10,Sta!$M:$M,"&gt;0.5")/$B10</f>
        <v>0</v>
      </c>
      <c r="M10" s="7" t="e">
        <f>COUNTIFS(Sta!$B:$B,$A10,Sta!$O:$O,"&gt;0.5")/$C10</f>
        <v>#DIV/0!</v>
      </c>
      <c r="N10" s="12">
        <f>(COUNTIFS(Sta!$A:$A,$A10,Sta!$M:$M,"&gt;1.5") +COUNTIFS(Sta!$B:$B,$A10,Sta!$O:$O,"&gt;1.5"))/$D10</f>
        <v>0</v>
      </c>
      <c r="O10" s="7">
        <f>COUNTIFS(Sta!$A:$A,$A10,Sta!$M:$M,"&gt;1.5")/$B10</f>
        <v>0</v>
      </c>
      <c r="P10" s="7" t="e">
        <f>COUNTIFS(Sta!$B:$B,$A10,Sta!$O:$O,"&gt;1.5")/$C10</f>
        <v>#DIV/0!</v>
      </c>
      <c r="Q10" s="12">
        <f>(COUNTIFS(Sta!$A:$A,$A10,Sta!$N:$N,"&gt;0.5") +COUNTIFS(Sta!$B:$B,$A10,Sta!$P:$P,"&gt;0.5"))/$D10</f>
        <v>1</v>
      </c>
      <c r="R10" s="7">
        <f>COUNTIFS(Sta!$A:$A,$A10,Sta!$N:$N,"&gt;0.5")/$B10</f>
        <v>1</v>
      </c>
      <c r="S10" s="7" t="e">
        <f>COUNTIFS(Sta!$B:$B,$A10,Sta!$P:$P,"&gt;0.5")/$C10</f>
        <v>#DIV/0!</v>
      </c>
      <c r="T10" s="12">
        <f>(COUNTIFS(Sta!$A:$A,$A10,Sta!$N:$N,"&gt;1.5") +COUNTIFS(Sta!$B:$B,$A10,Sta!$P:$P,"&gt;1.5"))/$D10</f>
        <v>1</v>
      </c>
      <c r="U10" s="7">
        <f>COUNTIFS(Sta!$A:$A,$A10,Sta!$N:$N,"&gt;1.5")/$B10</f>
        <v>1</v>
      </c>
      <c r="V10" s="7" t="e">
        <f>COUNTIFS(Sta!$B:$B,$A10,Sta!$P:$P,"&gt;1.5")/$C10</f>
        <v>#DIV/0!</v>
      </c>
    </row>
    <row r="11" spans="1:32" x14ac:dyDescent="0.3">
      <c r="A11" t="s">
        <v>3</v>
      </c>
      <c r="B11" s="9">
        <f>COUNTIF(Sta!A:A,A11)</f>
        <v>1</v>
      </c>
      <c r="C11" s="4">
        <f>COUNTIF(Sta!B:B,A11)</f>
        <v>0</v>
      </c>
      <c r="D11" s="4">
        <f t="shared" si="0"/>
        <v>1</v>
      </c>
      <c r="E11" s="12">
        <f>(COUNTIFS(Sta!$A:$A,$A11,Sta!$Q:$Q,"&gt;0.5") +COUNTIFS(Sta!$B:$B,$A11,Sta!$Q:$Q,"&gt;0.5"))/$D11</f>
        <v>1</v>
      </c>
      <c r="F11" s="7">
        <f>COUNTIFS(Sta!$A:$A,$A11,Sta!$Q:$Q,"&gt;0.5")/$B11</f>
        <v>1</v>
      </c>
      <c r="G11" s="7" t="e">
        <f>COUNTIFS(Sta!$B:$B,$A11,Sta!$Q:$Q,"&gt;0.5")/$C11</f>
        <v>#DIV/0!</v>
      </c>
      <c r="H11" s="12">
        <f>(COUNTIFS(Sta!$A:$A,$A11,Sta!$Q:$Q,"&gt;1.5") +COUNTIFS(Sta!$B:$B,$A11,Sta!$Q:$Q,"&gt;1.5"))/$D11</f>
        <v>1</v>
      </c>
      <c r="I11" s="7">
        <f>COUNTIFS(Sta!$A:$A,$A11,Sta!$Q:$Q,"&gt;1.5")/$B11</f>
        <v>1</v>
      </c>
      <c r="J11" s="7" t="e">
        <f>COUNTIFS(Sta!$B:$B,$A11,Sta!$Q:$Q,"&gt;1.5")/$C11</f>
        <v>#DIV/0!</v>
      </c>
      <c r="K11" s="12">
        <f>(COUNTIFS(Sta!$A:$A,$A11,Sta!$M:$M,"&gt;0.5") +COUNTIFS(Sta!$B:$B,$A11,Sta!$O:$O,"&gt;0.5"))/$D11</f>
        <v>1</v>
      </c>
      <c r="L11" s="7">
        <f>COUNTIFS(Sta!$A:$A,$A11,Sta!$M:$M,"&gt;0.5")/$B11</f>
        <v>1</v>
      </c>
      <c r="M11" s="7" t="e">
        <f>COUNTIFS(Sta!$B:$B,$A11,Sta!$O:$O,"&gt;0.5")/$C11</f>
        <v>#DIV/0!</v>
      </c>
      <c r="N11" s="12">
        <f>(COUNTIFS(Sta!$A:$A,$A11,Sta!$M:$M,"&gt;1.5") +COUNTIFS(Sta!$B:$B,$A11,Sta!$O:$O,"&gt;1.5"))/$D11</f>
        <v>0</v>
      </c>
      <c r="O11" s="7">
        <f>COUNTIFS(Sta!$A:$A,$A11,Sta!$M:$M,"&gt;1.5")/$B11</f>
        <v>0</v>
      </c>
      <c r="P11" s="7" t="e">
        <f>COUNTIFS(Sta!$B:$B,$A11,Sta!$O:$O,"&gt;1.5")/$C11</f>
        <v>#DIV/0!</v>
      </c>
      <c r="Q11" s="12">
        <f>(COUNTIFS(Sta!$A:$A,$A11,Sta!$N:$N,"&gt;0.5") +COUNTIFS(Sta!$B:$B,$A11,Sta!$P:$P,"&gt;0.5"))/$D11</f>
        <v>1</v>
      </c>
      <c r="R11" s="7">
        <f>COUNTIFS(Sta!$A:$A,$A11,Sta!$N:$N,"&gt;0.5")/$B11</f>
        <v>1</v>
      </c>
      <c r="S11" s="7" t="e">
        <f>COUNTIFS(Sta!$B:$B,$A11,Sta!$P:$P,"&gt;0.5")/$C11</f>
        <v>#DIV/0!</v>
      </c>
      <c r="T11" s="12">
        <f>(COUNTIFS(Sta!$A:$A,$A11,Sta!$N:$N,"&gt;1.5") +COUNTIFS(Sta!$B:$B,$A11,Sta!$P:$P,"&gt;1.5"))/$D11</f>
        <v>0</v>
      </c>
      <c r="U11" s="7">
        <f>COUNTIFS(Sta!$A:$A,$A11,Sta!$N:$N,"&gt;1.5")/$B11</f>
        <v>0</v>
      </c>
      <c r="V11" s="7" t="e">
        <f>COUNTIFS(Sta!$B:$B,$A11,Sta!$P:$P,"&gt;1.5")/$C11</f>
        <v>#DIV/0!</v>
      </c>
    </row>
    <row r="12" spans="1:32" x14ac:dyDescent="0.3">
      <c r="A12" t="s">
        <v>661</v>
      </c>
      <c r="B12" s="9">
        <f>COUNTIF(Sta!A:A,A12)</f>
        <v>9</v>
      </c>
      <c r="C12" s="4">
        <f>COUNTIF(Sta!B:B,A12)</f>
        <v>9</v>
      </c>
      <c r="D12" s="4">
        <f t="shared" si="0"/>
        <v>18</v>
      </c>
      <c r="E12" s="12">
        <f>(COUNTIFS(Sta!$A:$A,$A12,Sta!$Q:$Q,"&gt;0.5") +COUNTIFS(Sta!$B:$B,$A12,Sta!$Q:$Q,"&gt;0.5"))/$D12</f>
        <v>0.77777777777777779</v>
      </c>
      <c r="F12" s="7">
        <f>COUNTIFS(Sta!$A:$A,$A12,Sta!$Q:$Q,"&gt;0.5")/$B12</f>
        <v>0.77777777777777779</v>
      </c>
      <c r="G12" s="7">
        <f>COUNTIFS(Sta!$B:$B,$A12,Sta!$Q:$Q,"&gt;0.5")/$C12</f>
        <v>0.77777777777777779</v>
      </c>
      <c r="H12" s="12">
        <f>(COUNTIFS(Sta!$A:$A,$A12,Sta!$Q:$Q,"&gt;1.5") +COUNTIFS(Sta!$B:$B,$A12,Sta!$Q:$Q,"&gt;1.5"))/$D12</f>
        <v>0.55555555555555558</v>
      </c>
      <c r="I12" s="7">
        <f>COUNTIFS(Sta!$A:$A,$A12,Sta!$Q:$Q,"&gt;1.5")/$B12</f>
        <v>0.66666666666666663</v>
      </c>
      <c r="J12" s="7">
        <f>COUNTIFS(Sta!$B:$B,$A12,Sta!$Q:$Q,"&gt;1.5")/$C12</f>
        <v>0.44444444444444442</v>
      </c>
      <c r="K12" s="12">
        <f>(COUNTIFS(Sta!$A:$A,$A12,Sta!$M:$M,"&gt;0.5") +COUNTIFS(Sta!$B:$B,$A12,Sta!$O:$O,"&gt;0.5"))/$D12</f>
        <v>0.5</v>
      </c>
      <c r="L12" s="7">
        <f>COUNTIFS(Sta!$A:$A,$A12,Sta!$M:$M,"&gt;0.5")/$B12</f>
        <v>0.55555555555555558</v>
      </c>
      <c r="M12" s="7">
        <f>COUNTIFS(Sta!$B:$B,$A12,Sta!$O:$O,"&gt;0.5")/$C12</f>
        <v>0.44444444444444442</v>
      </c>
      <c r="N12" s="12">
        <f>(COUNTIFS(Sta!$A:$A,$A12,Sta!$M:$M,"&gt;1.5") +COUNTIFS(Sta!$B:$B,$A12,Sta!$O:$O,"&gt;1.5"))/$D12</f>
        <v>5.5555555555555552E-2</v>
      </c>
      <c r="O12" s="7">
        <f>COUNTIFS(Sta!$A:$A,$A12,Sta!$M:$M,"&gt;1.5")/$B12</f>
        <v>0.1111111111111111</v>
      </c>
      <c r="P12" s="7">
        <f>COUNTIFS(Sta!$B:$B,$A12,Sta!$O:$O,"&gt;1.5")/$C12</f>
        <v>0</v>
      </c>
      <c r="Q12" s="12">
        <f>(COUNTIFS(Sta!$A:$A,$A12,Sta!$N:$N,"&gt;0.5") +COUNTIFS(Sta!$B:$B,$A12,Sta!$P:$P,"&gt;0.5"))/$D12</f>
        <v>0.66666666666666663</v>
      </c>
      <c r="R12" s="7">
        <f>COUNTIFS(Sta!$A:$A,$A12,Sta!$N:$N,"&gt;0.5")/$B12</f>
        <v>0.77777777777777779</v>
      </c>
      <c r="S12" s="7">
        <f>COUNTIFS(Sta!$B:$B,$A12,Sta!$P:$P,"&gt;0.5")/$C12</f>
        <v>0.55555555555555558</v>
      </c>
      <c r="T12" s="12">
        <f>(COUNTIFS(Sta!$A:$A,$A12,Sta!$N:$N,"&gt;1.5") +COUNTIFS(Sta!$B:$B,$A12,Sta!$P:$P,"&gt;1.5"))/$D12</f>
        <v>0.16666666666666666</v>
      </c>
      <c r="U12" s="7">
        <f>COUNTIFS(Sta!$A:$A,$A12,Sta!$N:$N,"&gt;1.5")/$B12</f>
        <v>0.1111111111111111</v>
      </c>
      <c r="V12" s="7">
        <f>COUNTIFS(Sta!$B:$B,$A12,Sta!$P:$P,"&gt;1.5")/$C12</f>
        <v>0.22222222222222221</v>
      </c>
    </row>
    <row r="13" spans="1:32" x14ac:dyDescent="0.3">
      <c r="A13" t="s">
        <v>216</v>
      </c>
      <c r="B13" s="9">
        <f>COUNTIF(Sta!A:A,A13)</f>
        <v>1</v>
      </c>
      <c r="C13" s="4">
        <f>COUNTIF(Sta!B:B,A13)</f>
        <v>1</v>
      </c>
      <c r="D13" s="4">
        <f t="shared" si="0"/>
        <v>2</v>
      </c>
      <c r="E13" s="12">
        <f>(COUNTIFS(Sta!$A:$A,$A13,Sta!$Q:$Q,"&gt;0.5") +COUNTIFS(Sta!$B:$B,$A13,Sta!$Q:$Q,"&gt;0.5"))/$D13</f>
        <v>1</v>
      </c>
      <c r="F13" s="7">
        <f>COUNTIFS(Sta!$A:$A,$A13,Sta!$Q:$Q,"&gt;0.5")/$B13</f>
        <v>1</v>
      </c>
      <c r="G13" s="7">
        <f>COUNTIFS(Sta!$B:$B,$A13,Sta!$Q:$Q,"&gt;0.5")/$C13</f>
        <v>1</v>
      </c>
      <c r="H13" s="12">
        <f>(COUNTIFS(Sta!$A:$A,$A13,Sta!$Q:$Q,"&gt;1.5") +COUNTIFS(Sta!$B:$B,$A13,Sta!$Q:$Q,"&gt;1.5"))/$D13</f>
        <v>1</v>
      </c>
      <c r="I13" s="7">
        <f>COUNTIFS(Sta!$A:$A,$A13,Sta!$Q:$Q,"&gt;1.5")/$B13</f>
        <v>1</v>
      </c>
      <c r="J13" s="7">
        <f>COUNTIFS(Sta!$B:$B,$A13,Sta!$Q:$Q,"&gt;1.5")/$C13</f>
        <v>1</v>
      </c>
      <c r="K13" s="12">
        <f>(COUNTIFS(Sta!$A:$A,$A13,Sta!$M:$M,"&gt;0.5") +COUNTIFS(Sta!$B:$B,$A13,Sta!$O:$O,"&gt;0.5"))/$D13</f>
        <v>0.5</v>
      </c>
      <c r="L13" s="7">
        <f>COUNTIFS(Sta!$A:$A,$A13,Sta!$M:$M,"&gt;0.5")/$B13</f>
        <v>1</v>
      </c>
      <c r="M13" s="7">
        <f>COUNTIFS(Sta!$B:$B,$A13,Sta!$O:$O,"&gt;0.5")/$C13</f>
        <v>0</v>
      </c>
      <c r="N13" s="12">
        <f>(COUNTIFS(Sta!$A:$A,$A13,Sta!$M:$M,"&gt;1.5") +COUNTIFS(Sta!$B:$B,$A13,Sta!$O:$O,"&gt;1.5"))/$D13</f>
        <v>0</v>
      </c>
      <c r="O13" s="7">
        <f>COUNTIFS(Sta!$A:$A,$A13,Sta!$M:$M,"&gt;1.5")/$B13</f>
        <v>0</v>
      </c>
      <c r="P13" s="7">
        <f>COUNTIFS(Sta!$B:$B,$A13,Sta!$O:$O,"&gt;1.5")/$C13</f>
        <v>0</v>
      </c>
      <c r="Q13" s="12">
        <f>(COUNTIFS(Sta!$A:$A,$A13,Sta!$N:$N,"&gt;0.5") +COUNTIFS(Sta!$B:$B,$A13,Sta!$P:$P,"&gt;0.5"))/$D13</f>
        <v>1</v>
      </c>
      <c r="R13" s="7">
        <f>COUNTIFS(Sta!$A:$A,$A13,Sta!$N:$N,"&gt;0.5")/$B13</f>
        <v>1</v>
      </c>
      <c r="S13" s="7">
        <f>COUNTIFS(Sta!$B:$B,$A13,Sta!$P:$P,"&gt;0.5")/$C13</f>
        <v>1</v>
      </c>
      <c r="T13" s="12">
        <f>(COUNTIFS(Sta!$A:$A,$A13,Sta!$N:$N,"&gt;1.5") +COUNTIFS(Sta!$B:$B,$A13,Sta!$P:$P,"&gt;1.5"))/$D13</f>
        <v>0.5</v>
      </c>
      <c r="U13" s="7">
        <f>COUNTIFS(Sta!$A:$A,$A13,Sta!$N:$N,"&gt;1.5")/$B13</f>
        <v>0</v>
      </c>
      <c r="V13" s="7">
        <f>COUNTIFS(Sta!$B:$B,$A13,Sta!$P:$P,"&gt;1.5")/$C13</f>
        <v>1</v>
      </c>
    </row>
    <row r="14" spans="1:32" x14ac:dyDescent="0.3">
      <c r="A14" t="s">
        <v>525</v>
      </c>
      <c r="B14" s="9">
        <f>COUNTIF(Sta!A:A,A14)</f>
        <v>1</v>
      </c>
      <c r="C14" s="4">
        <f>COUNTIF(Sta!B:B,A14)</f>
        <v>3</v>
      </c>
      <c r="D14" s="4">
        <f t="shared" si="0"/>
        <v>4</v>
      </c>
      <c r="E14" s="12">
        <f>(COUNTIFS(Sta!$A:$A,$A14,Sta!$Q:$Q,"&gt;0.5") +COUNTIFS(Sta!$B:$B,$A14,Sta!$Q:$Q,"&gt;0.5"))/$D14</f>
        <v>1</v>
      </c>
      <c r="F14" s="7">
        <f>COUNTIFS(Sta!$A:$A,$A14,Sta!$Q:$Q,"&gt;0.5")/$B14</f>
        <v>1</v>
      </c>
      <c r="G14" s="7">
        <f>COUNTIFS(Sta!$B:$B,$A14,Sta!$Q:$Q,"&gt;0.5")/$C14</f>
        <v>1</v>
      </c>
      <c r="H14" s="12">
        <f>(COUNTIFS(Sta!$A:$A,$A14,Sta!$Q:$Q,"&gt;1.5") +COUNTIFS(Sta!$B:$B,$A14,Sta!$Q:$Q,"&gt;1.5"))/$D14</f>
        <v>0.75</v>
      </c>
      <c r="I14" s="7">
        <f>COUNTIFS(Sta!$A:$A,$A14,Sta!$Q:$Q,"&gt;1.5")/$B14</f>
        <v>0</v>
      </c>
      <c r="J14" s="7">
        <f>COUNTIFS(Sta!$B:$B,$A14,Sta!$Q:$Q,"&gt;1.5")/$C14</f>
        <v>1</v>
      </c>
      <c r="K14" s="12">
        <f>(COUNTIFS(Sta!$A:$A,$A14,Sta!$M:$M,"&gt;0.5") +COUNTIFS(Sta!$B:$B,$A14,Sta!$O:$O,"&gt;0.5"))/$D14</f>
        <v>0.5</v>
      </c>
      <c r="L14" s="7">
        <f>COUNTIFS(Sta!$A:$A,$A14,Sta!$M:$M,"&gt;0.5")/$B14</f>
        <v>0</v>
      </c>
      <c r="M14" s="7">
        <f>COUNTIFS(Sta!$B:$B,$A14,Sta!$O:$O,"&gt;0.5")/$C14</f>
        <v>0.66666666666666663</v>
      </c>
      <c r="N14" s="12">
        <f>(COUNTIFS(Sta!$A:$A,$A14,Sta!$M:$M,"&gt;1.5") +COUNTIFS(Sta!$B:$B,$A14,Sta!$O:$O,"&gt;1.5"))/$D14</f>
        <v>0</v>
      </c>
      <c r="O14" s="7">
        <f>COUNTIFS(Sta!$A:$A,$A14,Sta!$M:$M,"&gt;1.5")/$B14</f>
        <v>0</v>
      </c>
      <c r="P14" s="7">
        <f>COUNTIFS(Sta!$B:$B,$A14,Sta!$O:$O,"&gt;1.5")/$C14</f>
        <v>0</v>
      </c>
      <c r="Q14" s="12">
        <f>(COUNTIFS(Sta!$A:$A,$A14,Sta!$N:$N,"&gt;0.5") +COUNTIFS(Sta!$B:$B,$A14,Sta!$P:$P,"&gt;0.5"))/$D14</f>
        <v>1</v>
      </c>
      <c r="R14" s="7">
        <f>COUNTIFS(Sta!$A:$A,$A14,Sta!$N:$N,"&gt;0.5")/$B14</f>
        <v>1</v>
      </c>
      <c r="S14" s="7">
        <f>COUNTIFS(Sta!$B:$B,$A14,Sta!$P:$P,"&gt;0.5")/$C14</f>
        <v>1</v>
      </c>
      <c r="T14" s="12">
        <f>(COUNTIFS(Sta!$A:$A,$A14,Sta!$N:$N,"&gt;1.5") +COUNTIFS(Sta!$B:$B,$A14,Sta!$P:$P,"&gt;1.5"))/$D14</f>
        <v>0.25</v>
      </c>
      <c r="U14" s="7">
        <f>COUNTIFS(Sta!$A:$A,$A14,Sta!$N:$N,"&gt;1.5")/$B14</f>
        <v>0</v>
      </c>
      <c r="V14" s="7">
        <f>COUNTIFS(Sta!$B:$B,$A14,Sta!$P:$P,"&gt;1.5")/$C14</f>
        <v>0.33333333333333331</v>
      </c>
    </row>
    <row r="15" spans="1:32" x14ac:dyDescent="0.3">
      <c r="A15" t="s">
        <v>659</v>
      </c>
      <c r="B15" s="9">
        <f>COUNTIF(Sta!A:A,A15)</f>
        <v>10</v>
      </c>
      <c r="C15" s="4">
        <f>COUNTIF(Sta!B:B,A15)</f>
        <v>8</v>
      </c>
      <c r="D15" s="4">
        <f t="shared" si="0"/>
        <v>18</v>
      </c>
      <c r="E15" s="12">
        <f>(COUNTIFS(Sta!$A:$A,$A15,Sta!$Q:$Q,"&gt;0.5") +COUNTIFS(Sta!$B:$B,$A15,Sta!$Q:$Q,"&gt;0.5"))/$D15</f>
        <v>0.72222222222222221</v>
      </c>
      <c r="F15" s="7">
        <f>COUNTIFS(Sta!$A:$A,$A15,Sta!$Q:$Q,"&gt;0.5")/$B15</f>
        <v>0.7</v>
      </c>
      <c r="G15" s="7">
        <f>COUNTIFS(Sta!$B:$B,$A15,Sta!$Q:$Q,"&gt;0.5")/$C15</f>
        <v>0.75</v>
      </c>
      <c r="H15" s="12">
        <f>(COUNTIFS(Sta!$A:$A,$A15,Sta!$Q:$Q,"&gt;1.5") +COUNTIFS(Sta!$B:$B,$A15,Sta!$Q:$Q,"&gt;1.5"))/$D15</f>
        <v>0.3888888888888889</v>
      </c>
      <c r="I15" s="7">
        <f>COUNTIFS(Sta!$A:$A,$A15,Sta!$Q:$Q,"&gt;1.5")/$B15</f>
        <v>0.3</v>
      </c>
      <c r="J15" s="7">
        <f>COUNTIFS(Sta!$B:$B,$A15,Sta!$Q:$Q,"&gt;1.5")/$C15</f>
        <v>0.5</v>
      </c>
      <c r="K15" s="12">
        <f>(COUNTIFS(Sta!$A:$A,$A15,Sta!$M:$M,"&gt;0.5") +COUNTIFS(Sta!$B:$B,$A15,Sta!$O:$O,"&gt;0.5"))/$D15</f>
        <v>0.61111111111111116</v>
      </c>
      <c r="L15" s="7">
        <f>COUNTIFS(Sta!$A:$A,$A15,Sta!$M:$M,"&gt;0.5")/$B15</f>
        <v>0.6</v>
      </c>
      <c r="M15" s="7">
        <f>COUNTIFS(Sta!$B:$B,$A15,Sta!$O:$O,"&gt;0.5")/$C15</f>
        <v>0.625</v>
      </c>
      <c r="N15" s="12">
        <f>(COUNTIFS(Sta!$A:$A,$A15,Sta!$M:$M,"&gt;1.5") +COUNTIFS(Sta!$B:$B,$A15,Sta!$O:$O,"&gt;1.5"))/$D15</f>
        <v>0.22222222222222221</v>
      </c>
      <c r="O15" s="7">
        <f>COUNTIFS(Sta!$A:$A,$A15,Sta!$M:$M,"&gt;1.5")/$B15</f>
        <v>0.2</v>
      </c>
      <c r="P15" s="7">
        <f>COUNTIFS(Sta!$B:$B,$A15,Sta!$O:$O,"&gt;1.5")/$C15</f>
        <v>0.25</v>
      </c>
      <c r="Q15" s="12">
        <f>(COUNTIFS(Sta!$A:$A,$A15,Sta!$N:$N,"&gt;0.5") +COUNTIFS(Sta!$B:$B,$A15,Sta!$P:$P,"&gt;0.5"))/$D15</f>
        <v>0.22222222222222221</v>
      </c>
      <c r="R15" s="7">
        <f>COUNTIFS(Sta!$A:$A,$A15,Sta!$N:$N,"&gt;0.5")/$B15</f>
        <v>0.2</v>
      </c>
      <c r="S15" s="7">
        <f>COUNTIFS(Sta!$B:$B,$A15,Sta!$P:$P,"&gt;0.5")/$C15</f>
        <v>0.25</v>
      </c>
      <c r="T15" s="12">
        <f>(COUNTIFS(Sta!$A:$A,$A15,Sta!$N:$N,"&gt;1.5") +COUNTIFS(Sta!$B:$B,$A15,Sta!$P:$P,"&gt;1.5"))/$D15</f>
        <v>0.1111111111111111</v>
      </c>
      <c r="U15" s="7">
        <f>COUNTIFS(Sta!$A:$A,$A15,Sta!$N:$N,"&gt;1.5")/$B15</f>
        <v>0</v>
      </c>
      <c r="V15" s="7">
        <f>COUNTIFS(Sta!$B:$B,$A15,Sta!$P:$P,"&gt;1.5")/$C15</f>
        <v>0.25</v>
      </c>
    </row>
    <row r="16" spans="1:32" x14ac:dyDescent="0.3">
      <c r="A16" t="s">
        <v>376</v>
      </c>
      <c r="B16" s="9">
        <f>COUNTIF(Sta!A:A,A16)</f>
        <v>2</v>
      </c>
      <c r="C16" s="4">
        <f>COUNTIF(Sta!B:B,A16)</f>
        <v>1</v>
      </c>
      <c r="D16" s="4">
        <f t="shared" si="0"/>
        <v>3</v>
      </c>
      <c r="E16" s="12">
        <f>(COUNTIFS(Sta!$A:$A,$A16,Sta!$Q:$Q,"&gt;0.5") +COUNTIFS(Sta!$B:$B,$A16,Sta!$Q:$Q,"&gt;0.5"))/$D16</f>
        <v>1</v>
      </c>
      <c r="F16" s="7">
        <f>COUNTIFS(Sta!$A:$A,$A16,Sta!$Q:$Q,"&gt;0.5")/$B16</f>
        <v>1</v>
      </c>
      <c r="G16" s="7">
        <f>COUNTIFS(Sta!$B:$B,$A16,Sta!$Q:$Q,"&gt;0.5")/$C16</f>
        <v>1</v>
      </c>
      <c r="H16" s="12">
        <f>(COUNTIFS(Sta!$A:$A,$A16,Sta!$Q:$Q,"&gt;1.5") +COUNTIFS(Sta!$B:$B,$A16,Sta!$Q:$Q,"&gt;1.5"))/$D16</f>
        <v>0.33333333333333331</v>
      </c>
      <c r="I16" s="7">
        <f>COUNTIFS(Sta!$A:$A,$A16,Sta!$Q:$Q,"&gt;1.5")/$B16</f>
        <v>0.5</v>
      </c>
      <c r="J16" s="7">
        <f>COUNTIFS(Sta!$B:$B,$A16,Sta!$Q:$Q,"&gt;1.5")/$C16</f>
        <v>0</v>
      </c>
      <c r="K16" s="12">
        <f>(COUNTIFS(Sta!$A:$A,$A16,Sta!$M:$M,"&gt;0.5") +COUNTIFS(Sta!$B:$B,$A16,Sta!$O:$O,"&gt;0.5"))/$D16</f>
        <v>1</v>
      </c>
      <c r="L16" s="7">
        <f>COUNTIFS(Sta!$A:$A,$A16,Sta!$M:$M,"&gt;0.5")/$B16</f>
        <v>1</v>
      </c>
      <c r="M16" s="7">
        <f>COUNTIFS(Sta!$B:$B,$A16,Sta!$O:$O,"&gt;0.5")/$C16</f>
        <v>1</v>
      </c>
      <c r="N16" s="12">
        <f>(COUNTIFS(Sta!$A:$A,$A16,Sta!$M:$M,"&gt;1.5") +COUNTIFS(Sta!$B:$B,$A16,Sta!$O:$O,"&gt;1.5"))/$D16</f>
        <v>0</v>
      </c>
      <c r="O16" s="7">
        <f>COUNTIFS(Sta!$A:$A,$A16,Sta!$M:$M,"&gt;1.5")/$B16</f>
        <v>0</v>
      </c>
      <c r="P16" s="7">
        <f>COUNTIFS(Sta!$B:$B,$A16,Sta!$O:$O,"&gt;1.5")/$C16</f>
        <v>0</v>
      </c>
      <c r="Q16" s="12">
        <f>(COUNTIFS(Sta!$A:$A,$A16,Sta!$N:$N,"&gt;0.5") +COUNTIFS(Sta!$B:$B,$A16,Sta!$P:$P,"&gt;0.5"))/$D16</f>
        <v>0.33333333333333331</v>
      </c>
      <c r="R16" s="7">
        <f>COUNTIFS(Sta!$A:$A,$A16,Sta!$N:$N,"&gt;0.5")/$B16</f>
        <v>0.5</v>
      </c>
      <c r="S16" s="7">
        <f>COUNTIFS(Sta!$B:$B,$A16,Sta!$P:$P,"&gt;0.5")/$C16</f>
        <v>0</v>
      </c>
      <c r="T16" s="12">
        <f>(COUNTIFS(Sta!$A:$A,$A16,Sta!$N:$N,"&gt;1.5") +COUNTIFS(Sta!$B:$B,$A16,Sta!$P:$P,"&gt;1.5"))/$D16</f>
        <v>0.33333333333333331</v>
      </c>
      <c r="U16" s="7">
        <f>COUNTIFS(Sta!$A:$A,$A16,Sta!$N:$N,"&gt;1.5")/$B16</f>
        <v>0.5</v>
      </c>
      <c r="V16" s="7">
        <f>COUNTIFS(Sta!$B:$B,$A16,Sta!$P:$P,"&gt;1.5")/$C16</f>
        <v>0</v>
      </c>
    </row>
    <row r="17" spans="1:22" x14ac:dyDescent="0.3">
      <c r="A17" t="s">
        <v>138</v>
      </c>
      <c r="B17" s="9">
        <f>COUNTIF(Sta!A:A,A17)</f>
        <v>1</v>
      </c>
      <c r="C17" s="4">
        <f>COUNTIF(Sta!B:B,A17)</f>
        <v>1</v>
      </c>
      <c r="D17" s="4">
        <f t="shared" si="0"/>
        <v>2</v>
      </c>
      <c r="E17" s="12">
        <f>(COUNTIFS(Sta!$A:$A,$A17,Sta!$Q:$Q,"&gt;0.5") +COUNTIFS(Sta!$B:$B,$A17,Sta!$Q:$Q,"&gt;0.5"))/$D17</f>
        <v>1</v>
      </c>
      <c r="F17" s="7">
        <f>COUNTIFS(Sta!$A:$A,$A17,Sta!$Q:$Q,"&gt;0.5")/$B17</f>
        <v>1</v>
      </c>
      <c r="G17" s="7">
        <f>COUNTIFS(Sta!$B:$B,$A17,Sta!$Q:$Q,"&gt;0.5")/$C17</f>
        <v>1</v>
      </c>
      <c r="H17" s="12">
        <f>(COUNTIFS(Sta!$A:$A,$A17,Sta!$Q:$Q,"&gt;1.5") +COUNTIFS(Sta!$B:$B,$A17,Sta!$Q:$Q,"&gt;1.5"))/$D17</f>
        <v>1</v>
      </c>
      <c r="I17" s="7">
        <f>COUNTIFS(Sta!$A:$A,$A17,Sta!$Q:$Q,"&gt;1.5")/$B17</f>
        <v>1</v>
      </c>
      <c r="J17" s="7">
        <f>COUNTIFS(Sta!$B:$B,$A17,Sta!$Q:$Q,"&gt;1.5")/$C17</f>
        <v>1</v>
      </c>
      <c r="K17" s="12">
        <f>(COUNTIFS(Sta!$A:$A,$A17,Sta!$M:$M,"&gt;0.5") +COUNTIFS(Sta!$B:$B,$A17,Sta!$O:$O,"&gt;0.5"))/$D17</f>
        <v>1</v>
      </c>
      <c r="L17" s="7">
        <f>COUNTIFS(Sta!$A:$A,$A17,Sta!$M:$M,"&gt;0.5")/$B17</f>
        <v>1</v>
      </c>
      <c r="M17" s="7">
        <f>COUNTIFS(Sta!$B:$B,$A17,Sta!$O:$O,"&gt;0.5")/$C17</f>
        <v>1</v>
      </c>
      <c r="N17" s="12">
        <f>(COUNTIFS(Sta!$A:$A,$A17,Sta!$M:$M,"&gt;1.5") +COUNTIFS(Sta!$B:$B,$A17,Sta!$O:$O,"&gt;1.5"))/$D17</f>
        <v>0.5</v>
      </c>
      <c r="O17" s="7">
        <f>COUNTIFS(Sta!$A:$A,$A17,Sta!$M:$M,"&gt;1.5")/$B17</f>
        <v>1</v>
      </c>
      <c r="P17" s="7">
        <f>COUNTIFS(Sta!$B:$B,$A17,Sta!$O:$O,"&gt;1.5")/$C17</f>
        <v>0</v>
      </c>
      <c r="Q17" s="12">
        <f>(COUNTIFS(Sta!$A:$A,$A17,Sta!$N:$N,"&gt;0.5") +COUNTIFS(Sta!$B:$B,$A17,Sta!$P:$P,"&gt;0.5"))/$D17</f>
        <v>0.5</v>
      </c>
      <c r="R17" s="7">
        <f>COUNTIFS(Sta!$A:$A,$A17,Sta!$N:$N,"&gt;0.5")/$B17</f>
        <v>0</v>
      </c>
      <c r="S17" s="7">
        <f>COUNTIFS(Sta!$B:$B,$A17,Sta!$P:$P,"&gt;0.5")/$C17</f>
        <v>1</v>
      </c>
      <c r="T17" s="12">
        <f>(COUNTIFS(Sta!$A:$A,$A17,Sta!$N:$N,"&gt;1.5") +COUNTIFS(Sta!$B:$B,$A17,Sta!$P:$P,"&gt;1.5"))/$D17</f>
        <v>0</v>
      </c>
      <c r="U17" s="7">
        <f>COUNTIFS(Sta!$A:$A,$A17,Sta!$N:$N,"&gt;1.5")/$B17</f>
        <v>0</v>
      </c>
      <c r="V17" s="7">
        <f>COUNTIFS(Sta!$B:$B,$A17,Sta!$P:$P,"&gt;1.5")/$C17</f>
        <v>0</v>
      </c>
    </row>
    <row r="18" spans="1:22" x14ac:dyDescent="0.3">
      <c r="A18" t="s">
        <v>139</v>
      </c>
      <c r="B18" s="9">
        <f>COUNTIF(Sta!A:A,A18)</f>
        <v>0</v>
      </c>
      <c r="C18" s="4">
        <f>COUNTIF(Sta!B:B,A18)</f>
        <v>1</v>
      </c>
      <c r="D18" s="4">
        <f t="shared" si="0"/>
        <v>1</v>
      </c>
      <c r="E18" s="12">
        <f>(COUNTIFS(Sta!$A:$A,$A18,Sta!$Q:$Q,"&gt;0.5") +COUNTIFS(Sta!$B:$B,$A18,Sta!$Q:$Q,"&gt;0.5"))/$D18</f>
        <v>1</v>
      </c>
      <c r="F18" s="7" t="e">
        <f>COUNTIFS(Sta!$A:$A,$A18,Sta!$Q:$Q,"&gt;0.5")/$B18</f>
        <v>#DIV/0!</v>
      </c>
      <c r="G18" s="7">
        <f>COUNTIFS(Sta!$B:$B,$A18,Sta!$Q:$Q,"&gt;0.5")/$C18</f>
        <v>1</v>
      </c>
      <c r="H18" s="12">
        <f>(COUNTIFS(Sta!$A:$A,$A18,Sta!$Q:$Q,"&gt;1.5") +COUNTIFS(Sta!$B:$B,$A18,Sta!$Q:$Q,"&gt;1.5"))/$D18</f>
        <v>1</v>
      </c>
      <c r="I18" s="7" t="e">
        <f>COUNTIFS(Sta!$A:$A,$A18,Sta!$Q:$Q,"&gt;1.5")/$B18</f>
        <v>#DIV/0!</v>
      </c>
      <c r="J18" s="7">
        <f>COUNTIFS(Sta!$B:$B,$A18,Sta!$Q:$Q,"&gt;1.5")/$C18</f>
        <v>1</v>
      </c>
      <c r="K18" s="12">
        <f>(COUNTIFS(Sta!$A:$A,$A18,Sta!$M:$M,"&gt;0.5") +COUNTIFS(Sta!$B:$B,$A18,Sta!$O:$O,"&gt;0.5"))/$D18</f>
        <v>1</v>
      </c>
      <c r="L18" s="7" t="e">
        <f>COUNTIFS(Sta!$A:$A,$A18,Sta!$M:$M,"&gt;0.5")/$B18</f>
        <v>#DIV/0!</v>
      </c>
      <c r="M18" s="7">
        <f>COUNTIFS(Sta!$B:$B,$A18,Sta!$O:$O,"&gt;0.5")/$C18</f>
        <v>1</v>
      </c>
      <c r="N18" s="12">
        <f>(COUNTIFS(Sta!$A:$A,$A18,Sta!$M:$M,"&gt;1.5") +COUNTIFS(Sta!$B:$B,$A18,Sta!$O:$O,"&gt;1.5"))/$D18</f>
        <v>0</v>
      </c>
      <c r="O18" s="7" t="e">
        <f>COUNTIFS(Sta!$A:$A,$A18,Sta!$M:$M,"&gt;1.5")/$B18</f>
        <v>#DIV/0!</v>
      </c>
      <c r="P18" s="7">
        <f>COUNTIFS(Sta!$B:$B,$A18,Sta!$O:$O,"&gt;1.5")/$C18</f>
        <v>0</v>
      </c>
      <c r="Q18" s="12">
        <f>(COUNTIFS(Sta!$A:$A,$A18,Sta!$N:$N,"&gt;0.5") +COUNTIFS(Sta!$B:$B,$A18,Sta!$P:$P,"&gt;0.5"))/$D18</f>
        <v>1</v>
      </c>
      <c r="R18" s="7" t="e">
        <f>COUNTIFS(Sta!$A:$A,$A18,Sta!$N:$N,"&gt;0.5")/$B18</f>
        <v>#DIV/0!</v>
      </c>
      <c r="S18" s="7">
        <f>COUNTIFS(Sta!$B:$B,$A18,Sta!$P:$P,"&gt;0.5")/$C18</f>
        <v>1</v>
      </c>
      <c r="T18" s="12">
        <f>(COUNTIFS(Sta!$A:$A,$A18,Sta!$N:$N,"&gt;1.5") +COUNTIFS(Sta!$B:$B,$A18,Sta!$P:$P,"&gt;1.5"))/$D18</f>
        <v>0</v>
      </c>
      <c r="U18" s="7" t="e">
        <f>COUNTIFS(Sta!$A:$A,$A18,Sta!$N:$N,"&gt;1.5")/$B18</f>
        <v>#DIV/0!</v>
      </c>
      <c r="V18" s="7">
        <f>COUNTIFS(Sta!$B:$B,$A18,Sta!$P:$P,"&gt;1.5")/$C18</f>
        <v>0</v>
      </c>
    </row>
    <row r="19" spans="1:22" x14ac:dyDescent="0.3">
      <c r="A19" t="s">
        <v>552</v>
      </c>
      <c r="B19" s="9">
        <f>COUNTIF(Sta!A:A,A19)</f>
        <v>2</v>
      </c>
      <c r="C19" s="4">
        <f>COUNTIF(Sta!B:B,A19)</f>
        <v>2</v>
      </c>
      <c r="D19" s="4">
        <f t="shared" si="0"/>
        <v>4</v>
      </c>
      <c r="E19" s="12">
        <f>(COUNTIFS(Sta!$A:$A,$A19,Sta!$Q:$Q,"&gt;0.5") +COUNTIFS(Sta!$B:$B,$A19,Sta!$Q:$Q,"&gt;0.5"))/$D19</f>
        <v>0.75</v>
      </c>
      <c r="F19" s="7">
        <f>COUNTIFS(Sta!$A:$A,$A19,Sta!$Q:$Q,"&gt;0.5")/$B19</f>
        <v>0.5</v>
      </c>
      <c r="G19" s="7">
        <f>COUNTIFS(Sta!$B:$B,$A19,Sta!$Q:$Q,"&gt;0.5")/$C19</f>
        <v>1</v>
      </c>
      <c r="H19" s="12">
        <f>(COUNTIFS(Sta!$A:$A,$A19,Sta!$Q:$Q,"&gt;1.5") +COUNTIFS(Sta!$B:$B,$A19,Sta!$Q:$Q,"&gt;1.5"))/$D19</f>
        <v>0.5</v>
      </c>
      <c r="I19" s="7">
        <f>COUNTIFS(Sta!$A:$A,$A19,Sta!$Q:$Q,"&gt;1.5")/$B19</f>
        <v>0.5</v>
      </c>
      <c r="J19" s="7">
        <f>COUNTIFS(Sta!$B:$B,$A19,Sta!$Q:$Q,"&gt;1.5")/$C19</f>
        <v>0.5</v>
      </c>
      <c r="K19" s="12">
        <f>(COUNTIFS(Sta!$A:$A,$A19,Sta!$M:$M,"&gt;0.5") +COUNTIFS(Sta!$B:$B,$A19,Sta!$O:$O,"&gt;0.5"))/$D19</f>
        <v>0.25</v>
      </c>
      <c r="L19" s="7">
        <f>COUNTIFS(Sta!$A:$A,$A19,Sta!$M:$M,"&gt;0.5")/$B19</f>
        <v>0.5</v>
      </c>
      <c r="M19" s="7">
        <f>COUNTIFS(Sta!$B:$B,$A19,Sta!$O:$O,"&gt;0.5")/$C19</f>
        <v>0</v>
      </c>
      <c r="N19" s="12">
        <f>(COUNTIFS(Sta!$A:$A,$A19,Sta!$M:$M,"&gt;1.5") +COUNTIFS(Sta!$B:$B,$A19,Sta!$O:$O,"&gt;1.5"))/$D19</f>
        <v>0.25</v>
      </c>
      <c r="O19" s="7">
        <f>COUNTIFS(Sta!$A:$A,$A19,Sta!$M:$M,"&gt;1.5")/$B19</f>
        <v>0.5</v>
      </c>
      <c r="P19" s="7">
        <f>COUNTIFS(Sta!$B:$B,$A19,Sta!$O:$O,"&gt;1.5")/$C19</f>
        <v>0</v>
      </c>
      <c r="Q19" s="12">
        <f>(COUNTIFS(Sta!$A:$A,$A19,Sta!$N:$N,"&gt;0.5") +COUNTIFS(Sta!$B:$B,$A19,Sta!$P:$P,"&gt;0.5"))/$D19</f>
        <v>0.75</v>
      </c>
      <c r="R19" s="7">
        <f>COUNTIFS(Sta!$A:$A,$A19,Sta!$N:$N,"&gt;0.5")/$B19</f>
        <v>0.5</v>
      </c>
      <c r="S19" s="7">
        <f>COUNTIFS(Sta!$B:$B,$A19,Sta!$P:$P,"&gt;0.5")/$C19</f>
        <v>1</v>
      </c>
      <c r="T19" s="12">
        <f>(COUNTIFS(Sta!$A:$A,$A19,Sta!$N:$N,"&gt;1.5") +COUNTIFS(Sta!$B:$B,$A19,Sta!$P:$P,"&gt;1.5"))/$D19</f>
        <v>0.25</v>
      </c>
      <c r="U19" s="7">
        <f>COUNTIFS(Sta!$A:$A,$A19,Sta!$N:$N,"&gt;1.5")/$B19</f>
        <v>0</v>
      </c>
      <c r="V19" s="7">
        <f>COUNTIFS(Sta!$B:$B,$A19,Sta!$P:$P,"&gt;1.5")/$C19</f>
        <v>0.5</v>
      </c>
    </row>
    <row r="20" spans="1:22" x14ac:dyDescent="0.3">
      <c r="A20" t="s">
        <v>709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2" t="e">
        <f>(COUNTIFS(Sta!$A:$A,$A20,Sta!$Q:$Q,"&gt;0.5") +COUNTIFS(Sta!$B:$B,$A20,Sta!$Q:$Q,"&gt;0.5"))/$D20</f>
        <v>#DIV/0!</v>
      </c>
      <c r="F20" s="7" t="e">
        <f>COUNTIFS(Sta!$A:$A,$A20,Sta!$Q:$Q,"&gt;0.5")/$B20</f>
        <v>#DIV/0!</v>
      </c>
      <c r="G20" s="7" t="e">
        <f>COUNTIFS(Sta!$B:$B,$A20,Sta!$Q:$Q,"&gt;0.5")/$C20</f>
        <v>#DIV/0!</v>
      </c>
      <c r="H20" s="12" t="e">
        <f>(COUNTIFS(Sta!$A:$A,$A20,Sta!$Q:$Q,"&gt;1.5") +COUNTIFS(Sta!$B:$B,$A20,Sta!$Q:$Q,"&gt;1.5"))/$D20</f>
        <v>#DIV/0!</v>
      </c>
      <c r="I20" s="7" t="e">
        <f>COUNTIFS(Sta!$A:$A,$A20,Sta!$Q:$Q,"&gt;1.5")/$B20</f>
        <v>#DIV/0!</v>
      </c>
      <c r="J20" s="7" t="e">
        <f>COUNTIFS(Sta!$B:$B,$A20,Sta!$Q:$Q,"&gt;1.5")/$C20</f>
        <v>#DIV/0!</v>
      </c>
      <c r="K20" s="12" t="e">
        <f>(COUNTIFS(Sta!$A:$A,$A20,Sta!$M:$M,"&gt;0.5") +COUNTIFS(Sta!$B:$B,$A20,Sta!$O:$O,"&gt;0.5"))/$D20</f>
        <v>#DIV/0!</v>
      </c>
      <c r="L20" s="7" t="e">
        <f>COUNTIFS(Sta!$A:$A,$A20,Sta!$M:$M,"&gt;0.5")/$B20</f>
        <v>#DIV/0!</v>
      </c>
      <c r="M20" s="7" t="e">
        <f>COUNTIFS(Sta!$B:$B,$A20,Sta!$O:$O,"&gt;0.5")/$C20</f>
        <v>#DIV/0!</v>
      </c>
      <c r="N20" s="12" t="e">
        <f>(COUNTIFS(Sta!$A:$A,$A20,Sta!$M:$M,"&gt;1.5") +COUNTIFS(Sta!$B:$B,$A20,Sta!$O:$O,"&gt;1.5"))/$D20</f>
        <v>#DIV/0!</v>
      </c>
      <c r="O20" s="7" t="e">
        <f>COUNTIFS(Sta!$A:$A,$A20,Sta!$M:$M,"&gt;1.5")/$B20</f>
        <v>#DIV/0!</v>
      </c>
      <c r="P20" s="7" t="e">
        <f>COUNTIFS(Sta!$B:$B,$A20,Sta!$O:$O,"&gt;1.5")/$C20</f>
        <v>#DIV/0!</v>
      </c>
      <c r="Q20" s="12" t="e">
        <f>(COUNTIFS(Sta!$A:$A,$A20,Sta!$N:$N,"&gt;0.5") +COUNTIFS(Sta!$B:$B,$A20,Sta!$P:$P,"&gt;0.5"))/$D20</f>
        <v>#DIV/0!</v>
      </c>
      <c r="R20" s="7" t="e">
        <f>COUNTIFS(Sta!$A:$A,$A20,Sta!$N:$N,"&gt;0.5")/$B20</f>
        <v>#DIV/0!</v>
      </c>
      <c r="S20" s="7" t="e">
        <f>COUNTIFS(Sta!$B:$B,$A20,Sta!$P:$P,"&gt;0.5")/$C20</f>
        <v>#DIV/0!</v>
      </c>
      <c r="T20" s="12" t="e">
        <f>(COUNTIFS(Sta!$A:$A,$A20,Sta!$N:$N,"&gt;1.5") +COUNTIFS(Sta!$B:$B,$A20,Sta!$P:$P,"&gt;1.5"))/$D20</f>
        <v>#DIV/0!</v>
      </c>
      <c r="U20" s="7" t="e">
        <f>COUNTIFS(Sta!$A:$A,$A20,Sta!$N:$N,"&gt;1.5")/$B20</f>
        <v>#DIV/0!</v>
      </c>
      <c r="V20" s="7" t="e">
        <f>COUNTIFS(Sta!$B:$B,$A20,Sta!$P:$P,"&gt;1.5")/$C20</f>
        <v>#DIV/0!</v>
      </c>
    </row>
    <row r="21" spans="1:22" x14ac:dyDescent="0.3">
      <c r="A21" t="s">
        <v>403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2" t="e">
        <f>(COUNTIFS(Sta!$A:$A,$A21,Sta!$Q:$Q,"&gt;0.5") +COUNTIFS(Sta!$B:$B,$A21,Sta!$Q:$Q,"&gt;0.5"))/$D21</f>
        <v>#DIV/0!</v>
      </c>
      <c r="F21" s="7" t="e">
        <f>COUNTIFS(Sta!$A:$A,$A21,Sta!$Q:$Q,"&gt;0.5")/$B21</f>
        <v>#DIV/0!</v>
      </c>
      <c r="G21" s="7" t="e">
        <f>COUNTIFS(Sta!$B:$B,$A21,Sta!$Q:$Q,"&gt;0.5")/$C21</f>
        <v>#DIV/0!</v>
      </c>
      <c r="H21" s="12" t="e">
        <f>(COUNTIFS(Sta!$A:$A,$A21,Sta!$Q:$Q,"&gt;1.5") +COUNTIFS(Sta!$B:$B,$A21,Sta!$Q:$Q,"&gt;1.5"))/$D21</f>
        <v>#DIV/0!</v>
      </c>
      <c r="I21" s="7" t="e">
        <f>COUNTIFS(Sta!$A:$A,$A21,Sta!$Q:$Q,"&gt;1.5")/$B21</f>
        <v>#DIV/0!</v>
      </c>
      <c r="J21" s="7" t="e">
        <f>COUNTIFS(Sta!$B:$B,$A21,Sta!$Q:$Q,"&gt;1.5")/$C21</f>
        <v>#DIV/0!</v>
      </c>
      <c r="K21" s="12" t="e">
        <f>(COUNTIFS(Sta!$A:$A,$A21,Sta!$M:$M,"&gt;0.5") +COUNTIFS(Sta!$B:$B,$A21,Sta!$O:$O,"&gt;0.5"))/$D21</f>
        <v>#DIV/0!</v>
      </c>
      <c r="L21" s="7" t="e">
        <f>COUNTIFS(Sta!$A:$A,$A21,Sta!$M:$M,"&gt;0.5")/$B21</f>
        <v>#DIV/0!</v>
      </c>
      <c r="M21" s="7" t="e">
        <f>COUNTIFS(Sta!$B:$B,$A21,Sta!$O:$O,"&gt;0.5")/$C21</f>
        <v>#DIV/0!</v>
      </c>
      <c r="N21" s="12" t="e">
        <f>(COUNTIFS(Sta!$A:$A,$A21,Sta!$M:$M,"&gt;1.5") +COUNTIFS(Sta!$B:$B,$A21,Sta!$O:$O,"&gt;1.5"))/$D21</f>
        <v>#DIV/0!</v>
      </c>
      <c r="O21" s="7" t="e">
        <f>COUNTIFS(Sta!$A:$A,$A21,Sta!$M:$M,"&gt;1.5")/$B21</f>
        <v>#DIV/0!</v>
      </c>
      <c r="P21" s="7" t="e">
        <f>COUNTIFS(Sta!$B:$B,$A21,Sta!$O:$O,"&gt;1.5")/$C21</f>
        <v>#DIV/0!</v>
      </c>
      <c r="Q21" s="12" t="e">
        <f>(COUNTIFS(Sta!$A:$A,$A21,Sta!$N:$N,"&gt;0.5") +COUNTIFS(Sta!$B:$B,$A21,Sta!$P:$P,"&gt;0.5"))/$D21</f>
        <v>#DIV/0!</v>
      </c>
      <c r="R21" s="7" t="e">
        <f>COUNTIFS(Sta!$A:$A,$A21,Sta!$N:$N,"&gt;0.5")/$B21</f>
        <v>#DIV/0!</v>
      </c>
      <c r="S21" s="7" t="e">
        <f>COUNTIFS(Sta!$B:$B,$A21,Sta!$P:$P,"&gt;0.5")/$C21</f>
        <v>#DIV/0!</v>
      </c>
      <c r="T21" s="12" t="e">
        <f>(COUNTIFS(Sta!$A:$A,$A21,Sta!$N:$N,"&gt;1.5") +COUNTIFS(Sta!$B:$B,$A21,Sta!$P:$P,"&gt;1.5"))/$D21</f>
        <v>#DIV/0!</v>
      </c>
      <c r="U21" s="7" t="e">
        <f>COUNTIFS(Sta!$A:$A,$A21,Sta!$N:$N,"&gt;1.5")/$B21</f>
        <v>#DIV/0!</v>
      </c>
      <c r="V21" s="7" t="e">
        <f>COUNTIFS(Sta!$B:$B,$A21,Sta!$P:$P,"&gt;1.5")/$C21</f>
        <v>#DIV/0!</v>
      </c>
    </row>
    <row r="22" spans="1:22" x14ac:dyDescent="0.3">
      <c r="A22" t="s">
        <v>405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2" t="e">
        <f>(COUNTIFS(Sta!$A:$A,$A22,Sta!$Q:$Q,"&gt;0.5") +COUNTIFS(Sta!$B:$B,$A22,Sta!$Q:$Q,"&gt;0.5"))/$D22</f>
        <v>#DIV/0!</v>
      </c>
      <c r="F22" s="7" t="e">
        <f>COUNTIFS(Sta!$A:$A,$A22,Sta!$Q:$Q,"&gt;0.5")/$B22</f>
        <v>#DIV/0!</v>
      </c>
      <c r="G22" s="7" t="e">
        <f>COUNTIFS(Sta!$B:$B,$A22,Sta!$Q:$Q,"&gt;0.5")/$C22</f>
        <v>#DIV/0!</v>
      </c>
      <c r="H22" s="12" t="e">
        <f>(COUNTIFS(Sta!$A:$A,$A22,Sta!$Q:$Q,"&gt;1.5") +COUNTIFS(Sta!$B:$B,$A22,Sta!$Q:$Q,"&gt;1.5"))/$D22</f>
        <v>#DIV/0!</v>
      </c>
      <c r="I22" s="7" t="e">
        <f>COUNTIFS(Sta!$A:$A,$A22,Sta!$Q:$Q,"&gt;1.5")/$B22</f>
        <v>#DIV/0!</v>
      </c>
      <c r="J22" s="7" t="e">
        <f>COUNTIFS(Sta!$B:$B,$A22,Sta!$Q:$Q,"&gt;1.5")/$C22</f>
        <v>#DIV/0!</v>
      </c>
      <c r="K22" s="12" t="e">
        <f>(COUNTIFS(Sta!$A:$A,$A22,Sta!$M:$M,"&gt;0.5") +COUNTIFS(Sta!$B:$B,$A22,Sta!$O:$O,"&gt;0.5"))/$D22</f>
        <v>#DIV/0!</v>
      </c>
      <c r="L22" s="7" t="e">
        <f>COUNTIFS(Sta!$A:$A,$A22,Sta!$M:$M,"&gt;0.5")/$B22</f>
        <v>#DIV/0!</v>
      </c>
      <c r="M22" s="7" t="e">
        <f>COUNTIFS(Sta!$B:$B,$A22,Sta!$O:$O,"&gt;0.5")/$C22</f>
        <v>#DIV/0!</v>
      </c>
      <c r="N22" s="12" t="e">
        <f>(COUNTIFS(Sta!$A:$A,$A22,Sta!$M:$M,"&gt;1.5") +COUNTIFS(Sta!$B:$B,$A22,Sta!$O:$O,"&gt;1.5"))/$D22</f>
        <v>#DIV/0!</v>
      </c>
      <c r="O22" s="7" t="e">
        <f>COUNTIFS(Sta!$A:$A,$A22,Sta!$M:$M,"&gt;1.5")/$B22</f>
        <v>#DIV/0!</v>
      </c>
      <c r="P22" s="7" t="e">
        <f>COUNTIFS(Sta!$B:$B,$A22,Sta!$O:$O,"&gt;1.5")/$C22</f>
        <v>#DIV/0!</v>
      </c>
      <c r="Q22" s="12" t="e">
        <f>(COUNTIFS(Sta!$A:$A,$A22,Sta!$N:$N,"&gt;0.5") +COUNTIFS(Sta!$B:$B,$A22,Sta!$P:$P,"&gt;0.5"))/$D22</f>
        <v>#DIV/0!</v>
      </c>
      <c r="R22" s="7" t="e">
        <f>COUNTIFS(Sta!$A:$A,$A22,Sta!$N:$N,"&gt;0.5")/$B22</f>
        <v>#DIV/0!</v>
      </c>
      <c r="S22" s="7" t="e">
        <f>COUNTIFS(Sta!$B:$B,$A22,Sta!$P:$P,"&gt;0.5")/$C22</f>
        <v>#DIV/0!</v>
      </c>
      <c r="T22" s="12" t="e">
        <f>(COUNTIFS(Sta!$A:$A,$A22,Sta!$N:$N,"&gt;1.5") +COUNTIFS(Sta!$B:$B,$A22,Sta!$P:$P,"&gt;1.5"))/$D22</f>
        <v>#DIV/0!</v>
      </c>
      <c r="U22" s="7" t="e">
        <f>COUNTIFS(Sta!$A:$A,$A22,Sta!$N:$N,"&gt;1.5")/$B22</f>
        <v>#DIV/0!</v>
      </c>
      <c r="V22" s="7" t="e">
        <f>COUNTIFS(Sta!$B:$B,$A22,Sta!$P:$P,"&gt;1.5")/$C22</f>
        <v>#DIV/0!</v>
      </c>
    </row>
    <row r="23" spans="1:22" x14ac:dyDescent="0.3">
      <c r="A23" t="s">
        <v>635</v>
      </c>
      <c r="B23" s="9">
        <f>COUNTIF(Sta!A:A,A23)</f>
        <v>1</v>
      </c>
      <c r="C23" s="4">
        <f>COUNTIF(Sta!B:B,A23)</f>
        <v>1</v>
      </c>
      <c r="D23" s="4">
        <f t="shared" ref="D23:D42" si="1">B23+C23</f>
        <v>2</v>
      </c>
      <c r="E23" s="12">
        <f>(COUNTIFS(Sta!$A:$A,$A23,Sta!$Q:$Q,"&gt;0.5") +COUNTIFS(Sta!$B:$B,$A23,Sta!$Q:$Q,"&gt;0.5"))/$D23</f>
        <v>0</v>
      </c>
      <c r="F23" s="7">
        <f>COUNTIFS(Sta!$A:$A,$A23,Sta!$Q:$Q,"&gt;0.5")/$B23</f>
        <v>0</v>
      </c>
      <c r="G23" s="7">
        <f>COUNTIFS(Sta!$B:$B,$A23,Sta!$Q:$Q,"&gt;0.5")/$C23</f>
        <v>0</v>
      </c>
      <c r="H23" s="12">
        <f>(COUNTIFS(Sta!$A:$A,$A23,Sta!$Q:$Q,"&gt;1.5") +COUNTIFS(Sta!$B:$B,$A23,Sta!$Q:$Q,"&gt;1.5"))/$D23</f>
        <v>0</v>
      </c>
      <c r="I23" s="7">
        <f>COUNTIFS(Sta!$A:$A,$A23,Sta!$Q:$Q,"&gt;1.5")/$B23</f>
        <v>0</v>
      </c>
      <c r="J23" s="7">
        <f>COUNTIFS(Sta!$B:$B,$A23,Sta!$Q:$Q,"&gt;1.5")/$C23</f>
        <v>0</v>
      </c>
      <c r="K23" s="12">
        <f>(COUNTIFS(Sta!$A:$A,$A23,Sta!$M:$M,"&gt;0.5") +COUNTIFS(Sta!$B:$B,$A23,Sta!$O:$O,"&gt;0.5"))/$D23</f>
        <v>0</v>
      </c>
      <c r="L23" s="7">
        <f>COUNTIFS(Sta!$A:$A,$A23,Sta!$M:$M,"&gt;0.5")/$B23</f>
        <v>0</v>
      </c>
      <c r="M23" s="7">
        <f>COUNTIFS(Sta!$B:$B,$A23,Sta!$O:$O,"&gt;0.5")/$C23</f>
        <v>0</v>
      </c>
      <c r="N23" s="12">
        <f>(COUNTIFS(Sta!$A:$A,$A23,Sta!$M:$M,"&gt;1.5") +COUNTIFS(Sta!$B:$B,$A23,Sta!$O:$O,"&gt;1.5"))/$D23</f>
        <v>0</v>
      </c>
      <c r="O23" s="7">
        <f>COUNTIFS(Sta!$A:$A,$A23,Sta!$M:$M,"&gt;1.5")/$B23</f>
        <v>0</v>
      </c>
      <c r="P23" s="7">
        <f>COUNTIFS(Sta!$B:$B,$A23,Sta!$O:$O,"&gt;1.5")/$C23</f>
        <v>0</v>
      </c>
      <c r="Q23" s="12">
        <f>(COUNTIFS(Sta!$A:$A,$A23,Sta!$N:$N,"&gt;0.5") +COUNTIFS(Sta!$B:$B,$A23,Sta!$P:$P,"&gt;0.5"))/$D23</f>
        <v>0</v>
      </c>
      <c r="R23" s="7">
        <f>COUNTIFS(Sta!$A:$A,$A23,Sta!$N:$N,"&gt;0.5")/$B23</f>
        <v>0</v>
      </c>
      <c r="S23" s="7">
        <f>COUNTIFS(Sta!$B:$B,$A23,Sta!$P:$P,"&gt;0.5")/$C23</f>
        <v>0</v>
      </c>
      <c r="T23" s="12">
        <f>(COUNTIFS(Sta!$A:$A,$A23,Sta!$N:$N,"&gt;1.5") +COUNTIFS(Sta!$B:$B,$A23,Sta!$P:$P,"&gt;1.5"))/$D23</f>
        <v>0</v>
      </c>
      <c r="U23" s="7">
        <f>COUNTIFS(Sta!$A:$A,$A23,Sta!$N:$N,"&gt;1.5")/$B23</f>
        <v>0</v>
      </c>
      <c r="V23" s="7">
        <f>COUNTIFS(Sta!$B:$B,$A23,Sta!$P:$P,"&gt;1.5")/$C23</f>
        <v>0</v>
      </c>
    </row>
    <row r="24" spans="1:22" x14ac:dyDescent="0.3">
      <c r="A24" t="s">
        <v>435</v>
      </c>
      <c r="B24" s="9">
        <f>COUNTIF(Sta!A:A,A24)</f>
        <v>1</v>
      </c>
      <c r="C24" s="4">
        <f>COUNTIF(Sta!B:B,A24)</f>
        <v>1</v>
      </c>
      <c r="D24" s="4">
        <f t="shared" si="1"/>
        <v>2</v>
      </c>
      <c r="E24" s="12">
        <f>(COUNTIFS(Sta!$A:$A,$A24,Sta!$Q:$Q,"&gt;0.5") +COUNTIFS(Sta!$B:$B,$A24,Sta!$Q:$Q,"&gt;0.5"))/$D24</f>
        <v>1</v>
      </c>
      <c r="F24" s="7">
        <f>COUNTIFS(Sta!$A:$A,$A24,Sta!$Q:$Q,"&gt;0.5")/$B24</f>
        <v>1</v>
      </c>
      <c r="G24" s="7">
        <f>COUNTIFS(Sta!$B:$B,$A24,Sta!$Q:$Q,"&gt;0.5")/$C24</f>
        <v>1</v>
      </c>
      <c r="H24" s="12">
        <f>(COUNTIFS(Sta!$A:$A,$A24,Sta!$Q:$Q,"&gt;1.5") +COUNTIFS(Sta!$B:$B,$A24,Sta!$Q:$Q,"&gt;1.5"))/$D24</f>
        <v>0.5</v>
      </c>
      <c r="I24" s="7">
        <f>COUNTIFS(Sta!$A:$A,$A24,Sta!$Q:$Q,"&gt;1.5")/$B24</f>
        <v>0</v>
      </c>
      <c r="J24" s="7">
        <f>COUNTIFS(Sta!$B:$B,$A24,Sta!$Q:$Q,"&gt;1.5")/$C24</f>
        <v>1</v>
      </c>
      <c r="K24" s="12">
        <f>(COUNTIFS(Sta!$A:$A,$A24,Sta!$M:$M,"&gt;0.5") +COUNTIFS(Sta!$B:$B,$A24,Sta!$O:$O,"&gt;0.5"))/$D24</f>
        <v>0</v>
      </c>
      <c r="L24" s="7">
        <f>COUNTIFS(Sta!$A:$A,$A24,Sta!$M:$M,"&gt;0.5")/$B24</f>
        <v>0</v>
      </c>
      <c r="M24" s="7">
        <f>COUNTIFS(Sta!$B:$B,$A24,Sta!$O:$O,"&gt;0.5")/$C24</f>
        <v>0</v>
      </c>
      <c r="N24" s="12">
        <f>(COUNTIFS(Sta!$A:$A,$A24,Sta!$M:$M,"&gt;1.5") +COUNTIFS(Sta!$B:$B,$A24,Sta!$O:$O,"&gt;1.5"))/$D24</f>
        <v>0</v>
      </c>
      <c r="O24" s="7">
        <f>COUNTIFS(Sta!$A:$A,$A24,Sta!$M:$M,"&gt;1.5")/$B24</f>
        <v>0</v>
      </c>
      <c r="P24" s="7">
        <f>COUNTIFS(Sta!$B:$B,$A24,Sta!$O:$O,"&gt;1.5")/$C24</f>
        <v>0</v>
      </c>
      <c r="Q24" s="12">
        <f>(COUNTIFS(Sta!$A:$A,$A24,Sta!$N:$N,"&gt;0.5") +COUNTIFS(Sta!$B:$B,$A24,Sta!$P:$P,"&gt;0.5"))/$D24</f>
        <v>1</v>
      </c>
      <c r="R24" s="7">
        <f>COUNTIFS(Sta!$A:$A,$A24,Sta!$N:$N,"&gt;0.5")/$B24</f>
        <v>1</v>
      </c>
      <c r="S24" s="7">
        <f>COUNTIFS(Sta!$B:$B,$A24,Sta!$P:$P,"&gt;0.5")/$C24</f>
        <v>1</v>
      </c>
      <c r="T24" s="12">
        <f>(COUNTIFS(Sta!$A:$A,$A24,Sta!$N:$N,"&gt;1.5") +COUNTIFS(Sta!$B:$B,$A24,Sta!$P:$P,"&gt;1.5"))/$D24</f>
        <v>0.5</v>
      </c>
      <c r="U24" s="7">
        <f>COUNTIFS(Sta!$A:$A,$A24,Sta!$N:$N,"&gt;1.5")/$B24</f>
        <v>0</v>
      </c>
      <c r="V24" s="7">
        <f>COUNTIFS(Sta!$B:$B,$A24,Sta!$P:$P,"&gt;1.5")/$C24</f>
        <v>1</v>
      </c>
    </row>
    <row r="25" spans="1:22" x14ac:dyDescent="0.3">
      <c r="A25" t="s">
        <v>142</v>
      </c>
      <c r="B25" s="9">
        <f>COUNTIF(Sta!A:A,A25)</f>
        <v>0</v>
      </c>
      <c r="C25" s="4">
        <f>COUNTIF(Sta!B:B,A25)</f>
        <v>1</v>
      </c>
      <c r="D25" s="4">
        <f t="shared" si="1"/>
        <v>1</v>
      </c>
      <c r="E25" s="12">
        <f>(COUNTIFS(Sta!$A:$A,$A25,Sta!$Q:$Q,"&gt;0.5") +COUNTIFS(Sta!$B:$B,$A25,Sta!$Q:$Q,"&gt;0.5"))/$D25</f>
        <v>1</v>
      </c>
      <c r="F25" s="7" t="e">
        <f>COUNTIFS(Sta!$A:$A,$A25,Sta!$Q:$Q,"&gt;0.5")/$B25</f>
        <v>#DIV/0!</v>
      </c>
      <c r="G25" s="7">
        <f>COUNTIFS(Sta!$B:$B,$A25,Sta!$Q:$Q,"&gt;0.5")/$C25</f>
        <v>1</v>
      </c>
      <c r="H25" s="12">
        <f>(COUNTIFS(Sta!$A:$A,$A25,Sta!$Q:$Q,"&gt;1.5") +COUNTIFS(Sta!$B:$B,$A25,Sta!$Q:$Q,"&gt;1.5"))/$D25</f>
        <v>0</v>
      </c>
      <c r="I25" s="7" t="e">
        <f>COUNTIFS(Sta!$A:$A,$A25,Sta!$Q:$Q,"&gt;1.5")/$B25</f>
        <v>#DIV/0!</v>
      </c>
      <c r="J25" s="7">
        <f>COUNTIFS(Sta!$B:$B,$A25,Sta!$Q:$Q,"&gt;1.5")/$C25</f>
        <v>0</v>
      </c>
      <c r="K25" s="12">
        <f>(COUNTIFS(Sta!$A:$A,$A25,Sta!$M:$M,"&gt;0.5") +COUNTIFS(Sta!$B:$B,$A25,Sta!$O:$O,"&gt;0.5"))/$D25</f>
        <v>0</v>
      </c>
      <c r="L25" s="7" t="e">
        <f>COUNTIFS(Sta!$A:$A,$A25,Sta!$M:$M,"&gt;0.5")/$B25</f>
        <v>#DIV/0!</v>
      </c>
      <c r="M25" s="7">
        <f>COUNTIFS(Sta!$B:$B,$A25,Sta!$O:$O,"&gt;0.5")/$C25</f>
        <v>0</v>
      </c>
      <c r="N25" s="12">
        <f>(COUNTIFS(Sta!$A:$A,$A25,Sta!$M:$M,"&gt;1.5") +COUNTIFS(Sta!$B:$B,$A25,Sta!$O:$O,"&gt;1.5"))/$D25</f>
        <v>0</v>
      </c>
      <c r="O25" s="7" t="e">
        <f>COUNTIFS(Sta!$A:$A,$A25,Sta!$M:$M,"&gt;1.5")/$B25</f>
        <v>#DIV/0!</v>
      </c>
      <c r="P25" s="7">
        <f>COUNTIFS(Sta!$B:$B,$A25,Sta!$O:$O,"&gt;1.5")/$C25</f>
        <v>0</v>
      </c>
      <c r="Q25" s="12">
        <f>(COUNTIFS(Sta!$A:$A,$A25,Sta!$N:$N,"&gt;0.5") +COUNTIFS(Sta!$B:$B,$A25,Sta!$P:$P,"&gt;0.5"))/$D25</f>
        <v>1</v>
      </c>
      <c r="R25" s="7" t="e">
        <f>COUNTIFS(Sta!$A:$A,$A25,Sta!$N:$N,"&gt;0.5")/$B25</f>
        <v>#DIV/0!</v>
      </c>
      <c r="S25" s="7">
        <f>COUNTIFS(Sta!$B:$B,$A25,Sta!$P:$P,"&gt;0.5")/$C25</f>
        <v>1</v>
      </c>
      <c r="T25" s="12">
        <f>(COUNTIFS(Sta!$A:$A,$A25,Sta!$N:$N,"&gt;1.5") +COUNTIFS(Sta!$B:$B,$A25,Sta!$P:$P,"&gt;1.5"))/$D25</f>
        <v>0</v>
      </c>
      <c r="U25" s="7" t="e">
        <f>COUNTIFS(Sta!$A:$A,$A25,Sta!$N:$N,"&gt;1.5")/$B25</f>
        <v>#DIV/0!</v>
      </c>
      <c r="V25" s="7">
        <f>COUNTIFS(Sta!$B:$B,$A25,Sta!$P:$P,"&gt;1.5")/$C25</f>
        <v>0</v>
      </c>
    </row>
    <row r="26" spans="1:22" x14ac:dyDescent="0.3">
      <c r="A26" t="s">
        <v>402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2" t="e">
        <f>(COUNTIFS(Sta!$A:$A,$A26,Sta!$Q:$Q,"&gt;0.5") +COUNTIFS(Sta!$B:$B,$A26,Sta!$Q:$Q,"&gt;0.5"))/$D26</f>
        <v>#DIV/0!</v>
      </c>
      <c r="F26" s="7" t="e">
        <f>COUNTIFS(Sta!$A:$A,$A26,Sta!$Q:$Q,"&gt;0.5")/$B26</f>
        <v>#DIV/0!</v>
      </c>
      <c r="G26" s="7" t="e">
        <f>COUNTIFS(Sta!$B:$B,$A26,Sta!$Q:$Q,"&gt;0.5")/$C26</f>
        <v>#DIV/0!</v>
      </c>
      <c r="H26" s="12" t="e">
        <f>(COUNTIFS(Sta!$A:$A,$A26,Sta!$Q:$Q,"&gt;1.5") +COUNTIFS(Sta!$B:$B,$A26,Sta!$Q:$Q,"&gt;1.5"))/$D26</f>
        <v>#DIV/0!</v>
      </c>
      <c r="I26" s="7" t="e">
        <f>COUNTIFS(Sta!$A:$A,$A26,Sta!$Q:$Q,"&gt;1.5")/$B26</f>
        <v>#DIV/0!</v>
      </c>
      <c r="J26" s="7" t="e">
        <f>COUNTIFS(Sta!$B:$B,$A26,Sta!$Q:$Q,"&gt;1.5")/$C26</f>
        <v>#DIV/0!</v>
      </c>
      <c r="K26" s="12" t="e">
        <f>(COUNTIFS(Sta!$A:$A,$A26,Sta!$M:$M,"&gt;0.5") +COUNTIFS(Sta!$B:$B,$A26,Sta!$O:$O,"&gt;0.5"))/$D26</f>
        <v>#DIV/0!</v>
      </c>
      <c r="L26" s="7" t="e">
        <f>COUNTIFS(Sta!$A:$A,$A26,Sta!$M:$M,"&gt;0.5")/$B26</f>
        <v>#DIV/0!</v>
      </c>
      <c r="M26" s="7" t="e">
        <f>COUNTIFS(Sta!$B:$B,$A26,Sta!$O:$O,"&gt;0.5")/$C26</f>
        <v>#DIV/0!</v>
      </c>
      <c r="N26" s="12" t="e">
        <f>(COUNTIFS(Sta!$A:$A,$A26,Sta!$M:$M,"&gt;1.5") +COUNTIFS(Sta!$B:$B,$A26,Sta!$O:$O,"&gt;1.5"))/$D26</f>
        <v>#DIV/0!</v>
      </c>
      <c r="O26" s="7" t="e">
        <f>COUNTIFS(Sta!$A:$A,$A26,Sta!$M:$M,"&gt;1.5")/$B26</f>
        <v>#DIV/0!</v>
      </c>
      <c r="P26" s="7" t="e">
        <f>COUNTIFS(Sta!$B:$B,$A26,Sta!$O:$O,"&gt;1.5")/$C26</f>
        <v>#DIV/0!</v>
      </c>
      <c r="Q26" s="12" t="e">
        <f>(COUNTIFS(Sta!$A:$A,$A26,Sta!$N:$N,"&gt;0.5") +COUNTIFS(Sta!$B:$B,$A26,Sta!$P:$P,"&gt;0.5"))/$D26</f>
        <v>#DIV/0!</v>
      </c>
      <c r="R26" s="7" t="e">
        <f>COUNTIFS(Sta!$A:$A,$A26,Sta!$N:$N,"&gt;0.5")/$B26</f>
        <v>#DIV/0!</v>
      </c>
      <c r="S26" s="7" t="e">
        <f>COUNTIFS(Sta!$B:$B,$A26,Sta!$P:$P,"&gt;0.5")/$C26</f>
        <v>#DIV/0!</v>
      </c>
      <c r="T26" s="12" t="e">
        <f>(COUNTIFS(Sta!$A:$A,$A26,Sta!$N:$N,"&gt;1.5") +COUNTIFS(Sta!$B:$B,$A26,Sta!$P:$P,"&gt;1.5"))/$D26</f>
        <v>#DIV/0!</v>
      </c>
      <c r="U26" s="7" t="e">
        <f>COUNTIFS(Sta!$A:$A,$A26,Sta!$N:$N,"&gt;1.5")/$B26</f>
        <v>#DIV/0!</v>
      </c>
      <c r="V26" s="7" t="e">
        <f>COUNTIFS(Sta!$B:$B,$A26,Sta!$P:$P,"&gt;1.5")/$C26</f>
        <v>#DIV/0!</v>
      </c>
    </row>
    <row r="27" spans="1:22" x14ac:dyDescent="0.3">
      <c r="A27" t="s">
        <v>295</v>
      </c>
      <c r="B27" s="9">
        <f>COUNTIF(Sta!A:A,A27)</f>
        <v>0</v>
      </c>
      <c r="C27" s="4">
        <f>COUNTIF(Sta!B:B,A27)</f>
        <v>1</v>
      </c>
      <c r="D27" s="4">
        <f t="shared" si="1"/>
        <v>1</v>
      </c>
      <c r="E27" s="12">
        <f>(COUNTIFS(Sta!$A:$A,$A27,Sta!$Q:$Q,"&gt;0.5") +COUNTIFS(Sta!$B:$B,$A27,Sta!$Q:$Q,"&gt;0.5"))/$D27</f>
        <v>1</v>
      </c>
      <c r="F27" s="7" t="e">
        <f>COUNTIFS(Sta!$A:$A,$A27,Sta!$Q:$Q,"&gt;0.5")/$B27</f>
        <v>#DIV/0!</v>
      </c>
      <c r="G27" s="7">
        <f>COUNTIFS(Sta!$B:$B,$A27,Sta!$Q:$Q,"&gt;0.5")/$C27</f>
        <v>1</v>
      </c>
      <c r="H27" s="12">
        <f>(COUNTIFS(Sta!$A:$A,$A27,Sta!$Q:$Q,"&gt;1.5") +COUNTIFS(Sta!$B:$B,$A27,Sta!$Q:$Q,"&gt;1.5"))/$D27</f>
        <v>1</v>
      </c>
      <c r="I27" s="7" t="e">
        <f>COUNTIFS(Sta!$A:$A,$A27,Sta!$Q:$Q,"&gt;1.5")/$B27</f>
        <v>#DIV/0!</v>
      </c>
      <c r="J27" s="7">
        <f>COUNTIFS(Sta!$B:$B,$A27,Sta!$Q:$Q,"&gt;1.5")/$C27</f>
        <v>1</v>
      </c>
      <c r="K27" s="12">
        <f>(COUNTIFS(Sta!$A:$A,$A27,Sta!$M:$M,"&gt;0.5") +COUNTIFS(Sta!$B:$B,$A27,Sta!$O:$O,"&gt;0.5"))/$D27</f>
        <v>1</v>
      </c>
      <c r="L27" s="7" t="e">
        <f>COUNTIFS(Sta!$A:$A,$A27,Sta!$M:$M,"&gt;0.5")/$B27</f>
        <v>#DIV/0!</v>
      </c>
      <c r="M27" s="7">
        <f>COUNTIFS(Sta!$B:$B,$A27,Sta!$O:$O,"&gt;0.5")/$C27</f>
        <v>1</v>
      </c>
      <c r="N27" s="12">
        <f>(COUNTIFS(Sta!$A:$A,$A27,Sta!$M:$M,"&gt;1.5") +COUNTIFS(Sta!$B:$B,$A27,Sta!$O:$O,"&gt;1.5"))/$D27</f>
        <v>0</v>
      </c>
      <c r="O27" s="7" t="e">
        <f>COUNTIFS(Sta!$A:$A,$A27,Sta!$M:$M,"&gt;1.5")/$B27</f>
        <v>#DIV/0!</v>
      </c>
      <c r="P27" s="7">
        <f>COUNTIFS(Sta!$B:$B,$A27,Sta!$O:$O,"&gt;1.5")/$C27</f>
        <v>0</v>
      </c>
      <c r="Q27" s="12">
        <f>(COUNTIFS(Sta!$A:$A,$A27,Sta!$N:$N,"&gt;0.5") +COUNTIFS(Sta!$B:$B,$A27,Sta!$P:$P,"&gt;0.5"))/$D27</f>
        <v>1</v>
      </c>
      <c r="R27" s="7" t="e">
        <f>COUNTIFS(Sta!$A:$A,$A27,Sta!$N:$N,"&gt;0.5")/$B27</f>
        <v>#DIV/0!</v>
      </c>
      <c r="S27" s="7">
        <f>COUNTIFS(Sta!$B:$B,$A27,Sta!$P:$P,"&gt;0.5")/$C27</f>
        <v>1</v>
      </c>
      <c r="T27" s="12">
        <f>(COUNTIFS(Sta!$A:$A,$A27,Sta!$N:$N,"&gt;1.5") +COUNTIFS(Sta!$B:$B,$A27,Sta!$P:$P,"&gt;1.5"))/$D27</f>
        <v>0</v>
      </c>
      <c r="U27" s="7" t="e">
        <f>COUNTIFS(Sta!$A:$A,$A27,Sta!$N:$N,"&gt;1.5")/$B27</f>
        <v>#DIV/0!</v>
      </c>
      <c r="V27" s="7">
        <f>COUNTIFS(Sta!$B:$B,$A27,Sta!$P:$P,"&gt;1.5")/$C27</f>
        <v>0</v>
      </c>
    </row>
    <row r="28" spans="1:22" x14ac:dyDescent="0.3">
      <c r="A28" t="s">
        <v>590</v>
      </c>
      <c r="B28" s="9">
        <f>COUNTIF(Sta!A:A,A28)</f>
        <v>2</v>
      </c>
      <c r="C28" s="4">
        <f>COUNTIF(Sta!B:B,A28)</f>
        <v>1</v>
      </c>
      <c r="D28" s="4">
        <f t="shared" si="1"/>
        <v>3</v>
      </c>
      <c r="E28" s="12">
        <f>(COUNTIFS(Sta!$A:$A,$A28,Sta!$Q:$Q,"&gt;0.5") +COUNTIFS(Sta!$B:$B,$A28,Sta!$Q:$Q,"&gt;0.5"))/$D28</f>
        <v>0.33333333333333331</v>
      </c>
      <c r="F28" s="7">
        <f>COUNTIFS(Sta!$A:$A,$A28,Sta!$Q:$Q,"&gt;0.5")/$B28</f>
        <v>0.5</v>
      </c>
      <c r="G28" s="7">
        <f>COUNTIFS(Sta!$B:$B,$A28,Sta!$Q:$Q,"&gt;0.5")/$C28</f>
        <v>0</v>
      </c>
      <c r="H28" s="12">
        <f>(COUNTIFS(Sta!$A:$A,$A28,Sta!$Q:$Q,"&gt;1.5") +COUNTIFS(Sta!$B:$B,$A28,Sta!$Q:$Q,"&gt;1.5"))/$D28</f>
        <v>0</v>
      </c>
      <c r="I28" s="7">
        <f>COUNTIFS(Sta!$A:$A,$A28,Sta!$Q:$Q,"&gt;1.5")/$B28</f>
        <v>0</v>
      </c>
      <c r="J28" s="7">
        <f>COUNTIFS(Sta!$B:$B,$A28,Sta!$Q:$Q,"&gt;1.5")/$C28</f>
        <v>0</v>
      </c>
      <c r="K28" s="12">
        <f>(COUNTIFS(Sta!$A:$A,$A28,Sta!$M:$M,"&gt;0.5") +COUNTIFS(Sta!$B:$B,$A28,Sta!$O:$O,"&gt;0.5"))/$D28</f>
        <v>0</v>
      </c>
      <c r="L28" s="7">
        <f>COUNTIFS(Sta!$A:$A,$A28,Sta!$M:$M,"&gt;0.5")/$B28</f>
        <v>0</v>
      </c>
      <c r="M28" s="7">
        <f>COUNTIFS(Sta!$B:$B,$A28,Sta!$O:$O,"&gt;0.5")/$C28</f>
        <v>0</v>
      </c>
      <c r="N28" s="12">
        <f>(COUNTIFS(Sta!$A:$A,$A28,Sta!$M:$M,"&gt;1.5") +COUNTIFS(Sta!$B:$B,$A28,Sta!$O:$O,"&gt;1.5"))/$D28</f>
        <v>0</v>
      </c>
      <c r="O28" s="7">
        <f>COUNTIFS(Sta!$A:$A,$A28,Sta!$M:$M,"&gt;1.5")/$B28</f>
        <v>0</v>
      </c>
      <c r="P28" s="7">
        <f>COUNTIFS(Sta!$B:$B,$A28,Sta!$O:$O,"&gt;1.5")/$C28</f>
        <v>0</v>
      </c>
      <c r="Q28" s="12">
        <f>(COUNTIFS(Sta!$A:$A,$A28,Sta!$N:$N,"&gt;0.5") +COUNTIFS(Sta!$B:$B,$A28,Sta!$P:$P,"&gt;0.5"))/$D28</f>
        <v>0.33333333333333331</v>
      </c>
      <c r="R28" s="7">
        <f>COUNTIFS(Sta!$A:$A,$A28,Sta!$N:$N,"&gt;0.5")/$B28</f>
        <v>0.5</v>
      </c>
      <c r="S28" s="7">
        <f>COUNTIFS(Sta!$B:$B,$A28,Sta!$P:$P,"&gt;0.5")/$C28</f>
        <v>0</v>
      </c>
      <c r="T28" s="12">
        <f>(COUNTIFS(Sta!$A:$A,$A28,Sta!$N:$N,"&gt;1.5") +COUNTIFS(Sta!$B:$B,$A28,Sta!$P:$P,"&gt;1.5"))/$D28</f>
        <v>0</v>
      </c>
      <c r="U28" s="7">
        <f>COUNTIFS(Sta!$A:$A,$A28,Sta!$N:$N,"&gt;1.5")/$B28</f>
        <v>0</v>
      </c>
      <c r="V28" s="7">
        <f>COUNTIFS(Sta!$B:$B,$A28,Sta!$P:$P,"&gt;1.5")/$C28</f>
        <v>0</v>
      </c>
    </row>
    <row r="29" spans="1:22" x14ac:dyDescent="0.3">
      <c r="A29" t="s">
        <v>285</v>
      </c>
      <c r="B29" s="9">
        <f>COUNTIF(Sta!A:A,A29)</f>
        <v>1</v>
      </c>
      <c r="C29" s="4">
        <f>COUNTIF(Sta!B:B,A29)</f>
        <v>0</v>
      </c>
      <c r="D29" s="4">
        <f t="shared" si="1"/>
        <v>1</v>
      </c>
      <c r="E29" s="12">
        <f>(COUNTIFS(Sta!$A:$A,$A29,Sta!$Q:$Q,"&gt;0.5") +COUNTIFS(Sta!$B:$B,$A29,Sta!$Q:$Q,"&gt;0.5"))/$D29</f>
        <v>0</v>
      </c>
      <c r="F29" s="7">
        <f>COUNTIFS(Sta!$A:$A,$A29,Sta!$Q:$Q,"&gt;0.5")/$B29</f>
        <v>0</v>
      </c>
      <c r="G29" s="7" t="e">
        <f>COUNTIFS(Sta!$B:$B,$A29,Sta!$Q:$Q,"&gt;0.5")/$C29</f>
        <v>#DIV/0!</v>
      </c>
      <c r="H29" s="12">
        <f>(COUNTIFS(Sta!$A:$A,$A29,Sta!$Q:$Q,"&gt;1.5") +COUNTIFS(Sta!$B:$B,$A29,Sta!$Q:$Q,"&gt;1.5"))/$D29</f>
        <v>0</v>
      </c>
      <c r="I29" s="7">
        <f>COUNTIFS(Sta!$A:$A,$A29,Sta!$Q:$Q,"&gt;1.5")/$B29</f>
        <v>0</v>
      </c>
      <c r="J29" s="7" t="e">
        <f>COUNTIFS(Sta!$B:$B,$A29,Sta!$Q:$Q,"&gt;1.5")/$C29</f>
        <v>#DIV/0!</v>
      </c>
      <c r="K29" s="12">
        <f>(COUNTIFS(Sta!$A:$A,$A29,Sta!$M:$M,"&gt;0.5") +COUNTIFS(Sta!$B:$B,$A29,Sta!$O:$O,"&gt;0.5"))/$D29</f>
        <v>0</v>
      </c>
      <c r="L29" s="7">
        <f>COUNTIFS(Sta!$A:$A,$A29,Sta!$M:$M,"&gt;0.5")/$B29</f>
        <v>0</v>
      </c>
      <c r="M29" s="7" t="e">
        <f>COUNTIFS(Sta!$B:$B,$A29,Sta!$O:$O,"&gt;0.5")/$C29</f>
        <v>#DIV/0!</v>
      </c>
      <c r="N29" s="12">
        <f>(COUNTIFS(Sta!$A:$A,$A29,Sta!$M:$M,"&gt;1.5") +COUNTIFS(Sta!$B:$B,$A29,Sta!$O:$O,"&gt;1.5"))/$D29</f>
        <v>0</v>
      </c>
      <c r="O29" s="7">
        <f>COUNTIFS(Sta!$A:$A,$A29,Sta!$M:$M,"&gt;1.5")/$B29</f>
        <v>0</v>
      </c>
      <c r="P29" s="7" t="e">
        <f>COUNTIFS(Sta!$B:$B,$A29,Sta!$O:$O,"&gt;1.5")/$C29</f>
        <v>#DIV/0!</v>
      </c>
      <c r="Q29" s="12">
        <f>(COUNTIFS(Sta!$A:$A,$A29,Sta!$N:$N,"&gt;0.5") +COUNTIFS(Sta!$B:$B,$A29,Sta!$P:$P,"&gt;0.5"))/$D29</f>
        <v>0</v>
      </c>
      <c r="R29" s="7">
        <f>COUNTIFS(Sta!$A:$A,$A29,Sta!$N:$N,"&gt;0.5")/$B29</f>
        <v>0</v>
      </c>
      <c r="S29" s="7" t="e">
        <f>COUNTIFS(Sta!$B:$B,$A29,Sta!$P:$P,"&gt;0.5")/$C29</f>
        <v>#DIV/0!</v>
      </c>
      <c r="T29" s="12">
        <f>(COUNTIFS(Sta!$A:$A,$A29,Sta!$N:$N,"&gt;1.5") +COUNTIFS(Sta!$B:$B,$A29,Sta!$P:$P,"&gt;1.5"))/$D29</f>
        <v>0</v>
      </c>
      <c r="U29" s="7">
        <f>COUNTIFS(Sta!$A:$A,$A29,Sta!$N:$N,"&gt;1.5")/$B29</f>
        <v>0</v>
      </c>
      <c r="V29" s="7" t="e">
        <f>COUNTIFS(Sta!$B:$B,$A29,Sta!$P:$P,"&gt;1.5")/$C29</f>
        <v>#DIV/0!</v>
      </c>
    </row>
    <row r="30" spans="1:22" x14ac:dyDescent="0.3">
      <c r="A30" t="s">
        <v>711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2" t="e">
        <f>(COUNTIFS(Sta!$A:$A,$A30,Sta!$Q:$Q,"&gt;0.5") +COUNTIFS(Sta!$B:$B,$A30,Sta!$Q:$Q,"&gt;0.5"))/$D30</f>
        <v>#DIV/0!</v>
      </c>
      <c r="F30" s="7" t="e">
        <f>COUNTIFS(Sta!$A:$A,$A30,Sta!$Q:$Q,"&gt;0.5")/$B30</f>
        <v>#DIV/0!</v>
      </c>
      <c r="G30" s="7" t="e">
        <f>COUNTIFS(Sta!$B:$B,$A30,Sta!$Q:$Q,"&gt;0.5")/$C30</f>
        <v>#DIV/0!</v>
      </c>
      <c r="H30" s="12" t="e">
        <f>(COUNTIFS(Sta!$A:$A,$A30,Sta!$Q:$Q,"&gt;1.5") +COUNTIFS(Sta!$B:$B,$A30,Sta!$Q:$Q,"&gt;1.5"))/$D30</f>
        <v>#DIV/0!</v>
      </c>
      <c r="I30" s="7" t="e">
        <f>COUNTIFS(Sta!$A:$A,$A30,Sta!$Q:$Q,"&gt;1.5")/$B30</f>
        <v>#DIV/0!</v>
      </c>
      <c r="J30" s="7" t="e">
        <f>COUNTIFS(Sta!$B:$B,$A30,Sta!$Q:$Q,"&gt;1.5")/$C30</f>
        <v>#DIV/0!</v>
      </c>
      <c r="K30" s="12" t="e">
        <f>(COUNTIFS(Sta!$A:$A,$A30,Sta!$M:$M,"&gt;0.5") +COUNTIFS(Sta!$B:$B,$A30,Sta!$O:$O,"&gt;0.5"))/$D30</f>
        <v>#DIV/0!</v>
      </c>
      <c r="L30" s="7" t="e">
        <f>COUNTIFS(Sta!$A:$A,$A30,Sta!$M:$M,"&gt;0.5")/$B30</f>
        <v>#DIV/0!</v>
      </c>
      <c r="M30" s="7" t="e">
        <f>COUNTIFS(Sta!$B:$B,$A30,Sta!$O:$O,"&gt;0.5")/$C30</f>
        <v>#DIV/0!</v>
      </c>
      <c r="N30" s="12" t="e">
        <f>(COUNTIFS(Sta!$A:$A,$A30,Sta!$M:$M,"&gt;1.5") +COUNTIFS(Sta!$B:$B,$A30,Sta!$O:$O,"&gt;1.5"))/$D30</f>
        <v>#DIV/0!</v>
      </c>
      <c r="O30" s="7" t="e">
        <f>COUNTIFS(Sta!$A:$A,$A30,Sta!$M:$M,"&gt;1.5")/$B30</f>
        <v>#DIV/0!</v>
      </c>
      <c r="P30" s="7" t="e">
        <f>COUNTIFS(Sta!$B:$B,$A30,Sta!$O:$O,"&gt;1.5")/$C30</f>
        <v>#DIV/0!</v>
      </c>
      <c r="Q30" s="12" t="e">
        <f>(COUNTIFS(Sta!$A:$A,$A30,Sta!$N:$N,"&gt;0.5") +COUNTIFS(Sta!$B:$B,$A30,Sta!$P:$P,"&gt;0.5"))/$D30</f>
        <v>#DIV/0!</v>
      </c>
      <c r="R30" s="7" t="e">
        <f>COUNTIFS(Sta!$A:$A,$A30,Sta!$N:$N,"&gt;0.5")/$B30</f>
        <v>#DIV/0!</v>
      </c>
      <c r="S30" s="7" t="e">
        <f>COUNTIFS(Sta!$B:$B,$A30,Sta!$P:$P,"&gt;0.5")/$C30</f>
        <v>#DIV/0!</v>
      </c>
      <c r="T30" s="12" t="e">
        <f>(COUNTIFS(Sta!$A:$A,$A30,Sta!$N:$N,"&gt;1.5") +COUNTIFS(Sta!$B:$B,$A30,Sta!$P:$P,"&gt;1.5"))/$D30</f>
        <v>#DIV/0!</v>
      </c>
      <c r="U30" s="7" t="e">
        <f>COUNTIFS(Sta!$A:$A,$A30,Sta!$N:$N,"&gt;1.5")/$B30</f>
        <v>#DIV/0!</v>
      </c>
      <c r="V30" s="7" t="e">
        <f>COUNTIFS(Sta!$B:$B,$A30,Sta!$P:$P,"&gt;1.5")/$C30</f>
        <v>#DIV/0!</v>
      </c>
    </row>
    <row r="31" spans="1:22" x14ac:dyDescent="0.3">
      <c r="A31" t="s">
        <v>715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2" t="e">
        <f>(COUNTIFS(Sta!$A:$A,$A31,Sta!$Q:$Q,"&gt;0.5") +COUNTIFS(Sta!$B:$B,$A31,Sta!$Q:$Q,"&gt;0.5"))/$D31</f>
        <v>#DIV/0!</v>
      </c>
      <c r="F31" s="7" t="e">
        <f>COUNTIFS(Sta!$A:$A,$A31,Sta!$Q:$Q,"&gt;0.5")/$B31</f>
        <v>#DIV/0!</v>
      </c>
      <c r="G31" s="7" t="e">
        <f>COUNTIFS(Sta!$B:$B,$A31,Sta!$Q:$Q,"&gt;0.5")/$C31</f>
        <v>#DIV/0!</v>
      </c>
      <c r="H31" s="12" t="e">
        <f>(COUNTIFS(Sta!$A:$A,$A31,Sta!$Q:$Q,"&gt;1.5") +COUNTIFS(Sta!$B:$B,$A31,Sta!$Q:$Q,"&gt;1.5"))/$D31</f>
        <v>#DIV/0!</v>
      </c>
      <c r="I31" s="7" t="e">
        <f>COUNTIFS(Sta!$A:$A,$A31,Sta!$Q:$Q,"&gt;1.5")/$B31</f>
        <v>#DIV/0!</v>
      </c>
      <c r="J31" s="7" t="e">
        <f>COUNTIFS(Sta!$B:$B,$A31,Sta!$Q:$Q,"&gt;1.5")/$C31</f>
        <v>#DIV/0!</v>
      </c>
      <c r="K31" s="12" t="e">
        <f>(COUNTIFS(Sta!$A:$A,$A31,Sta!$M:$M,"&gt;0.5") +COUNTIFS(Sta!$B:$B,$A31,Sta!$O:$O,"&gt;0.5"))/$D31</f>
        <v>#DIV/0!</v>
      </c>
      <c r="L31" s="7" t="e">
        <f>COUNTIFS(Sta!$A:$A,$A31,Sta!$M:$M,"&gt;0.5")/$B31</f>
        <v>#DIV/0!</v>
      </c>
      <c r="M31" s="7" t="e">
        <f>COUNTIFS(Sta!$B:$B,$A31,Sta!$O:$O,"&gt;0.5")/$C31</f>
        <v>#DIV/0!</v>
      </c>
      <c r="N31" s="12" t="e">
        <f>(COUNTIFS(Sta!$A:$A,$A31,Sta!$M:$M,"&gt;1.5") +COUNTIFS(Sta!$B:$B,$A31,Sta!$O:$O,"&gt;1.5"))/$D31</f>
        <v>#DIV/0!</v>
      </c>
      <c r="O31" s="7" t="e">
        <f>COUNTIFS(Sta!$A:$A,$A31,Sta!$M:$M,"&gt;1.5")/$B31</f>
        <v>#DIV/0!</v>
      </c>
      <c r="P31" s="7" t="e">
        <f>COUNTIFS(Sta!$B:$B,$A31,Sta!$O:$O,"&gt;1.5")/$C31</f>
        <v>#DIV/0!</v>
      </c>
      <c r="Q31" s="12" t="e">
        <f>(COUNTIFS(Sta!$A:$A,$A31,Sta!$N:$N,"&gt;0.5") +COUNTIFS(Sta!$B:$B,$A31,Sta!$P:$P,"&gt;0.5"))/$D31</f>
        <v>#DIV/0!</v>
      </c>
      <c r="R31" s="7" t="e">
        <f>COUNTIFS(Sta!$A:$A,$A31,Sta!$N:$N,"&gt;0.5")/$B31</f>
        <v>#DIV/0!</v>
      </c>
      <c r="S31" s="7" t="e">
        <f>COUNTIFS(Sta!$B:$B,$A31,Sta!$P:$P,"&gt;0.5")/$C31</f>
        <v>#DIV/0!</v>
      </c>
      <c r="T31" s="12" t="e">
        <f>(COUNTIFS(Sta!$A:$A,$A31,Sta!$N:$N,"&gt;1.5") +COUNTIFS(Sta!$B:$B,$A31,Sta!$P:$P,"&gt;1.5"))/$D31</f>
        <v>#DIV/0!</v>
      </c>
      <c r="U31" s="7" t="e">
        <f>COUNTIFS(Sta!$A:$A,$A31,Sta!$N:$N,"&gt;1.5")/$B31</f>
        <v>#DIV/0!</v>
      </c>
      <c r="V31" s="7" t="e">
        <f>COUNTIFS(Sta!$B:$B,$A31,Sta!$P:$P,"&gt;1.5")/$C31</f>
        <v>#DIV/0!</v>
      </c>
    </row>
    <row r="32" spans="1:22" x14ac:dyDescent="0.3">
      <c r="A32" t="s">
        <v>597</v>
      </c>
      <c r="B32" s="9">
        <f>COUNTIF(Sta!A:A,A32)</f>
        <v>1</v>
      </c>
      <c r="C32" s="4">
        <f>COUNTIF(Sta!B:B,A32)</f>
        <v>1</v>
      </c>
      <c r="D32" s="4">
        <f t="shared" si="1"/>
        <v>2</v>
      </c>
      <c r="E32" s="12">
        <f>(COUNTIFS(Sta!$A:$A,$A32,Sta!$Q:$Q,"&gt;0.5") +COUNTIFS(Sta!$B:$B,$A32,Sta!$Q:$Q,"&gt;0.5"))/$D32</f>
        <v>1</v>
      </c>
      <c r="F32" s="7">
        <f>COUNTIFS(Sta!$A:$A,$A32,Sta!$Q:$Q,"&gt;0.5")/$B32</f>
        <v>1</v>
      </c>
      <c r="G32" s="7">
        <f>COUNTIFS(Sta!$B:$B,$A32,Sta!$Q:$Q,"&gt;0.5")/$C32</f>
        <v>1</v>
      </c>
      <c r="H32" s="12">
        <f>(COUNTIFS(Sta!$A:$A,$A32,Sta!$Q:$Q,"&gt;1.5") +COUNTIFS(Sta!$B:$B,$A32,Sta!$Q:$Q,"&gt;1.5"))/$D32</f>
        <v>1</v>
      </c>
      <c r="I32" s="7">
        <f>COUNTIFS(Sta!$A:$A,$A32,Sta!$Q:$Q,"&gt;1.5")/$B32</f>
        <v>1</v>
      </c>
      <c r="J32" s="7">
        <f>COUNTIFS(Sta!$B:$B,$A32,Sta!$Q:$Q,"&gt;1.5")/$C32</f>
        <v>1</v>
      </c>
      <c r="K32" s="12">
        <f>(COUNTIFS(Sta!$A:$A,$A32,Sta!$M:$M,"&gt;0.5") +COUNTIFS(Sta!$B:$B,$A32,Sta!$O:$O,"&gt;0.5"))/$D32</f>
        <v>1</v>
      </c>
      <c r="L32" s="7">
        <f>COUNTIFS(Sta!$A:$A,$A32,Sta!$M:$M,"&gt;0.5")/$B32</f>
        <v>1</v>
      </c>
      <c r="M32" s="7">
        <f>COUNTIFS(Sta!$B:$B,$A32,Sta!$O:$O,"&gt;0.5")/$C32</f>
        <v>1</v>
      </c>
      <c r="N32" s="12">
        <f>(COUNTIFS(Sta!$A:$A,$A32,Sta!$M:$M,"&gt;1.5") +COUNTIFS(Sta!$B:$B,$A32,Sta!$O:$O,"&gt;1.5"))/$D32</f>
        <v>1</v>
      </c>
      <c r="O32" s="7">
        <f>COUNTIFS(Sta!$A:$A,$A32,Sta!$M:$M,"&gt;1.5")/$B32</f>
        <v>1</v>
      </c>
      <c r="P32" s="7">
        <f>COUNTIFS(Sta!$B:$B,$A32,Sta!$O:$O,"&gt;1.5")/$C32</f>
        <v>1</v>
      </c>
      <c r="Q32" s="12">
        <f>(COUNTIFS(Sta!$A:$A,$A32,Sta!$N:$N,"&gt;0.5") +COUNTIFS(Sta!$B:$B,$A32,Sta!$P:$P,"&gt;0.5"))/$D32</f>
        <v>0</v>
      </c>
      <c r="R32" s="7">
        <f>COUNTIFS(Sta!$A:$A,$A32,Sta!$N:$N,"&gt;0.5")/$B32</f>
        <v>0</v>
      </c>
      <c r="S32" s="7">
        <f>COUNTIFS(Sta!$B:$B,$A32,Sta!$P:$P,"&gt;0.5")/$C32</f>
        <v>0</v>
      </c>
      <c r="T32" s="12">
        <f>(COUNTIFS(Sta!$A:$A,$A32,Sta!$N:$N,"&gt;1.5") +COUNTIFS(Sta!$B:$B,$A32,Sta!$P:$P,"&gt;1.5"))/$D32</f>
        <v>0</v>
      </c>
      <c r="U32" s="7">
        <f>COUNTIFS(Sta!$A:$A,$A32,Sta!$N:$N,"&gt;1.5")/$B32</f>
        <v>0</v>
      </c>
      <c r="V32" s="7">
        <f>COUNTIFS(Sta!$B:$B,$A32,Sta!$P:$P,"&gt;1.5")/$C32</f>
        <v>0</v>
      </c>
    </row>
    <row r="33" spans="1:22" x14ac:dyDescent="0.3">
      <c r="A33" t="s">
        <v>477</v>
      </c>
      <c r="B33" s="9">
        <f>COUNTIF(Sta!A:A,A33)</f>
        <v>1</v>
      </c>
      <c r="C33" s="4">
        <f>COUNTIF(Sta!B:B,A33)</f>
        <v>1</v>
      </c>
      <c r="D33" s="4">
        <f t="shared" si="1"/>
        <v>2</v>
      </c>
      <c r="E33" s="12">
        <f>(COUNTIFS(Sta!$A:$A,$A33,Sta!$Q:$Q,"&gt;0.5") +COUNTIFS(Sta!$B:$B,$A33,Sta!$Q:$Q,"&gt;0.5"))/$D33</f>
        <v>0.5</v>
      </c>
      <c r="F33" s="7">
        <f>COUNTIFS(Sta!$A:$A,$A33,Sta!$Q:$Q,"&gt;0.5")/$B33</f>
        <v>0</v>
      </c>
      <c r="G33" s="7">
        <f>COUNTIFS(Sta!$B:$B,$A33,Sta!$Q:$Q,"&gt;0.5")/$C33</f>
        <v>1</v>
      </c>
      <c r="H33" s="12">
        <f>(COUNTIFS(Sta!$A:$A,$A33,Sta!$Q:$Q,"&gt;1.5") +COUNTIFS(Sta!$B:$B,$A33,Sta!$Q:$Q,"&gt;1.5"))/$D33</f>
        <v>0</v>
      </c>
      <c r="I33" s="7">
        <f>COUNTIFS(Sta!$A:$A,$A33,Sta!$Q:$Q,"&gt;1.5")/$B33</f>
        <v>0</v>
      </c>
      <c r="J33" s="7">
        <f>COUNTIFS(Sta!$B:$B,$A33,Sta!$Q:$Q,"&gt;1.5")/$C33</f>
        <v>0</v>
      </c>
      <c r="K33" s="12">
        <f>(COUNTIFS(Sta!$A:$A,$A33,Sta!$M:$M,"&gt;0.5") +COUNTIFS(Sta!$B:$B,$A33,Sta!$O:$O,"&gt;0.5"))/$D33</f>
        <v>0</v>
      </c>
      <c r="L33" s="7">
        <f>COUNTIFS(Sta!$A:$A,$A33,Sta!$M:$M,"&gt;0.5")/$B33</f>
        <v>0</v>
      </c>
      <c r="M33" s="7">
        <f>COUNTIFS(Sta!$B:$B,$A33,Sta!$O:$O,"&gt;0.5")/$C33</f>
        <v>0</v>
      </c>
      <c r="N33" s="12">
        <f>(COUNTIFS(Sta!$A:$A,$A33,Sta!$M:$M,"&gt;1.5") +COUNTIFS(Sta!$B:$B,$A33,Sta!$O:$O,"&gt;1.5"))/$D33</f>
        <v>0</v>
      </c>
      <c r="O33" s="7">
        <f>COUNTIFS(Sta!$A:$A,$A33,Sta!$M:$M,"&gt;1.5")/$B33</f>
        <v>0</v>
      </c>
      <c r="P33" s="7">
        <f>COUNTIFS(Sta!$B:$B,$A33,Sta!$O:$O,"&gt;1.5")/$C33</f>
        <v>0</v>
      </c>
      <c r="Q33" s="12">
        <f>(COUNTIFS(Sta!$A:$A,$A33,Sta!$N:$N,"&gt;0.5") +COUNTIFS(Sta!$B:$B,$A33,Sta!$P:$P,"&gt;0.5"))/$D33</f>
        <v>0.5</v>
      </c>
      <c r="R33" s="7">
        <f>COUNTIFS(Sta!$A:$A,$A33,Sta!$N:$N,"&gt;0.5")/$B33</f>
        <v>0</v>
      </c>
      <c r="S33" s="7">
        <f>COUNTIFS(Sta!$B:$B,$A33,Sta!$P:$P,"&gt;0.5")/$C33</f>
        <v>1</v>
      </c>
      <c r="T33" s="12">
        <f>(COUNTIFS(Sta!$A:$A,$A33,Sta!$N:$N,"&gt;1.5") +COUNTIFS(Sta!$B:$B,$A33,Sta!$P:$P,"&gt;1.5"))/$D33</f>
        <v>0</v>
      </c>
      <c r="U33" s="7">
        <f>COUNTIFS(Sta!$A:$A,$A33,Sta!$N:$N,"&gt;1.5")/$B33</f>
        <v>0</v>
      </c>
      <c r="V33" s="7">
        <f>COUNTIFS(Sta!$B:$B,$A33,Sta!$P:$P,"&gt;1.5")/$C33</f>
        <v>0</v>
      </c>
    </row>
    <row r="34" spans="1:22" x14ac:dyDescent="0.3">
      <c r="A34" t="s">
        <v>632</v>
      </c>
      <c r="B34" s="9">
        <f>COUNTIF(Sta!A:A,A34)</f>
        <v>1</v>
      </c>
      <c r="C34" s="4">
        <f>COUNTIF(Sta!B:B,A34)</f>
        <v>1</v>
      </c>
      <c r="D34" s="4">
        <f t="shared" si="1"/>
        <v>2</v>
      </c>
      <c r="E34" s="12">
        <f>(COUNTIFS(Sta!$A:$A,$A34,Sta!$Q:$Q,"&gt;0.5") +COUNTIFS(Sta!$B:$B,$A34,Sta!$Q:$Q,"&gt;0.5"))/$D34</f>
        <v>0.5</v>
      </c>
      <c r="F34" s="7">
        <f>COUNTIFS(Sta!$A:$A,$A34,Sta!$Q:$Q,"&gt;0.5")/$B34</f>
        <v>1</v>
      </c>
      <c r="G34" s="7">
        <f>COUNTIFS(Sta!$B:$B,$A34,Sta!$Q:$Q,"&gt;0.5")/$C34</f>
        <v>0</v>
      </c>
      <c r="H34" s="12">
        <f>(COUNTIFS(Sta!$A:$A,$A34,Sta!$Q:$Q,"&gt;1.5") +COUNTIFS(Sta!$B:$B,$A34,Sta!$Q:$Q,"&gt;1.5"))/$D34</f>
        <v>0</v>
      </c>
      <c r="I34" s="7">
        <f>COUNTIFS(Sta!$A:$A,$A34,Sta!$Q:$Q,"&gt;1.5")/$B34</f>
        <v>0</v>
      </c>
      <c r="J34" s="7">
        <f>COUNTIFS(Sta!$B:$B,$A34,Sta!$Q:$Q,"&gt;1.5")/$C34</f>
        <v>0</v>
      </c>
      <c r="K34" s="12">
        <f>(COUNTIFS(Sta!$A:$A,$A34,Sta!$M:$M,"&gt;0.5") +COUNTIFS(Sta!$B:$B,$A34,Sta!$O:$O,"&gt;0.5"))/$D34</f>
        <v>0</v>
      </c>
      <c r="L34" s="7">
        <f>COUNTIFS(Sta!$A:$A,$A34,Sta!$M:$M,"&gt;0.5")/$B34</f>
        <v>0</v>
      </c>
      <c r="M34" s="7">
        <f>COUNTIFS(Sta!$B:$B,$A34,Sta!$O:$O,"&gt;0.5")/$C34</f>
        <v>0</v>
      </c>
      <c r="N34" s="12">
        <f>(COUNTIFS(Sta!$A:$A,$A34,Sta!$M:$M,"&gt;1.5") +COUNTIFS(Sta!$B:$B,$A34,Sta!$O:$O,"&gt;1.5"))/$D34</f>
        <v>0</v>
      </c>
      <c r="O34" s="7">
        <f>COUNTIFS(Sta!$A:$A,$A34,Sta!$M:$M,"&gt;1.5")/$B34</f>
        <v>0</v>
      </c>
      <c r="P34" s="7">
        <f>COUNTIFS(Sta!$B:$B,$A34,Sta!$O:$O,"&gt;1.5")/$C34</f>
        <v>0</v>
      </c>
      <c r="Q34" s="12">
        <f>(COUNTIFS(Sta!$A:$A,$A34,Sta!$N:$N,"&gt;0.5") +COUNTIFS(Sta!$B:$B,$A34,Sta!$P:$P,"&gt;0.5"))/$D34</f>
        <v>0.5</v>
      </c>
      <c r="R34" s="7">
        <f>COUNTIFS(Sta!$A:$A,$A34,Sta!$N:$N,"&gt;0.5")/$B34</f>
        <v>1</v>
      </c>
      <c r="S34" s="7">
        <f>COUNTIFS(Sta!$B:$B,$A34,Sta!$P:$P,"&gt;0.5")/$C34</f>
        <v>0</v>
      </c>
      <c r="T34" s="12">
        <f>(COUNTIFS(Sta!$A:$A,$A34,Sta!$N:$N,"&gt;1.5") +COUNTIFS(Sta!$B:$B,$A34,Sta!$P:$P,"&gt;1.5"))/$D34</f>
        <v>0</v>
      </c>
      <c r="U34" s="7">
        <f>COUNTIFS(Sta!$A:$A,$A34,Sta!$N:$N,"&gt;1.5")/$B34</f>
        <v>0</v>
      </c>
      <c r="V34" s="7">
        <f>COUNTIFS(Sta!$B:$B,$A34,Sta!$P:$P,"&gt;1.5")/$C34</f>
        <v>0</v>
      </c>
    </row>
    <row r="35" spans="1:22" x14ac:dyDescent="0.3">
      <c r="A35" t="s">
        <v>334</v>
      </c>
      <c r="B35" s="9">
        <f>COUNTIF(Sta!A:A,A35)</f>
        <v>1</v>
      </c>
      <c r="C35" s="4">
        <f>COUNTIF(Sta!B:B,A35)</f>
        <v>1</v>
      </c>
      <c r="D35" s="4">
        <f t="shared" si="1"/>
        <v>2</v>
      </c>
      <c r="E35" s="12">
        <f>(COUNTIFS(Sta!$A:$A,$A35,Sta!$Q:$Q,"&gt;0.5") +COUNTIFS(Sta!$B:$B,$A35,Sta!$Q:$Q,"&gt;0.5"))/$D35</f>
        <v>1</v>
      </c>
      <c r="F35" s="7">
        <f>COUNTIFS(Sta!$A:$A,$A35,Sta!$Q:$Q,"&gt;0.5")/$B35</f>
        <v>1</v>
      </c>
      <c r="G35" s="7">
        <f>COUNTIFS(Sta!$B:$B,$A35,Sta!$Q:$Q,"&gt;0.5")/$C35</f>
        <v>1</v>
      </c>
      <c r="H35" s="12">
        <f>(COUNTIFS(Sta!$A:$A,$A35,Sta!$Q:$Q,"&gt;1.5") +COUNTIFS(Sta!$B:$B,$A35,Sta!$Q:$Q,"&gt;1.5"))/$D35</f>
        <v>0.5</v>
      </c>
      <c r="I35" s="7">
        <f>COUNTIFS(Sta!$A:$A,$A35,Sta!$Q:$Q,"&gt;1.5")/$B35</f>
        <v>0</v>
      </c>
      <c r="J35" s="7">
        <f>COUNTIFS(Sta!$B:$B,$A35,Sta!$Q:$Q,"&gt;1.5")/$C35</f>
        <v>1</v>
      </c>
      <c r="K35" s="12">
        <f>(COUNTIFS(Sta!$A:$A,$A35,Sta!$M:$M,"&gt;0.5") +COUNTIFS(Sta!$B:$B,$A35,Sta!$O:$O,"&gt;0.5"))/$D35</f>
        <v>1</v>
      </c>
      <c r="L35" s="7">
        <f>COUNTIFS(Sta!$A:$A,$A35,Sta!$M:$M,"&gt;0.5")/$B35</f>
        <v>1</v>
      </c>
      <c r="M35" s="7">
        <f>COUNTIFS(Sta!$B:$B,$A35,Sta!$O:$O,"&gt;0.5")/$C35</f>
        <v>1</v>
      </c>
      <c r="N35" s="12">
        <f>(COUNTIFS(Sta!$A:$A,$A35,Sta!$M:$M,"&gt;1.5") +COUNTIFS(Sta!$B:$B,$A35,Sta!$O:$O,"&gt;1.5"))/$D35</f>
        <v>0.5</v>
      </c>
      <c r="O35" s="7">
        <f>COUNTIFS(Sta!$A:$A,$A35,Sta!$M:$M,"&gt;1.5")/$B35</f>
        <v>0</v>
      </c>
      <c r="P35" s="7">
        <f>COUNTIFS(Sta!$B:$B,$A35,Sta!$O:$O,"&gt;1.5")/$C35</f>
        <v>1</v>
      </c>
      <c r="Q35" s="12">
        <f>(COUNTIFS(Sta!$A:$A,$A35,Sta!$N:$N,"&gt;0.5") +COUNTIFS(Sta!$B:$B,$A35,Sta!$P:$P,"&gt;0.5"))/$D35</f>
        <v>0.5</v>
      </c>
      <c r="R35" s="7">
        <f>COUNTIFS(Sta!$A:$A,$A35,Sta!$N:$N,"&gt;0.5")/$B35</f>
        <v>0</v>
      </c>
      <c r="S35" s="7">
        <f>COUNTIFS(Sta!$B:$B,$A35,Sta!$P:$P,"&gt;0.5")/$C35</f>
        <v>1</v>
      </c>
      <c r="T35" s="12">
        <f>(COUNTIFS(Sta!$A:$A,$A35,Sta!$N:$N,"&gt;1.5") +COUNTIFS(Sta!$B:$B,$A35,Sta!$P:$P,"&gt;1.5"))/$D35</f>
        <v>0.5</v>
      </c>
      <c r="U35" s="7">
        <f>COUNTIFS(Sta!$A:$A,$A35,Sta!$N:$N,"&gt;1.5")/$B35</f>
        <v>0</v>
      </c>
      <c r="V35" s="7">
        <f>COUNTIFS(Sta!$B:$B,$A35,Sta!$P:$P,"&gt;1.5")/$C35</f>
        <v>1</v>
      </c>
    </row>
    <row r="36" spans="1:22" x14ac:dyDescent="0.3">
      <c r="A36" t="s">
        <v>5</v>
      </c>
      <c r="B36" s="9">
        <f>COUNTIF(Sta!A:A,A36)</f>
        <v>1</v>
      </c>
      <c r="C36" s="4">
        <f>COUNTIF(Sta!B:B,A36)</f>
        <v>1</v>
      </c>
      <c r="D36" s="4">
        <f t="shared" si="1"/>
        <v>2</v>
      </c>
      <c r="E36" s="12">
        <f>(COUNTIFS(Sta!$A:$A,$A36,Sta!$Q:$Q,"&gt;0.5") +COUNTIFS(Sta!$B:$B,$A36,Sta!$Q:$Q,"&gt;0.5"))/$D36</f>
        <v>0.5</v>
      </c>
      <c r="F36" s="7">
        <f>COUNTIFS(Sta!$A:$A,$A36,Sta!$Q:$Q,"&gt;0.5")/$B36</f>
        <v>0</v>
      </c>
      <c r="G36" s="7">
        <f>COUNTIFS(Sta!$B:$B,$A36,Sta!$Q:$Q,"&gt;0.5")/$C36</f>
        <v>1</v>
      </c>
      <c r="H36" s="12">
        <f>(COUNTIFS(Sta!$A:$A,$A36,Sta!$Q:$Q,"&gt;1.5") +COUNTIFS(Sta!$B:$B,$A36,Sta!$Q:$Q,"&gt;1.5"))/$D36</f>
        <v>0</v>
      </c>
      <c r="I36" s="7">
        <f>COUNTIFS(Sta!$A:$A,$A36,Sta!$Q:$Q,"&gt;1.5")/$B36</f>
        <v>0</v>
      </c>
      <c r="J36" s="7">
        <f>COUNTIFS(Sta!$B:$B,$A36,Sta!$Q:$Q,"&gt;1.5")/$C36</f>
        <v>0</v>
      </c>
      <c r="K36" s="12">
        <f>(COUNTIFS(Sta!$A:$A,$A36,Sta!$M:$M,"&gt;0.5") +COUNTIFS(Sta!$B:$B,$A36,Sta!$O:$O,"&gt;0.5"))/$D36</f>
        <v>0.5</v>
      </c>
      <c r="L36" s="7">
        <f>COUNTIFS(Sta!$A:$A,$A36,Sta!$M:$M,"&gt;0.5")/$B36</f>
        <v>0</v>
      </c>
      <c r="M36" s="7">
        <f>COUNTIFS(Sta!$B:$B,$A36,Sta!$O:$O,"&gt;0.5")/$C36</f>
        <v>1</v>
      </c>
      <c r="N36" s="12">
        <f>(COUNTIFS(Sta!$A:$A,$A36,Sta!$M:$M,"&gt;1.5") +COUNTIFS(Sta!$B:$B,$A36,Sta!$O:$O,"&gt;1.5"))/$D36</f>
        <v>0</v>
      </c>
      <c r="O36" s="7">
        <f>COUNTIFS(Sta!$A:$A,$A36,Sta!$M:$M,"&gt;1.5")/$B36</f>
        <v>0</v>
      </c>
      <c r="P36" s="7">
        <f>COUNTIFS(Sta!$B:$B,$A36,Sta!$O:$O,"&gt;1.5")/$C36</f>
        <v>0</v>
      </c>
      <c r="Q36" s="12">
        <f>(COUNTIFS(Sta!$A:$A,$A36,Sta!$N:$N,"&gt;0.5") +COUNTIFS(Sta!$B:$B,$A36,Sta!$P:$P,"&gt;0.5"))/$D36</f>
        <v>0</v>
      </c>
      <c r="R36" s="7">
        <f>COUNTIFS(Sta!$A:$A,$A36,Sta!$N:$N,"&gt;0.5")/$B36</f>
        <v>0</v>
      </c>
      <c r="S36" s="7">
        <f>COUNTIFS(Sta!$B:$B,$A36,Sta!$P:$P,"&gt;0.5")/$C36</f>
        <v>0</v>
      </c>
      <c r="T36" s="12">
        <f>(COUNTIFS(Sta!$A:$A,$A36,Sta!$N:$N,"&gt;1.5") +COUNTIFS(Sta!$B:$B,$A36,Sta!$P:$P,"&gt;1.5"))/$D36</f>
        <v>0</v>
      </c>
      <c r="U36" s="7">
        <f>COUNTIFS(Sta!$A:$A,$A36,Sta!$N:$N,"&gt;1.5")/$B36</f>
        <v>0</v>
      </c>
      <c r="V36" s="7">
        <f>COUNTIFS(Sta!$B:$B,$A36,Sta!$P:$P,"&gt;1.5")/$C36</f>
        <v>0</v>
      </c>
    </row>
    <row r="37" spans="1:22" x14ac:dyDescent="0.3">
      <c r="A37" t="s">
        <v>554</v>
      </c>
      <c r="B37" s="9">
        <f>COUNTIF(Sta!A:A,A37)</f>
        <v>2</v>
      </c>
      <c r="C37" s="4">
        <f>COUNTIF(Sta!B:B,A37)</f>
        <v>2</v>
      </c>
      <c r="D37" s="4">
        <f t="shared" si="1"/>
        <v>4</v>
      </c>
      <c r="E37" s="12">
        <f>(COUNTIFS(Sta!$A:$A,$A37,Sta!$Q:$Q,"&gt;0.5") +COUNTIFS(Sta!$B:$B,$A37,Sta!$Q:$Q,"&gt;0.5"))/$D37</f>
        <v>0.75</v>
      </c>
      <c r="F37" s="7">
        <f>COUNTIFS(Sta!$A:$A,$A37,Sta!$Q:$Q,"&gt;0.5")/$B37</f>
        <v>1</v>
      </c>
      <c r="G37" s="7">
        <f>COUNTIFS(Sta!$B:$B,$A37,Sta!$Q:$Q,"&gt;0.5")/$C37</f>
        <v>0.5</v>
      </c>
      <c r="H37" s="12">
        <f>(COUNTIFS(Sta!$A:$A,$A37,Sta!$Q:$Q,"&gt;1.5") +COUNTIFS(Sta!$B:$B,$A37,Sta!$Q:$Q,"&gt;1.5"))/$D37</f>
        <v>0.5</v>
      </c>
      <c r="I37" s="7">
        <f>COUNTIFS(Sta!$A:$A,$A37,Sta!$Q:$Q,"&gt;1.5")/$B37</f>
        <v>0.5</v>
      </c>
      <c r="J37" s="7">
        <f>COUNTIFS(Sta!$B:$B,$A37,Sta!$Q:$Q,"&gt;1.5")/$C37</f>
        <v>0.5</v>
      </c>
      <c r="K37" s="12">
        <f>(COUNTIFS(Sta!$A:$A,$A37,Sta!$M:$M,"&gt;0.5") +COUNTIFS(Sta!$B:$B,$A37,Sta!$O:$O,"&gt;0.5"))/$D37</f>
        <v>0.75</v>
      </c>
      <c r="L37" s="7">
        <f>COUNTIFS(Sta!$A:$A,$A37,Sta!$M:$M,"&gt;0.5")/$B37</f>
        <v>1</v>
      </c>
      <c r="M37" s="7">
        <f>COUNTIFS(Sta!$B:$B,$A37,Sta!$O:$O,"&gt;0.5")/$C37</f>
        <v>0.5</v>
      </c>
      <c r="N37" s="12">
        <f>(COUNTIFS(Sta!$A:$A,$A37,Sta!$M:$M,"&gt;1.5") +COUNTIFS(Sta!$B:$B,$A37,Sta!$O:$O,"&gt;1.5"))/$D37</f>
        <v>0.25</v>
      </c>
      <c r="O37" s="7">
        <f>COUNTIFS(Sta!$A:$A,$A37,Sta!$M:$M,"&gt;1.5")/$B37</f>
        <v>0.5</v>
      </c>
      <c r="P37" s="7">
        <f>COUNTIFS(Sta!$B:$B,$A37,Sta!$O:$O,"&gt;1.5")/$C37</f>
        <v>0</v>
      </c>
      <c r="Q37" s="12">
        <f>(COUNTIFS(Sta!$A:$A,$A37,Sta!$N:$N,"&gt;0.5") +COUNTIFS(Sta!$B:$B,$A37,Sta!$P:$P,"&gt;0.5"))/$D37</f>
        <v>0.5</v>
      </c>
      <c r="R37" s="7">
        <f>COUNTIFS(Sta!$A:$A,$A37,Sta!$N:$N,"&gt;0.5")/$B37</f>
        <v>0.5</v>
      </c>
      <c r="S37" s="7">
        <f>COUNTIFS(Sta!$B:$B,$A37,Sta!$P:$P,"&gt;0.5")/$C37</f>
        <v>0.5</v>
      </c>
      <c r="T37" s="12">
        <f>(COUNTIFS(Sta!$A:$A,$A37,Sta!$N:$N,"&gt;1.5") +COUNTIFS(Sta!$B:$B,$A37,Sta!$P:$P,"&gt;1.5"))/$D37</f>
        <v>0.25</v>
      </c>
      <c r="U37" s="7">
        <f>COUNTIFS(Sta!$A:$A,$A37,Sta!$N:$N,"&gt;1.5")/$B37</f>
        <v>0.5</v>
      </c>
      <c r="V37" s="7">
        <f>COUNTIFS(Sta!$B:$B,$A37,Sta!$P:$P,"&gt;1.5")/$C37</f>
        <v>0</v>
      </c>
    </row>
    <row r="38" spans="1:22" x14ac:dyDescent="0.3">
      <c r="A38" t="s">
        <v>596</v>
      </c>
      <c r="B38" s="9">
        <f>COUNTIF(Sta!A:A,A38)</f>
        <v>2</v>
      </c>
      <c r="C38" s="4">
        <f>COUNTIF(Sta!B:B,A38)</f>
        <v>1</v>
      </c>
      <c r="D38" s="4">
        <f t="shared" si="1"/>
        <v>3</v>
      </c>
      <c r="E38" s="12">
        <f>(COUNTIFS(Sta!$A:$A,$A38,Sta!$Q:$Q,"&gt;0.5") +COUNTIFS(Sta!$B:$B,$A38,Sta!$Q:$Q,"&gt;0.5"))/$D38</f>
        <v>1</v>
      </c>
      <c r="F38" s="7">
        <f>COUNTIFS(Sta!$A:$A,$A38,Sta!$Q:$Q,"&gt;0.5")/$B38</f>
        <v>1</v>
      </c>
      <c r="G38" s="7">
        <f>COUNTIFS(Sta!$B:$B,$A38,Sta!$Q:$Q,"&gt;0.5")/$C38</f>
        <v>1</v>
      </c>
      <c r="H38" s="12">
        <f>(COUNTIFS(Sta!$A:$A,$A38,Sta!$Q:$Q,"&gt;1.5") +COUNTIFS(Sta!$B:$B,$A38,Sta!$Q:$Q,"&gt;1.5"))/$D38</f>
        <v>0.66666666666666663</v>
      </c>
      <c r="I38" s="7">
        <f>COUNTIFS(Sta!$A:$A,$A38,Sta!$Q:$Q,"&gt;1.5")/$B38</f>
        <v>0.5</v>
      </c>
      <c r="J38" s="7">
        <f>COUNTIFS(Sta!$B:$B,$A38,Sta!$Q:$Q,"&gt;1.5")/$C38</f>
        <v>1</v>
      </c>
      <c r="K38" s="12">
        <f>(COUNTIFS(Sta!$A:$A,$A38,Sta!$M:$M,"&gt;0.5") +COUNTIFS(Sta!$B:$B,$A38,Sta!$O:$O,"&gt;0.5"))/$D38</f>
        <v>0.66666666666666663</v>
      </c>
      <c r="L38" s="7">
        <f>COUNTIFS(Sta!$A:$A,$A38,Sta!$M:$M,"&gt;0.5")/$B38</f>
        <v>0.5</v>
      </c>
      <c r="M38" s="7">
        <f>COUNTIFS(Sta!$B:$B,$A38,Sta!$O:$O,"&gt;0.5")/$C38</f>
        <v>1</v>
      </c>
      <c r="N38" s="12">
        <f>(COUNTIFS(Sta!$A:$A,$A38,Sta!$M:$M,"&gt;1.5") +COUNTIFS(Sta!$B:$B,$A38,Sta!$O:$O,"&gt;1.5"))/$D38</f>
        <v>0</v>
      </c>
      <c r="O38" s="7">
        <f>COUNTIFS(Sta!$A:$A,$A38,Sta!$M:$M,"&gt;1.5")/$B38</f>
        <v>0</v>
      </c>
      <c r="P38" s="7">
        <f>COUNTIFS(Sta!$B:$B,$A38,Sta!$O:$O,"&gt;1.5")/$C38</f>
        <v>0</v>
      </c>
      <c r="Q38" s="12">
        <f>(COUNTIFS(Sta!$A:$A,$A38,Sta!$N:$N,"&gt;0.5") +COUNTIFS(Sta!$B:$B,$A38,Sta!$P:$P,"&gt;0.5"))/$D38</f>
        <v>0.66666666666666663</v>
      </c>
      <c r="R38" s="7">
        <f>COUNTIFS(Sta!$A:$A,$A38,Sta!$N:$N,"&gt;0.5")/$B38</f>
        <v>0.5</v>
      </c>
      <c r="S38" s="7">
        <f>COUNTIFS(Sta!$B:$B,$A38,Sta!$P:$P,"&gt;0.5")/$C38</f>
        <v>1</v>
      </c>
      <c r="T38" s="12">
        <f>(COUNTIFS(Sta!$A:$A,$A38,Sta!$N:$N,"&gt;1.5") +COUNTIFS(Sta!$B:$B,$A38,Sta!$P:$P,"&gt;1.5"))/$D38</f>
        <v>0.66666666666666663</v>
      </c>
      <c r="U38" s="7">
        <f>COUNTIFS(Sta!$A:$A,$A38,Sta!$N:$N,"&gt;1.5")/$B38</f>
        <v>0.5</v>
      </c>
      <c r="V38" s="7">
        <f>COUNTIFS(Sta!$B:$B,$A38,Sta!$P:$P,"&gt;1.5")/$C38</f>
        <v>1</v>
      </c>
    </row>
    <row r="39" spans="1:22" x14ac:dyDescent="0.3">
      <c r="A39" t="s">
        <v>349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2" t="e">
        <f>(COUNTIFS(Sta!$A:$A,$A39,Sta!$Q:$Q,"&gt;0.5") +COUNTIFS(Sta!$B:$B,$A39,Sta!$Q:$Q,"&gt;0.5"))/$D39</f>
        <v>#DIV/0!</v>
      </c>
      <c r="F39" s="7" t="e">
        <f>COUNTIFS(Sta!$A:$A,$A39,Sta!$Q:$Q,"&gt;0.5")/$B39</f>
        <v>#DIV/0!</v>
      </c>
      <c r="G39" s="7" t="e">
        <f>COUNTIFS(Sta!$B:$B,$A39,Sta!$Q:$Q,"&gt;0.5")/$C39</f>
        <v>#DIV/0!</v>
      </c>
      <c r="H39" s="12" t="e">
        <f>(COUNTIFS(Sta!$A:$A,$A39,Sta!$Q:$Q,"&gt;1.5") +COUNTIFS(Sta!$B:$B,$A39,Sta!$Q:$Q,"&gt;1.5"))/$D39</f>
        <v>#DIV/0!</v>
      </c>
      <c r="I39" s="7" t="e">
        <f>COUNTIFS(Sta!$A:$A,$A39,Sta!$Q:$Q,"&gt;1.5")/$B39</f>
        <v>#DIV/0!</v>
      </c>
      <c r="J39" s="7" t="e">
        <f>COUNTIFS(Sta!$B:$B,$A39,Sta!$Q:$Q,"&gt;1.5")/$C39</f>
        <v>#DIV/0!</v>
      </c>
      <c r="K39" s="12" t="e">
        <f>(COUNTIFS(Sta!$A:$A,$A39,Sta!$M:$M,"&gt;0.5") +COUNTIFS(Sta!$B:$B,$A39,Sta!$O:$O,"&gt;0.5"))/$D39</f>
        <v>#DIV/0!</v>
      </c>
      <c r="L39" s="7" t="e">
        <f>COUNTIFS(Sta!$A:$A,$A39,Sta!$M:$M,"&gt;0.5")/$B39</f>
        <v>#DIV/0!</v>
      </c>
      <c r="M39" s="7" t="e">
        <f>COUNTIFS(Sta!$B:$B,$A39,Sta!$O:$O,"&gt;0.5")/$C39</f>
        <v>#DIV/0!</v>
      </c>
      <c r="N39" s="12" t="e">
        <f>(COUNTIFS(Sta!$A:$A,$A39,Sta!$M:$M,"&gt;1.5") +COUNTIFS(Sta!$B:$B,$A39,Sta!$O:$O,"&gt;1.5"))/$D39</f>
        <v>#DIV/0!</v>
      </c>
      <c r="O39" s="7" t="e">
        <f>COUNTIFS(Sta!$A:$A,$A39,Sta!$M:$M,"&gt;1.5")/$B39</f>
        <v>#DIV/0!</v>
      </c>
      <c r="P39" s="7" t="e">
        <f>COUNTIFS(Sta!$B:$B,$A39,Sta!$O:$O,"&gt;1.5")/$C39</f>
        <v>#DIV/0!</v>
      </c>
      <c r="Q39" s="12" t="e">
        <f>(COUNTIFS(Sta!$A:$A,$A39,Sta!$N:$N,"&gt;0.5") +COUNTIFS(Sta!$B:$B,$A39,Sta!$P:$P,"&gt;0.5"))/$D39</f>
        <v>#DIV/0!</v>
      </c>
      <c r="R39" s="7" t="e">
        <f>COUNTIFS(Sta!$A:$A,$A39,Sta!$N:$N,"&gt;0.5")/$B39</f>
        <v>#DIV/0!</v>
      </c>
      <c r="S39" s="7" t="e">
        <f>COUNTIFS(Sta!$B:$B,$A39,Sta!$P:$P,"&gt;0.5")/$C39</f>
        <v>#DIV/0!</v>
      </c>
      <c r="T39" s="12" t="e">
        <f>(COUNTIFS(Sta!$A:$A,$A39,Sta!$N:$N,"&gt;1.5") +COUNTIFS(Sta!$B:$B,$A39,Sta!$P:$P,"&gt;1.5"))/$D39</f>
        <v>#DIV/0!</v>
      </c>
      <c r="U39" s="7" t="e">
        <f>COUNTIFS(Sta!$A:$A,$A39,Sta!$N:$N,"&gt;1.5")/$B39</f>
        <v>#DIV/0!</v>
      </c>
      <c r="V39" s="7" t="e">
        <f>COUNTIFS(Sta!$B:$B,$A39,Sta!$P:$P,"&gt;1.5")/$C39</f>
        <v>#DIV/0!</v>
      </c>
    </row>
    <row r="40" spans="1:22" x14ac:dyDescent="0.3">
      <c r="A40" t="s">
        <v>178</v>
      </c>
      <c r="B40" s="9">
        <f>COUNTIF(Sta!A:A,A40)</f>
        <v>0</v>
      </c>
      <c r="C40" s="4">
        <f>COUNTIF(Sta!B:B,A40)</f>
        <v>1</v>
      </c>
      <c r="D40" s="4">
        <f t="shared" si="1"/>
        <v>1</v>
      </c>
      <c r="E40" s="12">
        <f>(COUNTIFS(Sta!$A:$A,$A40,Sta!$Q:$Q,"&gt;0.5") +COUNTIFS(Sta!$B:$B,$A40,Sta!$Q:$Q,"&gt;0.5"))/$D40</f>
        <v>1</v>
      </c>
      <c r="F40" s="7" t="e">
        <f>COUNTIFS(Sta!$A:$A,$A40,Sta!$Q:$Q,"&gt;0.5")/$B40</f>
        <v>#DIV/0!</v>
      </c>
      <c r="G40" s="7">
        <f>COUNTIFS(Sta!$B:$B,$A40,Sta!$Q:$Q,"&gt;0.5")/$C40</f>
        <v>1</v>
      </c>
      <c r="H40" s="12">
        <f>(COUNTIFS(Sta!$A:$A,$A40,Sta!$Q:$Q,"&gt;1.5") +COUNTIFS(Sta!$B:$B,$A40,Sta!$Q:$Q,"&gt;1.5"))/$D40</f>
        <v>1</v>
      </c>
      <c r="I40" s="7" t="e">
        <f>COUNTIFS(Sta!$A:$A,$A40,Sta!$Q:$Q,"&gt;1.5")/$B40</f>
        <v>#DIV/0!</v>
      </c>
      <c r="J40" s="7">
        <f>COUNTIFS(Sta!$B:$B,$A40,Sta!$Q:$Q,"&gt;1.5")/$C40</f>
        <v>1</v>
      </c>
      <c r="K40" s="12">
        <f>(COUNTIFS(Sta!$A:$A,$A40,Sta!$M:$M,"&gt;0.5") +COUNTIFS(Sta!$B:$B,$A40,Sta!$O:$O,"&gt;0.5"))/$D40</f>
        <v>0</v>
      </c>
      <c r="L40" s="7" t="e">
        <f>COUNTIFS(Sta!$A:$A,$A40,Sta!$M:$M,"&gt;0.5")/$B40</f>
        <v>#DIV/0!</v>
      </c>
      <c r="M40" s="7">
        <f>COUNTIFS(Sta!$B:$B,$A40,Sta!$O:$O,"&gt;0.5")/$C40</f>
        <v>0</v>
      </c>
      <c r="N40" s="12">
        <f>(COUNTIFS(Sta!$A:$A,$A40,Sta!$M:$M,"&gt;1.5") +COUNTIFS(Sta!$B:$B,$A40,Sta!$O:$O,"&gt;1.5"))/$D40</f>
        <v>0</v>
      </c>
      <c r="O40" s="7" t="e">
        <f>COUNTIFS(Sta!$A:$A,$A40,Sta!$M:$M,"&gt;1.5")/$B40</f>
        <v>#DIV/0!</v>
      </c>
      <c r="P40" s="7">
        <f>COUNTIFS(Sta!$B:$B,$A40,Sta!$O:$O,"&gt;1.5")/$C40</f>
        <v>0</v>
      </c>
      <c r="Q40" s="12">
        <f>(COUNTIFS(Sta!$A:$A,$A40,Sta!$N:$N,"&gt;0.5") +COUNTIFS(Sta!$B:$B,$A40,Sta!$P:$P,"&gt;0.5"))/$D40</f>
        <v>1</v>
      </c>
      <c r="R40" s="7" t="e">
        <f>COUNTIFS(Sta!$A:$A,$A40,Sta!$N:$N,"&gt;0.5")/$B40</f>
        <v>#DIV/0!</v>
      </c>
      <c r="S40" s="7">
        <f>COUNTIFS(Sta!$B:$B,$A40,Sta!$P:$P,"&gt;0.5")/$C40</f>
        <v>1</v>
      </c>
      <c r="T40" s="12">
        <f>(COUNTIFS(Sta!$A:$A,$A40,Sta!$N:$N,"&gt;1.5") +COUNTIFS(Sta!$B:$B,$A40,Sta!$P:$P,"&gt;1.5"))/$D40</f>
        <v>1</v>
      </c>
      <c r="U40" s="7" t="e">
        <f>COUNTIFS(Sta!$A:$A,$A40,Sta!$N:$N,"&gt;1.5")/$B40</f>
        <v>#DIV/0!</v>
      </c>
      <c r="V40" s="7">
        <f>COUNTIFS(Sta!$B:$B,$A40,Sta!$P:$P,"&gt;1.5")/$C40</f>
        <v>1</v>
      </c>
    </row>
    <row r="41" spans="1:22" x14ac:dyDescent="0.3">
      <c r="A41" t="s">
        <v>94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2" t="e">
        <f>(COUNTIFS(Sta!$A:$A,$A41,Sta!$Q:$Q,"&gt;0.5") +COUNTIFS(Sta!$B:$B,$A41,Sta!$Q:$Q,"&gt;0.5"))/$D41</f>
        <v>#DIV/0!</v>
      </c>
      <c r="F41" s="7" t="e">
        <f>COUNTIFS(Sta!$A:$A,$A41,Sta!$Q:$Q,"&gt;0.5")/$B41</f>
        <v>#DIV/0!</v>
      </c>
      <c r="G41" s="7" t="e">
        <f>COUNTIFS(Sta!$B:$B,$A41,Sta!$Q:$Q,"&gt;0.5")/$C41</f>
        <v>#DIV/0!</v>
      </c>
      <c r="H41" s="12" t="e">
        <f>(COUNTIFS(Sta!$A:$A,$A41,Sta!$Q:$Q,"&gt;1.5") +COUNTIFS(Sta!$B:$B,$A41,Sta!$Q:$Q,"&gt;1.5"))/$D41</f>
        <v>#DIV/0!</v>
      </c>
      <c r="I41" s="7" t="e">
        <f>COUNTIFS(Sta!$A:$A,$A41,Sta!$Q:$Q,"&gt;1.5")/$B41</f>
        <v>#DIV/0!</v>
      </c>
      <c r="J41" s="7" t="e">
        <f>COUNTIFS(Sta!$B:$B,$A41,Sta!$Q:$Q,"&gt;1.5")/$C41</f>
        <v>#DIV/0!</v>
      </c>
      <c r="K41" s="12" t="e">
        <f>(COUNTIFS(Sta!$A:$A,$A41,Sta!$M:$M,"&gt;0.5") +COUNTIFS(Sta!$B:$B,$A41,Sta!$O:$O,"&gt;0.5"))/$D41</f>
        <v>#DIV/0!</v>
      </c>
      <c r="L41" s="7" t="e">
        <f>COUNTIFS(Sta!$A:$A,$A41,Sta!$M:$M,"&gt;0.5")/$B41</f>
        <v>#DIV/0!</v>
      </c>
      <c r="M41" s="7" t="e">
        <f>COUNTIFS(Sta!$B:$B,$A41,Sta!$O:$O,"&gt;0.5")/$C41</f>
        <v>#DIV/0!</v>
      </c>
      <c r="N41" s="12" t="e">
        <f>(COUNTIFS(Sta!$A:$A,$A41,Sta!$M:$M,"&gt;1.5") +COUNTIFS(Sta!$B:$B,$A41,Sta!$O:$O,"&gt;1.5"))/$D41</f>
        <v>#DIV/0!</v>
      </c>
      <c r="O41" s="7" t="e">
        <f>COUNTIFS(Sta!$A:$A,$A41,Sta!$M:$M,"&gt;1.5")/$B41</f>
        <v>#DIV/0!</v>
      </c>
      <c r="P41" s="7" t="e">
        <f>COUNTIFS(Sta!$B:$B,$A41,Sta!$O:$O,"&gt;1.5")/$C41</f>
        <v>#DIV/0!</v>
      </c>
      <c r="Q41" s="12" t="e">
        <f>(COUNTIFS(Sta!$A:$A,$A41,Sta!$N:$N,"&gt;0.5") +COUNTIFS(Sta!$B:$B,$A41,Sta!$P:$P,"&gt;0.5"))/$D41</f>
        <v>#DIV/0!</v>
      </c>
      <c r="R41" s="7" t="e">
        <f>COUNTIFS(Sta!$A:$A,$A41,Sta!$N:$N,"&gt;0.5")/$B41</f>
        <v>#DIV/0!</v>
      </c>
      <c r="S41" s="7" t="e">
        <f>COUNTIFS(Sta!$B:$B,$A41,Sta!$P:$P,"&gt;0.5")/$C41</f>
        <v>#DIV/0!</v>
      </c>
      <c r="T41" s="12" t="e">
        <f>(COUNTIFS(Sta!$A:$A,$A41,Sta!$N:$N,"&gt;1.5") +COUNTIFS(Sta!$B:$B,$A41,Sta!$P:$P,"&gt;1.5"))/$D41</f>
        <v>#DIV/0!</v>
      </c>
      <c r="U41" s="7" t="e">
        <f>COUNTIFS(Sta!$A:$A,$A41,Sta!$N:$N,"&gt;1.5")/$B41</f>
        <v>#DIV/0!</v>
      </c>
      <c r="V41" s="7" t="e">
        <f>COUNTIFS(Sta!$B:$B,$A41,Sta!$P:$P,"&gt;1.5")/$C41</f>
        <v>#DIV/0!</v>
      </c>
    </row>
    <row r="42" spans="1:22" x14ac:dyDescent="0.3">
      <c r="A42" t="s">
        <v>302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2" t="e">
        <f>(COUNTIFS(Sta!$A:$A,$A42,Sta!$Q:$Q,"&gt;0.5") +COUNTIFS(Sta!$B:$B,$A42,Sta!$Q:$Q,"&gt;0.5"))/$D42</f>
        <v>#DIV/0!</v>
      </c>
      <c r="F42" s="7" t="e">
        <f>COUNTIFS(Sta!$A:$A,$A42,Sta!$Q:$Q,"&gt;0.5")/$B42</f>
        <v>#DIV/0!</v>
      </c>
      <c r="G42" s="7" t="e">
        <f>COUNTIFS(Sta!$B:$B,$A42,Sta!$Q:$Q,"&gt;0.5")/$C42</f>
        <v>#DIV/0!</v>
      </c>
      <c r="H42" s="12" t="e">
        <f>(COUNTIFS(Sta!$A:$A,$A42,Sta!$Q:$Q,"&gt;1.5") +COUNTIFS(Sta!$B:$B,$A42,Sta!$Q:$Q,"&gt;1.5"))/$D42</f>
        <v>#DIV/0!</v>
      </c>
      <c r="I42" s="7" t="e">
        <f>COUNTIFS(Sta!$A:$A,$A42,Sta!$Q:$Q,"&gt;1.5")/$B42</f>
        <v>#DIV/0!</v>
      </c>
      <c r="J42" s="7" t="e">
        <f>COUNTIFS(Sta!$B:$B,$A42,Sta!$Q:$Q,"&gt;1.5")/$C42</f>
        <v>#DIV/0!</v>
      </c>
      <c r="K42" s="12" t="e">
        <f>(COUNTIFS(Sta!$A:$A,$A42,Sta!$M:$M,"&gt;0.5") +COUNTIFS(Sta!$B:$B,$A42,Sta!$O:$O,"&gt;0.5"))/$D42</f>
        <v>#DIV/0!</v>
      </c>
      <c r="L42" s="7" t="e">
        <f>COUNTIFS(Sta!$A:$A,$A42,Sta!$M:$M,"&gt;0.5")/$B42</f>
        <v>#DIV/0!</v>
      </c>
      <c r="M42" s="7" t="e">
        <f>COUNTIFS(Sta!$B:$B,$A42,Sta!$O:$O,"&gt;0.5")/$C42</f>
        <v>#DIV/0!</v>
      </c>
      <c r="N42" s="12" t="e">
        <f>(COUNTIFS(Sta!$A:$A,$A42,Sta!$M:$M,"&gt;1.5") +COUNTIFS(Sta!$B:$B,$A42,Sta!$O:$O,"&gt;1.5"))/$D42</f>
        <v>#DIV/0!</v>
      </c>
      <c r="O42" s="7" t="e">
        <f>COUNTIFS(Sta!$A:$A,$A42,Sta!$M:$M,"&gt;1.5")/$B42</f>
        <v>#DIV/0!</v>
      </c>
      <c r="P42" s="7" t="e">
        <f>COUNTIFS(Sta!$B:$B,$A42,Sta!$O:$O,"&gt;1.5")/$C42</f>
        <v>#DIV/0!</v>
      </c>
      <c r="Q42" s="12" t="e">
        <f>(COUNTIFS(Sta!$A:$A,$A42,Sta!$N:$N,"&gt;0.5") +COUNTIFS(Sta!$B:$B,$A42,Sta!$P:$P,"&gt;0.5"))/$D42</f>
        <v>#DIV/0!</v>
      </c>
      <c r="R42" s="7" t="e">
        <f>COUNTIFS(Sta!$A:$A,$A42,Sta!$N:$N,"&gt;0.5")/$B42</f>
        <v>#DIV/0!</v>
      </c>
      <c r="S42" s="7" t="e">
        <f>COUNTIFS(Sta!$B:$B,$A42,Sta!$P:$P,"&gt;0.5")/$C42</f>
        <v>#DIV/0!</v>
      </c>
      <c r="T42" s="12" t="e">
        <f>(COUNTIFS(Sta!$A:$A,$A42,Sta!$N:$N,"&gt;1.5") +COUNTIFS(Sta!$B:$B,$A42,Sta!$P:$P,"&gt;1.5"))/$D42</f>
        <v>#DIV/0!</v>
      </c>
      <c r="U42" s="7" t="e">
        <f>COUNTIFS(Sta!$A:$A,$A42,Sta!$N:$N,"&gt;1.5")/$B42</f>
        <v>#DIV/0!</v>
      </c>
      <c r="V42" s="7" t="e">
        <f>COUNTIFS(Sta!$B:$B,$A42,Sta!$P:$P,"&gt;1.5")/$C42</f>
        <v>#DIV/0!</v>
      </c>
    </row>
    <row r="43" spans="1:22" x14ac:dyDescent="0.3">
      <c r="A43" t="s">
        <v>496</v>
      </c>
      <c r="B43" s="9">
        <f>COUNTIF(Sta!A:A,A43)</f>
        <v>5</v>
      </c>
      <c r="C43" s="4">
        <f>COUNTIF(Sta!B:B,A43)</f>
        <v>7</v>
      </c>
      <c r="D43" s="4">
        <f t="shared" ref="D43:D60" si="2">B43+C43</f>
        <v>12</v>
      </c>
      <c r="E43" s="12">
        <f>(COUNTIFS(Sta!$A:$A,$A43,Sta!$Q:$Q,"&gt;0.5") +COUNTIFS(Sta!$B:$B,$A43,Sta!$Q:$Q,"&gt;0.5"))/$D43</f>
        <v>0.75</v>
      </c>
      <c r="F43" s="7">
        <f>COUNTIFS(Sta!$A:$A,$A43,Sta!$Q:$Q,"&gt;0.5")/$B43</f>
        <v>0.8</v>
      </c>
      <c r="G43" s="7">
        <f>COUNTIFS(Sta!$B:$B,$A43,Sta!$Q:$Q,"&gt;0.5")/$C43</f>
        <v>0.7142857142857143</v>
      </c>
      <c r="H43" s="12">
        <f>(COUNTIFS(Sta!$A:$A,$A43,Sta!$Q:$Q,"&gt;1.5") +COUNTIFS(Sta!$B:$B,$A43,Sta!$Q:$Q,"&gt;1.5"))/$D43</f>
        <v>0.25</v>
      </c>
      <c r="I43" s="7">
        <f>COUNTIFS(Sta!$A:$A,$A43,Sta!$Q:$Q,"&gt;1.5")/$B43</f>
        <v>0.2</v>
      </c>
      <c r="J43" s="7">
        <f>COUNTIFS(Sta!$B:$B,$A43,Sta!$Q:$Q,"&gt;1.5")/$C43</f>
        <v>0.2857142857142857</v>
      </c>
      <c r="K43" s="12">
        <f>(COUNTIFS(Sta!$A:$A,$A43,Sta!$M:$M,"&gt;0.5") +COUNTIFS(Sta!$B:$B,$A43,Sta!$O:$O,"&gt;0.5"))/$D43</f>
        <v>0.5</v>
      </c>
      <c r="L43" s="7">
        <f>COUNTIFS(Sta!$A:$A,$A43,Sta!$M:$M,"&gt;0.5")/$B43</f>
        <v>0.6</v>
      </c>
      <c r="M43" s="7">
        <f>COUNTIFS(Sta!$B:$B,$A43,Sta!$O:$O,"&gt;0.5")/$C43</f>
        <v>0.42857142857142855</v>
      </c>
      <c r="N43" s="12">
        <f>(COUNTIFS(Sta!$A:$A,$A43,Sta!$M:$M,"&gt;1.5") +COUNTIFS(Sta!$B:$B,$A43,Sta!$O:$O,"&gt;1.5"))/$D43</f>
        <v>0.16666666666666666</v>
      </c>
      <c r="O43" s="7">
        <f>COUNTIFS(Sta!$A:$A,$A43,Sta!$M:$M,"&gt;1.5")/$B43</f>
        <v>0.2</v>
      </c>
      <c r="P43" s="7">
        <f>COUNTIFS(Sta!$B:$B,$A43,Sta!$O:$O,"&gt;1.5")/$C43</f>
        <v>0.14285714285714285</v>
      </c>
      <c r="Q43" s="12">
        <f>(COUNTIFS(Sta!$A:$A,$A43,Sta!$N:$N,"&gt;0.5") +COUNTIFS(Sta!$B:$B,$A43,Sta!$P:$P,"&gt;0.5"))/$D43</f>
        <v>0.5</v>
      </c>
      <c r="R43" s="7">
        <f>COUNTIFS(Sta!$A:$A,$A43,Sta!$N:$N,"&gt;0.5")/$B43</f>
        <v>0.4</v>
      </c>
      <c r="S43" s="7">
        <f>COUNTIFS(Sta!$B:$B,$A43,Sta!$P:$P,"&gt;0.5")/$C43</f>
        <v>0.5714285714285714</v>
      </c>
      <c r="T43" s="12">
        <f>(COUNTIFS(Sta!$A:$A,$A43,Sta!$N:$N,"&gt;1.5") +COUNTIFS(Sta!$B:$B,$A43,Sta!$P:$P,"&gt;1.5"))/$D43</f>
        <v>8.3333333333333329E-2</v>
      </c>
      <c r="U43" s="7">
        <f>COUNTIFS(Sta!$A:$A,$A43,Sta!$N:$N,"&gt;1.5")/$B43</f>
        <v>0</v>
      </c>
      <c r="V43" s="7">
        <f>COUNTIFS(Sta!$B:$B,$A43,Sta!$P:$P,"&gt;1.5")/$C43</f>
        <v>0.14285714285714285</v>
      </c>
    </row>
    <row r="44" spans="1:22" x14ac:dyDescent="0.3">
      <c r="A44" t="s">
        <v>298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2" t="e">
        <f>(COUNTIFS(Sta!$A:$A,$A44,Sta!$Q:$Q,"&gt;0.5") +COUNTIFS(Sta!$B:$B,$A44,Sta!$Q:$Q,"&gt;0.5"))/$D44</f>
        <v>#DIV/0!</v>
      </c>
      <c r="F44" s="7" t="e">
        <f>COUNTIFS(Sta!$A:$A,$A44,Sta!$Q:$Q,"&gt;0.5")/$B44</f>
        <v>#DIV/0!</v>
      </c>
      <c r="G44" s="7" t="e">
        <f>COUNTIFS(Sta!$B:$B,$A44,Sta!$Q:$Q,"&gt;0.5")/$C44</f>
        <v>#DIV/0!</v>
      </c>
      <c r="H44" s="12" t="e">
        <f>(COUNTIFS(Sta!$A:$A,$A44,Sta!$Q:$Q,"&gt;1.5") +COUNTIFS(Sta!$B:$B,$A44,Sta!$Q:$Q,"&gt;1.5"))/$D44</f>
        <v>#DIV/0!</v>
      </c>
      <c r="I44" s="7" t="e">
        <f>COUNTIFS(Sta!$A:$A,$A44,Sta!$Q:$Q,"&gt;1.5")/$B44</f>
        <v>#DIV/0!</v>
      </c>
      <c r="J44" s="7" t="e">
        <f>COUNTIFS(Sta!$B:$B,$A44,Sta!$Q:$Q,"&gt;1.5")/$C44</f>
        <v>#DIV/0!</v>
      </c>
      <c r="K44" s="12" t="e">
        <f>(COUNTIFS(Sta!$A:$A,$A44,Sta!$M:$M,"&gt;0.5") +COUNTIFS(Sta!$B:$B,$A44,Sta!$O:$O,"&gt;0.5"))/$D44</f>
        <v>#DIV/0!</v>
      </c>
      <c r="L44" s="7" t="e">
        <f>COUNTIFS(Sta!$A:$A,$A44,Sta!$M:$M,"&gt;0.5")/$B44</f>
        <v>#DIV/0!</v>
      </c>
      <c r="M44" s="7" t="e">
        <f>COUNTIFS(Sta!$B:$B,$A44,Sta!$O:$O,"&gt;0.5")/$C44</f>
        <v>#DIV/0!</v>
      </c>
      <c r="N44" s="12" t="e">
        <f>(COUNTIFS(Sta!$A:$A,$A44,Sta!$M:$M,"&gt;1.5") +COUNTIFS(Sta!$B:$B,$A44,Sta!$O:$O,"&gt;1.5"))/$D44</f>
        <v>#DIV/0!</v>
      </c>
      <c r="O44" s="7" t="e">
        <f>COUNTIFS(Sta!$A:$A,$A44,Sta!$M:$M,"&gt;1.5")/$B44</f>
        <v>#DIV/0!</v>
      </c>
      <c r="P44" s="7" t="e">
        <f>COUNTIFS(Sta!$B:$B,$A44,Sta!$O:$O,"&gt;1.5")/$C44</f>
        <v>#DIV/0!</v>
      </c>
      <c r="Q44" s="12" t="e">
        <f>(COUNTIFS(Sta!$A:$A,$A44,Sta!$N:$N,"&gt;0.5") +COUNTIFS(Sta!$B:$B,$A44,Sta!$P:$P,"&gt;0.5"))/$D44</f>
        <v>#DIV/0!</v>
      </c>
      <c r="R44" s="7" t="e">
        <f>COUNTIFS(Sta!$A:$A,$A44,Sta!$N:$N,"&gt;0.5")/$B44</f>
        <v>#DIV/0!</v>
      </c>
      <c r="S44" s="7" t="e">
        <f>COUNTIFS(Sta!$B:$B,$A44,Sta!$P:$P,"&gt;0.5")/$C44</f>
        <v>#DIV/0!</v>
      </c>
      <c r="T44" s="12" t="e">
        <f>(COUNTIFS(Sta!$A:$A,$A44,Sta!$N:$N,"&gt;1.5") +COUNTIFS(Sta!$B:$B,$A44,Sta!$P:$P,"&gt;1.5"))/$D44</f>
        <v>#DIV/0!</v>
      </c>
      <c r="U44" s="7" t="e">
        <f>COUNTIFS(Sta!$A:$A,$A44,Sta!$N:$N,"&gt;1.5")/$B44</f>
        <v>#DIV/0!</v>
      </c>
      <c r="V44" s="7" t="e">
        <f>COUNTIFS(Sta!$B:$B,$A44,Sta!$P:$P,"&gt;1.5")/$C44</f>
        <v>#DIV/0!</v>
      </c>
    </row>
    <row r="45" spans="1:22" x14ac:dyDescent="0.3">
      <c r="A45" t="s">
        <v>480</v>
      </c>
      <c r="B45" s="9">
        <f>COUNTIF(Sta!A:A,A45)</f>
        <v>7</v>
      </c>
      <c r="C45" s="4">
        <f>COUNTIF(Sta!B:B,A45)</f>
        <v>6</v>
      </c>
      <c r="D45" s="4">
        <f t="shared" si="2"/>
        <v>13</v>
      </c>
      <c r="E45" s="12">
        <f>(COUNTIFS(Sta!$A:$A,$A45,Sta!$Q:$Q,"&gt;0.5") +COUNTIFS(Sta!$B:$B,$A45,Sta!$Q:$Q,"&gt;0.5"))/$D45</f>
        <v>0.38461538461538464</v>
      </c>
      <c r="F45" s="7">
        <f>COUNTIFS(Sta!$A:$A,$A45,Sta!$Q:$Q,"&gt;0.5")/$B45</f>
        <v>0.42857142857142855</v>
      </c>
      <c r="G45" s="7">
        <f>COUNTIFS(Sta!$B:$B,$A45,Sta!$Q:$Q,"&gt;0.5")/$C45</f>
        <v>0.33333333333333331</v>
      </c>
      <c r="H45" s="12">
        <f>(COUNTIFS(Sta!$A:$A,$A45,Sta!$Q:$Q,"&gt;1.5") +COUNTIFS(Sta!$B:$B,$A45,Sta!$Q:$Q,"&gt;1.5"))/$D45</f>
        <v>0.15384615384615385</v>
      </c>
      <c r="I45" s="7">
        <f>COUNTIFS(Sta!$A:$A,$A45,Sta!$Q:$Q,"&gt;1.5")/$B45</f>
        <v>0.14285714285714285</v>
      </c>
      <c r="J45" s="7">
        <f>COUNTIFS(Sta!$B:$B,$A45,Sta!$Q:$Q,"&gt;1.5")/$C45</f>
        <v>0.16666666666666666</v>
      </c>
      <c r="K45" s="12">
        <f>(COUNTIFS(Sta!$A:$A,$A45,Sta!$M:$M,"&gt;0.5") +COUNTIFS(Sta!$B:$B,$A45,Sta!$O:$O,"&gt;0.5"))/$D45</f>
        <v>0.15384615384615385</v>
      </c>
      <c r="L45" s="7">
        <f>COUNTIFS(Sta!$A:$A,$A45,Sta!$M:$M,"&gt;0.5")/$B45</f>
        <v>0</v>
      </c>
      <c r="M45" s="7">
        <f>COUNTIFS(Sta!$B:$B,$A45,Sta!$O:$O,"&gt;0.5")/$C45</f>
        <v>0.33333333333333331</v>
      </c>
      <c r="N45" s="12">
        <f>(COUNTIFS(Sta!$A:$A,$A45,Sta!$M:$M,"&gt;1.5") +COUNTIFS(Sta!$B:$B,$A45,Sta!$O:$O,"&gt;1.5"))/$D45</f>
        <v>7.6923076923076927E-2</v>
      </c>
      <c r="O45" s="7">
        <f>COUNTIFS(Sta!$A:$A,$A45,Sta!$M:$M,"&gt;1.5")/$B45</f>
        <v>0</v>
      </c>
      <c r="P45" s="7">
        <f>COUNTIFS(Sta!$B:$B,$A45,Sta!$O:$O,"&gt;1.5")/$C45</f>
        <v>0.16666666666666666</v>
      </c>
      <c r="Q45" s="12">
        <f>(COUNTIFS(Sta!$A:$A,$A45,Sta!$N:$N,"&gt;0.5") +COUNTIFS(Sta!$B:$B,$A45,Sta!$P:$P,"&gt;0.5"))/$D45</f>
        <v>0.30769230769230771</v>
      </c>
      <c r="R45" s="7">
        <f>COUNTIFS(Sta!$A:$A,$A45,Sta!$N:$N,"&gt;0.5")/$B45</f>
        <v>0.42857142857142855</v>
      </c>
      <c r="S45" s="7">
        <f>COUNTIFS(Sta!$B:$B,$A45,Sta!$P:$P,"&gt;0.5")/$C45</f>
        <v>0.16666666666666666</v>
      </c>
      <c r="T45" s="12">
        <f>(COUNTIFS(Sta!$A:$A,$A45,Sta!$N:$N,"&gt;1.5") +COUNTIFS(Sta!$B:$B,$A45,Sta!$P:$P,"&gt;1.5"))/$D45</f>
        <v>7.6923076923076927E-2</v>
      </c>
      <c r="U45" s="7">
        <f>COUNTIFS(Sta!$A:$A,$A45,Sta!$N:$N,"&gt;1.5")/$B45</f>
        <v>0.14285714285714285</v>
      </c>
      <c r="V45" s="7">
        <f>COUNTIFS(Sta!$B:$B,$A45,Sta!$P:$P,"&gt;1.5")/$C45</f>
        <v>0</v>
      </c>
    </row>
    <row r="46" spans="1:22" x14ac:dyDescent="0.3">
      <c r="A46" t="s">
        <v>645</v>
      </c>
      <c r="B46" s="9">
        <f>COUNTIF(Sta!A:A,A46)</f>
        <v>1</v>
      </c>
      <c r="C46" s="4">
        <f>COUNTIF(Sta!B:B,A46)</f>
        <v>1</v>
      </c>
      <c r="D46" s="4">
        <f t="shared" si="2"/>
        <v>2</v>
      </c>
      <c r="E46" s="12">
        <f>(COUNTIFS(Sta!$A:$A,$A46,Sta!$Q:$Q,"&gt;0.5") +COUNTIFS(Sta!$B:$B,$A46,Sta!$Q:$Q,"&gt;0.5"))/$D46</f>
        <v>0.5</v>
      </c>
      <c r="F46" s="7">
        <f>COUNTIFS(Sta!$A:$A,$A46,Sta!$Q:$Q,"&gt;0.5")/$B46</f>
        <v>1</v>
      </c>
      <c r="G46" s="7">
        <f>COUNTIFS(Sta!$B:$B,$A46,Sta!$Q:$Q,"&gt;0.5")/$C46</f>
        <v>0</v>
      </c>
      <c r="H46" s="12">
        <f>(COUNTIFS(Sta!$A:$A,$A46,Sta!$Q:$Q,"&gt;1.5") +COUNTIFS(Sta!$B:$B,$A46,Sta!$Q:$Q,"&gt;1.5"))/$D46</f>
        <v>0.5</v>
      </c>
      <c r="I46" s="7">
        <f>COUNTIFS(Sta!$A:$A,$A46,Sta!$Q:$Q,"&gt;1.5")/$B46</f>
        <v>1</v>
      </c>
      <c r="J46" s="7">
        <f>COUNTIFS(Sta!$B:$B,$A46,Sta!$Q:$Q,"&gt;1.5")/$C46</f>
        <v>0</v>
      </c>
      <c r="K46" s="12">
        <f>(COUNTIFS(Sta!$A:$A,$A46,Sta!$M:$M,"&gt;0.5") +COUNTIFS(Sta!$B:$B,$A46,Sta!$O:$O,"&gt;0.5"))/$D46</f>
        <v>0.5</v>
      </c>
      <c r="L46" s="7">
        <f>COUNTIFS(Sta!$A:$A,$A46,Sta!$M:$M,"&gt;0.5")/$B46</f>
        <v>1</v>
      </c>
      <c r="M46" s="7">
        <f>COUNTIFS(Sta!$B:$B,$A46,Sta!$O:$O,"&gt;0.5")/$C46</f>
        <v>0</v>
      </c>
      <c r="N46" s="12">
        <f>(COUNTIFS(Sta!$A:$A,$A46,Sta!$M:$M,"&gt;1.5") +COUNTIFS(Sta!$B:$B,$A46,Sta!$O:$O,"&gt;1.5"))/$D46</f>
        <v>0</v>
      </c>
      <c r="O46" s="7">
        <f>COUNTIFS(Sta!$A:$A,$A46,Sta!$M:$M,"&gt;1.5")/$B46</f>
        <v>0</v>
      </c>
      <c r="P46" s="7">
        <f>COUNTIFS(Sta!$B:$B,$A46,Sta!$O:$O,"&gt;1.5")/$C46</f>
        <v>0</v>
      </c>
      <c r="Q46" s="12">
        <f>(COUNTIFS(Sta!$A:$A,$A46,Sta!$N:$N,"&gt;0.5") +COUNTIFS(Sta!$B:$B,$A46,Sta!$P:$P,"&gt;0.5"))/$D46</f>
        <v>0.5</v>
      </c>
      <c r="R46" s="7">
        <f>COUNTIFS(Sta!$A:$A,$A46,Sta!$N:$N,"&gt;0.5")/$B46</f>
        <v>1</v>
      </c>
      <c r="S46" s="7">
        <f>COUNTIFS(Sta!$B:$B,$A46,Sta!$P:$P,"&gt;0.5")/$C46</f>
        <v>0</v>
      </c>
      <c r="T46" s="12">
        <f>(COUNTIFS(Sta!$A:$A,$A46,Sta!$N:$N,"&gt;1.5") +COUNTIFS(Sta!$B:$B,$A46,Sta!$P:$P,"&gt;1.5"))/$D46</f>
        <v>0</v>
      </c>
      <c r="U46" s="7">
        <f>COUNTIFS(Sta!$A:$A,$A46,Sta!$N:$N,"&gt;1.5")/$B46</f>
        <v>0</v>
      </c>
      <c r="V46" s="7">
        <f>COUNTIFS(Sta!$B:$B,$A46,Sta!$P:$P,"&gt;1.5")/$C46</f>
        <v>0</v>
      </c>
    </row>
    <row r="47" spans="1:22" x14ac:dyDescent="0.3">
      <c r="A47" t="s">
        <v>256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2" t="e">
        <f>(COUNTIFS(Sta!$A:$A,$A47,Sta!$Q:$Q,"&gt;0.5") +COUNTIFS(Sta!$B:$B,$A47,Sta!$Q:$Q,"&gt;0.5"))/$D47</f>
        <v>#DIV/0!</v>
      </c>
      <c r="F47" s="7" t="e">
        <f>COUNTIFS(Sta!$A:$A,$A47,Sta!$Q:$Q,"&gt;0.5")/$B47</f>
        <v>#DIV/0!</v>
      </c>
      <c r="G47" s="7" t="e">
        <f>COUNTIFS(Sta!$B:$B,$A47,Sta!$Q:$Q,"&gt;0.5")/$C47</f>
        <v>#DIV/0!</v>
      </c>
      <c r="H47" s="12" t="e">
        <f>(COUNTIFS(Sta!$A:$A,$A47,Sta!$Q:$Q,"&gt;1.5") +COUNTIFS(Sta!$B:$B,$A47,Sta!$Q:$Q,"&gt;1.5"))/$D47</f>
        <v>#DIV/0!</v>
      </c>
      <c r="I47" s="7" t="e">
        <f>COUNTIFS(Sta!$A:$A,$A47,Sta!$Q:$Q,"&gt;1.5")/$B47</f>
        <v>#DIV/0!</v>
      </c>
      <c r="J47" s="7" t="e">
        <f>COUNTIFS(Sta!$B:$B,$A47,Sta!$Q:$Q,"&gt;1.5")/$C47</f>
        <v>#DIV/0!</v>
      </c>
      <c r="K47" s="12" t="e">
        <f>(COUNTIFS(Sta!$A:$A,$A47,Sta!$M:$M,"&gt;0.5") +COUNTIFS(Sta!$B:$B,$A47,Sta!$O:$O,"&gt;0.5"))/$D47</f>
        <v>#DIV/0!</v>
      </c>
      <c r="L47" s="7" t="e">
        <f>COUNTIFS(Sta!$A:$A,$A47,Sta!$M:$M,"&gt;0.5")/$B47</f>
        <v>#DIV/0!</v>
      </c>
      <c r="M47" s="7" t="e">
        <f>COUNTIFS(Sta!$B:$B,$A47,Sta!$O:$O,"&gt;0.5")/$C47</f>
        <v>#DIV/0!</v>
      </c>
      <c r="N47" s="12" t="e">
        <f>(COUNTIFS(Sta!$A:$A,$A47,Sta!$M:$M,"&gt;1.5") +COUNTIFS(Sta!$B:$B,$A47,Sta!$O:$O,"&gt;1.5"))/$D47</f>
        <v>#DIV/0!</v>
      </c>
      <c r="O47" s="7" t="e">
        <f>COUNTIFS(Sta!$A:$A,$A47,Sta!$M:$M,"&gt;1.5")/$B47</f>
        <v>#DIV/0!</v>
      </c>
      <c r="P47" s="7" t="e">
        <f>COUNTIFS(Sta!$B:$B,$A47,Sta!$O:$O,"&gt;1.5")/$C47</f>
        <v>#DIV/0!</v>
      </c>
      <c r="Q47" s="12" t="e">
        <f>(COUNTIFS(Sta!$A:$A,$A47,Sta!$N:$N,"&gt;0.5") +COUNTIFS(Sta!$B:$B,$A47,Sta!$P:$P,"&gt;0.5"))/$D47</f>
        <v>#DIV/0!</v>
      </c>
      <c r="R47" s="7" t="e">
        <f>COUNTIFS(Sta!$A:$A,$A47,Sta!$N:$N,"&gt;0.5")/$B47</f>
        <v>#DIV/0!</v>
      </c>
      <c r="S47" s="7" t="e">
        <f>COUNTIFS(Sta!$B:$B,$A47,Sta!$P:$P,"&gt;0.5")/$C47</f>
        <v>#DIV/0!</v>
      </c>
      <c r="T47" s="12" t="e">
        <f>(COUNTIFS(Sta!$A:$A,$A47,Sta!$N:$N,"&gt;1.5") +COUNTIFS(Sta!$B:$B,$A47,Sta!$P:$P,"&gt;1.5"))/$D47</f>
        <v>#DIV/0!</v>
      </c>
      <c r="U47" s="7" t="e">
        <f>COUNTIFS(Sta!$A:$A,$A47,Sta!$N:$N,"&gt;1.5")/$B47</f>
        <v>#DIV/0!</v>
      </c>
      <c r="V47" s="7" t="e">
        <f>COUNTIFS(Sta!$B:$B,$A47,Sta!$P:$P,"&gt;1.5")/$C47</f>
        <v>#DIV/0!</v>
      </c>
    </row>
    <row r="48" spans="1:22" x14ac:dyDescent="0.3">
      <c r="A48" t="s">
        <v>575</v>
      </c>
      <c r="B48" s="9">
        <f>COUNTIF(Sta!A:A,A48)</f>
        <v>1</v>
      </c>
      <c r="C48" s="4">
        <f>COUNTIF(Sta!B:B,A48)</f>
        <v>1</v>
      </c>
      <c r="D48" s="4">
        <f t="shared" si="2"/>
        <v>2</v>
      </c>
      <c r="E48" s="12">
        <f>(COUNTIFS(Sta!$A:$A,$A48,Sta!$Q:$Q,"&gt;0.5") +COUNTIFS(Sta!$B:$B,$A48,Sta!$Q:$Q,"&gt;0.5"))/$D48</f>
        <v>1</v>
      </c>
      <c r="F48" s="7">
        <f>COUNTIFS(Sta!$A:$A,$A48,Sta!$Q:$Q,"&gt;0.5")/$B48</f>
        <v>1</v>
      </c>
      <c r="G48" s="7">
        <f>COUNTIFS(Sta!$B:$B,$A48,Sta!$Q:$Q,"&gt;0.5")/$C48</f>
        <v>1</v>
      </c>
      <c r="H48" s="12">
        <f>(COUNTIFS(Sta!$A:$A,$A48,Sta!$Q:$Q,"&gt;1.5") +COUNTIFS(Sta!$B:$B,$A48,Sta!$Q:$Q,"&gt;1.5"))/$D48</f>
        <v>1</v>
      </c>
      <c r="I48" s="7">
        <f>COUNTIFS(Sta!$A:$A,$A48,Sta!$Q:$Q,"&gt;1.5")/$B48</f>
        <v>1</v>
      </c>
      <c r="J48" s="7">
        <f>COUNTIFS(Sta!$B:$B,$A48,Sta!$Q:$Q,"&gt;1.5")/$C48</f>
        <v>1</v>
      </c>
      <c r="K48" s="12">
        <f>(COUNTIFS(Sta!$A:$A,$A48,Sta!$M:$M,"&gt;0.5") +COUNTIFS(Sta!$B:$B,$A48,Sta!$O:$O,"&gt;0.5"))/$D48</f>
        <v>0.5</v>
      </c>
      <c r="L48" s="7">
        <f>COUNTIFS(Sta!$A:$A,$A48,Sta!$M:$M,"&gt;0.5")/$B48</f>
        <v>0</v>
      </c>
      <c r="M48" s="7">
        <f>COUNTIFS(Sta!$B:$B,$A48,Sta!$O:$O,"&gt;0.5")/$C48</f>
        <v>1</v>
      </c>
      <c r="N48" s="12">
        <f>(COUNTIFS(Sta!$A:$A,$A48,Sta!$M:$M,"&gt;1.5") +COUNTIFS(Sta!$B:$B,$A48,Sta!$O:$O,"&gt;1.5"))/$D48</f>
        <v>0</v>
      </c>
      <c r="O48" s="7">
        <f>COUNTIFS(Sta!$A:$A,$A48,Sta!$M:$M,"&gt;1.5")/$B48</f>
        <v>0</v>
      </c>
      <c r="P48" s="7">
        <f>COUNTIFS(Sta!$B:$B,$A48,Sta!$O:$O,"&gt;1.5")/$C48</f>
        <v>0</v>
      </c>
      <c r="Q48" s="12">
        <f>(COUNTIFS(Sta!$A:$A,$A48,Sta!$N:$N,"&gt;0.5") +COUNTIFS(Sta!$B:$B,$A48,Sta!$P:$P,"&gt;0.5"))/$D48</f>
        <v>1</v>
      </c>
      <c r="R48" s="7">
        <f>COUNTIFS(Sta!$A:$A,$A48,Sta!$N:$N,"&gt;0.5")/$B48</f>
        <v>1</v>
      </c>
      <c r="S48" s="7">
        <f>COUNTIFS(Sta!$B:$B,$A48,Sta!$P:$P,"&gt;0.5")/$C48</f>
        <v>1</v>
      </c>
      <c r="T48" s="12">
        <f>(COUNTIFS(Sta!$A:$A,$A48,Sta!$N:$N,"&gt;1.5") +COUNTIFS(Sta!$B:$B,$A48,Sta!$P:$P,"&gt;1.5"))/$D48</f>
        <v>1</v>
      </c>
      <c r="U48" s="7">
        <f>COUNTIFS(Sta!$A:$A,$A48,Sta!$N:$N,"&gt;1.5")/$B48</f>
        <v>1</v>
      </c>
      <c r="V48" s="7">
        <f>COUNTIFS(Sta!$B:$B,$A48,Sta!$P:$P,"&gt;1.5")/$C48</f>
        <v>1</v>
      </c>
    </row>
    <row r="49" spans="1:22" x14ac:dyDescent="0.3">
      <c r="A49" t="s">
        <v>357</v>
      </c>
      <c r="B49" s="9">
        <f>COUNTIF(Sta!A:A,A49)</f>
        <v>1</v>
      </c>
      <c r="C49" s="4">
        <f>COUNTIF(Sta!B:B,A49)</f>
        <v>2</v>
      </c>
      <c r="D49" s="4">
        <f t="shared" si="2"/>
        <v>3</v>
      </c>
      <c r="E49" s="12">
        <f>(COUNTIFS(Sta!$A:$A,$A49,Sta!$Q:$Q,"&gt;0.5") +COUNTIFS(Sta!$B:$B,$A49,Sta!$Q:$Q,"&gt;0.5"))/$D49</f>
        <v>0.66666666666666663</v>
      </c>
      <c r="F49" s="7">
        <f>COUNTIFS(Sta!$A:$A,$A49,Sta!$Q:$Q,"&gt;0.5")/$B49</f>
        <v>1</v>
      </c>
      <c r="G49" s="7">
        <f>COUNTIFS(Sta!$B:$B,$A49,Sta!$Q:$Q,"&gt;0.5")/$C49</f>
        <v>0.5</v>
      </c>
      <c r="H49" s="12">
        <f>(COUNTIFS(Sta!$A:$A,$A49,Sta!$Q:$Q,"&gt;1.5") +COUNTIFS(Sta!$B:$B,$A49,Sta!$Q:$Q,"&gt;1.5"))/$D49</f>
        <v>0.33333333333333331</v>
      </c>
      <c r="I49" s="7">
        <f>COUNTIFS(Sta!$A:$A,$A49,Sta!$Q:$Q,"&gt;1.5")/$B49</f>
        <v>1</v>
      </c>
      <c r="J49" s="7">
        <f>COUNTIFS(Sta!$B:$B,$A49,Sta!$Q:$Q,"&gt;1.5")/$C49</f>
        <v>0</v>
      </c>
      <c r="K49" s="12">
        <f>(COUNTIFS(Sta!$A:$A,$A49,Sta!$M:$M,"&gt;0.5") +COUNTIFS(Sta!$B:$B,$A49,Sta!$O:$O,"&gt;0.5"))/$D49</f>
        <v>0.33333333333333331</v>
      </c>
      <c r="L49" s="7">
        <f>COUNTIFS(Sta!$A:$A,$A49,Sta!$M:$M,"&gt;0.5")/$B49</f>
        <v>1</v>
      </c>
      <c r="M49" s="7">
        <f>COUNTIFS(Sta!$B:$B,$A49,Sta!$O:$O,"&gt;0.5")/$C49</f>
        <v>0</v>
      </c>
      <c r="N49" s="12">
        <f>(COUNTIFS(Sta!$A:$A,$A49,Sta!$M:$M,"&gt;1.5") +COUNTIFS(Sta!$B:$B,$A49,Sta!$O:$O,"&gt;1.5"))/$D49</f>
        <v>0.33333333333333331</v>
      </c>
      <c r="O49" s="7">
        <f>COUNTIFS(Sta!$A:$A,$A49,Sta!$M:$M,"&gt;1.5")/$B49</f>
        <v>1</v>
      </c>
      <c r="P49" s="7">
        <f>COUNTIFS(Sta!$B:$B,$A49,Sta!$O:$O,"&gt;1.5")/$C49</f>
        <v>0</v>
      </c>
      <c r="Q49" s="12">
        <f>(COUNTIFS(Sta!$A:$A,$A49,Sta!$N:$N,"&gt;0.5") +COUNTIFS(Sta!$B:$B,$A49,Sta!$P:$P,"&gt;0.5"))/$D49</f>
        <v>0.33333333333333331</v>
      </c>
      <c r="R49" s="7">
        <f>COUNTIFS(Sta!$A:$A,$A49,Sta!$N:$N,"&gt;0.5")/$B49</f>
        <v>0</v>
      </c>
      <c r="S49" s="7">
        <f>COUNTIFS(Sta!$B:$B,$A49,Sta!$P:$P,"&gt;0.5")/$C49</f>
        <v>0.5</v>
      </c>
      <c r="T49" s="12">
        <f>(COUNTIFS(Sta!$A:$A,$A49,Sta!$N:$N,"&gt;1.5") +COUNTIFS(Sta!$B:$B,$A49,Sta!$P:$P,"&gt;1.5"))/$D49</f>
        <v>0</v>
      </c>
      <c r="U49" s="7">
        <f>COUNTIFS(Sta!$A:$A,$A49,Sta!$N:$N,"&gt;1.5")/$B49</f>
        <v>0</v>
      </c>
      <c r="V49" s="7">
        <f>COUNTIFS(Sta!$B:$B,$A49,Sta!$P:$P,"&gt;1.5")/$C49</f>
        <v>0</v>
      </c>
    </row>
    <row r="50" spans="1:22" x14ac:dyDescent="0.3">
      <c r="A50" t="s">
        <v>481</v>
      </c>
      <c r="B50" s="9">
        <f>COUNTIF(Sta!A:A,A50)</f>
        <v>6</v>
      </c>
      <c r="C50" s="4">
        <f>COUNTIF(Sta!B:B,A50)</f>
        <v>7</v>
      </c>
      <c r="D50" s="4">
        <f t="shared" si="2"/>
        <v>13</v>
      </c>
      <c r="E50" s="12">
        <f>(COUNTIFS(Sta!$A:$A,$A50,Sta!$Q:$Q,"&gt;0.5") +COUNTIFS(Sta!$B:$B,$A50,Sta!$Q:$Q,"&gt;0.5"))/$D50</f>
        <v>0.46153846153846156</v>
      </c>
      <c r="F50" s="7">
        <f>COUNTIFS(Sta!$A:$A,$A50,Sta!$Q:$Q,"&gt;0.5")/$B50</f>
        <v>0.5</v>
      </c>
      <c r="G50" s="7">
        <f>COUNTIFS(Sta!$B:$B,$A50,Sta!$Q:$Q,"&gt;0.5")/$C50</f>
        <v>0.42857142857142855</v>
      </c>
      <c r="H50" s="12">
        <f>(COUNTIFS(Sta!$A:$A,$A50,Sta!$Q:$Q,"&gt;1.5") +COUNTIFS(Sta!$B:$B,$A50,Sta!$Q:$Q,"&gt;1.5"))/$D50</f>
        <v>7.6923076923076927E-2</v>
      </c>
      <c r="I50" s="7">
        <f>COUNTIFS(Sta!$A:$A,$A50,Sta!$Q:$Q,"&gt;1.5")/$B50</f>
        <v>0.16666666666666666</v>
      </c>
      <c r="J50" s="7">
        <f>COUNTIFS(Sta!$B:$B,$A50,Sta!$Q:$Q,"&gt;1.5")/$C50</f>
        <v>0</v>
      </c>
      <c r="K50" s="12">
        <f>(COUNTIFS(Sta!$A:$A,$A50,Sta!$M:$M,"&gt;0.5") +COUNTIFS(Sta!$B:$B,$A50,Sta!$O:$O,"&gt;0.5"))/$D50</f>
        <v>7.6923076923076927E-2</v>
      </c>
      <c r="L50" s="7">
        <f>COUNTIFS(Sta!$A:$A,$A50,Sta!$M:$M,"&gt;0.5")/$B50</f>
        <v>0.16666666666666666</v>
      </c>
      <c r="M50" s="7">
        <f>COUNTIFS(Sta!$B:$B,$A50,Sta!$O:$O,"&gt;0.5")/$C50</f>
        <v>0</v>
      </c>
      <c r="N50" s="12">
        <f>(COUNTIFS(Sta!$A:$A,$A50,Sta!$M:$M,"&gt;1.5") +COUNTIFS(Sta!$B:$B,$A50,Sta!$O:$O,"&gt;1.5"))/$D50</f>
        <v>0</v>
      </c>
      <c r="O50" s="7">
        <f>COUNTIFS(Sta!$A:$A,$A50,Sta!$M:$M,"&gt;1.5")/$B50</f>
        <v>0</v>
      </c>
      <c r="P50" s="7">
        <f>COUNTIFS(Sta!$B:$B,$A50,Sta!$O:$O,"&gt;1.5")/$C50</f>
        <v>0</v>
      </c>
      <c r="Q50" s="12">
        <f>(COUNTIFS(Sta!$A:$A,$A50,Sta!$N:$N,"&gt;0.5") +COUNTIFS(Sta!$B:$B,$A50,Sta!$P:$P,"&gt;0.5"))/$D50</f>
        <v>0.38461538461538464</v>
      </c>
      <c r="R50" s="7">
        <f>COUNTIFS(Sta!$A:$A,$A50,Sta!$N:$N,"&gt;0.5")/$B50</f>
        <v>0.33333333333333331</v>
      </c>
      <c r="S50" s="7">
        <f>COUNTIFS(Sta!$B:$B,$A50,Sta!$P:$P,"&gt;0.5")/$C50</f>
        <v>0.42857142857142855</v>
      </c>
      <c r="T50" s="12">
        <f>(COUNTIFS(Sta!$A:$A,$A50,Sta!$N:$N,"&gt;1.5") +COUNTIFS(Sta!$B:$B,$A50,Sta!$P:$P,"&gt;1.5"))/$D50</f>
        <v>7.6923076923076927E-2</v>
      </c>
      <c r="U50" s="7">
        <f>COUNTIFS(Sta!$A:$A,$A50,Sta!$N:$N,"&gt;1.5")/$B50</f>
        <v>0.16666666666666666</v>
      </c>
      <c r="V50" s="7">
        <f>COUNTIFS(Sta!$B:$B,$A50,Sta!$P:$P,"&gt;1.5")/$C50</f>
        <v>0</v>
      </c>
    </row>
    <row r="51" spans="1:22" x14ac:dyDescent="0.3">
      <c r="A51" t="s">
        <v>432</v>
      </c>
      <c r="B51" s="9">
        <f>COUNTIF(Sta!A:A,A51)</f>
        <v>1</v>
      </c>
      <c r="C51" s="4">
        <f>COUNTIF(Sta!B:B,A51)</f>
        <v>1</v>
      </c>
      <c r="D51" s="4">
        <f t="shared" si="2"/>
        <v>2</v>
      </c>
      <c r="E51" s="12">
        <f>(COUNTIFS(Sta!$A:$A,$A51,Sta!$Q:$Q,"&gt;0.5") +COUNTIFS(Sta!$B:$B,$A51,Sta!$Q:$Q,"&gt;0.5"))/$D51</f>
        <v>1</v>
      </c>
      <c r="F51" s="7">
        <f>COUNTIFS(Sta!$A:$A,$A51,Sta!$Q:$Q,"&gt;0.5")/$B51</f>
        <v>1</v>
      </c>
      <c r="G51" s="7">
        <f>COUNTIFS(Sta!$B:$B,$A51,Sta!$Q:$Q,"&gt;0.5")/$C51</f>
        <v>1</v>
      </c>
      <c r="H51" s="12">
        <f>(COUNTIFS(Sta!$A:$A,$A51,Sta!$Q:$Q,"&gt;1.5") +COUNTIFS(Sta!$B:$B,$A51,Sta!$Q:$Q,"&gt;1.5"))/$D51</f>
        <v>0.5</v>
      </c>
      <c r="I51" s="7">
        <f>COUNTIFS(Sta!$A:$A,$A51,Sta!$Q:$Q,"&gt;1.5")/$B51</f>
        <v>1</v>
      </c>
      <c r="J51" s="7">
        <f>COUNTIFS(Sta!$B:$B,$A51,Sta!$Q:$Q,"&gt;1.5")/$C51</f>
        <v>0</v>
      </c>
      <c r="K51" s="12">
        <f>(COUNTIFS(Sta!$A:$A,$A51,Sta!$M:$M,"&gt;0.5") +COUNTIFS(Sta!$B:$B,$A51,Sta!$O:$O,"&gt;0.5"))/$D51</f>
        <v>0.5</v>
      </c>
      <c r="L51" s="7">
        <f>COUNTIFS(Sta!$A:$A,$A51,Sta!$M:$M,"&gt;0.5")/$B51</f>
        <v>1</v>
      </c>
      <c r="M51" s="7">
        <f>COUNTIFS(Sta!$B:$B,$A51,Sta!$O:$O,"&gt;0.5")/$C51</f>
        <v>0</v>
      </c>
      <c r="N51" s="12">
        <f>(COUNTIFS(Sta!$A:$A,$A51,Sta!$M:$M,"&gt;1.5") +COUNTIFS(Sta!$B:$B,$A51,Sta!$O:$O,"&gt;1.5"))/$D51</f>
        <v>0.5</v>
      </c>
      <c r="O51" s="7">
        <f>COUNTIFS(Sta!$A:$A,$A51,Sta!$M:$M,"&gt;1.5")/$B51</f>
        <v>1</v>
      </c>
      <c r="P51" s="7">
        <f>COUNTIFS(Sta!$B:$B,$A51,Sta!$O:$O,"&gt;1.5")/$C51</f>
        <v>0</v>
      </c>
      <c r="Q51" s="12">
        <f>(COUNTIFS(Sta!$A:$A,$A51,Sta!$N:$N,"&gt;0.5") +COUNTIFS(Sta!$B:$B,$A51,Sta!$P:$P,"&gt;0.5"))/$D51</f>
        <v>1</v>
      </c>
      <c r="R51" s="7">
        <f>COUNTIFS(Sta!$A:$A,$A51,Sta!$N:$N,"&gt;0.5")/$B51</f>
        <v>1</v>
      </c>
      <c r="S51" s="7">
        <f>COUNTIFS(Sta!$B:$B,$A51,Sta!$P:$P,"&gt;0.5")/$C51</f>
        <v>1</v>
      </c>
      <c r="T51" s="12">
        <f>(COUNTIFS(Sta!$A:$A,$A51,Sta!$N:$N,"&gt;1.5") +COUNTIFS(Sta!$B:$B,$A51,Sta!$P:$P,"&gt;1.5"))/$D51</f>
        <v>0.5</v>
      </c>
      <c r="U51" s="7">
        <f>COUNTIFS(Sta!$A:$A,$A51,Sta!$N:$N,"&gt;1.5")/$B51</f>
        <v>1</v>
      </c>
      <c r="V51" s="7">
        <f>COUNTIFS(Sta!$B:$B,$A51,Sta!$P:$P,"&gt;1.5")/$C51</f>
        <v>0</v>
      </c>
    </row>
    <row r="52" spans="1:22" x14ac:dyDescent="0.3">
      <c r="A52" t="s">
        <v>158</v>
      </c>
      <c r="B52" s="9">
        <f>COUNTIF(Sta!A:A,A52)</f>
        <v>1</v>
      </c>
      <c r="C52" s="4">
        <f>COUNTIF(Sta!B:B,A52)</f>
        <v>0</v>
      </c>
      <c r="D52" s="4">
        <f t="shared" si="2"/>
        <v>1</v>
      </c>
      <c r="E52" s="12">
        <f>(COUNTIFS(Sta!$A:$A,$A52,Sta!$Q:$Q,"&gt;0.5") +COUNTIFS(Sta!$B:$B,$A52,Sta!$Q:$Q,"&gt;0.5"))/$D52</f>
        <v>1</v>
      </c>
      <c r="F52" s="7">
        <f>COUNTIFS(Sta!$A:$A,$A52,Sta!$Q:$Q,"&gt;0.5")/$B52</f>
        <v>1</v>
      </c>
      <c r="G52" s="7" t="e">
        <f>COUNTIFS(Sta!$B:$B,$A52,Sta!$Q:$Q,"&gt;0.5")/$C52</f>
        <v>#DIV/0!</v>
      </c>
      <c r="H52" s="12">
        <f>(COUNTIFS(Sta!$A:$A,$A52,Sta!$Q:$Q,"&gt;1.5") +COUNTIFS(Sta!$B:$B,$A52,Sta!$Q:$Q,"&gt;1.5"))/$D52</f>
        <v>1</v>
      </c>
      <c r="I52" s="7">
        <f>COUNTIFS(Sta!$A:$A,$A52,Sta!$Q:$Q,"&gt;1.5")/$B52</f>
        <v>1</v>
      </c>
      <c r="J52" s="7" t="e">
        <f>COUNTIFS(Sta!$B:$B,$A52,Sta!$Q:$Q,"&gt;1.5")/$C52</f>
        <v>#DIV/0!</v>
      </c>
      <c r="K52" s="12">
        <f>(COUNTIFS(Sta!$A:$A,$A52,Sta!$M:$M,"&gt;0.5") +COUNTIFS(Sta!$B:$B,$A52,Sta!$O:$O,"&gt;0.5"))/$D52</f>
        <v>1</v>
      </c>
      <c r="L52" s="7">
        <f>COUNTIFS(Sta!$A:$A,$A52,Sta!$M:$M,"&gt;0.5")/$B52</f>
        <v>1</v>
      </c>
      <c r="M52" s="7" t="e">
        <f>COUNTIFS(Sta!$B:$B,$A52,Sta!$O:$O,"&gt;0.5")/$C52</f>
        <v>#DIV/0!</v>
      </c>
      <c r="N52" s="12">
        <f>(COUNTIFS(Sta!$A:$A,$A52,Sta!$M:$M,"&gt;1.5") +COUNTIFS(Sta!$B:$B,$A52,Sta!$O:$O,"&gt;1.5"))/$D52</f>
        <v>1</v>
      </c>
      <c r="O52" s="7">
        <f>COUNTIFS(Sta!$A:$A,$A52,Sta!$M:$M,"&gt;1.5")/$B52</f>
        <v>1</v>
      </c>
      <c r="P52" s="7" t="e">
        <f>COUNTIFS(Sta!$B:$B,$A52,Sta!$O:$O,"&gt;1.5")/$C52</f>
        <v>#DIV/0!</v>
      </c>
      <c r="Q52" s="12">
        <f>(COUNTIFS(Sta!$A:$A,$A52,Sta!$N:$N,"&gt;0.5") +COUNTIFS(Sta!$B:$B,$A52,Sta!$P:$P,"&gt;0.5"))/$D52</f>
        <v>0</v>
      </c>
      <c r="R52" s="7">
        <f>COUNTIFS(Sta!$A:$A,$A52,Sta!$N:$N,"&gt;0.5")/$B52</f>
        <v>0</v>
      </c>
      <c r="S52" s="7" t="e">
        <f>COUNTIFS(Sta!$B:$B,$A52,Sta!$P:$P,"&gt;0.5")/$C52</f>
        <v>#DIV/0!</v>
      </c>
      <c r="T52" s="12">
        <f>(COUNTIFS(Sta!$A:$A,$A52,Sta!$N:$N,"&gt;1.5") +COUNTIFS(Sta!$B:$B,$A52,Sta!$P:$P,"&gt;1.5"))/$D52</f>
        <v>0</v>
      </c>
      <c r="U52" s="7">
        <f>COUNTIFS(Sta!$A:$A,$A52,Sta!$N:$N,"&gt;1.5")/$B52</f>
        <v>0</v>
      </c>
      <c r="V52" s="7" t="e">
        <f>COUNTIFS(Sta!$B:$B,$A52,Sta!$P:$P,"&gt;1.5")/$C52</f>
        <v>#DIV/0!</v>
      </c>
    </row>
    <row r="53" spans="1:22" x14ac:dyDescent="0.3">
      <c r="A53" t="s">
        <v>152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2" t="e">
        <f>(COUNTIFS(Sta!$A:$A,$A53,Sta!$Q:$Q,"&gt;0.5") +COUNTIFS(Sta!$B:$B,$A53,Sta!$Q:$Q,"&gt;0.5"))/$D53</f>
        <v>#DIV/0!</v>
      </c>
      <c r="F53" s="7" t="e">
        <f>COUNTIFS(Sta!$A:$A,$A53,Sta!$Q:$Q,"&gt;0.5")/$B53</f>
        <v>#DIV/0!</v>
      </c>
      <c r="G53" s="7" t="e">
        <f>COUNTIFS(Sta!$B:$B,$A53,Sta!$Q:$Q,"&gt;0.5")/$C53</f>
        <v>#DIV/0!</v>
      </c>
      <c r="H53" s="12" t="e">
        <f>(COUNTIFS(Sta!$A:$A,$A53,Sta!$Q:$Q,"&gt;1.5") +COUNTIFS(Sta!$B:$B,$A53,Sta!$Q:$Q,"&gt;1.5"))/$D53</f>
        <v>#DIV/0!</v>
      </c>
      <c r="I53" s="7" t="e">
        <f>COUNTIFS(Sta!$A:$A,$A53,Sta!$Q:$Q,"&gt;1.5")/$B53</f>
        <v>#DIV/0!</v>
      </c>
      <c r="J53" s="7" t="e">
        <f>COUNTIFS(Sta!$B:$B,$A53,Sta!$Q:$Q,"&gt;1.5")/$C53</f>
        <v>#DIV/0!</v>
      </c>
      <c r="K53" s="12" t="e">
        <f>(COUNTIFS(Sta!$A:$A,$A53,Sta!$M:$M,"&gt;0.5") +COUNTIFS(Sta!$B:$B,$A53,Sta!$O:$O,"&gt;0.5"))/$D53</f>
        <v>#DIV/0!</v>
      </c>
      <c r="L53" s="7" t="e">
        <f>COUNTIFS(Sta!$A:$A,$A53,Sta!$M:$M,"&gt;0.5")/$B53</f>
        <v>#DIV/0!</v>
      </c>
      <c r="M53" s="7" t="e">
        <f>COUNTIFS(Sta!$B:$B,$A53,Sta!$O:$O,"&gt;0.5")/$C53</f>
        <v>#DIV/0!</v>
      </c>
      <c r="N53" s="12" t="e">
        <f>(COUNTIFS(Sta!$A:$A,$A53,Sta!$M:$M,"&gt;1.5") +COUNTIFS(Sta!$B:$B,$A53,Sta!$O:$O,"&gt;1.5"))/$D53</f>
        <v>#DIV/0!</v>
      </c>
      <c r="O53" s="7" t="e">
        <f>COUNTIFS(Sta!$A:$A,$A53,Sta!$M:$M,"&gt;1.5")/$B53</f>
        <v>#DIV/0!</v>
      </c>
      <c r="P53" s="7" t="e">
        <f>COUNTIFS(Sta!$B:$B,$A53,Sta!$O:$O,"&gt;1.5")/$C53</f>
        <v>#DIV/0!</v>
      </c>
      <c r="Q53" s="12" t="e">
        <f>(COUNTIFS(Sta!$A:$A,$A53,Sta!$N:$N,"&gt;0.5") +COUNTIFS(Sta!$B:$B,$A53,Sta!$P:$P,"&gt;0.5"))/$D53</f>
        <v>#DIV/0!</v>
      </c>
      <c r="R53" s="7" t="e">
        <f>COUNTIFS(Sta!$A:$A,$A53,Sta!$N:$N,"&gt;0.5")/$B53</f>
        <v>#DIV/0!</v>
      </c>
      <c r="S53" s="7" t="e">
        <f>COUNTIFS(Sta!$B:$B,$A53,Sta!$P:$P,"&gt;0.5")/$C53</f>
        <v>#DIV/0!</v>
      </c>
      <c r="T53" s="12" t="e">
        <f>(COUNTIFS(Sta!$A:$A,$A53,Sta!$N:$N,"&gt;1.5") +COUNTIFS(Sta!$B:$B,$A53,Sta!$P:$P,"&gt;1.5"))/$D53</f>
        <v>#DIV/0!</v>
      </c>
      <c r="U53" s="7" t="e">
        <f>COUNTIFS(Sta!$A:$A,$A53,Sta!$N:$N,"&gt;1.5")/$B53</f>
        <v>#DIV/0!</v>
      </c>
      <c r="V53" s="7" t="e">
        <f>COUNTIFS(Sta!$B:$B,$A53,Sta!$P:$P,"&gt;1.5")/$C53</f>
        <v>#DIV/0!</v>
      </c>
    </row>
    <row r="54" spans="1:22" x14ac:dyDescent="0.3">
      <c r="A54" t="s">
        <v>494</v>
      </c>
      <c r="B54" s="9">
        <f>COUNTIF(Sta!A:A,A54)</f>
        <v>7</v>
      </c>
      <c r="C54" s="4">
        <f>COUNTIF(Sta!B:B,A54)</f>
        <v>6</v>
      </c>
      <c r="D54" s="4">
        <f t="shared" si="2"/>
        <v>13</v>
      </c>
      <c r="E54" s="12">
        <f>(COUNTIFS(Sta!$A:$A,$A54,Sta!$Q:$Q,"&gt;0.5") +COUNTIFS(Sta!$B:$B,$A54,Sta!$Q:$Q,"&gt;0.5"))/$D54</f>
        <v>0.23076923076923078</v>
      </c>
      <c r="F54" s="7">
        <f>COUNTIFS(Sta!$A:$A,$A54,Sta!$Q:$Q,"&gt;0.5")/$B54</f>
        <v>0.14285714285714285</v>
      </c>
      <c r="G54" s="7">
        <f>COUNTIFS(Sta!$B:$B,$A54,Sta!$Q:$Q,"&gt;0.5")/$C54</f>
        <v>0.33333333333333331</v>
      </c>
      <c r="H54" s="12">
        <f>(COUNTIFS(Sta!$A:$A,$A54,Sta!$Q:$Q,"&gt;1.5") +COUNTIFS(Sta!$B:$B,$A54,Sta!$Q:$Q,"&gt;1.5"))/$D54</f>
        <v>0.15384615384615385</v>
      </c>
      <c r="I54" s="7">
        <f>COUNTIFS(Sta!$A:$A,$A54,Sta!$Q:$Q,"&gt;1.5")/$B54</f>
        <v>0.14285714285714285</v>
      </c>
      <c r="J54" s="7">
        <f>COUNTIFS(Sta!$B:$B,$A54,Sta!$Q:$Q,"&gt;1.5")/$C54</f>
        <v>0.16666666666666666</v>
      </c>
      <c r="K54" s="12">
        <f>(COUNTIFS(Sta!$A:$A,$A54,Sta!$M:$M,"&gt;0.5") +COUNTIFS(Sta!$B:$B,$A54,Sta!$O:$O,"&gt;0.5"))/$D54</f>
        <v>0.23076923076923078</v>
      </c>
      <c r="L54" s="7">
        <f>COUNTIFS(Sta!$A:$A,$A54,Sta!$M:$M,"&gt;0.5")/$B54</f>
        <v>0.14285714285714285</v>
      </c>
      <c r="M54" s="7">
        <f>COUNTIFS(Sta!$B:$B,$A54,Sta!$O:$O,"&gt;0.5")/$C54</f>
        <v>0.33333333333333331</v>
      </c>
      <c r="N54" s="12">
        <f>(COUNTIFS(Sta!$A:$A,$A54,Sta!$M:$M,"&gt;1.5") +COUNTIFS(Sta!$B:$B,$A54,Sta!$O:$O,"&gt;1.5"))/$D54</f>
        <v>7.6923076923076927E-2</v>
      </c>
      <c r="O54" s="7">
        <f>COUNTIFS(Sta!$A:$A,$A54,Sta!$M:$M,"&gt;1.5")/$B54</f>
        <v>0.14285714285714285</v>
      </c>
      <c r="P54" s="7">
        <f>COUNTIFS(Sta!$B:$B,$A54,Sta!$O:$O,"&gt;1.5")/$C54</f>
        <v>0</v>
      </c>
      <c r="Q54" s="12">
        <f>(COUNTIFS(Sta!$A:$A,$A54,Sta!$N:$N,"&gt;0.5") +COUNTIFS(Sta!$B:$B,$A54,Sta!$P:$P,"&gt;0.5"))/$D54</f>
        <v>0.15384615384615385</v>
      </c>
      <c r="R54" s="7">
        <f>COUNTIFS(Sta!$A:$A,$A54,Sta!$N:$N,"&gt;0.5")/$B54</f>
        <v>0.14285714285714285</v>
      </c>
      <c r="S54" s="7">
        <f>COUNTIFS(Sta!$B:$B,$A54,Sta!$P:$P,"&gt;0.5")/$C54</f>
        <v>0.16666666666666666</v>
      </c>
      <c r="T54" s="12">
        <f>(COUNTIFS(Sta!$A:$A,$A54,Sta!$N:$N,"&gt;1.5") +COUNTIFS(Sta!$B:$B,$A54,Sta!$P:$P,"&gt;1.5"))/$D54</f>
        <v>7.6923076923076927E-2</v>
      </c>
      <c r="U54" s="7">
        <f>COUNTIFS(Sta!$A:$A,$A54,Sta!$N:$N,"&gt;1.5")/$B54</f>
        <v>0</v>
      </c>
      <c r="V54" s="7">
        <f>COUNTIFS(Sta!$B:$B,$A54,Sta!$P:$P,"&gt;1.5")/$C54</f>
        <v>0.16666666666666666</v>
      </c>
    </row>
    <row r="55" spans="1:22" x14ac:dyDescent="0.3">
      <c r="A55" t="s">
        <v>644</v>
      </c>
      <c r="B55" s="9">
        <f>COUNTIF(Sta!A:A,A55)</f>
        <v>1</v>
      </c>
      <c r="C55" s="4">
        <f>COUNTIF(Sta!B:B,A55)</f>
        <v>1</v>
      </c>
      <c r="D55" s="4">
        <f t="shared" si="2"/>
        <v>2</v>
      </c>
      <c r="E55" s="12">
        <f>(COUNTIFS(Sta!$A:$A,$A55,Sta!$Q:$Q,"&gt;0.5") +COUNTIFS(Sta!$B:$B,$A55,Sta!$Q:$Q,"&gt;0.5"))/$D55</f>
        <v>0</v>
      </c>
      <c r="F55" s="7">
        <f>COUNTIFS(Sta!$A:$A,$A55,Sta!$Q:$Q,"&gt;0.5")/$B55</f>
        <v>0</v>
      </c>
      <c r="G55" s="7">
        <f>COUNTIFS(Sta!$B:$B,$A55,Sta!$Q:$Q,"&gt;0.5")/$C55</f>
        <v>0</v>
      </c>
      <c r="H55" s="12">
        <f>(COUNTIFS(Sta!$A:$A,$A55,Sta!$Q:$Q,"&gt;1.5") +COUNTIFS(Sta!$B:$B,$A55,Sta!$Q:$Q,"&gt;1.5"))/$D55</f>
        <v>0</v>
      </c>
      <c r="I55" s="7">
        <f>COUNTIFS(Sta!$A:$A,$A55,Sta!$Q:$Q,"&gt;1.5")/$B55</f>
        <v>0</v>
      </c>
      <c r="J55" s="7">
        <f>COUNTIFS(Sta!$B:$B,$A55,Sta!$Q:$Q,"&gt;1.5")/$C55</f>
        <v>0</v>
      </c>
      <c r="K55" s="12">
        <f>(COUNTIFS(Sta!$A:$A,$A55,Sta!$M:$M,"&gt;0.5") +COUNTIFS(Sta!$B:$B,$A55,Sta!$O:$O,"&gt;0.5"))/$D55</f>
        <v>0</v>
      </c>
      <c r="L55" s="7">
        <f>COUNTIFS(Sta!$A:$A,$A55,Sta!$M:$M,"&gt;0.5")/$B55</f>
        <v>0</v>
      </c>
      <c r="M55" s="7">
        <f>COUNTIFS(Sta!$B:$B,$A55,Sta!$O:$O,"&gt;0.5")/$C55</f>
        <v>0</v>
      </c>
      <c r="N55" s="12">
        <f>(COUNTIFS(Sta!$A:$A,$A55,Sta!$M:$M,"&gt;1.5") +COUNTIFS(Sta!$B:$B,$A55,Sta!$O:$O,"&gt;1.5"))/$D55</f>
        <v>0</v>
      </c>
      <c r="O55" s="7">
        <f>COUNTIFS(Sta!$A:$A,$A55,Sta!$M:$M,"&gt;1.5")/$B55</f>
        <v>0</v>
      </c>
      <c r="P55" s="7">
        <f>COUNTIFS(Sta!$B:$B,$A55,Sta!$O:$O,"&gt;1.5")/$C55</f>
        <v>0</v>
      </c>
      <c r="Q55" s="12">
        <f>(COUNTIFS(Sta!$A:$A,$A55,Sta!$N:$N,"&gt;0.5") +COUNTIFS(Sta!$B:$B,$A55,Sta!$P:$P,"&gt;0.5"))/$D55</f>
        <v>0</v>
      </c>
      <c r="R55" s="7">
        <f>COUNTIFS(Sta!$A:$A,$A55,Sta!$N:$N,"&gt;0.5")/$B55</f>
        <v>0</v>
      </c>
      <c r="S55" s="7">
        <f>COUNTIFS(Sta!$B:$B,$A55,Sta!$P:$P,"&gt;0.5")/$C55</f>
        <v>0</v>
      </c>
      <c r="T55" s="12">
        <f>(COUNTIFS(Sta!$A:$A,$A55,Sta!$N:$N,"&gt;1.5") +COUNTIFS(Sta!$B:$B,$A55,Sta!$P:$P,"&gt;1.5"))/$D55</f>
        <v>0</v>
      </c>
      <c r="U55" s="7">
        <f>COUNTIFS(Sta!$A:$A,$A55,Sta!$N:$N,"&gt;1.5")/$B55</f>
        <v>0</v>
      </c>
      <c r="V55" s="7">
        <f>COUNTIFS(Sta!$B:$B,$A55,Sta!$P:$P,"&gt;1.5")/$C55</f>
        <v>0</v>
      </c>
    </row>
    <row r="56" spans="1:22" x14ac:dyDescent="0.3">
      <c r="A56" t="s">
        <v>604</v>
      </c>
      <c r="B56" s="9">
        <f>COUNTIF(Sta!A:A,A56)</f>
        <v>3</v>
      </c>
      <c r="C56" s="4">
        <f>COUNTIF(Sta!B:B,A56)</f>
        <v>2</v>
      </c>
      <c r="D56" s="4">
        <f t="shared" si="2"/>
        <v>5</v>
      </c>
      <c r="E56" s="12">
        <f>(COUNTIFS(Sta!$A:$A,$A56,Sta!$Q:$Q,"&gt;0.5") +COUNTIFS(Sta!$B:$B,$A56,Sta!$Q:$Q,"&gt;0.5"))/$D56</f>
        <v>0.8</v>
      </c>
      <c r="F56" s="7">
        <f>COUNTIFS(Sta!$A:$A,$A56,Sta!$Q:$Q,"&gt;0.5")/$B56</f>
        <v>0.66666666666666663</v>
      </c>
      <c r="G56" s="7">
        <f>COUNTIFS(Sta!$B:$B,$A56,Sta!$Q:$Q,"&gt;0.5")/$C56</f>
        <v>1</v>
      </c>
      <c r="H56" s="12">
        <f>(COUNTIFS(Sta!$A:$A,$A56,Sta!$Q:$Q,"&gt;1.5") +COUNTIFS(Sta!$B:$B,$A56,Sta!$Q:$Q,"&gt;1.5"))/$D56</f>
        <v>0.6</v>
      </c>
      <c r="I56" s="7">
        <f>COUNTIFS(Sta!$A:$A,$A56,Sta!$Q:$Q,"&gt;1.5")/$B56</f>
        <v>0.66666666666666663</v>
      </c>
      <c r="J56" s="7">
        <f>COUNTIFS(Sta!$B:$B,$A56,Sta!$Q:$Q,"&gt;1.5")/$C56</f>
        <v>0.5</v>
      </c>
      <c r="K56" s="12">
        <f>(COUNTIFS(Sta!$A:$A,$A56,Sta!$M:$M,"&gt;0.5") +COUNTIFS(Sta!$B:$B,$A56,Sta!$O:$O,"&gt;0.5"))/$D56</f>
        <v>0.6</v>
      </c>
      <c r="L56" s="7">
        <f>COUNTIFS(Sta!$A:$A,$A56,Sta!$M:$M,"&gt;0.5")/$B56</f>
        <v>0.33333333333333331</v>
      </c>
      <c r="M56" s="7">
        <f>COUNTIFS(Sta!$B:$B,$A56,Sta!$O:$O,"&gt;0.5")/$C56</f>
        <v>1</v>
      </c>
      <c r="N56" s="12">
        <f>(COUNTIFS(Sta!$A:$A,$A56,Sta!$M:$M,"&gt;1.5") +COUNTIFS(Sta!$B:$B,$A56,Sta!$O:$O,"&gt;1.5"))/$D56</f>
        <v>0.2</v>
      </c>
      <c r="O56" s="7">
        <f>COUNTIFS(Sta!$A:$A,$A56,Sta!$M:$M,"&gt;1.5")/$B56</f>
        <v>0.33333333333333331</v>
      </c>
      <c r="P56" s="7">
        <f>COUNTIFS(Sta!$B:$B,$A56,Sta!$O:$O,"&gt;1.5")/$C56</f>
        <v>0</v>
      </c>
      <c r="Q56" s="12">
        <f>(COUNTIFS(Sta!$A:$A,$A56,Sta!$N:$N,"&gt;0.5") +COUNTIFS(Sta!$B:$B,$A56,Sta!$P:$P,"&gt;0.5"))/$D56</f>
        <v>0.6</v>
      </c>
      <c r="R56" s="7">
        <f>COUNTIFS(Sta!$A:$A,$A56,Sta!$N:$N,"&gt;0.5")/$B56</f>
        <v>0.66666666666666663</v>
      </c>
      <c r="S56" s="7">
        <f>COUNTIFS(Sta!$B:$B,$A56,Sta!$P:$P,"&gt;0.5")/$C56</f>
        <v>0.5</v>
      </c>
      <c r="T56" s="12">
        <f>(COUNTIFS(Sta!$A:$A,$A56,Sta!$N:$N,"&gt;1.5") +COUNTIFS(Sta!$B:$B,$A56,Sta!$P:$P,"&gt;1.5"))/$D56</f>
        <v>0.2</v>
      </c>
      <c r="U56" s="7">
        <f>COUNTIFS(Sta!$A:$A,$A56,Sta!$N:$N,"&gt;1.5")/$B56</f>
        <v>0.33333333333333331</v>
      </c>
      <c r="V56" s="7">
        <f>COUNTIFS(Sta!$B:$B,$A56,Sta!$P:$P,"&gt;1.5")/$C56</f>
        <v>0</v>
      </c>
    </row>
    <row r="57" spans="1:22" x14ac:dyDescent="0.3">
      <c r="A57" t="s">
        <v>300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2" t="e">
        <f>(COUNTIFS(Sta!$A:$A,$A57,Sta!$Q:$Q,"&gt;0.5") +COUNTIFS(Sta!$B:$B,$A57,Sta!$Q:$Q,"&gt;0.5"))/$D57</f>
        <v>#DIV/0!</v>
      </c>
      <c r="F57" s="7" t="e">
        <f>COUNTIFS(Sta!$A:$A,$A57,Sta!$Q:$Q,"&gt;0.5")/$B57</f>
        <v>#DIV/0!</v>
      </c>
      <c r="G57" s="7" t="e">
        <f>COUNTIFS(Sta!$B:$B,$A57,Sta!$Q:$Q,"&gt;0.5")/$C57</f>
        <v>#DIV/0!</v>
      </c>
      <c r="H57" s="12" t="e">
        <f>(COUNTIFS(Sta!$A:$A,$A57,Sta!$Q:$Q,"&gt;1.5") +COUNTIFS(Sta!$B:$B,$A57,Sta!$Q:$Q,"&gt;1.5"))/$D57</f>
        <v>#DIV/0!</v>
      </c>
      <c r="I57" s="7" t="e">
        <f>COUNTIFS(Sta!$A:$A,$A57,Sta!$Q:$Q,"&gt;1.5")/$B57</f>
        <v>#DIV/0!</v>
      </c>
      <c r="J57" s="7" t="e">
        <f>COUNTIFS(Sta!$B:$B,$A57,Sta!$Q:$Q,"&gt;1.5")/$C57</f>
        <v>#DIV/0!</v>
      </c>
      <c r="K57" s="12" t="e">
        <f>(COUNTIFS(Sta!$A:$A,$A57,Sta!$M:$M,"&gt;0.5") +COUNTIFS(Sta!$B:$B,$A57,Sta!$O:$O,"&gt;0.5"))/$D57</f>
        <v>#DIV/0!</v>
      </c>
      <c r="L57" s="7" t="e">
        <f>COUNTIFS(Sta!$A:$A,$A57,Sta!$M:$M,"&gt;0.5")/$B57</f>
        <v>#DIV/0!</v>
      </c>
      <c r="M57" s="7" t="e">
        <f>COUNTIFS(Sta!$B:$B,$A57,Sta!$O:$O,"&gt;0.5")/$C57</f>
        <v>#DIV/0!</v>
      </c>
      <c r="N57" s="12" t="e">
        <f>(COUNTIFS(Sta!$A:$A,$A57,Sta!$M:$M,"&gt;1.5") +COUNTIFS(Sta!$B:$B,$A57,Sta!$O:$O,"&gt;1.5"))/$D57</f>
        <v>#DIV/0!</v>
      </c>
      <c r="O57" s="7" t="e">
        <f>COUNTIFS(Sta!$A:$A,$A57,Sta!$M:$M,"&gt;1.5")/$B57</f>
        <v>#DIV/0!</v>
      </c>
      <c r="P57" s="7" t="e">
        <f>COUNTIFS(Sta!$B:$B,$A57,Sta!$O:$O,"&gt;1.5")/$C57</f>
        <v>#DIV/0!</v>
      </c>
      <c r="Q57" s="12" t="e">
        <f>(COUNTIFS(Sta!$A:$A,$A57,Sta!$N:$N,"&gt;0.5") +COUNTIFS(Sta!$B:$B,$A57,Sta!$P:$P,"&gt;0.5"))/$D57</f>
        <v>#DIV/0!</v>
      </c>
      <c r="R57" s="7" t="e">
        <f>COUNTIFS(Sta!$A:$A,$A57,Sta!$N:$N,"&gt;0.5")/$B57</f>
        <v>#DIV/0!</v>
      </c>
      <c r="S57" s="7" t="e">
        <f>COUNTIFS(Sta!$B:$B,$A57,Sta!$P:$P,"&gt;0.5")/$C57</f>
        <v>#DIV/0!</v>
      </c>
      <c r="T57" s="12" t="e">
        <f>(COUNTIFS(Sta!$A:$A,$A57,Sta!$N:$N,"&gt;1.5") +COUNTIFS(Sta!$B:$B,$A57,Sta!$P:$P,"&gt;1.5"))/$D57</f>
        <v>#DIV/0!</v>
      </c>
      <c r="U57" s="7" t="e">
        <f>COUNTIFS(Sta!$A:$A,$A57,Sta!$N:$N,"&gt;1.5")/$B57</f>
        <v>#DIV/0!</v>
      </c>
      <c r="V57" s="7" t="e">
        <f>COUNTIFS(Sta!$B:$B,$A57,Sta!$P:$P,"&gt;1.5")/$C57</f>
        <v>#DIV/0!</v>
      </c>
    </row>
    <row r="58" spans="1:22" x14ac:dyDescent="0.3">
      <c r="A58" t="s">
        <v>197</v>
      </c>
      <c r="B58" s="9">
        <f>COUNTIF(Sta!A:A,A58)</f>
        <v>1</v>
      </c>
      <c r="C58" s="4">
        <f>COUNTIF(Sta!B:B,A58)</f>
        <v>1</v>
      </c>
      <c r="D58" s="4">
        <f t="shared" si="2"/>
        <v>2</v>
      </c>
      <c r="E58" s="12">
        <f>(COUNTIFS(Sta!$A:$A,$A58,Sta!$Q:$Q,"&gt;0.5") +COUNTIFS(Sta!$B:$B,$A58,Sta!$Q:$Q,"&gt;0.5"))/$D58</f>
        <v>0.5</v>
      </c>
      <c r="F58" s="7">
        <f>COUNTIFS(Sta!$A:$A,$A58,Sta!$Q:$Q,"&gt;0.5")/$B58</f>
        <v>0</v>
      </c>
      <c r="G58" s="7">
        <f>COUNTIFS(Sta!$B:$B,$A58,Sta!$Q:$Q,"&gt;0.5")/$C58</f>
        <v>1</v>
      </c>
      <c r="H58" s="12">
        <f>(COUNTIFS(Sta!$A:$A,$A58,Sta!$Q:$Q,"&gt;1.5") +COUNTIFS(Sta!$B:$B,$A58,Sta!$Q:$Q,"&gt;1.5"))/$D58</f>
        <v>0</v>
      </c>
      <c r="I58" s="7">
        <f>COUNTIFS(Sta!$A:$A,$A58,Sta!$Q:$Q,"&gt;1.5")/$B58</f>
        <v>0</v>
      </c>
      <c r="J58" s="7">
        <f>COUNTIFS(Sta!$B:$B,$A58,Sta!$Q:$Q,"&gt;1.5")/$C58</f>
        <v>0</v>
      </c>
      <c r="K58" s="12">
        <f>(COUNTIFS(Sta!$A:$A,$A58,Sta!$M:$M,"&gt;0.5") +COUNTIFS(Sta!$B:$B,$A58,Sta!$O:$O,"&gt;0.5"))/$D58</f>
        <v>0</v>
      </c>
      <c r="L58" s="7">
        <f>COUNTIFS(Sta!$A:$A,$A58,Sta!$M:$M,"&gt;0.5")/$B58</f>
        <v>0</v>
      </c>
      <c r="M58" s="7">
        <f>COUNTIFS(Sta!$B:$B,$A58,Sta!$O:$O,"&gt;0.5")/$C58</f>
        <v>0</v>
      </c>
      <c r="N58" s="12">
        <f>(COUNTIFS(Sta!$A:$A,$A58,Sta!$M:$M,"&gt;1.5") +COUNTIFS(Sta!$B:$B,$A58,Sta!$O:$O,"&gt;1.5"))/$D58</f>
        <v>0</v>
      </c>
      <c r="O58" s="7">
        <f>COUNTIFS(Sta!$A:$A,$A58,Sta!$M:$M,"&gt;1.5")/$B58</f>
        <v>0</v>
      </c>
      <c r="P58" s="7">
        <f>COUNTIFS(Sta!$B:$B,$A58,Sta!$O:$O,"&gt;1.5")/$C58</f>
        <v>0</v>
      </c>
      <c r="Q58" s="12">
        <f>(COUNTIFS(Sta!$A:$A,$A58,Sta!$N:$N,"&gt;0.5") +COUNTIFS(Sta!$B:$B,$A58,Sta!$P:$P,"&gt;0.5"))/$D58</f>
        <v>0.5</v>
      </c>
      <c r="R58" s="7">
        <f>COUNTIFS(Sta!$A:$A,$A58,Sta!$N:$N,"&gt;0.5")/$B58</f>
        <v>0</v>
      </c>
      <c r="S58" s="7">
        <f>COUNTIFS(Sta!$B:$B,$A58,Sta!$P:$P,"&gt;0.5")/$C58</f>
        <v>1</v>
      </c>
      <c r="T58" s="12">
        <f>(COUNTIFS(Sta!$A:$A,$A58,Sta!$N:$N,"&gt;1.5") +COUNTIFS(Sta!$B:$B,$A58,Sta!$P:$P,"&gt;1.5"))/$D58</f>
        <v>0</v>
      </c>
      <c r="U58" s="7">
        <f>COUNTIFS(Sta!$A:$A,$A58,Sta!$N:$N,"&gt;1.5")/$B58</f>
        <v>0</v>
      </c>
      <c r="V58" s="7">
        <f>COUNTIFS(Sta!$B:$B,$A58,Sta!$P:$P,"&gt;1.5")/$C58</f>
        <v>0</v>
      </c>
    </row>
    <row r="59" spans="1:22" x14ac:dyDescent="0.3">
      <c r="A59" t="s">
        <v>664</v>
      </c>
      <c r="B59" s="9">
        <f>COUNTIF(Sta!A:A,A59)</f>
        <v>2</v>
      </c>
      <c r="C59" s="4">
        <f>COUNTIF(Sta!B:B,A59)</f>
        <v>2</v>
      </c>
      <c r="D59" s="4">
        <f t="shared" si="2"/>
        <v>4</v>
      </c>
      <c r="E59" s="12">
        <f>(COUNTIFS(Sta!$A:$A,$A59,Sta!$Q:$Q,"&gt;0.5") +COUNTIFS(Sta!$B:$B,$A59,Sta!$Q:$Q,"&gt;0.5"))/$D59</f>
        <v>1</v>
      </c>
      <c r="F59" s="7">
        <f>COUNTIFS(Sta!$A:$A,$A59,Sta!$Q:$Q,"&gt;0.5")/$B59</f>
        <v>1</v>
      </c>
      <c r="G59" s="7">
        <f>COUNTIFS(Sta!$B:$B,$A59,Sta!$Q:$Q,"&gt;0.5")/$C59</f>
        <v>1</v>
      </c>
      <c r="H59" s="12">
        <f>(COUNTIFS(Sta!$A:$A,$A59,Sta!$Q:$Q,"&gt;1.5") +COUNTIFS(Sta!$B:$B,$A59,Sta!$Q:$Q,"&gt;1.5"))/$D59</f>
        <v>0.75</v>
      </c>
      <c r="I59" s="7">
        <f>COUNTIFS(Sta!$A:$A,$A59,Sta!$Q:$Q,"&gt;1.5")/$B59</f>
        <v>0.5</v>
      </c>
      <c r="J59" s="7">
        <f>COUNTIFS(Sta!$B:$B,$A59,Sta!$Q:$Q,"&gt;1.5")/$C59</f>
        <v>1</v>
      </c>
      <c r="K59" s="12">
        <f>(COUNTIFS(Sta!$A:$A,$A59,Sta!$M:$M,"&gt;0.5") +COUNTIFS(Sta!$B:$B,$A59,Sta!$O:$O,"&gt;0.5"))/$D59</f>
        <v>1</v>
      </c>
      <c r="L59" s="7">
        <f>COUNTIFS(Sta!$A:$A,$A59,Sta!$M:$M,"&gt;0.5")/$B59</f>
        <v>1</v>
      </c>
      <c r="M59" s="7">
        <f>COUNTIFS(Sta!$B:$B,$A59,Sta!$O:$O,"&gt;0.5")/$C59</f>
        <v>1</v>
      </c>
      <c r="N59" s="12">
        <f>(COUNTIFS(Sta!$A:$A,$A59,Sta!$M:$M,"&gt;1.5") +COUNTIFS(Sta!$B:$B,$A59,Sta!$O:$O,"&gt;1.5"))/$D59</f>
        <v>0.5</v>
      </c>
      <c r="O59" s="7">
        <f>COUNTIFS(Sta!$A:$A,$A59,Sta!$M:$M,"&gt;1.5")/$B59</f>
        <v>0</v>
      </c>
      <c r="P59" s="7">
        <f>COUNTIFS(Sta!$B:$B,$A59,Sta!$O:$O,"&gt;1.5")/$C59</f>
        <v>1</v>
      </c>
      <c r="Q59" s="12">
        <f>(COUNTIFS(Sta!$A:$A,$A59,Sta!$N:$N,"&gt;0.5") +COUNTIFS(Sta!$B:$B,$A59,Sta!$P:$P,"&gt;0.5"))/$D59</f>
        <v>0.5</v>
      </c>
      <c r="R59" s="7">
        <f>COUNTIFS(Sta!$A:$A,$A59,Sta!$N:$N,"&gt;0.5")/$B59</f>
        <v>0.5</v>
      </c>
      <c r="S59" s="7">
        <f>COUNTIFS(Sta!$B:$B,$A59,Sta!$P:$P,"&gt;0.5")/$C59</f>
        <v>0.5</v>
      </c>
      <c r="T59" s="12">
        <f>(COUNTIFS(Sta!$A:$A,$A59,Sta!$N:$N,"&gt;1.5") +COUNTIFS(Sta!$B:$B,$A59,Sta!$P:$P,"&gt;1.5"))/$D59</f>
        <v>0</v>
      </c>
      <c r="U59" s="7">
        <f>COUNTIFS(Sta!$A:$A,$A59,Sta!$N:$N,"&gt;1.5")/$B59</f>
        <v>0</v>
      </c>
      <c r="V59" s="7">
        <f>COUNTIFS(Sta!$B:$B,$A59,Sta!$P:$P,"&gt;1.5")/$C59</f>
        <v>0</v>
      </c>
    </row>
    <row r="60" spans="1:22" x14ac:dyDescent="0.3">
      <c r="A60" t="s">
        <v>246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2" t="e">
        <f>(COUNTIFS(Sta!$A:$A,$A60,Sta!$Q:$Q,"&gt;0.5") +COUNTIFS(Sta!$B:$B,$A60,Sta!$Q:$Q,"&gt;0.5"))/$D60</f>
        <v>#DIV/0!</v>
      </c>
      <c r="F60" s="7" t="e">
        <f>COUNTIFS(Sta!$A:$A,$A60,Sta!$Q:$Q,"&gt;0.5")/$B60</f>
        <v>#DIV/0!</v>
      </c>
      <c r="G60" s="7" t="e">
        <f>COUNTIFS(Sta!$B:$B,$A60,Sta!$Q:$Q,"&gt;0.5")/$C60</f>
        <v>#DIV/0!</v>
      </c>
      <c r="H60" s="12" t="e">
        <f>(COUNTIFS(Sta!$A:$A,$A60,Sta!$Q:$Q,"&gt;1.5") +COUNTIFS(Sta!$B:$B,$A60,Sta!$Q:$Q,"&gt;1.5"))/$D60</f>
        <v>#DIV/0!</v>
      </c>
      <c r="I60" s="7" t="e">
        <f>COUNTIFS(Sta!$A:$A,$A60,Sta!$Q:$Q,"&gt;1.5")/$B60</f>
        <v>#DIV/0!</v>
      </c>
      <c r="J60" s="7" t="e">
        <f>COUNTIFS(Sta!$B:$B,$A60,Sta!$Q:$Q,"&gt;1.5")/$C60</f>
        <v>#DIV/0!</v>
      </c>
      <c r="K60" s="12" t="e">
        <f>(COUNTIFS(Sta!$A:$A,$A60,Sta!$M:$M,"&gt;0.5") +COUNTIFS(Sta!$B:$B,$A60,Sta!$O:$O,"&gt;0.5"))/$D60</f>
        <v>#DIV/0!</v>
      </c>
      <c r="L60" s="7" t="e">
        <f>COUNTIFS(Sta!$A:$A,$A60,Sta!$M:$M,"&gt;0.5")/$B60</f>
        <v>#DIV/0!</v>
      </c>
      <c r="M60" s="7" t="e">
        <f>COUNTIFS(Sta!$B:$B,$A60,Sta!$O:$O,"&gt;0.5")/$C60</f>
        <v>#DIV/0!</v>
      </c>
      <c r="N60" s="12" t="e">
        <f>(COUNTIFS(Sta!$A:$A,$A60,Sta!$M:$M,"&gt;1.5") +COUNTIFS(Sta!$B:$B,$A60,Sta!$O:$O,"&gt;1.5"))/$D60</f>
        <v>#DIV/0!</v>
      </c>
      <c r="O60" s="7" t="e">
        <f>COUNTIFS(Sta!$A:$A,$A60,Sta!$M:$M,"&gt;1.5")/$B60</f>
        <v>#DIV/0!</v>
      </c>
      <c r="P60" s="7" t="e">
        <f>COUNTIFS(Sta!$B:$B,$A60,Sta!$O:$O,"&gt;1.5")/$C60</f>
        <v>#DIV/0!</v>
      </c>
      <c r="Q60" s="12" t="e">
        <f>(COUNTIFS(Sta!$A:$A,$A60,Sta!$N:$N,"&gt;0.5") +COUNTIFS(Sta!$B:$B,$A60,Sta!$P:$P,"&gt;0.5"))/$D60</f>
        <v>#DIV/0!</v>
      </c>
      <c r="R60" s="7" t="e">
        <f>COUNTIFS(Sta!$A:$A,$A60,Sta!$N:$N,"&gt;0.5")/$B60</f>
        <v>#DIV/0!</v>
      </c>
      <c r="S60" s="7" t="e">
        <f>COUNTIFS(Sta!$B:$B,$A60,Sta!$P:$P,"&gt;0.5")/$C60</f>
        <v>#DIV/0!</v>
      </c>
      <c r="T60" s="12" t="e">
        <f>(COUNTIFS(Sta!$A:$A,$A60,Sta!$N:$N,"&gt;1.5") +COUNTIFS(Sta!$B:$B,$A60,Sta!$P:$P,"&gt;1.5"))/$D60</f>
        <v>#DIV/0!</v>
      </c>
      <c r="U60" s="7" t="e">
        <f>COUNTIFS(Sta!$A:$A,$A60,Sta!$N:$N,"&gt;1.5")/$B60</f>
        <v>#DIV/0!</v>
      </c>
      <c r="V60" s="7" t="e">
        <f>COUNTIFS(Sta!$B:$B,$A60,Sta!$P:$P,"&gt;1.5")/$C60</f>
        <v>#DIV/0!</v>
      </c>
    </row>
    <row r="61" spans="1:22" x14ac:dyDescent="0.3">
      <c r="A61" t="s">
        <v>255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2" t="e">
        <f>(COUNTIFS(Sta!$A:$A,$A61,Sta!$Q:$Q,"&gt;0.5") +COUNTIFS(Sta!$B:$B,$A61,Sta!$Q:$Q,"&gt;0.5"))/$D61</f>
        <v>#DIV/0!</v>
      </c>
      <c r="F61" s="7" t="e">
        <f>COUNTIFS(Sta!$A:$A,$A61,Sta!$Q:$Q,"&gt;0.5")/$B61</f>
        <v>#DIV/0!</v>
      </c>
      <c r="G61" s="7" t="e">
        <f>COUNTIFS(Sta!$B:$B,$A61,Sta!$Q:$Q,"&gt;0.5")/$C61</f>
        <v>#DIV/0!</v>
      </c>
      <c r="H61" s="12" t="e">
        <f>(COUNTIFS(Sta!$A:$A,$A61,Sta!$Q:$Q,"&gt;1.5") +COUNTIFS(Sta!$B:$B,$A61,Sta!$Q:$Q,"&gt;1.5"))/$D61</f>
        <v>#DIV/0!</v>
      </c>
      <c r="I61" s="7" t="e">
        <f>COUNTIFS(Sta!$A:$A,$A61,Sta!$Q:$Q,"&gt;1.5")/$B61</f>
        <v>#DIV/0!</v>
      </c>
      <c r="J61" s="7" t="e">
        <f>COUNTIFS(Sta!$B:$B,$A61,Sta!$Q:$Q,"&gt;1.5")/$C61</f>
        <v>#DIV/0!</v>
      </c>
      <c r="K61" s="12" t="e">
        <f>(COUNTIFS(Sta!$A:$A,$A61,Sta!$M:$M,"&gt;0.5") +COUNTIFS(Sta!$B:$B,$A61,Sta!$O:$O,"&gt;0.5"))/$D61</f>
        <v>#DIV/0!</v>
      </c>
      <c r="L61" s="7" t="e">
        <f>COUNTIFS(Sta!$A:$A,$A61,Sta!$M:$M,"&gt;0.5")/$B61</f>
        <v>#DIV/0!</v>
      </c>
      <c r="M61" s="7" t="e">
        <f>COUNTIFS(Sta!$B:$B,$A61,Sta!$O:$O,"&gt;0.5")/$C61</f>
        <v>#DIV/0!</v>
      </c>
      <c r="N61" s="12" t="e">
        <f>(COUNTIFS(Sta!$A:$A,$A61,Sta!$M:$M,"&gt;1.5") +COUNTIFS(Sta!$B:$B,$A61,Sta!$O:$O,"&gt;1.5"))/$D61</f>
        <v>#DIV/0!</v>
      </c>
      <c r="O61" s="7" t="e">
        <f>COUNTIFS(Sta!$A:$A,$A61,Sta!$M:$M,"&gt;1.5")/$B61</f>
        <v>#DIV/0!</v>
      </c>
      <c r="P61" s="7" t="e">
        <f>COUNTIFS(Sta!$B:$B,$A61,Sta!$O:$O,"&gt;1.5")/$C61</f>
        <v>#DIV/0!</v>
      </c>
      <c r="Q61" s="12" t="e">
        <f>(COUNTIFS(Sta!$A:$A,$A61,Sta!$N:$N,"&gt;0.5") +COUNTIFS(Sta!$B:$B,$A61,Sta!$P:$P,"&gt;0.5"))/$D61</f>
        <v>#DIV/0!</v>
      </c>
      <c r="R61" s="7" t="e">
        <f>COUNTIFS(Sta!$A:$A,$A61,Sta!$N:$N,"&gt;0.5")/$B61</f>
        <v>#DIV/0!</v>
      </c>
      <c r="S61" s="7" t="e">
        <f>COUNTIFS(Sta!$B:$B,$A61,Sta!$P:$P,"&gt;0.5")/$C61</f>
        <v>#DIV/0!</v>
      </c>
      <c r="T61" s="12" t="e">
        <f>(COUNTIFS(Sta!$A:$A,$A61,Sta!$N:$N,"&gt;1.5") +COUNTIFS(Sta!$B:$B,$A61,Sta!$P:$P,"&gt;1.5"))/$D61</f>
        <v>#DIV/0!</v>
      </c>
      <c r="U61" s="7" t="e">
        <f>COUNTIFS(Sta!$A:$A,$A61,Sta!$N:$N,"&gt;1.5")/$B61</f>
        <v>#DIV/0!</v>
      </c>
      <c r="V61" s="7" t="e">
        <f>COUNTIFS(Sta!$B:$B,$A61,Sta!$P:$P,"&gt;1.5")/$C61</f>
        <v>#DIV/0!</v>
      </c>
    </row>
    <row r="62" spans="1:22" x14ac:dyDescent="0.3">
      <c r="A62" t="s">
        <v>505</v>
      </c>
      <c r="B62" s="9">
        <f>COUNTIF(Sta!A:A,A62)</f>
        <v>11</v>
      </c>
      <c r="C62" s="4">
        <f>COUNTIF(Sta!B:B,A62)</f>
        <v>10</v>
      </c>
      <c r="D62" s="4">
        <f t="shared" si="3"/>
        <v>21</v>
      </c>
      <c r="E62" s="12">
        <f>(COUNTIFS(Sta!$A:$A,$A62,Sta!$Q:$Q,"&gt;0.5") +COUNTIFS(Sta!$B:$B,$A62,Sta!$Q:$Q,"&gt;0.5"))/$D62</f>
        <v>0.8571428571428571</v>
      </c>
      <c r="F62" s="7">
        <f>COUNTIFS(Sta!$A:$A,$A62,Sta!$Q:$Q,"&gt;0.5")/$B62</f>
        <v>1</v>
      </c>
      <c r="G62" s="7">
        <f>COUNTIFS(Sta!$B:$B,$A62,Sta!$Q:$Q,"&gt;0.5")/$C62</f>
        <v>0.7</v>
      </c>
      <c r="H62" s="12">
        <f>(COUNTIFS(Sta!$A:$A,$A62,Sta!$Q:$Q,"&gt;1.5") +COUNTIFS(Sta!$B:$B,$A62,Sta!$Q:$Q,"&gt;1.5"))/$D62</f>
        <v>0.47619047619047616</v>
      </c>
      <c r="I62" s="7">
        <f>COUNTIFS(Sta!$A:$A,$A62,Sta!$Q:$Q,"&gt;1.5")/$B62</f>
        <v>0.81818181818181823</v>
      </c>
      <c r="J62" s="7">
        <f>COUNTIFS(Sta!$B:$B,$A62,Sta!$Q:$Q,"&gt;1.5")/$C62</f>
        <v>0.1</v>
      </c>
      <c r="K62" s="12">
        <f>(COUNTIFS(Sta!$A:$A,$A62,Sta!$M:$M,"&gt;0.5") +COUNTIFS(Sta!$B:$B,$A62,Sta!$O:$O,"&gt;0.5"))/$D62</f>
        <v>0.80952380952380953</v>
      </c>
      <c r="L62" s="7">
        <f>COUNTIFS(Sta!$A:$A,$A62,Sta!$M:$M,"&gt;0.5")/$B62</f>
        <v>0.90909090909090906</v>
      </c>
      <c r="M62" s="7">
        <f>COUNTIFS(Sta!$B:$B,$A62,Sta!$O:$O,"&gt;0.5")/$C62</f>
        <v>0.7</v>
      </c>
      <c r="N62" s="12">
        <f>(COUNTIFS(Sta!$A:$A,$A62,Sta!$M:$M,"&gt;1.5") +COUNTIFS(Sta!$B:$B,$A62,Sta!$O:$O,"&gt;1.5"))/$D62</f>
        <v>0.2857142857142857</v>
      </c>
      <c r="O62" s="7">
        <f>COUNTIFS(Sta!$A:$A,$A62,Sta!$M:$M,"&gt;1.5")/$B62</f>
        <v>0.54545454545454541</v>
      </c>
      <c r="P62" s="7">
        <f>COUNTIFS(Sta!$B:$B,$A62,Sta!$O:$O,"&gt;1.5")/$C62</f>
        <v>0</v>
      </c>
      <c r="Q62" s="12">
        <f>(COUNTIFS(Sta!$A:$A,$A62,Sta!$N:$N,"&gt;0.5") +COUNTIFS(Sta!$B:$B,$A62,Sta!$P:$P,"&gt;0.5"))/$D62</f>
        <v>0.2857142857142857</v>
      </c>
      <c r="R62" s="7">
        <f>COUNTIFS(Sta!$A:$A,$A62,Sta!$N:$N,"&gt;0.5")/$B62</f>
        <v>0.45454545454545453</v>
      </c>
      <c r="S62" s="7">
        <f>COUNTIFS(Sta!$B:$B,$A62,Sta!$P:$P,"&gt;0.5")/$C62</f>
        <v>0.1</v>
      </c>
      <c r="T62" s="12">
        <f>(COUNTIFS(Sta!$A:$A,$A62,Sta!$N:$N,"&gt;1.5") +COUNTIFS(Sta!$B:$B,$A62,Sta!$P:$P,"&gt;1.5"))/$D62</f>
        <v>0</v>
      </c>
      <c r="U62" s="7">
        <f>COUNTIFS(Sta!$A:$A,$A62,Sta!$N:$N,"&gt;1.5")/$B62</f>
        <v>0</v>
      </c>
      <c r="V62" s="7">
        <f>COUNTIFS(Sta!$B:$B,$A62,Sta!$P:$P,"&gt;1.5")/$C62</f>
        <v>0</v>
      </c>
    </row>
    <row r="63" spans="1:22" x14ac:dyDescent="0.3">
      <c r="A63" t="s">
        <v>499</v>
      </c>
      <c r="B63" s="9">
        <f>COUNTIF(Sta!A:A,A63)</f>
        <v>10</v>
      </c>
      <c r="C63" s="4">
        <f>COUNTIF(Sta!B:B,A63)</f>
        <v>12</v>
      </c>
      <c r="D63" s="4">
        <f t="shared" si="3"/>
        <v>22</v>
      </c>
      <c r="E63" s="12">
        <f>(COUNTIFS(Sta!$A:$A,$A63,Sta!$Q:$Q,"&gt;0.5") +COUNTIFS(Sta!$B:$B,$A63,Sta!$Q:$Q,"&gt;0.5"))/$D63</f>
        <v>0.95454545454545459</v>
      </c>
      <c r="F63" s="7">
        <f>COUNTIFS(Sta!$A:$A,$A63,Sta!$Q:$Q,"&gt;0.5")/$B63</f>
        <v>1</v>
      </c>
      <c r="G63" s="7">
        <f>COUNTIFS(Sta!$B:$B,$A63,Sta!$Q:$Q,"&gt;0.5")/$C63</f>
        <v>0.91666666666666663</v>
      </c>
      <c r="H63" s="12">
        <f>(COUNTIFS(Sta!$A:$A,$A63,Sta!$Q:$Q,"&gt;1.5") +COUNTIFS(Sta!$B:$B,$A63,Sta!$Q:$Q,"&gt;1.5"))/$D63</f>
        <v>0.54545454545454541</v>
      </c>
      <c r="I63" s="7">
        <f>COUNTIFS(Sta!$A:$A,$A63,Sta!$Q:$Q,"&gt;1.5")/$B63</f>
        <v>0.5</v>
      </c>
      <c r="J63" s="7">
        <f>COUNTIFS(Sta!$B:$B,$A63,Sta!$Q:$Q,"&gt;1.5")/$C63</f>
        <v>0.58333333333333337</v>
      </c>
      <c r="K63" s="12">
        <f>(COUNTIFS(Sta!$A:$A,$A63,Sta!$M:$M,"&gt;0.5") +COUNTIFS(Sta!$B:$B,$A63,Sta!$O:$O,"&gt;0.5"))/$D63</f>
        <v>0.40909090909090912</v>
      </c>
      <c r="L63" s="7">
        <f>COUNTIFS(Sta!$A:$A,$A63,Sta!$M:$M,"&gt;0.5")/$B63</f>
        <v>0.5</v>
      </c>
      <c r="M63" s="7">
        <f>COUNTIFS(Sta!$B:$B,$A63,Sta!$O:$O,"&gt;0.5")/$C63</f>
        <v>0.33333333333333331</v>
      </c>
      <c r="N63" s="12">
        <f>(COUNTIFS(Sta!$A:$A,$A63,Sta!$M:$M,"&gt;1.5") +COUNTIFS(Sta!$B:$B,$A63,Sta!$O:$O,"&gt;1.5"))/$D63</f>
        <v>4.5454545454545456E-2</v>
      </c>
      <c r="O63" s="7">
        <f>COUNTIFS(Sta!$A:$A,$A63,Sta!$M:$M,"&gt;1.5")/$B63</f>
        <v>0.1</v>
      </c>
      <c r="P63" s="7">
        <f>COUNTIFS(Sta!$B:$B,$A63,Sta!$O:$O,"&gt;1.5")/$C63</f>
        <v>0</v>
      </c>
      <c r="Q63" s="12">
        <f>(COUNTIFS(Sta!$A:$A,$A63,Sta!$N:$N,"&gt;0.5") +COUNTIFS(Sta!$B:$B,$A63,Sta!$P:$P,"&gt;0.5"))/$D63</f>
        <v>0.86363636363636365</v>
      </c>
      <c r="R63" s="7">
        <f>COUNTIFS(Sta!$A:$A,$A63,Sta!$N:$N,"&gt;0.5")/$B63</f>
        <v>0.8</v>
      </c>
      <c r="S63" s="7">
        <f>COUNTIFS(Sta!$B:$B,$A63,Sta!$P:$P,"&gt;0.5")/$C63</f>
        <v>0.91666666666666663</v>
      </c>
      <c r="T63" s="12">
        <f>(COUNTIFS(Sta!$A:$A,$A63,Sta!$N:$N,"&gt;1.5") +COUNTIFS(Sta!$B:$B,$A63,Sta!$P:$P,"&gt;1.5"))/$D63</f>
        <v>0.31818181818181818</v>
      </c>
      <c r="U63" s="7">
        <f>COUNTIFS(Sta!$A:$A,$A63,Sta!$N:$N,"&gt;1.5")/$B63</f>
        <v>0.2</v>
      </c>
      <c r="V63" s="7">
        <f>COUNTIFS(Sta!$B:$B,$A63,Sta!$P:$P,"&gt;1.5")/$C63</f>
        <v>0.41666666666666669</v>
      </c>
    </row>
    <row r="64" spans="1:22" x14ac:dyDescent="0.3">
      <c r="A64" t="s">
        <v>274</v>
      </c>
      <c r="B64" s="9">
        <f>COUNTIF(Sta!A:A,A64)</f>
        <v>0</v>
      </c>
      <c r="C64" s="4">
        <f>COUNTIF(Sta!B:B,A64)</f>
        <v>1</v>
      </c>
      <c r="D64" s="4">
        <f t="shared" si="3"/>
        <v>1</v>
      </c>
      <c r="E64" s="12">
        <f>(COUNTIFS(Sta!$A:$A,$A64,Sta!$Q:$Q,"&gt;0.5") +COUNTIFS(Sta!$B:$B,$A64,Sta!$Q:$Q,"&gt;0.5"))/$D64</f>
        <v>0</v>
      </c>
      <c r="F64" s="7" t="e">
        <f>COUNTIFS(Sta!$A:$A,$A64,Sta!$Q:$Q,"&gt;0.5")/$B64</f>
        <v>#DIV/0!</v>
      </c>
      <c r="G64" s="7">
        <f>COUNTIFS(Sta!$B:$B,$A64,Sta!$Q:$Q,"&gt;0.5")/$C64</f>
        <v>0</v>
      </c>
      <c r="H64" s="12">
        <f>(COUNTIFS(Sta!$A:$A,$A64,Sta!$Q:$Q,"&gt;1.5") +COUNTIFS(Sta!$B:$B,$A64,Sta!$Q:$Q,"&gt;1.5"))/$D64</f>
        <v>0</v>
      </c>
      <c r="I64" s="7" t="e">
        <f>COUNTIFS(Sta!$A:$A,$A64,Sta!$Q:$Q,"&gt;1.5")/$B64</f>
        <v>#DIV/0!</v>
      </c>
      <c r="J64" s="7">
        <f>COUNTIFS(Sta!$B:$B,$A64,Sta!$Q:$Q,"&gt;1.5")/$C64</f>
        <v>0</v>
      </c>
      <c r="K64" s="12">
        <f>(COUNTIFS(Sta!$A:$A,$A64,Sta!$M:$M,"&gt;0.5") +COUNTIFS(Sta!$B:$B,$A64,Sta!$O:$O,"&gt;0.5"))/$D64</f>
        <v>0</v>
      </c>
      <c r="L64" s="7" t="e">
        <f>COUNTIFS(Sta!$A:$A,$A64,Sta!$M:$M,"&gt;0.5")/$B64</f>
        <v>#DIV/0!</v>
      </c>
      <c r="M64" s="7">
        <f>COUNTIFS(Sta!$B:$B,$A64,Sta!$O:$O,"&gt;0.5")/$C64</f>
        <v>0</v>
      </c>
      <c r="N64" s="12">
        <f>(COUNTIFS(Sta!$A:$A,$A64,Sta!$M:$M,"&gt;1.5") +COUNTIFS(Sta!$B:$B,$A64,Sta!$O:$O,"&gt;1.5"))/$D64</f>
        <v>0</v>
      </c>
      <c r="O64" s="7" t="e">
        <f>COUNTIFS(Sta!$A:$A,$A64,Sta!$M:$M,"&gt;1.5")/$B64</f>
        <v>#DIV/0!</v>
      </c>
      <c r="P64" s="7">
        <f>COUNTIFS(Sta!$B:$B,$A64,Sta!$O:$O,"&gt;1.5")/$C64</f>
        <v>0</v>
      </c>
      <c r="Q64" s="12">
        <f>(COUNTIFS(Sta!$A:$A,$A64,Sta!$N:$N,"&gt;0.5") +COUNTIFS(Sta!$B:$B,$A64,Sta!$P:$P,"&gt;0.5"))/$D64</f>
        <v>0</v>
      </c>
      <c r="R64" s="7" t="e">
        <f>COUNTIFS(Sta!$A:$A,$A64,Sta!$N:$N,"&gt;0.5")/$B64</f>
        <v>#DIV/0!</v>
      </c>
      <c r="S64" s="7">
        <f>COUNTIFS(Sta!$B:$B,$A64,Sta!$P:$P,"&gt;0.5")/$C64</f>
        <v>0</v>
      </c>
      <c r="T64" s="12">
        <f>(COUNTIFS(Sta!$A:$A,$A64,Sta!$N:$N,"&gt;1.5") +COUNTIFS(Sta!$B:$B,$A64,Sta!$P:$P,"&gt;1.5"))/$D64</f>
        <v>0</v>
      </c>
      <c r="U64" s="7" t="e">
        <f>COUNTIFS(Sta!$A:$A,$A64,Sta!$N:$N,"&gt;1.5")/$B64</f>
        <v>#DIV/0!</v>
      </c>
      <c r="V64" s="7">
        <f>COUNTIFS(Sta!$B:$B,$A64,Sta!$P:$P,"&gt;1.5")/$C64</f>
        <v>0</v>
      </c>
    </row>
    <row r="65" spans="1:22" x14ac:dyDescent="0.3">
      <c r="A65" t="s">
        <v>355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2" t="e">
        <f>(COUNTIFS(Sta!$A:$A,$A65,Sta!$Q:$Q,"&gt;0.5") +COUNTIFS(Sta!$B:$B,$A65,Sta!$Q:$Q,"&gt;0.5"))/$D65</f>
        <v>#DIV/0!</v>
      </c>
      <c r="F65" s="7" t="e">
        <f>COUNTIFS(Sta!$A:$A,$A65,Sta!$Q:$Q,"&gt;0.5")/$B65</f>
        <v>#DIV/0!</v>
      </c>
      <c r="G65" s="7" t="e">
        <f>COUNTIFS(Sta!$B:$B,$A65,Sta!$Q:$Q,"&gt;0.5")/$C65</f>
        <v>#DIV/0!</v>
      </c>
      <c r="H65" s="12" t="e">
        <f>(COUNTIFS(Sta!$A:$A,$A65,Sta!$Q:$Q,"&gt;1.5") +COUNTIFS(Sta!$B:$B,$A65,Sta!$Q:$Q,"&gt;1.5"))/$D65</f>
        <v>#DIV/0!</v>
      </c>
      <c r="I65" s="7" t="e">
        <f>COUNTIFS(Sta!$A:$A,$A65,Sta!$Q:$Q,"&gt;1.5")/$B65</f>
        <v>#DIV/0!</v>
      </c>
      <c r="J65" s="7" t="e">
        <f>COUNTIFS(Sta!$B:$B,$A65,Sta!$Q:$Q,"&gt;1.5")/$C65</f>
        <v>#DIV/0!</v>
      </c>
      <c r="K65" s="12" t="e">
        <f>(COUNTIFS(Sta!$A:$A,$A65,Sta!$M:$M,"&gt;0.5") +COUNTIFS(Sta!$B:$B,$A65,Sta!$O:$O,"&gt;0.5"))/$D65</f>
        <v>#DIV/0!</v>
      </c>
      <c r="L65" s="7" t="e">
        <f>COUNTIFS(Sta!$A:$A,$A65,Sta!$M:$M,"&gt;0.5")/$B65</f>
        <v>#DIV/0!</v>
      </c>
      <c r="M65" s="7" t="e">
        <f>COUNTIFS(Sta!$B:$B,$A65,Sta!$O:$O,"&gt;0.5")/$C65</f>
        <v>#DIV/0!</v>
      </c>
      <c r="N65" s="12" t="e">
        <f>(COUNTIFS(Sta!$A:$A,$A65,Sta!$M:$M,"&gt;1.5") +COUNTIFS(Sta!$B:$B,$A65,Sta!$O:$O,"&gt;1.5"))/$D65</f>
        <v>#DIV/0!</v>
      </c>
      <c r="O65" s="7" t="e">
        <f>COUNTIFS(Sta!$A:$A,$A65,Sta!$M:$M,"&gt;1.5")/$B65</f>
        <v>#DIV/0!</v>
      </c>
      <c r="P65" s="7" t="e">
        <f>COUNTIFS(Sta!$B:$B,$A65,Sta!$O:$O,"&gt;1.5")/$C65</f>
        <v>#DIV/0!</v>
      </c>
      <c r="Q65" s="12" t="e">
        <f>(COUNTIFS(Sta!$A:$A,$A65,Sta!$N:$N,"&gt;0.5") +COUNTIFS(Sta!$B:$B,$A65,Sta!$P:$P,"&gt;0.5"))/$D65</f>
        <v>#DIV/0!</v>
      </c>
      <c r="R65" s="7" t="e">
        <f>COUNTIFS(Sta!$A:$A,$A65,Sta!$N:$N,"&gt;0.5")/$B65</f>
        <v>#DIV/0!</v>
      </c>
      <c r="S65" s="7" t="e">
        <f>COUNTIFS(Sta!$B:$B,$A65,Sta!$P:$P,"&gt;0.5")/$C65</f>
        <v>#DIV/0!</v>
      </c>
      <c r="T65" s="12" t="e">
        <f>(COUNTIFS(Sta!$A:$A,$A65,Sta!$N:$N,"&gt;1.5") +COUNTIFS(Sta!$B:$B,$A65,Sta!$P:$P,"&gt;1.5"))/$D65</f>
        <v>#DIV/0!</v>
      </c>
      <c r="U65" s="7" t="e">
        <f>COUNTIFS(Sta!$A:$A,$A65,Sta!$N:$N,"&gt;1.5")/$B65</f>
        <v>#DIV/0!</v>
      </c>
      <c r="V65" s="7" t="e">
        <f>COUNTIFS(Sta!$B:$B,$A65,Sta!$P:$P,"&gt;1.5")/$C65</f>
        <v>#DIV/0!</v>
      </c>
    </row>
    <row r="66" spans="1:22" x14ac:dyDescent="0.3">
      <c r="A66" t="s">
        <v>269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2" t="e">
        <f>(COUNTIFS(Sta!$A:$A,$A66,Sta!$Q:$Q,"&gt;0.5") +COUNTIFS(Sta!$B:$B,$A66,Sta!$Q:$Q,"&gt;0.5"))/$D66</f>
        <v>#DIV/0!</v>
      </c>
      <c r="F66" s="7" t="e">
        <f>COUNTIFS(Sta!$A:$A,$A66,Sta!$Q:$Q,"&gt;0.5")/$B66</f>
        <v>#DIV/0!</v>
      </c>
      <c r="G66" s="7" t="e">
        <f>COUNTIFS(Sta!$B:$B,$A66,Sta!$Q:$Q,"&gt;0.5")/$C66</f>
        <v>#DIV/0!</v>
      </c>
      <c r="H66" s="12" t="e">
        <f>(COUNTIFS(Sta!$A:$A,$A66,Sta!$Q:$Q,"&gt;1.5") +COUNTIFS(Sta!$B:$B,$A66,Sta!$Q:$Q,"&gt;1.5"))/$D66</f>
        <v>#DIV/0!</v>
      </c>
      <c r="I66" s="7" t="e">
        <f>COUNTIFS(Sta!$A:$A,$A66,Sta!$Q:$Q,"&gt;1.5")/$B66</f>
        <v>#DIV/0!</v>
      </c>
      <c r="J66" s="7" t="e">
        <f>COUNTIFS(Sta!$B:$B,$A66,Sta!$Q:$Q,"&gt;1.5")/$C66</f>
        <v>#DIV/0!</v>
      </c>
      <c r="K66" s="12" t="e">
        <f>(COUNTIFS(Sta!$A:$A,$A66,Sta!$M:$M,"&gt;0.5") +COUNTIFS(Sta!$B:$B,$A66,Sta!$O:$O,"&gt;0.5"))/$D66</f>
        <v>#DIV/0!</v>
      </c>
      <c r="L66" s="7" t="e">
        <f>COUNTIFS(Sta!$A:$A,$A66,Sta!$M:$M,"&gt;0.5")/$B66</f>
        <v>#DIV/0!</v>
      </c>
      <c r="M66" s="7" t="e">
        <f>COUNTIFS(Sta!$B:$B,$A66,Sta!$O:$O,"&gt;0.5")/$C66</f>
        <v>#DIV/0!</v>
      </c>
      <c r="N66" s="12" t="e">
        <f>(COUNTIFS(Sta!$A:$A,$A66,Sta!$M:$M,"&gt;1.5") +COUNTIFS(Sta!$B:$B,$A66,Sta!$O:$O,"&gt;1.5"))/$D66</f>
        <v>#DIV/0!</v>
      </c>
      <c r="O66" s="7" t="e">
        <f>COUNTIFS(Sta!$A:$A,$A66,Sta!$M:$M,"&gt;1.5")/$B66</f>
        <v>#DIV/0!</v>
      </c>
      <c r="P66" s="7" t="e">
        <f>COUNTIFS(Sta!$B:$B,$A66,Sta!$O:$O,"&gt;1.5")/$C66</f>
        <v>#DIV/0!</v>
      </c>
      <c r="Q66" s="12" t="e">
        <f>(COUNTIFS(Sta!$A:$A,$A66,Sta!$N:$N,"&gt;0.5") +COUNTIFS(Sta!$B:$B,$A66,Sta!$P:$P,"&gt;0.5"))/$D66</f>
        <v>#DIV/0!</v>
      </c>
      <c r="R66" s="7" t="e">
        <f>COUNTIFS(Sta!$A:$A,$A66,Sta!$N:$N,"&gt;0.5")/$B66</f>
        <v>#DIV/0!</v>
      </c>
      <c r="S66" s="7" t="e">
        <f>COUNTIFS(Sta!$B:$B,$A66,Sta!$P:$P,"&gt;0.5")/$C66</f>
        <v>#DIV/0!</v>
      </c>
      <c r="T66" s="12" t="e">
        <f>(COUNTIFS(Sta!$A:$A,$A66,Sta!$N:$N,"&gt;1.5") +COUNTIFS(Sta!$B:$B,$A66,Sta!$P:$P,"&gt;1.5"))/$D66</f>
        <v>#DIV/0!</v>
      </c>
      <c r="U66" s="7" t="e">
        <f>COUNTIFS(Sta!$A:$A,$A66,Sta!$N:$N,"&gt;1.5")/$B66</f>
        <v>#DIV/0!</v>
      </c>
      <c r="V66" s="7" t="e">
        <f>COUNTIFS(Sta!$B:$B,$A66,Sta!$P:$P,"&gt;1.5")/$C66</f>
        <v>#DIV/0!</v>
      </c>
    </row>
    <row r="67" spans="1:22" x14ac:dyDescent="0.3">
      <c r="A67" t="s">
        <v>393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2" t="e">
        <f>(COUNTIFS(Sta!$A:$A,$A67,Sta!$Q:$Q,"&gt;0.5") +COUNTIFS(Sta!$B:$B,$A67,Sta!$Q:$Q,"&gt;0.5"))/$D67</f>
        <v>#DIV/0!</v>
      </c>
      <c r="F67" s="7" t="e">
        <f>COUNTIFS(Sta!$A:$A,$A67,Sta!$Q:$Q,"&gt;0.5")/$B67</f>
        <v>#DIV/0!</v>
      </c>
      <c r="G67" s="7" t="e">
        <f>COUNTIFS(Sta!$B:$B,$A67,Sta!$Q:$Q,"&gt;0.5")/$C67</f>
        <v>#DIV/0!</v>
      </c>
      <c r="H67" s="12" t="e">
        <f>(COUNTIFS(Sta!$A:$A,$A67,Sta!$Q:$Q,"&gt;1.5") +COUNTIFS(Sta!$B:$B,$A67,Sta!$Q:$Q,"&gt;1.5"))/$D67</f>
        <v>#DIV/0!</v>
      </c>
      <c r="I67" s="7" t="e">
        <f>COUNTIFS(Sta!$A:$A,$A67,Sta!$Q:$Q,"&gt;1.5")/$B67</f>
        <v>#DIV/0!</v>
      </c>
      <c r="J67" s="7" t="e">
        <f>COUNTIFS(Sta!$B:$B,$A67,Sta!$Q:$Q,"&gt;1.5")/$C67</f>
        <v>#DIV/0!</v>
      </c>
      <c r="K67" s="12" t="e">
        <f>(COUNTIFS(Sta!$A:$A,$A67,Sta!$M:$M,"&gt;0.5") +COUNTIFS(Sta!$B:$B,$A67,Sta!$O:$O,"&gt;0.5"))/$D67</f>
        <v>#DIV/0!</v>
      </c>
      <c r="L67" s="7" t="e">
        <f>COUNTIFS(Sta!$A:$A,$A67,Sta!$M:$M,"&gt;0.5")/$B67</f>
        <v>#DIV/0!</v>
      </c>
      <c r="M67" s="7" t="e">
        <f>COUNTIFS(Sta!$B:$B,$A67,Sta!$O:$O,"&gt;0.5")/$C67</f>
        <v>#DIV/0!</v>
      </c>
      <c r="N67" s="12" t="e">
        <f>(COUNTIFS(Sta!$A:$A,$A67,Sta!$M:$M,"&gt;1.5") +COUNTIFS(Sta!$B:$B,$A67,Sta!$O:$O,"&gt;1.5"))/$D67</f>
        <v>#DIV/0!</v>
      </c>
      <c r="O67" s="7" t="e">
        <f>COUNTIFS(Sta!$A:$A,$A67,Sta!$M:$M,"&gt;1.5")/$B67</f>
        <v>#DIV/0!</v>
      </c>
      <c r="P67" s="7" t="e">
        <f>COUNTIFS(Sta!$B:$B,$A67,Sta!$O:$O,"&gt;1.5")/$C67</f>
        <v>#DIV/0!</v>
      </c>
      <c r="Q67" s="12" t="e">
        <f>(COUNTIFS(Sta!$A:$A,$A67,Sta!$N:$N,"&gt;0.5") +COUNTIFS(Sta!$B:$B,$A67,Sta!$P:$P,"&gt;0.5"))/$D67</f>
        <v>#DIV/0!</v>
      </c>
      <c r="R67" s="7" t="e">
        <f>COUNTIFS(Sta!$A:$A,$A67,Sta!$N:$N,"&gt;0.5")/$B67</f>
        <v>#DIV/0!</v>
      </c>
      <c r="S67" s="7" t="e">
        <f>COUNTIFS(Sta!$B:$B,$A67,Sta!$P:$P,"&gt;0.5")/$C67</f>
        <v>#DIV/0!</v>
      </c>
      <c r="T67" s="12" t="e">
        <f>(COUNTIFS(Sta!$A:$A,$A67,Sta!$N:$N,"&gt;1.5") +COUNTIFS(Sta!$B:$B,$A67,Sta!$P:$P,"&gt;1.5"))/$D67</f>
        <v>#DIV/0!</v>
      </c>
      <c r="U67" s="7" t="e">
        <f>COUNTIFS(Sta!$A:$A,$A67,Sta!$N:$N,"&gt;1.5")/$B67</f>
        <v>#DIV/0!</v>
      </c>
      <c r="V67" s="7" t="e">
        <f>COUNTIFS(Sta!$B:$B,$A67,Sta!$P:$P,"&gt;1.5")/$C67</f>
        <v>#DIV/0!</v>
      </c>
    </row>
    <row r="68" spans="1:22" x14ac:dyDescent="0.3">
      <c r="A68" t="s">
        <v>699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2" t="e">
        <f>(COUNTIFS(Sta!$A:$A,$A68,Sta!$Q:$Q,"&gt;0.5") +COUNTIFS(Sta!$B:$B,$A68,Sta!$Q:$Q,"&gt;0.5"))/$D68</f>
        <v>#DIV/0!</v>
      </c>
      <c r="F68" s="7" t="e">
        <f>COUNTIFS(Sta!$A:$A,$A68,Sta!$Q:$Q,"&gt;0.5")/$B68</f>
        <v>#DIV/0!</v>
      </c>
      <c r="G68" s="7" t="e">
        <f>COUNTIFS(Sta!$B:$B,$A68,Sta!$Q:$Q,"&gt;0.5")/$C68</f>
        <v>#DIV/0!</v>
      </c>
      <c r="H68" s="12" t="e">
        <f>(COUNTIFS(Sta!$A:$A,$A68,Sta!$Q:$Q,"&gt;1.5") +COUNTIFS(Sta!$B:$B,$A68,Sta!$Q:$Q,"&gt;1.5"))/$D68</f>
        <v>#DIV/0!</v>
      </c>
      <c r="I68" s="7" t="e">
        <f>COUNTIFS(Sta!$A:$A,$A68,Sta!$Q:$Q,"&gt;1.5")/$B68</f>
        <v>#DIV/0!</v>
      </c>
      <c r="J68" s="7" t="e">
        <f>COUNTIFS(Sta!$B:$B,$A68,Sta!$Q:$Q,"&gt;1.5")/$C68</f>
        <v>#DIV/0!</v>
      </c>
      <c r="K68" s="12" t="e">
        <f>(COUNTIFS(Sta!$A:$A,$A68,Sta!$M:$M,"&gt;0.5") +COUNTIFS(Sta!$B:$B,$A68,Sta!$O:$O,"&gt;0.5"))/$D68</f>
        <v>#DIV/0!</v>
      </c>
      <c r="L68" s="7" t="e">
        <f>COUNTIFS(Sta!$A:$A,$A68,Sta!$M:$M,"&gt;0.5")/$B68</f>
        <v>#DIV/0!</v>
      </c>
      <c r="M68" s="7" t="e">
        <f>COUNTIFS(Sta!$B:$B,$A68,Sta!$O:$O,"&gt;0.5")/$C68</f>
        <v>#DIV/0!</v>
      </c>
      <c r="N68" s="12" t="e">
        <f>(COUNTIFS(Sta!$A:$A,$A68,Sta!$M:$M,"&gt;1.5") +COUNTIFS(Sta!$B:$B,$A68,Sta!$O:$O,"&gt;1.5"))/$D68</f>
        <v>#DIV/0!</v>
      </c>
      <c r="O68" s="7" t="e">
        <f>COUNTIFS(Sta!$A:$A,$A68,Sta!$M:$M,"&gt;1.5")/$B68</f>
        <v>#DIV/0!</v>
      </c>
      <c r="P68" s="7" t="e">
        <f>COUNTIFS(Sta!$B:$B,$A68,Sta!$O:$O,"&gt;1.5")/$C68</f>
        <v>#DIV/0!</v>
      </c>
      <c r="Q68" s="12" t="e">
        <f>(COUNTIFS(Sta!$A:$A,$A68,Sta!$N:$N,"&gt;0.5") +COUNTIFS(Sta!$B:$B,$A68,Sta!$P:$P,"&gt;0.5"))/$D68</f>
        <v>#DIV/0!</v>
      </c>
      <c r="R68" s="7" t="e">
        <f>COUNTIFS(Sta!$A:$A,$A68,Sta!$N:$N,"&gt;0.5")/$B68</f>
        <v>#DIV/0!</v>
      </c>
      <c r="S68" s="7" t="e">
        <f>COUNTIFS(Sta!$B:$B,$A68,Sta!$P:$P,"&gt;0.5")/$C68</f>
        <v>#DIV/0!</v>
      </c>
      <c r="T68" s="12" t="e">
        <f>(COUNTIFS(Sta!$A:$A,$A68,Sta!$N:$N,"&gt;1.5") +COUNTIFS(Sta!$B:$B,$A68,Sta!$P:$P,"&gt;1.5"))/$D68</f>
        <v>#DIV/0!</v>
      </c>
      <c r="U68" s="7" t="e">
        <f>COUNTIFS(Sta!$A:$A,$A68,Sta!$N:$N,"&gt;1.5")/$B68</f>
        <v>#DIV/0!</v>
      </c>
      <c r="V68" s="7" t="e">
        <f>COUNTIFS(Sta!$B:$B,$A68,Sta!$P:$P,"&gt;1.5")/$C68</f>
        <v>#DIV/0!</v>
      </c>
    </row>
    <row r="69" spans="1:22" x14ac:dyDescent="0.3">
      <c r="A69" t="s">
        <v>176</v>
      </c>
      <c r="B69" s="9">
        <f>COUNTIF(Sta!A:A,A69)</f>
        <v>1</v>
      </c>
      <c r="C69" s="4">
        <f>COUNTIF(Sta!B:B,A69)</f>
        <v>1</v>
      </c>
      <c r="D69" s="4">
        <f t="shared" si="3"/>
        <v>2</v>
      </c>
      <c r="E69" s="12">
        <f>(COUNTIFS(Sta!$A:$A,$A69,Sta!$Q:$Q,"&gt;0.5") +COUNTIFS(Sta!$B:$B,$A69,Sta!$Q:$Q,"&gt;0.5"))/$D69</f>
        <v>0.5</v>
      </c>
      <c r="F69" s="7">
        <f>COUNTIFS(Sta!$A:$A,$A69,Sta!$Q:$Q,"&gt;0.5")/$B69</f>
        <v>1</v>
      </c>
      <c r="G69" s="7">
        <f>COUNTIFS(Sta!$B:$B,$A69,Sta!$Q:$Q,"&gt;0.5")/$C69</f>
        <v>0</v>
      </c>
      <c r="H69" s="12">
        <f>(COUNTIFS(Sta!$A:$A,$A69,Sta!$Q:$Q,"&gt;1.5") +COUNTIFS(Sta!$B:$B,$A69,Sta!$Q:$Q,"&gt;1.5"))/$D69</f>
        <v>0.5</v>
      </c>
      <c r="I69" s="7">
        <f>COUNTIFS(Sta!$A:$A,$A69,Sta!$Q:$Q,"&gt;1.5")/$B69</f>
        <v>1</v>
      </c>
      <c r="J69" s="7">
        <f>COUNTIFS(Sta!$B:$B,$A69,Sta!$Q:$Q,"&gt;1.5")/$C69</f>
        <v>0</v>
      </c>
      <c r="K69" s="12">
        <f>(COUNTIFS(Sta!$A:$A,$A69,Sta!$M:$M,"&gt;0.5") +COUNTIFS(Sta!$B:$B,$A69,Sta!$O:$O,"&gt;0.5"))/$D69</f>
        <v>0.5</v>
      </c>
      <c r="L69" s="7">
        <f>COUNTIFS(Sta!$A:$A,$A69,Sta!$M:$M,"&gt;0.5")/$B69</f>
        <v>1</v>
      </c>
      <c r="M69" s="7">
        <f>COUNTIFS(Sta!$B:$B,$A69,Sta!$O:$O,"&gt;0.5")/$C69</f>
        <v>0</v>
      </c>
      <c r="N69" s="12">
        <f>(COUNTIFS(Sta!$A:$A,$A69,Sta!$M:$M,"&gt;1.5") +COUNTIFS(Sta!$B:$B,$A69,Sta!$O:$O,"&gt;1.5"))/$D69</f>
        <v>0</v>
      </c>
      <c r="O69" s="7">
        <f>COUNTIFS(Sta!$A:$A,$A69,Sta!$M:$M,"&gt;1.5")/$B69</f>
        <v>0</v>
      </c>
      <c r="P69" s="7">
        <f>COUNTIFS(Sta!$B:$B,$A69,Sta!$O:$O,"&gt;1.5")/$C69</f>
        <v>0</v>
      </c>
      <c r="Q69" s="12">
        <f>(COUNTIFS(Sta!$A:$A,$A69,Sta!$N:$N,"&gt;0.5") +COUNTIFS(Sta!$B:$B,$A69,Sta!$P:$P,"&gt;0.5"))/$D69</f>
        <v>0.5</v>
      </c>
      <c r="R69" s="7">
        <f>COUNTIFS(Sta!$A:$A,$A69,Sta!$N:$N,"&gt;0.5")/$B69</f>
        <v>1</v>
      </c>
      <c r="S69" s="7">
        <f>COUNTIFS(Sta!$B:$B,$A69,Sta!$P:$P,"&gt;0.5")/$C69</f>
        <v>0</v>
      </c>
      <c r="T69" s="12">
        <f>(COUNTIFS(Sta!$A:$A,$A69,Sta!$N:$N,"&gt;1.5") +COUNTIFS(Sta!$B:$B,$A69,Sta!$P:$P,"&gt;1.5"))/$D69</f>
        <v>0</v>
      </c>
      <c r="U69" s="7">
        <f>COUNTIFS(Sta!$A:$A,$A69,Sta!$N:$N,"&gt;1.5")/$B69</f>
        <v>0</v>
      </c>
      <c r="V69" s="7">
        <f>COUNTIFS(Sta!$B:$B,$A69,Sta!$P:$P,"&gt;1.5")/$C69</f>
        <v>0</v>
      </c>
    </row>
    <row r="70" spans="1:22" x14ac:dyDescent="0.3">
      <c r="A70" t="s">
        <v>184</v>
      </c>
      <c r="B70" s="9">
        <f>COUNTIF(Sta!A:A,A70)</f>
        <v>1</v>
      </c>
      <c r="C70" s="4">
        <f>COUNTIF(Sta!B:B,A70)</f>
        <v>1</v>
      </c>
      <c r="D70" s="4">
        <f t="shared" si="3"/>
        <v>2</v>
      </c>
      <c r="E70" s="12">
        <f>(COUNTIFS(Sta!$A:$A,$A70,Sta!$Q:$Q,"&gt;0.5") +COUNTIFS(Sta!$B:$B,$A70,Sta!$Q:$Q,"&gt;0.5"))/$D70</f>
        <v>1</v>
      </c>
      <c r="F70" s="7">
        <f>COUNTIFS(Sta!$A:$A,$A70,Sta!$Q:$Q,"&gt;0.5")/$B70</f>
        <v>1</v>
      </c>
      <c r="G70" s="7">
        <f>COUNTIFS(Sta!$B:$B,$A70,Sta!$Q:$Q,"&gt;0.5")/$C70</f>
        <v>1</v>
      </c>
      <c r="H70" s="12">
        <f>(COUNTIFS(Sta!$A:$A,$A70,Sta!$Q:$Q,"&gt;1.5") +COUNTIFS(Sta!$B:$B,$A70,Sta!$Q:$Q,"&gt;1.5"))/$D70</f>
        <v>0.5</v>
      </c>
      <c r="I70" s="7">
        <f>COUNTIFS(Sta!$A:$A,$A70,Sta!$Q:$Q,"&gt;1.5")/$B70</f>
        <v>1</v>
      </c>
      <c r="J70" s="7">
        <f>COUNTIFS(Sta!$B:$B,$A70,Sta!$Q:$Q,"&gt;1.5")/$C70</f>
        <v>0</v>
      </c>
      <c r="K70" s="12">
        <f>(COUNTIFS(Sta!$A:$A,$A70,Sta!$M:$M,"&gt;0.5") +COUNTIFS(Sta!$B:$B,$A70,Sta!$O:$O,"&gt;0.5"))/$D70</f>
        <v>0.5</v>
      </c>
      <c r="L70" s="7">
        <f>COUNTIFS(Sta!$A:$A,$A70,Sta!$M:$M,"&gt;0.5")/$B70</f>
        <v>1</v>
      </c>
      <c r="M70" s="7">
        <f>COUNTIFS(Sta!$B:$B,$A70,Sta!$O:$O,"&gt;0.5")/$C70</f>
        <v>0</v>
      </c>
      <c r="N70" s="12">
        <f>(COUNTIFS(Sta!$A:$A,$A70,Sta!$M:$M,"&gt;1.5") +COUNTIFS(Sta!$B:$B,$A70,Sta!$O:$O,"&gt;1.5"))/$D70</f>
        <v>0</v>
      </c>
      <c r="O70" s="7">
        <f>COUNTIFS(Sta!$A:$A,$A70,Sta!$M:$M,"&gt;1.5")/$B70</f>
        <v>0</v>
      </c>
      <c r="P70" s="7">
        <f>COUNTIFS(Sta!$B:$B,$A70,Sta!$O:$O,"&gt;1.5")/$C70</f>
        <v>0</v>
      </c>
      <c r="Q70" s="12">
        <f>(COUNTIFS(Sta!$A:$A,$A70,Sta!$N:$N,"&gt;0.5") +COUNTIFS(Sta!$B:$B,$A70,Sta!$P:$P,"&gt;0.5"))/$D70</f>
        <v>1</v>
      </c>
      <c r="R70" s="7">
        <f>COUNTIFS(Sta!$A:$A,$A70,Sta!$N:$N,"&gt;0.5")/$B70</f>
        <v>1</v>
      </c>
      <c r="S70" s="7">
        <f>COUNTIFS(Sta!$B:$B,$A70,Sta!$P:$P,"&gt;0.5")/$C70</f>
        <v>1</v>
      </c>
      <c r="T70" s="12">
        <f>(COUNTIFS(Sta!$A:$A,$A70,Sta!$N:$N,"&gt;1.5") +COUNTIFS(Sta!$B:$B,$A70,Sta!$P:$P,"&gt;1.5"))/$D70</f>
        <v>0</v>
      </c>
      <c r="U70" s="7">
        <f>COUNTIFS(Sta!$A:$A,$A70,Sta!$N:$N,"&gt;1.5")/$B70</f>
        <v>0</v>
      </c>
      <c r="V70" s="7">
        <f>COUNTIFS(Sta!$B:$B,$A70,Sta!$P:$P,"&gt;1.5")/$C70</f>
        <v>0</v>
      </c>
    </row>
    <row r="71" spans="1:22" x14ac:dyDescent="0.3">
      <c r="A71" t="s">
        <v>201</v>
      </c>
      <c r="B71" s="9">
        <f>COUNTIF(Sta!A:A,A71)</f>
        <v>1</v>
      </c>
      <c r="C71" s="4">
        <f>COUNTIF(Sta!B:B,A71)</f>
        <v>1</v>
      </c>
      <c r="D71" s="4">
        <f t="shared" si="3"/>
        <v>2</v>
      </c>
      <c r="E71" s="12">
        <f>(COUNTIFS(Sta!$A:$A,$A71,Sta!$Q:$Q,"&gt;0.5") +COUNTIFS(Sta!$B:$B,$A71,Sta!$Q:$Q,"&gt;0.5"))/$D71</f>
        <v>1</v>
      </c>
      <c r="F71" s="7">
        <f>COUNTIFS(Sta!$A:$A,$A71,Sta!$Q:$Q,"&gt;0.5")/$B71</f>
        <v>1</v>
      </c>
      <c r="G71" s="7">
        <f>COUNTIFS(Sta!$B:$B,$A71,Sta!$Q:$Q,"&gt;0.5")/$C71</f>
        <v>1</v>
      </c>
      <c r="H71" s="12">
        <f>(COUNTIFS(Sta!$A:$A,$A71,Sta!$Q:$Q,"&gt;1.5") +COUNTIFS(Sta!$B:$B,$A71,Sta!$Q:$Q,"&gt;1.5"))/$D71</f>
        <v>0</v>
      </c>
      <c r="I71" s="7">
        <f>COUNTIFS(Sta!$A:$A,$A71,Sta!$Q:$Q,"&gt;1.5")/$B71</f>
        <v>0</v>
      </c>
      <c r="J71" s="7">
        <f>COUNTIFS(Sta!$B:$B,$A71,Sta!$Q:$Q,"&gt;1.5")/$C71</f>
        <v>0</v>
      </c>
      <c r="K71" s="12">
        <f>(COUNTIFS(Sta!$A:$A,$A71,Sta!$M:$M,"&gt;0.5") +COUNTIFS(Sta!$B:$B,$A71,Sta!$O:$O,"&gt;0.5"))/$D71</f>
        <v>0.5</v>
      </c>
      <c r="L71" s="7">
        <f>COUNTIFS(Sta!$A:$A,$A71,Sta!$M:$M,"&gt;0.5")/$B71</f>
        <v>1</v>
      </c>
      <c r="M71" s="7">
        <f>COUNTIFS(Sta!$B:$B,$A71,Sta!$O:$O,"&gt;0.5")/$C71</f>
        <v>0</v>
      </c>
      <c r="N71" s="12">
        <f>(COUNTIFS(Sta!$A:$A,$A71,Sta!$M:$M,"&gt;1.5") +COUNTIFS(Sta!$B:$B,$A71,Sta!$O:$O,"&gt;1.5"))/$D71</f>
        <v>0</v>
      </c>
      <c r="O71" s="7">
        <f>COUNTIFS(Sta!$A:$A,$A71,Sta!$M:$M,"&gt;1.5")/$B71</f>
        <v>0</v>
      </c>
      <c r="P71" s="7">
        <f>COUNTIFS(Sta!$B:$B,$A71,Sta!$O:$O,"&gt;1.5")/$C71</f>
        <v>0</v>
      </c>
      <c r="Q71" s="12">
        <f>(COUNTIFS(Sta!$A:$A,$A71,Sta!$N:$N,"&gt;0.5") +COUNTIFS(Sta!$B:$B,$A71,Sta!$P:$P,"&gt;0.5"))/$D71</f>
        <v>0.5</v>
      </c>
      <c r="R71" s="7">
        <f>COUNTIFS(Sta!$A:$A,$A71,Sta!$N:$N,"&gt;0.5")/$B71</f>
        <v>0</v>
      </c>
      <c r="S71" s="7">
        <f>COUNTIFS(Sta!$B:$B,$A71,Sta!$P:$P,"&gt;0.5")/$C71</f>
        <v>1</v>
      </c>
      <c r="T71" s="12">
        <f>(COUNTIFS(Sta!$A:$A,$A71,Sta!$N:$N,"&gt;1.5") +COUNTIFS(Sta!$B:$B,$A71,Sta!$P:$P,"&gt;1.5"))/$D71</f>
        <v>0</v>
      </c>
      <c r="U71" s="7">
        <f>COUNTIFS(Sta!$A:$A,$A71,Sta!$N:$N,"&gt;1.5")/$B71</f>
        <v>0</v>
      </c>
      <c r="V71" s="7">
        <f>COUNTIFS(Sta!$B:$B,$A71,Sta!$P:$P,"&gt;1.5")/$C71</f>
        <v>0</v>
      </c>
    </row>
    <row r="72" spans="1:22" x14ac:dyDescent="0.3">
      <c r="A72" t="s">
        <v>264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2" t="e">
        <f>(COUNTIFS(Sta!$A:$A,$A72,Sta!$Q:$Q,"&gt;0.5") +COUNTIFS(Sta!$B:$B,$A72,Sta!$Q:$Q,"&gt;0.5"))/$D72</f>
        <v>#DIV/0!</v>
      </c>
      <c r="F72" s="7" t="e">
        <f>COUNTIFS(Sta!$A:$A,$A72,Sta!$Q:$Q,"&gt;0.5")/$B72</f>
        <v>#DIV/0!</v>
      </c>
      <c r="G72" s="7" t="e">
        <f>COUNTIFS(Sta!$B:$B,$A72,Sta!$Q:$Q,"&gt;0.5")/$C72</f>
        <v>#DIV/0!</v>
      </c>
      <c r="H72" s="12" t="e">
        <f>(COUNTIFS(Sta!$A:$A,$A72,Sta!$Q:$Q,"&gt;1.5") +COUNTIFS(Sta!$B:$B,$A72,Sta!$Q:$Q,"&gt;1.5"))/$D72</f>
        <v>#DIV/0!</v>
      </c>
      <c r="I72" s="7" t="e">
        <f>COUNTIFS(Sta!$A:$A,$A72,Sta!$Q:$Q,"&gt;1.5")/$B72</f>
        <v>#DIV/0!</v>
      </c>
      <c r="J72" s="7" t="e">
        <f>COUNTIFS(Sta!$B:$B,$A72,Sta!$Q:$Q,"&gt;1.5")/$C72</f>
        <v>#DIV/0!</v>
      </c>
      <c r="K72" s="12" t="e">
        <f>(COUNTIFS(Sta!$A:$A,$A72,Sta!$M:$M,"&gt;0.5") +COUNTIFS(Sta!$B:$B,$A72,Sta!$O:$O,"&gt;0.5"))/$D72</f>
        <v>#DIV/0!</v>
      </c>
      <c r="L72" s="7" t="e">
        <f>COUNTIFS(Sta!$A:$A,$A72,Sta!$M:$M,"&gt;0.5")/$B72</f>
        <v>#DIV/0!</v>
      </c>
      <c r="M72" s="7" t="e">
        <f>COUNTIFS(Sta!$B:$B,$A72,Sta!$O:$O,"&gt;0.5")/$C72</f>
        <v>#DIV/0!</v>
      </c>
      <c r="N72" s="12" t="e">
        <f>(COUNTIFS(Sta!$A:$A,$A72,Sta!$M:$M,"&gt;1.5") +COUNTIFS(Sta!$B:$B,$A72,Sta!$O:$O,"&gt;1.5"))/$D72</f>
        <v>#DIV/0!</v>
      </c>
      <c r="O72" s="7" t="e">
        <f>COUNTIFS(Sta!$A:$A,$A72,Sta!$M:$M,"&gt;1.5")/$B72</f>
        <v>#DIV/0!</v>
      </c>
      <c r="P72" s="7" t="e">
        <f>COUNTIFS(Sta!$B:$B,$A72,Sta!$O:$O,"&gt;1.5")/$C72</f>
        <v>#DIV/0!</v>
      </c>
      <c r="Q72" s="12" t="e">
        <f>(COUNTIFS(Sta!$A:$A,$A72,Sta!$N:$N,"&gt;0.5") +COUNTIFS(Sta!$B:$B,$A72,Sta!$P:$P,"&gt;0.5"))/$D72</f>
        <v>#DIV/0!</v>
      </c>
      <c r="R72" s="7" t="e">
        <f>COUNTIFS(Sta!$A:$A,$A72,Sta!$N:$N,"&gt;0.5")/$B72</f>
        <v>#DIV/0!</v>
      </c>
      <c r="S72" s="7" t="e">
        <f>COUNTIFS(Sta!$B:$B,$A72,Sta!$P:$P,"&gt;0.5")/$C72</f>
        <v>#DIV/0!</v>
      </c>
      <c r="T72" s="12" t="e">
        <f>(COUNTIFS(Sta!$A:$A,$A72,Sta!$N:$N,"&gt;1.5") +COUNTIFS(Sta!$B:$B,$A72,Sta!$P:$P,"&gt;1.5"))/$D72</f>
        <v>#DIV/0!</v>
      </c>
      <c r="U72" s="7" t="e">
        <f>COUNTIFS(Sta!$A:$A,$A72,Sta!$N:$N,"&gt;1.5")/$B72</f>
        <v>#DIV/0!</v>
      </c>
      <c r="V72" s="7" t="e">
        <f>COUNTIFS(Sta!$B:$B,$A72,Sta!$P:$P,"&gt;1.5")/$C72</f>
        <v>#DIV/0!</v>
      </c>
    </row>
    <row r="73" spans="1:22" x14ac:dyDescent="0.3">
      <c r="A73" t="s">
        <v>642</v>
      </c>
      <c r="B73" s="9">
        <f>COUNTIF(Sta!A:A,A73)</f>
        <v>1</v>
      </c>
      <c r="C73" s="4">
        <f>COUNTIF(Sta!B:B,A73)</f>
        <v>1</v>
      </c>
      <c r="D73" s="4">
        <f t="shared" si="3"/>
        <v>2</v>
      </c>
      <c r="E73" s="12">
        <f>(COUNTIFS(Sta!$A:$A,$A73,Sta!$Q:$Q,"&gt;0.5") +COUNTIFS(Sta!$B:$B,$A73,Sta!$Q:$Q,"&gt;0.5"))/$D73</f>
        <v>0</v>
      </c>
      <c r="F73" s="7">
        <f>COUNTIFS(Sta!$A:$A,$A73,Sta!$Q:$Q,"&gt;0.5")/$B73</f>
        <v>0</v>
      </c>
      <c r="G73" s="7">
        <f>COUNTIFS(Sta!$B:$B,$A73,Sta!$Q:$Q,"&gt;0.5")/$C73</f>
        <v>0</v>
      </c>
      <c r="H73" s="12">
        <f>(COUNTIFS(Sta!$A:$A,$A73,Sta!$Q:$Q,"&gt;1.5") +COUNTIFS(Sta!$B:$B,$A73,Sta!$Q:$Q,"&gt;1.5"))/$D73</f>
        <v>0</v>
      </c>
      <c r="I73" s="7">
        <f>COUNTIFS(Sta!$A:$A,$A73,Sta!$Q:$Q,"&gt;1.5")/$B73</f>
        <v>0</v>
      </c>
      <c r="J73" s="7">
        <f>COUNTIFS(Sta!$B:$B,$A73,Sta!$Q:$Q,"&gt;1.5")/$C73</f>
        <v>0</v>
      </c>
      <c r="K73" s="12">
        <f>(COUNTIFS(Sta!$A:$A,$A73,Sta!$M:$M,"&gt;0.5") +COUNTIFS(Sta!$B:$B,$A73,Sta!$O:$O,"&gt;0.5"))/$D73</f>
        <v>0</v>
      </c>
      <c r="L73" s="7">
        <f>COUNTIFS(Sta!$A:$A,$A73,Sta!$M:$M,"&gt;0.5")/$B73</f>
        <v>0</v>
      </c>
      <c r="M73" s="7">
        <f>COUNTIFS(Sta!$B:$B,$A73,Sta!$O:$O,"&gt;0.5")/$C73</f>
        <v>0</v>
      </c>
      <c r="N73" s="12">
        <f>(COUNTIFS(Sta!$A:$A,$A73,Sta!$M:$M,"&gt;1.5") +COUNTIFS(Sta!$B:$B,$A73,Sta!$O:$O,"&gt;1.5"))/$D73</f>
        <v>0</v>
      </c>
      <c r="O73" s="7">
        <f>COUNTIFS(Sta!$A:$A,$A73,Sta!$M:$M,"&gt;1.5")/$B73</f>
        <v>0</v>
      </c>
      <c r="P73" s="7">
        <f>COUNTIFS(Sta!$B:$B,$A73,Sta!$O:$O,"&gt;1.5")/$C73</f>
        <v>0</v>
      </c>
      <c r="Q73" s="12">
        <f>(COUNTIFS(Sta!$A:$A,$A73,Sta!$N:$N,"&gt;0.5") +COUNTIFS(Sta!$B:$B,$A73,Sta!$P:$P,"&gt;0.5"))/$D73</f>
        <v>0</v>
      </c>
      <c r="R73" s="7">
        <f>COUNTIFS(Sta!$A:$A,$A73,Sta!$N:$N,"&gt;0.5")/$B73</f>
        <v>0</v>
      </c>
      <c r="S73" s="7">
        <f>COUNTIFS(Sta!$B:$B,$A73,Sta!$P:$P,"&gt;0.5")/$C73</f>
        <v>0</v>
      </c>
      <c r="T73" s="12">
        <f>(COUNTIFS(Sta!$A:$A,$A73,Sta!$N:$N,"&gt;1.5") +COUNTIFS(Sta!$B:$B,$A73,Sta!$P:$P,"&gt;1.5"))/$D73</f>
        <v>0</v>
      </c>
      <c r="U73" s="7">
        <f>COUNTIFS(Sta!$A:$A,$A73,Sta!$N:$N,"&gt;1.5")/$B73</f>
        <v>0</v>
      </c>
      <c r="V73" s="7">
        <f>COUNTIFS(Sta!$B:$B,$A73,Sta!$P:$P,"&gt;1.5")/$C73</f>
        <v>0</v>
      </c>
    </row>
    <row r="74" spans="1:22" x14ac:dyDescent="0.3">
      <c r="A74" t="s">
        <v>328</v>
      </c>
      <c r="B74" s="9">
        <f>COUNTIF(Sta!A:A,A74)</f>
        <v>1</v>
      </c>
      <c r="C74" s="4">
        <f>COUNTIF(Sta!B:B,A74)</f>
        <v>1</v>
      </c>
      <c r="D74" s="4">
        <f t="shared" si="3"/>
        <v>2</v>
      </c>
      <c r="E74" s="12">
        <f>(COUNTIFS(Sta!$A:$A,$A74,Sta!$Q:$Q,"&gt;0.5") +COUNTIFS(Sta!$B:$B,$A74,Sta!$Q:$Q,"&gt;0.5"))/$D74</f>
        <v>1</v>
      </c>
      <c r="F74" s="7">
        <f>COUNTIFS(Sta!$A:$A,$A74,Sta!$Q:$Q,"&gt;0.5")/$B74</f>
        <v>1</v>
      </c>
      <c r="G74" s="7">
        <f>COUNTIFS(Sta!$B:$B,$A74,Sta!$Q:$Q,"&gt;0.5")/$C74</f>
        <v>1</v>
      </c>
      <c r="H74" s="12">
        <f>(COUNTIFS(Sta!$A:$A,$A74,Sta!$Q:$Q,"&gt;1.5") +COUNTIFS(Sta!$B:$B,$A74,Sta!$Q:$Q,"&gt;1.5"))/$D74</f>
        <v>1</v>
      </c>
      <c r="I74" s="7">
        <f>COUNTIFS(Sta!$A:$A,$A74,Sta!$Q:$Q,"&gt;1.5")/$B74</f>
        <v>1</v>
      </c>
      <c r="J74" s="7">
        <f>COUNTIFS(Sta!$B:$B,$A74,Sta!$Q:$Q,"&gt;1.5")/$C74</f>
        <v>1</v>
      </c>
      <c r="K74" s="12">
        <f>(COUNTIFS(Sta!$A:$A,$A74,Sta!$M:$M,"&gt;0.5") +COUNTIFS(Sta!$B:$B,$A74,Sta!$O:$O,"&gt;0.5"))/$D74</f>
        <v>1</v>
      </c>
      <c r="L74" s="7">
        <f>COUNTIFS(Sta!$A:$A,$A74,Sta!$M:$M,"&gt;0.5")/$B74</f>
        <v>1</v>
      </c>
      <c r="M74" s="7">
        <f>COUNTIFS(Sta!$B:$B,$A74,Sta!$O:$O,"&gt;0.5")/$C74</f>
        <v>1</v>
      </c>
      <c r="N74" s="12">
        <f>(COUNTIFS(Sta!$A:$A,$A74,Sta!$M:$M,"&gt;1.5") +COUNTIFS(Sta!$B:$B,$A74,Sta!$O:$O,"&gt;1.5"))/$D74</f>
        <v>0.5</v>
      </c>
      <c r="O74" s="7">
        <f>COUNTIFS(Sta!$A:$A,$A74,Sta!$M:$M,"&gt;1.5")/$B74</f>
        <v>1</v>
      </c>
      <c r="P74" s="7">
        <f>COUNTIFS(Sta!$B:$B,$A74,Sta!$O:$O,"&gt;1.5")/$C74</f>
        <v>0</v>
      </c>
      <c r="Q74" s="12">
        <f>(COUNTIFS(Sta!$A:$A,$A74,Sta!$N:$N,"&gt;0.5") +COUNTIFS(Sta!$B:$B,$A74,Sta!$P:$P,"&gt;0.5"))/$D74</f>
        <v>1</v>
      </c>
      <c r="R74" s="7">
        <f>COUNTIFS(Sta!$A:$A,$A74,Sta!$N:$N,"&gt;0.5")/$B74</f>
        <v>1</v>
      </c>
      <c r="S74" s="7">
        <f>COUNTIFS(Sta!$B:$B,$A74,Sta!$P:$P,"&gt;0.5")/$C74</f>
        <v>1</v>
      </c>
      <c r="T74" s="12">
        <f>(COUNTIFS(Sta!$A:$A,$A74,Sta!$N:$N,"&gt;1.5") +COUNTIFS(Sta!$B:$B,$A74,Sta!$P:$P,"&gt;1.5"))/$D74</f>
        <v>1</v>
      </c>
      <c r="U74" s="7">
        <f>COUNTIFS(Sta!$A:$A,$A74,Sta!$N:$N,"&gt;1.5")/$B74</f>
        <v>1</v>
      </c>
      <c r="V74" s="7">
        <f>COUNTIFS(Sta!$B:$B,$A74,Sta!$P:$P,"&gt;1.5")/$C74</f>
        <v>1</v>
      </c>
    </row>
    <row r="75" spans="1:22" x14ac:dyDescent="0.3">
      <c r="A75" t="s">
        <v>540</v>
      </c>
      <c r="B75" s="9">
        <f>COUNTIF(Sta!A:A,A75)</f>
        <v>8</v>
      </c>
      <c r="C75" s="4">
        <f>COUNTIF(Sta!B:B,A75)</f>
        <v>7</v>
      </c>
      <c r="D75" s="4">
        <f t="shared" si="3"/>
        <v>15</v>
      </c>
      <c r="E75" s="12">
        <f>(COUNTIFS(Sta!$A:$A,$A75,Sta!$Q:$Q,"&gt;0.5") +COUNTIFS(Sta!$B:$B,$A75,Sta!$Q:$Q,"&gt;0.5"))/$D75</f>
        <v>0.8666666666666667</v>
      </c>
      <c r="F75" s="7">
        <f>COUNTIFS(Sta!$A:$A,$A75,Sta!$Q:$Q,"&gt;0.5")/$B75</f>
        <v>0.875</v>
      </c>
      <c r="G75" s="7">
        <f>COUNTIFS(Sta!$B:$B,$A75,Sta!$Q:$Q,"&gt;0.5")/$C75</f>
        <v>0.8571428571428571</v>
      </c>
      <c r="H75" s="12">
        <f>(COUNTIFS(Sta!$A:$A,$A75,Sta!$Q:$Q,"&gt;1.5") +COUNTIFS(Sta!$B:$B,$A75,Sta!$Q:$Q,"&gt;1.5"))/$D75</f>
        <v>0.66666666666666663</v>
      </c>
      <c r="I75" s="7">
        <f>COUNTIFS(Sta!$A:$A,$A75,Sta!$Q:$Q,"&gt;1.5")/$B75</f>
        <v>0.5</v>
      </c>
      <c r="J75" s="7">
        <f>COUNTIFS(Sta!$B:$B,$A75,Sta!$Q:$Q,"&gt;1.5")/$C75</f>
        <v>0.8571428571428571</v>
      </c>
      <c r="K75" s="12">
        <f>(COUNTIFS(Sta!$A:$A,$A75,Sta!$M:$M,"&gt;0.5") +COUNTIFS(Sta!$B:$B,$A75,Sta!$O:$O,"&gt;0.5"))/$D75</f>
        <v>0.73333333333333328</v>
      </c>
      <c r="L75" s="7">
        <f>COUNTIFS(Sta!$A:$A,$A75,Sta!$M:$M,"&gt;0.5")/$B75</f>
        <v>0.75</v>
      </c>
      <c r="M75" s="7">
        <f>COUNTIFS(Sta!$B:$B,$A75,Sta!$O:$O,"&gt;0.5")/$C75</f>
        <v>0.7142857142857143</v>
      </c>
      <c r="N75" s="12">
        <f>(COUNTIFS(Sta!$A:$A,$A75,Sta!$M:$M,"&gt;1.5") +COUNTIFS(Sta!$B:$B,$A75,Sta!$O:$O,"&gt;1.5"))/$D75</f>
        <v>0.46666666666666667</v>
      </c>
      <c r="O75" s="7">
        <f>COUNTIFS(Sta!$A:$A,$A75,Sta!$M:$M,"&gt;1.5")/$B75</f>
        <v>0.375</v>
      </c>
      <c r="P75" s="7">
        <f>COUNTIFS(Sta!$B:$B,$A75,Sta!$O:$O,"&gt;1.5")/$C75</f>
        <v>0.5714285714285714</v>
      </c>
      <c r="Q75" s="12">
        <f>(COUNTIFS(Sta!$A:$A,$A75,Sta!$N:$N,"&gt;0.5") +COUNTIFS(Sta!$B:$B,$A75,Sta!$P:$P,"&gt;0.5"))/$D75</f>
        <v>0.53333333333333333</v>
      </c>
      <c r="R75" s="7">
        <f>COUNTIFS(Sta!$A:$A,$A75,Sta!$N:$N,"&gt;0.5")/$B75</f>
        <v>0.375</v>
      </c>
      <c r="S75" s="7">
        <f>COUNTIFS(Sta!$B:$B,$A75,Sta!$P:$P,"&gt;0.5")/$C75</f>
        <v>0.7142857142857143</v>
      </c>
      <c r="T75" s="12">
        <f>(COUNTIFS(Sta!$A:$A,$A75,Sta!$N:$N,"&gt;1.5") +COUNTIFS(Sta!$B:$B,$A75,Sta!$P:$P,"&gt;1.5"))/$D75</f>
        <v>0.26666666666666666</v>
      </c>
      <c r="U75" s="7">
        <f>COUNTIFS(Sta!$A:$A,$A75,Sta!$N:$N,"&gt;1.5")/$B75</f>
        <v>0.125</v>
      </c>
      <c r="V75" s="7">
        <f>COUNTIFS(Sta!$B:$B,$A75,Sta!$P:$P,"&gt;1.5")/$C75</f>
        <v>0.42857142857142855</v>
      </c>
    </row>
    <row r="76" spans="1:22" x14ac:dyDescent="0.3">
      <c r="A76" t="s">
        <v>560</v>
      </c>
      <c r="B76" s="9">
        <f>COUNTIF(Sta!A:A,A76)</f>
        <v>13</v>
      </c>
      <c r="C76" s="4">
        <f>COUNTIF(Sta!B:B,A76)</f>
        <v>15</v>
      </c>
      <c r="D76" s="4">
        <f t="shared" si="3"/>
        <v>28</v>
      </c>
      <c r="E76" s="12">
        <f>(COUNTIFS(Sta!$A:$A,$A76,Sta!$Q:$Q,"&gt;0.5") +COUNTIFS(Sta!$B:$B,$A76,Sta!$Q:$Q,"&gt;0.5"))/$D76</f>
        <v>0.5357142857142857</v>
      </c>
      <c r="F76" s="7">
        <f>COUNTIFS(Sta!$A:$A,$A76,Sta!$Q:$Q,"&gt;0.5")/$B76</f>
        <v>0.61538461538461542</v>
      </c>
      <c r="G76" s="7">
        <f>COUNTIFS(Sta!$B:$B,$A76,Sta!$Q:$Q,"&gt;0.5")/$C76</f>
        <v>0.46666666666666667</v>
      </c>
      <c r="H76" s="12">
        <f>(COUNTIFS(Sta!$A:$A,$A76,Sta!$Q:$Q,"&gt;1.5") +COUNTIFS(Sta!$B:$B,$A76,Sta!$Q:$Q,"&gt;1.5"))/$D76</f>
        <v>0.32142857142857145</v>
      </c>
      <c r="I76" s="7">
        <f>COUNTIFS(Sta!$A:$A,$A76,Sta!$Q:$Q,"&gt;1.5")/$B76</f>
        <v>0.46153846153846156</v>
      </c>
      <c r="J76" s="7">
        <f>COUNTIFS(Sta!$B:$B,$A76,Sta!$Q:$Q,"&gt;1.5")/$C76</f>
        <v>0.2</v>
      </c>
      <c r="K76" s="12">
        <f>(COUNTIFS(Sta!$A:$A,$A76,Sta!$M:$M,"&gt;0.5") +COUNTIFS(Sta!$B:$B,$A76,Sta!$O:$O,"&gt;0.5"))/$D76</f>
        <v>0.39285714285714285</v>
      </c>
      <c r="L76" s="7">
        <f>COUNTIFS(Sta!$A:$A,$A76,Sta!$M:$M,"&gt;0.5")/$B76</f>
        <v>0.53846153846153844</v>
      </c>
      <c r="M76" s="7">
        <f>COUNTIFS(Sta!$B:$B,$A76,Sta!$O:$O,"&gt;0.5")/$C76</f>
        <v>0.26666666666666666</v>
      </c>
      <c r="N76" s="12">
        <f>(COUNTIFS(Sta!$A:$A,$A76,Sta!$M:$M,"&gt;1.5") +COUNTIFS(Sta!$B:$B,$A76,Sta!$O:$O,"&gt;1.5"))/$D76</f>
        <v>0.17857142857142858</v>
      </c>
      <c r="O76" s="7">
        <f>COUNTIFS(Sta!$A:$A,$A76,Sta!$M:$M,"&gt;1.5")/$B76</f>
        <v>0.23076923076923078</v>
      </c>
      <c r="P76" s="7">
        <f>COUNTIFS(Sta!$B:$B,$A76,Sta!$O:$O,"&gt;1.5")/$C76</f>
        <v>0.13333333333333333</v>
      </c>
      <c r="Q76" s="12">
        <f>(COUNTIFS(Sta!$A:$A,$A76,Sta!$N:$N,"&gt;0.5") +COUNTIFS(Sta!$B:$B,$A76,Sta!$P:$P,"&gt;0.5"))/$D76</f>
        <v>0.2857142857142857</v>
      </c>
      <c r="R76" s="7">
        <f>COUNTIFS(Sta!$A:$A,$A76,Sta!$N:$N,"&gt;0.5")/$B76</f>
        <v>0.38461538461538464</v>
      </c>
      <c r="S76" s="7">
        <f>COUNTIFS(Sta!$B:$B,$A76,Sta!$P:$P,"&gt;0.5")/$C76</f>
        <v>0.2</v>
      </c>
      <c r="T76" s="12">
        <f>(COUNTIFS(Sta!$A:$A,$A76,Sta!$N:$N,"&gt;1.5") +COUNTIFS(Sta!$B:$B,$A76,Sta!$P:$P,"&gt;1.5"))/$D76</f>
        <v>0.10714285714285714</v>
      </c>
      <c r="U76" s="7">
        <f>COUNTIFS(Sta!$A:$A,$A76,Sta!$N:$N,"&gt;1.5")/$B76</f>
        <v>0.15384615384615385</v>
      </c>
      <c r="V76" s="7">
        <f>COUNTIFS(Sta!$B:$B,$A76,Sta!$P:$P,"&gt;1.5")/$C76</f>
        <v>6.6666666666666666E-2</v>
      </c>
    </row>
    <row r="77" spans="1:22" x14ac:dyDescent="0.3">
      <c r="A77" t="s">
        <v>611</v>
      </c>
      <c r="B77" s="9">
        <f>COUNTIF(Sta!A:A,A77)</f>
        <v>2</v>
      </c>
      <c r="C77" s="4">
        <f>COUNTIF(Sta!B:B,A77)</f>
        <v>3</v>
      </c>
      <c r="D77" s="4">
        <f t="shared" si="3"/>
        <v>5</v>
      </c>
      <c r="E77" s="12">
        <f>(COUNTIFS(Sta!$A:$A,$A77,Sta!$Q:$Q,"&gt;0.5") +COUNTIFS(Sta!$B:$B,$A77,Sta!$Q:$Q,"&gt;0.5"))/$D77</f>
        <v>0.6</v>
      </c>
      <c r="F77" s="7">
        <f>COUNTIFS(Sta!$A:$A,$A77,Sta!$Q:$Q,"&gt;0.5")/$B77</f>
        <v>0</v>
      </c>
      <c r="G77" s="7">
        <f>COUNTIFS(Sta!$B:$B,$A77,Sta!$Q:$Q,"&gt;0.5")/$C77</f>
        <v>1</v>
      </c>
      <c r="H77" s="12">
        <f>(COUNTIFS(Sta!$A:$A,$A77,Sta!$Q:$Q,"&gt;1.5") +COUNTIFS(Sta!$B:$B,$A77,Sta!$Q:$Q,"&gt;1.5"))/$D77</f>
        <v>0.4</v>
      </c>
      <c r="I77" s="7">
        <f>COUNTIFS(Sta!$A:$A,$A77,Sta!$Q:$Q,"&gt;1.5")/$B77</f>
        <v>0</v>
      </c>
      <c r="J77" s="7">
        <f>COUNTIFS(Sta!$B:$B,$A77,Sta!$Q:$Q,"&gt;1.5")/$C77</f>
        <v>0.66666666666666663</v>
      </c>
      <c r="K77" s="12">
        <f>(COUNTIFS(Sta!$A:$A,$A77,Sta!$M:$M,"&gt;0.5") +COUNTIFS(Sta!$B:$B,$A77,Sta!$O:$O,"&gt;0.5"))/$D77</f>
        <v>0.4</v>
      </c>
      <c r="L77" s="7">
        <f>COUNTIFS(Sta!$A:$A,$A77,Sta!$M:$M,"&gt;0.5")/$B77</f>
        <v>0</v>
      </c>
      <c r="M77" s="7">
        <f>COUNTIFS(Sta!$B:$B,$A77,Sta!$O:$O,"&gt;0.5")/$C77</f>
        <v>0.66666666666666663</v>
      </c>
      <c r="N77" s="12">
        <f>(COUNTIFS(Sta!$A:$A,$A77,Sta!$M:$M,"&gt;1.5") +COUNTIFS(Sta!$B:$B,$A77,Sta!$O:$O,"&gt;1.5"))/$D77</f>
        <v>0.2</v>
      </c>
      <c r="O77" s="7">
        <f>COUNTIFS(Sta!$A:$A,$A77,Sta!$M:$M,"&gt;1.5")/$B77</f>
        <v>0</v>
      </c>
      <c r="P77" s="7">
        <f>COUNTIFS(Sta!$B:$B,$A77,Sta!$O:$O,"&gt;1.5")/$C77</f>
        <v>0.33333333333333331</v>
      </c>
      <c r="Q77" s="12">
        <f>(COUNTIFS(Sta!$A:$A,$A77,Sta!$N:$N,"&gt;0.5") +COUNTIFS(Sta!$B:$B,$A77,Sta!$P:$P,"&gt;0.5"))/$D77</f>
        <v>0.6</v>
      </c>
      <c r="R77" s="7">
        <f>COUNTIFS(Sta!$A:$A,$A77,Sta!$N:$N,"&gt;0.5")/$B77</f>
        <v>0</v>
      </c>
      <c r="S77" s="7">
        <f>COUNTIFS(Sta!$B:$B,$A77,Sta!$P:$P,"&gt;0.5")/$C77</f>
        <v>1</v>
      </c>
      <c r="T77" s="12">
        <f>(COUNTIFS(Sta!$A:$A,$A77,Sta!$N:$N,"&gt;1.5") +COUNTIFS(Sta!$B:$B,$A77,Sta!$P:$P,"&gt;1.5"))/$D77</f>
        <v>0.4</v>
      </c>
      <c r="U77" s="7">
        <f>COUNTIFS(Sta!$A:$A,$A77,Sta!$N:$N,"&gt;1.5")/$B77</f>
        <v>0</v>
      </c>
      <c r="V77" s="7">
        <f>COUNTIFS(Sta!$B:$B,$A77,Sta!$P:$P,"&gt;1.5")/$C77</f>
        <v>0.66666666666666663</v>
      </c>
    </row>
    <row r="78" spans="1:22" x14ac:dyDescent="0.3">
      <c r="A78" t="s">
        <v>103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2" t="e">
        <f>(COUNTIFS(Sta!$A:$A,$A78,Sta!$Q:$Q,"&gt;0.5") +COUNTIFS(Sta!$B:$B,$A78,Sta!$Q:$Q,"&gt;0.5"))/$D78</f>
        <v>#DIV/0!</v>
      </c>
      <c r="F78" s="7" t="e">
        <f>COUNTIFS(Sta!$A:$A,$A78,Sta!$Q:$Q,"&gt;0.5")/$B78</f>
        <v>#DIV/0!</v>
      </c>
      <c r="G78" s="7" t="e">
        <f>COUNTIFS(Sta!$B:$B,$A78,Sta!$Q:$Q,"&gt;0.5")/$C78</f>
        <v>#DIV/0!</v>
      </c>
      <c r="H78" s="12" t="e">
        <f>(COUNTIFS(Sta!$A:$A,$A78,Sta!$Q:$Q,"&gt;1.5") +COUNTIFS(Sta!$B:$B,$A78,Sta!$Q:$Q,"&gt;1.5"))/$D78</f>
        <v>#DIV/0!</v>
      </c>
      <c r="I78" s="7" t="e">
        <f>COUNTIFS(Sta!$A:$A,$A78,Sta!$Q:$Q,"&gt;1.5")/$B78</f>
        <v>#DIV/0!</v>
      </c>
      <c r="J78" s="7" t="e">
        <f>COUNTIFS(Sta!$B:$B,$A78,Sta!$Q:$Q,"&gt;1.5")/$C78</f>
        <v>#DIV/0!</v>
      </c>
      <c r="K78" s="12" t="e">
        <f>(COUNTIFS(Sta!$A:$A,$A78,Sta!$M:$M,"&gt;0.5") +COUNTIFS(Sta!$B:$B,$A78,Sta!$O:$O,"&gt;0.5"))/$D78</f>
        <v>#DIV/0!</v>
      </c>
      <c r="L78" s="7" t="e">
        <f>COUNTIFS(Sta!$A:$A,$A78,Sta!$M:$M,"&gt;0.5")/$B78</f>
        <v>#DIV/0!</v>
      </c>
      <c r="M78" s="7" t="e">
        <f>COUNTIFS(Sta!$B:$B,$A78,Sta!$O:$O,"&gt;0.5")/$C78</f>
        <v>#DIV/0!</v>
      </c>
      <c r="N78" s="12" t="e">
        <f>(COUNTIFS(Sta!$A:$A,$A78,Sta!$M:$M,"&gt;1.5") +COUNTIFS(Sta!$B:$B,$A78,Sta!$O:$O,"&gt;1.5"))/$D78</f>
        <v>#DIV/0!</v>
      </c>
      <c r="O78" s="7" t="e">
        <f>COUNTIFS(Sta!$A:$A,$A78,Sta!$M:$M,"&gt;1.5")/$B78</f>
        <v>#DIV/0!</v>
      </c>
      <c r="P78" s="7" t="e">
        <f>COUNTIFS(Sta!$B:$B,$A78,Sta!$O:$O,"&gt;1.5")/$C78</f>
        <v>#DIV/0!</v>
      </c>
      <c r="Q78" s="12" t="e">
        <f>(COUNTIFS(Sta!$A:$A,$A78,Sta!$N:$N,"&gt;0.5") +COUNTIFS(Sta!$B:$B,$A78,Sta!$P:$P,"&gt;0.5"))/$D78</f>
        <v>#DIV/0!</v>
      </c>
      <c r="R78" s="7" t="e">
        <f>COUNTIFS(Sta!$A:$A,$A78,Sta!$N:$N,"&gt;0.5")/$B78</f>
        <v>#DIV/0!</v>
      </c>
      <c r="S78" s="7" t="e">
        <f>COUNTIFS(Sta!$B:$B,$A78,Sta!$P:$P,"&gt;0.5")/$C78</f>
        <v>#DIV/0!</v>
      </c>
      <c r="T78" s="12" t="e">
        <f>(COUNTIFS(Sta!$A:$A,$A78,Sta!$N:$N,"&gt;1.5") +COUNTIFS(Sta!$B:$B,$A78,Sta!$P:$P,"&gt;1.5"))/$D78</f>
        <v>#DIV/0!</v>
      </c>
      <c r="U78" s="7" t="e">
        <f>COUNTIFS(Sta!$A:$A,$A78,Sta!$N:$N,"&gt;1.5")/$B78</f>
        <v>#DIV/0!</v>
      </c>
      <c r="V78" s="7" t="e">
        <f>COUNTIFS(Sta!$B:$B,$A78,Sta!$P:$P,"&gt;1.5")/$C78</f>
        <v>#DIV/0!</v>
      </c>
    </row>
    <row r="79" spans="1:22" x14ac:dyDescent="0.3">
      <c r="A79" t="s">
        <v>190</v>
      </c>
      <c r="B79" s="9">
        <f>COUNTIF(Sta!A:A,A79)</f>
        <v>1</v>
      </c>
      <c r="C79" s="4">
        <f>COUNTIF(Sta!B:B,A79)</f>
        <v>1</v>
      </c>
      <c r="D79" s="4">
        <f t="shared" si="3"/>
        <v>2</v>
      </c>
      <c r="E79" s="12">
        <f>(COUNTIFS(Sta!$A:$A,$A79,Sta!$Q:$Q,"&gt;0.5") +COUNTIFS(Sta!$B:$B,$A79,Sta!$Q:$Q,"&gt;0.5"))/$D79</f>
        <v>0.5</v>
      </c>
      <c r="F79" s="7">
        <f>COUNTIFS(Sta!$A:$A,$A79,Sta!$Q:$Q,"&gt;0.5")/$B79</f>
        <v>0</v>
      </c>
      <c r="G79" s="7">
        <f>COUNTIFS(Sta!$B:$B,$A79,Sta!$Q:$Q,"&gt;0.5")/$C79</f>
        <v>1</v>
      </c>
      <c r="H79" s="12">
        <f>(COUNTIFS(Sta!$A:$A,$A79,Sta!$Q:$Q,"&gt;1.5") +COUNTIFS(Sta!$B:$B,$A79,Sta!$Q:$Q,"&gt;1.5"))/$D79</f>
        <v>0.5</v>
      </c>
      <c r="I79" s="7">
        <f>COUNTIFS(Sta!$A:$A,$A79,Sta!$Q:$Q,"&gt;1.5")/$B79</f>
        <v>0</v>
      </c>
      <c r="J79" s="7">
        <f>COUNTIFS(Sta!$B:$B,$A79,Sta!$Q:$Q,"&gt;1.5")/$C79</f>
        <v>1</v>
      </c>
      <c r="K79" s="12">
        <f>(COUNTIFS(Sta!$A:$A,$A79,Sta!$M:$M,"&gt;0.5") +COUNTIFS(Sta!$B:$B,$A79,Sta!$O:$O,"&gt;0.5"))/$D79</f>
        <v>0</v>
      </c>
      <c r="L79" s="7">
        <f>COUNTIFS(Sta!$A:$A,$A79,Sta!$M:$M,"&gt;0.5")/$B79</f>
        <v>0</v>
      </c>
      <c r="M79" s="7">
        <f>COUNTIFS(Sta!$B:$B,$A79,Sta!$O:$O,"&gt;0.5")/$C79</f>
        <v>0</v>
      </c>
      <c r="N79" s="12">
        <f>(COUNTIFS(Sta!$A:$A,$A79,Sta!$M:$M,"&gt;1.5") +COUNTIFS(Sta!$B:$B,$A79,Sta!$O:$O,"&gt;1.5"))/$D79</f>
        <v>0</v>
      </c>
      <c r="O79" s="7">
        <f>COUNTIFS(Sta!$A:$A,$A79,Sta!$M:$M,"&gt;1.5")/$B79</f>
        <v>0</v>
      </c>
      <c r="P79" s="7">
        <f>COUNTIFS(Sta!$B:$B,$A79,Sta!$O:$O,"&gt;1.5")/$C79</f>
        <v>0</v>
      </c>
      <c r="Q79" s="12">
        <f>(COUNTIFS(Sta!$A:$A,$A79,Sta!$N:$N,"&gt;0.5") +COUNTIFS(Sta!$B:$B,$A79,Sta!$P:$P,"&gt;0.5"))/$D79</f>
        <v>0.5</v>
      </c>
      <c r="R79" s="7">
        <f>COUNTIFS(Sta!$A:$A,$A79,Sta!$N:$N,"&gt;0.5")/$B79</f>
        <v>0</v>
      </c>
      <c r="S79" s="7">
        <f>COUNTIFS(Sta!$B:$B,$A79,Sta!$P:$P,"&gt;0.5")/$C79</f>
        <v>1</v>
      </c>
      <c r="T79" s="12">
        <f>(COUNTIFS(Sta!$A:$A,$A79,Sta!$N:$N,"&gt;1.5") +COUNTIFS(Sta!$B:$B,$A79,Sta!$P:$P,"&gt;1.5"))/$D79</f>
        <v>0.5</v>
      </c>
      <c r="U79" s="7">
        <f>COUNTIFS(Sta!$A:$A,$A79,Sta!$N:$N,"&gt;1.5")/$B79</f>
        <v>0</v>
      </c>
      <c r="V79" s="7">
        <f>COUNTIFS(Sta!$B:$B,$A79,Sta!$P:$P,"&gt;1.5")/$C79</f>
        <v>1</v>
      </c>
    </row>
    <row r="80" spans="1:22" x14ac:dyDescent="0.3">
      <c r="A80" t="s">
        <v>294</v>
      </c>
      <c r="B80" s="9">
        <f>COUNTIF(Sta!A:A,A80)</f>
        <v>0</v>
      </c>
      <c r="C80" s="4">
        <f>COUNTIF(Sta!B:B,A80)</f>
        <v>1</v>
      </c>
      <c r="D80" s="4">
        <f t="shared" si="3"/>
        <v>1</v>
      </c>
      <c r="E80" s="12">
        <f>(COUNTIFS(Sta!$A:$A,$A80,Sta!$Q:$Q,"&gt;0.5") +COUNTIFS(Sta!$B:$B,$A80,Sta!$Q:$Q,"&gt;0.5"))/$D80</f>
        <v>0</v>
      </c>
      <c r="F80" s="7" t="e">
        <f>COUNTIFS(Sta!$A:$A,$A80,Sta!$Q:$Q,"&gt;0.5")/$B80</f>
        <v>#DIV/0!</v>
      </c>
      <c r="G80" s="7">
        <f>COUNTIFS(Sta!$B:$B,$A80,Sta!$Q:$Q,"&gt;0.5")/$C80</f>
        <v>0</v>
      </c>
      <c r="H80" s="12">
        <f>(COUNTIFS(Sta!$A:$A,$A80,Sta!$Q:$Q,"&gt;1.5") +COUNTIFS(Sta!$B:$B,$A80,Sta!$Q:$Q,"&gt;1.5"))/$D80</f>
        <v>0</v>
      </c>
      <c r="I80" s="7" t="e">
        <f>COUNTIFS(Sta!$A:$A,$A80,Sta!$Q:$Q,"&gt;1.5")/$B80</f>
        <v>#DIV/0!</v>
      </c>
      <c r="J80" s="7">
        <f>COUNTIFS(Sta!$B:$B,$A80,Sta!$Q:$Q,"&gt;1.5")/$C80</f>
        <v>0</v>
      </c>
      <c r="K80" s="12">
        <f>(COUNTIFS(Sta!$A:$A,$A80,Sta!$M:$M,"&gt;0.5") +COUNTIFS(Sta!$B:$B,$A80,Sta!$O:$O,"&gt;0.5"))/$D80</f>
        <v>0</v>
      </c>
      <c r="L80" s="7" t="e">
        <f>COUNTIFS(Sta!$A:$A,$A80,Sta!$M:$M,"&gt;0.5")/$B80</f>
        <v>#DIV/0!</v>
      </c>
      <c r="M80" s="7">
        <f>COUNTIFS(Sta!$B:$B,$A80,Sta!$O:$O,"&gt;0.5")/$C80</f>
        <v>0</v>
      </c>
      <c r="N80" s="12">
        <f>(COUNTIFS(Sta!$A:$A,$A80,Sta!$M:$M,"&gt;1.5") +COUNTIFS(Sta!$B:$B,$A80,Sta!$O:$O,"&gt;1.5"))/$D80</f>
        <v>0</v>
      </c>
      <c r="O80" s="7" t="e">
        <f>COUNTIFS(Sta!$A:$A,$A80,Sta!$M:$M,"&gt;1.5")/$B80</f>
        <v>#DIV/0!</v>
      </c>
      <c r="P80" s="7">
        <f>COUNTIFS(Sta!$B:$B,$A80,Sta!$O:$O,"&gt;1.5")/$C80</f>
        <v>0</v>
      </c>
      <c r="Q80" s="12">
        <f>(COUNTIFS(Sta!$A:$A,$A80,Sta!$N:$N,"&gt;0.5") +COUNTIFS(Sta!$B:$B,$A80,Sta!$P:$P,"&gt;0.5"))/$D80</f>
        <v>0</v>
      </c>
      <c r="R80" s="7" t="e">
        <f>COUNTIFS(Sta!$A:$A,$A80,Sta!$N:$N,"&gt;0.5")/$B80</f>
        <v>#DIV/0!</v>
      </c>
      <c r="S80" s="7">
        <f>COUNTIFS(Sta!$B:$B,$A80,Sta!$P:$P,"&gt;0.5")/$C80</f>
        <v>0</v>
      </c>
      <c r="T80" s="12">
        <f>(COUNTIFS(Sta!$A:$A,$A80,Sta!$N:$N,"&gt;1.5") +COUNTIFS(Sta!$B:$B,$A80,Sta!$P:$P,"&gt;1.5"))/$D80</f>
        <v>0</v>
      </c>
      <c r="U80" s="7" t="e">
        <f>COUNTIFS(Sta!$A:$A,$A80,Sta!$N:$N,"&gt;1.5")/$B80</f>
        <v>#DIV/0!</v>
      </c>
      <c r="V80" s="7">
        <f>COUNTIFS(Sta!$B:$B,$A80,Sta!$P:$P,"&gt;1.5")/$C80</f>
        <v>0</v>
      </c>
    </row>
    <row r="81" spans="1:22" x14ac:dyDescent="0.3">
      <c r="A81" t="s">
        <v>245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2" t="e">
        <f>(COUNTIFS(Sta!$A:$A,$A81,Sta!$Q:$Q,"&gt;0.5") +COUNTIFS(Sta!$B:$B,$A81,Sta!$Q:$Q,"&gt;0.5"))/$D81</f>
        <v>#DIV/0!</v>
      </c>
      <c r="F81" s="7" t="e">
        <f>COUNTIFS(Sta!$A:$A,$A81,Sta!$Q:$Q,"&gt;0.5")/$B81</f>
        <v>#DIV/0!</v>
      </c>
      <c r="G81" s="7" t="e">
        <f>COUNTIFS(Sta!$B:$B,$A81,Sta!$Q:$Q,"&gt;0.5")/$C81</f>
        <v>#DIV/0!</v>
      </c>
      <c r="H81" s="12" t="e">
        <f>(COUNTIFS(Sta!$A:$A,$A81,Sta!$Q:$Q,"&gt;1.5") +COUNTIFS(Sta!$B:$B,$A81,Sta!$Q:$Q,"&gt;1.5"))/$D81</f>
        <v>#DIV/0!</v>
      </c>
      <c r="I81" s="7" t="e">
        <f>COUNTIFS(Sta!$A:$A,$A81,Sta!$Q:$Q,"&gt;1.5")/$B81</f>
        <v>#DIV/0!</v>
      </c>
      <c r="J81" s="7" t="e">
        <f>COUNTIFS(Sta!$B:$B,$A81,Sta!$Q:$Q,"&gt;1.5")/$C81</f>
        <v>#DIV/0!</v>
      </c>
      <c r="K81" s="12" t="e">
        <f>(COUNTIFS(Sta!$A:$A,$A81,Sta!$M:$M,"&gt;0.5") +COUNTIFS(Sta!$B:$B,$A81,Sta!$O:$O,"&gt;0.5"))/$D81</f>
        <v>#DIV/0!</v>
      </c>
      <c r="L81" s="7" t="e">
        <f>COUNTIFS(Sta!$A:$A,$A81,Sta!$M:$M,"&gt;0.5")/$B81</f>
        <v>#DIV/0!</v>
      </c>
      <c r="M81" s="7" t="e">
        <f>COUNTIFS(Sta!$B:$B,$A81,Sta!$O:$O,"&gt;0.5")/$C81</f>
        <v>#DIV/0!</v>
      </c>
      <c r="N81" s="12" t="e">
        <f>(COUNTIFS(Sta!$A:$A,$A81,Sta!$M:$M,"&gt;1.5") +COUNTIFS(Sta!$B:$B,$A81,Sta!$O:$O,"&gt;1.5"))/$D81</f>
        <v>#DIV/0!</v>
      </c>
      <c r="O81" s="7" t="e">
        <f>COUNTIFS(Sta!$A:$A,$A81,Sta!$M:$M,"&gt;1.5")/$B81</f>
        <v>#DIV/0!</v>
      </c>
      <c r="P81" s="7" t="e">
        <f>COUNTIFS(Sta!$B:$B,$A81,Sta!$O:$O,"&gt;1.5")/$C81</f>
        <v>#DIV/0!</v>
      </c>
      <c r="Q81" s="12" t="e">
        <f>(COUNTIFS(Sta!$A:$A,$A81,Sta!$N:$N,"&gt;0.5") +COUNTIFS(Sta!$B:$B,$A81,Sta!$P:$P,"&gt;0.5"))/$D81</f>
        <v>#DIV/0!</v>
      </c>
      <c r="R81" s="7" t="e">
        <f>COUNTIFS(Sta!$A:$A,$A81,Sta!$N:$N,"&gt;0.5")/$B81</f>
        <v>#DIV/0!</v>
      </c>
      <c r="S81" s="7" t="e">
        <f>COUNTIFS(Sta!$B:$B,$A81,Sta!$P:$P,"&gt;0.5")/$C81</f>
        <v>#DIV/0!</v>
      </c>
      <c r="T81" s="12" t="e">
        <f>(COUNTIFS(Sta!$A:$A,$A81,Sta!$N:$N,"&gt;1.5") +COUNTIFS(Sta!$B:$B,$A81,Sta!$P:$P,"&gt;1.5"))/$D81</f>
        <v>#DIV/0!</v>
      </c>
      <c r="U81" s="7" t="e">
        <f>COUNTIFS(Sta!$A:$A,$A81,Sta!$N:$N,"&gt;1.5")/$B81</f>
        <v>#DIV/0!</v>
      </c>
      <c r="V81" s="7" t="e">
        <f>COUNTIFS(Sta!$B:$B,$A81,Sta!$P:$P,"&gt;1.5")/$C81</f>
        <v>#DIV/0!</v>
      </c>
    </row>
    <row r="82" spans="1:22" x14ac:dyDescent="0.3">
      <c r="A82" t="s">
        <v>317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2" t="e">
        <f>(COUNTIFS(Sta!$A:$A,$A82,Sta!$Q:$Q,"&gt;0.5") +COUNTIFS(Sta!$B:$B,$A82,Sta!$Q:$Q,"&gt;0.5"))/$D82</f>
        <v>#DIV/0!</v>
      </c>
      <c r="F82" s="7" t="e">
        <f>COUNTIFS(Sta!$A:$A,$A82,Sta!$Q:$Q,"&gt;0.5")/$B82</f>
        <v>#DIV/0!</v>
      </c>
      <c r="G82" s="7" t="e">
        <f>COUNTIFS(Sta!$B:$B,$A82,Sta!$Q:$Q,"&gt;0.5")/$C82</f>
        <v>#DIV/0!</v>
      </c>
      <c r="H82" s="12" t="e">
        <f>(COUNTIFS(Sta!$A:$A,$A82,Sta!$Q:$Q,"&gt;1.5") +COUNTIFS(Sta!$B:$B,$A82,Sta!$Q:$Q,"&gt;1.5"))/$D82</f>
        <v>#DIV/0!</v>
      </c>
      <c r="I82" s="7" t="e">
        <f>COUNTIFS(Sta!$A:$A,$A82,Sta!$Q:$Q,"&gt;1.5")/$B82</f>
        <v>#DIV/0!</v>
      </c>
      <c r="J82" s="7" t="e">
        <f>COUNTIFS(Sta!$B:$B,$A82,Sta!$Q:$Q,"&gt;1.5")/$C82</f>
        <v>#DIV/0!</v>
      </c>
      <c r="K82" s="12" t="e">
        <f>(COUNTIFS(Sta!$A:$A,$A82,Sta!$M:$M,"&gt;0.5") +COUNTIFS(Sta!$B:$B,$A82,Sta!$O:$O,"&gt;0.5"))/$D82</f>
        <v>#DIV/0!</v>
      </c>
      <c r="L82" s="7" t="e">
        <f>COUNTIFS(Sta!$A:$A,$A82,Sta!$M:$M,"&gt;0.5")/$B82</f>
        <v>#DIV/0!</v>
      </c>
      <c r="M82" s="7" t="e">
        <f>COUNTIFS(Sta!$B:$B,$A82,Sta!$O:$O,"&gt;0.5")/$C82</f>
        <v>#DIV/0!</v>
      </c>
      <c r="N82" s="12" t="e">
        <f>(COUNTIFS(Sta!$A:$A,$A82,Sta!$M:$M,"&gt;1.5") +COUNTIFS(Sta!$B:$B,$A82,Sta!$O:$O,"&gt;1.5"))/$D82</f>
        <v>#DIV/0!</v>
      </c>
      <c r="O82" s="7" t="e">
        <f>COUNTIFS(Sta!$A:$A,$A82,Sta!$M:$M,"&gt;1.5")/$B82</f>
        <v>#DIV/0!</v>
      </c>
      <c r="P82" s="7" t="e">
        <f>COUNTIFS(Sta!$B:$B,$A82,Sta!$O:$O,"&gt;1.5")/$C82</f>
        <v>#DIV/0!</v>
      </c>
      <c r="Q82" s="12" t="e">
        <f>(COUNTIFS(Sta!$A:$A,$A82,Sta!$N:$N,"&gt;0.5") +COUNTIFS(Sta!$B:$B,$A82,Sta!$P:$P,"&gt;0.5"))/$D82</f>
        <v>#DIV/0!</v>
      </c>
      <c r="R82" s="7" t="e">
        <f>COUNTIFS(Sta!$A:$A,$A82,Sta!$N:$N,"&gt;0.5")/$B82</f>
        <v>#DIV/0!</v>
      </c>
      <c r="S82" s="7" t="e">
        <f>COUNTIFS(Sta!$B:$B,$A82,Sta!$P:$P,"&gt;0.5")/$C82</f>
        <v>#DIV/0!</v>
      </c>
      <c r="T82" s="12" t="e">
        <f>(COUNTIFS(Sta!$A:$A,$A82,Sta!$N:$N,"&gt;1.5") +COUNTIFS(Sta!$B:$B,$A82,Sta!$P:$P,"&gt;1.5"))/$D82</f>
        <v>#DIV/0!</v>
      </c>
      <c r="U82" s="7" t="e">
        <f>COUNTIFS(Sta!$A:$A,$A82,Sta!$N:$N,"&gt;1.5")/$B82</f>
        <v>#DIV/0!</v>
      </c>
      <c r="V82" s="7" t="e">
        <f>COUNTIFS(Sta!$B:$B,$A82,Sta!$P:$P,"&gt;1.5")/$C82</f>
        <v>#DIV/0!</v>
      </c>
    </row>
    <row r="83" spans="1:22" x14ac:dyDescent="0.3">
      <c r="A83" t="s">
        <v>487</v>
      </c>
      <c r="B83" s="9">
        <f>COUNTIF(Sta!A:A,A83)</f>
        <v>6</v>
      </c>
      <c r="C83" s="4">
        <f>COUNTIF(Sta!B:B,A83)</f>
        <v>7</v>
      </c>
      <c r="D83" s="4">
        <f t="shared" si="3"/>
        <v>13</v>
      </c>
      <c r="E83" s="12">
        <f>(COUNTIFS(Sta!$A:$A,$A83,Sta!$Q:$Q,"&gt;0.5") +COUNTIFS(Sta!$B:$B,$A83,Sta!$Q:$Q,"&gt;0.5"))/$D83</f>
        <v>0.84615384615384615</v>
      </c>
      <c r="F83" s="7">
        <f>COUNTIFS(Sta!$A:$A,$A83,Sta!$Q:$Q,"&gt;0.5")/$B83</f>
        <v>1</v>
      </c>
      <c r="G83" s="7">
        <f>COUNTIFS(Sta!$B:$B,$A83,Sta!$Q:$Q,"&gt;0.5")/$C83</f>
        <v>0.7142857142857143</v>
      </c>
      <c r="H83" s="12">
        <f>(COUNTIFS(Sta!$A:$A,$A83,Sta!$Q:$Q,"&gt;1.5") +COUNTIFS(Sta!$B:$B,$A83,Sta!$Q:$Q,"&gt;1.5"))/$D83</f>
        <v>7.6923076923076927E-2</v>
      </c>
      <c r="I83" s="7">
        <f>COUNTIFS(Sta!$A:$A,$A83,Sta!$Q:$Q,"&gt;1.5")/$B83</f>
        <v>0</v>
      </c>
      <c r="J83" s="7">
        <f>COUNTIFS(Sta!$B:$B,$A83,Sta!$Q:$Q,"&gt;1.5")/$C83</f>
        <v>0.14285714285714285</v>
      </c>
      <c r="K83" s="12">
        <f>(COUNTIFS(Sta!$A:$A,$A83,Sta!$M:$M,"&gt;0.5") +COUNTIFS(Sta!$B:$B,$A83,Sta!$O:$O,"&gt;0.5"))/$D83</f>
        <v>0.38461538461538464</v>
      </c>
      <c r="L83" s="7">
        <f>COUNTIFS(Sta!$A:$A,$A83,Sta!$M:$M,"&gt;0.5")/$B83</f>
        <v>0.33333333333333331</v>
      </c>
      <c r="M83" s="7">
        <f>COUNTIFS(Sta!$B:$B,$A83,Sta!$O:$O,"&gt;0.5")/$C83</f>
        <v>0.42857142857142855</v>
      </c>
      <c r="N83" s="12">
        <f>(COUNTIFS(Sta!$A:$A,$A83,Sta!$M:$M,"&gt;1.5") +COUNTIFS(Sta!$B:$B,$A83,Sta!$O:$O,"&gt;1.5"))/$D83</f>
        <v>0</v>
      </c>
      <c r="O83" s="7">
        <f>COUNTIFS(Sta!$A:$A,$A83,Sta!$M:$M,"&gt;1.5")/$B83</f>
        <v>0</v>
      </c>
      <c r="P83" s="7">
        <f>COUNTIFS(Sta!$B:$B,$A83,Sta!$O:$O,"&gt;1.5")/$C83</f>
        <v>0</v>
      </c>
      <c r="Q83" s="12">
        <f>(COUNTIFS(Sta!$A:$A,$A83,Sta!$N:$N,"&gt;0.5") +COUNTIFS(Sta!$B:$B,$A83,Sta!$P:$P,"&gt;0.5"))/$D83</f>
        <v>0.53846153846153844</v>
      </c>
      <c r="R83" s="7">
        <f>COUNTIFS(Sta!$A:$A,$A83,Sta!$N:$N,"&gt;0.5")/$B83</f>
        <v>0.66666666666666663</v>
      </c>
      <c r="S83" s="7">
        <f>COUNTIFS(Sta!$B:$B,$A83,Sta!$P:$P,"&gt;0.5")/$C83</f>
        <v>0.42857142857142855</v>
      </c>
      <c r="T83" s="12">
        <f>(COUNTIFS(Sta!$A:$A,$A83,Sta!$N:$N,"&gt;1.5") +COUNTIFS(Sta!$B:$B,$A83,Sta!$P:$P,"&gt;1.5"))/$D83</f>
        <v>7.6923076923076927E-2</v>
      </c>
      <c r="U83" s="7">
        <f>COUNTIFS(Sta!$A:$A,$A83,Sta!$N:$N,"&gt;1.5")/$B83</f>
        <v>0</v>
      </c>
      <c r="V83" s="7">
        <f>COUNTIFS(Sta!$B:$B,$A83,Sta!$P:$P,"&gt;1.5")/$C83</f>
        <v>0.14285714285714285</v>
      </c>
    </row>
    <row r="84" spans="1:22" x14ac:dyDescent="0.3">
      <c r="A84" t="s">
        <v>214</v>
      </c>
      <c r="B84" s="9">
        <f>COUNTIF(Sta!A:A,A84)</f>
        <v>1</v>
      </c>
      <c r="C84" s="4">
        <f>COUNTIF(Sta!B:B,A84)</f>
        <v>1</v>
      </c>
      <c r="D84" s="4">
        <f t="shared" si="3"/>
        <v>2</v>
      </c>
      <c r="E84" s="12">
        <f>(COUNTIFS(Sta!$A:$A,$A84,Sta!$Q:$Q,"&gt;0.5") +COUNTIFS(Sta!$B:$B,$A84,Sta!$Q:$Q,"&gt;0.5"))/$D84</f>
        <v>0.5</v>
      </c>
      <c r="F84" s="7">
        <f>COUNTIFS(Sta!$A:$A,$A84,Sta!$Q:$Q,"&gt;0.5")/$B84</f>
        <v>0</v>
      </c>
      <c r="G84" s="7">
        <f>COUNTIFS(Sta!$B:$B,$A84,Sta!$Q:$Q,"&gt;0.5")/$C84</f>
        <v>1</v>
      </c>
      <c r="H84" s="12">
        <f>(COUNTIFS(Sta!$A:$A,$A84,Sta!$Q:$Q,"&gt;1.5") +COUNTIFS(Sta!$B:$B,$A84,Sta!$Q:$Q,"&gt;1.5"))/$D84</f>
        <v>0.5</v>
      </c>
      <c r="I84" s="7">
        <f>COUNTIFS(Sta!$A:$A,$A84,Sta!$Q:$Q,"&gt;1.5")/$B84</f>
        <v>0</v>
      </c>
      <c r="J84" s="7">
        <f>COUNTIFS(Sta!$B:$B,$A84,Sta!$Q:$Q,"&gt;1.5")/$C84</f>
        <v>1</v>
      </c>
      <c r="K84" s="12">
        <f>(COUNTIFS(Sta!$A:$A,$A84,Sta!$M:$M,"&gt;0.5") +COUNTIFS(Sta!$B:$B,$A84,Sta!$O:$O,"&gt;0.5"))/$D84</f>
        <v>0.5</v>
      </c>
      <c r="L84" s="7">
        <f>COUNTIFS(Sta!$A:$A,$A84,Sta!$M:$M,"&gt;0.5")/$B84</f>
        <v>0</v>
      </c>
      <c r="M84" s="7">
        <f>COUNTIFS(Sta!$B:$B,$A84,Sta!$O:$O,"&gt;0.5")/$C84</f>
        <v>1</v>
      </c>
      <c r="N84" s="12">
        <f>(COUNTIFS(Sta!$A:$A,$A84,Sta!$M:$M,"&gt;1.5") +COUNTIFS(Sta!$B:$B,$A84,Sta!$O:$O,"&gt;1.5"))/$D84</f>
        <v>0</v>
      </c>
      <c r="O84" s="7">
        <f>COUNTIFS(Sta!$A:$A,$A84,Sta!$M:$M,"&gt;1.5")/$B84</f>
        <v>0</v>
      </c>
      <c r="P84" s="7">
        <f>COUNTIFS(Sta!$B:$B,$A84,Sta!$O:$O,"&gt;1.5")/$C84</f>
        <v>0</v>
      </c>
      <c r="Q84" s="12">
        <f>(COUNTIFS(Sta!$A:$A,$A84,Sta!$N:$N,"&gt;0.5") +COUNTIFS(Sta!$B:$B,$A84,Sta!$P:$P,"&gt;0.5"))/$D84</f>
        <v>0.5</v>
      </c>
      <c r="R84" s="7">
        <f>COUNTIFS(Sta!$A:$A,$A84,Sta!$N:$N,"&gt;0.5")/$B84</f>
        <v>0</v>
      </c>
      <c r="S84" s="7">
        <f>COUNTIFS(Sta!$B:$B,$A84,Sta!$P:$P,"&gt;0.5")/$C84</f>
        <v>1</v>
      </c>
      <c r="T84" s="12">
        <f>(COUNTIFS(Sta!$A:$A,$A84,Sta!$N:$N,"&gt;1.5") +COUNTIFS(Sta!$B:$B,$A84,Sta!$P:$P,"&gt;1.5"))/$D84</f>
        <v>0</v>
      </c>
      <c r="U84" s="7">
        <f>COUNTIFS(Sta!$A:$A,$A84,Sta!$N:$N,"&gt;1.5")/$B84</f>
        <v>0</v>
      </c>
      <c r="V84" s="7">
        <f>COUNTIFS(Sta!$B:$B,$A84,Sta!$P:$P,"&gt;1.5")/$C84</f>
        <v>0</v>
      </c>
    </row>
    <row r="85" spans="1:22" x14ac:dyDescent="0.3">
      <c r="A85" t="s">
        <v>529</v>
      </c>
      <c r="B85" s="9">
        <f>COUNTIF(Sta!A:A,A85)</f>
        <v>9</v>
      </c>
      <c r="C85" s="4">
        <f>COUNTIF(Sta!B:B,A85)</f>
        <v>8</v>
      </c>
      <c r="D85" s="4">
        <f t="shared" si="3"/>
        <v>17</v>
      </c>
      <c r="E85" s="12">
        <f>(COUNTIFS(Sta!$A:$A,$A85,Sta!$Q:$Q,"&gt;0.5") +COUNTIFS(Sta!$B:$B,$A85,Sta!$Q:$Q,"&gt;0.5"))/$D85</f>
        <v>0.76470588235294112</v>
      </c>
      <c r="F85" s="7">
        <f>COUNTIFS(Sta!$A:$A,$A85,Sta!$Q:$Q,"&gt;0.5")/$B85</f>
        <v>0.77777777777777779</v>
      </c>
      <c r="G85" s="7">
        <f>COUNTIFS(Sta!$B:$B,$A85,Sta!$Q:$Q,"&gt;0.5")/$C85</f>
        <v>0.75</v>
      </c>
      <c r="H85" s="12">
        <f>(COUNTIFS(Sta!$A:$A,$A85,Sta!$Q:$Q,"&gt;1.5") +COUNTIFS(Sta!$B:$B,$A85,Sta!$Q:$Q,"&gt;1.5"))/$D85</f>
        <v>0.35294117647058826</v>
      </c>
      <c r="I85" s="7">
        <f>COUNTIFS(Sta!$A:$A,$A85,Sta!$Q:$Q,"&gt;1.5")/$B85</f>
        <v>0.22222222222222221</v>
      </c>
      <c r="J85" s="7">
        <f>COUNTIFS(Sta!$B:$B,$A85,Sta!$Q:$Q,"&gt;1.5")/$C85</f>
        <v>0.5</v>
      </c>
      <c r="K85" s="12">
        <f>(COUNTIFS(Sta!$A:$A,$A85,Sta!$M:$M,"&gt;0.5") +COUNTIFS(Sta!$B:$B,$A85,Sta!$O:$O,"&gt;0.5"))/$D85</f>
        <v>0.52941176470588236</v>
      </c>
      <c r="L85" s="7">
        <f>COUNTIFS(Sta!$A:$A,$A85,Sta!$M:$M,"&gt;0.5")/$B85</f>
        <v>0.44444444444444442</v>
      </c>
      <c r="M85" s="7">
        <f>COUNTIFS(Sta!$B:$B,$A85,Sta!$O:$O,"&gt;0.5")/$C85</f>
        <v>0.625</v>
      </c>
      <c r="N85" s="12">
        <f>(COUNTIFS(Sta!$A:$A,$A85,Sta!$M:$M,"&gt;1.5") +COUNTIFS(Sta!$B:$B,$A85,Sta!$O:$O,"&gt;1.5"))/$D85</f>
        <v>0.11764705882352941</v>
      </c>
      <c r="O85" s="7">
        <f>COUNTIFS(Sta!$A:$A,$A85,Sta!$M:$M,"&gt;1.5")/$B85</f>
        <v>0.1111111111111111</v>
      </c>
      <c r="P85" s="7">
        <f>COUNTIFS(Sta!$B:$B,$A85,Sta!$O:$O,"&gt;1.5")/$C85</f>
        <v>0.125</v>
      </c>
      <c r="Q85" s="12">
        <f>(COUNTIFS(Sta!$A:$A,$A85,Sta!$N:$N,"&gt;0.5") +COUNTIFS(Sta!$B:$B,$A85,Sta!$P:$P,"&gt;0.5"))/$D85</f>
        <v>0.58823529411764708</v>
      </c>
      <c r="R85" s="7">
        <f>COUNTIFS(Sta!$A:$A,$A85,Sta!$N:$N,"&gt;0.5")/$B85</f>
        <v>0.55555555555555558</v>
      </c>
      <c r="S85" s="7">
        <f>COUNTIFS(Sta!$B:$B,$A85,Sta!$P:$P,"&gt;0.5")/$C85</f>
        <v>0.625</v>
      </c>
      <c r="T85" s="12">
        <f>(COUNTIFS(Sta!$A:$A,$A85,Sta!$N:$N,"&gt;1.5") +COUNTIFS(Sta!$B:$B,$A85,Sta!$P:$P,"&gt;1.5"))/$D85</f>
        <v>0.11764705882352941</v>
      </c>
      <c r="U85" s="7">
        <f>COUNTIFS(Sta!$A:$A,$A85,Sta!$N:$N,"&gt;1.5")/$B85</f>
        <v>0</v>
      </c>
      <c r="V85" s="7">
        <f>COUNTIFS(Sta!$B:$B,$A85,Sta!$P:$P,"&gt;1.5")/$C85</f>
        <v>0.25</v>
      </c>
    </row>
    <row r="86" spans="1:22" x14ac:dyDescent="0.3">
      <c r="A86" t="s">
        <v>187</v>
      </c>
      <c r="B86" s="9">
        <f>COUNTIF(Sta!A:A,A86)</f>
        <v>1</v>
      </c>
      <c r="C86" s="4">
        <f>COUNTIF(Sta!B:B,A86)</f>
        <v>1</v>
      </c>
      <c r="D86" s="4">
        <f t="shared" si="3"/>
        <v>2</v>
      </c>
      <c r="E86" s="12">
        <f>(COUNTIFS(Sta!$A:$A,$A86,Sta!$Q:$Q,"&gt;0.5") +COUNTIFS(Sta!$B:$B,$A86,Sta!$Q:$Q,"&gt;0.5"))/$D86</f>
        <v>0.5</v>
      </c>
      <c r="F86" s="7">
        <f>COUNTIFS(Sta!$A:$A,$A86,Sta!$Q:$Q,"&gt;0.5")/$B86</f>
        <v>0</v>
      </c>
      <c r="G86" s="7">
        <f>COUNTIFS(Sta!$B:$B,$A86,Sta!$Q:$Q,"&gt;0.5")/$C86</f>
        <v>1</v>
      </c>
      <c r="H86" s="12">
        <f>(COUNTIFS(Sta!$A:$A,$A86,Sta!$Q:$Q,"&gt;1.5") +COUNTIFS(Sta!$B:$B,$A86,Sta!$Q:$Q,"&gt;1.5"))/$D86</f>
        <v>0</v>
      </c>
      <c r="I86" s="7">
        <f>COUNTIFS(Sta!$A:$A,$A86,Sta!$Q:$Q,"&gt;1.5")/$B86</f>
        <v>0</v>
      </c>
      <c r="J86" s="7">
        <f>COUNTIFS(Sta!$B:$B,$A86,Sta!$Q:$Q,"&gt;1.5")/$C86</f>
        <v>0</v>
      </c>
      <c r="K86" s="12">
        <f>(COUNTIFS(Sta!$A:$A,$A86,Sta!$M:$M,"&gt;0.5") +COUNTIFS(Sta!$B:$B,$A86,Sta!$O:$O,"&gt;0.5"))/$D86</f>
        <v>0.5</v>
      </c>
      <c r="L86" s="7">
        <f>COUNTIFS(Sta!$A:$A,$A86,Sta!$M:$M,"&gt;0.5")/$B86</f>
        <v>0</v>
      </c>
      <c r="M86" s="7">
        <f>COUNTIFS(Sta!$B:$B,$A86,Sta!$O:$O,"&gt;0.5")/$C86</f>
        <v>1</v>
      </c>
      <c r="N86" s="12">
        <f>(COUNTIFS(Sta!$A:$A,$A86,Sta!$M:$M,"&gt;1.5") +COUNTIFS(Sta!$B:$B,$A86,Sta!$O:$O,"&gt;1.5"))/$D86</f>
        <v>0</v>
      </c>
      <c r="O86" s="7">
        <f>COUNTIFS(Sta!$A:$A,$A86,Sta!$M:$M,"&gt;1.5")/$B86</f>
        <v>0</v>
      </c>
      <c r="P86" s="7">
        <f>COUNTIFS(Sta!$B:$B,$A86,Sta!$O:$O,"&gt;1.5")/$C86</f>
        <v>0</v>
      </c>
      <c r="Q86" s="12">
        <f>(COUNTIFS(Sta!$A:$A,$A86,Sta!$N:$N,"&gt;0.5") +COUNTIFS(Sta!$B:$B,$A86,Sta!$P:$P,"&gt;0.5"))/$D86</f>
        <v>0</v>
      </c>
      <c r="R86" s="7">
        <f>COUNTIFS(Sta!$A:$A,$A86,Sta!$N:$N,"&gt;0.5")/$B86</f>
        <v>0</v>
      </c>
      <c r="S86" s="7">
        <f>COUNTIFS(Sta!$B:$B,$A86,Sta!$P:$P,"&gt;0.5")/$C86</f>
        <v>0</v>
      </c>
      <c r="T86" s="12">
        <f>(COUNTIFS(Sta!$A:$A,$A86,Sta!$N:$N,"&gt;1.5") +COUNTIFS(Sta!$B:$B,$A86,Sta!$P:$P,"&gt;1.5"))/$D86</f>
        <v>0</v>
      </c>
      <c r="U86" s="7">
        <f>COUNTIFS(Sta!$A:$A,$A86,Sta!$N:$N,"&gt;1.5")/$B86</f>
        <v>0</v>
      </c>
      <c r="V86" s="7">
        <f>COUNTIFS(Sta!$B:$B,$A86,Sta!$P:$P,"&gt;1.5")/$C86</f>
        <v>0</v>
      </c>
    </row>
    <row r="87" spans="1:22" x14ac:dyDescent="0.3">
      <c r="A87" t="s">
        <v>339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2" t="e">
        <f>(COUNTIFS(Sta!$A:$A,$A87,Sta!$Q:$Q,"&gt;0.5") +COUNTIFS(Sta!$B:$B,$A87,Sta!$Q:$Q,"&gt;0.5"))/$D87</f>
        <v>#DIV/0!</v>
      </c>
      <c r="F87" s="7" t="e">
        <f>COUNTIFS(Sta!$A:$A,$A87,Sta!$Q:$Q,"&gt;0.5")/$B87</f>
        <v>#DIV/0!</v>
      </c>
      <c r="G87" s="7" t="e">
        <f>COUNTIFS(Sta!$B:$B,$A87,Sta!$Q:$Q,"&gt;0.5")/$C87</f>
        <v>#DIV/0!</v>
      </c>
      <c r="H87" s="12" t="e">
        <f>(COUNTIFS(Sta!$A:$A,$A87,Sta!$Q:$Q,"&gt;1.5") +COUNTIFS(Sta!$B:$B,$A87,Sta!$Q:$Q,"&gt;1.5"))/$D87</f>
        <v>#DIV/0!</v>
      </c>
      <c r="I87" s="7" t="e">
        <f>COUNTIFS(Sta!$A:$A,$A87,Sta!$Q:$Q,"&gt;1.5")/$B87</f>
        <v>#DIV/0!</v>
      </c>
      <c r="J87" s="7" t="e">
        <f>COUNTIFS(Sta!$B:$B,$A87,Sta!$Q:$Q,"&gt;1.5")/$C87</f>
        <v>#DIV/0!</v>
      </c>
      <c r="K87" s="12" t="e">
        <f>(COUNTIFS(Sta!$A:$A,$A87,Sta!$M:$M,"&gt;0.5") +COUNTIFS(Sta!$B:$B,$A87,Sta!$O:$O,"&gt;0.5"))/$D87</f>
        <v>#DIV/0!</v>
      </c>
      <c r="L87" s="7" t="e">
        <f>COUNTIFS(Sta!$A:$A,$A87,Sta!$M:$M,"&gt;0.5")/$B87</f>
        <v>#DIV/0!</v>
      </c>
      <c r="M87" s="7" t="e">
        <f>COUNTIFS(Sta!$B:$B,$A87,Sta!$O:$O,"&gt;0.5")/$C87</f>
        <v>#DIV/0!</v>
      </c>
      <c r="N87" s="12" t="e">
        <f>(COUNTIFS(Sta!$A:$A,$A87,Sta!$M:$M,"&gt;1.5") +COUNTIFS(Sta!$B:$B,$A87,Sta!$O:$O,"&gt;1.5"))/$D87</f>
        <v>#DIV/0!</v>
      </c>
      <c r="O87" s="7" t="e">
        <f>COUNTIFS(Sta!$A:$A,$A87,Sta!$M:$M,"&gt;1.5")/$B87</f>
        <v>#DIV/0!</v>
      </c>
      <c r="P87" s="7" t="e">
        <f>COUNTIFS(Sta!$B:$B,$A87,Sta!$O:$O,"&gt;1.5")/$C87</f>
        <v>#DIV/0!</v>
      </c>
      <c r="Q87" s="12" t="e">
        <f>(COUNTIFS(Sta!$A:$A,$A87,Sta!$N:$N,"&gt;0.5") +COUNTIFS(Sta!$B:$B,$A87,Sta!$P:$P,"&gt;0.5"))/$D87</f>
        <v>#DIV/0!</v>
      </c>
      <c r="R87" s="7" t="e">
        <f>COUNTIFS(Sta!$A:$A,$A87,Sta!$N:$N,"&gt;0.5")/$B87</f>
        <v>#DIV/0!</v>
      </c>
      <c r="S87" s="7" t="e">
        <f>COUNTIFS(Sta!$B:$B,$A87,Sta!$P:$P,"&gt;0.5")/$C87</f>
        <v>#DIV/0!</v>
      </c>
      <c r="T87" s="12" t="e">
        <f>(COUNTIFS(Sta!$A:$A,$A87,Sta!$N:$N,"&gt;1.5") +COUNTIFS(Sta!$B:$B,$A87,Sta!$P:$P,"&gt;1.5"))/$D87</f>
        <v>#DIV/0!</v>
      </c>
      <c r="U87" s="7" t="e">
        <f>COUNTIFS(Sta!$A:$A,$A87,Sta!$N:$N,"&gt;1.5")/$B87</f>
        <v>#DIV/0!</v>
      </c>
      <c r="V87" s="7" t="e">
        <f>COUNTIFS(Sta!$B:$B,$A87,Sta!$P:$P,"&gt;1.5")/$C87</f>
        <v>#DIV/0!</v>
      </c>
    </row>
    <row r="88" spans="1:22" x14ac:dyDescent="0.3">
      <c r="A88" t="s">
        <v>368</v>
      </c>
      <c r="B88" s="9">
        <f>COUNTIF(Sta!A:A,A88)</f>
        <v>1</v>
      </c>
      <c r="C88" s="4">
        <f>COUNTIF(Sta!B:B,A88)</f>
        <v>0</v>
      </c>
      <c r="D88" s="4">
        <f t="shared" si="3"/>
        <v>1</v>
      </c>
      <c r="E88" s="12">
        <f>(COUNTIFS(Sta!$A:$A,$A88,Sta!$Q:$Q,"&gt;0.5") +COUNTIFS(Sta!$B:$B,$A88,Sta!$Q:$Q,"&gt;0.5"))/$D88</f>
        <v>1</v>
      </c>
      <c r="F88" s="7">
        <f>COUNTIFS(Sta!$A:$A,$A88,Sta!$Q:$Q,"&gt;0.5")/$B88</f>
        <v>1</v>
      </c>
      <c r="G88" s="7" t="e">
        <f>COUNTIFS(Sta!$B:$B,$A88,Sta!$Q:$Q,"&gt;0.5")/$C88</f>
        <v>#DIV/0!</v>
      </c>
      <c r="H88" s="12">
        <f>(COUNTIFS(Sta!$A:$A,$A88,Sta!$Q:$Q,"&gt;1.5") +COUNTIFS(Sta!$B:$B,$A88,Sta!$Q:$Q,"&gt;1.5"))/$D88</f>
        <v>0</v>
      </c>
      <c r="I88" s="7">
        <f>COUNTIFS(Sta!$A:$A,$A88,Sta!$Q:$Q,"&gt;1.5")/$B88</f>
        <v>0</v>
      </c>
      <c r="J88" s="7" t="e">
        <f>COUNTIFS(Sta!$B:$B,$A88,Sta!$Q:$Q,"&gt;1.5")/$C88</f>
        <v>#DIV/0!</v>
      </c>
      <c r="K88" s="12">
        <f>(COUNTIFS(Sta!$A:$A,$A88,Sta!$M:$M,"&gt;0.5") +COUNTIFS(Sta!$B:$B,$A88,Sta!$O:$O,"&gt;0.5"))/$D88</f>
        <v>0</v>
      </c>
      <c r="L88" s="7">
        <f>COUNTIFS(Sta!$A:$A,$A88,Sta!$M:$M,"&gt;0.5")/$B88</f>
        <v>0</v>
      </c>
      <c r="M88" s="7" t="e">
        <f>COUNTIFS(Sta!$B:$B,$A88,Sta!$O:$O,"&gt;0.5")/$C88</f>
        <v>#DIV/0!</v>
      </c>
      <c r="N88" s="12">
        <f>(COUNTIFS(Sta!$A:$A,$A88,Sta!$M:$M,"&gt;1.5") +COUNTIFS(Sta!$B:$B,$A88,Sta!$O:$O,"&gt;1.5"))/$D88</f>
        <v>0</v>
      </c>
      <c r="O88" s="7">
        <f>COUNTIFS(Sta!$A:$A,$A88,Sta!$M:$M,"&gt;1.5")/$B88</f>
        <v>0</v>
      </c>
      <c r="P88" s="7" t="e">
        <f>COUNTIFS(Sta!$B:$B,$A88,Sta!$O:$O,"&gt;1.5")/$C88</f>
        <v>#DIV/0!</v>
      </c>
      <c r="Q88" s="12">
        <f>(COUNTIFS(Sta!$A:$A,$A88,Sta!$N:$N,"&gt;0.5") +COUNTIFS(Sta!$B:$B,$A88,Sta!$P:$P,"&gt;0.5"))/$D88</f>
        <v>1</v>
      </c>
      <c r="R88" s="7">
        <f>COUNTIFS(Sta!$A:$A,$A88,Sta!$N:$N,"&gt;0.5")/$B88</f>
        <v>1</v>
      </c>
      <c r="S88" s="7" t="e">
        <f>COUNTIFS(Sta!$B:$B,$A88,Sta!$P:$P,"&gt;0.5")/$C88</f>
        <v>#DIV/0!</v>
      </c>
      <c r="T88" s="12">
        <f>(COUNTIFS(Sta!$A:$A,$A88,Sta!$N:$N,"&gt;1.5") +COUNTIFS(Sta!$B:$B,$A88,Sta!$P:$P,"&gt;1.5"))/$D88</f>
        <v>0</v>
      </c>
      <c r="U88" s="7">
        <f>COUNTIFS(Sta!$A:$A,$A88,Sta!$N:$N,"&gt;1.5")/$B88</f>
        <v>0</v>
      </c>
      <c r="V88" s="7" t="e">
        <f>COUNTIFS(Sta!$B:$B,$A88,Sta!$P:$P,"&gt;1.5")/$C88</f>
        <v>#DIV/0!</v>
      </c>
    </row>
    <row r="89" spans="1:22" x14ac:dyDescent="0.3">
      <c r="A89" t="s">
        <v>20</v>
      </c>
      <c r="B89" s="9">
        <f>COUNTIF(Sta!A:A,A89)</f>
        <v>0</v>
      </c>
      <c r="C89" s="4">
        <f>COUNTIF(Sta!B:B,A89)</f>
        <v>1</v>
      </c>
      <c r="D89" s="4">
        <f t="shared" si="3"/>
        <v>1</v>
      </c>
      <c r="E89" s="12">
        <f>(COUNTIFS(Sta!$A:$A,$A89,Sta!$Q:$Q,"&gt;0.5") +COUNTIFS(Sta!$B:$B,$A89,Sta!$Q:$Q,"&gt;0.5"))/$D89</f>
        <v>1</v>
      </c>
      <c r="F89" s="7" t="e">
        <f>COUNTIFS(Sta!$A:$A,$A89,Sta!$Q:$Q,"&gt;0.5")/$B89</f>
        <v>#DIV/0!</v>
      </c>
      <c r="G89" s="7">
        <f>COUNTIFS(Sta!$B:$B,$A89,Sta!$Q:$Q,"&gt;0.5")/$C89</f>
        <v>1</v>
      </c>
      <c r="H89" s="12">
        <f>(COUNTIFS(Sta!$A:$A,$A89,Sta!$Q:$Q,"&gt;1.5") +COUNTIFS(Sta!$B:$B,$A89,Sta!$Q:$Q,"&gt;1.5"))/$D89</f>
        <v>1</v>
      </c>
      <c r="I89" s="7" t="e">
        <f>COUNTIFS(Sta!$A:$A,$A89,Sta!$Q:$Q,"&gt;1.5")/$B89</f>
        <v>#DIV/0!</v>
      </c>
      <c r="J89" s="7">
        <f>COUNTIFS(Sta!$B:$B,$A89,Sta!$Q:$Q,"&gt;1.5")/$C89</f>
        <v>1</v>
      </c>
      <c r="K89" s="12">
        <f>(COUNTIFS(Sta!$A:$A,$A89,Sta!$M:$M,"&gt;0.5") +COUNTIFS(Sta!$B:$B,$A89,Sta!$O:$O,"&gt;0.5"))/$D89</f>
        <v>1</v>
      </c>
      <c r="L89" s="7" t="e">
        <f>COUNTIFS(Sta!$A:$A,$A89,Sta!$M:$M,"&gt;0.5")/$B89</f>
        <v>#DIV/0!</v>
      </c>
      <c r="M89" s="7">
        <f>COUNTIFS(Sta!$B:$B,$A89,Sta!$O:$O,"&gt;0.5")/$C89</f>
        <v>1</v>
      </c>
      <c r="N89" s="12">
        <f>(COUNTIFS(Sta!$A:$A,$A89,Sta!$M:$M,"&gt;1.5") +COUNTIFS(Sta!$B:$B,$A89,Sta!$O:$O,"&gt;1.5"))/$D89</f>
        <v>1</v>
      </c>
      <c r="O89" s="7" t="e">
        <f>COUNTIFS(Sta!$A:$A,$A89,Sta!$M:$M,"&gt;1.5")/$B89</f>
        <v>#DIV/0!</v>
      </c>
      <c r="P89" s="7">
        <f>COUNTIFS(Sta!$B:$B,$A89,Sta!$O:$O,"&gt;1.5")/$C89</f>
        <v>1</v>
      </c>
      <c r="Q89" s="12">
        <f>(COUNTIFS(Sta!$A:$A,$A89,Sta!$N:$N,"&gt;0.5") +COUNTIFS(Sta!$B:$B,$A89,Sta!$P:$P,"&gt;0.5"))/$D89</f>
        <v>0</v>
      </c>
      <c r="R89" s="7" t="e">
        <f>COUNTIFS(Sta!$A:$A,$A89,Sta!$N:$N,"&gt;0.5")/$B89</f>
        <v>#DIV/0!</v>
      </c>
      <c r="S89" s="7">
        <f>COUNTIFS(Sta!$B:$B,$A89,Sta!$P:$P,"&gt;0.5")/$C89</f>
        <v>0</v>
      </c>
      <c r="T89" s="12">
        <f>(COUNTIFS(Sta!$A:$A,$A89,Sta!$N:$N,"&gt;1.5") +COUNTIFS(Sta!$B:$B,$A89,Sta!$P:$P,"&gt;1.5"))/$D89</f>
        <v>0</v>
      </c>
      <c r="U89" s="7" t="e">
        <f>COUNTIFS(Sta!$A:$A,$A89,Sta!$N:$N,"&gt;1.5")/$B89</f>
        <v>#DIV/0!</v>
      </c>
      <c r="V89" s="7">
        <f>COUNTIFS(Sta!$B:$B,$A89,Sta!$P:$P,"&gt;1.5")/$C89</f>
        <v>0</v>
      </c>
    </row>
    <row r="90" spans="1:22" x14ac:dyDescent="0.3">
      <c r="A90" t="s">
        <v>446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2" t="e">
        <f>(COUNTIFS(Sta!$A:$A,$A90,Sta!$Q:$Q,"&gt;0.5") +COUNTIFS(Sta!$B:$B,$A90,Sta!$Q:$Q,"&gt;0.5"))/$D90</f>
        <v>#DIV/0!</v>
      </c>
      <c r="F90" s="7" t="e">
        <f>COUNTIFS(Sta!$A:$A,$A90,Sta!$Q:$Q,"&gt;0.5")/$B90</f>
        <v>#DIV/0!</v>
      </c>
      <c r="G90" s="7" t="e">
        <f>COUNTIFS(Sta!$B:$B,$A90,Sta!$Q:$Q,"&gt;0.5")/$C90</f>
        <v>#DIV/0!</v>
      </c>
      <c r="H90" s="12" t="e">
        <f>(COUNTIFS(Sta!$A:$A,$A90,Sta!$Q:$Q,"&gt;1.5") +COUNTIFS(Sta!$B:$B,$A90,Sta!$Q:$Q,"&gt;1.5"))/$D90</f>
        <v>#DIV/0!</v>
      </c>
      <c r="I90" s="7" t="e">
        <f>COUNTIFS(Sta!$A:$A,$A90,Sta!$Q:$Q,"&gt;1.5")/$B90</f>
        <v>#DIV/0!</v>
      </c>
      <c r="J90" s="7" t="e">
        <f>COUNTIFS(Sta!$B:$B,$A90,Sta!$Q:$Q,"&gt;1.5")/$C90</f>
        <v>#DIV/0!</v>
      </c>
      <c r="K90" s="12" t="e">
        <f>(COUNTIFS(Sta!$A:$A,$A90,Sta!$M:$M,"&gt;0.5") +COUNTIFS(Sta!$B:$B,$A90,Sta!$O:$O,"&gt;0.5"))/$D90</f>
        <v>#DIV/0!</v>
      </c>
      <c r="L90" s="7" t="e">
        <f>COUNTIFS(Sta!$A:$A,$A90,Sta!$M:$M,"&gt;0.5")/$B90</f>
        <v>#DIV/0!</v>
      </c>
      <c r="M90" s="7" t="e">
        <f>COUNTIFS(Sta!$B:$B,$A90,Sta!$O:$O,"&gt;0.5")/$C90</f>
        <v>#DIV/0!</v>
      </c>
      <c r="N90" s="12" t="e">
        <f>(COUNTIFS(Sta!$A:$A,$A90,Sta!$M:$M,"&gt;1.5") +COUNTIFS(Sta!$B:$B,$A90,Sta!$O:$O,"&gt;1.5"))/$D90</f>
        <v>#DIV/0!</v>
      </c>
      <c r="O90" s="7" t="e">
        <f>COUNTIFS(Sta!$A:$A,$A90,Sta!$M:$M,"&gt;1.5")/$B90</f>
        <v>#DIV/0!</v>
      </c>
      <c r="P90" s="7" t="e">
        <f>COUNTIFS(Sta!$B:$B,$A90,Sta!$O:$O,"&gt;1.5")/$C90</f>
        <v>#DIV/0!</v>
      </c>
      <c r="Q90" s="12" t="e">
        <f>(COUNTIFS(Sta!$A:$A,$A90,Sta!$N:$N,"&gt;0.5") +COUNTIFS(Sta!$B:$B,$A90,Sta!$P:$P,"&gt;0.5"))/$D90</f>
        <v>#DIV/0!</v>
      </c>
      <c r="R90" s="7" t="e">
        <f>COUNTIFS(Sta!$A:$A,$A90,Sta!$N:$N,"&gt;0.5")/$B90</f>
        <v>#DIV/0!</v>
      </c>
      <c r="S90" s="7" t="e">
        <f>COUNTIFS(Sta!$B:$B,$A90,Sta!$P:$P,"&gt;0.5")/$C90</f>
        <v>#DIV/0!</v>
      </c>
      <c r="T90" s="12" t="e">
        <f>(COUNTIFS(Sta!$A:$A,$A90,Sta!$N:$N,"&gt;1.5") +COUNTIFS(Sta!$B:$B,$A90,Sta!$P:$P,"&gt;1.5"))/$D90</f>
        <v>#DIV/0!</v>
      </c>
      <c r="U90" s="7" t="e">
        <f>COUNTIFS(Sta!$A:$A,$A90,Sta!$N:$N,"&gt;1.5")/$B90</f>
        <v>#DIV/0!</v>
      </c>
      <c r="V90" s="7" t="e">
        <f>COUNTIFS(Sta!$B:$B,$A90,Sta!$P:$P,"&gt;1.5")/$C90</f>
        <v>#DIV/0!</v>
      </c>
    </row>
    <row r="91" spans="1:22" x14ac:dyDescent="0.3">
      <c r="A91" t="s">
        <v>180</v>
      </c>
      <c r="B91" s="9">
        <f>COUNTIF(Sta!A:A,A91)</f>
        <v>1</v>
      </c>
      <c r="C91" s="4">
        <f>COUNTIF(Sta!B:B,A91)</f>
        <v>1</v>
      </c>
      <c r="D91" s="4">
        <f t="shared" si="3"/>
        <v>2</v>
      </c>
      <c r="E91" s="12">
        <f>(COUNTIFS(Sta!$A:$A,$A91,Sta!$Q:$Q,"&gt;0.5") +COUNTIFS(Sta!$B:$B,$A91,Sta!$Q:$Q,"&gt;0.5"))/$D91</f>
        <v>1</v>
      </c>
      <c r="F91" s="7">
        <f>COUNTIFS(Sta!$A:$A,$A91,Sta!$Q:$Q,"&gt;0.5")/$B91</f>
        <v>1</v>
      </c>
      <c r="G91" s="7">
        <f>COUNTIFS(Sta!$B:$B,$A91,Sta!$Q:$Q,"&gt;0.5")/$C91</f>
        <v>1</v>
      </c>
      <c r="H91" s="12">
        <f>(COUNTIFS(Sta!$A:$A,$A91,Sta!$Q:$Q,"&gt;1.5") +COUNTIFS(Sta!$B:$B,$A91,Sta!$Q:$Q,"&gt;1.5"))/$D91</f>
        <v>1</v>
      </c>
      <c r="I91" s="7">
        <f>COUNTIFS(Sta!$A:$A,$A91,Sta!$Q:$Q,"&gt;1.5")/$B91</f>
        <v>1</v>
      </c>
      <c r="J91" s="7">
        <f>COUNTIFS(Sta!$B:$B,$A91,Sta!$Q:$Q,"&gt;1.5")/$C91</f>
        <v>1</v>
      </c>
      <c r="K91" s="12">
        <f>(COUNTIFS(Sta!$A:$A,$A91,Sta!$M:$M,"&gt;0.5") +COUNTIFS(Sta!$B:$B,$A91,Sta!$O:$O,"&gt;0.5"))/$D91</f>
        <v>1</v>
      </c>
      <c r="L91" s="7">
        <f>COUNTIFS(Sta!$A:$A,$A91,Sta!$M:$M,"&gt;0.5")/$B91</f>
        <v>1</v>
      </c>
      <c r="M91" s="7">
        <f>COUNTIFS(Sta!$B:$B,$A91,Sta!$O:$O,"&gt;0.5")/$C91</f>
        <v>1</v>
      </c>
      <c r="N91" s="12">
        <f>(COUNTIFS(Sta!$A:$A,$A91,Sta!$M:$M,"&gt;1.5") +COUNTIFS(Sta!$B:$B,$A91,Sta!$O:$O,"&gt;1.5"))/$D91</f>
        <v>0</v>
      </c>
      <c r="O91" s="7">
        <f>COUNTIFS(Sta!$A:$A,$A91,Sta!$M:$M,"&gt;1.5")/$B91</f>
        <v>0</v>
      </c>
      <c r="P91" s="7">
        <f>COUNTIFS(Sta!$B:$B,$A91,Sta!$O:$O,"&gt;1.5")/$C91</f>
        <v>0</v>
      </c>
      <c r="Q91" s="12">
        <f>(COUNTIFS(Sta!$A:$A,$A91,Sta!$N:$N,"&gt;0.5") +COUNTIFS(Sta!$B:$B,$A91,Sta!$P:$P,"&gt;0.5"))/$D91</f>
        <v>1</v>
      </c>
      <c r="R91" s="7">
        <f>COUNTIFS(Sta!$A:$A,$A91,Sta!$N:$N,"&gt;0.5")/$B91</f>
        <v>1</v>
      </c>
      <c r="S91" s="7">
        <f>COUNTIFS(Sta!$B:$B,$A91,Sta!$P:$P,"&gt;0.5")/$C91</f>
        <v>1</v>
      </c>
      <c r="T91" s="12">
        <f>(COUNTIFS(Sta!$A:$A,$A91,Sta!$N:$N,"&gt;1.5") +COUNTIFS(Sta!$B:$B,$A91,Sta!$P:$P,"&gt;1.5"))/$D91</f>
        <v>0.5</v>
      </c>
      <c r="U91" s="7">
        <f>COUNTIFS(Sta!$A:$A,$A91,Sta!$N:$N,"&gt;1.5")/$B91</f>
        <v>1</v>
      </c>
      <c r="V91" s="7">
        <f>COUNTIFS(Sta!$B:$B,$A91,Sta!$P:$P,"&gt;1.5")/$C91</f>
        <v>0</v>
      </c>
    </row>
    <row r="92" spans="1:22" x14ac:dyDescent="0.3">
      <c r="A92" t="s">
        <v>212</v>
      </c>
      <c r="B92" s="9">
        <f>COUNTIF(Sta!A:A,A92)</f>
        <v>1</v>
      </c>
      <c r="C92" s="4">
        <f>COUNTIF(Sta!B:B,A92)</f>
        <v>1</v>
      </c>
      <c r="D92" s="4">
        <f t="shared" si="3"/>
        <v>2</v>
      </c>
      <c r="E92" s="12">
        <f>(COUNTIFS(Sta!$A:$A,$A92,Sta!$Q:$Q,"&gt;0.5") +COUNTIFS(Sta!$B:$B,$A92,Sta!$Q:$Q,"&gt;0.5"))/$D92</f>
        <v>0.5</v>
      </c>
      <c r="F92" s="7">
        <f>COUNTIFS(Sta!$A:$A,$A92,Sta!$Q:$Q,"&gt;0.5")/$B92</f>
        <v>0</v>
      </c>
      <c r="G92" s="7">
        <f>COUNTIFS(Sta!$B:$B,$A92,Sta!$Q:$Q,"&gt;0.5")/$C92</f>
        <v>1</v>
      </c>
      <c r="H92" s="12">
        <f>(COUNTIFS(Sta!$A:$A,$A92,Sta!$Q:$Q,"&gt;1.5") +COUNTIFS(Sta!$B:$B,$A92,Sta!$Q:$Q,"&gt;1.5"))/$D92</f>
        <v>0</v>
      </c>
      <c r="I92" s="7">
        <f>COUNTIFS(Sta!$A:$A,$A92,Sta!$Q:$Q,"&gt;1.5")/$B92</f>
        <v>0</v>
      </c>
      <c r="J92" s="7">
        <f>COUNTIFS(Sta!$B:$B,$A92,Sta!$Q:$Q,"&gt;1.5")/$C92</f>
        <v>0</v>
      </c>
      <c r="K92" s="12">
        <f>(COUNTIFS(Sta!$A:$A,$A92,Sta!$M:$M,"&gt;0.5") +COUNTIFS(Sta!$B:$B,$A92,Sta!$O:$O,"&gt;0.5"))/$D92</f>
        <v>0</v>
      </c>
      <c r="L92" s="7">
        <f>COUNTIFS(Sta!$A:$A,$A92,Sta!$M:$M,"&gt;0.5")/$B92</f>
        <v>0</v>
      </c>
      <c r="M92" s="7">
        <f>COUNTIFS(Sta!$B:$B,$A92,Sta!$O:$O,"&gt;0.5")/$C92</f>
        <v>0</v>
      </c>
      <c r="N92" s="12">
        <f>(COUNTIFS(Sta!$A:$A,$A92,Sta!$M:$M,"&gt;1.5") +COUNTIFS(Sta!$B:$B,$A92,Sta!$O:$O,"&gt;1.5"))/$D92</f>
        <v>0</v>
      </c>
      <c r="O92" s="7">
        <f>COUNTIFS(Sta!$A:$A,$A92,Sta!$M:$M,"&gt;1.5")/$B92</f>
        <v>0</v>
      </c>
      <c r="P92" s="7">
        <f>COUNTIFS(Sta!$B:$B,$A92,Sta!$O:$O,"&gt;1.5")/$C92</f>
        <v>0</v>
      </c>
      <c r="Q92" s="12">
        <f>(COUNTIFS(Sta!$A:$A,$A92,Sta!$N:$N,"&gt;0.5") +COUNTIFS(Sta!$B:$B,$A92,Sta!$P:$P,"&gt;0.5"))/$D92</f>
        <v>0.5</v>
      </c>
      <c r="R92" s="7">
        <f>COUNTIFS(Sta!$A:$A,$A92,Sta!$N:$N,"&gt;0.5")/$B92</f>
        <v>0</v>
      </c>
      <c r="S92" s="7">
        <f>COUNTIFS(Sta!$B:$B,$A92,Sta!$P:$P,"&gt;0.5")/$C92</f>
        <v>1</v>
      </c>
      <c r="T92" s="12">
        <f>(COUNTIFS(Sta!$A:$A,$A92,Sta!$N:$N,"&gt;1.5") +COUNTIFS(Sta!$B:$B,$A92,Sta!$P:$P,"&gt;1.5"))/$D92</f>
        <v>0</v>
      </c>
      <c r="U92" s="7">
        <f>COUNTIFS(Sta!$A:$A,$A92,Sta!$N:$N,"&gt;1.5")/$B92</f>
        <v>0</v>
      </c>
      <c r="V92" s="7">
        <f>COUNTIFS(Sta!$B:$B,$A92,Sta!$P:$P,"&gt;1.5")/$C92</f>
        <v>0</v>
      </c>
    </row>
    <row r="93" spans="1:22" x14ac:dyDescent="0.3">
      <c r="A93" t="s">
        <v>518</v>
      </c>
      <c r="B93" s="9">
        <f>COUNTIF(Sta!A:A,A93)</f>
        <v>3</v>
      </c>
      <c r="C93" s="4">
        <f>COUNTIF(Sta!B:B,A93)</f>
        <v>1</v>
      </c>
      <c r="D93" s="4">
        <f t="shared" si="3"/>
        <v>4</v>
      </c>
      <c r="E93" s="12">
        <f>(COUNTIFS(Sta!$A:$A,$A93,Sta!$Q:$Q,"&gt;0.5") +COUNTIFS(Sta!$B:$B,$A93,Sta!$Q:$Q,"&gt;0.5"))/$D93</f>
        <v>1</v>
      </c>
      <c r="F93" s="7">
        <f>COUNTIFS(Sta!$A:$A,$A93,Sta!$Q:$Q,"&gt;0.5")/$B93</f>
        <v>1</v>
      </c>
      <c r="G93" s="7">
        <f>COUNTIFS(Sta!$B:$B,$A93,Sta!$Q:$Q,"&gt;0.5")/$C93</f>
        <v>1</v>
      </c>
      <c r="H93" s="12">
        <f>(COUNTIFS(Sta!$A:$A,$A93,Sta!$Q:$Q,"&gt;1.5") +COUNTIFS(Sta!$B:$B,$A93,Sta!$Q:$Q,"&gt;1.5"))/$D93</f>
        <v>0.5</v>
      </c>
      <c r="I93" s="7">
        <f>COUNTIFS(Sta!$A:$A,$A93,Sta!$Q:$Q,"&gt;1.5")/$B93</f>
        <v>0.33333333333333331</v>
      </c>
      <c r="J93" s="7">
        <f>COUNTIFS(Sta!$B:$B,$A93,Sta!$Q:$Q,"&gt;1.5")/$C93</f>
        <v>1</v>
      </c>
      <c r="K93" s="12">
        <f>(COUNTIFS(Sta!$A:$A,$A93,Sta!$M:$M,"&gt;0.5") +COUNTIFS(Sta!$B:$B,$A93,Sta!$O:$O,"&gt;0.5"))/$D93</f>
        <v>0.75</v>
      </c>
      <c r="L93" s="7">
        <f>COUNTIFS(Sta!$A:$A,$A93,Sta!$M:$M,"&gt;0.5")/$B93</f>
        <v>0.66666666666666663</v>
      </c>
      <c r="M93" s="7">
        <f>COUNTIFS(Sta!$B:$B,$A93,Sta!$O:$O,"&gt;0.5")/$C93</f>
        <v>1</v>
      </c>
      <c r="N93" s="12">
        <f>(COUNTIFS(Sta!$A:$A,$A93,Sta!$M:$M,"&gt;1.5") +COUNTIFS(Sta!$B:$B,$A93,Sta!$O:$O,"&gt;1.5"))/$D93</f>
        <v>0.25</v>
      </c>
      <c r="O93" s="7">
        <f>COUNTIFS(Sta!$A:$A,$A93,Sta!$M:$M,"&gt;1.5")/$B93</f>
        <v>0.33333333333333331</v>
      </c>
      <c r="P93" s="7">
        <f>COUNTIFS(Sta!$B:$B,$A93,Sta!$O:$O,"&gt;1.5")/$C93</f>
        <v>0</v>
      </c>
      <c r="Q93" s="12">
        <f>(COUNTIFS(Sta!$A:$A,$A93,Sta!$N:$N,"&gt;0.5") +COUNTIFS(Sta!$B:$B,$A93,Sta!$P:$P,"&gt;0.5"))/$D93</f>
        <v>0.75</v>
      </c>
      <c r="R93" s="7">
        <f>COUNTIFS(Sta!$A:$A,$A93,Sta!$N:$N,"&gt;0.5")/$B93</f>
        <v>0.66666666666666663</v>
      </c>
      <c r="S93" s="7">
        <f>COUNTIFS(Sta!$B:$B,$A93,Sta!$P:$P,"&gt;0.5")/$C93</f>
        <v>1</v>
      </c>
      <c r="T93" s="12">
        <f>(COUNTIFS(Sta!$A:$A,$A93,Sta!$N:$N,"&gt;1.5") +COUNTIFS(Sta!$B:$B,$A93,Sta!$P:$P,"&gt;1.5"))/$D93</f>
        <v>0</v>
      </c>
      <c r="U93" s="7">
        <f>COUNTIFS(Sta!$A:$A,$A93,Sta!$N:$N,"&gt;1.5")/$B93</f>
        <v>0</v>
      </c>
      <c r="V93" s="7">
        <f>COUNTIFS(Sta!$B:$B,$A93,Sta!$P:$P,"&gt;1.5")/$C93</f>
        <v>0</v>
      </c>
    </row>
    <row r="94" spans="1:22" x14ac:dyDescent="0.3">
      <c r="A94" t="s">
        <v>18</v>
      </c>
      <c r="B94" s="9">
        <f>COUNTIF(Sta!A:A,A94)</f>
        <v>1</v>
      </c>
      <c r="C94" s="4">
        <f>COUNTIF(Sta!B:B,A94)</f>
        <v>0</v>
      </c>
      <c r="D94" s="4">
        <f t="shared" si="3"/>
        <v>1</v>
      </c>
      <c r="E94" s="12">
        <f>(COUNTIFS(Sta!$A:$A,$A94,Sta!$Q:$Q,"&gt;0.5") +COUNTIFS(Sta!$B:$B,$A94,Sta!$Q:$Q,"&gt;0.5"))/$D94</f>
        <v>1</v>
      </c>
      <c r="F94" s="7">
        <f>COUNTIFS(Sta!$A:$A,$A94,Sta!$Q:$Q,"&gt;0.5")/$B94</f>
        <v>1</v>
      </c>
      <c r="G94" s="7" t="e">
        <f>COUNTIFS(Sta!$B:$B,$A94,Sta!$Q:$Q,"&gt;0.5")/$C94</f>
        <v>#DIV/0!</v>
      </c>
      <c r="H94" s="12">
        <f>(COUNTIFS(Sta!$A:$A,$A94,Sta!$Q:$Q,"&gt;1.5") +COUNTIFS(Sta!$B:$B,$A94,Sta!$Q:$Q,"&gt;1.5"))/$D94</f>
        <v>1</v>
      </c>
      <c r="I94" s="7">
        <f>COUNTIFS(Sta!$A:$A,$A94,Sta!$Q:$Q,"&gt;1.5")/$B94</f>
        <v>1</v>
      </c>
      <c r="J94" s="7" t="e">
        <f>COUNTIFS(Sta!$B:$B,$A94,Sta!$Q:$Q,"&gt;1.5")/$C94</f>
        <v>#DIV/0!</v>
      </c>
      <c r="K94" s="12">
        <f>(COUNTIFS(Sta!$A:$A,$A94,Sta!$M:$M,"&gt;0.5") +COUNTIFS(Sta!$B:$B,$A94,Sta!$O:$O,"&gt;0.5"))/$D94</f>
        <v>1</v>
      </c>
      <c r="L94" s="7">
        <f>COUNTIFS(Sta!$A:$A,$A94,Sta!$M:$M,"&gt;0.5")/$B94</f>
        <v>1</v>
      </c>
      <c r="M94" s="7" t="e">
        <f>COUNTIFS(Sta!$B:$B,$A94,Sta!$O:$O,"&gt;0.5")/$C94</f>
        <v>#DIV/0!</v>
      </c>
      <c r="N94" s="12">
        <f>(COUNTIFS(Sta!$A:$A,$A94,Sta!$M:$M,"&gt;1.5") +COUNTIFS(Sta!$B:$B,$A94,Sta!$O:$O,"&gt;1.5"))/$D94</f>
        <v>1</v>
      </c>
      <c r="O94" s="7">
        <f>COUNTIFS(Sta!$A:$A,$A94,Sta!$M:$M,"&gt;1.5")/$B94</f>
        <v>1</v>
      </c>
      <c r="P94" s="7" t="e">
        <f>COUNTIFS(Sta!$B:$B,$A94,Sta!$O:$O,"&gt;1.5")/$C94</f>
        <v>#DIV/0!</v>
      </c>
      <c r="Q94" s="12">
        <f>(COUNTIFS(Sta!$A:$A,$A94,Sta!$N:$N,"&gt;0.5") +COUNTIFS(Sta!$B:$B,$A94,Sta!$P:$P,"&gt;0.5"))/$D94</f>
        <v>0</v>
      </c>
      <c r="R94" s="7">
        <f>COUNTIFS(Sta!$A:$A,$A94,Sta!$N:$N,"&gt;0.5")/$B94</f>
        <v>0</v>
      </c>
      <c r="S94" s="7" t="e">
        <f>COUNTIFS(Sta!$B:$B,$A94,Sta!$P:$P,"&gt;0.5")/$C94</f>
        <v>#DIV/0!</v>
      </c>
      <c r="T94" s="12">
        <f>(COUNTIFS(Sta!$A:$A,$A94,Sta!$N:$N,"&gt;1.5") +COUNTIFS(Sta!$B:$B,$A94,Sta!$P:$P,"&gt;1.5"))/$D94</f>
        <v>0</v>
      </c>
      <c r="U94" s="7">
        <f>COUNTIFS(Sta!$A:$A,$A94,Sta!$N:$N,"&gt;1.5")/$B94</f>
        <v>0</v>
      </c>
      <c r="V94" s="7" t="e">
        <f>COUNTIFS(Sta!$B:$B,$A94,Sta!$P:$P,"&gt;1.5")/$C94</f>
        <v>#DIV/0!</v>
      </c>
    </row>
    <row r="95" spans="1:22" x14ac:dyDescent="0.3">
      <c r="A95" t="s">
        <v>208</v>
      </c>
      <c r="B95" s="9">
        <f>COUNTIF(Sta!A:A,A95)</f>
        <v>1</v>
      </c>
      <c r="C95" s="4">
        <f>COUNTIF(Sta!B:B,A95)</f>
        <v>1</v>
      </c>
      <c r="D95" s="4">
        <f t="shared" si="3"/>
        <v>2</v>
      </c>
      <c r="E95" s="12">
        <f>(COUNTIFS(Sta!$A:$A,$A95,Sta!$Q:$Q,"&gt;0.5") +COUNTIFS(Sta!$B:$B,$A95,Sta!$Q:$Q,"&gt;0.5"))/$D95</f>
        <v>0</v>
      </c>
      <c r="F95" s="7">
        <f>COUNTIFS(Sta!$A:$A,$A95,Sta!$Q:$Q,"&gt;0.5")/$B95</f>
        <v>0</v>
      </c>
      <c r="G95" s="7">
        <f>COUNTIFS(Sta!$B:$B,$A95,Sta!$Q:$Q,"&gt;0.5")/$C95</f>
        <v>0</v>
      </c>
      <c r="H95" s="12">
        <f>(COUNTIFS(Sta!$A:$A,$A95,Sta!$Q:$Q,"&gt;1.5") +COUNTIFS(Sta!$B:$B,$A95,Sta!$Q:$Q,"&gt;1.5"))/$D95</f>
        <v>0</v>
      </c>
      <c r="I95" s="7">
        <f>COUNTIFS(Sta!$A:$A,$A95,Sta!$Q:$Q,"&gt;1.5")/$B95</f>
        <v>0</v>
      </c>
      <c r="J95" s="7">
        <f>COUNTIFS(Sta!$B:$B,$A95,Sta!$Q:$Q,"&gt;1.5")/$C95</f>
        <v>0</v>
      </c>
      <c r="K95" s="12">
        <f>(COUNTIFS(Sta!$A:$A,$A95,Sta!$M:$M,"&gt;0.5") +COUNTIFS(Sta!$B:$B,$A95,Sta!$O:$O,"&gt;0.5"))/$D95</f>
        <v>0</v>
      </c>
      <c r="L95" s="7">
        <f>COUNTIFS(Sta!$A:$A,$A95,Sta!$M:$M,"&gt;0.5")/$B95</f>
        <v>0</v>
      </c>
      <c r="M95" s="7">
        <f>COUNTIFS(Sta!$B:$B,$A95,Sta!$O:$O,"&gt;0.5")/$C95</f>
        <v>0</v>
      </c>
      <c r="N95" s="12">
        <f>(COUNTIFS(Sta!$A:$A,$A95,Sta!$M:$M,"&gt;1.5") +COUNTIFS(Sta!$B:$B,$A95,Sta!$O:$O,"&gt;1.5"))/$D95</f>
        <v>0</v>
      </c>
      <c r="O95" s="7">
        <f>COUNTIFS(Sta!$A:$A,$A95,Sta!$M:$M,"&gt;1.5")/$B95</f>
        <v>0</v>
      </c>
      <c r="P95" s="7">
        <f>COUNTIFS(Sta!$B:$B,$A95,Sta!$O:$O,"&gt;1.5")/$C95</f>
        <v>0</v>
      </c>
      <c r="Q95" s="12">
        <f>(COUNTIFS(Sta!$A:$A,$A95,Sta!$N:$N,"&gt;0.5") +COUNTIFS(Sta!$B:$B,$A95,Sta!$P:$P,"&gt;0.5"))/$D95</f>
        <v>0</v>
      </c>
      <c r="R95" s="7">
        <f>COUNTIFS(Sta!$A:$A,$A95,Sta!$N:$N,"&gt;0.5")/$B95</f>
        <v>0</v>
      </c>
      <c r="S95" s="7">
        <f>COUNTIFS(Sta!$B:$B,$A95,Sta!$P:$P,"&gt;0.5")/$C95</f>
        <v>0</v>
      </c>
      <c r="T95" s="12">
        <f>(COUNTIFS(Sta!$A:$A,$A95,Sta!$N:$N,"&gt;1.5") +COUNTIFS(Sta!$B:$B,$A95,Sta!$P:$P,"&gt;1.5"))/$D95</f>
        <v>0</v>
      </c>
      <c r="U95" s="7">
        <f>COUNTIFS(Sta!$A:$A,$A95,Sta!$N:$N,"&gt;1.5")/$B95</f>
        <v>0</v>
      </c>
      <c r="V95" s="7">
        <f>COUNTIFS(Sta!$B:$B,$A95,Sta!$P:$P,"&gt;1.5")/$C95</f>
        <v>0</v>
      </c>
    </row>
    <row r="96" spans="1:22" x14ac:dyDescent="0.3">
      <c r="A96" t="s">
        <v>222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2" t="e">
        <f>(COUNTIFS(Sta!$A:$A,$A96,Sta!$Q:$Q,"&gt;0.5") +COUNTIFS(Sta!$B:$B,$A96,Sta!$Q:$Q,"&gt;0.5"))/$D96</f>
        <v>#DIV/0!</v>
      </c>
      <c r="F96" s="7" t="e">
        <f>COUNTIFS(Sta!$A:$A,$A96,Sta!$Q:$Q,"&gt;0.5")/$B96</f>
        <v>#DIV/0!</v>
      </c>
      <c r="G96" s="7" t="e">
        <f>COUNTIFS(Sta!$B:$B,$A96,Sta!$Q:$Q,"&gt;0.5")/$C96</f>
        <v>#DIV/0!</v>
      </c>
      <c r="H96" s="12" t="e">
        <f>(COUNTIFS(Sta!$A:$A,$A96,Sta!$Q:$Q,"&gt;1.5") +COUNTIFS(Sta!$B:$B,$A96,Sta!$Q:$Q,"&gt;1.5"))/$D96</f>
        <v>#DIV/0!</v>
      </c>
      <c r="I96" s="7" t="e">
        <f>COUNTIFS(Sta!$A:$A,$A96,Sta!$Q:$Q,"&gt;1.5")/$B96</f>
        <v>#DIV/0!</v>
      </c>
      <c r="J96" s="7" t="e">
        <f>COUNTIFS(Sta!$B:$B,$A96,Sta!$Q:$Q,"&gt;1.5")/$C96</f>
        <v>#DIV/0!</v>
      </c>
      <c r="K96" s="12" t="e">
        <f>(COUNTIFS(Sta!$A:$A,$A96,Sta!$M:$M,"&gt;0.5") +COUNTIFS(Sta!$B:$B,$A96,Sta!$O:$O,"&gt;0.5"))/$D96</f>
        <v>#DIV/0!</v>
      </c>
      <c r="L96" s="7" t="e">
        <f>COUNTIFS(Sta!$A:$A,$A96,Sta!$M:$M,"&gt;0.5")/$B96</f>
        <v>#DIV/0!</v>
      </c>
      <c r="M96" s="7" t="e">
        <f>COUNTIFS(Sta!$B:$B,$A96,Sta!$O:$O,"&gt;0.5")/$C96</f>
        <v>#DIV/0!</v>
      </c>
      <c r="N96" s="12" t="e">
        <f>(COUNTIFS(Sta!$A:$A,$A96,Sta!$M:$M,"&gt;1.5") +COUNTIFS(Sta!$B:$B,$A96,Sta!$O:$O,"&gt;1.5"))/$D96</f>
        <v>#DIV/0!</v>
      </c>
      <c r="O96" s="7" t="e">
        <f>COUNTIFS(Sta!$A:$A,$A96,Sta!$M:$M,"&gt;1.5")/$B96</f>
        <v>#DIV/0!</v>
      </c>
      <c r="P96" s="7" t="e">
        <f>COUNTIFS(Sta!$B:$B,$A96,Sta!$O:$O,"&gt;1.5")/$C96</f>
        <v>#DIV/0!</v>
      </c>
      <c r="Q96" s="12" t="e">
        <f>(COUNTIFS(Sta!$A:$A,$A96,Sta!$N:$N,"&gt;0.5") +COUNTIFS(Sta!$B:$B,$A96,Sta!$P:$P,"&gt;0.5"))/$D96</f>
        <v>#DIV/0!</v>
      </c>
      <c r="R96" s="7" t="e">
        <f>COUNTIFS(Sta!$A:$A,$A96,Sta!$N:$N,"&gt;0.5")/$B96</f>
        <v>#DIV/0!</v>
      </c>
      <c r="S96" s="7" t="e">
        <f>COUNTIFS(Sta!$B:$B,$A96,Sta!$P:$P,"&gt;0.5")/$C96</f>
        <v>#DIV/0!</v>
      </c>
      <c r="T96" s="12" t="e">
        <f>(COUNTIFS(Sta!$A:$A,$A96,Sta!$N:$N,"&gt;1.5") +COUNTIFS(Sta!$B:$B,$A96,Sta!$P:$P,"&gt;1.5"))/$D96</f>
        <v>#DIV/0!</v>
      </c>
      <c r="U96" s="7" t="e">
        <f>COUNTIFS(Sta!$A:$A,$A96,Sta!$N:$N,"&gt;1.5")/$B96</f>
        <v>#DIV/0!</v>
      </c>
      <c r="V96" s="7" t="e">
        <f>COUNTIFS(Sta!$B:$B,$A96,Sta!$P:$P,"&gt;1.5")/$C96</f>
        <v>#DIV/0!</v>
      </c>
    </row>
    <row r="97" spans="1:22" x14ac:dyDescent="0.3">
      <c r="A97" t="s">
        <v>407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2" t="e">
        <f>(COUNTIFS(Sta!$A:$A,$A97,Sta!$Q:$Q,"&gt;0.5") +COUNTIFS(Sta!$B:$B,$A97,Sta!$Q:$Q,"&gt;0.5"))/$D97</f>
        <v>#DIV/0!</v>
      </c>
      <c r="F97" s="7" t="e">
        <f>COUNTIFS(Sta!$A:$A,$A97,Sta!$Q:$Q,"&gt;0.5")/$B97</f>
        <v>#DIV/0!</v>
      </c>
      <c r="G97" s="7" t="e">
        <f>COUNTIFS(Sta!$B:$B,$A97,Sta!$Q:$Q,"&gt;0.5")/$C97</f>
        <v>#DIV/0!</v>
      </c>
      <c r="H97" s="12" t="e">
        <f>(COUNTIFS(Sta!$A:$A,$A97,Sta!$Q:$Q,"&gt;1.5") +COUNTIFS(Sta!$B:$B,$A97,Sta!$Q:$Q,"&gt;1.5"))/$D97</f>
        <v>#DIV/0!</v>
      </c>
      <c r="I97" s="7" t="e">
        <f>COUNTIFS(Sta!$A:$A,$A97,Sta!$Q:$Q,"&gt;1.5")/$B97</f>
        <v>#DIV/0!</v>
      </c>
      <c r="J97" s="7" t="e">
        <f>COUNTIFS(Sta!$B:$B,$A97,Sta!$Q:$Q,"&gt;1.5")/$C97</f>
        <v>#DIV/0!</v>
      </c>
      <c r="K97" s="12" t="e">
        <f>(COUNTIFS(Sta!$A:$A,$A97,Sta!$M:$M,"&gt;0.5") +COUNTIFS(Sta!$B:$B,$A97,Sta!$O:$O,"&gt;0.5"))/$D97</f>
        <v>#DIV/0!</v>
      </c>
      <c r="L97" s="7" t="e">
        <f>COUNTIFS(Sta!$A:$A,$A97,Sta!$M:$M,"&gt;0.5")/$B97</f>
        <v>#DIV/0!</v>
      </c>
      <c r="M97" s="7" t="e">
        <f>COUNTIFS(Sta!$B:$B,$A97,Sta!$O:$O,"&gt;0.5")/$C97</f>
        <v>#DIV/0!</v>
      </c>
      <c r="N97" s="12" t="e">
        <f>(COUNTIFS(Sta!$A:$A,$A97,Sta!$M:$M,"&gt;1.5") +COUNTIFS(Sta!$B:$B,$A97,Sta!$O:$O,"&gt;1.5"))/$D97</f>
        <v>#DIV/0!</v>
      </c>
      <c r="O97" s="7" t="e">
        <f>COUNTIFS(Sta!$A:$A,$A97,Sta!$M:$M,"&gt;1.5")/$B97</f>
        <v>#DIV/0!</v>
      </c>
      <c r="P97" s="7" t="e">
        <f>COUNTIFS(Sta!$B:$B,$A97,Sta!$O:$O,"&gt;1.5")/$C97</f>
        <v>#DIV/0!</v>
      </c>
      <c r="Q97" s="12" t="e">
        <f>(COUNTIFS(Sta!$A:$A,$A97,Sta!$N:$N,"&gt;0.5") +COUNTIFS(Sta!$B:$B,$A97,Sta!$P:$P,"&gt;0.5"))/$D97</f>
        <v>#DIV/0!</v>
      </c>
      <c r="R97" s="7" t="e">
        <f>COUNTIFS(Sta!$A:$A,$A97,Sta!$N:$N,"&gt;0.5")/$B97</f>
        <v>#DIV/0!</v>
      </c>
      <c r="S97" s="7" t="e">
        <f>COUNTIFS(Sta!$B:$B,$A97,Sta!$P:$P,"&gt;0.5")/$C97</f>
        <v>#DIV/0!</v>
      </c>
      <c r="T97" s="12" t="e">
        <f>(COUNTIFS(Sta!$A:$A,$A97,Sta!$N:$N,"&gt;1.5") +COUNTIFS(Sta!$B:$B,$A97,Sta!$P:$P,"&gt;1.5"))/$D97</f>
        <v>#DIV/0!</v>
      </c>
      <c r="U97" s="7" t="e">
        <f>COUNTIFS(Sta!$A:$A,$A97,Sta!$N:$N,"&gt;1.5")/$B97</f>
        <v>#DIV/0!</v>
      </c>
      <c r="V97" s="7" t="e">
        <f>COUNTIFS(Sta!$B:$B,$A97,Sta!$P:$P,"&gt;1.5")/$C97</f>
        <v>#DIV/0!</v>
      </c>
    </row>
    <row r="98" spans="1:22" x14ac:dyDescent="0.3">
      <c r="A98" t="s">
        <v>282</v>
      </c>
      <c r="B98" s="9">
        <f>COUNTIF(Sta!A:A,A98)</f>
        <v>1</v>
      </c>
      <c r="C98" s="4">
        <f>COUNTIF(Sta!B:B,A98)</f>
        <v>2</v>
      </c>
      <c r="D98" s="4">
        <f t="shared" si="3"/>
        <v>3</v>
      </c>
      <c r="E98" s="12">
        <f>(COUNTIFS(Sta!$A:$A,$A98,Sta!$Q:$Q,"&gt;0.5") +COUNTIFS(Sta!$B:$B,$A98,Sta!$Q:$Q,"&gt;0.5"))/$D98</f>
        <v>0.66666666666666663</v>
      </c>
      <c r="F98" s="7">
        <f>COUNTIFS(Sta!$A:$A,$A98,Sta!$Q:$Q,"&gt;0.5")/$B98</f>
        <v>1</v>
      </c>
      <c r="G98" s="7">
        <f>COUNTIFS(Sta!$B:$B,$A98,Sta!$Q:$Q,"&gt;0.5")/$C98</f>
        <v>0.5</v>
      </c>
      <c r="H98" s="12">
        <f>(COUNTIFS(Sta!$A:$A,$A98,Sta!$Q:$Q,"&gt;1.5") +COUNTIFS(Sta!$B:$B,$A98,Sta!$Q:$Q,"&gt;1.5"))/$D98</f>
        <v>0</v>
      </c>
      <c r="I98" s="7">
        <f>COUNTIFS(Sta!$A:$A,$A98,Sta!$Q:$Q,"&gt;1.5")/$B98</f>
        <v>0</v>
      </c>
      <c r="J98" s="7">
        <f>COUNTIFS(Sta!$B:$B,$A98,Sta!$Q:$Q,"&gt;1.5")/$C98</f>
        <v>0</v>
      </c>
      <c r="K98" s="12">
        <f>(COUNTIFS(Sta!$A:$A,$A98,Sta!$M:$M,"&gt;0.5") +COUNTIFS(Sta!$B:$B,$A98,Sta!$O:$O,"&gt;0.5"))/$D98</f>
        <v>0.33333333333333331</v>
      </c>
      <c r="L98" s="7">
        <f>COUNTIFS(Sta!$A:$A,$A98,Sta!$M:$M,"&gt;0.5")/$B98</f>
        <v>1</v>
      </c>
      <c r="M98" s="7">
        <f>COUNTIFS(Sta!$B:$B,$A98,Sta!$O:$O,"&gt;0.5")/$C98</f>
        <v>0</v>
      </c>
      <c r="N98" s="12">
        <f>(COUNTIFS(Sta!$A:$A,$A98,Sta!$M:$M,"&gt;1.5") +COUNTIFS(Sta!$B:$B,$A98,Sta!$O:$O,"&gt;1.5"))/$D98</f>
        <v>0</v>
      </c>
      <c r="O98" s="7">
        <f>COUNTIFS(Sta!$A:$A,$A98,Sta!$M:$M,"&gt;1.5")/$B98</f>
        <v>0</v>
      </c>
      <c r="P98" s="7">
        <f>COUNTIFS(Sta!$B:$B,$A98,Sta!$O:$O,"&gt;1.5")/$C98</f>
        <v>0</v>
      </c>
      <c r="Q98" s="12">
        <f>(COUNTIFS(Sta!$A:$A,$A98,Sta!$N:$N,"&gt;0.5") +COUNTIFS(Sta!$B:$B,$A98,Sta!$P:$P,"&gt;0.5"))/$D98</f>
        <v>0.33333333333333331</v>
      </c>
      <c r="R98" s="7">
        <f>COUNTIFS(Sta!$A:$A,$A98,Sta!$N:$N,"&gt;0.5")/$B98</f>
        <v>0</v>
      </c>
      <c r="S98" s="7">
        <f>COUNTIFS(Sta!$B:$B,$A98,Sta!$P:$P,"&gt;0.5")/$C98</f>
        <v>0.5</v>
      </c>
      <c r="T98" s="12">
        <f>(COUNTIFS(Sta!$A:$A,$A98,Sta!$N:$N,"&gt;1.5") +COUNTIFS(Sta!$B:$B,$A98,Sta!$P:$P,"&gt;1.5"))/$D98</f>
        <v>0</v>
      </c>
      <c r="U98" s="7">
        <f>COUNTIFS(Sta!$A:$A,$A98,Sta!$N:$N,"&gt;1.5")/$B98</f>
        <v>0</v>
      </c>
      <c r="V98" s="7">
        <f>COUNTIFS(Sta!$B:$B,$A98,Sta!$P:$P,"&gt;1.5")/$C98</f>
        <v>0</v>
      </c>
    </row>
    <row r="99" spans="1:22" x14ac:dyDescent="0.3">
      <c r="A99" t="s">
        <v>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2" t="e">
        <f>(COUNTIFS(Sta!$A:$A,$A99,Sta!$Q:$Q,"&gt;0.5") +COUNTIFS(Sta!$B:$B,$A99,Sta!$Q:$Q,"&gt;0.5"))/$D99</f>
        <v>#DIV/0!</v>
      </c>
      <c r="F99" s="7" t="e">
        <f>COUNTIFS(Sta!$A:$A,$A99,Sta!$Q:$Q,"&gt;0.5")/$B99</f>
        <v>#DIV/0!</v>
      </c>
      <c r="G99" s="7" t="e">
        <f>COUNTIFS(Sta!$B:$B,$A99,Sta!$Q:$Q,"&gt;0.5")/$C99</f>
        <v>#DIV/0!</v>
      </c>
      <c r="H99" s="12" t="e">
        <f>(COUNTIFS(Sta!$A:$A,$A99,Sta!$Q:$Q,"&gt;1.5") +COUNTIFS(Sta!$B:$B,$A99,Sta!$Q:$Q,"&gt;1.5"))/$D99</f>
        <v>#DIV/0!</v>
      </c>
      <c r="I99" s="7" t="e">
        <f>COUNTIFS(Sta!$A:$A,$A99,Sta!$Q:$Q,"&gt;1.5")/$B99</f>
        <v>#DIV/0!</v>
      </c>
      <c r="J99" s="7" t="e">
        <f>COUNTIFS(Sta!$B:$B,$A99,Sta!$Q:$Q,"&gt;1.5")/$C99</f>
        <v>#DIV/0!</v>
      </c>
      <c r="K99" s="12" t="e">
        <f>(COUNTIFS(Sta!$A:$A,$A99,Sta!$M:$M,"&gt;0.5") +COUNTIFS(Sta!$B:$B,$A99,Sta!$O:$O,"&gt;0.5"))/$D99</f>
        <v>#DIV/0!</v>
      </c>
      <c r="L99" s="7" t="e">
        <f>COUNTIFS(Sta!$A:$A,$A99,Sta!$M:$M,"&gt;0.5")/$B99</f>
        <v>#DIV/0!</v>
      </c>
      <c r="M99" s="7" t="e">
        <f>COUNTIFS(Sta!$B:$B,$A99,Sta!$O:$O,"&gt;0.5")/$C99</f>
        <v>#DIV/0!</v>
      </c>
      <c r="N99" s="12" t="e">
        <f>(COUNTIFS(Sta!$A:$A,$A99,Sta!$M:$M,"&gt;1.5") +COUNTIFS(Sta!$B:$B,$A99,Sta!$O:$O,"&gt;1.5"))/$D99</f>
        <v>#DIV/0!</v>
      </c>
      <c r="O99" s="7" t="e">
        <f>COUNTIFS(Sta!$A:$A,$A99,Sta!$M:$M,"&gt;1.5")/$B99</f>
        <v>#DIV/0!</v>
      </c>
      <c r="P99" s="7" t="e">
        <f>COUNTIFS(Sta!$B:$B,$A99,Sta!$O:$O,"&gt;1.5")/$C99</f>
        <v>#DIV/0!</v>
      </c>
      <c r="Q99" s="12" t="e">
        <f>(COUNTIFS(Sta!$A:$A,$A99,Sta!$N:$N,"&gt;0.5") +COUNTIFS(Sta!$B:$B,$A99,Sta!$P:$P,"&gt;0.5"))/$D99</f>
        <v>#DIV/0!</v>
      </c>
      <c r="R99" s="7" t="e">
        <f>COUNTIFS(Sta!$A:$A,$A99,Sta!$N:$N,"&gt;0.5")/$B99</f>
        <v>#DIV/0!</v>
      </c>
      <c r="S99" s="7" t="e">
        <f>COUNTIFS(Sta!$B:$B,$A99,Sta!$P:$P,"&gt;0.5")/$C99</f>
        <v>#DIV/0!</v>
      </c>
      <c r="T99" s="12" t="e">
        <f>(COUNTIFS(Sta!$A:$A,$A99,Sta!$N:$N,"&gt;1.5") +COUNTIFS(Sta!$B:$B,$A99,Sta!$P:$P,"&gt;1.5"))/$D99</f>
        <v>#DIV/0!</v>
      </c>
      <c r="U99" s="7" t="e">
        <f>COUNTIFS(Sta!$A:$A,$A99,Sta!$N:$N,"&gt;1.5")/$B99</f>
        <v>#DIV/0!</v>
      </c>
      <c r="V99" s="7" t="e">
        <f>COUNTIFS(Sta!$B:$B,$A99,Sta!$P:$P,"&gt;1.5")/$C99</f>
        <v>#DIV/0!</v>
      </c>
    </row>
    <row r="100" spans="1:22" x14ac:dyDescent="0.3">
      <c r="A100" t="s">
        <v>239</v>
      </c>
      <c r="B100" s="9">
        <f>COUNTIF(Sta!A:A,A100)</f>
        <v>1</v>
      </c>
      <c r="C100" s="4">
        <f>COUNTIF(Sta!B:B,A100)</f>
        <v>1</v>
      </c>
      <c r="D100" s="4">
        <f t="shared" si="3"/>
        <v>2</v>
      </c>
      <c r="E100" s="12">
        <f>(COUNTIFS(Sta!$A:$A,$A100,Sta!$Q:$Q,"&gt;0.5") +COUNTIFS(Sta!$B:$B,$A100,Sta!$Q:$Q,"&gt;0.5"))/$D100</f>
        <v>0</v>
      </c>
      <c r="F100" s="7">
        <f>COUNTIFS(Sta!$A:$A,$A100,Sta!$Q:$Q,"&gt;0.5")/$B100</f>
        <v>0</v>
      </c>
      <c r="G100" s="7">
        <f>COUNTIFS(Sta!$B:$B,$A100,Sta!$Q:$Q,"&gt;0.5")/$C100</f>
        <v>0</v>
      </c>
      <c r="H100" s="12">
        <f>(COUNTIFS(Sta!$A:$A,$A100,Sta!$Q:$Q,"&gt;1.5") +COUNTIFS(Sta!$B:$B,$A100,Sta!$Q:$Q,"&gt;1.5"))/$D100</f>
        <v>0</v>
      </c>
      <c r="I100" s="7">
        <f>COUNTIFS(Sta!$A:$A,$A100,Sta!$Q:$Q,"&gt;1.5")/$B100</f>
        <v>0</v>
      </c>
      <c r="J100" s="7">
        <f>COUNTIFS(Sta!$B:$B,$A100,Sta!$Q:$Q,"&gt;1.5")/$C100</f>
        <v>0</v>
      </c>
      <c r="K100" s="12">
        <f>(COUNTIFS(Sta!$A:$A,$A100,Sta!$M:$M,"&gt;0.5") +COUNTIFS(Sta!$B:$B,$A100,Sta!$O:$O,"&gt;0.5"))/$D100</f>
        <v>0</v>
      </c>
      <c r="L100" s="7">
        <f>COUNTIFS(Sta!$A:$A,$A100,Sta!$M:$M,"&gt;0.5")/$B100</f>
        <v>0</v>
      </c>
      <c r="M100" s="7">
        <f>COUNTIFS(Sta!$B:$B,$A100,Sta!$O:$O,"&gt;0.5")/$C100</f>
        <v>0</v>
      </c>
      <c r="N100" s="12">
        <f>(COUNTIFS(Sta!$A:$A,$A100,Sta!$M:$M,"&gt;1.5") +COUNTIFS(Sta!$B:$B,$A100,Sta!$O:$O,"&gt;1.5"))/$D100</f>
        <v>0</v>
      </c>
      <c r="O100" s="7">
        <f>COUNTIFS(Sta!$A:$A,$A100,Sta!$M:$M,"&gt;1.5")/$B100</f>
        <v>0</v>
      </c>
      <c r="P100" s="7">
        <f>COUNTIFS(Sta!$B:$B,$A100,Sta!$O:$O,"&gt;1.5")/$C100</f>
        <v>0</v>
      </c>
      <c r="Q100" s="12">
        <f>(COUNTIFS(Sta!$A:$A,$A100,Sta!$N:$N,"&gt;0.5") +COUNTIFS(Sta!$B:$B,$A100,Sta!$P:$P,"&gt;0.5"))/$D100</f>
        <v>0</v>
      </c>
      <c r="R100" s="7">
        <f>COUNTIFS(Sta!$A:$A,$A100,Sta!$N:$N,"&gt;0.5")/$B100</f>
        <v>0</v>
      </c>
      <c r="S100" s="7">
        <f>COUNTIFS(Sta!$B:$B,$A100,Sta!$P:$P,"&gt;0.5")/$C100</f>
        <v>0</v>
      </c>
      <c r="T100" s="12">
        <f>(COUNTIFS(Sta!$A:$A,$A100,Sta!$N:$N,"&gt;1.5") +COUNTIFS(Sta!$B:$B,$A100,Sta!$P:$P,"&gt;1.5"))/$D100</f>
        <v>0</v>
      </c>
      <c r="U100" s="7">
        <f>COUNTIFS(Sta!$A:$A,$A100,Sta!$N:$N,"&gt;1.5")/$B100</f>
        <v>0</v>
      </c>
      <c r="V100" s="7">
        <f>COUNTIFS(Sta!$B:$B,$A100,Sta!$P:$P,"&gt;1.5")/$C100</f>
        <v>0</v>
      </c>
    </row>
    <row r="101" spans="1:22" x14ac:dyDescent="0.3">
      <c r="A101" t="s">
        <v>141</v>
      </c>
      <c r="B101" s="9">
        <f>COUNTIF(Sta!A:A,A101)</f>
        <v>0</v>
      </c>
      <c r="C101" s="4">
        <f>COUNTIF(Sta!B:B,A101)</f>
        <v>1</v>
      </c>
      <c r="D101" s="4">
        <f t="shared" si="3"/>
        <v>1</v>
      </c>
      <c r="E101" s="12">
        <f>(COUNTIFS(Sta!$A:$A,$A101,Sta!$Q:$Q,"&gt;0.5") +COUNTIFS(Sta!$B:$B,$A101,Sta!$Q:$Q,"&gt;0.5"))/$D101</f>
        <v>1</v>
      </c>
      <c r="F101" s="7" t="e">
        <f>COUNTIFS(Sta!$A:$A,$A101,Sta!$Q:$Q,"&gt;0.5")/$B101</f>
        <v>#DIV/0!</v>
      </c>
      <c r="G101" s="7">
        <f>COUNTIFS(Sta!$B:$B,$A101,Sta!$Q:$Q,"&gt;0.5")/$C101</f>
        <v>1</v>
      </c>
      <c r="H101" s="12">
        <f>(COUNTIFS(Sta!$A:$A,$A101,Sta!$Q:$Q,"&gt;1.5") +COUNTIFS(Sta!$B:$B,$A101,Sta!$Q:$Q,"&gt;1.5"))/$D101</f>
        <v>0</v>
      </c>
      <c r="I101" s="7" t="e">
        <f>COUNTIFS(Sta!$A:$A,$A101,Sta!$Q:$Q,"&gt;1.5")/$B101</f>
        <v>#DIV/0!</v>
      </c>
      <c r="J101" s="7">
        <f>COUNTIFS(Sta!$B:$B,$A101,Sta!$Q:$Q,"&gt;1.5")/$C101</f>
        <v>0</v>
      </c>
      <c r="K101" s="12">
        <f>(COUNTIFS(Sta!$A:$A,$A101,Sta!$M:$M,"&gt;0.5") +COUNTIFS(Sta!$B:$B,$A101,Sta!$O:$O,"&gt;0.5"))/$D101</f>
        <v>0</v>
      </c>
      <c r="L101" s="7" t="e">
        <f>COUNTIFS(Sta!$A:$A,$A101,Sta!$M:$M,"&gt;0.5")/$B101</f>
        <v>#DIV/0!</v>
      </c>
      <c r="M101" s="7">
        <f>COUNTIFS(Sta!$B:$B,$A101,Sta!$O:$O,"&gt;0.5")/$C101</f>
        <v>0</v>
      </c>
      <c r="N101" s="12">
        <f>(COUNTIFS(Sta!$A:$A,$A101,Sta!$M:$M,"&gt;1.5") +COUNTIFS(Sta!$B:$B,$A101,Sta!$O:$O,"&gt;1.5"))/$D101</f>
        <v>0</v>
      </c>
      <c r="O101" s="7" t="e">
        <f>COUNTIFS(Sta!$A:$A,$A101,Sta!$M:$M,"&gt;1.5")/$B101</f>
        <v>#DIV/0!</v>
      </c>
      <c r="P101" s="7">
        <f>COUNTIFS(Sta!$B:$B,$A101,Sta!$O:$O,"&gt;1.5")/$C101</f>
        <v>0</v>
      </c>
      <c r="Q101" s="12">
        <f>(COUNTIFS(Sta!$A:$A,$A101,Sta!$N:$N,"&gt;0.5") +COUNTIFS(Sta!$B:$B,$A101,Sta!$P:$P,"&gt;0.5"))/$D101</f>
        <v>1</v>
      </c>
      <c r="R101" s="7" t="e">
        <f>COUNTIFS(Sta!$A:$A,$A101,Sta!$N:$N,"&gt;0.5")/$B101</f>
        <v>#DIV/0!</v>
      </c>
      <c r="S101" s="7">
        <f>COUNTIFS(Sta!$B:$B,$A101,Sta!$P:$P,"&gt;0.5")/$C101</f>
        <v>1</v>
      </c>
      <c r="T101" s="12">
        <f>(COUNTIFS(Sta!$A:$A,$A101,Sta!$N:$N,"&gt;1.5") +COUNTIFS(Sta!$B:$B,$A101,Sta!$P:$P,"&gt;1.5"))/$D101</f>
        <v>0</v>
      </c>
      <c r="U101" s="7" t="e">
        <f>COUNTIFS(Sta!$A:$A,$A101,Sta!$N:$N,"&gt;1.5")/$B101</f>
        <v>#DIV/0!</v>
      </c>
      <c r="V101" s="7">
        <f>COUNTIFS(Sta!$B:$B,$A101,Sta!$P:$P,"&gt;1.5")/$C101</f>
        <v>0</v>
      </c>
    </row>
    <row r="102" spans="1:22" x14ac:dyDescent="0.3">
      <c r="A102" t="s">
        <v>4</v>
      </c>
      <c r="B102" s="9">
        <f>COUNTIF(Sta!A:A,A102)</f>
        <v>1</v>
      </c>
      <c r="C102" s="4">
        <f>COUNTIF(Sta!B:B,A102)</f>
        <v>1</v>
      </c>
      <c r="D102" s="4">
        <f t="shared" si="3"/>
        <v>2</v>
      </c>
      <c r="E102" s="12">
        <f>(COUNTIFS(Sta!$A:$A,$A102,Sta!$Q:$Q,"&gt;0.5") +COUNTIFS(Sta!$B:$B,$A102,Sta!$Q:$Q,"&gt;0.5"))/$D102</f>
        <v>1</v>
      </c>
      <c r="F102" s="7">
        <f>COUNTIFS(Sta!$A:$A,$A102,Sta!$Q:$Q,"&gt;0.5")/$B102</f>
        <v>1</v>
      </c>
      <c r="G102" s="7">
        <f>COUNTIFS(Sta!$B:$B,$A102,Sta!$Q:$Q,"&gt;0.5")/$C102</f>
        <v>1</v>
      </c>
      <c r="H102" s="12">
        <f>(COUNTIFS(Sta!$A:$A,$A102,Sta!$Q:$Q,"&gt;1.5") +COUNTIFS(Sta!$B:$B,$A102,Sta!$Q:$Q,"&gt;1.5"))/$D102</f>
        <v>1</v>
      </c>
      <c r="I102" s="7">
        <f>COUNTIFS(Sta!$A:$A,$A102,Sta!$Q:$Q,"&gt;1.5")/$B102</f>
        <v>1</v>
      </c>
      <c r="J102" s="7">
        <f>COUNTIFS(Sta!$B:$B,$A102,Sta!$Q:$Q,"&gt;1.5")/$C102</f>
        <v>1</v>
      </c>
      <c r="K102" s="12">
        <f>(COUNTIFS(Sta!$A:$A,$A102,Sta!$M:$M,"&gt;0.5") +COUNTIFS(Sta!$B:$B,$A102,Sta!$O:$O,"&gt;0.5"))/$D102</f>
        <v>1</v>
      </c>
      <c r="L102" s="7">
        <f>COUNTIFS(Sta!$A:$A,$A102,Sta!$M:$M,"&gt;0.5")/$B102</f>
        <v>1</v>
      </c>
      <c r="M102" s="7">
        <f>COUNTIFS(Sta!$B:$B,$A102,Sta!$O:$O,"&gt;0.5")/$C102</f>
        <v>1</v>
      </c>
      <c r="N102" s="12">
        <f>(COUNTIFS(Sta!$A:$A,$A102,Sta!$M:$M,"&gt;1.5") +COUNTIFS(Sta!$B:$B,$A102,Sta!$O:$O,"&gt;1.5"))/$D102</f>
        <v>0.5</v>
      </c>
      <c r="O102" s="7">
        <f>COUNTIFS(Sta!$A:$A,$A102,Sta!$M:$M,"&gt;1.5")/$B102</f>
        <v>1</v>
      </c>
      <c r="P102" s="7">
        <f>COUNTIFS(Sta!$B:$B,$A102,Sta!$O:$O,"&gt;1.5")/$C102</f>
        <v>0</v>
      </c>
      <c r="Q102" s="12">
        <f>(COUNTIFS(Sta!$A:$A,$A102,Sta!$N:$N,"&gt;0.5") +COUNTIFS(Sta!$B:$B,$A102,Sta!$P:$P,"&gt;0.5"))/$D102</f>
        <v>1</v>
      </c>
      <c r="R102" s="7">
        <f>COUNTIFS(Sta!$A:$A,$A102,Sta!$N:$N,"&gt;0.5")/$B102</f>
        <v>1</v>
      </c>
      <c r="S102" s="7">
        <f>COUNTIFS(Sta!$B:$B,$A102,Sta!$P:$P,"&gt;0.5")/$C102</f>
        <v>1</v>
      </c>
      <c r="T102" s="12">
        <f>(COUNTIFS(Sta!$A:$A,$A102,Sta!$N:$N,"&gt;1.5") +COUNTIFS(Sta!$B:$B,$A102,Sta!$P:$P,"&gt;1.5"))/$D102</f>
        <v>0.5</v>
      </c>
      <c r="U102" s="7">
        <f>COUNTIFS(Sta!$A:$A,$A102,Sta!$N:$N,"&gt;1.5")/$B102</f>
        <v>0</v>
      </c>
      <c r="V102" s="7">
        <f>COUNTIFS(Sta!$B:$B,$A102,Sta!$P:$P,"&gt;1.5")/$C102</f>
        <v>1</v>
      </c>
    </row>
    <row r="103" spans="1:22" x14ac:dyDescent="0.3">
      <c r="A103" t="s">
        <v>225</v>
      </c>
      <c r="B103" s="9">
        <f>COUNTIF(Sta!A:A,A103)</f>
        <v>1</v>
      </c>
      <c r="C103" s="4">
        <f>COUNTIF(Sta!B:B,A103)</f>
        <v>1</v>
      </c>
      <c r="D103" s="4">
        <f t="shared" si="3"/>
        <v>2</v>
      </c>
      <c r="E103" s="12">
        <f>(COUNTIFS(Sta!$A:$A,$A103,Sta!$Q:$Q,"&gt;0.5") +COUNTIFS(Sta!$B:$B,$A103,Sta!$Q:$Q,"&gt;0.5"))/$D103</f>
        <v>0.5</v>
      </c>
      <c r="F103" s="7">
        <f>COUNTIFS(Sta!$A:$A,$A103,Sta!$Q:$Q,"&gt;0.5")/$B103</f>
        <v>0</v>
      </c>
      <c r="G103" s="7">
        <f>COUNTIFS(Sta!$B:$B,$A103,Sta!$Q:$Q,"&gt;0.5")/$C103</f>
        <v>1</v>
      </c>
      <c r="H103" s="12">
        <f>(COUNTIFS(Sta!$A:$A,$A103,Sta!$Q:$Q,"&gt;1.5") +COUNTIFS(Sta!$B:$B,$A103,Sta!$Q:$Q,"&gt;1.5"))/$D103</f>
        <v>0.5</v>
      </c>
      <c r="I103" s="7">
        <f>COUNTIFS(Sta!$A:$A,$A103,Sta!$Q:$Q,"&gt;1.5")/$B103</f>
        <v>0</v>
      </c>
      <c r="J103" s="7">
        <f>COUNTIFS(Sta!$B:$B,$A103,Sta!$Q:$Q,"&gt;1.5")/$C103</f>
        <v>1</v>
      </c>
      <c r="K103" s="12">
        <f>(COUNTIFS(Sta!$A:$A,$A103,Sta!$M:$M,"&gt;0.5") +COUNTIFS(Sta!$B:$B,$A103,Sta!$O:$O,"&gt;0.5"))/$D103</f>
        <v>0.5</v>
      </c>
      <c r="L103" s="7">
        <f>COUNTIFS(Sta!$A:$A,$A103,Sta!$M:$M,"&gt;0.5")/$B103</f>
        <v>0</v>
      </c>
      <c r="M103" s="7">
        <f>COUNTIFS(Sta!$B:$B,$A103,Sta!$O:$O,"&gt;0.5")/$C103</f>
        <v>1</v>
      </c>
      <c r="N103" s="12">
        <f>(COUNTIFS(Sta!$A:$A,$A103,Sta!$M:$M,"&gt;1.5") +COUNTIFS(Sta!$B:$B,$A103,Sta!$O:$O,"&gt;1.5"))/$D103</f>
        <v>0.5</v>
      </c>
      <c r="O103" s="7">
        <f>COUNTIFS(Sta!$A:$A,$A103,Sta!$M:$M,"&gt;1.5")/$B103</f>
        <v>0</v>
      </c>
      <c r="P103" s="7">
        <f>COUNTIFS(Sta!$B:$B,$A103,Sta!$O:$O,"&gt;1.5")/$C103</f>
        <v>1</v>
      </c>
      <c r="Q103" s="12">
        <f>(COUNTIFS(Sta!$A:$A,$A103,Sta!$N:$N,"&gt;0.5") +COUNTIFS(Sta!$B:$B,$A103,Sta!$P:$P,"&gt;0.5"))/$D103</f>
        <v>0.5</v>
      </c>
      <c r="R103" s="7">
        <f>COUNTIFS(Sta!$A:$A,$A103,Sta!$N:$N,"&gt;0.5")/$B103</f>
        <v>0</v>
      </c>
      <c r="S103" s="7">
        <f>COUNTIFS(Sta!$B:$B,$A103,Sta!$P:$P,"&gt;0.5")/$C103</f>
        <v>1</v>
      </c>
      <c r="T103" s="12">
        <f>(COUNTIFS(Sta!$A:$A,$A103,Sta!$N:$N,"&gt;1.5") +COUNTIFS(Sta!$B:$B,$A103,Sta!$P:$P,"&gt;1.5"))/$D103</f>
        <v>0.5</v>
      </c>
      <c r="U103" s="7">
        <f>COUNTIFS(Sta!$A:$A,$A103,Sta!$N:$N,"&gt;1.5")/$B103</f>
        <v>0</v>
      </c>
      <c r="V103" s="7">
        <f>COUNTIFS(Sta!$B:$B,$A103,Sta!$P:$P,"&gt;1.5")/$C103</f>
        <v>1</v>
      </c>
    </row>
    <row r="104" spans="1:22" x14ac:dyDescent="0.3">
      <c r="A104" t="s">
        <v>476</v>
      </c>
      <c r="B104" s="9">
        <f>COUNTIF(Sta!A:A,A104)</f>
        <v>0</v>
      </c>
      <c r="C104" s="4">
        <f>COUNTIF(Sta!B:B,A104)</f>
        <v>1</v>
      </c>
      <c r="D104" s="4">
        <f t="shared" si="3"/>
        <v>1</v>
      </c>
      <c r="E104" s="12">
        <f>(COUNTIFS(Sta!$A:$A,$A104,Sta!$Q:$Q,"&gt;0.5") +COUNTIFS(Sta!$B:$B,$A104,Sta!$Q:$Q,"&gt;0.5"))/$D104</f>
        <v>1</v>
      </c>
      <c r="F104" s="7" t="e">
        <f>COUNTIFS(Sta!$A:$A,$A104,Sta!$Q:$Q,"&gt;0.5")/$B104</f>
        <v>#DIV/0!</v>
      </c>
      <c r="G104" s="7">
        <f>COUNTIFS(Sta!$B:$B,$A104,Sta!$Q:$Q,"&gt;0.5")/$C104</f>
        <v>1</v>
      </c>
      <c r="H104" s="12">
        <f>(COUNTIFS(Sta!$A:$A,$A104,Sta!$Q:$Q,"&gt;1.5") +COUNTIFS(Sta!$B:$B,$A104,Sta!$Q:$Q,"&gt;1.5"))/$D104</f>
        <v>1</v>
      </c>
      <c r="I104" s="7" t="e">
        <f>COUNTIFS(Sta!$A:$A,$A104,Sta!$Q:$Q,"&gt;1.5")/$B104</f>
        <v>#DIV/0!</v>
      </c>
      <c r="J104" s="7">
        <f>COUNTIFS(Sta!$B:$B,$A104,Sta!$Q:$Q,"&gt;1.5")/$C104</f>
        <v>1</v>
      </c>
      <c r="K104" s="12">
        <f>(COUNTIFS(Sta!$A:$A,$A104,Sta!$M:$M,"&gt;0.5") +COUNTIFS(Sta!$B:$B,$A104,Sta!$O:$O,"&gt;0.5"))/$D104</f>
        <v>0</v>
      </c>
      <c r="L104" s="7" t="e">
        <f>COUNTIFS(Sta!$A:$A,$A104,Sta!$M:$M,"&gt;0.5")/$B104</f>
        <v>#DIV/0!</v>
      </c>
      <c r="M104" s="7">
        <f>COUNTIFS(Sta!$B:$B,$A104,Sta!$O:$O,"&gt;0.5")/$C104</f>
        <v>0</v>
      </c>
      <c r="N104" s="12">
        <f>(COUNTIFS(Sta!$A:$A,$A104,Sta!$M:$M,"&gt;1.5") +COUNTIFS(Sta!$B:$B,$A104,Sta!$O:$O,"&gt;1.5"))/$D104</f>
        <v>0</v>
      </c>
      <c r="O104" s="7" t="e">
        <f>COUNTIFS(Sta!$A:$A,$A104,Sta!$M:$M,"&gt;1.5")/$B104</f>
        <v>#DIV/0!</v>
      </c>
      <c r="P104" s="7">
        <f>COUNTIFS(Sta!$B:$B,$A104,Sta!$O:$O,"&gt;1.5")/$C104</f>
        <v>0</v>
      </c>
      <c r="Q104" s="12">
        <f>(COUNTIFS(Sta!$A:$A,$A104,Sta!$N:$N,"&gt;0.5") +COUNTIFS(Sta!$B:$B,$A104,Sta!$P:$P,"&gt;0.5"))/$D104</f>
        <v>1</v>
      </c>
      <c r="R104" s="7" t="e">
        <f>COUNTIFS(Sta!$A:$A,$A104,Sta!$N:$N,"&gt;0.5")/$B104</f>
        <v>#DIV/0!</v>
      </c>
      <c r="S104" s="7">
        <f>COUNTIFS(Sta!$B:$B,$A104,Sta!$P:$P,"&gt;0.5")/$C104</f>
        <v>1</v>
      </c>
      <c r="T104" s="12">
        <f>(COUNTIFS(Sta!$A:$A,$A104,Sta!$N:$N,"&gt;1.5") +COUNTIFS(Sta!$B:$B,$A104,Sta!$P:$P,"&gt;1.5"))/$D104</f>
        <v>1</v>
      </c>
      <c r="U104" s="7" t="e">
        <f>COUNTIFS(Sta!$A:$A,$A104,Sta!$N:$N,"&gt;1.5")/$B104</f>
        <v>#DIV/0!</v>
      </c>
      <c r="V104" s="7">
        <f>COUNTIFS(Sta!$B:$B,$A104,Sta!$P:$P,"&gt;1.5")/$C104</f>
        <v>1</v>
      </c>
    </row>
    <row r="105" spans="1:22" x14ac:dyDescent="0.3">
      <c r="A105" t="s">
        <v>482</v>
      </c>
      <c r="B105" s="9">
        <f>COUNTIF(Sta!A:A,A105)</f>
        <v>7</v>
      </c>
      <c r="C105" s="4">
        <f>COUNTIF(Sta!B:B,A105)</f>
        <v>6</v>
      </c>
      <c r="D105" s="4">
        <f t="shared" si="3"/>
        <v>13</v>
      </c>
      <c r="E105" s="12">
        <f>(COUNTIFS(Sta!$A:$A,$A105,Sta!$Q:$Q,"&gt;0.5") +COUNTIFS(Sta!$B:$B,$A105,Sta!$Q:$Q,"&gt;0.5"))/$D105</f>
        <v>0.53846153846153844</v>
      </c>
      <c r="F105" s="7">
        <f>COUNTIFS(Sta!$A:$A,$A105,Sta!$Q:$Q,"&gt;0.5")/$B105</f>
        <v>0.42857142857142855</v>
      </c>
      <c r="G105" s="7">
        <f>COUNTIFS(Sta!$B:$B,$A105,Sta!$Q:$Q,"&gt;0.5")/$C105</f>
        <v>0.66666666666666663</v>
      </c>
      <c r="H105" s="12">
        <f>(COUNTIFS(Sta!$A:$A,$A105,Sta!$Q:$Q,"&gt;1.5") +COUNTIFS(Sta!$B:$B,$A105,Sta!$Q:$Q,"&gt;1.5"))/$D105</f>
        <v>0.23076923076923078</v>
      </c>
      <c r="I105" s="7">
        <f>COUNTIFS(Sta!$A:$A,$A105,Sta!$Q:$Q,"&gt;1.5")/$B105</f>
        <v>0.14285714285714285</v>
      </c>
      <c r="J105" s="7">
        <f>COUNTIFS(Sta!$B:$B,$A105,Sta!$Q:$Q,"&gt;1.5")/$C105</f>
        <v>0.33333333333333331</v>
      </c>
      <c r="K105" s="12">
        <f>(COUNTIFS(Sta!$A:$A,$A105,Sta!$M:$M,"&gt;0.5") +COUNTIFS(Sta!$B:$B,$A105,Sta!$O:$O,"&gt;0.5"))/$D105</f>
        <v>0.23076923076923078</v>
      </c>
      <c r="L105" s="7">
        <f>COUNTIFS(Sta!$A:$A,$A105,Sta!$M:$M,"&gt;0.5")/$B105</f>
        <v>0.14285714285714285</v>
      </c>
      <c r="M105" s="7">
        <f>COUNTIFS(Sta!$B:$B,$A105,Sta!$O:$O,"&gt;0.5")/$C105</f>
        <v>0.33333333333333331</v>
      </c>
      <c r="N105" s="12">
        <f>(COUNTIFS(Sta!$A:$A,$A105,Sta!$M:$M,"&gt;1.5") +COUNTIFS(Sta!$B:$B,$A105,Sta!$O:$O,"&gt;1.5"))/$D105</f>
        <v>0.15384615384615385</v>
      </c>
      <c r="O105" s="7">
        <f>COUNTIFS(Sta!$A:$A,$A105,Sta!$M:$M,"&gt;1.5")/$B105</f>
        <v>0.14285714285714285</v>
      </c>
      <c r="P105" s="7">
        <f>COUNTIFS(Sta!$B:$B,$A105,Sta!$O:$O,"&gt;1.5")/$C105</f>
        <v>0.16666666666666666</v>
      </c>
      <c r="Q105" s="12">
        <f>(COUNTIFS(Sta!$A:$A,$A105,Sta!$N:$N,"&gt;0.5") +COUNTIFS(Sta!$B:$B,$A105,Sta!$P:$P,"&gt;0.5"))/$D105</f>
        <v>0.38461538461538464</v>
      </c>
      <c r="R105" s="7">
        <f>COUNTIFS(Sta!$A:$A,$A105,Sta!$N:$N,"&gt;0.5")/$B105</f>
        <v>0.2857142857142857</v>
      </c>
      <c r="S105" s="7">
        <f>COUNTIFS(Sta!$B:$B,$A105,Sta!$P:$P,"&gt;0.5")/$C105</f>
        <v>0.5</v>
      </c>
      <c r="T105" s="12">
        <f>(COUNTIFS(Sta!$A:$A,$A105,Sta!$N:$N,"&gt;1.5") +COUNTIFS(Sta!$B:$B,$A105,Sta!$P:$P,"&gt;1.5"))/$D105</f>
        <v>0</v>
      </c>
      <c r="U105" s="7">
        <f>COUNTIFS(Sta!$A:$A,$A105,Sta!$N:$N,"&gt;1.5")/$B105</f>
        <v>0</v>
      </c>
      <c r="V105" s="7">
        <f>COUNTIFS(Sta!$B:$B,$A105,Sta!$P:$P,"&gt;1.5")/$C105</f>
        <v>0</v>
      </c>
    </row>
    <row r="106" spans="1:22" x14ac:dyDescent="0.3">
      <c r="A106" t="s">
        <v>301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2" t="e">
        <f>(COUNTIFS(Sta!$A:$A,$A106,Sta!$Q:$Q,"&gt;0.5") +COUNTIFS(Sta!$B:$B,$A106,Sta!$Q:$Q,"&gt;0.5"))/$D106</f>
        <v>#DIV/0!</v>
      </c>
      <c r="F106" s="7" t="e">
        <f>COUNTIFS(Sta!$A:$A,$A106,Sta!$Q:$Q,"&gt;0.5")/$B106</f>
        <v>#DIV/0!</v>
      </c>
      <c r="G106" s="7" t="e">
        <f>COUNTIFS(Sta!$B:$B,$A106,Sta!$Q:$Q,"&gt;0.5")/$C106</f>
        <v>#DIV/0!</v>
      </c>
      <c r="H106" s="12" t="e">
        <f>(COUNTIFS(Sta!$A:$A,$A106,Sta!$Q:$Q,"&gt;1.5") +COUNTIFS(Sta!$B:$B,$A106,Sta!$Q:$Q,"&gt;1.5"))/$D106</f>
        <v>#DIV/0!</v>
      </c>
      <c r="I106" s="7" t="e">
        <f>COUNTIFS(Sta!$A:$A,$A106,Sta!$Q:$Q,"&gt;1.5")/$B106</f>
        <v>#DIV/0!</v>
      </c>
      <c r="J106" s="7" t="e">
        <f>COUNTIFS(Sta!$B:$B,$A106,Sta!$Q:$Q,"&gt;1.5")/$C106</f>
        <v>#DIV/0!</v>
      </c>
      <c r="K106" s="12" t="e">
        <f>(COUNTIFS(Sta!$A:$A,$A106,Sta!$M:$M,"&gt;0.5") +COUNTIFS(Sta!$B:$B,$A106,Sta!$O:$O,"&gt;0.5"))/$D106</f>
        <v>#DIV/0!</v>
      </c>
      <c r="L106" s="7" t="e">
        <f>COUNTIFS(Sta!$A:$A,$A106,Sta!$M:$M,"&gt;0.5")/$B106</f>
        <v>#DIV/0!</v>
      </c>
      <c r="M106" s="7" t="e">
        <f>COUNTIFS(Sta!$B:$B,$A106,Sta!$O:$O,"&gt;0.5")/$C106</f>
        <v>#DIV/0!</v>
      </c>
      <c r="N106" s="12" t="e">
        <f>(COUNTIFS(Sta!$A:$A,$A106,Sta!$M:$M,"&gt;1.5") +COUNTIFS(Sta!$B:$B,$A106,Sta!$O:$O,"&gt;1.5"))/$D106</f>
        <v>#DIV/0!</v>
      </c>
      <c r="O106" s="7" t="e">
        <f>COUNTIFS(Sta!$A:$A,$A106,Sta!$M:$M,"&gt;1.5")/$B106</f>
        <v>#DIV/0!</v>
      </c>
      <c r="P106" s="7" t="e">
        <f>COUNTIFS(Sta!$B:$B,$A106,Sta!$O:$O,"&gt;1.5")/$C106</f>
        <v>#DIV/0!</v>
      </c>
      <c r="Q106" s="12" t="e">
        <f>(COUNTIFS(Sta!$A:$A,$A106,Sta!$N:$N,"&gt;0.5") +COUNTIFS(Sta!$B:$B,$A106,Sta!$P:$P,"&gt;0.5"))/$D106</f>
        <v>#DIV/0!</v>
      </c>
      <c r="R106" s="7" t="e">
        <f>COUNTIFS(Sta!$A:$A,$A106,Sta!$N:$N,"&gt;0.5")/$B106</f>
        <v>#DIV/0!</v>
      </c>
      <c r="S106" s="7" t="e">
        <f>COUNTIFS(Sta!$B:$B,$A106,Sta!$P:$P,"&gt;0.5")/$C106</f>
        <v>#DIV/0!</v>
      </c>
      <c r="T106" s="12" t="e">
        <f>(COUNTIFS(Sta!$A:$A,$A106,Sta!$N:$N,"&gt;1.5") +COUNTIFS(Sta!$B:$B,$A106,Sta!$P:$P,"&gt;1.5"))/$D106</f>
        <v>#DIV/0!</v>
      </c>
      <c r="U106" s="7" t="e">
        <f>COUNTIFS(Sta!$A:$A,$A106,Sta!$N:$N,"&gt;1.5")/$B106</f>
        <v>#DIV/0!</v>
      </c>
      <c r="V106" s="7" t="e">
        <f>COUNTIFS(Sta!$B:$B,$A106,Sta!$P:$P,"&gt;1.5")/$C106</f>
        <v>#DIV/0!</v>
      </c>
    </row>
    <row r="107" spans="1:22" x14ac:dyDescent="0.3">
      <c r="A107" t="s">
        <v>414</v>
      </c>
      <c r="B107" s="9">
        <f>COUNTIF(Sta!A:A,A107)</f>
        <v>1</v>
      </c>
      <c r="C107" s="4">
        <f>COUNTIF(Sta!B:B,A107)</f>
        <v>1</v>
      </c>
      <c r="D107" s="4">
        <f t="shared" si="3"/>
        <v>2</v>
      </c>
      <c r="E107" s="12">
        <f>(COUNTIFS(Sta!$A:$A,$A107,Sta!$Q:$Q,"&gt;0.5") +COUNTIFS(Sta!$B:$B,$A107,Sta!$Q:$Q,"&gt;0.5"))/$D107</f>
        <v>1</v>
      </c>
      <c r="F107" s="7">
        <f>COUNTIFS(Sta!$A:$A,$A107,Sta!$Q:$Q,"&gt;0.5")/$B107</f>
        <v>1</v>
      </c>
      <c r="G107" s="7">
        <f>COUNTIFS(Sta!$B:$B,$A107,Sta!$Q:$Q,"&gt;0.5")/$C107</f>
        <v>1</v>
      </c>
      <c r="H107" s="12">
        <f>(COUNTIFS(Sta!$A:$A,$A107,Sta!$Q:$Q,"&gt;1.5") +COUNTIFS(Sta!$B:$B,$A107,Sta!$Q:$Q,"&gt;1.5"))/$D107</f>
        <v>1</v>
      </c>
      <c r="I107" s="7">
        <f>COUNTIFS(Sta!$A:$A,$A107,Sta!$Q:$Q,"&gt;1.5")/$B107</f>
        <v>1</v>
      </c>
      <c r="J107" s="7">
        <f>COUNTIFS(Sta!$B:$B,$A107,Sta!$Q:$Q,"&gt;1.5")/$C107</f>
        <v>1</v>
      </c>
      <c r="K107" s="12">
        <f>(COUNTIFS(Sta!$A:$A,$A107,Sta!$M:$M,"&gt;0.5") +COUNTIFS(Sta!$B:$B,$A107,Sta!$O:$O,"&gt;0.5"))/$D107</f>
        <v>1</v>
      </c>
      <c r="L107" s="7">
        <f>COUNTIFS(Sta!$A:$A,$A107,Sta!$M:$M,"&gt;0.5")/$B107</f>
        <v>1</v>
      </c>
      <c r="M107" s="7">
        <f>COUNTIFS(Sta!$B:$B,$A107,Sta!$O:$O,"&gt;0.5")/$C107</f>
        <v>1</v>
      </c>
      <c r="N107" s="12">
        <f>(COUNTIFS(Sta!$A:$A,$A107,Sta!$M:$M,"&gt;1.5") +COUNTIFS(Sta!$B:$B,$A107,Sta!$O:$O,"&gt;1.5"))/$D107</f>
        <v>1</v>
      </c>
      <c r="O107" s="7">
        <f>COUNTIFS(Sta!$A:$A,$A107,Sta!$M:$M,"&gt;1.5")/$B107</f>
        <v>1</v>
      </c>
      <c r="P107" s="7">
        <f>COUNTIFS(Sta!$B:$B,$A107,Sta!$O:$O,"&gt;1.5")/$C107</f>
        <v>1</v>
      </c>
      <c r="Q107" s="12">
        <f>(COUNTIFS(Sta!$A:$A,$A107,Sta!$N:$N,"&gt;0.5") +COUNTIFS(Sta!$B:$B,$A107,Sta!$P:$P,"&gt;0.5"))/$D107</f>
        <v>0.5</v>
      </c>
      <c r="R107" s="7">
        <f>COUNTIFS(Sta!$A:$A,$A107,Sta!$N:$N,"&gt;0.5")/$B107</f>
        <v>0</v>
      </c>
      <c r="S107" s="7">
        <f>COUNTIFS(Sta!$B:$B,$A107,Sta!$P:$P,"&gt;0.5")/$C107</f>
        <v>1</v>
      </c>
      <c r="T107" s="12">
        <f>(COUNTIFS(Sta!$A:$A,$A107,Sta!$N:$N,"&gt;1.5") +COUNTIFS(Sta!$B:$B,$A107,Sta!$P:$P,"&gt;1.5"))/$D107</f>
        <v>0</v>
      </c>
      <c r="U107" s="7">
        <f>COUNTIFS(Sta!$A:$A,$A107,Sta!$N:$N,"&gt;1.5")/$B107</f>
        <v>0</v>
      </c>
      <c r="V107" s="7">
        <f>COUNTIFS(Sta!$B:$B,$A107,Sta!$P:$P,"&gt;1.5")/$C107</f>
        <v>0</v>
      </c>
    </row>
    <row r="108" spans="1:22" x14ac:dyDescent="0.3">
      <c r="A108" t="s">
        <v>447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2" t="e">
        <f>(COUNTIFS(Sta!$A:$A,$A108,Sta!$Q:$Q,"&gt;0.5") +COUNTIFS(Sta!$B:$B,$A108,Sta!$Q:$Q,"&gt;0.5"))/$D108</f>
        <v>#DIV/0!</v>
      </c>
      <c r="F108" s="7" t="e">
        <f>COUNTIFS(Sta!$A:$A,$A108,Sta!$Q:$Q,"&gt;0.5")/$B108</f>
        <v>#DIV/0!</v>
      </c>
      <c r="G108" s="7" t="e">
        <f>COUNTIFS(Sta!$B:$B,$A108,Sta!$Q:$Q,"&gt;0.5")/$C108</f>
        <v>#DIV/0!</v>
      </c>
      <c r="H108" s="12" t="e">
        <f>(COUNTIFS(Sta!$A:$A,$A108,Sta!$Q:$Q,"&gt;1.5") +COUNTIFS(Sta!$B:$B,$A108,Sta!$Q:$Q,"&gt;1.5"))/$D108</f>
        <v>#DIV/0!</v>
      </c>
      <c r="I108" s="7" t="e">
        <f>COUNTIFS(Sta!$A:$A,$A108,Sta!$Q:$Q,"&gt;1.5")/$B108</f>
        <v>#DIV/0!</v>
      </c>
      <c r="J108" s="7" t="e">
        <f>COUNTIFS(Sta!$B:$B,$A108,Sta!$Q:$Q,"&gt;1.5")/$C108</f>
        <v>#DIV/0!</v>
      </c>
      <c r="K108" s="12" t="e">
        <f>(COUNTIFS(Sta!$A:$A,$A108,Sta!$M:$M,"&gt;0.5") +COUNTIFS(Sta!$B:$B,$A108,Sta!$O:$O,"&gt;0.5"))/$D108</f>
        <v>#DIV/0!</v>
      </c>
      <c r="L108" s="7" t="e">
        <f>COUNTIFS(Sta!$A:$A,$A108,Sta!$M:$M,"&gt;0.5")/$B108</f>
        <v>#DIV/0!</v>
      </c>
      <c r="M108" s="7" t="e">
        <f>COUNTIFS(Sta!$B:$B,$A108,Sta!$O:$O,"&gt;0.5")/$C108</f>
        <v>#DIV/0!</v>
      </c>
      <c r="N108" s="12" t="e">
        <f>(COUNTIFS(Sta!$A:$A,$A108,Sta!$M:$M,"&gt;1.5") +COUNTIFS(Sta!$B:$B,$A108,Sta!$O:$O,"&gt;1.5"))/$D108</f>
        <v>#DIV/0!</v>
      </c>
      <c r="O108" s="7" t="e">
        <f>COUNTIFS(Sta!$A:$A,$A108,Sta!$M:$M,"&gt;1.5")/$B108</f>
        <v>#DIV/0!</v>
      </c>
      <c r="P108" s="7" t="e">
        <f>COUNTIFS(Sta!$B:$B,$A108,Sta!$O:$O,"&gt;1.5")/$C108</f>
        <v>#DIV/0!</v>
      </c>
      <c r="Q108" s="12" t="e">
        <f>(COUNTIFS(Sta!$A:$A,$A108,Sta!$N:$N,"&gt;0.5") +COUNTIFS(Sta!$B:$B,$A108,Sta!$P:$P,"&gt;0.5"))/$D108</f>
        <v>#DIV/0!</v>
      </c>
      <c r="R108" s="7" t="e">
        <f>COUNTIFS(Sta!$A:$A,$A108,Sta!$N:$N,"&gt;0.5")/$B108</f>
        <v>#DIV/0!</v>
      </c>
      <c r="S108" s="7" t="e">
        <f>COUNTIFS(Sta!$B:$B,$A108,Sta!$P:$P,"&gt;0.5")/$C108</f>
        <v>#DIV/0!</v>
      </c>
      <c r="T108" s="12" t="e">
        <f>(COUNTIFS(Sta!$A:$A,$A108,Sta!$N:$N,"&gt;1.5") +COUNTIFS(Sta!$B:$B,$A108,Sta!$P:$P,"&gt;1.5"))/$D108</f>
        <v>#DIV/0!</v>
      </c>
      <c r="U108" s="7" t="e">
        <f>COUNTIFS(Sta!$A:$A,$A108,Sta!$N:$N,"&gt;1.5")/$B108</f>
        <v>#DIV/0!</v>
      </c>
      <c r="V108" s="7" t="e">
        <f>COUNTIFS(Sta!$B:$B,$A108,Sta!$P:$P,"&gt;1.5")/$C108</f>
        <v>#DIV/0!</v>
      </c>
    </row>
    <row r="109" spans="1:22" x14ac:dyDescent="0.3">
      <c r="A109" t="s">
        <v>637</v>
      </c>
      <c r="B109" s="9">
        <f>COUNTIF(Sta!A:A,A109)</f>
        <v>1</v>
      </c>
      <c r="C109" s="4">
        <f>COUNTIF(Sta!B:B,A109)</f>
        <v>1</v>
      </c>
      <c r="D109" s="4">
        <f t="shared" si="3"/>
        <v>2</v>
      </c>
      <c r="E109" s="12">
        <f>(COUNTIFS(Sta!$A:$A,$A109,Sta!$Q:$Q,"&gt;0.5") +COUNTIFS(Sta!$B:$B,$A109,Sta!$Q:$Q,"&gt;0.5"))/$D109</f>
        <v>0.5</v>
      </c>
      <c r="F109" s="7">
        <f>COUNTIFS(Sta!$A:$A,$A109,Sta!$Q:$Q,"&gt;0.5")/$B109</f>
        <v>0</v>
      </c>
      <c r="G109" s="7">
        <f>COUNTIFS(Sta!$B:$B,$A109,Sta!$Q:$Q,"&gt;0.5")/$C109</f>
        <v>1</v>
      </c>
      <c r="H109" s="12">
        <f>(COUNTIFS(Sta!$A:$A,$A109,Sta!$Q:$Q,"&gt;1.5") +COUNTIFS(Sta!$B:$B,$A109,Sta!$Q:$Q,"&gt;1.5"))/$D109</f>
        <v>0</v>
      </c>
      <c r="I109" s="7">
        <f>COUNTIFS(Sta!$A:$A,$A109,Sta!$Q:$Q,"&gt;1.5")/$B109</f>
        <v>0</v>
      </c>
      <c r="J109" s="7">
        <f>COUNTIFS(Sta!$B:$B,$A109,Sta!$Q:$Q,"&gt;1.5")/$C109</f>
        <v>0</v>
      </c>
      <c r="K109" s="12">
        <f>(COUNTIFS(Sta!$A:$A,$A109,Sta!$M:$M,"&gt;0.5") +COUNTIFS(Sta!$B:$B,$A109,Sta!$O:$O,"&gt;0.5"))/$D109</f>
        <v>0</v>
      </c>
      <c r="L109" s="7">
        <f>COUNTIFS(Sta!$A:$A,$A109,Sta!$M:$M,"&gt;0.5")/$B109</f>
        <v>0</v>
      </c>
      <c r="M109" s="7">
        <f>COUNTIFS(Sta!$B:$B,$A109,Sta!$O:$O,"&gt;0.5")/$C109</f>
        <v>0</v>
      </c>
      <c r="N109" s="12">
        <f>(COUNTIFS(Sta!$A:$A,$A109,Sta!$M:$M,"&gt;1.5") +COUNTIFS(Sta!$B:$B,$A109,Sta!$O:$O,"&gt;1.5"))/$D109</f>
        <v>0</v>
      </c>
      <c r="O109" s="7">
        <f>COUNTIFS(Sta!$A:$A,$A109,Sta!$M:$M,"&gt;1.5")/$B109</f>
        <v>0</v>
      </c>
      <c r="P109" s="7">
        <f>COUNTIFS(Sta!$B:$B,$A109,Sta!$O:$O,"&gt;1.5")/$C109</f>
        <v>0</v>
      </c>
      <c r="Q109" s="12">
        <f>(COUNTIFS(Sta!$A:$A,$A109,Sta!$N:$N,"&gt;0.5") +COUNTIFS(Sta!$B:$B,$A109,Sta!$P:$P,"&gt;0.5"))/$D109</f>
        <v>0.5</v>
      </c>
      <c r="R109" s="7">
        <f>COUNTIFS(Sta!$A:$A,$A109,Sta!$N:$N,"&gt;0.5")/$B109</f>
        <v>0</v>
      </c>
      <c r="S109" s="7">
        <f>COUNTIFS(Sta!$B:$B,$A109,Sta!$P:$P,"&gt;0.5")/$C109</f>
        <v>1</v>
      </c>
      <c r="T109" s="12">
        <f>(COUNTIFS(Sta!$A:$A,$A109,Sta!$N:$N,"&gt;1.5") +COUNTIFS(Sta!$B:$B,$A109,Sta!$P:$P,"&gt;1.5"))/$D109</f>
        <v>0</v>
      </c>
      <c r="U109" s="7">
        <f>COUNTIFS(Sta!$A:$A,$A109,Sta!$N:$N,"&gt;1.5")/$B109</f>
        <v>0</v>
      </c>
      <c r="V109" s="7">
        <f>COUNTIFS(Sta!$B:$B,$A109,Sta!$P:$P,"&gt;1.5")/$C109</f>
        <v>0</v>
      </c>
    </row>
    <row r="110" spans="1:22" x14ac:dyDescent="0.3">
      <c r="A110" t="s">
        <v>584</v>
      </c>
      <c r="B110" s="9">
        <f>COUNTIF(Sta!A:A,A110)</f>
        <v>2</v>
      </c>
      <c r="C110" s="4">
        <f>COUNTIF(Sta!B:B,A110)</f>
        <v>1</v>
      </c>
      <c r="D110" s="4">
        <f t="shared" si="3"/>
        <v>3</v>
      </c>
      <c r="E110" s="12">
        <f>(COUNTIFS(Sta!$A:$A,$A110,Sta!$Q:$Q,"&gt;0.5") +COUNTIFS(Sta!$B:$B,$A110,Sta!$Q:$Q,"&gt;0.5"))/$D110</f>
        <v>1</v>
      </c>
      <c r="F110" s="7">
        <f>COUNTIFS(Sta!$A:$A,$A110,Sta!$Q:$Q,"&gt;0.5")/$B110</f>
        <v>1</v>
      </c>
      <c r="G110" s="7">
        <f>COUNTIFS(Sta!$B:$B,$A110,Sta!$Q:$Q,"&gt;0.5")/$C110</f>
        <v>1</v>
      </c>
      <c r="H110" s="12">
        <f>(COUNTIFS(Sta!$A:$A,$A110,Sta!$Q:$Q,"&gt;1.5") +COUNTIFS(Sta!$B:$B,$A110,Sta!$Q:$Q,"&gt;1.5"))/$D110</f>
        <v>0.66666666666666663</v>
      </c>
      <c r="I110" s="7">
        <f>COUNTIFS(Sta!$A:$A,$A110,Sta!$Q:$Q,"&gt;1.5")/$B110</f>
        <v>1</v>
      </c>
      <c r="J110" s="7">
        <f>COUNTIFS(Sta!$B:$B,$A110,Sta!$Q:$Q,"&gt;1.5")/$C110</f>
        <v>0</v>
      </c>
      <c r="K110" s="12">
        <f>(COUNTIFS(Sta!$A:$A,$A110,Sta!$M:$M,"&gt;0.5") +COUNTIFS(Sta!$B:$B,$A110,Sta!$O:$O,"&gt;0.5"))/$D110</f>
        <v>0</v>
      </c>
      <c r="L110" s="7">
        <f>COUNTIFS(Sta!$A:$A,$A110,Sta!$M:$M,"&gt;0.5")/$B110</f>
        <v>0</v>
      </c>
      <c r="M110" s="7">
        <f>COUNTIFS(Sta!$B:$B,$A110,Sta!$O:$O,"&gt;0.5")/$C110</f>
        <v>0</v>
      </c>
      <c r="N110" s="12">
        <f>(COUNTIFS(Sta!$A:$A,$A110,Sta!$M:$M,"&gt;1.5") +COUNTIFS(Sta!$B:$B,$A110,Sta!$O:$O,"&gt;1.5"))/$D110</f>
        <v>0</v>
      </c>
      <c r="O110" s="7">
        <f>COUNTIFS(Sta!$A:$A,$A110,Sta!$M:$M,"&gt;1.5")/$B110</f>
        <v>0</v>
      </c>
      <c r="P110" s="7">
        <f>COUNTIFS(Sta!$B:$B,$A110,Sta!$O:$O,"&gt;1.5")/$C110</f>
        <v>0</v>
      </c>
      <c r="Q110" s="12">
        <f>(COUNTIFS(Sta!$A:$A,$A110,Sta!$N:$N,"&gt;0.5") +COUNTIFS(Sta!$B:$B,$A110,Sta!$P:$P,"&gt;0.5"))/$D110</f>
        <v>1</v>
      </c>
      <c r="R110" s="7">
        <f>COUNTIFS(Sta!$A:$A,$A110,Sta!$N:$N,"&gt;0.5")/$B110</f>
        <v>1</v>
      </c>
      <c r="S110" s="7">
        <f>COUNTIFS(Sta!$B:$B,$A110,Sta!$P:$P,"&gt;0.5")/$C110</f>
        <v>1</v>
      </c>
      <c r="T110" s="12">
        <f>(COUNTIFS(Sta!$A:$A,$A110,Sta!$N:$N,"&gt;1.5") +COUNTIFS(Sta!$B:$B,$A110,Sta!$P:$P,"&gt;1.5"))/$D110</f>
        <v>0.66666666666666663</v>
      </c>
      <c r="U110" s="7">
        <f>COUNTIFS(Sta!$A:$A,$A110,Sta!$N:$N,"&gt;1.5")/$B110</f>
        <v>1</v>
      </c>
      <c r="V110" s="7">
        <f>COUNTIFS(Sta!$B:$B,$A110,Sta!$P:$P,"&gt;1.5")/$C110</f>
        <v>0</v>
      </c>
    </row>
    <row r="111" spans="1:22" x14ac:dyDescent="0.3">
      <c r="A111" t="s">
        <v>450</v>
      </c>
      <c r="B111" s="9">
        <f>COUNTIF(Sta!A:A,A111)</f>
        <v>10</v>
      </c>
      <c r="C111" s="4">
        <f>COUNTIF(Sta!B:B,A111)</f>
        <v>11</v>
      </c>
      <c r="D111" s="4">
        <f t="shared" si="3"/>
        <v>21</v>
      </c>
      <c r="E111" s="12">
        <f>(COUNTIFS(Sta!$A:$A,$A111,Sta!$Q:$Q,"&gt;0.5") +COUNTIFS(Sta!$B:$B,$A111,Sta!$Q:$Q,"&gt;0.5"))/$D111</f>
        <v>0.80952380952380953</v>
      </c>
      <c r="F111" s="7">
        <f>COUNTIFS(Sta!$A:$A,$A111,Sta!$Q:$Q,"&gt;0.5")/$B111</f>
        <v>0.7</v>
      </c>
      <c r="G111" s="7">
        <f>COUNTIFS(Sta!$B:$B,$A111,Sta!$Q:$Q,"&gt;0.5")/$C111</f>
        <v>0.90909090909090906</v>
      </c>
      <c r="H111" s="12">
        <f>(COUNTIFS(Sta!$A:$A,$A111,Sta!$Q:$Q,"&gt;1.5") +COUNTIFS(Sta!$B:$B,$A111,Sta!$Q:$Q,"&gt;1.5"))/$D111</f>
        <v>0.33333333333333331</v>
      </c>
      <c r="I111" s="7">
        <f>COUNTIFS(Sta!$A:$A,$A111,Sta!$Q:$Q,"&gt;1.5")/$B111</f>
        <v>0.3</v>
      </c>
      <c r="J111" s="7">
        <f>COUNTIFS(Sta!$B:$B,$A111,Sta!$Q:$Q,"&gt;1.5")/$C111</f>
        <v>0.36363636363636365</v>
      </c>
      <c r="K111" s="12">
        <f>(COUNTIFS(Sta!$A:$A,$A111,Sta!$M:$M,"&gt;0.5") +COUNTIFS(Sta!$B:$B,$A111,Sta!$O:$O,"&gt;0.5"))/$D111</f>
        <v>0.42857142857142855</v>
      </c>
      <c r="L111" s="7">
        <f>COUNTIFS(Sta!$A:$A,$A111,Sta!$M:$M,"&gt;0.5")/$B111</f>
        <v>0.6</v>
      </c>
      <c r="M111" s="7">
        <f>COUNTIFS(Sta!$B:$B,$A111,Sta!$O:$O,"&gt;0.5")/$C111</f>
        <v>0.27272727272727271</v>
      </c>
      <c r="N111" s="12">
        <f>(COUNTIFS(Sta!$A:$A,$A111,Sta!$M:$M,"&gt;1.5") +COUNTIFS(Sta!$B:$B,$A111,Sta!$O:$O,"&gt;1.5"))/$D111</f>
        <v>0.14285714285714285</v>
      </c>
      <c r="O111" s="7">
        <f>COUNTIFS(Sta!$A:$A,$A111,Sta!$M:$M,"&gt;1.5")/$B111</f>
        <v>0.2</v>
      </c>
      <c r="P111" s="7">
        <f>COUNTIFS(Sta!$B:$B,$A111,Sta!$O:$O,"&gt;1.5")/$C111</f>
        <v>9.0909090909090912E-2</v>
      </c>
      <c r="Q111" s="12">
        <f>(COUNTIFS(Sta!$A:$A,$A111,Sta!$N:$N,"&gt;0.5") +COUNTIFS(Sta!$B:$B,$A111,Sta!$P:$P,"&gt;0.5"))/$D111</f>
        <v>0.42857142857142855</v>
      </c>
      <c r="R111" s="7">
        <f>COUNTIFS(Sta!$A:$A,$A111,Sta!$N:$N,"&gt;0.5")/$B111</f>
        <v>0.2</v>
      </c>
      <c r="S111" s="7">
        <f>COUNTIFS(Sta!$B:$B,$A111,Sta!$P:$P,"&gt;0.5")/$C111</f>
        <v>0.63636363636363635</v>
      </c>
      <c r="T111" s="12">
        <f>(COUNTIFS(Sta!$A:$A,$A111,Sta!$N:$N,"&gt;1.5") +COUNTIFS(Sta!$B:$B,$A111,Sta!$P:$P,"&gt;1.5"))/$D111</f>
        <v>0.19047619047619047</v>
      </c>
      <c r="U111" s="7">
        <f>COUNTIFS(Sta!$A:$A,$A111,Sta!$N:$N,"&gt;1.5")/$B111</f>
        <v>0.1</v>
      </c>
      <c r="V111" s="7">
        <f>COUNTIFS(Sta!$B:$B,$A111,Sta!$P:$P,"&gt;1.5")/$C111</f>
        <v>0.27272727272727271</v>
      </c>
    </row>
    <row r="112" spans="1:22" x14ac:dyDescent="0.3">
      <c r="A112" t="s">
        <v>612</v>
      </c>
      <c r="B112" s="9">
        <f>COUNTIF(Sta!A:A,A112)</f>
        <v>3</v>
      </c>
      <c r="C112" s="4">
        <f>COUNTIF(Sta!B:B,A112)</f>
        <v>2</v>
      </c>
      <c r="D112" s="4">
        <f t="shared" si="3"/>
        <v>5</v>
      </c>
      <c r="E112" s="12">
        <f>(COUNTIFS(Sta!$A:$A,$A112,Sta!$Q:$Q,"&gt;0.5") +COUNTIFS(Sta!$B:$B,$A112,Sta!$Q:$Q,"&gt;0.5"))/$D112</f>
        <v>0.6</v>
      </c>
      <c r="F112" s="7">
        <f>COUNTIFS(Sta!$A:$A,$A112,Sta!$Q:$Q,"&gt;0.5")/$B112</f>
        <v>0.66666666666666663</v>
      </c>
      <c r="G112" s="7">
        <f>COUNTIFS(Sta!$B:$B,$A112,Sta!$Q:$Q,"&gt;0.5")/$C112</f>
        <v>0.5</v>
      </c>
      <c r="H112" s="12">
        <f>(COUNTIFS(Sta!$A:$A,$A112,Sta!$Q:$Q,"&gt;1.5") +COUNTIFS(Sta!$B:$B,$A112,Sta!$Q:$Q,"&gt;1.5"))/$D112</f>
        <v>0.2</v>
      </c>
      <c r="I112" s="7">
        <f>COUNTIFS(Sta!$A:$A,$A112,Sta!$Q:$Q,"&gt;1.5")/$B112</f>
        <v>0.33333333333333331</v>
      </c>
      <c r="J112" s="7">
        <f>COUNTIFS(Sta!$B:$B,$A112,Sta!$Q:$Q,"&gt;1.5")/$C112</f>
        <v>0</v>
      </c>
      <c r="K112" s="12">
        <f>(COUNTIFS(Sta!$A:$A,$A112,Sta!$M:$M,"&gt;0.5") +COUNTIFS(Sta!$B:$B,$A112,Sta!$O:$O,"&gt;0.5"))/$D112</f>
        <v>0.4</v>
      </c>
      <c r="L112" s="7">
        <f>COUNTIFS(Sta!$A:$A,$A112,Sta!$M:$M,"&gt;0.5")/$B112</f>
        <v>0.33333333333333331</v>
      </c>
      <c r="M112" s="7">
        <f>COUNTIFS(Sta!$B:$B,$A112,Sta!$O:$O,"&gt;0.5")/$C112</f>
        <v>0.5</v>
      </c>
      <c r="N112" s="12">
        <f>(COUNTIFS(Sta!$A:$A,$A112,Sta!$M:$M,"&gt;1.5") +COUNTIFS(Sta!$B:$B,$A112,Sta!$O:$O,"&gt;1.5"))/$D112</f>
        <v>0</v>
      </c>
      <c r="O112" s="7">
        <f>COUNTIFS(Sta!$A:$A,$A112,Sta!$M:$M,"&gt;1.5")/$B112</f>
        <v>0</v>
      </c>
      <c r="P112" s="7">
        <f>COUNTIFS(Sta!$B:$B,$A112,Sta!$O:$O,"&gt;1.5")/$C112</f>
        <v>0</v>
      </c>
      <c r="Q112" s="12">
        <f>(COUNTIFS(Sta!$A:$A,$A112,Sta!$N:$N,"&gt;0.5") +COUNTIFS(Sta!$B:$B,$A112,Sta!$P:$P,"&gt;0.5"))/$D112</f>
        <v>0.2</v>
      </c>
      <c r="R112" s="7">
        <f>COUNTIFS(Sta!$A:$A,$A112,Sta!$N:$N,"&gt;0.5")/$B112</f>
        <v>0.33333333333333331</v>
      </c>
      <c r="S112" s="7">
        <f>COUNTIFS(Sta!$B:$B,$A112,Sta!$P:$P,"&gt;0.5")/$C112</f>
        <v>0</v>
      </c>
      <c r="T112" s="12">
        <f>(COUNTIFS(Sta!$A:$A,$A112,Sta!$N:$N,"&gt;1.5") +COUNTIFS(Sta!$B:$B,$A112,Sta!$P:$P,"&gt;1.5"))/$D112</f>
        <v>0.2</v>
      </c>
      <c r="U112" s="7">
        <f>COUNTIFS(Sta!$A:$A,$A112,Sta!$N:$N,"&gt;1.5")/$B112</f>
        <v>0.33333333333333331</v>
      </c>
      <c r="V112" s="7">
        <f>COUNTIFS(Sta!$B:$B,$A112,Sta!$P:$P,"&gt;1.5")/$C112</f>
        <v>0</v>
      </c>
    </row>
    <row r="113" spans="1:22" x14ac:dyDescent="0.3">
      <c r="A113" t="s">
        <v>474</v>
      </c>
      <c r="B113" s="9">
        <f>COUNTIF(Sta!A:A,A113)</f>
        <v>2</v>
      </c>
      <c r="C113" s="4">
        <f>COUNTIF(Sta!B:B,A113)</f>
        <v>1</v>
      </c>
      <c r="D113" s="4">
        <f t="shared" si="3"/>
        <v>3</v>
      </c>
      <c r="E113" s="12">
        <f>(COUNTIFS(Sta!$A:$A,$A113,Sta!$Q:$Q,"&gt;0.5") +COUNTIFS(Sta!$B:$B,$A113,Sta!$Q:$Q,"&gt;0.5"))/$D113</f>
        <v>0.33333333333333331</v>
      </c>
      <c r="F113" s="7">
        <f>COUNTIFS(Sta!$A:$A,$A113,Sta!$Q:$Q,"&gt;0.5")/$B113</f>
        <v>0.5</v>
      </c>
      <c r="G113" s="7">
        <f>COUNTIFS(Sta!$B:$B,$A113,Sta!$Q:$Q,"&gt;0.5")/$C113</f>
        <v>0</v>
      </c>
      <c r="H113" s="12">
        <f>(COUNTIFS(Sta!$A:$A,$A113,Sta!$Q:$Q,"&gt;1.5") +COUNTIFS(Sta!$B:$B,$A113,Sta!$Q:$Q,"&gt;1.5"))/$D113</f>
        <v>0</v>
      </c>
      <c r="I113" s="7">
        <f>COUNTIFS(Sta!$A:$A,$A113,Sta!$Q:$Q,"&gt;1.5")/$B113</f>
        <v>0</v>
      </c>
      <c r="J113" s="7">
        <f>COUNTIFS(Sta!$B:$B,$A113,Sta!$Q:$Q,"&gt;1.5")/$C113</f>
        <v>0</v>
      </c>
      <c r="K113" s="12">
        <f>(COUNTIFS(Sta!$A:$A,$A113,Sta!$M:$M,"&gt;0.5") +COUNTIFS(Sta!$B:$B,$A113,Sta!$O:$O,"&gt;0.5"))/$D113</f>
        <v>0.33333333333333331</v>
      </c>
      <c r="L113" s="7">
        <f>COUNTIFS(Sta!$A:$A,$A113,Sta!$M:$M,"&gt;0.5")/$B113</f>
        <v>0.5</v>
      </c>
      <c r="M113" s="7">
        <f>COUNTIFS(Sta!$B:$B,$A113,Sta!$O:$O,"&gt;0.5")/$C113</f>
        <v>0</v>
      </c>
      <c r="N113" s="12">
        <f>(COUNTIFS(Sta!$A:$A,$A113,Sta!$M:$M,"&gt;1.5") +COUNTIFS(Sta!$B:$B,$A113,Sta!$O:$O,"&gt;1.5"))/$D113</f>
        <v>0</v>
      </c>
      <c r="O113" s="7">
        <f>COUNTIFS(Sta!$A:$A,$A113,Sta!$M:$M,"&gt;1.5")/$B113</f>
        <v>0</v>
      </c>
      <c r="P113" s="7">
        <f>COUNTIFS(Sta!$B:$B,$A113,Sta!$O:$O,"&gt;1.5")/$C113</f>
        <v>0</v>
      </c>
      <c r="Q113" s="12">
        <f>(COUNTIFS(Sta!$A:$A,$A113,Sta!$N:$N,"&gt;0.5") +COUNTIFS(Sta!$B:$B,$A113,Sta!$P:$P,"&gt;0.5"))/$D113</f>
        <v>0</v>
      </c>
      <c r="R113" s="7">
        <f>COUNTIFS(Sta!$A:$A,$A113,Sta!$N:$N,"&gt;0.5")/$B113</f>
        <v>0</v>
      </c>
      <c r="S113" s="7">
        <f>COUNTIFS(Sta!$B:$B,$A113,Sta!$P:$P,"&gt;0.5")/$C113</f>
        <v>0</v>
      </c>
      <c r="T113" s="12">
        <f>(COUNTIFS(Sta!$A:$A,$A113,Sta!$N:$N,"&gt;1.5") +COUNTIFS(Sta!$B:$B,$A113,Sta!$P:$P,"&gt;1.5"))/$D113</f>
        <v>0</v>
      </c>
      <c r="U113" s="7">
        <f>COUNTIFS(Sta!$A:$A,$A113,Sta!$N:$N,"&gt;1.5")/$B113</f>
        <v>0</v>
      </c>
      <c r="V113" s="7">
        <f>COUNTIFS(Sta!$B:$B,$A113,Sta!$P:$P,"&gt;1.5")/$C113</f>
        <v>0</v>
      </c>
    </row>
    <row r="114" spans="1:22" x14ac:dyDescent="0.3">
      <c r="A114" t="s">
        <v>492</v>
      </c>
      <c r="B114" s="9">
        <f>COUNTIF(Sta!A:A,A114)</f>
        <v>7</v>
      </c>
      <c r="C114" s="4">
        <f>COUNTIF(Sta!B:B,A114)</f>
        <v>6</v>
      </c>
      <c r="D114" s="4">
        <f t="shared" si="3"/>
        <v>13</v>
      </c>
      <c r="E114" s="12">
        <f>(COUNTIFS(Sta!$A:$A,$A114,Sta!$Q:$Q,"&gt;0.5") +COUNTIFS(Sta!$B:$B,$A114,Sta!$Q:$Q,"&gt;0.5"))/$D114</f>
        <v>0.61538461538461542</v>
      </c>
      <c r="F114" s="7">
        <f>COUNTIFS(Sta!$A:$A,$A114,Sta!$Q:$Q,"&gt;0.5")/$B114</f>
        <v>0.42857142857142855</v>
      </c>
      <c r="G114" s="7">
        <f>COUNTIFS(Sta!$B:$B,$A114,Sta!$Q:$Q,"&gt;0.5")/$C114</f>
        <v>0.83333333333333337</v>
      </c>
      <c r="H114" s="12">
        <f>(COUNTIFS(Sta!$A:$A,$A114,Sta!$Q:$Q,"&gt;1.5") +COUNTIFS(Sta!$B:$B,$A114,Sta!$Q:$Q,"&gt;1.5"))/$D114</f>
        <v>0.46153846153846156</v>
      </c>
      <c r="I114" s="7">
        <f>COUNTIFS(Sta!$A:$A,$A114,Sta!$Q:$Q,"&gt;1.5")/$B114</f>
        <v>0.2857142857142857</v>
      </c>
      <c r="J114" s="7">
        <f>COUNTIFS(Sta!$B:$B,$A114,Sta!$Q:$Q,"&gt;1.5")/$C114</f>
        <v>0.66666666666666663</v>
      </c>
      <c r="K114" s="12">
        <f>(COUNTIFS(Sta!$A:$A,$A114,Sta!$M:$M,"&gt;0.5") +COUNTIFS(Sta!$B:$B,$A114,Sta!$O:$O,"&gt;0.5"))/$D114</f>
        <v>0.23076923076923078</v>
      </c>
      <c r="L114" s="7">
        <f>COUNTIFS(Sta!$A:$A,$A114,Sta!$M:$M,"&gt;0.5")/$B114</f>
        <v>0.14285714285714285</v>
      </c>
      <c r="M114" s="7">
        <f>COUNTIFS(Sta!$B:$B,$A114,Sta!$O:$O,"&gt;0.5")/$C114</f>
        <v>0.33333333333333331</v>
      </c>
      <c r="N114" s="12">
        <f>(COUNTIFS(Sta!$A:$A,$A114,Sta!$M:$M,"&gt;1.5") +COUNTIFS(Sta!$B:$B,$A114,Sta!$O:$O,"&gt;1.5"))/$D114</f>
        <v>0</v>
      </c>
      <c r="O114" s="7">
        <f>COUNTIFS(Sta!$A:$A,$A114,Sta!$M:$M,"&gt;1.5")/$B114</f>
        <v>0</v>
      </c>
      <c r="P114" s="7">
        <f>COUNTIFS(Sta!$B:$B,$A114,Sta!$O:$O,"&gt;1.5")/$C114</f>
        <v>0</v>
      </c>
      <c r="Q114" s="12">
        <f>(COUNTIFS(Sta!$A:$A,$A114,Sta!$N:$N,"&gt;0.5") +COUNTIFS(Sta!$B:$B,$A114,Sta!$P:$P,"&gt;0.5"))/$D114</f>
        <v>0.61538461538461542</v>
      </c>
      <c r="R114" s="7">
        <f>COUNTIFS(Sta!$A:$A,$A114,Sta!$N:$N,"&gt;0.5")/$B114</f>
        <v>0.42857142857142855</v>
      </c>
      <c r="S114" s="7">
        <f>COUNTIFS(Sta!$B:$B,$A114,Sta!$P:$P,"&gt;0.5")/$C114</f>
        <v>0.83333333333333337</v>
      </c>
      <c r="T114" s="12">
        <f>(COUNTIFS(Sta!$A:$A,$A114,Sta!$N:$N,"&gt;1.5") +COUNTIFS(Sta!$B:$B,$A114,Sta!$P:$P,"&gt;1.5"))/$D114</f>
        <v>0.23076923076923078</v>
      </c>
      <c r="U114" s="7">
        <f>COUNTIFS(Sta!$A:$A,$A114,Sta!$N:$N,"&gt;1.5")/$B114</f>
        <v>0.14285714285714285</v>
      </c>
      <c r="V114" s="7">
        <f>COUNTIFS(Sta!$B:$B,$A114,Sta!$P:$P,"&gt;1.5")/$C114</f>
        <v>0.33333333333333331</v>
      </c>
    </row>
    <row r="115" spans="1:22" x14ac:dyDescent="0.3">
      <c r="A115" t="s">
        <v>199</v>
      </c>
      <c r="B115" s="9">
        <f>COUNTIF(Sta!A:A,A115)</f>
        <v>1</v>
      </c>
      <c r="C115" s="4">
        <f>COUNTIF(Sta!B:B,A115)</f>
        <v>1</v>
      </c>
      <c r="D115" s="4">
        <f t="shared" si="3"/>
        <v>2</v>
      </c>
      <c r="E115" s="12">
        <f>(COUNTIFS(Sta!$A:$A,$A115,Sta!$Q:$Q,"&gt;0.5") +COUNTIFS(Sta!$B:$B,$A115,Sta!$Q:$Q,"&gt;0.5"))/$D115</f>
        <v>1</v>
      </c>
      <c r="F115" s="7">
        <f>COUNTIFS(Sta!$A:$A,$A115,Sta!$Q:$Q,"&gt;0.5")/$B115</f>
        <v>1</v>
      </c>
      <c r="G115" s="7">
        <f>COUNTIFS(Sta!$B:$B,$A115,Sta!$Q:$Q,"&gt;0.5")/$C115</f>
        <v>1</v>
      </c>
      <c r="H115" s="12">
        <f>(COUNTIFS(Sta!$A:$A,$A115,Sta!$Q:$Q,"&gt;1.5") +COUNTIFS(Sta!$B:$B,$A115,Sta!$Q:$Q,"&gt;1.5"))/$D115</f>
        <v>1</v>
      </c>
      <c r="I115" s="7">
        <f>COUNTIFS(Sta!$A:$A,$A115,Sta!$Q:$Q,"&gt;1.5")/$B115</f>
        <v>1</v>
      </c>
      <c r="J115" s="7">
        <f>COUNTIFS(Sta!$B:$B,$A115,Sta!$Q:$Q,"&gt;1.5")/$C115</f>
        <v>1</v>
      </c>
      <c r="K115" s="12">
        <f>(COUNTIFS(Sta!$A:$A,$A115,Sta!$M:$M,"&gt;0.5") +COUNTIFS(Sta!$B:$B,$A115,Sta!$O:$O,"&gt;0.5"))/$D115</f>
        <v>1</v>
      </c>
      <c r="L115" s="7">
        <f>COUNTIFS(Sta!$A:$A,$A115,Sta!$M:$M,"&gt;0.5")/$B115</f>
        <v>1</v>
      </c>
      <c r="M115" s="7">
        <f>COUNTIFS(Sta!$B:$B,$A115,Sta!$O:$O,"&gt;0.5")/$C115</f>
        <v>1</v>
      </c>
      <c r="N115" s="12">
        <f>(COUNTIFS(Sta!$A:$A,$A115,Sta!$M:$M,"&gt;1.5") +COUNTIFS(Sta!$B:$B,$A115,Sta!$O:$O,"&gt;1.5"))/$D115</f>
        <v>0.5</v>
      </c>
      <c r="O115" s="7">
        <f>COUNTIFS(Sta!$A:$A,$A115,Sta!$M:$M,"&gt;1.5")/$B115</f>
        <v>1</v>
      </c>
      <c r="P115" s="7">
        <f>COUNTIFS(Sta!$B:$B,$A115,Sta!$O:$O,"&gt;1.5")/$C115</f>
        <v>0</v>
      </c>
      <c r="Q115" s="12">
        <f>(COUNTIFS(Sta!$A:$A,$A115,Sta!$N:$N,"&gt;0.5") +COUNTIFS(Sta!$B:$B,$A115,Sta!$P:$P,"&gt;0.5"))/$D115</f>
        <v>0.5</v>
      </c>
      <c r="R115" s="7">
        <f>COUNTIFS(Sta!$A:$A,$A115,Sta!$N:$N,"&gt;0.5")/$B115</f>
        <v>0</v>
      </c>
      <c r="S115" s="7">
        <f>COUNTIFS(Sta!$B:$B,$A115,Sta!$P:$P,"&gt;0.5")/$C115</f>
        <v>1</v>
      </c>
      <c r="T115" s="12">
        <f>(COUNTIFS(Sta!$A:$A,$A115,Sta!$N:$N,"&gt;1.5") +COUNTIFS(Sta!$B:$B,$A115,Sta!$P:$P,"&gt;1.5"))/$D115</f>
        <v>0</v>
      </c>
      <c r="U115" s="7">
        <f>COUNTIFS(Sta!$A:$A,$A115,Sta!$N:$N,"&gt;1.5")/$B115</f>
        <v>0</v>
      </c>
      <c r="V115" s="7">
        <f>COUNTIFS(Sta!$B:$B,$A115,Sta!$P:$P,"&gt;1.5")/$C115</f>
        <v>0</v>
      </c>
    </row>
    <row r="116" spans="1:22" x14ac:dyDescent="0.3">
      <c r="A116" t="s">
        <v>361</v>
      </c>
      <c r="B116" s="9">
        <f>COUNTIF(Sta!A:A,A116)</f>
        <v>1</v>
      </c>
      <c r="C116" s="4">
        <f>COUNTIF(Sta!B:B,A116)</f>
        <v>2</v>
      </c>
      <c r="D116" s="4">
        <f t="shared" si="3"/>
        <v>3</v>
      </c>
      <c r="E116" s="12">
        <f>(COUNTIFS(Sta!$A:$A,$A116,Sta!$Q:$Q,"&gt;0.5") +COUNTIFS(Sta!$B:$B,$A116,Sta!$Q:$Q,"&gt;0.5"))/$D116</f>
        <v>0.66666666666666663</v>
      </c>
      <c r="F116" s="7">
        <f>COUNTIFS(Sta!$A:$A,$A116,Sta!$Q:$Q,"&gt;0.5")/$B116</f>
        <v>0</v>
      </c>
      <c r="G116" s="7">
        <f>COUNTIFS(Sta!$B:$B,$A116,Sta!$Q:$Q,"&gt;0.5")/$C116</f>
        <v>1</v>
      </c>
      <c r="H116" s="12">
        <f>(COUNTIFS(Sta!$A:$A,$A116,Sta!$Q:$Q,"&gt;1.5") +COUNTIFS(Sta!$B:$B,$A116,Sta!$Q:$Q,"&gt;1.5"))/$D116</f>
        <v>0.66666666666666663</v>
      </c>
      <c r="I116" s="7">
        <f>COUNTIFS(Sta!$A:$A,$A116,Sta!$Q:$Q,"&gt;1.5")/$B116</f>
        <v>0</v>
      </c>
      <c r="J116" s="7">
        <f>COUNTIFS(Sta!$B:$B,$A116,Sta!$Q:$Q,"&gt;1.5")/$C116</f>
        <v>1</v>
      </c>
      <c r="K116" s="12">
        <f>(COUNTIFS(Sta!$A:$A,$A116,Sta!$M:$M,"&gt;0.5") +COUNTIFS(Sta!$B:$B,$A116,Sta!$O:$O,"&gt;0.5"))/$D116</f>
        <v>0</v>
      </c>
      <c r="L116" s="7">
        <f>COUNTIFS(Sta!$A:$A,$A116,Sta!$M:$M,"&gt;0.5")/$B116</f>
        <v>0</v>
      </c>
      <c r="M116" s="7">
        <f>COUNTIFS(Sta!$B:$B,$A116,Sta!$O:$O,"&gt;0.5")/$C116</f>
        <v>0</v>
      </c>
      <c r="N116" s="12">
        <f>(COUNTIFS(Sta!$A:$A,$A116,Sta!$M:$M,"&gt;1.5") +COUNTIFS(Sta!$B:$B,$A116,Sta!$O:$O,"&gt;1.5"))/$D116</f>
        <v>0</v>
      </c>
      <c r="O116" s="7">
        <f>COUNTIFS(Sta!$A:$A,$A116,Sta!$M:$M,"&gt;1.5")/$B116</f>
        <v>0</v>
      </c>
      <c r="P116" s="7">
        <f>COUNTIFS(Sta!$B:$B,$A116,Sta!$O:$O,"&gt;1.5")/$C116</f>
        <v>0</v>
      </c>
      <c r="Q116" s="12">
        <f>(COUNTIFS(Sta!$A:$A,$A116,Sta!$N:$N,"&gt;0.5") +COUNTIFS(Sta!$B:$B,$A116,Sta!$P:$P,"&gt;0.5"))/$D116</f>
        <v>0.66666666666666663</v>
      </c>
      <c r="R116" s="7">
        <f>COUNTIFS(Sta!$A:$A,$A116,Sta!$N:$N,"&gt;0.5")/$B116</f>
        <v>0</v>
      </c>
      <c r="S116" s="7">
        <f>COUNTIFS(Sta!$B:$B,$A116,Sta!$P:$P,"&gt;0.5")/$C116</f>
        <v>1</v>
      </c>
      <c r="T116" s="12">
        <f>(COUNTIFS(Sta!$A:$A,$A116,Sta!$N:$N,"&gt;1.5") +COUNTIFS(Sta!$B:$B,$A116,Sta!$P:$P,"&gt;1.5"))/$D116</f>
        <v>0.66666666666666663</v>
      </c>
      <c r="U116" s="7">
        <f>COUNTIFS(Sta!$A:$A,$A116,Sta!$N:$N,"&gt;1.5")/$B116</f>
        <v>0</v>
      </c>
      <c r="V116" s="7">
        <f>COUNTIFS(Sta!$B:$B,$A116,Sta!$P:$P,"&gt;1.5")/$C116</f>
        <v>1</v>
      </c>
    </row>
    <row r="117" spans="1:22" x14ac:dyDescent="0.3">
      <c r="A117" t="s">
        <v>272</v>
      </c>
      <c r="B117" s="9">
        <f>COUNTIF(Sta!A:A,A117)</f>
        <v>0</v>
      </c>
      <c r="C117" s="4">
        <f>COUNTIF(Sta!B:B,A117)</f>
        <v>1</v>
      </c>
      <c r="D117" s="4">
        <f t="shared" si="3"/>
        <v>1</v>
      </c>
      <c r="E117" s="12">
        <f>(COUNTIFS(Sta!$A:$A,$A117,Sta!$Q:$Q,"&gt;0.5") +COUNTIFS(Sta!$B:$B,$A117,Sta!$Q:$Q,"&gt;0.5"))/$D117</f>
        <v>1</v>
      </c>
      <c r="F117" s="7" t="e">
        <f>COUNTIFS(Sta!$A:$A,$A117,Sta!$Q:$Q,"&gt;0.5")/$B117</f>
        <v>#DIV/0!</v>
      </c>
      <c r="G117" s="7">
        <f>COUNTIFS(Sta!$B:$B,$A117,Sta!$Q:$Q,"&gt;0.5")/$C117</f>
        <v>1</v>
      </c>
      <c r="H117" s="12">
        <f>(COUNTIFS(Sta!$A:$A,$A117,Sta!$Q:$Q,"&gt;1.5") +COUNTIFS(Sta!$B:$B,$A117,Sta!$Q:$Q,"&gt;1.5"))/$D117</f>
        <v>1</v>
      </c>
      <c r="I117" s="7" t="e">
        <f>COUNTIFS(Sta!$A:$A,$A117,Sta!$Q:$Q,"&gt;1.5")/$B117</f>
        <v>#DIV/0!</v>
      </c>
      <c r="J117" s="7">
        <f>COUNTIFS(Sta!$B:$B,$A117,Sta!$Q:$Q,"&gt;1.5")/$C117</f>
        <v>1</v>
      </c>
      <c r="K117" s="12">
        <f>(COUNTIFS(Sta!$A:$A,$A117,Sta!$M:$M,"&gt;0.5") +COUNTIFS(Sta!$B:$B,$A117,Sta!$O:$O,"&gt;0.5"))/$D117</f>
        <v>0</v>
      </c>
      <c r="L117" s="7" t="e">
        <f>COUNTIFS(Sta!$A:$A,$A117,Sta!$M:$M,"&gt;0.5")/$B117</f>
        <v>#DIV/0!</v>
      </c>
      <c r="M117" s="7">
        <f>COUNTIFS(Sta!$B:$B,$A117,Sta!$O:$O,"&gt;0.5")/$C117</f>
        <v>0</v>
      </c>
      <c r="N117" s="12">
        <f>(COUNTIFS(Sta!$A:$A,$A117,Sta!$M:$M,"&gt;1.5") +COUNTIFS(Sta!$B:$B,$A117,Sta!$O:$O,"&gt;1.5"))/$D117</f>
        <v>0</v>
      </c>
      <c r="O117" s="7" t="e">
        <f>COUNTIFS(Sta!$A:$A,$A117,Sta!$M:$M,"&gt;1.5")/$B117</f>
        <v>#DIV/0!</v>
      </c>
      <c r="P117" s="7">
        <f>COUNTIFS(Sta!$B:$B,$A117,Sta!$O:$O,"&gt;1.5")/$C117</f>
        <v>0</v>
      </c>
      <c r="Q117" s="12">
        <f>(COUNTIFS(Sta!$A:$A,$A117,Sta!$N:$N,"&gt;0.5") +COUNTIFS(Sta!$B:$B,$A117,Sta!$P:$P,"&gt;0.5"))/$D117</f>
        <v>1</v>
      </c>
      <c r="R117" s="7" t="e">
        <f>COUNTIFS(Sta!$A:$A,$A117,Sta!$N:$N,"&gt;0.5")/$B117</f>
        <v>#DIV/0!</v>
      </c>
      <c r="S117" s="7">
        <f>COUNTIFS(Sta!$B:$B,$A117,Sta!$P:$P,"&gt;0.5")/$C117</f>
        <v>1</v>
      </c>
      <c r="T117" s="12">
        <f>(COUNTIFS(Sta!$A:$A,$A117,Sta!$N:$N,"&gt;1.5") +COUNTIFS(Sta!$B:$B,$A117,Sta!$P:$P,"&gt;1.5"))/$D117</f>
        <v>1</v>
      </c>
      <c r="U117" s="7" t="e">
        <f>COUNTIFS(Sta!$A:$A,$A117,Sta!$N:$N,"&gt;1.5")/$B117</f>
        <v>#DIV/0!</v>
      </c>
      <c r="V117" s="7">
        <f>COUNTIFS(Sta!$B:$B,$A117,Sta!$P:$P,"&gt;1.5")/$C117</f>
        <v>1</v>
      </c>
    </row>
    <row r="118" spans="1:22" x14ac:dyDescent="0.3">
      <c r="A118" t="s">
        <v>10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2" t="e">
        <f>(COUNTIFS(Sta!$A:$A,$A118,Sta!$Q:$Q,"&gt;0.5") +COUNTIFS(Sta!$B:$B,$A118,Sta!$Q:$Q,"&gt;0.5"))/$D118</f>
        <v>#DIV/0!</v>
      </c>
      <c r="F118" s="7" t="e">
        <f>COUNTIFS(Sta!$A:$A,$A118,Sta!$Q:$Q,"&gt;0.5")/$B118</f>
        <v>#DIV/0!</v>
      </c>
      <c r="G118" s="7" t="e">
        <f>COUNTIFS(Sta!$B:$B,$A118,Sta!$Q:$Q,"&gt;0.5")/$C118</f>
        <v>#DIV/0!</v>
      </c>
      <c r="H118" s="12" t="e">
        <f>(COUNTIFS(Sta!$A:$A,$A118,Sta!$Q:$Q,"&gt;1.5") +COUNTIFS(Sta!$B:$B,$A118,Sta!$Q:$Q,"&gt;1.5"))/$D118</f>
        <v>#DIV/0!</v>
      </c>
      <c r="I118" s="7" t="e">
        <f>COUNTIFS(Sta!$A:$A,$A118,Sta!$Q:$Q,"&gt;1.5")/$B118</f>
        <v>#DIV/0!</v>
      </c>
      <c r="J118" s="7" t="e">
        <f>COUNTIFS(Sta!$B:$B,$A118,Sta!$Q:$Q,"&gt;1.5")/$C118</f>
        <v>#DIV/0!</v>
      </c>
      <c r="K118" s="12" t="e">
        <f>(COUNTIFS(Sta!$A:$A,$A118,Sta!$M:$M,"&gt;0.5") +COUNTIFS(Sta!$B:$B,$A118,Sta!$O:$O,"&gt;0.5"))/$D118</f>
        <v>#DIV/0!</v>
      </c>
      <c r="L118" s="7" t="e">
        <f>COUNTIFS(Sta!$A:$A,$A118,Sta!$M:$M,"&gt;0.5")/$B118</f>
        <v>#DIV/0!</v>
      </c>
      <c r="M118" s="7" t="e">
        <f>COUNTIFS(Sta!$B:$B,$A118,Sta!$O:$O,"&gt;0.5")/$C118</f>
        <v>#DIV/0!</v>
      </c>
      <c r="N118" s="12" t="e">
        <f>(COUNTIFS(Sta!$A:$A,$A118,Sta!$M:$M,"&gt;1.5") +COUNTIFS(Sta!$B:$B,$A118,Sta!$O:$O,"&gt;1.5"))/$D118</f>
        <v>#DIV/0!</v>
      </c>
      <c r="O118" s="7" t="e">
        <f>COUNTIFS(Sta!$A:$A,$A118,Sta!$M:$M,"&gt;1.5")/$B118</f>
        <v>#DIV/0!</v>
      </c>
      <c r="P118" s="7" t="e">
        <f>COUNTIFS(Sta!$B:$B,$A118,Sta!$O:$O,"&gt;1.5")/$C118</f>
        <v>#DIV/0!</v>
      </c>
      <c r="Q118" s="12" t="e">
        <f>(COUNTIFS(Sta!$A:$A,$A118,Sta!$N:$N,"&gt;0.5") +COUNTIFS(Sta!$B:$B,$A118,Sta!$P:$P,"&gt;0.5"))/$D118</f>
        <v>#DIV/0!</v>
      </c>
      <c r="R118" s="7" t="e">
        <f>COUNTIFS(Sta!$A:$A,$A118,Sta!$N:$N,"&gt;0.5")/$B118</f>
        <v>#DIV/0!</v>
      </c>
      <c r="S118" s="7" t="e">
        <f>COUNTIFS(Sta!$B:$B,$A118,Sta!$P:$P,"&gt;0.5")/$C118</f>
        <v>#DIV/0!</v>
      </c>
      <c r="T118" s="12" t="e">
        <f>(COUNTIFS(Sta!$A:$A,$A118,Sta!$N:$N,"&gt;1.5") +COUNTIFS(Sta!$B:$B,$A118,Sta!$P:$P,"&gt;1.5"))/$D118</f>
        <v>#DIV/0!</v>
      </c>
      <c r="U118" s="7" t="e">
        <f>COUNTIFS(Sta!$A:$A,$A118,Sta!$N:$N,"&gt;1.5")/$B118</f>
        <v>#DIV/0!</v>
      </c>
      <c r="V118" s="7" t="e">
        <f>COUNTIFS(Sta!$B:$B,$A118,Sta!$P:$P,"&gt;1.5")/$C118</f>
        <v>#DIV/0!</v>
      </c>
    </row>
    <row r="119" spans="1:22" x14ac:dyDescent="0.3">
      <c r="A119" t="s">
        <v>236</v>
      </c>
      <c r="B119" s="9">
        <f>COUNTIF(Sta!A:A,A119)</f>
        <v>1</v>
      </c>
      <c r="C119" s="4">
        <f>COUNTIF(Sta!B:B,A119)</f>
        <v>1</v>
      </c>
      <c r="D119" s="4">
        <f t="shared" si="3"/>
        <v>2</v>
      </c>
      <c r="E119" s="12">
        <f>(COUNTIFS(Sta!$A:$A,$A119,Sta!$Q:$Q,"&gt;0.5") +COUNTIFS(Sta!$B:$B,$A119,Sta!$Q:$Q,"&gt;0.5"))/$D119</f>
        <v>1</v>
      </c>
      <c r="F119" s="7">
        <f>COUNTIFS(Sta!$A:$A,$A119,Sta!$Q:$Q,"&gt;0.5")/$B119</f>
        <v>1</v>
      </c>
      <c r="G119" s="7">
        <f>COUNTIFS(Sta!$B:$B,$A119,Sta!$Q:$Q,"&gt;0.5")/$C119</f>
        <v>1</v>
      </c>
      <c r="H119" s="12">
        <f>(COUNTIFS(Sta!$A:$A,$A119,Sta!$Q:$Q,"&gt;1.5") +COUNTIFS(Sta!$B:$B,$A119,Sta!$Q:$Q,"&gt;1.5"))/$D119</f>
        <v>0.5</v>
      </c>
      <c r="I119" s="7">
        <f>COUNTIFS(Sta!$A:$A,$A119,Sta!$Q:$Q,"&gt;1.5")/$B119</f>
        <v>1</v>
      </c>
      <c r="J119" s="7">
        <f>COUNTIFS(Sta!$B:$B,$A119,Sta!$Q:$Q,"&gt;1.5")/$C119</f>
        <v>0</v>
      </c>
      <c r="K119" s="12">
        <f>(COUNTIFS(Sta!$A:$A,$A119,Sta!$M:$M,"&gt;0.5") +COUNTIFS(Sta!$B:$B,$A119,Sta!$O:$O,"&gt;0.5"))/$D119</f>
        <v>0.5</v>
      </c>
      <c r="L119" s="7">
        <f>COUNTIFS(Sta!$A:$A,$A119,Sta!$M:$M,"&gt;0.5")/$B119</f>
        <v>1</v>
      </c>
      <c r="M119" s="7">
        <f>COUNTIFS(Sta!$B:$B,$A119,Sta!$O:$O,"&gt;0.5")/$C119</f>
        <v>0</v>
      </c>
      <c r="N119" s="12">
        <f>(COUNTIFS(Sta!$A:$A,$A119,Sta!$M:$M,"&gt;1.5") +COUNTIFS(Sta!$B:$B,$A119,Sta!$O:$O,"&gt;1.5"))/$D119</f>
        <v>0.5</v>
      </c>
      <c r="O119" s="7">
        <f>COUNTIFS(Sta!$A:$A,$A119,Sta!$M:$M,"&gt;1.5")/$B119</f>
        <v>1</v>
      </c>
      <c r="P119" s="7">
        <f>COUNTIFS(Sta!$B:$B,$A119,Sta!$O:$O,"&gt;1.5")/$C119</f>
        <v>0</v>
      </c>
      <c r="Q119" s="12">
        <f>(COUNTIFS(Sta!$A:$A,$A119,Sta!$N:$N,"&gt;0.5") +COUNTIFS(Sta!$B:$B,$A119,Sta!$P:$P,"&gt;0.5"))/$D119</f>
        <v>1</v>
      </c>
      <c r="R119" s="7">
        <f>COUNTIFS(Sta!$A:$A,$A119,Sta!$N:$N,"&gt;0.5")/$B119</f>
        <v>1</v>
      </c>
      <c r="S119" s="7">
        <f>COUNTIFS(Sta!$B:$B,$A119,Sta!$P:$P,"&gt;0.5")/$C119</f>
        <v>1</v>
      </c>
      <c r="T119" s="12">
        <f>(COUNTIFS(Sta!$A:$A,$A119,Sta!$N:$N,"&gt;1.5") +COUNTIFS(Sta!$B:$B,$A119,Sta!$P:$P,"&gt;1.5"))/$D119</f>
        <v>0</v>
      </c>
      <c r="U119" s="7">
        <f>COUNTIFS(Sta!$A:$A,$A119,Sta!$N:$N,"&gt;1.5")/$B119</f>
        <v>0</v>
      </c>
      <c r="V119" s="7">
        <f>COUNTIFS(Sta!$B:$B,$A119,Sta!$P:$P,"&gt;1.5")/$C119</f>
        <v>0</v>
      </c>
    </row>
    <row r="120" spans="1:22" x14ac:dyDescent="0.3">
      <c r="A120" t="s">
        <v>105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2" t="e">
        <f>(COUNTIFS(Sta!$A:$A,$A120,Sta!$Q:$Q,"&gt;0.5") +COUNTIFS(Sta!$B:$B,$A120,Sta!$Q:$Q,"&gt;0.5"))/$D120</f>
        <v>#DIV/0!</v>
      </c>
      <c r="F120" s="7" t="e">
        <f>COUNTIFS(Sta!$A:$A,$A120,Sta!$Q:$Q,"&gt;0.5")/$B120</f>
        <v>#DIV/0!</v>
      </c>
      <c r="G120" s="7" t="e">
        <f>COUNTIFS(Sta!$B:$B,$A120,Sta!$Q:$Q,"&gt;0.5")/$C120</f>
        <v>#DIV/0!</v>
      </c>
      <c r="H120" s="12" t="e">
        <f>(COUNTIFS(Sta!$A:$A,$A120,Sta!$Q:$Q,"&gt;1.5") +COUNTIFS(Sta!$B:$B,$A120,Sta!$Q:$Q,"&gt;1.5"))/$D120</f>
        <v>#DIV/0!</v>
      </c>
      <c r="I120" s="7" t="e">
        <f>COUNTIFS(Sta!$A:$A,$A120,Sta!$Q:$Q,"&gt;1.5")/$B120</f>
        <v>#DIV/0!</v>
      </c>
      <c r="J120" s="7" t="e">
        <f>COUNTIFS(Sta!$B:$B,$A120,Sta!$Q:$Q,"&gt;1.5")/$C120</f>
        <v>#DIV/0!</v>
      </c>
      <c r="K120" s="12" t="e">
        <f>(COUNTIFS(Sta!$A:$A,$A120,Sta!$M:$M,"&gt;0.5") +COUNTIFS(Sta!$B:$B,$A120,Sta!$O:$O,"&gt;0.5"))/$D120</f>
        <v>#DIV/0!</v>
      </c>
      <c r="L120" s="7" t="e">
        <f>COUNTIFS(Sta!$A:$A,$A120,Sta!$M:$M,"&gt;0.5")/$B120</f>
        <v>#DIV/0!</v>
      </c>
      <c r="M120" s="7" t="e">
        <f>COUNTIFS(Sta!$B:$B,$A120,Sta!$O:$O,"&gt;0.5")/$C120</f>
        <v>#DIV/0!</v>
      </c>
      <c r="N120" s="12" t="e">
        <f>(COUNTIFS(Sta!$A:$A,$A120,Sta!$M:$M,"&gt;1.5") +COUNTIFS(Sta!$B:$B,$A120,Sta!$O:$O,"&gt;1.5"))/$D120</f>
        <v>#DIV/0!</v>
      </c>
      <c r="O120" s="7" t="e">
        <f>COUNTIFS(Sta!$A:$A,$A120,Sta!$M:$M,"&gt;1.5")/$B120</f>
        <v>#DIV/0!</v>
      </c>
      <c r="P120" s="7" t="e">
        <f>COUNTIFS(Sta!$B:$B,$A120,Sta!$O:$O,"&gt;1.5")/$C120</f>
        <v>#DIV/0!</v>
      </c>
      <c r="Q120" s="12" t="e">
        <f>(COUNTIFS(Sta!$A:$A,$A120,Sta!$N:$N,"&gt;0.5") +COUNTIFS(Sta!$B:$B,$A120,Sta!$P:$P,"&gt;0.5"))/$D120</f>
        <v>#DIV/0!</v>
      </c>
      <c r="R120" s="7" t="e">
        <f>COUNTIFS(Sta!$A:$A,$A120,Sta!$N:$N,"&gt;0.5")/$B120</f>
        <v>#DIV/0!</v>
      </c>
      <c r="S120" s="7" t="e">
        <f>COUNTIFS(Sta!$B:$B,$A120,Sta!$P:$P,"&gt;0.5")/$C120</f>
        <v>#DIV/0!</v>
      </c>
      <c r="T120" s="12" t="e">
        <f>(COUNTIFS(Sta!$A:$A,$A120,Sta!$N:$N,"&gt;1.5") +COUNTIFS(Sta!$B:$B,$A120,Sta!$P:$P,"&gt;1.5"))/$D120</f>
        <v>#DIV/0!</v>
      </c>
      <c r="U120" s="7" t="e">
        <f>COUNTIFS(Sta!$A:$A,$A120,Sta!$N:$N,"&gt;1.5")/$B120</f>
        <v>#DIV/0!</v>
      </c>
      <c r="V120" s="7" t="e">
        <f>COUNTIFS(Sta!$B:$B,$A120,Sta!$P:$P,"&gt;1.5")/$C120</f>
        <v>#DIV/0!</v>
      </c>
    </row>
    <row r="121" spans="1:22" x14ac:dyDescent="0.3">
      <c r="A121" t="s">
        <v>506</v>
      </c>
      <c r="B121" s="9">
        <f>COUNTIF(Sta!A:A,A121)</f>
        <v>11</v>
      </c>
      <c r="C121" s="4">
        <f>COUNTIF(Sta!B:B,A121)</f>
        <v>10</v>
      </c>
      <c r="D121" s="4">
        <f t="shared" si="3"/>
        <v>21</v>
      </c>
      <c r="E121" s="12">
        <f>(COUNTIFS(Sta!$A:$A,$A121,Sta!$Q:$Q,"&gt;0.5") +COUNTIFS(Sta!$B:$B,$A121,Sta!$Q:$Q,"&gt;0.5"))/$D121</f>
        <v>0.80952380952380953</v>
      </c>
      <c r="F121" s="7">
        <f>COUNTIFS(Sta!$A:$A,$A121,Sta!$Q:$Q,"&gt;0.5")/$B121</f>
        <v>0.72727272727272729</v>
      </c>
      <c r="G121" s="7">
        <f>COUNTIFS(Sta!$B:$B,$A121,Sta!$Q:$Q,"&gt;0.5")/$C121</f>
        <v>0.9</v>
      </c>
      <c r="H121" s="12">
        <f>(COUNTIFS(Sta!$A:$A,$A121,Sta!$Q:$Q,"&gt;1.5") +COUNTIFS(Sta!$B:$B,$A121,Sta!$Q:$Q,"&gt;1.5"))/$D121</f>
        <v>0.7142857142857143</v>
      </c>
      <c r="I121" s="7">
        <f>COUNTIFS(Sta!$A:$A,$A121,Sta!$Q:$Q,"&gt;1.5")/$B121</f>
        <v>0.54545454545454541</v>
      </c>
      <c r="J121" s="7">
        <f>COUNTIFS(Sta!$B:$B,$A121,Sta!$Q:$Q,"&gt;1.5")/$C121</f>
        <v>0.9</v>
      </c>
      <c r="K121" s="12">
        <f>(COUNTIFS(Sta!$A:$A,$A121,Sta!$M:$M,"&gt;0.5") +COUNTIFS(Sta!$B:$B,$A121,Sta!$O:$O,"&gt;0.5"))/$D121</f>
        <v>0.5714285714285714</v>
      </c>
      <c r="L121" s="7">
        <f>COUNTIFS(Sta!$A:$A,$A121,Sta!$M:$M,"&gt;0.5")/$B121</f>
        <v>0.54545454545454541</v>
      </c>
      <c r="M121" s="7">
        <f>COUNTIFS(Sta!$B:$B,$A121,Sta!$O:$O,"&gt;0.5")/$C121</f>
        <v>0.6</v>
      </c>
      <c r="N121" s="12">
        <f>(COUNTIFS(Sta!$A:$A,$A121,Sta!$M:$M,"&gt;1.5") +COUNTIFS(Sta!$B:$B,$A121,Sta!$O:$O,"&gt;1.5"))/$D121</f>
        <v>0.19047619047619047</v>
      </c>
      <c r="O121" s="7">
        <f>COUNTIFS(Sta!$A:$A,$A121,Sta!$M:$M,"&gt;1.5")/$B121</f>
        <v>0.18181818181818182</v>
      </c>
      <c r="P121" s="7">
        <f>COUNTIFS(Sta!$B:$B,$A121,Sta!$O:$O,"&gt;1.5")/$C121</f>
        <v>0.2</v>
      </c>
      <c r="Q121" s="12">
        <f>(COUNTIFS(Sta!$A:$A,$A121,Sta!$N:$N,"&gt;0.5") +COUNTIFS(Sta!$B:$B,$A121,Sta!$P:$P,"&gt;0.5"))/$D121</f>
        <v>0.66666666666666663</v>
      </c>
      <c r="R121" s="7">
        <f>COUNTIFS(Sta!$A:$A,$A121,Sta!$N:$N,"&gt;0.5")/$B121</f>
        <v>0.54545454545454541</v>
      </c>
      <c r="S121" s="7">
        <f>COUNTIFS(Sta!$B:$B,$A121,Sta!$P:$P,"&gt;0.5")/$C121</f>
        <v>0.8</v>
      </c>
      <c r="T121" s="12">
        <f>(COUNTIFS(Sta!$A:$A,$A121,Sta!$N:$N,"&gt;1.5") +COUNTIFS(Sta!$B:$B,$A121,Sta!$P:$P,"&gt;1.5"))/$D121</f>
        <v>0.47619047619047616</v>
      </c>
      <c r="U121" s="7">
        <f>COUNTIFS(Sta!$A:$A,$A121,Sta!$N:$N,"&gt;1.5")/$B121</f>
        <v>0.27272727272727271</v>
      </c>
      <c r="V121" s="7">
        <f>COUNTIFS(Sta!$B:$B,$A121,Sta!$P:$P,"&gt;1.5")/$C121</f>
        <v>0.7</v>
      </c>
    </row>
    <row r="122" spans="1:22" x14ac:dyDescent="0.3">
      <c r="A122" t="s">
        <v>351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2" t="e">
        <f>(COUNTIFS(Sta!$A:$A,$A122,Sta!$Q:$Q,"&gt;0.5") +COUNTIFS(Sta!$B:$B,$A122,Sta!$Q:$Q,"&gt;0.5"))/$D122</f>
        <v>#DIV/0!</v>
      </c>
      <c r="F122" s="7" t="e">
        <f>COUNTIFS(Sta!$A:$A,$A122,Sta!$Q:$Q,"&gt;0.5")/$B122</f>
        <v>#DIV/0!</v>
      </c>
      <c r="G122" s="7" t="e">
        <f>COUNTIFS(Sta!$B:$B,$A122,Sta!$Q:$Q,"&gt;0.5")/$C122</f>
        <v>#DIV/0!</v>
      </c>
      <c r="H122" s="12" t="e">
        <f>(COUNTIFS(Sta!$A:$A,$A122,Sta!$Q:$Q,"&gt;1.5") +COUNTIFS(Sta!$B:$B,$A122,Sta!$Q:$Q,"&gt;1.5"))/$D122</f>
        <v>#DIV/0!</v>
      </c>
      <c r="I122" s="7" t="e">
        <f>COUNTIFS(Sta!$A:$A,$A122,Sta!$Q:$Q,"&gt;1.5")/$B122</f>
        <v>#DIV/0!</v>
      </c>
      <c r="J122" s="7" t="e">
        <f>COUNTIFS(Sta!$B:$B,$A122,Sta!$Q:$Q,"&gt;1.5")/$C122</f>
        <v>#DIV/0!</v>
      </c>
      <c r="K122" s="12" t="e">
        <f>(COUNTIFS(Sta!$A:$A,$A122,Sta!$M:$M,"&gt;0.5") +COUNTIFS(Sta!$B:$B,$A122,Sta!$O:$O,"&gt;0.5"))/$D122</f>
        <v>#DIV/0!</v>
      </c>
      <c r="L122" s="7" t="e">
        <f>COUNTIFS(Sta!$A:$A,$A122,Sta!$M:$M,"&gt;0.5")/$B122</f>
        <v>#DIV/0!</v>
      </c>
      <c r="M122" s="7" t="e">
        <f>COUNTIFS(Sta!$B:$B,$A122,Sta!$O:$O,"&gt;0.5")/$C122</f>
        <v>#DIV/0!</v>
      </c>
      <c r="N122" s="12" t="e">
        <f>(COUNTIFS(Sta!$A:$A,$A122,Sta!$M:$M,"&gt;1.5") +COUNTIFS(Sta!$B:$B,$A122,Sta!$O:$O,"&gt;1.5"))/$D122</f>
        <v>#DIV/0!</v>
      </c>
      <c r="O122" s="7" t="e">
        <f>COUNTIFS(Sta!$A:$A,$A122,Sta!$M:$M,"&gt;1.5")/$B122</f>
        <v>#DIV/0!</v>
      </c>
      <c r="P122" s="7" t="e">
        <f>COUNTIFS(Sta!$B:$B,$A122,Sta!$O:$O,"&gt;1.5")/$C122</f>
        <v>#DIV/0!</v>
      </c>
      <c r="Q122" s="12" t="e">
        <f>(COUNTIFS(Sta!$A:$A,$A122,Sta!$N:$N,"&gt;0.5") +COUNTIFS(Sta!$B:$B,$A122,Sta!$P:$P,"&gt;0.5"))/$D122</f>
        <v>#DIV/0!</v>
      </c>
      <c r="R122" s="7" t="e">
        <f>COUNTIFS(Sta!$A:$A,$A122,Sta!$N:$N,"&gt;0.5")/$B122</f>
        <v>#DIV/0!</v>
      </c>
      <c r="S122" s="7" t="e">
        <f>COUNTIFS(Sta!$B:$B,$A122,Sta!$P:$P,"&gt;0.5")/$C122</f>
        <v>#DIV/0!</v>
      </c>
      <c r="T122" s="12" t="e">
        <f>(COUNTIFS(Sta!$A:$A,$A122,Sta!$N:$N,"&gt;1.5") +COUNTIFS(Sta!$B:$B,$A122,Sta!$P:$P,"&gt;1.5"))/$D122</f>
        <v>#DIV/0!</v>
      </c>
      <c r="U122" s="7" t="e">
        <f>COUNTIFS(Sta!$A:$A,$A122,Sta!$N:$N,"&gt;1.5")/$B122</f>
        <v>#DIV/0!</v>
      </c>
      <c r="V122" s="7" t="e">
        <f>COUNTIFS(Sta!$B:$B,$A122,Sta!$P:$P,"&gt;1.5")/$C122</f>
        <v>#DIV/0!</v>
      </c>
    </row>
    <row r="123" spans="1:22" x14ac:dyDescent="0.3">
      <c r="A123" t="s">
        <v>362</v>
      </c>
      <c r="B123" s="9">
        <f>COUNTIF(Sta!A:A,A123)</f>
        <v>2</v>
      </c>
      <c r="C123" s="4">
        <f>COUNTIF(Sta!B:B,A123)</f>
        <v>1</v>
      </c>
      <c r="D123" s="4">
        <f t="shared" si="3"/>
        <v>3</v>
      </c>
      <c r="E123" s="12">
        <f>(COUNTIFS(Sta!$A:$A,$A123,Sta!$Q:$Q,"&gt;0.5") +COUNTIFS(Sta!$B:$B,$A123,Sta!$Q:$Q,"&gt;0.5"))/$D123</f>
        <v>1</v>
      </c>
      <c r="F123" s="7">
        <f>COUNTIFS(Sta!$A:$A,$A123,Sta!$Q:$Q,"&gt;0.5")/$B123</f>
        <v>1</v>
      </c>
      <c r="G123" s="7">
        <f>COUNTIFS(Sta!$B:$B,$A123,Sta!$Q:$Q,"&gt;0.5")/$C123</f>
        <v>1</v>
      </c>
      <c r="H123" s="12">
        <f>(COUNTIFS(Sta!$A:$A,$A123,Sta!$Q:$Q,"&gt;1.5") +COUNTIFS(Sta!$B:$B,$A123,Sta!$Q:$Q,"&gt;1.5"))/$D123</f>
        <v>1</v>
      </c>
      <c r="I123" s="7">
        <f>COUNTIFS(Sta!$A:$A,$A123,Sta!$Q:$Q,"&gt;1.5")/$B123</f>
        <v>1</v>
      </c>
      <c r="J123" s="7">
        <f>COUNTIFS(Sta!$B:$B,$A123,Sta!$Q:$Q,"&gt;1.5")/$C123</f>
        <v>1</v>
      </c>
      <c r="K123" s="12">
        <f>(COUNTIFS(Sta!$A:$A,$A123,Sta!$M:$M,"&gt;0.5") +COUNTIFS(Sta!$B:$B,$A123,Sta!$O:$O,"&gt;0.5"))/$D123</f>
        <v>1</v>
      </c>
      <c r="L123" s="7">
        <f>COUNTIFS(Sta!$A:$A,$A123,Sta!$M:$M,"&gt;0.5")/$B123</f>
        <v>1</v>
      </c>
      <c r="M123" s="7">
        <f>COUNTIFS(Sta!$B:$B,$A123,Sta!$O:$O,"&gt;0.5")/$C123</f>
        <v>1</v>
      </c>
      <c r="N123" s="12">
        <f>(COUNTIFS(Sta!$A:$A,$A123,Sta!$M:$M,"&gt;1.5") +COUNTIFS(Sta!$B:$B,$A123,Sta!$O:$O,"&gt;1.5"))/$D123</f>
        <v>0.66666666666666663</v>
      </c>
      <c r="O123" s="7">
        <f>COUNTIFS(Sta!$A:$A,$A123,Sta!$M:$M,"&gt;1.5")/$B123</f>
        <v>0.5</v>
      </c>
      <c r="P123" s="7">
        <f>COUNTIFS(Sta!$B:$B,$A123,Sta!$O:$O,"&gt;1.5")/$C123</f>
        <v>1</v>
      </c>
      <c r="Q123" s="12">
        <f>(COUNTIFS(Sta!$A:$A,$A123,Sta!$N:$N,"&gt;0.5") +COUNTIFS(Sta!$B:$B,$A123,Sta!$P:$P,"&gt;0.5"))/$D123</f>
        <v>0.33333333333333331</v>
      </c>
      <c r="R123" s="7">
        <f>COUNTIFS(Sta!$A:$A,$A123,Sta!$N:$N,"&gt;0.5")/$B123</f>
        <v>0.5</v>
      </c>
      <c r="S123" s="7">
        <f>COUNTIFS(Sta!$B:$B,$A123,Sta!$P:$P,"&gt;0.5")/$C123</f>
        <v>0</v>
      </c>
      <c r="T123" s="12">
        <f>(COUNTIFS(Sta!$A:$A,$A123,Sta!$N:$N,"&gt;1.5") +COUNTIFS(Sta!$B:$B,$A123,Sta!$P:$P,"&gt;1.5"))/$D123</f>
        <v>0</v>
      </c>
      <c r="U123" s="7">
        <f>COUNTIFS(Sta!$A:$A,$A123,Sta!$N:$N,"&gt;1.5")/$B123</f>
        <v>0</v>
      </c>
      <c r="V123" s="7">
        <f>COUNTIFS(Sta!$B:$B,$A123,Sta!$P:$P,"&gt;1.5")/$C123</f>
        <v>0</v>
      </c>
    </row>
    <row r="124" spans="1:22" x14ac:dyDescent="0.3">
      <c r="A124" t="s">
        <v>589</v>
      </c>
      <c r="B124" s="9">
        <f>COUNTIF(Sta!A:A,A124)</f>
        <v>1</v>
      </c>
      <c r="C124" s="4">
        <f>COUNTIF(Sta!B:B,A124)</f>
        <v>2</v>
      </c>
      <c r="D124" s="4">
        <f t="shared" si="3"/>
        <v>3</v>
      </c>
      <c r="E124" s="12">
        <f>(COUNTIFS(Sta!$A:$A,$A124,Sta!$Q:$Q,"&gt;0.5") +COUNTIFS(Sta!$B:$B,$A124,Sta!$Q:$Q,"&gt;0.5"))/$D124</f>
        <v>1</v>
      </c>
      <c r="F124" s="7">
        <f>COUNTIFS(Sta!$A:$A,$A124,Sta!$Q:$Q,"&gt;0.5")/$B124</f>
        <v>1</v>
      </c>
      <c r="G124" s="7">
        <f>COUNTIFS(Sta!$B:$B,$A124,Sta!$Q:$Q,"&gt;0.5")/$C124</f>
        <v>1</v>
      </c>
      <c r="H124" s="12">
        <f>(COUNTIFS(Sta!$A:$A,$A124,Sta!$Q:$Q,"&gt;1.5") +COUNTIFS(Sta!$B:$B,$A124,Sta!$Q:$Q,"&gt;1.5"))/$D124</f>
        <v>1</v>
      </c>
      <c r="I124" s="7">
        <f>COUNTIFS(Sta!$A:$A,$A124,Sta!$Q:$Q,"&gt;1.5")/$B124</f>
        <v>1</v>
      </c>
      <c r="J124" s="7">
        <f>COUNTIFS(Sta!$B:$B,$A124,Sta!$Q:$Q,"&gt;1.5")/$C124</f>
        <v>1</v>
      </c>
      <c r="K124" s="12">
        <f>(COUNTIFS(Sta!$A:$A,$A124,Sta!$M:$M,"&gt;0.5") +COUNTIFS(Sta!$B:$B,$A124,Sta!$O:$O,"&gt;0.5"))/$D124</f>
        <v>1</v>
      </c>
      <c r="L124" s="7">
        <f>COUNTIFS(Sta!$A:$A,$A124,Sta!$M:$M,"&gt;0.5")/$B124</f>
        <v>1</v>
      </c>
      <c r="M124" s="7">
        <f>COUNTIFS(Sta!$B:$B,$A124,Sta!$O:$O,"&gt;0.5")/$C124</f>
        <v>1</v>
      </c>
      <c r="N124" s="12">
        <f>(COUNTIFS(Sta!$A:$A,$A124,Sta!$M:$M,"&gt;1.5") +COUNTIFS(Sta!$B:$B,$A124,Sta!$O:$O,"&gt;1.5"))/$D124</f>
        <v>1</v>
      </c>
      <c r="O124" s="7">
        <f>COUNTIFS(Sta!$A:$A,$A124,Sta!$M:$M,"&gt;1.5")/$B124</f>
        <v>1</v>
      </c>
      <c r="P124" s="7">
        <f>COUNTIFS(Sta!$B:$B,$A124,Sta!$O:$O,"&gt;1.5")/$C124</f>
        <v>1</v>
      </c>
      <c r="Q124" s="12">
        <f>(COUNTIFS(Sta!$A:$A,$A124,Sta!$N:$N,"&gt;0.5") +COUNTIFS(Sta!$B:$B,$A124,Sta!$P:$P,"&gt;0.5"))/$D124</f>
        <v>0</v>
      </c>
      <c r="R124" s="7">
        <f>COUNTIFS(Sta!$A:$A,$A124,Sta!$N:$N,"&gt;0.5")/$B124</f>
        <v>0</v>
      </c>
      <c r="S124" s="7">
        <f>COUNTIFS(Sta!$B:$B,$A124,Sta!$P:$P,"&gt;0.5")/$C124</f>
        <v>0</v>
      </c>
      <c r="T124" s="12">
        <f>(COUNTIFS(Sta!$A:$A,$A124,Sta!$N:$N,"&gt;1.5") +COUNTIFS(Sta!$B:$B,$A124,Sta!$P:$P,"&gt;1.5"))/$D124</f>
        <v>0</v>
      </c>
      <c r="U124" s="7">
        <f>COUNTIFS(Sta!$A:$A,$A124,Sta!$N:$N,"&gt;1.5")/$B124</f>
        <v>0</v>
      </c>
      <c r="V124" s="7">
        <f>COUNTIFS(Sta!$B:$B,$A124,Sta!$P:$P,"&gt;1.5")/$C124</f>
        <v>0</v>
      </c>
    </row>
    <row r="125" spans="1:22" x14ac:dyDescent="0.3">
      <c r="A125" t="s">
        <v>221</v>
      </c>
      <c r="B125" s="9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2">
        <f>(COUNTIFS(Sta!$A:$A,$A125,Sta!$Q:$Q,"&gt;0.5") +COUNTIFS(Sta!$B:$B,$A125,Sta!$Q:$Q,"&gt;0.5"))/$D125</f>
        <v>0.5</v>
      </c>
      <c r="F125" s="7">
        <f>COUNTIFS(Sta!$A:$A,$A125,Sta!$Q:$Q,"&gt;0.5")/$B125</f>
        <v>0</v>
      </c>
      <c r="G125" s="7">
        <f>COUNTIFS(Sta!$B:$B,$A125,Sta!$Q:$Q,"&gt;0.5")/$C125</f>
        <v>1</v>
      </c>
      <c r="H125" s="12">
        <f>(COUNTIFS(Sta!$A:$A,$A125,Sta!$Q:$Q,"&gt;1.5") +COUNTIFS(Sta!$B:$B,$A125,Sta!$Q:$Q,"&gt;1.5"))/$D125</f>
        <v>0</v>
      </c>
      <c r="I125" s="7">
        <f>COUNTIFS(Sta!$A:$A,$A125,Sta!$Q:$Q,"&gt;1.5")/$B125</f>
        <v>0</v>
      </c>
      <c r="J125" s="7">
        <f>COUNTIFS(Sta!$B:$B,$A125,Sta!$Q:$Q,"&gt;1.5")/$C125</f>
        <v>0</v>
      </c>
      <c r="K125" s="12">
        <f>(COUNTIFS(Sta!$A:$A,$A125,Sta!$M:$M,"&gt;0.5") +COUNTIFS(Sta!$B:$B,$A125,Sta!$O:$O,"&gt;0.5"))/$D125</f>
        <v>0</v>
      </c>
      <c r="L125" s="7">
        <f>COUNTIFS(Sta!$A:$A,$A125,Sta!$M:$M,"&gt;0.5")/$B125</f>
        <v>0</v>
      </c>
      <c r="M125" s="7">
        <f>COUNTIFS(Sta!$B:$B,$A125,Sta!$O:$O,"&gt;0.5")/$C125</f>
        <v>0</v>
      </c>
      <c r="N125" s="12">
        <f>(COUNTIFS(Sta!$A:$A,$A125,Sta!$M:$M,"&gt;1.5") +COUNTIFS(Sta!$B:$B,$A125,Sta!$O:$O,"&gt;1.5"))/$D125</f>
        <v>0</v>
      </c>
      <c r="O125" s="7">
        <f>COUNTIFS(Sta!$A:$A,$A125,Sta!$M:$M,"&gt;1.5")/$B125</f>
        <v>0</v>
      </c>
      <c r="P125" s="7">
        <f>COUNTIFS(Sta!$B:$B,$A125,Sta!$O:$O,"&gt;1.5")/$C125</f>
        <v>0</v>
      </c>
      <c r="Q125" s="12">
        <f>(COUNTIFS(Sta!$A:$A,$A125,Sta!$N:$N,"&gt;0.5") +COUNTIFS(Sta!$B:$B,$A125,Sta!$P:$P,"&gt;0.5"))/$D125</f>
        <v>0.5</v>
      </c>
      <c r="R125" s="7">
        <f>COUNTIFS(Sta!$A:$A,$A125,Sta!$N:$N,"&gt;0.5")/$B125</f>
        <v>0</v>
      </c>
      <c r="S125" s="7">
        <f>COUNTIFS(Sta!$B:$B,$A125,Sta!$P:$P,"&gt;0.5")/$C125</f>
        <v>1</v>
      </c>
      <c r="T125" s="12">
        <f>(COUNTIFS(Sta!$A:$A,$A125,Sta!$N:$N,"&gt;1.5") +COUNTIFS(Sta!$B:$B,$A125,Sta!$P:$P,"&gt;1.5"))/$D125</f>
        <v>0</v>
      </c>
      <c r="U125" s="7">
        <f>COUNTIFS(Sta!$A:$A,$A125,Sta!$N:$N,"&gt;1.5")/$B125</f>
        <v>0</v>
      </c>
      <c r="V125" s="7">
        <f>COUNTIFS(Sta!$B:$B,$A125,Sta!$P:$P,"&gt;1.5")/$C125</f>
        <v>0</v>
      </c>
    </row>
    <row r="126" spans="1:22" x14ac:dyDescent="0.3">
      <c r="A126" t="s">
        <v>626</v>
      </c>
      <c r="B126" s="9">
        <f>COUNTIF(Sta!A:A,A126)</f>
        <v>1</v>
      </c>
      <c r="C126" s="4">
        <f>COUNTIF(Sta!B:B,A126)</f>
        <v>1</v>
      </c>
      <c r="D126" s="4">
        <f t="shared" si="4"/>
        <v>2</v>
      </c>
      <c r="E126" s="12">
        <f>(COUNTIFS(Sta!$A:$A,$A126,Sta!$Q:$Q,"&gt;0.5") +COUNTIFS(Sta!$B:$B,$A126,Sta!$Q:$Q,"&gt;0.5"))/$D126</f>
        <v>0.5</v>
      </c>
      <c r="F126" s="7">
        <f>COUNTIFS(Sta!$A:$A,$A126,Sta!$Q:$Q,"&gt;0.5")/$B126</f>
        <v>0</v>
      </c>
      <c r="G126" s="7">
        <f>COUNTIFS(Sta!$B:$B,$A126,Sta!$Q:$Q,"&gt;0.5")/$C126</f>
        <v>1</v>
      </c>
      <c r="H126" s="12">
        <f>(COUNTIFS(Sta!$A:$A,$A126,Sta!$Q:$Q,"&gt;1.5") +COUNTIFS(Sta!$B:$B,$A126,Sta!$Q:$Q,"&gt;1.5"))/$D126</f>
        <v>0.5</v>
      </c>
      <c r="I126" s="7">
        <f>COUNTIFS(Sta!$A:$A,$A126,Sta!$Q:$Q,"&gt;1.5")/$B126</f>
        <v>0</v>
      </c>
      <c r="J126" s="7">
        <f>COUNTIFS(Sta!$B:$B,$A126,Sta!$Q:$Q,"&gt;1.5")/$C126</f>
        <v>1</v>
      </c>
      <c r="K126" s="12">
        <f>(COUNTIFS(Sta!$A:$A,$A126,Sta!$M:$M,"&gt;0.5") +COUNTIFS(Sta!$B:$B,$A126,Sta!$O:$O,"&gt;0.5"))/$D126</f>
        <v>0</v>
      </c>
      <c r="L126" s="7">
        <f>COUNTIFS(Sta!$A:$A,$A126,Sta!$M:$M,"&gt;0.5")/$B126</f>
        <v>0</v>
      </c>
      <c r="M126" s="7">
        <f>COUNTIFS(Sta!$B:$B,$A126,Sta!$O:$O,"&gt;0.5")/$C126</f>
        <v>0</v>
      </c>
      <c r="N126" s="12">
        <f>(COUNTIFS(Sta!$A:$A,$A126,Sta!$M:$M,"&gt;1.5") +COUNTIFS(Sta!$B:$B,$A126,Sta!$O:$O,"&gt;1.5"))/$D126</f>
        <v>0</v>
      </c>
      <c r="O126" s="7">
        <f>COUNTIFS(Sta!$A:$A,$A126,Sta!$M:$M,"&gt;1.5")/$B126</f>
        <v>0</v>
      </c>
      <c r="P126" s="7">
        <f>COUNTIFS(Sta!$B:$B,$A126,Sta!$O:$O,"&gt;1.5")/$C126</f>
        <v>0</v>
      </c>
      <c r="Q126" s="12">
        <f>(COUNTIFS(Sta!$A:$A,$A126,Sta!$N:$N,"&gt;0.5") +COUNTIFS(Sta!$B:$B,$A126,Sta!$P:$P,"&gt;0.5"))/$D126</f>
        <v>0.5</v>
      </c>
      <c r="R126" s="7">
        <f>COUNTIFS(Sta!$A:$A,$A126,Sta!$N:$N,"&gt;0.5")/$B126</f>
        <v>0</v>
      </c>
      <c r="S126" s="7">
        <f>COUNTIFS(Sta!$B:$B,$A126,Sta!$P:$P,"&gt;0.5")/$C126</f>
        <v>1</v>
      </c>
      <c r="T126" s="12">
        <f>(COUNTIFS(Sta!$A:$A,$A126,Sta!$N:$N,"&gt;1.5") +COUNTIFS(Sta!$B:$B,$A126,Sta!$P:$P,"&gt;1.5"))/$D126</f>
        <v>0.5</v>
      </c>
      <c r="U126" s="7">
        <f>COUNTIFS(Sta!$A:$A,$A126,Sta!$N:$N,"&gt;1.5")/$B126</f>
        <v>0</v>
      </c>
      <c r="V126" s="7">
        <f>COUNTIFS(Sta!$B:$B,$A126,Sta!$P:$P,"&gt;1.5")/$C126</f>
        <v>1</v>
      </c>
    </row>
    <row r="127" spans="1:22" x14ac:dyDescent="0.3">
      <c r="A127" t="s">
        <v>467</v>
      </c>
      <c r="B127" s="9">
        <f>COUNTIF(Sta!A:A,A127)</f>
        <v>11</v>
      </c>
      <c r="C127" s="4">
        <f>COUNTIF(Sta!B:B,A127)</f>
        <v>11</v>
      </c>
      <c r="D127" s="4">
        <f t="shared" si="4"/>
        <v>22</v>
      </c>
      <c r="E127" s="12">
        <f>(COUNTIFS(Sta!$A:$A,$A127,Sta!$Q:$Q,"&gt;0.5") +COUNTIFS(Sta!$B:$B,$A127,Sta!$Q:$Q,"&gt;0.5"))/$D127</f>
        <v>0.77272727272727271</v>
      </c>
      <c r="F127" s="7">
        <f>COUNTIFS(Sta!$A:$A,$A127,Sta!$Q:$Q,"&gt;0.5")/$B127</f>
        <v>0.72727272727272729</v>
      </c>
      <c r="G127" s="7">
        <f>COUNTIFS(Sta!$B:$B,$A127,Sta!$Q:$Q,"&gt;0.5")/$C127</f>
        <v>0.81818181818181823</v>
      </c>
      <c r="H127" s="12">
        <f>(COUNTIFS(Sta!$A:$A,$A127,Sta!$Q:$Q,"&gt;1.5") +COUNTIFS(Sta!$B:$B,$A127,Sta!$Q:$Q,"&gt;1.5"))/$D127</f>
        <v>0.36363636363636365</v>
      </c>
      <c r="I127" s="7">
        <f>COUNTIFS(Sta!$A:$A,$A127,Sta!$Q:$Q,"&gt;1.5")/$B127</f>
        <v>0.54545454545454541</v>
      </c>
      <c r="J127" s="7">
        <f>COUNTIFS(Sta!$B:$B,$A127,Sta!$Q:$Q,"&gt;1.5")/$C127</f>
        <v>0.18181818181818182</v>
      </c>
      <c r="K127" s="12">
        <f>(COUNTIFS(Sta!$A:$A,$A127,Sta!$M:$M,"&gt;0.5") +COUNTIFS(Sta!$B:$B,$A127,Sta!$O:$O,"&gt;0.5"))/$D127</f>
        <v>0.40909090909090912</v>
      </c>
      <c r="L127" s="7">
        <f>COUNTIFS(Sta!$A:$A,$A127,Sta!$M:$M,"&gt;0.5")/$B127</f>
        <v>0.72727272727272729</v>
      </c>
      <c r="M127" s="7">
        <f>COUNTIFS(Sta!$B:$B,$A127,Sta!$O:$O,"&gt;0.5")/$C127</f>
        <v>9.0909090909090912E-2</v>
      </c>
      <c r="N127" s="12">
        <f>(COUNTIFS(Sta!$A:$A,$A127,Sta!$M:$M,"&gt;1.5") +COUNTIFS(Sta!$B:$B,$A127,Sta!$O:$O,"&gt;1.5"))/$D127</f>
        <v>0.13636363636363635</v>
      </c>
      <c r="O127" s="7">
        <f>COUNTIFS(Sta!$A:$A,$A127,Sta!$M:$M,"&gt;1.5")/$B127</f>
        <v>0.27272727272727271</v>
      </c>
      <c r="P127" s="7">
        <f>COUNTIFS(Sta!$B:$B,$A127,Sta!$O:$O,"&gt;1.5")/$C127</f>
        <v>0</v>
      </c>
      <c r="Q127" s="12">
        <f>(COUNTIFS(Sta!$A:$A,$A127,Sta!$N:$N,"&gt;0.5") +COUNTIFS(Sta!$B:$B,$A127,Sta!$P:$P,"&gt;0.5"))/$D127</f>
        <v>0.63636363636363635</v>
      </c>
      <c r="R127" s="7">
        <f>COUNTIFS(Sta!$A:$A,$A127,Sta!$N:$N,"&gt;0.5")/$B127</f>
        <v>0.54545454545454541</v>
      </c>
      <c r="S127" s="7">
        <f>COUNTIFS(Sta!$B:$B,$A127,Sta!$P:$P,"&gt;0.5")/$C127</f>
        <v>0.72727272727272729</v>
      </c>
      <c r="T127" s="12">
        <f>(COUNTIFS(Sta!$A:$A,$A127,Sta!$N:$N,"&gt;1.5") +COUNTIFS(Sta!$B:$B,$A127,Sta!$P:$P,"&gt;1.5"))/$D127</f>
        <v>9.0909090909090912E-2</v>
      </c>
      <c r="U127" s="7">
        <f>COUNTIFS(Sta!$A:$A,$A127,Sta!$N:$N,"&gt;1.5")/$B127</f>
        <v>0</v>
      </c>
      <c r="V127" s="7">
        <f>COUNTIFS(Sta!$B:$B,$A127,Sta!$P:$P,"&gt;1.5")/$C127</f>
        <v>0.18181818181818182</v>
      </c>
    </row>
    <row r="128" spans="1:22" x14ac:dyDescent="0.3">
      <c r="A128" t="s">
        <v>495</v>
      </c>
      <c r="B128" s="9">
        <f>COUNTIF(Sta!A:A,A128)</f>
        <v>7</v>
      </c>
      <c r="C128" s="4">
        <f>COUNTIF(Sta!B:B,A128)</f>
        <v>6</v>
      </c>
      <c r="D128" s="4">
        <f t="shared" si="4"/>
        <v>13</v>
      </c>
      <c r="E128" s="12">
        <f>(COUNTIFS(Sta!$A:$A,$A128,Sta!$Q:$Q,"&gt;0.5") +COUNTIFS(Sta!$B:$B,$A128,Sta!$Q:$Q,"&gt;0.5"))/$D128</f>
        <v>0.53846153846153844</v>
      </c>
      <c r="F128" s="7">
        <f>COUNTIFS(Sta!$A:$A,$A128,Sta!$Q:$Q,"&gt;0.5")/$B128</f>
        <v>0.5714285714285714</v>
      </c>
      <c r="G128" s="7">
        <f>COUNTIFS(Sta!$B:$B,$A128,Sta!$Q:$Q,"&gt;0.5")/$C128</f>
        <v>0.5</v>
      </c>
      <c r="H128" s="12">
        <f>(COUNTIFS(Sta!$A:$A,$A128,Sta!$Q:$Q,"&gt;1.5") +COUNTIFS(Sta!$B:$B,$A128,Sta!$Q:$Q,"&gt;1.5"))/$D128</f>
        <v>0.15384615384615385</v>
      </c>
      <c r="I128" s="7">
        <f>COUNTIFS(Sta!$A:$A,$A128,Sta!$Q:$Q,"&gt;1.5")/$B128</f>
        <v>0.14285714285714285</v>
      </c>
      <c r="J128" s="7">
        <f>COUNTIFS(Sta!$B:$B,$A128,Sta!$Q:$Q,"&gt;1.5")/$C128</f>
        <v>0.16666666666666666</v>
      </c>
      <c r="K128" s="12">
        <f>(COUNTIFS(Sta!$A:$A,$A128,Sta!$M:$M,"&gt;0.5") +COUNTIFS(Sta!$B:$B,$A128,Sta!$O:$O,"&gt;0.5"))/$D128</f>
        <v>0.46153846153846156</v>
      </c>
      <c r="L128" s="7">
        <f>COUNTIFS(Sta!$A:$A,$A128,Sta!$M:$M,"&gt;0.5")/$B128</f>
        <v>0.5714285714285714</v>
      </c>
      <c r="M128" s="7">
        <f>COUNTIFS(Sta!$B:$B,$A128,Sta!$O:$O,"&gt;0.5")/$C128</f>
        <v>0.33333333333333331</v>
      </c>
      <c r="N128" s="12">
        <f>(COUNTIFS(Sta!$A:$A,$A128,Sta!$M:$M,"&gt;1.5") +COUNTIFS(Sta!$B:$B,$A128,Sta!$O:$O,"&gt;1.5"))/$D128</f>
        <v>0</v>
      </c>
      <c r="O128" s="7">
        <f>COUNTIFS(Sta!$A:$A,$A128,Sta!$M:$M,"&gt;1.5")/$B128</f>
        <v>0</v>
      </c>
      <c r="P128" s="7">
        <f>COUNTIFS(Sta!$B:$B,$A128,Sta!$O:$O,"&gt;1.5")/$C128</f>
        <v>0</v>
      </c>
      <c r="Q128" s="12">
        <f>(COUNTIFS(Sta!$A:$A,$A128,Sta!$N:$N,"&gt;0.5") +COUNTIFS(Sta!$B:$B,$A128,Sta!$P:$P,"&gt;0.5"))/$D128</f>
        <v>0.23076923076923078</v>
      </c>
      <c r="R128" s="7">
        <f>COUNTIFS(Sta!$A:$A,$A128,Sta!$N:$N,"&gt;0.5")/$B128</f>
        <v>0.14285714285714285</v>
      </c>
      <c r="S128" s="7">
        <f>COUNTIFS(Sta!$B:$B,$A128,Sta!$P:$P,"&gt;0.5")/$C128</f>
        <v>0.33333333333333331</v>
      </c>
      <c r="T128" s="12">
        <f>(COUNTIFS(Sta!$A:$A,$A128,Sta!$N:$N,"&gt;1.5") +COUNTIFS(Sta!$B:$B,$A128,Sta!$P:$P,"&gt;1.5"))/$D128</f>
        <v>7.6923076923076927E-2</v>
      </c>
      <c r="U128" s="7">
        <f>COUNTIFS(Sta!$A:$A,$A128,Sta!$N:$N,"&gt;1.5")/$B128</f>
        <v>0</v>
      </c>
      <c r="V128" s="7">
        <f>COUNTIFS(Sta!$B:$B,$A128,Sta!$P:$P,"&gt;1.5")/$C128</f>
        <v>0.16666666666666666</v>
      </c>
    </row>
    <row r="129" spans="1:22" x14ac:dyDescent="0.3">
      <c r="A129" t="s">
        <v>567</v>
      </c>
      <c r="B129" s="9">
        <f>COUNTIF(Sta!A:A,A129)</f>
        <v>13</v>
      </c>
      <c r="C129" s="4">
        <f>COUNTIF(Sta!B:B,A129)</f>
        <v>13</v>
      </c>
      <c r="D129" s="4">
        <f t="shared" si="4"/>
        <v>26</v>
      </c>
      <c r="E129" s="12">
        <f>(COUNTIFS(Sta!$A:$A,$A129,Sta!$Q:$Q,"&gt;0.5") +COUNTIFS(Sta!$B:$B,$A129,Sta!$Q:$Q,"&gt;0.5"))/$D129</f>
        <v>0.69230769230769229</v>
      </c>
      <c r="F129" s="7">
        <f>COUNTIFS(Sta!$A:$A,$A129,Sta!$Q:$Q,"&gt;0.5")/$B129</f>
        <v>0.76923076923076927</v>
      </c>
      <c r="G129" s="7">
        <f>COUNTIFS(Sta!$B:$B,$A129,Sta!$Q:$Q,"&gt;0.5")/$C129</f>
        <v>0.61538461538461542</v>
      </c>
      <c r="H129" s="12">
        <f>(COUNTIFS(Sta!$A:$A,$A129,Sta!$Q:$Q,"&gt;1.5") +COUNTIFS(Sta!$B:$B,$A129,Sta!$Q:$Q,"&gt;1.5"))/$D129</f>
        <v>0.30769230769230771</v>
      </c>
      <c r="I129" s="7">
        <f>COUNTIFS(Sta!$A:$A,$A129,Sta!$Q:$Q,"&gt;1.5")/$B129</f>
        <v>0.15384615384615385</v>
      </c>
      <c r="J129" s="7">
        <f>COUNTIFS(Sta!$B:$B,$A129,Sta!$Q:$Q,"&gt;1.5")/$C129</f>
        <v>0.46153846153846156</v>
      </c>
      <c r="K129" s="12">
        <f>(COUNTIFS(Sta!$A:$A,$A129,Sta!$M:$M,"&gt;0.5") +COUNTIFS(Sta!$B:$B,$A129,Sta!$O:$O,"&gt;0.5"))/$D129</f>
        <v>0.30769230769230771</v>
      </c>
      <c r="L129" s="7">
        <f>COUNTIFS(Sta!$A:$A,$A129,Sta!$M:$M,"&gt;0.5")/$B129</f>
        <v>0.30769230769230771</v>
      </c>
      <c r="M129" s="7">
        <f>COUNTIFS(Sta!$B:$B,$A129,Sta!$O:$O,"&gt;0.5")/$C129</f>
        <v>0.30769230769230771</v>
      </c>
      <c r="N129" s="12">
        <f>(COUNTIFS(Sta!$A:$A,$A129,Sta!$M:$M,"&gt;1.5") +COUNTIFS(Sta!$B:$B,$A129,Sta!$O:$O,"&gt;1.5"))/$D129</f>
        <v>3.8461538461538464E-2</v>
      </c>
      <c r="O129" s="7">
        <f>COUNTIFS(Sta!$A:$A,$A129,Sta!$M:$M,"&gt;1.5")/$B129</f>
        <v>0</v>
      </c>
      <c r="P129" s="7">
        <f>COUNTIFS(Sta!$B:$B,$A129,Sta!$O:$O,"&gt;1.5")/$C129</f>
        <v>7.6923076923076927E-2</v>
      </c>
      <c r="Q129" s="12">
        <f>(COUNTIFS(Sta!$A:$A,$A129,Sta!$N:$N,"&gt;0.5") +COUNTIFS(Sta!$B:$B,$A129,Sta!$P:$P,"&gt;0.5"))/$D129</f>
        <v>0.57692307692307687</v>
      </c>
      <c r="R129" s="7">
        <f>COUNTIFS(Sta!$A:$A,$A129,Sta!$N:$N,"&gt;0.5")/$B129</f>
        <v>0.61538461538461542</v>
      </c>
      <c r="S129" s="7">
        <f>COUNTIFS(Sta!$B:$B,$A129,Sta!$P:$P,"&gt;0.5")/$C129</f>
        <v>0.53846153846153844</v>
      </c>
      <c r="T129" s="12">
        <f>(COUNTIFS(Sta!$A:$A,$A129,Sta!$N:$N,"&gt;1.5") +COUNTIFS(Sta!$B:$B,$A129,Sta!$P:$P,"&gt;1.5"))/$D129</f>
        <v>0.11538461538461539</v>
      </c>
      <c r="U129" s="7">
        <f>COUNTIFS(Sta!$A:$A,$A129,Sta!$N:$N,"&gt;1.5")/$B129</f>
        <v>0</v>
      </c>
      <c r="V129" s="7">
        <f>COUNTIFS(Sta!$B:$B,$A129,Sta!$P:$P,"&gt;1.5")/$C129</f>
        <v>0.23076923076923078</v>
      </c>
    </row>
    <row r="130" spans="1:22" x14ac:dyDescent="0.3">
      <c r="A130" t="s">
        <v>350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2" t="e">
        <f>(COUNTIFS(Sta!$A:$A,$A130,Sta!$Q:$Q,"&gt;0.5") +COUNTIFS(Sta!$B:$B,$A130,Sta!$Q:$Q,"&gt;0.5"))/$D130</f>
        <v>#DIV/0!</v>
      </c>
      <c r="F130" s="7" t="e">
        <f>COUNTIFS(Sta!$A:$A,$A130,Sta!$Q:$Q,"&gt;0.5")/$B130</f>
        <v>#DIV/0!</v>
      </c>
      <c r="G130" s="7" t="e">
        <f>COUNTIFS(Sta!$B:$B,$A130,Sta!$Q:$Q,"&gt;0.5")/$C130</f>
        <v>#DIV/0!</v>
      </c>
      <c r="H130" s="12" t="e">
        <f>(COUNTIFS(Sta!$A:$A,$A130,Sta!$Q:$Q,"&gt;1.5") +COUNTIFS(Sta!$B:$B,$A130,Sta!$Q:$Q,"&gt;1.5"))/$D130</f>
        <v>#DIV/0!</v>
      </c>
      <c r="I130" s="7" t="e">
        <f>COUNTIFS(Sta!$A:$A,$A130,Sta!$Q:$Q,"&gt;1.5")/$B130</f>
        <v>#DIV/0!</v>
      </c>
      <c r="J130" s="7" t="e">
        <f>COUNTIFS(Sta!$B:$B,$A130,Sta!$Q:$Q,"&gt;1.5")/$C130</f>
        <v>#DIV/0!</v>
      </c>
      <c r="K130" s="12" t="e">
        <f>(COUNTIFS(Sta!$A:$A,$A130,Sta!$M:$M,"&gt;0.5") +COUNTIFS(Sta!$B:$B,$A130,Sta!$O:$O,"&gt;0.5"))/$D130</f>
        <v>#DIV/0!</v>
      </c>
      <c r="L130" s="7" t="e">
        <f>COUNTIFS(Sta!$A:$A,$A130,Sta!$M:$M,"&gt;0.5")/$B130</f>
        <v>#DIV/0!</v>
      </c>
      <c r="M130" s="7" t="e">
        <f>COUNTIFS(Sta!$B:$B,$A130,Sta!$O:$O,"&gt;0.5")/$C130</f>
        <v>#DIV/0!</v>
      </c>
      <c r="N130" s="12" t="e">
        <f>(COUNTIFS(Sta!$A:$A,$A130,Sta!$M:$M,"&gt;1.5") +COUNTIFS(Sta!$B:$B,$A130,Sta!$O:$O,"&gt;1.5"))/$D130</f>
        <v>#DIV/0!</v>
      </c>
      <c r="O130" s="7" t="e">
        <f>COUNTIFS(Sta!$A:$A,$A130,Sta!$M:$M,"&gt;1.5")/$B130</f>
        <v>#DIV/0!</v>
      </c>
      <c r="P130" s="7" t="e">
        <f>COUNTIFS(Sta!$B:$B,$A130,Sta!$O:$O,"&gt;1.5")/$C130</f>
        <v>#DIV/0!</v>
      </c>
      <c r="Q130" s="12" t="e">
        <f>(COUNTIFS(Sta!$A:$A,$A130,Sta!$N:$N,"&gt;0.5") +COUNTIFS(Sta!$B:$B,$A130,Sta!$P:$P,"&gt;0.5"))/$D130</f>
        <v>#DIV/0!</v>
      </c>
      <c r="R130" s="7" t="e">
        <f>COUNTIFS(Sta!$A:$A,$A130,Sta!$N:$N,"&gt;0.5")/$B130</f>
        <v>#DIV/0!</v>
      </c>
      <c r="S130" s="7" t="e">
        <f>COUNTIFS(Sta!$B:$B,$A130,Sta!$P:$P,"&gt;0.5")/$C130</f>
        <v>#DIV/0!</v>
      </c>
      <c r="T130" s="12" t="e">
        <f>(COUNTIFS(Sta!$A:$A,$A130,Sta!$N:$N,"&gt;1.5") +COUNTIFS(Sta!$B:$B,$A130,Sta!$P:$P,"&gt;1.5"))/$D130</f>
        <v>#DIV/0!</v>
      </c>
      <c r="U130" s="7" t="e">
        <f>COUNTIFS(Sta!$A:$A,$A130,Sta!$N:$N,"&gt;1.5")/$B130</f>
        <v>#DIV/0!</v>
      </c>
      <c r="V130" s="7" t="e">
        <f>COUNTIFS(Sta!$B:$B,$A130,Sta!$P:$P,"&gt;1.5")/$C130</f>
        <v>#DIV/0!</v>
      </c>
    </row>
    <row r="131" spans="1:22" x14ac:dyDescent="0.3">
      <c r="A131" t="s">
        <v>382</v>
      </c>
      <c r="B131" s="9">
        <f>COUNTIF(Sta!A:A,A131)</f>
        <v>0</v>
      </c>
      <c r="C131" s="4">
        <f>COUNTIF(Sta!B:B,A131)</f>
        <v>1</v>
      </c>
      <c r="D131" s="4">
        <f t="shared" si="4"/>
        <v>1</v>
      </c>
      <c r="E131" s="12">
        <f>(COUNTIFS(Sta!$A:$A,$A131,Sta!$Q:$Q,"&gt;0.5") +COUNTIFS(Sta!$B:$B,$A131,Sta!$Q:$Q,"&gt;0.5"))/$D131</f>
        <v>1</v>
      </c>
      <c r="F131" s="7" t="e">
        <f>COUNTIFS(Sta!$A:$A,$A131,Sta!$Q:$Q,"&gt;0.5")/$B131</f>
        <v>#DIV/0!</v>
      </c>
      <c r="G131" s="7">
        <f>COUNTIFS(Sta!$B:$B,$A131,Sta!$Q:$Q,"&gt;0.5")/$C131</f>
        <v>1</v>
      </c>
      <c r="H131" s="12">
        <f>(COUNTIFS(Sta!$A:$A,$A131,Sta!$Q:$Q,"&gt;1.5") +COUNTIFS(Sta!$B:$B,$A131,Sta!$Q:$Q,"&gt;1.5"))/$D131</f>
        <v>1</v>
      </c>
      <c r="I131" s="7" t="e">
        <f>COUNTIFS(Sta!$A:$A,$A131,Sta!$Q:$Q,"&gt;1.5")/$B131</f>
        <v>#DIV/0!</v>
      </c>
      <c r="J131" s="7">
        <f>COUNTIFS(Sta!$B:$B,$A131,Sta!$Q:$Q,"&gt;1.5")/$C131</f>
        <v>1</v>
      </c>
      <c r="K131" s="12">
        <f>(COUNTIFS(Sta!$A:$A,$A131,Sta!$M:$M,"&gt;0.5") +COUNTIFS(Sta!$B:$B,$A131,Sta!$O:$O,"&gt;0.5"))/$D131</f>
        <v>1</v>
      </c>
      <c r="L131" s="7" t="e">
        <f>COUNTIFS(Sta!$A:$A,$A131,Sta!$M:$M,"&gt;0.5")/$B131</f>
        <v>#DIV/0!</v>
      </c>
      <c r="M131" s="7">
        <f>COUNTIFS(Sta!$B:$B,$A131,Sta!$O:$O,"&gt;0.5")/$C131</f>
        <v>1</v>
      </c>
      <c r="N131" s="12">
        <f>(COUNTIFS(Sta!$A:$A,$A131,Sta!$M:$M,"&gt;1.5") +COUNTIFS(Sta!$B:$B,$A131,Sta!$O:$O,"&gt;1.5"))/$D131</f>
        <v>1</v>
      </c>
      <c r="O131" s="7" t="e">
        <f>COUNTIFS(Sta!$A:$A,$A131,Sta!$M:$M,"&gt;1.5")/$B131</f>
        <v>#DIV/0!</v>
      </c>
      <c r="P131" s="7">
        <f>COUNTIFS(Sta!$B:$B,$A131,Sta!$O:$O,"&gt;1.5")/$C131</f>
        <v>1</v>
      </c>
      <c r="Q131" s="12">
        <f>(COUNTIFS(Sta!$A:$A,$A131,Sta!$N:$N,"&gt;0.5") +COUNTIFS(Sta!$B:$B,$A131,Sta!$P:$P,"&gt;0.5"))/$D131</f>
        <v>1</v>
      </c>
      <c r="R131" s="7" t="e">
        <f>COUNTIFS(Sta!$A:$A,$A131,Sta!$N:$N,"&gt;0.5")/$B131</f>
        <v>#DIV/0!</v>
      </c>
      <c r="S131" s="7">
        <f>COUNTIFS(Sta!$B:$B,$A131,Sta!$P:$P,"&gt;0.5")/$C131</f>
        <v>1</v>
      </c>
      <c r="T131" s="12">
        <f>(COUNTIFS(Sta!$A:$A,$A131,Sta!$N:$N,"&gt;1.5") +COUNTIFS(Sta!$B:$B,$A131,Sta!$P:$P,"&gt;1.5"))/$D131</f>
        <v>0</v>
      </c>
      <c r="U131" s="7" t="e">
        <f>COUNTIFS(Sta!$A:$A,$A131,Sta!$N:$N,"&gt;1.5")/$B131</f>
        <v>#DIV/0!</v>
      </c>
      <c r="V131" s="7">
        <f>COUNTIFS(Sta!$B:$B,$A131,Sta!$P:$P,"&gt;1.5")/$C131</f>
        <v>0</v>
      </c>
    </row>
    <row r="132" spans="1:22" x14ac:dyDescent="0.3">
      <c r="A132" t="s">
        <v>202</v>
      </c>
      <c r="B132" s="9">
        <f>COUNTIF(Sta!A:A,A132)</f>
        <v>1</v>
      </c>
      <c r="C132" s="4">
        <f>COUNTIF(Sta!B:B,A132)</f>
        <v>1</v>
      </c>
      <c r="D132" s="4">
        <f t="shared" si="4"/>
        <v>2</v>
      </c>
      <c r="E132" s="12">
        <f>(COUNTIFS(Sta!$A:$A,$A132,Sta!$Q:$Q,"&gt;0.5") +COUNTIFS(Sta!$B:$B,$A132,Sta!$Q:$Q,"&gt;0.5"))/$D132</f>
        <v>0.5</v>
      </c>
      <c r="F132" s="7">
        <f>COUNTIFS(Sta!$A:$A,$A132,Sta!$Q:$Q,"&gt;0.5")/$B132</f>
        <v>1</v>
      </c>
      <c r="G132" s="7">
        <f>COUNTIFS(Sta!$B:$B,$A132,Sta!$Q:$Q,"&gt;0.5")/$C132</f>
        <v>0</v>
      </c>
      <c r="H132" s="12">
        <f>(COUNTIFS(Sta!$A:$A,$A132,Sta!$Q:$Q,"&gt;1.5") +COUNTIFS(Sta!$B:$B,$A132,Sta!$Q:$Q,"&gt;1.5"))/$D132</f>
        <v>0</v>
      </c>
      <c r="I132" s="7">
        <f>COUNTIFS(Sta!$A:$A,$A132,Sta!$Q:$Q,"&gt;1.5")/$B132</f>
        <v>0</v>
      </c>
      <c r="J132" s="7">
        <f>COUNTIFS(Sta!$B:$B,$A132,Sta!$Q:$Q,"&gt;1.5")/$C132</f>
        <v>0</v>
      </c>
      <c r="K132" s="12">
        <f>(COUNTIFS(Sta!$A:$A,$A132,Sta!$M:$M,"&gt;0.5") +COUNTIFS(Sta!$B:$B,$A132,Sta!$O:$O,"&gt;0.5"))/$D132</f>
        <v>0.5</v>
      </c>
      <c r="L132" s="7">
        <f>COUNTIFS(Sta!$A:$A,$A132,Sta!$M:$M,"&gt;0.5")/$B132</f>
        <v>1</v>
      </c>
      <c r="M132" s="7">
        <f>COUNTIFS(Sta!$B:$B,$A132,Sta!$O:$O,"&gt;0.5")/$C132</f>
        <v>0</v>
      </c>
      <c r="N132" s="12">
        <f>(COUNTIFS(Sta!$A:$A,$A132,Sta!$M:$M,"&gt;1.5") +COUNTIFS(Sta!$B:$B,$A132,Sta!$O:$O,"&gt;1.5"))/$D132</f>
        <v>0</v>
      </c>
      <c r="O132" s="7">
        <f>COUNTIFS(Sta!$A:$A,$A132,Sta!$M:$M,"&gt;1.5")/$B132</f>
        <v>0</v>
      </c>
      <c r="P132" s="7">
        <f>COUNTIFS(Sta!$B:$B,$A132,Sta!$O:$O,"&gt;1.5")/$C132</f>
        <v>0</v>
      </c>
      <c r="Q132" s="12">
        <f>(COUNTIFS(Sta!$A:$A,$A132,Sta!$N:$N,"&gt;0.5") +COUNTIFS(Sta!$B:$B,$A132,Sta!$P:$P,"&gt;0.5"))/$D132</f>
        <v>0</v>
      </c>
      <c r="R132" s="7">
        <f>COUNTIFS(Sta!$A:$A,$A132,Sta!$N:$N,"&gt;0.5")/$B132</f>
        <v>0</v>
      </c>
      <c r="S132" s="7">
        <f>COUNTIFS(Sta!$B:$B,$A132,Sta!$P:$P,"&gt;0.5")/$C132</f>
        <v>0</v>
      </c>
      <c r="T132" s="12">
        <f>(COUNTIFS(Sta!$A:$A,$A132,Sta!$N:$N,"&gt;1.5") +COUNTIFS(Sta!$B:$B,$A132,Sta!$P:$P,"&gt;1.5"))/$D132</f>
        <v>0</v>
      </c>
      <c r="U132" s="7">
        <f>COUNTIFS(Sta!$A:$A,$A132,Sta!$N:$N,"&gt;1.5")/$B132</f>
        <v>0</v>
      </c>
      <c r="V132" s="7">
        <f>COUNTIFS(Sta!$B:$B,$A132,Sta!$P:$P,"&gt;1.5")/$C132</f>
        <v>0</v>
      </c>
    </row>
    <row r="133" spans="1:22" x14ac:dyDescent="0.3">
      <c r="A133" t="s">
        <v>235</v>
      </c>
      <c r="B133" s="9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2">
        <f>(COUNTIFS(Sta!$A:$A,$A133,Sta!$Q:$Q,"&gt;0.5") +COUNTIFS(Sta!$B:$B,$A133,Sta!$Q:$Q,"&gt;0.5"))/$D133</f>
        <v>0.5</v>
      </c>
      <c r="F133" s="7">
        <f>COUNTIFS(Sta!$A:$A,$A133,Sta!$Q:$Q,"&gt;0.5")/$B133</f>
        <v>1</v>
      </c>
      <c r="G133" s="7">
        <f>COUNTIFS(Sta!$B:$B,$A133,Sta!$Q:$Q,"&gt;0.5")/$C133</f>
        <v>0</v>
      </c>
      <c r="H133" s="12">
        <f>(COUNTIFS(Sta!$A:$A,$A133,Sta!$Q:$Q,"&gt;1.5") +COUNTIFS(Sta!$B:$B,$A133,Sta!$Q:$Q,"&gt;1.5"))/$D133</f>
        <v>0</v>
      </c>
      <c r="I133" s="7">
        <f>COUNTIFS(Sta!$A:$A,$A133,Sta!$Q:$Q,"&gt;1.5")/$B133</f>
        <v>0</v>
      </c>
      <c r="J133" s="7">
        <f>COUNTIFS(Sta!$B:$B,$A133,Sta!$Q:$Q,"&gt;1.5")/$C133</f>
        <v>0</v>
      </c>
      <c r="K133" s="12">
        <f>(COUNTIFS(Sta!$A:$A,$A133,Sta!$M:$M,"&gt;0.5") +COUNTIFS(Sta!$B:$B,$A133,Sta!$O:$O,"&gt;0.5"))/$D133</f>
        <v>0.5</v>
      </c>
      <c r="L133" s="7">
        <f>COUNTIFS(Sta!$A:$A,$A133,Sta!$M:$M,"&gt;0.5")/$B133</f>
        <v>1</v>
      </c>
      <c r="M133" s="7">
        <f>COUNTIFS(Sta!$B:$B,$A133,Sta!$O:$O,"&gt;0.5")/$C133</f>
        <v>0</v>
      </c>
      <c r="N133" s="12">
        <f>(COUNTIFS(Sta!$A:$A,$A133,Sta!$M:$M,"&gt;1.5") +COUNTIFS(Sta!$B:$B,$A133,Sta!$O:$O,"&gt;1.5"))/$D133</f>
        <v>0</v>
      </c>
      <c r="O133" s="7">
        <f>COUNTIFS(Sta!$A:$A,$A133,Sta!$M:$M,"&gt;1.5")/$B133</f>
        <v>0</v>
      </c>
      <c r="P133" s="7">
        <f>COUNTIFS(Sta!$B:$B,$A133,Sta!$O:$O,"&gt;1.5")/$C133</f>
        <v>0</v>
      </c>
      <c r="Q133" s="12">
        <f>(COUNTIFS(Sta!$A:$A,$A133,Sta!$N:$N,"&gt;0.5") +COUNTIFS(Sta!$B:$B,$A133,Sta!$P:$P,"&gt;0.5"))/$D133</f>
        <v>0</v>
      </c>
      <c r="R133" s="7">
        <f>COUNTIFS(Sta!$A:$A,$A133,Sta!$N:$N,"&gt;0.5")/$B133</f>
        <v>0</v>
      </c>
      <c r="S133" s="7">
        <f>COUNTIFS(Sta!$B:$B,$A133,Sta!$P:$P,"&gt;0.5")/$C133</f>
        <v>0</v>
      </c>
      <c r="T133" s="12">
        <f>(COUNTIFS(Sta!$A:$A,$A133,Sta!$N:$N,"&gt;1.5") +COUNTIFS(Sta!$B:$B,$A133,Sta!$P:$P,"&gt;1.5"))/$D133</f>
        <v>0</v>
      </c>
      <c r="U133" s="7">
        <f>COUNTIFS(Sta!$A:$A,$A133,Sta!$N:$N,"&gt;1.5")/$B133</f>
        <v>0</v>
      </c>
      <c r="V133" s="7">
        <f>COUNTIFS(Sta!$B:$B,$A133,Sta!$P:$P,"&gt;1.5")/$C133</f>
        <v>0</v>
      </c>
    </row>
    <row r="134" spans="1:22" x14ac:dyDescent="0.3">
      <c r="A134" t="s">
        <v>341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2" t="e">
        <f>(COUNTIFS(Sta!$A:$A,$A134,Sta!$Q:$Q,"&gt;0.5") +COUNTIFS(Sta!$B:$B,$A134,Sta!$Q:$Q,"&gt;0.5"))/$D134</f>
        <v>#DIV/0!</v>
      </c>
      <c r="F134" s="7" t="e">
        <f>COUNTIFS(Sta!$A:$A,$A134,Sta!$Q:$Q,"&gt;0.5")/$B134</f>
        <v>#DIV/0!</v>
      </c>
      <c r="G134" s="7" t="e">
        <f>COUNTIFS(Sta!$B:$B,$A134,Sta!$Q:$Q,"&gt;0.5")/$C134</f>
        <v>#DIV/0!</v>
      </c>
      <c r="H134" s="12" t="e">
        <f>(COUNTIFS(Sta!$A:$A,$A134,Sta!$Q:$Q,"&gt;1.5") +COUNTIFS(Sta!$B:$B,$A134,Sta!$Q:$Q,"&gt;1.5"))/$D134</f>
        <v>#DIV/0!</v>
      </c>
      <c r="I134" s="7" t="e">
        <f>COUNTIFS(Sta!$A:$A,$A134,Sta!$Q:$Q,"&gt;1.5")/$B134</f>
        <v>#DIV/0!</v>
      </c>
      <c r="J134" s="7" t="e">
        <f>COUNTIFS(Sta!$B:$B,$A134,Sta!$Q:$Q,"&gt;1.5")/$C134</f>
        <v>#DIV/0!</v>
      </c>
      <c r="K134" s="12" t="e">
        <f>(COUNTIFS(Sta!$A:$A,$A134,Sta!$M:$M,"&gt;0.5") +COUNTIFS(Sta!$B:$B,$A134,Sta!$O:$O,"&gt;0.5"))/$D134</f>
        <v>#DIV/0!</v>
      </c>
      <c r="L134" s="7" t="e">
        <f>COUNTIFS(Sta!$A:$A,$A134,Sta!$M:$M,"&gt;0.5")/$B134</f>
        <v>#DIV/0!</v>
      </c>
      <c r="M134" s="7" t="e">
        <f>COUNTIFS(Sta!$B:$B,$A134,Sta!$O:$O,"&gt;0.5")/$C134</f>
        <v>#DIV/0!</v>
      </c>
      <c r="N134" s="12" t="e">
        <f>(COUNTIFS(Sta!$A:$A,$A134,Sta!$M:$M,"&gt;1.5") +COUNTIFS(Sta!$B:$B,$A134,Sta!$O:$O,"&gt;1.5"))/$D134</f>
        <v>#DIV/0!</v>
      </c>
      <c r="O134" s="7" t="e">
        <f>COUNTIFS(Sta!$A:$A,$A134,Sta!$M:$M,"&gt;1.5")/$B134</f>
        <v>#DIV/0!</v>
      </c>
      <c r="P134" s="7" t="e">
        <f>COUNTIFS(Sta!$B:$B,$A134,Sta!$O:$O,"&gt;1.5")/$C134</f>
        <v>#DIV/0!</v>
      </c>
      <c r="Q134" s="12" t="e">
        <f>(COUNTIFS(Sta!$A:$A,$A134,Sta!$N:$N,"&gt;0.5") +COUNTIFS(Sta!$B:$B,$A134,Sta!$P:$P,"&gt;0.5"))/$D134</f>
        <v>#DIV/0!</v>
      </c>
      <c r="R134" s="7" t="e">
        <f>COUNTIFS(Sta!$A:$A,$A134,Sta!$N:$N,"&gt;0.5")/$B134</f>
        <v>#DIV/0!</v>
      </c>
      <c r="S134" s="7" t="e">
        <f>COUNTIFS(Sta!$B:$B,$A134,Sta!$P:$P,"&gt;0.5")/$C134</f>
        <v>#DIV/0!</v>
      </c>
      <c r="T134" s="12" t="e">
        <f>(COUNTIFS(Sta!$A:$A,$A134,Sta!$N:$N,"&gt;1.5") +COUNTIFS(Sta!$B:$B,$A134,Sta!$P:$P,"&gt;1.5"))/$D134</f>
        <v>#DIV/0!</v>
      </c>
      <c r="U134" s="7" t="e">
        <f>COUNTIFS(Sta!$A:$A,$A134,Sta!$N:$N,"&gt;1.5")/$B134</f>
        <v>#DIV/0!</v>
      </c>
      <c r="V134" s="7" t="e">
        <f>COUNTIFS(Sta!$B:$B,$A134,Sta!$P:$P,"&gt;1.5")/$C134</f>
        <v>#DIV/0!</v>
      </c>
    </row>
    <row r="135" spans="1:22" x14ac:dyDescent="0.3">
      <c r="A135" t="s">
        <v>232</v>
      </c>
      <c r="B135" s="9">
        <f>COUNTIF(Sta!A:A,A135)</f>
        <v>1</v>
      </c>
      <c r="C135" s="4">
        <f>COUNTIF(Sta!B:B,A135)</f>
        <v>1</v>
      </c>
      <c r="D135" s="4">
        <f t="shared" si="5"/>
        <v>2</v>
      </c>
      <c r="E135" s="12">
        <f>(COUNTIFS(Sta!$A:$A,$A135,Sta!$Q:$Q,"&gt;0.5") +COUNTIFS(Sta!$B:$B,$A135,Sta!$Q:$Q,"&gt;0.5"))/$D135</f>
        <v>0.5</v>
      </c>
      <c r="F135" s="7">
        <f>COUNTIFS(Sta!$A:$A,$A135,Sta!$Q:$Q,"&gt;0.5")/$B135</f>
        <v>1</v>
      </c>
      <c r="G135" s="7">
        <f>COUNTIFS(Sta!$B:$B,$A135,Sta!$Q:$Q,"&gt;0.5")/$C135</f>
        <v>0</v>
      </c>
      <c r="H135" s="12">
        <f>(COUNTIFS(Sta!$A:$A,$A135,Sta!$Q:$Q,"&gt;1.5") +COUNTIFS(Sta!$B:$B,$A135,Sta!$Q:$Q,"&gt;1.5"))/$D135</f>
        <v>0</v>
      </c>
      <c r="I135" s="7">
        <f>COUNTIFS(Sta!$A:$A,$A135,Sta!$Q:$Q,"&gt;1.5")/$B135</f>
        <v>0</v>
      </c>
      <c r="J135" s="7">
        <f>COUNTIFS(Sta!$B:$B,$A135,Sta!$Q:$Q,"&gt;1.5")/$C135</f>
        <v>0</v>
      </c>
      <c r="K135" s="12">
        <f>(COUNTIFS(Sta!$A:$A,$A135,Sta!$M:$M,"&gt;0.5") +COUNTIFS(Sta!$B:$B,$A135,Sta!$O:$O,"&gt;0.5"))/$D135</f>
        <v>0</v>
      </c>
      <c r="L135" s="7">
        <f>COUNTIFS(Sta!$A:$A,$A135,Sta!$M:$M,"&gt;0.5")/$B135</f>
        <v>0</v>
      </c>
      <c r="M135" s="7">
        <f>COUNTIFS(Sta!$B:$B,$A135,Sta!$O:$O,"&gt;0.5")/$C135</f>
        <v>0</v>
      </c>
      <c r="N135" s="12">
        <f>(COUNTIFS(Sta!$A:$A,$A135,Sta!$M:$M,"&gt;1.5") +COUNTIFS(Sta!$B:$B,$A135,Sta!$O:$O,"&gt;1.5"))/$D135</f>
        <v>0</v>
      </c>
      <c r="O135" s="7">
        <f>COUNTIFS(Sta!$A:$A,$A135,Sta!$M:$M,"&gt;1.5")/$B135</f>
        <v>0</v>
      </c>
      <c r="P135" s="7">
        <f>COUNTIFS(Sta!$B:$B,$A135,Sta!$O:$O,"&gt;1.5")/$C135</f>
        <v>0</v>
      </c>
      <c r="Q135" s="12">
        <f>(COUNTIFS(Sta!$A:$A,$A135,Sta!$N:$N,"&gt;0.5") +COUNTIFS(Sta!$B:$B,$A135,Sta!$P:$P,"&gt;0.5"))/$D135</f>
        <v>0.5</v>
      </c>
      <c r="R135" s="7">
        <f>COUNTIFS(Sta!$A:$A,$A135,Sta!$N:$N,"&gt;0.5")/$B135</f>
        <v>1</v>
      </c>
      <c r="S135" s="7">
        <f>COUNTIFS(Sta!$B:$B,$A135,Sta!$P:$P,"&gt;0.5")/$C135</f>
        <v>0</v>
      </c>
      <c r="T135" s="12">
        <f>(COUNTIFS(Sta!$A:$A,$A135,Sta!$N:$N,"&gt;1.5") +COUNTIFS(Sta!$B:$B,$A135,Sta!$P:$P,"&gt;1.5"))/$D135</f>
        <v>0</v>
      </c>
      <c r="U135" s="7">
        <f>COUNTIFS(Sta!$A:$A,$A135,Sta!$N:$N,"&gt;1.5")/$B135</f>
        <v>0</v>
      </c>
      <c r="V135" s="7">
        <f>COUNTIFS(Sta!$B:$B,$A135,Sta!$P:$P,"&gt;1.5")/$C135</f>
        <v>0</v>
      </c>
    </row>
    <row r="136" spans="1:22" x14ac:dyDescent="0.3">
      <c r="A136" t="s">
        <v>352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2" t="e">
        <f>(COUNTIFS(Sta!$A:$A,$A136,Sta!$Q:$Q,"&gt;0.5") +COUNTIFS(Sta!$B:$B,$A136,Sta!$Q:$Q,"&gt;0.5"))/$D136</f>
        <v>#DIV/0!</v>
      </c>
      <c r="F136" s="7" t="e">
        <f>COUNTIFS(Sta!$A:$A,$A136,Sta!$Q:$Q,"&gt;0.5")/$B136</f>
        <v>#DIV/0!</v>
      </c>
      <c r="G136" s="7" t="e">
        <f>COUNTIFS(Sta!$B:$B,$A136,Sta!$Q:$Q,"&gt;0.5")/$C136</f>
        <v>#DIV/0!</v>
      </c>
      <c r="H136" s="12" t="e">
        <f>(COUNTIFS(Sta!$A:$A,$A136,Sta!$Q:$Q,"&gt;1.5") +COUNTIFS(Sta!$B:$B,$A136,Sta!$Q:$Q,"&gt;1.5"))/$D136</f>
        <v>#DIV/0!</v>
      </c>
      <c r="I136" s="7" t="e">
        <f>COUNTIFS(Sta!$A:$A,$A136,Sta!$Q:$Q,"&gt;1.5")/$B136</f>
        <v>#DIV/0!</v>
      </c>
      <c r="J136" s="7" t="e">
        <f>COUNTIFS(Sta!$B:$B,$A136,Sta!$Q:$Q,"&gt;1.5")/$C136</f>
        <v>#DIV/0!</v>
      </c>
      <c r="K136" s="12" t="e">
        <f>(COUNTIFS(Sta!$A:$A,$A136,Sta!$M:$M,"&gt;0.5") +COUNTIFS(Sta!$B:$B,$A136,Sta!$O:$O,"&gt;0.5"))/$D136</f>
        <v>#DIV/0!</v>
      </c>
      <c r="L136" s="7" t="e">
        <f>COUNTIFS(Sta!$A:$A,$A136,Sta!$M:$M,"&gt;0.5")/$B136</f>
        <v>#DIV/0!</v>
      </c>
      <c r="M136" s="7" t="e">
        <f>COUNTIFS(Sta!$B:$B,$A136,Sta!$O:$O,"&gt;0.5")/$C136</f>
        <v>#DIV/0!</v>
      </c>
      <c r="N136" s="12" t="e">
        <f>(COUNTIFS(Sta!$A:$A,$A136,Sta!$M:$M,"&gt;1.5") +COUNTIFS(Sta!$B:$B,$A136,Sta!$O:$O,"&gt;1.5"))/$D136</f>
        <v>#DIV/0!</v>
      </c>
      <c r="O136" s="7" t="e">
        <f>COUNTIFS(Sta!$A:$A,$A136,Sta!$M:$M,"&gt;1.5")/$B136</f>
        <v>#DIV/0!</v>
      </c>
      <c r="P136" s="7" t="e">
        <f>COUNTIFS(Sta!$B:$B,$A136,Sta!$O:$O,"&gt;1.5")/$C136</f>
        <v>#DIV/0!</v>
      </c>
      <c r="Q136" s="12" t="e">
        <f>(COUNTIFS(Sta!$A:$A,$A136,Sta!$N:$N,"&gt;0.5") +COUNTIFS(Sta!$B:$B,$A136,Sta!$P:$P,"&gt;0.5"))/$D136</f>
        <v>#DIV/0!</v>
      </c>
      <c r="R136" s="7" t="e">
        <f>COUNTIFS(Sta!$A:$A,$A136,Sta!$N:$N,"&gt;0.5")/$B136</f>
        <v>#DIV/0!</v>
      </c>
      <c r="S136" s="7" t="e">
        <f>COUNTIFS(Sta!$B:$B,$A136,Sta!$P:$P,"&gt;0.5")/$C136</f>
        <v>#DIV/0!</v>
      </c>
      <c r="T136" s="12" t="e">
        <f>(COUNTIFS(Sta!$A:$A,$A136,Sta!$N:$N,"&gt;1.5") +COUNTIFS(Sta!$B:$B,$A136,Sta!$P:$P,"&gt;1.5"))/$D136</f>
        <v>#DIV/0!</v>
      </c>
      <c r="U136" s="7" t="e">
        <f>COUNTIFS(Sta!$A:$A,$A136,Sta!$N:$N,"&gt;1.5")/$B136</f>
        <v>#DIV/0!</v>
      </c>
      <c r="V136" s="7" t="e">
        <f>COUNTIFS(Sta!$B:$B,$A136,Sta!$P:$P,"&gt;1.5")/$C136</f>
        <v>#DIV/0!</v>
      </c>
    </row>
    <row r="137" spans="1:22" x14ac:dyDescent="0.3">
      <c r="A137" t="s">
        <v>489</v>
      </c>
      <c r="B137" s="9">
        <f>COUNTIF(Sta!A:A,A137)</f>
        <v>6</v>
      </c>
      <c r="C137" s="4">
        <f>COUNTIF(Sta!B:B,A137)</f>
        <v>7</v>
      </c>
      <c r="D137" s="4">
        <f t="shared" si="5"/>
        <v>13</v>
      </c>
      <c r="E137" s="12">
        <f>(COUNTIFS(Sta!$A:$A,$A137,Sta!$Q:$Q,"&gt;0.5") +COUNTIFS(Sta!$B:$B,$A137,Sta!$Q:$Q,"&gt;0.5"))/$D137</f>
        <v>0.46153846153846156</v>
      </c>
      <c r="F137" s="7">
        <f>COUNTIFS(Sta!$A:$A,$A137,Sta!$Q:$Q,"&gt;0.5")/$B137</f>
        <v>0.33333333333333331</v>
      </c>
      <c r="G137" s="7">
        <f>COUNTIFS(Sta!$B:$B,$A137,Sta!$Q:$Q,"&gt;0.5")/$C137</f>
        <v>0.5714285714285714</v>
      </c>
      <c r="H137" s="12">
        <f>(COUNTIFS(Sta!$A:$A,$A137,Sta!$Q:$Q,"&gt;1.5") +COUNTIFS(Sta!$B:$B,$A137,Sta!$Q:$Q,"&gt;1.5"))/$D137</f>
        <v>0.30769230769230771</v>
      </c>
      <c r="I137" s="7">
        <f>COUNTIFS(Sta!$A:$A,$A137,Sta!$Q:$Q,"&gt;1.5")/$B137</f>
        <v>0.16666666666666666</v>
      </c>
      <c r="J137" s="7">
        <f>COUNTIFS(Sta!$B:$B,$A137,Sta!$Q:$Q,"&gt;1.5")/$C137</f>
        <v>0.42857142857142855</v>
      </c>
      <c r="K137" s="12">
        <f>(COUNTIFS(Sta!$A:$A,$A137,Sta!$M:$M,"&gt;0.5") +COUNTIFS(Sta!$B:$B,$A137,Sta!$O:$O,"&gt;0.5"))/$D137</f>
        <v>0.30769230769230771</v>
      </c>
      <c r="L137" s="7">
        <f>COUNTIFS(Sta!$A:$A,$A137,Sta!$M:$M,"&gt;0.5")/$B137</f>
        <v>0.33333333333333331</v>
      </c>
      <c r="M137" s="7">
        <f>COUNTIFS(Sta!$B:$B,$A137,Sta!$O:$O,"&gt;0.5")/$C137</f>
        <v>0.2857142857142857</v>
      </c>
      <c r="N137" s="12">
        <f>(COUNTIFS(Sta!$A:$A,$A137,Sta!$M:$M,"&gt;1.5") +COUNTIFS(Sta!$B:$B,$A137,Sta!$O:$O,"&gt;1.5"))/$D137</f>
        <v>7.6923076923076927E-2</v>
      </c>
      <c r="O137" s="7">
        <f>COUNTIFS(Sta!$A:$A,$A137,Sta!$M:$M,"&gt;1.5")/$B137</f>
        <v>0.16666666666666666</v>
      </c>
      <c r="P137" s="7">
        <f>COUNTIFS(Sta!$B:$B,$A137,Sta!$O:$O,"&gt;1.5")/$C137</f>
        <v>0</v>
      </c>
      <c r="Q137" s="12">
        <f>(COUNTIFS(Sta!$A:$A,$A137,Sta!$N:$N,"&gt;0.5") +COUNTIFS(Sta!$B:$B,$A137,Sta!$P:$P,"&gt;0.5"))/$D137</f>
        <v>0.30769230769230771</v>
      </c>
      <c r="R137" s="7">
        <f>COUNTIFS(Sta!$A:$A,$A137,Sta!$N:$N,"&gt;0.5")/$B137</f>
        <v>0.16666666666666666</v>
      </c>
      <c r="S137" s="7">
        <f>COUNTIFS(Sta!$B:$B,$A137,Sta!$P:$P,"&gt;0.5")/$C137</f>
        <v>0.42857142857142855</v>
      </c>
      <c r="T137" s="12">
        <f>(COUNTIFS(Sta!$A:$A,$A137,Sta!$N:$N,"&gt;1.5") +COUNTIFS(Sta!$B:$B,$A137,Sta!$P:$P,"&gt;1.5"))/$D137</f>
        <v>0.23076923076923078</v>
      </c>
      <c r="U137" s="7">
        <f>COUNTIFS(Sta!$A:$A,$A137,Sta!$N:$N,"&gt;1.5")/$B137</f>
        <v>0</v>
      </c>
      <c r="V137" s="7">
        <f>COUNTIFS(Sta!$B:$B,$A137,Sta!$P:$P,"&gt;1.5")/$C137</f>
        <v>0.42857142857142855</v>
      </c>
    </row>
    <row r="138" spans="1:22" x14ac:dyDescent="0.3">
      <c r="A138" t="s">
        <v>8</v>
      </c>
      <c r="B138" s="9">
        <f>COUNTIF(Sta!A:A,A138)</f>
        <v>1</v>
      </c>
      <c r="C138" s="4">
        <f>COUNTIF(Sta!B:B,A138)</f>
        <v>0</v>
      </c>
      <c r="D138" s="4">
        <f t="shared" si="5"/>
        <v>1</v>
      </c>
      <c r="E138" s="12">
        <f>(COUNTIFS(Sta!$A:$A,$A138,Sta!$Q:$Q,"&gt;0.5") +COUNTIFS(Sta!$B:$B,$A138,Sta!$Q:$Q,"&gt;0.5"))/$D138</f>
        <v>0</v>
      </c>
      <c r="F138" s="7">
        <f>COUNTIFS(Sta!$A:$A,$A138,Sta!$Q:$Q,"&gt;0.5")/$B138</f>
        <v>0</v>
      </c>
      <c r="G138" s="7" t="e">
        <f>COUNTIFS(Sta!$B:$B,$A138,Sta!$Q:$Q,"&gt;0.5")/$C138</f>
        <v>#DIV/0!</v>
      </c>
      <c r="H138" s="12">
        <f>(COUNTIFS(Sta!$A:$A,$A138,Sta!$Q:$Q,"&gt;1.5") +COUNTIFS(Sta!$B:$B,$A138,Sta!$Q:$Q,"&gt;1.5"))/$D138</f>
        <v>0</v>
      </c>
      <c r="I138" s="7">
        <f>COUNTIFS(Sta!$A:$A,$A138,Sta!$Q:$Q,"&gt;1.5")/$B138</f>
        <v>0</v>
      </c>
      <c r="J138" s="7" t="e">
        <f>COUNTIFS(Sta!$B:$B,$A138,Sta!$Q:$Q,"&gt;1.5")/$C138</f>
        <v>#DIV/0!</v>
      </c>
      <c r="K138" s="12">
        <f>(COUNTIFS(Sta!$A:$A,$A138,Sta!$M:$M,"&gt;0.5") +COUNTIFS(Sta!$B:$B,$A138,Sta!$O:$O,"&gt;0.5"))/$D138</f>
        <v>0</v>
      </c>
      <c r="L138" s="7">
        <f>COUNTIFS(Sta!$A:$A,$A138,Sta!$M:$M,"&gt;0.5")/$B138</f>
        <v>0</v>
      </c>
      <c r="M138" s="7" t="e">
        <f>COUNTIFS(Sta!$B:$B,$A138,Sta!$O:$O,"&gt;0.5")/$C138</f>
        <v>#DIV/0!</v>
      </c>
      <c r="N138" s="12">
        <f>(COUNTIFS(Sta!$A:$A,$A138,Sta!$M:$M,"&gt;1.5") +COUNTIFS(Sta!$B:$B,$A138,Sta!$O:$O,"&gt;1.5"))/$D138</f>
        <v>0</v>
      </c>
      <c r="O138" s="7">
        <f>COUNTIFS(Sta!$A:$A,$A138,Sta!$M:$M,"&gt;1.5")/$B138</f>
        <v>0</v>
      </c>
      <c r="P138" s="7" t="e">
        <f>COUNTIFS(Sta!$B:$B,$A138,Sta!$O:$O,"&gt;1.5")/$C138</f>
        <v>#DIV/0!</v>
      </c>
      <c r="Q138" s="12">
        <f>(COUNTIFS(Sta!$A:$A,$A138,Sta!$N:$N,"&gt;0.5") +COUNTIFS(Sta!$B:$B,$A138,Sta!$P:$P,"&gt;0.5"))/$D138</f>
        <v>0</v>
      </c>
      <c r="R138" s="7">
        <f>COUNTIFS(Sta!$A:$A,$A138,Sta!$N:$N,"&gt;0.5")/$B138</f>
        <v>0</v>
      </c>
      <c r="S138" s="7" t="e">
        <f>COUNTIFS(Sta!$B:$B,$A138,Sta!$P:$P,"&gt;0.5")/$C138</f>
        <v>#DIV/0!</v>
      </c>
      <c r="T138" s="12">
        <f>(COUNTIFS(Sta!$A:$A,$A138,Sta!$N:$N,"&gt;1.5") +COUNTIFS(Sta!$B:$B,$A138,Sta!$P:$P,"&gt;1.5"))/$D138</f>
        <v>0</v>
      </c>
      <c r="U138" s="7">
        <f>COUNTIFS(Sta!$A:$A,$A138,Sta!$N:$N,"&gt;1.5")/$B138</f>
        <v>0</v>
      </c>
      <c r="V138" s="7" t="e">
        <f>COUNTIFS(Sta!$B:$B,$A138,Sta!$P:$P,"&gt;1.5")/$C138</f>
        <v>#DIV/0!</v>
      </c>
    </row>
    <row r="139" spans="1:22" x14ac:dyDescent="0.3">
      <c r="A139" t="s">
        <v>483</v>
      </c>
      <c r="B139" s="9">
        <f>COUNTIF(Sta!A:A,A139)</f>
        <v>7</v>
      </c>
      <c r="C139" s="4">
        <f>COUNTIF(Sta!B:B,A139)</f>
        <v>6</v>
      </c>
      <c r="D139" s="4">
        <f t="shared" si="5"/>
        <v>13</v>
      </c>
      <c r="E139" s="12">
        <f>(COUNTIFS(Sta!$A:$A,$A139,Sta!$Q:$Q,"&gt;0.5") +COUNTIFS(Sta!$B:$B,$A139,Sta!$Q:$Q,"&gt;0.5"))/$D139</f>
        <v>0.46153846153846156</v>
      </c>
      <c r="F139" s="7">
        <f>COUNTIFS(Sta!$A:$A,$A139,Sta!$Q:$Q,"&gt;0.5")/$B139</f>
        <v>0.42857142857142855</v>
      </c>
      <c r="G139" s="7">
        <f>COUNTIFS(Sta!$B:$B,$A139,Sta!$Q:$Q,"&gt;0.5")/$C139</f>
        <v>0.5</v>
      </c>
      <c r="H139" s="12">
        <f>(COUNTIFS(Sta!$A:$A,$A139,Sta!$Q:$Q,"&gt;1.5") +COUNTIFS(Sta!$B:$B,$A139,Sta!$Q:$Q,"&gt;1.5"))/$D139</f>
        <v>0.15384615384615385</v>
      </c>
      <c r="I139" s="7">
        <f>COUNTIFS(Sta!$A:$A,$A139,Sta!$Q:$Q,"&gt;1.5")/$B139</f>
        <v>0.14285714285714285</v>
      </c>
      <c r="J139" s="7">
        <f>COUNTIFS(Sta!$B:$B,$A139,Sta!$Q:$Q,"&gt;1.5")/$C139</f>
        <v>0.16666666666666666</v>
      </c>
      <c r="K139" s="12">
        <f>(COUNTIFS(Sta!$A:$A,$A139,Sta!$M:$M,"&gt;0.5") +COUNTIFS(Sta!$B:$B,$A139,Sta!$O:$O,"&gt;0.5"))/$D139</f>
        <v>0.15384615384615385</v>
      </c>
      <c r="L139" s="7">
        <f>COUNTIFS(Sta!$A:$A,$A139,Sta!$M:$M,"&gt;0.5")/$B139</f>
        <v>0.2857142857142857</v>
      </c>
      <c r="M139" s="7">
        <f>COUNTIFS(Sta!$B:$B,$A139,Sta!$O:$O,"&gt;0.5")/$C139</f>
        <v>0</v>
      </c>
      <c r="N139" s="12">
        <f>(COUNTIFS(Sta!$A:$A,$A139,Sta!$M:$M,"&gt;1.5") +COUNTIFS(Sta!$B:$B,$A139,Sta!$O:$O,"&gt;1.5"))/$D139</f>
        <v>0</v>
      </c>
      <c r="O139" s="7">
        <f>COUNTIFS(Sta!$A:$A,$A139,Sta!$M:$M,"&gt;1.5")/$B139</f>
        <v>0</v>
      </c>
      <c r="P139" s="7">
        <f>COUNTIFS(Sta!$B:$B,$A139,Sta!$O:$O,"&gt;1.5")/$C139</f>
        <v>0</v>
      </c>
      <c r="Q139" s="12">
        <f>(COUNTIFS(Sta!$A:$A,$A139,Sta!$N:$N,"&gt;0.5") +COUNTIFS(Sta!$B:$B,$A139,Sta!$P:$P,"&gt;0.5"))/$D139</f>
        <v>0.30769230769230771</v>
      </c>
      <c r="R139" s="7">
        <f>COUNTIFS(Sta!$A:$A,$A139,Sta!$N:$N,"&gt;0.5")/$B139</f>
        <v>0.14285714285714285</v>
      </c>
      <c r="S139" s="7">
        <f>COUNTIFS(Sta!$B:$B,$A139,Sta!$P:$P,"&gt;0.5")/$C139</f>
        <v>0.5</v>
      </c>
      <c r="T139" s="12">
        <f>(COUNTIFS(Sta!$A:$A,$A139,Sta!$N:$N,"&gt;1.5") +COUNTIFS(Sta!$B:$B,$A139,Sta!$P:$P,"&gt;1.5"))/$D139</f>
        <v>0.15384615384615385</v>
      </c>
      <c r="U139" s="7">
        <f>COUNTIFS(Sta!$A:$A,$A139,Sta!$N:$N,"&gt;1.5")/$B139</f>
        <v>0.14285714285714285</v>
      </c>
      <c r="V139" s="7">
        <f>COUNTIFS(Sta!$B:$B,$A139,Sta!$P:$P,"&gt;1.5")/$C139</f>
        <v>0.16666666666666666</v>
      </c>
    </row>
    <row r="140" spans="1:22" x14ac:dyDescent="0.3">
      <c r="A140" t="s">
        <v>557</v>
      </c>
      <c r="B140" s="9">
        <f>COUNTIF(Sta!A:A,A140)</f>
        <v>2</v>
      </c>
      <c r="C140" s="4">
        <f>COUNTIF(Sta!B:B,A140)</f>
        <v>2</v>
      </c>
      <c r="D140" s="4">
        <f t="shared" si="5"/>
        <v>4</v>
      </c>
      <c r="E140" s="12">
        <f>(COUNTIFS(Sta!$A:$A,$A140,Sta!$Q:$Q,"&gt;0.5") +COUNTIFS(Sta!$B:$B,$A140,Sta!$Q:$Q,"&gt;0.5"))/$D140</f>
        <v>0.25</v>
      </c>
      <c r="F140" s="7">
        <f>COUNTIFS(Sta!$A:$A,$A140,Sta!$Q:$Q,"&gt;0.5")/$B140</f>
        <v>0</v>
      </c>
      <c r="G140" s="7">
        <f>COUNTIFS(Sta!$B:$B,$A140,Sta!$Q:$Q,"&gt;0.5")/$C140</f>
        <v>0.5</v>
      </c>
      <c r="H140" s="12">
        <f>(COUNTIFS(Sta!$A:$A,$A140,Sta!$Q:$Q,"&gt;1.5") +COUNTIFS(Sta!$B:$B,$A140,Sta!$Q:$Q,"&gt;1.5"))/$D140</f>
        <v>0.25</v>
      </c>
      <c r="I140" s="7">
        <f>COUNTIFS(Sta!$A:$A,$A140,Sta!$Q:$Q,"&gt;1.5")/$B140</f>
        <v>0</v>
      </c>
      <c r="J140" s="7">
        <f>COUNTIFS(Sta!$B:$B,$A140,Sta!$Q:$Q,"&gt;1.5")/$C140</f>
        <v>0.5</v>
      </c>
      <c r="K140" s="12">
        <f>(COUNTIFS(Sta!$A:$A,$A140,Sta!$M:$M,"&gt;0.5") +COUNTIFS(Sta!$B:$B,$A140,Sta!$O:$O,"&gt;0.5"))/$D140</f>
        <v>0</v>
      </c>
      <c r="L140" s="7">
        <f>COUNTIFS(Sta!$A:$A,$A140,Sta!$M:$M,"&gt;0.5")/$B140</f>
        <v>0</v>
      </c>
      <c r="M140" s="7">
        <f>COUNTIFS(Sta!$B:$B,$A140,Sta!$O:$O,"&gt;0.5")/$C140</f>
        <v>0</v>
      </c>
      <c r="N140" s="12">
        <f>(COUNTIFS(Sta!$A:$A,$A140,Sta!$M:$M,"&gt;1.5") +COUNTIFS(Sta!$B:$B,$A140,Sta!$O:$O,"&gt;1.5"))/$D140</f>
        <v>0</v>
      </c>
      <c r="O140" s="7">
        <f>COUNTIFS(Sta!$A:$A,$A140,Sta!$M:$M,"&gt;1.5")/$B140</f>
        <v>0</v>
      </c>
      <c r="P140" s="7">
        <f>COUNTIFS(Sta!$B:$B,$A140,Sta!$O:$O,"&gt;1.5")/$C140</f>
        <v>0</v>
      </c>
      <c r="Q140" s="12">
        <f>(COUNTIFS(Sta!$A:$A,$A140,Sta!$N:$N,"&gt;0.5") +COUNTIFS(Sta!$B:$B,$A140,Sta!$P:$P,"&gt;0.5"))/$D140</f>
        <v>0.25</v>
      </c>
      <c r="R140" s="7">
        <f>COUNTIFS(Sta!$A:$A,$A140,Sta!$N:$N,"&gt;0.5")/$B140</f>
        <v>0</v>
      </c>
      <c r="S140" s="7">
        <f>COUNTIFS(Sta!$B:$B,$A140,Sta!$P:$P,"&gt;0.5")/$C140</f>
        <v>0.5</v>
      </c>
      <c r="T140" s="12">
        <f>(COUNTIFS(Sta!$A:$A,$A140,Sta!$N:$N,"&gt;1.5") +COUNTIFS(Sta!$B:$B,$A140,Sta!$P:$P,"&gt;1.5"))/$D140</f>
        <v>0.25</v>
      </c>
      <c r="U140" s="7">
        <f>COUNTIFS(Sta!$A:$A,$A140,Sta!$N:$N,"&gt;1.5")/$B140</f>
        <v>0</v>
      </c>
      <c r="V140" s="7">
        <f>COUNTIFS(Sta!$B:$B,$A140,Sta!$P:$P,"&gt;1.5")/$C140</f>
        <v>0.5</v>
      </c>
    </row>
    <row r="141" spans="1:22" x14ac:dyDescent="0.3">
      <c r="A141" t="s">
        <v>511</v>
      </c>
      <c r="B141" s="9">
        <f>COUNTIF(Sta!A:A,A141)</f>
        <v>11</v>
      </c>
      <c r="C141" s="4">
        <f>COUNTIF(Sta!B:B,A141)</f>
        <v>11</v>
      </c>
      <c r="D141" s="4">
        <f t="shared" si="5"/>
        <v>22</v>
      </c>
      <c r="E141" s="12">
        <f>(COUNTIFS(Sta!$A:$A,$A141,Sta!$Q:$Q,"&gt;0.5") +COUNTIFS(Sta!$B:$B,$A141,Sta!$Q:$Q,"&gt;0.5"))/$D141</f>
        <v>0.86363636363636365</v>
      </c>
      <c r="F141" s="7">
        <f>COUNTIFS(Sta!$A:$A,$A141,Sta!$Q:$Q,"&gt;0.5")/$B141</f>
        <v>0.81818181818181823</v>
      </c>
      <c r="G141" s="7">
        <f>COUNTIFS(Sta!$B:$B,$A141,Sta!$Q:$Q,"&gt;0.5")/$C141</f>
        <v>0.90909090909090906</v>
      </c>
      <c r="H141" s="12">
        <f>(COUNTIFS(Sta!$A:$A,$A141,Sta!$Q:$Q,"&gt;1.5") +COUNTIFS(Sta!$B:$B,$A141,Sta!$Q:$Q,"&gt;1.5"))/$D141</f>
        <v>0.59090909090909094</v>
      </c>
      <c r="I141" s="7">
        <f>COUNTIFS(Sta!$A:$A,$A141,Sta!$Q:$Q,"&gt;1.5")/$B141</f>
        <v>0.45454545454545453</v>
      </c>
      <c r="J141" s="7">
        <f>COUNTIFS(Sta!$B:$B,$A141,Sta!$Q:$Q,"&gt;1.5")/$C141</f>
        <v>0.72727272727272729</v>
      </c>
      <c r="K141" s="12">
        <f>(COUNTIFS(Sta!$A:$A,$A141,Sta!$M:$M,"&gt;0.5") +COUNTIFS(Sta!$B:$B,$A141,Sta!$O:$O,"&gt;0.5"))/$D141</f>
        <v>0.68181818181818177</v>
      </c>
      <c r="L141" s="7">
        <f>COUNTIFS(Sta!$A:$A,$A141,Sta!$M:$M,"&gt;0.5")/$B141</f>
        <v>0.63636363636363635</v>
      </c>
      <c r="M141" s="7">
        <f>COUNTIFS(Sta!$B:$B,$A141,Sta!$O:$O,"&gt;0.5")/$C141</f>
        <v>0.72727272727272729</v>
      </c>
      <c r="N141" s="12">
        <f>(COUNTIFS(Sta!$A:$A,$A141,Sta!$M:$M,"&gt;1.5") +COUNTIFS(Sta!$B:$B,$A141,Sta!$O:$O,"&gt;1.5"))/$D141</f>
        <v>0.27272727272727271</v>
      </c>
      <c r="O141" s="7">
        <f>COUNTIFS(Sta!$A:$A,$A141,Sta!$M:$M,"&gt;1.5")/$B141</f>
        <v>9.0909090909090912E-2</v>
      </c>
      <c r="P141" s="7">
        <f>COUNTIFS(Sta!$B:$B,$A141,Sta!$O:$O,"&gt;1.5")/$C141</f>
        <v>0.45454545454545453</v>
      </c>
      <c r="Q141" s="12">
        <f>(COUNTIFS(Sta!$A:$A,$A141,Sta!$N:$N,"&gt;0.5") +COUNTIFS(Sta!$B:$B,$A141,Sta!$P:$P,"&gt;0.5"))/$D141</f>
        <v>0.59090909090909094</v>
      </c>
      <c r="R141" s="7">
        <f>COUNTIFS(Sta!$A:$A,$A141,Sta!$N:$N,"&gt;0.5")/$B141</f>
        <v>0.63636363636363635</v>
      </c>
      <c r="S141" s="7">
        <f>COUNTIFS(Sta!$B:$B,$A141,Sta!$P:$P,"&gt;0.5")/$C141</f>
        <v>0.54545454545454541</v>
      </c>
      <c r="T141" s="12">
        <f>(COUNTIFS(Sta!$A:$A,$A141,Sta!$N:$N,"&gt;1.5") +COUNTIFS(Sta!$B:$B,$A141,Sta!$P:$P,"&gt;1.5"))/$D141</f>
        <v>0.13636363636363635</v>
      </c>
      <c r="U141" s="7">
        <f>COUNTIFS(Sta!$A:$A,$A141,Sta!$N:$N,"&gt;1.5")/$B141</f>
        <v>9.0909090909090912E-2</v>
      </c>
      <c r="V141" s="7">
        <f>COUNTIFS(Sta!$B:$B,$A141,Sta!$P:$P,"&gt;1.5")/$C141</f>
        <v>0.18181818181818182</v>
      </c>
    </row>
    <row r="142" spans="1:22" x14ac:dyDescent="0.3">
      <c r="A142" t="s">
        <v>333</v>
      </c>
      <c r="B142" s="9">
        <f>COUNTIF(Sta!A:A,A142)</f>
        <v>1</v>
      </c>
      <c r="C142" s="4">
        <f>COUNTIF(Sta!B:B,A142)</f>
        <v>1</v>
      </c>
      <c r="D142" s="4">
        <f t="shared" si="5"/>
        <v>2</v>
      </c>
      <c r="E142" s="12">
        <f>(COUNTIFS(Sta!$A:$A,$A142,Sta!$Q:$Q,"&gt;0.5") +COUNTIFS(Sta!$B:$B,$A142,Sta!$Q:$Q,"&gt;0.5"))/$D142</f>
        <v>1</v>
      </c>
      <c r="F142" s="7">
        <f>COUNTIFS(Sta!$A:$A,$A142,Sta!$Q:$Q,"&gt;0.5")/$B142</f>
        <v>1</v>
      </c>
      <c r="G142" s="7">
        <f>COUNTIFS(Sta!$B:$B,$A142,Sta!$Q:$Q,"&gt;0.5")/$C142</f>
        <v>1</v>
      </c>
      <c r="H142" s="12">
        <f>(COUNTIFS(Sta!$A:$A,$A142,Sta!$Q:$Q,"&gt;1.5") +COUNTIFS(Sta!$B:$B,$A142,Sta!$Q:$Q,"&gt;1.5"))/$D142</f>
        <v>0.5</v>
      </c>
      <c r="I142" s="7">
        <f>COUNTIFS(Sta!$A:$A,$A142,Sta!$Q:$Q,"&gt;1.5")/$B142</f>
        <v>0</v>
      </c>
      <c r="J142" s="7">
        <f>COUNTIFS(Sta!$B:$B,$A142,Sta!$Q:$Q,"&gt;1.5")/$C142</f>
        <v>1</v>
      </c>
      <c r="K142" s="12">
        <f>(COUNTIFS(Sta!$A:$A,$A142,Sta!$M:$M,"&gt;0.5") +COUNTIFS(Sta!$B:$B,$A142,Sta!$O:$O,"&gt;0.5"))/$D142</f>
        <v>1</v>
      </c>
      <c r="L142" s="7">
        <f>COUNTIFS(Sta!$A:$A,$A142,Sta!$M:$M,"&gt;0.5")/$B142</f>
        <v>1</v>
      </c>
      <c r="M142" s="7">
        <f>COUNTIFS(Sta!$B:$B,$A142,Sta!$O:$O,"&gt;0.5")/$C142</f>
        <v>1</v>
      </c>
      <c r="N142" s="12">
        <f>(COUNTIFS(Sta!$A:$A,$A142,Sta!$M:$M,"&gt;1.5") +COUNTIFS(Sta!$B:$B,$A142,Sta!$O:$O,"&gt;1.5"))/$D142</f>
        <v>0</v>
      </c>
      <c r="O142" s="7">
        <f>COUNTIFS(Sta!$A:$A,$A142,Sta!$M:$M,"&gt;1.5")/$B142</f>
        <v>0</v>
      </c>
      <c r="P142" s="7">
        <f>COUNTIFS(Sta!$B:$B,$A142,Sta!$O:$O,"&gt;1.5")/$C142</f>
        <v>0</v>
      </c>
      <c r="Q142" s="12">
        <f>(COUNTIFS(Sta!$A:$A,$A142,Sta!$N:$N,"&gt;0.5") +COUNTIFS(Sta!$B:$B,$A142,Sta!$P:$P,"&gt;0.5"))/$D142</f>
        <v>0.5</v>
      </c>
      <c r="R142" s="7">
        <f>COUNTIFS(Sta!$A:$A,$A142,Sta!$N:$N,"&gt;0.5")/$B142</f>
        <v>0</v>
      </c>
      <c r="S142" s="7">
        <f>COUNTIFS(Sta!$B:$B,$A142,Sta!$P:$P,"&gt;0.5")/$C142</f>
        <v>1</v>
      </c>
      <c r="T142" s="12">
        <f>(COUNTIFS(Sta!$A:$A,$A142,Sta!$N:$N,"&gt;1.5") +COUNTIFS(Sta!$B:$B,$A142,Sta!$P:$P,"&gt;1.5"))/$D142</f>
        <v>0</v>
      </c>
      <c r="U142" s="7">
        <f>COUNTIFS(Sta!$A:$A,$A142,Sta!$N:$N,"&gt;1.5")/$B142</f>
        <v>0</v>
      </c>
      <c r="V142" s="7">
        <f>COUNTIFS(Sta!$B:$B,$A142,Sta!$P:$P,"&gt;1.5")/$C142</f>
        <v>0</v>
      </c>
    </row>
    <row r="143" spans="1:22" x14ac:dyDescent="0.3">
      <c r="A143" t="s">
        <v>168</v>
      </c>
      <c r="B143" s="9">
        <f>COUNTIF(Sta!A:A,A143)</f>
        <v>1</v>
      </c>
      <c r="C143" s="4">
        <f>COUNTIF(Sta!B:B,A143)</f>
        <v>0</v>
      </c>
      <c r="D143" s="4">
        <f t="shared" si="5"/>
        <v>1</v>
      </c>
      <c r="E143" s="12">
        <f>(COUNTIFS(Sta!$A:$A,$A143,Sta!$Q:$Q,"&gt;0.5") +COUNTIFS(Sta!$B:$B,$A143,Sta!$Q:$Q,"&gt;0.5"))/$D143</f>
        <v>1</v>
      </c>
      <c r="F143" s="7">
        <f>COUNTIFS(Sta!$A:$A,$A143,Sta!$Q:$Q,"&gt;0.5")/$B143</f>
        <v>1</v>
      </c>
      <c r="G143" s="7" t="e">
        <f>COUNTIFS(Sta!$B:$B,$A143,Sta!$Q:$Q,"&gt;0.5")/$C143</f>
        <v>#DIV/0!</v>
      </c>
      <c r="H143" s="12">
        <f>(COUNTIFS(Sta!$A:$A,$A143,Sta!$Q:$Q,"&gt;1.5") +COUNTIFS(Sta!$B:$B,$A143,Sta!$Q:$Q,"&gt;1.5"))/$D143</f>
        <v>0</v>
      </c>
      <c r="I143" s="7">
        <f>COUNTIFS(Sta!$A:$A,$A143,Sta!$Q:$Q,"&gt;1.5")/$B143</f>
        <v>0</v>
      </c>
      <c r="J143" s="7" t="e">
        <f>COUNTIFS(Sta!$B:$B,$A143,Sta!$Q:$Q,"&gt;1.5")/$C143</f>
        <v>#DIV/0!</v>
      </c>
      <c r="K143" s="12">
        <f>(COUNTIFS(Sta!$A:$A,$A143,Sta!$M:$M,"&gt;0.5") +COUNTIFS(Sta!$B:$B,$A143,Sta!$O:$O,"&gt;0.5"))/$D143</f>
        <v>1</v>
      </c>
      <c r="L143" s="7">
        <f>COUNTIFS(Sta!$A:$A,$A143,Sta!$M:$M,"&gt;0.5")/$B143</f>
        <v>1</v>
      </c>
      <c r="M143" s="7" t="e">
        <f>COUNTIFS(Sta!$B:$B,$A143,Sta!$O:$O,"&gt;0.5")/$C143</f>
        <v>#DIV/0!</v>
      </c>
      <c r="N143" s="12">
        <f>(COUNTIFS(Sta!$A:$A,$A143,Sta!$M:$M,"&gt;1.5") +COUNTIFS(Sta!$B:$B,$A143,Sta!$O:$O,"&gt;1.5"))/$D143</f>
        <v>0</v>
      </c>
      <c r="O143" s="7">
        <f>COUNTIFS(Sta!$A:$A,$A143,Sta!$M:$M,"&gt;1.5")/$B143</f>
        <v>0</v>
      </c>
      <c r="P143" s="7" t="e">
        <f>COUNTIFS(Sta!$B:$B,$A143,Sta!$O:$O,"&gt;1.5")/$C143</f>
        <v>#DIV/0!</v>
      </c>
      <c r="Q143" s="12">
        <f>(COUNTIFS(Sta!$A:$A,$A143,Sta!$N:$N,"&gt;0.5") +COUNTIFS(Sta!$B:$B,$A143,Sta!$P:$P,"&gt;0.5"))/$D143</f>
        <v>0</v>
      </c>
      <c r="R143" s="7">
        <f>COUNTIFS(Sta!$A:$A,$A143,Sta!$N:$N,"&gt;0.5")/$B143</f>
        <v>0</v>
      </c>
      <c r="S143" s="7" t="e">
        <f>COUNTIFS(Sta!$B:$B,$A143,Sta!$P:$P,"&gt;0.5")/$C143</f>
        <v>#DIV/0!</v>
      </c>
      <c r="T143" s="12">
        <f>(COUNTIFS(Sta!$A:$A,$A143,Sta!$N:$N,"&gt;1.5") +COUNTIFS(Sta!$B:$B,$A143,Sta!$P:$P,"&gt;1.5"))/$D143</f>
        <v>0</v>
      </c>
      <c r="U143" s="7">
        <f>COUNTIFS(Sta!$A:$A,$A143,Sta!$N:$N,"&gt;1.5")/$B143</f>
        <v>0</v>
      </c>
      <c r="V143" s="7" t="e">
        <f>COUNTIFS(Sta!$B:$B,$A143,Sta!$P:$P,"&gt;1.5")/$C143</f>
        <v>#DIV/0!</v>
      </c>
    </row>
    <row r="144" spans="1:22" x14ac:dyDescent="0.3">
      <c r="A144" t="s">
        <v>640</v>
      </c>
      <c r="B144" s="9">
        <f>COUNTIF(Sta!A:A,A144)</f>
        <v>1</v>
      </c>
      <c r="C144" s="4">
        <f>COUNTIF(Sta!B:B,A144)</f>
        <v>1</v>
      </c>
      <c r="D144" s="4">
        <f t="shared" si="5"/>
        <v>2</v>
      </c>
      <c r="E144" s="12">
        <f>(COUNTIFS(Sta!$A:$A,$A144,Sta!$Q:$Q,"&gt;0.5") +COUNTIFS(Sta!$B:$B,$A144,Sta!$Q:$Q,"&gt;0.5"))/$D144</f>
        <v>0.5</v>
      </c>
      <c r="F144" s="7">
        <f>COUNTIFS(Sta!$A:$A,$A144,Sta!$Q:$Q,"&gt;0.5")/$B144</f>
        <v>0</v>
      </c>
      <c r="G144" s="7">
        <f>COUNTIFS(Sta!$B:$B,$A144,Sta!$Q:$Q,"&gt;0.5")/$C144</f>
        <v>1</v>
      </c>
      <c r="H144" s="12">
        <f>(COUNTIFS(Sta!$A:$A,$A144,Sta!$Q:$Q,"&gt;1.5") +COUNTIFS(Sta!$B:$B,$A144,Sta!$Q:$Q,"&gt;1.5"))/$D144</f>
        <v>0.5</v>
      </c>
      <c r="I144" s="7">
        <f>COUNTIFS(Sta!$A:$A,$A144,Sta!$Q:$Q,"&gt;1.5")/$B144</f>
        <v>0</v>
      </c>
      <c r="J144" s="7">
        <f>COUNTIFS(Sta!$B:$B,$A144,Sta!$Q:$Q,"&gt;1.5")/$C144</f>
        <v>1</v>
      </c>
      <c r="K144" s="12">
        <f>(COUNTIFS(Sta!$A:$A,$A144,Sta!$M:$M,"&gt;0.5") +COUNTIFS(Sta!$B:$B,$A144,Sta!$O:$O,"&gt;0.5"))/$D144</f>
        <v>0.5</v>
      </c>
      <c r="L144" s="7">
        <f>COUNTIFS(Sta!$A:$A,$A144,Sta!$M:$M,"&gt;0.5")/$B144</f>
        <v>0</v>
      </c>
      <c r="M144" s="7">
        <f>COUNTIFS(Sta!$B:$B,$A144,Sta!$O:$O,"&gt;0.5")/$C144</f>
        <v>1</v>
      </c>
      <c r="N144" s="12">
        <f>(COUNTIFS(Sta!$A:$A,$A144,Sta!$M:$M,"&gt;1.5") +COUNTIFS(Sta!$B:$B,$A144,Sta!$O:$O,"&gt;1.5"))/$D144</f>
        <v>0</v>
      </c>
      <c r="O144" s="7">
        <f>COUNTIFS(Sta!$A:$A,$A144,Sta!$M:$M,"&gt;1.5")/$B144</f>
        <v>0</v>
      </c>
      <c r="P144" s="7">
        <f>COUNTIFS(Sta!$B:$B,$A144,Sta!$O:$O,"&gt;1.5")/$C144</f>
        <v>0</v>
      </c>
      <c r="Q144" s="12">
        <f>(COUNTIFS(Sta!$A:$A,$A144,Sta!$N:$N,"&gt;0.5") +COUNTIFS(Sta!$B:$B,$A144,Sta!$P:$P,"&gt;0.5"))/$D144</f>
        <v>0.5</v>
      </c>
      <c r="R144" s="7">
        <f>COUNTIFS(Sta!$A:$A,$A144,Sta!$N:$N,"&gt;0.5")/$B144</f>
        <v>0</v>
      </c>
      <c r="S144" s="7">
        <f>COUNTIFS(Sta!$B:$B,$A144,Sta!$P:$P,"&gt;0.5")/$C144</f>
        <v>1</v>
      </c>
      <c r="T144" s="12">
        <f>(COUNTIFS(Sta!$A:$A,$A144,Sta!$N:$N,"&gt;1.5") +COUNTIFS(Sta!$B:$B,$A144,Sta!$P:$P,"&gt;1.5"))/$D144</f>
        <v>0</v>
      </c>
      <c r="U144" s="7">
        <f>COUNTIFS(Sta!$A:$A,$A144,Sta!$N:$N,"&gt;1.5")/$B144</f>
        <v>0</v>
      </c>
      <c r="V144" s="7">
        <f>COUNTIFS(Sta!$B:$B,$A144,Sta!$P:$P,"&gt;1.5")/$C144</f>
        <v>0</v>
      </c>
    </row>
    <row r="145" spans="1:22" x14ac:dyDescent="0.3">
      <c r="A145" t="s">
        <v>132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2" t="e">
        <f>(COUNTIFS(Sta!$A:$A,$A145,Sta!$Q:$Q,"&gt;0.5") +COUNTIFS(Sta!$B:$B,$A145,Sta!$Q:$Q,"&gt;0.5"))/$D145</f>
        <v>#DIV/0!</v>
      </c>
      <c r="F145" s="7" t="e">
        <f>COUNTIFS(Sta!$A:$A,$A145,Sta!$Q:$Q,"&gt;0.5")/$B145</f>
        <v>#DIV/0!</v>
      </c>
      <c r="G145" s="7" t="e">
        <f>COUNTIFS(Sta!$B:$B,$A145,Sta!$Q:$Q,"&gt;0.5")/$C145</f>
        <v>#DIV/0!</v>
      </c>
      <c r="H145" s="12" t="e">
        <f>(COUNTIFS(Sta!$A:$A,$A145,Sta!$Q:$Q,"&gt;1.5") +COUNTIFS(Sta!$B:$B,$A145,Sta!$Q:$Q,"&gt;1.5"))/$D145</f>
        <v>#DIV/0!</v>
      </c>
      <c r="I145" s="7" t="e">
        <f>COUNTIFS(Sta!$A:$A,$A145,Sta!$Q:$Q,"&gt;1.5")/$B145</f>
        <v>#DIV/0!</v>
      </c>
      <c r="J145" s="7" t="e">
        <f>COUNTIFS(Sta!$B:$B,$A145,Sta!$Q:$Q,"&gt;1.5")/$C145</f>
        <v>#DIV/0!</v>
      </c>
      <c r="K145" s="12" t="e">
        <f>(COUNTIFS(Sta!$A:$A,$A145,Sta!$M:$M,"&gt;0.5") +COUNTIFS(Sta!$B:$B,$A145,Sta!$O:$O,"&gt;0.5"))/$D145</f>
        <v>#DIV/0!</v>
      </c>
      <c r="L145" s="7" t="e">
        <f>COUNTIFS(Sta!$A:$A,$A145,Sta!$M:$M,"&gt;0.5")/$B145</f>
        <v>#DIV/0!</v>
      </c>
      <c r="M145" s="7" t="e">
        <f>COUNTIFS(Sta!$B:$B,$A145,Sta!$O:$O,"&gt;0.5")/$C145</f>
        <v>#DIV/0!</v>
      </c>
      <c r="N145" s="12" t="e">
        <f>(COUNTIFS(Sta!$A:$A,$A145,Sta!$M:$M,"&gt;1.5") +COUNTIFS(Sta!$B:$B,$A145,Sta!$O:$O,"&gt;1.5"))/$D145</f>
        <v>#DIV/0!</v>
      </c>
      <c r="O145" s="7" t="e">
        <f>COUNTIFS(Sta!$A:$A,$A145,Sta!$M:$M,"&gt;1.5")/$B145</f>
        <v>#DIV/0!</v>
      </c>
      <c r="P145" s="7" t="e">
        <f>COUNTIFS(Sta!$B:$B,$A145,Sta!$O:$O,"&gt;1.5")/$C145</f>
        <v>#DIV/0!</v>
      </c>
      <c r="Q145" s="12" t="e">
        <f>(COUNTIFS(Sta!$A:$A,$A145,Sta!$N:$N,"&gt;0.5") +COUNTIFS(Sta!$B:$B,$A145,Sta!$P:$P,"&gt;0.5"))/$D145</f>
        <v>#DIV/0!</v>
      </c>
      <c r="R145" s="7" t="e">
        <f>COUNTIFS(Sta!$A:$A,$A145,Sta!$N:$N,"&gt;0.5")/$B145</f>
        <v>#DIV/0!</v>
      </c>
      <c r="S145" s="7" t="e">
        <f>COUNTIFS(Sta!$B:$B,$A145,Sta!$P:$P,"&gt;0.5")/$C145</f>
        <v>#DIV/0!</v>
      </c>
      <c r="T145" s="12" t="e">
        <f>(COUNTIFS(Sta!$A:$A,$A145,Sta!$N:$N,"&gt;1.5") +COUNTIFS(Sta!$B:$B,$A145,Sta!$P:$P,"&gt;1.5"))/$D145</f>
        <v>#DIV/0!</v>
      </c>
      <c r="U145" s="7" t="e">
        <f>COUNTIFS(Sta!$A:$A,$A145,Sta!$N:$N,"&gt;1.5")/$B145</f>
        <v>#DIV/0!</v>
      </c>
      <c r="V145" s="7" t="e">
        <f>COUNTIFS(Sta!$B:$B,$A145,Sta!$P:$P,"&gt;1.5")/$C145</f>
        <v>#DIV/0!</v>
      </c>
    </row>
    <row r="146" spans="1:22" x14ac:dyDescent="0.3">
      <c r="A146" t="s">
        <v>712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2" t="e">
        <f>(COUNTIFS(Sta!$A:$A,$A146,Sta!$Q:$Q,"&gt;0.5") +COUNTIFS(Sta!$B:$B,$A146,Sta!$Q:$Q,"&gt;0.5"))/$D146</f>
        <v>#DIV/0!</v>
      </c>
      <c r="F146" s="7" t="e">
        <f>COUNTIFS(Sta!$A:$A,$A146,Sta!$Q:$Q,"&gt;0.5")/$B146</f>
        <v>#DIV/0!</v>
      </c>
      <c r="G146" s="7" t="e">
        <f>COUNTIFS(Sta!$B:$B,$A146,Sta!$Q:$Q,"&gt;0.5")/$C146</f>
        <v>#DIV/0!</v>
      </c>
      <c r="H146" s="12" t="e">
        <f>(COUNTIFS(Sta!$A:$A,$A146,Sta!$Q:$Q,"&gt;1.5") +COUNTIFS(Sta!$B:$B,$A146,Sta!$Q:$Q,"&gt;1.5"))/$D146</f>
        <v>#DIV/0!</v>
      </c>
      <c r="I146" s="7" t="e">
        <f>COUNTIFS(Sta!$A:$A,$A146,Sta!$Q:$Q,"&gt;1.5")/$B146</f>
        <v>#DIV/0!</v>
      </c>
      <c r="J146" s="7" t="e">
        <f>COUNTIFS(Sta!$B:$B,$A146,Sta!$Q:$Q,"&gt;1.5")/$C146</f>
        <v>#DIV/0!</v>
      </c>
      <c r="K146" s="12" t="e">
        <f>(COUNTIFS(Sta!$A:$A,$A146,Sta!$M:$M,"&gt;0.5") +COUNTIFS(Sta!$B:$B,$A146,Sta!$O:$O,"&gt;0.5"))/$D146</f>
        <v>#DIV/0!</v>
      </c>
      <c r="L146" s="7" t="e">
        <f>COUNTIFS(Sta!$A:$A,$A146,Sta!$M:$M,"&gt;0.5")/$B146</f>
        <v>#DIV/0!</v>
      </c>
      <c r="M146" s="7" t="e">
        <f>COUNTIFS(Sta!$B:$B,$A146,Sta!$O:$O,"&gt;0.5")/$C146</f>
        <v>#DIV/0!</v>
      </c>
      <c r="N146" s="12" t="e">
        <f>(COUNTIFS(Sta!$A:$A,$A146,Sta!$M:$M,"&gt;1.5") +COUNTIFS(Sta!$B:$B,$A146,Sta!$O:$O,"&gt;1.5"))/$D146</f>
        <v>#DIV/0!</v>
      </c>
      <c r="O146" s="7" t="e">
        <f>COUNTIFS(Sta!$A:$A,$A146,Sta!$M:$M,"&gt;1.5")/$B146</f>
        <v>#DIV/0!</v>
      </c>
      <c r="P146" s="7" t="e">
        <f>COUNTIFS(Sta!$B:$B,$A146,Sta!$O:$O,"&gt;1.5")/$C146</f>
        <v>#DIV/0!</v>
      </c>
      <c r="Q146" s="12" t="e">
        <f>(COUNTIFS(Sta!$A:$A,$A146,Sta!$N:$N,"&gt;0.5") +COUNTIFS(Sta!$B:$B,$A146,Sta!$P:$P,"&gt;0.5"))/$D146</f>
        <v>#DIV/0!</v>
      </c>
      <c r="R146" s="7" t="e">
        <f>COUNTIFS(Sta!$A:$A,$A146,Sta!$N:$N,"&gt;0.5")/$B146</f>
        <v>#DIV/0!</v>
      </c>
      <c r="S146" s="7" t="e">
        <f>COUNTIFS(Sta!$B:$B,$A146,Sta!$P:$P,"&gt;0.5")/$C146</f>
        <v>#DIV/0!</v>
      </c>
      <c r="T146" s="12" t="e">
        <f>(COUNTIFS(Sta!$A:$A,$A146,Sta!$N:$N,"&gt;1.5") +COUNTIFS(Sta!$B:$B,$A146,Sta!$P:$P,"&gt;1.5"))/$D146</f>
        <v>#DIV/0!</v>
      </c>
      <c r="U146" s="7" t="e">
        <f>COUNTIFS(Sta!$A:$A,$A146,Sta!$N:$N,"&gt;1.5")/$B146</f>
        <v>#DIV/0!</v>
      </c>
      <c r="V146" s="7" t="e">
        <f>COUNTIFS(Sta!$B:$B,$A146,Sta!$P:$P,"&gt;1.5")/$C146</f>
        <v>#DIV/0!</v>
      </c>
    </row>
    <row r="147" spans="1:22" x14ac:dyDescent="0.3">
      <c r="A147" t="s">
        <v>313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2" t="e">
        <f>(COUNTIFS(Sta!$A:$A,$A147,Sta!$Q:$Q,"&gt;0.5") +COUNTIFS(Sta!$B:$B,$A147,Sta!$Q:$Q,"&gt;0.5"))/$D147</f>
        <v>#DIV/0!</v>
      </c>
      <c r="F147" s="7" t="e">
        <f>COUNTIFS(Sta!$A:$A,$A147,Sta!$Q:$Q,"&gt;0.5")/$B147</f>
        <v>#DIV/0!</v>
      </c>
      <c r="G147" s="7" t="e">
        <f>COUNTIFS(Sta!$B:$B,$A147,Sta!$Q:$Q,"&gt;0.5")/$C147</f>
        <v>#DIV/0!</v>
      </c>
      <c r="H147" s="12" t="e">
        <f>(COUNTIFS(Sta!$A:$A,$A147,Sta!$Q:$Q,"&gt;1.5") +COUNTIFS(Sta!$B:$B,$A147,Sta!$Q:$Q,"&gt;1.5"))/$D147</f>
        <v>#DIV/0!</v>
      </c>
      <c r="I147" s="7" t="e">
        <f>COUNTIFS(Sta!$A:$A,$A147,Sta!$Q:$Q,"&gt;1.5")/$B147</f>
        <v>#DIV/0!</v>
      </c>
      <c r="J147" s="7" t="e">
        <f>COUNTIFS(Sta!$B:$B,$A147,Sta!$Q:$Q,"&gt;1.5")/$C147</f>
        <v>#DIV/0!</v>
      </c>
      <c r="K147" s="12" t="e">
        <f>(COUNTIFS(Sta!$A:$A,$A147,Sta!$M:$M,"&gt;0.5") +COUNTIFS(Sta!$B:$B,$A147,Sta!$O:$O,"&gt;0.5"))/$D147</f>
        <v>#DIV/0!</v>
      </c>
      <c r="L147" s="7" t="e">
        <f>COUNTIFS(Sta!$A:$A,$A147,Sta!$M:$M,"&gt;0.5")/$B147</f>
        <v>#DIV/0!</v>
      </c>
      <c r="M147" s="7" t="e">
        <f>COUNTIFS(Sta!$B:$B,$A147,Sta!$O:$O,"&gt;0.5")/$C147</f>
        <v>#DIV/0!</v>
      </c>
      <c r="N147" s="12" t="e">
        <f>(COUNTIFS(Sta!$A:$A,$A147,Sta!$M:$M,"&gt;1.5") +COUNTIFS(Sta!$B:$B,$A147,Sta!$O:$O,"&gt;1.5"))/$D147</f>
        <v>#DIV/0!</v>
      </c>
      <c r="O147" s="7" t="e">
        <f>COUNTIFS(Sta!$A:$A,$A147,Sta!$M:$M,"&gt;1.5")/$B147</f>
        <v>#DIV/0!</v>
      </c>
      <c r="P147" s="7" t="e">
        <f>COUNTIFS(Sta!$B:$B,$A147,Sta!$O:$O,"&gt;1.5")/$C147</f>
        <v>#DIV/0!</v>
      </c>
      <c r="Q147" s="12" t="e">
        <f>(COUNTIFS(Sta!$A:$A,$A147,Sta!$N:$N,"&gt;0.5") +COUNTIFS(Sta!$B:$B,$A147,Sta!$P:$P,"&gt;0.5"))/$D147</f>
        <v>#DIV/0!</v>
      </c>
      <c r="R147" s="7" t="e">
        <f>COUNTIFS(Sta!$A:$A,$A147,Sta!$N:$N,"&gt;0.5")/$B147</f>
        <v>#DIV/0!</v>
      </c>
      <c r="S147" s="7" t="e">
        <f>COUNTIFS(Sta!$B:$B,$A147,Sta!$P:$P,"&gt;0.5")/$C147</f>
        <v>#DIV/0!</v>
      </c>
      <c r="T147" s="12" t="e">
        <f>(COUNTIFS(Sta!$A:$A,$A147,Sta!$N:$N,"&gt;1.5") +COUNTIFS(Sta!$B:$B,$A147,Sta!$P:$P,"&gt;1.5"))/$D147</f>
        <v>#DIV/0!</v>
      </c>
      <c r="U147" s="7" t="e">
        <f>COUNTIFS(Sta!$A:$A,$A147,Sta!$N:$N,"&gt;1.5")/$B147</f>
        <v>#DIV/0!</v>
      </c>
      <c r="V147" s="7" t="e">
        <f>COUNTIFS(Sta!$B:$B,$A147,Sta!$P:$P,"&gt;1.5")/$C147</f>
        <v>#DIV/0!</v>
      </c>
    </row>
    <row r="148" spans="1:22" x14ac:dyDescent="0.3">
      <c r="A148" t="s">
        <v>426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2" t="e">
        <f>(COUNTIFS(Sta!$A:$A,$A148,Sta!$Q:$Q,"&gt;0.5") +COUNTIFS(Sta!$B:$B,$A148,Sta!$Q:$Q,"&gt;0.5"))/$D148</f>
        <v>#DIV/0!</v>
      </c>
      <c r="F148" s="7" t="e">
        <f>COUNTIFS(Sta!$A:$A,$A148,Sta!$Q:$Q,"&gt;0.5")/$B148</f>
        <v>#DIV/0!</v>
      </c>
      <c r="G148" s="7" t="e">
        <f>COUNTIFS(Sta!$B:$B,$A148,Sta!$Q:$Q,"&gt;0.5")/$C148</f>
        <v>#DIV/0!</v>
      </c>
      <c r="H148" s="12" t="e">
        <f>(COUNTIFS(Sta!$A:$A,$A148,Sta!$Q:$Q,"&gt;1.5") +COUNTIFS(Sta!$B:$B,$A148,Sta!$Q:$Q,"&gt;1.5"))/$D148</f>
        <v>#DIV/0!</v>
      </c>
      <c r="I148" s="7" t="e">
        <f>COUNTIFS(Sta!$A:$A,$A148,Sta!$Q:$Q,"&gt;1.5")/$B148</f>
        <v>#DIV/0!</v>
      </c>
      <c r="J148" s="7" t="e">
        <f>COUNTIFS(Sta!$B:$B,$A148,Sta!$Q:$Q,"&gt;1.5")/$C148</f>
        <v>#DIV/0!</v>
      </c>
      <c r="K148" s="12" t="e">
        <f>(COUNTIFS(Sta!$A:$A,$A148,Sta!$M:$M,"&gt;0.5") +COUNTIFS(Sta!$B:$B,$A148,Sta!$O:$O,"&gt;0.5"))/$D148</f>
        <v>#DIV/0!</v>
      </c>
      <c r="L148" s="7" t="e">
        <f>COUNTIFS(Sta!$A:$A,$A148,Sta!$M:$M,"&gt;0.5")/$B148</f>
        <v>#DIV/0!</v>
      </c>
      <c r="M148" s="7" t="e">
        <f>COUNTIFS(Sta!$B:$B,$A148,Sta!$O:$O,"&gt;0.5")/$C148</f>
        <v>#DIV/0!</v>
      </c>
      <c r="N148" s="12" t="e">
        <f>(COUNTIFS(Sta!$A:$A,$A148,Sta!$M:$M,"&gt;1.5") +COUNTIFS(Sta!$B:$B,$A148,Sta!$O:$O,"&gt;1.5"))/$D148</f>
        <v>#DIV/0!</v>
      </c>
      <c r="O148" s="7" t="e">
        <f>COUNTIFS(Sta!$A:$A,$A148,Sta!$M:$M,"&gt;1.5")/$B148</f>
        <v>#DIV/0!</v>
      </c>
      <c r="P148" s="7" t="e">
        <f>COUNTIFS(Sta!$B:$B,$A148,Sta!$O:$O,"&gt;1.5")/$C148</f>
        <v>#DIV/0!</v>
      </c>
      <c r="Q148" s="12" t="e">
        <f>(COUNTIFS(Sta!$A:$A,$A148,Sta!$N:$N,"&gt;0.5") +COUNTIFS(Sta!$B:$B,$A148,Sta!$P:$P,"&gt;0.5"))/$D148</f>
        <v>#DIV/0!</v>
      </c>
      <c r="R148" s="7" t="e">
        <f>COUNTIFS(Sta!$A:$A,$A148,Sta!$N:$N,"&gt;0.5")/$B148</f>
        <v>#DIV/0!</v>
      </c>
      <c r="S148" s="7" t="e">
        <f>COUNTIFS(Sta!$B:$B,$A148,Sta!$P:$P,"&gt;0.5")/$C148</f>
        <v>#DIV/0!</v>
      </c>
      <c r="T148" s="12" t="e">
        <f>(COUNTIFS(Sta!$A:$A,$A148,Sta!$N:$N,"&gt;1.5") +COUNTIFS(Sta!$B:$B,$A148,Sta!$P:$P,"&gt;1.5"))/$D148</f>
        <v>#DIV/0!</v>
      </c>
      <c r="U148" s="7" t="e">
        <f>COUNTIFS(Sta!$A:$A,$A148,Sta!$N:$N,"&gt;1.5")/$B148</f>
        <v>#DIV/0!</v>
      </c>
      <c r="V148" s="7" t="e">
        <f>COUNTIFS(Sta!$B:$B,$A148,Sta!$P:$P,"&gt;1.5")/$C148</f>
        <v>#DIV/0!</v>
      </c>
    </row>
    <row r="149" spans="1:22" x14ac:dyDescent="0.3">
      <c r="A149" t="s">
        <v>175</v>
      </c>
      <c r="B149" s="9">
        <f>COUNTIF(Sta!A:A,A149)</f>
        <v>1</v>
      </c>
      <c r="C149" s="4">
        <f>COUNTIF(Sta!B:B,A149)</f>
        <v>1</v>
      </c>
      <c r="D149" s="4">
        <f t="shared" si="5"/>
        <v>2</v>
      </c>
      <c r="E149" s="12">
        <f>(COUNTIFS(Sta!$A:$A,$A149,Sta!$Q:$Q,"&gt;0.5") +COUNTIFS(Sta!$B:$B,$A149,Sta!$Q:$Q,"&gt;0.5"))/$D149</f>
        <v>0</v>
      </c>
      <c r="F149" s="7">
        <f>COUNTIFS(Sta!$A:$A,$A149,Sta!$Q:$Q,"&gt;0.5")/$B149</f>
        <v>0</v>
      </c>
      <c r="G149" s="7">
        <f>COUNTIFS(Sta!$B:$B,$A149,Sta!$Q:$Q,"&gt;0.5")/$C149</f>
        <v>0</v>
      </c>
      <c r="H149" s="12">
        <f>(COUNTIFS(Sta!$A:$A,$A149,Sta!$Q:$Q,"&gt;1.5") +COUNTIFS(Sta!$B:$B,$A149,Sta!$Q:$Q,"&gt;1.5"))/$D149</f>
        <v>0</v>
      </c>
      <c r="I149" s="7">
        <f>COUNTIFS(Sta!$A:$A,$A149,Sta!$Q:$Q,"&gt;1.5")/$B149</f>
        <v>0</v>
      </c>
      <c r="J149" s="7">
        <f>COUNTIFS(Sta!$B:$B,$A149,Sta!$Q:$Q,"&gt;1.5")/$C149</f>
        <v>0</v>
      </c>
      <c r="K149" s="12">
        <f>(COUNTIFS(Sta!$A:$A,$A149,Sta!$M:$M,"&gt;0.5") +COUNTIFS(Sta!$B:$B,$A149,Sta!$O:$O,"&gt;0.5"))/$D149</f>
        <v>0</v>
      </c>
      <c r="L149" s="7">
        <f>COUNTIFS(Sta!$A:$A,$A149,Sta!$M:$M,"&gt;0.5")/$B149</f>
        <v>0</v>
      </c>
      <c r="M149" s="7">
        <f>COUNTIFS(Sta!$B:$B,$A149,Sta!$O:$O,"&gt;0.5")/$C149</f>
        <v>0</v>
      </c>
      <c r="N149" s="12">
        <f>(COUNTIFS(Sta!$A:$A,$A149,Sta!$M:$M,"&gt;1.5") +COUNTIFS(Sta!$B:$B,$A149,Sta!$O:$O,"&gt;1.5"))/$D149</f>
        <v>0</v>
      </c>
      <c r="O149" s="7">
        <f>COUNTIFS(Sta!$A:$A,$A149,Sta!$M:$M,"&gt;1.5")/$B149</f>
        <v>0</v>
      </c>
      <c r="P149" s="7">
        <f>COUNTIFS(Sta!$B:$B,$A149,Sta!$O:$O,"&gt;1.5")/$C149</f>
        <v>0</v>
      </c>
      <c r="Q149" s="12">
        <f>(COUNTIFS(Sta!$A:$A,$A149,Sta!$N:$N,"&gt;0.5") +COUNTIFS(Sta!$B:$B,$A149,Sta!$P:$P,"&gt;0.5"))/$D149</f>
        <v>0</v>
      </c>
      <c r="R149" s="7">
        <f>COUNTIFS(Sta!$A:$A,$A149,Sta!$N:$N,"&gt;0.5")/$B149</f>
        <v>0</v>
      </c>
      <c r="S149" s="7">
        <f>COUNTIFS(Sta!$B:$B,$A149,Sta!$P:$P,"&gt;0.5")/$C149</f>
        <v>0</v>
      </c>
      <c r="T149" s="12">
        <f>(COUNTIFS(Sta!$A:$A,$A149,Sta!$N:$N,"&gt;1.5") +COUNTIFS(Sta!$B:$B,$A149,Sta!$P:$P,"&gt;1.5"))/$D149</f>
        <v>0</v>
      </c>
      <c r="U149" s="7">
        <f>COUNTIFS(Sta!$A:$A,$A149,Sta!$N:$N,"&gt;1.5")/$B149</f>
        <v>0</v>
      </c>
      <c r="V149" s="7">
        <f>COUNTIFS(Sta!$B:$B,$A149,Sta!$P:$P,"&gt;1.5")/$C149</f>
        <v>0</v>
      </c>
    </row>
    <row r="150" spans="1:22" x14ac:dyDescent="0.3">
      <c r="A150" t="s">
        <v>562</v>
      </c>
      <c r="B150" s="9">
        <f>COUNTIF(Sta!A:A,A150)</f>
        <v>12</v>
      </c>
      <c r="C150" s="4">
        <f>COUNTIF(Sta!B:B,A150)</f>
        <v>15</v>
      </c>
      <c r="D150" s="4">
        <f t="shared" si="5"/>
        <v>27</v>
      </c>
      <c r="E150" s="12">
        <f>(COUNTIFS(Sta!$A:$A,$A150,Sta!$Q:$Q,"&gt;0.5") +COUNTIFS(Sta!$B:$B,$A150,Sta!$Q:$Q,"&gt;0.5"))/$D150</f>
        <v>0.70370370370370372</v>
      </c>
      <c r="F150" s="7">
        <f>COUNTIFS(Sta!$A:$A,$A150,Sta!$Q:$Q,"&gt;0.5")/$B150</f>
        <v>0.75</v>
      </c>
      <c r="G150" s="7">
        <f>COUNTIFS(Sta!$B:$B,$A150,Sta!$Q:$Q,"&gt;0.5")/$C150</f>
        <v>0.66666666666666663</v>
      </c>
      <c r="H150" s="12">
        <f>(COUNTIFS(Sta!$A:$A,$A150,Sta!$Q:$Q,"&gt;1.5") +COUNTIFS(Sta!$B:$B,$A150,Sta!$Q:$Q,"&gt;1.5"))/$D150</f>
        <v>0.51851851851851849</v>
      </c>
      <c r="I150" s="7">
        <f>COUNTIFS(Sta!$A:$A,$A150,Sta!$Q:$Q,"&gt;1.5")/$B150</f>
        <v>0.58333333333333337</v>
      </c>
      <c r="J150" s="7">
        <f>COUNTIFS(Sta!$B:$B,$A150,Sta!$Q:$Q,"&gt;1.5")/$C150</f>
        <v>0.46666666666666667</v>
      </c>
      <c r="K150" s="12">
        <f>(COUNTIFS(Sta!$A:$A,$A150,Sta!$M:$M,"&gt;0.5") +COUNTIFS(Sta!$B:$B,$A150,Sta!$O:$O,"&gt;0.5"))/$D150</f>
        <v>0.55555555555555558</v>
      </c>
      <c r="L150" s="7">
        <f>COUNTIFS(Sta!$A:$A,$A150,Sta!$M:$M,"&gt;0.5")/$B150</f>
        <v>0.58333333333333337</v>
      </c>
      <c r="M150" s="7">
        <f>COUNTIFS(Sta!$B:$B,$A150,Sta!$O:$O,"&gt;0.5")/$C150</f>
        <v>0.53333333333333333</v>
      </c>
      <c r="N150" s="12">
        <f>(COUNTIFS(Sta!$A:$A,$A150,Sta!$M:$M,"&gt;1.5") +COUNTIFS(Sta!$B:$B,$A150,Sta!$O:$O,"&gt;1.5"))/$D150</f>
        <v>0.33333333333333331</v>
      </c>
      <c r="O150" s="7">
        <f>COUNTIFS(Sta!$A:$A,$A150,Sta!$M:$M,"&gt;1.5")/$B150</f>
        <v>0.41666666666666669</v>
      </c>
      <c r="P150" s="7">
        <f>COUNTIFS(Sta!$B:$B,$A150,Sta!$O:$O,"&gt;1.5")/$C150</f>
        <v>0.26666666666666666</v>
      </c>
      <c r="Q150" s="12">
        <f>(COUNTIFS(Sta!$A:$A,$A150,Sta!$N:$N,"&gt;0.5") +COUNTIFS(Sta!$B:$B,$A150,Sta!$P:$P,"&gt;0.5"))/$D150</f>
        <v>0.44444444444444442</v>
      </c>
      <c r="R150" s="7">
        <f>COUNTIFS(Sta!$A:$A,$A150,Sta!$N:$N,"&gt;0.5")/$B150</f>
        <v>0.33333333333333331</v>
      </c>
      <c r="S150" s="7">
        <f>COUNTIFS(Sta!$B:$B,$A150,Sta!$P:$P,"&gt;0.5")/$C150</f>
        <v>0.53333333333333333</v>
      </c>
      <c r="T150" s="12">
        <f>(COUNTIFS(Sta!$A:$A,$A150,Sta!$N:$N,"&gt;1.5") +COUNTIFS(Sta!$B:$B,$A150,Sta!$P:$P,"&gt;1.5"))/$D150</f>
        <v>0.25925925925925924</v>
      </c>
      <c r="U150" s="7">
        <f>COUNTIFS(Sta!$A:$A,$A150,Sta!$N:$N,"&gt;1.5")/$B150</f>
        <v>0.25</v>
      </c>
      <c r="V150" s="7">
        <f>COUNTIFS(Sta!$B:$B,$A150,Sta!$P:$P,"&gt;1.5")/$C150</f>
        <v>0.26666666666666666</v>
      </c>
    </row>
    <row r="151" spans="1:22" x14ac:dyDescent="0.3">
      <c r="A151" t="s">
        <v>275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2" t="e">
        <f>(COUNTIFS(Sta!$A:$A,$A151,Sta!$Q:$Q,"&gt;0.5") +COUNTIFS(Sta!$B:$B,$A151,Sta!$Q:$Q,"&gt;0.5"))/$D151</f>
        <v>#DIV/0!</v>
      </c>
      <c r="F151" s="7" t="e">
        <f>COUNTIFS(Sta!$A:$A,$A151,Sta!$Q:$Q,"&gt;0.5")/$B151</f>
        <v>#DIV/0!</v>
      </c>
      <c r="G151" s="7" t="e">
        <f>COUNTIFS(Sta!$B:$B,$A151,Sta!$Q:$Q,"&gt;0.5")/$C151</f>
        <v>#DIV/0!</v>
      </c>
      <c r="H151" s="12" t="e">
        <f>(COUNTIFS(Sta!$A:$A,$A151,Sta!$Q:$Q,"&gt;1.5") +COUNTIFS(Sta!$B:$B,$A151,Sta!$Q:$Q,"&gt;1.5"))/$D151</f>
        <v>#DIV/0!</v>
      </c>
      <c r="I151" s="7" t="e">
        <f>COUNTIFS(Sta!$A:$A,$A151,Sta!$Q:$Q,"&gt;1.5")/$B151</f>
        <v>#DIV/0!</v>
      </c>
      <c r="J151" s="7" t="e">
        <f>COUNTIFS(Sta!$B:$B,$A151,Sta!$Q:$Q,"&gt;1.5")/$C151</f>
        <v>#DIV/0!</v>
      </c>
      <c r="K151" s="12" t="e">
        <f>(COUNTIFS(Sta!$A:$A,$A151,Sta!$M:$M,"&gt;0.5") +COUNTIFS(Sta!$B:$B,$A151,Sta!$O:$O,"&gt;0.5"))/$D151</f>
        <v>#DIV/0!</v>
      </c>
      <c r="L151" s="7" t="e">
        <f>COUNTIFS(Sta!$A:$A,$A151,Sta!$M:$M,"&gt;0.5")/$B151</f>
        <v>#DIV/0!</v>
      </c>
      <c r="M151" s="7" t="e">
        <f>COUNTIFS(Sta!$B:$B,$A151,Sta!$O:$O,"&gt;0.5")/$C151</f>
        <v>#DIV/0!</v>
      </c>
      <c r="N151" s="12" t="e">
        <f>(COUNTIFS(Sta!$A:$A,$A151,Sta!$M:$M,"&gt;1.5") +COUNTIFS(Sta!$B:$B,$A151,Sta!$O:$O,"&gt;1.5"))/$D151</f>
        <v>#DIV/0!</v>
      </c>
      <c r="O151" s="7" t="e">
        <f>COUNTIFS(Sta!$A:$A,$A151,Sta!$M:$M,"&gt;1.5")/$B151</f>
        <v>#DIV/0!</v>
      </c>
      <c r="P151" s="7" t="e">
        <f>COUNTIFS(Sta!$B:$B,$A151,Sta!$O:$O,"&gt;1.5")/$C151</f>
        <v>#DIV/0!</v>
      </c>
      <c r="Q151" s="12" t="e">
        <f>(COUNTIFS(Sta!$A:$A,$A151,Sta!$N:$N,"&gt;0.5") +COUNTIFS(Sta!$B:$B,$A151,Sta!$P:$P,"&gt;0.5"))/$D151</f>
        <v>#DIV/0!</v>
      </c>
      <c r="R151" s="7" t="e">
        <f>COUNTIFS(Sta!$A:$A,$A151,Sta!$N:$N,"&gt;0.5")/$B151</f>
        <v>#DIV/0!</v>
      </c>
      <c r="S151" s="7" t="e">
        <f>COUNTIFS(Sta!$B:$B,$A151,Sta!$P:$P,"&gt;0.5")/$C151</f>
        <v>#DIV/0!</v>
      </c>
      <c r="T151" s="12" t="e">
        <f>(COUNTIFS(Sta!$A:$A,$A151,Sta!$N:$N,"&gt;1.5") +COUNTIFS(Sta!$B:$B,$A151,Sta!$P:$P,"&gt;1.5"))/$D151</f>
        <v>#DIV/0!</v>
      </c>
      <c r="U151" s="7" t="e">
        <f>COUNTIFS(Sta!$A:$A,$A151,Sta!$N:$N,"&gt;1.5")/$B151</f>
        <v>#DIV/0!</v>
      </c>
      <c r="V151" s="7" t="e">
        <f>COUNTIFS(Sta!$B:$B,$A151,Sta!$P:$P,"&gt;1.5")/$C151</f>
        <v>#DIV/0!</v>
      </c>
    </row>
    <row r="152" spans="1:22" x14ac:dyDescent="0.3">
      <c r="A152" t="s">
        <v>293</v>
      </c>
      <c r="B152" s="9">
        <f>COUNTIF(Sta!A:A,A152)</f>
        <v>1</v>
      </c>
      <c r="C152" s="4">
        <f>COUNTIF(Sta!B:B,A152)</f>
        <v>0</v>
      </c>
      <c r="D152" s="4">
        <f t="shared" si="5"/>
        <v>1</v>
      </c>
      <c r="E152" s="12">
        <f>(COUNTIFS(Sta!$A:$A,$A152,Sta!$Q:$Q,"&gt;0.5") +COUNTIFS(Sta!$B:$B,$A152,Sta!$Q:$Q,"&gt;0.5"))/$D152</f>
        <v>0</v>
      </c>
      <c r="F152" s="7">
        <f>COUNTIFS(Sta!$A:$A,$A152,Sta!$Q:$Q,"&gt;0.5")/$B152</f>
        <v>0</v>
      </c>
      <c r="G152" s="7" t="e">
        <f>COUNTIFS(Sta!$B:$B,$A152,Sta!$Q:$Q,"&gt;0.5")/$C152</f>
        <v>#DIV/0!</v>
      </c>
      <c r="H152" s="12">
        <f>(COUNTIFS(Sta!$A:$A,$A152,Sta!$Q:$Q,"&gt;1.5") +COUNTIFS(Sta!$B:$B,$A152,Sta!$Q:$Q,"&gt;1.5"))/$D152</f>
        <v>0</v>
      </c>
      <c r="I152" s="7">
        <f>COUNTIFS(Sta!$A:$A,$A152,Sta!$Q:$Q,"&gt;1.5")/$B152</f>
        <v>0</v>
      </c>
      <c r="J152" s="7" t="e">
        <f>COUNTIFS(Sta!$B:$B,$A152,Sta!$Q:$Q,"&gt;1.5")/$C152</f>
        <v>#DIV/0!</v>
      </c>
      <c r="K152" s="12">
        <f>(COUNTIFS(Sta!$A:$A,$A152,Sta!$M:$M,"&gt;0.5") +COUNTIFS(Sta!$B:$B,$A152,Sta!$O:$O,"&gt;0.5"))/$D152</f>
        <v>0</v>
      </c>
      <c r="L152" s="7">
        <f>COUNTIFS(Sta!$A:$A,$A152,Sta!$M:$M,"&gt;0.5")/$B152</f>
        <v>0</v>
      </c>
      <c r="M152" s="7" t="e">
        <f>COUNTIFS(Sta!$B:$B,$A152,Sta!$O:$O,"&gt;0.5")/$C152</f>
        <v>#DIV/0!</v>
      </c>
      <c r="N152" s="12">
        <f>(COUNTIFS(Sta!$A:$A,$A152,Sta!$M:$M,"&gt;1.5") +COUNTIFS(Sta!$B:$B,$A152,Sta!$O:$O,"&gt;1.5"))/$D152</f>
        <v>0</v>
      </c>
      <c r="O152" s="7">
        <f>COUNTIFS(Sta!$A:$A,$A152,Sta!$M:$M,"&gt;1.5")/$B152</f>
        <v>0</v>
      </c>
      <c r="P152" s="7" t="e">
        <f>COUNTIFS(Sta!$B:$B,$A152,Sta!$O:$O,"&gt;1.5")/$C152</f>
        <v>#DIV/0!</v>
      </c>
      <c r="Q152" s="12">
        <f>(COUNTIFS(Sta!$A:$A,$A152,Sta!$N:$N,"&gt;0.5") +COUNTIFS(Sta!$B:$B,$A152,Sta!$P:$P,"&gt;0.5"))/$D152</f>
        <v>0</v>
      </c>
      <c r="R152" s="7">
        <f>COUNTIFS(Sta!$A:$A,$A152,Sta!$N:$N,"&gt;0.5")/$B152</f>
        <v>0</v>
      </c>
      <c r="S152" s="7" t="e">
        <f>COUNTIFS(Sta!$B:$B,$A152,Sta!$P:$P,"&gt;0.5")/$C152</f>
        <v>#DIV/0!</v>
      </c>
      <c r="T152" s="12">
        <f>(COUNTIFS(Sta!$A:$A,$A152,Sta!$N:$N,"&gt;1.5") +COUNTIFS(Sta!$B:$B,$A152,Sta!$P:$P,"&gt;1.5"))/$D152</f>
        <v>0</v>
      </c>
      <c r="U152" s="7">
        <f>COUNTIFS(Sta!$A:$A,$A152,Sta!$N:$N,"&gt;1.5")/$B152</f>
        <v>0</v>
      </c>
      <c r="V152" s="7" t="e">
        <f>COUNTIFS(Sta!$B:$B,$A152,Sta!$P:$P,"&gt;1.5")/$C152</f>
        <v>#DIV/0!</v>
      </c>
    </row>
    <row r="153" spans="1:22" x14ac:dyDescent="0.3">
      <c r="A153" t="s">
        <v>555</v>
      </c>
      <c r="B153" s="9">
        <f>COUNTIF(Sta!A:A,A153)</f>
        <v>3</v>
      </c>
      <c r="C153" s="4">
        <f>COUNTIF(Sta!B:B,A153)</f>
        <v>2</v>
      </c>
      <c r="D153" s="4">
        <f t="shared" si="5"/>
        <v>5</v>
      </c>
      <c r="E153" s="12">
        <f>(COUNTIFS(Sta!$A:$A,$A153,Sta!$Q:$Q,"&gt;0.5") +COUNTIFS(Sta!$B:$B,$A153,Sta!$Q:$Q,"&gt;0.5"))/$D153</f>
        <v>0.6</v>
      </c>
      <c r="F153" s="7">
        <f>COUNTIFS(Sta!$A:$A,$A153,Sta!$Q:$Q,"&gt;0.5")/$B153</f>
        <v>0.66666666666666663</v>
      </c>
      <c r="G153" s="7">
        <f>COUNTIFS(Sta!$B:$B,$A153,Sta!$Q:$Q,"&gt;0.5")/$C153</f>
        <v>0.5</v>
      </c>
      <c r="H153" s="12">
        <f>(COUNTIFS(Sta!$A:$A,$A153,Sta!$Q:$Q,"&gt;1.5") +COUNTIFS(Sta!$B:$B,$A153,Sta!$Q:$Q,"&gt;1.5"))/$D153</f>
        <v>0</v>
      </c>
      <c r="I153" s="7">
        <f>COUNTIFS(Sta!$A:$A,$A153,Sta!$Q:$Q,"&gt;1.5")/$B153</f>
        <v>0</v>
      </c>
      <c r="J153" s="7">
        <f>COUNTIFS(Sta!$B:$B,$A153,Sta!$Q:$Q,"&gt;1.5")/$C153</f>
        <v>0</v>
      </c>
      <c r="K153" s="12">
        <f>(COUNTIFS(Sta!$A:$A,$A153,Sta!$M:$M,"&gt;0.5") +COUNTIFS(Sta!$B:$B,$A153,Sta!$O:$O,"&gt;0.5"))/$D153</f>
        <v>0</v>
      </c>
      <c r="L153" s="7">
        <f>COUNTIFS(Sta!$A:$A,$A153,Sta!$M:$M,"&gt;0.5")/$B153</f>
        <v>0</v>
      </c>
      <c r="M153" s="7">
        <f>COUNTIFS(Sta!$B:$B,$A153,Sta!$O:$O,"&gt;0.5")/$C153</f>
        <v>0</v>
      </c>
      <c r="N153" s="12">
        <f>(COUNTIFS(Sta!$A:$A,$A153,Sta!$M:$M,"&gt;1.5") +COUNTIFS(Sta!$B:$B,$A153,Sta!$O:$O,"&gt;1.5"))/$D153</f>
        <v>0</v>
      </c>
      <c r="O153" s="7">
        <f>COUNTIFS(Sta!$A:$A,$A153,Sta!$M:$M,"&gt;1.5")/$B153</f>
        <v>0</v>
      </c>
      <c r="P153" s="7">
        <f>COUNTIFS(Sta!$B:$B,$A153,Sta!$O:$O,"&gt;1.5")/$C153</f>
        <v>0</v>
      </c>
      <c r="Q153" s="12">
        <f>(COUNTIFS(Sta!$A:$A,$A153,Sta!$N:$N,"&gt;0.5") +COUNTIFS(Sta!$B:$B,$A153,Sta!$P:$P,"&gt;0.5"))/$D153</f>
        <v>0.6</v>
      </c>
      <c r="R153" s="7">
        <f>COUNTIFS(Sta!$A:$A,$A153,Sta!$N:$N,"&gt;0.5")/$B153</f>
        <v>0.66666666666666663</v>
      </c>
      <c r="S153" s="7">
        <f>COUNTIFS(Sta!$B:$B,$A153,Sta!$P:$P,"&gt;0.5")/$C153</f>
        <v>0.5</v>
      </c>
      <c r="T153" s="12">
        <f>(COUNTIFS(Sta!$A:$A,$A153,Sta!$N:$N,"&gt;1.5") +COUNTIFS(Sta!$B:$B,$A153,Sta!$P:$P,"&gt;1.5"))/$D153</f>
        <v>0</v>
      </c>
      <c r="U153" s="7">
        <f>COUNTIFS(Sta!$A:$A,$A153,Sta!$N:$N,"&gt;1.5")/$B153</f>
        <v>0</v>
      </c>
      <c r="V153" s="7">
        <f>COUNTIFS(Sta!$B:$B,$A153,Sta!$P:$P,"&gt;1.5")/$C153</f>
        <v>0</v>
      </c>
    </row>
    <row r="154" spans="1:22" x14ac:dyDescent="0.3">
      <c r="A154" t="s">
        <v>618</v>
      </c>
      <c r="B154" s="9">
        <f>COUNTIF(Sta!A:A,A154)</f>
        <v>2</v>
      </c>
      <c r="C154" s="4">
        <f>COUNTIF(Sta!B:B,A154)</f>
        <v>2</v>
      </c>
      <c r="D154" s="4">
        <f t="shared" si="5"/>
        <v>4</v>
      </c>
      <c r="E154" s="12">
        <f>(COUNTIFS(Sta!$A:$A,$A154,Sta!$Q:$Q,"&gt;0.5") +COUNTIFS(Sta!$B:$B,$A154,Sta!$Q:$Q,"&gt;0.5"))/$D154</f>
        <v>0.75</v>
      </c>
      <c r="F154" s="7">
        <f>COUNTIFS(Sta!$A:$A,$A154,Sta!$Q:$Q,"&gt;0.5")/$B154</f>
        <v>1</v>
      </c>
      <c r="G154" s="7">
        <f>COUNTIFS(Sta!$B:$B,$A154,Sta!$Q:$Q,"&gt;0.5")/$C154</f>
        <v>0.5</v>
      </c>
      <c r="H154" s="12">
        <f>(COUNTIFS(Sta!$A:$A,$A154,Sta!$Q:$Q,"&gt;1.5") +COUNTIFS(Sta!$B:$B,$A154,Sta!$Q:$Q,"&gt;1.5"))/$D154</f>
        <v>0.25</v>
      </c>
      <c r="I154" s="7">
        <f>COUNTIFS(Sta!$A:$A,$A154,Sta!$Q:$Q,"&gt;1.5")/$B154</f>
        <v>0.5</v>
      </c>
      <c r="J154" s="7">
        <f>COUNTIFS(Sta!$B:$B,$A154,Sta!$Q:$Q,"&gt;1.5")/$C154</f>
        <v>0</v>
      </c>
      <c r="K154" s="12">
        <f>(COUNTIFS(Sta!$A:$A,$A154,Sta!$M:$M,"&gt;0.5") +COUNTIFS(Sta!$B:$B,$A154,Sta!$O:$O,"&gt;0.5"))/$D154</f>
        <v>0.75</v>
      </c>
      <c r="L154" s="7">
        <f>COUNTIFS(Sta!$A:$A,$A154,Sta!$M:$M,"&gt;0.5")/$B154</f>
        <v>1</v>
      </c>
      <c r="M154" s="7">
        <f>COUNTIFS(Sta!$B:$B,$A154,Sta!$O:$O,"&gt;0.5")/$C154</f>
        <v>0.5</v>
      </c>
      <c r="N154" s="12">
        <f>(COUNTIFS(Sta!$A:$A,$A154,Sta!$M:$M,"&gt;1.5") +COUNTIFS(Sta!$B:$B,$A154,Sta!$O:$O,"&gt;1.5"))/$D154</f>
        <v>0.25</v>
      </c>
      <c r="O154" s="7">
        <f>COUNTIFS(Sta!$A:$A,$A154,Sta!$M:$M,"&gt;1.5")/$B154</f>
        <v>0.5</v>
      </c>
      <c r="P154" s="7">
        <f>COUNTIFS(Sta!$B:$B,$A154,Sta!$O:$O,"&gt;1.5")/$C154</f>
        <v>0</v>
      </c>
      <c r="Q154" s="12">
        <f>(COUNTIFS(Sta!$A:$A,$A154,Sta!$N:$N,"&gt;0.5") +COUNTIFS(Sta!$B:$B,$A154,Sta!$P:$P,"&gt;0.5"))/$D154</f>
        <v>0.25</v>
      </c>
      <c r="R154" s="7">
        <f>COUNTIFS(Sta!$A:$A,$A154,Sta!$N:$N,"&gt;0.5")/$B154</f>
        <v>0.5</v>
      </c>
      <c r="S154" s="7">
        <f>COUNTIFS(Sta!$B:$B,$A154,Sta!$P:$P,"&gt;0.5")/$C154</f>
        <v>0</v>
      </c>
      <c r="T154" s="12">
        <f>(COUNTIFS(Sta!$A:$A,$A154,Sta!$N:$N,"&gt;1.5") +COUNTIFS(Sta!$B:$B,$A154,Sta!$P:$P,"&gt;1.5"))/$D154</f>
        <v>0</v>
      </c>
      <c r="U154" s="7">
        <f>COUNTIFS(Sta!$A:$A,$A154,Sta!$N:$N,"&gt;1.5")/$B154</f>
        <v>0</v>
      </c>
      <c r="V154" s="7">
        <f>COUNTIFS(Sta!$B:$B,$A154,Sta!$P:$P,"&gt;1.5")/$C154</f>
        <v>0</v>
      </c>
    </row>
    <row r="155" spans="1:22" x14ac:dyDescent="0.3">
      <c r="A155" t="s">
        <v>657</v>
      </c>
      <c r="B155" s="9">
        <f>COUNTIF(Sta!A:A,A155)</f>
        <v>10</v>
      </c>
      <c r="C155" s="4">
        <f>COUNTIF(Sta!B:B,A155)</f>
        <v>9</v>
      </c>
      <c r="D155" s="4">
        <f t="shared" si="5"/>
        <v>19</v>
      </c>
      <c r="E155" s="12">
        <f>(COUNTIFS(Sta!$A:$A,$A155,Sta!$Q:$Q,"&gt;0.5") +COUNTIFS(Sta!$B:$B,$A155,Sta!$Q:$Q,"&gt;0.5"))/$D155</f>
        <v>0.84210526315789469</v>
      </c>
      <c r="F155" s="7">
        <f>COUNTIFS(Sta!$A:$A,$A155,Sta!$Q:$Q,"&gt;0.5")/$B155</f>
        <v>0.9</v>
      </c>
      <c r="G155" s="7">
        <f>COUNTIFS(Sta!$B:$B,$A155,Sta!$Q:$Q,"&gt;0.5")/$C155</f>
        <v>0.77777777777777779</v>
      </c>
      <c r="H155" s="12">
        <f>(COUNTIFS(Sta!$A:$A,$A155,Sta!$Q:$Q,"&gt;1.5") +COUNTIFS(Sta!$B:$B,$A155,Sta!$Q:$Q,"&gt;1.5"))/$D155</f>
        <v>0.36842105263157893</v>
      </c>
      <c r="I155" s="7">
        <f>COUNTIFS(Sta!$A:$A,$A155,Sta!$Q:$Q,"&gt;1.5")/$B155</f>
        <v>0.5</v>
      </c>
      <c r="J155" s="7">
        <f>COUNTIFS(Sta!$B:$B,$A155,Sta!$Q:$Q,"&gt;1.5")/$C155</f>
        <v>0.22222222222222221</v>
      </c>
      <c r="K155" s="12">
        <f>(COUNTIFS(Sta!$A:$A,$A155,Sta!$M:$M,"&gt;0.5") +COUNTIFS(Sta!$B:$B,$A155,Sta!$O:$O,"&gt;0.5"))/$D155</f>
        <v>0.68421052631578949</v>
      </c>
      <c r="L155" s="7">
        <f>COUNTIFS(Sta!$A:$A,$A155,Sta!$M:$M,"&gt;0.5")/$B155</f>
        <v>0.7</v>
      </c>
      <c r="M155" s="7">
        <f>COUNTIFS(Sta!$B:$B,$A155,Sta!$O:$O,"&gt;0.5")/$C155</f>
        <v>0.66666666666666663</v>
      </c>
      <c r="N155" s="12">
        <f>(COUNTIFS(Sta!$A:$A,$A155,Sta!$M:$M,"&gt;1.5") +COUNTIFS(Sta!$B:$B,$A155,Sta!$O:$O,"&gt;1.5"))/$D155</f>
        <v>0.21052631578947367</v>
      </c>
      <c r="O155" s="7">
        <f>COUNTIFS(Sta!$A:$A,$A155,Sta!$M:$M,"&gt;1.5")/$B155</f>
        <v>0.3</v>
      </c>
      <c r="P155" s="7">
        <f>COUNTIFS(Sta!$B:$B,$A155,Sta!$O:$O,"&gt;1.5")/$C155</f>
        <v>0.1111111111111111</v>
      </c>
      <c r="Q155" s="12">
        <f>(COUNTIFS(Sta!$A:$A,$A155,Sta!$N:$N,"&gt;0.5") +COUNTIFS(Sta!$B:$B,$A155,Sta!$P:$P,"&gt;0.5"))/$D155</f>
        <v>0.31578947368421051</v>
      </c>
      <c r="R155" s="7">
        <f>COUNTIFS(Sta!$A:$A,$A155,Sta!$N:$N,"&gt;0.5")/$B155</f>
        <v>0.4</v>
      </c>
      <c r="S155" s="7">
        <f>COUNTIFS(Sta!$B:$B,$A155,Sta!$P:$P,"&gt;0.5")/$C155</f>
        <v>0.22222222222222221</v>
      </c>
      <c r="T155" s="12">
        <f>(COUNTIFS(Sta!$A:$A,$A155,Sta!$N:$N,"&gt;1.5") +COUNTIFS(Sta!$B:$B,$A155,Sta!$P:$P,"&gt;1.5"))/$D155</f>
        <v>5.2631578947368418E-2</v>
      </c>
      <c r="U155" s="7">
        <f>COUNTIFS(Sta!$A:$A,$A155,Sta!$N:$N,"&gt;1.5")/$B155</f>
        <v>0.1</v>
      </c>
      <c r="V155" s="7">
        <f>COUNTIFS(Sta!$B:$B,$A155,Sta!$P:$P,"&gt;1.5")/$C155</f>
        <v>0</v>
      </c>
    </row>
    <row r="156" spans="1:22" x14ac:dyDescent="0.3">
      <c r="A156" t="s">
        <v>200</v>
      </c>
      <c r="B156" s="9">
        <f>COUNTIF(Sta!A:A,A156)</f>
        <v>1</v>
      </c>
      <c r="C156" s="4">
        <f>COUNTIF(Sta!B:B,A156)</f>
        <v>1</v>
      </c>
      <c r="D156" s="4">
        <f t="shared" si="5"/>
        <v>2</v>
      </c>
      <c r="E156" s="12">
        <f>(COUNTIFS(Sta!$A:$A,$A156,Sta!$Q:$Q,"&gt;0.5") +COUNTIFS(Sta!$B:$B,$A156,Sta!$Q:$Q,"&gt;0.5"))/$D156</f>
        <v>0.5</v>
      </c>
      <c r="F156" s="7">
        <f>COUNTIFS(Sta!$A:$A,$A156,Sta!$Q:$Q,"&gt;0.5")/$B156</f>
        <v>0</v>
      </c>
      <c r="G156" s="7">
        <f>COUNTIFS(Sta!$B:$B,$A156,Sta!$Q:$Q,"&gt;0.5")/$C156</f>
        <v>1</v>
      </c>
      <c r="H156" s="12">
        <f>(COUNTIFS(Sta!$A:$A,$A156,Sta!$Q:$Q,"&gt;1.5") +COUNTIFS(Sta!$B:$B,$A156,Sta!$Q:$Q,"&gt;1.5"))/$D156</f>
        <v>0.5</v>
      </c>
      <c r="I156" s="7">
        <f>COUNTIFS(Sta!$A:$A,$A156,Sta!$Q:$Q,"&gt;1.5")/$B156</f>
        <v>0</v>
      </c>
      <c r="J156" s="7">
        <f>COUNTIFS(Sta!$B:$B,$A156,Sta!$Q:$Q,"&gt;1.5")/$C156</f>
        <v>1</v>
      </c>
      <c r="K156" s="12">
        <f>(COUNTIFS(Sta!$A:$A,$A156,Sta!$M:$M,"&gt;0.5") +COUNTIFS(Sta!$B:$B,$A156,Sta!$O:$O,"&gt;0.5"))/$D156</f>
        <v>0.5</v>
      </c>
      <c r="L156" s="7">
        <f>COUNTIFS(Sta!$A:$A,$A156,Sta!$M:$M,"&gt;0.5")/$B156</f>
        <v>0</v>
      </c>
      <c r="M156" s="7">
        <f>COUNTIFS(Sta!$B:$B,$A156,Sta!$O:$O,"&gt;0.5")/$C156</f>
        <v>1</v>
      </c>
      <c r="N156" s="12">
        <f>(COUNTIFS(Sta!$A:$A,$A156,Sta!$M:$M,"&gt;1.5") +COUNTIFS(Sta!$B:$B,$A156,Sta!$O:$O,"&gt;1.5"))/$D156</f>
        <v>0</v>
      </c>
      <c r="O156" s="7">
        <f>COUNTIFS(Sta!$A:$A,$A156,Sta!$M:$M,"&gt;1.5")/$B156</f>
        <v>0</v>
      </c>
      <c r="P156" s="7">
        <f>COUNTIFS(Sta!$B:$B,$A156,Sta!$O:$O,"&gt;1.5")/$C156</f>
        <v>0</v>
      </c>
      <c r="Q156" s="12">
        <f>(COUNTIFS(Sta!$A:$A,$A156,Sta!$N:$N,"&gt;0.5") +COUNTIFS(Sta!$B:$B,$A156,Sta!$P:$P,"&gt;0.5"))/$D156</f>
        <v>0.5</v>
      </c>
      <c r="R156" s="7">
        <f>COUNTIFS(Sta!$A:$A,$A156,Sta!$N:$N,"&gt;0.5")/$B156</f>
        <v>0</v>
      </c>
      <c r="S156" s="7">
        <f>COUNTIFS(Sta!$B:$B,$A156,Sta!$P:$P,"&gt;0.5")/$C156</f>
        <v>1</v>
      </c>
      <c r="T156" s="12">
        <f>(COUNTIFS(Sta!$A:$A,$A156,Sta!$N:$N,"&gt;1.5") +COUNTIFS(Sta!$B:$B,$A156,Sta!$P:$P,"&gt;1.5"))/$D156</f>
        <v>0</v>
      </c>
      <c r="U156" s="7">
        <f>COUNTIFS(Sta!$A:$A,$A156,Sta!$N:$N,"&gt;1.5")/$B156</f>
        <v>0</v>
      </c>
      <c r="V156" s="7">
        <f>COUNTIFS(Sta!$B:$B,$A156,Sta!$P:$P,"&gt;1.5")/$C156</f>
        <v>0</v>
      </c>
    </row>
    <row r="157" spans="1:22" x14ac:dyDescent="0.3">
      <c r="A157" t="s">
        <v>151</v>
      </c>
      <c r="B157" s="9">
        <f>COUNTIF(Sta!A:A,A157)</f>
        <v>1</v>
      </c>
      <c r="C157" s="4">
        <f>COUNTIF(Sta!B:B,A157)</f>
        <v>0</v>
      </c>
      <c r="D157" s="4">
        <f t="shared" si="5"/>
        <v>1</v>
      </c>
      <c r="E157" s="12">
        <f>(COUNTIFS(Sta!$A:$A,$A157,Sta!$Q:$Q,"&gt;0.5") +COUNTIFS(Sta!$B:$B,$A157,Sta!$Q:$Q,"&gt;0.5"))/$D157</f>
        <v>1</v>
      </c>
      <c r="F157" s="7">
        <f>COUNTIFS(Sta!$A:$A,$A157,Sta!$Q:$Q,"&gt;0.5")/$B157</f>
        <v>1</v>
      </c>
      <c r="G157" s="7" t="e">
        <f>COUNTIFS(Sta!$B:$B,$A157,Sta!$Q:$Q,"&gt;0.5")/$C157</f>
        <v>#DIV/0!</v>
      </c>
      <c r="H157" s="12">
        <f>(COUNTIFS(Sta!$A:$A,$A157,Sta!$Q:$Q,"&gt;1.5") +COUNTIFS(Sta!$B:$B,$A157,Sta!$Q:$Q,"&gt;1.5"))/$D157</f>
        <v>0</v>
      </c>
      <c r="I157" s="7">
        <f>COUNTIFS(Sta!$A:$A,$A157,Sta!$Q:$Q,"&gt;1.5")/$B157</f>
        <v>0</v>
      </c>
      <c r="J157" s="7" t="e">
        <f>COUNTIFS(Sta!$B:$B,$A157,Sta!$Q:$Q,"&gt;1.5")/$C157</f>
        <v>#DIV/0!</v>
      </c>
      <c r="K157" s="12">
        <f>(COUNTIFS(Sta!$A:$A,$A157,Sta!$M:$M,"&gt;0.5") +COUNTIFS(Sta!$B:$B,$A157,Sta!$O:$O,"&gt;0.5"))/$D157</f>
        <v>0</v>
      </c>
      <c r="L157" s="7">
        <f>COUNTIFS(Sta!$A:$A,$A157,Sta!$M:$M,"&gt;0.5")/$B157</f>
        <v>0</v>
      </c>
      <c r="M157" s="7" t="e">
        <f>COUNTIFS(Sta!$B:$B,$A157,Sta!$O:$O,"&gt;0.5")/$C157</f>
        <v>#DIV/0!</v>
      </c>
      <c r="N157" s="12">
        <f>(COUNTIFS(Sta!$A:$A,$A157,Sta!$M:$M,"&gt;1.5") +COUNTIFS(Sta!$B:$B,$A157,Sta!$O:$O,"&gt;1.5"))/$D157</f>
        <v>0</v>
      </c>
      <c r="O157" s="7">
        <f>COUNTIFS(Sta!$A:$A,$A157,Sta!$M:$M,"&gt;1.5")/$B157</f>
        <v>0</v>
      </c>
      <c r="P157" s="7" t="e">
        <f>COUNTIFS(Sta!$B:$B,$A157,Sta!$O:$O,"&gt;1.5")/$C157</f>
        <v>#DIV/0!</v>
      </c>
      <c r="Q157" s="12">
        <f>(COUNTIFS(Sta!$A:$A,$A157,Sta!$N:$N,"&gt;0.5") +COUNTIFS(Sta!$B:$B,$A157,Sta!$P:$P,"&gt;0.5"))/$D157</f>
        <v>1</v>
      </c>
      <c r="R157" s="7">
        <f>COUNTIFS(Sta!$A:$A,$A157,Sta!$N:$N,"&gt;0.5")/$B157</f>
        <v>1</v>
      </c>
      <c r="S157" s="7" t="e">
        <f>COUNTIFS(Sta!$B:$B,$A157,Sta!$P:$P,"&gt;0.5")/$C157</f>
        <v>#DIV/0!</v>
      </c>
      <c r="T157" s="12">
        <f>(COUNTIFS(Sta!$A:$A,$A157,Sta!$N:$N,"&gt;1.5") +COUNTIFS(Sta!$B:$B,$A157,Sta!$P:$P,"&gt;1.5"))/$D157</f>
        <v>0</v>
      </c>
      <c r="U157" s="7">
        <f>COUNTIFS(Sta!$A:$A,$A157,Sta!$N:$N,"&gt;1.5")/$B157</f>
        <v>0</v>
      </c>
      <c r="V157" s="7" t="e">
        <f>COUNTIFS(Sta!$B:$B,$A157,Sta!$P:$P,"&gt;1.5")/$C157</f>
        <v>#DIV/0!</v>
      </c>
    </row>
    <row r="158" spans="1:22" x14ac:dyDescent="0.3">
      <c r="A158" t="s">
        <v>564</v>
      </c>
      <c r="B158" s="9">
        <f>COUNTIF(Sta!A:A,A158)</f>
        <v>12</v>
      </c>
      <c r="C158" s="4">
        <f>COUNTIF(Sta!B:B,A158)</f>
        <v>13</v>
      </c>
      <c r="D158" s="4">
        <f t="shared" si="5"/>
        <v>25</v>
      </c>
      <c r="E158" s="12">
        <f>(COUNTIFS(Sta!$A:$A,$A158,Sta!$Q:$Q,"&gt;0.5") +COUNTIFS(Sta!$B:$B,$A158,Sta!$Q:$Q,"&gt;0.5"))/$D158</f>
        <v>0.84</v>
      </c>
      <c r="F158" s="7">
        <f>COUNTIFS(Sta!$A:$A,$A158,Sta!$Q:$Q,"&gt;0.5")/$B158</f>
        <v>0.91666666666666663</v>
      </c>
      <c r="G158" s="7">
        <f>COUNTIFS(Sta!$B:$B,$A158,Sta!$Q:$Q,"&gt;0.5")/$C158</f>
        <v>0.76923076923076927</v>
      </c>
      <c r="H158" s="12">
        <f>(COUNTIFS(Sta!$A:$A,$A158,Sta!$Q:$Q,"&gt;1.5") +COUNTIFS(Sta!$B:$B,$A158,Sta!$Q:$Q,"&gt;1.5"))/$D158</f>
        <v>0.4</v>
      </c>
      <c r="I158" s="7">
        <f>COUNTIFS(Sta!$A:$A,$A158,Sta!$Q:$Q,"&gt;1.5")/$B158</f>
        <v>0.58333333333333337</v>
      </c>
      <c r="J158" s="7">
        <f>COUNTIFS(Sta!$B:$B,$A158,Sta!$Q:$Q,"&gt;1.5")/$C158</f>
        <v>0.23076923076923078</v>
      </c>
      <c r="K158" s="12">
        <f>(COUNTIFS(Sta!$A:$A,$A158,Sta!$M:$M,"&gt;0.5") +COUNTIFS(Sta!$B:$B,$A158,Sta!$O:$O,"&gt;0.5"))/$D158</f>
        <v>0.84</v>
      </c>
      <c r="L158" s="7">
        <f>COUNTIFS(Sta!$A:$A,$A158,Sta!$M:$M,"&gt;0.5")/$B158</f>
        <v>0.91666666666666663</v>
      </c>
      <c r="M158" s="7">
        <f>COUNTIFS(Sta!$B:$B,$A158,Sta!$O:$O,"&gt;0.5")/$C158</f>
        <v>0.76923076923076927</v>
      </c>
      <c r="N158" s="12">
        <f>(COUNTIFS(Sta!$A:$A,$A158,Sta!$M:$M,"&gt;1.5") +COUNTIFS(Sta!$B:$B,$A158,Sta!$O:$O,"&gt;1.5"))/$D158</f>
        <v>0.36</v>
      </c>
      <c r="O158" s="7">
        <f>COUNTIFS(Sta!$A:$A,$A158,Sta!$M:$M,"&gt;1.5")/$B158</f>
        <v>0.5</v>
      </c>
      <c r="P158" s="7">
        <f>COUNTIFS(Sta!$B:$B,$A158,Sta!$O:$O,"&gt;1.5")/$C158</f>
        <v>0.23076923076923078</v>
      </c>
      <c r="Q158" s="12">
        <f>(COUNTIFS(Sta!$A:$A,$A158,Sta!$N:$N,"&gt;0.5") +COUNTIFS(Sta!$B:$B,$A158,Sta!$P:$P,"&gt;0.5"))/$D158</f>
        <v>0.12</v>
      </c>
      <c r="R158" s="7">
        <f>COUNTIFS(Sta!$A:$A,$A158,Sta!$N:$N,"&gt;0.5")/$B158</f>
        <v>0.16666666666666666</v>
      </c>
      <c r="S158" s="7">
        <f>COUNTIFS(Sta!$B:$B,$A158,Sta!$P:$P,"&gt;0.5")/$C158</f>
        <v>7.6923076923076927E-2</v>
      </c>
      <c r="T158" s="12">
        <f>(COUNTIFS(Sta!$A:$A,$A158,Sta!$N:$N,"&gt;1.5") +COUNTIFS(Sta!$B:$B,$A158,Sta!$P:$P,"&gt;1.5"))/$D158</f>
        <v>0.04</v>
      </c>
      <c r="U158" s="7">
        <f>COUNTIFS(Sta!$A:$A,$A158,Sta!$N:$N,"&gt;1.5")/$B158</f>
        <v>8.3333333333333329E-2</v>
      </c>
      <c r="V158" s="7">
        <f>COUNTIFS(Sta!$B:$B,$A158,Sta!$P:$P,"&gt;1.5")/$C158</f>
        <v>0</v>
      </c>
    </row>
    <row r="159" spans="1:22" x14ac:dyDescent="0.3">
      <c r="A159" t="s">
        <v>423</v>
      </c>
      <c r="B159" s="9">
        <f>COUNTIF(Sta!A:A,A159)</f>
        <v>1</v>
      </c>
      <c r="C159" s="4">
        <f>COUNTIF(Sta!B:B,A159)</f>
        <v>1</v>
      </c>
      <c r="D159" s="4">
        <f t="shared" si="5"/>
        <v>2</v>
      </c>
      <c r="E159" s="12">
        <f>(COUNTIFS(Sta!$A:$A,$A159,Sta!$Q:$Q,"&gt;0.5") +COUNTIFS(Sta!$B:$B,$A159,Sta!$Q:$Q,"&gt;0.5"))/$D159</f>
        <v>1</v>
      </c>
      <c r="F159" s="7">
        <f>COUNTIFS(Sta!$A:$A,$A159,Sta!$Q:$Q,"&gt;0.5")/$B159</f>
        <v>1</v>
      </c>
      <c r="G159" s="7">
        <f>COUNTIFS(Sta!$B:$B,$A159,Sta!$Q:$Q,"&gt;0.5")/$C159</f>
        <v>1</v>
      </c>
      <c r="H159" s="12">
        <f>(COUNTIFS(Sta!$A:$A,$A159,Sta!$Q:$Q,"&gt;1.5") +COUNTIFS(Sta!$B:$B,$A159,Sta!$Q:$Q,"&gt;1.5"))/$D159</f>
        <v>0</v>
      </c>
      <c r="I159" s="7">
        <f>COUNTIFS(Sta!$A:$A,$A159,Sta!$Q:$Q,"&gt;1.5")/$B159</f>
        <v>0</v>
      </c>
      <c r="J159" s="7">
        <f>COUNTIFS(Sta!$B:$B,$A159,Sta!$Q:$Q,"&gt;1.5")/$C159</f>
        <v>0</v>
      </c>
      <c r="K159" s="12">
        <f>(COUNTIFS(Sta!$A:$A,$A159,Sta!$M:$M,"&gt;0.5") +COUNTIFS(Sta!$B:$B,$A159,Sta!$O:$O,"&gt;0.5"))/$D159</f>
        <v>1</v>
      </c>
      <c r="L159" s="7">
        <f>COUNTIFS(Sta!$A:$A,$A159,Sta!$M:$M,"&gt;0.5")/$B159</f>
        <v>1</v>
      </c>
      <c r="M159" s="7">
        <f>COUNTIFS(Sta!$B:$B,$A159,Sta!$O:$O,"&gt;0.5")/$C159</f>
        <v>1</v>
      </c>
      <c r="N159" s="12">
        <f>(COUNTIFS(Sta!$A:$A,$A159,Sta!$M:$M,"&gt;1.5") +COUNTIFS(Sta!$B:$B,$A159,Sta!$O:$O,"&gt;1.5"))/$D159</f>
        <v>0</v>
      </c>
      <c r="O159" s="7">
        <f>COUNTIFS(Sta!$A:$A,$A159,Sta!$M:$M,"&gt;1.5")/$B159</f>
        <v>0</v>
      </c>
      <c r="P159" s="7">
        <f>COUNTIFS(Sta!$B:$B,$A159,Sta!$O:$O,"&gt;1.5")/$C159</f>
        <v>0</v>
      </c>
      <c r="Q159" s="12">
        <f>(COUNTIFS(Sta!$A:$A,$A159,Sta!$N:$N,"&gt;0.5") +COUNTIFS(Sta!$B:$B,$A159,Sta!$P:$P,"&gt;0.5"))/$D159</f>
        <v>0</v>
      </c>
      <c r="R159" s="7">
        <f>COUNTIFS(Sta!$A:$A,$A159,Sta!$N:$N,"&gt;0.5")/$B159</f>
        <v>0</v>
      </c>
      <c r="S159" s="7">
        <f>COUNTIFS(Sta!$B:$B,$A159,Sta!$P:$P,"&gt;0.5")/$C159</f>
        <v>0</v>
      </c>
      <c r="T159" s="12">
        <f>(COUNTIFS(Sta!$A:$A,$A159,Sta!$N:$N,"&gt;1.5") +COUNTIFS(Sta!$B:$B,$A159,Sta!$P:$P,"&gt;1.5"))/$D159</f>
        <v>0</v>
      </c>
      <c r="U159" s="7">
        <f>COUNTIFS(Sta!$A:$A,$A159,Sta!$N:$N,"&gt;1.5")/$B159</f>
        <v>0</v>
      </c>
      <c r="V159" s="7">
        <f>COUNTIFS(Sta!$B:$B,$A159,Sta!$P:$P,"&gt;1.5")/$C159</f>
        <v>0</v>
      </c>
    </row>
    <row r="160" spans="1:22" x14ac:dyDescent="0.3">
      <c r="A160" t="s">
        <v>431</v>
      </c>
      <c r="B160" s="9">
        <f>COUNTIF(Sta!A:A,A160)</f>
        <v>1</v>
      </c>
      <c r="C160" s="4">
        <f>COUNTIF(Sta!B:B,A160)</f>
        <v>1</v>
      </c>
      <c r="D160" s="4">
        <f t="shared" si="5"/>
        <v>2</v>
      </c>
      <c r="E160" s="12">
        <f>(COUNTIFS(Sta!$A:$A,$A160,Sta!$Q:$Q,"&gt;0.5") +COUNTIFS(Sta!$B:$B,$A160,Sta!$Q:$Q,"&gt;0.5"))/$D160</f>
        <v>1</v>
      </c>
      <c r="F160" s="7">
        <f>COUNTIFS(Sta!$A:$A,$A160,Sta!$Q:$Q,"&gt;0.5")/$B160</f>
        <v>1</v>
      </c>
      <c r="G160" s="7">
        <f>COUNTIFS(Sta!$B:$B,$A160,Sta!$Q:$Q,"&gt;0.5")/$C160</f>
        <v>1</v>
      </c>
      <c r="H160" s="12">
        <f>(COUNTIFS(Sta!$A:$A,$A160,Sta!$Q:$Q,"&gt;1.5") +COUNTIFS(Sta!$B:$B,$A160,Sta!$Q:$Q,"&gt;1.5"))/$D160</f>
        <v>1</v>
      </c>
      <c r="I160" s="7">
        <f>COUNTIFS(Sta!$A:$A,$A160,Sta!$Q:$Q,"&gt;1.5")/$B160</f>
        <v>1</v>
      </c>
      <c r="J160" s="7">
        <f>COUNTIFS(Sta!$B:$B,$A160,Sta!$Q:$Q,"&gt;1.5")/$C160</f>
        <v>1</v>
      </c>
      <c r="K160" s="12">
        <f>(COUNTIFS(Sta!$A:$A,$A160,Sta!$M:$M,"&gt;0.5") +COUNTIFS(Sta!$B:$B,$A160,Sta!$O:$O,"&gt;0.5"))/$D160</f>
        <v>1</v>
      </c>
      <c r="L160" s="7">
        <f>COUNTIFS(Sta!$A:$A,$A160,Sta!$M:$M,"&gt;0.5")/$B160</f>
        <v>1</v>
      </c>
      <c r="M160" s="7">
        <f>COUNTIFS(Sta!$B:$B,$A160,Sta!$O:$O,"&gt;0.5")/$C160</f>
        <v>1</v>
      </c>
      <c r="N160" s="12">
        <f>(COUNTIFS(Sta!$A:$A,$A160,Sta!$M:$M,"&gt;1.5") +COUNTIFS(Sta!$B:$B,$A160,Sta!$O:$O,"&gt;1.5"))/$D160</f>
        <v>1</v>
      </c>
      <c r="O160" s="7">
        <f>COUNTIFS(Sta!$A:$A,$A160,Sta!$M:$M,"&gt;1.5")/$B160</f>
        <v>1</v>
      </c>
      <c r="P160" s="7">
        <f>COUNTIFS(Sta!$B:$B,$A160,Sta!$O:$O,"&gt;1.5")/$C160</f>
        <v>1</v>
      </c>
      <c r="Q160" s="12">
        <f>(COUNTIFS(Sta!$A:$A,$A160,Sta!$N:$N,"&gt;0.5") +COUNTIFS(Sta!$B:$B,$A160,Sta!$P:$P,"&gt;0.5"))/$D160</f>
        <v>0</v>
      </c>
      <c r="R160" s="7">
        <f>COUNTIFS(Sta!$A:$A,$A160,Sta!$N:$N,"&gt;0.5")/$B160</f>
        <v>0</v>
      </c>
      <c r="S160" s="7">
        <f>COUNTIFS(Sta!$B:$B,$A160,Sta!$P:$P,"&gt;0.5")/$C160</f>
        <v>0</v>
      </c>
      <c r="T160" s="12">
        <f>(COUNTIFS(Sta!$A:$A,$A160,Sta!$N:$N,"&gt;1.5") +COUNTIFS(Sta!$B:$B,$A160,Sta!$P:$P,"&gt;1.5"))/$D160</f>
        <v>0</v>
      </c>
      <c r="U160" s="7">
        <f>COUNTIFS(Sta!$A:$A,$A160,Sta!$N:$N,"&gt;1.5")/$B160</f>
        <v>0</v>
      </c>
      <c r="V160" s="7">
        <f>COUNTIFS(Sta!$B:$B,$A160,Sta!$P:$P,"&gt;1.5")/$C160</f>
        <v>0</v>
      </c>
    </row>
    <row r="161" spans="1:22" x14ac:dyDescent="0.3">
      <c r="A161" t="s">
        <v>438</v>
      </c>
      <c r="B161" s="9">
        <f>COUNTIF(Sta!A:A,A161)</f>
        <v>1</v>
      </c>
      <c r="C161" s="4">
        <f>COUNTIF(Sta!B:B,A161)</f>
        <v>1</v>
      </c>
      <c r="D161" s="4">
        <f t="shared" si="5"/>
        <v>2</v>
      </c>
      <c r="E161" s="12">
        <f>(COUNTIFS(Sta!$A:$A,$A161,Sta!$Q:$Q,"&gt;0.5") +COUNTIFS(Sta!$B:$B,$A161,Sta!$Q:$Q,"&gt;0.5"))/$D161</f>
        <v>1</v>
      </c>
      <c r="F161" s="7">
        <f>COUNTIFS(Sta!$A:$A,$A161,Sta!$Q:$Q,"&gt;0.5")/$B161</f>
        <v>1</v>
      </c>
      <c r="G161" s="7">
        <f>COUNTIFS(Sta!$B:$B,$A161,Sta!$Q:$Q,"&gt;0.5")/$C161</f>
        <v>1</v>
      </c>
      <c r="H161" s="12">
        <f>(COUNTIFS(Sta!$A:$A,$A161,Sta!$Q:$Q,"&gt;1.5") +COUNTIFS(Sta!$B:$B,$A161,Sta!$Q:$Q,"&gt;1.5"))/$D161</f>
        <v>0</v>
      </c>
      <c r="I161" s="7">
        <f>COUNTIFS(Sta!$A:$A,$A161,Sta!$Q:$Q,"&gt;1.5")/$B161</f>
        <v>0</v>
      </c>
      <c r="J161" s="7">
        <f>COUNTIFS(Sta!$B:$B,$A161,Sta!$Q:$Q,"&gt;1.5")/$C161</f>
        <v>0</v>
      </c>
      <c r="K161" s="12">
        <f>(COUNTIFS(Sta!$A:$A,$A161,Sta!$M:$M,"&gt;0.5") +COUNTIFS(Sta!$B:$B,$A161,Sta!$O:$O,"&gt;0.5"))/$D161</f>
        <v>0</v>
      </c>
      <c r="L161" s="7">
        <f>COUNTIFS(Sta!$A:$A,$A161,Sta!$M:$M,"&gt;0.5")/$B161</f>
        <v>0</v>
      </c>
      <c r="M161" s="7">
        <f>COUNTIFS(Sta!$B:$B,$A161,Sta!$O:$O,"&gt;0.5")/$C161</f>
        <v>0</v>
      </c>
      <c r="N161" s="12">
        <f>(COUNTIFS(Sta!$A:$A,$A161,Sta!$M:$M,"&gt;1.5") +COUNTIFS(Sta!$B:$B,$A161,Sta!$O:$O,"&gt;1.5"))/$D161</f>
        <v>0</v>
      </c>
      <c r="O161" s="7">
        <f>COUNTIFS(Sta!$A:$A,$A161,Sta!$M:$M,"&gt;1.5")/$B161</f>
        <v>0</v>
      </c>
      <c r="P161" s="7">
        <f>COUNTIFS(Sta!$B:$B,$A161,Sta!$O:$O,"&gt;1.5")/$C161</f>
        <v>0</v>
      </c>
      <c r="Q161" s="12">
        <f>(COUNTIFS(Sta!$A:$A,$A161,Sta!$N:$N,"&gt;0.5") +COUNTIFS(Sta!$B:$B,$A161,Sta!$P:$P,"&gt;0.5"))/$D161</f>
        <v>1</v>
      </c>
      <c r="R161" s="7">
        <f>COUNTIFS(Sta!$A:$A,$A161,Sta!$N:$N,"&gt;0.5")/$B161</f>
        <v>1</v>
      </c>
      <c r="S161" s="7">
        <f>COUNTIFS(Sta!$B:$B,$A161,Sta!$P:$P,"&gt;0.5")/$C161</f>
        <v>1</v>
      </c>
      <c r="T161" s="12">
        <f>(COUNTIFS(Sta!$A:$A,$A161,Sta!$N:$N,"&gt;1.5") +COUNTIFS(Sta!$B:$B,$A161,Sta!$P:$P,"&gt;1.5"))/$D161</f>
        <v>0</v>
      </c>
      <c r="U161" s="7">
        <f>COUNTIFS(Sta!$A:$A,$A161,Sta!$N:$N,"&gt;1.5")/$B161</f>
        <v>0</v>
      </c>
      <c r="V161" s="7">
        <f>COUNTIFS(Sta!$B:$B,$A161,Sta!$P:$P,"&gt;1.5")/$C161</f>
        <v>0</v>
      </c>
    </row>
    <row r="162" spans="1:22" x14ac:dyDescent="0.3">
      <c r="A162" t="s">
        <v>330</v>
      </c>
      <c r="B162" s="9">
        <f>COUNTIF(Sta!A:A,A162)</f>
        <v>1</v>
      </c>
      <c r="C162" s="4">
        <f>COUNTIF(Sta!B:B,A162)</f>
        <v>1</v>
      </c>
      <c r="D162" s="4">
        <f t="shared" si="5"/>
        <v>2</v>
      </c>
      <c r="E162" s="12">
        <f>(COUNTIFS(Sta!$A:$A,$A162,Sta!$Q:$Q,"&gt;0.5") +COUNTIFS(Sta!$B:$B,$A162,Sta!$Q:$Q,"&gt;0.5"))/$D162</f>
        <v>1</v>
      </c>
      <c r="F162" s="7">
        <f>COUNTIFS(Sta!$A:$A,$A162,Sta!$Q:$Q,"&gt;0.5")/$B162</f>
        <v>1</v>
      </c>
      <c r="G162" s="7">
        <f>COUNTIFS(Sta!$B:$B,$A162,Sta!$Q:$Q,"&gt;0.5")/$C162</f>
        <v>1</v>
      </c>
      <c r="H162" s="12">
        <f>(COUNTIFS(Sta!$A:$A,$A162,Sta!$Q:$Q,"&gt;1.5") +COUNTIFS(Sta!$B:$B,$A162,Sta!$Q:$Q,"&gt;1.5"))/$D162</f>
        <v>0.5</v>
      </c>
      <c r="I162" s="7">
        <f>COUNTIFS(Sta!$A:$A,$A162,Sta!$Q:$Q,"&gt;1.5")/$B162</f>
        <v>0</v>
      </c>
      <c r="J162" s="7">
        <f>COUNTIFS(Sta!$B:$B,$A162,Sta!$Q:$Q,"&gt;1.5")/$C162</f>
        <v>1</v>
      </c>
      <c r="K162" s="12">
        <f>(COUNTIFS(Sta!$A:$A,$A162,Sta!$M:$M,"&gt;0.5") +COUNTIFS(Sta!$B:$B,$A162,Sta!$O:$O,"&gt;0.5"))/$D162</f>
        <v>0.5</v>
      </c>
      <c r="L162" s="7">
        <f>COUNTIFS(Sta!$A:$A,$A162,Sta!$M:$M,"&gt;0.5")/$B162</f>
        <v>0</v>
      </c>
      <c r="M162" s="7">
        <f>COUNTIFS(Sta!$B:$B,$A162,Sta!$O:$O,"&gt;0.5")/$C162</f>
        <v>1</v>
      </c>
      <c r="N162" s="12">
        <f>(COUNTIFS(Sta!$A:$A,$A162,Sta!$M:$M,"&gt;1.5") +COUNTIFS(Sta!$B:$B,$A162,Sta!$O:$O,"&gt;1.5"))/$D162</f>
        <v>0</v>
      </c>
      <c r="O162" s="7">
        <f>COUNTIFS(Sta!$A:$A,$A162,Sta!$M:$M,"&gt;1.5")/$B162</f>
        <v>0</v>
      </c>
      <c r="P162" s="7">
        <f>COUNTIFS(Sta!$B:$B,$A162,Sta!$O:$O,"&gt;1.5")/$C162</f>
        <v>0</v>
      </c>
      <c r="Q162" s="12">
        <f>(COUNTIFS(Sta!$A:$A,$A162,Sta!$N:$N,"&gt;0.5") +COUNTIFS(Sta!$B:$B,$A162,Sta!$P:$P,"&gt;0.5"))/$D162</f>
        <v>1</v>
      </c>
      <c r="R162" s="7">
        <f>COUNTIFS(Sta!$A:$A,$A162,Sta!$N:$N,"&gt;0.5")/$B162</f>
        <v>1</v>
      </c>
      <c r="S162" s="7">
        <f>COUNTIFS(Sta!$B:$B,$A162,Sta!$P:$P,"&gt;0.5")/$C162</f>
        <v>1</v>
      </c>
      <c r="T162" s="12">
        <f>(COUNTIFS(Sta!$A:$A,$A162,Sta!$N:$N,"&gt;1.5") +COUNTIFS(Sta!$B:$B,$A162,Sta!$P:$P,"&gt;1.5"))/$D162</f>
        <v>0.5</v>
      </c>
      <c r="U162" s="7">
        <f>COUNTIFS(Sta!$A:$A,$A162,Sta!$N:$N,"&gt;1.5")/$B162</f>
        <v>0</v>
      </c>
      <c r="V162" s="7">
        <f>COUNTIFS(Sta!$B:$B,$A162,Sta!$P:$P,"&gt;1.5")/$C162</f>
        <v>1</v>
      </c>
    </row>
    <row r="163" spans="1:22" x14ac:dyDescent="0.3">
      <c r="A163" t="s">
        <v>297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2" t="e">
        <f>(COUNTIFS(Sta!$A:$A,$A163,Sta!$Q:$Q,"&gt;0.5") +COUNTIFS(Sta!$B:$B,$A163,Sta!$Q:$Q,"&gt;0.5"))/$D163</f>
        <v>#DIV/0!</v>
      </c>
      <c r="F163" s="7" t="e">
        <f>COUNTIFS(Sta!$A:$A,$A163,Sta!$Q:$Q,"&gt;0.5")/$B163</f>
        <v>#DIV/0!</v>
      </c>
      <c r="G163" s="7" t="e">
        <f>COUNTIFS(Sta!$B:$B,$A163,Sta!$Q:$Q,"&gt;0.5")/$C163</f>
        <v>#DIV/0!</v>
      </c>
      <c r="H163" s="12" t="e">
        <f>(COUNTIFS(Sta!$A:$A,$A163,Sta!$Q:$Q,"&gt;1.5") +COUNTIFS(Sta!$B:$B,$A163,Sta!$Q:$Q,"&gt;1.5"))/$D163</f>
        <v>#DIV/0!</v>
      </c>
      <c r="I163" s="7" t="e">
        <f>COUNTIFS(Sta!$A:$A,$A163,Sta!$Q:$Q,"&gt;1.5")/$B163</f>
        <v>#DIV/0!</v>
      </c>
      <c r="J163" s="7" t="e">
        <f>COUNTIFS(Sta!$B:$B,$A163,Sta!$Q:$Q,"&gt;1.5")/$C163</f>
        <v>#DIV/0!</v>
      </c>
      <c r="K163" s="12" t="e">
        <f>(COUNTIFS(Sta!$A:$A,$A163,Sta!$M:$M,"&gt;0.5") +COUNTIFS(Sta!$B:$B,$A163,Sta!$O:$O,"&gt;0.5"))/$D163</f>
        <v>#DIV/0!</v>
      </c>
      <c r="L163" s="7" t="e">
        <f>COUNTIFS(Sta!$A:$A,$A163,Sta!$M:$M,"&gt;0.5")/$B163</f>
        <v>#DIV/0!</v>
      </c>
      <c r="M163" s="7" t="e">
        <f>COUNTIFS(Sta!$B:$B,$A163,Sta!$O:$O,"&gt;0.5")/$C163</f>
        <v>#DIV/0!</v>
      </c>
      <c r="N163" s="12" t="e">
        <f>(COUNTIFS(Sta!$A:$A,$A163,Sta!$M:$M,"&gt;1.5") +COUNTIFS(Sta!$B:$B,$A163,Sta!$O:$O,"&gt;1.5"))/$D163</f>
        <v>#DIV/0!</v>
      </c>
      <c r="O163" s="7" t="e">
        <f>COUNTIFS(Sta!$A:$A,$A163,Sta!$M:$M,"&gt;1.5")/$B163</f>
        <v>#DIV/0!</v>
      </c>
      <c r="P163" s="7" t="e">
        <f>COUNTIFS(Sta!$B:$B,$A163,Sta!$O:$O,"&gt;1.5")/$C163</f>
        <v>#DIV/0!</v>
      </c>
      <c r="Q163" s="12" t="e">
        <f>(COUNTIFS(Sta!$A:$A,$A163,Sta!$N:$N,"&gt;0.5") +COUNTIFS(Sta!$B:$B,$A163,Sta!$P:$P,"&gt;0.5"))/$D163</f>
        <v>#DIV/0!</v>
      </c>
      <c r="R163" s="7" t="e">
        <f>COUNTIFS(Sta!$A:$A,$A163,Sta!$N:$N,"&gt;0.5")/$B163</f>
        <v>#DIV/0!</v>
      </c>
      <c r="S163" s="7" t="e">
        <f>COUNTIFS(Sta!$B:$B,$A163,Sta!$P:$P,"&gt;0.5")/$C163</f>
        <v>#DIV/0!</v>
      </c>
      <c r="T163" s="12" t="e">
        <f>(COUNTIFS(Sta!$A:$A,$A163,Sta!$N:$N,"&gt;1.5") +COUNTIFS(Sta!$B:$B,$A163,Sta!$P:$P,"&gt;1.5"))/$D163</f>
        <v>#DIV/0!</v>
      </c>
      <c r="U163" s="7" t="e">
        <f>COUNTIFS(Sta!$A:$A,$A163,Sta!$N:$N,"&gt;1.5")/$B163</f>
        <v>#DIV/0!</v>
      </c>
      <c r="V163" s="7" t="e">
        <f>COUNTIFS(Sta!$B:$B,$A163,Sta!$P:$P,"&gt;1.5")/$C163</f>
        <v>#DIV/0!</v>
      </c>
    </row>
    <row r="164" spans="1:22" x14ac:dyDescent="0.3">
      <c r="A164" t="s">
        <v>147</v>
      </c>
      <c r="B164" s="9">
        <f>COUNTIF(Sta!A:A,A164)</f>
        <v>0</v>
      </c>
      <c r="C164" s="4">
        <f>COUNTIF(Sta!B:B,A164)</f>
        <v>1</v>
      </c>
      <c r="D164" s="4">
        <f t="shared" si="5"/>
        <v>1</v>
      </c>
      <c r="E164" s="12">
        <f>(COUNTIFS(Sta!$A:$A,$A164,Sta!$Q:$Q,"&gt;0.5") +COUNTIFS(Sta!$B:$B,$A164,Sta!$Q:$Q,"&gt;0.5"))/$D164</f>
        <v>1</v>
      </c>
      <c r="F164" s="7" t="e">
        <f>COUNTIFS(Sta!$A:$A,$A164,Sta!$Q:$Q,"&gt;0.5")/$B164</f>
        <v>#DIV/0!</v>
      </c>
      <c r="G164" s="7">
        <f>COUNTIFS(Sta!$B:$B,$A164,Sta!$Q:$Q,"&gt;0.5")/$C164</f>
        <v>1</v>
      </c>
      <c r="H164" s="12">
        <f>(COUNTIFS(Sta!$A:$A,$A164,Sta!$Q:$Q,"&gt;1.5") +COUNTIFS(Sta!$B:$B,$A164,Sta!$Q:$Q,"&gt;1.5"))/$D164</f>
        <v>0</v>
      </c>
      <c r="I164" s="7" t="e">
        <f>COUNTIFS(Sta!$A:$A,$A164,Sta!$Q:$Q,"&gt;1.5")/$B164</f>
        <v>#DIV/0!</v>
      </c>
      <c r="J164" s="7">
        <f>COUNTIFS(Sta!$B:$B,$A164,Sta!$Q:$Q,"&gt;1.5")/$C164</f>
        <v>0</v>
      </c>
      <c r="K164" s="12">
        <f>(COUNTIFS(Sta!$A:$A,$A164,Sta!$M:$M,"&gt;0.5") +COUNTIFS(Sta!$B:$B,$A164,Sta!$O:$O,"&gt;0.5"))/$D164</f>
        <v>1</v>
      </c>
      <c r="L164" s="7" t="e">
        <f>COUNTIFS(Sta!$A:$A,$A164,Sta!$M:$M,"&gt;0.5")/$B164</f>
        <v>#DIV/0!</v>
      </c>
      <c r="M164" s="7">
        <f>COUNTIFS(Sta!$B:$B,$A164,Sta!$O:$O,"&gt;0.5")/$C164</f>
        <v>1</v>
      </c>
      <c r="N164" s="12">
        <f>(COUNTIFS(Sta!$A:$A,$A164,Sta!$M:$M,"&gt;1.5") +COUNTIFS(Sta!$B:$B,$A164,Sta!$O:$O,"&gt;1.5"))/$D164</f>
        <v>0</v>
      </c>
      <c r="O164" s="7" t="e">
        <f>COUNTIFS(Sta!$A:$A,$A164,Sta!$M:$M,"&gt;1.5")/$B164</f>
        <v>#DIV/0!</v>
      </c>
      <c r="P164" s="7">
        <f>COUNTIFS(Sta!$B:$B,$A164,Sta!$O:$O,"&gt;1.5")/$C164</f>
        <v>0</v>
      </c>
      <c r="Q164" s="12">
        <f>(COUNTIFS(Sta!$A:$A,$A164,Sta!$N:$N,"&gt;0.5") +COUNTIFS(Sta!$B:$B,$A164,Sta!$P:$P,"&gt;0.5"))/$D164</f>
        <v>0</v>
      </c>
      <c r="R164" s="7" t="e">
        <f>COUNTIFS(Sta!$A:$A,$A164,Sta!$N:$N,"&gt;0.5")/$B164</f>
        <v>#DIV/0!</v>
      </c>
      <c r="S164" s="7">
        <f>COUNTIFS(Sta!$B:$B,$A164,Sta!$P:$P,"&gt;0.5")/$C164</f>
        <v>0</v>
      </c>
      <c r="T164" s="12">
        <f>(COUNTIFS(Sta!$A:$A,$A164,Sta!$N:$N,"&gt;1.5") +COUNTIFS(Sta!$B:$B,$A164,Sta!$P:$P,"&gt;1.5"))/$D164</f>
        <v>0</v>
      </c>
      <c r="U164" s="7" t="e">
        <f>COUNTIFS(Sta!$A:$A,$A164,Sta!$N:$N,"&gt;1.5")/$B164</f>
        <v>#DIV/0!</v>
      </c>
      <c r="V164" s="7">
        <f>COUNTIFS(Sta!$B:$B,$A164,Sta!$P:$P,"&gt;1.5")/$C164</f>
        <v>0</v>
      </c>
    </row>
    <row r="165" spans="1:22" x14ac:dyDescent="0.3">
      <c r="A165" t="s">
        <v>318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2" t="e">
        <f>(COUNTIFS(Sta!$A:$A,$A165,Sta!$Q:$Q,"&gt;0.5") +COUNTIFS(Sta!$B:$B,$A165,Sta!$Q:$Q,"&gt;0.5"))/$D165</f>
        <v>#DIV/0!</v>
      </c>
      <c r="F165" s="7" t="e">
        <f>COUNTIFS(Sta!$A:$A,$A165,Sta!$Q:$Q,"&gt;0.5")/$B165</f>
        <v>#DIV/0!</v>
      </c>
      <c r="G165" s="7" t="e">
        <f>COUNTIFS(Sta!$B:$B,$A165,Sta!$Q:$Q,"&gt;0.5")/$C165</f>
        <v>#DIV/0!</v>
      </c>
      <c r="H165" s="12" t="e">
        <f>(COUNTIFS(Sta!$A:$A,$A165,Sta!$Q:$Q,"&gt;1.5") +COUNTIFS(Sta!$B:$B,$A165,Sta!$Q:$Q,"&gt;1.5"))/$D165</f>
        <v>#DIV/0!</v>
      </c>
      <c r="I165" s="7" t="e">
        <f>COUNTIFS(Sta!$A:$A,$A165,Sta!$Q:$Q,"&gt;1.5")/$B165</f>
        <v>#DIV/0!</v>
      </c>
      <c r="J165" s="7" t="e">
        <f>COUNTIFS(Sta!$B:$B,$A165,Sta!$Q:$Q,"&gt;1.5")/$C165</f>
        <v>#DIV/0!</v>
      </c>
      <c r="K165" s="12" t="e">
        <f>(COUNTIFS(Sta!$A:$A,$A165,Sta!$M:$M,"&gt;0.5") +COUNTIFS(Sta!$B:$B,$A165,Sta!$O:$O,"&gt;0.5"))/$D165</f>
        <v>#DIV/0!</v>
      </c>
      <c r="L165" s="7" t="e">
        <f>COUNTIFS(Sta!$A:$A,$A165,Sta!$M:$M,"&gt;0.5")/$B165</f>
        <v>#DIV/0!</v>
      </c>
      <c r="M165" s="7" t="e">
        <f>COUNTIFS(Sta!$B:$B,$A165,Sta!$O:$O,"&gt;0.5")/$C165</f>
        <v>#DIV/0!</v>
      </c>
      <c r="N165" s="12" t="e">
        <f>(COUNTIFS(Sta!$A:$A,$A165,Sta!$M:$M,"&gt;1.5") +COUNTIFS(Sta!$B:$B,$A165,Sta!$O:$O,"&gt;1.5"))/$D165</f>
        <v>#DIV/0!</v>
      </c>
      <c r="O165" s="7" t="e">
        <f>COUNTIFS(Sta!$A:$A,$A165,Sta!$M:$M,"&gt;1.5")/$B165</f>
        <v>#DIV/0!</v>
      </c>
      <c r="P165" s="7" t="e">
        <f>COUNTIFS(Sta!$B:$B,$A165,Sta!$O:$O,"&gt;1.5")/$C165</f>
        <v>#DIV/0!</v>
      </c>
      <c r="Q165" s="12" t="e">
        <f>(COUNTIFS(Sta!$A:$A,$A165,Sta!$N:$N,"&gt;0.5") +COUNTIFS(Sta!$B:$B,$A165,Sta!$P:$P,"&gt;0.5"))/$D165</f>
        <v>#DIV/0!</v>
      </c>
      <c r="R165" s="7" t="e">
        <f>COUNTIFS(Sta!$A:$A,$A165,Sta!$N:$N,"&gt;0.5")/$B165</f>
        <v>#DIV/0!</v>
      </c>
      <c r="S165" s="7" t="e">
        <f>COUNTIFS(Sta!$B:$B,$A165,Sta!$P:$P,"&gt;0.5")/$C165</f>
        <v>#DIV/0!</v>
      </c>
      <c r="T165" s="12" t="e">
        <f>(COUNTIFS(Sta!$A:$A,$A165,Sta!$N:$N,"&gt;1.5") +COUNTIFS(Sta!$B:$B,$A165,Sta!$P:$P,"&gt;1.5"))/$D165</f>
        <v>#DIV/0!</v>
      </c>
      <c r="U165" s="7" t="e">
        <f>COUNTIFS(Sta!$A:$A,$A165,Sta!$N:$N,"&gt;1.5")/$B165</f>
        <v>#DIV/0!</v>
      </c>
      <c r="V165" s="7" t="e">
        <f>COUNTIFS(Sta!$B:$B,$A165,Sta!$P:$P,"&gt;1.5")/$C165</f>
        <v>#DIV/0!</v>
      </c>
    </row>
    <row r="166" spans="1:22" x14ac:dyDescent="0.3">
      <c r="A166" t="s">
        <v>410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2" t="e">
        <f>(COUNTIFS(Sta!$A:$A,$A166,Sta!$Q:$Q,"&gt;0.5") +COUNTIFS(Sta!$B:$B,$A166,Sta!$Q:$Q,"&gt;0.5"))/$D166</f>
        <v>#DIV/0!</v>
      </c>
      <c r="F166" s="7" t="e">
        <f>COUNTIFS(Sta!$A:$A,$A166,Sta!$Q:$Q,"&gt;0.5")/$B166</f>
        <v>#DIV/0!</v>
      </c>
      <c r="G166" s="7" t="e">
        <f>COUNTIFS(Sta!$B:$B,$A166,Sta!$Q:$Q,"&gt;0.5")/$C166</f>
        <v>#DIV/0!</v>
      </c>
      <c r="H166" s="12" t="e">
        <f>(COUNTIFS(Sta!$A:$A,$A166,Sta!$Q:$Q,"&gt;1.5") +COUNTIFS(Sta!$B:$B,$A166,Sta!$Q:$Q,"&gt;1.5"))/$D166</f>
        <v>#DIV/0!</v>
      </c>
      <c r="I166" s="7" t="e">
        <f>COUNTIFS(Sta!$A:$A,$A166,Sta!$Q:$Q,"&gt;1.5")/$B166</f>
        <v>#DIV/0!</v>
      </c>
      <c r="J166" s="7" t="e">
        <f>COUNTIFS(Sta!$B:$B,$A166,Sta!$Q:$Q,"&gt;1.5")/$C166</f>
        <v>#DIV/0!</v>
      </c>
      <c r="K166" s="12" t="e">
        <f>(COUNTIFS(Sta!$A:$A,$A166,Sta!$M:$M,"&gt;0.5") +COUNTIFS(Sta!$B:$B,$A166,Sta!$O:$O,"&gt;0.5"))/$D166</f>
        <v>#DIV/0!</v>
      </c>
      <c r="L166" s="7" t="e">
        <f>COUNTIFS(Sta!$A:$A,$A166,Sta!$M:$M,"&gt;0.5")/$B166</f>
        <v>#DIV/0!</v>
      </c>
      <c r="M166" s="7" t="e">
        <f>COUNTIFS(Sta!$B:$B,$A166,Sta!$O:$O,"&gt;0.5")/$C166</f>
        <v>#DIV/0!</v>
      </c>
      <c r="N166" s="12" t="e">
        <f>(COUNTIFS(Sta!$A:$A,$A166,Sta!$M:$M,"&gt;1.5") +COUNTIFS(Sta!$B:$B,$A166,Sta!$O:$O,"&gt;1.5"))/$D166</f>
        <v>#DIV/0!</v>
      </c>
      <c r="O166" s="7" t="e">
        <f>COUNTIFS(Sta!$A:$A,$A166,Sta!$M:$M,"&gt;1.5")/$B166</f>
        <v>#DIV/0!</v>
      </c>
      <c r="P166" s="7" t="e">
        <f>COUNTIFS(Sta!$B:$B,$A166,Sta!$O:$O,"&gt;1.5")/$C166</f>
        <v>#DIV/0!</v>
      </c>
      <c r="Q166" s="12" t="e">
        <f>(COUNTIFS(Sta!$A:$A,$A166,Sta!$N:$N,"&gt;0.5") +COUNTIFS(Sta!$B:$B,$A166,Sta!$P:$P,"&gt;0.5"))/$D166</f>
        <v>#DIV/0!</v>
      </c>
      <c r="R166" s="7" t="e">
        <f>COUNTIFS(Sta!$A:$A,$A166,Sta!$N:$N,"&gt;0.5")/$B166</f>
        <v>#DIV/0!</v>
      </c>
      <c r="S166" s="7" t="e">
        <f>COUNTIFS(Sta!$B:$B,$A166,Sta!$P:$P,"&gt;0.5")/$C166</f>
        <v>#DIV/0!</v>
      </c>
      <c r="T166" s="12" t="e">
        <f>(COUNTIFS(Sta!$A:$A,$A166,Sta!$N:$N,"&gt;1.5") +COUNTIFS(Sta!$B:$B,$A166,Sta!$P:$P,"&gt;1.5"))/$D166</f>
        <v>#DIV/0!</v>
      </c>
      <c r="U166" s="7" t="e">
        <f>COUNTIFS(Sta!$A:$A,$A166,Sta!$N:$N,"&gt;1.5")/$B166</f>
        <v>#DIV/0!</v>
      </c>
      <c r="V166" s="7" t="e">
        <f>COUNTIFS(Sta!$B:$B,$A166,Sta!$P:$P,"&gt;1.5")/$C166</f>
        <v>#DIV/0!</v>
      </c>
    </row>
    <row r="167" spans="1:22" x14ac:dyDescent="0.3">
      <c r="A167" t="s">
        <v>649</v>
      </c>
      <c r="B167" s="9">
        <f>COUNTIF(Sta!A:A,A167)</f>
        <v>9</v>
      </c>
      <c r="C167" s="4">
        <f>COUNTIF(Sta!B:B,A167)</f>
        <v>9</v>
      </c>
      <c r="D167" s="4">
        <f t="shared" si="5"/>
        <v>18</v>
      </c>
      <c r="E167" s="12">
        <f>(COUNTIFS(Sta!$A:$A,$A167,Sta!$Q:$Q,"&gt;0.5") +COUNTIFS(Sta!$B:$B,$A167,Sta!$Q:$Q,"&gt;0.5"))/$D167</f>
        <v>0.77777777777777779</v>
      </c>
      <c r="F167" s="7">
        <f>COUNTIFS(Sta!$A:$A,$A167,Sta!$Q:$Q,"&gt;0.5")/$B167</f>
        <v>0.66666666666666663</v>
      </c>
      <c r="G167" s="7">
        <f>COUNTIFS(Sta!$B:$B,$A167,Sta!$Q:$Q,"&gt;0.5")/$C167</f>
        <v>0.88888888888888884</v>
      </c>
      <c r="H167" s="12">
        <f>(COUNTIFS(Sta!$A:$A,$A167,Sta!$Q:$Q,"&gt;1.5") +COUNTIFS(Sta!$B:$B,$A167,Sta!$Q:$Q,"&gt;1.5"))/$D167</f>
        <v>0.3888888888888889</v>
      </c>
      <c r="I167" s="7">
        <f>COUNTIFS(Sta!$A:$A,$A167,Sta!$Q:$Q,"&gt;1.5")/$B167</f>
        <v>0.44444444444444442</v>
      </c>
      <c r="J167" s="7">
        <f>COUNTIFS(Sta!$B:$B,$A167,Sta!$Q:$Q,"&gt;1.5")/$C167</f>
        <v>0.33333333333333331</v>
      </c>
      <c r="K167" s="12">
        <f>(COUNTIFS(Sta!$A:$A,$A167,Sta!$M:$M,"&gt;0.5") +COUNTIFS(Sta!$B:$B,$A167,Sta!$O:$O,"&gt;0.5"))/$D167</f>
        <v>0.44444444444444442</v>
      </c>
      <c r="L167" s="7">
        <f>COUNTIFS(Sta!$A:$A,$A167,Sta!$M:$M,"&gt;0.5")/$B167</f>
        <v>0.55555555555555558</v>
      </c>
      <c r="M167" s="7">
        <f>COUNTIFS(Sta!$B:$B,$A167,Sta!$O:$O,"&gt;0.5")/$C167</f>
        <v>0.33333333333333331</v>
      </c>
      <c r="N167" s="12">
        <f>(COUNTIFS(Sta!$A:$A,$A167,Sta!$M:$M,"&gt;1.5") +COUNTIFS(Sta!$B:$B,$A167,Sta!$O:$O,"&gt;1.5"))/$D167</f>
        <v>0.1111111111111111</v>
      </c>
      <c r="O167" s="7">
        <f>COUNTIFS(Sta!$A:$A,$A167,Sta!$M:$M,"&gt;1.5")/$B167</f>
        <v>0.22222222222222221</v>
      </c>
      <c r="P167" s="7">
        <f>COUNTIFS(Sta!$B:$B,$A167,Sta!$O:$O,"&gt;1.5")/$C167</f>
        <v>0</v>
      </c>
      <c r="Q167" s="12">
        <f>(COUNTIFS(Sta!$A:$A,$A167,Sta!$N:$N,"&gt;0.5") +COUNTIFS(Sta!$B:$B,$A167,Sta!$P:$P,"&gt;0.5"))/$D167</f>
        <v>0.61111111111111116</v>
      </c>
      <c r="R167" s="7">
        <f>COUNTIFS(Sta!$A:$A,$A167,Sta!$N:$N,"&gt;0.5")/$B167</f>
        <v>0.33333333333333331</v>
      </c>
      <c r="S167" s="7">
        <f>COUNTIFS(Sta!$B:$B,$A167,Sta!$P:$P,"&gt;0.5")/$C167</f>
        <v>0.88888888888888884</v>
      </c>
      <c r="T167" s="12">
        <f>(COUNTIFS(Sta!$A:$A,$A167,Sta!$N:$N,"&gt;1.5") +COUNTIFS(Sta!$B:$B,$A167,Sta!$P:$P,"&gt;1.5"))/$D167</f>
        <v>0.1111111111111111</v>
      </c>
      <c r="U167" s="7">
        <f>COUNTIFS(Sta!$A:$A,$A167,Sta!$N:$N,"&gt;1.5")/$B167</f>
        <v>0.1111111111111111</v>
      </c>
      <c r="V167" s="7">
        <f>COUNTIFS(Sta!$B:$B,$A167,Sta!$P:$P,"&gt;1.5")/$C167</f>
        <v>0.1111111111111111</v>
      </c>
    </row>
    <row r="168" spans="1:22" x14ac:dyDescent="0.3">
      <c r="A168" t="s">
        <v>164</v>
      </c>
      <c r="B168" s="9">
        <f>COUNTIF(Sta!A:A,A168)</f>
        <v>1</v>
      </c>
      <c r="C168" s="4">
        <f>COUNTIF(Sta!B:B,A168)</f>
        <v>1</v>
      </c>
      <c r="D168" s="4">
        <f t="shared" si="5"/>
        <v>2</v>
      </c>
      <c r="E168" s="12">
        <f>(COUNTIFS(Sta!$A:$A,$A168,Sta!$Q:$Q,"&gt;0.5") +COUNTIFS(Sta!$B:$B,$A168,Sta!$Q:$Q,"&gt;0.5"))/$D168</f>
        <v>1</v>
      </c>
      <c r="F168" s="7">
        <f>COUNTIFS(Sta!$A:$A,$A168,Sta!$Q:$Q,"&gt;0.5")/$B168</f>
        <v>1</v>
      </c>
      <c r="G168" s="7">
        <f>COUNTIFS(Sta!$B:$B,$A168,Sta!$Q:$Q,"&gt;0.5")/$C168</f>
        <v>1</v>
      </c>
      <c r="H168" s="12">
        <f>(COUNTIFS(Sta!$A:$A,$A168,Sta!$Q:$Q,"&gt;1.5") +COUNTIFS(Sta!$B:$B,$A168,Sta!$Q:$Q,"&gt;1.5"))/$D168</f>
        <v>0.5</v>
      </c>
      <c r="I168" s="7">
        <f>COUNTIFS(Sta!$A:$A,$A168,Sta!$Q:$Q,"&gt;1.5")/$B168</f>
        <v>0</v>
      </c>
      <c r="J168" s="7">
        <f>COUNTIFS(Sta!$B:$B,$A168,Sta!$Q:$Q,"&gt;1.5")/$C168</f>
        <v>1</v>
      </c>
      <c r="K168" s="12">
        <f>(COUNTIFS(Sta!$A:$A,$A168,Sta!$M:$M,"&gt;0.5") +COUNTIFS(Sta!$B:$B,$A168,Sta!$O:$O,"&gt;0.5"))/$D168</f>
        <v>0</v>
      </c>
      <c r="L168" s="7">
        <f>COUNTIFS(Sta!$A:$A,$A168,Sta!$M:$M,"&gt;0.5")/$B168</f>
        <v>0</v>
      </c>
      <c r="M168" s="7">
        <f>COUNTIFS(Sta!$B:$B,$A168,Sta!$O:$O,"&gt;0.5")/$C168</f>
        <v>0</v>
      </c>
      <c r="N168" s="12">
        <f>(COUNTIFS(Sta!$A:$A,$A168,Sta!$M:$M,"&gt;1.5") +COUNTIFS(Sta!$B:$B,$A168,Sta!$O:$O,"&gt;1.5"))/$D168</f>
        <v>0</v>
      </c>
      <c r="O168" s="7">
        <f>COUNTIFS(Sta!$A:$A,$A168,Sta!$M:$M,"&gt;1.5")/$B168</f>
        <v>0</v>
      </c>
      <c r="P168" s="7">
        <f>COUNTIFS(Sta!$B:$B,$A168,Sta!$O:$O,"&gt;1.5")/$C168</f>
        <v>0</v>
      </c>
      <c r="Q168" s="12">
        <f>(COUNTIFS(Sta!$A:$A,$A168,Sta!$N:$N,"&gt;0.5") +COUNTIFS(Sta!$B:$B,$A168,Sta!$P:$P,"&gt;0.5"))/$D168</f>
        <v>1</v>
      </c>
      <c r="R168" s="7">
        <f>COUNTIFS(Sta!$A:$A,$A168,Sta!$N:$N,"&gt;0.5")/$B168</f>
        <v>1</v>
      </c>
      <c r="S168" s="7">
        <f>COUNTIFS(Sta!$B:$B,$A168,Sta!$P:$P,"&gt;0.5")/$C168</f>
        <v>1</v>
      </c>
      <c r="T168" s="12">
        <f>(COUNTIFS(Sta!$A:$A,$A168,Sta!$N:$N,"&gt;1.5") +COUNTIFS(Sta!$B:$B,$A168,Sta!$P:$P,"&gt;1.5"))/$D168</f>
        <v>0.5</v>
      </c>
      <c r="U168" s="7">
        <f>COUNTIFS(Sta!$A:$A,$A168,Sta!$N:$N,"&gt;1.5")/$B168</f>
        <v>0</v>
      </c>
      <c r="V168" s="7">
        <f>COUNTIFS(Sta!$B:$B,$A168,Sta!$P:$P,"&gt;1.5")/$C168</f>
        <v>1</v>
      </c>
    </row>
    <row r="169" spans="1:22" x14ac:dyDescent="0.3">
      <c r="A169" t="s">
        <v>101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2" t="e">
        <f>(COUNTIFS(Sta!$A:$A,$A169,Sta!$Q:$Q,"&gt;0.5") +COUNTIFS(Sta!$B:$B,$A169,Sta!$Q:$Q,"&gt;0.5"))/$D169</f>
        <v>#DIV/0!</v>
      </c>
      <c r="F169" s="7" t="e">
        <f>COUNTIFS(Sta!$A:$A,$A169,Sta!$Q:$Q,"&gt;0.5")/$B169</f>
        <v>#DIV/0!</v>
      </c>
      <c r="G169" s="7" t="e">
        <f>COUNTIFS(Sta!$B:$B,$A169,Sta!$Q:$Q,"&gt;0.5")/$C169</f>
        <v>#DIV/0!</v>
      </c>
      <c r="H169" s="12" t="e">
        <f>(COUNTIFS(Sta!$A:$A,$A169,Sta!$Q:$Q,"&gt;1.5") +COUNTIFS(Sta!$B:$B,$A169,Sta!$Q:$Q,"&gt;1.5"))/$D169</f>
        <v>#DIV/0!</v>
      </c>
      <c r="I169" s="7" t="e">
        <f>COUNTIFS(Sta!$A:$A,$A169,Sta!$Q:$Q,"&gt;1.5")/$B169</f>
        <v>#DIV/0!</v>
      </c>
      <c r="J169" s="7" t="e">
        <f>COUNTIFS(Sta!$B:$B,$A169,Sta!$Q:$Q,"&gt;1.5")/$C169</f>
        <v>#DIV/0!</v>
      </c>
      <c r="K169" s="12" t="e">
        <f>(COUNTIFS(Sta!$A:$A,$A169,Sta!$M:$M,"&gt;0.5") +COUNTIFS(Sta!$B:$B,$A169,Sta!$O:$O,"&gt;0.5"))/$D169</f>
        <v>#DIV/0!</v>
      </c>
      <c r="L169" s="7" t="e">
        <f>COUNTIFS(Sta!$A:$A,$A169,Sta!$M:$M,"&gt;0.5")/$B169</f>
        <v>#DIV/0!</v>
      </c>
      <c r="M169" s="7" t="e">
        <f>COUNTIFS(Sta!$B:$B,$A169,Sta!$O:$O,"&gt;0.5")/$C169</f>
        <v>#DIV/0!</v>
      </c>
      <c r="N169" s="12" t="e">
        <f>(COUNTIFS(Sta!$A:$A,$A169,Sta!$M:$M,"&gt;1.5") +COUNTIFS(Sta!$B:$B,$A169,Sta!$O:$O,"&gt;1.5"))/$D169</f>
        <v>#DIV/0!</v>
      </c>
      <c r="O169" s="7" t="e">
        <f>COUNTIFS(Sta!$A:$A,$A169,Sta!$M:$M,"&gt;1.5")/$B169</f>
        <v>#DIV/0!</v>
      </c>
      <c r="P169" s="7" t="e">
        <f>COUNTIFS(Sta!$B:$B,$A169,Sta!$O:$O,"&gt;1.5")/$C169</f>
        <v>#DIV/0!</v>
      </c>
      <c r="Q169" s="12" t="e">
        <f>(COUNTIFS(Sta!$A:$A,$A169,Sta!$N:$N,"&gt;0.5") +COUNTIFS(Sta!$B:$B,$A169,Sta!$P:$P,"&gt;0.5"))/$D169</f>
        <v>#DIV/0!</v>
      </c>
      <c r="R169" s="7" t="e">
        <f>COUNTIFS(Sta!$A:$A,$A169,Sta!$N:$N,"&gt;0.5")/$B169</f>
        <v>#DIV/0!</v>
      </c>
      <c r="S169" s="7" t="e">
        <f>COUNTIFS(Sta!$B:$B,$A169,Sta!$P:$P,"&gt;0.5")/$C169</f>
        <v>#DIV/0!</v>
      </c>
      <c r="T169" s="12" t="e">
        <f>(COUNTIFS(Sta!$A:$A,$A169,Sta!$N:$N,"&gt;1.5") +COUNTIFS(Sta!$B:$B,$A169,Sta!$P:$P,"&gt;1.5"))/$D169</f>
        <v>#DIV/0!</v>
      </c>
      <c r="U169" s="7" t="e">
        <f>COUNTIFS(Sta!$A:$A,$A169,Sta!$N:$N,"&gt;1.5")/$B169</f>
        <v>#DIV/0!</v>
      </c>
      <c r="V169" s="7" t="e">
        <f>COUNTIFS(Sta!$B:$B,$A169,Sta!$P:$P,"&gt;1.5")/$C169</f>
        <v>#DIV/0!</v>
      </c>
    </row>
    <row r="170" spans="1:22" x14ac:dyDescent="0.3">
      <c r="A170" t="s">
        <v>332</v>
      </c>
      <c r="B170" s="9">
        <f>COUNTIF(Sta!A:A,A170)</f>
        <v>1</v>
      </c>
      <c r="C170" s="4">
        <f>COUNTIF(Sta!B:B,A170)</f>
        <v>1</v>
      </c>
      <c r="D170" s="4">
        <f t="shared" si="5"/>
        <v>2</v>
      </c>
      <c r="E170" s="12">
        <f>(COUNTIFS(Sta!$A:$A,$A170,Sta!$Q:$Q,"&gt;0.5") +COUNTIFS(Sta!$B:$B,$A170,Sta!$Q:$Q,"&gt;0.5"))/$D170</f>
        <v>1</v>
      </c>
      <c r="F170" s="7">
        <f>COUNTIFS(Sta!$A:$A,$A170,Sta!$Q:$Q,"&gt;0.5")/$B170</f>
        <v>1</v>
      </c>
      <c r="G170" s="7">
        <f>COUNTIFS(Sta!$B:$B,$A170,Sta!$Q:$Q,"&gt;0.5")/$C170</f>
        <v>1</v>
      </c>
      <c r="H170" s="12">
        <f>(COUNTIFS(Sta!$A:$A,$A170,Sta!$Q:$Q,"&gt;1.5") +COUNTIFS(Sta!$B:$B,$A170,Sta!$Q:$Q,"&gt;1.5"))/$D170</f>
        <v>0.5</v>
      </c>
      <c r="I170" s="7">
        <f>COUNTIFS(Sta!$A:$A,$A170,Sta!$Q:$Q,"&gt;1.5")/$B170</f>
        <v>1</v>
      </c>
      <c r="J170" s="7">
        <f>COUNTIFS(Sta!$B:$B,$A170,Sta!$Q:$Q,"&gt;1.5")/$C170</f>
        <v>0</v>
      </c>
      <c r="K170" s="12">
        <f>(COUNTIFS(Sta!$A:$A,$A170,Sta!$M:$M,"&gt;0.5") +COUNTIFS(Sta!$B:$B,$A170,Sta!$O:$O,"&gt;0.5"))/$D170</f>
        <v>1</v>
      </c>
      <c r="L170" s="7">
        <f>COUNTIFS(Sta!$A:$A,$A170,Sta!$M:$M,"&gt;0.5")/$B170</f>
        <v>1</v>
      </c>
      <c r="M170" s="7">
        <f>COUNTIFS(Sta!$B:$B,$A170,Sta!$O:$O,"&gt;0.5")/$C170</f>
        <v>1</v>
      </c>
      <c r="N170" s="12">
        <f>(COUNTIFS(Sta!$A:$A,$A170,Sta!$M:$M,"&gt;1.5") +COUNTIFS(Sta!$B:$B,$A170,Sta!$O:$O,"&gt;1.5"))/$D170</f>
        <v>0</v>
      </c>
      <c r="O170" s="7">
        <f>COUNTIFS(Sta!$A:$A,$A170,Sta!$M:$M,"&gt;1.5")/$B170</f>
        <v>0</v>
      </c>
      <c r="P170" s="7">
        <f>COUNTIFS(Sta!$B:$B,$A170,Sta!$O:$O,"&gt;1.5")/$C170</f>
        <v>0</v>
      </c>
      <c r="Q170" s="12">
        <f>(COUNTIFS(Sta!$A:$A,$A170,Sta!$N:$N,"&gt;0.5") +COUNTIFS(Sta!$B:$B,$A170,Sta!$P:$P,"&gt;0.5"))/$D170</f>
        <v>0.5</v>
      </c>
      <c r="R170" s="7">
        <f>COUNTIFS(Sta!$A:$A,$A170,Sta!$N:$N,"&gt;0.5")/$B170</f>
        <v>1</v>
      </c>
      <c r="S170" s="7">
        <f>COUNTIFS(Sta!$B:$B,$A170,Sta!$P:$P,"&gt;0.5")/$C170</f>
        <v>0</v>
      </c>
      <c r="T170" s="12">
        <f>(COUNTIFS(Sta!$A:$A,$A170,Sta!$N:$N,"&gt;1.5") +COUNTIFS(Sta!$B:$B,$A170,Sta!$P:$P,"&gt;1.5"))/$D170</f>
        <v>0</v>
      </c>
      <c r="U170" s="7">
        <f>COUNTIFS(Sta!$A:$A,$A170,Sta!$N:$N,"&gt;1.5")/$B170</f>
        <v>0</v>
      </c>
      <c r="V170" s="7">
        <f>COUNTIFS(Sta!$B:$B,$A170,Sta!$P:$P,"&gt;1.5")/$C170</f>
        <v>0</v>
      </c>
    </row>
    <row r="171" spans="1:22" x14ac:dyDescent="0.3">
      <c r="A171" t="s">
        <v>517</v>
      </c>
      <c r="B171" s="9">
        <f>COUNTIF(Sta!A:A,A171)</f>
        <v>2</v>
      </c>
      <c r="C171" s="4">
        <f>COUNTIF(Sta!B:B,A171)</f>
        <v>2</v>
      </c>
      <c r="D171" s="4">
        <f t="shared" si="5"/>
        <v>4</v>
      </c>
      <c r="E171" s="12">
        <f>(COUNTIFS(Sta!$A:$A,$A171,Sta!$Q:$Q,"&gt;0.5") +COUNTIFS(Sta!$B:$B,$A171,Sta!$Q:$Q,"&gt;0.5"))/$D171</f>
        <v>1</v>
      </c>
      <c r="F171" s="7">
        <f>COUNTIFS(Sta!$A:$A,$A171,Sta!$Q:$Q,"&gt;0.5")/$B171</f>
        <v>1</v>
      </c>
      <c r="G171" s="7">
        <f>COUNTIFS(Sta!$B:$B,$A171,Sta!$Q:$Q,"&gt;0.5")/$C171</f>
        <v>1</v>
      </c>
      <c r="H171" s="12">
        <f>(COUNTIFS(Sta!$A:$A,$A171,Sta!$Q:$Q,"&gt;1.5") +COUNTIFS(Sta!$B:$B,$A171,Sta!$Q:$Q,"&gt;1.5"))/$D171</f>
        <v>0.25</v>
      </c>
      <c r="I171" s="7">
        <f>COUNTIFS(Sta!$A:$A,$A171,Sta!$Q:$Q,"&gt;1.5")/$B171</f>
        <v>0</v>
      </c>
      <c r="J171" s="7">
        <f>COUNTIFS(Sta!$B:$B,$A171,Sta!$Q:$Q,"&gt;1.5")/$C171</f>
        <v>0.5</v>
      </c>
      <c r="K171" s="12">
        <f>(COUNTIFS(Sta!$A:$A,$A171,Sta!$M:$M,"&gt;0.5") +COUNTIFS(Sta!$B:$B,$A171,Sta!$O:$O,"&gt;0.5"))/$D171</f>
        <v>0</v>
      </c>
      <c r="L171" s="7">
        <f>COUNTIFS(Sta!$A:$A,$A171,Sta!$M:$M,"&gt;0.5")/$B171</f>
        <v>0</v>
      </c>
      <c r="M171" s="7">
        <f>COUNTIFS(Sta!$B:$B,$A171,Sta!$O:$O,"&gt;0.5")/$C171</f>
        <v>0</v>
      </c>
      <c r="N171" s="12">
        <f>(COUNTIFS(Sta!$A:$A,$A171,Sta!$M:$M,"&gt;1.5") +COUNTIFS(Sta!$B:$B,$A171,Sta!$O:$O,"&gt;1.5"))/$D171</f>
        <v>0</v>
      </c>
      <c r="O171" s="7">
        <f>COUNTIFS(Sta!$A:$A,$A171,Sta!$M:$M,"&gt;1.5")/$B171</f>
        <v>0</v>
      </c>
      <c r="P171" s="7">
        <f>COUNTIFS(Sta!$B:$B,$A171,Sta!$O:$O,"&gt;1.5")/$C171</f>
        <v>0</v>
      </c>
      <c r="Q171" s="12">
        <f>(COUNTIFS(Sta!$A:$A,$A171,Sta!$N:$N,"&gt;0.5") +COUNTIFS(Sta!$B:$B,$A171,Sta!$P:$P,"&gt;0.5"))/$D171</f>
        <v>1</v>
      </c>
      <c r="R171" s="7">
        <f>COUNTIFS(Sta!$A:$A,$A171,Sta!$N:$N,"&gt;0.5")/$B171</f>
        <v>1</v>
      </c>
      <c r="S171" s="7">
        <f>COUNTIFS(Sta!$B:$B,$A171,Sta!$P:$P,"&gt;0.5")/$C171</f>
        <v>1</v>
      </c>
      <c r="T171" s="12">
        <f>(COUNTIFS(Sta!$A:$A,$A171,Sta!$N:$N,"&gt;1.5") +COUNTIFS(Sta!$B:$B,$A171,Sta!$P:$P,"&gt;1.5"))/$D171</f>
        <v>0.25</v>
      </c>
      <c r="U171" s="7">
        <f>COUNTIFS(Sta!$A:$A,$A171,Sta!$N:$N,"&gt;1.5")/$B171</f>
        <v>0</v>
      </c>
      <c r="V171" s="7">
        <f>COUNTIFS(Sta!$B:$B,$A171,Sta!$P:$P,"&gt;1.5")/$C171</f>
        <v>0.5</v>
      </c>
    </row>
    <row r="172" spans="1:22" x14ac:dyDescent="0.3">
      <c r="A172" t="s">
        <v>299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2" t="e">
        <f>(COUNTIFS(Sta!$A:$A,$A172,Sta!$Q:$Q,"&gt;0.5") +COUNTIFS(Sta!$B:$B,$A172,Sta!$Q:$Q,"&gt;0.5"))/$D172</f>
        <v>#DIV/0!</v>
      </c>
      <c r="F172" s="7" t="e">
        <f>COUNTIFS(Sta!$A:$A,$A172,Sta!$Q:$Q,"&gt;0.5")/$B172</f>
        <v>#DIV/0!</v>
      </c>
      <c r="G172" s="7" t="e">
        <f>COUNTIFS(Sta!$B:$B,$A172,Sta!$Q:$Q,"&gt;0.5")/$C172</f>
        <v>#DIV/0!</v>
      </c>
      <c r="H172" s="12" t="e">
        <f>(COUNTIFS(Sta!$A:$A,$A172,Sta!$Q:$Q,"&gt;1.5") +COUNTIFS(Sta!$B:$B,$A172,Sta!$Q:$Q,"&gt;1.5"))/$D172</f>
        <v>#DIV/0!</v>
      </c>
      <c r="I172" s="7" t="e">
        <f>COUNTIFS(Sta!$A:$A,$A172,Sta!$Q:$Q,"&gt;1.5")/$B172</f>
        <v>#DIV/0!</v>
      </c>
      <c r="J172" s="7" t="e">
        <f>COUNTIFS(Sta!$B:$B,$A172,Sta!$Q:$Q,"&gt;1.5")/$C172</f>
        <v>#DIV/0!</v>
      </c>
      <c r="K172" s="12" t="e">
        <f>(COUNTIFS(Sta!$A:$A,$A172,Sta!$M:$M,"&gt;0.5") +COUNTIFS(Sta!$B:$B,$A172,Sta!$O:$O,"&gt;0.5"))/$D172</f>
        <v>#DIV/0!</v>
      </c>
      <c r="L172" s="7" t="e">
        <f>COUNTIFS(Sta!$A:$A,$A172,Sta!$M:$M,"&gt;0.5")/$B172</f>
        <v>#DIV/0!</v>
      </c>
      <c r="M172" s="7" t="e">
        <f>COUNTIFS(Sta!$B:$B,$A172,Sta!$O:$O,"&gt;0.5")/$C172</f>
        <v>#DIV/0!</v>
      </c>
      <c r="N172" s="12" t="e">
        <f>(COUNTIFS(Sta!$A:$A,$A172,Sta!$M:$M,"&gt;1.5") +COUNTIFS(Sta!$B:$B,$A172,Sta!$O:$O,"&gt;1.5"))/$D172</f>
        <v>#DIV/0!</v>
      </c>
      <c r="O172" s="7" t="e">
        <f>COUNTIFS(Sta!$A:$A,$A172,Sta!$M:$M,"&gt;1.5")/$B172</f>
        <v>#DIV/0!</v>
      </c>
      <c r="P172" s="7" t="e">
        <f>COUNTIFS(Sta!$B:$B,$A172,Sta!$O:$O,"&gt;1.5")/$C172</f>
        <v>#DIV/0!</v>
      </c>
      <c r="Q172" s="12" t="e">
        <f>(COUNTIFS(Sta!$A:$A,$A172,Sta!$N:$N,"&gt;0.5") +COUNTIFS(Sta!$B:$B,$A172,Sta!$P:$P,"&gt;0.5"))/$D172</f>
        <v>#DIV/0!</v>
      </c>
      <c r="R172" s="7" t="e">
        <f>COUNTIFS(Sta!$A:$A,$A172,Sta!$N:$N,"&gt;0.5")/$B172</f>
        <v>#DIV/0!</v>
      </c>
      <c r="S172" s="7" t="e">
        <f>COUNTIFS(Sta!$B:$B,$A172,Sta!$P:$P,"&gt;0.5")/$C172</f>
        <v>#DIV/0!</v>
      </c>
      <c r="T172" s="12" t="e">
        <f>(COUNTIFS(Sta!$A:$A,$A172,Sta!$N:$N,"&gt;1.5") +COUNTIFS(Sta!$B:$B,$A172,Sta!$P:$P,"&gt;1.5"))/$D172</f>
        <v>#DIV/0!</v>
      </c>
      <c r="U172" s="7" t="e">
        <f>COUNTIFS(Sta!$A:$A,$A172,Sta!$N:$N,"&gt;1.5")/$B172</f>
        <v>#DIV/0!</v>
      </c>
      <c r="V172" s="7" t="e">
        <f>COUNTIFS(Sta!$B:$B,$A172,Sta!$P:$P,"&gt;1.5")/$C172</f>
        <v>#DIV/0!</v>
      </c>
    </row>
    <row r="173" spans="1:22" x14ac:dyDescent="0.3">
      <c r="A173" t="s">
        <v>377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2" t="e">
        <f>(COUNTIFS(Sta!$A:$A,$A173,Sta!$Q:$Q,"&gt;0.5") +COUNTIFS(Sta!$B:$B,$A173,Sta!$Q:$Q,"&gt;0.5"))/$D173</f>
        <v>#DIV/0!</v>
      </c>
      <c r="F173" s="7" t="e">
        <f>COUNTIFS(Sta!$A:$A,$A173,Sta!$Q:$Q,"&gt;0.5")/$B173</f>
        <v>#DIV/0!</v>
      </c>
      <c r="G173" s="7" t="e">
        <f>COUNTIFS(Sta!$B:$B,$A173,Sta!$Q:$Q,"&gt;0.5")/$C173</f>
        <v>#DIV/0!</v>
      </c>
      <c r="H173" s="12" t="e">
        <f>(COUNTIFS(Sta!$A:$A,$A173,Sta!$Q:$Q,"&gt;1.5") +COUNTIFS(Sta!$B:$B,$A173,Sta!$Q:$Q,"&gt;1.5"))/$D173</f>
        <v>#DIV/0!</v>
      </c>
      <c r="I173" s="7" t="e">
        <f>COUNTIFS(Sta!$A:$A,$A173,Sta!$Q:$Q,"&gt;1.5")/$B173</f>
        <v>#DIV/0!</v>
      </c>
      <c r="J173" s="7" t="e">
        <f>COUNTIFS(Sta!$B:$B,$A173,Sta!$Q:$Q,"&gt;1.5")/$C173</f>
        <v>#DIV/0!</v>
      </c>
      <c r="K173" s="12" t="e">
        <f>(COUNTIFS(Sta!$A:$A,$A173,Sta!$M:$M,"&gt;0.5") +COUNTIFS(Sta!$B:$B,$A173,Sta!$O:$O,"&gt;0.5"))/$D173</f>
        <v>#DIV/0!</v>
      </c>
      <c r="L173" s="7" t="e">
        <f>COUNTIFS(Sta!$A:$A,$A173,Sta!$M:$M,"&gt;0.5")/$B173</f>
        <v>#DIV/0!</v>
      </c>
      <c r="M173" s="7" t="e">
        <f>COUNTIFS(Sta!$B:$B,$A173,Sta!$O:$O,"&gt;0.5")/$C173</f>
        <v>#DIV/0!</v>
      </c>
      <c r="N173" s="12" t="e">
        <f>(COUNTIFS(Sta!$A:$A,$A173,Sta!$M:$M,"&gt;1.5") +COUNTIFS(Sta!$B:$B,$A173,Sta!$O:$O,"&gt;1.5"))/$D173</f>
        <v>#DIV/0!</v>
      </c>
      <c r="O173" s="7" t="e">
        <f>COUNTIFS(Sta!$A:$A,$A173,Sta!$M:$M,"&gt;1.5")/$B173</f>
        <v>#DIV/0!</v>
      </c>
      <c r="P173" s="7" t="e">
        <f>COUNTIFS(Sta!$B:$B,$A173,Sta!$O:$O,"&gt;1.5")/$C173</f>
        <v>#DIV/0!</v>
      </c>
      <c r="Q173" s="12" t="e">
        <f>(COUNTIFS(Sta!$A:$A,$A173,Sta!$N:$N,"&gt;0.5") +COUNTIFS(Sta!$B:$B,$A173,Sta!$P:$P,"&gt;0.5"))/$D173</f>
        <v>#DIV/0!</v>
      </c>
      <c r="R173" s="7" t="e">
        <f>COUNTIFS(Sta!$A:$A,$A173,Sta!$N:$N,"&gt;0.5")/$B173</f>
        <v>#DIV/0!</v>
      </c>
      <c r="S173" s="7" t="e">
        <f>COUNTIFS(Sta!$B:$B,$A173,Sta!$P:$P,"&gt;0.5")/$C173</f>
        <v>#DIV/0!</v>
      </c>
      <c r="T173" s="12" t="e">
        <f>(COUNTIFS(Sta!$A:$A,$A173,Sta!$N:$N,"&gt;1.5") +COUNTIFS(Sta!$B:$B,$A173,Sta!$P:$P,"&gt;1.5"))/$D173</f>
        <v>#DIV/0!</v>
      </c>
      <c r="U173" s="7" t="e">
        <f>COUNTIFS(Sta!$A:$A,$A173,Sta!$N:$N,"&gt;1.5")/$B173</f>
        <v>#DIV/0!</v>
      </c>
      <c r="V173" s="7" t="e">
        <f>COUNTIFS(Sta!$B:$B,$A173,Sta!$P:$P,"&gt;1.5")/$C173</f>
        <v>#DIV/0!</v>
      </c>
    </row>
    <row r="174" spans="1:22" x14ac:dyDescent="0.3">
      <c r="A174" t="s">
        <v>634</v>
      </c>
      <c r="B174" s="9">
        <f>COUNTIF(Sta!A:A,A174)</f>
        <v>1</v>
      </c>
      <c r="C174" s="4">
        <f>COUNTIF(Sta!B:B,A174)</f>
        <v>1</v>
      </c>
      <c r="D174" s="4">
        <f t="shared" si="5"/>
        <v>2</v>
      </c>
      <c r="E174" s="12">
        <f>(COUNTIFS(Sta!$A:$A,$A174,Sta!$Q:$Q,"&gt;0.5") +COUNTIFS(Sta!$B:$B,$A174,Sta!$Q:$Q,"&gt;0.5"))/$D174</f>
        <v>0</v>
      </c>
      <c r="F174" s="7">
        <f>COUNTIFS(Sta!$A:$A,$A174,Sta!$Q:$Q,"&gt;0.5")/$B174</f>
        <v>0</v>
      </c>
      <c r="G174" s="7">
        <f>COUNTIFS(Sta!$B:$B,$A174,Sta!$Q:$Q,"&gt;0.5")/$C174</f>
        <v>0</v>
      </c>
      <c r="H174" s="12">
        <f>(COUNTIFS(Sta!$A:$A,$A174,Sta!$Q:$Q,"&gt;1.5") +COUNTIFS(Sta!$B:$B,$A174,Sta!$Q:$Q,"&gt;1.5"))/$D174</f>
        <v>0</v>
      </c>
      <c r="I174" s="7">
        <f>COUNTIFS(Sta!$A:$A,$A174,Sta!$Q:$Q,"&gt;1.5")/$B174</f>
        <v>0</v>
      </c>
      <c r="J174" s="7">
        <f>COUNTIFS(Sta!$B:$B,$A174,Sta!$Q:$Q,"&gt;1.5")/$C174</f>
        <v>0</v>
      </c>
      <c r="K174" s="12">
        <f>(COUNTIFS(Sta!$A:$A,$A174,Sta!$M:$M,"&gt;0.5") +COUNTIFS(Sta!$B:$B,$A174,Sta!$O:$O,"&gt;0.5"))/$D174</f>
        <v>0</v>
      </c>
      <c r="L174" s="7">
        <f>COUNTIFS(Sta!$A:$A,$A174,Sta!$M:$M,"&gt;0.5")/$B174</f>
        <v>0</v>
      </c>
      <c r="M174" s="7">
        <f>COUNTIFS(Sta!$B:$B,$A174,Sta!$O:$O,"&gt;0.5")/$C174</f>
        <v>0</v>
      </c>
      <c r="N174" s="12">
        <f>(COUNTIFS(Sta!$A:$A,$A174,Sta!$M:$M,"&gt;1.5") +COUNTIFS(Sta!$B:$B,$A174,Sta!$O:$O,"&gt;1.5"))/$D174</f>
        <v>0</v>
      </c>
      <c r="O174" s="7">
        <f>COUNTIFS(Sta!$A:$A,$A174,Sta!$M:$M,"&gt;1.5")/$B174</f>
        <v>0</v>
      </c>
      <c r="P174" s="7">
        <f>COUNTIFS(Sta!$B:$B,$A174,Sta!$O:$O,"&gt;1.5")/$C174</f>
        <v>0</v>
      </c>
      <c r="Q174" s="12">
        <f>(COUNTIFS(Sta!$A:$A,$A174,Sta!$N:$N,"&gt;0.5") +COUNTIFS(Sta!$B:$B,$A174,Sta!$P:$P,"&gt;0.5"))/$D174</f>
        <v>0</v>
      </c>
      <c r="R174" s="7">
        <f>COUNTIFS(Sta!$A:$A,$A174,Sta!$N:$N,"&gt;0.5")/$B174</f>
        <v>0</v>
      </c>
      <c r="S174" s="7">
        <f>COUNTIFS(Sta!$B:$B,$A174,Sta!$P:$P,"&gt;0.5")/$C174</f>
        <v>0</v>
      </c>
      <c r="T174" s="12">
        <f>(COUNTIFS(Sta!$A:$A,$A174,Sta!$N:$N,"&gt;1.5") +COUNTIFS(Sta!$B:$B,$A174,Sta!$P:$P,"&gt;1.5"))/$D174</f>
        <v>0</v>
      </c>
      <c r="U174" s="7">
        <f>COUNTIFS(Sta!$A:$A,$A174,Sta!$N:$N,"&gt;1.5")/$B174</f>
        <v>0</v>
      </c>
      <c r="V174" s="7">
        <f>COUNTIFS(Sta!$B:$B,$A174,Sta!$P:$P,"&gt;1.5")/$C174</f>
        <v>0</v>
      </c>
    </row>
    <row r="175" spans="1:22" x14ac:dyDescent="0.3">
      <c r="A175" t="s">
        <v>22</v>
      </c>
      <c r="B175" s="9">
        <f>COUNTIF(Sta!A:A,A175)</f>
        <v>0</v>
      </c>
      <c r="C175" s="4">
        <f>COUNTIF(Sta!B:B,A175)</f>
        <v>1</v>
      </c>
      <c r="D175" s="4">
        <f t="shared" si="5"/>
        <v>1</v>
      </c>
      <c r="E175" s="12">
        <f>(COUNTIFS(Sta!$A:$A,$A175,Sta!$Q:$Q,"&gt;0.5") +COUNTIFS(Sta!$B:$B,$A175,Sta!$Q:$Q,"&gt;0.5"))/$D175</f>
        <v>0</v>
      </c>
      <c r="F175" s="7" t="e">
        <f>COUNTIFS(Sta!$A:$A,$A175,Sta!$Q:$Q,"&gt;0.5")/$B175</f>
        <v>#DIV/0!</v>
      </c>
      <c r="G175" s="7">
        <f>COUNTIFS(Sta!$B:$B,$A175,Sta!$Q:$Q,"&gt;0.5")/$C175</f>
        <v>0</v>
      </c>
      <c r="H175" s="12">
        <f>(COUNTIFS(Sta!$A:$A,$A175,Sta!$Q:$Q,"&gt;1.5") +COUNTIFS(Sta!$B:$B,$A175,Sta!$Q:$Q,"&gt;1.5"))/$D175</f>
        <v>0</v>
      </c>
      <c r="I175" s="7" t="e">
        <f>COUNTIFS(Sta!$A:$A,$A175,Sta!$Q:$Q,"&gt;1.5")/$B175</f>
        <v>#DIV/0!</v>
      </c>
      <c r="J175" s="7">
        <f>COUNTIFS(Sta!$B:$B,$A175,Sta!$Q:$Q,"&gt;1.5")/$C175</f>
        <v>0</v>
      </c>
      <c r="K175" s="12">
        <f>(COUNTIFS(Sta!$A:$A,$A175,Sta!$M:$M,"&gt;0.5") +COUNTIFS(Sta!$B:$B,$A175,Sta!$O:$O,"&gt;0.5"))/$D175</f>
        <v>0</v>
      </c>
      <c r="L175" s="7" t="e">
        <f>COUNTIFS(Sta!$A:$A,$A175,Sta!$M:$M,"&gt;0.5")/$B175</f>
        <v>#DIV/0!</v>
      </c>
      <c r="M175" s="7">
        <f>COUNTIFS(Sta!$B:$B,$A175,Sta!$O:$O,"&gt;0.5")/$C175</f>
        <v>0</v>
      </c>
      <c r="N175" s="12">
        <f>(COUNTIFS(Sta!$A:$A,$A175,Sta!$M:$M,"&gt;1.5") +COUNTIFS(Sta!$B:$B,$A175,Sta!$O:$O,"&gt;1.5"))/$D175</f>
        <v>0</v>
      </c>
      <c r="O175" s="7" t="e">
        <f>COUNTIFS(Sta!$A:$A,$A175,Sta!$M:$M,"&gt;1.5")/$B175</f>
        <v>#DIV/0!</v>
      </c>
      <c r="P175" s="7">
        <f>COUNTIFS(Sta!$B:$B,$A175,Sta!$O:$O,"&gt;1.5")/$C175</f>
        <v>0</v>
      </c>
      <c r="Q175" s="12">
        <f>(COUNTIFS(Sta!$A:$A,$A175,Sta!$N:$N,"&gt;0.5") +COUNTIFS(Sta!$B:$B,$A175,Sta!$P:$P,"&gt;0.5"))/$D175</f>
        <v>0</v>
      </c>
      <c r="R175" s="7" t="e">
        <f>COUNTIFS(Sta!$A:$A,$A175,Sta!$N:$N,"&gt;0.5")/$B175</f>
        <v>#DIV/0!</v>
      </c>
      <c r="S175" s="7">
        <f>COUNTIFS(Sta!$B:$B,$A175,Sta!$P:$P,"&gt;0.5")/$C175</f>
        <v>0</v>
      </c>
      <c r="T175" s="12">
        <f>(COUNTIFS(Sta!$A:$A,$A175,Sta!$N:$N,"&gt;1.5") +COUNTIFS(Sta!$B:$B,$A175,Sta!$P:$P,"&gt;1.5"))/$D175</f>
        <v>0</v>
      </c>
      <c r="U175" s="7" t="e">
        <f>COUNTIFS(Sta!$A:$A,$A175,Sta!$N:$N,"&gt;1.5")/$B175</f>
        <v>#DIV/0!</v>
      </c>
      <c r="V175" s="7">
        <f>COUNTIFS(Sta!$B:$B,$A175,Sta!$P:$P,"&gt;1.5")/$C175</f>
        <v>0</v>
      </c>
    </row>
    <row r="176" spans="1:22" x14ac:dyDescent="0.3">
      <c r="A176" t="s">
        <v>169</v>
      </c>
      <c r="B176" s="9">
        <f>COUNTIF(Sta!A:A,A176)</f>
        <v>1</v>
      </c>
      <c r="C176" s="4">
        <f>COUNTIF(Sta!B:B,A176)</f>
        <v>0</v>
      </c>
      <c r="D176" s="4">
        <f t="shared" si="5"/>
        <v>1</v>
      </c>
      <c r="E176" s="12">
        <f>(COUNTIFS(Sta!$A:$A,$A176,Sta!$Q:$Q,"&gt;0.5") +COUNTIFS(Sta!$B:$B,$A176,Sta!$Q:$Q,"&gt;0.5"))/$D176</f>
        <v>1</v>
      </c>
      <c r="F176" s="7">
        <f>COUNTIFS(Sta!$A:$A,$A176,Sta!$Q:$Q,"&gt;0.5")/$B176</f>
        <v>1</v>
      </c>
      <c r="G176" s="7" t="e">
        <f>COUNTIFS(Sta!$B:$B,$A176,Sta!$Q:$Q,"&gt;0.5")/$C176</f>
        <v>#DIV/0!</v>
      </c>
      <c r="H176" s="12">
        <f>(COUNTIFS(Sta!$A:$A,$A176,Sta!$Q:$Q,"&gt;1.5") +COUNTIFS(Sta!$B:$B,$A176,Sta!$Q:$Q,"&gt;1.5"))/$D176</f>
        <v>1</v>
      </c>
      <c r="I176" s="7">
        <f>COUNTIFS(Sta!$A:$A,$A176,Sta!$Q:$Q,"&gt;1.5")/$B176</f>
        <v>1</v>
      </c>
      <c r="J176" s="7" t="e">
        <f>COUNTIFS(Sta!$B:$B,$A176,Sta!$Q:$Q,"&gt;1.5")/$C176</f>
        <v>#DIV/0!</v>
      </c>
      <c r="K176" s="12">
        <f>(COUNTIFS(Sta!$A:$A,$A176,Sta!$M:$M,"&gt;0.5") +COUNTIFS(Sta!$B:$B,$A176,Sta!$O:$O,"&gt;0.5"))/$D176</f>
        <v>1</v>
      </c>
      <c r="L176" s="7">
        <f>COUNTIFS(Sta!$A:$A,$A176,Sta!$M:$M,"&gt;0.5")/$B176</f>
        <v>1</v>
      </c>
      <c r="M176" s="7" t="e">
        <f>COUNTIFS(Sta!$B:$B,$A176,Sta!$O:$O,"&gt;0.5")/$C176</f>
        <v>#DIV/0!</v>
      </c>
      <c r="N176" s="12">
        <f>(COUNTIFS(Sta!$A:$A,$A176,Sta!$M:$M,"&gt;1.5") +COUNTIFS(Sta!$B:$B,$A176,Sta!$O:$O,"&gt;1.5"))/$D176</f>
        <v>1</v>
      </c>
      <c r="O176" s="7">
        <f>COUNTIFS(Sta!$A:$A,$A176,Sta!$M:$M,"&gt;1.5")/$B176</f>
        <v>1</v>
      </c>
      <c r="P176" s="7" t="e">
        <f>COUNTIFS(Sta!$B:$B,$A176,Sta!$O:$O,"&gt;1.5")/$C176</f>
        <v>#DIV/0!</v>
      </c>
      <c r="Q176" s="12">
        <f>(COUNTIFS(Sta!$A:$A,$A176,Sta!$N:$N,"&gt;0.5") +COUNTIFS(Sta!$B:$B,$A176,Sta!$P:$P,"&gt;0.5"))/$D176</f>
        <v>0</v>
      </c>
      <c r="R176" s="7">
        <f>COUNTIFS(Sta!$A:$A,$A176,Sta!$N:$N,"&gt;0.5")/$B176</f>
        <v>0</v>
      </c>
      <c r="S176" s="7" t="e">
        <f>COUNTIFS(Sta!$B:$B,$A176,Sta!$P:$P,"&gt;0.5")/$C176</f>
        <v>#DIV/0!</v>
      </c>
      <c r="T176" s="12">
        <f>(COUNTIFS(Sta!$A:$A,$A176,Sta!$N:$N,"&gt;1.5") +COUNTIFS(Sta!$B:$B,$A176,Sta!$P:$P,"&gt;1.5"))/$D176</f>
        <v>0</v>
      </c>
      <c r="U176" s="7">
        <f>COUNTIFS(Sta!$A:$A,$A176,Sta!$N:$N,"&gt;1.5")/$B176</f>
        <v>0</v>
      </c>
      <c r="V176" s="7" t="e">
        <f>COUNTIFS(Sta!$B:$B,$A176,Sta!$P:$P,"&gt;1.5")/$C176</f>
        <v>#DIV/0!</v>
      </c>
    </row>
    <row r="177" spans="1:22" x14ac:dyDescent="0.3">
      <c r="A177" t="s">
        <v>224</v>
      </c>
      <c r="B177" s="9">
        <f>COUNTIF(Sta!A:A,A177)</f>
        <v>1</v>
      </c>
      <c r="C177" s="4">
        <f>COUNTIF(Sta!B:B,A177)</f>
        <v>1</v>
      </c>
      <c r="D177" s="4">
        <f t="shared" si="5"/>
        <v>2</v>
      </c>
      <c r="E177" s="12">
        <f>(COUNTIFS(Sta!$A:$A,$A177,Sta!$Q:$Q,"&gt;0.5") +COUNTIFS(Sta!$B:$B,$A177,Sta!$Q:$Q,"&gt;0.5"))/$D177</f>
        <v>1</v>
      </c>
      <c r="F177" s="7">
        <f>COUNTIFS(Sta!$A:$A,$A177,Sta!$Q:$Q,"&gt;0.5")/$B177</f>
        <v>1</v>
      </c>
      <c r="G177" s="7">
        <f>COUNTIFS(Sta!$B:$B,$A177,Sta!$Q:$Q,"&gt;0.5")/$C177</f>
        <v>1</v>
      </c>
      <c r="H177" s="12">
        <f>(COUNTIFS(Sta!$A:$A,$A177,Sta!$Q:$Q,"&gt;1.5") +COUNTIFS(Sta!$B:$B,$A177,Sta!$Q:$Q,"&gt;1.5"))/$D177</f>
        <v>0</v>
      </c>
      <c r="I177" s="7">
        <f>COUNTIFS(Sta!$A:$A,$A177,Sta!$Q:$Q,"&gt;1.5")/$B177</f>
        <v>0</v>
      </c>
      <c r="J177" s="7">
        <f>COUNTIFS(Sta!$B:$B,$A177,Sta!$Q:$Q,"&gt;1.5")/$C177</f>
        <v>0</v>
      </c>
      <c r="K177" s="12">
        <f>(COUNTIFS(Sta!$A:$A,$A177,Sta!$M:$M,"&gt;0.5") +COUNTIFS(Sta!$B:$B,$A177,Sta!$O:$O,"&gt;0.5"))/$D177</f>
        <v>1</v>
      </c>
      <c r="L177" s="7">
        <f>COUNTIFS(Sta!$A:$A,$A177,Sta!$M:$M,"&gt;0.5")/$B177</f>
        <v>1</v>
      </c>
      <c r="M177" s="7">
        <f>COUNTIFS(Sta!$B:$B,$A177,Sta!$O:$O,"&gt;0.5")/$C177</f>
        <v>1</v>
      </c>
      <c r="N177" s="12">
        <f>(COUNTIFS(Sta!$A:$A,$A177,Sta!$M:$M,"&gt;1.5") +COUNTIFS(Sta!$B:$B,$A177,Sta!$O:$O,"&gt;1.5"))/$D177</f>
        <v>0</v>
      </c>
      <c r="O177" s="7">
        <f>COUNTIFS(Sta!$A:$A,$A177,Sta!$M:$M,"&gt;1.5")/$B177</f>
        <v>0</v>
      </c>
      <c r="P177" s="7">
        <f>COUNTIFS(Sta!$B:$B,$A177,Sta!$O:$O,"&gt;1.5")/$C177</f>
        <v>0</v>
      </c>
      <c r="Q177" s="12">
        <f>(COUNTIFS(Sta!$A:$A,$A177,Sta!$N:$N,"&gt;0.5") +COUNTIFS(Sta!$B:$B,$A177,Sta!$P:$P,"&gt;0.5"))/$D177</f>
        <v>0</v>
      </c>
      <c r="R177" s="7">
        <f>COUNTIFS(Sta!$A:$A,$A177,Sta!$N:$N,"&gt;0.5")/$B177</f>
        <v>0</v>
      </c>
      <c r="S177" s="7">
        <f>COUNTIFS(Sta!$B:$B,$A177,Sta!$P:$P,"&gt;0.5")/$C177</f>
        <v>0</v>
      </c>
      <c r="T177" s="12">
        <f>(COUNTIFS(Sta!$A:$A,$A177,Sta!$N:$N,"&gt;1.5") +COUNTIFS(Sta!$B:$B,$A177,Sta!$P:$P,"&gt;1.5"))/$D177</f>
        <v>0</v>
      </c>
      <c r="U177" s="7">
        <f>COUNTIFS(Sta!$A:$A,$A177,Sta!$N:$N,"&gt;1.5")/$B177</f>
        <v>0</v>
      </c>
      <c r="V177" s="7">
        <f>COUNTIFS(Sta!$B:$B,$A177,Sta!$P:$P,"&gt;1.5")/$C177</f>
        <v>0</v>
      </c>
    </row>
    <row r="178" spans="1:22" x14ac:dyDescent="0.3">
      <c r="A178" t="s">
        <v>394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2" t="e">
        <f>(COUNTIFS(Sta!$A:$A,$A178,Sta!$Q:$Q,"&gt;0.5") +COUNTIFS(Sta!$B:$B,$A178,Sta!$Q:$Q,"&gt;0.5"))/$D178</f>
        <v>#DIV/0!</v>
      </c>
      <c r="F178" s="7" t="e">
        <f>COUNTIFS(Sta!$A:$A,$A178,Sta!$Q:$Q,"&gt;0.5")/$B178</f>
        <v>#DIV/0!</v>
      </c>
      <c r="G178" s="7" t="e">
        <f>COUNTIFS(Sta!$B:$B,$A178,Sta!$Q:$Q,"&gt;0.5")/$C178</f>
        <v>#DIV/0!</v>
      </c>
      <c r="H178" s="12" t="e">
        <f>(COUNTIFS(Sta!$A:$A,$A178,Sta!$Q:$Q,"&gt;1.5") +COUNTIFS(Sta!$B:$B,$A178,Sta!$Q:$Q,"&gt;1.5"))/$D178</f>
        <v>#DIV/0!</v>
      </c>
      <c r="I178" s="7" t="e">
        <f>COUNTIFS(Sta!$A:$A,$A178,Sta!$Q:$Q,"&gt;1.5")/$B178</f>
        <v>#DIV/0!</v>
      </c>
      <c r="J178" s="7" t="e">
        <f>COUNTIFS(Sta!$B:$B,$A178,Sta!$Q:$Q,"&gt;1.5")/$C178</f>
        <v>#DIV/0!</v>
      </c>
      <c r="K178" s="12" t="e">
        <f>(COUNTIFS(Sta!$A:$A,$A178,Sta!$M:$M,"&gt;0.5") +COUNTIFS(Sta!$B:$B,$A178,Sta!$O:$O,"&gt;0.5"))/$D178</f>
        <v>#DIV/0!</v>
      </c>
      <c r="L178" s="7" t="e">
        <f>COUNTIFS(Sta!$A:$A,$A178,Sta!$M:$M,"&gt;0.5")/$B178</f>
        <v>#DIV/0!</v>
      </c>
      <c r="M178" s="7" t="e">
        <f>COUNTIFS(Sta!$B:$B,$A178,Sta!$O:$O,"&gt;0.5")/$C178</f>
        <v>#DIV/0!</v>
      </c>
      <c r="N178" s="12" t="e">
        <f>(COUNTIFS(Sta!$A:$A,$A178,Sta!$M:$M,"&gt;1.5") +COUNTIFS(Sta!$B:$B,$A178,Sta!$O:$O,"&gt;1.5"))/$D178</f>
        <v>#DIV/0!</v>
      </c>
      <c r="O178" s="7" t="e">
        <f>COUNTIFS(Sta!$A:$A,$A178,Sta!$M:$M,"&gt;1.5")/$B178</f>
        <v>#DIV/0!</v>
      </c>
      <c r="P178" s="7" t="e">
        <f>COUNTIFS(Sta!$B:$B,$A178,Sta!$O:$O,"&gt;1.5")/$C178</f>
        <v>#DIV/0!</v>
      </c>
      <c r="Q178" s="12" t="e">
        <f>(COUNTIFS(Sta!$A:$A,$A178,Sta!$N:$N,"&gt;0.5") +COUNTIFS(Sta!$B:$B,$A178,Sta!$P:$P,"&gt;0.5"))/$D178</f>
        <v>#DIV/0!</v>
      </c>
      <c r="R178" s="7" t="e">
        <f>COUNTIFS(Sta!$A:$A,$A178,Sta!$N:$N,"&gt;0.5")/$B178</f>
        <v>#DIV/0!</v>
      </c>
      <c r="S178" s="7" t="e">
        <f>COUNTIFS(Sta!$B:$B,$A178,Sta!$P:$P,"&gt;0.5")/$C178</f>
        <v>#DIV/0!</v>
      </c>
      <c r="T178" s="12" t="e">
        <f>(COUNTIFS(Sta!$A:$A,$A178,Sta!$N:$N,"&gt;1.5") +COUNTIFS(Sta!$B:$B,$A178,Sta!$P:$P,"&gt;1.5"))/$D178</f>
        <v>#DIV/0!</v>
      </c>
      <c r="U178" s="7" t="e">
        <f>COUNTIFS(Sta!$A:$A,$A178,Sta!$N:$N,"&gt;1.5")/$B178</f>
        <v>#DIV/0!</v>
      </c>
      <c r="V178" s="7" t="e">
        <f>COUNTIFS(Sta!$B:$B,$A178,Sta!$P:$P,"&gt;1.5")/$C178</f>
        <v>#DIV/0!</v>
      </c>
    </row>
    <row r="179" spans="1:22" x14ac:dyDescent="0.3">
      <c r="A179" t="s">
        <v>651</v>
      </c>
      <c r="B179" s="9">
        <f>COUNTIF(Sta!A:A,A179)</f>
        <v>10</v>
      </c>
      <c r="C179" s="4">
        <f>COUNTIF(Sta!B:B,A179)</f>
        <v>8</v>
      </c>
      <c r="D179" s="4">
        <f t="shared" si="5"/>
        <v>18</v>
      </c>
      <c r="E179" s="12">
        <f>(COUNTIFS(Sta!$A:$A,$A179,Sta!$Q:$Q,"&gt;0.5") +COUNTIFS(Sta!$B:$B,$A179,Sta!$Q:$Q,"&gt;0.5"))/$D179</f>
        <v>0.66666666666666663</v>
      </c>
      <c r="F179" s="7">
        <f>COUNTIFS(Sta!$A:$A,$A179,Sta!$Q:$Q,"&gt;0.5")/$B179</f>
        <v>0.5</v>
      </c>
      <c r="G179" s="7">
        <f>COUNTIFS(Sta!$B:$B,$A179,Sta!$Q:$Q,"&gt;0.5")/$C179</f>
        <v>0.875</v>
      </c>
      <c r="H179" s="12">
        <f>(COUNTIFS(Sta!$A:$A,$A179,Sta!$Q:$Q,"&gt;1.5") +COUNTIFS(Sta!$B:$B,$A179,Sta!$Q:$Q,"&gt;1.5"))/$D179</f>
        <v>0.3888888888888889</v>
      </c>
      <c r="I179" s="7">
        <f>COUNTIFS(Sta!$A:$A,$A179,Sta!$Q:$Q,"&gt;1.5")/$B179</f>
        <v>0.2</v>
      </c>
      <c r="J179" s="7">
        <f>COUNTIFS(Sta!$B:$B,$A179,Sta!$Q:$Q,"&gt;1.5")/$C179</f>
        <v>0.625</v>
      </c>
      <c r="K179" s="12">
        <f>(COUNTIFS(Sta!$A:$A,$A179,Sta!$M:$M,"&gt;0.5") +COUNTIFS(Sta!$B:$B,$A179,Sta!$O:$O,"&gt;0.5"))/$D179</f>
        <v>0.3888888888888889</v>
      </c>
      <c r="L179" s="7">
        <f>COUNTIFS(Sta!$A:$A,$A179,Sta!$M:$M,"&gt;0.5")/$B179</f>
        <v>0.3</v>
      </c>
      <c r="M179" s="7">
        <f>COUNTIFS(Sta!$B:$B,$A179,Sta!$O:$O,"&gt;0.5")/$C179</f>
        <v>0.5</v>
      </c>
      <c r="N179" s="12">
        <f>(COUNTIFS(Sta!$A:$A,$A179,Sta!$M:$M,"&gt;1.5") +COUNTIFS(Sta!$B:$B,$A179,Sta!$O:$O,"&gt;1.5"))/$D179</f>
        <v>0.1111111111111111</v>
      </c>
      <c r="O179" s="7">
        <f>COUNTIFS(Sta!$A:$A,$A179,Sta!$M:$M,"&gt;1.5")/$B179</f>
        <v>0</v>
      </c>
      <c r="P179" s="7">
        <f>COUNTIFS(Sta!$B:$B,$A179,Sta!$O:$O,"&gt;1.5")/$C179</f>
        <v>0.25</v>
      </c>
      <c r="Q179" s="12">
        <f>(COUNTIFS(Sta!$A:$A,$A179,Sta!$N:$N,"&gt;0.5") +COUNTIFS(Sta!$B:$B,$A179,Sta!$P:$P,"&gt;0.5"))/$D179</f>
        <v>0.55555555555555558</v>
      </c>
      <c r="R179" s="7">
        <f>COUNTIFS(Sta!$A:$A,$A179,Sta!$N:$N,"&gt;0.5")/$B179</f>
        <v>0.3</v>
      </c>
      <c r="S179" s="7">
        <f>COUNTIFS(Sta!$B:$B,$A179,Sta!$P:$P,"&gt;0.5")/$C179</f>
        <v>0.875</v>
      </c>
      <c r="T179" s="12">
        <f>(COUNTIFS(Sta!$A:$A,$A179,Sta!$N:$N,"&gt;1.5") +COUNTIFS(Sta!$B:$B,$A179,Sta!$P:$P,"&gt;1.5"))/$D179</f>
        <v>0.33333333333333331</v>
      </c>
      <c r="U179" s="7">
        <f>COUNTIFS(Sta!$A:$A,$A179,Sta!$N:$N,"&gt;1.5")/$B179</f>
        <v>0.1</v>
      </c>
      <c r="V179" s="7">
        <f>COUNTIFS(Sta!$B:$B,$A179,Sta!$P:$P,"&gt;1.5")/$C179</f>
        <v>0.625</v>
      </c>
    </row>
    <row r="180" spans="1:22" x14ac:dyDescent="0.3">
      <c r="A180" t="s">
        <v>378</v>
      </c>
      <c r="B180" s="9">
        <f>COUNTIF(Sta!A:A,A180)</f>
        <v>0</v>
      </c>
      <c r="C180" s="4">
        <f>COUNTIF(Sta!B:B,A180)</f>
        <v>1</v>
      </c>
      <c r="D180" s="4">
        <f t="shared" si="5"/>
        <v>1</v>
      </c>
      <c r="E180" s="12">
        <f>(COUNTIFS(Sta!$A:$A,$A180,Sta!$Q:$Q,"&gt;0.5") +COUNTIFS(Sta!$B:$B,$A180,Sta!$Q:$Q,"&gt;0.5"))/$D180</f>
        <v>1</v>
      </c>
      <c r="F180" s="7" t="e">
        <f>COUNTIFS(Sta!$A:$A,$A180,Sta!$Q:$Q,"&gt;0.5")/$B180</f>
        <v>#DIV/0!</v>
      </c>
      <c r="G180" s="7">
        <f>COUNTIFS(Sta!$B:$B,$A180,Sta!$Q:$Q,"&gt;0.5")/$C180</f>
        <v>1</v>
      </c>
      <c r="H180" s="12">
        <f>(COUNTIFS(Sta!$A:$A,$A180,Sta!$Q:$Q,"&gt;1.5") +COUNTIFS(Sta!$B:$B,$A180,Sta!$Q:$Q,"&gt;1.5"))/$D180</f>
        <v>0</v>
      </c>
      <c r="I180" s="7" t="e">
        <f>COUNTIFS(Sta!$A:$A,$A180,Sta!$Q:$Q,"&gt;1.5")/$B180</f>
        <v>#DIV/0!</v>
      </c>
      <c r="J180" s="7">
        <f>COUNTIFS(Sta!$B:$B,$A180,Sta!$Q:$Q,"&gt;1.5")/$C180</f>
        <v>0</v>
      </c>
      <c r="K180" s="12">
        <f>(COUNTIFS(Sta!$A:$A,$A180,Sta!$M:$M,"&gt;0.5") +COUNTIFS(Sta!$B:$B,$A180,Sta!$O:$O,"&gt;0.5"))/$D180</f>
        <v>1</v>
      </c>
      <c r="L180" s="7" t="e">
        <f>COUNTIFS(Sta!$A:$A,$A180,Sta!$M:$M,"&gt;0.5")/$B180</f>
        <v>#DIV/0!</v>
      </c>
      <c r="M180" s="7">
        <f>COUNTIFS(Sta!$B:$B,$A180,Sta!$O:$O,"&gt;0.5")/$C180</f>
        <v>1</v>
      </c>
      <c r="N180" s="12">
        <f>(COUNTIFS(Sta!$A:$A,$A180,Sta!$M:$M,"&gt;1.5") +COUNTIFS(Sta!$B:$B,$A180,Sta!$O:$O,"&gt;1.5"))/$D180</f>
        <v>0</v>
      </c>
      <c r="O180" s="7" t="e">
        <f>COUNTIFS(Sta!$A:$A,$A180,Sta!$M:$M,"&gt;1.5")/$B180</f>
        <v>#DIV/0!</v>
      </c>
      <c r="P180" s="7">
        <f>COUNTIFS(Sta!$B:$B,$A180,Sta!$O:$O,"&gt;1.5")/$C180</f>
        <v>0</v>
      </c>
      <c r="Q180" s="12">
        <f>(COUNTIFS(Sta!$A:$A,$A180,Sta!$N:$N,"&gt;0.5") +COUNTIFS(Sta!$B:$B,$A180,Sta!$P:$P,"&gt;0.5"))/$D180</f>
        <v>0</v>
      </c>
      <c r="R180" s="7" t="e">
        <f>COUNTIFS(Sta!$A:$A,$A180,Sta!$N:$N,"&gt;0.5")/$B180</f>
        <v>#DIV/0!</v>
      </c>
      <c r="S180" s="7">
        <f>COUNTIFS(Sta!$B:$B,$A180,Sta!$P:$P,"&gt;0.5")/$C180</f>
        <v>0</v>
      </c>
      <c r="T180" s="12">
        <f>(COUNTIFS(Sta!$A:$A,$A180,Sta!$N:$N,"&gt;1.5") +COUNTIFS(Sta!$B:$B,$A180,Sta!$P:$P,"&gt;1.5"))/$D180</f>
        <v>0</v>
      </c>
      <c r="U180" s="7" t="e">
        <f>COUNTIFS(Sta!$A:$A,$A180,Sta!$N:$N,"&gt;1.5")/$B180</f>
        <v>#DIV/0!</v>
      </c>
      <c r="V180" s="7">
        <f>COUNTIFS(Sta!$B:$B,$A180,Sta!$P:$P,"&gt;1.5")/$C180</f>
        <v>0</v>
      </c>
    </row>
    <row r="181" spans="1:22" x14ac:dyDescent="0.3">
      <c r="A181" t="s">
        <v>379</v>
      </c>
      <c r="B181" s="9">
        <f>COUNTIF(Sta!A:A,A181)</f>
        <v>1</v>
      </c>
      <c r="C181" s="4">
        <f>COUNTIF(Sta!B:B,A181)</f>
        <v>0</v>
      </c>
      <c r="D181" s="4">
        <f t="shared" si="5"/>
        <v>1</v>
      </c>
      <c r="E181" s="12">
        <f>(COUNTIFS(Sta!$A:$A,$A181,Sta!$Q:$Q,"&gt;0.5") +COUNTIFS(Sta!$B:$B,$A181,Sta!$Q:$Q,"&gt;0.5"))/$D181</f>
        <v>1</v>
      </c>
      <c r="F181" s="7">
        <f>COUNTIFS(Sta!$A:$A,$A181,Sta!$Q:$Q,"&gt;0.5")/$B181</f>
        <v>1</v>
      </c>
      <c r="G181" s="7" t="e">
        <f>COUNTIFS(Sta!$B:$B,$A181,Sta!$Q:$Q,"&gt;0.5")/$C181</f>
        <v>#DIV/0!</v>
      </c>
      <c r="H181" s="12">
        <f>(COUNTIFS(Sta!$A:$A,$A181,Sta!$Q:$Q,"&gt;1.5") +COUNTIFS(Sta!$B:$B,$A181,Sta!$Q:$Q,"&gt;1.5"))/$D181</f>
        <v>1</v>
      </c>
      <c r="I181" s="7">
        <f>COUNTIFS(Sta!$A:$A,$A181,Sta!$Q:$Q,"&gt;1.5")/$B181</f>
        <v>1</v>
      </c>
      <c r="J181" s="7" t="e">
        <f>COUNTIFS(Sta!$B:$B,$A181,Sta!$Q:$Q,"&gt;1.5")/$C181</f>
        <v>#DIV/0!</v>
      </c>
      <c r="K181" s="12">
        <f>(COUNTIFS(Sta!$A:$A,$A181,Sta!$M:$M,"&gt;0.5") +COUNTIFS(Sta!$B:$B,$A181,Sta!$O:$O,"&gt;0.5"))/$D181</f>
        <v>1</v>
      </c>
      <c r="L181" s="7">
        <f>COUNTIFS(Sta!$A:$A,$A181,Sta!$M:$M,"&gt;0.5")/$B181</f>
        <v>1</v>
      </c>
      <c r="M181" s="7" t="e">
        <f>COUNTIFS(Sta!$B:$B,$A181,Sta!$O:$O,"&gt;0.5")/$C181</f>
        <v>#DIV/0!</v>
      </c>
      <c r="N181" s="12">
        <f>(COUNTIFS(Sta!$A:$A,$A181,Sta!$M:$M,"&gt;1.5") +COUNTIFS(Sta!$B:$B,$A181,Sta!$O:$O,"&gt;1.5"))/$D181</f>
        <v>1</v>
      </c>
      <c r="O181" s="7">
        <f>COUNTIFS(Sta!$A:$A,$A181,Sta!$M:$M,"&gt;1.5")/$B181</f>
        <v>1</v>
      </c>
      <c r="P181" s="7" t="e">
        <f>COUNTIFS(Sta!$B:$B,$A181,Sta!$O:$O,"&gt;1.5")/$C181</f>
        <v>#DIV/0!</v>
      </c>
      <c r="Q181" s="12">
        <f>(COUNTIFS(Sta!$A:$A,$A181,Sta!$N:$N,"&gt;0.5") +COUNTIFS(Sta!$B:$B,$A181,Sta!$P:$P,"&gt;0.5"))/$D181</f>
        <v>0</v>
      </c>
      <c r="R181" s="7">
        <f>COUNTIFS(Sta!$A:$A,$A181,Sta!$N:$N,"&gt;0.5")/$B181</f>
        <v>0</v>
      </c>
      <c r="S181" s="7" t="e">
        <f>COUNTIFS(Sta!$B:$B,$A181,Sta!$P:$P,"&gt;0.5")/$C181</f>
        <v>#DIV/0!</v>
      </c>
      <c r="T181" s="12">
        <f>(COUNTIFS(Sta!$A:$A,$A181,Sta!$N:$N,"&gt;1.5") +COUNTIFS(Sta!$B:$B,$A181,Sta!$P:$P,"&gt;1.5"))/$D181</f>
        <v>0</v>
      </c>
      <c r="U181" s="7">
        <f>COUNTIFS(Sta!$A:$A,$A181,Sta!$N:$N,"&gt;1.5")/$B181</f>
        <v>0</v>
      </c>
      <c r="V181" s="7" t="e">
        <f>COUNTIFS(Sta!$B:$B,$A181,Sta!$P:$P,"&gt;1.5")/$C181</f>
        <v>#DIV/0!</v>
      </c>
    </row>
    <row r="182" spans="1:22" x14ac:dyDescent="0.3">
      <c r="A182" t="s">
        <v>273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2" t="e">
        <f>(COUNTIFS(Sta!$A:$A,$A182,Sta!$Q:$Q,"&gt;0.5") +COUNTIFS(Sta!$B:$B,$A182,Sta!$Q:$Q,"&gt;0.5"))/$D182</f>
        <v>#DIV/0!</v>
      </c>
      <c r="F182" s="7" t="e">
        <f>COUNTIFS(Sta!$A:$A,$A182,Sta!$Q:$Q,"&gt;0.5")/$B182</f>
        <v>#DIV/0!</v>
      </c>
      <c r="G182" s="7" t="e">
        <f>COUNTIFS(Sta!$B:$B,$A182,Sta!$Q:$Q,"&gt;0.5")/$C182</f>
        <v>#DIV/0!</v>
      </c>
      <c r="H182" s="12" t="e">
        <f>(COUNTIFS(Sta!$A:$A,$A182,Sta!$Q:$Q,"&gt;1.5") +COUNTIFS(Sta!$B:$B,$A182,Sta!$Q:$Q,"&gt;1.5"))/$D182</f>
        <v>#DIV/0!</v>
      </c>
      <c r="I182" s="7" t="e">
        <f>COUNTIFS(Sta!$A:$A,$A182,Sta!$Q:$Q,"&gt;1.5")/$B182</f>
        <v>#DIV/0!</v>
      </c>
      <c r="J182" s="7" t="e">
        <f>COUNTIFS(Sta!$B:$B,$A182,Sta!$Q:$Q,"&gt;1.5")/$C182</f>
        <v>#DIV/0!</v>
      </c>
      <c r="K182" s="12" t="e">
        <f>(COUNTIFS(Sta!$A:$A,$A182,Sta!$M:$M,"&gt;0.5") +COUNTIFS(Sta!$B:$B,$A182,Sta!$O:$O,"&gt;0.5"))/$D182</f>
        <v>#DIV/0!</v>
      </c>
      <c r="L182" s="7" t="e">
        <f>COUNTIFS(Sta!$A:$A,$A182,Sta!$M:$M,"&gt;0.5")/$B182</f>
        <v>#DIV/0!</v>
      </c>
      <c r="M182" s="7" t="e">
        <f>COUNTIFS(Sta!$B:$B,$A182,Sta!$O:$O,"&gt;0.5")/$C182</f>
        <v>#DIV/0!</v>
      </c>
      <c r="N182" s="12" t="e">
        <f>(COUNTIFS(Sta!$A:$A,$A182,Sta!$M:$M,"&gt;1.5") +COUNTIFS(Sta!$B:$B,$A182,Sta!$O:$O,"&gt;1.5"))/$D182</f>
        <v>#DIV/0!</v>
      </c>
      <c r="O182" s="7" t="e">
        <f>COUNTIFS(Sta!$A:$A,$A182,Sta!$M:$M,"&gt;1.5")/$B182</f>
        <v>#DIV/0!</v>
      </c>
      <c r="P182" s="7" t="e">
        <f>COUNTIFS(Sta!$B:$B,$A182,Sta!$O:$O,"&gt;1.5")/$C182</f>
        <v>#DIV/0!</v>
      </c>
      <c r="Q182" s="12" t="e">
        <f>(COUNTIFS(Sta!$A:$A,$A182,Sta!$N:$N,"&gt;0.5") +COUNTIFS(Sta!$B:$B,$A182,Sta!$P:$P,"&gt;0.5"))/$D182</f>
        <v>#DIV/0!</v>
      </c>
      <c r="R182" s="7" t="e">
        <f>COUNTIFS(Sta!$A:$A,$A182,Sta!$N:$N,"&gt;0.5")/$B182</f>
        <v>#DIV/0!</v>
      </c>
      <c r="S182" s="7" t="e">
        <f>COUNTIFS(Sta!$B:$B,$A182,Sta!$P:$P,"&gt;0.5")/$C182</f>
        <v>#DIV/0!</v>
      </c>
      <c r="T182" s="12" t="e">
        <f>(COUNTIFS(Sta!$A:$A,$A182,Sta!$N:$N,"&gt;1.5") +COUNTIFS(Sta!$B:$B,$A182,Sta!$P:$P,"&gt;1.5"))/$D182</f>
        <v>#DIV/0!</v>
      </c>
      <c r="U182" s="7" t="e">
        <f>COUNTIFS(Sta!$A:$A,$A182,Sta!$N:$N,"&gt;1.5")/$B182</f>
        <v>#DIV/0!</v>
      </c>
      <c r="V182" s="7" t="e">
        <f>COUNTIFS(Sta!$B:$B,$A182,Sta!$P:$P,"&gt;1.5")/$C182</f>
        <v>#DIV/0!</v>
      </c>
    </row>
    <row r="183" spans="1:22" x14ac:dyDescent="0.3">
      <c r="A183" t="s">
        <v>700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2" t="e">
        <f>(COUNTIFS(Sta!$A:$A,$A183,Sta!$Q:$Q,"&gt;0.5") +COUNTIFS(Sta!$B:$B,$A183,Sta!$Q:$Q,"&gt;0.5"))/$D183</f>
        <v>#DIV/0!</v>
      </c>
      <c r="F183" s="7" t="e">
        <f>COUNTIFS(Sta!$A:$A,$A183,Sta!$Q:$Q,"&gt;0.5")/$B183</f>
        <v>#DIV/0!</v>
      </c>
      <c r="G183" s="7" t="e">
        <f>COUNTIFS(Sta!$B:$B,$A183,Sta!$Q:$Q,"&gt;0.5")/$C183</f>
        <v>#DIV/0!</v>
      </c>
      <c r="H183" s="12" t="e">
        <f>(COUNTIFS(Sta!$A:$A,$A183,Sta!$Q:$Q,"&gt;1.5") +COUNTIFS(Sta!$B:$B,$A183,Sta!$Q:$Q,"&gt;1.5"))/$D183</f>
        <v>#DIV/0!</v>
      </c>
      <c r="I183" s="7" t="e">
        <f>COUNTIFS(Sta!$A:$A,$A183,Sta!$Q:$Q,"&gt;1.5")/$B183</f>
        <v>#DIV/0!</v>
      </c>
      <c r="J183" s="7" t="e">
        <f>COUNTIFS(Sta!$B:$B,$A183,Sta!$Q:$Q,"&gt;1.5")/$C183</f>
        <v>#DIV/0!</v>
      </c>
      <c r="K183" s="12" t="e">
        <f>(COUNTIFS(Sta!$A:$A,$A183,Sta!$M:$M,"&gt;0.5") +COUNTIFS(Sta!$B:$B,$A183,Sta!$O:$O,"&gt;0.5"))/$D183</f>
        <v>#DIV/0!</v>
      </c>
      <c r="L183" s="7" t="e">
        <f>COUNTIFS(Sta!$A:$A,$A183,Sta!$M:$M,"&gt;0.5")/$B183</f>
        <v>#DIV/0!</v>
      </c>
      <c r="M183" s="7" t="e">
        <f>COUNTIFS(Sta!$B:$B,$A183,Sta!$O:$O,"&gt;0.5")/$C183</f>
        <v>#DIV/0!</v>
      </c>
      <c r="N183" s="12" t="e">
        <f>(COUNTIFS(Sta!$A:$A,$A183,Sta!$M:$M,"&gt;1.5") +COUNTIFS(Sta!$B:$B,$A183,Sta!$O:$O,"&gt;1.5"))/$D183</f>
        <v>#DIV/0!</v>
      </c>
      <c r="O183" s="7" t="e">
        <f>COUNTIFS(Sta!$A:$A,$A183,Sta!$M:$M,"&gt;1.5")/$B183</f>
        <v>#DIV/0!</v>
      </c>
      <c r="P183" s="7" t="e">
        <f>COUNTIFS(Sta!$B:$B,$A183,Sta!$O:$O,"&gt;1.5")/$C183</f>
        <v>#DIV/0!</v>
      </c>
      <c r="Q183" s="12" t="e">
        <f>(COUNTIFS(Sta!$A:$A,$A183,Sta!$N:$N,"&gt;0.5") +COUNTIFS(Sta!$B:$B,$A183,Sta!$P:$P,"&gt;0.5"))/$D183</f>
        <v>#DIV/0!</v>
      </c>
      <c r="R183" s="7" t="e">
        <f>COUNTIFS(Sta!$A:$A,$A183,Sta!$N:$N,"&gt;0.5")/$B183</f>
        <v>#DIV/0!</v>
      </c>
      <c r="S183" s="7" t="e">
        <f>COUNTIFS(Sta!$B:$B,$A183,Sta!$P:$P,"&gt;0.5")/$C183</f>
        <v>#DIV/0!</v>
      </c>
      <c r="T183" s="12" t="e">
        <f>(COUNTIFS(Sta!$A:$A,$A183,Sta!$N:$N,"&gt;1.5") +COUNTIFS(Sta!$B:$B,$A183,Sta!$P:$P,"&gt;1.5"))/$D183</f>
        <v>#DIV/0!</v>
      </c>
      <c r="U183" s="7" t="e">
        <f>COUNTIFS(Sta!$A:$A,$A183,Sta!$N:$N,"&gt;1.5")/$B183</f>
        <v>#DIV/0!</v>
      </c>
      <c r="V183" s="7" t="e">
        <f>COUNTIFS(Sta!$B:$B,$A183,Sta!$P:$P,"&gt;1.5")/$C183</f>
        <v>#DIV/0!</v>
      </c>
    </row>
    <row r="184" spans="1:22" x14ac:dyDescent="0.3">
      <c r="A184" t="s">
        <v>154</v>
      </c>
      <c r="B184" s="9">
        <f>COUNTIF(Sta!A:A,A184)</f>
        <v>1</v>
      </c>
      <c r="C184" s="4">
        <f>COUNTIF(Sta!B:B,A184)</f>
        <v>0</v>
      </c>
      <c r="D184" s="4">
        <f t="shared" si="5"/>
        <v>1</v>
      </c>
      <c r="E184" s="12">
        <f>(COUNTIFS(Sta!$A:$A,$A184,Sta!$Q:$Q,"&gt;0.5") +COUNTIFS(Sta!$B:$B,$A184,Sta!$Q:$Q,"&gt;0.5"))/$D184</f>
        <v>1</v>
      </c>
      <c r="F184" s="7">
        <f>COUNTIFS(Sta!$A:$A,$A184,Sta!$Q:$Q,"&gt;0.5")/$B184</f>
        <v>1</v>
      </c>
      <c r="G184" s="7" t="e">
        <f>COUNTIFS(Sta!$B:$B,$A184,Sta!$Q:$Q,"&gt;0.5")/$C184</f>
        <v>#DIV/0!</v>
      </c>
      <c r="H184" s="12">
        <f>(COUNTIFS(Sta!$A:$A,$A184,Sta!$Q:$Q,"&gt;1.5") +COUNTIFS(Sta!$B:$B,$A184,Sta!$Q:$Q,"&gt;1.5"))/$D184</f>
        <v>1</v>
      </c>
      <c r="I184" s="7">
        <f>COUNTIFS(Sta!$A:$A,$A184,Sta!$Q:$Q,"&gt;1.5")/$B184</f>
        <v>1</v>
      </c>
      <c r="J184" s="7" t="e">
        <f>COUNTIFS(Sta!$B:$B,$A184,Sta!$Q:$Q,"&gt;1.5")/$C184</f>
        <v>#DIV/0!</v>
      </c>
      <c r="K184" s="12">
        <f>(COUNTIFS(Sta!$A:$A,$A184,Sta!$M:$M,"&gt;0.5") +COUNTIFS(Sta!$B:$B,$A184,Sta!$O:$O,"&gt;0.5"))/$D184</f>
        <v>1</v>
      </c>
      <c r="L184" s="7">
        <f>COUNTIFS(Sta!$A:$A,$A184,Sta!$M:$M,"&gt;0.5")/$B184</f>
        <v>1</v>
      </c>
      <c r="M184" s="7" t="e">
        <f>COUNTIFS(Sta!$B:$B,$A184,Sta!$O:$O,"&gt;0.5")/$C184</f>
        <v>#DIV/0!</v>
      </c>
      <c r="N184" s="12">
        <f>(COUNTIFS(Sta!$A:$A,$A184,Sta!$M:$M,"&gt;1.5") +COUNTIFS(Sta!$B:$B,$A184,Sta!$O:$O,"&gt;1.5"))/$D184</f>
        <v>1</v>
      </c>
      <c r="O184" s="7">
        <f>COUNTIFS(Sta!$A:$A,$A184,Sta!$M:$M,"&gt;1.5")/$B184</f>
        <v>1</v>
      </c>
      <c r="P184" s="7" t="e">
        <f>COUNTIFS(Sta!$B:$B,$A184,Sta!$O:$O,"&gt;1.5")/$C184</f>
        <v>#DIV/0!</v>
      </c>
      <c r="Q184" s="12">
        <f>(COUNTIFS(Sta!$A:$A,$A184,Sta!$N:$N,"&gt;0.5") +COUNTIFS(Sta!$B:$B,$A184,Sta!$P:$P,"&gt;0.5"))/$D184</f>
        <v>1</v>
      </c>
      <c r="R184" s="7">
        <f>COUNTIFS(Sta!$A:$A,$A184,Sta!$N:$N,"&gt;0.5")/$B184</f>
        <v>1</v>
      </c>
      <c r="S184" s="7" t="e">
        <f>COUNTIFS(Sta!$B:$B,$A184,Sta!$P:$P,"&gt;0.5")/$C184</f>
        <v>#DIV/0!</v>
      </c>
      <c r="T184" s="12">
        <f>(COUNTIFS(Sta!$A:$A,$A184,Sta!$N:$N,"&gt;1.5") +COUNTIFS(Sta!$B:$B,$A184,Sta!$P:$P,"&gt;1.5"))/$D184</f>
        <v>1</v>
      </c>
      <c r="U184" s="7">
        <f>COUNTIFS(Sta!$A:$A,$A184,Sta!$N:$N,"&gt;1.5")/$B184</f>
        <v>1</v>
      </c>
      <c r="V184" s="7" t="e">
        <f>COUNTIFS(Sta!$B:$B,$A184,Sta!$P:$P,"&gt;1.5")/$C184</f>
        <v>#DIV/0!</v>
      </c>
    </row>
    <row r="185" spans="1:22" x14ac:dyDescent="0.3">
      <c r="A185" t="s">
        <v>561</v>
      </c>
      <c r="B185" s="9">
        <f>COUNTIF(Sta!A:A,A185)</f>
        <v>15</v>
      </c>
      <c r="C185" s="4">
        <f>COUNTIF(Sta!B:B,A185)</f>
        <v>13</v>
      </c>
      <c r="D185" s="4">
        <f t="shared" si="5"/>
        <v>28</v>
      </c>
      <c r="E185" s="12">
        <f>(COUNTIFS(Sta!$A:$A,$A185,Sta!$Q:$Q,"&gt;0.5") +COUNTIFS(Sta!$B:$B,$A185,Sta!$Q:$Q,"&gt;0.5"))/$D185</f>
        <v>0.7142857142857143</v>
      </c>
      <c r="F185" s="7">
        <f>COUNTIFS(Sta!$A:$A,$A185,Sta!$Q:$Q,"&gt;0.5")/$B185</f>
        <v>0.73333333333333328</v>
      </c>
      <c r="G185" s="7">
        <f>COUNTIFS(Sta!$B:$B,$A185,Sta!$Q:$Q,"&gt;0.5")/$C185</f>
        <v>0.69230769230769229</v>
      </c>
      <c r="H185" s="12">
        <f>(COUNTIFS(Sta!$A:$A,$A185,Sta!$Q:$Q,"&gt;1.5") +COUNTIFS(Sta!$B:$B,$A185,Sta!$Q:$Q,"&gt;1.5"))/$D185</f>
        <v>0.39285714285714285</v>
      </c>
      <c r="I185" s="7">
        <f>COUNTIFS(Sta!$A:$A,$A185,Sta!$Q:$Q,"&gt;1.5")/$B185</f>
        <v>0.33333333333333331</v>
      </c>
      <c r="J185" s="7">
        <f>COUNTIFS(Sta!$B:$B,$A185,Sta!$Q:$Q,"&gt;1.5")/$C185</f>
        <v>0.46153846153846156</v>
      </c>
      <c r="K185" s="12">
        <f>(COUNTIFS(Sta!$A:$A,$A185,Sta!$M:$M,"&gt;0.5") +COUNTIFS(Sta!$B:$B,$A185,Sta!$O:$O,"&gt;0.5"))/$D185</f>
        <v>0.35714285714285715</v>
      </c>
      <c r="L185" s="7">
        <f>COUNTIFS(Sta!$A:$A,$A185,Sta!$M:$M,"&gt;0.5")/$B185</f>
        <v>0.46666666666666667</v>
      </c>
      <c r="M185" s="7">
        <f>COUNTIFS(Sta!$B:$B,$A185,Sta!$O:$O,"&gt;0.5")/$C185</f>
        <v>0.23076923076923078</v>
      </c>
      <c r="N185" s="12">
        <f>(COUNTIFS(Sta!$A:$A,$A185,Sta!$M:$M,"&gt;1.5") +COUNTIFS(Sta!$B:$B,$A185,Sta!$O:$O,"&gt;1.5"))/$D185</f>
        <v>0.10714285714285714</v>
      </c>
      <c r="O185" s="7">
        <f>COUNTIFS(Sta!$A:$A,$A185,Sta!$M:$M,"&gt;1.5")/$B185</f>
        <v>0.13333333333333333</v>
      </c>
      <c r="P185" s="7">
        <f>COUNTIFS(Sta!$B:$B,$A185,Sta!$O:$O,"&gt;1.5")/$C185</f>
        <v>7.6923076923076927E-2</v>
      </c>
      <c r="Q185" s="12">
        <f>(COUNTIFS(Sta!$A:$A,$A185,Sta!$N:$N,"&gt;0.5") +COUNTIFS(Sta!$B:$B,$A185,Sta!$P:$P,"&gt;0.5"))/$D185</f>
        <v>0.5714285714285714</v>
      </c>
      <c r="R185" s="7">
        <f>COUNTIFS(Sta!$A:$A,$A185,Sta!$N:$N,"&gt;0.5")/$B185</f>
        <v>0.53333333333333333</v>
      </c>
      <c r="S185" s="7">
        <f>COUNTIFS(Sta!$B:$B,$A185,Sta!$P:$P,"&gt;0.5")/$C185</f>
        <v>0.61538461538461542</v>
      </c>
      <c r="T185" s="12">
        <f>(COUNTIFS(Sta!$A:$A,$A185,Sta!$N:$N,"&gt;1.5") +COUNTIFS(Sta!$B:$B,$A185,Sta!$P:$P,"&gt;1.5"))/$D185</f>
        <v>0.25</v>
      </c>
      <c r="U185" s="7">
        <f>COUNTIFS(Sta!$A:$A,$A185,Sta!$N:$N,"&gt;1.5")/$B185</f>
        <v>0.13333333333333333</v>
      </c>
      <c r="V185" s="7">
        <f>COUNTIFS(Sta!$B:$B,$A185,Sta!$P:$P,"&gt;1.5")/$C185</f>
        <v>0.38461538461538464</v>
      </c>
    </row>
    <row r="186" spans="1:22" x14ac:dyDescent="0.3">
      <c r="A186" t="s">
        <v>95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2" t="e">
        <f>(COUNTIFS(Sta!$A:$A,$A186,Sta!$Q:$Q,"&gt;0.5") +COUNTIFS(Sta!$B:$B,$A186,Sta!$Q:$Q,"&gt;0.5"))/$D186</f>
        <v>#DIV/0!</v>
      </c>
      <c r="F186" s="7" t="e">
        <f>COUNTIFS(Sta!$A:$A,$A186,Sta!$Q:$Q,"&gt;0.5")/$B186</f>
        <v>#DIV/0!</v>
      </c>
      <c r="G186" s="7" t="e">
        <f>COUNTIFS(Sta!$B:$B,$A186,Sta!$Q:$Q,"&gt;0.5")/$C186</f>
        <v>#DIV/0!</v>
      </c>
      <c r="H186" s="12" t="e">
        <f>(COUNTIFS(Sta!$A:$A,$A186,Sta!$Q:$Q,"&gt;1.5") +COUNTIFS(Sta!$B:$B,$A186,Sta!$Q:$Q,"&gt;1.5"))/$D186</f>
        <v>#DIV/0!</v>
      </c>
      <c r="I186" s="7" t="e">
        <f>COUNTIFS(Sta!$A:$A,$A186,Sta!$Q:$Q,"&gt;1.5")/$B186</f>
        <v>#DIV/0!</v>
      </c>
      <c r="J186" s="7" t="e">
        <f>COUNTIFS(Sta!$B:$B,$A186,Sta!$Q:$Q,"&gt;1.5")/$C186</f>
        <v>#DIV/0!</v>
      </c>
      <c r="K186" s="12" t="e">
        <f>(COUNTIFS(Sta!$A:$A,$A186,Sta!$M:$M,"&gt;0.5") +COUNTIFS(Sta!$B:$B,$A186,Sta!$O:$O,"&gt;0.5"))/$D186</f>
        <v>#DIV/0!</v>
      </c>
      <c r="L186" s="7" t="e">
        <f>COUNTIFS(Sta!$A:$A,$A186,Sta!$M:$M,"&gt;0.5")/$B186</f>
        <v>#DIV/0!</v>
      </c>
      <c r="M186" s="7" t="e">
        <f>COUNTIFS(Sta!$B:$B,$A186,Sta!$O:$O,"&gt;0.5")/$C186</f>
        <v>#DIV/0!</v>
      </c>
      <c r="N186" s="12" t="e">
        <f>(COUNTIFS(Sta!$A:$A,$A186,Sta!$M:$M,"&gt;1.5") +COUNTIFS(Sta!$B:$B,$A186,Sta!$O:$O,"&gt;1.5"))/$D186</f>
        <v>#DIV/0!</v>
      </c>
      <c r="O186" s="7" t="e">
        <f>COUNTIFS(Sta!$A:$A,$A186,Sta!$M:$M,"&gt;1.5")/$B186</f>
        <v>#DIV/0!</v>
      </c>
      <c r="P186" s="7" t="e">
        <f>COUNTIFS(Sta!$B:$B,$A186,Sta!$O:$O,"&gt;1.5")/$C186</f>
        <v>#DIV/0!</v>
      </c>
      <c r="Q186" s="12" t="e">
        <f>(COUNTIFS(Sta!$A:$A,$A186,Sta!$N:$N,"&gt;0.5") +COUNTIFS(Sta!$B:$B,$A186,Sta!$P:$P,"&gt;0.5"))/$D186</f>
        <v>#DIV/0!</v>
      </c>
      <c r="R186" s="7" t="e">
        <f>COUNTIFS(Sta!$A:$A,$A186,Sta!$N:$N,"&gt;0.5")/$B186</f>
        <v>#DIV/0!</v>
      </c>
      <c r="S186" s="7" t="e">
        <f>COUNTIFS(Sta!$B:$B,$A186,Sta!$P:$P,"&gt;0.5")/$C186</f>
        <v>#DIV/0!</v>
      </c>
      <c r="T186" s="12" t="e">
        <f>(COUNTIFS(Sta!$A:$A,$A186,Sta!$N:$N,"&gt;1.5") +COUNTIFS(Sta!$B:$B,$A186,Sta!$P:$P,"&gt;1.5"))/$D186</f>
        <v>#DIV/0!</v>
      </c>
      <c r="U186" s="7" t="e">
        <f>COUNTIFS(Sta!$A:$A,$A186,Sta!$N:$N,"&gt;1.5")/$B186</f>
        <v>#DIV/0!</v>
      </c>
      <c r="V186" s="7" t="e">
        <f>COUNTIFS(Sta!$B:$B,$A186,Sta!$P:$P,"&gt;1.5")/$C186</f>
        <v>#DIV/0!</v>
      </c>
    </row>
    <row r="187" spans="1:22" x14ac:dyDescent="0.3">
      <c r="A187" t="s">
        <v>488</v>
      </c>
      <c r="B187" s="9">
        <f>COUNTIF(Sta!A:A,A187)</f>
        <v>6</v>
      </c>
      <c r="C187" s="4">
        <f>COUNTIF(Sta!B:B,A187)</f>
        <v>7</v>
      </c>
      <c r="D187" s="4">
        <f t="shared" si="5"/>
        <v>13</v>
      </c>
      <c r="E187" s="12">
        <f>(COUNTIFS(Sta!$A:$A,$A187,Sta!$Q:$Q,"&gt;0.5") +COUNTIFS(Sta!$B:$B,$A187,Sta!$Q:$Q,"&gt;0.5"))/$D187</f>
        <v>0.76923076923076927</v>
      </c>
      <c r="F187" s="7">
        <f>COUNTIFS(Sta!$A:$A,$A187,Sta!$Q:$Q,"&gt;0.5")/$B187</f>
        <v>1</v>
      </c>
      <c r="G187" s="7">
        <f>COUNTIFS(Sta!$B:$B,$A187,Sta!$Q:$Q,"&gt;0.5")/$C187</f>
        <v>0.5714285714285714</v>
      </c>
      <c r="H187" s="12">
        <f>(COUNTIFS(Sta!$A:$A,$A187,Sta!$Q:$Q,"&gt;1.5") +COUNTIFS(Sta!$B:$B,$A187,Sta!$Q:$Q,"&gt;1.5"))/$D187</f>
        <v>0.61538461538461542</v>
      </c>
      <c r="I187" s="7">
        <f>COUNTIFS(Sta!$A:$A,$A187,Sta!$Q:$Q,"&gt;1.5")/$B187</f>
        <v>0.83333333333333337</v>
      </c>
      <c r="J187" s="7">
        <f>COUNTIFS(Sta!$B:$B,$A187,Sta!$Q:$Q,"&gt;1.5")/$C187</f>
        <v>0.42857142857142855</v>
      </c>
      <c r="K187" s="12">
        <f>(COUNTIFS(Sta!$A:$A,$A187,Sta!$M:$M,"&gt;0.5") +COUNTIFS(Sta!$B:$B,$A187,Sta!$O:$O,"&gt;0.5"))/$D187</f>
        <v>0.69230769230769229</v>
      </c>
      <c r="L187" s="7">
        <f>COUNTIFS(Sta!$A:$A,$A187,Sta!$M:$M,"&gt;0.5")/$B187</f>
        <v>1</v>
      </c>
      <c r="M187" s="7">
        <f>COUNTIFS(Sta!$B:$B,$A187,Sta!$O:$O,"&gt;0.5")/$C187</f>
        <v>0.42857142857142855</v>
      </c>
      <c r="N187" s="12">
        <f>(COUNTIFS(Sta!$A:$A,$A187,Sta!$M:$M,"&gt;1.5") +COUNTIFS(Sta!$B:$B,$A187,Sta!$O:$O,"&gt;1.5"))/$D187</f>
        <v>0.38461538461538464</v>
      </c>
      <c r="O187" s="7">
        <f>COUNTIFS(Sta!$A:$A,$A187,Sta!$M:$M,"&gt;1.5")/$B187</f>
        <v>0.66666666666666663</v>
      </c>
      <c r="P187" s="7">
        <f>COUNTIFS(Sta!$B:$B,$A187,Sta!$O:$O,"&gt;1.5")/$C187</f>
        <v>0.14285714285714285</v>
      </c>
      <c r="Q187" s="12">
        <f>(COUNTIFS(Sta!$A:$A,$A187,Sta!$N:$N,"&gt;0.5") +COUNTIFS(Sta!$B:$B,$A187,Sta!$P:$P,"&gt;0.5"))/$D187</f>
        <v>0.46153846153846156</v>
      </c>
      <c r="R187" s="7">
        <f>COUNTIFS(Sta!$A:$A,$A187,Sta!$N:$N,"&gt;0.5")/$B187</f>
        <v>0.5</v>
      </c>
      <c r="S187" s="7">
        <f>COUNTIFS(Sta!$B:$B,$A187,Sta!$P:$P,"&gt;0.5")/$C187</f>
        <v>0.42857142857142855</v>
      </c>
      <c r="T187" s="12">
        <f>(COUNTIFS(Sta!$A:$A,$A187,Sta!$N:$N,"&gt;1.5") +COUNTIFS(Sta!$B:$B,$A187,Sta!$P:$P,"&gt;1.5"))/$D187</f>
        <v>7.6923076923076927E-2</v>
      </c>
      <c r="U187" s="7">
        <f>COUNTIFS(Sta!$A:$A,$A187,Sta!$N:$N,"&gt;1.5")/$B187</f>
        <v>0.16666666666666666</v>
      </c>
      <c r="V187" s="7">
        <f>COUNTIFS(Sta!$B:$B,$A187,Sta!$P:$P,"&gt;1.5")/$C187</f>
        <v>0</v>
      </c>
    </row>
    <row r="188" spans="1:22" x14ac:dyDescent="0.3">
      <c r="A188" t="s">
        <v>204</v>
      </c>
      <c r="B188" s="9">
        <f>COUNTIF(Sta!A:A,A188)</f>
        <v>1</v>
      </c>
      <c r="C188" s="4">
        <f>COUNTIF(Sta!B:B,A188)</f>
        <v>1</v>
      </c>
      <c r="D188" s="4">
        <f t="shared" si="5"/>
        <v>2</v>
      </c>
      <c r="E188" s="12">
        <f>(COUNTIFS(Sta!$A:$A,$A188,Sta!$Q:$Q,"&gt;0.5") +COUNTIFS(Sta!$B:$B,$A188,Sta!$Q:$Q,"&gt;0.5"))/$D188</f>
        <v>1</v>
      </c>
      <c r="F188" s="7">
        <f>COUNTIFS(Sta!$A:$A,$A188,Sta!$Q:$Q,"&gt;0.5")/$B188</f>
        <v>1</v>
      </c>
      <c r="G188" s="7">
        <f>COUNTIFS(Sta!$B:$B,$A188,Sta!$Q:$Q,"&gt;0.5")/$C188</f>
        <v>1</v>
      </c>
      <c r="H188" s="12">
        <f>(COUNTIFS(Sta!$A:$A,$A188,Sta!$Q:$Q,"&gt;1.5") +COUNTIFS(Sta!$B:$B,$A188,Sta!$Q:$Q,"&gt;1.5"))/$D188</f>
        <v>1</v>
      </c>
      <c r="I188" s="7">
        <f>COUNTIFS(Sta!$A:$A,$A188,Sta!$Q:$Q,"&gt;1.5")/$B188</f>
        <v>1</v>
      </c>
      <c r="J188" s="7">
        <f>COUNTIFS(Sta!$B:$B,$A188,Sta!$Q:$Q,"&gt;1.5")/$C188</f>
        <v>1</v>
      </c>
      <c r="K188" s="12">
        <f>(COUNTIFS(Sta!$A:$A,$A188,Sta!$M:$M,"&gt;0.5") +COUNTIFS(Sta!$B:$B,$A188,Sta!$O:$O,"&gt;0.5"))/$D188</f>
        <v>1</v>
      </c>
      <c r="L188" s="7">
        <f>COUNTIFS(Sta!$A:$A,$A188,Sta!$M:$M,"&gt;0.5")/$B188</f>
        <v>1</v>
      </c>
      <c r="M188" s="7">
        <f>COUNTIFS(Sta!$B:$B,$A188,Sta!$O:$O,"&gt;0.5")/$C188</f>
        <v>1</v>
      </c>
      <c r="N188" s="12">
        <f>(COUNTIFS(Sta!$A:$A,$A188,Sta!$M:$M,"&gt;1.5") +COUNTIFS(Sta!$B:$B,$A188,Sta!$O:$O,"&gt;1.5"))/$D188</f>
        <v>0.5</v>
      </c>
      <c r="O188" s="7">
        <f>COUNTIFS(Sta!$A:$A,$A188,Sta!$M:$M,"&gt;1.5")/$B188</f>
        <v>1</v>
      </c>
      <c r="P188" s="7">
        <f>COUNTIFS(Sta!$B:$B,$A188,Sta!$O:$O,"&gt;1.5")/$C188</f>
        <v>0</v>
      </c>
      <c r="Q188" s="12">
        <f>(COUNTIFS(Sta!$A:$A,$A188,Sta!$N:$N,"&gt;0.5") +COUNTIFS(Sta!$B:$B,$A188,Sta!$P:$P,"&gt;0.5"))/$D188</f>
        <v>0.5</v>
      </c>
      <c r="R188" s="7">
        <f>COUNTIFS(Sta!$A:$A,$A188,Sta!$N:$N,"&gt;0.5")/$B188</f>
        <v>0</v>
      </c>
      <c r="S188" s="7">
        <f>COUNTIFS(Sta!$B:$B,$A188,Sta!$P:$P,"&gt;0.5")/$C188</f>
        <v>1</v>
      </c>
      <c r="T188" s="12">
        <f>(COUNTIFS(Sta!$A:$A,$A188,Sta!$N:$N,"&gt;1.5") +COUNTIFS(Sta!$B:$B,$A188,Sta!$P:$P,"&gt;1.5"))/$D188</f>
        <v>0</v>
      </c>
      <c r="U188" s="7">
        <f>COUNTIFS(Sta!$A:$A,$A188,Sta!$N:$N,"&gt;1.5")/$B188</f>
        <v>0</v>
      </c>
      <c r="V188" s="7">
        <f>COUNTIFS(Sta!$B:$B,$A188,Sta!$P:$P,"&gt;1.5")/$C188</f>
        <v>0</v>
      </c>
    </row>
    <row r="189" spans="1:22" x14ac:dyDescent="0.3">
      <c r="A189" t="s">
        <v>490</v>
      </c>
      <c r="B189" s="9">
        <f>COUNTIF(Sta!A:A,A189)</f>
        <v>7</v>
      </c>
      <c r="C189" s="4">
        <f>COUNTIF(Sta!B:B,A189)</f>
        <v>6</v>
      </c>
      <c r="D189" s="4">
        <f t="shared" si="5"/>
        <v>13</v>
      </c>
      <c r="E189" s="12">
        <f>(COUNTIFS(Sta!$A:$A,$A189,Sta!$Q:$Q,"&gt;0.5") +COUNTIFS(Sta!$B:$B,$A189,Sta!$Q:$Q,"&gt;0.5"))/$D189</f>
        <v>0.46153846153846156</v>
      </c>
      <c r="F189" s="7">
        <f>COUNTIFS(Sta!$A:$A,$A189,Sta!$Q:$Q,"&gt;0.5")/$B189</f>
        <v>0.2857142857142857</v>
      </c>
      <c r="G189" s="7">
        <f>COUNTIFS(Sta!$B:$B,$A189,Sta!$Q:$Q,"&gt;0.5")/$C189</f>
        <v>0.66666666666666663</v>
      </c>
      <c r="H189" s="12">
        <f>(COUNTIFS(Sta!$A:$A,$A189,Sta!$Q:$Q,"&gt;1.5") +COUNTIFS(Sta!$B:$B,$A189,Sta!$Q:$Q,"&gt;1.5"))/$D189</f>
        <v>0.23076923076923078</v>
      </c>
      <c r="I189" s="7">
        <f>COUNTIFS(Sta!$A:$A,$A189,Sta!$Q:$Q,"&gt;1.5")/$B189</f>
        <v>0.14285714285714285</v>
      </c>
      <c r="J189" s="7">
        <f>COUNTIFS(Sta!$B:$B,$A189,Sta!$Q:$Q,"&gt;1.5")/$C189</f>
        <v>0.33333333333333331</v>
      </c>
      <c r="K189" s="12">
        <f>(COUNTIFS(Sta!$A:$A,$A189,Sta!$M:$M,"&gt;0.5") +COUNTIFS(Sta!$B:$B,$A189,Sta!$O:$O,"&gt;0.5"))/$D189</f>
        <v>0.23076923076923078</v>
      </c>
      <c r="L189" s="7">
        <f>COUNTIFS(Sta!$A:$A,$A189,Sta!$M:$M,"&gt;0.5")/$B189</f>
        <v>0.14285714285714285</v>
      </c>
      <c r="M189" s="7">
        <f>COUNTIFS(Sta!$B:$B,$A189,Sta!$O:$O,"&gt;0.5")/$C189</f>
        <v>0.33333333333333331</v>
      </c>
      <c r="N189" s="12">
        <f>(COUNTIFS(Sta!$A:$A,$A189,Sta!$M:$M,"&gt;1.5") +COUNTIFS(Sta!$B:$B,$A189,Sta!$O:$O,"&gt;1.5"))/$D189</f>
        <v>7.6923076923076927E-2</v>
      </c>
      <c r="O189" s="7">
        <f>COUNTIFS(Sta!$A:$A,$A189,Sta!$M:$M,"&gt;1.5")/$B189</f>
        <v>0.14285714285714285</v>
      </c>
      <c r="P189" s="7">
        <f>COUNTIFS(Sta!$B:$B,$A189,Sta!$O:$O,"&gt;1.5")/$C189</f>
        <v>0</v>
      </c>
      <c r="Q189" s="12">
        <f>(COUNTIFS(Sta!$A:$A,$A189,Sta!$N:$N,"&gt;0.5") +COUNTIFS(Sta!$B:$B,$A189,Sta!$P:$P,"&gt;0.5"))/$D189</f>
        <v>0.38461538461538464</v>
      </c>
      <c r="R189" s="7">
        <f>COUNTIFS(Sta!$A:$A,$A189,Sta!$N:$N,"&gt;0.5")/$B189</f>
        <v>0.2857142857142857</v>
      </c>
      <c r="S189" s="7">
        <f>COUNTIFS(Sta!$B:$B,$A189,Sta!$P:$P,"&gt;0.5")/$C189</f>
        <v>0.5</v>
      </c>
      <c r="T189" s="12">
        <f>(COUNTIFS(Sta!$A:$A,$A189,Sta!$N:$N,"&gt;1.5") +COUNTIFS(Sta!$B:$B,$A189,Sta!$P:$P,"&gt;1.5"))/$D189</f>
        <v>0.15384615384615385</v>
      </c>
      <c r="U189" s="7">
        <f>COUNTIFS(Sta!$A:$A,$A189,Sta!$N:$N,"&gt;1.5")/$B189</f>
        <v>0</v>
      </c>
      <c r="V189" s="7">
        <f>COUNTIFS(Sta!$B:$B,$A189,Sta!$P:$P,"&gt;1.5")/$C189</f>
        <v>0.33333333333333331</v>
      </c>
    </row>
    <row r="190" spans="1:22" x14ac:dyDescent="0.3">
      <c r="A190" t="s">
        <v>223</v>
      </c>
      <c r="B190" s="9">
        <f>COUNTIF(Sta!A:A,A190)</f>
        <v>1</v>
      </c>
      <c r="C190" s="4">
        <f>COUNTIF(Sta!B:B,A190)</f>
        <v>1</v>
      </c>
      <c r="D190" s="4">
        <f t="shared" si="5"/>
        <v>2</v>
      </c>
      <c r="E190" s="12">
        <f>(COUNTIFS(Sta!$A:$A,$A190,Sta!$Q:$Q,"&gt;0.5") +COUNTIFS(Sta!$B:$B,$A190,Sta!$Q:$Q,"&gt;0.5"))/$D190</f>
        <v>1</v>
      </c>
      <c r="F190" s="7">
        <f>COUNTIFS(Sta!$A:$A,$A190,Sta!$Q:$Q,"&gt;0.5")/$B190</f>
        <v>1</v>
      </c>
      <c r="G190" s="7">
        <f>COUNTIFS(Sta!$B:$B,$A190,Sta!$Q:$Q,"&gt;0.5")/$C190</f>
        <v>1</v>
      </c>
      <c r="H190" s="12">
        <f>(COUNTIFS(Sta!$A:$A,$A190,Sta!$Q:$Q,"&gt;1.5") +COUNTIFS(Sta!$B:$B,$A190,Sta!$Q:$Q,"&gt;1.5"))/$D190</f>
        <v>0</v>
      </c>
      <c r="I190" s="7">
        <f>COUNTIFS(Sta!$A:$A,$A190,Sta!$Q:$Q,"&gt;1.5")/$B190</f>
        <v>0</v>
      </c>
      <c r="J190" s="7">
        <f>COUNTIFS(Sta!$B:$B,$A190,Sta!$Q:$Q,"&gt;1.5")/$C190</f>
        <v>0</v>
      </c>
      <c r="K190" s="12">
        <f>(COUNTIFS(Sta!$A:$A,$A190,Sta!$M:$M,"&gt;0.5") +COUNTIFS(Sta!$B:$B,$A190,Sta!$O:$O,"&gt;0.5"))/$D190</f>
        <v>0.5</v>
      </c>
      <c r="L190" s="7">
        <f>COUNTIFS(Sta!$A:$A,$A190,Sta!$M:$M,"&gt;0.5")/$B190</f>
        <v>1</v>
      </c>
      <c r="M190" s="7">
        <f>COUNTIFS(Sta!$B:$B,$A190,Sta!$O:$O,"&gt;0.5")/$C190</f>
        <v>0</v>
      </c>
      <c r="N190" s="12">
        <f>(COUNTIFS(Sta!$A:$A,$A190,Sta!$M:$M,"&gt;1.5") +COUNTIFS(Sta!$B:$B,$A190,Sta!$O:$O,"&gt;1.5"))/$D190</f>
        <v>0</v>
      </c>
      <c r="O190" s="7">
        <f>COUNTIFS(Sta!$A:$A,$A190,Sta!$M:$M,"&gt;1.5")/$B190</f>
        <v>0</v>
      </c>
      <c r="P190" s="7">
        <f>COUNTIFS(Sta!$B:$B,$A190,Sta!$O:$O,"&gt;1.5")/$C190</f>
        <v>0</v>
      </c>
      <c r="Q190" s="12">
        <f>(COUNTIFS(Sta!$A:$A,$A190,Sta!$N:$N,"&gt;0.5") +COUNTIFS(Sta!$B:$B,$A190,Sta!$P:$P,"&gt;0.5"))/$D190</f>
        <v>0.5</v>
      </c>
      <c r="R190" s="7">
        <f>COUNTIFS(Sta!$A:$A,$A190,Sta!$N:$N,"&gt;0.5")/$B190</f>
        <v>0</v>
      </c>
      <c r="S190" s="7">
        <f>COUNTIFS(Sta!$B:$B,$A190,Sta!$P:$P,"&gt;0.5")/$C190</f>
        <v>1</v>
      </c>
      <c r="T190" s="12">
        <f>(COUNTIFS(Sta!$A:$A,$A190,Sta!$N:$N,"&gt;1.5") +COUNTIFS(Sta!$B:$B,$A190,Sta!$P:$P,"&gt;1.5"))/$D190</f>
        <v>0</v>
      </c>
      <c r="U190" s="7">
        <f>COUNTIFS(Sta!$A:$A,$A190,Sta!$N:$N,"&gt;1.5")/$B190</f>
        <v>0</v>
      </c>
      <c r="V190" s="7">
        <f>COUNTIFS(Sta!$B:$B,$A190,Sta!$P:$P,"&gt;1.5")/$C190</f>
        <v>0</v>
      </c>
    </row>
    <row r="191" spans="1:22" x14ac:dyDescent="0.3">
      <c r="A191" t="s">
        <v>485</v>
      </c>
      <c r="B191" s="9">
        <f>COUNTIF(Sta!A:A,A191)</f>
        <v>6</v>
      </c>
      <c r="C191" s="4">
        <f>COUNTIF(Sta!B:B,A191)</f>
        <v>7</v>
      </c>
      <c r="D191" s="4">
        <f t="shared" si="5"/>
        <v>13</v>
      </c>
      <c r="E191" s="12">
        <f>(COUNTIFS(Sta!$A:$A,$A191,Sta!$Q:$Q,"&gt;0.5") +COUNTIFS(Sta!$B:$B,$A191,Sta!$Q:$Q,"&gt;0.5"))/$D191</f>
        <v>0.46153846153846156</v>
      </c>
      <c r="F191" s="7">
        <f>COUNTIFS(Sta!$A:$A,$A191,Sta!$Q:$Q,"&gt;0.5")/$B191</f>
        <v>0.33333333333333331</v>
      </c>
      <c r="G191" s="7">
        <f>COUNTIFS(Sta!$B:$B,$A191,Sta!$Q:$Q,"&gt;0.5")/$C191</f>
        <v>0.5714285714285714</v>
      </c>
      <c r="H191" s="12">
        <f>(COUNTIFS(Sta!$A:$A,$A191,Sta!$Q:$Q,"&gt;1.5") +COUNTIFS(Sta!$B:$B,$A191,Sta!$Q:$Q,"&gt;1.5"))/$D191</f>
        <v>0.15384615384615385</v>
      </c>
      <c r="I191" s="7">
        <f>COUNTIFS(Sta!$A:$A,$A191,Sta!$Q:$Q,"&gt;1.5")/$B191</f>
        <v>0</v>
      </c>
      <c r="J191" s="7">
        <f>COUNTIFS(Sta!$B:$B,$A191,Sta!$Q:$Q,"&gt;1.5")/$C191</f>
        <v>0.2857142857142857</v>
      </c>
      <c r="K191" s="12">
        <f>(COUNTIFS(Sta!$A:$A,$A191,Sta!$M:$M,"&gt;0.5") +COUNTIFS(Sta!$B:$B,$A191,Sta!$O:$O,"&gt;0.5"))/$D191</f>
        <v>0.30769230769230771</v>
      </c>
      <c r="L191" s="7">
        <f>COUNTIFS(Sta!$A:$A,$A191,Sta!$M:$M,"&gt;0.5")/$B191</f>
        <v>0.33333333333333331</v>
      </c>
      <c r="M191" s="7">
        <f>COUNTIFS(Sta!$B:$B,$A191,Sta!$O:$O,"&gt;0.5")/$C191</f>
        <v>0.2857142857142857</v>
      </c>
      <c r="N191" s="12">
        <f>(COUNTIFS(Sta!$A:$A,$A191,Sta!$M:$M,"&gt;1.5") +COUNTIFS(Sta!$B:$B,$A191,Sta!$O:$O,"&gt;1.5"))/$D191</f>
        <v>0.15384615384615385</v>
      </c>
      <c r="O191" s="7">
        <f>COUNTIFS(Sta!$A:$A,$A191,Sta!$M:$M,"&gt;1.5")/$B191</f>
        <v>0</v>
      </c>
      <c r="P191" s="7">
        <f>COUNTIFS(Sta!$B:$B,$A191,Sta!$O:$O,"&gt;1.5")/$C191</f>
        <v>0.2857142857142857</v>
      </c>
      <c r="Q191" s="12">
        <f>(COUNTIFS(Sta!$A:$A,$A191,Sta!$N:$N,"&gt;0.5") +COUNTIFS(Sta!$B:$B,$A191,Sta!$P:$P,"&gt;0.5"))/$D191</f>
        <v>0.15384615384615385</v>
      </c>
      <c r="R191" s="7">
        <f>COUNTIFS(Sta!$A:$A,$A191,Sta!$N:$N,"&gt;0.5")/$B191</f>
        <v>0</v>
      </c>
      <c r="S191" s="7">
        <f>COUNTIFS(Sta!$B:$B,$A191,Sta!$P:$P,"&gt;0.5")/$C191</f>
        <v>0.2857142857142857</v>
      </c>
      <c r="T191" s="12">
        <f>(COUNTIFS(Sta!$A:$A,$A191,Sta!$N:$N,"&gt;1.5") +COUNTIFS(Sta!$B:$B,$A191,Sta!$P:$P,"&gt;1.5"))/$D191</f>
        <v>0</v>
      </c>
      <c r="U191" s="7">
        <f>COUNTIFS(Sta!$A:$A,$A191,Sta!$N:$N,"&gt;1.5")/$B191</f>
        <v>0</v>
      </c>
      <c r="V191" s="7">
        <f>COUNTIFS(Sta!$B:$B,$A191,Sta!$P:$P,"&gt;1.5")/$C191</f>
        <v>0</v>
      </c>
    </row>
    <row r="192" spans="1:22" x14ac:dyDescent="0.3">
      <c r="A192" t="s">
        <v>254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2" t="e">
        <f>(COUNTIFS(Sta!$A:$A,$A192,Sta!$Q:$Q,"&gt;0.5") +COUNTIFS(Sta!$B:$B,$A192,Sta!$Q:$Q,"&gt;0.5"))/$D192</f>
        <v>#DIV/0!</v>
      </c>
      <c r="F192" s="7" t="e">
        <f>COUNTIFS(Sta!$A:$A,$A192,Sta!$Q:$Q,"&gt;0.5")/$B192</f>
        <v>#DIV/0!</v>
      </c>
      <c r="G192" s="7" t="e">
        <f>COUNTIFS(Sta!$B:$B,$A192,Sta!$Q:$Q,"&gt;0.5")/$C192</f>
        <v>#DIV/0!</v>
      </c>
      <c r="H192" s="12" t="e">
        <f>(COUNTIFS(Sta!$A:$A,$A192,Sta!$Q:$Q,"&gt;1.5") +COUNTIFS(Sta!$B:$B,$A192,Sta!$Q:$Q,"&gt;1.5"))/$D192</f>
        <v>#DIV/0!</v>
      </c>
      <c r="I192" s="7" t="e">
        <f>COUNTIFS(Sta!$A:$A,$A192,Sta!$Q:$Q,"&gt;1.5")/$B192</f>
        <v>#DIV/0!</v>
      </c>
      <c r="J192" s="7" t="e">
        <f>COUNTIFS(Sta!$B:$B,$A192,Sta!$Q:$Q,"&gt;1.5")/$C192</f>
        <v>#DIV/0!</v>
      </c>
      <c r="K192" s="12" t="e">
        <f>(COUNTIFS(Sta!$A:$A,$A192,Sta!$M:$M,"&gt;0.5") +COUNTIFS(Sta!$B:$B,$A192,Sta!$O:$O,"&gt;0.5"))/$D192</f>
        <v>#DIV/0!</v>
      </c>
      <c r="L192" s="7" t="e">
        <f>COUNTIFS(Sta!$A:$A,$A192,Sta!$M:$M,"&gt;0.5")/$B192</f>
        <v>#DIV/0!</v>
      </c>
      <c r="M192" s="7" t="e">
        <f>COUNTIFS(Sta!$B:$B,$A192,Sta!$O:$O,"&gt;0.5")/$C192</f>
        <v>#DIV/0!</v>
      </c>
      <c r="N192" s="12" t="e">
        <f>(COUNTIFS(Sta!$A:$A,$A192,Sta!$M:$M,"&gt;1.5") +COUNTIFS(Sta!$B:$B,$A192,Sta!$O:$O,"&gt;1.5"))/$D192</f>
        <v>#DIV/0!</v>
      </c>
      <c r="O192" s="7" t="e">
        <f>COUNTIFS(Sta!$A:$A,$A192,Sta!$M:$M,"&gt;1.5")/$B192</f>
        <v>#DIV/0!</v>
      </c>
      <c r="P192" s="7" t="e">
        <f>COUNTIFS(Sta!$B:$B,$A192,Sta!$O:$O,"&gt;1.5")/$C192</f>
        <v>#DIV/0!</v>
      </c>
      <c r="Q192" s="12" t="e">
        <f>(COUNTIFS(Sta!$A:$A,$A192,Sta!$N:$N,"&gt;0.5") +COUNTIFS(Sta!$B:$B,$A192,Sta!$P:$P,"&gt;0.5"))/$D192</f>
        <v>#DIV/0!</v>
      </c>
      <c r="R192" s="7" t="e">
        <f>COUNTIFS(Sta!$A:$A,$A192,Sta!$N:$N,"&gt;0.5")/$B192</f>
        <v>#DIV/0!</v>
      </c>
      <c r="S192" s="7" t="e">
        <f>COUNTIFS(Sta!$B:$B,$A192,Sta!$P:$P,"&gt;0.5")/$C192</f>
        <v>#DIV/0!</v>
      </c>
      <c r="T192" s="12" t="e">
        <f>(COUNTIFS(Sta!$A:$A,$A192,Sta!$N:$N,"&gt;1.5") +COUNTIFS(Sta!$B:$B,$A192,Sta!$P:$P,"&gt;1.5"))/$D192</f>
        <v>#DIV/0!</v>
      </c>
      <c r="U192" s="7" t="e">
        <f>COUNTIFS(Sta!$A:$A,$A192,Sta!$N:$N,"&gt;1.5")/$B192</f>
        <v>#DIV/0!</v>
      </c>
      <c r="V192" s="7" t="e">
        <f>COUNTIFS(Sta!$B:$B,$A192,Sta!$P:$P,"&gt;1.5")/$C192</f>
        <v>#DIV/0!</v>
      </c>
    </row>
    <row r="193" spans="1:22" x14ac:dyDescent="0.3">
      <c r="A193" t="s">
        <v>160</v>
      </c>
      <c r="B193" s="9">
        <f>COUNTIF(Sta!A:A,A193)</f>
        <v>0</v>
      </c>
      <c r="C193" s="4">
        <f>COUNTIF(Sta!B:B,A193)</f>
        <v>1</v>
      </c>
      <c r="D193" s="4">
        <f>B193+C193</f>
        <v>1</v>
      </c>
      <c r="E193" s="12">
        <f>(COUNTIFS(Sta!$A:$A,$A193,Sta!$Q:$Q,"&gt;0.5") +COUNTIFS(Sta!$B:$B,$A193,Sta!$Q:$Q,"&gt;0.5"))/$D193</f>
        <v>1</v>
      </c>
      <c r="F193" s="7" t="e">
        <f>COUNTIFS(Sta!$A:$A,$A193,Sta!$Q:$Q,"&gt;0.5")/$B193</f>
        <v>#DIV/0!</v>
      </c>
      <c r="G193" s="7">
        <f>COUNTIFS(Sta!$B:$B,$A193,Sta!$Q:$Q,"&gt;0.5")/$C193</f>
        <v>1</v>
      </c>
      <c r="H193" s="12">
        <f>(COUNTIFS(Sta!$A:$A,$A193,Sta!$Q:$Q,"&gt;1.5") +COUNTIFS(Sta!$B:$B,$A193,Sta!$Q:$Q,"&gt;1.5"))/$D193</f>
        <v>1</v>
      </c>
      <c r="I193" s="7" t="e">
        <f>COUNTIFS(Sta!$A:$A,$A193,Sta!$Q:$Q,"&gt;1.5")/$B193</f>
        <v>#DIV/0!</v>
      </c>
      <c r="J193" s="7">
        <f>COUNTIFS(Sta!$B:$B,$A193,Sta!$Q:$Q,"&gt;1.5")/$C193</f>
        <v>1</v>
      </c>
      <c r="K193" s="12">
        <f>(COUNTIFS(Sta!$A:$A,$A193,Sta!$M:$M,"&gt;0.5") +COUNTIFS(Sta!$B:$B,$A193,Sta!$O:$O,"&gt;0.5"))/$D193</f>
        <v>0</v>
      </c>
      <c r="L193" s="7" t="e">
        <f>COUNTIFS(Sta!$A:$A,$A193,Sta!$M:$M,"&gt;0.5")/$B193</f>
        <v>#DIV/0!</v>
      </c>
      <c r="M193" s="7">
        <f>COUNTIFS(Sta!$B:$B,$A193,Sta!$O:$O,"&gt;0.5")/$C193</f>
        <v>0</v>
      </c>
      <c r="N193" s="12">
        <f>(COUNTIFS(Sta!$A:$A,$A193,Sta!$M:$M,"&gt;1.5") +COUNTIFS(Sta!$B:$B,$A193,Sta!$O:$O,"&gt;1.5"))/$D193</f>
        <v>0</v>
      </c>
      <c r="O193" s="7" t="e">
        <f>COUNTIFS(Sta!$A:$A,$A193,Sta!$M:$M,"&gt;1.5")/$B193</f>
        <v>#DIV/0!</v>
      </c>
      <c r="P193" s="7">
        <f>COUNTIFS(Sta!$B:$B,$A193,Sta!$O:$O,"&gt;1.5")/$C193</f>
        <v>0</v>
      </c>
      <c r="Q193" s="12">
        <f>(COUNTIFS(Sta!$A:$A,$A193,Sta!$N:$N,"&gt;0.5") +COUNTIFS(Sta!$B:$B,$A193,Sta!$P:$P,"&gt;0.5"))/$D193</f>
        <v>1</v>
      </c>
      <c r="R193" s="7" t="e">
        <f>COUNTIFS(Sta!$A:$A,$A193,Sta!$N:$N,"&gt;0.5")/$B193</f>
        <v>#DIV/0!</v>
      </c>
      <c r="S193" s="7">
        <f>COUNTIFS(Sta!$B:$B,$A193,Sta!$P:$P,"&gt;0.5")/$C193</f>
        <v>1</v>
      </c>
      <c r="T193" s="12">
        <f>(COUNTIFS(Sta!$A:$A,$A193,Sta!$N:$N,"&gt;1.5") +COUNTIFS(Sta!$B:$B,$A193,Sta!$P:$P,"&gt;1.5"))/$D193</f>
        <v>1</v>
      </c>
      <c r="U193" s="7" t="e">
        <f>COUNTIFS(Sta!$A:$A,$A193,Sta!$N:$N,"&gt;1.5")/$B193</f>
        <v>#DIV/0!</v>
      </c>
      <c r="V193" s="7">
        <f>COUNTIFS(Sta!$B:$B,$A193,Sta!$P:$P,"&gt;1.5")/$C193</f>
        <v>1</v>
      </c>
    </row>
    <row r="194" spans="1:22" x14ac:dyDescent="0.3">
      <c r="A194" t="s">
        <v>249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2" t="e">
        <f>(COUNTIFS(Sta!$A:$A,$A194,Sta!$Q:$Q,"&gt;0.5") +COUNTIFS(Sta!$B:$B,$A194,Sta!$Q:$Q,"&gt;0.5"))/$D194</f>
        <v>#DIV/0!</v>
      </c>
      <c r="F194" s="7" t="e">
        <f>COUNTIFS(Sta!$A:$A,$A194,Sta!$Q:$Q,"&gt;0.5")/$B194</f>
        <v>#DIV/0!</v>
      </c>
      <c r="G194" s="7" t="e">
        <f>COUNTIFS(Sta!$B:$B,$A194,Sta!$Q:$Q,"&gt;0.5")/$C194</f>
        <v>#DIV/0!</v>
      </c>
      <c r="H194" s="12" t="e">
        <f>(COUNTIFS(Sta!$A:$A,$A194,Sta!$Q:$Q,"&gt;1.5") +COUNTIFS(Sta!$B:$B,$A194,Sta!$Q:$Q,"&gt;1.5"))/$D194</f>
        <v>#DIV/0!</v>
      </c>
      <c r="I194" s="7" t="e">
        <f>COUNTIFS(Sta!$A:$A,$A194,Sta!$Q:$Q,"&gt;1.5")/$B194</f>
        <v>#DIV/0!</v>
      </c>
      <c r="J194" s="7" t="e">
        <f>COUNTIFS(Sta!$B:$B,$A194,Sta!$Q:$Q,"&gt;1.5")/$C194</f>
        <v>#DIV/0!</v>
      </c>
      <c r="K194" s="12" t="e">
        <f>(COUNTIFS(Sta!$A:$A,$A194,Sta!$M:$M,"&gt;0.5") +COUNTIFS(Sta!$B:$B,$A194,Sta!$O:$O,"&gt;0.5"))/$D194</f>
        <v>#DIV/0!</v>
      </c>
      <c r="L194" s="7" t="e">
        <f>COUNTIFS(Sta!$A:$A,$A194,Sta!$M:$M,"&gt;0.5")/$B194</f>
        <v>#DIV/0!</v>
      </c>
      <c r="M194" s="7" t="e">
        <f>COUNTIFS(Sta!$B:$B,$A194,Sta!$O:$O,"&gt;0.5")/$C194</f>
        <v>#DIV/0!</v>
      </c>
      <c r="N194" s="12" t="e">
        <f>(COUNTIFS(Sta!$A:$A,$A194,Sta!$M:$M,"&gt;1.5") +COUNTIFS(Sta!$B:$B,$A194,Sta!$O:$O,"&gt;1.5"))/$D194</f>
        <v>#DIV/0!</v>
      </c>
      <c r="O194" s="7" t="e">
        <f>COUNTIFS(Sta!$A:$A,$A194,Sta!$M:$M,"&gt;1.5")/$B194</f>
        <v>#DIV/0!</v>
      </c>
      <c r="P194" s="7" t="e">
        <f>COUNTIFS(Sta!$B:$B,$A194,Sta!$O:$O,"&gt;1.5")/$C194</f>
        <v>#DIV/0!</v>
      </c>
      <c r="Q194" s="12" t="e">
        <f>(COUNTIFS(Sta!$A:$A,$A194,Sta!$N:$N,"&gt;0.5") +COUNTIFS(Sta!$B:$B,$A194,Sta!$P:$P,"&gt;0.5"))/$D194</f>
        <v>#DIV/0!</v>
      </c>
      <c r="R194" s="7" t="e">
        <f>COUNTIFS(Sta!$A:$A,$A194,Sta!$N:$N,"&gt;0.5")/$B194</f>
        <v>#DIV/0!</v>
      </c>
      <c r="S194" s="7" t="e">
        <f>COUNTIFS(Sta!$B:$B,$A194,Sta!$P:$P,"&gt;0.5")/$C194</f>
        <v>#DIV/0!</v>
      </c>
      <c r="T194" s="12" t="e">
        <f>(COUNTIFS(Sta!$A:$A,$A194,Sta!$N:$N,"&gt;1.5") +COUNTIFS(Sta!$B:$B,$A194,Sta!$P:$P,"&gt;1.5"))/$D194</f>
        <v>#DIV/0!</v>
      </c>
      <c r="U194" s="7" t="e">
        <f>COUNTIFS(Sta!$A:$A,$A194,Sta!$N:$N,"&gt;1.5")/$B194</f>
        <v>#DIV/0!</v>
      </c>
      <c r="V194" s="7" t="e">
        <f>COUNTIFS(Sta!$B:$B,$A194,Sta!$P:$P,"&gt;1.5")/$C194</f>
        <v>#DIV/0!</v>
      </c>
    </row>
    <row r="195" spans="1:22" x14ac:dyDescent="0.3">
      <c r="A195" t="s">
        <v>104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2" t="e">
        <f>(COUNTIFS(Sta!$A:$A,$A195,Sta!$Q:$Q,"&gt;0.5") +COUNTIFS(Sta!$B:$B,$A195,Sta!$Q:$Q,"&gt;0.5"))/$D195</f>
        <v>#DIV/0!</v>
      </c>
      <c r="F195" s="7" t="e">
        <f>COUNTIFS(Sta!$A:$A,$A195,Sta!$Q:$Q,"&gt;0.5")/$B195</f>
        <v>#DIV/0!</v>
      </c>
      <c r="G195" s="7" t="e">
        <f>COUNTIFS(Sta!$B:$B,$A195,Sta!$Q:$Q,"&gt;0.5")/$C195</f>
        <v>#DIV/0!</v>
      </c>
      <c r="H195" s="12" t="e">
        <f>(COUNTIFS(Sta!$A:$A,$A195,Sta!$Q:$Q,"&gt;1.5") +COUNTIFS(Sta!$B:$B,$A195,Sta!$Q:$Q,"&gt;1.5"))/$D195</f>
        <v>#DIV/0!</v>
      </c>
      <c r="I195" s="7" t="e">
        <f>COUNTIFS(Sta!$A:$A,$A195,Sta!$Q:$Q,"&gt;1.5")/$B195</f>
        <v>#DIV/0!</v>
      </c>
      <c r="J195" s="7" t="e">
        <f>COUNTIFS(Sta!$B:$B,$A195,Sta!$Q:$Q,"&gt;1.5")/$C195</f>
        <v>#DIV/0!</v>
      </c>
      <c r="K195" s="12" t="e">
        <f>(COUNTIFS(Sta!$A:$A,$A195,Sta!$M:$M,"&gt;0.5") +COUNTIFS(Sta!$B:$B,$A195,Sta!$O:$O,"&gt;0.5"))/$D195</f>
        <v>#DIV/0!</v>
      </c>
      <c r="L195" s="7" t="e">
        <f>COUNTIFS(Sta!$A:$A,$A195,Sta!$M:$M,"&gt;0.5")/$B195</f>
        <v>#DIV/0!</v>
      </c>
      <c r="M195" s="7" t="e">
        <f>COUNTIFS(Sta!$B:$B,$A195,Sta!$O:$O,"&gt;0.5")/$C195</f>
        <v>#DIV/0!</v>
      </c>
      <c r="N195" s="12" t="e">
        <f>(COUNTIFS(Sta!$A:$A,$A195,Sta!$M:$M,"&gt;1.5") +COUNTIFS(Sta!$B:$B,$A195,Sta!$O:$O,"&gt;1.5"))/$D195</f>
        <v>#DIV/0!</v>
      </c>
      <c r="O195" s="7" t="e">
        <f>COUNTIFS(Sta!$A:$A,$A195,Sta!$M:$M,"&gt;1.5")/$B195</f>
        <v>#DIV/0!</v>
      </c>
      <c r="P195" s="7" t="e">
        <f>COUNTIFS(Sta!$B:$B,$A195,Sta!$O:$O,"&gt;1.5")/$C195</f>
        <v>#DIV/0!</v>
      </c>
      <c r="Q195" s="12" t="e">
        <f>(COUNTIFS(Sta!$A:$A,$A195,Sta!$N:$N,"&gt;0.5") +COUNTIFS(Sta!$B:$B,$A195,Sta!$P:$P,"&gt;0.5"))/$D195</f>
        <v>#DIV/0!</v>
      </c>
      <c r="R195" s="7" t="e">
        <f>COUNTIFS(Sta!$A:$A,$A195,Sta!$N:$N,"&gt;0.5")/$B195</f>
        <v>#DIV/0!</v>
      </c>
      <c r="S195" s="7" t="e">
        <f>COUNTIFS(Sta!$B:$B,$A195,Sta!$P:$P,"&gt;0.5")/$C195</f>
        <v>#DIV/0!</v>
      </c>
      <c r="T195" s="12" t="e">
        <f>(COUNTIFS(Sta!$A:$A,$A195,Sta!$N:$N,"&gt;1.5") +COUNTIFS(Sta!$B:$B,$A195,Sta!$P:$P,"&gt;1.5"))/$D195</f>
        <v>#DIV/0!</v>
      </c>
      <c r="U195" s="7" t="e">
        <f>COUNTIFS(Sta!$A:$A,$A195,Sta!$N:$N,"&gt;1.5")/$B195</f>
        <v>#DIV/0!</v>
      </c>
      <c r="V195" s="7" t="e">
        <f>COUNTIFS(Sta!$B:$B,$A195,Sta!$P:$P,"&gt;1.5")/$C195</f>
        <v>#DIV/0!</v>
      </c>
    </row>
    <row r="196" spans="1:22" x14ac:dyDescent="0.3">
      <c r="A196" t="s">
        <v>693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2" t="e">
        <f>(COUNTIFS(Sta!$A:$A,$A196,Sta!$Q:$Q,"&gt;0.5") +COUNTIFS(Sta!$B:$B,$A196,Sta!$Q:$Q,"&gt;0.5"))/$D196</f>
        <v>#DIV/0!</v>
      </c>
      <c r="F196" s="7" t="e">
        <f>COUNTIFS(Sta!$A:$A,$A196,Sta!$Q:$Q,"&gt;0.5")/$B196</f>
        <v>#DIV/0!</v>
      </c>
      <c r="G196" s="7" t="e">
        <f>COUNTIFS(Sta!$B:$B,$A196,Sta!$Q:$Q,"&gt;0.5")/$C196</f>
        <v>#DIV/0!</v>
      </c>
      <c r="H196" s="12" t="e">
        <f>(COUNTIFS(Sta!$A:$A,$A196,Sta!$Q:$Q,"&gt;1.5") +COUNTIFS(Sta!$B:$B,$A196,Sta!$Q:$Q,"&gt;1.5"))/$D196</f>
        <v>#DIV/0!</v>
      </c>
      <c r="I196" s="7" t="e">
        <f>COUNTIFS(Sta!$A:$A,$A196,Sta!$Q:$Q,"&gt;1.5")/$B196</f>
        <v>#DIV/0!</v>
      </c>
      <c r="J196" s="7" t="e">
        <f>COUNTIFS(Sta!$B:$B,$A196,Sta!$Q:$Q,"&gt;1.5")/$C196</f>
        <v>#DIV/0!</v>
      </c>
      <c r="K196" s="12" t="e">
        <f>(COUNTIFS(Sta!$A:$A,$A196,Sta!$M:$M,"&gt;0.5") +COUNTIFS(Sta!$B:$B,$A196,Sta!$O:$O,"&gt;0.5"))/$D196</f>
        <v>#DIV/0!</v>
      </c>
      <c r="L196" s="7" t="e">
        <f>COUNTIFS(Sta!$A:$A,$A196,Sta!$M:$M,"&gt;0.5")/$B196</f>
        <v>#DIV/0!</v>
      </c>
      <c r="M196" s="7" t="e">
        <f>COUNTIFS(Sta!$B:$B,$A196,Sta!$O:$O,"&gt;0.5")/$C196</f>
        <v>#DIV/0!</v>
      </c>
      <c r="N196" s="12" t="e">
        <f>(COUNTIFS(Sta!$A:$A,$A196,Sta!$M:$M,"&gt;1.5") +COUNTIFS(Sta!$B:$B,$A196,Sta!$O:$O,"&gt;1.5"))/$D196</f>
        <v>#DIV/0!</v>
      </c>
      <c r="O196" s="7" t="e">
        <f>COUNTIFS(Sta!$A:$A,$A196,Sta!$M:$M,"&gt;1.5")/$B196</f>
        <v>#DIV/0!</v>
      </c>
      <c r="P196" s="7" t="e">
        <f>COUNTIFS(Sta!$B:$B,$A196,Sta!$O:$O,"&gt;1.5")/$C196</f>
        <v>#DIV/0!</v>
      </c>
      <c r="Q196" s="12" t="e">
        <f>(COUNTIFS(Sta!$A:$A,$A196,Sta!$N:$N,"&gt;0.5") +COUNTIFS(Sta!$B:$B,$A196,Sta!$P:$P,"&gt;0.5"))/$D196</f>
        <v>#DIV/0!</v>
      </c>
      <c r="R196" s="7" t="e">
        <f>COUNTIFS(Sta!$A:$A,$A196,Sta!$N:$N,"&gt;0.5")/$B196</f>
        <v>#DIV/0!</v>
      </c>
      <c r="S196" s="7" t="e">
        <f>COUNTIFS(Sta!$B:$B,$A196,Sta!$P:$P,"&gt;0.5")/$C196</f>
        <v>#DIV/0!</v>
      </c>
      <c r="T196" s="12" t="e">
        <f>(COUNTIFS(Sta!$A:$A,$A196,Sta!$N:$N,"&gt;1.5") +COUNTIFS(Sta!$B:$B,$A196,Sta!$P:$P,"&gt;1.5"))/$D196</f>
        <v>#DIV/0!</v>
      </c>
      <c r="U196" s="7" t="e">
        <f>COUNTIFS(Sta!$A:$A,$A196,Sta!$N:$N,"&gt;1.5")/$B196</f>
        <v>#DIV/0!</v>
      </c>
      <c r="V196" s="7" t="e">
        <f>COUNTIFS(Sta!$B:$B,$A196,Sta!$P:$P,"&gt;1.5")/$C196</f>
        <v>#DIV/0!</v>
      </c>
    </row>
    <row r="197" spans="1:22" x14ac:dyDescent="0.3">
      <c r="A197" t="s">
        <v>7</v>
      </c>
      <c r="B197" s="9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2">
        <f>(COUNTIFS(Sta!$A:$A,$A197,Sta!$Q:$Q,"&gt;0.5") +COUNTIFS(Sta!$B:$B,$A197,Sta!$Q:$Q,"&gt;0.5"))/$D197</f>
        <v>0.5</v>
      </c>
      <c r="F197" s="7">
        <f>COUNTIFS(Sta!$A:$A,$A197,Sta!$Q:$Q,"&gt;0.5")/$B197</f>
        <v>1</v>
      </c>
      <c r="G197" s="7">
        <f>COUNTIFS(Sta!$B:$B,$A197,Sta!$Q:$Q,"&gt;0.5")/$C197</f>
        <v>0</v>
      </c>
      <c r="H197" s="12">
        <f>(COUNTIFS(Sta!$A:$A,$A197,Sta!$Q:$Q,"&gt;1.5") +COUNTIFS(Sta!$B:$B,$A197,Sta!$Q:$Q,"&gt;1.5"))/$D197</f>
        <v>0</v>
      </c>
      <c r="I197" s="7">
        <f>COUNTIFS(Sta!$A:$A,$A197,Sta!$Q:$Q,"&gt;1.5")/$B197</f>
        <v>0</v>
      </c>
      <c r="J197" s="7">
        <f>COUNTIFS(Sta!$B:$B,$A197,Sta!$Q:$Q,"&gt;1.5")/$C197</f>
        <v>0</v>
      </c>
      <c r="K197" s="12">
        <f>(COUNTIFS(Sta!$A:$A,$A197,Sta!$M:$M,"&gt;0.5") +COUNTIFS(Sta!$B:$B,$A197,Sta!$O:$O,"&gt;0.5"))/$D197</f>
        <v>0.5</v>
      </c>
      <c r="L197" s="7">
        <f>COUNTIFS(Sta!$A:$A,$A197,Sta!$M:$M,"&gt;0.5")/$B197</f>
        <v>1</v>
      </c>
      <c r="M197" s="7">
        <f>COUNTIFS(Sta!$B:$B,$A197,Sta!$O:$O,"&gt;0.5")/$C197</f>
        <v>0</v>
      </c>
      <c r="N197" s="12">
        <f>(COUNTIFS(Sta!$A:$A,$A197,Sta!$M:$M,"&gt;1.5") +COUNTIFS(Sta!$B:$B,$A197,Sta!$O:$O,"&gt;1.5"))/$D197</f>
        <v>0</v>
      </c>
      <c r="O197" s="7">
        <f>COUNTIFS(Sta!$A:$A,$A197,Sta!$M:$M,"&gt;1.5")/$B197</f>
        <v>0</v>
      </c>
      <c r="P197" s="7">
        <f>COUNTIFS(Sta!$B:$B,$A197,Sta!$O:$O,"&gt;1.5")/$C197</f>
        <v>0</v>
      </c>
      <c r="Q197" s="12">
        <f>(COUNTIFS(Sta!$A:$A,$A197,Sta!$N:$N,"&gt;0.5") +COUNTIFS(Sta!$B:$B,$A197,Sta!$P:$P,"&gt;0.5"))/$D197</f>
        <v>0</v>
      </c>
      <c r="R197" s="7">
        <f>COUNTIFS(Sta!$A:$A,$A197,Sta!$N:$N,"&gt;0.5")/$B197</f>
        <v>0</v>
      </c>
      <c r="S197" s="7">
        <f>COUNTIFS(Sta!$B:$B,$A197,Sta!$P:$P,"&gt;0.5")/$C197</f>
        <v>0</v>
      </c>
      <c r="T197" s="12">
        <f>(COUNTIFS(Sta!$A:$A,$A197,Sta!$N:$N,"&gt;1.5") +COUNTIFS(Sta!$B:$B,$A197,Sta!$P:$P,"&gt;1.5"))/$D197</f>
        <v>0</v>
      </c>
      <c r="U197" s="7">
        <f>COUNTIFS(Sta!$A:$A,$A197,Sta!$N:$N,"&gt;1.5")/$B197</f>
        <v>0</v>
      </c>
      <c r="V197" s="7">
        <f>COUNTIFS(Sta!$B:$B,$A197,Sta!$P:$P,"&gt;1.5")/$C197</f>
        <v>0</v>
      </c>
    </row>
    <row r="198" spans="1:22" x14ac:dyDescent="0.3">
      <c r="A198" t="s">
        <v>713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2" t="e">
        <f>(COUNTIFS(Sta!$A:$A,$A198,Sta!$Q:$Q,"&gt;0.5") +COUNTIFS(Sta!$B:$B,$A198,Sta!$Q:$Q,"&gt;0.5"))/$D198</f>
        <v>#DIV/0!</v>
      </c>
      <c r="F198" s="7" t="e">
        <f>COUNTIFS(Sta!$A:$A,$A198,Sta!$Q:$Q,"&gt;0.5")/$B198</f>
        <v>#DIV/0!</v>
      </c>
      <c r="G198" s="7" t="e">
        <f>COUNTIFS(Sta!$B:$B,$A198,Sta!$Q:$Q,"&gt;0.5")/$C198</f>
        <v>#DIV/0!</v>
      </c>
      <c r="H198" s="12" t="e">
        <f>(COUNTIFS(Sta!$A:$A,$A198,Sta!$Q:$Q,"&gt;1.5") +COUNTIFS(Sta!$B:$B,$A198,Sta!$Q:$Q,"&gt;1.5"))/$D198</f>
        <v>#DIV/0!</v>
      </c>
      <c r="I198" s="7" t="e">
        <f>COUNTIFS(Sta!$A:$A,$A198,Sta!$Q:$Q,"&gt;1.5")/$B198</f>
        <v>#DIV/0!</v>
      </c>
      <c r="J198" s="7" t="e">
        <f>COUNTIFS(Sta!$B:$B,$A198,Sta!$Q:$Q,"&gt;1.5")/$C198</f>
        <v>#DIV/0!</v>
      </c>
      <c r="K198" s="12" t="e">
        <f>(COUNTIFS(Sta!$A:$A,$A198,Sta!$M:$M,"&gt;0.5") +COUNTIFS(Sta!$B:$B,$A198,Sta!$O:$O,"&gt;0.5"))/$D198</f>
        <v>#DIV/0!</v>
      </c>
      <c r="L198" s="7" t="e">
        <f>COUNTIFS(Sta!$A:$A,$A198,Sta!$M:$M,"&gt;0.5")/$B198</f>
        <v>#DIV/0!</v>
      </c>
      <c r="M198" s="7" t="e">
        <f>COUNTIFS(Sta!$B:$B,$A198,Sta!$O:$O,"&gt;0.5")/$C198</f>
        <v>#DIV/0!</v>
      </c>
      <c r="N198" s="12" t="e">
        <f>(COUNTIFS(Sta!$A:$A,$A198,Sta!$M:$M,"&gt;1.5") +COUNTIFS(Sta!$B:$B,$A198,Sta!$O:$O,"&gt;1.5"))/$D198</f>
        <v>#DIV/0!</v>
      </c>
      <c r="O198" s="7" t="e">
        <f>COUNTIFS(Sta!$A:$A,$A198,Sta!$M:$M,"&gt;1.5")/$B198</f>
        <v>#DIV/0!</v>
      </c>
      <c r="P198" s="7" t="e">
        <f>COUNTIFS(Sta!$B:$B,$A198,Sta!$O:$O,"&gt;1.5")/$C198</f>
        <v>#DIV/0!</v>
      </c>
      <c r="Q198" s="12" t="e">
        <f>(COUNTIFS(Sta!$A:$A,$A198,Sta!$N:$N,"&gt;0.5") +COUNTIFS(Sta!$B:$B,$A198,Sta!$P:$P,"&gt;0.5"))/$D198</f>
        <v>#DIV/0!</v>
      </c>
      <c r="R198" s="7" t="e">
        <f>COUNTIFS(Sta!$A:$A,$A198,Sta!$N:$N,"&gt;0.5")/$B198</f>
        <v>#DIV/0!</v>
      </c>
      <c r="S198" s="7" t="e">
        <f>COUNTIFS(Sta!$B:$B,$A198,Sta!$P:$P,"&gt;0.5")/$C198</f>
        <v>#DIV/0!</v>
      </c>
      <c r="T198" s="12" t="e">
        <f>(COUNTIFS(Sta!$A:$A,$A198,Sta!$N:$N,"&gt;1.5") +COUNTIFS(Sta!$B:$B,$A198,Sta!$P:$P,"&gt;1.5"))/$D198</f>
        <v>#DIV/0!</v>
      </c>
      <c r="U198" s="7" t="e">
        <f>COUNTIFS(Sta!$A:$A,$A198,Sta!$N:$N,"&gt;1.5")/$B198</f>
        <v>#DIV/0!</v>
      </c>
      <c r="V198" s="7" t="e">
        <f>COUNTIFS(Sta!$B:$B,$A198,Sta!$P:$P,"&gt;1.5")/$C198</f>
        <v>#DIV/0!</v>
      </c>
    </row>
    <row r="199" spans="1:22" x14ac:dyDescent="0.3">
      <c r="A199" t="s">
        <v>464</v>
      </c>
      <c r="B199" s="9">
        <f>COUNTIF(Sta!A:A,A199)</f>
        <v>11</v>
      </c>
      <c r="C199" s="4">
        <f>COUNTIF(Sta!B:B,A199)</f>
        <v>11</v>
      </c>
      <c r="D199" s="4">
        <f t="shared" si="6"/>
        <v>22</v>
      </c>
      <c r="E199" s="12">
        <f>(COUNTIFS(Sta!$A:$A,$A199,Sta!$Q:$Q,"&gt;0.5") +COUNTIFS(Sta!$B:$B,$A199,Sta!$Q:$Q,"&gt;0.5"))/$D199</f>
        <v>0.81818181818181823</v>
      </c>
      <c r="F199" s="7">
        <f>COUNTIFS(Sta!$A:$A,$A199,Sta!$Q:$Q,"&gt;0.5")/$B199</f>
        <v>0.81818181818181823</v>
      </c>
      <c r="G199" s="7">
        <f>COUNTIFS(Sta!$B:$B,$A199,Sta!$Q:$Q,"&gt;0.5")/$C199</f>
        <v>0.81818181818181823</v>
      </c>
      <c r="H199" s="12">
        <f>(COUNTIFS(Sta!$A:$A,$A199,Sta!$Q:$Q,"&gt;1.5") +COUNTIFS(Sta!$B:$B,$A199,Sta!$Q:$Q,"&gt;1.5"))/$D199</f>
        <v>0.31818181818181818</v>
      </c>
      <c r="I199" s="7">
        <f>COUNTIFS(Sta!$A:$A,$A199,Sta!$Q:$Q,"&gt;1.5")/$B199</f>
        <v>0.27272727272727271</v>
      </c>
      <c r="J199" s="7">
        <f>COUNTIFS(Sta!$B:$B,$A199,Sta!$Q:$Q,"&gt;1.5")/$C199</f>
        <v>0.36363636363636365</v>
      </c>
      <c r="K199" s="12">
        <f>(COUNTIFS(Sta!$A:$A,$A199,Sta!$M:$M,"&gt;0.5") +COUNTIFS(Sta!$B:$B,$A199,Sta!$O:$O,"&gt;0.5"))/$D199</f>
        <v>0.63636363636363635</v>
      </c>
      <c r="L199" s="7">
        <f>COUNTIFS(Sta!$A:$A,$A199,Sta!$M:$M,"&gt;0.5")/$B199</f>
        <v>0.72727272727272729</v>
      </c>
      <c r="M199" s="7">
        <f>COUNTIFS(Sta!$B:$B,$A199,Sta!$O:$O,"&gt;0.5")/$C199</f>
        <v>0.54545454545454541</v>
      </c>
      <c r="N199" s="12">
        <f>(COUNTIFS(Sta!$A:$A,$A199,Sta!$M:$M,"&gt;1.5") +COUNTIFS(Sta!$B:$B,$A199,Sta!$O:$O,"&gt;1.5"))/$D199</f>
        <v>9.0909090909090912E-2</v>
      </c>
      <c r="O199" s="7">
        <f>COUNTIFS(Sta!$A:$A,$A199,Sta!$M:$M,"&gt;1.5")/$B199</f>
        <v>0</v>
      </c>
      <c r="P199" s="7">
        <f>COUNTIFS(Sta!$B:$B,$A199,Sta!$O:$O,"&gt;1.5")/$C199</f>
        <v>0.18181818181818182</v>
      </c>
      <c r="Q199" s="12">
        <f>(COUNTIFS(Sta!$A:$A,$A199,Sta!$N:$N,"&gt;0.5") +COUNTIFS(Sta!$B:$B,$A199,Sta!$P:$P,"&gt;0.5"))/$D199</f>
        <v>0.5</v>
      </c>
      <c r="R199" s="7">
        <f>COUNTIFS(Sta!$A:$A,$A199,Sta!$N:$N,"&gt;0.5")/$B199</f>
        <v>0.36363636363636365</v>
      </c>
      <c r="S199" s="7">
        <f>COUNTIFS(Sta!$B:$B,$A199,Sta!$P:$P,"&gt;0.5")/$C199</f>
        <v>0.63636363636363635</v>
      </c>
      <c r="T199" s="12">
        <f>(COUNTIFS(Sta!$A:$A,$A199,Sta!$N:$N,"&gt;1.5") +COUNTIFS(Sta!$B:$B,$A199,Sta!$P:$P,"&gt;1.5"))/$D199</f>
        <v>0.13636363636363635</v>
      </c>
      <c r="U199" s="7">
        <f>COUNTIFS(Sta!$A:$A,$A199,Sta!$N:$N,"&gt;1.5")/$B199</f>
        <v>9.0909090909090912E-2</v>
      </c>
      <c r="V199" s="7">
        <f>COUNTIFS(Sta!$B:$B,$A199,Sta!$P:$P,"&gt;1.5")/$C199</f>
        <v>0.18181818181818182</v>
      </c>
    </row>
    <row r="200" spans="1:22" x14ac:dyDescent="0.3">
      <c r="A200" t="s">
        <v>701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2" t="e">
        <f>(COUNTIFS(Sta!$A:$A,$A200,Sta!$Q:$Q,"&gt;0.5") +COUNTIFS(Sta!$B:$B,$A200,Sta!$Q:$Q,"&gt;0.5"))/$D200</f>
        <v>#DIV/0!</v>
      </c>
      <c r="F200" s="7" t="e">
        <f>COUNTIFS(Sta!$A:$A,$A200,Sta!$Q:$Q,"&gt;0.5")/$B200</f>
        <v>#DIV/0!</v>
      </c>
      <c r="G200" s="7" t="e">
        <f>COUNTIFS(Sta!$B:$B,$A200,Sta!$Q:$Q,"&gt;0.5")/$C200</f>
        <v>#DIV/0!</v>
      </c>
      <c r="H200" s="12" t="e">
        <f>(COUNTIFS(Sta!$A:$A,$A200,Sta!$Q:$Q,"&gt;1.5") +COUNTIFS(Sta!$B:$B,$A200,Sta!$Q:$Q,"&gt;1.5"))/$D200</f>
        <v>#DIV/0!</v>
      </c>
      <c r="I200" s="7" t="e">
        <f>COUNTIFS(Sta!$A:$A,$A200,Sta!$Q:$Q,"&gt;1.5")/$B200</f>
        <v>#DIV/0!</v>
      </c>
      <c r="J200" s="7" t="e">
        <f>COUNTIFS(Sta!$B:$B,$A200,Sta!$Q:$Q,"&gt;1.5")/$C200</f>
        <v>#DIV/0!</v>
      </c>
      <c r="K200" s="12" t="e">
        <f>(COUNTIFS(Sta!$A:$A,$A200,Sta!$M:$M,"&gt;0.5") +COUNTIFS(Sta!$B:$B,$A200,Sta!$O:$O,"&gt;0.5"))/$D200</f>
        <v>#DIV/0!</v>
      </c>
      <c r="L200" s="7" t="e">
        <f>COUNTIFS(Sta!$A:$A,$A200,Sta!$M:$M,"&gt;0.5")/$B200</f>
        <v>#DIV/0!</v>
      </c>
      <c r="M200" s="7" t="e">
        <f>COUNTIFS(Sta!$B:$B,$A200,Sta!$O:$O,"&gt;0.5")/$C200</f>
        <v>#DIV/0!</v>
      </c>
      <c r="N200" s="12" t="e">
        <f>(COUNTIFS(Sta!$A:$A,$A200,Sta!$M:$M,"&gt;1.5") +COUNTIFS(Sta!$B:$B,$A200,Sta!$O:$O,"&gt;1.5"))/$D200</f>
        <v>#DIV/0!</v>
      </c>
      <c r="O200" s="7" t="e">
        <f>COUNTIFS(Sta!$A:$A,$A200,Sta!$M:$M,"&gt;1.5")/$B200</f>
        <v>#DIV/0!</v>
      </c>
      <c r="P200" s="7" t="e">
        <f>COUNTIFS(Sta!$B:$B,$A200,Sta!$O:$O,"&gt;1.5")/$C200</f>
        <v>#DIV/0!</v>
      </c>
      <c r="Q200" s="12" t="e">
        <f>(COUNTIFS(Sta!$A:$A,$A200,Sta!$N:$N,"&gt;0.5") +COUNTIFS(Sta!$B:$B,$A200,Sta!$P:$P,"&gt;0.5"))/$D200</f>
        <v>#DIV/0!</v>
      </c>
      <c r="R200" s="7" t="e">
        <f>COUNTIFS(Sta!$A:$A,$A200,Sta!$N:$N,"&gt;0.5")/$B200</f>
        <v>#DIV/0!</v>
      </c>
      <c r="S200" s="7" t="e">
        <f>COUNTIFS(Sta!$B:$B,$A200,Sta!$P:$P,"&gt;0.5")/$C200</f>
        <v>#DIV/0!</v>
      </c>
      <c r="T200" s="12" t="e">
        <f>(COUNTIFS(Sta!$A:$A,$A200,Sta!$N:$N,"&gt;1.5") +COUNTIFS(Sta!$B:$B,$A200,Sta!$P:$P,"&gt;1.5"))/$D200</f>
        <v>#DIV/0!</v>
      </c>
      <c r="U200" s="7" t="e">
        <f>COUNTIFS(Sta!$A:$A,$A200,Sta!$N:$N,"&gt;1.5")/$B200</f>
        <v>#DIV/0!</v>
      </c>
      <c r="V200" s="7" t="e">
        <f>COUNTIFS(Sta!$B:$B,$A200,Sta!$P:$P,"&gt;1.5")/$C200</f>
        <v>#DIV/0!</v>
      </c>
    </row>
    <row r="201" spans="1:22" x14ac:dyDescent="0.3">
      <c r="A201" t="s">
        <v>704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2" t="e">
        <f>(COUNTIFS(Sta!$A:$A,$A201,Sta!$Q:$Q,"&gt;0.5") +COUNTIFS(Sta!$B:$B,$A201,Sta!$Q:$Q,"&gt;0.5"))/$D201</f>
        <v>#DIV/0!</v>
      </c>
      <c r="F201" s="7" t="e">
        <f>COUNTIFS(Sta!$A:$A,$A201,Sta!$Q:$Q,"&gt;0.5")/$B201</f>
        <v>#DIV/0!</v>
      </c>
      <c r="G201" s="7" t="e">
        <f>COUNTIFS(Sta!$B:$B,$A201,Sta!$Q:$Q,"&gt;0.5")/$C201</f>
        <v>#DIV/0!</v>
      </c>
      <c r="H201" s="12" t="e">
        <f>(COUNTIFS(Sta!$A:$A,$A201,Sta!$Q:$Q,"&gt;1.5") +COUNTIFS(Sta!$B:$B,$A201,Sta!$Q:$Q,"&gt;1.5"))/$D201</f>
        <v>#DIV/0!</v>
      </c>
      <c r="I201" s="7" t="e">
        <f>COUNTIFS(Sta!$A:$A,$A201,Sta!$Q:$Q,"&gt;1.5")/$B201</f>
        <v>#DIV/0!</v>
      </c>
      <c r="J201" s="7" t="e">
        <f>COUNTIFS(Sta!$B:$B,$A201,Sta!$Q:$Q,"&gt;1.5")/$C201</f>
        <v>#DIV/0!</v>
      </c>
      <c r="K201" s="12" t="e">
        <f>(COUNTIFS(Sta!$A:$A,$A201,Sta!$M:$M,"&gt;0.5") +COUNTIFS(Sta!$B:$B,$A201,Sta!$O:$O,"&gt;0.5"))/$D201</f>
        <v>#DIV/0!</v>
      </c>
      <c r="L201" s="7" t="e">
        <f>COUNTIFS(Sta!$A:$A,$A201,Sta!$M:$M,"&gt;0.5")/$B201</f>
        <v>#DIV/0!</v>
      </c>
      <c r="M201" s="7" t="e">
        <f>COUNTIFS(Sta!$B:$B,$A201,Sta!$O:$O,"&gt;0.5")/$C201</f>
        <v>#DIV/0!</v>
      </c>
      <c r="N201" s="12" t="e">
        <f>(COUNTIFS(Sta!$A:$A,$A201,Sta!$M:$M,"&gt;1.5") +COUNTIFS(Sta!$B:$B,$A201,Sta!$O:$O,"&gt;1.5"))/$D201</f>
        <v>#DIV/0!</v>
      </c>
      <c r="O201" s="7" t="e">
        <f>COUNTIFS(Sta!$A:$A,$A201,Sta!$M:$M,"&gt;1.5")/$B201</f>
        <v>#DIV/0!</v>
      </c>
      <c r="P201" s="7" t="e">
        <f>COUNTIFS(Sta!$B:$B,$A201,Sta!$O:$O,"&gt;1.5")/$C201</f>
        <v>#DIV/0!</v>
      </c>
      <c r="Q201" s="12" t="e">
        <f>(COUNTIFS(Sta!$A:$A,$A201,Sta!$N:$N,"&gt;0.5") +COUNTIFS(Sta!$B:$B,$A201,Sta!$P:$P,"&gt;0.5"))/$D201</f>
        <v>#DIV/0!</v>
      </c>
      <c r="R201" s="7" t="e">
        <f>COUNTIFS(Sta!$A:$A,$A201,Sta!$N:$N,"&gt;0.5")/$B201</f>
        <v>#DIV/0!</v>
      </c>
      <c r="S201" s="7" t="e">
        <f>COUNTIFS(Sta!$B:$B,$A201,Sta!$P:$P,"&gt;0.5")/$C201</f>
        <v>#DIV/0!</v>
      </c>
      <c r="T201" s="12" t="e">
        <f>(COUNTIFS(Sta!$A:$A,$A201,Sta!$N:$N,"&gt;1.5") +COUNTIFS(Sta!$B:$B,$A201,Sta!$P:$P,"&gt;1.5"))/$D201</f>
        <v>#DIV/0!</v>
      </c>
      <c r="U201" s="7" t="e">
        <f>COUNTIFS(Sta!$A:$A,$A201,Sta!$N:$N,"&gt;1.5")/$B201</f>
        <v>#DIV/0!</v>
      </c>
      <c r="V201" s="7" t="e">
        <f>COUNTIFS(Sta!$B:$B,$A201,Sta!$P:$P,"&gt;1.5")/$C201</f>
        <v>#DIV/0!</v>
      </c>
    </row>
    <row r="202" spans="1:22" x14ac:dyDescent="0.3">
      <c r="A202" t="s">
        <v>582</v>
      </c>
      <c r="B202" s="9">
        <f>COUNTIF(Sta!A:A,A202)</f>
        <v>2</v>
      </c>
      <c r="C202" s="4">
        <f>COUNTIF(Sta!B:B,A202)</f>
        <v>1</v>
      </c>
      <c r="D202" s="4">
        <f t="shared" si="6"/>
        <v>3</v>
      </c>
      <c r="E202" s="12">
        <f>(COUNTIFS(Sta!$A:$A,$A202,Sta!$Q:$Q,"&gt;0.5") +COUNTIFS(Sta!$B:$B,$A202,Sta!$Q:$Q,"&gt;0.5"))/$D202</f>
        <v>1</v>
      </c>
      <c r="F202" s="7">
        <f>COUNTIFS(Sta!$A:$A,$A202,Sta!$Q:$Q,"&gt;0.5")/$B202</f>
        <v>1</v>
      </c>
      <c r="G202" s="7">
        <f>COUNTIFS(Sta!$B:$B,$A202,Sta!$Q:$Q,"&gt;0.5")/$C202</f>
        <v>1</v>
      </c>
      <c r="H202" s="12">
        <f>(COUNTIFS(Sta!$A:$A,$A202,Sta!$Q:$Q,"&gt;1.5") +COUNTIFS(Sta!$B:$B,$A202,Sta!$Q:$Q,"&gt;1.5"))/$D202</f>
        <v>0.66666666666666663</v>
      </c>
      <c r="I202" s="7">
        <f>COUNTIFS(Sta!$A:$A,$A202,Sta!$Q:$Q,"&gt;1.5")/$B202</f>
        <v>0.5</v>
      </c>
      <c r="J202" s="7">
        <f>COUNTIFS(Sta!$B:$B,$A202,Sta!$Q:$Q,"&gt;1.5")/$C202</f>
        <v>1</v>
      </c>
      <c r="K202" s="12">
        <f>(COUNTIFS(Sta!$A:$A,$A202,Sta!$M:$M,"&gt;0.5") +COUNTIFS(Sta!$B:$B,$A202,Sta!$O:$O,"&gt;0.5"))/$D202</f>
        <v>0.33333333333333331</v>
      </c>
      <c r="L202" s="7">
        <f>COUNTIFS(Sta!$A:$A,$A202,Sta!$M:$M,"&gt;0.5")/$B202</f>
        <v>0.5</v>
      </c>
      <c r="M202" s="7">
        <f>COUNTIFS(Sta!$B:$B,$A202,Sta!$O:$O,"&gt;0.5")/$C202</f>
        <v>0</v>
      </c>
      <c r="N202" s="12">
        <f>(COUNTIFS(Sta!$A:$A,$A202,Sta!$M:$M,"&gt;1.5") +COUNTIFS(Sta!$B:$B,$A202,Sta!$O:$O,"&gt;1.5"))/$D202</f>
        <v>0.33333333333333331</v>
      </c>
      <c r="O202" s="7">
        <f>COUNTIFS(Sta!$A:$A,$A202,Sta!$M:$M,"&gt;1.5")/$B202</f>
        <v>0.5</v>
      </c>
      <c r="P202" s="7">
        <f>COUNTIFS(Sta!$B:$B,$A202,Sta!$O:$O,"&gt;1.5")/$C202</f>
        <v>0</v>
      </c>
      <c r="Q202" s="12">
        <f>(COUNTIFS(Sta!$A:$A,$A202,Sta!$N:$N,"&gt;0.5") +COUNTIFS(Sta!$B:$B,$A202,Sta!$P:$P,"&gt;0.5"))/$D202</f>
        <v>0.66666666666666663</v>
      </c>
      <c r="R202" s="7">
        <f>COUNTIFS(Sta!$A:$A,$A202,Sta!$N:$N,"&gt;0.5")/$B202</f>
        <v>0.5</v>
      </c>
      <c r="S202" s="7">
        <f>COUNTIFS(Sta!$B:$B,$A202,Sta!$P:$P,"&gt;0.5")/$C202</f>
        <v>1</v>
      </c>
      <c r="T202" s="12">
        <f>(COUNTIFS(Sta!$A:$A,$A202,Sta!$N:$N,"&gt;1.5") +COUNTIFS(Sta!$B:$B,$A202,Sta!$P:$P,"&gt;1.5"))/$D202</f>
        <v>0.33333333333333331</v>
      </c>
      <c r="U202" s="7">
        <f>COUNTIFS(Sta!$A:$A,$A202,Sta!$N:$N,"&gt;1.5")/$B202</f>
        <v>0</v>
      </c>
      <c r="V202" s="7">
        <f>COUNTIFS(Sta!$B:$B,$A202,Sta!$P:$P,"&gt;1.5")/$C202</f>
        <v>1</v>
      </c>
    </row>
    <row r="203" spans="1:22" x14ac:dyDescent="0.3">
      <c r="A203" t="s">
        <v>99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2" t="e">
        <f>(COUNTIFS(Sta!$A:$A,$A203,Sta!$Q:$Q,"&gt;0.5") +COUNTIFS(Sta!$B:$B,$A203,Sta!$Q:$Q,"&gt;0.5"))/$D203</f>
        <v>#DIV/0!</v>
      </c>
      <c r="F203" s="7" t="e">
        <f>COUNTIFS(Sta!$A:$A,$A203,Sta!$Q:$Q,"&gt;0.5")/$B203</f>
        <v>#DIV/0!</v>
      </c>
      <c r="G203" s="7" t="e">
        <f>COUNTIFS(Sta!$B:$B,$A203,Sta!$Q:$Q,"&gt;0.5")/$C203</f>
        <v>#DIV/0!</v>
      </c>
      <c r="H203" s="12" t="e">
        <f>(COUNTIFS(Sta!$A:$A,$A203,Sta!$Q:$Q,"&gt;1.5") +COUNTIFS(Sta!$B:$B,$A203,Sta!$Q:$Q,"&gt;1.5"))/$D203</f>
        <v>#DIV/0!</v>
      </c>
      <c r="I203" s="7" t="e">
        <f>COUNTIFS(Sta!$A:$A,$A203,Sta!$Q:$Q,"&gt;1.5")/$B203</f>
        <v>#DIV/0!</v>
      </c>
      <c r="J203" s="7" t="e">
        <f>COUNTIFS(Sta!$B:$B,$A203,Sta!$Q:$Q,"&gt;1.5")/$C203</f>
        <v>#DIV/0!</v>
      </c>
      <c r="K203" s="12" t="e">
        <f>(COUNTIFS(Sta!$A:$A,$A203,Sta!$M:$M,"&gt;0.5") +COUNTIFS(Sta!$B:$B,$A203,Sta!$O:$O,"&gt;0.5"))/$D203</f>
        <v>#DIV/0!</v>
      </c>
      <c r="L203" s="7" t="e">
        <f>COUNTIFS(Sta!$A:$A,$A203,Sta!$M:$M,"&gt;0.5")/$B203</f>
        <v>#DIV/0!</v>
      </c>
      <c r="M203" s="7" t="e">
        <f>COUNTIFS(Sta!$B:$B,$A203,Sta!$O:$O,"&gt;0.5")/$C203</f>
        <v>#DIV/0!</v>
      </c>
      <c r="N203" s="12" t="e">
        <f>(COUNTIFS(Sta!$A:$A,$A203,Sta!$M:$M,"&gt;1.5") +COUNTIFS(Sta!$B:$B,$A203,Sta!$O:$O,"&gt;1.5"))/$D203</f>
        <v>#DIV/0!</v>
      </c>
      <c r="O203" s="7" t="e">
        <f>COUNTIFS(Sta!$A:$A,$A203,Sta!$M:$M,"&gt;1.5")/$B203</f>
        <v>#DIV/0!</v>
      </c>
      <c r="P203" s="7" t="e">
        <f>COUNTIFS(Sta!$B:$B,$A203,Sta!$O:$O,"&gt;1.5")/$C203</f>
        <v>#DIV/0!</v>
      </c>
      <c r="Q203" s="12" t="e">
        <f>(COUNTIFS(Sta!$A:$A,$A203,Sta!$N:$N,"&gt;0.5") +COUNTIFS(Sta!$B:$B,$A203,Sta!$P:$P,"&gt;0.5"))/$D203</f>
        <v>#DIV/0!</v>
      </c>
      <c r="R203" s="7" t="e">
        <f>COUNTIFS(Sta!$A:$A,$A203,Sta!$N:$N,"&gt;0.5")/$B203</f>
        <v>#DIV/0!</v>
      </c>
      <c r="S203" s="7" t="e">
        <f>COUNTIFS(Sta!$B:$B,$A203,Sta!$P:$P,"&gt;0.5")/$C203</f>
        <v>#DIV/0!</v>
      </c>
      <c r="T203" s="12" t="e">
        <f>(COUNTIFS(Sta!$A:$A,$A203,Sta!$N:$N,"&gt;1.5") +COUNTIFS(Sta!$B:$B,$A203,Sta!$P:$P,"&gt;1.5"))/$D203</f>
        <v>#DIV/0!</v>
      </c>
      <c r="U203" s="7" t="e">
        <f>COUNTIFS(Sta!$A:$A,$A203,Sta!$N:$N,"&gt;1.5")/$B203</f>
        <v>#DIV/0!</v>
      </c>
      <c r="V203" s="7" t="e">
        <f>COUNTIFS(Sta!$B:$B,$A203,Sta!$P:$P,"&gt;1.5")/$C203</f>
        <v>#DIV/0!</v>
      </c>
    </row>
    <row r="204" spans="1:22" x14ac:dyDescent="0.3">
      <c r="A204" t="s">
        <v>595</v>
      </c>
      <c r="B204" s="9">
        <f>COUNTIF(Sta!A:A,A204)</f>
        <v>1</v>
      </c>
      <c r="C204" s="4">
        <f>COUNTIF(Sta!B:B,A204)</f>
        <v>1</v>
      </c>
      <c r="D204" s="4">
        <f>B204+C204</f>
        <v>2</v>
      </c>
      <c r="E204" s="12">
        <f>(COUNTIFS(Sta!$A:$A,$A204,Sta!$Q:$Q,"&gt;0.5") +COUNTIFS(Sta!$B:$B,$A204,Sta!$Q:$Q,"&gt;0.5"))/$D204</f>
        <v>1</v>
      </c>
      <c r="F204" s="7">
        <f>COUNTIFS(Sta!$A:$A,$A204,Sta!$Q:$Q,"&gt;0.5")/$B204</f>
        <v>1</v>
      </c>
      <c r="G204" s="7">
        <f>COUNTIFS(Sta!$B:$B,$A204,Sta!$Q:$Q,"&gt;0.5")/$C204</f>
        <v>1</v>
      </c>
      <c r="H204" s="12">
        <f>(COUNTIFS(Sta!$A:$A,$A204,Sta!$Q:$Q,"&gt;1.5") +COUNTIFS(Sta!$B:$B,$A204,Sta!$Q:$Q,"&gt;1.5"))/$D204</f>
        <v>1</v>
      </c>
      <c r="I204" s="7">
        <f>COUNTIFS(Sta!$A:$A,$A204,Sta!$Q:$Q,"&gt;1.5")/$B204</f>
        <v>1</v>
      </c>
      <c r="J204" s="7">
        <f>COUNTIFS(Sta!$B:$B,$A204,Sta!$Q:$Q,"&gt;1.5")/$C204</f>
        <v>1</v>
      </c>
      <c r="K204" s="12">
        <f>(COUNTIFS(Sta!$A:$A,$A204,Sta!$M:$M,"&gt;0.5") +COUNTIFS(Sta!$B:$B,$A204,Sta!$O:$O,"&gt;0.5"))/$D204</f>
        <v>1</v>
      </c>
      <c r="L204" s="7">
        <f>COUNTIFS(Sta!$A:$A,$A204,Sta!$M:$M,"&gt;0.5")/$B204</f>
        <v>1</v>
      </c>
      <c r="M204" s="7">
        <f>COUNTIFS(Sta!$B:$B,$A204,Sta!$O:$O,"&gt;0.5")/$C204</f>
        <v>1</v>
      </c>
      <c r="N204" s="12">
        <f>(COUNTIFS(Sta!$A:$A,$A204,Sta!$M:$M,"&gt;1.5") +COUNTIFS(Sta!$B:$B,$A204,Sta!$O:$O,"&gt;1.5"))/$D204</f>
        <v>0.5</v>
      </c>
      <c r="O204" s="7">
        <f>COUNTIFS(Sta!$A:$A,$A204,Sta!$M:$M,"&gt;1.5")/$B204</f>
        <v>1</v>
      </c>
      <c r="P204" s="7">
        <f>COUNTIFS(Sta!$B:$B,$A204,Sta!$O:$O,"&gt;1.5")/$C204</f>
        <v>0</v>
      </c>
      <c r="Q204" s="12">
        <f>(COUNTIFS(Sta!$A:$A,$A204,Sta!$N:$N,"&gt;0.5") +COUNTIFS(Sta!$B:$B,$A204,Sta!$P:$P,"&gt;0.5"))/$D204</f>
        <v>1</v>
      </c>
      <c r="R204" s="7">
        <f>COUNTIFS(Sta!$A:$A,$A204,Sta!$N:$N,"&gt;0.5")/$B204</f>
        <v>1</v>
      </c>
      <c r="S204" s="7">
        <f>COUNTIFS(Sta!$B:$B,$A204,Sta!$P:$P,"&gt;0.5")/$C204</f>
        <v>1</v>
      </c>
      <c r="T204" s="12">
        <f>(COUNTIFS(Sta!$A:$A,$A204,Sta!$N:$N,"&gt;1.5") +COUNTIFS(Sta!$B:$B,$A204,Sta!$P:$P,"&gt;1.5"))/$D204</f>
        <v>0</v>
      </c>
      <c r="U204" s="7">
        <f>COUNTIFS(Sta!$A:$A,$A204,Sta!$N:$N,"&gt;1.5")/$B204</f>
        <v>0</v>
      </c>
      <c r="V204" s="7">
        <f>COUNTIFS(Sta!$B:$B,$A204,Sta!$P:$P,"&gt;1.5")/$C204</f>
        <v>0</v>
      </c>
    </row>
    <row r="205" spans="1:22" x14ac:dyDescent="0.3">
      <c r="A205" t="s">
        <v>314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2" t="e">
        <f>(COUNTIFS(Sta!$A:$A,$A205,Sta!$Q:$Q,"&gt;0.5") +COUNTIFS(Sta!$B:$B,$A205,Sta!$Q:$Q,"&gt;0.5"))/$D205</f>
        <v>#DIV/0!</v>
      </c>
      <c r="F205" s="7" t="e">
        <f>COUNTIFS(Sta!$A:$A,$A205,Sta!$Q:$Q,"&gt;0.5")/$B205</f>
        <v>#DIV/0!</v>
      </c>
      <c r="G205" s="7" t="e">
        <f>COUNTIFS(Sta!$B:$B,$A205,Sta!$Q:$Q,"&gt;0.5")/$C205</f>
        <v>#DIV/0!</v>
      </c>
      <c r="H205" s="12" t="e">
        <f>(COUNTIFS(Sta!$A:$A,$A205,Sta!$Q:$Q,"&gt;1.5") +COUNTIFS(Sta!$B:$B,$A205,Sta!$Q:$Q,"&gt;1.5"))/$D205</f>
        <v>#DIV/0!</v>
      </c>
      <c r="I205" s="7" t="e">
        <f>COUNTIFS(Sta!$A:$A,$A205,Sta!$Q:$Q,"&gt;1.5")/$B205</f>
        <v>#DIV/0!</v>
      </c>
      <c r="J205" s="7" t="e">
        <f>COUNTIFS(Sta!$B:$B,$A205,Sta!$Q:$Q,"&gt;1.5")/$C205</f>
        <v>#DIV/0!</v>
      </c>
      <c r="K205" s="12" t="e">
        <f>(COUNTIFS(Sta!$A:$A,$A205,Sta!$M:$M,"&gt;0.5") +COUNTIFS(Sta!$B:$B,$A205,Sta!$O:$O,"&gt;0.5"))/$D205</f>
        <v>#DIV/0!</v>
      </c>
      <c r="L205" s="7" t="e">
        <f>COUNTIFS(Sta!$A:$A,$A205,Sta!$M:$M,"&gt;0.5")/$B205</f>
        <v>#DIV/0!</v>
      </c>
      <c r="M205" s="7" t="e">
        <f>COUNTIFS(Sta!$B:$B,$A205,Sta!$O:$O,"&gt;0.5")/$C205</f>
        <v>#DIV/0!</v>
      </c>
      <c r="N205" s="12" t="e">
        <f>(COUNTIFS(Sta!$A:$A,$A205,Sta!$M:$M,"&gt;1.5") +COUNTIFS(Sta!$B:$B,$A205,Sta!$O:$O,"&gt;1.5"))/$D205</f>
        <v>#DIV/0!</v>
      </c>
      <c r="O205" s="7" t="e">
        <f>COUNTIFS(Sta!$A:$A,$A205,Sta!$M:$M,"&gt;1.5")/$B205</f>
        <v>#DIV/0!</v>
      </c>
      <c r="P205" s="7" t="e">
        <f>COUNTIFS(Sta!$B:$B,$A205,Sta!$O:$O,"&gt;1.5")/$C205</f>
        <v>#DIV/0!</v>
      </c>
      <c r="Q205" s="12" t="e">
        <f>(COUNTIFS(Sta!$A:$A,$A205,Sta!$N:$N,"&gt;0.5") +COUNTIFS(Sta!$B:$B,$A205,Sta!$P:$P,"&gt;0.5"))/$D205</f>
        <v>#DIV/0!</v>
      </c>
      <c r="R205" s="7" t="e">
        <f>COUNTIFS(Sta!$A:$A,$A205,Sta!$N:$N,"&gt;0.5")/$B205</f>
        <v>#DIV/0!</v>
      </c>
      <c r="S205" s="7" t="e">
        <f>COUNTIFS(Sta!$B:$B,$A205,Sta!$P:$P,"&gt;0.5")/$C205</f>
        <v>#DIV/0!</v>
      </c>
      <c r="T205" s="12" t="e">
        <f>(COUNTIFS(Sta!$A:$A,$A205,Sta!$N:$N,"&gt;1.5") +COUNTIFS(Sta!$B:$B,$A205,Sta!$P:$P,"&gt;1.5"))/$D205</f>
        <v>#DIV/0!</v>
      </c>
      <c r="U205" s="7" t="e">
        <f>COUNTIFS(Sta!$A:$A,$A205,Sta!$N:$N,"&gt;1.5")/$B205</f>
        <v>#DIV/0!</v>
      </c>
      <c r="V205" s="7" t="e">
        <f>COUNTIFS(Sta!$B:$B,$A205,Sta!$P:$P,"&gt;1.5")/$C205</f>
        <v>#DIV/0!</v>
      </c>
    </row>
    <row r="206" spans="1:22" x14ac:dyDescent="0.3">
      <c r="A206" t="s">
        <v>658</v>
      </c>
      <c r="B206" s="9">
        <f>COUNTIF(Sta!A:A,A206)</f>
        <v>9</v>
      </c>
      <c r="C206" s="4">
        <f>COUNTIF(Sta!B:B,A206)</f>
        <v>10</v>
      </c>
      <c r="D206" s="4">
        <f t="shared" si="6"/>
        <v>19</v>
      </c>
      <c r="E206" s="12">
        <f>(COUNTIFS(Sta!$A:$A,$A206,Sta!$Q:$Q,"&gt;0.5") +COUNTIFS(Sta!$B:$B,$A206,Sta!$Q:$Q,"&gt;0.5"))/$D206</f>
        <v>0.68421052631578949</v>
      </c>
      <c r="F206" s="7">
        <f>COUNTIFS(Sta!$A:$A,$A206,Sta!$Q:$Q,"&gt;0.5")/$B206</f>
        <v>0.66666666666666663</v>
      </c>
      <c r="G206" s="7">
        <f>COUNTIFS(Sta!$B:$B,$A206,Sta!$Q:$Q,"&gt;0.5")/$C206</f>
        <v>0.7</v>
      </c>
      <c r="H206" s="12">
        <f>(COUNTIFS(Sta!$A:$A,$A206,Sta!$Q:$Q,"&gt;1.5") +COUNTIFS(Sta!$B:$B,$A206,Sta!$Q:$Q,"&gt;1.5"))/$D206</f>
        <v>0.31578947368421051</v>
      </c>
      <c r="I206" s="7">
        <f>COUNTIFS(Sta!$A:$A,$A206,Sta!$Q:$Q,"&gt;1.5")/$B206</f>
        <v>0.44444444444444442</v>
      </c>
      <c r="J206" s="7">
        <f>COUNTIFS(Sta!$B:$B,$A206,Sta!$Q:$Q,"&gt;1.5")/$C206</f>
        <v>0.2</v>
      </c>
      <c r="K206" s="12">
        <f>(COUNTIFS(Sta!$A:$A,$A206,Sta!$M:$M,"&gt;0.5") +COUNTIFS(Sta!$B:$B,$A206,Sta!$O:$O,"&gt;0.5"))/$D206</f>
        <v>0.36842105263157893</v>
      </c>
      <c r="L206" s="7">
        <f>COUNTIFS(Sta!$A:$A,$A206,Sta!$M:$M,"&gt;0.5")/$B206</f>
        <v>0.44444444444444442</v>
      </c>
      <c r="M206" s="7">
        <f>COUNTIFS(Sta!$B:$B,$A206,Sta!$O:$O,"&gt;0.5")/$C206</f>
        <v>0.3</v>
      </c>
      <c r="N206" s="12">
        <f>(COUNTIFS(Sta!$A:$A,$A206,Sta!$M:$M,"&gt;1.5") +COUNTIFS(Sta!$B:$B,$A206,Sta!$O:$O,"&gt;1.5"))/$D206</f>
        <v>0.10526315789473684</v>
      </c>
      <c r="O206" s="7">
        <f>COUNTIFS(Sta!$A:$A,$A206,Sta!$M:$M,"&gt;1.5")/$B206</f>
        <v>0.22222222222222221</v>
      </c>
      <c r="P206" s="7">
        <f>COUNTIFS(Sta!$B:$B,$A206,Sta!$O:$O,"&gt;1.5")/$C206</f>
        <v>0</v>
      </c>
      <c r="Q206" s="12">
        <f>(COUNTIFS(Sta!$A:$A,$A206,Sta!$N:$N,"&gt;0.5") +COUNTIFS(Sta!$B:$B,$A206,Sta!$P:$P,"&gt;0.5"))/$D206</f>
        <v>0.57894736842105265</v>
      </c>
      <c r="R206" s="7">
        <f>COUNTIFS(Sta!$A:$A,$A206,Sta!$N:$N,"&gt;0.5")/$B206</f>
        <v>0.66666666666666663</v>
      </c>
      <c r="S206" s="7">
        <f>COUNTIFS(Sta!$B:$B,$A206,Sta!$P:$P,"&gt;0.5")/$C206</f>
        <v>0.5</v>
      </c>
      <c r="T206" s="12">
        <f>(COUNTIFS(Sta!$A:$A,$A206,Sta!$N:$N,"&gt;1.5") +COUNTIFS(Sta!$B:$B,$A206,Sta!$P:$P,"&gt;1.5"))/$D206</f>
        <v>0.10526315789473684</v>
      </c>
      <c r="U206" s="7">
        <f>COUNTIFS(Sta!$A:$A,$A206,Sta!$N:$N,"&gt;1.5")/$B206</f>
        <v>0.1111111111111111</v>
      </c>
      <c r="V206" s="7">
        <f>COUNTIFS(Sta!$B:$B,$A206,Sta!$P:$P,"&gt;1.5")/$C206</f>
        <v>0.1</v>
      </c>
    </row>
    <row r="207" spans="1:22" x14ac:dyDescent="0.3">
      <c r="A207" t="s">
        <v>685</v>
      </c>
      <c r="B207" s="9">
        <f>COUNTIF(Sta!A:A,A207)</f>
        <v>1</v>
      </c>
      <c r="C207" s="4">
        <f>COUNTIF(Sta!B:B,A207)</f>
        <v>0</v>
      </c>
      <c r="D207" s="4">
        <f t="shared" si="6"/>
        <v>1</v>
      </c>
      <c r="E207" s="12">
        <f>(COUNTIFS(Sta!$A:$A,$A207,Sta!$Q:$Q,"&gt;0.5") +COUNTIFS(Sta!$B:$B,$A207,Sta!$Q:$Q,"&gt;0.5"))/$D207</f>
        <v>1</v>
      </c>
      <c r="F207" s="7">
        <f>COUNTIFS(Sta!$A:$A,$A207,Sta!$Q:$Q,"&gt;0.5")/$B207</f>
        <v>1</v>
      </c>
      <c r="G207" s="7" t="e">
        <f>COUNTIFS(Sta!$B:$B,$A207,Sta!$Q:$Q,"&gt;0.5")/$C207</f>
        <v>#DIV/0!</v>
      </c>
      <c r="H207" s="12">
        <f>(COUNTIFS(Sta!$A:$A,$A207,Sta!$Q:$Q,"&gt;1.5") +COUNTIFS(Sta!$B:$B,$A207,Sta!$Q:$Q,"&gt;1.5"))/$D207</f>
        <v>1</v>
      </c>
      <c r="I207" s="7">
        <f>COUNTIFS(Sta!$A:$A,$A207,Sta!$Q:$Q,"&gt;1.5")/$B207</f>
        <v>1</v>
      </c>
      <c r="J207" s="7" t="e">
        <f>COUNTIFS(Sta!$B:$B,$A207,Sta!$Q:$Q,"&gt;1.5")/$C207</f>
        <v>#DIV/0!</v>
      </c>
      <c r="K207" s="12">
        <f>(COUNTIFS(Sta!$A:$A,$A207,Sta!$M:$M,"&gt;0.5") +COUNTIFS(Sta!$B:$B,$A207,Sta!$O:$O,"&gt;0.5"))/$D207</f>
        <v>1</v>
      </c>
      <c r="L207" s="7">
        <f>COUNTIFS(Sta!$A:$A,$A207,Sta!$M:$M,"&gt;0.5")/$B207</f>
        <v>1</v>
      </c>
      <c r="M207" s="7" t="e">
        <f>COUNTIFS(Sta!$B:$B,$A207,Sta!$O:$O,"&gt;0.5")/$C207</f>
        <v>#DIV/0!</v>
      </c>
      <c r="N207" s="12">
        <f>(COUNTIFS(Sta!$A:$A,$A207,Sta!$M:$M,"&gt;1.5") +COUNTIFS(Sta!$B:$B,$A207,Sta!$O:$O,"&gt;1.5"))/$D207</f>
        <v>1</v>
      </c>
      <c r="O207" s="7">
        <f>COUNTIFS(Sta!$A:$A,$A207,Sta!$M:$M,"&gt;1.5")/$B207</f>
        <v>1</v>
      </c>
      <c r="P207" s="7" t="e">
        <f>COUNTIFS(Sta!$B:$B,$A207,Sta!$O:$O,"&gt;1.5")/$C207</f>
        <v>#DIV/0!</v>
      </c>
      <c r="Q207" s="12">
        <f>(COUNTIFS(Sta!$A:$A,$A207,Sta!$N:$N,"&gt;0.5") +COUNTIFS(Sta!$B:$B,$A207,Sta!$P:$P,"&gt;0.5"))/$D207</f>
        <v>1</v>
      </c>
      <c r="R207" s="7">
        <f>COUNTIFS(Sta!$A:$A,$A207,Sta!$N:$N,"&gt;0.5")/$B207</f>
        <v>1</v>
      </c>
      <c r="S207" s="7" t="e">
        <f>COUNTIFS(Sta!$B:$B,$A207,Sta!$P:$P,"&gt;0.5")/$C207</f>
        <v>#DIV/0!</v>
      </c>
      <c r="T207" s="12">
        <f>(COUNTIFS(Sta!$A:$A,$A207,Sta!$N:$N,"&gt;1.5") +COUNTIFS(Sta!$B:$B,$A207,Sta!$P:$P,"&gt;1.5"))/$D207</f>
        <v>0</v>
      </c>
      <c r="U207" s="7">
        <f>COUNTIFS(Sta!$A:$A,$A207,Sta!$N:$N,"&gt;1.5")/$B207</f>
        <v>0</v>
      </c>
      <c r="V207" s="7" t="e">
        <f>COUNTIFS(Sta!$B:$B,$A207,Sta!$P:$P,"&gt;1.5")/$C207</f>
        <v>#DIV/0!</v>
      </c>
    </row>
    <row r="208" spans="1:22" x14ac:dyDescent="0.3">
      <c r="A208" t="s">
        <v>211</v>
      </c>
      <c r="B208" s="9">
        <f>COUNTIF(Sta!A:A,A208)</f>
        <v>1</v>
      </c>
      <c r="C208" s="4">
        <f>COUNTIF(Sta!B:B,A208)</f>
        <v>1</v>
      </c>
      <c r="D208" s="4">
        <f t="shared" si="6"/>
        <v>2</v>
      </c>
      <c r="E208" s="12">
        <f>(COUNTIFS(Sta!$A:$A,$A208,Sta!$Q:$Q,"&gt;0.5") +COUNTIFS(Sta!$B:$B,$A208,Sta!$Q:$Q,"&gt;0.5"))/$D208</f>
        <v>0</v>
      </c>
      <c r="F208" s="7">
        <f>COUNTIFS(Sta!$A:$A,$A208,Sta!$Q:$Q,"&gt;0.5")/$B208</f>
        <v>0</v>
      </c>
      <c r="G208" s="7">
        <f>COUNTIFS(Sta!$B:$B,$A208,Sta!$Q:$Q,"&gt;0.5")/$C208</f>
        <v>0</v>
      </c>
      <c r="H208" s="12">
        <f>(COUNTIFS(Sta!$A:$A,$A208,Sta!$Q:$Q,"&gt;1.5") +COUNTIFS(Sta!$B:$B,$A208,Sta!$Q:$Q,"&gt;1.5"))/$D208</f>
        <v>0</v>
      </c>
      <c r="I208" s="7">
        <f>COUNTIFS(Sta!$A:$A,$A208,Sta!$Q:$Q,"&gt;1.5")/$B208</f>
        <v>0</v>
      </c>
      <c r="J208" s="7">
        <f>COUNTIFS(Sta!$B:$B,$A208,Sta!$Q:$Q,"&gt;1.5")/$C208</f>
        <v>0</v>
      </c>
      <c r="K208" s="12">
        <f>(COUNTIFS(Sta!$A:$A,$A208,Sta!$M:$M,"&gt;0.5") +COUNTIFS(Sta!$B:$B,$A208,Sta!$O:$O,"&gt;0.5"))/$D208</f>
        <v>0</v>
      </c>
      <c r="L208" s="7">
        <f>COUNTIFS(Sta!$A:$A,$A208,Sta!$M:$M,"&gt;0.5")/$B208</f>
        <v>0</v>
      </c>
      <c r="M208" s="7">
        <f>COUNTIFS(Sta!$B:$B,$A208,Sta!$O:$O,"&gt;0.5")/$C208</f>
        <v>0</v>
      </c>
      <c r="N208" s="12">
        <f>(COUNTIFS(Sta!$A:$A,$A208,Sta!$M:$M,"&gt;1.5") +COUNTIFS(Sta!$B:$B,$A208,Sta!$O:$O,"&gt;1.5"))/$D208</f>
        <v>0</v>
      </c>
      <c r="O208" s="7">
        <f>COUNTIFS(Sta!$A:$A,$A208,Sta!$M:$M,"&gt;1.5")/$B208</f>
        <v>0</v>
      </c>
      <c r="P208" s="7">
        <f>COUNTIFS(Sta!$B:$B,$A208,Sta!$O:$O,"&gt;1.5")/$C208</f>
        <v>0</v>
      </c>
      <c r="Q208" s="12">
        <f>(COUNTIFS(Sta!$A:$A,$A208,Sta!$N:$N,"&gt;0.5") +COUNTIFS(Sta!$B:$B,$A208,Sta!$P:$P,"&gt;0.5"))/$D208</f>
        <v>0</v>
      </c>
      <c r="R208" s="7">
        <f>COUNTIFS(Sta!$A:$A,$A208,Sta!$N:$N,"&gt;0.5")/$B208</f>
        <v>0</v>
      </c>
      <c r="S208" s="7">
        <f>COUNTIFS(Sta!$B:$B,$A208,Sta!$P:$P,"&gt;0.5")/$C208</f>
        <v>0</v>
      </c>
      <c r="T208" s="12">
        <f>(COUNTIFS(Sta!$A:$A,$A208,Sta!$N:$N,"&gt;1.5") +COUNTIFS(Sta!$B:$B,$A208,Sta!$P:$P,"&gt;1.5"))/$D208</f>
        <v>0</v>
      </c>
      <c r="U208" s="7">
        <f>COUNTIFS(Sta!$A:$A,$A208,Sta!$N:$N,"&gt;1.5")/$B208</f>
        <v>0</v>
      </c>
      <c r="V208" s="7">
        <f>COUNTIFS(Sta!$B:$B,$A208,Sta!$P:$P,"&gt;1.5")/$C208</f>
        <v>0</v>
      </c>
    </row>
    <row r="209" spans="1:22" x14ac:dyDescent="0.3">
      <c r="A209" t="s">
        <v>631</v>
      </c>
      <c r="B209" s="9">
        <f>COUNTIF(Sta!A:A,A209)</f>
        <v>1</v>
      </c>
      <c r="C209" s="4">
        <f>COUNTIF(Sta!B:B,A209)</f>
        <v>1</v>
      </c>
      <c r="D209" s="4">
        <f t="shared" ref="D209:D232" si="7">B209+C209</f>
        <v>2</v>
      </c>
      <c r="E209" s="12">
        <f>(COUNTIFS(Sta!$A:$A,$A209,Sta!$Q:$Q,"&gt;0.5") +COUNTIFS(Sta!$B:$B,$A209,Sta!$Q:$Q,"&gt;0.5"))/$D209</f>
        <v>1</v>
      </c>
      <c r="F209" s="7">
        <f>COUNTIFS(Sta!$A:$A,$A209,Sta!$Q:$Q,"&gt;0.5")/$B209</f>
        <v>1</v>
      </c>
      <c r="G209" s="7">
        <f>COUNTIFS(Sta!$B:$B,$A209,Sta!$Q:$Q,"&gt;0.5")/$C209</f>
        <v>1</v>
      </c>
      <c r="H209" s="12">
        <f>(COUNTIFS(Sta!$A:$A,$A209,Sta!$Q:$Q,"&gt;1.5") +COUNTIFS(Sta!$B:$B,$A209,Sta!$Q:$Q,"&gt;1.5"))/$D209</f>
        <v>0</v>
      </c>
      <c r="I209" s="7">
        <f>COUNTIFS(Sta!$A:$A,$A209,Sta!$Q:$Q,"&gt;1.5")/$B209</f>
        <v>0</v>
      </c>
      <c r="J209" s="7">
        <f>COUNTIFS(Sta!$B:$B,$A209,Sta!$Q:$Q,"&gt;1.5")/$C209</f>
        <v>0</v>
      </c>
      <c r="K209" s="12">
        <f>(COUNTIFS(Sta!$A:$A,$A209,Sta!$M:$M,"&gt;0.5") +COUNTIFS(Sta!$B:$B,$A209,Sta!$O:$O,"&gt;0.5"))/$D209</f>
        <v>0.5</v>
      </c>
      <c r="L209" s="7">
        <f>COUNTIFS(Sta!$A:$A,$A209,Sta!$M:$M,"&gt;0.5")/$B209</f>
        <v>0</v>
      </c>
      <c r="M209" s="7">
        <f>COUNTIFS(Sta!$B:$B,$A209,Sta!$O:$O,"&gt;0.5")/$C209</f>
        <v>1</v>
      </c>
      <c r="N209" s="12">
        <f>(COUNTIFS(Sta!$A:$A,$A209,Sta!$M:$M,"&gt;1.5") +COUNTIFS(Sta!$B:$B,$A209,Sta!$O:$O,"&gt;1.5"))/$D209</f>
        <v>0</v>
      </c>
      <c r="O209" s="7">
        <f>COUNTIFS(Sta!$A:$A,$A209,Sta!$M:$M,"&gt;1.5")/$B209</f>
        <v>0</v>
      </c>
      <c r="P209" s="7">
        <f>COUNTIFS(Sta!$B:$B,$A209,Sta!$O:$O,"&gt;1.5")/$C209</f>
        <v>0</v>
      </c>
      <c r="Q209" s="12">
        <f>(COUNTIFS(Sta!$A:$A,$A209,Sta!$N:$N,"&gt;0.5") +COUNTIFS(Sta!$B:$B,$A209,Sta!$P:$P,"&gt;0.5"))/$D209</f>
        <v>0.5</v>
      </c>
      <c r="R209" s="7">
        <f>COUNTIFS(Sta!$A:$A,$A209,Sta!$N:$N,"&gt;0.5")/$B209</f>
        <v>1</v>
      </c>
      <c r="S209" s="7">
        <f>COUNTIFS(Sta!$B:$B,$A209,Sta!$P:$P,"&gt;0.5")/$C209</f>
        <v>0</v>
      </c>
      <c r="T209" s="12">
        <f>(COUNTIFS(Sta!$A:$A,$A209,Sta!$N:$N,"&gt;1.5") +COUNTIFS(Sta!$B:$B,$A209,Sta!$P:$P,"&gt;1.5"))/$D209</f>
        <v>0</v>
      </c>
      <c r="U209" s="7">
        <f>COUNTIFS(Sta!$A:$A,$A209,Sta!$N:$N,"&gt;1.5")/$B209</f>
        <v>0</v>
      </c>
      <c r="V209" s="7">
        <f>COUNTIFS(Sta!$B:$B,$A209,Sta!$P:$P,"&gt;1.5")/$C209</f>
        <v>0</v>
      </c>
    </row>
    <row r="210" spans="1:22" x14ac:dyDescent="0.3">
      <c r="A210" t="s">
        <v>312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2" t="e">
        <f>(COUNTIFS(Sta!$A:$A,$A210,Sta!$Q:$Q,"&gt;0.5") +COUNTIFS(Sta!$B:$B,$A210,Sta!$Q:$Q,"&gt;0.5"))/$D210</f>
        <v>#DIV/0!</v>
      </c>
      <c r="F210" s="7" t="e">
        <f>COUNTIFS(Sta!$A:$A,$A210,Sta!$Q:$Q,"&gt;0.5")/$B210</f>
        <v>#DIV/0!</v>
      </c>
      <c r="G210" s="7" t="e">
        <f>COUNTIFS(Sta!$B:$B,$A210,Sta!$Q:$Q,"&gt;0.5")/$C210</f>
        <v>#DIV/0!</v>
      </c>
      <c r="H210" s="12" t="e">
        <f>(COUNTIFS(Sta!$A:$A,$A210,Sta!$Q:$Q,"&gt;1.5") +COUNTIFS(Sta!$B:$B,$A210,Sta!$Q:$Q,"&gt;1.5"))/$D210</f>
        <v>#DIV/0!</v>
      </c>
      <c r="I210" s="7" t="e">
        <f>COUNTIFS(Sta!$A:$A,$A210,Sta!$Q:$Q,"&gt;1.5")/$B210</f>
        <v>#DIV/0!</v>
      </c>
      <c r="J210" s="7" t="e">
        <f>COUNTIFS(Sta!$B:$B,$A210,Sta!$Q:$Q,"&gt;1.5")/$C210</f>
        <v>#DIV/0!</v>
      </c>
      <c r="K210" s="12" t="e">
        <f>(COUNTIFS(Sta!$A:$A,$A210,Sta!$M:$M,"&gt;0.5") +COUNTIFS(Sta!$B:$B,$A210,Sta!$O:$O,"&gt;0.5"))/$D210</f>
        <v>#DIV/0!</v>
      </c>
      <c r="L210" s="7" t="e">
        <f>COUNTIFS(Sta!$A:$A,$A210,Sta!$M:$M,"&gt;0.5")/$B210</f>
        <v>#DIV/0!</v>
      </c>
      <c r="M210" s="7" t="e">
        <f>COUNTIFS(Sta!$B:$B,$A210,Sta!$O:$O,"&gt;0.5")/$C210</f>
        <v>#DIV/0!</v>
      </c>
      <c r="N210" s="12" t="e">
        <f>(COUNTIFS(Sta!$A:$A,$A210,Sta!$M:$M,"&gt;1.5") +COUNTIFS(Sta!$B:$B,$A210,Sta!$O:$O,"&gt;1.5"))/$D210</f>
        <v>#DIV/0!</v>
      </c>
      <c r="O210" s="7" t="e">
        <f>COUNTIFS(Sta!$A:$A,$A210,Sta!$M:$M,"&gt;1.5")/$B210</f>
        <v>#DIV/0!</v>
      </c>
      <c r="P210" s="7" t="e">
        <f>COUNTIFS(Sta!$B:$B,$A210,Sta!$O:$O,"&gt;1.5")/$C210</f>
        <v>#DIV/0!</v>
      </c>
      <c r="Q210" s="12" t="e">
        <f>(COUNTIFS(Sta!$A:$A,$A210,Sta!$N:$N,"&gt;0.5") +COUNTIFS(Sta!$B:$B,$A210,Sta!$P:$P,"&gt;0.5"))/$D210</f>
        <v>#DIV/0!</v>
      </c>
      <c r="R210" s="7" t="e">
        <f>COUNTIFS(Sta!$A:$A,$A210,Sta!$N:$N,"&gt;0.5")/$B210</f>
        <v>#DIV/0!</v>
      </c>
      <c r="S210" s="7" t="e">
        <f>COUNTIFS(Sta!$B:$B,$A210,Sta!$P:$P,"&gt;0.5")/$C210</f>
        <v>#DIV/0!</v>
      </c>
      <c r="T210" s="12" t="e">
        <f>(COUNTIFS(Sta!$A:$A,$A210,Sta!$N:$N,"&gt;1.5") +COUNTIFS(Sta!$B:$B,$A210,Sta!$P:$P,"&gt;1.5"))/$D210</f>
        <v>#DIV/0!</v>
      </c>
      <c r="U210" s="7" t="e">
        <f>COUNTIFS(Sta!$A:$A,$A210,Sta!$N:$N,"&gt;1.5")/$B210</f>
        <v>#DIV/0!</v>
      </c>
      <c r="V210" s="7" t="e">
        <f>COUNTIFS(Sta!$B:$B,$A210,Sta!$P:$P,"&gt;1.5")/$C210</f>
        <v>#DIV/0!</v>
      </c>
    </row>
    <row r="211" spans="1:22" x14ac:dyDescent="0.3">
      <c r="A211" t="s">
        <v>133</v>
      </c>
      <c r="B211" s="9">
        <f>COUNTIF(Sta!A:A,A211)</f>
        <v>1</v>
      </c>
      <c r="C211" s="4">
        <f>COUNTIF(Sta!B:B,A211)</f>
        <v>0</v>
      </c>
      <c r="D211" s="4">
        <f t="shared" si="7"/>
        <v>1</v>
      </c>
      <c r="E211" s="12">
        <f>(COUNTIFS(Sta!$A:$A,$A211,Sta!$Q:$Q,"&gt;0.5") +COUNTIFS(Sta!$B:$B,$A211,Sta!$Q:$Q,"&gt;0.5"))/$D211</f>
        <v>1</v>
      </c>
      <c r="F211" s="7">
        <f>COUNTIFS(Sta!$A:$A,$A211,Sta!$Q:$Q,"&gt;0.5")/$B211</f>
        <v>1</v>
      </c>
      <c r="G211" s="7" t="e">
        <f>COUNTIFS(Sta!$B:$B,$A211,Sta!$Q:$Q,"&gt;0.5")/$C211</f>
        <v>#DIV/0!</v>
      </c>
      <c r="H211" s="12">
        <f>(COUNTIFS(Sta!$A:$A,$A211,Sta!$Q:$Q,"&gt;1.5") +COUNTIFS(Sta!$B:$B,$A211,Sta!$Q:$Q,"&gt;1.5"))/$D211</f>
        <v>1</v>
      </c>
      <c r="I211" s="7">
        <f>COUNTIFS(Sta!$A:$A,$A211,Sta!$Q:$Q,"&gt;1.5")/$B211</f>
        <v>1</v>
      </c>
      <c r="J211" s="7" t="e">
        <f>COUNTIFS(Sta!$B:$B,$A211,Sta!$Q:$Q,"&gt;1.5")/$C211</f>
        <v>#DIV/0!</v>
      </c>
      <c r="K211" s="12">
        <f>(COUNTIFS(Sta!$A:$A,$A211,Sta!$M:$M,"&gt;0.5") +COUNTIFS(Sta!$B:$B,$A211,Sta!$O:$O,"&gt;0.5"))/$D211</f>
        <v>1</v>
      </c>
      <c r="L211" s="7">
        <f>COUNTIFS(Sta!$A:$A,$A211,Sta!$M:$M,"&gt;0.5")/$B211</f>
        <v>1</v>
      </c>
      <c r="M211" s="7" t="e">
        <f>COUNTIFS(Sta!$B:$B,$A211,Sta!$O:$O,"&gt;0.5")/$C211</f>
        <v>#DIV/0!</v>
      </c>
      <c r="N211" s="12">
        <f>(COUNTIFS(Sta!$A:$A,$A211,Sta!$M:$M,"&gt;1.5") +COUNTIFS(Sta!$B:$B,$A211,Sta!$O:$O,"&gt;1.5"))/$D211</f>
        <v>0</v>
      </c>
      <c r="O211" s="7">
        <f>COUNTIFS(Sta!$A:$A,$A211,Sta!$M:$M,"&gt;1.5")/$B211</f>
        <v>0</v>
      </c>
      <c r="P211" s="7" t="e">
        <f>COUNTIFS(Sta!$B:$B,$A211,Sta!$O:$O,"&gt;1.5")/$C211</f>
        <v>#DIV/0!</v>
      </c>
      <c r="Q211" s="12">
        <f>(COUNTIFS(Sta!$A:$A,$A211,Sta!$N:$N,"&gt;0.5") +COUNTIFS(Sta!$B:$B,$A211,Sta!$P:$P,"&gt;0.5"))/$D211</f>
        <v>1</v>
      </c>
      <c r="R211" s="7">
        <f>COUNTIFS(Sta!$A:$A,$A211,Sta!$N:$N,"&gt;0.5")/$B211</f>
        <v>1</v>
      </c>
      <c r="S211" s="7" t="e">
        <f>COUNTIFS(Sta!$B:$B,$A211,Sta!$P:$P,"&gt;0.5")/$C211</f>
        <v>#DIV/0!</v>
      </c>
      <c r="T211" s="12">
        <f>(COUNTIFS(Sta!$A:$A,$A211,Sta!$N:$N,"&gt;1.5") +COUNTIFS(Sta!$B:$B,$A211,Sta!$P:$P,"&gt;1.5"))/$D211</f>
        <v>0</v>
      </c>
      <c r="U211" s="7">
        <f>COUNTIFS(Sta!$A:$A,$A211,Sta!$N:$N,"&gt;1.5")/$B211</f>
        <v>0</v>
      </c>
      <c r="V211" s="7" t="e">
        <f>COUNTIFS(Sta!$B:$B,$A211,Sta!$P:$P,"&gt;1.5")/$C211</f>
        <v>#DIV/0!</v>
      </c>
    </row>
    <row r="212" spans="1:22" x14ac:dyDescent="0.3">
      <c r="A212" t="s">
        <v>629</v>
      </c>
      <c r="B212" s="9">
        <f>COUNTIF(Sta!A:A,A212)</f>
        <v>1</v>
      </c>
      <c r="C212" s="4">
        <f>COUNTIF(Sta!B:B,A212)</f>
        <v>1</v>
      </c>
      <c r="D212" s="4">
        <f t="shared" si="7"/>
        <v>2</v>
      </c>
      <c r="E212" s="12">
        <f>(COUNTIFS(Sta!$A:$A,$A212,Sta!$Q:$Q,"&gt;0.5") +COUNTIFS(Sta!$B:$B,$A212,Sta!$Q:$Q,"&gt;0.5"))/$D212</f>
        <v>1</v>
      </c>
      <c r="F212" s="7">
        <f>COUNTIFS(Sta!$A:$A,$A212,Sta!$Q:$Q,"&gt;0.5")/$B212</f>
        <v>1</v>
      </c>
      <c r="G212" s="7">
        <f>COUNTIFS(Sta!$B:$B,$A212,Sta!$Q:$Q,"&gt;0.5")/$C212</f>
        <v>1</v>
      </c>
      <c r="H212" s="12">
        <f>(COUNTIFS(Sta!$A:$A,$A212,Sta!$Q:$Q,"&gt;1.5") +COUNTIFS(Sta!$B:$B,$A212,Sta!$Q:$Q,"&gt;1.5"))/$D212</f>
        <v>0.5</v>
      </c>
      <c r="I212" s="7">
        <f>COUNTIFS(Sta!$A:$A,$A212,Sta!$Q:$Q,"&gt;1.5")/$B212</f>
        <v>0</v>
      </c>
      <c r="J212" s="7">
        <f>COUNTIFS(Sta!$B:$B,$A212,Sta!$Q:$Q,"&gt;1.5")/$C212</f>
        <v>1</v>
      </c>
      <c r="K212" s="12">
        <f>(COUNTIFS(Sta!$A:$A,$A212,Sta!$M:$M,"&gt;0.5") +COUNTIFS(Sta!$B:$B,$A212,Sta!$O:$O,"&gt;0.5"))/$D212</f>
        <v>0.5</v>
      </c>
      <c r="L212" s="7">
        <f>COUNTIFS(Sta!$A:$A,$A212,Sta!$M:$M,"&gt;0.5")/$B212</f>
        <v>0</v>
      </c>
      <c r="M212" s="7">
        <f>COUNTIFS(Sta!$B:$B,$A212,Sta!$O:$O,"&gt;0.5")/$C212</f>
        <v>1</v>
      </c>
      <c r="N212" s="12">
        <f>(COUNTIFS(Sta!$A:$A,$A212,Sta!$M:$M,"&gt;1.5") +COUNTIFS(Sta!$B:$B,$A212,Sta!$O:$O,"&gt;1.5"))/$D212</f>
        <v>0.5</v>
      </c>
      <c r="O212" s="7">
        <f>COUNTIFS(Sta!$A:$A,$A212,Sta!$M:$M,"&gt;1.5")/$B212</f>
        <v>0</v>
      </c>
      <c r="P212" s="7">
        <f>COUNTIFS(Sta!$B:$B,$A212,Sta!$O:$O,"&gt;1.5")/$C212</f>
        <v>1</v>
      </c>
      <c r="Q212" s="12">
        <f>(COUNTIFS(Sta!$A:$A,$A212,Sta!$N:$N,"&gt;0.5") +COUNTIFS(Sta!$B:$B,$A212,Sta!$P:$P,"&gt;0.5"))/$D212</f>
        <v>1</v>
      </c>
      <c r="R212" s="7">
        <f>COUNTIFS(Sta!$A:$A,$A212,Sta!$N:$N,"&gt;0.5")/$B212</f>
        <v>1</v>
      </c>
      <c r="S212" s="7">
        <f>COUNTIFS(Sta!$B:$B,$A212,Sta!$P:$P,"&gt;0.5")/$C212</f>
        <v>1</v>
      </c>
      <c r="T212" s="12">
        <f>(COUNTIFS(Sta!$A:$A,$A212,Sta!$N:$N,"&gt;1.5") +COUNTIFS(Sta!$B:$B,$A212,Sta!$P:$P,"&gt;1.5"))/$D212</f>
        <v>0.5</v>
      </c>
      <c r="U212" s="7">
        <f>COUNTIFS(Sta!$A:$A,$A212,Sta!$N:$N,"&gt;1.5")/$B212</f>
        <v>0</v>
      </c>
      <c r="V212" s="7">
        <f>COUNTIFS(Sta!$B:$B,$A212,Sta!$P:$P,"&gt;1.5")/$C212</f>
        <v>1</v>
      </c>
    </row>
    <row r="213" spans="1:22" x14ac:dyDescent="0.3">
      <c r="A213" t="s">
        <v>491</v>
      </c>
      <c r="B213" s="9">
        <f>COUNTIF(Sta!A:A,A213)</f>
        <v>6</v>
      </c>
      <c r="C213" s="4">
        <f>COUNTIF(Sta!B:B,A213)</f>
        <v>7</v>
      </c>
      <c r="D213" s="4">
        <f t="shared" si="7"/>
        <v>13</v>
      </c>
      <c r="E213" s="12">
        <f>(COUNTIFS(Sta!$A:$A,$A213,Sta!$Q:$Q,"&gt;0.5") +COUNTIFS(Sta!$B:$B,$A213,Sta!$Q:$Q,"&gt;0.5"))/$D213</f>
        <v>0.69230769230769229</v>
      </c>
      <c r="F213" s="7">
        <f>COUNTIFS(Sta!$A:$A,$A213,Sta!$Q:$Q,"&gt;0.5")/$B213</f>
        <v>0.66666666666666663</v>
      </c>
      <c r="G213" s="7">
        <f>COUNTIFS(Sta!$B:$B,$A213,Sta!$Q:$Q,"&gt;0.5")/$C213</f>
        <v>0.7142857142857143</v>
      </c>
      <c r="H213" s="12">
        <f>(COUNTIFS(Sta!$A:$A,$A213,Sta!$Q:$Q,"&gt;1.5") +COUNTIFS(Sta!$B:$B,$A213,Sta!$Q:$Q,"&gt;1.5"))/$D213</f>
        <v>0.38461538461538464</v>
      </c>
      <c r="I213" s="7">
        <f>COUNTIFS(Sta!$A:$A,$A213,Sta!$Q:$Q,"&gt;1.5")/$B213</f>
        <v>0.33333333333333331</v>
      </c>
      <c r="J213" s="7">
        <f>COUNTIFS(Sta!$B:$B,$A213,Sta!$Q:$Q,"&gt;1.5")/$C213</f>
        <v>0.42857142857142855</v>
      </c>
      <c r="K213" s="12">
        <f>(COUNTIFS(Sta!$A:$A,$A213,Sta!$M:$M,"&gt;0.5") +COUNTIFS(Sta!$B:$B,$A213,Sta!$O:$O,"&gt;0.5"))/$D213</f>
        <v>0.38461538461538464</v>
      </c>
      <c r="L213" s="7">
        <f>COUNTIFS(Sta!$A:$A,$A213,Sta!$M:$M,"&gt;0.5")/$B213</f>
        <v>0.5</v>
      </c>
      <c r="M213" s="7">
        <f>COUNTIFS(Sta!$B:$B,$A213,Sta!$O:$O,"&gt;0.5")/$C213</f>
        <v>0.2857142857142857</v>
      </c>
      <c r="N213" s="12">
        <f>(COUNTIFS(Sta!$A:$A,$A213,Sta!$M:$M,"&gt;1.5") +COUNTIFS(Sta!$B:$B,$A213,Sta!$O:$O,"&gt;1.5"))/$D213</f>
        <v>7.6923076923076927E-2</v>
      </c>
      <c r="O213" s="7">
        <f>COUNTIFS(Sta!$A:$A,$A213,Sta!$M:$M,"&gt;1.5")/$B213</f>
        <v>0.16666666666666666</v>
      </c>
      <c r="P213" s="7">
        <f>COUNTIFS(Sta!$B:$B,$A213,Sta!$O:$O,"&gt;1.5")/$C213</f>
        <v>0</v>
      </c>
      <c r="Q213" s="12">
        <f>(COUNTIFS(Sta!$A:$A,$A213,Sta!$N:$N,"&gt;0.5") +COUNTIFS(Sta!$B:$B,$A213,Sta!$P:$P,"&gt;0.5"))/$D213</f>
        <v>0.53846153846153844</v>
      </c>
      <c r="R213" s="7">
        <f>COUNTIFS(Sta!$A:$A,$A213,Sta!$N:$N,"&gt;0.5")/$B213</f>
        <v>0.33333333333333331</v>
      </c>
      <c r="S213" s="7">
        <f>COUNTIFS(Sta!$B:$B,$A213,Sta!$P:$P,"&gt;0.5")/$C213</f>
        <v>0.7142857142857143</v>
      </c>
      <c r="T213" s="12">
        <f>(COUNTIFS(Sta!$A:$A,$A213,Sta!$N:$N,"&gt;1.5") +COUNTIFS(Sta!$B:$B,$A213,Sta!$P:$P,"&gt;1.5"))/$D213</f>
        <v>0.23076923076923078</v>
      </c>
      <c r="U213" s="7">
        <f>COUNTIFS(Sta!$A:$A,$A213,Sta!$N:$N,"&gt;1.5")/$B213</f>
        <v>0</v>
      </c>
      <c r="V213" s="7">
        <f>COUNTIFS(Sta!$B:$B,$A213,Sta!$P:$P,"&gt;1.5")/$C213</f>
        <v>0.42857142857142855</v>
      </c>
    </row>
    <row r="214" spans="1:22" x14ac:dyDescent="0.3">
      <c r="A214" t="s">
        <v>614</v>
      </c>
      <c r="B214" s="9">
        <f>COUNTIF(Sta!A:A,A214)</f>
        <v>2</v>
      </c>
      <c r="C214" s="4">
        <f>COUNTIF(Sta!B:B,A214)</f>
        <v>1</v>
      </c>
      <c r="D214" s="4">
        <f t="shared" si="7"/>
        <v>3</v>
      </c>
      <c r="E214" s="12">
        <f>(COUNTIFS(Sta!$A:$A,$A214,Sta!$Q:$Q,"&gt;0.5") +COUNTIFS(Sta!$B:$B,$A214,Sta!$Q:$Q,"&gt;0.5"))/$D214</f>
        <v>1</v>
      </c>
      <c r="F214" s="7">
        <f>COUNTIFS(Sta!$A:$A,$A214,Sta!$Q:$Q,"&gt;0.5")/$B214</f>
        <v>1</v>
      </c>
      <c r="G214" s="7">
        <f>COUNTIFS(Sta!$B:$B,$A214,Sta!$Q:$Q,"&gt;0.5")/$C214</f>
        <v>1</v>
      </c>
      <c r="H214" s="12">
        <f>(COUNTIFS(Sta!$A:$A,$A214,Sta!$Q:$Q,"&gt;1.5") +COUNTIFS(Sta!$B:$B,$A214,Sta!$Q:$Q,"&gt;1.5"))/$D214</f>
        <v>0.66666666666666663</v>
      </c>
      <c r="I214" s="7">
        <f>COUNTIFS(Sta!$A:$A,$A214,Sta!$Q:$Q,"&gt;1.5")/$B214</f>
        <v>0.5</v>
      </c>
      <c r="J214" s="7">
        <f>COUNTIFS(Sta!$B:$B,$A214,Sta!$Q:$Q,"&gt;1.5")/$C214</f>
        <v>1</v>
      </c>
      <c r="K214" s="12">
        <f>(COUNTIFS(Sta!$A:$A,$A214,Sta!$M:$M,"&gt;0.5") +COUNTIFS(Sta!$B:$B,$A214,Sta!$O:$O,"&gt;0.5"))/$D214</f>
        <v>0.66666666666666663</v>
      </c>
      <c r="L214" s="7">
        <f>COUNTIFS(Sta!$A:$A,$A214,Sta!$M:$M,"&gt;0.5")/$B214</f>
        <v>0.5</v>
      </c>
      <c r="M214" s="7">
        <f>COUNTIFS(Sta!$B:$B,$A214,Sta!$O:$O,"&gt;0.5")/$C214</f>
        <v>1</v>
      </c>
      <c r="N214" s="12">
        <f>(COUNTIFS(Sta!$A:$A,$A214,Sta!$M:$M,"&gt;1.5") +COUNTIFS(Sta!$B:$B,$A214,Sta!$O:$O,"&gt;1.5"))/$D214</f>
        <v>0.33333333333333331</v>
      </c>
      <c r="O214" s="7">
        <f>COUNTIFS(Sta!$A:$A,$A214,Sta!$M:$M,"&gt;1.5")/$B214</f>
        <v>0.5</v>
      </c>
      <c r="P214" s="7">
        <f>COUNTIFS(Sta!$B:$B,$A214,Sta!$O:$O,"&gt;1.5")/$C214</f>
        <v>0</v>
      </c>
      <c r="Q214" s="12">
        <f>(COUNTIFS(Sta!$A:$A,$A214,Sta!$N:$N,"&gt;0.5") +COUNTIFS(Sta!$B:$B,$A214,Sta!$P:$P,"&gt;0.5"))/$D214</f>
        <v>1</v>
      </c>
      <c r="R214" s="7">
        <f>COUNTIFS(Sta!$A:$A,$A214,Sta!$N:$N,"&gt;0.5")/$B214</f>
        <v>1</v>
      </c>
      <c r="S214" s="7">
        <f>COUNTIFS(Sta!$B:$B,$A214,Sta!$P:$P,"&gt;0.5")/$C214</f>
        <v>1</v>
      </c>
      <c r="T214" s="12">
        <f>(COUNTIFS(Sta!$A:$A,$A214,Sta!$N:$N,"&gt;1.5") +COUNTIFS(Sta!$B:$B,$A214,Sta!$P:$P,"&gt;1.5"))/$D214</f>
        <v>0.33333333333333331</v>
      </c>
      <c r="U214" s="7">
        <f>COUNTIFS(Sta!$A:$A,$A214,Sta!$N:$N,"&gt;1.5")/$B214</f>
        <v>0</v>
      </c>
      <c r="V214" s="7">
        <f>COUNTIFS(Sta!$B:$B,$A214,Sta!$P:$P,"&gt;1.5")/$C214</f>
        <v>1</v>
      </c>
    </row>
    <row r="215" spans="1:22" x14ac:dyDescent="0.3">
      <c r="A215" t="s">
        <v>714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2" t="e">
        <f>(COUNTIFS(Sta!$A:$A,$A215,Sta!$Q:$Q,"&gt;0.5") +COUNTIFS(Sta!$B:$B,$A215,Sta!$Q:$Q,"&gt;0.5"))/$D215</f>
        <v>#DIV/0!</v>
      </c>
      <c r="F215" s="7" t="e">
        <f>COUNTIFS(Sta!$A:$A,$A215,Sta!$Q:$Q,"&gt;0.5")/$B215</f>
        <v>#DIV/0!</v>
      </c>
      <c r="G215" s="7" t="e">
        <f>COUNTIFS(Sta!$B:$B,$A215,Sta!$Q:$Q,"&gt;0.5")/$C215</f>
        <v>#DIV/0!</v>
      </c>
      <c r="H215" s="12" t="e">
        <f>(COUNTIFS(Sta!$A:$A,$A215,Sta!$Q:$Q,"&gt;1.5") +COUNTIFS(Sta!$B:$B,$A215,Sta!$Q:$Q,"&gt;1.5"))/$D215</f>
        <v>#DIV/0!</v>
      </c>
      <c r="I215" s="7" t="e">
        <f>COUNTIFS(Sta!$A:$A,$A215,Sta!$Q:$Q,"&gt;1.5")/$B215</f>
        <v>#DIV/0!</v>
      </c>
      <c r="J215" s="7" t="e">
        <f>COUNTIFS(Sta!$B:$B,$A215,Sta!$Q:$Q,"&gt;1.5")/$C215</f>
        <v>#DIV/0!</v>
      </c>
      <c r="K215" s="12" t="e">
        <f>(COUNTIFS(Sta!$A:$A,$A215,Sta!$M:$M,"&gt;0.5") +COUNTIFS(Sta!$B:$B,$A215,Sta!$O:$O,"&gt;0.5"))/$D215</f>
        <v>#DIV/0!</v>
      </c>
      <c r="L215" s="7" t="e">
        <f>COUNTIFS(Sta!$A:$A,$A215,Sta!$M:$M,"&gt;0.5")/$B215</f>
        <v>#DIV/0!</v>
      </c>
      <c r="M215" s="7" t="e">
        <f>COUNTIFS(Sta!$B:$B,$A215,Sta!$O:$O,"&gt;0.5")/$C215</f>
        <v>#DIV/0!</v>
      </c>
      <c r="N215" s="12" t="e">
        <f>(COUNTIFS(Sta!$A:$A,$A215,Sta!$M:$M,"&gt;1.5") +COUNTIFS(Sta!$B:$B,$A215,Sta!$O:$O,"&gt;1.5"))/$D215</f>
        <v>#DIV/0!</v>
      </c>
      <c r="O215" s="7" t="e">
        <f>COUNTIFS(Sta!$A:$A,$A215,Sta!$M:$M,"&gt;1.5")/$B215</f>
        <v>#DIV/0!</v>
      </c>
      <c r="P215" s="7" t="e">
        <f>COUNTIFS(Sta!$B:$B,$A215,Sta!$O:$O,"&gt;1.5")/$C215</f>
        <v>#DIV/0!</v>
      </c>
      <c r="Q215" s="12" t="e">
        <f>(COUNTIFS(Sta!$A:$A,$A215,Sta!$N:$N,"&gt;0.5") +COUNTIFS(Sta!$B:$B,$A215,Sta!$P:$P,"&gt;0.5"))/$D215</f>
        <v>#DIV/0!</v>
      </c>
      <c r="R215" s="7" t="e">
        <f>COUNTIFS(Sta!$A:$A,$A215,Sta!$N:$N,"&gt;0.5")/$B215</f>
        <v>#DIV/0!</v>
      </c>
      <c r="S215" s="7" t="e">
        <f>COUNTIFS(Sta!$B:$B,$A215,Sta!$P:$P,"&gt;0.5")/$C215</f>
        <v>#DIV/0!</v>
      </c>
      <c r="T215" s="12" t="e">
        <f>(COUNTIFS(Sta!$A:$A,$A215,Sta!$N:$N,"&gt;1.5") +COUNTIFS(Sta!$B:$B,$A215,Sta!$P:$P,"&gt;1.5"))/$D215</f>
        <v>#DIV/0!</v>
      </c>
      <c r="U215" s="7" t="e">
        <f>COUNTIFS(Sta!$A:$A,$A215,Sta!$N:$N,"&gt;1.5")/$B215</f>
        <v>#DIV/0!</v>
      </c>
      <c r="V215" s="7" t="e">
        <f>COUNTIFS(Sta!$B:$B,$A215,Sta!$P:$P,"&gt;1.5")/$C215</f>
        <v>#DIV/0!</v>
      </c>
    </row>
    <row r="216" spans="1:22" x14ac:dyDescent="0.3">
      <c r="A216" t="s">
        <v>404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2" t="e">
        <f>(COUNTIFS(Sta!$A:$A,$A216,Sta!$Q:$Q,"&gt;0.5") +COUNTIFS(Sta!$B:$B,$A216,Sta!$Q:$Q,"&gt;0.5"))/$D216</f>
        <v>#DIV/0!</v>
      </c>
      <c r="F216" s="7" t="e">
        <f>COUNTIFS(Sta!$A:$A,$A216,Sta!$Q:$Q,"&gt;0.5")/$B216</f>
        <v>#DIV/0!</v>
      </c>
      <c r="G216" s="7" t="e">
        <f>COUNTIFS(Sta!$B:$B,$A216,Sta!$Q:$Q,"&gt;0.5")/$C216</f>
        <v>#DIV/0!</v>
      </c>
      <c r="H216" s="12" t="e">
        <f>(COUNTIFS(Sta!$A:$A,$A216,Sta!$Q:$Q,"&gt;1.5") +COUNTIFS(Sta!$B:$B,$A216,Sta!$Q:$Q,"&gt;1.5"))/$D216</f>
        <v>#DIV/0!</v>
      </c>
      <c r="I216" s="7" t="e">
        <f>COUNTIFS(Sta!$A:$A,$A216,Sta!$Q:$Q,"&gt;1.5")/$B216</f>
        <v>#DIV/0!</v>
      </c>
      <c r="J216" s="7" t="e">
        <f>COUNTIFS(Sta!$B:$B,$A216,Sta!$Q:$Q,"&gt;1.5")/$C216</f>
        <v>#DIV/0!</v>
      </c>
      <c r="K216" s="12" t="e">
        <f>(COUNTIFS(Sta!$A:$A,$A216,Sta!$M:$M,"&gt;0.5") +COUNTIFS(Sta!$B:$B,$A216,Sta!$O:$O,"&gt;0.5"))/$D216</f>
        <v>#DIV/0!</v>
      </c>
      <c r="L216" s="7" t="e">
        <f>COUNTIFS(Sta!$A:$A,$A216,Sta!$M:$M,"&gt;0.5")/$B216</f>
        <v>#DIV/0!</v>
      </c>
      <c r="M216" s="7" t="e">
        <f>COUNTIFS(Sta!$B:$B,$A216,Sta!$O:$O,"&gt;0.5")/$C216</f>
        <v>#DIV/0!</v>
      </c>
      <c r="N216" s="12" t="e">
        <f>(COUNTIFS(Sta!$A:$A,$A216,Sta!$M:$M,"&gt;1.5") +COUNTIFS(Sta!$B:$B,$A216,Sta!$O:$O,"&gt;1.5"))/$D216</f>
        <v>#DIV/0!</v>
      </c>
      <c r="O216" s="7" t="e">
        <f>COUNTIFS(Sta!$A:$A,$A216,Sta!$M:$M,"&gt;1.5")/$B216</f>
        <v>#DIV/0!</v>
      </c>
      <c r="P216" s="7" t="e">
        <f>COUNTIFS(Sta!$B:$B,$A216,Sta!$O:$O,"&gt;1.5")/$C216</f>
        <v>#DIV/0!</v>
      </c>
      <c r="Q216" s="12" t="e">
        <f>(COUNTIFS(Sta!$A:$A,$A216,Sta!$N:$N,"&gt;0.5") +COUNTIFS(Sta!$B:$B,$A216,Sta!$P:$P,"&gt;0.5"))/$D216</f>
        <v>#DIV/0!</v>
      </c>
      <c r="R216" s="7" t="e">
        <f>COUNTIFS(Sta!$A:$A,$A216,Sta!$N:$N,"&gt;0.5")/$B216</f>
        <v>#DIV/0!</v>
      </c>
      <c r="S216" s="7" t="e">
        <f>COUNTIFS(Sta!$B:$B,$A216,Sta!$P:$P,"&gt;0.5")/$C216</f>
        <v>#DIV/0!</v>
      </c>
      <c r="T216" s="12" t="e">
        <f>(COUNTIFS(Sta!$A:$A,$A216,Sta!$N:$N,"&gt;1.5") +COUNTIFS(Sta!$B:$B,$A216,Sta!$P:$P,"&gt;1.5"))/$D216</f>
        <v>#DIV/0!</v>
      </c>
      <c r="U216" s="7" t="e">
        <f>COUNTIFS(Sta!$A:$A,$A216,Sta!$N:$N,"&gt;1.5")/$B216</f>
        <v>#DIV/0!</v>
      </c>
      <c r="V216" s="7" t="e">
        <f>COUNTIFS(Sta!$B:$B,$A216,Sta!$P:$P,"&gt;1.5")/$C216</f>
        <v>#DIV/0!</v>
      </c>
    </row>
    <row r="217" spans="1:22" x14ac:dyDescent="0.3">
      <c r="A217" t="s">
        <v>429</v>
      </c>
      <c r="B217" s="9">
        <f>COUNTIF(Sta!A:A,A217)</f>
        <v>1</v>
      </c>
      <c r="C217" s="4">
        <f>COUNTIF(Sta!B:B,A217)</f>
        <v>1</v>
      </c>
      <c r="D217" s="4">
        <f t="shared" si="7"/>
        <v>2</v>
      </c>
      <c r="E217" s="12">
        <f>(COUNTIFS(Sta!$A:$A,$A217,Sta!$Q:$Q,"&gt;0.5") +COUNTIFS(Sta!$B:$B,$A217,Sta!$Q:$Q,"&gt;0.5"))/$D217</f>
        <v>1</v>
      </c>
      <c r="F217" s="7">
        <f>COUNTIFS(Sta!$A:$A,$A217,Sta!$Q:$Q,"&gt;0.5")/$B217</f>
        <v>1</v>
      </c>
      <c r="G217" s="7">
        <f>COUNTIFS(Sta!$B:$B,$A217,Sta!$Q:$Q,"&gt;0.5")/$C217</f>
        <v>1</v>
      </c>
      <c r="H217" s="12">
        <f>(COUNTIFS(Sta!$A:$A,$A217,Sta!$Q:$Q,"&gt;1.5") +COUNTIFS(Sta!$B:$B,$A217,Sta!$Q:$Q,"&gt;1.5"))/$D217</f>
        <v>1</v>
      </c>
      <c r="I217" s="7">
        <f>COUNTIFS(Sta!$A:$A,$A217,Sta!$Q:$Q,"&gt;1.5")/$B217</f>
        <v>1</v>
      </c>
      <c r="J217" s="7">
        <f>COUNTIFS(Sta!$B:$B,$A217,Sta!$Q:$Q,"&gt;1.5")/$C217</f>
        <v>1</v>
      </c>
      <c r="K217" s="12">
        <f>(COUNTIFS(Sta!$A:$A,$A217,Sta!$M:$M,"&gt;0.5") +COUNTIFS(Sta!$B:$B,$A217,Sta!$O:$O,"&gt;0.5"))/$D217</f>
        <v>1</v>
      </c>
      <c r="L217" s="7">
        <f>COUNTIFS(Sta!$A:$A,$A217,Sta!$M:$M,"&gt;0.5")/$B217</f>
        <v>1</v>
      </c>
      <c r="M217" s="7">
        <f>COUNTIFS(Sta!$B:$B,$A217,Sta!$O:$O,"&gt;0.5")/$C217</f>
        <v>1</v>
      </c>
      <c r="N217" s="12">
        <f>(COUNTIFS(Sta!$A:$A,$A217,Sta!$M:$M,"&gt;1.5") +COUNTIFS(Sta!$B:$B,$A217,Sta!$O:$O,"&gt;1.5"))/$D217</f>
        <v>1</v>
      </c>
      <c r="O217" s="7">
        <f>COUNTIFS(Sta!$A:$A,$A217,Sta!$M:$M,"&gt;1.5")/$B217</f>
        <v>1</v>
      </c>
      <c r="P217" s="7">
        <f>COUNTIFS(Sta!$B:$B,$A217,Sta!$O:$O,"&gt;1.5")/$C217</f>
        <v>1</v>
      </c>
      <c r="Q217" s="12">
        <f>(COUNTIFS(Sta!$A:$A,$A217,Sta!$N:$N,"&gt;0.5") +COUNTIFS(Sta!$B:$B,$A217,Sta!$P:$P,"&gt;0.5"))/$D217</f>
        <v>0.5</v>
      </c>
      <c r="R217" s="7">
        <f>COUNTIFS(Sta!$A:$A,$A217,Sta!$N:$N,"&gt;0.5")/$B217</f>
        <v>0</v>
      </c>
      <c r="S217" s="7">
        <f>COUNTIFS(Sta!$B:$B,$A217,Sta!$P:$P,"&gt;0.5")/$C217</f>
        <v>1</v>
      </c>
      <c r="T217" s="12">
        <f>(COUNTIFS(Sta!$A:$A,$A217,Sta!$N:$N,"&gt;1.5") +COUNTIFS(Sta!$B:$B,$A217,Sta!$P:$P,"&gt;1.5"))/$D217</f>
        <v>0.5</v>
      </c>
      <c r="U217" s="7">
        <f>COUNTIFS(Sta!$A:$A,$A217,Sta!$N:$N,"&gt;1.5")/$B217</f>
        <v>0</v>
      </c>
      <c r="V217" s="7">
        <f>COUNTIFS(Sta!$B:$B,$A217,Sta!$P:$P,"&gt;1.5")/$C217</f>
        <v>1</v>
      </c>
    </row>
    <row r="218" spans="1:22" x14ac:dyDescent="0.3">
      <c r="A218" t="s">
        <v>478</v>
      </c>
      <c r="B218" s="9">
        <f>COUNTIF(Sta!A:A,A218)</f>
        <v>6</v>
      </c>
      <c r="C218" s="4">
        <f>COUNTIF(Sta!B:B,A218)</f>
        <v>7</v>
      </c>
      <c r="D218" s="4">
        <f t="shared" si="7"/>
        <v>13</v>
      </c>
      <c r="E218" s="12">
        <f>(COUNTIFS(Sta!$A:$A,$A218,Sta!$Q:$Q,"&gt;0.5") +COUNTIFS(Sta!$B:$B,$A218,Sta!$Q:$Q,"&gt;0.5"))/$D218</f>
        <v>0.38461538461538464</v>
      </c>
      <c r="F218" s="7">
        <f>COUNTIFS(Sta!$A:$A,$A218,Sta!$Q:$Q,"&gt;0.5")/$B218</f>
        <v>0.5</v>
      </c>
      <c r="G218" s="7">
        <f>COUNTIFS(Sta!$B:$B,$A218,Sta!$Q:$Q,"&gt;0.5")/$C218</f>
        <v>0.2857142857142857</v>
      </c>
      <c r="H218" s="12">
        <f>(COUNTIFS(Sta!$A:$A,$A218,Sta!$Q:$Q,"&gt;1.5") +COUNTIFS(Sta!$B:$B,$A218,Sta!$Q:$Q,"&gt;1.5"))/$D218</f>
        <v>0.15384615384615385</v>
      </c>
      <c r="I218" s="7">
        <f>COUNTIFS(Sta!$A:$A,$A218,Sta!$Q:$Q,"&gt;1.5")/$B218</f>
        <v>0.33333333333333331</v>
      </c>
      <c r="J218" s="7">
        <f>COUNTIFS(Sta!$B:$B,$A218,Sta!$Q:$Q,"&gt;1.5")/$C218</f>
        <v>0</v>
      </c>
      <c r="K218" s="12">
        <f>(COUNTIFS(Sta!$A:$A,$A218,Sta!$M:$M,"&gt;0.5") +COUNTIFS(Sta!$B:$B,$A218,Sta!$O:$O,"&gt;0.5"))/$D218</f>
        <v>0.30769230769230771</v>
      </c>
      <c r="L218" s="7">
        <f>COUNTIFS(Sta!$A:$A,$A218,Sta!$M:$M,"&gt;0.5")/$B218</f>
        <v>0.5</v>
      </c>
      <c r="M218" s="7">
        <f>COUNTIFS(Sta!$B:$B,$A218,Sta!$O:$O,"&gt;0.5")/$C218</f>
        <v>0.14285714285714285</v>
      </c>
      <c r="N218" s="12">
        <f>(COUNTIFS(Sta!$A:$A,$A218,Sta!$M:$M,"&gt;1.5") +COUNTIFS(Sta!$B:$B,$A218,Sta!$O:$O,"&gt;1.5"))/$D218</f>
        <v>7.6923076923076927E-2</v>
      </c>
      <c r="O218" s="7">
        <f>COUNTIFS(Sta!$A:$A,$A218,Sta!$M:$M,"&gt;1.5")/$B218</f>
        <v>0.16666666666666666</v>
      </c>
      <c r="P218" s="7">
        <f>COUNTIFS(Sta!$B:$B,$A218,Sta!$O:$O,"&gt;1.5")/$C218</f>
        <v>0</v>
      </c>
      <c r="Q218" s="12">
        <f>(COUNTIFS(Sta!$A:$A,$A218,Sta!$N:$N,"&gt;0.5") +COUNTIFS(Sta!$B:$B,$A218,Sta!$P:$P,"&gt;0.5"))/$D218</f>
        <v>0.15384615384615385</v>
      </c>
      <c r="R218" s="7">
        <f>COUNTIFS(Sta!$A:$A,$A218,Sta!$N:$N,"&gt;0.5")/$B218</f>
        <v>0.16666666666666666</v>
      </c>
      <c r="S218" s="7">
        <f>COUNTIFS(Sta!$B:$B,$A218,Sta!$P:$P,"&gt;0.5")/$C218</f>
        <v>0.14285714285714285</v>
      </c>
      <c r="T218" s="12">
        <f>(COUNTIFS(Sta!$A:$A,$A218,Sta!$N:$N,"&gt;1.5") +COUNTIFS(Sta!$B:$B,$A218,Sta!$P:$P,"&gt;1.5"))/$D218</f>
        <v>0</v>
      </c>
      <c r="U218" s="7">
        <f>COUNTIFS(Sta!$A:$A,$A218,Sta!$N:$N,"&gt;1.5")/$B218</f>
        <v>0</v>
      </c>
      <c r="V218" s="7">
        <f>COUNTIFS(Sta!$B:$B,$A218,Sta!$P:$P,"&gt;1.5")/$C218</f>
        <v>0</v>
      </c>
    </row>
    <row r="219" spans="1:22" x14ac:dyDescent="0.3">
      <c r="A219" t="s">
        <v>374</v>
      </c>
      <c r="B219" s="9">
        <f>COUNTIF(Sta!A:A,A219)</f>
        <v>1</v>
      </c>
      <c r="C219" s="4">
        <f>COUNTIF(Sta!B:B,A219)</f>
        <v>2</v>
      </c>
      <c r="D219" s="4">
        <f t="shared" si="7"/>
        <v>3</v>
      </c>
      <c r="E219" s="12">
        <f>(COUNTIFS(Sta!$A:$A,$A219,Sta!$Q:$Q,"&gt;0.5") +COUNTIFS(Sta!$B:$B,$A219,Sta!$Q:$Q,"&gt;0.5"))/$D219</f>
        <v>0.66666666666666663</v>
      </c>
      <c r="F219" s="7">
        <f>COUNTIFS(Sta!$A:$A,$A219,Sta!$Q:$Q,"&gt;0.5")/$B219</f>
        <v>1</v>
      </c>
      <c r="G219" s="7">
        <f>COUNTIFS(Sta!$B:$B,$A219,Sta!$Q:$Q,"&gt;0.5")/$C219</f>
        <v>0.5</v>
      </c>
      <c r="H219" s="12">
        <f>(COUNTIFS(Sta!$A:$A,$A219,Sta!$Q:$Q,"&gt;1.5") +COUNTIFS(Sta!$B:$B,$A219,Sta!$Q:$Q,"&gt;1.5"))/$D219</f>
        <v>0.33333333333333331</v>
      </c>
      <c r="I219" s="7">
        <f>COUNTIFS(Sta!$A:$A,$A219,Sta!$Q:$Q,"&gt;1.5")/$B219</f>
        <v>0</v>
      </c>
      <c r="J219" s="7">
        <f>COUNTIFS(Sta!$B:$B,$A219,Sta!$Q:$Q,"&gt;1.5")/$C219</f>
        <v>0.5</v>
      </c>
      <c r="K219" s="12">
        <f>(COUNTIFS(Sta!$A:$A,$A219,Sta!$M:$M,"&gt;0.5") +COUNTIFS(Sta!$B:$B,$A219,Sta!$O:$O,"&gt;0.5"))/$D219</f>
        <v>0.33333333333333331</v>
      </c>
      <c r="L219" s="7">
        <f>COUNTIFS(Sta!$A:$A,$A219,Sta!$M:$M,"&gt;0.5")/$B219</f>
        <v>0</v>
      </c>
      <c r="M219" s="7">
        <f>COUNTIFS(Sta!$B:$B,$A219,Sta!$O:$O,"&gt;0.5")/$C219</f>
        <v>0.5</v>
      </c>
      <c r="N219" s="12">
        <f>(COUNTIFS(Sta!$A:$A,$A219,Sta!$M:$M,"&gt;1.5") +COUNTIFS(Sta!$B:$B,$A219,Sta!$O:$O,"&gt;1.5"))/$D219</f>
        <v>0.33333333333333331</v>
      </c>
      <c r="O219" s="7">
        <f>COUNTIFS(Sta!$A:$A,$A219,Sta!$M:$M,"&gt;1.5")/$B219</f>
        <v>0</v>
      </c>
      <c r="P219" s="7">
        <f>COUNTIFS(Sta!$B:$B,$A219,Sta!$O:$O,"&gt;1.5")/$C219</f>
        <v>0.5</v>
      </c>
      <c r="Q219" s="12">
        <f>(COUNTIFS(Sta!$A:$A,$A219,Sta!$N:$N,"&gt;0.5") +COUNTIFS(Sta!$B:$B,$A219,Sta!$P:$P,"&gt;0.5"))/$D219</f>
        <v>0.66666666666666663</v>
      </c>
      <c r="R219" s="7">
        <f>COUNTIFS(Sta!$A:$A,$A219,Sta!$N:$N,"&gt;0.5")/$B219</f>
        <v>1</v>
      </c>
      <c r="S219" s="7">
        <f>COUNTIFS(Sta!$B:$B,$A219,Sta!$P:$P,"&gt;0.5")/$C219</f>
        <v>0.5</v>
      </c>
      <c r="T219" s="12">
        <f>(COUNTIFS(Sta!$A:$A,$A219,Sta!$N:$N,"&gt;1.5") +COUNTIFS(Sta!$B:$B,$A219,Sta!$P:$P,"&gt;1.5"))/$D219</f>
        <v>0</v>
      </c>
      <c r="U219" s="7">
        <f>COUNTIFS(Sta!$A:$A,$A219,Sta!$N:$N,"&gt;1.5")/$B219</f>
        <v>0</v>
      </c>
      <c r="V219" s="7">
        <f>COUNTIFS(Sta!$B:$B,$A219,Sta!$P:$P,"&gt;1.5")/$C219</f>
        <v>0</v>
      </c>
    </row>
    <row r="220" spans="1:22" x14ac:dyDescent="0.3">
      <c r="A220" t="s">
        <v>331</v>
      </c>
      <c r="B220" s="9">
        <f>COUNTIF(Sta!A:A,A220)</f>
        <v>1</v>
      </c>
      <c r="C220" s="4">
        <f>COUNTIF(Sta!B:B,A220)</f>
        <v>1</v>
      </c>
      <c r="D220" s="4">
        <f t="shared" si="7"/>
        <v>2</v>
      </c>
      <c r="E220" s="12">
        <f>(COUNTIFS(Sta!$A:$A,$A220,Sta!$Q:$Q,"&gt;0.5") +COUNTIFS(Sta!$B:$B,$A220,Sta!$Q:$Q,"&gt;0.5"))/$D220</f>
        <v>1</v>
      </c>
      <c r="F220" s="7">
        <f>COUNTIFS(Sta!$A:$A,$A220,Sta!$Q:$Q,"&gt;0.5")/$B220</f>
        <v>1</v>
      </c>
      <c r="G220" s="7">
        <f>COUNTIFS(Sta!$B:$B,$A220,Sta!$Q:$Q,"&gt;0.5")/$C220</f>
        <v>1</v>
      </c>
      <c r="H220" s="12">
        <f>(COUNTIFS(Sta!$A:$A,$A220,Sta!$Q:$Q,"&gt;1.5") +COUNTIFS(Sta!$B:$B,$A220,Sta!$Q:$Q,"&gt;1.5"))/$D220</f>
        <v>0</v>
      </c>
      <c r="I220" s="7">
        <f>COUNTIFS(Sta!$A:$A,$A220,Sta!$Q:$Q,"&gt;1.5")/$B220</f>
        <v>0</v>
      </c>
      <c r="J220" s="7">
        <f>COUNTIFS(Sta!$B:$B,$A220,Sta!$Q:$Q,"&gt;1.5")/$C220</f>
        <v>0</v>
      </c>
      <c r="K220" s="12">
        <f>(COUNTIFS(Sta!$A:$A,$A220,Sta!$M:$M,"&gt;0.5") +COUNTIFS(Sta!$B:$B,$A220,Sta!$O:$O,"&gt;0.5"))/$D220</f>
        <v>0.5</v>
      </c>
      <c r="L220" s="7">
        <f>COUNTIFS(Sta!$A:$A,$A220,Sta!$M:$M,"&gt;0.5")/$B220</f>
        <v>0</v>
      </c>
      <c r="M220" s="7">
        <f>COUNTIFS(Sta!$B:$B,$A220,Sta!$O:$O,"&gt;0.5")/$C220</f>
        <v>1</v>
      </c>
      <c r="N220" s="12">
        <f>(COUNTIFS(Sta!$A:$A,$A220,Sta!$M:$M,"&gt;1.5") +COUNTIFS(Sta!$B:$B,$A220,Sta!$O:$O,"&gt;1.5"))/$D220</f>
        <v>0</v>
      </c>
      <c r="O220" s="7">
        <f>COUNTIFS(Sta!$A:$A,$A220,Sta!$M:$M,"&gt;1.5")/$B220</f>
        <v>0</v>
      </c>
      <c r="P220" s="7">
        <f>COUNTIFS(Sta!$B:$B,$A220,Sta!$O:$O,"&gt;1.5")/$C220</f>
        <v>0</v>
      </c>
      <c r="Q220" s="12">
        <f>(COUNTIFS(Sta!$A:$A,$A220,Sta!$N:$N,"&gt;0.5") +COUNTIFS(Sta!$B:$B,$A220,Sta!$P:$P,"&gt;0.5"))/$D220</f>
        <v>0.5</v>
      </c>
      <c r="R220" s="7">
        <f>COUNTIFS(Sta!$A:$A,$A220,Sta!$N:$N,"&gt;0.5")/$B220</f>
        <v>1</v>
      </c>
      <c r="S220" s="7">
        <f>COUNTIFS(Sta!$B:$B,$A220,Sta!$P:$P,"&gt;0.5")/$C220</f>
        <v>0</v>
      </c>
      <c r="T220" s="12">
        <f>(COUNTIFS(Sta!$A:$A,$A220,Sta!$N:$N,"&gt;1.5") +COUNTIFS(Sta!$B:$B,$A220,Sta!$P:$P,"&gt;1.5"))/$D220</f>
        <v>0</v>
      </c>
      <c r="U220" s="7">
        <f>COUNTIFS(Sta!$A:$A,$A220,Sta!$N:$N,"&gt;1.5")/$B220</f>
        <v>0</v>
      </c>
      <c r="V220" s="7">
        <f>COUNTIFS(Sta!$B:$B,$A220,Sta!$P:$P,"&gt;1.5")/$C220</f>
        <v>0</v>
      </c>
    </row>
    <row r="221" spans="1:22" x14ac:dyDescent="0.3">
      <c r="A221" t="s">
        <v>230</v>
      </c>
      <c r="B221" s="9">
        <f>COUNTIF(Sta!A:A,A221)</f>
        <v>1</v>
      </c>
      <c r="C221" s="4">
        <f>COUNTIF(Sta!B:B,A221)</f>
        <v>1</v>
      </c>
      <c r="D221" s="4">
        <f t="shared" si="7"/>
        <v>2</v>
      </c>
      <c r="E221" s="12">
        <f>(COUNTIFS(Sta!$A:$A,$A221,Sta!$Q:$Q,"&gt;0.5") +COUNTIFS(Sta!$B:$B,$A221,Sta!$Q:$Q,"&gt;0.5"))/$D221</f>
        <v>1</v>
      </c>
      <c r="F221" s="7">
        <f>COUNTIFS(Sta!$A:$A,$A221,Sta!$Q:$Q,"&gt;0.5")/$B221</f>
        <v>1</v>
      </c>
      <c r="G221" s="7">
        <f>COUNTIFS(Sta!$B:$B,$A221,Sta!$Q:$Q,"&gt;0.5")/$C221</f>
        <v>1</v>
      </c>
      <c r="H221" s="12">
        <f>(COUNTIFS(Sta!$A:$A,$A221,Sta!$Q:$Q,"&gt;1.5") +COUNTIFS(Sta!$B:$B,$A221,Sta!$Q:$Q,"&gt;1.5"))/$D221</f>
        <v>1</v>
      </c>
      <c r="I221" s="7">
        <f>COUNTIFS(Sta!$A:$A,$A221,Sta!$Q:$Q,"&gt;1.5")/$B221</f>
        <v>1</v>
      </c>
      <c r="J221" s="7">
        <f>COUNTIFS(Sta!$B:$B,$A221,Sta!$Q:$Q,"&gt;1.5")/$C221</f>
        <v>1</v>
      </c>
      <c r="K221" s="12">
        <f>(COUNTIFS(Sta!$A:$A,$A221,Sta!$M:$M,"&gt;0.5") +COUNTIFS(Sta!$B:$B,$A221,Sta!$O:$O,"&gt;0.5"))/$D221</f>
        <v>1</v>
      </c>
      <c r="L221" s="7">
        <f>COUNTIFS(Sta!$A:$A,$A221,Sta!$M:$M,"&gt;0.5")/$B221</f>
        <v>1</v>
      </c>
      <c r="M221" s="7">
        <f>COUNTIFS(Sta!$B:$B,$A221,Sta!$O:$O,"&gt;0.5")/$C221</f>
        <v>1</v>
      </c>
      <c r="N221" s="12">
        <f>(COUNTIFS(Sta!$A:$A,$A221,Sta!$M:$M,"&gt;1.5") +COUNTIFS(Sta!$B:$B,$A221,Sta!$O:$O,"&gt;1.5"))/$D221</f>
        <v>0.5</v>
      </c>
      <c r="O221" s="7">
        <f>COUNTIFS(Sta!$A:$A,$A221,Sta!$M:$M,"&gt;1.5")/$B221</f>
        <v>0</v>
      </c>
      <c r="P221" s="7">
        <f>COUNTIFS(Sta!$B:$B,$A221,Sta!$O:$O,"&gt;1.5")/$C221</f>
        <v>1</v>
      </c>
      <c r="Q221" s="12">
        <f>(COUNTIFS(Sta!$A:$A,$A221,Sta!$N:$N,"&gt;0.5") +COUNTIFS(Sta!$B:$B,$A221,Sta!$P:$P,"&gt;0.5"))/$D221</f>
        <v>0.5</v>
      </c>
      <c r="R221" s="7">
        <f>COUNTIFS(Sta!$A:$A,$A221,Sta!$N:$N,"&gt;0.5")/$B221</f>
        <v>1</v>
      </c>
      <c r="S221" s="7">
        <f>COUNTIFS(Sta!$B:$B,$A221,Sta!$P:$P,"&gt;0.5")/$C221</f>
        <v>0</v>
      </c>
      <c r="T221" s="12">
        <f>(COUNTIFS(Sta!$A:$A,$A221,Sta!$N:$N,"&gt;1.5") +COUNTIFS(Sta!$B:$B,$A221,Sta!$P:$P,"&gt;1.5"))/$D221</f>
        <v>0</v>
      </c>
      <c r="U221" s="7">
        <f>COUNTIFS(Sta!$A:$A,$A221,Sta!$N:$N,"&gt;1.5")/$B221</f>
        <v>0</v>
      </c>
      <c r="V221" s="7">
        <f>COUNTIFS(Sta!$B:$B,$A221,Sta!$P:$P,"&gt;1.5")/$C221</f>
        <v>0</v>
      </c>
    </row>
    <row r="222" spans="1:22" x14ac:dyDescent="0.3">
      <c r="A222" t="s">
        <v>165</v>
      </c>
      <c r="B222" s="9">
        <f>COUNTIF(Sta!A:A,A222)</f>
        <v>1</v>
      </c>
      <c r="C222" s="4">
        <f>COUNTIF(Sta!B:B,A222)</f>
        <v>1</v>
      </c>
      <c r="D222" s="4">
        <f t="shared" si="7"/>
        <v>2</v>
      </c>
      <c r="E222" s="12">
        <f>(COUNTIFS(Sta!$A:$A,$A222,Sta!$Q:$Q,"&gt;0.5") +COUNTIFS(Sta!$B:$B,$A222,Sta!$Q:$Q,"&gt;0.5"))/$D222</f>
        <v>1</v>
      </c>
      <c r="F222" s="7">
        <f>COUNTIFS(Sta!$A:$A,$A222,Sta!$Q:$Q,"&gt;0.5")/$B222</f>
        <v>1</v>
      </c>
      <c r="G222" s="7">
        <f>COUNTIFS(Sta!$B:$B,$A222,Sta!$Q:$Q,"&gt;0.5")/$C222</f>
        <v>1</v>
      </c>
      <c r="H222" s="12">
        <f>(COUNTIFS(Sta!$A:$A,$A222,Sta!$Q:$Q,"&gt;1.5") +COUNTIFS(Sta!$B:$B,$A222,Sta!$Q:$Q,"&gt;1.5"))/$D222</f>
        <v>0.5</v>
      </c>
      <c r="I222" s="7">
        <f>COUNTIFS(Sta!$A:$A,$A222,Sta!$Q:$Q,"&gt;1.5")/$B222</f>
        <v>1</v>
      </c>
      <c r="J222" s="7">
        <f>COUNTIFS(Sta!$B:$B,$A222,Sta!$Q:$Q,"&gt;1.5")/$C222</f>
        <v>0</v>
      </c>
      <c r="K222" s="12">
        <f>(COUNTIFS(Sta!$A:$A,$A222,Sta!$M:$M,"&gt;0.5") +COUNTIFS(Sta!$B:$B,$A222,Sta!$O:$O,"&gt;0.5"))/$D222</f>
        <v>1</v>
      </c>
      <c r="L222" s="7">
        <f>COUNTIFS(Sta!$A:$A,$A222,Sta!$M:$M,"&gt;0.5")/$B222</f>
        <v>1</v>
      </c>
      <c r="M222" s="7">
        <f>COUNTIFS(Sta!$B:$B,$A222,Sta!$O:$O,"&gt;0.5")/$C222</f>
        <v>1</v>
      </c>
      <c r="N222" s="12">
        <f>(COUNTIFS(Sta!$A:$A,$A222,Sta!$M:$M,"&gt;1.5") +COUNTIFS(Sta!$B:$B,$A222,Sta!$O:$O,"&gt;1.5"))/$D222</f>
        <v>0</v>
      </c>
      <c r="O222" s="7">
        <f>COUNTIFS(Sta!$A:$A,$A222,Sta!$M:$M,"&gt;1.5")/$B222</f>
        <v>0</v>
      </c>
      <c r="P222" s="7">
        <f>COUNTIFS(Sta!$B:$B,$A222,Sta!$O:$O,"&gt;1.5")/$C222</f>
        <v>0</v>
      </c>
      <c r="Q222" s="12">
        <f>(COUNTIFS(Sta!$A:$A,$A222,Sta!$N:$N,"&gt;0.5") +COUNTIFS(Sta!$B:$B,$A222,Sta!$P:$P,"&gt;0.5"))/$D222</f>
        <v>0.5</v>
      </c>
      <c r="R222" s="7">
        <f>COUNTIFS(Sta!$A:$A,$A222,Sta!$N:$N,"&gt;0.5")/$B222</f>
        <v>1</v>
      </c>
      <c r="S222" s="7">
        <f>COUNTIFS(Sta!$B:$B,$A222,Sta!$P:$P,"&gt;0.5")/$C222</f>
        <v>0</v>
      </c>
      <c r="T222" s="12">
        <f>(COUNTIFS(Sta!$A:$A,$A222,Sta!$N:$N,"&gt;1.5") +COUNTIFS(Sta!$B:$B,$A222,Sta!$P:$P,"&gt;1.5"))/$D222</f>
        <v>0.5</v>
      </c>
      <c r="U222" s="7">
        <f>COUNTIFS(Sta!$A:$A,$A222,Sta!$N:$N,"&gt;1.5")/$B222</f>
        <v>1</v>
      </c>
      <c r="V222" s="7">
        <f>COUNTIFS(Sta!$B:$B,$A222,Sta!$P:$P,"&gt;1.5")/$C222</f>
        <v>0</v>
      </c>
    </row>
    <row r="223" spans="1:22" x14ac:dyDescent="0.3">
      <c r="A223" t="s">
        <v>500</v>
      </c>
      <c r="B223" s="9">
        <f>COUNTIF(Sta!A:A,A223)</f>
        <v>10</v>
      </c>
      <c r="C223" s="4">
        <f>COUNTIF(Sta!B:B,A223)</f>
        <v>11</v>
      </c>
      <c r="D223" s="4">
        <f t="shared" si="7"/>
        <v>21</v>
      </c>
      <c r="E223" s="12">
        <f>(COUNTIFS(Sta!$A:$A,$A223,Sta!$Q:$Q,"&gt;0.5") +COUNTIFS(Sta!$B:$B,$A223,Sta!$Q:$Q,"&gt;0.5"))/$D223</f>
        <v>0.90476190476190477</v>
      </c>
      <c r="F223" s="7">
        <f>COUNTIFS(Sta!$A:$A,$A223,Sta!$Q:$Q,"&gt;0.5")/$B223</f>
        <v>0.9</v>
      </c>
      <c r="G223" s="7">
        <f>COUNTIFS(Sta!$B:$B,$A223,Sta!$Q:$Q,"&gt;0.5")/$C223</f>
        <v>0.90909090909090906</v>
      </c>
      <c r="H223" s="12">
        <f>(COUNTIFS(Sta!$A:$A,$A223,Sta!$Q:$Q,"&gt;1.5") +COUNTIFS(Sta!$B:$B,$A223,Sta!$Q:$Q,"&gt;1.5"))/$D223</f>
        <v>0.42857142857142855</v>
      </c>
      <c r="I223" s="7">
        <f>COUNTIFS(Sta!$A:$A,$A223,Sta!$Q:$Q,"&gt;1.5")/$B223</f>
        <v>0.3</v>
      </c>
      <c r="J223" s="7">
        <f>COUNTIFS(Sta!$B:$B,$A223,Sta!$Q:$Q,"&gt;1.5")/$C223</f>
        <v>0.54545454545454541</v>
      </c>
      <c r="K223" s="12">
        <f>(COUNTIFS(Sta!$A:$A,$A223,Sta!$M:$M,"&gt;0.5") +COUNTIFS(Sta!$B:$B,$A223,Sta!$O:$O,"&gt;0.5"))/$D223</f>
        <v>0.80952380952380953</v>
      </c>
      <c r="L223" s="7">
        <f>COUNTIFS(Sta!$A:$A,$A223,Sta!$M:$M,"&gt;0.5")/$B223</f>
        <v>0.8</v>
      </c>
      <c r="M223" s="7">
        <f>COUNTIFS(Sta!$B:$B,$A223,Sta!$O:$O,"&gt;0.5")/$C223</f>
        <v>0.81818181818181823</v>
      </c>
      <c r="N223" s="12">
        <f>(COUNTIFS(Sta!$A:$A,$A223,Sta!$M:$M,"&gt;1.5") +COUNTIFS(Sta!$B:$B,$A223,Sta!$O:$O,"&gt;1.5"))/$D223</f>
        <v>0.33333333333333331</v>
      </c>
      <c r="O223" s="7">
        <f>COUNTIFS(Sta!$A:$A,$A223,Sta!$M:$M,"&gt;1.5")/$B223</f>
        <v>0.1</v>
      </c>
      <c r="P223" s="7">
        <f>COUNTIFS(Sta!$B:$B,$A223,Sta!$O:$O,"&gt;1.5")/$C223</f>
        <v>0.54545454545454541</v>
      </c>
      <c r="Q223" s="12">
        <f>(COUNTIFS(Sta!$A:$A,$A223,Sta!$N:$N,"&gt;0.5") +COUNTIFS(Sta!$B:$B,$A223,Sta!$P:$P,"&gt;0.5"))/$D223</f>
        <v>0.2857142857142857</v>
      </c>
      <c r="R223" s="7">
        <f>COUNTIFS(Sta!$A:$A,$A223,Sta!$N:$N,"&gt;0.5")/$B223</f>
        <v>0.3</v>
      </c>
      <c r="S223" s="7">
        <f>COUNTIFS(Sta!$B:$B,$A223,Sta!$P:$P,"&gt;0.5")/$C223</f>
        <v>0.27272727272727271</v>
      </c>
      <c r="T223" s="12">
        <f>(COUNTIFS(Sta!$A:$A,$A223,Sta!$N:$N,"&gt;1.5") +COUNTIFS(Sta!$B:$B,$A223,Sta!$P:$P,"&gt;1.5"))/$D223</f>
        <v>9.5238095238095233E-2</v>
      </c>
      <c r="U223" s="7">
        <f>COUNTIFS(Sta!$A:$A,$A223,Sta!$N:$N,"&gt;1.5")/$B223</f>
        <v>0.1</v>
      </c>
      <c r="V223" s="7">
        <f>COUNTIFS(Sta!$B:$B,$A223,Sta!$P:$P,"&gt;1.5")/$C223</f>
        <v>9.0909090909090912E-2</v>
      </c>
    </row>
    <row r="224" spans="1:22" x14ac:dyDescent="0.3">
      <c r="A224" t="s">
        <v>507</v>
      </c>
      <c r="B224" s="9">
        <f>COUNTIF(Sta!A:A,A224)</f>
        <v>12</v>
      </c>
      <c r="C224" s="4">
        <f>COUNTIF(Sta!B:B,A224)</f>
        <v>10</v>
      </c>
      <c r="D224" s="4">
        <f t="shared" si="7"/>
        <v>22</v>
      </c>
      <c r="E224" s="12">
        <f>(COUNTIFS(Sta!$A:$A,$A224,Sta!$Q:$Q,"&gt;0.5") +COUNTIFS(Sta!$B:$B,$A224,Sta!$Q:$Q,"&gt;0.5"))/$D224</f>
        <v>0.95454545454545459</v>
      </c>
      <c r="F224" s="7">
        <f>COUNTIFS(Sta!$A:$A,$A224,Sta!$Q:$Q,"&gt;0.5")/$B224</f>
        <v>0.91666666666666663</v>
      </c>
      <c r="G224" s="7">
        <f>COUNTIFS(Sta!$B:$B,$A224,Sta!$Q:$Q,"&gt;0.5")/$C224</f>
        <v>1</v>
      </c>
      <c r="H224" s="12">
        <f>(COUNTIFS(Sta!$A:$A,$A224,Sta!$Q:$Q,"&gt;1.5") +COUNTIFS(Sta!$B:$B,$A224,Sta!$Q:$Q,"&gt;1.5"))/$D224</f>
        <v>0.81818181818181823</v>
      </c>
      <c r="I224" s="7">
        <f>COUNTIFS(Sta!$A:$A,$A224,Sta!$Q:$Q,"&gt;1.5")/$B224</f>
        <v>0.75</v>
      </c>
      <c r="J224" s="7">
        <f>COUNTIFS(Sta!$B:$B,$A224,Sta!$Q:$Q,"&gt;1.5")/$C224</f>
        <v>0.9</v>
      </c>
      <c r="K224" s="12">
        <f>(COUNTIFS(Sta!$A:$A,$A224,Sta!$M:$M,"&gt;0.5") +COUNTIFS(Sta!$B:$B,$A224,Sta!$O:$O,"&gt;0.5"))/$D224</f>
        <v>0.72727272727272729</v>
      </c>
      <c r="L224" s="7">
        <f>COUNTIFS(Sta!$A:$A,$A224,Sta!$M:$M,"&gt;0.5")/$B224</f>
        <v>0.83333333333333337</v>
      </c>
      <c r="M224" s="7">
        <f>COUNTIFS(Sta!$B:$B,$A224,Sta!$O:$O,"&gt;0.5")/$C224</f>
        <v>0.6</v>
      </c>
      <c r="N224" s="12">
        <f>(COUNTIFS(Sta!$A:$A,$A224,Sta!$M:$M,"&gt;1.5") +COUNTIFS(Sta!$B:$B,$A224,Sta!$O:$O,"&gt;1.5"))/$D224</f>
        <v>0.36363636363636365</v>
      </c>
      <c r="O224" s="7">
        <f>COUNTIFS(Sta!$A:$A,$A224,Sta!$M:$M,"&gt;1.5")/$B224</f>
        <v>0.5</v>
      </c>
      <c r="P224" s="7">
        <f>COUNTIFS(Sta!$B:$B,$A224,Sta!$O:$O,"&gt;1.5")/$C224</f>
        <v>0.2</v>
      </c>
      <c r="Q224" s="12">
        <f>(COUNTIFS(Sta!$A:$A,$A224,Sta!$N:$N,"&gt;0.5") +COUNTIFS(Sta!$B:$B,$A224,Sta!$P:$P,"&gt;0.5"))/$D224</f>
        <v>0.81818181818181823</v>
      </c>
      <c r="R224" s="7">
        <f>COUNTIFS(Sta!$A:$A,$A224,Sta!$N:$N,"&gt;0.5")/$B224</f>
        <v>0.66666666666666663</v>
      </c>
      <c r="S224" s="7">
        <f>COUNTIFS(Sta!$B:$B,$A224,Sta!$P:$P,"&gt;0.5")/$C224</f>
        <v>1</v>
      </c>
      <c r="T224" s="12">
        <f>(COUNTIFS(Sta!$A:$A,$A224,Sta!$N:$N,"&gt;1.5") +COUNTIFS(Sta!$B:$B,$A224,Sta!$P:$P,"&gt;1.5"))/$D224</f>
        <v>0.5</v>
      </c>
      <c r="U224" s="7">
        <f>COUNTIFS(Sta!$A:$A,$A224,Sta!$N:$N,"&gt;1.5")/$B224</f>
        <v>0.33333333333333331</v>
      </c>
      <c r="V224" s="7">
        <f>COUNTIFS(Sta!$B:$B,$A224,Sta!$P:$P,"&gt;1.5")/$C224</f>
        <v>0.7</v>
      </c>
    </row>
    <row r="225" spans="1:22" x14ac:dyDescent="0.3">
      <c r="A225" t="s">
        <v>291</v>
      </c>
      <c r="B225" s="9">
        <f>COUNTIF(Sta!A:A,A225)</f>
        <v>2</v>
      </c>
      <c r="C225" s="4">
        <f>COUNTIF(Sta!B:B,A225)</f>
        <v>1</v>
      </c>
      <c r="D225" s="4">
        <f t="shared" si="7"/>
        <v>3</v>
      </c>
      <c r="E225" s="12">
        <f>(COUNTIFS(Sta!$A:$A,$A225,Sta!$Q:$Q,"&gt;0.5") +COUNTIFS(Sta!$B:$B,$A225,Sta!$Q:$Q,"&gt;0.5"))/$D225</f>
        <v>0.66666666666666663</v>
      </c>
      <c r="F225" s="7">
        <f>COUNTIFS(Sta!$A:$A,$A225,Sta!$Q:$Q,"&gt;0.5")/$B225</f>
        <v>0.5</v>
      </c>
      <c r="G225" s="7">
        <f>COUNTIFS(Sta!$B:$B,$A225,Sta!$Q:$Q,"&gt;0.5")/$C225</f>
        <v>1</v>
      </c>
      <c r="H225" s="12">
        <f>(COUNTIFS(Sta!$A:$A,$A225,Sta!$Q:$Q,"&gt;1.5") +COUNTIFS(Sta!$B:$B,$A225,Sta!$Q:$Q,"&gt;1.5"))/$D225</f>
        <v>0.66666666666666663</v>
      </c>
      <c r="I225" s="7">
        <f>COUNTIFS(Sta!$A:$A,$A225,Sta!$Q:$Q,"&gt;1.5")/$B225</f>
        <v>0.5</v>
      </c>
      <c r="J225" s="7">
        <f>COUNTIFS(Sta!$B:$B,$A225,Sta!$Q:$Q,"&gt;1.5")/$C225</f>
        <v>1</v>
      </c>
      <c r="K225" s="12">
        <f>(COUNTIFS(Sta!$A:$A,$A225,Sta!$M:$M,"&gt;0.5") +COUNTIFS(Sta!$B:$B,$A225,Sta!$O:$O,"&gt;0.5"))/$D225</f>
        <v>0.33333333333333331</v>
      </c>
      <c r="L225" s="7">
        <f>COUNTIFS(Sta!$A:$A,$A225,Sta!$M:$M,"&gt;0.5")/$B225</f>
        <v>0.5</v>
      </c>
      <c r="M225" s="7">
        <f>COUNTIFS(Sta!$B:$B,$A225,Sta!$O:$O,"&gt;0.5")/$C225</f>
        <v>0</v>
      </c>
      <c r="N225" s="12">
        <f>(COUNTIFS(Sta!$A:$A,$A225,Sta!$M:$M,"&gt;1.5") +COUNTIFS(Sta!$B:$B,$A225,Sta!$O:$O,"&gt;1.5"))/$D225</f>
        <v>0</v>
      </c>
      <c r="O225" s="7">
        <f>COUNTIFS(Sta!$A:$A,$A225,Sta!$M:$M,"&gt;1.5")/$B225</f>
        <v>0</v>
      </c>
      <c r="P225" s="7">
        <f>COUNTIFS(Sta!$B:$B,$A225,Sta!$O:$O,"&gt;1.5")/$C225</f>
        <v>0</v>
      </c>
      <c r="Q225" s="12">
        <f>(COUNTIFS(Sta!$A:$A,$A225,Sta!$N:$N,"&gt;0.5") +COUNTIFS(Sta!$B:$B,$A225,Sta!$P:$P,"&gt;0.5"))/$D225</f>
        <v>0.66666666666666663</v>
      </c>
      <c r="R225" s="7">
        <f>COUNTIFS(Sta!$A:$A,$A225,Sta!$N:$N,"&gt;0.5")/$B225</f>
        <v>0.5</v>
      </c>
      <c r="S225" s="7">
        <f>COUNTIFS(Sta!$B:$B,$A225,Sta!$P:$P,"&gt;0.5")/$C225</f>
        <v>1</v>
      </c>
      <c r="T225" s="12">
        <f>(COUNTIFS(Sta!$A:$A,$A225,Sta!$N:$N,"&gt;1.5") +COUNTIFS(Sta!$B:$B,$A225,Sta!$P:$P,"&gt;1.5"))/$D225</f>
        <v>0.66666666666666663</v>
      </c>
      <c r="U225" s="7">
        <f>COUNTIFS(Sta!$A:$A,$A225,Sta!$N:$N,"&gt;1.5")/$B225</f>
        <v>0.5</v>
      </c>
      <c r="V225" s="7">
        <f>COUNTIFS(Sta!$B:$B,$A225,Sta!$P:$P,"&gt;1.5")/$C225</f>
        <v>1</v>
      </c>
    </row>
    <row r="226" spans="1:22" x14ac:dyDescent="0.3">
      <c r="A226" t="s">
        <v>656</v>
      </c>
      <c r="B226" s="9">
        <f>COUNTIF(Sta!A:A,A226)</f>
        <v>9</v>
      </c>
      <c r="C226" s="4">
        <f>COUNTIF(Sta!B:B,A226)</f>
        <v>9</v>
      </c>
      <c r="D226" s="4">
        <f t="shared" si="7"/>
        <v>18</v>
      </c>
      <c r="E226" s="12">
        <f>(COUNTIFS(Sta!$A:$A,$A226,Sta!$Q:$Q,"&gt;0.5") +COUNTIFS(Sta!$B:$B,$A226,Sta!$Q:$Q,"&gt;0.5"))/$D226</f>
        <v>0.88888888888888884</v>
      </c>
      <c r="F226" s="7">
        <f>COUNTIFS(Sta!$A:$A,$A226,Sta!$Q:$Q,"&gt;0.5")/$B226</f>
        <v>1</v>
      </c>
      <c r="G226" s="7">
        <f>COUNTIFS(Sta!$B:$B,$A226,Sta!$Q:$Q,"&gt;0.5")/$C226</f>
        <v>0.77777777777777779</v>
      </c>
      <c r="H226" s="12">
        <f>(COUNTIFS(Sta!$A:$A,$A226,Sta!$Q:$Q,"&gt;1.5") +COUNTIFS(Sta!$B:$B,$A226,Sta!$Q:$Q,"&gt;1.5"))/$D226</f>
        <v>0.5</v>
      </c>
      <c r="I226" s="7">
        <f>COUNTIFS(Sta!$A:$A,$A226,Sta!$Q:$Q,"&gt;1.5")/$B226</f>
        <v>0.44444444444444442</v>
      </c>
      <c r="J226" s="7">
        <f>COUNTIFS(Sta!$B:$B,$A226,Sta!$Q:$Q,"&gt;1.5")/$C226</f>
        <v>0.55555555555555558</v>
      </c>
      <c r="K226" s="12">
        <f>(COUNTIFS(Sta!$A:$A,$A226,Sta!$M:$M,"&gt;0.5") +COUNTIFS(Sta!$B:$B,$A226,Sta!$O:$O,"&gt;0.5"))/$D226</f>
        <v>0.72222222222222221</v>
      </c>
      <c r="L226" s="7">
        <f>COUNTIFS(Sta!$A:$A,$A226,Sta!$M:$M,"&gt;0.5")/$B226</f>
        <v>0.88888888888888884</v>
      </c>
      <c r="M226" s="7">
        <f>COUNTIFS(Sta!$B:$B,$A226,Sta!$O:$O,"&gt;0.5")/$C226</f>
        <v>0.55555555555555558</v>
      </c>
      <c r="N226" s="12">
        <f>(COUNTIFS(Sta!$A:$A,$A226,Sta!$M:$M,"&gt;1.5") +COUNTIFS(Sta!$B:$B,$A226,Sta!$O:$O,"&gt;1.5"))/$D226</f>
        <v>0.22222222222222221</v>
      </c>
      <c r="O226" s="7">
        <f>COUNTIFS(Sta!$A:$A,$A226,Sta!$M:$M,"&gt;1.5")/$B226</f>
        <v>0.22222222222222221</v>
      </c>
      <c r="P226" s="7">
        <f>COUNTIFS(Sta!$B:$B,$A226,Sta!$O:$O,"&gt;1.5")/$C226</f>
        <v>0.22222222222222221</v>
      </c>
      <c r="Q226" s="12">
        <f>(COUNTIFS(Sta!$A:$A,$A226,Sta!$N:$N,"&gt;0.5") +COUNTIFS(Sta!$B:$B,$A226,Sta!$P:$P,"&gt;0.5"))/$D226</f>
        <v>0.44444444444444442</v>
      </c>
      <c r="R226" s="7">
        <f>COUNTIFS(Sta!$A:$A,$A226,Sta!$N:$N,"&gt;0.5")/$B226</f>
        <v>0.33333333333333331</v>
      </c>
      <c r="S226" s="7">
        <f>COUNTIFS(Sta!$B:$B,$A226,Sta!$P:$P,"&gt;0.5")/$C226</f>
        <v>0.55555555555555558</v>
      </c>
      <c r="T226" s="12">
        <f>(COUNTIFS(Sta!$A:$A,$A226,Sta!$N:$N,"&gt;1.5") +COUNTIFS(Sta!$B:$B,$A226,Sta!$P:$P,"&gt;1.5"))/$D226</f>
        <v>0.1111111111111111</v>
      </c>
      <c r="U226" s="7">
        <f>COUNTIFS(Sta!$A:$A,$A226,Sta!$N:$N,"&gt;1.5")/$B226</f>
        <v>0</v>
      </c>
      <c r="V226" s="7">
        <f>COUNTIFS(Sta!$B:$B,$A226,Sta!$P:$P,"&gt;1.5")/$C226</f>
        <v>0.22222222222222221</v>
      </c>
    </row>
    <row r="227" spans="1:22" x14ac:dyDescent="0.3">
      <c r="A227" t="s">
        <v>622</v>
      </c>
      <c r="B227" s="9">
        <f>COUNTIF(Sta!A:A,A227)</f>
        <v>2</v>
      </c>
      <c r="C227" s="4">
        <f>COUNTIF(Sta!B:B,A227)</f>
        <v>1</v>
      </c>
      <c r="D227" s="4">
        <f t="shared" si="7"/>
        <v>3</v>
      </c>
      <c r="E227" s="12">
        <f>(COUNTIFS(Sta!$A:$A,$A227,Sta!$Q:$Q,"&gt;0.5") +COUNTIFS(Sta!$B:$B,$A227,Sta!$Q:$Q,"&gt;0.5"))/$D227</f>
        <v>1</v>
      </c>
      <c r="F227" s="7">
        <f>COUNTIFS(Sta!$A:$A,$A227,Sta!$Q:$Q,"&gt;0.5")/$B227</f>
        <v>1</v>
      </c>
      <c r="G227" s="7">
        <f>COUNTIFS(Sta!$B:$B,$A227,Sta!$Q:$Q,"&gt;0.5")/$C227</f>
        <v>1</v>
      </c>
      <c r="H227" s="12">
        <f>(COUNTIFS(Sta!$A:$A,$A227,Sta!$Q:$Q,"&gt;1.5") +COUNTIFS(Sta!$B:$B,$A227,Sta!$Q:$Q,"&gt;1.5"))/$D227</f>
        <v>0.33333333333333331</v>
      </c>
      <c r="I227" s="7">
        <f>COUNTIFS(Sta!$A:$A,$A227,Sta!$Q:$Q,"&gt;1.5")/$B227</f>
        <v>0</v>
      </c>
      <c r="J227" s="7">
        <f>COUNTIFS(Sta!$B:$B,$A227,Sta!$Q:$Q,"&gt;1.5")/$C227</f>
        <v>1</v>
      </c>
      <c r="K227" s="12">
        <f>(COUNTIFS(Sta!$A:$A,$A227,Sta!$M:$M,"&gt;0.5") +COUNTIFS(Sta!$B:$B,$A227,Sta!$O:$O,"&gt;0.5"))/$D227</f>
        <v>1</v>
      </c>
      <c r="L227" s="7">
        <f>COUNTIFS(Sta!$A:$A,$A227,Sta!$M:$M,"&gt;0.5")/$B227</f>
        <v>1</v>
      </c>
      <c r="M227" s="7">
        <f>COUNTIFS(Sta!$B:$B,$A227,Sta!$O:$O,"&gt;0.5")/$C227</f>
        <v>1</v>
      </c>
      <c r="N227" s="12">
        <f>(COUNTIFS(Sta!$A:$A,$A227,Sta!$M:$M,"&gt;1.5") +COUNTIFS(Sta!$B:$B,$A227,Sta!$O:$O,"&gt;1.5"))/$D227</f>
        <v>0.33333333333333331</v>
      </c>
      <c r="O227" s="7">
        <f>COUNTIFS(Sta!$A:$A,$A227,Sta!$M:$M,"&gt;1.5")/$B227</f>
        <v>0</v>
      </c>
      <c r="P227" s="7">
        <f>COUNTIFS(Sta!$B:$B,$A227,Sta!$O:$O,"&gt;1.5")/$C227</f>
        <v>1</v>
      </c>
      <c r="Q227" s="12">
        <f>(COUNTIFS(Sta!$A:$A,$A227,Sta!$N:$N,"&gt;0.5") +COUNTIFS(Sta!$B:$B,$A227,Sta!$P:$P,"&gt;0.5"))/$D227</f>
        <v>0</v>
      </c>
      <c r="R227" s="7">
        <f>COUNTIFS(Sta!$A:$A,$A227,Sta!$N:$N,"&gt;0.5")/$B227</f>
        <v>0</v>
      </c>
      <c r="S227" s="7">
        <f>COUNTIFS(Sta!$B:$B,$A227,Sta!$P:$P,"&gt;0.5")/$C227</f>
        <v>0</v>
      </c>
      <c r="T227" s="12">
        <f>(COUNTIFS(Sta!$A:$A,$A227,Sta!$N:$N,"&gt;1.5") +COUNTIFS(Sta!$B:$B,$A227,Sta!$P:$P,"&gt;1.5"))/$D227</f>
        <v>0</v>
      </c>
      <c r="U227" s="7">
        <f>COUNTIFS(Sta!$A:$A,$A227,Sta!$N:$N,"&gt;1.5")/$B227</f>
        <v>0</v>
      </c>
      <c r="V227" s="7">
        <f>COUNTIFS(Sta!$B:$B,$A227,Sta!$P:$P,"&gt;1.5")/$C227</f>
        <v>0</v>
      </c>
    </row>
    <row r="228" spans="1:22" x14ac:dyDescent="0.3">
      <c r="A228" t="s">
        <v>321</v>
      </c>
      <c r="B228" s="9">
        <f>COUNTIF(Sta!A:A,A228)</f>
        <v>1</v>
      </c>
      <c r="C228" s="4">
        <f>COUNTIF(Sta!B:B,A228)</f>
        <v>1</v>
      </c>
      <c r="D228" s="4">
        <f t="shared" si="7"/>
        <v>2</v>
      </c>
      <c r="E228" s="12">
        <f>(COUNTIFS(Sta!$A:$A,$A228,Sta!$Q:$Q,"&gt;0.5") +COUNTIFS(Sta!$B:$B,$A228,Sta!$Q:$Q,"&gt;0.5"))/$D228</f>
        <v>1</v>
      </c>
      <c r="F228" s="7">
        <f>COUNTIFS(Sta!$A:$A,$A228,Sta!$Q:$Q,"&gt;0.5")/$B228</f>
        <v>1</v>
      </c>
      <c r="G228" s="7">
        <f>COUNTIFS(Sta!$B:$B,$A228,Sta!$Q:$Q,"&gt;0.5")/$C228</f>
        <v>1</v>
      </c>
      <c r="H228" s="12">
        <f>(COUNTIFS(Sta!$A:$A,$A228,Sta!$Q:$Q,"&gt;1.5") +COUNTIFS(Sta!$B:$B,$A228,Sta!$Q:$Q,"&gt;1.5"))/$D228</f>
        <v>1</v>
      </c>
      <c r="I228" s="7">
        <f>COUNTIFS(Sta!$A:$A,$A228,Sta!$Q:$Q,"&gt;1.5")/$B228</f>
        <v>1</v>
      </c>
      <c r="J228" s="7">
        <f>COUNTIFS(Sta!$B:$B,$A228,Sta!$Q:$Q,"&gt;1.5")/$C228</f>
        <v>1</v>
      </c>
      <c r="K228" s="12">
        <f>(COUNTIFS(Sta!$A:$A,$A228,Sta!$M:$M,"&gt;0.5") +COUNTIFS(Sta!$B:$B,$A228,Sta!$O:$O,"&gt;0.5"))/$D228</f>
        <v>1</v>
      </c>
      <c r="L228" s="7">
        <f>COUNTIFS(Sta!$A:$A,$A228,Sta!$M:$M,"&gt;0.5")/$B228</f>
        <v>1</v>
      </c>
      <c r="M228" s="7">
        <f>COUNTIFS(Sta!$B:$B,$A228,Sta!$O:$O,"&gt;0.5")/$C228</f>
        <v>1</v>
      </c>
      <c r="N228" s="12">
        <f>(COUNTIFS(Sta!$A:$A,$A228,Sta!$M:$M,"&gt;1.5") +COUNTIFS(Sta!$B:$B,$A228,Sta!$O:$O,"&gt;1.5"))/$D228</f>
        <v>0.5</v>
      </c>
      <c r="O228" s="7">
        <f>COUNTIFS(Sta!$A:$A,$A228,Sta!$M:$M,"&gt;1.5")/$B228</f>
        <v>0</v>
      </c>
      <c r="P228" s="7">
        <f>COUNTIFS(Sta!$B:$B,$A228,Sta!$O:$O,"&gt;1.5")/$C228</f>
        <v>1</v>
      </c>
      <c r="Q228" s="12">
        <f>(COUNTIFS(Sta!$A:$A,$A228,Sta!$N:$N,"&gt;0.5") +COUNTIFS(Sta!$B:$B,$A228,Sta!$P:$P,"&gt;0.5"))/$D228</f>
        <v>0.5</v>
      </c>
      <c r="R228" s="7">
        <f>COUNTIFS(Sta!$A:$A,$A228,Sta!$N:$N,"&gt;0.5")/$B228</f>
        <v>1</v>
      </c>
      <c r="S228" s="7">
        <f>COUNTIFS(Sta!$B:$B,$A228,Sta!$P:$P,"&gt;0.5")/$C228</f>
        <v>0</v>
      </c>
      <c r="T228" s="12">
        <f>(COUNTIFS(Sta!$A:$A,$A228,Sta!$N:$N,"&gt;1.5") +COUNTIFS(Sta!$B:$B,$A228,Sta!$P:$P,"&gt;1.5"))/$D228</f>
        <v>0</v>
      </c>
      <c r="U228" s="7">
        <f>COUNTIFS(Sta!$A:$A,$A228,Sta!$N:$N,"&gt;1.5")/$B228</f>
        <v>0</v>
      </c>
      <c r="V228" s="7">
        <f>COUNTIFS(Sta!$B:$B,$A228,Sta!$P:$P,"&gt;1.5")/$C228</f>
        <v>0</v>
      </c>
    </row>
    <row r="229" spans="1:22" x14ac:dyDescent="0.3">
      <c r="A229" t="s">
        <v>428</v>
      </c>
      <c r="B229" s="9">
        <f>COUNTIF(Sta!A:A,A229)</f>
        <v>1</v>
      </c>
      <c r="C229" s="4">
        <f>COUNTIF(Sta!B:B,A229)</f>
        <v>1</v>
      </c>
      <c r="D229" s="4">
        <f t="shared" si="7"/>
        <v>2</v>
      </c>
      <c r="E229" s="12">
        <f>(COUNTIFS(Sta!$A:$A,$A229,Sta!$Q:$Q,"&gt;0.5") +COUNTIFS(Sta!$B:$B,$A229,Sta!$Q:$Q,"&gt;0.5"))/$D229</f>
        <v>1</v>
      </c>
      <c r="F229" s="7">
        <f>COUNTIFS(Sta!$A:$A,$A229,Sta!$Q:$Q,"&gt;0.5")/$B229</f>
        <v>1</v>
      </c>
      <c r="G229" s="7">
        <f>COUNTIFS(Sta!$B:$B,$A229,Sta!$Q:$Q,"&gt;0.5")/$C229</f>
        <v>1</v>
      </c>
      <c r="H229" s="12">
        <f>(COUNTIFS(Sta!$A:$A,$A229,Sta!$Q:$Q,"&gt;1.5") +COUNTIFS(Sta!$B:$B,$A229,Sta!$Q:$Q,"&gt;1.5"))/$D229</f>
        <v>0</v>
      </c>
      <c r="I229" s="7">
        <f>COUNTIFS(Sta!$A:$A,$A229,Sta!$Q:$Q,"&gt;1.5")/$B229</f>
        <v>0</v>
      </c>
      <c r="J229" s="7">
        <f>COUNTIFS(Sta!$B:$B,$A229,Sta!$Q:$Q,"&gt;1.5")/$C229</f>
        <v>0</v>
      </c>
      <c r="K229" s="12">
        <f>(COUNTIFS(Sta!$A:$A,$A229,Sta!$M:$M,"&gt;0.5") +COUNTIFS(Sta!$B:$B,$A229,Sta!$O:$O,"&gt;0.5"))/$D229</f>
        <v>0.5</v>
      </c>
      <c r="L229" s="7">
        <f>COUNTIFS(Sta!$A:$A,$A229,Sta!$M:$M,"&gt;0.5")/$B229</f>
        <v>1</v>
      </c>
      <c r="M229" s="7">
        <f>COUNTIFS(Sta!$B:$B,$A229,Sta!$O:$O,"&gt;0.5")/$C229</f>
        <v>0</v>
      </c>
      <c r="N229" s="12">
        <f>(COUNTIFS(Sta!$A:$A,$A229,Sta!$M:$M,"&gt;1.5") +COUNTIFS(Sta!$B:$B,$A229,Sta!$O:$O,"&gt;1.5"))/$D229</f>
        <v>0</v>
      </c>
      <c r="O229" s="7">
        <f>COUNTIFS(Sta!$A:$A,$A229,Sta!$M:$M,"&gt;1.5")/$B229</f>
        <v>0</v>
      </c>
      <c r="P229" s="7">
        <f>COUNTIFS(Sta!$B:$B,$A229,Sta!$O:$O,"&gt;1.5")/$C229</f>
        <v>0</v>
      </c>
      <c r="Q229" s="12">
        <f>(COUNTIFS(Sta!$A:$A,$A229,Sta!$N:$N,"&gt;0.5") +COUNTIFS(Sta!$B:$B,$A229,Sta!$P:$P,"&gt;0.5"))/$D229</f>
        <v>0.5</v>
      </c>
      <c r="R229" s="7">
        <f>COUNTIFS(Sta!$A:$A,$A229,Sta!$N:$N,"&gt;0.5")/$B229</f>
        <v>0</v>
      </c>
      <c r="S229" s="7">
        <f>COUNTIFS(Sta!$B:$B,$A229,Sta!$P:$P,"&gt;0.5")/$C229</f>
        <v>1</v>
      </c>
      <c r="T229" s="12">
        <f>(COUNTIFS(Sta!$A:$A,$A229,Sta!$N:$N,"&gt;1.5") +COUNTIFS(Sta!$B:$B,$A229,Sta!$P:$P,"&gt;1.5"))/$D229</f>
        <v>0</v>
      </c>
      <c r="U229" s="7">
        <f>COUNTIFS(Sta!$A:$A,$A229,Sta!$N:$N,"&gt;1.5")/$B229</f>
        <v>0</v>
      </c>
      <c r="V229" s="7">
        <f>COUNTIFS(Sta!$B:$B,$A229,Sta!$P:$P,"&gt;1.5")/$C229</f>
        <v>0</v>
      </c>
    </row>
    <row r="230" spans="1:22" x14ac:dyDescent="0.3">
      <c r="A230" t="s">
        <v>650</v>
      </c>
      <c r="B230" s="9">
        <f>COUNTIF(Sta!A:A,A230)</f>
        <v>8</v>
      </c>
      <c r="C230" s="4">
        <f>COUNTIF(Sta!B:B,A230)</f>
        <v>10</v>
      </c>
      <c r="D230" s="4">
        <f t="shared" si="7"/>
        <v>18</v>
      </c>
      <c r="E230" s="12">
        <f>(COUNTIFS(Sta!$A:$A,$A230,Sta!$Q:$Q,"&gt;0.5") +COUNTIFS(Sta!$B:$B,$A230,Sta!$Q:$Q,"&gt;0.5"))/$D230</f>
        <v>0.72222222222222221</v>
      </c>
      <c r="F230" s="7">
        <f>COUNTIFS(Sta!$A:$A,$A230,Sta!$Q:$Q,"&gt;0.5")/$B230</f>
        <v>0.75</v>
      </c>
      <c r="G230" s="7">
        <f>COUNTIFS(Sta!$B:$B,$A230,Sta!$Q:$Q,"&gt;0.5")/$C230</f>
        <v>0.7</v>
      </c>
      <c r="H230" s="12">
        <f>(COUNTIFS(Sta!$A:$A,$A230,Sta!$Q:$Q,"&gt;1.5") +COUNTIFS(Sta!$B:$B,$A230,Sta!$Q:$Q,"&gt;1.5"))/$D230</f>
        <v>0.44444444444444442</v>
      </c>
      <c r="I230" s="7">
        <f>COUNTIFS(Sta!$A:$A,$A230,Sta!$Q:$Q,"&gt;1.5")/$B230</f>
        <v>0.375</v>
      </c>
      <c r="J230" s="7">
        <f>COUNTIFS(Sta!$B:$B,$A230,Sta!$Q:$Q,"&gt;1.5")/$C230</f>
        <v>0.5</v>
      </c>
      <c r="K230" s="12">
        <f>(COUNTIFS(Sta!$A:$A,$A230,Sta!$M:$M,"&gt;0.5") +COUNTIFS(Sta!$B:$B,$A230,Sta!$O:$O,"&gt;0.5"))/$D230</f>
        <v>0.55555555555555558</v>
      </c>
      <c r="L230" s="7">
        <f>COUNTIFS(Sta!$A:$A,$A230,Sta!$M:$M,"&gt;0.5")/$B230</f>
        <v>0.75</v>
      </c>
      <c r="M230" s="7">
        <f>COUNTIFS(Sta!$B:$B,$A230,Sta!$O:$O,"&gt;0.5")/$C230</f>
        <v>0.4</v>
      </c>
      <c r="N230" s="12">
        <f>(COUNTIFS(Sta!$A:$A,$A230,Sta!$M:$M,"&gt;1.5") +COUNTIFS(Sta!$B:$B,$A230,Sta!$O:$O,"&gt;1.5"))/$D230</f>
        <v>0.16666666666666666</v>
      </c>
      <c r="O230" s="7">
        <f>COUNTIFS(Sta!$A:$A,$A230,Sta!$M:$M,"&gt;1.5")/$B230</f>
        <v>0.125</v>
      </c>
      <c r="P230" s="7">
        <f>COUNTIFS(Sta!$B:$B,$A230,Sta!$O:$O,"&gt;1.5")/$C230</f>
        <v>0.2</v>
      </c>
      <c r="Q230" s="12">
        <f>(COUNTIFS(Sta!$A:$A,$A230,Sta!$N:$N,"&gt;0.5") +COUNTIFS(Sta!$B:$B,$A230,Sta!$P:$P,"&gt;0.5"))/$D230</f>
        <v>0.5</v>
      </c>
      <c r="R230" s="7">
        <f>COUNTIFS(Sta!$A:$A,$A230,Sta!$N:$N,"&gt;0.5")/$B230</f>
        <v>0.375</v>
      </c>
      <c r="S230" s="7">
        <f>COUNTIFS(Sta!$B:$B,$A230,Sta!$P:$P,"&gt;0.5")/$C230</f>
        <v>0.6</v>
      </c>
      <c r="T230" s="12">
        <f>(COUNTIFS(Sta!$A:$A,$A230,Sta!$N:$N,"&gt;1.5") +COUNTIFS(Sta!$B:$B,$A230,Sta!$P:$P,"&gt;1.5"))/$D230</f>
        <v>0.22222222222222221</v>
      </c>
      <c r="U230" s="7">
        <f>COUNTIFS(Sta!$A:$A,$A230,Sta!$N:$N,"&gt;1.5")/$B230</f>
        <v>0.125</v>
      </c>
      <c r="V230" s="7">
        <f>COUNTIFS(Sta!$B:$B,$A230,Sta!$P:$P,"&gt;1.5")/$C230</f>
        <v>0.3</v>
      </c>
    </row>
    <row r="231" spans="1:22" x14ac:dyDescent="0.3">
      <c r="A231" t="s">
        <v>253</v>
      </c>
      <c r="B231" s="9">
        <f>COUNTIF(Sta!A:A,A231)</f>
        <v>1</v>
      </c>
      <c r="C231" s="4">
        <f>COUNTIF(Sta!B:B,A231)</f>
        <v>1</v>
      </c>
      <c r="D231" s="4">
        <f t="shared" si="7"/>
        <v>2</v>
      </c>
      <c r="E231" s="12">
        <f>(COUNTIFS(Sta!$A:$A,$A231,Sta!$Q:$Q,"&gt;0.5") +COUNTIFS(Sta!$B:$B,$A231,Sta!$Q:$Q,"&gt;0.5"))/$D231</f>
        <v>0.5</v>
      </c>
      <c r="F231" s="7">
        <f>COUNTIFS(Sta!$A:$A,$A231,Sta!$Q:$Q,"&gt;0.5")/$B231</f>
        <v>1</v>
      </c>
      <c r="G231" s="7">
        <f>COUNTIFS(Sta!$B:$B,$A231,Sta!$Q:$Q,"&gt;0.5")/$C231</f>
        <v>0</v>
      </c>
      <c r="H231" s="12">
        <f>(COUNTIFS(Sta!$A:$A,$A231,Sta!$Q:$Q,"&gt;1.5") +COUNTIFS(Sta!$B:$B,$A231,Sta!$Q:$Q,"&gt;1.5"))/$D231</f>
        <v>0.5</v>
      </c>
      <c r="I231" s="7">
        <f>COUNTIFS(Sta!$A:$A,$A231,Sta!$Q:$Q,"&gt;1.5")/$B231</f>
        <v>1</v>
      </c>
      <c r="J231" s="7">
        <f>COUNTIFS(Sta!$B:$B,$A231,Sta!$Q:$Q,"&gt;1.5")/$C231</f>
        <v>0</v>
      </c>
      <c r="K231" s="12">
        <f>(COUNTIFS(Sta!$A:$A,$A231,Sta!$M:$M,"&gt;0.5") +COUNTIFS(Sta!$B:$B,$A231,Sta!$O:$O,"&gt;0.5"))/$D231</f>
        <v>0.5</v>
      </c>
      <c r="L231" s="7">
        <f>COUNTIFS(Sta!$A:$A,$A231,Sta!$M:$M,"&gt;0.5")/$B231</f>
        <v>1</v>
      </c>
      <c r="M231" s="7">
        <f>COUNTIFS(Sta!$B:$B,$A231,Sta!$O:$O,"&gt;0.5")/$C231</f>
        <v>0</v>
      </c>
      <c r="N231" s="12">
        <f>(COUNTIFS(Sta!$A:$A,$A231,Sta!$M:$M,"&gt;1.5") +COUNTIFS(Sta!$B:$B,$A231,Sta!$O:$O,"&gt;1.5"))/$D231</f>
        <v>0</v>
      </c>
      <c r="O231" s="7">
        <f>COUNTIFS(Sta!$A:$A,$A231,Sta!$M:$M,"&gt;1.5")/$B231</f>
        <v>0</v>
      </c>
      <c r="P231" s="7">
        <f>COUNTIFS(Sta!$B:$B,$A231,Sta!$O:$O,"&gt;1.5")/$C231</f>
        <v>0</v>
      </c>
      <c r="Q231" s="12">
        <f>(COUNTIFS(Sta!$A:$A,$A231,Sta!$N:$N,"&gt;0.5") +COUNTIFS(Sta!$B:$B,$A231,Sta!$P:$P,"&gt;0.5"))/$D231</f>
        <v>0.5</v>
      </c>
      <c r="R231" s="7">
        <f>COUNTIFS(Sta!$A:$A,$A231,Sta!$N:$N,"&gt;0.5")/$B231</f>
        <v>1</v>
      </c>
      <c r="S231" s="7">
        <f>COUNTIFS(Sta!$B:$B,$A231,Sta!$P:$P,"&gt;0.5")/$C231</f>
        <v>0</v>
      </c>
      <c r="T231" s="12">
        <f>(COUNTIFS(Sta!$A:$A,$A231,Sta!$N:$N,"&gt;1.5") +COUNTIFS(Sta!$B:$B,$A231,Sta!$P:$P,"&gt;1.5"))/$D231</f>
        <v>0</v>
      </c>
      <c r="U231" s="7">
        <f>COUNTIFS(Sta!$A:$A,$A231,Sta!$N:$N,"&gt;1.5")/$B231</f>
        <v>0</v>
      </c>
      <c r="V231" s="7">
        <f>COUNTIFS(Sta!$B:$B,$A231,Sta!$P:$P,"&gt;1.5")/$C231</f>
        <v>0</v>
      </c>
    </row>
    <row r="232" spans="1:22" x14ac:dyDescent="0.3">
      <c r="A232" t="s">
        <v>577</v>
      </c>
      <c r="B232" s="9">
        <f>COUNTIF(Sta!A:A,A232)</f>
        <v>1</v>
      </c>
      <c r="C232" s="4">
        <f>COUNTIF(Sta!B:B,A232)</f>
        <v>1</v>
      </c>
      <c r="D232" s="4">
        <f t="shared" si="7"/>
        <v>2</v>
      </c>
      <c r="E232" s="12">
        <f>(COUNTIFS(Sta!$A:$A,$A232,Sta!$Q:$Q,"&gt;0.5") +COUNTIFS(Sta!$B:$B,$A232,Sta!$Q:$Q,"&gt;0.5"))/$D232</f>
        <v>1</v>
      </c>
      <c r="F232" s="7">
        <f>COUNTIFS(Sta!$A:$A,$A232,Sta!$Q:$Q,"&gt;0.5")/$B232</f>
        <v>1</v>
      </c>
      <c r="G232" s="7">
        <f>COUNTIFS(Sta!$B:$B,$A232,Sta!$Q:$Q,"&gt;0.5")/$C232</f>
        <v>1</v>
      </c>
      <c r="H232" s="12">
        <f>(COUNTIFS(Sta!$A:$A,$A232,Sta!$Q:$Q,"&gt;1.5") +COUNTIFS(Sta!$B:$B,$A232,Sta!$Q:$Q,"&gt;1.5"))/$D232</f>
        <v>1</v>
      </c>
      <c r="I232" s="7">
        <f>COUNTIFS(Sta!$A:$A,$A232,Sta!$Q:$Q,"&gt;1.5")/$B232</f>
        <v>1</v>
      </c>
      <c r="J232" s="7">
        <f>COUNTIFS(Sta!$B:$B,$A232,Sta!$Q:$Q,"&gt;1.5")/$C232</f>
        <v>1</v>
      </c>
      <c r="K232" s="12">
        <f>(COUNTIFS(Sta!$A:$A,$A232,Sta!$M:$M,"&gt;0.5") +COUNTIFS(Sta!$B:$B,$A232,Sta!$O:$O,"&gt;0.5"))/$D232</f>
        <v>1</v>
      </c>
      <c r="L232" s="7">
        <f>COUNTIFS(Sta!$A:$A,$A232,Sta!$M:$M,"&gt;0.5")/$B232</f>
        <v>1</v>
      </c>
      <c r="M232" s="7">
        <f>COUNTIFS(Sta!$B:$B,$A232,Sta!$O:$O,"&gt;0.5")/$C232</f>
        <v>1</v>
      </c>
      <c r="N232" s="12">
        <f>(COUNTIFS(Sta!$A:$A,$A232,Sta!$M:$M,"&gt;1.5") +COUNTIFS(Sta!$B:$B,$A232,Sta!$O:$O,"&gt;1.5"))/$D232</f>
        <v>0.5</v>
      </c>
      <c r="O232" s="7">
        <f>COUNTIFS(Sta!$A:$A,$A232,Sta!$M:$M,"&gt;1.5")/$B232</f>
        <v>1</v>
      </c>
      <c r="P232" s="7">
        <f>COUNTIFS(Sta!$B:$B,$A232,Sta!$O:$O,"&gt;1.5")/$C232</f>
        <v>0</v>
      </c>
      <c r="Q232" s="12">
        <f>(COUNTIFS(Sta!$A:$A,$A232,Sta!$N:$N,"&gt;0.5") +COUNTIFS(Sta!$B:$B,$A232,Sta!$P:$P,"&gt;0.5"))/$D232</f>
        <v>1</v>
      </c>
      <c r="R232" s="7">
        <f>COUNTIFS(Sta!$A:$A,$A232,Sta!$N:$N,"&gt;0.5")/$B232</f>
        <v>1</v>
      </c>
      <c r="S232" s="7">
        <f>COUNTIFS(Sta!$B:$B,$A232,Sta!$P:$P,"&gt;0.5")/$C232</f>
        <v>1</v>
      </c>
      <c r="T232" s="12">
        <f>(COUNTIFS(Sta!$A:$A,$A232,Sta!$N:$N,"&gt;1.5") +COUNTIFS(Sta!$B:$B,$A232,Sta!$P:$P,"&gt;1.5"))/$D232</f>
        <v>0</v>
      </c>
      <c r="U232" s="7">
        <f>COUNTIFS(Sta!$A:$A,$A232,Sta!$N:$N,"&gt;1.5")/$B232</f>
        <v>0</v>
      </c>
      <c r="V232" s="7">
        <f>COUNTIFS(Sta!$B:$B,$A232,Sta!$P:$P,"&gt;1.5")/$C232</f>
        <v>0</v>
      </c>
    </row>
    <row r="233" spans="1:22" x14ac:dyDescent="0.3">
      <c r="A233" t="s">
        <v>537</v>
      </c>
      <c r="B233" s="9">
        <f>COUNTIF(Sta!A:A,A233)</f>
        <v>8</v>
      </c>
      <c r="C233" s="4">
        <f>COUNTIF(Sta!B:B,A233)</f>
        <v>8</v>
      </c>
      <c r="D233" s="4">
        <f t="shared" ref="D233:D252" si="8">B233+C233</f>
        <v>16</v>
      </c>
      <c r="E233" s="12">
        <f>(COUNTIFS(Sta!$A:$A,$A233,Sta!$Q:$Q,"&gt;0.5") +COUNTIFS(Sta!$B:$B,$A233,Sta!$Q:$Q,"&gt;0.5"))/$D233</f>
        <v>0.875</v>
      </c>
      <c r="F233" s="7">
        <f>COUNTIFS(Sta!$A:$A,$A233,Sta!$Q:$Q,"&gt;0.5")/$B233</f>
        <v>0.875</v>
      </c>
      <c r="G233" s="7">
        <f>COUNTIFS(Sta!$B:$B,$A233,Sta!$Q:$Q,"&gt;0.5")/$C233</f>
        <v>0.875</v>
      </c>
      <c r="H233" s="12">
        <f>(COUNTIFS(Sta!$A:$A,$A233,Sta!$Q:$Q,"&gt;1.5") +COUNTIFS(Sta!$B:$B,$A233,Sta!$Q:$Q,"&gt;1.5"))/$D233</f>
        <v>0.5625</v>
      </c>
      <c r="I233" s="7">
        <f>COUNTIFS(Sta!$A:$A,$A233,Sta!$Q:$Q,"&gt;1.5")/$B233</f>
        <v>0.625</v>
      </c>
      <c r="J233" s="7">
        <f>COUNTIFS(Sta!$B:$B,$A233,Sta!$Q:$Q,"&gt;1.5")/$C233</f>
        <v>0.5</v>
      </c>
      <c r="K233" s="12">
        <f>(COUNTIFS(Sta!$A:$A,$A233,Sta!$M:$M,"&gt;0.5") +COUNTIFS(Sta!$B:$B,$A233,Sta!$O:$O,"&gt;0.5"))/$D233</f>
        <v>0.6875</v>
      </c>
      <c r="L233" s="7">
        <f>COUNTIFS(Sta!$A:$A,$A233,Sta!$M:$M,"&gt;0.5")/$B233</f>
        <v>0.75</v>
      </c>
      <c r="M233" s="7">
        <f>COUNTIFS(Sta!$B:$B,$A233,Sta!$O:$O,"&gt;0.5")/$C233</f>
        <v>0.625</v>
      </c>
      <c r="N233" s="12">
        <f>(COUNTIFS(Sta!$A:$A,$A233,Sta!$M:$M,"&gt;1.5") +COUNTIFS(Sta!$B:$B,$A233,Sta!$O:$O,"&gt;1.5"))/$D233</f>
        <v>0.25</v>
      </c>
      <c r="O233" s="7">
        <f>COUNTIFS(Sta!$A:$A,$A233,Sta!$M:$M,"&gt;1.5")/$B233</f>
        <v>0.25</v>
      </c>
      <c r="P233" s="7">
        <f>COUNTIFS(Sta!$B:$B,$A233,Sta!$O:$O,"&gt;1.5")/$C233</f>
        <v>0.25</v>
      </c>
      <c r="Q233" s="12">
        <f>(COUNTIFS(Sta!$A:$A,$A233,Sta!$N:$N,"&gt;0.5") +COUNTIFS(Sta!$B:$B,$A233,Sta!$P:$P,"&gt;0.5"))/$D233</f>
        <v>0.5625</v>
      </c>
      <c r="R233" s="7">
        <f>COUNTIFS(Sta!$A:$A,$A233,Sta!$N:$N,"&gt;0.5")/$B233</f>
        <v>0.5</v>
      </c>
      <c r="S233" s="7">
        <f>COUNTIFS(Sta!$B:$B,$A233,Sta!$P:$P,"&gt;0.5")/$C233</f>
        <v>0.625</v>
      </c>
      <c r="T233" s="12">
        <f>(COUNTIFS(Sta!$A:$A,$A233,Sta!$N:$N,"&gt;1.5") +COUNTIFS(Sta!$B:$B,$A233,Sta!$P:$P,"&gt;1.5"))/$D233</f>
        <v>6.25E-2</v>
      </c>
      <c r="U233" s="7">
        <f>COUNTIFS(Sta!$A:$A,$A233,Sta!$N:$N,"&gt;1.5")/$B233</f>
        <v>0</v>
      </c>
      <c r="V233" s="7">
        <f>COUNTIFS(Sta!$B:$B,$A233,Sta!$P:$P,"&gt;1.5")/$C233</f>
        <v>0.125</v>
      </c>
    </row>
    <row r="234" spans="1:22" x14ac:dyDescent="0.3">
      <c r="A234" t="s">
        <v>416</v>
      </c>
      <c r="B234" s="9">
        <f>COUNTIF(Sta!A:A,A234)</f>
        <v>1</v>
      </c>
      <c r="C234" s="4">
        <f>COUNTIF(Sta!B:B,A234)</f>
        <v>1</v>
      </c>
      <c r="D234" s="4">
        <f t="shared" si="8"/>
        <v>2</v>
      </c>
      <c r="E234" s="12">
        <f>(COUNTIFS(Sta!$A:$A,$A234,Sta!$Q:$Q,"&gt;0.5") +COUNTIFS(Sta!$B:$B,$A234,Sta!$Q:$Q,"&gt;0.5"))/$D234</f>
        <v>0.5</v>
      </c>
      <c r="F234" s="7">
        <f>COUNTIFS(Sta!$A:$A,$A234,Sta!$Q:$Q,"&gt;0.5")/$B234</f>
        <v>0</v>
      </c>
      <c r="G234" s="7">
        <f>COUNTIFS(Sta!$B:$B,$A234,Sta!$Q:$Q,"&gt;0.5")/$C234</f>
        <v>1</v>
      </c>
      <c r="H234" s="12">
        <f>(COUNTIFS(Sta!$A:$A,$A234,Sta!$Q:$Q,"&gt;1.5") +COUNTIFS(Sta!$B:$B,$A234,Sta!$Q:$Q,"&gt;1.5"))/$D234</f>
        <v>0.5</v>
      </c>
      <c r="I234" s="7">
        <f>COUNTIFS(Sta!$A:$A,$A234,Sta!$Q:$Q,"&gt;1.5")/$B234</f>
        <v>0</v>
      </c>
      <c r="J234" s="7">
        <f>COUNTIFS(Sta!$B:$B,$A234,Sta!$Q:$Q,"&gt;1.5")/$C234</f>
        <v>1</v>
      </c>
      <c r="K234" s="12">
        <f>(COUNTIFS(Sta!$A:$A,$A234,Sta!$M:$M,"&gt;0.5") +COUNTIFS(Sta!$B:$B,$A234,Sta!$O:$O,"&gt;0.5"))/$D234</f>
        <v>0.5</v>
      </c>
      <c r="L234" s="7">
        <f>COUNTIFS(Sta!$A:$A,$A234,Sta!$M:$M,"&gt;0.5")/$B234</f>
        <v>0</v>
      </c>
      <c r="M234" s="7">
        <f>COUNTIFS(Sta!$B:$B,$A234,Sta!$O:$O,"&gt;0.5")/$C234</f>
        <v>1</v>
      </c>
      <c r="N234" s="12">
        <f>(COUNTIFS(Sta!$A:$A,$A234,Sta!$M:$M,"&gt;1.5") +COUNTIFS(Sta!$B:$B,$A234,Sta!$O:$O,"&gt;1.5"))/$D234</f>
        <v>0.5</v>
      </c>
      <c r="O234" s="7">
        <f>COUNTIFS(Sta!$A:$A,$A234,Sta!$M:$M,"&gt;1.5")/$B234</f>
        <v>0</v>
      </c>
      <c r="P234" s="7">
        <f>COUNTIFS(Sta!$B:$B,$A234,Sta!$O:$O,"&gt;1.5")/$C234</f>
        <v>1</v>
      </c>
      <c r="Q234" s="12">
        <f>(COUNTIFS(Sta!$A:$A,$A234,Sta!$N:$N,"&gt;0.5") +COUNTIFS(Sta!$B:$B,$A234,Sta!$P:$P,"&gt;0.5"))/$D234</f>
        <v>0.5</v>
      </c>
      <c r="R234" s="7">
        <f>COUNTIFS(Sta!$A:$A,$A234,Sta!$N:$N,"&gt;0.5")/$B234</f>
        <v>0</v>
      </c>
      <c r="S234" s="7">
        <f>COUNTIFS(Sta!$B:$B,$A234,Sta!$P:$P,"&gt;0.5")/$C234</f>
        <v>1</v>
      </c>
      <c r="T234" s="12">
        <f>(COUNTIFS(Sta!$A:$A,$A234,Sta!$N:$N,"&gt;1.5") +COUNTIFS(Sta!$B:$B,$A234,Sta!$P:$P,"&gt;1.5"))/$D234</f>
        <v>0.5</v>
      </c>
      <c r="U234" s="7">
        <f>COUNTIFS(Sta!$A:$A,$A234,Sta!$N:$N,"&gt;1.5")/$B234</f>
        <v>0</v>
      </c>
      <c r="V234" s="7">
        <f>COUNTIFS(Sta!$B:$B,$A234,Sta!$P:$P,"&gt;1.5")/$C234</f>
        <v>1</v>
      </c>
    </row>
    <row r="235" spans="1:22" x14ac:dyDescent="0.3">
      <c r="A235" t="s">
        <v>509</v>
      </c>
      <c r="B235" s="9">
        <f>COUNTIF(Sta!A:A,A235)</f>
        <v>12</v>
      </c>
      <c r="C235" s="4">
        <f>COUNTIF(Sta!B:B,A235)</f>
        <v>10</v>
      </c>
      <c r="D235" s="4">
        <f t="shared" si="8"/>
        <v>22</v>
      </c>
      <c r="E235" s="12">
        <f>(COUNTIFS(Sta!$A:$A,$A235,Sta!$Q:$Q,"&gt;0.5") +COUNTIFS(Sta!$B:$B,$A235,Sta!$Q:$Q,"&gt;0.5"))/$D235</f>
        <v>0.86363636363636365</v>
      </c>
      <c r="F235" s="7">
        <f>COUNTIFS(Sta!$A:$A,$A235,Sta!$Q:$Q,"&gt;0.5")/$B235</f>
        <v>0.91666666666666663</v>
      </c>
      <c r="G235" s="7">
        <f>COUNTIFS(Sta!$B:$B,$A235,Sta!$Q:$Q,"&gt;0.5")/$C235</f>
        <v>0.8</v>
      </c>
      <c r="H235" s="12">
        <f>(COUNTIFS(Sta!$A:$A,$A235,Sta!$Q:$Q,"&gt;1.5") +COUNTIFS(Sta!$B:$B,$A235,Sta!$Q:$Q,"&gt;1.5"))/$D235</f>
        <v>0.63636363636363635</v>
      </c>
      <c r="I235" s="7">
        <f>COUNTIFS(Sta!$A:$A,$A235,Sta!$Q:$Q,"&gt;1.5")/$B235</f>
        <v>0.58333333333333337</v>
      </c>
      <c r="J235" s="7">
        <f>COUNTIFS(Sta!$B:$B,$A235,Sta!$Q:$Q,"&gt;1.5")/$C235</f>
        <v>0.7</v>
      </c>
      <c r="K235" s="12">
        <f>(COUNTIFS(Sta!$A:$A,$A235,Sta!$M:$M,"&gt;0.5") +COUNTIFS(Sta!$B:$B,$A235,Sta!$O:$O,"&gt;0.5"))/$D235</f>
        <v>0.5</v>
      </c>
      <c r="L235" s="7">
        <f>COUNTIFS(Sta!$A:$A,$A235,Sta!$M:$M,"&gt;0.5")/$B235</f>
        <v>0.58333333333333337</v>
      </c>
      <c r="M235" s="7">
        <f>COUNTIFS(Sta!$B:$B,$A235,Sta!$O:$O,"&gt;0.5")/$C235</f>
        <v>0.4</v>
      </c>
      <c r="N235" s="12">
        <f>(COUNTIFS(Sta!$A:$A,$A235,Sta!$M:$M,"&gt;1.5") +COUNTIFS(Sta!$B:$B,$A235,Sta!$O:$O,"&gt;1.5"))/$D235</f>
        <v>0.13636363636363635</v>
      </c>
      <c r="O235" s="7">
        <f>COUNTIFS(Sta!$A:$A,$A235,Sta!$M:$M,"&gt;1.5")/$B235</f>
        <v>0.25</v>
      </c>
      <c r="P235" s="7">
        <f>COUNTIFS(Sta!$B:$B,$A235,Sta!$O:$O,"&gt;1.5")/$C235</f>
        <v>0</v>
      </c>
      <c r="Q235" s="12">
        <f>(COUNTIFS(Sta!$A:$A,$A235,Sta!$N:$N,"&gt;0.5") +COUNTIFS(Sta!$B:$B,$A235,Sta!$P:$P,"&gt;0.5"))/$D235</f>
        <v>0.63636363636363635</v>
      </c>
      <c r="R235" s="7">
        <f>COUNTIFS(Sta!$A:$A,$A235,Sta!$N:$N,"&gt;0.5")/$B235</f>
        <v>0.58333333333333337</v>
      </c>
      <c r="S235" s="7">
        <f>COUNTIFS(Sta!$B:$B,$A235,Sta!$P:$P,"&gt;0.5")/$C235</f>
        <v>0.7</v>
      </c>
      <c r="T235" s="12">
        <f>(COUNTIFS(Sta!$A:$A,$A235,Sta!$N:$N,"&gt;1.5") +COUNTIFS(Sta!$B:$B,$A235,Sta!$P:$P,"&gt;1.5"))/$D235</f>
        <v>0.40909090909090912</v>
      </c>
      <c r="U235" s="7">
        <f>COUNTIFS(Sta!$A:$A,$A235,Sta!$N:$N,"&gt;1.5")/$B235</f>
        <v>0.25</v>
      </c>
      <c r="V235" s="7">
        <f>COUNTIFS(Sta!$B:$B,$A235,Sta!$P:$P,"&gt;1.5")/$C235</f>
        <v>0.6</v>
      </c>
    </row>
    <row r="236" spans="1:22" x14ac:dyDescent="0.3">
      <c r="A236" t="s">
        <v>161</v>
      </c>
      <c r="B236" s="9">
        <f>COUNTIF(Sta!A:A,A236)</f>
        <v>0</v>
      </c>
      <c r="C236" s="4">
        <f>COUNTIF(Sta!B:B,A236)</f>
        <v>1</v>
      </c>
      <c r="D236" s="4">
        <f t="shared" si="8"/>
        <v>1</v>
      </c>
      <c r="E236" s="12">
        <f>(COUNTIFS(Sta!$A:$A,$A236,Sta!$Q:$Q,"&gt;0.5") +COUNTIFS(Sta!$B:$B,$A236,Sta!$Q:$Q,"&gt;0.5"))/$D236</f>
        <v>1</v>
      </c>
      <c r="F236" s="7" t="e">
        <f>COUNTIFS(Sta!$A:$A,$A236,Sta!$Q:$Q,"&gt;0.5")/$B236</f>
        <v>#DIV/0!</v>
      </c>
      <c r="G236" s="7">
        <f>COUNTIFS(Sta!$B:$B,$A236,Sta!$Q:$Q,"&gt;0.5")/$C236</f>
        <v>1</v>
      </c>
      <c r="H236" s="12">
        <f>(COUNTIFS(Sta!$A:$A,$A236,Sta!$Q:$Q,"&gt;1.5") +COUNTIFS(Sta!$B:$B,$A236,Sta!$Q:$Q,"&gt;1.5"))/$D236</f>
        <v>0</v>
      </c>
      <c r="I236" s="7" t="e">
        <f>COUNTIFS(Sta!$A:$A,$A236,Sta!$Q:$Q,"&gt;1.5")/$B236</f>
        <v>#DIV/0!</v>
      </c>
      <c r="J236" s="7">
        <f>COUNTIFS(Sta!$B:$B,$A236,Sta!$Q:$Q,"&gt;1.5")/$C236</f>
        <v>0</v>
      </c>
      <c r="K236" s="12">
        <f>(COUNTIFS(Sta!$A:$A,$A236,Sta!$M:$M,"&gt;0.5") +COUNTIFS(Sta!$B:$B,$A236,Sta!$O:$O,"&gt;0.5"))/$D236</f>
        <v>1</v>
      </c>
      <c r="L236" s="7" t="e">
        <f>COUNTIFS(Sta!$A:$A,$A236,Sta!$M:$M,"&gt;0.5")/$B236</f>
        <v>#DIV/0!</v>
      </c>
      <c r="M236" s="7">
        <f>COUNTIFS(Sta!$B:$B,$A236,Sta!$O:$O,"&gt;0.5")/$C236</f>
        <v>1</v>
      </c>
      <c r="N236" s="12">
        <f>(COUNTIFS(Sta!$A:$A,$A236,Sta!$M:$M,"&gt;1.5") +COUNTIFS(Sta!$B:$B,$A236,Sta!$O:$O,"&gt;1.5"))/$D236</f>
        <v>0</v>
      </c>
      <c r="O236" s="7" t="e">
        <f>COUNTIFS(Sta!$A:$A,$A236,Sta!$M:$M,"&gt;1.5")/$B236</f>
        <v>#DIV/0!</v>
      </c>
      <c r="P236" s="7">
        <f>COUNTIFS(Sta!$B:$B,$A236,Sta!$O:$O,"&gt;1.5")/$C236</f>
        <v>0</v>
      </c>
      <c r="Q236" s="12">
        <f>(COUNTIFS(Sta!$A:$A,$A236,Sta!$N:$N,"&gt;0.5") +COUNTIFS(Sta!$B:$B,$A236,Sta!$P:$P,"&gt;0.5"))/$D236</f>
        <v>0</v>
      </c>
      <c r="R236" s="7" t="e">
        <f>COUNTIFS(Sta!$A:$A,$A236,Sta!$N:$N,"&gt;0.5")/$B236</f>
        <v>#DIV/0!</v>
      </c>
      <c r="S236" s="7">
        <f>COUNTIFS(Sta!$B:$B,$A236,Sta!$P:$P,"&gt;0.5")/$C236</f>
        <v>0</v>
      </c>
      <c r="T236" s="12">
        <f>(COUNTIFS(Sta!$A:$A,$A236,Sta!$N:$N,"&gt;1.5") +COUNTIFS(Sta!$B:$B,$A236,Sta!$P:$P,"&gt;1.5"))/$D236</f>
        <v>0</v>
      </c>
      <c r="U236" s="7" t="e">
        <f>COUNTIFS(Sta!$A:$A,$A236,Sta!$N:$N,"&gt;1.5")/$B236</f>
        <v>#DIV/0!</v>
      </c>
      <c r="V236" s="7">
        <f>COUNTIFS(Sta!$B:$B,$A236,Sta!$P:$P,"&gt;1.5")/$C236</f>
        <v>0</v>
      </c>
    </row>
    <row r="237" spans="1:22" x14ac:dyDescent="0.3">
      <c r="A237" t="s">
        <v>326</v>
      </c>
      <c r="B237" s="9">
        <f>COUNTIF(Sta!A:A,A237)</f>
        <v>1</v>
      </c>
      <c r="C237" s="4">
        <f>COUNTIF(Sta!B:B,A237)</f>
        <v>1</v>
      </c>
      <c r="D237" s="4">
        <f t="shared" si="8"/>
        <v>2</v>
      </c>
      <c r="E237" s="12">
        <f>(COUNTIFS(Sta!$A:$A,$A237,Sta!$Q:$Q,"&gt;0.5") +COUNTIFS(Sta!$B:$B,$A237,Sta!$Q:$Q,"&gt;0.5"))/$D237</f>
        <v>1</v>
      </c>
      <c r="F237" s="7">
        <f>COUNTIFS(Sta!$A:$A,$A237,Sta!$Q:$Q,"&gt;0.5")/$B237</f>
        <v>1</v>
      </c>
      <c r="G237" s="7">
        <f>COUNTIFS(Sta!$B:$B,$A237,Sta!$Q:$Q,"&gt;0.5")/$C237</f>
        <v>1</v>
      </c>
      <c r="H237" s="12">
        <f>(COUNTIFS(Sta!$A:$A,$A237,Sta!$Q:$Q,"&gt;1.5") +COUNTIFS(Sta!$B:$B,$A237,Sta!$Q:$Q,"&gt;1.5"))/$D237</f>
        <v>1</v>
      </c>
      <c r="I237" s="7">
        <f>COUNTIFS(Sta!$A:$A,$A237,Sta!$Q:$Q,"&gt;1.5")/$B237</f>
        <v>1</v>
      </c>
      <c r="J237" s="7">
        <f>COUNTIFS(Sta!$B:$B,$A237,Sta!$Q:$Q,"&gt;1.5")/$C237</f>
        <v>1</v>
      </c>
      <c r="K237" s="12">
        <f>(COUNTIFS(Sta!$A:$A,$A237,Sta!$M:$M,"&gt;0.5") +COUNTIFS(Sta!$B:$B,$A237,Sta!$O:$O,"&gt;0.5"))/$D237</f>
        <v>1</v>
      </c>
      <c r="L237" s="7">
        <f>COUNTIFS(Sta!$A:$A,$A237,Sta!$M:$M,"&gt;0.5")/$B237</f>
        <v>1</v>
      </c>
      <c r="M237" s="7">
        <f>COUNTIFS(Sta!$B:$B,$A237,Sta!$O:$O,"&gt;0.5")/$C237</f>
        <v>1</v>
      </c>
      <c r="N237" s="12">
        <f>(COUNTIFS(Sta!$A:$A,$A237,Sta!$M:$M,"&gt;1.5") +COUNTIFS(Sta!$B:$B,$A237,Sta!$O:$O,"&gt;1.5"))/$D237</f>
        <v>1</v>
      </c>
      <c r="O237" s="7">
        <f>COUNTIFS(Sta!$A:$A,$A237,Sta!$M:$M,"&gt;1.5")/$B237</f>
        <v>1</v>
      </c>
      <c r="P237" s="7">
        <f>COUNTIFS(Sta!$B:$B,$A237,Sta!$O:$O,"&gt;1.5")/$C237</f>
        <v>1</v>
      </c>
      <c r="Q237" s="12">
        <f>(COUNTIFS(Sta!$A:$A,$A237,Sta!$N:$N,"&gt;0.5") +COUNTIFS(Sta!$B:$B,$A237,Sta!$P:$P,"&gt;0.5"))/$D237</f>
        <v>1</v>
      </c>
      <c r="R237" s="7">
        <f>COUNTIFS(Sta!$A:$A,$A237,Sta!$N:$N,"&gt;0.5")/$B237</f>
        <v>1</v>
      </c>
      <c r="S237" s="7">
        <f>COUNTIFS(Sta!$B:$B,$A237,Sta!$P:$P,"&gt;0.5")/$C237</f>
        <v>1</v>
      </c>
      <c r="T237" s="12">
        <f>(COUNTIFS(Sta!$A:$A,$A237,Sta!$N:$N,"&gt;1.5") +COUNTIFS(Sta!$B:$B,$A237,Sta!$P:$P,"&gt;1.5"))/$D237</f>
        <v>0.5</v>
      </c>
      <c r="U237" s="7">
        <f>COUNTIFS(Sta!$A:$A,$A237,Sta!$N:$N,"&gt;1.5")/$B237</f>
        <v>1</v>
      </c>
      <c r="V237" s="7">
        <f>COUNTIFS(Sta!$B:$B,$A237,Sta!$P:$P,"&gt;1.5")/$C237</f>
        <v>0</v>
      </c>
    </row>
    <row r="238" spans="1:22" x14ac:dyDescent="0.3">
      <c r="A238" t="s">
        <v>347</v>
      </c>
      <c r="B238" s="9">
        <f>COUNTIF(Sta!A:A,A238)</f>
        <v>0</v>
      </c>
      <c r="C238" s="4">
        <f>COUNTIF(Sta!B:B,A238)</f>
        <v>0</v>
      </c>
      <c r="D238" s="4">
        <f t="shared" si="8"/>
        <v>0</v>
      </c>
      <c r="E238" s="12" t="e">
        <f>(COUNTIFS(Sta!$A:$A,$A238,Sta!$Q:$Q,"&gt;0.5") +COUNTIFS(Sta!$B:$B,$A238,Sta!$Q:$Q,"&gt;0.5"))/$D238</f>
        <v>#DIV/0!</v>
      </c>
      <c r="F238" s="7" t="e">
        <f>COUNTIFS(Sta!$A:$A,$A238,Sta!$Q:$Q,"&gt;0.5")/$B238</f>
        <v>#DIV/0!</v>
      </c>
      <c r="G238" s="7" t="e">
        <f>COUNTIFS(Sta!$B:$B,$A238,Sta!$Q:$Q,"&gt;0.5")/$C238</f>
        <v>#DIV/0!</v>
      </c>
      <c r="H238" s="12" t="e">
        <f>(COUNTIFS(Sta!$A:$A,$A238,Sta!$Q:$Q,"&gt;1.5") +COUNTIFS(Sta!$B:$B,$A238,Sta!$Q:$Q,"&gt;1.5"))/$D238</f>
        <v>#DIV/0!</v>
      </c>
      <c r="I238" s="7" t="e">
        <f>COUNTIFS(Sta!$A:$A,$A238,Sta!$Q:$Q,"&gt;1.5")/$B238</f>
        <v>#DIV/0!</v>
      </c>
      <c r="J238" s="7" t="e">
        <f>COUNTIFS(Sta!$B:$B,$A238,Sta!$Q:$Q,"&gt;1.5")/$C238</f>
        <v>#DIV/0!</v>
      </c>
      <c r="K238" s="12" t="e">
        <f>(COUNTIFS(Sta!$A:$A,$A238,Sta!$M:$M,"&gt;0.5") +COUNTIFS(Sta!$B:$B,$A238,Sta!$O:$O,"&gt;0.5"))/$D238</f>
        <v>#DIV/0!</v>
      </c>
      <c r="L238" s="7" t="e">
        <f>COUNTIFS(Sta!$A:$A,$A238,Sta!$M:$M,"&gt;0.5")/$B238</f>
        <v>#DIV/0!</v>
      </c>
      <c r="M238" s="7" t="e">
        <f>COUNTIFS(Sta!$B:$B,$A238,Sta!$O:$O,"&gt;0.5")/$C238</f>
        <v>#DIV/0!</v>
      </c>
      <c r="N238" s="12" t="e">
        <f>(COUNTIFS(Sta!$A:$A,$A238,Sta!$M:$M,"&gt;1.5") +COUNTIFS(Sta!$B:$B,$A238,Sta!$O:$O,"&gt;1.5"))/$D238</f>
        <v>#DIV/0!</v>
      </c>
      <c r="O238" s="7" t="e">
        <f>COUNTIFS(Sta!$A:$A,$A238,Sta!$M:$M,"&gt;1.5")/$B238</f>
        <v>#DIV/0!</v>
      </c>
      <c r="P238" s="7" t="e">
        <f>COUNTIFS(Sta!$B:$B,$A238,Sta!$O:$O,"&gt;1.5")/$C238</f>
        <v>#DIV/0!</v>
      </c>
      <c r="Q238" s="12" t="e">
        <f>(COUNTIFS(Sta!$A:$A,$A238,Sta!$N:$N,"&gt;0.5") +COUNTIFS(Sta!$B:$B,$A238,Sta!$P:$P,"&gt;0.5"))/$D238</f>
        <v>#DIV/0!</v>
      </c>
      <c r="R238" s="7" t="e">
        <f>COUNTIFS(Sta!$A:$A,$A238,Sta!$N:$N,"&gt;0.5")/$B238</f>
        <v>#DIV/0!</v>
      </c>
      <c r="S238" s="7" t="e">
        <f>COUNTIFS(Sta!$B:$B,$A238,Sta!$P:$P,"&gt;0.5")/$C238</f>
        <v>#DIV/0!</v>
      </c>
      <c r="T238" s="12" t="e">
        <f>(COUNTIFS(Sta!$A:$A,$A238,Sta!$N:$N,"&gt;1.5") +COUNTIFS(Sta!$B:$B,$A238,Sta!$P:$P,"&gt;1.5"))/$D238</f>
        <v>#DIV/0!</v>
      </c>
      <c r="U238" s="7" t="e">
        <f>COUNTIFS(Sta!$A:$A,$A238,Sta!$N:$N,"&gt;1.5")/$B238</f>
        <v>#DIV/0!</v>
      </c>
      <c r="V238" s="7" t="e">
        <f>COUNTIFS(Sta!$B:$B,$A238,Sta!$P:$P,"&gt;1.5")/$C238</f>
        <v>#DIV/0!</v>
      </c>
    </row>
    <row r="239" spans="1:22" x14ac:dyDescent="0.3">
      <c r="A239" t="s">
        <v>150</v>
      </c>
      <c r="B239" s="9">
        <f>COUNTIF(Sta!A:A,A239)</f>
        <v>1</v>
      </c>
      <c r="C239" s="4">
        <f>COUNTIF(Sta!B:B,A239)</f>
        <v>0</v>
      </c>
      <c r="D239" s="4">
        <f t="shared" si="8"/>
        <v>1</v>
      </c>
      <c r="E239" s="12">
        <f>(COUNTIFS(Sta!$A:$A,$A239,Sta!$Q:$Q,"&gt;0.5") +COUNTIFS(Sta!$B:$B,$A239,Sta!$Q:$Q,"&gt;0.5"))/$D239</f>
        <v>1</v>
      </c>
      <c r="F239" s="7">
        <f>COUNTIFS(Sta!$A:$A,$A239,Sta!$Q:$Q,"&gt;0.5")/$B239</f>
        <v>1</v>
      </c>
      <c r="G239" s="7" t="e">
        <f>COUNTIFS(Sta!$B:$B,$A239,Sta!$Q:$Q,"&gt;0.5")/$C239</f>
        <v>#DIV/0!</v>
      </c>
      <c r="H239" s="12">
        <f>(COUNTIFS(Sta!$A:$A,$A239,Sta!$Q:$Q,"&gt;1.5") +COUNTIFS(Sta!$B:$B,$A239,Sta!$Q:$Q,"&gt;1.5"))/$D239</f>
        <v>1</v>
      </c>
      <c r="I239" s="7">
        <f>COUNTIFS(Sta!$A:$A,$A239,Sta!$Q:$Q,"&gt;1.5")/$B239</f>
        <v>1</v>
      </c>
      <c r="J239" s="7" t="e">
        <f>COUNTIFS(Sta!$B:$B,$A239,Sta!$Q:$Q,"&gt;1.5")/$C239</f>
        <v>#DIV/0!</v>
      </c>
      <c r="K239" s="12">
        <f>(COUNTIFS(Sta!$A:$A,$A239,Sta!$M:$M,"&gt;0.5") +COUNTIFS(Sta!$B:$B,$A239,Sta!$O:$O,"&gt;0.5"))/$D239</f>
        <v>1</v>
      </c>
      <c r="L239" s="7">
        <f>COUNTIFS(Sta!$A:$A,$A239,Sta!$M:$M,"&gt;0.5")/$B239</f>
        <v>1</v>
      </c>
      <c r="M239" s="7" t="e">
        <f>COUNTIFS(Sta!$B:$B,$A239,Sta!$O:$O,"&gt;0.5")/$C239</f>
        <v>#DIV/0!</v>
      </c>
      <c r="N239" s="12">
        <f>(COUNTIFS(Sta!$A:$A,$A239,Sta!$M:$M,"&gt;1.5") +COUNTIFS(Sta!$B:$B,$A239,Sta!$O:$O,"&gt;1.5"))/$D239</f>
        <v>0</v>
      </c>
      <c r="O239" s="7">
        <f>COUNTIFS(Sta!$A:$A,$A239,Sta!$M:$M,"&gt;1.5")/$B239</f>
        <v>0</v>
      </c>
      <c r="P239" s="7" t="e">
        <f>COUNTIFS(Sta!$B:$B,$A239,Sta!$O:$O,"&gt;1.5")/$C239</f>
        <v>#DIV/0!</v>
      </c>
      <c r="Q239" s="12">
        <f>(COUNTIFS(Sta!$A:$A,$A239,Sta!$N:$N,"&gt;0.5") +COUNTIFS(Sta!$B:$B,$A239,Sta!$P:$P,"&gt;0.5"))/$D239</f>
        <v>1</v>
      </c>
      <c r="R239" s="7">
        <f>COUNTIFS(Sta!$A:$A,$A239,Sta!$N:$N,"&gt;0.5")/$B239</f>
        <v>1</v>
      </c>
      <c r="S239" s="7" t="e">
        <f>COUNTIFS(Sta!$B:$B,$A239,Sta!$P:$P,"&gt;0.5")/$C239</f>
        <v>#DIV/0!</v>
      </c>
      <c r="T239" s="12">
        <f>(COUNTIFS(Sta!$A:$A,$A239,Sta!$N:$N,"&gt;1.5") +COUNTIFS(Sta!$B:$B,$A239,Sta!$P:$P,"&gt;1.5"))/$D239</f>
        <v>0</v>
      </c>
      <c r="U239" s="7">
        <f>COUNTIFS(Sta!$A:$A,$A239,Sta!$N:$N,"&gt;1.5")/$B239</f>
        <v>0</v>
      </c>
      <c r="V239" s="7" t="e">
        <f>COUNTIFS(Sta!$B:$B,$A239,Sta!$P:$P,"&gt;1.5")/$C239</f>
        <v>#DIV/0!</v>
      </c>
    </row>
    <row r="240" spans="1:22" x14ac:dyDescent="0.3">
      <c r="A240" t="s">
        <v>647</v>
      </c>
      <c r="B240" s="9">
        <f>COUNTIF(Sta!A:A,A240)</f>
        <v>9</v>
      </c>
      <c r="C240" s="4">
        <f>COUNTIF(Sta!B:B,A240)</f>
        <v>9</v>
      </c>
      <c r="D240" s="4">
        <f t="shared" si="8"/>
        <v>18</v>
      </c>
      <c r="E240" s="12">
        <f>(COUNTIFS(Sta!$A:$A,$A240,Sta!$Q:$Q,"&gt;0.5") +COUNTIFS(Sta!$B:$B,$A240,Sta!$Q:$Q,"&gt;0.5"))/$D240</f>
        <v>0.88888888888888884</v>
      </c>
      <c r="F240" s="7">
        <f>COUNTIFS(Sta!$A:$A,$A240,Sta!$Q:$Q,"&gt;0.5")/$B240</f>
        <v>0.88888888888888884</v>
      </c>
      <c r="G240" s="7">
        <f>COUNTIFS(Sta!$B:$B,$A240,Sta!$Q:$Q,"&gt;0.5")/$C240</f>
        <v>0.88888888888888884</v>
      </c>
      <c r="H240" s="12">
        <f>(COUNTIFS(Sta!$A:$A,$A240,Sta!$Q:$Q,"&gt;1.5") +COUNTIFS(Sta!$B:$B,$A240,Sta!$Q:$Q,"&gt;1.5"))/$D240</f>
        <v>0.27777777777777779</v>
      </c>
      <c r="I240" s="7">
        <f>COUNTIFS(Sta!$A:$A,$A240,Sta!$Q:$Q,"&gt;1.5")/$B240</f>
        <v>0.1111111111111111</v>
      </c>
      <c r="J240" s="7">
        <f>COUNTIFS(Sta!$B:$B,$A240,Sta!$Q:$Q,"&gt;1.5")/$C240</f>
        <v>0.44444444444444442</v>
      </c>
      <c r="K240" s="12">
        <f>(COUNTIFS(Sta!$A:$A,$A240,Sta!$M:$M,"&gt;0.5") +COUNTIFS(Sta!$B:$B,$A240,Sta!$O:$O,"&gt;0.5"))/$D240</f>
        <v>0.61111111111111116</v>
      </c>
      <c r="L240" s="7">
        <f>COUNTIFS(Sta!$A:$A,$A240,Sta!$M:$M,"&gt;0.5")/$B240</f>
        <v>0.66666666666666663</v>
      </c>
      <c r="M240" s="7">
        <f>COUNTIFS(Sta!$B:$B,$A240,Sta!$O:$O,"&gt;0.5")/$C240</f>
        <v>0.55555555555555558</v>
      </c>
      <c r="N240" s="12">
        <f>(COUNTIFS(Sta!$A:$A,$A240,Sta!$M:$M,"&gt;1.5") +COUNTIFS(Sta!$B:$B,$A240,Sta!$O:$O,"&gt;1.5"))/$D240</f>
        <v>0</v>
      </c>
      <c r="O240" s="7">
        <f>COUNTIFS(Sta!$A:$A,$A240,Sta!$M:$M,"&gt;1.5")/$B240</f>
        <v>0</v>
      </c>
      <c r="P240" s="7">
        <f>COUNTIFS(Sta!$B:$B,$A240,Sta!$O:$O,"&gt;1.5")/$C240</f>
        <v>0</v>
      </c>
      <c r="Q240" s="12">
        <f>(COUNTIFS(Sta!$A:$A,$A240,Sta!$N:$N,"&gt;0.5") +COUNTIFS(Sta!$B:$B,$A240,Sta!$P:$P,"&gt;0.5"))/$D240</f>
        <v>0.55555555555555558</v>
      </c>
      <c r="R240" s="7">
        <f>COUNTIFS(Sta!$A:$A,$A240,Sta!$N:$N,"&gt;0.5")/$B240</f>
        <v>0.33333333333333331</v>
      </c>
      <c r="S240" s="7">
        <f>COUNTIFS(Sta!$B:$B,$A240,Sta!$P:$P,"&gt;0.5")/$C240</f>
        <v>0.77777777777777779</v>
      </c>
      <c r="T240" s="12">
        <f>(COUNTIFS(Sta!$A:$A,$A240,Sta!$N:$N,"&gt;1.5") +COUNTIFS(Sta!$B:$B,$A240,Sta!$P:$P,"&gt;1.5"))/$D240</f>
        <v>0</v>
      </c>
      <c r="U240" s="7">
        <f>COUNTIFS(Sta!$A:$A,$A240,Sta!$N:$N,"&gt;1.5")/$B240</f>
        <v>0</v>
      </c>
      <c r="V240" s="7">
        <f>COUNTIFS(Sta!$B:$B,$A240,Sta!$P:$P,"&gt;1.5")/$C240</f>
        <v>0</v>
      </c>
    </row>
    <row r="241" spans="1:22" x14ac:dyDescent="0.3">
      <c r="A241" t="s">
        <v>510</v>
      </c>
      <c r="B241" s="9">
        <f>COUNTIF(Sta!A:A,A241)</f>
        <v>11</v>
      </c>
      <c r="C241" s="4">
        <f>COUNTIF(Sta!B:B,A241)</f>
        <v>11</v>
      </c>
      <c r="D241" s="4">
        <f t="shared" si="8"/>
        <v>22</v>
      </c>
      <c r="E241" s="12">
        <f>(COUNTIFS(Sta!$A:$A,$A241,Sta!$Q:$Q,"&gt;0.5") +COUNTIFS(Sta!$B:$B,$A241,Sta!$Q:$Q,"&gt;0.5"))/$D241</f>
        <v>0.77272727272727271</v>
      </c>
      <c r="F241" s="7">
        <f>COUNTIFS(Sta!$A:$A,$A241,Sta!$Q:$Q,"&gt;0.5")/$B241</f>
        <v>0.72727272727272729</v>
      </c>
      <c r="G241" s="7">
        <f>COUNTIFS(Sta!$B:$B,$A241,Sta!$Q:$Q,"&gt;0.5")/$C241</f>
        <v>0.81818181818181823</v>
      </c>
      <c r="H241" s="12">
        <f>(COUNTIFS(Sta!$A:$A,$A241,Sta!$Q:$Q,"&gt;1.5") +COUNTIFS(Sta!$B:$B,$A241,Sta!$Q:$Q,"&gt;1.5"))/$D241</f>
        <v>0.45454545454545453</v>
      </c>
      <c r="I241" s="7">
        <f>COUNTIFS(Sta!$A:$A,$A241,Sta!$Q:$Q,"&gt;1.5")/$B241</f>
        <v>0.54545454545454541</v>
      </c>
      <c r="J241" s="7">
        <f>COUNTIFS(Sta!$B:$B,$A241,Sta!$Q:$Q,"&gt;1.5")/$C241</f>
        <v>0.36363636363636365</v>
      </c>
      <c r="K241" s="12">
        <f>(COUNTIFS(Sta!$A:$A,$A241,Sta!$M:$M,"&gt;0.5") +COUNTIFS(Sta!$B:$B,$A241,Sta!$O:$O,"&gt;0.5"))/$D241</f>
        <v>0.59090909090909094</v>
      </c>
      <c r="L241" s="7">
        <f>COUNTIFS(Sta!$A:$A,$A241,Sta!$M:$M,"&gt;0.5")/$B241</f>
        <v>0.63636363636363635</v>
      </c>
      <c r="M241" s="7">
        <f>COUNTIFS(Sta!$B:$B,$A241,Sta!$O:$O,"&gt;0.5")/$C241</f>
        <v>0.54545454545454541</v>
      </c>
      <c r="N241" s="12">
        <f>(COUNTIFS(Sta!$A:$A,$A241,Sta!$M:$M,"&gt;1.5") +COUNTIFS(Sta!$B:$B,$A241,Sta!$O:$O,"&gt;1.5"))/$D241</f>
        <v>9.0909090909090912E-2</v>
      </c>
      <c r="O241" s="7">
        <f>COUNTIFS(Sta!$A:$A,$A241,Sta!$M:$M,"&gt;1.5")/$B241</f>
        <v>0.18181818181818182</v>
      </c>
      <c r="P241" s="7">
        <f>COUNTIFS(Sta!$B:$B,$A241,Sta!$O:$O,"&gt;1.5")/$C241</f>
        <v>0</v>
      </c>
      <c r="Q241" s="12">
        <f>(COUNTIFS(Sta!$A:$A,$A241,Sta!$N:$N,"&gt;0.5") +COUNTIFS(Sta!$B:$B,$A241,Sta!$P:$P,"&gt;0.5"))/$D241</f>
        <v>0.59090909090909094</v>
      </c>
      <c r="R241" s="7">
        <f>COUNTIFS(Sta!$A:$A,$A241,Sta!$N:$N,"&gt;0.5")/$B241</f>
        <v>0.63636363636363635</v>
      </c>
      <c r="S241" s="7">
        <f>COUNTIFS(Sta!$B:$B,$A241,Sta!$P:$P,"&gt;0.5")/$C241</f>
        <v>0.54545454545454541</v>
      </c>
      <c r="T241" s="12">
        <f>(COUNTIFS(Sta!$A:$A,$A241,Sta!$N:$N,"&gt;1.5") +COUNTIFS(Sta!$B:$B,$A241,Sta!$P:$P,"&gt;1.5"))/$D241</f>
        <v>0.22727272727272727</v>
      </c>
      <c r="U241" s="7">
        <f>COUNTIFS(Sta!$A:$A,$A241,Sta!$N:$N,"&gt;1.5")/$B241</f>
        <v>0.27272727272727271</v>
      </c>
      <c r="V241" s="7">
        <f>COUNTIFS(Sta!$B:$B,$A241,Sta!$P:$P,"&gt;1.5")/$C241</f>
        <v>0.18181818181818182</v>
      </c>
    </row>
    <row r="242" spans="1:22" x14ac:dyDescent="0.3">
      <c r="A242" t="s">
        <v>157</v>
      </c>
      <c r="B242" s="9">
        <f>COUNTIF(Sta!A:A,A242)</f>
        <v>1</v>
      </c>
      <c r="C242" s="4">
        <f>COUNTIF(Sta!B:B,A242)</f>
        <v>0</v>
      </c>
      <c r="D242" s="4">
        <f t="shared" si="8"/>
        <v>1</v>
      </c>
      <c r="E242" s="12">
        <f>(COUNTIFS(Sta!$A:$A,$A242,Sta!$Q:$Q,"&gt;0.5") +COUNTIFS(Sta!$B:$B,$A242,Sta!$Q:$Q,"&gt;0.5"))/$D242</f>
        <v>1</v>
      </c>
      <c r="F242" s="7">
        <f>COUNTIFS(Sta!$A:$A,$A242,Sta!$Q:$Q,"&gt;0.5")/$B242</f>
        <v>1</v>
      </c>
      <c r="G242" s="7" t="e">
        <f>COUNTIFS(Sta!$B:$B,$A242,Sta!$Q:$Q,"&gt;0.5")/$C242</f>
        <v>#DIV/0!</v>
      </c>
      <c r="H242" s="12">
        <f>(COUNTIFS(Sta!$A:$A,$A242,Sta!$Q:$Q,"&gt;1.5") +COUNTIFS(Sta!$B:$B,$A242,Sta!$Q:$Q,"&gt;1.5"))/$D242</f>
        <v>0</v>
      </c>
      <c r="I242" s="7">
        <f>COUNTIFS(Sta!$A:$A,$A242,Sta!$Q:$Q,"&gt;1.5")/$B242</f>
        <v>0</v>
      </c>
      <c r="J242" s="7" t="e">
        <f>COUNTIFS(Sta!$B:$B,$A242,Sta!$Q:$Q,"&gt;1.5")/$C242</f>
        <v>#DIV/0!</v>
      </c>
      <c r="K242" s="12">
        <f>(COUNTIFS(Sta!$A:$A,$A242,Sta!$M:$M,"&gt;0.5") +COUNTIFS(Sta!$B:$B,$A242,Sta!$O:$O,"&gt;0.5"))/$D242</f>
        <v>0</v>
      </c>
      <c r="L242" s="7">
        <f>COUNTIFS(Sta!$A:$A,$A242,Sta!$M:$M,"&gt;0.5")/$B242</f>
        <v>0</v>
      </c>
      <c r="M242" s="7" t="e">
        <f>COUNTIFS(Sta!$B:$B,$A242,Sta!$O:$O,"&gt;0.5")/$C242</f>
        <v>#DIV/0!</v>
      </c>
      <c r="N242" s="12">
        <f>(COUNTIFS(Sta!$A:$A,$A242,Sta!$M:$M,"&gt;1.5") +COUNTIFS(Sta!$B:$B,$A242,Sta!$O:$O,"&gt;1.5"))/$D242</f>
        <v>0</v>
      </c>
      <c r="O242" s="7">
        <f>COUNTIFS(Sta!$A:$A,$A242,Sta!$M:$M,"&gt;1.5")/$B242</f>
        <v>0</v>
      </c>
      <c r="P242" s="7" t="e">
        <f>COUNTIFS(Sta!$B:$B,$A242,Sta!$O:$O,"&gt;1.5")/$C242</f>
        <v>#DIV/0!</v>
      </c>
      <c r="Q242" s="12">
        <f>(COUNTIFS(Sta!$A:$A,$A242,Sta!$N:$N,"&gt;0.5") +COUNTIFS(Sta!$B:$B,$A242,Sta!$P:$P,"&gt;0.5"))/$D242</f>
        <v>1</v>
      </c>
      <c r="R242" s="7">
        <f>COUNTIFS(Sta!$A:$A,$A242,Sta!$N:$N,"&gt;0.5")/$B242</f>
        <v>1</v>
      </c>
      <c r="S242" s="7" t="e">
        <f>COUNTIFS(Sta!$B:$B,$A242,Sta!$P:$P,"&gt;0.5")/$C242</f>
        <v>#DIV/0!</v>
      </c>
      <c r="T242" s="12">
        <f>(COUNTIFS(Sta!$A:$A,$A242,Sta!$N:$N,"&gt;1.5") +COUNTIFS(Sta!$B:$B,$A242,Sta!$P:$P,"&gt;1.5"))/$D242</f>
        <v>0</v>
      </c>
      <c r="U242" s="7">
        <f>COUNTIFS(Sta!$A:$A,$A242,Sta!$N:$N,"&gt;1.5")/$B242</f>
        <v>0</v>
      </c>
      <c r="V242" s="7" t="e">
        <f>COUNTIFS(Sta!$B:$B,$A242,Sta!$P:$P,"&gt;1.5")/$C242</f>
        <v>#DIV/0!</v>
      </c>
    </row>
    <row r="243" spans="1:22" x14ac:dyDescent="0.3">
      <c r="A243" t="s">
        <v>247</v>
      </c>
      <c r="B243" s="9">
        <f>COUNTIF(Sta!A:A,A243)</f>
        <v>0</v>
      </c>
      <c r="C243" s="4">
        <f>COUNTIF(Sta!B:B,A243)</f>
        <v>0</v>
      </c>
      <c r="D243" s="4">
        <f t="shared" si="8"/>
        <v>0</v>
      </c>
      <c r="E243" s="12" t="e">
        <f>(COUNTIFS(Sta!$A:$A,$A243,Sta!$Q:$Q,"&gt;0.5") +COUNTIFS(Sta!$B:$B,$A243,Sta!$Q:$Q,"&gt;0.5"))/$D243</f>
        <v>#DIV/0!</v>
      </c>
      <c r="F243" s="7" t="e">
        <f>COUNTIFS(Sta!$A:$A,$A243,Sta!$Q:$Q,"&gt;0.5")/$B243</f>
        <v>#DIV/0!</v>
      </c>
      <c r="G243" s="7" t="e">
        <f>COUNTIFS(Sta!$B:$B,$A243,Sta!$Q:$Q,"&gt;0.5")/$C243</f>
        <v>#DIV/0!</v>
      </c>
      <c r="H243" s="12" t="e">
        <f>(COUNTIFS(Sta!$A:$A,$A243,Sta!$Q:$Q,"&gt;1.5") +COUNTIFS(Sta!$B:$B,$A243,Sta!$Q:$Q,"&gt;1.5"))/$D243</f>
        <v>#DIV/0!</v>
      </c>
      <c r="I243" s="7" t="e">
        <f>COUNTIFS(Sta!$A:$A,$A243,Sta!$Q:$Q,"&gt;1.5")/$B243</f>
        <v>#DIV/0!</v>
      </c>
      <c r="J243" s="7" t="e">
        <f>COUNTIFS(Sta!$B:$B,$A243,Sta!$Q:$Q,"&gt;1.5")/$C243</f>
        <v>#DIV/0!</v>
      </c>
      <c r="K243" s="12" t="e">
        <f>(COUNTIFS(Sta!$A:$A,$A243,Sta!$M:$M,"&gt;0.5") +COUNTIFS(Sta!$B:$B,$A243,Sta!$O:$O,"&gt;0.5"))/$D243</f>
        <v>#DIV/0!</v>
      </c>
      <c r="L243" s="7" t="e">
        <f>COUNTIFS(Sta!$A:$A,$A243,Sta!$M:$M,"&gt;0.5")/$B243</f>
        <v>#DIV/0!</v>
      </c>
      <c r="M243" s="7" t="e">
        <f>COUNTIFS(Sta!$B:$B,$A243,Sta!$O:$O,"&gt;0.5")/$C243</f>
        <v>#DIV/0!</v>
      </c>
      <c r="N243" s="12" t="e">
        <f>(COUNTIFS(Sta!$A:$A,$A243,Sta!$M:$M,"&gt;1.5") +COUNTIFS(Sta!$B:$B,$A243,Sta!$O:$O,"&gt;1.5"))/$D243</f>
        <v>#DIV/0!</v>
      </c>
      <c r="O243" s="7" t="e">
        <f>COUNTIFS(Sta!$A:$A,$A243,Sta!$M:$M,"&gt;1.5")/$B243</f>
        <v>#DIV/0!</v>
      </c>
      <c r="P243" s="7" t="e">
        <f>COUNTIFS(Sta!$B:$B,$A243,Sta!$O:$O,"&gt;1.5")/$C243</f>
        <v>#DIV/0!</v>
      </c>
      <c r="Q243" s="12" t="e">
        <f>(COUNTIFS(Sta!$A:$A,$A243,Sta!$N:$N,"&gt;0.5") +COUNTIFS(Sta!$B:$B,$A243,Sta!$P:$P,"&gt;0.5"))/$D243</f>
        <v>#DIV/0!</v>
      </c>
      <c r="R243" s="7" t="e">
        <f>COUNTIFS(Sta!$A:$A,$A243,Sta!$N:$N,"&gt;0.5")/$B243</f>
        <v>#DIV/0!</v>
      </c>
      <c r="S243" s="7" t="e">
        <f>COUNTIFS(Sta!$B:$B,$A243,Sta!$P:$P,"&gt;0.5")/$C243</f>
        <v>#DIV/0!</v>
      </c>
      <c r="T243" s="12" t="e">
        <f>(COUNTIFS(Sta!$A:$A,$A243,Sta!$N:$N,"&gt;1.5") +COUNTIFS(Sta!$B:$B,$A243,Sta!$P:$P,"&gt;1.5"))/$D243</f>
        <v>#DIV/0!</v>
      </c>
      <c r="U243" s="7" t="e">
        <f>COUNTIFS(Sta!$A:$A,$A243,Sta!$N:$N,"&gt;1.5")/$B243</f>
        <v>#DIV/0!</v>
      </c>
      <c r="V243" s="7" t="e">
        <f>COUNTIFS(Sta!$B:$B,$A243,Sta!$P:$P,"&gt;1.5")/$C243</f>
        <v>#DIV/0!</v>
      </c>
    </row>
    <row r="244" spans="1:22" x14ac:dyDescent="0.3">
      <c r="A244" t="s">
        <v>417</v>
      </c>
      <c r="B244" s="9">
        <f>COUNTIF(Sta!A:A,A244)</f>
        <v>1</v>
      </c>
      <c r="C244" s="4">
        <f>COUNTIF(Sta!B:B,A244)</f>
        <v>0</v>
      </c>
      <c r="D244" s="4">
        <f t="shared" si="8"/>
        <v>1</v>
      </c>
      <c r="E244" s="12">
        <f>(COUNTIFS(Sta!$A:$A,$A244,Sta!$Q:$Q,"&gt;0.5") +COUNTIFS(Sta!$B:$B,$A244,Sta!$Q:$Q,"&gt;0.5"))/$D244</f>
        <v>1</v>
      </c>
      <c r="F244" s="7">
        <f>COUNTIFS(Sta!$A:$A,$A244,Sta!$Q:$Q,"&gt;0.5")/$B244</f>
        <v>1</v>
      </c>
      <c r="G244" s="7" t="e">
        <f>COUNTIFS(Sta!$B:$B,$A244,Sta!$Q:$Q,"&gt;0.5")/$C244</f>
        <v>#DIV/0!</v>
      </c>
      <c r="H244" s="12">
        <f>(COUNTIFS(Sta!$A:$A,$A244,Sta!$Q:$Q,"&gt;1.5") +COUNTIFS(Sta!$B:$B,$A244,Sta!$Q:$Q,"&gt;1.5"))/$D244</f>
        <v>0</v>
      </c>
      <c r="I244" s="7">
        <f>COUNTIFS(Sta!$A:$A,$A244,Sta!$Q:$Q,"&gt;1.5")/$B244</f>
        <v>0</v>
      </c>
      <c r="J244" s="7" t="e">
        <f>COUNTIFS(Sta!$B:$B,$A244,Sta!$Q:$Q,"&gt;1.5")/$C244</f>
        <v>#DIV/0!</v>
      </c>
      <c r="K244" s="12">
        <f>(COUNTIFS(Sta!$A:$A,$A244,Sta!$M:$M,"&gt;0.5") +COUNTIFS(Sta!$B:$B,$A244,Sta!$O:$O,"&gt;0.5"))/$D244</f>
        <v>1</v>
      </c>
      <c r="L244" s="7">
        <f>COUNTIFS(Sta!$A:$A,$A244,Sta!$M:$M,"&gt;0.5")/$B244</f>
        <v>1</v>
      </c>
      <c r="M244" s="7" t="e">
        <f>COUNTIFS(Sta!$B:$B,$A244,Sta!$O:$O,"&gt;0.5")/$C244</f>
        <v>#DIV/0!</v>
      </c>
      <c r="N244" s="12">
        <f>(COUNTIFS(Sta!$A:$A,$A244,Sta!$M:$M,"&gt;1.5") +COUNTIFS(Sta!$B:$B,$A244,Sta!$O:$O,"&gt;1.5"))/$D244</f>
        <v>0</v>
      </c>
      <c r="O244" s="7">
        <f>COUNTIFS(Sta!$A:$A,$A244,Sta!$M:$M,"&gt;1.5")/$B244</f>
        <v>0</v>
      </c>
      <c r="P244" s="7" t="e">
        <f>COUNTIFS(Sta!$B:$B,$A244,Sta!$O:$O,"&gt;1.5")/$C244</f>
        <v>#DIV/0!</v>
      </c>
      <c r="Q244" s="12">
        <f>(COUNTIFS(Sta!$A:$A,$A244,Sta!$N:$N,"&gt;0.5") +COUNTIFS(Sta!$B:$B,$A244,Sta!$P:$P,"&gt;0.5"))/$D244</f>
        <v>0</v>
      </c>
      <c r="R244" s="7">
        <f>COUNTIFS(Sta!$A:$A,$A244,Sta!$N:$N,"&gt;0.5")/$B244</f>
        <v>0</v>
      </c>
      <c r="S244" s="7" t="e">
        <f>COUNTIFS(Sta!$B:$B,$A244,Sta!$P:$P,"&gt;0.5")/$C244</f>
        <v>#DIV/0!</v>
      </c>
      <c r="T244" s="12">
        <f>(COUNTIFS(Sta!$A:$A,$A244,Sta!$N:$N,"&gt;1.5") +COUNTIFS(Sta!$B:$B,$A244,Sta!$P:$P,"&gt;1.5"))/$D244</f>
        <v>0</v>
      </c>
      <c r="U244" s="7">
        <f>COUNTIFS(Sta!$A:$A,$A244,Sta!$N:$N,"&gt;1.5")/$B244</f>
        <v>0</v>
      </c>
      <c r="V244" s="7" t="e">
        <f>COUNTIFS(Sta!$B:$B,$A244,Sta!$P:$P,"&gt;1.5")/$C244</f>
        <v>#DIV/0!</v>
      </c>
    </row>
    <row r="245" spans="1:22" x14ac:dyDescent="0.3">
      <c r="A245" t="s">
        <v>678</v>
      </c>
      <c r="B245" s="9">
        <f>COUNTIF(Sta!A:A,A245)</f>
        <v>10</v>
      </c>
      <c r="C245" s="4">
        <f>COUNTIF(Sta!B:B,A245)</f>
        <v>8</v>
      </c>
      <c r="D245" s="4">
        <f t="shared" si="8"/>
        <v>18</v>
      </c>
      <c r="E245" s="12">
        <f>(COUNTIFS(Sta!$A:$A,$A245,Sta!$Q:$Q,"&gt;0.5") +COUNTIFS(Sta!$B:$B,$A245,Sta!$Q:$Q,"&gt;0.5"))/$D245</f>
        <v>0.66666666666666663</v>
      </c>
      <c r="F245" s="7">
        <f>COUNTIFS(Sta!$A:$A,$A245,Sta!$Q:$Q,"&gt;0.5")/$B245</f>
        <v>0.6</v>
      </c>
      <c r="G245" s="7">
        <f>COUNTIFS(Sta!$B:$B,$A245,Sta!$Q:$Q,"&gt;0.5")/$C245</f>
        <v>0.75</v>
      </c>
      <c r="H245" s="12">
        <f>(COUNTIFS(Sta!$A:$A,$A245,Sta!$Q:$Q,"&gt;1.5") +COUNTIFS(Sta!$B:$B,$A245,Sta!$Q:$Q,"&gt;1.5"))/$D245</f>
        <v>0.33333333333333331</v>
      </c>
      <c r="I245" s="7">
        <f>COUNTIFS(Sta!$A:$A,$A245,Sta!$Q:$Q,"&gt;1.5")/$B245</f>
        <v>0.3</v>
      </c>
      <c r="J245" s="7">
        <f>COUNTIFS(Sta!$B:$B,$A245,Sta!$Q:$Q,"&gt;1.5")/$C245</f>
        <v>0.375</v>
      </c>
      <c r="K245" s="12">
        <f>(COUNTIFS(Sta!$A:$A,$A245,Sta!$M:$M,"&gt;0.5") +COUNTIFS(Sta!$B:$B,$A245,Sta!$O:$O,"&gt;0.5"))/$D245</f>
        <v>0.27777777777777779</v>
      </c>
      <c r="L245" s="7">
        <f>COUNTIFS(Sta!$A:$A,$A245,Sta!$M:$M,"&gt;0.5")/$B245</f>
        <v>0.3</v>
      </c>
      <c r="M245" s="7">
        <f>COUNTIFS(Sta!$B:$B,$A245,Sta!$O:$O,"&gt;0.5")/$C245</f>
        <v>0.25</v>
      </c>
      <c r="N245" s="12">
        <f>(COUNTIFS(Sta!$A:$A,$A245,Sta!$M:$M,"&gt;1.5") +COUNTIFS(Sta!$B:$B,$A245,Sta!$O:$O,"&gt;1.5"))/$D245</f>
        <v>0.16666666666666666</v>
      </c>
      <c r="O245" s="7">
        <f>COUNTIFS(Sta!$A:$A,$A245,Sta!$M:$M,"&gt;1.5")/$B245</f>
        <v>0.2</v>
      </c>
      <c r="P245" s="7">
        <f>COUNTIFS(Sta!$B:$B,$A245,Sta!$O:$O,"&gt;1.5")/$C245</f>
        <v>0.125</v>
      </c>
      <c r="Q245" s="12">
        <f>(COUNTIFS(Sta!$A:$A,$A245,Sta!$N:$N,"&gt;0.5") +COUNTIFS(Sta!$B:$B,$A245,Sta!$P:$P,"&gt;0.5"))/$D245</f>
        <v>0.5</v>
      </c>
      <c r="R245" s="7">
        <f>COUNTIFS(Sta!$A:$A,$A245,Sta!$N:$N,"&gt;0.5")/$B245</f>
        <v>0.4</v>
      </c>
      <c r="S245" s="7">
        <f>COUNTIFS(Sta!$B:$B,$A245,Sta!$P:$P,"&gt;0.5")/$C245</f>
        <v>0.625</v>
      </c>
      <c r="T245" s="12">
        <f>(COUNTIFS(Sta!$A:$A,$A245,Sta!$N:$N,"&gt;1.5") +COUNTIFS(Sta!$B:$B,$A245,Sta!$P:$P,"&gt;1.5"))/$D245</f>
        <v>5.5555555555555552E-2</v>
      </c>
      <c r="U245" s="7">
        <f>COUNTIFS(Sta!$A:$A,$A245,Sta!$N:$N,"&gt;1.5")/$B245</f>
        <v>0</v>
      </c>
      <c r="V245" s="7">
        <f>COUNTIFS(Sta!$B:$B,$A245,Sta!$P:$P,"&gt;1.5")/$C245</f>
        <v>0.125</v>
      </c>
    </row>
    <row r="246" spans="1:22" x14ac:dyDescent="0.3">
      <c r="A246" t="s">
        <v>675</v>
      </c>
      <c r="B246" s="9">
        <f>COUNTIF(Sta!A:A,A246)</f>
        <v>10</v>
      </c>
      <c r="C246" s="4">
        <f>COUNTIF(Sta!B:B,A246)</f>
        <v>9</v>
      </c>
      <c r="D246" s="4">
        <f t="shared" si="8"/>
        <v>19</v>
      </c>
      <c r="E246" s="12">
        <f>(COUNTIFS(Sta!$A:$A,$A246,Sta!$Q:$Q,"&gt;0.5") +COUNTIFS(Sta!$B:$B,$A246,Sta!$Q:$Q,"&gt;0.5"))/$D246</f>
        <v>0.78947368421052633</v>
      </c>
      <c r="F246" s="7">
        <f>COUNTIFS(Sta!$A:$A,$A246,Sta!$Q:$Q,"&gt;0.5")/$B246</f>
        <v>0.9</v>
      </c>
      <c r="G246" s="7">
        <f>COUNTIFS(Sta!$B:$B,$A246,Sta!$Q:$Q,"&gt;0.5")/$C246</f>
        <v>0.66666666666666663</v>
      </c>
      <c r="H246" s="12">
        <f>(COUNTIFS(Sta!$A:$A,$A246,Sta!$Q:$Q,"&gt;1.5") +COUNTIFS(Sta!$B:$B,$A246,Sta!$Q:$Q,"&gt;1.5"))/$D246</f>
        <v>0.47368421052631576</v>
      </c>
      <c r="I246" s="7">
        <f>COUNTIFS(Sta!$A:$A,$A246,Sta!$Q:$Q,"&gt;1.5")/$B246</f>
        <v>0.6</v>
      </c>
      <c r="J246" s="7">
        <f>COUNTIFS(Sta!$B:$B,$A246,Sta!$Q:$Q,"&gt;1.5")/$C246</f>
        <v>0.33333333333333331</v>
      </c>
      <c r="K246" s="12">
        <f>(COUNTIFS(Sta!$A:$A,$A246,Sta!$M:$M,"&gt;0.5") +COUNTIFS(Sta!$B:$B,$A246,Sta!$O:$O,"&gt;0.5"))/$D246</f>
        <v>0.63157894736842102</v>
      </c>
      <c r="L246" s="7">
        <f>COUNTIFS(Sta!$A:$A,$A246,Sta!$M:$M,"&gt;0.5")/$B246</f>
        <v>0.8</v>
      </c>
      <c r="M246" s="7">
        <f>COUNTIFS(Sta!$B:$B,$A246,Sta!$O:$O,"&gt;0.5")/$C246</f>
        <v>0.44444444444444442</v>
      </c>
      <c r="N246" s="12">
        <f>(COUNTIFS(Sta!$A:$A,$A246,Sta!$M:$M,"&gt;1.5") +COUNTIFS(Sta!$B:$B,$A246,Sta!$O:$O,"&gt;1.5"))/$D246</f>
        <v>0.10526315789473684</v>
      </c>
      <c r="O246" s="7">
        <f>COUNTIFS(Sta!$A:$A,$A246,Sta!$M:$M,"&gt;1.5")/$B246</f>
        <v>0.2</v>
      </c>
      <c r="P246" s="7">
        <f>COUNTIFS(Sta!$B:$B,$A246,Sta!$O:$O,"&gt;1.5")/$C246</f>
        <v>0</v>
      </c>
      <c r="Q246" s="12">
        <f>(COUNTIFS(Sta!$A:$A,$A246,Sta!$N:$N,"&gt;0.5") +COUNTIFS(Sta!$B:$B,$A246,Sta!$P:$P,"&gt;0.5"))/$D246</f>
        <v>0.57894736842105265</v>
      </c>
      <c r="R246" s="7">
        <f>COUNTIFS(Sta!$A:$A,$A246,Sta!$N:$N,"&gt;0.5")/$B246</f>
        <v>0.7</v>
      </c>
      <c r="S246" s="7">
        <f>COUNTIFS(Sta!$B:$B,$A246,Sta!$P:$P,"&gt;0.5")/$C246</f>
        <v>0.44444444444444442</v>
      </c>
      <c r="T246" s="12">
        <f>(COUNTIFS(Sta!$A:$A,$A246,Sta!$N:$N,"&gt;1.5") +COUNTIFS(Sta!$B:$B,$A246,Sta!$P:$P,"&gt;1.5"))/$D246</f>
        <v>0.10526315789473684</v>
      </c>
      <c r="U246" s="7">
        <f>COUNTIFS(Sta!$A:$A,$A246,Sta!$N:$N,"&gt;1.5")/$B246</f>
        <v>0.1</v>
      </c>
      <c r="V246" s="7">
        <f>COUNTIFS(Sta!$B:$B,$A246,Sta!$P:$P,"&gt;1.5")/$C246</f>
        <v>0.1111111111111111</v>
      </c>
    </row>
    <row r="247" spans="1:22" x14ac:dyDescent="0.3">
      <c r="A247" t="s">
        <v>524</v>
      </c>
      <c r="B247" s="9">
        <f>COUNTIF(Sta!A:A,A247)</f>
        <v>2</v>
      </c>
      <c r="C247" s="4">
        <f>COUNTIF(Sta!B:B,A247)</f>
        <v>2</v>
      </c>
      <c r="D247" s="4">
        <f t="shared" si="8"/>
        <v>4</v>
      </c>
      <c r="E247" s="12">
        <f>(COUNTIFS(Sta!$A:$A,$A247,Sta!$Q:$Q,"&gt;0.5") +COUNTIFS(Sta!$B:$B,$A247,Sta!$Q:$Q,"&gt;0.5"))/$D247</f>
        <v>1</v>
      </c>
      <c r="F247" s="7">
        <f>COUNTIFS(Sta!$A:$A,$A247,Sta!$Q:$Q,"&gt;0.5")/$B247</f>
        <v>1</v>
      </c>
      <c r="G247" s="7">
        <f>COUNTIFS(Sta!$B:$B,$A247,Sta!$Q:$Q,"&gt;0.5")/$C247</f>
        <v>1</v>
      </c>
      <c r="H247" s="12">
        <f>(COUNTIFS(Sta!$A:$A,$A247,Sta!$Q:$Q,"&gt;1.5") +COUNTIFS(Sta!$B:$B,$A247,Sta!$Q:$Q,"&gt;1.5"))/$D247</f>
        <v>0.75</v>
      </c>
      <c r="I247" s="7">
        <f>COUNTIFS(Sta!$A:$A,$A247,Sta!$Q:$Q,"&gt;1.5")/$B247</f>
        <v>1</v>
      </c>
      <c r="J247" s="7">
        <f>COUNTIFS(Sta!$B:$B,$A247,Sta!$Q:$Q,"&gt;1.5")/$C247</f>
        <v>0.5</v>
      </c>
      <c r="K247" s="12">
        <f>(COUNTIFS(Sta!$A:$A,$A247,Sta!$M:$M,"&gt;0.5") +COUNTIFS(Sta!$B:$B,$A247,Sta!$O:$O,"&gt;0.5"))/$D247</f>
        <v>1</v>
      </c>
      <c r="L247" s="7">
        <f>COUNTIFS(Sta!$A:$A,$A247,Sta!$M:$M,"&gt;0.5")/$B247</f>
        <v>1</v>
      </c>
      <c r="M247" s="7">
        <f>COUNTIFS(Sta!$B:$B,$A247,Sta!$O:$O,"&gt;0.5")/$C247</f>
        <v>1</v>
      </c>
      <c r="N247" s="12">
        <f>(COUNTIFS(Sta!$A:$A,$A247,Sta!$M:$M,"&gt;1.5") +COUNTIFS(Sta!$B:$B,$A247,Sta!$O:$O,"&gt;1.5"))/$D247</f>
        <v>0.25</v>
      </c>
      <c r="O247" s="7">
        <f>COUNTIFS(Sta!$A:$A,$A247,Sta!$M:$M,"&gt;1.5")/$B247</f>
        <v>0</v>
      </c>
      <c r="P247" s="7">
        <f>COUNTIFS(Sta!$B:$B,$A247,Sta!$O:$O,"&gt;1.5")/$C247</f>
        <v>0.5</v>
      </c>
      <c r="Q247" s="12">
        <f>(COUNTIFS(Sta!$A:$A,$A247,Sta!$N:$N,"&gt;0.5") +COUNTIFS(Sta!$B:$B,$A247,Sta!$P:$P,"&gt;0.5"))/$D247</f>
        <v>0.75</v>
      </c>
      <c r="R247" s="7">
        <f>COUNTIFS(Sta!$A:$A,$A247,Sta!$N:$N,"&gt;0.5")/$B247</f>
        <v>1</v>
      </c>
      <c r="S247" s="7">
        <f>COUNTIFS(Sta!$B:$B,$A247,Sta!$P:$P,"&gt;0.5")/$C247</f>
        <v>0.5</v>
      </c>
      <c r="T247" s="12">
        <f>(COUNTIFS(Sta!$A:$A,$A247,Sta!$N:$N,"&gt;1.5") +COUNTIFS(Sta!$B:$B,$A247,Sta!$P:$P,"&gt;1.5"))/$D247</f>
        <v>0</v>
      </c>
      <c r="U247" s="7">
        <f>COUNTIFS(Sta!$A:$A,$A247,Sta!$N:$N,"&gt;1.5")/$B247</f>
        <v>0</v>
      </c>
      <c r="V247" s="7">
        <f>COUNTIFS(Sta!$B:$B,$A247,Sta!$P:$P,"&gt;1.5")/$C247</f>
        <v>0</v>
      </c>
    </row>
    <row r="248" spans="1:22" x14ac:dyDescent="0.3">
      <c r="A248" t="s">
        <v>244</v>
      </c>
      <c r="B248" s="9">
        <f>COUNTIF(Sta!A:A,A248)</f>
        <v>0</v>
      </c>
      <c r="C248" s="4">
        <f>COUNTIF(Sta!B:B,A248)</f>
        <v>0</v>
      </c>
      <c r="D248" s="4">
        <f t="shared" si="8"/>
        <v>0</v>
      </c>
      <c r="E248" s="12" t="e">
        <f>(COUNTIFS(Sta!$A:$A,$A248,Sta!$Q:$Q,"&gt;0.5") +COUNTIFS(Sta!$B:$B,$A248,Sta!$Q:$Q,"&gt;0.5"))/$D248</f>
        <v>#DIV/0!</v>
      </c>
      <c r="F248" s="7" t="e">
        <f>COUNTIFS(Sta!$A:$A,$A248,Sta!$Q:$Q,"&gt;0.5")/$B248</f>
        <v>#DIV/0!</v>
      </c>
      <c r="G248" s="7" t="e">
        <f>COUNTIFS(Sta!$B:$B,$A248,Sta!$Q:$Q,"&gt;0.5")/$C248</f>
        <v>#DIV/0!</v>
      </c>
      <c r="H248" s="12" t="e">
        <f>(COUNTIFS(Sta!$A:$A,$A248,Sta!$Q:$Q,"&gt;1.5") +COUNTIFS(Sta!$B:$B,$A248,Sta!$Q:$Q,"&gt;1.5"))/$D248</f>
        <v>#DIV/0!</v>
      </c>
      <c r="I248" s="7" t="e">
        <f>COUNTIFS(Sta!$A:$A,$A248,Sta!$Q:$Q,"&gt;1.5")/$B248</f>
        <v>#DIV/0!</v>
      </c>
      <c r="J248" s="7" t="e">
        <f>COUNTIFS(Sta!$B:$B,$A248,Sta!$Q:$Q,"&gt;1.5")/$C248</f>
        <v>#DIV/0!</v>
      </c>
      <c r="K248" s="12" t="e">
        <f>(COUNTIFS(Sta!$A:$A,$A248,Sta!$M:$M,"&gt;0.5") +COUNTIFS(Sta!$B:$B,$A248,Sta!$O:$O,"&gt;0.5"))/$D248</f>
        <v>#DIV/0!</v>
      </c>
      <c r="L248" s="7" t="e">
        <f>COUNTIFS(Sta!$A:$A,$A248,Sta!$M:$M,"&gt;0.5")/$B248</f>
        <v>#DIV/0!</v>
      </c>
      <c r="M248" s="7" t="e">
        <f>COUNTIFS(Sta!$B:$B,$A248,Sta!$O:$O,"&gt;0.5")/$C248</f>
        <v>#DIV/0!</v>
      </c>
      <c r="N248" s="12" t="e">
        <f>(COUNTIFS(Sta!$A:$A,$A248,Sta!$M:$M,"&gt;1.5") +COUNTIFS(Sta!$B:$B,$A248,Sta!$O:$O,"&gt;1.5"))/$D248</f>
        <v>#DIV/0!</v>
      </c>
      <c r="O248" s="7" t="e">
        <f>COUNTIFS(Sta!$A:$A,$A248,Sta!$M:$M,"&gt;1.5")/$B248</f>
        <v>#DIV/0!</v>
      </c>
      <c r="P248" s="7" t="e">
        <f>COUNTIFS(Sta!$B:$B,$A248,Sta!$O:$O,"&gt;1.5")/$C248</f>
        <v>#DIV/0!</v>
      </c>
      <c r="Q248" s="12" t="e">
        <f>(COUNTIFS(Sta!$A:$A,$A248,Sta!$N:$N,"&gt;0.5") +COUNTIFS(Sta!$B:$B,$A248,Sta!$P:$P,"&gt;0.5"))/$D248</f>
        <v>#DIV/0!</v>
      </c>
      <c r="R248" s="7" t="e">
        <f>COUNTIFS(Sta!$A:$A,$A248,Sta!$N:$N,"&gt;0.5")/$B248</f>
        <v>#DIV/0!</v>
      </c>
      <c r="S248" s="7" t="e">
        <f>COUNTIFS(Sta!$B:$B,$A248,Sta!$P:$P,"&gt;0.5")/$C248</f>
        <v>#DIV/0!</v>
      </c>
      <c r="T248" s="12" t="e">
        <f>(COUNTIFS(Sta!$A:$A,$A248,Sta!$N:$N,"&gt;1.5") +COUNTIFS(Sta!$B:$B,$A248,Sta!$P:$P,"&gt;1.5"))/$D248</f>
        <v>#DIV/0!</v>
      </c>
      <c r="U248" s="7" t="e">
        <f>COUNTIFS(Sta!$A:$A,$A248,Sta!$N:$N,"&gt;1.5")/$B248</f>
        <v>#DIV/0!</v>
      </c>
      <c r="V248" s="7" t="e">
        <f>COUNTIFS(Sta!$B:$B,$A248,Sta!$P:$P,"&gt;1.5")/$C248</f>
        <v>#DIV/0!</v>
      </c>
    </row>
    <row r="249" spans="1:22" x14ac:dyDescent="0.3">
      <c r="A249" t="s">
        <v>325</v>
      </c>
      <c r="B249" s="9">
        <f>COUNTIF(Sta!A:A,A249)</f>
        <v>1</v>
      </c>
      <c r="C249" s="4">
        <f>COUNTIF(Sta!B:B,A249)</f>
        <v>1</v>
      </c>
      <c r="D249" s="4">
        <f t="shared" si="8"/>
        <v>2</v>
      </c>
      <c r="E249" s="12">
        <f>(COUNTIFS(Sta!$A:$A,$A249,Sta!$Q:$Q,"&gt;0.5") +COUNTIFS(Sta!$B:$B,$A249,Sta!$Q:$Q,"&gt;0.5"))/$D249</f>
        <v>1</v>
      </c>
      <c r="F249" s="7">
        <f>COUNTIFS(Sta!$A:$A,$A249,Sta!$Q:$Q,"&gt;0.5")/$B249</f>
        <v>1</v>
      </c>
      <c r="G249" s="7">
        <f>COUNTIFS(Sta!$B:$B,$A249,Sta!$Q:$Q,"&gt;0.5")/$C249</f>
        <v>1</v>
      </c>
      <c r="H249" s="12">
        <f>(COUNTIFS(Sta!$A:$A,$A249,Sta!$Q:$Q,"&gt;1.5") +COUNTIFS(Sta!$B:$B,$A249,Sta!$Q:$Q,"&gt;1.5"))/$D249</f>
        <v>0</v>
      </c>
      <c r="I249" s="7">
        <f>COUNTIFS(Sta!$A:$A,$A249,Sta!$Q:$Q,"&gt;1.5")/$B249</f>
        <v>0</v>
      </c>
      <c r="J249" s="7">
        <f>COUNTIFS(Sta!$B:$B,$A249,Sta!$Q:$Q,"&gt;1.5")/$C249</f>
        <v>0</v>
      </c>
      <c r="K249" s="12">
        <f>(COUNTIFS(Sta!$A:$A,$A249,Sta!$M:$M,"&gt;0.5") +COUNTIFS(Sta!$B:$B,$A249,Sta!$O:$O,"&gt;0.5"))/$D249</f>
        <v>0.5</v>
      </c>
      <c r="L249" s="7">
        <f>COUNTIFS(Sta!$A:$A,$A249,Sta!$M:$M,"&gt;0.5")/$B249</f>
        <v>1</v>
      </c>
      <c r="M249" s="7">
        <f>COUNTIFS(Sta!$B:$B,$A249,Sta!$O:$O,"&gt;0.5")/$C249</f>
        <v>0</v>
      </c>
      <c r="N249" s="12">
        <f>(COUNTIFS(Sta!$A:$A,$A249,Sta!$M:$M,"&gt;1.5") +COUNTIFS(Sta!$B:$B,$A249,Sta!$O:$O,"&gt;1.5"))/$D249</f>
        <v>0</v>
      </c>
      <c r="O249" s="7">
        <f>COUNTIFS(Sta!$A:$A,$A249,Sta!$M:$M,"&gt;1.5")/$B249</f>
        <v>0</v>
      </c>
      <c r="P249" s="7">
        <f>COUNTIFS(Sta!$B:$B,$A249,Sta!$O:$O,"&gt;1.5")/$C249</f>
        <v>0</v>
      </c>
      <c r="Q249" s="12">
        <f>(COUNTIFS(Sta!$A:$A,$A249,Sta!$N:$N,"&gt;0.5") +COUNTIFS(Sta!$B:$B,$A249,Sta!$P:$P,"&gt;0.5"))/$D249</f>
        <v>0.5</v>
      </c>
      <c r="R249" s="7">
        <f>COUNTIFS(Sta!$A:$A,$A249,Sta!$N:$N,"&gt;0.5")/$B249</f>
        <v>0</v>
      </c>
      <c r="S249" s="7">
        <f>COUNTIFS(Sta!$B:$B,$A249,Sta!$P:$P,"&gt;0.5")/$C249</f>
        <v>1</v>
      </c>
      <c r="T249" s="12">
        <f>(COUNTIFS(Sta!$A:$A,$A249,Sta!$N:$N,"&gt;1.5") +COUNTIFS(Sta!$B:$B,$A249,Sta!$P:$P,"&gt;1.5"))/$D249</f>
        <v>0</v>
      </c>
      <c r="U249" s="7">
        <f>COUNTIFS(Sta!$A:$A,$A249,Sta!$N:$N,"&gt;1.5")/$B249</f>
        <v>0</v>
      </c>
      <c r="V249" s="7">
        <f>COUNTIFS(Sta!$B:$B,$A249,Sta!$P:$P,"&gt;1.5")/$C249</f>
        <v>0</v>
      </c>
    </row>
    <row r="250" spans="1:22" x14ac:dyDescent="0.3">
      <c r="A250" t="s">
        <v>679</v>
      </c>
      <c r="B250" s="9">
        <f>COUNTIF(Sta!A:A,A250)</f>
        <v>10</v>
      </c>
      <c r="C250" s="4">
        <f>COUNTIF(Sta!B:B,A250)</f>
        <v>9</v>
      </c>
      <c r="D250" s="4">
        <f t="shared" si="8"/>
        <v>19</v>
      </c>
      <c r="E250" s="12">
        <f>(COUNTIFS(Sta!$A:$A,$A250,Sta!$Q:$Q,"&gt;0.5") +COUNTIFS(Sta!$B:$B,$A250,Sta!$Q:$Q,"&gt;0.5"))/$D250</f>
        <v>0.84210526315789469</v>
      </c>
      <c r="F250" s="7">
        <f>COUNTIFS(Sta!$A:$A,$A250,Sta!$Q:$Q,"&gt;0.5")/$B250</f>
        <v>0.7</v>
      </c>
      <c r="G250" s="7">
        <f>COUNTIFS(Sta!$B:$B,$A250,Sta!$Q:$Q,"&gt;0.5")/$C250</f>
        <v>1</v>
      </c>
      <c r="H250" s="12">
        <f>(COUNTIFS(Sta!$A:$A,$A250,Sta!$Q:$Q,"&gt;1.5") +COUNTIFS(Sta!$B:$B,$A250,Sta!$Q:$Q,"&gt;1.5"))/$D250</f>
        <v>0.68421052631578949</v>
      </c>
      <c r="I250" s="7">
        <f>COUNTIFS(Sta!$A:$A,$A250,Sta!$Q:$Q,"&gt;1.5")/$B250</f>
        <v>0.5</v>
      </c>
      <c r="J250" s="7">
        <f>COUNTIFS(Sta!$B:$B,$A250,Sta!$Q:$Q,"&gt;1.5")/$C250</f>
        <v>0.88888888888888884</v>
      </c>
      <c r="K250" s="12">
        <f>(COUNTIFS(Sta!$A:$A,$A250,Sta!$M:$M,"&gt;0.5") +COUNTIFS(Sta!$B:$B,$A250,Sta!$O:$O,"&gt;0.5"))/$D250</f>
        <v>0.63157894736842102</v>
      </c>
      <c r="L250" s="7">
        <f>COUNTIFS(Sta!$A:$A,$A250,Sta!$M:$M,"&gt;0.5")/$B250</f>
        <v>0.5</v>
      </c>
      <c r="M250" s="7">
        <f>COUNTIFS(Sta!$B:$B,$A250,Sta!$O:$O,"&gt;0.5")/$C250</f>
        <v>0.77777777777777779</v>
      </c>
      <c r="N250" s="12">
        <f>(COUNTIFS(Sta!$A:$A,$A250,Sta!$M:$M,"&gt;1.5") +COUNTIFS(Sta!$B:$B,$A250,Sta!$O:$O,"&gt;1.5"))/$D250</f>
        <v>0.31578947368421051</v>
      </c>
      <c r="O250" s="7">
        <f>COUNTIFS(Sta!$A:$A,$A250,Sta!$M:$M,"&gt;1.5")/$B250</f>
        <v>0.2</v>
      </c>
      <c r="P250" s="7">
        <f>COUNTIFS(Sta!$B:$B,$A250,Sta!$O:$O,"&gt;1.5")/$C250</f>
        <v>0.44444444444444442</v>
      </c>
      <c r="Q250" s="12">
        <f>(COUNTIFS(Sta!$A:$A,$A250,Sta!$N:$N,"&gt;0.5") +COUNTIFS(Sta!$B:$B,$A250,Sta!$P:$P,"&gt;0.5"))/$D250</f>
        <v>0.52631578947368418</v>
      </c>
      <c r="R250" s="7">
        <f>COUNTIFS(Sta!$A:$A,$A250,Sta!$N:$N,"&gt;0.5")/$B250</f>
        <v>0.4</v>
      </c>
      <c r="S250" s="7">
        <f>COUNTIFS(Sta!$B:$B,$A250,Sta!$P:$P,"&gt;0.5")/$C250</f>
        <v>0.66666666666666663</v>
      </c>
      <c r="T250" s="12">
        <f>(COUNTIFS(Sta!$A:$A,$A250,Sta!$N:$N,"&gt;1.5") +COUNTIFS(Sta!$B:$B,$A250,Sta!$P:$P,"&gt;1.5"))/$D250</f>
        <v>0.26315789473684209</v>
      </c>
      <c r="U250" s="7">
        <f>COUNTIFS(Sta!$A:$A,$A250,Sta!$N:$N,"&gt;1.5")/$B250</f>
        <v>0.2</v>
      </c>
      <c r="V250" s="7">
        <f>COUNTIFS(Sta!$B:$B,$A250,Sta!$P:$P,"&gt;1.5")/$C250</f>
        <v>0.33333333333333331</v>
      </c>
    </row>
    <row r="251" spans="1:22" x14ac:dyDescent="0.3">
      <c r="A251" t="s">
        <v>522</v>
      </c>
      <c r="B251" s="9">
        <f>COUNTIF(Sta!A:A,A251)</f>
        <v>2</v>
      </c>
      <c r="C251" s="4">
        <f>COUNTIF(Sta!B:B,A251)</f>
        <v>2</v>
      </c>
      <c r="D251" s="4">
        <f t="shared" si="8"/>
        <v>4</v>
      </c>
      <c r="E251" s="12">
        <f>(COUNTIFS(Sta!$A:$A,$A251,Sta!$Q:$Q,"&gt;0.5") +COUNTIFS(Sta!$B:$B,$A251,Sta!$Q:$Q,"&gt;0.5"))/$D251</f>
        <v>1</v>
      </c>
      <c r="F251" s="7">
        <f>COUNTIFS(Sta!$A:$A,$A251,Sta!$Q:$Q,"&gt;0.5")/$B251</f>
        <v>1</v>
      </c>
      <c r="G251" s="7">
        <f>COUNTIFS(Sta!$B:$B,$A251,Sta!$Q:$Q,"&gt;0.5")/$C251</f>
        <v>1</v>
      </c>
      <c r="H251" s="12">
        <f>(COUNTIFS(Sta!$A:$A,$A251,Sta!$Q:$Q,"&gt;1.5") +COUNTIFS(Sta!$B:$B,$A251,Sta!$Q:$Q,"&gt;1.5"))/$D251</f>
        <v>0.5</v>
      </c>
      <c r="I251" s="7">
        <f>COUNTIFS(Sta!$A:$A,$A251,Sta!$Q:$Q,"&gt;1.5")/$B251</f>
        <v>1</v>
      </c>
      <c r="J251" s="7">
        <f>COUNTIFS(Sta!$B:$B,$A251,Sta!$Q:$Q,"&gt;1.5")/$C251</f>
        <v>0</v>
      </c>
      <c r="K251" s="12">
        <f>(COUNTIFS(Sta!$A:$A,$A251,Sta!$M:$M,"&gt;0.5") +COUNTIFS(Sta!$B:$B,$A251,Sta!$O:$O,"&gt;0.5"))/$D251</f>
        <v>0.5</v>
      </c>
      <c r="L251" s="7">
        <f>COUNTIFS(Sta!$A:$A,$A251,Sta!$M:$M,"&gt;0.5")/$B251</f>
        <v>0</v>
      </c>
      <c r="M251" s="7">
        <f>COUNTIFS(Sta!$B:$B,$A251,Sta!$O:$O,"&gt;0.5")/$C251</f>
        <v>1</v>
      </c>
      <c r="N251" s="12">
        <f>(COUNTIFS(Sta!$A:$A,$A251,Sta!$M:$M,"&gt;1.5") +COUNTIFS(Sta!$B:$B,$A251,Sta!$O:$O,"&gt;1.5"))/$D251</f>
        <v>0</v>
      </c>
      <c r="O251" s="7">
        <f>COUNTIFS(Sta!$A:$A,$A251,Sta!$M:$M,"&gt;1.5")/$B251</f>
        <v>0</v>
      </c>
      <c r="P251" s="7">
        <f>COUNTIFS(Sta!$B:$B,$A251,Sta!$O:$O,"&gt;1.5")/$C251</f>
        <v>0</v>
      </c>
      <c r="Q251" s="12">
        <f>(COUNTIFS(Sta!$A:$A,$A251,Sta!$N:$N,"&gt;0.5") +COUNTIFS(Sta!$B:$B,$A251,Sta!$P:$P,"&gt;0.5"))/$D251</f>
        <v>0.5</v>
      </c>
      <c r="R251" s="7">
        <f>COUNTIFS(Sta!$A:$A,$A251,Sta!$N:$N,"&gt;0.5")/$B251</f>
        <v>1</v>
      </c>
      <c r="S251" s="7">
        <f>COUNTIFS(Sta!$B:$B,$A251,Sta!$P:$P,"&gt;0.5")/$C251</f>
        <v>0</v>
      </c>
      <c r="T251" s="12">
        <f>(COUNTIFS(Sta!$A:$A,$A251,Sta!$N:$N,"&gt;1.5") +COUNTIFS(Sta!$B:$B,$A251,Sta!$P:$P,"&gt;1.5"))/$D251</f>
        <v>0.5</v>
      </c>
      <c r="U251" s="7">
        <f>COUNTIFS(Sta!$A:$A,$A251,Sta!$N:$N,"&gt;1.5")/$B251</f>
        <v>1</v>
      </c>
      <c r="V251" s="7">
        <f>COUNTIFS(Sta!$B:$B,$A251,Sta!$P:$P,"&gt;1.5")/$C251</f>
        <v>0</v>
      </c>
    </row>
    <row r="252" spans="1:22" x14ac:dyDescent="0.3">
      <c r="A252" t="s">
        <v>9</v>
      </c>
      <c r="B252" s="9">
        <f>COUNTIF(Sta!A:A,A252)</f>
        <v>1</v>
      </c>
      <c r="C252" s="4">
        <f>COUNTIF(Sta!B:B,A252)</f>
        <v>1</v>
      </c>
      <c r="D252" s="4">
        <f t="shared" si="8"/>
        <v>2</v>
      </c>
      <c r="E252" s="12">
        <f>(COUNTIFS(Sta!$A:$A,$A252,Sta!$Q:$Q,"&gt;0.5") +COUNTIFS(Sta!$B:$B,$A252,Sta!$Q:$Q,"&gt;0.5"))/$D252</f>
        <v>0.5</v>
      </c>
      <c r="F252" s="7">
        <f>COUNTIFS(Sta!$A:$A,$A252,Sta!$Q:$Q,"&gt;0.5")/$B252</f>
        <v>0</v>
      </c>
      <c r="G252" s="7">
        <f>COUNTIFS(Sta!$B:$B,$A252,Sta!$Q:$Q,"&gt;0.5")/$C252</f>
        <v>1</v>
      </c>
      <c r="H252" s="12">
        <f>(COUNTIFS(Sta!$A:$A,$A252,Sta!$Q:$Q,"&gt;1.5") +COUNTIFS(Sta!$B:$B,$A252,Sta!$Q:$Q,"&gt;1.5"))/$D252</f>
        <v>0.5</v>
      </c>
      <c r="I252" s="7">
        <f>COUNTIFS(Sta!$A:$A,$A252,Sta!$Q:$Q,"&gt;1.5")/$B252</f>
        <v>0</v>
      </c>
      <c r="J252" s="7">
        <f>COUNTIFS(Sta!$B:$B,$A252,Sta!$Q:$Q,"&gt;1.5")/$C252</f>
        <v>1</v>
      </c>
      <c r="K252" s="12">
        <f>(COUNTIFS(Sta!$A:$A,$A252,Sta!$M:$M,"&gt;0.5") +COUNTIFS(Sta!$B:$B,$A252,Sta!$O:$O,"&gt;0.5"))/$D252</f>
        <v>0.5</v>
      </c>
      <c r="L252" s="7">
        <f>COUNTIFS(Sta!$A:$A,$A252,Sta!$M:$M,"&gt;0.5")/$B252</f>
        <v>0</v>
      </c>
      <c r="M252" s="7">
        <f>COUNTIFS(Sta!$B:$B,$A252,Sta!$O:$O,"&gt;0.5")/$C252</f>
        <v>1</v>
      </c>
      <c r="N252" s="12">
        <f>(COUNTIFS(Sta!$A:$A,$A252,Sta!$M:$M,"&gt;1.5") +COUNTIFS(Sta!$B:$B,$A252,Sta!$O:$O,"&gt;1.5"))/$D252</f>
        <v>0</v>
      </c>
      <c r="O252" s="7">
        <f>COUNTIFS(Sta!$A:$A,$A252,Sta!$M:$M,"&gt;1.5")/$B252</f>
        <v>0</v>
      </c>
      <c r="P252" s="7">
        <f>COUNTIFS(Sta!$B:$B,$A252,Sta!$O:$O,"&gt;1.5")/$C252</f>
        <v>0</v>
      </c>
      <c r="Q252" s="12">
        <f>(COUNTIFS(Sta!$A:$A,$A252,Sta!$N:$N,"&gt;0.5") +COUNTIFS(Sta!$B:$B,$A252,Sta!$P:$P,"&gt;0.5"))/$D252</f>
        <v>0.5</v>
      </c>
      <c r="R252" s="7">
        <f>COUNTIFS(Sta!$A:$A,$A252,Sta!$N:$N,"&gt;0.5")/$B252</f>
        <v>0</v>
      </c>
      <c r="S252" s="7">
        <f>COUNTIFS(Sta!$B:$B,$A252,Sta!$P:$P,"&gt;0.5")/$C252</f>
        <v>1</v>
      </c>
      <c r="T252" s="12">
        <f>(COUNTIFS(Sta!$A:$A,$A252,Sta!$N:$N,"&gt;1.5") +COUNTIFS(Sta!$B:$B,$A252,Sta!$P:$P,"&gt;1.5"))/$D252</f>
        <v>0</v>
      </c>
      <c r="U252" s="7">
        <f>COUNTIFS(Sta!$A:$A,$A252,Sta!$N:$N,"&gt;1.5")/$B252</f>
        <v>0</v>
      </c>
      <c r="V252" s="7">
        <f>COUNTIFS(Sta!$B:$B,$A252,Sta!$P:$P,"&gt;1.5")/$C252</f>
        <v>0</v>
      </c>
    </row>
    <row r="253" spans="1:22" x14ac:dyDescent="0.3">
      <c r="A253" t="s">
        <v>305</v>
      </c>
      <c r="B253" s="9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2" t="e">
        <f>(COUNTIFS(Sta!$A:$A,$A253,Sta!$Q:$Q,"&gt;0.5") +COUNTIFS(Sta!$B:$B,$A253,Sta!$Q:$Q,"&gt;0.5"))/$D253</f>
        <v>#DIV/0!</v>
      </c>
      <c r="F253" s="7" t="e">
        <f>COUNTIFS(Sta!$A:$A,$A253,Sta!$Q:$Q,"&gt;0.5")/$B253</f>
        <v>#DIV/0!</v>
      </c>
      <c r="G253" s="7" t="e">
        <f>COUNTIFS(Sta!$B:$B,$A253,Sta!$Q:$Q,"&gt;0.5")/$C253</f>
        <v>#DIV/0!</v>
      </c>
      <c r="H253" s="12" t="e">
        <f>(COUNTIFS(Sta!$A:$A,$A253,Sta!$Q:$Q,"&gt;1.5") +COUNTIFS(Sta!$B:$B,$A253,Sta!$Q:$Q,"&gt;1.5"))/$D253</f>
        <v>#DIV/0!</v>
      </c>
      <c r="I253" s="7" t="e">
        <f>COUNTIFS(Sta!$A:$A,$A253,Sta!$Q:$Q,"&gt;1.5")/$B253</f>
        <v>#DIV/0!</v>
      </c>
      <c r="J253" s="7" t="e">
        <f>COUNTIFS(Sta!$B:$B,$A253,Sta!$Q:$Q,"&gt;1.5")/$C253</f>
        <v>#DIV/0!</v>
      </c>
      <c r="K253" s="12" t="e">
        <f>(COUNTIFS(Sta!$A:$A,$A253,Sta!$M:$M,"&gt;0.5") +COUNTIFS(Sta!$B:$B,$A253,Sta!$O:$O,"&gt;0.5"))/$D253</f>
        <v>#DIV/0!</v>
      </c>
      <c r="L253" s="7" t="e">
        <f>COUNTIFS(Sta!$A:$A,$A253,Sta!$M:$M,"&gt;0.5")/$B253</f>
        <v>#DIV/0!</v>
      </c>
      <c r="M253" s="7" t="e">
        <f>COUNTIFS(Sta!$B:$B,$A253,Sta!$O:$O,"&gt;0.5")/$C253</f>
        <v>#DIV/0!</v>
      </c>
      <c r="N253" s="12" t="e">
        <f>(COUNTIFS(Sta!$A:$A,$A253,Sta!$M:$M,"&gt;1.5") +COUNTIFS(Sta!$B:$B,$A253,Sta!$O:$O,"&gt;1.5"))/$D253</f>
        <v>#DIV/0!</v>
      </c>
      <c r="O253" s="7" t="e">
        <f>COUNTIFS(Sta!$A:$A,$A253,Sta!$M:$M,"&gt;1.5")/$B253</f>
        <v>#DIV/0!</v>
      </c>
      <c r="P253" s="7" t="e">
        <f>COUNTIFS(Sta!$B:$B,$A253,Sta!$O:$O,"&gt;1.5")/$C253</f>
        <v>#DIV/0!</v>
      </c>
      <c r="Q253" s="12" t="e">
        <f>(COUNTIFS(Sta!$A:$A,$A253,Sta!$N:$N,"&gt;0.5") +COUNTIFS(Sta!$B:$B,$A253,Sta!$P:$P,"&gt;0.5"))/$D253</f>
        <v>#DIV/0!</v>
      </c>
      <c r="R253" s="7" t="e">
        <f>COUNTIFS(Sta!$A:$A,$A253,Sta!$N:$N,"&gt;0.5")/$B253</f>
        <v>#DIV/0!</v>
      </c>
      <c r="S253" s="7" t="e">
        <f>COUNTIFS(Sta!$B:$B,$A253,Sta!$P:$P,"&gt;0.5")/$C253</f>
        <v>#DIV/0!</v>
      </c>
      <c r="T253" s="12" t="e">
        <f>(COUNTIFS(Sta!$A:$A,$A253,Sta!$N:$N,"&gt;1.5") +COUNTIFS(Sta!$B:$B,$A253,Sta!$P:$P,"&gt;1.5"))/$D253</f>
        <v>#DIV/0!</v>
      </c>
      <c r="U253" s="7" t="e">
        <f>COUNTIFS(Sta!$A:$A,$A253,Sta!$N:$N,"&gt;1.5")/$B253</f>
        <v>#DIV/0!</v>
      </c>
      <c r="V253" s="7" t="e">
        <f>COUNTIFS(Sta!$B:$B,$A253,Sta!$P:$P,"&gt;1.5")/$C253</f>
        <v>#DIV/0!</v>
      </c>
    </row>
    <row r="254" spans="1:22" x14ac:dyDescent="0.3">
      <c r="A254" t="s">
        <v>183</v>
      </c>
      <c r="B254" s="9">
        <f>COUNTIF(Sta!A:A,A254)</f>
        <v>1</v>
      </c>
      <c r="C254" s="4">
        <f>COUNTIF(Sta!B:B,A254)</f>
        <v>1</v>
      </c>
      <c r="D254" s="4">
        <f t="shared" si="9"/>
        <v>2</v>
      </c>
      <c r="E254" s="12">
        <f>(COUNTIFS(Sta!$A:$A,$A254,Sta!$Q:$Q,"&gt;0.5") +COUNTIFS(Sta!$B:$B,$A254,Sta!$Q:$Q,"&gt;0.5"))/$D254</f>
        <v>1</v>
      </c>
      <c r="F254" s="7">
        <f>COUNTIFS(Sta!$A:$A,$A254,Sta!$Q:$Q,"&gt;0.5")/$B254</f>
        <v>1</v>
      </c>
      <c r="G254" s="7">
        <f>COUNTIFS(Sta!$B:$B,$A254,Sta!$Q:$Q,"&gt;0.5")/$C254</f>
        <v>1</v>
      </c>
      <c r="H254" s="12">
        <f>(COUNTIFS(Sta!$A:$A,$A254,Sta!$Q:$Q,"&gt;1.5") +COUNTIFS(Sta!$B:$B,$A254,Sta!$Q:$Q,"&gt;1.5"))/$D254</f>
        <v>0.5</v>
      </c>
      <c r="I254" s="7">
        <f>COUNTIFS(Sta!$A:$A,$A254,Sta!$Q:$Q,"&gt;1.5")/$B254</f>
        <v>0</v>
      </c>
      <c r="J254" s="7">
        <f>COUNTIFS(Sta!$B:$B,$A254,Sta!$Q:$Q,"&gt;1.5")/$C254</f>
        <v>1</v>
      </c>
      <c r="K254" s="12">
        <f>(COUNTIFS(Sta!$A:$A,$A254,Sta!$M:$M,"&gt;0.5") +COUNTIFS(Sta!$B:$B,$A254,Sta!$O:$O,"&gt;0.5"))/$D254</f>
        <v>0</v>
      </c>
      <c r="L254" s="7">
        <f>COUNTIFS(Sta!$A:$A,$A254,Sta!$M:$M,"&gt;0.5")/$B254</f>
        <v>0</v>
      </c>
      <c r="M254" s="7">
        <f>COUNTIFS(Sta!$B:$B,$A254,Sta!$O:$O,"&gt;0.5")/$C254</f>
        <v>0</v>
      </c>
      <c r="N254" s="12">
        <f>(COUNTIFS(Sta!$A:$A,$A254,Sta!$M:$M,"&gt;1.5") +COUNTIFS(Sta!$B:$B,$A254,Sta!$O:$O,"&gt;1.5"))/$D254</f>
        <v>0</v>
      </c>
      <c r="O254" s="7">
        <f>COUNTIFS(Sta!$A:$A,$A254,Sta!$M:$M,"&gt;1.5")/$B254</f>
        <v>0</v>
      </c>
      <c r="P254" s="7">
        <f>COUNTIFS(Sta!$B:$B,$A254,Sta!$O:$O,"&gt;1.5")/$C254</f>
        <v>0</v>
      </c>
      <c r="Q254" s="12">
        <f>(COUNTIFS(Sta!$A:$A,$A254,Sta!$N:$N,"&gt;0.5") +COUNTIFS(Sta!$B:$B,$A254,Sta!$P:$P,"&gt;0.5"))/$D254</f>
        <v>1</v>
      </c>
      <c r="R254" s="7">
        <f>COUNTIFS(Sta!$A:$A,$A254,Sta!$N:$N,"&gt;0.5")/$B254</f>
        <v>1</v>
      </c>
      <c r="S254" s="7">
        <f>COUNTIFS(Sta!$B:$B,$A254,Sta!$P:$P,"&gt;0.5")/$C254</f>
        <v>1</v>
      </c>
      <c r="T254" s="12">
        <f>(COUNTIFS(Sta!$A:$A,$A254,Sta!$N:$N,"&gt;1.5") +COUNTIFS(Sta!$B:$B,$A254,Sta!$P:$P,"&gt;1.5"))/$D254</f>
        <v>0.5</v>
      </c>
      <c r="U254" s="7">
        <f>COUNTIFS(Sta!$A:$A,$A254,Sta!$N:$N,"&gt;1.5")/$B254</f>
        <v>0</v>
      </c>
      <c r="V254" s="7">
        <f>COUNTIFS(Sta!$B:$B,$A254,Sta!$P:$P,"&gt;1.5")/$C254</f>
        <v>1</v>
      </c>
    </row>
    <row r="255" spans="1:22" x14ac:dyDescent="0.3">
      <c r="A255" t="s">
        <v>643</v>
      </c>
      <c r="B255" s="9">
        <f>COUNTIF(Sta!A:A,A255)</f>
        <v>1</v>
      </c>
      <c r="C255" s="4">
        <f>COUNTIF(Sta!B:B,A255)</f>
        <v>1</v>
      </c>
      <c r="D255" s="4">
        <f t="shared" si="9"/>
        <v>2</v>
      </c>
      <c r="E255" s="12">
        <f>(COUNTIFS(Sta!$A:$A,$A255,Sta!$Q:$Q,"&gt;0.5") +COUNTIFS(Sta!$B:$B,$A255,Sta!$Q:$Q,"&gt;0.5"))/$D255</f>
        <v>0.5</v>
      </c>
      <c r="F255" s="7">
        <f>COUNTIFS(Sta!$A:$A,$A255,Sta!$Q:$Q,"&gt;0.5")/$B255</f>
        <v>1</v>
      </c>
      <c r="G255" s="7">
        <f>COUNTIFS(Sta!$B:$B,$A255,Sta!$Q:$Q,"&gt;0.5")/$C255</f>
        <v>0</v>
      </c>
      <c r="H255" s="12">
        <f>(COUNTIFS(Sta!$A:$A,$A255,Sta!$Q:$Q,"&gt;1.5") +COUNTIFS(Sta!$B:$B,$A255,Sta!$Q:$Q,"&gt;1.5"))/$D255</f>
        <v>0.5</v>
      </c>
      <c r="I255" s="7">
        <f>COUNTIFS(Sta!$A:$A,$A255,Sta!$Q:$Q,"&gt;1.5")/$B255</f>
        <v>1</v>
      </c>
      <c r="J255" s="7">
        <f>COUNTIFS(Sta!$B:$B,$A255,Sta!$Q:$Q,"&gt;1.5")/$C255</f>
        <v>0</v>
      </c>
      <c r="K255" s="12">
        <f>(COUNTIFS(Sta!$A:$A,$A255,Sta!$M:$M,"&gt;0.5") +COUNTIFS(Sta!$B:$B,$A255,Sta!$O:$O,"&gt;0.5"))/$D255</f>
        <v>0.5</v>
      </c>
      <c r="L255" s="7">
        <f>COUNTIFS(Sta!$A:$A,$A255,Sta!$M:$M,"&gt;0.5")/$B255</f>
        <v>1</v>
      </c>
      <c r="M255" s="7">
        <f>COUNTIFS(Sta!$B:$B,$A255,Sta!$O:$O,"&gt;0.5")/$C255</f>
        <v>0</v>
      </c>
      <c r="N255" s="12">
        <f>(COUNTIFS(Sta!$A:$A,$A255,Sta!$M:$M,"&gt;1.5") +COUNTIFS(Sta!$B:$B,$A255,Sta!$O:$O,"&gt;1.5"))/$D255</f>
        <v>0.5</v>
      </c>
      <c r="O255" s="7">
        <f>COUNTIFS(Sta!$A:$A,$A255,Sta!$M:$M,"&gt;1.5")/$B255</f>
        <v>1</v>
      </c>
      <c r="P255" s="7">
        <f>COUNTIFS(Sta!$B:$B,$A255,Sta!$O:$O,"&gt;1.5")/$C255</f>
        <v>0</v>
      </c>
      <c r="Q255" s="12">
        <f>(COUNTIFS(Sta!$A:$A,$A255,Sta!$N:$N,"&gt;0.5") +COUNTIFS(Sta!$B:$B,$A255,Sta!$P:$P,"&gt;0.5"))/$D255</f>
        <v>0</v>
      </c>
      <c r="R255" s="7">
        <f>COUNTIFS(Sta!$A:$A,$A255,Sta!$N:$N,"&gt;0.5")/$B255</f>
        <v>0</v>
      </c>
      <c r="S255" s="7">
        <f>COUNTIFS(Sta!$B:$B,$A255,Sta!$P:$P,"&gt;0.5")/$C255</f>
        <v>0</v>
      </c>
      <c r="T255" s="12">
        <f>(COUNTIFS(Sta!$A:$A,$A255,Sta!$N:$N,"&gt;1.5") +COUNTIFS(Sta!$B:$B,$A255,Sta!$P:$P,"&gt;1.5"))/$D255</f>
        <v>0</v>
      </c>
      <c r="U255" s="7">
        <f>COUNTIFS(Sta!$A:$A,$A255,Sta!$N:$N,"&gt;1.5")/$B255</f>
        <v>0</v>
      </c>
      <c r="V255" s="7">
        <f>COUNTIFS(Sta!$B:$B,$A255,Sta!$P:$P,"&gt;1.5")/$C255</f>
        <v>0</v>
      </c>
    </row>
    <row r="256" spans="1:22" x14ac:dyDescent="0.3">
      <c r="A256" t="s">
        <v>662</v>
      </c>
      <c r="B256" s="9">
        <f>COUNTIF(Sta!A:A,A256)</f>
        <v>9</v>
      </c>
      <c r="C256" s="4">
        <f>COUNTIF(Sta!B:B,A256)</f>
        <v>9</v>
      </c>
      <c r="D256" s="4">
        <f t="shared" si="9"/>
        <v>18</v>
      </c>
      <c r="E256" s="12">
        <f>(COUNTIFS(Sta!$A:$A,$A256,Sta!$Q:$Q,"&gt;0.5") +COUNTIFS(Sta!$B:$B,$A256,Sta!$Q:$Q,"&gt;0.5"))/$D256</f>
        <v>0.66666666666666663</v>
      </c>
      <c r="F256" s="7">
        <f>COUNTIFS(Sta!$A:$A,$A256,Sta!$Q:$Q,"&gt;0.5")/$B256</f>
        <v>0.44444444444444442</v>
      </c>
      <c r="G256" s="7">
        <f>COUNTIFS(Sta!$B:$B,$A256,Sta!$Q:$Q,"&gt;0.5")/$C256</f>
        <v>0.88888888888888884</v>
      </c>
      <c r="H256" s="12">
        <f>(COUNTIFS(Sta!$A:$A,$A256,Sta!$Q:$Q,"&gt;1.5") +COUNTIFS(Sta!$B:$B,$A256,Sta!$Q:$Q,"&gt;1.5"))/$D256</f>
        <v>0.5</v>
      </c>
      <c r="I256" s="7">
        <f>COUNTIFS(Sta!$A:$A,$A256,Sta!$Q:$Q,"&gt;1.5")/$B256</f>
        <v>0.22222222222222221</v>
      </c>
      <c r="J256" s="7">
        <f>COUNTIFS(Sta!$B:$B,$A256,Sta!$Q:$Q,"&gt;1.5")/$C256</f>
        <v>0.77777777777777779</v>
      </c>
      <c r="K256" s="12">
        <f>(COUNTIFS(Sta!$A:$A,$A256,Sta!$M:$M,"&gt;0.5") +COUNTIFS(Sta!$B:$B,$A256,Sta!$O:$O,"&gt;0.5"))/$D256</f>
        <v>0.61111111111111116</v>
      </c>
      <c r="L256" s="7">
        <f>COUNTIFS(Sta!$A:$A,$A256,Sta!$M:$M,"&gt;0.5")/$B256</f>
        <v>0.33333333333333331</v>
      </c>
      <c r="M256" s="7">
        <f>COUNTIFS(Sta!$B:$B,$A256,Sta!$O:$O,"&gt;0.5")/$C256</f>
        <v>0.88888888888888884</v>
      </c>
      <c r="N256" s="12">
        <f>(COUNTIFS(Sta!$A:$A,$A256,Sta!$M:$M,"&gt;1.5") +COUNTIFS(Sta!$B:$B,$A256,Sta!$O:$O,"&gt;1.5"))/$D256</f>
        <v>0.1111111111111111</v>
      </c>
      <c r="O256" s="7">
        <f>COUNTIFS(Sta!$A:$A,$A256,Sta!$M:$M,"&gt;1.5")/$B256</f>
        <v>0.1111111111111111</v>
      </c>
      <c r="P256" s="7">
        <f>COUNTIFS(Sta!$B:$B,$A256,Sta!$O:$O,"&gt;1.5")/$C256</f>
        <v>0.1111111111111111</v>
      </c>
      <c r="Q256" s="12">
        <f>(COUNTIFS(Sta!$A:$A,$A256,Sta!$N:$N,"&gt;0.5") +COUNTIFS(Sta!$B:$B,$A256,Sta!$P:$P,"&gt;0.5"))/$D256</f>
        <v>0.44444444444444442</v>
      </c>
      <c r="R256" s="7">
        <f>COUNTIFS(Sta!$A:$A,$A256,Sta!$N:$N,"&gt;0.5")/$B256</f>
        <v>0.22222222222222221</v>
      </c>
      <c r="S256" s="7">
        <f>COUNTIFS(Sta!$B:$B,$A256,Sta!$P:$P,"&gt;0.5")/$C256</f>
        <v>0.66666666666666663</v>
      </c>
      <c r="T256" s="12">
        <f>(COUNTIFS(Sta!$A:$A,$A256,Sta!$N:$N,"&gt;1.5") +COUNTIFS(Sta!$B:$B,$A256,Sta!$P:$P,"&gt;1.5"))/$D256</f>
        <v>0.16666666666666666</v>
      </c>
      <c r="U256" s="7">
        <f>COUNTIFS(Sta!$A:$A,$A256,Sta!$N:$N,"&gt;1.5")/$B256</f>
        <v>0</v>
      </c>
      <c r="V256" s="7">
        <f>COUNTIFS(Sta!$B:$B,$A256,Sta!$P:$P,"&gt;1.5")/$C256</f>
        <v>0.33333333333333331</v>
      </c>
    </row>
    <row r="257" spans="1:22" x14ac:dyDescent="0.3">
      <c r="A257" t="s">
        <v>681</v>
      </c>
      <c r="B257" s="9">
        <f>COUNTIF(Sta!A:A,A257)</f>
        <v>8</v>
      </c>
      <c r="C257" s="4">
        <f>COUNTIF(Sta!B:B,A257)</f>
        <v>9</v>
      </c>
      <c r="D257" s="4">
        <f t="shared" si="9"/>
        <v>17</v>
      </c>
      <c r="E257" s="12">
        <f>(COUNTIFS(Sta!$A:$A,$A257,Sta!$Q:$Q,"&gt;0.5") +COUNTIFS(Sta!$B:$B,$A257,Sta!$Q:$Q,"&gt;0.5"))/$D257</f>
        <v>0.58823529411764708</v>
      </c>
      <c r="F257" s="7">
        <f>COUNTIFS(Sta!$A:$A,$A257,Sta!$Q:$Q,"&gt;0.5")/$B257</f>
        <v>0.625</v>
      </c>
      <c r="G257" s="7">
        <f>COUNTIFS(Sta!$B:$B,$A257,Sta!$Q:$Q,"&gt;0.5")/$C257</f>
        <v>0.55555555555555558</v>
      </c>
      <c r="H257" s="12">
        <f>(COUNTIFS(Sta!$A:$A,$A257,Sta!$Q:$Q,"&gt;1.5") +COUNTIFS(Sta!$B:$B,$A257,Sta!$Q:$Q,"&gt;1.5"))/$D257</f>
        <v>0.29411764705882354</v>
      </c>
      <c r="I257" s="7">
        <f>COUNTIFS(Sta!$A:$A,$A257,Sta!$Q:$Q,"&gt;1.5")/$B257</f>
        <v>0.5</v>
      </c>
      <c r="J257" s="7">
        <f>COUNTIFS(Sta!$B:$B,$A257,Sta!$Q:$Q,"&gt;1.5")/$C257</f>
        <v>0.1111111111111111</v>
      </c>
      <c r="K257" s="12">
        <f>(COUNTIFS(Sta!$A:$A,$A257,Sta!$M:$M,"&gt;0.5") +COUNTIFS(Sta!$B:$B,$A257,Sta!$O:$O,"&gt;0.5"))/$D257</f>
        <v>0.52941176470588236</v>
      </c>
      <c r="L257" s="7">
        <f>COUNTIFS(Sta!$A:$A,$A257,Sta!$M:$M,"&gt;0.5")/$B257</f>
        <v>0.625</v>
      </c>
      <c r="M257" s="7">
        <f>COUNTIFS(Sta!$B:$B,$A257,Sta!$O:$O,"&gt;0.5")/$C257</f>
        <v>0.44444444444444442</v>
      </c>
      <c r="N257" s="12">
        <f>(COUNTIFS(Sta!$A:$A,$A257,Sta!$M:$M,"&gt;1.5") +COUNTIFS(Sta!$B:$B,$A257,Sta!$O:$O,"&gt;1.5"))/$D257</f>
        <v>0.17647058823529413</v>
      </c>
      <c r="O257" s="7">
        <f>COUNTIFS(Sta!$A:$A,$A257,Sta!$M:$M,"&gt;1.5")/$B257</f>
        <v>0.25</v>
      </c>
      <c r="P257" s="7">
        <f>COUNTIFS(Sta!$B:$B,$A257,Sta!$O:$O,"&gt;1.5")/$C257</f>
        <v>0.1111111111111111</v>
      </c>
      <c r="Q257" s="12">
        <f>(COUNTIFS(Sta!$A:$A,$A257,Sta!$N:$N,"&gt;0.5") +COUNTIFS(Sta!$B:$B,$A257,Sta!$P:$P,"&gt;0.5"))/$D257</f>
        <v>0.29411764705882354</v>
      </c>
      <c r="R257" s="7">
        <f>COUNTIFS(Sta!$A:$A,$A257,Sta!$N:$N,"&gt;0.5")/$B257</f>
        <v>0.5</v>
      </c>
      <c r="S257" s="7">
        <f>COUNTIFS(Sta!$B:$B,$A257,Sta!$P:$P,"&gt;0.5")/$C257</f>
        <v>0.1111111111111111</v>
      </c>
      <c r="T257" s="12">
        <f>(COUNTIFS(Sta!$A:$A,$A257,Sta!$N:$N,"&gt;1.5") +COUNTIFS(Sta!$B:$B,$A257,Sta!$P:$P,"&gt;1.5"))/$D257</f>
        <v>0</v>
      </c>
      <c r="U257" s="7">
        <f>COUNTIFS(Sta!$A:$A,$A257,Sta!$N:$N,"&gt;1.5")/$B257</f>
        <v>0</v>
      </c>
      <c r="V257" s="7">
        <f>COUNTIFS(Sta!$B:$B,$A257,Sta!$P:$P,"&gt;1.5")/$C257</f>
        <v>0</v>
      </c>
    </row>
    <row r="258" spans="1:22" x14ac:dyDescent="0.3">
      <c r="A258" t="s">
        <v>641</v>
      </c>
      <c r="B258" s="9">
        <f>COUNTIF(Sta!A:A,A258)</f>
        <v>0</v>
      </c>
      <c r="C258" s="4">
        <f>COUNTIF(Sta!B:B,A258)</f>
        <v>1</v>
      </c>
      <c r="D258" s="4">
        <f t="shared" si="9"/>
        <v>1</v>
      </c>
      <c r="E258" s="12">
        <f>(COUNTIFS(Sta!$A:$A,$A258,Sta!$Q:$Q,"&gt;0.5") +COUNTIFS(Sta!$B:$B,$A258,Sta!$Q:$Q,"&gt;0.5"))/$D258</f>
        <v>0</v>
      </c>
      <c r="F258" s="7" t="e">
        <f>COUNTIFS(Sta!$A:$A,$A258,Sta!$Q:$Q,"&gt;0.5")/$B258</f>
        <v>#DIV/0!</v>
      </c>
      <c r="G258" s="7">
        <f>COUNTIFS(Sta!$B:$B,$A258,Sta!$Q:$Q,"&gt;0.5")/$C258</f>
        <v>0</v>
      </c>
      <c r="H258" s="12">
        <f>(COUNTIFS(Sta!$A:$A,$A258,Sta!$Q:$Q,"&gt;1.5") +COUNTIFS(Sta!$B:$B,$A258,Sta!$Q:$Q,"&gt;1.5"))/$D258</f>
        <v>0</v>
      </c>
      <c r="I258" s="7" t="e">
        <f>COUNTIFS(Sta!$A:$A,$A258,Sta!$Q:$Q,"&gt;1.5")/$B258</f>
        <v>#DIV/0!</v>
      </c>
      <c r="J258" s="7">
        <f>COUNTIFS(Sta!$B:$B,$A258,Sta!$Q:$Q,"&gt;1.5")/$C258</f>
        <v>0</v>
      </c>
      <c r="K258" s="12">
        <f>(COUNTIFS(Sta!$A:$A,$A258,Sta!$M:$M,"&gt;0.5") +COUNTIFS(Sta!$B:$B,$A258,Sta!$O:$O,"&gt;0.5"))/$D258</f>
        <v>0</v>
      </c>
      <c r="L258" s="7" t="e">
        <f>COUNTIFS(Sta!$A:$A,$A258,Sta!$M:$M,"&gt;0.5")/$B258</f>
        <v>#DIV/0!</v>
      </c>
      <c r="M258" s="7">
        <f>COUNTIFS(Sta!$B:$B,$A258,Sta!$O:$O,"&gt;0.5")/$C258</f>
        <v>0</v>
      </c>
      <c r="N258" s="12">
        <f>(COUNTIFS(Sta!$A:$A,$A258,Sta!$M:$M,"&gt;1.5") +COUNTIFS(Sta!$B:$B,$A258,Sta!$O:$O,"&gt;1.5"))/$D258</f>
        <v>0</v>
      </c>
      <c r="O258" s="7" t="e">
        <f>COUNTIFS(Sta!$A:$A,$A258,Sta!$M:$M,"&gt;1.5")/$B258</f>
        <v>#DIV/0!</v>
      </c>
      <c r="P258" s="7">
        <f>COUNTIFS(Sta!$B:$B,$A258,Sta!$O:$O,"&gt;1.5")/$C258</f>
        <v>0</v>
      </c>
      <c r="Q258" s="12">
        <f>(COUNTIFS(Sta!$A:$A,$A258,Sta!$N:$N,"&gt;0.5") +COUNTIFS(Sta!$B:$B,$A258,Sta!$P:$P,"&gt;0.5"))/$D258</f>
        <v>0</v>
      </c>
      <c r="R258" s="7" t="e">
        <f>COUNTIFS(Sta!$A:$A,$A258,Sta!$N:$N,"&gt;0.5")/$B258</f>
        <v>#DIV/0!</v>
      </c>
      <c r="S258" s="7">
        <f>COUNTIFS(Sta!$B:$B,$A258,Sta!$P:$P,"&gt;0.5")/$C258</f>
        <v>0</v>
      </c>
      <c r="T258" s="12">
        <f>(COUNTIFS(Sta!$A:$A,$A258,Sta!$N:$N,"&gt;1.5") +COUNTIFS(Sta!$B:$B,$A258,Sta!$P:$P,"&gt;1.5"))/$D258</f>
        <v>0</v>
      </c>
      <c r="U258" s="7" t="e">
        <f>COUNTIFS(Sta!$A:$A,$A258,Sta!$N:$N,"&gt;1.5")/$B258</f>
        <v>#DIV/0!</v>
      </c>
      <c r="V258" s="7">
        <f>COUNTIFS(Sta!$B:$B,$A258,Sta!$P:$P,"&gt;1.5")/$C258</f>
        <v>0</v>
      </c>
    </row>
    <row r="259" spans="1:22" x14ac:dyDescent="0.3">
      <c r="A259" t="s">
        <v>676</v>
      </c>
      <c r="B259" s="9">
        <f>COUNTIF(Sta!A:A,A259)</f>
        <v>9</v>
      </c>
      <c r="C259" s="4">
        <f>COUNTIF(Sta!B:B,A259)</f>
        <v>10</v>
      </c>
      <c r="D259" s="4">
        <f t="shared" si="9"/>
        <v>19</v>
      </c>
      <c r="E259" s="12">
        <f>(COUNTIFS(Sta!$A:$A,$A259,Sta!$Q:$Q,"&gt;0.5") +COUNTIFS(Sta!$B:$B,$A259,Sta!$Q:$Q,"&gt;0.5"))/$D259</f>
        <v>0.84210526315789469</v>
      </c>
      <c r="F259" s="7">
        <f>COUNTIFS(Sta!$A:$A,$A259,Sta!$Q:$Q,"&gt;0.5")/$B259</f>
        <v>0.66666666666666663</v>
      </c>
      <c r="G259" s="7">
        <f>COUNTIFS(Sta!$B:$B,$A259,Sta!$Q:$Q,"&gt;0.5")/$C259</f>
        <v>1</v>
      </c>
      <c r="H259" s="12">
        <f>(COUNTIFS(Sta!$A:$A,$A259,Sta!$Q:$Q,"&gt;1.5") +COUNTIFS(Sta!$B:$B,$A259,Sta!$Q:$Q,"&gt;1.5"))/$D259</f>
        <v>0.42105263157894735</v>
      </c>
      <c r="I259" s="7">
        <f>COUNTIFS(Sta!$A:$A,$A259,Sta!$Q:$Q,"&gt;1.5")/$B259</f>
        <v>0.22222222222222221</v>
      </c>
      <c r="J259" s="7">
        <f>COUNTIFS(Sta!$B:$B,$A259,Sta!$Q:$Q,"&gt;1.5")/$C259</f>
        <v>0.6</v>
      </c>
      <c r="K259" s="12">
        <f>(COUNTIFS(Sta!$A:$A,$A259,Sta!$M:$M,"&gt;0.5") +COUNTIFS(Sta!$B:$B,$A259,Sta!$O:$O,"&gt;0.5"))/$D259</f>
        <v>0.57894736842105265</v>
      </c>
      <c r="L259" s="7">
        <f>COUNTIFS(Sta!$A:$A,$A259,Sta!$M:$M,"&gt;0.5")/$B259</f>
        <v>0.44444444444444442</v>
      </c>
      <c r="M259" s="7">
        <f>COUNTIFS(Sta!$B:$B,$A259,Sta!$O:$O,"&gt;0.5")/$C259</f>
        <v>0.7</v>
      </c>
      <c r="N259" s="12">
        <f>(COUNTIFS(Sta!$A:$A,$A259,Sta!$M:$M,"&gt;1.5") +COUNTIFS(Sta!$B:$B,$A259,Sta!$O:$O,"&gt;1.5"))/$D259</f>
        <v>0.15789473684210525</v>
      </c>
      <c r="O259" s="7">
        <f>COUNTIFS(Sta!$A:$A,$A259,Sta!$M:$M,"&gt;1.5")/$B259</f>
        <v>0.22222222222222221</v>
      </c>
      <c r="P259" s="7">
        <f>COUNTIFS(Sta!$B:$B,$A259,Sta!$O:$O,"&gt;1.5")/$C259</f>
        <v>0.1</v>
      </c>
      <c r="Q259" s="12">
        <f>(COUNTIFS(Sta!$A:$A,$A259,Sta!$N:$N,"&gt;0.5") +COUNTIFS(Sta!$B:$B,$A259,Sta!$P:$P,"&gt;0.5"))/$D259</f>
        <v>0.52631578947368418</v>
      </c>
      <c r="R259" s="7">
        <f>COUNTIFS(Sta!$A:$A,$A259,Sta!$N:$N,"&gt;0.5")/$B259</f>
        <v>0.33333333333333331</v>
      </c>
      <c r="S259" s="7">
        <f>COUNTIFS(Sta!$B:$B,$A259,Sta!$P:$P,"&gt;0.5")/$C259</f>
        <v>0.7</v>
      </c>
      <c r="T259" s="12">
        <f>(COUNTIFS(Sta!$A:$A,$A259,Sta!$N:$N,"&gt;1.5") +COUNTIFS(Sta!$B:$B,$A259,Sta!$P:$P,"&gt;1.5"))/$D259</f>
        <v>0.21052631578947367</v>
      </c>
      <c r="U259" s="7">
        <f>COUNTIFS(Sta!$A:$A,$A259,Sta!$N:$N,"&gt;1.5")/$B259</f>
        <v>0</v>
      </c>
      <c r="V259" s="7">
        <f>COUNTIFS(Sta!$B:$B,$A259,Sta!$P:$P,"&gt;1.5")/$C259</f>
        <v>0.4</v>
      </c>
    </row>
    <row r="260" spans="1:22" x14ac:dyDescent="0.3">
      <c r="A260" t="s">
        <v>615</v>
      </c>
      <c r="B260" s="9">
        <f>COUNTIF(Sta!A:A,A260)</f>
        <v>1</v>
      </c>
      <c r="C260" s="4">
        <f>COUNTIF(Sta!B:B,A260)</f>
        <v>2</v>
      </c>
      <c r="D260" s="4">
        <f t="shared" si="9"/>
        <v>3</v>
      </c>
      <c r="E260" s="12">
        <f>(COUNTIFS(Sta!$A:$A,$A260,Sta!$Q:$Q,"&gt;0.5") +COUNTIFS(Sta!$B:$B,$A260,Sta!$Q:$Q,"&gt;0.5"))/$D260</f>
        <v>1</v>
      </c>
      <c r="F260" s="7">
        <f>COUNTIFS(Sta!$A:$A,$A260,Sta!$Q:$Q,"&gt;0.5")/$B260</f>
        <v>1</v>
      </c>
      <c r="G260" s="7">
        <f>COUNTIFS(Sta!$B:$B,$A260,Sta!$Q:$Q,"&gt;0.5")/$C260</f>
        <v>1</v>
      </c>
      <c r="H260" s="12">
        <f>(COUNTIFS(Sta!$A:$A,$A260,Sta!$Q:$Q,"&gt;1.5") +COUNTIFS(Sta!$B:$B,$A260,Sta!$Q:$Q,"&gt;1.5"))/$D260</f>
        <v>0.66666666666666663</v>
      </c>
      <c r="I260" s="7">
        <f>COUNTIFS(Sta!$A:$A,$A260,Sta!$Q:$Q,"&gt;1.5")/$B260</f>
        <v>1</v>
      </c>
      <c r="J260" s="7">
        <f>COUNTIFS(Sta!$B:$B,$A260,Sta!$Q:$Q,"&gt;1.5")/$C260</f>
        <v>0.5</v>
      </c>
      <c r="K260" s="12">
        <f>(COUNTIFS(Sta!$A:$A,$A260,Sta!$M:$M,"&gt;0.5") +COUNTIFS(Sta!$B:$B,$A260,Sta!$O:$O,"&gt;0.5"))/$D260</f>
        <v>0.33333333333333331</v>
      </c>
      <c r="L260" s="7">
        <f>COUNTIFS(Sta!$A:$A,$A260,Sta!$M:$M,"&gt;0.5")/$B260</f>
        <v>0</v>
      </c>
      <c r="M260" s="7">
        <f>COUNTIFS(Sta!$B:$B,$A260,Sta!$O:$O,"&gt;0.5")/$C260</f>
        <v>0.5</v>
      </c>
      <c r="N260" s="12">
        <f>(COUNTIFS(Sta!$A:$A,$A260,Sta!$M:$M,"&gt;1.5") +COUNTIFS(Sta!$B:$B,$A260,Sta!$O:$O,"&gt;1.5"))/$D260</f>
        <v>0</v>
      </c>
      <c r="O260" s="7">
        <f>COUNTIFS(Sta!$A:$A,$A260,Sta!$M:$M,"&gt;1.5")/$B260</f>
        <v>0</v>
      </c>
      <c r="P260" s="7">
        <f>COUNTIFS(Sta!$B:$B,$A260,Sta!$O:$O,"&gt;1.5")/$C260</f>
        <v>0</v>
      </c>
      <c r="Q260" s="12">
        <f>(COUNTIFS(Sta!$A:$A,$A260,Sta!$N:$N,"&gt;0.5") +COUNTIFS(Sta!$B:$B,$A260,Sta!$P:$P,"&gt;0.5"))/$D260</f>
        <v>0.66666666666666663</v>
      </c>
      <c r="R260" s="7">
        <f>COUNTIFS(Sta!$A:$A,$A260,Sta!$N:$N,"&gt;0.5")/$B260</f>
        <v>1</v>
      </c>
      <c r="S260" s="7">
        <f>COUNTIFS(Sta!$B:$B,$A260,Sta!$P:$P,"&gt;0.5")/$C260</f>
        <v>0.5</v>
      </c>
      <c r="T260" s="12">
        <f>(COUNTIFS(Sta!$A:$A,$A260,Sta!$N:$N,"&gt;1.5") +COUNTIFS(Sta!$B:$B,$A260,Sta!$P:$P,"&gt;1.5"))/$D260</f>
        <v>0.66666666666666663</v>
      </c>
      <c r="U260" s="7">
        <f>COUNTIFS(Sta!$A:$A,$A260,Sta!$N:$N,"&gt;1.5")/$B260</f>
        <v>1</v>
      </c>
      <c r="V260" s="7">
        <f>COUNTIFS(Sta!$B:$B,$A260,Sta!$P:$P,"&gt;1.5")/$C260</f>
        <v>0.5</v>
      </c>
    </row>
    <row r="261" spans="1:22" x14ac:dyDescent="0.3">
      <c r="A261" t="s">
        <v>493</v>
      </c>
      <c r="B261" s="9">
        <f>COUNTIF(Sta!A:A,A261)</f>
        <v>7</v>
      </c>
      <c r="C261" s="4">
        <f>COUNTIF(Sta!B:B,A261)</f>
        <v>6</v>
      </c>
      <c r="D261" s="4">
        <f t="shared" si="9"/>
        <v>13</v>
      </c>
      <c r="E261" s="12">
        <f>(COUNTIFS(Sta!$A:$A,$A261,Sta!$Q:$Q,"&gt;0.5") +COUNTIFS(Sta!$B:$B,$A261,Sta!$Q:$Q,"&gt;0.5"))/$D261</f>
        <v>0.46153846153846156</v>
      </c>
      <c r="F261" s="7">
        <f>COUNTIFS(Sta!$A:$A,$A261,Sta!$Q:$Q,"&gt;0.5")/$B261</f>
        <v>0.5714285714285714</v>
      </c>
      <c r="G261" s="7">
        <f>COUNTIFS(Sta!$B:$B,$A261,Sta!$Q:$Q,"&gt;0.5")/$C261</f>
        <v>0.33333333333333331</v>
      </c>
      <c r="H261" s="12">
        <f>(COUNTIFS(Sta!$A:$A,$A261,Sta!$Q:$Q,"&gt;1.5") +COUNTIFS(Sta!$B:$B,$A261,Sta!$Q:$Q,"&gt;1.5"))/$D261</f>
        <v>0.23076923076923078</v>
      </c>
      <c r="I261" s="7">
        <f>COUNTIFS(Sta!$A:$A,$A261,Sta!$Q:$Q,"&gt;1.5")/$B261</f>
        <v>0.42857142857142855</v>
      </c>
      <c r="J261" s="7">
        <f>COUNTIFS(Sta!$B:$B,$A261,Sta!$Q:$Q,"&gt;1.5")/$C261</f>
        <v>0</v>
      </c>
      <c r="K261" s="12">
        <f>(COUNTIFS(Sta!$A:$A,$A261,Sta!$M:$M,"&gt;0.5") +COUNTIFS(Sta!$B:$B,$A261,Sta!$O:$O,"&gt;0.5"))/$D261</f>
        <v>0.38461538461538464</v>
      </c>
      <c r="L261" s="7">
        <f>COUNTIFS(Sta!$A:$A,$A261,Sta!$M:$M,"&gt;0.5")/$B261</f>
        <v>0.5714285714285714</v>
      </c>
      <c r="M261" s="7">
        <f>COUNTIFS(Sta!$B:$B,$A261,Sta!$O:$O,"&gt;0.5")/$C261</f>
        <v>0.16666666666666666</v>
      </c>
      <c r="N261" s="12">
        <f>(COUNTIFS(Sta!$A:$A,$A261,Sta!$M:$M,"&gt;1.5") +COUNTIFS(Sta!$B:$B,$A261,Sta!$O:$O,"&gt;1.5"))/$D261</f>
        <v>0.15384615384615385</v>
      </c>
      <c r="O261" s="7">
        <f>COUNTIFS(Sta!$A:$A,$A261,Sta!$M:$M,"&gt;1.5")/$B261</f>
        <v>0.2857142857142857</v>
      </c>
      <c r="P261" s="7">
        <f>COUNTIFS(Sta!$B:$B,$A261,Sta!$O:$O,"&gt;1.5")/$C261</f>
        <v>0</v>
      </c>
      <c r="Q261" s="12">
        <f>(COUNTIFS(Sta!$A:$A,$A261,Sta!$N:$N,"&gt;0.5") +COUNTIFS(Sta!$B:$B,$A261,Sta!$P:$P,"&gt;0.5"))/$D261</f>
        <v>0.23076923076923078</v>
      </c>
      <c r="R261" s="7">
        <f>COUNTIFS(Sta!$A:$A,$A261,Sta!$N:$N,"&gt;0.5")/$B261</f>
        <v>0.2857142857142857</v>
      </c>
      <c r="S261" s="7">
        <f>COUNTIFS(Sta!$B:$B,$A261,Sta!$P:$P,"&gt;0.5")/$C261</f>
        <v>0.16666666666666666</v>
      </c>
      <c r="T261" s="12">
        <f>(COUNTIFS(Sta!$A:$A,$A261,Sta!$N:$N,"&gt;1.5") +COUNTIFS(Sta!$B:$B,$A261,Sta!$P:$P,"&gt;1.5"))/$D261</f>
        <v>0</v>
      </c>
      <c r="U261" s="7">
        <f>COUNTIFS(Sta!$A:$A,$A261,Sta!$N:$N,"&gt;1.5")/$B261</f>
        <v>0</v>
      </c>
      <c r="V261" s="7">
        <f>COUNTIFS(Sta!$B:$B,$A261,Sta!$P:$P,"&gt;1.5")/$C261</f>
        <v>0</v>
      </c>
    </row>
    <row r="262" spans="1:22" x14ac:dyDescent="0.3">
      <c r="A262" t="s">
        <v>88</v>
      </c>
      <c r="B262" s="9">
        <f>COUNTIF(Sta!A:A,A262)</f>
        <v>0</v>
      </c>
      <c r="C262" s="4">
        <f>COUNTIF(Sta!B:B,A262)</f>
        <v>0</v>
      </c>
      <c r="D262" s="4">
        <f t="shared" si="9"/>
        <v>0</v>
      </c>
      <c r="E262" s="12" t="e">
        <f>(COUNTIFS(Sta!$A:$A,$A262,Sta!$Q:$Q,"&gt;0.5") +COUNTIFS(Sta!$B:$B,$A262,Sta!$Q:$Q,"&gt;0.5"))/$D262</f>
        <v>#DIV/0!</v>
      </c>
      <c r="F262" s="7" t="e">
        <f>COUNTIFS(Sta!$A:$A,$A262,Sta!$Q:$Q,"&gt;0.5")/$B262</f>
        <v>#DIV/0!</v>
      </c>
      <c r="G262" s="7" t="e">
        <f>COUNTIFS(Sta!$B:$B,$A262,Sta!$Q:$Q,"&gt;0.5")/$C262</f>
        <v>#DIV/0!</v>
      </c>
      <c r="H262" s="12" t="e">
        <f>(COUNTIFS(Sta!$A:$A,$A262,Sta!$Q:$Q,"&gt;1.5") +COUNTIFS(Sta!$B:$B,$A262,Sta!$Q:$Q,"&gt;1.5"))/$D262</f>
        <v>#DIV/0!</v>
      </c>
      <c r="I262" s="7" t="e">
        <f>COUNTIFS(Sta!$A:$A,$A262,Sta!$Q:$Q,"&gt;1.5")/$B262</f>
        <v>#DIV/0!</v>
      </c>
      <c r="J262" s="7" t="e">
        <f>COUNTIFS(Sta!$B:$B,$A262,Sta!$Q:$Q,"&gt;1.5")/$C262</f>
        <v>#DIV/0!</v>
      </c>
      <c r="K262" s="12" t="e">
        <f>(COUNTIFS(Sta!$A:$A,$A262,Sta!$M:$M,"&gt;0.5") +COUNTIFS(Sta!$B:$B,$A262,Sta!$O:$O,"&gt;0.5"))/$D262</f>
        <v>#DIV/0!</v>
      </c>
      <c r="L262" s="7" t="e">
        <f>COUNTIFS(Sta!$A:$A,$A262,Sta!$M:$M,"&gt;0.5")/$B262</f>
        <v>#DIV/0!</v>
      </c>
      <c r="M262" s="7" t="e">
        <f>COUNTIFS(Sta!$B:$B,$A262,Sta!$O:$O,"&gt;0.5")/$C262</f>
        <v>#DIV/0!</v>
      </c>
      <c r="N262" s="12" t="e">
        <f>(COUNTIFS(Sta!$A:$A,$A262,Sta!$M:$M,"&gt;1.5") +COUNTIFS(Sta!$B:$B,$A262,Sta!$O:$O,"&gt;1.5"))/$D262</f>
        <v>#DIV/0!</v>
      </c>
      <c r="O262" s="7" t="e">
        <f>COUNTIFS(Sta!$A:$A,$A262,Sta!$M:$M,"&gt;1.5")/$B262</f>
        <v>#DIV/0!</v>
      </c>
      <c r="P262" s="7" t="e">
        <f>COUNTIFS(Sta!$B:$B,$A262,Sta!$O:$O,"&gt;1.5")/$C262</f>
        <v>#DIV/0!</v>
      </c>
      <c r="Q262" s="12" t="e">
        <f>(COUNTIFS(Sta!$A:$A,$A262,Sta!$N:$N,"&gt;0.5") +COUNTIFS(Sta!$B:$B,$A262,Sta!$P:$P,"&gt;0.5"))/$D262</f>
        <v>#DIV/0!</v>
      </c>
      <c r="R262" s="7" t="e">
        <f>COUNTIFS(Sta!$A:$A,$A262,Sta!$N:$N,"&gt;0.5")/$B262</f>
        <v>#DIV/0!</v>
      </c>
      <c r="S262" s="7" t="e">
        <f>COUNTIFS(Sta!$B:$B,$A262,Sta!$P:$P,"&gt;0.5")/$C262</f>
        <v>#DIV/0!</v>
      </c>
      <c r="T262" s="12" t="e">
        <f>(COUNTIFS(Sta!$A:$A,$A262,Sta!$N:$N,"&gt;1.5") +COUNTIFS(Sta!$B:$B,$A262,Sta!$P:$P,"&gt;1.5"))/$D262</f>
        <v>#DIV/0!</v>
      </c>
      <c r="U262" s="7" t="e">
        <f>COUNTIFS(Sta!$A:$A,$A262,Sta!$N:$N,"&gt;1.5")/$B262</f>
        <v>#DIV/0!</v>
      </c>
      <c r="V262" s="7" t="e">
        <f>COUNTIFS(Sta!$B:$B,$A262,Sta!$P:$P,"&gt;1.5")/$C262</f>
        <v>#DIV/0!</v>
      </c>
    </row>
    <row r="263" spans="1:22" x14ac:dyDescent="0.3">
      <c r="A263" t="s">
        <v>437</v>
      </c>
      <c r="B263" s="9">
        <f>COUNTIF(Sta!A:A,A263)</f>
        <v>1</v>
      </c>
      <c r="C263" s="4">
        <f>COUNTIF(Sta!B:B,A263)</f>
        <v>1</v>
      </c>
      <c r="D263" s="4">
        <f t="shared" si="9"/>
        <v>2</v>
      </c>
      <c r="E263" s="12">
        <f>(COUNTIFS(Sta!$A:$A,$A263,Sta!$Q:$Q,"&gt;0.5") +COUNTIFS(Sta!$B:$B,$A263,Sta!$Q:$Q,"&gt;0.5"))/$D263</f>
        <v>1</v>
      </c>
      <c r="F263" s="7">
        <f>COUNTIFS(Sta!$A:$A,$A263,Sta!$Q:$Q,"&gt;0.5")/$B263</f>
        <v>1</v>
      </c>
      <c r="G263" s="7">
        <f>COUNTIFS(Sta!$B:$B,$A263,Sta!$Q:$Q,"&gt;0.5")/$C263</f>
        <v>1</v>
      </c>
      <c r="H263" s="12">
        <f>(COUNTIFS(Sta!$A:$A,$A263,Sta!$Q:$Q,"&gt;1.5") +COUNTIFS(Sta!$B:$B,$A263,Sta!$Q:$Q,"&gt;1.5"))/$D263</f>
        <v>0.5</v>
      </c>
      <c r="I263" s="7">
        <f>COUNTIFS(Sta!$A:$A,$A263,Sta!$Q:$Q,"&gt;1.5")/$B263</f>
        <v>0</v>
      </c>
      <c r="J263" s="7">
        <f>COUNTIFS(Sta!$B:$B,$A263,Sta!$Q:$Q,"&gt;1.5")/$C263</f>
        <v>1</v>
      </c>
      <c r="K263" s="12">
        <f>(COUNTIFS(Sta!$A:$A,$A263,Sta!$M:$M,"&gt;0.5") +COUNTIFS(Sta!$B:$B,$A263,Sta!$O:$O,"&gt;0.5"))/$D263</f>
        <v>0.5</v>
      </c>
      <c r="L263" s="7">
        <f>COUNTIFS(Sta!$A:$A,$A263,Sta!$M:$M,"&gt;0.5")/$B263</f>
        <v>1</v>
      </c>
      <c r="M263" s="7">
        <f>COUNTIFS(Sta!$B:$B,$A263,Sta!$O:$O,"&gt;0.5")/$C263</f>
        <v>0</v>
      </c>
      <c r="N263" s="12">
        <f>(COUNTIFS(Sta!$A:$A,$A263,Sta!$M:$M,"&gt;1.5") +COUNTIFS(Sta!$B:$B,$A263,Sta!$O:$O,"&gt;1.5"))/$D263</f>
        <v>0</v>
      </c>
      <c r="O263" s="7">
        <f>COUNTIFS(Sta!$A:$A,$A263,Sta!$M:$M,"&gt;1.5")/$B263</f>
        <v>0</v>
      </c>
      <c r="P263" s="7">
        <f>COUNTIFS(Sta!$B:$B,$A263,Sta!$O:$O,"&gt;1.5")/$C263</f>
        <v>0</v>
      </c>
      <c r="Q263" s="12">
        <f>(COUNTIFS(Sta!$A:$A,$A263,Sta!$N:$N,"&gt;0.5") +COUNTIFS(Sta!$B:$B,$A263,Sta!$P:$P,"&gt;0.5"))/$D263</f>
        <v>0.5</v>
      </c>
      <c r="R263" s="7">
        <f>COUNTIFS(Sta!$A:$A,$A263,Sta!$N:$N,"&gt;0.5")/$B263</f>
        <v>0</v>
      </c>
      <c r="S263" s="7">
        <f>COUNTIFS(Sta!$B:$B,$A263,Sta!$P:$P,"&gt;0.5")/$C263</f>
        <v>1</v>
      </c>
      <c r="T263" s="12">
        <f>(COUNTIFS(Sta!$A:$A,$A263,Sta!$N:$N,"&gt;1.5") +COUNTIFS(Sta!$B:$B,$A263,Sta!$P:$P,"&gt;1.5"))/$D263</f>
        <v>0.5</v>
      </c>
      <c r="U263" s="7">
        <f>COUNTIFS(Sta!$A:$A,$A263,Sta!$N:$N,"&gt;1.5")/$B263</f>
        <v>0</v>
      </c>
      <c r="V263" s="7">
        <f>COUNTIFS(Sta!$B:$B,$A263,Sta!$P:$P,"&gt;1.5")/$C263</f>
        <v>1</v>
      </c>
    </row>
    <row r="264" spans="1:22" x14ac:dyDescent="0.3">
      <c r="A264" t="s">
        <v>193</v>
      </c>
      <c r="B264" s="9">
        <f>COUNTIF(Sta!A:A,A264)</f>
        <v>1</v>
      </c>
      <c r="C264" s="4">
        <f>COUNTIF(Sta!B:B,A264)</f>
        <v>1</v>
      </c>
      <c r="D264" s="4">
        <f t="shared" si="9"/>
        <v>2</v>
      </c>
      <c r="E264" s="12">
        <f>(COUNTIFS(Sta!$A:$A,$A264,Sta!$Q:$Q,"&gt;0.5") +COUNTIFS(Sta!$B:$B,$A264,Sta!$Q:$Q,"&gt;0.5"))/$D264</f>
        <v>0.5</v>
      </c>
      <c r="F264" s="7">
        <f>COUNTIFS(Sta!$A:$A,$A264,Sta!$Q:$Q,"&gt;0.5")/$B264</f>
        <v>1</v>
      </c>
      <c r="G264" s="7">
        <f>COUNTIFS(Sta!$B:$B,$A264,Sta!$Q:$Q,"&gt;0.5")/$C264</f>
        <v>0</v>
      </c>
      <c r="H264" s="12">
        <f>(COUNTIFS(Sta!$A:$A,$A264,Sta!$Q:$Q,"&gt;1.5") +COUNTIFS(Sta!$B:$B,$A264,Sta!$Q:$Q,"&gt;1.5"))/$D264</f>
        <v>0</v>
      </c>
      <c r="I264" s="7">
        <f>COUNTIFS(Sta!$A:$A,$A264,Sta!$Q:$Q,"&gt;1.5")/$B264</f>
        <v>0</v>
      </c>
      <c r="J264" s="7">
        <f>COUNTIFS(Sta!$B:$B,$A264,Sta!$Q:$Q,"&gt;1.5")/$C264</f>
        <v>0</v>
      </c>
      <c r="K264" s="12">
        <f>(COUNTIFS(Sta!$A:$A,$A264,Sta!$M:$M,"&gt;0.5") +COUNTIFS(Sta!$B:$B,$A264,Sta!$O:$O,"&gt;0.5"))/$D264</f>
        <v>0</v>
      </c>
      <c r="L264" s="7">
        <f>COUNTIFS(Sta!$A:$A,$A264,Sta!$M:$M,"&gt;0.5")/$B264</f>
        <v>0</v>
      </c>
      <c r="M264" s="7">
        <f>COUNTIFS(Sta!$B:$B,$A264,Sta!$O:$O,"&gt;0.5")/$C264</f>
        <v>0</v>
      </c>
      <c r="N264" s="12">
        <f>(COUNTIFS(Sta!$A:$A,$A264,Sta!$M:$M,"&gt;1.5") +COUNTIFS(Sta!$B:$B,$A264,Sta!$O:$O,"&gt;1.5"))/$D264</f>
        <v>0</v>
      </c>
      <c r="O264" s="7">
        <f>COUNTIFS(Sta!$A:$A,$A264,Sta!$M:$M,"&gt;1.5")/$B264</f>
        <v>0</v>
      </c>
      <c r="P264" s="7">
        <f>COUNTIFS(Sta!$B:$B,$A264,Sta!$O:$O,"&gt;1.5")/$C264</f>
        <v>0</v>
      </c>
      <c r="Q264" s="12">
        <f>(COUNTIFS(Sta!$A:$A,$A264,Sta!$N:$N,"&gt;0.5") +COUNTIFS(Sta!$B:$B,$A264,Sta!$P:$P,"&gt;0.5"))/$D264</f>
        <v>0.5</v>
      </c>
      <c r="R264" s="7">
        <f>COUNTIFS(Sta!$A:$A,$A264,Sta!$N:$N,"&gt;0.5")/$B264</f>
        <v>1</v>
      </c>
      <c r="S264" s="7">
        <f>COUNTIFS(Sta!$B:$B,$A264,Sta!$P:$P,"&gt;0.5")/$C264</f>
        <v>0</v>
      </c>
      <c r="T264" s="12">
        <f>(COUNTIFS(Sta!$A:$A,$A264,Sta!$N:$N,"&gt;1.5") +COUNTIFS(Sta!$B:$B,$A264,Sta!$P:$P,"&gt;1.5"))/$D264</f>
        <v>0</v>
      </c>
      <c r="U264" s="7">
        <f>COUNTIFS(Sta!$A:$A,$A264,Sta!$N:$N,"&gt;1.5")/$B264</f>
        <v>0</v>
      </c>
      <c r="V264" s="7">
        <f>COUNTIFS(Sta!$B:$B,$A264,Sta!$P:$P,"&gt;1.5")/$C264</f>
        <v>0</v>
      </c>
    </row>
    <row r="265" spans="1:22" x14ac:dyDescent="0.3">
      <c r="A265" t="s">
        <v>703</v>
      </c>
      <c r="B265" s="9">
        <f>COUNTIF(Sta!A:A,A265)</f>
        <v>0</v>
      </c>
      <c r="C265" s="4">
        <f>COUNTIF(Sta!B:B,A265)</f>
        <v>0</v>
      </c>
      <c r="D265" s="4">
        <f t="shared" si="9"/>
        <v>0</v>
      </c>
      <c r="E265" s="12" t="e">
        <f>(COUNTIFS(Sta!$A:$A,$A265,Sta!$Q:$Q,"&gt;0.5") +COUNTIFS(Sta!$B:$B,$A265,Sta!$Q:$Q,"&gt;0.5"))/$D265</f>
        <v>#DIV/0!</v>
      </c>
      <c r="F265" s="7" t="e">
        <f>COUNTIFS(Sta!$A:$A,$A265,Sta!$Q:$Q,"&gt;0.5")/$B265</f>
        <v>#DIV/0!</v>
      </c>
      <c r="G265" s="7" t="e">
        <f>COUNTIFS(Sta!$B:$B,$A265,Sta!$Q:$Q,"&gt;0.5")/$C265</f>
        <v>#DIV/0!</v>
      </c>
      <c r="H265" s="12" t="e">
        <f>(COUNTIFS(Sta!$A:$A,$A265,Sta!$Q:$Q,"&gt;1.5") +COUNTIFS(Sta!$B:$B,$A265,Sta!$Q:$Q,"&gt;1.5"))/$D265</f>
        <v>#DIV/0!</v>
      </c>
      <c r="I265" s="7" t="e">
        <f>COUNTIFS(Sta!$A:$A,$A265,Sta!$Q:$Q,"&gt;1.5")/$B265</f>
        <v>#DIV/0!</v>
      </c>
      <c r="J265" s="7" t="e">
        <f>COUNTIFS(Sta!$B:$B,$A265,Sta!$Q:$Q,"&gt;1.5")/$C265</f>
        <v>#DIV/0!</v>
      </c>
      <c r="K265" s="12" t="e">
        <f>(COUNTIFS(Sta!$A:$A,$A265,Sta!$M:$M,"&gt;0.5") +COUNTIFS(Sta!$B:$B,$A265,Sta!$O:$O,"&gt;0.5"))/$D265</f>
        <v>#DIV/0!</v>
      </c>
      <c r="L265" s="7" t="e">
        <f>COUNTIFS(Sta!$A:$A,$A265,Sta!$M:$M,"&gt;0.5")/$B265</f>
        <v>#DIV/0!</v>
      </c>
      <c r="M265" s="7" t="e">
        <f>COUNTIFS(Sta!$B:$B,$A265,Sta!$O:$O,"&gt;0.5")/$C265</f>
        <v>#DIV/0!</v>
      </c>
      <c r="N265" s="12" t="e">
        <f>(COUNTIFS(Sta!$A:$A,$A265,Sta!$M:$M,"&gt;1.5") +COUNTIFS(Sta!$B:$B,$A265,Sta!$O:$O,"&gt;1.5"))/$D265</f>
        <v>#DIV/0!</v>
      </c>
      <c r="O265" s="7" t="e">
        <f>COUNTIFS(Sta!$A:$A,$A265,Sta!$M:$M,"&gt;1.5")/$B265</f>
        <v>#DIV/0!</v>
      </c>
      <c r="P265" s="7" t="e">
        <f>COUNTIFS(Sta!$B:$B,$A265,Sta!$O:$O,"&gt;1.5")/$C265</f>
        <v>#DIV/0!</v>
      </c>
      <c r="Q265" s="12" t="e">
        <f>(COUNTIFS(Sta!$A:$A,$A265,Sta!$N:$N,"&gt;0.5") +COUNTIFS(Sta!$B:$B,$A265,Sta!$P:$P,"&gt;0.5"))/$D265</f>
        <v>#DIV/0!</v>
      </c>
      <c r="R265" s="7" t="e">
        <f>COUNTIFS(Sta!$A:$A,$A265,Sta!$N:$N,"&gt;0.5")/$B265</f>
        <v>#DIV/0!</v>
      </c>
      <c r="S265" s="7" t="e">
        <f>COUNTIFS(Sta!$B:$B,$A265,Sta!$P:$P,"&gt;0.5")/$C265</f>
        <v>#DIV/0!</v>
      </c>
      <c r="T265" s="12" t="e">
        <f>(COUNTIFS(Sta!$A:$A,$A265,Sta!$N:$N,"&gt;1.5") +COUNTIFS(Sta!$B:$B,$A265,Sta!$P:$P,"&gt;1.5"))/$D265</f>
        <v>#DIV/0!</v>
      </c>
      <c r="U265" s="7" t="e">
        <f>COUNTIFS(Sta!$A:$A,$A265,Sta!$N:$N,"&gt;1.5")/$B265</f>
        <v>#DIV/0!</v>
      </c>
      <c r="V265" s="7" t="e">
        <f>COUNTIFS(Sta!$B:$B,$A265,Sta!$P:$P,"&gt;1.5")/$C265</f>
        <v>#DIV/0!</v>
      </c>
    </row>
    <row r="266" spans="1:22" x14ac:dyDescent="0.3">
      <c r="A266" t="s">
        <v>623</v>
      </c>
      <c r="B266" s="9">
        <f>COUNTIF(Sta!A:A,A266)</f>
        <v>1</v>
      </c>
      <c r="C266" s="4">
        <f>COUNTIF(Sta!B:B,A266)</f>
        <v>2</v>
      </c>
      <c r="D266" s="4">
        <f t="shared" si="9"/>
        <v>3</v>
      </c>
      <c r="E266" s="12">
        <f>(COUNTIFS(Sta!$A:$A,$A266,Sta!$Q:$Q,"&gt;0.5") +COUNTIFS(Sta!$B:$B,$A266,Sta!$Q:$Q,"&gt;0.5"))/$D266</f>
        <v>1</v>
      </c>
      <c r="F266" s="7">
        <f>COUNTIFS(Sta!$A:$A,$A266,Sta!$Q:$Q,"&gt;0.5")/$B266</f>
        <v>1</v>
      </c>
      <c r="G266" s="7">
        <f>COUNTIFS(Sta!$B:$B,$A266,Sta!$Q:$Q,"&gt;0.5")/$C266</f>
        <v>1</v>
      </c>
      <c r="H266" s="12">
        <f>(COUNTIFS(Sta!$A:$A,$A266,Sta!$Q:$Q,"&gt;1.5") +COUNTIFS(Sta!$B:$B,$A266,Sta!$Q:$Q,"&gt;1.5"))/$D266</f>
        <v>0.66666666666666663</v>
      </c>
      <c r="I266" s="7">
        <f>COUNTIFS(Sta!$A:$A,$A266,Sta!$Q:$Q,"&gt;1.5")/$B266</f>
        <v>1</v>
      </c>
      <c r="J266" s="7">
        <f>COUNTIFS(Sta!$B:$B,$A266,Sta!$Q:$Q,"&gt;1.5")/$C266</f>
        <v>0.5</v>
      </c>
      <c r="K266" s="12">
        <f>(COUNTIFS(Sta!$A:$A,$A266,Sta!$M:$M,"&gt;0.5") +COUNTIFS(Sta!$B:$B,$A266,Sta!$O:$O,"&gt;0.5"))/$D266</f>
        <v>0.66666666666666663</v>
      </c>
      <c r="L266" s="7">
        <f>COUNTIFS(Sta!$A:$A,$A266,Sta!$M:$M,"&gt;0.5")/$B266</f>
        <v>1</v>
      </c>
      <c r="M266" s="7">
        <f>COUNTIFS(Sta!$B:$B,$A266,Sta!$O:$O,"&gt;0.5")/$C266</f>
        <v>0.5</v>
      </c>
      <c r="N266" s="12">
        <f>(COUNTIFS(Sta!$A:$A,$A266,Sta!$M:$M,"&gt;1.5") +COUNTIFS(Sta!$B:$B,$A266,Sta!$O:$O,"&gt;1.5"))/$D266</f>
        <v>0.66666666666666663</v>
      </c>
      <c r="O266" s="7">
        <f>COUNTIFS(Sta!$A:$A,$A266,Sta!$M:$M,"&gt;1.5")/$B266</f>
        <v>1</v>
      </c>
      <c r="P266" s="7">
        <f>COUNTIFS(Sta!$B:$B,$A266,Sta!$O:$O,"&gt;1.5")/$C266</f>
        <v>0.5</v>
      </c>
      <c r="Q266" s="12">
        <f>(COUNTIFS(Sta!$A:$A,$A266,Sta!$N:$N,"&gt;0.5") +COUNTIFS(Sta!$B:$B,$A266,Sta!$P:$P,"&gt;0.5"))/$D266</f>
        <v>0.66666666666666663</v>
      </c>
      <c r="R266" s="7">
        <f>COUNTIFS(Sta!$A:$A,$A266,Sta!$N:$N,"&gt;0.5")/$B266</f>
        <v>1</v>
      </c>
      <c r="S266" s="7">
        <f>COUNTIFS(Sta!$B:$B,$A266,Sta!$P:$P,"&gt;0.5")/$C266</f>
        <v>0.5</v>
      </c>
      <c r="T266" s="12">
        <f>(COUNTIFS(Sta!$A:$A,$A266,Sta!$N:$N,"&gt;1.5") +COUNTIFS(Sta!$B:$B,$A266,Sta!$P:$P,"&gt;1.5"))/$D266</f>
        <v>0</v>
      </c>
      <c r="U266" s="7">
        <f>COUNTIFS(Sta!$A:$A,$A266,Sta!$N:$N,"&gt;1.5")/$B266</f>
        <v>0</v>
      </c>
      <c r="V266" s="7">
        <f>COUNTIFS(Sta!$B:$B,$A266,Sta!$P:$P,"&gt;1.5")/$C266</f>
        <v>0</v>
      </c>
    </row>
    <row r="267" spans="1:22" x14ac:dyDescent="0.3">
      <c r="A267" t="s">
        <v>610</v>
      </c>
      <c r="B267" s="9">
        <f>COUNTIF(Sta!A:A,A267)</f>
        <v>2</v>
      </c>
      <c r="C267" s="4">
        <f>COUNTIF(Sta!B:B,A267)</f>
        <v>2</v>
      </c>
      <c r="D267" s="4">
        <f t="shared" si="9"/>
        <v>4</v>
      </c>
      <c r="E267" s="12">
        <f>(COUNTIFS(Sta!$A:$A,$A267,Sta!$Q:$Q,"&gt;0.5") +COUNTIFS(Sta!$B:$B,$A267,Sta!$Q:$Q,"&gt;0.5"))/$D267</f>
        <v>1</v>
      </c>
      <c r="F267" s="7">
        <f>COUNTIFS(Sta!$A:$A,$A267,Sta!$Q:$Q,"&gt;0.5")/$B267</f>
        <v>1</v>
      </c>
      <c r="G267" s="7">
        <f>COUNTIFS(Sta!$B:$B,$A267,Sta!$Q:$Q,"&gt;0.5")/$C267</f>
        <v>1</v>
      </c>
      <c r="H267" s="12">
        <f>(COUNTIFS(Sta!$A:$A,$A267,Sta!$Q:$Q,"&gt;1.5") +COUNTIFS(Sta!$B:$B,$A267,Sta!$Q:$Q,"&gt;1.5"))/$D267</f>
        <v>0.5</v>
      </c>
      <c r="I267" s="7">
        <f>COUNTIFS(Sta!$A:$A,$A267,Sta!$Q:$Q,"&gt;1.5")/$B267</f>
        <v>0.5</v>
      </c>
      <c r="J267" s="7">
        <f>COUNTIFS(Sta!$B:$B,$A267,Sta!$Q:$Q,"&gt;1.5")/$C267</f>
        <v>0.5</v>
      </c>
      <c r="K267" s="12">
        <f>(COUNTIFS(Sta!$A:$A,$A267,Sta!$M:$M,"&gt;0.5") +COUNTIFS(Sta!$B:$B,$A267,Sta!$O:$O,"&gt;0.5"))/$D267</f>
        <v>0.5</v>
      </c>
      <c r="L267" s="7">
        <f>COUNTIFS(Sta!$A:$A,$A267,Sta!$M:$M,"&gt;0.5")/$B267</f>
        <v>1</v>
      </c>
      <c r="M267" s="7">
        <f>COUNTIFS(Sta!$B:$B,$A267,Sta!$O:$O,"&gt;0.5")/$C267</f>
        <v>0</v>
      </c>
      <c r="N267" s="12">
        <f>(COUNTIFS(Sta!$A:$A,$A267,Sta!$M:$M,"&gt;1.5") +COUNTIFS(Sta!$B:$B,$A267,Sta!$O:$O,"&gt;1.5"))/$D267</f>
        <v>0.25</v>
      </c>
      <c r="O267" s="7">
        <f>COUNTIFS(Sta!$A:$A,$A267,Sta!$M:$M,"&gt;1.5")/$B267</f>
        <v>0.5</v>
      </c>
      <c r="P267" s="7">
        <f>COUNTIFS(Sta!$B:$B,$A267,Sta!$O:$O,"&gt;1.5")/$C267</f>
        <v>0</v>
      </c>
      <c r="Q267" s="12">
        <f>(COUNTIFS(Sta!$A:$A,$A267,Sta!$N:$N,"&gt;0.5") +COUNTIFS(Sta!$B:$B,$A267,Sta!$P:$P,"&gt;0.5"))/$D267</f>
        <v>0.5</v>
      </c>
      <c r="R267" s="7">
        <f>COUNTIFS(Sta!$A:$A,$A267,Sta!$N:$N,"&gt;0.5")/$B267</f>
        <v>0</v>
      </c>
      <c r="S267" s="7">
        <f>COUNTIFS(Sta!$B:$B,$A267,Sta!$P:$P,"&gt;0.5")/$C267</f>
        <v>1</v>
      </c>
      <c r="T267" s="12">
        <f>(COUNTIFS(Sta!$A:$A,$A267,Sta!$N:$N,"&gt;1.5") +COUNTIFS(Sta!$B:$B,$A267,Sta!$P:$P,"&gt;1.5"))/$D267</f>
        <v>0.25</v>
      </c>
      <c r="U267" s="7">
        <f>COUNTIFS(Sta!$A:$A,$A267,Sta!$N:$N,"&gt;1.5")/$B267</f>
        <v>0</v>
      </c>
      <c r="V267" s="7">
        <f>COUNTIFS(Sta!$B:$B,$A267,Sta!$P:$P,"&gt;1.5")/$C267</f>
        <v>0.5</v>
      </c>
    </row>
    <row r="268" spans="1:22" x14ac:dyDescent="0.3">
      <c r="A268" t="s">
        <v>329</v>
      </c>
      <c r="B268" s="9">
        <f>COUNTIF(Sta!A:A,A268)</f>
        <v>1</v>
      </c>
      <c r="C268" s="4">
        <f>COUNTIF(Sta!B:B,A268)</f>
        <v>1</v>
      </c>
      <c r="D268" s="4">
        <f t="shared" si="9"/>
        <v>2</v>
      </c>
      <c r="E268" s="12">
        <f>(COUNTIFS(Sta!$A:$A,$A268,Sta!$Q:$Q,"&gt;0.5") +COUNTIFS(Sta!$B:$B,$A268,Sta!$Q:$Q,"&gt;0.5"))/$D268</f>
        <v>1</v>
      </c>
      <c r="F268" s="7">
        <f>COUNTIFS(Sta!$A:$A,$A268,Sta!$Q:$Q,"&gt;0.5")/$B268</f>
        <v>1</v>
      </c>
      <c r="G268" s="7">
        <f>COUNTIFS(Sta!$B:$B,$A268,Sta!$Q:$Q,"&gt;0.5")/$C268</f>
        <v>1</v>
      </c>
      <c r="H268" s="12">
        <f>(COUNTIFS(Sta!$A:$A,$A268,Sta!$Q:$Q,"&gt;1.5") +COUNTIFS(Sta!$B:$B,$A268,Sta!$Q:$Q,"&gt;1.5"))/$D268</f>
        <v>1</v>
      </c>
      <c r="I268" s="7">
        <f>COUNTIFS(Sta!$A:$A,$A268,Sta!$Q:$Q,"&gt;1.5")/$B268</f>
        <v>1</v>
      </c>
      <c r="J268" s="7">
        <f>COUNTIFS(Sta!$B:$B,$A268,Sta!$Q:$Q,"&gt;1.5")/$C268</f>
        <v>1</v>
      </c>
      <c r="K268" s="12">
        <f>(COUNTIFS(Sta!$A:$A,$A268,Sta!$M:$M,"&gt;0.5") +COUNTIFS(Sta!$B:$B,$A268,Sta!$O:$O,"&gt;0.5"))/$D268</f>
        <v>1</v>
      </c>
      <c r="L268" s="7">
        <f>COUNTIFS(Sta!$A:$A,$A268,Sta!$M:$M,"&gt;0.5")/$B268</f>
        <v>1</v>
      </c>
      <c r="M268" s="7">
        <f>COUNTIFS(Sta!$B:$B,$A268,Sta!$O:$O,"&gt;0.5")/$C268</f>
        <v>1</v>
      </c>
      <c r="N268" s="12">
        <f>(COUNTIFS(Sta!$A:$A,$A268,Sta!$M:$M,"&gt;1.5") +COUNTIFS(Sta!$B:$B,$A268,Sta!$O:$O,"&gt;1.5"))/$D268</f>
        <v>0.5</v>
      </c>
      <c r="O268" s="7">
        <f>COUNTIFS(Sta!$A:$A,$A268,Sta!$M:$M,"&gt;1.5")/$B268</f>
        <v>1</v>
      </c>
      <c r="P268" s="7">
        <f>COUNTIFS(Sta!$B:$B,$A268,Sta!$O:$O,"&gt;1.5")/$C268</f>
        <v>0</v>
      </c>
      <c r="Q268" s="12">
        <f>(COUNTIFS(Sta!$A:$A,$A268,Sta!$N:$N,"&gt;0.5") +COUNTIFS(Sta!$B:$B,$A268,Sta!$P:$P,"&gt;0.5"))/$D268</f>
        <v>1</v>
      </c>
      <c r="R268" s="7">
        <f>COUNTIFS(Sta!$A:$A,$A268,Sta!$N:$N,"&gt;0.5")/$B268</f>
        <v>1</v>
      </c>
      <c r="S268" s="7">
        <f>COUNTIFS(Sta!$B:$B,$A268,Sta!$P:$P,"&gt;0.5")/$C268</f>
        <v>1</v>
      </c>
      <c r="T268" s="12">
        <f>(COUNTIFS(Sta!$A:$A,$A268,Sta!$N:$N,"&gt;1.5") +COUNTIFS(Sta!$B:$B,$A268,Sta!$P:$P,"&gt;1.5"))/$D268</f>
        <v>0</v>
      </c>
      <c r="U268" s="7">
        <f>COUNTIFS(Sta!$A:$A,$A268,Sta!$N:$N,"&gt;1.5")/$B268</f>
        <v>0</v>
      </c>
      <c r="V268" s="7">
        <f>COUNTIFS(Sta!$B:$B,$A268,Sta!$P:$P,"&gt;1.5")/$C268</f>
        <v>0</v>
      </c>
    </row>
    <row r="269" spans="1:22" x14ac:dyDescent="0.3">
      <c r="A269" t="s">
        <v>512</v>
      </c>
      <c r="B269" s="9">
        <f>COUNTIF(Sta!A:A,A269)</f>
        <v>10</v>
      </c>
      <c r="C269" s="4">
        <f>COUNTIF(Sta!B:B,A269)</f>
        <v>12</v>
      </c>
      <c r="D269" s="4">
        <f t="shared" si="9"/>
        <v>22</v>
      </c>
      <c r="E269" s="12">
        <f>(COUNTIFS(Sta!$A:$A,$A269,Sta!$Q:$Q,"&gt;0.5") +COUNTIFS(Sta!$B:$B,$A269,Sta!$Q:$Q,"&gt;0.5"))/$D269</f>
        <v>0.81818181818181823</v>
      </c>
      <c r="F269" s="7">
        <f>COUNTIFS(Sta!$A:$A,$A269,Sta!$Q:$Q,"&gt;0.5")/$B269</f>
        <v>0.9</v>
      </c>
      <c r="G269" s="7">
        <f>COUNTIFS(Sta!$B:$B,$A269,Sta!$Q:$Q,"&gt;0.5")/$C269</f>
        <v>0.75</v>
      </c>
      <c r="H269" s="12">
        <f>(COUNTIFS(Sta!$A:$A,$A269,Sta!$Q:$Q,"&gt;1.5") +COUNTIFS(Sta!$B:$B,$A269,Sta!$Q:$Q,"&gt;1.5"))/$D269</f>
        <v>0.63636363636363635</v>
      </c>
      <c r="I269" s="7">
        <f>COUNTIFS(Sta!$A:$A,$A269,Sta!$Q:$Q,"&gt;1.5")/$B269</f>
        <v>0.6</v>
      </c>
      <c r="J269" s="7">
        <f>COUNTIFS(Sta!$B:$B,$A269,Sta!$Q:$Q,"&gt;1.5")/$C269</f>
        <v>0.66666666666666663</v>
      </c>
      <c r="K269" s="12">
        <f>(COUNTIFS(Sta!$A:$A,$A269,Sta!$M:$M,"&gt;0.5") +COUNTIFS(Sta!$B:$B,$A269,Sta!$O:$O,"&gt;0.5"))/$D269</f>
        <v>0.63636363636363635</v>
      </c>
      <c r="L269" s="7">
        <f>COUNTIFS(Sta!$A:$A,$A269,Sta!$M:$M,"&gt;0.5")/$B269</f>
        <v>0.7</v>
      </c>
      <c r="M269" s="7">
        <f>COUNTIFS(Sta!$B:$B,$A269,Sta!$O:$O,"&gt;0.5")/$C269</f>
        <v>0.58333333333333337</v>
      </c>
      <c r="N269" s="12">
        <f>(COUNTIFS(Sta!$A:$A,$A269,Sta!$M:$M,"&gt;1.5") +COUNTIFS(Sta!$B:$B,$A269,Sta!$O:$O,"&gt;1.5"))/$D269</f>
        <v>0.31818181818181818</v>
      </c>
      <c r="O269" s="7">
        <f>COUNTIFS(Sta!$A:$A,$A269,Sta!$M:$M,"&gt;1.5")/$B269</f>
        <v>0.4</v>
      </c>
      <c r="P269" s="7">
        <f>COUNTIFS(Sta!$B:$B,$A269,Sta!$O:$O,"&gt;1.5")/$C269</f>
        <v>0.25</v>
      </c>
      <c r="Q269" s="12">
        <f>(COUNTIFS(Sta!$A:$A,$A269,Sta!$N:$N,"&gt;0.5") +COUNTIFS(Sta!$B:$B,$A269,Sta!$P:$P,"&gt;0.5"))/$D269</f>
        <v>0.68181818181818177</v>
      </c>
      <c r="R269" s="7">
        <f>COUNTIFS(Sta!$A:$A,$A269,Sta!$N:$N,"&gt;0.5")/$B269</f>
        <v>0.6</v>
      </c>
      <c r="S269" s="7">
        <f>COUNTIFS(Sta!$B:$B,$A269,Sta!$P:$P,"&gt;0.5")/$C269</f>
        <v>0.75</v>
      </c>
      <c r="T269" s="12">
        <f>(COUNTIFS(Sta!$A:$A,$A269,Sta!$N:$N,"&gt;1.5") +COUNTIFS(Sta!$B:$B,$A269,Sta!$P:$P,"&gt;1.5"))/$D269</f>
        <v>9.0909090909090912E-2</v>
      </c>
      <c r="U269" s="7">
        <f>COUNTIFS(Sta!$A:$A,$A269,Sta!$N:$N,"&gt;1.5")/$B269</f>
        <v>0.1</v>
      </c>
      <c r="V269" s="7">
        <f>COUNTIFS(Sta!$B:$B,$A269,Sta!$P:$P,"&gt;1.5")/$C269</f>
        <v>8.3333333333333329E-2</v>
      </c>
    </row>
    <row r="270" spans="1:22" x14ac:dyDescent="0.3">
      <c r="A270" t="s">
        <v>462</v>
      </c>
      <c r="B270" s="9">
        <f>COUNTIF(Sta!A:A,A270)</f>
        <v>10</v>
      </c>
      <c r="C270" s="4">
        <f>COUNTIF(Sta!B:B,A270)</f>
        <v>11</v>
      </c>
      <c r="D270" s="4">
        <f t="shared" si="9"/>
        <v>21</v>
      </c>
      <c r="E270" s="12">
        <f>(COUNTIFS(Sta!$A:$A,$A270,Sta!$Q:$Q,"&gt;0.5") +COUNTIFS(Sta!$B:$B,$A270,Sta!$Q:$Q,"&gt;0.5"))/$D270</f>
        <v>0.76190476190476186</v>
      </c>
      <c r="F270" s="7">
        <f>COUNTIFS(Sta!$A:$A,$A270,Sta!$Q:$Q,"&gt;0.5")/$B270</f>
        <v>0.8</v>
      </c>
      <c r="G270" s="7">
        <f>COUNTIFS(Sta!$B:$B,$A270,Sta!$Q:$Q,"&gt;0.5")/$C270</f>
        <v>0.72727272727272729</v>
      </c>
      <c r="H270" s="12">
        <f>(COUNTIFS(Sta!$A:$A,$A270,Sta!$Q:$Q,"&gt;1.5") +COUNTIFS(Sta!$B:$B,$A270,Sta!$Q:$Q,"&gt;1.5"))/$D270</f>
        <v>0.23809523809523808</v>
      </c>
      <c r="I270" s="7">
        <f>COUNTIFS(Sta!$A:$A,$A270,Sta!$Q:$Q,"&gt;1.5")/$B270</f>
        <v>0.3</v>
      </c>
      <c r="J270" s="7">
        <f>COUNTIFS(Sta!$B:$B,$A270,Sta!$Q:$Q,"&gt;1.5")/$C270</f>
        <v>0.18181818181818182</v>
      </c>
      <c r="K270" s="12">
        <f>(COUNTIFS(Sta!$A:$A,$A270,Sta!$M:$M,"&gt;0.5") +COUNTIFS(Sta!$B:$B,$A270,Sta!$O:$O,"&gt;0.5"))/$D270</f>
        <v>0.47619047619047616</v>
      </c>
      <c r="L270" s="7">
        <f>COUNTIFS(Sta!$A:$A,$A270,Sta!$M:$M,"&gt;0.5")/$B270</f>
        <v>0.7</v>
      </c>
      <c r="M270" s="7">
        <f>COUNTIFS(Sta!$B:$B,$A270,Sta!$O:$O,"&gt;0.5")/$C270</f>
        <v>0.27272727272727271</v>
      </c>
      <c r="N270" s="12">
        <f>(COUNTIFS(Sta!$A:$A,$A270,Sta!$M:$M,"&gt;1.5") +COUNTIFS(Sta!$B:$B,$A270,Sta!$O:$O,"&gt;1.5"))/$D270</f>
        <v>4.7619047619047616E-2</v>
      </c>
      <c r="O270" s="7">
        <f>COUNTIFS(Sta!$A:$A,$A270,Sta!$M:$M,"&gt;1.5")/$B270</f>
        <v>0</v>
      </c>
      <c r="P270" s="7">
        <f>COUNTIFS(Sta!$B:$B,$A270,Sta!$O:$O,"&gt;1.5")/$C270</f>
        <v>9.0909090909090912E-2</v>
      </c>
      <c r="Q270" s="12">
        <f>(COUNTIFS(Sta!$A:$A,$A270,Sta!$N:$N,"&gt;0.5") +COUNTIFS(Sta!$B:$B,$A270,Sta!$P:$P,"&gt;0.5"))/$D270</f>
        <v>0.42857142857142855</v>
      </c>
      <c r="R270" s="7">
        <f>COUNTIFS(Sta!$A:$A,$A270,Sta!$N:$N,"&gt;0.5")/$B270</f>
        <v>0.4</v>
      </c>
      <c r="S270" s="7">
        <f>COUNTIFS(Sta!$B:$B,$A270,Sta!$P:$P,"&gt;0.5")/$C270</f>
        <v>0.45454545454545453</v>
      </c>
      <c r="T270" s="12">
        <f>(COUNTIFS(Sta!$A:$A,$A270,Sta!$N:$N,"&gt;1.5") +COUNTIFS(Sta!$B:$B,$A270,Sta!$P:$P,"&gt;1.5"))/$D270</f>
        <v>9.5238095238095233E-2</v>
      </c>
      <c r="U270" s="7">
        <f>COUNTIFS(Sta!$A:$A,$A270,Sta!$N:$N,"&gt;1.5")/$B270</f>
        <v>0.1</v>
      </c>
      <c r="V270" s="7">
        <f>COUNTIFS(Sta!$B:$B,$A270,Sta!$P:$P,"&gt;1.5")/$C270</f>
        <v>9.0909090909090912E-2</v>
      </c>
    </row>
    <row r="271" spans="1:22" x14ac:dyDescent="0.3">
      <c r="A271" t="s">
        <v>687</v>
      </c>
      <c r="B271" s="9">
        <f>COUNTIF(Sta!A:A,A271)</f>
        <v>0</v>
      </c>
      <c r="C271" s="4">
        <f>COUNTIF(Sta!B:B,A271)</f>
        <v>0</v>
      </c>
      <c r="D271" s="4">
        <f t="shared" si="9"/>
        <v>0</v>
      </c>
      <c r="E271" s="12" t="e">
        <f>(COUNTIFS(Sta!$A:$A,$A271,Sta!$Q:$Q,"&gt;0.5") +COUNTIFS(Sta!$B:$B,$A271,Sta!$Q:$Q,"&gt;0.5"))/$D271</f>
        <v>#DIV/0!</v>
      </c>
      <c r="F271" s="7" t="e">
        <f>COUNTIFS(Sta!$A:$A,$A271,Sta!$Q:$Q,"&gt;0.5")/$B271</f>
        <v>#DIV/0!</v>
      </c>
      <c r="G271" s="7" t="e">
        <f>COUNTIFS(Sta!$B:$B,$A271,Sta!$Q:$Q,"&gt;0.5")/$C271</f>
        <v>#DIV/0!</v>
      </c>
      <c r="H271" s="12" t="e">
        <f>(COUNTIFS(Sta!$A:$A,$A271,Sta!$Q:$Q,"&gt;1.5") +COUNTIFS(Sta!$B:$B,$A271,Sta!$Q:$Q,"&gt;1.5"))/$D271</f>
        <v>#DIV/0!</v>
      </c>
      <c r="I271" s="7" t="e">
        <f>COUNTIFS(Sta!$A:$A,$A271,Sta!$Q:$Q,"&gt;1.5")/$B271</f>
        <v>#DIV/0!</v>
      </c>
      <c r="J271" s="7" t="e">
        <f>COUNTIFS(Sta!$B:$B,$A271,Sta!$Q:$Q,"&gt;1.5")/$C271</f>
        <v>#DIV/0!</v>
      </c>
      <c r="K271" s="12" t="e">
        <f>(COUNTIFS(Sta!$A:$A,$A271,Sta!$M:$M,"&gt;0.5") +COUNTIFS(Sta!$B:$B,$A271,Sta!$O:$O,"&gt;0.5"))/$D271</f>
        <v>#DIV/0!</v>
      </c>
      <c r="L271" s="7" t="e">
        <f>COUNTIFS(Sta!$A:$A,$A271,Sta!$M:$M,"&gt;0.5")/$B271</f>
        <v>#DIV/0!</v>
      </c>
      <c r="M271" s="7" t="e">
        <f>COUNTIFS(Sta!$B:$B,$A271,Sta!$O:$O,"&gt;0.5")/$C271</f>
        <v>#DIV/0!</v>
      </c>
      <c r="N271" s="12" t="e">
        <f>(COUNTIFS(Sta!$A:$A,$A271,Sta!$M:$M,"&gt;1.5") +COUNTIFS(Sta!$B:$B,$A271,Sta!$O:$O,"&gt;1.5"))/$D271</f>
        <v>#DIV/0!</v>
      </c>
      <c r="O271" s="7" t="e">
        <f>COUNTIFS(Sta!$A:$A,$A271,Sta!$M:$M,"&gt;1.5")/$B271</f>
        <v>#DIV/0!</v>
      </c>
      <c r="P271" s="7" t="e">
        <f>COUNTIFS(Sta!$B:$B,$A271,Sta!$O:$O,"&gt;1.5")/$C271</f>
        <v>#DIV/0!</v>
      </c>
      <c r="Q271" s="12" t="e">
        <f>(COUNTIFS(Sta!$A:$A,$A271,Sta!$N:$N,"&gt;0.5") +COUNTIFS(Sta!$B:$B,$A271,Sta!$P:$P,"&gt;0.5"))/$D271</f>
        <v>#DIV/0!</v>
      </c>
      <c r="R271" s="7" t="e">
        <f>COUNTIFS(Sta!$A:$A,$A271,Sta!$N:$N,"&gt;0.5")/$B271</f>
        <v>#DIV/0!</v>
      </c>
      <c r="S271" s="7" t="e">
        <f>COUNTIFS(Sta!$B:$B,$A271,Sta!$P:$P,"&gt;0.5")/$C271</f>
        <v>#DIV/0!</v>
      </c>
      <c r="T271" s="12" t="e">
        <f>(COUNTIFS(Sta!$A:$A,$A271,Sta!$N:$N,"&gt;1.5") +COUNTIFS(Sta!$B:$B,$A271,Sta!$P:$P,"&gt;1.5"))/$D271</f>
        <v>#DIV/0!</v>
      </c>
      <c r="U271" s="7" t="e">
        <f>COUNTIFS(Sta!$A:$A,$A271,Sta!$N:$N,"&gt;1.5")/$B271</f>
        <v>#DIV/0!</v>
      </c>
      <c r="V271" s="7" t="e">
        <f>COUNTIFS(Sta!$B:$B,$A271,Sta!$P:$P,"&gt;1.5")/$C271</f>
        <v>#DIV/0!</v>
      </c>
    </row>
    <row r="272" spans="1:22" x14ac:dyDescent="0.3">
      <c r="A272" t="s">
        <v>86</v>
      </c>
      <c r="B272" s="9">
        <f>COUNTIF(Sta!A:A,A272)</f>
        <v>0</v>
      </c>
      <c r="C272" s="4">
        <f>COUNTIF(Sta!B:B,A272)</f>
        <v>0</v>
      </c>
      <c r="D272" s="4">
        <f t="shared" si="9"/>
        <v>0</v>
      </c>
      <c r="E272" s="12" t="e">
        <f>(COUNTIFS(Sta!$A:$A,$A272,Sta!$Q:$Q,"&gt;0.5") +COUNTIFS(Sta!$B:$B,$A272,Sta!$Q:$Q,"&gt;0.5"))/$D272</f>
        <v>#DIV/0!</v>
      </c>
      <c r="F272" s="7" t="e">
        <f>COUNTIFS(Sta!$A:$A,$A272,Sta!$Q:$Q,"&gt;0.5")/$B272</f>
        <v>#DIV/0!</v>
      </c>
      <c r="G272" s="7" t="e">
        <f>COUNTIFS(Sta!$B:$B,$A272,Sta!$Q:$Q,"&gt;0.5")/$C272</f>
        <v>#DIV/0!</v>
      </c>
      <c r="H272" s="12" t="e">
        <f>(COUNTIFS(Sta!$A:$A,$A272,Sta!$Q:$Q,"&gt;1.5") +COUNTIFS(Sta!$B:$B,$A272,Sta!$Q:$Q,"&gt;1.5"))/$D272</f>
        <v>#DIV/0!</v>
      </c>
      <c r="I272" s="7" t="e">
        <f>COUNTIFS(Sta!$A:$A,$A272,Sta!$Q:$Q,"&gt;1.5")/$B272</f>
        <v>#DIV/0!</v>
      </c>
      <c r="J272" s="7" t="e">
        <f>COUNTIFS(Sta!$B:$B,$A272,Sta!$Q:$Q,"&gt;1.5")/$C272</f>
        <v>#DIV/0!</v>
      </c>
      <c r="K272" s="12" t="e">
        <f>(COUNTIFS(Sta!$A:$A,$A272,Sta!$M:$M,"&gt;0.5") +COUNTIFS(Sta!$B:$B,$A272,Sta!$O:$O,"&gt;0.5"))/$D272</f>
        <v>#DIV/0!</v>
      </c>
      <c r="L272" s="7" t="e">
        <f>COUNTIFS(Sta!$A:$A,$A272,Sta!$M:$M,"&gt;0.5")/$B272</f>
        <v>#DIV/0!</v>
      </c>
      <c r="M272" s="7" t="e">
        <f>COUNTIFS(Sta!$B:$B,$A272,Sta!$O:$O,"&gt;0.5")/$C272</f>
        <v>#DIV/0!</v>
      </c>
      <c r="N272" s="12" t="e">
        <f>(COUNTIFS(Sta!$A:$A,$A272,Sta!$M:$M,"&gt;1.5") +COUNTIFS(Sta!$B:$B,$A272,Sta!$O:$O,"&gt;1.5"))/$D272</f>
        <v>#DIV/0!</v>
      </c>
      <c r="O272" s="7" t="e">
        <f>COUNTIFS(Sta!$A:$A,$A272,Sta!$M:$M,"&gt;1.5")/$B272</f>
        <v>#DIV/0!</v>
      </c>
      <c r="P272" s="7" t="e">
        <f>COUNTIFS(Sta!$B:$B,$A272,Sta!$O:$O,"&gt;1.5")/$C272</f>
        <v>#DIV/0!</v>
      </c>
      <c r="Q272" s="12" t="e">
        <f>(COUNTIFS(Sta!$A:$A,$A272,Sta!$N:$N,"&gt;0.5") +COUNTIFS(Sta!$B:$B,$A272,Sta!$P:$P,"&gt;0.5"))/$D272</f>
        <v>#DIV/0!</v>
      </c>
      <c r="R272" s="7" t="e">
        <f>COUNTIFS(Sta!$A:$A,$A272,Sta!$N:$N,"&gt;0.5")/$B272</f>
        <v>#DIV/0!</v>
      </c>
      <c r="S272" s="7" t="e">
        <f>COUNTIFS(Sta!$B:$B,$A272,Sta!$P:$P,"&gt;0.5")/$C272</f>
        <v>#DIV/0!</v>
      </c>
      <c r="T272" s="12" t="e">
        <f>(COUNTIFS(Sta!$A:$A,$A272,Sta!$N:$N,"&gt;1.5") +COUNTIFS(Sta!$B:$B,$A272,Sta!$P:$P,"&gt;1.5"))/$D272</f>
        <v>#DIV/0!</v>
      </c>
      <c r="U272" s="7" t="e">
        <f>COUNTIFS(Sta!$A:$A,$A272,Sta!$N:$N,"&gt;1.5")/$B272</f>
        <v>#DIV/0!</v>
      </c>
      <c r="V272" s="7" t="e">
        <f>COUNTIFS(Sta!$B:$B,$A272,Sta!$P:$P,"&gt;1.5")/$C272</f>
        <v>#DIV/0!</v>
      </c>
    </row>
    <row r="273" spans="1:22" x14ac:dyDescent="0.3">
      <c r="A273" t="s">
        <v>653</v>
      </c>
      <c r="B273" s="9">
        <f>COUNTIF(Sta!A:A,A273)</f>
        <v>9</v>
      </c>
      <c r="C273" s="4">
        <f>COUNTIF(Sta!B:B,A273)</f>
        <v>9</v>
      </c>
      <c r="D273" s="4">
        <f t="shared" si="9"/>
        <v>18</v>
      </c>
      <c r="E273" s="12">
        <f>(COUNTIFS(Sta!$A:$A,$A273,Sta!$Q:$Q,"&gt;0.5") +COUNTIFS(Sta!$B:$B,$A273,Sta!$Q:$Q,"&gt;0.5"))/$D273</f>
        <v>0.88888888888888884</v>
      </c>
      <c r="F273" s="7">
        <f>COUNTIFS(Sta!$A:$A,$A273,Sta!$Q:$Q,"&gt;0.5")/$B273</f>
        <v>1</v>
      </c>
      <c r="G273" s="7">
        <f>COUNTIFS(Sta!$B:$B,$A273,Sta!$Q:$Q,"&gt;0.5")/$C273</f>
        <v>0.77777777777777779</v>
      </c>
      <c r="H273" s="12">
        <f>(COUNTIFS(Sta!$A:$A,$A273,Sta!$Q:$Q,"&gt;1.5") +COUNTIFS(Sta!$B:$B,$A273,Sta!$Q:$Q,"&gt;1.5"))/$D273</f>
        <v>0.44444444444444442</v>
      </c>
      <c r="I273" s="7">
        <f>COUNTIFS(Sta!$A:$A,$A273,Sta!$Q:$Q,"&gt;1.5")/$B273</f>
        <v>0.44444444444444442</v>
      </c>
      <c r="J273" s="7">
        <f>COUNTIFS(Sta!$B:$B,$A273,Sta!$Q:$Q,"&gt;1.5")/$C273</f>
        <v>0.44444444444444442</v>
      </c>
      <c r="K273" s="12">
        <f>(COUNTIFS(Sta!$A:$A,$A273,Sta!$M:$M,"&gt;0.5") +COUNTIFS(Sta!$B:$B,$A273,Sta!$O:$O,"&gt;0.5"))/$D273</f>
        <v>0.44444444444444442</v>
      </c>
      <c r="L273" s="7">
        <f>COUNTIFS(Sta!$A:$A,$A273,Sta!$M:$M,"&gt;0.5")/$B273</f>
        <v>0.66666666666666663</v>
      </c>
      <c r="M273" s="7">
        <f>COUNTIFS(Sta!$B:$B,$A273,Sta!$O:$O,"&gt;0.5")/$C273</f>
        <v>0.22222222222222221</v>
      </c>
      <c r="N273" s="12">
        <f>(COUNTIFS(Sta!$A:$A,$A273,Sta!$M:$M,"&gt;1.5") +COUNTIFS(Sta!$B:$B,$A273,Sta!$O:$O,"&gt;1.5"))/$D273</f>
        <v>0.1111111111111111</v>
      </c>
      <c r="O273" s="7">
        <f>COUNTIFS(Sta!$A:$A,$A273,Sta!$M:$M,"&gt;1.5")/$B273</f>
        <v>0.22222222222222221</v>
      </c>
      <c r="P273" s="7">
        <f>COUNTIFS(Sta!$B:$B,$A273,Sta!$O:$O,"&gt;1.5")/$C273</f>
        <v>0</v>
      </c>
      <c r="Q273" s="12">
        <f>(COUNTIFS(Sta!$A:$A,$A273,Sta!$N:$N,"&gt;0.5") +COUNTIFS(Sta!$B:$B,$A273,Sta!$P:$P,"&gt;0.5"))/$D273</f>
        <v>0.77777777777777779</v>
      </c>
      <c r="R273" s="7">
        <f>COUNTIFS(Sta!$A:$A,$A273,Sta!$N:$N,"&gt;0.5")/$B273</f>
        <v>0.77777777777777779</v>
      </c>
      <c r="S273" s="7">
        <f>COUNTIFS(Sta!$B:$B,$A273,Sta!$P:$P,"&gt;0.5")/$C273</f>
        <v>0.77777777777777779</v>
      </c>
      <c r="T273" s="12">
        <f>(COUNTIFS(Sta!$A:$A,$A273,Sta!$N:$N,"&gt;1.5") +COUNTIFS(Sta!$B:$B,$A273,Sta!$P:$P,"&gt;1.5"))/$D273</f>
        <v>0.16666666666666666</v>
      </c>
      <c r="U273" s="7">
        <f>COUNTIFS(Sta!$A:$A,$A273,Sta!$N:$N,"&gt;1.5")/$B273</f>
        <v>0.1111111111111111</v>
      </c>
      <c r="V273" s="7">
        <f>COUNTIFS(Sta!$B:$B,$A273,Sta!$P:$P,"&gt;1.5")/$C273</f>
        <v>0.22222222222222221</v>
      </c>
    </row>
    <row r="274" spans="1:22" x14ac:dyDescent="0.3">
      <c r="A274" t="s">
        <v>472</v>
      </c>
      <c r="B274" s="9">
        <f>COUNTIF(Sta!A:A,A274)</f>
        <v>1</v>
      </c>
      <c r="C274" s="4">
        <f>COUNTIF(Sta!B:B,A274)</f>
        <v>1</v>
      </c>
      <c r="D274" s="4">
        <f t="shared" si="9"/>
        <v>2</v>
      </c>
      <c r="E274" s="12">
        <f>(COUNTIFS(Sta!$A:$A,$A274,Sta!$Q:$Q,"&gt;0.5") +COUNTIFS(Sta!$B:$B,$A274,Sta!$Q:$Q,"&gt;0.5"))/$D274</f>
        <v>1</v>
      </c>
      <c r="F274" s="7">
        <f>COUNTIFS(Sta!$A:$A,$A274,Sta!$Q:$Q,"&gt;0.5")/$B274</f>
        <v>1</v>
      </c>
      <c r="G274" s="7">
        <f>COUNTIFS(Sta!$B:$B,$A274,Sta!$Q:$Q,"&gt;0.5")/$C274</f>
        <v>1</v>
      </c>
      <c r="H274" s="12">
        <f>(COUNTIFS(Sta!$A:$A,$A274,Sta!$Q:$Q,"&gt;1.5") +COUNTIFS(Sta!$B:$B,$A274,Sta!$Q:$Q,"&gt;1.5"))/$D274</f>
        <v>1</v>
      </c>
      <c r="I274" s="7">
        <f>COUNTIFS(Sta!$A:$A,$A274,Sta!$Q:$Q,"&gt;1.5")/$B274</f>
        <v>1</v>
      </c>
      <c r="J274" s="7">
        <f>COUNTIFS(Sta!$B:$B,$A274,Sta!$Q:$Q,"&gt;1.5")/$C274</f>
        <v>1</v>
      </c>
      <c r="K274" s="12">
        <f>(COUNTIFS(Sta!$A:$A,$A274,Sta!$M:$M,"&gt;0.5") +COUNTIFS(Sta!$B:$B,$A274,Sta!$O:$O,"&gt;0.5"))/$D274</f>
        <v>1</v>
      </c>
      <c r="L274" s="7">
        <f>COUNTIFS(Sta!$A:$A,$A274,Sta!$M:$M,"&gt;0.5")/$B274</f>
        <v>1</v>
      </c>
      <c r="M274" s="7">
        <f>COUNTIFS(Sta!$B:$B,$A274,Sta!$O:$O,"&gt;0.5")/$C274</f>
        <v>1</v>
      </c>
      <c r="N274" s="12">
        <f>(COUNTIFS(Sta!$A:$A,$A274,Sta!$M:$M,"&gt;1.5") +COUNTIFS(Sta!$B:$B,$A274,Sta!$O:$O,"&gt;1.5"))/$D274</f>
        <v>0.5</v>
      </c>
      <c r="O274" s="7">
        <f>COUNTIFS(Sta!$A:$A,$A274,Sta!$M:$M,"&gt;1.5")/$B274</f>
        <v>1</v>
      </c>
      <c r="P274" s="7">
        <f>COUNTIFS(Sta!$B:$B,$A274,Sta!$O:$O,"&gt;1.5")/$C274</f>
        <v>0</v>
      </c>
      <c r="Q274" s="12">
        <f>(COUNTIFS(Sta!$A:$A,$A274,Sta!$N:$N,"&gt;0.5") +COUNTIFS(Sta!$B:$B,$A274,Sta!$P:$P,"&gt;0.5"))/$D274</f>
        <v>1</v>
      </c>
      <c r="R274" s="7">
        <f>COUNTIFS(Sta!$A:$A,$A274,Sta!$N:$N,"&gt;0.5")/$B274</f>
        <v>1</v>
      </c>
      <c r="S274" s="7">
        <f>COUNTIFS(Sta!$B:$B,$A274,Sta!$P:$P,"&gt;0.5")/$C274</f>
        <v>1</v>
      </c>
      <c r="T274" s="12">
        <f>(COUNTIFS(Sta!$A:$A,$A274,Sta!$N:$N,"&gt;1.5") +COUNTIFS(Sta!$B:$B,$A274,Sta!$P:$P,"&gt;1.5"))/$D274</f>
        <v>0</v>
      </c>
      <c r="U274" s="7">
        <f>COUNTIFS(Sta!$A:$A,$A274,Sta!$N:$N,"&gt;1.5")/$B274</f>
        <v>0</v>
      </c>
      <c r="V274" s="7">
        <f>COUNTIFS(Sta!$B:$B,$A274,Sta!$P:$P,"&gt;1.5")/$C274</f>
        <v>0</v>
      </c>
    </row>
    <row r="275" spans="1:22" x14ac:dyDescent="0.3">
      <c r="A275" t="s">
        <v>607</v>
      </c>
      <c r="B275" s="9">
        <f>COUNTIF(Sta!A:A,A275)</f>
        <v>2</v>
      </c>
      <c r="C275" s="4">
        <f>COUNTIF(Sta!B:B,A275)</f>
        <v>3</v>
      </c>
      <c r="D275" s="4">
        <f t="shared" si="9"/>
        <v>5</v>
      </c>
      <c r="E275" s="12">
        <f>(COUNTIFS(Sta!$A:$A,$A275,Sta!$Q:$Q,"&gt;0.5") +COUNTIFS(Sta!$B:$B,$A275,Sta!$Q:$Q,"&gt;0.5"))/$D275</f>
        <v>0.8</v>
      </c>
      <c r="F275" s="7">
        <f>COUNTIFS(Sta!$A:$A,$A275,Sta!$Q:$Q,"&gt;0.5")/$B275</f>
        <v>0.5</v>
      </c>
      <c r="G275" s="7">
        <f>COUNTIFS(Sta!$B:$B,$A275,Sta!$Q:$Q,"&gt;0.5")/$C275</f>
        <v>1</v>
      </c>
      <c r="H275" s="12">
        <f>(COUNTIFS(Sta!$A:$A,$A275,Sta!$Q:$Q,"&gt;1.5") +COUNTIFS(Sta!$B:$B,$A275,Sta!$Q:$Q,"&gt;1.5"))/$D275</f>
        <v>0.4</v>
      </c>
      <c r="I275" s="7">
        <f>COUNTIFS(Sta!$A:$A,$A275,Sta!$Q:$Q,"&gt;1.5")/$B275</f>
        <v>0.5</v>
      </c>
      <c r="J275" s="7">
        <f>COUNTIFS(Sta!$B:$B,$A275,Sta!$Q:$Q,"&gt;1.5")/$C275</f>
        <v>0.33333333333333331</v>
      </c>
      <c r="K275" s="12">
        <f>(COUNTIFS(Sta!$A:$A,$A275,Sta!$M:$M,"&gt;0.5") +COUNTIFS(Sta!$B:$B,$A275,Sta!$O:$O,"&gt;0.5"))/$D275</f>
        <v>0.6</v>
      </c>
      <c r="L275" s="7">
        <f>COUNTIFS(Sta!$A:$A,$A275,Sta!$M:$M,"&gt;0.5")/$B275</f>
        <v>0.5</v>
      </c>
      <c r="M275" s="7">
        <f>COUNTIFS(Sta!$B:$B,$A275,Sta!$O:$O,"&gt;0.5")/$C275</f>
        <v>0.66666666666666663</v>
      </c>
      <c r="N275" s="12">
        <f>(COUNTIFS(Sta!$A:$A,$A275,Sta!$M:$M,"&gt;1.5") +COUNTIFS(Sta!$B:$B,$A275,Sta!$O:$O,"&gt;1.5"))/$D275</f>
        <v>0.2</v>
      </c>
      <c r="O275" s="7">
        <f>COUNTIFS(Sta!$A:$A,$A275,Sta!$M:$M,"&gt;1.5")/$B275</f>
        <v>0</v>
      </c>
      <c r="P275" s="7">
        <f>COUNTIFS(Sta!$B:$B,$A275,Sta!$O:$O,"&gt;1.5")/$C275</f>
        <v>0.33333333333333331</v>
      </c>
      <c r="Q275" s="12">
        <f>(COUNTIFS(Sta!$A:$A,$A275,Sta!$N:$N,"&gt;0.5") +COUNTIFS(Sta!$B:$B,$A275,Sta!$P:$P,"&gt;0.5"))/$D275</f>
        <v>0.6</v>
      </c>
      <c r="R275" s="7">
        <f>COUNTIFS(Sta!$A:$A,$A275,Sta!$N:$N,"&gt;0.5")/$B275</f>
        <v>0.5</v>
      </c>
      <c r="S275" s="7">
        <f>COUNTIFS(Sta!$B:$B,$A275,Sta!$P:$P,"&gt;0.5")/$C275</f>
        <v>0.66666666666666663</v>
      </c>
      <c r="T275" s="12">
        <f>(COUNTIFS(Sta!$A:$A,$A275,Sta!$N:$N,"&gt;1.5") +COUNTIFS(Sta!$B:$B,$A275,Sta!$P:$P,"&gt;1.5"))/$D275</f>
        <v>0.2</v>
      </c>
      <c r="U275" s="7">
        <f>COUNTIFS(Sta!$A:$A,$A275,Sta!$N:$N,"&gt;1.5")/$B275</f>
        <v>0</v>
      </c>
      <c r="V275" s="7">
        <f>COUNTIFS(Sta!$B:$B,$A275,Sta!$P:$P,"&gt;1.5")/$C275</f>
        <v>0.33333333333333331</v>
      </c>
    </row>
    <row r="276" spans="1:22" x14ac:dyDescent="0.3">
      <c r="A276" t="s">
        <v>460</v>
      </c>
      <c r="B276" s="9">
        <f>COUNTIF(Sta!A:A,A276)</f>
        <v>11</v>
      </c>
      <c r="C276" s="4">
        <f>COUNTIF(Sta!B:B,A276)</f>
        <v>10</v>
      </c>
      <c r="D276" s="4">
        <f t="shared" si="9"/>
        <v>21</v>
      </c>
      <c r="E276" s="12">
        <f>(COUNTIFS(Sta!$A:$A,$A276,Sta!$Q:$Q,"&gt;0.5") +COUNTIFS(Sta!$B:$B,$A276,Sta!$Q:$Q,"&gt;0.5"))/$D276</f>
        <v>0.76190476190476186</v>
      </c>
      <c r="F276" s="7">
        <f>COUNTIFS(Sta!$A:$A,$A276,Sta!$Q:$Q,"&gt;0.5")/$B276</f>
        <v>0.81818181818181823</v>
      </c>
      <c r="G276" s="7">
        <f>COUNTIFS(Sta!$B:$B,$A276,Sta!$Q:$Q,"&gt;0.5")/$C276</f>
        <v>0.7</v>
      </c>
      <c r="H276" s="12">
        <f>(COUNTIFS(Sta!$A:$A,$A276,Sta!$Q:$Q,"&gt;1.5") +COUNTIFS(Sta!$B:$B,$A276,Sta!$Q:$Q,"&gt;1.5"))/$D276</f>
        <v>0.5714285714285714</v>
      </c>
      <c r="I276" s="7">
        <f>COUNTIFS(Sta!$A:$A,$A276,Sta!$Q:$Q,"&gt;1.5")/$B276</f>
        <v>0.63636363636363635</v>
      </c>
      <c r="J276" s="7">
        <f>COUNTIFS(Sta!$B:$B,$A276,Sta!$Q:$Q,"&gt;1.5")/$C276</f>
        <v>0.5</v>
      </c>
      <c r="K276" s="12">
        <f>(COUNTIFS(Sta!$A:$A,$A276,Sta!$M:$M,"&gt;0.5") +COUNTIFS(Sta!$B:$B,$A276,Sta!$O:$O,"&gt;0.5"))/$D276</f>
        <v>0.66666666666666663</v>
      </c>
      <c r="L276" s="7">
        <f>COUNTIFS(Sta!$A:$A,$A276,Sta!$M:$M,"&gt;0.5")/$B276</f>
        <v>0.81818181818181823</v>
      </c>
      <c r="M276" s="7">
        <f>COUNTIFS(Sta!$B:$B,$A276,Sta!$O:$O,"&gt;0.5")/$C276</f>
        <v>0.5</v>
      </c>
      <c r="N276" s="12">
        <f>(COUNTIFS(Sta!$A:$A,$A276,Sta!$M:$M,"&gt;1.5") +COUNTIFS(Sta!$B:$B,$A276,Sta!$O:$O,"&gt;1.5"))/$D276</f>
        <v>0.2857142857142857</v>
      </c>
      <c r="O276" s="7">
        <f>COUNTIFS(Sta!$A:$A,$A276,Sta!$M:$M,"&gt;1.5")/$B276</f>
        <v>0.36363636363636365</v>
      </c>
      <c r="P276" s="7">
        <f>COUNTIFS(Sta!$B:$B,$A276,Sta!$O:$O,"&gt;1.5")/$C276</f>
        <v>0.2</v>
      </c>
      <c r="Q276" s="12">
        <f>(COUNTIFS(Sta!$A:$A,$A276,Sta!$N:$N,"&gt;0.5") +COUNTIFS(Sta!$B:$B,$A276,Sta!$P:$P,"&gt;0.5"))/$D276</f>
        <v>0.42857142857142855</v>
      </c>
      <c r="R276" s="7">
        <f>COUNTIFS(Sta!$A:$A,$A276,Sta!$N:$N,"&gt;0.5")/$B276</f>
        <v>0.36363636363636365</v>
      </c>
      <c r="S276" s="7">
        <f>COUNTIFS(Sta!$B:$B,$A276,Sta!$P:$P,"&gt;0.5")/$C276</f>
        <v>0.5</v>
      </c>
      <c r="T276" s="12">
        <f>(COUNTIFS(Sta!$A:$A,$A276,Sta!$N:$N,"&gt;1.5") +COUNTIFS(Sta!$B:$B,$A276,Sta!$P:$P,"&gt;1.5"))/$D276</f>
        <v>9.5238095238095233E-2</v>
      </c>
      <c r="U276" s="7">
        <f>COUNTIFS(Sta!$A:$A,$A276,Sta!$N:$N,"&gt;1.5")/$B276</f>
        <v>0</v>
      </c>
      <c r="V276" s="7">
        <f>COUNTIFS(Sta!$B:$B,$A276,Sta!$P:$P,"&gt;1.5")/$C276</f>
        <v>0.2</v>
      </c>
    </row>
    <row r="277" spans="1:22" x14ac:dyDescent="0.3">
      <c r="A277" t="s">
        <v>706</v>
      </c>
      <c r="B277" s="9">
        <f>COUNTIF(Sta!A:A,A277)</f>
        <v>0</v>
      </c>
      <c r="C277" s="4">
        <f>COUNTIF(Sta!B:B,A277)</f>
        <v>0</v>
      </c>
      <c r="D277" s="4">
        <f t="shared" si="9"/>
        <v>0</v>
      </c>
      <c r="E277" s="12" t="e">
        <f>(COUNTIFS(Sta!$A:$A,$A277,Sta!$Q:$Q,"&gt;0.5") +COUNTIFS(Sta!$B:$B,$A277,Sta!$Q:$Q,"&gt;0.5"))/$D277</f>
        <v>#DIV/0!</v>
      </c>
      <c r="F277" s="7" t="e">
        <f>COUNTIFS(Sta!$A:$A,$A277,Sta!$Q:$Q,"&gt;0.5")/$B277</f>
        <v>#DIV/0!</v>
      </c>
      <c r="G277" s="7" t="e">
        <f>COUNTIFS(Sta!$B:$B,$A277,Sta!$Q:$Q,"&gt;0.5")/$C277</f>
        <v>#DIV/0!</v>
      </c>
      <c r="H277" s="12" t="e">
        <f>(COUNTIFS(Sta!$A:$A,$A277,Sta!$Q:$Q,"&gt;1.5") +COUNTIFS(Sta!$B:$B,$A277,Sta!$Q:$Q,"&gt;1.5"))/$D277</f>
        <v>#DIV/0!</v>
      </c>
      <c r="I277" s="7" t="e">
        <f>COUNTIFS(Sta!$A:$A,$A277,Sta!$Q:$Q,"&gt;1.5")/$B277</f>
        <v>#DIV/0!</v>
      </c>
      <c r="J277" s="7" t="e">
        <f>COUNTIFS(Sta!$B:$B,$A277,Sta!$Q:$Q,"&gt;1.5")/$C277</f>
        <v>#DIV/0!</v>
      </c>
      <c r="K277" s="12" t="e">
        <f>(COUNTIFS(Sta!$A:$A,$A277,Sta!$M:$M,"&gt;0.5") +COUNTIFS(Sta!$B:$B,$A277,Sta!$O:$O,"&gt;0.5"))/$D277</f>
        <v>#DIV/0!</v>
      </c>
      <c r="L277" s="7" t="e">
        <f>COUNTIFS(Sta!$A:$A,$A277,Sta!$M:$M,"&gt;0.5")/$B277</f>
        <v>#DIV/0!</v>
      </c>
      <c r="M277" s="7" t="e">
        <f>COUNTIFS(Sta!$B:$B,$A277,Sta!$O:$O,"&gt;0.5")/$C277</f>
        <v>#DIV/0!</v>
      </c>
      <c r="N277" s="12" t="e">
        <f>(COUNTIFS(Sta!$A:$A,$A277,Sta!$M:$M,"&gt;1.5") +COUNTIFS(Sta!$B:$B,$A277,Sta!$O:$O,"&gt;1.5"))/$D277</f>
        <v>#DIV/0!</v>
      </c>
      <c r="O277" s="7" t="e">
        <f>COUNTIFS(Sta!$A:$A,$A277,Sta!$M:$M,"&gt;1.5")/$B277</f>
        <v>#DIV/0!</v>
      </c>
      <c r="P277" s="7" t="e">
        <f>COUNTIFS(Sta!$B:$B,$A277,Sta!$O:$O,"&gt;1.5")/$C277</f>
        <v>#DIV/0!</v>
      </c>
      <c r="Q277" s="12" t="e">
        <f>(COUNTIFS(Sta!$A:$A,$A277,Sta!$N:$N,"&gt;0.5") +COUNTIFS(Sta!$B:$B,$A277,Sta!$P:$P,"&gt;0.5"))/$D277</f>
        <v>#DIV/0!</v>
      </c>
      <c r="R277" s="7" t="e">
        <f>COUNTIFS(Sta!$A:$A,$A277,Sta!$N:$N,"&gt;0.5")/$B277</f>
        <v>#DIV/0!</v>
      </c>
      <c r="S277" s="7" t="e">
        <f>COUNTIFS(Sta!$B:$B,$A277,Sta!$P:$P,"&gt;0.5")/$C277</f>
        <v>#DIV/0!</v>
      </c>
      <c r="T277" s="12" t="e">
        <f>(COUNTIFS(Sta!$A:$A,$A277,Sta!$N:$N,"&gt;1.5") +COUNTIFS(Sta!$B:$B,$A277,Sta!$P:$P,"&gt;1.5"))/$D277</f>
        <v>#DIV/0!</v>
      </c>
      <c r="U277" s="7" t="e">
        <f>COUNTIFS(Sta!$A:$A,$A277,Sta!$N:$N,"&gt;1.5")/$B277</f>
        <v>#DIV/0!</v>
      </c>
      <c r="V277" s="7" t="e">
        <f>COUNTIFS(Sta!$B:$B,$A277,Sta!$P:$P,"&gt;1.5")/$C277</f>
        <v>#DIV/0!</v>
      </c>
    </row>
    <row r="278" spans="1:22" x14ac:dyDescent="0.3">
      <c r="A278" t="s">
        <v>454</v>
      </c>
      <c r="B278" s="9">
        <f>COUNTIF(Sta!A:A,A278)</f>
        <v>12</v>
      </c>
      <c r="C278" s="4">
        <f>COUNTIF(Sta!B:B,A278)</f>
        <v>8</v>
      </c>
      <c r="D278" s="4">
        <f t="shared" si="9"/>
        <v>20</v>
      </c>
      <c r="E278" s="12">
        <f>(COUNTIFS(Sta!$A:$A,$A278,Sta!$Q:$Q,"&gt;0.5") +COUNTIFS(Sta!$B:$B,$A278,Sta!$Q:$Q,"&gt;0.5"))/$D278</f>
        <v>0.7</v>
      </c>
      <c r="F278" s="7">
        <f>COUNTIFS(Sta!$A:$A,$A278,Sta!$Q:$Q,"&gt;0.5")/$B278</f>
        <v>0.58333333333333337</v>
      </c>
      <c r="G278" s="7">
        <f>COUNTIFS(Sta!$B:$B,$A278,Sta!$Q:$Q,"&gt;0.5")/$C278</f>
        <v>0.875</v>
      </c>
      <c r="H278" s="12">
        <f>(COUNTIFS(Sta!$A:$A,$A278,Sta!$Q:$Q,"&gt;1.5") +COUNTIFS(Sta!$B:$B,$A278,Sta!$Q:$Q,"&gt;1.5"))/$D278</f>
        <v>0.35</v>
      </c>
      <c r="I278" s="7">
        <f>COUNTIFS(Sta!$A:$A,$A278,Sta!$Q:$Q,"&gt;1.5")/$B278</f>
        <v>0.25</v>
      </c>
      <c r="J278" s="7">
        <f>COUNTIFS(Sta!$B:$B,$A278,Sta!$Q:$Q,"&gt;1.5")/$C278</f>
        <v>0.5</v>
      </c>
      <c r="K278" s="12">
        <f>(COUNTIFS(Sta!$A:$A,$A278,Sta!$M:$M,"&gt;0.5") +COUNTIFS(Sta!$B:$B,$A278,Sta!$O:$O,"&gt;0.5"))/$D278</f>
        <v>0.6</v>
      </c>
      <c r="L278" s="7">
        <f>COUNTIFS(Sta!$A:$A,$A278,Sta!$M:$M,"&gt;0.5")/$B278</f>
        <v>0.5</v>
      </c>
      <c r="M278" s="7">
        <f>COUNTIFS(Sta!$B:$B,$A278,Sta!$O:$O,"&gt;0.5")/$C278</f>
        <v>0.75</v>
      </c>
      <c r="N278" s="12">
        <f>(COUNTIFS(Sta!$A:$A,$A278,Sta!$M:$M,"&gt;1.5") +COUNTIFS(Sta!$B:$B,$A278,Sta!$O:$O,"&gt;1.5"))/$D278</f>
        <v>0.2</v>
      </c>
      <c r="O278" s="7">
        <f>COUNTIFS(Sta!$A:$A,$A278,Sta!$M:$M,"&gt;1.5")/$B278</f>
        <v>8.3333333333333329E-2</v>
      </c>
      <c r="P278" s="7">
        <f>COUNTIFS(Sta!$B:$B,$A278,Sta!$O:$O,"&gt;1.5")/$C278</f>
        <v>0.375</v>
      </c>
      <c r="Q278" s="12">
        <f>(COUNTIFS(Sta!$A:$A,$A278,Sta!$N:$N,"&gt;0.5") +COUNTIFS(Sta!$B:$B,$A278,Sta!$P:$P,"&gt;0.5"))/$D278</f>
        <v>0.35</v>
      </c>
      <c r="R278" s="7">
        <f>COUNTIFS(Sta!$A:$A,$A278,Sta!$N:$N,"&gt;0.5")/$B278</f>
        <v>0.33333333333333331</v>
      </c>
      <c r="S278" s="7">
        <f>COUNTIFS(Sta!$B:$B,$A278,Sta!$P:$P,"&gt;0.5")/$C278</f>
        <v>0.375</v>
      </c>
      <c r="T278" s="12">
        <f>(COUNTIFS(Sta!$A:$A,$A278,Sta!$N:$N,"&gt;1.5") +COUNTIFS(Sta!$B:$B,$A278,Sta!$P:$P,"&gt;1.5"))/$D278</f>
        <v>0</v>
      </c>
      <c r="U278" s="7">
        <f>COUNTIFS(Sta!$A:$A,$A278,Sta!$N:$N,"&gt;1.5")/$B278</f>
        <v>0</v>
      </c>
      <c r="V278" s="7">
        <f>COUNTIFS(Sta!$B:$B,$A278,Sta!$P:$P,"&gt;1.5")/$C278</f>
        <v>0</v>
      </c>
    </row>
    <row r="279" spans="1:22" x14ac:dyDescent="0.3">
      <c r="A279" t="s">
        <v>708</v>
      </c>
      <c r="B279" s="9">
        <f>COUNTIF(Sta!A:A,A279)</f>
        <v>0</v>
      </c>
      <c r="C279" s="4">
        <f>COUNTIF(Sta!B:B,A279)</f>
        <v>0</v>
      </c>
      <c r="D279" s="4">
        <f t="shared" si="9"/>
        <v>0</v>
      </c>
      <c r="E279" s="12" t="e">
        <f>(COUNTIFS(Sta!$A:$A,$A279,Sta!$Q:$Q,"&gt;0.5") +COUNTIFS(Sta!$B:$B,$A279,Sta!$Q:$Q,"&gt;0.5"))/$D279</f>
        <v>#DIV/0!</v>
      </c>
      <c r="F279" s="7" t="e">
        <f>COUNTIFS(Sta!$A:$A,$A279,Sta!$Q:$Q,"&gt;0.5")/$B279</f>
        <v>#DIV/0!</v>
      </c>
      <c r="G279" s="7" t="e">
        <f>COUNTIFS(Sta!$B:$B,$A279,Sta!$Q:$Q,"&gt;0.5")/$C279</f>
        <v>#DIV/0!</v>
      </c>
      <c r="H279" s="12" t="e">
        <f>(COUNTIFS(Sta!$A:$A,$A279,Sta!$Q:$Q,"&gt;1.5") +COUNTIFS(Sta!$B:$B,$A279,Sta!$Q:$Q,"&gt;1.5"))/$D279</f>
        <v>#DIV/0!</v>
      </c>
      <c r="I279" s="7" t="e">
        <f>COUNTIFS(Sta!$A:$A,$A279,Sta!$Q:$Q,"&gt;1.5")/$B279</f>
        <v>#DIV/0!</v>
      </c>
      <c r="J279" s="7" t="e">
        <f>COUNTIFS(Sta!$B:$B,$A279,Sta!$Q:$Q,"&gt;1.5")/$C279</f>
        <v>#DIV/0!</v>
      </c>
      <c r="K279" s="12" t="e">
        <f>(COUNTIFS(Sta!$A:$A,$A279,Sta!$M:$M,"&gt;0.5") +COUNTIFS(Sta!$B:$B,$A279,Sta!$O:$O,"&gt;0.5"))/$D279</f>
        <v>#DIV/0!</v>
      </c>
      <c r="L279" s="7" t="e">
        <f>COUNTIFS(Sta!$A:$A,$A279,Sta!$M:$M,"&gt;0.5")/$B279</f>
        <v>#DIV/0!</v>
      </c>
      <c r="M279" s="7" t="e">
        <f>COUNTIFS(Sta!$B:$B,$A279,Sta!$O:$O,"&gt;0.5")/$C279</f>
        <v>#DIV/0!</v>
      </c>
      <c r="N279" s="12" t="e">
        <f>(COUNTIFS(Sta!$A:$A,$A279,Sta!$M:$M,"&gt;1.5") +COUNTIFS(Sta!$B:$B,$A279,Sta!$O:$O,"&gt;1.5"))/$D279</f>
        <v>#DIV/0!</v>
      </c>
      <c r="O279" s="7" t="e">
        <f>COUNTIFS(Sta!$A:$A,$A279,Sta!$M:$M,"&gt;1.5")/$B279</f>
        <v>#DIV/0!</v>
      </c>
      <c r="P279" s="7" t="e">
        <f>COUNTIFS(Sta!$B:$B,$A279,Sta!$O:$O,"&gt;1.5")/$C279</f>
        <v>#DIV/0!</v>
      </c>
      <c r="Q279" s="12" t="e">
        <f>(COUNTIFS(Sta!$A:$A,$A279,Sta!$N:$N,"&gt;0.5") +COUNTIFS(Sta!$B:$B,$A279,Sta!$P:$P,"&gt;0.5"))/$D279</f>
        <v>#DIV/0!</v>
      </c>
      <c r="R279" s="7" t="e">
        <f>COUNTIFS(Sta!$A:$A,$A279,Sta!$N:$N,"&gt;0.5")/$B279</f>
        <v>#DIV/0!</v>
      </c>
      <c r="S279" s="7" t="e">
        <f>COUNTIFS(Sta!$B:$B,$A279,Sta!$P:$P,"&gt;0.5")/$C279</f>
        <v>#DIV/0!</v>
      </c>
      <c r="T279" s="12" t="e">
        <f>(COUNTIFS(Sta!$A:$A,$A279,Sta!$N:$N,"&gt;1.5") +COUNTIFS(Sta!$B:$B,$A279,Sta!$P:$P,"&gt;1.5"))/$D279</f>
        <v>#DIV/0!</v>
      </c>
      <c r="U279" s="7" t="e">
        <f>COUNTIFS(Sta!$A:$A,$A279,Sta!$N:$N,"&gt;1.5")/$B279</f>
        <v>#DIV/0!</v>
      </c>
      <c r="V279" s="7" t="e">
        <f>COUNTIFS(Sta!$B:$B,$A279,Sta!$P:$P,"&gt;1.5")/$C279</f>
        <v>#DIV/0!</v>
      </c>
    </row>
    <row r="280" spans="1:22" x14ac:dyDescent="0.3">
      <c r="A280" t="s">
        <v>421</v>
      </c>
      <c r="B280" s="9">
        <f>COUNTIF(Sta!A:A,A280)</f>
        <v>1</v>
      </c>
      <c r="C280" s="4">
        <f>COUNTIF(Sta!B:B,A280)</f>
        <v>1</v>
      </c>
      <c r="D280" s="4">
        <f t="shared" si="9"/>
        <v>2</v>
      </c>
      <c r="E280" s="12">
        <f>(COUNTIFS(Sta!$A:$A,$A280,Sta!$Q:$Q,"&gt;0.5") +COUNTIFS(Sta!$B:$B,$A280,Sta!$Q:$Q,"&gt;0.5"))/$D280</f>
        <v>1</v>
      </c>
      <c r="F280" s="7">
        <f>COUNTIFS(Sta!$A:$A,$A280,Sta!$Q:$Q,"&gt;0.5")/$B280</f>
        <v>1</v>
      </c>
      <c r="G280" s="7">
        <f>COUNTIFS(Sta!$B:$B,$A280,Sta!$Q:$Q,"&gt;0.5")/$C280</f>
        <v>1</v>
      </c>
      <c r="H280" s="12">
        <f>(COUNTIFS(Sta!$A:$A,$A280,Sta!$Q:$Q,"&gt;1.5") +COUNTIFS(Sta!$B:$B,$A280,Sta!$Q:$Q,"&gt;1.5"))/$D280</f>
        <v>0.5</v>
      </c>
      <c r="I280" s="7">
        <f>COUNTIFS(Sta!$A:$A,$A280,Sta!$Q:$Q,"&gt;1.5")/$B280</f>
        <v>1</v>
      </c>
      <c r="J280" s="7">
        <f>COUNTIFS(Sta!$B:$B,$A280,Sta!$Q:$Q,"&gt;1.5")/$C280</f>
        <v>0</v>
      </c>
      <c r="K280" s="12">
        <f>(COUNTIFS(Sta!$A:$A,$A280,Sta!$M:$M,"&gt;0.5") +COUNTIFS(Sta!$B:$B,$A280,Sta!$O:$O,"&gt;0.5"))/$D280</f>
        <v>0.5</v>
      </c>
      <c r="L280" s="7">
        <f>COUNTIFS(Sta!$A:$A,$A280,Sta!$M:$M,"&gt;0.5")/$B280</f>
        <v>1</v>
      </c>
      <c r="M280" s="7">
        <f>COUNTIFS(Sta!$B:$B,$A280,Sta!$O:$O,"&gt;0.5")/$C280</f>
        <v>0</v>
      </c>
      <c r="N280" s="12">
        <f>(COUNTIFS(Sta!$A:$A,$A280,Sta!$M:$M,"&gt;1.5") +COUNTIFS(Sta!$B:$B,$A280,Sta!$O:$O,"&gt;1.5"))/$D280</f>
        <v>0</v>
      </c>
      <c r="O280" s="7">
        <f>COUNTIFS(Sta!$A:$A,$A280,Sta!$M:$M,"&gt;1.5")/$B280</f>
        <v>0</v>
      </c>
      <c r="P280" s="7">
        <f>COUNTIFS(Sta!$B:$B,$A280,Sta!$O:$O,"&gt;1.5")/$C280</f>
        <v>0</v>
      </c>
      <c r="Q280" s="12">
        <f>(COUNTIFS(Sta!$A:$A,$A280,Sta!$N:$N,"&gt;0.5") +COUNTIFS(Sta!$B:$B,$A280,Sta!$P:$P,"&gt;0.5"))/$D280</f>
        <v>1</v>
      </c>
      <c r="R280" s="7">
        <f>COUNTIFS(Sta!$A:$A,$A280,Sta!$N:$N,"&gt;0.5")/$B280</f>
        <v>1</v>
      </c>
      <c r="S280" s="7">
        <f>COUNTIFS(Sta!$B:$B,$A280,Sta!$P:$P,"&gt;0.5")/$C280</f>
        <v>1</v>
      </c>
      <c r="T280" s="12">
        <f>(COUNTIFS(Sta!$A:$A,$A280,Sta!$N:$N,"&gt;1.5") +COUNTIFS(Sta!$B:$B,$A280,Sta!$P:$P,"&gt;1.5"))/$D280</f>
        <v>0</v>
      </c>
      <c r="U280" s="7">
        <f>COUNTIFS(Sta!$A:$A,$A280,Sta!$N:$N,"&gt;1.5")/$B280</f>
        <v>0</v>
      </c>
      <c r="V280" s="7">
        <f>COUNTIFS(Sta!$B:$B,$A280,Sta!$P:$P,"&gt;1.5")/$C280</f>
        <v>0</v>
      </c>
    </row>
    <row r="281" spans="1:22" x14ac:dyDescent="0.3">
      <c r="A281" t="s">
        <v>521</v>
      </c>
      <c r="B281" s="9">
        <f>COUNTIF(Sta!A:A,A281)</f>
        <v>2</v>
      </c>
      <c r="C281" s="4">
        <f>COUNTIF(Sta!B:B,A281)</f>
        <v>3</v>
      </c>
      <c r="D281" s="4">
        <f t="shared" si="9"/>
        <v>5</v>
      </c>
      <c r="E281" s="12">
        <f>(COUNTIFS(Sta!$A:$A,$A281,Sta!$Q:$Q,"&gt;0.5") +COUNTIFS(Sta!$B:$B,$A281,Sta!$Q:$Q,"&gt;0.5"))/$D281</f>
        <v>1</v>
      </c>
      <c r="F281" s="7">
        <f>COUNTIFS(Sta!$A:$A,$A281,Sta!$Q:$Q,"&gt;0.5")/$B281</f>
        <v>1</v>
      </c>
      <c r="G281" s="7">
        <f>COUNTIFS(Sta!$B:$B,$A281,Sta!$Q:$Q,"&gt;0.5")/$C281</f>
        <v>1</v>
      </c>
      <c r="H281" s="12">
        <f>(COUNTIFS(Sta!$A:$A,$A281,Sta!$Q:$Q,"&gt;1.5") +COUNTIFS(Sta!$B:$B,$A281,Sta!$Q:$Q,"&gt;1.5"))/$D281</f>
        <v>1</v>
      </c>
      <c r="I281" s="7">
        <f>COUNTIFS(Sta!$A:$A,$A281,Sta!$Q:$Q,"&gt;1.5")/$B281</f>
        <v>1</v>
      </c>
      <c r="J281" s="7">
        <f>COUNTIFS(Sta!$B:$B,$A281,Sta!$Q:$Q,"&gt;1.5")/$C281</f>
        <v>1</v>
      </c>
      <c r="K281" s="12">
        <f>(COUNTIFS(Sta!$A:$A,$A281,Sta!$M:$M,"&gt;0.5") +COUNTIFS(Sta!$B:$B,$A281,Sta!$O:$O,"&gt;0.5"))/$D281</f>
        <v>1</v>
      </c>
      <c r="L281" s="7">
        <f>COUNTIFS(Sta!$A:$A,$A281,Sta!$M:$M,"&gt;0.5")/$B281</f>
        <v>1</v>
      </c>
      <c r="M281" s="7">
        <f>COUNTIFS(Sta!$B:$B,$A281,Sta!$O:$O,"&gt;0.5")/$C281</f>
        <v>1</v>
      </c>
      <c r="N281" s="12">
        <f>(COUNTIFS(Sta!$A:$A,$A281,Sta!$M:$M,"&gt;1.5") +COUNTIFS(Sta!$B:$B,$A281,Sta!$O:$O,"&gt;1.5"))/$D281</f>
        <v>0.6</v>
      </c>
      <c r="O281" s="7">
        <f>COUNTIFS(Sta!$A:$A,$A281,Sta!$M:$M,"&gt;1.5")/$B281</f>
        <v>0.5</v>
      </c>
      <c r="P281" s="7">
        <f>COUNTIFS(Sta!$B:$B,$A281,Sta!$O:$O,"&gt;1.5")/$C281</f>
        <v>0.66666666666666663</v>
      </c>
      <c r="Q281" s="12">
        <f>(COUNTIFS(Sta!$A:$A,$A281,Sta!$N:$N,"&gt;0.5") +COUNTIFS(Sta!$B:$B,$A281,Sta!$P:$P,"&gt;0.5"))/$D281</f>
        <v>0.4</v>
      </c>
      <c r="R281" s="7">
        <f>COUNTIFS(Sta!$A:$A,$A281,Sta!$N:$N,"&gt;0.5")/$B281</f>
        <v>0.5</v>
      </c>
      <c r="S281" s="7">
        <f>COUNTIFS(Sta!$B:$B,$A281,Sta!$P:$P,"&gt;0.5")/$C281</f>
        <v>0.33333333333333331</v>
      </c>
      <c r="T281" s="12">
        <f>(COUNTIFS(Sta!$A:$A,$A281,Sta!$N:$N,"&gt;1.5") +COUNTIFS(Sta!$B:$B,$A281,Sta!$P:$P,"&gt;1.5"))/$D281</f>
        <v>0</v>
      </c>
      <c r="U281" s="7">
        <f>COUNTIFS(Sta!$A:$A,$A281,Sta!$N:$N,"&gt;1.5")/$B281</f>
        <v>0</v>
      </c>
      <c r="V281" s="7">
        <f>COUNTIFS(Sta!$B:$B,$A281,Sta!$P:$P,"&gt;1.5")/$C281</f>
        <v>0</v>
      </c>
    </row>
    <row r="282" spans="1:22" x14ac:dyDescent="0.3">
      <c r="A282" t="s">
        <v>322</v>
      </c>
      <c r="B282" s="9">
        <f>COUNTIF(Sta!A:A,A282)</f>
        <v>0</v>
      </c>
      <c r="C282" s="4">
        <f>COUNTIF(Sta!B:B,A282)</f>
        <v>0</v>
      </c>
      <c r="D282" s="4">
        <f t="shared" si="9"/>
        <v>0</v>
      </c>
      <c r="E282" s="12" t="e">
        <f>(COUNTIFS(Sta!$A:$A,$A282,Sta!$Q:$Q,"&gt;0.5") +COUNTIFS(Sta!$B:$B,$A282,Sta!$Q:$Q,"&gt;0.5"))/$D282</f>
        <v>#DIV/0!</v>
      </c>
      <c r="F282" s="7" t="e">
        <f>COUNTIFS(Sta!$A:$A,$A282,Sta!$Q:$Q,"&gt;0.5")/$B282</f>
        <v>#DIV/0!</v>
      </c>
      <c r="G282" s="7" t="e">
        <f>COUNTIFS(Sta!$B:$B,$A282,Sta!$Q:$Q,"&gt;0.5")/$C282</f>
        <v>#DIV/0!</v>
      </c>
      <c r="H282" s="12" t="e">
        <f>(COUNTIFS(Sta!$A:$A,$A282,Sta!$Q:$Q,"&gt;1.5") +COUNTIFS(Sta!$B:$B,$A282,Sta!$Q:$Q,"&gt;1.5"))/$D282</f>
        <v>#DIV/0!</v>
      </c>
      <c r="I282" s="7" t="e">
        <f>COUNTIFS(Sta!$A:$A,$A282,Sta!$Q:$Q,"&gt;1.5")/$B282</f>
        <v>#DIV/0!</v>
      </c>
      <c r="J282" s="7" t="e">
        <f>COUNTIFS(Sta!$B:$B,$A282,Sta!$Q:$Q,"&gt;1.5")/$C282</f>
        <v>#DIV/0!</v>
      </c>
      <c r="K282" s="12" t="e">
        <f>(COUNTIFS(Sta!$A:$A,$A282,Sta!$M:$M,"&gt;0.5") +COUNTIFS(Sta!$B:$B,$A282,Sta!$O:$O,"&gt;0.5"))/$D282</f>
        <v>#DIV/0!</v>
      </c>
      <c r="L282" s="7" t="e">
        <f>COUNTIFS(Sta!$A:$A,$A282,Sta!$M:$M,"&gt;0.5")/$B282</f>
        <v>#DIV/0!</v>
      </c>
      <c r="M282" s="7" t="e">
        <f>COUNTIFS(Sta!$B:$B,$A282,Sta!$O:$O,"&gt;0.5")/$C282</f>
        <v>#DIV/0!</v>
      </c>
      <c r="N282" s="12" t="e">
        <f>(COUNTIFS(Sta!$A:$A,$A282,Sta!$M:$M,"&gt;1.5") +COUNTIFS(Sta!$B:$B,$A282,Sta!$O:$O,"&gt;1.5"))/$D282</f>
        <v>#DIV/0!</v>
      </c>
      <c r="O282" s="7" t="e">
        <f>COUNTIFS(Sta!$A:$A,$A282,Sta!$M:$M,"&gt;1.5")/$B282</f>
        <v>#DIV/0!</v>
      </c>
      <c r="P282" s="7" t="e">
        <f>COUNTIFS(Sta!$B:$B,$A282,Sta!$O:$O,"&gt;1.5")/$C282</f>
        <v>#DIV/0!</v>
      </c>
      <c r="Q282" s="12" t="e">
        <f>(COUNTIFS(Sta!$A:$A,$A282,Sta!$N:$N,"&gt;0.5") +COUNTIFS(Sta!$B:$B,$A282,Sta!$P:$P,"&gt;0.5"))/$D282</f>
        <v>#DIV/0!</v>
      </c>
      <c r="R282" s="7" t="e">
        <f>COUNTIFS(Sta!$A:$A,$A282,Sta!$N:$N,"&gt;0.5")/$B282</f>
        <v>#DIV/0!</v>
      </c>
      <c r="S282" s="7" t="e">
        <f>COUNTIFS(Sta!$B:$B,$A282,Sta!$P:$P,"&gt;0.5")/$C282</f>
        <v>#DIV/0!</v>
      </c>
      <c r="T282" s="12" t="e">
        <f>(COUNTIFS(Sta!$A:$A,$A282,Sta!$N:$N,"&gt;1.5") +COUNTIFS(Sta!$B:$B,$A282,Sta!$P:$P,"&gt;1.5"))/$D282</f>
        <v>#DIV/0!</v>
      </c>
      <c r="U282" s="7" t="e">
        <f>COUNTIFS(Sta!$A:$A,$A282,Sta!$N:$N,"&gt;1.5")/$B282</f>
        <v>#DIV/0!</v>
      </c>
      <c r="V282" s="7" t="e">
        <f>COUNTIFS(Sta!$B:$B,$A282,Sta!$P:$P,"&gt;1.5")/$C282</f>
        <v>#DIV/0!</v>
      </c>
    </row>
    <row r="283" spans="1:22" x14ac:dyDescent="0.3">
      <c r="A283" t="s">
        <v>710</v>
      </c>
      <c r="B283" s="9">
        <f>COUNTIF(Sta!A:A,A283)</f>
        <v>0</v>
      </c>
      <c r="C283" s="4">
        <f>COUNTIF(Sta!B:B,A283)</f>
        <v>0</v>
      </c>
      <c r="D283" s="4">
        <f t="shared" si="9"/>
        <v>0</v>
      </c>
      <c r="E283" s="12" t="e">
        <f>(COUNTIFS(Sta!$A:$A,$A283,Sta!$Q:$Q,"&gt;0.5") +COUNTIFS(Sta!$B:$B,$A283,Sta!$Q:$Q,"&gt;0.5"))/$D283</f>
        <v>#DIV/0!</v>
      </c>
      <c r="F283" s="7" t="e">
        <f>COUNTIFS(Sta!$A:$A,$A283,Sta!$Q:$Q,"&gt;0.5")/$B283</f>
        <v>#DIV/0!</v>
      </c>
      <c r="G283" s="7" t="e">
        <f>COUNTIFS(Sta!$B:$B,$A283,Sta!$Q:$Q,"&gt;0.5")/$C283</f>
        <v>#DIV/0!</v>
      </c>
      <c r="H283" s="12" t="e">
        <f>(COUNTIFS(Sta!$A:$A,$A283,Sta!$Q:$Q,"&gt;1.5") +COUNTIFS(Sta!$B:$B,$A283,Sta!$Q:$Q,"&gt;1.5"))/$D283</f>
        <v>#DIV/0!</v>
      </c>
      <c r="I283" s="7" t="e">
        <f>COUNTIFS(Sta!$A:$A,$A283,Sta!$Q:$Q,"&gt;1.5")/$B283</f>
        <v>#DIV/0!</v>
      </c>
      <c r="J283" s="7" t="e">
        <f>COUNTIFS(Sta!$B:$B,$A283,Sta!$Q:$Q,"&gt;1.5")/$C283</f>
        <v>#DIV/0!</v>
      </c>
      <c r="K283" s="12" t="e">
        <f>(COUNTIFS(Sta!$A:$A,$A283,Sta!$M:$M,"&gt;0.5") +COUNTIFS(Sta!$B:$B,$A283,Sta!$O:$O,"&gt;0.5"))/$D283</f>
        <v>#DIV/0!</v>
      </c>
      <c r="L283" s="7" t="e">
        <f>COUNTIFS(Sta!$A:$A,$A283,Sta!$M:$M,"&gt;0.5")/$B283</f>
        <v>#DIV/0!</v>
      </c>
      <c r="M283" s="7" t="e">
        <f>COUNTIFS(Sta!$B:$B,$A283,Sta!$O:$O,"&gt;0.5")/$C283</f>
        <v>#DIV/0!</v>
      </c>
      <c r="N283" s="12" t="e">
        <f>(COUNTIFS(Sta!$A:$A,$A283,Sta!$M:$M,"&gt;1.5") +COUNTIFS(Sta!$B:$B,$A283,Sta!$O:$O,"&gt;1.5"))/$D283</f>
        <v>#DIV/0!</v>
      </c>
      <c r="O283" s="7" t="e">
        <f>COUNTIFS(Sta!$A:$A,$A283,Sta!$M:$M,"&gt;1.5")/$B283</f>
        <v>#DIV/0!</v>
      </c>
      <c r="P283" s="7" t="e">
        <f>COUNTIFS(Sta!$B:$B,$A283,Sta!$O:$O,"&gt;1.5")/$C283</f>
        <v>#DIV/0!</v>
      </c>
      <c r="Q283" s="12" t="e">
        <f>(COUNTIFS(Sta!$A:$A,$A283,Sta!$N:$N,"&gt;0.5") +COUNTIFS(Sta!$B:$B,$A283,Sta!$P:$P,"&gt;0.5"))/$D283</f>
        <v>#DIV/0!</v>
      </c>
      <c r="R283" s="7" t="e">
        <f>COUNTIFS(Sta!$A:$A,$A283,Sta!$N:$N,"&gt;0.5")/$B283</f>
        <v>#DIV/0!</v>
      </c>
      <c r="S283" s="7" t="e">
        <f>COUNTIFS(Sta!$B:$B,$A283,Sta!$P:$P,"&gt;0.5")/$C283</f>
        <v>#DIV/0!</v>
      </c>
      <c r="T283" s="12" t="e">
        <f>(COUNTIFS(Sta!$A:$A,$A283,Sta!$N:$N,"&gt;1.5") +COUNTIFS(Sta!$B:$B,$A283,Sta!$P:$P,"&gt;1.5"))/$D283</f>
        <v>#DIV/0!</v>
      </c>
      <c r="U283" s="7" t="e">
        <f>COUNTIFS(Sta!$A:$A,$A283,Sta!$N:$N,"&gt;1.5")/$B283</f>
        <v>#DIV/0!</v>
      </c>
      <c r="V283" s="7" t="e">
        <f>COUNTIFS(Sta!$B:$B,$A283,Sta!$P:$P,"&gt;1.5")/$C283</f>
        <v>#DIV/0!</v>
      </c>
    </row>
    <row r="284" spans="1:22" x14ac:dyDescent="0.3">
      <c r="A284" t="s">
        <v>583</v>
      </c>
      <c r="B284" s="9">
        <f>COUNTIF(Sta!A:A,A284)</f>
        <v>1</v>
      </c>
      <c r="C284" s="4">
        <f>COUNTIF(Sta!B:B,A284)</f>
        <v>2</v>
      </c>
      <c r="D284" s="4">
        <f t="shared" si="9"/>
        <v>3</v>
      </c>
      <c r="E284" s="12">
        <f>(COUNTIFS(Sta!$A:$A,$A284,Sta!$Q:$Q,"&gt;0.5") +COUNTIFS(Sta!$B:$B,$A284,Sta!$Q:$Q,"&gt;0.5"))/$D284</f>
        <v>1</v>
      </c>
      <c r="F284" s="7">
        <f>COUNTIFS(Sta!$A:$A,$A284,Sta!$Q:$Q,"&gt;0.5")/$B284</f>
        <v>1</v>
      </c>
      <c r="G284" s="7">
        <f>COUNTIFS(Sta!$B:$B,$A284,Sta!$Q:$Q,"&gt;0.5")/$C284</f>
        <v>1</v>
      </c>
      <c r="H284" s="12">
        <f>(COUNTIFS(Sta!$A:$A,$A284,Sta!$Q:$Q,"&gt;1.5") +COUNTIFS(Sta!$B:$B,$A284,Sta!$Q:$Q,"&gt;1.5"))/$D284</f>
        <v>0.66666666666666663</v>
      </c>
      <c r="I284" s="7">
        <f>COUNTIFS(Sta!$A:$A,$A284,Sta!$Q:$Q,"&gt;1.5")/$B284</f>
        <v>0</v>
      </c>
      <c r="J284" s="7">
        <f>COUNTIFS(Sta!$B:$B,$A284,Sta!$Q:$Q,"&gt;1.5")/$C284</f>
        <v>1</v>
      </c>
      <c r="K284" s="12">
        <f>(COUNTIFS(Sta!$A:$A,$A284,Sta!$M:$M,"&gt;0.5") +COUNTIFS(Sta!$B:$B,$A284,Sta!$O:$O,"&gt;0.5"))/$D284</f>
        <v>0.66666666666666663</v>
      </c>
      <c r="L284" s="7">
        <f>COUNTIFS(Sta!$A:$A,$A284,Sta!$M:$M,"&gt;0.5")/$B284</f>
        <v>1</v>
      </c>
      <c r="M284" s="7">
        <f>COUNTIFS(Sta!$B:$B,$A284,Sta!$O:$O,"&gt;0.5")/$C284</f>
        <v>0.5</v>
      </c>
      <c r="N284" s="12">
        <f>(COUNTIFS(Sta!$A:$A,$A284,Sta!$M:$M,"&gt;1.5") +COUNTIFS(Sta!$B:$B,$A284,Sta!$O:$O,"&gt;1.5"))/$D284</f>
        <v>0.33333333333333331</v>
      </c>
      <c r="O284" s="7">
        <f>COUNTIFS(Sta!$A:$A,$A284,Sta!$M:$M,"&gt;1.5")/$B284</f>
        <v>0</v>
      </c>
      <c r="P284" s="7">
        <f>COUNTIFS(Sta!$B:$B,$A284,Sta!$O:$O,"&gt;1.5")/$C284</f>
        <v>0.5</v>
      </c>
      <c r="Q284" s="12">
        <f>(COUNTIFS(Sta!$A:$A,$A284,Sta!$N:$N,"&gt;0.5") +COUNTIFS(Sta!$B:$B,$A284,Sta!$P:$P,"&gt;0.5"))/$D284</f>
        <v>0.33333333333333331</v>
      </c>
      <c r="R284" s="7">
        <f>COUNTIFS(Sta!$A:$A,$A284,Sta!$N:$N,"&gt;0.5")/$B284</f>
        <v>0</v>
      </c>
      <c r="S284" s="7">
        <f>COUNTIFS(Sta!$B:$B,$A284,Sta!$P:$P,"&gt;0.5")/$C284</f>
        <v>0.5</v>
      </c>
      <c r="T284" s="12">
        <f>(COUNTIFS(Sta!$A:$A,$A284,Sta!$N:$N,"&gt;1.5") +COUNTIFS(Sta!$B:$B,$A284,Sta!$P:$P,"&gt;1.5"))/$D284</f>
        <v>0.33333333333333331</v>
      </c>
      <c r="U284" s="7">
        <f>COUNTIFS(Sta!$A:$A,$A284,Sta!$N:$N,"&gt;1.5")/$B284</f>
        <v>0</v>
      </c>
      <c r="V284" s="7">
        <f>COUNTIFS(Sta!$B:$B,$A284,Sta!$P:$P,"&gt;1.5")/$C284</f>
        <v>0.5</v>
      </c>
    </row>
    <row r="285" spans="1:22" x14ac:dyDescent="0.3">
      <c r="A285" t="s">
        <v>680</v>
      </c>
      <c r="B285" s="9">
        <f>COUNTIF(Sta!A:A,A285)</f>
        <v>9</v>
      </c>
      <c r="C285" s="4">
        <f>COUNTIF(Sta!B:B,A285)</f>
        <v>10</v>
      </c>
      <c r="D285" s="4">
        <f t="shared" si="9"/>
        <v>19</v>
      </c>
      <c r="E285" s="12">
        <f>(COUNTIFS(Sta!$A:$A,$A285,Sta!$Q:$Q,"&gt;0.5") +COUNTIFS(Sta!$B:$B,$A285,Sta!$Q:$Q,"&gt;0.5"))/$D285</f>
        <v>0.84210526315789469</v>
      </c>
      <c r="F285" s="7">
        <f>COUNTIFS(Sta!$A:$A,$A285,Sta!$Q:$Q,"&gt;0.5")/$B285</f>
        <v>0.88888888888888884</v>
      </c>
      <c r="G285" s="7">
        <f>COUNTIFS(Sta!$B:$B,$A285,Sta!$Q:$Q,"&gt;0.5")/$C285</f>
        <v>0.8</v>
      </c>
      <c r="H285" s="12">
        <f>(COUNTIFS(Sta!$A:$A,$A285,Sta!$Q:$Q,"&gt;1.5") +COUNTIFS(Sta!$B:$B,$A285,Sta!$Q:$Q,"&gt;1.5"))/$D285</f>
        <v>0.57894736842105265</v>
      </c>
      <c r="I285" s="7">
        <f>COUNTIFS(Sta!$A:$A,$A285,Sta!$Q:$Q,"&gt;1.5")/$B285</f>
        <v>0.55555555555555558</v>
      </c>
      <c r="J285" s="7">
        <f>COUNTIFS(Sta!$B:$B,$A285,Sta!$Q:$Q,"&gt;1.5")/$C285</f>
        <v>0.6</v>
      </c>
      <c r="K285" s="12">
        <f>(COUNTIFS(Sta!$A:$A,$A285,Sta!$M:$M,"&gt;0.5") +COUNTIFS(Sta!$B:$B,$A285,Sta!$O:$O,"&gt;0.5"))/$D285</f>
        <v>0.36842105263157893</v>
      </c>
      <c r="L285" s="7">
        <f>COUNTIFS(Sta!$A:$A,$A285,Sta!$M:$M,"&gt;0.5")/$B285</f>
        <v>0.44444444444444442</v>
      </c>
      <c r="M285" s="7">
        <f>COUNTIFS(Sta!$B:$B,$A285,Sta!$O:$O,"&gt;0.5")/$C285</f>
        <v>0.3</v>
      </c>
      <c r="N285" s="12">
        <f>(COUNTIFS(Sta!$A:$A,$A285,Sta!$M:$M,"&gt;1.5") +COUNTIFS(Sta!$B:$B,$A285,Sta!$O:$O,"&gt;1.5"))/$D285</f>
        <v>0.10526315789473684</v>
      </c>
      <c r="O285" s="7">
        <f>COUNTIFS(Sta!$A:$A,$A285,Sta!$M:$M,"&gt;1.5")/$B285</f>
        <v>0.1111111111111111</v>
      </c>
      <c r="P285" s="7">
        <f>COUNTIFS(Sta!$B:$B,$A285,Sta!$O:$O,"&gt;1.5")/$C285</f>
        <v>0.1</v>
      </c>
      <c r="Q285" s="12">
        <f>(COUNTIFS(Sta!$A:$A,$A285,Sta!$N:$N,"&gt;0.5") +COUNTIFS(Sta!$B:$B,$A285,Sta!$P:$P,"&gt;0.5"))/$D285</f>
        <v>0.78947368421052633</v>
      </c>
      <c r="R285" s="7">
        <f>COUNTIFS(Sta!$A:$A,$A285,Sta!$N:$N,"&gt;0.5")/$B285</f>
        <v>0.77777777777777779</v>
      </c>
      <c r="S285" s="7">
        <f>COUNTIFS(Sta!$B:$B,$A285,Sta!$P:$P,"&gt;0.5")/$C285</f>
        <v>0.8</v>
      </c>
      <c r="T285" s="12">
        <f>(COUNTIFS(Sta!$A:$A,$A285,Sta!$N:$N,"&gt;1.5") +COUNTIFS(Sta!$B:$B,$A285,Sta!$P:$P,"&gt;1.5"))/$D285</f>
        <v>0.31578947368421051</v>
      </c>
      <c r="U285" s="7">
        <f>COUNTIFS(Sta!$A:$A,$A285,Sta!$N:$N,"&gt;1.5")/$B285</f>
        <v>0.22222222222222221</v>
      </c>
      <c r="V285" s="7">
        <f>COUNTIFS(Sta!$B:$B,$A285,Sta!$P:$P,"&gt;1.5")/$C285</f>
        <v>0.4</v>
      </c>
    </row>
    <row r="286" spans="1:22" x14ac:dyDescent="0.3">
      <c r="A286" t="s">
        <v>553</v>
      </c>
      <c r="B286" s="9">
        <f>COUNTIF(Sta!A:A,A286)</f>
        <v>2</v>
      </c>
      <c r="C286" s="4">
        <f>COUNTIF(Sta!B:B,A286)</f>
        <v>3</v>
      </c>
      <c r="D286" s="4">
        <f t="shared" si="9"/>
        <v>5</v>
      </c>
      <c r="E286" s="12">
        <f>(COUNTIFS(Sta!$A:$A,$A286,Sta!$Q:$Q,"&gt;0.5") +COUNTIFS(Sta!$B:$B,$A286,Sta!$Q:$Q,"&gt;0.5"))/$D286</f>
        <v>0.6</v>
      </c>
      <c r="F286" s="7">
        <f>COUNTIFS(Sta!$A:$A,$A286,Sta!$Q:$Q,"&gt;0.5")/$B286</f>
        <v>0.5</v>
      </c>
      <c r="G286" s="7">
        <f>COUNTIFS(Sta!$B:$B,$A286,Sta!$Q:$Q,"&gt;0.5")/$C286</f>
        <v>0.66666666666666663</v>
      </c>
      <c r="H286" s="12">
        <f>(COUNTIFS(Sta!$A:$A,$A286,Sta!$Q:$Q,"&gt;1.5") +COUNTIFS(Sta!$B:$B,$A286,Sta!$Q:$Q,"&gt;1.5"))/$D286</f>
        <v>0.4</v>
      </c>
      <c r="I286" s="7">
        <f>COUNTIFS(Sta!$A:$A,$A286,Sta!$Q:$Q,"&gt;1.5")/$B286</f>
        <v>0</v>
      </c>
      <c r="J286" s="7">
        <f>COUNTIFS(Sta!$B:$B,$A286,Sta!$Q:$Q,"&gt;1.5")/$C286</f>
        <v>0.66666666666666663</v>
      </c>
      <c r="K286" s="12">
        <f>(COUNTIFS(Sta!$A:$A,$A286,Sta!$M:$M,"&gt;0.5") +COUNTIFS(Sta!$B:$B,$A286,Sta!$O:$O,"&gt;0.5"))/$D286</f>
        <v>0.6</v>
      </c>
      <c r="L286" s="7">
        <f>COUNTIFS(Sta!$A:$A,$A286,Sta!$M:$M,"&gt;0.5")/$B286</f>
        <v>0.5</v>
      </c>
      <c r="M286" s="7">
        <f>COUNTIFS(Sta!$B:$B,$A286,Sta!$O:$O,"&gt;0.5")/$C286</f>
        <v>0.66666666666666663</v>
      </c>
      <c r="N286" s="12">
        <f>(COUNTIFS(Sta!$A:$A,$A286,Sta!$M:$M,"&gt;1.5") +COUNTIFS(Sta!$B:$B,$A286,Sta!$O:$O,"&gt;1.5"))/$D286</f>
        <v>0.2</v>
      </c>
      <c r="O286" s="7">
        <f>COUNTIFS(Sta!$A:$A,$A286,Sta!$M:$M,"&gt;1.5")/$B286</f>
        <v>0</v>
      </c>
      <c r="P286" s="7">
        <f>COUNTIFS(Sta!$B:$B,$A286,Sta!$O:$O,"&gt;1.5")/$C286</f>
        <v>0.33333333333333331</v>
      </c>
      <c r="Q286" s="12">
        <f>(COUNTIFS(Sta!$A:$A,$A286,Sta!$N:$N,"&gt;0.5") +COUNTIFS(Sta!$B:$B,$A286,Sta!$P:$P,"&gt;0.5"))/$D286</f>
        <v>0.2</v>
      </c>
      <c r="R286" s="7">
        <f>COUNTIFS(Sta!$A:$A,$A286,Sta!$N:$N,"&gt;0.5")/$B286</f>
        <v>0</v>
      </c>
      <c r="S286" s="7">
        <f>COUNTIFS(Sta!$B:$B,$A286,Sta!$P:$P,"&gt;0.5")/$C286</f>
        <v>0.33333333333333331</v>
      </c>
      <c r="T286" s="12">
        <f>(COUNTIFS(Sta!$A:$A,$A286,Sta!$N:$N,"&gt;1.5") +COUNTIFS(Sta!$B:$B,$A286,Sta!$P:$P,"&gt;1.5"))/$D286</f>
        <v>0</v>
      </c>
      <c r="U286" s="7">
        <f>COUNTIFS(Sta!$A:$A,$A286,Sta!$N:$N,"&gt;1.5")/$B286</f>
        <v>0</v>
      </c>
      <c r="V286" s="7">
        <f>COUNTIFS(Sta!$B:$B,$A286,Sta!$P:$P,"&gt;1.5")/$C286</f>
        <v>0</v>
      </c>
    </row>
    <row r="287" spans="1:22" x14ac:dyDescent="0.3">
      <c r="A287" t="s">
        <v>539</v>
      </c>
      <c r="B287" s="9">
        <f>COUNTIF(Sta!A:A,A287)</f>
        <v>6</v>
      </c>
      <c r="C287" s="4">
        <f>COUNTIF(Sta!B:B,A287)</f>
        <v>9</v>
      </c>
      <c r="D287" s="4">
        <f t="shared" si="9"/>
        <v>15</v>
      </c>
      <c r="E287" s="12">
        <f>(COUNTIFS(Sta!$A:$A,$A287,Sta!$Q:$Q,"&gt;0.5") +COUNTIFS(Sta!$B:$B,$A287,Sta!$Q:$Q,"&gt;0.5"))/$D287</f>
        <v>0.8</v>
      </c>
      <c r="F287" s="7">
        <f>COUNTIFS(Sta!$A:$A,$A287,Sta!$Q:$Q,"&gt;0.5")/$B287</f>
        <v>0.83333333333333337</v>
      </c>
      <c r="G287" s="7">
        <f>COUNTIFS(Sta!$B:$B,$A287,Sta!$Q:$Q,"&gt;0.5")/$C287</f>
        <v>0.77777777777777779</v>
      </c>
      <c r="H287" s="12">
        <f>(COUNTIFS(Sta!$A:$A,$A287,Sta!$Q:$Q,"&gt;1.5") +COUNTIFS(Sta!$B:$B,$A287,Sta!$Q:$Q,"&gt;1.5"))/$D287</f>
        <v>0.2</v>
      </c>
      <c r="I287" s="7">
        <f>COUNTIFS(Sta!$A:$A,$A287,Sta!$Q:$Q,"&gt;1.5")/$B287</f>
        <v>0.16666666666666666</v>
      </c>
      <c r="J287" s="7">
        <f>COUNTIFS(Sta!$B:$B,$A287,Sta!$Q:$Q,"&gt;1.5")/$C287</f>
        <v>0.22222222222222221</v>
      </c>
      <c r="K287" s="12">
        <f>(COUNTIFS(Sta!$A:$A,$A287,Sta!$M:$M,"&gt;0.5") +COUNTIFS(Sta!$B:$B,$A287,Sta!$O:$O,"&gt;0.5"))/$D287</f>
        <v>0.53333333333333333</v>
      </c>
      <c r="L287" s="7">
        <f>COUNTIFS(Sta!$A:$A,$A287,Sta!$M:$M,"&gt;0.5")/$B287</f>
        <v>0.66666666666666663</v>
      </c>
      <c r="M287" s="7">
        <f>COUNTIFS(Sta!$B:$B,$A287,Sta!$O:$O,"&gt;0.5")/$C287</f>
        <v>0.44444444444444442</v>
      </c>
      <c r="N287" s="12">
        <f>(COUNTIFS(Sta!$A:$A,$A287,Sta!$M:$M,"&gt;1.5") +COUNTIFS(Sta!$B:$B,$A287,Sta!$O:$O,"&gt;1.5"))/$D287</f>
        <v>6.6666666666666666E-2</v>
      </c>
      <c r="O287" s="7">
        <f>COUNTIFS(Sta!$A:$A,$A287,Sta!$M:$M,"&gt;1.5")/$B287</f>
        <v>0.16666666666666666</v>
      </c>
      <c r="P287" s="7">
        <f>COUNTIFS(Sta!$B:$B,$A287,Sta!$O:$O,"&gt;1.5")/$C287</f>
        <v>0</v>
      </c>
      <c r="Q287" s="12">
        <f>(COUNTIFS(Sta!$A:$A,$A287,Sta!$N:$N,"&gt;0.5") +COUNTIFS(Sta!$B:$B,$A287,Sta!$P:$P,"&gt;0.5"))/$D287</f>
        <v>0.46666666666666667</v>
      </c>
      <c r="R287" s="7">
        <f>COUNTIFS(Sta!$A:$A,$A287,Sta!$N:$N,"&gt;0.5")/$B287</f>
        <v>0.33333333333333331</v>
      </c>
      <c r="S287" s="7">
        <f>COUNTIFS(Sta!$B:$B,$A287,Sta!$P:$P,"&gt;0.5")/$C287</f>
        <v>0.55555555555555558</v>
      </c>
      <c r="T287" s="12">
        <f>(COUNTIFS(Sta!$A:$A,$A287,Sta!$N:$N,"&gt;1.5") +COUNTIFS(Sta!$B:$B,$A287,Sta!$P:$P,"&gt;1.5"))/$D287</f>
        <v>6.6666666666666666E-2</v>
      </c>
      <c r="U287" s="7">
        <f>COUNTIFS(Sta!$A:$A,$A287,Sta!$N:$N,"&gt;1.5")/$B287</f>
        <v>0</v>
      </c>
      <c r="V287" s="7">
        <f>COUNTIFS(Sta!$B:$B,$A287,Sta!$P:$P,"&gt;1.5")/$C287</f>
        <v>0.1111111111111111</v>
      </c>
    </row>
    <row r="288" spans="1:22" x14ac:dyDescent="0.3">
      <c r="A288" t="s">
        <v>556</v>
      </c>
      <c r="B288" s="9">
        <f>COUNTIF(Sta!A:A,A288)</f>
        <v>3</v>
      </c>
      <c r="C288" s="4">
        <f>COUNTIF(Sta!B:B,A288)</f>
        <v>1</v>
      </c>
      <c r="D288" s="4">
        <f t="shared" si="9"/>
        <v>4</v>
      </c>
      <c r="E288" s="12">
        <f>(COUNTIFS(Sta!$A:$A,$A288,Sta!$Q:$Q,"&gt;0.5") +COUNTIFS(Sta!$B:$B,$A288,Sta!$Q:$Q,"&gt;0.5"))/$D288</f>
        <v>0.75</v>
      </c>
      <c r="F288" s="7">
        <f>COUNTIFS(Sta!$A:$A,$A288,Sta!$Q:$Q,"&gt;0.5")/$B288</f>
        <v>1</v>
      </c>
      <c r="G288" s="7">
        <f>COUNTIFS(Sta!$B:$B,$A288,Sta!$Q:$Q,"&gt;0.5")/$C288</f>
        <v>0</v>
      </c>
      <c r="H288" s="12">
        <f>(COUNTIFS(Sta!$A:$A,$A288,Sta!$Q:$Q,"&gt;1.5") +COUNTIFS(Sta!$B:$B,$A288,Sta!$Q:$Q,"&gt;1.5"))/$D288</f>
        <v>0.75</v>
      </c>
      <c r="I288" s="7">
        <f>COUNTIFS(Sta!$A:$A,$A288,Sta!$Q:$Q,"&gt;1.5")/$B288</f>
        <v>1</v>
      </c>
      <c r="J288" s="7">
        <f>COUNTIFS(Sta!$B:$B,$A288,Sta!$Q:$Q,"&gt;1.5")/$C288</f>
        <v>0</v>
      </c>
      <c r="K288" s="12">
        <f>(COUNTIFS(Sta!$A:$A,$A288,Sta!$M:$M,"&gt;0.5") +COUNTIFS(Sta!$B:$B,$A288,Sta!$O:$O,"&gt;0.5"))/$D288</f>
        <v>0.75</v>
      </c>
      <c r="L288" s="7">
        <f>COUNTIFS(Sta!$A:$A,$A288,Sta!$M:$M,"&gt;0.5")/$B288</f>
        <v>1</v>
      </c>
      <c r="M288" s="7">
        <f>COUNTIFS(Sta!$B:$B,$A288,Sta!$O:$O,"&gt;0.5")/$C288</f>
        <v>0</v>
      </c>
      <c r="N288" s="12">
        <f>(COUNTIFS(Sta!$A:$A,$A288,Sta!$M:$M,"&gt;1.5") +COUNTIFS(Sta!$B:$B,$A288,Sta!$O:$O,"&gt;1.5"))/$D288</f>
        <v>0.25</v>
      </c>
      <c r="O288" s="7">
        <f>COUNTIFS(Sta!$A:$A,$A288,Sta!$M:$M,"&gt;1.5")/$B288</f>
        <v>0.33333333333333331</v>
      </c>
      <c r="P288" s="7">
        <f>COUNTIFS(Sta!$B:$B,$A288,Sta!$O:$O,"&gt;1.5")/$C288</f>
        <v>0</v>
      </c>
      <c r="Q288" s="12">
        <f>(COUNTIFS(Sta!$A:$A,$A288,Sta!$N:$N,"&gt;0.5") +COUNTIFS(Sta!$B:$B,$A288,Sta!$P:$P,"&gt;0.5"))/$D288</f>
        <v>0.5</v>
      </c>
      <c r="R288" s="7">
        <f>COUNTIFS(Sta!$A:$A,$A288,Sta!$N:$N,"&gt;0.5")/$B288</f>
        <v>0.66666666666666663</v>
      </c>
      <c r="S288" s="7">
        <f>COUNTIFS(Sta!$B:$B,$A288,Sta!$P:$P,"&gt;0.5")/$C288</f>
        <v>0</v>
      </c>
      <c r="T288" s="12">
        <f>(COUNTIFS(Sta!$A:$A,$A288,Sta!$N:$N,"&gt;1.5") +COUNTIFS(Sta!$B:$B,$A288,Sta!$P:$P,"&gt;1.5"))/$D288</f>
        <v>0</v>
      </c>
      <c r="U288" s="7">
        <f>COUNTIFS(Sta!$A:$A,$A288,Sta!$N:$N,"&gt;1.5")/$B288</f>
        <v>0</v>
      </c>
      <c r="V288" s="7">
        <f>COUNTIFS(Sta!$B:$B,$A288,Sta!$P:$P,"&gt;1.5")/$C288</f>
        <v>0</v>
      </c>
    </row>
    <row r="289" spans="1:22" x14ac:dyDescent="0.3">
      <c r="A289" t="s">
        <v>673</v>
      </c>
      <c r="B289" s="9">
        <f>COUNTIF(Sta!A:A,A289)</f>
        <v>10</v>
      </c>
      <c r="C289" s="4">
        <f>COUNTIF(Sta!B:B,A289)</f>
        <v>9</v>
      </c>
      <c r="D289" s="4">
        <f t="shared" si="9"/>
        <v>19</v>
      </c>
      <c r="E289" s="12">
        <f>(COUNTIFS(Sta!$A:$A,$A289,Sta!$Q:$Q,"&gt;0.5") +COUNTIFS(Sta!$B:$B,$A289,Sta!$Q:$Q,"&gt;0.5"))/$D289</f>
        <v>0.73684210526315785</v>
      </c>
      <c r="F289" s="7">
        <f>COUNTIFS(Sta!$A:$A,$A289,Sta!$Q:$Q,"&gt;0.5")/$B289</f>
        <v>0.7</v>
      </c>
      <c r="G289" s="7">
        <f>COUNTIFS(Sta!$B:$B,$A289,Sta!$Q:$Q,"&gt;0.5")/$C289</f>
        <v>0.77777777777777779</v>
      </c>
      <c r="H289" s="12">
        <f>(COUNTIFS(Sta!$A:$A,$A289,Sta!$Q:$Q,"&gt;1.5") +COUNTIFS(Sta!$B:$B,$A289,Sta!$Q:$Q,"&gt;1.5"))/$D289</f>
        <v>0.52631578947368418</v>
      </c>
      <c r="I289" s="7">
        <f>COUNTIFS(Sta!$A:$A,$A289,Sta!$Q:$Q,"&gt;1.5")/$B289</f>
        <v>0.5</v>
      </c>
      <c r="J289" s="7">
        <f>COUNTIFS(Sta!$B:$B,$A289,Sta!$Q:$Q,"&gt;1.5")/$C289</f>
        <v>0.55555555555555558</v>
      </c>
      <c r="K289" s="12">
        <f>(COUNTIFS(Sta!$A:$A,$A289,Sta!$M:$M,"&gt;0.5") +COUNTIFS(Sta!$B:$B,$A289,Sta!$O:$O,"&gt;0.5"))/$D289</f>
        <v>0.57894736842105265</v>
      </c>
      <c r="L289" s="7">
        <f>COUNTIFS(Sta!$A:$A,$A289,Sta!$M:$M,"&gt;0.5")/$B289</f>
        <v>0.6</v>
      </c>
      <c r="M289" s="7">
        <f>COUNTIFS(Sta!$B:$B,$A289,Sta!$O:$O,"&gt;0.5")/$C289</f>
        <v>0.55555555555555558</v>
      </c>
      <c r="N289" s="12">
        <f>(COUNTIFS(Sta!$A:$A,$A289,Sta!$M:$M,"&gt;1.5") +COUNTIFS(Sta!$B:$B,$A289,Sta!$O:$O,"&gt;1.5"))/$D289</f>
        <v>0.26315789473684209</v>
      </c>
      <c r="O289" s="7">
        <f>COUNTIFS(Sta!$A:$A,$A289,Sta!$M:$M,"&gt;1.5")/$B289</f>
        <v>0.4</v>
      </c>
      <c r="P289" s="7">
        <f>COUNTIFS(Sta!$B:$B,$A289,Sta!$O:$O,"&gt;1.5")/$C289</f>
        <v>0.1111111111111111</v>
      </c>
      <c r="Q289" s="12">
        <f>(COUNTIFS(Sta!$A:$A,$A289,Sta!$N:$N,"&gt;0.5") +COUNTIFS(Sta!$B:$B,$A289,Sta!$P:$P,"&gt;0.5"))/$D289</f>
        <v>0.42105263157894735</v>
      </c>
      <c r="R289" s="7">
        <f>COUNTIFS(Sta!$A:$A,$A289,Sta!$N:$N,"&gt;0.5")/$B289</f>
        <v>0.3</v>
      </c>
      <c r="S289" s="7">
        <f>COUNTIFS(Sta!$B:$B,$A289,Sta!$P:$P,"&gt;0.5")/$C289</f>
        <v>0.55555555555555558</v>
      </c>
      <c r="T289" s="12">
        <f>(COUNTIFS(Sta!$A:$A,$A289,Sta!$N:$N,"&gt;1.5") +COUNTIFS(Sta!$B:$B,$A289,Sta!$P:$P,"&gt;1.5"))/$D289</f>
        <v>0.15789473684210525</v>
      </c>
      <c r="U289" s="7">
        <f>COUNTIFS(Sta!$A:$A,$A289,Sta!$N:$N,"&gt;1.5")/$B289</f>
        <v>0.1</v>
      </c>
      <c r="V289" s="7">
        <f>COUNTIFS(Sta!$B:$B,$A289,Sta!$P:$P,"&gt;1.5")/$C289</f>
        <v>0.22222222222222221</v>
      </c>
    </row>
    <row r="290" spans="1:22" x14ac:dyDescent="0.3">
      <c r="A290" t="s">
        <v>591</v>
      </c>
      <c r="B290" s="9">
        <f>COUNTIF(Sta!A:A,A290)</f>
        <v>2</v>
      </c>
      <c r="C290" s="4">
        <f>COUNTIF(Sta!B:B,A290)</f>
        <v>1</v>
      </c>
      <c r="D290" s="4">
        <f t="shared" si="9"/>
        <v>3</v>
      </c>
      <c r="E290" s="12">
        <f>(COUNTIFS(Sta!$A:$A,$A290,Sta!$Q:$Q,"&gt;0.5") +COUNTIFS(Sta!$B:$B,$A290,Sta!$Q:$Q,"&gt;0.5"))/$D290</f>
        <v>1</v>
      </c>
      <c r="F290" s="7">
        <f>COUNTIFS(Sta!$A:$A,$A290,Sta!$Q:$Q,"&gt;0.5")/$B290</f>
        <v>1</v>
      </c>
      <c r="G290" s="7">
        <f>COUNTIFS(Sta!$B:$B,$A290,Sta!$Q:$Q,"&gt;0.5")/$C290</f>
        <v>1</v>
      </c>
      <c r="H290" s="12">
        <f>(COUNTIFS(Sta!$A:$A,$A290,Sta!$Q:$Q,"&gt;1.5") +COUNTIFS(Sta!$B:$B,$A290,Sta!$Q:$Q,"&gt;1.5"))/$D290</f>
        <v>0.33333333333333331</v>
      </c>
      <c r="I290" s="7">
        <f>COUNTIFS(Sta!$A:$A,$A290,Sta!$Q:$Q,"&gt;1.5")/$B290</f>
        <v>0.5</v>
      </c>
      <c r="J290" s="7">
        <f>COUNTIFS(Sta!$B:$B,$A290,Sta!$Q:$Q,"&gt;1.5")/$C290</f>
        <v>0</v>
      </c>
      <c r="K290" s="12">
        <f>(COUNTIFS(Sta!$A:$A,$A290,Sta!$M:$M,"&gt;0.5") +COUNTIFS(Sta!$B:$B,$A290,Sta!$O:$O,"&gt;0.5"))/$D290</f>
        <v>0.66666666666666663</v>
      </c>
      <c r="L290" s="7">
        <f>COUNTIFS(Sta!$A:$A,$A290,Sta!$M:$M,"&gt;0.5")/$B290</f>
        <v>0.5</v>
      </c>
      <c r="M290" s="7">
        <f>COUNTIFS(Sta!$B:$B,$A290,Sta!$O:$O,"&gt;0.5")/$C290</f>
        <v>1</v>
      </c>
      <c r="N290" s="12">
        <f>(COUNTIFS(Sta!$A:$A,$A290,Sta!$M:$M,"&gt;1.5") +COUNTIFS(Sta!$B:$B,$A290,Sta!$O:$O,"&gt;1.5"))/$D290</f>
        <v>0</v>
      </c>
      <c r="O290" s="7">
        <f>COUNTIFS(Sta!$A:$A,$A290,Sta!$M:$M,"&gt;1.5")/$B290</f>
        <v>0</v>
      </c>
      <c r="P290" s="7">
        <f>COUNTIFS(Sta!$B:$B,$A290,Sta!$O:$O,"&gt;1.5")/$C290</f>
        <v>0</v>
      </c>
      <c r="Q290" s="12">
        <f>(COUNTIFS(Sta!$A:$A,$A290,Sta!$N:$N,"&gt;0.5") +COUNTIFS(Sta!$B:$B,$A290,Sta!$P:$P,"&gt;0.5"))/$D290</f>
        <v>0.33333333333333331</v>
      </c>
      <c r="R290" s="7">
        <f>COUNTIFS(Sta!$A:$A,$A290,Sta!$N:$N,"&gt;0.5")/$B290</f>
        <v>0.5</v>
      </c>
      <c r="S290" s="7">
        <f>COUNTIFS(Sta!$B:$B,$A290,Sta!$P:$P,"&gt;0.5")/$C290</f>
        <v>0</v>
      </c>
      <c r="T290" s="12">
        <f>(COUNTIFS(Sta!$A:$A,$A290,Sta!$N:$N,"&gt;1.5") +COUNTIFS(Sta!$B:$B,$A290,Sta!$P:$P,"&gt;1.5"))/$D290</f>
        <v>0.33333333333333331</v>
      </c>
      <c r="U290" s="7">
        <f>COUNTIFS(Sta!$A:$A,$A290,Sta!$N:$N,"&gt;1.5")/$B290</f>
        <v>0.5</v>
      </c>
      <c r="V290" s="7">
        <f>COUNTIFS(Sta!$B:$B,$A290,Sta!$P:$P,"&gt;1.5")/$C290</f>
        <v>0</v>
      </c>
    </row>
    <row r="291" spans="1:22" x14ac:dyDescent="0.3">
      <c r="A291" t="s">
        <v>682</v>
      </c>
      <c r="B291" s="9">
        <f>COUNTIF(Sta!A:A,A291)</f>
        <v>9</v>
      </c>
      <c r="C291" s="4">
        <f>COUNTIF(Sta!B:B,A291)</f>
        <v>10</v>
      </c>
      <c r="D291" s="4">
        <f t="shared" si="9"/>
        <v>19</v>
      </c>
      <c r="E291" s="12">
        <f>(COUNTIFS(Sta!$A:$A,$A291,Sta!$Q:$Q,"&gt;0.5") +COUNTIFS(Sta!$B:$B,$A291,Sta!$Q:$Q,"&gt;0.5"))/$D291</f>
        <v>0.68421052631578949</v>
      </c>
      <c r="F291" s="7">
        <f>COUNTIFS(Sta!$A:$A,$A291,Sta!$Q:$Q,"&gt;0.5")/$B291</f>
        <v>0.77777777777777779</v>
      </c>
      <c r="G291" s="7">
        <f>COUNTIFS(Sta!$B:$B,$A291,Sta!$Q:$Q,"&gt;0.5")/$C291</f>
        <v>0.6</v>
      </c>
      <c r="H291" s="12">
        <f>(COUNTIFS(Sta!$A:$A,$A291,Sta!$Q:$Q,"&gt;1.5") +COUNTIFS(Sta!$B:$B,$A291,Sta!$Q:$Q,"&gt;1.5"))/$D291</f>
        <v>0.26315789473684209</v>
      </c>
      <c r="I291" s="7">
        <f>COUNTIFS(Sta!$A:$A,$A291,Sta!$Q:$Q,"&gt;1.5")/$B291</f>
        <v>0.33333333333333331</v>
      </c>
      <c r="J291" s="7">
        <f>COUNTIFS(Sta!$B:$B,$A291,Sta!$Q:$Q,"&gt;1.5")/$C291</f>
        <v>0.2</v>
      </c>
      <c r="K291" s="12">
        <f>(COUNTIFS(Sta!$A:$A,$A291,Sta!$M:$M,"&gt;0.5") +COUNTIFS(Sta!$B:$B,$A291,Sta!$O:$O,"&gt;0.5"))/$D291</f>
        <v>0.57894736842105265</v>
      </c>
      <c r="L291" s="7">
        <f>COUNTIFS(Sta!$A:$A,$A291,Sta!$M:$M,"&gt;0.5")/$B291</f>
        <v>0.77777777777777779</v>
      </c>
      <c r="M291" s="7">
        <f>COUNTIFS(Sta!$B:$B,$A291,Sta!$O:$O,"&gt;0.5")/$C291</f>
        <v>0.4</v>
      </c>
      <c r="N291" s="12">
        <f>(COUNTIFS(Sta!$A:$A,$A291,Sta!$M:$M,"&gt;1.5") +COUNTIFS(Sta!$B:$B,$A291,Sta!$O:$O,"&gt;1.5"))/$D291</f>
        <v>0.10526315789473684</v>
      </c>
      <c r="O291" s="7">
        <f>COUNTIFS(Sta!$A:$A,$A291,Sta!$M:$M,"&gt;1.5")/$B291</f>
        <v>0.1111111111111111</v>
      </c>
      <c r="P291" s="7">
        <f>COUNTIFS(Sta!$B:$B,$A291,Sta!$O:$O,"&gt;1.5")/$C291</f>
        <v>0.1</v>
      </c>
      <c r="Q291" s="12">
        <f>(COUNTIFS(Sta!$A:$A,$A291,Sta!$N:$N,"&gt;0.5") +COUNTIFS(Sta!$B:$B,$A291,Sta!$P:$P,"&gt;0.5"))/$D291</f>
        <v>0.26315789473684209</v>
      </c>
      <c r="R291" s="7">
        <f>COUNTIFS(Sta!$A:$A,$A291,Sta!$N:$N,"&gt;0.5")/$B291</f>
        <v>0.22222222222222221</v>
      </c>
      <c r="S291" s="7">
        <f>COUNTIFS(Sta!$B:$B,$A291,Sta!$P:$P,"&gt;0.5")/$C291</f>
        <v>0.3</v>
      </c>
      <c r="T291" s="12">
        <f>(COUNTIFS(Sta!$A:$A,$A291,Sta!$N:$N,"&gt;1.5") +COUNTIFS(Sta!$B:$B,$A291,Sta!$P:$P,"&gt;1.5"))/$D291</f>
        <v>5.2631578947368418E-2</v>
      </c>
      <c r="U291" s="7">
        <f>COUNTIFS(Sta!$A:$A,$A291,Sta!$N:$N,"&gt;1.5")/$B291</f>
        <v>0</v>
      </c>
      <c r="V291" s="7">
        <f>COUNTIFS(Sta!$B:$B,$A291,Sta!$P:$P,"&gt;1.5")/$C291</f>
        <v>0.1</v>
      </c>
    </row>
    <row r="292" spans="1:22" x14ac:dyDescent="0.3">
      <c r="A292" t="s">
        <v>630</v>
      </c>
      <c r="B292" s="9">
        <f>COUNTIF(Sta!A:A,A292)</f>
        <v>1</v>
      </c>
      <c r="C292" s="4">
        <f>COUNTIF(Sta!B:B,A292)</f>
        <v>1</v>
      </c>
      <c r="D292" s="4">
        <f t="shared" si="9"/>
        <v>2</v>
      </c>
      <c r="E292" s="12">
        <f>(COUNTIFS(Sta!$A:$A,$A292,Sta!$Q:$Q,"&gt;0.5") +COUNTIFS(Sta!$B:$B,$A292,Sta!$Q:$Q,"&gt;0.5"))/$D292</f>
        <v>1</v>
      </c>
      <c r="F292" s="7">
        <f>COUNTIFS(Sta!$A:$A,$A292,Sta!$Q:$Q,"&gt;0.5")/$B292</f>
        <v>1</v>
      </c>
      <c r="G292" s="7">
        <f>COUNTIFS(Sta!$B:$B,$A292,Sta!$Q:$Q,"&gt;0.5")/$C292</f>
        <v>1</v>
      </c>
      <c r="H292" s="12">
        <f>(COUNTIFS(Sta!$A:$A,$A292,Sta!$Q:$Q,"&gt;1.5") +COUNTIFS(Sta!$B:$B,$A292,Sta!$Q:$Q,"&gt;1.5"))/$D292</f>
        <v>0</v>
      </c>
      <c r="I292" s="7">
        <f>COUNTIFS(Sta!$A:$A,$A292,Sta!$Q:$Q,"&gt;1.5")/$B292</f>
        <v>0</v>
      </c>
      <c r="J292" s="7">
        <f>COUNTIFS(Sta!$B:$B,$A292,Sta!$Q:$Q,"&gt;1.5")/$C292</f>
        <v>0</v>
      </c>
      <c r="K292" s="12">
        <f>(COUNTIFS(Sta!$A:$A,$A292,Sta!$M:$M,"&gt;0.5") +COUNTIFS(Sta!$B:$B,$A292,Sta!$O:$O,"&gt;0.5"))/$D292</f>
        <v>0</v>
      </c>
      <c r="L292" s="7">
        <f>COUNTIFS(Sta!$A:$A,$A292,Sta!$M:$M,"&gt;0.5")/$B292</f>
        <v>0</v>
      </c>
      <c r="M292" s="7">
        <f>COUNTIFS(Sta!$B:$B,$A292,Sta!$O:$O,"&gt;0.5")/$C292</f>
        <v>0</v>
      </c>
      <c r="N292" s="12">
        <f>(COUNTIFS(Sta!$A:$A,$A292,Sta!$M:$M,"&gt;1.5") +COUNTIFS(Sta!$B:$B,$A292,Sta!$O:$O,"&gt;1.5"))/$D292</f>
        <v>0</v>
      </c>
      <c r="O292" s="7">
        <f>COUNTIFS(Sta!$A:$A,$A292,Sta!$M:$M,"&gt;1.5")/$B292</f>
        <v>0</v>
      </c>
      <c r="P292" s="7">
        <f>COUNTIFS(Sta!$B:$B,$A292,Sta!$O:$O,"&gt;1.5")/$C292</f>
        <v>0</v>
      </c>
      <c r="Q292" s="12">
        <f>(COUNTIFS(Sta!$A:$A,$A292,Sta!$N:$N,"&gt;0.5") +COUNTIFS(Sta!$B:$B,$A292,Sta!$P:$P,"&gt;0.5"))/$D292</f>
        <v>1</v>
      </c>
      <c r="R292" s="7">
        <f>COUNTIFS(Sta!$A:$A,$A292,Sta!$N:$N,"&gt;0.5")/$B292</f>
        <v>1</v>
      </c>
      <c r="S292" s="7">
        <f>COUNTIFS(Sta!$B:$B,$A292,Sta!$P:$P,"&gt;0.5")/$C292</f>
        <v>1</v>
      </c>
      <c r="T292" s="12">
        <f>(COUNTIFS(Sta!$A:$A,$A292,Sta!$N:$N,"&gt;1.5") +COUNTIFS(Sta!$B:$B,$A292,Sta!$P:$P,"&gt;1.5"))/$D292</f>
        <v>0</v>
      </c>
      <c r="U292" s="7">
        <f>COUNTIFS(Sta!$A:$A,$A292,Sta!$N:$N,"&gt;1.5")/$B292</f>
        <v>0</v>
      </c>
      <c r="V292" s="7">
        <f>COUNTIFS(Sta!$B:$B,$A292,Sta!$P:$P,"&gt;1.5")/$C292</f>
        <v>0</v>
      </c>
    </row>
    <row r="293" spans="1:22" x14ac:dyDescent="0.3">
      <c r="A293" t="s">
        <v>412</v>
      </c>
      <c r="B293" s="9">
        <f>COUNTIF(Sta!A:A,A293)</f>
        <v>0</v>
      </c>
      <c r="C293" s="4">
        <f>COUNTIF(Sta!B:B,A293)</f>
        <v>0</v>
      </c>
      <c r="D293" s="4">
        <f t="shared" si="9"/>
        <v>0</v>
      </c>
      <c r="E293" s="12" t="e">
        <f>(COUNTIFS(Sta!$A:$A,$A293,Sta!$Q:$Q,"&gt;0.5") +COUNTIFS(Sta!$B:$B,$A293,Sta!$Q:$Q,"&gt;0.5"))/$D293</f>
        <v>#DIV/0!</v>
      </c>
      <c r="F293" s="7" t="e">
        <f>COUNTIFS(Sta!$A:$A,$A293,Sta!$Q:$Q,"&gt;0.5")/$B293</f>
        <v>#DIV/0!</v>
      </c>
      <c r="G293" s="7" t="e">
        <f>COUNTIFS(Sta!$B:$B,$A293,Sta!$Q:$Q,"&gt;0.5")/$C293</f>
        <v>#DIV/0!</v>
      </c>
      <c r="H293" s="12" t="e">
        <f>(COUNTIFS(Sta!$A:$A,$A293,Sta!$Q:$Q,"&gt;1.5") +COUNTIFS(Sta!$B:$B,$A293,Sta!$Q:$Q,"&gt;1.5"))/$D293</f>
        <v>#DIV/0!</v>
      </c>
      <c r="I293" s="7" t="e">
        <f>COUNTIFS(Sta!$A:$A,$A293,Sta!$Q:$Q,"&gt;1.5")/$B293</f>
        <v>#DIV/0!</v>
      </c>
      <c r="J293" s="7" t="e">
        <f>COUNTIFS(Sta!$B:$B,$A293,Sta!$Q:$Q,"&gt;1.5")/$C293</f>
        <v>#DIV/0!</v>
      </c>
      <c r="K293" s="12" t="e">
        <f>(COUNTIFS(Sta!$A:$A,$A293,Sta!$M:$M,"&gt;0.5") +COUNTIFS(Sta!$B:$B,$A293,Sta!$O:$O,"&gt;0.5"))/$D293</f>
        <v>#DIV/0!</v>
      </c>
      <c r="L293" s="7" t="e">
        <f>COUNTIFS(Sta!$A:$A,$A293,Sta!$M:$M,"&gt;0.5")/$B293</f>
        <v>#DIV/0!</v>
      </c>
      <c r="M293" s="7" t="e">
        <f>COUNTIFS(Sta!$B:$B,$A293,Sta!$O:$O,"&gt;0.5")/$C293</f>
        <v>#DIV/0!</v>
      </c>
      <c r="N293" s="12" t="e">
        <f>(COUNTIFS(Sta!$A:$A,$A293,Sta!$M:$M,"&gt;1.5") +COUNTIFS(Sta!$B:$B,$A293,Sta!$O:$O,"&gt;1.5"))/$D293</f>
        <v>#DIV/0!</v>
      </c>
      <c r="O293" s="7" t="e">
        <f>COUNTIFS(Sta!$A:$A,$A293,Sta!$M:$M,"&gt;1.5")/$B293</f>
        <v>#DIV/0!</v>
      </c>
      <c r="P293" s="7" t="e">
        <f>COUNTIFS(Sta!$B:$B,$A293,Sta!$O:$O,"&gt;1.5")/$C293</f>
        <v>#DIV/0!</v>
      </c>
      <c r="Q293" s="12" t="e">
        <f>(COUNTIFS(Sta!$A:$A,$A293,Sta!$N:$N,"&gt;0.5") +COUNTIFS(Sta!$B:$B,$A293,Sta!$P:$P,"&gt;0.5"))/$D293</f>
        <v>#DIV/0!</v>
      </c>
      <c r="R293" s="7" t="e">
        <f>COUNTIFS(Sta!$A:$A,$A293,Sta!$N:$N,"&gt;0.5")/$B293</f>
        <v>#DIV/0!</v>
      </c>
      <c r="S293" s="7" t="e">
        <f>COUNTIFS(Sta!$B:$B,$A293,Sta!$P:$P,"&gt;0.5")/$C293</f>
        <v>#DIV/0!</v>
      </c>
      <c r="T293" s="12" t="e">
        <f>(COUNTIFS(Sta!$A:$A,$A293,Sta!$N:$N,"&gt;1.5") +COUNTIFS(Sta!$B:$B,$A293,Sta!$P:$P,"&gt;1.5"))/$D293</f>
        <v>#DIV/0!</v>
      </c>
      <c r="U293" s="7" t="e">
        <f>COUNTIFS(Sta!$A:$A,$A293,Sta!$N:$N,"&gt;1.5")/$B293</f>
        <v>#DIV/0!</v>
      </c>
      <c r="V293" s="7" t="e">
        <f>COUNTIFS(Sta!$B:$B,$A293,Sta!$P:$P,"&gt;1.5")/$C293</f>
        <v>#DIV/0!</v>
      </c>
    </row>
    <row r="294" spans="1:22" x14ac:dyDescent="0.3">
      <c r="A294" t="s">
        <v>580</v>
      </c>
      <c r="B294" s="9">
        <f>COUNTIF(Sta!A:A,A294)</f>
        <v>1</v>
      </c>
      <c r="C294" s="4">
        <f>COUNTIF(Sta!B:B,A294)</f>
        <v>2</v>
      </c>
      <c r="D294" s="4">
        <f t="shared" si="9"/>
        <v>3</v>
      </c>
      <c r="E294" s="12">
        <f>(COUNTIFS(Sta!$A:$A,$A294,Sta!$Q:$Q,"&gt;0.5") +COUNTIFS(Sta!$B:$B,$A294,Sta!$Q:$Q,"&gt;0.5"))/$D294</f>
        <v>0.66666666666666663</v>
      </c>
      <c r="F294" s="7">
        <f>COUNTIFS(Sta!$A:$A,$A294,Sta!$Q:$Q,"&gt;0.5")/$B294</f>
        <v>1</v>
      </c>
      <c r="G294" s="7">
        <f>COUNTIFS(Sta!$B:$B,$A294,Sta!$Q:$Q,"&gt;0.5")/$C294</f>
        <v>0.5</v>
      </c>
      <c r="H294" s="12">
        <f>(COUNTIFS(Sta!$A:$A,$A294,Sta!$Q:$Q,"&gt;1.5") +COUNTIFS(Sta!$B:$B,$A294,Sta!$Q:$Q,"&gt;1.5"))/$D294</f>
        <v>0.33333333333333331</v>
      </c>
      <c r="I294" s="7">
        <f>COUNTIFS(Sta!$A:$A,$A294,Sta!$Q:$Q,"&gt;1.5")/$B294</f>
        <v>0</v>
      </c>
      <c r="J294" s="7">
        <f>COUNTIFS(Sta!$B:$B,$A294,Sta!$Q:$Q,"&gt;1.5")/$C294</f>
        <v>0.5</v>
      </c>
      <c r="K294" s="12">
        <f>(COUNTIFS(Sta!$A:$A,$A294,Sta!$M:$M,"&gt;0.5") +COUNTIFS(Sta!$B:$B,$A294,Sta!$O:$O,"&gt;0.5"))/$D294</f>
        <v>0.66666666666666663</v>
      </c>
      <c r="L294" s="7">
        <f>COUNTIFS(Sta!$A:$A,$A294,Sta!$M:$M,"&gt;0.5")/$B294</f>
        <v>1</v>
      </c>
      <c r="M294" s="7">
        <f>COUNTIFS(Sta!$B:$B,$A294,Sta!$O:$O,"&gt;0.5")/$C294</f>
        <v>0.5</v>
      </c>
      <c r="N294" s="12">
        <f>(COUNTIFS(Sta!$A:$A,$A294,Sta!$M:$M,"&gt;1.5") +COUNTIFS(Sta!$B:$B,$A294,Sta!$O:$O,"&gt;1.5"))/$D294</f>
        <v>0.33333333333333331</v>
      </c>
      <c r="O294" s="7">
        <f>COUNTIFS(Sta!$A:$A,$A294,Sta!$M:$M,"&gt;1.5")/$B294</f>
        <v>0</v>
      </c>
      <c r="P294" s="7">
        <f>COUNTIFS(Sta!$B:$B,$A294,Sta!$O:$O,"&gt;1.5")/$C294</f>
        <v>0.5</v>
      </c>
      <c r="Q294" s="12">
        <f>(COUNTIFS(Sta!$A:$A,$A294,Sta!$N:$N,"&gt;0.5") +COUNTIFS(Sta!$B:$B,$A294,Sta!$P:$P,"&gt;0.5"))/$D294</f>
        <v>0</v>
      </c>
      <c r="R294" s="7">
        <f>COUNTIFS(Sta!$A:$A,$A294,Sta!$N:$N,"&gt;0.5")/$B294</f>
        <v>0</v>
      </c>
      <c r="S294" s="7">
        <f>COUNTIFS(Sta!$B:$B,$A294,Sta!$P:$P,"&gt;0.5")/$C294</f>
        <v>0</v>
      </c>
      <c r="T294" s="12">
        <f>(COUNTIFS(Sta!$A:$A,$A294,Sta!$N:$N,"&gt;1.5") +COUNTIFS(Sta!$B:$B,$A294,Sta!$P:$P,"&gt;1.5"))/$D294</f>
        <v>0</v>
      </c>
      <c r="U294" s="7">
        <f>COUNTIFS(Sta!$A:$A,$A294,Sta!$N:$N,"&gt;1.5")/$B294</f>
        <v>0</v>
      </c>
      <c r="V294" s="7">
        <f>COUNTIFS(Sta!$B:$B,$A294,Sta!$P:$P,"&gt;1.5")/$C294</f>
        <v>0</v>
      </c>
    </row>
    <row r="295" spans="1:22" x14ac:dyDescent="0.3">
      <c r="A295" t="s">
        <v>89</v>
      </c>
      <c r="B295" s="9">
        <f>COUNTIF(Sta!A:A,A295)</f>
        <v>0</v>
      </c>
      <c r="C295" s="4">
        <f>COUNTIF(Sta!B:B,A295)</f>
        <v>0</v>
      </c>
      <c r="D295" s="4">
        <f t="shared" si="9"/>
        <v>0</v>
      </c>
      <c r="E295" s="12" t="e">
        <f>(COUNTIFS(Sta!$A:$A,$A295,Sta!$Q:$Q,"&gt;0.5") +COUNTIFS(Sta!$B:$B,$A295,Sta!$Q:$Q,"&gt;0.5"))/$D295</f>
        <v>#DIV/0!</v>
      </c>
      <c r="F295" s="7" t="e">
        <f>COUNTIFS(Sta!$A:$A,$A295,Sta!$Q:$Q,"&gt;0.5")/$B295</f>
        <v>#DIV/0!</v>
      </c>
      <c r="G295" s="7" t="e">
        <f>COUNTIFS(Sta!$B:$B,$A295,Sta!$Q:$Q,"&gt;0.5")/$C295</f>
        <v>#DIV/0!</v>
      </c>
      <c r="H295" s="12" t="e">
        <f>(COUNTIFS(Sta!$A:$A,$A295,Sta!$Q:$Q,"&gt;1.5") +COUNTIFS(Sta!$B:$B,$A295,Sta!$Q:$Q,"&gt;1.5"))/$D295</f>
        <v>#DIV/0!</v>
      </c>
      <c r="I295" s="7" t="e">
        <f>COUNTIFS(Sta!$A:$A,$A295,Sta!$Q:$Q,"&gt;1.5")/$B295</f>
        <v>#DIV/0!</v>
      </c>
      <c r="J295" s="7" t="e">
        <f>COUNTIFS(Sta!$B:$B,$A295,Sta!$Q:$Q,"&gt;1.5")/$C295</f>
        <v>#DIV/0!</v>
      </c>
      <c r="K295" s="12" t="e">
        <f>(COUNTIFS(Sta!$A:$A,$A295,Sta!$M:$M,"&gt;0.5") +COUNTIFS(Sta!$B:$B,$A295,Sta!$O:$O,"&gt;0.5"))/$D295</f>
        <v>#DIV/0!</v>
      </c>
      <c r="L295" s="7" t="e">
        <f>COUNTIFS(Sta!$A:$A,$A295,Sta!$M:$M,"&gt;0.5")/$B295</f>
        <v>#DIV/0!</v>
      </c>
      <c r="M295" s="7" t="e">
        <f>COUNTIFS(Sta!$B:$B,$A295,Sta!$O:$O,"&gt;0.5")/$C295</f>
        <v>#DIV/0!</v>
      </c>
      <c r="N295" s="12" t="e">
        <f>(COUNTIFS(Sta!$A:$A,$A295,Sta!$M:$M,"&gt;1.5") +COUNTIFS(Sta!$B:$B,$A295,Sta!$O:$O,"&gt;1.5"))/$D295</f>
        <v>#DIV/0!</v>
      </c>
      <c r="O295" s="7" t="e">
        <f>COUNTIFS(Sta!$A:$A,$A295,Sta!$M:$M,"&gt;1.5")/$B295</f>
        <v>#DIV/0!</v>
      </c>
      <c r="P295" s="7" t="e">
        <f>COUNTIFS(Sta!$B:$B,$A295,Sta!$O:$O,"&gt;1.5")/$C295</f>
        <v>#DIV/0!</v>
      </c>
      <c r="Q295" s="12" t="e">
        <f>(COUNTIFS(Sta!$A:$A,$A295,Sta!$N:$N,"&gt;0.5") +COUNTIFS(Sta!$B:$B,$A295,Sta!$P:$P,"&gt;0.5"))/$D295</f>
        <v>#DIV/0!</v>
      </c>
      <c r="R295" s="7" t="e">
        <f>COUNTIFS(Sta!$A:$A,$A295,Sta!$N:$N,"&gt;0.5")/$B295</f>
        <v>#DIV/0!</v>
      </c>
      <c r="S295" s="7" t="e">
        <f>COUNTIFS(Sta!$B:$B,$A295,Sta!$P:$P,"&gt;0.5")/$C295</f>
        <v>#DIV/0!</v>
      </c>
      <c r="T295" s="12" t="e">
        <f>(COUNTIFS(Sta!$A:$A,$A295,Sta!$N:$N,"&gt;1.5") +COUNTIFS(Sta!$B:$B,$A295,Sta!$P:$P,"&gt;1.5"))/$D295</f>
        <v>#DIV/0!</v>
      </c>
      <c r="U295" s="7" t="e">
        <f>COUNTIFS(Sta!$A:$A,$A295,Sta!$N:$N,"&gt;1.5")/$B295</f>
        <v>#DIV/0!</v>
      </c>
      <c r="V295" s="7" t="e">
        <f>COUNTIFS(Sta!$B:$B,$A295,Sta!$P:$P,"&gt;1.5")/$C295</f>
        <v>#DIV/0!</v>
      </c>
    </row>
    <row r="296" spans="1:22" x14ac:dyDescent="0.3">
      <c r="A296" t="s">
        <v>363</v>
      </c>
      <c r="B296" s="9">
        <f>COUNTIF(Sta!A:A,A296)</f>
        <v>1</v>
      </c>
      <c r="C296" s="4">
        <f>COUNTIF(Sta!B:B,A296)</f>
        <v>2</v>
      </c>
      <c r="D296" s="4">
        <f t="shared" si="9"/>
        <v>3</v>
      </c>
      <c r="E296" s="12">
        <f>(COUNTIFS(Sta!$A:$A,$A296,Sta!$Q:$Q,"&gt;0.5") +COUNTIFS(Sta!$B:$B,$A296,Sta!$Q:$Q,"&gt;0.5"))/$D296</f>
        <v>1</v>
      </c>
      <c r="F296" s="7">
        <f>COUNTIFS(Sta!$A:$A,$A296,Sta!$Q:$Q,"&gt;0.5")/$B296</f>
        <v>1</v>
      </c>
      <c r="G296" s="7">
        <f>COUNTIFS(Sta!$B:$B,$A296,Sta!$Q:$Q,"&gt;0.5")/$C296</f>
        <v>1</v>
      </c>
      <c r="H296" s="12">
        <f>(COUNTIFS(Sta!$A:$A,$A296,Sta!$Q:$Q,"&gt;1.5") +COUNTIFS(Sta!$B:$B,$A296,Sta!$Q:$Q,"&gt;1.5"))/$D296</f>
        <v>0.66666666666666663</v>
      </c>
      <c r="I296" s="7">
        <f>COUNTIFS(Sta!$A:$A,$A296,Sta!$Q:$Q,"&gt;1.5")/$B296</f>
        <v>0</v>
      </c>
      <c r="J296" s="7">
        <f>COUNTIFS(Sta!$B:$B,$A296,Sta!$Q:$Q,"&gt;1.5")/$C296</f>
        <v>1</v>
      </c>
      <c r="K296" s="12">
        <f>(COUNTIFS(Sta!$A:$A,$A296,Sta!$M:$M,"&gt;0.5") +COUNTIFS(Sta!$B:$B,$A296,Sta!$O:$O,"&gt;0.5"))/$D296</f>
        <v>1</v>
      </c>
      <c r="L296" s="7">
        <f>COUNTIFS(Sta!$A:$A,$A296,Sta!$M:$M,"&gt;0.5")/$B296</f>
        <v>1</v>
      </c>
      <c r="M296" s="7">
        <f>COUNTIFS(Sta!$B:$B,$A296,Sta!$O:$O,"&gt;0.5")/$C296</f>
        <v>1</v>
      </c>
      <c r="N296" s="12">
        <f>(COUNTIFS(Sta!$A:$A,$A296,Sta!$M:$M,"&gt;1.5") +COUNTIFS(Sta!$B:$B,$A296,Sta!$O:$O,"&gt;1.5"))/$D296</f>
        <v>0.33333333333333331</v>
      </c>
      <c r="O296" s="7">
        <f>COUNTIFS(Sta!$A:$A,$A296,Sta!$M:$M,"&gt;1.5")/$B296</f>
        <v>0</v>
      </c>
      <c r="P296" s="7">
        <f>COUNTIFS(Sta!$B:$B,$A296,Sta!$O:$O,"&gt;1.5")/$C296</f>
        <v>0.5</v>
      </c>
      <c r="Q296" s="12">
        <f>(COUNTIFS(Sta!$A:$A,$A296,Sta!$N:$N,"&gt;0.5") +COUNTIFS(Sta!$B:$B,$A296,Sta!$P:$P,"&gt;0.5"))/$D296</f>
        <v>0.66666666666666663</v>
      </c>
      <c r="R296" s="7">
        <f>COUNTIFS(Sta!$A:$A,$A296,Sta!$N:$N,"&gt;0.5")/$B296</f>
        <v>0</v>
      </c>
      <c r="S296" s="7">
        <f>COUNTIFS(Sta!$B:$B,$A296,Sta!$P:$P,"&gt;0.5")/$C296</f>
        <v>1</v>
      </c>
      <c r="T296" s="12">
        <f>(COUNTIFS(Sta!$A:$A,$A296,Sta!$N:$N,"&gt;1.5") +COUNTIFS(Sta!$B:$B,$A296,Sta!$P:$P,"&gt;1.5"))/$D296</f>
        <v>0</v>
      </c>
      <c r="U296" s="7">
        <f>COUNTIFS(Sta!$A:$A,$A296,Sta!$N:$N,"&gt;1.5")/$B296</f>
        <v>0</v>
      </c>
      <c r="V296" s="7">
        <f>COUNTIFS(Sta!$B:$B,$A296,Sta!$P:$P,"&gt;1.5")/$C296</f>
        <v>0</v>
      </c>
    </row>
    <row r="297" spans="1:22" x14ac:dyDescent="0.3">
      <c r="A297" t="s">
        <v>473</v>
      </c>
      <c r="B297" s="9">
        <f>COUNTIF(Sta!A:A,A297)</f>
        <v>2</v>
      </c>
      <c r="C297" s="4">
        <f>COUNTIF(Sta!B:B,A297)</f>
        <v>1</v>
      </c>
      <c r="D297" s="4">
        <f t="shared" si="9"/>
        <v>3</v>
      </c>
      <c r="E297" s="12">
        <f>(COUNTIFS(Sta!$A:$A,$A297,Sta!$Q:$Q,"&gt;0.5") +COUNTIFS(Sta!$B:$B,$A297,Sta!$Q:$Q,"&gt;0.5"))/$D297</f>
        <v>1</v>
      </c>
      <c r="F297" s="7">
        <f>COUNTIFS(Sta!$A:$A,$A297,Sta!$Q:$Q,"&gt;0.5")/$B297</f>
        <v>1</v>
      </c>
      <c r="G297" s="7">
        <f>COUNTIFS(Sta!$B:$B,$A297,Sta!$Q:$Q,"&gt;0.5")/$C297</f>
        <v>1</v>
      </c>
      <c r="H297" s="12">
        <f>(COUNTIFS(Sta!$A:$A,$A297,Sta!$Q:$Q,"&gt;1.5") +COUNTIFS(Sta!$B:$B,$A297,Sta!$Q:$Q,"&gt;1.5"))/$D297</f>
        <v>1</v>
      </c>
      <c r="I297" s="7">
        <f>COUNTIFS(Sta!$A:$A,$A297,Sta!$Q:$Q,"&gt;1.5")/$B297</f>
        <v>1</v>
      </c>
      <c r="J297" s="7">
        <f>COUNTIFS(Sta!$B:$B,$A297,Sta!$Q:$Q,"&gt;1.5")/$C297</f>
        <v>1</v>
      </c>
      <c r="K297" s="12">
        <f>(COUNTIFS(Sta!$A:$A,$A297,Sta!$M:$M,"&gt;0.5") +COUNTIFS(Sta!$B:$B,$A297,Sta!$O:$O,"&gt;0.5"))/$D297</f>
        <v>0.33333333333333331</v>
      </c>
      <c r="L297" s="7">
        <f>COUNTIFS(Sta!$A:$A,$A297,Sta!$M:$M,"&gt;0.5")/$B297</f>
        <v>0.5</v>
      </c>
      <c r="M297" s="7">
        <f>COUNTIFS(Sta!$B:$B,$A297,Sta!$O:$O,"&gt;0.5")/$C297</f>
        <v>0</v>
      </c>
      <c r="N297" s="12">
        <f>(COUNTIFS(Sta!$A:$A,$A297,Sta!$M:$M,"&gt;1.5") +COUNTIFS(Sta!$B:$B,$A297,Sta!$O:$O,"&gt;1.5"))/$D297</f>
        <v>0</v>
      </c>
      <c r="O297" s="7">
        <f>COUNTIFS(Sta!$A:$A,$A297,Sta!$M:$M,"&gt;1.5")/$B297</f>
        <v>0</v>
      </c>
      <c r="P297" s="7">
        <f>COUNTIFS(Sta!$B:$B,$A297,Sta!$O:$O,"&gt;1.5")/$C297</f>
        <v>0</v>
      </c>
      <c r="Q297" s="12">
        <f>(COUNTIFS(Sta!$A:$A,$A297,Sta!$N:$N,"&gt;0.5") +COUNTIFS(Sta!$B:$B,$A297,Sta!$P:$P,"&gt;0.5"))/$D297</f>
        <v>1</v>
      </c>
      <c r="R297" s="7">
        <f>COUNTIFS(Sta!$A:$A,$A297,Sta!$N:$N,"&gt;0.5")/$B297</f>
        <v>1</v>
      </c>
      <c r="S297" s="7">
        <f>COUNTIFS(Sta!$B:$B,$A297,Sta!$P:$P,"&gt;0.5")/$C297</f>
        <v>1</v>
      </c>
      <c r="T297" s="12">
        <f>(COUNTIFS(Sta!$A:$A,$A297,Sta!$N:$N,"&gt;1.5") +COUNTIFS(Sta!$B:$B,$A297,Sta!$P:$P,"&gt;1.5"))/$D297</f>
        <v>1</v>
      </c>
      <c r="U297" s="7">
        <f>COUNTIFS(Sta!$A:$A,$A297,Sta!$N:$N,"&gt;1.5")/$B297</f>
        <v>1</v>
      </c>
      <c r="V297" s="7">
        <f>COUNTIFS(Sta!$B:$B,$A297,Sta!$P:$P,"&gt;1.5")/$C297</f>
        <v>1</v>
      </c>
    </row>
    <row r="298" spans="1:22" x14ac:dyDescent="0.3">
      <c r="A298" t="s">
        <v>356</v>
      </c>
      <c r="B298" s="9">
        <f>COUNTIF(Sta!A:A,A298)</f>
        <v>0</v>
      </c>
      <c r="C298" s="4">
        <f>COUNTIF(Sta!B:B,A298)</f>
        <v>0</v>
      </c>
      <c r="D298" s="4">
        <f t="shared" si="9"/>
        <v>0</v>
      </c>
      <c r="E298" s="12" t="e">
        <f>(COUNTIFS(Sta!$A:$A,$A298,Sta!$Q:$Q,"&gt;0.5") +COUNTIFS(Sta!$B:$B,$A298,Sta!$Q:$Q,"&gt;0.5"))/$D298</f>
        <v>#DIV/0!</v>
      </c>
      <c r="F298" s="7" t="e">
        <f>COUNTIFS(Sta!$A:$A,$A298,Sta!$Q:$Q,"&gt;0.5")/$B298</f>
        <v>#DIV/0!</v>
      </c>
      <c r="G298" s="7" t="e">
        <f>COUNTIFS(Sta!$B:$B,$A298,Sta!$Q:$Q,"&gt;0.5")/$C298</f>
        <v>#DIV/0!</v>
      </c>
      <c r="H298" s="12" t="e">
        <f>(COUNTIFS(Sta!$A:$A,$A298,Sta!$Q:$Q,"&gt;1.5") +COUNTIFS(Sta!$B:$B,$A298,Sta!$Q:$Q,"&gt;1.5"))/$D298</f>
        <v>#DIV/0!</v>
      </c>
      <c r="I298" s="7" t="e">
        <f>COUNTIFS(Sta!$A:$A,$A298,Sta!$Q:$Q,"&gt;1.5")/$B298</f>
        <v>#DIV/0!</v>
      </c>
      <c r="J298" s="7" t="e">
        <f>COUNTIFS(Sta!$B:$B,$A298,Sta!$Q:$Q,"&gt;1.5")/$C298</f>
        <v>#DIV/0!</v>
      </c>
      <c r="K298" s="12" t="e">
        <f>(COUNTIFS(Sta!$A:$A,$A298,Sta!$M:$M,"&gt;0.5") +COUNTIFS(Sta!$B:$B,$A298,Sta!$O:$O,"&gt;0.5"))/$D298</f>
        <v>#DIV/0!</v>
      </c>
      <c r="L298" s="7" t="e">
        <f>COUNTIFS(Sta!$A:$A,$A298,Sta!$M:$M,"&gt;0.5")/$B298</f>
        <v>#DIV/0!</v>
      </c>
      <c r="M298" s="7" t="e">
        <f>COUNTIFS(Sta!$B:$B,$A298,Sta!$O:$O,"&gt;0.5")/$C298</f>
        <v>#DIV/0!</v>
      </c>
      <c r="N298" s="12" t="e">
        <f>(COUNTIFS(Sta!$A:$A,$A298,Sta!$M:$M,"&gt;1.5") +COUNTIFS(Sta!$B:$B,$A298,Sta!$O:$O,"&gt;1.5"))/$D298</f>
        <v>#DIV/0!</v>
      </c>
      <c r="O298" s="7" t="e">
        <f>COUNTIFS(Sta!$A:$A,$A298,Sta!$M:$M,"&gt;1.5")/$B298</f>
        <v>#DIV/0!</v>
      </c>
      <c r="P298" s="7" t="e">
        <f>COUNTIFS(Sta!$B:$B,$A298,Sta!$O:$O,"&gt;1.5")/$C298</f>
        <v>#DIV/0!</v>
      </c>
      <c r="Q298" s="12" t="e">
        <f>(COUNTIFS(Sta!$A:$A,$A298,Sta!$N:$N,"&gt;0.5") +COUNTIFS(Sta!$B:$B,$A298,Sta!$P:$P,"&gt;0.5"))/$D298</f>
        <v>#DIV/0!</v>
      </c>
      <c r="R298" s="7" t="e">
        <f>COUNTIFS(Sta!$A:$A,$A298,Sta!$N:$N,"&gt;0.5")/$B298</f>
        <v>#DIV/0!</v>
      </c>
      <c r="S298" s="7" t="e">
        <f>COUNTIFS(Sta!$B:$B,$A298,Sta!$P:$P,"&gt;0.5")/$C298</f>
        <v>#DIV/0!</v>
      </c>
      <c r="T298" s="12" t="e">
        <f>(COUNTIFS(Sta!$A:$A,$A298,Sta!$N:$N,"&gt;1.5") +COUNTIFS(Sta!$B:$B,$A298,Sta!$P:$P,"&gt;1.5"))/$D298</f>
        <v>#DIV/0!</v>
      </c>
      <c r="U298" s="7" t="e">
        <f>COUNTIFS(Sta!$A:$A,$A298,Sta!$N:$N,"&gt;1.5")/$B298</f>
        <v>#DIV/0!</v>
      </c>
      <c r="V298" s="7" t="e">
        <f>COUNTIFS(Sta!$B:$B,$A298,Sta!$P:$P,"&gt;1.5")/$C298</f>
        <v>#DIV/0!</v>
      </c>
    </row>
    <row r="299" spans="1:22" x14ac:dyDescent="0.3">
      <c r="A299" t="s">
        <v>170</v>
      </c>
      <c r="B299" s="9">
        <f>COUNTIF(Sta!A:A,A299)</f>
        <v>1</v>
      </c>
      <c r="C299" s="4">
        <f>COUNTIF(Sta!B:B,A299)</f>
        <v>1</v>
      </c>
      <c r="D299" s="4">
        <f t="shared" si="9"/>
        <v>2</v>
      </c>
      <c r="E299" s="12">
        <f>(COUNTIFS(Sta!$A:$A,$A299,Sta!$Q:$Q,"&gt;0.5") +COUNTIFS(Sta!$B:$B,$A299,Sta!$Q:$Q,"&gt;0.5"))/$D299</f>
        <v>1</v>
      </c>
      <c r="F299" s="7">
        <f>COUNTIFS(Sta!$A:$A,$A299,Sta!$Q:$Q,"&gt;0.5")/$B299</f>
        <v>1</v>
      </c>
      <c r="G299" s="7">
        <f>COUNTIFS(Sta!$B:$B,$A299,Sta!$Q:$Q,"&gt;0.5")/$C299</f>
        <v>1</v>
      </c>
      <c r="H299" s="12">
        <f>(COUNTIFS(Sta!$A:$A,$A299,Sta!$Q:$Q,"&gt;1.5") +COUNTIFS(Sta!$B:$B,$A299,Sta!$Q:$Q,"&gt;1.5"))/$D299</f>
        <v>1</v>
      </c>
      <c r="I299" s="7">
        <f>COUNTIFS(Sta!$A:$A,$A299,Sta!$Q:$Q,"&gt;1.5")/$B299</f>
        <v>1</v>
      </c>
      <c r="J299" s="7">
        <f>COUNTIFS(Sta!$B:$B,$A299,Sta!$Q:$Q,"&gt;1.5")/$C299</f>
        <v>1</v>
      </c>
      <c r="K299" s="12">
        <f>(COUNTIFS(Sta!$A:$A,$A299,Sta!$M:$M,"&gt;0.5") +COUNTIFS(Sta!$B:$B,$A299,Sta!$O:$O,"&gt;0.5"))/$D299</f>
        <v>1</v>
      </c>
      <c r="L299" s="7">
        <f>COUNTIFS(Sta!$A:$A,$A299,Sta!$M:$M,"&gt;0.5")/$B299</f>
        <v>1</v>
      </c>
      <c r="M299" s="7">
        <f>COUNTIFS(Sta!$B:$B,$A299,Sta!$O:$O,"&gt;0.5")/$C299</f>
        <v>1</v>
      </c>
      <c r="N299" s="12">
        <f>(COUNTIFS(Sta!$A:$A,$A299,Sta!$M:$M,"&gt;1.5") +COUNTIFS(Sta!$B:$B,$A299,Sta!$O:$O,"&gt;1.5"))/$D299</f>
        <v>0.5</v>
      </c>
      <c r="O299" s="7">
        <f>COUNTIFS(Sta!$A:$A,$A299,Sta!$M:$M,"&gt;1.5")/$B299</f>
        <v>0</v>
      </c>
      <c r="P299" s="7">
        <f>COUNTIFS(Sta!$B:$B,$A299,Sta!$O:$O,"&gt;1.5")/$C299</f>
        <v>1</v>
      </c>
      <c r="Q299" s="12">
        <f>(COUNTIFS(Sta!$A:$A,$A299,Sta!$N:$N,"&gt;0.5") +COUNTIFS(Sta!$B:$B,$A299,Sta!$P:$P,"&gt;0.5"))/$D299</f>
        <v>1</v>
      </c>
      <c r="R299" s="7">
        <f>COUNTIFS(Sta!$A:$A,$A299,Sta!$N:$N,"&gt;0.5")/$B299</f>
        <v>1</v>
      </c>
      <c r="S299" s="7">
        <f>COUNTIFS(Sta!$B:$B,$A299,Sta!$P:$P,"&gt;0.5")/$C299</f>
        <v>1</v>
      </c>
      <c r="T299" s="12">
        <f>(COUNTIFS(Sta!$A:$A,$A299,Sta!$N:$N,"&gt;1.5") +COUNTIFS(Sta!$B:$B,$A299,Sta!$P:$P,"&gt;1.5"))/$D299</f>
        <v>0</v>
      </c>
      <c r="U299" s="7">
        <f>COUNTIFS(Sta!$A:$A,$A299,Sta!$N:$N,"&gt;1.5")/$B299</f>
        <v>0</v>
      </c>
      <c r="V299" s="7">
        <f>COUNTIFS(Sta!$B:$B,$A299,Sta!$P:$P,"&gt;1.5")/$C299</f>
        <v>0</v>
      </c>
    </row>
    <row r="300" spans="1:22" x14ac:dyDescent="0.3">
      <c r="A300" t="s">
        <v>306</v>
      </c>
      <c r="B300" s="9">
        <f>COUNTIF(Sta!A:A,A300)</f>
        <v>0</v>
      </c>
      <c r="C300" s="4">
        <f>COUNTIF(Sta!B:B,A300)</f>
        <v>0</v>
      </c>
      <c r="D300" s="4">
        <f t="shared" si="9"/>
        <v>0</v>
      </c>
      <c r="E300" s="12" t="e">
        <f>(COUNTIFS(Sta!$A:$A,$A300,Sta!$Q:$Q,"&gt;0.5") +COUNTIFS(Sta!$B:$B,$A300,Sta!$Q:$Q,"&gt;0.5"))/$D300</f>
        <v>#DIV/0!</v>
      </c>
      <c r="F300" s="7" t="e">
        <f>COUNTIFS(Sta!$A:$A,$A300,Sta!$Q:$Q,"&gt;0.5")/$B300</f>
        <v>#DIV/0!</v>
      </c>
      <c r="G300" s="7" t="e">
        <f>COUNTIFS(Sta!$B:$B,$A300,Sta!$Q:$Q,"&gt;0.5")/$C300</f>
        <v>#DIV/0!</v>
      </c>
      <c r="H300" s="12" t="e">
        <f>(COUNTIFS(Sta!$A:$A,$A300,Sta!$Q:$Q,"&gt;1.5") +COUNTIFS(Sta!$B:$B,$A300,Sta!$Q:$Q,"&gt;1.5"))/$D300</f>
        <v>#DIV/0!</v>
      </c>
      <c r="I300" s="7" t="e">
        <f>COUNTIFS(Sta!$A:$A,$A300,Sta!$Q:$Q,"&gt;1.5")/$B300</f>
        <v>#DIV/0!</v>
      </c>
      <c r="J300" s="7" t="e">
        <f>COUNTIFS(Sta!$B:$B,$A300,Sta!$Q:$Q,"&gt;1.5")/$C300</f>
        <v>#DIV/0!</v>
      </c>
      <c r="K300" s="12" t="e">
        <f>(COUNTIFS(Sta!$A:$A,$A300,Sta!$M:$M,"&gt;0.5") +COUNTIFS(Sta!$B:$B,$A300,Sta!$O:$O,"&gt;0.5"))/$D300</f>
        <v>#DIV/0!</v>
      </c>
      <c r="L300" s="7" t="e">
        <f>COUNTIFS(Sta!$A:$A,$A300,Sta!$M:$M,"&gt;0.5")/$B300</f>
        <v>#DIV/0!</v>
      </c>
      <c r="M300" s="7" t="e">
        <f>COUNTIFS(Sta!$B:$B,$A300,Sta!$O:$O,"&gt;0.5")/$C300</f>
        <v>#DIV/0!</v>
      </c>
      <c r="N300" s="12" t="e">
        <f>(COUNTIFS(Sta!$A:$A,$A300,Sta!$M:$M,"&gt;1.5") +COUNTIFS(Sta!$B:$B,$A300,Sta!$O:$O,"&gt;1.5"))/$D300</f>
        <v>#DIV/0!</v>
      </c>
      <c r="O300" s="7" t="e">
        <f>COUNTIFS(Sta!$A:$A,$A300,Sta!$M:$M,"&gt;1.5")/$B300</f>
        <v>#DIV/0!</v>
      </c>
      <c r="P300" s="7" t="e">
        <f>COUNTIFS(Sta!$B:$B,$A300,Sta!$O:$O,"&gt;1.5")/$C300</f>
        <v>#DIV/0!</v>
      </c>
      <c r="Q300" s="12" t="e">
        <f>(COUNTIFS(Sta!$A:$A,$A300,Sta!$N:$N,"&gt;0.5") +COUNTIFS(Sta!$B:$B,$A300,Sta!$P:$P,"&gt;0.5"))/$D300</f>
        <v>#DIV/0!</v>
      </c>
      <c r="R300" s="7" t="e">
        <f>COUNTIFS(Sta!$A:$A,$A300,Sta!$N:$N,"&gt;0.5")/$B300</f>
        <v>#DIV/0!</v>
      </c>
      <c r="S300" s="7" t="e">
        <f>COUNTIFS(Sta!$B:$B,$A300,Sta!$P:$P,"&gt;0.5")/$C300</f>
        <v>#DIV/0!</v>
      </c>
      <c r="T300" s="12" t="e">
        <f>(COUNTIFS(Sta!$A:$A,$A300,Sta!$N:$N,"&gt;1.5") +COUNTIFS(Sta!$B:$B,$A300,Sta!$P:$P,"&gt;1.5"))/$D300</f>
        <v>#DIV/0!</v>
      </c>
      <c r="U300" s="7" t="e">
        <f>COUNTIFS(Sta!$A:$A,$A300,Sta!$N:$N,"&gt;1.5")/$B300</f>
        <v>#DIV/0!</v>
      </c>
      <c r="V300" s="7" t="e">
        <f>COUNTIFS(Sta!$B:$B,$A300,Sta!$P:$P,"&gt;1.5")/$C300</f>
        <v>#DIV/0!</v>
      </c>
    </row>
    <row r="301" spans="1:22" x14ac:dyDescent="0.3">
      <c r="A301" t="s">
        <v>14</v>
      </c>
      <c r="B301" s="9">
        <f>COUNTIF(Sta!A:A,A301)</f>
        <v>0</v>
      </c>
      <c r="C301" s="4">
        <f>COUNTIF(Sta!B:B,A301)</f>
        <v>0</v>
      </c>
      <c r="D301" s="4">
        <f t="shared" si="9"/>
        <v>0</v>
      </c>
      <c r="E301" s="12" t="e">
        <f>(COUNTIFS(Sta!$A:$A,$A301,Sta!$Q:$Q,"&gt;0.5") +COUNTIFS(Sta!$B:$B,$A301,Sta!$Q:$Q,"&gt;0.5"))/$D301</f>
        <v>#DIV/0!</v>
      </c>
      <c r="F301" s="7" t="e">
        <f>COUNTIFS(Sta!$A:$A,$A301,Sta!$Q:$Q,"&gt;0.5")/$B301</f>
        <v>#DIV/0!</v>
      </c>
      <c r="G301" s="7" t="e">
        <f>COUNTIFS(Sta!$B:$B,$A301,Sta!$Q:$Q,"&gt;0.5")/$C301</f>
        <v>#DIV/0!</v>
      </c>
      <c r="H301" s="12" t="e">
        <f>(COUNTIFS(Sta!$A:$A,$A301,Sta!$Q:$Q,"&gt;1.5") +COUNTIFS(Sta!$B:$B,$A301,Sta!$Q:$Q,"&gt;1.5"))/$D301</f>
        <v>#DIV/0!</v>
      </c>
      <c r="I301" s="7" t="e">
        <f>COUNTIFS(Sta!$A:$A,$A301,Sta!$Q:$Q,"&gt;1.5")/$B301</f>
        <v>#DIV/0!</v>
      </c>
      <c r="J301" s="7" t="e">
        <f>COUNTIFS(Sta!$B:$B,$A301,Sta!$Q:$Q,"&gt;1.5")/$C301</f>
        <v>#DIV/0!</v>
      </c>
      <c r="K301" s="12" t="e">
        <f>(COUNTIFS(Sta!$A:$A,$A301,Sta!$M:$M,"&gt;0.5") +COUNTIFS(Sta!$B:$B,$A301,Sta!$O:$O,"&gt;0.5"))/$D301</f>
        <v>#DIV/0!</v>
      </c>
      <c r="L301" s="7" t="e">
        <f>COUNTIFS(Sta!$A:$A,$A301,Sta!$M:$M,"&gt;0.5")/$B301</f>
        <v>#DIV/0!</v>
      </c>
      <c r="M301" s="7" t="e">
        <f>COUNTIFS(Sta!$B:$B,$A301,Sta!$O:$O,"&gt;0.5")/$C301</f>
        <v>#DIV/0!</v>
      </c>
      <c r="N301" s="12" t="e">
        <f>(COUNTIFS(Sta!$A:$A,$A301,Sta!$M:$M,"&gt;1.5") +COUNTIFS(Sta!$B:$B,$A301,Sta!$O:$O,"&gt;1.5"))/$D301</f>
        <v>#DIV/0!</v>
      </c>
      <c r="O301" s="7" t="e">
        <f>COUNTIFS(Sta!$A:$A,$A301,Sta!$M:$M,"&gt;1.5")/$B301</f>
        <v>#DIV/0!</v>
      </c>
      <c r="P301" s="7" t="e">
        <f>COUNTIFS(Sta!$B:$B,$A301,Sta!$O:$O,"&gt;1.5")/$C301</f>
        <v>#DIV/0!</v>
      </c>
      <c r="Q301" s="12" t="e">
        <f>(COUNTIFS(Sta!$A:$A,$A301,Sta!$N:$N,"&gt;0.5") +COUNTIFS(Sta!$B:$B,$A301,Sta!$P:$P,"&gt;0.5"))/$D301</f>
        <v>#DIV/0!</v>
      </c>
      <c r="R301" s="7" t="e">
        <f>COUNTIFS(Sta!$A:$A,$A301,Sta!$N:$N,"&gt;0.5")/$B301</f>
        <v>#DIV/0!</v>
      </c>
      <c r="S301" s="7" t="e">
        <f>COUNTIFS(Sta!$B:$B,$A301,Sta!$P:$P,"&gt;0.5")/$C301</f>
        <v>#DIV/0!</v>
      </c>
      <c r="T301" s="12" t="e">
        <f>(COUNTIFS(Sta!$A:$A,$A301,Sta!$N:$N,"&gt;1.5") +COUNTIFS(Sta!$B:$B,$A301,Sta!$P:$P,"&gt;1.5"))/$D301</f>
        <v>#DIV/0!</v>
      </c>
      <c r="U301" s="7" t="e">
        <f>COUNTIFS(Sta!$A:$A,$A301,Sta!$N:$N,"&gt;1.5")/$B301</f>
        <v>#DIV/0!</v>
      </c>
      <c r="V301" s="7" t="e">
        <f>COUNTIFS(Sta!$B:$B,$A301,Sta!$P:$P,"&gt;1.5")/$C301</f>
        <v>#DIV/0!</v>
      </c>
    </row>
    <row r="302" spans="1:22" x14ac:dyDescent="0.3">
      <c r="A302" t="s">
        <v>391</v>
      </c>
      <c r="B302" s="9">
        <f>COUNTIF(Sta!A:A,A302)</f>
        <v>0</v>
      </c>
      <c r="C302" s="4">
        <f>COUNTIF(Sta!B:B,A302)</f>
        <v>0</v>
      </c>
      <c r="D302" s="4">
        <f t="shared" si="9"/>
        <v>0</v>
      </c>
      <c r="E302" s="12" t="e">
        <f>(COUNTIFS(Sta!$A:$A,$A302,Sta!$Q:$Q,"&gt;0.5") +COUNTIFS(Sta!$B:$B,$A302,Sta!$Q:$Q,"&gt;0.5"))/$D302</f>
        <v>#DIV/0!</v>
      </c>
      <c r="F302" s="7" t="e">
        <f>COUNTIFS(Sta!$A:$A,$A302,Sta!$Q:$Q,"&gt;0.5")/$B302</f>
        <v>#DIV/0!</v>
      </c>
      <c r="G302" s="7" t="e">
        <f>COUNTIFS(Sta!$B:$B,$A302,Sta!$Q:$Q,"&gt;0.5")/$C302</f>
        <v>#DIV/0!</v>
      </c>
      <c r="H302" s="12" t="e">
        <f>(COUNTIFS(Sta!$A:$A,$A302,Sta!$Q:$Q,"&gt;1.5") +COUNTIFS(Sta!$B:$B,$A302,Sta!$Q:$Q,"&gt;1.5"))/$D302</f>
        <v>#DIV/0!</v>
      </c>
      <c r="I302" s="7" t="e">
        <f>COUNTIFS(Sta!$A:$A,$A302,Sta!$Q:$Q,"&gt;1.5")/$B302</f>
        <v>#DIV/0!</v>
      </c>
      <c r="J302" s="7" t="e">
        <f>COUNTIFS(Sta!$B:$B,$A302,Sta!$Q:$Q,"&gt;1.5")/$C302</f>
        <v>#DIV/0!</v>
      </c>
      <c r="K302" s="12" t="e">
        <f>(COUNTIFS(Sta!$A:$A,$A302,Sta!$M:$M,"&gt;0.5") +COUNTIFS(Sta!$B:$B,$A302,Sta!$O:$O,"&gt;0.5"))/$D302</f>
        <v>#DIV/0!</v>
      </c>
      <c r="L302" s="7" t="e">
        <f>COUNTIFS(Sta!$A:$A,$A302,Sta!$M:$M,"&gt;0.5")/$B302</f>
        <v>#DIV/0!</v>
      </c>
      <c r="M302" s="7" t="e">
        <f>COUNTIFS(Sta!$B:$B,$A302,Sta!$O:$O,"&gt;0.5")/$C302</f>
        <v>#DIV/0!</v>
      </c>
      <c r="N302" s="12" t="e">
        <f>(COUNTIFS(Sta!$A:$A,$A302,Sta!$M:$M,"&gt;1.5") +COUNTIFS(Sta!$B:$B,$A302,Sta!$O:$O,"&gt;1.5"))/$D302</f>
        <v>#DIV/0!</v>
      </c>
      <c r="O302" s="7" t="e">
        <f>COUNTIFS(Sta!$A:$A,$A302,Sta!$M:$M,"&gt;1.5")/$B302</f>
        <v>#DIV/0!</v>
      </c>
      <c r="P302" s="7" t="e">
        <f>COUNTIFS(Sta!$B:$B,$A302,Sta!$O:$O,"&gt;1.5")/$C302</f>
        <v>#DIV/0!</v>
      </c>
      <c r="Q302" s="12" t="e">
        <f>(COUNTIFS(Sta!$A:$A,$A302,Sta!$N:$N,"&gt;0.5") +COUNTIFS(Sta!$B:$B,$A302,Sta!$P:$P,"&gt;0.5"))/$D302</f>
        <v>#DIV/0!</v>
      </c>
      <c r="R302" s="7" t="e">
        <f>COUNTIFS(Sta!$A:$A,$A302,Sta!$N:$N,"&gt;0.5")/$B302</f>
        <v>#DIV/0!</v>
      </c>
      <c r="S302" s="7" t="e">
        <f>COUNTIFS(Sta!$B:$B,$A302,Sta!$P:$P,"&gt;0.5")/$C302</f>
        <v>#DIV/0!</v>
      </c>
      <c r="T302" s="12" t="e">
        <f>(COUNTIFS(Sta!$A:$A,$A302,Sta!$N:$N,"&gt;1.5") +COUNTIFS(Sta!$B:$B,$A302,Sta!$P:$P,"&gt;1.5"))/$D302</f>
        <v>#DIV/0!</v>
      </c>
      <c r="U302" s="7" t="e">
        <f>COUNTIFS(Sta!$A:$A,$A302,Sta!$N:$N,"&gt;1.5")/$B302</f>
        <v>#DIV/0!</v>
      </c>
      <c r="V302" s="7" t="e">
        <f>COUNTIFS(Sta!$B:$B,$A302,Sta!$P:$P,"&gt;1.5")/$C302</f>
        <v>#DIV/0!</v>
      </c>
    </row>
    <row r="303" spans="1:22" x14ac:dyDescent="0.3">
      <c r="A303" t="s">
        <v>365</v>
      </c>
      <c r="B303" s="9">
        <f>COUNTIF(Sta!A:A,A303)</f>
        <v>1</v>
      </c>
      <c r="C303" s="4">
        <f>COUNTIF(Sta!B:B,A303)</f>
        <v>2</v>
      </c>
      <c r="D303" s="4">
        <f t="shared" si="9"/>
        <v>3</v>
      </c>
      <c r="E303" s="12">
        <f>(COUNTIFS(Sta!$A:$A,$A303,Sta!$Q:$Q,"&gt;0.5") +COUNTIFS(Sta!$B:$B,$A303,Sta!$Q:$Q,"&gt;0.5"))/$D303</f>
        <v>1</v>
      </c>
      <c r="F303" s="7">
        <f>COUNTIFS(Sta!$A:$A,$A303,Sta!$Q:$Q,"&gt;0.5")/$B303</f>
        <v>1</v>
      </c>
      <c r="G303" s="7">
        <f>COUNTIFS(Sta!$B:$B,$A303,Sta!$Q:$Q,"&gt;0.5")/$C303</f>
        <v>1</v>
      </c>
      <c r="H303" s="12">
        <f>(COUNTIFS(Sta!$A:$A,$A303,Sta!$Q:$Q,"&gt;1.5") +COUNTIFS(Sta!$B:$B,$A303,Sta!$Q:$Q,"&gt;1.5"))/$D303</f>
        <v>1</v>
      </c>
      <c r="I303" s="7">
        <f>COUNTIFS(Sta!$A:$A,$A303,Sta!$Q:$Q,"&gt;1.5")/$B303</f>
        <v>1</v>
      </c>
      <c r="J303" s="7">
        <f>COUNTIFS(Sta!$B:$B,$A303,Sta!$Q:$Q,"&gt;1.5")/$C303</f>
        <v>1</v>
      </c>
      <c r="K303" s="12">
        <f>(COUNTIFS(Sta!$A:$A,$A303,Sta!$M:$M,"&gt;0.5") +COUNTIFS(Sta!$B:$B,$A303,Sta!$O:$O,"&gt;0.5"))/$D303</f>
        <v>1</v>
      </c>
      <c r="L303" s="7">
        <f>COUNTIFS(Sta!$A:$A,$A303,Sta!$M:$M,"&gt;0.5")/$B303</f>
        <v>1</v>
      </c>
      <c r="M303" s="7">
        <f>COUNTIFS(Sta!$B:$B,$A303,Sta!$O:$O,"&gt;0.5")/$C303</f>
        <v>1</v>
      </c>
      <c r="N303" s="12">
        <f>(COUNTIFS(Sta!$A:$A,$A303,Sta!$M:$M,"&gt;1.5") +COUNTIFS(Sta!$B:$B,$A303,Sta!$O:$O,"&gt;1.5"))/$D303</f>
        <v>0.66666666666666663</v>
      </c>
      <c r="O303" s="7">
        <f>COUNTIFS(Sta!$A:$A,$A303,Sta!$M:$M,"&gt;1.5")/$B303</f>
        <v>1</v>
      </c>
      <c r="P303" s="7">
        <f>COUNTIFS(Sta!$B:$B,$A303,Sta!$O:$O,"&gt;1.5")/$C303</f>
        <v>0.5</v>
      </c>
      <c r="Q303" s="12">
        <f>(COUNTIFS(Sta!$A:$A,$A303,Sta!$N:$N,"&gt;0.5") +COUNTIFS(Sta!$B:$B,$A303,Sta!$P:$P,"&gt;0.5"))/$D303</f>
        <v>0.33333333333333331</v>
      </c>
      <c r="R303" s="7">
        <f>COUNTIFS(Sta!$A:$A,$A303,Sta!$N:$N,"&gt;0.5")/$B303</f>
        <v>0</v>
      </c>
      <c r="S303" s="7">
        <f>COUNTIFS(Sta!$B:$B,$A303,Sta!$P:$P,"&gt;0.5")/$C303</f>
        <v>0.5</v>
      </c>
      <c r="T303" s="12">
        <f>(COUNTIFS(Sta!$A:$A,$A303,Sta!$N:$N,"&gt;1.5") +COUNTIFS(Sta!$B:$B,$A303,Sta!$P:$P,"&gt;1.5"))/$D303</f>
        <v>0</v>
      </c>
      <c r="U303" s="7">
        <f>COUNTIFS(Sta!$A:$A,$A303,Sta!$N:$N,"&gt;1.5")/$B303</f>
        <v>0</v>
      </c>
      <c r="V303" s="7">
        <f>COUNTIFS(Sta!$B:$B,$A303,Sta!$P:$P,"&gt;1.5")/$C303</f>
        <v>0</v>
      </c>
    </row>
    <row r="304" spans="1:22" x14ac:dyDescent="0.3">
      <c r="A304" t="s">
        <v>309</v>
      </c>
      <c r="B304" s="9">
        <f>COUNTIF(Sta!A:A,A304)</f>
        <v>0</v>
      </c>
      <c r="C304" s="4">
        <f>COUNTIF(Sta!B:B,A304)</f>
        <v>0</v>
      </c>
      <c r="D304" s="4">
        <f t="shared" si="9"/>
        <v>0</v>
      </c>
      <c r="E304" s="12" t="e">
        <f>(COUNTIFS(Sta!$A:$A,$A304,Sta!$Q:$Q,"&gt;0.5") +COUNTIFS(Sta!$B:$B,$A304,Sta!$Q:$Q,"&gt;0.5"))/$D304</f>
        <v>#DIV/0!</v>
      </c>
      <c r="F304" s="7" t="e">
        <f>COUNTIFS(Sta!$A:$A,$A304,Sta!$Q:$Q,"&gt;0.5")/$B304</f>
        <v>#DIV/0!</v>
      </c>
      <c r="G304" s="7" t="e">
        <f>COUNTIFS(Sta!$B:$B,$A304,Sta!$Q:$Q,"&gt;0.5")/$C304</f>
        <v>#DIV/0!</v>
      </c>
      <c r="H304" s="12" t="e">
        <f>(COUNTIFS(Sta!$A:$A,$A304,Sta!$Q:$Q,"&gt;1.5") +COUNTIFS(Sta!$B:$B,$A304,Sta!$Q:$Q,"&gt;1.5"))/$D304</f>
        <v>#DIV/0!</v>
      </c>
      <c r="I304" s="7" t="e">
        <f>COUNTIFS(Sta!$A:$A,$A304,Sta!$Q:$Q,"&gt;1.5")/$B304</f>
        <v>#DIV/0!</v>
      </c>
      <c r="J304" s="7" t="e">
        <f>COUNTIFS(Sta!$B:$B,$A304,Sta!$Q:$Q,"&gt;1.5")/$C304</f>
        <v>#DIV/0!</v>
      </c>
      <c r="K304" s="12" t="e">
        <f>(COUNTIFS(Sta!$A:$A,$A304,Sta!$M:$M,"&gt;0.5") +COUNTIFS(Sta!$B:$B,$A304,Sta!$O:$O,"&gt;0.5"))/$D304</f>
        <v>#DIV/0!</v>
      </c>
      <c r="L304" s="7" t="e">
        <f>COUNTIFS(Sta!$A:$A,$A304,Sta!$M:$M,"&gt;0.5")/$B304</f>
        <v>#DIV/0!</v>
      </c>
      <c r="M304" s="7" t="e">
        <f>COUNTIFS(Sta!$B:$B,$A304,Sta!$O:$O,"&gt;0.5")/$C304</f>
        <v>#DIV/0!</v>
      </c>
      <c r="N304" s="12" t="e">
        <f>(COUNTIFS(Sta!$A:$A,$A304,Sta!$M:$M,"&gt;1.5") +COUNTIFS(Sta!$B:$B,$A304,Sta!$O:$O,"&gt;1.5"))/$D304</f>
        <v>#DIV/0!</v>
      </c>
      <c r="O304" s="7" t="e">
        <f>COUNTIFS(Sta!$A:$A,$A304,Sta!$M:$M,"&gt;1.5")/$B304</f>
        <v>#DIV/0!</v>
      </c>
      <c r="P304" s="7" t="e">
        <f>COUNTIFS(Sta!$B:$B,$A304,Sta!$O:$O,"&gt;1.5")/$C304</f>
        <v>#DIV/0!</v>
      </c>
      <c r="Q304" s="12" t="e">
        <f>(COUNTIFS(Sta!$A:$A,$A304,Sta!$N:$N,"&gt;0.5") +COUNTIFS(Sta!$B:$B,$A304,Sta!$P:$P,"&gt;0.5"))/$D304</f>
        <v>#DIV/0!</v>
      </c>
      <c r="R304" s="7" t="e">
        <f>COUNTIFS(Sta!$A:$A,$A304,Sta!$N:$N,"&gt;0.5")/$B304</f>
        <v>#DIV/0!</v>
      </c>
      <c r="S304" s="7" t="e">
        <f>COUNTIFS(Sta!$B:$B,$A304,Sta!$P:$P,"&gt;0.5")/$C304</f>
        <v>#DIV/0!</v>
      </c>
      <c r="T304" s="12" t="e">
        <f>(COUNTIFS(Sta!$A:$A,$A304,Sta!$N:$N,"&gt;1.5") +COUNTIFS(Sta!$B:$B,$A304,Sta!$P:$P,"&gt;1.5"))/$D304</f>
        <v>#DIV/0!</v>
      </c>
      <c r="U304" s="7" t="e">
        <f>COUNTIFS(Sta!$A:$A,$A304,Sta!$N:$N,"&gt;1.5")/$B304</f>
        <v>#DIV/0!</v>
      </c>
      <c r="V304" s="7" t="e">
        <f>COUNTIFS(Sta!$B:$B,$A304,Sta!$P:$P,"&gt;1.5")/$C304</f>
        <v>#DIV/0!</v>
      </c>
    </row>
    <row r="305" spans="1:22" x14ac:dyDescent="0.3">
      <c r="A305" t="s">
        <v>319</v>
      </c>
      <c r="B305" s="9">
        <f>COUNTIF(Sta!A:A,A305)</f>
        <v>1</v>
      </c>
      <c r="C305" s="4">
        <f>COUNTIF(Sta!B:B,A305)</f>
        <v>1</v>
      </c>
      <c r="D305" s="4">
        <f t="shared" si="9"/>
        <v>2</v>
      </c>
      <c r="E305" s="12">
        <f>(COUNTIFS(Sta!$A:$A,$A305,Sta!$Q:$Q,"&gt;0.5") +COUNTIFS(Sta!$B:$B,$A305,Sta!$Q:$Q,"&gt;0.5"))/$D305</f>
        <v>1</v>
      </c>
      <c r="F305" s="7">
        <f>COUNTIFS(Sta!$A:$A,$A305,Sta!$Q:$Q,"&gt;0.5")/$B305</f>
        <v>1</v>
      </c>
      <c r="G305" s="7">
        <f>COUNTIFS(Sta!$B:$B,$A305,Sta!$Q:$Q,"&gt;0.5")/$C305</f>
        <v>1</v>
      </c>
      <c r="H305" s="12">
        <f>(COUNTIFS(Sta!$A:$A,$A305,Sta!$Q:$Q,"&gt;1.5") +COUNTIFS(Sta!$B:$B,$A305,Sta!$Q:$Q,"&gt;1.5"))/$D305</f>
        <v>0.5</v>
      </c>
      <c r="I305" s="7">
        <f>COUNTIFS(Sta!$A:$A,$A305,Sta!$Q:$Q,"&gt;1.5")/$B305</f>
        <v>0</v>
      </c>
      <c r="J305" s="7">
        <f>COUNTIFS(Sta!$B:$B,$A305,Sta!$Q:$Q,"&gt;1.5")/$C305</f>
        <v>1</v>
      </c>
      <c r="K305" s="12">
        <f>(COUNTIFS(Sta!$A:$A,$A305,Sta!$M:$M,"&gt;0.5") +COUNTIFS(Sta!$B:$B,$A305,Sta!$O:$O,"&gt;0.5"))/$D305</f>
        <v>0.5</v>
      </c>
      <c r="L305" s="7">
        <f>COUNTIFS(Sta!$A:$A,$A305,Sta!$M:$M,"&gt;0.5")/$B305</f>
        <v>1</v>
      </c>
      <c r="M305" s="7">
        <f>COUNTIFS(Sta!$B:$B,$A305,Sta!$O:$O,"&gt;0.5")/$C305</f>
        <v>0</v>
      </c>
      <c r="N305" s="12">
        <f>(COUNTIFS(Sta!$A:$A,$A305,Sta!$M:$M,"&gt;1.5") +COUNTIFS(Sta!$B:$B,$A305,Sta!$O:$O,"&gt;1.5"))/$D305</f>
        <v>0</v>
      </c>
      <c r="O305" s="7">
        <f>COUNTIFS(Sta!$A:$A,$A305,Sta!$M:$M,"&gt;1.5")/$B305</f>
        <v>0</v>
      </c>
      <c r="P305" s="7">
        <f>COUNTIFS(Sta!$B:$B,$A305,Sta!$O:$O,"&gt;1.5")/$C305</f>
        <v>0</v>
      </c>
      <c r="Q305" s="12">
        <f>(COUNTIFS(Sta!$A:$A,$A305,Sta!$N:$N,"&gt;0.5") +COUNTIFS(Sta!$B:$B,$A305,Sta!$P:$P,"&gt;0.5"))/$D305</f>
        <v>0.5</v>
      </c>
      <c r="R305" s="7">
        <f>COUNTIFS(Sta!$A:$A,$A305,Sta!$N:$N,"&gt;0.5")/$B305</f>
        <v>0</v>
      </c>
      <c r="S305" s="7">
        <f>COUNTIFS(Sta!$B:$B,$A305,Sta!$P:$P,"&gt;0.5")/$C305</f>
        <v>1</v>
      </c>
      <c r="T305" s="12">
        <f>(COUNTIFS(Sta!$A:$A,$A305,Sta!$N:$N,"&gt;1.5") +COUNTIFS(Sta!$B:$B,$A305,Sta!$P:$P,"&gt;1.5"))/$D305</f>
        <v>0.5</v>
      </c>
      <c r="U305" s="7">
        <f>COUNTIFS(Sta!$A:$A,$A305,Sta!$N:$N,"&gt;1.5")/$B305</f>
        <v>0</v>
      </c>
      <c r="V305" s="7">
        <f>COUNTIFS(Sta!$B:$B,$A305,Sta!$P:$P,"&gt;1.5")/$C305</f>
        <v>1</v>
      </c>
    </row>
    <row r="306" spans="1:22" x14ac:dyDescent="0.3">
      <c r="A306" t="s">
        <v>279</v>
      </c>
      <c r="B306" s="9">
        <f>COUNTIF(Sta!A:A,A306)</f>
        <v>0</v>
      </c>
      <c r="C306" s="4">
        <f>COUNTIF(Sta!B:B,A306)</f>
        <v>0</v>
      </c>
      <c r="D306" s="4">
        <f t="shared" si="9"/>
        <v>0</v>
      </c>
      <c r="E306" s="12" t="e">
        <f>(COUNTIFS(Sta!$A:$A,$A306,Sta!$Q:$Q,"&gt;0.5") +COUNTIFS(Sta!$B:$B,$A306,Sta!$Q:$Q,"&gt;0.5"))/$D306</f>
        <v>#DIV/0!</v>
      </c>
      <c r="F306" s="7" t="e">
        <f>COUNTIFS(Sta!$A:$A,$A306,Sta!$Q:$Q,"&gt;0.5")/$B306</f>
        <v>#DIV/0!</v>
      </c>
      <c r="G306" s="7" t="e">
        <f>COUNTIFS(Sta!$B:$B,$A306,Sta!$Q:$Q,"&gt;0.5")/$C306</f>
        <v>#DIV/0!</v>
      </c>
      <c r="H306" s="12" t="e">
        <f>(COUNTIFS(Sta!$A:$A,$A306,Sta!$Q:$Q,"&gt;1.5") +COUNTIFS(Sta!$B:$B,$A306,Sta!$Q:$Q,"&gt;1.5"))/$D306</f>
        <v>#DIV/0!</v>
      </c>
      <c r="I306" s="7" t="e">
        <f>COUNTIFS(Sta!$A:$A,$A306,Sta!$Q:$Q,"&gt;1.5")/$B306</f>
        <v>#DIV/0!</v>
      </c>
      <c r="J306" s="7" t="e">
        <f>COUNTIFS(Sta!$B:$B,$A306,Sta!$Q:$Q,"&gt;1.5")/$C306</f>
        <v>#DIV/0!</v>
      </c>
      <c r="K306" s="12" t="e">
        <f>(COUNTIFS(Sta!$A:$A,$A306,Sta!$M:$M,"&gt;0.5") +COUNTIFS(Sta!$B:$B,$A306,Sta!$O:$O,"&gt;0.5"))/$D306</f>
        <v>#DIV/0!</v>
      </c>
      <c r="L306" s="7" t="e">
        <f>COUNTIFS(Sta!$A:$A,$A306,Sta!$M:$M,"&gt;0.5")/$B306</f>
        <v>#DIV/0!</v>
      </c>
      <c r="M306" s="7" t="e">
        <f>COUNTIFS(Sta!$B:$B,$A306,Sta!$O:$O,"&gt;0.5")/$C306</f>
        <v>#DIV/0!</v>
      </c>
      <c r="N306" s="12" t="e">
        <f>(COUNTIFS(Sta!$A:$A,$A306,Sta!$M:$M,"&gt;1.5") +COUNTIFS(Sta!$B:$B,$A306,Sta!$O:$O,"&gt;1.5"))/$D306</f>
        <v>#DIV/0!</v>
      </c>
      <c r="O306" s="7" t="e">
        <f>COUNTIFS(Sta!$A:$A,$A306,Sta!$M:$M,"&gt;1.5")/$B306</f>
        <v>#DIV/0!</v>
      </c>
      <c r="P306" s="7" t="e">
        <f>COUNTIFS(Sta!$B:$B,$A306,Sta!$O:$O,"&gt;1.5")/$C306</f>
        <v>#DIV/0!</v>
      </c>
      <c r="Q306" s="12" t="e">
        <f>(COUNTIFS(Sta!$A:$A,$A306,Sta!$N:$N,"&gt;0.5") +COUNTIFS(Sta!$B:$B,$A306,Sta!$P:$P,"&gt;0.5"))/$D306</f>
        <v>#DIV/0!</v>
      </c>
      <c r="R306" s="7" t="e">
        <f>COUNTIFS(Sta!$A:$A,$A306,Sta!$N:$N,"&gt;0.5")/$B306</f>
        <v>#DIV/0!</v>
      </c>
      <c r="S306" s="7" t="e">
        <f>COUNTIFS(Sta!$B:$B,$A306,Sta!$P:$P,"&gt;0.5")/$C306</f>
        <v>#DIV/0!</v>
      </c>
      <c r="T306" s="12" t="e">
        <f>(COUNTIFS(Sta!$A:$A,$A306,Sta!$N:$N,"&gt;1.5") +COUNTIFS(Sta!$B:$B,$A306,Sta!$P:$P,"&gt;1.5"))/$D306</f>
        <v>#DIV/0!</v>
      </c>
      <c r="U306" s="7" t="e">
        <f>COUNTIFS(Sta!$A:$A,$A306,Sta!$N:$N,"&gt;1.5")/$B306</f>
        <v>#DIV/0!</v>
      </c>
      <c r="V306" s="7" t="e">
        <f>COUNTIFS(Sta!$B:$B,$A306,Sta!$P:$P,"&gt;1.5")/$C306</f>
        <v>#DIV/0!</v>
      </c>
    </row>
    <row r="307" spans="1:22" x14ac:dyDescent="0.3">
      <c r="A307" t="s">
        <v>543</v>
      </c>
      <c r="B307" s="9">
        <f>COUNTIF(Sta!A:A,A307)</f>
        <v>8</v>
      </c>
      <c r="C307" s="4">
        <f>COUNTIF(Sta!B:B,A307)</f>
        <v>8</v>
      </c>
      <c r="D307" s="4">
        <f t="shared" si="9"/>
        <v>16</v>
      </c>
      <c r="E307" s="12">
        <f>(COUNTIFS(Sta!$A:$A,$A307,Sta!$Q:$Q,"&gt;0.5") +COUNTIFS(Sta!$B:$B,$A307,Sta!$Q:$Q,"&gt;0.5"))/$D307</f>
        <v>0.875</v>
      </c>
      <c r="F307" s="7">
        <f>COUNTIFS(Sta!$A:$A,$A307,Sta!$Q:$Q,"&gt;0.5")/$B307</f>
        <v>1</v>
      </c>
      <c r="G307" s="7">
        <f>COUNTIFS(Sta!$B:$B,$A307,Sta!$Q:$Q,"&gt;0.5")/$C307</f>
        <v>0.75</v>
      </c>
      <c r="H307" s="12">
        <f>(COUNTIFS(Sta!$A:$A,$A307,Sta!$Q:$Q,"&gt;1.5") +COUNTIFS(Sta!$B:$B,$A307,Sta!$Q:$Q,"&gt;1.5"))/$D307</f>
        <v>0.5</v>
      </c>
      <c r="I307" s="7">
        <f>COUNTIFS(Sta!$A:$A,$A307,Sta!$Q:$Q,"&gt;1.5")/$B307</f>
        <v>0.5</v>
      </c>
      <c r="J307" s="7">
        <f>COUNTIFS(Sta!$B:$B,$A307,Sta!$Q:$Q,"&gt;1.5")/$C307</f>
        <v>0.5</v>
      </c>
      <c r="K307" s="12">
        <f>(COUNTIFS(Sta!$A:$A,$A307,Sta!$M:$M,"&gt;0.5") +COUNTIFS(Sta!$B:$B,$A307,Sta!$O:$O,"&gt;0.5"))/$D307</f>
        <v>0.4375</v>
      </c>
      <c r="L307" s="7">
        <f>COUNTIFS(Sta!$A:$A,$A307,Sta!$M:$M,"&gt;0.5")/$B307</f>
        <v>0.375</v>
      </c>
      <c r="M307" s="7">
        <f>COUNTIFS(Sta!$B:$B,$A307,Sta!$O:$O,"&gt;0.5")/$C307</f>
        <v>0.5</v>
      </c>
      <c r="N307" s="12">
        <f>(COUNTIFS(Sta!$A:$A,$A307,Sta!$M:$M,"&gt;1.5") +COUNTIFS(Sta!$B:$B,$A307,Sta!$O:$O,"&gt;1.5"))/$D307</f>
        <v>0.1875</v>
      </c>
      <c r="O307" s="7">
        <f>COUNTIFS(Sta!$A:$A,$A307,Sta!$M:$M,"&gt;1.5")/$B307</f>
        <v>0.125</v>
      </c>
      <c r="P307" s="7">
        <f>COUNTIFS(Sta!$B:$B,$A307,Sta!$O:$O,"&gt;1.5")/$C307</f>
        <v>0.25</v>
      </c>
      <c r="Q307" s="12">
        <f>(COUNTIFS(Sta!$A:$A,$A307,Sta!$N:$N,"&gt;0.5") +COUNTIFS(Sta!$B:$B,$A307,Sta!$P:$P,"&gt;0.5"))/$D307</f>
        <v>0.625</v>
      </c>
      <c r="R307" s="7">
        <f>COUNTIFS(Sta!$A:$A,$A307,Sta!$N:$N,"&gt;0.5")/$B307</f>
        <v>0.75</v>
      </c>
      <c r="S307" s="7">
        <f>COUNTIFS(Sta!$B:$B,$A307,Sta!$P:$P,"&gt;0.5")/$C307</f>
        <v>0.5</v>
      </c>
      <c r="T307" s="12">
        <f>(COUNTIFS(Sta!$A:$A,$A307,Sta!$N:$N,"&gt;1.5") +COUNTIFS(Sta!$B:$B,$A307,Sta!$P:$P,"&gt;1.5"))/$D307</f>
        <v>0.25</v>
      </c>
      <c r="U307" s="7">
        <f>COUNTIFS(Sta!$A:$A,$A307,Sta!$N:$N,"&gt;1.5")/$B307</f>
        <v>0.25</v>
      </c>
      <c r="V307" s="7">
        <f>COUNTIFS(Sta!$B:$B,$A307,Sta!$P:$P,"&gt;1.5")/$C307</f>
        <v>0.25</v>
      </c>
    </row>
    <row r="308" spans="1:22" x14ac:dyDescent="0.3">
      <c r="A308" t="s">
        <v>218</v>
      </c>
      <c r="B308" s="9">
        <f>COUNTIF(Sta!A:A,A308)</f>
        <v>1</v>
      </c>
      <c r="C308" s="4">
        <f>COUNTIF(Sta!B:B,A308)</f>
        <v>1</v>
      </c>
      <c r="D308" s="4">
        <f t="shared" si="9"/>
        <v>2</v>
      </c>
      <c r="E308" s="12">
        <f>(COUNTIFS(Sta!$A:$A,$A308,Sta!$Q:$Q,"&gt;0.5") +COUNTIFS(Sta!$B:$B,$A308,Sta!$Q:$Q,"&gt;0.5"))/$D308</f>
        <v>1</v>
      </c>
      <c r="F308" s="7">
        <f>COUNTIFS(Sta!$A:$A,$A308,Sta!$Q:$Q,"&gt;0.5")/$B308</f>
        <v>1</v>
      </c>
      <c r="G308" s="7">
        <f>COUNTIFS(Sta!$B:$B,$A308,Sta!$Q:$Q,"&gt;0.5")/$C308</f>
        <v>1</v>
      </c>
      <c r="H308" s="12">
        <f>(COUNTIFS(Sta!$A:$A,$A308,Sta!$Q:$Q,"&gt;1.5") +COUNTIFS(Sta!$B:$B,$A308,Sta!$Q:$Q,"&gt;1.5"))/$D308</f>
        <v>0</v>
      </c>
      <c r="I308" s="7">
        <f>COUNTIFS(Sta!$A:$A,$A308,Sta!$Q:$Q,"&gt;1.5")/$B308</f>
        <v>0</v>
      </c>
      <c r="J308" s="7">
        <f>COUNTIFS(Sta!$B:$B,$A308,Sta!$Q:$Q,"&gt;1.5")/$C308</f>
        <v>0</v>
      </c>
      <c r="K308" s="12">
        <f>(COUNTIFS(Sta!$A:$A,$A308,Sta!$M:$M,"&gt;0.5") +COUNTIFS(Sta!$B:$B,$A308,Sta!$O:$O,"&gt;0.5"))/$D308</f>
        <v>1</v>
      </c>
      <c r="L308" s="7">
        <f>COUNTIFS(Sta!$A:$A,$A308,Sta!$M:$M,"&gt;0.5")/$B308</f>
        <v>1</v>
      </c>
      <c r="M308" s="7">
        <f>COUNTIFS(Sta!$B:$B,$A308,Sta!$O:$O,"&gt;0.5")/$C308</f>
        <v>1</v>
      </c>
      <c r="N308" s="12">
        <f>(COUNTIFS(Sta!$A:$A,$A308,Sta!$M:$M,"&gt;1.5") +COUNTIFS(Sta!$B:$B,$A308,Sta!$O:$O,"&gt;1.5"))/$D308</f>
        <v>0</v>
      </c>
      <c r="O308" s="7">
        <f>COUNTIFS(Sta!$A:$A,$A308,Sta!$M:$M,"&gt;1.5")/$B308</f>
        <v>0</v>
      </c>
      <c r="P308" s="7">
        <f>COUNTIFS(Sta!$B:$B,$A308,Sta!$O:$O,"&gt;1.5")/$C308</f>
        <v>0</v>
      </c>
      <c r="Q308" s="12">
        <f>(COUNTIFS(Sta!$A:$A,$A308,Sta!$N:$N,"&gt;0.5") +COUNTIFS(Sta!$B:$B,$A308,Sta!$P:$P,"&gt;0.5"))/$D308</f>
        <v>0</v>
      </c>
      <c r="R308" s="7">
        <f>COUNTIFS(Sta!$A:$A,$A308,Sta!$N:$N,"&gt;0.5")/$B308</f>
        <v>0</v>
      </c>
      <c r="S308" s="7">
        <f>COUNTIFS(Sta!$B:$B,$A308,Sta!$P:$P,"&gt;0.5")/$C308</f>
        <v>0</v>
      </c>
      <c r="T308" s="12">
        <f>(COUNTIFS(Sta!$A:$A,$A308,Sta!$N:$N,"&gt;1.5") +COUNTIFS(Sta!$B:$B,$A308,Sta!$P:$P,"&gt;1.5"))/$D308</f>
        <v>0</v>
      </c>
      <c r="U308" s="7">
        <f>COUNTIFS(Sta!$A:$A,$A308,Sta!$N:$N,"&gt;1.5")/$B308</f>
        <v>0</v>
      </c>
      <c r="V308" s="7">
        <f>COUNTIFS(Sta!$B:$B,$A308,Sta!$P:$P,"&gt;1.5")/$C308</f>
        <v>0</v>
      </c>
    </row>
    <row r="309" spans="1:22" x14ac:dyDescent="0.3">
      <c r="A309" t="s">
        <v>11</v>
      </c>
      <c r="B309" s="9">
        <f>COUNTIF(Sta!A:A,A309)</f>
        <v>1</v>
      </c>
      <c r="C309" s="4">
        <f>COUNTIF(Sta!B:B,A309)</f>
        <v>0</v>
      </c>
      <c r="D309" s="4">
        <f t="shared" si="9"/>
        <v>1</v>
      </c>
      <c r="E309" s="12">
        <f>(COUNTIFS(Sta!$A:$A,$A309,Sta!$Q:$Q,"&gt;0.5") +COUNTIFS(Sta!$B:$B,$A309,Sta!$Q:$Q,"&gt;0.5"))/$D309</f>
        <v>1</v>
      </c>
      <c r="F309" s="7">
        <f>COUNTIFS(Sta!$A:$A,$A309,Sta!$Q:$Q,"&gt;0.5")/$B309</f>
        <v>1</v>
      </c>
      <c r="G309" s="7" t="e">
        <f>COUNTIFS(Sta!$B:$B,$A309,Sta!$Q:$Q,"&gt;0.5")/$C309</f>
        <v>#DIV/0!</v>
      </c>
      <c r="H309" s="12">
        <f>(COUNTIFS(Sta!$A:$A,$A309,Sta!$Q:$Q,"&gt;1.5") +COUNTIFS(Sta!$B:$B,$A309,Sta!$Q:$Q,"&gt;1.5"))/$D309</f>
        <v>0</v>
      </c>
      <c r="I309" s="7">
        <f>COUNTIFS(Sta!$A:$A,$A309,Sta!$Q:$Q,"&gt;1.5")/$B309</f>
        <v>0</v>
      </c>
      <c r="J309" s="7" t="e">
        <f>COUNTIFS(Sta!$B:$B,$A309,Sta!$Q:$Q,"&gt;1.5")/$C309</f>
        <v>#DIV/0!</v>
      </c>
      <c r="K309" s="12">
        <f>(COUNTIFS(Sta!$A:$A,$A309,Sta!$M:$M,"&gt;0.5") +COUNTIFS(Sta!$B:$B,$A309,Sta!$O:$O,"&gt;0.5"))/$D309</f>
        <v>0</v>
      </c>
      <c r="L309" s="7">
        <f>COUNTIFS(Sta!$A:$A,$A309,Sta!$M:$M,"&gt;0.5")/$B309</f>
        <v>0</v>
      </c>
      <c r="M309" s="7" t="e">
        <f>COUNTIFS(Sta!$B:$B,$A309,Sta!$O:$O,"&gt;0.5")/$C309</f>
        <v>#DIV/0!</v>
      </c>
      <c r="N309" s="12">
        <f>(COUNTIFS(Sta!$A:$A,$A309,Sta!$M:$M,"&gt;1.5") +COUNTIFS(Sta!$B:$B,$A309,Sta!$O:$O,"&gt;1.5"))/$D309</f>
        <v>0</v>
      </c>
      <c r="O309" s="7">
        <f>COUNTIFS(Sta!$A:$A,$A309,Sta!$M:$M,"&gt;1.5")/$B309</f>
        <v>0</v>
      </c>
      <c r="P309" s="7" t="e">
        <f>COUNTIFS(Sta!$B:$B,$A309,Sta!$O:$O,"&gt;1.5")/$C309</f>
        <v>#DIV/0!</v>
      </c>
      <c r="Q309" s="12">
        <f>(COUNTIFS(Sta!$A:$A,$A309,Sta!$N:$N,"&gt;0.5") +COUNTIFS(Sta!$B:$B,$A309,Sta!$P:$P,"&gt;0.5"))/$D309</f>
        <v>1</v>
      </c>
      <c r="R309" s="7">
        <f>COUNTIFS(Sta!$A:$A,$A309,Sta!$N:$N,"&gt;0.5")/$B309</f>
        <v>1</v>
      </c>
      <c r="S309" s="7" t="e">
        <f>COUNTIFS(Sta!$B:$B,$A309,Sta!$P:$P,"&gt;0.5")/$C309</f>
        <v>#DIV/0!</v>
      </c>
      <c r="T309" s="12">
        <f>(COUNTIFS(Sta!$A:$A,$A309,Sta!$N:$N,"&gt;1.5") +COUNTIFS(Sta!$B:$B,$A309,Sta!$P:$P,"&gt;1.5"))/$D309</f>
        <v>0</v>
      </c>
      <c r="U309" s="7">
        <f>COUNTIFS(Sta!$A:$A,$A309,Sta!$N:$N,"&gt;1.5")/$B309</f>
        <v>0</v>
      </c>
      <c r="V309" s="7" t="e">
        <f>COUNTIFS(Sta!$B:$B,$A309,Sta!$P:$P,"&gt;1.5")/$C309</f>
        <v>#DIV/0!</v>
      </c>
    </row>
    <row r="310" spans="1:22" x14ac:dyDescent="0.3">
      <c r="A310" t="s">
        <v>415</v>
      </c>
      <c r="B310" s="9">
        <f>COUNTIF(Sta!A:A,A310)</f>
        <v>1</v>
      </c>
      <c r="C310" s="4">
        <f>COUNTIF(Sta!B:B,A310)</f>
        <v>1</v>
      </c>
      <c r="D310" s="4">
        <f t="shared" si="9"/>
        <v>2</v>
      </c>
      <c r="E310" s="12">
        <f>(COUNTIFS(Sta!$A:$A,$A310,Sta!$Q:$Q,"&gt;0.5") +COUNTIFS(Sta!$B:$B,$A310,Sta!$Q:$Q,"&gt;0.5"))/$D310</f>
        <v>0.5</v>
      </c>
      <c r="F310" s="7">
        <f>COUNTIFS(Sta!$A:$A,$A310,Sta!$Q:$Q,"&gt;0.5")/$B310</f>
        <v>0</v>
      </c>
      <c r="G310" s="7">
        <f>COUNTIFS(Sta!$B:$B,$A310,Sta!$Q:$Q,"&gt;0.5")/$C310</f>
        <v>1</v>
      </c>
      <c r="H310" s="12">
        <f>(COUNTIFS(Sta!$A:$A,$A310,Sta!$Q:$Q,"&gt;1.5") +COUNTIFS(Sta!$B:$B,$A310,Sta!$Q:$Q,"&gt;1.5"))/$D310</f>
        <v>0.5</v>
      </c>
      <c r="I310" s="7">
        <f>COUNTIFS(Sta!$A:$A,$A310,Sta!$Q:$Q,"&gt;1.5")/$B310</f>
        <v>0</v>
      </c>
      <c r="J310" s="7">
        <f>COUNTIFS(Sta!$B:$B,$A310,Sta!$Q:$Q,"&gt;1.5")/$C310</f>
        <v>1</v>
      </c>
      <c r="K310" s="12">
        <f>(COUNTIFS(Sta!$A:$A,$A310,Sta!$M:$M,"&gt;0.5") +COUNTIFS(Sta!$B:$B,$A310,Sta!$O:$O,"&gt;0.5"))/$D310</f>
        <v>0</v>
      </c>
      <c r="L310" s="7">
        <f>COUNTIFS(Sta!$A:$A,$A310,Sta!$M:$M,"&gt;0.5")/$B310</f>
        <v>0</v>
      </c>
      <c r="M310" s="7">
        <f>COUNTIFS(Sta!$B:$B,$A310,Sta!$O:$O,"&gt;0.5")/$C310</f>
        <v>0</v>
      </c>
      <c r="N310" s="12">
        <f>(COUNTIFS(Sta!$A:$A,$A310,Sta!$M:$M,"&gt;1.5") +COUNTIFS(Sta!$B:$B,$A310,Sta!$O:$O,"&gt;1.5"))/$D310</f>
        <v>0</v>
      </c>
      <c r="O310" s="7">
        <f>COUNTIFS(Sta!$A:$A,$A310,Sta!$M:$M,"&gt;1.5")/$B310</f>
        <v>0</v>
      </c>
      <c r="P310" s="7">
        <f>COUNTIFS(Sta!$B:$B,$A310,Sta!$O:$O,"&gt;1.5")/$C310</f>
        <v>0</v>
      </c>
      <c r="Q310" s="12">
        <f>(COUNTIFS(Sta!$A:$A,$A310,Sta!$N:$N,"&gt;0.5") +COUNTIFS(Sta!$B:$B,$A310,Sta!$P:$P,"&gt;0.5"))/$D310</f>
        <v>0.5</v>
      </c>
      <c r="R310" s="7">
        <f>COUNTIFS(Sta!$A:$A,$A310,Sta!$N:$N,"&gt;0.5")/$B310</f>
        <v>0</v>
      </c>
      <c r="S310" s="7">
        <f>COUNTIFS(Sta!$B:$B,$A310,Sta!$P:$P,"&gt;0.5")/$C310</f>
        <v>1</v>
      </c>
      <c r="T310" s="12">
        <f>(COUNTIFS(Sta!$A:$A,$A310,Sta!$N:$N,"&gt;1.5") +COUNTIFS(Sta!$B:$B,$A310,Sta!$P:$P,"&gt;1.5"))/$D310</f>
        <v>0.5</v>
      </c>
      <c r="U310" s="7">
        <f>COUNTIFS(Sta!$A:$A,$A310,Sta!$N:$N,"&gt;1.5")/$B310</f>
        <v>0</v>
      </c>
      <c r="V310" s="7">
        <f>COUNTIFS(Sta!$B:$B,$A310,Sta!$P:$P,"&gt;1.5")/$C310</f>
        <v>1</v>
      </c>
    </row>
    <row r="311" spans="1:22" x14ac:dyDescent="0.3">
      <c r="A311" t="s">
        <v>691</v>
      </c>
      <c r="B311" s="9">
        <f>COUNTIF(Sta!A:A,A311)</f>
        <v>0</v>
      </c>
      <c r="C311" s="4">
        <f>COUNTIF(Sta!B:B,A311)</f>
        <v>0</v>
      </c>
      <c r="D311" s="4">
        <f t="shared" si="9"/>
        <v>0</v>
      </c>
      <c r="E311" s="12" t="e">
        <f>(COUNTIFS(Sta!$A:$A,$A311,Sta!$Q:$Q,"&gt;0.5") +COUNTIFS(Sta!$B:$B,$A311,Sta!$Q:$Q,"&gt;0.5"))/$D311</f>
        <v>#DIV/0!</v>
      </c>
      <c r="F311" s="7" t="e">
        <f>COUNTIFS(Sta!$A:$A,$A311,Sta!$Q:$Q,"&gt;0.5")/$B311</f>
        <v>#DIV/0!</v>
      </c>
      <c r="G311" s="7" t="e">
        <f>COUNTIFS(Sta!$B:$B,$A311,Sta!$Q:$Q,"&gt;0.5")/$C311</f>
        <v>#DIV/0!</v>
      </c>
      <c r="H311" s="12" t="e">
        <f>(COUNTIFS(Sta!$A:$A,$A311,Sta!$Q:$Q,"&gt;1.5") +COUNTIFS(Sta!$B:$B,$A311,Sta!$Q:$Q,"&gt;1.5"))/$D311</f>
        <v>#DIV/0!</v>
      </c>
      <c r="I311" s="7" t="e">
        <f>COUNTIFS(Sta!$A:$A,$A311,Sta!$Q:$Q,"&gt;1.5")/$B311</f>
        <v>#DIV/0!</v>
      </c>
      <c r="J311" s="7" t="e">
        <f>COUNTIFS(Sta!$B:$B,$A311,Sta!$Q:$Q,"&gt;1.5")/$C311</f>
        <v>#DIV/0!</v>
      </c>
      <c r="K311" s="12" t="e">
        <f>(COUNTIFS(Sta!$A:$A,$A311,Sta!$M:$M,"&gt;0.5") +COUNTIFS(Sta!$B:$B,$A311,Sta!$O:$O,"&gt;0.5"))/$D311</f>
        <v>#DIV/0!</v>
      </c>
      <c r="L311" s="7" t="e">
        <f>COUNTIFS(Sta!$A:$A,$A311,Sta!$M:$M,"&gt;0.5")/$B311</f>
        <v>#DIV/0!</v>
      </c>
      <c r="M311" s="7" t="e">
        <f>COUNTIFS(Sta!$B:$B,$A311,Sta!$O:$O,"&gt;0.5")/$C311</f>
        <v>#DIV/0!</v>
      </c>
      <c r="N311" s="12" t="e">
        <f>(COUNTIFS(Sta!$A:$A,$A311,Sta!$M:$M,"&gt;1.5") +COUNTIFS(Sta!$B:$B,$A311,Sta!$O:$O,"&gt;1.5"))/$D311</f>
        <v>#DIV/0!</v>
      </c>
      <c r="O311" s="7" t="e">
        <f>COUNTIFS(Sta!$A:$A,$A311,Sta!$M:$M,"&gt;1.5")/$B311</f>
        <v>#DIV/0!</v>
      </c>
      <c r="P311" s="7" t="e">
        <f>COUNTIFS(Sta!$B:$B,$A311,Sta!$O:$O,"&gt;1.5")/$C311</f>
        <v>#DIV/0!</v>
      </c>
      <c r="Q311" s="12" t="e">
        <f>(COUNTIFS(Sta!$A:$A,$A311,Sta!$N:$N,"&gt;0.5") +COUNTIFS(Sta!$B:$B,$A311,Sta!$P:$P,"&gt;0.5"))/$D311</f>
        <v>#DIV/0!</v>
      </c>
      <c r="R311" s="7" t="e">
        <f>COUNTIFS(Sta!$A:$A,$A311,Sta!$N:$N,"&gt;0.5")/$B311</f>
        <v>#DIV/0!</v>
      </c>
      <c r="S311" s="7" t="e">
        <f>COUNTIFS(Sta!$B:$B,$A311,Sta!$P:$P,"&gt;0.5")/$C311</f>
        <v>#DIV/0!</v>
      </c>
      <c r="T311" s="12" t="e">
        <f>(COUNTIFS(Sta!$A:$A,$A311,Sta!$N:$N,"&gt;1.5") +COUNTIFS(Sta!$B:$B,$A311,Sta!$P:$P,"&gt;1.5"))/$D311</f>
        <v>#DIV/0!</v>
      </c>
      <c r="U311" s="7" t="e">
        <f>COUNTIFS(Sta!$A:$A,$A311,Sta!$N:$N,"&gt;1.5")/$B311</f>
        <v>#DIV/0!</v>
      </c>
      <c r="V311" s="7" t="e">
        <f>COUNTIFS(Sta!$B:$B,$A311,Sta!$P:$P,"&gt;1.5")/$C311</f>
        <v>#DIV/0!</v>
      </c>
    </row>
    <row r="312" spans="1:22" x14ac:dyDescent="0.3">
      <c r="A312" t="s">
        <v>550</v>
      </c>
      <c r="B312" s="9">
        <f>COUNTIF(Sta!A:A,A312)</f>
        <v>2</v>
      </c>
      <c r="C312" s="4">
        <f>COUNTIF(Sta!B:B,A312)</f>
        <v>2</v>
      </c>
      <c r="D312" s="4">
        <f t="shared" si="9"/>
        <v>4</v>
      </c>
      <c r="E312" s="12">
        <f>(COUNTIFS(Sta!$A:$A,$A312,Sta!$Q:$Q,"&gt;0.5") +COUNTIFS(Sta!$B:$B,$A312,Sta!$Q:$Q,"&gt;0.5"))/$D312</f>
        <v>0.5</v>
      </c>
      <c r="F312" s="7">
        <f>COUNTIFS(Sta!$A:$A,$A312,Sta!$Q:$Q,"&gt;0.5")/$B312</f>
        <v>0.5</v>
      </c>
      <c r="G312" s="7">
        <f>COUNTIFS(Sta!$B:$B,$A312,Sta!$Q:$Q,"&gt;0.5")/$C312</f>
        <v>0.5</v>
      </c>
      <c r="H312" s="12">
        <f>(COUNTIFS(Sta!$A:$A,$A312,Sta!$Q:$Q,"&gt;1.5") +COUNTIFS(Sta!$B:$B,$A312,Sta!$Q:$Q,"&gt;1.5"))/$D312</f>
        <v>0.5</v>
      </c>
      <c r="I312" s="7">
        <f>COUNTIFS(Sta!$A:$A,$A312,Sta!$Q:$Q,"&gt;1.5")/$B312</f>
        <v>0.5</v>
      </c>
      <c r="J312" s="7">
        <f>COUNTIFS(Sta!$B:$B,$A312,Sta!$Q:$Q,"&gt;1.5")/$C312</f>
        <v>0.5</v>
      </c>
      <c r="K312" s="12">
        <f>(COUNTIFS(Sta!$A:$A,$A312,Sta!$M:$M,"&gt;0.5") +COUNTIFS(Sta!$B:$B,$A312,Sta!$O:$O,"&gt;0.5"))/$D312</f>
        <v>0.5</v>
      </c>
      <c r="L312" s="7">
        <f>COUNTIFS(Sta!$A:$A,$A312,Sta!$M:$M,"&gt;0.5")/$B312</f>
        <v>0.5</v>
      </c>
      <c r="M312" s="7">
        <f>COUNTIFS(Sta!$B:$B,$A312,Sta!$O:$O,"&gt;0.5")/$C312</f>
        <v>0.5</v>
      </c>
      <c r="N312" s="12">
        <f>(COUNTIFS(Sta!$A:$A,$A312,Sta!$M:$M,"&gt;1.5") +COUNTIFS(Sta!$B:$B,$A312,Sta!$O:$O,"&gt;1.5"))/$D312</f>
        <v>0</v>
      </c>
      <c r="O312" s="7">
        <f>COUNTIFS(Sta!$A:$A,$A312,Sta!$M:$M,"&gt;1.5")/$B312</f>
        <v>0</v>
      </c>
      <c r="P312" s="7">
        <f>COUNTIFS(Sta!$B:$B,$A312,Sta!$O:$O,"&gt;1.5")/$C312</f>
        <v>0</v>
      </c>
      <c r="Q312" s="12">
        <f>(COUNTIFS(Sta!$A:$A,$A312,Sta!$N:$N,"&gt;0.5") +COUNTIFS(Sta!$B:$B,$A312,Sta!$P:$P,"&gt;0.5"))/$D312</f>
        <v>0.5</v>
      </c>
      <c r="R312" s="7">
        <f>COUNTIFS(Sta!$A:$A,$A312,Sta!$N:$N,"&gt;0.5")/$B312</f>
        <v>0.5</v>
      </c>
      <c r="S312" s="7">
        <f>COUNTIFS(Sta!$B:$B,$A312,Sta!$P:$P,"&gt;0.5")/$C312</f>
        <v>0.5</v>
      </c>
      <c r="T312" s="12">
        <f>(COUNTIFS(Sta!$A:$A,$A312,Sta!$N:$N,"&gt;1.5") +COUNTIFS(Sta!$B:$B,$A312,Sta!$P:$P,"&gt;1.5"))/$D312</f>
        <v>0</v>
      </c>
      <c r="U312" s="7">
        <f>COUNTIFS(Sta!$A:$A,$A312,Sta!$N:$N,"&gt;1.5")/$B312</f>
        <v>0</v>
      </c>
      <c r="V312" s="7">
        <f>COUNTIFS(Sta!$B:$B,$A312,Sta!$P:$P,"&gt;1.5")/$C312</f>
        <v>0</v>
      </c>
    </row>
    <row r="313" spans="1:22" x14ac:dyDescent="0.3">
      <c r="A313" t="s">
        <v>619</v>
      </c>
      <c r="B313" s="9">
        <f>COUNTIF(Sta!A:A,A313)</f>
        <v>1</v>
      </c>
      <c r="C313" s="4">
        <f>COUNTIF(Sta!B:B,A313)</f>
        <v>2</v>
      </c>
      <c r="D313" s="4">
        <f t="shared" si="9"/>
        <v>3</v>
      </c>
      <c r="E313" s="12">
        <f>(COUNTIFS(Sta!$A:$A,$A313,Sta!$Q:$Q,"&gt;0.5") +COUNTIFS(Sta!$B:$B,$A313,Sta!$Q:$Q,"&gt;0.5"))/$D313</f>
        <v>1</v>
      </c>
      <c r="F313" s="7">
        <f>COUNTIFS(Sta!$A:$A,$A313,Sta!$Q:$Q,"&gt;0.5")/$B313</f>
        <v>1</v>
      </c>
      <c r="G313" s="7">
        <f>COUNTIFS(Sta!$B:$B,$A313,Sta!$Q:$Q,"&gt;0.5")/$C313</f>
        <v>1</v>
      </c>
      <c r="H313" s="12">
        <f>(COUNTIFS(Sta!$A:$A,$A313,Sta!$Q:$Q,"&gt;1.5") +COUNTIFS(Sta!$B:$B,$A313,Sta!$Q:$Q,"&gt;1.5"))/$D313</f>
        <v>0</v>
      </c>
      <c r="I313" s="7">
        <f>COUNTIFS(Sta!$A:$A,$A313,Sta!$Q:$Q,"&gt;1.5")/$B313</f>
        <v>0</v>
      </c>
      <c r="J313" s="7">
        <f>COUNTIFS(Sta!$B:$B,$A313,Sta!$Q:$Q,"&gt;1.5")/$C313</f>
        <v>0</v>
      </c>
      <c r="K313" s="12">
        <f>(COUNTIFS(Sta!$A:$A,$A313,Sta!$M:$M,"&gt;0.5") +COUNTIFS(Sta!$B:$B,$A313,Sta!$O:$O,"&gt;0.5"))/$D313</f>
        <v>0</v>
      </c>
      <c r="L313" s="7">
        <f>COUNTIFS(Sta!$A:$A,$A313,Sta!$M:$M,"&gt;0.5")/$B313</f>
        <v>0</v>
      </c>
      <c r="M313" s="7">
        <f>COUNTIFS(Sta!$B:$B,$A313,Sta!$O:$O,"&gt;0.5")/$C313</f>
        <v>0</v>
      </c>
      <c r="N313" s="12">
        <f>(COUNTIFS(Sta!$A:$A,$A313,Sta!$M:$M,"&gt;1.5") +COUNTIFS(Sta!$B:$B,$A313,Sta!$O:$O,"&gt;1.5"))/$D313</f>
        <v>0</v>
      </c>
      <c r="O313" s="7">
        <f>COUNTIFS(Sta!$A:$A,$A313,Sta!$M:$M,"&gt;1.5")/$B313</f>
        <v>0</v>
      </c>
      <c r="P313" s="7">
        <f>COUNTIFS(Sta!$B:$B,$A313,Sta!$O:$O,"&gt;1.5")/$C313</f>
        <v>0</v>
      </c>
      <c r="Q313" s="12">
        <f>(COUNTIFS(Sta!$A:$A,$A313,Sta!$N:$N,"&gt;0.5") +COUNTIFS(Sta!$B:$B,$A313,Sta!$P:$P,"&gt;0.5"))/$D313</f>
        <v>1</v>
      </c>
      <c r="R313" s="7">
        <f>COUNTIFS(Sta!$A:$A,$A313,Sta!$N:$N,"&gt;0.5")/$B313</f>
        <v>1</v>
      </c>
      <c r="S313" s="7">
        <f>COUNTIFS(Sta!$B:$B,$A313,Sta!$P:$P,"&gt;0.5")/$C313</f>
        <v>1</v>
      </c>
      <c r="T313" s="12">
        <f>(COUNTIFS(Sta!$A:$A,$A313,Sta!$N:$N,"&gt;1.5") +COUNTIFS(Sta!$B:$B,$A313,Sta!$P:$P,"&gt;1.5"))/$D313</f>
        <v>0</v>
      </c>
      <c r="U313" s="7">
        <f>COUNTIFS(Sta!$A:$A,$A313,Sta!$N:$N,"&gt;1.5")/$B313</f>
        <v>0</v>
      </c>
      <c r="V313" s="7">
        <f>COUNTIFS(Sta!$B:$B,$A313,Sta!$P:$P,"&gt;1.5")/$C313</f>
        <v>0</v>
      </c>
    </row>
    <row r="314" spans="1:22" x14ac:dyDescent="0.3">
      <c r="A314" t="s">
        <v>364</v>
      </c>
      <c r="B314" s="9">
        <f>COUNTIF(Sta!A:A,A314)</f>
        <v>1</v>
      </c>
      <c r="C314" s="4">
        <f>COUNTIF(Sta!B:B,A314)</f>
        <v>2</v>
      </c>
      <c r="D314" s="4">
        <f t="shared" si="9"/>
        <v>3</v>
      </c>
      <c r="E314" s="12">
        <f>(COUNTIFS(Sta!$A:$A,$A314,Sta!$Q:$Q,"&gt;0.5") +COUNTIFS(Sta!$B:$B,$A314,Sta!$Q:$Q,"&gt;0.5"))/$D314</f>
        <v>1</v>
      </c>
      <c r="F314" s="7">
        <f>COUNTIFS(Sta!$A:$A,$A314,Sta!$Q:$Q,"&gt;0.5")/$B314</f>
        <v>1</v>
      </c>
      <c r="G314" s="7">
        <f>COUNTIFS(Sta!$B:$B,$A314,Sta!$Q:$Q,"&gt;0.5")/$C314</f>
        <v>1</v>
      </c>
      <c r="H314" s="12">
        <f>(COUNTIFS(Sta!$A:$A,$A314,Sta!$Q:$Q,"&gt;1.5") +COUNTIFS(Sta!$B:$B,$A314,Sta!$Q:$Q,"&gt;1.5"))/$D314</f>
        <v>0.66666666666666663</v>
      </c>
      <c r="I314" s="7">
        <f>COUNTIFS(Sta!$A:$A,$A314,Sta!$Q:$Q,"&gt;1.5")/$B314</f>
        <v>1</v>
      </c>
      <c r="J314" s="7">
        <f>COUNTIFS(Sta!$B:$B,$A314,Sta!$Q:$Q,"&gt;1.5")/$C314</f>
        <v>0.5</v>
      </c>
      <c r="K314" s="12">
        <f>(COUNTIFS(Sta!$A:$A,$A314,Sta!$M:$M,"&gt;0.5") +COUNTIFS(Sta!$B:$B,$A314,Sta!$O:$O,"&gt;0.5"))/$D314</f>
        <v>0.66666666666666663</v>
      </c>
      <c r="L314" s="7">
        <f>COUNTIFS(Sta!$A:$A,$A314,Sta!$M:$M,"&gt;0.5")/$B314</f>
        <v>1</v>
      </c>
      <c r="M314" s="7">
        <f>COUNTIFS(Sta!$B:$B,$A314,Sta!$O:$O,"&gt;0.5")/$C314</f>
        <v>0.5</v>
      </c>
      <c r="N314" s="12">
        <f>(COUNTIFS(Sta!$A:$A,$A314,Sta!$M:$M,"&gt;1.5") +COUNTIFS(Sta!$B:$B,$A314,Sta!$O:$O,"&gt;1.5"))/$D314</f>
        <v>0.33333333333333331</v>
      </c>
      <c r="O314" s="7">
        <f>COUNTIFS(Sta!$A:$A,$A314,Sta!$M:$M,"&gt;1.5")/$B314</f>
        <v>1</v>
      </c>
      <c r="P314" s="7">
        <f>COUNTIFS(Sta!$B:$B,$A314,Sta!$O:$O,"&gt;1.5")/$C314</f>
        <v>0</v>
      </c>
      <c r="Q314" s="12">
        <f>(COUNTIFS(Sta!$A:$A,$A314,Sta!$N:$N,"&gt;0.5") +COUNTIFS(Sta!$B:$B,$A314,Sta!$P:$P,"&gt;0.5"))/$D314</f>
        <v>0.66666666666666663</v>
      </c>
      <c r="R314" s="7">
        <f>COUNTIFS(Sta!$A:$A,$A314,Sta!$N:$N,"&gt;0.5")/$B314</f>
        <v>0</v>
      </c>
      <c r="S314" s="7">
        <f>COUNTIFS(Sta!$B:$B,$A314,Sta!$P:$P,"&gt;0.5")/$C314</f>
        <v>1</v>
      </c>
      <c r="T314" s="12">
        <f>(COUNTIFS(Sta!$A:$A,$A314,Sta!$N:$N,"&gt;1.5") +COUNTIFS(Sta!$B:$B,$A314,Sta!$P:$P,"&gt;1.5"))/$D314</f>
        <v>0</v>
      </c>
      <c r="U314" s="7">
        <f>COUNTIFS(Sta!$A:$A,$A314,Sta!$N:$N,"&gt;1.5")/$B314</f>
        <v>0</v>
      </c>
      <c r="V314" s="7">
        <f>COUNTIFS(Sta!$B:$B,$A314,Sta!$P:$P,"&gt;1.5")/$C314</f>
        <v>0</v>
      </c>
    </row>
    <row r="315" spans="1:22" x14ac:dyDescent="0.3">
      <c r="A315" t="s">
        <v>672</v>
      </c>
      <c r="B315" s="9">
        <f>COUNTIF(Sta!A:A,A315)</f>
        <v>1</v>
      </c>
      <c r="C315" s="4">
        <f>COUNTIF(Sta!B:B,A315)</f>
        <v>2</v>
      </c>
      <c r="D315" s="4">
        <f t="shared" si="9"/>
        <v>3</v>
      </c>
      <c r="E315" s="12">
        <f>(COUNTIFS(Sta!$A:$A,$A315,Sta!$Q:$Q,"&gt;0.5") +COUNTIFS(Sta!$B:$B,$A315,Sta!$Q:$Q,"&gt;0.5"))/$D315</f>
        <v>0.66666666666666663</v>
      </c>
      <c r="F315" s="7">
        <f>COUNTIFS(Sta!$A:$A,$A315,Sta!$Q:$Q,"&gt;0.5")/$B315</f>
        <v>0</v>
      </c>
      <c r="G315" s="7">
        <f>COUNTIFS(Sta!$B:$B,$A315,Sta!$Q:$Q,"&gt;0.5")/$C315</f>
        <v>1</v>
      </c>
      <c r="H315" s="12">
        <f>(COUNTIFS(Sta!$A:$A,$A315,Sta!$Q:$Q,"&gt;1.5") +COUNTIFS(Sta!$B:$B,$A315,Sta!$Q:$Q,"&gt;1.5"))/$D315</f>
        <v>0</v>
      </c>
      <c r="I315" s="7">
        <f>COUNTIFS(Sta!$A:$A,$A315,Sta!$Q:$Q,"&gt;1.5")/$B315</f>
        <v>0</v>
      </c>
      <c r="J315" s="7">
        <f>COUNTIFS(Sta!$B:$B,$A315,Sta!$Q:$Q,"&gt;1.5")/$C315</f>
        <v>0</v>
      </c>
      <c r="K315" s="12">
        <f>(COUNTIFS(Sta!$A:$A,$A315,Sta!$M:$M,"&gt;0.5") +COUNTIFS(Sta!$B:$B,$A315,Sta!$O:$O,"&gt;0.5"))/$D315</f>
        <v>0.33333333333333331</v>
      </c>
      <c r="L315" s="7">
        <f>COUNTIFS(Sta!$A:$A,$A315,Sta!$M:$M,"&gt;0.5")/$B315</f>
        <v>0</v>
      </c>
      <c r="M315" s="7">
        <f>COUNTIFS(Sta!$B:$B,$A315,Sta!$O:$O,"&gt;0.5")/$C315</f>
        <v>0.5</v>
      </c>
      <c r="N315" s="12">
        <f>(COUNTIFS(Sta!$A:$A,$A315,Sta!$M:$M,"&gt;1.5") +COUNTIFS(Sta!$B:$B,$A315,Sta!$O:$O,"&gt;1.5"))/$D315</f>
        <v>0</v>
      </c>
      <c r="O315" s="7">
        <f>COUNTIFS(Sta!$A:$A,$A315,Sta!$M:$M,"&gt;1.5")/$B315</f>
        <v>0</v>
      </c>
      <c r="P315" s="7">
        <f>COUNTIFS(Sta!$B:$B,$A315,Sta!$O:$O,"&gt;1.5")/$C315</f>
        <v>0</v>
      </c>
      <c r="Q315" s="12">
        <f>(COUNTIFS(Sta!$A:$A,$A315,Sta!$N:$N,"&gt;0.5") +COUNTIFS(Sta!$B:$B,$A315,Sta!$P:$P,"&gt;0.5"))/$D315</f>
        <v>0.33333333333333331</v>
      </c>
      <c r="R315" s="7">
        <f>COUNTIFS(Sta!$A:$A,$A315,Sta!$N:$N,"&gt;0.5")/$B315</f>
        <v>0</v>
      </c>
      <c r="S315" s="7">
        <f>COUNTIFS(Sta!$B:$B,$A315,Sta!$P:$P,"&gt;0.5")/$C315</f>
        <v>0.5</v>
      </c>
      <c r="T315" s="12">
        <f>(COUNTIFS(Sta!$A:$A,$A315,Sta!$N:$N,"&gt;1.5") +COUNTIFS(Sta!$B:$B,$A315,Sta!$P:$P,"&gt;1.5"))/$D315</f>
        <v>0</v>
      </c>
      <c r="U315" s="7">
        <f>COUNTIFS(Sta!$A:$A,$A315,Sta!$N:$N,"&gt;1.5")/$B315</f>
        <v>0</v>
      </c>
      <c r="V315" s="7">
        <f>COUNTIFS(Sta!$B:$B,$A315,Sta!$P:$P,"&gt;1.5")/$C315</f>
        <v>0</v>
      </c>
    </row>
    <row r="316" spans="1:22" x14ac:dyDescent="0.3">
      <c r="A316" t="s">
        <v>413</v>
      </c>
      <c r="B316" s="9">
        <f>COUNTIF(Sta!A:A,A316)</f>
        <v>0</v>
      </c>
      <c r="C316" s="4">
        <f>COUNTIF(Sta!B:B,A316)</f>
        <v>0</v>
      </c>
      <c r="D316" s="4">
        <f t="shared" si="9"/>
        <v>0</v>
      </c>
      <c r="E316" s="12" t="e">
        <f>(COUNTIFS(Sta!$A:$A,$A316,Sta!$Q:$Q,"&gt;0.5") +COUNTIFS(Sta!$B:$B,$A316,Sta!$Q:$Q,"&gt;0.5"))/$D316</f>
        <v>#DIV/0!</v>
      </c>
      <c r="F316" s="7" t="e">
        <f>COUNTIFS(Sta!$A:$A,$A316,Sta!$Q:$Q,"&gt;0.5")/$B316</f>
        <v>#DIV/0!</v>
      </c>
      <c r="G316" s="7" t="e">
        <f>COUNTIFS(Sta!$B:$B,$A316,Sta!$Q:$Q,"&gt;0.5")/$C316</f>
        <v>#DIV/0!</v>
      </c>
      <c r="H316" s="12" t="e">
        <f>(COUNTIFS(Sta!$A:$A,$A316,Sta!$Q:$Q,"&gt;1.5") +COUNTIFS(Sta!$B:$B,$A316,Sta!$Q:$Q,"&gt;1.5"))/$D316</f>
        <v>#DIV/0!</v>
      </c>
      <c r="I316" s="7" t="e">
        <f>COUNTIFS(Sta!$A:$A,$A316,Sta!$Q:$Q,"&gt;1.5")/$B316</f>
        <v>#DIV/0!</v>
      </c>
      <c r="J316" s="7" t="e">
        <f>COUNTIFS(Sta!$B:$B,$A316,Sta!$Q:$Q,"&gt;1.5")/$C316</f>
        <v>#DIV/0!</v>
      </c>
      <c r="K316" s="12" t="e">
        <f>(COUNTIFS(Sta!$A:$A,$A316,Sta!$M:$M,"&gt;0.5") +COUNTIFS(Sta!$B:$B,$A316,Sta!$O:$O,"&gt;0.5"))/$D316</f>
        <v>#DIV/0!</v>
      </c>
      <c r="L316" s="7" t="e">
        <f>COUNTIFS(Sta!$A:$A,$A316,Sta!$M:$M,"&gt;0.5")/$B316</f>
        <v>#DIV/0!</v>
      </c>
      <c r="M316" s="7" t="e">
        <f>COUNTIFS(Sta!$B:$B,$A316,Sta!$O:$O,"&gt;0.5")/$C316</f>
        <v>#DIV/0!</v>
      </c>
      <c r="N316" s="12" t="e">
        <f>(COUNTIFS(Sta!$A:$A,$A316,Sta!$M:$M,"&gt;1.5") +COUNTIFS(Sta!$B:$B,$A316,Sta!$O:$O,"&gt;1.5"))/$D316</f>
        <v>#DIV/0!</v>
      </c>
      <c r="O316" s="7" t="e">
        <f>COUNTIFS(Sta!$A:$A,$A316,Sta!$M:$M,"&gt;1.5")/$B316</f>
        <v>#DIV/0!</v>
      </c>
      <c r="P316" s="7" t="e">
        <f>COUNTIFS(Sta!$B:$B,$A316,Sta!$O:$O,"&gt;1.5")/$C316</f>
        <v>#DIV/0!</v>
      </c>
      <c r="Q316" s="12" t="e">
        <f>(COUNTIFS(Sta!$A:$A,$A316,Sta!$N:$N,"&gt;0.5") +COUNTIFS(Sta!$B:$B,$A316,Sta!$P:$P,"&gt;0.5"))/$D316</f>
        <v>#DIV/0!</v>
      </c>
      <c r="R316" s="7" t="e">
        <f>COUNTIFS(Sta!$A:$A,$A316,Sta!$N:$N,"&gt;0.5")/$B316</f>
        <v>#DIV/0!</v>
      </c>
      <c r="S316" s="7" t="e">
        <f>COUNTIFS(Sta!$B:$B,$A316,Sta!$P:$P,"&gt;0.5")/$C316</f>
        <v>#DIV/0!</v>
      </c>
      <c r="T316" s="12" t="e">
        <f>(COUNTIFS(Sta!$A:$A,$A316,Sta!$N:$N,"&gt;1.5") +COUNTIFS(Sta!$B:$B,$A316,Sta!$P:$P,"&gt;1.5"))/$D316</f>
        <v>#DIV/0!</v>
      </c>
      <c r="U316" s="7" t="e">
        <f>COUNTIFS(Sta!$A:$A,$A316,Sta!$N:$N,"&gt;1.5")/$B316</f>
        <v>#DIV/0!</v>
      </c>
      <c r="V316" s="7" t="e">
        <f>COUNTIFS(Sta!$B:$B,$A316,Sta!$P:$P,"&gt;1.5")/$C316</f>
        <v>#DIV/0!</v>
      </c>
    </row>
    <row r="317" spans="1:22" x14ac:dyDescent="0.3">
      <c r="A317" t="s">
        <v>195</v>
      </c>
      <c r="B317" s="9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2">
        <f>(COUNTIFS(Sta!$A:$A,$A317,Sta!$Q:$Q,"&gt;0.5") +COUNTIFS(Sta!$B:$B,$A317,Sta!$Q:$Q,"&gt;0.5"))/$D317</f>
        <v>1</v>
      </c>
      <c r="F317" s="7">
        <f>COUNTIFS(Sta!$A:$A,$A317,Sta!$Q:$Q,"&gt;0.5")/$B317</f>
        <v>1</v>
      </c>
      <c r="G317" s="7">
        <f>COUNTIFS(Sta!$B:$B,$A317,Sta!$Q:$Q,"&gt;0.5")/$C317</f>
        <v>1</v>
      </c>
      <c r="H317" s="12">
        <f>(COUNTIFS(Sta!$A:$A,$A317,Sta!$Q:$Q,"&gt;1.5") +COUNTIFS(Sta!$B:$B,$A317,Sta!$Q:$Q,"&gt;1.5"))/$D317</f>
        <v>1</v>
      </c>
      <c r="I317" s="7">
        <f>COUNTIFS(Sta!$A:$A,$A317,Sta!$Q:$Q,"&gt;1.5")/$B317</f>
        <v>1</v>
      </c>
      <c r="J317" s="7">
        <f>COUNTIFS(Sta!$B:$B,$A317,Sta!$Q:$Q,"&gt;1.5")/$C317</f>
        <v>1</v>
      </c>
      <c r="K317" s="12">
        <f>(COUNTIFS(Sta!$A:$A,$A317,Sta!$M:$M,"&gt;0.5") +COUNTIFS(Sta!$B:$B,$A317,Sta!$O:$O,"&gt;0.5"))/$D317</f>
        <v>1</v>
      </c>
      <c r="L317" s="7">
        <f>COUNTIFS(Sta!$A:$A,$A317,Sta!$M:$M,"&gt;0.5")/$B317</f>
        <v>1</v>
      </c>
      <c r="M317" s="7">
        <f>COUNTIFS(Sta!$B:$B,$A317,Sta!$O:$O,"&gt;0.5")/$C317</f>
        <v>1</v>
      </c>
      <c r="N317" s="12">
        <f>(COUNTIFS(Sta!$A:$A,$A317,Sta!$M:$M,"&gt;1.5") +COUNTIFS(Sta!$B:$B,$A317,Sta!$O:$O,"&gt;1.5"))/$D317</f>
        <v>0</v>
      </c>
      <c r="O317" s="7">
        <f>COUNTIFS(Sta!$A:$A,$A317,Sta!$M:$M,"&gt;1.5")/$B317</f>
        <v>0</v>
      </c>
      <c r="P317" s="7">
        <f>COUNTIFS(Sta!$B:$B,$A317,Sta!$O:$O,"&gt;1.5")/$C317</f>
        <v>0</v>
      </c>
      <c r="Q317" s="12">
        <f>(COUNTIFS(Sta!$A:$A,$A317,Sta!$N:$N,"&gt;0.5") +COUNTIFS(Sta!$B:$B,$A317,Sta!$P:$P,"&gt;0.5"))/$D317</f>
        <v>1</v>
      </c>
      <c r="R317" s="7">
        <f>COUNTIFS(Sta!$A:$A,$A317,Sta!$N:$N,"&gt;0.5")/$B317</f>
        <v>1</v>
      </c>
      <c r="S317" s="7">
        <f>COUNTIFS(Sta!$B:$B,$A317,Sta!$P:$P,"&gt;0.5")/$C317</f>
        <v>1</v>
      </c>
      <c r="T317" s="12">
        <f>(COUNTIFS(Sta!$A:$A,$A317,Sta!$N:$N,"&gt;1.5") +COUNTIFS(Sta!$B:$B,$A317,Sta!$P:$P,"&gt;1.5"))/$D317</f>
        <v>0.5</v>
      </c>
      <c r="U317" s="7">
        <f>COUNTIFS(Sta!$A:$A,$A317,Sta!$N:$N,"&gt;1.5")/$B317</f>
        <v>0</v>
      </c>
      <c r="V317" s="7">
        <f>COUNTIFS(Sta!$B:$B,$A317,Sta!$P:$P,"&gt;1.5")/$C317</f>
        <v>1</v>
      </c>
    </row>
    <row r="318" spans="1:22" x14ac:dyDescent="0.3">
      <c r="A318" t="s">
        <v>668</v>
      </c>
      <c r="B318" s="9">
        <f>COUNTIF(Sta!A:A,A318)</f>
        <v>1</v>
      </c>
      <c r="C318" s="4">
        <f>COUNTIF(Sta!B:B,A318)</f>
        <v>2</v>
      </c>
      <c r="D318" s="4">
        <f t="shared" si="10"/>
        <v>3</v>
      </c>
      <c r="E318" s="12">
        <f>(COUNTIFS(Sta!$A:$A,$A318,Sta!$Q:$Q,"&gt;0.5") +COUNTIFS(Sta!$B:$B,$A318,Sta!$Q:$Q,"&gt;0.5"))/$D318</f>
        <v>0.66666666666666663</v>
      </c>
      <c r="F318" s="7">
        <f>COUNTIFS(Sta!$A:$A,$A318,Sta!$Q:$Q,"&gt;0.5")/$B318</f>
        <v>0</v>
      </c>
      <c r="G318" s="7">
        <f>COUNTIFS(Sta!$B:$B,$A318,Sta!$Q:$Q,"&gt;0.5")/$C318</f>
        <v>1</v>
      </c>
      <c r="H318" s="12">
        <f>(COUNTIFS(Sta!$A:$A,$A318,Sta!$Q:$Q,"&gt;1.5") +COUNTIFS(Sta!$B:$B,$A318,Sta!$Q:$Q,"&gt;1.5"))/$D318</f>
        <v>0.33333333333333331</v>
      </c>
      <c r="I318" s="7">
        <f>COUNTIFS(Sta!$A:$A,$A318,Sta!$Q:$Q,"&gt;1.5")/$B318</f>
        <v>0</v>
      </c>
      <c r="J318" s="7">
        <f>COUNTIFS(Sta!$B:$B,$A318,Sta!$Q:$Q,"&gt;1.5")/$C318</f>
        <v>0.5</v>
      </c>
      <c r="K318" s="12">
        <f>(COUNTIFS(Sta!$A:$A,$A318,Sta!$M:$M,"&gt;0.5") +COUNTIFS(Sta!$B:$B,$A318,Sta!$O:$O,"&gt;0.5"))/$D318</f>
        <v>0.33333333333333331</v>
      </c>
      <c r="L318" s="7">
        <f>COUNTIFS(Sta!$A:$A,$A318,Sta!$M:$M,"&gt;0.5")/$B318</f>
        <v>0</v>
      </c>
      <c r="M318" s="7">
        <f>COUNTIFS(Sta!$B:$B,$A318,Sta!$O:$O,"&gt;0.5")/$C318</f>
        <v>0.5</v>
      </c>
      <c r="N318" s="12">
        <f>(COUNTIFS(Sta!$A:$A,$A318,Sta!$M:$M,"&gt;1.5") +COUNTIFS(Sta!$B:$B,$A318,Sta!$O:$O,"&gt;1.5"))/$D318</f>
        <v>0.33333333333333331</v>
      </c>
      <c r="O318" s="7">
        <f>COUNTIFS(Sta!$A:$A,$A318,Sta!$M:$M,"&gt;1.5")/$B318</f>
        <v>0</v>
      </c>
      <c r="P318" s="7">
        <f>COUNTIFS(Sta!$B:$B,$A318,Sta!$O:$O,"&gt;1.5")/$C318</f>
        <v>0.5</v>
      </c>
      <c r="Q318" s="12">
        <f>(COUNTIFS(Sta!$A:$A,$A318,Sta!$N:$N,"&gt;0.5") +COUNTIFS(Sta!$B:$B,$A318,Sta!$P:$P,"&gt;0.5"))/$D318</f>
        <v>0.33333333333333331</v>
      </c>
      <c r="R318" s="7">
        <f>COUNTIFS(Sta!$A:$A,$A318,Sta!$N:$N,"&gt;0.5")/$B318</f>
        <v>0</v>
      </c>
      <c r="S318" s="7">
        <f>COUNTIFS(Sta!$B:$B,$A318,Sta!$P:$P,"&gt;0.5")/$C318</f>
        <v>0.5</v>
      </c>
      <c r="T318" s="12">
        <f>(COUNTIFS(Sta!$A:$A,$A318,Sta!$N:$N,"&gt;1.5") +COUNTIFS(Sta!$B:$B,$A318,Sta!$P:$P,"&gt;1.5"))/$D318</f>
        <v>0</v>
      </c>
      <c r="U318" s="7">
        <f>COUNTIFS(Sta!$A:$A,$A318,Sta!$N:$N,"&gt;1.5")/$B318</f>
        <v>0</v>
      </c>
      <c r="V318" s="7">
        <f>COUNTIFS(Sta!$B:$B,$A318,Sta!$P:$P,"&gt;1.5")/$C318</f>
        <v>0</v>
      </c>
    </row>
    <row r="319" spans="1:22" x14ac:dyDescent="0.3">
      <c r="A319" t="s">
        <v>526</v>
      </c>
      <c r="B319" s="9">
        <f>COUNTIF(Sta!A:A,A319)</f>
        <v>3</v>
      </c>
      <c r="C319" s="4">
        <f>COUNTIF(Sta!B:B,A319)</f>
        <v>2</v>
      </c>
      <c r="D319" s="4">
        <f t="shared" si="10"/>
        <v>5</v>
      </c>
      <c r="E319" s="12">
        <f>(COUNTIFS(Sta!$A:$A,$A319,Sta!$Q:$Q,"&gt;0.5") +COUNTIFS(Sta!$B:$B,$A319,Sta!$Q:$Q,"&gt;0.5"))/$D319</f>
        <v>1</v>
      </c>
      <c r="F319" s="7">
        <f>COUNTIFS(Sta!$A:$A,$A319,Sta!$Q:$Q,"&gt;0.5")/$B319</f>
        <v>1</v>
      </c>
      <c r="G319" s="7">
        <f>COUNTIFS(Sta!$B:$B,$A319,Sta!$Q:$Q,"&gt;0.5")/$C319</f>
        <v>1</v>
      </c>
      <c r="H319" s="12">
        <f>(COUNTIFS(Sta!$A:$A,$A319,Sta!$Q:$Q,"&gt;1.5") +COUNTIFS(Sta!$B:$B,$A319,Sta!$Q:$Q,"&gt;1.5"))/$D319</f>
        <v>0.8</v>
      </c>
      <c r="I319" s="7">
        <f>COUNTIFS(Sta!$A:$A,$A319,Sta!$Q:$Q,"&gt;1.5")/$B319</f>
        <v>0.66666666666666663</v>
      </c>
      <c r="J319" s="7">
        <f>COUNTIFS(Sta!$B:$B,$A319,Sta!$Q:$Q,"&gt;1.5")/$C319</f>
        <v>1</v>
      </c>
      <c r="K319" s="12">
        <f>(COUNTIFS(Sta!$A:$A,$A319,Sta!$M:$M,"&gt;0.5") +COUNTIFS(Sta!$B:$B,$A319,Sta!$O:$O,"&gt;0.5"))/$D319</f>
        <v>0.4</v>
      </c>
      <c r="L319" s="7">
        <f>COUNTIFS(Sta!$A:$A,$A319,Sta!$M:$M,"&gt;0.5")/$B319</f>
        <v>0.66666666666666663</v>
      </c>
      <c r="M319" s="7">
        <f>COUNTIFS(Sta!$B:$B,$A319,Sta!$O:$O,"&gt;0.5")/$C319</f>
        <v>0</v>
      </c>
      <c r="N319" s="12">
        <f>(COUNTIFS(Sta!$A:$A,$A319,Sta!$M:$M,"&gt;1.5") +COUNTIFS(Sta!$B:$B,$A319,Sta!$O:$O,"&gt;1.5"))/$D319</f>
        <v>0.2</v>
      </c>
      <c r="O319" s="7">
        <f>COUNTIFS(Sta!$A:$A,$A319,Sta!$M:$M,"&gt;1.5")/$B319</f>
        <v>0.33333333333333331</v>
      </c>
      <c r="P319" s="7">
        <f>COUNTIFS(Sta!$B:$B,$A319,Sta!$O:$O,"&gt;1.5")/$C319</f>
        <v>0</v>
      </c>
      <c r="Q319" s="12">
        <f>(COUNTIFS(Sta!$A:$A,$A319,Sta!$N:$N,"&gt;0.5") +COUNTIFS(Sta!$B:$B,$A319,Sta!$P:$P,"&gt;0.5"))/$D319</f>
        <v>0.6</v>
      </c>
      <c r="R319" s="7">
        <f>COUNTIFS(Sta!$A:$A,$A319,Sta!$N:$N,"&gt;0.5")/$B319</f>
        <v>0.33333333333333331</v>
      </c>
      <c r="S319" s="7">
        <f>COUNTIFS(Sta!$B:$B,$A319,Sta!$P:$P,"&gt;0.5")/$C319</f>
        <v>1</v>
      </c>
      <c r="T319" s="12">
        <f>(COUNTIFS(Sta!$A:$A,$A319,Sta!$N:$N,"&gt;1.5") +COUNTIFS(Sta!$B:$B,$A319,Sta!$P:$P,"&gt;1.5"))/$D319</f>
        <v>0.6</v>
      </c>
      <c r="U319" s="7">
        <f>COUNTIFS(Sta!$A:$A,$A319,Sta!$N:$N,"&gt;1.5")/$B319</f>
        <v>0.33333333333333331</v>
      </c>
      <c r="V319" s="7">
        <f>COUNTIFS(Sta!$B:$B,$A319,Sta!$P:$P,"&gt;1.5")/$C319</f>
        <v>1</v>
      </c>
    </row>
    <row r="320" spans="1:22" x14ac:dyDescent="0.3">
      <c r="A320" t="s">
        <v>240</v>
      </c>
      <c r="B320" s="9">
        <f>COUNTIF(Sta!A:A,A320)</f>
        <v>1</v>
      </c>
      <c r="C320" s="4">
        <f>COUNTIF(Sta!B:B,A320)</f>
        <v>1</v>
      </c>
      <c r="D320" s="4">
        <f t="shared" si="10"/>
        <v>2</v>
      </c>
      <c r="E320" s="12">
        <f>(COUNTIFS(Sta!$A:$A,$A320,Sta!$Q:$Q,"&gt;0.5") +COUNTIFS(Sta!$B:$B,$A320,Sta!$Q:$Q,"&gt;0.5"))/$D320</f>
        <v>1</v>
      </c>
      <c r="F320" s="7">
        <f>COUNTIFS(Sta!$A:$A,$A320,Sta!$Q:$Q,"&gt;0.5")/$B320</f>
        <v>1</v>
      </c>
      <c r="G320" s="7">
        <f>COUNTIFS(Sta!$B:$B,$A320,Sta!$Q:$Q,"&gt;0.5")/$C320</f>
        <v>1</v>
      </c>
      <c r="H320" s="12">
        <f>(COUNTIFS(Sta!$A:$A,$A320,Sta!$Q:$Q,"&gt;1.5") +COUNTIFS(Sta!$B:$B,$A320,Sta!$Q:$Q,"&gt;1.5"))/$D320</f>
        <v>0.5</v>
      </c>
      <c r="I320" s="7">
        <f>COUNTIFS(Sta!$A:$A,$A320,Sta!$Q:$Q,"&gt;1.5")/$B320</f>
        <v>1</v>
      </c>
      <c r="J320" s="7">
        <f>COUNTIFS(Sta!$B:$B,$A320,Sta!$Q:$Q,"&gt;1.5")/$C320</f>
        <v>0</v>
      </c>
      <c r="K320" s="12">
        <f>(COUNTIFS(Sta!$A:$A,$A320,Sta!$M:$M,"&gt;0.5") +COUNTIFS(Sta!$B:$B,$A320,Sta!$O:$O,"&gt;0.5"))/$D320</f>
        <v>0.5</v>
      </c>
      <c r="L320" s="7">
        <f>COUNTIFS(Sta!$A:$A,$A320,Sta!$M:$M,"&gt;0.5")/$B320</f>
        <v>1</v>
      </c>
      <c r="M320" s="7">
        <f>COUNTIFS(Sta!$B:$B,$A320,Sta!$O:$O,"&gt;0.5")/$C320</f>
        <v>0</v>
      </c>
      <c r="N320" s="12">
        <f>(COUNTIFS(Sta!$A:$A,$A320,Sta!$M:$M,"&gt;1.5") +COUNTIFS(Sta!$B:$B,$A320,Sta!$O:$O,"&gt;1.5"))/$D320</f>
        <v>0.5</v>
      </c>
      <c r="O320" s="7">
        <f>COUNTIFS(Sta!$A:$A,$A320,Sta!$M:$M,"&gt;1.5")/$B320</f>
        <v>1</v>
      </c>
      <c r="P320" s="7">
        <f>COUNTIFS(Sta!$B:$B,$A320,Sta!$O:$O,"&gt;1.5")/$C320</f>
        <v>0</v>
      </c>
      <c r="Q320" s="12">
        <f>(COUNTIFS(Sta!$A:$A,$A320,Sta!$N:$N,"&gt;0.5") +COUNTIFS(Sta!$B:$B,$A320,Sta!$P:$P,"&gt;0.5"))/$D320</f>
        <v>0.5</v>
      </c>
      <c r="R320" s="7">
        <f>COUNTIFS(Sta!$A:$A,$A320,Sta!$N:$N,"&gt;0.5")/$B320</f>
        <v>0</v>
      </c>
      <c r="S320" s="7">
        <f>COUNTIFS(Sta!$B:$B,$A320,Sta!$P:$P,"&gt;0.5")/$C320</f>
        <v>1</v>
      </c>
      <c r="T320" s="12">
        <f>(COUNTIFS(Sta!$A:$A,$A320,Sta!$N:$N,"&gt;1.5") +COUNTIFS(Sta!$B:$B,$A320,Sta!$P:$P,"&gt;1.5"))/$D320</f>
        <v>0</v>
      </c>
      <c r="U320" s="7">
        <f>COUNTIFS(Sta!$A:$A,$A320,Sta!$N:$N,"&gt;1.5")/$B320</f>
        <v>0</v>
      </c>
      <c r="V320" s="7">
        <f>COUNTIFS(Sta!$B:$B,$A320,Sta!$P:$P,"&gt;1.5")/$C320</f>
        <v>0</v>
      </c>
    </row>
    <row r="321" spans="1:22" x14ac:dyDescent="0.3">
      <c r="A321" t="s">
        <v>384</v>
      </c>
      <c r="B321" s="9">
        <f>COUNTIF(Sta!A:A,A321)</f>
        <v>1</v>
      </c>
      <c r="C321" s="4">
        <f>COUNTIF(Sta!B:B,A321)</f>
        <v>0</v>
      </c>
      <c r="D321" s="4">
        <f t="shared" si="10"/>
        <v>1</v>
      </c>
      <c r="E321" s="12">
        <f>(COUNTIFS(Sta!$A:$A,$A321,Sta!$Q:$Q,"&gt;0.5") +COUNTIFS(Sta!$B:$B,$A321,Sta!$Q:$Q,"&gt;0.5"))/$D321</f>
        <v>1</v>
      </c>
      <c r="F321" s="7">
        <f>COUNTIFS(Sta!$A:$A,$A321,Sta!$Q:$Q,"&gt;0.5")/$B321</f>
        <v>1</v>
      </c>
      <c r="G321" s="7" t="e">
        <f>COUNTIFS(Sta!$B:$B,$A321,Sta!$Q:$Q,"&gt;0.5")/$C321</f>
        <v>#DIV/0!</v>
      </c>
      <c r="H321" s="12">
        <f>(COUNTIFS(Sta!$A:$A,$A321,Sta!$Q:$Q,"&gt;1.5") +COUNTIFS(Sta!$B:$B,$A321,Sta!$Q:$Q,"&gt;1.5"))/$D321</f>
        <v>1</v>
      </c>
      <c r="I321" s="7">
        <f>COUNTIFS(Sta!$A:$A,$A321,Sta!$Q:$Q,"&gt;1.5")/$B321</f>
        <v>1</v>
      </c>
      <c r="J321" s="7" t="e">
        <f>COUNTIFS(Sta!$B:$B,$A321,Sta!$Q:$Q,"&gt;1.5")/$C321</f>
        <v>#DIV/0!</v>
      </c>
      <c r="K321" s="12">
        <f>(COUNTIFS(Sta!$A:$A,$A321,Sta!$M:$M,"&gt;0.5") +COUNTIFS(Sta!$B:$B,$A321,Sta!$O:$O,"&gt;0.5"))/$D321</f>
        <v>1</v>
      </c>
      <c r="L321" s="7">
        <f>COUNTIFS(Sta!$A:$A,$A321,Sta!$M:$M,"&gt;0.5")/$B321</f>
        <v>1</v>
      </c>
      <c r="M321" s="7" t="e">
        <f>COUNTIFS(Sta!$B:$B,$A321,Sta!$O:$O,"&gt;0.5")/$C321</f>
        <v>#DIV/0!</v>
      </c>
      <c r="N321" s="12">
        <f>(COUNTIFS(Sta!$A:$A,$A321,Sta!$M:$M,"&gt;1.5") +COUNTIFS(Sta!$B:$B,$A321,Sta!$O:$O,"&gt;1.5"))/$D321</f>
        <v>0</v>
      </c>
      <c r="O321" s="7">
        <f>COUNTIFS(Sta!$A:$A,$A321,Sta!$M:$M,"&gt;1.5")/$B321</f>
        <v>0</v>
      </c>
      <c r="P321" s="7" t="e">
        <f>COUNTIFS(Sta!$B:$B,$A321,Sta!$O:$O,"&gt;1.5")/$C321</f>
        <v>#DIV/0!</v>
      </c>
      <c r="Q321" s="12">
        <f>(COUNTIFS(Sta!$A:$A,$A321,Sta!$N:$N,"&gt;0.5") +COUNTIFS(Sta!$B:$B,$A321,Sta!$P:$P,"&gt;0.5"))/$D321</f>
        <v>1</v>
      </c>
      <c r="R321" s="7">
        <f>COUNTIFS(Sta!$A:$A,$A321,Sta!$N:$N,"&gt;0.5")/$B321</f>
        <v>1</v>
      </c>
      <c r="S321" s="7" t="e">
        <f>COUNTIFS(Sta!$B:$B,$A321,Sta!$P:$P,"&gt;0.5")/$C321</f>
        <v>#DIV/0!</v>
      </c>
      <c r="T321" s="12">
        <f>(COUNTIFS(Sta!$A:$A,$A321,Sta!$N:$N,"&gt;1.5") +COUNTIFS(Sta!$B:$B,$A321,Sta!$P:$P,"&gt;1.5"))/$D321</f>
        <v>1</v>
      </c>
      <c r="U321" s="7">
        <f>COUNTIFS(Sta!$A:$A,$A321,Sta!$N:$N,"&gt;1.5")/$B321</f>
        <v>1</v>
      </c>
      <c r="V321" s="7" t="e">
        <f>COUNTIFS(Sta!$B:$B,$A321,Sta!$P:$P,"&gt;1.5")/$C321</f>
        <v>#DIV/0!</v>
      </c>
    </row>
    <row r="322" spans="1:22" x14ac:dyDescent="0.3">
      <c r="A322" t="s">
        <v>258</v>
      </c>
      <c r="B322" s="9">
        <f>COUNTIF(Sta!A:A,A322)</f>
        <v>0</v>
      </c>
      <c r="C322" s="4">
        <f>COUNTIF(Sta!B:B,A322)</f>
        <v>0</v>
      </c>
      <c r="D322" s="4">
        <f t="shared" si="10"/>
        <v>0</v>
      </c>
      <c r="E322" s="12" t="e">
        <f>(COUNTIFS(Sta!$A:$A,$A322,Sta!$Q:$Q,"&gt;0.5") +COUNTIFS(Sta!$B:$B,$A322,Sta!$Q:$Q,"&gt;0.5"))/$D322</f>
        <v>#DIV/0!</v>
      </c>
      <c r="F322" s="7" t="e">
        <f>COUNTIFS(Sta!$A:$A,$A322,Sta!$Q:$Q,"&gt;0.5")/$B322</f>
        <v>#DIV/0!</v>
      </c>
      <c r="G322" s="7" t="e">
        <f>COUNTIFS(Sta!$B:$B,$A322,Sta!$Q:$Q,"&gt;0.5")/$C322</f>
        <v>#DIV/0!</v>
      </c>
      <c r="H322" s="12" t="e">
        <f>(COUNTIFS(Sta!$A:$A,$A322,Sta!$Q:$Q,"&gt;1.5") +COUNTIFS(Sta!$B:$B,$A322,Sta!$Q:$Q,"&gt;1.5"))/$D322</f>
        <v>#DIV/0!</v>
      </c>
      <c r="I322" s="7" t="e">
        <f>COUNTIFS(Sta!$A:$A,$A322,Sta!$Q:$Q,"&gt;1.5")/$B322</f>
        <v>#DIV/0!</v>
      </c>
      <c r="J322" s="7" t="e">
        <f>COUNTIFS(Sta!$B:$B,$A322,Sta!$Q:$Q,"&gt;1.5")/$C322</f>
        <v>#DIV/0!</v>
      </c>
      <c r="K322" s="12" t="e">
        <f>(COUNTIFS(Sta!$A:$A,$A322,Sta!$M:$M,"&gt;0.5") +COUNTIFS(Sta!$B:$B,$A322,Sta!$O:$O,"&gt;0.5"))/$D322</f>
        <v>#DIV/0!</v>
      </c>
      <c r="L322" s="7" t="e">
        <f>COUNTIFS(Sta!$A:$A,$A322,Sta!$M:$M,"&gt;0.5")/$B322</f>
        <v>#DIV/0!</v>
      </c>
      <c r="M322" s="7" t="e">
        <f>COUNTIFS(Sta!$B:$B,$A322,Sta!$O:$O,"&gt;0.5")/$C322</f>
        <v>#DIV/0!</v>
      </c>
      <c r="N322" s="12" t="e">
        <f>(COUNTIFS(Sta!$A:$A,$A322,Sta!$M:$M,"&gt;1.5") +COUNTIFS(Sta!$B:$B,$A322,Sta!$O:$O,"&gt;1.5"))/$D322</f>
        <v>#DIV/0!</v>
      </c>
      <c r="O322" s="7" t="e">
        <f>COUNTIFS(Sta!$A:$A,$A322,Sta!$M:$M,"&gt;1.5")/$B322</f>
        <v>#DIV/0!</v>
      </c>
      <c r="P322" s="7" t="e">
        <f>COUNTIFS(Sta!$B:$B,$A322,Sta!$O:$O,"&gt;1.5")/$C322</f>
        <v>#DIV/0!</v>
      </c>
      <c r="Q322" s="12" t="e">
        <f>(COUNTIFS(Sta!$A:$A,$A322,Sta!$N:$N,"&gt;0.5") +COUNTIFS(Sta!$B:$B,$A322,Sta!$P:$P,"&gt;0.5"))/$D322</f>
        <v>#DIV/0!</v>
      </c>
      <c r="R322" s="7" t="e">
        <f>COUNTIFS(Sta!$A:$A,$A322,Sta!$N:$N,"&gt;0.5")/$B322</f>
        <v>#DIV/0!</v>
      </c>
      <c r="S322" s="7" t="e">
        <f>COUNTIFS(Sta!$B:$B,$A322,Sta!$P:$P,"&gt;0.5")/$C322</f>
        <v>#DIV/0!</v>
      </c>
      <c r="T322" s="12" t="e">
        <f>(COUNTIFS(Sta!$A:$A,$A322,Sta!$N:$N,"&gt;1.5") +COUNTIFS(Sta!$B:$B,$A322,Sta!$P:$P,"&gt;1.5"))/$D322</f>
        <v>#DIV/0!</v>
      </c>
      <c r="U322" s="7" t="e">
        <f>COUNTIFS(Sta!$A:$A,$A322,Sta!$N:$N,"&gt;1.5")/$B322</f>
        <v>#DIV/0!</v>
      </c>
      <c r="V322" s="7" t="e">
        <f>COUNTIFS(Sta!$B:$B,$A322,Sta!$P:$P,"&gt;1.5")/$C322</f>
        <v>#DIV/0!</v>
      </c>
    </row>
    <row r="323" spans="1:22" x14ac:dyDescent="0.3">
      <c r="A323" t="s">
        <v>409</v>
      </c>
      <c r="B323" s="9">
        <f>COUNTIF(Sta!A:A,A323)</f>
        <v>0</v>
      </c>
      <c r="C323" s="4">
        <f>COUNTIF(Sta!B:B,A323)</f>
        <v>0</v>
      </c>
      <c r="D323" s="4">
        <f t="shared" si="10"/>
        <v>0</v>
      </c>
      <c r="E323" s="12" t="e">
        <f>(COUNTIFS(Sta!$A:$A,$A323,Sta!$Q:$Q,"&gt;0.5") +COUNTIFS(Sta!$B:$B,$A323,Sta!$Q:$Q,"&gt;0.5"))/$D323</f>
        <v>#DIV/0!</v>
      </c>
      <c r="F323" s="7" t="e">
        <f>COUNTIFS(Sta!$A:$A,$A323,Sta!$Q:$Q,"&gt;0.5")/$B323</f>
        <v>#DIV/0!</v>
      </c>
      <c r="G323" s="7" t="e">
        <f>COUNTIFS(Sta!$B:$B,$A323,Sta!$Q:$Q,"&gt;0.5")/$C323</f>
        <v>#DIV/0!</v>
      </c>
      <c r="H323" s="12" t="e">
        <f>(COUNTIFS(Sta!$A:$A,$A323,Sta!$Q:$Q,"&gt;1.5") +COUNTIFS(Sta!$B:$B,$A323,Sta!$Q:$Q,"&gt;1.5"))/$D323</f>
        <v>#DIV/0!</v>
      </c>
      <c r="I323" s="7" t="e">
        <f>COUNTIFS(Sta!$A:$A,$A323,Sta!$Q:$Q,"&gt;1.5")/$B323</f>
        <v>#DIV/0!</v>
      </c>
      <c r="J323" s="7" t="e">
        <f>COUNTIFS(Sta!$B:$B,$A323,Sta!$Q:$Q,"&gt;1.5")/$C323</f>
        <v>#DIV/0!</v>
      </c>
      <c r="K323" s="12" t="e">
        <f>(COUNTIFS(Sta!$A:$A,$A323,Sta!$M:$M,"&gt;0.5") +COUNTIFS(Sta!$B:$B,$A323,Sta!$O:$O,"&gt;0.5"))/$D323</f>
        <v>#DIV/0!</v>
      </c>
      <c r="L323" s="7" t="e">
        <f>COUNTIFS(Sta!$A:$A,$A323,Sta!$M:$M,"&gt;0.5")/$B323</f>
        <v>#DIV/0!</v>
      </c>
      <c r="M323" s="7" t="e">
        <f>COUNTIFS(Sta!$B:$B,$A323,Sta!$O:$O,"&gt;0.5")/$C323</f>
        <v>#DIV/0!</v>
      </c>
      <c r="N323" s="12" t="e">
        <f>(COUNTIFS(Sta!$A:$A,$A323,Sta!$M:$M,"&gt;1.5") +COUNTIFS(Sta!$B:$B,$A323,Sta!$O:$O,"&gt;1.5"))/$D323</f>
        <v>#DIV/0!</v>
      </c>
      <c r="O323" s="7" t="e">
        <f>COUNTIFS(Sta!$A:$A,$A323,Sta!$M:$M,"&gt;1.5")/$B323</f>
        <v>#DIV/0!</v>
      </c>
      <c r="P323" s="7" t="e">
        <f>COUNTIFS(Sta!$B:$B,$A323,Sta!$O:$O,"&gt;1.5")/$C323</f>
        <v>#DIV/0!</v>
      </c>
      <c r="Q323" s="12" t="e">
        <f>(COUNTIFS(Sta!$A:$A,$A323,Sta!$N:$N,"&gt;0.5") +COUNTIFS(Sta!$B:$B,$A323,Sta!$P:$P,"&gt;0.5"))/$D323</f>
        <v>#DIV/0!</v>
      </c>
      <c r="R323" s="7" t="e">
        <f>COUNTIFS(Sta!$A:$A,$A323,Sta!$N:$N,"&gt;0.5")/$B323</f>
        <v>#DIV/0!</v>
      </c>
      <c r="S323" s="7" t="e">
        <f>COUNTIFS(Sta!$B:$B,$A323,Sta!$P:$P,"&gt;0.5")/$C323</f>
        <v>#DIV/0!</v>
      </c>
      <c r="T323" s="12" t="e">
        <f>(COUNTIFS(Sta!$A:$A,$A323,Sta!$N:$N,"&gt;1.5") +COUNTIFS(Sta!$B:$B,$A323,Sta!$P:$P,"&gt;1.5"))/$D323</f>
        <v>#DIV/0!</v>
      </c>
      <c r="U323" s="7" t="e">
        <f>COUNTIFS(Sta!$A:$A,$A323,Sta!$N:$N,"&gt;1.5")/$B323</f>
        <v>#DIV/0!</v>
      </c>
      <c r="V323" s="7" t="e">
        <f>COUNTIFS(Sta!$B:$B,$A323,Sta!$P:$P,"&gt;1.5")/$C323</f>
        <v>#DIV/0!</v>
      </c>
    </row>
    <row r="324" spans="1:22" x14ac:dyDescent="0.3">
      <c r="A324" t="s">
        <v>395</v>
      </c>
      <c r="B324" s="9">
        <f>COUNTIF(Sta!A:A,A324)</f>
        <v>0</v>
      </c>
      <c r="C324" s="4">
        <f>COUNTIF(Sta!B:B,A324)</f>
        <v>0</v>
      </c>
      <c r="D324" s="4">
        <f t="shared" si="10"/>
        <v>0</v>
      </c>
      <c r="E324" s="12" t="e">
        <f>(COUNTIFS(Sta!$A:$A,$A324,Sta!$Q:$Q,"&gt;0.5") +COUNTIFS(Sta!$B:$B,$A324,Sta!$Q:$Q,"&gt;0.5"))/$D324</f>
        <v>#DIV/0!</v>
      </c>
      <c r="F324" s="7" t="e">
        <f>COUNTIFS(Sta!$A:$A,$A324,Sta!$Q:$Q,"&gt;0.5")/$B324</f>
        <v>#DIV/0!</v>
      </c>
      <c r="G324" s="7" t="e">
        <f>COUNTIFS(Sta!$B:$B,$A324,Sta!$Q:$Q,"&gt;0.5")/$C324</f>
        <v>#DIV/0!</v>
      </c>
      <c r="H324" s="12" t="e">
        <f>(COUNTIFS(Sta!$A:$A,$A324,Sta!$Q:$Q,"&gt;1.5") +COUNTIFS(Sta!$B:$B,$A324,Sta!$Q:$Q,"&gt;1.5"))/$D324</f>
        <v>#DIV/0!</v>
      </c>
      <c r="I324" s="7" t="e">
        <f>COUNTIFS(Sta!$A:$A,$A324,Sta!$Q:$Q,"&gt;1.5")/$B324</f>
        <v>#DIV/0!</v>
      </c>
      <c r="J324" s="7" t="e">
        <f>COUNTIFS(Sta!$B:$B,$A324,Sta!$Q:$Q,"&gt;1.5")/$C324</f>
        <v>#DIV/0!</v>
      </c>
      <c r="K324" s="12" t="e">
        <f>(COUNTIFS(Sta!$A:$A,$A324,Sta!$M:$M,"&gt;0.5") +COUNTIFS(Sta!$B:$B,$A324,Sta!$O:$O,"&gt;0.5"))/$D324</f>
        <v>#DIV/0!</v>
      </c>
      <c r="L324" s="7" t="e">
        <f>COUNTIFS(Sta!$A:$A,$A324,Sta!$M:$M,"&gt;0.5")/$B324</f>
        <v>#DIV/0!</v>
      </c>
      <c r="M324" s="7" t="e">
        <f>COUNTIFS(Sta!$B:$B,$A324,Sta!$O:$O,"&gt;0.5")/$C324</f>
        <v>#DIV/0!</v>
      </c>
      <c r="N324" s="12" t="e">
        <f>(COUNTIFS(Sta!$A:$A,$A324,Sta!$M:$M,"&gt;1.5") +COUNTIFS(Sta!$B:$B,$A324,Sta!$O:$O,"&gt;1.5"))/$D324</f>
        <v>#DIV/0!</v>
      </c>
      <c r="O324" s="7" t="e">
        <f>COUNTIFS(Sta!$A:$A,$A324,Sta!$M:$M,"&gt;1.5")/$B324</f>
        <v>#DIV/0!</v>
      </c>
      <c r="P324" s="7" t="e">
        <f>COUNTIFS(Sta!$B:$B,$A324,Sta!$O:$O,"&gt;1.5")/$C324</f>
        <v>#DIV/0!</v>
      </c>
      <c r="Q324" s="12" t="e">
        <f>(COUNTIFS(Sta!$A:$A,$A324,Sta!$N:$N,"&gt;0.5") +COUNTIFS(Sta!$B:$B,$A324,Sta!$P:$P,"&gt;0.5"))/$D324</f>
        <v>#DIV/0!</v>
      </c>
      <c r="R324" s="7" t="e">
        <f>COUNTIFS(Sta!$A:$A,$A324,Sta!$N:$N,"&gt;0.5")/$B324</f>
        <v>#DIV/0!</v>
      </c>
      <c r="S324" s="7" t="e">
        <f>COUNTIFS(Sta!$B:$B,$A324,Sta!$P:$P,"&gt;0.5")/$C324</f>
        <v>#DIV/0!</v>
      </c>
      <c r="T324" s="12" t="e">
        <f>(COUNTIFS(Sta!$A:$A,$A324,Sta!$N:$N,"&gt;1.5") +COUNTIFS(Sta!$B:$B,$A324,Sta!$P:$P,"&gt;1.5"))/$D324</f>
        <v>#DIV/0!</v>
      </c>
      <c r="U324" s="7" t="e">
        <f>COUNTIFS(Sta!$A:$A,$A324,Sta!$N:$N,"&gt;1.5")/$B324</f>
        <v>#DIV/0!</v>
      </c>
      <c r="V324" s="7" t="e">
        <f>COUNTIFS(Sta!$B:$B,$A324,Sta!$P:$P,"&gt;1.5")/$C324</f>
        <v>#DIV/0!</v>
      </c>
    </row>
    <row r="325" spans="1:22" x14ac:dyDescent="0.3">
      <c r="A325" t="s">
        <v>655</v>
      </c>
      <c r="B325" s="9">
        <f>COUNTIF(Sta!A:A,A325)</f>
        <v>9</v>
      </c>
      <c r="C325" s="4">
        <f>COUNTIF(Sta!B:B,A325)</f>
        <v>9</v>
      </c>
      <c r="D325" s="4">
        <f t="shared" si="10"/>
        <v>18</v>
      </c>
      <c r="E325" s="12">
        <f>(COUNTIFS(Sta!$A:$A,$A325,Sta!$Q:$Q,"&gt;0.5") +COUNTIFS(Sta!$B:$B,$A325,Sta!$Q:$Q,"&gt;0.5"))/$D325</f>
        <v>0.61111111111111116</v>
      </c>
      <c r="F325" s="7">
        <f>COUNTIFS(Sta!$A:$A,$A325,Sta!$Q:$Q,"&gt;0.5")/$B325</f>
        <v>0.88888888888888884</v>
      </c>
      <c r="G325" s="7">
        <f>COUNTIFS(Sta!$B:$B,$A325,Sta!$Q:$Q,"&gt;0.5")/$C325</f>
        <v>0.33333333333333331</v>
      </c>
      <c r="H325" s="12">
        <f>(COUNTIFS(Sta!$A:$A,$A325,Sta!$Q:$Q,"&gt;1.5") +COUNTIFS(Sta!$B:$B,$A325,Sta!$Q:$Q,"&gt;1.5"))/$D325</f>
        <v>0.33333333333333331</v>
      </c>
      <c r="I325" s="7">
        <f>COUNTIFS(Sta!$A:$A,$A325,Sta!$Q:$Q,"&gt;1.5")/$B325</f>
        <v>0.44444444444444442</v>
      </c>
      <c r="J325" s="7">
        <f>COUNTIFS(Sta!$B:$B,$A325,Sta!$Q:$Q,"&gt;1.5")/$C325</f>
        <v>0.22222222222222221</v>
      </c>
      <c r="K325" s="12">
        <f>(COUNTIFS(Sta!$A:$A,$A325,Sta!$M:$M,"&gt;0.5") +COUNTIFS(Sta!$B:$B,$A325,Sta!$O:$O,"&gt;0.5"))/$D325</f>
        <v>0.61111111111111116</v>
      </c>
      <c r="L325" s="7">
        <f>COUNTIFS(Sta!$A:$A,$A325,Sta!$M:$M,"&gt;0.5")/$B325</f>
        <v>0.88888888888888884</v>
      </c>
      <c r="M325" s="7">
        <f>COUNTIFS(Sta!$B:$B,$A325,Sta!$O:$O,"&gt;0.5")/$C325</f>
        <v>0.33333333333333331</v>
      </c>
      <c r="N325" s="12">
        <f>(COUNTIFS(Sta!$A:$A,$A325,Sta!$M:$M,"&gt;1.5") +COUNTIFS(Sta!$B:$B,$A325,Sta!$O:$O,"&gt;1.5"))/$D325</f>
        <v>0.16666666666666666</v>
      </c>
      <c r="O325" s="7">
        <f>COUNTIFS(Sta!$A:$A,$A325,Sta!$M:$M,"&gt;1.5")/$B325</f>
        <v>0.33333333333333331</v>
      </c>
      <c r="P325" s="7">
        <f>COUNTIFS(Sta!$B:$B,$A325,Sta!$O:$O,"&gt;1.5")/$C325</f>
        <v>0</v>
      </c>
      <c r="Q325" s="12">
        <f>(COUNTIFS(Sta!$A:$A,$A325,Sta!$N:$N,"&gt;0.5") +COUNTIFS(Sta!$B:$B,$A325,Sta!$P:$P,"&gt;0.5"))/$D325</f>
        <v>0.22222222222222221</v>
      </c>
      <c r="R325" s="7">
        <f>COUNTIFS(Sta!$A:$A,$A325,Sta!$N:$N,"&gt;0.5")/$B325</f>
        <v>0.22222222222222221</v>
      </c>
      <c r="S325" s="7">
        <f>COUNTIFS(Sta!$B:$B,$A325,Sta!$P:$P,"&gt;0.5")/$C325</f>
        <v>0.22222222222222221</v>
      </c>
      <c r="T325" s="12">
        <f>(COUNTIFS(Sta!$A:$A,$A325,Sta!$N:$N,"&gt;1.5") +COUNTIFS(Sta!$B:$B,$A325,Sta!$P:$P,"&gt;1.5"))/$D325</f>
        <v>5.5555555555555552E-2</v>
      </c>
      <c r="U325" s="7">
        <f>COUNTIFS(Sta!$A:$A,$A325,Sta!$N:$N,"&gt;1.5")/$B325</f>
        <v>0</v>
      </c>
      <c r="V325" s="7">
        <f>COUNTIFS(Sta!$B:$B,$A325,Sta!$P:$P,"&gt;1.5")/$C325</f>
        <v>0.1111111111111111</v>
      </c>
    </row>
    <row r="326" spans="1:22" x14ac:dyDescent="0.3">
      <c r="A326" t="s">
        <v>6</v>
      </c>
      <c r="B326" s="9">
        <f>COUNTIF(Sta!A:A,A326)</f>
        <v>0</v>
      </c>
      <c r="C326" s="4">
        <f>COUNTIF(Sta!B:B,A326)</f>
        <v>1</v>
      </c>
      <c r="D326" s="4">
        <f t="shared" si="10"/>
        <v>1</v>
      </c>
      <c r="E326" s="12">
        <f>(COUNTIFS(Sta!$A:$A,$A326,Sta!$Q:$Q,"&gt;0.5") +COUNTIFS(Sta!$B:$B,$A326,Sta!$Q:$Q,"&gt;0.5"))/$D326</f>
        <v>1</v>
      </c>
      <c r="F326" s="7" t="e">
        <f>COUNTIFS(Sta!$A:$A,$A326,Sta!$Q:$Q,"&gt;0.5")/$B326</f>
        <v>#DIV/0!</v>
      </c>
      <c r="G326" s="7">
        <f>COUNTIFS(Sta!$B:$B,$A326,Sta!$Q:$Q,"&gt;0.5")/$C326</f>
        <v>1</v>
      </c>
      <c r="H326" s="12">
        <f>(COUNTIFS(Sta!$A:$A,$A326,Sta!$Q:$Q,"&gt;1.5") +COUNTIFS(Sta!$B:$B,$A326,Sta!$Q:$Q,"&gt;1.5"))/$D326</f>
        <v>1</v>
      </c>
      <c r="I326" s="7" t="e">
        <f>COUNTIFS(Sta!$A:$A,$A326,Sta!$Q:$Q,"&gt;1.5")/$B326</f>
        <v>#DIV/0!</v>
      </c>
      <c r="J326" s="7">
        <f>COUNTIFS(Sta!$B:$B,$A326,Sta!$Q:$Q,"&gt;1.5")/$C326</f>
        <v>1</v>
      </c>
      <c r="K326" s="12">
        <f>(COUNTIFS(Sta!$A:$A,$A326,Sta!$M:$M,"&gt;0.5") +COUNTIFS(Sta!$B:$B,$A326,Sta!$O:$O,"&gt;0.5"))/$D326</f>
        <v>1</v>
      </c>
      <c r="L326" s="7" t="e">
        <f>COUNTIFS(Sta!$A:$A,$A326,Sta!$M:$M,"&gt;0.5")/$B326</f>
        <v>#DIV/0!</v>
      </c>
      <c r="M326" s="7">
        <f>COUNTIFS(Sta!$B:$B,$A326,Sta!$O:$O,"&gt;0.5")/$C326</f>
        <v>1</v>
      </c>
      <c r="N326" s="12">
        <f>(COUNTIFS(Sta!$A:$A,$A326,Sta!$M:$M,"&gt;1.5") +COUNTIFS(Sta!$B:$B,$A326,Sta!$O:$O,"&gt;1.5"))/$D326</f>
        <v>1</v>
      </c>
      <c r="O326" s="7" t="e">
        <f>COUNTIFS(Sta!$A:$A,$A326,Sta!$M:$M,"&gt;1.5")/$B326</f>
        <v>#DIV/0!</v>
      </c>
      <c r="P326" s="7">
        <f>COUNTIFS(Sta!$B:$B,$A326,Sta!$O:$O,"&gt;1.5")/$C326</f>
        <v>1</v>
      </c>
      <c r="Q326" s="12">
        <f>(COUNTIFS(Sta!$A:$A,$A326,Sta!$N:$N,"&gt;0.5") +COUNTIFS(Sta!$B:$B,$A326,Sta!$P:$P,"&gt;0.5"))/$D326</f>
        <v>0</v>
      </c>
      <c r="R326" s="7" t="e">
        <f>COUNTIFS(Sta!$A:$A,$A326,Sta!$N:$N,"&gt;0.5")/$B326</f>
        <v>#DIV/0!</v>
      </c>
      <c r="S326" s="7">
        <f>COUNTIFS(Sta!$B:$B,$A326,Sta!$P:$P,"&gt;0.5")/$C326</f>
        <v>0</v>
      </c>
      <c r="T326" s="12">
        <f>(COUNTIFS(Sta!$A:$A,$A326,Sta!$N:$N,"&gt;1.5") +COUNTIFS(Sta!$B:$B,$A326,Sta!$P:$P,"&gt;1.5"))/$D326</f>
        <v>0</v>
      </c>
      <c r="U326" s="7" t="e">
        <f>COUNTIFS(Sta!$A:$A,$A326,Sta!$N:$N,"&gt;1.5")/$B326</f>
        <v>#DIV/0!</v>
      </c>
      <c r="V326" s="7">
        <f>COUNTIFS(Sta!$B:$B,$A326,Sta!$P:$P,"&gt;1.5")/$C326</f>
        <v>0</v>
      </c>
    </row>
    <row r="327" spans="1:22" x14ac:dyDescent="0.3">
      <c r="A327" t="s">
        <v>13</v>
      </c>
      <c r="B327" s="9">
        <f>COUNTIF(Sta!A:A,A327)</f>
        <v>0</v>
      </c>
      <c r="C327" s="4">
        <f>COUNTIF(Sta!B:B,A327)</f>
        <v>0</v>
      </c>
      <c r="D327" s="4">
        <f t="shared" si="10"/>
        <v>0</v>
      </c>
      <c r="E327" s="12" t="e">
        <f>(COUNTIFS(Sta!$A:$A,$A327,Sta!$Q:$Q,"&gt;0.5") +COUNTIFS(Sta!$B:$B,$A327,Sta!$Q:$Q,"&gt;0.5"))/$D327</f>
        <v>#DIV/0!</v>
      </c>
      <c r="F327" s="7" t="e">
        <f>COUNTIFS(Sta!$A:$A,$A327,Sta!$Q:$Q,"&gt;0.5")/$B327</f>
        <v>#DIV/0!</v>
      </c>
      <c r="G327" s="7" t="e">
        <f>COUNTIFS(Sta!$B:$B,$A327,Sta!$Q:$Q,"&gt;0.5")/$C327</f>
        <v>#DIV/0!</v>
      </c>
      <c r="H327" s="12" t="e">
        <f>(COUNTIFS(Sta!$A:$A,$A327,Sta!$Q:$Q,"&gt;1.5") +COUNTIFS(Sta!$B:$B,$A327,Sta!$Q:$Q,"&gt;1.5"))/$D327</f>
        <v>#DIV/0!</v>
      </c>
      <c r="I327" s="7" t="e">
        <f>COUNTIFS(Sta!$A:$A,$A327,Sta!$Q:$Q,"&gt;1.5")/$B327</f>
        <v>#DIV/0!</v>
      </c>
      <c r="J327" s="7" t="e">
        <f>COUNTIFS(Sta!$B:$B,$A327,Sta!$Q:$Q,"&gt;1.5")/$C327</f>
        <v>#DIV/0!</v>
      </c>
      <c r="K327" s="12" t="e">
        <f>(COUNTIFS(Sta!$A:$A,$A327,Sta!$M:$M,"&gt;0.5") +COUNTIFS(Sta!$B:$B,$A327,Sta!$O:$O,"&gt;0.5"))/$D327</f>
        <v>#DIV/0!</v>
      </c>
      <c r="L327" s="7" t="e">
        <f>COUNTIFS(Sta!$A:$A,$A327,Sta!$M:$M,"&gt;0.5")/$B327</f>
        <v>#DIV/0!</v>
      </c>
      <c r="M327" s="7" t="e">
        <f>COUNTIFS(Sta!$B:$B,$A327,Sta!$O:$O,"&gt;0.5")/$C327</f>
        <v>#DIV/0!</v>
      </c>
      <c r="N327" s="12" t="e">
        <f>(COUNTIFS(Sta!$A:$A,$A327,Sta!$M:$M,"&gt;1.5") +COUNTIFS(Sta!$B:$B,$A327,Sta!$O:$O,"&gt;1.5"))/$D327</f>
        <v>#DIV/0!</v>
      </c>
      <c r="O327" s="7" t="e">
        <f>COUNTIFS(Sta!$A:$A,$A327,Sta!$M:$M,"&gt;1.5")/$B327</f>
        <v>#DIV/0!</v>
      </c>
      <c r="P327" s="7" t="e">
        <f>COUNTIFS(Sta!$B:$B,$A327,Sta!$O:$O,"&gt;1.5")/$C327</f>
        <v>#DIV/0!</v>
      </c>
      <c r="Q327" s="12" t="e">
        <f>(COUNTIFS(Sta!$A:$A,$A327,Sta!$N:$N,"&gt;0.5") +COUNTIFS(Sta!$B:$B,$A327,Sta!$P:$P,"&gt;0.5"))/$D327</f>
        <v>#DIV/0!</v>
      </c>
      <c r="R327" s="7" t="e">
        <f>COUNTIFS(Sta!$A:$A,$A327,Sta!$N:$N,"&gt;0.5")/$B327</f>
        <v>#DIV/0!</v>
      </c>
      <c r="S327" s="7" t="e">
        <f>COUNTIFS(Sta!$B:$B,$A327,Sta!$P:$P,"&gt;0.5")/$C327</f>
        <v>#DIV/0!</v>
      </c>
      <c r="T327" s="12" t="e">
        <f>(COUNTIFS(Sta!$A:$A,$A327,Sta!$N:$N,"&gt;1.5") +COUNTIFS(Sta!$B:$B,$A327,Sta!$P:$P,"&gt;1.5"))/$D327</f>
        <v>#DIV/0!</v>
      </c>
      <c r="U327" s="7" t="e">
        <f>COUNTIFS(Sta!$A:$A,$A327,Sta!$N:$N,"&gt;1.5")/$B327</f>
        <v>#DIV/0!</v>
      </c>
      <c r="V327" s="7" t="e">
        <f>COUNTIFS(Sta!$B:$B,$A327,Sta!$P:$P,"&gt;1.5")/$C327</f>
        <v>#DIV/0!</v>
      </c>
    </row>
    <row r="328" spans="1:22" x14ac:dyDescent="0.3">
      <c r="A328" t="s">
        <v>220</v>
      </c>
      <c r="B328" s="9">
        <f>COUNTIF(Sta!A:A,A328)</f>
        <v>1</v>
      </c>
      <c r="C328" s="4">
        <f>COUNTIF(Sta!B:B,A328)</f>
        <v>1</v>
      </c>
      <c r="D328" s="4">
        <f t="shared" si="10"/>
        <v>2</v>
      </c>
      <c r="E328" s="12">
        <f>(COUNTIFS(Sta!$A:$A,$A328,Sta!$Q:$Q,"&gt;0.5") +COUNTIFS(Sta!$B:$B,$A328,Sta!$Q:$Q,"&gt;0.5"))/$D328</f>
        <v>1</v>
      </c>
      <c r="F328" s="7">
        <f>COUNTIFS(Sta!$A:$A,$A328,Sta!$Q:$Q,"&gt;0.5")/$B328</f>
        <v>1</v>
      </c>
      <c r="G328" s="7">
        <f>COUNTIFS(Sta!$B:$B,$A328,Sta!$Q:$Q,"&gt;0.5")/$C328</f>
        <v>1</v>
      </c>
      <c r="H328" s="12">
        <f>(COUNTIFS(Sta!$A:$A,$A328,Sta!$Q:$Q,"&gt;1.5") +COUNTIFS(Sta!$B:$B,$A328,Sta!$Q:$Q,"&gt;1.5"))/$D328</f>
        <v>0.5</v>
      </c>
      <c r="I328" s="7">
        <f>COUNTIFS(Sta!$A:$A,$A328,Sta!$Q:$Q,"&gt;1.5")/$B328</f>
        <v>0</v>
      </c>
      <c r="J328" s="7">
        <f>COUNTIFS(Sta!$B:$B,$A328,Sta!$Q:$Q,"&gt;1.5")/$C328</f>
        <v>1</v>
      </c>
      <c r="K328" s="12">
        <f>(COUNTIFS(Sta!$A:$A,$A328,Sta!$M:$M,"&gt;0.5") +COUNTIFS(Sta!$B:$B,$A328,Sta!$O:$O,"&gt;0.5"))/$D328</f>
        <v>1</v>
      </c>
      <c r="L328" s="7">
        <f>COUNTIFS(Sta!$A:$A,$A328,Sta!$M:$M,"&gt;0.5")/$B328</f>
        <v>1</v>
      </c>
      <c r="M328" s="7">
        <f>COUNTIFS(Sta!$B:$B,$A328,Sta!$O:$O,"&gt;0.5")/$C328</f>
        <v>1</v>
      </c>
      <c r="N328" s="12">
        <f>(COUNTIFS(Sta!$A:$A,$A328,Sta!$M:$M,"&gt;1.5") +COUNTIFS(Sta!$B:$B,$A328,Sta!$O:$O,"&gt;1.5"))/$D328</f>
        <v>0.5</v>
      </c>
      <c r="O328" s="7">
        <f>COUNTIFS(Sta!$A:$A,$A328,Sta!$M:$M,"&gt;1.5")/$B328</f>
        <v>0</v>
      </c>
      <c r="P328" s="7">
        <f>COUNTIFS(Sta!$B:$B,$A328,Sta!$O:$O,"&gt;1.5")/$C328</f>
        <v>1</v>
      </c>
      <c r="Q328" s="12">
        <f>(COUNTIFS(Sta!$A:$A,$A328,Sta!$N:$N,"&gt;0.5") +COUNTIFS(Sta!$B:$B,$A328,Sta!$P:$P,"&gt;0.5"))/$D328</f>
        <v>0</v>
      </c>
      <c r="R328" s="7">
        <f>COUNTIFS(Sta!$A:$A,$A328,Sta!$N:$N,"&gt;0.5")/$B328</f>
        <v>0</v>
      </c>
      <c r="S328" s="7">
        <f>COUNTIFS(Sta!$B:$B,$A328,Sta!$P:$P,"&gt;0.5")/$C328</f>
        <v>0</v>
      </c>
      <c r="T328" s="12">
        <f>(COUNTIFS(Sta!$A:$A,$A328,Sta!$N:$N,"&gt;1.5") +COUNTIFS(Sta!$B:$B,$A328,Sta!$P:$P,"&gt;1.5"))/$D328</f>
        <v>0</v>
      </c>
      <c r="U328" s="7">
        <f>COUNTIFS(Sta!$A:$A,$A328,Sta!$N:$N,"&gt;1.5")/$B328</f>
        <v>0</v>
      </c>
      <c r="V328" s="7">
        <f>COUNTIFS(Sta!$B:$B,$A328,Sta!$P:$P,"&gt;1.5")/$C328</f>
        <v>0</v>
      </c>
    </row>
    <row r="329" spans="1:22" x14ac:dyDescent="0.3">
      <c r="A329" t="s">
        <v>683</v>
      </c>
      <c r="B329" s="9">
        <f>COUNTIF(Sta!A:A,A329)</f>
        <v>9</v>
      </c>
      <c r="C329" s="4">
        <f>COUNTIF(Sta!B:B,A329)</f>
        <v>8</v>
      </c>
      <c r="D329" s="4">
        <f t="shared" si="10"/>
        <v>17</v>
      </c>
      <c r="E329" s="12">
        <f>(COUNTIFS(Sta!$A:$A,$A329,Sta!$Q:$Q,"&gt;0.5") +COUNTIFS(Sta!$B:$B,$A329,Sta!$Q:$Q,"&gt;0.5"))/$D329</f>
        <v>0.82352941176470584</v>
      </c>
      <c r="F329" s="7">
        <f>COUNTIFS(Sta!$A:$A,$A329,Sta!$Q:$Q,"&gt;0.5")/$B329</f>
        <v>0.88888888888888884</v>
      </c>
      <c r="G329" s="7">
        <f>COUNTIFS(Sta!$B:$B,$A329,Sta!$Q:$Q,"&gt;0.5")/$C329</f>
        <v>0.75</v>
      </c>
      <c r="H329" s="12">
        <f>(COUNTIFS(Sta!$A:$A,$A329,Sta!$Q:$Q,"&gt;1.5") +COUNTIFS(Sta!$B:$B,$A329,Sta!$Q:$Q,"&gt;1.5"))/$D329</f>
        <v>0.41176470588235292</v>
      </c>
      <c r="I329" s="7">
        <f>COUNTIFS(Sta!$A:$A,$A329,Sta!$Q:$Q,"&gt;1.5")/$B329</f>
        <v>0.44444444444444442</v>
      </c>
      <c r="J329" s="7">
        <f>COUNTIFS(Sta!$B:$B,$A329,Sta!$Q:$Q,"&gt;1.5")/$C329</f>
        <v>0.375</v>
      </c>
      <c r="K329" s="12">
        <f>(COUNTIFS(Sta!$A:$A,$A329,Sta!$M:$M,"&gt;0.5") +COUNTIFS(Sta!$B:$B,$A329,Sta!$O:$O,"&gt;0.5"))/$D329</f>
        <v>0.47058823529411764</v>
      </c>
      <c r="L329" s="7">
        <f>COUNTIFS(Sta!$A:$A,$A329,Sta!$M:$M,"&gt;0.5")/$B329</f>
        <v>0.44444444444444442</v>
      </c>
      <c r="M329" s="7">
        <f>COUNTIFS(Sta!$B:$B,$A329,Sta!$O:$O,"&gt;0.5")/$C329</f>
        <v>0.5</v>
      </c>
      <c r="N329" s="12">
        <f>(COUNTIFS(Sta!$A:$A,$A329,Sta!$M:$M,"&gt;1.5") +COUNTIFS(Sta!$B:$B,$A329,Sta!$O:$O,"&gt;1.5"))/$D329</f>
        <v>0.23529411764705882</v>
      </c>
      <c r="O329" s="7">
        <f>COUNTIFS(Sta!$A:$A,$A329,Sta!$M:$M,"&gt;1.5")/$B329</f>
        <v>0.22222222222222221</v>
      </c>
      <c r="P329" s="7">
        <f>COUNTIFS(Sta!$B:$B,$A329,Sta!$O:$O,"&gt;1.5")/$C329</f>
        <v>0.25</v>
      </c>
      <c r="Q329" s="12">
        <f>(COUNTIFS(Sta!$A:$A,$A329,Sta!$N:$N,"&gt;0.5") +COUNTIFS(Sta!$B:$B,$A329,Sta!$P:$P,"&gt;0.5"))/$D329</f>
        <v>0.41176470588235292</v>
      </c>
      <c r="R329" s="7">
        <f>COUNTIFS(Sta!$A:$A,$A329,Sta!$N:$N,"&gt;0.5")/$B329</f>
        <v>0.44444444444444442</v>
      </c>
      <c r="S329" s="7">
        <f>COUNTIFS(Sta!$B:$B,$A329,Sta!$P:$P,"&gt;0.5")/$C329</f>
        <v>0.375</v>
      </c>
      <c r="T329" s="12">
        <f>(COUNTIFS(Sta!$A:$A,$A329,Sta!$N:$N,"&gt;1.5") +COUNTIFS(Sta!$B:$B,$A329,Sta!$P:$P,"&gt;1.5"))/$D329</f>
        <v>0.17647058823529413</v>
      </c>
      <c r="U329" s="7">
        <f>COUNTIFS(Sta!$A:$A,$A329,Sta!$N:$N,"&gt;1.5")/$B329</f>
        <v>0.22222222222222221</v>
      </c>
      <c r="V329" s="7">
        <f>COUNTIFS(Sta!$B:$B,$A329,Sta!$P:$P,"&gt;1.5")/$C329</f>
        <v>0.125</v>
      </c>
    </row>
    <row r="330" spans="1:22" x14ac:dyDescent="0.3">
      <c r="A330" t="s">
        <v>267</v>
      </c>
      <c r="B330" s="9">
        <f>COUNTIF(Sta!A:A,A330)</f>
        <v>0</v>
      </c>
      <c r="C330" s="4">
        <f>COUNTIF(Sta!B:B,A330)</f>
        <v>0</v>
      </c>
      <c r="D330" s="4">
        <f t="shared" si="10"/>
        <v>0</v>
      </c>
      <c r="E330" s="12" t="e">
        <f>(COUNTIFS(Sta!$A:$A,$A330,Sta!$Q:$Q,"&gt;0.5") +COUNTIFS(Sta!$B:$B,$A330,Sta!$Q:$Q,"&gt;0.5"))/$D330</f>
        <v>#DIV/0!</v>
      </c>
      <c r="F330" s="7" t="e">
        <f>COUNTIFS(Sta!$A:$A,$A330,Sta!$Q:$Q,"&gt;0.5")/$B330</f>
        <v>#DIV/0!</v>
      </c>
      <c r="G330" s="7" t="e">
        <f>COUNTIFS(Sta!$B:$B,$A330,Sta!$Q:$Q,"&gt;0.5")/$C330</f>
        <v>#DIV/0!</v>
      </c>
      <c r="H330" s="12" t="e">
        <f>(COUNTIFS(Sta!$A:$A,$A330,Sta!$Q:$Q,"&gt;1.5") +COUNTIFS(Sta!$B:$B,$A330,Sta!$Q:$Q,"&gt;1.5"))/$D330</f>
        <v>#DIV/0!</v>
      </c>
      <c r="I330" s="7" t="e">
        <f>COUNTIFS(Sta!$A:$A,$A330,Sta!$Q:$Q,"&gt;1.5")/$B330</f>
        <v>#DIV/0!</v>
      </c>
      <c r="J330" s="7" t="e">
        <f>COUNTIFS(Sta!$B:$B,$A330,Sta!$Q:$Q,"&gt;1.5")/$C330</f>
        <v>#DIV/0!</v>
      </c>
      <c r="K330" s="12" t="e">
        <f>(COUNTIFS(Sta!$A:$A,$A330,Sta!$M:$M,"&gt;0.5") +COUNTIFS(Sta!$B:$B,$A330,Sta!$O:$O,"&gt;0.5"))/$D330</f>
        <v>#DIV/0!</v>
      </c>
      <c r="L330" s="7" t="e">
        <f>COUNTIFS(Sta!$A:$A,$A330,Sta!$M:$M,"&gt;0.5")/$B330</f>
        <v>#DIV/0!</v>
      </c>
      <c r="M330" s="7" t="e">
        <f>COUNTIFS(Sta!$B:$B,$A330,Sta!$O:$O,"&gt;0.5")/$C330</f>
        <v>#DIV/0!</v>
      </c>
      <c r="N330" s="12" t="e">
        <f>(COUNTIFS(Sta!$A:$A,$A330,Sta!$M:$M,"&gt;1.5") +COUNTIFS(Sta!$B:$B,$A330,Sta!$O:$O,"&gt;1.5"))/$D330</f>
        <v>#DIV/0!</v>
      </c>
      <c r="O330" s="7" t="e">
        <f>COUNTIFS(Sta!$A:$A,$A330,Sta!$M:$M,"&gt;1.5")/$B330</f>
        <v>#DIV/0!</v>
      </c>
      <c r="P330" s="7" t="e">
        <f>COUNTIFS(Sta!$B:$B,$A330,Sta!$O:$O,"&gt;1.5")/$C330</f>
        <v>#DIV/0!</v>
      </c>
      <c r="Q330" s="12" t="e">
        <f>(COUNTIFS(Sta!$A:$A,$A330,Sta!$N:$N,"&gt;0.5") +COUNTIFS(Sta!$B:$B,$A330,Sta!$P:$P,"&gt;0.5"))/$D330</f>
        <v>#DIV/0!</v>
      </c>
      <c r="R330" s="7" t="e">
        <f>COUNTIFS(Sta!$A:$A,$A330,Sta!$N:$N,"&gt;0.5")/$B330</f>
        <v>#DIV/0!</v>
      </c>
      <c r="S330" s="7" t="e">
        <f>COUNTIFS(Sta!$B:$B,$A330,Sta!$P:$P,"&gt;0.5")/$C330</f>
        <v>#DIV/0!</v>
      </c>
      <c r="T330" s="12" t="e">
        <f>(COUNTIFS(Sta!$A:$A,$A330,Sta!$N:$N,"&gt;1.5") +COUNTIFS(Sta!$B:$B,$A330,Sta!$P:$P,"&gt;1.5"))/$D330</f>
        <v>#DIV/0!</v>
      </c>
      <c r="U330" s="7" t="e">
        <f>COUNTIFS(Sta!$A:$A,$A330,Sta!$N:$N,"&gt;1.5")/$B330</f>
        <v>#DIV/0!</v>
      </c>
      <c r="V330" s="7" t="e">
        <f>COUNTIFS(Sta!$B:$B,$A330,Sta!$P:$P,"&gt;1.5")/$C330</f>
        <v>#DIV/0!</v>
      </c>
    </row>
    <row r="331" spans="1:22" x14ac:dyDescent="0.3">
      <c r="A331" t="s">
        <v>463</v>
      </c>
      <c r="B331" s="9">
        <f>COUNTIF(Sta!A:A,A331)</f>
        <v>11</v>
      </c>
      <c r="C331" s="4">
        <f>COUNTIF(Sta!B:B,A331)</f>
        <v>11</v>
      </c>
      <c r="D331" s="4">
        <f t="shared" si="10"/>
        <v>22</v>
      </c>
      <c r="E331" s="12">
        <f>(COUNTIFS(Sta!$A:$A,$A331,Sta!$Q:$Q,"&gt;0.5") +COUNTIFS(Sta!$B:$B,$A331,Sta!$Q:$Q,"&gt;0.5"))/$D331</f>
        <v>0.68181818181818177</v>
      </c>
      <c r="F331" s="7">
        <f>COUNTIFS(Sta!$A:$A,$A331,Sta!$Q:$Q,"&gt;0.5")/$B331</f>
        <v>0.72727272727272729</v>
      </c>
      <c r="G331" s="7">
        <f>COUNTIFS(Sta!$B:$B,$A331,Sta!$Q:$Q,"&gt;0.5")/$C331</f>
        <v>0.63636363636363635</v>
      </c>
      <c r="H331" s="12">
        <f>(COUNTIFS(Sta!$A:$A,$A331,Sta!$Q:$Q,"&gt;1.5") +COUNTIFS(Sta!$B:$B,$A331,Sta!$Q:$Q,"&gt;1.5"))/$D331</f>
        <v>0.22727272727272727</v>
      </c>
      <c r="I331" s="7">
        <f>COUNTIFS(Sta!$A:$A,$A331,Sta!$Q:$Q,"&gt;1.5")/$B331</f>
        <v>0.27272727272727271</v>
      </c>
      <c r="J331" s="7">
        <f>COUNTIFS(Sta!$B:$B,$A331,Sta!$Q:$Q,"&gt;1.5")/$C331</f>
        <v>0.18181818181818182</v>
      </c>
      <c r="K331" s="12">
        <f>(COUNTIFS(Sta!$A:$A,$A331,Sta!$M:$M,"&gt;0.5") +COUNTIFS(Sta!$B:$B,$A331,Sta!$O:$O,"&gt;0.5"))/$D331</f>
        <v>0.22727272727272727</v>
      </c>
      <c r="L331" s="7">
        <f>COUNTIFS(Sta!$A:$A,$A331,Sta!$M:$M,"&gt;0.5")/$B331</f>
        <v>0.27272727272727271</v>
      </c>
      <c r="M331" s="7">
        <f>COUNTIFS(Sta!$B:$B,$A331,Sta!$O:$O,"&gt;0.5")/$C331</f>
        <v>0.18181818181818182</v>
      </c>
      <c r="N331" s="12">
        <f>(COUNTIFS(Sta!$A:$A,$A331,Sta!$M:$M,"&gt;1.5") +COUNTIFS(Sta!$B:$B,$A331,Sta!$O:$O,"&gt;1.5"))/$D331</f>
        <v>4.5454545454545456E-2</v>
      </c>
      <c r="O331" s="7">
        <f>COUNTIFS(Sta!$A:$A,$A331,Sta!$M:$M,"&gt;1.5")/$B331</f>
        <v>9.0909090909090912E-2</v>
      </c>
      <c r="P331" s="7">
        <f>COUNTIFS(Sta!$B:$B,$A331,Sta!$O:$O,"&gt;1.5")/$C331</f>
        <v>0</v>
      </c>
      <c r="Q331" s="12">
        <f>(COUNTIFS(Sta!$A:$A,$A331,Sta!$N:$N,"&gt;0.5") +COUNTIFS(Sta!$B:$B,$A331,Sta!$P:$P,"&gt;0.5"))/$D331</f>
        <v>0.63636363636363635</v>
      </c>
      <c r="R331" s="7">
        <f>COUNTIFS(Sta!$A:$A,$A331,Sta!$N:$N,"&gt;0.5")/$B331</f>
        <v>0.72727272727272729</v>
      </c>
      <c r="S331" s="7">
        <f>COUNTIFS(Sta!$B:$B,$A331,Sta!$P:$P,"&gt;0.5")/$C331</f>
        <v>0.54545454545454541</v>
      </c>
      <c r="T331" s="12">
        <f>(COUNTIFS(Sta!$A:$A,$A331,Sta!$N:$N,"&gt;1.5") +COUNTIFS(Sta!$B:$B,$A331,Sta!$P:$P,"&gt;1.5"))/$D331</f>
        <v>0.13636363636363635</v>
      </c>
      <c r="U331" s="7">
        <f>COUNTIFS(Sta!$A:$A,$A331,Sta!$N:$N,"&gt;1.5")/$B331</f>
        <v>0.18181818181818182</v>
      </c>
      <c r="V331" s="7">
        <f>COUNTIFS(Sta!$B:$B,$A331,Sta!$P:$P,"&gt;1.5")/$C331</f>
        <v>9.0909090909090912E-2</v>
      </c>
    </row>
    <row r="332" spans="1:22" x14ac:dyDescent="0.3">
      <c r="A332" t="s">
        <v>576</v>
      </c>
      <c r="B332" s="9">
        <f>COUNTIF(Sta!A:A,A332)</f>
        <v>1</v>
      </c>
      <c r="C332" s="4">
        <f>COUNTIF(Sta!B:B,A332)</f>
        <v>1</v>
      </c>
      <c r="D332" s="4">
        <f t="shared" si="10"/>
        <v>2</v>
      </c>
      <c r="E332" s="12">
        <f>(COUNTIFS(Sta!$A:$A,$A332,Sta!$Q:$Q,"&gt;0.5") +COUNTIFS(Sta!$B:$B,$A332,Sta!$Q:$Q,"&gt;0.5"))/$D332</f>
        <v>1</v>
      </c>
      <c r="F332" s="7">
        <f>COUNTIFS(Sta!$A:$A,$A332,Sta!$Q:$Q,"&gt;0.5")/$B332</f>
        <v>1</v>
      </c>
      <c r="G332" s="7">
        <f>COUNTIFS(Sta!$B:$B,$A332,Sta!$Q:$Q,"&gt;0.5")/$C332</f>
        <v>1</v>
      </c>
      <c r="H332" s="12">
        <f>(COUNTIFS(Sta!$A:$A,$A332,Sta!$Q:$Q,"&gt;1.5") +COUNTIFS(Sta!$B:$B,$A332,Sta!$Q:$Q,"&gt;1.5"))/$D332</f>
        <v>1</v>
      </c>
      <c r="I332" s="7">
        <f>COUNTIFS(Sta!$A:$A,$A332,Sta!$Q:$Q,"&gt;1.5")/$B332</f>
        <v>1</v>
      </c>
      <c r="J332" s="7">
        <f>COUNTIFS(Sta!$B:$B,$A332,Sta!$Q:$Q,"&gt;1.5")/$C332</f>
        <v>1</v>
      </c>
      <c r="K332" s="12">
        <f>(COUNTIFS(Sta!$A:$A,$A332,Sta!$M:$M,"&gt;0.5") +COUNTIFS(Sta!$B:$B,$A332,Sta!$O:$O,"&gt;0.5"))/$D332</f>
        <v>1</v>
      </c>
      <c r="L332" s="7">
        <f>COUNTIFS(Sta!$A:$A,$A332,Sta!$M:$M,"&gt;0.5")/$B332</f>
        <v>1</v>
      </c>
      <c r="M332" s="7">
        <f>COUNTIFS(Sta!$B:$B,$A332,Sta!$O:$O,"&gt;0.5")/$C332</f>
        <v>1</v>
      </c>
      <c r="N332" s="12">
        <f>(COUNTIFS(Sta!$A:$A,$A332,Sta!$M:$M,"&gt;1.5") +COUNTIFS(Sta!$B:$B,$A332,Sta!$O:$O,"&gt;1.5"))/$D332</f>
        <v>0</v>
      </c>
      <c r="O332" s="7">
        <f>COUNTIFS(Sta!$A:$A,$A332,Sta!$M:$M,"&gt;1.5")/$B332</f>
        <v>0</v>
      </c>
      <c r="P332" s="7">
        <f>COUNTIFS(Sta!$B:$B,$A332,Sta!$O:$O,"&gt;1.5")/$C332</f>
        <v>0</v>
      </c>
      <c r="Q332" s="12">
        <f>(COUNTIFS(Sta!$A:$A,$A332,Sta!$N:$N,"&gt;0.5") +COUNTIFS(Sta!$B:$B,$A332,Sta!$P:$P,"&gt;0.5"))/$D332</f>
        <v>1</v>
      </c>
      <c r="R332" s="7">
        <f>COUNTIFS(Sta!$A:$A,$A332,Sta!$N:$N,"&gt;0.5")/$B332</f>
        <v>1</v>
      </c>
      <c r="S332" s="7">
        <f>COUNTIFS(Sta!$B:$B,$A332,Sta!$P:$P,"&gt;0.5")/$C332</f>
        <v>1</v>
      </c>
      <c r="T332" s="12">
        <f>(COUNTIFS(Sta!$A:$A,$A332,Sta!$N:$N,"&gt;1.5") +COUNTIFS(Sta!$B:$B,$A332,Sta!$P:$P,"&gt;1.5"))/$D332</f>
        <v>0</v>
      </c>
      <c r="U332" s="7">
        <f>COUNTIFS(Sta!$A:$A,$A332,Sta!$N:$N,"&gt;1.5")/$B332</f>
        <v>0</v>
      </c>
      <c r="V332" s="7">
        <f>COUNTIFS(Sta!$B:$B,$A332,Sta!$P:$P,"&gt;1.5")/$C332</f>
        <v>0</v>
      </c>
    </row>
    <row r="333" spans="1:22" x14ac:dyDescent="0.3">
      <c r="A333" t="s">
        <v>593</v>
      </c>
      <c r="B333" s="9">
        <f>COUNTIF(Sta!A:A,A333)</f>
        <v>1</v>
      </c>
      <c r="C333" s="4">
        <f>COUNTIF(Sta!B:B,A333)</f>
        <v>2</v>
      </c>
      <c r="D333" s="4">
        <f t="shared" si="10"/>
        <v>3</v>
      </c>
      <c r="E333" s="12">
        <f>(COUNTIFS(Sta!$A:$A,$A333,Sta!$Q:$Q,"&gt;0.5") +COUNTIFS(Sta!$B:$B,$A333,Sta!$Q:$Q,"&gt;0.5"))/$D333</f>
        <v>0.66666666666666663</v>
      </c>
      <c r="F333" s="7">
        <f>COUNTIFS(Sta!$A:$A,$A333,Sta!$Q:$Q,"&gt;0.5")/$B333</f>
        <v>1</v>
      </c>
      <c r="G333" s="7">
        <f>COUNTIFS(Sta!$B:$B,$A333,Sta!$Q:$Q,"&gt;0.5")/$C333</f>
        <v>0.5</v>
      </c>
      <c r="H333" s="12">
        <f>(COUNTIFS(Sta!$A:$A,$A333,Sta!$Q:$Q,"&gt;1.5") +COUNTIFS(Sta!$B:$B,$A333,Sta!$Q:$Q,"&gt;1.5"))/$D333</f>
        <v>0.33333333333333331</v>
      </c>
      <c r="I333" s="7">
        <f>COUNTIFS(Sta!$A:$A,$A333,Sta!$Q:$Q,"&gt;1.5")/$B333</f>
        <v>1</v>
      </c>
      <c r="J333" s="7">
        <f>COUNTIFS(Sta!$B:$B,$A333,Sta!$Q:$Q,"&gt;1.5")/$C333</f>
        <v>0</v>
      </c>
      <c r="K333" s="12">
        <f>(COUNTIFS(Sta!$A:$A,$A333,Sta!$M:$M,"&gt;0.5") +COUNTIFS(Sta!$B:$B,$A333,Sta!$O:$O,"&gt;0.5"))/$D333</f>
        <v>0.66666666666666663</v>
      </c>
      <c r="L333" s="7">
        <f>COUNTIFS(Sta!$A:$A,$A333,Sta!$M:$M,"&gt;0.5")/$B333</f>
        <v>1</v>
      </c>
      <c r="M333" s="7">
        <f>COUNTIFS(Sta!$B:$B,$A333,Sta!$O:$O,"&gt;0.5")/$C333</f>
        <v>0.5</v>
      </c>
      <c r="N333" s="12">
        <f>(COUNTIFS(Sta!$A:$A,$A333,Sta!$M:$M,"&gt;1.5") +COUNTIFS(Sta!$B:$B,$A333,Sta!$O:$O,"&gt;1.5"))/$D333</f>
        <v>0.33333333333333331</v>
      </c>
      <c r="O333" s="7">
        <f>COUNTIFS(Sta!$A:$A,$A333,Sta!$M:$M,"&gt;1.5")/$B333</f>
        <v>1</v>
      </c>
      <c r="P333" s="7">
        <f>COUNTIFS(Sta!$B:$B,$A333,Sta!$O:$O,"&gt;1.5")/$C333</f>
        <v>0</v>
      </c>
      <c r="Q333" s="12">
        <f>(COUNTIFS(Sta!$A:$A,$A333,Sta!$N:$N,"&gt;0.5") +COUNTIFS(Sta!$B:$B,$A333,Sta!$P:$P,"&gt;0.5"))/$D333</f>
        <v>0</v>
      </c>
      <c r="R333" s="7">
        <f>COUNTIFS(Sta!$A:$A,$A333,Sta!$N:$N,"&gt;0.5")/$B333</f>
        <v>0</v>
      </c>
      <c r="S333" s="7">
        <f>COUNTIFS(Sta!$B:$B,$A333,Sta!$P:$P,"&gt;0.5")/$C333</f>
        <v>0</v>
      </c>
      <c r="T333" s="12">
        <f>(COUNTIFS(Sta!$A:$A,$A333,Sta!$N:$N,"&gt;1.5") +COUNTIFS(Sta!$B:$B,$A333,Sta!$P:$P,"&gt;1.5"))/$D333</f>
        <v>0</v>
      </c>
      <c r="U333" s="7">
        <f>COUNTIFS(Sta!$A:$A,$A333,Sta!$N:$N,"&gt;1.5")/$B333</f>
        <v>0</v>
      </c>
      <c r="V333" s="7">
        <f>COUNTIFS(Sta!$B:$B,$A333,Sta!$P:$P,"&gt;1.5")/$C333</f>
        <v>0</v>
      </c>
    </row>
    <row r="334" spans="1:22" x14ac:dyDescent="0.3">
      <c r="A334" t="s">
        <v>442</v>
      </c>
      <c r="B334" s="9">
        <f>COUNTIF(Sta!A:A,A334)</f>
        <v>0</v>
      </c>
      <c r="C334" s="4">
        <f>COUNTIF(Sta!B:B,A334)</f>
        <v>0</v>
      </c>
      <c r="D334" s="4">
        <f t="shared" si="10"/>
        <v>0</v>
      </c>
      <c r="E334" s="12" t="e">
        <f>(COUNTIFS(Sta!$A:$A,$A334,Sta!$Q:$Q,"&gt;0.5") +COUNTIFS(Sta!$B:$B,$A334,Sta!$Q:$Q,"&gt;0.5"))/$D334</f>
        <v>#DIV/0!</v>
      </c>
      <c r="F334" s="7" t="e">
        <f>COUNTIFS(Sta!$A:$A,$A334,Sta!$Q:$Q,"&gt;0.5")/$B334</f>
        <v>#DIV/0!</v>
      </c>
      <c r="G334" s="7" t="e">
        <f>COUNTIFS(Sta!$B:$B,$A334,Sta!$Q:$Q,"&gt;0.5")/$C334</f>
        <v>#DIV/0!</v>
      </c>
      <c r="H334" s="12" t="e">
        <f>(COUNTIFS(Sta!$A:$A,$A334,Sta!$Q:$Q,"&gt;1.5") +COUNTIFS(Sta!$B:$B,$A334,Sta!$Q:$Q,"&gt;1.5"))/$D334</f>
        <v>#DIV/0!</v>
      </c>
      <c r="I334" s="7" t="e">
        <f>COUNTIFS(Sta!$A:$A,$A334,Sta!$Q:$Q,"&gt;1.5")/$B334</f>
        <v>#DIV/0!</v>
      </c>
      <c r="J334" s="7" t="e">
        <f>COUNTIFS(Sta!$B:$B,$A334,Sta!$Q:$Q,"&gt;1.5")/$C334</f>
        <v>#DIV/0!</v>
      </c>
      <c r="K334" s="12" t="e">
        <f>(COUNTIFS(Sta!$A:$A,$A334,Sta!$M:$M,"&gt;0.5") +COUNTIFS(Sta!$B:$B,$A334,Sta!$O:$O,"&gt;0.5"))/$D334</f>
        <v>#DIV/0!</v>
      </c>
      <c r="L334" s="7" t="e">
        <f>COUNTIFS(Sta!$A:$A,$A334,Sta!$M:$M,"&gt;0.5")/$B334</f>
        <v>#DIV/0!</v>
      </c>
      <c r="M334" s="7" t="e">
        <f>COUNTIFS(Sta!$B:$B,$A334,Sta!$O:$O,"&gt;0.5")/$C334</f>
        <v>#DIV/0!</v>
      </c>
      <c r="N334" s="12" t="e">
        <f>(COUNTIFS(Sta!$A:$A,$A334,Sta!$M:$M,"&gt;1.5") +COUNTIFS(Sta!$B:$B,$A334,Sta!$O:$O,"&gt;1.5"))/$D334</f>
        <v>#DIV/0!</v>
      </c>
      <c r="O334" s="7" t="e">
        <f>COUNTIFS(Sta!$A:$A,$A334,Sta!$M:$M,"&gt;1.5")/$B334</f>
        <v>#DIV/0!</v>
      </c>
      <c r="P334" s="7" t="e">
        <f>COUNTIFS(Sta!$B:$B,$A334,Sta!$O:$O,"&gt;1.5")/$C334</f>
        <v>#DIV/0!</v>
      </c>
      <c r="Q334" s="12" t="e">
        <f>(COUNTIFS(Sta!$A:$A,$A334,Sta!$N:$N,"&gt;0.5") +COUNTIFS(Sta!$B:$B,$A334,Sta!$P:$P,"&gt;0.5"))/$D334</f>
        <v>#DIV/0!</v>
      </c>
      <c r="R334" s="7" t="e">
        <f>COUNTIFS(Sta!$A:$A,$A334,Sta!$N:$N,"&gt;0.5")/$B334</f>
        <v>#DIV/0!</v>
      </c>
      <c r="S334" s="7" t="e">
        <f>COUNTIFS(Sta!$B:$B,$A334,Sta!$P:$P,"&gt;0.5")/$C334</f>
        <v>#DIV/0!</v>
      </c>
      <c r="T334" s="12" t="e">
        <f>(COUNTIFS(Sta!$A:$A,$A334,Sta!$N:$N,"&gt;1.5") +COUNTIFS(Sta!$B:$B,$A334,Sta!$P:$P,"&gt;1.5"))/$D334</f>
        <v>#DIV/0!</v>
      </c>
      <c r="U334" s="7" t="e">
        <f>COUNTIFS(Sta!$A:$A,$A334,Sta!$N:$N,"&gt;1.5")/$B334</f>
        <v>#DIV/0!</v>
      </c>
      <c r="V334" s="7" t="e">
        <f>COUNTIFS(Sta!$B:$B,$A334,Sta!$P:$P,"&gt;1.5")/$C334</f>
        <v>#DIV/0!</v>
      </c>
    </row>
    <row r="335" spans="1:22" x14ac:dyDescent="0.3">
      <c r="A335" t="s">
        <v>444</v>
      </c>
      <c r="B335" s="9">
        <f>COUNTIF(Sta!A:A,A335)</f>
        <v>0</v>
      </c>
      <c r="C335" s="4">
        <f>COUNTIF(Sta!B:B,A335)</f>
        <v>0</v>
      </c>
      <c r="D335" s="4">
        <f t="shared" si="10"/>
        <v>0</v>
      </c>
      <c r="E335" s="12" t="e">
        <f>(COUNTIFS(Sta!$A:$A,$A335,Sta!$Q:$Q,"&gt;0.5") +COUNTIFS(Sta!$B:$B,$A335,Sta!$Q:$Q,"&gt;0.5"))/$D335</f>
        <v>#DIV/0!</v>
      </c>
      <c r="F335" s="7" t="e">
        <f>COUNTIFS(Sta!$A:$A,$A335,Sta!$Q:$Q,"&gt;0.5")/$B335</f>
        <v>#DIV/0!</v>
      </c>
      <c r="G335" s="7" t="e">
        <f>COUNTIFS(Sta!$B:$B,$A335,Sta!$Q:$Q,"&gt;0.5")/$C335</f>
        <v>#DIV/0!</v>
      </c>
      <c r="H335" s="12" t="e">
        <f>(COUNTIFS(Sta!$A:$A,$A335,Sta!$Q:$Q,"&gt;1.5") +COUNTIFS(Sta!$B:$B,$A335,Sta!$Q:$Q,"&gt;1.5"))/$D335</f>
        <v>#DIV/0!</v>
      </c>
      <c r="I335" s="7" t="e">
        <f>COUNTIFS(Sta!$A:$A,$A335,Sta!$Q:$Q,"&gt;1.5")/$B335</f>
        <v>#DIV/0!</v>
      </c>
      <c r="J335" s="7" t="e">
        <f>COUNTIFS(Sta!$B:$B,$A335,Sta!$Q:$Q,"&gt;1.5")/$C335</f>
        <v>#DIV/0!</v>
      </c>
      <c r="K335" s="12" t="e">
        <f>(COUNTIFS(Sta!$A:$A,$A335,Sta!$M:$M,"&gt;0.5") +COUNTIFS(Sta!$B:$B,$A335,Sta!$O:$O,"&gt;0.5"))/$D335</f>
        <v>#DIV/0!</v>
      </c>
      <c r="L335" s="7" t="e">
        <f>COUNTIFS(Sta!$A:$A,$A335,Sta!$M:$M,"&gt;0.5")/$B335</f>
        <v>#DIV/0!</v>
      </c>
      <c r="M335" s="7" t="e">
        <f>COUNTIFS(Sta!$B:$B,$A335,Sta!$O:$O,"&gt;0.5")/$C335</f>
        <v>#DIV/0!</v>
      </c>
      <c r="N335" s="12" t="e">
        <f>(COUNTIFS(Sta!$A:$A,$A335,Sta!$M:$M,"&gt;1.5") +COUNTIFS(Sta!$B:$B,$A335,Sta!$O:$O,"&gt;1.5"))/$D335</f>
        <v>#DIV/0!</v>
      </c>
      <c r="O335" s="7" t="e">
        <f>COUNTIFS(Sta!$A:$A,$A335,Sta!$M:$M,"&gt;1.5")/$B335</f>
        <v>#DIV/0!</v>
      </c>
      <c r="P335" s="7" t="e">
        <f>COUNTIFS(Sta!$B:$B,$A335,Sta!$O:$O,"&gt;1.5")/$C335</f>
        <v>#DIV/0!</v>
      </c>
      <c r="Q335" s="12" t="e">
        <f>(COUNTIFS(Sta!$A:$A,$A335,Sta!$N:$N,"&gt;0.5") +COUNTIFS(Sta!$B:$B,$A335,Sta!$P:$P,"&gt;0.5"))/$D335</f>
        <v>#DIV/0!</v>
      </c>
      <c r="R335" s="7" t="e">
        <f>COUNTIFS(Sta!$A:$A,$A335,Sta!$N:$N,"&gt;0.5")/$B335</f>
        <v>#DIV/0!</v>
      </c>
      <c r="S335" s="7" t="e">
        <f>COUNTIFS(Sta!$B:$B,$A335,Sta!$P:$P,"&gt;0.5")/$C335</f>
        <v>#DIV/0!</v>
      </c>
      <c r="T335" s="12" t="e">
        <f>(COUNTIFS(Sta!$A:$A,$A335,Sta!$N:$N,"&gt;1.5") +COUNTIFS(Sta!$B:$B,$A335,Sta!$P:$P,"&gt;1.5"))/$D335</f>
        <v>#DIV/0!</v>
      </c>
      <c r="U335" s="7" t="e">
        <f>COUNTIFS(Sta!$A:$A,$A335,Sta!$N:$N,"&gt;1.5")/$B335</f>
        <v>#DIV/0!</v>
      </c>
      <c r="V335" s="7" t="e">
        <f>COUNTIFS(Sta!$B:$B,$A335,Sta!$P:$P,"&gt;1.5")/$C335</f>
        <v>#DIV/0!</v>
      </c>
    </row>
    <row r="336" spans="1:22" x14ac:dyDescent="0.3">
      <c r="A336" t="s">
        <v>367</v>
      </c>
      <c r="B336" s="9">
        <f>COUNTIF(Sta!A:A,A336)</f>
        <v>0</v>
      </c>
      <c r="C336" s="4">
        <f>COUNTIF(Sta!B:B,A336)</f>
        <v>0</v>
      </c>
      <c r="D336" s="4">
        <f t="shared" si="10"/>
        <v>0</v>
      </c>
      <c r="E336" s="12" t="e">
        <f>(COUNTIFS(Sta!$A:$A,$A336,Sta!$Q:$Q,"&gt;0.5") +COUNTIFS(Sta!$B:$B,$A336,Sta!$Q:$Q,"&gt;0.5"))/$D336</f>
        <v>#DIV/0!</v>
      </c>
      <c r="F336" s="7" t="e">
        <f>COUNTIFS(Sta!$A:$A,$A336,Sta!$Q:$Q,"&gt;0.5")/$B336</f>
        <v>#DIV/0!</v>
      </c>
      <c r="G336" s="7" t="e">
        <f>COUNTIFS(Sta!$B:$B,$A336,Sta!$Q:$Q,"&gt;0.5")/$C336</f>
        <v>#DIV/0!</v>
      </c>
      <c r="H336" s="12" t="e">
        <f>(COUNTIFS(Sta!$A:$A,$A336,Sta!$Q:$Q,"&gt;1.5") +COUNTIFS(Sta!$B:$B,$A336,Sta!$Q:$Q,"&gt;1.5"))/$D336</f>
        <v>#DIV/0!</v>
      </c>
      <c r="I336" s="7" t="e">
        <f>COUNTIFS(Sta!$A:$A,$A336,Sta!$Q:$Q,"&gt;1.5")/$B336</f>
        <v>#DIV/0!</v>
      </c>
      <c r="J336" s="7" t="e">
        <f>COUNTIFS(Sta!$B:$B,$A336,Sta!$Q:$Q,"&gt;1.5")/$C336</f>
        <v>#DIV/0!</v>
      </c>
      <c r="K336" s="12" t="e">
        <f>(COUNTIFS(Sta!$A:$A,$A336,Sta!$M:$M,"&gt;0.5") +COUNTIFS(Sta!$B:$B,$A336,Sta!$O:$O,"&gt;0.5"))/$D336</f>
        <v>#DIV/0!</v>
      </c>
      <c r="L336" s="7" t="e">
        <f>COUNTIFS(Sta!$A:$A,$A336,Sta!$M:$M,"&gt;0.5")/$B336</f>
        <v>#DIV/0!</v>
      </c>
      <c r="M336" s="7" t="e">
        <f>COUNTIFS(Sta!$B:$B,$A336,Sta!$O:$O,"&gt;0.5")/$C336</f>
        <v>#DIV/0!</v>
      </c>
      <c r="N336" s="12" t="e">
        <f>(COUNTIFS(Sta!$A:$A,$A336,Sta!$M:$M,"&gt;1.5") +COUNTIFS(Sta!$B:$B,$A336,Sta!$O:$O,"&gt;1.5"))/$D336</f>
        <v>#DIV/0!</v>
      </c>
      <c r="O336" s="7" t="e">
        <f>COUNTIFS(Sta!$A:$A,$A336,Sta!$M:$M,"&gt;1.5")/$B336</f>
        <v>#DIV/0!</v>
      </c>
      <c r="P336" s="7" t="e">
        <f>COUNTIFS(Sta!$B:$B,$A336,Sta!$O:$O,"&gt;1.5")/$C336</f>
        <v>#DIV/0!</v>
      </c>
      <c r="Q336" s="12" t="e">
        <f>(COUNTIFS(Sta!$A:$A,$A336,Sta!$N:$N,"&gt;0.5") +COUNTIFS(Sta!$B:$B,$A336,Sta!$P:$P,"&gt;0.5"))/$D336</f>
        <v>#DIV/0!</v>
      </c>
      <c r="R336" s="7" t="e">
        <f>COUNTIFS(Sta!$A:$A,$A336,Sta!$N:$N,"&gt;0.5")/$B336</f>
        <v>#DIV/0!</v>
      </c>
      <c r="S336" s="7" t="e">
        <f>COUNTIFS(Sta!$B:$B,$A336,Sta!$P:$P,"&gt;0.5")/$C336</f>
        <v>#DIV/0!</v>
      </c>
      <c r="T336" s="12" t="e">
        <f>(COUNTIFS(Sta!$A:$A,$A336,Sta!$N:$N,"&gt;1.5") +COUNTIFS(Sta!$B:$B,$A336,Sta!$P:$P,"&gt;1.5"))/$D336</f>
        <v>#DIV/0!</v>
      </c>
      <c r="U336" s="7" t="e">
        <f>COUNTIFS(Sta!$A:$A,$A336,Sta!$N:$N,"&gt;1.5")/$B336</f>
        <v>#DIV/0!</v>
      </c>
      <c r="V336" s="7" t="e">
        <f>COUNTIFS(Sta!$B:$B,$A336,Sta!$P:$P,"&gt;1.5")/$C336</f>
        <v>#DIV/0!</v>
      </c>
    </row>
    <row r="337" spans="1:22" x14ac:dyDescent="0.3">
      <c r="A337" t="s">
        <v>174</v>
      </c>
      <c r="B337" s="9">
        <f>COUNTIF(Sta!A:A,A337)</f>
        <v>1</v>
      </c>
      <c r="C337" s="4">
        <f>COUNTIF(Sta!B:B,A337)</f>
        <v>1</v>
      </c>
      <c r="D337" s="4">
        <f t="shared" si="10"/>
        <v>2</v>
      </c>
      <c r="E337" s="12">
        <f>(COUNTIFS(Sta!$A:$A,$A337,Sta!$Q:$Q,"&gt;0.5") +COUNTIFS(Sta!$B:$B,$A337,Sta!$Q:$Q,"&gt;0.5"))/$D337</f>
        <v>1</v>
      </c>
      <c r="F337" s="7">
        <f>COUNTIFS(Sta!$A:$A,$A337,Sta!$Q:$Q,"&gt;0.5")/$B337</f>
        <v>1</v>
      </c>
      <c r="G337" s="7">
        <f>COUNTIFS(Sta!$B:$B,$A337,Sta!$Q:$Q,"&gt;0.5")/$C337</f>
        <v>1</v>
      </c>
      <c r="H337" s="12">
        <f>(COUNTIFS(Sta!$A:$A,$A337,Sta!$Q:$Q,"&gt;1.5") +COUNTIFS(Sta!$B:$B,$A337,Sta!$Q:$Q,"&gt;1.5"))/$D337</f>
        <v>0.5</v>
      </c>
      <c r="I337" s="7">
        <f>COUNTIFS(Sta!$A:$A,$A337,Sta!$Q:$Q,"&gt;1.5")/$B337</f>
        <v>0</v>
      </c>
      <c r="J337" s="7">
        <f>COUNTIFS(Sta!$B:$B,$A337,Sta!$Q:$Q,"&gt;1.5")/$C337</f>
        <v>1</v>
      </c>
      <c r="K337" s="12">
        <f>(COUNTIFS(Sta!$A:$A,$A337,Sta!$M:$M,"&gt;0.5") +COUNTIFS(Sta!$B:$B,$A337,Sta!$O:$O,"&gt;0.5"))/$D337</f>
        <v>0.5</v>
      </c>
      <c r="L337" s="7">
        <f>COUNTIFS(Sta!$A:$A,$A337,Sta!$M:$M,"&gt;0.5")/$B337</f>
        <v>0</v>
      </c>
      <c r="M337" s="7">
        <f>COUNTIFS(Sta!$B:$B,$A337,Sta!$O:$O,"&gt;0.5")/$C337</f>
        <v>1</v>
      </c>
      <c r="N337" s="12">
        <f>(COUNTIFS(Sta!$A:$A,$A337,Sta!$M:$M,"&gt;1.5") +COUNTIFS(Sta!$B:$B,$A337,Sta!$O:$O,"&gt;1.5"))/$D337</f>
        <v>0</v>
      </c>
      <c r="O337" s="7">
        <f>COUNTIFS(Sta!$A:$A,$A337,Sta!$M:$M,"&gt;1.5")/$B337</f>
        <v>0</v>
      </c>
      <c r="P337" s="7">
        <f>COUNTIFS(Sta!$B:$B,$A337,Sta!$O:$O,"&gt;1.5")/$C337</f>
        <v>0</v>
      </c>
      <c r="Q337" s="12">
        <f>(COUNTIFS(Sta!$A:$A,$A337,Sta!$N:$N,"&gt;0.5") +COUNTIFS(Sta!$B:$B,$A337,Sta!$P:$P,"&gt;0.5"))/$D337</f>
        <v>1</v>
      </c>
      <c r="R337" s="7">
        <f>COUNTIFS(Sta!$A:$A,$A337,Sta!$N:$N,"&gt;0.5")/$B337</f>
        <v>1</v>
      </c>
      <c r="S337" s="7">
        <f>COUNTIFS(Sta!$B:$B,$A337,Sta!$P:$P,"&gt;0.5")/$C337</f>
        <v>1</v>
      </c>
      <c r="T337" s="12">
        <f>(COUNTIFS(Sta!$A:$A,$A337,Sta!$N:$N,"&gt;1.5") +COUNTIFS(Sta!$B:$B,$A337,Sta!$P:$P,"&gt;1.5"))/$D337</f>
        <v>0</v>
      </c>
      <c r="U337" s="7">
        <f>COUNTIFS(Sta!$A:$A,$A337,Sta!$N:$N,"&gt;1.5")/$B337</f>
        <v>0</v>
      </c>
      <c r="V337" s="7">
        <f>COUNTIFS(Sta!$B:$B,$A337,Sta!$P:$P,"&gt;1.5")/$C337</f>
        <v>0</v>
      </c>
    </row>
    <row r="338" spans="1:22" x14ac:dyDescent="0.3">
      <c r="A338" t="s">
        <v>516</v>
      </c>
      <c r="B338" s="9">
        <f>COUNTIF(Sta!A:A,A338)</f>
        <v>3</v>
      </c>
      <c r="C338" s="4">
        <f>COUNTIF(Sta!B:B,A338)</f>
        <v>1</v>
      </c>
      <c r="D338" s="4">
        <f t="shared" si="10"/>
        <v>4</v>
      </c>
      <c r="E338" s="12">
        <f>(COUNTIFS(Sta!$A:$A,$A338,Sta!$Q:$Q,"&gt;0.5") +COUNTIFS(Sta!$B:$B,$A338,Sta!$Q:$Q,"&gt;0.5"))/$D338</f>
        <v>1</v>
      </c>
      <c r="F338" s="7">
        <f>COUNTIFS(Sta!$A:$A,$A338,Sta!$Q:$Q,"&gt;0.5")/$B338</f>
        <v>1</v>
      </c>
      <c r="G338" s="7">
        <f>COUNTIFS(Sta!$B:$B,$A338,Sta!$Q:$Q,"&gt;0.5")/$C338</f>
        <v>1</v>
      </c>
      <c r="H338" s="12">
        <f>(COUNTIFS(Sta!$A:$A,$A338,Sta!$Q:$Q,"&gt;1.5") +COUNTIFS(Sta!$B:$B,$A338,Sta!$Q:$Q,"&gt;1.5"))/$D338</f>
        <v>0</v>
      </c>
      <c r="I338" s="7">
        <f>COUNTIFS(Sta!$A:$A,$A338,Sta!$Q:$Q,"&gt;1.5")/$B338</f>
        <v>0</v>
      </c>
      <c r="J338" s="7">
        <f>COUNTIFS(Sta!$B:$B,$A338,Sta!$Q:$Q,"&gt;1.5")/$C338</f>
        <v>0</v>
      </c>
      <c r="K338" s="12">
        <f>(COUNTIFS(Sta!$A:$A,$A338,Sta!$M:$M,"&gt;0.5") +COUNTIFS(Sta!$B:$B,$A338,Sta!$O:$O,"&gt;0.5"))/$D338</f>
        <v>1</v>
      </c>
      <c r="L338" s="7">
        <f>COUNTIFS(Sta!$A:$A,$A338,Sta!$M:$M,"&gt;0.5")/$B338</f>
        <v>1</v>
      </c>
      <c r="M338" s="7">
        <f>COUNTIFS(Sta!$B:$B,$A338,Sta!$O:$O,"&gt;0.5")/$C338</f>
        <v>1</v>
      </c>
      <c r="N338" s="12">
        <f>(COUNTIFS(Sta!$A:$A,$A338,Sta!$M:$M,"&gt;1.5") +COUNTIFS(Sta!$B:$B,$A338,Sta!$O:$O,"&gt;1.5"))/$D338</f>
        <v>0</v>
      </c>
      <c r="O338" s="7">
        <f>COUNTIFS(Sta!$A:$A,$A338,Sta!$M:$M,"&gt;1.5")/$B338</f>
        <v>0</v>
      </c>
      <c r="P338" s="7">
        <f>COUNTIFS(Sta!$B:$B,$A338,Sta!$O:$O,"&gt;1.5")/$C338</f>
        <v>0</v>
      </c>
      <c r="Q338" s="12">
        <f>(COUNTIFS(Sta!$A:$A,$A338,Sta!$N:$N,"&gt;0.5") +COUNTIFS(Sta!$B:$B,$A338,Sta!$P:$P,"&gt;0.5"))/$D338</f>
        <v>0</v>
      </c>
      <c r="R338" s="7">
        <f>COUNTIFS(Sta!$A:$A,$A338,Sta!$N:$N,"&gt;0.5")/$B338</f>
        <v>0</v>
      </c>
      <c r="S338" s="7">
        <f>COUNTIFS(Sta!$B:$B,$A338,Sta!$P:$P,"&gt;0.5")/$C338</f>
        <v>0</v>
      </c>
      <c r="T338" s="12">
        <f>(COUNTIFS(Sta!$A:$A,$A338,Sta!$N:$N,"&gt;1.5") +COUNTIFS(Sta!$B:$B,$A338,Sta!$P:$P,"&gt;1.5"))/$D338</f>
        <v>0</v>
      </c>
      <c r="U338" s="7">
        <f>COUNTIFS(Sta!$A:$A,$A338,Sta!$N:$N,"&gt;1.5")/$B338</f>
        <v>0</v>
      </c>
      <c r="V338" s="7">
        <f>COUNTIFS(Sta!$B:$B,$A338,Sta!$P:$P,"&gt;1.5")/$C338</f>
        <v>0</v>
      </c>
    </row>
    <row r="339" spans="1:22" x14ac:dyDescent="0.3">
      <c r="A339" t="s">
        <v>91</v>
      </c>
      <c r="B339" s="9">
        <f>COUNTIF(Sta!A:A,A339)</f>
        <v>0</v>
      </c>
      <c r="C339" s="4">
        <f>COUNTIF(Sta!B:B,A339)</f>
        <v>0</v>
      </c>
      <c r="D339" s="4">
        <f t="shared" si="10"/>
        <v>0</v>
      </c>
      <c r="E339" s="12" t="e">
        <f>(COUNTIFS(Sta!$A:$A,$A339,Sta!$Q:$Q,"&gt;0.5") +COUNTIFS(Sta!$B:$B,$A339,Sta!$Q:$Q,"&gt;0.5"))/$D339</f>
        <v>#DIV/0!</v>
      </c>
      <c r="F339" s="7" t="e">
        <f>COUNTIFS(Sta!$A:$A,$A339,Sta!$Q:$Q,"&gt;0.5")/$B339</f>
        <v>#DIV/0!</v>
      </c>
      <c r="G339" s="7" t="e">
        <f>COUNTIFS(Sta!$B:$B,$A339,Sta!$Q:$Q,"&gt;0.5")/$C339</f>
        <v>#DIV/0!</v>
      </c>
      <c r="H339" s="12" t="e">
        <f>(COUNTIFS(Sta!$A:$A,$A339,Sta!$Q:$Q,"&gt;1.5") +COUNTIFS(Sta!$B:$B,$A339,Sta!$Q:$Q,"&gt;1.5"))/$D339</f>
        <v>#DIV/0!</v>
      </c>
      <c r="I339" s="7" t="e">
        <f>COUNTIFS(Sta!$A:$A,$A339,Sta!$Q:$Q,"&gt;1.5")/$B339</f>
        <v>#DIV/0!</v>
      </c>
      <c r="J339" s="7" t="e">
        <f>COUNTIFS(Sta!$B:$B,$A339,Sta!$Q:$Q,"&gt;1.5")/$C339</f>
        <v>#DIV/0!</v>
      </c>
      <c r="K339" s="12" t="e">
        <f>(COUNTIFS(Sta!$A:$A,$A339,Sta!$M:$M,"&gt;0.5") +COUNTIFS(Sta!$B:$B,$A339,Sta!$O:$O,"&gt;0.5"))/$D339</f>
        <v>#DIV/0!</v>
      </c>
      <c r="L339" s="7" t="e">
        <f>COUNTIFS(Sta!$A:$A,$A339,Sta!$M:$M,"&gt;0.5")/$B339</f>
        <v>#DIV/0!</v>
      </c>
      <c r="M339" s="7" t="e">
        <f>COUNTIFS(Sta!$B:$B,$A339,Sta!$O:$O,"&gt;0.5")/$C339</f>
        <v>#DIV/0!</v>
      </c>
      <c r="N339" s="12" t="e">
        <f>(COUNTIFS(Sta!$A:$A,$A339,Sta!$M:$M,"&gt;1.5") +COUNTIFS(Sta!$B:$B,$A339,Sta!$O:$O,"&gt;1.5"))/$D339</f>
        <v>#DIV/0!</v>
      </c>
      <c r="O339" s="7" t="e">
        <f>COUNTIFS(Sta!$A:$A,$A339,Sta!$M:$M,"&gt;1.5")/$B339</f>
        <v>#DIV/0!</v>
      </c>
      <c r="P339" s="7" t="e">
        <f>COUNTIFS(Sta!$B:$B,$A339,Sta!$O:$O,"&gt;1.5")/$C339</f>
        <v>#DIV/0!</v>
      </c>
      <c r="Q339" s="12" t="e">
        <f>(COUNTIFS(Sta!$A:$A,$A339,Sta!$N:$N,"&gt;0.5") +COUNTIFS(Sta!$B:$B,$A339,Sta!$P:$P,"&gt;0.5"))/$D339</f>
        <v>#DIV/0!</v>
      </c>
      <c r="R339" s="7" t="e">
        <f>COUNTIFS(Sta!$A:$A,$A339,Sta!$N:$N,"&gt;0.5")/$B339</f>
        <v>#DIV/0!</v>
      </c>
      <c r="S339" s="7" t="e">
        <f>COUNTIFS(Sta!$B:$B,$A339,Sta!$P:$P,"&gt;0.5")/$C339</f>
        <v>#DIV/0!</v>
      </c>
      <c r="T339" s="12" t="e">
        <f>(COUNTIFS(Sta!$A:$A,$A339,Sta!$N:$N,"&gt;1.5") +COUNTIFS(Sta!$B:$B,$A339,Sta!$P:$P,"&gt;1.5"))/$D339</f>
        <v>#DIV/0!</v>
      </c>
      <c r="U339" s="7" t="e">
        <f>COUNTIFS(Sta!$A:$A,$A339,Sta!$N:$N,"&gt;1.5")/$B339</f>
        <v>#DIV/0!</v>
      </c>
      <c r="V339" s="7" t="e">
        <f>COUNTIFS(Sta!$B:$B,$A339,Sta!$P:$P,"&gt;1.5")/$C339</f>
        <v>#DIV/0!</v>
      </c>
    </row>
    <row r="340" spans="1:22" x14ac:dyDescent="0.3">
      <c r="A340" t="s">
        <v>189</v>
      </c>
      <c r="B340" s="9">
        <f>COUNTIF(Sta!A:A,A340)</f>
        <v>1</v>
      </c>
      <c r="C340" s="4">
        <f>COUNTIF(Sta!B:B,A340)</f>
        <v>1</v>
      </c>
      <c r="D340" s="4">
        <f t="shared" si="10"/>
        <v>2</v>
      </c>
      <c r="E340" s="12">
        <f>(COUNTIFS(Sta!$A:$A,$A340,Sta!$Q:$Q,"&gt;0.5") +COUNTIFS(Sta!$B:$B,$A340,Sta!$Q:$Q,"&gt;0.5"))/$D340</f>
        <v>0.5</v>
      </c>
      <c r="F340" s="7">
        <f>COUNTIFS(Sta!$A:$A,$A340,Sta!$Q:$Q,"&gt;0.5")/$B340</f>
        <v>0</v>
      </c>
      <c r="G340" s="7">
        <f>COUNTIFS(Sta!$B:$B,$A340,Sta!$Q:$Q,"&gt;0.5")/$C340</f>
        <v>1</v>
      </c>
      <c r="H340" s="12">
        <f>(COUNTIFS(Sta!$A:$A,$A340,Sta!$Q:$Q,"&gt;1.5") +COUNTIFS(Sta!$B:$B,$A340,Sta!$Q:$Q,"&gt;1.5"))/$D340</f>
        <v>0.5</v>
      </c>
      <c r="I340" s="7">
        <f>COUNTIFS(Sta!$A:$A,$A340,Sta!$Q:$Q,"&gt;1.5")/$B340</f>
        <v>0</v>
      </c>
      <c r="J340" s="7">
        <f>COUNTIFS(Sta!$B:$B,$A340,Sta!$Q:$Q,"&gt;1.5")/$C340</f>
        <v>1</v>
      </c>
      <c r="K340" s="12">
        <f>(COUNTIFS(Sta!$A:$A,$A340,Sta!$M:$M,"&gt;0.5") +COUNTIFS(Sta!$B:$B,$A340,Sta!$O:$O,"&gt;0.5"))/$D340</f>
        <v>0.5</v>
      </c>
      <c r="L340" s="7">
        <f>COUNTIFS(Sta!$A:$A,$A340,Sta!$M:$M,"&gt;0.5")/$B340</f>
        <v>0</v>
      </c>
      <c r="M340" s="7">
        <f>COUNTIFS(Sta!$B:$B,$A340,Sta!$O:$O,"&gt;0.5")/$C340</f>
        <v>1</v>
      </c>
      <c r="N340" s="12">
        <f>(COUNTIFS(Sta!$A:$A,$A340,Sta!$M:$M,"&gt;1.5") +COUNTIFS(Sta!$B:$B,$A340,Sta!$O:$O,"&gt;1.5"))/$D340</f>
        <v>0</v>
      </c>
      <c r="O340" s="7">
        <f>COUNTIFS(Sta!$A:$A,$A340,Sta!$M:$M,"&gt;1.5")/$B340</f>
        <v>0</v>
      </c>
      <c r="P340" s="7">
        <f>COUNTIFS(Sta!$B:$B,$A340,Sta!$O:$O,"&gt;1.5")/$C340</f>
        <v>0</v>
      </c>
      <c r="Q340" s="12">
        <f>(COUNTIFS(Sta!$A:$A,$A340,Sta!$N:$N,"&gt;0.5") +COUNTIFS(Sta!$B:$B,$A340,Sta!$P:$P,"&gt;0.5"))/$D340</f>
        <v>0.5</v>
      </c>
      <c r="R340" s="7">
        <f>COUNTIFS(Sta!$A:$A,$A340,Sta!$N:$N,"&gt;0.5")/$B340</f>
        <v>0</v>
      </c>
      <c r="S340" s="7">
        <f>COUNTIFS(Sta!$B:$B,$A340,Sta!$P:$P,"&gt;0.5")/$C340</f>
        <v>1</v>
      </c>
      <c r="T340" s="12">
        <f>(COUNTIFS(Sta!$A:$A,$A340,Sta!$N:$N,"&gt;1.5") +COUNTIFS(Sta!$B:$B,$A340,Sta!$P:$P,"&gt;1.5"))/$D340</f>
        <v>0</v>
      </c>
      <c r="U340" s="7">
        <f>COUNTIFS(Sta!$A:$A,$A340,Sta!$N:$N,"&gt;1.5")/$B340</f>
        <v>0</v>
      </c>
      <c r="V340" s="7">
        <f>COUNTIFS(Sta!$B:$B,$A340,Sta!$P:$P,"&gt;1.5")/$C340</f>
        <v>0</v>
      </c>
    </row>
    <row r="341" spans="1:22" x14ac:dyDescent="0.3">
      <c r="A341" t="s">
        <v>219</v>
      </c>
      <c r="B341" s="9">
        <f>COUNTIF(Sta!A:A,A341)</f>
        <v>1</v>
      </c>
      <c r="C341" s="4">
        <f>COUNTIF(Sta!B:B,A341)</f>
        <v>0</v>
      </c>
      <c r="D341" s="4">
        <f t="shared" si="10"/>
        <v>1</v>
      </c>
      <c r="E341" s="12">
        <f>(COUNTIFS(Sta!$A:$A,$A341,Sta!$Q:$Q,"&gt;0.5") +COUNTIFS(Sta!$B:$B,$A341,Sta!$Q:$Q,"&gt;0.5"))/$D341</f>
        <v>1</v>
      </c>
      <c r="F341" s="7">
        <f>COUNTIFS(Sta!$A:$A,$A341,Sta!$Q:$Q,"&gt;0.5")/$B341</f>
        <v>1</v>
      </c>
      <c r="G341" s="7" t="e">
        <f>COUNTIFS(Sta!$B:$B,$A341,Sta!$Q:$Q,"&gt;0.5")/$C341</f>
        <v>#DIV/0!</v>
      </c>
      <c r="H341" s="12">
        <f>(COUNTIFS(Sta!$A:$A,$A341,Sta!$Q:$Q,"&gt;1.5") +COUNTIFS(Sta!$B:$B,$A341,Sta!$Q:$Q,"&gt;1.5"))/$D341</f>
        <v>0</v>
      </c>
      <c r="I341" s="7">
        <f>COUNTIFS(Sta!$A:$A,$A341,Sta!$Q:$Q,"&gt;1.5")/$B341</f>
        <v>0</v>
      </c>
      <c r="J341" s="7" t="e">
        <f>COUNTIFS(Sta!$B:$B,$A341,Sta!$Q:$Q,"&gt;1.5")/$C341</f>
        <v>#DIV/0!</v>
      </c>
      <c r="K341" s="12">
        <f>(COUNTIFS(Sta!$A:$A,$A341,Sta!$M:$M,"&gt;0.5") +COUNTIFS(Sta!$B:$B,$A341,Sta!$O:$O,"&gt;0.5"))/$D341</f>
        <v>1</v>
      </c>
      <c r="L341" s="7">
        <f>COUNTIFS(Sta!$A:$A,$A341,Sta!$M:$M,"&gt;0.5")/$B341</f>
        <v>1</v>
      </c>
      <c r="M341" s="7" t="e">
        <f>COUNTIFS(Sta!$B:$B,$A341,Sta!$O:$O,"&gt;0.5")/$C341</f>
        <v>#DIV/0!</v>
      </c>
      <c r="N341" s="12">
        <f>(COUNTIFS(Sta!$A:$A,$A341,Sta!$M:$M,"&gt;1.5") +COUNTIFS(Sta!$B:$B,$A341,Sta!$O:$O,"&gt;1.5"))/$D341</f>
        <v>0</v>
      </c>
      <c r="O341" s="7">
        <f>COUNTIFS(Sta!$A:$A,$A341,Sta!$M:$M,"&gt;1.5")/$B341</f>
        <v>0</v>
      </c>
      <c r="P341" s="7" t="e">
        <f>COUNTIFS(Sta!$B:$B,$A341,Sta!$O:$O,"&gt;1.5")/$C341</f>
        <v>#DIV/0!</v>
      </c>
      <c r="Q341" s="12">
        <f>(COUNTIFS(Sta!$A:$A,$A341,Sta!$N:$N,"&gt;0.5") +COUNTIFS(Sta!$B:$B,$A341,Sta!$P:$P,"&gt;0.5"))/$D341</f>
        <v>0</v>
      </c>
      <c r="R341" s="7">
        <f>COUNTIFS(Sta!$A:$A,$A341,Sta!$N:$N,"&gt;0.5")/$B341</f>
        <v>0</v>
      </c>
      <c r="S341" s="7" t="e">
        <f>COUNTIFS(Sta!$B:$B,$A341,Sta!$P:$P,"&gt;0.5")/$C341</f>
        <v>#DIV/0!</v>
      </c>
      <c r="T341" s="12">
        <f>(COUNTIFS(Sta!$A:$A,$A341,Sta!$N:$N,"&gt;1.5") +COUNTIFS(Sta!$B:$B,$A341,Sta!$P:$P,"&gt;1.5"))/$D341</f>
        <v>0</v>
      </c>
      <c r="U341" s="7">
        <f>COUNTIFS(Sta!$A:$A,$A341,Sta!$N:$N,"&gt;1.5")/$B341</f>
        <v>0</v>
      </c>
      <c r="V341" s="7" t="e">
        <f>COUNTIFS(Sta!$B:$B,$A341,Sta!$P:$P,"&gt;1.5")/$C341</f>
        <v>#DIV/0!</v>
      </c>
    </row>
    <row r="342" spans="1:22" x14ac:dyDescent="0.3">
      <c r="A342" t="s">
        <v>695</v>
      </c>
      <c r="B342" s="9">
        <f>COUNTIF(Sta!A:A,A342)</f>
        <v>0</v>
      </c>
      <c r="C342" s="4">
        <f>COUNTIF(Sta!B:B,A342)</f>
        <v>0</v>
      </c>
      <c r="D342" s="4">
        <f t="shared" si="10"/>
        <v>0</v>
      </c>
      <c r="E342" s="12" t="e">
        <f>(COUNTIFS(Sta!$A:$A,$A342,Sta!$Q:$Q,"&gt;0.5") +COUNTIFS(Sta!$B:$B,$A342,Sta!$Q:$Q,"&gt;0.5"))/$D342</f>
        <v>#DIV/0!</v>
      </c>
      <c r="F342" s="7" t="e">
        <f>COUNTIFS(Sta!$A:$A,$A342,Sta!$Q:$Q,"&gt;0.5")/$B342</f>
        <v>#DIV/0!</v>
      </c>
      <c r="G342" s="7" t="e">
        <f>COUNTIFS(Sta!$B:$B,$A342,Sta!$Q:$Q,"&gt;0.5")/$C342</f>
        <v>#DIV/0!</v>
      </c>
      <c r="H342" s="12" t="e">
        <f>(COUNTIFS(Sta!$A:$A,$A342,Sta!$Q:$Q,"&gt;1.5") +COUNTIFS(Sta!$B:$B,$A342,Sta!$Q:$Q,"&gt;1.5"))/$D342</f>
        <v>#DIV/0!</v>
      </c>
      <c r="I342" s="7" t="e">
        <f>COUNTIFS(Sta!$A:$A,$A342,Sta!$Q:$Q,"&gt;1.5")/$B342</f>
        <v>#DIV/0!</v>
      </c>
      <c r="J342" s="7" t="e">
        <f>COUNTIFS(Sta!$B:$B,$A342,Sta!$Q:$Q,"&gt;1.5")/$C342</f>
        <v>#DIV/0!</v>
      </c>
      <c r="K342" s="12" t="e">
        <f>(COUNTIFS(Sta!$A:$A,$A342,Sta!$M:$M,"&gt;0.5") +COUNTIFS(Sta!$B:$B,$A342,Sta!$O:$O,"&gt;0.5"))/$D342</f>
        <v>#DIV/0!</v>
      </c>
      <c r="L342" s="7" t="e">
        <f>COUNTIFS(Sta!$A:$A,$A342,Sta!$M:$M,"&gt;0.5")/$B342</f>
        <v>#DIV/0!</v>
      </c>
      <c r="M342" s="7" t="e">
        <f>COUNTIFS(Sta!$B:$B,$A342,Sta!$O:$O,"&gt;0.5")/$C342</f>
        <v>#DIV/0!</v>
      </c>
      <c r="N342" s="12" t="e">
        <f>(COUNTIFS(Sta!$A:$A,$A342,Sta!$M:$M,"&gt;1.5") +COUNTIFS(Sta!$B:$B,$A342,Sta!$O:$O,"&gt;1.5"))/$D342</f>
        <v>#DIV/0!</v>
      </c>
      <c r="O342" s="7" t="e">
        <f>COUNTIFS(Sta!$A:$A,$A342,Sta!$M:$M,"&gt;1.5")/$B342</f>
        <v>#DIV/0!</v>
      </c>
      <c r="P342" s="7" t="e">
        <f>COUNTIFS(Sta!$B:$B,$A342,Sta!$O:$O,"&gt;1.5")/$C342</f>
        <v>#DIV/0!</v>
      </c>
      <c r="Q342" s="12" t="e">
        <f>(COUNTIFS(Sta!$A:$A,$A342,Sta!$N:$N,"&gt;0.5") +COUNTIFS(Sta!$B:$B,$A342,Sta!$P:$P,"&gt;0.5"))/$D342</f>
        <v>#DIV/0!</v>
      </c>
      <c r="R342" s="7" t="e">
        <f>COUNTIFS(Sta!$A:$A,$A342,Sta!$N:$N,"&gt;0.5")/$B342</f>
        <v>#DIV/0!</v>
      </c>
      <c r="S342" s="7" t="e">
        <f>COUNTIFS(Sta!$B:$B,$A342,Sta!$P:$P,"&gt;0.5")/$C342</f>
        <v>#DIV/0!</v>
      </c>
      <c r="T342" s="12" t="e">
        <f>(COUNTIFS(Sta!$A:$A,$A342,Sta!$N:$N,"&gt;1.5") +COUNTIFS(Sta!$B:$B,$A342,Sta!$P:$P,"&gt;1.5"))/$D342</f>
        <v>#DIV/0!</v>
      </c>
      <c r="U342" s="7" t="e">
        <f>COUNTIFS(Sta!$A:$A,$A342,Sta!$N:$N,"&gt;1.5")/$B342</f>
        <v>#DIV/0!</v>
      </c>
      <c r="V342" s="7" t="e">
        <f>COUNTIFS(Sta!$B:$B,$A342,Sta!$P:$P,"&gt;1.5")/$C342</f>
        <v>#DIV/0!</v>
      </c>
    </row>
    <row r="343" spans="1:22" x14ac:dyDescent="0.3">
      <c r="A343" t="s">
        <v>531</v>
      </c>
      <c r="B343" s="9">
        <f>COUNTIF(Sta!A:A,A343)</f>
        <v>8</v>
      </c>
      <c r="C343" s="4">
        <f>COUNTIF(Sta!B:B,A343)</f>
        <v>8</v>
      </c>
      <c r="D343" s="4">
        <f t="shared" si="10"/>
        <v>16</v>
      </c>
      <c r="E343" s="12">
        <f>(COUNTIFS(Sta!$A:$A,$A343,Sta!$Q:$Q,"&gt;0.5") +COUNTIFS(Sta!$B:$B,$A343,Sta!$Q:$Q,"&gt;0.5"))/$D343</f>
        <v>0.875</v>
      </c>
      <c r="F343" s="7">
        <f>COUNTIFS(Sta!$A:$A,$A343,Sta!$Q:$Q,"&gt;0.5")/$B343</f>
        <v>1</v>
      </c>
      <c r="G343" s="7">
        <f>COUNTIFS(Sta!$B:$B,$A343,Sta!$Q:$Q,"&gt;0.5")/$C343</f>
        <v>0.75</v>
      </c>
      <c r="H343" s="12">
        <f>(COUNTIFS(Sta!$A:$A,$A343,Sta!$Q:$Q,"&gt;1.5") +COUNTIFS(Sta!$B:$B,$A343,Sta!$Q:$Q,"&gt;1.5"))/$D343</f>
        <v>0.375</v>
      </c>
      <c r="I343" s="7">
        <f>COUNTIFS(Sta!$A:$A,$A343,Sta!$Q:$Q,"&gt;1.5")/$B343</f>
        <v>0.5</v>
      </c>
      <c r="J343" s="7">
        <f>COUNTIFS(Sta!$B:$B,$A343,Sta!$Q:$Q,"&gt;1.5")/$C343</f>
        <v>0.25</v>
      </c>
      <c r="K343" s="12">
        <f>(COUNTIFS(Sta!$A:$A,$A343,Sta!$M:$M,"&gt;0.5") +COUNTIFS(Sta!$B:$B,$A343,Sta!$O:$O,"&gt;0.5"))/$D343</f>
        <v>0.4375</v>
      </c>
      <c r="L343" s="7">
        <f>COUNTIFS(Sta!$A:$A,$A343,Sta!$M:$M,"&gt;0.5")/$B343</f>
        <v>0.625</v>
      </c>
      <c r="M343" s="7">
        <f>COUNTIFS(Sta!$B:$B,$A343,Sta!$O:$O,"&gt;0.5")/$C343</f>
        <v>0.25</v>
      </c>
      <c r="N343" s="12">
        <f>(COUNTIFS(Sta!$A:$A,$A343,Sta!$M:$M,"&gt;1.5") +COUNTIFS(Sta!$B:$B,$A343,Sta!$O:$O,"&gt;1.5"))/$D343</f>
        <v>0.1875</v>
      </c>
      <c r="O343" s="7">
        <f>COUNTIFS(Sta!$A:$A,$A343,Sta!$M:$M,"&gt;1.5")/$B343</f>
        <v>0.25</v>
      </c>
      <c r="P343" s="7">
        <f>COUNTIFS(Sta!$B:$B,$A343,Sta!$O:$O,"&gt;1.5")/$C343</f>
        <v>0.125</v>
      </c>
      <c r="Q343" s="12">
        <f>(COUNTIFS(Sta!$A:$A,$A343,Sta!$N:$N,"&gt;0.5") +COUNTIFS(Sta!$B:$B,$A343,Sta!$P:$P,"&gt;0.5"))/$D343</f>
        <v>0.6875</v>
      </c>
      <c r="R343" s="7">
        <f>COUNTIFS(Sta!$A:$A,$A343,Sta!$N:$N,"&gt;0.5")/$B343</f>
        <v>0.625</v>
      </c>
      <c r="S343" s="7">
        <f>COUNTIFS(Sta!$B:$B,$A343,Sta!$P:$P,"&gt;0.5")/$C343</f>
        <v>0.75</v>
      </c>
      <c r="T343" s="12">
        <f>(COUNTIFS(Sta!$A:$A,$A343,Sta!$N:$N,"&gt;1.5") +COUNTIFS(Sta!$B:$B,$A343,Sta!$P:$P,"&gt;1.5"))/$D343</f>
        <v>0.1875</v>
      </c>
      <c r="U343" s="7">
        <f>COUNTIFS(Sta!$A:$A,$A343,Sta!$N:$N,"&gt;1.5")/$B343</f>
        <v>0.375</v>
      </c>
      <c r="V343" s="7">
        <f>COUNTIFS(Sta!$B:$B,$A343,Sta!$P:$P,"&gt;1.5")/$C343</f>
        <v>0</v>
      </c>
    </row>
    <row r="344" spans="1:22" x14ac:dyDescent="0.3">
      <c r="A344" t="s">
        <v>606</v>
      </c>
      <c r="B344" s="9">
        <f>COUNTIF(Sta!A:A,A344)</f>
        <v>2</v>
      </c>
      <c r="C344" s="4">
        <f>COUNTIF(Sta!B:B,A344)</f>
        <v>1</v>
      </c>
      <c r="D344" s="4">
        <f t="shared" si="10"/>
        <v>3</v>
      </c>
      <c r="E344" s="12">
        <f>(COUNTIFS(Sta!$A:$A,$A344,Sta!$Q:$Q,"&gt;0.5") +COUNTIFS(Sta!$B:$B,$A344,Sta!$Q:$Q,"&gt;0.5"))/$D344</f>
        <v>0.66666666666666663</v>
      </c>
      <c r="F344" s="7">
        <f>COUNTIFS(Sta!$A:$A,$A344,Sta!$Q:$Q,"&gt;0.5")/$B344</f>
        <v>1</v>
      </c>
      <c r="G344" s="7">
        <f>COUNTIFS(Sta!$B:$B,$A344,Sta!$Q:$Q,"&gt;0.5")/$C344</f>
        <v>0</v>
      </c>
      <c r="H344" s="12">
        <f>(COUNTIFS(Sta!$A:$A,$A344,Sta!$Q:$Q,"&gt;1.5") +COUNTIFS(Sta!$B:$B,$A344,Sta!$Q:$Q,"&gt;1.5"))/$D344</f>
        <v>0.33333333333333331</v>
      </c>
      <c r="I344" s="7">
        <f>COUNTIFS(Sta!$A:$A,$A344,Sta!$Q:$Q,"&gt;1.5")/$B344</f>
        <v>0.5</v>
      </c>
      <c r="J344" s="7">
        <f>COUNTIFS(Sta!$B:$B,$A344,Sta!$Q:$Q,"&gt;1.5")/$C344</f>
        <v>0</v>
      </c>
      <c r="K344" s="12">
        <f>(COUNTIFS(Sta!$A:$A,$A344,Sta!$M:$M,"&gt;0.5") +COUNTIFS(Sta!$B:$B,$A344,Sta!$O:$O,"&gt;0.5"))/$D344</f>
        <v>0.66666666666666663</v>
      </c>
      <c r="L344" s="7">
        <f>COUNTIFS(Sta!$A:$A,$A344,Sta!$M:$M,"&gt;0.5")/$B344</f>
        <v>1</v>
      </c>
      <c r="M344" s="7">
        <f>COUNTIFS(Sta!$B:$B,$A344,Sta!$O:$O,"&gt;0.5")/$C344</f>
        <v>0</v>
      </c>
      <c r="N344" s="12">
        <f>(COUNTIFS(Sta!$A:$A,$A344,Sta!$M:$M,"&gt;1.5") +COUNTIFS(Sta!$B:$B,$A344,Sta!$O:$O,"&gt;1.5"))/$D344</f>
        <v>0.33333333333333331</v>
      </c>
      <c r="O344" s="7">
        <f>COUNTIFS(Sta!$A:$A,$A344,Sta!$M:$M,"&gt;1.5")/$B344</f>
        <v>0.5</v>
      </c>
      <c r="P344" s="7">
        <f>COUNTIFS(Sta!$B:$B,$A344,Sta!$O:$O,"&gt;1.5")/$C344</f>
        <v>0</v>
      </c>
      <c r="Q344" s="12">
        <f>(COUNTIFS(Sta!$A:$A,$A344,Sta!$N:$N,"&gt;0.5") +COUNTIFS(Sta!$B:$B,$A344,Sta!$P:$P,"&gt;0.5"))/$D344</f>
        <v>0</v>
      </c>
      <c r="R344" s="7">
        <f>COUNTIFS(Sta!$A:$A,$A344,Sta!$N:$N,"&gt;0.5")/$B344</f>
        <v>0</v>
      </c>
      <c r="S344" s="7">
        <f>COUNTIFS(Sta!$B:$B,$A344,Sta!$P:$P,"&gt;0.5")/$C344</f>
        <v>0</v>
      </c>
      <c r="T344" s="12">
        <f>(COUNTIFS(Sta!$A:$A,$A344,Sta!$N:$N,"&gt;1.5") +COUNTIFS(Sta!$B:$B,$A344,Sta!$P:$P,"&gt;1.5"))/$D344</f>
        <v>0</v>
      </c>
      <c r="U344" s="7">
        <f>COUNTIFS(Sta!$A:$A,$A344,Sta!$N:$N,"&gt;1.5")/$B344</f>
        <v>0</v>
      </c>
      <c r="V344" s="7">
        <f>COUNTIFS(Sta!$B:$B,$A344,Sta!$P:$P,"&gt;1.5")/$C344</f>
        <v>0</v>
      </c>
    </row>
    <row r="345" spans="1:22" x14ac:dyDescent="0.3">
      <c r="A345" t="s">
        <v>535</v>
      </c>
      <c r="B345" s="9">
        <f>COUNTIF(Sta!A:A,A345)</f>
        <v>8</v>
      </c>
      <c r="C345" s="4">
        <f>COUNTIF(Sta!B:B,A345)</f>
        <v>9</v>
      </c>
      <c r="D345" s="4">
        <f t="shared" si="10"/>
        <v>17</v>
      </c>
      <c r="E345" s="12">
        <f>(COUNTIFS(Sta!$A:$A,$A345,Sta!$Q:$Q,"&gt;0.5") +COUNTIFS(Sta!$B:$B,$A345,Sta!$Q:$Q,"&gt;0.5"))/$D345</f>
        <v>0.88235294117647056</v>
      </c>
      <c r="F345" s="7">
        <f>COUNTIFS(Sta!$A:$A,$A345,Sta!$Q:$Q,"&gt;0.5")/$B345</f>
        <v>0.875</v>
      </c>
      <c r="G345" s="7">
        <f>COUNTIFS(Sta!$B:$B,$A345,Sta!$Q:$Q,"&gt;0.5")/$C345</f>
        <v>0.88888888888888884</v>
      </c>
      <c r="H345" s="12">
        <f>(COUNTIFS(Sta!$A:$A,$A345,Sta!$Q:$Q,"&gt;1.5") +COUNTIFS(Sta!$B:$B,$A345,Sta!$Q:$Q,"&gt;1.5"))/$D345</f>
        <v>0.6470588235294118</v>
      </c>
      <c r="I345" s="7">
        <f>COUNTIFS(Sta!$A:$A,$A345,Sta!$Q:$Q,"&gt;1.5")/$B345</f>
        <v>0.5</v>
      </c>
      <c r="J345" s="7">
        <f>COUNTIFS(Sta!$B:$B,$A345,Sta!$Q:$Q,"&gt;1.5")/$C345</f>
        <v>0.77777777777777779</v>
      </c>
      <c r="K345" s="12">
        <f>(COUNTIFS(Sta!$A:$A,$A345,Sta!$M:$M,"&gt;0.5") +COUNTIFS(Sta!$B:$B,$A345,Sta!$O:$O,"&gt;0.5"))/$D345</f>
        <v>0.76470588235294112</v>
      </c>
      <c r="L345" s="7">
        <f>COUNTIFS(Sta!$A:$A,$A345,Sta!$M:$M,"&gt;0.5")/$B345</f>
        <v>0.875</v>
      </c>
      <c r="M345" s="7">
        <f>COUNTIFS(Sta!$B:$B,$A345,Sta!$O:$O,"&gt;0.5")/$C345</f>
        <v>0.66666666666666663</v>
      </c>
      <c r="N345" s="12">
        <f>(COUNTIFS(Sta!$A:$A,$A345,Sta!$M:$M,"&gt;1.5") +COUNTIFS(Sta!$B:$B,$A345,Sta!$O:$O,"&gt;1.5"))/$D345</f>
        <v>0.29411764705882354</v>
      </c>
      <c r="O345" s="7">
        <f>COUNTIFS(Sta!$A:$A,$A345,Sta!$M:$M,"&gt;1.5")/$B345</f>
        <v>0.25</v>
      </c>
      <c r="P345" s="7">
        <f>COUNTIFS(Sta!$B:$B,$A345,Sta!$O:$O,"&gt;1.5")/$C345</f>
        <v>0.33333333333333331</v>
      </c>
      <c r="Q345" s="12">
        <f>(COUNTIFS(Sta!$A:$A,$A345,Sta!$N:$N,"&gt;0.5") +COUNTIFS(Sta!$B:$B,$A345,Sta!$P:$P,"&gt;0.5"))/$D345</f>
        <v>0.52941176470588236</v>
      </c>
      <c r="R345" s="7">
        <f>COUNTIFS(Sta!$A:$A,$A345,Sta!$N:$N,"&gt;0.5")/$B345</f>
        <v>0.375</v>
      </c>
      <c r="S345" s="7">
        <f>COUNTIFS(Sta!$B:$B,$A345,Sta!$P:$P,"&gt;0.5")/$C345</f>
        <v>0.66666666666666663</v>
      </c>
      <c r="T345" s="12">
        <f>(COUNTIFS(Sta!$A:$A,$A345,Sta!$N:$N,"&gt;1.5") +COUNTIFS(Sta!$B:$B,$A345,Sta!$P:$P,"&gt;1.5"))/$D345</f>
        <v>5.8823529411764705E-2</v>
      </c>
      <c r="U345" s="7">
        <f>COUNTIFS(Sta!$A:$A,$A345,Sta!$N:$N,"&gt;1.5")/$B345</f>
        <v>0</v>
      </c>
      <c r="V345" s="7">
        <f>COUNTIFS(Sta!$B:$B,$A345,Sta!$P:$P,"&gt;1.5")/$C345</f>
        <v>0.1111111111111111</v>
      </c>
    </row>
    <row r="346" spans="1:22" x14ac:dyDescent="0.3">
      <c r="A346" t="s">
        <v>290</v>
      </c>
      <c r="B346" s="9">
        <f>COUNTIF(Sta!A:A,A346)</f>
        <v>1</v>
      </c>
      <c r="C346" s="4">
        <f>COUNTIF(Sta!B:B,A346)</f>
        <v>0</v>
      </c>
      <c r="D346" s="4">
        <f t="shared" si="10"/>
        <v>1</v>
      </c>
      <c r="E346" s="12">
        <f>(COUNTIFS(Sta!$A:$A,$A346,Sta!$Q:$Q,"&gt;0.5") +COUNTIFS(Sta!$B:$B,$A346,Sta!$Q:$Q,"&gt;0.5"))/$D346</f>
        <v>1</v>
      </c>
      <c r="F346" s="7">
        <f>COUNTIFS(Sta!$A:$A,$A346,Sta!$Q:$Q,"&gt;0.5")/$B346</f>
        <v>1</v>
      </c>
      <c r="G346" s="7" t="e">
        <f>COUNTIFS(Sta!$B:$B,$A346,Sta!$Q:$Q,"&gt;0.5")/$C346</f>
        <v>#DIV/0!</v>
      </c>
      <c r="H346" s="12">
        <f>(COUNTIFS(Sta!$A:$A,$A346,Sta!$Q:$Q,"&gt;1.5") +COUNTIFS(Sta!$B:$B,$A346,Sta!$Q:$Q,"&gt;1.5"))/$D346</f>
        <v>0</v>
      </c>
      <c r="I346" s="7">
        <f>COUNTIFS(Sta!$A:$A,$A346,Sta!$Q:$Q,"&gt;1.5")/$B346</f>
        <v>0</v>
      </c>
      <c r="J346" s="7" t="e">
        <f>COUNTIFS(Sta!$B:$B,$A346,Sta!$Q:$Q,"&gt;1.5")/$C346</f>
        <v>#DIV/0!</v>
      </c>
      <c r="K346" s="12">
        <f>(COUNTIFS(Sta!$A:$A,$A346,Sta!$M:$M,"&gt;0.5") +COUNTIFS(Sta!$B:$B,$A346,Sta!$O:$O,"&gt;0.5"))/$D346</f>
        <v>0</v>
      </c>
      <c r="L346" s="7">
        <f>COUNTIFS(Sta!$A:$A,$A346,Sta!$M:$M,"&gt;0.5")/$B346</f>
        <v>0</v>
      </c>
      <c r="M346" s="7" t="e">
        <f>COUNTIFS(Sta!$B:$B,$A346,Sta!$O:$O,"&gt;0.5")/$C346</f>
        <v>#DIV/0!</v>
      </c>
      <c r="N346" s="12">
        <f>(COUNTIFS(Sta!$A:$A,$A346,Sta!$M:$M,"&gt;1.5") +COUNTIFS(Sta!$B:$B,$A346,Sta!$O:$O,"&gt;1.5"))/$D346</f>
        <v>0</v>
      </c>
      <c r="O346" s="7">
        <f>COUNTIFS(Sta!$A:$A,$A346,Sta!$M:$M,"&gt;1.5")/$B346</f>
        <v>0</v>
      </c>
      <c r="P346" s="7" t="e">
        <f>COUNTIFS(Sta!$B:$B,$A346,Sta!$O:$O,"&gt;1.5")/$C346</f>
        <v>#DIV/0!</v>
      </c>
      <c r="Q346" s="12">
        <f>(COUNTIFS(Sta!$A:$A,$A346,Sta!$N:$N,"&gt;0.5") +COUNTIFS(Sta!$B:$B,$A346,Sta!$P:$P,"&gt;0.5"))/$D346</f>
        <v>1</v>
      </c>
      <c r="R346" s="7">
        <f>COUNTIFS(Sta!$A:$A,$A346,Sta!$N:$N,"&gt;0.5")/$B346</f>
        <v>1</v>
      </c>
      <c r="S346" s="7" t="e">
        <f>COUNTIFS(Sta!$B:$B,$A346,Sta!$P:$P,"&gt;0.5")/$C346</f>
        <v>#DIV/0!</v>
      </c>
      <c r="T346" s="12">
        <f>(COUNTIFS(Sta!$A:$A,$A346,Sta!$N:$N,"&gt;1.5") +COUNTIFS(Sta!$B:$B,$A346,Sta!$P:$P,"&gt;1.5"))/$D346</f>
        <v>0</v>
      </c>
      <c r="U346" s="7">
        <f>COUNTIFS(Sta!$A:$A,$A346,Sta!$N:$N,"&gt;1.5")/$B346</f>
        <v>0</v>
      </c>
      <c r="V346" s="7" t="e">
        <f>COUNTIFS(Sta!$B:$B,$A346,Sta!$P:$P,"&gt;1.5")/$C346</f>
        <v>#DIV/0!</v>
      </c>
    </row>
    <row r="347" spans="1:22" x14ac:dyDescent="0.3">
      <c r="A347" t="s">
        <v>286</v>
      </c>
      <c r="B347" s="9">
        <f>COUNTIF(Sta!A:A,A347)</f>
        <v>1</v>
      </c>
      <c r="C347" s="4">
        <f>COUNTIF(Sta!B:B,A347)</f>
        <v>0</v>
      </c>
      <c r="D347" s="4">
        <f t="shared" si="10"/>
        <v>1</v>
      </c>
      <c r="E347" s="12">
        <f>(COUNTIFS(Sta!$A:$A,$A347,Sta!$Q:$Q,"&gt;0.5") +COUNTIFS(Sta!$B:$B,$A347,Sta!$Q:$Q,"&gt;0.5"))/$D347</f>
        <v>0</v>
      </c>
      <c r="F347" s="7">
        <f>COUNTIFS(Sta!$A:$A,$A347,Sta!$Q:$Q,"&gt;0.5")/$B347</f>
        <v>0</v>
      </c>
      <c r="G347" s="7" t="e">
        <f>COUNTIFS(Sta!$B:$B,$A347,Sta!$Q:$Q,"&gt;0.5")/$C347</f>
        <v>#DIV/0!</v>
      </c>
      <c r="H347" s="12">
        <f>(COUNTIFS(Sta!$A:$A,$A347,Sta!$Q:$Q,"&gt;1.5") +COUNTIFS(Sta!$B:$B,$A347,Sta!$Q:$Q,"&gt;1.5"))/$D347</f>
        <v>0</v>
      </c>
      <c r="I347" s="7">
        <f>COUNTIFS(Sta!$A:$A,$A347,Sta!$Q:$Q,"&gt;1.5")/$B347</f>
        <v>0</v>
      </c>
      <c r="J347" s="7" t="e">
        <f>COUNTIFS(Sta!$B:$B,$A347,Sta!$Q:$Q,"&gt;1.5")/$C347</f>
        <v>#DIV/0!</v>
      </c>
      <c r="K347" s="12">
        <f>(COUNTIFS(Sta!$A:$A,$A347,Sta!$M:$M,"&gt;0.5") +COUNTIFS(Sta!$B:$B,$A347,Sta!$O:$O,"&gt;0.5"))/$D347</f>
        <v>0</v>
      </c>
      <c r="L347" s="7">
        <f>COUNTIFS(Sta!$A:$A,$A347,Sta!$M:$M,"&gt;0.5")/$B347</f>
        <v>0</v>
      </c>
      <c r="M347" s="7" t="e">
        <f>COUNTIFS(Sta!$B:$B,$A347,Sta!$O:$O,"&gt;0.5")/$C347</f>
        <v>#DIV/0!</v>
      </c>
      <c r="N347" s="12">
        <f>(COUNTIFS(Sta!$A:$A,$A347,Sta!$M:$M,"&gt;1.5") +COUNTIFS(Sta!$B:$B,$A347,Sta!$O:$O,"&gt;1.5"))/$D347</f>
        <v>0</v>
      </c>
      <c r="O347" s="7">
        <f>COUNTIFS(Sta!$A:$A,$A347,Sta!$M:$M,"&gt;1.5")/$B347</f>
        <v>0</v>
      </c>
      <c r="P347" s="7" t="e">
        <f>COUNTIFS(Sta!$B:$B,$A347,Sta!$O:$O,"&gt;1.5")/$C347</f>
        <v>#DIV/0!</v>
      </c>
      <c r="Q347" s="12">
        <f>(COUNTIFS(Sta!$A:$A,$A347,Sta!$N:$N,"&gt;0.5") +COUNTIFS(Sta!$B:$B,$A347,Sta!$P:$P,"&gt;0.5"))/$D347</f>
        <v>0</v>
      </c>
      <c r="R347" s="7">
        <f>COUNTIFS(Sta!$A:$A,$A347,Sta!$N:$N,"&gt;0.5")/$B347</f>
        <v>0</v>
      </c>
      <c r="S347" s="7" t="e">
        <f>COUNTIFS(Sta!$B:$B,$A347,Sta!$P:$P,"&gt;0.5")/$C347</f>
        <v>#DIV/0!</v>
      </c>
      <c r="T347" s="12">
        <f>(COUNTIFS(Sta!$A:$A,$A347,Sta!$N:$N,"&gt;1.5") +COUNTIFS(Sta!$B:$B,$A347,Sta!$P:$P,"&gt;1.5"))/$D347</f>
        <v>0</v>
      </c>
      <c r="U347" s="7">
        <f>COUNTIFS(Sta!$A:$A,$A347,Sta!$N:$N,"&gt;1.5")/$B347</f>
        <v>0</v>
      </c>
      <c r="V347" s="7" t="e">
        <f>COUNTIFS(Sta!$B:$B,$A347,Sta!$P:$P,"&gt;1.5")/$C347</f>
        <v>#DIV/0!</v>
      </c>
    </row>
    <row r="348" spans="1:22" x14ac:dyDescent="0.3">
      <c r="A348" t="s">
        <v>237</v>
      </c>
      <c r="B348" s="9">
        <f>COUNTIF(Sta!A:A,A348)</f>
        <v>1</v>
      </c>
      <c r="C348" s="4">
        <f>COUNTIF(Sta!B:B,A348)</f>
        <v>1</v>
      </c>
      <c r="D348" s="4">
        <f t="shared" si="10"/>
        <v>2</v>
      </c>
      <c r="E348" s="12">
        <f>(COUNTIFS(Sta!$A:$A,$A348,Sta!$Q:$Q,"&gt;0.5") +COUNTIFS(Sta!$B:$B,$A348,Sta!$Q:$Q,"&gt;0.5"))/$D348</f>
        <v>1</v>
      </c>
      <c r="F348" s="7">
        <f>COUNTIFS(Sta!$A:$A,$A348,Sta!$Q:$Q,"&gt;0.5")/$B348</f>
        <v>1</v>
      </c>
      <c r="G348" s="7">
        <f>COUNTIFS(Sta!$B:$B,$A348,Sta!$Q:$Q,"&gt;0.5")/$C348</f>
        <v>1</v>
      </c>
      <c r="H348" s="12">
        <f>(COUNTIFS(Sta!$A:$A,$A348,Sta!$Q:$Q,"&gt;1.5") +COUNTIFS(Sta!$B:$B,$A348,Sta!$Q:$Q,"&gt;1.5"))/$D348</f>
        <v>0.5</v>
      </c>
      <c r="I348" s="7">
        <f>COUNTIFS(Sta!$A:$A,$A348,Sta!$Q:$Q,"&gt;1.5")/$B348</f>
        <v>1</v>
      </c>
      <c r="J348" s="7">
        <f>COUNTIFS(Sta!$B:$B,$A348,Sta!$Q:$Q,"&gt;1.5")/$C348</f>
        <v>0</v>
      </c>
      <c r="K348" s="12">
        <f>(COUNTIFS(Sta!$A:$A,$A348,Sta!$M:$M,"&gt;0.5") +COUNTIFS(Sta!$B:$B,$A348,Sta!$O:$O,"&gt;0.5"))/$D348</f>
        <v>0</v>
      </c>
      <c r="L348" s="7">
        <f>COUNTIFS(Sta!$A:$A,$A348,Sta!$M:$M,"&gt;0.5")/$B348</f>
        <v>0</v>
      </c>
      <c r="M348" s="7">
        <f>COUNTIFS(Sta!$B:$B,$A348,Sta!$O:$O,"&gt;0.5")/$C348</f>
        <v>0</v>
      </c>
      <c r="N348" s="12">
        <f>(COUNTIFS(Sta!$A:$A,$A348,Sta!$M:$M,"&gt;1.5") +COUNTIFS(Sta!$B:$B,$A348,Sta!$O:$O,"&gt;1.5"))/$D348</f>
        <v>0</v>
      </c>
      <c r="O348" s="7">
        <f>COUNTIFS(Sta!$A:$A,$A348,Sta!$M:$M,"&gt;1.5")/$B348</f>
        <v>0</v>
      </c>
      <c r="P348" s="7">
        <f>COUNTIFS(Sta!$B:$B,$A348,Sta!$O:$O,"&gt;1.5")/$C348</f>
        <v>0</v>
      </c>
      <c r="Q348" s="12">
        <f>(COUNTIFS(Sta!$A:$A,$A348,Sta!$N:$N,"&gt;0.5") +COUNTIFS(Sta!$B:$B,$A348,Sta!$P:$P,"&gt;0.5"))/$D348</f>
        <v>1</v>
      </c>
      <c r="R348" s="7">
        <f>COUNTIFS(Sta!$A:$A,$A348,Sta!$N:$N,"&gt;0.5")/$B348</f>
        <v>1</v>
      </c>
      <c r="S348" s="7">
        <f>COUNTIFS(Sta!$B:$B,$A348,Sta!$P:$P,"&gt;0.5")/$C348</f>
        <v>1</v>
      </c>
      <c r="T348" s="12">
        <f>(COUNTIFS(Sta!$A:$A,$A348,Sta!$N:$N,"&gt;1.5") +COUNTIFS(Sta!$B:$B,$A348,Sta!$P:$P,"&gt;1.5"))/$D348</f>
        <v>0.5</v>
      </c>
      <c r="U348" s="7">
        <f>COUNTIFS(Sta!$A:$A,$A348,Sta!$N:$N,"&gt;1.5")/$B348</f>
        <v>1</v>
      </c>
      <c r="V348" s="7">
        <f>COUNTIFS(Sta!$B:$B,$A348,Sta!$P:$P,"&gt;1.5")/$C348</f>
        <v>0</v>
      </c>
    </row>
    <row r="349" spans="1:22" x14ac:dyDescent="0.3">
      <c r="A349" t="s">
        <v>271</v>
      </c>
      <c r="B349" s="9">
        <f>COUNTIF(Sta!A:A,A349)</f>
        <v>0</v>
      </c>
      <c r="C349" s="4">
        <f>COUNTIF(Sta!B:B,A349)</f>
        <v>0</v>
      </c>
      <c r="D349" s="4">
        <f t="shared" si="10"/>
        <v>0</v>
      </c>
      <c r="E349" s="12" t="e">
        <f>(COUNTIFS(Sta!$A:$A,$A349,Sta!$Q:$Q,"&gt;0.5") +COUNTIFS(Sta!$B:$B,$A349,Sta!$Q:$Q,"&gt;0.5"))/$D349</f>
        <v>#DIV/0!</v>
      </c>
      <c r="F349" s="7" t="e">
        <f>COUNTIFS(Sta!$A:$A,$A349,Sta!$Q:$Q,"&gt;0.5")/$B349</f>
        <v>#DIV/0!</v>
      </c>
      <c r="G349" s="7" t="e">
        <f>COUNTIFS(Sta!$B:$B,$A349,Sta!$Q:$Q,"&gt;0.5")/$C349</f>
        <v>#DIV/0!</v>
      </c>
      <c r="H349" s="12" t="e">
        <f>(COUNTIFS(Sta!$A:$A,$A349,Sta!$Q:$Q,"&gt;1.5") +COUNTIFS(Sta!$B:$B,$A349,Sta!$Q:$Q,"&gt;1.5"))/$D349</f>
        <v>#DIV/0!</v>
      </c>
      <c r="I349" s="7" t="e">
        <f>COUNTIFS(Sta!$A:$A,$A349,Sta!$Q:$Q,"&gt;1.5")/$B349</f>
        <v>#DIV/0!</v>
      </c>
      <c r="J349" s="7" t="e">
        <f>COUNTIFS(Sta!$B:$B,$A349,Sta!$Q:$Q,"&gt;1.5")/$C349</f>
        <v>#DIV/0!</v>
      </c>
      <c r="K349" s="12" t="e">
        <f>(COUNTIFS(Sta!$A:$A,$A349,Sta!$M:$M,"&gt;0.5") +COUNTIFS(Sta!$B:$B,$A349,Sta!$O:$O,"&gt;0.5"))/$D349</f>
        <v>#DIV/0!</v>
      </c>
      <c r="L349" s="7" t="e">
        <f>COUNTIFS(Sta!$A:$A,$A349,Sta!$M:$M,"&gt;0.5")/$B349</f>
        <v>#DIV/0!</v>
      </c>
      <c r="M349" s="7" t="e">
        <f>COUNTIFS(Sta!$B:$B,$A349,Sta!$O:$O,"&gt;0.5")/$C349</f>
        <v>#DIV/0!</v>
      </c>
      <c r="N349" s="12" t="e">
        <f>(COUNTIFS(Sta!$A:$A,$A349,Sta!$M:$M,"&gt;1.5") +COUNTIFS(Sta!$B:$B,$A349,Sta!$O:$O,"&gt;1.5"))/$D349</f>
        <v>#DIV/0!</v>
      </c>
      <c r="O349" s="7" t="e">
        <f>COUNTIFS(Sta!$A:$A,$A349,Sta!$M:$M,"&gt;1.5")/$B349</f>
        <v>#DIV/0!</v>
      </c>
      <c r="P349" s="7" t="e">
        <f>COUNTIFS(Sta!$B:$B,$A349,Sta!$O:$O,"&gt;1.5")/$C349</f>
        <v>#DIV/0!</v>
      </c>
      <c r="Q349" s="12" t="e">
        <f>(COUNTIFS(Sta!$A:$A,$A349,Sta!$N:$N,"&gt;0.5") +COUNTIFS(Sta!$B:$B,$A349,Sta!$P:$P,"&gt;0.5"))/$D349</f>
        <v>#DIV/0!</v>
      </c>
      <c r="R349" s="7" t="e">
        <f>COUNTIFS(Sta!$A:$A,$A349,Sta!$N:$N,"&gt;0.5")/$B349</f>
        <v>#DIV/0!</v>
      </c>
      <c r="S349" s="7" t="e">
        <f>COUNTIFS(Sta!$B:$B,$A349,Sta!$P:$P,"&gt;0.5")/$C349</f>
        <v>#DIV/0!</v>
      </c>
      <c r="T349" s="12" t="e">
        <f>(COUNTIFS(Sta!$A:$A,$A349,Sta!$N:$N,"&gt;1.5") +COUNTIFS(Sta!$B:$B,$A349,Sta!$P:$P,"&gt;1.5"))/$D349</f>
        <v>#DIV/0!</v>
      </c>
      <c r="U349" s="7" t="e">
        <f>COUNTIFS(Sta!$A:$A,$A349,Sta!$N:$N,"&gt;1.5")/$B349</f>
        <v>#DIV/0!</v>
      </c>
      <c r="V349" s="7" t="e">
        <f>COUNTIFS(Sta!$B:$B,$A349,Sta!$P:$P,"&gt;1.5")/$C349</f>
        <v>#DIV/0!</v>
      </c>
    </row>
    <row r="350" spans="1:22" x14ac:dyDescent="0.3">
      <c r="A350" t="s">
        <v>418</v>
      </c>
      <c r="B350" s="9">
        <f>COUNTIF(Sta!A:A,A350)</f>
        <v>1</v>
      </c>
      <c r="C350" s="4">
        <f>COUNTIF(Sta!B:B,A350)</f>
        <v>1</v>
      </c>
      <c r="D350" s="4">
        <f t="shared" si="10"/>
        <v>2</v>
      </c>
      <c r="E350" s="12">
        <f>(COUNTIFS(Sta!$A:$A,$A350,Sta!$Q:$Q,"&gt;0.5") +COUNTIFS(Sta!$B:$B,$A350,Sta!$Q:$Q,"&gt;0.5"))/$D350</f>
        <v>0.5</v>
      </c>
      <c r="F350" s="7">
        <f>COUNTIFS(Sta!$A:$A,$A350,Sta!$Q:$Q,"&gt;0.5")/$B350</f>
        <v>1</v>
      </c>
      <c r="G350" s="7">
        <f>COUNTIFS(Sta!$B:$B,$A350,Sta!$Q:$Q,"&gt;0.5")/$C350</f>
        <v>0</v>
      </c>
      <c r="H350" s="12">
        <f>(COUNTIFS(Sta!$A:$A,$A350,Sta!$Q:$Q,"&gt;1.5") +COUNTIFS(Sta!$B:$B,$A350,Sta!$Q:$Q,"&gt;1.5"))/$D350</f>
        <v>0.5</v>
      </c>
      <c r="I350" s="7">
        <f>COUNTIFS(Sta!$A:$A,$A350,Sta!$Q:$Q,"&gt;1.5")/$B350</f>
        <v>1</v>
      </c>
      <c r="J350" s="7">
        <f>COUNTIFS(Sta!$B:$B,$A350,Sta!$Q:$Q,"&gt;1.5")/$C350</f>
        <v>0</v>
      </c>
      <c r="K350" s="12">
        <f>(COUNTIFS(Sta!$A:$A,$A350,Sta!$M:$M,"&gt;0.5") +COUNTIFS(Sta!$B:$B,$A350,Sta!$O:$O,"&gt;0.5"))/$D350</f>
        <v>0.5</v>
      </c>
      <c r="L350" s="7">
        <f>COUNTIFS(Sta!$A:$A,$A350,Sta!$M:$M,"&gt;0.5")/$B350</f>
        <v>1</v>
      </c>
      <c r="M350" s="7">
        <f>COUNTIFS(Sta!$B:$B,$A350,Sta!$O:$O,"&gt;0.5")/$C350</f>
        <v>0</v>
      </c>
      <c r="N350" s="12">
        <f>(COUNTIFS(Sta!$A:$A,$A350,Sta!$M:$M,"&gt;1.5") +COUNTIFS(Sta!$B:$B,$A350,Sta!$O:$O,"&gt;1.5"))/$D350</f>
        <v>0</v>
      </c>
      <c r="O350" s="7">
        <f>COUNTIFS(Sta!$A:$A,$A350,Sta!$M:$M,"&gt;1.5")/$B350</f>
        <v>0</v>
      </c>
      <c r="P350" s="7">
        <f>COUNTIFS(Sta!$B:$B,$A350,Sta!$O:$O,"&gt;1.5")/$C350</f>
        <v>0</v>
      </c>
      <c r="Q350" s="12">
        <f>(COUNTIFS(Sta!$A:$A,$A350,Sta!$N:$N,"&gt;0.5") +COUNTIFS(Sta!$B:$B,$A350,Sta!$P:$P,"&gt;0.5"))/$D350</f>
        <v>0.5</v>
      </c>
      <c r="R350" s="7">
        <f>COUNTIFS(Sta!$A:$A,$A350,Sta!$N:$N,"&gt;0.5")/$B350</f>
        <v>1</v>
      </c>
      <c r="S350" s="7">
        <f>COUNTIFS(Sta!$B:$B,$A350,Sta!$P:$P,"&gt;0.5")/$C350</f>
        <v>0</v>
      </c>
      <c r="T350" s="12">
        <f>(COUNTIFS(Sta!$A:$A,$A350,Sta!$N:$N,"&gt;1.5") +COUNTIFS(Sta!$B:$B,$A350,Sta!$P:$P,"&gt;1.5"))/$D350</f>
        <v>0.5</v>
      </c>
      <c r="U350" s="7">
        <f>COUNTIFS(Sta!$A:$A,$A350,Sta!$N:$N,"&gt;1.5")/$B350</f>
        <v>1</v>
      </c>
      <c r="V350" s="7">
        <f>COUNTIFS(Sta!$B:$B,$A350,Sta!$P:$P,"&gt;1.5")/$C350</f>
        <v>0</v>
      </c>
    </row>
    <row r="351" spans="1:22" x14ac:dyDescent="0.3">
      <c r="A351" t="s">
        <v>143</v>
      </c>
      <c r="B351" s="9">
        <f>COUNTIF(Sta!A:A,A351)</f>
        <v>0</v>
      </c>
      <c r="C351" s="4">
        <f>COUNTIF(Sta!B:B,A351)</f>
        <v>1</v>
      </c>
      <c r="D351" s="4">
        <f t="shared" si="10"/>
        <v>1</v>
      </c>
      <c r="E351" s="12">
        <f>(COUNTIFS(Sta!$A:$A,$A351,Sta!$Q:$Q,"&gt;0.5") +COUNTIFS(Sta!$B:$B,$A351,Sta!$Q:$Q,"&gt;0.5"))/$D351</f>
        <v>1</v>
      </c>
      <c r="F351" s="7" t="e">
        <f>COUNTIFS(Sta!$A:$A,$A351,Sta!$Q:$Q,"&gt;0.5")/$B351</f>
        <v>#DIV/0!</v>
      </c>
      <c r="G351" s="7">
        <f>COUNTIFS(Sta!$B:$B,$A351,Sta!$Q:$Q,"&gt;0.5")/$C351</f>
        <v>1</v>
      </c>
      <c r="H351" s="12">
        <f>(COUNTIFS(Sta!$A:$A,$A351,Sta!$Q:$Q,"&gt;1.5") +COUNTIFS(Sta!$B:$B,$A351,Sta!$Q:$Q,"&gt;1.5"))/$D351</f>
        <v>1</v>
      </c>
      <c r="I351" s="7" t="e">
        <f>COUNTIFS(Sta!$A:$A,$A351,Sta!$Q:$Q,"&gt;1.5")/$B351</f>
        <v>#DIV/0!</v>
      </c>
      <c r="J351" s="7">
        <f>COUNTIFS(Sta!$B:$B,$A351,Sta!$Q:$Q,"&gt;1.5")/$C351</f>
        <v>1</v>
      </c>
      <c r="K351" s="12">
        <f>(COUNTIFS(Sta!$A:$A,$A351,Sta!$M:$M,"&gt;0.5") +COUNTIFS(Sta!$B:$B,$A351,Sta!$O:$O,"&gt;0.5"))/$D351</f>
        <v>1</v>
      </c>
      <c r="L351" s="7" t="e">
        <f>COUNTIFS(Sta!$A:$A,$A351,Sta!$M:$M,"&gt;0.5")/$B351</f>
        <v>#DIV/0!</v>
      </c>
      <c r="M351" s="7">
        <f>COUNTIFS(Sta!$B:$B,$A351,Sta!$O:$O,"&gt;0.5")/$C351</f>
        <v>1</v>
      </c>
      <c r="N351" s="12">
        <f>(COUNTIFS(Sta!$A:$A,$A351,Sta!$M:$M,"&gt;1.5") +COUNTIFS(Sta!$B:$B,$A351,Sta!$O:$O,"&gt;1.5"))/$D351</f>
        <v>0</v>
      </c>
      <c r="O351" s="7" t="e">
        <f>COUNTIFS(Sta!$A:$A,$A351,Sta!$M:$M,"&gt;1.5")/$B351</f>
        <v>#DIV/0!</v>
      </c>
      <c r="P351" s="7">
        <f>COUNTIFS(Sta!$B:$B,$A351,Sta!$O:$O,"&gt;1.5")/$C351</f>
        <v>0</v>
      </c>
      <c r="Q351" s="12">
        <f>(COUNTIFS(Sta!$A:$A,$A351,Sta!$N:$N,"&gt;0.5") +COUNTIFS(Sta!$B:$B,$A351,Sta!$P:$P,"&gt;0.5"))/$D351</f>
        <v>1</v>
      </c>
      <c r="R351" s="7" t="e">
        <f>COUNTIFS(Sta!$A:$A,$A351,Sta!$N:$N,"&gt;0.5")/$B351</f>
        <v>#DIV/0!</v>
      </c>
      <c r="S351" s="7">
        <f>COUNTIFS(Sta!$B:$B,$A351,Sta!$P:$P,"&gt;0.5")/$C351</f>
        <v>1</v>
      </c>
      <c r="T351" s="12">
        <f>(COUNTIFS(Sta!$A:$A,$A351,Sta!$N:$N,"&gt;1.5") +COUNTIFS(Sta!$B:$B,$A351,Sta!$P:$P,"&gt;1.5"))/$D351</f>
        <v>0</v>
      </c>
      <c r="U351" s="7" t="e">
        <f>COUNTIFS(Sta!$A:$A,$A351,Sta!$N:$N,"&gt;1.5")/$B351</f>
        <v>#DIV/0!</v>
      </c>
      <c r="V351" s="7">
        <f>COUNTIFS(Sta!$B:$B,$A351,Sta!$P:$P,"&gt;1.5")/$C351</f>
        <v>0</v>
      </c>
    </row>
    <row r="352" spans="1:22" x14ac:dyDescent="0.3">
      <c r="A352" t="s">
        <v>167</v>
      </c>
      <c r="B352" s="9">
        <f>COUNTIF(Sta!A:A,A352)</f>
        <v>0</v>
      </c>
      <c r="C352" s="4">
        <f>COUNTIF(Sta!B:B,A352)</f>
        <v>1</v>
      </c>
      <c r="D352" s="4">
        <f t="shared" si="10"/>
        <v>1</v>
      </c>
      <c r="E352" s="12">
        <f>(COUNTIFS(Sta!$A:$A,$A352,Sta!$Q:$Q,"&gt;0.5") +COUNTIFS(Sta!$B:$B,$A352,Sta!$Q:$Q,"&gt;0.5"))/$D352</f>
        <v>1</v>
      </c>
      <c r="F352" s="7" t="e">
        <f>COUNTIFS(Sta!$A:$A,$A352,Sta!$Q:$Q,"&gt;0.5")/$B352</f>
        <v>#DIV/0!</v>
      </c>
      <c r="G352" s="7">
        <f>COUNTIFS(Sta!$B:$B,$A352,Sta!$Q:$Q,"&gt;0.5")/$C352</f>
        <v>1</v>
      </c>
      <c r="H352" s="12">
        <f>(COUNTIFS(Sta!$A:$A,$A352,Sta!$Q:$Q,"&gt;1.5") +COUNTIFS(Sta!$B:$B,$A352,Sta!$Q:$Q,"&gt;1.5"))/$D352</f>
        <v>0</v>
      </c>
      <c r="I352" s="7" t="e">
        <f>COUNTIFS(Sta!$A:$A,$A352,Sta!$Q:$Q,"&gt;1.5")/$B352</f>
        <v>#DIV/0!</v>
      </c>
      <c r="J352" s="7">
        <f>COUNTIFS(Sta!$B:$B,$A352,Sta!$Q:$Q,"&gt;1.5")/$C352</f>
        <v>0</v>
      </c>
      <c r="K352" s="12">
        <f>(COUNTIFS(Sta!$A:$A,$A352,Sta!$M:$M,"&gt;0.5") +COUNTIFS(Sta!$B:$B,$A352,Sta!$O:$O,"&gt;0.5"))/$D352</f>
        <v>1</v>
      </c>
      <c r="L352" s="7" t="e">
        <f>COUNTIFS(Sta!$A:$A,$A352,Sta!$M:$M,"&gt;0.5")/$B352</f>
        <v>#DIV/0!</v>
      </c>
      <c r="M352" s="7">
        <f>COUNTIFS(Sta!$B:$B,$A352,Sta!$O:$O,"&gt;0.5")/$C352</f>
        <v>1</v>
      </c>
      <c r="N352" s="12">
        <f>(COUNTIFS(Sta!$A:$A,$A352,Sta!$M:$M,"&gt;1.5") +COUNTIFS(Sta!$B:$B,$A352,Sta!$O:$O,"&gt;1.5"))/$D352</f>
        <v>0</v>
      </c>
      <c r="O352" s="7" t="e">
        <f>COUNTIFS(Sta!$A:$A,$A352,Sta!$M:$M,"&gt;1.5")/$B352</f>
        <v>#DIV/0!</v>
      </c>
      <c r="P352" s="7">
        <f>COUNTIFS(Sta!$B:$B,$A352,Sta!$O:$O,"&gt;1.5")/$C352</f>
        <v>0</v>
      </c>
      <c r="Q352" s="12">
        <f>(COUNTIFS(Sta!$A:$A,$A352,Sta!$N:$N,"&gt;0.5") +COUNTIFS(Sta!$B:$B,$A352,Sta!$P:$P,"&gt;0.5"))/$D352</f>
        <v>0</v>
      </c>
      <c r="R352" s="7" t="e">
        <f>COUNTIFS(Sta!$A:$A,$A352,Sta!$N:$N,"&gt;0.5")/$B352</f>
        <v>#DIV/0!</v>
      </c>
      <c r="S352" s="7">
        <f>COUNTIFS(Sta!$B:$B,$A352,Sta!$P:$P,"&gt;0.5")/$C352</f>
        <v>0</v>
      </c>
      <c r="T352" s="12">
        <f>(COUNTIFS(Sta!$A:$A,$A352,Sta!$N:$N,"&gt;1.5") +COUNTIFS(Sta!$B:$B,$A352,Sta!$P:$P,"&gt;1.5"))/$D352</f>
        <v>0</v>
      </c>
      <c r="U352" s="7" t="e">
        <f>COUNTIFS(Sta!$A:$A,$A352,Sta!$N:$N,"&gt;1.5")/$B352</f>
        <v>#DIV/0!</v>
      </c>
      <c r="V352" s="7">
        <f>COUNTIFS(Sta!$B:$B,$A352,Sta!$P:$P,"&gt;1.5")/$C352</f>
        <v>0</v>
      </c>
    </row>
    <row r="353" spans="1:22" x14ac:dyDescent="0.3">
      <c r="A353" t="s">
        <v>263</v>
      </c>
      <c r="B353" s="9">
        <f>COUNTIF(Sta!A:A,A353)</f>
        <v>1</v>
      </c>
      <c r="C353" s="4">
        <f>COUNTIF(Sta!B:B,A353)</f>
        <v>0</v>
      </c>
      <c r="D353" s="4">
        <f t="shared" si="10"/>
        <v>1</v>
      </c>
      <c r="E353" s="12">
        <f>(COUNTIFS(Sta!$A:$A,$A353,Sta!$Q:$Q,"&gt;0.5") +COUNTIFS(Sta!$B:$B,$A353,Sta!$Q:$Q,"&gt;0.5"))/$D353</f>
        <v>1</v>
      </c>
      <c r="F353" s="7">
        <f>COUNTIFS(Sta!$A:$A,$A353,Sta!$Q:$Q,"&gt;0.5")/$B353</f>
        <v>1</v>
      </c>
      <c r="G353" s="7" t="e">
        <f>COUNTIFS(Sta!$B:$B,$A353,Sta!$Q:$Q,"&gt;0.5")/$C353</f>
        <v>#DIV/0!</v>
      </c>
      <c r="H353" s="12">
        <f>(COUNTIFS(Sta!$A:$A,$A353,Sta!$Q:$Q,"&gt;1.5") +COUNTIFS(Sta!$B:$B,$A353,Sta!$Q:$Q,"&gt;1.5"))/$D353</f>
        <v>1</v>
      </c>
      <c r="I353" s="7">
        <f>COUNTIFS(Sta!$A:$A,$A353,Sta!$Q:$Q,"&gt;1.5")/$B353</f>
        <v>1</v>
      </c>
      <c r="J353" s="7" t="e">
        <f>COUNTIFS(Sta!$B:$B,$A353,Sta!$Q:$Q,"&gt;1.5")/$C353</f>
        <v>#DIV/0!</v>
      </c>
      <c r="K353" s="12">
        <f>(COUNTIFS(Sta!$A:$A,$A353,Sta!$M:$M,"&gt;0.5") +COUNTIFS(Sta!$B:$B,$A353,Sta!$O:$O,"&gt;0.5"))/$D353</f>
        <v>1</v>
      </c>
      <c r="L353" s="7">
        <f>COUNTIFS(Sta!$A:$A,$A353,Sta!$M:$M,"&gt;0.5")/$B353</f>
        <v>1</v>
      </c>
      <c r="M353" s="7" t="e">
        <f>COUNTIFS(Sta!$B:$B,$A353,Sta!$O:$O,"&gt;0.5")/$C353</f>
        <v>#DIV/0!</v>
      </c>
      <c r="N353" s="12">
        <f>(COUNTIFS(Sta!$A:$A,$A353,Sta!$M:$M,"&gt;1.5") +COUNTIFS(Sta!$B:$B,$A353,Sta!$O:$O,"&gt;1.5"))/$D353</f>
        <v>1</v>
      </c>
      <c r="O353" s="7">
        <f>COUNTIFS(Sta!$A:$A,$A353,Sta!$M:$M,"&gt;1.5")/$B353</f>
        <v>1</v>
      </c>
      <c r="P353" s="7" t="e">
        <f>COUNTIFS(Sta!$B:$B,$A353,Sta!$O:$O,"&gt;1.5")/$C353</f>
        <v>#DIV/0!</v>
      </c>
      <c r="Q353" s="12">
        <f>(COUNTIFS(Sta!$A:$A,$A353,Sta!$N:$N,"&gt;0.5") +COUNTIFS(Sta!$B:$B,$A353,Sta!$P:$P,"&gt;0.5"))/$D353</f>
        <v>0</v>
      </c>
      <c r="R353" s="7">
        <f>COUNTIFS(Sta!$A:$A,$A353,Sta!$N:$N,"&gt;0.5")/$B353</f>
        <v>0</v>
      </c>
      <c r="S353" s="7" t="e">
        <f>COUNTIFS(Sta!$B:$B,$A353,Sta!$P:$P,"&gt;0.5")/$C353</f>
        <v>#DIV/0!</v>
      </c>
      <c r="T353" s="12">
        <f>(COUNTIFS(Sta!$A:$A,$A353,Sta!$N:$N,"&gt;1.5") +COUNTIFS(Sta!$B:$B,$A353,Sta!$P:$P,"&gt;1.5"))/$D353</f>
        <v>0</v>
      </c>
      <c r="U353" s="7">
        <f>COUNTIFS(Sta!$A:$A,$A353,Sta!$N:$N,"&gt;1.5")/$B353</f>
        <v>0</v>
      </c>
      <c r="V353" s="7" t="e">
        <f>COUNTIFS(Sta!$B:$B,$A353,Sta!$P:$P,"&gt;1.5")/$C353</f>
        <v>#DIV/0!</v>
      </c>
    </row>
    <row r="354" spans="1:22" x14ac:dyDescent="0.3">
      <c r="A354" t="s">
        <v>459</v>
      </c>
      <c r="B354" s="9">
        <f>COUNTIF(Sta!A:A,A354)</f>
        <v>9</v>
      </c>
      <c r="C354" s="4">
        <f>COUNTIF(Sta!B:B,A354)</f>
        <v>12</v>
      </c>
      <c r="D354" s="4">
        <f t="shared" si="10"/>
        <v>21</v>
      </c>
      <c r="E354" s="12">
        <f>(COUNTIFS(Sta!$A:$A,$A354,Sta!$Q:$Q,"&gt;0.5") +COUNTIFS(Sta!$B:$B,$A354,Sta!$Q:$Q,"&gt;0.5"))/$D354</f>
        <v>0.80952380952380953</v>
      </c>
      <c r="F354" s="7">
        <f>COUNTIFS(Sta!$A:$A,$A354,Sta!$Q:$Q,"&gt;0.5")/$B354</f>
        <v>0.66666666666666663</v>
      </c>
      <c r="G354" s="7">
        <f>COUNTIFS(Sta!$B:$B,$A354,Sta!$Q:$Q,"&gt;0.5")/$C354</f>
        <v>0.91666666666666663</v>
      </c>
      <c r="H354" s="12">
        <f>(COUNTIFS(Sta!$A:$A,$A354,Sta!$Q:$Q,"&gt;1.5") +COUNTIFS(Sta!$B:$B,$A354,Sta!$Q:$Q,"&gt;1.5"))/$D354</f>
        <v>0.38095238095238093</v>
      </c>
      <c r="I354" s="7">
        <f>COUNTIFS(Sta!$A:$A,$A354,Sta!$Q:$Q,"&gt;1.5")/$B354</f>
        <v>0.22222222222222221</v>
      </c>
      <c r="J354" s="7">
        <f>COUNTIFS(Sta!$B:$B,$A354,Sta!$Q:$Q,"&gt;1.5")/$C354</f>
        <v>0.5</v>
      </c>
      <c r="K354" s="12">
        <f>(COUNTIFS(Sta!$A:$A,$A354,Sta!$M:$M,"&gt;0.5") +COUNTIFS(Sta!$B:$B,$A354,Sta!$O:$O,"&gt;0.5"))/$D354</f>
        <v>0.47619047619047616</v>
      </c>
      <c r="L354" s="7">
        <f>COUNTIFS(Sta!$A:$A,$A354,Sta!$M:$M,"&gt;0.5")/$B354</f>
        <v>0.44444444444444442</v>
      </c>
      <c r="M354" s="7">
        <f>COUNTIFS(Sta!$B:$B,$A354,Sta!$O:$O,"&gt;0.5")/$C354</f>
        <v>0.5</v>
      </c>
      <c r="N354" s="12">
        <f>(COUNTIFS(Sta!$A:$A,$A354,Sta!$M:$M,"&gt;1.5") +COUNTIFS(Sta!$B:$B,$A354,Sta!$O:$O,"&gt;1.5"))/$D354</f>
        <v>0.14285714285714285</v>
      </c>
      <c r="O354" s="7">
        <f>COUNTIFS(Sta!$A:$A,$A354,Sta!$M:$M,"&gt;1.5")/$B354</f>
        <v>0.1111111111111111</v>
      </c>
      <c r="P354" s="7">
        <f>COUNTIFS(Sta!$B:$B,$A354,Sta!$O:$O,"&gt;1.5")/$C354</f>
        <v>0.16666666666666666</v>
      </c>
      <c r="Q354" s="12">
        <f>(COUNTIFS(Sta!$A:$A,$A354,Sta!$N:$N,"&gt;0.5") +COUNTIFS(Sta!$B:$B,$A354,Sta!$P:$P,"&gt;0.5"))/$D354</f>
        <v>0.52380952380952384</v>
      </c>
      <c r="R354" s="7">
        <f>COUNTIFS(Sta!$A:$A,$A354,Sta!$N:$N,"&gt;0.5")/$B354</f>
        <v>0.33333333333333331</v>
      </c>
      <c r="S354" s="7">
        <f>COUNTIFS(Sta!$B:$B,$A354,Sta!$P:$P,"&gt;0.5")/$C354</f>
        <v>0.66666666666666663</v>
      </c>
      <c r="T354" s="12">
        <f>(COUNTIFS(Sta!$A:$A,$A354,Sta!$N:$N,"&gt;1.5") +COUNTIFS(Sta!$B:$B,$A354,Sta!$P:$P,"&gt;1.5"))/$D354</f>
        <v>0.23809523809523808</v>
      </c>
      <c r="U354" s="7">
        <f>COUNTIFS(Sta!$A:$A,$A354,Sta!$N:$N,"&gt;1.5")/$B354</f>
        <v>0.1111111111111111</v>
      </c>
      <c r="V354" s="7">
        <f>COUNTIFS(Sta!$B:$B,$A354,Sta!$P:$P,"&gt;1.5")/$C354</f>
        <v>0.33333333333333331</v>
      </c>
    </row>
    <row r="355" spans="1:22" x14ac:dyDescent="0.3">
      <c r="A355" t="s">
        <v>360</v>
      </c>
      <c r="B355" s="9">
        <f>COUNTIF(Sta!A:A,A355)</f>
        <v>2</v>
      </c>
      <c r="C355" s="4">
        <f>COUNTIF(Sta!B:B,A355)</f>
        <v>1</v>
      </c>
      <c r="D355" s="4">
        <f t="shared" si="10"/>
        <v>3</v>
      </c>
      <c r="E355" s="12">
        <f>(COUNTIFS(Sta!$A:$A,$A355,Sta!$Q:$Q,"&gt;0.5") +COUNTIFS(Sta!$B:$B,$A355,Sta!$Q:$Q,"&gt;0.5"))/$D355</f>
        <v>0.66666666666666663</v>
      </c>
      <c r="F355" s="7">
        <f>COUNTIFS(Sta!$A:$A,$A355,Sta!$Q:$Q,"&gt;0.5")/$B355</f>
        <v>0.5</v>
      </c>
      <c r="G355" s="7">
        <f>COUNTIFS(Sta!$B:$B,$A355,Sta!$Q:$Q,"&gt;0.5")/$C355</f>
        <v>1</v>
      </c>
      <c r="H355" s="12">
        <f>(COUNTIFS(Sta!$A:$A,$A355,Sta!$Q:$Q,"&gt;1.5") +COUNTIFS(Sta!$B:$B,$A355,Sta!$Q:$Q,"&gt;1.5"))/$D355</f>
        <v>0.33333333333333331</v>
      </c>
      <c r="I355" s="7">
        <f>COUNTIFS(Sta!$A:$A,$A355,Sta!$Q:$Q,"&gt;1.5")/$B355</f>
        <v>0.5</v>
      </c>
      <c r="J355" s="7">
        <f>COUNTIFS(Sta!$B:$B,$A355,Sta!$Q:$Q,"&gt;1.5")/$C355</f>
        <v>0</v>
      </c>
      <c r="K355" s="12">
        <f>(COUNTIFS(Sta!$A:$A,$A355,Sta!$M:$M,"&gt;0.5") +COUNTIFS(Sta!$B:$B,$A355,Sta!$O:$O,"&gt;0.5"))/$D355</f>
        <v>0.66666666666666663</v>
      </c>
      <c r="L355" s="7">
        <f>COUNTIFS(Sta!$A:$A,$A355,Sta!$M:$M,"&gt;0.5")/$B355</f>
        <v>0.5</v>
      </c>
      <c r="M355" s="7">
        <f>COUNTIFS(Sta!$B:$B,$A355,Sta!$O:$O,"&gt;0.5")/$C355</f>
        <v>1</v>
      </c>
      <c r="N355" s="12">
        <f>(COUNTIFS(Sta!$A:$A,$A355,Sta!$M:$M,"&gt;1.5") +COUNTIFS(Sta!$B:$B,$A355,Sta!$O:$O,"&gt;1.5"))/$D355</f>
        <v>0</v>
      </c>
      <c r="O355" s="7">
        <f>COUNTIFS(Sta!$A:$A,$A355,Sta!$M:$M,"&gt;1.5")/$B355</f>
        <v>0</v>
      </c>
      <c r="P355" s="7">
        <f>COUNTIFS(Sta!$B:$B,$A355,Sta!$O:$O,"&gt;1.5")/$C355</f>
        <v>0</v>
      </c>
      <c r="Q355" s="12">
        <f>(COUNTIFS(Sta!$A:$A,$A355,Sta!$N:$N,"&gt;0.5") +COUNTIFS(Sta!$B:$B,$A355,Sta!$P:$P,"&gt;0.5"))/$D355</f>
        <v>0.33333333333333331</v>
      </c>
      <c r="R355" s="7">
        <f>COUNTIFS(Sta!$A:$A,$A355,Sta!$N:$N,"&gt;0.5")/$B355</f>
        <v>0.5</v>
      </c>
      <c r="S355" s="7">
        <f>COUNTIFS(Sta!$B:$B,$A355,Sta!$P:$P,"&gt;0.5")/$C355</f>
        <v>0</v>
      </c>
      <c r="T355" s="12">
        <f>(COUNTIFS(Sta!$A:$A,$A355,Sta!$N:$N,"&gt;1.5") +COUNTIFS(Sta!$B:$B,$A355,Sta!$P:$P,"&gt;1.5"))/$D355</f>
        <v>0</v>
      </c>
      <c r="U355" s="7">
        <f>COUNTIFS(Sta!$A:$A,$A355,Sta!$N:$N,"&gt;1.5")/$B355</f>
        <v>0</v>
      </c>
      <c r="V355" s="7">
        <f>COUNTIFS(Sta!$B:$B,$A355,Sta!$P:$P,"&gt;1.5")/$C355</f>
        <v>0</v>
      </c>
    </row>
    <row r="356" spans="1:22" x14ac:dyDescent="0.3">
      <c r="A356" t="s">
        <v>278</v>
      </c>
      <c r="B356" s="9">
        <f>COUNTIF(Sta!A:A,A356)</f>
        <v>0</v>
      </c>
      <c r="C356" s="4">
        <f>COUNTIF(Sta!B:B,A356)</f>
        <v>0</v>
      </c>
      <c r="D356" s="4">
        <f t="shared" si="10"/>
        <v>0</v>
      </c>
      <c r="E356" s="12" t="e">
        <f>(COUNTIFS(Sta!$A:$A,$A356,Sta!$Q:$Q,"&gt;0.5") +COUNTIFS(Sta!$B:$B,$A356,Sta!$Q:$Q,"&gt;0.5"))/$D356</f>
        <v>#DIV/0!</v>
      </c>
      <c r="F356" s="7" t="e">
        <f>COUNTIFS(Sta!$A:$A,$A356,Sta!$Q:$Q,"&gt;0.5")/$B356</f>
        <v>#DIV/0!</v>
      </c>
      <c r="G356" s="7" t="e">
        <f>COUNTIFS(Sta!$B:$B,$A356,Sta!$Q:$Q,"&gt;0.5")/$C356</f>
        <v>#DIV/0!</v>
      </c>
      <c r="H356" s="12" t="e">
        <f>(COUNTIFS(Sta!$A:$A,$A356,Sta!$Q:$Q,"&gt;1.5") +COUNTIFS(Sta!$B:$B,$A356,Sta!$Q:$Q,"&gt;1.5"))/$D356</f>
        <v>#DIV/0!</v>
      </c>
      <c r="I356" s="7" t="e">
        <f>COUNTIFS(Sta!$A:$A,$A356,Sta!$Q:$Q,"&gt;1.5")/$B356</f>
        <v>#DIV/0!</v>
      </c>
      <c r="J356" s="7" t="e">
        <f>COUNTIFS(Sta!$B:$B,$A356,Sta!$Q:$Q,"&gt;1.5")/$C356</f>
        <v>#DIV/0!</v>
      </c>
      <c r="K356" s="12" t="e">
        <f>(COUNTIFS(Sta!$A:$A,$A356,Sta!$M:$M,"&gt;0.5") +COUNTIFS(Sta!$B:$B,$A356,Sta!$O:$O,"&gt;0.5"))/$D356</f>
        <v>#DIV/0!</v>
      </c>
      <c r="L356" s="7" t="e">
        <f>COUNTIFS(Sta!$A:$A,$A356,Sta!$M:$M,"&gt;0.5")/$B356</f>
        <v>#DIV/0!</v>
      </c>
      <c r="M356" s="7" t="e">
        <f>COUNTIFS(Sta!$B:$B,$A356,Sta!$O:$O,"&gt;0.5")/$C356</f>
        <v>#DIV/0!</v>
      </c>
      <c r="N356" s="12" t="e">
        <f>(COUNTIFS(Sta!$A:$A,$A356,Sta!$M:$M,"&gt;1.5") +COUNTIFS(Sta!$B:$B,$A356,Sta!$O:$O,"&gt;1.5"))/$D356</f>
        <v>#DIV/0!</v>
      </c>
      <c r="O356" s="7" t="e">
        <f>COUNTIFS(Sta!$A:$A,$A356,Sta!$M:$M,"&gt;1.5")/$B356</f>
        <v>#DIV/0!</v>
      </c>
      <c r="P356" s="7" t="e">
        <f>COUNTIFS(Sta!$B:$B,$A356,Sta!$O:$O,"&gt;1.5")/$C356</f>
        <v>#DIV/0!</v>
      </c>
      <c r="Q356" s="12" t="e">
        <f>(COUNTIFS(Sta!$A:$A,$A356,Sta!$N:$N,"&gt;0.5") +COUNTIFS(Sta!$B:$B,$A356,Sta!$P:$P,"&gt;0.5"))/$D356</f>
        <v>#DIV/0!</v>
      </c>
      <c r="R356" s="7" t="e">
        <f>COUNTIFS(Sta!$A:$A,$A356,Sta!$N:$N,"&gt;0.5")/$B356</f>
        <v>#DIV/0!</v>
      </c>
      <c r="S356" s="7" t="e">
        <f>COUNTIFS(Sta!$B:$B,$A356,Sta!$P:$P,"&gt;0.5")/$C356</f>
        <v>#DIV/0!</v>
      </c>
      <c r="T356" s="12" t="e">
        <f>(COUNTIFS(Sta!$A:$A,$A356,Sta!$N:$N,"&gt;1.5") +COUNTIFS(Sta!$B:$B,$A356,Sta!$P:$P,"&gt;1.5"))/$D356</f>
        <v>#DIV/0!</v>
      </c>
      <c r="U356" s="7" t="e">
        <f>COUNTIFS(Sta!$A:$A,$A356,Sta!$N:$N,"&gt;1.5")/$B356</f>
        <v>#DIV/0!</v>
      </c>
      <c r="V356" s="7" t="e">
        <f>COUNTIFS(Sta!$B:$B,$A356,Sta!$P:$P,"&gt;1.5")/$C356</f>
        <v>#DIV/0!</v>
      </c>
    </row>
    <row r="357" spans="1:22" x14ac:dyDescent="0.3">
      <c r="A357" t="s">
        <v>87</v>
      </c>
      <c r="B357" s="9">
        <f>COUNTIF(Sta!A:A,A357)</f>
        <v>0</v>
      </c>
      <c r="C357" s="4">
        <f>COUNTIF(Sta!B:B,A357)</f>
        <v>0</v>
      </c>
      <c r="D357" s="4">
        <f t="shared" si="10"/>
        <v>0</v>
      </c>
      <c r="E357" s="12" t="e">
        <f>(COUNTIFS(Sta!$A:$A,$A357,Sta!$Q:$Q,"&gt;0.5") +COUNTIFS(Sta!$B:$B,$A357,Sta!$Q:$Q,"&gt;0.5"))/$D357</f>
        <v>#DIV/0!</v>
      </c>
      <c r="F357" s="7" t="e">
        <f>COUNTIFS(Sta!$A:$A,$A357,Sta!$Q:$Q,"&gt;0.5")/$B357</f>
        <v>#DIV/0!</v>
      </c>
      <c r="G357" s="7" t="e">
        <f>COUNTIFS(Sta!$B:$B,$A357,Sta!$Q:$Q,"&gt;0.5")/$C357</f>
        <v>#DIV/0!</v>
      </c>
      <c r="H357" s="12" t="e">
        <f>(COUNTIFS(Sta!$A:$A,$A357,Sta!$Q:$Q,"&gt;1.5") +COUNTIFS(Sta!$B:$B,$A357,Sta!$Q:$Q,"&gt;1.5"))/$D357</f>
        <v>#DIV/0!</v>
      </c>
      <c r="I357" s="7" t="e">
        <f>COUNTIFS(Sta!$A:$A,$A357,Sta!$Q:$Q,"&gt;1.5")/$B357</f>
        <v>#DIV/0!</v>
      </c>
      <c r="J357" s="7" t="e">
        <f>COUNTIFS(Sta!$B:$B,$A357,Sta!$Q:$Q,"&gt;1.5")/$C357</f>
        <v>#DIV/0!</v>
      </c>
      <c r="K357" s="12" t="e">
        <f>(COUNTIFS(Sta!$A:$A,$A357,Sta!$M:$M,"&gt;0.5") +COUNTIFS(Sta!$B:$B,$A357,Sta!$O:$O,"&gt;0.5"))/$D357</f>
        <v>#DIV/0!</v>
      </c>
      <c r="L357" s="7" t="e">
        <f>COUNTIFS(Sta!$A:$A,$A357,Sta!$M:$M,"&gt;0.5")/$B357</f>
        <v>#DIV/0!</v>
      </c>
      <c r="M357" s="7" t="e">
        <f>COUNTIFS(Sta!$B:$B,$A357,Sta!$O:$O,"&gt;0.5")/$C357</f>
        <v>#DIV/0!</v>
      </c>
      <c r="N357" s="12" t="e">
        <f>(COUNTIFS(Sta!$A:$A,$A357,Sta!$M:$M,"&gt;1.5") +COUNTIFS(Sta!$B:$B,$A357,Sta!$O:$O,"&gt;1.5"))/$D357</f>
        <v>#DIV/0!</v>
      </c>
      <c r="O357" s="7" t="e">
        <f>COUNTIFS(Sta!$A:$A,$A357,Sta!$M:$M,"&gt;1.5")/$B357</f>
        <v>#DIV/0!</v>
      </c>
      <c r="P357" s="7" t="e">
        <f>COUNTIFS(Sta!$B:$B,$A357,Sta!$O:$O,"&gt;1.5")/$C357</f>
        <v>#DIV/0!</v>
      </c>
      <c r="Q357" s="12" t="e">
        <f>(COUNTIFS(Sta!$A:$A,$A357,Sta!$N:$N,"&gt;0.5") +COUNTIFS(Sta!$B:$B,$A357,Sta!$P:$P,"&gt;0.5"))/$D357</f>
        <v>#DIV/0!</v>
      </c>
      <c r="R357" s="7" t="e">
        <f>COUNTIFS(Sta!$A:$A,$A357,Sta!$N:$N,"&gt;0.5")/$B357</f>
        <v>#DIV/0!</v>
      </c>
      <c r="S357" s="7" t="e">
        <f>COUNTIFS(Sta!$B:$B,$A357,Sta!$P:$P,"&gt;0.5")/$C357</f>
        <v>#DIV/0!</v>
      </c>
      <c r="T357" s="12" t="e">
        <f>(COUNTIFS(Sta!$A:$A,$A357,Sta!$N:$N,"&gt;1.5") +COUNTIFS(Sta!$B:$B,$A357,Sta!$P:$P,"&gt;1.5"))/$D357</f>
        <v>#DIV/0!</v>
      </c>
      <c r="U357" s="7" t="e">
        <f>COUNTIFS(Sta!$A:$A,$A357,Sta!$N:$N,"&gt;1.5")/$B357</f>
        <v>#DIV/0!</v>
      </c>
      <c r="V357" s="7" t="e">
        <f>COUNTIFS(Sta!$B:$B,$A357,Sta!$P:$P,"&gt;1.5")/$C357</f>
        <v>#DIV/0!</v>
      </c>
    </row>
    <row r="358" spans="1:22" x14ac:dyDescent="0.3">
      <c r="A358" t="s">
        <v>144</v>
      </c>
      <c r="B358" s="9">
        <f>COUNTIF(Sta!A:A,A358)</f>
        <v>1</v>
      </c>
      <c r="C358" s="4">
        <f>COUNTIF(Sta!B:B,A358)</f>
        <v>0</v>
      </c>
      <c r="D358" s="4">
        <f t="shared" si="10"/>
        <v>1</v>
      </c>
      <c r="E358" s="12">
        <f>(COUNTIFS(Sta!$A:$A,$A358,Sta!$Q:$Q,"&gt;0.5") +COUNTIFS(Sta!$B:$B,$A358,Sta!$Q:$Q,"&gt;0.5"))/$D358</f>
        <v>1</v>
      </c>
      <c r="F358" s="7">
        <f>COUNTIFS(Sta!$A:$A,$A358,Sta!$Q:$Q,"&gt;0.5")/$B358</f>
        <v>1</v>
      </c>
      <c r="G358" s="7" t="e">
        <f>COUNTIFS(Sta!$B:$B,$A358,Sta!$Q:$Q,"&gt;0.5")/$C358</f>
        <v>#DIV/0!</v>
      </c>
      <c r="H358" s="12">
        <f>(COUNTIFS(Sta!$A:$A,$A358,Sta!$Q:$Q,"&gt;1.5") +COUNTIFS(Sta!$B:$B,$A358,Sta!$Q:$Q,"&gt;1.5"))/$D358</f>
        <v>0</v>
      </c>
      <c r="I358" s="7">
        <f>COUNTIFS(Sta!$A:$A,$A358,Sta!$Q:$Q,"&gt;1.5")/$B358</f>
        <v>0</v>
      </c>
      <c r="J358" s="7" t="e">
        <f>COUNTIFS(Sta!$B:$B,$A358,Sta!$Q:$Q,"&gt;1.5")/$C358</f>
        <v>#DIV/0!</v>
      </c>
      <c r="K358" s="12">
        <f>(COUNTIFS(Sta!$A:$A,$A358,Sta!$M:$M,"&gt;0.5") +COUNTIFS(Sta!$B:$B,$A358,Sta!$O:$O,"&gt;0.5"))/$D358</f>
        <v>0</v>
      </c>
      <c r="L358" s="7">
        <f>COUNTIFS(Sta!$A:$A,$A358,Sta!$M:$M,"&gt;0.5")/$B358</f>
        <v>0</v>
      </c>
      <c r="M358" s="7" t="e">
        <f>COUNTIFS(Sta!$B:$B,$A358,Sta!$O:$O,"&gt;0.5")/$C358</f>
        <v>#DIV/0!</v>
      </c>
      <c r="N358" s="12">
        <f>(COUNTIFS(Sta!$A:$A,$A358,Sta!$M:$M,"&gt;1.5") +COUNTIFS(Sta!$B:$B,$A358,Sta!$O:$O,"&gt;1.5"))/$D358</f>
        <v>0</v>
      </c>
      <c r="O358" s="7">
        <f>COUNTIFS(Sta!$A:$A,$A358,Sta!$M:$M,"&gt;1.5")/$B358</f>
        <v>0</v>
      </c>
      <c r="P358" s="7" t="e">
        <f>COUNTIFS(Sta!$B:$B,$A358,Sta!$O:$O,"&gt;1.5")/$C358</f>
        <v>#DIV/0!</v>
      </c>
      <c r="Q358" s="12">
        <f>(COUNTIFS(Sta!$A:$A,$A358,Sta!$N:$N,"&gt;0.5") +COUNTIFS(Sta!$B:$B,$A358,Sta!$P:$P,"&gt;0.5"))/$D358</f>
        <v>1</v>
      </c>
      <c r="R358" s="7">
        <f>COUNTIFS(Sta!$A:$A,$A358,Sta!$N:$N,"&gt;0.5")/$B358</f>
        <v>1</v>
      </c>
      <c r="S358" s="7" t="e">
        <f>COUNTIFS(Sta!$B:$B,$A358,Sta!$P:$P,"&gt;0.5")/$C358</f>
        <v>#DIV/0!</v>
      </c>
      <c r="T358" s="12">
        <f>(COUNTIFS(Sta!$A:$A,$A358,Sta!$N:$N,"&gt;1.5") +COUNTIFS(Sta!$B:$B,$A358,Sta!$P:$P,"&gt;1.5"))/$D358</f>
        <v>0</v>
      </c>
      <c r="U358" s="7">
        <f>COUNTIFS(Sta!$A:$A,$A358,Sta!$N:$N,"&gt;1.5")/$B358</f>
        <v>0</v>
      </c>
      <c r="V358" s="7" t="e">
        <f>COUNTIFS(Sta!$B:$B,$A358,Sta!$P:$P,"&gt;1.5")/$C358</f>
        <v>#DIV/0!</v>
      </c>
    </row>
    <row r="359" spans="1:22" x14ac:dyDescent="0.3">
      <c r="A359" t="s">
        <v>666</v>
      </c>
      <c r="B359" s="9">
        <f>COUNTIF(Sta!A:A,A359)</f>
        <v>2</v>
      </c>
      <c r="C359" s="4">
        <f>COUNTIF(Sta!B:B,A359)</f>
        <v>1</v>
      </c>
      <c r="D359" s="4">
        <f t="shared" si="10"/>
        <v>3</v>
      </c>
      <c r="E359" s="12">
        <f>(COUNTIFS(Sta!$A:$A,$A359,Sta!$Q:$Q,"&gt;0.5") +COUNTIFS(Sta!$B:$B,$A359,Sta!$Q:$Q,"&gt;0.5"))/$D359</f>
        <v>1</v>
      </c>
      <c r="F359" s="7">
        <f>COUNTIFS(Sta!$A:$A,$A359,Sta!$Q:$Q,"&gt;0.5")/$B359</f>
        <v>1</v>
      </c>
      <c r="G359" s="7">
        <f>COUNTIFS(Sta!$B:$B,$A359,Sta!$Q:$Q,"&gt;0.5")/$C359</f>
        <v>1</v>
      </c>
      <c r="H359" s="12">
        <f>(COUNTIFS(Sta!$A:$A,$A359,Sta!$Q:$Q,"&gt;1.5") +COUNTIFS(Sta!$B:$B,$A359,Sta!$Q:$Q,"&gt;1.5"))/$D359</f>
        <v>0.33333333333333331</v>
      </c>
      <c r="I359" s="7">
        <f>COUNTIFS(Sta!$A:$A,$A359,Sta!$Q:$Q,"&gt;1.5")/$B359</f>
        <v>0</v>
      </c>
      <c r="J359" s="7">
        <f>COUNTIFS(Sta!$B:$B,$A359,Sta!$Q:$Q,"&gt;1.5")/$C359</f>
        <v>1</v>
      </c>
      <c r="K359" s="12">
        <f>(COUNTIFS(Sta!$A:$A,$A359,Sta!$M:$M,"&gt;0.5") +COUNTIFS(Sta!$B:$B,$A359,Sta!$O:$O,"&gt;0.5"))/$D359</f>
        <v>0.66666666666666663</v>
      </c>
      <c r="L359" s="7">
        <f>COUNTIFS(Sta!$A:$A,$A359,Sta!$M:$M,"&gt;0.5")/$B359</f>
        <v>0.5</v>
      </c>
      <c r="M359" s="7">
        <f>COUNTIFS(Sta!$B:$B,$A359,Sta!$O:$O,"&gt;0.5")/$C359</f>
        <v>1</v>
      </c>
      <c r="N359" s="12">
        <f>(COUNTIFS(Sta!$A:$A,$A359,Sta!$M:$M,"&gt;1.5") +COUNTIFS(Sta!$B:$B,$A359,Sta!$O:$O,"&gt;1.5"))/$D359</f>
        <v>0</v>
      </c>
      <c r="O359" s="7">
        <f>COUNTIFS(Sta!$A:$A,$A359,Sta!$M:$M,"&gt;1.5")/$B359</f>
        <v>0</v>
      </c>
      <c r="P359" s="7">
        <f>COUNTIFS(Sta!$B:$B,$A359,Sta!$O:$O,"&gt;1.5")/$C359</f>
        <v>0</v>
      </c>
      <c r="Q359" s="12">
        <f>(COUNTIFS(Sta!$A:$A,$A359,Sta!$N:$N,"&gt;0.5") +COUNTIFS(Sta!$B:$B,$A359,Sta!$P:$P,"&gt;0.5"))/$D359</f>
        <v>0.66666666666666663</v>
      </c>
      <c r="R359" s="7">
        <f>COUNTIFS(Sta!$A:$A,$A359,Sta!$N:$N,"&gt;0.5")/$B359</f>
        <v>0.5</v>
      </c>
      <c r="S359" s="7">
        <f>COUNTIFS(Sta!$B:$B,$A359,Sta!$P:$P,"&gt;0.5")/$C359</f>
        <v>1</v>
      </c>
      <c r="T359" s="12">
        <f>(COUNTIFS(Sta!$A:$A,$A359,Sta!$N:$N,"&gt;1.5") +COUNTIFS(Sta!$B:$B,$A359,Sta!$P:$P,"&gt;1.5"))/$D359</f>
        <v>0.33333333333333331</v>
      </c>
      <c r="U359" s="7">
        <f>COUNTIFS(Sta!$A:$A,$A359,Sta!$N:$N,"&gt;1.5")/$B359</f>
        <v>0</v>
      </c>
      <c r="V359" s="7">
        <f>COUNTIFS(Sta!$B:$B,$A359,Sta!$P:$P,"&gt;1.5")/$C359</f>
        <v>1</v>
      </c>
    </row>
    <row r="360" spans="1:22" x14ac:dyDescent="0.3">
      <c r="A360" t="s">
        <v>441</v>
      </c>
      <c r="B360" s="9">
        <f>COUNTIF(Sta!A:A,A360)</f>
        <v>0</v>
      </c>
      <c r="C360" s="4">
        <f>COUNTIF(Sta!B:B,A360)</f>
        <v>0</v>
      </c>
      <c r="D360" s="4">
        <f t="shared" si="10"/>
        <v>0</v>
      </c>
      <c r="E360" s="12" t="e">
        <f>(COUNTIFS(Sta!$A:$A,$A360,Sta!$Q:$Q,"&gt;0.5") +COUNTIFS(Sta!$B:$B,$A360,Sta!$Q:$Q,"&gt;0.5"))/$D360</f>
        <v>#DIV/0!</v>
      </c>
      <c r="F360" s="7" t="e">
        <f>COUNTIFS(Sta!$A:$A,$A360,Sta!$Q:$Q,"&gt;0.5")/$B360</f>
        <v>#DIV/0!</v>
      </c>
      <c r="G360" s="7" t="e">
        <f>COUNTIFS(Sta!$B:$B,$A360,Sta!$Q:$Q,"&gt;0.5")/$C360</f>
        <v>#DIV/0!</v>
      </c>
      <c r="H360" s="12" t="e">
        <f>(COUNTIFS(Sta!$A:$A,$A360,Sta!$Q:$Q,"&gt;1.5") +COUNTIFS(Sta!$B:$B,$A360,Sta!$Q:$Q,"&gt;1.5"))/$D360</f>
        <v>#DIV/0!</v>
      </c>
      <c r="I360" s="7" t="e">
        <f>COUNTIFS(Sta!$A:$A,$A360,Sta!$Q:$Q,"&gt;1.5")/$B360</f>
        <v>#DIV/0!</v>
      </c>
      <c r="J360" s="7" t="e">
        <f>COUNTIFS(Sta!$B:$B,$A360,Sta!$Q:$Q,"&gt;1.5")/$C360</f>
        <v>#DIV/0!</v>
      </c>
      <c r="K360" s="12" t="e">
        <f>(COUNTIFS(Sta!$A:$A,$A360,Sta!$M:$M,"&gt;0.5") +COUNTIFS(Sta!$B:$B,$A360,Sta!$O:$O,"&gt;0.5"))/$D360</f>
        <v>#DIV/0!</v>
      </c>
      <c r="L360" s="7" t="e">
        <f>COUNTIFS(Sta!$A:$A,$A360,Sta!$M:$M,"&gt;0.5")/$B360</f>
        <v>#DIV/0!</v>
      </c>
      <c r="M360" s="7" t="e">
        <f>COUNTIFS(Sta!$B:$B,$A360,Sta!$O:$O,"&gt;0.5")/$C360</f>
        <v>#DIV/0!</v>
      </c>
      <c r="N360" s="12" t="e">
        <f>(COUNTIFS(Sta!$A:$A,$A360,Sta!$M:$M,"&gt;1.5") +COUNTIFS(Sta!$B:$B,$A360,Sta!$O:$O,"&gt;1.5"))/$D360</f>
        <v>#DIV/0!</v>
      </c>
      <c r="O360" s="7" t="e">
        <f>COUNTIFS(Sta!$A:$A,$A360,Sta!$M:$M,"&gt;1.5")/$B360</f>
        <v>#DIV/0!</v>
      </c>
      <c r="P360" s="7" t="e">
        <f>COUNTIFS(Sta!$B:$B,$A360,Sta!$O:$O,"&gt;1.5")/$C360</f>
        <v>#DIV/0!</v>
      </c>
      <c r="Q360" s="12" t="e">
        <f>(COUNTIFS(Sta!$A:$A,$A360,Sta!$N:$N,"&gt;0.5") +COUNTIFS(Sta!$B:$B,$A360,Sta!$P:$P,"&gt;0.5"))/$D360</f>
        <v>#DIV/0!</v>
      </c>
      <c r="R360" s="7" t="e">
        <f>COUNTIFS(Sta!$A:$A,$A360,Sta!$N:$N,"&gt;0.5")/$B360</f>
        <v>#DIV/0!</v>
      </c>
      <c r="S360" s="7" t="e">
        <f>COUNTIFS(Sta!$B:$B,$A360,Sta!$P:$P,"&gt;0.5")/$C360</f>
        <v>#DIV/0!</v>
      </c>
      <c r="T360" s="12" t="e">
        <f>(COUNTIFS(Sta!$A:$A,$A360,Sta!$N:$N,"&gt;1.5") +COUNTIFS(Sta!$B:$B,$A360,Sta!$P:$P,"&gt;1.5"))/$D360</f>
        <v>#DIV/0!</v>
      </c>
      <c r="U360" s="7" t="e">
        <f>COUNTIFS(Sta!$A:$A,$A360,Sta!$N:$N,"&gt;1.5")/$B360</f>
        <v>#DIV/0!</v>
      </c>
      <c r="V360" s="7" t="e">
        <f>COUNTIFS(Sta!$B:$B,$A360,Sta!$P:$P,"&gt;1.5")/$C360</f>
        <v>#DIV/0!</v>
      </c>
    </row>
    <row r="361" spans="1:22" x14ac:dyDescent="0.3">
      <c r="A361" t="s">
        <v>15</v>
      </c>
      <c r="B361" s="9">
        <f>COUNTIF(Sta!A:A,A361)</f>
        <v>0</v>
      </c>
      <c r="C361" s="4">
        <f>COUNTIF(Sta!B:B,A361)</f>
        <v>0</v>
      </c>
      <c r="D361" s="4">
        <f t="shared" si="10"/>
        <v>0</v>
      </c>
      <c r="E361" s="12" t="e">
        <f>(COUNTIFS(Sta!$A:$A,$A361,Sta!$Q:$Q,"&gt;0.5") +COUNTIFS(Sta!$B:$B,$A361,Sta!$Q:$Q,"&gt;0.5"))/$D361</f>
        <v>#DIV/0!</v>
      </c>
      <c r="F361" s="7" t="e">
        <f>COUNTIFS(Sta!$A:$A,$A361,Sta!$Q:$Q,"&gt;0.5")/$B361</f>
        <v>#DIV/0!</v>
      </c>
      <c r="G361" s="7" t="e">
        <f>COUNTIFS(Sta!$B:$B,$A361,Sta!$Q:$Q,"&gt;0.5")/$C361</f>
        <v>#DIV/0!</v>
      </c>
      <c r="H361" s="12" t="e">
        <f>(COUNTIFS(Sta!$A:$A,$A361,Sta!$Q:$Q,"&gt;1.5") +COUNTIFS(Sta!$B:$B,$A361,Sta!$Q:$Q,"&gt;1.5"))/$D361</f>
        <v>#DIV/0!</v>
      </c>
      <c r="I361" s="7" t="e">
        <f>COUNTIFS(Sta!$A:$A,$A361,Sta!$Q:$Q,"&gt;1.5")/$B361</f>
        <v>#DIV/0!</v>
      </c>
      <c r="J361" s="7" t="e">
        <f>COUNTIFS(Sta!$B:$B,$A361,Sta!$Q:$Q,"&gt;1.5")/$C361</f>
        <v>#DIV/0!</v>
      </c>
      <c r="K361" s="12" t="e">
        <f>(COUNTIFS(Sta!$A:$A,$A361,Sta!$M:$M,"&gt;0.5") +COUNTIFS(Sta!$B:$B,$A361,Sta!$O:$O,"&gt;0.5"))/$D361</f>
        <v>#DIV/0!</v>
      </c>
      <c r="L361" s="7" t="e">
        <f>COUNTIFS(Sta!$A:$A,$A361,Sta!$M:$M,"&gt;0.5")/$B361</f>
        <v>#DIV/0!</v>
      </c>
      <c r="M361" s="7" t="e">
        <f>COUNTIFS(Sta!$B:$B,$A361,Sta!$O:$O,"&gt;0.5")/$C361</f>
        <v>#DIV/0!</v>
      </c>
      <c r="N361" s="12" t="e">
        <f>(COUNTIFS(Sta!$A:$A,$A361,Sta!$M:$M,"&gt;1.5") +COUNTIFS(Sta!$B:$B,$A361,Sta!$O:$O,"&gt;1.5"))/$D361</f>
        <v>#DIV/0!</v>
      </c>
      <c r="O361" s="7" t="e">
        <f>COUNTIFS(Sta!$A:$A,$A361,Sta!$M:$M,"&gt;1.5")/$B361</f>
        <v>#DIV/0!</v>
      </c>
      <c r="P361" s="7" t="e">
        <f>COUNTIFS(Sta!$B:$B,$A361,Sta!$O:$O,"&gt;1.5")/$C361</f>
        <v>#DIV/0!</v>
      </c>
      <c r="Q361" s="12" t="e">
        <f>(COUNTIFS(Sta!$A:$A,$A361,Sta!$N:$N,"&gt;0.5") +COUNTIFS(Sta!$B:$B,$A361,Sta!$P:$P,"&gt;0.5"))/$D361</f>
        <v>#DIV/0!</v>
      </c>
      <c r="R361" s="7" t="e">
        <f>COUNTIFS(Sta!$A:$A,$A361,Sta!$N:$N,"&gt;0.5")/$B361</f>
        <v>#DIV/0!</v>
      </c>
      <c r="S361" s="7" t="e">
        <f>COUNTIFS(Sta!$B:$B,$A361,Sta!$P:$P,"&gt;0.5")/$C361</f>
        <v>#DIV/0!</v>
      </c>
      <c r="T361" s="12" t="e">
        <f>(COUNTIFS(Sta!$A:$A,$A361,Sta!$N:$N,"&gt;1.5") +COUNTIFS(Sta!$B:$B,$A361,Sta!$P:$P,"&gt;1.5"))/$D361</f>
        <v>#DIV/0!</v>
      </c>
      <c r="U361" s="7" t="e">
        <f>COUNTIFS(Sta!$A:$A,$A361,Sta!$N:$N,"&gt;1.5")/$B361</f>
        <v>#DIV/0!</v>
      </c>
      <c r="V361" s="7" t="e">
        <f>COUNTIFS(Sta!$B:$B,$A361,Sta!$P:$P,"&gt;1.5")/$C361</f>
        <v>#DIV/0!</v>
      </c>
    </row>
    <row r="362" spans="1:22" x14ac:dyDescent="0.3">
      <c r="A362" t="s">
        <v>636</v>
      </c>
      <c r="B362" s="9">
        <f>COUNTIF(Sta!A:A,A362)</f>
        <v>1</v>
      </c>
      <c r="C362" s="4">
        <f>COUNTIF(Sta!B:B,A362)</f>
        <v>0</v>
      </c>
      <c r="D362" s="4">
        <f t="shared" si="10"/>
        <v>1</v>
      </c>
      <c r="E362" s="12">
        <f>(COUNTIFS(Sta!$A:$A,$A362,Sta!$Q:$Q,"&gt;0.5") +COUNTIFS(Sta!$B:$B,$A362,Sta!$Q:$Q,"&gt;0.5"))/$D362</f>
        <v>1</v>
      </c>
      <c r="F362" s="7">
        <f>COUNTIFS(Sta!$A:$A,$A362,Sta!$Q:$Q,"&gt;0.5")/$B362</f>
        <v>1</v>
      </c>
      <c r="G362" s="7" t="e">
        <f>COUNTIFS(Sta!$B:$B,$A362,Sta!$Q:$Q,"&gt;0.5")/$C362</f>
        <v>#DIV/0!</v>
      </c>
      <c r="H362" s="12">
        <f>(COUNTIFS(Sta!$A:$A,$A362,Sta!$Q:$Q,"&gt;1.5") +COUNTIFS(Sta!$B:$B,$A362,Sta!$Q:$Q,"&gt;1.5"))/$D362</f>
        <v>0</v>
      </c>
      <c r="I362" s="7">
        <f>COUNTIFS(Sta!$A:$A,$A362,Sta!$Q:$Q,"&gt;1.5")/$B362</f>
        <v>0</v>
      </c>
      <c r="J362" s="7" t="e">
        <f>COUNTIFS(Sta!$B:$B,$A362,Sta!$Q:$Q,"&gt;1.5")/$C362</f>
        <v>#DIV/0!</v>
      </c>
      <c r="K362" s="12">
        <f>(COUNTIFS(Sta!$A:$A,$A362,Sta!$M:$M,"&gt;0.5") +COUNTIFS(Sta!$B:$B,$A362,Sta!$O:$O,"&gt;0.5"))/$D362</f>
        <v>1</v>
      </c>
      <c r="L362" s="7">
        <f>COUNTIFS(Sta!$A:$A,$A362,Sta!$M:$M,"&gt;0.5")/$B362</f>
        <v>1</v>
      </c>
      <c r="M362" s="7" t="e">
        <f>COUNTIFS(Sta!$B:$B,$A362,Sta!$O:$O,"&gt;0.5")/$C362</f>
        <v>#DIV/0!</v>
      </c>
      <c r="N362" s="12">
        <f>(COUNTIFS(Sta!$A:$A,$A362,Sta!$M:$M,"&gt;1.5") +COUNTIFS(Sta!$B:$B,$A362,Sta!$O:$O,"&gt;1.5"))/$D362</f>
        <v>0</v>
      </c>
      <c r="O362" s="7">
        <f>COUNTIFS(Sta!$A:$A,$A362,Sta!$M:$M,"&gt;1.5")/$B362</f>
        <v>0</v>
      </c>
      <c r="P362" s="7" t="e">
        <f>COUNTIFS(Sta!$B:$B,$A362,Sta!$O:$O,"&gt;1.5")/$C362</f>
        <v>#DIV/0!</v>
      </c>
      <c r="Q362" s="12">
        <f>(COUNTIFS(Sta!$A:$A,$A362,Sta!$N:$N,"&gt;0.5") +COUNTIFS(Sta!$B:$B,$A362,Sta!$P:$P,"&gt;0.5"))/$D362</f>
        <v>0</v>
      </c>
      <c r="R362" s="7">
        <f>COUNTIFS(Sta!$A:$A,$A362,Sta!$N:$N,"&gt;0.5")/$B362</f>
        <v>0</v>
      </c>
      <c r="S362" s="7" t="e">
        <f>COUNTIFS(Sta!$B:$B,$A362,Sta!$P:$P,"&gt;0.5")/$C362</f>
        <v>#DIV/0!</v>
      </c>
      <c r="T362" s="12">
        <f>(COUNTIFS(Sta!$A:$A,$A362,Sta!$N:$N,"&gt;1.5") +COUNTIFS(Sta!$B:$B,$A362,Sta!$P:$P,"&gt;1.5"))/$D362</f>
        <v>0</v>
      </c>
      <c r="U362" s="7">
        <f>COUNTIFS(Sta!$A:$A,$A362,Sta!$N:$N,"&gt;1.5")/$B362</f>
        <v>0</v>
      </c>
      <c r="V362" s="7" t="e">
        <f>COUNTIFS(Sta!$B:$B,$A362,Sta!$P:$P,"&gt;1.5")/$C362</f>
        <v>#DIV/0!</v>
      </c>
    </row>
    <row r="363" spans="1:22" x14ac:dyDescent="0.3">
      <c r="A363" t="s">
        <v>227</v>
      </c>
      <c r="B363" s="9">
        <f>COUNTIF(Sta!A:A,A363)</f>
        <v>1</v>
      </c>
      <c r="C363" s="4">
        <f>COUNTIF(Sta!B:B,A363)</f>
        <v>1</v>
      </c>
      <c r="D363" s="4">
        <f t="shared" si="10"/>
        <v>2</v>
      </c>
      <c r="E363" s="12">
        <f>(COUNTIFS(Sta!$A:$A,$A363,Sta!$Q:$Q,"&gt;0.5") +COUNTIFS(Sta!$B:$B,$A363,Sta!$Q:$Q,"&gt;0.5"))/$D363</f>
        <v>0.5</v>
      </c>
      <c r="F363" s="7">
        <f>COUNTIFS(Sta!$A:$A,$A363,Sta!$Q:$Q,"&gt;0.5")/$B363</f>
        <v>1</v>
      </c>
      <c r="G363" s="7">
        <f>COUNTIFS(Sta!$B:$B,$A363,Sta!$Q:$Q,"&gt;0.5")/$C363</f>
        <v>0</v>
      </c>
      <c r="H363" s="12">
        <f>(COUNTIFS(Sta!$A:$A,$A363,Sta!$Q:$Q,"&gt;1.5") +COUNTIFS(Sta!$B:$B,$A363,Sta!$Q:$Q,"&gt;1.5"))/$D363</f>
        <v>0.5</v>
      </c>
      <c r="I363" s="7">
        <f>COUNTIFS(Sta!$A:$A,$A363,Sta!$Q:$Q,"&gt;1.5")/$B363</f>
        <v>1</v>
      </c>
      <c r="J363" s="7">
        <f>COUNTIFS(Sta!$B:$B,$A363,Sta!$Q:$Q,"&gt;1.5")/$C363</f>
        <v>0</v>
      </c>
      <c r="K363" s="12">
        <f>(COUNTIFS(Sta!$A:$A,$A363,Sta!$M:$M,"&gt;0.5") +COUNTIFS(Sta!$B:$B,$A363,Sta!$O:$O,"&gt;0.5"))/$D363</f>
        <v>0</v>
      </c>
      <c r="L363" s="7">
        <f>COUNTIFS(Sta!$A:$A,$A363,Sta!$M:$M,"&gt;0.5")/$B363</f>
        <v>0</v>
      </c>
      <c r="M363" s="7">
        <f>COUNTIFS(Sta!$B:$B,$A363,Sta!$O:$O,"&gt;0.5")/$C363</f>
        <v>0</v>
      </c>
      <c r="N363" s="12">
        <f>(COUNTIFS(Sta!$A:$A,$A363,Sta!$M:$M,"&gt;1.5") +COUNTIFS(Sta!$B:$B,$A363,Sta!$O:$O,"&gt;1.5"))/$D363</f>
        <v>0</v>
      </c>
      <c r="O363" s="7">
        <f>COUNTIFS(Sta!$A:$A,$A363,Sta!$M:$M,"&gt;1.5")/$B363</f>
        <v>0</v>
      </c>
      <c r="P363" s="7">
        <f>COUNTIFS(Sta!$B:$B,$A363,Sta!$O:$O,"&gt;1.5")/$C363</f>
        <v>0</v>
      </c>
      <c r="Q363" s="12">
        <f>(COUNTIFS(Sta!$A:$A,$A363,Sta!$N:$N,"&gt;0.5") +COUNTIFS(Sta!$B:$B,$A363,Sta!$P:$P,"&gt;0.5"))/$D363</f>
        <v>0.5</v>
      </c>
      <c r="R363" s="7">
        <f>COUNTIFS(Sta!$A:$A,$A363,Sta!$N:$N,"&gt;0.5")/$B363</f>
        <v>1</v>
      </c>
      <c r="S363" s="7">
        <f>COUNTIFS(Sta!$B:$B,$A363,Sta!$P:$P,"&gt;0.5")/$C363</f>
        <v>0</v>
      </c>
      <c r="T363" s="12">
        <f>(COUNTIFS(Sta!$A:$A,$A363,Sta!$N:$N,"&gt;1.5") +COUNTIFS(Sta!$B:$B,$A363,Sta!$P:$P,"&gt;1.5"))/$D363</f>
        <v>0.5</v>
      </c>
      <c r="U363" s="7">
        <f>COUNTIFS(Sta!$A:$A,$A363,Sta!$N:$N,"&gt;1.5")/$B363</f>
        <v>1</v>
      </c>
      <c r="V363" s="7">
        <f>COUNTIFS(Sta!$B:$B,$A363,Sta!$P:$P,"&gt;1.5")/$C363</f>
        <v>0</v>
      </c>
    </row>
    <row r="364" spans="1:22" x14ac:dyDescent="0.3">
      <c r="A364" t="s">
        <v>284</v>
      </c>
      <c r="B364" s="9">
        <f>COUNTIF(Sta!A:A,A364)</f>
        <v>1</v>
      </c>
      <c r="C364" s="4">
        <f>COUNTIF(Sta!B:B,A364)</f>
        <v>0</v>
      </c>
      <c r="D364" s="4">
        <f t="shared" si="10"/>
        <v>1</v>
      </c>
      <c r="E364" s="12">
        <f>(COUNTIFS(Sta!$A:$A,$A364,Sta!$Q:$Q,"&gt;0.5") +COUNTIFS(Sta!$B:$B,$A364,Sta!$Q:$Q,"&gt;0.5"))/$D364</f>
        <v>1</v>
      </c>
      <c r="F364" s="7">
        <f>COUNTIFS(Sta!$A:$A,$A364,Sta!$Q:$Q,"&gt;0.5")/$B364</f>
        <v>1</v>
      </c>
      <c r="G364" s="7" t="e">
        <f>COUNTIFS(Sta!$B:$B,$A364,Sta!$Q:$Q,"&gt;0.5")/$C364</f>
        <v>#DIV/0!</v>
      </c>
      <c r="H364" s="12">
        <f>(COUNTIFS(Sta!$A:$A,$A364,Sta!$Q:$Q,"&gt;1.5") +COUNTIFS(Sta!$B:$B,$A364,Sta!$Q:$Q,"&gt;1.5"))/$D364</f>
        <v>1</v>
      </c>
      <c r="I364" s="7">
        <f>COUNTIFS(Sta!$A:$A,$A364,Sta!$Q:$Q,"&gt;1.5")/$B364</f>
        <v>1</v>
      </c>
      <c r="J364" s="7" t="e">
        <f>COUNTIFS(Sta!$B:$B,$A364,Sta!$Q:$Q,"&gt;1.5")/$C364</f>
        <v>#DIV/0!</v>
      </c>
      <c r="K364" s="12">
        <f>(COUNTIFS(Sta!$A:$A,$A364,Sta!$M:$M,"&gt;0.5") +COUNTIFS(Sta!$B:$B,$A364,Sta!$O:$O,"&gt;0.5"))/$D364</f>
        <v>1</v>
      </c>
      <c r="L364" s="7">
        <f>COUNTIFS(Sta!$A:$A,$A364,Sta!$M:$M,"&gt;0.5")/$B364</f>
        <v>1</v>
      </c>
      <c r="M364" s="7" t="e">
        <f>COUNTIFS(Sta!$B:$B,$A364,Sta!$O:$O,"&gt;0.5")/$C364</f>
        <v>#DIV/0!</v>
      </c>
      <c r="N364" s="12">
        <f>(COUNTIFS(Sta!$A:$A,$A364,Sta!$M:$M,"&gt;1.5") +COUNTIFS(Sta!$B:$B,$A364,Sta!$O:$O,"&gt;1.5"))/$D364</f>
        <v>0</v>
      </c>
      <c r="O364" s="7">
        <f>COUNTIFS(Sta!$A:$A,$A364,Sta!$M:$M,"&gt;1.5")/$B364</f>
        <v>0</v>
      </c>
      <c r="P364" s="7" t="e">
        <f>COUNTIFS(Sta!$B:$B,$A364,Sta!$O:$O,"&gt;1.5")/$C364</f>
        <v>#DIV/0!</v>
      </c>
      <c r="Q364" s="12">
        <f>(COUNTIFS(Sta!$A:$A,$A364,Sta!$N:$N,"&gt;0.5") +COUNTIFS(Sta!$B:$B,$A364,Sta!$P:$P,"&gt;0.5"))/$D364</f>
        <v>1</v>
      </c>
      <c r="R364" s="7">
        <f>COUNTIFS(Sta!$A:$A,$A364,Sta!$N:$N,"&gt;0.5")/$B364</f>
        <v>1</v>
      </c>
      <c r="S364" s="7" t="e">
        <f>COUNTIFS(Sta!$B:$B,$A364,Sta!$P:$P,"&gt;0.5")/$C364</f>
        <v>#DIV/0!</v>
      </c>
      <c r="T364" s="12">
        <f>(COUNTIFS(Sta!$A:$A,$A364,Sta!$N:$N,"&gt;1.5") +COUNTIFS(Sta!$B:$B,$A364,Sta!$P:$P,"&gt;1.5"))/$D364</f>
        <v>0</v>
      </c>
      <c r="U364" s="7">
        <f>COUNTIFS(Sta!$A:$A,$A364,Sta!$N:$N,"&gt;1.5")/$B364</f>
        <v>0</v>
      </c>
      <c r="V364" s="7" t="e">
        <f>COUNTIFS(Sta!$B:$B,$A364,Sta!$P:$P,"&gt;1.5")/$C364</f>
        <v>#DIV/0!</v>
      </c>
    </row>
    <row r="365" spans="1:22" x14ac:dyDescent="0.3">
      <c r="A365" t="s">
        <v>289</v>
      </c>
      <c r="B365" s="9">
        <f>COUNTIF(Sta!A:A,A365)</f>
        <v>0</v>
      </c>
      <c r="C365" s="4">
        <f>COUNTIF(Sta!B:B,A365)</f>
        <v>0</v>
      </c>
      <c r="D365" s="4">
        <f t="shared" si="10"/>
        <v>0</v>
      </c>
      <c r="E365" s="12" t="e">
        <f>(COUNTIFS(Sta!$A:$A,$A365,Sta!$Q:$Q,"&gt;0.5") +COUNTIFS(Sta!$B:$B,$A365,Sta!$Q:$Q,"&gt;0.5"))/$D365</f>
        <v>#DIV/0!</v>
      </c>
      <c r="F365" s="7" t="e">
        <f>COUNTIFS(Sta!$A:$A,$A365,Sta!$Q:$Q,"&gt;0.5")/$B365</f>
        <v>#DIV/0!</v>
      </c>
      <c r="G365" s="7" t="e">
        <f>COUNTIFS(Sta!$B:$B,$A365,Sta!$Q:$Q,"&gt;0.5")/$C365</f>
        <v>#DIV/0!</v>
      </c>
      <c r="H365" s="12" t="e">
        <f>(COUNTIFS(Sta!$A:$A,$A365,Sta!$Q:$Q,"&gt;1.5") +COUNTIFS(Sta!$B:$B,$A365,Sta!$Q:$Q,"&gt;1.5"))/$D365</f>
        <v>#DIV/0!</v>
      </c>
      <c r="I365" s="7" t="e">
        <f>COUNTIFS(Sta!$A:$A,$A365,Sta!$Q:$Q,"&gt;1.5")/$B365</f>
        <v>#DIV/0!</v>
      </c>
      <c r="J365" s="7" t="e">
        <f>COUNTIFS(Sta!$B:$B,$A365,Sta!$Q:$Q,"&gt;1.5")/$C365</f>
        <v>#DIV/0!</v>
      </c>
      <c r="K365" s="12" t="e">
        <f>(COUNTIFS(Sta!$A:$A,$A365,Sta!$M:$M,"&gt;0.5") +COUNTIFS(Sta!$B:$B,$A365,Sta!$O:$O,"&gt;0.5"))/$D365</f>
        <v>#DIV/0!</v>
      </c>
      <c r="L365" s="7" t="e">
        <f>COUNTIFS(Sta!$A:$A,$A365,Sta!$M:$M,"&gt;0.5")/$B365</f>
        <v>#DIV/0!</v>
      </c>
      <c r="M365" s="7" t="e">
        <f>COUNTIFS(Sta!$B:$B,$A365,Sta!$O:$O,"&gt;0.5")/$C365</f>
        <v>#DIV/0!</v>
      </c>
      <c r="N365" s="12" t="e">
        <f>(COUNTIFS(Sta!$A:$A,$A365,Sta!$M:$M,"&gt;1.5") +COUNTIFS(Sta!$B:$B,$A365,Sta!$O:$O,"&gt;1.5"))/$D365</f>
        <v>#DIV/0!</v>
      </c>
      <c r="O365" s="7" t="e">
        <f>COUNTIFS(Sta!$A:$A,$A365,Sta!$M:$M,"&gt;1.5")/$B365</f>
        <v>#DIV/0!</v>
      </c>
      <c r="P365" s="7" t="e">
        <f>COUNTIFS(Sta!$B:$B,$A365,Sta!$O:$O,"&gt;1.5")/$C365</f>
        <v>#DIV/0!</v>
      </c>
      <c r="Q365" s="12" t="e">
        <f>(COUNTIFS(Sta!$A:$A,$A365,Sta!$N:$N,"&gt;0.5") +COUNTIFS(Sta!$B:$B,$A365,Sta!$P:$P,"&gt;0.5"))/$D365</f>
        <v>#DIV/0!</v>
      </c>
      <c r="R365" s="7" t="e">
        <f>COUNTIFS(Sta!$A:$A,$A365,Sta!$N:$N,"&gt;0.5")/$B365</f>
        <v>#DIV/0!</v>
      </c>
      <c r="S365" s="7" t="e">
        <f>COUNTIFS(Sta!$B:$B,$A365,Sta!$P:$P,"&gt;0.5")/$C365</f>
        <v>#DIV/0!</v>
      </c>
      <c r="T365" s="12" t="e">
        <f>(COUNTIFS(Sta!$A:$A,$A365,Sta!$N:$N,"&gt;1.5") +COUNTIFS(Sta!$B:$B,$A365,Sta!$P:$P,"&gt;1.5"))/$D365</f>
        <v>#DIV/0!</v>
      </c>
      <c r="U365" s="7" t="e">
        <f>COUNTIFS(Sta!$A:$A,$A365,Sta!$N:$N,"&gt;1.5")/$B365</f>
        <v>#DIV/0!</v>
      </c>
      <c r="V365" s="7" t="e">
        <f>COUNTIFS(Sta!$B:$B,$A365,Sta!$P:$P,"&gt;1.5")/$C365</f>
        <v>#DIV/0!</v>
      </c>
    </row>
    <row r="366" spans="1:22" x14ac:dyDescent="0.3">
      <c r="A366" t="s">
        <v>369</v>
      </c>
      <c r="B366" s="9">
        <f>COUNTIF(Sta!A:A,A366)</f>
        <v>2</v>
      </c>
      <c r="C366" s="4">
        <f>COUNTIF(Sta!B:B,A366)</f>
        <v>1</v>
      </c>
      <c r="D366" s="4">
        <f t="shared" si="10"/>
        <v>3</v>
      </c>
      <c r="E366" s="12">
        <f>(COUNTIFS(Sta!$A:$A,$A366,Sta!$Q:$Q,"&gt;0.5") +COUNTIFS(Sta!$B:$B,$A366,Sta!$Q:$Q,"&gt;0.5"))/$D366</f>
        <v>1</v>
      </c>
      <c r="F366" s="7">
        <f>COUNTIFS(Sta!$A:$A,$A366,Sta!$Q:$Q,"&gt;0.5")/$B366</f>
        <v>1</v>
      </c>
      <c r="G366" s="7">
        <f>COUNTIFS(Sta!$B:$B,$A366,Sta!$Q:$Q,"&gt;0.5")/$C366</f>
        <v>1</v>
      </c>
      <c r="H366" s="12">
        <f>(COUNTIFS(Sta!$A:$A,$A366,Sta!$Q:$Q,"&gt;1.5") +COUNTIFS(Sta!$B:$B,$A366,Sta!$Q:$Q,"&gt;1.5"))/$D366</f>
        <v>0.33333333333333331</v>
      </c>
      <c r="I366" s="7">
        <f>COUNTIFS(Sta!$A:$A,$A366,Sta!$Q:$Q,"&gt;1.5")/$B366</f>
        <v>0.5</v>
      </c>
      <c r="J366" s="7">
        <f>COUNTIFS(Sta!$B:$B,$A366,Sta!$Q:$Q,"&gt;1.5")/$C366</f>
        <v>0</v>
      </c>
      <c r="K366" s="12">
        <f>(COUNTIFS(Sta!$A:$A,$A366,Sta!$M:$M,"&gt;0.5") +COUNTIFS(Sta!$B:$B,$A366,Sta!$O:$O,"&gt;0.5"))/$D366</f>
        <v>0.33333333333333331</v>
      </c>
      <c r="L366" s="7">
        <f>COUNTIFS(Sta!$A:$A,$A366,Sta!$M:$M,"&gt;0.5")/$B366</f>
        <v>0.5</v>
      </c>
      <c r="M366" s="7">
        <f>COUNTIFS(Sta!$B:$B,$A366,Sta!$O:$O,"&gt;0.5")/$C366</f>
        <v>0</v>
      </c>
      <c r="N366" s="12">
        <f>(COUNTIFS(Sta!$A:$A,$A366,Sta!$M:$M,"&gt;1.5") +COUNTIFS(Sta!$B:$B,$A366,Sta!$O:$O,"&gt;1.5"))/$D366</f>
        <v>0.33333333333333331</v>
      </c>
      <c r="O366" s="7">
        <f>COUNTIFS(Sta!$A:$A,$A366,Sta!$M:$M,"&gt;1.5")/$B366</f>
        <v>0.5</v>
      </c>
      <c r="P366" s="7">
        <f>COUNTIFS(Sta!$B:$B,$A366,Sta!$O:$O,"&gt;1.5")/$C366</f>
        <v>0</v>
      </c>
      <c r="Q366" s="12">
        <f>(COUNTIFS(Sta!$A:$A,$A366,Sta!$N:$N,"&gt;0.5") +COUNTIFS(Sta!$B:$B,$A366,Sta!$P:$P,"&gt;0.5"))/$D366</f>
        <v>0.66666666666666663</v>
      </c>
      <c r="R366" s="7">
        <f>COUNTIFS(Sta!$A:$A,$A366,Sta!$N:$N,"&gt;0.5")/$B366</f>
        <v>0.5</v>
      </c>
      <c r="S366" s="7">
        <f>COUNTIFS(Sta!$B:$B,$A366,Sta!$P:$P,"&gt;0.5")/$C366</f>
        <v>1</v>
      </c>
      <c r="T366" s="12">
        <f>(COUNTIFS(Sta!$A:$A,$A366,Sta!$N:$N,"&gt;1.5") +COUNTIFS(Sta!$B:$B,$A366,Sta!$P:$P,"&gt;1.5"))/$D366</f>
        <v>0</v>
      </c>
      <c r="U366" s="7">
        <f>COUNTIFS(Sta!$A:$A,$A366,Sta!$N:$N,"&gt;1.5")/$B366</f>
        <v>0</v>
      </c>
      <c r="V366" s="7">
        <f>COUNTIFS(Sta!$B:$B,$A366,Sta!$P:$P,"&gt;1.5")/$C366</f>
        <v>0</v>
      </c>
    </row>
    <row r="367" spans="1:22" x14ac:dyDescent="0.3">
      <c r="A367" t="s">
        <v>523</v>
      </c>
      <c r="B367" s="9">
        <f>COUNTIF(Sta!A:A,A367)</f>
        <v>1</v>
      </c>
      <c r="C367" s="4">
        <f>COUNTIF(Sta!B:B,A367)</f>
        <v>3</v>
      </c>
      <c r="D367" s="4">
        <f t="shared" si="10"/>
        <v>4</v>
      </c>
      <c r="E367" s="12">
        <f>(COUNTIFS(Sta!$A:$A,$A367,Sta!$Q:$Q,"&gt;0.5") +COUNTIFS(Sta!$B:$B,$A367,Sta!$Q:$Q,"&gt;0.5"))/$D367</f>
        <v>1</v>
      </c>
      <c r="F367" s="7">
        <f>COUNTIFS(Sta!$A:$A,$A367,Sta!$Q:$Q,"&gt;0.5")/$B367</f>
        <v>1</v>
      </c>
      <c r="G367" s="7">
        <f>COUNTIFS(Sta!$B:$B,$A367,Sta!$Q:$Q,"&gt;0.5")/$C367</f>
        <v>1</v>
      </c>
      <c r="H367" s="12">
        <f>(COUNTIFS(Sta!$A:$A,$A367,Sta!$Q:$Q,"&gt;1.5") +COUNTIFS(Sta!$B:$B,$A367,Sta!$Q:$Q,"&gt;1.5"))/$D367</f>
        <v>0.5</v>
      </c>
      <c r="I367" s="7">
        <f>COUNTIFS(Sta!$A:$A,$A367,Sta!$Q:$Q,"&gt;1.5")/$B367</f>
        <v>1</v>
      </c>
      <c r="J367" s="7">
        <f>COUNTIFS(Sta!$B:$B,$A367,Sta!$Q:$Q,"&gt;1.5")/$C367</f>
        <v>0.33333333333333331</v>
      </c>
      <c r="K367" s="12">
        <f>(COUNTIFS(Sta!$A:$A,$A367,Sta!$M:$M,"&gt;0.5") +COUNTIFS(Sta!$B:$B,$A367,Sta!$O:$O,"&gt;0.5"))/$D367</f>
        <v>0.75</v>
      </c>
      <c r="L367" s="7">
        <f>COUNTIFS(Sta!$A:$A,$A367,Sta!$M:$M,"&gt;0.5")/$B367</f>
        <v>1</v>
      </c>
      <c r="M367" s="7">
        <f>COUNTIFS(Sta!$B:$B,$A367,Sta!$O:$O,"&gt;0.5")/$C367</f>
        <v>0.66666666666666663</v>
      </c>
      <c r="N367" s="12">
        <f>(COUNTIFS(Sta!$A:$A,$A367,Sta!$M:$M,"&gt;1.5") +COUNTIFS(Sta!$B:$B,$A367,Sta!$O:$O,"&gt;1.5"))/$D367</f>
        <v>0.5</v>
      </c>
      <c r="O367" s="7">
        <f>COUNTIFS(Sta!$A:$A,$A367,Sta!$M:$M,"&gt;1.5")/$B367</f>
        <v>1</v>
      </c>
      <c r="P367" s="7">
        <f>COUNTIFS(Sta!$B:$B,$A367,Sta!$O:$O,"&gt;1.5")/$C367</f>
        <v>0.33333333333333331</v>
      </c>
      <c r="Q367" s="12">
        <f>(COUNTIFS(Sta!$A:$A,$A367,Sta!$N:$N,"&gt;0.5") +COUNTIFS(Sta!$B:$B,$A367,Sta!$P:$P,"&gt;0.5"))/$D367</f>
        <v>0.25</v>
      </c>
      <c r="R367" s="7">
        <f>COUNTIFS(Sta!$A:$A,$A367,Sta!$N:$N,"&gt;0.5")/$B367</f>
        <v>0</v>
      </c>
      <c r="S367" s="7">
        <f>COUNTIFS(Sta!$B:$B,$A367,Sta!$P:$P,"&gt;0.5")/$C367</f>
        <v>0.33333333333333331</v>
      </c>
      <c r="T367" s="12">
        <f>(COUNTIFS(Sta!$A:$A,$A367,Sta!$N:$N,"&gt;1.5") +COUNTIFS(Sta!$B:$B,$A367,Sta!$P:$P,"&gt;1.5"))/$D367</f>
        <v>0</v>
      </c>
      <c r="U367" s="7">
        <f>COUNTIFS(Sta!$A:$A,$A367,Sta!$N:$N,"&gt;1.5")/$B367</f>
        <v>0</v>
      </c>
      <c r="V367" s="7">
        <f>COUNTIFS(Sta!$B:$B,$A367,Sta!$P:$P,"&gt;1.5")/$C367</f>
        <v>0</v>
      </c>
    </row>
    <row r="368" spans="1:22" x14ac:dyDescent="0.3">
      <c r="A368" t="s">
        <v>648</v>
      </c>
      <c r="B368" s="9">
        <f>COUNTIF(Sta!A:A,A368)</f>
        <v>8</v>
      </c>
      <c r="C368" s="4">
        <f>COUNTIF(Sta!B:B,A368)</f>
        <v>10</v>
      </c>
      <c r="D368" s="4">
        <f t="shared" si="10"/>
        <v>18</v>
      </c>
      <c r="E368" s="12">
        <f>(COUNTIFS(Sta!$A:$A,$A368,Sta!$Q:$Q,"&gt;0.5") +COUNTIFS(Sta!$B:$B,$A368,Sta!$Q:$Q,"&gt;0.5"))/$D368</f>
        <v>0.72222222222222221</v>
      </c>
      <c r="F368" s="7">
        <f>COUNTIFS(Sta!$A:$A,$A368,Sta!$Q:$Q,"&gt;0.5")/$B368</f>
        <v>0.625</v>
      </c>
      <c r="G368" s="7">
        <f>COUNTIFS(Sta!$B:$B,$A368,Sta!$Q:$Q,"&gt;0.5")/$C368</f>
        <v>0.8</v>
      </c>
      <c r="H368" s="12">
        <f>(COUNTIFS(Sta!$A:$A,$A368,Sta!$Q:$Q,"&gt;1.5") +COUNTIFS(Sta!$B:$B,$A368,Sta!$Q:$Q,"&gt;1.5"))/$D368</f>
        <v>0.27777777777777779</v>
      </c>
      <c r="I368" s="7">
        <f>COUNTIFS(Sta!$A:$A,$A368,Sta!$Q:$Q,"&gt;1.5")/$B368</f>
        <v>0.25</v>
      </c>
      <c r="J368" s="7">
        <f>COUNTIFS(Sta!$B:$B,$A368,Sta!$Q:$Q,"&gt;1.5")/$C368</f>
        <v>0.3</v>
      </c>
      <c r="K368" s="12">
        <f>(COUNTIFS(Sta!$A:$A,$A368,Sta!$M:$M,"&gt;0.5") +COUNTIFS(Sta!$B:$B,$A368,Sta!$O:$O,"&gt;0.5"))/$D368</f>
        <v>0.44444444444444442</v>
      </c>
      <c r="L368" s="7">
        <f>COUNTIFS(Sta!$A:$A,$A368,Sta!$M:$M,"&gt;0.5")/$B368</f>
        <v>0.375</v>
      </c>
      <c r="M368" s="7">
        <f>COUNTIFS(Sta!$B:$B,$A368,Sta!$O:$O,"&gt;0.5")/$C368</f>
        <v>0.5</v>
      </c>
      <c r="N368" s="12">
        <f>(COUNTIFS(Sta!$A:$A,$A368,Sta!$M:$M,"&gt;1.5") +COUNTIFS(Sta!$B:$B,$A368,Sta!$O:$O,"&gt;1.5"))/$D368</f>
        <v>0.1111111111111111</v>
      </c>
      <c r="O368" s="7">
        <f>COUNTIFS(Sta!$A:$A,$A368,Sta!$M:$M,"&gt;1.5")/$B368</f>
        <v>0.125</v>
      </c>
      <c r="P368" s="7">
        <f>COUNTIFS(Sta!$B:$B,$A368,Sta!$O:$O,"&gt;1.5")/$C368</f>
        <v>0.1</v>
      </c>
      <c r="Q368" s="12">
        <f>(COUNTIFS(Sta!$A:$A,$A368,Sta!$N:$N,"&gt;0.5") +COUNTIFS(Sta!$B:$B,$A368,Sta!$P:$P,"&gt;0.5"))/$D368</f>
        <v>0.55555555555555558</v>
      </c>
      <c r="R368" s="7">
        <f>COUNTIFS(Sta!$A:$A,$A368,Sta!$N:$N,"&gt;0.5")/$B368</f>
        <v>0.5</v>
      </c>
      <c r="S368" s="7">
        <f>COUNTIFS(Sta!$B:$B,$A368,Sta!$P:$P,"&gt;0.5")/$C368</f>
        <v>0.6</v>
      </c>
      <c r="T368" s="12">
        <f>(COUNTIFS(Sta!$A:$A,$A368,Sta!$N:$N,"&gt;1.5") +COUNTIFS(Sta!$B:$B,$A368,Sta!$P:$P,"&gt;1.5"))/$D368</f>
        <v>0.16666666666666666</v>
      </c>
      <c r="U368" s="7">
        <f>COUNTIFS(Sta!$A:$A,$A368,Sta!$N:$N,"&gt;1.5")/$B368</f>
        <v>0.125</v>
      </c>
      <c r="V368" s="7">
        <f>COUNTIFS(Sta!$B:$B,$A368,Sta!$P:$P,"&gt;1.5")/$C368</f>
        <v>0.2</v>
      </c>
    </row>
    <row r="369" spans="1:22" x14ac:dyDescent="0.3">
      <c r="A369" t="s">
        <v>233</v>
      </c>
      <c r="B369" s="9">
        <f>COUNTIF(Sta!A:A,A369)</f>
        <v>1</v>
      </c>
      <c r="C369" s="4">
        <f>COUNTIF(Sta!B:B,A369)</f>
        <v>1</v>
      </c>
      <c r="D369" s="4">
        <f t="shared" si="10"/>
        <v>2</v>
      </c>
      <c r="E369" s="12">
        <f>(COUNTIFS(Sta!$A:$A,$A369,Sta!$Q:$Q,"&gt;0.5") +COUNTIFS(Sta!$B:$B,$A369,Sta!$Q:$Q,"&gt;0.5"))/$D369</f>
        <v>0</v>
      </c>
      <c r="F369" s="7">
        <f>COUNTIFS(Sta!$A:$A,$A369,Sta!$Q:$Q,"&gt;0.5")/$B369</f>
        <v>0</v>
      </c>
      <c r="G369" s="7">
        <f>COUNTIFS(Sta!$B:$B,$A369,Sta!$Q:$Q,"&gt;0.5")/$C369</f>
        <v>0</v>
      </c>
      <c r="H369" s="12">
        <f>(COUNTIFS(Sta!$A:$A,$A369,Sta!$Q:$Q,"&gt;1.5") +COUNTIFS(Sta!$B:$B,$A369,Sta!$Q:$Q,"&gt;1.5"))/$D369</f>
        <v>0</v>
      </c>
      <c r="I369" s="7">
        <f>COUNTIFS(Sta!$A:$A,$A369,Sta!$Q:$Q,"&gt;1.5")/$B369</f>
        <v>0</v>
      </c>
      <c r="J369" s="7">
        <f>COUNTIFS(Sta!$B:$B,$A369,Sta!$Q:$Q,"&gt;1.5")/$C369</f>
        <v>0</v>
      </c>
      <c r="K369" s="12">
        <f>(COUNTIFS(Sta!$A:$A,$A369,Sta!$M:$M,"&gt;0.5") +COUNTIFS(Sta!$B:$B,$A369,Sta!$O:$O,"&gt;0.5"))/$D369</f>
        <v>0</v>
      </c>
      <c r="L369" s="7">
        <f>COUNTIFS(Sta!$A:$A,$A369,Sta!$M:$M,"&gt;0.5")/$B369</f>
        <v>0</v>
      </c>
      <c r="M369" s="7">
        <f>COUNTIFS(Sta!$B:$B,$A369,Sta!$O:$O,"&gt;0.5")/$C369</f>
        <v>0</v>
      </c>
      <c r="N369" s="12">
        <f>(COUNTIFS(Sta!$A:$A,$A369,Sta!$M:$M,"&gt;1.5") +COUNTIFS(Sta!$B:$B,$A369,Sta!$O:$O,"&gt;1.5"))/$D369</f>
        <v>0</v>
      </c>
      <c r="O369" s="7">
        <f>COUNTIFS(Sta!$A:$A,$A369,Sta!$M:$M,"&gt;1.5")/$B369</f>
        <v>0</v>
      </c>
      <c r="P369" s="7">
        <f>COUNTIFS(Sta!$B:$B,$A369,Sta!$O:$O,"&gt;1.5")/$C369</f>
        <v>0</v>
      </c>
      <c r="Q369" s="12">
        <f>(COUNTIFS(Sta!$A:$A,$A369,Sta!$N:$N,"&gt;0.5") +COUNTIFS(Sta!$B:$B,$A369,Sta!$P:$P,"&gt;0.5"))/$D369</f>
        <v>0</v>
      </c>
      <c r="R369" s="7">
        <f>COUNTIFS(Sta!$A:$A,$A369,Sta!$N:$N,"&gt;0.5")/$B369</f>
        <v>0</v>
      </c>
      <c r="S369" s="7">
        <f>COUNTIFS(Sta!$B:$B,$A369,Sta!$P:$P,"&gt;0.5")/$C369</f>
        <v>0</v>
      </c>
      <c r="T369" s="12">
        <f>(COUNTIFS(Sta!$A:$A,$A369,Sta!$N:$N,"&gt;1.5") +COUNTIFS(Sta!$B:$B,$A369,Sta!$P:$P,"&gt;1.5"))/$D369</f>
        <v>0</v>
      </c>
      <c r="U369" s="7">
        <f>COUNTIFS(Sta!$A:$A,$A369,Sta!$N:$N,"&gt;1.5")/$B369</f>
        <v>0</v>
      </c>
      <c r="V369" s="7">
        <f>COUNTIFS(Sta!$B:$B,$A369,Sta!$P:$P,"&gt;1.5")/$C369</f>
        <v>0</v>
      </c>
    </row>
    <row r="370" spans="1:22" x14ac:dyDescent="0.3">
      <c r="A370" t="s">
        <v>171</v>
      </c>
      <c r="B370" s="9">
        <f>COUNTIF(Sta!A:A,A370)</f>
        <v>0</v>
      </c>
      <c r="C370" s="4">
        <f>COUNTIF(Sta!B:B,A370)</f>
        <v>1</v>
      </c>
      <c r="D370" s="4">
        <f t="shared" si="10"/>
        <v>1</v>
      </c>
      <c r="E370" s="12">
        <f>(COUNTIFS(Sta!$A:$A,$A370,Sta!$Q:$Q,"&gt;0.5") +COUNTIFS(Sta!$B:$B,$A370,Sta!$Q:$Q,"&gt;0.5"))/$D370</f>
        <v>1</v>
      </c>
      <c r="F370" s="7" t="e">
        <f>COUNTIFS(Sta!$A:$A,$A370,Sta!$Q:$Q,"&gt;0.5")/$B370</f>
        <v>#DIV/0!</v>
      </c>
      <c r="G370" s="7">
        <f>COUNTIFS(Sta!$B:$B,$A370,Sta!$Q:$Q,"&gt;0.5")/$C370</f>
        <v>1</v>
      </c>
      <c r="H370" s="12">
        <f>(COUNTIFS(Sta!$A:$A,$A370,Sta!$Q:$Q,"&gt;1.5") +COUNTIFS(Sta!$B:$B,$A370,Sta!$Q:$Q,"&gt;1.5"))/$D370</f>
        <v>0</v>
      </c>
      <c r="I370" s="7" t="e">
        <f>COUNTIFS(Sta!$A:$A,$A370,Sta!$Q:$Q,"&gt;1.5")/$B370</f>
        <v>#DIV/0!</v>
      </c>
      <c r="J370" s="7">
        <f>COUNTIFS(Sta!$B:$B,$A370,Sta!$Q:$Q,"&gt;1.5")/$C370</f>
        <v>0</v>
      </c>
      <c r="K370" s="12">
        <f>(COUNTIFS(Sta!$A:$A,$A370,Sta!$M:$M,"&gt;0.5") +COUNTIFS(Sta!$B:$B,$A370,Sta!$O:$O,"&gt;0.5"))/$D370</f>
        <v>1</v>
      </c>
      <c r="L370" s="7" t="e">
        <f>COUNTIFS(Sta!$A:$A,$A370,Sta!$M:$M,"&gt;0.5")/$B370</f>
        <v>#DIV/0!</v>
      </c>
      <c r="M370" s="7">
        <f>COUNTIFS(Sta!$B:$B,$A370,Sta!$O:$O,"&gt;0.5")/$C370</f>
        <v>1</v>
      </c>
      <c r="N370" s="12">
        <f>(COUNTIFS(Sta!$A:$A,$A370,Sta!$M:$M,"&gt;1.5") +COUNTIFS(Sta!$B:$B,$A370,Sta!$O:$O,"&gt;1.5"))/$D370</f>
        <v>0</v>
      </c>
      <c r="O370" s="7" t="e">
        <f>COUNTIFS(Sta!$A:$A,$A370,Sta!$M:$M,"&gt;1.5")/$B370</f>
        <v>#DIV/0!</v>
      </c>
      <c r="P370" s="7">
        <f>COUNTIFS(Sta!$B:$B,$A370,Sta!$O:$O,"&gt;1.5")/$C370</f>
        <v>0</v>
      </c>
      <c r="Q370" s="12">
        <f>(COUNTIFS(Sta!$A:$A,$A370,Sta!$N:$N,"&gt;0.5") +COUNTIFS(Sta!$B:$B,$A370,Sta!$P:$P,"&gt;0.5"))/$D370</f>
        <v>0</v>
      </c>
      <c r="R370" s="7" t="e">
        <f>COUNTIFS(Sta!$A:$A,$A370,Sta!$N:$N,"&gt;0.5")/$B370</f>
        <v>#DIV/0!</v>
      </c>
      <c r="S370" s="7">
        <f>COUNTIFS(Sta!$B:$B,$A370,Sta!$P:$P,"&gt;0.5")/$C370</f>
        <v>0</v>
      </c>
      <c r="T370" s="12">
        <f>(COUNTIFS(Sta!$A:$A,$A370,Sta!$N:$N,"&gt;1.5") +COUNTIFS(Sta!$B:$B,$A370,Sta!$P:$P,"&gt;1.5"))/$D370</f>
        <v>0</v>
      </c>
      <c r="U370" s="7" t="e">
        <f>COUNTIFS(Sta!$A:$A,$A370,Sta!$N:$N,"&gt;1.5")/$B370</f>
        <v>#DIV/0!</v>
      </c>
      <c r="V370" s="7">
        <f>COUNTIFS(Sta!$B:$B,$A370,Sta!$P:$P,"&gt;1.5")/$C370</f>
        <v>0</v>
      </c>
    </row>
    <row r="371" spans="1:22" x14ac:dyDescent="0.3">
      <c r="A371" t="s">
        <v>179</v>
      </c>
      <c r="B371" s="9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2">
        <f>(COUNTIFS(Sta!$A:$A,$A371,Sta!$Q:$Q,"&gt;0.5") +COUNTIFS(Sta!$B:$B,$A371,Sta!$Q:$Q,"&gt;0.5"))/$D371</f>
        <v>0.5</v>
      </c>
      <c r="F371" s="7">
        <f>COUNTIFS(Sta!$A:$A,$A371,Sta!$Q:$Q,"&gt;0.5")/$B371</f>
        <v>0</v>
      </c>
      <c r="G371" s="7">
        <f>COUNTIFS(Sta!$B:$B,$A371,Sta!$Q:$Q,"&gt;0.5")/$C371</f>
        <v>1</v>
      </c>
      <c r="H371" s="12">
        <f>(COUNTIFS(Sta!$A:$A,$A371,Sta!$Q:$Q,"&gt;1.5") +COUNTIFS(Sta!$B:$B,$A371,Sta!$Q:$Q,"&gt;1.5"))/$D371</f>
        <v>0.5</v>
      </c>
      <c r="I371" s="7">
        <f>COUNTIFS(Sta!$A:$A,$A371,Sta!$Q:$Q,"&gt;1.5")/$B371</f>
        <v>0</v>
      </c>
      <c r="J371" s="7">
        <f>COUNTIFS(Sta!$B:$B,$A371,Sta!$Q:$Q,"&gt;1.5")/$C371</f>
        <v>1</v>
      </c>
      <c r="K371" s="12">
        <f>(COUNTIFS(Sta!$A:$A,$A371,Sta!$M:$M,"&gt;0.5") +COUNTIFS(Sta!$B:$B,$A371,Sta!$O:$O,"&gt;0.5"))/$D371</f>
        <v>0.5</v>
      </c>
      <c r="L371" s="7">
        <f>COUNTIFS(Sta!$A:$A,$A371,Sta!$M:$M,"&gt;0.5")/$B371</f>
        <v>0</v>
      </c>
      <c r="M371" s="7">
        <f>COUNTIFS(Sta!$B:$B,$A371,Sta!$O:$O,"&gt;0.5")/$C371</f>
        <v>1</v>
      </c>
      <c r="N371" s="12">
        <f>(COUNTIFS(Sta!$A:$A,$A371,Sta!$M:$M,"&gt;1.5") +COUNTIFS(Sta!$B:$B,$A371,Sta!$O:$O,"&gt;1.5"))/$D371</f>
        <v>0</v>
      </c>
      <c r="O371" s="7">
        <f>COUNTIFS(Sta!$A:$A,$A371,Sta!$M:$M,"&gt;1.5")/$B371</f>
        <v>0</v>
      </c>
      <c r="P371" s="7">
        <f>COUNTIFS(Sta!$B:$B,$A371,Sta!$O:$O,"&gt;1.5")/$C371</f>
        <v>0</v>
      </c>
      <c r="Q371" s="12">
        <f>(COUNTIFS(Sta!$A:$A,$A371,Sta!$N:$N,"&gt;0.5") +COUNTIFS(Sta!$B:$B,$A371,Sta!$P:$P,"&gt;0.5"))/$D371</f>
        <v>0.5</v>
      </c>
      <c r="R371" s="7">
        <f>COUNTIFS(Sta!$A:$A,$A371,Sta!$N:$N,"&gt;0.5")/$B371</f>
        <v>0</v>
      </c>
      <c r="S371" s="7">
        <f>COUNTIFS(Sta!$B:$B,$A371,Sta!$P:$P,"&gt;0.5")/$C371</f>
        <v>1</v>
      </c>
      <c r="T371" s="12">
        <f>(COUNTIFS(Sta!$A:$A,$A371,Sta!$N:$N,"&gt;1.5") +COUNTIFS(Sta!$B:$B,$A371,Sta!$P:$P,"&gt;1.5"))/$D371</f>
        <v>0</v>
      </c>
      <c r="U371" s="7">
        <f>COUNTIFS(Sta!$A:$A,$A371,Sta!$N:$N,"&gt;1.5")/$B371</f>
        <v>0</v>
      </c>
      <c r="V371" s="7">
        <f>COUNTIFS(Sta!$B:$B,$A371,Sta!$P:$P,"&gt;1.5")/$C371</f>
        <v>0</v>
      </c>
    </row>
    <row r="372" spans="1:22" x14ac:dyDescent="0.3">
      <c r="A372" t="s">
        <v>411</v>
      </c>
      <c r="B372" s="9">
        <f>COUNTIF(Sta!A:A,A372)</f>
        <v>0</v>
      </c>
      <c r="C372" s="4">
        <f>COUNTIF(Sta!B:B,A372)</f>
        <v>0</v>
      </c>
      <c r="D372" s="4">
        <f t="shared" si="11"/>
        <v>0</v>
      </c>
      <c r="E372" s="12" t="e">
        <f>(COUNTIFS(Sta!$A:$A,$A372,Sta!$Q:$Q,"&gt;0.5") +COUNTIFS(Sta!$B:$B,$A372,Sta!$Q:$Q,"&gt;0.5"))/$D372</f>
        <v>#DIV/0!</v>
      </c>
      <c r="F372" s="7" t="e">
        <f>COUNTIFS(Sta!$A:$A,$A372,Sta!$Q:$Q,"&gt;0.5")/$B372</f>
        <v>#DIV/0!</v>
      </c>
      <c r="G372" s="7" t="e">
        <f>COUNTIFS(Sta!$B:$B,$A372,Sta!$Q:$Q,"&gt;0.5")/$C372</f>
        <v>#DIV/0!</v>
      </c>
      <c r="H372" s="12" t="e">
        <f>(COUNTIFS(Sta!$A:$A,$A372,Sta!$Q:$Q,"&gt;1.5") +COUNTIFS(Sta!$B:$B,$A372,Sta!$Q:$Q,"&gt;1.5"))/$D372</f>
        <v>#DIV/0!</v>
      </c>
      <c r="I372" s="7" t="e">
        <f>COUNTIFS(Sta!$A:$A,$A372,Sta!$Q:$Q,"&gt;1.5")/$B372</f>
        <v>#DIV/0!</v>
      </c>
      <c r="J372" s="7" t="e">
        <f>COUNTIFS(Sta!$B:$B,$A372,Sta!$Q:$Q,"&gt;1.5")/$C372</f>
        <v>#DIV/0!</v>
      </c>
      <c r="K372" s="12" t="e">
        <f>(COUNTIFS(Sta!$A:$A,$A372,Sta!$M:$M,"&gt;0.5") +COUNTIFS(Sta!$B:$B,$A372,Sta!$O:$O,"&gt;0.5"))/$D372</f>
        <v>#DIV/0!</v>
      </c>
      <c r="L372" s="7" t="e">
        <f>COUNTIFS(Sta!$A:$A,$A372,Sta!$M:$M,"&gt;0.5")/$B372</f>
        <v>#DIV/0!</v>
      </c>
      <c r="M372" s="7" t="e">
        <f>COUNTIFS(Sta!$B:$B,$A372,Sta!$O:$O,"&gt;0.5")/$C372</f>
        <v>#DIV/0!</v>
      </c>
      <c r="N372" s="12" t="e">
        <f>(COUNTIFS(Sta!$A:$A,$A372,Sta!$M:$M,"&gt;1.5") +COUNTIFS(Sta!$B:$B,$A372,Sta!$O:$O,"&gt;1.5"))/$D372</f>
        <v>#DIV/0!</v>
      </c>
      <c r="O372" s="7" t="e">
        <f>COUNTIFS(Sta!$A:$A,$A372,Sta!$M:$M,"&gt;1.5")/$B372</f>
        <v>#DIV/0!</v>
      </c>
      <c r="P372" s="7" t="e">
        <f>COUNTIFS(Sta!$B:$B,$A372,Sta!$O:$O,"&gt;1.5")/$C372</f>
        <v>#DIV/0!</v>
      </c>
      <c r="Q372" s="12" t="e">
        <f>(COUNTIFS(Sta!$A:$A,$A372,Sta!$N:$N,"&gt;0.5") +COUNTIFS(Sta!$B:$B,$A372,Sta!$P:$P,"&gt;0.5"))/$D372</f>
        <v>#DIV/0!</v>
      </c>
      <c r="R372" s="7" t="e">
        <f>COUNTIFS(Sta!$A:$A,$A372,Sta!$N:$N,"&gt;0.5")/$B372</f>
        <v>#DIV/0!</v>
      </c>
      <c r="S372" s="7" t="e">
        <f>COUNTIFS(Sta!$B:$B,$A372,Sta!$P:$P,"&gt;0.5")/$C372</f>
        <v>#DIV/0!</v>
      </c>
      <c r="T372" s="12" t="e">
        <f>(COUNTIFS(Sta!$A:$A,$A372,Sta!$N:$N,"&gt;1.5") +COUNTIFS(Sta!$B:$B,$A372,Sta!$P:$P,"&gt;1.5"))/$D372</f>
        <v>#DIV/0!</v>
      </c>
      <c r="U372" s="7" t="e">
        <f>COUNTIFS(Sta!$A:$A,$A372,Sta!$N:$N,"&gt;1.5")/$B372</f>
        <v>#DIV/0!</v>
      </c>
      <c r="V372" s="7" t="e">
        <f>COUNTIFS(Sta!$B:$B,$A372,Sta!$P:$P,"&gt;1.5")/$C372</f>
        <v>#DIV/0!</v>
      </c>
    </row>
    <row r="373" spans="1:22" x14ac:dyDescent="0.3">
      <c r="A373" t="s">
        <v>248</v>
      </c>
      <c r="B373" s="9">
        <f>COUNTIF(Sta!A:A,A373)</f>
        <v>1</v>
      </c>
      <c r="C373" s="4">
        <f>COUNTIF(Sta!B:B,A373)</f>
        <v>1</v>
      </c>
      <c r="D373" s="4">
        <f t="shared" si="11"/>
        <v>2</v>
      </c>
      <c r="E373" s="12">
        <f>(COUNTIFS(Sta!$A:$A,$A373,Sta!$Q:$Q,"&gt;0.5") +COUNTIFS(Sta!$B:$B,$A373,Sta!$Q:$Q,"&gt;0.5"))/$D373</f>
        <v>1</v>
      </c>
      <c r="F373" s="7">
        <f>COUNTIFS(Sta!$A:$A,$A373,Sta!$Q:$Q,"&gt;0.5")/$B373</f>
        <v>1</v>
      </c>
      <c r="G373" s="7">
        <f>COUNTIFS(Sta!$B:$B,$A373,Sta!$Q:$Q,"&gt;0.5")/$C373</f>
        <v>1</v>
      </c>
      <c r="H373" s="12">
        <f>(COUNTIFS(Sta!$A:$A,$A373,Sta!$Q:$Q,"&gt;1.5") +COUNTIFS(Sta!$B:$B,$A373,Sta!$Q:$Q,"&gt;1.5"))/$D373</f>
        <v>0.5</v>
      </c>
      <c r="I373" s="7">
        <f>COUNTIFS(Sta!$A:$A,$A373,Sta!$Q:$Q,"&gt;1.5")/$B373</f>
        <v>1</v>
      </c>
      <c r="J373" s="7">
        <f>COUNTIFS(Sta!$B:$B,$A373,Sta!$Q:$Q,"&gt;1.5")/$C373</f>
        <v>0</v>
      </c>
      <c r="K373" s="12">
        <f>(COUNTIFS(Sta!$A:$A,$A373,Sta!$M:$M,"&gt;0.5") +COUNTIFS(Sta!$B:$B,$A373,Sta!$O:$O,"&gt;0.5"))/$D373</f>
        <v>0.5</v>
      </c>
      <c r="L373" s="7">
        <f>COUNTIFS(Sta!$A:$A,$A373,Sta!$M:$M,"&gt;0.5")/$B373</f>
        <v>0</v>
      </c>
      <c r="M373" s="7">
        <f>COUNTIFS(Sta!$B:$B,$A373,Sta!$O:$O,"&gt;0.5")/$C373</f>
        <v>1</v>
      </c>
      <c r="N373" s="12">
        <f>(COUNTIFS(Sta!$A:$A,$A373,Sta!$M:$M,"&gt;1.5") +COUNTIFS(Sta!$B:$B,$A373,Sta!$O:$O,"&gt;1.5"))/$D373</f>
        <v>0</v>
      </c>
      <c r="O373" s="7">
        <f>COUNTIFS(Sta!$A:$A,$A373,Sta!$M:$M,"&gt;1.5")/$B373</f>
        <v>0</v>
      </c>
      <c r="P373" s="7">
        <f>COUNTIFS(Sta!$B:$B,$A373,Sta!$O:$O,"&gt;1.5")/$C373</f>
        <v>0</v>
      </c>
      <c r="Q373" s="12">
        <f>(COUNTIFS(Sta!$A:$A,$A373,Sta!$N:$N,"&gt;0.5") +COUNTIFS(Sta!$B:$B,$A373,Sta!$P:$P,"&gt;0.5"))/$D373</f>
        <v>0.5</v>
      </c>
      <c r="R373" s="7">
        <f>COUNTIFS(Sta!$A:$A,$A373,Sta!$N:$N,"&gt;0.5")/$B373</f>
        <v>1</v>
      </c>
      <c r="S373" s="7">
        <f>COUNTIFS(Sta!$B:$B,$A373,Sta!$P:$P,"&gt;0.5")/$C373</f>
        <v>0</v>
      </c>
      <c r="T373" s="12">
        <f>(COUNTIFS(Sta!$A:$A,$A373,Sta!$N:$N,"&gt;1.5") +COUNTIFS(Sta!$B:$B,$A373,Sta!$P:$P,"&gt;1.5"))/$D373</f>
        <v>0.5</v>
      </c>
      <c r="U373" s="7">
        <f>COUNTIFS(Sta!$A:$A,$A373,Sta!$N:$N,"&gt;1.5")/$B373</f>
        <v>1</v>
      </c>
      <c r="V373" s="7">
        <f>COUNTIFS(Sta!$B:$B,$A373,Sta!$P:$P,"&gt;1.5")/$C373</f>
        <v>0</v>
      </c>
    </row>
    <row r="374" spans="1:22" x14ac:dyDescent="0.3">
      <c r="A374" t="s">
        <v>520</v>
      </c>
      <c r="B374" s="9">
        <f>COUNTIF(Sta!A:A,A374)</f>
        <v>3</v>
      </c>
      <c r="C374" s="4">
        <f>COUNTIF(Sta!B:B,A374)</f>
        <v>2</v>
      </c>
      <c r="D374" s="4">
        <f t="shared" si="11"/>
        <v>5</v>
      </c>
      <c r="E374" s="12">
        <f>(COUNTIFS(Sta!$A:$A,$A374,Sta!$Q:$Q,"&gt;0.5") +COUNTIFS(Sta!$B:$B,$A374,Sta!$Q:$Q,"&gt;0.5"))/$D374</f>
        <v>1</v>
      </c>
      <c r="F374" s="7">
        <f>COUNTIFS(Sta!$A:$A,$A374,Sta!$Q:$Q,"&gt;0.5")/$B374</f>
        <v>1</v>
      </c>
      <c r="G374" s="7">
        <f>COUNTIFS(Sta!$B:$B,$A374,Sta!$Q:$Q,"&gt;0.5")/$C374</f>
        <v>1</v>
      </c>
      <c r="H374" s="12">
        <f>(COUNTIFS(Sta!$A:$A,$A374,Sta!$Q:$Q,"&gt;1.5") +COUNTIFS(Sta!$B:$B,$A374,Sta!$Q:$Q,"&gt;1.5"))/$D374</f>
        <v>0.6</v>
      </c>
      <c r="I374" s="7">
        <f>COUNTIFS(Sta!$A:$A,$A374,Sta!$Q:$Q,"&gt;1.5")/$B374</f>
        <v>0.66666666666666663</v>
      </c>
      <c r="J374" s="7">
        <f>COUNTIFS(Sta!$B:$B,$A374,Sta!$Q:$Q,"&gt;1.5")/$C374</f>
        <v>0.5</v>
      </c>
      <c r="K374" s="12">
        <f>(COUNTIFS(Sta!$A:$A,$A374,Sta!$M:$M,"&gt;0.5") +COUNTIFS(Sta!$B:$B,$A374,Sta!$O:$O,"&gt;0.5"))/$D374</f>
        <v>0.8</v>
      </c>
      <c r="L374" s="7">
        <f>COUNTIFS(Sta!$A:$A,$A374,Sta!$M:$M,"&gt;0.5")/$B374</f>
        <v>0.66666666666666663</v>
      </c>
      <c r="M374" s="7">
        <f>COUNTIFS(Sta!$B:$B,$A374,Sta!$O:$O,"&gt;0.5")/$C374</f>
        <v>1</v>
      </c>
      <c r="N374" s="12">
        <f>(COUNTIFS(Sta!$A:$A,$A374,Sta!$M:$M,"&gt;1.5") +COUNTIFS(Sta!$B:$B,$A374,Sta!$O:$O,"&gt;1.5"))/$D374</f>
        <v>0.2</v>
      </c>
      <c r="O374" s="7">
        <f>COUNTIFS(Sta!$A:$A,$A374,Sta!$M:$M,"&gt;1.5")/$B374</f>
        <v>0.33333333333333331</v>
      </c>
      <c r="P374" s="7">
        <f>COUNTIFS(Sta!$B:$B,$A374,Sta!$O:$O,"&gt;1.5")/$C374</f>
        <v>0</v>
      </c>
      <c r="Q374" s="12">
        <f>(COUNTIFS(Sta!$A:$A,$A374,Sta!$N:$N,"&gt;0.5") +COUNTIFS(Sta!$B:$B,$A374,Sta!$P:$P,"&gt;0.5"))/$D374</f>
        <v>0.4</v>
      </c>
      <c r="R374" s="7">
        <f>COUNTIFS(Sta!$A:$A,$A374,Sta!$N:$N,"&gt;0.5")/$B374</f>
        <v>0.33333333333333331</v>
      </c>
      <c r="S374" s="7">
        <f>COUNTIFS(Sta!$B:$B,$A374,Sta!$P:$P,"&gt;0.5")/$C374</f>
        <v>0.5</v>
      </c>
      <c r="T374" s="12">
        <f>(COUNTIFS(Sta!$A:$A,$A374,Sta!$N:$N,"&gt;1.5") +COUNTIFS(Sta!$B:$B,$A374,Sta!$P:$P,"&gt;1.5"))/$D374</f>
        <v>0.4</v>
      </c>
      <c r="U374" s="7">
        <f>COUNTIFS(Sta!$A:$A,$A374,Sta!$N:$N,"&gt;1.5")/$B374</f>
        <v>0.33333333333333331</v>
      </c>
      <c r="V374" s="7">
        <f>COUNTIFS(Sta!$B:$B,$A374,Sta!$P:$P,"&gt;1.5")/$C374</f>
        <v>0.5</v>
      </c>
    </row>
    <row r="375" spans="1:22" x14ac:dyDescent="0.3">
      <c r="A375" t="s">
        <v>528</v>
      </c>
      <c r="B375" s="9">
        <f>COUNTIF(Sta!A:A,A375)</f>
        <v>9</v>
      </c>
      <c r="C375" s="4">
        <f>COUNTIF(Sta!B:B,A375)</f>
        <v>7</v>
      </c>
      <c r="D375" s="4">
        <f t="shared" si="11"/>
        <v>16</v>
      </c>
      <c r="E375" s="12">
        <f>(COUNTIFS(Sta!$A:$A,$A375,Sta!$Q:$Q,"&gt;0.5") +COUNTIFS(Sta!$B:$B,$A375,Sta!$Q:$Q,"&gt;0.5"))/$D375</f>
        <v>1</v>
      </c>
      <c r="F375" s="7">
        <f>COUNTIFS(Sta!$A:$A,$A375,Sta!$Q:$Q,"&gt;0.5")/$B375</f>
        <v>1</v>
      </c>
      <c r="G375" s="7">
        <f>COUNTIFS(Sta!$B:$B,$A375,Sta!$Q:$Q,"&gt;0.5")/$C375</f>
        <v>1</v>
      </c>
      <c r="H375" s="12">
        <f>(COUNTIFS(Sta!$A:$A,$A375,Sta!$Q:$Q,"&gt;1.5") +COUNTIFS(Sta!$B:$B,$A375,Sta!$Q:$Q,"&gt;1.5"))/$D375</f>
        <v>0.5625</v>
      </c>
      <c r="I375" s="7">
        <f>COUNTIFS(Sta!$A:$A,$A375,Sta!$Q:$Q,"&gt;1.5")/$B375</f>
        <v>0.55555555555555558</v>
      </c>
      <c r="J375" s="7">
        <f>COUNTIFS(Sta!$B:$B,$A375,Sta!$Q:$Q,"&gt;1.5")/$C375</f>
        <v>0.5714285714285714</v>
      </c>
      <c r="K375" s="12">
        <f>(COUNTIFS(Sta!$A:$A,$A375,Sta!$M:$M,"&gt;0.5") +COUNTIFS(Sta!$B:$B,$A375,Sta!$O:$O,"&gt;0.5"))/$D375</f>
        <v>0.75</v>
      </c>
      <c r="L375" s="7">
        <f>COUNTIFS(Sta!$A:$A,$A375,Sta!$M:$M,"&gt;0.5")/$B375</f>
        <v>1</v>
      </c>
      <c r="M375" s="7">
        <f>COUNTIFS(Sta!$B:$B,$A375,Sta!$O:$O,"&gt;0.5")/$C375</f>
        <v>0.42857142857142855</v>
      </c>
      <c r="N375" s="12">
        <f>(COUNTIFS(Sta!$A:$A,$A375,Sta!$M:$M,"&gt;1.5") +COUNTIFS(Sta!$B:$B,$A375,Sta!$O:$O,"&gt;1.5"))/$D375</f>
        <v>0.375</v>
      </c>
      <c r="O375" s="7">
        <f>COUNTIFS(Sta!$A:$A,$A375,Sta!$M:$M,"&gt;1.5")/$B375</f>
        <v>0.44444444444444442</v>
      </c>
      <c r="P375" s="7">
        <f>COUNTIFS(Sta!$B:$B,$A375,Sta!$O:$O,"&gt;1.5")/$C375</f>
        <v>0.2857142857142857</v>
      </c>
      <c r="Q375" s="12">
        <f>(COUNTIFS(Sta!$A:$A,$A375,Sta!$N:$N,"&gt;0.5") +COUNTIFS(Sta!$B:$B,$A375,Sta!$P:$P,"&gt;0.5"))/$D375</f>
        <v>0.5</v>
      </c>
      <c r="R375" s="7">
        <f>COUNTIFS(Sta!$A:$A,$A375,Sta!$N:$N,"&gt;0.5")/$B375</f>
        <v>0.44444444444444442</v>
      </c>
      <c r="S375" s="7">
        <f>COUNTIFS(Sta!$B:$B,$A375,Sta!$P:$P,"&gt;0.5")/$C375</f>
        <v>0.5714285714285714</v>
      </c>
      <c r="T375" s="12">
        <f>(COUNTIFS(Sta!$A:$A,$A375,Sta!$N:$N,"&gt;1.5") +COUNTIFS(Sta!$B:$B,$A375,Sta!$P:$P,"&gt;1.5"))/$D375</f>
        <v>0.125</v>
      </c>
      <c r="U375" s="7">
        <f>COUNTIFS(Sta!$A:$A,$A375,Sta!$N:$N,"&gt;1.5")/$B375</f>
        <v>0</v>
      </c>
      <c r="V375" s="7">
        <f>COUNTIFS(Sta!$B:$B,$A375,Sta!$P:$P,"&gt;1.5")/$C375</f>
        <v>0.2857142857142857</v>
      </c>
    </row>
    <row r="376" spans="1:22" x14ac:dyDescent="0.3">
      <c r="A376" t="s">
        <v>461</v>
      </c>
      <c r="B376" s="9">
        <f>COUNTIF(Sta!A:A,A376)</f>
        <v>11</v>
      </c>
      <c r="C376" s="4">
        <f>COUNTIF(Sta!B:B,A376)</f>
        <v>11</v>
      </c>
      <c r="D376" s="4">
        <f t="shared" si="11"/>
        <v>22</v>
      </c>
      <c r="E376" s="12">
        <f>(COUNTIFS(Sta!$A:$A,$A376,Sta!$Q:$Q,"&gt;0.5") +COUNTIFS(Sta!$B:$B,$A376,Sta!$Q:$Q,"&gt;0.5"))/$D376</f>
        <v>0.90909090909090906</v>
      </c>
      <c r="F376" s="7">
        <f>COUNTIFS(Sta!$A:$A,$A376,Sta!$Q:$Q,"&gt;0.5")/$B376</f>
        <v>0.90909090909090906</v>
      </c>
      <c r="G376" s="7">
        <f>COUNTIFS(Sta!$B:$B,$A376,Sta!$Q:$Q,"&gt;0.5")/$C376</f>
        <v>0.90909090909090906</v>
      </c>
      <c r="H376" s="12">
        <f>(COUNTIFS(Sta!$A:$A,$A376,Sta!$Q:$Q,"&gt;1.5") +COUNTIFS(Sta!$B:$B,$A376,Sta!$Q:$Q,"&gt;1.5"))/$D376</f>
        <v>0.36363636363636365</v>
      </c>
      <c r="I376" s="7">
        <f>COUNTIFS(Sta!$A:$A,$A376,Sta!$Q:$Q,"&gt;1.5")/$B376</f>
        <v>0.36363636363636365</v>
      </c>
      <c r="J376" s="7">
        <f>COUNTIFS(Sta!$B:$B,$A376,Sta!$Q:$Q,"&gt;1.5")/$C376</f>
        <v>0.36363636363636365</v>
      </c>
      <c r="K376" s="12">
        <f>(COUNTIFS(Sta!$A:$A,$A376,Sta!$M:$M,"&gt;0.5") +COUNTIFS(Sta!$B:$B,$A376,Sta!$O:$O,"&gt;0.5"))/$D376</f>
        <v>0.63636363636363635</v>
      </c>
      <c r="L376" s="7">
        <f>COUNTIFS(Sta!$A:$A,$A376,Sta!$M:$M,"&gt;0.5")/$B376</f>
        <v>0.63636363636363635</v>
      </c>
      <c r="M376" s="7">
        <f>COUNTIFS(Sta!$B:$B,$A376,Sta!$O:$O,"&gt;0.5")/$C376</f>
        <v>0.63636363636363635</v>
      </c>
      <c r="N376" s="12">
        <f>(COUNTIFS(Sta!$A:$A,$A376,Sta!$M:$M,"&gt;1.5") +COUNTIFS(Sta!$B:$B,$A376,Sta!$O:$O,"&gt;1.5"))/$D376</f>
        <v>0.22727272727272727</v>
      </c>
      <c r="O376" s="7">
        <f>COUNTIFS(Sta!$A:$A,$A376,Sta!$M:$M,"&gt;1.5")/$B376</f>
        <v>0.36363636363636365</v>
      </c>
      <c r="P376" s="7">
        <f>COUNTIFS(Sta!$B:$B,$A376,Sta!$O:$O,"&gt;1.5")/$C376</f>
        <v>9.0909090909090912E-2</v>
      </c>
      <c r="Q376" s="12">
        <f>(COUNTIFS(Sta!$A:$A,$A376,Sta!$N:$N,"&gt;0.5") +COUNTIFS(Sta!$B:$B,$A376,Sta!$P:$P,"&gt;0.5"))/$D376</f>
        <v>0.45454545454545453</v>
      </c>
      <c r="R376" s="7">
        <f>COUNTIFS(Sta!$A:$A,$A376,Sta!$N:$N,"&gt;0.5")/$B376</f>
        <v>0.27272727272727271</v>
      </c>
      <c r="S376" s="7">
        <f>COUNTIFS(Sta!$B:$B,$A376,Sta!$P:$P,"&gt;0.5")/$C376</f>
        <v>0.63636363636363635</v>
      </c>
      <c r="T376" s="12">
        <f>(COUNTIFS(Sta!$A:$A,$A376,Sta!$N:$N,"&gt;1.5") +COUNTIFS(Sta!$B:$B,$A376,Sta!$P:$P,"&gt;1.5"))/$D376</f>
        <v>9.0909090909090912E-2</v>
      </c>
      <c r="U376" s="7">
        <f>COUNTIFS(Sta!$A:$A,$A376,Sta!$N:$N,"&gt;1.5")/$B376</f>
        <v>0</v>
      </c>
      <c r="V376" s="7">
        <f>COUNTIFS(Sta!$B:$B,$A376,Sta!$P:$P,"&gt;1.5")/$C376</f>
        <v>0.18181818181818182</v>
      </c>
    </row>
    <row r="377" spans="1:22" x14ac:dyDescent="0.3">
      <c r="A377" t="s">
        <v>228</v>
      </c>
      <c r="B377" s="9">
        <f>COUNTIF(Sta!A:A,A377)</f>
        <v>1</v>
      </c>
      <c r="C377" s="4">
        <f>COUNTIF(Sta!B:B,A377)</f>
        <v>1</v>
      </c>
      <c r="D377" s="4">
        <f t="shared" si="11"/>
        <v>2</v>
      </c>
      <c r="E377" s="12">
        <f>(COUNTIFS(Sta!$A:$A,$A377,Sta!$Q:$Q,"&gt;0.5") +COUNTIFS(Sta!$B:$B,$A377,Sta!$Q:$Q,"&gt;0.5"))/$D377</f>
        <v>0.5</v>
      </c>
      <c r="F377" s="7">
        <f>COUNTIFS(Sta!$A:$A,$A377,Sta!$Q:$Q,"&gt;0.5")/$B377</f>
        <v>0</v>
      </c>
      <c r="G377" s="7">
        <f>COUNTIFS(Sta!$B:$B,$A377,Sta!$Q:$Q,"&gt;0.5")/$C377</f>
        <v>1</v>
      </c>
      <c r="H377" s="12">
        <f>(COUNTIFS(Sta!$A:$A,$A377,Sta!$Q:$Q,"&gt;1.5") +COUNTIFS(Sta!$B:$B,$A377,Sta!$Q:$Q,"&gt;1.5"))/$D377</f>
        <v>0</v>
      </c>
      <c r="I377" s="7">
        <f>COUNTIFS(Sta!$A:$A,$A377,Sta!$Q:$Q,"&gt;1.5")/$B377</f>
        <v>0</v>
      </c>
      <c r="J377" s="7">
        <f>COUNTIFS(Sta!$B:$B,$A377,Sta!$Q:$Q,"&gt;1.5")/$C377</f>
        <v>0</v>
      </c>
      <c r="K377" s="12">
        <f>(COUNTIFS(Sta!$A:$A,$A377,Sta!$M:$M,"&gt;0.5") +COUNTIFS(Sta!$B:$B,$A377,Sta!$O:$O,"&gt;0.5"))/$D377</f>
        <v>0</v>
      </c>
      <c r="L377" s="7">
        <f>COUNTIFS(Sta!$A:$A,$A377,Sta!$M:$M,"&gt;0.5")/$B377</f>
        <v>0</v>
      </c>
      <c r="M377" s="7">
        <f>COUNTIFS(Sta!$B:$B,$A377,Sta!$O:$O,"&gt;0.5")/$C377</f>
        <v>0</v>
      </c>
      <c r="N377" s="12">
        <f>(COUNTIFS(Sta!$A:$A,$A377,Sta!$M:$M,"&gt;1.5") +COUNTIFS(Sta!$B:$B,$A377,Sta!$O:$O,"&gt;1.5"))/$D377</f>
        <v>0</v>
      </c>
      <c r="O377" s="7">
        <f>COUNTIFS(Sta!$A:$A,$A377,Sta!$M:$M,"&gt;1.5")/$B377</f>
        <v>0</v>
      </c>
      <c r="P377" s="7">
        <f>COUNTIFS(Sta!$B:$B,$A377,Sta!$O:$O,"&gt;1.5")/$C377</f>
        <v>0</v>
      </c>
      <c r="Q377" s="12">
        <f>(COUNTIFS(Sta!$A:$A,$A377,Sta!$N:$N,"&gt;0.5") +COUNTIFS(Sta!$B:$B,$A377,Sta!$P:$P,"&gt;0.5"))/$D377</f>
        <v>0.5</v>
      </c>
      <c r="R377" s="7">
        <f>COUNTIFS(Sta!$A:$A,$A377,Sta!$N:$N,"&gt;0.5")/$B377</f>
        <v>0</v>
      </c>
      <c r="S377" s="7">
        <f>COUNTIFS(Sta!$B:$B,$A377,Sta!$P:$P,"&gt;0.5")/$C377</f>
        <v>1</v>
      </c>
      <c r="T377" s="12">
        <f>(COUNTIFS(Sta!$A:$A,$A377,Sta!$N:$N,"&gt;1.5") +COUNTIFS(Sta!$B:$B,$A377,Sta!$P:$P,"&gt;1.5"))/$D377</f>
        <v>0</v>
      </c>
      <c r="U377" s="7">
        <f>COUNTIFS(Sta!$A:$A,$A377,Sta!$N:$N,"&gt;1.5")/$B377</f>
        <v>0</v>
      </c>
      <c r="V377" s="7">
        <f>COUNTIFS(Sta!$B:$B,$A377,Sta!$P:$P,"&gt;1.5")/$C377</f>
        <v>0</v>
      </c>
    </row>
    <row r="378" spans="1:22" x14ac:dyDescent="0.3">
      <c r="A378" t="s">
        <v>287</v>
      </c>
      <c r="B378" s="9">
        <f>COUNTIF(Sta!A:A,A378)</f>
        <v>0</v>
      </c>
      <c r="C378" s="4">
        <f>COUNTIF(Sta!B:B,A378)</f>
        <v>1</v>
      </c>
      <c r="D378" s="4">
        <f t="shared" si="11"/>
        <v>1</v>
      </c>
      <c r="E378" s="12">
        <f>(COUNTIFS(Sta!$A:$A,$A378,Sta!$Q:$Q,"&gt;0.5") +COUNTIFS(Sta!$B:$B,$A378,Sta!$Q:$Q,"&gt;0.5"))/$D378</f>
        <v>1</v>
      </c>
      <c r="F378" s="7" t="e">
        <f>COUNTIFS(Sta!$A:$A,$A378,Sta!$Q:$Q,"&gt;0.5")/$B378</f>
        <v>#DIV/0!</v>
      </c>
      <c r="G378" s="7">
        <f>COUNTIFS(Sta!$B:$B,$A378,Sta!$Q:$Q,"&gt;0.5")/$C378</f>
        <v>1</v>
      </c>
      <c r="H378" s="12">
        <f>(COUNTIFS(Sta!$A:$A,$A378,Sta!$Q:$Q,"&gt;1.5") +COUNTIFS(Sta!$B:$B,$A378,Sta!$Q:$Q,"&gt;1.5"))/$D378</f>
        <v>0</v>
      </c>
      <c r="I378" s="7" t="e">
        <f>COUNTIFS(Sta!$A:$A,$A378,Sta!$Q:$Q,"&gt;1.5")/$B378</f>
        <v>#DIV/0!</v>
      </c>
      <c r="J378" s="7">
        <f>COUNTIFS(Sta!$B:$B,$A378,Sta!$Q:$Q,"&gt;1.5")/$C378</f>
        <v>0</v>
      </c>
      <c r="K378" s="12">
        <f>(COUNTIFS(Sta!$A:$A,$A378,Sta!$M:$M,"&gt;0.5") +COUNTIFS(Sta!$B:$B,$A378,Sta!$O:$O,"&gt;0.5"))/$D378</f>
        <v>1</v>
      </c>
      <c r="L378" s="7" t="e">
        <f>COUNTIFS(Sta!$A:$A,$A378,Sta!$M:$M,"&gt;0.5")/$B378</f>
        <v>#DIV/0!</v>
      </c>
      <c r="M378" s="7">
        <f>COUNTIFS(Sta!$B:$B,$A378,Sta!$O:$O,"&gt;0.5")/$C378</f>
        <v>1</v>
      </c>
      <c r="N378" s="12">
        <f>(COUNTIFS(Sta!$A:$A,$A378,Sta!$M:$M,"&gt;1.5") +COUNTIFS(Sta!$B:$B,$A378,Sta!$O:$O,"&gt;1.5"))/$D378</f>
        <v>0</v>
      </c>
      <c r="O378" s="7" t="e">
        <f>COUNTIFS(Sta!$A:$A,$A378,Sta!$M:$M,"&gt;1.5")/$B378</f>
        <v>#DIV/0!</v>
      </c>
      <c r="P378" s="7">
        <f>COUNTIFS(Sta!$B:$B,$A378,Sta!$O:$O,"&gt;1.5")/$C378</f>
        <v>0</v>
      </c>
      <c r="Q378" s="12">
        <f>(COUNTIFS(Sta!$A:$A,$A378,Sta!$N:$N,"&gt;0.5") +COUNTIFS(Sta!$B:$B,$A378,Sta!$P:$P,"&gt;0.5"))/$D378</f>
        <v>0</v>
      </c>
      <c r="R378" s="7" t="e">
        <f>COUNTIFS(Sta!$A:$A,$A378,Sta!$N:$N,"&gt;0.5")/$B378</f>
        <v>#DIV/0!</v>
      </c>
      <c r="S378" s="7">
        <f>COUNTIFS(Sta!$B:$B,$A378,Sta!$P:$P,"&gt;0.5")/$C378</f>
        <v>0</v>
      </c>
      <c r="T378" s="12">
        <f>(COUNTIFS(Sta!$A:$A,$A378,Sta!$N:$N,"&gt;1.5") +COUNTIFS(Sta!$B:$B,$A378,Sta!$P:$P,"&gt;1.5"))/$D378</f>
        <v>0</v>
      </c>
      <c r="U378" s="7" t="e">
        <f>COUNTIFS(Sta!$A:$A,$A378,Sta!$N:$N,"&gt;1.5")/$B378</f>
        <v>#DIV/0!</v>
      </c>
      <c r="V378" s="7">
        <f>COUNTIFS(Sta!$B:$B,$A378,Sta!$P:$P,"&gt;1.5")/$C378</f>
        <v>0</v>
      </c>
    </row>
    <row r="379" spans="1:22" x14ac:dyDescent="0.3">
      <c r="A379" t="s">
        <v>316</v>
      </c>
      <c r="B379" s="9">
        <f>COUNTIF(Sta!A:A,A379)</f>
        <v>1</v>
      </c>
      <c r="C379" s="4">
        <f>COUNTIF(Sta!B:B,A379)</f>
        <v>0</v>
      </c>
      <c r="D379" s="4">
        <f t="shared" si="11"/>
        <v>1</v>
      </c>
      <c r="E379" s="12">
        <f>(COUNTIFS(Sta!$A:$A,$A379,Sta!$Q:$Q,"&gt;0.5") +COUNTIFS(Sta!$B:$B,$A379,Sta!$Q:$Q,"&gt;0.5"))/$D379</f>
        <v>1</v>
      </c>
      <c r="F379" s="7">
        <f>COUNTIFS(Sta!$A:$A,$A379,Sta!$Q:$Q,"&gt;0.5")/$B379</f>
        <v>1</v>
      </c>
      <c r="G379" s="7" t="e">
        <f>COUNTIFS(Sta!$B:$B,$A379,Sta!$Q:$Q,"&gt;0.5")/$C379</f>
        <v>#DIV/0!</v>
      </c>
      <c r="H379" s="12">
        <f>(COUNTIFS(Sta!$A:$A,$A379,Sta!$Q:$Q,"&gt;1.5") +COUNTIFS(Sta!$B:$B,$A379,Sta!$Q:$Q,"&gt;1.5"))/$D379</f>
        <v>1</v>
      </c>
      <c r="I379" s="7">
        <f>COUNTIFS(Sta!$A:$A,$A379,Sta!$Q:$Q,"&gt;1.5")/$B379</f>
        <v>1</v>
      </c>
      <c r="J379" s="7" t="e">
        <f>COUNTIFS(Sta!$B:$B,$A379,Sta!$Q:$Q,"&gt;1.5")/$C379</f>
        <v>#DIV/0!</v>
      </c>
      <c r="K379" s="12">
        <f>(COUNTIFS(Sta!$A:$A,$A379,Sta!$M:$M,"&gt;0.5") +COUNTIFS(Sta!$B:$B,$A379,Sta!$O:$O,"&gt;0.5"))/$D379</f>
        <v>0</v>
      </c>
      <c r="L379" s="7">
        <f>COUNTIFS(Sta!$A:$A,$A379,Sta!$M:$M,"&gt;0.5")/$B379</f>
        <v>0</v>
      </c>
      <c r="M379" s="7" t="e">
        <f>COUNTIFS(Sta!$B:$B,$A379,Sta!$O:$O,"&gt;0.5")/$C379</f>
        <v>#DIV/0!</v>
      </c>
      <c r="N379" s="12">
        <f>(COUNTIFS(Sta!$A:$A,$A379,Sta!$M:$M,"&gt;1.5") +COUNTIFS(Sta!$B:$B,$A379,Sta!$O:$O,"&gt;1.5"))/$D379</f>
        <v>0</v>
      </c>
      <c r="O379" s="7">
        <f>COUNTIFS(Sta!$A:$A,$A379,Sta!$M:$M,"&gt;1.5")/$B379</f>
        <v>0</v>
      </c>
      <c r="P379" s="7" t="e">
        <f>COUNTIFS(Sta!$B:$B,$A379,Sta!$O:$O,"&gt;1.5")/$C379</f>
        <v>#DIV/0!</v>
      </c>
      <c r="Q379" s="12">
        <f>(COUNTIFS(Sta!$A:$A,$A379,Sta!$N:$N,"&gt;0.5") +COUNTIFS(Sta!$B:$B,$A379,Sta!$P:$P,"&gt;0.5"))/$D379</f>
        <v>1</v>
      </c>
      <c r="R379" s="7">
        <f>COUNTIFS(Sta!$A:$A,$A379,Sta!$N:$N,"&gt;0.5")/$B379</f>
        <v>1</v>
      </c>
      <c r="S379" s="7" t="e">
        <f>COUNTIFS(Sta!$B:$B,$A379,Sta!$P:$P,"&gt;0.5")/$C379</f>
        <v>#DIV/0!</v>
      </c>
      <c r="T379" s="12">
        <f>(COUNTIFS(Sta!$A:$A,$A379,Sta!$N:$N,"&gt;1.5") +COUNTIFS(Sta!$B:$B,$A379,Sta!$P:$P,"&gt;1.5"))/$D379</f>
        <v>1</v>
      </c>
      <c r="U379" s="7">
        <f>COUNTIFS(Sta!$A:$A,$A379,Sta!$N:$N,"&gt;1.5")/$B379</f>
        <v>1</v>
      </c>
      <c r="V379" s="7" t="e">
        <f>COUNTIFS(Sta!$B:$B,$A379,Sta!$P:$P,"&gt;1.5")/$C379</f>
        <v>#DIV/0!</v>
      </c>
    </row>
    <row r="380" spans="1:22" x14ac:dyDescent="0.3">
      <c r="A380" t="s">
        <v>613</v>
      </c>
      <c r="B380" s="9">
        <f>COUNTIF(Sta!A:A,A380)</f>
        <v>2</v>
      </c>
      <c r="C380" s="4">
        <f>COUNTIF(Sta!B:B,A380)</f>
        <v>2</v>
      </c>
      <c r="D380" s="4">
        <f t="shared" si="11"/>
        <v>4</v>
      </c>
      <c r="E380" s="12">
        <f>(COUNTIFS(Sta!$A:$A,$A380,Sta!$Q:$Q,"&gt;0.5") +COUNTIFS(Sta!$B:$B,$A380,Sta!$Q:$Q,"&gt;0.5"))/$D380</f>
        <v>0.75</v>
      </c>
      <c r="F380" s="7">
        <f>COUNTIFS(Sta!$A:$A,$A380,Sta!$Q:$Q,"&gt;0.5")/$B380</f>
        <v>1</v>
      </c>
      <c r="G380" s="7">
        <f>COUNTIFS(Sta!$B:$B,$A380,Sta!$Q:$Q,"&gt;0.5")/$C380</f>
        <v>0.5</v>
      </c>
      <c r="H380" s="12">
        <f>(COUNTIFS(Sta!$A:$A,$A380,Sta!$Q:$Q,"&gt;1.5") +COUNTIFS(Sta!$B:$B,$A380,Sta!$Q:$Q,"&gt;1.5"))/$D380</f>
        <v>0.25</v>
      </c>
      <c r="I380" s="7">
        <f>COUNTIFS(Sta!$A:$A,$A380,Sta!$Q:$Q,"&gt;1.5")/$B380</f>
        <v>0</v>
      </c>
      <c r="J380" s="7">
        <f>COUNTIFS(Sta!$B:$B,$A380,Sta!$Q:$Q,"&gt;1.5")/$C380</f>
        <v>0.5</v>
      </c>
      <c r="K380" s="12">
        <f>(COUNTIFS(Sta!$A:$A,$A380,Sta!$M:$M,"&gt;0.5") +COUNTIFS(Sta!$B:$B,$A380,Sta!$O:$O,"&gt;0.5"))/$D380</f>
        <v>0.25</v>
      </c>
      <c r="L380" s="7">
        <f>COUNTIFS(Sta!$A:$A,$A380,Sta!$M:$M,"&gt;0.5")/$B380</f>
        <v>0.5</v>
      </c>
      <c r="M380" s="7">
        <f>COUNTIFS(Sta!$B:$B,$A380,Sta!$O:$O,"&gt;0.5")/$C380</f>
        <v>0</v>
      </c>
      <c r="N380" s="12">
        <f>(COUNTIFS(Sta!$A:$A,$A380,Sta!$M:$M,"&gt;1.5") +COUNTIFS(Sta!$B:$B,$A380,Sta!$O:$O,"&gt;1.5"))/$D380</f>
        <v>0</v>
      </c>
      <c r="O380" s="7">
        <f>COUNTIFS(Sta!$A:$A,$A380,Sta!$M:$M,"&gt;1.5")/$B380</f>
        <v>0</v>
      </c>
      <c r="P380" s="7">
        <f>COUNTIFS(Sta!$B:$B,$A380,Sta!$O:$O,"&gt;1.5")/$C380</f>
        <v>0</v>
      </c>
      <c r="Q380" s="12">
        <f>(COUNTIFS(Sta!$A:$A,$A380,Sta!$N:$N,"&gt;0.5") +COUNTIFS(Sta!$B:$B,$A380,Sta!$P:$P,"&gt;0.5"))/$D380</f>
        <v>0.5</v>
      </c>
      <c r="R380" s="7">
        <f>COUNTIFS(Sta!$A:$A,$A380,Sta!$N:$N,"&gt;0.5")/$B380</f>
        <v>0.5</v>
      </c>
      <c r="S380" s="7">
        <f>COUNTIFS(Sta!$B:$B,$A380,Sta!$P:$P,"&gt;0.5")/$C380</f>
        <v>0.5</v>
      </c>
      <c r="T380" s="12">
        <f>(COUNTIFS(Sta!$A:$A,$A380,Sta!$N:$N,"&gt;1.5") +COUNTIFS(Sta!$B:$B,$A380,Sta!$P:$P,"&gt;1.5"))/$D380</f>
        <v>0.25</v>
      </c>
      <c r="U380" s="7">
        <f>COUNTIFS(Sta!$A:$A,$A380,Sta!$N:$N,"&gt;1.5")/$B380</f>
        <v>0</v>
      </c>
      <c r="V380" s="7">
        <f>COUNTIFS(Sta!$B:$B,$A380,Sta!$P:$P,"&gt;1.5")/$C380</f>
        <v>0.5</v>
      </c>
    </row>
    <row r="381" spans="1:22" x14ac:dyDescent="0.3">
      <c r="A381" t="s">
        <v>652</v>
      </c>
      <c r="B381" s="9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2">
        <f>(COUNTIFS(Sta!$A:$A,$A381,Sta!$Q:$Q,"&gt;0.5") +COUNTIFS(Sta!$B:$B,$A381,Sta!$Q:$Q,"&gt;0.5"))/$D381</f>
        <v>0.88888888888888884</v>
      </c>
      <c r="F381" s="7">
        <f>COUNTIFS(Sta!$A:$A,$A381,Sta!$Q:$Q,"&gt;0.5")/$B381</f>
        <v>0.88888888888888884</v>
      </c>
      <c r="G381" s="7">
        <f>COUNTIFS(Sta!$B:$B,$A381,Sta!$Q:$Q,"&gt;0.5")/$C381</f>
        <v>0.88888888888888884</v>
      </c>
      <c r="H381" s="12">
        <f>(COUNTIFS(Sta!$A:$A,$A381,Sta!$Q:$Q,"&gt;1.5") +COUNTIFS(Sta!$B:$B,$A381,Sta!$Q:$Q,"&gt;1.5"))/$D381</f>
        <v>0.61111111111111116</v>
      </c>
      <c r="I381" s="7">
        <f>COUNTIFS(Sta!$A:$A,$A381,Sta!$Q:$Q,"&gt;1.5")/$B381</f>
        <v>0.66666666666666663</v>
      </c>
      <c r="J381" s="7">
        <f>COUNTIFS(Sta!$B:$B,$A381,Sta!$Q:$Q,"&gt;1.5")/$C381</f>
        <v>0.55555555555555558</v>
      </c>
      <c r="K381" s="12">
        <f>(COUNTIFS(Sta!$A:$A,$A381,Sta!$M:$M,"&gt;0.5") +COUNTIFS(Sta!$B:$B,$A381,Sta!$O:$O,"&gt;0.5"))/$D381</f>
        <v>0.61111111111111116</v>
      </c>
      <c r="L381" s="7">
        <f>COUNTIFS(Sta!$A:$A,$A381,Sta!$M:$M,"&gt;0.5")/$B381</f>
        <v>0.66666666666666663</v>
      </c>
      <c r="M381" s="7">
        <f>COUNTIFS(Sta!$B:$B,$A381,Sta!$O:$O,"&gt;0.5")/$C381</f>
        <v>0.55555555555555558</v>
      </c>
      <c r="N381" s="12">
        <f>(COUNTIFS(Sta!$A:$A,$A381,Sta!$M:$M,"&gt;1.5") +COUNTIFS(Sta!$B:$B,$A381,Sta!$O:$O,"&gt;1.5"))/$D381</f>
        <v>0.27777777777777779</v>
      </c>
      <c r="O381" s="7">
        <f>COUNTIFS(Sta!$A:$A,$A381,Sta!$M:$M,"&gt;1.5")/$B381</f>
        <v>0.33333333333333331</v>
      </c>
      <c r="P381" s="7">
        <f>COUNTIFS(Sta!$B:$B,$A381,Sta!$O:$O,"&gt;1.5")/$C381</f>
        <v>0.22222222222222221</v>
      </c>
      <c r="Q381" s="12">
        <f>(COUNTIFS(Sta!$A:$A,$A381,Sta!$N:$N,"&gt;0.5") +COUNTIFS(Sta!$B:$B,$A381,Sta!$P:$P,"&gt;0.5"))/$D381</f>
        <v>0.77777777777777779</v>
      </c>
      <c r="R381" s="7">
        <f>COUNTIFS(Sta!$A:$A,$A381,Sta!$N:$N,"&gt;0.5")/$B381</f>
        <v>0.77777777777777779</v>
      </c>
      <c r="S381" s="7">
        <f>COUNTIFS(Sta!$B:$B,$A381,Sta!$P:$P,"&gt;0.5")/$C381</f>
        <v>0.77777777777777779</v>
      </c>
      <c r="T381" s="12">
        <f>(COUNTIFS(Sta!$A:$A,$A381,Sta!$N:$N,"&gt;1.5") +COUNTIFS(Sta!$B:$B,$A381,Sta!$P:$P,"&gt;1.5"))/$D381</f>
        <v>0.16666666666666666</v>
      </c>
      <c r="U381" s="7">
        <f>COUNTIFS(Sta!$A:$A,$A381,Sta!$N:$N,"&gt;1.5")/$B381</f>
        <v>0.22222222222222221</v>
      </c>
      <c r="V381" s="7">
        <f>COUNTIFS(Sta!$B:$B,$A381,Sta!$P:$P,"&gt;1.5")/$C381</f>
        <v>0.1111111111111111</v>
      </c>
    </row>
    <row r="382" spans="1:22" x14ac:dyDescent="0.3">
      <c r="A382" t="s">
        <v>549</v>
      </c>
      <c r="B382" s="9">
        <f>COUNTIF(Sta!A:A,A382)</f>
        <v>2</v>
      </c>
      <c r="C382" s="4">
        <f>COUNTIF(Sta!B:B,A382)</f>
        <v>3</v>
      </c>
      <c r="D382" s="4">
        <f t="shared" si="12"/>
        <v>5</v>
      </c>
      <c r="E382" s="12">
        <f>(COUNTIFS(Sta!$A:$A,$A382,Sta!$Q:$Q,"&gt;0.5") +COUNTIFS(Sta!$B:$B,$A382,Sta!$Q:$Q,"&gt;0.5"))/$D382</f>
        <v>0.8</v>
      </c>
      <c r="F382" s="7">
        <f>COUNTIFS(Sta!$A:$A,$A382,Sta!$Q:$Q,"&gt;0.5")/$B382</f>
        <v>1</v>
      </c>
      <c r="G382" s="7">
        <f>COUNTIFS(Sta!$B:$B,$A382,Sta!$Q:$Q,"&gt;0.5")/$C382</f>
        <v>0.66666666666666663</v>
      </c>
      <c r="H382" s="12">
        <f>(COUNTIFS(Sta!$A:$A,$A382,Sta!$Q:$Q,"&gt;1.5") +COUNTIFS(Sta!$B:$B,$A382,Sta!$Q:$Q,"&gt;1.5"))/$D382</f>
        <v>0.4</v>
      </c>
      <c r="I382" s="7">
        <f>COUNTIFS(Sta!$A:$A,$A382,Sta!$Q:$Q,"&gt;1.5")/$B382</f>
        <v>0.5</v>
      </c>
      <c r="J382" s="7">
        <f>COUNTIFS(Sta!$B:$B,$A382,Sta!$Q:$Q,"&gt;1.5")/$C382</f>
        <v>0.33333333333333331</v>
      </c>
      <c r="K382" s="12">
        <f>(COUNTIFS(Sta!$A:$A,$A382,Sta!$M:$M,"&gt;0.5") +COUNTIFS(Sta!$B:$B,$A382,Sta!$O:$O,"&gt;0.5"))/$D382</f>
        <v>0.6</v>
      </c>
      <c r="L382" s="7">
        <f>COUNTIFS(Sta!$A:$A,$A382,Sta!$M:$M,"&gt;0.5")/$B382</f>
        <v>0.5</v>
      </c>
      <c r="M382" s="7">
        <f>COUNTIFS(Sta!$B:$B,$A382,Sta!$O:$O,"&gt;0.5")/$C382</f>
        <v>0.66666666666666663</v>
      </c>
      <c r="N382" s="12">
        <f>(COUNTIFS(Sta!$A:$A,$A382,Sta!$M:$M,"&gt;1.5") +COUNTIFS(Sta!$B:$B,$A382,Sta!$O:$O,"&gt;1.5"))/$D382</f>
        <v>0.2</v>
      </c>
      <c r="O382" s="7">
        <f>COUNTIFS(Sta!$A:$A,$A382,Sta!$M:$M,"&gt;1.5")/$B382</f>
        <v>0.5</v>
      </c>
      <c r="P382" s="7">
        <f>COUNTIFS(Sta!$B:$B,$A382,Sta!$O:$O,"&gt;1.5")/$C382</f>
        <v>0</v>
      </c>
      <c r="Q382" s="12">
        <f>(COUNTIFS(Sta!$A:$A,$A382,Sta!$N:$N,"&gt;0.5") +COUNTIFS(Sta!$B:$B,$A382,Sta!$P:$P,"&gt;0.5"))/$D382</f>
        <v>0.6</v>
      </c>
      <c r="R382" s="7">
        <f>COUNTIFS(Sta!$A:$A,$A382,Sta!$N:$N,"&gt;0.5")/$B382</f>
        <v>1</v>
      </c>
      <c r="S382" s="7">
        <f>COUNTIFS(Sta!$B:$B,$A382,Sta!$P:$P,"&gt;0.5")/$C382</f>
        <v>0.33333333333333331</v>
      </c>
      <c r="T382" s="12">
        <f>(COUNTIFS(Sta!$A:$A,$A382,Sta!$N:$N,"&gt;1.5") +COUNTIFS(Sta!$B:$B,$A382,Sta!$P:$P,"&gt;1.5"))/$D382</f>
        <v>0.2</v>
      </c>
      <c r="U382" s="7">
        <f>COUNTIFS(Sta!$A:$A,$A382,Sta!$N:$N,"&gt;1.5")/$B382</f>
        <v>0</v>
      </c>
      <c r="V382" s="7">
        <f>COUNTIFS(Sta!$B:$B,$A382,Sta!$P:$P,"&gt;1.5")/$C382</f>
        <v>0.33333333333333331</v>
      </c>
    </row>
    <row r="383" spans="1:22" x14ac:dyDescent="0.3">
      <c r="A383" t="s">
        <v>366</v>
      </c>
      <c r="B383" s="9">
        <f>COUNTIF(Sta!A:A,A383)</f>
        <v>1</v>
      </c>
      <c r="C383" s="4">
        <f>COUNTIF(Sta!B:B,A383)</f>
        <v>2</v>
      </c>
      <c r="D383" s="4">
        <f t="shared" si="12"/>
        <v>3</v>
      </c>
      <c r="E383" s="12">
        <f>(COUNTIFS(Sta!$A:$A,$A383,Sta!$Q:$Q,"&gt;0.5") +COUNTIFS(Sta!$B:$B,$A383,Sta!$Q:$Q,"&gt;0.5"))/$D383</f>
        <v>0</v>
      </c>
      <c r="F383" s="7">
        <f>COUNTIFS(Sta!$A:$A,$A383,Sta!$Q:$Q,"&gt;0.5")/$B383</f>
        <v>0</v>
      </c>
      <c r="G383" s="7">
        <f>COUNTIFS(Sta!$B:$B,$A383,Sta!$Q:$Q,"&gt;0.5")/$C383</f>
        <v>0</v>
      </c>
      <c r="H383" s="12">
        <f>(COUNTIFS(Sta!$A:$A,$A383,Sta!$Q:$Q,"&gt;1.5") +COUNTIFS(Sta!$B:$B,$A383,Sta!$Q:$Q,"&gt;1.5"))/$D383</f>
        <v>0</v>
      </c>
      <c r="I383" s="7">
        <f>COUNTIFS(Sta!$A:$A,$A383,Sta!$Q:$Q,"&gt;1.5")/$B383</f>
        <v>0</v>
      </c>
      <c r="J383" s="7">
        <f>COUNTIFS(Sta!$B:$B,$A383,Sta!$Q:$Q,"&gt;1.5")/$C383</f>
        <v>0</v>
      </c>
      <c r="K383" s="12">
        <f>(COUNTIFS(Sta!$A:$A,$A383,Sta!$M:$M,"&gt;0.5") +COUNTIFS(Sta!$B:$B,$A383,Sta!$O:$O,"&gt;0.5"))/$D383</f>
        <v>0</v>
      </c>
      <c r="L383" s="7">
        <f>COUNTIFS(Sta!$A:$A,$A383,Sta!$M:$M,"&gt;0.5")/$B383</f>
        <v>0</v>
      </c>
      <c r="M383" s="7">
        <f>COUNTIFS(Sta!$B:$B,$A383,Sta!$O:$O,"&gt;0.5")/$C383</f>
        <v>0</v>
      </c>
      <c r="N383" s="12">
        <f>(COUNTIFS(Sta!$A:$A,$A383,Sta!$M:$M,"&gt;1.5") +COUNTIFS(Sta!$B:$B,$A383,Sta!$O:$O,"&gt;1.5"))/$D383</f>
        <v>0</v>
      </c>
      <c r="O383" s="7">
        <f>COUNTIFS(Sta!$A:$A,$A383,Sta!$M:$M,"&gt;1.5")/$B383</f>
        <v>0</v>
      </c>
      <c r="P383" s="7">
        <f>COUNTIFS(Sta!$B:$B,$A383,Sta!$O:$O,"&gt;1.5")/$C383</f>
        <v>0</v>
      </c>
      <c r="Q383" s="12">
        <f>(COUNTIFS(Sta!$A:$A,$A383,Sta!$N:$N,"&gt;0.5") +COUNTIFS(Sta!$B:$B,$A383,Sta!$P:$P,"&gt;0.5"))/$D383</f>
        <v>0</v>
      </c>
      <c r="R383" s="7">
        <f>COUNTIFS(Sta!$A:$A,$A383,Sta!$N:$N,"&gt;0.5")/$B383</f>
        <v>0</v>
      </c>
      <c r="S383" s="7">
        <f>COUNTIFS(Sta!$B:$B,$A383,Sta!$P:$P,"&gt;0.5")/$C383</f>
        <v>0</v>
      </c>
      <c r="T383" s="12">
        <f>(COUNTIFS(Sta!$A:$A,$A383,Sta!$N:$N,"&gt;1.5") +COUNTIFS(Sta!$B:$B,$A383,Sta!$P:$P,"&gt;1.5"))/$D383</f>
        <v>0</v>
      </c>
      <c r="U383" s="7">
        <f>COUNTIFS(Sta!$A:$A,$A383,Sta!$N:$N,"&gt;1.5")/$B383</f>
        <v>0</v>
      </c>
      <c r="V383" s="7">
        <f>COUNTIFS(Sta!$B:$B,$A383,Sta!$P:$P,"&gt;1.5")/$C383</f>
        <v>0</v>
      </c>
    </row>
    <row r="384" spans="1:22" x14ac:dyDescent="0.3">
      <c r="A384" t="s">
        <v>398</v>
      </c>
      <c r="B384" s="9">
        <f>COUNTIF(Sta!A:A,A384)</f>
        <v>0</v>
      </c>
      <c r="C384" s="4">
        <f>COUNTIF(Sta!B:B,A384)</f>
        <v>0</v>
      </c>
      <c r="D384" s="4">
        <f t="shared" si="12"/>
        <v>0</v>
      </c>
      <c r="E384" s="12" t="e">
        <f>(COUNTIFS(Sta!$A:$A,$A384,Sta!$Q:$Q,"&gt;0.5") +COUNTIFS(Sta!$B:$B,$A384,Sta!$Q:$Q,"&gt;0.5"))/$D384</f>
        <v>#DIV/0!</v>
      </c>
      <c r="F384" s="7" t="e">
        <f>COUNTIFS(Sta!$A:$A,$A384,Sta!$Q:$Q,"&gt;0.5")/$B384</f>
        <v>#DIV/0!</v>
      </c>
      <c r="G384" s="7" t="e">
        <f>COUNTIFS(Sta!$B:$B,$A384,Sta!$Q:$Q,"&gt;0.5")/$C384</f>
        <v>#DIV/0!</v>
      </c>
      <c r="H384" s="12" t="e">
        <f>(COUNTIFS(Sta!$A:$A,$A384,Sta!$Q:$Q,"&gt;1.5") +COUNTIFS(Sta!$B:$B,$A384,Sta!$Q:$Q,"&gt;1.5"))/$D384</f>
        <v>#DIV/0!</v>
      </c>
      <c r="I384" s="7" t="e">
        <f>COUNTIFS(Sta!$A:$A,$A384,Sta!$Q:$Q,"&gt;1.5")/$B384</f>
        <v>#DIV/0!</v>
      </c>
      <c r="J384" s="7" t="e">
        <f>COUNTIFS(Sta!$B:$B,$A384,Sta!$Q:$Q,"&gt;1.5")/$C384</f>
        <v>#DIV/0!</v>
      </c>
      <c r="K384" s="12" t="e">
        <f>(COUNTIFS(Sta!$A:$A,$A384,Sta!$M:$M,"&gt;0.5") +COUNTIFS(Sta!$B:$B,$A384,Sta!$O:$O,"&gt;0.5"))/$D384</f>
        <v>#DIV/0!</v>
      </c>
      <c r="L384" s="7" t="e">
        <f>COUNTIFS(Sta!$A:$A,$A384,Sta!$M:$M,"&gt;0.5")/$B384</f>
        <v>#DIV/0!</v>
      </c>
      <c r="M384" s="7" t="e">
        <f>COUNTIFS(Sta!$B:$B,$A384,Sta!$O:$O,"&gt;0.5")/$C384</f>
        <v>#DIV/0!</v>
      </c>
      <c r="N384" s="12" t="e">
        <f>(COUNTIFS(Sta!$A:$A,$A384,Sta!$M:$M,"&gt;1.5") +COUNTIFS(Sta!$B:$B,$A384,Sta!$O:$O,"&gt;1.5"))/$D384</f>
        <v>#DIV/0!</v>
      </c>
      <c r="O384" s="7" t="e">
        <f>COUNTIFS(Sta!$A:$A,$A384,Sta!$M:$M,"&gt;1.5")/$B384</f>
        <v>#DIV/0!</v>
      </c>
      <c r="P384" s="7" t="e">
        <f>COUNTIFS(Sta!$B:$B,$A384,Sta!$O:$O,"&gt;1.5")/$C384</f>
        <v>#DIV/0!</v>
      </c>
      <c r="Q384" s="12" t="e">
        <f>(COUNTIFS(Sta!$A:$A,$A384,Sta!$N:$N,"&gt;0.5") +COUNTIFS(Sta!$B:$B,$A384,Sta!$P:$P,"&gt;0.5"))/$D384</f>
        <v>#DIV/0!</v>
      </c>
      <c r="R384" s="7" t="e">
        <f>COUNTIFS(Sta!$A:$A,$A384,Sta!$N:$N,"&gt;0.5")/$B384</f>
        <v>#DIV/0!</v>
      </c>
      <c r="S384" s="7" t="e">
        <f>COUNTIFS(Sta!$B:$B,$A384,Sta!$P:$P,"&gt;0.5")/$C384</f>
        <v>#DIV/0!</v>
      </c>
      <c r="T384" s="12" t="e">
        <f>(COUNTIFS(Sta!$A:$A,$A384,Sta!$N:$N,"&gt;1.5") +COUNTIFS(Sta!$B:$B,$A384,Sta!$P:$P,"&gt;1.5"))/$D384</f>
        <v>#DIV/0!</v>
      </c>
      <c r="U384" s="7" t="e">
        <f>COUNTIFS(Sta!$A:$A,$A384,Sta!$N:$N,"&gt;1.5")/$B384</f>
        <v>#DIV/0!</v>
      </c>
      <c r="V384" s="7" t="e">
        <f>COUNTIFS(Sta!$B:$B,$A384,Sta!$P:$P,"&gt;1.5")/$C384</f>
        <v>#DIV/0!</v>
      </c>
    </row>
    <row r="385" spans="1:22" x14ac:dyDescent="0.3">
      <c r="A385" t="s">
        <v>616</v>
      </c>
      <c r="B385" s="9">
        <f>COUNTIF(Sta!A:A,A385)</f>
        <v>3</v>
      </c>
      <c r="C385" s="4">
        <f>COUNTIF(Sta!B:B,A385)</f>
        <v>1</v>
      </c>
      <c r="D385" s="4">
        <f t="shared" si="12"/>
        <v>4</v>
      </c>
      <c r="E385" s="12">
        <f>(COUNTIFS(Sta!$A:$A,$A385,Sta!$Q:$Q,"&gt;0.5") +COUNTIFS(Sta!$B:$B,$A385,Sta!$Q:$Q,"&gt;0.5"))/$D385</f>
        <v>0.75</v>
      </c>
      <c r="F385" s="7">
        <f>COUNTIFS(Sta!$A:$A,$A385,Sta!$Q:$Q,"&gt;0.5")/$B385</f>
        <v>0.66666666666666663</v>
      </c>
      <c r="G385" s="7">
        <f>COUNTIFS(Sta!$B:$B,$A385,Sta!$Q:$Q,"&gt;0.5")/$C385</f>
        <v>1</v>
      </c>
      <c r="H385" s="12">
        <f>(COUNTIFS(Sta!$A:$A,$A385,Sta!$Q:$Q,"&gt;1.5") +COUNTIFS(Sta!$B:$B,$A385,Sta!$Q:$Q,"&gt;1.5"))/$D385</f>
        <v>0.5</v>
      </c>
      <c r="I385" s="7">
        <f>COUNTIFS(Sta!$A:$A,$A385,Sta!$Q:$Q,"&gt;1.5")/$B385</f>
        <v>0.33333333333333331</v>
      </c>
      <c r="J385" s="7">
        <f>COUNTIFS(Sta!$B:$B,$A385,Sta!$Q:$Q,"&gt;1.5")/$C385</f>
        <v>1</v>
      </c>
      <c r="K385" s="12">
        <f>(COUNTIFS(Sta!$A:$A,$A385,Sta!$M:$M,"&gt;0.5") +COUNTIFS(Sta!$B:$B,$A385,Sta!$O:$O,"&gt;0.5"))/$D385</f>
        <v>0.75</v>
      </c>
      <c r="L385" s="7">
        <f>COUNTIFS(Sta!$A:$A,$A385,Sta!$M:$M,"&gt;0.5")/$B385</f>
        <v>0.66666666666666663</v>
      </c>
      <c r="M385" s="7">
        <f>COUNTIFS(Sta!$B:$B,$A385,Sta!$O:$O,"&gt;0.5")/$C385</f>
        <v>1</v>
      </c>
      <c r="N385" s="12">
        <f>(COUNTIFS(Sta!$A:$A,$A385,Sta!$M:$M,"&gt;1.5") +COUNTIFS(Sta!$B:$B,$A385,Sta!$O:$O,"&gt;1.5"))/$D385</f>
        <v>0.25</v>
      </c>
      <c r="O385" s="7">
        <f>COUNTIFS(Sta!$A:$A,$A385,Sta!$M:$M,"&gt;1.5")/$B385</f>
        <v>0.33333333333333331</v>
      </c>
      <c r="P385" s="7">
        <f>COUNTIFS(Sta!$B:$B,$A385,Sta!$O:$O,"&gt;1.5")/$C385</f>
        <v>0</v>
      </c>
      <c r="Q385" s="12">
        <f>(COUNTIFS(Sta!$A:$A,$A385,Sta!$N:$N,"&gt;0.5") +COUNTIFS(Sta!$B:$B,$A385,Sta!$P:$P,"&gt;0.5"))/$D385</f>
        <v>0.25</v>
      </c>
      <c r="R385" s="7">
        <f>COUNTIFS(Sta!$A:$A,$A385,Sta!$N:$N,"&gt;0.5")/$B385</f>
        <v>0</v>
      </c>
      <c r="S385" s="7">
        <f>COUNTIFS(Sta!$B:$B,$A385,Sta!$P:$P,"&gt;0.5")/$C385</f>
        <v>1</v>
      </c>
      <c r="T385" s="12">
        <f>(COUNTIFS(Sta!$A:$A,$A385,Sta!$N:$N,"&gt;1.5") +COUNTIFS(Sta!$B:$B,$A385,Sta!$P:$P,"&gt;1.5"))/$D385</f>
        <v>0.25</v>
      </c>
      <c r="U385" s="7">
        <f>COUNTIFS(Sta!$A:$A,$A385,Sta!$N:$N,"&gt;1.5")/$B385</f>
        <v>0</v>
      </c>
      <c r="V385" s="7">
        <f>COUNTIFS(Sta!$B:$B,$A385,Sta!$P:$P,"&gt;1.5")/$C385</f>
        <v>1</v>
      </c>
    </row>
    <row r="386" spans="1:22" x14ac:dyDescent="0.3">
      <c r="A386" t="s">
        <v>470</v>
      </c>
      <c r="B386" s="9">
        <f>COUNTIF(Sta!A:A,A386)</f>
        <v>1</v>
      </c>
      <c r="C386" s="4">
        <f>COUNTIF(Sta!B:B,A386)</f>
        <v>1</v>
      </c>
      <c r="D386" s="4">
        <f t="shared" si="12"/>
        <v>2</v>
      </c>
      <c r="E386" s="12">
        <f>(COUNTIFS(Sta!$A:$A,$A386,Sta!$Q:$Q,"&gt;0.5") +COUNTIFS(Sta!$B:$B,$A386,Sta!$Q:$Q,"&gt;0.5"))/$D386</f>
        <v>1</v>
      </c>
      <c r="F386" s="7">
        <f>COUNTIFS(Sta!$A:$A,$A386,Sta!$Q:$Q,"&gt;0.5")/$B386</f>
        <v>1</v>
      </c>
      <c r="G386" s="7">
        <f>COUNTIFS(Sta!$B:$B,$A386,Sta!$Q:$Q,"&gt;0.5")/$C386</f>
        <v>1</v>
      </c>
      <c r="H386" s="12">
        <f>(COUNTIFS(Sta!$A:$A,$A386,Sta!$Q:$Q,"&gt;1.5") +COUNTIFS(Sta!$B:$B,$A386,Sta!$Q:$Q,"&gt;1.5"))/$D386</f>
        <v>0.5</v>
      </c>
      <c r="I386" s="7">
        <f>COUNTIFS(Sta!$A:$A,$A386,Sta!$Q:$Q,"&gt;1.5")/$B386</f>
        <v>1</v>
      </c>
      <c r="J386" s="7">
        <f>COUNTIFS(Sta!$B:$B,$A386,Sta!$Q:$Q,"&gt;1.5")/$C386</f>
        <v>0</v>
      </c>
      <c r="K386" s="12">
        <f>(COUNTIFS(Sta!$A:$A,$A386,Sta!$M:$M,"&gt;0.5") +COUNTIFS(Sta!$B:$B,$A386,Sta!$O:$O,"&gt;0.5"))/$D386</f>
        <v>1</v>
      </c>
      <c r="L386" s="7">
        <f>COUNTIFS(Sta!$A:$A,$A386,Sta!$M:$M,"&gt;0.5")/$B386</f>
        <v>1</v>
      </c>
      <c r="M386" s="7">
        <f>COUNTIFS(Sta!$B:$B,$A386,Sta!$O:$O,"&gt;0.5")/$C386</f>
        <v>1</v>
      </c>
      <c r="N386" s="12">
        <f>(COUNTIFS(Sta!$A:$A,$A386,Sta!$M:$M,"&gt;1.5") +COUNTIFS(Sta!$B:$B,$A386,Sta!$O:$O,"&gt;1.5"))/$D386</f>
        <v>0</v>
      </c>
      <c r="O386" s="7">
        <f>COUNTIFS(Sta!$A:$A,$A386,Sta!$M:$M,"&gt;1.5")/$B386</f>
        <v>0</v>
      </c>
      <c r="P386" s="7">
        <f>COUNTIFS(Sta!$B:$B,$A386,Sta!$O:$O,"&gt;1.5")/$C386</f>
        <v>0</v>
      </c>
      <c r="Q386" s="12">
        <f>(COUNTIFS(Sta!$A:$A,$A386,Sta!$N:$N,"&gt;0.5") +COUNTIFS(Sta!$B:$B,$A386,Sta!$P:$P,"&gt;0.5"))/$D386</f>
        <v>0.5</v>
      </c>
      <c r="R386" s="7">
        <f>COUNTIFS(Sta!$A:$A,$A386,Sta!$N:$N,"&gt;0.5")/$B386</f>
        <v>1</v>
      </c>
      <c r="S386" s="7">
        <f>COUNTIFS(Sta!$B:$B,$A386,Sta!$P:$P,"&gt;0.5")/$C386</f>
        <v>0</v>
      </c>
      <c r="T386" s="12">
        <f>(COUNTIFS(Sta!$A:$A,$A386,Sta!$N:$N,"&gt;1.5") +COUNTIFS(Sta!$B:$B,$A386,Sta!$P:$P,"&gt;1.5"))/$D386</f>
        <v>0.5</v>
      </c>
      <c r="U386" s="7">
        <f>COUNTIFS(Sta!$A:$A,$A386,Sta!$N:$N,"&gt;1.5")/$B386</f>
        <v>1</v>
      </c>
      <c r="V386" s="7">
        <f>COUNTIFS(Sta!$B:$B,$A386,Sta!$P:$P,"&gt;1.5")/$C386</f>
        <v>0</v>
      </c>
    </row>
    <row r="387" spans="1:22" x14ac:dyDescent="0.3">
      <c r="A387" t="s">
        <v>660</v>
      </c>
      <c r="B387" s="9">
        <f>COUNTIF(Sta!A:A,A387)</f>
        <v>10</v>
      </c>
      <c r="C387" s="4">
        <f>COUNTIF(Sta!B:B,A387)</f>
        <v>9</v>
      </c>
      <c r="D387" s="4">
        <f t="shared" si="12"/>
        <v>19</v>
      </c>
      <c r="E387" s="12">
        <f>(COUNTIFS(Sta!$A:$A,$A387,Sta!$Q:$Q,"&gt;0.5") +COUNTIFS(Sta!$B:$B,$A387,Sta!$Q:$Q,"&gt;0.5"))/$D387</f>
        <v>0.73684210526315785</v>
      </c>
      <c r="F387" s="7">
        <f>COUNTIFS(Sta!$A:$A,$A387,Sta!$Q:$Q,"&gt;0.5")/$B387</f>
        <v>0.7</v>
      </c>
      <c r="G387" s="7">
        <f>COUNTIFS(Sta!$B:$B,$A387,Sta!$Q:$Q,"&gt;0.5")/$C387</f>
        <v>0.77777777777777779</v>
      </c>
      <c r="H387" s="12">
        <f>(COUNTIFS(Sta!$A:$A,$A387,Sta!$Q:$Q,"&gt;1.5") +COUNTIFS(Sta!$B:$B,$A387,Sta!$Q:$Q,"&gt;1.5"))/$D387</f>
        <v>0.21052631578947367</v>
      </c>
      <c r="I387" s="7">
        <f>COUNTIFS(Sta!$A:$A,$A387,Sta!$Q:$Q,"&gt;1.5")/$B387</f>
        <v>0.3</v>
      </c>
      <c r="J387" s="7">
        <f>COUNTIFS(Sta!$B:$B,$A387,Sta!$Q:$Q,"&gt;1.5")/$C387</f>
        <v>0.1111111111111111</v>
      </c>
      <c r="K387" s="12">
        <f>(COUNTIFS(Sta!$A:$A,$A387,Sta!$M:$M,"&gt;0.5") +COUNTIFS(Sta!$B:$B,$A387,Sta!$O:$O,"&gt;0.5"))/$D387</f>
        <v>0.42105263157894735</v>
      </c>
      <c r="L387" s="7">
        <f>COUNTIFS(Sta!$A:$A,$A387,Sta!$M:$M,"&gt;0.5")/$B387</f>
        <v>0.6</v>
      </c>
      <c r="M387" s="7">
        <f>COUNTIFS(Sta!$B:$B,$A387,Sta!$O:$O,"&gt;0.5")/$C387</f>
        <v>0.22222222222222221</v>
      </c>
      <c r="N387" s="12">
        <f>(COUNTIFS(Sta!$A:$A,$A387,Sta!$M:$M,"&gt;1.5") +COUNTIFS(Sta!$B:$B,$A387,Sta!$O:$O,"&gt;1.5"))/$D387</f>
        <v>0.10526315789473684</v>
      </c>
      <c r="O387" s="7">
        <f>COUNTIFS(Sta!$A:$A,$A387,Sta!$M:$M,"&gt;1.5")/$B387</f>
        <v>0.2</v>
      </c>
      <c r="P387" s="7">
        <f>COUNTIFS(Sta!$B:$B,$A387,Sta!$O:$O,"&gt;1.5")/$C387</f>
        <v>0</v>
      </c>
      <c r="Q387" s="12">
        <f>(COUNTIFS(Sta!$A:$A,$A387,Sta!$N:$N,"&gt;0.5") +COUNTIFS(Sta!$B:$B,$A387,Sta!$P:$P,"&gt;0.5"))/$D387</f>
        <v>0.52631578947368418</v>
      </c>
      <c r="R387" s="7">
        <f>COUNTIFS(Sta!$A:$A,$A387,Sta!$N:$N,"&gt;0.5")/$B387</f>
        <v>0.4</v>
      </c>
      <c r="S387" s="7">
        <f>COUNTIFS(Sta!$B:$B,$A387,Sta!$P:$P,"&gt;0.5")/$C387</f>
        <v>0.66666666666666663</v>
      </c>
      <c r="T387" s="12">
        <f>(COUNTIFS(Sta!$A:$A,$A387,Sta!$N:$N,"&gt;1.5") +COUNTIFS(Sta!$B:$B,$A387,Sta!$P:$P,"&gt;1.5"))/$D387</f>
        <v>0</v>
      </c>
      <c r="U387" s="7">
        <f>COUNTIFS(Sta!$A:$A,$A387,Sta!$N:$N,"&gt;1.5")/$B387</f>
        <v>0</v>
      </c>
      <c r="V387" s="7">
        <f>COUNTIFS(Sta!$B:$B,$A387,Sta!$P:$P,"&gt;1.5")/$C387</f>
        <v>0</v>
      </c>
    </row>
    <row r="388" spans="1:22" x14ac:dyDescent="0.3">
      <c r="A388" t="s">
        <v>213</v>
      </c>
      <c r="B388" s="9">
        <f>COUNTIF(Sta!A:A,A388)</f>
        <v>1</v>
      </c>
      <c r="C388" s="4">
        <f>COUNTIF(Sta!B:B,A388)</f>
        <v>1</v>
      </c>
      <c r="D388" s="4">
        <f t="shared" si="12"/>
        <v>2</v>
      </c>
      <c r="E388" s="12">
        <f>(COUNTIFS(Sta!$A:$A,$A388,Sta!$Q:$Q,"&gt;0.5") +COUNTIFS(Sta!$B:$B,$A388,Sta!$Q:$Q,"&gt;0.5"))/$D388</f>
        <v>0.5</v>
      </c>
      <c r="F388" s="7">
        <f>COUNTIFS(Sta!$A:$A,$A388,Sta!$Q:$Q,"&gt;0.5")/$B388</f>
        <v>0</v>
      </c>
      <c r="G388" s="7">
        <f>COUNTIFS(Sta!$B:$B,$A388,Sta!$Q:$Q,"&gt;0.5")/$C388</f>
        <v>1</v>
      </c>
      <c r="H388" s="12">
        <f>(COUNTIFS(Sta!$A:$A,$A388,Sta!$Q:$Q,"&gt;1.5") +COUNTIFS(Sta!$B:$B,$A388,Sta!$Q:$Q,"&gt;1.5"))/$D388</f>
        <v>0</v>
      </c>
      <c r="I388" s="7">
        <f>COUNTIFS(Sta!$A:$A,$A388,Sta!$Q:$Q,"&gt;1.5")/$B388</f>
        <v>0</v>
      </c>
      <c r="J388" s="7">
        <f>COUNTIFS(Sta!$B:$B,$A388,Sta!$Q:$Q,"&gt;1.5")/$C388</f>
        <v>0</v>
      </c>
      <c r="K388" s="12">
        <f>(COUNTIFS(Sta!$A:$A,$A388,Sta!$M:$M,"&gt;0.5") +COUNTIFS(Sta!$B:$B,$A388,Sta!$O:$O,"&gt;0.5"))/$D388</f>
        <v>0</v>
      </c>
      <c r="L388" s="7">
        <f>COUNTIFS(Sta!$A:$A,$A388,Sta!$M:$M,"&gt;0.5")/$B388</f>
        <v>0</v>
      </c>
      <c r="M388" s="7">
        <f>COUNTIFS(Sta!$B:$B,$A388,Sta!$O:$O,"&gt;0.5")/$C388</f>
        <v>0</v>
      </c>
      <c r="N388" s="12">
        <f>(COUNTIFS(Sta!$A:$A,$A388,Sta!$M:$M,"&gt;1.5") +COUNTIFS(Sta!$B:$B,$A388,Sta!$O:$O,"&gt;1.5"))/$D388</f>
        <v>0</v>
      </c>
      <c r="O388" s="7">
        <f>COUNTIFS(Sta!$A:$A,$A388,Sta!$M:$M,"&gt;1.5")/$B388</f>
        <v>0</v>
      </c>
      <c r="P388" s="7">
        <f>COUNTIFS(Sta!$B:$B,$A388,Sta!$O:$O,"&gt;1.5")/$C388</f>
        <v>0</v>
      </c>
      <c r="Q388" s="12">
        <f>(COUNTIFS(Sta!$A:$A,$A388,Sta!$N:$N,"&gt;0.5") +COUNTIFS(Sta!$B:$B,$A388,Sta!$P:$P,"&gt;0.5"))/$D388</f>
        <v>0.5</v>
      </c>
      <c r="R388" s="7">
        <f>COUNTIFS(Sta!$A:$A,$A388,Sta!$N:$N,"&gt;0.5")/$B388</f>
        <v>0</v>
      </c>
      <c r="S388" s="7">
        <f>COUNTIFS(Sta!$B:$B,$A388,Sta!$P:$P,"&gt;0.5")/$C388</f>
        <v>1</v>
      </c>
      <c r="T388" s="12">
        <f>(COUNTIFS(Sta!$A:$A,$A388,Sta!$N:$N,"&gt;1.5") +COUNTIFS(Sta!$B:$B,$A388,Sta!$P:$P,"&gt;1.5"))/$D388</f>
        <v>0</v>
      </c>
      <c r="U388" s="7">
        <f>COUNTIFS(Sta!$A:$A,$A388,Sta!$N:$N,"&gt;1.5")/$B388</f>
        <v>0</v>
      </c>
      <c r="V388" s="7">
        <f>COUNTIFS(Sta!$B:$B,$A388,Sta!$P:$P,"&gt;1.5")/$C388</f>
        <v>0</v>
      </c>
    </row>
    <row r="389" spans="1:22" x14ac:dyDescent="0.3">
      <c r="A389" t="s">
        <v>381</v>
      </c>
      <c r="B389" s="9">
        <f>COUNTIF(Sta!A:A,A389)</f>
        <v>0</v>
      </c>
      <c r="C389" s="4">
        <f>COUNTIF(Sta!B:B,A389)</f>
        <v>0</v>
      </c>
      <c r="D389" s="4">
        <f t="shared" si="12"/>
        <v>0</v>
      </c>
      <c r="E389" s="12" t="e">
        <f>(COUNTIFS(Sta!$A:$A,$A389,Sta!$Q:$Q,"&gt;0.5") +COUNTIFS(Sta!$B:$B,$A389,Sta!$Q:$Q,"&gt;0.5"))/$D389</f>
        <v>#DIV/0!</v>
      </c>
      <c r="F389" s="7" t="e">
        <f>COUNTIFS(Sta!$A:$A,$A389,Sta!$Q:$Q,"&gt;0.5")/$B389</f>
        <v>#DIV/0!</v>
      </c>
      <c r="G389" s="7" t="e">
        <f>COUNTIFS(Sta!$B:$B,$A389,Sta!$Q:$Q,"&gt;0.5")/$C389</f>
        <v>#DIV/0!</v>
      </c>
      <c r="H389" s="12" t="e">
        <f>(COUNTIFS(Sta!$A:$A,$A389,Sta!$Q:$Q,"&gt;1.5") +COUNTIFS(Sta!$B:$B,$A389,Sta!$Q:$Q,"&gt;1.5"))/$D389</f>
        <v>#DIV/0!</v>
      </c>
      <c r="I389" s="7" t="e">
        <f>COUNTIFS(Sta!$A:$A,$A389,Sta!$Q:$Q,"&gt;1.5")/$B389</f>
        <v>#DIV/0!</v>
      </c>
      <c r="J389" s="7" t="e">
        <f>COUNTIFS(Sta!$B:$B,$A389,Sta!$Q:$Q,"&gt;1.5")/$C389</f>
        <v>#DIV/0!</v>
      </c>
      <c r="K389" s="12" t="e">
        <f>(COUNTIFS(Sta!$A:$A,$A389,Sta!$M:$M,"&gt;0.5") +COUNTIFS(Sta!$B:$B,$A389,Sta!$O:$O,"&gt;0.5"))/$D389</f>
        <v>#DIV/0!</v>
      </c>
      <c r="L389" s="7" t="e">
        <f>COUNTIFS(Sta!$A:$A,$A389,Sta!$M:$M,"&gt;0.5")/$B389</f>
        <v>#DIV/0!</v>
      </c>
      <c r="M389" s="7" t="e">
        <f>COUNTIFS(Sta!$B:$B,$A389,Sta!$O:$O,"&gt;0.5")/$C389</f>
        <v>#DIV/0!</v>
      </c>
      <c r="N389" s="12" t="e">
        <f>(COUNTIFS(Sta!$A:$A,$A389,Sta!$M:$M,"&gt;1.5") +COUNTIFS(Sta!$B:$B,$A389,Sta!$O:$O,"&gt;1.5"))/$D389</f>
        <v>#DIV/0!</v>
      </c>
      <c r="O389" s="7" t="e">
        <f>COUNTIFS(Sta!$A:$A,$A389,Sta!$M:$M,"&gt;1.5")/$B389</f>
        <v>#DIV/0!</v>
      </c>
      <c r="P389" s="7" t="e">
        <f>COUNTIFS(Sta!$B:$B,$A389,Sta!$O:$O,"&gt;1.5")/$C389</f>
        <v>#DIV/0!</v>
      </c>
      <c r="Q389" s="12" t="e">
        <f>(COUNTIFS(Sta!$A:$A,$A389,Sta!$N:$N,"&gt;0.5") +COUNTIFS(Sta!$B:$B,$A389,Sta!$P:$P,"&gt;0.5"))/$D389</f>
        <v>#DIV/0!</v>
      </c>
      <c r="R389" s="7" t="e">
        <f>COUNTIFS(Sta!$A:$A,$A389,Sta!$N:$N,"&gt;0.5")/$B389</f>
        <v>#DIV/0!</v>
      </c>
      <c r="S389" s="7" t="e">
        <f>COUNTIFS(Sta!$B:$B,$A389,Sta!$P:$P,"&gt;0.5")/$C389</f>
        <v>#DIV/0!</v>
      </c>
      <c r="T389" s="12" t="e">
        <f>(COUNTIFS(Sta!$A:$A,$A389,Sta!$N:$N,"&gt;1.5") +COUNTIFS(Sta!$B:$B,$A389,Sta!$P:$P,"&gt;1.5"))/$D389</f>
        <v>#DIV/0!</v>
      </c>
      <c r="U389" s="7" t="e">
        <f>COUNTIFS(Sta!$A:$A,$A389,Sta!$N:$N,"&gt;1.5")/$B389</f>
        <v>#DIV/0!</v>
      </c>
      <c r="V389" s="7" t="e">
        <f>COUNTIFS(Sta!$B:$B,$A389,Sta!$P:$P,"&gt;1.5")/$C389</f>
        <v>#DIV/0!</v>
      </c>
    </row>
    <row r="390" spans="1:22" x14ac:dyDescent="0.3">
      <c r="A390" t="s">
        <v>327</v>
      </c>
      <c r="B390" s="9">
        <f>COUNTIF(Sta!A:A,A390)</f>
        <v>0</v>
      </c>
      <c r="C390" s="4">
        <f>COUNTIF(Sta!B:B,A390)</f>
        <v>0</v>
      </c>
      <c r="D390" s="4">
        <f t="shared" si="12"/>
        <v>0</v>
      </c>
      <c r="E390" s="12" t="e">
        <f>(COUNTIFS(Sta!$A:$A,$A390,Sta!$Q:$Q,"&gt;0.5") +COUNTIFS(Sta!$B:$B,$A390,Sta!$Q:$Q,"&gt;0.5"))/$D390</f>
        <v>#DIV/0!</v>
      </c>
      <c r="F390" s="7" t="e">
        <f>COUNTIFS(Sta!$A:$A,$A390,Sta!$Q:$Q,"&gt;0.5")/$B390</f>
        <v>#DIV/0!</v>
      </c>
      <c r="G390" s="7" t="e">
        <f>COUNTIFS(Sta!$B:$B,$A390,Sta!$Q:$Q,"&gt;0.5")/$C390</f>
        <v>#DIV/0!</v>
      </c>
      <c r="H390" s="12" t="e">
        <f>(COUNTIFS(Sta!$A:$A,$A390,Sta!$Q:$Q,"&gt;1.5") +COUNTIFS(Sta!$B:$B,$A390,Sta!$Q:$Q,"&gt;1.5"))/$D390</f>
        <v>#DIV/0!</v>
      </c>
      <c r="I390" s="7" t="e">
        <f>COUNTIFS(Sta!$A:$A,$A390,Sta!$Q:$Q,"&gt;1.5")/$B390</f>
        <v>#DIV/0!</v>
      </c>
      <c r="J390" s="7" t="e">
        <f>COUNTIFS(Sta!$B:$B,$A390,Sta!$Q:$Q,"&gt;1.5")/$C390</f>
        <v>#DIV/0!</v>
      </c>
      <c r="K390" s="12" t="e">
        <f>(COUNTIFS(Sta!$A:$A,$A390,Sta!$M:$M,"&gt;0.5") +COUNTIFS(Sta!$B:$B,$A390,Sta!$O:$O,"&gt;0.5"))/$D390</f>
        <v>#DIV/0!</v>
      </c>
      <c r="L390" s="7" t="e">
        <f>COUNTIFS(Sta!$A:$A,$A390,Sta!$M:$M,"&gt;0.5")/$B390</f>
        <v>#DIV/0!</v>
      </c>
      <c r="M390" s="7" t="e">
        <f>COUNTIFS(Sta!$B:$B,$A390,Sta!$O:$O,"&gt;0.5")/$C390</f>
        <v>#DIV/0!</v>
      </c>
      <c r="N390" s="12" t="e">
        <f>(COUNTIFS(Sta!$A:$A,$A390,Sta!$M:$M,"&gt;1.5") +COUNTIFS(Sta!$B:$B,$A390,Sta!$O:$O,"&gt;1.5"))/$D390</f>
        <v>#DIV/0!</v>
      </c>
      <c r="O390" s="7" t="e">
        <f>COUNTIFS(Sta!$A:$A,$A390,Sta!$M:$M,"&gt;1.5")/$B390</f>
        <v>#DIV/0!</v>
      </c>
      <c r="P390" s="7" t="e">
        <f>COUNTIFS(Sta!$B:$B,$A390,Sta!$O:$O,"&gt;1.5")/$C390</f>
        <v>#DIV/0!</v>
      </c>
      <c r="Q390" s="12" t="e">
        <f>(COUNTIFS(Sta!$A:$A,$A390,Sta!$N:$N,"&gt;0.5") +COUNTIFS(Sta!$B:$B,$A390,Sta!$P:$P,"&gt;0.5"))/$D390</f>
        <v>#DIV/0!</v>
      </c>
      <c r="R390" s="7" t="e">
        <f>COUNTIFS(Sta!$A:$A,$A390,Sta!$N:$N,"&gt;0.5")/$B390</f>
        <v>#DIV/0!</v>
      </c>
      <c r="S390" s="7" t="e">
        <f>COUNTIFS(Sta!$B:$B,$A390,Sta!$P:$P,"&gt;0.5")/$C390</f>
        <v>#DIV/0!</v>
      </c>
      <c r="T390" s="12" t="e">
        <f>(COUNTIFS(Sta!$A:$A,$A390,Sta!$N:$N,"&gt;1.5") +COUNTIFS(Sta!$B:$B,$A390,Sta!$P:$P,"&gt;1.5"))/$D390</f>
        <v>#DIV/0!</v>
      </c>
      <c r="U390" s="7" t="e">
        <f>COUNTIFS(Sta!$A:$A,$A390,Sta!$N:$N,"&gt;1.5")/$B390</f>
        <v>#DIV/0!</v>
      </c>
      <c r="V390" s="7" t="e">
        <f>COUNTIFS(Sta!$B:$B,$A390,Sta!$P:$P,"&gt;1.5")/$C390</f>
        <v>#DIV/0!</v>
      </c>
    </row>
    <row r="391" spans="1:22" x14ac:dyDescent="0.3">
      <c r="A391" t="s">
        <v>484</v>
      </c>
      <c r="B391" s="9">
        <f>COUNTIF(Sta!A:A,A391)</f>
        <v>6</v>
      </c>
      <c r="C391" s="4">
        <f>COUNTIF(Sta!B:B,A391)</f>
        <v>7</v>
      </c>
      <c r="D391" s="4">
        <f t="shared" si="12"/>
        <v>13</v>
      </c>
      <c r="E391" s="12">
        <f>(COUNTIFS(Sta!$A:$A,$A391,Sta!$Q:$Q,"&gt;0.5") +COUNTIFS(Sta!$B:$B,$A391,Sta!$Q:$Q,"&gt;0.5"))/$D391</f>
        <v>0.38461538461538464</v>
      </c>
      <c r="F391" s="7">
        <f>COUNTIFS(Sta!$A:$A,$A391,Sta!$Q:$Q,"&gt;0.5")/$B391</f>
        <v>0.33333333333333331</v>
      </c>
      <c r="G391" s="7">
        <f>COUNTIFS(Sta!$B:$B,$A391,Sta!$Q:$Q,"&gt;0.5")/$C391</f>
        <v>0.42857142857142855</v>
      </c>
      <c r="H391" s="12">
        <f>(COUNTIFS(Sta!$A:$A,$A391,Sta!$Q:$Q,"&gt;1.5") +COUNTIFS(Sta!$B:$B,$A391,Sta!$Q:$Q,"&gt;1.5"))/$D391</f>
        <v>0</v>
      </c>
      <c r="I391" s="7">
        <f>COUNTIFS(Sta!$A:$A,$A391,Sta!$Q:$Q,"&gt;1.5")/$B391</f>
        <v>0</v>
      </c>
      <c r="J391" s="7">
        <f>COUNTIFS(Sta!$B:$B,$A391,Sta!$Q:$Q,"&gt;1.5")/$C391</f>
        <v>0</v>
      </c>
      <c r="K391" s="12">
        <f>(COUNTIFS(Sta!$A:$A,$A391,Sta!$M:$M,"&gt;0.5") +COUNTIFS(Sta!$B:$B,$A391,Sta!$O:$O,"&gt;0.5"))/$D391</f>
        <v>0.30769230769230771</v>
      </c>
      <c r="L391" s="7">
        <f>COUNTIFS(Sta!$A:$A,$A391,Sta!$M:$M,"&gt;0.5")/$B391</f>
        <v>0.33333333333333331</v>
      </c>
      <c r="M391" s="7">
        <f>COUNTIFS(Sta!$B:$B,$A391,Sta!$O:$O,"&gt;0.5")/$C391</f>
        <v>0.2857142857142857</v>
      </c>
      <c r="N391" s="12">
        <f>(COUNTIFS(Sta!$A:$A,$A391,Sta!$M:$M,"&gt;1.5") +COUNTIFS(Sta!$B:$B,$A391,Sta!$O:$O,"&gt;1.5"))/$D391</f>
        <v>0</v>
      </c>
      <c r="O391" s="7">
        <f>COUNTIFS(Sta!$A:$A,$A391,Sta!$M:$M,"&gt;1.5")/$B391</f>
        <v>0</v>
      </c>
      <c r="P391" s="7">
        <f>COUNTIFS(Sta!$B:$B,$A391,Sta!$O:$O,"&gt;1.5")/$C391</f>
        <v>0</v>
      </c>
      <c r="Q391" s="12">
        <f>(COUNTIFS(Sta!$A:$A,$A391,Sta!$N:$N,"&gt;0.5") +COUNTIFS(Sta!$B:$B,$A391,Sta!$P:$P,"&gt;0.5"))/$D391</f>
        <v>7.6923076923076927E-2</v>
      </c>
      <c r="R391" s="7">
        <f>COUNTIFS(Sta!$A:$A,$A391,Sta!$N:$N,"&gt;0.5")/$B391</f>
        <v>0</v>
      </c>
      <c r="S391" s="7">
        <f>COUNTIFS(Sta!$B:$B,$A391,Sta!$P:$P,"&gt;0.5")/$C391</f>
        <v>0.14285714285714285</v>
      </c>
      <c r="T391" s="12">
        <f>(COUNTIFS(Sta!$A:$A,$A391,Sta!$N:$N,"&gt;1.5") +COUNTIFS(Sta!$B:$B,$A391,Sta!$P:$P,"&gt;1.5"))/$D391</f>
        <v>0</v>
      </c>
      <c r="U391" s="7">
        <f>COUNTIFS(Sta!$A:$A,$A391,Sta!$N:$N,"&gt;1.5")/$B391</f>
        <v>0</v>
      </c>
      <c r="V391" s="7">
        <f>COUNTIFS(Sta!$B:$B,$A391,Sta!$P:$P,"&gt;1.5")/$C391</f>
        <v>0</v>
      </c>
    </row>
    <row r="392" spans="1:22" x14ac:dyDescent="0.3">
      <c r="A392" t="s">
        <v>371</v>
      </c>
      <c r="B392" s="9">
        <f>COUNTIF(Sta!A:A,A392)</f>
        <v>1</v>
      </c>
      <c r="C392" s="4">
        <f>COUNTIF(Sta!B:B,A392)</f>
        <v>2</v>
      </c>
      <c r="D392" s="4">
        <f t="shared" si="12"/>
        <v>3</v>
      </c>
      <c r="E392" s="12">
        <f>(COUNTIFS(Sta!$A:$A,$A392,Sta!$Q:$Q,"&gt;0.5") +COUNTIFS(Sta!$B:$B,$A392,Sta!$Q:$Q,"&gt;0.5"))/$D392</f>
        <v>1</v>
      </c>
      <c r="F392" s="7">
        <f>COUNTIFS(Sta!$A:$A,$A392,Sta!$Q:$Q,"&gt;0.5")/$B392</f>
        <v>1</v>
      </c>
      <c r="G392" s="7">
        <f>COUNTIFS(Sta!$B:$B,$A392,Sta!$Q:$Q,"&gt;0.5")/$C392</f>
        <v>1</v>
      </c>
      <c r="H392" s="12">
        <f>(COUNTIFS(Sta!$A:$A,$A392,Sta!$Q:$Q,"&gt;1.5") +COUNTIFS(Sta!$B:$B,$A392,Sta!$Q:$Q,"&gt;1.5"))/$D392</f>
        <v>0.33333333333333331</v>
      </c>
      <c r="I392" s="7">
        <f>COUNTIFS(Sta!$A:$A,$A392,Sta!$Q:$Q,"&gt;1.5")/$B392</f>
        <v>0</v>
      </c>
      <c r="J392" s="7">
        <f>COUNTIFS(Sta!$B:$B,$A392,Sta!$Q:$Q,"&gt;1.5")/$C392</f>
        <v>0.5</v>
      </c>
      <c r="K392" s="12">
        <f>(COUNTIFS(Sta!$A:$A,$A392,Sta!$M:$M,"&gt;0.5") +COUNTIFS(Sta!$B:$B,$A392,Sta!$O:$O,"&gt;0.5"))/$D392</f>
        <v>0</v>
      </c>
      <c r="L392" s="7">
        <f>COUNTIFS(Sta!$A:$A,$A392,Sta!$M:$M,"&gt;0.5")/$B392</f>
        <v>0</v>
      </c>
      <c r="M392" s="7">
        <f>COUNTIFS(Sta!$B:$B,$A392,Sta!$O:$O,"&gt;0.5")/$C392</f>
        <v>0</v>
      </c>
      <c r="N392" s="12">
        <f>(COUNTIFS(Sta!$A:$A,$A392,Sta!$M:$M,"&gt;1.5") +COUNTIFS(Sta!$B:$B,$A392,Sta!$O:$O,"&gt;1.5"))/$D392</f>
        <v>0</v>
      </c>
      <c r="O392" s="7">
        <f>COUNTIFS(Sta!$A:$A,$A392,Sta!$M:$M,"&gt;1.5")/$B392</f>
        <v>0</v>
      </c>
      <c r="P392" s="7">
        <f>COUNTIFS(Sta!$B:$B,$A392,Sta!$O:$O,"&gt;1.5")/$C392</f>
        <v>0</v>
      </c>
      <c r="Q392" s="12">
        <f>(COUNTIFS(Sta!$A:$A,$A392,Sta!$N:$N,"&gt;0.5") +COUNTIFS(Sta!$B:$B,$A392,Sta!$P:$P,"&gt;0.5"))/$D392</f>
        <v>1</v>
      </c>
      <c r="R392" s="7">
        <f>COUNTIFS(Sta!$A:$A,$A392,Sta!$N:$N,"&gt;0.5")/$B392</f>
        <v>1</v>
      </c>
      <c r="S392" s="7">
        <f>COUNTIFS(Sta!$B:$B,$A392,Sta!$P:$P,"&gt;0.5")/$C392</f>
        <v>1</v>
      </c>
      <c r="T392" s="12">
        <f>(COUNTIFS(Sta!$A:$A,$A392,Sta!$N:$N,"&gt;1.5") +COUNTIFS(Sta!$B:$B,$A392,Sta!$P:$P,"&gt;1.5"))/$D392</f>
        <v>0.33333333333333331</v>
      </c>
      <c r="U392" s="7">
        <f>COUNTIFS(Sta!$A:$A,$A392,Sta!$N:$N,"&gt;1.5")/$B392</f>
        <v>0</v>
      </c>
      <c r="V392" s="7">
        <f>COUNTIFS(Sta!$B:$B,$A392,Sta!$P:$P,"&gt;1.5")/$C392</f>
        <v>0.5</v>
      </c>
    </row>
    <row r="393" spans="1:22" x14ac:dyDescent="0.3">
      <c r="A393" t="s">
        <v>97</v>
      </c>
      <c r="B393" s="9">
        <f>COUNTIF(Sta!A:A,A393)</f>
        <v>0</v>
      </c>
      <c r="C393" s="4">
        <f>COUNTIF(Sta!B:B,A393)</f>
        <v>0</v>
      </c>
      <c r="D393" s="4">
        <f t="shared" si="12"/>
        <v>0</v>
      </c>
      <c r="E393" s="12" t="e">
        <f>(COUNTIFS(Sta!$A:$A,$A393,Sta!$Q:$Q,"&gt;0.5") +COUNTIFS(Sta!$B:$B,$A393,Sta!$Q:$Q,"&gt;0.5"))/$D393</f>
        <v>#DIV/0!</v>
      </c>
      <c r="F393" s="7" t="e">
        <f>COUNTIFS(Sta!$A:$A,$A393,Sta!$Q:$Q,"&gt;0.5")/$B393</f>
        <v>#DIV/0!</v>
      </c>
      <c r="G393" s="7" t="e">
        <f>COUNTIFS(Sta!$B:$B,$A393,Sta!$Q:$Q,"&gt;0.5")/$C393</f>
        <v>#DIV/0!</v>
      </c>
      <c r="H393" s="12" t="e">
        <f>(COUNTIFS(Sta!$A:$A,$A393,Sta!$Q:$Q,"&gt;1.5") +COUNTIFS(Sta!$B:$B,$A393,Sta!$Q:$Q,"&gt;1.5"))/$D393</f>
        <v>#DIV/0!</v>
      </c>
      <c r="I393" s="7" t="e">
        <f>COUNTIFS(Sta!$A:$A,$A393,Sta!$Q:$Q,"&gt;1.5")/$B393</f>
        <v>#DIV/0!</v>
      </c>
      <c r="J393" s="7" t="e">
        <f>COUNTIFS(Sta!$B:$B,$A393,Sta!$Q:$Q,"&gt;1.5")/$C393</f>
        <v>#DIV/0!</v>
      </c>
      <c r="K393" s="12" t="e">
        <f>(COUNTIFS(Sta!$A:$A,$A393,Sta!$M:$M,"&gt;0.5") +COUNTIFS(Sta!$B:$B,$A393,Sta!$O:$O,"&gt;0.5"))/$D393</f>
        <v>#DIV/0!</v>
      </c>
      <c r="L393" s="7" t="e">
        <f>COUNTIFS(Sta!$A:$A,$A393,Sta!$M:$M,"&gt;0.5")/$B393</f>
        <v>#DIV/0!</v>
      </c>
      <c r="M393" s="7" t="e">
        <f>COUNTIFS(Sta!$B:$B,$A393,Sta!$O:$O,"&gt;0.5")/$C393</f>
        <v>#DIV/0!</v>
      </c>
      <c r="N393" s="12" t="e">
        <f>(COUNTIFS(Sta!$A:$A,$A393,Sta!$M:$M,"&gt;1.5") +COUNTIFS(Sta!$B:$B,$A393,Sta!$O:$O,"&gt;1.5"))/$D393</f>
        <v>#DIV/0!</v>
      </c>
      <c r="O393" s="7" t="e">
        <f>COUNTIFS(Sta!$A:$A,$A393,Sta!$M:$M,"&gt;1.5")/$B393</f>
        <v>#DIV/0!</v>
      </c>
      <c r="P393" s="7" t="e">
        <f>COUNTIFS(Sta!$B:$B,$A393,Sta!$O:$O,"&gt;1.5")/$C393</f>
        <v>#DIV/0!</v>
      </c>
      <c r="Q393" s="12" t="e">
        <f>(COUNTIFS(Sta!$A:$A,$A393,Sta!$N:$N,"&gt;0.5") +COUNTIFS(Sta!$B:$B,$A393,Sta!$P:$P,"&gt;0.5"))/$D393</f>
        <v>#DIV/0!</v>
      </c>
      <c r="R393" s="7" t="e">
        <f>COUNTIFS(Sta!$A:$A,$A393,Sta!$N:$N,"&gt;0.5")/$B393</f>
        <v>#DIV/0!</v>
      </c>
      <c r="S393" s="7" t="e">
        <f>COUNTIFS(Sta!$B:$B,$A393,Sta!$P:$P,"&gt;0.5")/$C393</f>
        <v>#DIV/0!</v>
      </c>
      <c r="T393" s="12" t="e">
        <f>(COUNTIFS(Sta!$A:$A,$A393,Sta!$N:$N,"&gt;1.5") +COUNTIFS(Sta!$B:$B,$A393,Sta!$P:$P,"&gt;1.5"))/$D393</f>
        <v>#DIV/0!</v>
      </c>
      <c r="U393" s="7" t="e">
        <f>COUNTIFS(Sta!$A:$A,$A393,Sta!$N:$N,"&gt;1.5")/$B393</f>
        <v>#DIV/0!</v>
      </c>
      <c r="V393" s="7" t="e">
        <f>COUNTIFS(Sta!$B:$B,$A393,Sta!$P:$P,"&gt;1.5")/$C393</f>
        <v>#DIV/0!</v>
      </c>
    </row>
    <row r="394" spans="1:22" x14ac:dyDescent="0.3">
      <c r="A394" t="s">
        <v>433</v>
      </c>
      <c r="B394" s="9">
        <f>COUNTIF(Sta!A:A,A394)</f>
        <v>1</v>
      </c>
      <c r="C394" s="4">
        <f>COUNTIF(Sta!B:B,A394)</f>
        <v>1</v>
      </c>
      <c r="D394" s="4">
        <f t="shared" si="12"/>
        <v>2</v>
      </c>
      <c r="E394" s="12">
        <f>(COUNTIFS(Sta!$A:$A,$A394,Sta!$Q:$Q,"&gt;0.5") +COUNTIFS(Sta!$B:$B,$A394,Sta!$Q:$Q,"&gt;0.5"))/$D394</f>
        <v>1</v>
      </c>
      <c r="F394" s="7">
        <f>COUNTIFS(Sta!$A:$A,$A394,Sta!$Q:$Q,"&gt;0.5")/$B394</f>
        <v>1</v>
      </c>
      <c r="G394" s="7">
        <f>COUNTIFS(Sta!$B:$B,$A394,Sta!$Q:$Q,"&gt;0.5")/$C394</f>
        <v>1</v>
      </c>
      <c r="H394" s="12">
        <f>(COUNTIFS(Sta!$A:$A,$A394,Sta!$Q:$Q,"&gt;1.5") +COUNTIFS(Sta!$B:$B,$A394,Sta!$Q:$Q,"&gt;1.5"))/$D394</f>
        <v>0.5</v>
      </c>
      <c r="I394" s="7">
        <f>COUNTIFS(Sta!$A:$A,$A394,Sta!$Q:$Q,"&gt;1.5")/$B394</f>
        <v>1</v>
      </c>
      <c r="J394" s="7">
        <f>COUNTIFS(Sta!$B:$B,$A394,Sta!$Q:$Q,"&gt;1.5")/$C394</f>
        <v>0</v>
      </c>
      <c r="K394" s="12">
        <f>(COUNTIFS(Sta!$A:$A,$A394,Sta!$M:$M,"&gt;0.5") +COUNTIFS(Sta!$B:$B,$A394,Sta!$O:$O,"&gt;0.5"))/$D394</f>
        <v>0.5</v>
      </c>
      <c r="L394" s="7">
        <f>COUNTIFS(Sta!$A:$A,$A394,Sta!$M:$M,"&gt;0.5")/$B394</f>
        <v>0</v>
      </c>
      <c r="M394" s="7">
        <f>COUNTIFS(Sta!$B:$B,$A394,Sta!$O:$O,"&gt;0.5")/$C394</f>
        <v>1</v>
      </c>
      <c r="N394" s="12">
        <f>(COUNTIFS(Sta!$A:$A,$A394,Sta!$M:$M,"&gt;1.5") +COUNTIFS(Sta!$B:$B,$A394,Sta!$O:$O,"&gt;1.5"))/$D394</f>
        <v>0</v>
      </c>
      <c r="O394" s="7">
        <f>COUNTIFS(Sta!$A:$A,$A394,Sta!$M:$M,"&gt;1.5")/$B394</f>
        <v>0</v>
      </c>
      <c r="P394" s="7">
        <f>COUNTIFS(Sta!$B:$B,$A394,Sta!$O:$O,"&gt;1.5")/$C394</f>
        <v>0</v>
      </c>
      <c r="Q394" s="12">
        <f>(COUNTIFS(Sta!$A:$A,$A394,Sta!$N:$N,"&gt;0.5") +COUNTIFS(Sta!$B:$B,$A394,Sta!$P:$P,"&gt;0.5"))/$D394</f>
        <v>0.5</v>
      </c>
      <c r="R394" s="7">
        <f>COUNTIFS(Sta!$A:$A,$A394,Sta!$N:$N,"&gt;0.5")/$B394</f>
        <v>1</v>
      </c>
      <c r="S394" s="7">
        <f>COUNTIFS(Sta!$B:$B,$A394,Sta!$P:$P,"&gt;0.5")/$C394</f>
        <v>0</v>
      </c>
      <c r="T394" s="12">
        <f>(COUNTIFS(Sta!$A:$A,$A394,Sta!$N:$N,"&gt;1.5") +COUNTIFS(Sta!$B:$B,$A394,Sta!$P:$P,"&gt;1.5"))/$D394</f>
        <v>0.5</v>
      </c>
      <c r="U394" s="7">
        <f>COUNTIFS(Sta!$A:$A,$A394,Sta!$N:$N,"&gt;1.5")/$B394</f>
        <v>1</v>
      </c>
      <c r="V394" s="7">
        <f>COUNTIFS(Sta!$B:$B,$A394,Sta!$P:$P,"&gt;1.5")/$C394</f>
        <v>0</v>
      </c>
    </row>
    <row r="395" spans="1:22" x14ac:dyDescent="0.3">
      <c r="A395" t="s">
        <v>627</v>
      </c>
      <c r="B395" s="9">
        <f>COUNTIF(Sta!A:A,A395)</f>
        <v>1</v>
      </c>
      <c r="C395" s="4">
        <f>COUNTIF(Sta!B:B,A395)</f>
        <v>1</v>
      </c>
      <c r="D395" s="4">
        <f t="shared" si="12"/>
        <v>2</v>
      </c>
      <c r="E395" s="12">
        <f>(COUNTIFS(Sta!$A:$A,$A395,Sta!$Q:$Q,"&gt;0.5") +COUNTIFS(Sta!$B:$B,$A395,Sta!$Q:$Q,"&gt;0.5"))/$D395</f>
        <v>0</v>
      </c>
      <c r="F395" s="7">
        <f>COUNTIFS(Sta!$A:$A,$A395,Sta!$Q:$Q,"&gt;0.5")/$B395</f>
        <v>0</v>
      </c>
      <c r="G395" s="7">
        <f>COUNTIFS(Sta!$B:$B,$A395,Sta!$Q:$Q,"&gt;0.5")/$C395</f>
        <v>0</v>
      </c>
      <c r="H395" s="12">
        <f>(COUNTIFS(Sta!$A:$A,$A395,Sta!$Q:$Q,"&gt;1.5") +COUNTIFS(Sta!$B:$B,$A395,Sta!$Q:$Q,"&gt;1.5"))/$D395</f>
        <v>0</v>
      </c>
      <c r="I395" s="7">
        <f>COUNTIFS(Sta!$A:$A,$A395,Sta!$Q:$Q,"&gt;1.5")/$B395</f>
        <v>0</v>
      </c>
      <c r="J395" s="7">
        <f>COUNTIFS(Sta!$B:$B,$A395,Sta!$Q:$Q,"&gt;1.5")/$C395</f>
        <v>0</v>
      </c>
      <c r="K395" s="12">
        <f>(COUNTIFS(Sta!$A:$A,$A395,Sta!$M:$M,"&gt;0.5") +COUNTIFS(Sta!$B:$B,$A395,Sta!$O:$O,"&gt;0.5"))/$D395</f>
        <v>0</v>
      </c>
      <c r="L395" s="7">
        <f>COUNTIFS(Sta!$A:$A,$A395,Sta!$M:$M,"&gt;0.5")/$B395</f>
        <v>0</v>
      </c>
      <c r="M395" s="7">
        <f>COUNTIFS(Sta!$B:$B,$A395,Sta!$O:$O,"&gt;0.5")/$C395</f>
        <v>0</v>
      </c>
      <c r="N395" s="12">
        <f>(COUNTIFS(Sta!$A:$A,$A395,Sta!$M:$M,"&gt;1.5") +COUNTIFS(Sta!$B:$B,$A395,Sta!$O:$O,"&gt;1.5"))/$D395</f>
        <v>0</v>
      </c>
      <c r="O395" s="7">
        <f>COUNTIFS(Sta!$A:$A,$A395,Sta!$M:$M,"&gt;1.5")/$B395</f>
        <v>0</v>
      </c>
      <c r="P395" s="7">
        <f>COUNTIFS(Sta!$B:$B,$A395,Sta!$O:$O,"&gt;1.5")/$C395</f>
        <v>0</v>
      </c>
      <c r="Q395" s="12">
        <f>(COUNTIFS(Sta!$A:$A,$A395,Sta!$N:$N,"&gt;0.5") +COUNTIFS(Sta!$B:$B,$A395,Sta!$P:$P,"&gt;0.5"))/$D395</f>
        <v>0</v>
      </c>
      <c r="R395" s="7">
        <f>COUNTIFS(Sta!$A:$A,$A395,Sta!$N:$N,"&gt;0.5")/$B395</f>
        <v>0</v>
      </c>
      <c r="S395" s="7">
        <f>COUNTIFS(Sta!$B:$B,$A395,Sta!$P:$P,"&gt;0.5")/$C395</f>
        <v>0</v>
      </c>
      <c r="T395" s="12">
        <f>(COUNTIFS(Sta!$A:$A,$A395,Sta!$N:$N,"&gt;1.5") +COUNTIFS(Sta!$B:$B,$A395,Sta!$P:$P,"&gt;1.5"))/$D395</f>
        <v>0</v>
      </c>
      <c r="U395" s="7">
        <f>COUNTIFS(Sta!$A:$A,$A395,Sta!$N:$N,"&gt;1.5")/$B395</f>
        <v>0</v>
      </c>
      <c r="V395" s="7">
        <f>COUNTIFS(Sta!$B:$B,$A395,Sta!$P:$P,"&gt;1.5")/$C395</f>
        <v>0</v>
      </c>
    </row>
    <row r="396" spans="1:22" x14ac:dyDescent="0.3">
      <c r="A396" t="s">
        <v>166</v>
      </c>
      <c r="B396" s="9">
        <f>COUNTIF(Sta!A:A,A396)</f>
        <v>1</v>
      </c>
      <c r="C396" s="4">
        <f>COUNTIF(Sta!B:B,A396)</f>
        <v>0</v>
      </c>
      <c r="D396" s="4">
        <f t="shared" si="12"/>
        <v>1</v>
      </c>
      <c r="E396" s="12">
        <f>(COUNTIFS(Sta!$A:$A,$A396,Sta!$Q:$Q,"&gt;0.5") +COUNTIFS(Sta!$B:$B,$A396,Sta!$Q:$Q,"&gt;0.5"))/$D396</f>
        <v>1</v>
      </c>
      <c r="F396" s="7">
        <f>COUNTIFS(Sta!$A:$A,$A396,Sta!$Q:$Q,"&gt;0.5")/$B396</f>
        <v>1</v>
      </c>
      <c r="G396" s="7" t="e">
        <f>COUNTIFS(Sta!$B:$B,$A396,Sta!$Q:$Q,"&gt;0.5")/$C396</f>
        <v>#DIV/0!</v>
      </c>
      <c r="H396" s="12">
        <f>(COUNTIFS(Sta!$A:$A,$A396,Sta!$Q:$Q,"&gt;1.5") +COUNTIFS(Sta!$B:$B,$A396,Sta!$Q:$Q,"&gt;1.5"))/$D396</f>
        <v>1</v>
      </c>
      <c r="I396" s="7">
        <f>COUNTIFS(Sta!$A:$A,$A396,Sta!$Q:$Q,"&gt;1.5")/$B396</f>
        <v>1</v>
      </c>
      <c r="J396" s="7" t="e">
        <f>COUNTIFS(Sta!$B:$B,$A396,Sta!$Q:$Q,"&gt;1.5")/$C396</f>
        <v>#DIV/0!</v>
      </c>
      <c r="K396" s="12">
        <f>(COUNTIFS(Sta!$A:$A,$A396,Sta!$M:$M,"&gt;0.5") +COUNTIFS(Sta!$B:$B,$A396,Sta!$O:$O,"&gt;0.5"))/$D396</f>
        <v>0</v>
      </c>
      <c r="L396" s="7">
        <f>COUNTIFS(Sta!$A:$A,$A396,Sta!$M:$M,"&gt;0.5")/$B396</f>
        <v>0</v>
      </c>
      <c r="M396" s="7" t="e">
        <f>COUNTIFS(Sta!$B:$B,$A396,Sta!$O:$O,"&gt;0.5")/$C396</f>
        <v>#DIV/0!</v>
      </c>
      <c r="N396" s="12">
        <f>(COUNTIFS(Sta!$A:$A,$A396,Sta!$M:$M,"&gt;1.5") +COUNTIFS(Sta!$B:$B,$A396,Sta!$O:$O,"&gt;1.5"))/$D396</f>
        <v>0</v>
      </c>
      <c r="O396" s="7">
        <f>COUNTIFS(Sta!$A:$A,$A396,Sta!$M:$M,"&gt;1.5")/$B396</f>
        <v>0</v>
      </c>
      <c r="P396" s="7" t="e">
        <f>COUNTIFS(Sta!$B:$B,$A396,Sta!$O:$O,"&gt;1.5")/$C396</f>
        <v>#DIV/0!</v>
      </c>
      <c r="Q396" s="12">
        <f>(COUNTIFS(Sta!$A:$A,$A396,Sta!$N:$N,"&gt;0.5") +COUNTIFS(Sta!$B:$B,$A396,Sta!$P:$P,"&gt;0.5"))/$D396</f>
        <v>1</v>
      </c>
      <c r="R396" s="7">
        <f>COUNTIFS(Sta!$A:$A,$A396,Sta!$N:$N,"&gt;0.5")/$B396</f>
        <v>1</v>
      </c>
      <c r="S396" s="7" t="e">
        <f>COUNTIFS(Sta!$B:$B,$A396,Sta!$P:$P,"&gt;0.5")/$C396</f>
        <v>#DIV/0!</v>
      </c>
      <c r="T396" s="12">
        <f>(COUNTIFS(Sta!$A:$A,$A396,Sta!$N:$N,"&gt;1.5") +COUNTIFS(Sta!$B:$B,$A396,Sta!$P:$P,"&gt;1.5"))/$D396</f>
        <v>1</v>
      </c>
      <c r="U396" s="7">
        <f>COUNTIFS(Sta!$A:$A,$A396,Sta!$N:$N,"&gt;1.5")/$B396</f>
        <v>1</v>
      </c>
      <c r="V396" s="7" t="e">
        <f>COUNTIFS(Sta!$B:$B,$A396,Sta!$P:$P,"&gt;1.5")/$C396</f>
        <v>#DIV/0!</v>
      </c>
    </row>
    <row r="397" spans="1:22" x14ac:dyDescent="0.3">
      <c r="A397" t="s">
        <v>390</v>
      </c>
      <c r="B397" s="9">
        <f>COUNTIF(Sta!A:A,A397)</f>
        <v>0</v>
      </c>
      <c r="C397" s="4">
        <f>COUNTIF(Sta!B:B,A397)</f>
        <v>0</v>
      </c>
      <c r="D397" s="4">
        <f t="shared" si="12"/>
        <v>0</v>
      </c>
      <c r="E397" s="12" t="e">
        <f>(COUNTIFS(Sta!$A:$A,$A397,Sta!$Q:$Q,"&gt;0.5") +COUNTIFS(Sta!$B:$B,$A397,Sta!$Q:$Q,"&gt;0.5"))/$D397</f>
        <v>#DIV/0!</v>
      </c>
      <c r="F397" s="7" t="e">
        <f>COUNTIFS(Sta!$A:$A,$A397,Sta!$Q:$Q,"&gt;0.5")/$B397</f>
        <v>#DIV/0!</v>
      </c>
      <c r="G397" s="7" t="e">
        <f>COUNTIFS(Sta!$B:$B,$A397,Sta!$Q:$Q,"&gt;0.5")/$C397</f>
        <v>#DIV/0!</v>
      </c>
      <c r="H397" s="12" t="e">
        <f>(COUNTIFS(Sta!$A:$A,$A397,Sta!$Q:$Q,"&gt;1.5") +COUNTIFS(Sta!$B:$B,$A397,Sta!$Q:$Q,"&gt;1.5"))/$D397</f>
        <v>#DIV/0!</v>
      </c>
      <c r="I397" s="7" t="e">
        <f>COUNTIFS(Sta!$A:$A,$A397,Sta!$Q:$Q,"&gt;1.5")/$B397</f>
        <v>#DIV/0!</v>
      </c>
      <c r="J397" s="7" t="e">
        <f>COUNTIFS(Sta!$B:$B,$A397,Sta!$Q:$Q,"&gt;1.5")/$C397</f>
        <v>#DIV/0!</v>
      </c>
      <c r="K397" s="12" t="e">
        <f>(COUNTIFS(Sta!$A:$A,$A397,Sta!$M:$M,"&gt;0.5") +COUNTIFS(Sta!$B:$B,$A397,Sta!$O:$O,"&gt;0.5"))/$D397</f>
        <v>#DIV/0!</v>
      </c>
      <c r="L397" s="7" t="e">
        <f>COUNTIFS(Sta!$A:$A,$A397,Sta!$M:$M,"&gt;0.5")/$B397</f>
        <v>#DIV/0!</v>
      </c>
      <c r="M397" s="7" t="e">
        <f>COUNTIFS(Sta!$B:$B,$A397,Sta!$O:$O,"&gt;0.5")/$C397</f>
        <v>#DIV/0!</v>
      </c>
      <c r="N397" s="12" t="e">
        <f>(COUNTIFS(Sta!$A:$A,$A397,Sta!$M:$M,"&gt;1.5") +COUNTIFS(Sta!$B:$B,$A397,Sta!$O:$O,"&gt;1.5"))/$D397</f>
        <v>#DIV/0!</v>
      </c>
      <c r="O397" s="7" t="e">
        <f>COUNTIFS(Sta!$A:$A,$A397,Sta!$M:$M,"&gt;1.5")/$B397</f>
        <v>#DIV/0!</v>
      </c>
      <c r="P397" s="7" t="e">
        <f>COUNTIFS(Sta!$B:$B,$A397,Sta!$O:$O,"&gt;1.5")/$C397</f>
        <v>#DIV/0!</v>
      </c>
      <c r="Q397" s="12" t="e">
        <f>(COUNTIFS(Sta!$A:$A,$A397,Sta!$N:$N,"&gt;0.5") +COUNTIFS(Sta!$B:$B,$A397,Sta!$P:$P,"&gt;0.5"))/$D397</f>
        <v>#DIV/0!</v>
      </c>
      <c r="R397" s="7" t="e">
        <f>COUNTIFS(Sta!$A:$A,$A397,Sta!$N:$N,"&gt;0.5")/$B397</f>
        <v>#DIV/0!</v>
      </c>
      <c r="S397" s="7" t="e">
        <f>COUNTIFS(Sta!$B:$B,$A397,Sta!$P:$P,"&gt;0.5")/$C397</f>
        <v>#DIV/0!</v>
      </c>
      <c r="T397" s="12" t="e">
        <f>(COUNTIFS(Sta!$A:$A,$A397,Sta!$N:$N,"&gt;1.5") +COUNTIFS(Sta!$B:$B,$A397,Sta!$P:$P,"&gt;1.5"))/$D397</f>
        <v>#DIV/0!</v>
      </c>
      <c r="U397" s="7" t="e">
        <f>COUNTIFS(Sta!$A:$A,$A397,Sta!$N:$N,"&gt;1.5")/$B397</f>
        <v>#DIV/0!</v>
      </c>
      <c r="V397" s="7" t="e">
        <f>COUNTIFS(Sta!$B:$B,$A397,Sta!$P:$P,"&gt;1.5")/$C397</f>
        <v>#DIV/0!</v>
      </c>
    </row>
    <row r="398" spans="1:22" x14ac:dyDescent="0.3">
      <c r="A398" t="s">
        <v>443</v>
      </c>
      <c r="B398" s="9">
        <f>COUNTIF(Sta!A:A,A398)</f>
        <v>0</v>
      </c>
      <c r="C398" s="4">
        <f>COUNTIF(Sta!B:B,A398)</f>
        <v>0</v>
      </c>
      <c r="D398" s="4">
        <f t="shared" si="12"/>
        <v>0</v>
      </c>
      <c r="E398" s="12" t="e">
        <f>(COUNTIFS(Sta!$A:$A,$A398,Sta!$Q:$Q,"&gt;0.5") +COUNTIFS(Sta!$B:$B,$A398,Sta!$Q:$Q,"&gt;0.5"))/$D398</f>
        <v>#DIV/0!</v>
      </c>
      <c r="F398" s="7" t="e">
        <f>COUNTIFS(Sta!$A:$A,$A398,Sta!$Q:$Q,"&gt;0.5")/$B398</f>
        <v>#DIV/0!</v>
      </c>
      <c r="G398" s="7" t="e">
        <f>COUNTIFS(Sta!$B:$B,$A398,Sta!$Q:$Q,"&gt;0.5")/$C398</f>
        <v>#DIV/0!</v>
      </c>
      <c r="H398" s="12" t="e">
        <f>(COUNTIFS(Sta!$A:$A,$A398,Sta!$Q:$Q,"&gt;1.5") +COUNTIFS(Sta!$B:$B,$A398,Sta!$Q:$Q,"&gt;1.5"))/$D398</f>
        <v>#DIV/0!</v>
      </c>
      <c r="I398" s="7" t="e">
        <f>COUNTIFS(Sta!$A:$A,$A398,Sta!$Q:$Q,"&gt;1.5")/$B398</f>
        <v>#DIV/0!</v>
      </c>
      <c r="J398" s="7" t="e">
        <f>COUNTIFS(Sta!$B:$B,$A398,Sta!$Q:$Q,"&gt;1.5")/$C398</f>
        <v>#DIV/0!</v>
      </c>
      <c r="K398" s="12" t="e">
        <f>(COUNTIFS(Sta!$A:$A,$A398,Sta!$M:$M,"&gt;0.5") +COUNTIFS(Sta!$B:$B,$A398,Sta!$O:$O,"&gt;0.5"))/$D398</f>
        <v>#DIV/0!</v>
      </c>
      <c r="L398" s="7" t="e">
        <f>COUNTIFS(Sta!$A:$A,$A398,Sta!$M:$M,"&gt;0.5")/$B398</f>
        <v>#DIV/0!</v>
      </c>
      <c r="M398" s="7" t="e">
        <f>COUNTIFS(Sta!$B:$B,$A398,Sta!$O:$O,"&gt;0.5")/$C398</f>
        <v>#DIV/0!</v>
      </c>
      <c r="N398" s="12" t="e">
        <f>(COUNTIFS(Sta!$A:$A,$A398,Sta!$M:$M,"&gt;1.5") +COUNTIFS(Sta!$B:$B,$A398,Sta!$O:$O,"&gt;1.5"))/$D398</f>
        <v>#DIV/0!</v>
      </c>
      <c r="O398" s="7" t="e">
        <f>COUNTIFS(Sta!$A:$A,$A398,Sta!$M:$M,"&gt;1.5")/$B398</f>
        <v>#DIV/0!</v>
      </c>
      <c r="P398" s="7" t="e">
        <f>COUNTIFS(Sta!$B:$B,$A398,Sta!$O:$O,"&gt;1.5")/$C398</f>
        <v>#DIV/0!</v>
      </c>
      <c r="Q398" s="12" t="e">
        <f>(COUNTIFS(Sta!$A:$A,$A398,Sta!$N:$N,"&gt;0.5") +COUNTIFS(Sta!$B:$B,$A398,Sta!$P:$P,"&gt;0.5"))/$D398</f>
        <v>#DIV/0!</v>
      </c>
      <c r="R398" s="7" t="e">
        <f>COUNTIFS(Sta!$A:$A,$A398,Sta!$N:$N,"&gt;0.5")/$B398</f>
        <v>#DIV/0!</v>
      </c>
      <c r="S398" s="7" t="e">
        <f>COUNTIFS(Sta!$B:$B,$A398,Sta!$P:$P,"&gt;0.5")/$C398</f>
        <v>#DIV/0!</v>
      </c>
      <c r="T398" s="12" t="e">
        <f>(COUNTIFS(Sta!$A:$A,$A398,Sta!$N:$N,"&gt;1.5") +COUNTIFS(Sta!$B:$B,$A398,Sta!$P:$P,"&gt;1.5"))/$D398</f>
        <v>#DIV/0!</v>
      </c>
      <c r="U398" s="7" t="e">
        <f>COUNTIFS(Sta!$A:$A,$A398,Sta!$N:$N,"&gt;1.5")/$B398</f>
        <v>#DIV/0!</v>
      </c>
      <c r="V398" s="7" t="e">
        <f>COUNTIFS(Sta!$B:$B,$A398,Sta!$P:$P,"&gt;1.5")/$C398</f>
        <v>#DIV/0!</v>
      </c>
    </row>
    <row r="399" spans="1:22" x14ac:dyDescent="0.3">
      <c r="A399" t="s">
        <v>340</v>
      </c>
      <c r="B399" s="9">
        <f>COUNTIF(Sta!A:A,A399)</f>
        <v>0</v>
      </c>
      <c r="C399" s="4">
        <f>COUNTIF(Sta!B:B,A399)</f>
        <v>0</v>
      </c>
      <c r="D399" s="4">
        <f t="shared" si="12"/>
        <v>0</v>
      </c>
      <c r="E399" s="12" t="e">
        <f>(COUNTIFS(Sta!$A:$A,$A399,Sta!$Q:$Q,"&gt;0.5") +COUNTIFS(Sta!$B:$B,$A399,Sta!$Q:$Q,"&gt;0.5"))/$D399</f>
        <v>#DIV/0!</v>
      </c>
      <c r="F399" s="7" t="e">
        <f>COUNTIFS(Sta!$A:$A,$A399,Sta!$Q:$Q,"&gt;0.5")/$B399</f>
        <v>#DIV/0!</v>
      </c>
      <c r="G399" s="7" t="e">
        <f>COUNTIFS(Sta!$B:$B,$A399,Sta!$Q:$Q,"&gt;0.5")/$C399</f>
        <v>#DIV/0!</v>
      </c>
      <c r="H399" s="12" t="e">
        <f>(COUNTIFS(Sta!$A:$A,$A399,Sta!$Q:$Q,"&gt;1.5") +COUNTIFS(Sta!$B:$B,$A399,Sta!$Q:$Q,"&gt;1.5"))/$D399</f>
        <v>#DIV/0!</v>
      </c>
      <c r="I399" s="7" t="e">
        <f>COUNTIFS(Sta!$A:$A,$A399,Sta!$Q:$Q,"&gt;1.5")/$B399</f>
        <v>#DIV/0!</v>
      </c>
      <c r="J399" s="7" t="e">
        <f>COUNTIFS(Sta!$B:$B,$A399,Sta!$Q:$Q,"&gt;1.5")/$C399</f>
        <v>#DIV/0!</v>
      </c>
      <c r="K399" s="12" t="e">
        <f>(COUNTIFS(Sta!$A:$A,$A399,Sta!$M:$M,"&gt;0.5") +COUNTIFS(Sta!$B:$B,$A399,Sta!$O:$O,"&gt;0.5"))/$D399</f>
        <v>#DIV/0!</v>
      </c>
      <c r="L399" s="7" t="e">
        <f>COUNTIFS(Sta!$A:$A,$A399,Sta!$M:$M,"&gt;0.5")/$B399</f>
        <v>#DIV/0!</v>
      </c>
      <c r="M399" s="7" t="e">
        <f>COUNTIFS(Sta!$B:$B,$A399,Sta!$O:$O,"&gt;0.5")/$C399</f>
        <v>#DIV/0!</v>
      </c>
      <c r="N399" s="12" t="e">
        <f>(COUNTIFS(Sta!$A:$A,$A399,Sta!$M:$M,"&gt;1.5") +COUNTIFS(Sta!$B:$B,$A399,Sta!$O:$O,"&gt;1.5"))/$D399</f>
        <v>#DIV/0!</v>
      </c>
      <c r="O399" s="7" t="e">
        <f>COUNTIFS(Sta!$A:$A,$A399,Sta!$M:$M,"&gt;1.5")/$B399</f>
        <v>#DIV/0!</v>
      </c>
      <c r="P399" s="7" t="e">
        <f>COUNTIFS(Sta!$B:$B,$A399,Sta!$O:$O,"&gt;1.5")/$C399</f>
        <v>#DIV/0!</v>
      </c>
      <c r="Q399" s="12" t="e">
        <f>(COUNTIFS(Sta!$A:$A,$A399,Sta!$N:$N,"&gt;0.5") +COUNTIFS(Sta!$B:$B,$A399,Sta!$P:$P,"&gt;0.5"))/$D399</f>
        <v>#DIV/0!</v>
      </c>
      <c r="R399" s="7" t="e">
        <f>COUNTIFS(Sta!$A:$A,$A399,Sta!$N:$N,"&gt;0.5")/$B399</f>
        <v>#DIV/0!</v>
      </c>
      <c r="S399" s="7" t="e">
        <f>COUNTIFS(Sta!$B:$B,$A399,Sta!$P:$P,"&gt;0.5")/$C399</f>
        <v>#DIV/0!</v>
      </c>
      <c r="T399" s="12" t="e">
        <f>(COUNTIFS(Sta!$A:$A,$A399,Sta!$N:$N,"&gt;1.5") +COUNTIFS(Sta!$B:$B,$A399,Sta!$P:$P,"&gt;1.5"))/$D399</f>
        <v>#DIV/0!</v>
      </c>
      <c r="U399" s="7" t="e">
        <f>COUNTIFS(Sta!$A:$A,$A399,Sta!$N:$N,"&gt;1.5")/$B399</f>
        <v>#DIV/0!</v>
      </c>
      <c r="V399" s="7" t="e">
        <f>COUNTIFS(Sta!$B:$B,$A399,Sta!$P:$P,"&gt;1.5")/$C399</f>
        <v>#DIV/0!</v>
      </c>
    </row>
    <row r="400" spans="1:22" x14ac:dyDescent="0.3">
      <c r="A400" t="s">
        <v>342</v>
      </c>
      <c r="B400" s="9">
        <f>COUNTIF(Sta!A:A,A400)</f>
        <v>0</v>
      </c>
      <c r="C400" s="4">
        <f>COUNTIF(Sta!B:B,A400)</f>
        <v>0</v>
      </c>
      <c r="D400" s="4">
        <f t="shared" si="12"/>
        <v>0</v>
      </c>
      <c r="E400" s="12" t="e">
        <f>(COUNTIFS(Sta!$A:$A,$A400,Sta!$Q:$Q,"&gt;0.5") +COUNTIFS(Sta!$B:$B,$A400,Sta!$Q:$Q,"&gt;0.5"))/$D400</f>
        <v>#DIV/0!</v>
      </c>
      <c r="F400" s="7" t="e">
        <f>COUNTIFS(Sta!$A:$A,$A400,Sta!$Q:$Q,"&gt;0.5")/$B400</f>
        <v>#DIV/0!</v>
      </c>
      <c r="G400" s="7" t="e">
        <f>COUNTIFS(Sta!$B:$B,$A400,Sta!$Q:$Q,"&gt;0.5")/$C400</f>
        <v>#DIV/0!</v>
      </c>
      <c r="H400" s="12" t="e">
        <f>(COUNTIFS(Sta!$A:$A,$A400,Sta!$Q:$Q,"&gt;1.5") +COUNTIFS(Sta!$B:$B,$A400,Sta!$Q:$Q,"&gt;1.5"))/$D400</f>
        <v>#DIV/0!</v>
      </c>
      <c r="I400" s="7" t="e">
        <f>COUNTIFS(Sta!$A:$A,$A400,Sta!$Q:$Q,"&gt;1.5")/$B400</f>
        <v>#DIV/0!</v>
      </c>
      <c r="J400" s="7" t="e">
        <f>COUNTIFS(Sta!$B:$B,$A400,Sta!$Q:$Q,"&gt;1.5")/$C400</f>
        <v>#DIV/0!</v>
      </c>
      <c r="K400" s="12" t="e">
        <f>(COUNTIFS(Sta!$A:$A,$A400,Sta!$M:$M,"&gt;0.5") +COUNTIFS(Sta!$B:$B,$A400,Sta!$O:$O,"&gt;0.5"))/$D400</f>
        <v>#DIV/0!</v>
      </c>
      <c r="L400" s="7" t="e">
        <f>COUNTIFS(Sta!$A:$A,$A400,Sta!$M:$M,"&gt;0.5")/$B400</f>
        <v>#DIV/0!</v>
      </c>
      <c r="M400" s="7" t="e">
        <f>COUNTIFS(Sta!$B:$B,$A400,Sta!$O:$O,"&gt;0.5")/$C400</f>
        <v>#DIV/0!</v>
      </c>
      <c r="N400" s="12" t="e">
        <f>(COUNTIFS(Sta!$A:$A,$A400,Sta!$M:$M,"&gt;1.5") +COUNTIFS(Sta!$B:$B,$A400,Sta!$O:$O,"&gt;1.5"))/$D400</f>
        <v>#DIV/0!</v>
      </c>
      <c r="O400" s="7" t="e">
        <f>COUNTIFS(Sta!$A:$A,$A400,Sta!$M:$M,"&gt;1.5")/$B400</f>
        <v>#DIV/0!</v>
      </c>
      <c r="P400" s="7" t="e">
        <f>COUNTIFS(Sta!$B:$B,$A400,Sta!$O:$O,"&gt;1.5")/$C400</f>
        <v>#DIV/0!</v>
      </c>
      <c r="Q400" s="12" t="e">
        <f>(COUNTIFS(Sta!$A:$A,$A400,Sta!$N:$N,"&gt;0.5") +COUNTIFS(Sta!$B:$B,$A400,Sta!$P:$P,"&gt;0.5"))/$D400</f>
        <v>#DIV/0!</v>
      </c>
      <c r="R400" s="7" t="e">
        <f>COUNTIFS(Sta!$A:$A,$A400,Sta!$N:$N,"&gt;0.5")/$B400</f>
        <v>#DIV/0!</v>
      </c>
      <c r="S400" s="7" t="e">
        <f>COUNTIFS(Sta!$B:$B,$A400,Sta!$P:$P,"&gt;0.5")/$C400</f>
        <v>#DIV/0!</v>
      </c>
      <c r="T400" s="12" t="e">
        <f>(COUNTIFS(Sta!$A:$A,$A400,Sta!$N:$N,"&gt;1.5") +COUNTIFS(Sta!$B:$B,$A400,Sta!$P:$P,"&gt;1.5"))/$D400</f>
        <v>#DIV/0!</v>
      </c>
      <c r="U400" s="7" t="e">
        <f>COUNTIFS(Sta!$A:$A,$A400,Sta!$N:$N,"&gt;1.5")/$B400</f>
        <v>#DIV/0!</v>
      </c>
      <c r="V400" s="7" t="e">
        <f>COUNTIFS(Sta!$B:$B,$A400,Sta!$P:$P,"&gt;1.5")/$C400</f>
        <v>#DIV/0!</v>
      </c>
    </row>
    <row r="401" spans="1:22" x14ac:dyDescent="0.3">
      <c r="A401" t="s">
        <v>198</v>
      </c>
      <c r="B401" s="9">
        <f>COUNTIF(Sta!A:A,A401)</f>
        <v>1</v>
      </c>
      <c r="C401" s="4">
        <f>COUNTIF(Sta!B:B,A401)</f>
        <v>1</v>
      </c>
      <c r="D401" s="4">
        <f t="shared" si="12"/>
        <v>2</v>
      </c>
      <c r="E401" s="12">
        <f>(COUNTIFS(Sta!$A:$A,$A401,Sta!$Q:$Q,"&gt;0.5") +COUNTIFS(Sta!$B:$B,$A401,Sta!$Q:$Q,"&gt;0.5"))/$D401</f>
        <v>0.5</v>
      </c>
      <c r="F401" s="7">
        <f>COUNTIFS(Sta!$A:$A,$A401,Sta!$Q:$Q,"&gt;0.5")/$B401</f>
        <v>1</v>
      </c>
      <c r="G401" s="7">
        <f>COUNTIFS(Sta!$B:$B,$A401,Sta!$Q:$Q,"&gt;0.5")/$C401</f>
        <v>0</v>
      </c>
      <c r="H401" s="12">
        <f>(COUNTIFS(Sta!$A:$A,$A401,Sta!$Q:$Q,"&gt;1.5") +COUNTIFS(Sta!$B:$B,$A401,Sta!$Q:$Q,"&gt;1.5"))/$D401</f>
        <v>0.5</v>
      </c>
      <c r="I401" s="7">
        <f>COUNTIFS(Sta!$A:$A,$A401,Sta!$Q:$Q,"&gt;1.5")/$B401</f>
        <v>1</v>
      </c>
      <c r="J401" s="7">
        <f>COUNTIFS(Sta!$B:$B,$A401,Sta!$Q:$Q,"&gt;1.5")/$C401</f>
        <v>0</v>
      </c>
      <c r="K401" s="12">
        <f>(COUNTIFS(Sta!$A:$A,$A401,Sta!$M:$M,"&gt;0.5") +COUNTIFS(Sta!$B:$B,$A401,Sta!$O:$O,"&gt;0.5"))/$D401</f>
        <v>0.5</v>
      </c>
      <c r="L401" s="7">
        <f>COUNTIFS(Sta!$A:$A,$A401,Sta!$M:$M,"&gt;0.5")/$B401</f>
        <v>1</v>
      </c>
      <c r="M401" s="7">
        <f>COUNTIFS(Sta!$B:$B,$A401,Sta!$O:$O,"&gt;0.5")/$C401</f>
        <v>0</v>
      </c>
      <c r="N401" s="12">
        <f>(COUNTIFS(Sta!$A:$A,$A401,Sta!$M:$M,"&gt;1.5") +COUNTIFS(Sta!$B:$B,$A401,Sta!$O:$O,"&gt;1.5"))/$D401</f>
        <v>0</v>
      </c>
      <c r="O401" s="7">
        <f>COUNTIFS(Sta!$A:$A,$A401,Sta!$M:$M,"&gt;1.5")/$B401</f>
        <v>0</v>
      </c>
      <c r="P401" s="7">
        <f>COUNTIFS(Sta!$B:$B,$A401,Sta!$O:$O,"&gt;1.5")/$C401</f>
        <v>0</v>
      </c>
      <c r="Q401" s="12">
        <f>(COUNTIFS(Sta!$A:$A,$A401,Sta!$N:$N,"&gt;0.5") +COUNTIFS(Sta!$B:$B,$A401,Sta!$P:$P,"&gt;0.5"))/$D401</f>
        <v>0.5</v>
      </c>
      <c r="R401" s="7">
        <f>COUNTIFS(Sta!$A:$A,$A401,Sta!$N:$N,"&gt;0.5")/$B401</f>
        <v>1</v>
      </c>
      <c r="S401" s="7">
        <f>COUNTIFS(Sta!$B:$B,$A401,Sta!$P:$P,"&gt;0.5")/$C401</f>
        <v>0</v>
      </c>
      <c r="T401" s="12">
        <f>(COUNTIFS(Sta!$A:$A,$A401,Sta!$N:$N,"&gt;1.5") +COUNTIFS(Sta!$B:$B,$A401,Sta!$P:$P,"&gt;1.5"))/$D401</f>
        <v>0</v>
      </c>
      <c r="U401" s="7">
        <f>COUNTIFS(Sta!$A:$A,$A401,Sta!$N:$N,"&gt;1.5")/$B401</f>
        <v>0</v>
      </c>
      <c r="V401" s="7">
        <f>COUNTIFS(Sta!$B:$B,$A401,Sta!$P:$P,"&gt;1.5")/$C401</f>
        <v>0</v>
      </c>
    </row>
    <row r="402" spans="1:22" x14ac:dyDescent="0.3">
      <c r="A402" t="s">
        <v>688</v>
      </c>
      <c r="B402" s="9">
        <f>COUNTIF(Sta!A:A,A402)</f>
        <v>0</v>
      </c>
      <c r="C402" s="4">
        <f>COUNTIF(Sta!B:B,A402)</f>
        <v>0</v>
      </c>
      <c r="D402" s="4">
        <f t="shared" si="12"/>
        <v>0</v>
      </c>
      <c r="E402" s="12" t="e">
        <f>(COUNTIFS(Sta!$A:$A,$A402,Sta!$Q:$Q,"&gt;0.5") +COUNTIFS(Sta!$B:$B,$A402,Sta!$Q:$Q,"&gt;0.5"))/$D402</f>
        <v>#DIV/0!</v>
      </c>
      <c r="F402" s="7" t="e">
        <f>COUNTIFS(Sta!$A:$A,$A402,Sta!$Q:$Q,"&gt;0.5")/$B402</f>
        <v>#DIV/0!</v>
      </c>
      <c r="G402" s="7" t="e">
        <f>COUNTIFS(Sta!$B:$B,$A402,Sta!$Q:$Q,"&gt;0.5")/$C402</f>
        <v>#DIV/0!</v>
      </c>
      <c r="H402" s="12" t="e">
        <f>(COUNTIFS(Sta!$A:$A,$A402,Sta!$Q:$Q,"&gt;1.5") +COUNTIFS(Sta!$B:$B,$A402,Sta!$Q:$Q,"&gt;1.5"))/$D402</f>
        <v>#DIV/0!</v>
      </c>
      <c r="I402" s="7" t="e">
        <f>COUNTIFS(Sta!$A:$A,$A402,Sta!$Q:$Q,"&gt;1.5")/$B402</f>
        <v>#DIV/0!</v>
      </c>
      <c r="J402" s="7" t="e">
        <f>COUNTIFS(Sta!$B:$B,$A402,Sta!$Q:$Q,"&gt;1.5")/$C402</f>
        <v>#DIV/0!</v>
      </c>
      <c r="K402" s="12" t="e">
        <f>(COUNTIFS(Sta!$A:$A,$A402,Sta!$M:$M,"&gt;0.5") +COUNTIFS(Sta!$B:$B,$A402,Sta!$O:$O,"&gt;0.5"))/$D402</f>
        <v>#DIV/0!</v>
      </c>
      <c r="L402" s="7" t="e">
        <f>COUNTIFS(Sta!$A:$A,$A402,Sta!$M:$M,"&gt;0.5")/$B402</f>
        <v>#DIV/0!</v>
      </c>
      <c r="M402" s="7" t="e">
        <f>COUNTIFS(Sta!$B:$B,$A402,Sta!$O:$O,"&gt;0.5")/$C402</f>
        <v>#DIV/0!</v>
      </c>
      <c r="N402" s="12" t="e">
        <f>(COUNTIFS(Sta!$A:$A,$A402,Sta!$M:$M,"&gt;1.5") +COUNTIFS(Sta!$B:$B,$A402,Sta!$O:$O,"&gt;1.5"))/$D402</f>
        <v>#DIV/0!</v>
      </c>
      <c r="O402" s="7" t="e">
        <f>COUNTIFS(Sta!$A:$A,$A402,Sta!$M:$M,"&gt;1.5")/$B402</f>
        <v>#DIV/0!</v>
      </c>
      <c r="P402" s="7" t="e">
        <f>COUNTIFS(Sta!$B:$B,$A402,Sta!$O:$O,"&gt;1.5")/$C402</f>
        <v>#DIV/0!</v>
      </c>
      <c r="Q402" s="12" t="e">
        <f>(COUNTIFS(Sta!$A:$A,$A402,Sta!$N:$N,"&gt;0.5") +COUNTIFS(Sta!$B:$B,$A402,Sta!$P:$P,"&gt;0.5"))/$D402</f>
        <v>#DIV/0!</v>
      </c>
      <c r="R402" s="7" t="e">
        <f>COUNTIFS(Sta!$A:$A,$A402,Sta!$N:$N,"&gt;0.5")/$B402</f>
        <v>#DIV/0!</v>
      </c>
      <c r="S402" s="7" t="e">
        <f>COUNTIFS(Sta!$B:$B,$A402,Sta!$P:$P,"&gt;0.5")/$C402</f>
        <v>#DIV/0!</v>
      </c>
      <c r="T402" s="12" t="e">
        <f>(COUNTIFS(Sta!$A:$A,$A402,Sta!$N:$N,"&gt;1.5") +COUNTIFS(Sta!$B:$B,$A402,Sta!$P:$P,"&gt;1.5"))/$D402</f>
        <v>#DIV/0!</v>
      </c>
      <c r="U402" s="7" t="e">
        <f>COUNTIFS(Sta!$A:$A,$A402,Sta!$N:$N,"&gt;1.5")/$B402</f>
        <v>#DIV/0!</v>
      </c>
      <c r="V402" s="7" t="e">
        <f>COUNTIFS(Sta!$B:$B,$A402,Sta!$P:$P,"&gt;1.5")/$C402</f>
        <v>#DIV/0!</v>
      </c>
    </row>
    <row r="403" spans="1:22" x14ac:dyDescent="0.3">
      <c r="A403" t="s">
        <v>217</v>
      </c>
      <c r="B403" s="9">
        <f>COUNTIF(Sta!A:A,A403)</f>
        <v>1</v>
      </c>
      <c r="C403" s="4">
        <f>COUNTIF(Sta!B:B,A403)</f>
        <v>1</v>
      </c>
      <c r="D403" s="4">
        <f t="shared" si="12"/>
        <v>2</v>
      </c>
      <c r="E403" s="12">
        <f>(COUNTIFS(Sta!$A:$A,$A403,Sta!$Q:$Q,"&gt;0.5") +COUNTIFS(Sta!$B:$B,$A403,Sta!$Q:$Q,"&gt;0.5"))/$D403</f>
        <v>1</v>
      </c>
      <c r="F403" s="7">
        <f>COUNTIFS(Sta!$A:$A,$A403,Sta!$Q:$Q,"&gt;0.5")/$B403</f>
        <v>1</v>
      </c>
      <c r="G403" s="7">
        <f>COUNTIFS(Sta!$B:$B,$A403,Sta!$Q:$Q,"&gt;0.5")/$C403</f>
        <v>1</v>
      </c>
      <c r="H403" s="12">
        <f>(COUNTIFS(Sta!$A:$A,$A403,Sta!$Q:$Q,"&gt;1.5") +COUNTIFS(Sta!$B:$B,$A403,Sta!$Q:$Q,"&gt;1.5"))/$D403</f>
        <v>0</v>
      </c>
      <c r="I403" s="7">
        <f>COUNTIFS(Sta!$A:$A,$A403,Sta!$Q:$Q,"&gt;1.5")/$B403</f>
        <v>0</v>
      </c>
      <c r="J403" s="7">
        <f>COUNTIFS(Sta!$B:$B,$A403,Sta!$Q:$Q,"&gt;1.5")/$C403</f>
        <v>0</v>
      </c>
      <c r="K403" s="12">
        <f>(COUNTIFS(Sta!$A:$A,$A403,Sta!$M:$M,"&gt;0.5") +COUNTIFS(Sta!$B:$B,$A403,Sta!$O:$O,"&gt;0.5"))/$D403</f>
        <v>1</v>
      </c>
      <c r="L403" s="7">
        <f>COUNTIFS(Sta!$A:$A,$A403,Sta!$M:$M,"&gt;0.5")/$B403</f>
        <v>1</v>
      </c>
      <c r="M403" s="7">
        <f>COUNTIFS(Sta!$B:$B,$A403,Sta!$O:$O,"&gt;0.5")/$C403</f>
        <v>1</v>
      </c>
      <c r="N403" s="12">
        <f>(COUNTIFS(Sta!$A:$A,$A403,Sta!$M:$M,"&gt;1.5") +COUNTIFS(Sta!$B:$B,$A403,Sta!$O:$O,"&gt;1.5"))/$D403</f>
        <v>0</v>
      </c>
      <c r="O403" s="7">
        <f>COUNTIFS(Sta!$A:$A,$A403,Sta!$M:$M,"&gt;1.5")/$B403</f>
        <v>0</v>
      </c>
      <c r="P403" s="7">
        <f>COUNTIFS(Sta!$B:$B,$A403,Sta!$O:$O,"&gt;1.5")/$C403</f>
        <v>0</v>
      </c>
      <c r="Q403" s="12">
        <f>(COUNTIFS(Sta!$A:$A,$A403,Sta!$N:$N,"&gt;0.5") +COUNTIFS(Sta!$B:$B,$A403,Sta!$P:$P,"&gt;0.5"))/$D403</f>
        <v>0</v>
      </c>
      <c r="R403" s="7">
        <f>COUNTIFS(Sta!$A:$A,$A403,Sta!$N:$N,"&gt;0.5")/$B403</f>
        <v>0</v>
      </c>
      <c r="S403" s="7">
        <f>COUNTIFS(Sta!$B:$B,$A403,Sta!$P:$P,"&gt;0.5")/$C403</f>
        <v>0</v>
      </c>
      <c r="T403" s="12">
        <f>(COUNTIFS(Sta!$A:$A,$A403,Sta!$N:$N,"&gt;1.5") +COUNTIFS(Sta!$B:$B,$A403,Sta!$P:$P,"&gt;1.5"))/$D403</f>
        <v>0</v>
      </c>
      <c r="U403" s="7">
        <f>COUNTIFS(Sta!$A:$A,$A403,Sta!$N:$N,"&gt;1.5")/$B403</f>
        <v>0</v>
      </c>
      <c r="V403" s="7">
        <f>COUNTIFS(Sta!$B:$B,$A403,Sta!$P:$P,"&gt;1.5")/$C403</f>
        <v>0</v>
      </c>
    </row>
    <row r="404" spans="1:22" x14ac:dyDescent="0.3">
      <c r="A404" t="s">
        <v>692</v>
      </c>
      <c r="B404" s="9">
        <f>COUNTIF(Sta!A:A,A404)</f>
        <v>0</v>
      </c>
      <c r="C404" s="4">
        <f>COUNTIF(Sta!B:B,A404)</f>
        <v>0</v>
      </c>
      <c r="D404" s="4">
        <f t="shared" si="12"/>
        <v>0</v>
      </c>
      <c r="E404" s="12" t="e">
        <f>(COUNTIFS(Sta!$A:$A,$A404,Sta!$Q:$Q,"&gt;0.5") +COUNTIFS(Sta!$B:$B,$A404,Sta!$Q:$Q,"&gt;0.5"))/$D404</f>
        <v>#DIV/0!</v>
      </c>
      <c r="F404" s="7" t="e">
        <f>COUNTIFS(Sta!$A:$A,$A404,Sta!$Q:$Q,"&gt;0.5")/$B404</f>
        <v>#DIV/0!</v>
      </c>
      <c r="G404" s="7" t="e">
        <f>COUNTIFS(Sta!$B:$B,$A404,Sta!$Q:$Q,"&gt;0.5")/$C404</f>
        <v>#DIV/0!</v>
      </c>
      <c r="H404" s="12" t="e">
        <f>(COUNTIFS(Sta!$A:$A,$A404,Sta!$Q:$Q,"&gt;1.5") +COUNTIFS(Sta!$B:$B,$A404,Sta!$Q:$Q,"&gt;1.5"))/$D404</f>
        <v>#DIV/0!</v>
      </c>
      <c r="I404" s="7" t="e">
        <f>COUNTIFS(Sta!$A:$A,$A404,Sta!$Q:$Q,"&gt;1.5")/$B404</f>
        <v>#DIV/0!</v>
      </c>
      <c r="J404" s="7" t="e">
        <f>COUNTIFS(Sta!$B:$B,$A404,Sta!$Q:$Q,"&gt;1.5")/$C404</f>
        <v>#DIV/0!</v>
      </c>
      <c r="K404" s="12" t="e">
        <f>(COUNTIFS(Sta!$A:$A,$A404,Sta!$M:$M,"&gt;0.5") +COUNTIFS(Sta!$B:$B,$A404,Sta!$O:$O,"&gt;0.5"))/$D404</f>
        <v>#DIV/0!</v>
      </c>
      <c r="L404" s="7" t="e">
        <f>COUNTIFS(Sta!$A:$A,$A404,Sta!$M:$M,"&gt;0.5")/$B404</f>
        <v>#DIV/0!</v>
      </c>
      <c r="M404" s="7" t="e">
        <f>COUNTIFS(Sta!$B:$B,$A404,Sta!$O:$O,"&gt;0.5")/$C404</f>
        <v>#DIV/0!</v>
      </c>
      <c r="N404" s="12" t="e">
        <f>(COUNTIFS(Sta!$A:$A,$A404,Sta!$M:$M,"&gt;1.5") +COUNTIFS(Sta!$B:$B,$A404,Sta!$O:$O,"&gt;1.5"))/$D404</f>
        <v>#DIV/0!</v>
      </c>
      <c r="O404" s="7" t="e">
        <f>COUNTIFS(Sta!$A:$A,$A404,Sta!$M:$M,"&gt;1.5")/$B404</f>
        <v>#DIV/0!</v>
      </c>
      <c r="P404" s="7" t="e">
        <f>COUNTIFS(Sta!$B:$B,$A404,Sta!$O:$O,"&gt;1.5")/$C404</f>
        <v>#DIV/0!</v>
      </c>
      <c r="Q404" s="12" t="e">
        <f>(COUNTIFS(Sta!$A:$A,$A404,Sta!$N:$N,"&gt;0.5") +COUNTIFS(Sta!$B:$B,$A404,Sta!$P:$P,"&gt;0.5"))/$D404</f>
        <v>#DIV/0!</v>
      </c>
      <c r="R404" s="7" t="e">
        <f>COUNTIFS(Sta!$A:$A,$A404,Sta!$N:$N,"&gt;0.5")/$B404</f>
        <v>#DIV/0!</v>
      </c>
      <c r="S404" s="7" t="e">
        <f>COUNTIFS(Sta!$B:$B,$A404,Sta!$P:$P,"&gt;0.5")/$C404</f>
        <v>#DIV/0!</v>
      </c>
      <c r="T404" s="12" t="e">
        <f>(COUNTIFS(Sta!$A:$A,$A404,Sta!$N:$N,"&gt;1.5") +COUNTIFS(Sta!$B:$B,$A404,Sta!$P:$P,"&gt;1.5"))/$D404</f>
        <v>#DIV/0!</v>
      </c>
      <c r="U404" s="7" t="e">
        <f>COUNTIFS(Sta!$A:$A,$A404,Sta!$N:$N,"&gt;1.5")/$B404</f>
        <v>#DIV/0!</v>
      </c>
      <c r="V404" s="7" t="e">
        <f>COUNTIFS(Sta!$B:$B,$A404,Sta!$P:$P,"&gt;1.5")/$C404</f>
        <v>#DIV/0!</v>
      </c>
    </row>
    <row r="405" spans="1:22" x14ac:dyDescent="0.3">
      <c r="A405" t="s">
        <v>689</v>
      </c>
      <c r="B405" s="9">
        <f>COUNTIF(Sta!A:A,A405)</f>
        <v>0</v>
      </c>
      <c r="C405" s="4">
        <f>COUNTIF(Sta!B:B,A405)</f>
        <v>0</v>
      </c>
      <c r="D405" s="4">
        <f t="shared" si="12"/>
        <v>0</v>
      </c>
      <c r="E405" s="12" t="e">
        <f>(COUNTIFS(Sta!$A:$A,$A405,Sta!$Q:$Q,"&gt;0.5") +COUNTIFS(Sta!$B:$B,$A405,Sta!$Q:$Q,"&gt;0.5"))/$D405</f>
        <v>#DIV/0!</v>
      </c>
      <c r="F405" s="7" t="e">
        <f>COUNTIFS(Sta!$A:$A,$A405,Sta!$Q:$Q,"&gt;0.5")/$B405</f>
        <v>#DIV/0!</v>
      </c>
      <c r="G405" s="7" t="e">
        <f>COUNTIFS(Sta!$B:$B,$A405,Sta!$Q:$Q,"&gt;0.5")/$C405</f>
        <v>#DIV/0!</v>
      </c>
      <c r="H405" s="12" t="e">
        <f>(COUNTIFS(Sta!$A:$A,$A405,Sta!$Q:$Q,"&gt;1.5") +COUNTIFS(Sta!$B:$B,$A405,Sta!$Q:$Q,"&gt;1.5"))/$D405</f>
        <v>#DIV/0!</v>
      </c>
      <c r="I405" s="7" t="e">
        <f>COUNTIFS(Sta!$A:$A,$A405,Sta!$Q:$Q,"&gt;1.5")/$B405</f>
        <v>#DIV/0!</v>
      </c>
      <c r="J405" s="7" t="e">
        <f>COUNTIFS(Sta!$B:$B,$A405,Sta!$Q:$Q,"&gt;1.5")/$C405</f>
        <v>#DIV/0!</v>
      </c>
      <c r="K405" s="12" t="e">
        <f>(COUNTIFS(Sta!$A:$A,$A405,Sta!$M:$M,"&gt;0.5") +COUNTIFS(Sta!$B:$B,$A405,Sta!$O:$O,"&gt;0.5"))/$D405</f>
        <v>#DIV/0!</v>
      </c>
      <c r="L405" s="7" t="e">
        <f>COUNTIFS(Sta!$A:$A,$A405,Sta!$M:$M,"&gt;0.5")/$B405</f>
        <v>#DIV/0!</v>
      </c>
      <c r="M405" s="7" t="e">
        <f>COUNTIFS(Sta!$B:$B,$A405,Sta!$O:$O,"&gt;0.5")/$C405</f>
        <v>#DIV/0!</v>
      </c>
      <c r="N405" s="12" t="e">
        <f>(COUNTIFS(Sta!$A:$A,$A405,Sta!$M:$M,"&gt;1.5") +COUNTIFS(Sta!$B:$B,$A405,Sta!$O:$O,"&gt;1.5"))/$D405</f>
        <v>#DIV/0!</v>
      </c>
      <c r="O405" s="7" t="e">
        <f>COUNTIFS(Sta!$A:$A,$A405,Sta!$M:$M,"&gt;1.5")/$B405</f>
        <v>#DIV/0!</v>
      </c>
      <c r="P405" s="7" t="e">
        <f>COUNTIFS(Sta!$B:$B,$A405,Sta!$O:$O,"&gt;1.5")/$C405</f>
        <v>#DIV/0!</v>
      </c>
      <c r="Q405" s="12" t="e">
        <f>(COUNTIFS(Sta!$A:$A,$A405,Sta!$N:$N,"&gt;0.5") +COUNTIFS(Sta!$B:$B,$A405,Sta!$P:$P,"&gt;0.5"))/$D405</f>
        <v>#DIV/0!</v>
      </c>
      <c r="R405" s="7" t="e">
        <f>COUNTIFS(Sta!$A:$A,$A405,Sta!$N:$N,"&gt;0.5")/$B405</f>
        <v>#DIV/0!</v>
      </c>
      <c r="S405" s="7" t="e">
        <f>COUNTIFS(Sta!$B:$B,$A405,Sta!$P:$P,"&gt;0.5")/$C405</f>
        <v>#DIV/0!</v>
      </c>
      <c r="T405" s="12" t="e">
        <f>(COUNTIFS(Sta!$A:$A,$A405,Sta!$N:$N,"&gt;1.5") +COUNTIFS(Sta!$B:$B,$A405,Sta!$P:$P,"&gt;1.5"))/$D405</f>
        <v>#DIV/0!</v>
      </c>
      <c r="U405" s="7" t="e">
        <f>COUNTIFS(Sta!$A:$A,$A405,Sta!$N:$N,"&gt;1.5")/$B405</f>
        <v>#DIV/0!</v>
      </c>
      <c r="V405" s="7" t="e">
        <f>COUNTIFS(Sta!$B:$B,$A405,Sta!$P:$P,"&gt;1.5")/$C405</f>
        <v>#DIV/0!</v>
      </c>
    </row>
    <row r="406" spans="1:22" x14ac:dyDescent="0.3">
      <c r="A406" t="s">
        <v>234</v>
      </c>
      <c r="B406" s="9">
        <f>COUNTIF(Sta!A:A,A406)</f>
        <v>1</v>
      </c>
      <c r="C406" s="4">
        <f>COUNTIF(Sta!B:B,A406)</f>
        <v>1</v>
      </c>
      <c r="D406" s="4">
        <f t="shared" si="12"/>
        <v>2</v>
      </c>
      <c r="E406" s="12">
        <f>(COUNTIFS(Sta!$A:$A,$A406,Sta!$Q:$Q,"&gt;0.5") +COUNTIFS(Sta!$B:$B,$A406,Sta!$Q:$Q,"&gt;0.5"))/$D406</f>
        <v>0</v>
      </c>
      <c r="F406" s="7">
        <f>COUNTIFS(Sta!$A:$A,$A406,Sta!$Q:$Q,"&gt;0.5")/$B406</f>
        <v>0</v>
      </c>
      <c r="G406" s="7">
        <f>COUNTIFS(Sta!$B:$B,$A406,Sta!$Q:$Q,"&gt;0.5")/$C406</f>
        <v>0</v>
      </c>
      <c r="H406" s="12">
        <f>(COUNTIFS(Sta!$A:$A,$A406,Sta!$Q:$Q,"&gt;1.5") +COUNTIFS(Sta!$B:$B,$A406,Sta!$Q:$Q,"&gt;1.5"))/$D406</f>
        <v>0</v>
      </c>
      <c r="I406" s="7">
        <f>COUNTIFS(Sta!$A:$A,$A406,Sta!$Q:$Q,"&gt;1.5")/$B406</f>
        <v>0</v>
      </c>
      <c r="J406" s="7">
        <f>COUNTIFS(Sta!$B:$B,$A406,Sta!$Q:$Q,"&gt;1.5")/$C406</f>
        <v>0</v>
      </c>
      <c r="K406" s="12">
        <f>(COUNTIFS(Sta!$A:$A,$A406,Sta!$M:$M,"&gt;0.5") +COUNTIFS(Sta!$B:$B,$A406,Sta!$O:$O,"&gt;0.5"))/$D406</f>
        <v>0</v>
      </c>
      <c r="L406" s="7">
        <f>COUNTIFS(Sta!$A:$A,$A406,Sta!$M:$M,"&gt;0.5")/$B406</f>
        <v>0</v>
      </c>
      <c r="M406" s="7">
        <f>COUNTIFS(Sta!$B:$B,$A406,Sta!$O:$O,"&gt;0.5")/$C406</f>
        <v>0</v>
      </c>
      <c r="N406" s="12">
        <f>(COUNTIFS(Sta!$A:$A,$A406,Sta!$M:$M,"&gt;1.5") +COUNTIFS(Sta!$B:$B,$A406,Sta!$O:$O,"&gt;1.5"))/$D406</f>
        <v>0</v>
      </c>
      <c r="O406" s="7">
        <f>COUNTIFS(Sta!$A:$A,$A406,Sta!$M:$M,"&gt;1.5")/$B406</f>
        <v>0</v>
      </c>
      <c r="P406" s="7">
        <f>COUNTIFS(Sta!$B:$B,$A406,Sta!$O:$O,"&gt;1.5")/$C406</f>
        <v>0</v>
      </c>
      <c r="Q406" s="12">
        <f>(COUNTIFS(Sta!$A:$A,$A406,Sta!$N:$N,"&gt;0.5") +COUNTIFS(Sta!$B:$B,$A406,Sta!$P:$P,"&gt;0.5"))/$D406</f>
        <v>0</v>
      </c>
      <c r="R406" s="7">
        <f>COUNTIFS(Sta!$A:$A,$A406,Sta!$N:$N,"&gt;0.5")/$B406</f>
        <v>0</v>
      </c>
      <c r="S406" s="7">
        <f>COUNTIFS(Sta!$B:$B,$A406,Sta!$P:$P,"&gt;0.5")/$C406</f>
        <v>0</v>
      </c>
      <c r="T406" s="12">
        <f>(COUNTIFS(Sta!$A:$A,$A406,Sta!$N:$N,"&gt;1.5") +COUNTIFS(Sta!$B:$B,$A406,Sta!$P:$P,"&gt;1.5"))/$D406</f>
        <v>0</v>
      </c>
      <c r="U406" s="7">
        <f>COUNTIFS(Sta!$A:$A,$A406,Sta!$N:$N,"&gt;1.5")/$B406</f>
        <v>0</v>
      </c>
      <c r="V406" s="7">
        <f>COUNTIFS(Sta!$B:$B,$A406,Sta!$P:$P,"&gt;1.5")/$C406</f>
        <v>0</v>
      </c>
    </row>
    <row r="407" spans="1:22" x14ac:dyDescent="0.3">
      <c r="A407" t="s">
        <v>268</v>
      </c>
      <c r="B407" s="9">
        <f>COUNTIF(Sta!A:A,A407)</f>
        <v>1</v>
      </c>
      <c r="C407" s="4">
        <f>COUNTIF(Sta!B:B,A407)</f>
        <v>0</v>
      </c>
      <c r="D407" s="4">
        <f t="shared" si="12"/>
        <v>1</v>
      </c>
      <c r="E407" s="12">
        <f>(COUNTIFS(Sta!$A:$A,$A407,Sta!$Q:$Q,"&gt;0.5") +COUNTIFS(Sta!$B:$B,$A407,Sta!$Q:$Q,"&gt;0.5"))/$D407</f>
        <v>0</v>
      </c>
      <c r="F407" s="7">
        <f>COUNTIFS(Sta!$A:$A,$A407,Sta!$Q:$Q,"&gt;0.5")/$B407</f>
        <v>0</v>
      </c>
      <c r="G407" s="7" t="e">
        <f>COUNTIFS(Sta!$B:$B,$A407,Sta!$Q:$Q,"&gt;0.5")/$C407</f>
        <v>#DIV/0!</v>
      </c>
      <c r="H407" s="12">
        <f>(COUNTIFS(Sta!$A:$A,$A407,Sta!$Q:$Q,"&gt;1.5") +COUNTIFS(Sta!$B:$B,$A407,Sta!$Q:$Q,"&gt;1.5"))/$D407</f>
        <v>0</v>
      </c>
      <c r="I407" s="7">
        <f>COUNTIFS(Sta!$A:$A,$A407,Sta!$Q:$Q,"&gt;1.5")/$B407</f>
        <v>0</v>
      </c>
      <c r="J407" s="7" t="e">
        <f>COUNTIFS(Sta!$B:$B,$A407,Sta!$Q:$Q,"&gt;1.5")/$C407</f>
        <v>#DIV/0!</v>
      </c>
      <c r="K407" s="12">
        <f>(COUNTIFS(Sta!$A:$A,$A407,Sta!$M:$M,"&gt;0.5") +COUNTIFS(Sta!$B:$B,$A407,Sta!$O:$O,"&gt;0.5"))/$D407</f>
        <v>0</v>
      </c>
      <c r="L407" s="7">
        <f>COUNTIFS(Sta!$A:$A,$A407,Sta!$M:$M,"&gt;0.5")/$B407</f>
        <v>0</v>
      </c>
      <c r="M407" s="7" t="e">
        <f>COUNTIFS(Sta!$B:$B,$A407,Sta!$O:$O,"&gt;0.5")/$C407</f>
        <v>#DIV/0!</v>
      </c>
      <c r="N407" s="12">
        <f>(COUNTIFS(Sta!$A:$A,$A407,Sta!$M:$M,"&gt;1.5") +COUNTIFS(Sta!$B:$B,$A407,Sta!$O:$O,"&gt;1.5"))/$D407</f>
        <v>0</v>
      </c>
      <c r="O407" s="7">
        <f>COUNTIFS(Sta!$A:$A,$A407,Sta!$M:$M,"&gt;1.5")/$B407</f>
        <v>0</v>
      </c>
      <c r="P407" s="7" t="e">
        <f>COUNTIFS(Sta!$B:$B,$A407,Sta!$O:$O,"&gt;1.5")/$C407</f>
        <v>#DIV/0!</v>
      </c>
      <c r="Q407" s="12">
        <f>(COUNTIFS(Sta!$A:$A,$A407,Sta!$N:$N,"&gt;0.5") +COUNTIFS(Sta!$B:$B,$A407,Sta!$P:$P,"&gt;0.5"))/$D407</f>
        <v>0</v>
      </c>
      <c r="R407" s="7">
        <f>COUNTIFS(Sta!$A:$A,$A407,Sta!$N:$N,"&gt;0.5")/$B407</f>
        <v>0</v>
      </c>
      <c r="S407" s="7" t="e">
        <f>COUNTIFS(Sta!$B:$B,$A407,Sta!$P:$P,"&gt;0.5")/$C407</f>
        <v>#DIV/0!</v>
      </c>
      <c r="T407" s="12">
        <f>(COUNTIFS(Sta!$A:$A,$A407,Sta!$N:$N,"&gt;1.5") +COUNTIFS(Sta!$B:$B,$A407,Sta!$P:$P,"&gt;1.5"))/$D407</f>
        <v>0</v>
      </c>
      <c r="U407" s="7">
        <f>COUNTIFS(Sta!$A:$A,$A407,Sta!$N:$N,"&gt;1.5")/$B407</f>
        <v>0</v>
      </c>
      <c r="V407" s="7" t="e">
        <f>COUNTIFS(Sta!$B:$B,$A407,Sta!$P:$P,"&gt;1.5")/$C407</f>
        <v>#DIV/0!</v>
      </c>
    </row>
    <row r="408" spans="1:22" x14ac:dyDescent="0.3">
      <c r="A408" t="s">
        <v>276</v>
      </c>
      <c r="B408" s="9">
        <f>COUNTIF(Sta!A:A,A408)</f>
        <v>0</v>
      </c>
      <c r="C408" s="4">
        <f>COUNTIF(Sta!B:B,A408)</f>
        <v>1</v>
      </c>
      <c r="D408" s="4">
        <f t="shared" si="12"/>
        <v>1</v>
      </c>
      <c r="E408" s="12">
        <f>(COUNTIFS(Sta!$A:$A,$A408,Sta!$Q:$Q,"&gt;0.5") +COUNTIFS(Sta!$B:$B,$A408,Sta!$Q:$Q,"&gt;0.5"))/$D408</f>
        <v>1</v>
      </c>
      <c r="F408" s="7" t="e">
        <f>COUNTIFS(Sta!$A:$A,$A408,Sta!$Q:$Q,"&gt;0.5")/$B408</f>
        <v>#DIV/0!</v>
      </c>
      <c r="G408" s="7">
        <f>COUNTIFS(Sta!$B:$B,$A408,Sta!$Q:$Q,"&gt;0.5")/$C408</f>
        <v>1</v>
      </c>
      <c r="H408" s="12">
        <f>(COUNTIFS(Sta!$A:$A,$A408,Sta!$Q:$Q,"&gt;1.5") +COUNTIFS(Sta!$B:$B,$A408,Sta!$Q:$Q,"&gt;1.5"))/$D408</f>
        <v>1</v>
      </c>
      <c r="I408" s="7" t="e">
        <f>COUNTIFS(Sta!$A:$A,$A408,Sta!$Q:$Q,"&gt;1.5")/$B408</f>
        <v>#DIV/0!</v>
      </c>
      <c r="J408" s="7">
        <f>COUNTIFS(Sta!$B:$B,$A408,Sta!$Q:$Q,"&gt;1.5")/$C408</f>
        <v>1</v>
      </c>
      <c r="K408" s="12">
        <f>(COUNTIFS(Sta!$A:$A,$A408,Sta!$M:$M,"&gt;0.5") +COUNTIFS(Sta!$B:$B,$A408,Sta!$O:$O,"&gt;0.5"))/$D408</f>
        <v>1</v>
      </c>
      <c r="L408" s="7" t="e">
        <f>COUNTIFS(Sta!$A:$A,$A408,Sta!$M:$M,"&gt;0.5")/$B408</f>
        <v>#DIV/0!</v>
      </c>
      <c r="M408" s="7">
        <f>COUNTIFS(Sta!$B:$B,$A408,Sta!$O:$O,"&gt;0.5")/$C408</f>
        <v>1</v>
      </c>
      <c r="N408" s="12">
        <f>(COUNTIFS(Sta!$A:$A,$A408,Sta!$M:$M,"&gt;1.5") +COUNTIFS(Sta!$B:$B,$A408,Sta!$O:$O,"&gt;1.5"))/$D408</f>
        <v>0</v>
      </c>
      <c r="O408" s="7" t="e">
        <f>COUNTIFS(Sta!$A:$A,$A408,Sta!$M:$M,"&gt;1.5")/$B408</f>
        <v>#DIV/0!</v>
      </c>
      <c r="P408" s="7">
        <f>COUNTIFS(Sta!$B:$B,$A408,Sta!$O:$O,"&gt;1.5")/$C408</f>
        <v>0</v>
      </c>
      <c r="Q408" s="12">
        <f>(COUNTIFS(Sta!$A:$A,$A408,Sta!$N:$N,"&gt;0.5") +COUNTIFS(Sta!$B:$B,$A408,Sta!$P:$P,"&gt;0.5"))/$D408</f>
        <v>1</v>
      </c>
      <c r="R408" s="7" t="e">
        <f>COUNTIFS(Sta!$A:$A,$A408,Sta!$N:$N,"&gt;0.5")/$B408</f>
        <v>#DIV/0!</v>
      </c>
      <c r="S408" s="7">
        <f>COUNTIFS(Sta!$B:$B,$A408,Sta!$P:$P,"&gt;0.5")/$C408</f>
        <v>1</v>
      </c>
      <c r="T408" s="12">
        <f>(COUNTIFS(Sta!$A:$A,$A408,Sta!$N:$N,"&gt;1.5") +COUNTIFS(Sta!$B:$B,$A408,Sta!$P:$P,"&gt;1.5"))/$D408</f>
        <v>1</v>
      </c>
      <c r="U408" s="7" t="e">
        <f>COUNTIFS(Sta!$A:$A,$A408,Sta!$N:$N,"&gt;1.5")/$B408</f>
        <v>#DIV/0!</v>
      </c>
      <c r="V408" s="7">
        <f>COUNTIFS(Sta!$B:$B,$A408,Sta!$P:$P,"&gt;1.5")/$C408</f>
        <v>1</v>
      </c>
    </row>
    <row r="409" spans="1:22" x14ac:dyDescent="0.3">
      <c r="A409" t="s">
        <v>385</v>
      </c>
      <c r="B409" s="9">
        <f>COUNTIF(Sta!A:A,A409)</f>
        <v>0</v>
      </c>
      <c r="C409" s="4">
        <f>COUNTIF(Sta!B:B,A409)</f>
        <v>0</v>
      </c>
      <c r="D409" s="4">
        <f t="shared" si="12"/>
        <v>0</v>
      </c>
      <c r="E409" s="12" t="e">
        <f>(COUNTIFS(Sta!$A:$A,$A409,Sta!$Q:$Q,"&gt;0.5") +COUNTIFS(Sta!$B:$B,$A409,Sta!$Q:$Q,"&gt;0.5"))/$D409</f>
        <v>#DIV/0!</v>
      </c>
      <c r="F409" s="7" t="e">
        <f>COUNTIFS(Sta!$A:$A,$A409,Sta!$Q:$Q,"&gt;0.5")/$B409</f>
        <v>#DIV/0!</v>
      </c>
      <c r="G409" s="7" t="e">
        <f>COUNTIFS(Sta!$B:$B,$A409,Sta!$Q:$Q,"&gt;0.5")/$C409</f>
        <v>#DIV/0!</v>
      </c>
      <c r="H409" s="12" t="e">
        <f>(COUNTIFS(Sta!$A:$A,$A409,Sta!$Q:$Q,"&gt;1.5") +COUNTIFS(Sta!$B:$B,$A409,Sta!$Q:$Q,"&gt;1.5"))/$D409</f>
        <v>#DIV/0!</v>
      </c>
      <c r="I409" s="7" t="e">
        <f>COUNTIFS(Sta!$A:$A,$A409,Sta!$Q:$Q,"&gt;1.5")/$B409</f>
        <v>#DIV/0!</v>
      </c>
      <c r="J409" s="7" t="e">
        <f>COUNTIFS(Sta!$B:$B,$A409,Sta!$Q:$Q,"&gt;1.5")/$C409</f>
        <v>#DIV/0!</v>
      </c>
      <c r="K409" s="12" t="e">
        <f>(COUNTIFS(Sta!$A:$A,$A409,Sta!$M:$M,"&gt;0.5") +COUNTIFS(Sta!$B:$B,$A409,Sta!$O:$O,"&gt;0.5"))/$D409</f>
        <v>#DIV/0!</v>
      </c>
      <c r="L409" s="7" t="e">
        <f>COUNTIFS(Sta!$A:$A,$A409,Sta!$M:$M,"&gt;0.5")/$B409</f>
        <v>#DIV/0!</v>
      </c>
      <c r="M409" s="7" t="e">
        <f>COUNTIFS(Sta!$B:$B,$A409,Sta!$O:$O,"&gt;0.5")/$C409</f>
        <v>#DIV/0!</v>
      </c>
      <c r="N409" s="12" t="e">
        <f>(COUNTIFS(Sta!$A:$A,$A409,Sta!$M:$M,"&gt;1.5") +COUNTIFS(Sta!$B:$B,$A409,Sta!$O:$O,"&gt;1.5"))/$D409</f>
        <v>#DIV/0!</v>
      </c>
      <c r="O409" s="7" t="e">
        <f>COUNTIFS(Sta!$A:$A,$A409,Sta!$M:$M,"&gt;1.5")/$B409</f>
        <v>#DIV/0!</v>
      </c>
      <c r="P409" s="7" t="e">
        <f>COUNTIFS(Sta!$B:$B,$A409,Sta!$O:$O,"&gt;1.5")/$C409</f>
        <v>#DIV/0!</v>
      </c>
      <c r="Q409" s="12" t="e">
        <f>(COUNTIFS(Sta!$A:$A,$A409,Sta!$N:$N,"&gt;0.5") +COUNTIFS(Sta!$B:$B,$A409,Sta!$P:$P,"&gt;0.5"))/$D409</f>
        <v>#DIV/0!</v>
      </c>
      <c r="R409" s="7" t="e">
        <f>COUNTIFS(Sta!$A:$A,$A409,Sta!$N:$N,"&gt;0.5")/$B409</f>
        <v>#DIV/0!</v>
      </c>
      <c r="S409" s="7" t="e">
        <f>COUNTIFS(Sta!$B:$B,$A409,Sta!$P:$P,"&gt;0.5")/$C409</f>
        <v>#DIV/0!</v>
      </c>
      <c r="T409" s="12" t="e">
        <f>(COUNTIFS(Sta!$A:$A,$A409,Sta!$N:$N,"&gt;1.5") +COUNTIFS(Sta!$B:$B,$A409,Sta!$P:$P,"&gt;1.5"))/$D409</f>
        <v>#DIV/0!</v>
      </c>
      <c r="U409" s="7" t="e">
        <f>COUNTIFS(Sta!$A:$A,$A409,Sta!$N:$N,"&gt;1.5")/$B409</f>
        <v>#DIV/0!</v>
      </c>
      <c r="V409" s="7" t="e">
        <f>COUNTIFS(Sta!$B:$B,$A409,Sta!$P:$P,"&gt;1.5")/$C409</f>
        <v>#DIV/0!</v>
      </c>
    </row>
    <row r="410" spans="1:22" x14ac:dyDescent="0.3">
      <c r="A410" t="s">
        <v>194</v>
      </c>
      <c r="B410" s="9">
        <f>COUNTIF(Sta!A:A,A410)</f>
        <v>1</v>
      </c>
      <c r="C410" s="4">
        <f>COUNTIF(Sta!B:B,A410)</f>
        <v>1</v>
      </c>
      <c r="D410" s="4">
        <f t="shared" si="12"/>
        <v>2</v>
      </c>
      <c r="E410" s="12">
        <f>(COUNTIFS(Sta!$A:$A,$A410,Sta!$Q:$Q,"&gt;0.5") +COUNTIFS(Sta!$B:$B,$A410,Sta!$Q:$Q,"&gt;0.5"))/$D410</f>
        <v>1</v>
      </c>
      <c r="F410" s="7">
        <f>COUNTIFS(Sta!$A:$A,$A410,Sta!$Q:$Q,"&gt;0.5")/$B410</f>
        <v>1</v>
      </c>
      <c r="G410" s="7">
        <f>COUNTIFS(Sta!$B:$B,$A410,Sta!$Q:$Q,"&gt;0.5")/$C410</f>
        <v>1</v>
      </c>
      <c r="H410" s="12">
        <f>(COUNTIFS(Sta!$A:$A,$A410,Sta!$Q:$Q,"&gt;1.5") +COUNTIFS(Sta!$B:$B,$A410,Sta!$Q:$Q,"&gt;1.5"))/$D410</f>
        <v>0</v>
      </c>
      <c r="I410" s="7">
        <f>COUNTIFS(Sta!$A:$A,$A410,Sta!$Q:$Q,"&gt;1.5")/$B410</f>
        <v>0</v>
      </c>
      <c r="J410" s="7">
        <f>COUNTIFS(Sta!$B:$B,$A410,Sta!$Q:$Q,"&gt;1.5")/$C410</f>
        <v>0</v>
      </c>
      <c r="K410" s="12">
        <f>(COUNTIFS(Sta!$A:$A,$A410,Sta!$M:$M,"&gt;0.5") +COUNTIFS(Sta!$B:$B,$A410,Sta!$O:$O,"&gt;0.5"))/$D410</f>
        <v>0.5</v>
      </c>
      <c r="L410" s="7">
        <f>COUNTIFS(Sta!$A:$A,$A410,Sta!$M:$M,"&gt;0.5")/$B410</f>
        <v>1</v>
      </c>
      <c r="M410" s="7">
        <f>COUNTIFS(Sta!$B:$B,$A410,Sta!$O:$O,"&gt;0.5")/$C410</f>
        <v>0</v>
      </c>
      <c r="N410" s="12">
        <f>(COUNTIFS(Sta!$A:$A,$A410,Sta!$M:$M,"&gt;1.5") +COUNTIFS(Sta!$B:$B,$A410,Sta!$O:$O,"&gt;1.5"))/$D410</f>
        <v>0</v>
      </c>
      <c r="O410" s="7">
        <f>COUNTIFS(Sta!$A:$A,$A410,Sta!$M:$M,"&gt;1.5")/$B410</f>
        <v>0</v>
      </c>
      <c r="P410" s="7">
        <f>COUNTIFS(Sta!$B:$B,$A410,Sta!$O:$O,"&gt;1.5")/$C410</f>
        <v>0</v>
      </c>
      <c r="Q410" s="12">
        <f>(COUNTIFS(Sta!$A:$A,$A410,Sta!$N:$N,"&gt;0.5") +COUNTIFS(Sta!$B:$B,$A410,Sta!$P:$P,"&gt;0.5"))/$D410</f>
        <v>0.5</v>
      </c>
      <c r="R410" s="7">
        <f>COUNTIFS(Sta!$A:$A,$A410,Sta!$N:$N,"&gt;0.5")/$B410</f>
        <v>0</v>
      </c>
      <c r="S410" s="7">
        <f>COUNTIFS(Sta!$B:$B,$A410,Sta!$P:$P,"&gt;0.5")/$C410</f>
        <v>1</v>
      </c>
      <c r="T410" s="12">
        <f>(COUNTIFS(Sta!$A:$A,$A410,Sta!$N:$N,"&gt;1.5") +COUNTIFS(Sta!$B:$B,$A410,Sta!$P:$P,"&gt;1.5"))/$D410</f>
        <v>0</v>
      </c>
      <c r="U410" s="7">
        <f>COUNTIFS(Sta!$A:$A,$A410,Sta!$N:$N,"&gt;1.5")/$B410</f>
        <v>0</v>
      </c>
      <c r="V410" s="7">
        <f>COUNTIFS(Sta!$B:$B,$A410,Sta!$P:$P,"&gt;1.5")/$C410</f>
        <v>0</v>
      </c>
    </row>
    <row r="411" spans="1:22" x14ac:dyDescent="0.3">
      <c r="A411" t="s">
        <v>186</v>
      </c>
      <c r="B411" s="9">
        <f>COUNTIF(Sta!A:A,A411)</f>
        <v>1</v>
      </c>
      <c r="C411" s="4">
        <f>COUNTIF(Sta!B:B,A411)</f>
        <v>1</v>
      </c>
      <c r="D411" s="4">
        <f t="shared" si="12"/>
        <v>2</v>
      </c>
      <c r="E411" s="12">
        <f>(COUNTIFS(Sta!$A:$A,$A411,Sta!$Q:$Q,"&gt;0.5") +COUNTIFS(Sta!$B:$B,$A411,Sta!$Q:$Q,"&gt;0.5"))/$D411</f>
        <v>0.5</v>
      </c>
      <c r="F411" s="7">
        <f>COUNTIFS(Sta!$A:$A,$A411,Sta!$Q:$Q,"&gt;0.5")/$B411</f>
        <v>1</v>
      </c>
      <c r="G411" s="7">
        <f>COUNTIFS(Sta!$B:$B,$A411,Sta!$Q:$Q,"&gt;0.5")/$C411</f>
        <v>0</v>
      </c>
      <c r="H411" s="12">
        <f>(COUNTIFS(Sta!$A:$A,$A411,Sta!$Q:$Q,"&gt;1.5") +COUNTIFS(Sta!$B:$B,$A411,Sta!$Q:$Q,"&gt;1.5"))/$D411</f>
        <v>0</v>
      </c>
      <c r="I411" s="7">
        <f>COUNTIFS(Sta!$A:$A,$A411,Sta!$Q:$Q,"&gt;1.5")/$B411</f>
        <v>0</v>
      </c>
      <c r="J411" s="7">
        <f>COUNTIFS(Sta!$B:$B,$A411,Sta!$Q:$Q,"&gt;1.5")/$C411</f>
        <v>0</v>
      </c>
      <c r="K411" s="12">
        <f>(COUNTIFS(Sta!$A:$A,$A411,Sta!$M:$M,"&gt;0.5") +COUNTIFS(Sta!$B:$B,$A411,Sta!$O:$O,"&gt;0.5"))/$D411</f>
        <v>0.5</v>
      </c>
      <c r="L411" s="7">
        <f>COUNTIFS(Sta!$A:$A,$A411,Sta!$M:$M,"&gt;0.5")/$B411</f>
        <v>1</v>
      </c>
      <c r="M411" s="7">
        <f>COUNTIFS(Sta!$B:$B,$A411,Sta!$O:$O,"&gt;0.5")/$C411</f>
        <v>0</v>
      </c>
      <c r="N411" s="12">
        <f>(COUNTIFS(Sta!$A:$A,$A411,Sta!$M:$M,"&gt;1.5") +COUNTIFS(Sta!$B:$B,$A411,Sta!$O:$O,"&gt;1.5"))/$D411</f>
        <v>0</v>
      </c>
      <c r="O411" s="7">
        <f>COUNTIFS(Sta!$A:$A,$A411,Sta!$M:$M,"&gt;1.5")/$B411</f>
        <v>0</v>
      </c>
      <c r="P411" s="7">
        <f>COUNTIFS(Sta!$B:$B,$A411,Sta!$O:$O,"&gt;1.5")/$C411</f>
        <v>0</v>
      </c>
      <c r="Q411" s="12">
        <f>(COUNTIFS(Sta!$A:$A,$A411,Sta!$N:$N,"&gt;0.5") +COUNTIFS(Sta!$B:$B,$A411,Sta!$P:$P,"&gt;0.5"))/$D411</f>
        <v>0</v>
      </c>
      <c r="R411" s="7">
        <f>COUNTIFS(Sta!$A:$A,$A411,Sta!$N:$N,"&gt;0.5")/$B411</f>
        <v>0</v>
      </c>
      <c r="S411" s="7">
        <f>COUNTIFS(Sta!$B:$B,$A411,Sta!$P:$P,"&gt;0.5")/$C411</f>
        <v>0</v>
      </c>
      <c r="T411" s="12">
        <f>(COUNTIFS(Sta!$A:$A,$A411,Sta!$N:$N,"&gt;1.5") +COUNTIFS(Sta!$B:$B,$A411,Sta!$P:$P,"&gt;1.5"))/$D411</f>
        <v>0</v>
      </c>
      <c r="U411" s="7">
        <f>COUNTIFS(Sta!$A:$A,$A411,Sta!$N:$N,"&gt;1.5")/$B411</f>
        <v>0</v>
      </c>
      <c r="V411" s="7">
        <f>COUNTIFS(Sta!$B:$B,$A411,Sta!$P:$P,"&gt;1.5")/$C411</f>
        <v>0</v>
      </c>
    </row>
    <row r="412" spans="1:22" x14ac:dyDescent="0.3">
      <c r="A412" t="s">
        <v>608</v>
      </c>
      <c r="B412" s="9">
        <f>COUNTIF(Sta!A:A,A412)</f>
        <v>3</v>
      </c>
      <c r="C412" s="4">
        <f>COUNTIF(Sta!B:B,A412)</f>
        <v>2</v>
      </c>
      <c r="D412" s="4">
        <f t="shared" si="12"/>
        <v>5</v>
      </c>
      <c r="E412" s="12">
        <f>(COUNTIFS(Sta!$A:$A,$A412,Sta!$Q:$Q,"&gt;0.5") +COUNTIFS(Sta!$B:$B,$A412,Sta!$Q:$Q,"&gt;0.5"))/$D412</f>
        <v>0.8</v>
      </c>
      <c r="F412" s="7">
        <f>COUNTIFS(Sta!$A:$A,$A412,Sta!$Q:$Q,"&gt;0.5")/$B412</f>
        <v>0.66666666666666663</v>
      </c>
      <c r="G412" s="7">
        <f>COUNTIFS(Sta!$B:$B,$A412,Sta!$Q:$Q,"&gt;0.5")/$C412</f>
        <v>1</v>
      </c>
      <c r="H412" s="12">
        <f>(COUNTIFS(Sta!$A:$A,$A412,Sta!$Q:$Q,"&gt;1.5") +COUNTIFS(Sta!$B:$B,$A412,Sta!$Q:$Q,"&gt;1.5"))/$D412</f>
        <v>0.2</v>
      </c>
      <c r="I412" s="7">
        <f>COUNTIFS(Sta!$A:$A,$A412,Sta!$Q:$Q,"&gt;1.5")/$B412</f>
        <v>0.33333333333333331</v>
      </c>
      <c r="J412" s="7">
        <f>COUNTIFS(Sta!$B:$B,$A412,Sta!$Q:$Q,"&gt;1.5")/$C412</f>
        <v>0</v>
      </c>
      <c r="K412" s="12">
        <f>(COUNTIFS(Sta!$A:$A,$A412,Sta!$M:$M,"&gt;0.5") +COUNTIFS(Sta!$B:$B,$A412,Sta!$O:$O,"&gt;0.5"))/$D412</f>
        <v>0.2</v>
      </c>
      <c r="L412" s="7">
        <f>COUNTIFS(Sta!$A:$A,$A412,Sta!$M:$M,"&gt;0.5")/$B412</f>
        <v>0.33333333333333331</v>
      </c>
      <c r="M412" s="7">
        <f>COUNTIFS(Sta!$B:$B,$A412,Sta!$O:$O,"&gt;0.5")/$C412</f>
        <v>0</v>
      </c>
      <c r="N412" s="12">
        <f>(COUNTIFS(Sta!$A:$A,$A412,Sta!$M:$M,"&gt;1.5") +COUNTIFS(Sta!$B:$B,$A412,Sta!$O:$O,"&gt;1.5"))/$D412</f>
        <v>0.2</v>
      </c>
      <c r="O412" s="7">
        <f>COUNTIFS(Sta!$A:$A,$A412,Sta!$M:$M,"&gt;1.5")/$B412</f>
        <v>0.33333333333333331</v>
      </c>
      <c r="P412" s="7">
        <f>COUNTIFS(Sta!$B:$B,$A412,Sta!$O:$O,"&gt;1.5")/$C412</f>
        <v>0</v>
      </c>
      <c r="Q412" s="12">
        <f>(COUNTIFS(Sta!$A:$A,$A412,Sta!$N:$N,"&gt;0.5") +COUNTIFS(Sta!$B:$B,$A412,Sta!$P:$P,"&gt;0.5"))/$D412</f>
        <v>0.8</v>
      </c>
      <c r="R412" s="7">
        <f>COUNTIFS(Sta!$A:$A,$A412,Sta!$N:$N,"&gt;0.5")/$B412</f>
        <v>0.66666666666666663</v>
      </c>
      <c r="S412" s="7">
        <f>COUNTIFS(Sta!$B:$B,$A412,Sta!$P:$P,"&gt;0.5")/$C412</f>
        <v>1</v>
      </c>
      <c r="T412" s="12">
        <f>(COUNTIFS(Sta!$A:$A,$A412,Sta!$N:$N,"&gt;1.5") +COUNTIFS(Sta!$B:$B,$A412,Sta!$P:$P,"&gt;1.5"))/$D412</f>
        <v>0.2</v>
      </c>
      <c r="U412" s="7">
        <f>COUNTIFS(Sta!$A:$A,$A412,Sta!$N:$N,"&gt;1.5")/$B412</f>
        <v>0.33333333333333331</v>
      </c>
      <c r="V412" s="7">
        <f>COUNTIFS(Sta!$B:$B,$A412,Sta!$P:$P,"&gt;1.5")/$C412</f>
        <v>0</v>
      </c>
    </row>
    <row r="413" spans="1:22" x14ac:dyDescent="0.3">
      <c r="A413" t="s">
        <v>277</v>
      </c>
      <c r="B413" s="9">
        <f>COUNTIF(Sta!A:A,A413)</f>
        <v>0</v>
      </c>
      <c r="C413" s="4">
        <f>COUNTIF(Sta!B:B,A413)</f>
        <v>0</v>
      </c>
      <c r="D413" s="4">
        <f t="shared" si="12"/>
        <v>0</v>
      </c>
      <c r="E413" s="12" t="e">
        <f>(COUNTIFS(Sta!$A:$A,$A413,Sta!$Q:$Q,"&gt;0.5") +COUNTIFS(Sta!$B:$B,$A413,Sta!$Q:$Q,"&gt;0.5"))/$D413</f>
        <v>#DIV/0!</v>
      </c>
      <c r="F413" s="7" t="e">
        <f>COUNTIFS(Sta!$A:$A,$A413,Sta!$Q:$Q,"&gt;0.5")/$B413</f>
        <v>#DIV/0!</v>
      </c>
      <c r="G413" s="7" t="e">
        <f>COUNTIFS(Sta!$B:$B,$A413,Sta!$Q:$Q,"&gt;0.5")/$C413</f>
        <v>#DIV/0!</v>
      </c>
      <c r="H413" s="12" t="e">
        <f>(COUNTIFS(Sta!$A:$A,$A413,Sta!$Q:$Q,"&gt;1.5") +COUNTIFS(Sta!$B:$B,$A413,Sta!$Q:$Q,"&gt;1.5"))/$D413</f>
        <v>#DIV/0!</v>
      </c>
      <c r="I413" s="7" t="e">
        <f>COUNTIFS(Sta!$A:$A,$A413,Sta!$Q:$Q,"&gt;1.5")/$B413</f>
        <v>#DIV/0!</v>
      </c>
      <c r="J413" s="7" t="e">
        <f>COUNTIFS(Sta!$B:$B,$A413,Sta!$Q:$Q,"&gt;1.5")/$C413</f>
        <v>#DIV/0!</v>
      </c>
      <c r="K413" s="12" t="e">
        <f>(COUNTIFS(Sta!$A:$A,$A413,Sta!$M:$M,"&gt;0.5") +COUNTIFS(Sta!$B:$B,$A413,Sta!$O:$O,"&gt;0.5"))/$D413</f>
        <v>#DIV/0!</v>
      </c>
      <c r="L413" s="7" t="e">
        <f>COUNTIFS(Sta!$A:$A,$A413,Sta!$M:$M,"&gt;0.5")/$B413</f>
        <v>#DIV/0!</v>
      </c>
      <c r="M413" s="7" t="e">
        <f>COUNTIFS(Sta!$B:$B,$A413,Sta!$O:$O,"&gt;0.5")/$C413</f>
        <v>#DIV/0!</v>
      </c>
      <c r="N413" s="12" t="e">
        <f>(COUNTIFS(Sta!$A:$A,$A413,Sta!$M:$M,"&gt;1.5") +COUNTIFS(Sta!$B:$B,$A413,Sta!$O:$O,"&gt;1.5"))/$D413</f>
        <v>#DIV/0!</v>
      </c>
      <c r="O413" s="7" t="e">
        <f>COUNTIFS(Sta!$A:$A,$A413,Sta!$M:$M,"&gt;1.5")/$B413</f>
        <v>#DIV/0!</v>
      </c>
      <c r="P413" s="7" t="e">
        <f>COUNTIFS(Sta!$B:$B,$A413,Sta!$O:$O,"&gt;1.5")/$C413</f>
        <v>#DIV/0!</v>
      </c>
      <c r="Q413" s="12" t="e">
        <f>(COUNTIFS(Sta!$A:$A,$A413,Sta!$N:$N,"&gt;0.5") +COUNTIFS(Sta!$B:$B,$A413,Sta!$P:$P,"&gt;0.5"))/$D413</f>
        <v>#DIV/0!</v>
      </c>
      <c r="R413" s="7" t="e">
        <f>COUNTIFS(Sta!$A:$A,$A413,Sta!$N:$N,"&gt;0.5")/$B413</f>
        <v>#DIV/0!</v>
      </c>
      <c r="S413" s="7" t="e">
        <f>COUNTIFS(Sta!$B:$B,$A413,Sta!$P:$P,"&gt;0.5")/$C413</f>
        <v>#DIV/0!</v>
      </c>
      <c r="T413" s="12" t="e">
        <f>(COUNTIFS(Sta!$A:$A,$A413,Sta!$N:$N,"&gt;1.5") +COUNTIFS(Sta!$B:$B,$A413,Sta!$P:$P,"&gt;1.5"))/$D413</f>
        <v>#DIV/0!</v>
      </c>
      <c r="U413" s="7" t="e">
        <f>COUNTIFS(Sta!$A:$A,$A413,Sta!$N:$N,"&gt;1.5")/$B413</f>
        <v>#DIV/0!</v>
      </c>
      <c r="V413" s="7" t="e">
        <f>COUNTIFS(Sta!$B:$B,$A413,Sta!$P:$P,"&gt;1.5")/$C413</f>
        <v>#DIV/0!</v>
      </c>
    </row>
    <row r="414" spans="1:22" x14ac:dyDescent="0.3">
      <c r="A414" t="s">
        <v>153</v>
      </c>
      <c r="B414" s="9">
        <f>COUNTIF(Sta!A:A,A414)</f>
        <v>0</v>
      </c>
      <c r="C414" s="4">
        <f>COUNTIF(Sta!B:B,A414)</f>
        <v>1</v>
      </c>
      <c r="D414" s="4">
        <f t="shared" si="12"/>
        <v>1</v>
      </c>
      <c r="E414" s="12">
        <f>(COUNTIFS(Sta!$A:$A,$A414,Sta!$Q:$Q,"&gt;0.5") +COUNTIFS(Sta!$B:$B,$A414,Sta!$Q:$Q,"&gt;0.5"))/$D414</f>
        <v>1</v>
      </c>
      <c r="F414" s="7" t="e">
        <f>COUNTIFS(Sta!$A:$A,$A414,Sta!$Q:$Q,"&gt;0.5")/$B414</f>
        <v>#DIV/0!</v>
      </c>
      <c r="G414" s="7">
        <f>COUNTIFS(Sta!$B:$B,$A414,Sta!$Q:$Q,"&gt;0.5")/$C414</f>
        <v>1</v>
      </c>
      <c r="H414" s="12">
        <f>(COUNTIFS(Sta!$A:$A,$A414,Sta!$Q:$Q,"&gt;1.5") +COUNTIFS(Sta!$B:$B,$A414,Sta!$Q:$Q,"&gt;1.5"))/$D414</f>
        <v>0</v>
      </c>
      <c r="I414" s="7" t="e">
        <f>COUNTIFS(Sta!$A:$A,$A414,Sta!$Q:$Q,"&gt;1.5")/$B414</f>
        <v>#DIV/0!</v>
      </c>
      <c r="J414" s="7">
        <f>COUNTIFS(Sta!$B:$B,$A414,Sta!$Q:$Q,"&gt;1.5")/$C414</f>
        <v>0</v>
      </c>
      <c r="K414" s="12">
        <f>(COUNTIFS(Sta!$A:$A,$A414,Sta!$M:$M,"&gt;0.5") +COUNTIFS(Sta!$B:$B,$A414,Sta!$O:$O,"&gt;0.5"))/$D414</f>
        <v>1</v>
      </c>
      <c r="L414" s="7" t="e">
        <f>COUNTIFS(Sta!$A:$A,$A414,Sta!$M:$M,"&gt;0.5")/$B414</f>
        <v>#DIV/0!</v>
      </c>
      <c r="M414" s="7">
        <f>COUNTIFS(Sta!$B:$B,$A414,Sta!$O:$O,"&gt;0.5")/$C414</f>
        <v>1</v>
      </c>
      <c r="N414" s="12">
        <f>(COUNTIFS(Sta!$A:$A,$A414,Sta!$M:$M,"&gt;1.5") +COUNTIFS(Sta!$B:$B,$A414,Sta!$O:$O,"&gt;1.5"))/$D414</f>
        <v>0</v>
      </c>
      <c r="O414" s="7" t="e">
        <f>COUNTIFS(Sta!$A:$A,$A414,Sta!$M:$M,"&gt;1.5")/$B414</f>
        <v>#DIV/0!</v>
      </c>
      <c r="P414" s="7">
        <f>COUNTIFS(Sta!$B:$B,$A414,Sta!$O:$O,"&gt;1.5")/$C414</f>
        <v>0</v>
      </c>
      <c r="Q414" s="12">
        <f>(COUNTIFS(Sta!$A:$A,$A414,Sta!$N:$N,"&gt;0.5") +COUNTIFS(Sta!$B:$B,$A414,Sta!$P:$P,"&gt;0.5"))/$D414</f>
        <v>0</v>
      </c>
      <c r="R414" s="7" t="e">
        <f>COUNTIFS(Sta!$A:$A,$A414,Sta!$N:$N,"&gt;0.5")/$B414</f>
        <v>#DIV/0!</v>
      </c>
      <c r="S414" s="7">
        <f>COUNTIFS(Sta!$B:$B,$A414,Sta!$P:$P,"&gt;0.5")/$C414</f>
        <v>0</v>
      </c>
      <c r="T414" s="12">
        <f>(COUNTIFS(Sta!$A:$A,$A414,Sta!$N:$N,"&gt;1.5") +COUNTIFS(Sta!$B:$B,$A414,Sta!$P:$P,"&gt;1.5"))/$D414</f>
        <v>0</v>
      </c>
      <c r="U414" s="7" t="e">
        <f>COUNTIFS(Sta!$A:$A,$A414,Sta!$N:$N,"&gt;1.5")/$B414</f>
        <v>#DIV/0!</v>
      </c>
      <c r="V414" s="7">
        <f>COUNTIFS(Sta!$B:$B,$A414,Sta!$P:$P,"&gt;1.5")/$C414</f>
        <v>0</v>
      </c>
    </row>
    <row r="415" spans="1:22" x14ac:dyDescent="0.3">
      <c r="A415" t="s">
        <v>137</v>
      </c>
      <c r="B415" s="9">
        <f>COUNTIF(Sta!A:A,A415)</f>
        <v>0</v>
      </c>
      <c r="C415" s="4">
        <f>COUNTIF(Sta!B:B,A415)</f>
        <v>0</v>
      </c>
      <c r="D415" s="4">
        <f t="shared" si="12"/>
        <v>0</v>
      </c>
      <c r="E415" s="12" t="e">
        <f>(COUNTIFS(Sta!$A:$A,$A415,Sta!$Q:$Q,"&gt;0.5") +COUNTIFS(Sta!$B:$B,$A415,Sta!$Q:$Q,"&gt;0.5"))/$D415</f>
        <v>#DIV/0!</v>
      </c>
      <c r="F415" s="7" t="e">
        <f>COUNTIFS(Sta!$A:$A,$A415,Sta!$Q:$Q,"&gt;0.5")/$B415</f>
        <v>#DIV/0!</v>
      </c>
      <c r="G415" s="7" t="e">
        <f>COUNTIFS(Sta!$B:$B,$A415,Sta!$Q:$Q,"&gt;0.5")/$C415</f>
        <v>#DIV/0!</v>
      </c>
      <c r="H415" s="12" t="e">
        <f>(COUNTIFS(Sta!$A:$A,$A415,Sta!$Q:$Q,"&gt;1.5") +COUNTIFS(Sta!$B:$B,$A415,Sta!$Q:$Q,"&gt;1.5"))/$D415</f>
        <v>#DIV/0!</v>
      </c>
      <c r="I415" s="7" t="e">
        <f>COUNTIFS(Sta!$A:$A,$A415,Sta!$Q:$Q,"&gt;1.5")/$B415</f>
        <v>#DIV/0!</v>
      </c>
      <c r="J415" s="7" t="e">
        <f>COUNTIFS(Sta!$B:$B,$A415,Sta!$Q:$Q,"&gt;1.5")/$C415</f>
        <v>#DIV/0!</v>
      </c>
      <c r="K415" s="12" t="e">
        <f>(COUNTIFS(Sta!$A:$A,$A415,Sta!$M:$M,"&gt;0.5") +COUNTIFS(Sta!$B:$B,$A415,Sta!$O:$O,"&gt;0.5"))/$D415</f>
        <v>#DIV/0!</v>
      </c>
      <c r="L415" s="7" t="e">
        <f>COUNTIFS(Sta!$A:$A,$A415,Sta!$M:$M,"&gt;0.5")/$B415</f>
        <v>#DIV/0!</v>
      </c>
      <c r="M415" s="7" t="e">
        <f>COUNTIFS(Sta!$B:$B,$A415,Sta!$O:$O,"&gt;0.5")/$C415</f>
        <v>#DIV/0!</v>
      </c>
      <c r="N415" s="12" t="e">
        <f>(COUNTIFS(Sta!$A:$A,$A415,Sta!$M:$M,"&gt;1.5") +COUNTIFS(Sta!$B:$B,$A415,Sta!$O:$O,"&gt;1.5"))/$D415</f>
        <v>#DIV/0!</v>
      </c>
      <c r="O415" s="7" t="e">
        <f>COUNTIFS(Sta!$A:$A,$A415,Sta!$M:$M,"&gt;1.5")/$B415</f>
        <v>#DIV/0!</v>
      </c>
      <c r="P415" s="7" t="e">
        <f>COUNTIFS(Sta!$B:$B,$A415,Sta!$O:$O,"&gt;1.5")/$C415</f>
        <v>#DIV/0!</v>
      </c>
      <c r="Q415" s="12" t="e">
        <f>(COUNTIFS(Sta!$A:$A,$A415,Sta!$N:$N,"&gt;0.5") +COUNTIFS(Sta!$B:$B,$A415,Sta!$P:$P,"&gt;0.5"))/$D415</f>
        <v>#DIV/0!</v>
      </c>
      <c r="R415" s="7" t="e">
        <f>COUNTIFS(Sta!$A:$A,$A415,Sta!$N:$N,"&gt;0.5")/$B415</f>
        <v>#DIV/0!</v>
      </c>
      <c r="S415" s="7" t="e">
        <f>COUNTIFS(Sta!$B:$B,$A415,Sta!$P:$P,"&gt;0.5")/$C415</f>
        <v>#DIV/0!</v>
      </c>
      <c r="T415" s="12" t="e">
        <f>(COUNTIFS(Sta!$A:$A,$A415,Sta!$N:$N,"&gt;1.5") +COUNTIFS(Sta!$B:$B,$A415,Sta!$P:$P,"&gt;1.5"))/$D415</f>
        <v>#DIV/0!</v>
      </c>
      <c r="U415" s="7" t="e">
        <f>COUNTIFS(Sta!$A:$A,$A415,Sta!$N:$N,"&gt;1.5")/$B415</f>
        <v>#DIV/0!</v>
      </c>
      <c r="V415" s="7" t="e">
        <f>COUNTIFS(Sta!$B:$B,$A415,Sta!$P:$P,"&gt;1.5")/$C415</f>
        <v>#DIV/0!</v>
      </c>
    </row>
    <row r="416" spans="1:22" x14ac:dyDescent="0.3">
      <c r="A416" t="s">
        <v>430</v>
      </c>
      <c r="B416" s="9">
        <f>COUNTIF(Sta!A:A,A416)</f>
        <v>1</v>
      </c>
      <c r="C416" s="4">
        <f>COUNTIF(Sta!B:B,A416)</f>
        <v>1</v>
      </c>
      <c r="D416" s="4">
        <f t="shared" si="12"/>
        <v>2</v>
      </c>
      <c r="E416" s="12">
        <f>(COUNTIFS(Sta!$A:$A,$A416,Sta!$Q:$Q,"&gt;0.5") +COUNTIFS(Sta!$B:$B,$A416,Sta!$Q:$Q,"&gt;0.5"))/$D416</f>
        <v>0.5</v>
      </c>
      <c r="F416" s="7">
        <f>COUNTIFS(Sta!$A:$A,$A416,Sta!$Q:$Q,"&gt;0.5")/$B416</f>
        <v>1</v>
      </c>
      <c r="G416" s="7">
        <f>COUNTIFS(Sta!$B:$B,$A416,Sta!$Q:$Q,"&gt;0.5")/$C416</f>
        <v>0</v>
      </c>
      <c r="H416" s="12">
        <f>(COUNTIFS(Sta!$A:$A,$A416,Sta!$Q:$Q,"&gt;1.5") +COUNTIFS(Sta!$B:$B,$A416,Sta!$Q:$Q,"&gt;1.5"))/$D416</f>
        <v>0</v>
      </c>
      <c r="I416" s="7">
        <f>COUNTIFS(Sta!$A:$A,$A416,Sta!$Q:$Q,"&gt;1.5")/$B416</f>
        <v>0</v>
      </c>
      <c r="J416" s="7">
        <f>COUNTIFS(Sta!$B:$B,$A416,Sta!$Q:$Q,"&gt;1.5")/$C416</f>
        <v>0</v>
      </c>
      <c r="K416" s="12">
        <f>(COUNTIFS(Sta!$A:$A,$A416,Sta!$M:$M,"&gt;0.5") +COUNTIFS(Sta!$B:$B,$A416,Sta!$O:$O,"&gt;0.5"))/$D416</f>
        <v>0.5</v>
      </c>
      <c r="L416" s="7">
        <f>COUNTIFS(Sta!$A:$A,$A416,Sta!$M:$M,"&gt;0.5")/$B416</f>
        <v>1</v>
      </c>
      <c r="M416" s="7">
        <f>COUNTIFS(Sta!$B:$B,$A416,Sta!$O:$O,"&gt;0.5")/$C416</f>
        <v>0</v>
      </c>
      <c r="N416" s="12">
        <f>(COUNTIFS(Sta!$A:$A,$A416,Sta!$M:$M,"&gt;1.5") +COUNTIFS(Sta!$B:$B,$A416,Sta!$O:$O,"&gt;1.5"))/$D416</f>
        <v>0</v>
      </c>
      <c r="O416" s="7">
        <f>COUNTIFS(Sta!$A:$A,$A416,Sta!$M:$M,"&gt;1.5")/$B416</f>
        <v>0</v>
      </c>
      <c r="P416" s="7">
        <f>COUNTIFS(Sta!$B:$B,$A416,Sta!$O:$O,"&gt;1.5")/$C416</f>
        <v>0</v>
      </c>
      <c r="Q416" s="12">
        <f>(COUNTIFS(Sta!$A:$A,$A416,Sta!$N:$N,"&gt;0.5") +COUNTIFS(Sta!$B:$B,$A416,Sta!$P:$P,"&gt;0.5"))/$D416</f>
        <v>0</v>
      </c>
      <c r="R416" s="7">
        <f>COUNTIFS(Sta!$A:$A,$A416,Sta!$N:$N,"&gt;0.5")/$B416</f>
        <v>0</v>
      </c>
      <c r="S416" s="7">
        <f>COUNTIFS(Sta!$B:$B,$A416,Sta!$P:$P,"&gt;0.5")/$C416</f>
        <v>0</v>
      </c>
      <c r="T416" s="12">
        <f>(COUNTIFS(Sta!$A:$A,$A416,Sta!$N:$N,"&gt;1.5") +COUNTIFS(Sta!$B:$B,$A416,Sta!$P:$P,"&gt;1.5"))/$D416</f>
        <v>0</v>
      </c>
      <c r="U416" s="7">
        <f>COUNTIFS(Sta!$A:$A,$A416,Sta!$N:$N,"&gt;1.5")/$B416</f>
        <v>0</v>
      </c>
      <c r="V416" s="7">
        <f>COUNTIFS(Sta!$B:$B,$A416,Sta!$P:$P,"&gt;1.5")/$C416</f>
        <v>0</v>
      </c>
    </row>
    <row r="417" spans="1:22" x14ac:dyDescent="0.3">
      <c r="A417" t="s">
        <v>177</v>
      </c>
      <c r="B417" s="9">
        <f>COUNTIF(Sta!A:A,A417)</f>
        <v>1</v>
      </c>
      <c r="C417" s="4">
        <f>COUNTIF(Sta!B:B,A417)</f>
        <v>1</v>
      </c>
      <c r="D417" s="4">
        <f t="shared" si="12"/>
        <v>2</v>
      </c>
      <c r="E417" s="12">
        <f>(COUNTIFS(Sta!$A:$A,$A417,Sta!$Q:$Q,"&gt;0.5") +COUNTIFS(Sta!$B:$B,$A417,Sta!$Q:$Q,"&gt;0.5"))/$D417</f>
        <v>1</v>
      </c>
      <c r="F417" s="7">
        <f>COUNTIFS(Sta!$A:$A,$A417,Sta!$Q:$Q,"&gt;0.5")/$B417</f>
        <v>1</v>
      </c>
      <c r="G417" s="7">
        <f>COUNTIFS(Sta!$B:$B,$A417,Sta!$Q:$Q,"&gt;0.5")/$C417</f>
        <v>1</v>
      </c>
      <c r="H417" s="12">
        <f>(COUNTIFS(Sta!$A:$A,$A417,Sta!$Q:$Q,"&gt;1.5") +COUNTIFS(Sta!$B:$B,$A417,Sta!$Q:$Q,"&gt;1.5"))/$D417</f>
        <v>1</v>
      </c>
      <c r="I417" s="7">
        <f>COUNTIFS(Sta!$A:$A,$A417,Sta!$Q:$Q,"&gt;1.5")/$B417</f>
        <v>1</v>
      </c>
      <c r="J417" s="7">
        <f>COUNTIFS(Sta!$B:$B,$A417,Sta!$Q:$Q,"&gt;1.5")/$C417</f>
        <v>1</v>
      </c>
      <c r="K417" s="12">
        <f>(COUNTIFS(Sta!$A:$A,$A417,Sta!$M:$M,"&gt;0.5") +COUNTIFS(Sta!$B:$B,$A417,Sta!$O:$O,"&gt;0.5"))/$D417</f>
        <v>1</v>
      </c>
      <c r="L417" s="7">
        <f>COUNTIFS(Sta!$A:$A,$A417,Sta!$M:$M,"&gt;0.5")/$B417</f>
        <v>1</v>
      </c>
      <c r="M417" s="7">
        <f>COUNTIFS(Sta!$B:$B,$A417,Sta!$O:$O,"&gt;0.5")/$C417</f>
        <v>1</v>
      </c>
      <c r="N417" s="12">
        <f>(COUNTIFS(Sta!$A:$A,$A417,Sta!$M:$M,"&gt;1.5") +COUNTIFS(Sta!$B:$B,$A417,Sta!$O:$O,"&gt;1.5"))/$D417</f>
        <v>0</v>
      </c>
      <c r="O417" s="7">
        <f>COUNTIFS(Sta!$A:$A,$A417,Sta!$M:$M,"&gt;1.5")/$B417</f>
        <v>0</v>
      </c>
      <c r="P417" s="7">
        <f>COUNTIFS(Sta!$B:$B,$A417,Sta!$O:$O,"&gt;1.5")/$C417</f>
        <v>0</v>
      </c>
      <c r="Q417" s="12">
        <f>(COUNTIFS(Sta!$A:$A,$A417,Sta!$N:$N,"&gt;0.5") +COUNTIFS(Sta!$B:$B,$A417,Sta!$P:$P,"&gt;0.5"))/$D417</f>
        <v>1</v>
      </c>
      <c r="R417" s="7">
        <f>COUNTIFS(Sta!$A:$A,$A417,Sta!$N:$N,"&gt;0.5")/$B417</f>
        <v>1</v>
      </c>
      <c r="S417" s="7">
        <f>COUNTIFS(Sta!$B:$B,$A417,Sta!$P:$P,"&gt;0.5")/$C417</f>
        <v>1</v>
      </c>
      <c r="T417" s="12">
        <f>(COUNTIFS(Sta!$A:$A,$A417,Sta!$N:$N,"&gt;1.5") +COUNTIFS(Sta!$B:$B,$A417,Sta!$P:$P,"&gt;1.5"))/$D417</f>
        <v>0</v>
      </c>
      <c r="U417" s="7">
        <f>COUNTIFS(Sta!$A:$A,$A417,Sta!$N:$N,"&gt;1.5")/$B417</f>
        <v>0</v>
      </c>
      <c r="V417" s="7">
        <f>COUNTIFS(Sta!$B:$B,$A417,Sta!$P:$P,"&gt;1.5")/$C417</f>
        <v>0</v>
      </c>
    </row>
    <row r="418" spans="1:22" x14ac:dyDescent="0.3">
      <c r="A418" t="s">
        <v>624</v>
      </c>
      <c r="B418" s="9">
        <f>COUNTIF(Sta!A:A,A418)</f>
        <v>1</v>
      </c>
      <c r="C418" s="4">
        <f>COUNTIF(Sta!B:B,A418)</f>
        <v>1</v>
      </c>
      <c r="D418" s="4">
        <f t="shared" si="12"/>
        <v>2</v>
      </c>
      <c r="E418" s="12">
        <f>(COUNTIFS(Sta!$A:$A,$A418,Sta!$Q:$Q,"&gt;0.5") +COUNTIFS(Sta!$B:$B,$A418,Sta!$Q:$Q,"&gt;0.5"))/$D418</f>
        <v>0.5</v>
      </c>
      <c r="F418" s="7">
        <f>COUNTIFS(Sta!$A:$A,$A418,Sta!$Q:$Q,"&gt;0.5")/$B418</f>
        <v>0</v>
      </c>
      <c r="G418" s="7">
        <f>COUNTIFS(Sta!$B:$B,$A418,Sta!$Q:$Q,"&gt;0.5")/$C418</f>
        <v>1</v>
      </c>
      <c r="H418" s="12">
        <f>(COUNTIFS(Sta!$A:$A,$A418,Sta!$Q:$Q,"&gt;1.5") +COUNTIFS(Sta!$B:$B,$A418,Sta!$Q:$Q,"&gt;1.5"))/$D418</f>
        <v>0.5</v>
      </c>
      <c r="I418" s="7">
        <f>COUNTIFS(Sta!$A:$A,$A418,Sta!$Q:$Q,"&gt;1.5")/$B418</f>
        <v>0</v>
      </c>
      <c r="J418" s="7">
        <f>COUNTIFS(Sta!$B:$B,$A418,Sta!$Q:$Q,"&gt;1.5")/$C418</f>
        <v>1</v>
      </c>
      <c r="K418" s="12">
        <f>(COUNTIFS(Sta!$A:$A,$A418,Sta!$M:$M,"&gt;0.5") +COUNTIFS(Sta!$B:$B,$A418,Sta!$O:$O,"&gt;0.5"))/$D418</f>
        <v>0.5</v>
      </c>
      <c r="L418" s="7">
        <f>COUNTIFS(Sta!$A:$A,$A418,Sta!$M:$M,"&gt;0.5")/$B418</f>
        <v>0</v>
      </c>
      <c r="M418" s="7">
        <f>COUNTIFS(Sta!$B:$B,$A418,Sta!$O:$O,"&gt;0.5")/$C418</f>
        <v>1</v>
      </c>
      <c r="N418" s="12">
        <f>(COUNTIFS(Sta!$A:$A,$A418,Sta!$M:$M,"&gt;1.5") +COUNTIFS(Sta!$B:$B,$A418,Sta!$O:$O,"&gt;1.5"))/$D418</f>
        <v>0.5</v>
      </c>
      <c r="O418" s="7">
        <f>COUNTIFS(Sta!$A:$A,$A418,Sta!$M:$M,"&gt;1.5")/$B418</f>
        <v>0</v>
      </c>
      <c r="P418" s="7">
        <f>COUNTIFS(Sta!$B:$B,$A418,Sta!$O:$O,"&gt;1.5")/$C418</f>
        <v>1</v>
      </c>
      <c r="Q418" s="12">
        <f>(COUNTIFS(Sta!$A:$A,$A418,Sta!$N:$N,"&gt;0.5") +COUNTIFS(Sta!$B:$B,$A418,Sta!$P:$P,"&gt;0.5"))/$D418</f>
        <v>0</v>
      </c>
      <c r="R418" s="7">
        <f>COUNTIFS(Sta!$A:$A,$A418,Sta!$N:$N,"&gt;0.5")/$B418</f>
        <v>0</v>
      </c>
      <c r="S418" s="7">
        <f>COUNTIFS(Sta!$B:$B,$A418,Sta!$P:$P,"&gt;0.5")/$C418</f>
        <v>0</v>
      </c>
      <c r="T418" s="12">
        <f>(COUNTIFS(Sta!$A:$A,$A418,Sta!$N:$N,"&gt;1.5") +COUNTIFS(Sta!$B:$B,$A418,Sta!$P:$P,"&gt;1.5"))/$D418</f>
        <v>0</v>
      </c>
      <c r="U418" s="7">
        <f>COUNTIFS(Sta!$A:$A,$A418,Sta!$N:$N,"&gt;1.5")/$B418</f>
        <v>0</v>
      </c>
      <c r="V418" s="7">
        <f>COUNTIFS(Sta!$B:$B,$A418,Sta!$P:$P,"&gt;1.5")/$C418</f>
        <v>0</v>
      </c>
    </row>
    <row r="419" spans="1:22" x14ac:dyDescent="0.3">
      <c r="A419" t="s">
        <v>694</v>
      </c>
      <c r="B419" s="9">
        <f>COUNTIF(Sta!A:A,A419)</f>
        <v>0</v>
      </c>
      <c r="C419" s="4">
        <f>COUNTIF(Sta!B:B,A419)</f>
        <v>0</v>
      </c>
      <c r="D419" s="4">
        <f t="shared" si="12"/>
        <v>0</v>
      </c>
      <c r="E419" s="12" t="e">
        <f>(COUNTIFS(Sta!$A:$A,$A419,Sta!$Q:$Q,"&gt;0.5") +COUNTIFS(Sta!$B:$B,$A419,Sta!$Q:$Q,"&gt;0.5"))/$D419</f>
        <v>#DIV/0!</v>
      </c>
      <c r="F419" s="7" t="e">
        <f>COUNTIFS(Sta!$A:$A,$A419,Sta!$Q:$Q,"&gt;0.5")/$B419</f>
        <v>#DIV/0!</v>
      </c>
      <c r="G419" s="7" t="e">
        <f>COUNTIFS(Sta!$B:$B,$A419,Sta!$Q:$Q,"&gt;0.5")/$C419</f>
        <v>#DIV/0!</v>
      </c>
      <c r="H419" s="12" t="e">
        <f>(COUNTIFS(Sta!$A:$A,$A419,Sta!$Q:$Q,"&gt;1.5") +COUNTIFS(Sta!$B:$B,$A419,Sta!$Q:$Q,"&gt;1.5"))/$D419</f>
        <v>#DIV/0!</v>
      </c>
      <c r="I419" s="7" t="e">
        <f>COUNTIFS(Sta!$A:$A,$A419,Sta!$Q:$Q,"&gt;1.5")/$B419</f>
        <v>#DIV/0!</v>
      </c>
      <c r="J419" s="7" t="e">
        <f>COUNTIFS(Sta!$B:$B,$A419,Sta!$Q:$Q,"&gt;1.5")/$C419</f>
        <v>#DIV/0!</v>
      </c>
      <c r="K419" s="12" t="e">
        <f>(COUNTIFS(Sta!$A:$A,$A419,Sta!$M:$M,"&gt;0.5") +COUNTIFS(Sta!$B:$B,$A419,Sta!$O:$O,"&gt;0.5"))/$D419</f>
        <v>#DIV/0!</v>
      </c>
      <c r="L419" s="7" t="e">
        <f>COUNTIFS(Sta!$A:$A,$A419,Sta!$M:$M,"&gt;0.5")/$B419</f>
        <v>#DIV/0!</v>
      </c>
      <c r="M419" s="7" t="e">
        <f>COUNTIFS(Sta!$B:$B,$A419,Sta!$O:$O,"&gt;0.5")/$C419</f>
        <v>#DIV/0!</v>
      </c>
      <c r="N419" s="12" t="e">
        <f>(COUNTIFS(Sta!$A:$A,$A419,Sta!$M:$M,"&gt;1.5") +COUNTIFS(Sta!$B:$B,$A419,Sta!$O:$O,"&gt;1.5"))/$D419</f>
        <v>#DIV/0!</v>
      </c>
      <c r="O419" s="7" t="e">
        <f>COUNTIFS(Sta!$A:$A,$A419,Sta!$M:$M,"&gt;1.5")/$B419</f>
        <v>#DIV/0!</v>
      </c>
      <c r="P419" s="7" t="e">
        <f>COUNTIFS(Sta!$B:$B,$A419,Sta!$O:$O,"&gt;1.5")/$C419</f>
        <v>#DIV/0!</v>
      </c>
      <c r="Q419" s="12" t="e">
        <f>(COUNTIFS(Sta!$A:$A,$A419,Sta!$N:$N,"&gt;0.5") +COUNTIFS(Sta!$B:$B,$A419,Sta!$P:$P,"&gt;0.5"))/$D419</f>
        <v>#DIV/0!</v>
      </c>
      <c r="R419" s="7" t="e">
        <f>COUNTIFS(Sta!$A:$A,$A419,Sta!$N:$N,"&gt;0.5")/$B419</f>
        <v>#DIV/0!</v>
      </c>
      <c r="S419" s="7" t="e">
        <f>COUNTIFS(Sta!$B:$B,$A419,Sta!$P:$P,"&gt;0.5")/$C419</f>
        <v>#DIV/0!</v>
      </c>
      <c r="T419" s="12" t="e">
        <f>(COUNTIFS(Sta!$A:$A,$A419,Sta!$N:$N,"&gt;1.5") +COUNTIFS(Sta!$B:$B,$A419,Sta!$P:$P,"&gt;1.5"))/$D419</f>
        <v>#DIV/0!</v>
      </c>
      <c r="U419" s="7" t="e">
        <f>COUNTIFS(Sta!$A:$A,$A419,Sta!$N:$N,"&gt;1.5")/$B419</f>
        <v>#DIV/0!</v>
      </c>
      <c r="V419" s="7" t="e">
        <f>COUNTIFS(Sta!$B:$B,$A419,Sta!$P:$P,"&gt;1.5")/$C419</f>
        <v>#DIV/0!</v>
      </c>
    </row>
    <row r="420" spans="1:22" x14ac:dyDescent="0.3">
      <c r="A420" t="s">
        <v>515</v>
      </c>
      <c r="B420" s="9">
        <f>COUNTIF(Sta!A:A,A420)</f>
        <v>2</v>
      </c>
      <c r="C420" s="4">
        <f>COUNTIF(Sta!B:B,A420)</f>
        <v>3</v>
      </c>
      <c r="D420" s="4">
        <f t="shared" si="12"/>
        <v>5</v>
      </c>
      <c r="E420" s="12">
        <f>(COUNTIFS(Sta!$A:$A,$A420,Sta!$Q:$Q,"&gt;0.5") +COUNTIFS(Sta!$B:$B,$A420,Sta!$Q:$Q,"&gt;0.5"))/$D420</f>
        <v>1</v>
      </c>
      <c r="F420" s="7">
        <f>COUNTIFS(Sta!$A:$A,$A420,Sta!$Q:$Q,"&gt;0.5")/$B420</f>
        <v>1</v>
      </c>
      <c r="G420" s="7">
        <f>COUNTIFS(Sta!$B:$B,$A420,Sta!$Q:$Q,"&gt;0.5")/$C420</f>
        <v>1</v>
      </c>
      <c r="H420" s="12">
        <f>(COUNTIFS(Sta!$A:$A,$A420,Sta!$Q:$Q,"&gt;1.5") +COUNTIFS(Sta!$B:$B,$A420,Sta!$Q:$Q,"&gt;1.5"))/$D420</f>
        <v>0.6</v>
      </c>
      <c r="I420" s="7">
        <f>COUNTIFS(Sta!$A:$A,$A420,Sta!$Q:$Q,"&gt;1.5")/$B420</f>
        <v>0.5</v>
      </c>
      <c r="J420" s="7">
        <f>COUNTIFS(Sta!$B:$B,$A420,Sta!$Q:$Q,"&gt;1.5")/$C420</f>
        <v>0.66666666666666663</v>
      </c>
      <c r="K420" s="12">
        <f>(COUNTIFS(Sta!$A:$A,$A420,Sta!$M:$M,"&gt;0.5") +COUNTIFS(Sta!$B:$B,$A420,Sta!$O:$O,"&gt;0.5"))/$D420</f>
        <v>0.6</v>
      </c>
      <c r="L420" s="7">
        <f>COUNTIFS(Sta!$A:$A,$A420,Sta!$M:$M,"&gt;0.5")/$B420</f>
        <v>0.5</v>
      </c>
      <c r="M420" s="7">
        <f>COUNTIFS(Sta!$B:$B,$A420,Sta!$O:$O,"&gt;0.5")/$C420</f>
        <v>0.66666666666666663</v>
      </c>
      <c r="N420" s="12">
        <f>(COUNTIFS(Sta!$A:$A,$A420,Sta!$M:$M,"&gt;1.5") +COUNTIFS(Sta!$B:$B,$A420,Sta!$O:$O,"&gt;1.5"))/$D420</f>
        <v>0</v>
      </c>
      <c r="O420" s="7">
        <f>COUNTIFS(Sta!$A:$A,$A420,Sta!$M:$M,"&gt;1.5")/$B420</f>
        <v>0</v>
      </c>
      <c r="P420" s="7">
        <f>COUNTIFS(Sta!$B:$B,$A420,Sta!$O:$O,"&gt;1.5")/$C420</f>
        <v>0</v>
      </c>
      <c r="Q420" s="12">
        <f>(COUNTIFS(Sta!$A:$A,$A420,Sta!$N:$N,"&gt;0.5") +COUNTIFS(Sta!$B:$B,$A420,Sta!$P:$P,"&gt;0.5"))/$D420</f>
        <v>1</v>
      </c>
      <c r="R420" s="7">
        <f>COUNTIFS(Sta!$A:$A,$A420,Sta!$N:$N,"&gt;0.5")/$B420</f>
        <v>1</v>
      </c>
      <c r="S420" s="7">
        <f>COUNTIFS(Sta!$B:$B,$A420,Sta!$P:$P,"&gt;0.5")/$C420</f>
        <v>1</v>
      </c>
      <c r="T420" s="12">
        <f>(COUNTIFS(Sta!$A:$A,$A420,Sta!$N:$N,"&gt;1.5") +COUNTIFS(Sta!$B:$B,$A420,Sta!$P:$P,"&gt;1.5"))/$D420</f>
        <v>0</v>
      </c>
      <c r="U420" s="7">
        <f>COUNTIFS(Sta!$A:$A,$A420,Sta!$N:$N,"&gt;1.5")/$B420</f>
        <v>0</v>
      </c>
      <c r="V420" s="7">
        <f>COUNTIFS(Sta!$B:$B,$A420,Sta!$P:$P,"&gt;1.5")/$C420</f>
        <v>0</v>
      </c>
    </row>
    <row r="421" spans="1:22" x14ac:dyDescent="0.3">
      <c r="A421" t="s">
        <v>419</v>
      </c>
      <c r="B421" s="9">
        <f>COUNTIF(Sta!A:A,A421)</f>
        <v>0</v>
      </c>
      <c r="C421" s="4">
        <f>COUNTIF(Sta!B:B,A421)</f>
        <v>1</v>
      </c>
      <c r="D421" s="4">
        <f t="shared" si="12"/>
        <v>1</v>
      </c>
      <c r="E421" s="12">
        <f>(COUNTIFS(Sta!$A:$A,$A421,Sta!$Q:$Q,"&gt;0.5") +COUNTIFS(Sta!$B:$B,$A421,Sta!$Q:$Q,"&gt;0.5"))/$D421</f>
        <v>1</v>
      </c>
      <c r="F421" s="7" t="e">
        <f>COUNTIFS(Sta!$A:$A,$A421,Sta!$Q:$Q,"&gt;0.5")/$B421</f>
        <v>#DIV/0!</v>
      </c>
      <c r="G421" s="7">
        <f>COUNTIFS(Sta!$B:$B,$A421,Sta!$Q:$Q,"&gt;0.5")/$C421</f>
        <v>1</v>
      </c>
      <c r="H421" s="12">
        <f>(COUNTIFS(Sta!$A:$A,$A421,Sta!$Q:$Q,"&gt;1.5") +COUNTIFS(Sta!$B:$B,$A421,Sta!$Q:$Q,"&gt;1.5"))/$D421</f>
        <v>1</v>
      </c>
      <c r="I421" s="7" t="e">
        <f>COUNTIFS(Sta!$A:$A,$A421,Sta!$Q:$Q,"&gt;1.5")/$B421</f>
        <v>#DIV/0!</v>
      </c>
      <c r="J421" s="7">
        <f>COUNTIFS(Sta!$B:$B,$A421,Sta!$Q:$Q,"&gt;1.5")/$C421</f>
        <v>1</v>
      </c>
      <c r="K421" s="12">
        <f>(COUNTIFS(Sta!$A:$A,$A421,Sta!$M:$M,"&gt;0.5") +COUNTIFS(Sta!$B:$B,$A421,Sta!$O:$O,"&gt;0.5"))/$D421</f>
        <v>1</v>
      </c>
      <c r="L421" s="7" t="e">
        <f>COUNTIFS(Sta!$A:$A,$A421,Sta!$M:$M,"&gt;0.5")/$B421</f>
        <v>#DIV/0!</v>
      </c>
      <c r="M421" s="7">
        <f>COUNTIFS(Sta!$B:$B,$A421,Sta!$O:$O,"&gt;0.5")/$C421</f>
        <v>1</v>
      </c>
      <c r="N421" s="12">
        <f>(COUNTIFS(Sta!$A:$A,$A421,Sta!$M:$M,"&gt;1.5") +COUNTIFS(Sta!$B:$B,$A421,Sta!$O:$O,"&gt;1.5"))/$D421</f>
        <v>0</v>
      </c>
      <c r="O421" s="7" t="e">
        <f>COUNTIFS(Sta!$A:$A,$A421,Sta!$M:$M,"&gt;1.5")/$B421</f>
        <v>#DIV/0!</v>
      </c>
      <c r="P421" s="7">
        <f>COUNTIFS(Sta!$B:$B,$A421,Sta!$O:$O,"&gt;1.5")/$C421</f>
        <v>0</v>
      </c>
      <c r="Q421" s="12">
        <f>(COUNTIFS(Sta!$A:$A,$A421,Sta!$N:$N,"&gt;0.5") +COUNTIFS(Sta!$B:$B,$A421,Sta!$P:$P,"&gt;0.5"))/$D421</f>
        <v>1</v>
      </c>
      <c r="R421" s="7" t="e">
        <f>COUNTIFS(Sta!$A:$A,$A421,Sta!$N:$N,"&gt;0.5")/$B421</f>
        <v>#DIV/0!</v>
      </c>
      <c r="S421" s="7">
        <f>COUNTIFS(Sta!$B:$B,$A421,Sta!$P:$P,"&gt;0.5")/$C421</f>
        <v>1</v>
      </c>
      <c r="T421" s="12">
        <f>(COUNTIFS(Sta!$A:$A,$A421,Sta!$N:$N,"&gt;1.5") +COUNTIFS(Sta!$B:$B,$A421,Sta!$P:$P,"&gt;1.5"))/$D421</f>
        <v>0</v>
      </c>
      <c r="U421" s="7" t="e">
        <f>COUNTIFS(Sta!$A:$A,$A421,Sta!$N:$N,"&gt;1.5")/$B421</f>
        <v>#DIV/0!</v>
      </c>
      <c r="V421" s="7">
        <f>COUNTIFS(Sta!$B:$B,$A421,Sta!$P:$P,"&gt;1.5")/$C421</f>
        <v>0</v>
      </c>
    </row>
    <row r="422" spans="1:22" x14ac:dyDescent="0.3">
      <c r="A422" t="s">
        <v>532</v>
      </c>
      <c r="B422" s="9">
        <f>COUNTIF(Sta!A:A,A422)</f>
        <v>8</v>
      </c>
      <c r="C422" s="4">
        <f>COUNTIF(Sta!B:B,A422)</f>
        <v>8</v>
      </c>
      <c r="D422" s="4">
        <f t="shared" si="12"/>
        <v>16</v>
      </c>
      <c r="E422" s="12">
        <f>(COUNTIFS(Sta!$A:$A,$A422,Sta!$Q:$Q,"&gt;0.5") +COUNTIFS(Sta!$B:$B,$A422,Sta!$Q:$Q,"&gt;0.5"))/$D422</f>
        <v>0.75</v>
      </c>
      <c r="F422" s="7">
        <f>COUNTIFS(Sta!$A:$A,$A422,Sta!$Q:$Q,"&gt;0.5")/$B422</f>
        <v>0.75</v>
      </c>
      <c r="G422" s="7">
        <f>COUNTIFS(Sta!$B:$B,$A422,Sta!$Q:$Q,"&gt;0.5")/$C422</f>
        <v>0.75</v>
      </c>
      <c r="H422" s="12">
        <f>(COUNTIFS(Sta!$A:$A,$A422,Sta!$Q:$Q,"&gt;1.5") +COUNTIFS(Sta!$B:$B,$A422,Sta!$Q:$Q,"&gt;1.5"))/$D422</f>
        <v>0.5</v>
      </c>
      <c r="I422" s="7">
        <f>COUNTIFS(Sta!$A:$A,$A422,Sta!$Q:$Q,"&gt;1.5")/$B422</f>
        <v>0.625</v>
      </c>
      <c r="J422" s="7">
        <f>COUNTIFS(Sta!$B:$B,$A422,Sta!$Q:$Q,"&gt;1.5")/$C422</f>
        <v>0.375</v>
      </c>
      <c r="K422" s="12">
        <f>(COUNTIFS(Sta!$A:$A,$A422,Sta!$M:$M,"&gt;0.5") +COUNTIFS(Sta!$B:$B,$A422,Sta!$O:$O,"&gt;0.5"))/$D422</f>
        <v>0.4375</v>
      </c>
      <c r="L422" s="7">
        <f>COUNTIFS(Sta!$A:$A,$A422,Sta!$M:$M,"&gt;0.5")/$B422</f>
        <v>0.375</v>
      </c>
      <c r="M422" s="7">
        <f>COUNTIFS(Sta!$B:$B,$A422,Sta!$O:$O,"&gt;0.5")/$C422</f>
        <v>0.5</v>
      </c>
      <c r="N422" s="12">
        <f>(COUNTIFS(Sta!$A:$A,$A422,Sta!$M:$M,"&gt;1.5") +COUNTIFS(Sta!$B:$B,$A422,Sta!$O:$O,"&gt;1.5"))/$D422</f>
        <v>0.125</v>
      </c>
      <c r="O422" s="7">
        <f>COUNTIFS(Sta!$A:$A,$A422,Sta!$M:$M,"&gt;1.5")/$B422</f>
        <v>0.125</v>
      </c>
      <c r="P422" s="7">
        <f>COUNTIFS(Sta!$B:$B,$A422,Sta!$O:$O,"&gt;1.5")/$C422</f>
        <v>0.125</v>
      </c>
      <c r="Q422" s="12">
        <f>(COUNTIFS(Sta!$A:$A,$A422,Sta!$N:$N,"&gt;0.5") +COUNTIFS(Sta!$B:$B,$A422,Sta!$P:$P,"&gt;0.5"))/$D422</f>
        <v>0.6875</v>
      </c>
      <c r="R422" s="7">
        <f>COUNTIFS(Sta!$A:$A,$A422,Sta!$N:$N,"&gt;0.5")/$B422</f>
        <v>0.75</v>
      </c>
      <c r="S422" s="7">
        <f>COUNTIFS(Sta!$B:$B,$A422,Sta!$P:$P,"&gt;0.5")/$C422</f>
        <v>0.625</v>
      </c>
      <c r="T422" s="12">
        <f>(COUNTIFS(Sta!$A:$A,$A422,Sta!$N:$N,"&gt;1.5") +COUNTIFS(Sta!$B:$B,$A422,Sta!$P:$P,"&gt;1.5"))/$D422</f>
        <v>0.375</v>
      </c>
      <c r="U422" s="7">
        <f>COUNTIFS(Sta!$A:$A,$A422,Sta!$N:$N,"&gt;1.5")/$B422</f>
        <v>0.625</v>
      </c>
      <c r="V422" s="7">
        <f>COUNTIFS(Sta!$B:$B,$A422,Sta!$P:$P,"&gt;1.5")/$C422</f>
        <v>0.125</v>
      </c>
    </row>
    <row r="423" spans="1:22" x14ac:dyDescent="0.3">
      <c r="A423" t="s">
        <v>570</v>
      </c>
      <c r="B423" s="9">
        <f>COUNTIF(Sta!A:A,A423)</f>
        <v>2</v>
      </c>
      <c r="C423" s="4">
        <f>COUNTIF(Sta!B:B,A423)</f>
        <v>1</v>
      </c>
      <c r="D423" s="4">
        <f t="shared" si="12"/>
        <v>3</v>
      </c>
      <c r="E423" s="12">
        <f>(COUNTIFS(Sta!$A:$A,$A423,Sta!$Q:$Q,"&gt;0.5") +COUNTIFS(Sta!$B:$B,$A423,Sta!$Q:$Q,"&gt;0.5"))/$D423</f>
        <v>0.66666666666666663</v>
      </c>
      <c r="F423" s="7">
        <f>COUNTIFS(Sta!$A:$A,$A423,Sta!$Q:$Q,"&gt;0.5")/$B423</f>
        <v>0.5</v>
      </c>
      <c r="G423" s="7">
        <f>COUNTIFS(Sta!$B:$B,$A423,Sta!$Q:$Q,"&gt;0.5")/$C423</f>
        <v>1</v>
      </c>
      <c r="H423" s="12">
        <f>(COUNTIFS(Sta!$A:$A,$A423,Sta!$Q:$Q,"&gt;1.5") +COUNTIFS(Sta!$B:$B,$A423,Sta!$Q:$Q,"&gt;1.5"))/$D423</f>
        <v>0.33333333333333331</v>
      </c>
      <c r="I423" s="7">
        <f>COUNTIFS(Sta!$A:$A,$A423,Sta!$Q:$Q,"&gt;1.5")/$B423</f>
        <v>0</v>
      </c>
      <c r="J423" s="7">
        <f>COUNTIFS(Sta!$B:$B,$A423,Sta!$Q:$Q,"&gt;1.5")/$C423</f>
        <v>1</v>
      </c>
      <c r="K423" s="12">
        <f>(COUNTIFS(Sta!$A:$A,$A423,Sta!$M:$M,"&gt;0.5") +COUNTIFS(Sta!$B:$B,$A423,Sta!$O:$O,"&gt;0.5"))/$D423</f>
        <v>0.33333333333333331</v>
      </c>
      <c r="L423" s="7">
        <f>COUNTIFS(Sta!$A:$A,$A423,Sta!$M:$M,"&gt;0.5")/$B423</f>
        <v>0</v>
      </c>
      <c r="M423" s="7">
        <f>COUNTIFS(Sta!$B:$B,$A423,Sta!$O:$O,"&gt;0.5")/$C423</f>
        <v>1</v>
      </c>
      <c r="N423" s="12">
        <f>(COUNTIFS(Sta!$A:$A,$A423,Sta!$M:$M,"&gt;1.5") +COUNTIFS(Sta!$B:$B,$A423,Sta!$O:$O,"&gt;1.5"))/$D423</f>
        <v>0</v>
      </c>
      <c r="O423" s="7">
        <f>COUNTIFS(Sta!$A:$A,$A423,Sta!$M:$M,"&gt;1.5")/$B423</f>
        <v>0</v>
      </c>
      <c r="P423" s="7">
        <f>COUNTIFS(Sta!$B:$B,$A423,Sta!$O:$O,"&gt;1.5")/$C423</f>
        <v>0</v>
      </c>
      <c r="Q423" s="12">
        <f>(COUNTIFS(Sta!$A:$A,$A423,Sta!$N:$N,"&gt;0.5") +COUNTIFS(Sta!$B:$B,$A423,Sta!$P:$P,"&gt;0.5"))/$D423</f>
        <v>0.66666666666666663</v>
      </c>
      <c r="R423" s="7">
        <f>COUNTIFS(Sta!$A:$A,$A423,Sta!$N:$N,"&gt;0.5")/$B423</f>
        <v>0.5</v>
      </c>
      <c r="S423" s="7">
        <f>COUNTIFS(Sta!$B:$B,$A423,Sta!$P:$P,"&gt;0.5")/$C423</f>
        <v>1</v>
      </c>
      <c r="T423" s="12">
        <f>(COUNTIFS(Sta!$A:$A,$A423,Sta!$N:$N,"&gt;1.5") +COUNTIFS(Sta!$B:$B,$A423,Sta!$P:$P,"&gt;1.5"))/$D423</f>
        <v>0</v>
      </c>
      <c r="U423" s="7">
        <f>COUNTIFS(Sta!$A:$A,$A423,Sta!$N:$N,"&gt;1.5")/$B423</f>
        <v>0</v>
      </c>
      <c r="V423" s="7">
        <f>COUNTIFS(Sta!$B:$B,$A423,Sta!$P:$P,"&gt;1.5")/$C423</f>
        <v>0</v>
      </c>
    </row>
    <row r="424" spans="1:22" x14ac:dyDescent="0.3">
      <c r="A424" t="s">
        <v>308</v>
      </c>
      <c r="B424" s="9">
        <f>COUNTIF(Sta!A:A,A424)</f>
        <v>0</v>
      </c>
      <c r="C424" s="4">
        <f>COUNTIF(Sta!B:B,A424)</f>
        <v>0</v>
      </c>
      <c r="D424" s="4">
        <f t="shared" si="12"/>
        <v>0</v>
      </c>
      <c r="E424" s="12" t="e">
        <f>(COUNTIFS(Sta!$A:$A,$A424,Sta!$Q:$Q,"&gt;0.5") +COUNTIFS(Sta!$B:$B,$A424,Sta!$Q:$Q,"&gt;0.5"))/$D424</f>
        <v>#DIV/0!</v>
      </c>
      <c r="F424" s="7" t="e">
        <f>COUNTIFS(Sta!$A:$A,$A424,Sta!$Q:$Q,"&gt;0.5")/$B424</f>
        <v>#DIV/0!</v>
      </c>
      <c r="G424" s="7" t="e">
        <f>COUNTIFS(Sta!$B:$B,$A424,Sta!$Q:$Q,"&gt;0.5")/$C424</f>
        <v>#DIV/0!</v>
      </c>
      <c r="H424" s="12" t="e">
        <f>(COUNTIFS(Sta!$A:$A,$A424,Sta!$Q:$Q,"&gt;1.5") +COUNTIFS(Sta!$B:$B,$A424,Sta!$Q:$Q,"&gt;1.5"))/$D424</f>
        <v>#DIV/0!</v>
      </c>
      <c r="I424" s="7" t="e">
        <f>COUNTIFS(Sta!$A:$A,$A424,Sta!$Q:$Q,"&gt;1.5")/$B424</f>
        <v>#DIV/0!</v>
      </c>
      <c r="J424" s="7" t="e">
        <f>COUNTIFS(Sta!$B:$B,$A424,Sta!$Q:$Q,"&gt;1.5")/$C424</f>
        <v>#DIV/0!</v>
      </c>
      <c r="K424" s="12" t="e">
        <f>(COUNTIFS(Sta!$A:$A,$A424,Sta!$M:$M,"&gt;0.5") +COUNTIFS(Sta!$B:$B,$A424,Sta!$O:$O,"&gt;0.5"))/$D424</f>
        <v>#DIV/0!</v>
      </c>
      <c r="L424" s="7" t="e">
        <f>COUNTIFS(Sta!$A:$A,$A424,Sta!$M:$M,"&gt;0.5")/$B424</f>
        <v>#DIV/0!</v>
      </c>
      <c r="M424" s="7" t="e">
        <f>COUNTIFS(Sta!$B:$B,$A424,Sta!$O:$O,"&gt;0.5")/$C424</f>
        <v>#DIV/0!</v>
      </c>
      <c r="N424" s="12" t="e">
        <f>(COUNTIFS(Sta!$A:$A,$A424,Sta!$M:$M,"&gt;1.5") +COUNTIFS(Sta!$B:$B,$A424,Sta!$O:$O,"&gt;1.5"))/$D424</f>
        <v>#DIV/0!</v>
      </c>
      <c r="O424" s="7" t="e">
        <f>COUNTIFS(Sta!$A:$A,$A424,Sta!$M:$M,"&gt;1.5")/$B424</f>
        <v>#DIV/0!</v>
      </c>
      <c r="P424" s="7" t="e">
        <f>COUNTIFS(Sta!$B:$B,$A424,Sta!$O:$O,"&gt;1.5")/$C424</f>
        <v>#DIV/0!</v>
      </c>
      <c r="Q424" s="12" t="e">
        <f>(COUNTIFS(Sta!$A:$A,$A424,Sta!$N:$N,"&gt;0.5") +COUNTIFS(Sta!$B:$B,$A424,Sta!$P:$P,"&gt;0.5"))/$D424</f>
        <v>#DIV/0!</v>
      </c>
      <c r="R424" s="7" t="e">
        <f>COUNTIFS(Sta!$A:$A,$A424,Sta!$N:$N,"&gt;0.5")/$B424</f>
        <v>#DIV/0!</v>
      </c>
      <c r="S424" s="7" t="e">
        <f>COUNTIFS(Sta!$B:$B,$A424,Sta!$P:$P,"&gt;0.5")/$C424</f>
        <v>#DIV/0!</v>
      </c>
      <c r="T424" s="12" t="e">
        <f>(COUNTIFS(Sta!$A:$A,$A424,Sta!$N:$N,"&gt;1.5") +COUNTIFS(Sta!$B:$B,$A424,Sta!$P:$P,"&gt;1.5"))/$D424</f>
        <v>#DIV/0!</v>
      </c>
      <c r="U424" s="7" t="e">
        <f>COUNTIFS(Sta!$A:$A,$A424,Sta!$N:$N,"&gt;1.5")/$B424</f>
        <v>#DIV/0!</v>
      </c>
      <c r="V424" s="7" t="e">
        <f>COUNTIFS(Sta!$B:$B,$A424,Sta!$P:$P,"&gt;1.5")/$C424</f>
        <v>#DIV/0!</v>
      </c>
    </row>
    <row r="425" spans="1:22" x14ac:dyDescent="0.3">
      <c r="A425" t="s">
        <v>250</v>
      </c>
      <c r="B425" s="9">
        <f>COUNTIF(Sta!A:A,A425)</f>
        <v>0</v>
      </c>
      <c r="C425" s="4">
        <f>COUNTIF(Sta!B:B,A425)</f>
        <v>0</v>
      </c>
      <c r="D425" s="4">
        <f t="shared" si="12"/>
        <v>0</v>
      </c>
      <c r="E425" s="12" t="e">
        <f>(COUNTIFS(Sta!$A:$A,$A425,Sta!$Q:$Q,"&gt;0.5") +COUNTIFS(Sta!$B:$B,$A425,Sta!$Q:$Q,"&gt;0.5"))/$D425</f>
        <v>#DIV/0!</v>
      </c>
      <c r="F425" s="7" t="e">
        <f>COUNTIFS(Sta!$A:$A,$A425,Sta!$Q:$Q,"&gt;0.5")/$B425</f>
        <v>#DIV/0!</v>
      </c>
      <c r="G425" s="7" t="e">
        <f>COUNTIFS(Sta!$B:$B,$A425,Sta!$Q:$Q,"&gt;0.5")/$C425</f>
        <v>#DIV/0!</v>
      </c>
      <c r="H425" s="12" t="e">
        <f>(COUNTIFS(Sta!$A:$A,$A425,Sta!$Q:$Q,"&gt;1.5") +COUNTIFS(Sta!$B:$B,$A425,Sta!$Q:$Q,"&gt;1.5"))/$D425</f>
        <v>#DIV/0!</v>
      </c>
      <c r="I425" s="7" t="e">
        <f>COUNTIFS(Sta!$A:$A,$A425,Sta!$Q:$Q,"&gt;1.5")/$B425</f>
        <v>#DIV/0!</v>
      </c>
      <c r="J425" s="7" t="e">
        <f>COUNTIFS(Sta!$B:$B,$A425,Sta!$Q:$Q,"&gt;1.5")/$C425</f>
        <v>#DIV/0!</v>
      </c>
      <c r="K425" s="12" t="e">
        <f>(COUNTIFS(Sta!$A:$A,$A425,Sta!$M:$M,"&gt;0.5") +COUNTIFS(Sta!$B:$B,$A425,Sta!$O:$O,"&gt;0.5"))/$D425</f>
        <v>#DIV/0!</v>
      </c>
      <c r="L425" s="7" t="e">
        <f>COUNTIFS(Sta!$A:$A,$A425,Sta!$M:$M,"&gt;0.5")/$B425</f>
        <v>#DIV/0!</v>
      </c>
      <c r="M425" s="7" t="e">
        <f>COUNTIFS(Sta!$B:$B,$A425,Sta!$O:$O,"&gt;0.5")/$C425</f>
        <v>#DIV/0!</v>
      </c>
      <c r="N425" s="12" t="e">
        <f>(COUNTIFS(Sta!$A:$A,$A425,Sta!$M:$M,"&gt;1.5") +COUNTIFS(Sta!$B:$B,$A425,Sta!$O:$O,"&gt;1.5"))/$D425</f>
        <v>#DIV/0!</v>
      </c>
      <c r="O425" s="7" t="e">
        <f>COUNTIFS(Sta!$A:$A,$A425,Sta!$M:$M,"&gt;1.5")/$B425</f>
        <v>#DIV/0!</v>
      </c>
      <c r="P425" s="7" t="e">
        <f>COUNTIFS(Sta!$B:$B,$A425,Sta!$O:$O,"&gt;1.5")/$C425</f>
        <v>#DIV/0!</v>
      </c>
      <c r="Q425" s="12" t="e">
        <f>(COUNTIFS(Sta!$A:$A,$A425,Sta!$N:$N,"&gt;0.5") +COUNTIFS(Sta!$B:$B,$A425,Sta!$P:$P,"&gt;0.5"))/$D425</f>
        <v>#DIV/0!</v>
      </c>
      <c r="R425" s="7" t="e">
        <f>COUNTIFS(Sta!$A:$A,$A425,Sta!$N:$N,"&gt;0.5")/$B425</f>
        <v>#DIV/0!</v>
      </c>
      <c r="S425" s="7" t="e">
        <f>COUNTIFS(Sta!$B:$B,$A425,Sta!$P:$P,"&gt;0.5")/$C425</f>
        <v>#DIV/0!</v>
      </c>
      <c r="T425" s="12" t="e">
        <f>(COUNTIFS(Sta!$A:$A,$A425,Sta!$N:$N,"&gt;1.5") +COUNTIFS(Sta!$B:$B,$A425,Sta!$P:$P,"&gt;1.5"))/$D425</f>
        <v>#DIV/0!</v>
      </c>
      <c r="U425" s="7" t="e">
        <f>COUNTIFS(Sta!$A:$A,$A425,Sta!$N:$N,"&gt;1.5")/$B425</f>
        <v>#DIV/0!</v>
      </c>
      <c r="V425" s="7" t="e">
        <f>COUNTIFS(Sta!$B:$B,$A425,Sta!$P:$P,"&gt;1.5")/$C425</f>
        <v>#DIV/0!</v>
      </c>
    </row>
    <row r="426" spans="1:22" x14ac:dyDescent="0.3">
      <c r="A426" t="s">
        <v>192</v>
      </c>
      <c r="B426" s="9">
        <f>COUNTIF(Sta!A:A,A426)</f>
        <v>1</v>
      </c>
      <c r="C426" s="4">
        <f>COUNTIF(Sta!B:B,A426)</f>
        <v>1</v>
      </c>
      <c r="D426" s="4">
        <f t="shared" si="12"/>
        <v>2</v>
      </c>
      <c r="E426" s="12">
        <f>(COUNTIFS(Sta!$A:$A,$A426,Sta!$Q:$Q,"&gt;0.5") +COUNTIFS(Sta!$B:$B,$A426,Sta!$Q:$Q,"&gt;0.5"))/$D426</f>
        <v>1</v>
      </c>
      <c r="F426" s="7">
        <f>COUNTIFS(Sta!$A:$A,$A426,Sta!$Q:$Q,"&gt;0.5")/$B426</f>
        <v>1</v>
      </c>
      <c r="G426" s="7">
        <f>COUNTIFS(Sta!$B:$B,$A426,Sta!$Q:$Q,"&gt;0.5")/$C426</f>
        <v>1</v>
      </c>
      <c r="H426" s="12">
        <f>(COUNTIFS(Sta!$A:$A,$A426,Sta!$Q:$Q,"&gt;1.5") +COUNTIFS(Sta!$B:$B,$A426,Sta!$Q:$Q,"&gt;1.5"))/$D426</f>
        <v>0.5</v>
      </c>
      <c r="I426" s="7">
        <f>COUNTIFS(Sta!$A:$A,$A426,Sta!$Q:$Q,"&gt;1.5")/$B426</f>
        <v>1</v>
      </c>
      <c r="J426" s="7">
        <f>COUNTIFS(Sta!$B:$B,$A426,Sta!$Q:$Q,"&gt;1.5")/$C426</f>
        <v>0</v>
      </c>
      <c r="K426" s="12">
        <f>(COUNTIFS(Sta!$A:$A,$A426,Sta!$M:$M,"&gt;0.5") +COUNTIFS(Sta!$B:$B,$A426,Sta!$O:$O,"&gt;0.5"))/$D426</f>
        <v>1</v>
      </c>
      <c r="L426" s="7">
        <f>COUNTIFS(Sta!$A:$A,$A426,Sta!$M:$M,"&gt;0.5")/$B426</f>
        <v>1</v>
      </c>
      <c r="M426" s="7">
        <f>COUNTIFS(Sta!$B:$B,$A426,Sta!$O:$O,"&gt;0.5")/$C426</f>
        <v>1</v>
      </c>
      <c r="N426" s="12">
        <f>(COUNTIFS(Sta!$A:$A,$A426,Sta!$M:$M,"&gt;1.5") +COUNTIFS(Sta!$B:$B,$A426,Sta!$O:$O,"&gt;1.5"))/$D426</f>
        <v>0</v>
      </c>
      <c r="O426" s="7">
        <f>COUNTIFS(Sta!$A:$A,$A426,Sta!$M:$M,"&gt;1.5")/$B426</f>
        <v>0</v>
      </c>
      <c r="P426" s="7">
        <f>COUNTIFS(Sta!$B:$B,$A426,Sta!$O:$O,"&gt;1.5")/$C426</f>
        <v>0</v>
      </c>
      <c r="Q426" s="12">
        <f>(COUNTIFS(Sta!$A:$A,$A426,Sta!$N:$N,"&gt;0.5") +COUNTIFS(Sta!$B:$B,$A426,Sta!$P:$P,"&gt;0.5"))/$D426</f>
        <v>0.5</v>
      </c>
      <c r="R426" s="7">
        <f>COUNTIFS(Sta!$A:$A,$A426,Sta!$N:$N,"&gt;0.5")/$B426</f>
        <v>1</v>
      </c>
      <c r="S426" s="7">
        <f>COUNTIFS(Sta!$B:$B,$A426,Sta!$P:$P,"&gt;0.5")/$C426</f>
        <v>0</v>
      </c>
      <c r="T426" s="12">
        <f>(COUNTIFS(Sta!$A:$A,$A426,Sta!$N:$N,"&gt;1.5") +COUNTIFS(Sta!$B:$B,$A426,Sta!$P:$P,"&gt;1.5"))/$D426</f>
        <v>0.5</v>
      </c>
      <c r="U426" s="7">
        <f>COUNTIFS(Sta!$A:$A,$A426,Sta!$N:$N,"&gt;1.5")/$B426</f>
        <v>1</v>
      </c>
      <c r="V426" s="7">
        <f>COUNTIFS(Sta!$B:$B,$A426,Sta!$P:$P,"&gt;1.5")/$C426</f>
        <v>0</v>
      </c>
    </row>
    <row r="427" spans="1:22" x14ac:dyDescent="0.3">
      <c r="A427" t="s">
        <v>296</v>
      </c>
      <c r="B427" s="9">
        <f>COUNTIF(Sta!A:A,A427)</f>
        <v>0</v>
      </c>
      <c r="C427" s="4">
        <f>COUNTIF(Sta!B:B,A427)</f>
        <v>0</v>
      </c>
      <c r="D427" s="4">
        <f t="shared" si="12"/>
        <v>0</v>
      </c>
      <c r="E427" s="12" t="e">
        <f>(COUNTIFS(Sta!$A:$A,$A427,Sta!$Q:$Q,"&gt;0.5") +COUNTIFS(Sta!$B:$B,$A427,Sta!$Q:$Q,"&gt;0.5"))/$D427</f>
        <v>#DIV/0!</v>
      </c>
      <c r="F427" s="7" t="e">
        <f>COUNTIFS(Sta!$A:$A,$A427,Sta!$Q:$Q,"&gt;0.5")/$B427</f>
        <v>#DIV/0!</v>
      </c>
      <c r="G427" s="7" t="e">
        <f>COUNTIFS(Sta!$B:$B,$A427,Sta!$Q:$Q,"&gt;0.5")/$C427</f>
        <v>#DIV/0!</v>
      </c>
      <c r="H427" s="12" t="e">
        <f>(COUNTIFS(Sta!$A:$A,$A427,Sta!$Q:$Q,"&gt;1.5") +COUNTIFS(Sta!$B:$B,$A427,Sta!$Q:$Q,"&gt;1.5"))/$D427</f>
        <v>#DIV/0!</v>
      </c>
      <c r="I427" s="7" t="e">
        <f>COUNTIFS(Sta!$A:$A,$A427,Sta!$Q:$Q,"&gt;1.5")/$B427</f>
        <v>#DIV/0!</v>
      </c>
      <c r="J427" s="7" t="e">
        <f>COUNTIFS(Sta!$B:$B,$A427,Sta!$Q:$Q,"&gt;1.5")/$C427</f>
        <v>#DIV/0!</v>
      </c>
      <c r="K427" s="12" t="e">
        <f>(COUNTIFS(Sta!$A:$A,$A427,Sta!$M:$M,"&gt;0.5") +COUNTIFS(Sta!$B:$B,$A427,Sta!$O:$O,"&gt;0.5"))/$D427</f>
        <v>#DIV/0!</v>
      </c>
      <c r="L427" s="7" t="e">
        <f>COUNTIFS(Sta!$A:$A,$A427,Sta!$M:$M,"&gt;0.5")/$B427</f>
        <v>#DIV/0!</v>
      </c>
      <c r="M427" s="7" t="e">
        <f>COUNTIFS(Sta!$B:$B,$A427,Sta!$O:$O,"&gt;0.5")/$C427</f>
        <v>#DIV/0!</v>
      </c>
      <c r="N427" s="12" t="e">
        <f>(COUNTIFS(Sta!$A:$A,$A427,Sta!$M:$M,"&gt;1.5") +COUNTIFS(Sta!$B:$B,$A427,Sta!$O:$O,"&gt;1.5"))/$D427</f>
        <v>#DIV/0!</v>
      </c>
      <c r="O427" s="7" t="e">
        <f>COUNTIFS(Sta!$A:$A,$A427,Sta!$M:$M,"&gt;1.5")/$B427</f>
        <v>#DIV/0!</v>
      </c>
      <c r="P427" s="7" t="e">
        <f>COUNTIFS(Sta!$B:$B,$A427,Sta!$O:$O,"&gt;1.5")/$C427</f>
        <v>#DIV/0!</v>
      </c>
      <c r="Q427" s="12" t="e">
        <f>(COUNTIFS(Sta!$A:$A,$A427,Sta!$N:$N,"&gt;0.5") +COUNTIFS(Sta!$B:$B,$A427,Sta!$P:$P,"&gt;0.5"))/$D427</f>
        <v>#DIV/0!</v>
      </c>
      <c r="R427" s="7" t="e">
        <f>COUNTIFS(Sta!$A:$A,$A427,Sta!$N:$N,"&gt;0.5")/$B427</f>
        <v>#DIV/0!</v>
      </c>
      <c r="S427" s="7" t="e">
        <f>COUNTIFS(Sta!$B:$B,$A427,Sta!$P:$P,"&gt;0.5")/$C427</f>
        <v>#DIV/0!</v>
      </c>
      <c r="T427" s="12" t="e">
        <f>(COUNTIFS(Sta!$A:$A,$A427,Sta!$N:$N,"&gt;1.5") +COUNTIFS(Sta!$B:$B,$A427,Sta!$P:$P,"&gt;1.5"))/$D427</f>
        <v>#DIV/0!</v>
      </c>
      <c r="U427" s="7" t="e">
        <f>COUNTIFS(Sta!$A:$A,$A427,Sta!$N:$N,"&gt;1.5")/$B427</f>
        <v>#DIV/0!</v>
      </c>
      <c r="V427" s="7" t="e">
        <f>COUNTIFS(Sta!$B:$B,$A427,Sta!$P:$P,"&gt;1.5")/$C427</f>
        <v>#DIV/0!</v>
      </c>
    </row>
    <row r="428" spans="1:22" x14ac:dyDescent="0.3">
      <c r="A428" t="s">
        <v>311</v>
      </c>
      <c r="B428" s="9">
        <f>COUNTIF(Sta!A:A,A428)</f>
        <v>0</v>
      </c>
      <c r="C428" s="4">
        <f>COUNTIF(Sta!B:B,A428)</f>
        <v>0</v>
      </c>
      <c r="D428" s="4">
        <f t="shared" si="12"/>
        <v>0</v>
      </c>
      <c r="E428" s="12" t="e">
        <f>(COUNTIFS(Sta!$A:$A,$A428,Sta!$Q:$Q,"&gt;0.5") +COUNTIFS(Sta!$B:$B,$A428,Sta!$Q:$Q,"&gt;0.5"))/$D428</f>
        <v>#DIV/0!</v>
      </c>
      <c r="F428" s="7" t="e">
        <f>COUNTIFS(Sta!$A:$A,$A428,Sta!$Q:$Q,"&gt;0.5")/$B428</f>
        <v>#DIV/0!</v>
      </c>
      <c r="G428" s="7" t="e">
        <f>COUNTIFS(Sta!$B:$B,$A428,Sta!$Q:$Q,"&gt;0.5")/$C428</f>
        <v>#DIV/0!</v>
      </c>
      <c r="H428" s="12" t="e">
        <f>(COUNTIFS(Sta!$A:$A,$A428,Sta!$Q:$Q,"&gt;1.5") +COUNTIFS(Sta!$B:$B,$A428,Sta!$Q:$Q,"&gt;1.5"))/$D428</f>
        <v>#DIV/0!</v>
      </c>
      <c r="I428" s="7" t="e">
        <f>COUNTIFS(Sta!$A:$A,$A428,Sta!$Q:$Q,"&gt;1.5")/$B428</f>
        <v>#DIV/0!</v>
      </c>
      <c r="J428" s="7" t="e">
        <f>COUNTIFS(Sta!$B:$B,$A428,Sta!$Q:$Q,"&gt;1.5")/$C428</f>
        <v>#DIV/0!</v>
      </c>
      <c r="K428" s="12" t="e">
        <f>(COUNTIFS(Sta!$A:$A,$A428,Sta!$M:$M,"&gt;0.5") +COUNTIFS(Sta!$B:$B,$A428,Sta!$O:$O,"&gt;0.5"))/$D428</f>
        <v>#DIV/0!</v>
      </c>
      <c r="L428" s="7" t="e">
        <f>COUNTIFS(Sta!$A:$A,$A428,Sta!$M:$M,"&gt;0.5")/$B428</f>
        <v>#DIV/0!</v>
      </c>
      <c r="M428" s="7" t="e">
        <f>COUNTIFS(Sta!$B:$B,$A428,Sta!$O:$O,"&gt;0.5")/$C428</f>
        <v>#DIV/0!</v>
      </c>
      <c r="N428" s="12" t="e">
        <f>(COUNTIFS(Sta!$A:$A,$A428,Sta!$M:$M,"&gt;1.5") +COUNTIFS(Sta!$B:$B,$A428,Sta!$O:$O,"&gt;1.5"))/$D428</f>
        <v>#DIV/0!</v>
      </c>
      <c r="O428" s="7" t="e">
        <f>COUNTIFS(Sta!$A:$A,$A428,Sta!$M:$M,"&gt;1.5")/$B428</f>
        <v>#DIV/0!</v>
      </c>
      <c r="P428" s="7" t="e">
        <f>COUNTIFS(Sta!$B:$B,$A428,Sta!$O:$O,"&gt;1.5")/$C428</f>
        <v>#DIV/0!</v>
      </c>
      <c r="Q428" s="12" t="e">
        <f>(COUNTIFS(Sta!$A:$A,$A428,Sta!$N:$N,"&gt;0.5") +COUNTIFS(Sta!$B:$B,$A428,Sta!$P:$P,"&gt;0.5"))/$D428</f>
        <v>#DIV/0!</v>
      </c>
      <c r="R428" s="7" t="e">
        <f>COUNTIFS(Sta!$A:$A,$A428,Sta!$N:$N,"&gt;0.5")/$B428</f>
        <v>#DIV/0!</v>
      </c>
      <c r="S428" s="7" t="e">
        <f>COUNTIFS(Sta!$B:$B,$A428,Sta!$P:$P,"&gt;0.5")/$C428</f>
        <v>#DIV/0!</v>
      </c>
      <c r="T428" s="12" t="e">
        <f>(COUNTIFS(Sta!$A:$A,$A428,Sta!$N:$N,"&gt;1.5") +COUNTIFS(Sta!$B:$B,$A428,Sta!$P:$P,"&gt;1.5"))/$D428</f>
        <v>#DIV/0!</v>
      </c>
      <c r="U428" s="7" t="e">
        <f>COUNTIFS(Sta!$A:$A,$A428,Sta!$N:$N,"&gt;1.5")/$B428</f>
        <v>#DIV/0!</v>
      </c>
      <c r="V428" s="7" t="e">
        <f>COUNTIFS(Sta!$B:$B,$A428,Sta!$P:$P,"&gt;1.5")/$C428</f>
        <v>#DIV/0!</v>
      </c>
    </row>
    <row r="429" spans="1:22" x14ac:dyDescent="0.3">
      <c r="A429" t="s">
        <v>399</v>
      </c>
      <c r="B429" s="9">
        <f>COUNTIF(Sta!A:A,A429)</f>
        <v>0</v>
      </c>
      <c r="C429" s="4">
        <f>COUNTIF(Sta!B:B,A429)</f>
        <v>0</v>
      </c>
      <c r="D429" s="4">
        <f t="shared" si="12"/>
        <v>0</v>
      </c>
      <c r="E429" s="12" t="e">
        <f>(COUNTIFS(Sta!$A:$A,$A429,Sta!$Q:$Q,"&gt;0.5") +COUNTIFS(Sta!$B:$B,$A429,Sta!$Q:$Q,"&gt;0.5"))/$D429</f>
        <v>#DIV/0!</v>
      </c>
      <c r="F429" s="7" t="e">
        <f>COUNTIFS(Sta!$A:$A,$A429,Sta!$Q:$Q,"&gt;0.5")/$B429</f>
        <v>#DIV/0!</v>
      </c>
      <c r="G429" s="7" t="e">
        <f>COUNTIFS(Sta!$B:$B,$A429,Sta!$Q:$Q,"&gt;0.5")/$C429</f>
        <v>#DIV/0!</v>
      </c>
      <c r="H429" s="12" t="e">
        <f>(COUNTIFS(Sta!$A:$A,$A429,Sta!$Q:$Q,"&gt;1.5") +COUNTIFS(Sta!$B:$B,$A429,Sta!$Q:$Q,"&gt;1.5"))/$D429</f>
        <v>#DIV/0!</v>
      </c>
      <c r="I429" s="7" t="e">
        <f>COUNTIFS(Sta!$A:$A,$A429,Sta!$Q:$Q,"&gt;1.5")/$B429</f>
        <v>#DIV/0!</v>
      </c>
      <c r="J429" s="7" t="e">
        <f>COUNTIFS(Sta!$B:$B,$A429,Sta!$Q:$Q,"&gt;1.5")/$C429</f>
        <v>#DIV/0!</v>
      </c>
      <c r="K429" s="12" t="e">
        <f>(COUNTIFS(Sta!$A:$A,$A429,Sta!$M:$M,"&gt;0.5") +COUNTIFS(Sta!$B:$B,$A429,Sta!$O:$O,"&gt;0.5"))/$D429</f>
        <v>#DIV/0!</v>
      </c>
      <c r="L429" s="7" t="e">
        <f>COUNTIFS(Sta!$A:$A,$A429,Sta!$M:$M,"&gt;0.5")/$B429</f>
        <v>#DIV/0!</v>
      </c>
      <c r="M429" s="7" t="e">
        <f>COUNTIFS(Sta!$B:$B,$A429,Sta!$O:$O,"&gt;0.5")/$C429</f>
        <v>#DIV/0!</v>
      </c>
      <c r="N429" s="12" t="e">
        <f>(COUNTIFS(Sta!$A:$A,$A429,Sta!$M:$M,"&gt;1.5") +COUNTIFS(Sta!$B:$B,$A429,Sta!$O:$O,"&gt;1.5"))/$D429</f>
        <v>#DIV/0!</v>
      </c>
      <c r="O429" s="7" t="e">
        <f>COUNTIFS(Sta!$A:$A,$A429,Sta!$M:$M,"&gt;1.5")/$B429</f>
        <v>#DIV/0!</v>
      </c>
      <c r="P429" s="7" t="e">
        <f>COUNTIFS(Sta!$B:$B,$A429,Sta!$O:$O,"&gt;1.5")/$C429</f>
        <v>#DIV/0!</v>
      </c>
      <c r="Q429" s="12" t="e">
        <f>(COUNTIFS(Sta!$A:$A,$A429,Sta!$N:$N,"&gt;0.5") +COUNTIFS(Sta!$B:$B,$A429,Sta!$P:$P,"&gt;0.5"))/$D429</f>
        <v>#DIV/0!</v>
      </c>
      <c r="R429" s="7" t="e">
        <f>COUNTIFS(Sta!$A:$A,$A429,Sta!$N:$N,"&gt;0.5")/$B429</f>
        <v>#DIV/0!</v>
      </c>
      <c r="S429" s="7" t="e">
        <f>COUNTIFS(Sta!$B:$B,$A429,Sta!$P:$P,"&gt;0.5")/$C429</f>
        <v>#DIV/0!</v>
      </c>
      <c r="T429" s="12" t="e">
        <f>(COUNTIFS(Sta!$A:$A,$A429,Sta!$N:$N,"&gt;1.5") +COUNTIFS(Sta!$B:$B,$A429,Sta!$P:$P,"&gt;1.5"))/$D429</f>
        <v>#DIV/0!</v>
      </c>
      <c r="U429" s="7" t="e">
        <f>COUNTIFS(Sta!$A:$A,$A429,Sta!$N:$N,"&gt;1.5")/$B429</f>
        <v>#DIV/0!</v>
      </c>
      <c r="V429" s="7" t="e">
        <f>COUNTIFS(Sta!$B:$B,$A429,Sta!$P:$P,"&gt;1.5")/$C429</f>
        <v>#DIV/0!</v>
      </c>
    </row>
    <row r="430" spans="1:22" x14ac:dyDescent="0.3">
      <c r="A430" t="s">
        <v>315</v>
      </c>
      <c r="B430" s="9">
        <f>COUNTIF(Sta!A:A,A430)</f>
        <v>0</v>
      </c>
      <c r="C430" s="4">
        <f>COUNTIF(Sta!B:B,A430)</f>
        <v>0</v>
      </c>
      <c r="D430" s="4">
        <f t="shared" si="12"/>
        <v>0</v>
      </c>
      <c r="E430" s="12" t="e">
        <f>(COUNTIFS(Sta!$A:$A,$A430,Sta!$Q:$Q,"&gt;0.5") +COUNTIFS(Sta!$B:$B,$A430,Sta!$Q:$Q,"&gt;0.5"))/$D430</f>
        <v>#DIV/0!</v>
      </c>
      <c r="F430" s="7" t="e">
        <f>COUNTIFS(Sta!$A:$A,$A430,Sta!$Q:$Q,"&gt;0.5")/$B430</f>
        <v>#DIV/0!</v>
      </c>
      <c r="G430" s="7" t="e">
        <f>COUNTIFS(Sta!$B:$B,$A430,Sta!$Q:$Q,"&gt;0.5")/$C430</f>
        <v>#DIV/0!</v>
      </c>
      <c r="H430" s="12" t="e">
        <f>(COUNTIFS(Sta!$A:$A,$A430,Sta!$Q:$Q,"&gt;1.5") +COUNTIFS(Sta!$B:$B,$A430,Sta!$Q:$Q,"&gt;1.5"))/$D430</f>
        <v>#DIV/0!</v>
      </c>
      <c r="I430" s="7" t="e">
        <f>COUNTIFS(Sta!$A:$A,$A430,Sta!$Q:$Q,"&gt;1.5")/$B430</f>
        <v>#DIV/0!</v>
      </c>
      <c r="J430" s="7" t="e">
        <f>COUNTIFS(Sta!$B:$B,$A430,Sta!$Q:$Q,"&gt;1.5")/$C430</f>
        <v>#DIV/0!</v>
      </c>
      <c r="K430" s="12" t="e">
        <f>(COUNTIFS(Sta!$A:$A,$A430,Sta!$M:$M,"&gt;0.5") +COUNTIFS(Sta!$B:$B,$A430,Sta!$O:$O,"&gt;0.5"))/$D430</f>
        <v>#DIV/0!</v>
      </c>
      <c r="L430" s="7" t="e">
        <f>COUNTIFS(Sta!$A:$A,$A430,Sta!$M:$M,"&gt;0.5")/$B430</f>
        <v>#DIV/0!</v>
      </c>
      <c r="M430" s="7" t="e">
        <f>COUNTIFS(Sta!$B:$B,$A430,Sta!$O:$O,"&gt;0.5")/$C430</f>
        <v>#DIV/0!</v>
      </c>
      <c r="N430" s="12" t="e">
        <f>(COUNTIFS(Sta!$A:$A,$A430,Sta!$M:$M,"&gt;1.5") +COUNTIFS(Sta!$B:$B,$A430,Sta!$O:$O,"&gt;1.5"))/$D430</f>
        <v>#DIV/0!</v>
      </c>
      <c r="O430" s="7" t="e">
        <f>COUNTIFS(Sta!$A:$A,$A430,Sta!$M:$M,"&gt;1.5")/$B430</f>
        <v>#DIV/0!</v>
      </c>
      <c r="P430" s="7" t="e">
        <f>COUNTIFS(Sta!$B:$B,$A430,Sta!$O:$O,"&gt;1.5")/$C430</f>
        <v>#DIV/0!</v>
      </c>
      <c r="Q430" s="12" t="e">
        <f>(COUNTIFS(Sta!$A:$A,$A430,Sta!$N:$N,"&gt;0.5") +COUNTIFS(Sta!$B:$B,$A430,Sta!$P:$P,"&gt;0.5"))/$D430</f>
        <v>#DIV/0!</v>
      </c>
      <c r="R430" s="7" t="e">
        <f>COUNTIFS(Sta!$A:$A,$A430,Sta!$N:$N,"&gt;0.5")/$B430</f>
        <v>#DIV/0!</v>
      </c>
      <c r="S430" s="7" t="e">
        <f>COUNTIFS(Sta!$B:$B,$A430,Sta!$P:$P,"&gt;0.5")/$C430</f>
        <v>#DIV/0!</v>
      </c>
      <c r="T430" s="12" t="e">
        <f>(COUNTIFS(Sta!$A:$A,$A430,Sta!$N:$N,"&gt;1.5") +COUNTIFS(Sta!$B:$B,$A430,Sta!$P:$P,"&gt;1.5"))/$D430</f>
        <v>#DIV/0!</v>
      </c>
      <c r="U430" s="7" t="e">
        <f>COUNTIFS(Sta!$A:$A,$A430,Sta!$N:$N,"&gt;1.5")/$B430</f>
        <v>#DIV/0!</v>
      </c>
      <c r="V430" s="7" t="e">
        <f>COUNTIFS(Sta!$B:$B,$A430,Sta!$P:$P,"&gt;1.5")/$C430</f>
        <v>#DIV/0!</v>
      </c>
    </row>
    <row r="431" spans="1:22" x14ac:dyDescent="0.3">
      <c r="A431" t="s">
        <v>303</v>
      </c>
      <c r="B431" s="9">
        <f>COUNTIF(Sta!A:A,A431)</f>
        <v>0</v>
      </c>
      <c r="C431" s="4">
        <f>COUNTIF(Sta!B:B,A431)</f>
        <v>0</v>
      </c>
      <c r="D431" s="4">
        <f t="shared" si="12"/>
        <v>0</v>
      </c>
      <c r="E431" s="12" t="e">
        <f>(COUNTIFS(Sta!$A:$A,$A431,Sta!$Q:$Q,"&gt;0.5") +COUNTIFS(Sta!$B:$B,$A431,Sta!$Q:$Q,"&gt;0.5"))/$D431</f>
        <v>#DIV/0!</v>
      </c>
      <c r="F431" s="7" t="e">
        <f>COUNTIFS(Sta!$A:$A,$A431,Sta!$Q:$Q,"&gt;0.5")/$B431</f>
        <v>#DIV/0!</v>
      </c>
      <c r="G431" s="7" t="e">
        <f>COUNTIFS(Sta!$B:$B,$A431,Sta!$Q:$Q,"&gt;0.5")/$C431</f>
        <v>#DIV/0!</v>
      </c>
      <c r="H431" s="12" t="e">
        <f>(COUNTIFS(Sta!$A:$A,$A431,Sta!$Q:$Q,"&gt;1.5") +COUNTIFS(Sta!$B:$B,$A431,Sta!$Q:$Q,"&gt;1.5"))/$D431</f>
        <v>#DIV/0!</v>
      </c>
      <c r="I431" s="7" t="e">
        <f>COUNTIFS(Sta!$A:$A,$A431,Sta!$Q:$Q,"&gt;1.5")/$B431</f>
        <v>#DIV/0!</v>
      </c>
      <c r="J431" s="7" t="e">
        <f>COUNTIFS(Sta!$B:$B,$A431,Sta!$Q:$Q,"&gt;1.5")/$C431</f>
        <v>#DIV/0!</v>
      </c>
      <c r="K431" s="12" t="e">
        <f>(COUNTIFS(Sta!$A:$A,$A431,Sta!$M:$M,"&gt;0.5") +COUNTIFS(Sta!$B:$B,$A431,Sta!$O:$O,"&gt;0.5"))/$D431</f>
        <v>#DIV/0!</v>
      </c>
      <c r="L431" s="7" t="e">
        <f>COUNTIFS(Sta!$A:$A,$A431,Sta!$M:$M,"&gt;0.5")/$B431</f>
        <v>#DIV/0!</v>
      </c>
      <c r="M431" s="7" t="e">
        <f>COUNTIFS(Sta!$B:$B,$A431,Sta!$O:$O,"&gt;0.5")/$C431</f>
        <v>#DIV/0!</v>
      </c>
      <c r="N431" s="12" t="e">
        <f>(COUNTIFS(Sta!$A:$A,$A431,Sta!$M:$M,"&gt;1.5") +COUNTIFS(Sta!$B:$B,$A431,Sta!$O:$O,"&gt;1.5"))/$D431</f>
        <v>#DIV/0!</v>
      </c>
      <c r="O431" s="7" t="e">
        <f>COUNTIFS(Sta!$A:$A,$A431,Sta!$M:$M,"&gt;1.5")/$B431</f>
        <v>#DIV/0!</v>
      </c>
      <c r="P431" s="7" t="e">
        <f>COUNTIFS(Sta!$B:$B,$A431,Sta!$O:$O,"&gt;1.5")/$C431</f>
        <v>#DIV/0!</v>
      </c>
      <c r="Q431" s="12" t="e">
        <f>(COUNTIFS(Sta!$A:$A,$A431,Sta!$N:$N,"&gt;0.5") +COUNTIFS(Sta!$B:$B,$A431,Sta!$P:$P,"&gt;0.5"))/$D431</f>
        <v>#DIV/0!</v>
      </c>
      <c r="R431" s="7" t="e">
        <f>COUNTIFS(Sta!$A:$A,$A431,Sta!$N:$N,"&gt;0.5")/$B431</f>
        <v>#DIV/0!</v>
      </c>
      <c r="S431" s="7" t="e">
        <f>COUNTIFS(Sta!$B:$B,$A431,Sta!$P:$P,"&gt;0.5")/$C431</f>
        <v>#DIV/0!</v>
      </c>
      <c r="T431" s="12" t="e">
        <f>(COUNTIFS(Sta!$A:$A,$A431,Sta!$N:$N,"&gt;1.5") +COUNTIFS(Sta!$B:$B,$A431,Sta!$P:$P,"&gt;1.5"))/$D431</f>
        <v>#DIV/0!</v>
      </c>
      <c r="U431" s="7" t="e">
        <f>COUNTIFS(Sta!$A:$A,$A431,Sta!$N:$N,"&gt;1.5")/$B431</f>
        <v>#DIV/0!</v>
      </c>
      <c r="V431" s="7" t="e">
        <f>COUNTIFS(Sta!$B:$B,$A431,Sta!$P:$P,"&gt;1.5")/$C431</f>
        <v>#DIV/0!</v>
      </c>
    </row>
    <row r="432" spans="1:22" x14ac:dyDescent="0.3">
      <c r="A432" t="s">
        <v>401</v>
      </c>
      <c r="B432" s="9">
        <f>COUNTIF(Sta!A:A,A432)</f>
        <v>0</v>
      </c>
      <c r="C432" s="4">
        <f>COUNTIF(Sta!B:B,A432)</f>
        <v>0</v>
      </c>
      <c r="D432" s="4">
        <f t="shared" si="12"/>
        <v>0</v>
      </c>
      <c r="E432" s="12" t="e">
        <f>(COUNTIFS(Sta!$A:$A,$A432,Sta!$Q:$Q,"&gt;0.5") +COUNTIFS(Sta!$B:$B,$A432,Sta!$Q:$Q,"&gt;0.5"))/$D432</f>
        <v>#DIV/0!</v>
      </c>
      <c r="F432" s="7" t="e">
        <f>COUNTIFS(Sta!$A:$A,$A432,Sta!$Q:$Q,"&gt;0.5")/$B432</f>
        <v>#DIV/0!</v>
      </c>
      <c r="G432" s="7" t="e">
        <f>COUNTIFS(Sta!$B:$B,$A432,Sta!$Q:$Q,"&gt;0.5")/$C432</f>
        <v>#DIV/0!</v>
      </c>
      <c r="H432" s="12" t="e">
        <f>(COUNTIFS(Sta!$A:$A,$A432,Sta!$Q:$Q,"&gt;1.5") +COUNTIFS(Sta!$B:$B,$A432,Sta!$Q:$Q,"&gt;1.5"))/$D432</f>
        <v>#DIV/0!</v>
      </c>
      <c r="I432" s="7" t="e">
        <f>COUNTIFS(Sta!$A:$A,$A432,Sta!$Q:$Q,"&gt;1.5")/$B432</f>
        <v>#DIV/0!</v>
      </c>
      <c r="J432" s="7" t="e">
        <f>COUNTIFS(Sta!$B:$B,$A432,Sta!$Q:$Q,"&gt;1.5")/$C432</f>
        <v>#DIV/0!</v>
      </c>
      <c r="K432" s="12" t="e">
        <f>(COUNTIFS(Sta!$A:$A,$A432,Sta!$M:$M,"&gt;0.5") +COUNTIFS(Sta!$B:$B,$A432,Sta!$O:$O,"&gt;0.5"))/$D432</f>
        <v>#DIV/0!</v>
      </c>
      <c r="L432" s="7" t="e">
        <f>COUNTIFS(Sta!$A:$A,$A432,Sta!$M:$M,"&gt;0.5")/$B432</f>
        <v>#DIV/0!</v>
      </c>
      <c r="M432" s="7" t="e">
        <f>COUNTIFS(Sta!$B:$B,$A432,Sta!$O:$O,"&gt;0.5")/$C432</f>
        <v>#DIV/0!</v>
      </c>
      <c r="N432" s="12" t="e">
        <f>(COUNTIFS(Sta!$A:$A,$A432,Sta!$M:$M,"&gt;1.5") +COUNTIFS(Sta!$B:$B,$A432,Sta!$O:$O,"&gt;1.5"))/$D432</f>
        <v>#DIV/0!</v>
      </c>
      <c r="O432" s="7" t="e">
        <f>COUNTIFS(Sta!$A:$A,$A432,Sta!$M:$M,"&gt;1.5")/$B432</f>
        <v>#DIV/0!</v>
      </c>
      <c r="P432" s="7" t="e">
        <f>COUNTIFS(Sta!$B:$B,$A432,Sta!$O:$O,"&gt;1.5")/$C432</f>
        <v>#DIV/0!</v>
      </c>
      <c r="Q432" s="12" t="e">
        <f>(COUNTIFS(Sta!$A:$A,$A432,Sta!$N:$N,"&gt;0.5") +COUNTIFS(Sta!$B:$B,$A432,Sta!$P:$P,"&gt;0.5"))/$D432</f>
        <v>#DIV/0!</v>
      </c>
      <c r="R432" s="7" t="e">
        <f>COUNTIFS(Sta!$A:$A,$A432,Sta!$N:$N,"&gt;0.5")/$B432</f>
        <v>#DIV/0!</v>
      </c>
      <c r="S432" s="7" t="e">
        <f>COUNTIFS(Sta!$B:$B,$A432,Sta!$P:$P,"&gt;0.5")/$C432</f>
        <v>#DIV/0!</v>
      </c>
      <c r="T432" s="12" t="e">
        <f>(COUNTIFS(Sta!$A:$A,$A432,Sta!$N:$N,"&gt;1.5") +COUNTIFS(Sta!$B:$B,$A432,Sta!$P:$P,"&gt;1.5"))/$D432</f>
        <v>#DIV/0!</v>
      </c>
      <c r="U432" s="7" t="e">
        <f>COUNTIFS(Sta!$A:$A,$A432,Sta!$N:$N,"&gt;1.5")/$B432</f>
        <v>#DIV/0!</v>
      </c>
      <c r="V432" s="7" t="e">
        <f>COUNTIFS(Sta!$B:$B,$A432,Sta!$P:$P,"&gt;1.5")/$C432</f>
        <v>#DIV/0!</v>
      </c>
    </row>
    <row r="433" spans="1:22" x14ac:dyDescent="0.3">
      <c r="A433" t="s">
        <v>281</v>
      </c>
      <c r="B433" s="9">
        <f>COUNTIF(Sta!A:A,A433)</f>
        <v>0</v>
      </c>
      <c r="C433" s="4">
        <f>COUNTIF(Sta!B:B,A433)</f>
        <v>1</v>
      </c>
      <c r="D433" s="4">
        <f t="shared" si="12"/>
        <v>1</v>
      </c>
      <c r="E433" s="12">
        <f>(COUNTIFS(Sta!$A:$A,$A433,Sta!$Q:$Q,"&gt;0.5") +COUNTIFS(Sta!$B:$B,$A433,Sta!$Q:$Q,"&gt;0.5"))/$D433</f>
        <v>1</v>
      </c>
      <c r="F433" s="7" t="e">
        <f>COUNTIFS(Sta!$A:$A,$A433,Sta!$Q:$Q,"&gt;0.5")/$B433</f>
        <v>#DIV/0!</v>
      </c>
      <c r="G433" s="7">
        <f>COUNTIFS(Sta!$B:$B,$A433,Sta!$Q:$Q,"&gt;0.5")/$C433</f>
        <v>1</v>
      </c>
      <c r="H433" s="12">
        <f>(COUNTIFS(Sta!$A:$A,$A433,Sta!$Q:$Q,"&gt;1.5") +COUNTIFS(Sta!$B:$B,$A433,Sta!$Q:$Q,"&gt;1.5"))/$D433</f>
        <v>1</v>
      </c>
      <c r="I433" s="7" t="e">
        <f>COUNTIFS(Sta!$A:$A,$A433,Sta!$Q:$Q,"&gt;1.5")/$B433</f>
        <v>#DIV/0!</v>
      </c>
      <c r="J433" s="7">
        <f>COUNTIFS(Sta!$B:$B,$A433,Sta!$Q:$Q,"&gt;1.5")/$C433</f>
        <v>1</v>
      </c>
      <c r="K433" s="12">
        <f>(COUNTIFS(Sta!$A:$A,$A433,Sta!$M:$M,"&gt;0.5") +COUNTIFS(Sta!$B:$B,$A433,Sta!$O:$O,"&gt;0.5"))/$D433</f>
        <v>1</v>
      </c>
      <c r="L433" s="7" t="e">
        <f>COUNTIFS(Sta!$A:$A,$A433,Sta!$M:$M,"&gt;0.5")/$B433</f>
        <v>#DIV/0!</v>
      </c>
      <c r="M433" s="7">
        <f>COUNTIFS(Sta!$B:$B,$A433,Sta!$O:$O,"&gt;0.5")/$C433</f>
        <v>1</v>
      </c>
      <c r="N433" s="12">
        <f>(COUNTIFS(Sta!$A:$A,$A433,Sta!$M:$M,"&gt;1.5") +COUNTIFS(Sta!$B:$B,$A433,Sta!$O:$O,"&gt;1.5"))/$D433</f>
        <v>1</v>
      </c>
      <c r="O433" s="7" t="e">
        <f>COUNTIFS(Sta!$A:$A,$A433,Sta!$M:$M,"&gt;1.5")/$B433</f>
        <v>#DIV/0!</v>
      </c>
      <c r="P433" s="7">
        <f>COUNTIFS(Sta!$B:$B,$A433,Sta!$O:$O,"&gt;1.5")/$C433</f>
        <v>1</v>
      </c>
      <c r="Q433" s="12">
        <f>(COUNTIFS(Sta!$A:$A,$A433,Sta!$N:$N,"&gt;0.5") +COUNTIFS(Sta!$B:$B,$A433,Sta!$P:$P,"&gt;0.5"))/$D433</f>
        <v>0</v>
      </c>
      <c r="R433" s="7" t="e">
        <f>COUNTIFS(Sta!$A:$A,$A433,Sta!$N:$N,"&gt;0.5")/$B433</f>
        <v>#DIV/0!</v>
      </c>
      <c r="S433" s="7">
        <f>COUNTIFS(Sta!$B:$B,$A433,Sta!$P:$P,"&gt;0.5")/$C433</f>
        <v>0</v>
      </c>
      <c r="T433" s="12">
        <f>(COUNTIFS(Sta!$A:$A,$A433,Sta!$N:$N,"&gt;1.5") +COUNTIFS(Sta!$B:$B,$A433,Sta!$P:$P,"&gt;1.5"))/$D433</f>
        <v>0</v>
      </c>
      <c r="U433" s="7" t="e">
        <f>COUNTIFS(Sta!$A:$A,$A433,Sta!$N:$N,"&gt;1.5")/$B433</f>
        <v>#DIV/0!</v>
      </c>
      <c r="V433" s="7">
        <f>COUNTIFS(Sta!$B:$B,$A433,Sta!$P:$P,"&gt;1.5")/$C433</f>
        <v>0</v>
      </c>
    </row>
    <row r="434" spans="1:22" x14ac:dyDescent="0.3">
      <c r="A434" t="s">
        <v>288</v>
      </c>
      <c r="B434" s="9">
        <f>COUNTIF(Sta!A:A,A434)</f>
        <v>0</v>
      </c>
      <c r="C434" s="4">
        <f>COUNTIF(Sta!B:B,A434)</f>
        <v>1</v>
      </c>
      <c r="D434" s="4">
        <f t="shared" si="12"/>
        <v>1</v>
      </c>
      <c r="E434" s="12">
        <f>(COUNTIFS(Sta!$A:$A,$A434,Sta!$Q:$Q,"&gt;0.5") +COUNTIFS(Sta!$B:$B,$A434,Sta!$Q:$Q,"&gt;0.5"))/$D434</f>
        <v>0</v>
      </c>
      <c r="F434" s="7" t="e">
        <f>COUNTIFS(Sta!$A:$A,$A434,Sta!$Q:$Q,"&gt;0.5")/$B434</f>
        <v>#DIV/0!</v>
      </c>
      <c r="G434" s="7">
        <f>COUNTIFS(Sta!$B:$B,$A434,Sta!$Q:$Q,"&gt;0.5")/$C434</f>
        <v>0</v>
      </c>
      <c r="H434" s="12">
        <f>(COUNTIFS(Sta!$A:$A,$A434,Sta!$Q:$Q,"&gt;1.5") +COUNTIFS(Sta!$B:$B,$A434,Sta!$Q:$Q,"&gt;1.5"))/$D434</f>
        <v>0</v>
      </c>
      <c r="I434" s="7" t="e">
        <f>COUNTIFS(Sta!$A:$A,$A434,Sta!$Q:$Q,"&gt;1.5")/$B434</f>
        <v>#DIV/0!</v>
      </c>
      <c r="J434" s="7">
        <f>COUNTIFS(Sta!$B:$B,$A434,Sta!$Q:$Q,"&gt;1.5")/$C434</f>
        <v>0</v>
      </c>
      <c r="K434" s="12">
        <f>(COUNTIFS(Sta!$A:$A,$A434,Sta!$M:$M,"&gt;0.5") +COUNTIFS(Sta!$B:$B,$A434,Sta!$O:$O,"&gt;0.5"))/$D434</f>
        <v>0</v>
      </c>
      <c r="L434" s="7" t="e">
        <f>COUNTIFS(Sta!$A:$A,$A434,Sta!$M:$M,"&gt;0.5")/$B434</f>
        <v>#DIV/0!</v>
      </c>
      <c r="M434" s="7">
        <f>COUNTIFS(Sta!$B:$B,$A434,Sta!$O:$O,"&gt;0.5")/$C434</f>
        <v>0</v>
      </c>
      <c r="N434" s="12">
        <f>(COUNTIFS(Sta!$A:$A,$A434,Sta!$M:$M,"&gt;1.5") +COUNTIFS(Sta!$B:$B,$A434,Sta!$O:$O,"&gt;1.5"))/$D434</f>
        <v>0</v>
      </c>
      <c r="O434" s="7" t="e">
        <f>COUNTIFS(Sta!$A:$A,$A434,Sta!$M:$M,"&gt;1.5")/$B434</f>
        <v>#DIV/0!</v>
      </c>
      <c r="P434" s="7">
        <f>COUNTIFS(Sta!$B:$B,$A434,Sta!$O:$O,"&gt;1.5")/$C434</f>
        <v>0</v>
      </c>
      <c r="Q434" s="12">
        <f>(COUNTIFS(Sta!$A:$A,$A434,Sta!$N:$N,"&gt;0.5") +COUNTIFS(Sta!$B:$B,$A434,Sta!$P:$P,"&gt;0.5"))/$D434</f>
        <v>0</v>
      </c>
      <c r="R434" s="7" t="e">
        <f>COUNTIFS(Sta!$A:$A,$A434,Sta!$N:$N,"&gt;0.5")/$B434</f>
        <v>#DIV/0!</v>
      </c>
      <c r="S434" s="7">
        <f>COUNTIFS(Sta!$B:$B,$A434,Sta!$P:$P,"&gt;0.5")/$C434</f>
        <v>0</v>
      </c>
      <c r="T434" s="12">
        <f>(COUNTIFS(Sta!$A:$A,$A434,Sta!$N:$N,"&gt;1.5") +COUNTIFS(Sta!$B:$B,$A434,Sta!$P:$P,"&gt;1.5"))/$D434</f>
        <v>0</v>
      </c>
      <c r="U434" s="7" t="e">
        <f>COUNTIFS(Sta!$A:$A,$A434,Sta!$N:$N,"&gt;1.5")/$B434</f>
        <v>#DIV/0!</v>
      </c>
      <c r="V434" s="7">
        <f>COUNTIFS(Sta!$B:$B,$A434,Sta!$P:$P,"&gt;1.5")/$C434</f>
        <v>0</v>
      </c>
    </row>
    <row r="435" spans="1:22" x14ac:dyDescent="0.3">
      <c r="A435" t="s">
        <v>581</v>
      </c>
      <c r="B435" s="9">
        <f>COUNTIF(Sta!A:A,A435)</f>
        <v>1</v>
      </c>
      <c r="C435" s="4">
        <f>COUNTIF(Sta!B:B,A435)</f>
        <v>2</v>
      </c>
      <c r="D435" s="4">
        <f t="shared" si="12"/>
        <v>3</v>
      </c>
      <c r="E435" s="12">
        <f>(COUNTIFS(Sta!$A:$A,$A435,Sta!$Q:$Q,"&gt;0.5") +COUNTIFS(Sta!$B:$B,$A435,Sta!$Q:$Q,"&gt;0.5"))/$D435</f>
        <v>0.66666666666666663</v>
      </c>
      <c r="F435" s="7">
        <f>COUNTIFS(Sta!$A:$A,$A435,Sta!$Q:$Q,"&gt;0.5")/$B435</f>
        <v>1</v>
      </c>
      <c r="G435" s="7">
        <f>COUNTIFS(Sta!$B:$B,$A435,Sta!$Q:$Q,"&gt;0.5")/$C435</f>
        <v>0.5</v>
      </c>
      <c r="H435" s="12">
        <f>(COUNTIFS(Sta!$A:$A,$A435,Sta!$Q:$Q,"&gt;1.5") +COUNTIFS(Sta!$B:$B,$A435,Sta!$Q:$Q,"&gt;1.5"))/$D435</f>
        <v>0</v>
      </c>
      <c r="I435" s="7">
        <f>COUNTIFS(Sta!$A:$A,$A435,Sta!$Q:$Q,"&gt;1.5")/$B435</f>
        <v>0</v>
      </c>
      <c r="J435" s="7">
        <f>COUNTIFS(Sta!$B:$B,$A435,Sta!$Q:$Q,"&gt;1.5")/$C435</f>
        <v>0</v>
      </c>
      <c r="K435" s="12">
        <f>(COUNTIFS(Sta!$A:$A,$A435,Sta!$M:$M,"&gt;0.5") +COUNTIFS(Sta!$B:$B,$A435,Sta!$O:$O,"&gt;0.5"))/$D435</f>
        <v>0.33333333333333331</v>
      </c>
      <c r="L435" s="7">
        <f>COUNTIFS(Sta!$A:$A,$A435,Sta!$M:$M,"&gt;0.5")/$B435</f>
        <v>1</v>
      </c>
      <c r="M435" s="7">
        <f>COUNTIFS(Sta!$B:$B,$A435,Sta!$O:$O,"&gt;0.5")/$C435</f>
        <v>0</v>
      </c>
      <c r="N435" s="12">
        <f>(COUNTIFS(Sta!$A:$A,$A435,Sta!$M:$M,"&gt;1.5") +COUNTIFS(Sta!$B:$B,$A435,Sta!$O:$O,"&gt;1.5"))/$D435</f>
        <v>0</v>
      </c>
      <c r="O435" s="7">
        <f>COUNTIFS(Sta!$A:$A,$A435,Sta!$M:$M,"&gt;1.5")/$B435</f>
        <v>0</v>
      </c>
      <c r="P435" s="7">
        <f>COUNTIFS(Sta!$B:$B,$A435,Sta!$O:$O,"&gt;1.5")/$C435</f>
        <v>0</v>
      </c>
      <c r="Q435" s="12">
        <f>(COUNTIFS(Sta!$A:$A,$A435,Sta!$N:$N,"&gt;0.5") +COUNTIFS(Sta!$B:$B,$A435,Sta!$P:$P,"&gt;0.5"))/$D435</f>
        <v>0.33333333333333331</v>
      </c>
      <c r="R435" s="7">
        <f>COUNTIFS(Sta!$A:$A,$A435,Sta!$N:$N,"&gt;0.5")/$B435</f>
        <v>0</v>
      </c>
      <c r="S435" s="7">
        <f>COUNTIFS(Sta!$B:$B,$A435,Sta!$P:$P,"&gt;0.5")/$C435</f>
        <v>0.5</v>
      </c>
      <c r="T435" s="12">
        <f>(COUNTIFS(Sta!$A:$A,$A435,Sta!$N:$N,"&gt;1.5") +COUNTIFS(Sta!$B:$B,$A435,Sta!$P:$P,"&gt;1.5"))/$D435</f>
        <v>0</v>
      </c>
      <c r="U435" s="7">
        <f>COUNTIFS(Sta!$A:$A,$A435,Sta!$N:$N,"&gt;1.5")/$B435</f>
        <v>0</v>
      </c>
      <c r="V435" s="7">
        <f>COUNTIFS(Sta!$B:$B,$A435,Sta!$P:$P,"&gt;1.5")/$C435</f>
        <v>0</v>
      </c>
    </row>
    <row r="436" spans="1:22" x14ac:dyDescent="0.3">
      <c r="A436" t="s">
        <v>620</v>
      </c>
      <c r="B436" s="9">
        <f>COUNTIF(Sta!A:A,A436)</f>
        <v>2</v>
      </c>
      <c r="C436" s="4">
        <f>COUNTIF(Sta!B:B,A436)</f>
        <v>1</v>
      </c>
      <c r="D436" s="4">
        <f t="shared" si="12"/>
        <v>3</v>
      </c>
      <c r="E436" s="12">
        <f>(COUNTIFS(Sta!$A:$A,$A436,Sta!$Q:$Q,"&gt;0.5") +COUNTIFS(Sta!$B:$B,$A436,Sta!$Q:$Q,"&gt;0.5"))/$D436</f>
        <v>1</v>
      </c>
      <c r="F436" s="7">
        <f>COUNTIFS(Sta!$A:$A,$A436,Sta!$Q:$Q,"&gt;0.5")/$B436</f>
        <v>1</v>
      </c>
      <c r="G436" s="7">
        <f>COUNTIFS(Sta!$B:$B,$A436,Sta!$Q:$Q,"&gt;0.5")/$C436</f>
        <v>1</v>
      </c>
      <c r="H436" s="12">
        <f>(COUNTIFS(Sta!$A:$A,$A436,Sta!$Q:$Q,"&gt;1.5") +COUNTIFS(Sta!$B:$B,$A436,Sta!$Q:$Q,"&gt;1.5"))/$D436</f>
        <v>0.33333333333333331</v>
      </c>
      <c r="I436" s="7">
        <f>COUNTIFS(Sta!$A:$A,$A436,Sta!$Q:$Q,"&gt;1.5")/$B436</f>
        <v>0.5</v>
      </c>
      <c r="J436" s="7">
        <f>COUNTIFS(Sta!$B:$B,$A436,Sta!$Q:$Q,"&gt;1.5")/$C436</f>
        <v>0</v>
      </c>
      <c r="K436" s="12">
        <f>(COUNTIFS(Sta!$A:$A,$A436,Sta!$M:$M,"&gt;0.5") +COUNTIFS(Sta!$B:$B,$A436,Sta!$O:$O,"&gt;0.5"))/$D436</f>
        <v>1</v>
      </c>
      <c r="L436" s="7">
        <f>COUNTIFS(Sta!$A:$A,$A436,Sta!$M:$M,"&gt;0.5")/$B436</f>
        <v>1</v>
      </c>
      <c r="M436" s="7">
        <f>COUNTIFS(Sta!$B:$B,$A436,Sta!$O:$O,"&gt;0.5")/$C436</f>
        <v>1</v>
      </c>
      <c r="N436" s="12">
        <f>(COUNTIFS(Sta!$A:$A,$A436,Sta!$M:$M,"&gt;1.5") +COUNTIFS(Sta!$B:$B,$A436,Sta!$O:$O,"&gt;1.5"))/$D436</f>
        <v>0</v>
      </c>
      <c r="O436" s="7">
        <f>COUNTIFS(Sta!$A:$A,$A436,Sta!$M:$M,"&gt;1.5")/$B436</f>
        <v>0</v>
      </c>
      <c r="P436" s="7">
        <f>COUNTIFS(Sta!$B:$B,$A436,Sta!$O:$O,"&gt;1.5")/$C436</f>
        <v>0</v>
      </c>
      <c r="Q436" s="12">
        <f>(COUNTIFS(Sta!$A:$A,$A436,Sta!$N:$N,"&gt;0.5") +COUNTIFS(Sta!$B:$B,$A436,Sta!$P:$P,"&gt;0.5"))/$D436</f>
        <v>0.33333333333333331</v>
      </c>
      <c r="R436" s="7">
        <f>COUNTIFS(Sta!$A:$A,$A436,Sta!$N:$N,"&gt;0.5")/$B436</f>
        <v>0.5</v>
      </c>
      <c r="S436" s="7">
        <f>COUNTIFS(Sta!$B:$B,$A436,Sta!$P:$P,"&gt;0.5")/$C436</f>
        <v>0</v>
      </c>
      <c r="T436" s="12">
        <f>(COUNTIFS(Sta!$A:$A,$A436,Sta!$N:$N,"&gt;1.5") +COUNTIFS(Sta!$B:$B,$A436,Sta!$P:$P,"&gt;1.5"))/$D436</f>
        <v>0</v>
      </c>
      <c r="U436" s="7">
        <f>COUNTIFS(Sta!$A:$A,$A436,Sta!$N:$N,"&gt;1.5")/$B436</f>
        <v>0</v>
      </c>
      <c r="V436" s="7">
        <f>COUNTIFS(Sta!$B:$B,$A436,Sta!$P:$P,"&gt;1.5")/$C436</f>
        <v>0</v>
      </c>
    </row>
    <row r="437" spans="1:22" x14ac:dyDescent="0.3">
      <c r="A437" t="s">
        <v>270</v>
      </c>
      <c r="B437" s="9">
        <f>COUNTIF(Sta!A:A,A437)</f>
        <v>0</v>
      </c>
      <c r="C437" s="4">
        <f>COUNTIF(Sta!B:B,A437)</f>
        <v>0</v>
      </c>
      <c r="D437" s="4">
        <f t="shared" si="12"/>
        <v>0</v>
      </c>
      <c r="E437" s="12" t="e">
        <f>(COUNTIFS(Sta!$A:$A,$A437,Sta!$Q:$Q,"&gt;0.5") +COUNTIFS(Sta!$B:$B,$A437,Sta!$Q:$Q,"&gt;0.5"))/$D437</f>
        <v>#DIV/0!</v>
      </c>
      <c r="F437" s="7" t="e">
        <f>COUNTIFS(Sta!$A:$A,$A437,Sta!$Q:$Q,"&gt;0.5")/$B437</f>
        <v>#DIV/0!</v>
      </c>
      <c r="G437" s="7" t="e">
        <f>COUNTIFS(Sta!$B:$B,$A437,Sta!$Q:$Q,"&gt;0.5")/$C437</f>
        <v>#DIV/0!</v>
      </c>
      <c r="H437" s="12" t="e">
        <f>(COUNTIFS(Sta!$A:$A,$A437,Sta!$Q:$Q,"&gt;1.5") +COUNTIFS(Sta!$B:$B,$A437,Sta!$Q:$Q,"&gt;1.5"))/$D437</f>
        <v>#DIV/0!</v>
      </c>
      <c r="I437" s="7" t="e">
        <f>COUNTIFS(Sta!$A:$A,$A437,Sta!$Q:$Q,"&gt;1.5")/$B437</f>
        <v>#DIV/0!</v>
      </c>
      <c r="J437" s="7" t="e">
        <f>COUNTIFS(Sta!$B:$B,$A437,Sta!$Q:$Q,"&gt;1.5")/$C437</f>
        <v>#DIV/0!</v>
      </c>
      <c r="K437" s="12" t="e">
        <f>(COUNTIFS(Sta!$A:$A,$A437,Sta!$M:$M,"&gt;0.5") +COUNTIFS(Sta!$B:$B,$A437,Sta!$O:$O,"&gt;0.5"))/$D437</f>
        <v>#DIV/0!</v>
      </c>
      <c r="L437" s="7" t="e">
        <f>COUNTIFS(Sta!$A:$A,$A437,Sta!$M:$M,"&gt;0.5")/$B437</f>
        <v>#DIV/0!</v>
      </c>
      <c r="M437" s="7" t="e">
        <f>COUNTIFS(Sta!$B:$B,$A437,Sta!$O:$O,"&gt;0.5")/$C437</f>
        <v>#DIV/0!</v>
      </c>
      <c r="N437" s="12" t="e">
        <f>(COUNTIFS(Sta!$A:$A,$A437,Sta!$M:$M,"&gt;1.5") +COUNTIFS(Sta!$B:$B,$A437,Sta!$O:$O,"&gt;1.5"))/$D437</f>
        <v>#DIV/0!</v>
      </c>
      <c r="O437" s="7" t="e">
        <f>COUNTIFS(Sta!$A:$A,$A437,Sta!$M:$M,"&gt;1.5")/$B437</f>
        <v>#DIV/0!</v>
      </c>
      <c r="P437" s="7" t="e">
        <f>COUNTIFS(Sta!$B:$B,$A437,Sta!$O:$O,"&gt;1.5")/$C437</f>
        <v>#DIV/0!</v>
      </c>
      <c r="Q437" s="12" t="e">
        <f>(COUNTIFS(Sta!$A:$A,$A437,Sta!$N:$N,"&gt;0.5") +COUNTIFS(Sta!$B:$B,$A437,Sta!$P:$P,"&gt;0.5"))/$D437</f>
        <v>#DIV/0!</v>
      </c>
      <c r="R437" s="7" t="e">
        <f>COUNTIFS(Sta!$A:$A,$A437,Sta!$N:$N,"&gt;0.5")/$B437</f>
        <v>#DIV/0!</v>
      </c>
      <c r="S437" s="7" t="e">
        <f>COUNTIFS(Sta!$B:$B,$A437,Sta!$P:$P,"&gt;0.5")/$C437</f>
        <v>#DIV/0!</v>
      </c>
      <c r="T437" s="12" t="e">
        <f>(COUNTIFS(Sta!$A:$A,$A437,Sta!$N:$N,"&gt;1.5") +COUNTIFS(Sta!$B:$B,$A437,Sta!$P:$P,"&gt;1.5"))/$D437</f>
        <v>#DIV/0!</v>
      </c>
      <c r="U437" s="7" t="e">
        <f>COUNTIFS(Sta!$A:$A,$A437,Sta!$N:$N,"&gt;1.5")/$B437</f>
        <v>#DIV/0!</v>
      </c>
      <c r="V437" s="7" t="e">
        <f>COUNTIFS(Sta!$B:$B,$A437,Sta!$P:$P,"&gt;1.5")/$C437</f>
        <v>#DIV/0!</v>
      </c>
    </row>
    <row r="438" spans="1:22" x14ac:dyDescent="0.3">
      <c r="A438" t="s">
        <v>633</v>
      </c>
      <c r="B438" s="9">
        <f>COUNTIF(Sta!A:A,A438)</f>
        <v>1</v>
      </c>
      <c r="C438" s="4">
        <f>COUNTIF(Sta!B:B,A438)</f>
        <v>1</v>
      </c>
      <c r="D438" s="4">
        <f t="shared" si="12"/>
        <v>2</v>
      </c>
      <c r="E438" s="12">
        <f>(COUNTIFS(Sta!$A:$A,$A438,Sta!$Q:$Q,"&gt;0.5") +COUNTIFS(Sta!$B:$B,$A438,Sta!$Q:$Q,"&gt;0.5"))/$D438</f>
        <v>1</v>
      </c>
      <c r="F438" s="7">
        <f>COUNTIFS(Sta!$A:$A,$A438,Sta!$Q:$Q,"&gt;0.5")/$B438</f>
        <v>1</v>
      </c>
      <c r="G438" s="7">
        <f>COUNTIFS(Sta!$B:$B,$A438,Sta!$Q:$Q,"&gt;0.5")/$C438</f>
        <v>1</v>
      </c>
      <c r="H438" s="12">
        <f>(COUNTIFS(Sta!$A:$A,$A438,Sta!$Q:$Q,"&gt;1.5") +COUNTIFS(Sta!$B:$B,$A438,Sta!$Q:$Q,"&gt;1.5"))/$D438</f>
        <v>0</v>
      </c>
      <c r="I438" s="7">
        <f>COUNTIFS(Sta!$A:$A,$A438,Sta!$Q:$Q,"&gt;1.5")/$B438</f>
        <v>0</v>
      </c>
      <c r="J438" s="7">
        <f>COUNTIFS(Sta!$B:$B,$A438,Sta!$Q:$Q,"&gt;1.5")/$C438</f>
        <v>0</v>
      </c>
      <c r="K438" s="12">
        <f>(COUNTIFS(Sta!$A:$A,$A438,Sta!$M:$M,"&gt;0.5") +COUNTIFS(Sta!$B:$B,$A438,Sta!$O:$O,"&gt;0.5"))/$D438</f>
        <v>1</v>
      </c>
      <c r="L438" s="7">
        <f>COUNTIFS(Sta!$A:$A,$A438,Sta!$M:$M,"&gt;0.5")/$B438</f>
        <v>1</v>
      </c>
      <c r="M438" s="7">
        <f>COUNTIFS(Sta!$B:$B,$A438,Sta!$O:$O,"&gt;0.5")/$C438</f>
        <v>1</v>
      </c>
      <c r="N438" s="12">
        <f>(COUNTIFS(Sta!$A:$A,$A438,Sta!$M:$M,"&gt;1.5") +COUNTIFS(Sta!$B:$B,$A438,Sta!$O:$O,"&gt;1.5"))/$D438</f>
        <v>0</v>
      </c>
      <c r="O438" s="7">
        <f>COUNTIFS(Sta!$A:$A,$A438,Sta!$M:$M,"&gt;1.5")/$B438</f>
        <v>0</v>
      </c>
      <c r="P438" s="7">
        <f>COUNTIFS(Sta!$B:$B,$A438,Sta!$O:$O,"&gt;1.5")/$C438</f>
        <v>0</v>
      </c>
      <c r="Q438" s="12">
        <f>(COUNTIFS(Sta!$A:$A,$A438,Sta!$N:$N,"&gt;0.5") +COUNTIFS(Sta!$B:$B,$A438,Sta!$P:$P,"&gt;0.5"))/$D438</f>
        <v>0</v>
      </c>
      <c r="R438" s="7">
        <f>COUNTIFS(Sta!$A:$A,$A438,Sta!$N:$N,"&gt;0.5")/$B438</f>
        <v>0</v>
      </c>
      <c r="S438" s="7">
        <f>COUNTIFS(Sta!$B:$B,$A438,Sta!$P:$P,"&gt;0.5")/$C438</f>
        <v>0</v>
      </c>
      <c r="T438" s="12">
        <f>(COUNTIFS(Sta!$A:$A,$A438,Sta!$N:$N,"&gt;1.5") +COUNTIFS(Sta!$B:$B,$A438,Sta!$P:$P,"&gt;1.5"))/$D438</f>
        <v>0</v>
      </c>
      <c r="U438" s="7">
        <f>COUNTIFS(Sta!$A:$A,$A438,Sta!$N:$N,"&gt;1.5")/$B438</f>
        <v>0</v>
      </c>
      <c r="V438" s="7">
        <f>COUNTIFS(Sta!$B:$B,$A438,Sta!$P:$P,"&gt;1.5")/$C438</f>
        <v>0</v>
      </c>
    </row>
    <row r="439" spans="1:22" x14ac:dyDescent="0.3">
      <c r="A439" t="s">
        <v>705</v>
      </c>
      <c r="B439" s="9">
        <f>COUNTIF(Sta!A:A,A439)</f>
        <v>0</v>
      </c>
      <c r="C439" s="4">
        <f>COUNTIF(Sta!B:B,A439)</f>
        <v>0</v>
      </c>
      <c r="D439" s="4">
        <f t="shared" si="12"/>
        <v>0</v>
      </c>
      <c r="E439" s="12" t="e">
        <f>(COUNTIFS(Sta!$A:$A,$A439,Sta!$Q:$Q,"&gt;0.5") +COUNTIFS(Sta!$B:$B,$A439,Sta!$Q:$Q,"&gt;0.5"))/$D439</f>
        <v>#DIV/0!</v>
      </c>
      <c r="F439" s="7" t="e">
        <f>COUNTIFS(Sta!$A:$A,$A439,Sta!$Q:$Q,"&gt;0.5")/$B439</f>
        <v>#DIV/0!</v>
      </c>
      <c r="G439" s="7" t="e">
        <f>COUNTIFS(Sta!$B:$B,$A439,Sta!$Q:$Q,"&gt;0.5")/$C439</f>
        <v>#DIV/0!</v>
      </c>
      <c r="H439" s="12" t="e">
        <f>(COUNTIFS(Sta!$A:$A,$A439,Sta!$Q:$Q,"&gt;1.5") +COUNTIFS(Sta!$B:$B,$A439,Sta!$Q:$Q,"&gt;1.5"))/$D439</f>
        <v>#DIV/0!</v>
      </c>
      <c r="I439" s="7" t="e">
        <f>COUNTIFS(Sta!$A:$A,$A439,Sta!$Q:$Q,"&gt;1.5")/$B439</f>
        <v>#DIV/0!</v>
      </c>
      <c r="J439" s="7" t="e">
        <f>COUNTIFS(Sta!$B:$B,$A439,Sta!$Q:$Q,"&gt;1.5")/$C439</f>
        <v>#DIV/0!</v>
      </c>
      <c r="K439" s="12" t="e">
        <f>(COUNTIFS(Sta!$A:$A,$A439,Sta!$M:$M,"&gt;0.5") +COUNTIFS(Sta!$B:$B,$A439,Sta!$O:$O,"&gt;0.5"))/$D439</f>
        <v>#DIV/0!</v>
      </c>
      <c r="L439" s="7" t="e">
        <f>COUNTIFS(Sta!$A:$A,$A439,Sta!$M:$M,"&gt;0.5")/$B439</f>
        <v>#DIV/0!</v>
      </c>
      <c r="M439" s="7" t="e">
        <f>COUNTIFS(Sta!$B:$B,$A439,Sta!$O:$O,"&gt;0.5")/$C439</f>
        <v>#DIV/0!</v>
      </c>
      <c r="N439" s="12" t="e">
        <f>(COUNTIFS(Sta!$A:$A,$A439,Sta!$M:$M,"&gt;1.5") +COUNTIFS(Sta!$B:$B,$A439,Sta!$O:$O,"&gt;1.5"))/$D439</f>
        <v>#DIV/0!</v>
      </c>
      <c r="O439" s="7" t="e">
        <f>COUNTIFS(Sta!$A:$A,$A439,Sta!$M:$M,"&gt;1.5")/$B439</f>
        <v>#DIV/0!</v>
      </c>
      <c r="P439" s="7" t="e">
        <f>COUNTIFS(Sta!$B:$B,$A439,Sta!$O:$O,"&gt;1.5")/$C439</f>
        <v>#DIV/0!</v>
      </c>
      <c r="Q439" s="12" t="e">
        <f>(COUNTIFS(Sta!$A:$A,$A439,Sta!$N:$N,"&gt;0.5") +COUNTIFS(Sta!$B:$B,$A439,Sta!$P:$P,"&gt;0.5"))/$D439</f>
        <v>#DIV/0!</v>
      </c>
      <c r="R439" s="7" t="e">
        <f>COUNTIFS(Sta!$A:$A,$A439,Sta!$N:$N,"&gt;0.5")/$B439</f>
        <v>#DIV/0!</v>
      </c>
      <c r="S439" s="7" t="e">
        <f>COUNTIFS(Sta!$B:$B,$A439,Sta!$P:$P,"&gt;0.5")/$C439</f>
        <v>#DIV/0!</v>
      </c>
      <c r="T439" s="12" t="e">
        <f>(COUNTIFS(Sta!$A:$A,$A439,Sta!$N:$N,"&gt;1.5") +COUNTIFS(Sta!$B:$B,$A439,Sta!$P:$P,"&gt;1.5"))/$D439</f>
        <v>#DIV/0!</v>
      </c>
      <c r="U439" s="7" t="e">
        <f>COUNTIFS(Sta!$A:$A,$A439,Sta!$N:$N,"&gt;1.5")/$B439</f>
        <v>#DIV/0!</v>
      </c>
      <c r="V439" s="7" t="e">
        <f>COUNTIFS(Sta!$B:$B,$A439,Sta!$P:$P,"&gt;1.5")/$C439</f>
        <v>#DIV/0!</v>
      </c>
    </row>
    <row r="440" spans="1:22" x14ac:dyDescent="0.3">
      <c r="A440" t="s">
        <v>146</v>
      </c>
      <c r="B440" s="9">
        <f>COUNTIF(Sta!A:A,A440)</f>
        <v>0</v>
      </c>
      <c r="C440" s="4">
        <f>COUNTIF(Sta!B:B,A440)</f>
        <v>1</v>
      </c>
      <c r="D440" s="4">
        <f t="shared" si="12"/>
        <v>1</v>
      </c>
      <c r="E440" s="12">
        <f>(COUNTIFS(Sta!$A:$A,$A440,Sta!$Q:$Q,"&gt;0.5") +COUNTIFS(Sta!$B:$B,$A440,Sta!$Q:$Q,"&gt;0.5"))/$D440</f>
        <v>1</v>
      </c>
      <c r="F440" s="7" t="e">
        <f>COUNTIFS(Sta!$A:$A,$A440,Sta!$Q:$Q,"&gt;0.5")/$B440</f>
        <v>#DIV/0!</v>
      </c>
      <c r="G440" s="7">
        <f>COUNTIFS(Sta!$B:$B,$A440,Sta!$Q:$Q,"&gt;0.5")/$C440</f>
        <v>1</v>
      </c>
      <c r="H440" s="12">
        <f>(COUNTIFS(Sta!$A:$A,$A440,Sta!$Q:$Q,"&gt;1.5") +COUNTIFS(Sta!$B:$B,$A440,Sta!$Q:$Q,"&gt;1.5"))/$D440</f>
        <v>1</v>
      </c>
      <c r="I440" s="7" t="e">
        <f>COUNTIFS(Sta!$A:$A,$A440,Sta!$Q:$Q,"&gt;1.5")/$B440</f>
        <v>#DIV/0!</v>
      </c>
      <c r="J440" s="7">
        <f>COUNTIFS(Sta!$B:$B,$A440,Sta!$Q:$Q,"&gt;1.5")/$C440</f>
        <v>1</v>
      </c>
      <c r="K440" s="12">
        <f>(COUNTIFS(Sta!$A:$A,$A440,Sta!$M:$M,"&gt;0.5") +COUNTIFS(Sta!$B:$B,$A440,Sta!$O:$O,"&gt;0.5"))/$D440</f>
        <v>0</v>
      </c>
      <c r="L440" s="7" t="e">
        <f>COUNTIFS(Sta!$A:$A,$A440,Sta!$M:$M,"&gt;0.5")/$B440</f>
        <v>#DIV/0!</v>
      </c>
      <c r="M440" s="7">
        <f>COUNTIFS(Sta!$B:$B,$A440,Sta!$O:$O,"&gt;0.5")/$C440</f>
        <v>0</v>
      </c>
      <c r="N440" s="12">
        <f>(COUNTIFS(Sta!$A:$A,$A440,Sta!$M:$M,"&gt;1.5") +COUNTIFS(Sta!$B:$B,$A440,Sta!$O:$O,"&gt;1.5"))/$D440</f>
        <v>0</v>
      </c>
      <c r="O440" s="7" t="e">
        <f>COUNTIFS(Sta!$A:$A,$A440,Sta!$M:$M,"&gt;1.5")/$B440</f>
        <v>#DIV/0!</v>
      </c>
      <c r="P440" s="7">
        <f>COUNTIFS(Sta!$B:$B,$A440,Sta!$O:$O,"&gt;1.5")/$C440</f>
        <v>0</v>
      </c>
      <c r="Q440" s="12">
        <f>(COUNTIFS(Sta!$A:$A,$A440,Sta!$N:$N,"&gt;0.5") +COUNTIFS(Sta!$B:$B,$A440,Sta!$P:$P,"&gt;0.5"))/$D440</f>
        <v>1</v>
      </c>
      <c r="R440" s="7" t="e">
        <f>COUNTIFS(Sta!$A:$A,$A440,Sta!$N:$N,"&gt;0.5")/$B440</f>
        <v>#DIV/0!</v>
      </c>
      <c r="S440" s="7">
        <f>COUNTIFS(Sta!$B:$B,$A440,Sta!$P:$P,"&gt;0.5")/$C440</f>
        <v>1</v>
      </c>
      <c r="T440" s="12">
        <f>(COUNTIFS(Sta!$A:$A,$A440,Sta!$N:$N,"&gt;1.5") +COUNTIFS(Sta!$B:$B,$A440,Sta!$P:$P,"&gt;1.5"))/$D440</f>
        <v>1</v>
      </c>
      <c r="U440" s="7" t="e">
        <f>COUNTIFS(Sta!$A:$A,$A440,Sta!$N:$N,"&gt;1.5")/$B440</f>
        <v>#DIV/0!</v>
      </c>
      <c r="V440" s="7">
        <f>COUNTIFS(Sta!$B:$B,$A440,Sta!$P:$P,"&gt;1.5")/$C440</f>
        <v>1</v>
      </c>
    </row>
    <row r="441" spans="1:22" x14ac:dyDescent="0.3">
      <c r="A441" t="s">
        <v>209</v>
      </c>
      <c r="B441" s="9">
        <f>COUNTIF(Sta!A:A,A441)</f>
        <v>1</v>
      </c>
      <c r="C441" s="4">
        <f>COUNTIF(Sta!B:B,A441)</f>
        <v>1</v>
      </c>
      <c r="D441" s="4">
        <f t="shared" si="12"/>
        <v>2</v>
      </c>
      <c r="E441" s="12">
        <f>(COUNTIFS(Sta!$A:$A,$A441,Sta!$Q:$Q,"&gt;0.5") +COUNTIFS(Sta!$B:$B,$A441,Sta!$Q:$Q,"&gt;0.5"))/$D441</f>
        <v>1</v>
      </c>
      <c r="F441" s="7">
        <f>COUNTIFS(Sta!$A:$A,$A441,Sta!$Q:$Q,"&gt;0.5")/$B441</f>
        <v>1</v>
      </c>
      <c r="G441" s="7">
        <f>COUNTIFS(Sta!$B:$B,$A441,Sta!$Q:$Q,"&gt;0.5")/$C441</f>
        <v>1</v>
      </c>
      <c r="H441" s="12">
        <f>(COUNTIFS(Sta!$A:$A,$A441,Sta!$Q:$Q,"&gt;1.5") +COUNTIFS(Sta!$B:$B,$A441,Sta!$Q:$Q,"&gt;1.5"))/$D441</f>
        <v>1</v>
      </c>
      <c r="I441" s="7">
        <f>COUNTIFS(Sta!$A:$A,$A441,Sta!$Q:$Q,"&gt;1.5")/$B441</f>
        <v>1</v>
      </c>
      <c r="J441" s="7">
        <f>COUNTIFS(Sta!$B:$B,$A441,Sta!$Q:$Q,"&gt;1.5")/$C441</f>
        <v>1</v>
      </c>
      <c r="K441" s="12">
        <f>(COUNTIFS(Sta!$A:$A,$A441,Sta!$M:$M,"&gt;0.5") +COUNTIFS(Sta!$B:$B,$A441,Sta!$O:$O,"&gt;0.5"))/$D441</f>
        <v>1</v>
      </c>
      <c r="L441" s="7">
        <f>COUNTIFS(Sta!$A:$A,$A441,Sta!$M:$M,"&gt;0.5")/$B441</f>
        <v>1</v>
      </c>
      <c r="M441" s="7">
        <f>COUNTIFS(Sta!$B:$B,$A441,Sta!$O:$O,"&gt;0.5")/$C441</f>
        <v>1</v>
      </c>
      <c r="N441" s="12">
        <f>(COUNTIFS(Sta!$A:$A,$A441,Sta!$M:$M,"&gt;1.5") +COUNTIFS(Sta!$B:$B,$A441,Sta!$O:$O,"&gt;1.5"))/$D441</f>
        <v>0.5</v>
      </c>
      <c r="O441" s="7">
        <f>COUNTIFS(Sta!$A:$A,$A441,Sta!$M:$M,"&gt;1.5")/$B441</f>
        <v>0</v>
      </c>
      <c r="P441" s="7">
        <f>COUNTIFS(Sta!$B:$B,$A441,Sta!$O:$O,"&gt;1.5")/$C441</f>
        <v>1</v>
      </c>
      <c r="Q441" s="12">
        <f>(COUNTIFS(Sta!$A:$A,$A441,Sta!$N:$N,"&gt;0.5") +COUNTIFS(Sta!$B:$B,$A441,Sta!$P:$P,"&gt;0.5"))/$D441</f>
        <v>1</v>
      </c>
      <c r="R441" s="7">
        <f>COUNTIFS(Sta!$A:$A,$A441,Sta!$N:$N,"&gt;0.5")/$B441</f>
        <v>1</v>
      </c>
      <c r="S441" s="7">
        <f>COUNTIFS(Sta!$B:$B,$A441,Sta!$P:$P,"&gt;0.5")/$C441</f>
        <v>1</v>
      </c>
      <c r="T441" s="12">
        <f>(COUNTIFS(Sta!$A:$A,$A441,Sta!$N:$N,"&gt;1.5") +COUNTIFS(Sta!$B:$B,$A441,Sta!$P:$P,"&gt;1.5"))/$D441</f>
        <v>0.5</v>
      </c>
      <c r="U441" s="7">
        <f>COUNTIFS(Sta!$A:$A,$A441,Sta!$N:$N,"&gt;1.5")/$B441</f>
        <v>0</v>
      </c>
      <c r="V441" s="7">
        <f>COUNTIFS(Sta!$B:$B,$A441,Sta!$P:$P,"&gt;1.5")/$C441</f>
        <v>1</v>
      </c>
    </row>
    <row r="442" spans="1:22" x14ac:dyDescent="0.3">
      <c r="A442" t="s">
        <v>140</v>
      </c>
      <c r="B442" s="9">
        <f>COUNTIF(Sta!A:A,A442)</f>
        <v>1</v>
      </c>
      <c r="C442" s="4">
        <f>COUNTIF(Sta!B:B,A442)</f>
        <v>0</v>
      </c>
      <c r="D442" s="4">
        <f t="shared" si="12"/>
        <v>1</v>
      </c>
      <c r="E442" s="12">
        <f>(COUNTIFS(Sta!$A:$A,$A442,Sta!$Q:$Q,"&gt;0.5") +COUNTIFS(Sta!$B:$B,$A442,Sta!$Q:$Q,"&gt;0.5"))/$D442</f>
        <v>1</v>
      </c>
      <c r="F442" s="7">
        <f>COUNTIFS(Sta!$A:$A,$A442,Sta!$Q:$Q,"&gt;0.5")/$B442</f>
        <v>1</v>
      </c>
      <c r="G442" s="7" t="e">
        <f>COUNTIFS(Sta!$B:$B,$A442,Sta!$Q:$Q,"&gt;0.5")/$C442</f>
        <v>#DIV/0!</v>
      </c>
      <c r="H442" s="12">
        <f>(COUNTIFS(Sta!$A:$A,$A442,Sta!$Q:$Q,"&gt;1.5") +COUNTIFS(Sta!$B:$B,$A442,Sta!$Q:$Q,"&gt;1.5"))/$D442</f>
        <v>0</v>
      </c>
      <c r="I442" s="7">
        <f>COUNTIFS(Sta!$A:$A,$A442,Sta!$Q:$Q,"&gt;1.5")/$B442</f>
        <v>0</v>
      </c>
      <c r="J442" s="7" t="e">
        <f>COUNTIFS(Sta!$B:$B,$A442,Sta!$Q:$Q,"&gt;1.5")/$C442</f>
        <v>#DIV/0!</v>
      </c>
      <c r="K442" s="12">
        <f>(COUNTIFS(Sta!$A:$A,$A442,Sta!$M:$M,"&gt;0.5") +COUNTIFS(Sta!$B:$B,$A442,Sta!$O:$O,"&gt;0.5"))/$D442</f>
        <v>1</v>
      </c>
      <c r="L442" s="7">
        <f>COUNTIFS(Sta!$A:$A,$A442,Sta!$M:$M,"&gt;0.5")/$B442</f>
        <v>1</v>
      </c>
      <c r="M442" s="7" t="e">
        <f>COUNTIFS(Sta!$B:$B,$A442,Sta!$O:$O,"&gt;0.5")/$C442</f>
        <v>#DIV/0!</v>
      </c>
      <c r="N442" s="12">
        <f>(COUNTIFS(Sta!$A:$A,$A442,Sta!$M:$M,"&gt;1.5") +COUNTIFS(Sta!$B:$B,$A442,Sta!$O:$O,"&gt;1.5"))/$D442</f>
        <v>0</v>
      </c>
      <c r="O442" s="7">
        <f>COUNTIFS(Sta!$A:$A,$A442,Sta!$M:$M,"&gt;1.5")/$B442</f>
        <v>0</v>
      </c>
      <c r="P442" s="7" t="e">
        <f>COUNTIFS(Sta!$B:$B,$A442,Sta!$O:$O,"&gt;1.5")/$C442</f>
        <v>#DIV/0!</v>
      </c>
      <c r="Q442" s="12">
        <f>(COUNTIFS(Sta!$A:$A,$A442,Sta!$N:$N,"&gt;0.5") +COUNTIFS(Sta!$B:$B,$A442,Sta!$P:$P,"&gt;0.5"))/$D442</f>
        <v>0</v>
      </c>
      <c r="R442" s="7">
        <f>COUNTIFS(Sta!$A:$A,$A442,Sta!$N:$N,"&gt;0.5")/$B442</f>
        <v>0</v>
      </c>
      <c r="S442" s="7" t="e">
        <f>COUNTIFS(Sta!$B:$B,$A442,Sta!$P:$P,"&gt;0.5")/$C442</f>
        <v>#DIV/0!</v>
      </c>
      <c r="T442" s="12">
        <f>(COUNTIFS(Sta!$A:$A,$A442,Sta!$N:$N,"&gt;1.5") +COUNTIFS(Sta!$B:$B,$A442,Sta!$P:$P,"&gt;1.5"))/$D442</f>
        <v>0</v>
      </c>
      <c r="U442" s="7">
        <f>COUNTIFS(Sta!$A:$A,$A442,Sta!$N:$N,"&gt;1.5")/$B442</f>
        <v>0</v>
      </c>
      <c r="V442" s="7" t="e">
        <f>COUNTIFS(Sta!$B:$B,$A442,Sta!$P:$P,"&gt;1.5")/$C442</f>
        <v>#DIV/0!</v>
      </c>
    </row>
    <row r="443" spans="1:22" x14ac:dyDescent="0.3">
      <c r="A443" t="s">
        <v>475</v>
      </c>
      <c r="B443" s="9">
        <f>COUNTIF(Sta!A:A,A443)</f>
        <v>2</v>
      </c>
      <c r="C443" s="4">
        <f>COUNTIF(Sta!B:B,A443)</f>
        <v>1</v>
      </c>
      <c r="D443" s="4">
        <f t="shared" si="12"/>
        <v>3</v>
      </c>
      <c r="E443" s="12">
        <f>(COUNTIFS(Sta!$A:$A,$A443,Sta!$Q:$Q,"&gt;0.5") +COUNTIFS(Sta!$B:$B,$A443,Sta!$Q:$Q,"&gt;0.5"))/$D443</f>
        <v>0.33333333333333331</v>
      </c>
      <c r="F443" s="7">
        <f>COUNTIFS(Sta!$A:$A,$A443,Sta!$Q:$Q,"&gt;0.5")/$B443</f>
        <v>0.5</v>
      </c>
      <c r="G443" s="7">
        <f>COUNTIFS(Sta!$B:$B,$A443,Sta!$Q:$Q,"&gt;0.5")/$C443</f>
        <v>0</v>
      </c>
      <c r="H443" s="12">
        <f>(COUNTIFS(Sta!$A:$A,$A443,Sta!$Q:$Q,"&gt;1.5") +COUNTIFS(Sta!$B:$B,$A443,Sta!$Q:$Q,"&gt;1.5"))/$D443</f>
        <v>0</v>
      </c>
      <c r="I443" s="7">
        <f>COUNTIFS(Sta!$A:$A,$A443,Sta!$Q:$Q,"&gt;1.5")/$B443</f>
        <v>0</v>
      </c>
      <c r="J443" s="7">
        <f>COUNTIFS(Sta!$B:$B,$A443,Sta!$Q:$Q,"&gt;1.5")/$C443</f>
        <v>0</v>
      </c>
      <c r="K443" s="12">
        <f>(COUNTIFS(Sta!$A:$A,$A443,Sta!$M:$M,"&gt;0.5") +COUNTIFS(Sta!$B:$B,$A443,Sta!$O:$O,"&gt;0.5"))/$D443</f>
        <v>0.33333333333333331</v>
      </c>
      <c r="L443" s="7">
        <f>COUNTIFS(Sta!$A:$A,$A443,Sta!$M:$M,"&gt;0.5")/$B443</f>
        <v>0.5</v>
      </c>
      <c r="M443" s="7">
        <f>COUNTIFS(Sta!$B:$B,$A443,Sta!$O:$O,"&gt;0.5")/$C443</f>
        <v>0</v>
      </c>
      <c r="N443" s="12">
        <f>(COUNTIFS(Sta!$A:$A,$A443,Sta!$M:$M,"&gt;1.5") +COUNTIFS(Sta!$B:$B,$A443,Sta!$O:$O,"&gt;1.5"))/$D443</f>
        <v>0</v>
      </c>
      <c r="O443" s="7">
        <f>COUNTIFS(Sta!$A:$A,$A443,Sta!$M:$M,"&gt;1.5")/$B443</f>
        <v>0</v>
      </c>
      <c r="P443" s="7">
        <f>COUNTIFS(Sta!$B:$B,$A443,Sta!$O:$O,"&gt;1.5")/$C443</f>
        <v>0</v>
      </c>
      <c r="Q443" s="12">
        <f>(COUNTIFS(Sta!$A:$A,$A443,Sta!$N:$N,"&gt;0.5") +COUNTIFS(Sta!$B:$B,$A443,Sta!$P:$P,"&gt;0.5"))/$D443</f>
        <v>0</v>
      </c>
      <c r="R443" s="7">
        <f>COUNTIFS(Sta!$A:$A,$A443,Sta!$N:$N,"&gt;0.5")/$B443</f>
        <v>0</v>
      </c>
      <c r="S443" s="7">
        <f>COUNTIFS(Sta!$B:$B,$A443,Sta!$P:$P,"&gt;0.5")/$C443</f>
        <v>0</v>
      </c>
      <c r="T443" s="12">
        <f>(COUNTIFS(Sta!$A:$A,$A443,Sta!$N:$N,"&gt;1.5") +COUNTIFS(Sta!$B:$B,$A443,Sta!$P:$P,"&gt;1.5"))/$D443</f>
        <v>0</v>
      </c>
      <c r="U443" s="7">
        <f>COUNTIFS(Sta!$A:$A,$A443,Sta!$N:$N,"&gt;1.5")/$B443</f>
        <v>0</v>
      </c>
      <c r="V443" s="7">
        <f>COUNTIFS(Sta!$B:$B,$A443,Sta!$P:$P,"&gt;1.5")/$C443</f>
        <v>0</v>
      </c>
    </row>
    <row r="444" spans="1:22" x14ac:dyDescent="0.3">
      <c r="A444" t="s">
        <v>92</v>
      </c>
      <c r="B444" s="9">
        <f>COUNTIF(Sta!A:A,A444)</f>
        <v>0</v>
      </c>
      <c r="C444" s="4">
        <f>COUNTIF(Sta!B:B,A444)</f>
        <v>0</v>
      </c>
      <c r="D444" s="4">
        <f t="shared" si="12"/>
        <v>0</v>
      </c>
      <c r="E444" s="12" t="e">
        <f>(COUNTIFS(Sta!$A:$A,$A444,Sta!$Q:$Q,"&gt;0.5") +COUNTIFS(Sta!$B:$B,$A444,Sta!$Q:$Q,"&gt;0.5"))/$D444</f>
        <v>#DIV/0!</v>
      </c>
      <c r="F444" s="7" t="e">
        <f>COUNTIFS(Sta!$A:$A,$A444,Sta!$Q:$Q,"&gt;0.5")/$B444</f>
        <v>#DIV/0!</v>
      </c>
      <c r="G444" s="7" t="e">
        <f>COUNTIFS(Sta!$B:$B,$A444,Sta!$Q:$Q,"&gt;0.5")/$C444</f>
        <v>#DIV/0!</v>
      </c>
      <c r="H444" s="12" t="e">
        <f>(COUNTIFS(Sta!$A:$A,$A444,Sta!$Q:$Q,"&gt;1.5") +COUNTIFS(Sta!$B:$B,$A444,Sta!$Q:$Q,"&gt;1.5"))/$D444</f>
        <v>#DIV/0!</v>
      </c>
      <c r="I444" s="7" t="e">
        <f>COUNTIFS(Sta!$A:$A,$A444,Sta!$Q:$Q,"&gt;1.5")/$B444</f>
        <v>#DIV/0!</v>
      </c>
      <c r="J444" s="7" t="e">
        <f>COUNTIFS(Sta!$B:$B,$A444,Sta!$Q:$Q,"&gt;1.5")/$C444</f>
        <v>#DIV/0!</v>
      </c>
      <c r="K444" s="12" t="e">
        <f>(COUNTIFS(Sta!$A:$A,$A444,Sta!$M:$M,"&gt;0.5") +COUNTIFS(Sta!$B:$B,$A444,Sta!$O:$O,"&gt;0.5"))/$D444</f>
        <v>#DIV/0!</v>
      </c>
      <c r="L444" s="7" t="e">
        <f>COUNTIFS(Sta!$A:$A,$A444,Sta!$M:$M,"&gt;0.5")/$B444</f>
        <v>#DIV/0!</v>
      </c>
      <c r="M444" s="7" t="e">
        <f>COUNTIFS(Sta!$B:$B,$A444,Sta!$O:$O,"&gt;0.5")/$C444</f>
        <v>#DIV/0!</v>
      </c>
      <c r="N444" s="12" t="e">
        <f>(COUNTIFS(Sta!$A:$A,$A444,Sta!$M:$M,"&gt;1.5") +COUNTIFS(Sta!$B:$B,$A444,Sta!$O:$O,"&gt;1.5"))/$D444</f>
        <v>#DIV/0!</v>
      </c>
      <c r="O444" s="7" t="e">
        <f>COUNTIFS(Sta!$A:$A,$A444,Sta!$M:$M,"&gt;1.5")/$B444</f>
        <v>#DIV/0!</v>
      </c>
      <c r="P444" s="7" t="e">
        <f>COUNTIFS(Sta!$B:$B,$A444,Sta!$O:$O,"&gt;1.5")/$C444</f>
        <v>#DIV/0!</v>
      </c>
      <c r="Q444" s="12" t="e">
        <f>(COUNTIFS(Sta!$A:$A,$A444,Sta!$N:$N,"&gt;0.5") +COUNTIFS(Sta!$B:$B,$A444,Sta!$P:$P,"&gt;0.5"))/$D444</f>
        <v>#DIV/0!</v>
      </c>
      <c r="R444" s="7" t="e">
        <f>COUNTIFS(Sta!$A:$A,$A444,Sta!$N:$N,"&gt;0.5")/$B444</f>
        <v>#DIV/0!</v>
      </c>
      <c r="S444" s="7" t="e">
        <f>COUNTIFS(Sta!$B:$B,$A444,Sta!$P:$P,"&gt;0.5")/$C444</f>
        <v>#DIV/0!</v>
      </c>
      <c r="T444" s="12" t="e">
        <f>(COUNTIFS(Sta!$A:$A,$A444,Sta!$N:$N,"&gt;1.5") +COUNTIFS(Sta!$B:$B,$A444,Sta!$P:$P,"&gt;1.5"))/$D444</f>
        <v>#DIV/0!</v>
      </c>
      <c r="U444" s="7" t="e">
        <f>COUNTIFS(Sta!$A:$A,$A444,Sta!$N:$N,"&gt;1.5")/$B444</f>
        <v>#DIV/0!</v>
      </c>
      <c r="V444" s="7" t="e">
        <f>COUNTIFS(Sta!$B:$B,$A444,Sta!$P:$P,"&gt;1.5")/$C444</f>
        <v>#DIV/0!</v>
      </c>
    </row>
    <row r="445" spans="1:22" x14ac:dyDescent="0.3">
      <c r="A445" t="s">
        <v>674</v>
      </c>
      <c r="B445" s="9">
        <f>COUNTIF(Sta!A:A,A445)</f>
        <v>9</v>
      </c>
      <c r="C445" s="4">
        <f>COUNTIF(Sta!B:B,A445)</f>
        <v>9</v>
      </c>
      <c r="D445" s="4">
        <f t="shared" ref="D445:D508" si="13">B445+C445</f>
        <v>18</v>
      </c>
      <c r="E445" s="12">
        <f>(COUNTIFS(Sta!$A:$A,$A445,Sta!$Q:$Q,"&gt;0.5") +COUNTIFS(Sta!$B:$B,$A445,Sta!$Q:$Q,"&gt;0.5"))/$D445</f>
        <v>0.72222222222222221</v>
      </c>
      <c r="F445" s="7">
        <f>COUNTIFS(Sta!$A:$A,$A445,Sta!$Q:$Q,"&gt;0.5")/$B445</f>
        <v>0.66666666666666663</v>
      </c>
      <c r="G445" s="7">
        <f>COUNTIFS(Sta!$B:$B,$A445,Sta!$Q:$Q,"&gt;0.5")/$C445</f>
        <v>0.77777777777777779</v>
      </c>
      <c r="H445" s="12">
        <f>(COUNTIFS(Sta!$A:$A,$A445,Sta!$Q:$Q,"&gt;1.5") +COUNTIFS(Sta!$B:$B,$A445,Sta!$Q:$Q,"&gt;1.5"))/$D445</f>
        <v>0.22222222222222221</v>
      </c>
      <c r="I445" s="7">
        <f>COUNTIFS(Sta!$A:$A,$A445,Sta!$Q:$Q,"&gt;1.5")/$B445</f>
        <v>0.1111111111111111</v>
      </c>
      <c r="J445" s="7">
        <f>COUNTIFS(Sta!$B:$B,$A445,Sta!$Q:$Q,"&gt;1.5")/$C445</f>
        <v>0.33333333333333331</v>
      </c>
      <c r="K445" s="12">
        <f>(COUNTIFS(Sta!$A:$A,$A445,Sta!$M:$M,"&gt;0.5") +COUNTIFS(Sta!$B:$B,$A445,Sta!$O:$O,"&gt;0.5"))/$D445</f>
        <v>0.44444444444444442</v>
      </c>
      <c r="L445" s="7">
        <f>COUNTIFS(Sta!$A:$A,$A445,Sta!$M:$M,"&gt;0.5")/$B445</f>
        <v>0.33333333333333331</v>
      </c>
      <c r="M445" s="7">
        <f>COUNTIFS(Sta!$B:$B,$A445,Sta!$O:$O,"&gt;0.5")/$C445</f>
        <v>0.55555555555555558</v>
      </c>
      <c r="N445" s="12">
        <f>(COUNTIFS(Sta!$A:$A,$A445,Sta!$M:$M,"&gt;1.5") +COUNTIFS(Sta!$B:$B,$A445,Sta!$O:$O,"&gt;1.5"))/$D445</f>
        <v>0</v>
      </c>
      <c r="O445" s="7">
        <f>COUNTIFS(Sta!$A:$A,$A445,Sta!$M:$M,"&gt;1.5")/$B445</f>
        <v>0</v>
      </c>
      <c r="P445" s="7">
        <f>COUNTIFS(Sta!$B:$B,$A445,Sta!$O:$O,"&gt;1.5")/$C445</f>
        <v>0</v>
      </c>
      <c r="Q445" s="12">
        <f>(COUNTIFS(Sta!$A:$A,$A445,Sta!$N:$N,"&gt;0.5") +COUNTIFS(Sta!$B:$B,$A445,Sta!$P:$P,"&gt;0.5"))/$D445</f>
        <v>0.5</v>
      </c>
      <c r="R445" s="7">
        <f>COUNTIFS(Sta!$A:$A,$A445,Sta!$N:$N,"&gt;0.5")/$B445</f>
        <v>0.44444444444444442</v>
      </c>
      <c r="S445" s="7">
        <f>COUNTIFS(Sta!$B:$B,$A445,Sta!$P:$P,"&gt;0.5")/$C445</f>
        <v>0.55555555555555558</v>
      </c>
      <c r="T445" s="12">
        <f>(COUNTIFS(Sta!$A:$A,$A445,Sta!$N:$N,"&gt;1.5") +COUNTIFS(Sta!$B:$B,$A445,Sta!$P:$P,"&gt;1.5"))/$D445</f>
        <v>0.16666666666666666</v>
      </c>
      <c r="U445" s="7">
        <f>COUNTIFS(Sta!$A:$A,$A445,Sta!$N:$N,"&gt;1.5")/$B445</f>
        <v>0.1111111111111111</v>
      </c>
      <c r="V445" s="7">
        <f>COUNTIFS(Sta!$B:$B,$A445,Sta!$P:$P,"&gt;1.5")/$C445</f>
        <v>0.22222222222222221</v>
      </c>
    </row>
    <row r="446" spans="1:22" x14ac:dyDescent="0.3">
      <c r="A446" t="s">
        <v>646</v>
      </c>
      <c r="B446" s="9">
        <f>COUNTIF(Sta!A:A,A446)</f>
        <v>1</v>
      </c>
      <c r="C446" s="4">
        <f>COUNTIF(Sta!B:B,A446)</f>
        <v>1</v>
      </c>
      <c r="D446" s="4">
        <f t="shared" si="13"/>
        <v>2</v>
      </c>
      <c r="E446" s="12">
        <f>(COUNTIFS(Sta!$A:$A,$A446,Sta!$Q:$Q,"&gt;0.5") +COUNTIFS(Sta!$B:$B,$A446,Sta!$Q:$Q,"&gt;0.5"))/$D446</f>
        <v>1</v>
      </c>
      <c r="F446" s="7">
        <f>COUNTIFS(Sta!$A:$A,$A446,Sta!$Q:$Q,"&gt;0.5")/$B446</f>
        <v>1</v>
      </c>
      <c r="G446" s="7">
        <f>COUNTIFS(Sta!$B:$B,$A446,Sta!$Q:$Q,"&gt;0.5")/$C446</f>
        <v>1</v>
      </c>
      <c r="H446" s="12">
        <f>(COUNTIFS(Sta!$A:$A,$A446,Sta!$Q:$Q,"&gt;1.5") +COUNTIFS(Sta!$B:$B,$A446,Sta!$Q:$Q,"&gt;1.5"))/$D446</f>
        <v>0.5</v>
      </c>
      <c r="I446" s="7">
        <f>COUNTIFS(Sta!$A:$A,$A446,Sta!$Q:$Q,"&gt;1.5")/$B446</f>
        <v>0</v>
      </c>
      <c r="J446" s="7">
        <f>COUNTIFS(Sta!$B:$B,$A446,Sta!$Q:$Q,"&gt;1.5")/$C446</f>
        <v>1</v>
      </c>
      <c r="K446" s="12">
        <f>(COUNTIFS(Sta!$A:$A,$A446,Sta!$M:$M,"&gt;0.5") +COUNTIFS(Sta!$B:$B,$A446,Sta!$O:$O,"&gt;0.5"))/$D446</f>
        <v>1</v>
      </c>
      <c r="L446" s="7">
        <f>COUNTIFS(Sta!$A:$A,$A446,Sta!$M:$M,"&gt;0.5")/$B446</f>
        <v>1</v>
      </c>
      <c r="M446" s="7">
        <f>COUNTIFS(Sta!$B:$B,$A446,Sta!$O:$O,"&gt;0.5")/$C446</f>
        <v>1</v>
      </c>
      <c r="N446" s="12">
        <f>(COUNTIFS(Sta!$A:$A,$A446,Sta!$M:$M,"&gt;1.5") +COUNTIFS(Sta!$B:$B,$A446,Sta!$O:$O,"&gt;1.5"))/$D446</f>
        <v>0</v>
      </c>
      <c r="O446" s="7">
        <f>COUNTIFS(Sta!$A:$A,$A446,Sta!$M:$M,"&gt;1.5")/$B446</f>
        <v>0</v>
      </c>
      <c r="P446" s="7">
        <f>COUNTIFS(Sta!$B:$B,$A446,Sta!$O:$O,"&gt;1.5")/$C446</f>
        <v>0</v>
      </c>
      <c r="Q446" s="12">
        <f>(COUNTIFS(Sta!$A:$A,$A446,Sta!$N:$N,"&gt;0.5") +COUNTIFS(Sta!$B:$B,$A446,Sta!$P:$P,"&gt;0.5"))/$D446</f>
        <v>0.5</v>
      </c>
      <c r="R446" s="7">
        <f>COUNTIFS(Sta!$A:$A,$A446,Sta!$N:$N,"&gt;0.5")/$B446</f>
        <v>0</v>
      </c>
      <c r="S446" s="7">
        <f>COUNTIFS(Sta!$B:$B,$A446,Sta!$P:$P,"&gt;0.5")/$C446</f>
        <v>1</v>
      </c>
      <c r="T446" s="12">
        <f>(COUNTIFS(Sta!$A:$A,$A446,Sta!$N:$N,"&gt;1.5") +COUNTIFS(Sta!$B:$B,$A446,Sta!$P:$P,"&gt;1.5"))/$D446</f>
        <v>0</v>
      </c>
      <c r="U446" s="7">
        <f>COUNTIFS(Sta!$A:$A,$A446,Sta!$N:$N,"&gt;1.5")/$B446</f>
        <v>0</v>
      </c>
      <c r="V446" s="7">
        <f>COUNTIFS(Sta!$B:$B,$A446,Sta!$P:$P,"&gt;1.5")/$C446</f>
        <v>0</v>
      </c>
    </row>
    <row r="447" spans="1:22" x14ac:dyDescent="0.3">
      <c r="A447" t="s">
        <v>541</v>
      </c>
      <c r="B447" s="9">
        <f>COUNTIF(Sta!A:A,A447)</f>
        <v>9</v>
      </c>
      <c r="C447" s="4">
        <f>COUNTIF(Sta!B:B,A447)</f>
        <v>8</v>
      </c>
      <c r="D447" s="4">
        <f t="shared" si="13"/>
        <v>17</v>
      </c>
      <c r="E447" s="12">
        <f>(COUNTIFS(Sta!$A:$A,$A447,Sta!$Q:$Q,"&gt;0.5") +COUNTIFS(Sta!$B:$B,$A447,Sta!$Q:$Q,"&gt;0.5"))/$D447</f>
        <v>0.70588235294117652</v>
      </c>
      <c r="F447" s="7">
        <f>COUNTIFS(Sta!$A:$A,$A447,Sta!$Q:$Q,"&gt;0.5")/$B447</f>
        <v>0.66666666666666663</v>
      </c>
      <c r="G447" s="7">
        <f>COUNTIFS(Sta!$B:$B,$A447,Sta!$Q:$Q,"&gt;0.5")/$C447</f>
        <v>0.75</v>
      </c>
      <c r="H447" s="12">
        <f>(COUNTIFS(Sta!$A:$A,$A447,Sta!$Q:$Q,"&gt;1.5") +COUNTIFS(Sta!$B:$B,$A447,Sta!$Q:$Q,"&gt;1.5"))/$D447</f>
        <v>0.35294117647058826</v>
      </c>
      <c r="I447" s="7">
        <f>COUNTIFS(Sta!$A:$A,$A447,Sta!$Q:$Q,"&gt;1.5")/$B447</f>
        <v>0.44444444444444442</v>
      </c>
      <c r="J447" s="7">
        <f>COUNTIFS(Sta!$B:$B,$A447,Sta!$Q:$Q,"&gt;1.5")/$C447</f>
        <v>0.25</v>
      </c>
      <c r="K447" s="12">
        <f>(COUNTIFS(Sta!$A:$A,$A447,Sta!$M:$M,"&gt;0.5") +COUNTIFS(Sta!$B:$B,$A447,Sta!$O:$O,"&gt;0.5"))/$D447</f>
        <v>0.41176470588235292</v>
      </c>
      <c r="L447" s="7">
        <f>COUNTIFS(Sta!$A:$A,$A447,Sta!$M:$M,"&gt;0.5")/$B447</f>
        <v>0.44444444444444442</v>
      </c>
      <c r="M447" s="7">
        <f>COUNTIFS(Sta!$B:$B,$A447,Sta!$O:$O,"&gt;0.5")/$C447</f>
        <v>0.375</v>
      </c>
      <c r="N447" s="12">
        <f>(COUNTIFS(Sta!$A:$A,$A447,Sta!$M:$M,"&gt;1.5") +COUNTIFS(Sta!$B:$B,$A447,Sta!$O:$O,"&gt;1.5"))/$D447</f>
        <v>0.23529411764705882</v>
      </c>
      <c r="O447" s="7">
        <f>COUNTIFS(Sta!$A:$A,$A447,Sta!$M:$M,"&gt;1.5")/$B447</f>
        <v>0.33333333333333331</v>
      </c>
      <c r="P447" s="7">
        <f>COUNTIFS(Sta!$B:$B,$A447,Sta!$O:$O,"&gt;1.5")/$C447</f>
        <v>0.125</v>
      </c>
      <c r="Q447" s="12">
        <f>(COUNTIFS(Sta!$A:$A,$A447,Sta!$N:$N,"&gt;0.5") +COUNTIFS(Sta!$B:$B,$A447,Sta!$P:$P,"&gt;0.5"))/$D447</f>
        <v>0.47058823529411764</v>
      </c>
      <c r="R447" s="7">
        <f>COUNTIFS(Sta!$A:$A,$A447,Sta!$N:$N,"&gt;0.5")/$B447</f>
        <v>0.44444444444444442</v>
      </c>
      <c r="S447" s="7">
        <f>COUNTIFS(Sta!$B:$B,$A447,Sta!$P:$P,"&gt;0.5")/$C447</f>
        <v>0.5</v>
      </c>
      <c r="T447" s="12">
        <f>(COUNTIFS(Sta!$A:$A,$A447,Sta!$N:$N,"&gt;1.5") +COUNTIFS(Sta!$B:$B,$A447,Sta!$P:$P,"&gt;1.5"))/$D447</f>
        <v>5.8823529411764705E-2</v>
      </c>
      <c r="U447" s="7">
        <f>COUNTIFS(Sta!$A:$A,$A447,Sta!$N:$N,"&gt;1.5")/$B447</f>
        <v>0</v>
      </c>
      <c r="V447" s="7">
        <f>COUNTIFS(Sta!$B:$B,$A447,Sta!$P:$P,"&gt;1.5")/$C447</f>
        <v>0.125</v>
      </c>
    </row>
    <row r="448" spans="1:22" x14ac:dyDescent="0.3">
      <c r="A448" t="s">
        <v>434</v>
      </c>
      <c r="B448" s="9">
        <f>COUNTIF(Sta!A:A,A448)</f>
        <v>1</v>
      </c>
      <c r="C448" s="4">
        <f>COUNTIF(Sta!B:B,A448)</f>
        <v>1</v>
      </c>
      <c r="D448" s="4">
        <f t="shared" si="13"/>
        <v>2</v>
      </c>
      <c r="E448" s="12">
        <f>(COUNTIFS(Sta!$A:$A,$A448,Sta!$Q:$Q,"&gt;0.5") +COUNTIFS(Sta!$B:$B,$A448,Sta!$Q:$Q,"&gt;0.5"))/$D448</f>
        <v>0.5</v>
      </c>
      <c r="F448" s="7">
        <f>COUNTIFS(Sta!$A:$A,$A448,Sta!$Q:$Q,"&gt;0.5")/$B448</f>
        <v>1</v>
      </c>
      <c r="G448" s="7">
        <f>COUNTIFS(Sta!$B:$B,$A448,Sta!$Q:$Q,"&gt;0.5")/$C448</f>
        <v>0</v>
      </c>
      <c r="H448" s="12">
        <f>(COUNTIFS(Sta!$A:$A,$A448,Sta!$Q:$Q,"&gt;1.5") +COUNTIFS(Sta!$B:$B,$A448,Sta!$Q:$Q,"&gt;1.5"))/$D448</f>
        <v>0</v>
      </c>
      <c r="I448" s="7">
        <f>COUNTIFS(Sta!$A:$A,$A448,Sta!$Q:$Q,"&gt;1.5")/$B448</f>
        <v>0</v>
      </c>
      <c r="J448" s="7">
        <f>COUNTIFS(Sta!$B:$B,$A448,Sta!$Q:$Q,"&gt;1.5")/$C448</f>
        <v>0</v>
      </c>
      <c r="K448" s="12">
        <f>(COUNTIFS(Sta!$A:$A,$A448,Sta!$M:$M,"&gt;0.5") +COUNTIFS(Sta!$B:$B,$A448,Sta!$O:$O,"&gt;0.5"))/$D448</f>
        <v>0.5</v>
      </c>
      <c r="L448" s="7">
        <f>COUNTIFS(Sta!$A:$A,$A448,Sta!$M:$M,"&gt;0.5")/$B448</f>
        <v>1</v>
      </c>
      <c r="M448" s="7">
        <f>COUNTIFS(Sta!$B:$B,$A448,Sta!$O:$O,"&gt;0.5")/$C448</f>
        <v>0</v>
      </c>
      <c r="N448" s="12">
        <f>(COUNTIFS(Sta!$A:$A,$A448,Sta!$M:$M,"&gt;1.5") +COUNTIFS(Sta!$B:$B,$A448,Sta!$O:$O,"&gt;1.5"))/$D448</f>
        <v>0</v>
      </c>
      <c r="O448" s="7">
        <f>COUNTIFS(Sta!$A:$A,$A448,Sta!$M:$M,"&gt;1.5")/$B448</f>
        <v>0</v>
      </c>
      <c r="P448" s="7">
        <f>COUNTIFS(Sta!$B:$B,$A448,Sta!$O:$O,"&gt;1.5")/$C448</f>
        <v>0</v>
      </c>
      <c r="Q448" s="12">
        <f>(COUNTIFS(Sta!$A:$A,$A448,Sta!$N:$N,"&gt;0.5") +COUNTIFS(Sta!$B:$B,$A448,Sta!$P:$P,"&gt;0.5"))/$D448</f>
        <v>0</v>
      </c>
      <c r="R448" s="7">
        <f>COUNTIFS(Sta!$A:$A,$A448,Sta!$N:$N,"&gt;0.5")/$B448</f>
        <v>0</v>
      </c>
      <c r="S448" s="7">
        <f>COUNTIFS(Sta!$B:$B,$A448,Sta!$P:$P,"&gt;0.5")/$C448</f>
        <v>0</v>
      </c>
      <c r="T448" s="12">
        <f>(COUNTIFS(Sta!$A:$A,$A448,Sta!$N:$N,"&gt;1.5") +COUNTIFS(Sta!$B:$B,$A448,Sta!$P:$P,"&gt;1.5"))/$D448</f>
        <v>0</v>
      </c>
      <c r="U448" s="7">
        <f>COUNTIFS(Sta!$A:$A,$A448,Sta!$N:$N,"&gt;1.5")/$B448</f>
        <v>0</v>
      </c>
      <c r="V448" s="7">
        <f>COUNTIFS(Sta!$B:$B,$A448,Sta!$P:$P,"&gt;1.5")/$C448</f>
        <v>0</v>
      </c>
    </row>
    <row r="449" spans="1:22" x14ac:dyDescent="0.3">
      <c r="A449" t="s">
        <v>548</v>
      </c>
      <c r="B449" s="9">
        <f>COUNTIF(Sta!A:A,A449)</f>
        <v>2</v>
      </c>
      <c r="C449" s="4">
        <f>COUNTIF(Sta!B:B,A449)</f>
        <v>2</v>
      </c>
      <c r="D449" s="4">
        <f t="shared" si="13"/>
        <v>4</v>
      </c>
      <c r="E449" s="12">
        <f>(COUNTIFS(Sta!$A:$A,$A449,Sta!$Q:$Q,"&gt;0.5") +COUNTIFS(Sta!$B:$B,$A449,Sta!$Q:$Q,"&gt;0.5"))/$D449</f>
        <v>1</v>
      </c>
      <c r="F449" s="7">
        <f>COUNTIFS(Sta!$A:$A,$A449,Sta!$Q:$Q,"&gt;0.5")/$B449</f>
        <v>1</v>
      </c>
      <c r="G449" s="7">
        <f>COUNTIFS(Sta!$B:$B,$A449,Sta!$Q:$Q,"&gt;0.5")/$C449</f>
        <v>1</v>
      </c>
      <c r="H449" s="12">
        <f>(COUNTIFS(Sta!$A:$A,$A449,Sta!$Q:$Q,"&gt;1.5") +COUNTIFS(Sta!$B:$B,$A449,Sta!$Q:$Q,"&gt;1.5"))/$D449</f>
        <v>0.75</v>
      </c>
      <c r="I449" s="7">
        <f>COUNTIFS(Sta!$A:$A,$A449,Sta!$Q:$Q,"&gt;1.5")/$B449</f>
        <v>0.5</v>
      </c>
      <c r="J449" s="7">
        <f>COUNTIFS(Sta!$B:$B,$A449,Sta!$Q:$Q,"&gt;1.5")/$C449</f>
        <v>1</v>
      </c>
      <c r="K449" s="12">
        <f>(COUNTIFS(Sta!$A:$A,$A449,Sta!$M:$M,"&gt;0.5") +COUNTIFS(Sta!$B:$B,$A449,Sta!$O:$O,"&gt;0.5"))/$D449</f>
        <v>0.75</v>
      </c>
      <c r="L449" s="7">
        <f>COUNTIFS(Sta!$A:$A,$A449,Sta!$M:$M,"&gt;0.5")/$B449</f>
        <v>0.5</v>
      </c>
      <c r="M449" s="7">
        <f>COUNTIFS(Sta!$B:$B,$A449,Sta!$O:$O,"&gt;0.5")/$C449</f>
        <v>1</v>
      </c>
      <c r="N449" s="12">
        <f>(COUNTIFS(Sta!$A:$A,$A449,Sta!$M:$M,"&gt;1.5") +COUNTIFS(Sta!$B:$B,$A449,Sta!$O:$O,"&gt;1.5"))/$D449</f>
        <v>0.5</v>
      </c>
      <c r="O449" s="7">
        <f>COUNTIFS(Sta!$A:$A,$A449,Sta!$M:$M,"&gt;1.5")/$B449</f>
        <v>0</v>
      </c>
      <c r="P449" s="7">
        <f>COUNTIFS(Sta!$B:$B,$A449,Sta!$O:$O,"&gt;1.5")/$C449</f>
        <v>1</v>
      </c>
      <c r="Q449" s="12">
        <f>(COUNTIFS(Sta!$A:$A,$A449,Sta!$N:$N,"&gt;0.5") +COUNTIFS(Sta!$B:$B,$A449,Sta!$P:$P,"&gt;0.5"))/$D449</f>
        <v>1</v>
      </c>
      <c r="R449" s="7">
        <f>COUNTIFS(Sta!$A:$A,$A449,Sta!$N:$N,"&gt;0.5")/$B449</f>
        <v>1</v>
      </c>
      <c r="S449" s="7">
        <f>COUNTIFS(Sta!$B:$B,$A449,Sta!$P:$P,"&gt;0.5")/$C449</f>
        <v>1</v>
      </c>
      <c r="T449" s="12">
        <f>(COUNTIFS(Sta!$A:$A,$A449,Sta!$N:$N,"&gt;1.5") +COUNTIFS(Sta!$B:$B,$A449,Sta!$P:$P,"&gt;1.5"))/$D449</f>
        <v>0.25</v>
      </c>
      <c r="U449" s="7">
        <f>COUNTIFS(Sta!$A:$A,$A449,Sta!$N:$N,"&gt;1.5")/$B449</f>
        <v>0</v>
      </c>
      <c r="V449" s="7">
        <f>COUNTIFS(Sta!$B:$B,$A449,Sta!$P:$P,"&gt;1.5")/$C449</f>
        <v>0.5</v>
      </c>
    </row>
    <row r="450" spans="1:22" x14ac:dyDescent="0.3">
      <c r="A450" t="s">
        <v>191</v>
      </c>
      <c r="B450" s="9">
        <f>COUNTIF(Sta!A:A,A450)</f>
        <v>1</v>
      </c>
      <c r="C450" s="4">
        <f>COUNTIF(Sta!B:B,A450)</f>
        <v>1</v>
      </c>
      <c r="D450" s="4">
        <f t="shared" si="13"/>
        <v>2</v>
      </c>
      <c r="E450" s="12">
        <f>(COUNTIFS(Sta!$A:$A,$A450,Sta!$Q:$Q,"&gt;0.5") +COUNTIFS(Sta!$B:$B,$A450,Sta!$Q:$Q,"&gt;0.5"))/$D450</f>
        <v>1</v>
      </c>
      <c r="F450" s="7">
        <f>COUNTIFS(Sta!$A:$A,$A450,Sta!$Q:$Q,"&gt;0.5")/$B450</f>
        <v>1</v>
      </c>
      <c r="G450" s="7">
        <f>COUNTIFS(Sta!$B:$B,$A450,Sta!$Q:$Q,"&gt;0.5")/$C450</f>
        <v>1</v>
      </c>
      <c r="H450" s="12">
        <f>(COUNTIFS(Sta!$A:$A,$A450,Sta!$Q:$Q,"&gt;1.5") +COUNTIFS(Sta!$B:$B,$A450,Sta!$Q:$Q,"&gt;1.5"))/$D450</f>
        <v>0.5</v>
      </c>
      <c r="I450" s="7">
        <f>COUNTIFS(Sta!$A:$A,$A450,Sta!$Q:$Q,"&gt;1.5")/$B450</f>
        <v>0</v>
      </c>
      <c r="J450" s="7">
        <f>COUNTIFS(Sta!$B:$B,$A450,Sta!$Q:$Q,"&gt;1.5")/$C450</f>
        <v>1</v>
      </c>
      <c r="K450" s="12">
        <f>(COUNTIFS(Sta!$A:$A,$A450,Sta!$M:$M,"&gt;0.5") +COUNTIFS(Sta!$B:$B,$A450,Sta!$O:$O,"&gt;0.5"))/$D450</f>
        <v>0.5</v>
      </c>
      <c r="L450" s="7">
        <f>COUNTIFS(Sta!$A:$A,$A450,Sta!$M:$M,"&gt;0.5")/$B450</f>
        <v>0</v>
      </c>
      <c r="M450" s="7">
        <f>COUNTIFS(Sta!$B:$B,$A450,Sta!$O:$O,"&gt;0.5")/$C450</f>
        <v>1</v>
      </c>
      <c r="N450" s="12">
        <f>(COUNTIFS(Sta!$A:$A,$A450,Sta!$M:$M,"&gt;1.5") +COUNTIFS(Sta!$B:$B,$A450,Sta!$O:$O,"&gt;1.5"))/$D450</f>
        <v>0</v>
      </c>
      <c r="O450" s="7">
        <f>COUNTIFS(Sta!$A:$A,$A450,Sta!$M:$M,"&gt;1.5")/$B450</f>
        <v>0</v>
      </c>
      <c r="P450" s="7">
        <f>COUNTIFS(Sta!$B:$B,$A450,Sta!$O:$O,"&gt;1.5")/$C450</f>
        <v>0</v>
      </c>
      <c r="Q450" s="12">
        <f>(COUNTIFS(Sta!$A:$A,$A450,Sta!$N:$N,"&gt;0.5") +COUNTIFS(Sta!$B:$B,$A450,Sta!$P:$P,"&gt;0.5"))/$D450</f>
        <v>1</v>
      </c>
      <c r="R450" s="7">
        <f>COUNTIFS(Sta!$A:$A,$A450,Sta!$N:$N,"&gt;0.5")/$B450</f>
        <v>1</v>
      </c>
      <c r="S450" s="7">
        <f>COUNTIFS(Sta!$B:$B,$A450,Sta!$P:$P,"&gt;0.5")/$C450</f>
        <v>1</v>
      </c>
      <c r="T450" s="12">
        <f>(COUNTIFS(Sta!$A:$A,$A450,Sta!$N:$N,"&gt;1.5") +COUNTIFS(Sta!$B:$B,$A450,Sta!$P:$P,"&gt;1.5"))/$D450</f>
        <v>0</v>
      </c>
      <c r="U450" s="7">
        <f>COUNTIFS(Sta!$A:$A,$A450,Sta!$N:$N,"&gt;1.5")/$B450</f>
        <v>0</v>
      </c>
      <c r="V450" s="7">
        <f>COUNTIFS(Sta!$B:$B,$A450,Sta!$P:$P,"&gt;1.5")/$C450</f>
        <v>0</v>
      </c>
    </row>
    <row r="451" spans="1:22" x14ac:dyDescent="0.3">
      <c r="A451" t="s">
        <v>587</v>
      </c>
      <c r="B451" s="9">
        <f>COUNTIF(Sta!A:A,A451)</f>
        <v>1</v>
      </c>
      <c r="C451" s="4">
        <f>COUNTIF(Sta!B:B,A451)</f>
        <v>1</v>
      </c>
      <c r="D451" s="4">
        <f t="shared" si="13"/>
        <v>2</v>
      </c>
      <c r="E451" s="12">
        <f>(COUNTIFS(Sta!$A:$A,$A451,Sta!$Q:$Q,"&gt;0.5") +COUNTIFS(Sta!$B:$B,$A451,Sta!$Q:$Q,"&gt;0.5"))/$D451</f>
        <v>0</v>
      </c>
      <c r="F451" s="7">
        <f>COUNTIFS(Sta!$A:$A,$A451,Sta!$Q:$Q,"&gt;0.5")/$B451</f>
        <v>0</v>
      </c>
      <c r="G451" s="7">
        <f>COUNTIFS(Sta!$B:$B,$A451,Sta!$Q:$Q,"&gt;0.5")/$C451</f>
        <v>0</v>
      </c>
      <c r="H451" s="12">
        <f>(COUNTIFS(Sta!$A:$A,$A451,Sta!$Q:$Q,"&gt;1.5") +COUNTIFS(Sta!$B:$B,$A451,Sta!$Q:$Q,"&gt;1.5"))/$D451</f>
        <v>0</v>
      </c>
      <c r="I451" s="7">
        <f>COUNTIFS(Sta!$A:$A,$A451,Sta!$Q:$Q,"&gt;1.5")/$B451</f>
        <v>0</v>
      </c>
      <c r="J451" s="7">
        <f>COUNTIFS(Sta!$B:$B,$A451,Sta!$Q:$Q,"&gt;1.5")/$C451</f>
        <v>0</v>
      </c>
      <c r="K451" s="12">
        <f>(COUNTIFS(Sta!$A:$A,$A451,Sta!$M:$M,"&gt;0.5") +COUNTIFS(Sta!$B:$B,$A451,Sta!$O:$O,"&gt;0.5"))/$D451</f>
        <v>0</v>
      </c>
      <c r="L451" s="7">
        <f>COUNTIFS(Sta!$A:$A,$A451,Sta!$M:$M,"&gt;0.5")/$B451</f>
        <v>0</v>
      </c>
      <c r="M451" s="7">
        <f>COUNTIFS(Sta!$B:$B,$A451,Sta!$O:$O,"&gt;0.5")/$C451</f>
        <v>0</v>
      </c>
      <c r="N451" s="12">
        <f>(COUNTIFS(Sta!$A:$A,$A451,Sta!$M:$M,"&gt;1.5") +COUNTIFS(Sta!$B:$B,$A451,Sta!$O:$O,"&gt;1.5"))/$D451</f>
        <v>0</v>
      </c>
      <c r="O451" s="7">
        <f>COUNTIFS(Sta!$A:$A,$A451,Sta!$M:$M,"&gt;1.5")/$B451</f>
        <v>0</v>
      </c>
      <c r="P451" s="7">
        <f>COUNTIFS(Sta!$B:$B,$A451,Sta!$O:$O,"&gt;1.5")/$C451</f>
        <v>0</v>
      </c>
      <c r="Q451" s="12">
        <f>(COUNTIFS(Sta!$A:$A,$A451,Sta!$N:$N,"&gt;0.5") +COUNTIFS(Sta!$B:$B,$A451,Sta!$P:$P,"&gt;0.5"))/$D451</f>
        <v>0</v>
      </c>
      <c r="R451" s="7">
        <f>COUNTIFS(Sta!$A:$A,$A451,Sta!$N:$N,"&gt;0.5")/$B451</f>
        <v>0</v>
      </c>
      <c r="S451" s="7">
        <f>COUNTIFS(Sta!$B:$B,$A451,Sta!$P:$P,"&gt;0.5")/$C451</f>
        <v>0</v>
      </c>
      <c r="T451" s="12">
        <f>(COUNTIFS(Sta!$A:$A,$A451,Sta!$N:$N,"&gt;1.5") +COUNTIFS(Sta!$B:$B,$A451,Sta!$P:$P,"&gt;1.5"))/$D451</f>
        <v>0</v>
      </c>
      <c r="U451" s="7">
        <f>COUNTIFS(Sta!$A:$A,$A451,Sta!$N:$N,"&gt;1.5")/$B451</f>
        <v>0</v>
      </c>
      <c r="V451" s="7">
        <f>COUNTIFS(Sta!$B:$B,$A451,Sta!$P:$P,"&gt;1.5")/$C451</f>
        <v>0</v>
      </c>
    </row>
    <row r="452" spans="1:22" x14ac:dyDescent="0.3">
      <c r="A452" t="s">
        <v>551</v>
      </c>
      <c r="B452" s="9">
        <f>COUNTIF(Sta!A:A,A452)</f>
        <v>2</v>
      </c>
      <c r="C452" s="4">
        <f>COUNTIF(Sta!B:B,A452)</f>
        <v>3</v>
      </c>
      <c r="D452" s="4">
        <f t="shared" si="13"/>
        <v>5</v>
      </c>
      <c r="E452" s="12">
        <f>(COUNTIFS(Sta!$A:$A,$A452,Sta!$Q:$Q,"&gt;0.5") +COUNTIFS(Sta!$B:$B,$A452,Sta!$Q:$Q,"&gt;0.5"))/$D452</f>
        <v>0.6</v>
      </c>
      <c r="F452" s="7">
        <f>COUNTIFS(Sta!$A:$A,$A452,Sta!$Q:$Q,"&gt;0.5")/$B452</f>
        <v>0.5</v>
      </c>
      <c r="G452" s="7">
        <f>COUNTIFS(Sta!$B:$B,$A452,Sta!$Q:$Q,"&gt;0.5")/$C452</f>
        <v>0.66666666666666663</v>
      </c>
      <c r="H452" s="12">
        <f>(COUNTIFS(Sta!$A:$A,$A452,Sta!$Q:$Q,"&gt;1.5") +COUNTIFS(Sta!$B:$B,$A452,Sta!$Q:$Q,"&gt;1.5"))/$D452</f>
        <v>0.2</v>
      </c>
      <c r="I452" s="7">
        <f>COUNTIFS(Sta!$A:$A,$A452,Sta!$Q:$Q,"&gt;1.5")/$B452</f>
        <v>0</v>
      </c>
      <c r="J452" s="7">
        <f>COUNTIFS(Sta!$B:$B,$A452,Sta!$Q:$Q,"&gt;1.5")/$C452</f>
        <v>0.33333333333333331</v>
      </c>
      <c r="K452" s="12">
        <f>(COUNTIFS(Sta!$A:$A,$A452,Sta!$M:$M,"&gt;0.5") +COUNTIFS(Sta!$B:$B,$A452,Sta!$O:$O,"&gt;0.5"))/$D452</f>
        <v>0.6</v>
      </c>
      <c r="L452" s="7">
        <f>COUNTIFS(Sta!$A:$A,$A452,Sta!$M:$M,"&gt;0.5")/$B452</f>
        <v>0.5</v>
      </c>
      <c r="M452" s="7">
        <f>COUNTIFS(Sta!$B:$B,$A452,Sta!$O:$O,"&gt;0.5")/$C452</f>
        <v>0.66666666666666663</v>
      </c>
      <c r="N452" s="12">
        <f>(COUNTIFS(Sta!$A:$A,$A452,Sta!$M:$M,"&gt;1.5") +COUNTIFS(Sta!$B:$B,$A452,Sta!$O:$O,"&gt;1.5"))/$D452</f>
        <v>0</v>
      </c>
      <c r="O452" s="7">
        <f>COUNTIFS(Sta!$A:$A,$A452,Sta!$M:$M,"&gt;1.5")/$B452</f>
        <v>0</v>
      </c>
      <c r="P452" s="7">
        <f>COUNTIFS(Sta!$B:$B,$A452,Sta!$O:$O,"&gt;1.5")/$C452</f>
        <v>0</v>
      </c>
      <c r="Q452" s="12">
        <f>(COUNTIFS(Sta!$A:$A,$A452,Sta!$N:$N,"&gt;0.5") +COUNTIFS(Sta!$B:$B,$A452,Sta!$P:$P,"&gt;0.5"))/$D452</f>
        <v>0.2</v>
      </c>
      <c r="R452" s="7">
        <f>COUNTIFS(Sta!$A:$A,$A452,Sta!$N:$N,"&gt;0.5")/$B452</f>
        <v>0</v>
      </c>
      <c r="S452" s="7">
        <f>COUNTIFS(Sta!$B:$B,$A452,Sta!$P:$P,"&gt;0.5")/$C452</f>
        <v>0.33333333333333331</v>
      </c>
      <c r="T452" s="12">
        <f>(COUNTIFS(Sta!$A:$A,$A452,Sta!$N:$N,"&gt;1.5") +COUNTIFS(Sta!$B:$B,$A452,Sta!$P:$P,"&gt;1.5"))/$D452</f>
        <v>0</v>
      </c>
      <c r="U452" s="7">
        <f>COUNTIFS(Sta!$A:$A,$A452,Sta!$N:$N,"&gt;1.5")/$B452</f>
        <v>0</v>
      </c>
      <c r="V452" s="7">
        <f>COUNTIFS(Sta!$B:$B,$A452,Sta!$P:$P,"&gt;1.5")/$C452</f>
        <v>0</v>
      </c>
    </row>
    <row r="453" spans="1:22" x14ac:dyDescent="0.3">
      <c r="A453" t="s">
        <v>458</v>
      </c>
      <c r="B453" s="9">
        <f>COUNTIF(Sta!A:A,A453)</f>
        <v>10</v>
      </c>
      <c r="C453" s="4">
        <f>COUNTIF(Sta!B:B,A453)</f>
        <v>11</v>
      </c>
      <c r="D453" s="4">
        <f t="shared" si="13"/>
        <v>21</v>
      </c>
      <c r="E453" s="12">
        <f>(COUNTIFS(Sta!$A:$A,$A453,Sta!$Q:$Q,"&gt;0.5") +COUNTIFS(Sta!$B:$B,$A453,Sta!$Q:$Q,"&gt;0.5"))/$D453</f>
        <v>0.76190476190476186</v>
      </c>
      <c r="F453" s="7">
        <f>COUNTIFS(Sta!$A:$A,$A453,Sta!$Q:$Q,"&gt;0.5")/$B453</f>
        <v>0.9</v>
      </c>
      <c r="G453" s="7">
        <f>COUNTIFS(Sta!$B:$B,$A453,Sta!$Q:$Q,"&gt;0.5")/$C453</f>
        <v>0.63636363636363635</v>
      </c>
      <c r="H453" s="12">
        <f>(COUNTIFS(Sta!$A:$A,$A453,Sta!$Q:$Q,"&gt;1.5") +COUNTIFS(Sta!$B:$B,$A453,Sta!$Q:$Q,"&gt;1.5"))/$D453</f>
        <v>0.42857142857142855</v>
      </c>
      <c r="I453" s="7">
        <f>COUNTIFS(Sta!$A:$A,$A453,Sta!$Q:$Q,"&gt;1.5")/$B453</f>
        <v>0.5</v>
      </c>
      <c r="J453" s="7">
        <f>COUNTIFS(Sta!$B:$B,$A453,Sta!$Q:$Q,"&gt;1.5")/$C453</f>
        <v>0.36363636363636365</v>
      </c>
      <c r="K453" s="12">
        <f>(COUNTIFS(Sta!$A:$A,$A453,Sta!$M:$M,"&gt;0.5") +COUNTIFS(Sta!$B:$B,$A453,Sta!$O:$O,"&gt;0.5"))/$D453</f>
        <v>0.33333333333333331</v>
      </c>
      <c r="L453" s="7">
        <f>COUNTIFS(Sta!$A:$A,$A453,Sta!$M:$M,"&gt;0.5")/$B453</f>
        <v>0.5</v>
      </c>
      <c r="M453" s="7">
        <f>COUNTIFS(Sta!$B:$B,$A453,Sta!$O:$O,"&gt;0.5")/$C453</f>
        <v>0.18181818181818182</v>
      </c>
      <c r="N453" s="12">
        <f>(COUNTIFS(Sta!$A:$A,$A453,Sta!$M:$M,"&gt;1.5") +COUNTIFS(Sta!$B:$B,$A453,Sta!$O:$O,"&gt;1.5"))/$D453</f>
        <v>9.5238095238095233E-2</v>
      </c>
      <c r="O453" s="7">
        <f>COUNTIFS(Sta!$A:$A,$A453,Sta!$M:$M,"&gt;1.5")/$B453</f>
        <v>0.2</v>
      </c>
      <c r="P453" s="7">
        <f>COUNTIFS(Sta!$B:$B,$A453,Sta!$O:$O,"&gt;1.5")/$C453</f>
        <v>0</v>
      </c>
      <c r="Q453" s="12">
        <f>(COUNTIFS(Sta!$A:$A,$A453,Sta!$N:$N,"&gt;0.5") +COUNTIFS(Sta!$B:$B,$A453,Sta!$P:$P,"&gt;0.5"))/$D453</f>
        <v>0.5714285714285714</v>
      </c>
      <c r="R453" s="7">
        <f>COUNTIFS(Sta!$A:$A,$A453,Sta!$N:$N,"&gt;0.5")/$B453</f>
        <v>0.6</v>
      </c>
      <c r="S453" s="7">
        <f>COUNTIFS(Sta!$B:$B,$A453,Sta!$P:$P,"&gt;0.5")/$C453</f>
        <v>0.54545454545454541</v>
      </c>
      <c r="T453" s="12">
        <f>(COUNTIFS(Sta!$A:$A,$A453,Sta!$N:$N,"&gt;1.5") +COUNTIFS(Sta!$B:$B,$A453,Sta!$P:$P,"&gt;1.5"))/$D453</f>
        <v>0.33333333333333331</v>
      </c>
      <c r="U453" s="7">
        <f>COUNTIFS(Sta!$A:$A,$A453,Sta!$N:$N,"&gt;1.5")/$B453</f>
        <v>0.4</v>
      </c>
      <c r="V453" s="7">
        <f>COUNTIFS(Sta!$B:$B,$A453,Sta!$P:$P,"&gt;1.5")/$C453</f>
        <v>0.27272727272727271</v>
      </c>
    </row>
    <row r="454" spans="1:22" x14ac:dyDescent="0.3">
      <c r="A454" t="s">
        <v>292</v>
      </c>
      <c r="B454" s="9">
        <f>COUNTIF(Sta!A:A,A454)</f>
        <v>0</v>
      </c>
      <c r="C454" s="4">
        <f>COUNTIF(Sta!B:B,A454)</f>
        <v>1</v>
      </c>
      <c r="D454" s="4">
        <f t="shared" si="13"/>
        <v>1</v>
      </c>
      <c r="E454" s="12">
        <f>(COUNTIFS(Sta!$A:$A,$A454,Sta!$Q:$Q,"&gt;0.5") +COUNTIFS(Sta!$B:$B,$A454,Sta!$Q:$Q,"&gt;0.5"))/$D454</f>
        <v>0</v>
      </c>
      <c r="F454" s="7" t="e">
        <f>COUNTIFS(Sta!$A:$A,$A454,Sta!$Q:$Q,"&gt;0.5")/$B454</f>
        <v>#DIV/0!</v>
      </c>
      <c r="G454" s="7">
        <f>COUNTIFS(Sta!$B:$B,$A454,Sta!$Q:$Q,"&gt;0.5")/$C454</f>
        <v>0</v>
      </c>
      <c r="H454" s="12">
        <f>(COUNTIFS(Sta!$A:$A,$A454,Sta!$Q:$Q,"&gt;1.5") +COUNTIFS(Sta!$B:$B,$A454,Sta!$Q:$Q,"&gt;1.5"))/$D454</f>
        <v>0</v>
      </c>
      <c r="I454" s="7" t="e">
        <f>COUNTIFS(Sta!$A:$A,$A454,Sta!$Q:$Q,"&gt;1.5")/$B454</f>
        <v>#DIV/0!</v>
      </c>
      <c r="J454" s="7">
        <f>COUNTIFS(Sta!$B:$B,$A454,Sta!$Q:$Q,"&gt;1.5")/$C454</f>
        <v>0</v>
      </c>
      <c r="K454" s="12">
        <f>(COUNTIFS(Sta!$A:$A,$A454,Sta!$M:$M,"&gt;0.5") +COUNTIFS(Sta!$B:$B,$A454,Sta!$O:$O,"&gt;0.5"))/$D454</f>
        <v>0</v>
      </c>
      <c r="L454" s="7" t="e">
        <f>COUNTIFS(Sta!$A:$A,$A454,Sta!$M:$M,"&gt;0.5")/$B454</f>
        <v>#DIV/0!</v>
      </c>
      <c r="M454" s="7">
        <f>COUNTIFS(Sta!$B:$B,$A454,Sta!$O:$O,"&gt;0.5")/$C454</f>
        <v>0</v>
      </c>
      <c r="N454" s="12">
        <f>(COUNTIFS(Sta!$A:$A,$A454,Sta!$M:$M,"&gt;1.5") +COUNTIFS(Sta!$B:$B,$A454,Sta!$O:$O,"&gt;1.5"))/$D454</f>
        <v>0</v>
      </c>
      <c r="O454" s="7" t="e">
        <f>COUNTIFS(Sta!$A:$A,$A454,Sta!$M:$M,"&gt;1.5")/$B454</f>
        <v>#DIV/0!</v>
      </c>
      <c r="P454" s="7">
        <f>COUNTIFS(Sta!$B:$B,$A454,Sta!$O:$O,"&gt;1.5")/$C454</f>
        <v>0</v>
      </c>
      <c r="Q454" s="12">
        <f>(COUNTIFS(Sta!$A:$A,$A454,Sta!$N:$N,"&gt;0.5") +COUNTIFS(Sta!$B:$B,$A454,Sta!$P:$P,"&gt;0.5"))/$D454</f>
        <v>0</v>
      </c>
      <c r="R454" s="7" t="e">
        <f>COUNTIFS(Sta!$A:$A,$A454,Sta!$N:$N,"&gt;0.5")/$B454</f>
        <v>#DIV/0!</v>
      </c>
      <c r="S454" s="7">
        <f>COUNTIFS(Sta!$B:$B,$A454,Sta!$P:$P,"&gt;0.5")/$C454</f>
        <v>0</v>
      </c>
      <c r="T454" s="12">
        <f>(COUNTIFS(Sta!$A:$A,$A454,Sta!$N:$N,"&gt;1.5") +COUNTIFS(Sta!$B:$B,$A454,Sta!$P:$P,"&gt;1.5"))/$D454</f>
        <v>0</v>
      </c>
      <c r="U454" s="7" t="e">
        <f>COUNTIFS(Sta!$A:$A,$A454,Sta!$N:$N,"&gt;1.5")/$B454</f>
        <v>#DIV/0!</v>
      </c>
      <c r="V454" s="7">
        <f>COUNTIFS(Sta!$B:$B,$A454,Sta!$P:$P,"&gt;1.5")/$C454</f>
        <v>0</v>
      </c>
    </row>
    <row r="455" spans="1:22" x14ac:dyDescent="0.3">
      <c r="A455" t="s">
        <v>343</v>
      </c>
      <c r="B455" s="9">
        <f>COUNTIF(Sta!A:A,A455)</f>
        <v>0</v>
      </c>
      <c r="C455" s="4">
        <f>COUNTIF(Sta!B:B,A455)</f>
        <v>0</v>
      </c>
      <c r="D455" s="4">
        <f t="shared" si="13"/>
        <v>0</v>
      </c>
      <c r="E455" s="12" t="e">
        <f>(COUNTIFS(Sta!$A:$A,$A455,Sta!$Q:$Q,"&gt;0.5") +COUNTIFS(Sta!$B:$B,$A455,Sta!$Q:$Q,"&gt;0.5"))/$D455</f>
        <v>#DIV/0!</v>
      </c>
      <c r="F455" s="7" t="e">
        <f>COUNTIFS(Sta!$A:$A,$A455,Sta!$Q:$Q,"&gt;0.5")/$B455</f>
        <v>#DIV/0!</v>
      </c>
      <c r="G455" s="7" t="e">
        <f>COUNTIFS(Sta!$B:$B,$A455,Sta!$Q:$Q,"&gt;0.5")/$C455</f>
        <v>#DIV/0!</v>
      </c>
      <c r="H455" s="12" t="e">
        <f>(COUNTIFS(Sta!$A:$A,$A455,Sta!$Q:$Q,"&gt;1.5") +COUNTIFS(Sta!$B:$B,$A455,Sta!$Q:$Q,"&gt;1.5"))/$D455</f>
        <v>#DIV/0!</v>
      </c>
      <c r="I455" s="7" t="e">
        <f>COUNTIFS(Sta!$A:$A,$A455,Sta!$Q:$Q,"&gt;1.5")/$B455</f>
        <v>#DIV/0!</v>
      </c>
      <c r="J455" s="7" t="e">
        <f>COUNTIFS(Sta!$B:$B,$A455,Sta!$Q:$Q,"&gt;1.5")/$C455</f>
        <v>#DIV/0!</v>
      </c>
      <c r="K455" s="12" t="e">
        <f>(COUNTIFS(Sta!$A:$A,$A455,Sta!$M:$M,"&gt;0.5") +COUNTIFS(Sta!$B:$B,$A455,Sta!$O:$O,"&gt;0.5"))/$D455</f>
        <v>#DIV/0!</v>
      </c>
      <c r="L455" s="7" t="e">
        <f>COUNTIFS(Sta!$A:$A,$A455,Sta!$M:$M,"&gt;0.5")/$B455</f>
        <v>#DIV/0!</v>
      </c>
      <c r="M455" s="7" t="e">
        <f>COUNTIFS(Sta!$B:$B,$A455,Sta!$O:$O,"&gt;0.5")/$C455</f>
        <v>#DIV/0!</v>
      </c>
      <c r="N455" s="12" t="e">
        <f>(COUNTIFS(Sta!$A:$A,$A455,Sta!$M:$M,"&gt;1.5") +COUNTIFS(Sta!$B:$B,$A455,Sta!$O:$O,"&gt;1.5"))/$D455</f>
        <v>#DIV/0!</v>
      </c>
      <c r="O455" s="7" t="e">
        <f>COUNTIFS(Sta!$A:$A,$A455,Sta!$M:$M,"&gt;1.5")/$B455</f>
        <v>#DIV/0!</v>
      </c>
      <c r="P455" s="7" t="e">
        <f>COUNTIFS(Sta!$B:$B,$A455,Sta!$O:$O,"&gt;1.5")/$C455</f>
        <v>#DIV/0!</v>
      </c>
      <c r="Q455" s="12" t="e">
        <f>(COUNTIFS(Sta!$A:$A,$A455,Sta!$N:$N,"&gt;0.5") +COUNTIFS(Sta!$B:$B,$A455,Sta!$P:$P,"&gt;0.5"))/$D455</f>
        <v>#DIV/0!</v>
      </c>
      <c r="R455" s="7" t="e">
        <f>COUNTIFS(Sta!$A:$A,$A455,Sta!$N:$N,"&gt;0.5")/$B455</f>
        <v>#DIV/0!</v>
      </c>
      <c r="S455" s="7" t="e">
        <f>COUNTIFS(Sta!$B:$B,$A455,Sta!$P:$P,"&gt;0.5")/$C455</f>
        <v>#DIV/0!</v>
      </c>
      <c r="T455" s="12" t="e">
        <f>(COUNTIFS(Sta!$A:$A,$A455,Sta!$N:$N,"&gt;1.5") +COUNTIFS(Sta!$B:$B,$A455,Sta!$P:$P,"&gt;1.5"))/$D455</f>
        <v>#DIV/0!</v>
      </c>
      <c r="U455" s="7" t="e">
        <f>COUNTIFS(Sta!$A:$A,$A455,Sta!$N:$N,"&gt;1.5")/$B455</f>
        <v>#DIV/0!</v>
      </c>
      <c r="V455" s="7" t="e">
        <f>COUNTIFS(Sta!$B:$B,$A455,Sta!$P:$P,"&gt;1.5")/$C455</f>
        <v>#DIV/0!</v>
      </c>
    </row>
    <row r="456" spans="1:22" x14ac:dyDescent="0.3">
      <c r="A456" t="s">
        <v>320</v>
      </c>
      <c r="B456" s="9">
        <f>COUNTIF(Sta!A:A,A456)</f>
        <v>1</v>
      </c>
      <c r="C456" s="4">
        <f>COUNTIF(Sta!B:B,A456)</f>
        <v>1</v>
      </c>
      <c r="D456" s="4">
        <f t="shared" si="13"/>
        <v>2</v>
      </c>
      <c r="E456" s="12">
        <f>(COUNTIFS(Sta!$A:$A,$A456,Sta!$Q:$Q,"&gt;0.5") +COUNTIFS(Sta!$B:$B,$A456,Sta!$Q:$Q,"&gt;0.5"))/$D456</f>
        <v>1</v>
      </c>
      <c r="F456" s="7">
        <f>COUNTIFS(Sta!$A:$A,$A456,Sta!$Q:$Q,"&gt;0.5")/$B456</f>
        <v>1</v>
      </c>
      <c r="G456" s="7">
        <f>COUNTIFS(Sta!$B:$B,$A456,Sta!$Q:$Q,"&gt;0.5")/$C456</f>
        <v>1</v>
      </c>
      <c r="H456" s="12">
        <f>(COUNTIFS(Sta!$A:$A,$A456,Sta!$Q:$Q,"&gt;1.5") +COUNTIFS(Sta!$B:$B,$A456,Sta!$Q:$Q,"&gt;1.5"))/$D456</f>
        <v>0</v>
      </c>
      <c r="I456" s="7">
        <f>COUNTIFS(Sta!$A:$A,$A456,Sta!$Q:$Q,"&gt;1.5")/$B456</f>
        <v>0</v>
      </c>
      <c r="J456" s="7">
        <f>COUNTIFS(Sta!$B:$B,$A456,Sta!$Q:$Q,"&gt;1.5")/$C456</f>
        <v>0</v>
      </c>
      <c r="K456" s="12">
        <f>(COUNTIFS(Sta!$A:$A,$A456,Sta!$M:$M,"&gt;0.5") +COUNTIFS(Sta!$B:$B,$A456,Sta!$O:$O,"&gt;0.5"))/$D456</f>
        <v>0.5</v>
      </c>
      <c r="L456" s="7">
        <f>COUNTIFS(Sta!$A:$A,$A456,Sta!$M:$M,"&gt;0.5")/$B456</f>
        <v>1</v>
      </c>
      <c r="M456" s="7">
        <f>COUNTIFS(Sta!$B:$B,$A456,Sta!$O:$O,"&gt;0.5")/$C456</f>
        <v>0</v>
      </c>
      <c r="N456" s="12">
        <f>(COUNTIFS(Sta!$A:$A,$A456,Sta!$M:$M,"&gt;1.5") +COUNTIFS(Sta!$B:$B,$A456,Sta!$O:$O,"&gt;1.5"))/$D456</f>
        <v>0</v>
      </c>
      <c r="O456" s="7">
        <f>COUNTIFS(Sta!$A:$A,$A456,Sta!$M:$M,"&gt;1.5")/$B456</f>
        <v>0</v>
      </c>
      <c r="P456" s="7">
        <f>COUNTIFS(Sta!$B:$B,$A456,Sta!$O:$O,"&gt;1.5")/$C456</f>
        <v>0</v>
      </c>
      <c r="Q456" s="12">
        <f>(COUNTIFS(Sta!$A:$A,$A456,Sta!$N:$N,"&gt;0.5") +COUNTIFS(Sta!$B:$B,$A456,Sta!$P:$P,"&gt;0.5"))/$D456</f>
        <v>0.5</v>
      </c>
      <c r="R456" s="7">
        <f>COUNTIFS(Sta!$A:$A,$A456,Sta!$N:$N,"&gt;0.5")/$B456</f>
        <v>0</v>
      </c>
      <c r="S456" s="7">
        <f>COUNTIFS(Sta!$B:$B,$A456,Sta!$P:$P,"&gt;0.5")/$C456</f>
        <v>1</v>
      </c>
      <c r="T456" s="12">
        <f>(COUNTIFS(Sta!$A:$A,$A456,Sta!$N:$N,"&gt;1.5") +COUNTIFS(Sta!$B:$B,$A456,Sta!$P:$P,"&gt;1.5"))/$D456</f>
        <v>0</v>
      </c>
      <c r="U456" s="7">
        <f>COUNTIFS(Sta!$A:$A,$A456,Sta!$N:$N,"&gt;1.5")/$B456</f>
        <v>0</v>
      </c>
      <c r="V456" s="7">
        <f>COUNTIFS(Sta!$B:$B,$A456,Sta!$P:$P,"&gt;1.5")/$C456</f>
        <v>0</v>
      </c>
    </row>
    <row r="457" spans="1:22" x14ac:dyDescent="0.3">
      <c r="A457" t="s">
        <v>571</v>
      </c>
      <c r="B457" s="9">
        <f>COUNTIF(Sta!A:A,A457)</f>
        <v>2</v>
      </c>
      <c r="C457" s="4">
        <f>COUNTIF(Sta!B:B,A457)</f>
        <v>1</v>
      </c>
      <c r="D457" s="4">
        <f t="shared" si="13"/>
        <v>3</v>
      </c>
      <c r="E457" s="12">
        <f>(COUNTIFS(Sta!$A:$A,$A457,Sta!$Q:$Q,"&gt;0.5") +COUNTIFS(Sta!$B:$B,$A457,Sta!$Q:$Q,"&gt;0.5"))/$D457</f>
        <v>1</v>
      </c>
      <c r="F457" s="7">
        <f>COUNTIFS(Sta!$A:$A,$A457,Sta!$Q:$Q,"&gt;0.5")/$B457</f>
        <v>1</v>
      </c>
      <c r="G457" s="7">
        <f>COUNTIFS(Sta!$B:$B,$A457,Sta!$Q:$Q,"&gt;0.5")/$C457</f>
        <v>1</v>
      </c>
      <c r="H457" s="12">
        <f>(COUNTIFS(Sta!$A:$A,$A457,Sta!$Q:$Q,"&gt;1.5") +COUNTIFS(Sta!$B:$B,$A457,Sta!$Q:$Q,"&gt;1.5"))/$D457</f>
        <v>0.66666666666666663</v>
      </c>
      <c r="I457" s="7">
        <f>COUNTIFS(Sta!$A:$A,$A457,Sta!$Q:$Q,"&gt;1.5")/$B457</f>
        <v>1</v>
      </c>
      <c r="J457" s="7">
        <f>COUNTIFS(Sta!$B:$B,$A457,Sta!$Q:$Q,"&gt;1.5")/$C457</f>
        <v>0</v>
      </c>
      <c r="K457" s="12">
        <f>(COUNTIFS(Sta!$A:$A,$A457,Sta!$M:$M,"&gt;0.5") +COUNTIFS(Sta!$B:$B,$A457,Sta!$O:$O,"&gt;0.5"))/$D457</f>
        <v>1</v>
      </c>
      <c r="L457" s="7">
        <f>COUNTIFS(Sta!$A:$A,$A457,Sta!$M:$M,"&gt;0.5")/$B457</f>
        <v>1</v>
      </c>
      <c r="M457" s="7">
        <f>COUNTIFS(Sta!$B:$B,$A457,Sta!$O:$O,"&gt;0.5")/$C457</f>
        <v>1</v>
      </c>
      <c r="N457" s="12">
        <f>(COUNTIFS(Sta!$A:$A,$A457,Sta!$M:$M,"&gt;1.5") +COUNTIFS(Sta!$B:$B,$A457,Sta!$O:$O,"&gt;1.5"))/$D457</f>
        <v>0.33333333333333331</v>
      </c>
      <c r="O457" s="7">
        <f>COUNTIFS(Sta!$A:$A,$A457,Sta!$M:$M,"&gt;1.5")/$B457</f>
        <v>0.5</v>
      </c>
      <c r="P457" s="7">
        <f>COUNTIFS(Sta!$B:$B,$A457,Sta!$O:$O,"&gt;1.5")/$C457</f>
        <v>0</v>
      </c>
      <c r="Q457" s="12">
        <f>(COUNTIFS(Sta!$A:$A,$A457,Sta!$N:$N,"&gt;0.5") +COUNTIFS(Sta!$B:$B,$A457,Sta!$P:$P,"&gt;0.5"))/$D457</f>
        <v>0.66666666666666663</v>
      </c>
      <c r="R457" s="7">
        <f>COUNTIFS(Sta!$A:$A,$A457,Sta!$N:$N,"&gt;0.5")/$B457</f>
        <v>1</v>
      </c>
      <c r="S457" s="7">
        <f>COUNTIFS(Sta!$B:$B,$A457,Sta!$P:$P,"&gt;0.5")/$C457</f>
        <v>0</v>
      </c>
      <c r="T457" s="12">
        <f>(COUNTIFS(Sta!$A:$A,$A457,Sta!$N:$N,"&gt;1.5") +COUNTIFS(Sta!$B:$B,$A457,Sta!$P:$P,"&gt;1.5"))/$D457</f>
        <v>0</v>
      </c>
      <c r="U457" s="7">
        <f>COUNTIFS(Sta!$A:$A,$A457,Sta!$N:$N,"&gt;1.5")/$B457</f>
        <v>0</v>
      </c>
      <c r="V457" s="7">
        <f>COUNTIFS(Sta!$B:$B,$A457,Sta!$P:$P,"&gt;1.5")/$C457</f>
        <v>0</v>
      </c>
    </row>
    <row r="458" spans="1:22" x14ac:dyDescent="0.3">
      <c r="A458" t="s">
        <v>90</v>
      </c>
      <c r="B458" s="9">
        <f>COUNTIF(Sta!A:A,A458)</f>
        <v>0</v>
      </c>
      <c r="C458" s="4">
        <f>COUNTIF(Sta!B:B,A458)</f>
        <v>0</v>
      </c>
      <c r="D458" s="4">
        <f t="shared" si="13"/>
        <v>0</v>
      </c>
      <c r="E458" s="12" t="e">
        <f>(COUNTIFS(Sta!$A:$A,$A458,Sta!$Q:$Q,"&gt;0.5") +COUNTIFS(Sta!$B:$B,$A458,Sta!$Q:$Q,"&gt;0.5"))/$D458</f>
        <v>#DIV/0!</v>
      </c>
      <c r="F458" s="7" t="e">
        <f>COUNTIFS(Sta!$A:$A,$A458,Sta!$Q:$Q,"&gt;0.5")/$B458</f>
        <v>#DIV/0!</v>
      </c>
      <c r="G458" s="7" t="e">
        <f>COUNTIFS(Sta!$B:$B,$A458,Sta!$Q:$Q,"&gt;0.5")/$C458</f>
        <v>#DIV/0!</v>
      </c>
      <c r="H458" s="12" t="e">
        <f>(COUNTIFS(Sta!$A:$A,$A458,Sta!$Q:$Q,"&gt;1.5") +COUNTIFS(Sta!$B:$B,$A458,Sta!$Q:$Q,"&gt;1.5"))/$D458</f>
        <v>#DIV/0!</v>
      </c>
      <c r="I458" s="7" t="e">
        <f>COUNTIFS(Sta!$A:$A,$A458,Sta!$Q:$Q,"&gt;1.5")/$B458</f>
        <v>#DIV/0!</v>
      </c>
      <c r="J458" s="7" t="e">
        <f>COUNTIFS(Sta!$B:$B,$A458,Sta!$Q:$Q,"&gt;1.5")/$C458</f>
        <v>#DIV/0!</v>
      </c>
      <c r="K458" s="12" t="e">
        <f>(COUNTIFS(Sta!$A:$A,$A458,Sta!$M:$M,"&gt;0.5") +COUNTIFS(Sta!$B:$B,$A458,Sta!$O:$O,"&gt;0.5"))/$D458</f>
        <v>#DIV/0!</v>
      </c>
      <c r="L458" s="7" t="e">
        <f>COUNTIFS(Sta!$A:$A,$A458,Sta!$M:$M,"&gt;0.5")/$B458</f>
        <v>#DIV/0!</v>
      </c>
      <c r="M458" s="7" t="e">
        <f>COUNTIFS(Sta!$B:$B,$A458,Sta!$O:$O,"&gt;0.5")/$C458</f>
        <v>#DIV/0!</v>
      </c>
      <c r="N458" s="12" t="e">
        <f>(COUNTIFS(Sta!$A:$A,$A458,Sta!$M:$M,"&gt;1.5") +COUNTIFS(Sta!$B:$B,$A458,Sta!$O:$O,"&gt;1.5"))/$D458</f>
        <v>#DIV/0!</v>
      </c>
      <c r="O458" s="7" t="e">
        <f>COUNTIFS(Sta!$A:$A,$A458,Sta!$M:$M,"&gt;1.5")/$B458</f>
        <v>#DIV/0!</v>
      </c>
      <c r="P458" s="7" t="e">
        <f>COUNTIFS(Sta!$B:$B,$A458,Sta!$O:$O,"&gt;1.5")/$C458</f>
        <v>#DIV/0!</v>
      </c>
      <c r="Q458" s="12" t="e">
        <f>(COUNTIFS(Sta!$A:$A,$A458,Sta!$N:$N,"&gt;0.5") +COUNTIFS(Sta!$B:$B,$A458,Sta!$P:$P,"&gt;0.5"))/$D458</f>
        <v>#DIV/0!</v>
      </c>
      <c r="R458" s="7" t="e">
        <f>COUNTIFS(Sta!$A:$A,$A458,Sta!$N:$N,"&gt;0.5")/$B458</f>
        <v>#DIV/0!</v>
      </c>
      <c r="S458" s="7" t="e">
        <f>COUNTIFS(Sta!$B:$B,$A458,Sta!$P:$P,"&gt;0.5")/$C458</f>
        <v>#DIV/0!</v>
      </c>
      <c r="T458" s="12" t="e">
        <f>(COUNTIFS(Sta!$A:$A,$A458,Sta!$N:$N,"&gt;1.5") +COUNTIFS(Sta!$B:$B,$A458,Sta!$P:$P,"&gt;1.5"))/$D458</f>
        <v>#DIV/0!</v>
      </c>
      <c r="U458" s="7" t="e">
        <f>COUNTIFS(Sta!$A:$A,$A458,Sta!$N:$N,"&gt;1.5")/$B458</f>
        <v>#DIV/0!</v>
      </c>
      <c r="V458" s="7" t="e">
        <f>COUNTIFS(Sta!$B:$B,$A458,Sta!$P:$P,"&gt;1.5")/$C458</f>
        <v>#DIV/0!</v>
      </c>
    </row>
    <row r="459" spans="1:22" x14ac:dyDescent="0.3">
      <c r="A459" t="s">
        <v>628</v>
      </c>
      <c r="B459" s="9">
        <f>COUNTIF(Sta!A:A,A459)</f>
        <v>1</v>
      </c>
      <c r="C459" s="4">
        <f>COUNTIF(Sta!B:B,A459)</f>
        <v>1</v>
      </c>
      <c r="D459" s="4">
        <f t="shared" si="13"/>
        <v>2</v>
      </c>
      <c r="E459" s="12">
        <f>(COUNTIFS(Sta!$A:$A,$A459,Sta!$Q:$Q,"&gt;0.5") +COUNTIFS(Sta!$B:$B,$A459,Sta!$Q:$Q,"&gt;0.5"))/$D459</f>
        <v>1</v>
      </c>
      <c r="F459" s="7">
        <f>COUNTIFS(Sta!$A:$A,$A459,Sta!$Q:$Q,"&gt;0.5")/$B459</f>
        <v>1</v>
      </c>
      <c r="G459" s="7">
        <f>COUNTIFS(Sta!$B:$B,$A459,Sta!$Q:$Q,"&gt;0.5")/$C459</f>
        <v>1</v>
      </c>
      <c r="H459" s="12">
        <f>(COUNTIFS(Sta!$A:$A,$A459,Sta!$Q:$Q,"&gt;1.5") +COUNTIFS(Sta!$B:$B,$A459,Sta!$Q:$Q,"&gt;1.5"))/$D459</f>
        <v>0.5</v>
      </c>
      <c r="I459" s="7">
        <f>COUNTIFS(Sta!$A:$A,$A459,Sta!$Q:$Q,"&gt;1.5")/$B459</f>
        <v>1</v>
      </c>
      <c r="J459" s="7">
        <f>COUNTIFS(Sta!$B:$B,$A459,Sta!$Q:$Q,"&gt;1.5")/$C459</f>
        <v>0</v>
      </c>
      <c r="K459" s="12">
        <f>(COUNTIFS(Sta!$A:$A,$A459,Sta!$M:$M,"&gt;0.5") +COUNTIFS(Sta!$B:$B,$A459,Sta!$O:$O,"&gt;0.5"))/$D459</f>
        <v>1</v>
      </c>
      <c r="L459" s="7">
        <f>COUNTIFS(Sta!$A:$A,$A459,Sta!$M:$M,"&gt;0.5")/$B459</f>
        <v>1</v>
      </c>
      <c r="M459" s="7">
        <f>COUNTIFS(Sta!$B:$B,$A459,Sta!$O:$O,"&gt;0.5")/$C459</f>
        <v>1</v>
      </c>
      <c r="N459" s="12">
        <f>(COUNTIFS(Sta!$A:$A,$A459,Sta!$M:$M,"&gt;1.5") +COUNTIFS(Sta!$B:$B,$A459,Sta!$O:$O,"&gt;1.5"))/$D459</f>
        <v>0.5</v>
      </c>
      <c r="O459" s="7">
        <f>COUNTIFS(Sta!$A:$A,$A459,Sta!$M:$M,"&gt;1.5")/$B459</f>
        <v>1</v>
      </c>
      <c r="P459" s="7">
        <f>COUNTIFS(Sta!$B:$B,$A459,Sta!$O:$O,"&gt;1.5")/$C459</f>
        <v>0</v>
      </c>
      <c r="Q459" s="12">
        <f>(COUNTIFS(Sta!$A:$A,$A459,Sta!$N:$N,"&gt;0.5") +COUNTIFS(Sta!$B:$B,$A459,Sta!$P:$P,"&gt;0.5"))/$D459</f>
        <v>0.5</v>
      </c>
      <c r="R459" s="7">
        <f>COUNTIFS(Sta!$A:$A,$A459,Sta!$N:$N,"&gt;0.5")/$B459</f>
        <v>1</v>
      </c>
      <c r="S459" s="7">
        <f>COUNTIFS(Sta!$B:$B,$A459,Sta!$P:$P,"&gt;0.5")/$C459</f>
        <v>0</v>
      </c>
      <c r="T459" s="12">
        <f>(COUNTIFS(Sta!$A:$A,$A459,Sta!$N:$N,"&gt;1.5") +COUNTIFS(Sta!$B:$B,$A459,Sta!$P:$P,"&gt;1.5"))/$D459</f>
        <v>0.5</v>
      </c>
      <c r="U459" s="7">
        <f>COUNTIFS(Sta!$A:$A,$A459,Sta!$N:$N,"&gt;1.5")/$B459</f>
        <v>1</v>
      </c>
      <c r="V459" s="7">
        <f>COUNTIFS(Sta!$B:$B,$A459,Sta!$P:$P,"&gt;1.5")/$C459</f>
        <v>0</v>
      </c>
    </row>
    <row r="460" spans="1:22" x14ac:dyDescent="0.3">
      <c r="A460" t="s">
        <v>335</v>
      </c>
      <c r="B460" s="9">
        <f>COUNTIF(Sta!A:A,A460)</f>
        <v>1</v>
      </c>
      <c r="C460" s="4">
        <f>COUNTIF(Sta!B:B,A460)</f>
        <v>1</v>
      </c>
      <c r="D460" s="4">
        <f t="shared" si="13"/>
        <v>2</v>
      </c>
      <c r="E460" s="12">
        <f>(COUNTIFS(Sta!$A:$A,$A460,Sta!$Q:$Q,"&gt;0.5") +COUNTIFS(Sta!$B:$B,$A460,Sta!$Q:$Q,"&gt;0.5"))/$D460</f>
        <v>1</v>
      </c>
      <c r="F460" s="7">
        <f>COUNTIFS(Sta!$A:$A,$A460,Sta!$Q:$Q,"&gt;0.5")/$B460</f>
        <v>1</v>
      </c>
      <c r="G460" s="7">
        <f>COUNTIFS(Sta!$B:$B,$A460,Sta!$Q:$Q,"&gt;0.5")/$C460</f>
        <v>1</v>
      </c>
      <c r="H460" s="12">
        <f>(COUNTIFS(Sta!$A:$A,$A460,Sta!$Q:$Q,"&gt;1.5") +COUNTIFS(Sta!$B:$B,$A460,Sta!$Q:$Q,"&gt;1.5"))/$D460</f>
        <v>0</v>
      </c>
      <c r="I460" s="7">
        <f>COUNTIFS(Sta!$A:$A,$A460,Sta!$Q:$Q,"&gt;1.5")/$B460</f>
        <v>0</v>
      </c>
      <c r="J460" s="7">
        <f>COUNTIFS(Sta!$B:$B,$A460,Sta!$Q:$Q,"&gt;1.5")/$C460</f>
        <v>0</v>
      </c>
      <c r="K460" s="12">
        <f>(COUNTIFS(Sta!$A:$A,$A460,Sta!$M:$M,"&gt;0.5") +COUNTIFS(Sta!$B:$B,$A460,Sta!$O:$O,"&gt;0.5"))/$D460</f>
        <v>0</v>
      </c>
      <c r="L460" s="7">
        <f>COUNTIFS(Sta!$A:$A,$A460,Sta!$M:$M,"&gt;0.5")/$B460</f>
        <v>0</v>
      </c>
      <c r="M460" s="7">
        <f>COUNTIFS(Sta!$B:$B,$A460,Sta!$O:$O,"&gt;0.5")/$C460</f>
        <v>0</v>
      </c>
      <c r="N460" s="12">
        <f>(COUNTIFS(Sta!$A:$A,$A460,Sta!$M:$M,"&gt;1.5") +COUNTIFS(Sta!$B:$B,$A460,Sta!$O:$O,"&gt;1.5"))/$D460</f>
        <v>0</v>
      </c>
      <c r="O460" s="7">
        <f>COUNTIFS(Sta!$A:$A,$A460,Sta!$M:$M,"&gt;1.5")/$B460</f>
        <v>0</v>
      </c>
      <c r="P460" s="7">
        <f>COUNTIFS(Sta!$B:$B,$A460,Sta!$O:$O,"&gt;1.5")/$C460</f>
        <v>0</v>
      </c>
      <c r="Q460" s="12">
        <f>(COUNTIFS(Sta!$A:$A,$A460,Sta!$N:$N,"&gt;0.5") +COUNTIFS(Sta!$B:$B,$A460,Sta!$P:$P,"&gt;0.5"))/$D460</f>
        <v>1</v>
      </c>
      <c r="R460" s="7">
        <f>COUNTIFS(Sta!$A:$A,$A460,Sta!$N:$N,"&gt;0.5")/$B460</f>
        <v>1</v>
      </c>
      <c r="S460" s="7">
        <f>COUNTIFS(Sta!$B:$B,$A460,Sta!$P:$P,"&gt;0.5")/$C460</f>
        <v>1</v>
      </c>
      <c r="T460" s="12">
        <f>(COUNTIFS(Sta!$A:$A,$A460,Sta!$N:$N,"&gt;1.5") +COUNTIFS(Sta!$B:$B,$A460,Sta!$P:$P,"&gt;1.5"))/$D460</f>
        <v>0</v>
      </c>
      <c r="U460" s="7">
        <f>COUNTIFS(Sta!$A:$A,$A460,Sta!$N:$N,"&gt;1.5")/$B460</f>
        <v>0</v>
      </c>
      <c r="V460" s="7">
        <f>COUNTIFS(Sta!$B:$B,$A460,Sta!$P:$P,"&gt;1.5")/$C460</f>
        <v>0</v>
      </c>
    </row>
    <row r="461" spans="1:22" x14ac:dyDescent="0.3">
      <c r="A461" t="s">
        <v>456</v>
      </c>
      <c r="B461" s="9">
        <f>COUNTIF(Sta!A:A,A461)</f>
        <v>10</v>
      </c>
      <c r="C461" s="4">
        <f>COUNTIF(Sta!B:B,A461)</f>
        <v>11</v>
      </c>
      <c r="D461" s="4">
        <f t="shared" si="13"/>
        <v>21</v>
      </c>
      <c r="E461" s="12">
        <f>(COUNTIFS(Sta!$A:$A,$A461,Sta!$Q:$Q,"&gt;0.5") +COUNTIFS(Sta!$B:$B,$A461,Sta!$Q:$Q,"&gt;0.5"))/$D461</f>
        <v>0.80952380952380953</v>
      </c>
      <c r="F461" s="7">
        <f>COUNTIFS(Sta!$A:$A,$A461,Sta!$Q:$Q,"&gt;0.5")/$B461</f>
        <v>0.8</v>
      </c>
      <c r="G461" s="7">
        <f>COUNTIFS(Sta!$B:$B,$A461,Sta!$Q:$Q,"&gt;0.5")/$C461</f>
        <v>0.81818181818181823</v>
      </c>
      <c r="H461" s="12">
        <f>(COUNTIFS(Sta!$A:$A,$A461,Sta!$Q:$Q,"&gt;1.5") +COUNTIFS(Sta!$B:$B,$A461,Sta!$Q:$Q,"&gt;1.5"))/$D461</f>
        <v>0.38095238095238093</v>
      </c>
      <c r="I461" s="7">
        <f>COUNTIFS(Sta!$A:$A,$A461,Sta!$Q:$Q,"&gt;1.5")/$B461</f>
        <v>0.1</v>
      </c>
      <c r="J461" s="7">
        <f>COUNTIFS(Sta!$B:$B,$A461,Sta!$Q:$Q,"&gt;1.5")/$C461</f>
        <v>0.63636363636363635</v>
      </c>
      <c r="K461" s="12">
        <f>(COUNTIFS(Sta!$A:$A,$A461,Sta!$M:$M,"&gt;0.5") +COUNTIFS(Sta!$B:$B,$A461,Sta!$O:$O,"&gt;0.5"))/$D461</f>
        <v>0.61904761904761907</v>
      </c>
      <c r="L461" s="7">
        <f>COUNTIFS(Sta!$A:$A,$A461,Sta!$M:$M,"&gt;0.5")/$B461</f>
        <v>0.6</v>
      </c>
      <c r="M461" s="7">
        <f>COUNTIFS(Sta!$B:$B,$A461,Sta!$O:$O,"&gt;0.5")/$C461</f>
        <v>0.63636363636363635</v>
      </c>
      <c r="N461" s="12">
        <f>(COUNTIFS(Sta!$A:$A,$A461,Sta!$M:$M,"&gt;1.5") +COUNTIFS(Sta!$B:$B,$A461,Sta!$O:$O,"&gt;1.5"))/$D461</f>
        <v>0.23809523809523808</v>
      </c>
      <c r="O461" s="7">
        <f>COUNTIFS(Sta!$A:$A,$A461,Sta!$M:$M,"&gt;1.5")/$B461</f>
        <v>0.1</v>
      </c>
      <c r="P461" s="7">
        <f>COUNTIFS(Sta!$B:$B,$A461,Sta!$O:$O,"&gt;1.5")/$C461</f>
        <v>0.36363636363636365</v>
      </c>
      <c r="Q461" s="12">
        <f>(COUNTIFS(Sta!$A:$A,$A461,Sta!$N:$N,"&gt;0.5") +COUNTIFS(Sta!$B:$B,$A461,Sta!$P:$P,"&gt;0.5"))/$D461</f>
        <v>0.33333333333333331</v>
      </c>
      <c r="R461" s="7">
        <f>COUNTIFS(Sta!$A:$A,$A461,Sta!$N:$N,"&gt;0.5")/$B461</f>
        <v>0.2</v>
      </c>
      <c r="S461" s="7">
        <f>COUNTIFS(Sta!$B:$B,$A461,Sta!$P:$P,"&gt;0.5")/$C461</f>
        <v>0.45454545454545453</v>
      </c>
      <c r="T461" s="12">
        <f>(COUNTIFS(Sta!$A:$A,$A461,Sta!$N:$N,"&gt;1.5") +COUNTIFS(Sta!$B:$B,$A461,Sta!$P:$P,"&gt;1.5"))/$D461</f>
        <v>9.5238095238095233E-2</v>
      </c>
      <c r="U461" s="7">
        <f>COUNTIFS(Sta!$A:$A,$A461,Sta!$N:$N,"&gt;1.5")/$B461</f>
        <v>0</v>
      </c>
      <c r="V461" s="7">
        <f>COUNTIFS(Sta!$B:$B,$A461,Sta!$P:$P,"&gt;1.5")/$C461</f>
        <v>0.18181818181818182</v>
      </c>
    </row>
    <row r="462" spans="1:22" x14ac:dyDescent="0.3">
      <c r="A462" t="s">
        <v>261</v>
      </c>
      <c r="B462" s="9">
        <f>COUNTIF(Sta!A:A,A462)</f>
        <v>1</v>
      </c>
      <c r="C462" s="4">
        <f>COUNTIF(Sta!B:B,A462)</f>
        <v>0</v>
      </c>
      <c r="D462" s="4">
        <f t="shared" si="13"/>
        <v>1</v>
      </c>
      <c r="E462" s="12">
        <f>(COUNTIFS(Sta!$A:$A,$A462,Sta!$Q:$Q,"&gt;0.5") +COUNTIFS(Sta!$B:$B,$A462,Sta!$Q:$Q,"&gt;0.5"))/$D462</f>
        <v>1</v>
      </c>
      <c r="F462" s="7">
        <f>COUNTIFS(Sta!$A:$A,$A462,Sta!$Q:$Q,"&gt;0.5")/$B462</f>
        <v>1</v>
      </c>
      <c r="G462" s="7" t="e">
        <f>COUNTIFS(Sta!$B:$B,$A462,Sta!$Q:$Q,"&gt;0.5")/$C462</f>
        <v>#DIV/0!</v>
      </c>
      <c r="H462" s="12">
        <f>(COUNTIFS(Sta!$A:$A,$A462,Sta!$Q:$Q,"&gt;1.5") +COUNTIFS(Sta!$B:$B,$A462,Sta!$Q:$Q,"&gt;1.5"))/$D462</f>
        <v>0</v>
      </c>
      <c r="I462" s="7">
        <f>COUNTIFS(Sta!$A:$A,$A462,Sta!$Q:$Q,"&gt;1.5")/$B462</f>
        <v>0</v>
      </c>
      <c r="J462" s="7" t="e">
        <f>COUNTIFS(Sta!$B:$B,$A462,Sta!$Q:$Q,"&gt;1.5")/$C462</f>
        <v>#DIV/0!</v>
      </c>
      <c r="K462" s="12">
        <f>(COUNTIFS(Sta!$A:$A,$A462,Sta!$M:$M,"&gt;0.5") +COUNTIFS(Sta!$B:$B,$A462,Sta!$O:$O,"&gt;0.5"))/$D462</f>
        <v>0</v>
      </c>
      <c r="L462" s="7">
        <f>COUNTIFS(Sta!$A:$A,$A462,Sta!$M:$M,"&gt;0.5")/$B462</f>
        <v>0</v>
      </c>
      <c r="M462" s="7" t="e">
        <f>COUNTIFS(Sta!$B:$B,$A462,Sta!$O:$O,"&gt;0.5")/$C462</f>
        <v>#DIV/0!</v>
      </c>
      <c r="N462" s="12">
        <f>(COUNTIFS(Sta!$A:$A,$A462,Sta!$M:$M,"&gt;1.5") +COUNTIFS(Sta!$B:$B,$A462,Sta!$O:$O,"&gt;1.5"))/$D462</f>
        <v>0</v>
      </c>
      <c r="O462" s="7">
        <f>COUNTIFS(Sta!$A:$A,$A462,Sta!$M:$M,"&gt;1.5")/$B462</f>
        <v>0</v>
      </c>
      <c r="P462" s="7" t="e">
        <f>COUNTIFS(Sta!$B:$B,$A462,Sta!$O:$O,"&gt;1.5")/$C462</f>
        <v>#DIV/0!</v>
      </c>
      <c r="Q462" s="12">
        <f>(COUNTIFS(Sta!$A:$A,$A462,Sta!$N:$N,"&gt;0.5") +COUNTIFS(Sta!$B:$B,$A462,Sta!$P:$P,"&gt;0.5"))/$D462</f>
        <v>1</v>
      </c>
      <c r="R462" s="7">
        <f>COUNTIFS(Sta!$A:$A,$A462,Sta!$N:$N,"&gt;0.5")/$B462</f>
        <v>1</v>
      </c>
      <c r="S462" s="7" t="e">
        <f>COUNTIFS(Sta!$B:$B,$A462,Sta!$P:$P,"&gt;0.5")/$C462</f>
        <v>#DIV/0!</v>
      </c>
      <c r="T462" s="12">
        <f>(COUNTIFS(Sta!$A:$A,$A462,Sta!$N:$N,"&gt;1.5") +COUNTIFS(Sta!$B:$B,$A462,Sta!$P:$P,"&gt;1.5"))/$D462</f>
        <v>0</v>
      </c>
      <c r="U462" s="7">
        <f>COUNTIFS(Sta!$A:$A,$A462,Sta!$N:$N,"&gt;1.5")/$B462</f>
        <v>0</v>
      </c>
      <c r="V462" s="7" t="e">
        <f>COUNTIFS(Sta!$B:$B,$A462,Sta!$P:$P,"&gt;1.5")/$C462</f>
        <v>#DIV/0!</v>
      </c>
    </row>
    <row r="463" spans="1:22" x14ac:dyDescent="0.3">
      <c r="A463" t="s">
        <v>479</v>
      </c>
      <c r="B463" s="9">
        <f>COUNTIF(Sta!A:A,A463)</f>
        <v>7</v>
      </c>
      <c r="C463" s="4">
        <f>COUNTIF(Sta!B:B,A463)</f>
        <v>6</v>
      </c>
      <c r="D463" s="4">
        <f t="shared" si="13"/>
        <v>13</v>
      </c>
      <c r="E463" s="12">
        <f>(COUNTIFS(Sta!$A:$A,$A463,Sta!$Q:$Q,"&gt;0.5") +COUNTIFS(Sta!$B:$B,$A463,Sta!$Q:$Q,"&gt;0.5"))/$D463</f>
        <v>0.61538461538461542</v>
      </c>
      <c r="F463" s="7">
        <f>COUNTIFS(Sta!$A:$A,$A463,Sta!$Q:$Q,"&gt;0.5")/$B463</f>
        <v>0.7142857142857143</v>
      </c>
      <c r="G463" s="7">
        <f>COUNTIFS(Sta!$B:$B,$A463,Sta!$Q:$Q,"&gt;0.5")/$C463</f>
        <v>0.5</v>
      </c>
      <c r="H463" s="12">
        <f>(COUNTIFS(Sta!$A:$A,$A463,Sta!$Q:$Q,"&gt;1.5") +COUNTIFS(Sta!$B:$B,$A463,Sta!$Q:$Q,"&gt;1.5"))/$D463</f>
        <v>0.15384615384615385</v>
      </c>
      <c r="I463" s="7">
        <f>COUNTIFS(Sta!$A:$A,$A463,Sta!$Q:$Q,"&gt;1.5")/$B463</f>
        <v>0.2857142857142857</v>
      </c>
      <c r="J463" s="7">
        <f>COUNTIFS(Sta!$B:$B,$A463,Sta!$Q:$Q,"&gt;1.5")/$C463</f>
        <v>0</v>
      </c>
      <c r="K463" s="12">
        <f>(COUNTIFS(Sta!$A:$A,$A463,Sta!$M:$M,"&gt;0.5") +COUNTIFS(Sta!$B:$B,$A463,Sta!$O:$O,"&gt;0.5"))/$D463</f>
        <v>0.53846153846153844</v>
      </c>
      <c r="L463" s="7">
        <f>COUNTIFS(Sta!$A:$A,$A463,Sta!$M:$M,"&gt;0.5")/$B463</f>
        <v>0.7142857142857143</v>
      </c>
      <c r="M463" s="7">
        <f>COUNTIFS(Sta!$B:$B,$A463,Sta!$O:$O,"&gt;0.5")/$C463</f>
        <v>0.33333333333333331</v>
      </c>
      <c r="N463" s="12">
        <f>(COUNTIFS(Sta!$A:$A,$A463,Sta!$M:$M,"&gt;1.5") +COUNTIFS(Sta!$B:$B,$A463,Sta!$O:$O,"&gt;1.5"))/$D463</f>
        <v>0.15384615384615385</v>
      </c>
      <c r="O463" s="7">
        <f>COUNTIFS(Sta!$A:$A,$A463,Sta!$M:$M,"&gt;1.5")/$B463</f>
        <v>0.2857142857142857</v>
      </c>
      <c r="P463" s="7">
        <f>COUNTIFS(Sta!$B:$B,$A463,Sta!$O:$O,"&gt;1.5")/$C463</f>
        <v>0</v>
      </c>
      <c r="Q463" s="12">
        <f>(COUNTIFS(Sta!$A:$A,$A463,Sta!$N:$N,"&gt;0.5") +COUNTIFS(Sta!$B:$B,$A463,Sta!$P:$P,"&gt;0.5"))/$D463</f>
        <v>0.23076923076923078</v>
      </c>
      <c r="R463" s="7">
        <f>COUNTIFS(Sta!$A:$A,$A463,Sta!$N:$N,"&gt;0.5")/$B463</f>
        <v>0.2857142857142857</v>
      </c>
      <c r="S463" s="7">
        <f>COUNTIFS(Sta!$B:$B,$A463,Sta!$P:$P,"&gt;0.5")/$C463</f>
        <v>0.16666666666666666</v>
      </c>
      <c r="T463" s="12">
        <f>(COUNTIFS(Sta!$A:$A,$A463,Sta!$N:$N,"&gt;1.5") +COUNTIFS(Sta!$B:$B,$A463,Sta!$P:$P,"&gt;1.5"))/$D463</f>
        <v>0</v>
      </c>
      <c r="U463" s="7">
        <f>COUNTIFS(Sta!$A:$A,$A463,Sta!$N:$N,"&gt;1.5")/$B463</f>
        <v>0</v>
      </c>
      <c r="V463" s="7">
        <f>COUNTIFS(Sta!$B:$B,$A463,Sta!$P:$P,"&gt;1.5")/$C463</f>
        <v>0</v>
      </c>
    </row>
    <row r="464" spans="1:22" x14ac:dyDescent="0.3">
      <c r="A464" t="s">
        <v>486</v>
      </c>
      <c r="B464" s="9">
        <f>COUNTIF(Sta!A:A,A464)</f>
        <v>6</v>
      </c>
      <c r="C464" s="4">
        <f>COUNTIF(Sta!B:B,A464)</f>
        <v>6</v>
      </c>
      <c r="D464" s="4">
        <f t="shared" si="13"/>
        <v>12</v>
      </c>
      <c r="E464" s="12">
        <f>(COUNTIFS(Sta!$A:$A,$A464,Sta!$Q:$Q,"&gt;0.5") +COUNTIFS(Sta!$B:$B,$A464,Sta!$Q:$Q,"&gt;0.5"))/$D464</f>
        <v>0.41666666666666669</v>
      </c>
      <c r="F464" s="7">
        <f>COUNTIFS(Sta!$A:$A,$A464,Sta!$Q:$Q,"&gt;0.5")/$B464</f>
        <v>0.66666666666666663</v>
      </c>
      <c r="G464" s="7">
        <f>COUNTIFS(Sta!$B:$B,$A464,Sta!$Q:$Q,"&gt;0.5")/$C464</f>
        <v>0.16666666666666666</v>
      </c>
      <c r="H464" s="12">
        <f>(COUNTIFS(Sta!$A:$A,$A464,Sta!$Q:$Q,"&gt;1.5") +COUNTIFS(Sta!$B:$B,$A464,Sta!$Q:$Q,"&gt;1.5"))/$D464</f>
        <v>8.3333333333333329E-2</v>
      </c>
      <c r="I464" s="7">
        <f>COUNTIFS(Sta!$A:$A,$A464,Sta!$Q:$Q,"&gt;1.5")/$B464</f>
        <v>0.16666666666666666</v>
      </c>
      <c r="J464" s="7">
        <f>COUNTIFS(Sta!$B:$B,$A464,Sta!$Q:$Q,"&gt;1.5")/$C464</f>
        <v>0</v>
      </c>
      <c r="K464" s="12">
        <f>(COUNTIFS(Sta!$A:$A,$A464,Sta!$M:$M,"&gt;0.5") +COUNTIFS(Sta!$B:$B,$A464,Sta!$O:$O,"&gt;0.5"))/$D464</f>
        <v>0.33333333333333331</v>
      </c>
      <c r="L464" s="7">
        <f>COUNTIFS(Sta!$A:$A,$A464,Sta!$M:$M,"&gt;0.5")/$B464</f>
        <v>0.5</v>
      </c>
      <c r="M464" s="7">
        <f>COUNTIFS(Sta!$B:$B,$A464,Sta!$O:$O,"&gt;0.5")/$C464</f>
        <v>0.16666666666666666</v>
      </c>
      <c r="N464" s="12">
        <f>(COUNTIFS(Sta!$A:$A,$A464,Sta!$M:$M,"&gt;1.5") +COUNTIFS(Sta!$B:$B,$A464,Sta!$O:$O,"&gt;1.5"))/$D464</f>
        <v>8.3333333333333329E-2</v>
      </c>
      <c r="O464" s="7">
        <f>COUNTIFS(Sta!$A:$A,$A464,Sta!$M:$M,"&gt;1.5")/$B464</f>
        <v>0.16666666666666666</v>
      </c>
      <c r="P464" s="7">
        <f>COUNTIFS(Sta!$B:$B,$A464,Sta!$O:$O,"&gt;1.5")/$C464</f>
        <v>0</v>
      </c>
      <c r="Q464" s="12">
        <f>(COUNTIFS(Sta!$A:$A,$A464,Sta!$N:$N,"&gt;0.5") +COUNTIFS(Sta!$B:$B,$A464,Sta!$P:$P,"&gt;0.5"))/$D464</f>
        <v>8.3333333333333329E-2</v>
      </c>
      <c r="R464" s="7">
        <f>COUNTIFS(Sta!$A:$A,$A464,Sta!$N:$N,"&gt;0.5")/$B464</f>
        <v>0.16666666666666666</v>
      </c>
      <c r="S464" s="7">
        <f>COUNTIFS(Sta!$B:$B,$A464,Sta!$P:$P,"&gt;0.5")/$C464</f>
        <v>0</v>
      </c>
      <c r="T464" s="12">
        <f>(COUNTIFS(Sta!$A:$A,$A464,Sta!$N:$N,"&gt;1.5") +COUNTIFS(Sta!$B:$B,$A464,Sta!$P:$P,"&gt;1.5"))/$D464</f>
        <v>0</v>
      </c>
      <c r="U464" s="7">
        <f>COUNTIFS(Sta!$A:$A,$A464,Sta!$N:$N,"&gt;1.5")/$B464</f>
        <v>0</v>
      </c>
      <c r="V464" s="7">
        <f>COUNTIFS(Sta!$B:$B,$A464,Sta!$P:$P,"&gt;1.5")/$C464</f>
        <v>0</v>
      </c>
    </row>
    <row r="465" spans="1:22" x14ac:dyDescent="0.3">
      <c r="A465" t="s">
        <v>534</v>
      </c>
      <c r="B465" s="9">
        <f>COUNTIF(Sta!A:A,A465)</f>
        <v>8</v>
      </c>
      <c r="C465" s="4">
        <f>COUNTIF(Sta!B:B,A465)</f>
        <v>8</v>
      </c>
      <c r="D465" s="4">
        <f t="shared" si="13"/>
        <v>16</v>
      </c>
      <c r="E465" s="12">
        <f>(COUNTIFS(Sta!$A:$A,$A465,Sta!$Q:$Q,"&gt;0.5") +COUNTIFS(Sta!$B:$B,$A465,Sta!$Q:$Q,"&gt;0.5"))/$D465</f>
        <v>0.75</v>
      </c>
      <c r="F465" s="7">
        <f>COUNTIFS(Sta!$A:$A,$A465,Sta!$Q:$Q,"&gt;0.5")/$B465</f>
        <v>0.75</v>
      </c>
      <c r="G465" s="7">
        <f>COUNTIFS(Sta!$B:$B,$A465,Sta!$Q:$Q,"&gt;0.5")/$C465</f>
        <v>0.75</v>
      </c>
      <c r="H465" s="12">
        <f>(COUNTIFS(Sta!$A:$A,$A465,Sta!$Q:$Q,"&gt;1.5") +COUNTIFS(Sta!$B:$B,$A465,Sta!$Q:$Q,"&gt;1.5"))/$D465</f>
        <v>0.3125</v>
      </c>
      <c r="I465" s="7">
        <f>COUNTIFS(Sta!$A:$A,$A465,Sta!$Q:$Q,"&gt;1.5")/$B465</f>
        <v>0.375</v>
      </c>
      <c r="J465" s="7">
        <f>COUNTIFS(Sta!$B:$B,$A465,Sta!$Q:$Q,"&gt;1.5")/$C465</f>
        <v>0.25</v>
      </c>
      <c r="K465" s="12">
        <f>(COUNTIFS(Sta!$A:$A,$A465,Sta!$M:$M,"&gt;0.5") +COUNTIFS(Sta!$B:$B,$A465,Sta!$O:$O,"&gt;0.5"))/$D465</f>
        <v>0.625</v>
      </c>
      <c r="L465" s="7">
        <f>COUNTIFS(Sta!$A:$A,$A465,Sta!$M:$M,"&gt;0.5")/$B465</f>
        <v>0.625</v>
      </c>
      <c r="M465" s="7">
        <f>COUNTIFS(Sta!$B:$B,$A465,Sta!$O:$O,"&gt;0.5")/$C465</f>
        <v>0.625</v>
      </c>
      <c r="N465" s="12">
        <f>(COUNTIFS(Sta!$A:$A,$A465,Sta!$M:$M,"&gt;1.5") +COUNTIFS(Sta!$B:$B,$A465,Sta!$O:$O,"&gt;1.5"))/$D465</f>
        <v>6.25E-2</v>
      </c>
      <c r="O465" s="7">
        <f>COUNTIFS(Sta!$A:$A,$A465,Sta!$M:$M,"&gt;1.5")/$B465</f>
        <v>0.125</v>
      </c>
      <c r="P465" s="7">
        <f>COUNTIFS(Sta!$B:$B,$A465,Sta!$O:$O,"&gt;1.5")/$C465</f>
        <v>0</v>
      </c>
      <c r="Q465" s="12">
        <f>(COUNTIFS(Sta!$A:$A,$A465,Sta!$N:$N,"&gt;0.5") +COUNTIFS(Sta!$B:$B,$A465,Sta!$P:$P,"&gt;0.5"))/$D465</f>
        <v>0.4375</v>
      </c>
      <c r="R465" s="7">
        <f>COUNTIFS(Sta!$A:$A,$A465,Sta!$N:$N,"&gt;0.5")/$B465</f>
        <v>0.5</v>
      </c>
      <c r="S465" s="7">
        <f>COUNTIFS(Sta!$B:$B,$A465,Sta!$P:$P,"&gt;0.5")/$C465</f>
        <v>0.375</v>
      </c>
      <c r="T465" s="12">
        <f>(COUNTIFS(Sta!$A:$A,$A465,Sta!$N:$N,"&gt;1.5") +COUNTIFS(Sta!$B:$B,$A465,Sta!$P:$P,"&gt;1.5"))/$D465</f>
        <v>0.125</v>
      </c>
      <c r="U465" s="7">
        <f>COUNTIFS(Sta!$A:$A,$A465,Sta!$N:$N,"&gt;1.5")/$B465</f>
        <v>0.125</v>
      </c>
      <c r="V465" s="7">
        <f>COUNTIFS(Sta!$B:$B,$A465,Sta!$P:$P,"&gt;1.5")/$C465</f>
        <v>0.125</v>
      </c>
    </row>
    <row r="466" spans="1:22" x14ac:dyDescent="0.3">
      <c r="A466" t="s">
        <v>96</v>
      </c>
      <c r="B466" s="9">
        <f>COUNTIF(Sta!A:A,A466)</f>
        <v>0</v>
      </c>
      <c r="C466" s="4">
        <f>COUNTIF(Sta!B:B,A466)</f>
        <v>0</v>
      </c>
      <c r="D466" s="4">
        <f t="shared" si="13"/>
        <v>0</v>
      </c>
      <c r="E466" s="12" t="e">
        <f>(COUNTIFS(Sta!$A:$A,$A466,Sta!$Q:$Q,"&gt;0.5") +COUNTIFS(Sta!$B:$B,$A466,Sta!$Q:$Q,"&gt;0.5"))/$D466</f>
        <v>#DIV/0!</v>
      </c>
      <c r="F466" s="7" t="e">
        <f>COUNTIFS(Sta!$A:$A,$A466,Sta!$Q:$Q,"&gt;0.5")/$B466</f>
        <v>#DIV/0!</v>
      </c>
      <c r="G466" s="7" t="e">
        <f>COUNTIFS(Sta!$B:$B,$A466,Sta!$Q:$Q,"&gt;0.5")/$C466</f>
        <v>#DIV/0!</v>
      </c>
      <c r="H466" s="12" t="e">
        <f>(COUNTIFS(Sta!$A:$A,$A466,Sta!$Q:$Q,"&gt;1.5") +COUNTIFS(Sta!$B:$B,$A466,Sta!$Q:$Q,"&gt;1.5"))/$D466</f>
        <v>#DIV/0!</v>
      </c>
      <c r="I466" s="7" t="e">
        <f>COUNTIFS(Sta!$A:$A,$A466,Sta!$Q:$Q,"&gt;1.5")/$B466</f>
        <v>#DIV/0!</v>
      </c>
      <c r="J466" s="7" t="e">
        <f>COUNTIFS(Sta!$B:$B,$A466,Sta!$Q:$Q,"&gt;1.5")/$C466</f>
        <v>#DIV/0!</v>
      </c>
      <c r="K466" s="12" t="e">
        <f>(COUNTIFS(Sta!$A:$A,$A466,Sta!$M:$M,"&gt;0.5") +COUNTIFS(Sta!$B:$B,$A466,Sta!$O:$O,"&gt;0.5"))/$D466</f>
        <v>#DIV/0!</v>
      </c>
      <c r="L466" s="7" t="e">
        <f>COUNTIFS(Sta!$A:$A,$A466,Sta!$M:$M,"&gt;0.5")/$B466</f>
        <v>#DIV/0!</v>
      </c>
      <c r="M466" s="7" t="e">
        <f>COUNTIFS(Sta!$B:$B,$A466,Sta!$O:$O,"&gt;0.5")/$C466</f>
        <v>#DIV/0!</v>
      </c>
      <c r="N466" s="12" t="e">
        <f>(COUNTIFS(Sta!$A:$A,$A466,Sta!$M:$M,"&gt;1.5") +COUNTIFS(Sta!$B:$B,$A466,Sta!$O:$O,"&gt;1.5"))/$D466</f>
        <v>#DIV/0!</v>
      </c>
      <c r="O466" s="7" t="e">
        <f>COUNTIFS(Sta!$A:$A,$A466,Sta!$M:$M,"&gt;1.5")/$B466</f>
        <v>#DIV/0!</v>
      </c>
      <c r="P466" s="7" t="e">
        <f>COUNTIFS(Sta!$B:$B,$A466,Sta!$O:$O,"&gt;1.5")/$C466</f>
        <v>#DIV/0!</v>
      </c>
      <c r="Q466" s="12" t="e">
        <f>(COUNTIFS(Sta!$A:$A,$A466,Sta!$N:$N,"&gt;0.5") +COUNTIFS(Sta!$B:$B,$A466,Sta!$P:$P,"&gt;0.5"))/$D466</f>
        <v>#DIV/0!</v>
      </c>
      <c r="R466" s="7" t="e">
        <f>COUNTIFS(Sta!$A:$A,$A466,Sta!$N:$N,"&gt;0.5")/$B466</f>
        <v>#DIV/0!</v>
      </c>
      <c r="S466" s="7" t="e">
        <f>COUNTIFS(Sta!$B:$B,$A466,Sta!$P:$P,"&gt;0.5")/$C466</f>
        <v>#DIV/0!</v>
      </c>
      <c r="T466" s="12" t="e">
        <f>(COUNTIFS(Sta!$A:$A,$A466,Sta!$N:$N,"&gt;1.5") +COUNTIFS(Sta!$B:$B,$A466,Sta!$P:$P,"&gt;1.5"))/$D466</f>
        <v>#DIV/0!</v>
      </c>
      <c r="U466" s="7" t="e">
        <f>COUNTIFS(Sta!$A:$A,$A466,Sta!$N:$N,"&gt;1.5")/$B466</f>
        <v>#DIV/0!</v>
      </c>
      <c r="V466" s="7" t="e">
        <f>COUNTIFS(Sta!$B:$B,$A466,Sta!$P:$P,"&gt;1.5")/$C466</f>
        <v>#DIV/0!</v>
      </c>
    </row>
    <row r="467" spans="1:22" x14ac:dyDescent="0.3">
      <c r="A467" t="s">
        <v>252</v>
      </c>
      <c r="B467" s="9">
        <f>COUNTIF(Sta!A:A,A467)</f>
        <v>0</v>
      </c>
      <c r="C467" s="4">
        <f>COUNTIF(Sta!B:B,A467)</f>
        <v>0</v>
      </c>
      <c r="D467" s="4">
        <f t="shared" si="13"/>
        <v>0</v>
      </c>
      <c r="E467" s="12" t="e">
        <f>(COUNTIFS(Sta!$A:$A,$A467,Sta!$Q:$Q,"&gt;0.5") +COUNTIFS(Sta!$B:$B,$A467,Sta!$Q:$Q,"&gt;0.5"))/$D467</f>
        <v>#DIV/0!</v>
      </c>
      <c r="F467" s="7" t="e">
        <f>COUNTIFS(Sta!$A:$A,$A467,Sta!$Q:$Q,"&gt;0.5")/$B467</f>
        <v>#DIV/0!</v>
      </c>
      <c r="G467" s="7" t="e">
        <f>COUNTIFS(Sta!$B:$B,$A467,Sta!$Q:$Q,"&gt;0.5")/$C467</f>
        <v>#DIV/0!</v>
      </c>
      <c r="H467" s="12" t="e">
        <f>(COUNTIFS(Sta!$A:$A,$A467,Sta!$Q:$Q,"&gt;1.5") +COUNTIFS(Sta!$B:$B,$A467,Sta!$Q:$Q,"&gt;1.5"))/$D467</f>
        <v>#DIV/0!</v>
      </c>
      <c r="I467" s="7" t="e">
        <f>COUNTIFS(Sta!$A:$A,$A467,Sta!$Q:$Q,"&gt;1.5")/$B467</f>
        <v>#DIV/0!</v>
      </c>
      <c r="J467" s="7" t="e">
        <f>COUNTIFS(Sta!$B:$B,$A467,Sta!$Q:$Q,"&gt;1.5")/$C467</f>
        <v>#DIV/0!</v>
      </c>
      <c r="K467" s="12" t="e">
        <f>(COUNTIFS(Sta!$A:$A,$A467,Sta!$M:$M,"&gt;0.5") +COUNTIFS(Sta!$B:$B,$A467,Sta!$O:$O,"&gt;0.5"))/$D467</f>
        <v>#DIV/0!</v>
      </c>
      <c r="L467" s="7" t="e">
        <f>COUNTIFS(Sta!$A:$A,$A467,Sta!$M:$M,"&gt;0.5")/$B467</f>
        <v>#DIV/0!</v>
      </c>
      <c r="M467" s="7" t="e">
        <f>COUNTIFS(Sta!$B:$B,$A467,Sta!$O:$O,"&gt;0.5")/$C467</f>
        <v>#DIV/0!</v>
      </c>
      <c r="N467" s="12" t="e">
        <f>(COUNTIFS(Sta!$A:$A,$A467,Sta!$M:$M,"&gt;1.5") +COUNTIFS(Sta!$B:$B,$A467,Sta!$O:$O,"&gt;1.5"))/$D467</f>
        <v>#DIV/0!</v>
      </c>
      <c r="O467" s="7" t="e">
        <f>COUNTIFS(Sta!$A:$A,$A467,Sta!$M:$M,"&gt;1.5")/$B467</f>
        <v>#DIV/0!</v>
      </c>
      <c r="P467" s="7" t="e">
        <f>COUNTIFS(Sta!$B:$B,$A467,Sta!$O:$O,"&gt;1.5")/$C467</f>
        <v>#DIV/0!</v>
      </c>
      <c r="Q467" s="12" t="e">
        <f>(COUNTIFS(Sta!$A:$A,$A467,Sta!$N:$N,"&gt;0.5") +COUNTIFS(Sta!$B:$B,$A467,Sta!$P:$P,"&gt;0.5"))/$D467</f>
        <v>#DIV/0!</v>
      </c>
      <c r="R467" s="7" t="e">
        <f>COUNTIFS(Sta!$A:$A,$A467,Sta!$N:$N,"&gt;0.5")/$B467</f>
        <v>#DIV/0!</v>
      </c>
      <c r="S467" s="7" t="e">
        <f>COUNTIFS(Sta!$B:$B,$A467,Sta!$P:$P,"&gt;0.5")/$C467</f>
        <v>#DIV/0!</v>
      </c>
      <c r="T467" s="12" t="e">
        <f>(COUNTIFS(Sta!$A:$A,$A467,Sta!$N:$N,"&gt;1.5") +COUNTIFS(Sta!$B:$B,$A467,Sta!$P:$P,"&gt;1.5"))/$D467</f>
        <v>#DIV/0!</v>
      </c>
      <c r="U467" s="7" t="e">
        <f>COUNTIFS(Sta!$A:$A,$A467,Sta!$N:$N,"&gt;1.5")/$B467</f>
        <v>#DIV/0!</v>
      </c>
      <c r="V467" s="7" t="e">
        <f>COUNTIFS(Sta!$B:$B,$A467,Sta!$P:$P,"&gt;1.5")/$C467</f>
        <v>#DIV/0!</v>
      </c>
    </row>
    <row r="468" spans="1:22" x14ac:dyDescent="0.3">
      <c r="A468" t="s">
        <v>215</v>
      </c>
      <c r="B468" s="9">
        <f>COUNTIF(Sta!A:A,A468)</f>
        <v>1</v>
      </c>
      <c r="C468" s="4">
        <f>COUNTIF(Sta!B:B,A468)</f>
        <v>1</v>
      </c>
      <c r="D468" s="4">
        <f t="shared" si="13"/>
        <v>2</v>
      </c>
      <c r="E468" s="12">
        <f>(COUNTIFS(Sta!$A:$A,$A468,Sta!$Q:$Q,"&gt;0.5") +COUNTIFS(Sta!$B:$B,$A468,Sta!$Q:$Q,"&gt;0.5"))/$D468</f>
        <v>1</v>
      </c>
      <c r="F468" s="7">
        <f>COUNTIFS(Sta!$A:$A,$A468,Sta!$Q:$Q,"&gt;0.5")/$B468</f>
        <v>1</v>
      </c>
      <c r="G468" s="7">
        <f>COUNTIFS(Sta!$B:$B,$A468,Sta!$Q:$Q,"&gt;0.5")/$C468</f>
        <v>1</v>
      </c>
      <c r="H468" s="12">
        <f>(COUNTIFS(Sta!$A:$A,$A468,Sta!$Q:$Q,"&gt;1.5") +COUNTIFS(Sta!$B:$B,$A468,Sta!$Q:$Q,"&gt;1.5"))/$D468</f>
        <v>1</v>
      </c>
      <c r="I468" s="7">
        <f>COUNTIFS(Sta!$A:$A,$A468,Sta!$Q:$Q,"&gt;1.5")/$B468</f>
        <v>1</v>
      </c>
      <c r="J468" s="7">
        <f>COUNTIFS(Sta!$B:$B,$A468,Sta!$Q:$Q,"&gt;1.5")/$C468</f>
        <v>1</v>
      </c>
      <c r="K468" s="12">
        <f>(COUNTIFS(Sta!$A:$A,$A468,Sta!$M:$M,"&gt;0.5") +COUNTIFS(Sta!$B:$B,$A468,Sta!$O:$O,"&gt;0.5"))/$D468</f>
        <v>0.5</v>
      </c>
      <c r="L468" s="7">
        <f>COUNTIFS(Sta!$A:$A,$A468,Sta!$M:$M,"&gt;0.5")/$B468</f>
        <v>0</v>
      </c>
      <c r="M468" s="7">
        <f>COUNTIFS(Sta!$B:$B,$A468,Sta!$O:$O,"&gt;0.5")/$C468</f>
        <v>1</v>
      </c>
      <c r="N468" s="12">
        <f>(COUNTIFS(Sta!$A:$A,$A468,Sta!$M:$M,"&gt;1.5") +COUNTIFS(Sta!$B:$B,$A468,Sta!$O:$O,"&gt;1.5"))/$D468</f>
        <v>0</v>
      </c>
      <c r="O468" s="7">
        <f>COUNTIFS(Sta!$A:$A,$A468,Sta!$M:$M,"&gt;1.5")/$B468</f>
        <v>0</v>
      </c>
      <c r="P468" s="7">
        <f>COUNTIFS(Sta!$B:$B,$A468,Sta!$O:$O,"&gt;1.5")/$C468</f>
        <v>0</v>
      </c>
      <c r="Q468" s="12">
        <f>(COUNTIFS(Sta!$A:$A,$A468,Sta!$N:$N,"&gt;0.5") +COUNTIFS(Sta!$B:$B,$A468,Sta!$P:$P,"&gt;0.5"))/$D468</f>
        <v>1</v>
      </c>
      <c r="R468" s="7">
        <f>COUNTIFS(Sta!$A:$A,$A468,Sta!$N:$N,"&gt;0.5")/$B468</f>
        <v>1</v>
      </c>
      <c r="S468" s="7">
        <f>COUNTIFS(Sta!$B:$B,$A468,Sta!$P:$P,"&gt;0.5")/$C468</f>
        <v>1</v>
      </c>
      <c r="T468" s="12">
        <f>(COUNTIFS(Sta!$A:$A,$A468,Sta!$N:$N,"&gt;1.5") +COUNTIFS(Sta!$B:$B,$A468,Sta!$P:$P,"&gt;1.5"))/$D468</f>
        <v>1</v>
      </c>
      <c r="U468" s="7">
        <f>COUNTIFS(Sta!$A:$A,$A468,Sta!$N:$N,"&gt;1.5")/$B468</f>
        <v>1</v>
      </c>
      <c r="V468" s="7">
        <f>COUNTIFS(Sta!$B:$B,$A468,Sta!$P:$P,"&gt;1.5")/$C468</f>
        <v>1</v>
      </c>
    </row>
    <row r="469" spans="1:22" x14ac:dyDescent="0.3">
      <c r="A469" t="s">
        <v>670</v>
      </c>
      <c r="B469" s="9">
        <f>COUNTIF(Sta!A:A,A469)</f>
        <v>2</v>
      </c>
      <c r="C469" s="4">
        <f>COUNTIF(Sta!B:B,A469)</f>
        <v>2</v>
      </c>
      <c r="D469" s="4">
        <f t="shared" si="13"/>
        <v>4</v>
      </c>
      <c r="E469" s="12">
        <f>(COUNTIFS(Sta!$A:$A,$A469,Sta!$Q:$Q,"&gt;0.5") +COUNTIFS(Sta!$B:$B,$A469,Sta!$Q:$Q,"&gt;0.5"))/$D469</f>
        <v>0.5</v>
      </c>
      <c r="F469" s="7">
        <f>COUNTIFS(Sta!$A:$A,$A469,Sta!$Q:$Q,"&gt;0.5")/$B469</f>
        <v>0.5</v>
      </c>
      <c r="G469" s="7">
        <f>COUNTIFS(Sta!$B:$B,$A469,Sta!$Q:$Q,"&gt;0.5")/$C469</f>
        <v>0.5</v>
      </c>
      <c r="H469" s="12">
        <f>(COUNTIFS(Sta!$A:$A,$A469,Sta!$Q:$Q,"&gt;1.5") +COUNTIFS(Sta!$B:$B,$A469,Sta!$Q:$Q,"&gt;1.5"))/$D469</f>
        <v>0</v>
      </c>
      <c r="I469" s="7">
        <f>COUNTIFS(Sta!$A:$A,$A469,Sta!$Q:$Q,"&gt;1.5")/$B469</f>
        <v>0</v>
      </c>
      <c r="J469" s="7">
        <f>COUNTIFS(Sta!$B:$B,$A469,Sta!$Q:$Q,"&gt;1.5")/$C469</f>
        <v>0</v>
      </c>
      <c r="K469" s="12">
        <f>(COUNTIFS(Sta!$A:$A,$A469,Sta!$M:$M,"&gt;0.5") +COUNTIFS(Sta!$B:$B,$A469,Sta!$O:$O,"&gt;0.5"))/$D469</f>
        <v>0.25</v>
      </c>
      <c r="L469" s="7">
        <f>COUNTIFS(Sta!$A:$A,$A469,Sta!$M:$M,"&gt;0.5")/$B469</f>
        <v>0.5</v>
      </c>
      <c r="M469" s="7">
        <f>COUNTIFS(Sta!$B:$B,$A469,Sta!$O:$O,"&gt;0.5")/$C469</f>
        <v>0</v>
      </c>
      <c r="N469" s="12">
        <f>(COUNTIFS(Sta!$A:$A,$A469,Sta!$M:$M,"&gt;1.5") +COUNTIFS(Sta!$B:$B,$A469,Sta!$O:$O,"&gt;1.5"))/$D469</f>
        <v>0</v>
      </c>
      <c r="O469" s="7">
        <f>COUNTIFS(Sta!$A:$A,$A469,Sta!$M:$M,"&gt;1.5")/$B469</f>
        <v>0</v>
      </c>
      <c r="P469" s="7">
        <f>COUNTIFS(Sta!$B:$B,$A469,Sta!$O:$O,"&gt;1.5")/$C469</f>
        <v>0</v>
      </c>
      <c r="Q469" s="12">
        <f>(COUNTIFS(Sta!$A:$A,$A469,Sta!$N:$N,"&gt;0.5") +COUNTIFS(Sta!$B:$B,$A469,Sta!$P:$P,"&gt;0.5"))/$D469</f>
        <v>0.25</v>
      </c>
      <c r="R469" s="7">
        <f>COUNTIFS(Sta!$A:$A,$A469,Sta!$N:$N,"&gt;0.5")/$B469</f>
        <v>0</v>
      </c>
      <c r="S469" s="7">
        <f>COUNTIFS(Sta!$B:$B,$A469,Sta!$P:$P,"&gt;0.5")/$C469</f>
        <v>0.5</v>
      </c>
      <c r="T469" s="12">
        <f>(COUNTIFS(Sta!$A:$A,$A469,Sta!$N:$N,"&gt;1.5") +COUNTIFS(Sta!$B:$B,$A469,Sta!$P:$P,"&gt;1.5"))/$D469</f>
        <v>0</v>
      </c>
      <c r="U469" s="7">
        <f>COUNTIFS(Sta!$A:$A,$A469,Sta!$N:$N,"&gt;1.5")/$B469</f>
        <v>0</v>
      </c>
      <c r="V469" s="7">
        <f>COUNTIFS(Sta!$B:$B,$A469,Sta!$P:$P,"&gt;1.5")/$C469</f>
        <v>0</v>
      </c>
    </row>
    <row r="470" spans="1:22" x14ac:dyDescent="0.3">
      <c r="A470" t="s">
        <v>307</v>
      </c>
      <c r="B470" s="9">
        <f>COUNTIF(Sta!A:A,A470)</f>
        <v>0</v>
      </c>
      <c r="C470" s="4">
        <f>COUNTIF(Sta!B:B,A470)</f>
        <v>0</v>
      </c>
      <c r="D470" s="4">
        <f t="shared" si="13"/>
        <v>0</v>
      </c>
      <c r="E470" s="12" t="e">
        <f>(COUNTIFS(Sta!$A:$A,$A470,Sta!$Q:$Q,"&gt;0.5") +COUNTIFS(Sta!$B:$B,$A470,Sta!$Q:$Q,"&gt;0.5"))/$D470</f>
        <v>#DIV/0!</v>
      </c>
      <c r="F470" s="7" t="e">
        <f>COUNTIFS(Sta!$A:$A,$A470,Sta!$Q:$Q,"&gt;0.5")/$B470</f>
        <v>#DIV/0!</v>
      </c>
      <c r="G470" s="7" t="e">
        <f>COUNTIFS(Sta!$B:$B,$A470,Sta!$Q:$Q,"&gt;0.5")/$C470</f>
        <v>#DIV/0!</v>
      </c>
      <c r="H470" s="12" t="e">
        <f>(COUNTIFS(Sta!$A:$A,$A470,Sta!$Q:$Q,"&gt;1.5") +COUNTIFS(Sta!$B:$B,$A470,Sta!$Q:$Q,"&gt;1.5"))/$D470</f>
        <v>#DIV/0!</v>
      </c>
      <c r="I470" s="7" t="e">
        <f>COUNTIFS(Sta!$A:$A,$A470,Sta!$Q:$Q,"&gt;1.5")/$B470</f>
        <v>#DIV/0!</v>
      </c>
      <c r="J470" s="7" t="e">
        <f>COUNTIFS(Sta!$B:$B,$A470,Sta!$Q:$Q,"&gt;1.5")/$C470</f>
        <v>#DIV/0!</v>
      </c>
      <c r="K470" s="12" t="e">
        <f>(COUNTIFS(Sta!$A:$A,$A470,Sta!$M:$M,"&gt;0.5") +COUNTIFS(Sta!$B:$B,$A470,Sta!$O:$O,"&gt;0.5"))/$D470</f>
        <v>#DIV/0!</v>
      </c>
      <c r="L470" s="7" t="e">
        <f>COUNTIFS(Sta!$A:$A,$A470,Sta!$M:$M,"&gt;0.5")/$B470</f>
        <v>#DIV/0!</v>
      </c>
      <c r="M470" s="7" t="e">
        <f>COUNTIFS(Sta!$B:$B,$A470,Sta!$O:$O,"&gt;0.5")/$C470</f>
        <v>#DIV/0!</v>
      </c>
      <c r="N470" s="12" t="e">
        <f>(COUNTIFS(Sta!$A:$A,$A470,Sta!$M:$M,"&gt;1.5") +COUNTIFS(Sta!$B:$B,$A470,Sta!$O:$O,"&gt;1.5"))/$D470</f>
        <v>#DIV/0!</v>
      </c>
      <c r="O470" s="7" t="e">
        <f>COUNTIFS(Sta!$A:$A,$A470,Sta!$M:$M,"&gt;1.5")/$B470</f>
        <v>#DIV/0!</v>
      </c>
      <c r="P470" s="7" t="e">
        <f>COUNTIFS(Sta!$B:$B,$A470,Sta!$O:$O,"&gt;1.5")/$C470</f>
        <v>#DIV/0!</v>
      </c>
      <c r="Q470" s="12" t="e">
        <f>(COUNTIFS(Sta!$A:$A,$A470,Sta!$N:$N,"&gt;0.5") +COUNTIFS(Sta!$B:$B,$A470,Sta!$P:$P,"&gt;0.5"))/$D470</f>
        <v>#DIV/0!</v>
      </c>
      <c r="R470" s="7" t="e">
        <f>COUNTIFS(Sta!$A:$A,$A470,Sta!$N:$N,"&gt;0.5")/$B470</f>
        <v>#DIV/0!</v>
      </c>
      <c r="S470" s="7" t="e">
        <f>COUNTIFS(Sta!$B:$B,$A470,Sta!$P:$P,"&gt;0.5")/$C470</f>
        <v>#DIV/0!</v>
      </c>
      <c r="T470" s="12" t="e">
        <f>(COUNTIFS(Sta!$A:$A,$A470,Sta!$N:$N,"&gt;1.5") +COUNTIFS(Sta!$B:$B,$A470,Sta!$P:$P,"&gt;1.5"))/$D470</f>
        <v>#DIV/0!</v>
      </c>
      <c r="U470" s="7" t="e">
        <f>COUNTIFS(Sta!$A:$A,$A470,Sta!$N:$N,"&gt;1.5")/$B470</f>
        <v>#DIV/0!</v>
      </c>
      <c r="V470" s="7" t="e">
        <f>COUNTIFS(Sta!$B:$B,$A470,Sta!$P:$P,"&gt;1.5")/$C470</f>
        <v>#DIV/0!</v>
      </c>
    </row>
    <row r="471" spans="1:22" x14ac:dyDescent="0.3">
      <c r="A471" t="s">
        <v>569</v>
      </c>
      <c r="B471" s="9">
        <f>COUNTIF(Sta!A:A,A471)</f>
        <v>13</v>
      </c>
      <c r="C471" s="4">
        <f>COUNTIF(Sta!B:B,A471)</f>
        <v>13</v>
      </c>
      <c r="D471" s="4">
        <f t="shared" si="13"/>
        <v>26</v>
      </c>
      <c r="E471" s="12">
        <f>(COUNTIFS(Sta!$A:$A,$A471,Sta!$Q:$Q,"&gt;0.5") +COUNTIFS(Sta!$B:$B,$A471,Sta!$Q:$Q,"&gt;0.5"))/$D471</f>
        <v>0.69230769230769229</v>
      </c>
      <c r="F471" s="7">
        <f>COUNTIFS(Sta!$A:$A,$A471,Sta!$Q:$Q,"&gt;0.5")/$B471</f>
        <v>0.61538461538461542</v>
      </c>
      <c r="G471" s="7">
        <f>COUNTIFS(Sta!$B:$B,$A471,Sta!$Q:$Q,"&gt;0.5")/$C471</f>
        <v>0.76923076923076927</v>
      </c>
      <c r="H471" s="12">
        <f>(COUNTIFS(Sta!$A:$A,$A471,Sta!$Q:$Q,"&gt;1.5") +COUNTIFS(Sta!$B:$B,$A471,Sta!$Q:$Q,"&gt;1.5"))/$D471</f>
        <v>0.38461538461538464</v>
      </c>
      <c r="I471" s="7">
        <f>COUNTIFS(Sta!$A:$A,$A471,Sta!$Q:$Q,"&gt;1.5")/$B471</f>
        <v>0.46153846153846156</v>
      </c>
      <c r="J471" s="7">
        <f>COUNTIFS(Sta!$B:$B,$A471,Sta!$Q:$Q,"&gt;1.5")/$C471</f>
        <v>0.30769230769230771</v>
      </c>
      <c r="K471" s="12">
        <f>(COUNTIFS(Sta!$A:$A,$A471,Sta!$M:$M,"&gt;0.5") +COUNTIFS(Sta!$B:$B,$A471,Sta!$O:$O,"&gt;0.5"))/$D471</f>
        <v>0.61538461538461542</v>
      </c>
      <c r="L471" s="7">
        <f>COUNTIFS(Sta!$A:$A,$A471,Sta!$M:$M,"&gt;0.5")/$B471</f>
        <v>0.53846153846153844</v>
      </c>
      <c r="M471" s="7">
        <f>COUNTIFS(Sta!$B:$B,$A471,Sta!$O:$O,"&gt;0.5")/$C471</f>
        <v>0.69230769230769229</v>
      </c>
      <c r="N471" s="12">
        <f>(COUNTIFS(Sta!$A:$A,$A471,Sta!$M:$M,"&gt;1.5") +COUNTIFS(Sta!$B:$B,$A471,Sta!$O:$O,"&gt;1.5"))/$D471</f>
        <v>0.26923076923076922</v>
      </c>
      <c r="O471" s="7">
        <f>COUNTIFS(Sta!$A:$A,$A471,Sta!$M:$M,"&gt;1.5")/$B471</f>
        <v>0.46153846153846156</v>
      </c>
      <c r="P471" s="7">
        <f>COUNTIFS(Sta!$B:$B,$A471,Sta!$O:$O,"&gt;1.5")/$C471</f>
        <v>7.6923076923076927E-2</v>
      </c>
      <c r="Q471" s="12">
        <f>(COUNTIFS(Sta!$A:$A,$A471,Sta!$N:$N,"&gt;0.5") +COUNTIFS(Sta!$B:$B,$A471,Sta!$P:$P,"&gt;0.5"))/$D471</f>
        <v>0.26923076923076922</v>
      </c>
      <c r="R471" s="7">
        <f>COUNTIFS(Sta!$A:$A,$A471,Sta!$N:$N,"&gt;0.5")/$B471</f>
        <v>0.23076923076923078</v>
      </c>
      <c r="S471" s="7">
        <f>COUNTIFS(Sta!$B:$B,$A471,Sta!$P:$P,"&gt;0.5")/$C471</f>
        <v>0.30769230769230771</v>
      </c>
      <c r="T471" s="12">
        <f>(COUNTIFS(Sta!$A:$A,$A471,Sta!$N:$N,"&gt;1.5") +COUNTIFS(Sta!$B:$B,$A471,Sta!$P:$P,"&gt;1.5"))/$D471</f>
        <v>7.6923076923076927E-2</v>
      </c>
      <c r="U471" s="7">
        <f>COUNTIFS(Sta!$A:$A,$A471,Sta!$N:$N,"&gt;1.5")/$B471</f>
        <v>7.6923076923076927E-2</v>
      </c>
      <c r="V471" s="7">
        <f>COUNTIFS(Sta!$B:$B,$A471,Sta!$P:$P,"&gt;1.5")/$C471</f>
        <v>7.6923076923076927E-2</v>
      </c>
    </row>
    <row r="472" spans="1:22" x14ac:dyDescent="0.3">
      <c r="A472" t="s">
        <v>498</v>
      </c>
      <c r="B472" s="9">
        <f>COUNTIF(Sta!A:A,A472)</f>
        <v>11</v>
      </c>
      <c r="C472" s="4">
        <f>COUNTIF(Sta!B:B,A472)</f>
        <v>11</v>
      </c>
      <c r="D472" s="4">
        <f t="shared" si="13"/>
        <v>22</v>
      </c>
      <c r="E472" s="12">
        <f>(COUNTIFS(Sta!$A:$A,$A472,Sta!$Q:$Q,"&gt;0.5") +COUNTIFS(Sta!$B:$B,$A472,Sta!$Q:$Q,"&gt;0.5"))/$D472</f>
        <v>0.81818181818181823</v>
      </c>
      <c r="F472" s="7">
        <f>COUNTIFS(Sta!$A:$A,$A472,Sta!$Q:$Q,"&gt;0.5")/$B472</f>
        <v>0.72727272727272729</v>
      </c>
      <c r="G472" s="7">
        <f>COUNTIFS(Sta!$B:$B,$A472,Sta!$Q:$Q,"&gt;0.5")/$C472</f>
        <v>0.90909090909090906</v>
      </c>
      <c r="H472" s="12">
        <f>(COUNTIFS(Sta!$A:$A,$A472,Sta!$Q:$Q,"&gt;1.5") +COUNTIFS(Sta!$B:$B,$A472,Sta!$Q:$Q,"&gt;1.5"))/$D472</f>
        <v>0.59090909090909094</v>
      </c>
      <c r="I472" s="7">
        <f>COUNTIFS(Sta!$A:$A,$A472,Sta!$Q:$Q,"&gt;1.5")/$B472</f>
        <v>0.36363636363636365</v>
      </c>
      <c r="J472" s="7">
        <f>COUNTIFS(Sta!$B:$B,$A472,Sta!$Q:$Q,"&gt;1.5")/$C472</f>
        <v>0.81818181818181823</v>
      </c>
      <c r="K472" s="12">
        <f>(COUNTIFS(Sta!$A:$A,$A472,Sta!$M:$M,"&gt;0.5") +COUNTIFS(Sta!$B:$B,$A472,Sta!$O:$O,"&gt;0.5"))/$D472</f>
        <v>0.63636363636363635</v>
      </c>
      <c r="L472" s="7">
        <f>COUNTIFS(Sta!$A:$A,$A472,Sta!$M:$M,"&gt;0.5")/$B472</f>
        <v>0.54545454545454541</v>
      </c>
      <c r="M472" s="7">
        <f>COUNTIFS(Sta!$B:$B,$A472,Sta!$O:$O,"&gt;0.5")/$C472</f>
        <v>0.72727272727272729</v>
      </c>
      <c r="N472" s="12">
        <f>(COUNTIFS(Sta!$A:$A,$A472,Sta!$M:$M,"&gt;1.5") +COUNTIFS(Sta!$B:$B,$A472,Sta!$O:$O,"&gt;1.5"))/$D472</f>
        <v>0.27272727272727271</v>
      </c>
      <c r="O472" s="7">
        <f>COUNTIFS(Sta!$A:$A,$A472,Sta!$M:$M,"&gt;1.5")/$B472</f>
        <v>9.0909090909090912E-2</v>
      </c>
      <c r="P472" s="7">
        <f>COUNTIFS(Sta!$B:$B,$A472,Sta!$O:$O,"&gt;1.5")/$C472</f>
        <v>0.45454545454545453</v>
      </c>
      <c r="Q472" s="12">
        <f>(COUNTIFS(Sta!$A:$A,$A472,Sta!$N:$N,"&gt;0.5") +COUNTIFS(Sta!$B:$B,$A472,Sta!$P:$P,"&gt;0.5"))/$D472</f>
        <v>0.54545454545454541</v>
      </c>
      <c r="R472" s="7">
        <f>COUNTIFS(Sta!$A:$A,$A472,Sta!$N:$N,"&gt;0.5")/$B472</f>
        <v>0.45454545454545453</v>
      </c>
      <c r="S472" s="7">
        <f>COUNTIFS(Sta!$B:$B,$A472,Sta!$P:$P,"&gt;0.5")/$C472</f>
        <v>0.63636363636363635</v>
      </c>
      <c r="T472" s="12">
        <f>(COUNTIFS(Sta!$A:$A,$A472,Sta!$N:$N,"&gt;1.5") +COUNTIFS(Sta!$B:$B,$A472,Sta!$P:$P,"&gt;1.5"))/$D472</f>
        <v>9.0909090909090912E-2</v>
      </c>
      <c r="U472" s="7">
        <f>COUNTIFS(Sta!$A:$A,$A472,Sta!$N:$N,"&gt;1.5")/$B472</f>
        <v>9.0909090909090912E-2</v>
      </c>
      <c r="V472" s="7">
        <f>COUNTIFS(Sta!$B:$B,$A472,Sta!$P:$P,"&gt;1.5")/$C472</f>
        <v>9.0909090909090912E-2</v>
      </c>
    </row>
    <row r="473" spans="1:22" x14ac:dyDescent="0.3">
      <c r="A473" t="s">
        <v>502</v>
      </c>
      <c r="B473" s="9">
        <f>COUNTIF(Sta!A:A,A473)</f>
        <v>10</v>
      </c>
      <c r="C473" s="4">
        <f>COUNTIF(Sta!B:B,A473)</f>
        <v>11</v>
      </c>
      <c r="D473" s="4">
        <f t="shared" si="13"/>
        <v>21</v>
      </c>
      <c r="E473" s="12">
        <f>(COUNTIFS(Sta!$A:$A,$A473,Sta!$Q:$Q,"&gt;0.5") +COUNTIFS(Sta!$B:$B,$A473,Sta!$Q:$Q,"&gt;0.5"))/$D473</f>
        <v>0.90476190476190477</v>
      </c>
      <c r="F473" s="7">
        <f>COUNTIFS(Sta!$A:$A,$A473,Sta!$Q:$Q,"&gt;0.5")/$B473</f>
        <v>0.9</v>
      </c>
      <c r="G473" s="7">
        <f>COUNTIFS(Sta!$B:$B,$A473,Sta!$Q:$Q,"&gt;0.5")/$C473</f>
        <v>0.90909090909090906</v>
      </c>
      <c r="H473" s="12">
        <f>(COUNTIFS(Sta!$A:$A,$A473,Sta!$Q:$Q,"&gt;1.5") +COUNTIFS(Sta!$B:$B,$A473,Sta!$Q:$Q,"&gt;1.5"))/$D473</f>
        <v>0.52380952380952384</v>
      </c>
      <c r="I473" s="7">
        <f>COUNTIFS(Sta!$A:$A,$A473,Sta!$Q:$Q,"&gt;1.5")/$B473</f>
        <v>0.5</v>
      </c>
      <c r="J473" s="7">
        <f>COUNTIFS(Sta!$B:$B,$A473,Sta!$Q:$Q,"&gt;1.5")/$C473</f>
        <v>0.54545454545454541</v>
      </c>
      <c r="K473" s="12">
        <f>(COUNTIFS(Sta!$A:$A,$A473,Sta!$M:$M,"&gt;0.5") +COUNTIFS(Sta!$B:$B,$A473,Sta!$O:$O,"&gt;0.5"))/$D473</f>
        <v>0.5714285714285714</v>
      </c>
      <c r="L473" s="7">
        <f>COUNTIFS(Sta!$A:$A,$A473,Sta!$M:$M,"&gt;0.5")/$B473</f>
        <v>0.4</v>
      </c>
      <c r="M473" s="7">
        <f>COUNTIFS(Sta!$B:$B,$A473,Sta!$O:$O,"&gt;0.5")/$C473</f>
        <v>0.72727272727272729</v>
      </c>
      <c r="N473" s="12">
        <f>(COUNTIFS(Sta!$A:$A,$A473,Sta!$M:$M,"&gt;1.5") +COUNTIFS(Sta!$B:$B,$A473,Sta!$O:$O,"&gt;1.5"))/$D473</f>
        <v>0.19047619047619047</v>
      </c>
      <c r="O473" s="7">
        <f>COUNTIFS(Sta!$A:$A,$A473,Sta!$M:$M,"&gt;1.5")/$B473</f>
        <v>0.3</v>
      </c>
      <c r="P473" s="7">
        <f>COUNTIFS(Sta!$B:$B,$A473,Sta!$O:$O,"&gt;1.5")/$C473</f>
        <v>9.0909090909090912E-2</v>
      </c>
      <c r="Q473" s="12">
        <f>(COUNTIFS(Sta!$A:$A,$A473,Sta!$N:$N,"&gt;0.5") +COUNTIFS(Sta!$B:$B,$A473,Sta!$P:$P,"&gt;0.5"))/$D473</f>
        <v>0.7142857142857143</v>
      </c>
      <c r="R473" s="7">
        <f>COUNTIFS(Sta!$A:$A,$A473,Sta!$N:$N,"&gt;0.5")/$B473</f>
        <v>0.8</v>
      </c>
      <c r="S473" s="7">
        <f>COUNTIFS(Sta!$B:$B,$A473,Sta!$P:$P,"&gt;0.5")/$C473</f>
        <v>0.63636363636363635</v>
      </c>
      <c r="T473" s="12">
        <f>(COUNTIFS(Sta!$A:$A,$A473,Sta!$N:$N,"&gt;1.5") +COUNTIFS(Sta!$B:$B,$A473,Sta!$P:$P,"&gt;1.5"))/$D473</f>
        <v>0.33333333333333331</v>
      </c>
      <c r="U473" s="7">
        <f>COUNTIFS(Sta!$A:$A,$A473,Sta!$N:$N,"&gt;1.5")/$B473</f>
        <v>0.3</v>
      </c>
      <c r="V473" s="7">
        <f>COUNTIFS(Sta!$B:$B,$A473,Sta!$P:$P,"&gt;1.5")/$C473</f>
        <v>0.36363636363636365</v>
      </c>
    </row>
    <row r="474" spans="1:22" x14ac:dyDescent="0.3">
      <c r="A474" t="s">
        <v>503</v>
      </c>
      <c r="B474" s="9">
        <f>COUNTIF(Sta!A:A,A474)</f>
        <v>11</v>
      </c>
      <c r="C474" s="4">
        <f>COUNTIF(Sta!B:B,A474)</f>
        <v>11</v>
      </c>
      <c r="D474" s="4">
        <f t="shared" si="13"/>
        <v>22</v>
      </c>
      <c r="E474" s="12">
        <f>(COUNTIFS(Sta!$A:$A,$A474,Sta!$Q:$Q,"&gt;0.5") +COUNTIFS(Sta!$B:$B,$A474,Sta!$Q:$Q,"&gt;0.5"))/$D474</f>
        <v>0.81818181818181823</v>
      </c>
      <c r="F474" s="7">
        <f>COUNTIFS(Sta!$A:$A,$A474,Sta!$Q:$Q,"&gt;0.5")/$B474</f>
        <v>0.90909090909090906</v>
      </c>
      <c r="G474" s="7">
        <f>COUNTIFS(Sta!$B:$B,$A474,Sta!$Q:$Q,"&gt;0.5")/$C474</f>
        <v>0.72727272727272729</v>
      </c>
      <c r="H474" s="12">
        <f>(COUNTIFS(Sta!$A:$A,$A474,Sta!$Q:$Q,"&gt;1.5") +COUNTIFS(Sta!$B:$B,$A474,Sta!$Q:$Q,"&gt;1.5"))/$D474</f>
        <v>0.59090909090909094</v>
      </c>
      <c r="I474" s="7">
        <f>COUNTIFS(Sta!$A:$A,$A474,Sta!$Q:$Q,"&gt;1.5")/$B474</f>
        <v>0.81818181818181823</v>
      </c>
      <c r="J474" s="7">
        <f>COUNTIFS(Sta!$B:$B,$A474,Sta!$Q:$Q,"&gt;1.5")/$C474</f>
        <v>0.36363636363636365</v>
      </c>
      <c r="K474" s="12">
        <f>(COUNTIFS(Sta!$A:$A,$A474,Sta!$M:$M,"&gt;0.5") +COUNTIFS(Sta!$B:$B,$A474,Sta!$O:$O,"&gt;0.5"))/$D474</f>
        <v>0.72727272727272729</v>
      </c>
      <c r="L474" s="7">
        <f>COUNTIFS(Sta!$A:$A,$A474,Sta!$M:$M,"&gt;0.5")/$B474</f>
        <v>0.81818181818181823</v>
      </c>
      <c r="M474" s="7">
        <f>COUNTIFS(Sta!$B:$B,$A474,Sta!$O:$O,"&gt;0.5")/$C474</f>
        <v>0.63636363636363635</v>
      </c>
      <c r="N474" s="12">
        <f>(COUNTIFS(Sta!$A:$A,$A474,Sta!$M:$M,"&gt;1.5") +COUNTIFS(Sta!$B:$B,$A474,Sta!$O:$O,"&gt;1.5"))/$D474</f>
        <v>0.45454545454545453</v>
      </c>
      <c r="O474" s="7">
        <f>COUNTIFS(Sta!$A:$A,$A474,Sta!$M:$M,"&gt;1.5")/$B474</f>
        <v>0.63636363636363635</v>
      </c>
      <c r="P474" s="7">
        <f>COUNTIFS(Sta!$B:$B,$A474,Sta!$O:$O,"&gt;1.5")/$C474</f>
        <v>0.27272727272727271</v>
      </c>
      <c r="Q474" s="12">
        <f>(COUNTIFS(Sta!$A:$A,$A474,Sta!$N:$N,"&gt;0.5") +COUNTIFS(Sta!$B:$B,$A474,Sta!$P:$P,"&gt;0.5"))/$D474</f>
        <v>0.45454545454545453</v>
      </c>
      <c r="R474" s="7">
        <f>COUNTIFS(Sta!$A:$A,$A474,Sta!$N:$N,"&gt;0.5")/$B474</f>
        <v>0.54545454545454541</v>
      </c>
      <c r="S474" s="7">
        <f>COUNTIFS(Sta!$B:$B,$A474,Sta!$P:$P,"&gt;0.5")/$C474</f>
        <v>0.36363636363636365</v>
      </c>
      <c r="T474" s="12">
        <f>(COUNTIFS(Sta!$A:$A,$A474,Sta!$N:$N,"&gt;1.5") +COUNTIFS(Sta!$B:$B,$A474,Sta!$P:$P,"&gt;1.5"))/$D474</f>
        <v>9.0909090909090912E-2</v>
      </c>
      <c r="U474" s="7">
        <f>COUNTIFS(Sta!$A:$A,$A474,Sta!$N:$N,"&gt;1.5")/$B474</f>
        <v>9.0909090909090912E-2</v>
      </c>
      <c r="V474" s="7">
        <f>COUNTIFS(Sta!$B:$B,$A474,Sta!$P:$P,"&gt;1.5")/$C474</f>
        <v>9.0909090909090912E-2</v>
      </c>
    </row>
    <row r="475" spans="1:22" x14ac:dyDescent="0.3">
      <c r="A475" t="s">
        <v>173</v>
      </c>
      <c r="B475" s="9">
        <f>COUNTIF(Sta!A:A,A475)</f>
        <v>0</v>
      </c>
      <c r="C475" s="4">
        <f>COUNTIF(Sta!B:B,A475)</f>
        <v>1</v>
      </c>
      <c r="D475" s="4">
        <f t="shared" si="13"/>
        <v>1</v>
      </c>
      <c r="E475" s="12">
        <f>(COUNTIFS(Sta!$A:$A,$A475,Sta!$Q:$Q,"&gt;0.5") +COUNTIFS(Sta!$B:$B,$A475,Sta!$Q:$Q,"&gt;0.5"))/$D475</f>
        <v>1</v>
      </c>
      <c r="F475" s="7" t="e">
        <f>COUNTIFS(Sta!$A:$A,$A475,Sta!$Q:$Q,"&gt;0.5")/$B475</f>
        <v>#DIV/0!</v>
      </c>
      <c r="G475" s="7">
        <f>COUNTIFS(Sta!$B:$B,$A475,Sta!$Q:$Q,"&gt;0.5")/$C475</f>
        <v>1</v>
      </c>
      <c r="H475" s="12">
        <f>(COUNTIFS(Sta!$A:$A,$A475,Sta!$Q:$Q,"&gt;1.5") +COUNTIFS(Sta!$B:$B,$A475,Sta!$Q:$Q,"&gt;1.5"))/$D475</f>
        <v>1</v>
      </c>
      <c r="I475" s="7" t="e">
        <f>COUNTIFS(Sta!$A:$A,$A475,Sta!$Q:$Q,"&gt;1.5")/$B475</f>
        <v>#DIV/0!</v>
      </c>
      <c r="J475" s="7">
        <f>COUNTIFS(Sta!$B:$B,$A475,Sta!$Q:$Q,"&gt;1.5")/$C475</f>
        <v>1</v>
      </c>
      <c r="K475" s="12">
        <f>(COUNTIFS(Sta!$A:$A,$A475,Sta!$M:$M,"&gt;0.5") +COUNTIFS(Sta!$B:$B,$A475,Sta!$O:$O,"&gt;0.5"))/$D475</f>
        <v>1</v>
      </c>
      <c r="L475" s="7" t="e">
        <f>COUNTIFS(Sta!$A:$A,$A475,Sta!$M:$M,"&gt;0.5")/$B475</f>
        <v>#DIV/0!</v>
      </c>
      <c r="M475" s="7">
        <f>COUNTIFS(Sta!$B:$B,$A475,Sta!$O:$O,"&gt;0.5")/$C475</f>
        <v>1</v>
      </c>
      <c r="N475" s="12">
        <f>(COUNTIFS(Sta!$A:$A,$A475,Sta!$M:$M,"&gt;1.5") +COUNTIFS(Sta!$B:$B,$A475,Sta!$O:$O,"&gt;1.5"))/$D475</f>
        <v>0</v>
      </c>
      <c r="O475" s="7" t="e">
        <f>COUNTIFS(Sta!$A:$A,$A475,Sta!$M:$M,"&gt;1.5")/$B475</f>
        <v>#DIV/0!</v>
      </c>
      <c r="P475" s="7">
        <f>COUNTIFS(Sta!$B:$B,$A475,Sta!$O:$O,"&gt;1.5")/$C475</f>
        <v>0</v>
      </c>
      <c r="Q475" s="12">
        <f>(COUNTIFS(Sta!$A:$A,$A475,Sta!$N:$N,"&gt;0.5") +COUNTIFS(Sta!$B:$B,$A475,Sta!$P:$P,"&gt;0.5"))/$D475</f>
        <v>1</v>
      </c>
      <c r="R475" s="7" t="e">
        <f>COUNTIFS(Sta!$A:$A,$A475,Sta!$N:$N,"&gt;0.5")/$B475</f>
        <v>#DIV/0!</v>
      </c>
      <c r="S475" s="7">
        <f>COUNTIFS(Sta!$B:$B,$A475,Sta!$P:$P,"&gt;0.5")/$C475</f>
        <v>1</v>
      </c>
      <c r="T475" s="12">
        <f>(COUNTIFS(Sta!$A:$A,$A475,Sta!$N:$N,"&gt;1.5") +COUNTIFS(Sta!$B:$B,$A475,Sta!$P:$P,"&gt;1.5"))/$D475</f>
        <v>0</v>
      </c>
      <c r="U475" s="7" t="e">
        <f>COUNTIFS(Sta!$A:$A,$A475,Sta!$N:$N,"&gt;1.5")/$B475</f>
        <v>#DIV/0!</v>
      </c>
      <c r="V475" s="7">
        <f>COUNTIFS(Sta!$B:$B,$A475,Sta!$P:$P,"&gt;1.5")/$C475</f>
        <v>0</v>
      </c>
    </row>
    <row r="476" spans="1:22" x14ac:dyDescent="0.3">
      <c r="A476" t="s">
        <v>185</v>
      </c>
      <c r="B476" s="9">
        <f>COUNTIF(Sta!A:A,A476)</f>
        <v>1</v>
      </c>
      <c r="C476" s="4">
        <f>COUNTIF(Sta!B:B,A476)</f>
        <v>1</v>
      </c>
      <c r="D476" s="4">
        <f t="shared" si="13"/>
        <v>2</v>
      </c>
      <c r="E476" s="12">
        <f>(COUNTIFS(Sta!$A:$A,$A476,Sta!$Q:$Q,"&gt;0.5") +COUNTIFS(Sta!$B:$B,$A476,Sta!$Q:$Q,"&gt;0.5"))/$D476</f>
        <v>1</v>
      </c>
      <c r="F476" s="7">
        <f>COUNTIFS(Sta!$A:$A,$A476,Sta!$Q:$Q,"&gt;0.5")/$B476</f>
        <v>1</v>
      </c>
      <c r="G476" s="7">
        <f>COUNTIFS(Sta!$B:$B,$A476,Sta!$Q:$Q,"&gt;0.5")/$C476</f>
        <v>1</v>
      </c>
      <c r="H476" s="12">
        <f>(COUNTIFS(Sta!$A:$A,$A476,Sta!$Q:$Q,"&gt;1.5") +COUNTIFS(Sta!$B:$B,$A476,Sta!$Q:$Q,"&gt;1.5"))/$D476</f>
        <v>0.5</v>
      </c>
      <c r="I476" s="7">
        <f>COUNTIFS(Sta!$A:$A,$A476,Sta!$Q:$Q,"&gt;1.5")/$B476</f>
        <v>0</v>
      </c>
      <c r="J476" s="7">
        <f>COUNTIFS(Sta!$B:$B,$A476,Sta!$Q:$Q,"&gt;1.5")/$C476</f>
        <v>1</v>
      </c>
      <c r="K476" s="12">
        <f>(COUNTIFS(Sta!$A:$A,$A476,Sta!$M:$M,"&gt;0.5") +COUNTIFS(Sta!$B:$B,$A476,Sta!$O:$O,"&gt;0.5"))/$D476</f>
        <v>1</v>
      </c>
      <c r="L476" s="7">
        <f>COUNTIFS(Sta!$A:$A,$A476,Sta!$M:$M,"&gt;0.5")/$B476</f>
        <v>1</v>
      </c>
      <c r="M476" s="7">
        <f>COUNTIFS(Sta!$B:$B,$A476,Sta!$O:$O,"&gt;0.5")/$C476</f>
        <v>1</v>
      </c>
      <c r="N476" s="12">
        <f>(COUNTIFS(Sta!$A:$A,$A476,Sta!$M:$M,"&gt;1.5") +COUNTIFS(Sta!$B:$B,$A476,Sta!$O:$O,"&gt;1.5"))/$D476</f>
        <v>0.5</v>
      </c>
      <c r="O476" s="7">
        <f>COUNTIFS(Sta!$A:$A,$A476,Sta!$M:$M,"&gt;1.5")/$B476</f>
        <v>0</v>
      </c>
      <c r="P476" s="7">
        <f>COUNTIFS(Sta!$B:$B,$A476,Sta!$O:$O,"&gt;1.5")/$C476</f>
        <v>1</v>
      </c>
      <c r="Q476" s="12">
        <f>(COUNTIFS(Sta!$A:$A,$A476,Sta!$N:$N,"&gt;0.5") +COUNTIFS(Sta!$B:$B,$A476,Sta!$P:$P,"&gt;0.5"))/$D476</f>
        <v>0.5</v>
      </c>
      <c r="R476" s="7">
        <f>COUNTIFS(Sta!$A:$A,$A476,Sta!$N:$N,"&gt;0.5")/$B476</f>
        <v>0</v>
      </c>
      <c r="S476" s="7">
        <f>COUNTIFS(Sta!$B:$B,$A476,Sta!$P:$P,"&gt;0.5")/$C476</f>
        <v>1</v>
      </c>
      <c r="T476" s="12">
        <f>(COUNTIFS(Sta!$A:$A,$A476,Sta!$N:$N,"&gt;1.5") +COUNTIFS(Sta!$B:$B,$A476,Sta!$P:$P,"&gt;1.5"))/$D476</f>
        <v>0</v>
      </c>
      <c r="U476" s="7">
        <f>COUNTIFS(Sta!$A:$A,$A476,Sta!$N:$N,"&gt;1.5")/$B476</f>
        <v>0</v>
      </c>
      <c r="V476" s="7">
        <f>COUNTIFS(Sta!$B:$B,$A476,Sta!$P:$P,"&gt;1.5")/$C476</f>
        <v>0</v>
      </c>
    </row>
    <row r="477" spans="1:22" x14ac:dyDescent="0.3">
      <c r="A477" t="s">
        <v>508</v>
      </c>
      <c r="B477" s="9">
        <f>COUNTIF(Sta!A:A,A477)</f>
        <v>10</v>
      </c>
      <c r="C477" s="4">
        <f>COUNTIF(Sta!B:B,A477)</f>
        <v>11</v>
      </c>
      <c r="D477" s="4">
        <f t="shared" si="13"/>
        <v>21</v>
      </c>
      <c r="E477" s="12">
        <f>(COUNTIFS(Sta!$A:$A,$A477,Sta!$Q:$Q,"&gt;0.5") +COUNTIFS(Sta!$B:$B,$A477,Sta!$Q:$Q,"&gt;0.5"))/$D477</f>
        <v>0.80952380952380953</v>
      </c>
      <c r="F477" s="7">
        <f>COUNTIFS(Sta!$A:$A,$A477,Sta!$Q:$Q,"&gt;0.5")/$B477</f>
        <v>0.7</v>
      </c>
      <c r="G477" s="7">
        <f>COUNTIFS(Sta!$B:$B,$A477,Sta!$Q:$Q,"&gt;0.5")/$C477</f>
        <v>0.90909090909090906</v>
      </c>
      <c r="H477" s="12">
        <f>(COUNTIFS(Sta!$A:$A,$A477,Sta!$Q:$Q,"&gt;1.5") +COUNTIFS(Sta!$B:$B,$A477,Sta!$Q:$Q,"&gt;1.5"))/$D477</f>
        <v>0.42857142857142855</v>
      </c>
      <c r="I477" s="7">
        <f>COUNTIFS(Sta!$A:$A,$A477,Sta!$Q:$Q,"&gt;1.5")/$B477</f>
        <v>0.6</v>
      </c>
      <c r="J477" s="7">
        <f>COUNTIFS(Sta!$B:$B,$A477,Sta!$Q:$Q,"&gt;1.5")/$C477</f>
        <v>0.27272727272727271</v>
      </c>
      <c r="K477" s="12">
        <f>(COUNTIFS(Sta!$A:$A,$A477,Sta!$M:$M,"&gt;0.5") +COUNTIFS(Sta!$B:$B,$A477,Sta!$O:$O,"&gt;0.5"))/$D477</f>
        <v>0.33333333333333331</v>
      </c>
      <c r="L477" s="7">
        <f>COUNTIFS(Sta!$A:$A,$A477,Sta!$M:$M,"&gt;0.5")/$B477</f>
        <v>0.4</v>
      </c>
      <c r="M477" s="7">
        <f>COUNTIFS(Sta!$B:$B,$A477,Sta!$O:$O,"&gt;0.5")/$C477</f>
        <v>0.27272727272727271</v>
      </c>
      <c r="N477" s="12">
        <f>(COUNTIFS(Sta!$A:$A,$A477,Sta!$M:$M,"&gt;1.5") +COUNTIFS(Sta!$B:$B,$A477,Sta!$O:$O,"&gt;1.5"))/$D477</f>
        <v>0.14285714285714285</v>
      </c>
      <c r="O477" s="7">
        <f>COUNTIFS(Sta!$A:$A,$A477,Sta!$M:$M,"&gt;1.5")/$B477</f>
        <v>0.3</v>
      </c>
      <c r="P477" s="7">
        <f>COUNTIFS(Sta!$B:$B,$A477,Sta!$O:$O,"&gt;1.5")/$C477</f>
        <v>0</v>
      </c>
      <c r="Q477" s="12">
        <f>(COUNTIFS(Sta!$A:$A,$A477,Sta!$N:$N,"&gt;0.5") +COUNTIFS(Sta!$B:$B,$A477,Sta!$P:$P,"&gt;0.5"))/$D477</f>
        <v>0.7142857142857143</v>
      </c>
      <c r="R477" s="7">
        <f>COUNTIFS(Sta!$A:$A,$A477,Sta!$N:$N,"&gt;0.5")/$B477</f>
        <v>0.5</v>
      </c>
      <c r="S477" s="7">
        <f>COUNTIFS(Sta!$B:$B,$A477,Sta!$P:$P,"&gt;0.5")/$C477</f>
        <v>0.90909090909090906</v>
      </c>
      <c r="T477" s="12">
        <f>(COUNTIFS(Sta!$A:$A,$A477,Sta!$N:$N,"&gt;1.5") +COUNTIFS(Sta!$B:$B,$A477,Sta!$P:$P,"&gt;1.5"))/$D477</f>
        <v>0.14285714285714285</v>
      </c>
      <c r="U477" s="7">
        <f>COUNTIFS(Sta!$A:$A,$A477,Sta!$N:$N,"&gt;1.5")/$B477</f>
        <v>0.2</v>
      </c>
      <c r="V477" s="7">
        <f>COUNTIFS(Sta!$B:$B,$A477,Sta!$P:$P,"&gt;1.5")/$C477</f>
        <v>9.0909090909090912E-2</v>
      </c>
    </row>
    <row r="478" spans="1:22" x14ac:dyDescent="0.3">
      <c r="A478" t="s">
        <v>457</v>
      </c>
      <c r="B478" s="9">
        <f>COUNTIF(Sta!A:A,A478)</f>
        <v>10</v>
      </c>
      <c r="C478" s="4">
        <f>COUNTIF(Sta!B:B,A478)</f>
        <v>12</v>
      </c>
      <c r="D478" s="4">
        <f t="shared" si="13"/>
        <v>22</v>
      </c>
      <c r="E478" s="12">
        <f>(COUNTIFS(Sta!$A:$A,$A478,Sta!$Q:$Q,"&gt;0.5") +COUNTIFS(Sta!$B:$B,$A478,Sta!$Q:$Q,"&gt;0.5"))/$D478</f>
        <v>0.90909090909090906</v>
      </c>
      <c r="F478" s="7">
        <f>COUNTIFS(Sta!$A:$A,$A478,Sta!$Q:$Q,"&gt;0.5")/$B478</f>
        <v>0.8</v>
      </c>
      <c r="G478" s="7">
        <f>COUNTIFS(Sta!$B:$B,$A478,Sta!$Q:$Q,"&gt;0.5")/$C478</f>
        <v>1</v>
      </c>
      <c r="H478" s="12">
        <f>(COUNTIFS(Sta!$A:$A,$A478,Sta!$Q:$Q,"&gt;1.5") +COUNTIFS(Sta!$B:$B,$A478,Sta!$Q:$Q,"&gt;1.5"))/$D478</f>
        <v>0.54545454545454541</v>
      </c>
      <c r="I478" s="7">
        <f>COUNTIFS(Sta!$A:$A,$A478,Sta!$Q:$Q,"&gt;1.5")/$B478</f>
        <v>0.5</v>
      </c>
      <c r="J478" s="7">
        <f>COUNTIFS(Sta!$B:$B,$A478,Sta!$Q:$Q,"&gt;1.5")/$C478</f>
        <v>0.58333333333333337</v>
      </c>
      <c r="K478" s="12">
        <f>(COUNTIFS(Sta!$A:$A,$A478,Sta!$M:$M,"&gt;0.5") +COUNTIFS(Sta!$B:$B,$A478,Sta!$O:$O,"&gt;0.5"))/$D478</f>
        <v>0.54545454545454541</v>
      </c>
      <c r="L478" s="7">
        <f>COUNTIFS(Sta!$A:$A,$A478,Sta!$M:$M,"&gt;0.5")/$B478</f>
        <v>0.5</v>
      </c>
      <c r="M478" s="7">
        <f>COUNTIFS(Sta!$B:$B,$A478,Sta!$O:$O,"&gt;0.5")/$C478</f>
        <v>0.58333333333333337</v>
      </c>
      <c r="N478" s="12">
        <f>(COUNTIFS(Sta!$A:$A,$A478,Sta!$M:$M,"&gt;1.5") +COUNTIFS(Sta!$B:$B,$A478,Sta!$O:$O,"&gt;1.5"))/$D478</f>
        <v>9.0909090909090912E-2</v>
      </c>
      <c r="O478" s="7">
        <f>COUNTIFS(Sta!$A:$A,$A478,Sta!$M:$M,"&gt;1.5")/$B478</f>
        <v>0.1</v>
      </c>
      <c r="P478" s="7">
        <f>COUNTIFS(Sta!$B:$B,$A478,Sta!$O:$O,"&gt;1.5")/$C478</f>
        <v>8.3333333333333329E-2</v>
      </c>
      <c r="Q478" s="12">
        <f>(COUNTIFS(Sta!$A:$A,$A478,Sta!$N:$N,"&gt;0.5") +COUNTIFS(Sta!$B:$B,$A478,Sta!$P:$P,"&gt;0.5"))/$D478</f>
        <v>0.77272727272727271</v>
      </c>
      <c r="R478" s="7">
        <f>COUNTIFS(Sta!$A:$A,$A478,Sta!$N:$N,"&gt;0.5")/$B478</f>
        <v>0.6</v>
      </c>
      <c r="S478" s="7">
        <f>COUNTIFS(Sta!$B:$B,$A478,Sta!$P:$P,"&gt;0.5")/$C478</f>
        <v>0.91666666666666663</v>
      </c>
      <c r="T478" s="12">
        <f>(COUNTIFS(Sta!$A:$A,$A478,Sta!$N:$N,"&gt;1.5") +COUNTIFS(Sta!$B:$B,$A478,Sta!$P:$P,"&gt;1.5"))/$D478</f>
        <v>0.27272727272727271</v>
      </c>
      <c r="U478" s="7">
        <f>COUNTIFS(Sta!$A:$A,$A478,Sta!$N:$N,"&gt;1.5")/$B478</f>
        <v>0.3</v>
      </c>
      <c r="V478" s="7">
        <f>COUNTIFS(Sta!$B:$B,$A478,Sta!$P:$P,"&gt;1.5")/$C478</f>
        <v>0.25</v>
      </c>
    </row>
    <row r="479" spans="1:22" x14ac:dyDescent="0.3">
      <c r="A479" t="s">
        <v>466</v>
      </c>
      <c r="B479" s="9">
        <f>COUNTIF(Sta!A:A,A479)</f>
        <v>11</v>
      </c>
      <c r="C479" s="4">
        <f>COUNTIF(Sta!B:B,A479)</f>
        <v>10</v>
      </c>
      <c r="D479" s="4">
        <f t="shared" si="13"/>
        <v>21</v>
      </c>
      <c r="E479" s="12">
        <f>(COUNTIFS(Sta!$A:$A,$A479,Sta!$Q:$Q,"&gt;0.5") +COUNTIFS(Sta!$B:$B,$A479,Sta!$Q:$Q,"&gt;0.5"))/$D479</f>
        <v>0.95238095238095233</v>
      </c>
      <c r="F479" s="7">
        <f>COUNTIFS(Sta!$A:$A,$A479,Sta!$Q:$Q,"&gt;0.5")/$B479</f>
        <v>1</v>
      </c>
      <c r="G479" s="7">
        <f>COUNTIFS(Sta!$B:$B,$A479,Sta!$Q:$Q,"&gt;0.5")/$C479</f>
        <v>0.9</v>
      </c>
      <c r="H479" s="12">
        <f>(COUNTIFS(Sta!$A:$A,$A479,Sta!$Q:$Q,"&gt;1.5") +COUNTIFS(Sta!$B:$B,$A479,Sta!$Q:$Q,"&gt;1.5"))/$D479</f>
        <v>0.61904761904761907</v>
      </c>
      <c r="I479" s="7">
        <f>COUNTIFS(Sta!$A:$A,$A479,Sta!$Q:$Q,"&gt;1.5")/$B479</f>
        <v>0.72727272727272729</v>
      </c>
      <c r="J479" s="7">
        <f>COUNTIFS(Sta!$B:$B,$A479,Sta!$Q:$Q,"&gt;1.5")/$C479</f>
        <v>0.5</v>
      </c>
      <c r="K479" s="12">
        <f>(COUNTIFS(Sta!$A:$A,$A479,Sta!$M:$M,"&gt;0.5") +COUNTIFS(Sta!$B:$B,$A479,Sta!$O:$O,"&gt;0.5"))/$D479</f>
        <v>0.5714285714285714</v>
      </c>
      <c r="L479" s="7">
        <f>COUNTIFS(Sta!$A:$A,$A479,Sta!$M:$M,"&gt;0.5")/$B479</f>
        <v>0.54545454545454541</v>
      </c>
      <c r="M479" s="7">
        <f>COUNTIFS(Sta!$B:$B,$A479,Sta!$O:$O,"&gt;0.5")/$C479</f>
        <v>0.6</v>
      </c>
      <c r="N479" s="12">
        <f>(COUNTIFS(Sta!$A:$A,$A479,Sta!$M:$M,"&gt;1.5") +COUNTIFS(Sta!$B:$B,$A479,Sta!$O:$O,"&gt;1.5"))/$D479</f>
        <v>0.23809523809523808</v>
      </c>
      <c r="O479" s="7">
        <f>COUNTIFS(Sta!$A:$A,$A479,Sta!$M:$M,"&gt;1.5")/$B479</f>
        <v>0.27272727272727271</v>
      </c>
      <c r="P479" s="7">
        <f>COUNTIFS(Sta!$B:$B,$A479,Sta!$O:$O,"&gt;1.5")/$C479</f>
        <v>0.2</v>
      </c>
      <c r="Q479" s="12">
        <f>(COUNTIFS(Sta!$A:$A,$A479,Sta!$N:$N,"&gt;0.5") +COUNTIFS(Sta!$B:$B,$A479,Sta!$P:$P,"&gt;0.5"))/$D479</f>
        <v>0.66666666666666663</v>
      </c>
      <c r="R479" s="7">
        <f>COUNTIFS(Sta!$A:$A,$A479,Sta!$N:$N,"&gt;0.5")/$B479</f>
        <v>0.81818181818181823</v>
      </c>
      <c r="S479" s="7">
        <f>COUNTIFS(Sta!$B:$B,$A479,Sta!$P:$P,"&gt;0.5")/$C479</f>
        <v>0.5</v>
      </c>
      <c r="T479" s="12">
        <f>(COUNTIFS(Sta!$A:$A,$A479,Sta!$N:$N,"&gt;1.5") +COUNTIFS(Sta!$B:$B,$A479,Sta!$P:$P,"&gt;1.5"))/$D479</f>
        <v>0.2857142857142857</v>
      </c>
      <c r="U479" s="7">
        <f>COUNTIFS(Sta!$A:$A,$A479,Sta!$N:$N,"&gt;1.5")/$B479</f>
        <v>0.27272727272727271</v>
      </c>
      <c r="V479" s="7">
        <f>COUNTIFS(Sta!$B:$B,$A479,Sta!$P:$P,"&gt;1.5")/$C479</f>
        <v>0.3</v>
      </c>
    </row>
    <row r="480" spans="1:22" x14ac:dyDescent="0.3">
      <c r="A480" t="s">
        <v>210</v>
      </c>
      <c r="B480" s="9">
        <f>COUNTIF(Sta!A:A,A480)</f>
        <v>1</v>
      </c>
      <c r="C480" s="4">
        <f>COUNTIF(Sta!B:B,A480)</f>
        <v>1</v>
      </c>
      <c r="D480" s="4">
        <f t="shared" si="13"/>
        <v>2</v>
      </c>
      <c r="E480" s="12">
        <f>(COUNTIFS(Sta!$A:$A,$A480,Sta!$Q:$Q,"&gt;0.5") +COUNTIFS(Sta!$B:$B,$A480,Sta!$Q:$Q,"&gt;0.5"))/$D480</f>
        <v>1</v>
      </c>
      <c r="F480" s="7">
        <f>COUNTIFS(Sta!$A:$A,$A480,Sta!$Q:$Q,"&gt;0.5")/$B480</f>
        <v>1</v>
      </c>
      <c r="G480" s="7">
        <f>COUNTIFS(Sta!$B:$B,$A480,Sta!$Q:$Q,"&gt;0.5")/$C480</f>
        <v>1</v>
      </c>
      <c r="H480" s="12">
        <f>(COUNTIFS(Sta!$A:$A,$A480,Sta!$Q:$Q,"&gt;1.5") +COUNTIFS(Sta!$B:$B,$A480,Sta!$Q:$Q,"&gt;1.5"))/$D480</f>
        <v>0</v>
      </c>
      <c r="I480" s="7">
        <f>COUNTIFS(Sta!$A:$A,$A480,Sta!$Q:$Q,"&gt;1.5")/$B480</f>
        <v>0</v>
      </c>
      <c r="J480" s="7">
        <f>COUNTIFS(Sta!$B:$B,$A480,Sta!$Q:$Q,"&gt;1.5")/$C480</f>
        <v>0</v>
      </c>
      <c r="K480" s="12">
        <f>(COUNTIFS(Sta!$A:$A,$A480,Sta!$M:$M,"&gt;0.5") +COUNTIFS(Sta!$B:$B,$A480,Sta!$O:$O,"&gt;0.5"))/$D480</f>
        <v>0.5</v>
      </c>
      <c r="L480" s="7">
        <f>COUNTIFS(Sta!$A:$A,$A480,Sta!$M:$M,"&gt;0.5")/$B480</f>
        <v>1</v>
      </c>
      <c r="M480" s="7">
        <f>COUNTIFS(Sta!$B:$B,$A480,Sta!$O:$O,"&gt;0.5")/$C480</f>
        <v>0</v>
      </c>
      <c r="N480" s="12">
        <f>(COUNTIFS(Sta!$A:$A,$A480,Sta!$M:$M,"&gt;1.5") +COUNTIFS(Sta!$B:$B,$A480,Sta!$O:$O,"&gt;1.5"))/$D480</f>
        <v>0</v>
      </c>
      <c r="O480" s="7">
        <f>COUNTIFS(Sta!$A:$A,$A480,Sta!$M:$M,"&gt;1.5")/$B480</f>
        <v>0</v>
      </c>
      <c r="P480" s="7">
        <f>COUNTIFS(Sta!$B:$B,$A480,Sta!$O:$O,"&gt;1.5")/$C480</f>
        <v>0</v>
      </c>
      <c r="Q480" s="12">
        <f>(COUNTIFS(Sta!$A:$A,$A480,Sta!$N:$N,"&gt;0.5") +COUNTIFS(Sta!$B:$B,$A480,Sta!$P:$P,"&gt;0.5"))/$D480</f>
        <v>0.5</v>
      </c>
      <c r="R480" s="7">
        <f>COUNTIFS(Sta!$A:$A,$A480,Sta!$N:$N,"&gt;0.5")/$B480</f>
        <v>0</v>
      </c>
      <c r="S480" s="7">
        <f>COUNTIFS(Sta!$B:$B,$A480,Sta!$P:$P,"&gt;0.5")/$C480</f>
        <v>1</v>
      </c>
      <c r="T480" s="12">
        <f>(COUNTIFS(Sta!$A:$A,$A480,Sta!$N:$N,"&gt;1.5") +COUNTIFS(Sta!$B:$B,$A480,Sta!$P:$P,"&gt;1.5"))/$D480</f>
        <v>0</v>
      </c>
      <c r="U480" s="7">
        <f>COUNTIFS(Sta!$A:$A,$A480,Sta!$N:$N,"&gt;1.5")/$B480</f>
        <v>0</v>
      </c>
      <c r="V480" s="7">
        <f>COUNTIFS(Sta!$B:$B,$A480,Sta!$P:$P,"&gt;1.5")/$C480</f>
        <v>0</v>
      </c>
    </row>
    <row r="481" spans="1:22" x14ac:dyDescent="0.3">
      <c r="A481" t="s">
        <v>603</v>
      </c>
      <c r="B481" s="9">
        <f>COUNTIF(Sta!A:A,A481)</f>
        <v>2</v>
      </c>
      <c r="C481" s="4">
        <f>COUNTIF(Sta!B:B,A481)</f>
        <v>3</v>
      </c>
      <c r="D481" s="4">
        <f t="shared" si="13"/>
        <v>5</v>
      </c>
      <c r="E481" s="12">
        <f>(COUNTIFS(Sta!$A:$A,$A481,Sta!$Q:$Q,"&gt;0.5") +COUNTIFS(Sta!$B:$B,$A481,Sta!$Q:$Q,"&gt;0.5"))/$D481</f>
        <v>0.6</v>
      </c>
      <c r="F481" s="7">
        <f>COUNTIFS(Sta!$A:$A,$A481,Sta!$Q:$Q,"&gt;0.5")/$B481</f>
        <v>1</v>
      </c>
      <c r="G481" s="7">
        <f>COUNTIFS(Sta!$B:$B,$A481,Sta!$Q:$Q,"&gt;0.5")/$C481</f>
        <v>0.33333333333333331</v>
      </c>
      <c r="H481" s="12">
        <f>(COUNTIFS(Sta!$A:$A,$A481,Sta!$Q:$Q,"&gt;1.5") +COUNTIFS(Sta!$B:$B,$A481,Sta!$Q:$Q,"&gt;1.5"))/$D481</f>
        <v>0.2</v>
      </c>
      <c r="I481" s="7">
        <f>COUNTIFS(Sta!$A:$A,$A481,Sta!$Q:$Q,"&gt;1.5")/$B481</f>
        <v>0</v>
      </c>
      <c r="J481" s="7">
        <f>COUNTIFS(Sta!$B:$B,$A481,Sta!$Q:$Q,"&gt;1.5")/$C481</f>
        <v>0.33333333333333331</v>
      </c>
      <c r="K481" s="12">
        <f>(COUNTIFS(Sta!$A:$A,$A481,Sta!$M:$M,"&gt;0.5") +COUNTIFS(Sta!$B:$B,$A481,Sta!$O:$O,"&gt;0.5"))/$D481</f>
        <v>0.2</v>
      </c>
      <c r="L481" s="7">
        <f>COUNTIFS(Sta!$A:$A,$A481,Sta!$M:$M,"&gt;0.5")/$B481</f>
        <v>0.5</v>
      </c>
      <c r="M481" s="7">
        <f>COUNTIFS(Sta!$B:$B,$A481,Sta!$O:$O,"&gt;0.5")/$C481</f>
        <v>0</v>
      </c>
      <c r="N481" s="12">
        <f>(COUNTIFS(Sta!$A:$A,$A481,Sta!$M:$M,"&gt;1.5") +COUNTIFS(Sta!$B:$B,$A481,Sta!$O:$O,"&gt;1.5"))/$D481</f>
        <v>0</v>
      </c>
      <c r="O481" s="7">
        <f>COUNTIFS(Sta!$A:$A,$A481,Sta!$M:$M,"&gt;1.5")/$B481</f>
        <v>0</v>
      </c>
      <c r="P481" s="7">
        <f>COUNTIFS(Sta!$B:$B,$A481,Sta!$O:$O,"&gt;1.5")/$C481</f>
        <v>0</v>
      </c>
      <c r="Q481" s="12">
        <f>(COUNTIFS(Sta!$A:$A,$A481,Sta!$N:$N,"&gt;0.5") +COUNTIFS(Sta!$B:$B,$A481,Sta!$P:$P,"&gt;0.5"))/$D481</f>
        <v>0.4</v>
      </c>
      <c r="R481" s="7">
        <f>COUNTIFS(Sta!$A:$A,$A481,Sta!$N:$N,"&gt;0.5")/$B481</f>
        <v>0.5</v>
      </c>
      <c r="S481" s="7">
        <f>COUNTIFS(Sta!$B:$B,$A481,Sta!$P:$P,"&gt;0.5")/$C481</f>
        <v>0.33333333333333331</v>
      </c>
      <c r="T481" s="12">
        <f>(COUNTIFS(Sta!$A:$A,$A481,Sta!$N:$N,"&gt;1.5") +COUNTIFS(Sta!$B:$B,$A481,Sta!$P:$P,"&gt;1.5"))/$D481</f>
        <v>0.2</v>
      </c>
      <c r="U481" s="7">
        <f>COUNTIFS(Sta!$A:$A,$A481,Sta!$N:$N,"&gt;1.5")/$B481</f>
        <v>0</v>
      </c>
      <c r="V481" s="7">
        <f>COUNTIFS(Sta!$B:$B,$A481,Sta!$P:$P,"&gt;1.5")/$C481</f>
        <v>0.33333333333333331</v>
      </c>
    </row>
    <row r="482" spans="1:22" x14ac:dyDescent="0.3">
      <c r="A482" t="s">
        <v>519</v>
      </c>
      <c r="B482" s="9">
        <f>COUNTIF(Sta!A:A,A482)</f>
        <v>2</v>
      </c>
      <c r="C482" s="4">
        <f>COUNTIF(Sta!B:B,A482)</f>
        <v>2</v>
      </c>
      <c r="D482" s="4">
        <f t="shared" si="13"/>
        <v>4</v>
      </c>
      <c r="E482" s="12">
        <f>(COUNTIFS(Sta!$A:$A,$A482,Sta!$Q:$Q,"&gt;0.5") +COUNTIFS(Sta!$B:$B,$A482,Sta!$Q:$Q,"&gt;0.5"))/$D482</f>
        <v>1</v>
      </c>
      <c r="F482" s="7">
        <f>COUNTIFS(Sta!$A:$A,$A482,Sta!$Q:$Q,"&gt;0.5")/$B482</f>
        <v>1</v>
      </c>
      <c r="G482" s="7">
        <f>COUNTIFS(Sta!$B:$B,$A482,Sta!$Q:$Q,"&gt;0.5")/$C482</f>
        <v>1</v>
      </c>
      <c r="H482" s="12">
        <f>(COUNTIFS(Sta!$A:$A,$A482,Sta!$Q:$Q,"&gt;1.5") +COUNTIFS(Sta!$B:$B,$A482,Sta!$Q:$Q,"&gt;1.5"))/$D482</f>
        <v>0.25</v>
      </c>
      <c r="I482" s="7">
        <f>COUNTIFS(Sta!$A:$A,$A482,Sta!$Q:$Q,"&gt;1.5")/$B482</f>
        <v>0.5</v>
      </c>
      <c r="J482" s="7">
        <f>COUNTIFS(Sta!$B:$B,$A482,Sta!$Q:$Q,"&gt;1.5")/$C482</f>
        <v>0</v>
      </c>
      <c r="K482" s="12">
        <f>(COUNTIFS(Sta!$A:$A,$A482,Sta!$M:$M,"&gt;0.5") +COUNTIFS(Sta!$B:$B,$A482,Sta!$O:$O,"&gt;0.5"))/$D482</f>
        <v>0.5</v>
      </c>
      <c r="L482" s="7">
        <f>COUNTIFS(Sta!$A:$A,$A482,Sta!$M:$M,"&gt;0.5")/$B482</f>
        <v>0.5</v>
      </c>
      <c r="M482" s="7">
        <f>COUNTIFS(Sta!$B:$B,$A482,Sta!$O:$O,"&gt;0.5")/$C482</f>
        <v>0.5</v>
      </c>
      <c r="N482" s="12">
        <f>(COUNTIFS(Sta!$A:$A,$A482,Sta!$M:$M,"&gt;1.5") +COUNTIFS(Sta!$B:$B,$A482,Sta!$O:$O,"&gt;1.5"))/$D482</f>
        <v>0</v>
      </c>
      <c r="O482" s="7">
        <f>COUNTIFS(Sta!$A:$A,$A482,Sta!$M:$M,"&gt;1.5")/$B482</f>
        <v>0</v>
      </c>
      <c r="P482" s="7">
        <f>COUNTIFS(Sta!$B:$B,$A482,Sta!$O:$O,"&gt;1.5")/$C482</f>
        <v>0</v>
      </c>
      <c r="Q482" s="12">
        <f>(COUNTIFS(Sta!$A:$A,$A482,Sta!$N:$N,"&gt;0.5") +COUNTIFS(Sta!$B:$B,$A482,Sta!$P:$P,"&gt;0.5"))/$D482</f>
        <v>0.75</v>
      </c>
      <c r="R482" s="7">
        <f>COUNTIFS(Sta!$A:$A,$A482,Sta!$N:$N,"&gt;0.5")/$B482</f>
        <v>1</v>
      </c>
      <c r="S482" s="7">
        <f>COUNTIFS(Sta!$B:$B,$A482,Sta!$P:$P,"&gt;0.5")/$C482</f>
        <v>0.5</v>
      </c>
      <c r="T482" s="12">
        <f>(COUNTIFS(Sta!$A:$A,$A482,Sta!$N:$N,"&gt;1.5") +COUNTIFS(Sta!$B:$B,$A482,Sta!$P:$P,"&gt;1.5"))/$D482</f>
        <v>0.25</v>
      </c>
      <c r="U482" s="7">
        <f>COUNTIFS(Sta!$A:$A,$A482,Sta!$N:$N,"&gt;1.5")/$B482</f>
        <v>0.5</v>
      </c>
      <c r="V482" s="7">
        <f>COUNTIFS(Sta!$B:$B,$A482,Sta!$P:$P,"&gt;1.5")/$C482</f>
        <v>0</v>
      </c>
    </row>
    <row r="483" spans="1:22" x14ac:dyDescent="0.3">
      <c r="A483" t="s">
        <v>586</v>
      </c>
      <c r="B483" s="9">
        <f>COUNTIF(Sta!A:A,A483)</f>
        <v>1</v>
      </c>
      <c r="C483" s="4">
        <f>COUNTIF(Sta!B:B,A483)</f>
        <v>1</v>
      </c>
      <c r="D483" s="4">
        <f t="shared" si="13"/>
        <v>2</v>
      </c>
      <c r="E483" s="12">
        <f>(COUNTIFS(Sta!$A:$A,$A483,Sta!$Q:$Q,"&gt;0.5") +COUNTIFS(Sta!$B:$B,$A483,Sta!$Q:$Q,"&gt;0.5"))/$D483</f>
        <v>0.5</v>
      </c>
      <c r="F483" s="7">
        <f>COUNTIFS(Sta!$A:$A,$A483,Sta!$Q:$Q,"&gt;0.5")/$B483</f>
        <v>0</v>
      </c>
      <c r="G483" s="7">
        <f>COUNTIFS(Sta!$B:$B,$A483,Sta!$Q:$Q,"&gt;0.5")/$C483</f>
        <v>1</v>
      </c>
      <c r="H483" s="12">
        <f>(COUNTIFS(Sta!$A:$A,$A483,Sta!$Q:$Q,"&gt;1.5") +COUNTIFS(Sta!$B:$B,$A483,Sta!$Q:$Q,"&gt;1.5"))/$D483</f>
        <v>0.5</v>
      </c>
      <c r="I483" s="7">
        <f>COUNTIFS(Sta!$A:$A,$A483,Sta!$Q:$Q,"&gt;1.5")/$B483</f>
        <v>0</v>
      </c>
      <c r="J483" s="7">
        <f>COUNTIFS(Sta!$B:$B,$A483,Sta!$Q:$Q,"&gt;1.5")/$C483</f>
        <v>1</v>
      </c>
      <c r="K483" s="12">
        <f>(COUNTIFS(Sta!$A:$A,$A483,Sta!$M:$M,"&gt;0.5") +COUNTIFS(Sta!$B:$B,$A483,Sta!$O:$O,"&gt;0.5"))/$D483</f>
        <v>0</v>
      </c>
      <c r="L483" s="7">
        <f>COUNTIFS(Sta!$A:$A,$A483,Sta!$M:$M,"&gt;0.5")/$B483</f>
        <v>0</v>
      </c>
      <c r="M483" s="7">
        <f>COUNTIFS(Sta!$B:$B,$A483,Sta!$O:$O,"&gt;0.5")/$C483</f>
        <v>0</v>
      </c>
      <c r="N483" s="12">
        <f>(COUNTIFS(Sta!$A:$A,$A483,Sta!$M:$M,"&gt;1.5") +COUNTIFS(Sta!$B:$B,$A483,Sta!$O:$O,"&gt;1.5"))/$D483</f>
        <v>0</v>
      </c>
      <c r="O483" s="7">
        <f>COUNTIFS(Sta!$A:$A,$A483,Sta!$M:$M,"&gt;1.5")/$B483</f>
        <v>0</v>
      </c>
      <c r="P483" s="7">
        <f>COUNTIFS(Sta!$B:$B,$A483,Sta!$O:$O,"&gt;1.5")/$C483</f>
        <v>0</v>
      </c>
      <c r="Q483" s="12">
        <f>(COUNTIFS(Sta!$A:$A,$A483,Sta!$N:$N,"&gt;0.5") +COUNTIFS(Sta!$B:$B,$A483,Sta!$P:$P,"&gt;0.5"))/$D483</f>
        <v>0.5</v>
      </c>
      <c r="R483" s="7">
        <f>COUNTIFS(Sta!$A:$A,$A483,Sta!$N:$N,"&gt;0.5")/$B483</f>
        <v>0</v>
      </c>
      <c r="S483" s="7">
        <f>COUNTIFS(Sta!$B:$B,$A483,Sta!$P:$P,"&gt;0.5")/$C483</f>
        <v>1</v>
      </c>
      <c r="T483" s="12">
        <f>(COUNTIFS(Sta!$A:$A,$A483,Sta!$N:$N,"&gt;1.5") +COUNTIFS(Sta!$B:$B,$A483,Sta!$P:$P,"&gt;1.5"))/$D483</f>
        <v>0.5</v>
      </c>
      <c r="U483" s="7">
        <f>COUNTIFS(Sta!$A:$A,$A483,Sta!$N:$N,"&gt;1.5")/$B483</f>
        <v>0</v>
      </c>
      <c r="V483" s="7">
        <f>COUNTIFS(Sta!$B:$B,$A483,Sta!$P:$P,"&gt;1.5")/$C483</f>
        <v>1</v>
      </c>
    </row>
    <row r="484" spans="1:22" x14ac:dyDescent="0.3">
      <c r="A484" t="s">
        <v>663</v>
      </c>
      <c r="B484" s="9">
        <f>COUNTIF(Sta!A:A,A484)</f>
        <v>2</v>
      </c>
      <c r="C484" s="4">
        <f>COUNTIF(Sta!B:B,A484)</f>
        <v>1</v>
      </c>
      <c r="D484" s="4">
        <f t="shared" si="13"/>
        <v>3</v>
      </c>
      <c r="E484" s="12">
        <f>(COUNTIFS(Sta!$A:$A,$A484,Sta!$Q:$Q,"&gt;0.5") +COUNTIFS(Sta!$B:$B,$A484,Sta!$Q:$Q,"&gt;0.5"))/$D484</f>
        <v>0.66666666666666663</v>
      </c>
      <c r="F484" s="7">
        <f>COUNTIFS(Sta!$A:$A,$A484,Sta!$Q:$Q,"&gt;0.5")/$B484</f>
        <v>1</v>
      </c>
      <c r="G484" s="7">
        <f>COUNTIFS(Sta!$B:$B,$A484,Sta!$Q:$Q,"&gt;0.5")/$C484</f>
        <v>0</v>
      </c>
      <c r="H484" s="12">
        <f>(COUNTIFS(Sta!$A:$A,$A484,Sta!$Q:$Q,"&gt;1.5") +COUNTIFS(Sta!$B:$B,$A484,Sta!$Q:$Q,"&gt;1.5"))/$D484</f>
        <v>0.66666666666666663</v>
      </c>
      <c r="I484" s="7">
        <f>COUNTIFS(Sta!$A:$A,$A484,Sta!$Q:$Q,"&gt;1.5")/$B484</f>
        <v>1</v>
      </c>
      <c r="J484" s="7">
        <f>COUNTIFS(Sta!$B:$B,$A484,Sta!$Q:$Q,"&gt;1.5")/$C484</f>
        <v>0</v>
      </c>
      <c r="K484" s="12">
        <f>(COUNTIFS(Sta!$A:$A,$A484,Sta!$M:$M,"&gt;0.5") +COUNTIFS(Sta!$B:$B,$A484,Sta!$O:$O,"&gt;0.5"))/$D484</f>
        <v>0.33333333333333331</v>
      </c>
      <c r="L484" s="7">
        <f>COUNTIFS(Sta!$A:$A,$A484,Sta!$M:$M,"&gt;0.5")/$B484</f>
        <v>0.5</v>
      </c>
      <c r="M484" s="7">
        <f>COUNTIFS(Sta!$B:$B,$A484,Sta!$O:$O,"&gt;0.5")/$C484</f>
        <v>0</v>
      </c>
      <c r="N484" s="12">
        <f>(COUNTIFS(Sta!$A:$A,$A484,Sta!$M:$M,"&gt;1.5") +COUNTIFS(Sta!$B:$B,$A484,Sta!$O:$O,"&gt;1.5"))/$D484</f>
        <v>0.33333333333333331</v>
      </c>
      <c r="O484" s="7">
        <f>COUNTIFS(Sta!$A:$A,$A484,Sta!$M:$M,"&gt;1.5")/$B484</f>
        <v>0.5</v>
      </c>
      <c r="P484" s="7">
        <f>COUNTIFS(Sta!$B:$B,$A484,Sta!$O:$O,"&gt;1.5")/$C484</f>
        <v>0</v>
      </c>
      <c r="Q484" s="12">
        <f>(COUNTIFS(Sta!$A:$A,$A484,Sta!$N:$N,"&gt;0.5") +COUNTIFS(Sta!$B:$B,$A484,Sta!$P:$P,"&gt;0.5"))/$D484</f>
        <v>0.33333333333333331</v>
      </c>
      <c r="R484" s="7">
        <f>COUNTIFS(Sta!$A:$A,$A484,Sta!$N:$N,"&gt;0.5")/$B484</f>
        <v>0.5</v>
      </c>
      <c r="S484" s="7">
        <f>COUNTIFS(Sta!$B:$B,$A484,Sta!$P:$P,"&gt;0.5")/$C484</f>
        <v>0</v>
      </c>
      <c r="T484" s="12">
        <f>(COUNTIFS(Sta!$A:$A,$A484,Sta!$N:$N,"&gt;1.5") +COUNTIFS(Sta!$B:$B,$A484,Sta!$P:$P,"&gt;1.5"))/$D484</f>
        <v>0.33333333333333331</v>
      </c>
      <c r="U484" s="7">
        <f>COUNTIFS(Sta!$A:$A,$A484,Sta!$N:$N,"&gt;1.5")/$B484</f>
        <v>0.5</v>
      </c>
      <c r="V484" s="7">
        <f>COUNTIFS(Sta!$B:$B,$A484,Sta!$P:$P,"&gt;1.5")/$C484</f>
        <v>0</v>
      </c>
    </row>
    <row r="485" spans="1:22" x14ac:dyDescent="0.3">
      <c r="A485" t="s">
        <v>654</v>
      </c>
      <c r="B485" s="9">
        <f>COUNTIF(Sta!A:A,A485)</f>
        <v>9</v>
      </c>
      <c r="C485" s="4">
        <f>COUNTIF(Sta!B:B,A485)</f>
        <v>10</v>
      </c>
      <c r="D485" s="4">
        <f t="shared" si="13"/>
        <v>19</v>
      </c>
      <c r="E485" s="12">
        <f>(COUNTIFS(Sta!$A:$A,$A485,Sta!$Q:$Q,"&gt;0.5") +COUNTIFS(Sta!$B:$B,$A485,Sta!$Q:$Q,"&gt;0.5"))/$D485</f>
        <v>0.78947368421052633</v>
      </c>
      <c r="F485" s="7">
        <f>COUNTIFS(Sta!$A:$A,$A485,Sta!$Q:$Q,"&gt;0.5")/$B485</f>
        <v>0.88888888888888884</v>
      </c>
      <c r="G485" s="7">
        <f>COUNTIFS(Sta!$B:$B,$A485,Sta!$Q:$Q,"&gt;0.5")/$C485</f>
        <v>0.7</v>
      </c>
      <c r="H485" s="12">
        <f>(COUNTIFS(Sta!$A:$A,$A485,Sta!$Q:$Q,"&gt;1.5") +COUNTIFS(Sta!$B:$B,$A485,Sta!$Q:$Q,"&gt;1.5"))/$D485</f>
        <v>0.26315789473684209</v>
      </c>
      <c r="I485" s="7">
        <f>COUNTIFS(Sta!$A:$A,$A485,Sta!$Q:$Q,"&gt;1.5")/$B485</f>
        <v>0.44444444444444442</v>
      </c>
      <c r="J485" s="7">
        <f>COUNTIFS(Sta!$B:$B,$A485,Sta!$Q:$Q,"&gt;1.5")/$C485</f>
        <v>0.1</v>
      </c>
      <c r="K485" s="12">
        <f>(COUNTIFS(Sta!$A:$A,$A485,Sta!$M:$M,"&gt;0.5") +COUNTIFS(Sta!$B:$B,$A485,Sta!$O:$O,"&gt;0.5"))/$D485</f>
        <v>0.31578947368421051</v>
      </c>
      <c r="L485" s="7">
        <f>COUNTIFS(Sta!$A:$A,$A485,Sta!$M:$M,"&gt;0.5")/$B485</f>
        <v>0.33333333333333331</v>
      </c>
      <c r="M485" s="7">
        <f>COUNTIFS(Sta!$B:$B,$A485,Sta!$O:$O,"&gt;0.5")/$C485</f>
        <v>0.3</v>
      </c>
      <c r="N485" s="12">
        <f>(COUNTIFS(Sta!$A:$A,$A485,Sta!$M:$M,"&gt;1.5") +COUNTIFS(Sta!$B:$B,$A485,Sta!$O:$O,"&gt;1.5"))/$D485</f>
        <v>5.2631578947368418E-2</v>
      </c>
      <c r="O485" s="7">
        <f>COUNTIFS(Sta!$A:$A,$A485,Sta!$M:$M,"&gt;1.5")/$B485</f>
        <v>0.1111111111111111</v>
      </c>
      <c r="P485" s="7">
        <f>COUNTIFS(Sta!$B:$B,$A485,Sta!$O:$O,"&gt;1.5")/$C485</f>
        <v>0</v>
      </c>
      <c r="Q485" s="12">
        <f>(COUNTIFS(Sta!$A:$A,$A485,Sta!$N:$N,"&gt;0.5") +COUNTIFS(Sta!$B:$B,$A485,Sta!$P:$P,"&gt;0.5"))/$D485</f>
        <v>0.57894736842105265</v>
      </c>
      <c r="R485" s="7">
        <f>COUNTIFS(Sta!$A:$A,$A485,Sta!$N:$N,"&gt;0.5")/$B485</f>
        <v>0.77777777777777779</v>
      </c>
      <c r="S485" s="7">
        <f>COUNTIFS(Sta!$B:$B,$A485,Sta!$P:$P,"&gt;0.5")/$C485</f>
        <v>0.4</v>
      </c>
      <c r="T485" s="12">
        <f>(COUNTIFS(Sta!$A:$A,$A485,Sta!$N:$N,"&gt;1.5") +COUNTIFS(Sta!$B:$B,$A485,Sta!$P:$P,"&gt;1.5"))/$D485</f>
        <v>0.21052631578947367</v>
      </c>
      <c r="U485" s="7">
        <f>COUNTIFS(Sta!$A:$A,$A485,Sta!$N:$N,"&gt;1.5")/$B485</f>
        <v>0.33333333333333331</v>
      </c>
      <c r="V485" s="7">
        <f>COUNTIFS(Sta!$B:$B,$A485,Sta!$P:$P,"&gt;1.5")/$C485</f>
        <v>0.1</v>
      </c>
    </row>
    <row r="486" spans="1:22" x14ac:dyDescent="0.3">
      <c r="A486" t="s">
        <v>698</v>
      </c>
      <c r="B486" s="9">
        <f>COUNTIF(Sta!A:A,A486)</f>
        <v>0</v>
      </c>
      <c r="C486" s="4">
        <f>COUNTIF(Sta!B:B,A486)</f>
        <v>0</v>
      </c>
      <c r="D486" s="4">
        <f t="shared" si="13"/>
        <v>0</v>
      </c>
      <c r="E486" s="12" t="e">
        <f>(COUNTIFS(Sta!$A:$A,$A486,Sta!$Q:$Q,"&gt;0.5") +COUNTIFS(Sta!$B:$B,$A486,Sta!$Q:$Q,"&gt;0.5"))/$D486</f>
        <v>#DIV/0!</v>
      </c>
      <c r="F486" s="7" t="e">
        <f>COUNTIFS(Sta!$A:$A,$A486,Sta!$Q:$Q,"&gt;0.5")/$B486</f>
        <v>#DIV/0!</v>
      </c>
      <c r="G486" s="7" t="e">
        <f>COUNTIFS(Sta!$B:$B,$A486,Sta!$Q:$Q,"&gt;0.5")/$C486</f>
        <v>#DIV/0!</v>
      </c>
      <c r="H486" s="12" t="e">
        <f>(COUNTIFS(Sta!$A:$A,$A486,Sta!$Q:$Q,"&gt;1.5") +COUNTIFS(Sta!$B:$B,$A486,Sta!$Q:$Q,"&gt;1.5"))/$D486</f>
        <v>#DIV/0!</v>
      </c>
      <c r="I486" s="7" t="e">
        <f>COUNTIFS(Sta!$A:$A,$A486,Sta!$Q:$Q,"&gt;1.5")/$B486</f>
        <v>#DIV/0!</v>
      </c>
      <c r="J486" s="7" t="e">
        <f>COUNTIFS(Sta!$B:$B,$A486,Sta!$Q:$Q,"&gt;1.5")/$C486</f>
        <v>#DIV/0!</v>
      </c>
      <c r="K486" s="12" t="e">
        <f>(COUNTIFS(Sta!$A:$A,$A486,Sta!$M:$M,"&gt;0.5") +COUNTIFS(Sta!$B:$B,$A486,Sta!$O:$O,"&gt;0.5"))/$D486</f>
        <v>#DIV/0!</v>
      </c>
      <c r="L486" s="7" t="e">
        <f>COUNTIFS(Sta!$A:$A,$A486,Sta!$M:$M,"&gt;0.5")/$B486</f>
        <v>#DIV/0!</v>
      </c>
      <c r="M486" s="7" t="e">
        <f>COUNTIFS(Sta!$B:$B,$A486,Sta!$O:$O,"&gt;0.5")/$C486</f>
        <v>#DIV/0!</v>
      </c>
      <c r="N486" s="12" t="e">
        <f>(COUNTIFS(Sta!$A:$A,$A486,Sta!$M:$M,"&gt;1.5") +COUNTIFS(Sta!$B:$B,$A486,Sta!$O:$O,"&gt;1.5"))/$D486</f>
        <v>#DIV/0!</v>
      </c>
      <c r="O486" s="7" t="e">
        <f>COUNTIFS(Sta!$A:$A,$A486,Sta!$M:$M,"&gt;1.5")/$B486</f>
        <v>#DIV/0!</v>
      </c>
      <c r="P486" s="7" t="e">
        <f>COUNTIFS(Sta!$B:$B,$A486,Sta!$O:$O,"&gt;1.5")/$C486</f>
        <v>#DIV/0!</v>
      </c>
      <c r="Q486" s="12" t="e">
        <f>(COUNTIFS(Sta!$A:$A,$A486,Sta!$N:$N,"&gt;0.5") +COUNTIFS(Sta!$B:$B,$A486,Sta!$P:$P,"&gt;0.5"))/$D486</f>
        <v>#DIV/0!</v>
      </c>
      <c r="R486" s="7" t="e">
        <f>COUNTIFS(Sta!$A:$A,$A486,Sta!$N:$N,"&gt;0.5")/$B486</f>
        <v>#DIV/0!</v>
      </c>
      <c r="S486" s="7" t="e">
        <f>COUNTIFS(Sta!$B:$B,$A486,Sta!$P:$P,"&gt;0.5")/$C486</f>
        <v>#DIV/0!</v>
      </c>
      <c r="T486" s="12" t="e">
        <f>(COUNTIFS(Sta!$A:$A,$A486,Sta!$N:$N,"&gt;1.5") +COUNTIFS(Sta!$B:$B,$A486,Sta!$P:$P,"&gt;1.5"))/$D486</f>
        <v>#DIV/0!</v>
      </c>
      <c r="U486" s="7" t="e">
        <f>COUNTIFS(Sta!$A:$A,$A486,Sta!$N:$N,"&gt;1.5")/$B486</f>
        <v>#DIV/0!</v>
      </c>
      <c r="V486" s="7" t="e">
        <f>COUNTIFS(Sta!$B:$B,$A486,Sta!$P:$P,"&gt;1.5")/$C486</f>
        <v>#DIV/0!</v>
      </c>
    </row>
    <row r="487" spans="1:22" x14ac:dyDescent="0.3">
      <c r="A487" t="s">
        <v>677</v>
      </c>
      <c r="B487" s="9">
        <f>COUNTIF(Sta!A:A,A487)</f>
        <v>8</v>
      </c>
      <c r="C487" s="4">
        <f>COUNTIF(Sta!B:B,A487)</f>
        <v>10</v>
      </c>
      <c r="D487" s="4">
        <f t="shared" si="13"/>
        <v>18</v>
      </c>
      <c r="E487" s="12">
        <f>(COUNTIFS(Sta!$A:$A,$A487,Sta!$Q:$Q,"&gt;0.5") +COUNTIFS(Sta!$B:$B,$A487,Sta!$Q:$Q,"&gt;0.5"))/$D487</f>
        <v>0.77777777777777779</v>
      </c>
      <c r="F487" s="7">
        <f>COUNTIFS(Sta!$A:$A,$A487,Sta!$Q:$Q,"&gt;0.5")/$B487</f>
        <v>0.875</v>
      </c>
      <c r="G487" s="7">
        <f>COUNTIFS(Sta!$B:$B,$A487,Sta!$Q:$Q,"&gt;0.5")/$C487</f>
        <v>0.7</v>
      </c>
      <c r="H487" s="12">
        <f>(COUNTIFS(Sta!$A:$A,$A487,Sta!$Q:$Q,"&gt;1.5") +COUNTIFS(Sta!$B:$B,$A487,Sta!$Q:$Q,"&gt;1.5"))/$D487</f>
        <v>0.33333333333333331</v>
      </c>
      <c r="I487" s="7">
        <f>COUNTIFS(Sta!$A:$A,$A487,Sta!$Q:$Q,"&gt;1.5")/$B487</f>
        <v>0.375</v>
      </c>
      <c r="J487" s="7">
        <f>COUNTIFS(Sta!$B:$B,$A487,Sta!$Q:$Q,"&gt;1.5")/$C487</f>
        <v>0.3</v>
      </c>
      <c r="K487" s="12">
        <f>(COUNTIFS(Sta!$A:$A,$A487,Sta!$M:$M,"&gt;0.5") +COUNTIFS(Sta!$B:$B,$A487,Sta!$O:$O,"&gt;0.5"))/$D487</f>
        <v>0.44444444444444442</v>
      </c>
      <c r="L487" s="7">
        <f>COUNTIFS(Sta!$A:$A,$A487,Sta!$M:$M,"&gt;0.5")/$B487</f>
        <v>0.5</v>
      </c>
      <c r="M487" s="7">
        <f>COUNTIFS(Sta!$B:$B,$A487,Sta!$O:$O,"&gt;0.5")/$C487</f>
        <v>0.4</v>
      </c>
      <c r="N487" s="12">
        <f>(COUNTIFS(Sta!$A:$A,$A487,Sta!$M:$M,"&gt;1.5") +COUNTIFS(Sta!$B:$B,$A487,Sta!$O:$O,"&gt;1.5"))/$D487</f>
        <v>0.1111111111111111</v>
      </c>
      <c r="O487" s="7">
        <f>COUNTIFS(Sta!$A:$A,$A487,Sta!$M:$M,"&gt;1.5")/$B487</f>
        <v>0.125</v>
      </c>
      <c r="P487" s="7">
        <f>COUNTIFS(Sta!$B:$B,$A487,Sta!$O:$O,"&gt;1.5")/$C487</f>
        <v>0.1</v>
      </c>
      <c r="Q487" s="12">
        <f>(COUNTIFS(Sta!$A:$A,$A487,Sta!$N:$N,"&gt;0.5") +COUNTIFS(Sta!$B:$B,$A487,Sta!$P:$P,"&gt;0.5"))/$D487</f>
        <v>0.55555555555555558</v>
      </c>
      <c r="R487" s="7">
        <f>COUNTIFS(Sta!$A:$A,$A487,Sta!$N:$N,"&gt;0.5")/$B487</f>
        <v>0.5</v>
      </c>
      <c r="S487" s="7">
        <f>COUNTIFS(Sta!$B:$B,$A487,Sta!$P:$P,"&gt;0.5")/$C487</f>
        <v>0.6</v>
      </c>
      <c r="T487" s="12">
        <f>(COUNTIFS(Sta!$A:$A,$A487,Sta!$N:$N,"&gt;1.5") +COUNTIFS(Sta!$B:$B,$A487,Sta!$P:$P,"&gt;1.5"))/$D487</f>
        <v>0.1111111111111111</v>
      </c>
      <c r="U487" s="7">
        <f>COUNTIFS(Sta!$A:$A,$A487,Sta!$N:$N,"&gt;1.5")/$B487</f>
        <v>0.25</v>
      </c>
      <c r="V487" s="7">
        <f>COUNTIFS(Sta!$B:$B,$A487,Sta!$P:$P,"&gt;1.5")/$C487</f>
        <v>0</v>
      </c>
    </row>
    <row r="488" spans="1:22" x14ac:dyDescent="0.3">
      <c r="A488" t="s">
        <v>617</v>
      </c>
      <c r="B488" s="9">
        <f>COUNTIF(Sta!A:A,A488)</f>
        <v>1</v>
      </c>
      <c r="C488" s="4">
        <f>COUNTIF(Sta!B:B,A488)</f>
        <v>2</v>
      </c>
      <c r="D488" s="4">
        <f t="shared" si="13"/>
        <v>3</v>
      </c>
      <c r="E488" s="12">
        <f>(COUNTIFS(Sta!$A:$A,$A488,Sta!$Q:$Q,"&gt;0.5") +COUNTIFS(Sta!$B:$B,$A488,Sta!$Q:$Q,"&gt;0.5"))/$D488</f>
        <v>1</v>
      </c>
      <c r="F488" s="7">
        <f>COUNTIFS(Sta!$A:$A,$A488,Sta!$Q:$Q,"&gt;0.5")/$B488</f>
        <v>1</v>
      </c>
      <c r="G488" s="7">
        <f>COUNTIFS(Sta!$B:$B,$A488,Sta!$Q:$Q,"&gt;0.5")/$C488</f>
        <v>1</v>
      </c>
      <c r="H488" s="12">
        <f>(COUNTIFS(Sta!$A:$A,$A488,Sta!$Q:$Q,"&gt;1.5") +COUNTIFS(Sta!$B:$B,$A488,Sta!$Q:$Q,"&gt;1.5"))/$D488</f>
        <v>0.33333333333333331</v>
      </c>
      <c r="I488" s="7">
        <f>COUNTIFS(Sta!$A:$A,$A488,Sta!$Q:$Q,"&gt;1.5")/$B488</f>
        <v>0</v>
      </c>
      <c r="J488" s="7">
        <f>COUNTIFS(Sta!$B:$B,$A488,Sta!$Q:$Q,"&gt;1.5")/$C488</f>
        <v>0.5</v>
      </c>
      <c r="K488" s="12">
        <f>(COUNTIFS(Sta!$A:$A,$A488,Sta!$M:$M,"&gt;0.5") +COUNTIFS(Sta!$B:$B,$A488,Sta!$O:$O,"&gt;0.5"))/$D488</f>
        <v>0.33333333333333331</v>
      </c>
      <c r="L488" s="7">
        <f>COUNTIFS(Sta!$A:$A,$A488,Sta!$M:$M,"&gt;0.5")/$B488</f>
        <v>0</v>
      </c>
      <c r="M488" s="7">
        <f>COUNTIFS(Sta!$B:$B,$A488,Sta!$O:$O,"&gt;0.5")/$C488</f>
        <v>0.5</v>
      </c>
      <c r="N488" s="12">
        <f>(COUNTIFS(Sta!$A:$A,$A488,Sta!$M:$M,"&gt;1.5") +COUNTIFS(Sta!$B:$B,$A488,Sta!$O:$O,"&gt;1.5"))/$D488</f>
        <v>0</v>
      </c>
      <c r="O488" s="7">
        <f>COUNTIFS(Sta!$A:$A,$A488,Sta!$M:$M,"&gt;1.5")/$B488</f>
        <v>0</v>
      </c>
      <c r="P488" s="7">
        <f>COUNTIFS(Sta!$B:$B,$A488,Sta!$O:$O,"&gt;1.5")/$C488</f>
        <v>0</v>
      </c>
      <c r="Q488" s="12">
        <f>(COUNTIFS(Sta!$A:$A,$A488,Sta!$N:$N,"&gt;0.5") +COUNTIFS(Sta!$B:$B,$A488,Sta!$P:$P,"&gt;0.5"))/$D488</f>
        <v>1</v>
      </c>
      <c r="R488" s="7">
        <f>COUNTIFS(Sta!$A:$A,$A488,Sta!$N:$N,"&gt;0.5")/$B488</f>
        <v>1</v>
      </c>
      <c r="S488" s="7">
        <f>COUNTIFS(Sta!$B:$B,$A488,Sta!$P:$P,"&gt;0.5")/$C488</f>
        <v>1</v>
      </c>
      <c r="T488" s="12">
        <f>(COUNTIFS(Sta!$A:$A,$A488,Sta!$N:$N,"&gt;1.5") +COUNTIFS(Sta!$B:$B,$A488,Sta!$P:$P,"&gt;1.5"))/$D488</f>
        <v>0</v>
      </c>
      <c r="U488" s="7">
        <f>COUNTIFS(Sta!$A:$A,$A488,Sta!$N:$N,"&gt;1.5")/$B488</f>
        <v>0</v>
      </c>
      <c r="V488" s="7">
        <f>COUNTIFS(Sta!$B:$B,$A488,Sta!$P:$P,"&gt;1.5")/$C488</f>
        <v>0</v>
      </c>
    </row>
    <row r="489" spans="1:22" x14ac:dyDescent="0.3">
      <c r="A489" t="s">
        <v>601</v>
      </c>
      <c r="B489" s="9">
        <f>COUNTIF(Sta!A:A,A489)</f>
        <v>1</v>
      </c>
      <c r="C489" s="4">
        <f>COUNTIF(Sta!B:B,A489)</f>
        <v>3</v>
      </c>
      <c r="D489" s="4">
        <f t="shared" si="13"/>
        <v>4</v>
      </c>
      <c r="E489" s="12">
        <f>(COUNTIFS(Sta!$A:$A,$A489,Sta!$Q:$Q,"&gt;0.5") +COUNTIFS(Sta!$B:$B,$A489,Sta!$Q:$Q,"&gt;0.5"))/$D489</f>
        <v>0.5</v>
      </c>
      <c r="F489" s="7">
        <f>COUNTIFS(Sta!$A:$A,$A489,Sta!$Q:$Q,"&gt;0.5")/$B489</f>
        <v>0</v>
      </c>
      <c r="G489" s="7">
        <f>COUNTIFS(Sta!$B:$B,$A489,Sta!$Q:$Q,"&gt;0.5")/$C489</f>
        <v>0.66666666666666663</v>
      </c>
      <c r="H489" s="12">
        <f>(COUNTIFS(Sta!$A:$A,$A489,Sta!$Q:$Q,"&gt;1.5") +COUNTIFS(Sta!$B:$B,$A489,Sta!$Q:$Q,"&gt;1.5"))/$D489</f>
        <v>0.25</v>
      </c>
      <c r="I489" s="7">
        <f>COUNTIFS(Sta!$A:$A,$A489,Sta!$Q:$Q,"&gt;1.5")/$B489</f>
        <v>0</v>
      </c>
      <c r="J489" s="7">
        <f>COUNTIFS(Sta!$B:$B,$A489,Sta!$Q:$Q,"&gt;1.5")/$C489</f>
        <v>0.33333333333333331</v>
      </c>
      <c r="K489" s="12">
        <f>(COUNTIFS(Sta!$A:$A,$A489,Sta!$M:$M,"&gt;0.5") +COUNTIFS(Sta!$B:$B,$A489,Sta!$O:$O,"&gt;0.5"))/$D489</f>
        <v>0.5</v>
      </c>
      <c r="L489" s="7">
        <f>COUNTIFS(Sta!$A:$A,$A489,Sta!$M:$M,"&gt;0.5")/$B489</f>
        <v>0</v>
      </c>
      <c r="M489" s="7">
        <f>COUNTIFS(Sta!$B:$B,$A489,Sta!$O:$O,"&gt;0.5")/$C489</f>
        <v>0.66666666666666663</v>
      </c>
      <c r="N489" s="12">
        <f>(COUNTIFS(Sta!$A:$A,$A489,Sta!$M:$M,"&gt;1.5") +COUNTIFS(Sta!$B:$B,$A489,Sta!$O:$O,"&gt;1.5"))/$D489</f>
        <v>0.25</v>
      </c>
      <c r="O489" s="7">
        <f>COUNTIFS(Sta!$A:$A,$A489,Sta!$M:$M,"&gt;1.5")/$B489</f>
        <v>0</v>
      </c>
      <c r="P489" s="7">
        <f>COUNTIFS(Sta!$B:$B,$A489,Sta!$O:$O,"&gt;1.5")/$C489</f>
        <v>0.33333333333333331</v>
      </c>
      <c r="Q489" s="12">
        <f>(COUNTIFS(Sta!$A:$A,$A489,Sta!$N:$N,"&gt;0.5") +COUNTIFS(Sta!$B:$B,$A489,Sta!$P:$P,"&gt;0.5"))/$D489</f>
        <v>0.25</v>
      </c>
      <c r="R489" s="7">
        <f>COUNTIFS(Sta!$A:$A,$A489,Sta!$N:$N,"&gt;0.5")/$B489</f>
        <v>0</v>
      </c>
      <c r="S489" s="7">
        <f>COUNTIFS(Sta!$B:$B,$A489,Sta!$P:$P,"&gt;0.5")/$C489</f>
        <v>0.33333333333333331</v>
      </c>
      <c r="T489" s="12">
        <f>(COUNTIFS(Sta!$A:$A,$A489,Sta!$N:$N,"&gt;1.5") +COUNTIFS(Sta!$B:$B,$A489,Sta!$P:$P,"&gt;1.5"))/$D489</f>
        <v>0</v>
      </c>
      <c r="U489" s="7">
        <f>COUNTIFS(Sta!$A:$A,$A489,Sta!$N:$N,"&gt;1.5")/$B489</f>
        <v>0</v>
      </c>
      <c r="V489" s="7">
        <f>COUNTIFS(Sta!$B:$B,$A489,Sta!$P:$P,"&gt;1.5")/$C489</f>
        <v>0</v>
      </c>
    </row>
    <row r="490" spans="1:22" x14ac:dyDescent="0.3">
      <c r="A490" t="s">
        <v>565</v>
      </c>
      <c r="B490" s="9">
        <f>COUNTIF(Sta!A:A,A490)</f>
        <v>14</v>
      </c>
      <c r="C490" s="4">
        <f>COUNTIF(Sta!B:B,A490)</f>
        <v>13</v>
      </c>
      <c r="D490" s="4">
        <f t="shared" si="13"/>
        <v>27</v>
      </c>
      <c r="E490" s="12">
        <f>(COUNTIFS(Sta!$A:$A,$A490,Sta!$Q:$Q,"&gt;0.5") +COUNTIFS(Sta!$B:$B,$A490,Sta!$Q:$Q,"&gt;0.5"))/$D490</f>
        <v>0.66666666666666663</v>
      </c>
      <c r="F490" s="7">
        <f>COUNTIFS(Sta!$A:$A,$A490,Sta!$Q:$Q,"&gt;0.5")/$B490</f>
        <v>0.5</v>
      </c>
      <c r="G490" s="7">
        <f>COUNTIFS(Sta!$B:$B,$A490,Sta!$Q:$Q,"&gt;0.5")/$C490</f>
        <v>0.84615384615384615</v>
      </c>
      <c r="H490" s="12">
        <f>(COUNTIFS(Sta!$A:$A,$A490,Sta!$Q:$Q,"&gt;1.5") +COUNTIFS(Sta!$B:$B,$A490,Sta!$Q:$Q,"&gt;1.5"))/$D490</f>
        <v>0.48148148148148145</v>
      </c>
      <c r="I490" s="7">
        <f>COUNTIFS(Sta!$A:$A,$A490,Sta!$Q:$Q,"&gt;1.5")/$B490</f>
        <v>0.35714285714285715</v>
      </c>
      <c r="J490" s="7">
        <f>COUNTIFS(Sta!$B:$B,$A490,Sta!$Q:$Q,"&gt;1.5")/$C490</f>
        <v>0.61538461538461542</v>
      </c>
      <c r="K490" s="12">
        <f>(COUNTIFS(Sta!$A:$A,$A490,Sta!$M:$M,"&gt;0.5") +COUNTIFS(Sta!$B:$B,$A490,Sta!$O:$O,"&gt;0.5"))/$D490</f>
        <v>0.37037037037037035</v>
      </c>
      <c r="L490" s="7">
        <f>COUNTIFS(Sta!$A:$A,$A490,Sta!$M:$M,"&gt;0.5")/$B490</f>
        <v>0.35714285714285715</v>
      </c>
      <c r="M490" s="7">
        <f>COUNTIFS(Sta!$B:$B,$A490,Sta!$O:$O,"&gt;0.5")/$C490</f>
        <v>0.38461538461538464</v>
      </c>
      <c r="N490" s="12">
        <f>(COUNTIFS(Sta!$A:$A,$A490,Sta!$M:$M,"&gt;1.5") +COUNTIFS(Sta!$B:$B,$A490,Sta!$O:$O,"&gt;1.5"))/$D490</f>
        <v>0.18518518518518517</v>
      </c>
      <c r="O490" s="7">
        <f>COUNTIFS(Sta!$A:$A,$A490,Sta!$M:$M,"&gt;1.5")/$B490</f>
        <v>0.14285714285714285</v>
      </c>
      <c r="P490" s="7">
        <f>COUNTIFS(Sta!$B:$B,$A490,Sta!$O:$O,"&gt;1.5")/$C490</f>
        <v>0.23076923076923078</v>
      </c>
      <c r="Q490" s="12">
        <f>(COUNTIFS(Sta!$A:$A,$A490,Sta!$N:$N,"&gt;0.5") +COUNTIFS(Sta!$B:$B,$A490,Sta!$P:$P,"&gt;0.5"))/$D490</f>
        <v>0.51851851851851849</v>
      </c>
      <c r="R490" s="7">
        <f>COUNTIFS(Sta!$A:$A,$A490,Sta!$N:$N,"&gt;0.5")/$B490</f>
        <v>0.35714285714285715</v>
      </c>
      <c r="S490" s="7">
        <f>COUNTIFS(Sta!$B:$B,$A490,Sta!$P:$P,"&gt;0.5")/$C490</f>
        <v>0.69230769230769229</v>
      </c>
      <c r="T490" s="12">
        <f>(COUNTIFS(Sta!$A:$A,$A490,Sta!$N:$N,"&gt;1.5") +COUNTIFS(Sta!$B:$B,$A490,Sta!$P:$P,"&gt;1.5"))/$D490</f>
        <v>0.18518518518518517</v>
      </c>
      <c r="U490" s="7">
        <f>COUNTIFS(Sta!$A:$A,$A490,Sta!$N:$N,"&gt;1.5")/$B490</f>
        <v>7.1428571428571425E-2</v>
      </c>
      <c r="V490" s="7">
        <f>COUNTIFS(Sta!$B:$B,$A490,Sta!$P:$P,"&gt;1.5")/$C490</f>
        <v>0.30769230769230771</v>
      </c>
    </row>
    <row r="491" spans="1:22" x14ac:dyDescent="0.3">
      <c r="A491" t="s">
        <v>599</v>
      </c>
      <c r="B491" s="9">
        <f>COUNTIF(Sta!A:A,A491)</f>
        <v>2</v>
      </c>
      <c r="C491" s="4">
        <f>COUNTIF(Sta!B:B,A491)</f>
        <v>2</v>
      </c>
      <c r="D491" s="4">
        <f t="shared" si="13"/>
        <v>4</v>
      </c>
      <c r="E491" s="12">
        <f>(COUNTIFS(Sta!$A:$A,$A491,Sta!$Q:$Q,"&gt;0.5") +COUNTIFS(Sta!$B:$B,$A491,Sta!$Q:$Q,"&gt;0.5"))/$D491</f>
        <v>0.5</v>
      </c>
      <c r="F491" s="7">
        <f>COUNTIFS(Sta!$A:$A,$A491,Sta!$Q:$Q,"&gt;0.5")/$B491</f>
        <v>0.5</v>
      </c>
      <c r="G491" s="7">
        <f>COUNTIFS(Sta!$B:$B,$A491,Sta!$Q:$Q,"&gt;0.5")/$C491</f>
        <v>0.5</v>
      </c>
      <c r="H491" s="12">
        <f>(COUNTIFS(Sta!$A:$A,$A491,Sta!$Q:$Q,"&gt;1.5") +COUNTIFS(Sta!$B:$B,$A491,Sta!$Q:$Q,"&gt;1.5"))/$D491</f>
        <v>0.25</v>
      </c>
      <c r="I491" s="7">
        <f>COUNTIFS(Sta!$A:$A,$A491,Sta!$Q:$Q,"&gt;1.5")/$B491</f>
        <v>0</v>
      </c>
      <c r="J491" s="7">
        <f>COUNTIFS(Sta!$B:$B,$A491,Sta!$Q:$Q,"&gt;1.5")/$C491</f>
        <v>0.5</v>
      </c>
      <c r="K491" s="12">
        <f>(COUNTIFS(Sta!$A:$A,$A491,Sta!$M:$M,"&gt;0.5") +COUNTIFS(Sta!$B:$B,$A491,Sta!$O:$O,"&gt;0.5"))/$D491</f>
        <v>0</v>
      </c>
      <c r="L491" s="7">
        <f>COUNTIFS(Sta!$A:$A,$A491,Sta!$M:$M,"&gt;0.5")/$B491</f>
        <v>0</v>
      </c>
      <c r="M491" s="7">
        <f>COUNTIFS(Sta!$B:$B,$A491,Sta!$O:$O,"&gt;0.5")/$C491</f>
        <v>0</v>
      </c>
      <c r="N491" s="12">
        <f>(COUNTIFS(Sta!$A:$A,$A491,Sta!$M:$M,"&gt;1.5") +COUNTIFS(Sta!$B:$B,$A491,Sta!$O:$O,"&gt;1.5"))/$D491</f>
        <v>0</v>
      </c>
      <c r="O491" s="7">
        <f>COUNTIFS(Sta!$A:$A,$A491,Sta!$M:$M,"&gt;1.5")/$B491</f>
        <v>0</v>
      </c>
      <c r="P491" s="7">
        <f>COUNTIFS(Sta!$B:$B,$A491,Sta!$O:$O,"&gt;1.5")/$C491</f>
        <v>0</v>
      </c>
      <c r="Q491" s="12">
        <f>(COUNTIFS(Sta!$A:$A,$A491,Sta!$N:$N,"&gt;0.5") +COUNTIFS(Sta!$B:$B,$A491,Sta!$P:$P,"&gt;0.5"))/$D491</f>
        <v>0.5</v>
      </c>
      <c r="R491" s="7">
        <f>COUNTIFS(Sta!$A:$A,$A491,Sta!$N:$N,"&gt;0.5")/$B491</f>
        <v>0.5</v>
      </c>
      <c r="S491" s="7">
        <f>COUNTIFS(Sta!$B:$B,$A491,Sta!$P:$P,"&gt;0.5")/$C491</f>
        <v>0.5</v>
      </c>
      <c r="T491" s="12">
        <f>(COUNTIFS(Sta!$A:$A,$A491,Sta!$N:$N,"&gt;1.5") +COUNTIFS(Sta!$B:$B,$A491,Sta!$P:$P,"&gt;1.5"))/$D491</f>
        <v>0.25</v>
      </c>
      <c r="U491" s="7">
        <f>COUNTIFS(Sta!$A:$A,$A491,Sta!$N:$N,"&gt;1.5")/$B491</f>
        <v>0</v>
      </c>
      <c r="V491" s="7">
        <f>COUNTIFS(Sta!$B:$B,$A491,Sta!$P:$P,"&gt;1.5")/$C491</f>
        <v>0.5</v>
      </c>
    </row>
    <row r="492" spans="1:22" x14ac:dyDescent="0.3">
      <c r="A492" t="s">
        <v>605</v>
      </c>
      <c r="B492" s="9">
        <f>COUNTIF(Sta!A:A,A492)</f>
        <v>2</v>
      </c>
      <c r="C492" s="4">
        <f>COUNTIF(Sta!B:B,A492)</f>
        <v>2</v>
      </c>
      <c r="D492" s="4">
        <f t="shared" si="13"/>
        <v>4</v>
      </c>
      <c r="E492" s="12">
        <f>(COUNTIFS(Sta!$A:$A,$A492,Sta!$Q:$Q,"&gt;0.5") +COUNTIFS(Sta!$B:$B,$A492,Sta!$Q:$Q,"&gt;0.5"))/$D492</f>
        <v>0.75</v>
      </c>
      <c r="F492" s="7">
        <f>COUNTIFS(Sta!$A:$A,$A492,Sta!$Q:$Q,"&gt;0.5")/$B492</f>
        <v>0.5</v>
      </c>
      <c r="G492" s="7">
        <f>COUNTIFS(Sta!$B:$B,$A492,Sta!$Q:$Q,"&gt;0.5")/$C492</f>
        <v>1</v>
      </c>
      <c r="H492" s="12">
        <f>(COUNTIFS(Sta!$A:$A,$A492,Sta!$Q:$Q,"&gt;1.5") +COUNTIFS(Sta!$B:$B,$A492,Sta!$Q:$Q,"&gt;1.5"))/$D492</f>
        <v>0.75</v>
      </c>
      <c r="I492" s="7">
        <f>COUNTIFS(Sta!$A:$A,$A492,Sta!$Q:$Q,"&gt;1.5")/$B492</f>
        <v>0.5</v>
      </c>
      <c r="J492" s="7">
        <f>COUNTIFS(Sta!$B:$B,$A492,Sta!$Q:$Q,"&gt;1.5")/$C492</f>
        <v>1</v>
      </c>
      <c r="K492" s="12">
        <f>(COUNTIFS(Sta!$A:$A,$A492,Sta!$M:$M,"&gt;0.5") +COUNTIFS(Sta!$B:$B,$A492,Sta!$O:$O,"&gt;0.5"))/$D492</f>
        <v>0.75</v>
      </c>
      <c r="L492" s="7">
        <f>COUNTIFS(Sta!$A:$A,$A492,Sta!$M:$M,"&gt;0.5")/$B492</f>
        <v>0.5</v>
      </c>
      <c r="M492" s="7">
        <f>COUNTIFS(Sta!$B:$B,$A492,Sta!$O:$O,"&gt;0.5")/$C492</f>
        <v>1</v>
      </c>
      <c r="N492" s="12">
        <f>(COUNTIFS(Sta!$A:$A,$A492,Sta!$M:$M,"&gt;1.5") +COUNTIFS(Sta!$B:$B,$A492,Sta!$O:$O,"&gt;1.5"))/$D492</f>
        <v>0.25</v>
      </c>
      <c r="O492" s="7">
        <f>COUNTIFS(Sta!$A:$A,$A492,Sta!$M:$M,"&gt;1.5")/$B492</f>
        <v>0</v>
      </c>
      <c r="P492" s="7">
        <f>COUNTIFS(Sta!$B:$B,$A492,Sta!$O:$O,"&gt;1.5")/$C492</f>
        <v>0.5</v>
      </c>
      <c r="Q492" s="12">
        <f>(COUNTIFS(Sta!$A:$A,$A492,Sta!$N:$N,"&gt;0.5") +COUNTIFS(Sta!$B:$B,$A492,Sta!$P:$P,"&gt;0.5"))/$D492</f>
        <v>0.5</v>
      </c>
      <c r="R492" s="7">
        <f>COUNTIFS(Sta!$A:$A,$A492,Sta!$N:$N,"&gt;0.5")/$B492</f>
        <v>0.5</v>
      </c>
      <c r="S492" s="7">
        <f>COUNTIFS(Sta!$B:$B,$A492,Sta!$P:$P,"&gt;0.5")/$C492</f>
        <v>0.5</v>
      </c>
      <c r="T492" s="12">
        <f>(COUNTIFS(Sta!$A:$A,$A492,Sta!$N:$N,"&gt;1.5") +COUNTIFS(Sta!$B:$B,$A492,Sta!$P:$P,"&gt;1.5"))/$D492</f>
        <v>0.25</v>
      </c>
      <c r="U492" s="7">
        <f>COUNTIFS(Sta!$A:$A,$A492,Sta!$N:$N,"&gt;1.5")/$B492</f>
        <v>0.5</v>
      </c>
      <c r="V492" s="7">
        <f>COUNTIFS(Sta!$B:$B,$A492,Sta!$P:$P,"&gt;1.5")/$C492</f>
        <v>0</v>
      </c>
    </row>
    <row r="493" spans="1:22" x14ac:dyDescent="0.3">
      <c r="A493" t="s">
        <v>373</v>
      </c>
      <c r="B493" s="9">
        <f>COUNTIF(Sta!A:A,A493)</f>
        <v>2</v>
      </c>
      <c r="C493" s="4">
        <f>COUNTIF(Sta!B:B,A493)</f>
        <v>1</v>
      </c>
      <c r="D493" s="4">
        <f t="shared" si="13"/>
        <v>3</v>
      </c>
      <c r="E493" s="12">
        <f>(COUNTIFS(Sta!$A:$A,$A493,Sta!$Q:$Q,"&gt;0.5") +COUNTIFS(Sta!$B:$B,$A493,Sta!$Q:$Q,"&gt;0.5"))/$D493</f>
        <v>0.66666666666666663</v>
      </c>
      <c r="F493" s="7">
        <f>COUNTIFS(Sta!$A:$A,$A493,Sta!$Q:$Q,"&gt;0.5")/$B493</f>
        <v>0.5</v>
      </c>
      <c r="G493" s="7">
        <f>COUNTIFS(Sta!$B:$B,$A493,Sta!$Q:$Q,"&gt;0.5")/$C493</f>
        <v>1</v>
      </c>
      <c r="H493" s="12">
        <f>(COUNTIFS(Sta!$A:$A,$A493,Sta!$Q:$Q,"&gt;1.5") +COUNTIFS(Sta!$B:$B,$A493,Sta!$Q:$Q,"&gt;1.5"))/$D493</f>
        <v>0</v>
      </c>
      <c r="I493" s="7">
        <f>COUNTIFS(Sta!$A:$A,$A493,Sta!$Q:$Q,"&gt;1.5")/$B493</f>
        <v>0</v>
      </c>
      <c r="J493" s="7">
        <f>COUNTIFS(Sta!$B:$B,$A493,Sta!$Q:$Q,"&gt;1.5")/$C493</f>
        <v>0</v>
      </c>
      <c r="K493" s="12">
        <f>(COUNTIFS(Sta!$A:$A,$A493,Sta!$M:$M,"&gt;0.5") +COUNTIFS(Sta!$B:$B,$A493,Sta!$O:$O,"&gt;0.5"))/$D493</f>
        <v>0.66666666666666663</v>
      </c>
      <c r="L493" s="7">
        <f>COUNTIFS(Sta!$A:$A,$A493,Sta!$M:$M,"&gt;0.5")/$B493</f>
        <v>0.5</v>
      </c>
      <c r="M493" s="7">
        <f>COUNTIFS(Sta!$B:$B,$A493,Sta!$O:$O,"&gt;0.5")/$C493</f>
        <v>1</v>
      </c>
      <c r="N493" s="12">
        <f>(COUNTIFS(Sta!$A:$A,$A493,Sta!$M:$M,"&gt;1.5") +COUNTIFS(Sta!$B:$B,$A493,Sta!$O:$O,"&gt;1.5"))/$D493</f>
        <v>0</v>
      </c>
      <c r="O493" s="7">
        <f>COUNTIFS(Sta!$A:$A,$A493,Sta!$M:$M,"&gt;1.5")/$B493</f>
        <v>0</v>
      </c>
      <c r="P493" s="7">
        <f>COUNTIFS(Sta!$B:$B,$A493,Sta!$O:$O,"&gt;1.5")/$C493</f>
        <v>0</v>
      </c>
      <c r="Q493" s="12">
        <f>(COUNTIFS(Sta!$A:$A,$A493,Sta!$N:$N,"&gt;0.5") +COUNTIFS(Sta!$B:$B,$A493,Sta!$P:$P,"&gt;0.5"))/$D493</f>
        <v>0</v>
      </c>
      <c r="R493" s="7">
        <f>COUNTIFS(Sta!$A:$A,$A493,Sta!$N:$N,"&gt;0.5")/$B493</f>
        <v>0</v>
      </c>
      <c r="S493" s="7">
        <f>COUNTIFS(Sta!$B:$B,$A493,Sta!$P:$P,"&gt;0.5")/$C493</f>
        <v>0</v>
      </c>
      <c r="T493" s="12">
        <f>(COUNTIFS(Sta!$A:$A,$A493,Sta!$N:$N,"&gt;1.5") +COUNTIFS(Sta!$B:$B,$A493,Sta!$P:$P,"&gt;1.5"))/$D493</f>
        <v>0</v>
      </c>
      <c r="U493" s="7">
        <f>COUNTIFS(Sta!$A:$A,$A493,Sta!$N:$N,"&gt;1.5")/$B493</f>
        <v>0</v>
      </c>
      <c r="V493" s="7">
        <f>COUNTIFS(Sta!$B:$B,$A493,Sta!$P:$P,"&gt;1.5")/$C493</f>
        <v>0</v>
      </c>
    </row>
    <row r="494" spans="1:22" x14ac:dyDescent="0.3">
      <c r="A494" t="s">
        <v>547</v>
      </c>
      <c r="B494" s="9">
        <f>COUNTIF(Sta!A:A,A494)</f>
        <v>2</v>
      </c>
      <c r="C494" s="4">
        <f>COUNTIF(Sta!B:B,A494)</f>
        <v>2</v>
      </c>
      <c r="D494" s="4">
        <f t="shared" si="13"/>
        <v>4</v>
      </c>
      <c r="E494" s="12">
        <f>(COUNTIFS(Sta!$A:$A,$A494,Sta!$Q:$Q,"&gt;0.5") +COUNTIFS(Sta!$B:$B,$A494,Sta!$Q:$Q,"&gt;0.5"))/$D494</f>
        <v>0.75</v>
      </c>
      <c r="F494" s="7">
        <f>COUNTIFS(Sta!$A:$A,$A494,Sta!$Q:$Q,"&gt;0.5")/$B494</f>
        <v>0.5</v>
      </c>
      <c r="G494" s="7">
        <f>COUNTIFS(Sta!$B:$B,$A494,Sta!$Q:$Q,"&gt;0.5")/$C494</f>
        <v>1</v>
      </c>
      <c r="H494" s="12">
        <f>(COUNTIFS(Sta!$A:$A,$A494,Sta!$Q:$Q,"&gt;1.5") +COUNTIFS(Sta!$B:$B,$A494,Sta!$Q:$Q,"&gt;1.5"))/$D494</f>
        <v>0</v>
      </c>
      <c r="I494" s="7">
        <f>COUNTIFS(Sta!$A:$A,$A494,Sta!$Q:$Q,"&gt;1.5")/$B494</f>
        <v>0</v>
      </c>
      <c r="J494" s="7">
        <f>COUNTIFS(Sta!$B:$B,$A494,Sta!$Q:$Q,"&gt;1.5")/$C494</f>
        <v>0</v>
      </c>
      <c r="K494" s="12">
        <f>(COUNTIFS(Sta!$A:$A,$A494,Sta!$M:$M,"&gt;0.5") +COUNTIFS(Sta!$B:$B,$A494,Sta!$O:$O,"&gt;0.5"))/$D494</f>
        <v>0</v>
      </c>
      <c r="L494" s="7">
        <f>COUNTIFS(Sta!$A:$A,$A494,Sta!$M:$M,"&gt;0.5")/$B494</f>
        <v>0</v>
      </c>
      <c r="M494" s="7">
        <f>COUNTIFS(Sta!$B:$B,$A494,Sta!$O:$O,"&gt;0.5")/$C494</f>
        <v>0</v>
      </c>
      <c r="N494" s="12">
        <f>(COUNTIFS(Sta!$A:$A,$A494,Sta!$M:$M,"&gt;1.5") +COUNTIFS(Sta!$B:$B,$A494,Sta!$O:$O,"&gt;1.5"))/$D494</f>
        <v>0</v>
      </c>
      <c r="O494" s="7">
        <f>COUNTIFS(Sta!$A:$A,$A494,Sta!$M:$M,"&gt;1.5")/$B494</f>
        <v>0</v>
      </c>
      <c r="P494" s="7">
        <f>COUNTIFS(Sta!$B:$B,$A494,Sta!$O:$O,"&gt;1.5")/$C494</f>
        <v>0</v>
      </c>
      <c r="Q494" s="12">
        <f>(COUNTIFS(Sta!$A:$A,$A494,Sta!$N:$N,"&gt;0.5") +COUNTIFS(Sta!$B:$B,$A494,Sta!$P:$P,"&gt;0.5"))/$D494</f>
        <v>0.75</v>
      </c>
      <c r="R494" s="7">
        <f>COUNTIFS(Sta!$A:$A,$A494,Sta!$N:$N,"&gt;0.5")/$B494</f>
        <v>0.5</v>
      </c>
      <c r="S494" s="7">
        <f>COUNTIFS(Sta!$B:$B,$A494,Sta!$P:$P,"&gt;0.5")/$C494</f>
        <v>1</v>
      </c>
      <c r="T494" s="12">
        <f>(COUNTIFS(Sta!$A:$A,$A494,Sta!$N:$N,"&gt;1.5") +COUNTIFS(Sta!$B:$B,$A494,Sta!$P:$P,"&gt;1.5"))/$D494</f>
        <v>0</v>
      </c>
      <c r="U494" s="7">
        <f>COUNTIFS(Sta!$A:$A,$A494,Sta!$N:$N,"&gt;1.5")/$B494</f>
        <v>0</v>
      </c>
      <c r="V494" s="7">
        <f>COUNTIFS(Sta!$B:$B,$A494,Sta!$P:$P,"&gt;1.5")/$C494</f>
        <v>0</v>
      </c>
    </row>
    <row r="495" spans="1:22" x14ac:dyDescent="0.3">
      <c r="A495" t="s">
        <v>514</v>
      </c>
      <c r="B495" s="9">
        <f>COUNTIF(Sta!A:A,A495)</f>
        <v>2</v>
      </c>
      <c r="C495" s="4">
        <f>COUNTIF(Sta!B:B,A495)</f>
        <v>2</v>
      </c>
      <c r="D495" s="4">
        <f t="shared" si="13"/>
        <v>4</v>
      </c>
      <c r="E495" s="12">
        <f>(COUNTIFS(Sta!$A:$A,$A495,Sta!$Q:$Q,"&gt;0.5") +COUNTIFS(Sta!$B:$B,$A495,Sta!$Q:$Q,"&gt;0.5"))/$D495</f>
        <v>1</v>
      </c>
      <c r="F495" s="7">
        <f>COUNTIFS(Sta!$A:$A,$A495,Sta!$Q:$Q,"&gt;0.5")/$B495</f>
        <v>1</v>
      </c>
      <c r="G495" s="7">
        <f>COUNTIFS(Sta!$B:$B,$A495,Sta!$Q:$Q,"&gt;0.5")/$C495</f>
        <v>1</v>
      </c>
      <c r="H495" s="12">
        <f>(COUNTIFS(Sta!$A:$A,$A495,Sta!$Q:$Q,"&gt;1.5") +COUNTIFS(Sta!$B:$B,$A495,Sta!$Q:$Q,"&gt;1.5"))/$D495</f>
        <v>1</v>
      </c>
      <c r="I495" s="7">
        <f>COUNTIFS(Sta!$A:$A,$A495,Sta!$Q:$Q,"&gt;1.5")/$B495</f>
        <v>1</v>
      </c>
      <c r="J495" s="7">
        <f>COUNTIFS(Sta!$B:$B,$A495,Sta!$Q:$Q,"&gt;1.5")/$C495</f>
        <v>1</v>
      </c>
      <c r="K495" s="12">
        <f>(COUNTIFS(Sta!$A:$A,$A495,Sta!$M:$M,"&gt;0.5") +COUNTIFS(Sta!$B:$B,$A495,Sta!$O:$O,"&gt;0.5"))/$D495</f>
        <v>1</v>
      </c>
      <c r="L495" s="7">
        <f>COUNTIFS(Sta!$A:$A,$A495,Sta!$M:$M,"&gt;0.5")/$B495</f>
        <v>1</v>
      </c>
      <c r="M495" s="7">
        <f>COUNTIFS(Sta!$B:$B,$A495,Sta!$O:$O,"&gt;0.5")/$C495</f>
        <v>1</v>
      </c>
      <c r="N495" s="12">
        <f>(COUNTIFS(Sta!$A:$A,$A495,Sta!$M:$M,"&gt;1.5") +COUNTIFS(Sta!$B:$B,$A495,Sta!$O:$O,"&gt;1.5"))/$D495</f>
        <v>0.25</v>
      </c>
      <c r="O495" s="7">
        <f>COUNTIFS(Sta!$A:$A,$A495,Sta!$M:$M,"&gt;1.5")/$B495</f>
        <v>0</v>
      </c>
      <c r="P495" s="7">
        <f>COUNTIFS(Sta!$B:$B,$A495,Sta!$O:$O,"&gt;1.5")/$C495</f>
        <v>0.5</v>
      </c>
      <c r="Q495" s="12">
        <f>(COUNTIFS(Sta!$A:$A,$A495,Sta!$N:$N,"&gt;0.5") +COUNTIFS(Sta!$B:$B,$A495,Sta!$P:$P,"&gt;0.5"))/$D495</f>
        <v>0.75</v>
      </c>
      <c r="R495" s="7">
        <f>COUNTIFS(Sta!$A:$A,$A495,Sta!$N:$N,"&gt;0.5")/$B495</f>
        <v>1</v>
      </c>
      <c r="S495" s="7">
        <f>COUNTIFS(Sta!$B:$B,$A495,Sta!$P:$P,"&gt;0.5")/$C495</f>
        <v>0.5</v>
      </c>
      <c r="T495" s="12">
        <f>(COUNTIFS(Sta!$A:$A,$A495,Sta!$N:$N,"&gt;1.5") +COUNTIFS(Sta!$B:$B,$A495,Sta!$P:$P,"&gt;1.5"))/$D495</f>
        <v>0</v>
      </c>
      <c r="U495" s="7">
        <f>COUNTIFS(Sta!$A:$A,$A495,Sta!$N:$N,"&gt;1.5")/$B495</f>
        <v>0</v>
      </c>
      <c r="V495" s="7">
        <f>COUNTIFS(Sta!$B:$B,$A495,Sta!$P:$P,"&gt;1.5")/$C495</f>
        <v>0</v>
      </c>
    </row>
    <row r="496" spans="1:22" x14ac:dyDescent="0.3">
      <c r="A496" t="s">
        <v>17</v>
      </c>
      <c r="B496" s="9">
        <f>COUNTIF(Sta!A:A,A496)</f>
        <v>0</v>
      </c>
      <c r="C496" s="4">
        <f>COUNTIF(Sta!B:B,A496)</f>
        <v>1</v>
      </c>
      <c r="D496" s="4">
        <f t="shared" si="13"/>
        <v>1</v>
      </c>
      <c r="E496" s="12">
        <f>(COUNTIFS(Sta!$A:$A,$A496,Sta!$Q:$Q,"&gt;0.5") +COUNTIFS(Sta!$B:$B,$A496,Sta!$Q:$Q,"&gt;0.5"))/$D496</f>
        <v>1</v>
      </c>
      <c r="F496" s="7" t="e">
        <f>COUNTIFS(Sta!$A:$A,$A496,Sta!$Q:$Q,"&gt;0.5")/$B496</f>
        <v>#DIV/0!</v>
      </c>
      <c r="G496" s="7">
        <f>COUNTIFS(Sta!$B:$B,$A496,Sta!$Q:$Q,"&gt;0.5")/$C496</f>
        <v>1</v>
      </c>
      <c r="H496" s="12">
        <f>(COUNTIFS(Sta!$A:$A,$A496,Sta!$Q:$Q,"&gt;1.5") +COUNTIFS(Sta!$B:$B,$A496,Sta!$Q:$Q,"&gt;1.5"))/$D496</f>
        <v>1</v>
      </c>
      <c r="I496" s="7" t="e">
        <f>COUNTIFS(Sta!$A:$A,$A496,Sta!$Q:$Q,"&gt;1.5")/$B496</f>
        <v>#DIV/0!</v>
      </c>
      <c r="J496" s="7">
        <f>COUNTIFS(Sta!$B:$B,$A496,Sta!$Q:$Q,"&gt;1.5")/$C496</f>
        <v>1</v>
      </c>
      <c r="K496" s="12">
        <f>(COUNTIFS(Sta!$A:$A,$A496,Sta!$M:$M,"&gt;0.5") +COUNTIFS(Sta!$B:$B,$A496,Sta!$O:$O,"&gt;0.5"))/$D496</f>
        <v>0</v>
      </c>
      <c r="L496" s="7" t="e">
        <f>COUNTIFS(Sta!$A:$A,$A496,Sta!$M:$M,"&gt;0.5")/$B496</f>
        <v>#DIV/0!</v>
      </c>
      <c r="M496" s="7">
        <f>COUNTIFS(Sta!$B:$B,$A496,Sta!$O:$O,"&gt;0.5")/$C496</f>
        <v>0</v>
      </c>
      <c r="N496" s="12">
        <f>(COUNTIFS(Sta!$A:$A,$A496,Sta!$M:$M,"&gt;1.5") +COUNTIFS(Sta!$B:$B,$A496,Sta!$O:$O,"&gt;1.5"))/$D496</f>
        <v>0</v>
      </c>
      <c r="O496" s="7" t="e">
        <f>COUNTIFS(Sta!$A:$A,$A496,Sta!$M:$M,"&gt;1.5")/$B496</f>
        <v>#DIV/0!</v>
      </c>
      <c r="P496" s="7">
        <f>COUNTIFS(Sta!$B:$B,$A496,Sta!$O:$O,"&gt;1.5")/$C496</f>
        <v>0</v>
      </c>
      <c r="Q496" s="12">
        <f>(COUNTIFS(Sta!$A:$A,$A496,Sta!$N:$N,"&gt;0.5") +COUNTIFS(Sta!$B:$B,$A496,Sta!$P:$P,"&gt;0.5"))/$D496</f>
        <v>1</v>
      </c>
      <c r="R496" s="7" t="e">
        <f>COUNTIFS(Sta!$A:$A,$A496,Sta!$N:$N,"&gt;0.5")/$B496</f>
        <v>#DIV/0!</v>
      </c>
      <c r="S496" s="7">
        <f>COUNTIFS(Sta!$B:$B,$A496,Sta!$P:$P,"&gt;0.5")/$C496</f>
        <v>1</v>
      </c>
      <c r="T496" s="12">
        <f>(COUNTIFS(Sta!$A:$A,$A496,Sta!$N:$N,"&gt;1.5") +COUNTIFS(Sta!$B:$B,$A496,Sta!$P:$P,"&gt;1.5"))/$D496</f>
        <v>1</v>
      </c>
      <c r="U496" s="7" t="e">
        <f>COUNTIFS(Sta!$A:$A,$A496,Sta!$N:$N,"&gt;1.5")/$B496</f>
        <v>#DIV/0!</v>
      </c>
      <c r="V496" s="7">
        <f>COUNTIFS(Sta!$B:$B,$A496,Sta!$P:$P,"&gt;1.5")/$C496</f>
        <v>1</v>
      </c>
    </row>
    <row r="497" spans="1:22" x14ac:dyDescent="0.3">
      <c r="A497" t="s">
        <v>205</v>
      </c>
      <c r="B497" s="9">
        <f>COUNTIF(Sta!A:A,A497)</f>
        <v>1</v>
      </c>
      <c r="C497" s="4">
        <f>COUNTIF(Sta!B:B,A497)</f>
        <v>1</v>
      </c>
      <c r="D497" s="4">
        <f t="shared" si="13"/>
        <v>2</v>
      </c>
      <c r="E497" s="12">
        <f>(COUNTIFS(Sta!$A:$A,$A497,Sta!$Q:$Q,"&gt;0.5") +COUNTIFS(Sta!$B:$B,$A497,Sta!$Q:$Q,"&gt;0.5"))/$D497</f>
        <v>1</v>
      </c>
      <c r="F497" s="7">
        <f>COUNTIFS(Sta!$A:$A,$A497,Sta!$Q:$Q,"&gt;0.5")/$B497</f>
        <v>1</v>
      </c>
      <c r="G497" s="7">
        <f>COUNTIFS(Sta!$B:$B,$A497,Sta!$Q:$Q,"&gt;0.5")/$C497</f>
        <v>1</v>
      </c>
      <c r="H497" s="12">
        <f>(COUNTIFS(Sta!$A:$A,$A497,Sta!$Q:$Q,"&gt;1.5") +COUNTIFS(Sta!$B:$B,$A497,Sta!$Q:$Q,"&gt;1.5"))/$D497</f>
        <v>0</v>
      </c>
      <c r="I497" s="7">
        <f>COUNTIFS(Sta!$A:$A,$A497,Sta!$Q:$Q,"&gt;1.5")/$B497</f>
        <v>0</v>
      </c>
      <c r="J497" s="7">
        <f>COUNTIFS(Sta!$B:$B,$A497,Sta!$Q:$Q,"&gt;1.5")/$C497</f>
        <v>0</v>
      </c>
      <c r="K497" s="12">
        <f>(COUNTIFS(Sta!$A:$A,$A497,Sta!$M:$M,"&gt;0.5") +COUNTIFS(Sta!$B:$B,$A497,Sta!$O:$O,"&gt;0.5"))/$D497</f>
        <v>0.5</v>
      </c>
      <c r="L497" s="7">
        <f>COUNTIFS(Sta!$A:$A,$A497,Sta!$M:$M,"&gt;0.5")/$B497</f>
        <v>1</v>
      </c>
      <c r="M497" s="7">
        <f>COUNTIFS(Sta!$B:$B,$A497,Sta!$O:$O,"&gt;0.5")/$C497</f>
        <v>0</v>
      </c>
      <c r="N497" s="12">
        <f>(COUNTIFS(Sta!$A:$A,$A497,Sta!$M:$M,"&gt;1.5") +COUNTIFS(Sta!$B:$B,$A497,Sta!$O:$O,"&gt;1.5"))/$D497</f>
        <v>0</v>
      </c>
      <c r="O497" s="7">
        <f>COUNTIFS(Sta!$A:$A,$A497,Sta!$M:$M,"&gt;1.5")/$B497</f>
        <v>0</v>
      </c>
      <c r="P497" s="7">
        <f>COUNTIFS(Sta!$B:$B,$A497,Sta!$O:$O,"&gt;1.5")/$C497</f>
        <v>0</v>
      </c>
      <c r="Q497" s="12">
        <f>(COUNTIFS(Sta!$A:$A,$A497,Sta!$N:$N,"&gt;0.5") +COUNTIFS(Sta!$B:$B,$A497,Sta!$P:$P,"&gt;0.5"))/$D497</f>
        <v>0.5</v>
      </c>
      <c r="R497" s="7">
        <f>COUNTIFS(Sta!$A:$A,$A497,Sta!$N:$N,"&gt;0.5")/$B497</f>
        <v>0</v>
      </c>
      <c r="S497" s="7">
        <f>COUNTIFS(Sta!$B:$B,$A497,Sta!$P:$P,"&gt;0.5")/$C497</f>
        <v>1</v>
      </c>
      <c r="T497" s="12">
        <f>(COUNTIFS(Sta!$A:$A,$A497,Sta!$N:$N,"&gt;1.5") +COUNTIFS(Sta!$B:$B,$A497,Sta!$P:$P,"&gt;1.5"))/$D497</f>
        <v>0</v>
      </c>
      <c r="U497" s="7">
        <f>COUNTIFS(Sta!$A:$A,$A497,Sta!$N:$N,"&gt;1.5")/$B497</f>
        <v>0</v>
      </c>
      <c r="V497" s="7">
        <f>COUNTIFS(Sta!$B:$B,$A497,Sta!$P:$P,"&gt;1.5")/$C497</f>
        <v>0</v>
      </c>
    </row>
    <row r="498" spans="1:22" x14ac:dyDescent="0.3">
      <c r="A498" t="s">
        <v>100</v>
      </c>
      <c r="B498" s="9">
        <f>COUNTIF(Sta!A:A,A498)</f>
        <v>0</v>
      </c>
      <c r="C498" s="4">
        <f>COUNTIF(Sta!B:B,A498)</f>
        <v>0</v>
      </c>
      <c r="D498" s="4">
        <f t="shared" si="13"/>
        <v>0</v>
      </c>
      <c r="E498" s="12" t="e">
        <f>(COUNTIFS(Sta!$A:$A,$A498,Sta!$Q:$Q,"&gt;0.5") +COUNTIFS(Sta!$B:$B,$A498,Sta!$Q:$Q,"&gt;0.5"))/$D498</f>
        <v>#DIV/0!</v>
      </c>
      <c r="F498" s="7" t="e">
        <f>COUNTIFS(Sta!$A:$A,$A498,Sta!$Q:$Q,"&gt;0.5")/$B498</f>
        <v>#DIV/0!</v>
      </c>
      <c r="G498" s="7" t="e">
        <f>COUNTIFS(Sta!$B:$B,$A498,Sta!$Q:$Q,"&gt;0.5")/$C498</f>
        <v>#DIV/0!</v>
      </c>
      <c r="H498" s="12" t="e">
        <f>(COUNTIFS(Sta!$A:$A,$A498,Sta!$Q:$Q,"&gt;1.5") +COUNTIFS(Sta!$B:$B,$A498,Sta!$Q:$Q,"&gt;1.5"))/$D498</f>
        <v>#DIV/0!</v>
      </c>
      <c r="I498" s="7" t="e">
        <f>COUNTIFS(Sta!$A:$A,$A498,Sta!$Q:$Q,"&gt;1.5")/$B498</f>
        <v>#DIV/0!</v>
      </c>
      <c r="J498" s="7" t="e">
        <f>COUNTIFS(Sta!$B:$B,$A498,Sta!$Q:$Q,"&gt;1.5")/$C498</f>
        <v>#DIV/0!</v>
      </c>
      <c r="K498" s="12" t="e">
        <f>(COUNTIFS(Sta!$A:$A,$A498,Sta!$M:$M,"&gt;0.5") +COUNTIFS(Sta!$B:$B,$A498,Sta!$O:$O,"&gt;0.5"))/$D498</f>
        <v>#DIV/0!</v>
      </c>
      <c r="L498" s="7" t="e">
        <f>COUNTIFS(Sta!$A:$A,$A498,Sta!$M:$M,"&gt;0.5")/$B498</f>
        <v>#DIV/0!</v>
      </c>
      <c r="M498" s="7" t="e">
        <f>COUNTIFS(Sta!$B:$B,$A498,Sta!$O:$O,"&gt;0.5")/$C498</f>
        <v>#DIV/0!</v>
      </c>
      <c r="N498" s="12" t="e">
        <f>(COUNTIFS(Sta!$A:$A,$A498,Sta!$M:$M,"&gt;1.5") +COUNTIFS(Sta!$B:$B,$A498,Sta!$O:$O,"&gt;1.5"))/$D498</f>
        <v>#DIV/0!</v>
      </c>
      <c r="O498" s="7" t="e">
        <f>COUNTIFS(Sta!$A:$A,$A498,Sta!$M:$M,"&gt;1.5")/$B498</f>
        <v>#DIV/0!</v>
      </c>
      <c r="P498" s="7" t="e">
        <f>COUNTIFS(Sta!$B:$B,$A498,Sta!$O:$O,"&gt;1.5")/$C498</f>
        <v>#DIV/0!</v>
      </c>
      <c r="Q498" s="12" t="e">
        <f>(COUNTIFS(Sta!$A:$A,$A498,Sta!$N:$N,"&gt;0.5") +COUNTIFS(Sta!$B:$B,$A498,Sta!$P:$P,"&gt;0.5"))/$D498</f>
        <v>#DIV/0!</v>
      </c>
      <c r="R498" s="7" t="e">
        <f>COUNTIFS(Sta!$A:$A,$A498,Sta!$N:$N,"&gt;0.5")/$B498</f>
        <v>#DIV/0!</v>
      </c>
      <c r="S498" s="7" t="e">
        <f>COUNTIFS(Sta!$B:$B,$A498,Sta!$P:$P,"&gt;0.5")/$C498</f>
        <v>#DIV/0!</v>
      </c>
      <c r="T498" s="12" t="e">
        <f>(COUNTIFS(Sta!$A:$A,$A498,Sta!$N:$N,"&gt;1.5") +COUNTIFS(Sta!$B:$B,$A498,Sta!$P:$P,"&gt;1.5"))/$D498</f>
        <v>#DIV/0!</v>
      </c>
      <c r="U498" s="7" t="e">
        <f>COUNTIFS(Sta!$A:$A,$A498,Sta!$N:$N,"&gt;1.5")/$B498</f>
        <v>#DIV/0!</v>
      </c>
      <c r="V498" s="7" t="e">
        <f>COUNTIFS(Sta!$B:$B,$A498,Sta!$P:$P,"&gt;1.5")/$C498</f>
        <v>#DIV/0!</v>
      </c>
    </row>
    <row r="499" spans="1:22" x14ac:dyDescent="0.3">
      <c r="A499" t="s">
        <v>598</v>
      </c>
      <c r="B499" s="9">
        <f>COUNTIF(Sta!A:A,A499)</f>
        <v>3</v>
      </c>
      <c r="C499" s="4">
        <f>COUNTIF(Sta!B:B,A499)</f>
        <v>1</v>
      </c>
      <c r="D499" s="4">
        <f t="shared" si="13"/>
        <v>4</v>
      </c>
      <c r="E499" s="12">
        <f>(COUNTIFS(Sta!$A:$A,$A499,Sta!$Q:$Q,"&gt;0.5") +COUNTIFS(Sta!$B:$B,$A499,Sta!$Q:$Q,"&gt;0.5"))/$D499</f>
        <v>0.75</v>
      </c>
      <c r="F499" s="7">
        <f>COUNTIFS(Sta!$A:$A,$A499,Sta!$Q:$Q,"&gt;0.5")/$B499</f>
        <v>0.66666666666666663</v>
      </c>
      <c r="G499" s="7">
        <f>COUNTIFS(Sta!$B:$B,$A499,Sta!$Q:$Q,"&gt;0.5")/$C499</f>
        <v>1</v>
      </c>
      <c r="H499" s="12">
        <f>(COUNTIFS(Sta!$A:$A,$A499,Sta!$Q:$Q,"&gt;1.5") +COUNTIFS(Sta!$B:$B,$A499,Sta!$Q:$Q,"&gt;1.5"))/$D499</f>
        <v>0.5</v>
      </c>
      <c r="I499" s="7">
        <f>COUNTIFS(Sta!$A:$A,$A499,Sta!$Q:$Q,"&gt;1.5")/$B499</f>
        <v>0.33333333333333331</v>
      </c>
      <c r="J499" s="7">
        <f>COUNTIFS(Sta!$B:$B,$A499,Sta!$Q:$Q,"&gt;1.5")/$C499</f>
        <v>1</v>
      </c>
      <c r="K499" s="12">
        <f>(COUNTIFS(Sta!$A:$A,$A499,Sta!$M:$M,"&gt;0.5") +COUNTIFS(Sta!$B:$B,$A499,Sta!$O:$O,"&gt;0.5"))/$D499</f>
        <v>0.75</v>
      </c>
      <c r="L499" s="7">
        <f>COUNTIFS(Sta!$A:$A,$A499,Sta!$M:$M,"&gt;0.5")/$B499</f>
        <v>0.66666666666666663</v>
      </c>
      <c r="M499" s="7">
        <f>COUNTIFS(Sta!$B:$B,$A499,Sta!$O:$O,"&gt;0.5")/$C499</f>
        <v>1</v>
      </c>
      <c r="N499" s="12">
        <f>(COUNTIFS(Sta!$A:$A,$A499,Sta!$M:$M,"&gt;1.5") +COUNTIFS(Sta!$B:$B,$A499,Sta!$O:$O,"&gt;1.5"))/$D499</f>
        <v>0.5</v>
      </c>
      <c r="O499" s="7">
        <f>COUNTIFS(Sta!$A:$A,$A499,Sta!$M:$M,"&gt;1.5")/$B499</f>
        <v>0.33333333333333331</v>
      </c>
      <c r="P499" s="7">
        <f>COUNTIFS(Sta!$B:$B,$A499,Sta!$O:$O,"&gt;1.5")/$C499</f>
        <v>1</v>
      </c>
      <c r="Q499" s="12">
        <f>(COUNTIFS(Sta!$A:$A,$A499,Sta!$N:$N,"&gt;0.5") +COUNTIFS(Sta!$B:$B,$A499,Sta!$P:$P,"&gt;0.5"))/$D499</f>
        <v>0</v>
      </c>
      <c r="R499" s="7">
        <f>COUNTIFS(Sta!$A:$A,$A499,Sta!$N:$N,"&gt;0.5")/$B499</f>
        <v>0</v>
      </c>
      <c r="S499" s="7">
        <f>COUNTIFS(Sta!$B:$B,$A499,Sta!$P:$P,"&gt;0.5")/$C499</f>
        <v>0</v>
      </c>
      <c r="T499" s="12">
        <f>(COUNTIFS(Sta!$A:$A,$A499,Sta!$N:$N,"&gt;1.5") +COUNTIFS(Sta!$B:$B,$A499,Sta!$P:$P,"&gt;1.5"))/$D499</f>
        <v>0</v>
      </c>
      <c r="U499" s="7">
        <f>COUNTIFS(Sta!$A:$A,$A499,Sta!$N:$N,"&gt;1.5")/$B499</f>
        <v>0</v>
      </c>
      <c r="V499" s="7">
        <f>COUNTIFS(Sta!$B:$B,$A499,Sta!$P:$P,"&gt;1.5")/$C499</f>
        <v>0</v>
      </c>
    </row>
    <row r="500" spans="1:22" x14ac:dyDescent="0.3">
      <c r="A500" t="s">
        <v>134</v>
      </c>
      <c r="B500" s="9">
        <f>COUNTIF(Sta!A:A,A500)</f>
        <v>1</v>
      </c>
      <c r="C500" s="4">
        <f>COUNTIF(Sta!B:B,A500)</f>
        <v>1</v>
      </c>
      <c r="D500" s="4">
        <f t="shared" si="13"/>
        <v>2</v>
      </c>
      <c r="E500" s="12">
        <f>(COUNTIFS(Sta!$A:$A,$A500,Sta!$Q:$Q,"&gt;0.5") +COUNTIFS(Sta!$B:$B,$A500,Sta!$Q:$Q,"&gt;0.5"))/$D500</f>
        <v>1</v>
      </c>
      <c r="F500" s="7">
        <f>COUNTIFS(Sta!$A:$A,$A500,Sta!$Q:$Q,"&gt;0.5")/$B500</f>
        <v>1</v>
      </c>
      <c r="G500" s="7">
        <f>COUNTIFS(Sta!$B:$B,$A500,Sta!$Q:$Q,"&gt;0.5")/$C500</f>
        <v>1</v>
      </c>
      <c r="H500" s="12">
        <f>(COUNTIFS(Sta!$A:$A,$A500,Sta!$Q:$Q,"&gt;1.5") +COUNTIFS(Sta!$B:$B,$A500,Sta!$Q:$Q,"&gt;1.5"))/$D500</f>
        <v>1</v>
      </c>
      <c r="I500" s="7">
        <f>COUNTIFS(Sta!$A:$A,$A500,Sta!$Q:$Q,"&gt;1.5")/$B500</f>
        <v>1</v>
      </c>
      <c r="J500" s="7">
        <f>COUNTIFS(Sta!$B:$B,$A500,Sta!$Q:$Q,"&gt;1.5")/$C500</f>
        <v>1</v>
      </c>
      <c r="K500" s="12">
        <f>(COUNTIFS(Sta!$A:$A,$A500,Sta!$M:$M,"&gt;0.5") +COUNTIFS(Sta!$B:$B,$A500,Sta!$O:$O,"&gt;0.5"))/$D500</f>
        <v>1</v>
      </c>
      <c r="L500" s="7">
        <f>COUNTIFS(Sta!$A:$A,$A500,Sta!$M:$M,"&gt;0.5")/$B500</f>
        <v>1</v>
      </c>
      <c r="M500" s="7">
        <f>COUNTIFS(Sta!$B:$B,$A500,Sta!$O:$O,"&gt;0.5")/$C500</f>
        <v>1</v>
      </c>
      <c r="N500" s="12">
        <f>(COUNTIFS(Sta!$A:$A,$A500,Sta!$M:$M,"&gt;1.5") +COUNTIFS(Sta!$B:$B,$A500,Sta!$O:$O,"&gt;1.5"))/$D500</f>
        <v>1</v>
      </c>
      <c r="O500" s="7">
        <f>COUNTIFS(Sta!$A:$A,$A500,Sta!$M:$M,"&gt;1.5")/$B500</f>
        <v>1</v>
      </c>
      <c r="P500" s="7">
        <f>COUNTIFS(Sta!$B:$B,$A500,Sta!$O:$O,"&gt;1.5")/$C500</f>
        <v>1</v>
      </c>
      <c r="Q500" s="12">
        <f>(COUNTIFS(Sta!$A:$A,$A500,Sta!$N:$N,"&gt;0.5") +COUNTIFS(Sta!$B:$B,$A500,Sta!$P:$P,"&gt;0.5"))/$D500</f>
        <v>0.5</v>
      </c>
      <c r="R500" s="7">
        <f>COUNTIFS(Sta!$A:$A,$A500,Sta!$N:$N,"&gt;0.5")/$B500</f>
        <v>0</v>
      </c>
      <c r="S500" s="7">
        <f>COUNTIFS(Sta!$B:$B,$A500,Sta!$P:$P,"&gt;0.5")/$C500</f>
        <v>1</v>
      </c>
      <c r="T500" s="12">
        <f>(COUNTIFS(Sta!$A:$A,$A500,Sta!$N:$N,"&gt;1.5") +COUNTIFS(Sta!$B:$B,$A500,Sta!$P:$P,"&gt;1.5"))/$D500</f>
        <v>0.5</v>
      </c>
      <c r="U500" s="7">
        <f>COUNTIFS(Sta!$A:$A,$A500,Sta!$N:$N,"&gt;1.5")/$B500</f>
        <v>0</v>
      </c>
      <c r="V500" s="7">
        <f>COUNTIFS(Sta!$B:$B,$A500,Sta!$P:$P,"&gt;1.5")/$C500</f>
        <v>1</v>
      </c>
    </row>
    <row r="501" spans="1:22" x14ac:dyDescent="0.3">
      <c r="A501" t="s">
        <v>546</v>
      </c>
      <c r="B501" s="9">
        <f>COUNTIF(Sta!A:A,A501)</f>
        <v>2</v>
      </c>
      <c r="C501" s="4">
        <f>COUNTIF(Sta!B:B,A501)</f>
        <v>2</v>
      </c>
      <c r="D501" s="4">
        <f t="shared" si="13"/>
        <v>4</v>
      </c>
      <c r="E501" s="12">
        <f>(COUNTIFS(Sta!$A:$A,$A501,Sta!$Q:$Q,"&gt;0.5") +COUNTIFS(Sta!$B:$B,$A501,Sta!$Q:$Q,"&gt;0.5"))/$D501</f>
        <v>0.75</v>
      </c>
      <c r="F501" s="7">
        <f>COUNTIFS(Sta!$A:$A,$A501,Sta!$Q:$Q,"&gt;0.5")/$B501</f>
        <v>0.5</v>
      </c>
      <c r="G501" s="7">
        <f>COUNTIFS(Sta!$B:$B,$A501,Sta!$Q:$Q,"&gt;0.5")/$C501</f>
        <v>1</v>
      </c>
      <c r="H501" s="12">
        <f>(COUNTIFS(Sta!$A:$A,$A501,Sta!$Q:$Q,"&gt;1.5") +COUNTIFS(Sta!$B:$B,$A501,Sta!$Q:$Q,"&gt;1.5"))/$D501</f>
        <v>0.25</v>
      </c>
      <c r="I501" s="7">
        <f>COUNTIFS(Sta!$A:$A,$A501,Sta!$Q:$Q,"&gt;1.5")/$B501</f>
        <v>0</v>
      </c>
      <c r="J501" s="7">
        <f>COUNTIFS(Sta!$B:$B,$A501,Sta!$Q:$Q,"&gt;1.5")/$C501</f>
        <v>0.5</v>
      </c>
      <c r="K501" s="12">
        <f>(COUNTIFS(Sta!$A:$A,$A501,Sta!$M:$M,"&gt;0.5") +COUNTIFS(Sta!$B:$B,$A501,Sta!$O:$O,"&gt;0.5"))/$D501</f>
        <v>0.5</v>
      </c>
      <c r="L501" s="7">
        <f>COUNTIFS(Sta!$A:$A,$A501,Sta!$M:$M,"&gt;0.5")/$B501</f>
        <v>0.5</v>
      </c>
      <c r="M501" s="7">
        <f>COUNTIFS(Sta!$B:$B,$A501,Sta!$O:$O,"&gt;0.5")/$C501</f>
        <v>0.5</v>
      </c>
      <c r="N501" s="12">
        <f>(COUNTIFS(Sta!$A:$A,$A501,Sta!$M:$M,"&gt;1.5") +COUNTIFS(Sta!$B:$B,$A501,Sta!$O:$O,"&gt;1.5"))/$D501</f>
        <v>0</v>
      </c>
      <c r="O501" s="7">
        <f>COUNTIFS(Sta!$A:$A,$A501,Sta!$M:$M,"&gt;1.5")/$B501</f>
        <v>0</v>
      </c>
      <c r="P501" s="7">
        <f>COUNTIFS(Sta!$B:$B,$A501,Sta!$O:$O,"&gt;1.5")/$C501</f>
        <v>0</v>
      </c>
      <c r="Q501" s="12">
        <f>(COUNTIFS(Sta!$A:$A,$A501,Sta!$N:$N,"&gt;0.5") +COUNTIFS(Sta!$B:$B,$A501,Sta!$P:$P,"&gt;0.5"))/$D501</f>
        <v>0.5</v>
      </c>
      <c r="R501" s="7">
        <f>COUNTIFS(Sta!$A:$A,$A501,Sta!$N:$N,"&gt;0.5")/$B501</f>
        <v>0</v>
      </c>
      <c r="S501" s="7">
        <f>COUNTIFS(Sta!$B:$B,$A501,Sta!$P:$P,"&gt;0.5")/$C501</f>
        <v>1</v>
      </c>
      <c r="T501" s="12">
        <f>(COUNTIFS(Sta!$A:$A,$A501,Sta!$N:$N,"&gt;1.5") +COUNTIFS(Sta!$B:$B,$A501,Sta!$P:$P,"&gt;1.5"))/$D501</f>
        <v>0</v>
      </c>
      <c r="U501" s="7">
        <f>COUNTIFS(Sta!$A:$A,$A501,Sta!$N:$N,"&gt;1.5")/$B501</f>
        <v>0</v>
      </c>
      <c r="V501" s="7">
        <f>COUNTIFS(Sta!$B:$B,$A501,Sta!$P:$P,"&gt;1.5")/$C501</f>
        <v>0</v>
      </c>
    </row>
    <row r="502" spans="1:22" x14ac:dyDescent="0.3">
      <c r="A502" t="s">
        <v>346</v>
      </c>
      <c r="B502" s="9">
        <f>COUNTIF(Sta!A:A,A502)</f>
        <v>0</v>
      </c>
      <c r="C502" s="4">
        <f>COUNTIF(Sta!B:B,A502)</f>
        <v>0</v>
      </c>
      <c r="D502" s="4">
        <f t="shared" si="13"/>
        <v>0</v>
      </c>
      <c r="E502" s="12" t="e">
        <f>(COUNTIFS(Sta!$A:$A,$A502,Sta!$Q:$Q,"&gt;0.5") +COUNTIFS(Sta!$B:$B,$A502,Sta!$Q:$Q,"&gt;0.5"))/$D502</f>
        <v>#DIV/0!</v>
      </c>
      <c r="F502" s="7" t="e">
        <f>COUNTIFS(Sta!$A:$A,$A502,Sta!$Q:$Q,"&gt;0.5")/$B502</f>
        <v>#DIV/0!</v>
      </c>
      <c r="G502" s="7" t="e">
        <f>COUNTIFS(Sta!$B:$B,$A502,Sta!$Q:$Q,"&gt;0.5")/$C502</f>
        <v>#DIV/0!</v>
      </c>
      <c r="H502" s="12" t="e">
        <f>(COUNTIFS(Sta!$A:$A,$A502,Sta!$Q:$Q,"&gt;1.5") +COUNTIFS(Sta!$B:$B,$A502,Sta!$Q:$Q,"&gt;1.5"))/$D502</f>
        <v>#DIV/0!</v>
      </c>
      <c r="I502" s="7" t="e">
        <f>COUNTIFS(Sta!$A:$A,$A502,Sta!$Q:$Q,"&gt;1.5")/$B502</f>
        <v>#DIV/0!</v>
      </c>
      <c r="J502" s="7" t="e">
        <f>COUNTIFS(Sta!$B:$B,$A502,Sta!$Q:$Q,"&gt;1.5")/$C502</f>
        <v>#DIV/0!</v>
      </c>
      <c r="K502" s="12" t="e">
        <f>(COUNTIFS(Sta!$A:$A,$A502,Sta!$M:$M,"&gt;0.5") +COUNTIFS(Sta!$B:$B,$A502,Sta!$O:$O,"&gt;0.5"))/$D502</f>
        <v>#DIV/0!</v>
      </c>
      <c r="L502" s="7" t="e">
        <f>COUNTIFS(Sta!$A:$A,$A502,Sta!$M:$M,"&gt;0.5")/$B502</f>
        <v>#DIV/0!</v>
      </c>
      <c r="M502" s="7" t="e">
        <f>COUNTIFS(Sta!$B:$B,$A502,Sta!$O:$O,"&gt;0.5")/$C502</f>
        <v>#DIV/0!</v>
      </c>
      <c r="N502" s="12" t="e">
        <f>(COUNTIFS(Sta!$A:$A,$A502,Sta!$M:$M,"&gt;1.5") +COUNTIFS(Sta!$B:$B,$A502,Sta!$O:$O,"&gt;1.5"))/$D502</f>
        <v>#DIV/0!</v>
      </c>
      <c r="O502" s="7" t="e">
        <f>COUNTIFS(Sta!$A:$A,$A502,Sta!$M:$M,"&gt;1.5")/$B502</f>
        <v>#DIV/0!</v>
      </c>
      <c r="P502" s="7" t="e">
        <f>COUNTIFS(Sta!$B:$B,$A502,Sta!$O:$O,"&gt;1.5")/$C502</f>
        <v>#DIV/0!</v>
      </c>
      <c r="Q502" s="12" t="e">
        <f>(COUNTIFS(Sta!$A:$A,$A502,Sta!$N:$N,"&gt;0.5") +COUNTIFS(Sta!$B:$B,$A502,Sta!$P:$P,"&gt;0.5"))/$D502</f>
        <v>#DIV/0!</v>
      </c>
      <c r="R502" s="7" t="e">
        <f>COUNTIFS(Sta!$A:$A,$A502,Sta!$N:$N,"&gt;0.5")/$B502</f>
        <v>#DIV/0!</v>
      </c>
      <c r="S502" s="7" t="e">
        <f>COUNTIFS(Sta!$B:$B,$A502,Sta!$P:$P,"&gt;0.5")/$C502</f>
        <v>#DIV/0!</v>
      </c>
      <c r="T502" s="12" t="e">
        <f>(COUNTIFS(Sta!$A:$A,$A502,Sta!$N:$N,"&gt;1.5") +COUNTIFS(Sta!$B:$B,$A502,Sta!$P:$P,"&gt;1.5"))/$D502</f>
        <v>#DIV/0!</v>
      </c>
      <c r="U502" s="7" t="e">
        <f>COUNTIFS(Sta!$A:$A,$A502,Sta!$N:$N,"&gt;1.5")/$B502</f>
        <v>#DIV/0!</v>
      </c>
      <c r="V502" s="7" t="e">
        <f>COUNTIFS(Sta!$B:$B,$A502,Sta!$P:$P,"&gt;1.5")/$C502</f>
        <v>#DIV/0!</v>
      </c>
    </row>
    <row r="503" spans="1:22" x14ac:dyDescent="0.3">
      <c r="A503" t="s">
        <v>266</v>
      </c>
      <c r="B503" s="9">
        <f>COUNTIF(Sta!A:A,A503)</f>
        <v>0</v>
      </c>
      <c r="C503" s="4">
        <f>COUNTIF(Sta!B:B,A503)</f>
        <v>0</v>
      </c>
      <c r="D503" s="4">
        <f t="shared" si="13"/>
        <v>0</v>
      </c>
      <c r="E503" s="12" t="e">
        <f>(COUNTIFS(Sta!$A:$A,$A503,Sta!$Q:$Q,"&gt;0.5") +COUNTIFS(Sta!$B:$B,$A503,Sta!$Q:$Q,"&gt;0.5"))/$D503</f>
        <v>#DIV/0!</v>
      </c>
      <c r="F503" s="7" t="e">
        <f>COUNTIFS(Sta!$A:$A,$A503,Sta!$Q:$Q,"&gt;0.5")/$B503</f>
        <v>#DIV/0!</v>
      </c>
      <c r="G503" s="7" t="e">
        <f>COUNTIFS(Sta!$B:$B,$A503,Sta!$Q:$Q,"&gt;0.5")/$C503</f>
        <v>#DIV/0!</v>
      </c>
      <c r="H503" s="12" t="e">
        <f>(COUNTIFS(Sta!$A:$A,$A503,Sta!$Q:$Q,"&gt;1.5") +COUNTIFS(Sta!$B:$B,$A503,Sta!$Q:$Q,"&gt;1.5"))/$D503</f>
        <v>#DIV/0!</v>
      </c>
      <c r="I503" s="7" t="e">
        <f>COUNTIFS(Sta!$A:$A,$A503,Sta!$Q:$Q,"&gt;1.5")/$B503</f>
        <v>#DIV/0!</v>
      </c>
      <c r="J503" s="7" t="e">
        <f>COUNTIFS(Sta!$B:$B,$A503,Sta!$Q:$Q,"&gt;1.5")/$C503</f>
        <v>#DIV/0!</v>
      </c>
      <c r="K503" s="12" t="e">
        <f>(COUNTIFS(Sta!$A:$A,$A503,Sta!$M:$M,"&gt;0.5") +COUNTIFS(Sta!$B:$B,$A503,Sta!$O:$O,"&gt;0.5"))/$D503</f>
        <v>#DIV/0!</v>
      </c>
      <c r="L503" s="7" t="e">
        <f>COUNTIFS(Sta!$A:$A,$A503,Sta!$M:$M,"&gt;0.5")/$B503</f>
        <v>#DIV/0!</v>
      </c>
      <c r="M503" s="7" t="e">
        <f>COUNTIFS(Sta!$B:$B,$A503,Sta!$O:$O,"&gt;0.5")/$C503</f>
        <v>#DIV/0!</v>
      </c>
      <c r="N503" s="12" t="e">
        <f>(COUNTIFS(Sta!$A:$A,$A503,Sta!$M:$M,"&gt;1.5") +COUNTIFS(Sta!$B:$B,$A503,Sta!$O:$O,"&gt;1.5"))/$D503</f>
        <v>#DIV/0!</v>
      </c>
      <c r="O503" s="7" t="e">
        <f>COUNTIFS(Sta!$A:$A,$A503,Sta!$M:$M,"&gt;1.5")/$B503</f>
        <v>#DIV/0!</v>
      </c>
      <c r="P503" s="7" t="e">
        <f>COUNTIFS(Sta!$B:$B,$A503,Sta!$O:$O,"&gt;1.5")/$C503</f>
        <v>#DIV/0!</v>
      </c>
      <c r="Q503" s="12" t="e">
        <f>(COUNTIFS(Sta!$A:$A,$A503,Sta!$N:$N,"&gt;0.5") +COUNTIFS(Sta!$B:$B,$A503,Sta!$P:$P,"&gt;0.5"))/$D503</f>
        <v>#DIV/0!</v>
      </c>
      <c r="R503" s="7" t="e">
        <f>COUNTIFS(Sta!$A:$A,$A503,Sta!$N:$N,"&gt;0.5")/$B503</f>
        <v>#DIV/0!</v>
      </c>
      <c r="S503" s="7" t="e">
        <f>COUNTIFS(Sta!$B:$B,$A503,Sta!$P:$P,"&gt;0.5")/$C503</f>
        <v>#DIV/0!</v>
      </c>
      <c r="T503" s="12" t="e">
        <f>(COUNTIFS(Sta!$A:$A,$A503,Sta!$N:$N,"&gt;1.5") +COUNTIFS(Sta!$B:$B,$A503,Sta!$P:$P,"&gt;1.5"))/$D503</f>
        <v>#DIV/0!</v>
      </c>
      <c r="U503" s="7" t="e">
        <f>COUNTIFS(Sta!$A:$A,$A503,Sta!$N:$N,"&gt;1.5")/$B503</f>
        <v>#DIV/0!</v>
      </c>
      <c r="V503" s="7" t="e">
        <f>COUNTIFS(Sta!$B:$B,$A503,Sta!$P:$P,"&gt;1.5")/$C503</f>
        <v>#DIV/0!</v>
      </c>
    </row>
    <row r="504" spans="1:22" x14ac:dyDescent="0.3">
      <c r="A504" t="s">
        <v>594</v>
      </c>
      <c r="B504" s="9">
        <f>COUNTIF(Sta!A:A,A504)</f>
        <v>1</v>
      </c>
      <c r="C504" s="4">
        <f>COUNTIF(Sta!B:B,A504)</f>
        <v>1</v>
      </c>
      <c r="D504" s="4">
        <f t="shared" si="13"/>
        <v>2</v>
      </c>
      <c r="E504" s="12">
        <f>(COUNTIFS(Sta!$A:$A,$A504,Sta!$Q:$Q,"&gt;0.5") +COUNTIFS(Sta!$B:$B,$A504,Sta!$Q:$Q,"&gt;0.5"))/$D504</f>
        <v>1</v>
      </c>
      <c r="F504" s="7">
        <f>COUNTIFS(Sta!$A:$A,$A504,Sta!$Q:$Q,"&gt;0.5")/$B504</f>
        <v>1</v>
      </c>
      <c r="G504" s="7">
        <f>COUNTIFS(Sta!$B:$B,$A504,Sta!$Q:$Q,"&gt;0.5")/$C504</f>
        <v>1</v>
      </c>
      <c r="H504" s="12">
        <f>(COUNTIFS(Sta!$A:$A,$A504,Sta!$Q:$Q,"&gt;1.5") +COUNTIFS(Sta!$B:$B,$A504,Sta!$Q:$Q,"&gt;1.5"))/$D504</f>
        <v>0.5</v>
      </c>
      <c r="I504" s="7">
        <f>COUNTIFS(Sta!$A:$A,$A504,Sta!$Q:$Q,"&gt;1.5")/$B504</f>
        <v>1</v>
      </c>
      <c r="J504" s="7">
        <f>COUNTIFS(Sta!$B:$B,$A504,Sta!$Q:$Q,"&gt;1.5")/$C504</f>
        <v>0</v>
      </c>
      <c r="K504" s="12">
        <f>(COUNTIFS(Sta!$A:$A,$A504,Sta!$M:$M,"&gt;0.5") +COUNTIFS(Sta!$B:$B,$A504,Sta!$O:$O,"&gt;0.5"))/$D504</f>
        <v>0.5</v>
      </c>
      <c r="L504" s="7">
        <f>COUNTIFS(Sta!$A:$A,$A504,Sta!$M:$M,"&gt;0.5")/$B504</f>
        <v>1</v>
      </c>
      <c r="M504" s="7">
        <f>COUNTIFS(Sta!$B:$B,$A504,Sta!$O:$O,"&gt;0.5")/$C504</f>
        <v>0</v>
      </c>
      <c r="N504" s="12">
        <f>(COUNTIFS(Sta!$A:$A,$A504,Sta!$M:$M,"&gt;1.5") +COUNTIFS(Sta!$B:$B,$A504,Sta!$O:$O,"&gt;1.5"))/$D504</f>
        <v>0</v>
      </c>
      <c r="O504" s="7">
        <f>COUNTIFS(Sta!$A:$A,$A504,Sta!$M:$M,"&gt;1.5")/$B504</f>
        <v>0</v>
      </c>
      <c r="P504" s="7">
        <f>COUNTIFS(Sta!$B:$B,$A504,Sta!$O:$O,"&gt;1.5")/$C504</f>
        <v>0</v>
      </c>
      <c r="Q504" s="12">
        <f>(COUNTIFS(Sta!$A:$A,$A504,Sta!$N:$N,"&gt;0.5") +COUNTIFS(Sta!$B:$B,$A504,Sta!$P:$P,"&gt;0.5"))/$D504</f>
        <v>1</v>
      </c>
      <c r="R504" s="7">
        <f>COUNTIFS(Sta!$A:$A,$A504,Sta!$N:$N,"&gt;0.5")/$B504</f>
        <v>1</v>
      </c>
      <c r="S504" s="7">
        <f>COUNTIFS(Sta!$B:$B,$A504,Sta!$P:$P,"&gt;0.5")/$C504</f>
        <v>1</v>
      </c>
      <c r="T504" s="12">
        <f>(COUNTIFS(Sta!$A:$A,$A504,Sta!$N:$N,"&gt;1.5") +COUNTIFS(Sta!$B:$B,$A504,Sta!$P:$P,"&gt;1.5"))/$D504</f>
        <v>0</v>
      </c>
      <c r="U504" s="7">
        <f>COUNTIFS(Sta!$A:$A,$A504,Sta!$N:$N,"&gt;1.5")/$B504</f>
        <v>0</v>
      </c>
      <c r="V504" s="7">
        <f>COUNTIFS(Sta!$B:$B,$A504,Sta!$P:$P,"&gt;1.5")/$C504</f>
        <v>0</v>
      </c>
    </row>
    <row r="505" spans="1:22" x14ac:dyDescent="0.3">
      <c r="A505" t="s">
        <v>383</v>
      </c>
      <c r="B505" s="9">
        <f>COUNTIF(Sta!A:A,A505)</f>
        <v>0</v>
      </c>
      <c r="C505" s="4">
        <f>COUNTIF(Sta!B:B,A505)</f>
        <v>0</v>
      </c>
      <c r="D505" s="4">
        <f t="shared" si="13"/>
        <v>0</v>
      </c>
      <c r="E505" s="12" t="e">
        <f>(COUNTIFS(Sta!$A:$A,$A505,Sta!$Q:$Q,"&gt;0.5") +COUNTIFS(Sta!$B:$B,$A505,Sta!$Q:$Q,"&gt;0.5"))/$D505</f>
        <v>#DIV/0!</v>
      </c>
      <c r="F505" s="7" t="e">
        <f>COUNTIFS(Sta!$A:$A,$A505,Sta!$Q:$Q,"&gt;0.5")/$B505</f>
        <v>#DIV/0!</v>
      </c>
      <c r="G505" s="7" t="e">
        <f>COUNTIFS(Sta!$B:$B,$A505,Sta!$Q:$Q,"&gt;0.5")/$C505</f>
        <v>#DIV/0!</v>
      </c>
      <c r="H505" s="12" t="e">
        <f>(COUNTIFS(Sta!$A:$A,$A505,Sta!$Q:$Q,"&gt;1.5") +COUNTIFS(Sta!$B:$B,$A505,Sta!$Q:$Q,"&gt;1.5"))/$D505</f>
        <v>#DIV/0!</v>
      </c>
      <c r="I505" s="7" t="e">
        <f>COUNTIFS(Sta!$A:$A,$A505,Sta!$Q:$Q,"&gt;1.5")/$B505</f>
        <v>#DIV/0!</v>
      </c>
      <c r="J505" s="7" t="e">
        <f>COUNTIFS(Sta!$B:$B,$A505,Sta!$Q:$Q,"&gt;1.5")/$C505</f>
        <v>#DIV/0!</v>
      </c>
      <c r="K505" s="12" t="e">
        <f>(COUNTIFS(Sta!$A:$A,$A505,Sta!$M:$M,"&gt;0.5") +COUNTIFS(Sta!$B:$B,$A505,Sta!$O:$O,"&gt;0.5"))/$D505</f>
        <v>#DIV/0!</v>
      </c>
      <c r="L505" s="7" t="e">
        <f>COUNTIFS(Sta!$A:$A,$A505,Sta!$M:$M,"&gt;0.5")/$B505</f>
        <v>#DIV/0!</v>
      </c>
      <c r="M505" s="7" t="e">
        <f>COUNTIFS(Sta!$B:$B,$A505,Sta!$O:$O,"&gt;0.5")/$C505</f>
        <v>#DIV/0!</v>
      </c>
      <c r="N505" s="12" t="e">
        <f>(COUNTIFS(Sta!$A:$A,$A505,Sta!$M:$M,"&gt;1.5") +COUNTIFS(Sta!$B:$B,$A505,Sta!$O:$O,"&gt;1.5"))/$D505</f>
        <v>#DIV/0!</v>
      </c>
      <c r="O505" s="7" t="e">
        <f>COUNTIFS(Sta!$A:$A,$A505,Sta!$M:$M,"&gt;1.5")/$B505</f>
        <v>#DIV/0!</v>
      </c>
      <c r="P505" s="7" t="e">
        <f>COUNTIFS(Sta!$B:$B,$A505,Sta!$O:$O,"&gt;1.5")/$C505</f>
        <v>#DIV/0!</v>
      </c>
      <c r="Q505" s="12" t="e">
        <f>(COUNTIFS(Sta!$A:$A,$A505,Sta!$N:$N,"&gt;0.5") +COUNTIFS(Sta!$B:$B,$A505,Sta!$P:$P,"&gt;0.5"))/$D505</f>
        <v>#DIV/0!</v>
      </c>
      <c r="R505" s="7" t="e">
        <f>COUNTIFS(Sta!$A:$A,$A505,Sta!$N:$N,"&gt;0.5")/$B505</f>
        <v>#DIV/0!</v>
      </c>
      <c r="S505" s="7" t="e">
        <f>COUNTIFS(Sta!$B:$B,$A505,Sta!$P:$P,"&gt;0.5")/$C505</f>
        <v>#DIV/0!</v>
      </c>
      <c r="T505" s="12" t="e">
        <f>(COUNTIFS(Sta!$A:$A,$A505,Sta!$N:$N,"&gt;1.5") +COUNTIFS(Sta!$B:$B,$A505,Sta!$P:$P,"&gt;1.5"))/$D505</f>
        <v>#DIV/0!</v>
      </c>
      <c r="U505" s="7" t="e">
        <f>COUNTIFS(Sta!$A:$A,$A505,Sta!$N:$N,"&gt;1.5")/$B505</f>
        <v>#DIV/0!</v>
      </c>
      <c r="V505" s="7" t="e">
        <f>COUNTIFS(Sta!$B:$B,$A505,Sta!$P:$P,"&gt;1.5")/$C505</f>
        <v>#DIV/0!</v>
      </c>
    </row>
    <row r="506" spans="1:22" x14ac:dyDescent="0.3">
      <c r="A506" t="s">
        <v>260</v>
      </c>
      <c r="B506" s="9">
        <f>COUNTIF(Sta!A:A,A506)</f>
        <v>0</v>
      </c>
      <c r="C506" s="4">
        <f>COUNTIF(Sta!B:B,A506)</f>
        <v>0</v>
      </c>
      <c r="D506" s="4">
        <f t="shared" si="13"/>
        <v>0</v>
      </c>
      <c r="E506" s="12" t="e">
        <f>(COUNTIFS(Sta!$A:$A,$A506,Sta!$Q:$Q,"&gt;0.5") +COUNTIFS(Sta!$B:$B,$A506,Sta!$Q:$Q,"&gt;0.5"))/$D506</f>
        <v>#DIV/0!</v>
      </c>
      <c r="F506" s="7" t="e">
        <f>COUNTIFS(Sta!$A:$A,$A506,Sta!$Q:$Q,"&gt;0.5")/$B506</f>
        <v>#DIV/0!</v>
      </c>
      <c r="G506" s="7" t="e">
        <f>COUNTIFS(Sta!$B:$B,$A506,Sta!$Q:$Q,"&gt;0.5")/$C506</f>
        <v>#DIV/0!</v>
      </c>
      <c r="H506" s="12" t="e">
        <f>(COUNTIFS(Sta!$A:$A,$A506,Sta!$Q:$Q,"&gt;1.5") +COUNTIFS(Sta!$B:$B,$A506,Sta!$Q:$Q,"&gt;1.5"))/$D506</f>
        <v>#DIV/0!</v>
      </c>
      <c r="I506" s="7" t="e">
        <f>COUNTIFS(Sta!$A:$A,$A506,Sta!$Q:$Q,"&gt;1.5")/$B506</f>
        <v>#DIV/0!</v>
      </c>
      <c r="J506" s="7" t="e">
        <f>COUNTIFS(Sta!$B:$B,$A506,Sta!$Q:$Q,"&gt;1.5")/$C506</f>
        <v>#DIV/0!</v>
      </c>
      <c r="K506" s="12" t="e">
        <f>(COUNTIFS(Sta!$A:$A,$A506,Sta!$M:$M,"&gt;0.5") +COUNTIFS(Sta!$B:$B,$A506,Sta!$O:$O,"&gt;0.5"))/$D506</f>
        <v>#DIV/0!</v>
      </c>
      <c r="L506" s="7" t="e">
        <f>COUNTIFS(Sta!$A:$A,$A506,Sta!$M:$M,"&gt;0.5")/$B506</f>
        <v>#DIV/0!</v>
      </c>
      <c r="M506" s="7" t="e">
        <f>COUNTIFS(Sta!$B:$B,$A506,Sta!$O:$O,"&gt;0.5")/$C506</f>
        <v>#DIV/0!</v>
      </c>
      <c r="N506" s="12" t="e">
        <f>(COUNTIFS(Sta!$A:$A,$A506,Sta!$M:$M,"&gt;1.5") +COUNTIFS(Sta!$B:$B,$A506,Sta!$O:$O,"&gt;1.5"))/$D506</f>
        <v>#DIV/0!</v>
      </c>
      <c r="O506" s="7" t="e">
        <f>COUNTIFS(Sta!$A:$A,$A506,Sta!$M:$M,"&gt;1.5")/$B506</f>
        <v>#DIV/0!</v>
      </c>
      <c r="P506" s="7" t="e">
        <f>COUNTIFS(Sta!$B:$B,$A506,Sta!$O:$O,"&gt;1.5")/$C506</f>
        <v>#DIV/0!</v>
      </c>
      <c r="Q506" s="12" t="e">
        <f>(COUNTIFS(Sta!$A:$A,$A506,Sta!$N:$N,"&gt;0.5") +COUNTIFS(Sta!$B:$B,$A506,Sta!$P:$P,"&gt;0.5"))/$D506</f>
        <v>#DIV/0!</v>
      </c>
      <c r="R506" s="7" t="e">
        <f>COUNTIFS(Sta!$A:$A,$A506,Sta!$N:$N,"&gt;0.5")/$B506</f>
        <v>#DIV/0!</v>
      </c>
      <c r="S506" s="7" t="e">
        <f>COUNTIFS(Sta!$B:$B,$A506,Sta!$P:$P,"&gt;0.5")/$C506</f>
        <v>#DIV/0!</v>
      </c>
      <c r="T506" s="12" t="e">
        <f>(COUNTIFS(Sta!$A:$A,$A506,Sta!$N:$N,"&gt;1.5") +COUNTIFS(Sta!$B:$B,$A506,Sta!$P:$P,"&gt;1.5"))/$D506</f>
        <v>#DIV/0!</v>
      </c>
      <c r="U506" s="7" t="e">
        <f>COUNTIFS(Sta!$A:$A,$A506,Sta!$N:$N,"&gt;1.5")/$B506</f>
        <v>#DIV/0!</v>
      </c>
      <c r="V506" s="7" t="e">
        <f>COUNTIFS(Sta!$B:$B,$A506,Sta!$P:$P,"&gt;1.5")/$C506</f>
        <v>#DIV/0!</v>
      </c>
    </row>
    <row r="507" spans="1:22" x14ac:dyDescent="0.3">
      <c r="A507" t="s">
        <v>406</v>
      </c>
      <c r="B507" s="9">
        <f>COUNTIF(Sta!A:A,A507)</f>
        <v>0</v>
      </c>
      <c r="C507" s="4">
        <f>COUNTIF(Sta!B:B,A507)</f>
        <v>0</v>
      </c>
      <c r="D507" s="4">
        <f t="shared" si="13"/>
        <v>0</v>
      </c>
      <c r="E507" s="12" t="e">
        <f>(COUNTIFS(Sta!$A:$A,$A507,Sta!$Q:$Q,"&gt;0.5") +COUNTIFS(Sta!$B:$B,$A507,Sta!$Q:$Q,"&gt;0.5"))/$D507</f>
        <v>#DIV/0!</v>
      </c>
      <c r="F507" s="7" t="e">
        <f>COUNTIFS(Sta!$A:$A,$A507,Sta!$Q:$Q,"&gt;0.5")/$B507</f>
        <v>#DIV/0!</v>
      </c>
      <c r="G507" s="7" t="e">
        <f>COUNTIFS(Sta!$B:$B,$A507,Sta!$Q:$Q,"&gt;0.5")/$C507</f>
        <v>#DIV/0!</v>
      </c>
      <c r="H507" s="12" t="e">
        <f>(COUNTIFS(Sta!$A:$A,$A507,Sta!$Q:$Q,"&gt;1.5") +COUNTIFS(Sta!$B:$B,$A507,Sta!$Q:$Q,"&gt;1.5"))/$D507</f>
        <v>#DIV/0!</v>
      </c>
      <c r="I507" s="7" t="e">
        <f>COUNTIFS(Sta!$A:$A,$A507,Sta!$Q:$Q,"&gt;1.5")/$B507</f>
        <v>#DIV/0!</v>
      </c>
      <c r="J507" s="7" t="e">
        <f>COUNTIFS(Sta!$B:$B,$A507,Sta!$Q:$Q,"&gt;1.5")/$C507</f>
        <v>#DIV/0!</v>
      </c>
      <c r="K507" s="12" t="e">
        <f>(COUNTIFS(Sta!$A:$A,$A507,Sta!$M:$M,"&gt;0.5") +COUNTIFS(Sta!$B:$B,$A507,Sta!$O:$O,"&gt;0.5"))/$D507</f>
        <v>#DIV/0!</v>
      </c>
      <c r="L507" s="7" t="e">
        <f>COUNTIFS(Sta!$A:$A,$A507,Sta!$M:$M,"&gt;0.5")/$B507</f>
        <v>#DIV/0!</v>
      </c>
      <c r="M507" s="7" t="e">
        <f>COUNTIFS(Sta!$B:$B,$A507,Sta!$O:$O,"&gt;0.5")/$C507</f>
        <v>#DIV/0!</v>
      </c>
      <c r="N507" s="12" t="e">
        <f>(COUNTIFS(Sta!$A:$A,$A507,Sta!$M:$M,"&gt;1.5") +COUNTIFS(Sta!$B:$B,$A507,Sta!$O:$O,"&gt;1.5"))/$D507</f>
        <v>#DIV/0!</v>
      </c>
      <c r="O507" s="7" t="e">
        <f>COUNTIFS(Sta!$A:$A,$A507,Sta!$M:$M,"&gt;1.5")/$B507</f>
        <v>#DIV/0!</v>
      </c>
      <c r="P507" s="7" t="e">
        <f>COUNTIFS(Sta!$B:$B,$A507,Sta!$O:$O,"&gt;1.5")/$C507</f>
        <v>#DIV/0!</v>
      </c>
      <c r="Q507" s="12" t="e">
        <f>(COUNTIFS(Sta!$A:$A,$A507,Sta!$N:$N,"&gt;0.5") +COUNTIFS(Sta!$B:$B,$A507,Sta!$P:$P,"&gt;0.5"))/$D507</f>
        <v>#DIV/0!</v>
      </c>
      <c r="R507" s="7" t="e">
        <f>COUNTIFS(Sta!$A:$A,$A507,Sta!$N:$N,"&gt;0.5")/$B507</f>
        <v>#DIV/0!</v>
      </c>
      <c r="S507" s="7" t="e">
        <f>COUNTIFS(Sta!$B:$B,$A507,Sta!$P:$P,"&gt;0.5")/$C507</f>
        <v>#DIV/0!</v>
      </c>
      <c r="T507" s="12" t="e">
        <f>(COUNTIFS(Sta!$A:$A,$A507,Sta!$N:$N,"&gt;1.5") +COUNTIFS(Sta!$B:$B,$A507,Sta!$P:$P,"&gt;1.5"))/$D507</f>
        <v>#DIV/0!</v>
      </c>
      <c r="U507" s="7" t="e">
        <f>COUNTIFS(Sta!$A:$A,$A507,Sta!$N:$N,"&gt;1.5")/$B507</f>
        <v>#DIV/0!</v>
      </c>
      <c r="V507" s="7" t="e">
        <f>COUNTIFS(Sta!$B:$B,$A507,Sta!$P:$P,"&gt;1.5")/$C507</f>
        <v>#DIV/0!</v>
      </c>
    </row>
    <row r="508" spans="1:22" x14ac:dyDescent="0.3">
      <c r="A508" t="s">
        <v>566</v>
      </c>
      <c r="B508" s="9">
        <f>COUNTIF(Sta!A:A,A508)</f>
        <v>14</v>
      </c>
      <c r="C508" s="4">
        <f>COUNTIF(Sta!B:B,A508)</f>
        <v>14</v>
      </c>
      <c r="D508" s="4">
        <f t="shared" si="13"/>
        <v>28</v>
      </c>
      <c r="E508" s="12">
        <f>(COUNTIFS(Sta!$A:$A,$A508,Sta!$Q:$Q,"&gt;0.5") +COUNTIFS(Sta!$B:$B,$A508,Sta!$Q:$Q,"&gt;0.5"))/$D508</f>
        <v>0.6071428571428571</v>
      </c>
      <c r="F508" s="7">
        <f>COUNTIFS(Sta!$A:$A,$A508,Sta!$Q:$Q,"&gt;0.5")/$B508</f>
        <v>0.5714285714285714</v>
      </c>
      <c r="G508" s="7">
        <f>COUNTIFS(Sta!$B:$B,$A508,Sta!$Q:$Q,"&gt;0.5")/$C508</f>
        <v>0.6428571428571429</v>
      </c>
      <c r="H508" s="12">
        <f>(COUNTIFS(Sta!$A:$A,$A508,Sta!$Q:$Q,"&gt;1.5") +COUNTIFS(Sta!$B:$B,$A508,Sta!$Q:$Q,"&gt;1.5"))/$D508</f>
        <v>0.17857142857142858</v>
      </c>
      <c r="I508" s="7">
        <f>COUNTIFS(Sta!$A:$A,$A508,Sta!$Q:$Q,"&gt;1.5")/$B508</f>
        <v>0.21428571428571427</v>
      </c>
      <c r="J508" s="7">
        <f>COUNTIFS(Sta!$B:$B,$A508,Sta!$Q:$Q,"&gt;1.5")/$C508</f>
        <v>0.14285714285714285</v>
      </c>
      <c r="K508" s="12">
        <f>(COUNTIFS(Sta!$A:$A,$A508,Sta!$M:$M,"&gt;0.5") +COUNTIFS(Sta!$B:$B,$A508,Sta!$O:$O,"&gt;0.5"))/$D508</f>
        <v>0.2857142857142857</v>
      </c>
      <c r="L508" s="7">
        <f>COUNTIFS(Sta!$A:$A,$A508,Sta!$M:$M,"&gt;0.5")/$B508</f>
        <v>0.21428571428571427</v>
      </c>
      <c r="M508" s="7">
        <f>COUNTIFS(Sta!$B:$B,$A508,Sta!$O:$O,"&gt;0.5")/$C508</f>
        <v>0.35714285714285715</v>
      </c>
      <c r="N508" s="12">
        <f>(COUNTIFS(Sta!$A:$A,$A508,Sta!$M:$M,"&gt;1.5") +COUNTIFS(Sta!$B:$B,$A508,Sta!$O:$O,"&gt;1.5"))/$D508</f>
        <v>3.5714285714285712E-2</v>
      </c>
      <c r="O508" s="7">
        <f>COUNTIFS(Sta!$A:$A,$A508,Sta!$M:$M,"&gt;1.5")/$B508</f>
        <v>7.1428571428571425E-2</v>
      </c>
      <c r="P508" s="7">
        <f>COUNTIFS(Sta!$B:$B,$A508,Sta!$O:$O,"&gt;1.5")/$C508</f>
        <v>0</v>
      </c>
      <c r="Q508" s="12">
        <f>(COUNTIFS(Sta!$A:$A,$A508,Sta!$N:$N,"&gt;0.5") +COUNTIFS(Sta!$B:$B,$A508,Sta!$P:$P,"&gt;0.5"))/$D508</f>
        <v>0.39285714285714285</v>
      </c>
      <c r="R508" s="7">
        <f>COUNTIFS(Sta!$A:$A,$A508,Sta!$N:$N,"&gt;0.5")/$B508</f>
        <v>0.42857142857142855</v>
      </c>
      <c r="S508" s="7">
        <f>COUNTIFS(Sta!$B:$B,$A508,Sta!$P:$P,"&gt;0.5")/$C508</f>
        <v>0.35714285714285715</v>
      </c>
      <c r="T508" s="12">
        <f>(COUNTIFS(Sta!$A:$A,$A508,Sta!$N:$N,"&gt;1.5") +COUNTIFS(Sta!$B:$B,$A508,Sta!$P:$P,"&gt;1.5"))/$D508</f>
        <v>7.1428571428571425E-2</v>
      </c>
      <c r="U508" s="7">
        <f>COUNTIFS(Sta!$A:$A,$A508,Sta!$N:$N,"&gt;1.5")/$B508</f>
        <v>7.1428571428571425E-2</v>
      </c>
      <c r="V508" s="7">
        <f>COUNTIFS(Sta!$B:$B,$A508,Sta!$P:$P,"&gt;1.5")/$C508</f>
        <v>7.1428571428571425E-2</v>
      </c>
    </row>
    <row r="509" spans="1:22" x14ac:dyDescent="0.3">
      <c r="A509" t="s">
        <v>667</v>
      </c>
      <c r="B509" s="9">
        <f>COUNTIF(Sta!A:A,A509)</f>
        <v>2</v>
      </c>
      <c r="C509" s="4">
        <f>COUNTIF(Sta!B:B,A509)</f>
        <v>2</v>
      </c>
      <c r="D509" s="4">
        <f t="shared" ref="D509:D572" si="14">B509+C509</f>
        <v>4</v>
      </c>
      <c r="E509" s="12">
        <f>(COUNTIFS(Sta!$A:$A,$A509,Sta!$Q:$Q,"&gt;0.5") +COUNTIFS(Sta!$B:$B,$A509,Sta!$Q:$Q,"&gt;0.5"))/$D509</f>
        <v>1</v>
      </c>
      <c r="F509" s="7">
        <f>COUNTIFS(Sta!$A:$A,$A509,Sta!$Q:$Q,"&gt;0.5")/$B509</f>
        <v>1</v>
      </c>
      <c r="G509" s="7">
        <f>COUNTIFS(Sta!$B:$B,$A509,Sta!$Q:$Q,"&gt;0.5")/$C509</f>
        <v>1</v>
      </c>
      <c r="H509" s="12">
        <f>(COUNTIFS(Sta!$A:$A,$A509,Sta!$Q:$Q,"&gt;1.5") +COUNTIFS(Sta!$B:$B,$A509,Sta!$Q:$Q,"&gt;1.5"))/$D509</f>
        <v>0.75</v>
      </c>
      <c r="I509" s="7">
        <f>COUNTIFS(Sta!$A:$A,$A509,Sta!$Q:$Q,"&gt;1.5")/$B509</f>
        <v>1</v>
      </c>
      <c r="J509" s="7">
        <f>COUNTIFS(Sta!$B:$B,$A509,Sta!$Q:$Q,"&gt;1.5")/$C509</f>
        <v>0.5</v>
      </c>
      <c r="K509" s="12">
        <f>(COUNTIFS(Sta!$A:$A,$A509,Sta!$M:$M,"&gt;0.5") +COUNTIFS(Sta!$B:$B,$A509,Sta!$O:$O,"&gt;0.5"))/$D509</f>
        <v>0.5</v>
      </c>
      <c r="L509" s="7">
        <f>COUNTIFS(Sta!$A:$A,$A509,Sta!$M:$M,"&gt;0.5")/$B509</f>
        <v>0.5</v>
      </c>
      <c r="M509" s="7">
        <f>COUNTIFS(Sta!$B:$B,$A509,Sta!$O:$O,"&gt;0.5")/$C509</f>
        <v>0.5</v>
      </c>
      <c r="N509" s="12">
        <f>(COUNTIFS(Sta!$A:$A,$A509,Sta!$M:$M,"&gt;1.5") +COUNTIFS(Sta!$B:$B,$A509,Sta!$O:$O,"&gt;1.5"))/$D509</f>
        <v>0</v>
      </c>
      <c r="O509" s="7">
        <f>COUNTIFS(Sta!$A:$A,$A509,Sta!$M:$M,"&gt;1.5")/$B509</f>
        <v>0</v>
      </c>
      <c r="P509" s="7">
        <f>COUNTIFS(Sta!$B:$B,$A509,Sta!$O:$O,"&gt;1.5")/$C509</f>
        <v>0</v>
      </c>
      <c r="Q509" s="12">
        <f>(COUNTIFS(Sta!$A:$A,$A509,Sta!$N:$N,"&gt;0.5") +COUNTIFS(Sta!$B:$B,$A509,Sta!$P:$P,"&gt;0.5"))/$D509</f>
        <v>1</v>
      </c>
      <c r="R509" s="7">
        <f>COUNTIFS(Sta!$A:$A,$A509,Sta!$N:$N,"&gt;0.5")/$B509</f>
        <v>1</v>
      </c>
      <c r="S509" s="7">
        <f>COUNTIFS(Sta!$B:$B,$A509,Sta!$P:$P,"&gt;0.5")/$C509</f>
        <v>1</v>
      </c>
      <c r="T509" s="12">
        <f>(COUNTIFS(Sta!$A:$A,$A509,Sta!$N:$N,"&gt;1.5") +COUNTIFS(Sta!$B:$B,$A509,Sta!$P:$P,"&gt;1.5"))/$D509</f>
        <v>0.25</v>
      </c>
      <c r="U509" s="7">
        <f>COUNTIFS(Sta!$A:$A,$A509,Sta!$N:$N,"&gt;1.5")/$B509</f>
        <v>0.5</v>
      </c>
      <c r="V509" s="7">
        <f>COUNTIFS(Sta!$B:$B,$A509,Sta!$P:$P,"&gt;1.5")/$C509</f>
        <v>0</v>
      </c>
    </row>
    <row r="510" spans="1:22" x14ac:dyDescent="0.3">
      <c r="A510" t="s">
        <v>422</v>
      </c>
      <c r="B510" s="9">
        <f>COUNTIF(Sta!A:A,A510)</f>
        <v>1</v>
      </c>
      <c r="C510" s="4">
        <f>COUNTIF(Sta!B:B,A510)</f>
        <v>1</v>
      </c>
      <c r="D510" s="4">
        <f t="shared" si="14"/>
        <v>2</v>
      </c>
      <c r="E510" s="12">
        <f>(COUNTIFS(Sta!$A:$A,$A510,Sta!$Q:$Q,"&gt;0.5") +COUNTIFS(Sta!$B:$B,$A510,Sta!$Q:$Q,"&gt;0.5"))/$D510</f>
        <v>1</v>
      </c>
      <c r="F510" s="7">
        <f>COUNTIFS(Sta!$A:$A,$A510,Sta!$Q:$Q,"&gt;0.5")/$B510</f>
        <v>1</v>
      </c>
      <c r="G510" s="7">
        <f>COUNTIFS(Sta!$B:$B,$A510,Sta!$Q:$Q,"&gt;0.5")/$C510</f>
        <v>1</v>
      </c>
      <c r="H510" s="12">
        <f>(COUNTIFS(Sta!$A:$A,$A510,Sta!$Q:$Q,"&gt;1.5") +COUNTIFS(Sta!$B:$B,$A510,Sta!$Q:$Q,"&gt;1.5"))/$D510</f>
        <v>1</v>
      </c>
      <c r="I510" s="7">
        <f>COUNTIFS(Sta!$A:$A,$A510,Sta!$Q:$Q,"&gt;1.5")/$B510</f>
        <v>1</v>
      </c>
      <c r="J510" s="7">
        <f>COUNTIFS(Sta!$B:$B,$A510,Sta!$Q:$Q,"&gt;1.5")/$C510</f>
        <v>1</v>
      </c>
      <c r="K510" s="12">
        <f>(COUNTIFS(Sta!$A:$A,$A510,Sta!$M:$M,"&gt;0.5") +COUNTIFS(Sta!$B:$B,$A510,Sta!$O:$O,"&gt;0.5"))/$D510</f>
        <v>0.5</v>
      </c>
      <c r="L510" s="7">
        <f>COUNTIFS(Sta!$A:$A,$A510,Sta!$M:$M,"&gt;0.5")/$B510</f>
        <v>1</v>
      </c>
      <c r="M510" s="7">
        <f>COUNTIFS(Sta!$B:$B,$A510,Sta!$O:$O,"&gt;0.5")/$C510</f>
        <v>0</v>
      </c>
      <c r="N510" s="12">
        <f>(COUNTIFS(Sta!$A:$A,$A510,Sta!$M:$M,"&gt;1.5") +COUNTIFS(Sta!$B:$B,$A510,Sta!$O:$O,"&gt;1.5"))/$D510</f>
        <v>0.5</v>
      </c>
      <c r="O510" s="7">
        <f>COUNTIFS(Sta!$A:$A,$A510,Sta!$M:$M,"&gt;1.5")/$B510</f>
        <v>1</v>
      </c>
      <c r="P510" s="7">
        <f>COUNTIFS(Sta!$B:$B,$A510,Sta!$O:$O,"&gt;1.5")/$C510</f>
        <v>0</v>
      </c>
      <c r="Q510" s="12">
        <f>(COUNTIFS(Sta!$A:$A,$A510,Sta!$N:$N,"&gt;0.5") +COUNTIFS(Sta!$B:$B,$A510,Sta!$P:$P,"&gt;0.5"))/$D510</f>
        <v>0.5</v>
      </c>
      <c r="R510" s="7">
        <f>COUNTIFS(Sta!$A:$A,$A510,Sta!$N:$N,"&gt;0.5")/$B510</f>
        <v>0</v>
      </c>
      <c r="S510" s="7">
        <f>COUNTIFS(Sta!$B:$B,$A510,Sta!$P:$P,"&gt;0.5")/$C510</f>
        <v>1</v>
      </c>
      <c r="T510" s="12">
        <f>(COUNTIFS(Sta!$A:$A,$A510,Sta!$N:$N,"&gt;1.5") +COUNTIFS(Sta!$B:$B,$A510,Sta!$P:$P,"&gt;1.5"))/$D510</f>
        <v>0.5</v>
      </c>
      <c r="U510" s="7">
        <f>COUNTIFS(Sta!$A:$A,$A510,Sta!$N:$N,"&gt;1.5")/$B510</f>
        <v>0</v>
      </c>
      <c r="V510" s="7">
        <f>COUNTIFS(Sta!$B:$B,$A510,Sta!$P:$P,"&gt;1.5")/$C510</f>
        <v>1</v>
      </c>
    </row>
    <row r="511" spans="1:22" x14ac:dyDescent="0.3">
      <c r="A511" t="s">
        <v>420</v>
      </c>
      <c r="B511" s="9">
        <f>COUNTIF(Sta!A:A,A511)</f>
        <v>0</v>
      </c>
      <c r="C511" s="4">
        <f>COUNTIF(Sta!B:B,A511)</f>
        <v>1</v>
      </c>
      <c r="D511" s="4">
        <f t="shared" si="14"/>
        <v>1</v>
      </c>
      <c r="E511" s="12">
        <f>(COUNTIFS(Sta!$A:$A,$A511,Sta!$Q:$Q,"&gt;0.5") +COUNTIFS(Sta!$B:$B,$A511,Sta!$Q:$Q,"&gt;0.5"))/$D511</f>
        <v>1</v>
      </c>
      <c r="F511" s="7" t="e">
        <f>COUNTIFS(Sta!$A:$A,$A511,Sta!$Q:$Q,"&gt;0.5")/$B511</f>
        <v>#DIV/0!</v>
      </c>
      <c r="G511" s="7">
        <f>COUNTIFS(Sta!$B:$B,$A511,Sta!$Q:$Q,"&gt;0.5")/$C511</f>
        <v>1</v>
      </c>
      <c r="H511" s="12">
        <f>(COUNTIFS(Sta!$A:$A,$A511,Sta!$Q:$Q,"&gt;1.5") +COUNTIFS(Sta!$B:$B,$A511,Sta!$Q:$Q,"&gt;1.5"))/$D511</f>
        <v>0</v>
      </c>
      <c r="I511" s="7" t="e">
        <f>COUNTIFS(Sta!$A:$A,$A511,Sta!$Q:$Q,"&gt;1.5")/$B511</f>
        <v>#DIV/0!</v>
      </c>
      <c r="J511" s="7">
        <f>COUNTIFS(Sta!$B:$B,$A511,Sta!$Q:$Q,"&gt;1.5")/$C511</f>
        <v>0</v>
      </c>
      <c r="K511" s="12">
        <f>(COUNTIFS(Sta!$A:$A,$A511,Sta!$M:$M,"&gt;0.5") +COUNTIFS(Sta!$B:$B,$A511,Sta!$O:$O,"&gt;0.5"))/$D511</f>
        <v>0</v>
      </c>
      <c r="L511" s="7" t="e">
        <f>COUNTIFS(Sta!$A:$A,$A511,Sta!$M:$M,"&gt;0.5")/$B511</f>
        <v>#DIV/0!</v>
      </c>
      <c r="M511" s="7">
        <f>COUNTIFS(Sta!$B:$B,$A511,Sta!$O:$O,"&gt;0.5")/$C511</f>
        <v>0</v>
      </c>
      <c r="N511" s="12">
        <f>(COUNTIFS(Sta!$A:$A,$A511,Sta!$M:$M,"&gt;1.5") +COUNTIFS(Sta!$B:$B,$A511,Sta!$O:$O,"&gt;1.5"))/$D511</f>
        <v>0</v>
      </c>
      <c r="O511" s="7" t="e">
        <f>COUNTIFS(Sta!$A:$A,$A511,Sta!$M:$M,"&gt;1.5")/$B511</f>
        <v>#DIV/0!</v>
      </c>
      <c r="P511" s="7">
        <f>COUNTIFS(Sta!$B:$B,$A511,Sta!$O:$O,"&gt;1.5")/$C511</f>
        <v>0</v>
      </c>
      <c r="Q511" s="12">
        <f>(COUNTIFS(Sta!$A:$A,$A511,Sta!$N:$N,"&gt;0.5") +COUNTIFS(Sta!$B:$B,$A511,Sta!$P:$P,"&gt;0.5"))/$D511</f>
        <v>1</v>
      </c>
      <c r="R511" s="7" t="e">
        <f>COUNTIFS(Sta!$A:$A,$A511,Sta!$N:$N,"&gt;0.5")/$B511</f>
        <v>#DIV/0!</v>
      </c>
      <c r="S511" s="7">
        <f>COUNTIFS(Sta!$B:$B,$A511,Sta!$P:$P,"&gt;0.5")/$C511</f>
        <v>1</v>
      </c>
      <c r="T511" s="12">
        <f>(COUNTIFS(Sta!$A:$A,$A511,Sta!$N:$N,"&gt;1.5") +COUNTIFS(Sta!$B:$B,$A511,Sta!$P:$P,"&gt;1.5"))/$D511</f>
        <v>0</v>
      </c>
      <c r="U511" s="7" t="e">
        <f>COUNTIFS(Sta!$A:$A,$A511,Sta!$N:$N,"&gt;1.5")/$B511</f>
        <v>#DIV/0!</v>
      </c>
      <c r="V511" s="7">
        <f>COUNTIFS(Sta!$B:$B,$A511,Sta!$P:$P,"&gt;1.5")/$C511</f>
        <v>0</v>
      </c>
    </row>
    <row r="512" spans="1:22" x14ac:dyDescent="0.3">
      <c r="A512" t="s">
        <v>323</v>
      </c>
      <c r="B512" s="9">
        <f>COUNTIF(Sta!A:A,A512)</f>
        <v>1</v>
      </c>
      <c r="C512" s="4">
        <f>COUNTIF(Sta!B:B,A512)</f>
        <v>1</v>
      </c>
      <c r="D512" s="4">
        <f t="shared" si="14"/>
        <v>2</v>
      </c>
      <c r="E512" s="12">
        <f>(COUNTIFS(Sta!$A:$A,$A512,Sta!$Q:$Q,"&gt;0.5") +COUNTIFS(Sta!$B:$B,$A512,Sta!$Q:$Q,"&gt;0.5"))/$D512</f>
        <v>1</v>
      </c>
      <c r="F512" s="7">
        <f>COUNTIFS(Sta!$A:$A,$A512,Sta!$Q:$Q,"&gt;0.5")/$B512</f>
        <v>1</v>
      </c>
      <c r="G512" s="7">
        <f>COUNTIFS(Sta!$B:$B,$A512,Sta!$Q:$Q,"&gt;0.5")/$C512</f>
        <v>1</v>
      </c>
      <c r="H512" s="12">
        <f>(COUNTIFS(Sta!$A:$A,$A512,Sta!$Q:$Q,"&gt;1.5") +COUNTIFS(Sta!$B:$B,$A512,Sta!$Q:$Q,"&gt;1.5"))/$D512</f>
        <v>0</v>
      </c>
      <c r="I512" s="7">
        <f>COUNTIFS(Sta!$A:$A,$A512,Sta!$Q:$Q,"&gt;1.5")/$B512</f>
        <v>0</v>
      </c>
      <c r="J512" s="7">
        <f>COUNTIFS(Sta!$B:$B,$A512,Sta!$Q:$Q,"&gt;1.5")/$C512</f>
        <v>0</v>
      </c>
      <c r="K512" s="12">
        <f>(COUNTIFS(Sta!$A:$A,$A512,Sta!$M:$M,"&gt;0.5") +COUNTIFS(Sta!$B:$B,$A512,Sta!$O:$O,"&gt;0.5"))/$D512</f>
        <v>0</v>
      </c>
      <c r="L512" s="7">
        <f>COUNTIFS(Sta!$A:$A,$A512,Sta!$M:$M,"&gt;0.5")/$B512</f>
        <v>0</v>
      </c>
      <c r="M512" s="7">
        <f>COUNTIFS(Sta!$B:$B,$A512,Sta!$O:$O,"&gt;0.5")/$C512</f>
        <v>0</v>
      </c>
      <c r="N512" s="12">
        <f>(COUNTIFS(Sta!$A:$A,$A512,Sta!$M:$M,"&gt;1.5") +COUNTIFS(Sta!$B:$B,$A512,Sta!$O:$O,"&gt;1.5"))/$D512</f>
        <v>0</v>
      </c>
      <c r="O512" s="7">
        <f>COUNTIFS(Sta!$A:$A,$A512,Sta!$M:$M,"&gt;1.5")/$B512</f>
        <v>0</v>
      </c>
      <c r="P512" s="7">
        <f>COUNTIFS(Sta!$B:$B,$A512,Sta!$O:$O,"&gt;1.5")/$C512</f>
        <v>0</v>
      </c>
      <c r="Q512" s="12">
        <f>(COUNTIFS(Sta!$A:$A,$A512,Sta!$N:$N,"&gt;0.5") +COUNTIFS(Sta!$B:$B,$A512,Sta!$P:$P,"&gt;0.5"))/$D512</f>
        <v>1</v>
      </c>
      <c r="R512" s="7">
        <f>COUNTIFS(Sta!$A:$A,$A512,Sta!$N:$N,"&gt;0.5")/$B512</f>
        <v>1</v>
      </c>
      <c r="S512" s="7">
        <f>COUNTIFS(Sta!$B:$B,$A512,Sta!$P:$P,"&gt;0.5")/$C512</f>
        <v>1</v>
      </c>
      <c r="T512" s="12">
        <f>(COUNTIFS(Sta!$A:$A,$A512,Sta!$N:$N,"&gt;1.5") +COUNTIFS(Sta!$B:$B,$A512,Sta!$P:$P,"&gt;1.5"))/$D512</f>
        <v>0</v>
      </c>
      <c r="U512" s="7">
        <f>COUNTIFS(Sta!$A:$A,$A512,Sta!$N:$N,"&gt;1.5")/$B512</f>
        <v>0</v>
      </c>
      <c r="V512" s="7">
        <f>COUNTIFS(Sta!$B:$B,$A512,Sta!$P:$P,"&gt;1.5")/$C512</f>
        <v>0</v>
      </c>
    </row>
    <row r="513" spans="1:22" x14ac:dyDescent="0.3">
      <c r="A513" t="s">
        <v>579</v>
      </c>
      <c r="B513" s="9">
        <f>COUNTIF(Sta!A:A,A513)</f>
        <v>1</v>
      </c>
      <c r="C513" s="4">
        <f>COUNTIF(Sta!B:B,A513)</f>
        <v>1</v>
      </c>
      <c r="D513" s="4">
        <f t="shared" si="14"/>
        <v>2</v>
      </c>
      <c r="E513" s="12">
        <f>(COUNTIFS(Sta!$A:$A,$A513,Sta!$Q:$Q,"&gt;0.5") +COUNTIFS(Sta!$B:$B,$A513,Sta!$Q:$Q,"&gt;0.5"))/$D513</f>
        <v>1</v>
      </c>
      <c r="F513" s="7">
        <f>COUNTIFS(Sta!$A:$A,$A513,Sta!$Q:$Q,"&gt;0.5")/$B513</f>
        <v>1</v>
      </c>
      <c r="G513" s="7">
        <f>COUNTIFS(Sta!$B:$B,$A513,Sta!$Q:$Q,"&gt;0.5")/$C513</f>
        <v>1</v>
      </c>
      <c r="H513" s="12">
        <f>(COUNTIFS(Sta!$A:$A,$A513,Sta!$Q:$Q,"&gt;1.5") +COUNTIFS(Sta!$B:$B,$A513,Sta!$Q:$Q,"&gt;1.5"))/$D513</f>
        <v>0.5</v>
      </c>
      <c r="I513" s="7">
        <f>COUNTIFS(Sta!$A:$A,$A513,Sta!$Q:$Q,"&gt;1.5")/$B513</f>
        <v>1</v>
      </c>
      <c r="J513" s="7">
        <f>COUNTIFS(Sta!$B:$B,$A513,Sta!$Q:$Q,"&gt;1.5")/$C513</f>
        <v>0</v>
      </c>
      <c r="K513" s="12">
        <f>(COUNTIFS(Sta!$A:$A,$A513,Sta!$M:$M,"&gt;0.5") +COUNTIFS(Sta!$B:$B,$A513,Sta!$O:$O,"&gt;0.5"))/$D513</f>
        <v>0.5</v>
      </c>
      <c r="L513" s="7">
        <f>COUNTIFS(Sta!$A:$A,$A513,Sta!$M:$M,"&gt;0.5")/$B513</f>
        <v>1</v>
      </c>
      <c r="M513" s="7">
        <f>COUNTIFS(Sta!$B:$B,$A513,Sta!$O:$O,"&gt;0.5")/$C513</f>
        <v>0</v>
      </c>
      <c r="N513" s="12">
        <f>(COUNTIFS(Sta!$A:$A,$A513,Sta!$M:$M,"&gt;1.5") +COUNTIFS(Sta!$B:$B,$A513,Sta!$O:$O,"&gt;1.5"))/$D513</f>
        <v>0</v>
      </c>
      <c r="O513" s="7">
        <f>COUNTIFS(Sta!$A:$A,$A513,Sta!$M:$M,"&gt;1.5")/$B513</f>
        <v>0</v>
      </c>
      <c r="P513" s="7">
        <f>COUNTIFS(Sta!$B:$B,$A513,Sta!$O:$O,"&gt;1.5")/$C513</f>
        <v>0</v>
      </c>
      <c r="Q513" s="12">
        <f>(COUNTIFS(Sta!$A:$A,$A513,Sta!$N:$N,"&gt;0.5") +COUNTIFS(Sta!$B:$B,$A513,Sta!$P:$P,"&gt;0.5"))/$D513</f>
        <v>1</v>
      </c>
      <c r="R513" s="7">
        <f>COUNTIFS(Sta!$A:$A,$A513,Sta!$N:$N,"&gt;0.5")/$B513</f>
        <v>1</v>
      </c>
      <c r="S513" s="7">
        <f>COUNTIFS(Sta!$B:$B,$A513,Sta!$P:$P,"&gt;0.5")/$C513</f>
        <v>1</v>
      </c>
      <c r="T513" s="12">
        <f>(COUNTIFS(Sta!$A:$A,$A513,Sta!$N:$N,"&gt;1.5") +COUNTIFS(Sta!$B:$B,$A513,Sta!$P:$P,"&gt;1.5"))/$D513</f>
        <v>0</v>
      </c>
      <c r="U513" s="7">
        <f>COUNTIFS(Sta!$A:$A,$A513,Sta!$N:$N,"&gt;1.5")/$B513</f>
        <v>0</v>
      </c>
      <c r="V513" s="7">
        <f>COUNTIFS(Sta!$B:$B,$A513,Sta!$P:$P,"&gt;1.5")/$C513</f>
        <v>0</v>
      </c>
    </row>
    <row r="514" spans="1:22" x14ac:dyDescent="0.3">
      <c r="A514" t="s">
        <v>542</v>
      </c>
      <c r="B514" s="9">
        <f>COUNTIF(Sta!A:A,A514)</f>
        <v>8</v>
      </c>
      <c r="C514" s="4">
        <f>COUNTIF(Sta!B:B,A514)</f>
        <v>8</v>
      </c>
      <c r="D514" s="4">
        <f t="shared" si="14"/>
        <v>16</v>
      </c>
      <c r="E514" s="12">
        <f>(COUNTIFS(Sta!$A:$A,$A514,Sta!$Q:$Q,"&gt;0.5") +COUNTIFS(Sta!$B:$B,$A514,Sta!$Q:$Q,"&gt;0.5"))/$D514</f>
        <v>0.75</v>
      </c>
      <c r="F514" s="7">
        <f>COUNTIFS(Sta!$A:$A,$A514,Sta!$Q:$Q,"&gt;0.5")/$B514</f>
        <v>0.5</v>
      </c>
      <c r="G514" s="7">
        <f>COUNTIFS(Sta!$B:$B,$A514,Sta!$Q:$Q,"&gt;0.5")/$C514</f>
        <v>1</v>
      </c>
      <c r="H514" s="12">
        <f>(COUNTIFS(Sta!$A:$A,$A514,Sta!$Q:$Q,"&gt;1.5") +COUNTIFS(Sta!$B:$B,$A514,Sta!$Q:$Q,"&gt;1.5"))/$D514</f>
        <v>0.375</v>
      </c>
      <c r="I514" s="7">
        <f>COUNTIFS(Sta!$A:$A,$A514,Sta!$Q:$Q,"&gt;1.5")/$B514</f>
        <v>0.375</v>
      </c>
      <c r="J514" s="7">
        <f>COUNTIFS(Sta!$B:$B,$A514,Sta!$Q:$Q,"&gt;1.5")/$C514</f>
        <v>0.375</v>
      </c>
      <c r="K514" s="12">
        <f>(COUNTIFS(Sta!$A:$A,$A514,Sta!$M:$M,"&gt;0.5") +COUNTIFS(Sta!$B:$B,$A514,Sta!$O:$O,"&gt;0.5"))/$D514</f>
        <v>0.375</v>
      </c>
      <c r="L514" s="7">
        <f>COUNTIFS(Sta!$A:$A,$A514,Sta!$M:$M,"&gt;0.5")/$B514</f>
        <v>0.375</v>
      </c>
      <c r="M514" s="7">
        <f>COUNTIFS(Sta!$B:$B,$A514,Sta!$O:$O,"&gt;0.5")/$C514</f>
        <v>0.375</v>
      </c>
      <c r="N514" s="12">
        <f>(COUNTIFS(Sta!$A:$A,$A514,Sta!$M:$M,"&gt;1.5") +COUNTIFS(Sta!$B:$B,$A514,Sta!$O:$O,"&gt;1.5"))/$D514</f>
        <v>0.125</v>
      </c>
      <c r="O514" s="7">
        <f>COUNTIFS(Sta!$A:$A,$A514,Sta!$M:$M,"&gt;1.5")/$B514</f>
        <v>0.25</v>
      </c>
      <c r="P514" s="7">
        <f>COUNTIFS(Sta!$B:$B,$A514,Sta!$O:$O,"&gt;1.5")/$C514</f>
        <v>0</v>
      </c>
      <c r="Q514" s="12">
        <f>(COUNTIFS(Sta!$A:$A,$A514,Sta!$N:$N,"&gt;0.5") +COUNTIFS(Sta!$B:$B,$A514,Sta!$P:$P,"&gt;0.5"))/$D514</f>
        <v>0.5625</v>
      </c>
      <c r="R514" s="7">
        <f>COUNTIFS(Sta!$A:$A,$A514,Sta!$N:$N,"&gt;0.5")/$B514</f>
        <v>0.375</v>
      </c>
      <c r="S514" s="7">
        <f>COUNTIFS(Sta!$B:$B,$A514,Sta!$P:$P,"&gt;0.5")/$C514</f>
        <v>0.75</v>
      </c>
      <c r="T514" s="12">
        <f>(COUNTIFS(Sta!$A:$A,$A514,Sta!$N:$N,"&gt;1.5") +COUNTIFS(Sta!$B:$B,$A514,Sta!$P:$P,"&gt;1.5"))/$D514</f>
        <v>0.1875</v>
      </c>
      <c r="U514" s="7">
        <f>COUNTIFS(Sta!$A:$A,$A514,Sta!$N:$N,"&gt;1.5")/$B514</f>
        <v>0</v>
      </c>
      <c r="V514" s="7">
        <f>COUNTIFS(Sta!$B:$B,$A514,Sta!$P:$P,"&gt;1.5")/$C514</f>
        <v>0.375</v>
      </c>
    </row>
    <row r="515" spans="1:22" x14ac:dyDescent="0.3">
      <c r="A515" t="s">
        <v>585</v>
      </c>
      <c r="B515" s="9">
        <f>COUNTIF(Sta!A:A,A515)</f>
        <v>1</v>
      </c>
      <c r="C515" s="4">
        <f>COUNTIF(Sta!B:B,A515)</f>
        <v>1</v>
      </c>
      <c r="D515" s="4">
        <f t="shared" si="14"/>
        <v>2</v>
      </c>
      <c r="E515" s="12">
        <f>(COUNTIFS(Sta!$A:$A,$A515,Sta!$Q:$Q,"&gt;0.5") +COUNTIFS(Sta!$B:$B,$A515,Sta!$Q:$Q,"&gt;0.5"))/$D515</f>
        <v>1</v>
      </c>
      <c r="F515" s="7">
        <f>COUNTIFS(Sta!$A:$A,$A515,Sta!$Q:$Q,"&gt;0.5")/$B515</f>
        <v>1</v>
      </c>
      <c r="G515" s="7">
        <f>COUNTIFS(Sta!$B:$B,$A515,Sta!$Q:$Q,"&gt;0.5")/$C515</f>
        <v>1</v>
      </c>
      <c r="H515" s="12">
        <f>(COUNTIFS(Sta!$A:$A,$A515,Sta!$Q:$Q,"&gt;1.5") +COUNTIFS(Sta!$B:$B,$A515,Sta!$Q:$Q,"&gt;1.5"))/$D515</f>
        <v>1</v>
      </c>
      <c r="I515" s="7">
        <f>COUNTIFS(Sta!$A:$A,$A515,Sta!$Q:$Q,"&gt;1.5")/$B515</f>
        <v>1</v>
      </c>
      <c r="J515" s="7">
        <f>COUNTIFS(Sta!$B:$B,$A515,Sta!$Q:$Q,"&gt;1.5")/$C515</f>
        <v>1</v>
      </c>
      <c r="K515" s="12">
        <f>(COUNTIFS(Sta!$A:$A,$A515,Sta!$M:$M,"&gt;0.5") +COUNTIFS(Sta!$B:$B,$A515,Sta!$O:$O,"&gt;0.5"))/$D515</f>
        <v>1</v>
      </c>
      <c r="L515" s="7">
        <f>COUNTIFS(Sta!$A:$A,$A515,Sta!$M:$M,"&gt;0.5")/$B515</f>
        <v>1</v>
      </c>
      <c r="M515" s="7">
        <f>COUNTIFS(Sta!$B:$B,$A515,Sta!$O:$O,"&gt;0.5")/$C515</f>
        <v>1</v>
      </c>
      <c r="N515" s="12">
        <f>(COUNTIFS(Sta!$A:$A,$A515,Sta!$M:$M,"&gt;1.5") +COUNTIFS(Sta!$B:$B,$A515,Sta!$O:$O,"&gt;1.5"))/$D515</f>
        <v>1</v>
      </c>
      <c r="O515" s="7">
        <f>COUNTIFS(Sta!$A:$A,$A515,Sta!$M:$M,"&gt;1.5")/$B515</f>
        <v>1</v>
      </c>
      <c r="P515" s="7">
        <f>COUNTIFS(Sta!$B:$B,$A515,Sta!$O:$O,"&gt;1.5")/$C515</f>
        <v>1</v>
      </c>
      <c r="Q515" s="12">
        <f>(COUNTIFS(Sta!$A:$A,$A515,Sta!$N:$N,"&gt;0.5") +COUNTIFS(Sta!$B:$B,$A515,Sta!$P:$P,"&gt;0.5"))/$D515</f>
        <v>0</v>
      </c>
      <c r="R515" s="7">
        <f>COUNTIFS(Sta!$A:$A,$A515,Sta!$N:$N,"&gt;0.5")/$B515</f>
        <v>0</v>
      </c>
      <c r="S515" s="7">
        <f>COUNTIFS(Sta!$B:$B,$A515,Sta!$P:$P,"&gt;0.5")/$C515</f>
        <v>0</v>
      </c>
      <c r="T515" s="12">
        <f>(COUNTIFS(Sta!$A:$A,$A515,Sta!$N:$N,"&gt;1.5") +COUNTIFS(Sta!$B:$B,$A515,Sta!$P:$P,"&gt;1.5"))/$D515</f>
        <v>0</v>
      </c>
      <c r="U515" s="7">
        <f>COUNTIFS(Sta!$A:$A,$A515,Sta!$N:$N,"&gt;1.5")/$B515</f>
        <v>0</v>
      </c>
      <c r="V515" s="7">
        <f>COUNTIFS(Sta!$B:$B,$A515,Sta!$P:$P,"&gt;1.5")/$C515</f>
        <v>0</v>
      </c>
    </row>
    <row r="516" spans="1:22" x14ac:dyDescent="0.3">
      <c r="A516" t="s">
        <v>229</v>
      </c>
      <c r="B516" s="9">
        <f>COUNTIF(Sta!A:A,A516)</f>
        <v>1</v>
      </c>
      <c r="C516" s="4">
        <f>COUNTIF(Sta!B:B,A516)</f>
        <v>1</v>
      </c>
      <c r="D516" s="4">
        <f t="shared" si="14"/>
        <v>2</v>
      </c>
      <c r="E516" s="12">
        <f>(COUNTIFS(Sta!$A:$A,$A516,Sta!$Q:$Q,"&gt;0.5") +COUNTIFS(Sta!$B:$B,$A516,Sta!$Q:$Q,"&gt;0.5"))/$D516</f>
        <v>1</v>
      </c>
      <c r="F516" s="7">
        <f>COUNTIFS(Sta!$A:$A,$A516,Sta!$Q:$Q,"&gt;0.5")/$B516</f>
        <v>1</v>
      </c>
      <c r="G516" s="7">
        <f>COUNTIFS(Sta!$B:$B,$A516,Sta!$Q:$Q,"&gt;0.5")/$C516</f>
        <v>1</v>
      </c>
      <c r="H516" s="12">
        <f>(COUNTIFS(Sta!$A:$A,$A516,Sta!$Q:$Q,"&gt;1.5") +COUNTIFS(Sta!$B:$B,$A516,Sta!$Q:$Q,"&gt;1.5"))/$D516</f>
        <v>0</v>
      </c>
      <c r="I516" s="7">
        <f>COUNTIFS(Sta!$A:$A,$A516,Sta!$Q:$Q,"&gt;1.5")/$B516</f>
        <v>0</v>
      </c>
      <c r="J516" s="7">
        <f>COUNTIFS(Sta!$B:$B,$A516,Sta!$Q:$Q,"&gt;1.5")/$C516</f>
        <v>0</v>
      </c>
      <c r="K516" s="12">
        <f>(COUNTIFS(Sta!$A:$A,$A516,Sta!$M:$M,"&gt;0.5") +COUNTIFS(Sta!$B:$B,$A516,Sta!$O:$O,"&gt;0.5"))/$D516</f>
        <v>0</v>
      </c>
      <c r="L516" s="7">
        <f>COUNTIFS(Sta!$A:$A,$A516,Sta!$M:$M,"&gt;0.5")/$B516</f>
        <v>0</v>
      </c>
      <c r="M516" s="7">
        <f>COUNTIFS(Sta!$B:$B,$A516,Sta!$O:$O,"&gt;0.5")/$C516</f>
        <v>0</v>
      </c>
      <c r="N516" s="12">
        <f>(COUNTIFS(Sta!$A:$A,$A516,Sta!$M:$M,"&gt;1.5") +COUNTIFS(Sta!$B:$B,$A516,Sta!$O:$O,"&gt;1.5"))/$D516</f>
        <v>0</v>
      </c>
      <c r="O516" s="7">
        <f>COUNTIFS(Sta!$A:$A,$A516,Sta!$M:$M,"&gt;1.5")/$B516</f>
        <v>0</v>
      </c>
      <c r="P516" s="7">
        <f>COUNTIFS(Sta!$B:$B,$A516,Sta!$O:$O,"&gt;1.5")/$C516</f>
        <v>0</v>
      </c>
      <c r="Q516" s="12">
        <f>(COUNTIFS(Sta!$A:$A,$A516,Sta!$N:$N,"&gt;0.5") +COUNTIFS(Sta!$B:$B,$A516,Sta!$P:$P,"&gt;0.5"))/$D516</f>
        <v>1</v>
      </c>
      <c r="R516" s="7">
        <f>COUNTIFS(Sta!$A:$A,$A516,Sta!$N:$N,"&gt;0.5")/$B516</f>
        <v>1</v>
      </c>
      <c r="S516" s="7">
        <f>COUNTIFS(Sta!$B:$B,$A516,Sta!$P:$P,"&gt;0.5")/$C516</f>
        <v>1</v>
      </c>
      <c r="T516" s="12">
        <f>(COUNTIFS(Sta!$A:$A,$A516,Sta!$N:$N,"&gt;1.5") +COUNTIFS(Sta!$B:$B,$A516,Sta!$P:$P,"&gt;1.5"))/$D516</f>
        <v>0</v>
      </c>
      <c r="U516" s="7">
        <f>COUNTIFS(Sta!$A:$A,$A516,Sta!$N:$N,"&gt;1.5")/$B516</f>
        <v>0</v>
      </c>
      <c r="V516" s="7">
        <f>COUNTIFS(Sta!$B:$B,$A516,Sta!$P:$P,"&gt;1.5")/$C516</f>
        <v>0</v>
      </c>
    </row>
    <row r="517" spans="1:22" x14ac:dyDescent="0.3">
      <c r="A517" t="s">
        <v>181</v>
      </c>
      <c r="B517" s="9">
        <f>COUNTIF(Sta!A:A,A517)</f>
        <v>1</v>
      </c>
      <c r="C517" s="4">
        <f>COUNTIF(Sta!B:B,A517)</f>
        <v>1</v>
      </c>
      <c r="D517" s="4">
        <f t="shared" si="14"/>
        <v>2</v>
      </c>
      <c r="E517" s="12">
        <f>(COUNTIFS(Sta!$A:$A,$A517,Sta!$Q:$Q,"&gt;0.5") +COUNTIFS(Sta!$B:$B,$A517,Sta!$Q:$Q,"&gt;0.5"))/$D517</f>
        <v>1</v>
      </c>
      <c r="F517" s="7">
        <f>COUNTIFS(Sta!$A:$A,$A517,Sta!$Q:$Q,"&gt;0.5")/$B517</f>
        <v>1</v>
      </c>
      <c r="G517" s="7">
        <f>COUNTIFS(Sta!$B:$B,$A517,Sta!$Q:$Q,"&gt;0.5")/$C517</f>
        <v>1</v>
      </c>
      <c r="H517" s="12">
        <f>(COUNTIFS(Sta!$A:$A,$A517,Sta!$Q:$Q,"&gt;1.5") +COUNTIFS(Sta!$B:$B,$A517,Sta!$Q:$Q,"&gt;1.5"))/$D517</f>
        <v>1</v>
      </c>
      <c r="I517" s="7">
        <f>COUNTIFS(Sta!$A:$A,$A517,Sta!$Q:$Q,"&gt;1.5")/$B517</f>
        <v>1</v>
      </c>
      <c r="J517" s="7">
        <f>COUNTIFS(Sta!$B:$B,$A517,Sta!$Q:$Q,"&gt;1.5")/$C517</f>
        <v>1</v>
      </c>
      <c r="K517" s="12">
        <f>(COUNTIFS(Sta!$A:$A,$A517,Sta!$M:$M,"&gt;0.5") +COUNTIFS(Sta!$B:$B,$A517,Sta!$O:$O,"&gt;0.5"))/$D517</f>
        <v>0.5</v>
      </c>
      <c r="L517" s="7">
        <f>COUNTIFS(Sta!$A:$A,$A517,Sta!$M:$M,"&gt;0.5")/$B517</f>
        <v>1</v>
      </c>
      <c r="M517" s="7">
        <f>COUNTIFS(Sta!$B:$B,$A517,Sta!$O:$O,"&gt;0.5")/$C517</f>
        <v>0</v>
      </c>
      <c r="N517" s="12">
        <f>(COUNTIFS(Sta!$A:$A,$A517,Sta!$M:$M,"&gt;1.5") +COUNTIFS(Sta!$B:$B,$A517,Sta!$O:$O,"&gt;1.5"))/$D517</f>
        <v>0</v>
      </c>
      <c r="O517" s="7">
        <f>COUNTIFS(Sta!$A:$A,$A517,Sta!$M:$M,"&gt;1.5")/$B517</f>
        <v>0</v>
      </c>
      <c r="P517" s="7">
        <f>COUNTIFS(Sta!$B:$B,$A517,Sta!$O:$O,"&gt;1.5")/$C517</f>
        <v>0</v>
      </c>
      <c r="Q517" s="12">
        <f>(COUNTIFS(Sta!$A:$A,$A517,Sta!$N:$N,"&gt;0.5") +COUNTIFS(Sta!$B:$B,$A517,Sta!$P:$P,"&gt;0.5"))/$D517</f>
        <v>1</v>
      </c>
      <c r="R517" s="7">
        <f>COUNTIFS(Sta!$A:$A,$A517,Sta!$N:$N,"&gt;0.5")/$B517</f>
        <v>1</v>
      </c>
      <c r="S517" s="7">
        <f>COUNTIFS(Sta!$B:$B,$A517,Sta!$P:$P,"&gt;0.5")/$C517</f>
        <v>1</v>
      </c>
      <c r="T517" s="12">
        <f>(COUNTIFS(Sta!$A:$A,$A517,Sta!$N:$N,"&gt;1.5") +COUNTIFS(Sta!$B:$B,$A517,Sta!$P:$P,"&gt;1.5"))/$D517</f>
        <v>0.5</v>
      </c>
      <c r="U517" s="7">
        <f>COUNTIFS(Sta!$A:$A,$A517,Sta!$N:$N,"&gt;1.5")/$B517</f>
        <v>0</v>
      </c>
      <c r="V517" s="7">
        <f>COUNTIFS(Sta!$B:$B,$A517,Sta!$P:$P,"&gt;1.5")/$C517</f>
        <v>1</v>
      </c>
    </row>
    <row r="518" spans="1:22" x14ac:dyDescent="0.3">
      <c r="A518" t="s">
        <v>283</v>
      </c>
      <c r="B518" s="9">
        <f>COUNTIF(Sta!A:A,A518)</f>
        <v>0</v>
      </c>
      <c r="C518" s="4">
        <f>COUNTIF(Sta!B:B,A518)</f>
        <v>0</v>
      </c>
      <c r="D518" s="4">
        <f t="shared" si="14"/>
        <v>0</v>
      </c>
      <c r="E518" s="12" t="e">
        <f>(COUNTIFS(Sta!$A:$A,$A518,Sta!$Q:$Q,"&gt;0.5") +COUNTIFS(Sta!$B:$B,$A518,Sta!$Q:$Q,"&gt;0.5"))/$D518</f>
        <v>#DIV/0!</v>
      </c>
      <c r="F518" s="7" t="e">
        <f>COUNTIFS(Sta!$A:$A,$A518,Sta!$Q:$Q,"&gt;0.5")/$B518</f>
        <v>#DIV/0!</v>
      </c>
      <c r="G518" s="7" t="e">
        <f>COUNTIFS(Sta!$B:$B,$A518,Sta!$Q:$Q,"&gt;0.5")/$C518</f>
        <v>#DIV/0!</v>
      </c>
      <c r="H518" s="12" t="e">
        <f>(COUNTIFS(Sta!$A:$A,$A518,Sta!$Q:$Q,"&gt;1.5") +COUNTIFS(Sta!$B:$B,$A518,Sta!$Q:$Q,"&gt;1.5"))/$D518</f>
        <v>#DIV/0!</v>
      </c>
      <c r="I518" s="7" t="e">
        <f>COUNTIFS(Sta!$A:$A,$A518,Sta!$Q:$Q,"&gt;1.5")/$B518</f>
        <v>#DIV/0!</v>
      </c>
      <c r="J518" s="7" t="e">
        <f>COUNTIFS(Sta!$B:$B,$A518,Sta!$Q:$Q,"&gt;1.5")/$C518</f>
        <v>#DIV/0!</v>
      </c>
      <c r="K518" s="12" t="e">
        <f>(COUNTIFS(Sta!$A:$A,$A518,Sta!$M:$M,"&gt;0.5") +COUNTIFS(Sta!$B:$B,$A518,Sta!$O:$O,"&gt;0.5"))/$D518</f>
        <v>#DIV/0!</v>
      </c>
      <c r="L518" s="7" t="e">
        <f>COUNTIFS(Sta!$A:$A,$A518,Sta!$M:$M,"&gt;0.5")/$B518</f>
        <v>#DIV/0!</v>
      </c>
      <c r="M518" s="7" t="e">
        <f>COUNTIFS(Sta!$B:$B,$A518,Sta!$O:$O,"&gt;0.5")/$C518</f>
        <v>#DIV/0!</v>
      </c>
      <c r="N518" s="12" t="e">
        <f>(COUNTIFS(Sta!$A:$A,$A518,Sta!$M:$M,"&gt;1.5") +COUNTIFS(Sta!$B:$B,$A518,Sta!$O:$O,"&gt;1.5"))/$D518</f>
        <v>#DIV/0!</v>
      </c>
      <c r="O518" s="7" t="e">
        <f>COUNTIFS(Sta!$A:$A,$A518,Sta!$M:$M,"&gt;1.5")/$B518</f>
        <v>#DIV/0!</v>
      </c>
      <c r="P518" s="7" t="e">
        <f>COUNTIFS(Sta!$B:$B,$A518,Sta!$O:$O,"&gt;1.5")/$C518</f>
        <v>#DIV/0!</v>
      </c>
      <c r="Q518" s="12" t="e">
        <f>(COUNTIFS(Sta!$A:$A,$A518,Sta!$N:$N,"&gt;0.5") +COUNTIFS(Sta!$B:$B,$A518,Sta!$P:$P,"&gt;0.5"))/$D518</f>
        <v>#DIV/0!</v>
      </c>
      <c r="R518" s="7" t="e">
        <f>COUNTIFS(Sta!$A:$A,$A518,Sta!$N:$N,"&gt;0.5")/$B518</f>
        <v>#DIV/0!</v>
      </c>
      <c r="S518" s="7" t="e">
        <f>COUNTIFS(Sta!$B:$B,$A518,Sta!$P:$P,"&gt;0.5")/$C518</f>
        <v>#DIV/0!</v>
      </c>
      <c r="T518" s="12" t="e">
        <f>(COUNTIFS(Sta!$A:$A,$A518,Sta!$N:$N,"&gt;1.5") +COUNTIFS(Sta!$B:$B,$A518,Sta!$P:$P,"&gt;1.5"))/$D518</f>
        <v>#DIV/0!</v>
      </c>
      <c r="U518" s="7" t="e">
        <f>COUNTIFS(Sta!$A:$A,$A518,Sta!$N:$N,"&gt;1.5")/$B518</f>
        <v>#DIV/0!</v>
      </c>
      <c r="V518" s="7" t="e">
        <f>COUNTIFS(Sta!$B:$B,$A518,Sta!$P:$P,"&gt;1.5")/$C518</f>
        <v>#DIV/0!</v>
      </c>
    </row>
    <row r="519" spans="1:22" x14ac:dyDescent="0.3">
      <c r="A519" t="s">
        <v>536</v>
      </c>
      <c r="B519" s="9">
        <f>COUNTIF(Sta!A:A,A519)</f>
        <v>8</v>
      </c>
      <c r="C519" s="4">
        <f>COUNTIF(Sta!B:B,A519)</f>
        <v>8</v>
      </c>
      <c r="D519" s="4">
        <f t="shared" si="14"/>
        <v>16</v>
      </c>
      <c r="E519" s="12">
        <f>(COUNTIFS(Sta!$A:$A,$A519,Sta!$Q:$Q,"&gt;0.5") +COUNTIFS(Sta!$B:$B,$A519,Sta!$Q:$Q,"&gt;0.5"))/$D519</f>
        <v>0.75</v>
      </c>
      <c r="F519" s="7">
        <f>COUNTIFS(Sta!$A:$A,$A519,Sta!$Q:$Q,"&gt;0.5")/$B519</f>
        <v>0.75</v>
      </c>
      <c r="G519" s="7">
        <f>COUNTIFS(Sta!$B:$B,$A519,Sta!$Q:$Q,"&gt;0.5")/$C519</f>
        <v>0.75</v>
      </c>
      <c r="H519" s="12">
        <f>(COUNTIFS(Sta!$A:$A,$A519,Sta!$Q:$Q,"&gt;1.5") +COUNTIFS(Sta!$B:$B,$A519,Sta!$Q:$Q,"&gt;1.5"))/$D519</f>
        <v>0.375</v>
      </c>
      <c r="I519" s="7">
        <f>COUNTIFS(Sta!$A:$A,$A519,Sta!$Q:$Q,"&gt;1.5")/$B519</f>
        <v>0.375</v>
      </c>
      <c r="J519" s="7">
        <f>COUNTIFS(Sta!$B:$B,$A519,Sta!$Q:$Q,"&gt;1.5")/$C519</f>
        <v>0.375</v>
      </c>
      <c r="K519" s="12">
        <f>(COUNTIFS(Sta!$A:$A,$A519,Sta!$M:$M,"&gt;0.5") +COUNTIFS(Sta!$B:$B,$A519,Sta!$O:$O,"&gt;0.5"))/$D519</f>
        <v>0.5</v>
      </c>
      <c r="L519" s="7">
        <f>COUNTIFS(Sta!$A:$A,$A519,Sta!$M:$M,"&gt;0.5")/$B519</f>
        <v>0.625</v>
      </c>
      <c r="M519" s="7">
        <f>COUNTIFS(Sta!$B:$B,$A519,Sta!$O:$O,"&gt;0.5")/$C519</f>
        <v>0.375</v>
      </c>
      <c r="N519" s="12">
        <f>(COUNTIFS(Sta!$A:$A,$A519,Sta!$M:$M,"&gt;1.5") +COUNTIFS(Sta!$B:$B,$A519,Sta!$O:$O,"&gt;1.5"))/$D519</f>
        <v>0.125</v>
      </c>
      <c r="O519" s="7">
        <f>COUNTIFS(Sta!$A:$A,$A519,Sta!$M:$M,"&gt;1.5")/$B519</f>
        <v>0.25</v>
      </c>
      <c r="P519" s="7">
        <f>COUNTIFS(Sta!$B:$B,$A519,Sta!$O:$O,"&gt;1.5")/$C519</f>
        <v>0</v>
      </c>
      <c r="Q519" s="12">
        <f>(COUNTIFS(Sta!$A:$A,$A519,Sta!$N:$N,"&gt;0.5") +COUNTIFS(Sta!$B:$B,$A519,Sta!$P:$P,"&gt;0.5"))/$D519</f>
        <v>0.5</v>
      </c>
      <c r="R519" s="7">
        <f>COUNTIFS(Sta!$A:$A,$A519,Sta!$N:$N,"&gt;0.5")/$B519</f>
        <v>0.375</v>
      </c>
      <c r="S519" s="7">
        <f>COUNTIFS(Sta!$B:$B,$A519,Sta!$P:$P,"&gt;0.5")/$C519</f>
        <v>0.625</v>
      </c>
      <c r="T519" s="12">
        <f>(COUNTIFS(Sta!$A:$A,$A519,Sta!$N:$N,"&gt;1.5") +COUNTIFS(Sta!$B:$B,$A519,Sta!$P:$P,"&gt;1.5"))/$D519</f>
        <v>0.1875</v>
      </c>
      <c r="U519" s="7">
        <f>COUNTIFS(Sta!$A:$A,$A519,Sta!$N:$N,"&gt;1.5")/$B519</f>
        <v>0.125</v>
      </c>
      <c r="V519" s="7">
        <f>COUNTIFS(Sta!$B:$B,$A519,Sta!$P:$P,"&gt;1.5")/$C519</f>
        <v>0.25</v>
      </c>
    </row>
    <row r="520" spans="1:22" x14ac:dyDescent="0.3">
      <c r="A520" t="s">
        <v>578</v>
      </c>
      <c r="B520" s="9">
        <f>COUNTIF(Sta!A:A,A520)</f>
        <v>1</v>
      </c>
      <c r="C520" s="4">
        <f>COUNTIF(Sta!B:B,A520)</f>
        <v>1</v>
      </c>
      <c r="D520" s="4">
        <f t="shared" si="14"/>
        <v>2</v>
      </c>
      <c r="E520" s="12">
        <f>(COUNTIFS(Sta!$A:$A,$A520,Sta!$Q:$Q,"&gt;0.5") +COUNTIFS(Sta!$B:$B,$A520,Sta!$Q:$Q,"&gt;0.5"))/$D520</f>
        <v>0.5</v>
      </c>
      <c r="F520" s="7">
        <f>COUNTIFS(Sta!$A:$A,$A520,Sta!$Q:$Q,"&gt;0.5")/$B520</f>
        <v>1</v>
      </c>
      <c r="G520" s="7">
        <f>COUNTIFS(Sta!$B:$B,$A520,Sta!$Q:$Q,"&gt;0.5")/$C520</f>
        <v>0</v>
      </c>
      <c r="H520" s="12">
        <f>(COUNTIFS(Sta!$A:$A,$A520,Sta!$Q:$Q,"&gt;1.5") +COUNTIFS(Sta!$B:$B,$A520,Sta!$Q:$Q,"&gt;1.5"))/$D520</f>
        <v>0</v>
      </c>
      <c r="I520" s="7">
        <f>COUNTIFS(Sta!$A:$A,$A520,Sta!$Q:$Q,"&gt;1.5")/$B520</f>
        <v>0</v>
      </c>
      <c r="J520" s="7">
        <f>COUNTIFS(Sta!$B:$B,$A520,Sta!$Q:$Q,"&gt;1.5")/$C520</f>
        <v>0</v>
      </c>
      <c r="K520" s="12">
        <f>(COUNTIFS(Sta!$A:$A,$A520,Sta!$M:$M,"&gt;0.5") +COUNTIFS(Sta!$B:$B,$A520,Sta!$O:$O,"&gt;0.5"))/$D520</f>
        <v>0.5</v>
      </c>
      <c r="L520" s="7">
        <f>COUNTIFS(Sta!$A:$A,$A520,Sta!$M:$M,"&gt;0.5")/$B520</f>
        <v>1</v>
      </c>
      <c r="M520" s="7">
        <f>COUNTIFS(Sta!$B:$B,$A520,Sta!$O:$O,"&gt;0.5")/$C520</f>
        <v>0</v>
      </c>
      <c r="N520" s="12">
        <f>(COUNTIFS(Sta!$A:$A,$A520,Sta!$M:$M,"&gt;1.5") +COUNTIFS(Sta!$B:$B,$A520,Sta!$O:$O,"&gt;1.5"))/$D520</f>
        <v>0</v>
      </c>
      <c r="O520" s="7">
        <f>COUNTIFS(Sta!$A:$A,$A520,Sta!$M:$M,"&gt;1.5")/$B520</f>
        <v>0</v>
      </c>
      <c r="P520" s="7">
        <f>COUNTIFS(Sta!$B:$B,$A520,Sta!$O:$O,"&gt;1.5")/$C520</f>
        <v>0</v>
      </c>
      <c r="Q520" s="12">
        <f>(COUNTIFS(Sta!$A:$A,$A520,Sta!$N:$N,"&gt;0.5") +COUNTIFS(Sta!$B:$B,$A520,Sta!$P:$P,"&gt;0.5"))/$D520</f>
        <v>0</v>
      </c>
      <c r="R520" s="7">
        <f>COUNTIFS(Sta!$A:$A,$A520,Sta!$N:$N,"&gt;0.5")/$B520</f>
        <v>0</v>
      </c>
      <c r="S520" s="7">
        <f>COUNTIFS(Sta!$B:$B,$A520,Sta!$P:$P,"&gt;0.5")/$C520</f>
        <v>0</v>
      </c>
      <c r="T520" s="12">
        <f>(COUNTIFS(Sta!$A:$A,$A520,Sta!$N:$N,"&gt;1.5") +COUNTIFS(Sta!$B:$B,$A520,Sta!$P:$P,"&gt;1.5"))/$D520</f>
        <v>0</v>
      </c>
      <c r="U520" s="7">
        <f>COUNTIFS(Sta!$A:$A,$A520,Sta!$N:$N,"&gt;1.5")/$B520</f>
        <v>0</v>
      </c>
      <c r="V520" s="7">
        <f>COUNTIFS(Sta!$B:$B,$A520,Sta!$P:$P,"&gt;1.5")/$C520</f>
        <v>0</v>
      </c>
    </row>
    <row r="521" spans="1:22" x14ac:dyDescent="0.3">
      <c r="A521" t="s">
        <v>251</v>
      </c>
      <c r="B521" s="9">
        <f>COUNTIF(Sta!A:A,A521)</f>
        <v>1</v>
      </c>
      <c r="C521" s="4">
        <f>COUNTIF(Sta!B:B,A521)</f>
        <v>1</v>
      </c>
      <c r="D521" s="4">
        <f t="shared" si="14"/>
        <v>2</v>
      </c>
      <c r="E521" s="12">
        <f>(COUNTIFS(Sta!$A:$A,$A521,Sta!$Q:$Q,"&gt;0.5") +COUNTIFS(Sta!$B:$B,$A521,Sta!$Q:$Q,"&gt;0.5"))/$D521</f>
        <v>0.5</v>
      </c>
      <c r="F521" s="7">
        <f>COUNTIFS(Sta!$A:$A,$A521,Sta!$Q:$Q,"&gt;0.5")/$B521</f>
        <v>0</v>
      </c>
      <c r="G521" s="7">
        <f>COUNTIFS(Sta!$B:$B,$A521,Sta!$Q:$Q,"&gt;0.5")/$C521</f>
        <v>1</v>
      </c>
      <c r="H521" s="12">
        <f>(COUNTIFS(Sta!$A:$A,$A521,Sta!$Q:$Q,"&gt;1.5") +COUNTIFS(Sta!$B:$B,$A521,Sta!$Q:$Q,"&gt;1.5"))/$D521</f>
        <v>0.5</v>
      </c>
      <c r="I521" s="7">
        <f>COUNTIFS(Sta!$A:$A,$A521,Sta!$Q:$Q,"&gt;1.5")/$B521</f>
        <v>0</v>
      </c>
      <c r="J521" s="7">
        <f>COUNTIFS(Sta!$B:$B,$A521,Sta!$Q:$Q,"&gt;1.5")/$C521</f>
        <v>1</v>
      </c>
      <c r="K521" s="12">
        <f>(COUNTIFS(Sta!$A:$A,$A521,Sta!$M:$M,"&gt;0.5") +COUNTIFS(Sta!$B:$B,$A521,Sta!$O:$O,"&gt;0.5"))/$D521</f>
        <v>0.5</v>
      </c>
      <c r="L521" s="7">
        <f>COUNTIFS(Sta!$A:$A,$A521,Sta!$M:$M,"&gt;0.5")/$B521</f>
        <v>0</v>
      </c>
      <c r="M521" s="7">
        <f>COUNTIFS(Sta!$B:$B,$A521,Sta!$O:$O,"&gt;0.5")/$C521</f>
        <v>1</v>
      </c>
      <c r="N521" s="12">
        <f>(COUNTIFS(Sta!$A:$A,$A521,Sta!$M:$M,"&gt;1.5") +COUNTIFS(Sta!$B:$B,$A521,Sta!$O:$O,"&gt;1.5"))/$D521</f>
        <v>0.5</v>
      </c>
      <c r="O521" s="7">
        <f>COUNTIFS(Sta!$A:$A,$A521,Sta!$M:$M,"&gt;1.5")/$B521</f>
        <v>0</v>
      </c>
      <c r="P521" s="7">
        <f>COUNTIFS(Sta!$B:$B,$A521,Sta!$O:$O,"&gt;1.5")/$C521</f>
        <v>1</v>
      </c>
      <c r="Q521" s="12">
        <f>(COUNTIFS(Sta!$A:$A,$A521,Sta!$N:$N,"&gt;0.5") +COUNTIFS(Sta!$B:$B,$A521,Sta!$P:$P,"&gt;0.5"))/$D521</f>
        <v>0.5</v>
      </c>
      <c r="R521" s="7">
        <f>COUNTIFS(Sta!$A:$A,$A521,Sta!$N:$N,"&gt;0.5")/$B521</f>
        <v>0</v>
      </c>
      <c r="S521" s="7">
        <f>COUNTIFS(Sta!$B:$B,$A521,Sta!$P:$P,"&gt;0.5")/$C521</f>
        <v>1</v>
      </c>
      <c r="T521" s="12">
        <f>(COUNTIFS(Sta!$A:$A,$A521,Sta!$N:$N,"&gt;1.5") +COUNTIFS(Sta!$B:$B,$A521,Sta!$P:$P,"&gt;1.5"))/$D521</f>
        <v>0.5</v>
      </c>
      <c r="U521" s="7">
        <f>COUNTIFS(Sta!$A:$A,$A521,Sta!$N:$N,"&gt;1.5")/$B521</f>
        <v>0</v>
      </c>
      <c r="V521" s="7">
        <f>COUNTIFS(Sta!$B:$B,$A521,Sta!$P:$P,"&gt;1.5")/$C521</f>
        <v>1</v>
      </c>
    </row>
    <row r="522" spans="1:22" x14ac:dyDescent="0.3">
      <c r="A522" t="s">
        <v>196</v>
      </c>
      <c r="B522" s="9">
        <f>COUNTIF(Sta!A:A,A522)</f>
        <v>1</v>
      </c>
      <c r="C522" s="4">
        <f>COUNTIF(Sta!B:B,A522)</f>
        <v>1</v>
      </c>
      <c r="D522" s="4">
        <f t="shared" si="14"/>
        <v>2</v>
      </c>
      <c r="E522" s="12">
        <f>(COUNTIFS(Sta!$A:$A,$A522,Sta!$Q:$Q,"&gt;0.5") +COUNTIFS(Sta!$B:$B,$A522,Sta!$Q:$Q,"&gt;0.5"))/$D522</f>
        <v>1</v>
      </c>
      <c r="F522" s="7">
        <f>COUNTIFS(Sta!$A:$A,$A522,Sta!$Q:$Q,"&gt;0.5")/$B522</f>
        <v>1</v>
      </c>
      <c r="G522" s="7">
        <f>COUNTIFS(Sta!$B:$B,$A522,Sta!$Q:$Q,"&gt;0.5")/$C522</f>
        <v>1</v>
      </c>
      <c r="H522" s="12">
        <f>(COUNTIFS(Sta!$A:$A,$A522,Sta!$Q:$Q,"&gt;1.5") +COUNTIFS(Sta!$B:$B,$A522,Sta!$Q:$Q,"&gt;1.5"))/$D522</f>
        <v>0</v>
      </c>
      <c r="I522" s="7">
        <f>COUNTIFS(Sta!$A:$A,$A522,Sta!$Q:$Q,"&gt;1.5")/$B522</f>
        <v>0</v>
      </c>
      <c r="J522" s="7">
        <f>COUNTIFS(Sta!$B:$B,$A522,Sta!$Q:$Q,"&gt;1.5")/$C522</f>
        <v>0</v>
      </c>
      <c r="K522" s="12">
        <f>(COUNTIFS(Sta!$A:$A,$A522,Sta!$M:$M,"&gt;0.5") +COUNTIFS(Sta!$B:$B,$A522,Sta!$O:$O,"&gt;0.5"))/$D522</f>
        <v>1</v>
      </c>
      <c r="L522" s="7">
        <f>COUNTIFS(Sta!$A:$A,$A522,Sta!$M:$M,"&gt;0.5")/$B522</f>
        <v>1</v>
      </c>
      <c r="M522" s="7">
        <f>COUNTIFS(Sta!$B:$B,$A522,Sta!$O:$O,"&gt;0.5")/$C522</f>
        <v>1</v>
      </c>
      <c r="N522" s="12">
        <f>(COUNTIFS(Sta!$A:$A,$A522,Sta!$M:$M,"&gt;1.5") +COUNTIFS(Sta!$B:$B,$A522,Sta!$O:$O,"&gt;1.5"))/$D522</f>
        <v>0</v>
      </c>
      <c r="O522" s="7">
        <f>COUNTIFS(Sta!$A:$A,$A522,Sta!$M:$M,"&gt;1.5")/$B522</f>
        <v>0</v>
      </c>
      <c r="P522" s="7">
        <f>COUNTIFS(Sta!$B:$B,$A522,Sta!$O:$O,"&gt;1.5")/$C522</f>
        <v>0</v>
      </c>
      <c r="Q522" s="12">
        <f>(COUNTIFS(Sta!$A:$A,$A522,Sta!$N:$N,"&gt;0.5") +COUNTIFS(Sta!$B:$B,$A522,Sta!$P:$P,"&gt;0.5"))/$D522</f>
        <v>0</v>
      </c>
      <c r="R522" s="7">
        <f>COUNTIFS(Sta!$A:$A,$A522,Sta!$N:$N,"&gt;0.5")/$B522</f>
        <v>0</v>
      </c>
      <c r="S522" s="7">
        <f>COUNTIFS(Sta!$B:$B,$A522,Sta!$P:$P,"&gt;0.5")/$C522</f>
        <v>0</v>
      </c>
      <c r="T522" s="12">
        <f>(COUNTIFS(Sta!$A:$A,$A522,Sta!$N:$N,"&gt;1.5") +COUNTIFS(Sta!$B:$B,$A522,Sta!$P:$P,"&gt;1.5"))/$D522</f>
        <v>0</v>
      </c>
      <c r="U522" s="7">
        <f>COUNTIFS(Sta!$A:$A,$A522,Sta!$N:$N,"&gt;1.5")/$B522</f>
        <v>0</v>
      </c>
      <c r="V522" s="7">
        <f>COUNTIFS(Sta!$B:$B,$A522,Sta!$P:$P,"&gt;1.5")/$C522</f>
        <v>0</v>
      </c>
    </row>
    <row r="523" spans="1:22" x14ac:dyDescent="0.3">
      <c r="A523" t="s">
        <v>182</v>
      </c>
      <c r="B523" s="9">
        <f>COUNTIF(Sta!A:A,A523)</f>
        <v>1</v>
      </c>
      <c r="C523" s="4">
        <f>COUNTIF(Sta!B:B,A523)</f>
        <v>1</v>
      </c>
      <c r="D523" s="4">
        <f t="shared" si="14"/>
        <v>2</v>
      </c>
      <c r="E523" s="12">
        <f>(COUNTIFS(Sta!$A:$A,$A523,Sta!$Q:$Q,"&gt;0.5") +COUNTIFS(Sta!$B:$B,$A523,Sta!$Q:$Q,"&gt;0.5"))/$D523</f>
        <v>0.5</v>
      </c>
      <c r="F523" s="7">
        <f>COUNTIFS(Sta!$A:$A,$A523,Sta!$Q:$Q,"&gt;0.5")/$B523</f>
        <v>1</v>
      </c>
      <c r="G523" s="7">
        <f>COUNTIFS(Sta!$B:$B,$A523,Sta!$Q:$Q,"&gt;0.5")/$C523</f>
        <v>0</v>
      </c>
      <c r="H523" s="12">
        <f>(COUNTIFS(Sta!$A:$A,$A523,Sta!$Q:$Q,"&gt;1.5") +COUNTIFS(Sta!$B:$B,$A523,Sta!$Q:$Q,"&gt;1.5"))/$D523</f>
        <v>0.5</v>
      </c>
      <c r="I523" s="7">
        <f>COUNTIFS(Sta!$A:$A,$A523,Sta!$Q:$Q,"&gt;1.5")/$B523</f>
        <v>1</v>
      </c>
      <c r="J523" s="7">
        <f>COUNTIFS(Sta!$B:$B,$A523,Sta!$Q:$Q,"&gt;1.5")/$C523</f>
        <v>0</v>
      </c>
      <c r="K523" s="12">
        <f>(COUNTIFS(Sta!$A:$A,$A523,Sta!$M:$M,"&gt;0.5") +COUNTIFS(Sta!$B:$B,$A523,Sta!$O:$O,"&gt;0.5"))/$D523</f>
        <v>0.5</v>
      </c>
      <c r="L523" s="7">
        <f>COUNTIFS(Sta!$A:$A,$A523,Sta!$M:$M,"&gt;0.5")/$B523</f>
        <v>1</v>
      </c>
      <c r="M523" s="7">
        <f>COUNTIFS(Sta!$B:$B,$A523,Sta!$O:$O,"&gt;0.5")/$C523</f>
        <v>0</v>
      </c>
      <c r="N523" s="12">
        <f>(COUNTIFS(Sta!$A:$A,$A523,Sta!$M:$M,"&gt;1.5") +COUNTIFS(Sta!$B:$B,$A523,Sta!$O:$O,"&gt;1.5"))/$D523</f>
        <v>0.5</v>
      </c>
      <c r="O523" s="7">
        <f>COUNTIFS(Sta!$A:$A,$A523,Sta!$M:$M,"&gt;1.5")/$B523</f>
        <v>1</v>
      </c>
      <c r="P523" s="7">
        <f>COUNTIFS(Sta!$B:$B,$A523,Sta!$O:$O,"&gt;1.5")/$C523</f>
        <v>0</v>
      </c>
      <c r="Q523" s="12">
        <f>(COUNTIFS(Sta!$A:$A,$A523,Sta!$N:$N,"&gt;0.5") +COUNTIFS(Sta!$B:$B,$A523,Sta!$P:$P,"&gt;0.5"))/$D523</f>
        <v>0</v>
      </c>
      <c r="R523" s="7">
        <f>COUNTIFS(Sta!$A:$A,$A523,Sta!$N:$N,"&gt;0.5")/$B523</f>
        <v>0</v>
      </c>
      <c r="S523" s="7">
        <f>COUNTIFS(Sta!$B:$B,$A523,Sta!$P:$P,"&gt;0.5")/$C523</f>
        <v>0</v>
      </c>
      <c r="T523" s="12">
        <f>(COUNTIFS(Sta!$A:$A,$A523,Sta!$N:$N,"&gt;1.5") +COUNTIFS(Sta!$B:$B,$A523,Sta!$P:$P,"&gt;1.5"))/$D523</f>
        <v>0</v>
      </c>
      <c r="U523" s="7">
        <f>COUNTIFS(Sta!$A:$A,$A523,Sta!$N:$N,"&gt;1.5")/$B523</f>
        <v>0</v>
      </c>
      <c r="V523" s="7">
        <f>COUNTIFS(Sta!$B:$B,$A523,Sta!$P:$P,"&gt;1.5")/$C523</f>
        <v>0</v>
      </c>
    </row>
    <row r="524" spans="1:22" x14ac:dyDescent="0.3">
      <c r="A524" t="s">
        <v>574</v>
      </c>
      <c r="B524" s="9">
        <f>COUNTIF(Sta!A:A,A524)</f>
        <v>1</v>
      </c>
      <c r="C524" s="4">
        <f>COUNTIF(Sta!B:B,A524)</f>
        <v>1</v>
      </c>
      <c r="D524" s="4">
        <f t="shared" si="14"/>
        <v>2</v>
      </c>
      <c r="E524" s="12">
        <f>(COUNTIFS(Sta!$A:$A,$A524,Sta!$Q:$Q,"&gt;0.5") +COUNTIFS(Sta!$B:$B,$A524,Sta!$Q:$Q,"&gt;0.5"))/$D524</f>
        <v>1</v>
      </c>
      <c r="F524" s="7">
        <f>COUNTIFS(Sta!$A:$A,$A524,Sta!$Q:$Q,"&gt;0.5")/$B524</f>
        <v>1</v>
      </c>
      <c r="G524" s="7">
        <f>COUNTIFS(Sta!$B:$B,$A524,Sta!$Q:$Q,"&gt;0.5")/$C524</f>
        <v>1</v>
      </c>
      <c r="H524" s="12">
        <f>(COUNTIFS(Sta!$A:$A,$A524,Sta!$Q:$Q,"&gt;1.5") +COUNTIFS(Sta!$B:$B,$A524,Sta!$Q:$Q,"&gt;1.5"))/$D524</f>
        <v>0.5</v>
      </c>
      <c r="I524" s="7">
        <f>COUNTIFS(Sta!$A:$A,$A524,Sta!$Q:$Q,"&gt;1.5")/$B524</f>
        <v>1</v>
      </c>
      <c r="J524" s="7">
        <f>COUNTIFS(Sta!$B:$B,$A524,Sta!$Q:$Q,"&gt;1.5")/$C524</f>
        <v>0</v>
      </c>
      <c r="K524" s="12">
        <f>(COUNTIFS(Sta!$A:$A,$A524,Sta!$M:$M,"&gt;0.5") +COUNTIFS(Sta!$B:$B,$A524,Sta!$O:$O,"&gt;0.5"))/$D524</f>
        <v>0.5</v>
      </c>
      <c r="L524" s="7">
        <f>COUNTIFS(Sta!$A:$A,$A524,Sta!$M:$M,"&gt;0.5")/$B524</f>
        <v>1</v>
      </c>
      <c r="M524" s="7">
        <f>COUNTIFS(Sta!$B:$B,$A524,Sta!$O:$O,"&gt;0.5")/$C524</f>
        <v>0</v>
      </c>
      <c r="N524" s="12">
        <f>(COUNTIFS(Sta!$A:$A,$A524,Sta!$M:$M,"&gt;1.5") +COUNTIFS(Sta!$B:$B,$A524,Sta!$O:$O,"&gt;1.5"))/$D524</f>
        <v>0.5</v>
      </c>
      <c r="O524" s="7">
        <f>COUNTIFS(Sta!$A:$A,$A524,Sta!$M:$M,"&gt;1.5")/$B524</f>
        <v>1</v>
      </c>
      <c r="P524" s="7">
        <f>COUNTIFS(Sta!$B:$B,$A524,Sta!$O:$O,"&gt;1.5")/$C524</f>
        <v>0</v>
      </c>
      <c r="Q524" s="12">
        <f>(COUNTIFS(Sta!$A:$A,$A524,Sta!$N:$N,"&gt;0.5") +COUNTIFS(Sta!$B:$B,$A524,Sta!$P:$P,"&gt;0.5"))/$D524</f>
        <v>1</v>
      </c>
      <c r="R524" s="7">
        <f>COUNTIFS(Sta!$A:$A,$A524,Sta!$N:$N,"&gt;0.5")/$B524</f>
        <v>1</v>
      </c>
      <c r="S524" s="7">
        <f>COUNTIFS(Sta!$B:$B,$A524,Sta!$P:$P,"&gt;0.5")/$C524</f>
        <v>1</v>
      </c>
      <c r="T524" s="12">
        <f>(COUNTIFS(Sta!$A:$A,$A524,Sta!$N:$N,"&gt;1.5") +COUNTIFS(Sta!$B:$B,$A524,Sta!$P:$P,"&gt;1.5"))/$D524</f>
        <v>0</v>
      </c>
      <c r="U524" s="7">
        <f>COUNTIFS(Sta!$A:$A,$A524,Sta!$N:$N,"&gt;1.5")/$B524</f>
        <v>0</v>
      </c>
      <c r="V524" s="7">
        <f>COUNTIFS(Sta!$B:$B,$A524,Sta!$P:$P,"&gt;1.5")/$C524</f>
        <v>0</v>
      </c>
    </row>
    <row r="525" spans="1:22" x14ac:dyDescent="0.3">
      <c r="A525" t="s">
        <v>231</v>
      </c>
      <c r="B525" s="9">
        <f>COUNTIF(Sta!A:A,A525)</f>
        <v>1</v>
      </c>
      <c r="C525" s="4">
        <f>COUNTIF(Sta!B:B,A525)</f>
        <v>1</v>
      </c>
      <c r="D525" s="4">
        <f t="shared" si="14"/>
        <v>2</v>
      </c>
      <c r="E525" s="12">
        <f>(COUNTIFS(Sta!$A:$A,$A525,Sta!$Q:$Q,"&gt;0.5") +COUNTIFS(Sta!$B:$B,$A525,Sta!$Q:$Q,"&gt;0.5"))/$D525</f>
        <v>1</v>
      </c>
      <c r="F525" s="7">
        <f>COUNTIFS(Sta!$A:$A,$A525,Sta!$Q:$Q,"&gt;0.5")/$B525</f>
        <v>1</v>
      </c>
      <c r="G525" s="7">
        <f>COUNTIFS(Sta!$B:$B,$A525,Sta!$Q:$Q,"&gt;0.5")/$C525</f>
        <v>1</v>
      </c>
      <c r="H525" s="12">
        <f>(COUNTIFS(Sta!$A:$A,$A525,Sta!$Q:$Q,"&gt;1.5") +COUNTIFS(Sta!$B:$B,$A525,Sta!$Q:$Q,"&gt;1.5"))/$D525</f>
        <v>1</v>
      </c>
      <c r="I525" s="7">
        <f>COUNTIFS(Sta!$A:$A,$A525,Sta!$Q:$Q,"&gt;1.5")/$B525</f>
        <v>1</v>
      </c>
      <c r="J525" s="7">
        <f>COUNTIFS(Sta!$B:$B,$A525,Sta!$Q:$Q,"&gt;1.5")/$C525</f>
        <v>1</v>
      </c>
      <c r="K525" s="12">
        <f>(COUNTIFS(Sta!$A:$A,$A525,Sta!$M:$M,"&gt;0.5") +COUNTIFS(Sta!$B:$B,$A525,Sta!$O:$O,"&gt;0.5"))/$D525</f>
        <v>1</v>
      </c>
      <c r="L525" s="7">
        <f>COUNTIFS(Sta!$A:$A,$A525,Sta!$M:$M,"&gt;0.5")/$B525</f>
        <v>1</v>
      </c>
      <c r="M525" s="7">
        <f>COUNTIFS(Sta!$B:$B,$A525,Sta!$O:$O,"&gt;0.5")/$C525</f>
        <v>1</v>
      </c>
      <c r="N525" s="12">
        <f>(COUNTIFS(Sta!$A:$A,$A525,Sta!$M:$M,"&gt;1.5") +COUNTIFS(Sta!$B:$B,$A525,Sta!$O:$O,"&gt;1.5"))/$D525</f>
        <v>1</v>
      </c>
      <c r="O525" s="7">
        <f>COUNTIFS(Sta!$A:$A,$A525,Sta!$M:$M,"&gt;1.5")/$B525</f>
        <v>1</v>
      </c>
      <c r="P525" s="7">
        <f>COUNTIFS(Sta!$B:$B,$A525,Sta!$O:$O,"&gt;1.5")/$C525</f>
        <v>1</v>
      </c>
      <c r="Q525" s="12">
        <f>(COUNTIFS(Sta!$A:$A,$A525,Sta!$N:$N,"&gt;0.5") +COUNTIFS(Sta!$B:$B,$A525,Sta!$P:$P,"&gt;0.5"))/$D525</f>
        <v>0.5</v>
      </c>
      <c r="R525" s="7">
        <f>COUNTIFS(Sta!$A:$A,$A525,Sta!$N:$N,"&gt;0.5")/$B525</f>
        <v>1</v>
      </c>
      <c r="S525" s="7">
        <f>COUNTIFS(Sta!$B:$B,$A525,Sta!$P:$P,"&gt;0.5")/$C525</f>
        <v>0</v>
      </c>
      <c r="T525" s="12">
        <f>(COUNTIFS(Sta!$A:$A,$A525,Sta!$N:$N,"&gt;1.5") +COUNTIFS(Sta!$B:$B,$A525,Sta!$P:$P,"&gt;1.5"))/$D525</f>
        <v>0.5</v>
      </c>
      <c r="U525" s="7">
        <f>COUNTIFS(Sta!$A:$A,$A525,Sta!$N:$N,"&gt;1.5")/$B525</f>
        <v>1</v>
      </c>
      <c r="V525" s="7">
        <f>COUNTIFS(Sta!$B:$B,$A525,Sta!$P:$P,"&gt;1.5")/$C525</f>
        <v>0</v>
      </c>
    </row>
    <row r="526" spans="1:22" x14ac:dyDescent="0.3">
      <c r="A526" t="s">
        <v>440</v>
      </c>
      <c r="B526" s="9">
        <f>COUNTIF(Sta!A:A,A526)</f>
        <v>0</v>
      </c>
      <c r="C526" s="4">
        <f>COUNTIF(Sta!B:B,A526)</f>
        <v>0</v>
      </c>
      <c r="D526" s="4">
        <f t="shared" si="14"/>
        <v>0</v>
      </c>
      <c r="E526" s="12" t="e">
        <f>(COUNTIFS(Sta!$A:$A,$A526,Sta!$Q:$Q,"&gt;0.5") +COUNTIFS(Sta!$B:$B,$A526,Sta!$Q:$Q,"&gt;0.5"))/$D526</f>
        <v>#DIV/0!</v>
      </c>
      <c r="F526" s="7" t="e">
        <f>COUNTIFS(Sta!$A:$A,$A526,Sta!$Q:$Q,"&gt;0.5")/$B526</f>
        <v>#DIV/0!</v>
      </c>
      <c r="G526" s="7" t="e">
        <f>COUNTIFS(Sta!$B:$B,$A526,Sta!$Q:$Q,"&gt;0.5")/$C526</f>
        <v>#DIV/0!</v>
      </c>
      <c r="H526" s="12" t="e">
        <f>(COUNTIFS(Sta!$A:$A,$A526,Sta!$Q:$Q,"&gt;1.5") +COUNTIFS(Sta!$B:$B,$A526,Sta!$Q:$Q,"&gt;1.5"))/$D526</f>
        <v>#DIV/0!</v>
      </c>
      <c r="I526" s="7" t="e">
        <f>COUNTIFS(Sta!$A:$A,$A526,Sta!$Q:$Q,"&gt;1.5")/$B526</f>
        <v>#DIV/0!</v>
      </c>
      <c r="J526" s="7" t="e">
        <f>COUNTIFS(Sta!$B:$B,$A526,Sta!$Q:$Q,"&gt;1.5")/$C526</f>
        <v>#DIV/0!</v>
      </c>
      <c r="K526" s="12" t="e">
        <f>(COUNTIFS(Sta!$A:$A,$A526,Sta!$M:$M,"&gt;0.5") +COUNTIFS(Sta!$B:$B,$A526,Sta!$O:$O,"&gt;0.5"))/$D526</f>
        <v>#DIV/0!</v>
      </c>
      <c r="L526" s="7" t="e">
        <f>COUNTIFS(Sta!$A:$A,$A526,Sta!$M:$M,"&gt;0.5")/$B526</f>
        <v>#DIV/0!</v>
      </c>
      <c r="M526" s="7" t="e">
        <f>COUNTIFS(Sta!$B:$B,$A526,Sta!$O:$O,"&gt;0.5")/$C526</f>
        <v>#DIV/0!</v>
      </c>
      <c r="N526" s="12" t="e">
        <f>(COUNTIFS(Sta!$A:$A,$A526,Sta!$M:$M,"&gt;1.5") +COUNTIFS(Sta!$B:$B,$A526,Sta!$O:$O,"&gt;1.5"))/$D526</f>
        <v>#DIV/0!</v>
      </c>
      <c r="O526" s="7" t="e">
        <f>COUNTIFS(Sta!$A:$A,$A526,Sta!$M:$M,"&gt;1.5")/$B526</f>
        <v>#DIV/0!</v>
      </c>
      <c r="P526" s="7" t="e">
        <f>COUNTIFS(Sta!$B:$B,$A526,Sta!$O:$O,"&gt;1.5")/$C526</f>
        <v>#DIV/0!</v>
      </c>
      <c r="Q526" s="12" t="e">
        <f>(COUNTIFS(Sta!$A:$A,$A526,Sta!$N:$N,"&gt;0.5") +COUNTIFS(Sta!$B:$B,$A526,Sta!$P:$P,"&gt;0.5"))/$D526</f>
        <v>#DIV/0!</v>
      </c>
      <c r="R526" s="7" t="e">
        <f>COUNTIFS(Sta!$A:$A,$A526,Sta!$N:$N,"&gt;0.5")/$B526</f>
        <v>#DIV/0!</v>
      </c>
      <c r="S526" s="7" t="e">
        <f>COUNTIFS(Sta!$B:$B,$A526,Sta!$P:$P,"&gt;0.5")/$C526</f>
        <v>#DIV/0!</v>
      </c>
      <c r="T526" s="12" t="e">
        <f>(COUNTIFS(Sta!$A:$A,$A526,Sta!$N:$N,"&gt;1.5") +COUNTIFS(Sta!$B:$B,$A526,Sta!$P:$P,"&gt;1.5"))/$D526</f>
        <v>#DIV/0!</v>
      </c>
      <c r="U526" s="7" t="e">
        <f>COUNTIFS(Sta!$A:$A,$A526,Sta!$N:$N,"&gt;1.5")/$B526</f>
        <v>#DIV/0!</v>
      </c>
      <c r="V526" s="7" t="e">
        <f>COUNTIFS(Sta!$B:$B,$A526,Sta!$P:$P,"&gt;1.5")/$C526</f>
        <v>#DIV/0!</v>
      </c>
    </row>
    <row r="527" spans="1:22" x14ac:dyDescent="0.3">
      <c r="A527" t="s">
        <v>638</v>
      </c>
      <c r="B527" s="9">
        <f>COUNTIF(Sta!A:A,A527)</f>
        <v>1</v>
      </c>
      <c r="C527" s="4">
        <f>COUNTIF(Sta!B:B,A527)</f>
        <v>1</v>
      </c>
      <c r="D527" s="4">
        <f t="shared" si="14"/>
        <v>2</v>
      </c>
      <c r="E527" s="12">
        <f>(COUNTIFS(Sta!$A:$A,$A527,Sta!$Q:$Q,"&gt;0.5") +COUNTIFS(Sta!$B:$B,$A527,Sta!$Q:$Q,"&gt;0.5"))/$D527</f>
        <v>1</v>
      </c>
      <c r="F527" s="7">
        <f>COUNTIFS(Sta!$A:$A,$A527,Sta!$Q:$Q,"&gt;0.5")/$B527</f>
        <v>1</v>
      </c>
      <c r="G527" s="7">
        <f>COUNTIFS(Sta!$B:$B,$A527,Sta!$Q:$Q,"&gt;0.5")/$C527</f>
        <v>1</v>
      </c>
      <c r="H527" s="12">
        <f>(COUNTIFS(Sta!$A:$A,$A527,Sta!$Q:$Q,"&gt;1.5") +COUNTIFS(Sta!$B:$B,$A527,Sta!$Q:$Q,"&gt;1.5"))/$D527</f>
        <v>0</v>
      </c>
      <c r="I527" s="7">
        <f>COUNTIFS(Sta!$A:$A,$A527,Sta!$Q:$Q,"&gt;1.5")/$B527</f>
        <v>0</v>
      </c>
      <c r="J527" s="7">
        <f>COUNTIFS(Sta!$B:$B,$A527,Sta!$Q:$Q,"&gt;1.5")/$C527</f>
        <v>0</v>
      </c>
      <c r="K527" s="12">
        <f>(COUNTIFS(Sta!$A:$A,$A527,Sta!$M:$M,"&gt;0.5") +COUNTIFS(Sta!$B:$B,$A527,Sta!$O:$O,"&gt;0.5"))/$D527</f>
        <v>0.5</v>
      </c>
      <c r="L527" s="7">
        <f>COUNTIFS(Sta!$A:$A,$A527,Sta!$M:$M,"&gt;0.5")/$B527</f>
        <v>1</v>
      </c>
      <c r="M527" s="7">
        <f>COUNTIFS(Sta!$B:$B,$A527,Sta!$O:$O,"&gt;0.5")/$C527</f>
        <v>0</v>
      </c>
      <c r="N527" s="12">
        <f>(COUNTIFS(Sta!$A:$A,$A527,Sta!$M:$M,"&gt;1.5") +COUNTIFS(Sta!$B:$B,$A527,Sta!$O:$O,"&gt;1.5"))/$D527</f>
        <v>0</v>
      </c>
      <c r="O527" s="7">
        <f>COUNTIFS(Sta!$A:$A,$A527,Sta!$M:$M,"&gt;1.5")/$B527</f>
        <v>0</v>
      </c>
      <c r="P527" s="7">
        <f>COUNTIFS(Sta!$B:$B,$A527,Sta!$O:$O,"&gt;1.5")/$C527</f>
        <v>0</v>
      </c>
      <c r="Q527" s="12">
        <f>(COUNTIFS(Sta!$A:$A,$A527,Sta!$N:$N,"&gt;0.5") +COUNTIFS(Sta!$B:$B,$A527,Sta!$P:$P,"&gt;0.5"))/$D527</f>
        <v>0.5</v>
      </c>
      <c r="R527" s="7">
        <f>COUNTIFS(Sta!$A:$A,$A527,Sta!$N:$N,"&gt;0.5")/$B527</f>
        <v>0</v>
      </c>
      <c r="S527" s="7">
        <f>COUNTIFS(Sta!$B:$B,$A527,Sta!$P:$P,"&gt;0.5")/$C527</f>
        <v>1</v>
      </c>
      <c r="T527" s="12">
        <f>(COUNTIFS(Sta!$A:$A,$A527,Sta!$N:$N,"&gt;1.5") +COUNTIFS(Sta!$B:$B,$A527,Sta!$P:$P,"&gt;1.5"))/$D527</f>
        <v>0</v>
      </c>
      <c r="U527" s="7">
        <f>COUNTIFS(Sta!$A:$A,$A527,Sta!$N:$N,"&gt;1.5")/$B527</f>
        <v>0</v>
      </c>
      <c r="V527" s="7">
        <f>COUNTIFS(Sta!$B:$B,$A527,Sta!$P:$P,"&gt;1.5")/$C527</f>
        <v>0</v>
      </c>
    </row>
    <row r="528" spans="1:22" x14ac:dyDescent="0.3">
      <c r="A528" t="s">
        <v>545</v>
      </c>
      <c r="B528" s="9">
        <f>COUNTIF(Sta!A:A,A528)</f>
        <v>2</v>
      </c>
      <c r="C528" s="4">
        <f>COUNTIF(Sta!B:B,A528)</f>
        <v>3</v>
      </c>
      <c r="D528" s="4">
        <f t="shared" si="14"/>
        <v>5</v>
      </c>
      <c r="E528" s="12">
        <f>(COUNTIFS(Sta!$A:$A,$A528,Sta!$Q:$Q,"&gt;0.5") +COUNTIFS(Sta!$B:$B,$A528,Sta!$Q:$Q,"&gt;0.5"))/$D528</f>
        <v>0.6</v>
      </c>
      <c r="F528" s="7">
        <f>COUNTIFS(Sta!$A:$A,$A528,Sta!$Q:$Q,"&gt;0.5")/$B528</f>
        <v>0.5</v>
      </c>
      <c r="G528" s="7">
        <f>COUNTIFS(Sta!$B:$B,$A528,Sta!$Q:$Q,"&gt;0.5")/$C528</f>
        <v>0.66666666666666663</v>
      </c>
      <c r="H528" s="12">
        <f>(COUNTIFS(Sta!$A:$A,$A528,Sta!$Q:$Q,"&gt;1.5") +COUNTIFS(Sta!$B:$B,$A528,Sta!$Q:$Q,"&gt;1.5"))/$D528</f>
        <v>0.4</v>
      </c>
      <c r="I528" s="7">
        <f>COUNTIFS(Sta!$A:$A,$A528,Sta!$Q:$Q,"&gt;1.5")/$B528</f>
        <v>0</v>
      </c>
      <c r="J528" s="7">
        <f>COUNTIFS(Sta!$B:$B,$A528,Sta!$Q:$Q,"&gt;1.5")/$C528</f>
        <v>0.66666666666666663</v>
      </c>
      <c r="K528" s="12">
        <f>(COUNTIFS(Sta!$A:$A,$A528,Sta!$M:$M,"&gt;0.5") +COUNTIFS(Sta!$B:$B,$A528,Sta!$O:$O,"&gt;0.5"))/$D528</f>
        <v>0.6</v>
      </c>
      <c r="L528" s="7">
        <f>COUNTIFS(Sta!$A:$A,$A528,Sta!$M:$M,"&gt;0.5")/$B528</f>
        <v>0.5</v>
      </c>
      <c r="M528" s="7">
        <f>COUNTIFS(Sta!$B:$B,$A528,Sta!$O:$O,"&gt;0.5")/$C528</f>
        <v>0.66666666666666663</v>
      </c>
      <c r="N528" s="12">
        <f>(COUNTIFS(Sta!$A:$A,$A528,Sta!$M:$M,"&gt;1.5") +COUNTIFS(Sta!$B:$B,$A528,Sta!$O:$O,"&gt;1.5"))/$D528</f>
        <v>0</v>
      </c>
      <c r="O528" s="7">
        <f>COUNTIFS(Sta!$A:$A,$A528,Sta!$M:$M,"&gt;1.5")/$B528</f>
        <v>0</v>
      </c>
      <c r="P528" s="7">
        <f>COUNTIFS(Sta!$B:$B,$A528,Sta!$O:$O,"&gt;1.5")/$C528</f>
        <v>0</v>
      </c>
      <c r="Q528" s="12">
        <f>(COUNTIFS(Sta!$A:$A,$A528,Sta!$N:$N,"&gt;0.5") +COUNTIFS(Sta!$B:$B,$A528,Sta!$P:$P,"&gt;0.5"))/$D528</f>
        <v>0.4</v>
      </c>
      <c r="R528" s="7">
        <f>COUNTIFS(Sta!$A:$A,$A528,Sta!$N:$N,"&gt;0.5")/$B528</f>
        <v>0</v>
      </c>
      <c r="S528" s="7">
        <f>COUNTIFS(Sta!$B:$B,$A528,Sta!$P:$P,"&gt;0.5")/$C528</f>
        <v>0.66666666666666663</v>
      </c>
      <c r="T528" s="12">
        <f>(COUNTIFS(Sta!$A:$A,$A528,Sta!$N:$N,"&gt;1.5") +COUNTIFS(Sta!$B:$B,$A528,Sta!$P:$P,"&gt;1.5"))/$D528</f>
        <v>0.4</v>
      </c>
      <c r="U528" s="7">
        <f>COUNTIFS(Sta!$A:$A,$A528,Sta!$N:$N,"&gt;1.5")/$B528</f>
        <v>0</v>
      </c>
      <c r="V528" s="7">
        <f>COUNTIFS(Sta!$B:$B,$A528,Sta!$P:$P,"&gt;1.5")/$C528</f>
        <v>0.66666666666666663</v>
      </c>
    </row>
    <row r="529" spans="1:22" x14ac:dyDescent="0.3">
      <c r="A529" t="s">
        <v>148</v>
      </c>
      <c r="B529" s="9">
        <f>COUNTIF(Sta!A:A,A529)</f>
        <v>0</v>
      </c>
      <c r="C529" s="4">
        <f>COUNTIF(Sta!B:B,A529)</f>
        <v>0</v>
      </c>
      <c r="D529" s="4">
        <f t="shared" si="14"/>
        <v>0</v>
      </c>
      <c r="E529" s="12" t="e">
        <f>(COUNTIFS(Sta!$A:$A,$A529,Sta!$Q:$Q,"&gt;0.5") +COUNTIFS(Sta!$B:$B,$A529,Sta!$Q:$Q,"&gt;0.5"))/$D529</f>
        <v>#DIV/0!</v>
      </c>
      <c r="F529" s="7" t="e">
        <f>COUNTIFS(Sta!$A:$A,$A529,Sta!$Q:$Q,"&gt;0.5")/$B529</f>
        <v>#DIV/0!</v>
      </c>
      <c r="G529" s="7" t="e">
        <f>COUNTIFS(Sta!$B:$B,$A529,Sta!$Q:$Q,"&gt;0.5")/$C529</f>
        <v>#DIV/0!</v>
      </c>
      <c r="H529" s="12" t="e">
        <f>(COUNTIFS(Sta!$A:$A,$A529,Sta!$Q:$Q,"&gt;1.5") +COUNTIFS(Sta!$B:$B,$A529,Sta!$Q:$Q,"&gt;1.5"))/$D529</f>
        <v>#DIV/0!</v>
      </c>
      <c r="I529" s="7" t="e">
        <f>COUNTIFS(Sta!$A:$A,$A529,Sta!$Q:$Q,"&gt;1.5")/$B529</f>
        <v>#DIV/0!</v>
      </c>
      <c r="J529" s="7" t="e">
        <f>COUNTIFS(Sta!$B:$B,$A529,Sta!$Q:$Q,"&gt;1.5")/$C529</f>
        <v>#DIV/0!</v>
      </c>
      <c r="K529" s="12" t="e">
        <f>(COUNTIFS(Sta!$A:$A,$A529,Sta!$M:$M,"&gt;0.5") +COUNTIFS(Sta!$B:$B,$A529,Sta!$O:$O,"&gt;0.5"))/$D529</f>
        <v>#DIV/0!</v>
      </c>
      <c r="L529" s="7" t="e">
        <f>COUNTIFS(Sta!$A:$A,$A529,Sta!$M:$M,"&gt;0.5")/$B529</f>
        <v>#DIV/0!</v>
      </c>
      <c r="M529" s="7" t="e">
        <f>COUNTIFS(Sta!$B:$B,$A529,Sta!$O:$O,"&gt;0.5")/$C529</f>
        <v>#DIV/0!</v>
      </c>
      <c r="N529" s="12" t="e">
        <f>(COUNTIFS(Sta!$A:$A,$A529,Sta!$M:$M,"&gt;1.5") +COUNTIFS(Sta!$B:$B,$A529,Sta!$O:$O,"&gt;1.5"))/$D529</f>
        <v>#DIV/0!</v>
      </c>
      <c r="O529" s="7" t="e">
        <f>COUNTIFS(Sta!$A:$A,$A529,Sta!$M:$M,"&gt;1.5")/$B529</f>
        <v>#DIV/0!</v>
      </c>
      <c r="P529" s="7" t="e">
        <f>COUNTIFS(Sta!$B:$B,$A529,Sta!$O:$O,"&gt;1.5")/$C529</f>
        <v>#DIV/0!</v>
      </c>
      <c r="Q529" s="12" t="e">
        <f>(COUNTIFS(Sta!$A:$A,$A529,Sta!$N:$N,"&gt;0.5") +COUNTIFS(Sta!$B:$B,$A529,Sta!$P:$P,"&gt;0.5"))/$D529</f>
        <v>#DIV/0!</v>
      </c>
      <c r="R529" s="7" t="e">
        <f>COUNTIFS(Sta!$A:$A,$A529,Sta!$N:$N,"&gt;0.5")/$B529</f>
        <v>#DIV/0!</v>
      </c>
      <c r="S529" s="7" t="e">
        <f>COUNTIFS(Sta!$B:$B,$A529,Sta!$P:$P,"&gt;0.5")/$C529</f>
        <v>#DIV/0!</v>
      </c>
      <c r="T529" s="12" t="e">
        <f>(COUNTIFS(Sta!$A:$A,$A529,Sta!$N:$N,"&gt;1.5") +COUNTIFS(Sta!$B:$B,$A529,Sta!$P:$P,"&gt;1.5"))/$D529</f>
        <v>#DIV/0!</v>
      </c>
      <c r="U529" s="7" t="e">
        <f>COUNTIFS(Sta!$A:$A,$A529,Sta!$N:$N,"&gt;1.5")/$B529</f>
        <v>#DIV/0!</v>
      </c>
      <c r="V529" s="7" t="e">
        <f>COUNTIFS(Sta!$B:$B,$A529,Sta!$P:$P,"&gt;1.5")/$C529</f>
        <v>#DIV/0!</v>
      </c>
    </row>
    <row r="530" spans="1:22" x14ac:dyDescent="0.3">
      <c r="A530" t="s">
        <v>400</v>
      </c>
      <c r="B530" s="9">
        <f>COUNTIF(Sta!A:A,A530)</f>
        <v>0</v>
      </c>
      <c r="C530" s="4">
        <f>COUNTIF(Sta!B:B,A530)</f>
        <v>0</v>
      </c>
      <c r="D530" s="4">
        <f t="shared" si="14"/>
        <v>0</v>
      </c>
      <c r="E530" s="12" t="e">
        <f>(COUNTIFS(Sta!$A:$A,$A530,Sta!$Q:$Q,"&gt;0.5") +COUNTIFS(Sta!$B:$B,$A530,Sta!$Q:$Q,"&gt;0.5"))/$D530</f>
        <v>#DIV/0!</v>
      </c>
      <c r="F530" s="7" t="e">
        <f>COUNTIFS(Sta!$A:$A,$A530,Sta!$Q:$Q,"&gt;0.5")/$B530</f>
        <v>#DIV/0!</v>
      </c>
      <c r="G530" s="7" t="e">
        <f>COUNTIFS(Sta!$B:$B,$A530,Sta!$Q:$Q,"&gt;0.5")/$C530</f>
        <v>#DIV/0!</v>
      </c>
      <c r="H530" s="12" t="e">
        <f>(COUNTIFS(Sta!$A:$A,$A530,Sta!$Q:$Q,"&gt;1.5") +COUNTIFS(Sta!$B:$B,$A530,Sta!$Q:$Q,"&gt;1.5"))/$D530</f>
        <v>#DIV/0!</v>
      </c>
      <c r="I530" s="7" t="e">
        <f>COUNTIFS(Sta!$A:$A,$A530,Sta!$Q:$Q,"&gt;1.5")/$B530</f>
        <v>#DIV/0!</v>
      </c>
      <c r="J530" s="7" t="e">
        <f>COUNTIFS(Sta!$B:$B,$A530,Sta!$Q:$Q,"&gt;1.5")/$C530</f>
        <v>#DIV/0!</v>
      </c>
      <c r="K530" s="12" t="e">
        <f>(COUNTIFS(Sta!$A:$A,$A530,Sta!$M:$M,"&gt;0.5") +COUNTIFS(Sta!$B:$B,$A530,Sta!$O:$O,"&gt;0.5"))/$D530</f>
        <v>#DIV/0!</v>
      </c>
      <c r="L530" s="7" t="e">
        <f>COUNTIFS(Sta!$A:$A,$A530,Sta!$M:$M,"&gt;0.5")/$B530</f>
        <v>#DIV/0!</v>
      </c>
      <c r="M530" s="7" t="e">
        <f>COUNTIFS(Sta!$B:$B,$A530,Sta!$O:$O,"&gt;0.5")/$C530</f>
        <v>#DIV/0!</v>
      </c>
      <c r="N530" s="12" t="e">
        <f>(COUNTIFS(Sta!$A:$A,$A530,Sta!$M:$M,"&gt;1.5") +COUNTIFS(Sta!$B:$B,$A530,Sta!$O:$O,"&gt;1.5"))/$D530</f>
        <v>#DIV/0!</v>
      </c>
      <c r="O530" s="7" t="e">
        <f>COUNTIFS(Sta!$A:$A,$A530,Sta!$M:$M,"&gt;1.5")/$B530</f>
        <v>#DIV/0!</v>
      </c>
      <c r="P530" s="7" t="e">
        <f>COUNTIFS(Sta!$B:$B,$A530,Sta!$O:$O,"&gt;1.5")/$C530</f>
        <v>#DIV/0!</v>
      </c>
      <c r="Q530" s="12" t="e">
        <f>(COUNTIFS(Sta!$A:$A,$A530,Sta!$N:$N,"&gt;0.5") +COUNTIFS(Sta!$B:$B,$A530,Sta!$P:$P,"&gt;0.5"))/$D530</f>
        <v>#DIV/0!</v>
      </c>
      <c r="R530" s="7" t="e">
        <f>COUNTIFS(Sta!$A:$A,$A530,Sta!$N:$N,"&gt;0.5")/$B530</f>
        <v>#DIV/0!</v>
      </c>
      <c r="S530" s="7" t="e">
        <f>COUNTIFS(Sta!$B:$B,$A530,Sta!$P:$P,"&gt;0.5")/$C530</f>
        <v>#DIV/0!</v>
      </c>
      <c r="T530" s="12" t="e">
        <f>(COUNTIFS(Sta!$A:$A,$A530,Sta!$N:$N,"&gt;1.5") +COUNTIFS(Sta!$B:$B,$A530,Sta!$P:$P,"&gt;1.5"))/$D530</f>
        <v>#DIV/0!</v>
      </c>
      <c r="U530" s="7" t="e">
        <f>COUNTIFS(Sta!$A:$A,$A530,Sta!$N:$N,"&gt;1.5")/$B530</f>
        <v>#DIV/0!</v>
      </c>
      <c r="V530" s="7" t="e">
        <f>COUNTIFS(Sta!$B:$B,$A530,Sta!$P:$P,"&gt;1.5")/$C530</f>
        <v>#DIV/0!</v>
      </c>
    </row>
    <row r="531" spans="1:22" x14ac:dyDescent="0.3">
      <c r="A531" t="s">
        <v>609</v>
      </c>
      <c r="B531" s="9">
        <f>COUNTIF(Sta!A:A,A531)</f>
        <v>1</v>
      </c>
      <c r="C531" s="4">
        <f>COUNTIF(Sta!B:B,A531)</f>
        <v>3</v>
      </c>
      <c r="D531" s="4">
        <f t="shared" si="14"/>
        <v>4</v>
      </c>
      <c r="E531" s="12">
        <f>(COUNTIFS(Sta!$A:$A,$A531,Sta!$Q:$Q,"&gt;0.5") +COUNTIFS(Sta!$B:$B,$A531,Sta!$Q:$Q,"&gt;0.5"))/$D531</f>
        <v>0.75</v>
      </c>
      <c r="F531" s="7">
        <f>COUNTIFS(Sta!$A:$A,$A531,Sta!$Q:$Q,"&gt;0.5")/$B531</f>
        <v>1</v>
      </c>
      <c r="G531" s="7">
        <f>COUNTIFS(Sta!$B:$B,$A531,Sta!$Q:$Q,"&gt;0.5")/$C531</f>
        <v>0.66666666666666663</v>
      </c>
      <c r="H531" s="12">
        <f>(COUNTIFS(Sta!$A:$A,$A531,Sta!$Q:$Q,"&gt;1.5") +COUNTIFS(Sta!$B:$B,$A531,Sta!$Q:$Q,"&gt;1.5"))/$D531</f>
        <v>0.25</v>
      </c>
      <c r="I531" s="7">
        <f>COUNTIFS(Sta!$A:$A,$A531,Sta!$Q:$Q,"&gt;1.5")/$B531</f>
        <v>1</v>
      </c>
      <c r="J531" s="7">
        <f>COUNTIFS(Sta!$B:$B,$A531,Sta!$Q:$Q,"&gt;1.5")/$C531</f>
        <v>0</v>
      </c>
      <c r="K531" s="12">
        <f>(COUNTIFS(Sta!$A:$A,$A531,Sta!$M:$M,"&gt;0.5") +COUNTIFS(Sta!$B:$B,$A531,Sta!$O:$O,"&gt;0.5"))/$D531</f>
        <v>0.5</v>
      </c>
      <c r="L531" s="7">
        <f>COUNTIFS(Sta!$A:$A,$A531,Sta!$M:$M,"&gt;0.5")/$B531</f>
        <v>1</v>
      </c>
      <c r="M531" s="7">
        <f>COUNTIFS(Sta!$B:$B,$A531,Sta!$O:$O,"&gt;0.5")/$C531</f>
        <v>0.33333333333333331</v>
      </c>
      <c r="N531" s="12">
        <f>(COUNTIFS(Sta!$A:$A,$A531,Sta!$M:$M,"&gt;1.5") +COUNTIFS(Sta!$B:$B,$A531,Sta!$O:$O,"&gt;1.5"))/$D531</f>
        <v>0</v>
      </c>
      <c r="O531" s="7">
        <f>COUNTIFS(Sta!$A:$A,$A531,Sta!$M:$M,"&gt;1.5")/$B531</f>
        <v>0</v>
      </c>
      <c r="P531" s="7">
        <f>COUNTIFS(Sta!$B:$B,$A531,Sta!$O:$O,"&gt;1.5")/$C531</f>
        <v>0</v>
      </c>
      <c r="Q531" s="12">
        <f>(COUNTIFS(Sta!$A:$A,$A531,Sta!$N:$N,"&gt;0.5") +COUNTIFS(Sta!$B:$B,$A531,Sta!$P:$P,"&gt;0.5"))/$D531</f>
        <v>0.5</v>
      </c>
      <c r="R531" s="7">
        <f>COUNTIFS(Sta!$A:$A,$A531,Sta!$N:$N,"&gt;0.5")/$B531</f>
        <v>1</v>
      </c>
      <c r="S531" s="7">
        <f>COUNTIFS(Sta!$B:$B,$A531,Sta!$P:$P,"&gt;0.5")/$C531</f>
        <v>0.33333333333333331</v>
      </c>
      <c r="T531" s="12">
        <f>(COUNTIFS(Sta!$A:$A,$A531,Sta!$N:$N,"&gt;1.5") +COUNTIFS(Sta!$B:$B,$A531,Sta!$P:$P,"&gt;1.5"))/$D531</f>
        <v>0.25</v>
      </c>
      <c r="U531" s="7">
        <f>COUNTIFS(Sta!$A:$A,$A531,Sta!$N:$N,"&gt;1.5")/$B531</f>
        <v>1</v>
      </c>
      <c r="V531" s="7">
        <f>COUNTIFS(Sta!$B:$B,$A531,Sta!$P:$P,"&gt;1.5")/$C531</f>
        <v>0</v>
      </c>
    </row>
    <row r="532" spans="1:22" x14ac:dyDescent="0.3">
      <c r="A532" t="s">
        <v>665</v>
      </c>
      <c r="B532" s="9">
        <f>COUNTIF(Sta!A:A,A532)</f>
        <v>2</v>
      </c>
      <c r="C532" s="4">
        <f>COUNTIF(Sta!B:B,A532)</f>
        <v>1</v>
      </c>
      <c r="D532" s="4">
        <f t="shared" si="14"/>
        <v>3</v>
      </c>
      <c r="E532" s="12">
        <f>(COUNTIFS(Sta!$A:$A,$A532,Sta!$Q:$Q,"&gt;0.5") +COUNTIFS(Sta!$B:$B,$A532,Sta!$Q:$Q,"&gt;0.5"))/$D532</f>
        <v>0.66666666666666663</v>
      </c>
      <c r="F532" s="7">
        <f>COUNTIFS(Sta!$A:$A,$A532,Sta!$Q:$Q,"&gt;0.5")/$B532</f>
        <v>1</v>
      </c>
      <c r="G532" s="7">
        <f>COUNTIFS(Sta!$B:$B,$A532,Sta!$Q:$Q,"&gt;0.5")/$C532</f>
        <v>0</v>
      </c>
      <c r="H532" s="12">
        <f>(COUNTIFS(Sta!$A:$A,$A532,Sta!$Q:$Q,"&gt;1.5") +COUNTIFS(Sta!$B:$B,$A532,Sta!$Q:$Q,"&gt;1.5"))/$D532</f>
        <v>0.66666666666666663</v>
      </c>
      <c r="I532" s="7">
        <f>COUNTIFS(Sta!$A:$A,$A532,Sta!$Q:$Q,"&gt;1.5")/$B532</f>
        <v>1</v>
      </c>
      <c r="J532" s="7">
        <f>COUNTIFS(Sta!$B:$B,$A532,Sta!$Q:$Q,"&gt;1.5")/$C532</f>
        <v>0</v>
      </c>
      <c r="K532" s="12">
        <f>(COUNTIFS(Sta!$A:$A,$A532,Sta!$M:$M,"&gt;0.5") +COUNTIFS(Sta!$B:$B,$A532,Sta!$O:$O,"&gt;0.5"))/$D532</f>
        <v>0.66666666666666663</v>
      </c>
      <c r="L532" s="7">
        <f>COUNTIFS(Sta!$A:$A,$A532,Sta!$M:$M,"&gt;0.5")/$B532</f>
        <v>1</v>
      </c>
      <c r="M532" s="7">
        <f>COUNTIFS(Sta!$B:$B,$A532,Sta!$O:$O,"&gt;0.5")/$C532</f>
        <v>0</v>
      </c>
      <c r="N532" s="12">
        <f>(COUNTIFS(Sta!$A:$A,$A532,Sta!$M:$M,"&gt;1.5") +COUNTIFS(Sta!$B:$B,$A532,Sta!$O:$O,"&gt;1.5"))/$D532</f>
        <v>0.33333333333333331</v>
      </c>
      <c r="O532" s="7">
        <f>COUNTIFS(Sta!$A:$A,$A532,Sta!$M:$M,"&gt;1.5")/$B532</f>
        <v>0.5</v>
      </c>
      <c r="P532" s="7">
        <f>COUNTIFS(Sta!$B:$B,$A532,Sta!$O:$O,"&gt;1.5")/$C532</f>
        <v>0</v>
      </c>
      <c r="Q532" s="12">
        <f>(COUNTIFS(Sta!$A:$A,$A532,Sta!$N:$N,"&gt;0.5") +COUNTIFS(Sta!$B:$B,$A532,Sta!$P:$P,"&gt;0.5"))/$D532</f>
        <v>0.66666666666666663</v>
      </c>
      <c r="R532" s="7">
        <f>COUNTIFS(Sta!$A:$A,$A532,Sta!$N:$N,"&gt;0.5")/$B532</f>
        <v>1</v>
      </c>
      <c r="S532" s="7">
        <f>COUNTIFS(Sta!$B:$B,$A532,Sta!$P:$P,"&gt;0.5")/$C532</f>
        <v>0</v>
      </c>
      <c r="T532" s="12">
        <f>(COUNTIFS(Sta!$A:$A,$A532,Sta!$N:$N,"&gt;1.5") +COUNTIFS(Sta!$B:$B,$A532,Sta!$P:$P,"&gt;1.5"))/$D532</f>
        <v>0.33333333333333331</v>
      </c>
      <c r="U532" s="7">
        <f>COUNTIFS(Sta!$A:$A,$A532,Sta!$N:$N,"&gt;1.5")/$B532</f>
        <v>0.5</v>
      </c>
      <c r="V532" s="7">
        <f>COUNTIFS(Sta!$B:$B,$A532,Sta!$P:$P,"&gt;1.5")/$C532</f>
        <v>0</v>
      </c>
    </row>
    <row r="533" spans="1:22" x14ac:dyDescent="0.3">
      <c r="A533" t="s">
        <v>513</v>
      </c>
      <c r="B533" s="9">
        <f>COUNTIF(Sta!A:A,A533)</f>
        <v>12</v>
      </c>
      <c r="C533" s="4">
        <f>COUNTIF(Sta!B:B,A533)</f>
        <v>10</v>
      </c>
      <c r="D533" s="4">
        <f t="shared" si="14"/>
        <v>22</v>
      </c>
      <c r="E533" s="12">
        <f>(COUNTIFS(Sta!$A:$A,$A533,Sta!$Q:$Q,"&gt;0.5") +COUNTIFS(Sta!$B:$B,$A533,Sta!$Q:$Q,"&gt;0.5"))/$D533</f>
        <v>0.86363636363636365</v>
      </c>
      <c r="F533" s="7">
        <f>COUNTIFS(Sta!$A:$A,$A533,Sta!$Q:$Q,"&gt;0.5")/$B533</f>
        <v>1</v>
      </c>
      <c r="G533" s="7">
        <f>COUNTIFS(Sta!$B:$B,$A533,Sta!$Q:$Q,"&gt;0.5")/$C533</f>
        <v>0.7</v>
      </c>
      <c r="H533" s="12">
        <f>(COUNTIFS(Sta!$A:$A,$A533,Sta!$Q:$Q,"&gt;1.5") +COUNTIFS(Sta!$B:$B,$A533,Sta!$Q:$Q,"&gt;1.5"))/$D533</f>
        <v>0.54545454545454541</v>
      </c>
      <c r="I533" s="7">
        <f>COUNTIFS(Sta!$A:$A,$A533,Sta!$Q:$Q,"&gt;1.5")/$B533</f>
        <v>0.66666666666666663</v>
      </c>
      <c r="J533" s="7">
        <f>COUNTIFS(Sta!$B:$B,$A533,Sta!$Q:$Q,"&gt;1.5")/$C533</f>
        <v>0.4</v>
      </c>
      <c r="K533" s="12">
        <f>(COUNTIFS(Sta!$A:$A,$A533,Sta!$M:$M,"&gt;0.5") +COUNTIFS(Sta!$B:$B,$A533,Sta!$O:$O,"&gt;0.5"))/$D533</f>
        <v>0.54545454545454541</v>
      </c>
      <c r="L533" s="7">
        <f>COUNTIFS(Sta!$A:$A,$A533,Sta!$M:$M,"&gt;0.5")/$B533</f>
        <v>0.66666666666666663</v>
      </c>
      <c r="M533" s="7">
        <f>COUNTIFS(Sta!$B:$B,$A533,Sta!$O:$O,"&gt;0.5")/$C533</f>
        <v>0.4</v>
      </c>
      <c r="N533" s="12">
        <f>(COUNTIFS(Sta!$A:$A,$A533,Sta!$M:$M,"&gt;1.5") +COUNTIFS(Sta!$B:$B,$A533,Sta!$O:$O,"&gt;1.5"))/$D533</f>
        <v>0.22727272727272727</v>
      </c>
      <c r="O533" s="7">
        <f>COUNTIFS(Sta!$A:$A,$A533,Sta!$M:$M,"&gt;1.5")/$B533</f>
        <v>0.33333333333333331</v>
      </c>
      <c r="P533" s="7">
        <f>COUNTIFS(Sta!$B:$B,$A533,Sta!$O:$O,"&gt;1.5")/$C533</f>
        <v>0.1</v>
      </c>
      <c r="Q533" s="12">
        <f>(COUNTIFS(Sta!$A:$A,$A533,Sta!$N:$N,"&gt;0.5") +COUNTIFS(Sta!$B:$B,$A533,Sta!$P:$P,"&gt;0.5"))/$D533</f>
        <v>0.72727272727272729</v>
      </c>
      <c r="R533" s="7">
        <f>COUNTIFS(Sta!$A:$A,$A533,Sta!$N:$N,"&gt;0.5")/$B533</f>
        <v>0.75</v>
      </c>
      <c r="S533" s="7">
        <f>COUNTIFS(Sta!$B:$B,$A533,Sta!$P:$P,"&gt;0.5")/$C533</f>
        <v>0.7</v>
      </c>
      <c r="T533" s="12">
        <f>(COUNTIFS(Sta!$A:$A,$A533,Sta!$N:$N,"&gt;1.5") +COUNTIFS(Sta!$B:$B,$A533,Sta!$P:$P,"&gt;1.5"))/$D533</f>
        <v>0.22727272727272727</v>
      </c>
      <c r="U533" s="7">
        <f>COUNTIFS(Sta!$A:$A,$A533,Sta!$N:$N,"&gt;1.5")/$B533</f>
        <v>0.25</v>
      </c>
      <c r="V533" s="7">
        <f>COUNTIFS(Sta!$B:$B,$A533,Sta!$P:$P,"&gt;1.5")/$C533</f>
        <v>0.2</v>
      </c>
    </row>
    <row r="534" spans="1:22" x14ac:dyDescent="0.3">
      <c r="A534" t="s">
        <v>501</v>
      </c>
      <c r="B534" s="9">
        <f>COUNTIF(Sta!A:A,A534)</f>
        <v>10</v>
      </c>
      <c r="C534" s="4">
        <f>COUNTIF(Sta!B:B,A534)</f>
        <v>11</v>
      </c>
      <c r="D534" s="4">
        <f t="shared" si="14"/>
        <v>21</v>
      </c>
      <c r="E534" s="12">
        <f>(COUNTIFS(Sta!$A:$A,$A534,Sta!$Q:$Q,"&gt;0.5") +COUNTIFS(Sta!$B:$B,$A534,Sta!$Q:$Q,"&gt;0.5"))/$D534</f>
        <v>0.8571428571428571</v>
      </c>
      <c r="F534" s="7">
        <f>COUNTIFS(Sta!$A:$A,$A534,Sta!$Q:$Q,"&gt;0.5")/$B534</f>
        <v>0.8</v>
      </c>
      <c r="G534" s="7">
        <f>COUNTIFS(Sta!$B:$B,$A534,Sta!$Q:$Q,"&gt;0.5")/$C534</f>
        <v>0.90909090909090906</v>
      </c>
      <c r="H534" s="12">
        <f>(COUNTIFS(Sta!$A:$A,$A534,Sta!$Q:$Q,"&gt;1.5") +COUNTIFS(Sta!$B:$B,$A534,Sta!$Q:$Q,"&gt;1.5"))/$D534</f>
        <v>0.52380952380952384</v>
      </c>
      <c r="I534" s="7">
        <f>COUNTIFS(Sta!$A:$A,$A534,Sta!$Q:$Q,"&gt;1.5")/$B534</f>
        <v>0.6</v>
      </c>
      <c r="J534" s="7">
        <f>COUNTIFS(Sta!$B:$B,$A534,Sta!$Q:$Q,"&gt;1.5")/$C534</f>
        <v>0.45454545454545453</v>
      </c>
      <c r="K534" s="12">
        <f>(COUNTIFS(Sta!$A:$A,$A534,Sta!$M:$M,"&gt;0.5") +COUNTIFS(Sta!$B:$B,$A534,Sta!$O:$O,"&gt;0.5"))/$D534</f>
        <v>0.5714285714285714</v>
      </c>
      <c r="L534" s="7">
        <f>COUNTIFS(Sta!$A:$A,$A534,Sta!$M:$M,"&gt;0.5")/$B534</f>
        <v>0.6</v>
      </c>
      <c r="M534" s="7">
        <f>COUNTIFS(Sta!$B:$B,$A534,Sta!$O:$O,"&gt;0.5")/$C534</f>
        <v>0.54545454545454541</v>
      </c>
      <c r="N534" s="12">
        <f>(COUNTIFS(Sta!$A:$A,$A534,Sta!$M:$M,"&gt;1.5") +COUNTIFS(Sta!$B:$B,$A534,Sta!$O:$O,"&gt;1.5"))/$D534</f>
        <v>0.14285714285714285</v>
      </c>
      <c r="O534" s="7">
        <f>COUNTIFS(Sta!$A:$A,$A534,Sta!$M:$M,"&gt;1.5")/$B534</f>
        <v>0.1</v>
      </c>
      <c r="P534" s="7">
        <f>COUNTIFS(Sta!$B:$B,$A534,Sta!$O:$O,"&gt;1.5")/$C534</f>
        <v>0.18181818181818182</v>
      </c>
      <c r="Q534" s="12">
        <f>(COUNTIFS(Sta!$A:$A,$A534,Sta!$N:$N,"&gt;0.5") +COUNTIFS(Sta!$B:$B,$A534,Sta!$P:$P,"&gt;0.5"))/$D534</f>
        <v>0.7142857142857143</v>
      </c>
      <c r="R534" s="7">
        <f>COUNTIFS(Sta!$A:$A,$A534,Sta!$N:$N,"&gt;0.5")/$B534</f>
        <v>0.7</v>
      </c>
      <c r="S534" s="7">
        <f>COUNTIFS(Sta!$B:$B,$A534,Sta!$P:$P,"&gt;0.5")/$C534</f>
        <v>0.72727272727272729</v>
      </c>
      <c r="T534" s="12">
        <f>(COUNTIFS(Sta!$A:$A,$A534,Sta!$N:$N,"&gt;1.5") +COUNTIFS(Sta!$B:$B,$A534,Sta!$P:$P,"&gt;1.5"))/$D534</f>
        <v>0.2857142857142857</v>
      </c>
      <c r="U534" s="7">
        <f>COUNTIFS(Sta!$A:$A,$A534,Sta!$N:$N,"&gt;1.5")/$B534</f>
        <v>0.3</v>
      </c>
      <c r="V534" s="7">
        <f>COUNTIFS(Sta!$B:$B,$A534,Sta!$P:$P,"&gt;1.5")/$C534</f>
        <v>0.27272727272727271</v>
      </c>
    </row>
    <row r="535" spans="1:22" x14ac:dyDescent="0.3">
      <c r="A535" t="s">
        <v>455</v>
      </c>
      <c r="B535" s="9">
        <f>COUNTIF(Sta!A:A,A535)</f>
        <v>14</v>
      </c>
      <c r="C535" s="4">
        <f>COUNTIF(Sta!B:B,A535)</f>
        <v>8</v>
      </c>
      <c r="D535" s="4">
        <f t="shared" si="14"/>
        <v>22</v>
      </c>
      <c r="E535" s="12">
        <f>(COUNTIFS(Sta!$A:$A,$A535,Sta!$Q:$Q,"&gt;0.5") +COUNTIFS(Sta!$B:$B,$A535,Sta!$Q:$Q,"&gt;0.5"))/$D535</f>
        <v>0.86363636363636365</v>
      </c>
      <c r="F535" s="7">
        <f>COUNTIFS(Sta!$A:$A,$A535,Sta!$Q:$Q,"&gt;0.5")/$B535</f>
        <v>1</v>
      </c>
      <c r="G535" s="7">
        <f>COUNTIFS(Sta!$B:$B,$A535,Sta!$Q:$Q,"&gt;0.5")/$C535</f>
        <v>0.625</v>
      </c>
      <c r="H535" s="12">
        <f>(COUNTIFS(Sta!$A:$A,$A535,Sta!$Q:$Q,"&gt;1.5") +COUNTIFS(Sta!$B:$B,$A535,Sta!$Q:$Q,"&gt;1.5"))/$D535</f>
        <v>0.45454545454545453</v>
      </c>
      <c r="I535" s="7">
        <f>COUNTIFS(Sta!$A:$A,$A535,Sta!$Q:$Q,"&gt;1.5")/$B535</f>
        <v>0.5</v>
      </c>
      <c r="J535" s="7">
        <f>COUNTIFS(Sta!$B:$B,$A535,Sta!$Q:$Q,"&gt;1.5")/$C535</f>
        <v>0.375</v>
      </c>
      <c r="K535" s="12">
        <f>(COUNTIFS(Sta!$A:$A,$A535,Sta!$M:$M,"&gt;0.5") +COUNTIFS(Sta!$B:$B,$A535,Sta!$O:$O,"&gt;0.5"))/$D535</f>
        <v>0.63636363636363635</v>
      </c>
      <c r="L535" s="7">
        <f>COUNTIFS(Sta!$A:$A,$A535,Sta!$M:$M,"&gt;0.5")/$B535</f>
        <v>0.7857142857142857</v>
      </c>
      <c r="M535" s="7">
        <f>COUNTIFS(Sta!$B:$B,$A535,Sta!$O:$O,"&gt;0.5")/$C535</f>
        <v>0.375</v>
      </c>
      <c r="N535" s="12">
        <f>(COUNTIFS(Sta!$A:$A,$A535,Sta!$M:$M,"&gt;1.5") +COUNTIFS(Sta!$B:$B,$A535,Sta!$O:$O,"&gt;1.5"))/$D535</f>
        <v>0.22727272727272727</v>
      </c>
      <c r="O535" s="7">
        <f>COUNTIFS(Sta!$A:$A,$A535,Sta!$M:$M,"&gt;1.5")/$B535</f>
        <v>0.35714285714285715</v>
      </c>
      <c r="P535" s="7">
        <f>COUNTIFS(Sta!$B:$B,$A535,Sta!$O:$O,"&gt;1.5")/$C535</f>
        <v>0</v>
      </c>
      <c r="Q535" s="12">
        <f>(COUNTIFS(Sta!$A:$A,$A535,Sta!$N:$N,"&gt;0.5") +COUNTIFS(Sta!$B:$B,$A535,Sta!$P:$P,"&gt;0.5"))/$D535</f>
        <v>0.45454545454545453</v>
      </c>
      <c r="R535" s="7">
        <f>COUNTIFS(Sta!$A:$A,$A535,Sta!$N:$N,"&gt;0.5")/$B535</f>
        <v>0.42857142857142855</v>
      </c>
      <c r="S535" s="7">
        <f>COUNTIFS(Sta!$B:$B,$A535,Sta!$P:$P,"&gt;0.5")/$C535</f>
        <v>0.5</v>
      </c>
      <c r="T535" s="12">
        <f>(COUNTIFS(Sta!$A:$A,$A535,Sta!$N:$N,"&gt;1.5") +COUNTIFS(Sta!$B:$B,$A535,Sta!$P:$P,"&gt;1.5"))/$D535</f>
        <v>9.0909090909090912E-2</v>
      </c>
      <c r="U535" s="7">
        <f>COUNTIFS(Sta!$A:$A,$A535,Sta!$N:$N,"&gt;1.5")/$B535</f>
        <v>7.1428571428571425E-2</v>
      </c>
      <c r="V535" s="7">
        <f>COUNTIFS(Sta!$B:$B,$A535,Sta!$P:$P,"&gt;1.5")/$C535</f>
        <v>0.125</v>
      </c>
    </row>
    <row r="536" spans="1:22" x14ac:dyDescent="0.3">
      <c r="A536" t="s">
        <v>262</v>
      </c>
      <c r="B536" s="9">
        <f>COUNTIF(Sta!A:A,A536)</f>
        <v>0</v>
      </c>
      <c r="C536" s="4">
        <f>COUNTIF(Sta!B:B,A536)</f>
        <v>0</v>
      </c>
      <c r="D536" s="4">
        <f t="shared" si="14"/>
        <v>0</v>
      </c>
      <c r="E536" s="12" t="e">
        <f>(COUNTIFS(Sta!$A:$A,$A536,Sta!$Q:$Q,"&gt;0.5") +COUNTIFS(Sta!$B:$B,$A536,Sta!$Q:$Q,"&gt;0.5"))/$D536</f>
        <v>#DIV/0!</v>
      </c>
      <c r="F536" s="7" t="e">
        <f>COUNTIFS(Sta!$A:$A,$A536,Sta!$Q:$Q,"&gt;0.5")/$B536</f>
        <v>#DIV/0!</v>
      </c>
      <c r="G536" s="7" t="e">
        <f>COUNTIFS(Sta!$B:$B,$A536,Sta!$Q:$Q,"&gt;0.5")/$C536</f>
        <v>#DIV/0!</v>
      </c>
      <c r="H536" s="12" t="e">
        <f>(COUNTIFS(Sta!$A:$A,$A536,Sta!$Q:$Q,"&gt;1.5") +COUNTIFS(Sta!$B:$B,$A536,Sta!$Q:$Q,"&gt;1.5"))/$D536</f>
        <v>#DIV/0!</v>
      </c>
      <c r="I536" s="7" t="e">
        <f>COUNTIFS(Sta!$A:$A,$A536,Sta!$Q:$Q,"&gt;1.5")/$B536</f>
        <v>#DIV/0!</v>
      </c>
      <c r="J536" s="7" t="e">
        <f>COUNTIFS(Sta!$B:$B,$A536,Sta!$Q:$Q,"&gt;1.5")/$C536</f>
        <v>#DIV/0!</v>
      </c>
      <c r="K536" s="12" t="e">
        <f>(COUNTIFS(Sta!$A:$A,$A536,Sta!$M:$M,"&gt;0.5") +COUNTIFS(Sta!$B:$B,$A536,Sta!$O:$O,"&gt;0.5"))/$D536</f>
        <v>#DIV/0!</v>
      </c>
      <c r="L536" s="7" t="e">
        <f>COUNTIFS(Sta!$A:$A,$A536,Sta!$M:$M,"&gt;0.5")/$B536</f>
        <v>#DIV/0!</v>
      </c>
      <c r="M536" s="7" t="e">
        <f>COUNTIFS(Sta!$B:$B,$A536,Sta!$O:$O,"&gt;0.5")/$C536</f>
        <v>#DIV/0!</v>
      </c>
      <c r="N536" s="12" t="e">
        <f>(COUNTIFS(Sta!$A:$A,$A536,Sta!$M:$M,"&gt;1.5") +COUNTIFS(Sta!$B:$B,$A536,Sta!$O:$O,"&gt;1.5"))/$D536</f>
        <v>#DIV/0!</v>
      </c>
      <c r="O536" s="7" t="e">
        <f>COUNTIFS(Sta!$A:$A,$A536,Sta!$M:$M,"&gt;1.5")/$B536</f>
        <v>#DIV/0!</v>
      </c>
      <c r="P536" s="7" t="e">
        <f>COUNTIFS(Sta!$B:$B,$A536,Sta!$O:$O,"&gt;1.5")/$C536</f>
        <v>#DIV/0!</v>
      </c>
      <c r="Q536" s="12" t="e">
        <f>(COUNTIFS(Sta!$A:$A,$A536,Sta!$N:$N,"&gt;0.5") +COUNTIFS(Sta!$B:$B,$A536,Sta!$P:$P,"&gt;0.5"))/$D536</f>
        <v>#DIV/0!</v>
      </c>
      <c r="R536" s="7" t="e">
        <f>COUNTIFS(Sta!$A:$A,$A536,Sta!$N:$N,"&gt;0.5")/$B536</f>
        <v>#DIV/0!</v>
      </c>
      <c r="S536" s="7" t="e">
        <f>COUNTIFS(Sta!$B:$B,$A536,Sta!$P:$P,"&gt;0.5")/$C536</f>
        <v>#DIV/0!</v>
      </c>
      <c r="T536" s="12" t="e">
        <f>(COUNTIFS(Sta!$A:$A,$A536,Sta!$N:$N,"&gt;1.5") +COUNTIFS(Sta!$B:$B,$A536,Sta!$P:$P,"&gt;1.5"))/$D536</f>
        <v>#DIV/0!</v>
      </c>
      <c r="U536" s="7" t="e">
        <f>COUNTIFS(Sta!$A:$A,$A536,Sta!$N:$N,"&gt;1.5")/$B536</f>
        <v>#DIV/0!</v>
      </c>
      <c r="V536" s="7" t="e">
        <f>COUNTIFS(Sta!$B:$B,$A536,Sta!$P:$P,"&gt;1.5")/$C536</f>
        <v>#DIV/0!</v>
      </c>
    </row>
    <row r="537" spans="1:22" x14ac:dyDescent="0.3">
      <c r="A537" t="s">
        <v>136</v>
      </c>
      <c r="B537" s="9">
        <f>COUNTIF(Sta!A:A,A537)</f>
        <v>1</v>
      </c>
      <c r="C537" s="4">
        <f>COUNTIF(Sta!B:B,A537)</f>
        <v>0</v>
      </c>
      <c r="D537" s="4">
        <f t="shared" si="14"/>
        <v>1</v>
      </c>
      <c r="E537" s="12">
        <f>(COUNTIFS(Sta!$A:$A,$A537,Sta!$Q:$Q,"&gt;0.5") +COUNTIFS(Sta!$B:$B,$A537,Sta!$Q:$Q,"&gt;0.5"))/$D537</f>
        <v>1</v>
      </c>
      <c r="F537" s="7">
        <f>COUNTIFS(Sta!$A:$A,$A537,Sta!$Q:$Q,"&gt;0.5")/$B537</f>
        <v>1</v>
      </c>
      <c r="G537" s="7" t="e">
        <f>COUNTIFS(Sta!$B:$B,$A537,Sta!$Q:$Q,"&gt;0.5")/$C537</f>
        <v>#DIV/0!</v>
      </c>
      <c r="H537" s="12">
        <f>(COUNTIFS(Sta!$A:$A,$A537,Sta!$Q:$Q,"&gt;1.5") +COUNTIFS(Sta!$B:$B,$A537,Sta!$Q:$Q,"&gt;1.5"))/$D537</f>
        <v>1</v>
      </c>
      <c r="I537" s="7">
        <f>COUNTIFS(Sta!$A:$A,$A537,Sta!$Q:$Q,"&gt;1.5")/$B537</f>
        <v>1</v>
      </c>
      <c r="J537" s="7" t="e">
        <f>COUNTIFS(Sta!$B:$B,$A537,Sta!$Q:$Q,"&gt;1.5")/$C537</f>
        <v>#DIV/0!</v>
      </c>
      <c r="K537" s="12">
        <f>(COUNTIFS(Sta!$A:$A,$A537,Sta!$M:$M,"&gt;0.5") +COUNTIFS(Sta!$B:$B,$A537,Sta!$O:$O,"&gt;0.5"))/$D537</f>
        <v>1</v>
      </c>
      <c r="L537" s="7">
        <f>COUNTIFS(Sta!$A:$A,$A537,Sta!$M:$M,"&gt;0.5")/$B537</f>
        <v>1</v>
      </c>
      <c r="M537" s="7" t="e">
        <f>COUNTIFS(Sta!$B:$B,$A537,Sta!$O:$O,"&gt;0.5")/$C537</f>
        <v>#DIV/0!</v>
      </c>
      <c r="N537" s="12">
        <f>(COUNTIFS(Sta!$A:$A,$A537,Sta!$M:$M,"&gt;1.5") +COUNTIFS(Sta!$B:$B,$A537,Sta!$O:$O,"&gt;1.5"))/$D537</f>
        <v>0</v>
      </c>
      <c r="O537" s="7">
        <f>COUNTIFS(Sta!$A:$A,$A537,Sta!$M:$M,"&gt;1.5")/$B537</f>
        <v>0</v>
      </c>
      <c r="P537" s="7" t="e">
        <f>COUNTIFS(Sta!$B:$B,$A537,Sta!$O:$O,"&gt;1.5")/$C537</f>
        <v>#DIV/0!</v>
      </c>
      <c r="Q537" s="12">
        <f>(COUNTIFS(Sta!$A:$A,$A537,Sta!$N:$N,"&gt;0.5") +COUNTIFS(Sta!$B:$B,$A537,Sta!$P:$P,"&gt;0.5"))/$D537</f>
        <v>1</v>
      </c>
      <c r="R537" s="7">
        <f>COUNTIFS(Sta!$A:$A,$A537,Sta!$N:$N,"&gt;0.5")/$B537</f>
        <v>1</v>
      </c>
      <c r="S537" s="7" t="e">
        <f>COUNTIFS(Sta!$B:$B,$A537,Sta!$P:$P,"&gt;0.5")/$C537</f>
        <v>#DIV/0!</v>
      </c>
      <c r="T537" s="12">
        <f>(COUNTIFS(Sta!$A:$A,$A537,Sta!$N:$N,"&gt;1.5") +COUNTIFS(Sta!$B:$B,$A537,Sta!$P:$P,"&gt;1.5"))/$D537</f>
        <v>0</v>
      </c>
      <c r="U537" s="7">
        <f>COUNTIFS(Sta!$A:$A,$A537,Sta!$N:$N,"&gt;1.5")/$B537</f>
        <v>0</v>
      </c>
      <c r="V537" s="7" t="e">
        <f>COUNTIFS(Sta!$B:$B,$A537,Sta!$P:$P,"&gt;1.5")/$C537</f>
        <v>#DIV/0!</v>
      </c>
    </row>
    <row r="538" spans="1:22" x14ac:dyDescent="0.3">
      <c r="A538" t="s">
        <v>93</v>
      </c>
      <c r="B538" s="9">
        <f>COUNTIF(Sta!A:A,A538)</f>
        <v>0</v>
      </c>
      <c r="C538" s="4">
        <f>COUNTIF(Sta!B:B,A538)</f>
        <v>0</v>
      </c>
      <c r="D538" s="4">
        <f t="shared" si="14"/>
        <v>0</v>
      </c>
      <c r="E538" s="12" t="e">
        <f>(COUNTIFS(Sta!$A:$A,$A538,Sta!$Q:$Q,"&gt;0.5") +COUNTIFS(Sta!$B:$B,$A538,Sta!$Q:$Q,"&gt;0.5"))/$D538</f>
        <v>#DIV/0!</v>
      </c>
      <c r="F538" s="7" t="e">
        <f>COUNTIFS(Sta!$A:$A,$A538,Sta!$Q:$Q,"&gt;0.5")/$B538</f>
        <v>#DIV/0!</v>
      </c>
      <c r="G538" s="7" t="e">
        <f>COUNTIFS(Sta!$B:$B,$A538,Sta!$Q:$Q,"&gt;0.5")/$C538</f>
        <v>#DIV/0!</v>
      </c>
      <c r="H538" s="12" t="e">
        <f>(COUNTIFS(Sta!$A:$A,$A538,Sta!$Q:$Q,"&gt;1.5") +COUNTIFS(Sta!$B:$B,$A538,Sta!$Q:$Q,"&gt;1.5"))/$D538</f>
        <v>#DIV/0!</v>
      </c>
      <c r="I538" s="7" t="e">
        <f>COUNTIFS(Sta!$A:$A,$A538,Sta!$Q:$Q,"&gt;1.5")/$B538</f>
        <v>#DIV/0!</v>
      </c>
      <c r="J538" s="7" t="e">
        <f>COUNTIFS(Sta!$B:$B,$A538,Sta!$Q:$Q,"&gt;1.5")/$C538</f>
        <v>#DIV/0!</v>
      </c>
      <c r="K538" s="12" t="e">
        <f>(COUNTIFS(Sta!$A:$A,$A538,Sta!$M:$M,"&gt;0.5") +COUNTIFS(Sta!$B:$B,$A538,Sta!$O:$O,"&gt;0.5"))/$D538</f>
        <v>#DIV/0!</v>
      </c>
      <c r="L538" s="7" t="e">
        <f>COUNTIFS(Sta!$A:$A,$A538,Sta!$M:$M,"&gt;0.5")/$B538</f>
        <v>#DIV/0!</v>
      </c>
      <c r="M538" s="7" t="e">
        <f>COUNTIFS(Sta!$B:$B,$A538,Sta!$O:$O,"&gt;0.5")/$C538</f>
        <v>#DIV/0!</v>
      </c>
      <c r="N538" s="12" t="e">
        <f>(COUNTIFS(Sta!$A:$A,$A538,Sta!$M:$M,"&gt;1.5") +COUNTIFS(Sta!$B:$B,$A538,Sta!$O:$O,"&gt;1.5"))/$D538</f>
        <v>#DIV/0!</v>
      </c>
      <c r="O538" s="7" t="e">
        <f>COUNTIFS(Sta!$A:$A,$A538,Sta!$M:$M,"&gt;1.5")/$B538</f>
        <v>#DIV/0!</v>
      </c>
      <c r="P538" s="7" t="e">
        <f>COUNTIFS(Sta!$B:$B,$A538,Sta!$O:$O,"&gt;1.5")/$C538</f>
        <v>#DIV/0!</v>
      </c>
      <c r="Q538" s="12" t="e">
        <f>(COUNTIFS(Sta!$A:$A,$A538,Sta!$N:$N,"&gt;0.5") +COUNTIFS(Sta!$B:$B,$A538,Sta!$P:$P,"&gt;0.5"))/$D538</f>
        <v>#DIV/0!</v>
      </c>
      <c r="R538" s="7" t="e">
        <f>COUNTIFS(Sta!$A:$A,$A538,Sta!$N:$N,"&gt;0.5")/$B538</f>
        <v>#DIV/0!</v>
      </c>
      <c r="S538" s="7" t="e">
        <f>COUNTIFS(Sta!$B:$B,$A538,Sta!$P:$P,"&gt;0.5")/$C538</f>
        <v>#DIV/0!</v>
      </c>
      <c r="T538" s="12" t="e">
        <f>(COUNTIFS(Sta!$A:$A,$A538,Sta!$N:$N,"&gt;1.5") +COUNTIFS(Sta!$B:$B,$A538,Sta!$P:$P,"&gt;1.5"))/$D538</f>
        <v>#DIV/0!</v>
      </c>
      <c r="U538" s="7" t="e">
        <f>COUNTIFS(Sta!$A:$A,$A538,Sta!$N:$N,"&gt;1.5")/$B538</f>
        <v>#DIV/0!</v>
      </c>
      <c r="V538" s="7" t="e">
        <f>COUNTIFS(Sta!$B:$B,$A538,Sta!$P:$P,"&gt;1.5")/$C538</f>
        <v>#DIV/0!</v>
      </c>
    </row>
    <row r="539" spans="1:22" x14ac:dyDescent="0.3">
      <c r="A539" t="s">
        <v>16</v>
      </c>
      <c r="B539" s="9">
        <f>COUNTIF(Sta!A:A,A539)</f>
        <v>1</v>
      </c>
      <c r="C539" s="4">
        <f>COUNTIF(Sta!B:B,A539)</f>
        <v>0</v>
      </c>
      <c r="D539" s="4">
        <f t="shared" si="14"/>
        <v>1</v>
      </c>
      <c r="E539" s="12">
        <f>(COUNTIFS(Sta!$A:$A,$A539,Sta!$Q:$Q,"&gt;0.5") +COUNTIFS(Sta!$B:$B,$A539,Sta!$Q:$Q,"&gt;0.5"))/$D539</f>
        <v>1</v>
      </c>
      <c r="F539" s="7">
        <f>COUNTIFS(Sta!$A:$A,$A539,Sta!$Q:$Q,"&gt;0.5")/$B539</f>
        <v>1</v>
      </c>
      <c r="G539" s="7" t="e">
        <f>COUNTIFS(Sta!$B:$B,$A539,Sta!$Q:$Q,"&gt;0.5")/$C539</f>
        <v>#DIV/0!</v>
      </c>
      <c r="H539" s="12">
        <f>(COUNTIFS(Sta!$A:$A,$A539,Sta!$Q:$Q,"&gt;1.5") +COUNTIFS(Sta!$B:$B,$A539,Sta!$Q:$Q,"&gt;1.5"))/$D539</f>
        <v>1</v>
      </c>
      <c r="I539" s="7">
        <f>COUNTIFS(Sta!$A:$A,$A539,Sta!$Q:$Q,"&gt;1.5")/$B539</f>
        <v>1</v>
      </c>
      <c r="J539" s="7" t="e">
        <f>COUNTIFS(Sta!$B:$B,$A539,Sta!$Q:$Q,"&gt;1.5")/$C539</f>
        <v>#DIV/0!</v>
      </c>
      <c r="K539" s="12">
        <f>(COUNTIFS(Sta!$A:$A,$A539,Sta!$M:$M,"&gt;0.5") +COUNTIFS(Sta!$B:$B,$A539,Sta!$O:$O,"&gt;0.5"))/$D539</f>
        <v>1</v>
      </c>
      <c r="L539" s="7">
        <f>COUNTIFS(Sta!$A:$A,$A539,Sta!$M:$M,"&gt;0.5")/$B539</f>
        <v>1</v>
      </c>
      <c r="M539" s="7" t="e">
        <f>COUNTIFS(Sta!$B:$B,$A539,Sta!$O:$O,"&gt;0.5")/$C539</f>
        <v>#DIV/0!</v>
      </c>
      <c r="N539" s="12">
        <f>(COUNTIFS(Sta!$A:$A,$A539,Sta!$M:$M,"&gt;1.5") +COUNTIFS(Sta!$B:$B,$A539,Sta!$O:$O,"&gt;1.5"))/$D539</f>
        <v>1</v>
      </c>
      <c r="O539" s="7">
        <f>COUNTIFS(Sta!$A:$A,$A539,Sta!$M:$M,"&gt;1.5")/$B539</f>
        <v>1</v>
      </c>
      <c r="P539" s="7" t="e">
        <f>COUNTIFS(Sta!$B:$B,$A539,Sta!$O:$O,"&gt;1.5")/$C539</f>
        <v>#DIV/0!</v>
      </c>
      <c r="Q539" s="12">
        <f>(COUNTIFS(Sta!$A:$A,$A539,Sta!$N:$N,"&gt;0.5") +COUNTIFS(Sta!$B:$B,$A539,Sta!$P:$P,"&gt;0.5"))/$D539</f>
        <v>0</v>
      </c>
      <c r="R539" s="7">
        <f>COUNTIFS(Sta!$A:$A,$A539,Sta!$N:$N,"&gt;0.5")/$B539</f>
        <v>0</v>
      </c>
      <c r="S539" s="7" t="e">
        <f>COUNTIFS(Sta!$B:$B,$A539,Sta!$P:$P,"&gt;0.5")/$C539</f>
        <v>#DIV/0!</v>
      </c>
      <c r="T539" s="12">
        <f>(COUNTIFS(Sta!$A:$A,$A539,Sta!$N:$N,"&gt;1.5") +COUNTIFS(Sta!$B:$B,$A539,Sta!$P:$P,"&gt;1.5"))/$D539</f>
        <v>0</v>
      </c>
      <c r="U539" s="7">
        <f>COUNTIFS(Sta!$A:$A,$A539,Sta!$N:$N,"&gt;1.5")/$B539</f>
        <v>0</v>
      </c>
      <c r="V539" s="7" t="e">
        <f>COUNTIFS(Sta!$B:$B,$A539,Sta!$P:$P,"&gt;1.5")/$C539</f>
        <v>#DIV/0!</v>
      </c>
    </row>
    <row r="540" spans="1:22" x14ac:dyDescent="0.3">
      <c r="A540" t="s">
        <v>280</v>
      </c>
      <c r="B540" s="9">
        <f>COUNTIF(Sta!A:A,A540)</f>
        <v>0</v>
      </c>
      <c r="C540" s="4">
        <f>COUNTIF(Sta!B:B,A540)</f>
        <v>1</v>
      </c>
      <c r="D540" s="4">
        <f t="shared" si="14"/>
        <v>1</v>
      </c>
      <c r="E540" s="12">
        <f>(COUNTIFS(Sta!$A:$A,$A540,Sta!$Q:$Q,"&gt;0.5") +COUNTIFS(Sta!$B:$B,$A540,Sta!$Q:$Q,"&gt;0.5"))/$D540</f>
        <v>1</v>
      </c>
      <c r="F540" s="7" t="e">
        <f>COUNTIFS(Sta!$A:$A,$A540,Sta!$Q:$Q,"&gt;0.5")/$B540</f>
        <v>#DIV/0!</v>
      </c>
      <c r="G540" s="7">
        <f>COUNTIFS(Sta!$B:$B,$A540,Sta!$Q:$Q,"&gt;0.5")/$C540</f>
        <v>1</v>
      </c>
      <c r="H540" s="12">
        <f>(COUNTIFS(Sta!$A:$A,$A540,Sta!$Q:$Q,"&gt;1.5") +COUNTIFS(Sta!$B:$B,$A540,Sta!$Q:$Q,"&gt;1.5"))/$D540</f>
        <v>0</v>
      </c>
      <c r="I540" s="7" t="e">
        <f>COUNTIFS(Sta!$A:$A,$A540,Sta!$Q:$Q,"&gt;1.5")/$B540</f>
        <v>#DIV/0!</v>
      </c>
      <c r="J540" s="7">
        <f>COUNTIFS(Sta!$B:$B,$A540,Sta!$Q:$Q,"&gt;1.5")/$C540</f>
        <v>0</v>
      </c>
      <c r="K540" s="12">
        <f>(COUNTIFS(Sta!$A:$A,$A540,Sta!$M:$M,"&gt;0.5") +COUNTIFS(Sta!$B:$B,$A540,Sta!$O:$O,"&gt;0.5"))/$D540</f>
        <v>1</v>
      </c>
      <c r="L540" s="7" t="e">
        <f>COUNTIFS(Sta!$A:$A,$A540,Sta!$M:$M,"&gt;0.5")/$B540</f>
        <v>#DIV/0!</v>
      </c>
      <c r="M540" s="7">
        <f>COUNTIFS(Sta!$B:$B,$A540,Sta!$O:$O,"&gt;0.5")/$C540</f>
        <v>1</v>
      </c>
      <c r="N540" s="12">
        <f>(COUNTIFS(Sta!$A:$A,$A540,Sta!$M:$M,"&gt;1.5") +COUNTIFS(Sta!$B:$B,$A540,Sta!$O:$O,"&gt;1.5"))/$D540</f>
        <v>0</v>
      </c>
      <c r="O540" s="7" t="e">
        <f>COUNTIFS(Sta!$A:$A,$A540,Sta!$M:$M,"&gt;1.5")/$B540</f>
        <v>#DIV/0!</v>
      </c>
      <c r="P540" s="7">
        <f>COUNTIFS(Sta!$B:$B,$A540,Sta!$O:$O,"&gt;1.5")/$C540</f>
        <v>0</v>
      </c>
      <c r="Q540" s="12">
        <f>(COUNTIFS(Sta!$A:$A,$A540,Sta!$N:$N,"&gt;0.5") +COUNTIFS(Sta!$B:$B,$A540,Sta!$P:$P,"&gt;0.5"))/$D540</f>
        <v>0</v>
      </c>
      <c r="R540" s="7" t="e">
        <f>COUNTIFS(Sta!$A:$A,$A540,Sta!$N:$N,"&gt;0.5")/$B540</f>
        <v>#DIV/0!</v>
      </c>
      <c r="S540" s="7">
        <f>COUNTIFS(Sta!$B:$B,$A540,Sta!$P:$P,"&gt;0.5")/$C540</f>
        <v>0</v>
      </c>
      <c r="T540" s="12">
        <f>(COUNTIFS(Sta!$A:$A,$A540,Sta!$N:$N,"&gt;1.5") +COUNTIFS(Sta!$B:$B,$A540,Sta!$P:$P,"&gt;1.5"))/$D540</f>
        <v>0</v>
      </c>
      <c r="U540" s="7" t="e">
        <f>COUNTIFS(Sta!$A:$A,$A540,Sta!$N:$N,"&gt;1.5")/$B540</f>
        <v>#DIV/0!</v>
      </c>
      <c r="V540" s="7">
        <f>COUNTIFS(Sta!$B:$B,$A540,Sta!$P:$P,"&gt;1.5")/$C540</f>
        <v>0</v>
      </c>
    </row>
    <row r="541" spans="1:22" x14ac:dyDescent="0.3">
      <c r="A541" t="s">
        <v>707</v>
      </c>
      <c r="B541" s="9">
        <f>COUNTIF(Sta!A:A,A541)</f>
        <v>0</v>
      </c>
      <c r="C541" s="4">
        <f>COUNTIF(Sta!B:B,A541)</f>
        <v>0</v>
      </c>
      <c r="D541" s="4">
        <f t="shared" si="14"/>
        <v>0</v>
      </c>
      <c r="E541" s="12" t="e">
        <f>(COUNTIFS(Sta!$A:$A,$A541,Sta!$Q:$Q,"&gt;0.5") +COUNTIFS(Sta!$B:$B,$A541,Sta!$Q:$Q,"&gt;0.5"))/$D541</f>
        <v>#DIV/0!</v>
      </c>
      <c r="F541" s="7" t="e">
        <f>COUNTIFS(Sta!$A:$A,$A541,Sta!$Q:$Q,"&gt;0.5")/$B541</f>
        <v>#DIV/0!</v>
      </c>
      <c r="G541" s="7" t="e">
        <f>COUNTIFS(Sta!$B:$B,$A541,Sta!$Q:$Q,"&gt;0.5")/$C541</f>
        <v>#DIV/0!</v>
      </c>
      <c r="H541" s="12" t="e">
        <f>(COUNTIFS(Sta!$A:$A,$A541,Sta!$Q:$Q,"&gt;1.5") +COUNTIFS(Sta!$B:$B,$A541,Sta!$Q:$Q,"&gt;1.5"))/$D541</f>
        <v>#DIV/0!</v>
      </c>
      <c r="I541" s="7" t="e">
        <f>COUNTIFS(Sta!$A:$A,$A541,Sta!$Q:$Q,"&gt;1.5")/$B541</f>
        <v>#DIV/0!</v>
      </c>
      <c r="J541" s="7" t="e">
        <f>COUNTIFS(Sta!$B:$B,$A541,Sta!$Q:$Q,"&gt;1.5")/$C541</f>
        <v>#DIV/0!</v>
      </c>
      <c r="K541" s="12" t="e">
        <f>(COUNTIFS(Sta!$A:$A,$A541,Sta!$M:$M,"&gt;0.5") +COUNTIFS(Sta!$B:$B,$A541,Sta!$O:$O,"&gt;0.5"))/$D541</f>
        <v>#DIV/0!</v>
      </c>
      <c r="L541" s="7" t="e">
        <f>COUNTIFS(Sta!$A:$A,$A541,Sta!$M:$M,"&gt;0.5")/$B541</f>
        <v>#DIV/0!</v>
      </c>
      <c r="M541" s="7" t="e">
        <f>COUNTIFS(Sta!$B:$B,$A541,Sta!$O:$O,"&gt;0.5")/$C541</f>
        <v>#DIV/0!</v>
      </c>
      <c r="N541" s="12" t="e">
        <f>(COUNTIFS(Sta!$A:$A,$A541,Sta!$M:$M,"&gt;1.5") +COUNTIFS(Sta!$B:$B,$A541,Sta!$O:$O,"&gt;1.5"))/$D541</f>
        <v>#DIV/0!</v>
      </c>
      <c r="O541" s="7" t="e">
        <f>COUNTIFS(Sta!$A:$A,$A541,Sta!$M:$M,"&gt;1.5")/$B541</f>
        <v>#DIV/0!</v>
      </c>
      <c r="P541" s="7" t="e">
        <f>COUNTIFS(Sta!$B:$B,$A541,Sta!$O:$O,"&gt;1.5")/$C541</f>
        <v>#DIV/0!</v>
      </c>
      <c r="Q541" s="12" t="e">
        <f>(COUNTIFS(Sta!$A:$A,$A541,Sta!$N:$N,"&gt;0.5") +COUNTIFS(Sta!$B:$B,$A541,Sta!$P:$P,"&gt;0.5"))/$D541</f>
        <v>#DIV/0!</v>
      </c>
      <c r="R541" s="7" t="e">
        <f>COUNTIFS(Sta!$A:$A,$A541,Sta!$N:$N,"&gt;0.5")/$B541</f>
        <v>#DIV/0!</v>
      </c>
      <c r="S541" s="7" t="e">
        <f>COUNTIFS(Sta!$B:$B,$A541,Sta!$P:$P,"&gt;0.5")/$C541</f>
        <v>#DIV/0!</v>
      </c>
      <c r="T541" s="12" t="e">
        <f>(COUNTIFS(Sta!$A:$A,$A541,Sta!$N:$N,"&gt;1.5") +COUNTIFS(Sta!$B:$B,$A541,Sta!$P:$P,"&gt;1.5"))/$D541</f>
        <v>#DIV/0!</v>
      </c>
      <c r="U541" s="7" t="e">
        <f>COUNTIFS(Sta!$A:$A,$A541,Sta!$N:$N,"&gt;1.5")/$B541</f>
        <v>#DIV/0!</v>
      </c>
      <c r="V541" s="7" t="e">
        <f>COUNTIFS(Sta!$B:$B,$A541,Sta!$P:$P,"&gt;1.5")/$C541</f>
        <v>#DIV/0!</v>
      </c>
    </row>
    <row r="542" spans="1:22" x14ac:dyDescent="0.3">
      <c r="A542" t="s">
        <v>226</v>
      </c>
      <c r="B542" s="9">
        <f>COUNTIF(Sta!A:A,A542)</f>
        <v>1</v>
      </c>
      <c r="C542" s="4">
        <f>COUNTIF(Sta!B:B,A542)</f>
        <v>1</v>
      </c>
      <c r="D542" s="4">
        <f t="shared" si="14"/>
        <v>2</v>
      </c>
      <c r="E542" s="12">
        <f>(COUNTIFS(Sta!$A:$A,$A542,Sta!$Q:$Q,"&gt;0.5") +COUNTIFS(Sta!$B:$B,$A542,Sta!$Q:$Q,"&gt;0.5"))/$D542</f>
        <v>1</v>
      </c>
      <c r="F542" s="7">
        <f>COUNTIFS(Sta!$A:$A,$A542,Sta!$Q:$Q,"&gt;0.5")/$B542</f>
        <v>1</v>
      </c>
      <c r="G542" s="7">
        <f>COUNTIFS(Sta!$B:$B,$A542,Sta!$Q:$Q,"&gt;0.5")/$C542</f>
        <v>1</v>
      </c>
      <c r="H542" s="12">
        <f>(COUNTIFS(Sta!$A:$A,$A542,Sta!$Q:$Q,"&gt;1.5") +COUNTIFS(Sta!$B:$B,$A542,Sta!$Q:$Q,"&gt;1.5"))/$D542</f>
        <v>0.5</v>
      </c>
      <c r="I542" s="7">
        <f>COUNTIFS(Sta!$A:$A,$A542,Sta!$Q:$Q,"&gt;1.5")/$B542</f>
        <v>1</v>
      </c>
      <c r="J542" s="7">
        <f>COUNTIFS(Sta!$B:$B,$A542,Sta!$Q:$Q,"&gt;1.5")/$C542</f>
        <v>0</v>
      </c>
      <c r="K542" s="12">
        <f>(COUNTIFS(Sta!$A:$A,$A542,Sta!$M:$M,"&gt;0.5") +COUNTIFS(Sta!$B:$B,$A542,Sta!$O:$O,"&gt;0.5"))/$D542</f>
        <v>0.5</v>
      </c>
      <c r="L542" s="7">
        <f>COUNTIFS(Sta!$A:$A,$A542,Sta!$M:$M,"&gt;0.5")/$B542</f>
        <v>1</v>
      </c>
      <c r="M542" s="7">
        <f>COUNTIFS(Sta!$B:$B,$A542,Sta!$O:$O,"&gt;0.5")/$C542</f>
        <v>0</v>
      </c>
      <c r="N542" s="12">
        <f>(COUNTIFS(Sta!$A:$A,$A542,Sta!$M:$M,"&gt;1.5") +COUNTIFS(Sta!$B:$B,$A542,Sta!$O:$O,"&gt;1.5"))/$D542</f>
        <v>0.5</v>
      </c>
      <c r="O542" s="7">
        <f>COUNTIFS(Sta!$A:$A,$A542,Sta!$M:$M,"&gt;1.5")/$B542</f>
        <v>1</v>
      </c>
      <c r="P542" s="7">
        <f>COUNTIFS(Sta!$B:$B,$A542,Sta!$O:$O,"&gt;1.5")/$C542</f>
        <v>0</v>
      </c>
      <c r="Q542" s="12">
        <f>(COUNTIFS(Sta!$A:$A,$A542,Sta!$N:$N,"&gt;0.5") +COUNTIFS(Sta!$B:$B,$A542,Sta!$P:$P,"&gt;0.5"))/$D542</f>
        <v>1</v>
      </c>
      <c r="R542" s="7">
        <f>COUNTIFS(Sta!$A:$A,$A542,Sta!$N:$N,"&gt;0.5")/$B542</f>
        <v>1</v>
      </c>
      <c r="S542" s="7">
        <f>COUNTIFS(Sta!$B:$B,$A542,Sta!$P:$P,"&gt;0.5")/$C542</f>
        <v>1</v>
      </c>
      <c r="T542" s="12">
        <f>(COUNTIFS(Sta!$A:$A,$A542,Sta!$N:$N,"&gt;1.5") +COUNTIFS(Sta!$B:$B,$A542,Sta!$P:$P,"&gt;1.5"))/$D542</f>
        <v>0.5</v>
      </c>
      <c r="U542" s="7">
        <f>COUNTIFS(Sta!$A:$A,$A542,Sta!$N:$N,"&gt;1.5")/$B542</f>
        <v>1</v>
      </c>
      <c r="V542" s="7">
        <f>COUNTIFS(Sta!$B:$B,$A542,Sta!$P:$P,"&gt;1.5")/$C542</f>
        <v>0</v>
      </c>
    </row>
    <row r="543" spans="1:22" x14ac:dyDescent="0.3">
      <c r="A543" t="s">
        <v>686</v>
      </c>
      <c r="B543" s="9">
        <f>COUNTIF(Sta!A:A,A543)</f>
        <v>0</v>
      </c>
      <c r="C543" s="4">
        <f>COUNTIF(Sta!B:B,A543)</f>
        <v>0</v>
      </c>
      <c r="D543" s="4">
        <f t="shared" si="14"/>
        <v>0</v>
      </c>
      <c r="E543" s="12" t="e">
        <f>(COUNTIFS(Sta!$A:$A,$A543,Sta!$Q:$Q,"&gt;0.5") +COUNTIFS(Sta!$B:$B,$A543,Sta!$Q:$Q,"&gt;0.5"))/$D543</f>
        <v>#DIV/0!</v>
      </c>
      <c r="F543" s="7" t="e">
        <f>COUNTIFS(Sta!$A:$A,$A543,Sta!$Q:$Q,"&gt;0.5")/$B543</f>
        <v>#DIV/0!</v>
      </c>
      <c r="G543" s="7" t="e">
        <f>COUNTIFS(Sta!$B:$B,$A543,Sta!$Q:$Q,"&gt;0.5")/$C543</f>
        <v>#DIV/0!</v>
      </c>
      <c r="H543" s="12" t="e">
        <f>(COUNTIFS(Sta!$A:$A,$A543,Sta!$Q:$Q,"&gt;1.5") +COUNTIFS(Sta!$B:$B,$A543,Sta!$Q:$Q,"&gt;1.5"))/$D543</f>
        <v>#DIV/0!</v>
      </c>
      <c r="I543" s="7" t="e">
        <f>COUNTIFS(Sta!$A:$A,$A543,Sta!$Q:$Q,"&gt;1.5")/$B543</f>
        <v>#DIV/0!</v>
      </c>
      <c r="J543" s="7" t="e">
        <f>COUNTIFS(Sta!$B:$B,$A543,Sta!$Q:$Q,"&gt;1.5")/$C543</f>
        <v>#DIV/0!</v>
      </c>
      <c r="K543" s="12" t="e">
        <f>(COUNTIFS(Sta!$A:$A,$A543,Sta!$M:$M,"&gt;0.5") +COUNTIFS(Sta!$B:$B,$A543,Sta!$O:$O,"&gt;0.5"))/$D543</f>
        <v>#DIV/0!</v>
      </c>
      <c r="L543" s="7" t="e">
        <f>COUNTIFS(Sta!$A:$A,$A543,Sta!$M:$M,"&gt;0.5")/$B543</f>
        <v>#DIV/0!</v>
      </c>
      <c r="M543" s="7" t="e">
        <f>COUNTIFS(Sta!$B:$B,$A543,Sta!$O:$O,"&gt;0.5")/$C543</f>
        <v>#DIV/0!</v>
      </c>
      <c r="N543" s="12" t="e">
        <f>(COUNTIFS(Sta!$A:$A,$A543,Sta!$M:$M,"&gt;1.5") +COUNTIFS(Sta!$B:$B,$A543,Sta!$O:$O,"&gt;1.5"))/$D543</f>
        <v>#DIV/0!</v>
      </c>
      <c r="O543" s="7" t="e">
        <f>COUNTIFS(Sta!$A:$A,$A543,Sta!$M:$M,"&gt;1.5")/$B543</f>
        <v>#DIV/0!</v>
      </c>
      <c r="P543" s="7" t="e">
        <f>COUNTIFS(Sta!$B:$B,$A543,Sta!$O:$O,"&gt;1.5")/$C543</f>
        <v>#DIV/0!</v>
      </c>
      <c r="Q543" s="12" t="e">
        <f>(COUNTIFS(Sta!$A:$A,$A543,Sta!$N:$N,"&gt;0.5") +COUNTIFS(Sta!$B:$B,$A543,Sta!$P:$P,"&gt;0.5"))/$D543</f>
        <v>#DIV/0!</v>
      </c>
      <c r="R543" s="7" t="e">
        <f>COUNTIFS(Sta!$A:$A,$A543,Sta!$N:$N,"&gt;0.5")/$B543</f>
        <v>#DIV/0!</v>
      </c>
      <c r="S543" s="7" t="e">
        <f>COUNTIFS(Sta!$B:$B,$A543,Sta!$P:$P,"&gt;0.5")/$C543</f>
        <v>#DIV/0!</v>
      </c>
      <c r="T543" s="12" t="e">
        <f>(COUNTIFS(Sta!$A:$A,$A543,Sta!$N:$N,"&gt;1.5") +COUNTIFS(Sta!$B:$B,$A543,Sta!$P:$P,"&gt;1.5"))/$D543</f>
        <v>#DIV/0!</v>
      </c>
      <c r="U543" s="7" t="e">
        <f>COUNTIFS(Sta!$A:$A,$A543,Sta!$N:$N,"&gt;1.5")/$B543</f>
        <v>#DIV/0!</v>
      </c>
      <c r="V543" s="7" t="e">
        <f>COUNTIFS(Sta!$B:$B,$A543,Sta!$P:$P,"&gt;1.5")/$C543</f>
        <v>#DIV/0!</v>
      </c>
    </row>
    <row r="544" spans="1:22" x14ac:dyDescent="0.3">
      <c r="A544" t="s">
        <v>533</v>
      </c>
      <c r="B544" s="9">
        <f>COUNTIF(Sta!A:A,A544)</f>
        <v>8</v>
      </c>
      <c r="C544" s="4">
        <f>COUNTIF(Sta!B:B,A544)</f>
        <v>9</v>
      </c>
      <c r="D544" s="4">
        <f t="shared" si="14"/>
        <v>17</v>
      </c>
      <c r="E544" s="12">
        <f>(COUNTIFS(Sta!$A:$A,$A544,Sta!$Q:$Q,"&gt;0.5") +COUNTIFS(Sta!$B:$B,$A544,Sta!$Q:$Q,"&gt;0.5"))/$D544</f>
        <v>1</v>
      </c>
      <c r="F544" s="7">
        <f>COUNTIFS(Sta!$A:$A,$A544,Sta!$Q:$Q,"&gt;0.5")/$B544</f>
        <v>1</v>
      </c>
      <c r="G544" s="7">
        <f>COUNTIFS(Sta!$B:$B,$A544,Sta!$Q:$Q,"&gt;0.5")/$C544</f>
        <v>1</v>
      </c>
      <c r="H544" s="12">
        <f>(COUNTIFS(Sta!$A:$A,$A544,Sta!$Q:$Q,"&gt;1.5") +COUNTIFS(Sta!$B:$B,$A544,Sta!$Q:$Q,"&gt;1.5"))/$D544</f>
        <v>0.6470588235294118</v>
      </c>
      <c r="I544" s="7">
        <f>COUNTIFS(Sta!$A:$A,$A544,Sta!$Q:$Q,"&gt;1.5")/$B544</f>
        <v>0.625</v>
      </c>
      <c r="J544" s="7">
        <f>COUNTIFS(Sta!$B:$B,$A544,Sta!$Q:$Q,"&gt;1.5")/$C544</f>
        <v>0.66666666666666663</v>
      </c>
      <c r="K544" s="12">
        <f>(COUNTIFS(Sta!$A:$A,$A544,Sta!$M:$M,"&gt;0.5") +COUNTIFS(Sta!$B:$B,$A544,Sta!$O:$O,"&gt;0.5"))/$D544</f>
        <v>0.58823529411764708</v>
      </c>
      <c r="L544" s="7">
        <f>COUNTIFS(Sta!$A:$A,$A544,Sta!$M:$M,"&gt;0.5")/$B544</f>
        <v>0.625</v>
      </c>
      <c r="M544" s="7">
        <f>COUNTIFS(Sta!$B:$B,$A544,Sta!$O:$O,"&gt;0.5")/$C544</f>
        <v>0.55555555555555558</v>
      </c>
      <c r="N544" s="12">
        <f>(COUNTIFS(Sta!$A:$A,$A544,Sta!$M:$M,"&gt;1.5") +COUNTIFS(Sta!$B:$B,$A544,Sta!$O:$O,"&gt;1.5"))/$D544</f>
        <v>5.8823529411764705E-2</v>
      </c>
      <c r="O544" s="7">
        <f>COUNTIFS(Sta!$A:$A,$A544,Sta!$M:$M,"&gt;1.5")/$B544</f>
        <v>0</v>
      </c>
      <c r="P544" s="7">
        <f>COUNTIFS(Sta!$B:$B,$A544,Sta!$O:$O,"&gt;1.5")/$C544</f>
        <v>0.1111111111111111</v>
      </c>
      <c r="Q544" s="12">
        <f>(COUNTIFS(Sta!$A:$A,$A544,Sta!$N:$N,"&gt;0.5") +COUNTIFS(Sta!$B:$B,$A544,Sta!$P:$P,"&gt;0.5"))/$D544</f>
        <v>0.70588235294117652</v>
      </c>
      <c r="R544" s="7">
        <f>COUNTIFS(Sta!$A:$A,$A544,Sta!$N:$N,"&gt;0.5")/$B544</f>
        <v>0.75</v>
      </c>
      <c r="S544" s="7">
        <f>COUNTIFS(Sta!$B:$B,$A544,Sta!$P:$P,"&gt;0.5")/$C544</f>
        <v>0.66666666666666663</v>
      </c>
      <c r="T544" s="12">
        <f>(COUNTIFS(Sta!$A:$A,$A544,Sta!$N:$N,"&gt;1.5") +COUNTIFS(Sta!$B:$B,$A544,Sta!$P:$P,"&gt;1.5"))/$D544</f>
        <v>0.52941176470588236</v>
      </c>
      <c r="U544" s="7">
        <f>COUNTIFS(Sta!$A:$A,$A544,Sta!$N:$N,"&gt;1.5")/$B544</f>
        <v>0.5</v>
      </c>
      <c r="V544" s="7">
        <f>COUNTIFS(Sta!$B:$B,$A544,Sta!$P:$P,"&gt;1.5")/$C544</f>
        <v>0.55555555555555558</v>
      </c>
    </row>
    <row r="545" spans="1:22" x14ac:dyDescent="0.3">
      <c r="A545" t="s">
        <v>375</v>
      </c>
      <c r="B545" s="9">
        <f>COUNTIF(Sta!A:A,A545)</f>
        <v>2</v>
      </c>
      <c r="C545" s="4">
        <f>COUNTIF(Sta!B:B,A545)</f>
        <v>1</v>
      </c>
      <c r="D545" s="4">
        <f t="shared" si="14"/>
        <v>3</v>
      </c>
      <c r="E545" s="12">
        <f>(COUNTIFS(Sta!$A:$A,$A545,Sta!$Q:$Q,"&gt;0.5") +COUNTIFS(Sta!$B:$B,$A545,Sta!$Q:$Q,"&gt;0.5"))/$D545</f>
        <v>1</v>
      </c>
      <c r="F545" s="7">
        <f>COUNTIFS(Sta!$A:$A,$A545,Sta!$Q:$Q,"&gt;0.5")/$B545</f>
        <v>1</v>
      </c>
      <c r="G545" s="7">
        <f>COUNTIFS(Sta!$B:$B,$A545,Sta!$Q:$Q,"&gt;0.5")/$C545</f>
        <v>1</v>
      </c>
      <c r="H545" s="12">
        <f>(COUNTIFS(Sta!$A:$A,$A545,Sta!$Q:$Q,"&gt;1.5") +COUNTIFS(Sta!$B:$B,$A545,Sta!$Q:$Q,"&gt;1.5"))/$D545</f>
        <v>0.66666666666666663</v>
      </c>
      <c r="I545" s="7">
        <f>COUNTIFS(Sta!$A:$A,$A545,Sta!$Q:$Q,"&gt;1.5")/$B545</f>
        <v>1</v>
      </c>
      <c r="J545" s="7">
        <f>COUNTIFS(Sta!$B:$B,$A545,Sta!$Q:$Q,"&gt;1.5")/$C545</f>
        <v>0</v>
      </c>
      <c r="K545" s="12">
        <f>(COUNTIFS(Sta!$A:$A,$A545,Sta!$M:$M,"&gt;0.5") +COUNTIFS(Sta!$B:$B,$A545,Sta!$O:$O,"&gt;0.5"))/$D545</f>
        <v>0.66666666666666663</v>
      </c>
      <c r="L545" s="7">
        <f>COUNTIFS(Sta!$A:$A,$A545,Sta!$M:$M,"&gt;0.5")/$B545</f>
        <v>0.5</v>
      </c>
      <c r="M545" s="7">
        <f>COUNTIFS(Sta!$B:$B,$A545,Sta!$O:$O,"&gt;0.5")/$C545</f>
        <v>1</v>
      </c>
      <c r="N545" s="12">
        <f>(COUNTIFS(Sta!$A:$A,$A545,Sta!$M:$M,"&gt;1.5") +COUNTIFS(Sta!$B:$B,$A545,Sta!$O:$O,"&gt;1.5"))/$D545</f>
        <v>0</v>
      </c>
      <c r="O545" s="7">
        <f>COUNTIFS(Sta!$A:$A,$A545,Sta!$M:$M,"&gt;1.5")/$B545</f>
        <v>0</v>
      </c>
      <c r="P545" s="7">
        <f>COUNTIFS(Sta!$B:$B,$A545,Sta!$O:$O,"&gt;1.5")/$C545</f>
        <v>0</v>
      </c>
      <c r="Q545" s="12">
        <f>(COUNTIFS(Sta!$A:$A,$A545,Sta!$N:$N,"&gt;0.5") +COUNTIFS(Sta!$B:$B,$A545,Sta!$P:$P,"&gt;0.5"))/$D545</f>
        <v>0.66666666666666663</v>
      </c>
      <c r="R545" s="7">
        <f>COUNTIFS(Sta!$A:$A,$A545,Sta!$N:$N,"&gt;0.5")/$B545</f>
        <v>1</v>
      </c>
      <c r="S545" s="7">
        <f>COUNTIFS(Sta!$B:$B,$A545,Sta!$P:$P,"&gt;0.5")/$C545</f>
        <v>0</v>
      </c>
      <c r="T545" s="12">
        <f>(COUNTIFS(Sta!$A:$A,$A545,Sta!$N:$N,"&gt;1.5") +COUNTIFS(Sta!$B:$B,$A545,Sta!$P:$P,"&gt;1.5"))/$D545</f>
        <v>0.33333333333333331</v>
      </c>
      <c r="U545" s="7">
        <f>COUNTIFS(Sta!$A:$A,$A545,Sta!$N:$N,"&gt;1.5")/$B545</f>
        <v>0.5</v>
      </c>
      <c r="V545" s="7">
        <f>COUNTIFS(Sta!$B:$B,$A545,Sta!$P:$P,"&gt;1.5")/$C545</f>
        <v>0</v>
      </c>
    </row>
    <row r="546" spans="1:22" x14ac:dyDescent="0.3">
      <c r="A546" t="s">
        <v>135</v>
      </c>
      <c r="B546" s="9">
        <f>COUNTIF(Sta!A:A,A546)</f>
        <v>1</v>
      </c>
      <c r="C546" s="4">
        <f>COUNTIF(Sta!B:B,A546)</f>
        <v>1</v>
      </c>
      <c r="D546" s="4">
        <f t="shared" si="14"/>
        <v>2</v>
      </c>
      <c r="E546" s="12">
        <f>(COUNTIFS(Sta!$A:$A,$A546,Sta!$Q:$Q,"&gt;0.5") +COUNTIFS(Sta!$B:$B,$A546,Sta!$Q:$Q,"&gt;0.5"))/$D546</f>
        <v>1</v>
      </c>
      <c r="F546" s="7">
        <f>COUNTIFS(Sta!$A:$A,$A546,Sta!$Q:$Q,"&gt;0.5")/$B546</f>
        <v>1</v>
      </c>
      <c r="G546" s="7">
        <f>COUNTIFS(Sta!$B:$B,$A546,Sta!$Q:$Q,"&gt;0.5")/$C546</f>
        <v>1</v>
      </c>
      <c r="H546" s="12">
        <f>(COUNTIFS(Sta!$A:$A,$A546,Sta!$Q:$Q,"&gt;1.5") +COUNTIFS(Sta!$B:$B,$A546,Sta!$Q:$Q,"&gt;1.5"))/$D546</f>
        <v>0.5</v>
      </c>
      <c r="I546" s="7">
        <f>COUNTIFS(Sta!$A:$A,$A546,Sta!$Q:$Q,"&gt;1.5")/$B546</f>
        <v>0</v>
      </c>
      <c r="J546" s="7">
        <f>COUNTIFS(Sta!$B:$B,$A546,Sta!$Q:$Q,"&gt;1.5")/$C546</f>
        <v>1</v>
      </c>
      <c r="K546" s="12">
        <f>(COUNTIFS(Sta!$A:$A,$A546,Sta!$M:$M,"&gt;0.5") +COUNTIFS(Sta!$B:$B,$A546,Sta!$O:$O,"&gt;0.5"))/$D546</f>
        <v>0.5</v>
      </c>
      <c r="L546" s="7">
        <f>COUNTIFS(Sta!$A:$A,$A546,Sta!$M:$M,"&gt;0.5")/$B546</f>
        <v>0</v>
      </c>
      <c r="M546" s="7">
        <f>COUNTIFS(Sta!$B:$B,$A546,Sta!$O:$O,"&gt;0.5")/$C546</f>
        <v>1</v>
      </c>
      <c r="N546" s="12">
        <f>(COUNTIFS(Sta!$A:$A,$A546,Sta!$M:$M,"&gt;1.5") +COUNTIFS(Sta!$B:$B,$A546,Sta!$O:$O,"&gt;1.5"))/$D546</f>
        <v>0.5</v>
      </c>
      <c r="O546" s="7">
        <f>COUNTIFS(Sta!$A:$A,$A546,Sta!$M:$M,"&gt;1.5")/$B546</f>
        <v>0</v>
      </c>
      <c r="P546" s="7">
        <f>COUNTIFS(Sta!$B:$B,$A546,Sta!$O:$O,"&gt;1.5")/$C546</f>
        <v>1</v>
      </c>
      <c r="Q546" s="12">
        <f>(COUNTIFS(Sta!$A:$A,$A546,Sta!$N:$N,"&gt;0.5") +COUNTIFS(Sta!$B:$B,$A546,Sta!$P:$P,"&gt;0.5"))/$D546</f>
        <v>1</v>
      </c>
      <c r="R546" s="7">
        <f>COUNTIFS(Sta!$A:$A,$A546,Sta!$N:$N,"&gt;0.5")/$B546</f>
        <v>1</v>
      </c>
      <c r="S546" s="7">
        <f>COUNTIFS(Sta!$B:$B,$A546,Sta!$P:$P,"&gt;0.5")/$C546</f>
        <v>1</v>
      </c>
      <c r="T546" s="12">
        <f>(COUNTIFS(Sta!$A:$A,$A546,Sta!$N:$N,"&gt;1.5") +COUNTIFS(Sta!$B:$B,$A546,Sta!$P:$P,"&gt;1.5"))/$D546</f>
        <v>0</v>
      </c>
      <c r="U546" s="7">
        <f>COUNTIFS(Sta!$A:$A,$A546,Sta!$N:$N,"&gt;1.5")/$B546</f>
        <v>0</v>
      </c>
      <c r="V546" s="7">
        <f>COUNTIFS(Sta!$B:$B,$A546,Sta!$P:$P,"&gt;1.5")/$C546</f>
        <v>0</v>
      </c>
    </row>
    <row r="547" spans="1:22" x14ac:dyDescent="0.3">
      <c r="A547" t="s">
        <v>563</v>
      </c>
      <c r="B547" s="9">
        <f>COUNTIF(Sta!A:A,A547)</f>
        <v>15</v>
      </c>
      <c r="C547" s="4">
        <f>COUNTIF(Sta!B:B,A547)</f>
        <v>11</v>
      </c>
      <c r="D547" s="4">
        <f t="shared" si="14"/>
        <v>26</v>
      </c>
      <c r="E547" s="12">
        <f>(COUNTIFS(Sta!$A:$A,$A547,Sta!$Q:$Q,"&gt;0.5") +COUNTIFS(Sta!$B:$B,$A547,Sta!$Q:$Q,"&gt;0.5"))/$D547</f>
        <v>0.73076923076923073</v>
      </c>
      <c r="F547" s="7">
        <f>COUNTIFS(Sta!$A:$A,$A547,Sta!$Q:$Q,"&gt;0.5")/$B547</f>
        <v>0.66666666666666663</v>
      </c>
      <c r="G547" s="7">
        <f>COUNTIFS(Sta!$B:$B,$A547,Sta!$Q:$Q,"&gt;0.5")/$C547</f>
        <v>0.81818181818181823</v>
      </c>
      <c r="H547" s="12">
        <f>(COUNTIFS(Sta!$A:$A,$A547,Sta!$Q:$Q,"&gt;1.5") +COUNTIFS(Sta!$B:$B,$A547,Sta!$Q:$Q,"&gt;1.5"))/$D547</f>
        <v>0.57692307692307687</v>
      </c>
      <c r="I547" s="7">
        <f>COUNTIFS(Sta!$A:$A,$A547,Sta!$Q:$Q,"&gt;1.5")/$B547</f>
        <v>0.46666666666666667</v>
      </c>
      <c r="J547" s="7">
        <f>COUNTIFS(Sta!$B:$B,$A547,Sta!$Q:$Q,"&gt;1.5")/$C547</f>
        <v>0.72727272727272729</v>
      </c>
      <c r="K547" s="12">
        <f>(COUNTIFS(Sta!$A:$A,$A547,Sta!$M:$M,"&gt;0.5") +COUNTIFS(Sta!$B:$B,$A547,Sta!$O:$O,"&gt;0.5"))/$D547</f>
        <v>0.19230769230769232</v>
      </c>
      <c r="L547" s="7">
        <f>COUNTIFS(Sta!$A:$A,$A547,Sta!$M:$M,"&gt;0.5")/$B547</f>
        <v>0.33333333333333331</v>
      </c>
      <c r="M547" s="7">
        <f>COUNTIFS(Sta!$B:$B,$A547,Sta!$O:$O,"&gt;0.5")/$C547</f>
        <v>0</v>
      </c>
      <c r="N547" s="12">
        <f>(COUNTIFS(Sta!$A:$A,$A547,Sta!$M:$M,"&gt;1.5") +COUNTIFS(Sta!$B:$B,$A547,Sta!$O:$O,"&gt;1.5"))/$D547</f>
        <v>0.11538461538461539</v>
      </c>
      <c r="O547" s="7">
        <f>COUNTIFS(Sta!$A:$A,$A547,Sta!$M:$M,"&gt;1.5")/$B547</f>
        <v>0.2</v>
      </c>
      <c r="P547" s="7">
        <f>COUNTIFS(Sta!$B:$B,$A547,Sta!$O:$O,"&gt;1.5")/$C547</f>
        <v>0</v>
      </c>
      <c r="Q547" s="12">
        <f>(COUNTIFS(Sta!$A:$A,$A547,Sta!$N:$N,"&gt;0.5") +COUNTIFS(Sta!$B:$B,$A547,Sta!$P:$P,"&gt;0.5"))/$D547</f>
        <v>0.57692307692307687</v>
      </c>
      <c r="R547" s="7">
        <f>COUNTIFS(Sta!$A:$A,$A547,Sta!$N:$N,"&gt;0.5")/$B547</f>
        <v>0.4</v>
      </c>
      <c r="S547" s="7">
        <f>COUNTIFS(Sta!$B:$B,$A547,Sta!$P:$P,"&gt;0.5")/$C547</f>
        <v>0.81818181818181823</v>
      </c>
      <c r="T547" s="12">
        <f>(COUNTIFS(Sta!$A:$A,$A547,Sta!$N:$N,"&gt;1.5") +COUNTIFS(Sta!$B:$B,$A547,Sta!$P:$P,"&gt;1.5"))/$D547</f>
        <v>0.42307692307692307</v>
      </c>
      <c r="U547" s="7">
        <f>COUNTIFS(Sta!$A:$A,$A547,Sta!$N:$N,"&gt;1.5")/$B547</f>
        <v>0.2</v>
      </c>
      <c r="V547" s="7">
        <f>COUNTIFS(Sta!$B:$B,$A547,Sta!$P:$P,"&gt;1.5")/$C547</f>
        <v>0.72727272727272729</v>
      </c>
    </row>
    <row r="548" spans="1:22" x14ac:dyDescent="0.3">
      <c r="A548" t="s">
        <v>388</v>
      </c>
      <c r="B548" s="9">
        <f>COUNTIF(Sta!A:A,A548)</f>
        <v>0</v>
      </c>
      <c r="C548" s="4">
        <f>COUNTIF(Sta!B:B,A548)</f>
        <v>1</v>
      </c>
      <c r="D548" s="4">
        <f t="shared" si="14"/>
        <v>1</v>
      </c>
      <c r="E548" s="12">
        <f>(COUNTIFS(Sta!$A:$A,$A548,Sta!$Q:$Q,"&gt;0.5") +COUNTIFS(Sta!$B:$B,$A548,Sta!$Q:$Q,"&gt;0.5"))/$D548</f>
        <v>0</v>
      </c>
      <c r="F548" s="7" t="e">
        <f>COUNTIFS(Sta!$A:$A,$A548,Sta!$Q:$Q,"&gt;0.5")/$B548</f>
        <v>#DIV/0!</v>
      </c>
      <c r="G548" s="7">
        <f>COUNTIFS(Sta!$B:$B,$A548,Sta!$Q:$Q,"&gt;0.5")/$C548</f>
        <v>0</v>
      </c>
      <c r="H548" s="12">
        <f>(COUNTIFS(Sta!$A:$A,$A548,Sta!$Q:$Q,"&gt;1.5") +COUNTIFS(Sta!$B:$B,$A548,Sta!$Q:$Q,"&gt;1.5"))/$D548</f>
        <v>0</v>
      </c>
      <c r="I548" s="7" t="e">
        <f>COUNTIFS(Sta!$A:$A,$A548,Sta!$Q:$Q,"&gt;1.5")/$B548</f>
        <v>#DIV/0!</v>
      </c>
      <c r="J548" s="7">
        <f>COUNTIFS(Sta!$B:$B,$A548,Sta!$Q:$Q,"&gt;1.5")/$C548</f>
        <v>0</v>
      </c>
      <c r="K548" s="12">
        <f>(COUNTIFS(Sta!$A:$A,$A548,Sta!$M:$M,"&gt;0.5") +COUNTIFS(Sta!$B:$B,$A548,Sta!$O:$O,"&gt;0.5"))/$D548</f>
        <v>0</v>
      </c>
      <c r="L548" s="7" t="e">
        <f>COUNTIFS(Sta!$A:$A,$A548,Sta!$M:$M,"&gt;0.5")/$B548</f>
        <v>#DIV/0!</v>
      </c>
      <c r="M548" s="7">
        <f>COUNTIFS(Sta!$B:$B,$A548,Sta!$O:$O,"&gt;0.5")/$C548</f>
        <v>0</v>
      </c>
      <c r="N548" s="12">
        <f>(COUNTIFS(Sta!$A:$A,$A548,Sta!$M:$M,"&gt;1.5") +COUNTIFS(Sta!$B:$B,$A548,Sta!$O:$O,"&gt;1.5"))/$D548</f>
        <v>0</v>
      </c>
      <c r="O548" s="7" t="e">
        <f>COUNTIFS(Sta!$A:$A,$A548,Sta!$M:$M,"&gt;1.5")/$B548</f>
        <v>#DIV/0!</v>
      </c>
      <c r="P548" s="7">
        <f>COUNTIFS(Sta!$B:$B,$A548,Sta!$O:$O,"&gt;1.5")/$C548</f>
        <v>0</v>
      </c>
      <c r="Q548" s="12">
        <f>(COUNTIFS(Sta!$A:$A,$A548,Sta!$N:$N,"&gt;0.5") +COUNTIFS(Sta!$B:$B,$A548,Sta!$P:$P,"&gt;0.5"))/$D548</f>
        <v>0</v>
      </c>
      <c r="R548" s="7" t="e">
        <f>COUNTIFS(Sta!$A:$A,$A548,Sta!$N:$N,"&gt;0.5")/$B548</f>
        <v>#DIV/0!</v>
      </c>
      <c r="S548" s="7">
        <f>COUNTIFS(Sta!$B:$B,$A548,Sta!$P:$P,"&gt;0.5")/$C548</f>
        <v>0</v>
      </c>
      <c r="T548" s="12">
        <f>(COUNTIFS(Sta!$A:$A,$A548,Sta!$N:$N,"&gt;1.5") +COUNTIFS(Sta!$B:$B,$A548,Sta!$P:$P,"&gt;1.5"))/$D548</f>
        <v>0</v>
      </c>
      <c r="U548" s="7" t="e">
        <f>COUNTIFS(Sta!$A:$A,$A548,Sta!$N:$N,"&gt;1.5")/$B548</f>
        <v>#DIV/0!</v>
      </c>
      <c r="V548" s="7">
        <f>COUNTIFS(Sta!$B:$B,$A548,Sta!$P:$P,"&gt;1.5")/$C548</f>
        <v>0</v>
      </c>
    </row>
    <row r="549" spans="1:22" x14ac:dyDescent="0.3">
      <c r="A549" t="s">
        <v>102</v>
      </c>
      <c r="B549" s="9">
        <f>COUNTIF(Sta!A:A,A549)</f>
        <v>0</v>
      </c>
      <c r="C549" s="4">
        <f>COUNTIF(Sta!B:B,A549)</f>
        <v>0</v>
      </c>
      <c r="D549" s="4">
        <f t="shared" si="14"/>
        <v>0</v>
      </c>
      <c r="E549" s="12" t="e">
        <f>(COUNTIFS(Sta!$A:$A,$A549,Sta!$Q:$Q,"&gt;0.5") +COUNTIFS(Sta!$B:$B,$A549,Sta!$Q:$Q,"&gt;0.5"))/$D549</f>
        <v>#DIV/0!</v>
      </c>
      <c r="F549" s="7" t="e">
        <f>COUNTIFS(Sta!$A:$A,$A549,Sta!$Q:$Q,"&gt;0.5")/$B549</f>
        <v>#DIV/0!</v>
      </c>
      <c r="G549" s="7" t="e">
        <f>COUNTIFS(Sta!$B:$B,$A549,Sta!$Q:$Q,"&gt;0.5")/$C549</f>
        <v>#DIV/0!</v>
      </c>
      <c r="H549" s="12" t="e">
        <f>(COUNTIFS(Sta!$A:$A,$A549,Sta!$Q:$Q,"&gt;1.5") +COUNTIFS(Sta!$B:$B,$A549,Sta!$Q:$Q,"&gt;1.5"))/$D549</f>
        <v>#DIV/0!</v>
      </c>
      <c r="I549" s="7" t="e">
        <f>COUNTIFS(Sta!$A:$A,$A549,Sta!$Q:$Q,"&gt;1.5")/$B549</f>
        <v>#DIV/0!</v>
      </c>
      <c r="J549" s="7" t="e">
        <f>COUNTIFS(Sta!$B:$B,$A549,Sta!$Q:$Q,"&gt;1.5")/$C549</f>
        <v>#DIV/0!</v>
      </c>
      <c r="K549" s="12" t="e">
        <f>(COUNTIFS(Sta!$A:$A,$A549,Sta!$M:$M,"&gt;0.5") +COUNTIFS(Sta!$B:$B,$A549,Sta!$O:$O,"&gt;0.5"))/$D549</f>
        <v>#DIV/0!</v>
      </c>
      <c r="L549" s="7" t="e">
        <f>COUNTIFS(Sta!$A:$A,$A549,Sta!$M:$M,"&gt;0.5")/$B549</f>
        <v>#DIV/0!</v>
      </c>
      <c r="M549" s="7" t="e">
        <f>COUNTIFS(Sta!$B:$B,$A549,Sta!$O:$O,"&gt;0.5")/$C549</f>
        <v>#DIV/0!</v>
      </c>
      <c r="N549" s="12" t="e">
        <f>(COUNTIFS(Sta!$A:$A,$A549,Sta!$M:$M,"&gt;1.5") +COUNTIFS(Sta!$B:$B,$A549,Sta!$O:$O,"&gt;1.5"))/$D549</f>
        <v>#DIV/0!</v>
      </c>
      <c r="O549" s="7" t="e">
        <f>COUNTIFS(Sta!$A:$A,$A549,Sta!$M:$M,"&gt;1.5")/$B549</f>
        <v>#DIV/0!</v>
      </c>
      <c r="P549" s="7" t="e">
        <f>COUNTIFS(Sta!$B:$B,$A549,Sta!$O:$O,"&gt;1.5")/$C549</f>
        <v>#DIV/0!</v>
      </c>
      <c r="Q549" s="12" t="e">
        <f>(COUNTIFS(Sta!$A:$A,$A549,Sta!$N:$N,"&gt;0.5") +COUNTIFS(Sta!$B:$B,$A549,Sta!$P:$P,"&gt;0.5"))/$D549</f>
        <v>#DIV/0!</v>
      </c>
      <c r="R549" s="7" t="e">
        <f>COUNTIFS(Sta!$A:$A,$A549,Sta!$N:$N,"&gt;0.5")/$B549</f>
        <v>#DIV/0!</v>
      </c>
      <c r="S549" s="7" t="e">
        <f>COUNTIFS(Sta!$B:$B,$A549,Sta!$P:$P,"&gt;0.5")/$C549</f>
        <v>#DIV/0!</v>
      </c>
      <c r="T549" s="12" t="e">
        <f>(COUNTIFS(Sta!$A:$A,$A549,Sta!$N:$N,"&gt;1.5") +COUNTIFS(Sta!$B:$B,$A549,Sta!$P:$P,"&gt;1.5"))/$D549</f>
        <v>#DIV/0!</v>
      </c>
      <c r="U549" s="7" t="e">
        <f>COUNTIFS(Sta!$A:$A,$A549,Sta!$N:$N,"&gt;1.5")/$B549</f>
        <v>#DIV/0!</v>
      </c>
      <c r="V549" s="7" t="e">
        <f>COUNTIFS(Sta!$B:$B,$A549,Sta!$P:$P,"&gt;1.5")/$C549</f>
        <v>#DIV/0!</v>
      </c>
    </row>
    <row r="550" spans="1:22" x14ac:dyDescent="0.3">
      <c r="A550" t="s">
        <v>559</v>
      </c>
      <c r="B550" s="9">
        <f>COUNTIF(Sta!A:A,A550)</f>
        <v>2</v>
      </c>
      <c r="C550" s="4">
        <f>COUNTIF(Sta!B:B,A550)</f>
        <v>2</v>
      </c>
      <c r="D550" s="4">
        <f t="shared" si="14"/>
        <v>4</v>
      </c>
      <c r="E550" s="12">
        <f>(COUNTIFS(Sta!$A:$A,$A550,Sta!$Q:$Q,"&gt;0.5") +COUNTIFS(Sta!$B:$B,$A550,Sta!$Q:$Q,"&gt;0.5"))/$D550</f>
        <v>0.5</v>
      </c>
      <c r="F550" s="7">
        <f>COUNTIFS(Sta!$A:$A,$A550,Sta!$Q:$Q,"&gt;0.5")/$B550</f>
        <v>0.5</v>
      </c>
      <c r="G550" s="7">
        <f>COUNTIFS(Sta!$B:$B,$A550,Sta!$Q:$Q,"&gt;0.5")/$C550</f>
        <v>0.5</v>
      </c>
      <c r="H550" s="12">
        <f>(COUNTIFS(Sta!$A:$A,$A550,Sta!$Q:$Q,"&gt;1.5") +COUNTIFS(Sta!$B:$B,$A550,Sta!$Q:$Q,"&gt;1.5"))/$D550</f>
        <v>0.5</v>
      </c>
      <c r="I550" s="7">
        <f>COUNTIFS(Sta!$A:$A,$A550,Sta!$Q:$Q,"&gt;1.5")/$B550</f>
        <v>0.5</v>
      </c>
      <c r="J550" s="7">
        <f>COUNTIFS(Sta!$B:$B,$A550,Sta!$Q:$Q,"&gt;1.5")/$C550</f>
        <v>0.5</v>
      </c>
      <c r="K550" s="12">
        <f>(COUNTIFS(Sta!$A:$A,$A550,Sta!$M:$M,"&gt;0.5") +COUNTIFS(Sta!$B:$B,$A550,Sta!$O:$O,"&gt;0.5"))/$D550</f>
        <v>0.25</v>
      </c>
      <c r="L550" s="7">
        <f>COUNTIFS(Sta!$A:$A,$A550,Sta!$M:$M,"&gt;0.5")/$B550</f>
        <v>0</v>
      </c>
      <c r="M550" s="7">
        <f>COUNTIFS(Sta!$B:$B,$A550,Sta!$O:$O,"&gt;0.5")/$C550</f>
        <v>0.5</v>
      </c>
      <c r="N550" s="12">
        <f>(COUNTIFS(Sta!$A:$A,$A550,Sta!$M:$M,"&gt;1.5") +COUNTIFS(Sta!$B:$B,$A550,Sta!$O:$O,"&gt;1.5"))/$D550</f>
        <v>0.25</v>
      </c>
      <c r="O550" s="7">
        <f>COUNTIFS(Sta!$A:$A,$A550,Sta!$M:$M,"&gt;1.5")/$B550</f>
        <v>0</v>
      </c>
      <c r="P550" s="7">
        <f>COUNTIFS(Sta!$B:$B,$A550,Sta!$O:$O,"&gt;1.5")/$C550</f>
        <v>0.5</v>
      </c>
      <c r="Q550" s="12">
        <f>(COUNTIFS(Sta!$A:$A,$A550,Sta!$N:$N,"&gt;0.5") +COUNTIFS(Sta!$B:$B,$A550,Sta!$P:$P,"&gt;0.5"))/$D550</f>
        <v>0.5</v>
      </c>
      <c r="R550" s="7">
        <f>COUNTIFS(Sta!$A:$A,$A550,Sta!$N:$N,"&gt;0.5")/$B550</f>
        <v>0.5</v>
      </c>
      <c r="S550" s="7">
        <f>COUNTIFS(Sta!$B:$B,$A550,Sta!$P:$P,"&gt;0.5")/$C550</f>
        <v>0.5</v>
      </c>
      <c r="T550" s="12">
        <f>(COUNTIFS(Sta!$A:$A,$A550,Sta!$N:$N,"&gt;1.5") +COUNTIFS(Sta!$B:$B,$A550,Sta!$P:$P,"&gt;1.5"))/$D550</f>
        <v>0.5</v>
      </c>
      <c r="U550" s="7">
        <f>COUNTIFS(Sta!$A:$A,$A550,Sta!$N:$N,"&gt;1.5")/$B550</f>
        <v>0.5</v>
      </c>
      <c r="V550" s="7">
        <f>COUNTIFS(Sta!$B:$B,$A550,Sta!$P:$P,"&gt;1.5")/$C550</f>
        <v>0.5</v>
      </c>
    </row>
    <row r="551" spans="1:22" x14ac:dyDescent="0.3">
      <c r="A551" t="s">
        <v>625</v>
      </c>
      <c r="B551" s="9">
        <f>COUNTIF(Sta!A:A,A551)</f>
        <v>1</v>
      </c>
      <c r="C551" s="4">
        <f>COUNTIF(Sta!B:B,A551)</f>
        <v>1</v>
      </c>
      <c r="D551" s="4">
        <f t="shared" si="14"/>
        <v>2</v>
      </c>
      <c r="E551" s="12">
        <f>(COUNTIFS(Sta!$A:$A,$A551,Sta!$Q:$Q,"&gt;0.5") +COUNTIFS(Sta!$B:$B,$A551,Sta!$Q:$Q,"&gt;0.5"))/$D551</f>
        <v>0.5</v>
      </c>
      <c r="F551" s="7">
        <f>COUNTIFS(Sta!$A:$A,$A551,Sta!$Q:$Q,"&gt;0.5")/$B551</f>
        <v>1</v>
      </c>
      <c r="G551" s="7">
        <f>COUNTIFS(Sta!$B:$B,$A551,Sta!$Q:$Q,"&gt;0.5")/$C551</f>
        <v>0</v>
      </c>
      <c r="H551" s="12">
        <f>(COUNTIFS(Sta!$A:$A,$A551,Sta!$Q:$Q,"&gt;1.5") +COUNTIFS(Sta!$B:$B,$A551,Sta!$Q:$Q,"&gt;1.5"))/$D551</f>
        <v>0.5</v>
      </c>
      <c r="I551" s="7">
        <f>COUNTIFS(Sta!$A:$A,$A551,Sta!$Q:$Q,"&gt;1.5")/$B551</f>
        <v>1</v>
      </c>
      <c r="J551" s="7">
        <f>COUNTIFS(Sta!$B:$B,$A551,Sta!$Q:$Q,"&gt;1.5")/$C551</f>
        <v>0</v>
      </c>
      <c r="K551" s="12">
        <f>(COUNTIFS(Sta!$A:$A,$A551,Sta!$M:$M,"&gt;0.5") +COUNTIFS(Sta!$B:$B,$A551,Sta!$O:$O,"&gt;0.5"))/$D551</f>
        <v>0.5</v>
      </c>
      <c r="L551" s="7">
        <f>COUNTIFS(Sta!$A:$A,$A551,Sta!$M:$M,"&gt;0.5")/$B551</f>
        <v>1</v>
      </c>
      <c r="M551" s="7">
        <f>COUNTIFS(Sta!$B:$B,$A551,Sta!$O:$O,"&gt;0.5")/$C551</f>
        <v>0</v>
      </c>
      <c r="N551" s="12">
        <f>(COUNTIFS(Sta!$A:$A,$A551,Sta!$M:$M,"&gt;1.5") +COUNTIFS(Sta!$B:$B,$A551,Sta!$O:$O,"&gt;1.5"))/$D551</f>
        <v>0</v>
      </c>
      <c r="O551" s="7">
        <f>COUNTIFS(Sta!$A:$A,$A551,Sta!$M:$M,"&gt;1.5")/$B551</f>
        <v>0</v>
      </c>
      <c r="P551" s="7">
        <f>COUNTIFS(Sta!$B:$B,$A551,Sta!$O:$O,"&gt;1.5")/$C551</f>
        <v>0</v>
      </c>
      <c r="Q551" s="12">
        <f>(COUNTIFS(Sta!$A:$A,$A551,Sta!$N:$N,"&gt;0.5") +COUNTIFS(Sta!$B:$B,$A551,Sta!$P:$P,"&gt;0.5"))/$D551</f>
        <v>0.5</v>
      </c>
      <c r="R551" s="7">
        <f>COUNTIFS(Sta!$A:$A,$A551,Sta!$N:$N,"&gt;0.5")/$B551</f>
        <v>1</v>
      </c>
      <c r="S551" s="7">
        <f>COUNTIFS(Sta!$B:$B,$A551,Sta!$P:$P,"&gt;0.5")/$C551</f>
        <v>0</v>
      </c>
      <c r="T551" s="12">
        <f>(COUNTIFS(Sta!$A:$A,$A551,Sta!$N:$N,"&gt;1.5") +COUNTIFS(Sta!$B:$B,$A551,Sta!$P:$P,"&gt;1.5"))/$D551</f>
        <v>0</v>
      </c>
      <c r="U551" s="7">
        <f>COUNTIFS(Sta!$A:$A,$A551,Sta!$N:$N,"&gt;1.5")/$B551</f>
        <v>0</v>
      </c>
      <c r="V551" s="7">
        <f>COUNTIFS(Sta!$B:$B,$A551,Sta!$P:$P,"&gt;1.5")/$C551</f>
        <v>0</v>
      </c>
    </row>
    <row r="552" spans="1:22" x14ac:dyDescent="0.3">
      <c r="A552" t="s">
        <v>324</v>
      </c>
      <c r="B552" s="9">
        <f>COUNTIF(Sta!A:A,A552)</f>
        <v>0</v>
      </c>
      <c r="C552" s="4">
        <f>COUNTIF(Sta!B:B,A552)</f>
        <v>0</v>
      </c>
      <c r="D552" s="4">
        <f t="shared" si="14"/>
        <v>0</v>
      </c>
      <c r="E552" s="12" t="e">
        <f>(COUNTIFS(Sta!$A:$A,$A552,Sta!$Q:$Q,"&gt;0.5") +COUNTIFS(Sta!$B:$B,$A552,Sta!$Q:$Q,"&gt;0.5"))/$D552</f>
        <v>#DIV/0!</v>
      </c>
      <c r="F552" s="7" t="e">
        <f>COUNTIFS(Sta!$A:$A,$A552,Sta!$Q:$Q,"&gt;0.5")/$B552</f>
        <v>#DIV/0!</v>
      </c>
      <c r="G552" s="7" t="e">
        <f>COUNTIFS(Sta!$B:$B,$A552,Sta!$Q:$Q,"&gt;0.5")/$C552</f>
        <v>#DIV/0!</v>
      </c>
      <c r="H552" s="12" t="e">
        <f>(COUNTIFS(Sta!$A:$A,$A552,Sta!$Q:$Q,"&gt;1.5") +COUNTIFS(Sta!$B:$B,$A552,Sta!$Q:$Q,"&gt;1.5"))/$D552</f>
        <v>#DIV/0!</v>
      </c>
      <c r="I552" s="7" t="e">
        <f>COUNTIFS(Sta!$A:$A,$A552,Sta!$Q:$Q,"&gt;1.5")/$B552</f>
        <v>#DIV/0!</v>
      </c>
      <c r="J552" s="7" t="e">
        <f>COUNTIFS(Sta!$B:$B,$A552,Sta!$Q:$Q,"&gt;1.5")/$C552</f>
        <v>#DIV/0!</v>
      </c>
      <c r="K552" s="12" t="e">
        <f>(COUNTIFS(Sta!$A:$A,$A552,Sta!$M:$M,"&gt;0.5") +COUNTIFS(Sta!$B:$B,$A552,Sta!$O:$O,"&gt;0.5"))/$D552</f>
        <v>#DIV/0!</v>
      </c>
      <c r="L552" s="7" t="e">
        <f>COUNTIFS(Sta!$A:$A,$A552,Sta!$M:$M,"&gt;0.5")/$B552</f>
        <v>#DIV/0!</v>
      </c>
      <c r="M552" s="7" t="e">
        <f>COUNTIFS(Sta!$B:$B,$A552,Sta!$O:$O,"&gt;0.5")/$C552</f>
        <v>#DIV/0!</v>
      </c>
      <c r="N552" s="12" t="e">
        <f>(COUNTIFS(Sta!$A:$A,$A552,Sta!$M:$M,"&gt;1.5") +COUNTIFS(Sta!$B:$B,$A552,Sta!$O:$O,"&gt;1.5"))/$D552</f>
        <v>#DIV/0!</v>
      </c>
      <c r="O552" s="7" t="e">
        <f>COUNTIFS(Sta!$A:$A,$A552,Sta!$M:$M,"&gt;1.5")/$B552</f>
        <v>#DIV/0!</v>
      </c>
      <c r="P552" s="7" t="e">
        <f>COUNTIFS(Sta!$B:$B,$A552,Sta!$O:$O,"&gt;1.5")/$C552</f>
        <v>#DIV/0!</v>
      </c>
      <c r="Q552" s="12" t="e">
        <f>(COUNTIFS(Sta!$A:$A,$A552,Sta!$N:$N,"&gt;0.5") +COUNTIFS(Sta!$B:$B,$A552,Sta!$P:$P,"&gt;0.5"))/$D552</f>
        <v>#DIV/0!</v>
      </c>
      <c r="R552" s="7" t="e">
        <f>COUNTIFS(Sta!$A:$A,$A552,Sta!$N:$N,"&gt;0.5")/$B552</f>
        <v>#DIV/0!</v>
      </c>
      <c r="S552" s="7" t="e">
        <f>COUNTIFS(Sta!$B:$B,$A552,Sta!$P:$P,"&gt;0.5")/$C552</f>
        <v>#DIV/0!</v>
      </c>
      <c r="T552" s="12" t="e">
        <f>(COUNTIFS(Sta!$A:$A,$A552,Sta!$N:$N,"&gt;1.5") +COUNTIFS(Sta!$B:$B,$A552,Sta!$P:$P,"&gt;1.5"))/$D552</f>
        <v>#DIV/0!</v>
      </c>
      <c r="U552" s="7" t="e">
        <f>COUNTIFS(Sta!$A:$A,$A552,Sta!$N:$N,"&gt;1.5")/$B552</f>
        <v>#DIV/0!</v>
      </c>
      <c r="V552" s="7" t="e">
        <f>COUNTIFS(Sta!$B:$B,$A552,Sta!$P:$P,"&gt;1.5")/$C552</f>
        <v>#DIV/0!</v>
      </c>
    </row>
    <row r="553" spans="1:22" x14ac:dyDescent="0.3">
      <c r="A553" t="s">
        <v>558</v>
      </c>
      <c r="B553" s="9">
        <f>COUNTIF(Sta!A:A,A553)</f>
        <v>3</v>
      </c>
      <c r="C553" s="4">
        <f>COUNTIF(Sta!B:B,A553)</f>
        <v>1</v>
      </c>
      <c r="D553" s="4">
        <f t="shared" si="14"/>
        <v>4</v>
      </c>
      <c r="E553" s="12">
        <f>(COUNTIFS(Sta!$A:$A,$A553,Sta!$Q:$Q,"&gt;0.5") +COUNTIFS(Sta!$B:$B,$A553,Sta!$Q:$Q,"&gt;0.5"))/$D553</f>
        <v>0.75</v>
      </c>
      <c r="F553" s="7">
        <f>COUNTIFS(Sta!$A:$A,$A553,Sta!$Q:$Q,"&gt;0.5")/$B553</f>
        <v>1</v>
      </c>
      <c r="G553" s="7">
        <f>COUNTIFS(Sta!$B:$B,$A553,Sta!$Q:$Q,"&gt;0.5")/$C553</f>
        <v>0</v>
      </c>
      <c r="H553" s="12">
        <f>(COUNTIFS(Sta!$A:$A,$A553,Sta!$Q:$Q,"&gt;1.5") +COUNTIFS(Sta!$B:$B,$A553,Sta!$Q:$Q,"&gt;1.5"))/$D553</f>
        <v>0.75</v>
      </c>
      <c r="I553" s="7">
        <f>COUNTIFS(Sta!$A:$A,$A553,Sta!$Q:$Q,"&gt;1.5")/$B553</f>
        <v>1</v>
      </c>
      <c r="J553" s="7">
        <f>COUNTIFS(Sta!$B:$B,$A553,Sta!$Q:$Q,"&gt;1.5")/$C553</f>
        <v>0</v>
      </c>
      <c r="K553" s="12">
        <f>(COUNTIFS(Sta!$A:$A,$A553,Sta!$M:$M,"&gt;0.5") +COUNTIFS(Sta!$B:$B,$A553,Sta!$O:$O,"&gt;0.5"))/$D553</f>
        <v>0.75</v>
      </c>
      <c r="L553" s="7">
        <f>COUNTIFS(Sta!$A:$A,$A553,Sta!$M:$M,"&gt;0.5")/$B553</f>
        <v>1</v>
      </c>
      <c r="M553" s="7">
        <f>COUNTIFS(Sta!$B:$B,$A553,Sta!$O:$O,"&gt;0.5")/$C553</f>
        <v>0</v>
      </c>
      <c r="N553" s="12">
        <f>(COUNTIFS(Sta!$A:$A,$A553,Sta!$M:$M,"&gt;1.5") +COUNTIFS(Sta!$B:$B,$A553,Sta!$O:$O,"&gt;1.5"))/$D553</f>
        <v>0.5</v>
      </c>
      <c r="O553" s="7">
        <f>COUNTIFS(Sta!$A:$A,$A553,Sta!$M:$M,"&gt;1.5")/$B553</f>
        <v>0.66666666666666663</v>
      </c>
      <c r="P553" s="7">
        <f>COUNTIFS(Sta!$B:$B,$A553,Sta!$O:$O,"&gt;1.5")/$C553</f>
        <v>0</v>
      </c>
      <c r="Q553" s="12">
        <f>(COUNTIFS(Sta!$A:$A,$A553,Sta!$N:$N,"&gt;0.5") +COUNTIFS(Sta!$B:$B,$A553,Sta!$P:$P,"&gt;0.5"))/$D553</f>
        <v>0.5</v>
      </c>
      <c r="R553" s="7">
        <f>COUNTIFS(Sta!$A:$A,$A553,Sta!$N:$N,"&gt;0.5")/$B553</f>
        <v>0.66666666666666663</v>
      </c>
      <c r="S553" s="7">
        <f>COUNTIFS(Sta!$B:$B,$A553,Sta!$P:$P,"&gt;0.5")/$C553</f>
        <v>0</v>
      </c>
      <c r="T553" s="12">
        <f>(COUNTIFS(Sta!$A:$A,$A553,Sta!$N:$N,"&gt;1.5") +COUNTIFS(Sta!$B:$B,$A553,Sta!$P:$P,"&gt;1.5"))/$D553</f>
        <v>0.5</v>
      </c>
      <c r="U553" s="7">
        <f>COUNTIFS(Sta!$A:$A,$A553,Sta!$N:$N,"&gt;1.5")/$B553</f>
        <v>0.66666666666666663</v>
      </c>
      <c r="V553" s="7">
        <f>COUNTIFS(Sta!$B:$B,$A553,Sta!$P:$P,"&gt;1.5")/$C553</f>
        <v>0</v>
      </c>
    </row>
    <row r="554" spans="1:22" x14ac:dyDescent="0.3">
      <c r="A554" t="s">
        <v>453</v>
      </c>
      <c r="B554" s="9">
        <f>COUNTIF(Sta!A:A,A554)</f>
        <v>10</v>
      </c>
      <c r="C554" s="4">
        <f>COUNTIF(Sta!B:B,A554)</f>
        <v>11</v>
      </c>
      <c r="D554" s="4">
        <f t="shared" si="14"/>
        <v>21</v>
      </c>
      <c r="E554" s="12">
        <f>(COUNTIFS(Sta!$A:$A,$A554,Sta!$Q:$Q,"&gt;0.5") +COUNTIFS(Sta!$B:$B,$A554,Sta!$Q:$Q,"&gt;0.5"))/$D554</f>
        <v>0.76190476190476186</v>
      </c>
      <c r="F554" s="7">
        <f>COUNTIFS(Sta!$A:$A,$A554,Sta!$Q:$Q,"&gt;0.5")/$B554</f>
        <v>0.7</v>
      </c>
      <c r="G554" s="7">
        <f>COUNTIFS(Sta!$B:$B,$A554,Sta!$Q:$Q,"&gt;0.5")/$C554</f>
        <v>0.81818181818181823</v>
      </c>
      <c r="H554" s="12">
        <f>(COUNTIFS(Sta!$A:$A,$A554,Sta!$Q:$Q,"&gt;1.5") +COUNTIFS(Sta!$B:$B,$A554,Sta!$Q:$Q,"&gt;1.5"))/$D554</f>
        <v>0.47619047619047616</v>
      </c>
      <c r="I554" s="7">
        <f>COUNTIFS(Sta!$A:$A,$A554,Sta!$Q:$Q,"&gt;1.5")/$B554</f>
        <v>0.4</v>
      </c>
      <c r="J554" s="7">
        <f>COUNTIFS(Sta!$B:$B,$A554,Sta!$Q:$Q,"&gt;1.5")/$C554</f>
        <v>0.54545454545454541</v>
      </c>
      <c r="K554" s="12">
        <f>(COUNTIFS(Sta!$A:$A,$A554,Sta!$M:$M,"&gt;0.5") +COUNTIFS(Sta!$B:$B,$A554,Sta!$O:$O,"&gt;0.5"))/$D554</f>
        <v>0.47619047619047616</v>
      </c>
      <c r="L554" s="7">
        <f>COUNTIFS(Sta!$A:$A,$A554,Sta!$M:$M,"&gt;0.5")/$B554</f>
        <v>0.3</v>
      </c>
      <c r="M554" s="7">
        <f>COUNTIFS(Sta!$B:$B,$A554,Sta!$O:$O,"&gt;0.5")/$C554</f>
        <v>0.63636363636363635</v>
      </c>
      <c r="N554" s="12">
        <f>(COUNTIFS(Sta!$A:$A,$A554,Sta!$M:$M,"&gt;1.5") +COUNTIFS(Sta!$B:$B,$A554,Sta!$O:$O,"&gt;1.5"))/$D554</f>
        <v>9.5238095238095233E-2</v>
      </c>
      <c r="O554" s="7">
        <f>COUNTIFS(Sta!$A:$A,$A554,Sta!$M:$M,"&gt;1.5")/$B554</f>
        <v>0</v>
      </c>
      <c r="P554" s="7">
        <f>COUNTIFS(Sta!$B:$B,$A554,Sta!$O:$O,"&gt;1.5")/$C554</f>
        <v>0.18181818181818182</v>
      </c>
      <c r="Q554" s="12">
        <f>(COUNTIFS(Sta!$A:$A,$A554,Sta!$N:$N,"&gt;0.5") +COUNTIFS(Sta!$B:$B,$A554,Sta!$P:$P,"&gt;0.5"))/$D554</f>
        <v>0.52380952380952384</v>
      </c>
      <c r="R554" s="7">
        <f>COUNTIFS(Sta!$A:$A,$A554,Sta!$N:$N,"&gt;0.5")/$B554</f>
        <v>0.5</v>
      </c>
      <c r="S554" s="7">
        <f>COUNTIFS(Sta!$B:$B,$A554,Sta!$P:$P,"&gt;0.5")/$C554</f>
        <v>0.54545454545454541</v>
      </c>
      <c r="T554" s="12">
        <f>(COUNTIFS(Sta!$A:$A,$A554,Sta!$N:$N,"&gt;1.5") +COUNTIFS(Sta!$B:$B,$A554,Sta!$P:$P,"&gt;1.5"))/$D554</f>
        <v>0.23809523809523808</v>
      </c>
      <c r="U554" s="7">
        <f>COUNTIFS(Sta!$A:$A,$A554,Sta!$N:$N,"&gt;1.5")/$B554</f>
        <v>0.3</v>
      </c>
      <c r="V554" s="7">
        <f>COUNTIFS(Sta!$B:$B,$A554,Sta!$P:$P,"&gt;1.5")/$C554</f>
        <v>0.18181818181818182</v>
      </c>
    </row>
    <row r="555" spans="1:22" x14ac:dyDescent="0.3">
      <c r="A555" t="s">
        <v>155</v>
      </c>
      <c r="B555" s="9">
        <f>COUNTIF(Sta!A:A,A555)</f>
        <v>0</v>
      </c>
      <c r="C555" s="4">
        <f>COUNTIF(Sta!B:B,A555)</f>
        <v>1</v>
      </c>
      <c r="D555" s="4">
        <f t="shared" si="14"/>
        <v>1</v>
      </c>
      <c r="E555" s="12">
        <f>(COUNTIFS(Sta!$A:$A,$A555,Sta!$Q:$Q,"&gt;0.5") +COUNTIFS(Sta!$B:$B,$A555,Sta!$Q:$Q,"&gt;0.5"))/$D555</f>
        <v>1</v>
      </c>
      <c r="F555" s="7" t="e">
        <f>COUNTIFS(Sta!$A:$A,$A555,Sta!$Q:$Q,"&gt;0.5")/$B555</f>
        <v>#DIV/0!</v>
      </c>
      <c r="G555" s="7">
        <f>COUNTIFS(Sta!$B:$B,$A555,Sta!$Q:$Q,"&gt;0.5")/$C555</f>
        <v>1</v>
      </c>
      <c r="H555" s="12">
        <f>(COUNTIFS(Sta!$A:$A,$A555,Sta!$Q:$Q,"&gt;1.5") +COUNTIFS(Sta!$B:$B,$A555,Sta!$Q:$Q,"&gt;1.5"))/$D555</f>
        <v>1</v>
      </c>
      <c r="I555" s="7" t="e">
        <f>COUNTIFS(Sta!$A:$A,$A555,Sta!$Q:$Q,"&gt;1.5")/$B555</f>
        <v>#DIV/0!</v>
      </c>
      <c r="J555" s="7">
        <f>COUNTIFS(Sta!$B:$B,$A555,Sta!$Q:$Q,"&gt;1.5")/$C555</f>
        <v>1</v>
      </c>
      <c r="K555" s="12">
        <f>(COUNTIFS(Sta!$A:$A,$A555,Sta!$M:$M,"&gt;0.5") +COUNTIFS(Sta!$B:$B,$A555,Sta!$O:$O,"&gt;0.5"))/$D555</f>
        <v>1</v>
      </c>
      <c r="L555" s="7" t="e">
        <f>COUNTIFS(Sta!$A:$A,$A555,Sta!$M:$M,"&gt;0.5")/$B555</f>
        <v>#DIV/0!</v>
      </c>
      <c r="M555" s="7">
        <f>COUNTIFS(Sta!$B:$B,$A555,Sta!$O:$O,"&gt;0.5")/$C555</f>
        <v>1</v>
      </c>
      <c r="N555" s="12">
        <f>(COUNTIFS(Sta!$A:$A,$A555,Sta!$M:$M,"&gt;1.5") +COUNTIFS(Sta!$B:$B,$A555,Sta!$O:$O,"&gt;1.5"))/$D555</f>
        <v>1</v>
      </c>
      <c r="O555" s="7" t="e">
        <f>COUNTIFS(Sta!$A:$A,$A555,Sta!$M:$M,"&gt;1.5")/$B555</f>
        <v>#DIV/0!</v>
      </c>
      <c r="P555" s="7">
        <f>COUNTIFS(Sta!$B:$B,$A555,Sta!$O:$O,"&gt;1.5")/$C555</f>
        <v>1</v>
      </c>
      <c r="Q555" s="12">
        <f>(COUNTIFS(Sta!$A:$A,$A555,Sta!$N:$N,"&gt;0.5") +COUNTIFS(Sta!$B:$B,$A555,Sta!$P:$P,"&gt;0.5"))/$D555</f>
        <v>0</v>
      </c>
      <c r="R555" s="7" t="e">
        <f>COUNTIFS(Sta!$A:$A,$A555,Sta!$N:$N,"&gt;0.5")/$B555</f>
        <v>#DIV/0!</v>
      </c>
      <c r="S555" s="7">
        <f>COUNTIFS(Sta!$B:$B,$A555,Sta!$P:$P,"&gt;0.5")/$C555</f>
        <v>0</v>
      </c>
      <c r="T555" s="12">
        <f>(COUNTIFS(Sta!$A:$A,$A555,Sta!$N:$N,"&gt;1.5") +COUNTIFS(Sta!$B:$B,$A555,Sta!$P:$P,"&gt;1.5"))/$D555</f>
        <v>0</v>
      </c>
      <c r="U555" s="7" t="e">
        <f>COUNTIFS(Sta!$A:$A,$A555,Sta!$N:$N,"&gt;1.5")/$B555</f>
        <v>#DIV/0!</v>
      </c>
      <c r="V555" s="7">
        <f>COUNTIFS(Sta!$B:$B,$A555,Sta!$P:$P,"&gt;1.5")/$C555</f>
        <v>0</v>
      </c>
    </row>
    <row r="556" spans="1:22" x14ac:dyDescent="0.3">
      <c r="A556" t="s">
        <v>149</v>
      </c>
      <c r="B556" s="9">
        <f>COUNTIF(Sta!A:A,A556)</f>
        <v>0</v>
      </c>
      <c r="C556" s="4">
        <f>COUNTIF(Sta!B:B,A556)</f>
        <v>1</v>
      </c>
      <c r="D556" s="4">
        <f t="shared" si="14"/>
        <v>1</v>
      </c>
      <c r="E556" s="12">
        <f>(COUNTIFS(Sta!$A:$A,$A556,Sta!$Q:$Q,"&gt;0.5") +COUNTIFS(Sta!$B:$B,$A556,Sta!$Q:$Q,"&gt;0.5"))/$D556</f>
        <v>1</v>
      </c>
      <c r="F556" s="7" t="e">
        <f>COUNTIFS(Sta!$A:$A,$A556,Sta!$Q:$Q,"&gt;0.5")/$B556</f>
        <v>#DIV/0!</v>
      </c>
      <c r="G556" s="7">
        <f>COUNTIFS(Sta!$B:$B,$A556,Sta!$Q:$Q,"&gt;0.5")/$C556</f>
        <v>1</v>
      </c>
      <c r="H556" s="12">
        <f>(COUNTIFS(Sta!$A:$A,$A556,Sta!$Q:$Q,"&gt;1.5") +COUNTIFS(Sta!$B:$B,$A556,Sta!$Q:$Q,"&gt;1.5"))/$D556</f>
        <v>1</v>
      </c>
      <c r="I556" s="7" t="e">
        <f>COUNTIFS(Sta!$A:$A,$A556,Sta!$Q:$Q,"&gt;1.5")/$B556</f>
        <v>#DIV/0!</v>
      </c>
      <c r="J556" s="7">
        <f>COUNTIFS(Sta!$B:$B,$A556,Sta!$Q:$Q,"&gt;1.5")/$C556</f>
        <v>1</v>
      </c>
      <c r="K556" s="12">
        <f>(COUNTIFS(Sta!$A:$A,$A556,Sta!$M:$M,"&gt;0.5") +COUNTIFS(Sta!$B:$B,$A556,Sta!$O:$O,"&gt;0.5"))/$D556</f>
        <v>0</v>
      </c>
      <c r="L556" s="7" t="e">
        <f>COUNTIFS(Sta!$A:$A,$A556,Sta!$M:$M,"&gt;0.5")/$B556</f>
        <v>#DIV/0!</v>
      </c>
      <c r="M556" s="7">
        <f>COUNTIFS(Sta!$B:$B,$A556,Sta!$O:$O,"&gt;0.5")/$C556</f>
        <v>0</v>
      </c>
      <c r="N556" s="12">
        <f>(COUNTIFS(Sta!$A:$A,$A556,Sta!$M:$M,"&gt;1.5") +COUNTIFS(Sta!$B:$B,$A556,Sta!$O:$O,"&gt;1.5"))/$D556</f>
        <v>0</v>
      </c>
      <c r="O556" s="7" t="e">
        <f>COUNTIFS(Sta!$A:$A,$A556,Sta!$M:$M,"&gt;1.5")/$B556</f>
        <v>#DIV/0!</v>
      </c>
      <c r="P556" s="7">
        <f>COUNTIFS(Sta!$B:$B,$A556,Sta!$O:$O,"&gt;1.5")/$C556</f>
        <v>0</v>
      </c>
      <c r="Q556" s="12">
        <f>(COUNTIFS(Sta!$A:$A,$A556,Sta!$N:$N,"&gt;0.5") +COUNTIFS(Sta!$B:$B,$A556,Sta!$P:$P,"&gt;0.5"))/$D556</f>
        <v>1</v>
      </c>
      <c r="R556" s="7" t="e">
        <f>COUNTIFS(Sta!$A:$A,$A556,Sta!$N:$N,"&gt;0.5")/$B556</f>
        <v>#DIV/0!</v>
      </c>
      <c r="S556" s="7">
        <f>COUNTIFS(Sta!$B:$B,$A556,Sta!$P:$P,"&gt;0.5")/$C556</f>
        <v>1</v>
      </c>
      <c r="T556" s="12">
        <f>(COUNTIFS(Sta!$A:$A,$A556,Sta!$N:$N,"&gt;1.5") +COUNTIFS(Sta!$B:$B,$A556,Sta!$P:$P,"&gt;1.5"))/$D556</f>
        <v>1</v>
      </c>
      <c r="U556" s="7" t="e">
        <f>COUNTIFS(Sta!$A:$A,$A556,Sta!$N:$N,"&gt;1.5")/$B556</f>
        <v>#DIV/0!</v>
      </c>
      <c r="V556" s="7">
        <f>COUNTIFS(Sta!$B:$B,$A556,Sta!$P:$P,"&gt;1.5")/$C556</f>
        <v>1</v>
      </c>
    </row>
    <row r="557" spans="1:22" x14ac:dyDescent="0.3">
      <c r="A557" t="s">
        <v>304</v>
      </c>
      <c r="B557" s="9">
        <f>COUNTIF(Sta!A:A,A557)</f>
        <v>0</v>
      </c>
      <c r="C557" s="4">
        <f>COUNTIF(Sta!B:B,A557)</f>
        <v>0</v>
      </c>
      <c r="D557" s="4">
        <f t="shared" si="14"/>
        <v>0</v>
      </c>
      <c r="E557" s="12" t="e">
        <f>(COUNTIFS(Sta!$A:$A,$A557,Sta!$Q:$Q,"&gt;0.5") +COUNTIFS(Sta!$B:$B,$A557,Sta!$Q:$Q,"&gt;0.5"))/$D557</f>
        <v>#DIV/0!</v>
      </c>
      <c r="F557" s="7" t="e">
        <f>COUNTIFS(Sta!$A:$A,$A557,Sta!$Q:$Q,"&gt;0.5")/$B557</f>
        <v>#DIV/0!</v>
      </c>
      <c r="G557" s="7" t="e">
        <f>COUNTIFS(Sta!$B:$B,$A557,Sta!$Q:$Q,"&gt;0.5")/$C557</f>
        <v>#DIV/0!</v>
      </c>
      <c r="H557" s="12" t="e">
        <f>(COUNTIFS(Sta!$A:$A,$A557,Sta!$Q:$Q,"&gt;1.5") +COUNTIFS(Sta!$B:$B,$A557,Sta!$Q:$Q,"&gt;1.5"))/$D557</f>
        <v>#DIV/0!</v>
      </c>
      <c r="I557" s="7" t="e">
        <f>COUNTIFS(Sta!$A:$A,$A557,Sta!$Q:$Q,"&gt;1.5")/$B557</f>
        <v>#DIV/0!</v>
      </c>
      <c r="J557" s="7" t="e">
        <f>COUNTIFS(Sta!$B:$B,$A557,Sta!$Q:$Q,"&gt;1.5")/$C557</f>
        <v>#DIV/0!</v>
      </c>
      <c r="K557" s="12" t="e">
        <f>(COUNTIFS(Sta!$A:$A,$A557,Sta!$M:$M,"&gt;0.5") +COUNTIFS(Sta!$B:$B,$A557,Sta!$O:$O,"&gt;0.5"))/$D557</f>
        <v>#DIV/0!</v>
      </c>
      <c r="L557" s="7" t="e">
        <f>COUNTIFS(Sta!$A:$A,$A557,Sta!$M:$M,"&gt;0.5")/$B557</f>
        <v>#DIV/0!</v>
      </c>
      <c r="M557" s="7" t="e">
        <f>COUNTIFS(Sta!$B:$B,$A557,Sta!$O:$O,"&gt;0.5")/$C557</f>
        <v>#DIV/0!</v>
      </c>
      <c r="N557" s="12" t="e">
        <f>(COUNTIFS(Sta!$A:$A,$A557,Sta!$M:$M,"&gt;1.5") +COUNTIFS(Sta!$B:$B,$A557,Sta!$O:$O,"&gt;1.5"))/$D557</f>
        <v>#DIV/0!</v>
      </c>
      <c r="O557" s="7" t="e">
        <f>COUNTIFS(Sta!$A:$A,$A557,Sta!$M:$M,"&gt;1.5")/$B557</f>
        <v>#DIV/0!</v>
      </c>
      <c r="P557" s="7" t="e">
        <f>COUNTIFS(Sta!$B:$B,$A557,Sta!$O:$O,"&gt;1.5")/$C557</f>
        <v>#DIV/0!</v>
      </c>
      <c r="Q557" s="12" t="e">
        <f>(COUNTIFS(Sta!$A:$A,$A557,Sta!$N:$N,"&gt;0.5") +COUNTIFS(Sta!$B:$B,$A557,Sta!$P:$P,"&gt;0.5"))/$D557</f>
        <v>#DIV/0!</v>
      </c>
      <c r="R557" s="7" t="e">
        <f>COUNTIFS(Sta!$A:$A,$A557,Sta!$N:$N,"&gt;0.5")/$B557</f>
        <v>#DIV/0!</v>
      </c>
      <c r="S557" s="7" t="e">
        <f>COUNTIFS(Sta!$B:$B,$A557,Sta!$P:$P,"&gt;0.5")/$C557</f>
        <v>#DIV/0!</v>
      </c>
      <c r="T557" s="12" t="e">
        <f>(COUNTIFS(Sta!$A:$A,$A557,Sta!$N:$N,"&gt;1.5") +COUNTIFS(Sta!$B:$B,$A557,Sta!$P:$P,"&gt;1.5"))/$D557</f>
        <v>#DIV/0!</v>
      </c>
      <c r="U557" s="7" t="e">
        <f>COUNTIFS(Sta!$A:$A,$A557,Sta!$N:$N,"&gt;1.5")/$B557</f>
        <v>#DIV/0!</v>
      </c>
      <c r="V557" s="7" t="e">
        <f>COUNTIFS(Sta!$B:$B,$A557,Sta!$P:$P,"&gt;1.5")/$C557</f>
        <v>#DIV/0!</v>
      </c>
    </row>
    <row r="558" spans="1:22" x14ac:dyDescent="0.3">
      <c r="A558" t="s">
        <v>358</v>
      </c>
      <c r="B558" s="9">
        <f>COUNTIF(Sta!A:A,A558)</f>
        <v>1</v>
      </c>
      <c r="C558" s="4">
        <f>COUNTIF(Sta!B:B,A558)</f>
        <v>2</v>
      </c>
      <c r="D558" s="4">
        <f t="shared" si="14"/>
        <v>3</v>
      </c>
      <c r="E558" s="12">
        <f>(COUNTIFS(Sta!$A:$A,$A558,Sta!$Q:$Q,"&gt;0.5") +COUNTIFS(Sta!$B:$B,$A558,Sta!$Q:$Q,"&gt;0.5"))/$D558</f>
        <v>1</v>
      </c>
      <c r="F558" s="7">
        <f>COUNTIFS(Sta!$A:$A,$A558,Sta!$Q:$Q,"&gt;0.5")/$B558</f>
        <v>1</v>
      </c>
      <c r="G558" s="7">
        <f>COUNTIFS(Sta!$B:$B,$A558,Sta!$Q:$Q,"&gt;0.5")/$C558</f>
        <v>1</v>
      </c>
      <c r="H558" s="12">
        <f>(COUNTIFS(Sta!$A:$A,$A558,Sta!$Q:$Q,"&gt;1.5") +COUNTIFS(Sta!$B:$B,$A558,Sta!$Q:$Q,"&gt;1.5"))/$D558</f>
        <v>0.33333333333333331</v>
      </c>
      <c r="I558" s="7">
        <f>COUNTIFS(Sta!$A:$A,$A558,Sta!$Q:$Q,"&gt;1.5")/$B558</f>
        <v>0</v>
      </c>
      <c r="J558" s="7">
        <f>COUNTIFS(Sta!$B:$B,$A558,Sta!$Q:$Q,"&gt;1.5")/$C558</f>
        <v>0.5</v>
      </c>
      <c r="K558" s="12">
        <f>(COUNTIFS(Sta!$A:$A,$A558,Sta!$M:$M,"&gt;0.5") +COUNTIFS(Sta!$B:$B,$A558,Sta!$O:$O,"&gt;0.5"))/$D558</f>
        <v>0.33333333333333331</v>
      </c>
      <c r="L558" s="7">
        <f>COUNTIFS(Sta!$A:$A,$A558,Sta!$M:$M,"&gt;0.5")/$B558</f>
        <v>0</v>
      </c>
      <c r="M558" s="7">
        <f>COUNTIFS(Sta!$B:$B,$A558,Sta!$O:$O,"&gt;0.5")/$C558</f>
        <v>0.5</v>
      </c>
      <c r="N558" s="12">
        <f>(COUNTIFS(Sta!$A:$A,$A558,Sta!$M:$M,"&gt;1.5") +COUNTIFS(Sta!$B:$B,$A558,Sta!$O:$O,"&gt;1.5"))/$D558</f>
        <v>0.33333333333333331</v>
      </c>
      <c r="O558" s="7">
        <f>COUNTIFS(Sta!$A:$A,$A558,Sta!$M:$M,"&gt;1.5")/$B558</f>
        <v>0</v>
      </c>
      <c r="P558" s="7">
        <f>COUNTIFS(Sta!$B:$B,$A558,Sta!$O:$O,"&gt;1.5")/$C558</f>
        <v>0.5</v>
      </c>
      <c r="Q558" s="12">
        <f>(COUNTIFS(Sta!$A:$A,$A558,Sta!$N:$N,"&gt;0.5") +COUNTIFS(Sta!$B:$B,$A558,Sta!$P:$P,"&gt;0.5"))/$D558</f>
        <v>1</v>
      </c>
      <c r="R558" s="7">
        <f>COUNTIFS(Sta!$A:$A,$A558,Sta!$N:$N,"&gt;0.5")/$B558</f>
        <v>1</v>
      </c>
      <c r="S558" s="7">
        <f>COUNTIFS(Sta!$B:$B,$A558,Sta!$P:$P,"&gt;0.5")/$C558</f>
        <v>1</v>
      </c>
      <c r="T558" s="12">
        <f>(COUNTIFS(Sta!$A:$A,$A558,Sta!$N:$N,"&gt;1.5") +COUNTIFS(Sta!$B:$B,$A558,Sta!$P:$P,"&gt;1.5"))/$D558</f>
        <v>0</v>
      </c>
      <c r="U558" s="7">
        <f>COUNTIFS(Sta!$A:$A,$A558,Sta!$N:$N,"&gt;1.5")/$B558</f>
        <v>0</v>
      </c>
      <c r="V558" s="7">
        <f>COUNTIFS(Sta!$B:$B,$A558,Sta!$P:$P,"&gt;1.5")/$C558</f>
        <v>0</v>
      </c>
    </row>
    <row r="559" spans="1:22" x14ac:dyDescent="0.3">
      <c r="A559" t="s">
        <v>530</v>
      </c>
      <c r="B559" s="9">
        <f>COUNTIF(Sta!A:A,A559)</f>
        <v>8</v>
      </c>
      <c r="C559" s="4">
        <f>COUNTIF(Sta!B:B,A559)</f>
        <v>7</v>
      </c>
      <c r="D559" s="4">
        <f t="shared" si="14"/>
        <v>15</v>
      </c>
      <c r="E559" s="12">
        <f>(COUNTIFS(Sta!$A:$A,$A559,Sta!$Q:$Q,"&gt;0.5") +COUNTIFS(Sta!$B:$B,$A559,Sta!$Q:$Q,"&gt;0.5"))/$D559</f>
        <v>0.8666666666666667</v>
      </c>
      <c r="F559" s="7">
        <f>COUNTIFS(Sta!$A:$A,$A559,Sta!$Q:$Q,"&gt;0.5")/$B559</f>
        <v>0.875</v>
      </c>
      <c r="G559" s="7">
        <f>COUNTIFS(Sta!$B:$B,$A559,Sta!$Q:$Q,"&gt;0.5")/$C559</f>
        <v>0.8571428571428571</v>
      </c>
      <c r="H559" s="12">
        <f>(COUNTIFS(Sta!$A:$A,$A559,Sta!$Q:$Q,"&gt;1.5") +COUNTIFS(Sta!$B:$B,$A559,Sta!$Q:$Q,"&gt;1.5"))/$D559</f>
        <v>0.53333333333333333</v>
      </c>
      <c r="I559" s="7">
        <f>COUNTIFS(Sta!$A:$A,$A559,Sta!$Q:$Q,"&gt;1.5")/$B559</f>
        <v>0.375</v>
      </c>
      <c r="J559" s="7">
        <f>COUNTIFS(Sta!$B:$B,$A559,Sta!$Q:$Q,"&gt;1.5")/$C559</f>
        <v>0.7142857142857143</v>
      </c>
      <c r="K559" s="12">
        <f>(COUNTIFS(Sta!$A:$A,$A559,Sta!$M:$M,"&gt;0.5") +COUNTIFS(Sta!$B:$B,$A559,Sta!$O:$O,"&gt;0.5"))/$D559</f>
        <v>0.66666666666666663</v>
      </c>
      <c r="L559" s="7">
        <f>COUNTIFS(Sta!$A:$A,$A559,Sta!$M:$M,"&gt;0.5")/$B559</f>
        <v>0.75</v>
      </c>
      <c r="M559" s="7">
        <f>COUNTIFS(Sta!$B:$B,$A559,Sta!$O:$O,"&gt;0.5")/$C559</f>
        <v>0.5714285714285714</v>
      </c>
      <c r="N559" s="12">
        <f>(COUNTIFS(Sta!$A:$A,$A559,Sta!$M:$M,"&gt;1.5") +COUNTIFS(Sta!$B:$B,$A559,Sta!$O:$O,"&gt;1.5"))/$D559</f>
        <v>0.2</v>
      </c>
      <c r="O559" s="7">
        <f>COUNTIFS(Sta!$A:$A,$A559,Sta!$M:$M,"&gt;1.5")/$B559</f>
        <v>0.25</v>
      </c>
      <c r="P559" s="7">
        <f>COUNTIFS(Sta!$B:$B,$A559,Sta!$O:$O,"&gt;1.5")/$C559</f>
        <v>0.14285714285714285</v>
      </c>
      <c r="Q559" s="12">
        <f>(COUNTIFS(Sta!$A:$A,$A559,Sta!$N:$N,"&gt;0.5") +COUNTIFS(Sta!$B:$B,$A559,Sta!$P:$P,"&gt;0.5"))/$D559</f>
        <v>0.53333333333333333</v>
      </c>
      <c r="R559" s="7">
        <f>COUNTIFS(Sta!$A:$A,$A559,Sta!$N:$N,"&gt;0.5")/$B559</f>
        <v>0.25</v>
      </c>
      <c r="S559" s="7">
        <f>COUNTIFS(Sta!$B:$B,$A559,Sta!$P:$P,"&gt;0.5")/$C559</f>
        <v>0.8571428571428571</v>
      </c>
      <c r="T559" s="12">
        <f>(COUNTIFS(Sta!$A:$A,$A559,Sta!$N:$N,"&gt;1.5") +COUNTIFS(Sta!$B:$B,$A559,Sta!$P:$P,"&gt;1.5"))/$D559</f>
        <v>0.2</v>
      </c>
      <c r="U559" s="7">
        <f>COUNTIFS(Sta!$A:$A,$A559,Sta!$N:$N,"&gt;1.5")/$B559</f>
        <v>0.125</v>
      </c>
      <c r="V559" s="7">
        <f>COUNTIFS(Sta!$B:$B,$A559,Sta!$P:$P,"&gt;1.5")/$C559</f>
        <v>0.2857142857142857</v>
      </c>
    </row>
    <row r="560" spans="1:22" x14ac:dyDescent="0.3">
      <c r="A560" t="s">
        <v>621</v>
      </c>
      <c r="B560" s="9">
        <f>COUNTIF(Sta!A:A,A560)</f>
        <v>1</v>
      </c>
      <c r="C560" s="4">
        <f>COUNTIF(Sta!B:B,A560)</f>
        <v>2</v>
      </c>
      <c r="D560" s="4">
        <f t="shared" si="14"/>
        <v>3</v>
      </c>
      <c r="E560" s="12">
        <f>(COUNTIFS(Sta!$A:$A,$A560,Sta!$Q:$Q,"&gt;0.5") +COUNTIFS(Sta!$B:$B,$A560,Sta!$Q:$Q,"&gt;0.5"))/$D560</f>
        <v>1</v>
      </c>
      <c r="F560" s="7">
        <f>COUNTIFS(Sta!$A:$A,$A560,Sta!$Q:$Q,"&gt;0.5")/$B560</f>
        <v>1</v>
      </c>
      <c r="G560" s="7">
        <f>COUNTIFS(Sta!$B:$B,$A560,Sta!$Q:$Q,"&gt;0.5")/$C560</f>
        <v>1</v>
      </c>
      <c r="H560" s="12">
        <f>(COUNTIFS(Sta!$A:$A,$A560,Sta!$Q:$Q,"&gt;1.5") +COUNTIFS(Sta!$B:$B,$A560,Sta!$Q:$Q,"&gt;1.5"))/$D560</f>
        <v>0.66666666666666663</v>
      </c>
      <c r="I560" s="7">
        <f>COUNTIFS(Sta!$A:$A,$A560,Sta!$Q:$Q,"&gt;1.5")/$B560</f>
        <v>1</v>
      </c>
      <c r="J560" s="7">
        <f>COUNTIFS(Sta!$B:$B,$A560,Sta!$Q:$Q,"&gt;1.5")/$C560</f>
        <v>0.5</v>
      </c>
      <c r="K560" s="12">
        <f>(COUNTIFS(Sta!$A:$A,$A560,Sta!$M:$M,"&gt;0.5") +COUNTIFS(Sta!$B:$B,$A560,Sta!$O:$O,"&gt;0.5"))/$D560</f>
        <v>0.33333333333333331</v>
      </c>
      <c r="L560" s="7">
        <f>COUNTIFS(Sta!$A:$A,$A560,Sta!$M:$M,"&gt;0.5")/$B560</f>
        <v>0</v>
      </c>
      <c r="M560" s="7">
        <f>COUNTIFS(Sta!$B:$B,$A560,Sta!$O:$O,"&gt;0.5")/$C560</f>
        <v>0.5</v>
      </c>
      <c r="N560" s="12">
        <f>(COUNTIFS(Sta!$A:$A,$A560,Sta!$M:$M,"&gt;1.5") +COUNTIFS(Sta!$B:$B,$A560,Sta!$O:$O,"&gt;1.5"))/$D560</f>
        <v>0</v>
      </c>
      <c r="O560" s="7">
        <f>COUNTIFS(Sta!$A:$A,$A560,Sta!$M:$M,"&gt;1.5")/$B560</f>
        <v>0</v>
      </c>
      <c r="P560" s="7">
        <f>COUNTIFS(Sta!$B:$B,$A560,Sta!$O:$O,"&gt;1.5")/$C560</f>
        <v>0</v>
      </c>
      <c r="Q560" s="12">
        <f>(COUNTIFS(Sta!$A:$A,$A560,Sta!$N:$N,"&gt;0.5") +COUNTIFS(Sta!$B:$B,$A560,Sta!$P:$P,"&gt;0.5"))/$D560</f>
        <v>1</v>
      </c>
      <c r="R560" s="7">
        <f>COUNTIFS(Sta!$A:$A,$A560,Sta!$N:$N,"&gt;0.5")/$B560</f>
        <v>1</v>
      </c>
      <c r="S560" s="7">
        <f>COUNTIFS(Sta!$B:$B,$A560,Sta!$P:$P,"&gt;0.5")/$C560</f>
        <v>1</v>
      </c>
      <c r="T560" s="12">
        <f>(COUNTIFS(Sta!$A:$A,$A560,Sta!$N:$N,"&gt;1.5") +COUNTIFS(Sta!$B:$B,$A560,Sta!$P:$P,"&gt;1.5"))/$D560</f>
        <v>0.66666666666666663</v>
      </c>
      <c r="U560" s="7">
        <f>COUNTIFS(Sta!$A:$A,$A560,Sta!$N:$N,"&gt;1.5")/$B560</f>
        <v>1</v>
      </c>
      <c r="V560" s="7">
        <f>COUNTIFS(Sta!$B:$B,$A560,Sta!$P:$P,"&gt;1.5")/$C560</f>
        <v>0.5</v>
      </c>
    </row>
    <row r="561" spans="1:22" x14ac:dyDescent="0.3">
      <c r="A561" t="s">
        <v>386</v>
      </c>
      <c r="B561" s="9">
        <f>COUNTIF(Sta!A:A,A561)</f>
        <v>1</v>
      </c>
      <c r="C561" s="4">
        <f>COUNTIF(Sta!B:B,A561)</f>
        <v>0</v>
      </c>
      <c r="D561" s="4">
        <f t="shared" si="14"/>
        <v>1</v>
      </c>
      <c r="E561" s="12">
        <f>(COUNTIFS(Sta!$A:$A,$A561,Sta!$Q:$Q,"&gt;0.5") +COUNTIFS(Sta!$B:$B,$A561,Sta!$Q:$Q,"&gt;0.5"))/$D561</f>
        <v>0</v>
      </c>
      <c r="F561" s="7">
        <f>COUNTIFS(Sta!$A:$A,$A561,Sta!$Q:$Q,"&gt;0.5")/$B561</f>
        <v>0</v>
      </c>
      <c r="G561" s="7" t="e">
        <f>COUNTIFS(Sta!$B:$B,$A561,Sta!$Q:$Q,"&gt;0.5")/$C561</f>
        <v>#DIV/0!</v>
      </c>
      <c r="H561" s="12">
        <f>(COUNTIFS(Sta!$A:$A,$A561,Sta!$Q:$Q,"&gt;1.5") +COUNTIFS(Sta!$B:$B,$A561,Sta!$Q:$Q,"&gt;1.5"))/$D561</f>
        <v>0</v>
      </c>
      <c r="I561" s="7">
        <f>COUNTIFS(Sta!$A:$A,$A561,Sta!$Q:$Q,"&gt;1.5")/$B561</f>
        <v>0</v>
      </c>
      <c r="J561" s="7" t="e">
        <f>COUNTIFS(Sta!$B:$B,$A561,Sta!$Q:$Q,"&gt;1.5")/$C561</f>
        <v>#DIV/0!</v>
      </c>
      <c r="K561" s="12">
        <f>(COUNTIFS(Sta!$A:$A,$A561,Sta!$M:$M,"&gt;0.5") +COUNTIFS(Sta!$B:$B,$A561,Sta!$O:$O,"&gt;0.5"))/$D561</f>
        <v>0</v>
      </c>
      <c r="L561" s="7">
        <f>COUNTIFS(Sta!$A:$A,$A561,Sta!$M:$M,"&gt;0.5")/$B561</f>
        <v>0</v>
      </c>
      <c r="M561" s="7" t="e">
        <f>COUNTIFS(Sta!$B:$B,$A561,Sta!$O:$O,"&gt;0.5")/$C561</f>
        <v>#DIV/0!</v>
      </c>
      <c r="N561" s="12">
        <f>(COUNTIFS(Sta!$A:$A,$A561,Sta!$M:$M,"&gt;1.5") +COUNTIFS(Sta!$B:$B,$A561,Sta!$O:$O,"&gt;1.5"))/$D561</f>
        <v>0</v>
      </c>
      <c r="O561" s="7">
        <f>COUNTIFS(Sta!$A:$A,$A561,Sta!$M:$M,"&gt;1.5")/$B561</f>
        <v>0</v>
      </c>
      <c r="P561" s="7" t="e">
        <f>COUNTIFS(Sta!$B:$B,$A561,Sta!$O:$O,"&gt;1.5")/$C561</f>
        <v>#DIV/0!</v>
      </c>
      <c r="Q561" s="12">
        <f>(COUNTIFS(Sta!$A:$A,$A561,Sta!$N:$N,"&gt;0.5") +COUNTIFS(Sta!$B:$B,$A561,Sta!$P:$P,"&gt;0.5"))/$D561</f>
        <v>0</v>
      </c>
      <c r="R561" s="7">
        <f>COUNTIFS(Sta!$A:$A,$A561,Sta!$N:$N,"&gt;0.5")/$B561</f>
        <v>0</v>
      </c>
      <c r="S561" s="7" t="e">
        <f>COUNTIFS(Sta!$B:$B,$A561,Sta!$P:$P,"&gt;0.5")/$C561</f>
        <v>#DIV/0!</v>
      </c>
      <c r="T561" s="12">
        <f>(COUNTIFS(Sta!$A:$A,$A561,Sta!$N:$N,"&gt;1.5") +COUNTIFS(Sta!$B:$B,$A561,Sta!$P:$P,"&gt;1.5"))/$D561</f>
        <v>0</v>
      </c>
      <c r="U561" s="7">
        <f>COUNTIFS(Sta!$A:$A,$A561,Sta!$N:$N,"&gt;1.5")/$B561</f>
        <v>0</v>
      </c>
      <c r="V561" s="7" t="e">
        <f>COUNTIFS(Sta!$B:$B,$A561,Sta!$P:$P,"&gt;1.5")/$C561</f>
        <v>#DIV/0!</v>
      </c>
    </row>
    <row r="562" spans="1:22" x14ac:dyDescent="0.3">
      <c r="A562" t="s">
        <v>497</v>
      </c>
      <c r="B562" s="9">
        <f>COUNTIF(Sta!A:A,A562)</f>
        <v>7</v>
      </c>
      <c r="C562" s="4">
        <f>COUNTIF(Sta!B:B,A562)</f>
        <v>6</v>
      </c>
      <c r="D562" s="4">
        <f t="shared" si="14"/>
        <v>13</v>
      </c>
      <c r="E562" s="12">
        <f>(COUNTIFS(Sta!$A:$A,$A562,Sta!$Q:$Q,"&gt;0.5") +COUNTIFS(Sta!$B:$B,$A562,Sta!$Q:$Q,"&gt;0.5"))/$D562</f>
        <v>0.61538461538461542</v>
      </c>
      <c r="F562" s="7">
        <f>COUNTIFS(Sta!$A:$A,$A562,Sta!$Q:$Q,"&gt;0.5")/$B562</f>
        <v>0.5714285714285714</v>
      </c>
      <c r="G562" s="7">
        <f>COUNTIFS(Sta!$B:$B,$A562,Sta!$Q:$Q,"&gt;0.5")/$C562</f>
        <v>0.66666666666666663</v>
      </c>
      <c r="H562" s="12">
        <f>(COUNTIFS(Sta!$A:$A,$A562,Sta!$Q:$Q,"&gt;1.5") +COUNTIFS(Sta!$B:$B,$A562,Sta!$Q:$Q,"&gt;1.5"))/$D562</f>
        <v>0.30769230769230771</v>
      </c>
      <c r="I562" s="7">
        <f>COUNTIFS(Sta!$A:$A,$A562,Sta!$Q:$Q,"&gt;1.5")/$B562</f>
        <v>0.2857142857142857</v>
      </c>
      <c r="J562" s="7">
        <f>COUNTIFS(Sta!$B:$B,$A562,Sta!$Q:$Q,"&gt;1.5")/$C562</f>
        <v>0.33333333333333331</v>
      </c>
      <c r="K562" s="12">
        <f>(COUNTIFS(Sta!$A:$A,$A562,Sta!$M:$M,"&gt;0.5") +COUNTIFS(Sta!$B:$B,$A562,Sta!$O:$O,"&gt;0.5"))/$D562</f>
        <v>0.30769230769230771</v>
      </c>
      <c r="L562" s="7">
        <f>COUNTIFS(Sta!$A:$A,$A562,Sta!$M:$M,"&gt;0.5")/$B562</f>
        <v>0.42857142857142855</v>
      </c>
      <c r="M562" s="7">
        <f>COUNTIFS(Sta!$B:$B,$A562,Sta!$O:$O,"&gt;0.5")/$C562</f>
        <v>0.16666666666666666</v>
      </c>
      <c r="N562" s="12">
        <f>(COUNTIFS(Sta!$A:$A,$A562,Sta!$M:$M,"&gt;1.5") +COUNTIFS(Sta!$B:$B,$A562,Sta!$O:$O,"&gt;1.5"))/$D562</f>
        <v>7.6923076923076927E-2</v>
      </c>
      <c r="O562" s="7">
        <f>COUNTIFS(Sta!$A:$A,$A562,Sta!$M:$M,"&gt;1.5")/$B562</f>
        <v>0.14285714285714285</v>
      </c>
      <c r="P562" s="7">
        <f>COUNTIFS(Sta!$B:$B,$A562,Sta!$O:$O,"&gt;1.5")/$C562</f>
        <v>0</v>
      </c>
      <c r="Q562" s="12">
        <f>(COUNTIFS(Sta!$A:$A,$A562,Sta!$N:$N,"&gt;0.5") +COUNTIFS(Sta!$B:$B,$A562,Sta!$P:$P,"&gt;0.5"))/$D562</f>
        <v>0.46153846153846156</v>
      </c>
      <c r="R562" s="7">
        <f>COUNTIFS(Sta!$A:$A,$A562,Sta!$N:$N,"&gt;0.5")/$B562</f>
        <v>0.2857142857142857</v>
      </c>
      <c r="S562" s="7">
        <f>COUNTIFS(Sta!$B:$B,$A562,Sta!$P:$P,"&gt;0.5")/$C562</f>
        <v>0.66666666666666663</v>
      </c>
      <c r="T562" s="12">
        <f>(COUNTIFS(Sta!$A:$A,$A562,Sta!$N:$N,"&gt;1.5") +COUNTIFS(Sta!$B:$B,$A562,Sta!$P:$P,"&gt;1.5"))/$D562</f>
        <v>0.23076923076923078</v>
      </c>
      <c r="U562" s="7">
        <f>COUNTIFS(Sta!$A:$A,$A562,Sta!$N:$N,"&gt;1.5")/$B562</f>
        <v>0.14285714285714285</v>
      </c>
      <c r="V562" s="7">
        <f>COUNTIFS(Sta!$B:$B,$A562,Sta!$P:$P,"&gt;1.5")/$C562</f>
        <v>0.33333333333333331</v>
      </c>
    </row>
    <row r="563" spans="1:22" x14ac:dyDescent="0.3">
      <c r="A563" t="s">
        <v>452</v>
      </c>
      <c r="B563" s="9">
        <f>COUNTIF(Sta!A:A,A563)</f>
        <v>11</v>
      </c>
      <c r="C563" s="4">
        <f>COUNTIF(Sta!B:B,A563)</f>
        <v>11</v>
      </c>
      <c r="D563" s="4">
        <f t="shared" si="14"/>
        <v>22</v>
      </c>
      <c r="E563" s="12">
        <f>(COUNTIFS(Sta!$A:$A,$A563,Sta!$Q:$Q,"&gt;0.5") +COUNTIFS(Sta!$B:$B,$A563,Sta!$Q:$Q,"&gt;0.5"))/$D563</f>
        <v>0.72727272727272729</v>
      </c>
      <c r="F563" s="7">
        <f>COUNTIFS(Sta!$A:$A,$A563,Sta!$Q:$Q,"&gt;0.5")/$B563</f>
        <v>0.81818181818181823</v>
      </c>
      <c r="G563" s="7">
        <f>COUNTIFS(Sta!$B:$B,$A563,Sta!$Q:$Q,"&gt;0.5")/$C563</f>
        <v>0.63636363636363635</v>
      </c>
      <c r="H563" s="12">
        <f>(COUNTIFS(Sta!$A:$A,$A563,Sta!$Q:$Q,"&gt;1.5") +COUNTIFS(Sta!$B:$B,$A563,Sta!$Q:$Q,"&gt;1.5"))/$D563</f>
        <v>0.45454545454545453</v>
      </c>
      <c r="I563" s="7">
        <f>COUNTIFS(Sta!$A:$A,$A563,Sta!$Q:$Q,"&gt;1.5")/$B563</f>
        <v>0.54545454545454541</v>
      </c>
      <c r="J563" s="7">
        <f>COUNTIFS(Sta!$B:$B,$A563,Sta!$Q:$Q,"&gt;1.5")/$C563</f>
        <v>0.36363636363636365</v>
      </c>
      <c r="K563" s="12">
        <f>(COUNTIFS(Sta!$A:$A,$A563,Sta!$M:$M,"&gt;0.5") +COUNTIFS(Sta!$B:$B,$A563,Sta!$O:$O,"&gt;0.5"))/$D563</f>
        <v>0.45454545454545453</v>
      </c>
      <c r="L563" s="7">
        <f>COUNTIFS(Sta!$A:$A,$A563,Sta!$M:$M,"&gt;0.5")/$B563</f>
        <v>0.54545454545454541</v>
      </c>
      <c r="M563" s="7">
        <f>COUNTIFS(Sta!$B:$B,$A563,Sta!$O:$O,"&gt;0.5")/$C563</f>
        <v>0.36363636363636365</v>
      </c>
      <c r="N563" s="12">
        <f>(COUNTIFS(Sta!$A:$A,$A563,Sta!$M:$M,"&gt;1.5") +COUNTIFS(Sta!$B:$B,$A563,Sta!$O:$O,"&gt;1.5"))/$D563</f>
        <v>0.18181818181818182</v>
      </c>
      <c r="O563" s="7">
        <f>COUNTIFS(Sta!$A:$A,$A563,Sta!$M:$M,"&gt;1.5")/$B563</f>
        <v>0.36363636363636365</v>
      </c>
      <c r="P563" s="7">
        <f>COUNTIFS(Sta!$B:$B,$A563,Sta!$O:$O,"&gt;1.5")/$C563</f>
        <v>0</v>
      </c>
      <c r="Q563" s="12">
        <f>(COUNTIFS(Sta!$A:$A,$A563,Sta!$N:$N,"&gt;0.5") +COUNTIFS(Sta!$B:$B,$A563,Sta!$P:$P,"&gt;0.5"))/$D563</f>
        <v>0.40909090909090912</v>
      </c>
      <c r="R563" s="7">
        <f>COUNTIFS(Sta!$A:$A,$A563,Sta!$N:$N,"&gt;0.5")/$B563</f>
        <v>0.27272727272727271</v>
      </c>
      <c r="S563" s="7">
        <f>COUNTIFS(Sta!$B:$B,$A563,Sta!$P:$P,"&gt;0.5")/$C563</f>
        <v>0.54545454545454541</v>
      </c>
      <c r="T563" s="12">
        <f>(COUNTIFS(Sta!$A:$A,$A563,Sta!$N:$N,"&gt;1.5") +COUNTIFS(Sta!$B:$B,$A563,Sta!$P:$P,"&gt;1.5"))/$D563</f>
        <v>0.13636363636363635</v>
      </c>
      <c r="U563" s="7">
        <f>COUNTIFS(Sta!$A:$A,$A563,Sta!$N:$N,"&gt;1.5")/$B563</f>
        <v>0.18181818181818182</v>
      </c>
      <c r="V563" s="7">
        <f>COUNTIFS(Sta!$B:$B,$A563,Sta!$P:$P,"&gt;1.5")/$C563</f>
        <v>9.0909090909090912E-2</v>
      </c>
    </row>
    <row r="564" spans="1:22" x14ac:dyDescent="0.3">
      <c r="A564" t="s">
        <v>639</v>
      </c>
      <c r="B564" s="9">
        <f>COUNTIF(Sta!A:A,A564)</f>
        <v>1</v>
      </c>
      <c r="C564" s="4">
        <f>COUNTIF(Sta!B:B,A564)</f>
        <v>1</v>
      </c>
      <c r="D564" s="4">
        <f t="shared" si="14"/>
        <v>2</v>
      </c>
      <c r="E564" s="12">
        <f>(COUNTIFS(Sta!$A:$A,$A564,Sta!$Q:$Q,"&gt;0.5") +COUNTIFS(Sta!$B:$B,$A564,Sta!$Q:$Q,"&gt;0.5"))/$D564</f>
        <v>1</v>
      </c>
      <c r="F564" s="7">
        <f>COUNTIFS(Sta!$A:$A,$A564,Sta!$Q:$Q,"&gt;0.5")/$B564</f>
        <v>1</v>
      </c>
      <c r="G564" s="7">
        <f>COUNTIFS(Sta!$B:$B,$A564,Sta!$Q:$Q,"&gt;0.5")/$C564</f>
        <v>1</v>
      </c>
      <c r="H564" s="12">
        <f>(COUNTIFS(Sta!$A:$A,$A564,Sta!$Q:$Q,"&gt;1.5") +COUNTIFS(Sta!$B:$B,$A564,Sta!$Q:$Q,"&gt;1.5"))/$D564</f>
        <v>0.5</v>
      </c>
      <c r="I564" s="7">
        <f>COUNTIFS(Sta!$A:$A,$A564,Sta!$Q:$Q,"&gt;1.5")/$B564</f>
        <v>1</v>
      </c>
      <c r="J564" s="7">
        <f>COUNTIFS(Sta!$B:$B,$A564,Sta!$Q:$Q,"&gt;1.5")/$C564</f>
        <v>0</v>
      </c>
      <c r="K564" s="12">
        <f>(COUNTIFS(Sta!$A:$A,$A564,Sta!$M:$M,"&gt;0.5") +COUNTIFS(Sta!$B:$B,$A564,Sta!$O:$O,"&gt;0.5"))/$D564</f>
        <v>0</v>
      </c>
      <c r="L564" s="7">
        <f>COUNTIFS(Sta!$A:$A,$A564,Sta!$M:$M,"&gt;0.5")/$B564</f>
        <v>0</v>
      </c>
      <c r="M564" s="7">
        <f>COUNTIFS(Sta!$B:$B,$A564,Sta!$O:$O,"&gt;0.5")/$C564</f>
        <v>0</v>
      </c>
      <c r="N564" s="12">
        <f>(COUNTIFS(Sta!$A:$A,$A564,Sta!$M:$M,"&gt;1.5") +COUNTIFS(Sta!$B:$B,$A564,Sta!$O:$O,"&gt;1.5"))/$D564</f>
        <v>0</v>
      </c>
      <c r="O564" s="7">
        <f>COUNTIFS(Sta!$A:$A,$A564,Sta!$M:$M,"&gt;1.5")/$B564</f>
        <v>0</v>
      </c>
      <c r="P564" s="7">
        <f>COUNTIFS(Sta!$B:$B,$A564,Sta!$O:$O,"&gt;1.5")/$C564</f>
        <v>0</v>
      </c>
      <c r="Q564" s="12">
        <f>(COUNTIFS(Sta!$A:$A,$A564,Sta!$N:$N,"&gt;0.5") +COUNTIFS(Sta!$B:$B,$A564,Sta!$P:$P,"&gt;0.5"))/$D564</f>
        <v>1</v>
      </c>
      <c r="R564" s="7">
        <f>COUNTIFS(Sta!$A:$A,$A564,Sta!$N:$N,"&gt;0.5")/$B564</f>
        <v>1</v>
      </c>
      <c r="S564" s="7">
        <f>COUNTIFS(Sta!$B:$B,$A564,Sta!$P:$P,"&gt;0.5")/$C564</f>
        <v>1</v>
      </c>
      <c r="T564" s="12">
        <f>(COUNTIFS(Sta!$A:$A,$A564,Sta!$N:$N,"&gt;1.5") +COUNTIFS(Sta!$B:$B,$A564,Sta!$P:$P,"&gt;1.5"))/$D564</f>
        <v>0.5</v>
      </c>
      <c r="U564" s="7">
        <f>COUNTIFS(Sta!$A:$A,$A564,Sta!$N:$N,"&gt;1.5")/$B564</f>
        <v>1</v>
      </c>
      <c r="V564" s="7">
        <f>COUNTIFS(Sta!$B:$B,$A564,Sta!$P:$P,"&gt;1.5")/$C564</f>
        <v>0</v>
      </c>
    </row>
    <row r="565" spans="1:22" x14ac:dyDescent="0.3">
      <c r="A565" t="s">
        <v>345</v>
      </c>
      <c r="B565" s="9">
        <f>COUNTIF(Sta!A:A,A565)</f>
        <v>0</v>
      </c>
      <c r="C565" s="4">
        <f>COUNTIF(Sta!B:B,A565)</f>
        <v>0</v>
      </c>
      <c r="D565" s="4">
        <f t="shared" si="14"/>
        <v>0</v>
      </c>
      <c r="E565" s="12" t="e">
        <f>(COUNTIFS(Sta!$A:$A,$A565,Sta!$Q:$Q,"&gt;0.5") +COUNTIFS(Sta!$B:$B,$A565,Sta!$Q:$Q,"&gt;0.5"))/$D565</f>
        <v>#DIV/0!</v>
      </c>
      <c r="F565" s="7" t="e">
        <f>COUNTIFS(Sta!$A:$A,$A565,Sta!$Q:$Q,"&gt;0.5")/$B565</f>
        <v>#DIV/0!</v>
      </c>
      <c r="G565" s="7" t="e">
        <f>COUNTIFS(Sta!$B:$B,$A565,Sta!$Q:$Q,"&gt;0.5")/$C565</f>
        <v>#DIV/0!</v>
      </c>
      <c r="H565" s="12" t="e">
        <f>(COUNTIFS(Sta!$A:$A,$A565,Sta!$Q:$Q,"&gt;1.5") +COUNTIFS(Sta!$B:$B,$A565,Sta!$Q:$Q,"&gt;1.5"))/$D565</f>
        <v>#DIV/0!</v>
      </c>
      <c r="I565" s="7" t="e">
        <f>COUNTIFS(Sta!$A:$A,$A565,Sta!$Q:$Q,"&gt;1.5")/$B565</f>
        <v>#DIV/0!</v>
      </c>
      <c r="J565" s="7" t="e">
        <f>COUNTIFS(Sta!$B:$B,$A565,Sta!$Q:$Q,"&gt;1.5")/$C565</f>
        <v>#DIV/0!</v>
      </c>
      <c r="K565" s="12" t="e">
        <f>(COUNTIFS(Sta!$A:$A,$A565,Sta!$M:$M,"&gt;0.5") +COUNTIFS(Sta!$B:$B,$A565,Sta!$O:$O,"&gt;0.5"))/$D565</f>
        <v>#DIV/0!</v>
      </c>
      <c r="L565" s="7" t="e">
        <f>COUNTIFS(Sta!$A:$A,$A565,Sta!$M:$M,"&gt;0.5")/$B565</f>
        <v>#DIV/0!</v>
      </c>
      <c r="M565" s="7" t="e">
        <f>COUNTIFS(Sta!$B:$B,$A565,Sta!$O:$O,"&gt;0.5")/$C565</f>
        <v>#DIV/0!</v>
      </c>
      <c r="N565" s="12" t="e">
        <f>(COUNTIFS(Sta!$A:$A,$A565,Sta!$M:$M,"&gt;1.5") +COUNTIFS(Sta!$B:$B,$A565,Sta!$O:$O,"&gt;1.5"))/$D565</f>
        <v>#DIV/0!</v>
      </c>
      <c r="O565" s="7" t="e">
        <f>COUNTIFS(Sta!$A:$A,$A565,Sta!$M:$M,"&gt;1.5")/$B565</f>
        <v>#DIV/0!</v>
      </c>
      <c r="P565" s="7" t="e">
        <f>COUNTIFS(Sta!$B:$B,$A565,Sta!$O:$O,"&gt;1.5")/$C565</f>
        <v>#DIV/0!</v>
      </c>
      <c r="Q565" s="12" t="e">
        <f>(COUNTIFS(Sta!$A:$A,$A565,Sta!$N:$N,"&gt;0.5") +COUNTIFS(Sta!$B:$B,$A565,Sta!$P:$P,"&gt;0.5"))/$D565</f>
        <v>#DIV/0!</v>
      </c>
      <c r="R565" s="7" t="e">
        <f>COUNTIFS(Sta!$A:$A,$A565,Sta!$N:$N,"&gt;0.5")/$B565</f>
        <v>#DIV/0!</v>
      </c>
      <c r="S565" s="7" t="e">
        <f>COUNTIFS(Sta!$B:$B,$A565,Sta!$P:$P,"&gt;0.5")/$C565</f>
        <v>#DIV/0!</v>
      </c>
      <c r="T565" s="12" t="e">
        <f>(COUNTIFS(Sta!$A:$A,$A565,Sta!$N:$N,"&gt;1.5") +COUNTIFS(Sta!$B:$B,$A565,Sta!$P:$P,"&gt;1.5"))/$D565</f>
        <v>#DIV/0!</v>
      </c>
      <c r="U565" s="7" t="e">
        <f>COUNTIFS(Sta!$A:$A,$A565,Sta!$N:$N,"&gt;1.5")/$B565</f>
        <v>#DIV/0!</v>
      </c>
      <c r="V565" s="7" t="e">
        <f>COUNTIFS(Sta!$B:$B,$A565,Sta!$P:$P,"&gt;1.5")/$C565</f>
        <v>#DIV/0!</v>
      </c>
    </row>
    <row r="566" spans="1:22" x14ac:dyDescent="0.3">
      <c r="A566" t="s">
        <v>538</v>
      </c>
      <c r="B566" s="9">
        <f>COUNTIF(Sta!A:A,A566)</f>
        <v>7</v>
      </c>
      <c r="C566" s="4">
        <f>COUNTIF(Sta!B:B,A566)</f>
        <v>8</v>
      </c>
      <c r="D566" s="4">
        <f t="shared" si="14"/>
        <v>15</v>
      </c>
      <c r="E566" s="12">
        <f>(COUNTIFS(Sta!$A:$A,$A566,Sta!$Q:$Q,"&gt;0.5") +COUNTIFS(Sta!$B:$B,$A566,Sta!$Q:$Q,"&gt;0.5"))/$D566</f>
        <v>0.8666666666666667</v>
      </c>
      <c r="F566" s="7">
        <f>COUNTIFS(Sta!$A:$A,$A566,Sta!$Q:$Q,"&gt;0.5")/$B566</f>
        <v>0.8571428571428571</v>
      </c>
      <c r="G566" s="7">
        <f>COUNTIFS(Sta!$B:$B,$A566,Sta!$Q:$Q,"&gt;0.5")/$C566</f>
        <v>0.875</v>
      </c>
      <c r="H566" s="12">
        <f>(COUNTIFS(Sta!$A:$A,$A566,Sta!$Q:$Q,"&gt;1.5") +COUNTIFS(Sta!$B:$B,$A566,Sta!$Q:$Q,"&gt;1.5"))/$D566</f>
        <v>0.53333333333333333</v>
      </c>
      <c r="I566" s="7">
        <f>COUNTIFS(Sta!$A:$A,$A566,Sta!$Q:$Q,"&gt;1.5")/$B566</f>
        <v>0.7142857142857143</v>
      </c>
      <c r="J566" s="7">
        <f>COUNTIFS(Sta!$B:$B,$A566,Sta!$Q:$Q,"&gt;1.5")/$C566</f>
        <v>0.375</v>
      </c>
      <c r="K566" s="12">
        <f>(COUNTIFS(Sta!$A:$A,$A566,Sta!$M:$M,"&gt;0.5") +COUNTIFS(Sta!$B:$B,$A566,Sta!$O:$O,"&gt;0.5"))/$D566</f>
        <v>0.53333333333333333</v>
      </c>
      <c r="L566" s="7">
        <f>COUNTIFS(Sta!$A:$A,$A566,Sta!$M:$M,"&gt;0.5")/$B566</f>
        <v>0.7142857142857143</v>
      </c>
      <c r="M566" s="7">
        <f>COUNTIFS(Sta!$B:$B,$A566,Sta!$O:$O,"&gt;0.5")/$C566</f>
        <v>0.375</v>
      </c>
      <c r="N566" s="12">
        <f>(COUNTIFS(Sta!$A:$A,$A566,Sta!$M:$M,"&gt;1.5") +COUNTIFS(Sta!$B:$B,$A566,Sta!$O:$O,"&gt;1.5"))/$D566</f>
        <v>0.26666666666666666</v>
      </c>
      <c r="O566" s="7">
        <f>COUNTIFS(Sta!$A:$A,$A566,Sta!$M:$M,"&gt;1.5")/$B566</f>
        <v>0.42857142857142855</v>
      </c>
      <c r="P566" s="7">
        <f>COUNTIFS(Sta!$B:$B,$A566,Sta!$O:$O,"&gt;1.5")/$C566</f>
        <v>0.125</v>
      </c>
      <c r="Q566" s="12">
        <f>(COUNTIFS(Sta!$A:$A,$A566,Sta!$N:$N,"&gt;0.5") +COUNTIFS(Sta!$B:$B,$A566,Sta!$P:$P,"&gt;0.5"))/$D566</f>
        <v>0.6</v>
      </c>
      <c r="R566" s="7">
        <f>COUNTIFS(Sta!$A:$A,$A566,Sta!$N:$N,"&gt;0.5")/$B566</f>
        <v>0.5714285714285714</v>
      </c>
      <c r="S566" s="7">
        <f>COUNTIFS(Sta!$B:$B,$A566,Sta!$P:$P,"&gt;0.5")/$C566</f>
        <v>0.625</v>
      </c>
      <c r="T566" s="12">
        <f>(COUNTIFS(Sta!$A:$A,$A566,Sta!$N:$N,"&gt;1.5") +COUNTIFS(Sta!$B:$B,$A566,Sta!$P:$P,"&gt;1.5"))/$D566</f>
        <v>0.33333333333333331</v>
      </c>
      <c r="U566" s="7">
        <f>COUNTIFS(Sta!$A:$A,$A566,Sta!$N:$N,"&gt;1.5")/$B566</f>
        <v>0.2857142857142857</v>
      </c>
      <c r="V566" s="7">
        <f>COUNTIFS(Sta!$B:$B,$A566,Sta!$P:$P,"&gt;1.5")/$C566</f>
        <v>0.375</v>
      </c>
    </row>
    <row r="567" spans="1:22" x14ac:dyDescent="0.3">
      <c r="A567" t="s">
        <v>602</v>
      </c>
      <c r="B567" s="9">
        <f>COUNTIF(Sta!A:A,A567)</f>
        <v>2</v>
      </c>
      <c r="C567" s="4">
        <f>COUNTIF(Sta!B:B,A567)</f>
        <v>2</v>
      </c>
      <c r="D567" s="4">
        <f t="shared" si="14"/>
        <v>4</v>
      </c>
      <c r="E567" s="12">
        <f>(COUNTIFS(Sta!$A:$A,$A567,Sta!$Q:$Q,"&gt;0.5") +COUNTIFS(Sta!$B:$B,$A567,Sta!$Q:$Q,"&gt;0.5"))/$D567</f>
        <v>0.75</v>
      </c>
      <c r="F567" s="7">
        <f>COUNTIFS(Sta!$A:$A,$A567,Sta!$Q:$Q,"&gt;0.5")/$B567</f>
        <v>1</v>
      </c>
      <c r="G567" s="7">
        <f>COUNTIFS(Sta!$B:$B,$A567,Sta!$Q:$Q,"&gt;0.5")/$C567</f>
        <v>0.5</v>
      </c>
      <c r="H567" s="12">
        <f>(COUNTIFS(Sta!$A:$A,$A567,Sta!$Q:$Q,"&gt;1.5") +COUNTIFS(Sta!$B:$B,$A567,Sta!$Q:$Q,"&gt;1.5"))/$D567</f>
        <v>0.75</v>
      </c>
      <c r="I567" s="7">
        <f>COUNTIFS(Sta!$A:$A,$A567,Sta!$Q:$Q,"&gt;1.5")/$B567</f>
        <v>1</v>
      </c>
      <c r="J567" s="7">
        <f>COUNTIFS(Sta!$B:$B,$A567,Sta!$Q:$Q,"&gt;1.5")/$C567</f>
        <v>0.5</v>
      </c>
      <c r="K567" s="12">
        <f>(COUNTIFS(Sta!$A:$A,$A567,Sta!$M:$M,"&gt;0.5") +COUNTIFS(Sta!$B:$B,$A567,Sta!$O:$O,"&gt;0.5"))/$D567</f>
        <v>0.75</v>
      </c>
      <c r="L567" s="7">
        <f>COUNTIFS(Sta!$A:$A,$A567,Sta!$M:$M,"&gt;0.5")/$B567</f>
        <v>1</v>
      </c>
      <c r="M567" s="7">
        <f>COUNTIFS(Sta!$B:$B,$A567,Sta!$O:$O,"&gt;0.5")/$C567</f>
        <v>0.5</v>
      </c>
      <c r="N567" s="12">
        <f>(COUNTIFS(Sta!$A:$A,$A567,Sta!$M:$M,"&gt;1.5") +COUNTIFS(Sta!$B:$B,$A567,Sta!$O:$O,"&gt;1.5"))/$D567</f>
        <v>0.75</v>
      </c>
      <c r="O567" s="7">
        <f>COUNTIFS(Sta!$A:$A,$A567,Sta!$M:$M,"&gt;1.5")/$B567</f>
        <v>1</v>
      </c>
      <c r="P567" s="7">
        <f>COUNTIFS(Sta!$B:$B,$A567,Sta!$O:$O,"&gt;1.5")/$C567</f>
        <v>0.5</v>
      </c>
      <c r="Q567" s="12">
        <f>(COUNTIFS(Sta!$A:$A,$A567,Sta!$N:$N,"&gt;0.5") +COUNTIFS(Sta!$B:$B,$A567,Sta!$P:$P,"&gt;0.5"))/$D567</f>
        <v>0.5</v>
      </c>
      <c r="R567" s="7">
        <f>COUNTIFS(Sta!$A:$A,$A567,Sta!$N:$N,"&gt;0.5")/$B567</f>
        <v>0.5</v>
      </c>
      <c r="S567" s="7">
        <f>COUNTIFS(Sta!$B:$B,$A567,Sta!$P:$P,"&gt;0.5")/$C567</f>
        <v>0.5</v>
      </c>
      <c r="T567" s="12">
        <f>(COUNTIFS(Sta!$A:$A,$A567,Sta!$N:$N,"&gt;1.5") +COUNTIFS(Sta!$B:$B,$A567,Sta!$P:$P,"&gt;1.5"))/$D567</f>
        <v>0.25</v>
      </c>
      <c r="U567" s="7">
        <f>COUNTIFS(Sta!$A:$A,$A567,Sta!$N:$N,"&gt;1.5")/$B567</f>
        <v>0.5</v>
      </c>
      <c r="V567" s="7">
        <f>COUNTIFS(Sta!$B:$B,$A567,Sta!$P:$P,"&gt;1.5")/$C567</f>
        <v>0</v>
      </c>
    </row>
    <row r="568" spans="1:22" x14ac:dyDescent="0.3">
      <c r="A568" t="s">
        <v>696</v>
      </c>
      <c r="B568" s="9">
        <f>COUNTIF(Sta!A:A,A568)</f>
        <v>0</v>
      </c>
      <c r="C568" s="4">
        <f>COUNTIF(Sta!B:B,A568)</f>
        <v>0</v>
      </c>
      <c r="D568" s="4">
        <f t="shared" si="14"/>
        <v>0</v>
      </c>
      <c r="E568" s="12" t="e">
        <f>(COUNTIFS(Sta!$A:$A,$A568,Sta!$Q:$Q,"&gt;0.5") +COUNTIFS(Sta!$B:$B,$A568,Sta!$Q:$Q,"&gt;0.5"))/$D568</f>
        <v>#DIV/0!</v>
      </c>
      <c r="F568" s="7" t="e">
        <f>COUNTIFS(Sta!$A:$A,$A568,Sta!$Q:$Q,"&gt;0.5")/$B568</f>
        <v>#DIV/0!</v>
      </c>
      <c r="G568" s="7" t="e">
        <f>COUNTIFS(Sta!$B:$B,$A568,Sta!$Q:$Q,"&gt;0.5")/$C568</f>
        <v>#DIV/0!</v>
      </c>
      <c r="H568" s="12" t="e">
        <f>(COUNTIFS(Sta!$A:$A,$A568,Sta!$Q:$Q,"&gt;1.5") +COUNTIFS(Sta!$B:$B,$A568,Sta!$Q:$Q,"&gt;1.5"))/$D568</f>
        <v>#DIV/0!</v>
      </c>
      <c r="I568" s="7" t="e">
        <f>COUNTIFS(Sta!$A:$A,$A568,Sta!$Q:$Q,"&gt;1.5")/$B568</f>
        <v>#DIV/0!</v>
      </c>
      <c r="J568" s="7" t="e">
        <f>COUNTIFS(Sta!$B:$B,$A568,Sta!$Q:$Q,"&gt;1.5")/$C568</f>
        <v>#DIV/0!</v>
      </c>
      <c r="K568" s="12" t="e">
        <f>(COUNTIFS(Sta!$A:$A,$A568,Sta!$M:$M,"&gt;0.5") +COUNTIFS(Sta!$B:$B,$A568,Sta!$O:$O,"&gt;0.5"))/$D568</f>
        <v>#DIV/0!</v>
      </c>
      <c r="L568" s="7" t="e">
        <f>COUNTIFS(Sta!$A:$A,$A568,Sta!$M:$M,"&gt;0.5")/$B568</f>
        <v>#DIV/0!</v>
      </c>
      <c r="M568" s="7" t="e">
        <f>COUNTIFS(Sta!$B:$B,$A568,Sta!$O:$O,"&gt;0.5")/$C568</f>
        <v>#DIV/0!</v>
      </c>
      <c r="N568" s="12" t="e">
        <f>(COUNTIFS(Sta!$A:$A,$A568,Sta!$M:$M,"&gt;1.5") +COUNTIFS(Sta!$B:$B,$A568,Sta!$O:$O,"&gt;1.5"))/$D568</f>
        <v>#DIV/0!</v>
      </c>
      <c r="O568" s="7" t="e">
        <f>COUNTIFS(Sta!$A:$A,$A568,Sta!$M:$M,"&gt;1.5")/$B568</f>
        <v>#DIV/0!</v>
      </c>
      <c r="P568" s="7" t="e">
        <f>COUNTIFS(Sta!$B:$B,$A568,Sta!$O:$O,"&gt;1.5")/$C568</f>
        <v>#DIV/0!</v>
      </c>
      <c r="Q568" s="12" t="e">
        <f>(COUNTIFS(Sta!$A:$A,$A568,Sta!$N:$N,"&gt;0.5") +COUNTIFS(Sta!$B:$B,$A568,Sta!$P:$P,"&gt;0.5"))/$D568</f>
        <v>#DIV/0!</v>
      </c>
      <c r="R568" s="7" t="e">
        <f>COUNTIFS(Sta!$A:$A,$A568,Sta!$N:$N,"&gt;0.5")/$B568</f>
        <v>#DIV/0!</v>
      </c>
      <c r="S568" s="7" t="e">
        <f>COUNTIFS(Sta!$B:$B,$A568,Sta!$P:$P,"&gt;0.5")/$C568</f>
        <v>#DIV/0!</v>
      </c>
      <c r="T568" s="12" t="e">
        <f>(COUNTIFS(Sta!$A:$A,$A568,Sta!$N:$N,"&gt;1.5") +COUNTIFS(Sta!$B:$B,$A568,Sta!$P:$P,"&gt;1.5"))/$D568</f>
        <v>#DIV/0!</v>
      </c>
      <c r="U568" s="7" t="e">
        <f>COUNTIFS(Sta!$A:$A,$A568,Sta!$N:$N,"&gt;1.5")/$B568</f>
        <v>#DIV/0!</v>
      </c>
      <c r="V568" s="7" t="e">
        <f>COUNTIFS(Sta!$B:$B,$A568,Sta!$P:$P,"&gt;1.5")/$C568</f>
        <v>#DIV/0!</v>
      </c>
    </row>
    <row r="569" spans="1:22" x14ac:dyDescent="0.3">
      <c r="A569" t="s">
        <v>310</v>
      </c>
      <c r="B569" s="9">
        <f>COUNTIF(Sta!A:A,A569)</f>
        <v>0</v>
      </c>
      <c r="C569" s="4">
        <f>COUNTIF(Sta!B:B,A569)</f>
        <v>0</v>
      </c>
      <c r="D569" s="4">
        <f t="shared" si="14"/>
        <v>0</v>
      </c>
      <c r="E569" s="12" t="e">
        <f>(COUNTIFS(Sta!$A:$A,$A569,Sta!$Q:$Q,"&gt;0.5") +COUNTIFS(Sta!$B:$B,$A569,Sta!$Q:$Q,"&gt;0.5"))/$D569</f>
        <v>#DIV/0!</v>
      </c>
      <c r="F569" s="7" t="e">
        <f>COUNTIFS(Sta!$A:$A,$A569,Sta!$Q:$Q,"&gt;0.5")/$B569</f>
        <v>#DIV/0!</v>
      </c>
      <c r="G569" s="7" t="e">
        <f>COUNTIFS(Sta!$B:$B,$A569,Sta!$Q:$Q,"&gt;0.5")/$C569</f>
        <v>#DIV/0!</v>
      </c>
      <c r="H569" s="12" t="e">
        <f>(COUNTIFS(Sta!$A:$A,$A569,Sta!$Q:$Q,"&gt;1.5") +COUNTIFS(Sta!$B:$B,$A569,Sta!$Q:$Q,"&gt;1.5"))/$D569</f>
        <v>#DIV/0!</v>
      </c>
      <c r="I569" s="7" t="e">
        <f>COUNTIFS(Sta!$A:$A,$A569,Sta!$Q:$Q,"&gt;1.5")/$B569</f>
        <v>#DIV/0!</v>
      </c>
      <c r="J569" s="7" t="e">
        <f>COUNTIFS(Sta!$B:$B,$A569,Sta!$Q:$Q,"&gt;1.5")/$C569</f>
        <v>#DIV/0!</v>
      </c>
      <c r="K569" s="12" t="e">
        <f>(COUNTIFS(Sta!$A:$A,$A569,Sta!$M:$M,"&gt;0.5") +COUNTIFS(Sta!$B:$B,$A569,Sta!$O:$O,"&gt;0.5"))/$D569</f>
        <v>#DIV/0!</v>
      </c>
      <c r="L569" s="7" t="e">
        <f>COUNTIFS(Sta!$A:$A,$A569,Sta!$M:$M,"&gt;0.5")/$B569</f>
        <v>#DIV/0!</v>
      </c>
      <c r="M569" s="7" t="e">
        <f>COUNTIFS(Sta!$B:$B,$A569,Sta!$O:$O,"&gt;0.5")/$C569</f>
        <v>#DIV/0!</v>
      </c>
      <c r="N569" s="12" t="e">
        <f>(COUNTIFS(Sta!$A:$A,$A569,Sta!$M:$M,"&gt;1.5") +COUNTIFS(Sta!$B:$B,$A569,Sta!$O:$O,"&gt;1.5"))/$D569</f>
        <v>#DIV/0!</v>
      </c>
      <c r="O569" s="7" t="e">
        <f>COUNTIFS(Sta!$A:$A,$A569,Sta!$M:$M,"&gt;1.5")/$B569</f>
        <v>#DIV/0!</v>
      </c>
      <c r="P569" s="7" t="e">
        <f>COUNTIFS(Sta!$B:$B,$A569,Sta!$O:$O,"&gt;1.5")/$C569</f>
        <v>#DIV/0!</v>
      </c>
      <c r="Q569" s="12" t="e">
        <f>(COUNTIFS(Sta!$A:$A,$A569,Sta!$N:$N,"&gt;0.5") +COUNTIFS(Sta!$B:$B,$A569,Sta!$P:$P,"&gt;0.5"))/$D569</f>
        <v>#DIV/0!</v>
      </c>
      <c r="R569" s="7" t="e">
        <f>COUNTIFS(Sta!$A:$A,$A569,Sta!$N:$N,"&gt;0.5")/$B569</f>
        <v>#DIV/0!</v>
      </c>
      <c r="S569" s="7" t="e">
        <f>COUNTIFS(Sta!$B:$B,$A569,Sta!$P:$P,"&gt;0.5")/$C569</f>
        <v>#DIV/0!</v>
      </c>
      <c r="T569" s="12" t="e">
        <f>(COUNTIFS(Sta!$A:$A,$A569,Sta!$N:$N,"&gt;1.5") +COUNTIFS(Sta!$B:$B,$A569,Sta!$P:$P,"&gt;1.5"))/$D569</f>
        <v>#DIV/0!</v>
      </c>
      <c r="U569" s="7" t="e">
        <f>COUNTIFS(Sta!$A:$A,$A569,Sta!$N:$N,"&gt;1.5")/$B569</f>
        <v>#DIV/0!</v>
      </c>
      <c r="V569" s="7" t="e">
        <f>COUNTIFS(Sta!$B:$B,$A569,Sta!$P:$P,"&gt;1.5")/$C569</f>
        <v>#DIV/0!</v>
      </c>
    </row>
    <row r="570" spans="1:22" x14ac:dyDescent="0.3">
      <c r="A570" t="s">
        <v>690</v>
      </c>
      <c r="B570" s="9">
        <f>COUNTIF(Sta!A:A,A570)</f>
        <v>0</v>
      </c>
      <c r="C570" s="4">
        <f>COUNTIF(Sta!B:B,A570)</f>
        <v>0</v>
      </c>
      <c r="D570" s="4">
        <f t="shared" si="14"/>
        <v>0</v>
      </c>
      <c r="E570" s="12" t="e">
        <f>(COUNTIFS(Sta!$A:$A,$A570,Sta!$Q:$Q,"&gt;0.5") +COUNTIFS(Sta!$B:$B,$A570,Sta!$Q:$Q,"&gt;0.5"))/$D570</f>
        <v>#DIV/0!</v>
      </c>
      <c r="F570" s="7" t="e">
        <f>COUNTIFS(Sta!$A:$A,$A570,Sta!$Q:$Q,"&gt;0.5")/$B570</f>
        <v>#DIV/0!</v>
      </c>
      <c r="G570" s="7" t="e">
        <f>COUNTIFS(Sta!$B:$B,$A570,Sta!$Q:$Q,"&gt;0.5")/$C570</f>
        <v>#DIV/0!</v>
      </c>
      <c r="H570" s="12" t="e">
        <f>(COUNTIFS(Sta!$A:$A,$A570,Sta!$Q:$Q,"&gt;1.5") +COUNTIFS(Sta!$B:$B,$A570,Sta!$Q:$Q,"&gt;1.5"))/$D570</f>
        <v>#DIV/0!</v>
      </c>
      <c r="I570" s="7" t="e">
        <f>COUNTIFS(Sta!$A:$A,$A570,Sta!$Q:$Q,"&gt;1.5")/$B570</f>
        <v>#DIV/0!</v>
      </c>
      <c r="J570" s="7" t="e">
        <f>COUNTIFS(Sta!$B:$B,$A570,Sta!$Q:$Q,"&gt;1.5")/$C570</f>
        <v>#DIV/0!</v>
      </c>
      <c r="K570" s="12" t="e">
        <f>(COUNTIFS(Sta!$A:$A,$A570,Sta!$M:$M,"&gt;0.5") +COUNTIFS(Sta!$B:$B,$A570,Sta!$O:$O,"&gt;0.5"))/$D570</f>
        <v>#DIV/0!</v>
      </c>
      <c r="L570" s="7" t="e">
        <f>COUNTIFS(Sta!$A:$A,$A570,Sta!$M:$M,"&gt;0.5")/$B570</f>
        <v>#DIV/0!</v>
      </c>
      <c r="M570" s="7" t="e">
        <f>COUNTIFS(Sta!$B:$B,$A570,Sta!$O:$O,"&gt;0.5")/$C570</f>
        <v>#DIV/0!</v>
      </c>
      <c r="N570" s="12" t="e">
        <f>(COUNTIFS(Sta!$A:$A,$A570,Sta!$M:$M,"&gt;1.5") +COUNTIFS(Sta!$B:$B,$A570,Sta!$O:$O,"&gt;1.5"))/$D570</f>
        <v>#DIV/0!</v>
      </c>
      <c r="O570" s="7" t="e">
        <f>COUNTIFS(Sta!$A:$A,$A570,Sta!$M:$M,"&gt;1.5")/$B570</f>
        <v>#DIV/0!</v>
      </c>
      <c r="P570" s="7" t="e">
        <f>COUNTIFS(Sta!$B:$B,$A570,Sta!$O:$O,"&gt;1.5")/$C570</f>
        <v>#DIV/0!</v>
      </c>
      <c r="Q570" s="12" t="e">
        <f>(COUNTIFS(Sta!$A:$A,$A570,Sta!$N:$N,"&gt;0.5") +COUNTIFS(Sta!$B:$B,$A570,Sta!$P:$P,"&gt;0.5"))/$D570</f>
        <v>#DIV/0!</v>
      </c>
      <c r="R570" s="7" t="e">
        <f>COUNTIFS(Sta!$A:$A,$A570,Sta!$N:$N,"&gt;0.5")/$B570</f>
        <v>#DIV/0!</v>
      </c>
      <c r="S570" s="7" t="e">
        <f>COUNTIFS(Sta!$B:$B,$A570,Sta!$P:$P,"&gt;0.5")/$C570</f>
        <v>#DIV/0!</v>
      </c>
      <c r="T570" s="12" t="e">
        <f>(COUNTIFS(Sta!$A:$A,$A570,Sta!$N:$N,"&gt;1.5") +COUNTIFS(Sta!$B:$B,$A570,Sta!$P:$P,"&gt;1.5"))/$D570</f>
        <v>#DIV/0!</v>
      </c>
      <c r="U570" s="7" t="e">
        <f>COUNTIFS(Sta!$A:$A,$A570,Sta!$N:$N,"&gt;1.5")/$B570</f>
        <v>#DIV/0!</v>
      </c>
      <c r="V570" s="7" t="e">
        <f>COUNTIFS(Sta!$B:$B,$A570,Sta!$P:$P,"&gt;1.5")/$C570</f>
        <v>#DIV/0!</v>
      </c>
    </row>
    <row r="571" spans="1:22" x14ac:dyDescent="0.3">
      <c r="A571" t="s">
        <v>451</v>
      </c>
      <c r="B571" s="9">
        <f>COUNTIF(Sta!A:A,A571)</f>
        <v>10</v>
      </c>
      <c r="C571" s="4">
        <f>COUNTIF(Sta!B:B,A571)</f>
        <v>12</v>
      </c>
      <c r="D571" s="4">
        <f t="shared" si="14"/>
        <v>22</v>
      </c>
      <c r="E571" s="12">
        <f>(COUNTIFS(Sta!$A:$A,$A571,Sta!$Q:$Q,"&gt;0.5") +COUNTIFS(Sta!$B:$B,$A571,Sta!$Q:$Q,"&gt;0.5"))/$D571</f>
        <v>0.90909090909090906</v>
      </c>
      <c r="F571" s="7">
        <f>COUNTIFS(Sta!$A:$A,$A571,Sta!$Q:$Q,"&gt;0.5")/$B571</f>
        <v>0.9</v>
      </c>
      <c r="G571" s="7">
        <f>COUNTIFS(Sta!$B:$B,$A571,Sta!$Q:$Q,"&gt;0.5")/$C571</f>
        <v>0.91666666666666663</v>
      </c>
      <c r="H571" s="12">
        <f>(COUNTIFS(Sta!$A:$A,$A571,Sta!$Q:$Q,"&gt;1.5") +COUNTIFS(Sta!$B:$B,$A571,Sta!$Q:$Q,"&gt;1.5"))/$D571</f>
        <v>0.45454545454545453</v>
      </c>
      <c r="I571" s="7">
        <f>COUNTIFS(Sta!$A:$A,$A571,Sta!$Q:$Q,"&gt;1.5")/$B571</f>
        <v>0.5</v>
      </c>
      <c r="J571" s="7">
        <f>COUNTIFS(Sta!$B:$B,$A571,Sta!$Q:$Q,"&gt;1.5")/$C571</f>
        <v>0.41666666666666669</v>
      </c>
      <c r="K571" s="12">
        <f>(COUNTIFS(Sta!$A:$A,$A571,Sta!$M:$M,"&gt;0.5") +COUNTIFS(Sta!$B:$B,$A571,Sta!$O:$O,"&gt;0.5"))/$D571</f>
        <v>0.54545454545454541</v>
      </c>
      <c r="L571" s="7">
        <f>COUNTIFS(Sta!$A:$A,$A571,Sta!$M:$M,"&gt;0.5")/$B571</f>
        <v>0.6</v>
      </c>
      <c r="M571" s="7">
        <f>COUNTIFS(Sta!$B:$B,$A571,Sta!$O:$O,"&gt;0.5")/$C571</f>
        <v>0.5</v>
      </c>
      <c r="N571" s="12">
        <f>(COUNTIFS(Sta!$A:$A,$A571,Sta!$M:$M,"&gt;1.5") +COUNTIFS(Sta!$B:$B,$A571,Sta!$O:$O,"&gt;1.5"))/$D571</f>
        <v>0.22727272727272727</v>
      </c>
      <c r="O571" s="7">
        <f>COUNTIFS(Sta!$A:$A,$A571,Sta!$M:$M,"&gt;1.5")/$B571</f>
        <v>0.3</v>
      </c>
      <c r="P571" s="7">
        <f>COUNTIFS(Sta!$B:$B,$A571,Sta!$O:$O,"&gt;1.5")/$C571</f>
        <v>0.16666666666666666</v>
      </c>
      <c r="Q571" s="12">
        <f>(COUNTIFS(Sta!$A:$A,$A571,Sta!$N:$N,"&gt;0.5") +COUNTIFS(Sta!$B:$B,$A571,Sta!$P:$P,"&gt;0.5"))/$D571</f>
        <v>0.68181818181818177</v>
      </c>
      <c r="R571" s="7">
        <f>COUNTIFS(Sta!$A:$A,$A571,Sta!$N:$N,"&gt;0.5")/$B571</f>
        <v>0.7</v>
      </c>
      <c r="S571" s="7">
        <f>COUNTIFS(Sta!$B:$B,$A571,Sta!$P:$P,"&gt;0.5")/$C571</f>
        <v>0.66666666666666663</v>
      </c>
      <c r="T571" s="12">
        <f>(COUNTIFS(Sta!$A:$A,$A571,Sta!$N:$N,"&gt;1.5") +COUNTIFS(Sta!$B:$B,$A571,Sta!$P:$P,"&gt;1.5"))/$D571</f>
        <v>0.22727272727272727</v>
      </c>
      <c r="U571" s="7">
        <f>COUNTIFS(Sta!$A:$A,$A571,Sta!$N:$N,"&gt;1.5")/$B571</f>
        <v>0.2</v>
      </c>
      <c r="V571" s="7">
        <f>COUNTIFS(Sta!$B:$B,$A571,Sta!$P:$P,"&gt;1.5")/$C571</f>
        <v>0.25</v>
      </c>
    </row>
    <row r="572" spans="1:22" x14ac:dyDescent="0.3">
      <c r="A572" t="s">
        <v>156</v>
      </c>
      <c r="B572" s="9">
        <f>COUNTIF(Sta!A:A,A572)</f>
        <v>1</v>
      </c>
      <c r="C572" s="4">
        <f>COUNTIF(Sta!B:B,A572)</f>
        <v>1</v>
      </c>
      <c r="D572" s="4">
        <f t="shared" si="14"/>
        <v>2</v>
      </c>
      <c r="E572" s="12">
        <f>(COUNTIFS(Sta!$A:$A,$A572,Sta!$Q:$Q,"&gt;0.5") +COUNTIFS(Sta!$B:$B,$A572,Sta!$Q:$Q,"&gt;0.5"))/$D572</f>
        <v>1</v>
      </c>
      <c r="F572" s="7">
        <f>COUNTIFS(Sta!$A:$A,$A572,Sta!$Q:$Q,"&gt;0.5")/$B572</f>
        <v>1</v>
      </c>
      <c r="G572" s="7">
        <f>COUNTIFS(Sta!$B:$B,$A572,Sta!$Q:$Q,"&gt;0.5")/$C572</f>
        <v>1</v>
      </c>
      <c r="H572" s="12">
        <f>(COUNTIFS(Sta!$A:$A,$A572,Sta!$Q:$Q,"&gt;1.5") +COUNTIFS(Sta!$B:$B,$A572,Sta!$Q:$Q,"&gt;1.5"))/$D572</f>
        <v>1</v>
      </c>
      <c r="I572" s="7">
        <f>COUNTIFS(Sta!$A:$A,$A572,Sta!$Q:$Q,"&gt;1.5")/$B572</f>
        <v>1</v>
      </c>
      <c r="J572" s="7">
        <f>COUNTIFS(Sta!$B:$B,$A572,Sta!$Q:$Q,"&gt;1.5")/$C572</f>
        <v>1</v>
      </c>
      <c r="K572" s="12">
        <f>(COUNTIFS(Sta!$A:$A,$A572,Sta!$M:$M,"&gt;0.5") +COUNTIFS(Sta!$B:$B,$A572,Sta!$O:$O,"&gt;0.5"))/$D572</f>
        <v>1</v>
      </c>
      <c r="L572" s="7">
        <f>COUNTIFS(Sta!$A:$A,$A572,Sta!$M:$M,"&gt;0.5")/$B572</f>
        <v>1</v>
      </c>
      <c r="M572" s="7">
        <f>COUNTIFS(Sta!$B:$B,$A572,Sta!$O:$O,"&gt;0.5")/$C572</f>
        <v>1</v>
      </c>
      <c r="N572" s="12">
        <f>(COUNTIFS(Sta!$A:$A,$A572,Sta!$M:$M,"&gt;1.5") +COUNTIFS(Sta!$B:$B,$A572,Sta!$O:$O,"&gt;1.5"))/$D572</f>
        <v>0.5</v>
      </c>
      <c r="O572" s="7">
        <f>COUNTIFS(Sta!$A:$A,$A572,Sta!$M:$M,"&gt;1.5")/$B572</f>
        <v>0</v>
      </c>
      <c r="P572" s="7">
        <f>COUNTIFS(Sta!$B:$B,$A572,Sta!$O:$O,"&gt;1.5")/$C572</f>
        <v>1</v>
      </c>
      <c r="Q572" s="12">
        <f>(COUNTIFS(Sta!$A:$A,$A572,Sta!$N:$N,"&gt;0.5") +COUNTIFS(Sta!$B:$B,$A572,Sta!$P:$P,"&gt;0.5"))/$D572</f>
        <v>0.5</v>
      </c>
      <c r="R572" s="7">
        <f>COUNTIFS(Sta!$A:$A,$A572,Sta!$N:$N,"&gt;0.5")/$B572</f>
        <v>1</v>
      </c>
      <c r="S572" s="7">
        <f>COUNTIFS(Sta!$B:$B,$A572,Sta!$P:$P,"&gt;0.5")/$C572</f>
        <v>0</v>
      </c>
      <c r="T572" s="12">
        <f>(COUNTIFS(Sta!$A:$A,$A572,Sta!$N:$N,"&gt;1.5") +COUNTIFS(Sta!$B:$B,$A572,Sta!$P:$P,"&gt;1.5"))/$D572</f>
        <v>0</v>
      </c>
      <c r="U572" s="7">
        <f>COUNTIFS(Sta!$A:$A,$A572,Sta!$N:$N,"&gt;1.5")/$B572</f>
        <v>0</v>
      </c>
      <c r="V572" s="7">
        <f>COUNTIFS(Sta!$B:$B,$A572,Sta!$P:$P,"&gt;1.5")/$C572</f>
        <v>0</v>
      </c>
    </row>
    <row r="573" spans="1:22" x14ac:dyDescent="0.3">
      <c r="A573" t="s">
        <v>259</v>
      </c>
      <c r="B573" s="9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2" t="e">
        <f>(COUNTIFS(Sta!$A:$A,$A573,Sta!$Q:$Q,"&gt;0.5") +COUNTIFS(Sta!$B:$B,$A573,Sta!$Q:$Q,"&gt;0.5"))/$D573</f>
        <v>#DIV/0!</v>
      </c>
      <c r="F573" s="7" t="e">
        <f>COUNTIFS(Sta!$A:$A,$A573,Sta!$Q:$Q,"&gt;0.5")/$B573</f>
        <v>#DIV/0!</v>
      </c>
      <c r="G573" s="7" t="e">
        <f>COUNTIFS(Sta!$B:$B,$A573,Sta!$Q:$Q,"&gt;0.5")/$C573</f>
        <v>#DIV/0!</v>
      </c>
      <c r="H573" s="12" t="e">
        <f>(COUNTIFS(Sta!$A:$A,$A573,Sta!$Q:$Q,"&gt;1.5") +COUNTIFS(Sta!$B:$B,$A573,Sta!$Q:$Q,"&gt;1.5"))/$D573</f>
        <v>#DIV/0!</v>
      </c>
      <c r="I573" s="7" t="e">
        <f>COUNTIFS(Sta!$A:$A,$A573,Sta!$Q:$Q,"&gt;1.5")/$B573</f>
        <v>#DIV/0!</v>
      </c>
      <c r="J573" s="7" t="e">
        <f>COUNTIFS(Sta!$B:$B,$A573,Sta!$Q:$Q,"&gt;1.5")/$C573</f>
        <v>#DIV/0!</v>
      </c>
      <c r="K573" s="12" t="e">
        <f>(COUNTIFS(Sta!$A:$A,$A573,Sta!$M:$M,"&gt;0.5") +COUNTIFS(Sta!$B:$B,$A573,Sta!$O:$O,"&gt;0.5"))/$D573</f>
        <v>#DIV/0!</v>
      </c>
      <c r="L573" s="7" t="e">
        <f>COUNTIFS(Sta!$A:$A,$A573,Sta!$M:$M,"&gt;0.5")/$B573</f>
        <v>#DIV/0!</v>
      </c>
      <c r="M573" s="7" t="e">
        <f>COUNTIFS(Sta!$B:$B,$A573,Sta!$O:$O,"&gt;0.5")/$C573</f>
        <v>#DIV/0!</v>
      </c>
      <c r="N573" s="12" t="e">
        <f>(COUNTIFS(Sta!$A:$A,$A573,Sta!$M:$M,"&gt;1.5") +COUNTIFS(Sta!$B:$B,$A573,Sta!$O:$O,"&gt;1.5"))/$D573</f>
        <v>#DIV/0!</v>
      </c>
      <c r="O573" s="7" t="e">
        <f>COUNTIFS(Sta!$A:$A,$A573,Sta!$M:$M,"&gt;1.5")/$B573</f>
        <v>#DIV/0!</v>
      </c>
      <c r="P573" s="7" t="e">
        <f>COUNTIFS(Sta!$B:$B,$A573,Sta!$O:$O,"&gt;1.5")/$C573</f>
        <v>#DIV/0!</v>
      </c>
      <c r="Q573" s="12" t="e">
        <f>(COUNTIFS(Sta!$A:$A,$A573,Sta!$N:$N,"&gt;0.5") +COUNTIFS(Sta!$B:$B,$A573,Sta!$P:$P,"&gt;0.5"))/$D573</f>
        <v>#DIV/0!</v>
      </c>
      <c r="R573" s="7" t="e">
        <f>COUNTIFS(Sta!$A:$A,$A573,Sta!$N:$N,"&gt;0.5")/$B573</f>
        <v>#DIV/0!</v>
      </c>
      <c r="S573" s="7" t="e">
        <f>COUNTIFS(Sta!$B:$B,$A573,Sta!$P:$P,"&gt;0.5")/$C573</f>
        <v>#DIV/0!</v>
      </c>
      <c r="T573" s="12" t="e">
        <f>(COUNTIFS(Sta!$A:$A,$A573,Sta!$N:$N,"&gt;1.5") +COUNTIFS(Sta!$B:$B,$A573,Sta!$P:$P,"&gt;1.5"))/$D573</f>
        <v>#DIV/0!</v>
      </c>
      <c r="U573" s="7" t="e">
        <f>COUNTIFS(Sta!$A:$A,$A573,Sta!$N:$N,"&gt;1.5")/$B573</f>
        <v>#DIV/0!</v>
      </c>
      <c r="V573" s="7" t="e">
        <f>COUNTIFS(Sta!$B:$B,$A573,Sta!$P:$P,"&gt;1.5")/$C573</f>
        <v>#DIV/0!</v>
      </c>
    </row>
    <row r="574" spans="1:22" x14ac:dyDescent="0.3">
      <c r="A574" t="s">
        <v>265</v>
      </c>
      <c r="B574" s="9">
        <f>COUNTIF(Sta!A:A,A574)</f>
        <v>0</v>
      </c>
      <c r="C574" s="4">
        <f>COUNTIF(Sta!B:B,A574)</f>
        <v>0</v>
      </c>
      <c r="D574" s="4">
        <f t="shared" si="15"/>
        <v>0</v>
      </c>
      <c r="E574" s="12" t="e">
        <f>(COUNTIFS(Sta!$A:$A,$A574,Sta!$Q:$Q,"&gt;0.5") +COUNTIFS(Sta!$B:$B,$A574,Sta!$Q:$Q,"&gt;0.5"))/$D574</f>
        <v>#DIV/0!</v>
      </c>
      <c r="F574" s="7" t="e">
        <f>COUNTIFS(Sta!$A:$A,$A574,Sta!$Q:$Q,"&gt;0.5")/$B574</f>
        <v>#DIV/0!</v>
      </c>
      <c r="G574" s="7" t="e">
        <f>COUNTIFS(Sta!$B:$B,$A574,Sta!$Q:$Q,"&gt;0.5")/$C574</f>
        <v>#DIV/0!</v>
      </c>
      <c r="H574" s="12" t="e">
        <f>(COUNTIFS(Sta!$A:$A,$A574,Sta!$Q:$Q,"&gt;1.5") +COUNTIFS(Sta!$B:$B,$A574,Sta!$Q:$Q,"&gt;1.5"))/$D574</f>
        <v>#DIV/0!</v>
      </c>
      <c r="I574" s="7" t="e">
        <f>COUNTIFS(Sta!$A:$A,$A574,Sta!$Q:$Q,"&gt;1.5")/$B574</f>
        <v>#DIV/0!</v>
      </c>
      <c r="J574" s="7" t="e">
        <f>COUNTIFS(Sta!$B:$B,$A574,Sta!$Q:$Q,"&gt;1.5")/$C574</f>
        <v>#DIV/0!</v>
      </c>
      <c r="K574" s="12" t="e">
        <f>(COUNTIFS(Sta!$A:$A,$A574,Sta!$M:$M,"&gt;0.5") +COUNTIFS(Sta!$B:$B,$A574,Sta!$O:$O,"&gt;0.5"))/$D574</f>
        <v>#DIV/0!</v>
      </c>
      <c r="L574" s="7" t="e">
        <f>COUNTIFS(Sta!$A:$A,$A574,Sta!$M:$M,"&gt;0.5")/$B574</f>
        <v>#DIV/0!</v>
      </c>
      <c r="M574" s="7" t="e">
        <f>COUNTIFS(Sta!$B:$B,$A574,Sta!$O:$O,"&gt;0.5")/$C574</f>
        <v>#DIV/0!</v>
      </c>
      <c r="N574" s="12" t="e">
        <f>(COUNTIFS(Sta!$A:$A,$A574,Sta!$M:$M,"&gt;1.5") +COUNTIFS(Sta!$B:$B,$A574,Sta!$O:$O,"&gt;1.5"))/$D574</f>
        <v>#DIV/0!</v>
      </c>
      <c r="O574" s="7" t="e">
        <f>COUNTIFS(Sta!$A:$A,$A574,Sta!$M:$M,"&gt;1.5")/$B574</f>
        <v>#DIV/0!</v>
      </c>
      <c r="P574" s="7" t="e">
        <f>COUNTIFS(Sta!$B:$B,$A574,Sta!$O:$O,"&gt;1.5")/$C574</f>
        <v>#DIV/0!</v>
      </c>
      <c r="Q574" s="12" t="e">
        <f>(COUNTIFS(Sta!$A:$A,$A574,Sta!$N:$N,"&gt;0.5") +COUNTIFS(Sta!$B:$B,$A574,Sta!$P:$P,"&gt;0.5"))/$D574</f>
        <v>#DIV/0!</v>
      </c>
      <c r="R574" s="7" t="e">
        <f>COUNTIFS(Sta!$A:$A,$A574,Sta!$N:$N,"&gt;0.5")/$B574</f>
        <v>#DIV/0!</v>
      </c>
      <c r="S574" s="7" t="e">
        <f>COUNTIFS(Sta!$B:$B,$A574,Sta!$P:$P,"&gt;0.5")/$C574</f>
        <v>#DIV/0!</v>
      </c>
      <c r="T574" s="12" t="e">
        <f>(COUNTIFS(Sta!$A:$A,$A574,Sta!$N:$N,"&gt;1.5") +COUNTIFS(Sta!$B:$B,$A574,Sta!$P:$P,"&gt;1.5"))/$D574</f>
        <v>#DIV/0!</v>
      </c>
      <c r="U574" s="7" t="e">
        <f>COUNTIFS(Sta!$A:$A,$A574,Sta!$N:$N,"&gt;1.5")/$B574</f>
        <v>#DIV/0!</v>
      </c>
      <c r="V574" s="7" t="e">
        <f>COUNTIFS(Sta!$B:$B,$A574,Sta!$P:$P,"&gt;1.5")/$C574</f>
        <v>#DIV/0!</v>
      </c>
    </row>
    <row r="575" spans="1:22" x14ac:dyDescent="0.3">
      <c r="A575" t="s">
        <v>145</v>
      </c>
      <c r="B575" s="9">
        <f>COUNTIF(Sta!A:A,A575)</f>
        <v>0</v>
      </c>
      <c r="C575" s="4">
        <f>COUNTIF(Sta!B:B,A575)</f>
        <v>1</v>
      </c>
      <c r="D575" s="4">
        <f t="shared" si="15"/>
        <v>1</v>
      </c>
      <c r="E575" s="12">
        <f>(COUNTIFS(Sta!$A:$A,$A575,Sta!$Q:$Q,"&gt;0.5") +COUNTIFS(Sta!$B:$B,$A575,Sta!$Q:$Q,"&gt;0.5"))/$D575</f>
        <v>1</v>
      </c>
      <c r="F575" s="7" t="e">
        <f>COUNTIFS(Sta!$A:$A,$A575,Sta!$Q:$Q,"&gt;0.5")/$B575</f>
        <v>#DIV/0!</v>
      </c>
      <c r="G575" s="7">
        <f>COUNTIFS(Sta!$B:$B,$A575,Sta!$Q:$Q,"&gt;0.5")/$C575</f>
        <v>1</v>
      </c>
      <c r="H575" s="12">
        <f>(COUNTIFS(Sta!$A:$A,$A575,Sta!$Q:$Q,"&gt;1.5") +COUNTIFS(Sta!$B:$B,$A575,Sta!$Q:$Q,"&gt;1.5"))/$D575</f>
        <v>1</v>
      </c>
      <c r="I575" s="7" t="e">
        <f>COUNTIFS(Sta!$A:$A,$A575,Sta!$Q:$Q,"&gt;1.5")/$B575</f>
        <v>#DIV/0!</v>
      </c>
      <c r="J575" s="7">
        <f>COUNTIFS(Sta!$B:$B,$A575,Sta!$Q:$Q,"&gt;1.5")/$C575</f>
        <v>1</v>
      </c>
      <c r="K575" s="12">
        <f>(COUNTIFS(Sta!$A:$A,$A575,Sta!$M:$M,"&gt;0.5") +COUNTIFS(Sta!$B:$B,$A575,Sta!$O:$O,"&gt;0.5"))/$D575</f>
        <v>1</v>
      </c>
      <c r="L575" s="7" t="e">
        <f>COUNTIFS(Sta!$A:$A,$A575,Sta!$M:$M,"&gt;0.5")/$B575</f>
        <v>#DIV/0!</v>
      </c>
      <c r="M575" s="7">
        <f>COUNTIFS(Sta!$B:$B,$A575,Sta!$O:$O,"&gt;0.5")/$C575</f>
        <v>1</v>
      </c>
      <c r="N575" s="12">
        <f>(COUNTIFS(Sta!$A:$A,$A575,Sta!$M:$M,"&gt;1.5") +COUNTIFS(Sta!$B:$B,$A575,Sta!$O:$O,"&gt;1.5"))/$D575</f>
        <v>0</v>
      </c>
      <c r="O575" s="7" t="e">
        <f>COUNTIFS(Sta!$A:$A,$A575,Sta!$M:$M,"&gt;1.5")/$B575</f>
        <v>#DIV/0!</v>
      </c>
      <c r="P575" s="7">
        <f>COUNTIFS(Sta!$B:$B,$A575,Sta!$O:$O,"&gt;1.5")/$C575</f>
        <v>0</v>
      </c>
      <c r="Q575" s="12">
        <f>(COUNTIFS(Sta!$A:$A,$A575,Sta!$N:$N,"&gt;0.5") +COUNTIFS(Sta!$B:$B,$A575,Sta!$P:$P,"&gt;0.5"))/$D575</f>
        <v>1</v>
      </c>
      <c r="R575" s="7" t="e">
        <f>COUNTIFS(Sta!$A:$A,$A575,Sta!$N:$N,"&gt;0.5")/$B575</f>
        <v>#DIV/0!</v>
      </c>
      <c r="S575" s="7">
        <f>COUNTIFS(Sta!$B:$B,$A575,Sta!$P:$P,"&gt;0.5")/$C575</f>
        <v>1</v>
      </c>
      <c r="T575" s="12">
        <f>(COUNTIFS(Sta!$A:$A,$A575,Sta!$N:$N,"&gt;1.5") +COUNTIFS(Sta!$B:$B,$A575,Sta!$P:$P,"&gt;1.5"))/$D575</f>
        <v>0</v>
      </c>
      <c r="U575" s="7" t="e">
        <f>COUNTIFS(Sta!$A:$A,$A575,Sta!$N:$N,"&gt;1.5")/$B575</f>
        <v>#DIV/0!</v>
      </c>
      <c r="V575" s="7">
        <f>COUNTIFS(Sta!$B:$B,$A575,Sta!$P:$P,"&gt;1.5")/$C575</f>
        <v>0</v>
      </c>
    </row>
    <row r="576" spans="1:22" x14ac:dyDescent="0.3">
      <c r="A576" t="s">
        <v>684</v>
      </c>
      <c r="B576" s="9">
        <f>COUNTIF(Sta!A:A,A576)</f>
        <v>9</v>
      </c>
      <c r="C576" s="4">
        <f>COUNTIF(Sta!B:B,A576)</f>
        <v>9</v>
      </c>
      <c r="D576" s="4">
        <f t="shared" si="15"/>
        <v>18</v>
      </c>
      <c r="E576" s="12">
        <f>(COUNTIFS(Sta!$A:$A,$A576,Sta!$Q:$Q,"&gt;0.5") +COUNTIFS(Sta!$B:$B,$A576,Sta!$Q:$Q,"&gt;0.5"))/$D576</f>
        <v>0.72222222222222221</v>
      </c>
      <c r="F576" s="7">
        <f>COUNTIFS(Sta!$A:$A,$A576,Sta!$Q:$Q,"&gt;0.5")/$B576</f>
        <v>0.77777777777777779</v>
      </c>
      <c r="G576" s="7">
        <f>COUNTIFS(Sta!$B:$B,$A576,Sta!$Q:$Q,"&gt;0.5")/$C576</f>
        <v>0.66666666666666663</v>
      </c>
      <c r="H576" s="12">
        <f>(COUNTIFS(Sta!$A:$A,$A576,Sta!$Q:$Q,"&gt;1.5") +COUNTIFS(Sta!$B:$B,$A576,Sta!$Q:$Q,"&gt;1.5"))/$D576</f>
        <v>0.33333333333333331</v>
      </c>
      <c r="I576" s="7">
        <f>COUNTIFS(Sta!$A:$A,$A576,Sta!$Q:$Q,"&gt;1.5")/$B576</f>
        <v>0.44444444444444442</v>
      </c>
      <c r="J576" s="7">
        <f>COUNTIFS(Sta!$B:$B,$A576,Sta!$Q:$Q,"&gt;1.5")/$C576</f>
        <v>0.22222222222222221</v>
      </c>
      <c r="K576" s="12">
        <f>(COUNTIFS(Sta!$A:$A,$A576,Sta!$M:$M,"&gt;0.5") +COUNTIFS(Sta!$B:$B,$A576,Sta!$O:$O,"&gt;0.5"))/$D576</f>
        <v>0.44444444444444442</v>
      </c>
      <c r="L576" s="7">
        <f>COUNTIFS(Sta!$A:$A,$A576,Sta!$M:$M,"&gt;0.5")/$B576</f>
        <v>0.55555555555555558</v>
      </c>
      <c r="M576" s="7">
        <f>COUNTIFS(Sta!$B:$B,$A576,Sta!$O:$O,"&gt;0.5")/$C576</f>
        <v>0.33333333333333331</v>
      </c>
      <c r="N576" s="12">
        <f>(COUNTIFS(Sta!$A:$A,$A576,Sta!$M:$M,"&gt;1.5") +COUNTIFS(Sta!$B:$B,$A576,Sta!$O:$O,"&gt;1.5"))/$D576</f>
        <v>0</v>
      </c>
      <c r="O576" s="7">
        <f>COUNTIFS(Sta!$A:$A,$A576,Sta!$M:$M,"&gt;1.5")/$B576</f>
        <v>0</v>
      </c>
      <c r="P576" s="7">
        <f>COUNTIFS(Sta!$B:$B,$A576,Sta!$O:$O,"&gt;1.5")/$C576</f>
        <v>0</v>
      </c>
      <c r="Q576" s="12">
        <f>(COUNTIFS(Sta!$A:$A,$A576,Sta!$N:$N,"&gt;0.5") +COUNTIFS(Sta!$B:$B,$A576,Sta!$P:$P,"&gt;0.5"))/$D576</f>
        <v>0.61111111111111116</v>
      </c>
      <c r="R576" s="7">
        <f>COUNTIFS(Sta!$A:$A,$A576,Sta!$N:$N,"&gt;0.5")/$B576</f>
        <v>0.66666666666666663</v>
      </c>
      <c r="S576" s="7">
        <f>COUNTIFS(Sta!$B:$B,$A576,Sta!$P:$P,"&gt;0.5")/$C576</f>
        <v>0.55555555555555558</v>
      </c>
      <c r="T576" s="12">
        <f>(COUNTIFS(Sta!$A:$A,$A576,Sta!$N:$N,"&gt;1.5") +COUNTIFS(Sta!$B:$B,$A576,Sta!$P:$P,"&gt;1.5"))/$D576</f>
        <v>0.1111111111111111</v>
      </c>
      <c r="U576" s="7">
        <f>COUNTIFS(Sta!$A:$A,$A576,Sta!$N:$N,"&gt;1.5")/$B576</f>
        <v>0.22222222222222221</v>
      </c>
      <c r="V576" s="7">
        <f>COUNTIFS(Sta!$B:$B,$A576,Sta!$P:$P,"&gt;1.5")/$C576</f>
        <v>0</v>
      </c>
    </row>
    <row r="577" spans="1:22" x14ac:dyDescent="0.3">
      <c r="A577" t="s">
        <v>159</v>
      </c>
      <c r="B577" s="9">
        <f>COUNTIF(Sta!A:A,A577)</f>
        <v>1</v>
      </c>
      <c r="C577" s="4">
        <f>COUNTIF(Sta!B:B,A577)</f>
        <v>1</v>
      </c>
      <c r="D577" s="4">
        <f t="shared" si="15"/>
        <v>2</v>
      </c>
      <c r="E577" s="12">
        <f>(COUNTIFS(Sta!$A:$A,$A577,Sta!$Q:$Q,"&gt;0.5") +COUNTIFS(Sta!$B:$B,$A577,Sta!$Q:$Q,"&gt;0.5"))/$D577</f>
        <v>1</v>
      </c>
      <c r="F577" s="7">
        <f>COUNTIFS(Sta!$A:$A,$A577,Sta!$Q:$Q,"&gt;0.5")/$B577</f>
        <v>1</v>
      </c>
      <c r="G577" s="7">
        <f>COUNTIFS(Sta!$B:$B,$A577,Sta!$Q:$Q,"&gt;0.5")/$C577</f>
        <v>1</v>
      </c>
      <c r="H577" s="12">
        <f>(COUNTIFS(Sta!$A:$A,$A577,Sta!$Q:$Q,"&gt;1.5") +COUNTIFS(Sta!$B:$B,$A577,Sta!$Q:$Q,"&gt;1.5"))/$D577</f>
        <v>1</v>
      </c>
      <c r="I577" s="7">
        <f>COUNTIFS(Sta!$A:$A,$A577,Sta!$Q:$Q,"&gt;1.5")/$B577</f>
        <v>1</v>
      </c>
      <c r="J577" s="7">
        <f>COUNTIFS(Sta!$B:$B,$A577,Sta!$Q:$Q,"&gt;1.5")/$C577</f>
        <v>1</v>
      </c>
      <c r="K577" s="12">
        <f>(COUNTIFS(Sta!$A:$A,$A577,Sta!$M:$M,"&gt;0.5") +COUNTIFS(Sta!$B:$B,$A577,Sta!$O:$O,"&gt;0.5"))/$D577</f>
        <v>0.5</v>
      </c>
      <c r="L577" s="7">
        <f>COUNTIFS(Sta!$A:$A,$A577,Sta!$M:$M,"&gt;0.5")/$B577</f>
        <v>1</v>
      </c>
      <c r="M577" s="7">
        <f>COUNTIFS(Sta!$B:$B,$A577,Sta!$O:$O,"&gt;0.5")/$C577</f>
        <v>0</v>
      </c>
      <c r="N577" s="12">
        <f>(COUNTIFS(Sta!$A:$A,$A577,Sta!$M:$M,"&gt;1.5") +COUNTIFS(Sta!$B:$B,$A577,Sta!$O:$O,"&gt;1.5"))/$D577</f>
        <v>0.5</v>
      </c>
      <c r="O577" s="7">
        <f>COUNTIFS(Sta!$A:$A,$A577,Sta!$M:$M,"&gt;1.5")/$B577</f>
        <v>1</v>
      </c>
      <c r="P577" s="7">
        <f>COUNTIFS(Sta!$B:$B,$A577,Sta!$O:$O,"&gt;1.5")/$C577</f>
        <v>0</v>
      </c>
      <c r="Q577" s="12">
        <f>(COUNTIFS(Sta!$A:$A,$A577,Sta!$N:$N,"&gt;0.5") +COUNTIFS(Sta!$B:$B,$A577,Sta!$P:$P,"&gt;0.5"))/$D577</f>
        <v>0.5</v>
      </c>
      <c r="R577" s="7">
        <f>COUNTIFS(Sta!$A:$A,$A577,Sta!$N:$N,"&gt;0.5")/$B577</f>
        <v>0</v>
      </c>
      <c r="S577" s="7">
        <f>COUNTIFS(Sta!$B:$B,$A577,Sta!$P:$P,"&gt;0.5")/$C577</f>
        <v>1</v>
      </c>
      <c r="T577" s="12">
        <f>(COUNTIFS(Sta!$A:$A,$A577,Sta!$N:$N,"&gt;1.5") +COUNTIFS(Sta!$B:$B,$A577,Sta!$P:$P,"&gt;1.5"))/$D577</f>
        <v>0.5</v>
      </c>
      <c r="U577" s="7">
        <f>COUNTIFS(Sta!$A:$A,$A577,Sta!$N:$N,"&gt;1.5")/$B577</f>
        <v>0</v>
      </c>
      <c r="V577" s="7">
        <f>COUNTIFS(Sta!$B:$B,$A577,Sta!$P:$P,"&gt;1.5")/$C577</f>
        <v>1</v>
      </c>
    </row>
    <row r="578" spans="1:22" x14ac:dyDescent="0.3">
      <c r="A578" t="s">
        <v>588</v>
      </c>
      <c r="B578" s="9">
        <f>COUNTIF(Sta!A:A,A578)</f>
        <v>1</v>
      </c>
      <c r="C578" s="4">
        <f>COUNTIF(Sta!B:B,A578)</f>
        <v>2</v>
      </c>
      <c r="D578" s="4">
        <f t="shared" si="15"/>
        <v>3</v>
      </c>
      <c r="E578" s="12">
        <f>(COUNTIFS(Sta!$A:$A,$A578,Sta!$Q:$Q,"&gt;0.5") +COUNTIFS(Sta!$B:$B,$A578,Sta!$Q:$Q,"&gt;0.5"))/$D578</f>
        <v>1</v>
      </c>
      <c r="F578" s="7">
        <f>COUNTIFS(Sta!$A:$A,$A578,Sta!$Q:$Q,"&gt;0.5")/$B578</f>
        <v>1</v>
      </c>
      <c r="G578" s="7">
        <f>COUNTIFS(Sta!$B:$B,$A578,Sta!$Q:$Q,"&gt;0.5")/$C578</f>
        <v>1</v>
      </c>
      <c r="H578" s="12">
        <f>(COUNTIFS(Sta!$A:$A,$A578,Sta!$Q:$Q,"&gt;1.5") +COUNTIFS(Sta!$B:$B,$A578,Sta!$Q:$Q,"&gt;1.5"))/$D578</f>
        <v>0.66666666666666663</v>
      </c>
      <c r="I578" s="7">
        <f>COUNTIFS(Sta!$A:$A,$A578,Sta!$Q:$Q,"&gt;1.5")/$B578</f>
        <v>1</v>
      </c>
      <c r="J578" s="7">
        <f>COUNTIFS(Sta!$B:$B,$A578,Sta!$Q:$Q,"&gt;1.5")/$C578</f>
        <v>0.5</v>
      </c>
      <c r="K578" s="12">
        <f>(COUNTIFS(Sta!$A:$A,$A578,Sta!$M:$M,"&gt;0.5") +COUNTIFS(Sta!$B:$B,$A578,Sta!$O:$O,"&gt;0.5"))/$D578</f>
        <v>0</v>
      </c>
      <c r="L578" s="7">
        <f>COUNTIFS(Sta!$A:$A,$A578,Sta!$M:$M,"&gt;0.5")/$B578</f>
        <v>0</v>
      </c>
      <c r="M578" s="7">
        <f>COUNTIFS(Sta!$B:$B,$A578,Sta!$O:$O,"&gt;0.5")/$C578</f>
        <v>0</v>
      </c>
      <c r="N578" s="12">
        <f>(COUNTIFS(Sta!$A:$A,$A578,Sta!$M:$M,"&gt;1.5") +COUNTIFS(Sta!$B:$B,$A578,Sta!$O:$O,"&gt;1.5"))/$D578</f>
        <v>0</v>
      </c>
      <c r="O578" s="7">
        <f>COUNTIFS(Sta!$A:$A,$A578,Sta!$M:$M,"&gt;1.5")/$B578</f>
        <v>0</v>
      </c>
      <c r="P578" s="7">
        <f>COUNTIFS(Sta!$B:$B,$A578,Sta!$O:$O,"&gt;1.5")/$C578</f>
        <v>0</v>
      </c>
      <c r="Q578" s="12">
        <f>(COUNTIFS(Sta!$A:$A,$A578,Sta!$N:$N,"&gt;0.5") +COUNTIFS(Sta!$B:$B,$A578,Sta!$P:$P,"&gt;0.5"))/$D578</f>
        <v>1</v>
      </c>
      <c r="R578" s="7">
        <f>COUNTIFS(Sta!$A:$A,$A578,Sta!$N:$N,"&gt;0.5")/$B578</f>
        <v>1</v>
      </c>
      <c r="S578" s="7">
        <f>COUNTIFS(Sta!$B:$B,$A578,Sta!$P:$P,"&gt;0.5")/$C578</f>
        <v>1</v>
      </c>
      <c r="T578" s="12">
        <f>(COUNTIFS(Sta!$A:$A,$A578,Sta!$N:$N,"&gt;1.5") +COUNTIFS(Sta!$B:$B,$A578,Sta!$P:$P,"&gt;1.5"))/$D578</f>
        <v>0.66666666666666663</v>
      </c>
      <c r="U578" s="7">
        <f>COUNTIFS(Sta!$A:$A,$A578,Sta!$N:$N,"&gt;1.5")/$B578</f>
        <v>1</v>
      </c>
      <c r="V578" s="7">
        <f>COUNTIFS(Sta!$B:$B,$A578,Sta!$P:$P,"&gt;1.5")/$C578</f>
        <v>0.5</v>
      </c>
    </row>
    <row r="579" spans="1:22" x14ac:dyDescent="0.3">
      <c r="A579" t="s">
        <v>207</v>
      </c>
      <c r="B579" s="9">
        <f>COUNTIF(Sta!A:A,A579)</f>
        <v>1</v>
      </c>
      <c r="C579" s="4">
        <f>COUNTIF(Sta!B:B,A579)</f>
        <v>1</v>
      </c>
      <c r="D579" s="4">
        <f t="shared" si="15"/>
        <v>2</v>
      </c>
      <c r="E579" s="12">
        <f>(COUNTIFS(Sta!$A:$A,$A579,Sta!$Q:$Q,"&gt;0.5") +COUNTIFS(Sta!$B:$B,$A579,Sta!$Q:$Q,"&gt;0.5"))/$D579</f>
        <v>0.5</v>
      </c>
      <c r="F579" s="7">
        <f>COUNTIFS(Sta!$A:$A,$A579,Sta!$Q:$Q,"&gt;0.5")/$B579</f>
        <v>1</v>
      </c>
      <c r="G579" s="7">
        <f>COUNTIFS(Sta!$B:$B,$A579,Sta!$Q:$Q,"&gt;0.5")/$C579</f>
        <v>0</v>
      </c>
      <c r="H579" s="12">
        <f>(COUNTIFS(Sta!$A:$A,$A579,Sta!$Q:$Q,"&gt;1.5") +COUNTIFS(Sta!$B:$B,$A579,Sta!$Q:$Q,"&gt;1.5"))/$D579</f>
        <v>0</v>
      </c>
      <c r="I579" s="7">
        <f>COUNTIFS(Sta!$A:$A,$A579,Sta!$Q:$Q,"&gt;1.5")/$B579</f>
        <v>0</v>
      </c>
      <c r="J579" s="7">
        <f>COUNTIFS(Sta!$B:$B,$A579,Sta!$Q:$Q,"&gt;1.5")/$C579</f>
        <v>0</v>
      </c>
      <c r="K579" s="12">
        <f>(COUNTIFS(Sta!$A:$A,$A579,Sta!$M:$M,"&gt;0.5") +COUNTIFS(Sta!$B:$B,$A579,Sta!$O:$O,"&gt;0.5"))/$D579</f>
        <v>0.5</v>
      </c>
      <c r="L579" s="7">
        <f>COUNTIFS(Sta!$A:$A,$A579,Sta!$M:$M,"&gt;0.5")/$B579</f>
        <v>1</v>
      </c>
      <c r="M579" s="7">
        <f>COUNTIFS(Sta!$B:$B,$A579,Sta!$O:$O,"&gt;0.5")/$C579</f>
        <v>0</v>
      </c>
      <c r="N579" s="12">
        <f>(COUNTIFS(Sta!$A:$A,$A579,Sta!$M:$M,"&gt;1.5") +COUNTIFS(Sta!$B:$B,$A579,Sta!$O:$O,"&gt;1.5"))/$D579</f>
        <v>0</v>
      </c>
      <c r="O579" s="7">
        <f>COUNTIFS(Sta!$A:$A,$A579,Sta!$M:$M,"&gt;1.5")/$B579</f>
        <v>0</v>
      </c>
      <c r="P579" s="7">
        <f>COUNTIFS(Sta!$B:$B,$A579,Sta!$O:$O,"&gt;1.5")/$C579</f>
        <v>0</v>
      </c>
      <c r="Q579" s="12">
        <f>(COUNTIFS(Sta!$A:$A,$A579,Sta!$N:$N,"&gt;0.5") +COUNTIFS(Sta!$B:$B,$A579,Sta!$P:$P,"&gt;0.5"))/$D579</f>
        <v>0</v>
      </c>
      <c r="R579" s="7">
        <f>COUNTIFS(Sta!$A:$A,$A579,Sta!$N:$N,"&gt;0.5")/$B579</f>
        <v>0</v>
      </c>
      <c r="S579" s="7">
        <f>COUNTIFS(Sta!$B:$B,$A579,Sta!$P:$P,"&gt;0.5")/$C579</f>
        <v>0</v>
      </c>
      <c r="T579" s="12">
        <f>(COUNTIFS(Sta!$A:$A,$A579,Sta!$N:$N,"&gt;1.5") +COUNTIFS(Sta!$B:$B,$A579,Sta!$P:$P,"&gt;1.5"))/$D579</f>
        <v>0</v>
      </c>
      <c r="U579" s="7">
        <f>COUNTIFS(Sta!$A:$A,$A579,Sta!$N:$N,"&gt;1.5")/$B579</f>
        <v>0</v>
      </c>
      <c r="V579" s="7">
        <f>COUNTIFS(Sta!$B:$B,$A579,Sta!$P:$P,"&gt;1.5")/$C579</f>
        <v>0</v>
      </c>
    </row>
    <row r="580" spans="1:22" x14ac:dyDescent="0.3">
      <c r="A580" t="s">
        <v>568</v>
      </c>
      <c r="B580" s="9">
        <f>COUNTIF(Sta!A:A,A580)</f>
        <v>12</v>
      </c>
      <c r="C580" s="4">
        <f>COUNTIF(Sta!B:B,A580)</f>
        <v>13</v>
      </c>
      <c r="D580" s="4">
        <f t="shared" si="15"/>
        <v>25</v>
      </c>
      <c r="E580" s="12">
        <f>(COUNTIFS(Sta!$A:$A,$A580,Sta!$Q:$Q,"&gt;0.5") +COUNTIFS(Sta!$B:$B,$A580,Sta!$Q:$Q,"&gt;0.5"))/$D580</f>
        <v>0.76</v>
      </c>
      <c r="F580" s="7">
        <f>COUNTIFS(Sta!$A:$A,$A580,Sta!$Q:$Q,"&gt;0.5")/$B580</f>
        <v>0.83333333333333337</v>
      </c>
      <c r="G580" s="7">
        <f>COUNTIFS(Sta!$B:$B,$A580,Sta!$Q:$Q,"&gt;0.5")/$C580</f>
        <v>0.69230769230769229</v>
      </c>
      <c r="H580" s="12">
        <f>(COUNTIFS(Sta!$A:$A,$A580,Sta!$Q:$Q,"&gt;1.5") +COUNTIFS(Sta!$B:$B,$A580,Sta!$Q:$Q,"&gt;1.5"))/$D580</f>
        <v>0.52</v>
      </c>
      <c r="I580" s="7">
        <f>COUNTIFS(Sta!$A:$A,$A580,Sta!$Q:$Q,"&gt;1.5")/$B580</f>
        <v>0.5</v>
      </c>
      <c r="J580" s="7">
        <f>COUNTIFS(Sta!$B:$B,$A580,Sta!$Q:$Q,"&gt;1.5")/$C580</f>
        <v>0.53846153846153844</v>
      </c>
      <c r="K580" s="12">
        <f>(COUNTIFS(Sta!$A:$A,$A580,Sta!$M:$M,"&gt;0.5") +COUNTIFS(Sta!$B:$B,$A580,Sta!$O:$O,"&gt;0.5"))/$D580</f>
        <v>0.44</v>
      </c>
      <c r="L580" s="7">
        <f>COUNTIFS(Sta!$A:$A,$A580,Sta!$M:$M,"&gt;0.5")/$B580</f>
        <v>0.41666666666666669</v>
      </c>
      <c r="M580" s="7">
        <f>COUNTIFS(Sta!$B:$B,$A580,Sta!$O:$O,"&gt;0.5")/$C580</f>
        <v>0.46153846153846156</v>
      </c>
      <c r="N580" s="12">
        <f>(COUNTIFS(Sta!$A:$A,$A580,Sta!$M:$M,"&gt;1.5") +COUNTIFS(Sta!$B:$B,$A580,Sta!$O:$O,"&gt;1.5"))/$D580</f>
        <v>0.2</v>
      </c>
      <c r="O580" s="7">
        <f>COUNTIFS(Sta!$A:$A,$A580,Sta!$M:$M,"&gt;1.5")/$B580</f>
        <v>0.25</v>
      </c>
      <c r="P580" s="7">
        <f>COUNTIFS(Sta!$B:$B,$A580,Sta!$O:$O,"&gt;1.5")/$C580</f>
        <v>0.15384615384615385</v>
      </c>
      <c r="Q580" s="12">
        <f>(COUNTIFS(Sta!$A:$A,$A580,Sta!$N:$N,"&gt;0.5") +COUNTIFS(Sta!$B:$B,$A580,Sta!$P:$P,"&gt;0.5"))/$D580</f>
        <v>0.56000000000000005</v>
      </c>
      <c r="R580" s="7">
        <f>COUNTIFS(Sta!$A:$A,$A580,Sta!$N:$N,"&gt;0.5")/$B580</f>
        <v>0.58333333333333337</v>
      </c>
      <c r="S580" s="7">
        <f>COUNTIFS(Sta!$B:$B,$A580,Sta!$P:$P,"&gt;0.5")/$C580</f>
        <v>0.53846153846153844</v>
      </c>
      <c r="T580" s="12">
        <f>(COUNTIFS(Sta!$A:$A,$A580,Sta!$N:$N,"&gt;1.5") +COUNTIFS(Sta!$B:$B,$A580,Sta!$P:$P,"&gt;1.5"))/$D580</f>
        <v>0.28000000000000003</v>
      </c>
      <c r="U580" s="7">
        <f>COUNTIFS(Sta!$A:$A,$A580,Sta!$N:$N,"&gt;1.5")/$B580</f>
        <v>0.25</v>
      </c>
      <c r="V580" s="7">
        <f>COUNTIFS(Sta!$B:$B,$A580,Sta!$P:$P,"&gt;1.5")/$C580</f>
        <v>0.30769230769230771</v>
      </c>
    </row>
    <row r="581" spans="1:22" x14ac:dyDescent="0.3">
      <c r="A581" t="s">
        <v>19</v>
      </c>
      <c r="B581" s="9">
        <f>COUNTIF(Sta!A:A,A581)</f>
        <v>1</v>
      </c>
      <c r="C581" s="4">
        <f>COUNTIF(Sta!B:B,A581)</f>
        <v>0</v>
      </c>
      <c r="D581" s="4">
        <f t="shared" si="15"/>
        <v>1</v>
      </c>
      <c r="E581" s="12">
        <f>(COUNTIFS(Sta!$A:$A,$A581,Sta!$Q:$Q,"&gt;0.5") +COUNTIFS(Sta!$B:$B,$A581,Sta!$Q:$Q,"&gt;0.5"))/$D581</f>
        <v>1</v>
      </c>
      <c r="F581" s="7">
        <f>COUNTIFS(Sta!$A:$A,$A581,Sta!$Q:$Q,"&gt;0.5")/$B581</f>
        <v>1</v>
      </c>
      <c r="G581" s="7" t="e">
        <f>COUNTIFS(Sta!$B:$B,$A581,Sta!$Q:$Q,"&gt;0.5")/$C581</f>
        <v>#DIV/0!</v>
      </c>
      <c r="H581" s="12">
        <f>(COUNTIFS(Sta!$A:$A,$A581,Sta!$Q:$Q,"&gt;1.5") +COUNTIFS(Sta!$B:$B,$A581,Sta!$Q:$Q,"&gt;1.5"))/$D581</f>
        <v>1</v>
      </c>
      <c r="I581" s="7">
        <f>COUNTIFS(Sta!$A:$A,$A581,Sta!$Q:$Q,"&gt;1.5")/$B581</f>
        <v>1</v>
      </c>
      <c r="J581" s="7" t="e">
        <f>COUNTIFS(Sta!$B:$B,$A581,Sta!$Q:$Q,"&gt;1.5")/$C581</f>
        <v>#DIV/0!</v>
      </c>
      <c r="K581" s="12">
        <f>(COUNTIFS(Sta!$A:$A,$A581,Sta!$M:$M,"&gt;0.5") +COUNTIFS(Sta!$B:$B,$A581,Sta!$O:$O,"&gt;0.5"))/$D581</f>
        <v>0</v>
      </c>
      <c r="L581" s="7">
        <f>COUNTIFS(Sta!$A:$A,$A581,Sta!$M:$M,"&gt;0.5")/$B581</f>
        <v>0</v>
      </c>
      <c r="M581" s="7" t="e">
        <f>COUNTIFS(Sta!$B:$B,$A581,Sta!$O:$O,"&gt;0.5")/$C581</f>
        <v>#DIV/0!</v>
      </c>
      <c r="N581" s="12">
        <f>(COUNTIFS(Sta!$A:$A,$A581,Sta!$M:$M,"&gt;1.5") +COUNTIFS(Sta!$B:$B,$A581,Sta!$O:$O,"&gt;1.5"))/$D581</f>
        <v>0</v>
      </c>
      <c r="O581" s="7">
        <f>COUNTIFS(Sta!$A:$A,$A581,Sta!$M:$M,"&gt;1.5")/$B581</f>
        <v>0</v>
      </c>
      <c r="P581" s="7" t="e">
        <f>COUNTIFS(Sta!$B:$B,$A581,Sta!$O:$O,"&gt;1.5")/$C581</f>
        <v>#DIV/0!</v>
      </c>
      <c r="Q581" s="12">
        <f>(COUNTIFS(Sta!$A:$A,$A581,Sta!$N:$N,"&gt;0.5") +COUNTIFS(Sta!$B:$B,$A581,Sta!$P:$P,"&gt;0.5"))/$D581</f>
        <v>1</v>
      </c>
      <c r="R581" s="7">
        <f>COUNTIFS(Sta!$A:$A,$A581,Sta!$N:$N,"&gt;0.5")/$B581</f>
        <v>1</v>
      </c>
      <c r="S581" s="7" t="e">
        <f>COUNTIFS(Sta!$B:$B,$A581,Sta!$P:$P,"&gt;0.5")/$C581</f>
        <v>#DIV/0!</v>
      </c>
      <c r="T581" s="12">
        <f>(COUNTIFS(Sta!$A:$A,$A581,Sta!$N:$N,"&gt;1.5") +COUNTIFS(Sta!$B:$B,$A581,Sta!$P:$P,"&gt;1.5"))/$D581</f>
        <v>1</v>
      </c>
      <c r="U581" s="7">
        <f>COUNTIFS(Sta!$A:$A,$A581,Sta!$N:$N,"&gt;1.5")/$B581</f>
        <v>1</v>
      </c>
      <c r="V581" s="7" t="e">
        <f>COUNTIFS(Sta!$B:$B,$A581,Sta!$P:$P,"&gt;1.5")/$C581</f>
        <v>#DIV/0!</v>
      </c>
    </row>
    <row r="582" spans="1:22" x14ac:dyDescent="0.3">
      <c r="A582" t="s">
        <v>471</v>
      </c>
      <c r="B582" s="9">
        <f>COUNTIF(Sta!A:A,A582)</f>
        <v>1</v>
      </c>
      <c r="C582" s="4">
        <f>COUNTIF(Sta!B:B,A582)</f>
        <v>1</v>
      </c>
      <c r="D582" s="4">
        <f t="shared" si="15"/>
        <v>2</v>
      </c>
      <c r="E582" s="12">
        <f>(COUNTIFS(Sta!$A:$A,$A582,Sta!$Q:$Q,"&gt;0.5") +COUNTIFS(Sta!$B:$B,$A582,Sta!$Q:$Q,"&gt;0.5"))/$D582</f>
        <v>1</v>
      </c>
      <c r="F582" s="7">
        <f>COUNTIFS(Sta!$A:$A,$A582,Sta!$Q:$Q,"&gt;0.5")/$B582</f>
        <v>1</v>
      </c>
      <c r="G582" s="7">
        <f>COUNTIFS(Sta!$B:$B,$A582,Sta!$Q:$Q,"&gt;0.5")/$C582</f>
        <v>1</v>
      </c>
      <c r="H582" s="12">
        <f>(COUNTIFS(Sta!$A:$A,$A582,Sta!$Q:$Q,"&gt;1.5") +COUNTIFS(Sta!$B:$B,$A582,Sta!$Q:$Q,"&gt;1.5"))/$D582</f>
        <v>1</v>
      </c>
      <c r="I582" s="7">
        <f>COUNTIFS(Sta!$A:$A,$A582,Sta!$Q:$Q,"&gt;1.5")/$B582</f>
        <v>1</v>
      </c>
      <c r="J582" s="7">
        <f>COUNTIFS(Sta!$B:$B,$A582,Sta!$Q:$Q,"&gt;1.5")/$C582</f>
        <v>1</v>
      </c>
      <c r="K582" s="12">
        <f>(COUNTIFS(Sta!$A:$A,$A582,Sta!$M:$M,"&gt;0.5") +COUNTIFS(Sta!$B:$B,$A582,Sta!$O:$O,"&gt;0.5"))/$D582</f>
        <v>1</v>
      </c>
      <c r="L582" s="7">
        <f>COUNTIFS(Sta!$A:$A,$A582,Sta!$M:$M,"&gt;0.5")/$B582</f>
        <v>1</v>
      </c>
      <c r="M582" s="7">
        <f>COUNTIFS(Sta!$B:$B,$A582,Sta!$O:$O,"&gt;0.5")/$C582</f>
        <v>1</v>
      </c>
      <c r="N582" s="12">
        <f>(COUNTIFS(Sta!$A:$A,$A582,Sta!$M:$M,"&gt;1.5") +COUNTIFS(Sta!$B:$B,$A582,Sta!$O:$O,"&gt;1.5"))/$D582</f>
        <v>0</v>
      </c>
      <c r="O582" s="7">
        <f>COUNTIFS(Sta!$A:$A,$A582,Sta!$M:$M,"&gt;1.5")/$B582</f>
        <v>0</v>
      </c>
      <c r="P582" s="7">
        <f>COUNTIFS(Sta!$B:$B,$A582,Sta!$O:$O,"&gt;1.5")/$C582</f>
        <v>0</v>
      </c>
      <c r="Q582" s="12">
        <f>(COUNTIFS(Sta!$A:$A,$A582,Sta!$N:$N,"&gt;0.5") +COUNTIFS(Sta!$B:$B,$A582,Sta!$P:$P,"&gt;0.5"))/$D582</f>
        <v>1</v>
      </c>
      <c r="R582" s="7">
        <f>COUNTIFS(Sta!$A:$A,$A582,Sta!$N:$N,"&gt;0.5")/$B582</f>
        <v>1</v>
      </c>
      <c r="S582" s="7">
        <f>COUNTIFS(Sta!$B:$B,$A582,Sta!$P:$P,"&gt;0.5")/$C582</f>
        <v>1</v>
      </c>
      <c r="T582" s="12">
        <f>(COUNTIFS(Sta!$A:$A,$A582,Sta!$N:$N,"&gt;1.5") +COUNTIFS(Sta!$B:$B,$A582,Sta!$P:$P,"&gt;1.5"))/$D582</f>
        <v>0</v>
      </c>
      <c r="U582" s="7">
        <f>COUNTIFS(Sta!$A:$A,$A582,Sta!$N:$N,"&gt;1.5")/$B582</f>
        <v>0</v>
      </c>
      <c r="V582" s="7">
        <f>COUNTIFS(Sta!$B:$B,$A582,Sta!$P:$P,"&gt;1.5")/$C582</f>
        <v>0</v>
      </c>
    </row>
    <row r="583" spans="1:22" x14ac:dyDescent="0.3">
      <c r="A583" t="s">
        <v>445</v>
      </c>
      <c r="B583" s="9">
        <f>COUNTIF(Sta!A:A,A583)</f>
        <v>0</v>
      </c>
      <c r="C583" s="4">
        <f>COUNTIF(Sta!B:B,A583)</f>
        <v>0</v>
      </c>
      <c r="D583" s="4">
        <f t="shared" si="15"/>
        <v>0</v>
      </c>
      <c r="E583" s="12" t="e">
        <f>(COUNTIFS(Sta!$A:$A,$A583,Sta!$Q:$Q,"&gt;0.5") +COUNTIFS(Sta!$B:$B,$A583,Sta!$Q:$Q,"&gt;0.5"))/$D583</f>
        <v>#DIV/0!</v>
      </c>
      <c r="F583" s="7" t="e">
        <f>COUNTIFS(Sta!$A:$A,$A583,Sta!$Q:$Q,"&gt;0.5")/$B583</f>
        <v>#DIV/0!</v>
      </c>
      <c r="G583" s="7" t="e">
        <f>COUNTIFS(Sta!$B:$B,$A583,Sta!$Q:$Q,"&gt;0.5")/$C583</f>
        <v>#DIV/0!</v>
      </c>
      <c r="H583" s="12" t="e">
        <f>(COUNTIFS(Sta!$A:$A,$A583,Sta!$Q:$Q,"&gt;1.5") +COUNTIFS(Sta!$B:$B,$A583,Sta!$Q:$Q,"&gt;1.5"))/$D583</f>
        <v>#DIV/0!</v>
      </c>
      <c r="I583" s="7" t="e">
        <f>COUNTIFS(Sta!$A:$A,$A583,Sta!$Q:$Q,"&gt;1.5")/$B583</f>
        <v>#DIV/0!</v>
      </c>
      <c r="J583" s="7" t="e">
        <f>COUNTIFS(Sta!$B:$B,$A583,Sta!$Q:$Q,"&gt;1.5")/$C583</f>
        <v>#DIV/0!</v>
      </c>
      <c r="K583" s="12" t="e">
        <f>(COUNTIFS(Sta!$A:$A,$A583,Sta!$M:$M,"&gt;0.5") +COUNTIFS(Sta!$B:$B,$A583,Sta!$O:$O,"&gt;0.5"))/$D583</f>
        <v>#DIV/0!</v>
      </c>
      <c r="L583" s="7" t="e">
        <f>COUNTIFS(Sta!$A:$A,$A583,Sta!$M:$M,"&gt;0.5")/$B583</f>
        <v>#DIV/0!</v>
      </c>
      <c r="M583" s="7" t="e">
        <f>COUNTIFS(Sta!$B:$B,$A583,Sta!$O:$O,"&gt;0.5")/$C583</f>
        <v>#DIV/0!</v>
      </c>
      <c r="N583" s="12" t="e">
        <f>(COUNTIFS(Sta!$A:$A,$A583,Sta!$M:$M,"&gt;1.5") +COUNTIFS(Sta!$B:$B,$A583,Sta!$O:$O,"&gt;1.5"))/$D583</f>
        <v>#DIV/0!</v>
      </c>
      <c r="O583" s="7" t="e">
        <f>COUNTIFS(Sta!$A:$A,$A583,Sta!$M:$M,"&gt;1.5")/$B583</f>
        <v>#DIV/0!</v>
      </c>
      <c r="P583" s="7" t="e">
        <f>COUNTIFS(Sta!$B:$B,$A583,Sta!$O:$O,"&gt;1.5")/$C583</f>
        <v>#DIV/0!</v>
      </c>
      <c r="Q583" s="12" t="e">
        <f>(COUNTIFS(Sta!$A:$A,$A583,Sta!$N:$N,"&gt;0.5") +COUNTIFS(Sta!$B:$B,$A583,Sta!$P:$P,"&gt;0.5"))/$D583</f>
        <v>#DIV/0!</v>
      </c>
      <c r="R583" s="7" t="e">
        <f>COUNTIFS(Sta!$A:$A,$A583,Sta!$N:$N,"&gt;0.5")/$B583</f>
        <v>#DIV/0!</v>
      </c>
      <c r="S583" s="7" t="e">
        <f>COUNTIFS(Sta!$B:$B,$A583,Sta!$P:$P,"&gt;0.5")/$C583</f>
        <v>#DIV/0!</v>
      </c>
      <c r="T583" s="12" t="e">
        <f>(COUNTIFS(Sta!$A:$A,$A583,Sta!$N:$N,"&gt;1.5") +COUNTIFS(Sta!$B:$B,$A583,Sta!$P:$P,"&gt;1.5"))/$D583</f>
        <v>#DIV/0!</v>
      </c>
      <c r="U583" s="7" t="e">
        <f>COUNTIFS(Sta!$A:$A,$A583,Sta!$N:$N,"&gt;1.5")/$B583</f>
        <v>#DIV/0!</v>
      </c>
      <c r="V583" s="7" t="e">
        <f>COUNTIFS(Sta!$B:$B,$A583,Sta!$P:$P,"&gt;1.5")/$C583</f>
        <v>#DIV/0!</v>
      </c>
    </row>
    <row r="584" spans="1:22" x14ac:dyDescent="0.3">
      <c r="A584" t="s">
        <v>243</v>
      </c>
      <c r="B584" s="9">
        <f>COUNTIF(Sta!A:A,A584)</f>
        <v>0</v>
      </c>
      <c r="C584" s="4">
        <f>COUNTIF(Sta!B:B,A584)</f>
        <v>0</v>
      </c>
      <c r="D584" s="4">
        <f t="shared" si="15"/>
        <v>0</v>
      </c>
      <c r="E584" s="12" t="e">
        <f>(COUNTIFS(Sta!$A:$A,$A584,Sta!$Q:$Q,"&gt;0.5") +COUNTIFS(Sta!$B:$B,$A584,Sta!$Q:$Q,"&gt;0.5"))/$D584</f>
        <v>#DIV/0!</v>
      </c>
      <c r="F584" s="7" t="e">
        <f>COUNTIFS(Sta!$A:$A,$A584,Sta!$Q:$Q,"&gt;0.5")/$B584</f>
        <v>#DIV/0!</v>
      </c>
      <c r="G584" s="7" t="e">
        <f>COUNTIFS(Sta!$B:$B,$A584,Sta!$Q:$Q,"&gt;0.5")/$C584</f>
        <v>#DIV/0!</v>
      </c>
      <c r="H584" s="12" t="e">
        <f>(COUNTIFS(Sta!$A:$A,$A584,Sta!$Q:$Q,"&gt;1.5") +COUNTIFS(Sta!$B:$B,$A584,Sta!$Q:$Q,"&gt;1.5"))/$D584</f>
        <v>#DIV/0!</v>
      </c>
      <c r="I584" s="7" t="e">
        <f>COUNTIFS(Sta!$A:$A,$A584,Sta!$Q:$Q,"&gt;1.5")/$B584</f>
        <v>#DIV/0!</v>
      </c>
      <c r="J584" s="7" t="e">
        <f>COUNTIFS(Sta!$B:$B,$A584,Sta!$Q:$Q,"&gt;1.5")/$C584</f>
        <v>#DIV/0!</v>
      </c>
      <c r="K584" s="12" t="e">
        <f>(COUNTIFS(Sta!$A:$A,$A584,Sta!$M:$M,"&gt;0.5") +COUNTIFS(Sta!$B:$B,$A584,Sta!$O:$O,"&gt;0.5"))/$D584</f>
        <v>#DIV/0!</v>
      </c>
      <c r="L584" s="7" t="e">
        <f>COUNTIFS(Sta!$A:$A,$A584,Sta!$M:$M,"&gt;0.5")/$B584</f>
        <v>#DIV/0!</v>
      </c>
      <c r="M584" s="7" t="e">
        <f>COUNTIFS(Sta!$B:$B,$A584,Sta!$O:$O,"&gt;0.5")/$C584</f>
        <v>#DIV/0!</v>
      </c>
      <c r="N584" s="12" t="e">
        <f>(COUNTIFS(Sta!$A:$A,$A584,Sta!$M:$M,"&gt;1.5") +COUNTIFS(Sta!$B:$B,$A584,Sta!$O:$O,"&gt;1.5"))/$D584</f>
        <v>#DIV/0!</v>
      </c>
      <c r="O584" s="7" t="e">
        <f>COUNTIFS(Sta!$A:$A,$A584,Sta!$M:$M,"&gt;1.5")/$B584</f>
        <v>#DIV/0!</v>
      </c>
      <c r="P584" s="7" t="e">
        <f>COUNTIFS(Sta!$B:$B,$A584,Sta!$O:$O,"&gt;1.5")/$C584</f>
        <v>#DIV/0!</v>
      </c>
      <c r="Q584" s="12" t="e">
        <f>(COUNTIFS(Sta!$A:$A,$A584,Sta!$N:$N,"&gt;0.5") +COUNTIFS(Sta!$B:$B,$A584,Sta!$P:$P,"&gt;0.5"))/$D584</f>
        <v>#DIV/0!</v>
      </c>
      <c r="R584" s="7" t="e">
        <f>COUNTIFS(Sta!$A:$A,$A584,Sta!$N:$N,"&gt;0.5")/$B584</f>
        <v>#DIV/0!</v>
      </c>
      <c r="S584" s="7" t="e">
        <f>COUNTIFS(Sta!$B:$B,$A584,Sta!$P:$P,"&gt;0.5")/$C584</f>
        <v>#DIV/0!</v>
      </c>
      <c r="T584" s="12" t="e">
        <f>(COUNTIFS(Sta!$A:$A,$A584,Sta!$N:$N,"&gt;1.5") +COUNTIFS(Sta!$B:$B,$A584,Sta!$P:$P,"&gt;1.5"))/$D584</f>
        <v>#DIV/0!</v>
      </c>
      <c r="U584" s="7" t="e">
        <f>COUNTIFS(Sta!$A:$A,$A584,Sta!$N:$N,"&gt;1.5")/$B584</f>
        <v>#DIV/0!</v>
      </c>
      <c r="V584" s="7" t="e">
        <f>COUNTIFS(Sta!$B:$B,$A584,Sta!$P:$P,"&gt;1.5")/$C584</f>
        <v>#DIV/0!</v>
      </c>
    </row>
    <row r="585" spans="1:22" x14ac:dyDescent="0.3">
      <c r="A585" t="s">
        <v>172</v>
      </c>
      <c r="B585" s="9">
        <f>COUNTIF(Sta!A:A,A585)</f>
        <v>1</v>
      </c>
      <c r="C585" s="4">
        <f>COUNTIF(Sta!B:B,A585)</f>
        <v>1</v>
      </c>
      <c r="D585" s="4">
        <f t="shared" si="15"/>
        <v>2</v>
      </c>
      <c r="E585" s="12">
        <f>(COUNTIFS(Sta!$A:$A,$A585,Sta!$Q:$Q,"&gt;0.5") +COUNTIFS(Sta!$B:$B,$A585,Sta!$Q:$Q,"&gt;0.5"))/$D585</f>
        <v>0.5</v>
      </c>
      <c r="F585" s="7">
        <f>COUNTIFS(Sta!$A:$A,$A585,Sta!$Q:$Q,"&gt;0.5")/$B585</f>
        <v>1</v>
      </c>
      <c r="G585" s="7">
        <f>COUNTIFS(Sta!$B:$B,$A585,Sta!$Q:$Q,"&gt;0.5")/$C585</f>
        <v>0</v>
      </c>
      <c r="H585" s="12">
        <f>(COUNTIFS(Sta!$A:$A,$A585,Sta!$Q:$Q,"&gt;1.5") +COUNTIFS(Sta!$B:$B,$A585,Sta!$Q:$Q,"&gt;1.5"))/$D585</f>
        <v>0.5</v>
      </c>
      <c r="I585" s="7">
        <f>COUNTIFS(Sta!$A:$A,$A585,Sta!$Q:$Q,"&gt;1.5")/$B585</f>
        <v>1</v>
      </c>
      <c r="J585" s="7">
        <f>COUNTIFS(Sta!$B:$B,$A585,Sta!$Q:$Q,"&gt;1.5")/$C585</f>
        <v>0</v>
      </c>
      <c r="K585" s="12">
        <f>(COUNTIFS(Sta!$A:$A,$A585,Sta!$M:$M,"&gt;0.5") +COUNTIFS(Sta!$B:$B,$A585,Sta!$O:$O,"&gt;0.5"))/$D585</f>
        <v>0.5</v>
      </c>
      <c r="L585" s="7">
        <f>COUNTIFS(Sta!$A:$A,$A585,Sta!$M:$M,"&gt;0.5")/$B585</f>
        <v>1</v>
      </c>
      <c r="M585" s="7">
        <f>COUNTIFS(Sta!$B:$B,$A585,Sta!$O:$O,"&gt;0.5")/$C585</f>
        <v>0</v>
      </c>
      <c r="N585" s="12">
        <f>(COUNTIFS(Sta!$A:$A,$A585,Sta!$M:$M,"&gt;1.5") +COUNTIFS(Sta!$B:$B,$A585,Sta!$O:$O,"&gt;1.5"))/$D585</f>
        <v>0</v>
      </c>
      <c r="O585" s="7">
        <f>COUNTIFS(Sta!$A:$A,$A585,Sta!$M:$M,"&gt;1.5")/$B585</f>
        <v>0</v>
      </c>
      <c r="P585" s="7">
        <f>COUNTIFS(Sta!$B:$B,$A585,Sta!$O:$O,"&gt;1.5")/$C585</f>
        <v>0</v>
      </c>
      <c r="Q585" s="12">
        <f>(COUNTIFS(Sta!$A:$A,$A585,Sta!$N:$N,"&gt;0.5") +COUNTIFS(Sta!$B:$B,$A585,Sta!$P:$P,"&gt;0.5"))/$D585</f>
        <v>0.5</v>
      </c>
      <c r="R585" s="7">
        <f>COUNTIFS(Sta!$A:$A,$A585,Sta!$N:$N,"&gt;0.5")/$B585</f>
        <v>1</v>
      </c>
      <c r="S585" s="7">
        <f>COUNTIFS(Sta!$B:$B,$A585,Sta!$P:$P,"&gt;0.5")/$C585</f>
        <v>0</v>
      </c>
      <c r="T585" s="12">
        <f>(COUNTIFS(Sta!$A:$A,$A585,Sta!$N:$N,"&gt;1.5") +COUNTIFS(Sta!$B:$B,$A585,Sta!$P:$P,"&gt;1.5"))/$D585</f>
        <v>0</v>
      </c>
      <c r="U585" s="7">
        <f>COUNTIFS(Sta!$A:$A,$A585,Sta!$N:$N,"&gt;1.5")/$B585</f>
        <v>0</v>
      </c>
      <c r="V585" s="7">
        <f>COUNTIFS(Sta!$B:$B,$A585,Sta!$P:$P,"&gt;1.5")/$C585</f>
        <v>0</v>
      </c>
    </row>
    <row r="586" spans="1:22" x14ac:dyDescent="0.3">
      <c r="A586" t="s">
        <v>12</v>
      </c>
      <c r="B586" s="9">
        <f>COUNTIF(Sta!A:A,A586)</f>
        <v>1</v>
      </c>
      <c r="C586" s="4">
        <f>COUNTIF(Sta!B:B,A586)</f>
        <v>0</v>
      </c>
      <c r="D586" s="4">
        <f t="shared" si="15"/>
        <v>1</v>
      </c>
      <c r="E586" s="12">
        <f>(COUNTIFS(Sta!$A:$A,$A586,Sta!$Q:$Q,"&gt;0.5") +COUNTIFS(Sta!$B:$B,$A586,Sta!$Q:$Q,"&gt;0.5"))/$D586</f>
        <v>1</v>
      </c>
      <c r="F586" s="7">
        <f>COUNTIFS(Sta!$A:$A,$A586,Sta!$Q:$Q,"&gt;0.5")/$B586</f>
        <v>1</v>
      </c>
      <c r="G586" s="7" t="e">
        <f>COUNTIFS(Sta!$B:$B,$A586,Sta!$Q:$Q,"&gt;0.5")/$C586</f>
        <v>#DIV/0!</v>
      </c>
      <c r="H586" s="12">
        <f>(COUNTIFS(Sta!$A:$A,$A586,Sta!$Q:$Q,"&gt;1.5") +COUNTIFS(Sta!$B:$B,$A586,Sta!$Q:$Q,"&gt;1.5"))/$D586</f>
        <v>1</v>
      </c>
      <c r="I586" s="7">
        <f>COUNTIFS(Sta!$A:$A,$A586,Sta!$Q:$Q,"&gt;1.5")/$B586</f>
        <v>1</v>
      </c>
      <c r="J586" s="7" t="e">
        <f>COUNTIFS(Sta!$B:$B,$A586,Sta!$Q:$Q,"&gt;1.5")/$C586</f>
        <v>#DIV/0!</v>
      </c>
      <c r="K586" s="12">
        <f>(COUNTIFS(Sta!$A:$A,$A586,Sta!$M:$M,"&gt;0.5") +COUNTIFS(Sta!$B:$B,$A586,Sta!$O:$O,"&gt;0.5"))/$D586</f>
        <v>0</v>
      </c>
      <c r="L586" s="7">
        <f>COUNTIFS(Sta!$A:$A,$A586,Sta!$M:$M,"&gt;0.5")/$B586</f>
        <v>0</v>
      </c>
      <c r="M586" s="7" t="e">
        <f>COUNTIFS(Sta!$B:$B,$A586,Sta!$O:$O,"&gt;0.5")/$C586</f>
        <v>#DIV/0!</v>
      </c>
      <c r="N586" s="12">
        <f>(COUNTIFS(Sta!$A:$A,$A586,Sta!$M:$M,"&gt;1.5") +COUNTIFS(Sta!$B:$B,$A586,Sta!$O:$O,"&gt;1.5"))/$D586</f>
        <v>0</v>
      </c>
      <c r="O586" s="7">
        <f>COUNTIFS(Sta!$A:$A,$A586,Sta!$M:$M,"&gt;1.5")/$B586</f>
        <v>0</v>
      </c>
      <c r="P586" s="7" t="e">
        <f>COUNTIFS(Sta!$B:$B,$A586,Sta!$O:$O,"&gt;1.5")/$C586</f>
        <v>#DIV/0!</v>
      </c>
      <c r="Q586" s="12">
        <f>(COUNTIFS(Sta!$A:$A,$A586,Sta!$N:$N,"&gt;0.5") +COUNTIFS(Sta!$B:$B,$A586,Sta!$P:$P,"&gt;0.5"))/$D586</f>
        <v>1</v>
      </c>
      <c r="R586" s="7">
        <f>COUNTIFS(Sta!$A:$A,$A586,Sta!$N:$N,"&gt;0.5")/$B586</f>
        <v>1</v>
      </c>
      <c r="S586" s="7" t="e">
        <f>COUNTIFS(Sta!$B:$B,$A586,Sta!$P:$P,"&gt;0.5")/$C586</f>
        <v>#DIV/0!</v>
      </c>
      <c r="T586" s="12">
        <f>(COUNTIFS(Sta!$A:$A,$A586,Sta!$N:$N,"&gt;1.5") +COUNTIFS(Sta!$B:$B,$A586,Sta!$P:$P,"&gt;1.5"))/$D586</f>
        <v>1</v>
      </c>
      <c r="U586" s="7">
        <f>COUNTIFS(Sta!$A:$A,$A586,Sta!$N:$N,"&gt;1.5")/$B586</f>
        <v>1</v>
      </c>
      <c r="V586" s="7" t="e">
        <f>COUNTIFS(Sta!$B:$B,$A586,Sta!$P:$P,"&gt;1.5")/$C586</f>
        <v>#DIV/0!</v>
      </c>
    </row>
    <row r="587" spans="1:22" x14ac:dyDescent="0.3">
      <c r="A587" t="s">
        <v>448</v>
      </c>
      <c r="B587" s="9">
        <f>COUNTIF(Sta!A:A,A587)</f>
        <v>0</v>
      </c>
      <c r="C587" s="4">
        <f>COUNTIF(Sta!B:B,A587)</f>
        <v>0</v>
      </c>
      <c r="D587" s="4">
        <f t="shared" si="15"/>
        <v>0</v>
      </c>
      <c r="E587" s="12" t="e">
        <f>(COUNTIFS(Sta!$A:$A,$A587,Sta!$Q:$Q,"&gt;0.5") +COUNTIFS(Sta!$B:$B,$A587,Sta!$Q:$Q,"&gt;0.5"))/$D587</f>
        <v>#DIV/0!</v>
      </c>
      <c r="F587" s="7" t="e">
        <f>COUNTIFS(Sta!$A:$A,$A587,Sta!$Q:$Q,"&gt;0.5")/$B587</f>
        <v>#DIV/0!</v>
      </c>
      <c r="G587" s="7" t="e">
        <f>COUNTIFS(Sta!$B:$B,$A587,Sta!$Q:$Q,"&gt;0.5")/$C587</f>
        <v>#DIV/0!</v>
      </c>
      <c r="H587" s="12" t="e">
        <f>(COUNTIFS(Sta!$A:$A,$A587,Sta!$Q:$Q,"&gt;1.5") +COUNTIFS(Sta!$B:$B,$A587,Sta!$Q:$Q,"&gt;1.5"))/$D587</f>
        <v>#DIV/0!</v>
      </c>
      <c r="I587" s="7" t="e">
        <f>COUNTIFS(Sta!$A:$A,$A587,Sta!$Q:$Q,"&gt;1.5")/$B587</f>
        <v>#DIV/0!</v>
      </c>
      <c r="J587" s="7" t="e">
        <f>COUNTIFS(Sta!$B:$B,$A587,Sta!$Q:$Q,"&gt;1.5")/$C587</f>
        <v>#DIV/0!</v>
      </c>
      <c r="K587" s="12" t="e">
        <f>(COUNTIFS(Sta!$A:$A,$A587,Sta!$M:$M,"&gt;0.5") +COUNTIFS(Sta!$B:$B,$A587,Sta!$O:$O,"&gt;0.5"))/$D587</f>
        <v>#DIV/0!</v>
      </c>
      <c r="L587" s="7" t="e">
        <f>COUNTIFS(Sta!$A:$A,$A587,Sta!$M:$M,"&gt;0.5")/$B587</f>
        <v>#DIV/0!</v>
      </c>
      <c r="M587" s="7" t="e">
        <f>COUNTIFS(Sta!$B:$B,$A587,Sta!$O:$O,"&gt;0.5")/$C587</f>
        <v>#DIV/0!</v>
      </c>
      <c r="N587" s="12" t="e">
        <f>(COUNTIFS(Sta!$A:$A,$A587,Sta!$M:$M,"&gt;1.5") +COUNTIFS(Sta!$B:$B,$A587,Sta!$O:$O,"&gt;1.5"))/$D587</f>
        <v>#DIV/0!</v>
      </c>
      <c r="O587" s="7" t="e">
        <f>COUNTIFS(Sta!$A:$A,$A587,Sta!$M:$M,"&gt;1.5")/$B587</f>
        <v>#DIV/0!</v>
      </c>
      <c r="P587" s="7" t="e">
        <f>COUNTIFS(Sta!$B:$B,$A587,Sta!$O:$O,"&gt;1.5")/$C587</f>
        <v>#DIV/0!</v>
      </c>
      <c r="Q587" s="12" t="e">
        <f>(COUNTIFS(Sta!$A:$A,$A587,Sta!$N:$N,"&gt;0.5") +COUNTIFS(Sta!$B:$B,$A587,Sta!$P:$P,"&gt;0.5"))/$D587</f>
        <v>#DIV/0!</v>
      </c>
      <c r="R587" s="7" t="e">
        <f>COUNTIFS(Sta!$A:$A,$A587,Sta!$N:$N,"&gt;0.5")/$B587</f>
        <v>#DIV/0!</v>
      </c>
      <c r="S587" s="7" t="e">
        <f>COUNTIFS(Sta!$B:$B,$A587,Sta!$P:$P,"&gt;0.5")/$C587</f>
        <v>#DIV/0!</v>
      </c>
      <c r="T587" s="12" t="e">
        <f>(COUNTIFS(Sta!$A:$A,$A587,Sta!$N:$N,"&gt;1.5") +COUNTIFS(Sta!$B:$B,$A587,Sta!$P:$P,"&gt;1.5"))/$D587</f>
        <v>#DIV/0!</v>
      </c>
      <c r="U587" s="7" t="e">
        <f>COUNTIFS(Sta!$A:$A,$A587,Sta!$N:$N,"&gt;1.5")/$B587</f>
        <v>#DIV/0!</v>
      </c>
      <c r="V587" s="7" t="e">
        <f>COUNTIFS(Sta!$B:$B,$A587,Sta!$P:$P,"&gt;1.5")/$C587</f>
        <v>#DIV/0!</v>
      </c>
    </row>
    <row r="588" spans="1:22" x14ac:dyDescent="0.3">
      <c r="A588" t="s">
        <v>697</v>
      </c>
      <c r="B588" s="9">
        <f>COUNTIF(Sta!A:A,A588)</f>
        <v>0</v>
      </c>
      <c r="C588" s="4">
        <f>COUNTIF(Sta!B:B,A588)</f>
        <v>0</v>
      </c>
      <c r="D588" s="4">
        <f t="shared" si="15"/>
        <v>0</v>
      </c>
      <c r="E588" s="12" t="e">
        <f>(COUNTIFS(Sta!$A:$A,$A588,Sta!$Q:$Q,"&gt;0.5") +COUNTIFS(Sta!$B:$B,$A588,Sta!$Q:$Q,"&gt;0.5"))/$D588</f>
        <v>#DIV/0!</v>
      </c>
      <c r="F588" s="7" t="e">
        <f>COUNTIFS(Sta!$A:$A,$A588,Sta!$Q:$Q,"&gt;0.5")/$B588</f>
        <v>#DIV/0!</v>
      </c>
      <c r="G588" s="7" t="e">
        <f>COUNTIFS(Sta!$B:$B,$A588,Sta!$Q:$Q,"&gt;0.5")/$C588</f>
        <v>#DIV/0!</v>
      </c>
      <c r="H588" s="12" t="e">
        <f>(COUNTIFS(Sta!$A:$A,$A588,Sta!$Q:$Q,"&gt;1.5") +COUNTIFS(Sta!$B:$B,$A588,Sta!$Q:$Q,"&gt;1.5"))/$D588</f>
        <v>#DIV/0!</v>
      </c>
      <c r="I588" s="7" t="e">
        <f>COUNTIFS(Sta!$A:$A,$A588,Sta!$Q:$Q,"&gt;1.5")/$B588</f>
        <v>#DIV/0!</v>
      </c>
      <c r="J588" s="7" t="e">
        <f>COUNTIFS(Sta!$B:$B,$A588,Sta!$Q:$Q,"&gt;1.5")/$C588</f>
        <v>#DIV/0!</v>
      </c>
      <c r="K588" s="12" t="e">
        <f>(COUNTIFS(Sta!$A:$A,$A588,Sta!$M:$M,"&gt;0.5") +COUNTIFS(Sta!$B:$B,$A588,Sta!$O:$O,"&gt;0.5"))/$D588</f>
        <v>#DIV/0!</v>
      </c>
      <c r="L588" s="7" t="e">
        <f>COUNTIFS(Sta!$A:$A,$A588,Sta!$M:$M,"&gt;0.5")/$B588</f>
        <v>#DIV/0!</v>
      </c>
      <c r="M588" s="7" t="e">
        <f>COUNTIFS(Sta!$B:$B,$A588,Sta!$O:$O,"&gt;0.5")/$C588</f>
        <v>#DIV/0!</v>
      </c>
      <c r="N588" s="12" t="e">
        <f>(COUNTIFS(Sta!$A:$A,$A588,Sta!$M:$M,"&gt;1.5") +COUNTIFS(Sta!$B:$B,$A588,Sta!$O:$O,"&gt;1.5"))/$D588</f>
        <v>#DIV/0!</v>
      </c>
      <c r="O588" s="7" t="e">
        <f>COUNTIFS(Sta!$A:$A,$A588,Sta!$M:$M,"&gt;1.5")/$B588</f>
        <v>#DIV/0!</v>
      </c>
      <c r="P588" s="7" t="e">
        <f>COUNTIFS(Sta!$B:$B,$A588,Sta!$O:$O,"&gt;1.5")/$C588</f>
        <v>#DIV/0!</v>
      </c>
      <c r="Q588" s="12" t="e">
        <f>(COUNTIFS(Sta!$A:$A,$A588,Sta!$N:$N,"&gt;0.5") +COUNTIFS(Sta!$B:$B,$A588,Sta!$P:$P,"&gt;0.5"))/$D588</f>
        <v>#DIV/0!</v>
      </c>
      <c r="R588" s="7" t="e">
        <f>COUNTIFS(Sta!$A:$A,$A588,Sta!$N:$N,"&gt;0.5")/$B588</f>
        <v>#DIV/0!</v>
      </c>
      <c r="S588" s="7" t="e">
        <f>COUNTIFS(Sta!$B:$B,$A588,Sta!$P:$P,"&gt;0.5")/$C588</f>
        <v>#DIV/0!</v>
      </c>
      <c r="T588" s="12" t="e">
        <f>(COUNTIFS(Sta!$A:$A,$A588,Sta!$N:$N,"&gt;1.5") +COUNTIFS(Sta!$B:$B,$A588,Sta!$P:$P,"&gt;1.5"))/$D588</f>
        <v>#DIV/0!</v>
      </c>
      <c r="U588" s="7" t="e">
        <f>COUNTIFS(Sta!$A:$A,$A588,Sta!$N:$N,"&gt;1.5")/$B588</f>
        <v>#DIV/0!</v>
      </c>
      <c r="V588" s="7" t="e">
        <f>COUNTIFS(Sta!$B:$B,$A588,Sta!$P:$P,"&gt;1.5")/$C588</f>
        <v>#DIV/0!</v>
      </c>
    </row>
    <row r="589" spans="1:22" x14ac:dyDescent="0.3">
      <c r="A589" t="s">
        <v>188</v>
      </c>
      <c r="B589" s="9">
        <f>COUNTIF(Sta!A:A,A589)</f>
        <v>1</v>
      </c>
      <c r="C589" s="4">
        <f>COUNTIF(Sta!B:B,A589)</f>
        <v>1</v>
      </c>
      <c r="D589" s="4">
        <f t="shared" si="15"/>
        <v>2</v>
      </c>
      <c r="E589" s="12">
        <f>(COUNTIFS(Sta!$A:$A,$A589,Sta!$Q:$Q,"&gt;0.5") +COUNTIFS(Sta!$B:$B,$A589,Sta!$Q:$Q,"&gt;0.5"))/$D589</f>
        <v>1</v>
      </c>
      <c r="F589" s="7">
        <f>COUNTIFS(Sta!$A:$A,$A589,Sta!$Q:$Q,"&gt;0.5")/$B589</f>
        <v>1</v>
      </c>
      <c r="G589" s="7">
        <f>COUNTIFS(Sta!$B:$B,$A589,Sta!$Q:$Q,"&gt;0.5")/$C589</f>
        <v>1</v>
      </c>
      <c r="H589" s="12">
        <f>(COUNTIFS(Sta!$A:$A,$A589,Sta!$Q:$Q,"&gt;1.5") +COUNTIFS(Sta!$B:$B,$A589,Sta!$Q:$Q,"&gt;1.5"))/$D589</f>
        <v>0.5</v>
      </c>
      <c r="I589" s="7">
        <f>COUNTIFS(Sta!$A:$A,$A589,Sta!$Q:$Q,"&gt;1.5")/$B589</f>
        <v>1</v>
      </c>
      <c r="J589" s="7">
        <f>COUNTIFS(Sta!$B:$B,$A589,Sta!$Q:$Q,"&gt;1.5")/$C589</f>
        <v>0</v>
      </c>
      <c r="K589" s="12">
        <f>(COUNTIFS(Sta!$A:$A,$A589,Sta!$M:$M,"&gt;0.5") +COUNTIFS(Sta!$B:$B,$A589,Sta!$O:$O,"&gt;0.5"))/$D589</f>
        <v>0.5</v>
      </c>
      <c r="L589" s="7">
        <f>COUNTIFS(Sta!$A:$A,$A589,Sta!$M:$M,"&gt;0.5")/$B589</f>
        <v>1</v>
      </c>
      <c r="M589" s="7">
        <f>COUNTIFS(Sta!$B:$B,$A589,Sta!$O:$O,"&gt;0.5")/$C589</f>
        <v>0</v>
      </c>
      <c r="N589" s="12">
        <f>(COUNTIFS(Sta!$A:$A,$A589,Sta!$M:$M,"&gt;1.5") +COUNTIFS(Sta!$B:$B,$A589,Sta!$O:$O,"&gt;1.5"))/$D589</f>
        <v>0.5</v>
      </c>
      <c r="O589" s="7">
        <f>COUNTIFS(Sta!$A:$A,$A589,Sta!$M:$M,"&gt;1.5")/$B589</f>
        <v>1</v>
      </c>
      <c r="P589" s="7">
        <f>COUNTIFS(Sta!$B:$B,$A589,Sta!$O:$O,"&gt;1.5")/$C589</f>
        <v>0</v>
      </c>
      <c r="Q589" s="12">
        <f>(COUNTIFS(Sta!$A:$A,$A589,Sta!$N:$N,"&gt;0.5") +COUNTIFS(Sta!$B:$B,$A589,Sta!$P:$P,"&gt;0.5"))/$D589</f>
        <v>1</v>
      </c>
      <c r="R589" s="7">
        <f>COUNTIFS(Sta!$A:$A,$A589,Sta!$N:$N,"&gt;0.5")/$B589</f>
        <v>1</v>
      </c>
      <c r="S589" s="7">
        <f>COUNTIFS(Sta!$B:$B,$A589,Sta!$P:$P,"&gt;0.5")/$C589</f>
        <v>1</v>
      </c>
      <c r="T589" s="12">
        <f>(COUNTIFS(Sta!$A:$A,$A589,Sta!$N:$N,"&gt;1.5") +COUNTIFS(Sta!$B:$B,$A589,Sta!$P:$P,"&gt;1.5"))/$D589</f>
        <v>0</v>
      </c>
      <c r="U589" s="7">
        <f>COUNTIFS(Sta!$A:$A,$A589,Sta!$N:$N,"&gt;1.5")/$B589</f>
        <v>0</v>
      </c>
      <c r="V589" s="7">
        <f>COUNTIFS(Sta!$B:$B,$A589,Sta!$P:$P,"&gt;1.5")/$C589</f>
        <v>0</v>
      </c>
    </row>
    <row r="590" spans="1:22" x14ac:dyDescent="0.3">
      <c r="A590" t="s">
        <v>163</v>
      </c>
      <c r="B590" s="9">
        <f>COUNTIF(Sta!A:A,A590)</f>
        <v>1</v>
      </c>
      <c r="C590" s="4">
        <f>COUNTIF(Sta!B:B,A590)</f>
        <v>1</v>
      </c>
      <c r="D590" s="4">
        <f t="shared" si="15"/>
        <v>2</v>
      </c>
      <c r="E590" s="12">
        <f>(COUNTIFS(Sta!$A:$A,$A590,Sta!$Q:$Q,"&gt;0.5") +COUNTIFS(Sta!$B:$B,$A590,Sta!$Q:$Q,"&gt;0.5"))/$D590</f>
        <v>1</v>
      </c>
      <c r="F590" s="7">
        <f>COUNTIFS(Sta!$A:$A,$A590,Sta!$Q:$Q,"&gt;0.5")/$B590</f>
        <v>1</v>
      </c>
      <c r="G590" s="7">
        <f>COUNTIFS(Sta!$B:$B,$A590,Sta!$Q:$Q,"&gt;0.5")/$C590</f>
        <v>1</v>
      </c>
      <c r="H590" s="12">
        <f>(COUNTIFS(Sta!$A:$A,$A590,Sta!$Q:$Q,"&gt;1.5") +COUNTIFS(Sta!$B:$B,$A590,Sta!$Q:$Q,"&gt;1.5"))/$D590</f>
        <v>1</v>
      </c>
      <c r="I590" s="7">
        <f>COUNTIFS(Sta!$A:$A,$A590,Sta!$Q:$Q,"&gt;1.5")/$B590</f>
        <v>1</v>
      </c>
      <c r="J590" s="7">
        <f>COUNTIFS(Sta!$B:$B,$A590,Sta!$Q:$Q,"&gt;1.5")/$C590</f>
        <v>1</v>
      </c>
      <c r="K590" s="12">
        <f>(COUNTIFS(Sta!$A:$A,$A590,Sta!$M:$M,"&gt;0.5") +COUNTIFS(Sta!$B:$B,$A590,Sta!$O:$O,"&gt;0.5"))/$D590</f>
        <v>0.5</v>
      </c>
      <c r="L590" s="7">
        <f>COUNTIFS(Sta!$A:$A,$A590,Sta!$M:$M,"&gt;0.5")/$B590</f>
        <v>0</v>
      </c>
      <c r="M590" s="7">
        <f>COUNTIFS(Sta!$B:$B,$A590,Sta!$O:$O,"&gt;0.5")/$C590</f>
        <v>1</v>
      </c>
      <c r="N590" s="12">
        <f>(COUNTIFS(Sta!$A:$A,$A590,Sta!$M:$M,"&gt;1.5") +COUNTIFS(Sta!$B:$B,$A590,Sta!$O:$O,"&gt;1.5"))/$D590</f>
        <v>0.5</v>
      </c>
      <c r="O590" s="7">
        <f>COUNTIFS(Sta!$A:$A,$A590,Sta!$M:$M,"&gt;1.5")/$B590</f>
        <v>0</v>
      </c>
      <c r="P590" s="7">
        <f>COUNTIFS(Sta!$B:$B,$A590,Sta!$O:$O,"&gt;1.5")/$C590</f>
        <v>1</v>
      </c>
      <c r="Q590" s="12">
        <f>(COUNTIFS(Sta!$A:$A,$A590,Sta!$N:$N,"&gt;0.5") +COUNTIFS(Sta!$B:$B,$A590,Sta!$P:$P,"&gt;0.5"))/$D590</f>
        <v>0.5</v>
      </c>
      <c r="R590" s="7">
        <f>COUNTIFS(Sta!$A:$A,$A590,Sta!$N:$N,"&gt;0.5")/$B590</f>
        <v>1</v>
      </c>
      <c r="S590" s="7">
        <f>COUNTIFS(Sta!$B:$B,$A590,Sta!$P:$P,"&gt;0.5")/$C590</f>
        <v>0</v>
      </c>
      <c r="T590" s="12">
        <f>(COUNTIFS(Sta!$A:$A,$A590,Sta!$N:$N,"&gt;1.5") +COUNTIFS(Sta!$B:$B,$A590,Sta!$P:$P,"&gt;1.5"))/$D590</f>
        <v>0.5</v>
      </c>
      <c r="U590" s="7">
        <f>COUNTIFS(Sta!$A:$A,$A590,Sta!$N:$N,"&gt;1.5")/$B590</f>
        <v>1</v>
      </c>
      <c r="V590" s="7">
        <f>COUNTIFS(Sta!$B:$B,$A590,Sta!$P:$P,"&gt;1.5")/$C590</f>
        <v>0</v>
      </c>
    </row>
    <row r="591" spans="1:22" x14ac:dyDescent="0.3">
      <c r="A591" t="s">
        <v>573</v>
      </c>
      <c r="B591" s="9">
        <f>COUNTIF(Sta!A:A,A591)</f>
        <v>1</v>
      </c>
      <c r="C591" s="4">
        <f>COUNTIF(Sta!B:B,A591)</f>
        <v>2</v>
      </c>
      <c r="D591" s="4">
        <f t="shared" si="15"/>
        <v>3</v>
      </c>
      <c r="E591" s="12">
        <f>(COUNTIFS(Sta!$A:$A,$A591,Sta!$Q:$Q,"&gt;0.5") +COUNTIFS(Sta!$B:$B,$A591,Sta!$Q:$Q,"&gt;0.5"))/$D591</f>
        <v>0.66666666666666663</v>
      </c>
      <c r="F591" s="7">
        <f>COUNTIFS(Sta!$A:$A,$A591,Sta!$Q:$Q,"&gt;0.5")/$B591</f>
        <v>0</v>
      </c>
      <c r="G591" s="7">
        <f>COUNTIFS(Sta!$B:$B,$A591,Sta!$Q:$Q,"&gt;0.5")/$C591</f>
        <v>1</v>
      </c>
      <c r="H591" s="12">
        <f>(COUNTIFS(Sta!$A:$A,$A591,Sta!$Q:$Q,"&gt;1.5") +COUNTIFS(Sta!$B:$B,$A591,Sta!$Q:$Q,"&gt;1.5"))/$D591</f>
        <v>0.66666666666666663</v>
      </c>
      <c r="I591" s="7">
        <f>COUNTIFS(Sta!$A:$A,$A591,Sta!$Q:$Q,"&gt;1.5")/$B591</f>
        <v>0</v>
      </c>
      <c r="J591" s="7">
        <f>COUNTIFS(Sta!$B:$B,$A591,Sta!$Q:$Q,"&gt;1.5")/$C591</f>
        <v>1</v>
      </c>
      <c r="K591" s="12">
        <f>(COUNTIFS(Sta!$A:$A,$A591,Sta!$M:$M,"&gt;0.5") +COUNTIFS(Sta!$B:$B,$A591,Sta!$O:$O,"&gt;0.5"))/$D591</f>
        <v>0.66666666666666663</v>
      </c>
      <c r="L591" s="7">
        <f>COUNTIFS(Sta!$A:$A,$A591,Sta!$M:$M,"&gt;0.5")/$B591</f>
        <v>0</v>
      </c>
      <c r="M591" s="7">
        <f>COUNTIFS(Sta!$B:$B,$A591,Sta!$O:$O,"&gt;0.5")/$C591</f>
        <v>1</v>
      </c>
      <c r="N591" s="12">
        <f>(COUNTIFS(Sta!$A:$A,$A591,Sta!$M:$M,"&gt;1.5") +COUNTIFS(Sta!$B:$B,$A591,Sta!$O:$O,"&gt;1.5"))/$D591</f>
        <v>0.33333333333333331</v>
      </c>
      <c r="O591" s="7">
        <f>COUNTIFS(Sta!$A:$A,$A591,Sta!$M:$M,"&gt;1.5")/$B591</f>
        <v>0</v>
      </c>
      <c r="P591" s="7">
        <f>COUNTIFS(Sta!$B:$B,$A591,Sta!$O:$O,"&gt;1.5")/$C591</f>
        <v>0.5</v>
      </c>
      <c r="Q591" s="12">
        <f>(COUNTIFS(Sta!$A:$A,$A591,Sta!$N:$N,"&gt;0.5") +COUNTIFS(Sta!$B:$B,$A591,Sta!$P:$P,"&gt;0.5"))/$D591</f>
        <v>0.33333333333333331</v>
      </c>
      <c r="R591" s="7">
        <f>COUNTIFS(Sta!$A:$A,$A591,Sta!$N:$N,"&gt;0.5")/$B591</f>
        <v>0</v>
      </c>
      <c r="S591" s="7">
        <f>COUNTIFS(Sta!$B:$B,$A591,Sta!$P:$P,"&gt;0.5")/$C591</f>
        <v>0.5</v>
      </c>
      <c r="T591" s="12">
        <f>(COUNTIFS(Sta!$A:$A,$A591,Sta!$N:$N,"&gt;1.5") +COUNTIFS(Sta!$B:$B,$A591,Sta!$P:$P,"&gt;1.5"))/$D591</f>
        <v>0.33333333333333331</v>
      </c>
      <c r="U591" s="7">
        <f>COUNTIFS(Sta!$A:$A,$A591,Sta!$N:$N,"&gt;1.5")/$B591</f>
        <v>0</v>
      </c>
      <c r="V591" s="7">
        <f>COUNTIFS(Sta!$B:$B,$A591,Sta!$P:$P,"&gt;1.5")/$C591</f>
        <v>0.5</v>
      </c>
    </row>
    <row r="592" spans="1:22" x14ac:dyDescent="0.3">
      <c r="A592" t="s">
        <v>257</v>
      </c>
      <c r="B592" s="9">
        <f>COUNTIF(Sta!A:A,A592)</f>
        <v>0</v>
      </c>
      <c r="C592" s="4">
        <f>COUNTIF(Sta!B:B,A592)</f>
        <v>0</v>
      </c>
      <c r="D592" s="4">
        <f t="shared" si="15"/>
        <v>0</v>
      </c>
      <c r="E592" s="12" t="e">
        <f>(COUNTIFS(Sta!$A:$A,$A592,Sta!$Q:$Q,"&gt;0.5") +COUNTIFS(Sta!$B:$B,$A592,Sta!$Q:$Q,"&gt;0.5"))/$D592</f>
        <v>#DIV/0!</v>
      </c>
      <c r="F592" s="7" t="e">
        <f>COUNTIFS(Sta!$A:$A,$A592,Sta!$Q:$Q,"&gt;0.5")/$B592</f>
        <v>#DIV/0!</v>
      </c>
      <c r="G592" s="7" t="e">
        <f>COUNTIFS(Sta!$B:$B,$A592,Sta!$Q:$Q,"&gt;0.5")/$C592</f>
        <v>#DIV/0!</v>
      </c>
      <c r="H592" s="12" t="e">
        <f>(COUNTIFS(Sta!$A:$A,$A592,Sta!$Q:$Q,"&gt;1.5") +COUNTIFS(Sta!$B:$B,$A592,Sta!$Q:$Q,"&gt;1.5"))/$D592</f>
        <v>#DIV/0!</v>
      </c>
      <c r="I592" s="7" t="e">
        <f>COUNTIFS(Sta!$A:$A,$A592,Sta!$Q:$Q,"&gt;1.5")/$B592</f>
        <v>#DIV/0!</v>
      </c>
      <c r="J592" s="7" t="e">
        <f>COUNTIFS(Sta!$B:$B,$A592,Sta!$Q:$Q,"&gt;1.5")/$C592</f>
        <v>#DIV/0!</v>
      </c>
      <c r="K592" s="12" t="e">
        <f>(COUNTIFS(Sta!$A:$A,$A592,Sta!$M:$M,"&gt;0.5") +COUNTIFS(Sta!$B:$B,$A592,Sta!$O:$O,"&gt;0.5"))/$D592</f>
        <v>#DIV/0!</v>
      </c>
      <c r="L592" s="7" t="e">
        <f>COUNTIFS(Sta!$A:$A,$A592,Sta!$M:$M,"&gt;0.5")/$B592</f>
        <v>#DIV/0!</v>
      </c>
      <c r="M592" s="7" t="e">
        <f>COUNTIFS(Sta!$B:$B,$A592,Sta!$O:$O,"&gt;0.5")/$C592</f>
        <v>#DIV/0!</v>
      </c>
      <c r="N592" s="12" t="e">
        <f>(COUNTIFS(Sta!$A:$A,$A592,Sta!$M:$M,"&gt;1.5") +COUNTIFS(Sta!$B:$B,$A592,Sta!$O:$O,"&gt;1.5"))/$D592</f>
        <v>#DIV/0!</v>
      </c>
      <c r="O592" s="7" t="e">
        <f>COUNTIFS(Sta!$A:$A,$A592,Sta!$M:$M,"&gt;1.5")/$B592</f>
        <v>#DIV/0!</v>
      </c>
      <c r="P592" s="7" t="e">
        <f>COUNTIFS(Sta!$B:$B,$A592,Sta!$O:$O,"&gt;1.5")/$C592</f>
        <v>#DIV/0!</v>
      </c>
      <c r="Q592" s="12" t="e">
        <f>(COUNTIFS(Sta!$A:$A,$A592,Sta!$N:$N,"&gt;0.5") +COUNTIFS(Sta!$B:$B,$A592,Sta!$P:$P,"&gt;0.5"))/$D592</f>
        <v>#DIV/0!</v>
      </c>
      <c r="R592" s="7" t="e">
        <f>COUNTIFS(Sta!$A:$A,$A592,Sta!$N:$N,"&gt;0.5")/$B592</f>
        <v>#DIV/0!</v>
      </c>
      <c r="S592" s="7" t="e">
        <f>COUNTIFS(Sta!$B:$B,$A592,Sta!$P:$P,"&gt;0.5")/$C592</f>
        <v>#DIV/0!</v>
      </c>
      <c r="T592" s="12" t="e">
        <f>(COUNTIFS(Sta!$A:$A,$A592,Sta!$N:$N,"&gt;1.5") +COUNTIFS(Sta!$B:$B,$A592,Sta!$P:$P,"&gt;1.5"))/$D592</f>
        <v>#DIV/0!</v>
      </c>
      <c r="U592" s="7" t="e">
        <f>COUNTIFS(Sta!$A:$A,$A592,Sta!$N:$N,"&gt;1.5")/$B592</f>
        <v>#DIV/0!</v>
      </c>
      <c r="V592" s="7" t="e">
        <f>COUNTIFS(Sta!$B:$B,$A592,Sta!$P:$P,"&gt;1.5")/$C592</f>
        <v>#DIV/0!</v>
      </c>
    </row>
    <row r="593" spans="1:22" x14ac:dyDescent="0.3">
      <c r="A593" t="s">
        <v>21</v>
      </c>
      <c r="B593" s="9">
        <f>COUNTIF(Sta!A:A,A593)</f>
        <v>0</v>
      </c>
      <c r="C593" s="4">
        <f>COUNTIF(Sta!B:B,A593)</f>
        <v>0</v>
      </c>
      <c r="D593" s="4">
        <f t="shared" si="15"/>
        <v>0</v>
      </c>
      <c r="E593" s="12" t="e">
        <f>(COUNTIFS(Sta!$A:$A,$A593,Sta!$Q:$Q,"&gt;0.5") +COUNTIFS(Sta!$B:$B,$A593,Sta!$Q:$Q,"&gt;0.5"))/$D593</f>
        <v>#DIV/0!</v>
      </c>
      <c r="F593" s="7" t="e">
        <f>COUNTIFS(Sta!$A:$A,$A593,Sta!$Q:$Q,"&gt;0.5")/$B593</f>
        <v>#DIV/0!</v>
      </c>
      <c r="G593" s="7" t="e">
        <f>COUNTIFS(Sta!$B:$B,$A593,Sta!$Q:$Q,"&gt;0.5")/$C593</f>
        <v>#DIV/0!</v>
      </c>
      <c r="H593" s="12" t="e">
        <f>(COUNTIFS(Sta!$A:$A,$A593,Sta!$Q:$Q,"&gt;1.5") +COUNTIFS(Sta!$B:$B,$A593,Sta!$Q:$Q,"&gt;1.5"))/$D593</f>
        <v>#DIV/0!</v>
      </c>
      <c r="I593" s="7" t="e">
        <f>COUNTIFS(Sta!$A:$A,$A593,Sta!$Q:$Q,"&gt;1.5")/$B593</f>
        <v>#DIV/0!</v>
      </c>
      <c r="J593" s="7" t="e">
        <f>COUNTIFS(Sta!$B:$B,$A593,Sta!$Q:$Q,"&gt;1.5")/$C593</f>
        <v>#DIV/0!</v>
      </c>
      <c r="K593" s="12" t="e">
        <f>(COUNTIFS(Sta!$A:$A,$A593,Sta!$M:$M,"&gt;0.5") +COUNTIFS(Sta!$B:$B,$A593,Sta!$O:$O,"&gt;0.5"))/$D593</f>
        <v>#DIV/0!</v>
      </c>
      <c r="L593" s="7" t="e">
        <f>COUNTIFS(Sta!$A:$A,$A593,Sta!$M:$M,"&gt;0.5")/$B593</f>
        <v>#DIV/0!</v>
      </c>
      <c r="M593" s="7" t="e">
        <f>COUNTIFS(Sta!$B:$B,$A593,Sta!$O:$O,"&gt;0.5")/$C593</f>
        <v>#DIV/0!</v>
      </c>
      <c r="N593" s="12" t="e">
        <f>(COUNTIFS(Sta!$A:$A,$A593,Sta!$M:$M,"&gt;1.5") +COUNTIFS(Sta!$B:$B,$A593,Sta!$O:$O,"&gt;1.5"))/$D593</f>
        <v>#DIV/0!</v>
      </c>
      <c r="O593" s="7" t="e">
        <f>COUNTIFS(Sta!$A:$A,$A593,Sta!$M:$M,"&gt;1.5")/$B593</f>
        <v>#DIV/0!</v>
      </c>
      <c r="P593" s="7" t="e">
        <f>COUNTIFS(Sta!$B:$B,$A593,Sta!$O:$O,"&gt;1.5")/$C593</f>
        <v>#DIV/0!</v>
      </c>
      <c r="Q593" s="12" t="e">
        <f>(COUNTIFS(Sta!$A:$A,$A593,Sta!$N:$N,"&gt;0.5") +COUNTIFS(Sta!$B:$B,$A593,Sta!$P:$P,"&gt;0.5"))/$D593</f>
        <v>#DIV/0!</v>
      </c>
      <c r="R593" s="7" t="e">
        <f>COUNTIFS(Sta!$A:$A,$A593,Sta!$N:$N,"&gt;0.5")/$B593</f>
        <v>#DIV/0!</v>
      </c>
      <c r="S593" s="7" t="e">
        <f>COUNTIFS(Sta!$B:$B,$A593,Sta!$P:$P,"&gt;0.5")/$C593</f>
        <v>#DIV/0!</v>
      </c>
      <c r="T593" s="12" t="e">
        <f>(COUNTIFS(Sta!$A:$A,$A593,Sta!$N:$N,"&gt;1.5") +COUNTIFS(Sta!$B:$B,$A593,Sta!$P:$P,"&gt;1.5"))/$D593</f>
        <v>#DIV/0!</v>
      </c>
      <c r="U593" s="7" t="e">
        <f>COUNTIFS(Sta!$A:$A,$A593,Sta!$N:$N,"&gt;1.5")/$B593</f>
        <v>#DIV/0!</v>
      </c>
      <c r="V593" s="7" t="e">
        <f>COUNTIFS(Sta!$B:$B,$A593,Sta!$P:$P,"&gt;1.5")/$C593</f>
        <v>#DIV/0!</v>
      </c>
    </row>
    <row r="594" spans="1:22" x14ac:dyDescent="0.3">
      <c r="A594" t="s">
        <v>504</v>
      </c>
      <c r="B594" s="9">
        <f>COUNTIF(Sta!A:A,A594)</f>
        <v>11</v>
      </c>
      <c r="C594" s="4">
        <f>COUNTIF(Sta!B:B,A594)</f>
        <v>11</v>
      </c>
      <c r="D594" s="4">
        <f t="shared" si="15"/>
        <v>22</v>
      </c>
      <c r="E594" s="12">
        <f>(COUNTIFS(Sta!$A:$A,$A594,Sta!$Q:$Q,"&gt;0.5") +COUNTIFS(Sta!$B:$B,$A594,Sta!$Q:$Q,"&gt;0.5"))/$D594</f>
        <v>0.81818181818181823</v>
      </c>
      <c r="F594" s="7">
        <f>COUNTIFS(Sta!$A:$A,$A594,Sta!$Q:$Q,"&gt;0.5")/$B594</f>
        <v>0.72727272727272729</v>
      </c>
      <c r="G594" s="7">
        <f>COUNTIFS(Sta!$B:$B,$A594,Sta!$Q:$Q,"&gt;0.5")/$C594</f>
        <v>0.90909090909090906</v>
      </c>
      <c r="H594" s="12">
        <f>(COUNTIFS(Sta!$A:$A,$A594,Sta!$Q:$Q,"&gt;1.5") +COUNTIFS(Sta!$B:$B,$A594,Sta!$Q:$Q,"&gt;1.5"))/$D594</f>
        <v>0.45454545454545453</v>
      </c>
      <c r="I594" s="7">
        <f>COUNTIFS(Sta!$A:$A,$A594,Sta!$Q:$Q,"&gt;1.5")/$B594</f>
        <v>0.27272727272727271</v>
      </c>
      <c r="J594" s="7">
        <f>COUNTIFS(Sta!$B:$B,$A594,Sta!$Q:$Q,"&gt;1.5")/$C594</f>
        <v>0.63636363636363635</v>
      </c>
      <c r="K594" s="12">
        <f>(COUNTIFS(Sta!$A:$A,$A594,Sta!$M:$M,"&gt;0.5") +COUNTIFS(Sta!$B:$B,$A594,Sta!$O:$O,"&gt;0.5"))/$D594</f>
        <v>0.68181818181818177</v>
      </c>
      <c r="L594" s="7">
        <f>COUNTIFS(Sta!$A:$A,$A594,Sta!$M:$M,"&gt;0.5")/$B594</f>
        <v>0.63636363636363635</v>
      </c>
      <c r="M594" s="7">
        <f>COUNTIFS(Sta!$B:$B,$A594,Sta!$O:$O,"&gt;0.5")/$C594</f>
        <v>0.72727272727272729</v>
      </c>
      <c r="N594" s="12">
        <f>(COUNTIFS(Sta!$A:$A,$A594,Sta!$M:$M,"&gt;1.5") +COUNTIFS(Sta!$B:$B,$A594,Sta!$O:$O,"&gt;1.5"))/$D594</f>
        <v>0.18181818181818182</v>
      </c>
      <c r="O594" s="7">
        <f>COUNTIFS(Sta!$A:$A,$A594,Sta!$M:$M,"&gt;1.5")/$B594</f>
        <v>9.0909090909090912E-2</v>
      </c>
      <c r="P594" s="7">
        <f>COUNTIFS(Sta!$B:$B,$A594,Sta!$O:$O,"&gt;1.5")/$C594</f>
        <v>0.27272727272727271</v>
      </c>
      <c r="Q594" s="12">
        <f>(COUNTIFS(Sta!$A:$A,$A594,Sta!$N:$N,"&gt;0.5") +COUNTIFS(Sta!$B:$B,$A594,Sta!$P:$P,"&gt;0.5"))/$D594</f>
        <v>0.5</v>
      </c>
      <c r="R594" s="7">
        <f>COUNTIFS(Sta!$A:$A,$A594,Sta!$N:$N,"&gt;0.5")/$B594</f>
        <v>0.36363636363636365</v>
      </c>
      <c r="S594" s="7">
        <f>COUNTIFS(Sta!$B:$B,$A594,Sta!$P:$P,"&gt;0.5")/$C594</f>
        <v>0.63636363636363635</v>
      </c>
      <c r="T594" s="12">
        <f>(COUNTIFS(Sta!$A:$A,$A594,Sta!$N:$N,"&gt;1.5") +COUNTIFS(Sta!$B:$B,$A594,Sta!$P:$P,"&gt;1.5"))/$D594</f>
        <v>0.22727272727272727</v>
      </c>
      <c r="U594" s="7">
        <f>COUNTIFS(Sta!$A:$A,$A594,Sta!$N:$N,"&gt;1.5")/$B594</f>
        <v>0.18181818181818182</v>
      </c>
      <c r="V594" s="7">
        <f>COUNTIFS(Sta!$B:$B,$A594,Sta!$P:$P,"&gt;1.5")/$C594</f>
        <v>0.27272727272727271</v>
      </c>
    </row>
    <row r="595" spans="1:22" x14ac:dyDescent="0.3">
      <c r="A595" t="s">
        <v>206</v>
      </c>
      <c r="B595" s="9">
        <f>COUNTIF(Sta!A:A,A595)</f>
        <v>1</v>
      </c>
      <c r="C595" s="4">
        <f>COUNTIF(Sta!B:B,A595)</f>
        <v>1</v>
      </c>
      <c r="D595" s="4">
        <f t="shared" si="15"/>
        <v>2</v>
      </c>
      <c r="E595" s="12">
        <f>(COUNTIFS(Sta!$A:$A,$A595,Sta!$Q:$Q,"&gt;0.5") +COUNTIFS(Sta!$B:$B,$A595,Sta!$Q:$Q,"&gt;0.5"))/$D595</f>
        <v>0.5</v>
      </c>
      <c r="F595" s="7">
        <f>COUNTIFS(Sta!$A:$A,$A595,Sta!$Q:$Q,"&gt;0.5")/$B595</f>
        <v>1</v>
      </c>
      <c r="G595" s="7">
        <f>COUNTIFS(Sta!$B:$B,$A595,Sta!$Q:$Q,"&gt;0.5")/$C595</f>
        <v>0</v>
      </c>
      <c r="H595" s="12">
        <f>(COUNTIFS(Sta!$A:$A,$A595,Sta!$Q:$Q,"&gt;1.5") +COUNTIFS(Sta!$B:$B,$A595,Sta!$Q:$Q,"&gt;1.5"))/$D595</f>
        <v>0.5</v>
      </c>
      <c r="I595" s="7">
        <f>COUNTIFS(Sta!$A:$A,$A595,Sta!$Q:$Q,"&gt;1.5")/$B595</f>
        <v>1</v>
      </c>
      <c r="J595" s="7">
        <f>COUNTIFS(Sta!$B:$B,$A595,Sta!$Q:$Q,"&gt;1.5")/$C595</f>
        <v>0</v>
      </c>
      <c r="K595" s="12">
        <f>(COUNTIFS(Sta!$A:$A,$A595,Sta!$M:$M,"&gt;0.5") +COUNTIFS(Sta!$B:$B,$A595,Sta!$O:$O,"&gt;0.5"))/$D595</f>
        <v>0.5</v>
      </c>
      <c r="L595" s="7">
        <f>COUNTIFS(Sta!$A:$A,$A595,Sta!$M:$M,"&gt;0.5")/$B595</f>
        <v>1</v>
      </c>
      <c r="M595" s="7">
        <f>COUNTIFS(Sta!$B:$B,$A595,Sta!$O:$O,"&gt;0.5")/$C595</f>
        <v>0</v>
      </c>
      <c r="N595" s="12">
        <f>(COUNTIFS(Sta!$A:$A,$A595,Sta!$M:$M,"&gt;1.5") +COUNTIFS(Sta!$B:$B,$A595,Sta!$O:$O,"&gt;1.5"))/$D595</f>
        <v>0.5</v>
      </c>
      <c r="O595" s="7">
        <f>COUNTIFS(Sta!$A:$A,$A595,Sta!$M:$M,"&gt;1.5")/$B595</f>
        <v>1</v>
      </c>
      <c r="P595" s="7">
        <f>COUNTIFS(Sta!$B:$B,$A595,Sta!$O:$O,"&gt;1.5")/$C595</f>
        <v>0</v>
      </c>
      <c r="Q595" s="12">
        <f>(COUNTIFS(Sta!$A:$A,$A595,Sta!$N:$N,"&gt;0.5") +COUNTIFS(Sta!$B:$B,$A595,Sta!$P:$P,"&gt;0.5"))/$D595</f>
        <v>0</v>
      </c>
      <c r="R595" s="7">
        <f>COUNTIFS(Sta!$A:$A,$A595,Sta!$N:$N,"&gt;0.5")/$B595</f>
        <v>0</v>
      </c>
      <c r="S595" s="7">
        <f>COUNTIFS(Sta!$B:$B,$A595,Sta!$P:$P,"&gt;0.5")/$C595</f>
        <v>0</v>
      </c>
      <c r="T595" s="12">
        <f>(COUNTIFS(Sta!$A:$A,$A595,Sta!$N:$N,"&gt;1.5") +COUNTIFS(Sta!$B:$B,$A595,Sta!$P:$P,"&gt;1.5"))/$D595</f>
        <v>0</v>
      </c>
      <c r="U595" s="7">
        <f>COUNTIFS(Sta!$A:$A,$A595,Sta!$N:$N,"&gt;1.5")/$B595</f>
        <v>0</v>
      </c>
      <c r="V595" s="7">
        <f>COUNTIFS(Sta!$B:$B,$A595,Sta!$P:$P,"&gt;1.5")/$C595</f>
        <v>0</v>
      </c>
    </row>
    <row r="596" spans="1:22" x14ac:dyDescent="0.3">
      <c r="A596" t="s">
        <v>702</v>
      </c>
      <c r="B596" s="9">
        <f>COUNTIF(Sta!A:A,A596)</f>
        <v>0</v>
      </c>
      <c r="C596" s="4">
        <f>COUNTIF(Sta!B:B,A596)</f>
        <v>0</v>
      </c>
      <c r="D596" s="4">
        <f t="shared" si="15"/>
        <v>0</v>
      </c>
      <c r="E596" s="12" t="e">
        <f>(COUNTIFS(Sta!$A:$A,$A596,Sta!$Q:$Q,"&gt;0.5") +COUNTIFS(Sta!$B:$B,$A596,Sta!$Q:$Q,"&gt;0.5"))/$D596</f>
        <v>#DIV/0!</v>
      </c>
      <c r="F596" s="7" t="e">
        <f>COUNTIFS(Sta!$A:$A,$A596,Sta!$Q:$Q,"&gt;0.5")/$B596</f>
        <v>#DIV/0!</v>
      </c>
      <c r="G596" s="7" t="e">
        <f>COUNTIFS(Sta!$B:$B,$A596,Sta!$Q:$Q,"&gt;0.5")/$C596</f>
        <v>#DIV/0!</v>
      </c>
      <c r="H596" s="12" t="e">
        <f>(COUNTIFS(Sta!$A:$A,$A596,Sta!$Q:$Q,"&gt;1.5") +COUNTIFS(Sta!$B:$B,$A596,Sta!$Q:$Q,"&gt;1.5"))/$D596</f>
        <v>#DIV/0!</v>
      </c>
      <c r="I596" s="7" t="e">
        <f>COUNTIFS(Sta!$A:$A,$A596,Sta!$Q:$Q,"&gt;1.5")/$B596</f>
        <v>#DIV/0!</v>
      </c>
      <c r="J596" s="7" t="e">
        <f>COUNTIFS(Sta!$B:$B,$A596,Sta!$Q:$Q,"&gt;1.5")/$C596</f>
        <v>#DIV/0!</v>
      </c>
      <c r="K596" s="12" t="e">
        <f>(COUNTIFS(Sta!$A:$A,$A596,Sta!$M:$M,"&gt;0.5") +COUNTIFS(Sta!$B:$B,$A596,Sta!$O:$O,"&gt;0.5"))/$D596</f>
        <v>#DIV/0!</v>
      </c>
      <c r="L596" s="7" t="e">
        <f>COUNTIFS(Sta!$A:$A,$A596,Sta!$M:$M,"&gt;0.5")/$B596</f>
        <v>#DIV/0!</v>
      </c>
      <c r="M596" s="7" t="e">
        <f>COUNTIFS(Sta!$B:$B,$A596,Sta!$O:$O,"&gt;0.5")/$C596</f>
        <v>#DIV/0!</v>
      </c>
      <c r="N596" s="12" t="e">
        <f>(COUNTIFS(Sta!$A:$A,$A596,Sta!$M:$M,"&gt;1.5") +COUNTIFS(Sta!$B:$B,$A596,Sta!$O:$O,"&gt;1.5"))/$D596</f>
        <v>#DIV/0!</v>
      </c>
      <c r="O596" s="7" t="e">
        <f>COUNTIFS(Sta!$A:$A,$A596,Sta!$M:$M,"&gt;1.5")/$B596</f>
        <v>#DIV/0!</v>
      </c>
      <c r="P596" s="7" t="e">
        <f>COUNTIFS(Sta!$B:$B,$A596,Sta!$O:$O,"&gt;1.5")/$C596</f>
        <v>#DIV/0!</v>
      </c>
      <c r="Q596" s="12" t="e">
        <f>(COUNTIFS(Sta!$A:$A,$A596,Sta!$N:$N,"&gt;0.5") +COUNTIFS(Sta!$B:$B,$A596,Sta!$P:$P,"&gt;0.5"))/$D596</f>
        <v>#DIV/0!</v>
      </c>
      <c r="R596" s="7" t="e">
        <f>COUNTIFS(Sta!$A:$A,$A596,Sta!$N:$N,"&gt;0.5")/$B596</f>
        <v>#DIV/0!</v>
      </c>
      <c r="S596" s="7" t="e">
        <f>COUNTIFS(Sta!$B:$B,$A596,Sta!$P:$P,"&gt;0.5")/$C596</f>
        <v>#DIV/0!</v>
      </c>
      <c r="T596" s="12" t="e">
        <f>(COUNTIFS(Sta!$A:$A,$A596,Sta!$N:$N,"&gt;1.5") +COUNTIFS(Sta!$B:$B,$A596,Sta!$P:$P,"&gt;1.5"))/$D596</f>
        <v>#DIV/0!</v>
      </c>
      <c r="U596" s="7" t="e">
        <f>COUNTIFS(Sta!$A:$A,$A596,Sta!$N:$N,"&gt;1.5")/$B596</f>
        <v>#DIV/0!</v>
      </c>
      <c r="V596" s="7" t="e">
        <f>COUNTIFS(Sta!$B:$B,$A596,Sta!$P:$P,"&gt;1.5")/$C596</f>
        <v>#DIV/0!</v>
      </c>
    </row>
    <row r="597" spans="1:22" x14ac:dyDescent="0.3">
      <c r="A597" t="s">
        <v>465</v>
      </c>
      <c r="B597" s="9">
        <f>COUNTIF(Sta!A:A,A597)</f>
        <v>11</v>
      </c>
      <c r="C597" s="4">
        <f>COUNTIF(Sta!B:B,A597)</f>
        <v>11</v>
      </c>
      <c r="D597" s="4">
        <f t="shared" si="15"/>
        <v>22</v>
      </c>
      <c r="E597" s="12">
        <f>(COUNTIFS(Sta!$A:$A,$A597,Sta!$Q:$Q,"&gt;0.5") +COUNTIFS(Sta!$B:$B,$A597,Sta!$Q:$Q,"&gt;0.5"))/$D597</f>
        <v>0.81818181818181823</v>
      </c>
      <c r="F597" s="7">
        <f>COUNTIFS(Sta!$A:$A,$A597,Sta!$Q:$Q,"&gt;0.5")/$B597</f>
        <v>0.81818181818181823</v>
      </c>
      <c r="G597" s="7">
        <f>COUNTIFS(Sta!$B:$B,$A597,Sta!$Q:$Q,"&gt;0.5")/$C597</f>
        <v>0.81818181818181823</v>
      </c>
      <c r="H597" s="12">
        <f>(COUNTIFS(Sta!$A:$A,$A597,Sta!$Q:$Q,"&gt;1.5") +COUNTIFS(Sta!$B:$B,$A597,Sta!$Q:$Q,"&gt;1.5"))/$D597</f>
        <v>0.5</v>
      </c>
      <c r="I597" s="7">
        <f>COUNTIFS(Sta!$A:$A,$A597,Sta!$Q:$Q,"&gt;1.5")/$B597</f>
        <v>0.45454545454545453</v>
      </c>
      <c r="J597" s="7">
        <f>COUNTIFS(Sta!$B:$B,$A597,Sta!$Q:$Q,"&gt;1.5")/$C597</f>
        <v>0.54545454545454541</v>
      </c>
      <c r="K597" s="12">
        <f>(COUNTIFS(Sta!$A:$A,$A597,Sta!$M:$M,"&gt;0.5") +COUNTIFS(Sta!$B:$B,$A597,Sta!$O:$O,"&gt;0.5"))/$D597</f>
        <v>0.59090909090909094</v>
      </c>
      <c r="L597" s="7">
        <f>COUNTIFS(Sta!$A:$A,$A597,Sta!$M:$M,"&gt;0.5")/$B597</f>
        <v>0.63636363636363635</v>
      </c>
      <c r="M597" s="7">
        <f>COUNTIFS(Sta!$B:$B,$A597,Sta!$O:$O,"&gt;0.5")/$C597</f>
        <v>0.54545454545454541</v>
      </c>
      <c r="N597" s="12">
        <f>(COUNTIFS(Sta!$A:$A,$A597,Sta!$M:$M,"&gt;1.5") +COUNTIFS(Sta!$B:$B,$A597,Sta!$O:$O,"&gt;1.5"))/$D597</f>
        <v>0.22727272727272727</v>
      </c>
      <c r="O597" s="7">
        <f>COUNTIFS(Sta!$A:$A,$A597,Sta!$M:$M,"&gt;1.5")/$B597</f>
        <v>0.36363636363636365</v>
      </c>
      <c r="P597" s="7">
        <f>COUNTIFS(Sta!$B:$B,$A597,Sta!$O:$O,"&gt;1.5")/$C597</f>
        <v>9.0909090909090912E-2</v>
      </c>
      <c r="Q597" s="12">
        <f>(COUNTIFS(Sta!$A:$A,$A597,Sta!$N:$N,"&gt;0.5") +COUNTIFS(Sta!$B:$B,$A597,Sta!$P:$P,"&gt;0.5"))/$D597</f>
        <v>0.5</v>
      </c>
      <c r="R597" s="7">
        <f>COUNTIFS(Sta!$A:$A,$A597,Sta!$N:$N,"&gt;0.5")/$B597</f>
        <v>0.45454545454545453</v>
      </c>
      <c r="S597" s="7">
        <f>COUNTIFS(Sta!$B:$B,$A597,Sta!$P:$P,"&gt;0.5")/$C597</f>
        <v>0.54545454545454541</v>
      </c>
      <c r="T597" s="12">
        <f>(COUNTIFS(Sta!$A:$A,$A597,Sta!$N:$N,"&gt;1.5") +COUNTIFS(Sta!$B:$B,$A597,Sta!$P:$P,"&gt;1.5"))/$D597</f>
        <v>0.18181818181818182</v>
      </c>
      <c r="U597" s="7">
        <f>COUNTIFS(Sta!$A:$A,$A597,Sta!$N:$N,"&gt;1.5")/$B597</f>
        <v>0</v>
      </c>
      <c r="V597" s="7">
        <f>COUNTIFS(Sta!$B:$B,$A597,Sta!$P:$P,"&gt;1.5")/$C597</f>
        <v>0.36363636363636365</v>
      </c>
    </row>
    <row r="598" spans="1:22" x14ac:dyDescent="0.3">
      <c r="A598" t="s">
        <v>669</v>
      </c>
      <c r="B598" s="9">
        <f>COUNTIF(Sta!A:A,A598)</f>
        <v>2</v>
      </c>
      <c r="C598" s="4">
        <f>COUNTIF(Sta!B:B,A598)</f>
        <v>2</v>
      </c>
      <c r="D598" s="4">
        <f t="shared" si="15"/>
        <v>4</v>
      </c>
      <c r="E598" s="12">
        <f>(COUNTIFS(Sta!$A:$A,$A598,Sta!$Q:$Q,"&gt;0.5") +COUNTIFS(Sta!$B:$B,$A598,Sta!$Q:$Q,"&gt;0.5"))/$D598</f>
        <v>0.75</v>
      </c>
      <c r="F598" s="7">
        <f>COUNTIFS(Sta!$A:$A,$A598,Sta!$Q:$Q,"&gt;0.5")/$B598</f>
        <v>0.5</v>
      </c>
      <c r="G598" s="7">
        <f>COUNTIFS(Sta!$B:$B,$A598,Sta!$Q:$Q,"&gt;0.5")/$C598</f>
        <v>1</v>
      </c>
      <c r="H598" s="12">
        <f>(COUNTIFS(Sta!$A:$A,$A598,Sta!$Q:$Q,"&gt;1.5") +COUNTIFS(Sta!$B:$B,$A598,Sta!$Q:$Q,"&gt;1.5"))/$D598</f>
        <v>0.25</v>
      </c>
      <c r="I598" s="7">
        <f>COUNTIFS(Sta!$A:$A,$A598,Sta!$Q:$Q,"&gt;1.5")/$B598</f>
        <v>0</v>
      </c>
      <c r="J598" s="7">
        <f>COUNTIFS(Sta!$B:$B,$A598,Sta!$Q:$Q,"&gt;1.5")/$C598</f>
        <v>0.5</v>
      </c>
      <c r="K598" s="12">
        <f>(COUNTIFS(Sta!$A:$A,$A598,Sta!$M:$M,"&gt;0.5") +COUNTIFS(Sta!$B:$B,$A598,Sta!$O:$O,"&gt;0.5"))/$D598</f>
        <v>0.75</v>
      </c>
      <c r="L598" s="7">
        <f>COUNTIFS(Sta!$A:$A,$A598,Sta!$M:$M,"&gt;0.5")/$B598</f>
        <v>0.5</v>
      </c>
      <c r="M598" s="7">
        <f>COUNTIFS(Sta!$B:$B,$A598,Sta!$O:$O,"&gt;0.5")/$C598</f>
        <v>1</v>
      </c>
      <c r="N598" s="12">
        <f>(COUNTIFS(Sta!$A:$A,$A598,Sta!$M:$M,"&gt;1.5") +COUNTIFS(Sta!$B:$B,$A598,Sta!$O:$O,"&gt;1.5"))/$D598</f>
        <v>0</v>
      </c>
      <c r="O598" s="7">
        <f>COUNTIFS(Sta!$A:$A,$A598,Sta!$M:$M,"&gt;1.5")/$B598</f>
        <v>0</v>
      </c>
      <c r="P598" s="7">
        <f>COUNTIFS(Sta!$B:$B,$A598,Sta!$O:$O,"&gt;1.5")/$C598</f>
        <v>0</v>
      </c>
      <c r="Q598" s="12">
        <f>(COUNTIFS(Sta!$A:$A,$A598,Sta!$N:$N,"&gt;0.5") +COUNTIFS(Sta!$B:$B,$A598,Sta!$P:$P,"&gt;0.5"))/$D598</f>
        <v>0.25</v>
      </c>
      <c r="R598" s="7">
        <f>COUNTIFS(Sta!$A:$A,$A598,Sta!$N:$N,"&gt;0.5")/$B598</f>
        <v>0</v>
      </c>
      <c r="S598" s="7">
        <f>COUNTIFS(Sta!$B:$B,$A598,Sta!$P:$P,"&gt;0.5")/$C598</f>
        <v>0.5</v>
      </c>
      <c r="T598" s="12">
        <f>(COUNTIFS(Sta!$A:$A,$A598,Sta!$N:$N,"&gt;1.5") +COUNTIFS(Sta!$B:$B,$A598,Sta!$P:$P,"&gt;1.5"))/$D598</f>
        <v>0</v>
      </c>
      <c r="U598" s="7">
        <f>COUNTIFS(Sta!$A:$A,$A598,Sta!$N:$N,"&gt;1.5")/$B598</f>
        <v>0</v>
      </c>
      <c r="V598" s="7">
        <f>COUNTIFS(Sta!$B:$B,$A598,Sta!$P:$P,"&gt;1.5")/$C598</f>
        <v>0</v>
      </c>
    </row>
    <row r="599" spans="1:22" x14ac:dyDescent="0.3">
      <c r="A599" t="s">
        <v>544</v>
      </c>
      <c r="B599" s="9">
        <f>COUNTIF(Sta!A:A,A599)</f>
        <v>2</v>
      </c>
      <c r="C599" s="4">
        <f>COUNTIF(Sta!B:B,A599)</f>
        <v>3</v>
      </c>
      <c r="D599" s="4">
        <f t="shared" si="15"/>
        <v>5</v>
      </c>
      <c r="E599" s="12">
        <f>(COUNTIFS(Sta!$A:$A,$A599,Sta!$Q:$Q,"&gt;0.5") +COUNTIFS(Sta!$B:$B,$A599,Sta!$Q:$Q,"&gt;0.5"))/$D599</f>
        <v>1</v>
      </c>
      <c r="F599" s="7">
        <f>COUNTIFS(Sta!$A:$A,$A599,Sta!$Q:$Q,"&gt;0.5")/$B599</f>
        <v>1</v>
      </c>
      <c r="G599" s="7">
        <f>COUNTIFS(Sta!$B:$B,$A599,Sta!$Q:$Q,"&gt;0.5")/$C599</f>
        <v>1</v>
      </c>
      <c r="H599" s="12">
        <f>(COUNTIFS(Sta!$A:$A,$A599,Sta!$Q:$Q,"&gt;1.5") +COUNTIFS(Sta!$B:$B,$A599,Sta!$Q:$Q,"&gt;1.5"))/$D599</f>
        <v>0.4</v>
      </c>
      <c r="I599" s="7">
        <f>COUNTIFS(Sta!$A:$A,$A599,Sta!$Q:$Q,"&gt;1.5")/$B599</f>
        <v>1</v>
      </c>
      <c r="J599" s="7">
        <f>COUNTIFS(Sta!$B:$B,$A599,Sta!$Q:$Q,"&gt;1.5")/$C599</f>
        <v>0</v>
      </c>
      <c r="K599" s="12">
        <f>(COUNTIFS(Sta!$A:$A,$A599,Sta!$M:$M,"&gt;0.5") +COUNTIFS(Sta!$B:$B,$A599,Sta!$O:$O,"&gt;0.5"))/$D599</f>
        <v>1</v>
      </c>
      <c r="L599" s="7">
        <f>COUNTIFS(Sta!$A:$A,$A599,Sta!$M:$M,"&gt;0.5")/$B599</f>
        <v>1</v>
      </c>
      <c r="M599" s="7">
        <f>COUNTIFS(Sta!$B:$B,$A599,Sta!$O:$O,"&gt;0.5")/$C599</f>
        <v>1</v>
      </c>
      <c r="N599" s="12">
        <f>(COUNTIFS(Sta!$A:$A,$A599,Sta!$M:$M,"&gt;1.5") +COUNTIFS(Sta!$B:$B,$A599,Sta!$O:$O,"&gt;1.5"))/$D599</f>
        <v>0.2</v>
      </c>
      <c r="O599" s="7">
        <f>COUNTIFS(Sta!$A:$A,$A599,Sta!$M:$M,"&gt;1.5")/$B599</f>
        <v>0.5</v>
      </c>
      <c r="P599" s="7">
        <f>COUNTIFS(Sta!$B:$B,$A599,Sta!$O:$O,"&gt;1.5")/$C599</f>
        <v>0</v>
      </c>
      <c r="Q599" s="12">
        <f>(COUNTIFS(Sta!$A:$A,$A599,Sta!$N:$N,"&gt;0.5") +COUNTIFS(Sta!$B:$B,$A599,Sta!$P:$P,"&gt;0.5"))/$D599</f>
        <v>0.4</v>
      </c>
      <c r="R599" s="7">
        <f>COUNTIFS(Sta!$A:$A,$A599,Sta!$N:$N,"&gt;0.5")/$B599</f>
        <v>1</v>
      </c>
      <c r="S599" s="7">
        <f>COUNTIFS(Sta!$B:$B,$A599,Sta!$P:$P,"&gt;0.5")/$C599</f>
        <v>0</v>
      </c>
      <c r="T599" s="12">
        <f>(COUNTIFS(Sta!$A:$A,$A599,Sta!$N:$N,"&gt;1.5") +COUNTIFS(Sta!$B:$B,$A599,Sta!$P:$P,"&gt;1.5"))/$D599</f>
        <v>0</v>
      </c>
      <c r="U599" s="7">
        <f>COUNTIFS(Sta!$A:$A,$A599,Sta!$N:$N,"&gt;1.5")/$B599</f>
        <v>0</v>
      </c>
      <c r="V599" s="7">
        <f>COUNTIFS(Sta!$B:$B,$A599,Sta!$P:$P,"&gt;1.5")/$C599</f>
        <v>0</v>
      </c>
    </row>
    <row r="600" spans="1:22" x14ac:dyDescent="0.3">
      <c r="A600" t="s">
        <v>600</v>
      </c>
      <c r="B600" s="9">
        <f>COUNTIF(Sta!A:A,A600)</f>
        <v>3</v>
      </c>
      <c r="C600" s="4">
        <f>COUNTIF(Sta!B:B,A600)</f>
        <v>2</v>
      </c>
      <c r="D600" s="4">
        <f t="shared" si="15"/>
        <v>5</v>
      </c>
      <c r="E600" s="12">
        <f>(COUNTIFS(Sta!$A:$A,$A600,Sta!$Q:$Q,"&gt;0.5") +COUNTIFS(Sta!$B:$B,$A600,Sta!$Q:$Q,"&gt;0.5"))/$D600</f>
        <v>0.8</v>
      </c>
      <c r="F600" s="7">
        <f>COUNTIFS(Sta!$A:$A,$A600,Sta!$Q:$Q,"&gt;0.5")/$B600</f>
        <v>1</v>
      </c>
      <c r="G600" s="7">
        <f>COUNTIFS(Sta!$B:$B,$A600,Sta!$Q:$Q,"&gt;0.5")/$C600</f>
        <v>0.5</v>
      </c>
      <c r="H600" s="12">
        <f>(COUNTIFS(Sta!$A:$A,$A600,Sta!$Q:$Q,"&gt;1.5") +COUNTIFS(Sta!$B:$B,$A600,Sta!$Q:$Q,"&gt;1.5"))/$D600</f>
        <v>0.2</v>
      </c>
      <c r="I600" s="7">
        <f>COUNTIFS(Sta!$A:$A,$A600,Sta!$Q:$Q,"&gt;1.5")/$B600</f>
        <v>0.33333333333333331</v>
      </c>
      <c r="J600" s="7">
        <f>COUNTIFS(Sta!$B:$B,$A600,Sta!$Q:$Q,"&gt;1.5")/$C600</f>
        <v>0</v>
      </c>
      <c r="K600" s="12">
        <f>(COUNTIFS(Sta!$A:$A,$A600,Sta!$M:$M,"&gt;0.5") +COUNTIFS(Sta!$B:$B,$A600,Sta!$O:$O,"&gt;0.5"))/$D600</f>
        <v>0.4</v>
      </c>
      <c r="L600" s="7">
        <f>COUNTIFS(Sta!$A:$A,$A600,Sta!$M:$M,"&gt;0.5")/$B600</f>
        <v>0.66666666666666663</v>
      </c>
      <c r="M600" s="7">
        <f>COUNTIFS(Sta!$B:$B,$A600,Sta!$O:$O,"&gt;0.5")/$C600</f>
        <v>0</v>
      </c>
      <c r="N600" s="12">
        <f>(COUNTIFS(Sta!$A:$A,$A600,Sta!$M:$M,"&gt;1.5") +COUNTIFS(Sta!$B:$B,$A600,Sta!$O:$O,"&gt;1.5"))/$D600</f>
        <v>0</v>
      </c>
      <c r="O600" s="7">
        <f>COUNTIFS(Sta!$A:$A,$A600,Sta!$M:$M,"&gt;1.5")/$B600</f>
        <v>0</v>
      </c>
      <c r="P600" s="7">
        <f>COUNTIFS(Sta!$B:$B,$A600,Sta!$O:$O,"&gt;1.5")/$C600</f>
        <v>0</v>
      </c>
      <c r="Q600" s="12">
        <f>(COUNTIFS(Sta!$A:$A,$A600,Sta!$N:$N,"&gt;0.5") +COUNTIFS(Sta!$B:$B,$A600,Sta!$P:$P,"&gt;0.5"))/$D600</f>
        <v>0.6</v>
      </c>
      <c r="R600" s="7">
        <f>COUNTIFS(Sta!$A:$A,$A600,Sta!$N:$N,"&gt;0.5")/$B600</f>
        <v>0.66666666666666663</v>
      </c>
      <c r="S600" s="7">
        <f>COUNTIFS(Sta!$B:$B,$A600,Sta!$P:$P,"&gt;0.5")/$C600</f>
        <v>0.5</v>
      </c>
      <c r="T600" s="12">
        <f>(COUNTIFS(Sta!$A:$A,$A600,Sta!$N:$N,"&gt;1.5") +COUNTIFS(Sta!$B:$B,$A600,Sta!$P:$P,"&gt;1.5"))/$D600</f>
        <v>0</v>
      </c>
      <c r="U600" s="7">
        <f>COUNTIFS(Sta!$A:$A,$A600,Sta!$N:$N,"&gt;1.5")/$B600</f>
        <v>0</v>
      </c>
      <c r="V600" s="7">
        <f>COUNTIFS(Sta!$B:$B,$A600,Sta!$P:$P,"&gt;1.5")/$C600</f>
        <v>0</v>
      </c>
    </row>
    <row r="601" spans="1:22" x14ac:dyDescent="0.3">
      <c r="A601" t="s">
        <v>592</v>
      </c>
      <c r="B601" s="9">
        <f>COUNTIF(Sta!A:A,A601)</f>
        <v>1</v>
      </c>
      <c r="C601" s="4">
        <f>COUNTIF(Sta!B:B,A601)</f>
        <v>2</v>
      </c>
      <c r="D601" s="4">
        <f t="shared" si="15"/>
        <v>3</v>
      </c>
      <c r="E601" s="12">
        <f>(COUNTIFS(Sta!$A:$A,$A601,Sta!$Q:$Q,"&gt;0.5") +COUNTIFS(Sta!$B:$B,$A601,Sta!$Q:$Q,"&gt;0.5"))/$D601</f>
        <v>1</v>
      </c>
      <c r="F601" s="7">
        <f>COUNTIFS(Sta!$A:$A,$A601,Sta!$Q:$Q,"&gt;0.5")/$B601</f>
        <v>1</v>
      </c>
      <c r="G601" s="7">
        <f>COUNTIFS(Sta!$B:$B,$A601,Sta!$Q:$Q,"&gt;0.5")/$C601</f>
        <v>1</v>
      </c>
      <c r="H601" s="12">
        <f>(COUNTIFS(Sta!$A:$A,$A601,Sta!$Q:$Q,"&gt;1.5") +COUNTIFS(Sta!$B:$B,$A601,Sta!$Q:$Q,"&gt;1.5"))/$D601</f>
        <v>0.33333333333333331</v>
      </c>
      <c r="I601" s="7">
        <f>COUNTIFS(Sta!$A:$A,$A601,Sta!$Q:$Q,"&gt;1.5")/$B601</f>
        <v>0</v>
      </c>
      <c r="J601" s="7">
        <f>COUNTIFS(Sta!$B:$B,$A601,Sta!$Q:$Q,"&gt;1.5")/$C601</f>
        <v>0.5</v>
      </c>
      <c r="K601" s="12">
        <f>(COUNTIFS(Sta!$A:$A,$A601,Sta!$M:$M,"&gt;0.5") +COUNTIFS(Sta!$B:$B,$A601,Sta!$O:$O,"&gt;0.5"))/$D601</f>
        <v>0.33333333333333331</v>
      </c>
      <c r="L601" s="7">
        <f>COUNTIFS(Sta!$A:$A,$A601,Sta!$M:$M,"&gt;0.5")/$B601</f>
        <v>0</v>
      </c>
      <c r="M601" s="7">
        <f>COUNTIFS(Sta!$B:$B,$A601,Sta!$O:$O,"&gt;0.5")/$C601</f>
        <v>0.5</v>
      </c>
      <c r="N601" s="12">
        <f>(COUNTIFS(Sta!$A:$A,$A601,Sta!$M:$M,"&gt;1.5") +COUNTIFS(Sta!$B:$B,$A601,Sta!$O:$O,"&gt;1.5"))/$D601</f>
        <v>0</v>
      </c>
      <c r="O601" s="7">
        <f>COUNTIFS(Sta!$A:$A,$A601,Sta!$M:$M,"&gt;1.5")/$B601</f>
        <v>0</v>
      </c>
      <c r="P601" s="7">
        <f>COUNTIFS(Sta!$B:$B,$A601,Sta!$O:$O,"&gt;1.5")/$C601</f>
        <v>0</v>
      </c>
      <c r="Q601" s="12">
        <f>(COUNTIFS(Sta!$A:$A,$A601,Sta!$N:$N,"&gt;0.5") +COUNTIFS(Sta!$B:$B,$A601,Sta!$P:$P,"&gt;0.5"))/$D601</f>
        <v>0.66666666666666663</v>
      </c>
      <c r="R601" s="7">
        <f>COUNTIFS(Sta!$A:$A,$A601,Sta!$N:$N,"&gt;0.5")/$B601</f>
        <v>1</v>
      </c>
      <c r="S601" s="7">
        <f>COUNTIFS(Sta!$B:$B,$A601,Sta!$P:$P,"&gt;0.5")/$C601</f>
        <v>0.5</v>
      </c>
      <c r="T601" s="12">
        <f>(COUNTIFS(Sta!$A:$A,$A601,Sta!$N:$N,"&gt;1.5") +COUNTIFS(Sta!$B:$B,$A601,Sta!$P:$P,"&gt;1.5"))/$D601</f>
        <v>0.33333333333333331</v>
      </c>
      <c r="U601" s="7">
        <f>COUNTIFS(Sta!$A:$A,$A601,Sta!$N:$N,"&gt;1.5")/$B601</f>
        <v>0</v>
      </c>
      <c r="V601" s="7">
        <f>COUNTIFS(Sta!$B:$B,$A601,Sta!$P:$P,"&gt;1.5")/$C601</f>
        <v>0.5</v>
      </c>
    </row>
    <row r="602" spans="1:22" x14ac:dyDescent="0.3">
      <c r="A602" t="s">
        <v>671</v>
      </c>
      <c r="B602" s="9">
        <f>COUNTIF(Sta!A:A,A602)</f>
        <v>1</v>
      </c>
      <c r="C602" s="4">
        <f>COUNTIF(Sta!B:B,A602)</f>
        <v>2</v>
      </c>
      <c r="D602" s="4">
        <f t="shared" si="15"/>
        <v>3</v>
      </c>
      <c r="E602" s="12">
        <f>(COUNTIFS(Sta!$A:$A,$A602,Sta!$Q:$Q,"&gt;0.5") +COUNTIFS(Sta!$B:$B,$A602,Sta!$Q:$Q,"&gt;0.5"))/$D602</f>
        <v>0.66666666666666663</v>
      </c>
      <c r="F602" s="7">
        <f>COUNTIFS(Sta!$A:$A,$A602,Sta!$Q:$Q,"&gt;0.5")/$B602</f>
        <v>1</v>
      </c>
      <c r="G602" s="7">
        <f>COUNTIFS(Sta!$B:$B,$A602,Sta!$Q:$Q,"&gt;0.5")/$C602</f>
        <v>0.5</v>
      </c>
      <c r="H602" s="12">
        <f>(COUNTIFS(Sta!$A:$A,$A602,Sta!$Q:$Q,"&gt;1.5") +COUNTIFS(Sta!$B:$B,$A602,Sta!$Q:$Q,"&gt;1.5"))/$D602</f>
        <v>0.33333333333333331</v>
      </c>
      <c r="I602" s="7">
        <f>COUNTIFS(Sta!$A:$A,$A602,Sta!$Q:$Q,"&gt;1.5")/$B602</f>
        <v>0</v>
      </c>
      <c r="J602" s="7">
        <f>COUNTIFS(Sta!$B:$B,$A602,Sta!$Q:$Q,"&gt;1.5")/$C602</f>
        <v>0.5</v>
      </c>
      <c r="K602" s="12">
        <f>(COUNTIFS(Sta!$A:$A,$A602,Sta!$M:$M,"&gt;0.5") +COUNTIFS(Sta!$B:$B,$A602,Sta!$O:$O,"&gt;0.5"))/$D602</f>
        <v>0</v>
      </c>
      <c r="L602" s="7">
        <f>COUNTIFS(Sta!$A:$A,$A602,Sta!$M:$M,"&gt;0.5")/$B602</f>
        <v>0</v>
      </c>
      <c r="M602" s="7">
        <f>COUNTIFS(Sta!$B:$B,$A602,Sta!$O:$O,"&gt;0.5")/$C602</f>
        <v>0</v>
      </c>
      <c r="N602" s="12">
        <f>(COUNTIFS(Sta!$A:$A,$A602,Sta!$M:$M,"&gt;1.5") +COUNTIFS(Sta!$B:$B,$A602,Sta!$O:$O,"&gt;1.5"))/$D602</f>
        <v>0</v>
      </c>
      <c r="O602" s="7">
        <f>COUNTIFS(Sta!$A:$A,$A602,Sta!$M:$M,"&gt;1.5")/$B602</f>
        <v>0</v>
      </c>
      <c r="P602" s="7">
        <f>COUNTIFS(Sta!$B:$B,$A602,Sta!$O:$O,"&gt;1.5")/$C602</f>
        <v>0</v>
      </c>
      <c r="Q602" s="12">
        <f>(COUNTIFS(Sta!$A:$A,$A602,Sta!$N:$N,"&gt;0.5") +COUNTIFS(Sta!$B:$B,$A602,Sta!$P:$P,"&gt;0.5"))/$D602</f>
        <v>0.66666666666666663</v>
      </c>
      <c r="R602" s="7">
        <f>COUNTIFS(Sta!$A:$A,$A602,Sta!$N:$N,"&gt;0.5")/$B602</f>
        <v>1</v>
      </c>
      <c r="S602" s="7">
        <f>COUNTIFS(Sta!$B:$B,$A602,Sta!$P:$P,"&gt;0.5")/$C602</f>
        <v>0.5</v>
      </c>
      <c r="T602" s="12">
        <f>(COUNTIFS(Sta!$A:$A,$A602,Sta!$N:$N,"&gt;1.5") +COUNTIFS(Sta!$B:$B,$A602,Sta!$P:$P,"&gt;1.5"))/$D602</f>
        <v>0.33333333333333331</v>
      </c>
      <c r="U602" s="7">
        <f>COUNTIFS(Sta!$A:$A,$A602,Sta!$N:$N,"&gt;1.5")/$B602</f>
        <v>0</v>
      </c>
      <c r="V602" s="7">
        <f>COUNTIFS(Sta!$B:$B,$A602,Sta!$P:$P,"&gt;1.5")/$C602</f>
        <v>0.5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V602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014F-1922-4029-A3B3-A4F9C870F608}">
  <dimension ref="A1:AA216"/>
  <sheetViews>
    <sheetView workbookViewId="0">
      <selection activeCell="M2" sqref="M2:O216"/>
    </sheetView>
  </sheetViews>
  <sheetFormatPr defaultColWidth="6" defaultRowHeight="13.8" x14ac:dyDescent="0.3"/>
  <cols>
    <col min="1" max="12" width="7.109375" style="49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7" width="6.77734375" style="49" bestFit="1" customWidth="1"/>
    <col min="18" max="18" width="6" style="49"/>
    <col min="19" max="19" width="6.5546875" style="49" customWidth="1"/>
    <col min="20" max="20" width="10.88671875" style="49" customWidth="1"/>
    <col min="21" max="21" width="6.44140625" style="49" customWidth="1"/>
    <col min="22" max="24" width="6" style="49"/>
    <col min="25" max="25" width="6.77734375" style="49" bestFit="1" customWidth="1"/>
    <col min="26" max="16384" width="6" style="49"/>
  </cols>
  <sheetData>
    <row r="1" spans="1:27" s="52" customFormat="1" ht="55.2" customHeight="1" thickTop="1" thickBot="1" x14ac:dyDescent="0.35">
      <c r="A1" s="55" t="s">
        <v>80</v>
      </c>
      <c r="B1" s="55" t="s">
        <v>24</v>
      </c>
      <c r="C1" s="55" t="s">
        <v>81</v>
      </c>
      <c r="D1" s="55" t="s">
        <v>24</v>
      </c>
      <c r="E1" s="55" t="s">
        <v>82</v>
      </c>
      <c r="F1" s="55" t="s">
        <v>24</v>
      </c>
      <c r="G1" s="55" t="s">
        <v>83</v>
      </c>
      <c r="H1" s="55" t="s">
        <v>24</v>
      </c>
      <c r="I1" s="55" t="s">
        <v>84</v>
      </c>
      <c r="J1" s="55" t="s">
        <v>24</v>
      </c>
      <c r="K1" s="55" t="s">
        <v>85</v>
      </c>
      <c r="L1" s="55" t="s">
        <v>24</v>
      </c>
      <c r="M1" s="55" t="s">
        <v>0</v>
      </c>
      <c r="N1" s="55" t="s">
        <v>242</v>
      </c>
      <c r="O1" s="55" t="s">
        <v>1</v>
      </c>
      <c r="P1" s="55" t="s">
        <v>80</v>
      </c>
      <c r="Q1" s="55" t="s">
        <v>29</v>
      </c>
      <c r="R1" s="55" t="s">
        <v>81</v>
      </c>
      <c r="S1" s="55" t="s">
        <v>29</v>
      </c>
      <c r="T1" s="55" t="s">
        <v>82</v>
      </c>
      <c r="U1" s="55" t="s">
        <v>29</v>
      </c>
      <c r="V1" s="55" t="s">
        <v>83</v>
      </c>
      <c r="W1" s="55" t="s">
        <v>29</v>
      </c>
      <c r="X1" s="55" t="s">
        <v>84</v>
      </c>
      <c r="Y1" s="55" t="s">
        <v>29</v>
      </c>
      <c r="Z1" s="55" t="s">
        <v>85</v>
      </c>
      <c r="AA1" s="55" t="s">
        <v>29</v>
      </c>
    </row>
    <row r="2" spans="1:27" ht="14.4" thickTop="1" x14ac:dyDescent="0.3">
      <c r="A2" s="57">
        <f>VLOOKUP($M2,PercentSHGoalStats!$A$3:$AE$998,5,FALSE)</f>
        <v>0.80952380952380953</v>
      </c>
      <c r="B2" s="57">
        <f>VLOOKUP($M2,PercentSHGoalStats!$A$3:$AE$998,6,FALSE)</f>
        <v>0.66666666666666663</v>
      </c>
      <c r="C2" s="57">
        <f>VLOOKUP($M2,PercentSHGoalStats!$A$3:$AE$998,8,FALSE)</f>
        <v>0.38095238095238093</v>
      </c>
      <c r="D2" s="57">
        <f>VLOOKUP($M2,PercentSHGoalStats!$A$3:$AE$998,9,FALSE)</f>
        <v>0.22222222222222221</v>
      </c>
      <c r="E2" s="57">
        <f>VLOOKUP($M2,PercentSHGoalStats!$A$3:$AE$998,11,FALSE)</f>
        <v>0.47619047619047616</v>
      </c>
      <c r="F2" s="57">
        <f>VLOOKUP($M2,PercentSHGoalStats!$A$3:$AE$998,12,FALSE)</f>
        <v>0.44444444444444442</v>
      </c>
      <c r="G2" s="57">
        <f>VLOOKUP($M2,PercentSHGoalStats!$A$3:$AE$998,14,FALSE)</f>
        <v>0.14285714285714285</v>
      </c>
      <c r="H2" s="57">
        <f>VLOOKUP($M2,PercentSHGoalStats!$A$3:$AE$998,15,FALSE)</f>
        <v>0.1111111111111111</v>
      </c>
      <c r="I2" s="57">
        <f>VLOOKUP($M2,PercentSHGoalStats!$A$3:$AE$998,17,FALSE)</f>
        <v>0.52380952380952384</v>
      </c>
      <c r="J2" s="57">
        <f>VLOOKUP($M2,PercentSHGoalStats!$A$3:$AE$998,18,FALSE)</f>
        <v>0.33333333333333331</v>
      </c>
      <c r="K2" s="57">
        <f>VLOOKUP($M2,PercentSHGoalStats!$A$3:$AE$998,20,FALSE)</f>
        <v>0.23809523809523808</v>
      </c>
      <c r="L2" s="57">
        <f>VLOOKUP($M2,PercentSHGoalStats!$A$3:$AE$998,21,FALSE)</f>
        <v>0.1111111111111111</v>
      </c>
      <c r="M2" s="53" t="str">
        <f>Fixtures!A2</f>
        <v>Nagoya Grampus</v>
      </c>
      <c r="N2" s="54">
        <f>Fixtures!D2</f>
        <v>43687</v>
      </c>
      <c r="O2" s="53" t="str">
        <f>Fixtures!B2</f>
        <v>Kawasaki Frontale</v>
      </c>
      <c r="P2" s="57">
        <f>VLOOKUP($O2,PercentSHGoalStats!$A$3:$AE$998,5,FALSE)</f>
        <v>0.7</v>
      </c>
      <c r="Q2" s="57">
        <f>VLOOKUP($O2,PercentSHGoalStats!$A$3:$AE$998,7,FALSE)</f>
        <v>0.875</v>
      </c>
      <c r="R2" s="57">
        <f>VLOOKUP($O2,PercentSHGoalStats!$A$3:$AE$998,8,FALSE)</f>
        <v>0.35</v>
      </c>
      <c r="S2" s="57">
        <f>VLOOKUP($O2,PercentSHGoalStats!$A$3:$AE$998,10,FALSE)</f>
        <v>0.5</v>
      </c>
      <c r="T2" s="57">
        <f>VLOOKUP($O2,PercentSHGoalStats!$A$3:$AE$998,11,FALSE)</f>
        <v>0.6</v>
      </c>
      <c r="U2" s="57">
        <f>VLOOKUP($O2,PercentSHGoalStats!$A$3:$AE$998,13,FALSE)</f>
        <v>0.75</v>
      </c>
      <c r="V2" s="57">
        <f>VLOOKUP($O2,PercentSHGoalStats!$A$3:$AE$998,14,FALSE)</f>
        <v>0.2</v>
      </c>
      <c r="W2" s="57">
        <f>VLOOKUP($O2,PercentSHGoalStats!$A$3:$AE$998,16,FALSE)</f>
        <v>0.375</v>
      </c>
      <c r="X2" s="57">
        <f>VLOOKUP($O2,PercentSHGoalStats!$A$3:$AE$998,17,FALSE)</f>
        <v>0.35</v>
      </c>
      <c r="Y2" s="57">
        <f>VLOOKUP($O2,PercentSHGoalStats!$A$3:$AE$998,19,FALSE)</f>
        <v>0.375</v>
      </c>
      <c r="Z2" s="57">
        <f>VLOOKUP($O2,PercentSHGoalStats!$A$3:$AE$998,20,FALSE)</f>
        <v>0</v>
      </c>
      <c r="AA2" s="57">
        <f>VLOOKUP($O2,PercentSHGoalStats!$A$3:$AE$998,22,FALSE)</f>
        <v>0</v>
      </c>
    </row>
    <row r="3" spans="1:27" x14ac:dyDescent="0.3">
      <c r="A3" s="57">
        <f>VLOOKUP($M3,PercentSHGoalStats!$A$3:$AE$998,5,FALSE)</f>
        <v>0.53846153846153844</v>
      </c>
      <c r="B3" s="57">
        <f>VLOOKUP($M3,PercentSHGoalStats!$A$3:$AE$998,6,FALSE)</f>
        <v>0.42857142857142855</v>
      </c>
      <c r="C3" s="57">
        <f>VLOOKUP($M3,PercentSHGoalStats!$A$3:$AE$998,8,FALSE)</f>
        <v>0.23076923076923078</v>
      </c>
      <c r="D3" s="57">
        <f>VLOOKUP($M3,PercentSHGoalStats!$A$3:$AE$998,9,FALSE)</f>
        <v>0.14285714285714285</v>
      </c>
      <c r="E3" s="57">
        <f>VLOOKUP($M3,PercentSHGoalStats!$A$3:$AE$998,11,FALSE)</f>
        <v>0.23076923076923078</v>
      </c>
      <c r="F3" s="57">
        <f>VLOOKUP($M3,PercentSHGoalStats!$A$3:$AE$998,12,FALSE)</f>
        <v>0.14285714285714285</v>
      </c>
      <c r="G3" s="57">
        <f>VLOOKUP($M3,PercentSHGoalStats!$A$3:$AE$998,14,FALSE)</f>
        <v>0.15384615384615385</v>
      </c>
      <c r="H3" s="57">
        <f>VLOOKUP($M3,PercentSHGoalStats!$A$3:$AE$998,15,FALSE)</f>
        <v>0.14285714285714285</v>
      </c>
      <c r="I3" s="57">
        <f>VLOOKUP($M3,PercentSHGoalStats!$A$3:$AE$998,17,FALSE)</f>
        <v>0.38461538461538464</v>
      </c>
      <c r="J3" s="57">
        <f>VLOOKUP($M3,PercentSHGoalStats!$A$3:$AE$998,18,FALSE)</f>
        <v>0.2857142857142857</v>
      </c>
      <c r="K3" s="57">
        <f>VLOOKUP($M3,PercentSHGoalStats!$A$3:$AE$998,20,FALSE)</f>
        <v>0</v>
      </c>
      <c r="L3" s="57">
        <f>VLOOKUP($M3,PercentSHGoalStats!$A$3:$AE$998,21,FALSE)</f>
        <v>0</v>
      </c>
      <c r="M3" s="53" t="str">
        <f>Fixtures!A3</f>
        <v>Ceará</v>
      </c>
      <c r="N3" s="54">
        <f>Fixtures!D3</f>
        <v>43687</v>
      </c>
      <c r="O3" s="53" t="str">
        <f>Fixtures!B3</f>
        <v>Chapecoense</v>
      </c>
      <c r="P3" s="57">
        <f>VLOOKUP($O3,PercentSHGoalStats!$A$3:$AE$998,5,FALSE)</f>
        <v>0.61538461538461542</v>
      </c>
      <c r="Q3" s="57">
        <f>VLOOKUP($O3,PercentSHGoalStats!$A$3:$AE$998,7,FALSE)</f>
        <v>0.83333333333333337</v>
      </c>
      <c r="R3" s="57">
        <f>VLOOKUP($O3,PercentSHGoalStats!$A$3:$AE$998,8,FALSE)</f>
        <v>0.46153846153846156</v>
      </c>
      <c r="S3" s="57">
        <f>VLOOKUP($O3,PercentSHGoalStats!$A$3:$AE$998,10,FALSE)</f>
        <v>0.66666666666666663</v>
      </c>
      <c r="T3" s="57">
        <f>VLOOKUP($O3,PercentSHGoalStats!$A$3:$AE$998,11,FALSE)</f>
        <v>0.23076923076923078</v>
      </c>
      <c r="U3" s="57">
        <f>VLOOKUP($O3,PercentSHGoalStats!$A$3:$AE$998,13,FALSE)</f>
        <v>0.33333333333333331</v>
      </c>
      <c r="V3" s="57">
        <f>VLOOKUP($O3,PercentSHGoalStats!$A$3:$AE$998,14,FALSE)</f>
        <v>0</v>
      </c>
      <c r="W3" s="57">
        <f>VLOOKUP($O3,PercentSHGoalStats!$A$3:$AE$998,16,FALSE)</f>
        <v>0</v>
      </c>
      <c r="X3" s="57">
        <f>VLOOKUP($O3,PercentSHGoalStats!$A$3:$AE$998,17,FALSE)</f>
        <v>0.61538461538461542</v>
      </c>
      <c r="Y3" s="57">
        <f>VLOOKUP($O3,PercentSHGoalStats!$A$3:$AE$998,19,FALSE)</f>
        <v>0.83333333333333337</v>
      </c>
      <c r="Z3" s="57">
        <f>VLOOKUP($O3,PercentSHGoalStats!$A$3:$AE$998,20,FALSE)</f>
        <v>0.23076923076923078</v>
      </c>
      <c r="AA3" s="57">
        <f>VLOOKUP($O3,PercentSHGoalStats!$A$3:$AE$998,22,FALSE)</f>
        <v>0.33333333333333331</v>
      </c>
    </row>
    <row r="4" spans="1:27" x14ac:dyDescent="0.3">
      <c r="A4" s="57">
        <f>VLOOKUP($M4,PercentSHGoalStats!$A$3:$AE$998,5,FALSE)</f>
        <v>0.5</v>
      </c>
      <c r="B4" s="57">
        <f>VLOOKUP($M4,PercentSHGoalStats!$A$3:$AE$998,6,FALSE)</f>
        <v>0</v>
      </c>
      <c r="C4" s="57">
        <f>VLOOKUP($M4,PercentSHGoalStats!$A$3:$AE$998,8,FALSE)</f>
        <v>0.25</v>
      </c>
      <c r="D4" s="57">
        <f>VLOOKUP($M4,PercentSHGoalStats!$A$3:$AE$998,9,FALSE)</f>
        <v>0</v>
      </c>
      <c r="E4" s="57">
        <f>VLOOKUP($M4,PercentSHGoalStats!$A$3:$AE$998,11,FALSE)</f>
        <v>0.5</v>
      </c>
      <c r="F4" s="57">
        <f>VLOOKUP($M4,PercentSHGoalStats!$A$3:$AE$998,12,FALSE)</f>
        <v>0</v>
      </c>
      <c r="G4" s="57">
        <f>VLOOKUP($M4,PercentSHGoalStats!$A$3:$AE$998,14,FALSE)</f>
        <v>0.25</v>
      </c>
      <c r="H4" s="57">
        <f>VLOOKUP($M4,PercentSHGoalStats!$A$3:$AE$998,15,FALSE)</f>
        <v>0</v>
      </c>
      <c r="I4" s="57">
        <f>VLOOKUP($M4,PercentSHGoalStats!$A$3:$AE$998,17,FALSE)</f>
        <v>0.25</v>
      </c>
      <c r="J4" s="57">
        <f>VLOOKUP($M4,PercentSHGoalStats!$A$3:$AE$998,18,FALSE)</f>
        <v>0</v>
      </c>
      <c r="K4" s="57">
        <f>VLOOKUP($M4,PercentSHGoalStats!$A$3:$AE$998,20,FALSE)</f>
        <v>0</v>
      </c>
      <c r="L4" s="57">
        <f>VLOOKUP($M4,PercentSHGoalStats!$A$3:$AE$998,21,FALSE)</f>
        <v>0</v>
      </c>
      <c r="M4" s="53" t="str">
        <f>Fixtures!A4</f>
        <v>Slavia Praha</v>
      </c>
      <c r="N4" s="54">
        <f>Fixtures!D4</f>
        <v>43687</v>
      </c>
      <c r="O4" s="53" t="str">
        <f>Fixtures!B4</f>
        <v>Slovan Liberec</v>
      </c>
      <c r="P4" s="57">
        <f>VLOOKUP($O4,PercentSHGoalStats!$A$3:$AE$998,5,FALSE)</f>
        <v>0.75</v>
      </c>
      <c r="Q4" s="57">
        <f>VLOOKUP($O4,PercentSHGoalStats!$A$3:$AE$998,7,FALSE)</f>
        <v>1</v>
      </c>
      <c r="R4" s="57">
        <f>VLOOKUP($O4,PercentSHGoalStats!$A$3:$AE$998,8,FALSE)</f>
        <v>0.75</v>
      </c>
      <c r="S4" s="57">
        <f>VLOOKUP($O4,PercentSHGoalStats!$A$3:$AE$998,10,FALSE)</f>
        <v>1</v>
      </c>
      <c r="T4" s="57">
        <f>VLOOKUP($O4,PercentSHGoalStats!$A$3:$AE$998,11,FALSE)</f>
        <v>0.75</v>
      </c>
      <c r="U4" s="57">
        <f>VLOOKUP($O4,PercentSHGoalStats!$A$3:$AE$998,13,FALSE)</f>
        <v>1</v>
      </c>
      <c r="V4" s="57">
        <f>VLOOKUP($O4,PercentSHGoalStats!$A$3:$AE$998,14,FALSE)</f>
        <v>0.25</v>
      </c>
      <c r="W4" s="57">
        <f>VLOOKUP($O4,PercentSHGoalStats!$A$3:$AE$998,16,FALSE)</f>
        <v>0.5</v>
      </c>
      <c r="X4" s="57">
        <f>VLOOKUP($O4,PercentSHGoalStats!$A$3:$AE$998,17,FALSE)</f>
        <v>0.5</v>
      </c>
      <c r="Y4" s="57">
        <f>VLOOKUP($O4,PercentSHGoalStats!$A$3:$AE$998,19,FALSE)</f>
        <v>0.5</v>
      </c>
      <c r="Z4" s="57">
        <f>VLOOKUP($O4,PercentSHGoalStats!$A$3:$AE$998,20,FALSE)</f>
        <v>0.25</v>
      </c>
      <c r="AA4" s="57">
        <f>VLOOKUP($O4,PercentSHGoalStats!$A$3:$AE$998,22,FALSE)</f>
        <v>0</v>
      </c>
    </row>
    <row r="5" spans="1:27" x14ac:dyDescent="0.3">
      <c r="A5" s="57" t="e">
        <f>VLOOKUP($M5,PercentSHGoalStats!$A$3:$AE$998,5,FALSE)</f>
        <v>#DIV/0!</v>
      </c>
      <c r="B5" s="57" t="e">
        <f>VLOOKUP($M5,PercentSHGoalStats!$A$3:$AE$998,6,FALSE)</f>
        <v>#DIV/0!</v>
      </c>
      <c r="C5" s="57" t="e">
        <f>VLOOKUP($M5,PercentSHGoalStats!$A$3:$AE$998,8,FALSE)</f>
        <v>#DIV/0!</v>
      </c>
      <c r="D5" s="57" t="e">
        <f>VLOOKUP($M5,PercentSHGoalStats!$A$3:$AE$998,9,FALSE)</f>
        <v>#DIV/0!</v>
      </c>
      <c r="E5" s="57" t="e">
        <f>VLOOKUP($M5,PercentSHGoalStats!$A$3:$AE$998,11,FALSE)</f>
        <v>#DIV/0!</v>
      </c>
      <c r="F5" s="57" t="e">
        <f>VLOOKUP($M5,PercentSHGoalStats!$A$3:$AE$998,12,FALSE)</f>
        <v>#DIV/0!</v>
      </c>
      <c r="G5" s="57" t="e">
        <f>VLOOKUP($M5,PercentSHGoalStats!$A$3:$AE$998,14,FALSE)</f>
        <v>#DIV/0!</v>
      </c>
      <c r="H5" s="57" t="e">
        <f>VLOOKUP($M5,PercentSHGoalStats!$A$3:$AE$998,15,FALSE)</f>
        <v>#DIV/0!</v>
      </c>
      <c r="I5" s="57" t="e">
        <f>VLOOKUP($M5,PercentSHGoalStats!$A$3:$AE$998,17,FALSE)</f>
        <v>#DIV/0!</v>
      </c>
      <c r="J5" s="57" t="e">
        <f>VLOOKUP($M5,PercentSHGoalStats!$A$3:$AE$998,18,FALSE)</f>
        <v>#DIV/0!</v>
      </c>
      <c r="K5" s="57" t="e">
        <f>VLOOKUP($M5,PercentSHGoalStats!$A$3:$AE$998,20,FALSE)</f>
        <v>#DIV/0!</v>
      </c>
      <c r="L5" s="57" t="e">
        <f>VLOOKUP($M5,PercentSHGoalStats!$A$3:$AE$998,21,FALSE)</f>
        <v>#DIV/0!</v>
      </c>
      <c r="M5" s="53" t="str">
        <f>Fixtures!A5</f>
        <v>Leicester City</v>
      </c>
      <c r="N5" s="54">
        <f>Fixtures!D5</f>
        <v>43688</v>
      </c>
      <c r="O5" s="53" t="str">
        <f>Fixtures!B5</f>
        <v>Wolverhampton Wanderers</v>
      </c>
      <c r="P5" s="57" t="e">
        <f>VLOOKUP($O5,PercentSHGoalStats!$A$3:$AE$998,5,FALSE)</f>
        <v>#DIV/0!</v>
      </c>
      <c r="Q5" s="57" t="e">
        <f>VLOOKUP($O5,PercentSHGoalStats!$A$3:$AE$998,7,FALSE)</f>
        <v>#DIV/0!</v>
      </c>
      <c r="R5" s="57" t="e">
        <f>VLOOKUP($O5,PercentSHGoalStats!$A$3:$AE$998,8,FALSE)</f>
        <v>#DIV/0!</v>
      </c>
      <c r="S5" s="57" t="e">
        <f>VLOOKUP($O5,PercentSHGoalStats!$A$3:$AE$998,10,FALSE)</f>
        <v>#DIV/0!</v>
      </c>
      <c r="T5" s="57" t="e">
        <f>VLOOKUP($O5,PercentSHGoalStats!$A$3:$AE$998,11,FALSE)</f>
        <v>#DIV/0!</v>
      </c>
      <c r="U5" s="57" t="e">
        <f>VLOOKUP($O5,PercentSHGoalStats!$A$3:$AE$998,13,FALSE)</f>
        <v>#DIV/0!</v>
      </c>
      <c r="V5" s="57" t="e">
        <f>VLOOKUP($O5,PercentSHGoalStats!$A$3:$AE$998,14,FALSE)</f>
        <v>#DIV/0!</v>
      </c>
      <c r="W5" s="57" t="e">
        <f>VLOOKUP($O5,PercentSHGoalStats!$A$3:$AE$998,16,FALSE)</f>
        <v>#DIV/0!</v>
      </c>
      <c r="X5" s="57" t="e">
        <f>VLOOKUP($O5,PercentSHGoalStats!$A$3:$AE$998,17,FALSE)</f>
        <v>#DIV/0!</v>
      </c>
      <c r="Y5" s="57" t="e">
        <f>VLOOKUP($O5,PercentSHGoalStats!$A$3:$AE$998,19,FALSE)</f>
        <v>#DIV/0!</v>
      </c>
      <c r="Z5" s="57" t="e">
        <f>VLOOKUP($O5,PercentSHGoalStats!$A$3:$AE$998,20,FALSE)</f>
        <v>#DIV/0!</v>
      </c>
      <c r="AA5" s="57" t="e">
        <f>VLOOKUP($O5,PercentSHGoalStats!$A$3:$AE$998,22,FALSE)</f>
        <v>#DIV/0!</v>
      </c>
    </row>
    <row r="6" spans="1:27" x14ac:dyDescent="0.3">
      <c r="A6" s="57" t="e">
        <f>VLOOKUP($M6,PercentSHGoalStats!$A$3:$AE$998,5,FALSE)</f>
        <v>#DIV/0!</v>
      </c>
      <c r="B6" s="57" t="e">
        <f>VLOOKUP($M6,PercentSHGoalStats!$A$3:$AE$998,6,FALSE)</f>
        <v>#DIV/0!</v>
      </c>
      <c r="C6" s="57" t="e">
        <f>VLOOKUP($M6,PercentSHGoalStats!$A$3:$AE$998,8,FALSE)</f>
        <v>#DIV/0!</v>
      </c>
      <c r="D6" s="57" t="e">
        <f>VLOOKUP($M6,PercentSHGoalStats!$A$3:$AE$998,9,FALSE)</f>
        <v>#DIV/0!</v>
      </c>
      <c r="E6" s="57" t="e">
        <f>VLOOKUP($M6,PercentSHGoalStats!$A$3:$AE$998,11,FALSE)</f>
        <v>#DIV/0!</v>
      </c>
      <c r="F6" s="57" t="e">
        <f>VLOOKUP($M6,PercentSHGoalStats!$A$3:$AE$998,12,FALSE)</f>
        <v>#DIV/0!</v>
      </c>
      <c r="G6" s="57" t="e">
        <f>VLOOKUP($M6,PercentSHGoalStats!$A$3:$AE$998,14,FALSE)</f>
        <v>#DIV/0!</v>
      </c>
      <c r="H6" s="57" t="e">
        <f>VLOOKUP($M6,PercentSHGoalStats!$A$3:$AE$998,15,FALSE)</f>
        <v>#DIV/0!</v>
      </c>
      <c r="I6" s="57" t="e">
        <f>VLOOKUP($M6,PercentSHGoalStats!$A$3:$AE$998,17,FALSE)</f>
        <v>#DIV/0!</v>
      </c>
      <c r="J6" s="57" t="e">
        <f>VLOOKUP($M6,PercentSHGoalStats!$A$3:$AE$998,18,FALSE)</f>
        <v>#DIV/0!</v>
      </c>
      <c r="K6" s="57" t="e">
        <f>VLOOKUP($M6,PercentSHGoalStats!$A$3:$AE$998,20,FALSE)</f>
        <v>#DIV/0!</v>
      </c>
      <c r="L6" s="57" t="e">
        <f>VLOOKUP($M6,PercentSHGoalStats!$A$3:$AE$998,21,FALSE)</f>
        <v>#DIV/0!</v>
      </c>
      <c r="M6" s="53" t="str">
        <f>Fixtures!A6</f>
        <v>Manchester United</v>
      </c>
      <c r="N6" s="54">
        <f>Fixtures!D6</f>
        <v>43688</v>
      </c>
      <c r="O6" s="53" t="str">
        <f>Fixtures!B6</f>
        <v>Chelsea</v>
      </c>
      <c r="P6" s="57" t="e">
        <f>VLOOKUP($O6,PercentSHGoalStats!$A$3:$AE$998,5,FALSE)</f>
        <v>#DIV/0!</v>
      </c>
      <c r="Q6" s="57" t="e">
        <f>VLOOKUP($O6,PercentSHGoalStats!$A$3:$AE$998,7,FALSE)</f>
        <v>#DIV/0!</v>
      </c>
      <c r="R6" s="57" t="e">
        <f>VLOOKUP($O6,PercentSHGoalStats!$A$3:$AE$998,8,FALSE)</f>
        <v>#DIV/0!</v>
      </c>
      <c r="S6" s="57" t="e">
        <f>VLOOKUP($O6,PercentSHGoalStats!$A$3:$AE$998,10,FALSE)</f>
        <v>#DIV/0!</v>
      </c>
      <c r="T6" s="57" t="e">
        <f>VLOOKUP($O6,PercentSHGoalStats!$A$3:$AE$998,11,FALSE)</f>
        <v>#DIV/0!</v>
      </c>
      <c r="U6" s="57" t="e">
        <f>VLOOKUP($O6,PercentSHGoalStats!$A$3:$AE$998,13,FALSE)</f>
        <v>#DIV/0!</v>
      </c>
      <c r="V6" s="57" t="e">
        <f>VLOOKUP($O6,PercentSHGoalStats!$A$3:$AE$998,14,FALSE)</f>
        <v>#DIV/0!</v>
      </c>
      <c r="W6" s="57" t="e">
        <f>VLOOKUP($O6,PercentSHGoalStats!$A$3:$AE$998,16,FALSE)</f>
        <v>#DIV/0!</v>
      </c>
      <c r="X6" s="57" t="e">
        <f>VLOOKUP($O6,PercentSHGoalStats!$A$3:$AE$998,17,FALSE)</f>
        <v>#DIV/0!</v>
      </c>
      <c r="Y6" s="57" t="e">
        <f>VLOOKUP($O6,PercentSHGoalStats!$A$3:$AE$998,19,FALSE)</f>
        <v>#DIV/0!</v>
      </c>
      <c r="Z6" s="57" t="e">
        <f>VLOOKUP($O6,PercentSHGoalStats!$A$3:$AE$998,20,FALSE)</f>
        <v>#DIV/0!</v>
      </c>
      <c r="AA6" s="57" t="e">
        <f>VLOOKUP($O6,PercentSHGoalStats!$A$3:$AE$998,22,FALSE)</f>
        <v>#DIV/0!</v>
      </c>
    </row>
    <row r="7" spans="1:27" x14ac:dyDescent="0.3">
      <c r="A7" s="57" t="e">
        <f>VLOOKUP($M7,PercentSHGoalStats!$A$3:$AE$998,5,FALSE)</f>
        <v>#DIV/0!</v>
      </c>
      <c r="B7" s="57" t="e">
        <f>VLOOKUP($M7,PercentSHGoalStats!$A$3:$AE$998,6,FALSE)</f>
        <v>#DIV/0!</v>
      </c>
      <c r="C7" s="57" t="e">
        <f>VLOOKUP($M7,PercentSHGoalStats!$A$3:$AE$998,8,FALSE)</f>
        <v>#DIV/0!</v>
      </c>
      <c r="D7" s="57" t="e">
        <f>VLOOKUP($M7,PercentSHGoalStats!$A$3:$AE$998,9,FALSE)</f>
        <v>#DIV/0!</v>
      </c>
      <c r="E7" s="57" t="e">
        <f>VLOOKUP($M7,PercentSHGoalStats!$A$3:$AE$998,11,FALSE)</f>
        <v>#DIV/0!</v>
      </c>
      <c r="F7" s="57" t="e">
        <f>VLOOKUP($M7,PercentSHGoalStats!$A$3:$AE$998,12,FALSE)</f>
        <v>#DIV/0!</v>
      </c>
      <c r="G7" s="57" t="e">
        <f>VLOOKUP($M7,PercentSHGoalStats!$A$3:$AE$998,14,FALSE)</f>
        <v>#DIV/0!</v>
      </c>
      <c r="H7" s="57" t="e">
        <f>VLOOKUP($M7,PercentSHGoalStats!$A$3:$AE$998,15,FALSE)</f>
        <v>#DIV/0!</v>
      </c>
      <c r="I7" s="57" t="e">
        <f>VLOOKUP($M7,PercentSHGoalStats!$A$3:$AE$998,17,FALSE)</f>
        <v>#DIV/0!</v>
      </c>
      <c r="J7" s="57" t="e">
        <f>VLOOKUP($M7,PercentSHGoalStats!$A$3:$AE$998,18,FALSE)</f>
        <v>#DIV/0!</v>
      </c>
      <c r="K7" s="57" t="e">
        <f>VLOOKUP($M7,PercentSHGoalStats!$A$3:$AE$998,20,FALSE)</f>
        <v>#DIV/0!</v>
      </c>
      <c r="L7" s="57" t="e">
        <f>VLOOKUP($M7,PercentSHGoalStats!$A$3:$AE$998,21,FALSE)</f>
        <v>#DIV/0!</v>
      </c>
      <c r="M7" s="53" t="str">
        <f>Fixtures!A7</f>
        <v>Newcastle United</v>
      </c>
      <c r="N7" s="54">
        <f>Fixtures!D7</f>
        <v>43688</v>
      </c>
      <c r="O7" s="53" t="str">
        <f>Fixtures!B7</f>
        <v>Arsenal</v>
      </c>
      <c r="P7" s="57">
        <f>VLOOKUP($O7,PercentSHGoalStats!$A$3:$AE$998,5,FALSE)</f>
        <v>0.5</v>
      </c>
      <c r="Q7" s="57">
        <f>VLOOKUP($O7,PercentSHGoalStats!$A$3:$AE$998,7,FALSE)</f>
        <v>1</v>
      </c>
      <c r="R7" s="57">
        <f>VLOOKUP($O7,PercentSHGoalStats!$A$3:$AE$998,8,FALSE)</f>
        <v>0</v>
      </c>
      <c r="S7" s="57">
        <f>VLOOKUP($O7,PercentSHGoalStats!$A$3:$AE$998,10,FALSE)</f>
        <v>0</v>
      </c>
      <c r="T7" s="57">
        <f>VLOOKUP($O7,PercentSHGoalStats!$A$3:$AE$998,11,FALSE)</f>
        <v>0.5</v>
      </c>
      <c r="U7" s="57">
        <f>VLOOKUP($O7,PercentSHGoalStats!$A$3:$AE$998,13,FALSE)</f>
        <v>1</v>
      </c>
      <c r="V7" s="57">
        <f>VLOOKUP($O7,PercentSHGoalStats!$A$3:$AE$998,14,FALSE)</f>
        <v>0</v>
      </c>
      <c r="W7" s="57">
        <f>VLOOKUP($O7,PercentSHGoalStats!$A$3:$AE$998,16,FALSE)</f>
        <v>0</v>
      </c>
      <c r="X7" s="57">
        <f>VLOOKUP($O7,PercentSHGoalStats!$A$3:$AE$998,17,FALSE)</f>
        <v>0</v>
      </c>
      <c r="Y7" s="57">
        <f>VLOOKUP($O7,PercentSHGoalStats!$A$3:$AE$998,19,FALSE)</f>
        <v>0</v>
      </c>
      <c r="Z7" s="57">
        <f>VLOOKUP($O7,PercentSHGoalStats!$A$3:$AE$998,20,FALSE)</f>
        <v>0</v>
      </c>
      <c r="AA7" s="57">
        <f>VLOOKUP($O7,PercentSHGoalStats!$A$3:$AE$998,22,FALSE)</f>
        <v>0</v>
      </c>
    </row>
    <row r="8" spans="1:27" x14ac:dyDescent="0.3">
      <c r="A8" s="57">
        <f>VLOOKUP($M8,PercentSHGoalStats!$A$3:$AE$998,5,FALSE)</f>
        <v>1</v>
      </c>
      <c r="B8" s="57" t="e">
        <f>VLOOKUP($M8,PercentSHGoalStats!$A$3:$AE$998,6,FALSE)</f>
        <v>#DIV/0!</v>
      </c>
      <c r="C8" s="57">
        <f>VLOOKUP($M8,PercentSHGoalStats!$A$3:$AE$998,8,FALSE)</f>
        <v>0</v>
      </c>
      <c r="D8" s="57" t="e">
        <f>VLOOKUP($M8,PercentSHGoalStats!$A$3:$AE$998,9,FALSE)</f>
        <v>#DIV/0!</v>
      </c>
      <c r="E8" s="57">
        <f>VLOOKUP($M8,PercentSHGoalStats!$A$3:$AE$998,11,FALSE)</f>
        <v>1</v>
      </c>
      <c r="F8" s="57" t="e">
        <f>VLOOKUP($M8,PercentSHGoalStats!$A$3:$AE$998,12,FALSE)</f>
        <v>#DIV/0!</v>
      </c>
      <c r="G8" s="57">
        <f>VLOOKUP($M8,PercentSHGoalStats!$A$3:$AE$998,14,FALSE)</f>
        <v>0</v>
      </c>
      <c r="H8" s="57" t="e">
        <f>VLOOKUP($M8,PercentSHGoalStats!$A$3:$AE$998,15,FALSE)</f>
        <v>#DIV/0!</v>
      </c>
      <c r="I8" s="57">
        <f>VLOOKUP($M8,PercentSHGoalStats!$A$3:$AE$998,17,FALSE)</f>
        <v>0</v>
      </c>
      <c r="J8" s="57" t="e">
        <f>VLOOKUP($M8,PercentSHGoalStats!$A$3:$AE$998,18,FALSE)</f>
        <v>#DIV/0!</v>
      </c>
      <c r="K8" s="57">
        <f>VLOOKUP($M8,PercentSHGoalStats!$A$3:$AE$998,20,FALSE)</f>
        <v>0</v>
      </c>
      <c r="L8" s="57" t="e">
        <f>VLOOKUP($M8,PercentSHGoalStats!$A$3:$AE$998,21,FALSE)</f>
        <v>#DIV/0!</v>
      </c>
      <c r="M8" s="53" t="str">
        <f>Fixtures!A8</f>
        <v>PSV</v>
      </c>
      <c r="N8" s="54">
        <f>Fixtures!D8</f>
        <v>43688</v>
      </c>
      <c r="O8" s="53" t="str">
        <f>Fixtures!B8</f>
        <v>ADO Den Haag</v>
      </c>
      <c r="P8" s="57">
        <f>VLOOKUP($O8,PercentSHGoalStats!$A$3:$AE$998,5,FALSE)</f>
        <v>1</v>
      </c>
      <c r="Q8" s="57" t="e">
        <f>VLOOKUP($O8,PercentSHGoalStats!$A$3:$AE$998,7,FALSE)</f>
        <v>#DIV/0!</v>
      </c>
      <c r="R8" s="57">
        <f>VLOOKUP($O8,PercentSHGoalStats!$A$3:$AE$998,8,FALSE)</f>
        <v>1</v>
      </c>
      <c r="S8" s="57" t="e">
        <f>VLOOKUP($O8,PercentSHGoalStats!$A$3:$AE$998,10,FALSE)</f>
        <v>#DIV/0!</v>
      </c>
      <c r="T8" s="57">
        <f>VLOOKUP($O8,PercentSHGoalStats!$A$3:$AE$998,11,FALSE)</f>
        <v>0</v>
      </c>
      <c r="U8" s="57" t="e">
        <f>VLOOKUP($O8,PercentSHGoalStats!$A$3:$AE$998,13,FALSE)</f>
        <v>#DIV/0!</v>
      </c>
      <c r="V8" s="57">
        <f>VLOOKUP($O8,PercentSHGoalStats!$A$3:$AE$998,14,FALSE)</f>
        <v>0</v>
      </c>
      <c r="W8" s="57" t="e">
        <f>VLOOKUP($O8,PercentSHGoalStats!$A$3:$AE$998,16,FALSE)</f>
        <v>#DIV/0!</v>
      </c>
      <c r="X8" s="57">
        <f>VLOOKUP($O8,PercentSHGoalStats!$A$3:$AE$998,17,FALSE)</f>
        <v>1</v>
      </c>
      <c r="Y8" s="57" t="e">
        <f>VLOOKUP($O8,PercentSHGoalStats!$A$3:$AE$998,19,FALSE)</f>
        <v>#DIV/0!</v>
      </c>
      <c r="Z8" s="57">
        <f>VLOOKUP($O8,PercentSHGoalStats!$A$3:$AE$998,20,FALSE)</f>
        <v>1</v>
      </c>
      <c r="AA8" s="57" t="e">
        <f>VLOOKUP($O8,PercentSHGoalStats!$A$3:$AE$998,22,FALSE)</f>
        <v>#DIV/0!</v>
      </c>
    </row>
    <row r="9" spans="1:27" x14ac:dyDescent="0.3">
      <c r="A9" s="57">
        <f>VLOOKUP($M9,PercentSHGoalStats!$A$3:$AE$998,5,FALSE)</f>
        <v>1</v>
      </c>
      <c r="B9" s="57" t="e">
        <f>VLOOKUP($M9,PercentSHGoalStats!$A$3:$AE$998,6,FALSE)</f>
        <v>#DIV/0!</v>
      </c>
      <c r="C9" s="57">
        <f>VLOOKUP($M9,PercentSHGoalStats!$A$3:$AE$998,8,FALSE)</f>
        <v>1</v>
      </c>
      <c r="D9" s="57" t="e">
        <f>VLOOKUP($M9,PercentSHGoalStats!$A$3:$AE$998,9,FALSE)</f>
        <v>#DIV/0!</v>
      </c>
      <c r="E9" s="57">
        <f>VLOOKUP($M9,PercentSHGoalStats!$A$3:$AE$998,11,FALSE)</f>
        <v>0</v>
      </c>
      <c r="F9" s="57" t="e">
        <f>VLOOKUP($M9,PercentSHGoalStats!$A$3:$AE$998,12,FALSE)</f>
        <v>#DIV/0!</v>
      </c>
      <c r="G9" s="57">
        <f>VLOOKUP($M9,PercentSHGoalStats!$A$3:$AE$998,14,FALSE)</f>
        <v>0</v>
      </c>
      <c r="H9" s="57" t="e">
        <f>VLOOKUP($M9,PercentSHGoalStats!$A$3:$AE$998,15,FALSE)</f>
        <v>#DIV/0!</v>
      </c>
      <c r="I9" s="57">
        <f>VLOOKUP($M9,PercentSHGoalStats!$A$3:$AE$998,17,FALSE)</f>
        <v>1</v>
      </c>
      <c r="J9" s="57" t="e">
        <f>VLOOKUP($M9,PercentSHGoalStats!$A$3:$AE$998,18,FALSE)</f>
        <v>#DIV/0!</v>
      </c>
      <c r="K9" s="57">
        <f>VLOOKUP($M9,PercentSHGoalStats!$A$3:$AE$998,20,FALSE)</f>
        <v>1</v>
      </c>
      <c r="L9" s="57" t="e">
        <f>VLOOKUP($M9,PercentSHGoalStats!$A$3:$AE$998,21,FALSE)</f>
        <v>#DIV/0!</v>
      </c>
      <c r="M9" s="53" t="str">
        <f>Fixtures!A9</f>
        <v>Fortuna Sittard</v>
      </c>
      <c r="N9" s="54">
        <f>Fixtures!D9</f>
        <v>43688</v>
      </c>
      <c r="O9" s="53" t="str">
        <f>Fixtures!B9</f>
        <v>Heracles</v>
      </c>
      <c r="P9" s="57">
        <f>VLOOKUP($O9,PercentSHGoalStats!$A$3:$AE$998,5,FALSE)</f>
        <v>1</v>
      </c>
      <c r="Q9" s="57" t="e">
        <f>VLOOKUP($O9,PercentSHGoalStats!$A$3:$AE$998,7,FALSE)</f>
        <v>#DIV/0!</v>
      </c>
      <c r="R9" s="57">
        <f>VLOOKUP($O9,PercentSHGoalStats!$A$3:$AE$998,8,FALSE)</f>
        <v>0</v>
      </c>
      <c r="S9" s="57" t="e">
        <f>VLOOKUP($O9,PercentSHGoalStats!$A$3:$AE$998,10,FALSE)</f>
        <v>#DIV/0!</v>
      </c>
      <c r="T9" s="57">
        <f>VLOOKUP($O9,PercentSHGoalStats!$A$3:$AE$998,11,FALSE)</f>
        <v>0</v>
      </c>
      <c r="U9" s="57" t="e">
        <f>VLOOKUP($O9,PercentSHGoalStats!$A$3:$AE$998,13,FALSE)</f>
        <v>#DIV/0!</v>
      </c>
      <c r="V9" s="57">
        <f>VLOOKUP($O9,PercentSHGoalStats!$A$3:$AE$998,14,FALSE)</f>
        <v>0</v>
      </c>
      <c r="W9" s="57" t="e">
        <f>VLOOKUP($O9,PercentSHGoalStats!$A$3:$AE$998,16,FALSE)</f>
        <v>#DIV/0!</v>
      </c>
      <c r="X9" s="57">
        <f>VLOOKUP($O9,PercentSHGoalStats!$A$3:$AE$998,17,FALSE)</f>
        <v>1</v>
      </c>
      <c r="Y9" s="57" t="e">
        <f>VLOOKUP($O9,PercentSHGoalStats!$A$3:$AE$998,19,FALSE)</f>
        <v>#DIV/0!</v>
      </c>
      <c r="Z9" s="57">
        <f>VLOOKUP($O9,PercentSHGoalStats!$A$3:$AE$998,20,FALSE)</f>
        <v>0</v>
      </c>
      <c r="AA9" s="57" t="e">
        <f>VLOOKUP($O9,PercentSHGoalStats!$A$3:$AE$998,22,FALSE)</f>
        <v>#DIV/0!</v>
      </c>
    </row>
    <row r="10" spans="1:27" x14ac:dyDescent="0.3">
      <c r="A10" s="57">
        <f>VLOOKUP($M10,PercentSHGoalStats!$A$3:$AE$998,5,FALSE)</f>
        <v>1</v>
      </c>
      <c r="B10" s="57" t="e">
        <f>VLOOKUP($M10,PercentSHGoalStats!$A$3:$AE$998,6,FALSE)</f>
        <v>#DIV/0!</v>
      </c>
      <c r="C10" s="57">
        <f>VLOOKUP($M10,PercentSHGoalStats!$A$3:$AE$998,8,FALSE)</f>
        <v>0</v>
      </c>
      <c r="D10" s="57" t="e">
        <f>VLOOKUP($M10,PercentSHGoalStats!$A$3:$AE$998,9,FALSE)</f>
        <v>#DIV/0!</v>
      </c>
      <c r="E10" s="57">
        <f>VLOOKUP($M10,PercentSHGoalStats!$A$3:$AE$998,11,FALSE)</f>
        <v>1</v>
      </c>
      <c r="F10" s="57" t="e">
        <f>VLOOKUP($M10,PercentSHGoalStats!$A$3:$AE$998,12,FALSE)</f>
        <v>#DIV/0!</v>
      </c>
      <c r="G10" s="57">
        <f>VLOOKUP($M10,PercentSHGoalStats!$A$3:$AE$998,14,FALSE)</f>
        <v>0</v>
      </c>
      <c r="H10" s="57" t="e">
        <f>VLOOKUP($M10,PercentSHGoalStats!$A$3:$AE$998,15,FALSE)</f>
        <v>#DIV/0!</v>
      </c>
      <c r="I10" s="57">
        <f>VLOOKUP($M10,PercentSHGoalStats!$A$3:$AE$998,17,FALSE)</f>
        <v>0</v>
      </c>
      <c r="J10" s="57" t="e">
        <f>VLOOKUP($M10,PercentSHGoalStats!$A$3:$AE$998,18,FALSE)</f>
        <v>#DIV/0!</v>
      </c>
      <c r="K10" s="57">
        <f>VLOOKUP($M10,PercentSHGoalStats!$A$3:$AE$998,20,FALSE)</f>
        <v>0</v>
      </c>
      <c r="L10" s="57" t="e">
        <f>VLOOKUP($M10,PercentSHGoalStats!$A$3:$AE$998,21,FALSE)</f>
        <v>#DIV/0!</v>
      </c>
      <c r="M10" s="53" t="str">
        <f>Fixtures!A10</f>
        <v>Heerenveen</v>
      </c>
      <c r="N10" s="54">
        <f>Fixtures!D10</f>
        <v>43688</v>
      </c>
      <c r="O10" s="53" t="str">
        <f>Fixtures!B10</f>
        <v>Feyenoord</v>
      </c>
      <c r="P10" s="57">
        <f>VLOOKUP($O10,PercentSHGoalStats!$A$3:$AE$998,5,FALSE)</f>
        <v>1</v>
      </c>
      <c r="Q10" s="57" t="e">
        <f>VLOOKUP($O10,PercentSHGoalStats!$A$3:$AE$998,7,FALSE)</f>
        <v>#DIV/0!</v>
      </c>
      <c r="R10" s="57">
        <f>VLOOKUP($O10,PercentSHGoalStats!$A$3:$AE$998,8,FALSE)</f>
        <v>1</v>
      </c>
      <c r="S10" s="57" t="e">
        <f>VLOOKUP($O10,PercentSHGoalStats!$A$3:$AE$998,10,FALSE)</f>
        <v>#DIV/0!</v>
      </c>
      <c r="T10" s="57">
        <f>VLOOKUP($O10,PercentSHGoalStats!$A$3:$AE$998,11,FALSE)</f>
        <v>1</v>
      </c>
      <c r="U10" s="57" t="e">
        <f>VLOOKUP($O10,PercentSHGoalStats!$A$3:$AE$998,13,FALSE)</f>
        <v>#DIV/0!</v>
      </c>
      <c r="V10" s="57">
        <f>VLOOKUP($O10,PercentSHGoalStats!$A$3:$AE$998,14,FALSE)</f>
        <v>1</v>
      </c>
      <c r="W10" s="57" t="e">
        <f>VLOOKUP($O10,PercentSHGoalStats!$A$3:$AE$998,16,FALSE)</f>
        <v>#DIV/0!</v>
      </c>
      <c r="X10" s="57">
        <f>VLOOKUP($O10,PercentSHGoalStats!$A$3:$AE$998,17,FALSE)</f>
        <v>1</v>
      </c>
      <c r="Y10" s="57" t="e">
        <f>VLOOKUP($O10,PercentSHGoalStats!$A$3:$AE$998,19,FALSE)</f>
        <v>#DIV/0!</v>
      </c>
      <c r="Z10" s="57">
        <f>VLOOKUP($O10,PercentSHGoalStats!$A$3:$AE$998,20,FALSE)</f>
        <v>1</v>
      </c>
      <c r="AA10" s="57" t="e">
        <f>VLOOKUP($O10,PercentSHGoalStats!$A$3:$AE$998,22,FALSE)</f>
        <v>#DIV/0!</v>
      </c>
    </row>
    <row r="11" spans="1:27" x14ac:dyDescent="0.3">
      <c r="A11" s="57">
        <f>VLOOKUP($M11,PercentSHGoalStats!$A$3:$AE$998,5,FALSE)</f>
        <v>1</v>
      </c>
      <c r="B11" s="57" t="e">
        <f>VLOOKUP($M11,PercentSHGoalStats!$A$3:$AE$998,6,FALSE)</f>
        <v>#DIV/0!</v>
      </c>
      <c r="C11" s="57">
        <f>VLOOKUP($M11,PercentSHGoalStats!$A$3:$AE$998,8,FALSE)</f>
        <v>1</v>
      </c>
      <c r="D11" s="57" t="e">
        <f>VLOOKUP($M11,PercentSHGoalStats!$A$3:$AE$998,9,FALSE)</f>
        <v>#DIV/0!</v>
      </c>
      <c r="E11" s="57">
        <f>VLOOKUP($M11,PercentSHGoalStats!$A$3:$AE$998,11,FALSE)</f>
        <v>0</v>
      </c>
      <c r="F11" s="57" t="e">
        <f>VLOOKUP($M11,PercentSHGoalStats!$A$3:$AE$998,12,FALSE)</f>
        <v>#DIV/0!</v>
      </c>
      <c r="G11" s="57">
        <f>VLOOKUP($M11,PercentSHGoalStats!$A$3:$AE$998,14,FALSE)</f>
        <v>0</v>
      </c>
      <c r="H11" s="57" t="e">
        <f>VLOOKUP($M11,PercentSHGoalStats!$A$3:$AE$998,15,FALSE)</f>
        <v>#DIV/0!</v>
      </c>
      <c r="I11" s="57">
        <f>VLOOKUP($M11,PercentSHGoalStats!$A$3:$AE$998,17,FALSE)</f>
        <v>1</v>
      </c>
      <c r="J11" s="57" t="e">
        <f>VLOOKUP($M11,PercentSHGoalStats!$A$3:$AE$998,18,FALSE)</f>
        <v>#DIV/0!</v>
      </c>
      <c r="K11" s="57">
        <f>VLOOKUP($M11,PercentSHGoalStats!$A$3:$AE$998,20,FALSE)</f>
        <v>1</v>
      </c>
      <c r="L11" s="57" t="e">
        <f>VLOOKUP($M11,PercentSHGoalStats!$A$3:$AE$998,21,FALSE)</f>
        <v>#DIV/0!</v>
      </c>
      <c r="M11" s="53" t="str">
        <f>Fixtures!A11</f>
        <v>RKC Waalwijk</v>
      </c>
      <c r="N11" s="54">
        <f>Fixtures!D11</f>
        <v>43688</v>
      </c>
      <c r="O11" s="53" t="str">
        <f>Fixtures!B11</f>
        <v>AZ</v>
      </c>
      <c r="P11" s="57">
        <f>VLOOKUP($O11,PercentSHGoalStats!$A$3:$AE$998,5,FALSE)</f>
        <v>1</v>
      </c>
      <c r="Q11" s="57" t="e">
        <f>VLOOKUP($O11,PercentSHGoalStats!$A$3:$AE$998,7,FALSE)</f>
        <v>#DIV/0!</v>
      </c>
      <c r="R11" s="57">
        <f>VLOOKUP($O11,PercentSHGoalStats!$A$3:$AE$998,8,FALSE)</f>
        <v>1</v>
      </c>
      <c r="S11" s="57" t="e">
        <f>VLOOKUP($O11,PercentSHGoalStats!$A$3:$AE$998,10,FALSE)</f>
        <v>#DIV/0!</v>
      </c>
      <c r="T11" s="57">
        <f>VLOOKUP($O11,PercentSHGoalStats!$A$3:$AE$998,11,FALSE)</f>
        <v>1</v>
      </c>
      <c r="U11" s="57" t="e">
        <f>VLOOKUP($O11,PercentSHGoalStats!$A$3:$AE$998,13,FALSE)</f>
        <v>#DIV/0!</v>
      </c>
      <c r="V11" s="57">
        <f>VLOOKUP($O11,PercentSHGoalStats!$A$3:$AE$998,14,FALSE)</f>
        <v>1</v>
      </c>
      <c r="W11" s="57" t="e">
        <f>VLOOKUP($O11,PercentSHGoalStats!$A$3:$AE$998,16,FALSE)</f>
        <v>#DIV/0!</v>
      </c>
      <c r="X11" s="57">
        <f>VLOOKUP($O11,PercentSHGoalStats!$A$3:$AE$998,17,FALSE)</f>
        <v>0</v>
      </c>
      <c r="Y11" s="57" t="e">
        <f>VLOOKUP($O11,PercentSHGoalStats!$A$3:$AE$998,19,FALSE)</f>
        <v>#DIV/0!</v>
      </c>
      <c r="Z11" s="57">
        <f>VLOOKUP($O11,PercentSHGoalStats!$A$3:$AE$998,20,FALSE)</f>
        <v>0</v>
      </c>
      <c r="AA11" s="57" t="e">
        <f>VLOOKUP($O11,PercentSHGoalStats!$A$3:$AE$998,22,FALSE)</f>
        <v>#DIV/0!</v>
      </c>
    </row>
    <row r="12" spans="1:27" x14ac:dyDescent="0.3">
      <c r="A12" s="57">
        <f>VLOOKUP($M12,PercentSHGoalStats!$A$3:$AE$998,5,FALSE)</f>
        <v>1</v>
      </c>
      <c r="B12" s="57" t="e">
        <f>VLOOKUP($M12,PercentSHGoalStats!$A$3:$AE$998,6,FALSE)</f>
        <v>#DIV/0!</v>
      </c>
      <c r="C12" s="57">
        <f>VLOOKUP($M12,PercentSHGoalStats!$A$3:$AE$998,8,FALSE)</f>
        <v>1</v>
      </c>
      <c r="D12" s="57" t="e">
        <f>VLOOKUP($M12,PercentSHGoalStats!$A$3:$AE$998,9,FALSE)</f>
        <v>#DIV/0!</v>
      </c>
      <c r="E12" s="57">
        <f>VLOOKUP($M12,PercentSHGoalStats!$A$3:$AE$998,11,FALSE)</f>
        <v>1</v>
      </c>
      <c r="F12" s="57" t="e">
        <f>VLOOKUP($M12,PercentSHGoalStats!$A$3:$AE$998,12,FALSE)</f>
        <v>#DIV/0!</v>
      </c>
      <c r="G12" s="57">
        <f>VLOOKUP($M12,PercentSHGoalStats!$A$3:$AE$998,14,FALSE)</f>
        <v>1</v>
      </c>
      <c r="H12" s="57" t="e">
        <f>VLOOKUP($M12,PercentSHGoalStats!$A$3:$AE$998,15,FALSE)</f>
        <v>#DIV/0!</v>
      </c>
      <c r="I12" s="57">
        <f>VLOOKUP($M12,PercentSHGoalStats!$A$3:$AE$998,17,FALSE)</f>
        <v>0</v>
      </c>
      <c r="J12" s="57" t="e">
        <f>VLOOKUP($M12,PercentSHGoalStats!$A$3:$AE$998,18,FALSE)</f>
        <v>#DIV/0!</v>
      </c>
      <c r="K12" s="57">
        <f>VLOOKUP($M12,PercentSHGoalStats!$A$3:$AE$998,20,FALSE)</f>
        <v>0</v>
      </c>
      <c r="L12" s="57" t="e">
        <f>VLOOKUP($M12,PercentSHGoalStats!$A$3:$AE$998,21,FALSE)</f>
        <v>#DIV/0!</v>
      </c>
      <c r="M12" s="53" t="str">
        <f>Fixtures!A12</f>
        <v>Utrecht</v>
      </c>
      <c r="N12" s="54">
        <f>Fixtures!D12</f>
        <v>43688</v>
      </c>
      <c r="O12" s="53" t="str">
        <f>Fixtures!B12</f>
        <v>PEC Zwolle</v>
      </c>
      <c r="P12" s="57">
        <f>VLOOKUP($O12,PercentSHGoalStats!$A$3:$AE$998,5,FALSE)</f>
        <v>1</v>
      </c>
      <c r="Q12" s="57" t="e">
        <f>VLOOKUP($O12,PercentSHGoalStats!$A$3:$AE$998,7,FALSE)</f>
        <v>#DIV/0!</v>
      </c>
      <c r="R12" s="57">
        <f>VLOOKUP($O12,PercentSHGoalStats!$A$3:$AE$998,8,FALSE)</f>
        <v>1</v>
      </c>
      <c r="S12" s="57" t="e">
        <f>VLOOKUP($O12,PercentSHGoalStats!$A$3:$AE$998,10,FALSE)</f>
        <v>#DIV/0!</v>
      </c>
      <c r="T12" s="57">
        <f>VLOOKUP($O12,PercentSHGoalStats!$A$3:$AE$998,11,FALSE)</f>
        <v>0</v>
      </c>
      <c r="U12" s="57" t="e">
        <f>VLOOKUP($O12,PercentSHGoalStats!$A$3:$AE$998,13,FALSE)</f>
        <v>#DIV/0!</v>
      </c>
      <c r="V12" s="57">
        <f>VLOOKUP($O12,PercentSHGoalStats!$A$3:$AE$998,14,FALSE)</f>
        <v>0</v>
      </c>
      <c r="W12" s="57" t="e">
        <f>VLOOKUP($O12,PercentSHGoalStats!$A$3:$AE$998,16,FALSE)</f>
        <v>#DIV/0!</v>
      </c>
      <c r="X12" s="57">
        <f>VLOOKUP($O12,PercentSHGoalStats!$A$3:$AE$998,17,FALSE)</f>
        <v>1</v>
      </c>
      <c r="Y12" s="57" t="e">
        <f>VLOOKUP($O12,PercentSHGoalStats!$A$3:$AE$998,19,FALSE)</f>
        <v>#DIV/0!</v>
      </c>
      <c r="Z12" s="57">
        <f>VLOOKUP($O12,PercentSHGoalStats!$A$3:$AE$998,20,FALSE)</f>
        <v>1</v>
      </c>
      <c r="AA12" s="57" t="e">
        <f>VLOOKUP($O12,PercentSHGoalStats!$A$3:$AE$998,22,FALSE)</f>
        <v>#DIV/0!</v>
      </c>
    </row>
    <row r="13" spans="1:27" x14ac:dyDescent="0.3">
      <c r="A13" s="57" t="e">
        <f>VLOOKUP($M13,PercentSHGoalStats!$A$3:$AE$998,5,FALSE)</f>
        <v>#DIV/0!</v>
      </c>
      <c r="B13" s="57" t="e">
        <f>VLOOKUP($M13,PercentSHGoalStats!$A$3:$AE$998,6,FALSE)</f>
        <v>#DIV/0!</v>
      </c>
      <c r="C13" s="57" t="e">
        <f>VLOOKUP($M13,PercentSHGoalStats!$A$3:$AE$998,8,FALSE)</f>
        <v>#DIV/0!</v>
      </c>
      <c r="D13" s="57" t="e">
        <f>VLOOKUP($M13,PercentSHGoalStats!$A$3:$AE$998,9,FALSE)</f>
        <v>#DIV/0!</v>
      </c>
      <c r="E13" s="57" t="e">
        <f>VLOOKUP($M13,PercentSHGoalStats!$A$3:$AE$998,11,FALSE)</f>
        <v>#DIV/0!</v>
      </c>
      <c r="F13" s="57" t="e">
        <f>VLOOKUP($M13,PercentSHGoalStats!$A$3:$AE$998,12,FALSE)</f>
        <v>#DIV/0!</v>
      </c>
      <c r="G13" s="57" t="e">
        <f>VLOOKUP($M13,PercentSHGoalStats!$A$3:$AE$998,14,FALSE)</f>
        <v>#DIV/0!</v>
      </c>
      <c r="H13" s="57" t="e">
        <f>VLOOKUP($M13,PercentSHGoalStats!$A$3:$AE$998,15,FALSE)</f>
        <v>#DIV/0!</v>
      </c>
      <c r="I13" s="57" t="e">
        <f>VLOOKUP($M13,PercentSHGoalStats!$A$3:$AE$998,17,FALSE)</f>
        <v>#DIV/0!</v>
      </c>
      <c r="J13" s="57" t="e">
        <f>VLOOKUP($M13,PercentSHGoalStats!$A$3:$AE$998,18,FALSE)</f>
        <v>#DIV/0!</v>
      </c>
      <c r="K13" s="57" t="e">
        <f>VLOOKUP($M13,PercentSHGoalStats!$A$3:$AE$998,20,FALSE)</f>
        <v>#DIV/0!</v>
      </c>
      <c r="L13" s="57" t="e">
        <f>VLOOKUP($M13,PercentSHGoalStats!$A$3:$AE$998,21,FALSE)</f>
        <v>#DIV/0!</v>
      </c>
      <c r="M13" s="53" t="str">
        <f>Fixtures!A13</f>
        <v>Strasbourg</v>
      </c>
      <c r="N13" s="54">
        <f>Fixtures!D13</f>
        <v>43688</v>
      </c>
      <c r="O13" s="53" t="str">
        <f>Fixtures!B13</f>
        <v>Metz</v>
      </c>
      <c r="P13" s="57" t="e">
        <f>VLOOKUP($O13,PercentSHGoalStats!$A$3:$AE$998,5,FALSE)</f>
        <v>#DIV/0!</v>
      </c>
      <c r="Q13" s="57" t="e">
        <f>VLOOKUP($O13,PercentSHGoalStats!$A$3:$AE$998,7,FALSE)</f>
        <v>#DIV/0!</v>
      </c>
      <c r="R13" s="57" t="e">
        <f>VLOOKUP($O13,PercentSHGoalStats!$A$3:$AE$998,8,FALSE)</f>
        <v>#DIV/0!</v>
      </c>
      <c r="S13" s="57" t="e">
        <f>VLOOKUP($O13,PercentSHGoalStats!$A$3:$AE$998,10,FALSE)</f>
        <v>#DIV/0!</v>
      </c>
      <c r="T13" s="57" t="e">
        <f>VLOOKUP($O13,PercentSHGoalStats!$A$3:$AE$998,11,FALSE)</f>
        <v>#DIV/0!</v>
      </c>
      <c r="U13" s="57" t="e">
        <f>VLOOKUP($O13,PercentSHGoalStats!$A$3:$AE$998,13,FALSE)</f>
        <v>#DIV/0!</v>
      </c>
      <c r="V13" s="57" t="e">
        <f>VLOOKUP($O13,PercentSHGoalStats!$A$3:$AE$998,14,FALSE)</f>
        <v>#DIV/0!</v>
      </c>
      <c r="W13" s="57" t="e">
        <f>VLOOKUP($O13,PercentSHGoalStats!$A$3:$AE$998,16,FALSE)</f>
        <v>#DIV/0!</v>
      </c>
      <c r="X13" s="57" t="e">
        <f>VLOOKUP($O13,PercentSHGoalStats!$A$3:$AE$998,17,FALSE)</f>
        <v>#DIV/0!</v>
      </c>
      <c r="Y13" s="57" t="e">
        <f>VLOOKUP($O13,PercentSHGoalStats!$A$3:$AE$998,19,FALSE)</f>
        <v>#DIV/0!</v>
      </c>
      <c r="Z13" s="57" t="e">
        <f>VLOOKUP($O13,PercentSHGoalStats!$A$3:$AE$998,20,FALSE)</f>
        <v>#DIV/0!</v>
      </c>
      <c r="AA13" s="57" t="e">
        <f>VLOOKUP($O13,PercentSHGoalStats!$A$3:$AE$998,22,FALSE)</f>
        <v>#DIV/0!</v>
      </c>
    </row>
    <row r="14" spans="1:27" x14ac:dyDescent="0.3">
      <c r="A14" s="57" t="e">
        <f>VLOOKUP($M14,PercentSHGoalStats!$A$3:$AE$998,5,FALSE)</f>
        <v>#DIV/0!</v>
      </c>
      <c r="B14" s="57" t="e">
        <f>VLOOKUP($M14,PercentSHGoalStats!$A$3:$AE$998,6,FALSE)</f>
        <v>#DIV/0!</v>
      </c>
      <c r="C14" s="57" t="e">
        <f>VLOOKUP($M14,PercentSHGoalStats!$A$3:$AE$998,8,FALSE)</f>
        <v>#DIV/0!</v>
      </c>
      <c r="D14" s="57" t="e">
        <f>VLOOKUP($M14,PercentSHGoalStats!$A$3:$AE$998,9,FALSE)</f>
        <v>#DIV/0!</v>
      </c>
      <c r="E14" s="57" t="e">
        <f>VLOOKUP($M14,PercentSHGoalStats!$A$3:$AE$998,11,FALSE)</f>
        <v>#DIV/0!</v>
      </c>
      <c r="F14" s="57" t="e">
        <f>VLOOKUP($M14,PercentSHGoalStats!$A$3:$AE$998,12,FALSE)</f>
        <v>#DIV/0!</v>
      </c>
      <c r="G14" s="57" t="e">
        <f>VLOOKUP($M14,PercentSHGoalStats!$A$3:$AE$998,14,FALSE)</f>
        <v>#DIV/0!</v>
      </c>
      <c r="H14" s="57" t="e">
        <f>VLOOKUP($M14,PercentSHGoalStats!$A$3:$AE$998,15,FALSE)</f>
        <v>#DIV/0!</v>
      </c>
      <c r="I14" s="57" t="e">
        <f>VLOOKUP($M14,PercentSHGoalStats!$A$3:$AE$998,17,FALSE)</f>
        <v>#DIV/0!</v>
      </c>
      <c r="J14" s="57" t="e">
        <f>VLOOKUP($M14,PercentSHGoalStats!$A$3:$AE$998,18,FALSE)</f>
        <v>#DIV/0!</v>
      </c>
      <c r="K14" s="57" t="e">
        <f>VLOOKUP($M14,PercentSHGoalStats!$A$3:$AE$998,20,FALSE)</f>
        <v>#DIV/0!</v>
      </c>
      <c r="L14" s="57" t="e">
        <f>VLOOKUP($M14,PercentSHGoalStats!$A$3:$AE$998,21,FALSE)</f>
        <v>#DIV/0!</v>
      </c>
      <c r="M14" s="53" t="str">
        <f>Fixtures!A14</f>
        <v>Lille</v>
      </c>
      <c r="N14" s="54">
        <f>Fixtures!D14</f>
        <v>43688</v>
      </c>
      <c r="O14" s="53" t="str">
        <f>Fixtures!B14</f>
        <v>Nantes</v>
      </c>
      <c r="P14" s="57" t="e">
        <f>VLOOKUP($O14,PercentSHGoalStats!$A$3:$AE$998,5,FALSE)</f>
        <v>#DIV/0!</v>
      </c>
      <c r="Q14" s="57" t="e">
        <f>VLOOKUP($O14,PercentSHGoalStats!$A$3:$AE$998,7,FALSE)</f>
        <v>#DIV/0!</v>
      </c>
      <c r="R14" s="57" t="e">
        <f>VLOOKUP($O14,PercentSHGoalStats!$A$3:$AE$998,8,FALSE)</f>
        <v>#DIV/0!</v>
      </c>
      <c r="S14" s="57" t="e">
        <f>VLOOKUP($O14,PercentSHGoalStats!$A$3:$AE$998,10,FALSE)</f>
        <v>#DIV/0!</v>
      </c>
      <c r="T14" s="57" t="e">
        <f>VLOOKUP($O14,PercentSHGoalStats!$A$3:$AE$998,11,FALSE)</f>
        <v>#DIV/0!</v>
      </c>
      <c r="U14" s="57" t="e">
        <f>VLOOKUP($O14,PercentSHGoalStats!$A$3:$AE$998,13,FALSE)</f>
        <v>#DIV/0!</v>
      </c>
      <c r="V14" s="57" t="e">
        <f>VLOOKUP($O14,PercentSHGoalStats!$A$3:$AE$998,14,FALSE)</f>
        <v>#DIV/0!</v>
      </c>
      <c r="W14" s="57" t="e">
        <f>VLOOKUP($O14,PercentSHGoalStats!$A$3:$AE$998,16,FALSE)</f>
        <v>#DIV/0!</v>
      </c>
      <c r="X14" s="57" t="e">
        <f>VLOOKUP($O14,PercentSHGoalStats!$A$3:$AE$998,17,FALSE)</f>
        <v>#DIV/0!</v>
      </c>
      <c r="Y14" s="57" t="e">
        <f>VLOOKUP($O14,PercentSHGoalStats!$A$3:$AE$998,19,FALSE)</f>
        <v>#DIV/0!</v>
      </c>
      <c r="Z14" s="57" t="e">
        <f>VLOOKUP($O14,PercentSHGoalStats!$A$3:$AE$998,20,FALSE)</f>
        <v>#DIV/0!</v>
      </c>
      <c r="AA14" s="57" t="e">
        <f>VLOOKUP($O14,PercentSHGoalStats!$A$3:$AE$998,22,FALSE)</f>
        <v>#DIV/0!</v>
      </c>
    </row>
    <row r="15" spans="1:27" x14ac:dyDescent="0.3">
      <c r="A15" s="57" t="e">
        <f>VLOOKUP($M15,PercentSHGoalStats!$A$3:$AE$998,5,FALSE)</f>
        <v>#DIV/0!</v>
      </c>
      <c r="B15" s="57" t="e">
        <f>VLOOKUP($M15,PercentSHGoalStats!$A$3:$AE$998,6,FALSE)</f>
        <v>#DIV/0!</v>
      </c>
      <c r="C15" s="57" t="e">
        <f>VLOOKUP($M15,PercentSHGoalStats!$A$3:$AE$998,8,FALSE)</f>
        <v>#DIV/0!</v>
      </c>
      <c r="D15" s="57" t="e">
        <f>VLOOKUP($M15,PercentSHGoalStats!$A$3:$AE$998,9,FALSE)</f>
        <v>#DIV/0!</v>
      </c>
      <c r="E15" s="57" t="e">
        <f>VLOOKUP($M15,PercentSHGoalStats!$A$3:$AE$998,11,FALSE)</f>
        <v>#DIV/0!</v>
      </c>
      <c r="F15" s="57" t="e">
        <f>VLOOKUP($M15,PercentSHGoalStats!$A$3:$AE$998,12,FALSE)</f>
        <v>#DIV/0!</v>
      </c>
      <c r="G15" s="57" t="e">
        <f>VLOOKUP($M15,PercentSHGoalStats!$A$3:$AE$998,14,FALSE)</f>
        <v>#DIV/0!</v>
      </c>
      <c r="H15" s="57" t="e">
        <f>VLOOKUP($M15,PercentSHGoalStats!$A$3:$AE$998,15,FALSE)</f>
        <v>#DIV/0!</v>
      </c>
      <c r="I15" s="57" t="e">
        <f>VLOOKUP($M15,PercentSHGoalStats!$A$3:$AE$998,17,FALSE)</f>
        <v>#DIV/0!</v>
      </c>
      <c r="J15" s="57" t="e">
        <f>VLOOKUP($M15,PercentSHGoalStats!$A$3:$AE$998,18,FALSE)</f>
        <v>#DIV/0!</v>
      </c>
      <c r="K15" s="57" t="e">
        <f>VLOOKUP($M15,PercentSHGoalStats!$A$3:$AE$998,20,FALSE)</f>
        <v>#DIV/0!</v>
      </c>
      <c r="L15" s="57" t="e">
        <f>VLOOKUP($M15,PercentSHGoalStats!$A$3:$AE$998,21,FALSE)</f>
        <v>#DIV/0!</v>
      </c>
      <c r="M15" s="53" t="str">
        <f>Fixtures!A15</f>
        <v>PSG</v>
      </c>
      <c r="N15" s="54">
        <f>Fixtures!D15</f>
        <v>43688</v>
      </c>
      <c r="O15" s="53" t="str">
        <f>Fixtures!B15</f>
        <v>Nîmes</v>
      </c>
      <c r="P15" s="57" t="e">
        <f>VLOOKUP($O15,PercentSHGoalStats!$A$3:$AE$998,5,FALSE)</f>
        <v>#DIV/0!</v>
      </c>
      <c r="Q15" s="57" t="e">
        <f>VLOOKUP($O15,PercentSHGoalStats!$A$3:$AE$998,7,FALSE)</f>
        <v>#DIV/0!</v>
      </c>
      <c r="R15" s="57" t="e">
        <f>VLOOKUP($O15,PercentSHGoalStats!$A$3:$AE$998,8,FALSE)</f>
        <v>#DIV/0!</v>
      </c>
      <c r="S15" s="57" t="e">
        <f>VLOOKUP($O15,PercentSHGoalStats!$A$3:$AE$998,10,FALSE)</f>
        <v>#DIV/0!</v>
      </c>
      <c r="T15" s="57" t="e">
        <f>VLOOKUP($O15,PercentSHGoalStats!$A$3:$AE$998,11,FALSE)</f>
        <v>#DIV/0!</v>
      </c>
      <c r="U15" s="57" t="e">
        <f>VLOOKUP($O15,PercentSHGoalStats!$A$3:$AE$998,13,FALSE)</f>
        <v>#DIV/0!</v>
      </c>
      <c r="V15" s="57" t="e">
        <f>VLOOKUP($O15,PercentSHGoalStats!$A$3:$AE$998,14,FALSE)</f>
        <v>#DIV/0!</v>
      </c>
      <c r="W15" s="57" t="e">
        <f>VLOOKUP($O15,PercentSHGoalStats!$A$3:$AE$998,16,FALSE)</f>
        <v>#DIV/0!</v>
      </c>
      <c r="X15" s="57" t="e">
        <f>VLOOKUP($O15,PercentSHGoalStats!$A$3:$AE$998,17,FALSE)</f>
        <v>#DIV/0!</v>
      </c>
      <c r="Y15" s="57" t="e">
        <f>VLOOKUP($O15,PercentSHGoalStats!$A$3:$AE$998,19,FALSE)</f>
        <v>#DIV/0!</v>
      </c>
      <c r="Z15" s="57" t="e">
        <f>VLOOKUP($O15,PercentSHGoalStats!$A$3:$AE$998,20,FALSE)</f>
        <v>#DIV/0!</v>
      </c>
      <c r="AA15" s="57" t="e">
        <f>VLOOKUP($O15,PercentSHGoalStats!$A$3:$AE$998,22,FALSE)</f>
        <v>#DIV/0!</v>
      </c>
    </row>
    <row r="16" spans="1:27" x14ac:dyDescent="0.3">
      <c r="A16" s="57" t="e">
        <f>VLOOKUP($M16,PercentSHGoalStats!$A$3:$AE$998,5,FALSE)</f>
        <v>#DIV/0!</v>
      </c>
      <c r="B16" s="57" t="e">
        <f>VLOOKUP($M16,PercentSHGoalStats!$A$3:$AE$998,6,FALSE)</f>
        <v>#DIV/0!</v>
      </c>
      <c r="C16" s="57" t="e">
        <f>VLOOKUP($M16,PercentSHGoalStats!$A$3:$AE$998,8,FALSE)</f>
        <v>#DIV/0!</v>
      </c>
      <c r="D16" s="57" t="e">
        <f>VLOOKUP($M16,PercentSHGoalStats!$A$3:$AE$998,9,FALSE)</f>
        <v>#DIV/0!</v>
      </c>
      <c r="E16" s="57" t="e">
        <f>VLOOKUP($M16,PercentSHGoalStats!$A$3:$AE$998,11,FALSE)</f>
        <v>#DIV/0!</v>
      </c>
      <c r="F16" s="57" t="e">
        <f>VLOOKUP($M16,PercentSHGoalStats!$A$3:$AE$998,12,FALSE)</f>
        <v>#DIV/0!</v>
      </c>
      <c r="G16" s="57" t="e">
        <f>VLOOKUP($M16,PercentSHGoalStats!$A$3:$AE$998,14,FALSE)</f>
        <v>#DIV/0!</v>
      </c>
      <c r="H16" s="57" t="e">
        <f>VLOOKUP($M16,PercentSHGoalStats!$A$3:$AE$998,15,FALSE)</f>
        <v>#DIV/0!</v>
      </c>
      <c r="I16" s="57" t="e">
        <f>VLOOKUP($M16,PercentSHGoalStats!$A$3:$AE$998,17,FALSE)</f>
        <v>#DIV/0!</v>
      </c>
      <c r="J16" s="57" t="e">
        <f>VLOOKUP($M16,PercentSHGoalStats!$A$3:$AE$998,18,FALSE)</f>
        <v>#DIV/0!</v>
      </c>
      <c r="K16" s="57" t="e">
        <f>VLOOKUP($M16,PercentSHGoalStats!$A$3:$AE$998,20,FALSE)</f>
        <v>#DIV/0!</v>
      </c>
      <c r="L16" s="57" t="e">
        <f>VLOOKUP($M16,PercentSHGoalStats!$A$3:$AE$998,21,FALSE)</f>
        <v>#DIV/0!</v>
      </c>
      <c r="M16" s="53" t="str">
        <f>Fixtures!A16</f>
        <v>Sporting Braga</v>
      </c>
      <c r="N16" s="54">
        <f>Fixtures!D16</f>
        <v>43688</v>
      </c>
      <c r="O16" s="53" t="str">
        <f>Fixtures!B16</f>
        <v>Moreirense</v>
      </c>
      <c r="P16" s="57" t="e">
        <f>VLOOKUP($O16,PercentSHGoalStats!$A$3:$AE$998,5,FALSE)</f>
        <v>#DIV/0!</v>
      </c>
      <c r="Q16" s="57" t="e">
        <f>VLOOKUP($O16,PercentSHGoalStats!$A$3:$AE$998,7,FALSE)</f>
        <v>#DIV/0!</v>
      </c>
      <c r="R16" s="57" t="e">
        <f>VLOOKUP($O16,PercentSHGoalStats!$A$3:$AE$998,8,FALSE)</f>
        <v>#DIV/0!</v>
      </c>
      <c r="S16" s="57" t="e">
        <f>VLOOKUP($O16,PercentSHGoalStats!$A$3:$AE$998,10,FALSE)</f>
        <v>#DIV/0!</v>
      </c>
      <c r="T16" s="57" t="e">
        <f>VLOOKUP($O16,PercentSHGoalStats!$A$3:$AE$998,11,FALSE)</f>
        <v>#DIV/0!</v>
      </c>
      <c r="U16" s="57" t="e">
        <f>VLOOKUP($O16,PercentSHGoalStats!$A$3:$AE$998,13,FALSE)</f>
        <v>#DIV/0!</v>
      </c>
      <c r="V16" s="57" t="e">
        <f>VLOOKUP($O16,PercentSHGoalStats!$A$3:$AE$998,14,FALSE)</f>
        <v>#DIV/0!</v>
      </c>
      <c r="W16" s="57" t="e">
        <f>VLOOKUP($O16,PercentSHGoalStats!$A$3:$AE$998,16,FALSE)</f>
        <v>#DIV/0!</v>
      </c>
      <c r="X16" s="57" t="e">
        <f>VLOOKUP($O16,PercentSHGoalStats!$A$3:$AE$998,17,FALSE)</f>
        <v>#DIV/0!</v>
      </c>
      <c r="Y16" s="57" t="e">
        <f>VLOOKUP($O16,PercentSHGoalStats!$A$3:$AE$998,19,FALSE)</f>
        <v>#DIV/0!</v>
      </c>
      <c r="Z16" s="57" t="e">
        <f>VLOOKUP($O16,PercentSHGoalStats!$A$3:$AE$998,20,FALSE)</f>
        <v>#DIV/0!</v>
      </c>
      <c r="AA16" s="57" t="e">
        <f>VLOOKUP($O16,PercentSHGoalStats!$A$3:$AE$998,22,FALSE)</f>
        <v>#DIV/0!</v>
      </c>
    </row>
    <row r="17" spans="1:27" x14ac:dyDescent="0.3">
      <c r="A17" s="57" t="e">
        <f>VLOOKUP($M17,PercentSHGoalStats!$A$3:$AE$998,5,FALSE)</f>
        <v>#DIV/0!</v>
      </c>
      <c r="B17" s="57" t="e">
        <f>VLOOKUP($M17,PercentSHGoalStats!$A$3:$AE$998,6,FALSE)</f>
        <v>#DIV/0!</v>
      </c>
      <c r="C17" s="57" t="e">
        <f>VLOOKUP($M17,PercentSHGoalStats!$A$3:$AE$998,8,FALSE)</f>
        <v>#DIV/0!</v>
      </c>
      <c r="D17" s="57" t="e">
        <f>VLOOKUP($M17,PercentSHGoalStats!$A$3:$AE$998,9,FALSE)</f>
        <v>#DIV/0!</v>
      </c>
      <c r="E17" s="57" t="e">
        <f>VLOOKUP($M17,PercentSHGoalStats!$A$3:$AE$998,11,FALSE)</f>
        <v>#DIV/0!</v>
      </c>
      <c r="F17" s="57" t="e">
        <f>VLOOKUP($M17,PercentSHGoalStats!$A$3:$AE$998,12,FALSE)</f>
        <v>#DIV/0!</v>
      </c>
      <c r="G17" s="57" t="e">
        <f>VLOOKUP($M17,PercentSHGoalStats!$A$3:$AE$998,14,FALSE)</f>
        <v>#DIV/0!</v>
      </c>
      <c r="H17" s="57" t="e">
        <f>VLOOKUP($M17,PercentSHGoalStats!$A$3:$AE$998,15,FALSE)</f>
        <v>#DIV/0!</v>
      </c>
      <c r="I17" s="57" t="e">
        <f>VLOOKUP($M17,PercentSHGoalStats!$A$3:$AE$998,17,FALSE)</f>
        <v>#DIV/0!</v>
      </c>
      <c r="J17" s="57" t="e">
        <f>VLOOKUP($M17,PercentSHGoalStats!$A$3:$AE$998,18,FALSE)</f>
        <v>#DIV/0!</v>
      </c>
      <c r="K17" s="57" t="e">
        <f>VLOOKUP($M17,PercentSHGoalStats!$A$3:$AE$998,20,FALSE)</f>
        <v>#DIV/0!</v>
      </c>
      <c r="L17" s="57" t="e">
        <f>VLOOKUP($M17,PercentSHGoalStats!$A$3:$AE$998,21,FALSE)</f>
        <v>#DIV/0!</v>
      </c>
      <c r="M17" s="53" t="str">
        <f>Fixtures!A17</f>
        <v>Marítimo</v>
      </c>
      <c r="N17" s="54">
        <f>Fixtures!D17</f>
        <v>43688</v>
      </c>
      <c r="O17" s="53" t="str">
        <f>Fixtures!B17</f>
        <v>Sporting CP</v>
      </c>
      <c r="P17" s="57" t="e">
        <f>VLOOKUP($O17,PercentSHGoalStats!$A$3:$AE$998,5,FALSE)</f>
        <v>#DIV/0!</v>
      </c>
      <c r="Q17" s="57" t="e">
        <f>VLOOKUP($O17,PercentSHGoalStats!$A$3:$AE$998,7,FALSE)</f>
        <v>#DIV/0!</v>
      </c>
      <c r="R17" s="57" t="e">
        <f>VLOOKUP($O17,PercentSHGoalStats!$A$3:$AE$998,8,FALSE)</f>
        <v>#DIV/0!</v>
      </c>
      <c r="S17" s="57" t="e">
        <f>VLOOKUP($O17,PercentSHGoalStats!$A$3:$AE$998,10,FALSE)</f>
        <v>#DIV/0!</v>
      </c>
      <c r="T17" s="57" t="e">
        <f>VLOOKUP($O17,PercentSHGoalStats!$A$3:$AE$998,11,FALSE)</f>
        <v>#DIV/0!</v>
      </c>
      <c r="U17" s="57" t="e">
        <f>VLOOKUP($O17,PercentSHGoalStats!$A$3:$AE$998,13,FALSE)</f>
        <v>#DIV/0!</v>
      </c>
      <c r="V17" s="57" t="e">
        <f>VLOOKUP($O17,PercentSHGoalStats!$A$3:$AE$998,14,FALSE)</f>
        <v>#DIV/0!</v>
      </c>
      <c r="W17" s="57" t="e">
        <f>VLOOKUP($O17,PercentSHGoalStats!$A$3:$AE$998,16,FALSE)</f>
        <v>#DIV/0!</v>
      </c>
      <c r="X17" s="57" t="e">
        <f>VLOOKUP($O17,PercentSHGoalStats!$A$3:$AE$998,17,FALSE)</f>
        <v>#DIV/0!</v>
      </c>
      <c r="Y17" s="57" t="e">
        <f>VLOOKUP($O17,PercentSHGoalStats!$A$3:$AE$998,19,FALSE)</f>
        <v>#DIV/0!</v>
      </c>
      <c r="Z17" s="57" t="e">
        <f>VLOOKUP($O17,PercentSHGoalStats!$A$3:$AE$998,20,FALSE)</f>
        <v>#DIV/0!</v>
      </c>
      <c r="AA17" s="57" t="e">
        <f>VLOOKUP($O17,PercentSHGoalStats!$A$3:$AE$998,22,FALSE)</f>
        <v>#DIV/0!</v>
      </c>
    </row>
    <row r="18" spans="1:27" x14ac:dyDescent="0.3">
      <c r="A18" s="57" t="e">
        <f>VLOOKUP($M18,PercentSHGoalStats!$A$3:$AE$998,5,FALSE)</f>
        <v>#DIV/0!</v>
      </c>
      <c r="B18" s="57" t="e">
        <f>VLOOKUP($M18,PercentSHGoalStats!$A$3:$AE$998,6,FALSE)</f>
        <v>#DIV/0!</v>
      </c>
      <c r="C18" s="57" t="e">
        <f>VLOOKUP($M18,PercentSHGoalStats!$A$3:$AE$998,8,FALSE)</f>
        <v>#DIV/0!</v>
      </c>
      <c r="D18" s="57" t="e">
        <f>VLOOKUP($M18,PercentSHGoalStats!$A$3:$AE$998,9,FALSE)</f>
        <v>#DIV/0!</v>
      </c>
      <c r="E18" s="57" t="e">
        <f>VLOOKUP($M18,PercentSHGoalStats!$A$3:$AE$998,11,FALSE)</f>
        <v>#DIV/0!</v>
      </c>
      <c r="F18" s="57" t="e">
        <f>VLOOKUP($M18,PercentSHGoalStats!$A$3:$AE$998,12,FALSE)</f>
        <v>#DIV/0!</v>
      </c>
      <c r="G18" s="57" t="e">
        <f>VLOOKUP($M18,PercentSHGoalStats!$A$3:$AE$998,14,FALSE)</f>
        <v>#DIV/0!</v>
      </c>
      <c r="H18" s="57" t="e">
        <f>VLOOKUP($M18,PercentSHGoalStats!$A$3:$AE$998,15,FALSE)</f>
        <v>#DIV/0!</v>
      </c>
      <c r="I18" s="57" t="e">
        <f>VLOOKUP($M18,PercentSHGoalStats!$A$3:$AE$998,17,FALSE)</f>
        <v>#DIV/0!</v>
      </c>
      <c r="J18" s="57" t="e">
        <f>VLOOKUP($M18,PercentSHGoalStats!$A$3:$AE$998,18,FALSE)</f>
        <v>#DIV/0!</v>
      </c>
      <c r="K18" s="57" t="e">
        <f>VLOOKUP($M18,PercentSHGoalStats!$A$3:$AE$998,20,FALSE)</f>
        <v>#DIV/0!</v>
      </c>
      <c r="L18" s="57" t="e">
        <f>VLOOKUP($M18,PercentSHGoalStats!$A$3:$AE$998,21,FALSE)</f>
        <v>#DIV/0!</v>
      </c>
      <c r="M18" s="53" t="str">
        <f>Fixtures!A18</f>
        <v>Boavista</v>
      </c>
      <c r="N18" s="54">
        <f>Fixtures!D18</f>
        <v>43688</v>
      </c>
      <c r="O18" s="53" t="str">
        <f>Fixtures!B18</f>
        <v>Desportivo Aves</v>
      </c>
      <c r="P18" s="57" t="e">
        <f>VLOOKUP($O18,PercentSHGoalStats!$A$3:$AE$998,5,FALSE)</f>
        <v>#DIV/0!</v>
      </c>
      <c r="Q18" s="57" t="e">
        <f>VLOOKUP($O18,PercentSHGoalStats!$A$3:$AE$998,7,FALSE)</f>
        <v>#DIV/0!</v>
      </c>
      <c r="R18" s="57" t="e">
        <f>VLOOKUP($O18,PercentSHGoalStats!$A$3:$AE$998,8,FALSE)</f>
        <v>#DIV/0!</v>
      </c>
      <c r="S18" s="57" t="e">
        <f>VLOOKUP($O18,PercentSHGoalStats!$A$3:$AE$998,10,FALSE)</f>
        <v>#DIV/0!</v>
      </c>
      <c r="T18" s="57" t="e">
        <f>VLOOKUP($O18,PercentSHGoalStats!$A$3:$AE$998,11,FALSE)</f>
        <v>#DIV/0!</v>
      </c>
      <c r="U18" s="57" t="e">
        <f>VLOOKUP($O18,PercentSHGoalStats!$A$3:$AE$998,13,FALSE)</f>
        <v>#DIV/0!</v>
      </c>
      <c r="V18" s="57" t="e">
        <f>VLOOKUP($O18,PercentSHGoalStats!$A$3:$AE$998,14,FALSE)</f>
        <v>#DIV/0!</v>
      </c>
      <c r="W18" s="57" t="e">
        <f>VLOOKUP($O18,PercentSHGoalStats!$A$3:$AE$998,16,FALSE)</f>
        <v>#DIV/0!</v>
      </c>
      <c r="X18" s="57" t="e">
        <f>VLOOKUP($O18,PercentSHGoalStats!$A$3:$AE$998,17,FALSE)</f>
        <v>#DIV/0!</v>
      </c>
      <c r="Y18" s="57" t="e">
        <f>VLOOKUP($O18,PercentSHGoalStats!$A$3:$AE$998,19,FALSE)</f>
        <v>#DIV/0!</v>
      </c>
      <c r="Z18" s="57" t="e">
        <f>VLOOKUP($O18,PercentSHGoalStats!$A$3:$AE$998,20,FALSE)</f>
        <v>#DIV/0!</v>
      </c>
      <c r="AA18" s="57" t="e">
        <f>VLOOKUP($O18,PercentSHGoalStats!$A$3:$AE$998,22,FALSE)</f>
        <v>#DIV/0!</v>
      </c>
    </row>
    <row r="19" spans="1:27" x14ac:dyDescent="0.3">
      <c r="A19" s="57" t="e">
        <f>VLOOKUP($M19,PercentSHGoalStats!$A$3:$AE$998,5,FALSE)</f>
        <v>#DIV/0!</v>
      </c>
      <c r="B19" s="57" t="e">
        <f>VLOOKUP($M19,PercentSHGoalStats!$A$3:$AE$998,6,FALSE)</f>
        <v>#DIV/0!</v>
      </c>
      <c r="C19" s="57" t="e">
        <f>VLOOKUP($M19,PercentSHGoalStats!$A$3:$AE$998,8,FALSE)</f>
        <v>#DIV/0!</v>
      </c>
      <c r="D19" s="57" t="e">
        <f>VLOOKUP($M19,PercentSHGoalStats!$A$3:$AE$998,9,FALSE)</f>
        <v>#DIV/0!</v>
      </c>
      <c r="E19" s="57" t="e">
        <f>VLOOKUP($M19,PercentSHGoalStats!$A$3:$AE$998,11,FALSE)</f>
        <v>#DIV/0!</v>
      </c>
      <c r="F19" s="57" t="e">
        <f>VLOOKUP($M19,PercentSHGoalStats!$A$3:$AE$998,12,FALSE)</f>
        <v>#DIV/0!</v>
      </c>
      <c r="G19" s="57" t="e">
        <f>VLOOKUP($M19,PercentSHGoalStats!$A$3:$AE$998,14,FALSE)</f>
        <v>#DIV/0!</v>
      </c>
      <c r="H19" s="57" t="e">
        <f>VLOOKUP($M19,PercentSHGoalStats!$A$3:$AE$998,15,FALSE)</f>
        <v>#DIV/0!</v>
      </c>
      <c r="I19" s="57" t="e">
        <f>VLOOKUP($M19,PercentSHGoalStats!$A$3:$AE$998,17,FALSE)</f>
        <v>#DIV/0!</v>
      </c>
      <c r="J19" s="57" t="e">
        <f>VLOOKUP($M19,PercentSHGoalStats!$A$3:$AE$998,18,FALSE)</f>
        <v>#DIV/0!</v>
      </c>
      <c r="K19" s="57" t="e">
        <f>VLOOKUP($M19,PercentSHGoalStats!$A$3:$AE$998,20,FALSE)</f>
        <v>#DIV/0!</v>
      </c>
      <c r="L19" s="57" t="e">
        <f>VLOOKUP($M19,PercentSHGoalStats!$A$3:$AE$998,21,FALSE)</f>
        <v>#DIV/0!</v>
      </c>
      <c r="M19" s="53" t="str">
        <f>Fixtures!A19</f>
        <v>Feirense</v>
      </c>
      <c r="N19" s="54">
        <f>Fixtures!D19</f>
        <v>43688</v>
      </c>
      <c r="O19" s="53" t="str">
        <f>Fixtures!B19</f>
        <v>Vilafranquense</v>
      </c>
      <c r="P19" s="57" t="e">
        <f>VLOOKUP($O19,PercentSHGoalStats!$A$3:$AE$998,5,FALSE)</f>
        <v>#DIV/0!</v>
      </c>
      <c r="Q19" s="57" t="e">
        <f>VLOOKUP($O19,PercentSHGoalStats!$A$3:$AE$998,7,FALSE)</f>
        <v>#DIV/0!</v>
      </c>
      <c r="R19" s="57" t="e">
        <f>VLOOKUP($O19,PercentSHGoalStats!$A$3:$AE$998,8,FALSE)</f>
        <v>#DIV/0!</v>
      </c>
      <c r="S19" s="57" t="e">
        <f>VLOOKUP($O19,PercentSHGoalStats!$A$3:$AE$998,10,FALSE)</f>
        <v>#DIV/0!</v>
      </c>
      <c r="T19" s="57" t="e">
        <f>VLOOKUP($O19,PercentSHGoalStats!$A$3:$AE$998,11,FALSE)</f>
        <v>#DIV/0!</v>
      </c>
      <c r="U19" s="57" t="e">
        <f>VLOOKUP($O19,PercentSHGoalStats!$A$3:$AE$998,13,FALSE)</f>
        <v>#DIV/0!</v>
      </c>
      <c r="V19" s="57" t="e">
        <f>VLOOKUP($O19,PercentSHGoalStats!$A$3:$AE$998,14,FALSE)</f>
        <v>#DIV/0!</v>
      </c>
      <c r="W19" s="57" t="e">
        <f>VLOOKUP($O19,PercentSHGoalStats!$A$3:$AE$998,16,FALSE)</f>
        <v>#DIV/0!</v>
      </c>
      <c r="X19" s="57" t="e">
        <f>VLOOKUP($O19,PercentSHGoalStats!$A$3:$AE$998,17,FALSE)</f>
        <v>#DIV/0!</v>
      </c>
      <c r="Y19" s="57" t="e">
        <f>VLOOKUP($O19,PercentSHGoalStats!$A$3:$AE$998,19,FALSE)</f>
        <v>#DIV/0!</v>
      </c>
      <c r="Z19" s="57" t="e">
        <f>VLOOKUP($O19,PercentSHGoalStats!$A$3:$AE$998,20,FALSE)</f>
        <v>#DIV/0!</v>
      </c>
      <c r="AA19" s="57" t="e">
        <f>VLOOKUP($O19,PercentSHGoalStats!$A$3:$AE$998,22,FALSE)</f>
        <v>#DIV/0!</v>
      </c>
    </row>
    <row r="20" spans="1:27" x14ac:dyDescent="0.3">
      <c r="A20" s="57" t="e">
        <f>VLOOKUP($M20,PercentSHGoalStats!$A$3:$AE$998,5,FALSE)</f>
        <v>#DIV/0!</v>
      </c>
      <c r="B20" s="57" t="e">
        <f>VLOOKUP($M20,PercentSHGoalStats!$A$3:$AE$998,6,FALSE)</f>
        <v>#DIV/0!</v>
      </c>
      <c r="C20" s="57" t="e">
        <f>VLOOKUP($M20,PercentSHGoalStats!$A$3:$AE$998,8,FALSE)</f>
        <v>#DIV/0!</v>
      </c>
      <c r="D20" s="57" t="e">
        <f>VLOOKUP($M20,PercentSHGoalStats!$A$3:$AE$998,9,FALSE)</f>
        <v>#DIV/0!</v>
      </c>
      <c r="E20" s="57" t="e">
        <f>VLOOKUP($M20,PercentSHGoalStats!$A$3:$AE$998,11,FALSE)</f>
        <v>#DIV/0!</v>
      </c>
      <c r="F20" s="57" t="e">
        <f>VLOOKUP($M20,PercentSHGoalStats!$A$3:$AE$998,12,FALSE)</f>
        <v>#DIV/0!</v>
      </c>
      <c r="G20" s="57" t="e">
        <f>VLOOKUP($M20,PercentSHGoalStats!$A$3:$AE$998,14,FALSE)</f>
        <v>#DIV/0!</v>
      </c>
      <c r="H20" s="57" t="e">
        <f>VLOOKUP($M20,PercentSHGoalStats!$A$3:$AE$998,15,FALSE)</f>
        <v>#DIV/0!</v>
      </c>
      <c r="I20" s="57" t="e">
        <f>VLOOKUP($M20,PercentSHGoalStats!$A$3:$AE$998,17,FALSE)</f>
        <v>#DIV/0!</v>
      </c>
      <c r="J20" s="57" t="e">
        <f>VLOOKUP($M20,PercentSHGoalStats!$A$3:$AE$998,18,FALSE)</f>
        <v>#DIV/0!</v>
      </c>
      <c r="K20" s="57" t="e">
        <f>VLOOKUP($M20,PercentSHGoalStats!$A$3:$AE$998,20,FALSE)</f>
        <v>#DIV/0!</v>
      </c>
      <c r="L20" s="57" t="e">
        <f>VLOOKUP($M20,PercentSHGoalStats!$A$3:$AE$998,21,FALSE)</f>
        <v>#DIV/0!</v>
      </c>
      <c r="M20" s="53" t="str">
        <f>Fixtures!A20</f>
        <v>Académica</v>
      </c>
      <c r="N20" s="54">
        <f>Fixtures!D20</f>
        <v>43688</v>
      </c>
      <c r="O20" s="53" t="str">
        <f>Fixtures!B20</f>
        <v>Leixões</v>
      </c>
      <c r="P20" s="57" t="e">
        <f>VLOOKUP($O20,PercentSHGoalStats!$A$3:$AE$998,5,FALSE)</f>
        <v>#DIV/0!</v>
      </c>
      <c r="Q20" s="57" t="e">
        <f>VLOOKUP($O20,PercentSHGoalStats!$A$3:$AE$998,7,FALSE)</f>
        <v>#DIV/0!</v>
      </c>
      <c r="R20" s="57" t="e">
        <f>VLOOKUP($O20,PercentSHGoalStats!$A$3:$AE$998,8,FALSE)</f>
        <v>#DIV/0!</v>
      </c>
      <c r="S20" s="57" t="e">
        <f>VLOOKUP($O20,PercentSHGoalStats!$A$3:$AE$998,10,FALSE)</f>
        <v>#DIV/0!</v>
      </c>
      <c r="T20" s="57" t="e">
        <f>VLOOKUP($O20,PercentSHGoalStats!$A$3:$AE$998,11,FALSE)</f>
        <v>#DIV/0!</v>
      </c>
      <c r="U20" s="57" t="e">
        <f>VLOOKUP($O20,PercentSHGoalStats!$A$3:$AE$998,13,FALSE)</f>
        <v>#DIV/0!</v>
      </c>
      <c r="V20" s="57" t="e">
        <f>VLOOKUP($O20,PercentSHGoalStats!$A$3:$AE$998,14,FALSE)</f>
        <v>#DIV/0!</v>
      </c>
      <c r="W20" s="57" t="e">
        <f>VLOOKUP($O20,PercentSHGoalStats!$A$3:$AE$998,16,FALSE)</f>
        <v>#DIV/0!</v>
      </c>
      <c r="X20" s="57" t="e">
        <f>VLOOKUP($O20,PercentSHGoalStats!$A$3:$AE$998,17,FALSE)</f>
        <v>#DIV/0!</v>
      </c>
      <c r="Y20" s="57" t="e">
        <f>VLOOKUP($O20,PercentSHGoalStats!$A$3:$AE$998,19,FALSE)</f>
        <v>#DIV/0!</v>
      </c>
      <c r="Z20" s="57" t="e">
        <f>VLOOKUP($O20,PercentSHGoalStats!$A$3:$AE$998,20,FALSE)</f>
        <v>#DIV/0!</v>
      </c>
      <c r="AA20" s="57" t="e">
        <f>VLOOKUP($O20,PercentSHGoalStats!$A$3:$AE$998,22,FALSE)</f>
        <v>#DIV/0!</v>
      </c>
    </row>
    <row r="21" spans="1:27" x14ac:dyDescent="0.3">
      <c r="A21" s="57" t="e">
        <f>VLOOKUP($M21,PercentSHGoalStats!$A$3:$AE$998,5,FALSE)</f>
        <v>#DIV/0!</v>
      </c>
      <c r="B21" s="57" t="e">
        <f>VLOOKUP($M21,PercentSHGoalStats!$A$3:$AE$998,6,FALSE)</f>
        <v>#DIV/0!</v>
      </c>
      <c r="C21" s="57" t="e">
        <f>VLOOKUP($M21,PercentSHGoalStats!$A$3:$AE$998,8,FALSE)</f>
        <v>#DIV/0!</v>
      </c>
      <c r="D21" s="57" t="e">
        <f>VLOOKUP($M21,PercentSHGoalStats!$A$3:$AE$998,9,FALSE)</f>
        <v>#DIV/0!</v>
      </c>
      <c r="E21" s="57" t="e">
        <f>VLOOKUP($M21,PercentSHGoalStats!$A$3:$AE$998,11,FALSE)</f>
        <v>#DIV/0!</v>
      </c>
      <c r="F21" s="57" t="e">
        <f>VLOOKUP($M21,PercentSHGoalStats!$A$3:$AE$998,12,FALSE)</f>
        <v>#DIV/0!</v>
      </c>
      <c r="G21" s="57" t="e">
        <f>VLOOKUP($M21,PercentSHGoalStats!$A$3:$AE$998,14,FALSE)</f>
        <v>#DIV/0!</v>
      </c>
      <c r="H21" s="57" t="e">
        <f>VLOOKUP($M21,PercentSHGoalStats!$A$3:$AE$998,15,FALSE)</f>
        <v>#DIV/0!</v>
      </c>
      <c r="I21" s="57" t="e">
        <f>VLOOKUP($M21,PercentSHGoalStats!$A$3:$AE$998,17,FALSE)</f>
        <v>#DIV/0!</v>
      </c>
      <c r="J21" s="57" t="e">
        <f>VLOOKUP($M21,PercentSHGoalStats!$A$3:$AE$998,18,FALSE)</f>
        <v>#DIV/0!</v>
      </c>
      <c r="K21" s="57" t="e">
        <f>VLOOKUP($M21,PercentSHGoalStats!$A$3:$AE$998,20,FALSE)</f>
        <v>#DIV/0!</v>
      </c>
      <c r="L21" s="57" t="e">
        <f>VLOOKUP($M21,PercentSHGoalStats!$A$3:$AE$998,21,FALSE)</f>
        <v>#DIV/0!</v>
      </c>
      <c r="M21" s="53" t="str">
        <f>Fixtures!A21</f>
        <v>Sporting Covilhã</v>
      </c>
      <c r="N21" s="54">
        <f>Fixtures!D21</f>
        <v>43688</v>
      </c>
      <c r="O21" s="53" t="str">
        <f>Fixtures!B21</f>
        <v>Porto II</v>
      </c>
      <c r="P21" s="57" t="e">
        <f>VLOOKUP($O21,PercentSHGoalStats!$A$3:$AE$998,5,FALSE)</f>
        <v>#DIV/0!</v>
      </c>
      <c r="Q21" s="57" t="e">
        <f>VLOOKUP($O21,PercentSHGoalStats!$A$3:$AE$998,7,FALSE)</f>
        <v>#DIV/0!</v>
      </c>
      <c r="R21" s="57" t="e">
        <f>VLOOKUP($O21,PercentSHGoalStats!$A$3:$AE$998,8,FALSE)</f>
        <v>#DIV/0!</v>
      </c>
      <c r="S21" s="57" t="e">
        <f>VLOOKUP($O21,PercentSHGoalStats!$A$3:$AE$998,10,FALSE)</f>
        <v>#DIV/0!</v>
      </c>
      <c r="T21" s="57" t="e">
        <f>VLOOKUP($O21,PercentSHGoalStats!$A$3:$AE$998,11,FALSE)</f>
        <v>#DIV/0!</v>
      </c>
      <c r="U21" s="57" t="e">
        <f>VLOOKUP($O21,PercentSHGoalStats!$A$3:$AE$998,13,FALSE)</f>
        <v>#DIV/0!</v>
      </c>
      <c r="V21" s="57" t="e">
        <f>VLOOKUP($O21,PercentSHGoalStats!$A$3:$AE$998,14,FALSE)</f>
        <v>#DIV/0!</v>
      </c>
      <c r="W21" s="57" t="e">
        <f>VLOOKUP($O21,PercentSHGoalStats!$A$3:$AE$998,16,FALSE)</f>
        <v>#DIV/0!</v>
      </c>
      <c r="X21" s="57" t="e">
        <f>VLOOKUP($O21,PercentSHGoalStats!$A$3:$AE$998,17,FALSE)</f>
        <v>#DIV/0!</v>
      </c>
      <c r="Y21" s="57" t="e">
        <f>VLOOKUP($O21,PercentSHGoalStats!$A$3:$AE$998,19,FALSE)</f>
        <v>#DIV/0!</v>
      </c>
      <c r="Z21" s="57" t="e">
        <f>VLOOKUP($O21,PercentSHGoalStats!$A$3:$AE$998,20,FALSE)</f>
        <v>#DIV/0!</v>
      </c>
      <c r="AA21" s="57" t="e">
        <f>VLOOKUP($O21,PercentSHGoalStats!$A$3:$AE$998,22,FALSE)</f>
        <v>#DIV/0!</v>
      </c>
    </row>
    <row r="22" spans="1:27" x14ac:dyDescent="0.3">
      <c r="A22" s="57" t="e">
        <f>VLOOKUP($M22,PercentSHGoalStats!$A$3:$AE$998,5,FALSE)</f>
        <v>#DIV/0!</v>
      </c>
      <c r="B22" s="57" t="e">
        <f>VLOOKUP($M22,PercentSHGoalStats!$A$3:$AE$998,6,FALSE)</f>
        <v>#DIV/0!</v>
      </c>
      <c r="C22" s="57" t="e">
        <f>VLOOKUP($M22,PercentSHGoalStats!$A$3:$AE$998,8,FALSE)</f>
        <v>#DIV/0!</v>
      </c>
      <c r="D22" s="57" t="e">
        <f>VLOOKUP($M22,PercentSHGoalStats!$A$3:$AE$998,9,FALSE)</f>
        <v>#DIV/0!</v>
      </c>
      <c r="E22" s="57" t="e">
        <f>VLOOKUP($M22,PercentSHGoalStats!$A$3:$AE$998,11,FALSE)</f>
        <v>#DIV/0!</v>
      </c>
      <c r="F22" s="57" t="e">
        <f>VLOOKUP($M22,PercentSHGoalStats!$A$3:$AE$998,12,FALSE)</f>
        <v>#DIV/0!</v>
      </c>
      <c r="G22" s="57" t="e">
        <f>VLOOKUP($M22,PercentSHGoalStats!$A$3:$AE$998,14,FALSE)</f>
        <v>#DIV/0!</v>
      </c>
      <c r="H22" s="57" t="e">
        <f>VLOOKUP($M22,PercentSHGoalStats!$A$3:$AE$998,15,FALSE)</f>
        <v>#DIV/0!</v>
      </c>
      <c r="I22" s="57" t="e">
        <f>VLOOKUP($M22,PercentSHGoalStats!$A$3:$AE$998,17,FALSE)</f>
        <v>#DIV/0!</v>
      </c>
      <c r="J22" s="57" t="e">
        <f>VLOOKUP($M22,PercentSHGoalStats!$A$3:$AE$998,18,FALSE)</f>
        <v>#DIV/0!</v>
      </c>
      <c r="K22" s="57" t="e">
        <f>VLOOKUP($M22,PercentSHGoalStats!$A$3:$AE$998,20,FALSE)</f>
        <v>#DIV/0!</v>
      </c>
      <c r="L22" s="57" t="e">
        <f>VLOOKUP($M22,PercentSHGoalStats!$A$3:$AE$998,21,FALSE)</f>
        <v>#DIV/0!</v>
      </c>
      <c r="M22" s="53" t="str">
        <f>Fixtures!A22</f>
        <v>Penafiel</v>
      </c>
      <c r="N22" s="54">
        <f>Fixtures!D22</f>
        <v>43688</v>
      </c>
      <c r="O22" s="53" t="str">
        <f>Fixtures!B22</f>
        <v>Academico Viseu</v>
      </c>
      <c r="P22" s="57" t="e">
        <f>VLOOKUP($O22,PercentSHGoalStats!$A$3:$AE$998,5,FALSE)</f>
        <v>#DIV/0!</v>
      </c>
      <c r="Q22" s="57" t="e">
        <f>VLOOKUP($O22,PercentSHGoalStats!$A$3:$AE$998,7,FALSE)</f>
        <v>#DIV/0!</v>
      </c>
      <c r="R22" s="57" t="e">
        <f>VLOOKUP($O22,PercentSHGoalStats!$A$3:$AE$998,8,FALSE)</f>
        <v>#DIV/0!</v>
      </c>
      <c r="S22" s="57" t="e">
        <f>VLOOKUP($O22,PercentSHGoalStats!$A$3:$AE$998,10,FALSE)</f>
        <v>#DIV/0!</v>
      </c>
      <c r="T22" s="57" t="e">
        <f>VLOOKUP($O22,PercentSHGoalStats!$A$3:$AE$998,11,FALSE)</f>
        <v>#DIV/0!</v>
      </c>
      <c r="U22" s="57" t="e">
        <f>VLOOKUP($O22,PercentSHGoalStats!$A$3:$AE$998,13,FALSE)</f>
        <v>#DIV/0!</v>
      </c>
      <c r="V22" s="57" t="e">
        <f>VLOOKUP($O22,PercentSHGoalStats!$A$3:$AE$998,14,FALSE)</f>
        <v>#DIV/0!</v>
      </c>
      <c r="W22" s="57" t="e">
        <f>VLOOKUP($O22,PercentSHGoalStats!$A$3:$AE$998,16,FALSE)</f>
        <v>#DIV/0!</v>
      </c>
      <c r="X22" s="57" t="e">
        <f>VLOOKUP($O22,PercentSHGoalStats!$A$3:$AE$998,17,FALSE)</f>
        <v>#DIV/0!</v>
      </c>
      <c r="Y22" s="57" t="e">
        <f>VLOOKUP($O22,PercentSHGoalStats!$A$3:$AE$998,19,FALSE)</f>
        <v>#DIV/0!</v>
      </c>
      <c r="Z22" s="57" t="e">
        <f>VLOOKUP($O22,PercentSHGoalStats!$A$3:$AE$998,20,FALSE)</f>
        <v>#DIV/0!</v>
      </c>
      <c r="AA22" s="57" t="e">
        <f>VLOOKUP($O22,PercentSHGoalStats!$A$3:$AE$998,22,FALSE)</f>
        <v>#DIV/0!</v>
      </c>
    </row>
    <row r="23" spans="1:27" x14ac:dyDescent="0.3">
      <c r="A23" s="57" t="e">
        <f>VLOOKUP($M23,PercentSHGoalStats!$A$3:$AE$998,5,FALSE)</f>
        <v>#DIV/0!</v>
      </c>
      <c r="B23" s="57" t="e">
        <f>VLOOKUP($M23,PercentSHGoalStats!$A$3:$AE$998,6,FALSE)</f>
        <v>#DIV/0!</v>
      </c>
      <c r="C23" s="57" t="e">
        <f>VLOOKUP($M23,PercentSHGoalStats!$A$3:$AE$998,8,FALSE)</f>
        <v>#DIV/0!</v>
      </c>
      <c r="D23" s="57" t="e">
        <f>VLOOKUP($M23,PercentSHGoalStats!$A$3:$AE$998,9,FALSE)</f>
        <v>#DIV/0!</v>
      </c>
      <c r="E23" s="57" t="e">
        <f>VLOOKUP($M23,PercentSHGoalStats!$A$3:$AE$998,11,FALSE)</f>
        <v>#DIV/0!</v>
      </c>
      <c r="F23" s="57" t="e">
        <f>VLOOKUP($M23,PercentSHGoalStats!$A$3:$AE$998,12,FALSE)</f>
        <v>#DIV/0!</v>
      </c>
      <c r="G23" s="57" t="e">
        <f>VLOOKUP($M23,PercentSHGoalStats!$A$3:$AE$998,14,FALSE)</f>
        <v>#DIV/0!</v>
      </c>
      <c r="H23" s="57" t="e">
        <f>VLOOKUP($M23,PercentSHGoalStats!$A$3:$AE$998,15,FALSE)</f>
        <v>#DIV/0!</v>
      </c>
      <c r="I23" s="57" t="e">
        <f>VLOOKUP($M23,PercentSHGoalStats!$A$3:$AE$998,17,FALSE)</f>
        <v>#DIV/0!</v>
      </c>
      <c r="J23" s="57" t="e">
        <f>VLOOKUP($M23,PercentSHGoalStats!$A$3:$AE$998,18,FALSE)</f>
        <v>#DIV/0!</v>
      </c>
      <c r="K23" s="57" t="e">
        <f>VLOOKUP($M23,PercentSHGoalStats!$A$3:$AE$998,20,FALSE)</f>
        <v>#DIV/0!</v>
      </c>
      <c r="L23" s="57" t="e">
        <f>VLOOKUP($M23,PercentSHGoalStats!$A$3:$AE$998,21,FALSE)</f>
        <v>#DIV/0!</v>
      </c>
      <c r="M23" s="53" t="str">
        <f>Fixtures!A23</f>
        <v>Benfica II</v>
      </c>
      <c r="N23" s="54">
        <f>Fixtures!D23</f>
        <v>43688</v>
      </c>
      <c r="O23" s="53" t="str">
        <f>Fixtures!B23</f>
        <v>Estoril</v>
      </c>
      <c r="P23" s="57" t="e">
        <f>VLOOKUP($O23,PercentSHGoalStats!$A$3:$AE$998,5,FALSE)</f>
        <v>#DIV/0!</v>
      </c>
      <c r="Q23" s="57" t="e">
        <f>VLOOKUP($O23,PercentSHGoalStats!$A$3:$AE$998,7,FALSE)</f>
        <v>#DIV/0!</v>
      </c>
      <c r="R23" s="57" t="e">
        <f>VLOOKUP($O23,PercentSHGoalStats!$A$3:$AE$998,8,FALSE)</f>
        <v>#DIV/0!</v>
      </c>
      <c r="S23" s="57" t="e">
        <f>VLOOKUP($O23,PercentSHGoalStats!$A$3:$AE$998,10,FALSE)</f>
        <v>#DIV/0!</v>
      </c>
      <c r="T23" s="57" t="e">
        <f>VLOOKUP($O23,PercentSHGoalStats!$A$3:$AE$998,11,FALSE)</f>
        <v>#DIV/0!</v>
      </c>
      <c r="U23" s="57" t="e">
        <f>VLOOKUP($O23,PercentSHGoalStats!$A$3:$AE$998,13,FALSE)</f>
        <v>#DIV/0!</v>
      </c>
      <c r="V23" s="57" t="e">
        <f>VLOOKUP($O23,PercentSHGoalStats!$A$3:$AE$998,14,FALSE)</f>
        <v>#DIV/0!</v>
      </c>
      <c r="W23" s="57" t="e">
        <f>VLOOKUP($O23,PercentSHGoalStats!$A$3:$AE$998,16,FALSE)</f>
        <v>#DIV/0!</v>
      </c>
      <c r="X23" s="57" t="e">
        <f>VLOOKUP($O23,PercentSHGoalStats!$A$3:$AE$998,17,FALSE)</f>
        <v>#DIV/0!</v>
      </c>
      <c r="Y23" s="57" t="e">
        <f>VLOOKUP($O23,PercentSHGoalStats!$A$3:$AE$998,19,FALSE)</f>
        <v>#DIV/0!</v>
      </c>
      <c r="Z23" s="57" t="e">
        <f>VLOOKUP($O23,PercentSHGoalStats!$A$3:$AE$998,20,FALSE)</f>
        <v>#DIV/0!</v>
      </c>
      <c r="AA23" s="57" t="e">
        <f>VLOOKUP($O23,PercentSHGoalStats!$A$3:$AE$998,22,FALSE)</f>
        <v>#DIV/0!</v>
      </c>
    </row>
    <row r="24" spans="1:27" x14ac:dyDescent="0.3">
      <c r="A24" s="57">
        <f>VLOOKUP($M24,PercentSHGoalStats!$A$3:$AE$998,5,FALSE)</f>
        <v>1</v>
      </c>
      <c r="B24" s="57" t="e">
        <f>VLOOKUP($M24,PercentSHGoalStats!$A$3:$AE$998,6,FALSE)</f>
        <v>#DIV/0!</v>
      </c>
      <c r="C24" s="57">
        <f>VLOOKUP($M24,PercentSHGoalStats!$A$3:$AE$998,8,FALSE)</f>
        <v>1</v>
      </c>
      <c r="D24" s="57" t="e">
        <f>VLOOKUP($M24,PercentSHGoalStats!$A$3:$AE$998,9,FALSE)</f>
        <v>#DIV/0!</v>
      </c>
      <c r="E24" s="57">
        <f>VLOOKUP($M24,PercentSHGoalStats!$A$3:$AE$998,11,FALSE)</f>
        <v>1</v>
      </c>
      <c r="F24" s="57" t="e">
        <f>VLOOKUP($M24,PercentSHGoalStats!$A$3:$AE$998,12,FALSE)</f>
        <v>#DIV/0!</v>
      </c>
      <c r="G24" s="57">
        <f>VLOOKUP($M24,PercentSHGoalStats!$A$3:$AE$998,14,FALSE)</f>
        <v>0</v>
      </c>
      <c r="H24" s="57" t="e">
        <f>VLOOKUP($M24,PercentSHGoalStats!$A$3:$AE$998,15,FALSE)</f>
        <v>#DIV/0!</v>
      </c>
      <c r="I24" s="57">
        <f>VLOOKUP($M24,PercentSHGoalStats!$A$3:$AE$998,17,FALSE)</f>
        <v>1</v>
      </c>
      <c r="J24" s="57" t="e">
        <f>VLOOKUP($M24,PercentSHGoalStats!$A$3:$AE$998,18,FALSE)</f>
        <v>#DIV/0!</v>
      </c>
      <c r="K24" s="57">
        <f>VLOOKUP($M24,PercentSHGoalStats!$A$3:$AE$998,20,FALSE)</f>
        <v>0</v>
      </c>
      <c r="L24" s="57" t="e">
        <f>VLOOKUP($M24,PercentSHGoalStats!$A$3:$AE$998,21,FALSE)</f>
        <v>#DIV/0!</v>
      </c>
      <c r="M24" s="53" t="str">
        <f>Fixtures!A24</f>
        <v>Rangers</v>
      </c>
      <c r="N24" s="54">
        <f>Fixtures!D24</f>
        <v>43688</v>
      </c>
      <c r="O24" s="53" t="str">
        <f>Fixtures!B24</f>
        <v>Hibernian</v>
      </c>
      <c r="P24" s="57">
        <f>VLOOKUP($O24,PercentSHGoalStats!$A$3:$AE$998,5,FALSE)</f>
        <v>1</v>
      </c>
      <c r="Q24" s="57" t="e">
        <f>VLOOKUP($O24,PercentSHGoalStats!$A$3:$AE$998,7,FALSE)</f>
        <v>#DIV/0!</v>
      </c>
      <c r="R24" s="57">
        <f>VLOOKUP($O24,PercentSHGoalStats!$A$3:$AE$998,8,FALSE)</f>
        <v>0</v>
      </c>
      <c r="S24" s="57" t="e">
        <f>VLOOKUP($O24,PercentSHGoalStats!$A$3:$AE$998,10,FALSE)</f>
        <v>#DIV/0!</v>
      </c>
      <c r="T24" s="57">
        <f>VLOOKUP($O24,PercentSHGoalStats!$A$3:$AE$998,11,FALSE)</f>
        <v>1</v>
      </c>
      <c r="U24" s="57" t="e">
        <f>VLOOKUP($O24,PercentSHGoalStats!$A$3:$AE$998,13,FALSE)</f>
        <v>#DIV/0!</v>
      </c>
      <c r="V24" s="57">
        <f>VLOOKUP($O24,PercentSHGoalStats!$A$3:$AE$998,14,FALSE)</f>
        <v>0</v>
      </c>
      <c r="W24" s="57" t="e">
        <f>VLOOKUP($O24,PercentSHGoalStats!$A$3:$AE$998,16,FALSE)</f>
        <v>#DIV/0!</v>
      </c>
      <c r="X24" s="57">
        <f>VLOOKUP($O24,PercentSHGoalStats!$A$3:$AE$998,17,FALSE)</f>
        <v>0</v>
      </c>
      <c r="Y24" s="57" t="e">
        <f>VLOOKUP($O24,PercentSHGoalStats!$A$3:$AE$998,19,FALSE)</f>
        <v>#DIV/0!</v>
      </c>
      <c r="Z24" s="57">
        <f>VLOOKUP($O24,PercentSHGoalStats!$A$3:$AE$998,20,FALSE)</f>
        <v>0</v>
      </c>
      <c r="AA24" s="57" t="e">
        <f>VLOOKUP($O24,PercentSHGoalStats!$A$3:$AE$998,22,FALSE)</f>
        <v>#DIV/0!</v>
      </c>
    </row>
    <row r="25" spans="1:27" x14ac:dyDescent="0.3">
      <c r="A25" s="57">
        <f>VLOOKUP($M25,PercentSHGoalStats!$A$3:$AE$998,5,FALSE)</f>
        <v>1</v>
      </c>
      <c r="B25" s="57" t="e">
        <f>VLOOKUP($M25,PercentSHGoalStats!$A$3:$AE$998,6,FALSE)</f>
        <v>#DIV/0!</v>
      </c>
      <c r="C25" s="57">
        <f>VLOOKUP($M25,PercentSHGoalStats!$A$3:$AE$998,8,FALSE)</f>
        <v>0</v>
      </c>
      <c r="D25" s="57" t="e">
        <f>VLOOKUP($M25,PercentSHGoalStats!$A$3:$AE$998,9,FALSE)</f>
        <v>#DIV/0!</v>
      </c>
      <c r="E25" s="57">
        <f>VLOOKUP($M25,PercentSHGoalStats!$A$3:$AE$998,11,FALSE)</f>
        <v>0</v>
      </c>
      <c r="F25" s="57" t="e">
        <f>VLOOKUP($M25,PercentSHGoalStats!$A$3:$AE$998,12,FALSE)</f>
        <v>#DIV/0!</v>
      </c>
      <c r="G25" s="57">
        <f>VLOOKUP($M25,PercentSHGoalStats!$A$3:$AE$998,14,FALSE)</f>
        <v>0</v>
      </c>
      <c r="H25" s="57" t="e">
        <f>VLOOKUP($M25,PercentSHGoalStats!$A$3:$AE$998,15,FALSE)</f>
        <v>#DIV/0!</v>
      </c>
      <c r="I25" s="57">
        <f>VLOOKUP($M25,PercentSHGoalStats!$A$3:$AE$998,17,FALSE)</f>
        <v>1</v>
      </c>
      <c r="J25" s="57" t="e">
        <f>VLOOKUP($M25,PercentSHGoalStats!$A$3:$AE$998,18,FALSE)</f>
        <v>#DIV/0!</v>
      </c>
      <c r="K25" s="57">
        <f>VLOOKUP($M25,PercentSHGoalStats!$A$3:$AE$998,20,FALSE)</f>
        <v>0</v>
      </c>
      <c r="L25" s="57" t="e">
        <f>VLOOKUP($M25,PercentSHGoalStats!$A$3:$AE$998,21,FALSE)</f>
        <v>#DIV/0!</v>
      </c>
      <c r="M25" s="53" t="str">
        <f>Fixtures!A25</f>
        <v>St. Mirren</v>
      </c>
      <c r="N25" s="54">
        <f>Fixtures!D25</f>
        <v>43688</v>
      </c>
      <c r="O25" s="53" t="str">
        <f>Fixtures!B25</f>
        <v>Aberdeen</v>
      </c>
      <c r="P25" s="57">
        <f>VLOOKUP($O25,PercentSHGoalStats!$A$3:$AE$998,5,FALSE)</f>
        <v>1</v>
      </c>
      <c r="Q25" s="57" t="e">
        <f>VLOOKUP($O25,PercentSHGoalStats!$A$3:$AE$998,7,FALSE)</f>
        <v>#DIV/0!</v>
      </c>
      <c r="R25" s="57">
        <f>VLOOKUP($O25,PercentSHGoalStats!$A$3:$AE$998,8,FALSE)</f>
        <v>1</v>
      </c>
      <c r="S25" s="57" t="e">
        <f>VLOOKUP($O25,PercentSHGoalStats!$A$3:$AE$998,10,FALSE)</f>
        <v>#DIV/0!</v>
      </c>
      <c r="T25" s="57">
        <f>VLOOKUP($O25,PercentSHGoalStats!$A$3:$AE$998,11,FALSE)</f>
        <v>1</v>
      </c>
      <c r="U25" s="57" t="e">
        <f>VLOOKUP($O25,PercentSHGoalStats!$A$3:$AE$998,13,FALSE)</f>
        <v>#DIV/0!</v>
      </c>
      <c r="V25" s="57">
        <f>VLOOKUP($O25,PercentSHGoalStats!$A$3:$AE$998,14,FALSE)</f>
        <v>1</v>
      </c>
      <c r="W25" s="57" t="e">
        <f>VLOOKUP($O25,PercentSHGoalStats!$A$3:$AE$998,16,FALSE)</f>
        <v>#DIV/0!</v>
      </c>
      <c r="X25" s="57">
        <f>VLOOKUP($O25,PercentSHGoalStats!$A$3:$AE$998,17,FALSE)</f>
        <v>1</v>
      </c>
      <c r="Y25" s="57" t="e">
        <f>VLOOKUP($O25,PercentSHGoalStats!$A$3:$AE$998,19,FALSE)</f>
        <v>#DIV/0!</v>
      </c>
      <c r="Z25" s="57">
        <f>VLOOKUP($O25,PercentSHGoalStats!$A$3:$AE$998,20,FALSE)</f>
        <v>1</v>
      </c>
      <c r="AA25" s="57" t="e">
        <f>VLOOKUP($O25,PercentSHGoalStats!$A$3:$AE$998,22,FALSE)</f>
        <v>#DIV/0!</v>
      </c>
    </row>
    <row r="26" spans="1:27" x14ac:dyDescent="0.3">
      <c r="A26" s="57">
        <f>VLOOKUP($M26,PercentSHGoalStats!$A$3:$AE$998,5,FALSE)</f>
        <v>0.80952380952380953</v>
      </c>
      <c r="B26" s="57">
        <f>VLOOKUP($M26,PercentSHGoalStats!$A$3:$AE$998,6,FALSE)</f>
        <v>0.7</v>
      </c>
      <c r="C26" s="57">
        <f>VLOOKUP($M26,PercentSHGoalStats!$A$3:$AE$998,8,FALSE)</f>
        <v>0.33333333333333331</v>
      </c>
      <c r="D26" s="57">
        <f>VLOOKUP($M26,PercentSHGoalStats!$A$3:$AE$998,9,FALSE)</f>
        <v>0.3</v>
      </c>
      <c r="E26" s="57">
        <f>VLOOKUP($M26,PercentSHGoalStats!$A$3:$AE$998,11,FALSE)</f>
        <v>0.42857142857142855</v>
      </c>
      <c r="F26" s="57">
        <f>VLOOKUP($M26,PercentSHGoalStats!$A$3:$AE$998,12,FALSE)</f>
        <v>0.6</v>
      </c>
      <c r="G26" s="57">
        <f>VLOOKUP($M26,PercentSHGoalStats!$A$3:$AE$998,14,FALSE)</f>
        <v>0.14285714285714285</v>
      </c>
      <c r="H26" s="57">
        <f>VLOOKUP($M26,PercentSHGoalStats!$A$3:$AE$998,15,FALSE)</f>
        <v>0.2</v>
      </c>
      <c r="I26" s="57">
        <f>VLOOKUP($M26,PercentSHGoalStats!$A$3:$AE$998,17,FALSE)</f>
        <v>0.42857142857142855</v>
      </c>
      <c r="J26" s="57">
        <f>VLOOKUP($M26,PercentSHGoalStats!$A$3:$AE$998,18,FALSE)</f>
        <v>0.2</v>
      </c>
      <c r="K26" s="57">
        <f>VLOOKUP($M26,PercentSHGoalStats!$A$3:$AE$998,20,FALSE)</f>
        <v>0.19047619047619047</v>
      </c>
      <c r="L26" s="57">
        <f>VLOOKUP($M26,PercentSHGoalStats!$A$3:$AE$998,21,FALSE)</f>
        <v>0.1</v>
      </c>
      <c r="M26" s="53" t="str">
        <f>Fixtures!A26</f>
        <v>Cerezo Osaka</v>
      </c>
      <c r="N26" s="54">
        <f>Fixtures!D26</f>
        <v>43688</v>
      </c>
      <c r="O26" s="53" t="str">
        <f>Fixtures!B26</f>
        <v>Sagan Tosu</v>
      </c>
      <c r="P26" s="57">
        <f>VLOOKUP($O26,PercentSHGoalStats!$A$3:$AE$998,5,FALSE)</f>
        <v>0.76190476190476186</v>
      </c>
      <c r="Q26" s="57">
        <f>VLOOKUP($O26,PercentSHGoalStats!$A$3:$AE$998,7,FALSE)</f>
        <v>0.63636363636363635</v>
      </c>
      <c r="R26" s="57">
        <f>VLOOKUP($O26,PercentSHGoalStats!$A$3:$AE$998,8,FALSE)</f>
        <v>0.42857142857142855</v>
      </c>
      <c r="S26" s="57">
        <f>VLOOKUP($O26,PercentSHGoalStats!$A$3:$AE$998,10,FALSE)</f>
        <v>0.36363636363636365</v>
      </c>
      <c r="T26" s="57">
        <f>VLOOKUP($O26,PercentSHGoalStats!$A$3:$AE$998,11,FALSE)</f>
        <v>0.33333333333333331</v>
      </c>
      <c r="U26" s="57">
        <f>VLOOKUP($O26,PercentSHGoalStats!$A$3:$AE$998,13,FALSE)</f>
        <v>0.18181818181818182</v>
      </c>
      <c r="V26" s="57">
        <f>VLOOKUP($O26,PercentSHGoalStats!$A$3:$AE$998,14,FALSE)</f>
        <v>9.5238095238095233E-2</v>
      </c>
      <c r="W26" s="57">
        <f>VLOOKUP($O26,PercentSHGoalStats!$A$3:$AE$998,16,FALSE)</f>
        <v>0</v>
      </c>
      <c r="X26" s="57">
        <f>VLOOKUP($O26,PercentSHGoalStats!$A$3:$AE$998,17,FALSE)</f>
        <v>0.5714285714285714</v>
      </c>
      <c r="Y26" s="57">
        <f>VLOOKUP($O26,PercentSHGoalStats!$A$3:$AE$998,19,FALSE)</f>
        <v>0.54545454545454541</v>
      </c>
      <c r="Z26" s="57">
        <f>VLOOKUP($O26,PercentSHGoalStats!$A$3:$AE$998,20,FALSE)</f>
        <v>0.33333333333333331</v>
      </c>
      <c r="AA26" s="57">
        <f>VLOOKUP($O26,PercentSHGoalStats!$A$3:$AE$998,22,FALSE)</f>
        <v>0.27272727272727271</v>
      </c>
    </row>
    <row r="27" spans="1:27" x14ac:dyDescent="0.3">
      <c r="A27" s="57">
        <f>VLOOKUP($M27,PercentSHGoalStats!$A$3:$AE$998,5,FALSE)</f>
        <v>0.76190476190476186</v>
      </c>
      <c r="B27" s="57">
        <f>VLOOKUP($M27,PercentSHGoalStats!$A$3:$AE$998,6,FALSE)</f>
        <v>0.8</v>
      </c>
      <c r="C27" s="57">
        <f>VLOOKUP($M27,PercentSHGoalStats!$A$3:$AE$998,8,FALSE)</f>
        <v>0.23809523809523808</v>
      </c>
      <c r="D27" s="57">
        <f>VLOOKUP($M27,PercentSHGoalStats!$A$3:$AE$998,9,FALSE)</f>
        <v>0.3</v>
      </c>
      <c r="E27" s="57">
        <f>VLOOKUP($M27,PercentSHGoalStats!$A$3:$AE$998,11,FALSE)</f>
        <v>0.47619047619047616</v>
      </c>
      <c r="F27" s="57">
        <f>VLOOKUP($M27,PercentSHGoalStats!$A$3:$AE$998,12,FALSE)</f>
        <v>0.7</v>
      </c>
      <c r="G27" s="57">
        <f>VLOOKUP($M27,PercentSHGoalStats!$A$3:$AE$998,14,FALSE)</f>
        <v>4.7619047619047616E-2</v>
      </c>
      <c r="H27" s="57">
        <f>VLOOKUP($M27,PercentSHGoalStats!$A$3:$AE$998,15,FALSE)</f>
        <v>0</v>
      </c>
      <c r="I27" s="57">
        <f>VLOOKUP($M27,PercentSHGoalStats!$A$3:$AE$998,17,FALSE)</f>
        <v>0.42857142857142855</v>
      </c>
      <c r="J27" s="57">
        <f>VLOOKUP($M27,PercentSHGoalStats!$A$3:$AE$998,18,FALSE)</f>
        <v>0.4</v>
      </c>
      <c r="K27" s="57">
        <f>VLOOKUP($M27,PercentSHGoalStats!$A$3:$AE$998,20,FALSE)</f>
        <v>9.5238095238095233E-2</v>
      </c>
      <c r="L27" s="57">
        <f>VLOOKUP($M27,PercentSHGoalStats!$A$3:$AE$998,21,FALSE)</f>
        <v>0.1</v>
      </c>
      <c r="M27" s="53" t="str">
        <f>Fixtures!A27</f>
        <v>Júbilo Iwata</v>
      </c>
      <c r="N27" s="54">
        <f>Fixtures!D27</f>
        <v>43688</v>
      </c>
      <c r="O27" s="53" t="str">
        <f>Fixtures!B27</f>
        <v>Shonan Bellmare</v>
      </c>
      <c r="P27" s="57">
        <f>VLOOKUP($O27,PercentSHGoalStats!$A$3:$AE$998,5,FALSE)</f>
        <v>0.95238095238095233</v>
      </c>
      <c r="Q27" s="57">
        <f>VLOOKUP($O27,PercentSHGoalStats!$A$3:$AE$998,7,FALSE)</f>
        <v>0.9</v>
      </c>
      <c r="R27" s="57">
        <f>VLOOKUP($O27,PercentSHGoalStats!$A$3:$AE$998,8,FALSE)</f>
        <v>0.61904761904761907</v>
      </c>
      <c r="S27" s="57">
        <f>VLOOKUP($O27,PercentSHGoalStats!$A$3:$AE$998,10,FALSE)</f>
        <v>0.5</v>
      </c>
      <c r="T27" s="57">
        <f>VLOOKUP($O27,PercentSHGoalStats!$A$3:$AE$998,11,FALSE)</f>
        <v>0.5714285714285714</v>
      </c>
      <c r="U27" s="57">
        <f>VLOOKUP($O27,PercentSHGoalStats!$A$3:$AE$998,13,FALSE)</f>
        <v>0.6</v>
      </c>
      <c r="V27" s="57">
        <f>VLOOKUP($O27,PercentSHGoalStats!$A$3:$AE$998,14,FALSE)</f>
        <v>0.23809523809523808</v>
      </c>
      <c r="W27" s="57">
        <f>VLOOKUP($O27,PercentSHGoalStats!$A$3:$AE$998,16,FALSE)</f>
        <v>0.2</v>
      </c>
      <c r="X27" s="57">
        <f>VLOOKUP($O27,PercentSHGoalStats!$A$3:$AE$998,17,FALSE)</f>
        <v>0.66666666666666663</v>
      </c>
      <c r="Y27" s="57">
        <f>VLOOKUP($O27,PercentSHGoalStats!$A$3:$AE$998,19,FALSE)</f>
        <v>0.5</v>
      </c>
      <c r="Z27" s="57">
        <f>VLOOKUP($O27,PercentSHGoalStats!$A$3:$AE$998,20,FALSE)</f>
        <v>0.2857142857142857</v>
      </c>
      <c r="AA27" s="57">
        <f>VLOOKUP($O27,PercentSHGoalStats!$A$3:$AE$998,22,FALSE)</f>
        <v>0.3</v>
      </c>
    </row>
    <row r="28" spans="1:27" x14ac:dyDescent="0.3">
      <c r="A28" s="57">
        <f>VLOOKUP($M28,PercentSHGoalStats!$A$3:$AE$998,5,FALSE)</f>
        <v>0.46153846153846156</v>
      </c>
      <c r="B28" s="57">
        <f>VLOOKUP($M28,PercentSHGoalStats!$A$3:$AE$998,6,FALSE)</f>
        <v>0.5714285714285714</v>
      </c>
      <c r="C28" s="57">
        <f>VLOOKUP($M28,PercentSHGoalStats!$A$3:$AE$998,8,FALSE)</f>
        <v>0.23076923076923078</v>
      </c>
      <c r="D28" s="57">
        <f>VLOOKUP($M28,PercentSHGoalStats!$A$3:$AE$998,9,FALSE)</f>
        <v>0.42857142857142855</v>
      </c>
      <c r="E28" s="57">
        <f>VLOOKUP($M28,PercentSHGoalStats!$A$3:$AE$998,11,FALSE)</f>
        <v>0.38461538461538464</v>
      </c>
      <c r="F28" s="57">
        <f>VLOOKUP($M28,PercentSHGoalStats!$A$3:$AE$998,12,FALSE)</f>
        <v>0.5714285714285714</v>
      </c>
      <c r="G28" s="57">
        <f>VLOOKUP($M28,PercentSHGoalStats!$A$3:$AE$998,14,FALSE)</f>
        <v>0.15384615384615385</v>
      </c>
      <c r="H28" s="57">
        <f>VLOOKUP($M28,PercentSHGoalStats!$A$3:$AE$998,15,FALSE)</f>
        <v>0.2857142857142857</v>
      </c>
      <c r="I28" s="57">
        <f>VLOOKUP($M28,PercentSHGoalStats!$A$3:$AE$998,17,FALSE)</f>
        <v>0.23076923076923078</v>
      </c>
      <c r="J28" s="57">
        <f>VLOOKUP($M28,PercentSHGoalStats!$A$3:$AE$998,18,FALSE)</f>
        <v>0.2857142857142857</v>
      </c>
      <c r="K28" s="57">
        <f>VLOOKUP($M28,PercentSHGoalStats!$A$3:$AE$998,20,FALSE)</f>
        <v>0</v>
      </c>
      <c r="L28" s="57">
        <f>VLOOKUP($M28,PercentSHGoalStats!$A$3:$AE$998,21,FALSE)</f>
        <v>0</v>
      </c>
      <c r="M28" s="53" t="str">
        <f>Fixtures!A28</f>
        <v>Internacional</v>
      </c>
      <c r="N28" s="54">
        <f>Fixtures!D28</f>
        <v>43688</v>
      </c>
      <c r="O28" s="53" t="str">
        <f>Fixtures!B28</f>
        <v>Corinthians</v>
      </c>
      <c r="P28" s="57">
        <f>VLOOKUP($O28,PercentSHGoalStats!$A$3:$AE$998,5,FALSE)</f>
        <v>0.53846153846153844</v>
      </c>
      <c r="Q28" s="57">
        <f>VLOOKUP($O28,PercentSHGoalStats!$A$3:$AE$998,7,FALSE)</f>
        <v>0.5</v>
      </c>
      <c r="R28" s="57">
        <f>VLOOKUP($O28,PercentSHGoalStats!$A$3:$AE$998,8,FALSE)</f>
        <v>0.15384615384615385</v>
      </c>
      <c r="S28" s="57">
        <f>VLOOKUP($O28,PercentSHGoalStats!$A$3:$AE$998,10,FALSE)</f>
        <v>0.16666666666666666</v>
      </c>
      <c r="T28" s="57">
        <f>VLOOKUP($O28,PercentSHGoalStats!$A$3:$AE$998,11,FALSE)</f>
        <v>0.46153846153846156</v>
      </c>
      <c r="U28" s="57">
        <f>VLOOKUP($O28,PercentSHGoalStats!$A$3:$AE$998,13,FALSE)</f>
        <v>0.33333333333333331</v>
      </c>
      <c r="V28" s="57">
        <f>VLOOKUP($O28,PercentSHGoalStats!$A$3:$AE$998,14,FALSE)</f>
        <v>0</v>
      </c>
      <c r="W28" s="57">
        <f>VLOOKUP($O28,PercentSHGoalStats!$A$3:$AE$998,16,FALSE)</f>
        <v>0</v>
      </c>
      <c r="X28" s="57">
        <f>VLOOKUP($O28,PercentSHGoalStats!$A$3:$AE$998,17,FALSE)</f>
        <v>0.23076923076923078</v>
      </c>
      <c r="Y28" s="57">
        <f>VLOOKUP($O28,PercentSHGoalStats!$A$3:$AE$998,19,FALSE)</f>
        <v>0.33333333333333331</v>
      </c>
      <c r="Z28" s="57">
        <f>VLOOKUP($O28,PercentSHGoalStats!$A$3:$AE$998,20,FALSE)</f>
        <v>7.6923076923076927E-2</v>
      </c>
      <c r="AA28" s="57">
        <f>VLOOKUP($O28,PercentSHGoalStats!$A$3:$AE$998,22,FALSE)</f>
        <v>0.16666666666666666</v>
      </c>
    </row>
    <row r="29" spans="1:27" x14ac:dyDescent="0.3">
      <c r="A29" s="57">
        <f>VLOOKUP($M29,PercentSHGoalStats!$A$3:$AE$998,5,FALSE)</f>
        <v>0.38461538461538464</v>
      </c>
      <c r="B29" s="57">
        <f>VLOOKUP($M29,PercentSHGoalStats!$A$3:$AE$998,6,FALSE)</f>
        <v>0.42857142857142855</v>
      </c>
      <c r="C29" s="57">
        <f>VLOOKUP($M29,PercentSHGoalStats!$A$3:$AE$998,8,FALSE)</f>
        <v>0.15384615384615385</v>
      </c>
      <c r="D29" s="57">
        <f>VLOOKUP($M29,PercentSHGoalStats!$A$3:$AE$998,9,FALSE)</f>
        <v>0.14285714285714285</v>
      </c>
      <c r="E29" s="57">
        <f>VLOOKUP($M29,PercentSHGoalStats!$A$3:$AE$998,11,FALSE)</f>
        <v>0.15384615384615385</v>
      </c>
      <c r="F29" s="57">
        <f>VLOOKUP($M29,PercentSHGoalStats!$A$3:$AE$998,12,FALSE)</f>
        <v>0</v>
      </c>
      <c r="G29" s="57">
        <f>VLOOKUP($M29,PercentSHGoalStats!$A$3:$AE$998,14,FALSE)</f>
        <v>7.6923076923076927E-2</v>
      </c>
      <c r="H29" s="57">
        <f>VLOOKUP($M29,PercentSHGoalStats!$A$3:$AE$998,15,FALSE)</f>
        <v>0</v>
      </c>
      <c r="I29" s="57">
        <f>VLOOKUP($M29,PercentSHGoalStats!$A$3:$AE$998,17,FALSE)</f>
        <v>0.30769230769230771</v>
      </c>
      <c r="J29" s="57">
        <f>VLOOKUP($M29,PercentSHGoalStats!$A$3:$AE$998,18,FALSE)</f>
        <v>0.42857142857142855</v>
      </c>
      <c r="K29" s="57">
        <f>VLOOKUP($M29,PercentSHGoalStats!$A$3:$AE$998,20,FALSE)</f>
        <v>7.6923076923076927E-2</v>
      </c>
      <c r="L29" s="57">
        <f>VLOOKUP($M29,PercentSHGoalStats!$A$3:$AE$998,21,FALSE)</f>
        <v>0.14285714285714285</v>
      </c>
      <c r="M29" s="53" t="str">
        <f>Fixtures!A29</f>
        <v>Atlético Mineiro</v>
      </c>
      <c r="N29" s="54">
        <f>Fixtures!D29</f>
        <v>43688</v>
      </c>
      <c r="O29" s="53" t="str">
        <f>Fixtures!B29</f>
        <v>Fluminense</v>
      </c>
      <c r="P29" s="57">
        <f>VLOOKUP($O29,PercentSHGoalStats!$A$3:$AE$998,5,FALSE)</f>
        <v>0.46153846153846156</v>
      </c>
      <c r="Q29" s="57">
        <f>VLOOKUP($O29,PercentSHGoalStats!$A$3:$AE$998,7,FALSE)</f>
        <v>0.66666666666666663</v>
      </c>
      <c r="R29" s="57">
        <f>VLOOKUP($O29,PercentSHGoalStats!$A$3:$AE$998,8,FALSE)</f>
        <v>0.23076923076923078</v>
      </c>
      <c r="S29" s="57">
        <f>VLOOKUP($O29,PercentSHGoalStats!$A$3:$AE$998,10,FALSE)</f>
        <v>0.33333333333333331</v>
      </c>
      <c r="T29" s="57">
        <f>VLOOKUP($O29,PercentSHGoalStats!$A$3:$AE$998,11,FALSE)</f>
        <v>0.23076923076923078</v>
      </c>
      <c r="U29" s="57">
        <f>VLOOKUP($O29,PercentSHGoalStats!$A$3:$AE$998,13,FALSE)</f>
        <v>0.33333333333333331</v>
      </c>
      <c r="V29" s="57">
        <f>VLOOKUP($O29,PercentSHGoalStats!$A$3:$AE$998,14,FALSE)</f>
        <v>7.6923076923076927E-2</v>
      </c>
      <c r="W29" s="57">
        <f>VLOOKUP($O29,PercentSHGoalStats!$A$3:$AE$998,16,FALSE)</f>
        <v>0</v>
      </c>
      <c r="X29" s="57">
        <f>VLOOKUP($O29,PercentSHGoalStats!$A$3:$AE$998,17,FALSE)</f>
        <v>0.38461538461538464</v>
      </c>
      <c r="Y29" s="57">
        <f>VLOOKUP($O29,PercentSHGoalStats!$A$3:$AE$998,19,FALSE)</f>
        <v>0.5</v>
      </c>
      <c r="Z29" s="57">
        <f>VLOOKUP($O29,PercentSHGoalStats!$A$3:$AE$998,20,FALSE)</f>
        <v>0.15384615384615385</v>
      </c>
      <c r="AA29" s="57">
        <f>VLOOKUP($O29,PercentSHGoalStats!$A$3:$AE$998,22,FALSE)</f>
        <v>0.33333333333333331</v>
      </c>
    </row>
    <row r="30" spans="1:27" x14ac:dyDescent="0.3">
      <c r="A30" s="57">
        <f>VLOOKUP($M30,PercentSHGoalStats!$A$3:$AE$998,5,FALSE)</f>
        <v>0.38461538461538464</v>
      </c>
      <c r="B30" s="57">
        <f>VLOOKUP($M30,PercentSHGoalStats!$A$3:$AE$998,6,FALSE)</f>
        <v>0.33333333333333331</v>
      </c>
      <c r="C30" s="57">
        <f>VLOOKUP($M30,PercentSHGoalStats!$A$3:$AE$998,8,FALSE)</f>
        <v>0</v>
      </c>
      <c r="D30" s="57">
        <f>VLOOKUP($M30,PercentSHGoalStats!$A$3:$AE$998,9,FALSE)</f>
        <v>0</v>
      </c>
      <c r="E30" s="57">
        <f>VLOOKUP($M30,PercentSHGoalStats!$A$3:$AE$998,11,FALSE)</f>
        <v>0.30769230769230771</v>
      </c>
      <c r="F30" s="57">
        <f>VLOOKUP($M30,PercentSHGoalStats!$A$3:$AE$998,12,FALSE)</f>
        <v>0.33333333333333331</v>
      </c>
      <c r="G30" s="57">
        <f>VLOOKUP($M30,PercentSHGoalStats!$A$3:$AE$998,14,FALSE)</f>
        <v>0</v>
      </c>
      <c r="H30" s="57">
        <f>VLOOKUP($M30,PercentSHGoalStats!$A$3:$AE$998,15,FALSE)</f>
        <v>0</v>
      </c>
      <c r="I30" s="57">
        <f>VLOOKUP($M30,PercentSHGoalStats!$A$3:$AE$998,17,FALSE)</f>
        <v>7.6923076923076927E-2</v>
      </c>
      <c r="J30" s="57">
        <f>VLOOKUP($M30,PercentSHGoalStats!$A$3:$AE$998,18,FALSE)</f>
        <v>0</v>
      </c>
      <c r="K30" s="57">
        <f>VLOOKUP($M30,PercentSHGoalStats!$A$3:$AE$998,20,FALSE)</f>
        <v>0</v>
      </c>
      <c r="L30" s="57">
        <f>VLOOKUP($M30,PercentSHGoalStats!$A$3:$AE$998,21,FALSE)</f>
        <v>0</v>
      </c>
      <c r="M30" s="53" t="str">
        <f>Fixtures!A30</f>
        <v>Palmeiras</v>
      </c>
      <c r="N30" s="54">
        <f>Fixtures!D30</f>
        <v>43688</v>
      </c>
      <c r="O30" s="53" t="str">
        <f>Fixtures!B30</f>
        <v>Bahia</v>
      </c>
      <c r="P30" s="57">
        <f>VLOOKUP($O30,PercentSHGoalStats!$A$3:$AE$998,5,FALSE)</f>
        <v>0.23076923076923078</v>
      </c>
      <c r="Q30" s="57">
        <f>VLOOKUP($O30,PercentSHGoalStats!$A$3:$AE$998,7,FALSE)</f>
        <v>0.33333333333333331</v>
      </c>
      <c r="R30" s="57">
        <f>VLOOKUP($O30,PercentSHGoalStats!$A$3:$AE$998,8,FALSE)</f>
        <v>0.15384615384615385</v>
      </c>
      <c r="S30" s="57">
        <f>VLOOKUP($O30,PercentSHGoalStats!$A$3:$AE$998,10,FALSE)</f>
        <v>0.16666666666666666</v>
      </c>
      <c r="T30" s="57">
        <f>VLOOKUP($O30,PercentSHGoalStats!$A$3:$AE$998,11,FALSE)</f>
        <v>0.23076923076923078</v>
      </c>
      <c r="U30" s="57">
        <f>VLOOKUP($O30,PercentSHGoalStats!$A$3:$AE$998,13,FALSE)</f>
        <v>0.33333333333333331</v>
      </c>
      <c r="V30" s="57">
        <f>VLOOKUP($O30,PercentSHGoalStats!$A$3:$AE$998,14,FALSE)</f>
        <v>7.6923076923076927E-2</v>
      </c>
      <c r="W30" s="57">
        <f>VLOOKUP($O30,PercentSHGoalStats!$A$3:$AE$998,16,FALSE)</f>
        <v>0</v>
      </c>
      <c r="X30" s="57">
        <f>VLOOKUP($O30,PercentSHGoalStats!$A$3:$AE$998,17,FALSE)</f>
        <v>0.15384615384615385</v>
      </c>
      <c r="Y30" s="57">
        <f>VLOOKUP($O30,PercentSHGoalStats!$A$3:$AE$998,19,FALSE)</f>
        <v>0.16666666666666666</v>
      </c>
      <c r="Z30" s="57">
        <f>VLOOKUP($O30,PercentSHGoalStats!$A$3:$AE$998,20,FALSE)</f>
        <v>7.6923076923076927E-2</v>
      </c>
      <c r="AA30" s="57">
        <f>VLOOKUP($O30,PercentSHGoalStats!$A$3:$AE$998,22,FALSE)</f>
        <v>0.16666666666666666</v>
      </c>
    </row>
    <row r="31" spans="1:27" x14ac:dyDescent="0.3">
      <c r="A31" s="57">
        <f>VLOOKUP($M31,PercentSHGoalStats!$A$3:$AE$998,5,FALSE)</f>
        <v>0.76923076923076927</v>
      </c>
      <c r="B31" s="57">
        <f>VLOOKUP($M31,PercentSHGoalStats!$A$3:$AE$998,6,FALSE)</f>
        <v>1</v>
      </c>
      <c r="C31" s="57">
        <f>VLOOKUP($M31,PercentSHGoalStats!$A$3:$AE$998,8,FALSE)</f>
        <v>0.61538461538461542</v>
      </c>
      <c r="D31" s="57">
        <f>VLOOKUP($M31,PercentSHGoalStats!$A$3:$AE$998,9,FALSE)</f>
        <v>0.83333333333333337</v>
      </c>
      <c r="E31" s="57">
        <f>VLOOKUP($M31,PercentSHGoalStats!$A$3:$AE$998,11,FALSE)</f>
        <v>0.69230769230769229</v>
      </c>
      <c r="F31" s="57">
        <f>VLOOKUP($M31,PercentSHGoalStats!$A$3:$AE$998,12,FALSE)</f>
        <v>1</v>
      </c>
      <c r="G31" s="57">
        <f>VLOOKUP($M31,PercentSHGoalStats!$A$3:$AE$998,14,FALSE)</f>
        <v>0.38461538461538464</v>
      </c>
      <c r="H31" s="57">
        <f>VLOOKUP($M31,PercentSHGoalStats!$A$3:$AE$998,15,FALSE)</f>
        <v>0.66666666666666663</v>
      </c>
      <c r="I31" s="57">
        <f>VLOOKUP($M31,PercentSHGoalStats!$A$3:$AE$998,17,FALSE)</f>
        <v>0.46153846153846156</v>
      </c>
      <c r="J31" s="57">
        <f>VLOOKUP($M31,PercentSHGoalStats!$A$3:$AE$998,18,FALSE)</f>
        <v>0.5</v>
      </c>
      <c r="K31" s="57">
        <f>VLOOKUP($M31,PercentSHGoalStats!$A$3:$AE$998,20,FALSE)</f>
        <v>7.6923076923076927E-2</v>
      </c>
      <c r="L31" s="57">
        <f>VLOOKUP($M31,PercentSHGoalStats!$A$3:$AE$998,21,FALSE)</f>
        <v>0.16666666666666666</v>
      </c>
      <c r="M31" s="53" t="str">
        <f>Fixtures!A31</f>
        <v>Flamengo</v>
      </c>
      <c r="N31" s="54">
        <f>Fixtures!D31</f>
        <v>43688</v>
      </c>
      <c r="O31" s="53" t="str">
        <f>Fixtures!B31</f>
        <v>Grêmio</v>
      </c>
      <c r="P31" s="57">
        <f>VLOOKUP($O31,PercentSHGoalStats!$A$3:$AE$998,5,FALSE)</f>
        <v>0.38461538461538464</v>
      </c>
      <c r="Q31" s="57">
        <f>VLOOKUP($O31,PercentSHGoalStats!$A$3:$AE$998,7,FALSE)</f>
        <v>0.2857142857142857</v>
      </c>
      <c r="R31" s="57">
        <f>VLOOKUP($O31,PercentSHGoalStats!$A$3:$AE$998,8,FALSE)</f>
        <v>0.15384615384615385</v>
      </c>
      <c r="S31" s="57">
        <f>VLOOKUP($O31,PercentSHGoalStats!$A$3:$AE$998,10,FALSE)</f>
        <v>0</v>
      </c>
      <c r="T31" s="57">
        <f>VLOOKUP($O31,PercentSHGoalStats!$A$3:$AE$998,11,FALSE)</f>
        <v>0.30769230769230771</v>
      </c>
      <c r="U31" s="57">
        <f>VLOOKUP($O31,PercentSHGoalStats!$A$3:$AE$998,13,FALSE)</f>
        <v>0.14285714285714285</v>
      </c>
      <c r="V31" s="57">
        <f>VLOOKUP($O31,PercentSHGoalStats!$A$3:$AE$998,14,FALSE)</f>
        <v>7.6923076923076927E-2</v>
      </c>
      <c r="W31" s="57">
        <f>VLOOKUP($O31,PercentSHGoalStats!$A$3:$AE$998,16,FALSE)</f>
        <v>0</v>
      </c>
      <c r="X31" s="57">
        <f>VLOOKUP($O31,PercentSHGoalStats!$A$3:$AE$998,17,FALSE)</f>
        <v>0.15384615384615385</v>
      </c>
      <c r="Y31" s="57">
        <f>VLOOKUP($O31,PercentSHGoalStats!$A$3:$AE$998,19,FALSE)</f>
        <v>0.14285714285714285</v>
      </c>
      <c r="Z31" s="57">
        <f>VLOOKUP($O31,PercentSHGoalStats!$A$3:$AE$998,20,FALSE)</f>
        <v>0</v>
      </c>
      <c r="AA31" s="57">
        <f>VLOOKUP($O31,PercentSHGoalStats!$A$3:$AE$998,22,FALSE)</f>
        <v>0</v>
      </c>
    </row>
    <row r="32" spans="1:27" x14ac:dyDescent="0.3">
      <c r="A32" s="57">
        <f>VLOOKUP($M32,PercentSHGoalStats!$A$3:$AE$998,5,FALSE)</f>
        <v>0.84615384615384615</v>
      </c>
      <c r="B32" s="57">
        <f>VLOOKUP($M32,PercentSHGoalStats!$A$3:$AE$998,6,FALSE)</f>
        <v>1</v>
      </c>
      <c r="C32" s="57">
        <f>VLOOKUP($M32,PercentSHGoalStats!$A$3:$AE$998,8,FALSE)</f>
        <v>7.6923076923076927E-2</v>
      </c>
      <c r="D32" s="57">
        <f>VLOOKUP($M32,PercentSHGoalStats!$A$3:$AE$998,9,FALSE)</f>
        <v>0</v>
      </c>
      <c r="E32" s="57">
        <f>VLOOKUP($M32,PercentSHGoalStats!$A$3:$AE$998,11,FALSE)</f>
        <v>0.38461538461538464</v>
      </c>
      <c r="F32" s="57">
        <f>VLOOKUP($M32,PercentSHGoalStats!$A$3:$AE$998,12,FALSE)</f>
        <v>0.33333333333333331</v>
      </c>
      <c r="G32" s="57">
        <f>VLOOKUP($M32,PercentSHGoalStats!$A$3:$AE$998,14,FALSE)</f>
        <v>0</v>
      </c>
      <c r="H32" s="57">
        <f>VLOOKUP($M32,PercentSHGoalStats!$A$3:$AE$998,15,FALSE)</f>
        <v>0</v>
      </c>
      <c r="I32" s="57">
        <f>VLOOKUP($M32,PercentSHGoalStats!$A$3:$AE$998,17,FALSE)</f>
        <v>0.53846153846153844</v>
      </c>
      <c r="J32" s="57">
        <f>VLOOKUP($M32,PercentSHGoalStats!$A$3:$AE$998,18,FALSE)</f>
        <v>0.66666666666666663</v>
      </c>
      <c r="K32" s="57">
        <f>VLOOKUP($M32,PercentSHGoalStats!$A$3:$AE$998,20,FALSE)</f>
        <v>7.6923076923076927E-2</v>
      </c>
      <c r="L32" s="57">
        <f>VLOOKUP($M32,PercentSHGoalStats!$A$3:$AE$998,21,FALSE)</f>
        <v>0</v>
      </c>
      <c r="M32" s="53" t="str">
        <f>Fixtures!A32</f>
        <v>Botafogo</v>
      </c>
      <c r="N32" s="54">
        <f>Fixtures!D32</f>
        <v>43688</v>
      </c>
      <c r="O32" s="53" t="str">
        <f>Fixtures!B32</f>
        <v>Athletico Paranaense</v>
      </c>
      <c r="P32" s="57">
        <f>VLOOKUP($O32,PercentSHGoalStats!$A$3:$AE$998,5,FALSE)</f>
        <v>0.75</v>
      </c>
      <c r="Q32" s="57">
        <f>VLOOKUP($O32,PercentSHGoalStats!$A$3:$AE$998,7,FALSE)</f>
        <v>0.7142857142857143</v>
      </c>
      <c r="R32" s="57">
        <f>VLOOKUP($O32,PercentSHGoalStats!$A$3:$AE$998,8,FALSE)</f>
        <v>0.25</v>
      </c>
      <c r="S32" s="57">
        <f>VLOOKUP($O32,PercentSHGoalStats!$A$3:$AE$998,10,FALSE)</f>
        <v>0.2857142857142857</v>
      </c>
      <c r="T32" s="57">
        <f>VLOOKUP($O32,PercentSHGoalStats!$A$3:$AE$998,11,FALSE)</f>
        <v>0.5</v>
      </c>
      <c r="U32" s="57">
        <f>VLOOKUP($O32,PercentSHGoalStats!$A$3:$AE$998,13,FALSE)</f>
        <v>0.42857142857142855</v>
      </c>
      <c r="V32" s="57">
        <f>VLOOKUP($O32,PercentSHGoalStats!$A$3:$AE$998,14,FALSE)</f>
        <v>0.16666666666666666</v>
      </c>
      <c r="W32" s="57">
        <f>VLOOKUP($O32,PercentSHGoalStats!$A$3:$AE$998,16,FALSE)</f>
        <v>0.14285714285714285</v>
      </c>
      <c r="X32" s="57">
        <f>VLOOKUP($O32,PercentSHGoalStats!$A$3:$AE$998,17,FALSE)</f>
        <v>0.5</v>
      </c>
      <c r="Y32" s="57">
        <f>VLOOKUP($O32,PercentSHGoalStats!$A$3:$AE$998,19,FALSE)</f>
        <v>0.5714285714285714</v>
      </c>
      <c r="Z32" s="57">
        <f>VLOOKUP($O32,PercentSHGoalStats!$A$3:$AE$998,20,FALSE)</f>
        <v>8.3333333333333329E-2</v>
      </c>
      <c r="AA32" s="57">
        <f>VLOOKUP($O32,PercentSHGoalStats!$A$3:$AE$998,22,FALSE)</f>
        <v>0.14285714285714285</v>
      </c>
    </row>
    <row r="33" spans="1:27" x14ac:dyDescent="0.3">
      <c r="A33" s="57">
        <f>VLOOKUP($M33,PercentSHGoalStats!$A$3:$AE$998,5,FALSE)</f>
        <v>0.46153846153846156</v>
      </c>
      <c r="B33" s="57">
        <f>VLOOKUP($M33,PercentSHGoalStats!$A$3:$AE$998,6,FALSE)</f>
        <v>0.5</v>
      </c>
      <c r="C33" s="57">
        <f>VLOOKUP($M33,PercentSHGoalStats!$A$3:$AE$998,8,FALSE)</f>
        <v>7.6923076923076927E-2</v>
      </c>
      <c r="D33" s="57">
        <f>VLOOKUP($M33,PercentSHGoalStats!$A$3:$AE$998,9,FALSE)</f>
        <v>0.16666666666666666</v>
      </c>
      <c r="E33" s="57">
        <f>VLOOKUP($M33,PercentSHGoalStats!$A$3:$AE$998,11,FALSE)</f>
        <v>7.6923076923076927E-2</v>
      </c>
      <c r="F33" s="57">
        <f>VLOOKUP($M33,PercentSHGoalStats!$A$3:$AE$998,12,FALSE)</f>
        <v>0.16666666666666666</v>
      </c>
      <c r="G33" s="57">
        <f>VLOOKUP($M33,PercentSHGoalStats!$A$3:$AE$998,14,FALSE)</f>
        <v>0</v>
      </c>
      <c r="H33" s="57">
        <f>VLOOKUP($M33,PercentSHGoalStats!$A$3:$AE$998,15,FALSE)</f>
        <v>0</v>
      </c>
      <c r="I33" s="57">
        <f>VLOOKUP($M33,PercentSHGoalStats!$A$3:$AE$998,17,FALSE)</f>
        <v>0.38461538461538464</v>
      </c>
      <c r="J33" s="57">
        <f>VLOOKUP($M33,PercentSHGoalStats!$A$3:$AE$998,18,FALSE)</f>
        <v>0.33333333333333331</v>
      </c>
      <c r="K33" s="57">
        <f>VLOOKUP($M33,PercentSHGoalStats!$A$3:$AE$998,20,FALSE)</f>
        <v>7.6923076923076927E-2</v>
      </c>
      <c r="L33" s="57">
        <f>VLOOKUP($M33,PercentSHGoalStats!$A$3:$AE$998,21,FALSE)</f>
        <v>0.16666666666666666</v>
      </c>
      <c r="M33" s="53" t="str">
        <f>Fixtures!A33</f>
        <v>Avaí</v>
      </c>
      <c r="N33" s="54">
        <f>Fixtures!D33</f>
        <v>43688</v>
      </c>
      <c r="O33" s="53" t="str">
        <f>Fixtures!B33</f>
        <v>Cruzeiro</v>
      </c>
      <c r="P33" s="57">
        <f>VLOOKUP($O33,PercentSHGoalStats!$A$3:$AE$998,5,FALSE)</f>
        <v>0.46153846153846156</v>
      </c>
      <c r="Q33" s="57">
        <f>VLOOKUP($O33,PercentSHGoalStats!$A$3:$AE$998,7,FALSE)</f>
        <v>0.5714285714285714</v>
      </c>
      <c r="R33" s="57">
        <f>VLOOKUP($O33,PercentSHGoalStats!$A$3:$AE$998,8,FALSE)</f>
        <v>0.30769230769230771</v>
      </c>
      <c r="S33" s="57">
        <f>VLOOKUP($O33,PercentSHGoalStats!$A$3:$AE$998,10,FALSE)</f>
        <v>0.42857142857142855</v>
      </c>
      <c r="T33" s="57">
        <f>VLOOKUP($O33,PercentSHGoalStats!$A$3:$AE$998,11,FALSE)</f>
        <v>0.30769230769230771</v>
      </c>
      <c r="U33" s="57">
        <f>VLOOKUP($O33,PercentSHGoalStats!$A$3:$AE$998,13,FALSE)</f>
        <v>0.2857142857142857</v>
      </c>
      <c r="V33" s="57">
        <f>VLOOKUP($O33,PercentSHGoalStats!$A$3:$AE$998,14,FALSE)</f>
        <v>7.6923076923076927E-2</v>
      </c>
      <c r="W33" s="57">
        <f>VLOOKUP($O33,PercentSHGoalStats!$A$3:$AE$998,16,FALSE)</f>
        <v>0</v>
      </c>
      <c r="X33" s="57">
        <f>VLOOKUP($O33,PercentSHGoalStats!$A$3:$AE$998,17,FALSE)</f>
        <v>0.30769230769230771</v>
      </c>
      <c r="Y33" s="57">
        <f>VLOOKUP($O33,PercentSHGoalStats!$A$3:$AE$998,19,FALSE)</f>
        <v>0.42857142857142855</v>
      </c>
      <c r="Z33" s="57">
        <f>VLOOKUP($O33,PercentSHGoalStats!$A$3:$AE$998,20,FALSE)</f>
        <v>0.23076923076923078</v>
      </c>
      <c r="AA33" s="57">
        <f>VLOOKUP($O33,PercentSHGoalStats!$A$3:$AE$998,22,FALSE)</f>
        <v>0.42857142857142855</v>
      </c>
    </row>
    <row r="34" spans="1:27" x14ac:dyDescent="0.3">
      <c r="A34" s="57">
        <f>VLOOKUP($M34,PercentSHGoalStats!$A$3:$AE$998,5,FALSE)</f>
        <v>0.80952380952380953</v>
      </c>
      <c r="B34" s="57">
        <f>VLOOKUP($M34,PercentSHGoalStats!$A$3:$AE$998,6,FALSE)</f>
        <v>0.72727272727272729</v>
      </c>
      <c r="C34" s="57">
        <f>VLOOKUP($M34,PercentSHGoalStats!$A$3:$AE$998,8,FALSE)</f>
        <v>0.7142857142857143</v>
      </c>
      <c r="D34" s="57">
        <f>VLOOKUP($M34,PercentSHGoalStats!$A$3:$AE$998,9,FALSE)</f>
        <v>0.54545454545454541</v>
      </c>
      <c r="E34" s="57">
        <f>VLOOKUP($M34,PercentSHGoalStats!$A$3:$AE$998,11,FALSE)</f>
        <v>0.5714285714285714</v>
      </c>
      <c r="F34" s="57">
        <f>VLOOKUP($M34,PercentSHGoalStats!$A$3:$AE$998,12,FALSE)</f>
        <v>0.54545454545454541</v>
      </c>
      <c r="G34" s="57">
        <f>VLOOKUP($M34,PercentSHGoalStats!$A$3:$AE$998,14,FALSE)</f>
        <v>0.19047619047619047</v>
      </c>
      <c r="H34" s="57">
        <f>VLOOKUP($M34,PercentSHGoalStats!$A$3:$AE$998,15,FALSE)</f>
        <v>0.18181818181818182</v>
      </c>
      <c r="I34" s="57">
        <f>VLOOKUP($M34,PercentSHGoalStats!$A$3:$AE$998,17,FALSE)</f>
        <v>0.66666666666666663</v>
      </c>
      <c r="J34" s="57">
        <f>VLOOKUP($M34,PercentSHGoalStats!$A$3:$AE$998,18,FALSE)</f>
        <v>0.54545454545454541</v>
      </c>
      <c r="K34" s="57">
        <f>VLOOKUP($M34,PercentSHGoalStats!$A$3:$AE$998,20,FALSE)</f>
        <v>0.47619047619047616</v>
      </c>
      <c r="L34" s="57">
        <f>VLOOKUP($M34,PercentSHGoalStats!$A$3:$AE$998,21,FALSE)</f>
        <v>0.27272727272727271</v>
      </c>
      <c r="M34" s="53" t="str">
        <f>Fixtures!A34</f>
        <v>Chongqing Dangdai Lifan</v>
      </c>
      <c r="N34" s="54">
        <f>Fixtures!D34</f>
        <v>43688</v>
      </c>
      <c r="O34" s="53" t="str">
        <f>Fixtures!B34</f>
        <v>Tianjin Tianhai</v>
      </c>
      <c r="P34" s="57">
        <f>VLOOKUP($O34,PercentSHGoalStats!$A$3:$AE$998,5,FALSE)</f>
        <v>0.8571428571428571</v>
      </c>
      <c r="Q34" s="57">
        <f>VLOOKUP($O34,PercentSHGoalStats!$A$3:$AE$998,7,FALSE)</f>
        <v>0.90909090909090906</v>
      </c>
      <c r="R34" s="57">
        <f>VLOOKUP($O34,PercentSHGoalStats!$A$3:$AE$998,8,FALSE)</f>
        <v>0.52380952380952384</v>
      </c>
      <c r="S34" s="57">
        <f>VLOOKUP($O34,PercentSHGoalStats!$A$3:$AE$998,10,FALSE)</f>
        <v>0.45454545454545453</v>
      </c>
      <c r="T34" s="57">
        <f>VLOOKUP($O34,PercentSHGoalStats!$A$3:$AE$998,11,FALSE)</f>
        <v>0.5714285714285714</v>
      </c>
      <c r="U34" s="57">
        <f>VLOOKUP($O34,PercentSHGoalStats!$A$3:$AE$998,13,FALSE)</f>
        <v>0.54545454545454541</v>
      </c>
      <c r="V34" s="57">
        <f>VLOOKUP($O34,PercentSHGoalStats!$A$3:$AE$998,14,FALSE)</f>
        <v>0.14285714285714285</v>
      </c>
      <c r="W34" s="57">
        <f>VLOOKUP($O34,PercentSHGoalStats!$A$3:$AE$998,16,FALSE)</f>
        <v>0.18181818181818182</v>
      </c>
      <c r="X34" s="57">
        <f>VLOOKUP($O34,PercentSHGoalStats!$A$3:$AE$998,17,FALSE)</f>
        <v>0.7142857142857143</v>
      </c>
      <c r="Y34" s="57">
        <f>VLOOKUP($O34,PercentSHGoalStats!$A$3:$AE$998,19,FALSE)</f>
        <v>0.72727272727272729</v>
      </c>
      <c r="Z34" s="57">
        <f>VLOOKUP($O34,PercentSHGoalStats!$A$3:$AE$998,20,FALSE)</f>
        <v>0.2857142857142857</v>
      </c>
      <c r="AA34" s="57">
        <f>VLOOKUP($O34,PercentSHGoalStats!$A$3:$AE$998,22,FALSE)</f>
        <v>0.27272727272727271</v>
      </c>
    </row>
    <row r="35" spans="1:27" x14ac:dyDescent="0.3">
      <c r="A35" s="57">
        <f>VLOOKUP($M35,PercentSHGoalStats!$A$3:$AE$998,5,FALSE)</f>
        <v>0.8571428571428571</v>
      </c>
      <c r="B35" s="57">
        <f>VLOOKUP($M35,PercentSHGoalStats!$A$3:$AE$998,6,FALSE)</f>
        <v>1</v>
      </c>
      <c r="C35" s="57">
        <f>VLOOKUP($M35,PercentSHGoalStats!$A$3:$AE$998,8,FALSE)</f>
        <v>0.47619047619047616</v>
      </c>
      <c r="D35" s="57">
        <f>VLOOKUP($M35,PercentSHGoalStats!$A$3:$AE$998,9,FALSE)</f>
        <v>0.81818181818181823</v>
      </c>
      <c r="E35" s="57">
        <f>VLOOKUP($M35,PercentSHGoalStats!$A$3:$AE$998,11,FALSE)</f>
        <v>0.80952380952380953</v>
      </c>
      <c r="F35" s="57">
        <f>VLOOKUP($M35,PercentSHGoalStats!$A$3:$AE$998,12,FALSE)</f>
        <v>0.90909090909090906</v>
      </c>
      <c r="G35" s="57">
        <f>VLOOKUP($M35,PercentSHGoalStats!$A$3:$AE$998,14,FALSE)</f>
        <v>0.2857142857142857</v>
      </c>
      <c r="H35" s="57">
        <f>VLOOKUP($M35,PercentSHGoalStats!$A$3:$AE$998,15,FALSE)</f>
        <v>0.54545454545454541</v>
      </c>
      <c r="I35" s="57">
        <f>VLOOKUP($M35,PercentSHGoalStats!$A$3:$AE$998,17,FALSE)</f>
        <v>0.2857142857142857</v>
      </c>
      <c r="J35" s="57">
        <f>VLOOKUP($M35,PercentSHGoalStats!$A$3:$AE$998,18,FALSE)</f>
        <v>0.45454545454545453</v>
      </c>
      <c r="K35" s="57">
        <f>VLOOKUP($M35,PercentSHGoalStats!$A$3:$AE$998,20,FALSE)</f>
        <v>0</v>
      </c>
      <c r="L35" s="57">
        <f>VLOOKUP($M35,PercentSHGoalStats!$A$3:$AE$998,21,FALSE)</f>
        <v>0</v>
      </c>
      <c r="M35" s="53" t="str">
        <f>Fixtures!A35</f>
        <v>Beijing Guoan</v>
      </c>
      <c r="N35" s="54">
        <f>Fixtures!D35</f>
        <v>43688</v>
      </c>
      <c r="O35" s="53" t="str">
        <f>Fixtures!B35</f>
        <v>Guangzhou Evergrande</v>
      </c>
      <c r="P35" s="57">
        <f>VLOOKUP($O35,PercentSHGoalStats!$A$3:$AE$998,5,FALSE)</f>
        <v>0.90476190476190477</v>
      </c>
      <c r="Q35" s="57">
        <f>VLOOKUP($O35,PercentSHGoalStats!$A$3:$AE$998,7,FALSE)</f>
        <v>0.90909090909090906</v>
      </c>
      <c r="R35" s="57">
        <f>VLOOKUP($O35,PercentSHGoalStats!$A$3:$AE$998,8,FALSE)</f>
        <v>0.42857142857142855</v>
      </c>
      <c r="S35" s="57">
        <f>VLOOKUP($O35,PercentSHGoalStats!$A$3:$AE$998,10,FALSE)</f>
        <v>0.54545454545454541</v>
      </c>
      <c r="T35" s="57">
        <f>VLOOKUP($O35,PercentSHGoalStats!$A$3:$AE$998,11,FALSE)</f>
        <v>0.80952380952380953</v>
      </c>
      <c r="U35" s="57">
        <f>VLOOKUP($O35,PercentSHGoalStats!$A$3:$AE$998,13,FALSE)</f>
        <v>0.81818181818181823</v>
      </c>
      <c r="V35" s="57">
        <f>VLOOKUP($O35,PercentSHGoalStats!$A$3:$AE$998,14,FALSE)</f>
        <v>0.33333333333333331</v>
      </c>
      <c r="W35" s="57">
        <f>VLOOKUP($O35,PercentSHGoalStats!$A$3:$AE$998,16,FALSE)</f>
        <v>0.54545454545454541</v>
      </c>
      <c r="X35" s="57">
        <f>VLOOKUP($O35,PercentSHGoalStats!$A$3:$AE$998,17,FALSE)</f>
        <v>0.2857142857142857</v>
      </c>
      <c r="Y35" s="57">
        <f>VLOOKUP($O35,PercentSHGoalStats!$A$3:$AE$998,19,FALSE)</f>
        <v>0.27272727272727271</v>
      </c>
      <c r="Z35" s="57">
        <f>VLOOKUP($O35,PercentSHGoalStats!$A$3:$AE$998,20,FALSE)</f>
        <v>9.5238095238095233E-2</v>
      </c>
      <c r="AA35" s="57">
        <f>VLOOKUP($O35,PercentSHGoalStats!$A$3:$AE$998,22,FALSE)</f>
        <v>9.0909090909090912E-2</v>
      </c>
    </row>
    <row r="36" spans="1:27" x14ac:dyDescent="0.3">
      <c r="A36" s="57">
        <f>VLOOKUP($M36,PercentSHGoalStats!$A$3:$AE$998,5,FALSE)</f>
        <v>1</v>
      </c>
      <c r="B36" s="57">
        <f>VLOOKUP($M36,PercentSHGoalStats!$A$3:$AE$998,6,FALSE)</f>
        <v>1</v>
      </c>
      <c r="C36" s="57">
        <f>VLOOKUP($M36,PercentSHGoalStats!$A$3:$AE$998,8,FALSE)</f>
        <v>0.25</v>
      </c>
      <c r="D36" s="57">
        <f>VLOOKUP($M36,PercentSHGoalStats!$A$3:$AE$998,9,FALSE)</f>
        <v>0.5</v>
      </c>
      <c r="E36" s="57">
        <f>VLOOKUP($M36,PercentSHGoalStats!$A$3:$AE$998,11,FALSE)</f>
        <v>0.25</v>
      </c>
      <c r="F36" s="57">
        <f>VLOOKUP($M36,PercentSHGoalStats!$A$3:$AE$998,12,FALSE)</f>
        <v>0.5</v>
      </c>
      <c r="G36" s="57">
        <f>VLOOKUP($M36,PercentSHGoalStats!$A$3:$AE$998,14,FALSE)</f>
        <v>0</v>
      </c>
      <c r="H36" s="57">
        <f>VLOOKUP($M36,PercentSHGoalStats!$A$3:$AE$998,15,FALSE)</f>
        <v>0</v>
      </c>
      <c r="I36" s="57">
        <f>VLOOKUP($M36,PercentSHGoalStats!$A$3:$AE$998,17,FALSE)</f>
        <v>1</v>
      </c>
      <c r="J36" s="57">
        <f>VLOOKUP($M36,PercentSHGoalStats!$A$3:$AE$998,18,FALSE)</f>
        <v>1</v>
      </c>
      <c r="K36" s="57">
        <f>VLOOKUP($M36,PercentSHGoalStats!$A$3:$AE$998,20,FALSE)</f>
        <v>0</v>
      </c>
      <c r="L36" s="57">
        <f>VLOOKUP($M36,PercentSHGoalStats!$A$3:$AE$998,21,FALSE)</f>
        <v>0</v>
      </c>
      <c r="M36" s="53" t="str">
        <f>Fixtures!A36</f>
        <v>AaB</v>
      </c>
      <c r="N36" s="54">
        <f>Fixtures!D36</f>
        <v>43688</v>
      </c>
      <c r="O36" s="53" t="str">
        <f>Fixtures!B36</f>
        <v>Esbjerg</v>
      </c>
      <c r="P36" s="57">
        <f>VLOOKUP($O36,PercentSHGoalStats!$A$3:$AE$998,5,FALSE)</f>
        <v>1</v>
      </c>
      <c r="Q36" s="57">
        <f>VLOOKUP($O36,PercentSHGoalStats!$A$3:$AE$998,7,FALSE)</f>
        <v>1</v>
      </c>
      <c r="R36" s="57">
        <f>VLOOKUP($O36,PercentSHGoalStats!$A$3:$AE$998,8,FALSE)</f>
        <v>0.25</v>
      </c>
      <c r="S36" s="57">
        <f>VLOOKUP($O36,PercentSHGoalStats!$A$3:$AE$998,10,FALSE)</f>
        <v>0.5</v>
      </c>
      <c r="T36" s="57">
        <f>VLOOKUP($O36,PercentSHGoalStats!$A$3:$AE$998,11,FALSE)</f>
        <v>0</v>
      </c>
      <c r="U36" s="57">
        <f>VLOOKUP($O36,PercentSHGoalStats!$A$3:$AE$998,13,FALSE)</f>
        <v>0</v>
      </c>
      <c r="V36" s="57">
        <f>VLOOKUP($O36,PercentSHGoalStats!$A$3:$AE$998,14,FALSE)</f>
        <v>0</v>
      </c>
      <c r="W36" s="57">
        <f>VLOOKUP($O36,PercentSHGoalStats!$A$3:$AE$998,16,FALSE)</f>
        <v>0</v>
      </c>
      <c r="X36" s="57">
        <f>VLOOKUP($O36,PercentSHGoalStats!$A$3:$AE$998,17,FALSE)</f>
        <v>1</v>
      </c>
      <c r="Y36" s="57">
        <f>VLOOKUP($O36,PercentSHGoalStats!$A$3:$AE$998,19,FALSE)</f>
        <v>1</v>
      </c>
      <c r="Z36" s="57">
        <f>VLOOKUP($O36,PercentSHGoalStats!$A$3:$AE$998,20,FALSE)</f>
        <v>0.25</v>
      </c>
      <c r="AA36" s="57">
        <f>VLOOKUP($O36,PercentSHGoalStats!$A$3:$AE$998,22,FALSE)</f>
        <v>0.5</v>
      </c>
    </row>
    <row r="37" spans="1:27" x14ac:dyDescent="0.3">
      <c r="A37" s="57">
        <f>VLOOKUP($M37,PercentSHGoalStats!$A$3:$AE$998,5,FALSE)</f>
        <v>1</v>
      </c>
      <c r="B37" s="57">
        <f>VLOOKUP($M37,PercentSHGoalStats!$A$3:$AE$998,6,FALSE)</f>
        <v>1</v>
      </c>
      <c r="C37" s="57">
        <f>VLOOKUP($M37,PercentSHGoalStats!$A$3:$AE$998,8,FALSE)</f>
        <v>0.5</v>
      </c>
      <c r="D37" s="57">
        <f>VLOOKUP($M37,PercentSHGoalStats!$A$3:$AE$998,9,FALSE)</f>
        <v>1</v>
      </c>
      <c r="E37" s="57">
        <f>VLOOKUP($M37,PercentSHGoalStats!$A$3:$AE$998,11,FALSE)</f>
        <v>0.5</v>
      </c>
      <c r="F37" s="57">
        <f>VLOOKUP($M37,PercentSHGoalStats!$A$3:$AE$998,12,FALSE)</f>
        <v>0</v>
      </c>
      <c r="G37" s="57">
        <f>VLOOKUP($M37,PercentSHGoalStats!$A$3:$AE$998,14,FALSE)</f>
        <v>0</v>
      </c>
      <c r="H37" s="57">
        <f>VLOOKUP($M37,PercentSHGoalStats!$A$3:$AE$998,15,FALSE)</f>
        <v>0</v>
      </c>
      <c r="I37" s="57">
        <f>VLOOKUP($M37,PercentSHGoalStats!$A$3:$AE$998,17,FALSE)</f>
        <v>0.5</v>
      </c>
      <c r="J37" s="57">
        <f>VLOOKUP($M37,PercentSHGoalStats!$A$3:$AE$998,18,FALSE)</f>
        <v>1</v>
      </c>
      <c r="K37" s="57">
        <f>VLOOKUP($M37,PercentSHGoalStats!$A$3:$AE$998,20,FALSE)</f>
        <v>0.5</v>
      </c>
      <c r="L37" s="57">
        <f>VLOOKUP($M37,PercentSHGoalStats!$A$3:$AE$998,21,FALSE)</f>
        <v>1</v>
      </c>
      <c r="M37" s="53" t="str">
        <f>Fixtures!A37</f>
        <v>Horsens</v>
      </c>
      <c r="N37" s="54">
        <f>Fixtures!D37</f>
        <v>43688</v>
      </c>
      <c r="O37" s="53" t="str">
        <f>Fixtures!B37</f>
        <v>Midtjylland</v>
      </c>
      <c r="P37" s="57">
        <f>VLOOKUP($O37,PercentSHGoalStats!$A$3:$AE$998,5,FALSE)</f>
        <v>1</v>
      </c>
      <c r="Q37" s="57">
        <f>VLOOKUP($O37,PercentSHGoalStats!$A$3:$AE$998,7,FALSE)</f>
        <v>1</v>
      </c>
      <c r="R37" s="57">
        <f>VLOOKUP($O37,PercentSHGoalStats!$A$3:$AE$998,8,FALSE)</f>
        <v>0</v>
      </c>
      <c r="S37" s="57">
        <f>VLOOKUP($O37,PercentSHGoalStats!$A$3:$AE$998,10,FALSE)</f>
        <v>0</v>
      </c>
      <c r="T37" s="57">
        <f>VLOOKUP($O37,PercentSHGoalStats!$A$3:$AE$998,11,FALSE)</f>
        <v>1</v>
      </c>
      <c r="U37" s="57">
        <f>VLOOKUP($O37,PercentSHGoalStats!$A$3:$AE$998,13,FALSE)</f>
        <v>1</v>
      </c>
      <c r="V37" s="57">
        <f>VLOOKUP($O37,PercentSHGoalStats!$A$3:$AE$998,14,FALSE)</f>
        <v>0</v>
      </c>
      <c r="W37" s="57">
        <f>VLOOKUP($O37,PercentSHGoalStats!$A$3:$AE$998,16,FALSE)</f>
        <v>0</v>
      </c>
      <c r="X37" s="57">
        <f>VLOOKUP($O37,PercentSHGoalStats!$A$3:$AE$998,17,FALSE)</f>
        <v>0</v>
      </c>
      <c r="Y37" s="57">
        <f>VLOOKUP($O37,PercentSHGoalStats!$A$3:$AE$998,19,FALSE)</f>
        <v>0</v>
      </c>
      <c r="Z37" s="57">
        <f>VLOOKUP($O37,PercentSHGoalStats!$A$3:$AE$998,20,FALSE)</f>
        <v>0</v>
      </c>
      <c r="AA37" s="57">
        <f>VLOOKUP($O37,PercentSHGoalStats!$A$3:$AE$998,22,FALSE)</f>
        <v>0</v>
      </c>
    </row>
    <row r="38" spans="1:27" x14ac:dyDescent="0.3">
      <c r="A38" s="57">
        <f>VLOOKUP($M38,PercentSHGoalStats!$A$3:$AE$998,5,FALSE)</f>
        <v>1</v>
      </c>
      <c r="B38" s="57">
        <f>VLOOKUP($M38,PercentSHGoalStats!$A$3:$AE$998,6,FALSE)</f>
        <v>1</v>
      </c>
      <c r="C38" s="57">
        <f>VLOOKUP($M38,PercentSHGoalStats!$A$3:$AE$998,8,FALSE)</f>
        <v>0.5</v>
      </c>
      <c r="D38" s="57">
        <f>VLOOKUP($M38,PercentSHGoalStats!$A$3:$AE$998,9,FALSE)</f>
        <v>1</v>
      </c>
      <c r="E38" s="57">
        <f>VLOOKUP($M38,PercentSHGoalStats!$A$3:$AE$998,11,FALSE)</f>
        <v>0.75</v>
      </c>
      <c r="F38" s="57">
        <f>VLOOKUP($M38,PercentSHGoalStats!$A$3:$AE$998,12,FALSE)</f>
        <v>1</v>
      </c>
      <c r="G38" s="57">
        <f>VLOOKUP($M38,PercentSHGoalStats!$A$3:$AE$998,14,FALSE)</f>
        <v>0.5</v>
      </c>
      <c r="H38" s="57">
        <f>VLOOKUP($M38,PercentSHGoalStats!$A$3:$AE$998,15,FALSE)</f>
        <v>1</v>
      </c>
      <c r="I38" s="57">
        <f>VLOOKUP($M38,PercentSHGoalStats!$A$3:$AE$998,17,FALSE)</f>
        <v>0.25</v>
      </c>
      <c r="J38" s="57">
        <f>VLOOKUP($M38,PercentSHGoalStats!$A$3:$AE$998,18,FALSE)</f>
        <v>0</v>
      </c>
      <c r="K38" s="57">
        <f>VLOOKUP($M38,PercentSHGoalStats!$A$3:$AE$998,20,FALSE)</f>
        <v>0</v>
      </c>
      <c r="L38" s="57">
        <f>VLOOKUP($M38,PercentSHGoalStats!$A$3:$AE$998,21,FALSE)</f>
        <v>0</v>
      </c>
      <c r="M38" s="53" t="str">
        <f>Fixtures!A38</f>
        <v>Nordsjælland</v>
      </c>
      <c r="N38" s="54">
        <f>Fixtures!D38</f>
        <v>43688</v>
      </c>
      <c r="O38" s="53" t="str">
        <f>Fixtures!B38</f>
        <v>Silkeborg</v>
      </c>
      <c r="P38" s="57">
        <f>VLOOKUP($O38,PercentSHGoalStats!$A$3:$AE$998,5,FALSE)</f>
        <v>1</v>
      </c>
      <c r="Q38" s="57">
        <f>VLOOKUP($O38,PercentSHGoalStats!$A$3:$AE$998,7,FALSE)</f>
        <v>1</v>
      </c>
      <c r="R38" s="57">
        <f>VLOOKUP($O38,PercentSHGoalStats!$A$3:$AE$998,8,FALSE)</f>
        <v>0.25</v>
      </c>
      <c r="S38" s="57">
        <f>VLOOKUP($O38,PercentSHGoalStats!$A$3:$AE$998,10,FALSE)</f>
        <v>0</v>
      </c>
      <c r="T38" s="57">
        <f>VLOOKUP($O38,PercentSHGoalStats!$A$3:$AE$998,11,FALSE)</f>
        <v>0.5</v>
      </c>
      <c r="U38" s="57">
        <f>VLOOKUP($O38,PercentSHGoalStats!$A$3:$AE$998,13,FALSE)</f>
        <v>0.5</v>
      </c>
      <c r="V38" s="57">
        <f>VLOOKUP($O38,PercentSHGoalStats!$A$3:$AE$998,14,FALSE)</f>
        <v>0</v>
      </c>
      <c r="W38" s="57">
        <f>VLOOKUP($O38,PercentSHGoalStats!$A$3:$AE$998,16,FALSE)</f>
        <v>0</v>
      </c>
      <c r="X38" s="57">
        <f>VLOOKUP($O38,PercentSHGoalStats!$A$3:$AE$998,17,FALSE)</f>
        <v>0.75</v>
      </c>
      <c r="Y38" s="57">
        <f>VLOOKUP($O38,PercentSHGoalStats!$A$3:$AE$998,19,FALSE)</f>
        <v>0.5</v>
      </c>
      <c r="Z38" s="57">
        <f>VLOOKUP($O38,PercentSHGoalStats!$A$3:$AE$998,20,FALSE)</f>
        <v>0.25</v>
      </c>
      <c r="AA38" s="57">
        <f>VLOOKUP($O38,PercentSHGoalStats!$A$3:$AE$998,22,FALSE)</f>
        <v>0</v>
      </c>
    </row>
    <row r="39" spans="1:27" x14ac:dyDescent="0.3">
      <c r="A39" s="57">
        <f>VLOOKUP($M39,PercentSHGoalStats!$A$3:$AE$998,5,FALSE)</f>
        <v>1</v>
      </c>
      <c r="B39" s="57">
        <f>VLOOKUP($M39,PercentSHGoalStats!$A$3:$AE$998,6,FALSE)</f>
        <v>1</v>
      </c>
      <c r="C39" s="57">
        <f>VLOOKUP($M39,PercentSHGoalStats!$A$3:$AE$998,8,FALSE)</f>
        <v>0.75</v>
      </c>
      <c r="D39" s="57">
        <f>VLOOKUP($M39,PercentSHGoalStats!$A$3:$AE$998,9,FALSE)</f>
        <v>1</v>
      </c>
      <c r="E39" s="57">
        <f>VLOOKUP($M39,PercentSHGoalStats!$A$3:$AE$998,11,FALSE)</f>
        <v>1</v>
      </c>
      <c r="F39" s="57">
        <f>VLOOKUP($M39,PercentSHGoalStats!$A$3:$AE$998,12,FALSE)</f>
        <v>1</v>
      </c>
      <c r="G39" s="57">
        <f>VLOOKUP($M39,PercentSHGoalStats!$A$3:$AE$998,14,FALSE)</f>
        <v>0.25</v>
      </c>
      <c r="H39" s="57">
        <f>VLOOKUP($M39,PercentSHGoalStats!$A$3:$AE$998,15,FALSE)</f>
        <v>0</v>
      </c>
      <c r="I39" s="57">
        <f>VLOOKUP($M39,PercentSHGoalStats!$A$3:$AE$998,17,FALSE)</f>
        <v>0.75</v>
      </c>
      <c r="J39" s="57">
        <f>VLOOKUP($M39,PercentSHGoalStats!$A$3:$AE$998,18,FALSE)</f>
        <v>1</v>
      </c>
      <c r="K39" s="57">
        <f>VLOOKUP($M39,PercentSHGoalStats!$A$3:$AE$998,20,FALSE)</f>
        <v>0</v>
      </c>
      <c r="L39" s="57">
        <f>VLOOKUP($M39,PercentSHGoalStats!$A$3:$AE$998,21,FALSE)</f>
        <v>0</v>
      </c>
      <c r="M39" s="53" t="str">
        <f>Fixtures!A39</f>
        <v>Hobro</v>
      </c>
      <c r="N39" s="54">
        <f>Fixtures!D39</f>
        <v>43688</v>
      </c>
      <c r="O39" s="53" t="str">
        <f>Fixtures!B39</f>
        <v>Brøndby</v>
      </c>
      <c r="P39" s="57">
        <f>VLOOKUP($O39,PercentSHGoalStats!$A$3:$AE$998,5,FALSE)</f>
        <v>1</v>
      </c>
      <c r="Q39" s="57">
        <f>VLOOKUP($O39,PercentSHGoalStats!$A$3:$AE$998,7,FALSE)</f>
        <v>1</v>
      </c>
      <c r="R39" s="57">
        <f>VLOOKUP($O39,PercentSHGoalStats!$A$3:$AE$998,8,FALSE)</f>
        <v>0.5</v>
      </c>
      <c r="S39" s="57">
        <f>VLOOKUP($O39,PercentSHGoalStats!$A$3:$AE$998,10,FALSE)</f>
        <v>1</v>
      </c>
      <c r="T39" s="57">
        <f>VLOOKUP($O39,PercentSHGoalStats!$A$3:$AE$998,11,FALSE)</f>
        <v>0.75</v>
      </c>
      <c r="U39" s="57">
        <f>VLOOKUP($O39,PercentSHGoalStats!$A$3:$AE$998,13,FALSE)</f>
        <v>1</v>
      </c>
      <c r="V39" s="57">
        <f>VLOOKUP($O39,PercentSHGoalStats!$A$3:$AE$998,14,FALSE)</f>
        <v>0.25</v>
      </c>
      <c r="W39" s="57">
        <f>VLOOKUP($O39,PercentSHGoalStats!$A$3:$AE$998,16,FALSE)</f>
        <v>0</v>
      </c>
      <c r="X39" s="57">
        <f>VLOOKUP($O39,PercentSHGoalStats!$A$3:$AE$998,17,FALSE)</f>
        <v>0.75</v>
      </c>
      <c r="Y39" s="57">
        <f>VLOOKUP($O39,PercentSHGoalStats!$A$3:$AE$998,19,FALSE)</f>
        <v>1</v>
      </c>
      <c r="Z39" s="57">
        <f>VLOOKUP($O39,PercentSHGoalStats!$A$3:$AE$998,20,FALSE)</f>
        <v>0</v>
      </c>
      <c r="AA39" s="57">
        <f>VLOOKUP($O39,PercentSHGoalStats!$A$3:$AE$998,22,FALSE)</f>
        <v>0</v>
      </c>
    </row>
    <row r="40" spans="1:27" x14ac:dyDescent="0.3">
      <c r="A40" s="57">
        <f>VLOOKUP($M40,PercentSHGoalStats!$A$3:$AE$998,5,FALSE)</f>
        <v>0.875</v>
      </c>
      <c r="B40" s="57">
        <f>VLOOKUP($M40,PercentSHGoalStats!$A$3:$AE$998,6,FALSE)</f>
        <v>0.875</v>
      </c>
      <c r="C40" s="57">
        <f>VLOOKUP($M40,PercentSHGoalStats!$A$3:$AE$998,8,FALSE)</f>
        <v>0.5625</v>
      </c>
      <c r="D40" s="57">
        <f>VLOOKUP($M40,PercentSHGoalStats!$A$3:$AE$998,9,FALSE)</f>
        <v>0.625</v>
      </c>
      <c r="E40" s="57">
        <f>VLOOKUP($M40,PercentSHGoalStats!$A$3:$AE$998,11,FALSE)</f>
        <v>0.6875</v>
      </c>
      <c r="F40" s="57">
        <f>VLOOKUP($M40,PercentSHGoalStats!$A$3:$AE$998,12,FALSE)</f>
        <v>0.75</v>
      </c>
      <c r="G40" s="57">
        <f>VLOOKUP($M40,PercentSHGoalStats!$A$3:$AE$998,14,FALSE)</f>
        <v>0.25</v>
      </c>
      <c r="H40" s="57">
        <f>VLOOKUP($M40,PercentSHGoalStats!$A$3:$AE$998,15,FALSE)</f>
        <v>0.25</v>
      </c>
      <c r="I40" s="57">
        <f>VLOOKUP($M40,PercentSHGoalStats!$A$3:$AE$998,17,FALSE)</f>
        <v>0.5625</v>
      </c>
      <c r="J40" s="57">
        <f>VLOOKUP($M40,PercentSHGoalStats!$A$3:$AE$998,18,FALSE)</f>
        <v>0.5</v>
      </c>
      <c r="K40" s="57">
        <f>VLOOKUP($M40,PercentSHGoalStats!$A$3:$AE$998,20,FALSE)</f>
        <v>6.25E-2</v>
      </c>
      <c r="L40" s="57">
        <f>VLOOKUP($M40,PercentSHGoalStats!$A$3:$AE$998,21,FALSE)</f>
        <v>0</v>
      </c>
      <c r="M40" s="53" t="str">
        <f>Fixtures!A40</f>
        <v>Haugesund</v>
      </c>
      <c r="N40" s="54">
        <f>Fixtures!D40</f>
        <v>43688</v>
      </c>
      <c r="O40" s="53" t="str">
        <f>Fixtures!B40</f>
        <v>Ranheim</v>
      </c>
      <c r="P40" s="57">
        <f>VLOOKUP($O40,PercentSHGoalStats!$A$3:$AE$998,5,FALSE)</f>
        <v>0.75</v>
      </c>
      <c r="Q40" s="57">
        <f>VLOOKUP($O40,PercentSHGoalStats!$A$3:$AE$998,7,FALSE)</f>
        <v>0.75</v>
      </c>
      <c r="R40" s="57">
        <f>VLOOKUP($O40,PercentSHGoalStats!$A$3:$AE$998,8,FALSE)</f>
        <v>0.5</v>
      </c>
      <c r="S40" s="57">
        <f>VLOOKUP($O40,PercentSHGoalStats!$A$3:$AE$998,10,FALSE)</f>
        <v>0.375</v>
      </c>
      <c r="T40" s="57">
        <f>VLOOKUP($O40,PercentSHGoalStats!$A$3:$AE$998,11,FALSE)</f>
        <v>0.4375</v>
      </c>
      <c r="U40" s="57">
        <f>VLOOKUP($O40,PercentSHGoalStats!$A$3:$AE$998,13,FALSE)</f>
        <v>0.5</v>
      </c>
      <c r="V40" s="57">
        <f>VLOOKUP($O40,PercentSHGoalStats!$A$3:$AE$998,14,FALSE)</f>
        <v>0.125</v>
      </c>
      <c r="W40" s="57">
        <f>VLOOKUP($O40,PercentSHGoalStats!$A$3:$AE$998,16,FALSE)</f>
        <v>0.125</v>
      </c>
      <c r="X40" s="57">
        <f>VLOOKUP($O40,PercentSHGoalStats!$A$3:$AE$998,17,FALSE)</f>
        <v>0.6875</v>
      </c>
      <c r="Y40" s="57">
        <f>VLOOKUP($O40,PercentSHGoalStats!$A$3:$AE$998,19,FALSE)</f>
        <v>0.625</v>
      </c>
      <c r="Z40" s="57">
        <f>VLOOKUP($O40,PercentSHGoalStats!$A$3:$AE$998,20,FALSE)</f>
        <v>0.375</v>
      </c>
      <c r="AA40" s="57">
        <f>VLOOKUP($O40,PercentSHGoalStats!$A$3:$AE$998,22,FALSE)</f>
        <v>0.125</v>
      </c>
    </row>
    <row r="41" spans="1:27" x14ac:dyDescent="0.3">
      <c r="A41" s="57">
        <f>VLOOKUP($M41,PercentSHGoalStats!$A$3:$AE$998,5,FALSE)</f>
        <v>0.8</v>
      </c>
      <c r="B41" s="57">
        <f>VLOOKUP($M41,PercentSHGoalStats!$A$3:$AE$998,6,FALSE)</f>
        <v>0.83333333333333337</v>
      </c>
      <c r="C41" s="57">
        <f>VLOOKUP($M41,PercentSHGoalStats!$A$3:$AE$998,8,FALSE)</f>
        <v>0.2</v>
      </c>
      <c r="D41" s="57">
        <f>VLOOKUP($M41,PercentSHGoalStats!$A$3:$AE$998,9,FALSE)</f>
        <v>0.16666666666666666</v>
      </c>
      <c r="E41" s="57">
        <f>VLOOKUP($M41,PercentSHGoalStats!$A$3:$AE$998,11,FALSE)</f>
        <v>0.53333333333333333</v>
      </c>
      <c r="F41" s="57">
        <f>VLOOKUP($M41,PercentSHGoalStats!$A$3:$AE$998,12,FALSE)</f>
        <v>0.66666666666666663</v>
      </c>
      <c r="G41" s="57">
        <f>VLOOKUP($M41,PercentSHGoalStats!$A$3:$AE$998,14,FALSE)</f>
        <v>6.6666666666666666E-2</v>
      </c>
      <c r="H41" s="57">
        <f>VLOOKUP($M41,PercentSHGoalStats!$A$3:$AE$998,15,FALSE)</f>
        <v>0.16666666666666666</v>
      </c>
      <c r="I41" s="57">
        <f>VLOOKUP($M41,PercentSHGoalStats!$A$3:$AE$998,17,FALSE)</f>
        <v>0.46666666666666667</v>
      </c>
      <c r="J41" s="57">
        <f>VLOOKUP($M41,PercentSHGoalStats!$A$3:$AE$998,18,FALSE)</f>
        <v>0.33333333333333331</v>
      </c>
      <c r="K41" s="57">
        <f>VLOOKUP($M41,PercentSHGoalStats!$A$3:$AE$998,20,FALSE)</f>
        <v>6.6666666666666666E-2</v>
      </c>
      <c r="L41" s="57">
        <f>VLOOKUP($M41,PercentSHGoalStats!$A$3:$AE$998,21,FALSE)</f>
        <v>0</v>
      </c>
      <c r="M41" s="53" t="str">
        <f>Fixtures!A41</f>
        <v>Kristiansund</v>
      </c>
      <c r="N41" s="54">
        <f>Fixtures!D41</f>
        <v>43688</v>
      </c>
      <c r="O41" s="53" t="str">
        <f>Fixtures!B41</f>
        <v>Odd</v>
      </c>
      <c r="P41" s="57">
        <f>VLOOKUP($O41,PercentSHGoalStats!$A$3:$AE$998,5,FALSE)</f>
        <v>1</v>
      </c>
      <c r="Q41" s="57">
        <f>VLOOKUP($O41,PercentSHGoalStats!$A$3:$AE$998,7,FALSE)</f>
        <v>1</v>
      </c>
      <c r="R41" s="57">
        <f>VLOOKUP($O41,PercentSHGoalStats!$A$3:$AE$998,8,FALSE)</f>
        <v>0.5625</v>
      </c>
      <c r="S41" s="57">
        <f>VLOOKUP($O41,PercentSHGoalStats!$A$3:$AE$998,10,FALSE)</f>
        <v>0.5714285714285714</v>
      </c>
      <c r="T41" s="57">
        <f>VLOOKUP($O41,PercentSHGoalStats!$A$3:$AE$998,11,FALSE)</f>
        <v>0.75</v>
      </c>
      <c r="U41" s="57">
        <f>VLOOKUP($O41,PercentSHGoalStats!$A$3:$AE$998,13,FALSE)</f>
        <v>0.42857142857142855</v>
      </c>
      <c r="V41" s="57">
        <f>VLOOKUP($O41,PercentSHGoalStats!$A$3:$AE$998,14,FALSE)</f>
        <v>0.375</v>
      </c>
      <c r="W41" s="57">
        <f>VLOOKUP($O41,PercentSHGoalStats!$A$3:$AE$998,16,FALSE)</f>
        <v>0.2857142857142857</v>
      </c>
      <c r="X41" s="57">
        <f>VLOOKUP($O41,PercentSHGoalStats!$A$3:$AE$998,17,FALSE)</f>
        <v>0.5</v>
      </c>
      <c r="Y41" s="57">
        <f>VLOOKUP($O41,PercentSHGoalStats!$A$3:$AE$998,19,FALSE)</f>
        <v>0.5714285714285714</v>
      </c>
      <c r="Z41" s="57">
        <f>VLOOKUP($O41,PercentSHGoalStats!$A$3:$AE$998,20,FALSE)</f>
        <v>0.125</v>
      </c>
      <c r="AA41" s="57">
        <f>VLOOKUP($O41,PercentSHGoalStats!$A$3:$AE$998,22,FALSE)</f>
        <v>0.2857142857142857</v>
      </c>
    </row>
    <row r="42" spans="1:27" x14ac:dyDescent="0.3">
      <c r="A42" s="57">
        <f>VLOOKUP($M42,PercentSHGoalStats!$A$3:$AE$998,5,FALSE)</f>
        <v>0.8666666666666667</v>
      </c>
      <c r="B42" s="57">
        <f>VLOOKUP($M42,PercentSHGoalStats!$A$3:$AE$998,6,FALSE)</f>
        <v>0.875</v>
      </c>
      <c r="C42" s="57">
        <f>VLOOKUP($M42,PercentSHGoalStats!$A$3:$AE$998,8,FALSE)</f>
        <v>0.66666666666666663</v>
      </c>
      <c r="D42" s="57">
        <f>VLOOKUP($M42,PercentSHGoalStats!$A$3:$AE$998,9,FALSE)</f>
        <v>0.5</v>
      </c>
      <c r="E42" s="57">
        <f>VLOOKUP($M42,PercentSHGoalStats!$A$3:$AE$998,11,FALSE)</f>
        <v>0.73333333333333328</v>
      </c>
      <c r="F42" s="57">
        <f>VLOOKUP($M42,PercentSHGoalStats!$A$3:$AE$998,12,FALSE)</f>
        <v>0.75</v>
      </c>
      <c r="G42" s="57">
        <f>VLOOKUP($M42,PercentSHGoalStats!$A$3:$AE$998,14,FALSE)</f>
        <v>0.46666666666666667</v>
      </c>
      <c r="H42" s="57">
        <f>VLOOKUP($M42,PercentSHGoalStats!$A$3:$AE$998,15,FALSE)</f>
        <v>0.375</v>
      </c>
      <c r="I42" s="57">
        <f>VLOOKUP($M42,PercentSHGoalStats!$A$3:$AE$998,17,FALSE)</f>
        <v>0.53333333333333333</v>
      </c>
      <c r="J42" s="57">
        <f>VLOOKUP($M42,PercentSHGoalStats!$A$3:$AE$998,18,FALSE)</f>
        <v>0.375</v>
      </c>
      <c r="K42" s="57">
        <f>VLOOKUP($M42,PercentSHGoalStats!$A$3:$AE$998,20,FALSE)</f>
        <v>0.26666666666666666</v>
      </c>
      <c r="L42" s="57">
        <f>VLOOKUP($M42,PercentSHGoalStats!$A$3:$AE$998,21,FALSE)</f>
        <v>0.125</v>
      </c>
      <c r="M42" s="53" t="str">
        <f>Fixtures!A42</f>
        <v>Bodø / Glimt</v>
      </c>
      <c r="N42" s="54">
        <f>Fixtures!D42</f>
        <v>43688</v>
      </c>
      <c r="O42" s="53" t="str">
        <f>Fixtures!B42</f>
        <v>Viking</v>
      </c>
      <c r="P42" s="57">
        <f>VLOOKUP($O42,PercentSHGoalStats!$A$3:$AE$998,5,FALSE)</f>
        <v>0.8666666666666667</v>
      </c>
      <c r="Q42" s="57">
        <f>VLOOKUP($O42,PercentSHGoalStats!$A$3:$AE$998,7,FALSE)</f>
        <v>0.875</v>
      </c>
      <c r="R42" s="57">
        <f>VLOOKUP($O42,PercentSHGoalStats!$A$3:$AE$998,8,FALSE)</f>
        <v>0.53333333333333333</v>
      </c>
      <c r="S42" s="57">
        <f>VLOOKUP($O42,PercentSHGoalStats!$A$3:$AE$998,10,FALSE)</f>
        <v>0.375</v>
      </c>
      <c r="T42" s="57">
        <f>VLOOKUP($O42,PercentSHGoalStats!$A$3:$AE$998,11,FALSE)</f>
        <v>0.53333333333333333</v>
      </c>
      <c r="U42" s="57">
        <f>VLOOKUP($O42,PercentSHGoalStats!$A$3:$AE$998,13,FALSE)</f>
        <v>0.375</v>
      </c>
      <c r="V42" s="57">
        <f>VLOOKUP($O42,PercentSHGoalStats!$A$3:$AE$998,14,FALSE)</f>
        <v>0.26666666666666666</v>
      </c>
      <c r="W42" s="57">
        <f>VLOOKUP($O42,PercentSHGoalStats!$A$3:$AE$998,16,FALSE)</f>
        <v>0.125</v>
      </c>
      <c r="X42" s="57">
        <f>VLOOKUP($O42,PercentSHGoalStats!$A$3:$AE$998,17,FALSE)</f>
        <v>0.6</v>
      </c>
      <c r="Y42" s="57">
        <f>VLOOKUP($O42,PercentSHGoalStats!$A$3:$AE$998,19,FALSE)</f>
        <v>0.625</v>
      </c>
      <c r="Z42" s="57">
        <f>VLOOKUP($O42,PercentSHGoalStats!$A$3:$AE$998,20,FALSE)</f>
        <v>0.33333333333333331</v>
      </c>
      <c r="AA42" s="57">
        <f>VLOOKUP($O42,PercentSHGoalStats!$A$3:$AE$998,22,FALSE)</f>
        <v>0.375</v>
      </c>
    </row>
    <row r="43" spans="1:27" x14ac:dyDescent="0.3">
      <c r="A43" s="57">
        <f>VLOOKUP($M43,PercentSHGoalStats!$A$3:$AE$998,5,FALSE)</f>
        <v>0.75</v>
      </c>
      <c r="B43" s="57">
        <f>VLOOKUP($M43,PercentSHGoalStats!$A$3:$AE$998,6,FALSE)</f>
        <v>0.75</v>
      </c>
      <c r="C43" s="57">
        <f>VLOOKUP($M43,PercentSHGoalStats!$A$3:$AE$998,8,FALSE)</f>
        <v>0.375</v>
      </c>
      <c r="D43" s="57">
        <f>VLOOKUP($M43,PercentSHGoalStats!$A$3:$AE$998,9,FALSE)</f>
        <v>0.375</v>
      </c>
      <c r="E43" s="57">
        <f>VLOOKUP($M43,PercentSHGoalStats!$A$3:$AE$998,11,FALSE)</f>
        <v>0.5</v>
      </c>
      <c r="F43" s="57">
        <f>VLOOKUP($M43,PercentSHGoalStats!$A$3:$AE$998,12,FALSE)</f>
        <v>0.625</v>
      </c>
      <c r="G43" s="57">
        <f>VLOOKUP($M43,PercentSHGoalStats!$A$3:$AE$998,14,FALSE)</f>
        <v>0.125</v>
      </c>
      <c r="H43" s="57">
        <f>VLOOKUP($M43,PercentSHGoalStats!$A$3:$AE$998,15,FALSE)</f>
        <v>0.25</v>
      </c>
      <c r="I43" s="57">
        <f>VLOOKUP($M43,PercentSHGoalStats!$A$3:$AE$998,17,FALSE)</f>
        <v>0.5</v>
      </c>
      <c r="J43" s="57">
        <f>VLOOKUP($M43,PercentSHGoalStats!$A$3:$AE$998,18,FALSE)</f>
        <v>0.375</v>
      </c>
      <c r="K43" s="57">
        <f>VLOOKUP($M43,PercentSHGoalStats!$A$3:$AE$998,20,FALSE)</f>
        <v>0.1875</v>
      </c>
      <c r="L43" s="57">
        <f>VLOOKUP($M43,PercentSHGoalStats!$A$3:$AE$998,21,FALSE)</f>
        <v>0.125</v>
      </c>
      <c r="M43" s="53" t="str">
        <f>Fixtures!A43</f>
        <v>Strømsgodset</v>
      </c>
      <c r="N43" s="54">
        <f>Fixtures!D43</f>
        <v>43688</v>
      </c>
      <c r="O43" s="53" t="str">
        <f>Fixtures!B43</f>
        <v>Vålerenga</v>
      </c>
      <c r="P43" s="57">
        <f>VLOOKUP($O43,PercentSHGoalStats!$A$3:$AE$998,5,FALSE)</f>
        <v>0.8666666666666667</v>
      </c>
      <c r="Q43" s="57">
        <f>VLOOKUP($O43,PercentSHGoalStats!$A$3:$AE$998,7,FALSE)</f>
        <v>0.8571428571428571</v>
      </c>
      <c r="R43" s="57">
        <f>VLOOKUP($O43,PercentSHGoalStats!$A$3:$AE$998,8,FALSE)</f>
        <v>0.53333333333333333</v>
      </c>
      <c r="S43" s="57">
        <f>VLOOKUP($O43,PercentSHGoalStats!$A$3:$AE$998,10,FALSE)</f>
        <v>0.7142857142857143</v>
      </c>
      <c r="T43" s="57">
        <f>VLOOKUP($O43,PercentSHGoalStats!$A$3:$AE$998,11,FALSE)</f>
        <v>0.66666666666666663</v>
      </c>
      <c r="U43" s="57">
        <f>VLOOKUP($O43,PercentSHGoalStats!$A$3:$AE$998,13,FALSE)</f>
        <v>0.5714285714285714</v>
      </c>
      <c r="V43" s="57">
        <f>VLOOKUP($O43,PercentSHGoalStats!$A$3:$AE$998,14,FALSE)</f>
        <v>0.2</v>
      </c>
      <c r="W43" s="57">
        <f>VLOOKUP($O43,PercentSHGoalStats!$A$3:$AE$998,16,FALSE)</f>
        <v>0.14285714285714285</v>
      </c>
      <c r="X43" s="57">
        <f>VLOOKUP($O43,PercentSHGoalStats!$A$3:$AE$998,17,FALSE)</f>
        <v>0.53333333333333333</v>
      </c>
      <c r="Y43" s="57">
        <f>VLOOKUP($O43,PercentSHGoalStats!$A$3:$AE$998,19,FALSE)</f>
        <v>0.8571428571428571</v>
      </c>
      <c r="Z43" s="57">
        <f>VLOOKUP($O43,PercentSHGoalStats!$A$3:$AE$998,20,FALSE)</f>
        <v>0.2</v>
      </c>
      <c r="AA43" s="57">
        <f>VLOOKUP($O43,PercentSHGoalStats!$A$3:$AE$998,22,FALSE)</f>
        <v>0.2857142857142857</v>
      </c>
    </row>
    <row r="44" spans="1:27" x14ac:dyDescent="0.3">
      <c r="A44" s="57">
        <f>VLOOKUP($M44,PercentSHGoalStats!$A$3:$AE$998,5,FALSE)</f>
        <v>0.25</v>
      </c>
      <c r="B44" s="57">
        <f>VLOOKUP($M44,PercentSHGoalStats!$A$3:$AE$998,6,FALSE)</f>
        <v>0</v>
      </c>
      <c r="C44" s="57">
        <f>VLOOKUP($M44,PercentSHGoalStats!$A$3:$AE$998,8,FALSE)</f>
        <v>0.25</v>
      </c>
      <c r="D44" s="57">
        <f>VLOOKUP($M44,PercentSHGoalStats!$A$3:$AE$998,9,FALSE)</f>
        <v>0</v>
      </c>
      <c r="E44" s="57">
        <f>VLOOKUP($M44,PercentSHGoalStats!$A$3:$AE$998,11,FALSE)</f>
        <v>0</v>
      </c>
      <c r="F44" s="57">
        <f>VLOOKUP($M44,PercentSHGoalStats!$A$3:$AE$998,12,FALSE)</f>
        <v>0</v>
      </c>
      <c r="G44" s="57">
        <f>VLOOKUP($M44,PercentSHGoalStats!$A$3:$AE$998,14,FALSE)</f>
        <v>0</v>
      </c>
      <c r="H44" s="57">
        <f>VLOOKUP($M44,PercentSHGoalStats!$A$3:$AE$998,15,FALSE)</f>
        <v>0</v>
      </c>
      <c r="I44" s="57">
        <f>VLOOKUP($M44,PercentSHGoalStats!$A$3:$AE$998,17,FALSE)</f>
        <v>0.25</v>
      </c>
      <c r="J44" s="57">
        <f>VLOOKUP($M44,PercentSHGoalStats!$A$3:$AE$998,18,FALSE)</f>
        <v>0</v>
      </c>
      <c r="K44" s="57">
        <f>VLOOKUP($M44,PercentSHGoalStats!$A$3:$AE$998,20,FALSE)</f>
        <v>0.25</v>
      </c>
      <c r="L44" s="57">
        <f>VLOOKUP($M44,PercentSHGoalStats!$A$3:$AE$998,21,FALSE)</f>
        <v>0</v>
      </c>
      <c r="M44" s="53" t="str">
        <f>Fixtures!A44</f>
        <v>CSKA Moskva</v>
      </c>
      <c r="N44" s="54">
        <f>Fixtures!D44</f>
        <v>43688</v>
      </c>
      <c r="O44" s="53" t="str">
        <f>Fixtures!B44</f>
        <v>Sochi</v>
      </c>
      <c r="P44" s="57">
        <f>VLOOKUP($O44,PercentSHGoalStats!$A$3:$AE$998,5,FALSE)</f>
        <v>0.75</v>
      </c>
      <c r="Q44" s="57">
        <f>VLOOKUP($O44,PercentSHGoalStats!$A$3:$AE$998,7,FALSE)</f>
        <v>1</v>
      </c>
      <c r="R44" s="57">
        <f>VLOOKUP($O44,PercentSHGoalStats!$A$3:$AE$998,8,FALSE)</f>
        <v>0</v>
      </c>
      <c r="S44" s="57">
        <f>VLOOKUP($O44,PercentSHGoalStats!$A$3:$AE$998,10,FALSE)</f>
        <v>0</v>
      </c>
      <c r="T44" s="57">
        <f>VLOOKUP($O44,PercentSHGoalStats!$A$3:$AE$998,11,FALSE)</f>
        <v>0</v>
      </c>
      <c r="U44" s="57">
        <f>VLOOKUP($O44,PercentSHGoalStats!$A$3:$AE$998,13,FALSE)</f>
        <v>0</v>
      </c>
      <c r="V44" s="57">
        <f>VLOOKUP($O44,PercentSHGoalStats!$A$3:$AE$998,14,FALSE)</f>
        <v>0</v>
      </c>
      <c r="W44" s="57">
        <f>VLOOKUP($O44,PercentSHGoalStats!$A$3:$AE$998,16,FALSE)</f>
        <v>0</v>
      </c>
      <c r="X44" s="57">
        <f>VLOOKUP($O44,PercentSHGoalStats!$A$3:$AE$998,17,FALSE)</f>
        <v>0.75</v>
      </c>
      <c r="Y44" s="57">
        <f>VLOOKUP($O44,PercentSHGoalStats!$A$3:$AE$998,19,FALSE)</f>
        <v>1</v>
      </c>
      <c r="Z44" s="57">
        <f>VLOOKUP($O44,PercentSHGoalStats!$A$3:$AE$998,20,FALSE)</f>
        <v>0</v>
      </c>
      <c r="AA44" s="57">
        <f>VLOOKUP($O44,PercentSHGoalStats!$A$3:$AE$998,22,FALSE)</f>
        <v>0</v>
      </c>
    </row>
    <row r="45" spans="1:27" x14ac:dyDescent="0.3">
      <c r="A45" s="57">
        <f>VLOOKUP($M45,PercentSHGoalStats!$A$3:$AE$998,5,FALSE)</f>
        <v>0.5</v>
      </c>
      <c r="B45" s="57">
        <f>VLOOKUP($M45,PercentSHGoalStats!$A$3:$AE$998,6,FALSE)</f>
        <v>0.5</v>
      </c>
      <c r="C45" s="57">
        <f>VLOOKUP($M45,PercentSHGoalStats!$A$3:$AE$998,8,FALSE)</f>
        <v>0.5</v>
      </c>
      <c r="D45" s="57">
        <f>VLOOKUP($M45,PercentSHGoalStats!$A$3:$AE$998,9,FALSE)</f>
        <v>0.5</v>
      </c>
      <c r="E45" s="57">
        <f>VLOOKUP($M45,PercentSHGoalStats!$A$3:$AE$998,11,FALSE)</f>
        <v>0.5</v>
      </c>
      <c r="F45" s="57">
        <f>VLOOKUP($M45,PercentSHGoalStats!$A$3:$AE$998,12,FALSE)</f>
        <v>0.5</v>
      </c>
      <c r="G45" s="57">
        <f>VLOOKUP($M45,PercentSHGoalStats!$A$3:$AE$998,14,FALSE)</f>
        <v>0</v>
      </c>
      <c r="H45" s="57">
        <f>VLOOKUP($M45,PercentSHGoalStats!$A$3:$AE$998,15,FALSE)</f>
        <v>0</v>
      </c>
      <c r="I45" s="57">
        <f>VLOOKUP($M45,PercentSHGoalStats!$A$3:$AE$998,17,FALSE)</f>
        <v>0.5</v>
      </c>
      <c r="J45" s="57">
        <f>VLOOKUP($M45,PercentSHGoalStats!$A$3:$AE$998,18,FALSE)</f>
        <v>0.5</v>
      </c>
      <c r="K45" s="57">
        <f>VLOOKUP($M45,PercentSHGoalStats!$A$3:$AE$998,20,FALSE)</f>
        <v>0</v>
      </c>
      <c r="L45" s="57">
        <f>VLOOKUP($M45,PercentSHGoalStats!$A$3:$AE$998,21,FALSE)</f>
        <v>0</v>
      </c>
      <c r="M45" s="53" t="str">
        <f>Fixtures!A45</f>
        <v>Lokomotiv Moskva</v>
      </c>
      <c r="N45" s="54">
        <f>Fixtures!D45</f>
        <v>43688</v>
      </c>
      <c r="O45" s="53" t="str">
        <f>Fixtures!B45</f>
        <v>Ural</v>
      </c>
      <c r="P45" s="57">
        <f>VLOOKUP($O45,PercentSHGoalStats!$A$3:$AE$998,5,FALSE)</f>
        <v>0.75</v>
      </c>
      <c r="Q45" s="57">
        <f>VLOOKUP($O45,PercentSHGoalStats!$A$3:$AE$998,7,FALSE)</f>
        <v>0</v>
      </c>
      <c r="R45" s="57">
        <f>VLOOKUP($O45,PercentSHGoalStats!$A$3:$AE$998,8,FALSE)</f>
        <v>0.75</v>
      </c>
      <c r="S45" s="57">
        <f>VLOOKUP($O45,PercentSHGoalStats!$A$3:$AE$998,10,FALSE)</f>
        <v>0</v>
      </c>
      <c r="T45" s="57">
        <f>VLOOKUP($O45,PercentSHGoalStats!$A$3:$AE$998,11,FALSE)</f>
        <v>0.75</v>
      </c>
      <c r="U45" s="57">
        <f>VLOOKUP($O45,PercentSHGoalStats!$A$3:$AE$998,13,FALSE)</f>
        <v>0</v>
      </c>
      <c r="V45" s="57">
        <f>VLOOKUP($O45,PercentSHGoalStats!$A$3:$AE$998,14,FALSE)</f>
        <v>0.5</v>
      </c>
      <c r="W45" s="57">
        <f>VLOOKUP($O45,PercentSHGoalStats!$A$3:$AE$998,16,FALSE)</f>
        <v>0</v>
      </c>
      <c r="X45" s="57">
        <f>VLOOKUP($O45,PercentSHGoalStats!$A$3:$AE$998,17,FALSE)</f>
        <v>0.5</v>
      </c>
      <c r="Y45" s="57">
        <f>VLOOKUP($O45,PercentSHGoalStats!$A$3:$AE$998,19,FALSE)</f>
        <v>0</v>
      </c>
      <c r="Z45" s="57">
        <f>VLOOKUP($O45,PercentSHGoalStats!$A$3:$AE$998,20,FALSE)</f>
        <v>0.5</v>
      </c>
      <c r="AA45" s="57">
        <f>VLOOKUP($O45,PercentSHGoalStats!$A$3:$AE$998,22,FALSE)</f>
        <v>0</v>
      </c>
    </row>
    <row r="46" spans="1:27" x14ac:dyDescent="0.3">
      <c r="A46" s="57">
        <f>VLOOKUP($M46,PercentSHGoalStats!$A$3:$AE$998,5,FALSE)</f>
        <v>0.75</v>
      </c>
      <c r="B46" s="57">
        <f>VLOOKUP($M46,PercentSHGoalStats!$A$3:$AE$998,6,FALSE)</f>
        <v>0.5</v>
      </c>
      <c r="C46" s="57">
        <f>VLOOKUP($M46,PercentSHGoalStats!$A$3:$AE$998,8,FALSE)</f>
        <v>0.5</v>
      </c>
      <c r="D46" s="57">
        <f>VLOOKUP($M46,PercentSHGoalStats!$A$3:$AE$998,9,FALSE)</f>
        <v>0.5</v>
      </c>
      <c r="E46" s="57">
        <f>VLOOKUP($M46,PercentSHGoalStats!$A$3:$AE$998,11,FALSE)</f>
        <v>0.25</v>
      </c>
      <c r="F46" s="57">
        <f>VLOOKUP($M46,PercentSHGoalStats!$A$3:$AE$998,12,FALSE)</f>
        <v>0.5</v>
      </c>
      <c r="G46" s="57">
        <f>VLOOKUP($M46,PercentSHGoalStats!$A$3:$AE$998,14,FALSE)</f>
        <v>0.25</v>
      </c>
      <c r="H46" s="57">
        <f>VLOOKUP($M46,PercentSHGoalStats!$A$3:$AE$998,15,FALSE)</f>
        <v>0.5</v>
      </c>
      <c r="I46" s="57">
        <f>VLOOKUP($M46,PercentSHGoalStats!$A$3:$AE$998,17,FALSE)</f>
        <v>0.75</v>
      </c>
      <c r="J46" s="57">
        <f>VLOOKUP($M46,PercentSHGoalStats!$A$3:$AE$998,18,FALSE)</f>
        <v>0.5</v>
      </c>
      <c r="K46" s="57">
        <f>VLOOKUP($M46,PercentSHGoalStats!$A$3:$AE$998,20,FALSE)</f>
        <v>0.25</v>
      </c>
      <c r="L46" s="57">
        <f>VLOOKUP($M46,PercentSHGoalStats!$A$3:$AE$998,21,FALSE)</f>
        <v>0</v>
      </c>
      <c r="M46" s="53" t="str">
        <f>Fixtures!A46</f>
        <v>Akhmat Grozny</v>
      </c>
      <c r="N46" s="54">
        <f>Fixtures!D46</f>
        <v>43688</v>
      </c>
      <c r="O46" s="53" t="str">
        <f>Fixtures!B46</f>
        <v>Spartak Moskva</v>
      </c>
      <c r="P46" s="57">
        <f>VLOOKUP($O46,PercentSHGoalStats!$A$3:$AE$998,5,FALSE)</f>
        <v>0.75</v>
      </c>
      <c r="Q46" s="57">
        <f>VLOOKUP($O46,PercentSHGoalStats!$A$3:$AE$998,7,FALSE)</f>
        <v>1</v>
      </c>
      <c r="R46" s="57">
        <f>VLOOKUP($O46,PercentSHGoalStats!$A$3:$AE$998,8,FALSE)</f>
        <v>0.25</v>
      </c>
      <c r="S46" s="57">
        <f>VLOOKUP($O46,PercentSHGoalStats!$A$3:$AE$998,10,FALSE)</f>
        <v>0.5</v>
      </c>
      <c r="T46" s="57">
        <f>VLOOKUP($O46,PercentSHGoalStats!$A$3:$AE$998,11,FALSE)</f>
        <v>0.5</v>
      </c>
      <c r="U46" s="57">
        <f>VLOOKUP($O46,PercentSHGoalStats!$A$3:$AE$998,13,FALSE)</f>
        <v>0.5</v>
      </c>
      <c r="V46" s="57">
        <f>VLOOKUP($O46,PercentSHGoalStats!$A$3:$AE$998,14,FALSE)</f>
        <v>0</v>
      </c>
      <c r="W46" s="57">
        <f>VLOOKUP($O46,PercentSHGoalStats!$A$3:$AE$998,16,FALSE)</f>
        <v>0</v>
      </c>
      <c r="X46" s="57">
        <f>VLOOKUP($O46,PercentSHGoalStats!$A$3:$AE$998,17,FALSE)</f>
        <v>0.5</v>
      </c>
      <c r="Y46" s="57">
        <f>VLOOKUP($O46,PercentSHGoalStats!$A$3:$AE$998,19,FALSE)</f>
        <v>1</v>
      </c>
      <c r="Z46" s="57">
        <f>VLOOKUP($O46,PercentSHGoalStats!$A$3:$AE$998,20,FALSE)</f>
        <v>0</v>
      </c>
      <c r="AA46" s="57">
        <f>VLOOKUP($O46,PercentSHGoalStats!$A$3:$AE$998,22,FALSE)</f>
        <v>0</v>
      </c>
    </row>
    <row r="47" spans="1:27" x14ac:dyDescent="0.3">
      <c r="A47" s="57">
        <f>VLOOKUP($M47,PercentSHGoalStats!$A$3:$AE$998,5,FALSE)</f>
        <v>0.75</v>
      </c>
      <c r="B47" s="57">
        <f>VLOOKUP($M47,PercentSHGoalStats!$A$3:$AE$998,6,FALSE)</f>
        <v>1</v>
      </c>
      <c r="C47" s="57">
        <f>VLOOKUP($M47,PercentSHGoalStats!$A$3:$AE$998,8,FALSE)</f>
        <v>0.5</v>
      </c>
      <c r="D47" s="57">
        <f>VLOOKUP($M47,PercentSHGoalStats!$A$3:$AE$998,9,FALSE)</f>
        <v>0.5</v>
      </c>
      <c r="E47" s="57">
        <f>VLOOKUP($M47,PercentSHGoalStats!$A$3:$AE$998,11,FALSE)</f>
        <v>0.75</v>
      </c>
      <c r="F47" s="57">
        <f>VLOOKUP($M47,PercentSHGoalStats!$A$3:$AE$998,12,FALSE)</f>
        <v>1</v>
      </c>
      <c r="G47" s="57">
        <f>VLOOKUP($M47,PercentSHGoalStats!$A$3:$AE$998,14,FALSE)</f>
        <v>0.25</v>
      </c>
      <c r="H47" s="57">
        <f>VLOOKUP($M47,PercentSHGoalStats!$A$3:$AE$998,15,FALSE)</f>
        <v>0.5</v>
      </c>
      <c r="I47" s="57">
        <f>VLOOKUP($M47,PercentSHGoalStats!$A$3:$AE$998,17,FALSE)</f>
        <v>0.5</v>
      </c>
      <c r="J47" s="57">
        <f>VLOOKUP($M47,PercentSHGoalStats!$A$3:$AE$998,18,FALSE)</f>
        <v>0.5</v>
      </c>
      <c r="K47" s="57">
        <f>VLOOKUP($M47,PercentSHGoalStats!$A$3:$AE$998,20,FALSE)</f>
        <v>0.25</v>
      </c>
      <c r="L47" s="57">
        <f>VLOOKUP($M47,PercentSHGoalStats!$A$3:$AE$998,21,FALSE)</f>
        <v>0.5</v>
      </c>
      <c r="M47" s="53" t="str">
        <f>Fixtures!A47</f>
        <v>Arsenal Tula</v>
      </c>
      <c r="N47" s="54">
        <f>Fixtures!D47</f>
        <v>43688</v>
      </c>
      <c r="O47" s="53" t="str">
        <f>Fixtures!B47</f>
        <v>Ufa</v>
      </c>
      <c r="P47" s="57">
        <f>VLOOKUP($O47,PercentSHGoalStats!$A$3:$AE$998,5,FALSE)</f>
        <v>0.5</v>
      </c>
      <c r="Q47" s="57">
        <f>VLOOKUP($O47,PercentSHGoalStats!$A$3:$AE$998,7,FALSE)</f>
        <v>0.5</v>
      </c>
      <c r="R47" s="57">
        <f>VLOOKUP($O47,PercentSHGoalStats!$A$3:$AE$998,8,FALSE)</f>
        <v>0.5</v>
      </c>
      <c r="S47" s="57">
        <f>VLOOKUP($O47,PercentSHGoalStats!$A$3:$AE$998,10,FALSE)</f>
        <v>0.5</v>
      </c>
      <c r="T47" s="57">
        <f>VLOOKUP($O47,PercentSHGoalStats!$A$3:$AE$998,11,FALSE)</f>
        <v>0.25</v>
      </c>
      <c r="U47" s="57">
        <f>VLOOKUP($O47,PercentSHGoalStats!$A$3:$AE$998,13,FALSE)</f>
        <v>0.5</v>
      </c>
      <c r="V47" s="57">
        <f>VLOOKUP($O47,PercentSHGoalStats!$A$3:$AE$998,14,FALSE)</f>
        <v>0.25</v>
      </c>
      <c r="W47" s="57">
        <f>VLOOKUP($O47,PercentSHGoalStats!$A$3:$AE$998,16,FALSE)</f>
        <v>0.5</v>
      </c>
      <c r="X47" s="57">
        <f>VLOOKUP($O47,PercentSHGoalStats!$A$3:$AE$998,17,FALSE)</f>
        <v>0.5</v>
      </c>
      <c r="Y47" s="57">
        <f>VLOOKUP($O47,PercentSHGoalStats!$A$3:$AE$998,19,FALSE)</f>
        <v>0.5</v>
      </c>
      <c r="Z47" s="57">
        <f>VLOOKUP($O47,PercentSHGoalStats!$A$3:$AE$998,20,FALSE)</f>
        <v>0.5</v>
      </c>
      <c r="AA47" s="57">
        <f>VLOOKUP($O47,PercentSHGoalStats!$A$3:$AE$998,22,FALSE)</f>
        <v>0.5</v>
      </c>
    </row>
    <row r="48" spans="1:27" x14ac:dyDescent="0.3">
      <c r="A48" s="57">
        <f>VLOOKUP($M48,PercentSHGoalStats!$A$3:$AE$998,5,FALSE)</f>
        <v>1</v>
      </c>
      <c r="B48" s="57">
        <f>VLOOKUP($M48,PercentSHGoalStats!$A$3:$AE$998,6,FALSE)</f>
        <v>1</v>
      </c>
      <c r="C48" s="57">
        <f>VLOOKUP($M48,PercentSHGoalStats!$A$3:$AE$998,8,FALSE)</f>
        <v>1</v>
      </c>
      <c r="D48" s="57">
        <f>VLOOKUP($M48,PercentSHGoalStats!$A$3:$AE$998,9,FALSE)</f>
        <v>1</v>
      </c>
      <c r="E48" s="57">
        <f>VLOOKUP($M48,PercentSHGoalStats!$A$3:$AE$998,11,FALSE)</f>
        <v>1</v>
      </c>
      <c r="F48" s="57">
        <f>VLOOKUP($M48,PercentSHGoalStats!$A$3:$AE$998,12,FALSE)</f>
        <v>1</v>
      </c>
      <c r="G48" s="57">
        <f>VLOOKUP($M48,PercentSHGoalStats!$A$3:$AE$998,14,FALSE)</f>
        <v>0</v>
      </c>
      <c r="H48" s="57">
        <f>VLOOKUP($M48,PercentSHGoalStats!$A$3:$AE$998,15,FALSE)</f>
        <v>0</v>
      </c>
      <c r="I48" s="57">
        <f>VLOOKUP($M48,PercentSHGoalStats!$A$3:$AE$998,17,FALSE)</f>
        <v>1</v>
      </c>
      <c r="J48" s="57">
        <f>VLOOKUP($M48,PercentSHGoalStats!$A$3:$AE$998,18,FALSE)</f>
        <v>1</v>
      </c>
      <c r="K48" s="57">
        <f>VLOOKUP($M48,PercentSHGoalStats!$A$3:$AE$998,20,FALSE)</f>
        <v>0</v>
      </c>
      <c r="L48" s="57">
        <f>VLOOKUP($M48,PercentSHGoalStats!$A$3:$AE$998,21,FALSE)</f>
        <v>0</v>
      </c>
      <c r="M48" s="53" t="str">
        <f>Fixtures!A48</f>
        <v>Mattersburg</v>
      </c>
      <c r="N48" s="54">
        <f>Fixtures!D48</f>
        <v>43688</v>
      </c>
      <c r="O48" s="53" t="str">
        <f>Fixtures!B48</f>
        <v>Austria Wien</v>
      </c>
      <c r="P48" s="57">
        <f>VLOOKUP($O48,PercentSHGoalStats!$A$3:$AE$998,5,FALSE)</f>
        <v>1</v>
      </c>
      <c r="Q48" s="57">
        <f>VLOOKUP($O48,PercentSHGoalStats!$A$3:$AE$998,7,FALSE)</f>
        <v>1</v>
      </c>
      <c r="R48" s="57">
        <f>VLOOKUP($O48,PercentSHGoalStats!$A$3:$AE$998,8,FALSE)</f>
        <v>1</v>
      </c>
      <c r="S48" s="57">
        <f>VLOOKUP($O48,PercentSHGoalStats!$A$3:$AE$998,10,FALSE)</f>
        <v>1</v>
      </c>
      <c r="T48" s="57">
        <f>VLOOKUP($O48,PercentSHGoalStats!$A$3:$AE$998,11,FALSE)</f>
        <v>0.5</v>
      </c>
      <c r="U48" s="57">
        <f>VLOOKUP($O48,PercentSHGoalStats!$A$3:$AE$998,13,FALSE)</f>
        <v>1</v>
      </c>
      <c r="V48" s="57">
        <f>VLOOKUP($O48,PercentSHGoalStats!$A$3:$AE$998,14,FALSE)</f>
        <v>0</v>
      </c>
      <c r="W48" s="57">
        <f>VLOOKUP($O48,PercentSHGoalStats!$A$3:$AE$998,16,FALSE)</f>
        <v>0</v>
      </c>
      <c r="X48" s="57">
        <f>VLOOKUP($O48,PercentSHGoalStats!$A$3:$AE$998,17,FALSE)</f>
        <v>1</v>
      </c>
      <c r="Y48" s="57">
        <f>VLOOKUP($O48,PercentSHGoalStats!$A$3:$AE$998,19,FALSE)</f>
        <v>1</v>
      </c>
      <c r="Z48" s="57">
        <f>VLOOKUP($O48,PercentSHGoalStats!$A$3:$AE$998,20,FALSE)</f>
        <v>1</v>
      </c>
      <c r="AA48" s="57">
        <f>VLOOKUP($O48,PercentSHGoalStats!$A$3:$AE$998,22,FALSE)</f>
        <v>1</v>
      </c>
    </row>
    <row r="49" spans="1:27" x14ac:dyDescent="0.3">
      <c r="A49" s="57">
        <f>VLOOKUP($M49,PercentSHGoalStats!$A$3:$AE$998,5,FALSE)</f>
        <v>1</v>
      </c>
      <c r="B49" s="57">
        <f>VLOOKUP($M49,PercentSHGoalStats!$A$3:$AE$998,6,FALSE)</f>
        <v>1</v>
      </c>
      <c r="C49" s="57">
        <f>VLOOKUP($M49,PercentSHGoalStats!$A$3:$AE$998,8,FALSE)</f>
        <v>1</v>
      </c>
      <c r="D49" s="57">
        <f>VLOOKUP($M49,PercentSHGoalStats!$A$3:$AE$998,9,FALSE)</f>
        <v>1</v>
      </c>
      <c r="E49" s="57">
        <f>VLOOKUP($M49,PercentSHGoalStats!$A$3:$AE$998,11,FALSE)</f>
        <v>1</v>
      </c>
      <c r="F49" s="57">
        <f>VLOOKUP($M49,PercentSHGoalStats!$A$3:$AE$998,12,FALSE)</f>
        <v>1</v>
      </c>
      <c r="G49" s="57">
        <f>VLOOKUP($M49,PercentSHGoalStats!$A$3:$AE$998,14,FALSE)</f>
        <v>0.5</v>
      </c>
      <c r="H49" s="57">
        <f>VLOOKUP($M49,PercentSHGoalStats!$A$3:$AE$998,15,FALSE)</f>
        <v>1</v>
      </c>
      <c r="I49" s="57">
        <f>VLOOKUP($M49,PercentSHGoalStats!$A$3:$AE$998,17,FALSE)</f>
        <v>1</v>
      </c>
      <c r="J49" s="57">
        <f>VLOOKUP($M49,PercentSHGoalStats!$A$3:$AE$998,18,FALSE)</f>
        <v>1</v>
      </c>
      <c r="K49" s="57">
        <f>VLOOKUP($M49,PercentSHGoalStats!$A$3:$AE$998,20,FALSE)</f>
        <v>0</v>
      </c>
      <c r="L49" s="57">
        <f>VLOOKUP($M49,PercentSHGoalStats!$A$3:$AE$998,21,FALSE)</f>
        <v>0</v>
      </c>
      <c r="M49" s="53" t="str">
        <f>Fixtures!A49</f>
        <v>Hartberg</v>
      </c>
      <c r="N49" s="54">
        <f>Fixtures!D49</f>
        <v>43688</v>
      </c>
      <c r="O49" s="53" t="str">
        <f>Fixtures!B49</f>
        <v>Sturm Graz</v>
      </c>
      <c r="P49" s="57">
        <f>VLOOKUP($O49,PercentSHGoalStats!$A$3:$AE$998,5,FALSE)</f>
        <v>0.5</v>
      </c>
      <c r="Q49" s="57">
        <f>VLOOKUP($O49,PercentSHGoalStats!$A$3:$AE$998,7,FALSE)</f>
        <v>0</v>
      </c>
      <c r="R49" s="57">
        <f>VLOOKUP($O49,PercentSHGoalStats!$A$3:$AE$998,8,FALSE)</f>
        <v>0</v>
      </c>
      <c r="S49" s="57">
        <f>VLOOKUP($O49,PercentSHGoalStats!$A$3:$AE$998,10,FALSE)</f>
        <v>0</v>
      </c>
      <c r="T49" s="57">
        <f>VLOOKUP($O49,PercentSHGoalStats!$A$3:$AE$998,11,FALSE)</f>
        <v>0.5</v>
      </c>
      <c r="U49" s="57">
        <f>VLOOKUP($O49,PercentSHGoalStats!$A$3:$AE$998,13,FALSE)</f>
        <v>0</v>
      </c>
      <c r="V49" s="57">
        <f>VLOOKUP($O49,PercentSHGoalStats!$A$3:$AE$998,14,FALSE)</f>
        <v>0</v>
      </c>
      <c r="W49" s="57">
        <f>VLOOKUP($O49,PercentSHGoalStats!$A$3:$AE$998,16,FALSE)</f>
        <v>0</v>
      </c>
      <c r="X49" s="57">
        <f>VLOOKUP($O49,PercentSHGoalStats!$A$3:$AE$998,17,FALSE)</f>
        <v>0</v>
      </c>
      <c r="Y49" s="57">
        <f>VLOOKUP($O49,PercentSHGoalStats!$A$3:$AE$998,19,FALSE)</f>
        <v>0</v>
      </c>
      <c r="Z49" s="57">
        <f>VLOOKUP($O49,PercentSHGoalStats!$A$3:$AE$998,20,FALSE)</f>
        <v>0</v>
      </c>
      <c r="AA49" s="57">
        <f>VLOOKUP($O49,PercentSHGoalStats!$A$3:$AE$998,22,FALSE)</f>
        <v>0</v>
      </c>
    </row>
    <row r="50" spans="1:27" x14ac:dyDescent="0.3">
      <c r="A50" s="57">
        <f>VLOOKUP($M50,PercentSHGoalStats!$A$3:$AE$998,5,FALSE)</f>
        <v>1</v>
      </c>
      <c r="B50" s="57">
        <f>VLOOKUP($M50,PercentSHGoalStats!$A$3:$AE$998,6,FALSE)</f>
        <v>1</v>
      </c>
      <c r="C50" s="57">
        <f>VLOOKUP($M50,PercentSHGoalStats!$A$3:$AE$998,8,FALSE)</f>
        <v>0.5</v>
      </c>
      <c r="D50" s="57">
        <f>VLOOKUP($M50,PercentSHGoalStats!$A$3:$AE$998,9,FALSE)</f>
        <v>1</v>
      </c>
      <c r="E50" s="57">
        <f>VLOOKUP($M50,PercentSHGoalStats!$A$3:$AE$998,11,FALSE)</f>
        <v>0.5</v>
      </c>
      <c r="F50" s="57">
        <f>VLOOKUP($M50,PercentSHGoalStats!$A$3:$AE$998,12,FALSE)</f>
        <v>1</v>
      </c>
      <c r="G50" s="57">
        <f>VLOOKUP($M50,PercentSHGoalStats!$A$3:$AE$998,14,FALSE)</f>
        <v>0.5</v>
      </c>
      <c r="H50" s="57">
        <f>VLOOKUP($M50,PercentSHGoalStats!$A$3:$AE$998,15,FALSE)</f>
        <v>1</v>
      </c>
      <c r="I50" s="57">
        <f>VLOOKUP($M50,PercentSHGoalStats!$A$3:$AE$998,17,FALSE)</f>
        <v>1</v>
      </c>
      <c r="J50" s="57">
        <f>VLOOKUP($M50,PercentSHGoalStats!$A$3:$AE$998,18,FALSE)</f>
        <v>1</v>
      </c>
      <c r="K50" s="57">
        <f>VLOOKUP($M50,PercentSHGoalStats!$A$3:$AE$998,20,FALSE)</f>
        <v>0</v>
      </c>
      <c r="L50" s="57">
        <f>VLOOKUP($M50,PercentSHGoalStats!$A$3:$AE$998,21,FALSE)</f>
        <v>0</v>
      </c>
      <c r="M50" s="53" t="str">
        <f>Fixtures!A50</f>
        <v>Swarovski Tirol</v>
      </c>
      <c r="N50" s="54">
        <f>Fixtures!D50</f>
        <v>43688</v>
      </c>
      <c r="O50" s="53" t="str">
        <f>Fixtures!B50</f>
        <v>St. Pölten</v>
      </c>
      <c r="P50" s="57">
        <f>VLOOKUP($O50,PercentSHGoalStats!$A$3:$AE$998,5,FALSE)</f>
        <v>1</v>
      </c>
      <c r="Q50" s="57">
        <f>VLOOKUP($O50,PercentSHGoalStats!$A$3:$AE$998,7,FALSE)</f>
        <v>1</v>
      </c>
      <c r="R50" s="57">
        <f>VLOOKUP($O50,PercentSHGoalStats!$A$3:$AE$998,8,FALSE)</f>
        <v>0.5</v>
      </c>
      <c r="S50" s="57">
        <f>VLOOKUP($O50,PercentSHGoalStats!$A$3:$AE$998,10,FALSE)</f>
        <v>0</v>
      </c>
      <c r="T50" s="57">
        <f>VLOOKUP($O50,PercentSHGoalStats!$A$3:$AE$998,11,FALSE)</f>
        <v>0.5</v>
      </c>
      <c r="U50" s="57">
        <f>VLOOKUP($O50,PercentSHGoalStats!$A$3:$AE$998,13,FALSE)</f>
        <v>0</v>
      </c>
      <c r="V50" s="57">
        <f>VLOOKUP($O50,PercentSHGoalStats!$A$3:$AE$998,14,FALSE)</f>
        <v>0</v>
      </c>
      <c r="W50" s="57">
        <f>VLOOKUP($O50,PercentSHGoalStats!$A$3:$AE$998,16,FALSE)</f>
        <v>0</v>
      </c>
      <c r="X50" s="57">
        <f>VLOOKUP($O50,PercentSHGoalStats!$A$3:$AE$998,17,FALSE)</f>
        <v>1</v>
      </c>
      <c r="Y50" s="57">
        <f>VLOOKUP($O50,PercentSHGoalStats!$A$3:$AE$998,19,FALSE)</f>
        <v>1</v>
      </c>
      <c r="Z50" s="57">
        <f>VLOOKUP($O50,PercentSHGoalStats!$A$3:$AE$998,20,FALSE)</f>
        <v>0</v>
      </c>
      <c r="AA50" s="57">
        <f>VLOOKUP($O50,PercentSHGoalStats!$A$3:$AE$998,22,FALSE)</f>
        <v>0</v>
      </c>
    </row>
    <row r="51" spans="1:27" x14ac:dyDescent="0.3">
      <c r="A51" s="57">
        <f>VLOOKUP($M51,PercentSHGoalStats!$A$3:$AE$998,5,FALSE)</f>
        <v>0.5</v>
      </c>
      <c r="B51" s="57">
        <f>VLOOKUP($M51,PercentSHGoalStats!$A$3:$AE$998,6,FALSE)</f>
        <v>0</v>
      </c>
      <c r="C51" s="57">
        <f>VLOOKUP($M51,PercentSHGoalStats!$A$3:$AE$998,8,FALSE)</f>
        <v>0.5</v>
      </c>
      <c r="D51" s="57">
        <f>VLOOKUP($M51,PercentSHGoalStats!$A$3:$AE$998,9,FALSE)</f>
        <v>0</v>
      </c>
      <c r="E51" s="57">
        <f>VLOOKUP($M51,PercentSHGoalStats!$A$3:$AE$998,11,FALSE)</f>
        <v>0</v>
      </c>
      <c r="F51" s="57">
        <f>VLOOKUP($M51,PercentSHGoalStats!$A$3:$AE$998,12,FALSE)</f>
        <v>0</v>
      </c>
      <c r="G51" s="57">
        <f>VLOOKUP($M51,PercentSHGoalStats!$A$3:$AE$998,14,FALSE)</f>
        <v>0</v>
      </c>
      <c r="H51" s="57">
        <f>VLOOKUP($M51,PercentSHGoalStats!$A$3:$AE$998,15,FALSE)</f>
        <v>0</v>
      </c>
      <c r="I51" s="57">
        <f>VLOOKUP($M51,PercentSHGoalStats!$A$3:$AE$998,17,FALSE)</f>
        <v>0.5</v>
      </c>
      <c r="J51" s="57">
        <f>VLOOKUP($M51,PercentSHGoalStats!$A$3:$AE$998,18,FALSE)</f>
        <v>0</v>
      </c>
      <c r="K51" s="57">
        <f>VLOOKUP($M51,PercentSHGoalStats!$A$3:$AE$998,20,FALSE)</f>
        <v>0.5</v>
      </c>
      <c r="L51" s="57">
        <f>VLOOKUP($M51,PercentSHGoalStats!$A$3:$AE$998,21,FALSE)</f>
        <v>0</v>
      </c>
      <c r="M51" s="53" t="str">
        <f>Fixtures!A51</f>
        <v>Sint-Truiden</v>
      </c>
      <c r="N51" s="54">
        <f>Fixtures!D51</f>
        <v>43688</v>
      </c>
      <c r="O51" s="53" t="str">
        <f>Fixtures!B51</f>
        <v>Standard Liège</v>
      </c>
      <c r="P51" s="57">
        <f>VLOOKUP($O51,PercentSHGoalStats!$A$3:$AE$998,5,FALSE)</f>
        <v>1</v>
      </c>
      <c r="Q51" s="57">
        <f>VLOOKUP($O51,PercentSHGoalStats!$A$3:$AE$998,7,FALSE)</f>
        <v>1</v>
      </c>
      <c r="R51" s="57">
        <f>VLOOKUP($O51,PercentSHGoalStats!$A$3:$AE$998,8,FALSE)</f>
        <v>1</v>
      </c>
      <c r="S51" s="57">
        <f>VLOOKUP($O51,PercentSHGoalStats!$A$3:$AE$998,10,FALSE)</f>
        <v>1</v>
      </c>
      <c r="T51" s="57">
        <f>VLOOKUP($O51,PercentSHGoalStats!$A$3:$AE$998,11,FALSE)</f>
        <v>1</v>
      </c>
      <c r="U51" s="57">
        <f>VLOOKUP($O51,PercentSHGoalStats!$A$3:$AE$998,13,FALSE)</f>
        <v>1</v>
      </c>
      <c r="V51" s="57">
        <f>VLOOKUP($O51,PercentSHGoalStats!$A$3:$AE$998,14,FALSE)</f>
        <v>1</v>
      </c>
      <c r="W51" s="57">
        <f>VLOOKUP($O51,PercentSHGoalStats!$A$3:$AE$998,16,FALSE)</f>
        <v>1</v>
      </c>
      <c r="X51" s="57">
        <f>VLOOKUP($O51,PercentSHGoalStats!$A$3:$AE$998,17,FALSE)</f>
        <v>0</v>
      </c>
      <c r="Y51" s="57">
        <f>VLOOKUP($O51,PercentSHGoalStats!$A$3:$AE$998,19,FALSE)</f>
        <v>0</v>
      </c>
      <c r="Z51" s="57">
        <f>VLOOKUP($O51,PercentSHGoalStats!$A$3:$AE$998,20,FALSE)</f>
        <v>0</v>
      </c>
      <c r="AA51" s="57">
        <f>VLOOKUP($O51,PercentSHGoalStats!$A$3:$AE$998,22,FALSE)</f>
        <v>0</v>
      </c>
    </row>
    <row r="52" spans="1:27" x14ac:dyDescent="0.3">
      <c r="A52" s="57">
        <f>VLOOKUP($M52,PercentSHGoalStats!$A$3:$AE$998,5,FALSE)</f>
        <v>1</v>
      </c>
      <c r="B52" s="57">
        <f>VLOOKUP($M52,PercentSHGoalStats!$A$3:$AE$998,6,FALSE)</f>
        <v>1</v>
      </c>
      <c r="C52" s="57">
        <f>VLOOKUP($M52,PercentSHGoalStats!$A$3:$AE$998,8,FALSE)</f>
        <v>0.5</v>
      </c>
      <c r="D52" s="57">
        <f>VLOOKUP($M52,PercentSHGoalStats!$A$3:$AE$998,9,FALSE)</f>
        <v>1</v>
      </c>
      <c r="E52" s="57">
        <f>VLOOKUP($M52,PercentSHGoalStats!$A$3:$AE$998,11,FALSE)</f>
        <v>0.5</v>
      </c>
      <c r="F52" s="57">
        <f>VLOOKUP($M52,PercentSHGoalStats!$A$3:$AE$998,12,FALSE)</f>
        <v>1</v>
      </c>
      <c r="G52" s="57">
        <f>VLOOKUP($M52,PercentSHGoalStats!$A$3:$AE$998,14,FALSE)</f>
        <v>0</v>
      </c>
      <c r="H52" s="57">
        <f>VLOOKUP($M52,PercentSHGoalStats!$A$3:$AE$998,15,FALSE)</f>
        <v>0</v>
      </c>
      <c r="I52" s="57">
        <f>VLOOKUP($M52,PercentSHGoalStats!$A$3:$AE$998,17,FALSE)</f>
        <v>1</v>
      </c>
      <c r="J52" s="57">
        <f>VLOOKUP($M52,PercentSHGoalStats!$A$3:$AE$998,18,FALSE)</f>
        <v>1</v>
      </c>
      <c r="K52" s="57">
        <f>VLOOKUP($M52,PercentSHGoalStats!$A$3:$AE$998,20,FALSE)</f>
        <v>0</v>
      </c>
      <c r="L52" s="57">
        <f>VLOOKUP($M52,PercentSHGoalStats!$A$3:$AE$998,21,FALSE)</f>
        <v>0</v>
      </c>
      <c r="M52" s="53" t="str">
        <f>Fixtures!A52</f>
        <v>Sporting Charleroi</v>
      </c>
      <c r="N52" s="54">
        <f>Fixtures!D52</f>
        <v>43688</v>
      </c>
      <c r="O52" s="53" t="str">
        <f>Fixtures!B52</f>
        <v>Antwerp</v>
      </c>
      <c r="P52" s="57">
        <f>VLOOKUP($O52,PercentSHGoalStats!$A$3:$AE$998,5,FALSE)</f>
        <v>1</v>
      </c>
      <c r="Q52" s="57">
        <f>VLOOKUP($O52,PercentSHGoalStats!$A$3:$AE$998,7,FALSE)</f>
        <v>1</v>
      </c>
      <c r="R52" s="57">
        <f>VLOOKUP($O52,PercentSHGoalStats!$A$3:$AE$998,8,FALSE)</f>
        <v>1</v>
      </c>
      <c r="S52" s="57">
        <f>VLOOKUP($O52,PercentSHGoalStats!$A$3:$AE$998,10,FALSE)</f>
        <v>1</v>
      </c>
      <c r="T52" s="57">
        <f>VLOOKUP($O52,PercentSHGoalStats!$A$3:$AE$998,11,FALSE)</f>
        <v>1</v>
      </c>
      <c r="U52" s="57">
        <f>VLOOKUP($O52,PercentSHGoalStats!$A$3:$AE$998,13,FALSE)</f>
        <v>1</v>
      </c>
      <c r="V52" s="57">
        <f>VLOOKUP($O52,PercentSHGoalStats!$A$3:$AE$998,14,FALSE)</f>
        <v>1</v>
      </c>
      <c r="W52" s="57">
        <f>VLOOKUP($O52,PercentSHGoalStats!$A$3:$AE$998,16,FALSE)</f>
        <v>1</v>
      </c>
      <c r="X52" s="57">
        <f>VLOOKUP($O52,PercentSHGoalStats!$A$3:$AE$998,17,FALSE)</f>
        <v>0</v>
      </c>
      <c r="Y52" s="57">
        <f>VLOOKUP($O52,PercentSHGoalStats!$A$3:$AE$998,19,FALSE)</f>
        <v>0</v>
      </c>
      <c r="Z52" s="57">
        <f>VLOOKUP($O52,PercentSHGoalStats!$A$3:$AE$998,20,FALSE)</f>
        <v>0</v>
      </c>
      <c r="AA52" s="57">
        <f>VLOOKUP($O52,PercentSHGoalStats!$A$3:$AE$998,22,FALSE)</f>
        <v>0</v>
      </c>
    </row>
    <row r="53" spans="1:27" x14ac:dyDescent="0.3">
      <c r="A53" s="57">
        <f>VLOOKUP($M53,PercentSHGoalStats!$A$3:$AE$998,5,FALSE)</f>
        <v>0</v>
      </c>
      <c r="B53" s="57">
        <f>VLOOKUP($M53,PercentSHGoalStats!$A$3:$AE$998,6,FALSE)</f>
        <v>0</v>
      </c>
      <c r="C53" s="57">
        <f>VLOOKUP($M53,PercentSHGoalStats!$A$3:$AE$998,8,FALSE)</f>
        <v>0</v>
      </c>
      <c r="D53" s="57">
        <f>VLOOKUP($M53,PercentSHGoalStats!$A$3:$AE$998,9,FALSE)</f>
        <v>0</v>
      </c>
      <c r="E53" s="57">
        <f>VLOOKUP($M53,PercentSHGoalStats!$A$3:$AE$998,11,FALSE)</f>
        <v>0</v>
      </c>
      <c r="F53" s="57">
        <f>VLOOKUP($M53,PercentSHGoalStats!$A$3:$AE$998,12,FALSE)</f>
        <v>0</v>
      </c>
      <c r="G53" s="57">
        <f>VLOOKUP($M53,PercentSHGoalStats!$A$3:$AE$998,14,FALSE)</f>
        <v>0</v>
      </c>
      <c r="H53" s="57">
        <f>VLOOKUP($M53,PercentSHGoalStats!$A$3:$AE$998,15,FALSE)</f>
        <v>0</v>
      </c>
      <c r="I53" s="57">
        <f>VLOOKUP($M53,PercentSHGoalStats!$A$3:$AE$998,17,FALSE)</f>
        <v>0</v>
      </c>
      <c r="J53" s="57">
        <f>VLOOKUP($M53,PercentSHGoalStats!$A$3:$AE$998,18,FALSE)</f>
        <v>0</v>
      </c>
      <c r="K53" s="57">
        <f>VLOOKUP($M53,PercentSHGoalStats!$A$3:$AE$998,20,FALSE)</f>
        <v>0</v>
      </c>
      <c r="L53" s="57">
        <f>VLOOKUP($M53,PercentSHGoalStats!$A$3:$AE$998,21,FALSE)</f>
        <v>0</v>
      </c>
      <c r="M53" s="53" t="str">
        <f>Fixtures!A53</f>
        <v>Royal Excel Mouscron</v>
      </c>
      <c r="N53" s="54">
        <f>Fixtures!D53</f>
        <v>43688</v>
      </c>
      <c r="O53" s="53" t="str">
        <f>Fixtures!B53</f>
        <v>Gent</v>
      </c>
      <c r="P53" s="57">
        <f>VLOOKUP($O53,PercentSHGoalStats!$A$3:$AE$998,5,FALSE)</f>
        <v>1</v>
      </c>
      <c r="Q53" s="57">
        <f>VLOOKUP($O53,PercentSHGoalStats!$A$3:$AE$998,7,FALSE)</f>
        <v>1</v>
      </c>
      <c r="R53" s="57">
        <f>VLOOKUP($O53,PercentSHGoalStats!$A$3:$AE$998,8,FALSE)</f>
        <v>1</v>
      </c>
      <c r="S53" s="57">
        <f>VLOOKUP($O53,PercentSHGoalStats!$A$3:$AE$998,10,FALSE)</f>
        <v>1</v>
      </c>
      <c r="T53" s="57">
        <f>VLOOKUP($O53,PercentSHGoalStats!$A$3:$AE$998,11,FALSE)</f>
        <v>1</v>
      </c>
      <c r="U53" s="57">
        <f>VLOOKUP($O53,PercentSHGoalStats!$A$3:$AE$998,13,FALSE)</f>
        <v>1</v>
      </c>
      <c r="V53" s="57">
        <f>VLOOKUP($O53,PercentSHGoalStats!$A$3:$AE$998,14,FALSE)</f>
        <v>0.5</v>
      </c>
      <c r="W53" s="57">
        <f>VLOOKUP($O53,PercentSHGoalStats!$A$3:$AE$998,16,FALSE)</f>
        <v>0</v>
      </c>
      <c r="X53" s="57">
        <f>VLOOKUP($O53,PercentSHGoalStats!$A$3:$AE$998,17,FALSE)</f>
        <v>1</v>
      </c>
      <c r="Y53" s="57">
        <f>VLOOKUP($O53,PercentSHGoalStats!$A$3:$AE$998,19,FALSE)</f>
        <v>1</v>
      </c>
      <c r="Z53" s="57">
        <f>VLOOKUP($O53,PercentSHGoalStats!$A$3:$AE$998,20,FALSE)</f>
        <v>0</v>
      </c>
      <c r="AA53" s="57">
        <f>VLOOKUP($O53,PercentSHGoalStats!$A$3:$AE$998,22,FALSE)</f>
        <v>0</v>
      </c>
    </row>
    <row r="54" spans="1:27" x14ac:dyDescent="0.3">
      <c r="A54" s="57">
        <f>VLOOKUP($M54,PercentSHGoalStats!$A$3:$AE$998,5,FALSE)</f>
        <v>0.75</v>
      </c>
      <c r="B54" s="57">
        <f>VLOOKUP($M54,PercentSHGoalStats!$A$3:$AE$998,6,FALSE)</f>
        <v>1</v>
      </c>
      <c r="C54" s="57">
        <f>VLOOKUP($M54,PercentSHGoalStats!$A$3:$AE$998,8,FALSE)</f>
        <v>0.75</v>
      </c>
      <c r="D54" s="57">
        <f>VLOOKUP($M54,PercentSHGoalStats!$A$3:$AE$998,9,FALSE)</f>
        <v>1</v>
      </c>
      <c r="E54" s="57">
        <f>VLOOKUP($M54,PercentSHGoalStats!$A$3:$AE$998,11,FALSE)</f>
        <v>0.75</v>
      </c>
      <c r="F54" s="57">
        <f>VLOOKUP($M54,PercentSHGoalStats!$A$3:$AE$998,12,FALSE)</f>
        <v>1</v>
      </c>
      <c r="G54" s="57">
        <f>VLOOKUP($M54,PercentSHGoalStats!$A$3:$AE$998,14,FALSE)</f>
        <v>0.75</v>
      </c>
      <c r="H54" s="57">
        <f>VLOOKUP($M54,PercentSHGoalStats!$A$3:$AE$998,15,FALSE)</f>
        <v>1</v>
      </c>
      <c r="I54" s="57">
        <f>VLOOKUP($M54,PercentSHGoalStats!$A$3:$AE$998,17,FALSE)</f>
        <v>0.5</v>
      </c>
      <c r="J54" s="57">
        <f>VLOOKUP($M54,PercentSHGoalStats!$A$3:$AE$998,18,FALSE)</f>
        <v>0.5</v>
      </c>
      <c r="K54" s="57">
        <f>VLOOKUP($M54,PercentSHGoalStats!$A$3:$AE$998,20,FALSE)</f>
        <v>0.25</v>
      </c>
      <c r="L54" s="57">
        <f>VLOOKUP($M54,PercentSHGoalStats!$A$3:$AE$998,21,FALSE)</f>
        <v>0.5</v>
      </c>
      <c r="M54" s="53" t="str">
        <f>Fixtures!A54</f>
        <v>Viktoria Plzeň</v>
      </c>
      <c r="N54" s="54">
        <f>Fixtures!D54</f>
        <v>43688</v>
      </c>
      <c r="O54" s="53" t="str">
        <f>Fixtures!B54</f>
        <v>Slovácko</v>
      </c>
      <c r="P54" s="57">
        <f>VLOOKUP($O54,PercentSHGoalStats!$A$3:$AE$998,5,FALSE)</f>
        <v>0.5</v>
      </c>
      <c r="Q54" s="57">
        <f>VLOOKUP($O54,PercentSHGoalStats!$A$3:$AE$998,7,FALSE)</f>
        <v>0.5</v>
      </c>
      <c r="R54" s="57">
        <f>VLOOKUP($O54,PercentSHGoalStats!$A$3:$AE$998,8,FALSE)</f>
        <v>0.25</v>
      </c>
      <c r="S54" s="57">
        <f>VLOOKUP($O54,PercentSHGoalStats!$A$3:$AE$998,10,FALSE)</f>
        <v>0.5</v>
      </c>
      <c r="T54" s="57">
        <f>VLOOKUP($O54,PercentSHGoalStats!$A$3:$AE$998,11,FALSE)</f>
        <v>0</v>
      </c>
      <c r="U54" s="57">
        <f>VLOOKUP($O54,PercentSHGoalStats!$A$3:$AE$998,13,FALSE)</f>
        <v>0</v>
      </c>
      <c r="V54" s="57">
        <f>VLOOKUP($O54,PercentSHGoalStats!$A$3:$AE$998,14,FALSE)</f>
        <v>0</v>
      </c>
      <c r="W54" s="57">
        <f>VLOOKUP($O54,PercentSHGoalStats!$A$3:$AE$998,16,FALSE)</f>
        <v>0</v>
      </c>
      <c r="X54" s="57">
        <f>VLOOKUP($O54,PercentSHGoalStats!$A$3:$AE$998,17,FALSE)</f>
        <v>0.5</v>
      </c>
      <c r="Y54" s="57">
        <f>VLOOKUP($O54,PercentSHGoalStats!$A$3:$AE$998,19,FALSE)</f>
        <v>0.5</v>
      </c>
      <c r="Z54" s="57">
        <f>VLOOKUP($O54,PercentSHGoalStats!$A$3:$AE$998,20,FALSE)</f>
        <v>0.25</v>
      </c>
      <c r="AA54" s="57">
        <f>VLOOKUP($O54,PercentSHGoalStats!$A$3:$AE$998,22,FALSE)</f>
        <v>0.5</v>
      </c>
    </row>
    <row r="55" spans="1:27" x14ac:dyDescent="0.3">
      <c r="A55" s="57">
        <f>VLOOKUP($M55,PercentSHGoalStats!$A$3:$AE$998,5,FALSE)</f>
        <v>0.66666666666666663</v>
      </c>
      <c r="B55" s="57">
        <f>VLOOKUP($M55,PercentSHGoalStats!$A$3:$AE$998,6,FALSE)</f>
        <v>1</v>
      </c>
      <c r="C55" s="57">
        <f>VLOOKUP($M55,PercentSHGoalStats!$A$3:$AE$998,8,FALSE)</f>
        <v>0.33333333333333331</v>
      </c>
      <c r="D55" s="57">
        <f>VLOOKUP($M55,PercentSHGoalStats!$A$3:$AE$998,9,FALSE)</f>
        <v>0.5</v>
      </c>
      <c r="E55" s="57">
        <f>VLOOKUP($M55,PercentSHGoalStats!$A$3:$AE$998,11,FALSE)</f>
        <v>0.66666666666666663</v>
      </c>
      <c r="F55" s="57">
        <f>VLOOKUP($M55,PercentSHGoalStats!$A$3:$AE$998,12,FALSE)</f>
        <v>1</v>
      </c>
      <c r="G55" s="57">
        <f>VLOOKUP($M55,PercentSHGoalStats!$A$3:$AE$998,14,FALSE)</f>
        <v>0.33333333333333331</v>
      </c>
      <c r="H55" s="57">
        <f>VLOOKUP($M55,PercentSHGoalStats!$A$3:$AE$998,15,FALSE)</f>
        <v>0.5</v>
      </c>
      <c r="I55" s="57">
        <f>VLOOKUP($M55,PercentSHGoalStats!$A$3:$AE$998,17,FALSE)</f>
        <v>0</v>
      </c>
      <c r="J55" s="57">
        <f>VLOOKUP($M55,PercentSHGoalStats!$A$3:$AE$998,18,FALSE)</f>
        <v>0</v>
      </c>
      <c r="K55" s="57">
        <f>VLOOKUP($M55,PercentSHGoalStats!$A$3:$AE$998,20,FALSE)</f>
        <v>0</v>
      </c>
      <c r="L55" s="57">
        <f>VLOOKUP($M55,PercentSHGoalStats!$A$3:$AE$998,21,FALSE)</f>
        <v>0</v>
      </c>
      <c r="M55" s="53" t="str">
        <f>Fixtures!A55</f>
        <v>Mladá Boleslav</v>
      </c>
      <c r="N55" s="54">
        <f>Fixtures!D55</f>
        <v>43688</v>
      </c>
      <c r="O55" s="53" t="str">
        <f>Fixtures!B55</f>
        <v>Sparta Praha</v>
      </c>
      <c r="P55" s="57">
        <f>VLOOKUP($O55,PercentSHGoalStats!$A$3:$AE$998,5,FALSE)</f>
        <v>0.75</v>
      </c>
      <c r="Q55" s="57">
        <f>VLOOKUP($O55,PercentSHGoalStats!$A$3:$AE$998,7,FALSE)</f>
        <v>1</v>
      </c>
      <c r="R55" s="57">
        <f>VLOOKUP($O55,PercentSHGoalStats!$A$3:$AE$998,8,FALSE)</f>
        <v>0.5</v>
      </c>
      <c r="S55" s="57">
        <f>VLOOKUP($O55,PercentSHGoalStats!$A$3:$AE$998,10,FALSE)</f>
        <v>1</v>
      </c>
      <c r="T55" s="57">
        <f>VLOOKUP($O55,PercentSHGoalStats!$A$3:$AE$998,11,FALSE)</f>
        <v>0.75</v>
      </c>
      <c r="U55" s="57">
        <f>VLOOKUP($O55,PercentSHGoalStats!$A$3:$AE$998,13,FALSE)</f>
        <v>1</v>
      </c>
      <c r="V55" s="57">
        <f>VLOOKUP($O55,PercentSHGoalStats!$A$3:$AE$998,14,FALSE)</f>
        <v>0.5</v>
      </c>
      <c r="W55" s="57">
        <f>VLOOKUP($O55,PercentSHGoalStats!$A$3:$AE$998,16,FALSE)</f>
        <v>1</v>
      </c>
      <c r="X55" s="57">
        <f>VLOOKUP($O55,PercentSHGoalStats!$A$3:$AE$998,17,FALSE)</f>
        <v>0</v>
      </c>
      <c r="Y55" s="57">
        <f>VLOOKUP($O55,PercentSHGoalStats!$A$3:$AE$998,19,FALSE)</f>
        <v>0</v>
      </c>
      <c r="Z55" s="57">
        <f>VLOOKUP($O55,PercentSHGoalStats!$A$3:$AE$998,20,FALSE)</f>
        <v>0</v>
      </c>
      <c r="AA55" s="57">
        <f>VLOOKUP($O55,PercentSHGoalStats!$A$3:$AE$998,22,FALSE)</f>
        <v>0</v>
      </c>
    </row>
    <row r="56" spans="1:27" x14ac:dyDescent="0.3">
      <c r="A56" s="57">
        <f>VLOOKUP($M56,PercentSHGoalStats!$A$3:$AE$998,5,FALSE)</f>
        <v>1</v>
      </c>
      <c r="B56" s="57">
        <f>VLOOKUP($M56,PercentSHGoalStats!$A$3:$AE$998,6,FALSE)</f>
        <v>1</v>
      </c>
      <c r="C56" s="57">
        <f>VLOOKUP($M56,PercentSHGoalStats!$A$3:$AE$998,8,FALSE)</f>
        <v>0.5</v>
      </c>
      <c r="D56" s="57">
        <f>VLOOKUP($M56,PercentSHGoalStats!$A$3:$AE$998,9,FALSE)</f>
        <v>0.5</v>
      </c>
      <c r="E56" s="57">
        <f>VLOOKUP($M56,PercentSHGoalStats!$A$3:$AE$998,11,FALSE)</f>
        <v>0.5</v>
      </c>
      <c r="F56" s="57">
        <f>VLOOKUP($M56,PercentSHGoalStats!$A$3:$AE$998,12,FALSE)</f>
        <v>1</v>
      </c>
      <c r="G56" s="57">
        <f>VLOOKUP($M56,PercentSHGoalStats!$A$3:$AE$998,14,FALSE)</f>
        <v>0.25</v>
      </c>
      <c r="H56" s="57">
        <f>VLOOKUP($M56,PercentSHGoalStats!$A$3:$AE$998,15,FALSE)</f>
        <v>0.5</v>
      </c>
      <c r="I56" s="57">
        <f>VLOOKUP($M56,PercentSHGoalStats!$A$3:$AE$998,17,FALSE)</f>
        <v>0.5</v>
      </c>
      <c r="J56" s="57">
        <f>VLOOKUP($M56,PercentSHGoalStats!$A$3:$AE$998,18,FALSE)</f>
        <v>0</v>
      </c>
      <c r="K56" s="57">
        <f>VLOOKUP($M56,PercentSHGoalStats!$A$3:$AE$998,20,FALSE)</f>
        <v>0.25</v>
      </c>
      <c r="L56" s="57">
        <f>VLOOKUP($M56,PercentSHGoalStats!$A$3:$AE$998,21,FALSE)</f>
        <v>0</v>
      </c>
      <c r="M56" s="53" t="str">
        <f>Fixtures!A56</f>
        <v>Jablonec</v>
      </c>
      <c r="N56" s="54">
        <f>Fixtures!D56</f>
        <v>43688</v>
      </c>
      <c r="O56" s="53" t="str">
        <f>Fixtures!B56</f>
        <v>Opava</v>
      </c>
      <c r="P56" s="57">
        <f>VLOOKUP($O56,PercentSHGoalStats!$A$3:$AE$998,5,FALSE)</f>
        <v>0.75</v>
      </c>
      <c r="Q56" s="57">
        <f>VLOOKUP($O56,PercentSHGoalStats!$A$3:$AE$998,7,FALSE)</f>
        <v>0.5</v>
      </c>
      <c r="R56" s="57">
        <f>VLOOKUP($O56,PercentSHGoalStats!$A$3:$AE$998,8,FALSE)</f>
        <v>0.25</v>
      </c>
      <c r="S56" s="57">
        <f>VLOOKUP($O56,PercentSHGoalStats!$A$3:$AE$998,10,FALSE)</f>
        <v>0.5</v>
      </c>
      <c r="T56" s="57">
        <f>VLOOKUP($O56,PercentSHGoalStats!$A$3:$AE$998,11,FALSE)</f>
        <v>0.25</v>
      </c>
      <c r="U56" s="57">
        <f>VLOOKUP($O56,PercentSHGoalStats!$A$3:$AE$998,13,FALSE)</f>
        <v>0</v>
      </c>
      <c r="V56" s="57">
        <f>VLOOKUP($O56,PercentSHGoalStats!$A$3:$AE$998,14,FALSE)</f>
        <v>0</v>
      </c>
      <c r="W56" s="57">
        <f>VLOOKUP($O56,PercentSHGoalStats!$A$3:$AE$998,16,FALSE)</f>
        <v>0</v>
      </c>
      <c r="X56" s="57">
        <f>VLOOKUP($O56,PercentSHGoalStats!$A$3:$AE$998,17,FALSE)</f>
        <v>0.5</v>
      </c>
      <c r="Y56" s="57">
        <f>VLOOKUP($O56,PercentSHGoalStats!$A$3:$AE$998,19,FALSE)</f>
        <v>0.5</v>
      </c>
      <c r="Z56" s="57">
        <f>VLOOKUP($O56,PercentSHGoalStats!$A$3:$AE$998,20,FALSE)</f>
        <v>0.25</v>
      </c>
      <c r="AA56" s="57">
        <f>VLOOKUP($O56,PercentSHGoalStats!$A$3:$AE$998,22,FALSE)</f>
        <v>0.5</v>
      </c>
    </row>
    <row r="57" spans="1:27" x14ac:dyDescent="0.3">
      <c r="A57" s="57">
        <f>VLOOKUP($M57,PercentSHGoalStats!$A$3:$AE$998,5,FALSE)</f>
        <v>1</v>
      </c>
      <c r="B57" s="57">
        <f>VLOOKUP($M57,PercentSHGoalStats!$A$3:$AE$998,6,FALSE)</f>
        <v>1</v>
      </c>
      <c r="C57" s="57">
        <f>VLOOKUP($M57,PercentSHGoalStats!$A$3:$AE$998,8,FALSE)</f>
        <v>0.33333333333333331</v>
      </c>
      <c r="D57" s="57">
        <f>VLOOKUP($M57,PercentSHGoalStats!$A$3:$AE$998,9,FALSE)</f>
        <v>0</v>
      </c>
      <c r="E57" s="57">
        <f>VLOOKUP($M57,PercentSHGoalStats!$A$3:$AE$998,11,FALSE)</f>
        <v>0.33333333333333331</v>
      </c>
      <c r="F57" s="57">
        <f>VLOOKUP($M57,PercentSHGoalStats!$A$3:$AE$998,12,FALSE)</f>
        <v>0</v>
      </c>
      <c r="G57" s="57">
        <f>VLOOKUP($M57,PercentSHGoalStats!$A$3:$AE$998,14,FALSE)</f>
        <v>0</v>
      </c>
      <c r="H57" s="57">
        <f>VLOOKUP($M57,PercentSHGoalStats!$A$3:$AE$998,15,FALSE)</f>
        <v>0</v>
      </c>
      <c r="I57" s="57">
        <f>VLOOKUP($M57,PercentSHGoalStats!$A$3:$AE$998,17,FALSE)</f>
        <v>1</v>
      </c>
      <c r="J57" s="57">
        <f>VLOOKUP($M57,PercentSHGoalStats!$A$3:$AE$998,18,FALSE)</f>
        <v>1</v>
      </c>
      <c r="K57" s="57">
        <f>VLOOKUP($M57,PercentSHGoalStats!$A$3:$AE$998,20,FALSE)</f>
        <v>0</v>
      </c>
      <c r="L57" s="57">
        <f>VLOOKUP($M57,PercentSHGoalStats!$A$3:$AE$998,21,FALSE)</f>
        <v>0</v>
      </c>
      <c r="M57" s="53" t="str">
        <f>Fixtures!A57</f>
        <v>Slaven Koprivnica</v>
      </c>
      <c r="N57" s="54">
        <f>Fixtures!D57</f>
        <v>43688</v>
      </c>
      <c r="O57" s="53" t="str">
        <f>Fixtures!B57</f>
        <v>Hajduk Split</v>
      </c>
      <c r="P57" s="57">
        <f>VLOOKUP($O57,PercentSHGoalStats!$A$3:$AE$998,5,FALSE)</f>
        <v>1</v>
      </c>
      <c r="Q57" s="57">
        <f>VLOOKUP($O57,PercentSHGoalStats!$A$3:$AE$998,7,FALSE)</f>
        <v>1</v>
      </c>
      <c r="R57" s="57">
        <f>VLOOKUP($O57,PercentSHGoalStats!$A$3:$AE$998,8,FALSE)</f>
        <v>0.33333333333333331</v>
      </c>
      <c r="S57" s="57">
        <f>VLOOKUP($O57,PercentSHGoalStats!$A$3:$AE$998,10,FALSE)</f>
        <v>1</v>
      </c>
      <c r="T57" s="57">
        <f>VLOOKUP($O57,PercentSHGoalStats!$A$3:$AE$998,11,FALSE)</f>
        <v>1</v>
      </c>
      <c r="U57" s="57">
        <f>VLOOKUP($O57,PercentSHGoalStats!$A$3:$AE$998,13,FALSE)</f>
        <v>1</v>
      </c>
      <c r="V57" s="57">
        <f>VLOOKUP($O57,PercentSHGoalStats!$A$3:$AE$998,14,FALSE)</f>
        <v>0.33333333333333331</v>
      </c>
      <c r="W57" s="57">
        <f>VLOOKUP($O57,PercentSHGoalStats!$A$3:$AE$998,16,FALSE)</f>
        <v>1</v>
      </c>
      <c r="X57" s="57">
        <f>VLOOKUP($O57,PercentSHGoalStats!$A$3:$AE$998,17,FALSE)</f>
        <v>0</v>
      </c>
      <c r="Y57" s="57">
        <f>VLOOKUP($O57,PercentSHGoalStats!$A$3:$AE$998,19,FALSE)</f>
        <v>0</v>
      </c>
      <c r="Z57" s="57">
        <f>VLOOKUP($O57,PercentSHGoalStats!$A$3:$AE$998,20,FALSE)</f>
        <v>0</v>
      </c>
      <c r="AA57" s="57">
        <f>VLOOKUP($O57,PercentSHGoalStats!$A$3:$AE$998,22,FALSE)</f>
        <v>0</v>
      </c>
    </row>
    <row r="58" spans="1:27" x14ac:dyDescent="0.3">
      <c r="A58" s="57">
        <f>VLOOKUP($M58,PercentSHGoalStats!$A$3:$AE$998,5,FALSE)</f>
        <v>1</v>
      </c>
      <c r="B58" s="57">
        <f>VLOOKUP($M58,PercentSHGoalStats!$A$3:$AE$998,6,FALSE)</f>
        <v>1</v>
      </c>
      <c r="C58" s="57">
        <f>VLOOKUP($M58,PercentSHGoalStats!$A$3:$AE$998,8,FALSE)</f>
        <v>0.66666666666666663</v>
      </c>
      <c r="D58" s="57">
        <f>VLOOKUP($M58,PercentSHGoalStats!$A$3:$AE$998,9,FALSE)</f>
        <v>0.5</v>
      </c>
      <c r="E58" s="57">
        <f>VLOOKUP($M58,PercentSHGoalStats!$A$3:$AE$998,11,FALSE)</f>
        <v>0.66666666666666663</v>
      </c>
      <c r="F58" s="57">
        <f>VLOOKUP($M58,PercentSHGoalStats!$A$3:$AE$998,12,FALSE)</f>
        <v>0.5</v>
      </c>
      <c r="G58" s="57">
        <f>VLOOKUP($M58,PercentSHGoalStats!$A$3:$AE$998,14,FALSE)</f>
        <v>0.33333333333333331</v>
      </c>
      <c r="H58" s="57">
        <f>VLOOKUP($M58,PercentSHGoalStats!$A$3:$AE$998,15,FALSE)</f>
        <v>0.5</v>
      </c>
      <c r="I58" s="57">
        <f>VLOOKUP($M58,PercentSHGoalStats!$A$3:$AE$998,17,FALSE)</f>
        <v>1</v>
      </c>
      <c r="J58" s="57">
        <f>VLOOKUP($M58,PercentSHGoalStats!$A$3:$AE$998,18,FALSE)</f>
        <v>1</v>
      </c>
      <c r="K58" s="57">
        <f>VLOOKUP($M58,PercentSHGoalStats!$A$3:$AE$998,20,FALSE)</f>
        <v>0.33333333333333331</v>
      </c>
      <c r="L58" s="57">
        <f>VLOOKUP($M58,PercentSHGoalStats!$A$3:$AE$998,21,FALSE)</f>
        <v>0</v>
      </c>
      <c r="M58" s="53" t="str">
        <f>Fixtures!A58</f>
        <v>Gorica</v>
      </c>
      <c r="N58" s="54">
        <f>Fixtures!D58</f>
        <v>43688</v>
      </c>
      <c r="O58" s="53" t="str">
        <f>Fixtures!B58</f>
        <v>Rijeka</v>
      </c>
      <c r="P58" s="57">
        <f>VLOOKUP($O58,PercentSHGoalStats!$A$3:$AE$998,5,FALSE)</f>
        <v>1</v>
      </c>
      <c r="Q58" s="57">
        <f>VLOOKUP($O58,PercentSHGoalStats!$A$3:$AE$998,7,FALSE)</f>
        <v>1</v>
      </c>
      <c r="R58" s="57">
        <f>VLOOKUP($O58,PercentSHGoalStats!$A$3:$AE$998,8,FALSE)</f>
        <v>0.33333333333333331</v>
      </c>
      <c r="S58" s="57">
        <f>VLOOKUP($O58,PercentSHGoalStats!$A$3:$AE$998,10,FALSE)</f>
        <v>0</v>
      </c>
      <c r="T58" s="57">
        <f>VLOOKUP($O58,PercentSHGoalStats!$A$3:$AE$998,11,FALSE)</f>
        <v>1</v>
      </c>
      <c r="U58" s="57">
        <f>VLOOKUP($O58,PercentSHGoalStats!$A$3:$AE$998,13,FALSE)</f>
        <v>1</v>
      </c>
      <c r="V58" s="57">
        <f>VLOOKUP($O58,PercentSHGoalStats!$A$3:$AE$998,14,FALSE)</f>
        <v>0</v>
      </c>
      <c r="W58" s="57">
        <f>VLOOKUP($O58,PercentSHGoalStats!$A$3:$AE$998,16,FALSE)</f>
        <v>0</v>
      </c>
      <c r="X58" s="57">
        <f>VLOOKUP($O58,PercentSHGoalStats!$A$3:$AE$998,17,FALSE)</f>
        <v>0.33333333333333331</v>
      </c>
      <c r="Y58" s="57">
        <f>VLOOKUP($O58,PercentSHGoalStats!$A$3:$AE$998,19,FALSE)</f>
        <v>0</v>
      </c>
      <c r="Z58" s="57">
        <f>VLOOKUP($O58,PercentSHGoalStats!$A$3:$AE$998,20,FALSE)</f>
        <v>0</v>
      </c>
      <c r="AA58" s="57">
        <f>VLOOKUP($O58,PercentSHGoalStats!$A$3:$AE$998,22,FALSE)</f>
        <v>0</v>
      </c>
    </row>
    <row r="59" spans="1:27" x14ac:dyDescent="0.3">
      <c r="A59" s="57">
        <f>VLOOKUP($M59,PercentSHGoalStats!$A$3:$AE$998,5,FALSE)</f>
        <v>0.72222222222222221</v>
      </c>
      <c r="B59" s="57">
        <f>VLOOKUP($M59,PercentSHGoalStats!$A$3:$AE$998,6,FALSE)</f>
        <v>0.625</v>
      </c>
      <c r="C59" s="57">
        <f>VLOOKUP($M59,PercentSHGoalStats!$A$3:$AE$998,8,FALSE)</f>
        <v>0.27777777777777779</v>
      </c>
      <c r="D59" s="57">
        <f>VLOOKUP($M59,PercentSHGoalStats!$A$3:$AE$998,9,FALSE)</f>
        <v>0.25</v>
      </c>
      <c r="E59" s="57">
        <f>VLOOKUP($M59,PercentSHGoalStats!$A$3:$AE$998,11,FALSE)</f>
        <v>0.44444444444444442</v>
      </c>
      <c r="F59" s="57">
        <f>VLOOKUP($M59,PercentSHGoalStats!$A$3:$AE$998,12,FALSE)</f>
        <v>0.375</v>
      </c>
      <c r="G59" s="57">
        <f>VLOOKUP($M59,PercentSHGoalStats!$A$3:$AE$998,14,FALSE)</f>
        <v>0.1111111111111111</v>
      </c>
      <c r="H59" s="57">
        <f>VLOOKUP($M59,PercentSHGoalStats!$A$3:$AE$998,15,FALSE)</f>
        <v>0.125</v>
      </c>
      <c r="I59" s="57">
        <f>VLOOKUP($M59,PercentSHGoalStats!$A$3:$AE$998,17,FALSE)</f>
        <v>0.55555555555555558</v>
      </c>
      <c r="J59" s="57">
        <f>VLOOKUP($M59,PercentSHGoalStats!$A$3:$AE$998,18,FALSE)</f>
        <v>0.5</v>
      </c>
      <c r="K59" s="57">
        <f>VLOOKUP($M59,PercentSHGoalStats!$A$3:$AE$998,20,FALSE)</f>
        <v>0.16666666666666666</v>
      </c>
      <c r="L59" s="57">
        <f>VLOOKUP($M59,PercentSHGoalStats!$A$3:$AE$998,21,FALSE)</f>
        <v>0.125</v>
      </c>
      <c r="M59" s="53" t="str">
        <f>Fixtures!A59</f>
        <v>Norrköping</v>
      </c>
      <c r="N59" s="54">
        <f>Fixtures!D59</f>
        <v>43688</v>
      </c>
      <c r="O59" s="53" t="str">
        <f>Fixtures!B59</f>
        <v>Elfsborg</v>
      </c>
      <c r="P59" s="57">
        <f>VLOOKUP($O59,PercentSHGoalStats!$A$3:$AE$998,5,FALSE)</f>
        <v>0.77777777777777779</v>
      </c>
      <c r="Q59" s="57">
        <f>VLOOKUP($O59,PercentSHGoalStats!$A$3:$AE$998,7,FALSE)</f>
        <v>0.88888888888888884</v>
      </c>
      <c r="R59" s="57">
        <f>VLOOKUP($O59,PercentSHGoalStats!$A$3:$AE$998,8,FALSE)</f>
        <v>0.3888888888888889</v>
      </c>
      <c r="S59" s="57">
        <f>VLOOKUP($O59,PercentSHGoalStats!$A$3:$AE$998,10,FALSE)</f>
        <v>0.33333333333333331</v>
      </c>
      <c r="T59" s="57">
        <f>VLOOKUP($O59,PercentSHGoalStats!$A$3:$AE$998,11,FALSE)</f>
        <v>0.44444444444444442</v>
      </c>
      <c r="U59" s="57">
        <f>VLOOKUP($O59,PercentSHGoalStats!$A$3:$AE$998,13,FALSE)</f>
        <v>0.33333333333333331</v>
      </c>
      <c r="V59" s="57">
        <f>VLOOKUP($O59,PercentSHGoalStats!$A$3:$AE$998,14,FALSE)</f>
        <v>0.1111111111111111</v>
      </c>
      <c r="W59" s="57">
        <f>VLOOKUP($O59,PercentSHGoalStats!$A$3:$AE$998,16,FALSE)</f>
        <v>0</v>
      </c>
      <c r="X59" s="57">
        <f>VLOOKUP($O59,PercentSHGoalStats!$A$3:$AE$998,17,FALSE)</f>
        <v>0.61111111111111116</v>
      </c>
      <c r="Y59" s="57">
        <f>VLOOKUP($O59,PercentSHGoalStats!$A$3:$AE$998,19,FALSE)</f>
        <v>0.88888888888888884</v>
      </c>
      <c r="Z59" s="57">
        <f>VLOOKUP($O59,PercentSHGoalStats!$A$3:$AE$998,20,FALSE)</f>
        <v>0.1111111111111111</v>
      </c>
      <c r="AA59" s="57">
        <f>VLOOKUP($O59,PercentSHGoalStats!$A$3:$AE$998,22,FALSE)</f>
        <v>0.1111111111111111</v>
      </c>
    </row>
    <row r="60" spans="1:27" x14ac:dyDescent="0.3">
      <c r="A60" s="57">
        <f>VLOOKUP($M60,PercentSHGoalStats!$A$3:$AE$998,5,FALSE)</f>
        <v>0.72222222222222221</v>
      </c>
      <c r="B60" s="57">
        <f>VLOOKUP($M60,PercentSHGoalStats!$A$3:$AE$998,6,FALSE)</f>
        <v>0.75</v>
      </c>
      <c r="C60" s="57">
        <f>VLOOKUP($M60,PercentSHGoalStats!$A$3:$AE$998,8,FALSE)</f>
        <v>0.44444444444444442</v>
      </c>
      <c r="D60" s="57">
        <f>VLOOKUP($M60,PercentSHGoalStats!$A$3:$AE$998,9,FALSE)</f>
        <v>0.375</v>
      </c>
      <c r="E60" s="57">
        <f>VLOOKUP($M60,PercentSHGoalStats!$A$3:$AE$998,11,FALSE)</f>
        <v>0.55555555555555558</v>
      </c>
      <c r="F60" s="57">
        <f>VLOOKUP($M60,PercentSHGoalStats!$A$3:$AE$998,12,FALSE)</f>
        <v>0.75</v>
      </c>
      <c r="G60" s="57">
        <f>VLOOKUP($M60,PercentSHGoalStats!$A$3:$AE$998,14,FALSE)</f>
        <v>0.16666666666666666</v>
      </c>
      <c r="H60" s="57">
        <f>VLOOKUP($M60,PercentSHGoalStats!$A$3:$AE$998,15,FALSE)</f>
        <v>0.125</v>
      </c>
      <c r="I60" s="57">
        <f>VLOOKUP($M60,PercentSHGoalStats!$A$3:$AE$998,17,FALSE)</f>
        <v>0.5</v>
      </c>
      <c r="J60" s="57">
        <f>VLOOKUP($M60,PercentSHGoalStats!$A$3:$AE$998,18,FALSE)</f>
        <v>0.375</v>
      </c>
      <c r="K60" s="57">
        <f>VLOOKUP($M60,PercentSHGoalStats!$A$3:$AE$998,20,FALSE)</f>
        <v>0.22222222222222221</v>
      </c>
      <c r="L60" s="57">
        <f>VLOOKUP($M60,PercentSHGoalStats!$A$3:$AE$998,21,FALSE)</f>
        <v>0.125</v>
      </c>
      <c r="M60" s="53" t="str">
        <f>Fixtures!A60</f>
        <v>Hammarby</v>
      </c>
      <c r="N60" s="54">
        <f>Fixtures!D60</f>
        <v>43688</v>
      </c>
      <c r="O60" s="53" t="str">
        <f>Fixtures!B60</f>
        <v>Helsingborg</v>
      </c>
      <c r="P60" s="57">
        <f>VLOOKUP($O60,PercentSHGoalStats!$A$3:$AE$998,5,FALSE)</f>
        <v>0.88888888888888884</v>
      </c>
      <c r="Q60" s="57">
        <f>VLOOKUP($O60,PercentSHGoalStats!$A$3:$AE$998,7,FALSE)</f>
        <v>0.88888888888888884</v>
      </c>
      <c r="R60" s="57">
        <f>VLOOKUP($O60,PercentSHGoalStats!$A$3:$AE$998,8,FALSE)</f>
        <v>0.27777777777777779</v>
      </c>
      <c r="S60" s="57">
        <f>VLOOKUP($O60,PercentSHGoalStats!$A$3:$AE$998,10,FALSE)</f>
        <v>0.44444444444444442</v>
      </c>
      <c r="T60" s="57">
        <f>VLOOKUP($O60,PercentSHGoalStats!$A$3:$AE$998,11,FALSE)</f>
        <v>0.61111111111111116</v>
      </c>
      <c r="U60" s="57">
        <f>VLOOKUP($O60,PercentSHGoalStats!$A$3:$AE$998,13,FALSE)</f>
        <v>0.55555555555555558</v>
      </c>
      <c r="V60" s="57">
        <f>VLOOKUP($O60,PercentSHGoalStats!$A$3:$AE$998,14,FALSE)</f>
        <v>0</v>
      </c>
      <c r="W60" s="57">
        <f>VLOOKUP($O60,PercentSHGoalStats!$A$3:$AE$998,16,FALSE)</f>
        <v>0</v>
      </c>
      <c r="X60" s="57">
        <f>VLOOKUP($O60,PercentSHGoalStats!$A$3:$AE$998,17,FALSE)</f>
        <v>0.55555555555555558</v>
      </c>
      <c r="Y60" s="57">
        <f>VLOOKUP($O60,PercentSHGoalStats!$A$3:$AE$998,19,FALSE)</f>
        <v>0.77777777777777779</v>
      </c>
      <c r="Z60" s="57">
        <f>VLOOKUP($O60,PercentSHGoalStats!$A$3:$AE$998,20,FALSE)</f>
        <v>0</v>
      </c>
      <c r="AA60" s="57">
        <f>VLOOKUP($O60,PercentSHGoalStats!$A$3:$AE$998,22,FALSE)</f>
        <v>0</v>
      </c>
    </row>
    <row r="61" spans="1:27" x14ac:dyDescent="0.3">
      <c r="A61" s="57">
        <f>VLOOKUP($M61,PercentSHGoalStats!$A$3:$AE$998,5,FALSE)</f>
        <v>0.88888888888888884</v>
      </c>
      <c r="B61" s="57">
        <f>VLOOKUP($M61,PercentSHGoalStats!$A$3:$AE$998,6,FALSE)</f>
        <v>1</v>
      </c>
      <c r="C61" s="57">
        <f>VLOOKUP($M61,PercentSHGoalStats!$A$3:$AE$998,8,FALSE)</f>
        <v>0.5</v>
      </c>
      <c r="D61" s="57">
        <f>VLOOKUP($M61,PercentSHGoalStats!$A$3:$AE$998,9,FALSE)</f>
        <v>0.44444444444444442</v>
      </c>
      <c r="E61" s="57">
        <f>VLOOKUP($M61,PercentSHGoalStats!$A$3:$AE$998,11,FALSE)</f>
        <v>0.72222222222222221</v>
      </c>
      <c r="F61" s="57">
        <f>VLOOKUP($M61,PercentSHGoalStats!$A$3:$AE$998,12,FALSE)</f>
        <v>0.88888888888888884</v>
      </c>
      <c r="G61" s="57">
        <f>VLOOKUP($M61,PercentSHGoalStats!$A$3:$AE$998,14,FALSE)</f>
        <v>0.22222222222222221</v>
      </c>
      <c r="H61" s="57">
        <f>VLOOKUP($M61,PercentSHGoalStats!$A$3:$AE$998,15,FALSE)</f>
        <v>0.22222222222222221</v>
      </c>
      <c r="I61" s="57">
        <f>VLOOKUP($M61,PercentSHGoalStats!$A$3:$AE$998,17,FALSE)</f>
        <v>0.44444444444444442</v>
      </c>
      <c r="J61" s="57">
        <f>VLOOKUP($M61,PercentSHGoalStats!$A$3:$AE$998,18,FALSE)</f>
        <v>0.33333333333333331</v>
      </c>
      <c r="K61" s="57">
        <f>VLOOKUP($M61,PercentSHGoalStats!$A$3:$AE$998,20,FALSE)</f>
        <v>0.1111111111111111</v>
      </c>
      <c r="L61" s="57">
        <f>VLOOKUP($M61,PercentSHGoalStats!$A$3:$AE$998,21,FALSE)</f>
        <v>0</v>
      </c>
      <c r="M61" s="53" t="str">
        <f>Fixtures!A61</f>
        <v>Häcken</v>
      </c>
      <c r="N61" s="54">
        <f>Fixtures!D61</f>
        <v>43688</v>
      </c>
      <c r="O61" s="53" t="str">
        <f>Fixtures!B61</f>
        <v>Malmö FF</v>
      </c>
      <c r="P61" s="57">
        <f>VLOOKUP($O61,PercentSHGoalStats!$A$3:$AE$998,5,FALSE)</f>
        <v>0.61111111111111116</v>
      </c>
      <c r="Q61" s="57">
        <f>VLOOKUP($O61,PercentSHGoalStats!$A$3:$AE$998,7,FALSE)</f>
        <v>0.33333333333333331</v>
      </c>
      <c r="R61" s="57">
        <f>VLOOKUP($O61,PercentSHGoalStats!$A$3:$AE$998,8,FALSE)</f>
        <v>0.33333333333333331</v>
      </c>
      <c r="S61" s="57">
        <f>VLOOKUP($O61,PercentSHGoalStats!$A$3:$AE$998,10,FALSE)</f>
        <v>0.22222222222222221</v>
      </c>
      <c r="T61" s="57">
        <f>VLOOKUP($O61,PercentSHGoalStats!$A$3:$AE$998,11,FALSE)</f>
        <v>0.61111111111111116</v>
      </c>
      <c r="U61" s="57">
        <f>VLOOKUP($O61,PercentSHGoalStats!$A$3:$AE$998,13,FALSE)</f>
        <v>0.33333333333333331</v>
      </c>
      <c r="V61" s="57">
        <f>VLOOKUP($O61,PercentSHGoalStats!$A$3:$AE$998,14,FALSE)</f>
        <v>0.16666666666666666</v>
      </c>
      <c r="W61" s="57">
        <f>VLOOKUP($O61,PercentSHGoalStats!$A$3:$AE$998,16,FALSE)</f>
        <v>0</v>
      </c>
      <c r="X61" s="57">
        <f>VLOOKUP($O61,PercentSHGoalStats!$A$3:$AE$998,17,FALSE)</f>
        <v>0.22222222222222221</v>
      </c>
      <c r="Y61" s="57">
        <f>VLOOKUP($O61,PercentSHGoalStats!$A$3:$AE$998,19,FALSE)</f>
        <v>0.22222222222222221</v>
      </c>
      <c r="Z61" s="57">
        <f>VLOOKUP($O61,PercentSHGoalStats!$A$3:$AE$998,20,FALSE)</f>
        <v>5.5555555555555552E-2</v>
      </c>
      <c r="AA61" s="57">
        <f>VLOOKUP($O61,PercentSHGoalStats!$A$3:$AE$998,22,FALSE)</f>
        <v>0.1111111111111111</v>
      </c>
    </row>
    <row r="62" spans="1:27" x14ac:dyDescent="0.3">
      <c r="A62" s="57">
        <f>VLOOKUP($M62,PercentSHGoalStats!$A$3:$AE$998,5,FALSE)</f>
        <v>0.77777777777777779</v>
      </c>
      <c r="B62" s="57">
        <f>VLOOKUP($M62,PercentSHGoalStats!$A$3:$AE$998,6,FALSE)</f>
        <v>0.77777777777777779</v>
      </c>
      <c r="C62" s="57">
        <f>VLOOKUP($M62,PercentSHGoalStats!$A$3:$AE$998,8,FALSE)</f>
        <v>0.55555555555555558</v>
      </c>
      <c r="D62" s="57">
        <f>VLOOKUP($M62,PercentSHGoalStats!$A$3:$AE$998,9,FALSE)</f>
        <v>0.66666666666666663</v>
      </c>
      <c r="E62" s="57">
        <f>VLOOKUP($M62,PercentSHGoalStats!$A$3:$AE$998,11,FALSE)</f>
        <v>0.5</v>
      </c>
      <c r="F62" s="57">
        <f>VLOOKUP($M62,PercentSHGoalStats!$A$3:$AE$998,12,FALSE)</f>
        <v>0.55555555555555558</v>
      </c>
      <c r="G62" s="57">
        <f>VLOOKUP($M62,PercentSHGoalStats!$A$3:$AE$998,14,FALSE)</f>
        <v>5.5555555555555552E-2</v>
      </c>
      <c r="H62" s="57">
        <f>VLOOKUP($M62,PercentSHGoalStats!$A$3:$AE$998,15,FALSE)</f>
        <v>0.1111111111111111</v>
      </c>
      <c r="I62" s="57">
        <f>VLOOKUP($M62,PercentSHGoalStats!$A$3:$AE$998,17,FALSE)</f>
        <v>0.66666666666666663</v>
      </c>
      <c r="J62" s="57">
        <f>VLOOKUP($M62,PercentSHGoalStats!$A$3:$AE$998,18,FALSE)</f>
        <v>0.77777777777777779</v>
      </c>
      <c r="K62" s="57">
        <f>VLOOKUP($M62,PercentSHGoalStats!$A$3:$AE$998,20,FALSE)</f>
        <v>0.16666666666666666</v>
      </c>
      <c r="L62" s="57">
        <f>VLOOKUP($M62,PercentSHGoalStats!$A$3:$AE$998,21,FALSE)</f>
        <v>0.1111111111111111</v>
      </c>
      <c r="M62" s="53" t="str">
        <f>Fixtures!A62</f>
        <v>AFC Eskilstuna</v>
      </c>
      <c r="N62" s="54">
        <f>Fixtures!D62</f>
        <v>43688</v>
      </c>
      <c r="O62" s="53" t="str">
        <f>Fixtures!B62</f>
        <v>AIK</v>
      </c>
      <c r="P62" s="57">
        <f>VLOOKUP($O62,PercentSHGoalStats!$A$3:$AE$998,5,FALSE)</f>
        <v>0.72222222222222221</v>
      </c>
      <c r="Q62" s="57">
        <f>VLOOKUP($O62,PercentSHGoalStats!$A$3:$AE$998,7,FALSE)</f>
        <v>0.75</v>
      </c>
      <c r="R62" s="57">
        <f>VLOOKUP($O62,PercentSHGoalStats!$A$3:$AE$998,8,FALSE)</f>
        <v>0.3888888888888889</v>
      </c>
      <c r="S62" s="57">
        <f>VLOOKUP($O62,PercentSHGoalStats!$A$3:$AE$998,10,FALSE)</f>
        <v>0.5</v>
      </c>
      <c r="T62" s="57">
        <f>VLOOKUP($O62,PercentSHGoalStats!$A$3:$AE$998,11,FALSE)</f>
        <v>0.61111111111111116</v>
      </c>
      <c r="U62" s="57">
        <f>VLOOKUP($O62,PercentSHGoalStats!$A$3:$AE$998,13,FALSE)</f>
        <v>0.625</v>
      </c>
      <c r="V62" s="57">
        <f>VLOOKUP($O62,PercentSHGoalStats!$A$3:$AE$998,14,FALSE)</f>
        <v>0.22222222222222221</v>
      </c>
      <c r="W62" s="57">
        <f>VLOOKUP($O62,PercentSHGoalStats!$A$3:$AE$998,16,FALSE)</f>
        <v>0.25</v>
      </c>
      <c r="X62" s="57">
        <f>VLOOKUP($O62,PercentSHGoalStats!$A$3:$AE$998,17,FALSE)</f>
        <v>0.22222222222222221</v>
      </c>
      <c r="Y62" s="57">
        <f>VLOOKUP($O62,PercentSHGoalStats!$A$3:$AE$998,19,FALSE)</f>
        <v>0.25</v>
      </c>
      <c r="Z62" s="57">
        <f>VLOOKUP($O62,PercentSHGoalStats!$A$3:$AE$998,20,FALSE)</f>
        <v>0.1111111111111111</v>
      </c>
      <c r="AA62" s="57">
        <f>VLOOKUP($O62,PercentSHGoalStats!$A$3:$AE$998,22,FALSE)</f>
        <v>0.25</v>
      </c>
    </row>
    <row r="63" spans="1:27" x14ac:dyDescent="0.3">
      <c r="A63" s="57">
        <f>VLOOKUP($M63,PercentSHGoalStats!$A$3:$AE$998,5,FALSE)</f>
        <v>0.66666666666666663</v>
      </c>
      <c r="B63" s="57">
        <f>VLOOKUP($M63,PercentSHGoalStats!$A$3:$AE$998,6,FALSE)</f>
        <v>0</v>
      </c>
      <c r="C63" s="57">
        <f>VLOOKUP($M63,PercentSHGoalStats!$A$3:$AE$998,8,FALSE)</f>
        <v>0</v>
      </c>
      <c r="D63" s="57">
        <f>VLOOKUP($M63,PercentSHGoalStats!$A$3:$AE$998,9,FALSE)</f>
        <v>0</v>
      </c>
      <c r="E63" s="57">
        <f>VLOOKUP($M63,PercentSHGoalStats!$A$3:$AE$998,11,FALSE)</f>
        <v>0.33333333333333331</v>
      </c>
      <c r="F63" s="57">
        <f>VLOOKUP($M63,PercentSHGoalStats!$A$3:$AE$998,12,FALSE)</f>
        <v>0</v>
      </c>
      <c r="G63" s="57">
        <f>VLOOKUP($M63,PercentSHGoalStats!$A$3:$AE$998,14,FALSE)</f>
        <v>0</v>
      </c>
      <c r="H63" s="57">
        <f>VLOOKUP($M63,PercentSHGoalStats!$A$3:$AE$998,15,FALSE)</f>
        <v>0</v>
      </c>
      <c r="I63" s="57">
        <f>VLOOKUP($M63,PercentSHGoalStats!$A$3:$AE$998,17,FALSE)</f>
        <v>0.33333333333333331</v>
      </c>
      <c r="J63" s="57">
        <f>VLOOKUP($M63,PercentSHGoalStats!$A$3:$AE$998,18,FALSE)</f>
        <v>0</v>
      </c>
      <c r="K63" s="57">
        <f>VLOOKUP($M63,PercentSHGoalStats!$A$3:$AE$998,20,FALSE)</f>
        <v>0</v>
      </c>
      <c r="L63" s="57">
        <f>VLOOKUP($M63,PercentSHGoalStats!$A$3:$AE$998,21,FALSE)</f>
        <v>0</v>
      </c>
      <c r="M63" s="53" t="str">
        <f>Fixtures!A63</f>
        <v>Lugano</v>
      </c>
      <c r="N63" s="54">
        <f>Fixtures!D63</f>
        <v>43688</v>
      </c>
      <c r="O63" s="53" t="str">
        <f>Fixtures!B63</f>
        <v>Sion</v>
      </c>
      <c r="P63" s="57">
        <f>VLOOKUP($O63,PercentSHGoalStats!$A$3:$AE$998,5,FALSE)</f>
        <v>0.66666666666666663</v>
      </c>
      <c r="Q63" s="57">
        <f>VLOOKUP($O63,PercentSHGoalStats!$A$3:$AE$998,7,FALSE)</f>
        <v>0</v>
      </c>
      <c r="R63" s="57">
        <f>VLOOKUP($O63,PercentSHGoalStats!$A$3:$AE$998,8,FALSE)</f>
        <v>0.66666666666666663</v>
      </c>
      <c r="S63" s="57">
        <f>VLOOKUP($O63,PercentSHGoalStats!$A$3:$AE$998,10,FALSE)</f>
        <v>0</v>
      </c>
      <c r="T63" s="57">
        <f>VLOOKUP($O63,PercentSHGoalStats!$A$3:$AE$998,11,FALSE)</f>
        <v>0.33333333333333331</v>
      </c>
      <c r="U63" s="57">
        <f>VLOOKUP($O63,PercentSHGoalStats!$A$3:$AE$998,13,FALSE)</f>
        <v>0</v>
      </c>
      <c r="V63" s="57">
        <f>VLOOKUP($O63,PercentSHGoalStats!$A$3:$AE$998,14,FALSE)</f>
        <v>0.33333333333333331</v>
      </c>
      <c r="W63" s="57">
        <f>VLOOKUP($O63,PercentSHGoalStats!$A$3:$AE$998,16,FALSE)</f>
        <v>0</v>
      </c>
      <c r="X63" s="57">
        <f>VLOOKUP($O63,PercentSHGoalStats!$A$3:$AE$998,17,FALSE)</f>
        <v>0.33333333333333331</v>
      </c>
      <c r="Y63" s="57">
        <f>VLOOKUP($O63,PercentSHGoalStats!$A$3:$AE$998,19,FALSE)</f>
        <v>0</v>
      </c>
      <c r="Z63" s="57">
        <f>VLOOKUP($O63,PercentSHGoalStats!$A$3:$AE$998,20,FALSE)</f>
        <v>0.33333333333333331</v>
      </c>
      <c r="AA63" s="57">
        <f>VLOOKUP($O63,PercentSHGoalStats!$A$3:$AE$998,22,FALSE)</f>
        <v>0</v>
      </c>
    </row>
    <row r="64" spans="1:27" x14ac:dyDescent="0.3">
      <c r="A64" s="57">
        <f>VLOOKUP($M64,PercentSHGoalStats!$A$3:$AE$998,5,FALSE)</f>
        <v>0.66666666666666663</v>
      </c>
      <c r="B64" s="57">
        <f>VLOOKUP($M64,PercentSHGoalStats!$A$3:$AE$998,6,FALSE)</f>
        <v>0</v>
      </c>
      <c r="C64" s="57">
        <f>VLOOKUP($M64,PercentSHGoalStats!$A$3:$AE$998,8,FALSE)</f>
        <v>0.33333333333333331</v>
      </c>
      <c r="D64" s="57">
        <f>VLOOKUP($M64,PercentSHGoalStats!$A$3:$AE$998,9,FALSE)</f>
        <v>0</v>
      </c>
      <c r="E64" s="57">
        <f>VLOOKUP($M64,PercentSHGoalStats!$A$3:$AE$998,11,FALSE)</f>
        <v>0.33333333333333331</v>
      </c>
      <c r="F64" s="57">
        <f>VLOOKUP($M64,PercentSHGoalStats!$A$3:$AE$998,12,FALSE)</f>
        <v>0</v>
      </c>
      <c r="G64" s="57">
        <f>VLOOKUP($M64,PercentSHGoalStats!$A$3:$AE$998,14,FALSE)</f>
        <v>0.33333333333333331</v>
      </c>
      <c r="H64" s="57">
        <f>VLOOKUP($M64,PercentSHGoalStats!$A$3:$AE$998,15,FALSE)</f>
        <v>0</v>
      </c>
      <c r="I64" s="57">
        <f>VLOOKUP($M64,PercentSHGoalStats!$A$3:$AE$998,17,FALSE)</f>
        <v>0.33333333333333331</v>
      </c>
      <c r="J64" s="57">
        <f>VLOOKUP($M64,PercentSHGoalStats!$A$3:$AE$998,18,FALSE)</f>
        <v>0</v>
      </c>
      <c r="K64" s="57">
        <f>VLOOKUP($M64,PercentSHGoalStats!$A$3:$AE$998,20,FALSE)</f>
        <v>0</v>
      </c>
      <c r="L64" s="57">
        <f>VLOOKUP($M64,PercentSHGoalStats!$A$3:$AE$998,21,FALSE)</f>
        <v>0</v>
      </c>
      <c r="M64" s="53" t="str">
        <f>Fixtures!A64</f>
        <v>Luzern</v>
      </c>
      <c r="N64" s="54">
        <f>Fixtures!D64</f>
        <v>43688</v>
      </c>
      <c r="O64" s="53" t="str">
        <f>Fixtures!B64</f>
        <v>Thun</v>
      </c>
      <c r="P64" s="57">
        <f>VLOOKUP($O64,PercentSHGoalStats!$A$3:$AE$998,5,FALSE)</f>
        <v>0.66666666666666663</v>
      </c>
      <c r="Q64" s="57">
        <f>VLOOKUP($O64,PercentSHGoalStats!$A$3:$AE$998,7,FALSE)</f>
        <v>0</v>
      </c>
      <c r="R64" s="57">
        <f>VLOOKUP($O64,PercentSHGoalStats!$A$3:$AE$998,8,FALSE)</f>
        <v>0.66666666666666663</v>
      </c>
      <c r="S64" s="57">
        <f>VLOOKUP($O64,PercentSHGoalStats!$A$3:$AE$998,10,FALSE)</f>
        <v>0</v>
      </c>
      <c r="T64" s="57">
        <f>VLOOKUP($O64,PercentSHGoalStats!$A$3:$AE$998,11,FALSE)</f>
        <v>0.66666666666666663</v>
      </c>
      <c r="U64" s="57">
        <f>VLOOKUP($O64,PercentSHGoalStats!$A$3:$AE$998,13,FALSE)</f>
        <v>0</v>
      </c>
      <c r="V64" s="57">
        <f>VLOOKUP($O64,PercentSHGoalStats!$A$3:$AE$998,14,FALSE)</f>
        <v>0.33333333333333331</v>
      </c>
      <c r="W64" s="57">
        <f>VLOOKUP($O64,PercentSHGoalStats!$A$3:$AE$998,16,FALSE)</f>
        <v>0</v>
      </c>
      <c r="X64" s="57">
        <f>VLOOKUP($O64,PercentSHGoalStats!$A$3:$AE$998,17,FALSE)</f>
        <v>0.66666666666666663</v>
      </c>
      <c r="Y64" s="57">
        <f>VLOOKUP($O64,PercentSHGoalStats!$A$3:$AE$998,19,FALSE)</f>
        <v>0</v>
      </c>
      <c r="Z64" s="57">
        <f>VLOOKUP($O64,PercentSHGoalStats!$A$3:$AE$998,20,FALSE)</f>
        <v>0.33333333333333331</v>
      </c>
      <c r="AA64" s="57">
        <f>VLOOKUP($O64,PercentSHGoalStats!$A$3:$AE$998,22,FALSE)</f>
        <v>0</v>
      </c>
    </row>
    <row r="65" spans="1:27" x14ac:dyDescent="0.3">
      <c r="A65" s="57">
        <f>VLOOKUP($M65,PercentSHGoalStats!$A$3:$AE$998,5,FALSE)</f>
        <v>0.66666666666666663</v>
      </c>
      <c r="B65" s="57">
        <f>VLOOKUP($M65,PercentSHGoalStats!$A$3:$AE$998,6,FALSE)</f>
        <v>1</v>
      </c>
      <c r="C65" s="57">
        <f>VLOOKUP($M65,PercentSHGoalStats!$A$3:$AE$998,8,FALSE)</f>
        <v>0.33333333333333331</v>
      </c>
      <c r="D65" s="57">
        <f>VLOOKUP($M65,PercentSHGoalStats!$A$3:$AE$998,9,FALSE)</f>
        <v>0</v>
      </c>
      <c r="E65" s="57">
        <f>VLOOKUP($M65,PercentSHGoalStats!$A$3:$AE$998,11,FALSE)</f>
        <v>0</v>
      </c>
      <c r="F65" s="57">
        <f>VLOOKUP($M65,PercentSHGoalStats!$A$3:$AE$998,12,FALSE)</f>
        <v>0</v>
      </c>
      <c r="G65" s="57">
        <f>VLOOKUP($M65,PercentSHGoalStats!$A$3:$AE$998,14,FALSE)</f>
        <v>0</v>
      </c>
      <c r="H65" s="57">
        <f>VLOOKUP($M65,PercentSHGoalStats!$A$3:$AE$998,15,FALSE)</f>
        <v>0</v>
      </c>
      <c r="I65" s="57">
        <f>VLOOKUP($M65,PercentSHGoalStats!$A$3:$AE$998,17,FALSE)</f>
        <v>0.66666666666666663</v>
      </c>
      <c r="J65" s="57">
        <f>VLOOKUP($M65,PercentSHGoalStats!$A$3:$AE$998,18,FALSE)</f>
        <v>1</v>
      </c>
      <c r="K65" s="57">
        <f>VLOOKUP($M65,PercentSHGoalStats!$A$3:$AE$998,20,FALSE)</f>
        <v>0.33333333333333331</v>
      </c>
      <c r="L65" s="57">
        <f>VLOOKUP($M65,PercentSHGoalStats!$A$3:$AE$998,21,FALSE)</f>
        <v>0</v>
      </c>
      <c r="M65" s="53" t="str">
        <f>Fixtures!A65</f>
        <v>Zürich</v>
      </c>
      <c r="N65" s="54">
        <f>Fixtures!D65</f>
        <v>43688</v>
      </c>
      <c r="O65" s="53" t="str">
        <f>Fixtures!B65</f>
        <v>Neuchâtel Xamax</v>
      </c>
      <c r="P65" s="57">
        <f>VLOOKUP($O65,PercentSHGoalStats!$A$3:$AE$998,5,FALSE)</f>
        <v>1</v>
      </c>
      <c r="Q65" s="57">
        <f>VLOOKUP($O65,PercentSHGoalStats!$A$3:$AE$998,7,FALSE)</f>
        <v>1</v>
      </c>
      <c r="R65" s="57">
        <f>VLOOKUP($O65,PercentSHGoalStats!$A$3:$AE$998,8,FALSE)</f>
        <v>0.33333333333333331</v>
      </c>
      <c r="S65" s="57">
        <f>VLOOKUP($O65,PercentSHGoalStats!$A$3:$AE$998,10,FALSE)</f>
        <v>1</v>
      </c>
      <c r="T65" s="57">
        <f>VLOOKUP($O65,PercentSHGoalStats!$A$3:$AE$998,11,FALSE)</f>
        <v>0.66666666666666663</v>
      </c>
      <c r="U65" s="57">
        <f>VLOOKUP($O65,PercentSHGoalStats!$A$3:$AE$998,13,FALSE)</f>
        <v>1</v>
      </c>
      <c r="V65" s="57">
        <f>VLOOKUP($O65,PercentSHGoalStats!$A$3:$AE$998,14,FALSE)</f>
        <v>0</v>
      </c>
      <c r="W65" s="57">
        <f>VLOOKUP($O65,PercentSHGoalStats!$A$3:$AE$998,16,FALSE)</f>
        <v>0</v>
      </c>
      <c r="X65" s="57">
        <f>VLOOKUP($O65,PercentSHGoalStats!$A$3:$AE$998,17,FALSE)</f>
        <v>0.66666666666666663</v>
      </c>
      <c r="Y65" s="57">
        <f>VLOOKUP($O65,PercentSHGoalStats!$A$3:$AE$998,19,FALSE)</f>
        <v>1</v>
      </c>
      <c r="Z65" s="57">
        <f>VLOOKUP($O65,PercentSHGoalStats!$A$3:$AE$998,20,FALSE)</f>
        <v>0.33333333333333331</v>
      </c>
      <c r="AA65" s="57">
        <f>VLOOKUP($O65,PercentSHGoalStats!$A$3:$AE$998,22,FALSE)</f>
        <v>1</v>
      </c>
    </row>
    <row r="66" spans="1:27" x14ac:dyDescent="0.3">
      <c r="A66" s="57">
        <f>VLOOKUP($M66,PercentSHGoalStats!$A$3:$AE$998,5,FALSE)</f>
        <v>0.82352941176470584</v>
      </c>
      <c r="B66" s="57">
        <f>VLOOKUP($M66,PercentSHGoalStats!$A$3:$AE$998,6,FALSE)</f>
        <v>0.88888888888888884</v>
      </c>
      <c r="C66" s="57">
        <f>VLOOKUP($M66,PercentSHGoalStats!$A$3:$AE$998,8,FALSE)</f>
        <v>0.41176470588235292</v>
      </c>
      <c r="D66" s="57">
        <f>VLOOKUP($M66,PercentSHGoalStats!$A$3:$AE$998,9,FALSE)</f>
        <v>0.44444444444444442</v>
      </c>
      <c r="E66" s="57">
        <f>VLOOKUP($M66,PercentSHGoalStats!$A$3:$AE$998,11,FALSE)</f>
        <v>0.47058823529411764</v>
      </c>
      <c r="F66" s="57">
        <f>VLOOKUP($M66,PercentSHGoalStats!$A$3:$AE$998,12,FALSE)</f>
        <v>0.44444444444444442</v>
      </c>
      <c r="G66" s="57">
        <f>VLOOKUP($M66,PercentSHGoalStats!$A$3:$AE$998,14,FALSE)</f>
        <v>0.23529411764705882</v>
      </c>
      <c r="H66" s="57">
        <f>VLOOKUP($M66,PercentSHGoalStats!$A$3:$AE$998,15,FALSE)</f>
        <v>0.22222222222222221</v>
      </c>
      <c r="I66" s="57">
        <f>VLOOKUP($M66,PercentSHGoalStats!$A$3:$AE$998,17,FALSE)</f>
        <v>0.41176470588235292</v>
      </c>
      <c r="J66" s="57">
        <f>VLOOKUP($M66,PercentSHGoalStats!$A$3:$AE$998,18,FALSE)</f>
        <v>0.44444444444444442</v>
      </c>
      <c r="K66" s="57">
        <f>VLOOKUP($M66,PercentSHGoalStats!$A$3:$AE$998,20,FALSE)</f>
        <v>0.17647058823529413</v>
      </c>
      <c r="L66" s="57">
        <f>VLOOKUP($M66,PercentSHGoalStats!$A$3:$AE$998,21,FALSE)</f>
        <v>0.22222222222222221</v>
      </c>
      <c r="M66" s="53" t="str">
        <f>Fixtures!A66</f>
        <v>Mariehamn</v>
      </c>
      <c r="N66" s="54">
        <f>Fixtures!D66</f>
        <v>43688</v>
      </c>
      <c r="O66" s="53" t="str">
        <f>Fixtures!B66</f>
        <v>Ilves</v>
      </c>
      <c r="P66" s="57">
        <f>VLOOKUP($O66,PercentSHGoalStats!$A$3:$AE$998,5,FALSE)</f>
        <v>0.58823529411764708</v>
      </c>
      <c r="Q66" s="57">
        <f>VLOOKUP($O66,PercentSHGoalStats!$A$3:$AE$998,7,FALSE)</f>
        <v>0.55555555555555558</v>
      </c>
      <c r="R66" s="57">
        <f>VLOOKUP($O66,PercentSHGoalStats!$A$3:$AE$998,8,FALSE)</f>
        <v>0.29411764705882354</v>
      </c>
      <c r="S66" s="57">
        <f>VLOOKUP($O66,PercentSHGoalStats!$A$3:$AE$998,10,FALSE)</f>
        <v>0.1111111111111111</v>
      </c>
      <c r="T66" s="57">
        <f>VLOOKUP($O66,PercentSHGoalStats!$A$3:$AE$998,11,FALSE)</f>
        <v>0.52941176470588236</v>
      </c>
      <c r="U66" s="57">
        <f>VLOOKUP($O66,PercentSHGoalStats!$A$3:$AE$998,13,FALSE)</f>
        <v>0.44444444444444442</v>
      </c>
      <c r="V66" s="57">
        <f>VLOOKUP($O66,PercentSHGoalStats!$A$3:$AE$998,14,FALSE)</f>
        <v>0.17647058823529413</v>
      </c>
      <c r="W66" s="57">
        <f>VLOOKUP($O66,PercentSHGoalStats!$A$3:$AE$998,16,FALSE)</f>
        <v>0.1111111111111111</v>
      </c>
      <c r="X66" s="57">
        <f>VLOOKUP($O66,PercentSHGoalStats!$A$3:$AE$998,17,FALSE)</f>
        <v>0.29411764705882354</v>
      </c>
      <c r="Y66" s="57">
        <f>VLOOKUP($O66,PercentSHGoalStats!$A$3:$AE$998,19,FALSE)</f>
        <v>0.1111111111111111</v>
      </c>
      <c r="Z66" s="57">
        <f>VLOOKUP($O66,PercentSHGoalStats!$A$3:$AE$998,20,FALSE)</f>
        <v>0</v>
      </c>
      <c r="AA66" s="57">
        <f>VLOOKUP($O66,PercentSHGoalStats!$A$3:$AE$998,22,FALSE)</f>
        <v>0</v>
      </c>
    </row>
    <row r="67" spans="1:27" x14ac:dyDescent="0.3">
      <c r="A67" s="57">
        <f>VLOOKUP($M67,PercentSHGoalStats!$A$3:$AE$998,5,FALSE)</f>
        <v>0.72222222222222221</v>
      </c>
      <c r="B67" s="57">
        <f>VLOOKUP($M67,PercentSHGoalStats!$A$3:$AE$998,6,FALSE)</f>
        <v>0.66666666666666663</v>
      </c>
      <c r="C67" s="57">
        <f>VLOOKUP($M67,PercentSHGoalStats!$A$3:$AE$998,8,FALSE)</f>
        <v>0.22222222222222221</v>
      </c>
      <c r="D67" s="57">
        <f>VLOOKUP($M67,PercentSHGoalStats!$A$3:$AE$998,9,FALSE)</f>
        <v>0.1111111111111111</v>
      </c>
      <c r="E67" s="57">
        <f>VLOOKUP($M67,PercentSHGoalStats!$A$3:$AE$998,11,FALSE)</f>
        <v>0.44444444444444442</v>
      </c>
      <c r="F67" s="57">
        <f>VLOOKUP($M67,PercentSHGoalStats!$A$3:$AE$998,12,FALSE)</f>
        <v>0.33333333333333331</v>
      </c>
      <c r="G67" s="57">
        <f>VLOOKUP($M67,PercentSHGoalStats!$A$3:$AE$998,14,FALSE)</f>
        <v>0</v>
      </c>
      <c r="H67" s="57">
        <f>VLOOKUP($M67,PercentSHGoalStats!$A$3:$AE$998,15,FALSE)</f>
        <v>0</v>
      </c>
      <c r="I67" s="57">
        <f>VLOOKUP($M67,PercentSHGoalStats!$A$3:$AE$998,17,FALSE)</f>
        <v>0.5</v>
      </c>
      <c r="J67" s="57">
        <f>VLOOKUP($M67,PercentSHGoalStats!$A$3:$AE$998,18,FALSE)</f>
        <v>0.44444444444444442</v>
      </c>
      <c r="K67" s="57">
        <f>VLOOKUP($M67,PercentSHGoalStats!$A$3:$AE$998,20,FALSE)</f>
        <v>0.16666666666666666</v>
      </c>
      <c r="L67" s="57">
        <f>VLOOKUP($M67,PercentSHGoalStats!$A$3:$AE$998,21,FALSE)</f>
        <v>0.1111111111111111</v>
      </c>
      <c r="M67" s="53" t="str">
        <f>Fixtures!A67</f>
        <v>RoPS</v>
      </c>
      <c r="N67" s="54">
        <f>Fixtures!D67</f>
        <v>43688</v>
      </c>
      <c r="O67" s="53" t="str">
        <f>Fixtures!B67</f>
        <v>VPS</v>
      </c>
      <c r="P67" s="57">
        <f>VLOOKUP($O67,PercentSHGoalStats!$A$3:$AE$998,5,FALSE)</f>
        <v>0.72222222222222221</v>
      </c>
      <c r="Q67" s="57">
        <f>VLOOKUP($O67,PercentSHGoalStats!$A$3:$AE$998,7,FALSE)</f>
        <v>0.66666666666666663</v>
      </c>
      <c r="R67" s="57">
        <f>VLOOKUP($O67,PercentSHGoalStats!$A$3:$AE$998,8,FALSE)</f>
        <v>0.33333333333333331</v>
      </c>
      <c r="S67" s="57">
        <f>VLOOKUP($O67,PercentSHGoalStats!$A$3:$AE$998,10,FALSE)</f>
        <v>0.22222222222222221</v>
      </c>
      <c r="T67" s="57">
        <f>VLOOKUP($O67,PercentSHGoalStats!$A$3:$AE$998,11,FALSE)</f>
        <v>0.44444444444444442</v>
      </c>
      <c r="U67" s="57">
        <f>VLOOKUP($O67,PercentSHGoalStats!$A$3:$AE$998,13,FALSE)</f>
        <v>0.33333333333333331</v>
      </c>
      <c r="V67" s="57">
        <f>VLOOKUP($O67,PercentSHGoalStats!$A$3:$AE$998,14,FALSE)</f>
        <v>0</v>
      </c>
      <c r="W67" s="57">
        <f>VLOOKUP($O67,PercentSHGoalStats!$A$3:$AE$998,16,FALSE)</f>
        <v>0</v>
      </c>
      <c r="X67" s="57">
        <f>VLOOKUP($O67,PercentSHGoalStats!$A$3:$AE$998,17,FALSE)</f>
        <v>0.61111111111111116</v>
      </c>
      <c r="Y67" s="57">
        <f>VLOOKUP($O67,PercentSHGoalStats!$A$3:$AE$998,19,FALSE)</f>
        <v>0.55555555555555558</v>
      </c>
      <c r="Z67" s="57">
        <f>VLOOKUP($O67,PercentSHGoalStats!$A$3:$AE$998,20,FALSE)</f>
        <v>0.1111111111111111</v>
      </c>
      <c r="AA67" s="57">
        <f>VLOOKUP($O67,PercentSHGoalStats!$A$3:$AE$998,22,FALSE)</f>
        <v>0</v>
      </c>
    </row>
    <row r="68" spans="1:27" x14ac:dyDescent="0.3">
      <c r="A68" s="57" t="e">
        <f>VLOOKUP($M68,PercentSHGoalStats!$A$3:$AE$998,5,FALSE)</f>
        <v>#DIV/0!</v>
      </c>
      <c r="B68" s="57" t="e">
        <f>VLOOKUP($M68,PercentSHGoalStats!$A$3:$AE$998,6,FALSE)</f>
        <v>#DIV/0!</v>
      </c>
      <c r="C68" s="57" t="e">
        <f>VLOOKUP($M68,PercentSHGoalStats!$A$3:$AE$998,8,FALSE)</f>
        <v>#DIV/0!</v>
      </c>
      <c r="D68" s="57" t="e">
        <f>VLOOKUP($M68,PercentSHGoalStats!$A$3:$AE$998,9,FALSE)</f>
        <v>#DIV/0!</v>
      </c>
      <c r="E68" s="57" t="e">
        <f>VLOOKUP($M68,PercentSHGoalStats!$A$3:$AE$998,11,FALSE)</f>
        <v>#DIV/0!</v>
      </c>
      <c r="F68" s="57" t="e">
        <f>VLOOKUP($M68,PercentSHGoalStats!$A$3:$AE$998,12,FALSE)</f>
        <v>#DIV/0!</v>
      </c>
      <c r="G68" s="57" t="e">
        <f>VLOOKUP($M68,PercentSHGoalStats!$A$3:$AE$998,14,FALSE)</f>
        <v>#DIV/0!</v>
      </c>
      <c r="H68" s="57" t="e">
        <f>VLOOKUP($M68,PercentSHGoalStats!$A$3:$AE$998,15,FALSE)</f>
        <v>#DIV/0!</v>
      </c>
      <c r="I68" s="57" t="e">
        <f>VLOOKUP($M68,PercentSHGoalStats!$A$3:$AE$998,17,FALSE)</f>
        <v>#DIV/0!</v>
      </c>
      <c r="J68" s="57" t="e">
        <f>VLOOKUP($M68,PercentSHGoalStats!$A$3:$AE$998,18,FALSE)</f>
        <v>#DIV/0!</v>
      </c>
      <c r="K68" s="57" t="e">
        <f>VLOOKUP($M68,PercentSHGoalStats!$A$3:$AE$998,20,FALSE)</f>
        <v>#DIV/0!</v>
      </c>
      <c r="L68" s="57" t="e">
        <f>VLOOKUP($M68,PercentSHGoalStats!$A$3:$AE$998,21,FALSE)</f>
        <v>#DIV/0!</v>
      </c>
      <c r="M68" s="53" t="str">
        <f>Fixtures!A68</f>
        <v>Vitória Setúbal</v>
      </c>
      <c r="N68" s="54">
        <f>Fixtures!D68</f>
        <v>43689</v>
      </c>
      <c r="O68" s="53" t="str">
        <f>Fixtures!B68</f>
        <v>Tondela</v>
      </c>
      <c r="P68" s="57" t="e">
        <f>VLOOKUP($O68,PercentSHGoalStats!$A$3:$AE$998,5,FALSE)</f>
        <v>#DIV/0!</v>
      </c>
      <c r="Q68" s="57" t="e">
        <f>VLOOKUP($O68,PercentSHGoalStats!$A$3:$AE$998,7,FALSE)</f>
        <v>#DIV/0!</v>
      </c>
      <c r="R68" s="57" t="e">
        <f>VLOOKUP($O68,PercentSHGoalStats!$A$3:$AE$998,8,FALSE)</f>
        <v>#DIV/0!</v>
      </c>
      <c r="S68" s="57" t="e">
        <f>VLOOKUP($O68,PercentSHGoalStats!$A$3:$AE$998,10,FALSE)</f>
        <v>#DIV/0!</v>
      </c>
      <c r="T68" s="57" t="e">
        <f>VLOOKUP($O68,PercentSHGoalStats!$A$3:$AE$998,11,FALSE)</f>
        <v>#DIV/0!</v>
      </c>
      <c r="U68" s="57" t="e">
        <f>VLOOKUP($O68,PercentSHGoalStats!$A$3:$AE$998,13,FALSE)</f>
        <v>#DIV/0!</v>
      </c>
      <c r="V68" s="57" t="e">
        <f>VLOOKUP($O68,PercentSHGoalStats!$A$3:$AE$998,14,FALSE)</f>
        <v>#DIV/0!</v>
      </c>
      <c r="W68" s="57" t="e">
        <f>VLOOKUP($O68,PercentSHGoalStats!$A$3:$AE$998,16,FALSE)</f>
        <v>#DIV/0!</v>
      </c>
      <c r="X68" s="57" t="e">
        <f>VLOOKUP($O68,PercentSHGoalStats!$A$3:$AE$998,17,FALSE)</f>
        <v>#DIV/0!</v>
      </c>
      <c r="Y68" s="57" t="e">
        <f>VLOOKUP($O68,PercentSHGoalStats!$A$3:$AE$998,19,FALSE)</f>
        <v>#DIV/0!</v>
      </c>
      <c r="Z68" s="57" t="e">
        <f>VLOOKUP($O68,PercentSHGoalStats!$A$3:$AE$998,20,FALSE)</f>
        <v>#DIV/0!</v>
      </c>
      <c r="AA68" s="57" t="e">
        <f>VLOOKUP($O68,PercentSHGoalStats!$A$3:$AE$998,22,FALSE)</f>
        <v>#DIV/0!</v>
      </c>
    </row>
    <row r="69" spans="1:27" x14ac:dyDescent="0.3">
      <c r="A69" s="57" t="e">
        <f>VLOOKUP($M69,PercentSHGoalStats!$A$3:$AE$998,5,FALSE)</f>
        <v>#DIV/0!</v>
      </c>
      <c r="B69" s="57" t="e">
        <f>VLOOKUP($M69,PercentSHGoalStats!$A$3:$AE$998,6,FALSE)</f>
        <v>#DIV/0!</v>
      </c>
      <c r="C69" s="57" t="e">
        <f>VLOOKUP($M69,PercentSHGoalStats!$A$3:$AE$998,8,FALSE)</f>
        <v>#DIV/0!</v>
      </c>
      <c r="D69" s="57" t="e">
        <f>VLOOKUP($M69,PercentSHGoalStats!$A$3:$AE$998,9,FALSE)</f>
        <v>#DIV/0!</v>
      </c>
      <c r="E69" s="57" t="e">
        <f>VLOOKUP($M69,PercentSHGoalStats!$A$3:$AE$998,11,FALSE)</f>
        <v>#DIV/0!</v>
      </c>
      <c r="F69" s="57" t="e">
        <f>VLOOKUP($M69,PercentSHGoalStats!$A$3:$AE$998,12,FALSE)</f>
        <v>#DIV/0!</v>
      </c>
      <c r="G69" s="57" t="e">
        <f>VLOOKUP($M69,PercentSHGoalStats!$A$3:$AE$998,14,FALSE)</f>
        <v>#DIV/0!</v>
      </c>
      <c r="H69" s="57" t="e">
        <f>VLOOKUP($M69,PercentSHGoalStats!$A$3:$AE$998,15,FALSE)</f>
        <v>#DIV/0!</v>
      </c>
      <c r="I69" s="57" t="e">
        <f>VLOOKUP($M69,PercentSHGoalStats!$A$3:$AE$998,17,FALSE)</f>
        <v>#DIV/0!</v>
      </c>
      <c r="J69" s="57" t="e">
        <f>VLOOKUP($M69,PercentSHGoalStats!$A$3:$AE$998,18,FALSE)</f>
        <v>#DIV/0!</v>
      </c>
      <c r="K69" s="57" t="e">
        <f>VLOOKUP($M69,PercentSHGoalStats!$A$3:$AE$998,20,FALSE)</f>
        <v>#DIV/0!</v>
      </c>
      <c r="L69" s="57" t="e">
        <f>VLOOKUP($M69,PercentSHGoalStats!$A$3:$AE$998,21,FALSE)</f>
        <v>#DIV/0!</v>
      </c>
      <c r="M69" s="53" t="str">
        <f>Fixtures!A69</f>
        <v>PSV II</v>
      </c>
      <c r="N69" s="54">
        <f>Fixtures!D69</f>
        <v>43689</v>
      </c>
      <c r="O69" s="53" t="str">
        <f>Fixtures!B69</f>
        <v>Den Bosch</v>
      </c>
      <c r="P69" s="57" t="e">
        <f>VLOOKUP($O69,PercentSHGoalStats!$A$3:$AE$998,5,FALSE)</f>
        <v>#DIV/0!</v>
      </c>
      <c r="Q69" s="57" t="e">
        <f>VLOOKUP($O69,PercentSHGoalStats!$A$3:$AE$998,7,FALSE)</f>
        <v>#DIV/0!</v>
      </c>
      <c r="R69" s="57" t="e">
        <f>VLOOKUP($O69,PercentSHGoalStats!$A$3:$AE$998,8,FALSE)</f>
        <v>#DIV/0!</v>
      </c>
      <c r="S69" s="57" t="e">
        <f>VLOOKUP($O69,PercentSHGoalStats!$A$3:$AE$998,10,FALSE)</f>
        <v>#DIV/0!</v>
      </c>
      <c r="T69" s="57" t="e">
        <f>VLOOKUP($O69,PercentSHGoalStats!$A$3:$AE$998,11,FALSE)</f>
        <v>#DIV/0!</v>
      </c>
      <c r="U69" s="57" t="e">
        <f>VLOOKUP($O69,PercentSHGoalStats!$A$3:$AE$998,13,FALSE)</f>
        <v>#DIV/0!</v>
      </c>
      <c r="V69" s="57" t="e">
        <f>VLOOKUP($O69,PercentSHGoalStats!$A$3:$AE$998,14,FALSE)</f>
        <v>#DIV/0!</v>
      </c>
      <c r="W69" s="57" t="e">
        <f>VLOOKUP($O69,PercentSHGoalStats!$A$3:$AE$998,16,FALSE)</f>
        <v>#DIV/0!</v>
      </c>
      <c r="X69" s="57" t="e">
        <f>VLOOKUP($O69,PercentSHGoalStats!$A$3:$AE$998,17,FALSE)</f>
        <v>#DIV/0!</v>
      </c>
      <c r="Y69" s="57" t="e">
        <f>VLOOKUP($O69,PercentSHGoalStats!$A$3:$AE$998,19,FALSE)</f>
        <v>#DIV/0!</v>
      </c>
      <c r="Z69" s="57" t="e">
        <f>VLOOKUP($O69,PercentSHGoalStats!$A$3:$AE$998,20,FALSE)</f>
        <v>#DIV/0!</v>
      </c>
      <c r="AA69" s="57" t="e">
        <f>VLOOKUP($O69,PercentSHGoalStats!$A$3:$AE$998,22,FALSE)</f>
        <v>#DIV/0!</v>
      </c>
    </row>
    <row r="70" spans="1:27" x14ac:dyDescent="0.3">
      <c r="A70" s="57" t="e">
        <f>VLOOKUP($M70,PercentSHGoalStats!$A$3:$AE$998,5,FALSE)</f>
        <v>#DIV/0!</v>
      </c>
      <c r="B70" s="57" t="e">
        <f>VLOOKUP($M70,PercentSHGoalStats!$A$3:$AE$998,6,FALSE)</f>
        <v>#DIV/0!</v>
      </c>
      <c r="C70" s="57" t="e">
        <f>VLOOKUP($M70,PercentSHGoalStats!$A$3:$AE$998,8,FALSE)</f>
        <v>#DIV/0!</v>
      </c>
      <c r="D70" s="57" t="e">
        <f>VLOOKUP($M70,PercentSHGoalStats!$A$3:$AE$998,9,FALSE)</f>
        <v>#DIV/0!</v>
      </c>
      <c r="E70" s="57" t="e">
        <f>VLOOKUP($M70,PercentSHGoalStats!$A$3:$AE$998,11,FALSE)</f>
        <v>#DIV/0!</v>
      </c>
      <c r="F70" s="57" t="e">
        <f>VLOOKUP($M70,PercentSHGoalStats!$A$3:$AE$998,12,FALSE)</f>
        <v>#DIV/0!</v>
      </c>
      <c r="G70" s="57" t="e">
        <f>VLOOKUP($M70,PercentSHGoalStats!$A$3:$AE$998,14,FALSE)</f>
        <v>#DIV/0!</v>
      </c>
      <c r="H70" s="57" t="e">
        <f>VLOOKUP($M70,PercentSHGoalStats!$A$3:$AE$998,15,FALSE)</f>
        <v>#DIV/0!</v>
      </c>
      <c r="I70" s="57" t="e">
        <f>VLOOKUP($M70,PercentSHGoalStats!$A$3:$AE$998,17,FALSE)</f>
        <v>#DIV/0!</v>
      </c>
      <c r="J70" s="57" t="e">
        <f>VLOOKUP($M70,PercentSHGoalStats!$A$3:$AE$998,18,FALSE)</f>
        <v>#DIV/0!</v>
      </c>
      <c r="K70" s="57" t="e">
        <f>VLOOKUP($M70,PercentSHGoalStats!$A$3:$AE$998,20,FALSE)</f>
        <v>#DIV/0!</v>
      </c>
      <c r="L70" s="57" t="e">
        <f>VLOOKUP($M70,PercentSHGoalStats!$A$3:$AE$998,21,FALSE)</f>
        <v>#DIV/0!</v>
      </c>
      <c r="M70" s="53" t="str">
        <f>Fixtures!A70</f>
        <v>AZ II</v>
      </c>
      <c r="N70" s="54">
        <f>Fixtures!D70</f>
        <v>43689</v>
      </c>
      <c r="O70" s="53" t="str">
        <f>Fixtures!B70</f>
        <v>Telstar</v>
      </c>
      <c r="P70" s="57" t="e">
        <f>VLOOKUP($O70,PercentSHGoalStats!$A$3:$AE$998,5,FALSE)</f>
        <v>#DIV/0!</v>
      </c>
      <c r="Q70" s="57" t="e">
        <f>VLOOKUP($O70,PercentSHGoalStats!$A$3:$AE$998,7,FALSE)</f>
        <v>#DIV/0!</v>
      </c>
      <c r="R70" s="57" t="e">
        <f>VLOOKUP($O70,PercentSHGoalStats!$A$3:$AE$998,8,FALSE)</f>
        <v>#DIV/0!</v>
      </c>
      <c r="S70" s="57" t="e">
        <f>VLOOKUP($O70,PercentSHGoalStats!$A$3:$AE$998,10,FALSE)</f>
        <v>#DIV/0!</v>
      </c>
      <c r="T70" s="57" t="e">
        <f>VLOOKUP($O70,PercentSHGoalStats!$A$3:$AE$998,11,FALSE)</f>
        <v>#DIV/0!</v>
      </c>
      <c r="U70" s="57" t="e">
        <f>VLOOKUP($O70,PercentSHGoalStats!$A$3:$AE$998,13,FALSE)</f>
        <v>#DIV/0!</v>
      </c>
      <c r="V70" s="57" t="e">
        <f>VLOOKUP($O70,PercentSHGoalStats!$A$3:$AE$998,14,FALSE)</f>
        <v>#DIV/0!</v>
      </c>
      <c r="W70" s="57" t="e">
        <f>VLOOKUP($O70,PercentSHGoalStats!$A$3:$AE$998,16,FALSE)</f>
        <v>#DIV/0!</v>
      </c>
      <c r="X70" s="57" t="e">
        <f>VLOOKUP($O70,PercentSHGoalStats!$A$3:$AE$998,17,FALSE)</f>
        <v>#DIV/0!</v>
      </c>
      <c r="Y70" s="57" t="e">
        <f>VLOOKUP($O70,PercentSHGoalStats!$A$3:$AE$998,19,FALSE)</f>
        <v>#DIV/0!</v>
      </c>
      <c r="Z70" s="57" t="e">
        <f>VLOOKUP($O70,PercentSHGoalStats!$A$3:$AE$998,20,FALSE)</f>
        <v>#DIV/0!</v>
      </c>
      <c r="AA70" s="57" t="e">
        <f>VLOOKUP($O70,PercentSHGoalStats!$A$3:$AE$998,22,FALSE)</f>
        <v>#DIV/0!</v>
      </c>
    </row>
    <row r="71" spans="1:27" x14ac:dyDescent="0.3">
      <c r="A71" s="57">
        <f>VLOOKUP($M71,PercentSHGoalStats!$A$3:$AE$998,5,FALSE)</f>
        <v>0.69230769230769229</v>
      </c>
      <c r="B71" s="57">
        <f>VLOOKUP($M71,PercentSHGoalStats!$A$3:$AE$998,6,FALSE)</f>
        <v>0.66666666666666663</v>
      </c>
      <c r="C71" s="57">
        <f>VLOOKUP($M71,PercentSHGoalStats!$A$3:$AE$998,8,FALSE)</f>
        <v>0.38461538461538464</v>
      </c>
      <c r="D71" s="57">
        <f>VLOOKUP($M71,PercentSHGoalStats!$A$3:$AE$998,9,FALSE)</f>
        <v>0.33333333333333331</v>
      </c>
      <c r="E71" s="57">
        <f>VLOOKUP($M71,PercentSHGoalStats!$A$3:$AE$998,11,FALSE)</f>
        <v>0.38461538461538464</v>
      </c>
      <c r="F71" s="57">
        <f>VLOOKUP($M71,PercentSHGoalStats!$A$3:$AE$998,12,FALSE)</f>
        <v>0.5</v>
      </c>
      <c r="G71" s="57">
        <f>VLOOKUP($M71,PercentSHGoalStats!$A$3:$AE$998,14,FALSE)</f>
        <v>7.6923076923076927E-2</v>
      </c>
      <c r="H71" s="57">
        <f>VLOOKUP($M71,PercentSHGoalStats!$A$3:$AE$998,15,FALSE)</f>
        <v>0.16666666666666666</v>
      </c>
      <c r="I71" s="57">
        <f>VLOOKUP($M71,PercentSHGoalStats!$A$3:$AE$998,17,FALSE)</f>
        <v>0.53846153846153844</v>
      </c>
      <c r="J71" s="57">
        <f>VLOOKUP($M71,PercentSHGoalStats!$A$3:$AE$998,18,FALSE)</f>
        <v>0.33333333333333331</v>
      </c>
      <c r="K71" s="57">
        <f>VLOOKUP($M71,PercentSHGoalStats!$A$3:$AE$998,20,FALSE)</f>
        <v>0.23076923076923078</v>
      </c>
      <c r="L71" s="57">
        <f>VLOOKUP($M71,PercentSHGoalStats!$A$3:$AE$998,21,FALSE)</f>
        <v>0</v>
      </c>
      <c r="M71" s="53" t="str">
        <f>Fixtures!A71</f>
        <v>Goiás</v>
      </c>
      <c r="N71" s="54">
        <f>Fixtures!D71</f>
        <v>43689</v>
      </c>
      <c r="O71" s="53" t="str">
        <f>Fixtures!B71</f>
        <v>Vasco da Gama</v>
      </c>
      <c r="P71" s="57">
        <f>VLOOKUP($O71,PercentSHGoalStats!$A$3:$AE$998,5,FALSE)</f>
        <v>0.61538461538461542</v>
      </c>
      <c r="Q71" s="57">
        <f>VLOOKUP($O71,PercentSHGoalStats!$A$3:$AE$998,7,FALSE)</f>
        <v>0.66666666666666663</v>
      </c>
      <c r="R71" s="57">
        <f>VLOOKUP($O71,PercentSHGoalStats!$A$3:$AE$998,8,FALSE)</f>
        <v>0.30769230769230771</v>
      </c>
      <c r="S71" s="57">
        <f>VLOOKUP($O71,PercentSHGoalStats!$A$3:$AE$998,10,FALSE)</f>
        <v>0.33333333333333331</v>
      </c>
      <c r="T71" s="57">
        <f>VLOOKUP($O71,PercentSHGoalStats!$A$3:$AE$998,11,FALSE)</f>
        <v>0.30769230769230771</v>
      </c>
      <c r="U71" s="57">
        <f>VLOOKUP($O71,PercentSHGoalStats!$A$3:$AE$998,13,FALSE)</f>
        <v>0.16666666666666666</v>
      </c>
      <c r="V71" s="57">
        <f>VLOOKUP($O71,PercentSHGoalStats!$A$3:$AE$998,14,FALSE)</f>
        <v>7.6923076923076927E-2</v>
      </c>
      <c r="W71" s="57">
        <f>VLOOKUP($O71,PercentSHGoalStats!$A$3:$AE$998,16,FALSE)</f>
        <v>0</v>
      </c>
      <c r="X71" s="57">
        <f>VLOOKUP($O71,PercentSHGoalStats!$A$3:$AE$998,17,FALSE)</f>
        <v>0.46153846153846156</v>
      </c>
      <c r="Y71" s="57">
        <f>VLOOKUP($O71,PercentSHGoalStats!$A$3:$AE$998,19,FALSE)</f>
        <v>0.66666666666666663</v>
      </c>
      <c r="Z71" s="57">
        <f>VLOOKUP($O71,PercentSHGoalStats!$A$3:$AE$998,20,FALSE)</f>
        <v>0.23076923076923078</v>
      </c>
      <c r="AA71" s="57">
        <f>VLOOKUP($O71,PercentSHGoalStats!$A$3:$AE$998,22,FALSE)</f>
        <v>0.33333333333333331</v>
      </c>
    </row>
    <row r="72" spans="1:27" x14ac:dyDescent="0.3">
      <c r="A72" s="57">
        <f>VLOOKUP($M72,PercentSHGoalStats!$A$3:$AE$998,5,FALSE)</f>
        <v>1</v>
      </c>
      <c r="B72" s="57">
        <f>VLOOKUP($M72,PercentSHGoalStats!$A$3:$AE$998,6,FALSE)</f>
        <v>1</v>
      </c>
      <c r="C72" s="57">
        <f>VLOOKUP($M72,PercentSHGoalStats!$A$3:$AE$998,8,FALSE)</f>
        <v>1</v>
      </c>
      <c r="D72" s="57">
        <f>VLOOKUP($M72,PercentSHGoalStats!$A$3:$AE$998,9,FALSE)</f>
        <v>1</v>
      </c>
      <c r="E72" s="57">
        <f>VLOOKUP($M72,PercentSHGoalStats!$A$3:$AE$998,11,FALSE)</f>
        <v>1</v>
      </c>
      <c r="F72" s="57">
        <f>VLOOKUP($M72,PercentSHGoalStats!$A$3:$AE$998,12,FALSE)</f>
        <v>1</v>
      </c>
      <c r="G72" s="57">
        <f>VLOOKUP($M72,PercentSHGoalStats!$A$3:$AE$998,14,FALSE)</f>
        <v>0.25</v>
      </c>
      <c r="H72" s="57">
        <f>VLOOKUP($M72,PercentSHGoalStats!$A$3:$AE$998,15,FALSE)</f>
        <v>0</v>
      </c>
      <c r="I72" s="57">
        <f>VLOOKUP($M72,PercentSHGoalStats!$A$3:$AE$998,17,FALSE)</f>
        <v>0.75</v>
      </c>
      <c r="J72" s="57">
        <f>VLOOKUP($M72,PercentSHGoalStats!$A$3:$AE$998,18,FALSE)</f>
        <v>1</v>
      </c>
      <c r="K72" s="57">
        <f>VLOOKUP($M72,PercentSHGoalStats!$A$3:$AE$998,20,FALSE)</f>
        <v>0</v>
      </c>
      <c r="L72" s="57">
        <f>VLOOKUP($M72,PercentSHGoalStats!$A$3:$AE$998,21,FALSE)</f>
        <v>0</v>
      </c>
      <c r="M72" s="53" t="str">
        <f>Fixtures!A72</f>
        <v>SønderjyskE</v>
      </c>
      <c r="N72" s="54">
        <f>Fixtures!D72</f>
        <v>43689</v>
      </c>
      <c r="O72" s="53" t="str">
        <f>Fixtures!B72</f>
        <v>AGF</v>
      </c>
      <c r="P72" s="57">
        <f>VLOOKUP($O72,PercentSHGoalStats!$A$3:$AE$998,5,FALSE)</f>
        <v>1</v>
      </c>
      <c r="Q72" s="57">
        <f>VLOOKUP($O72,PercentSHGoalStats!$A$3:$AE$998,7,FALSE)</f>
        <v>1</v>
      </c>
      <c r="R72" s="57">
        <f>VLOOKUP($O72,PercentSHGoalStats!$A$3:$AE$998,8,FALSE)</f>
        <v>0.75</v>
      </c>
      <c r="S72" s="57">
        <f>VLOOKUP($O72,PercentSHGoalStats!$A$3:$AE$998,10,FALSE)</f>
        <v>1</v>
      </c>
      <c r="T72" s="57">
        <f>VLOOKUP($O72,PercentSHGoalStats!$A$3:$AE$998,11,FALSE)</f>
        <v>0.5</v>
      </c>
      <c r="U72" s="57">
        <f>VLOOKUP($O72,PercentSHGoalStats!$A$3:$AE$998,13,FALSE)</f>
        <v>0.66666666666666663</v>
      </c>
      <c r="V72" s="57">
        <f>VLOOKUP($O72,PercentSHGoalStats!$A$3:$AE$998,14,FALSE)</f>
        <v>0</v>
      </c>
      <c r="W72" s="57">
        <f>VLOOKUP($O72,PercentSHGoalStats!$A$3:$AE$998,16,FALSE)</f>
        <v>0</v>
      </c>
      <c r="X72" s="57">
        <f>VLOOKUP($O72,PercentSHGoalStats!$A$3:$AE$998,17,FALSE)</f>
        <v>1</v>
      </c>
      <c r="Y72" s="57">
        <f>VLOOKUP($O72,PercentSHGoalStats!$A$3:$AE$998,19,FALSE)</f>
        <v>1</v>
      </c>
      <c r="Z72" s="57">
        <f>VLOOKUP($O72,PercentSHGoalStats!$A$3:$AE$998,20,FALSE)</f>
        <v>0.25</v>
      </c>
      <c r="AA72" s="57">
        <f>VLOOKUP($O72,PercentSHGoalStats!$A$3:$AE$998,22,FALSE)</f>
        <v>0.33333333333333331</v>
      </c>
    </row>
    <row r="73" spans="1:27" x14ac:dyDescent="0.3">
      <c r="A73" s="57">
        <f>VLOOKUP($M73,PercentSHGoalStats!$A$3:$AE$998,5,FALSE)</f>
        <v>0.875</v>
      </c>
      <c r="B73" s="57">
        <f>VLOOKUP($M73,PercentSHGoalStats!$A$3:$AE$998,6,FALSE)</f>
        <v>1</v>
      </c>
      <c r="C73" s="57">
        <f>VLOOKUP($M73,PercentSHGoalStats!$A$3:$AE$998,8,FALSE)</f>
        <v>0.5</v>
      </c>
      <c r="D73" s="57">
        <f>VLOOKUP($M73,PercentSHGoalStats!$A$3:$AE$998,9,FALSE)</f>
        <v>0.5</v>
      </c>
      <c r="E73" s="57">
        <f>VLOOKUP($M73,PercentSHGoalStats!$A$3:$AE$998,11,FALSE)</f>
        <v>0.4375</v>
      </c>
      <c r="F73" s="57">
        <f>VLOOKUP($M73,PercentSHGoalStats!$A$3:$AE$998,12,FALSE)</f>
        <v>0.375</v>
      </c>
      <c r="G73" s="57">
        <f>VLOOKUP($M73,PercentSHGoalStats!$A$3:$AE$998,14,FALSE)</f>
        <v>0.1875</v>
      </c>
      <c r="H73" s="57">
        <f>VLOOKUP($M73,PercentSHGoalStats!$A$3:$AE$998,15,FALSE)</f>
        <v>0.125</v>
      </c>
      <c r="I73" s="57">
        <f>VLOOKUP($M73,PercentSHGoalStats!$A$3:$AE$998,17,FALSE)</f>
        <v>0.625</v>
      </c>
      <c r="J73" s="57">
        <f>VLOOKUP($M73,PercentSHGoalStats!$A$3:$AE$998,18,FALSE)</f>
        <v>0.75</v>
      </c>
      <c r="K73" s="57">
        <f>VLOOKUP($M73,PercentSHGoalStats!$A$3:$AE$998,20,FALSE)</f>
        <v>0.25</v>
      </c>
      <c r="L73" s="57">
        <f>VLOOKUP($M73,PercentSHGoalStats!$A$3:$AE$998,21,FALSE)</f>
        <v>0.25</v>
      </c>
      <c r="M73" s="53" t="str">
        <f>Fixtures!A73</f>
        <v>Lillestrøm</v>
      </c>
      <c r="N73" s="54">
        <f>Fixtures!D73</f>
        <v>43689</v>
      </c>
      <c r="O73" s="53" t="str">
        <f>Fixtures!B73</f>
        <v>Mjøndalen</v>
      </c>
      <c r="P73" s="57">
        <f>VLOOKUP($O73,PercentSHGoalStats!$A$3:$AE$998,5,FALSE)</f>
        <v>0.875</v>
      </c>
      <c r="Q73" s="57">
        <f>VLOOKUP($O73,PercentSHGoalStats!$A$3:$AE$998,7,FALSE)</f>
        <v>0.75</v>
      </c>
      <c r="R73" s="57">
        <f>VLOOKUP($O73,PercentSHGoalStats!$A$3:$AE$998,8,FALSE)</f>
        <v>0.375</v>
      </c>
      <c r="S73" s="57">
        <f>VLOOKUP($O73,PercentSHGoalStats!$A$3:$AE$998,10,FALSE)</f>
        <v>0.25</v>
      </c>
      <c r="T73" s="57">
        <f>VLOOKUP($O73,PercentSHGoalStats!$A$3:$AE$998,11,FALSE)</f>
        <v>0.4375</v>
      </c>
      <c r="U73" s="57">
        <f>VLOOKUP($O73,PercentSHGoalStats!$A$3:$AE$998,13,FALSE)</f>
        <v>0.25</v>
      </c>
      <c r="V73" s="57">
        <f>VLOOKUP($O73,PercentSHGoalStats!$A$3:$AE$998,14,FALSE)</f>
        <v>0.1875</v>
      </c>
      <c r="W73" s="57">
        <f>VLOOKUP($O73,PercentSHGoalStats!$A$3:$AE$998,16,FALSE)</f>
        <v>0.125</v>
      </c>
      <c r="X73" s="57">
        <f>VLOOKUP($O73,PercentSHGoalStats!$A$3:$AE$998,17,FALSE)</f>
        <v>0.6875</v>
      </c>
      <c r="Y73" s="57">
        <f>VLOOKUP($O73,PercentSHGoalStats!$A$3:$AE$998,19,FALSE)</f>
        <v>0.75</v>
      </c>
      <c r="Z73" s="57">
        <f>VLOOKUP($O73,PercentSHGoalStats!$A$3:$AE$998,20,FALSE)</f>
        <v>0.1875</v>
      </c>
      <c r="AA73" s="57">
        <f>VLOOKUP($O73,PercentSHGoalStats!$A$3:$AE$998,22,FALSE)</f>
        <v>0</v>
      </c>
    </row>
    <row r="74" spans="1:27" x14ac:dyDescent="0.3">
      <c r="A74" s="57">
        <f>VLOOKUP($M74,PercentSHGoalStats!$A$3:$AE$998,5,FALSE)</f>
        <v>1</v>
      </c>
      <c r="B74" s="57">
        <f>VLOOKUP($M74,PercentSHGoalStats!$A$3:$AE$998,6,FALSE)</f>
        <v>1</v>
      </c>
      <c r="C74" s="57">
        <f>VLOOKUP($M74,PercentSHGoalStats!$A$3:$AE$998,8,FALSE)</f>
        <v>0.75</v>
      </c>
      <c r="D74" s="57">
        <f>VLOOKUP($M74,PercentSHGoalStats!$A$3:$AE$998,9,FALSE)</f>
        <v>0.5</v>
      </c>
      <c r="E74" s="57">
        <f>VLOOKUP($M74,PercentSHGoalStats!$A$3:$AE$998,11,FALSE)</f>
        <v>0.75</v>
      </c>
      <c r="F74" s="57">
        <f>VLOOKUP($M74,PercentSHGoalStats!$A$3:$AE$998,12,FALSE)</f>
        <v>0.5</v>
      </c>
      <c r="G74" s="57">
        <f>VLOOKUP($M74,PercentSHGoalStats!$A$3:$AE$998,14,FALSE)</f>
        <v>0.5</v>
      </c>
      <c r="H74" s="57">
        <f>VLOOKUP($M74,PercentSHGoalStats!$A$3:$AE$998,15,FALSE)</f>
        <v>0</v>
      </c>
      <c r="I74" s="57">
        <f>VLOOKUP($M74,PercentSHGoalStats!$A$3:$AE$998,17,FALSE)</f>
        <v>1</v>
      </c>
      <c r="J74" s="57">
        <f>VLOOKUP($M74,PercentSHGoalStats!$A$3:$AE$998,18,FALSE)</f>
        <v>1</v>
      </c>
      <c r="K74" s="57">
        <f>VLOOKUP($M74,PercentSHGoalStats!$A$3:$AE$998,20,FALSE)</f>
        <v>0.25</v>
      </c>
      <c r="L74" s="57">
        <f>VLOOKUP($M74,PercentSHGoalStats!$A$3:$AE$998,21,FALSE)</f>
        <v>0</v>
      </c>
      <c r="M74" s="53" t="str">
        <f>Fixtures!A74</f>
        <v>Rostov</v>
      </c>
      <c r="N74" s="54">
        <f>Fixtures!D74</f>
        <v>43689</v>
      </c>
      <c r="O74" s="53" t="str">
        <f>Fixtures!B74</f>
        <v>Krylya Sovetov</v>
      </c>
      <c r="P74" s="57">
        <f>VLOOKUP($O74,PercentSHGoalStats!$A$3:$AE$998,5,FALSE)</f>
        <v>0.75</v>
      </c>
      <c r="Q74" s="57">
        <f>VLOOKUP($O74,PercentSHGoalStats!$A$3:$AE$998,7,FALSE)</f>
        <v>0</v>
      </c>
      <c r="R74" s="57">
        <f>VLOOKUP($O74,PercentSHGoalStats!$A$3:$AE$998,8,FALSE)</f>
        <v>0.75</v>
      </c>
      <c r="S74" s="57">
        <f>VLOOKUP($O74,PercentSHGoalStats!$A$3:$AE$998,10,FALSE)</f>
        <v>0</v>
      </c>
      <c r="T74" s="57">
        <f>VLOOKUP($O74,PercentSHGoalStats!$A$3:$AE$998,11,FALSE)</f>
        <v>0.75</v>
      </c>
      <c r="U74" s="57">
        <f>VLOOKUP($O74,PercentSHGoalStats!$A$3:$AE$998,13,FALSE)</f>
        <v>0</v>
      </c>
      <c r="V74" s="57">
        <f>VLOOKUP($O74,PercentSHGoalStats!$A$3:$AE$998,14,FALSE)</f>
        <v>0.25</v>
      </c>
      <c r="W74" s="57">
        <f>VLOOKUP($O74,PercentSHGoalStats!$A$3:$AE$998,16,FALSE)</f>
        <v>0</v>
      </c>
      <c r="X74" s="57">
        <f>VLOOKUP($O74,PercentSHGoalStats!$A$3:$AE$998,17,FALSE)</f>
        <v>0.5</v>
      </c>
      <c r="Y74" s="57">
        <f>VLOOKUP($O74,PercentSHGoalStats!$A$3:$AE$998,19,FALSE)</f>
        <v>0</v>
      </c>
      <c r="Z74" s="57">
        <f>VLOOKUP($O74,PercentSHGoalStats!$A$3:$AE$998,20,FALSE)</f>
        <v>0</v>
      </c>
      <c r="AA74" s="57">
        <f>VLOOKUP($O74,PercentSHGoalStats!$A$3:$AE$998,22,FALSE)</f>
        <v>0</v>
      </c>
    </row>
    <row r="75" spans="1:27" x14ac:dyDescent="0.3">
      <c r="A75" s="57">
        <f>VLOOKUP($M75,PercentSHGoalStats!$A$3:$AE$998,5,FALSE)</f>
        <v>0.88888888888888884</v>
      </c>
      <c r="B75" s="57">
        <f>VLOOKUP($M75,PercentSHGoalStats!$A$3:$AE$998,6,FALSE)</f>
        <v>1</v>
      </c>
      <c r="C75" s="57">
        <f>VLOOKUP($M75,PercentSHGoalStats!$A$3:$AE$998,8,FALSE)</f>
        <v>0.44444444444444442</v>
      </c>
      <c r="D75" s="57">
        <f>VLOOKUP($M75,PercentSHGoalStats!$A$3:$AE$998,9,FALSE)</f>
        <v>0.44444444444444442</v>
      </c>
      <c r="E75" s="57">
        <f>VLOOKUP($M75,PercentSHGoalStats!$A$3:$AE$998,11,FALSE)</f>
        <v>0.44444444444444442</v>
      </c>
      <c r="F75" s="57">
        <f>VLOOKUP($M75,PercentSHGoalStats!$A$3:$AE$998,12,FALSE)</f>
        <v>0.66666666666666663</v>
      </c>
      <c r="G75" s="57">
        <f>VLOOKUP($M75,PercentSHGoalStats!$A$3:$AE$998,14,FALSE)</f>
        <v>0.1111111111111111</v>
      </c>
      <c r="H75" s="57">
        <f>VLOOKUP($M75,PercentSHGoalStats!$A$3:$AE$998,15,FALSE)</f>
        <v>0.22222222222222221</v>
      </c>
      <c r="I75" s="57">
        <f>VLOOKUP($M75,PercentSHGoalStats!$A$3:$AE$998,17,FALSE)</f>
        <v>0.77777777777777779</v>
      </c>
      <c r="J75" s="57">
        <f>VLOOKUP($M75,PercentSHGoalStats!$A$3:$AE$998,18,FALSE)</f>
        <v>0.77777777777777779</v>
      </c>
      <c r="K75" s="57">
        <f>VLOOKUP($M75,PercentSHGoalStats!$A$3:$AE$998,20,FALSE)</f>
        <v>0.16666666666666666</v>
      </c>
      <c r="L75" s="57">
        <f>VLOOKUP($M75,PercentSHGoalStats!$A$3:$AE$998,21,FALSE)</f>
        <v>0.1111111111111111</v>
      </c>
      <c r="M75" s="53" t="str">
        <f>Fixtures!A75</f>
        <v>Kalmar</v>
      </c>
      <c r="N75" s="54">
        <f>Fixtures!D75</f>
        <v>43689</v>
      </c>
      <c r="O75" s="53" t="str">
        <f>Fixtures!B75</f>
        <v>Örebro</v>
      </c>
      <c r="P75" s="57">
        <f>VLOOKUP($O75,PercentSHGoalStats!$A$3:$AE$998,5,FALSE)</f>
        <v>0.88888888888888884</v>
      </c>
      <c r="Q75" s="57">
        <f>VLOOKUP($O75,PercentSHGoalStats!$A$3:$AE$998,7,FALSE)</f>
        <v>0.88888888888888884</v>
      </c>
      <c r="R75" s="57">
        <f>VLOOKUP($O75,PercentSHGoalStats!$A$3:$AE$998,8,FALSE)</f>
        <v>0.61111111111111116</v>
      </c>
      <c r="S75" s="57">
        <f>VLOOKUP($O75,PercentSHGoalStats!$A$3:$AE$998,10,FALSE)</f>
        <v>0.55555555555555558</v>
      </c>
      <c r="T75" s="57">
        <f>VLOOKUP($O75,PercentSHGoalStats!$A$3:$AE$998,11,FALSE)</f>
        <v>0.61111111111111116</v>
      </c>
      <c r="U75" s="57">
        <f>VLOOKUP($O75,PercentSHGoalStats!$A$3:$AE$998,13,FALSE)</f>
        <v>0.55555555555555558</v>
      </c>
      <c r="V75" s="57">
        <f>VLOOKUP($O75,PercentSHGoalStats!$A$3:$AE$998,14,FALSE)</f>
        <v>0.27777777777777779</v>
      </c>
      <c r="W75" s="57">
        <f>VLOOKUP($O75,PercentSHGoalStats!$A$3:$AE$998,16,FALSE)</f>
        <v>0.22222222222222221</v>
      </c>
      <c r="X75" s="57">
        <f>VLOOKUP($O75,PercentSHGoalStats!$A$3:$AE$998,17,FALSE)</f>
        <v>0.77777777777777779</v>
      </c>
      <c r="Y75" s="57">
        <f>VLOOKUP($O75,PercentSHGoalStats!$A$3:$AE$998,19,FALSE)</f>
        <v>0.77777777777777779</v>
      </c>
      <c r="Z75" s="57">
        <f>VLOOKUP($O75,PercentSHGoalStats!$A$3:$AE$998,20,FALSE)</f>
        <v>0.16666666666666666</v>
      </c>
      <c r="AA75" s="57">
        <f>VLOOKUP($O75,PercentSHGoalStats!$A$3:$AE$998,22,FALSE)</f>
        <v>0.1111111111111111</v>
      </c>
    </row>
    <row r="76" spans="1:27" x14ac:dyDescent="0.3">
      <c r="A76" s="57">
        <f>VLOOKUP($M76,PercentSHGoalStats!$A$3:$AE$998,5,FALSE)</f>
        <v>0.66666666666666663</v>
      </c>
      <c r="B76" s="57">
        <f>VLOOKUP($M76,PercentSHGoalStats!$A$3:$AE$998,6,FALSE)</f>
        <v>0.44444444444444442</v>
      </c>
      <c r="C76" s="57">
        <f>VLOOKUP($M76,PercentSHGoalStats!$A$3:$AE$998,8,FALSE)</f>
        <v>0.5</v>
      </c>
      <c r="D76" s="57">
        <f>VLOOKUP($M76,PercentSHGoalStats!$A$3:$AE$998,9,FALSE)</f>
        <v>0.22222222222222221</v>
      </c>
      <c r="E76" s="57">
        <f>VLOOKUP($M76,PercentSHGoalStats!$A$3:$AE$998,11,FALSE)</f>
        <v>0.61111111111111116</v>
      </c>
      <c r="F76" s="57">
        <f>VLOOKUP($M76,PercentSHGoalStats!$A$3:$AE$998,12,FALSE)</f>
        <v>0.33333333333333331</v>
      </c>
      <c r="G76" s="57">
        <f>VLOOKUP($M76,PercentSHGoalStats!$A$3:$AE$998,14,FALSE)</f>
        <v>0.1111111111111111</v>
      </c>
      <c r="H76" s="57">
        <f>VLOOKUP($M76,PercentSHGoalStats!$A$3:$AE$998,15,FALSE)</f>
        <v>0.1111111111111111</v>
      </c>
      <c r="I76" s="57">
        <f>VLOOKUP($M76,PercentSHGoalStats!$A$3:$AE$998,17,FALSE)</f>
        <v>0.44444444444444442</v>
      </c>
      <c r="J76" s="57">
        <f>VLOOKUP($M76,PercentSHGoalStats!$A$3:$AE$998,18,FALSE)</f>
        <v>0.22222222222222221</v>
      </c>
      <c r="K76" s="57">
        <f>VLOOKUP($M76,PercentSHGoalStats!$A$3:$AE$998,20,FALSE)</f>
        <v>0.16666666666666666</v>
      </c>
      <c r="L76" s="57">
        <f>VLOOKUP($M76,PercentSHGoalStats!$A$3:$AE$998,21,FALSE)</f>
        <v>0</v>
      </c>
      <c r="M76" s="53" t="str">
        <f>Fixtures!A76</f>
        <v>IFK Göteborg</v>
      </c>
      <c r="N76" s="54">
        <f>Fixtures!D76</f>
        <v>43689</v>
      </c>
      <c r="O76" s="53" t="str">
        <f>Fixtures!B76</f>
        <v>Falkenberg</v>
      </c>
      <c r="P76" s="57">
        <f>VLOOKUP($O76,PercentSHGoalStats!$A$3:$AE$998,5,FALSE)</f>
        <v>0.66666666666666663</v>
      </c>
      <c r="Q76" s="57">
        <f>VLOOKUP($O76,PercentSHGoalStats!$A$3:$AE$998,7,FALSE)</f>
        <v>0.875</v>
      </c>
      <c r="R76" s="57">
        <f>VLOOKUP($O76,PercentSHGoalStats!$A$3:$AE$998,8,FALSE)</f>
        <v>0.3888888888888889</v>
      </c>
      <c r="S76" s="57">
        <f>VLOOKUP($O76,PercentSHGoalStats!$A$3:$AE$998,10,FALSE)</f>
        <v>0.625</v>
      </c>
      <c r="T76" s="57">
        <f>VLOOKUP($O76,PercentSHGoalStats!$A$3:$AE$998,11,FALSE)</f>
        <v>0.3888888888888889</v>
      </c>
      <c r="U76" s="57">
        <f>VLOOKUP($O76,PercentSHGoalStats!$A$3:$AE$998,13,FALSE)</f>
        <v>0.5</v>
      </c>
      <c r="V76" s="57">
        <f>VLOOKUP($O76,PercentSHGoalStats!$A$3:$AE$998,14,FALSE)</f>
        <v>0.1111111111111111</v>
      </c>
      <c r="W76" s="57">
        <f>VLOOKUP($O76,PercentSHGoalStats!$A$3:$AE$998,16,FALSE)</f>
        <v>0.25</v>
      </c>
      <c r="X76" s="57">
        <f>VLOOKUP($O76,PercentSHGoalStats!$A$3:$AE$998,17,FALSE)</f>
        <v>0.55555555555555558</v>
      </c>
      <c r="Y76" s="57">
        <f>VLOOKUP($O76,PercentSHGoalStats!$A$3:$AE$998,19,FALSE)</f>
        <v>0.875</v>
      </c>
      <c r="Z76" s="57">
        <f>VLOOKUP($O76,PercentSHGoalStats!$A$3:$AE$998,20,FALSE)</f>
        <v>0.33333333333333331</v>
      </c>
      <c r="AA76" s="57">
        <f>VLOOKUP($O76,PercentSHGoalStats!$A$3:$AE$998,22,FALSE)</f>
        <v>0.625</v>
      </c>
    </row>
    <row r="77" spans="1:27" x14ac:dyDescent="0.3">
      <c r="A77" s="57">
        <f>VLOOKUP($M77,PercentSHGoalStats!$A$3:$AE$998,5,FALSE)</f>
        <v>0.46153846153846156</v>
      </c>
      <c r="B77" s="57">
        <f>VLOOKUP($M77,PercentSHGoalStats!$A$3:$AE$998,6,FALSE)</f>
        <v>0.42857142857142855</v>
      </c>
      <c r="C77" s="57">
        <f>VLOOKUP($M77,PercentSHGoalStats!$A$3:$AE$998,8,FALSE)</f>
        <v>0.15384615384615385</v>
      </c>
      <c r="D77" s="57">
        <f>VLOOKUP($M77,PercentSHGoalStats!$A$3:$AE$998,9,FALSE)</f>
        <v>0.14285714285714285</v>
      </c>
      <c r="E77" s="57">
        <f>VLOOKUP($M77,PercentSHGoalStats!$A$3:$AE$998,11,FALSE)</f>
        <v>0.15384615384615385</v>
      </c>
      <c r="F77" s="57">
        <f>VLOOKUP($M77,PercentSHGoalStats!$A$3:$AE$998,12,FALSE)</f>
        <v>0.2857142857142857</v>
      </c>
      <c r="G77" s="57">
        <f>VLOOKUP($M77,PercentSHGoalStats!$A$3:$AE$998,14,FALSE)</f>
        <v>0</v>
      </c>
      <c r="H77" s="57">
        <f>VLOOKUP($M77,PercentSHGoalStats!$A$3:$AE$998,15,FALSE)</f>
        <v>0</v>
      </c>
      <c r="I77" s="57">
        <f>VLOOKUP($M77,PercentSHGoalStats!$A$3:$AE$998,17,FALSE)</f>
        <v>0.30769230769230771</v>
      </c>
      <c r="J77" s="57">
        <f>VLOOKUP($M77,PercentSHGoalStats!$A$3:$AE$998,18,FALSE)</f>
        <v>0.14285714285714285</v>
      </c>
      <c r="K77" s="57">
        <f>VLOOKUP($M77,PercentSHGoalStats!$A$3:$AE$998,20,FALSE)</f>
        <v>0.15384615384615385</v>
      </c>
      <c r="L77" s="57">
        <f>VLOOKUP($M77,PercentSHGoalStats!$A$3:$AE$998,21,FALSE)</f>
        <v>0.14285714285714285</v>
      </c>
      <c r="M77" s="53" t="str">
        <f>Fixtures!A77</f>
        <v>CSA</v>
      </c>
      <c r="N77" s="54">
        <f>Fixtures!D77</f>
        <v>43690</v>
      </c>
      <c r="O77" s="53" t="str">
        <f>Fixtures!B77</f>
        <v>Fortaleza</v>
      </c>
      <c r="P77" s="57">
        <f>VLOOKUP($O77,PercentSHGoalStats!$A$3:$AE$998,5,FALSE)</f>
        <v>0.46153846153846156</v>
      </c>
      <c r="Q77" s="57">
        <f>VLOOKUP($O77,PercentSHGoalStats!$A$3:$AE$998,7,FALSE)</f>
        <v>0.5714285714285714</v>
      </c>
      <c r="R77" s="57">
        <f>VLOOKUP($O77,PercentSHGoalStats!$A$3:$AE$998,8,FALSE)</f>
        <v>0.15384615384615385</v>
      </c>
      <c r="S77" s="57">
        <f>VLOOKUP($O77,PercentSHGoalStats!$A$3:$AE$998,10,FALSE)</f>
        <v>0.2857142857142857</v>
      </c>
      <c r="T77" s="57">
        <f>VLOOKUP($O77,PercentSHGoalStats!$A$3:$AE$998,11,FALSE)</f>
        <v>0.30769230769230771</v>
      </c>
      <c r="U77" s="57">
        <f>VLOOKUP($O77,PercentSHGoalStats!$A$3:$AE$998,13,FALSE)</f>
        <v>0.2857142857142857</v>
      </c>
      <c r="V77" s="57">
        <f>VLOOKUP($O77,PercentSHGoalStats!$A$3:$AE$998,14,FALSE)</f>
        <v>0.15384615384615385</v>
      </c>
      <c r="W77" s="57">
        <f>VLOOKUP($O77,PercentSHGoalStats!$A$3:$AE$998,16,FALSE)</f>
        <v>0.2857142857142857</v>
      </c>
      <c r="X77" s="57">
        <f>VLOOKUP($O77,PercentSHGoalStats!$A$3:$AE$998,17,FALSE)</f>
        <v>0.15384615384615385</v>
      </c>
      <c r="Y77" s="57">
        <f>VLOOKUP($O77,PercentSHGoalStats!$A$3:$AE$998,19,FALSE)</f>
        <v>0.2857142857142857</v>
      </c>
      <c r="Z77" s="57">
        <f>VLOOKUP($O77,PercentSHGoalStats!$A$3:$AE$998,20,FALSE)</f>
        <v>0</v>
      </c>
      <c r="AA77" s="57">
        <f>VLOOKUP($O77,PercentSHGoalStats!$A$3:$AE$998,22,FALSE)</f>
        <v>0</v>
      </c>
    </row>
    <row r="78" spans="1:27" x14ac:dyDescent="0.3">
      <c r="A78" s="57">
        <f>VLOOKUP($M78,PercentSHGoalStats!$A$3:$AE$998,5,FALSE)</f>
        <v>0.81818181818181823</v>
      </c>
      <c r="B78" s="57">
        <f>VLOOKUP($M78,PercentSHGoalStats!$A$3:$AE$998,6,FALSE)</f>
        <v>0.9</v>
      </c>
      <c r="C78" s="57">
        <f>VLOOKUP($M78,PercentSHGoalStats!$A$3:$AE$998,8,FALSE)</f>
        <v>0.63636363636363635</v>
      </c>
      <c r="D78" s="57">
        <f>VLOOKUP($M78,PercentSHGoalStats!$A$3:$AE$998,9,FALSE)</f>
        <v>0.6</v>
      </c>
      <c r="E78" s="57">
        <f>VLOOKUP($M78,PercentSHGoalStats!$A$3:$AE$998,11,FALSE)</f>
        <v>0.63636363636363635</v>
      </c>
      <c r="F78" s="57">
        <f>VLOOKUP($M78,PercentSHGoalStats!$A$3:$AE$998,12,FALSE)</f>
        <v>0.7</v>
      </c>
      <c r="G78" s="57">
        <f>VLOOKUP($M78,PercentSHGoalStats!$A$3:$AE$998,14,FALSE)</f>
        <v>0.31818181818181818</v>
      </c>
      <c r="H78" s="57">
        <f>VLOOKUP($M78,PercentSHGoalStats!$A$3:$AE$998,15,FALSE)</f>
        <v>0.4</v>
      </c>
      <c r="I78" s="57">
        <f>VLOOKUP($M78,PercentSHGoalStats!$A$3:$AE$998,17,FALSE)</f>
        <v>0.68181818181818177</v>
      </c>
      <c r="J78" s="57">
        <f>VLOOKUP($M78,PercentSHGoalStats!$A$3:$AE$998,18,FALSE)</f>
        <v>0.6</v>
      </c>
      <c r="K78" s="57">
        <f>VLOOKUP($M78,PercentSHGoalStats!$A$3:$AE$998,20,FALSE)</f>
        <v>9.0909090909090912E-2</v>
      </c>
      <c r="L78" s="57">
        <f>VLOOKUP($M78,PercentSHGoalStats!$A$3:$AE$998,21,FALSE)</f>
        <v>0.1</v>
      </c>
      <c r="M78" s="53" t="str">
        <f>Fixtures!A78</f>
        <v>Jiangsu Suning</v>
      </c>
      <c r="N78" s="54">
        <f>Fixtures!D78</f>
        <v>43690</v>
      </c>
      <c r="O78" s="53" t="str">
        <f>Fixtures!B78</f>
        <v>Henan Jianye</v>
      </c>
      <c r="P78" s="57">
        <f>VLOOKUP($O78,PercentSHGoalStats!$A$3:$AE$998,5,FALSE)</f>
        <v>0.77272727272727271</v>
      </c>
      <c r="Q78" s="57">
        <f>VLOOKUP($O78,PercentSHGoalStats!$A$3:$AE$998,7,FALSE)</f>
        <v>0.81818181818181823</v>
      </c>
      <c r="R78" s="57">
        <f>VLOOKUP($O78,PercentSHGoalStats!$A$3:$AE$998,8,FALSE)</f>
        <v>0.45454545454545453</v>
      </c>
      <c r="S78" s="57">
        <f>VLOOKUP($O78,PercentSHGoalStats!$A$3:$AE$998,10,FALSE)</f>
        <v>0.36363636363636365</v>
      </c>
      <c r="T78" s="57">
        <f>VLOOKUP($O78,PercentSHGoalStats!$A$3:$AE$998,11,FALSE)</f>
        <v>0.59090909090909094</v>
      </c>
      <c r="U78" s="57">
        <f>VLOOKUP($O78,PercentSHGoalStats!$A$3:$AE$998,13,FALSE)</f>
        <v>0.54545454545454541</v>
      </c>
      <c r="V78" s="57">
        <f>VLOOKUP($O78,PercentSHGoalStats!$A$3:$AE$998,14,FALSE)</f>
        <v>9.0909090909090912E-2</v>
      </c>
      <c r="W78" s="57">
        <f>VLOOKUP($O78,PercentSHGoalStats!$A$3:$AE$998,16,FALSE)</f>
        <v>0</v>
      </c>
      <c r="X78" s="57">
        <f>VLOOKUP($O78,PercentSHGoalStats!$A$3:$AE$998,17,FALSE)</f>
        <v>0.59090909090909094</v>
      </c>
      <c r="Y78" s="57">
        <f>VLOOKUP($O78,PercentSHGoalStats!$A$3:$AE$998,19,FALSE)</f>
        <v>0.54545454545454541</v>
      </c>
      <c r="Z78" s="57">
        <f>VLOOKUP($O78,PercentSHGoalStats!$A$3:$AE$998,20,FALSE)</f>
        <v>0.22727272727272727</v>
      </c>
      <c r="AA78" s="57">
        <f>VLOOKUP($O78,PercentSHGoalStats!$A$3:$AE$998,22,FALSE)</f>
        <v>0.18181818181818182</v>
      </c>
    </row>
    <row r="79" spans="1:27" x14ac:dyDescent="0.3">
      <c r="A79" s="57">
        <f>VLOOKUP($M79,PercentSHGoalStats!$A$3:$AE$998,5,FALSE)</f>
        <v>0.95454545454545459</v>
      </c>
      <c r="B79" s="57">
        <f>VLOOKUP($M79,PercentSHGoalStats!$A$3:$AE$998,6,FALSE)</f>
        <v>1</v>
      </c>
      <c r="C79" s="57">
        <f>VLOOKUP($M79,PercentSHGoalStats!$A$3:$AE$998,8,FALSE)</f>
        <v>0.54545454545454541</v>
      </c>
      <c r="D79" s="57">
        <f>VLOOKUP($M79,PercentSHGoalStats!$A$3:$AE$998,9,FALSE)</f>
        <v>0.5</v>
      </c>
      <c r="E79" s="57">
        <f>VLOOKUP($M79,PercentSHGoalStats!$A$3:$AE$998,11,FALSE)</f>
        <v>0.40909090909090912</v>
      </c>
      <c r="F79" s="57">
        <f>VLOOKUP($M79,PercentSHGoalStats!$A$3:$AE$998,12,FALSE)</f>
        <v>0.5</v>
      </c>
      <c r="G79" s="57">
        <f>VLOOKUP($M79,PercentSHGoalStats!$A$3:$AE$998,14,FALSE)</f>
        <v>4.5454545454545456E-2</v>
      </c>
      <c r="H79" s="57">
        <f>VLOOKUP($M79,PercentSHGoalStats!$A$3:$AE$998,15,FALSE)</f>
        <v>0.1</v>
      </c>
      <c r="I79" s="57">
        <f>VLOOKUP($M79,PercentSHGoalStats!$A$3:$AE$998,17,FALSE)</f>
        <v>0.86363636363636365</v>
      </c>
      <c r="J79" s="57">
        <f>VLOOKUP($M79,PercentSHGoalStats!$A$3:$AE$998,18,FALSE)</f>
        <v>0.8</v>
      </c>
      <c r="K79" s="57">
        <f>VLOOKUP($M79,PercentSHGoalStats!$A$3:$AE$998,20,FALSE)</f>
        <v>0.31818181818181818</v>
      </c>
      <c r="L79" s="57">
        <f>VLOOKUP($M79,PercentSHGoalStats!$A$3:$AE$998,21,FALSE)</f>
        <v>0.2</v>
      </c>
      <c r="M79" s="53" t="str">
        <f>Fixtures!A79</f>
        <v>Beijing Renhe</v>
      </c>
      <c r="N79" s="54">
        <f>Fixtures!D79</f>
        <v>43691</v>
      </c>
      <c r="O79" s="53" t="str">
        <f>Fixtures!B79</f>
        <v>Hebei CFFC</v>
      </c>
      <c r="P79" s="57">
        <f>VLOOKUP($O79,PercentSHGoalStats!$A$3:$AE$998,5,FALSE)</f>
        <v>0.86363636363636365</v>
      </c>
      <c r="Q79" s="57">
        <f>VLOOKUP($O79,PercentSHGoalStats!$A$3:$AE$998,7,FALSE)</f>
        <v>0.8</v>
      </c>
      <c r="R79" s="57">
        <f>VLOOKUP($O79,PercentSHGoalStats!$A$3:$AE$998,8,FALSE)</f>
        <v>0.63636363636363635</v>
      </c>
      <c r="S79" s="57">
        <f>VLOOKUP($O79,PercentSHGoalStats!$A$3:$AE$998,10,FALSE)</f>
        <v>0.7</v>
      </c>
      <c r="T79" s="57">
        <f>VLOOKUP($O79,PercentSHGoalStats!$A$3:$AE$998,11,FALSE)</f>
        <v>0.5</v>
      </c>
      <c r="U79" s="57">
        <f>VLOOKUP($O79,PercentSHGoalStats!$A$3:$AE$998,13,FALSE)</f>
        <v>0.4</v>
      </c>
      <c r="V79" s="57">
        <f>VLOOKUP($O79,PercentSHGoalStats!$A$3:$AE$998,14,FALSE)</f>
        <v>0.13636363636363635</v>
      </c>
      <c r="W79" s="57">
        <f>VLOOKUP($O79,PercentSHGoalStats!$A$3:$AE$998,16,FALSE)</f>
        <v>0</v>
      </c>
      <c r="X79" s="57">
        <f>VLOOKUP($O79,PercentSHGoalStats!$A$3:$AE$998,17,FALSE)</f>
        <v>0.63636363636363635</v>
      </c>
      <c r="Y79" s="57">
        <f>VLOOKUP($O79,PercentSHGoalStats!$A$3:$AE$998,19,FALSE)</f>
        <v>0.7</v>
      </c>
      <c r="Z79" s="57">
        <f>VLOOKUP($O79,PercentSHGoalStats!$A$3:$AE$998,20,FALSE)</f>
        <v>0.40909090909090912</v>
      </c>
      <c r="AA79" s="57">
        <f>VLOOKUP($O79,PercentSHGoalStats!$A$3:$AE$998,22,FALSE)</f>
        <v>0.6</v>
      </c>
    </row>
    <row r="80" spans="1:27" x14ac:dyDescent="0.3">
      <c r="A80" s="57">
        <f>VLOOKUP($M80,PercentSHGoalStats!$A$3:$AE$998,5,FALSE)</f>
        <v>0.80952380952380953</v>
      </c>
      <c r="B80" s="57">
        <f>VLOOKUP($M80,PercentSHGoalStats!$A$3:$AE$998,6,FALSE)</f>
        <v>0.7</v>
      </c>
      <c r="C80" s="57">
        <f>VLOOKUP($M80,PercentSHGoalStats!$A$3:$AE$998,8,FALSE)</f>
        <v>0.42857142857142855</v>
      </c>
      <c r="D80" s="57">
        <f>VLOOKUP($M80,PercentSHGoalStats!$A$3:$AE$998,9,FALSE)</f>
        <v>0.6</v>
      </c>
      <c r="E80" s="57">
        <f>VLOOKUP($M80,PercentSHGoalStats!$A$3:$AE$998,11,FALSE)</f>
        <v>0.33333333333333331</v>
      </c>
      <c r="F80" s="57">
        <f>VLOOKUP($M80,PercentSHGoalStats!$A$3:$AE$998,12,FALSE)</f>
        <v>0.4</v>
      </c>
      <c r="G80" s="57">
        <f>VLOOKUP($M80,PercentSHGoalStats!$A$3:$AE$998,14,FALSE)</f>
        <v>0.14285714285714285</v>
      </c>
      <c r="H80" s="57">
        <f>VLOOKUP($M80,PercentSHGoalStats!$A$3:$AE$998,15,FALSE)</f>
        <v>0.3</v>
      </c>
      <c r="I80" s="57">
        <f>VLOOKUP($M80,PercentSHGoalStats!$A$3:$AE$998,17,FALSE)</f>
        <v>0.7142857142857143</v>
      </c>
      <c r="J80" s="57">
        <f>VLOOKUP($M80,PercentSHGoalStats!$A$3:$AE$998,18,FALSE)</f>
        <v>0.5</v>
      </c>
      <c r="K80" s="57">
        <f>VLOOKUP($M80,PercentSHGoalStats!$A$3:$AE$998,20,FALSE)</f>
        <v>0.14285714285714285</v>
      </c>
      <c r="L80" s="57">
        <f>VLOOKUP($M80,PercentSHGoalStats!$A$3:$AE$998,21,FALSE)</f>
        <v>0.2</v>
      </c>
      <c r="M80" s="53" t="str">
        <f>Fixtures!A80</f>
        <v>Shenzhen</v>
      </c>
      <c r="N80" s="54">
        <f>Fixtures!D80</f>
        <v>43691</v>
      </c>
      <c r="O80" s="53" t="str">
        <f>Fixtures!B80</f>
        <v>Guangzhou R&amp;F</v>
      </c>
      <c r="P80" s="57">
        <f>VLOOKUP($O80,PercentSHGoalStats!$A$3:$AE$998,5,FALSE)</f>
        <v>0.95454545454545459</v>
      </c>
      <c r="Q80" s="57">
        <f>VLOOKUP($O80,PercentSHGoalStats!$A$3:$AE$998,7,FALSE)</f>
        <v>1</v>
      </c>
      <c r="R80" s="57">
        <f>VLOOKUP($O80,PercentSHGoalStats!$A$3:$AE$998,8,FALSE)</f>
        <v>0.81818181818181823</v>
      </c>
      <c r="S80" s="57">
        <f>VLOOKUP($O80,PercentSHGoalStats!$A$3:$AE$998,10,FALSE)</f>
        <v>0.9</v>
      </c>
      <c r="T80" s="57">
        <f>VLOOKUP($O80,PercentSHGoalStats!$A$3:$AE$998,11,FALSE)</f>
        <v>0.72727272727272729</v>
      </c>
      <c r="U80" s="57">
        <f>VLOOKUP($O80,PercentSHGoalStats!$A$3:$AE$998,13,FALSE)</f>
        <v>0.6</v>
      </c>
      <c r="V80" s="57">
        <f>VLOOKUP($O80,PercentSHGoalStats!$A$3:$AE$998,14,FALSE)</f>
        <v>0.36363636363636365</v>
      </c>
      <c r="W80" s="57">
        <f>VLOOKUP($O80,PercentSHGoalStats!$A$3:$AE$998,16,FALSE)</f>
        <v>0.2</v>
      </c>
      <c r="X80" s="57">
        <f>VLOOKUP($O80,PercentSHGoalStats!$A$3:$AE$998,17,FALSE)</f>
        <v>0.81818181818181823</v>
      </c>
      <c r="Y80" s="57">
        <f>VLOOKUP($O80,PercentSHGoalStats!$A$3:$AE$998,19,FALSE)</f>
        <v>1</v>
      </c>
      <c r="Z80" s="57">
        <f>VLOOKUP($O80,PercentSHGoalStats!$A$3:$AE$998,20,FALSE)</f>
        <v>0.5</v>
      </c>
      <c r="AA80" s="57">
        <f>VLOOKUP($O80,PercentSHGoalStats!$A$3:$AE$998,22,FALSE)</f>
        <v>0.7</v>
      </c>
    </row>
    <row r="81" spans="1:27" x14ac:dyDescent="0.3">
      <c r="A81" s="57">
        <f>VLOOKUP($M81,PercentSHGoalStats!$A$3:$AE$998,5,FALSE)</f>
        <v>0.81818181818181823</v>
      </c>
      <c r="B81" s="57">
        <f>VLOOKUP($M81,PercentSHGoalStats!$A$3:$AE$998,6,FALSE)</f>
        <v>0.90909090909090906</v>
      </c>
      <c r="C81" s="57">
        <f>VLOOKUP($M81,PercentSHGoalStats!$A$3:$AE$998,8,FALSE)</f>
        <v>0.59090909090909094</v>
      </c>
      <c r="D81" s="57">
        <f>VLOOKUP($M81,PercentSHGoalStats!$A$3:$AE$998,9,FALSE)</f>
        <v>0.81818181818181823</v>
      </c>
      <c r="E81" s="57">
        <f>VLOOKUP($M81,PercentSHGoalStats!$A$3:$AE$998,11,FALSE)</f>
        <v>0.72727272727272729</v>
      </c>
      <c r="F81" s="57">
        <f>VLOOKUP($M81,PercentSHGoalStats!$A$3:$AE$998,12,FALSE)</f>
        <v>0.81818181818181823</v>
      </c>
      <c r="G81" s="57">
        <f>VLOOKUP($M81,PercentSHGoalStats!$A$3:$AE$998,14,FALSE)</f>
        <v>0.45454545454545453</v>
      </c>
      <c r="H81" s="57">
        <f>VLOOKUP($M81,PercentSHGoalStats!$A$3:$AE$998,15,FALSE)</f>
        <v>0.63636363636363635</v>
      </c>
      <c r="I81" s="57">
        <f>VLOOKUP($M81,PercentSHGoalStats!$A$3:$AE$998,17,FALSE)</f>
        <v>0.45454545454545453</v>
      </c>
      <c r="J81" s="57">
        <f>VLOOKUP($M81,PercentSHGoalStats!$A$3:$AE$998,18,FALSE)</f>
        <v>0.54545454545454541</v>
      </c>
      <c r="K81" s="57">
        <f>VLOOKUP($M81,PercentSHGoalStats!$A$3:$AE$998,20,FALSE)</f>
        <v>9.0909090909090912E-2</v>
      </c>
      <c r="L81" s="57">
        <f>VLOOKUP($M81,PercentSHGoalStats!$A$3:$AE$998,21,FALSE)</f>
        <v>9.0909090909090912E-2</v>
      </c>
      <c r="M81" s="53" t="str">
        <f>Fixtures!A81</f>
        <v>Shanghai SIPG</v>
      </c>
      <c r="N81" s="54">
        <f>Fixtures!D81</f>
        <v>43691</v>
      </c>
      <c r="O81" s="53" t="str">
        <f>Fixtures!B81</f>
        <v>Tianjin Teda</v>
      </c>
      <c r="P81" s="57">
        <f>VLOOKUP($O81,PercentSHGoalStats!$A$3:$AE$998,5,FALSE)</f>
        <v>0.86363636363636365</v>
      </c>
      <c r="Q81" s="57">
        <f>VLOOKUP($O81,PercentSHGoalStats!$A$3:$AE$998,7,FALSE)</f>
        <v>0.7</v>
      </c>
      <c r="R81" s="57">
        <f>VLOOKUP($O81,PercentSHGoalStats!$A$3:$AE$998,8,FALSE)</f>
        <v>0.54545454545454541</v>
      </c>
      <c r="S81" s="57">
        <f>VLOOKUP($O81,PercentSHGoalStats!$A$3:$AE$998,10,FALSE)</f>
        <v>0.4</v>
      </c>
      <c r="T81" s="57">
        <f>VLOOKUP($O81,PercentSHGoalStats!$A$3:$AE$998,11,FALSE)</f>
        <v>0.54545454545454541</v>
      </c>
      <c r="U81" s="57">
        <f>VLOOKUP($O81,PercentSHGoalStats!$A$3:$AE$998,13,FALSE)</f>
        <v>0.4</v>
      </c>
      <c r="V81" s="57">
        <f>VLOOKUP($O81,PercentSHGoalStats!$A$3:$AE$998,14,FALSE)</f>
        <v>0.22727272727272727</v>
      </c>
      <c r="W81" s="57">
        <f>VLOOKUP($O81,PercentSHGoalStats!$A$3:$AE$998,16,FALSE)</f>
        <v>0.1</v>
      </c>
      <c r="X81" s="57">
        <f>VLOOKUP($O81,PercentSHGoalStats!$A$3:$AE$998,17,FALSE)</f>
        <v>0.72727272727272729</v>
      </c>
      <c r="Y81" s="57">
        <f>VLOOKUP($O81,PercentSHGoalStats!$A$3:$AE$998,19,FALSE)</f>
        <v>0.7</v>
      </c>
      <c r="Z81" s="57">
        <f>VLOOKUP($O81,PercentSHGoalStats!$A$3:$AE$998,20,FALSE)</f>
        <v>0.22727272727272727</v>
      </c>
      <c r="AA81" s="57">
        <f>VLOOKUP($O81,PercentSHGoalStats!$A$3:$AE$998,22,FALSE)</f>
        <v>0.2</v>
      </c>
    </row>
    <row r="82" spans="1:27" x14ac:dyDescent="0.3">
      <c r="A82" s="57">
        <f>VLOOKUP($M82,PercentSHGoalStats!$A$3:$AE$998,5,FALSE)</f>
        <v>0.75</v>
      </c>
      <c r="B82" s="57">
        <f>VLOOKUP($M82,PercentSHGoalStats!$A$3:$AE$998,6,FALSE)</f>
        <v>0.5</v>
      </c>
      <c r="C82" s="57">
        <f>VLOOKUP($M82,PercentSHGoalStats!$A$3:$AE$998,8,FALSE)</f>
        <v>0.375</v>
      </c>
      <c r="D82" s="57">
        <f>VLOOKUP($M82,PercentSHGoalStats!$A$3:$AE$998,9,FALSE)</f>
        <v>0.375</v>
      </c>
      <c r="E82" s="57">
        <f>VLOOKUP($M82,PercentSHGoalStats!$A$3:$AE$998,11,FALSE)</f>
        <v>0.375</v>
      </c>
      <c r="F82" s="57">
        <f>VLOOKUP($M82,PercentSHGoalStats!$A$3:$AE$998,12,FALSE)</f>
        <v>0.375</v>
      </c>
      <c r="G82" s="57">
        <f>VLOOKUP($M82,PercentSHGoalStats!$A$3:$AE$998,14,FALSE)</f>
        <v>0.125</v>
      </c>
      <c r="H82" s="57">
        <f>VLOOKUP($M82,PercentSHGoalStats!$A$3:$AE$998,15,FALSE)</f>
        <v>0.25</v>
      </c>
      <c r="I82" s="57">
        <f>VLOOKUP($M82,PercentSHGoalStats!$A$3:$AE$998,17,FALSE)</f>
        <v>0.5625</v>
      </c>
      <c r="J82" s="57">
        <f>VLOOKUP($M82,PercentSHGoalStats!$A$3:$AE$998,18,FALSE)</f>
        <v>0.375</v>
      </c>
      <c r="K82" s="57">
        <f>VLOOKUP($M82,PercentSHGoalStats!$A$3:$AE$998,20,FALSE)</f>
        <v>0.1875</v>
      </c>
      <c r="L82" s="57">
        <f>VLOOKUP($M82,PercentSHGoalStats!$A$3:$AE$998,21,FALSE)</f>
        <v>0</v>
      </c>
      <c r="M82" s="53" t="str">
        <f>Fixtures!A82</f>
        <v>Stabæk</v>
      </c>
      <c r="N82" s="54">
        <f>Fixtures!D82</f>
        <v>43691</v>
      </c>
      <c r="O82" s="53" t="str">
        <f>Fixtures!B82</f>
        <v>Vålerenga</v>
      </c>
      <c r="P82" s="57">
        <f>VLOOKUP($O82,PercentSHGoalStats!$A$3:$AE$998,5,FALSE)</f>
        <v>0.8666666666666667</v>
      </c>
      <c r="Q82" s="57">
        <f>VLOOKUP($O82,PercentSHGoalStats!$A$3:$AE$998,7,FALSE)</f>
        <v>0.8571428571428571</v>
      </c>
      <c r="R82" s="57">
        <f>VLOOKUP($O82,PercentSHGoalStats!$A$3:$AE$998,8,FALSE)</f>
        <v>0.53333333333333333</v>
      </c>
      <c r="S82" s="57">
        <f>VLOOKUP($O82,PercentSHGoalStats!$A$3:$AE$998,10,FALSE)</f>
        <v>0.7142857142857143</v>
      </c>
      <c r="T82" s="57">
        <f>VLOOKUP($O82,PercentSHGoalStats!$A$3:$AE$998,11,FALSE)</f>
        <v>0.66666666666666663</v>
      </c>
      <c r="U82" s="57">
        <f>VLOOKUP($O82,PercentSHGoalStats!$A$3:$AE$998,13,FALSE)</f>
        <v>0.5714285714285714</v>
      </c>
      <c r="V82" s="57">
        <f>VLOOKUP($O82,PercentSHGoalStats!$A$3:$AE$998,14,FALSE)</f>
        <v>0.2</v>
      </c>
      <c r="W82" s="57">
        <f>VLOOKUP($O82,PercentSHGoalStats!$A$3:$AE$998,16,FALSE)</f>
        <v>0.14285714285714285</v>
      </c>
      <c r="X82" s="57">
        <f>VLOOKUP($O82,PercentSHGoalStats!$A$3:$AE$998,17,FALSE)</f>
        <v>0.53333333333333333</v>
      </c>
      <c r="Y82" s="57">
        <f>VLOOKUP($O82,PercentSHGoalStats!$A$3:$AE$998,19,FALSE)</f>
        <v>0.8571428571428571</v>
      </c>
      <c r="Z82" s="57">
        <f>VLOOKUP($O82,PercentSHGoalStats!$A$3:$AE$998,20,FALSE)</f>
        <v>0.2</v>
      </c>
      <c r="AA82" s="57">
        <f>VLOOKUP($O82,PercentSHGoalStats!$A$3:$AE$998,22,FALSE)</f>
        <v>0.2857142857142857</v>
      </c>
    </row>
    <row r="83" spans="1:27" x14ac:dyDescent="0.3">
      <c r="A83" s="57">
        <f>VLOOKUP($M83,PercentSHGoalStats!$A$3:$AE$998,5,FALSE)</f>
        <v>0.8</v>
      </c>
      <c r="B83" s="57">
        <f>VLOOKUP($M83,PercentSHGoalStats!$A$3:$AE$998,6,FALSE)</f>
        <v>0.83333333333333337</v>
      </c>
      <c r="C83" s="57">
        <f>VLOOKUP($M83,PercentSHGoalStats!$A$3:$AE$998,8,FALSE)</f>
        <v>0.2</v>
      </c>
      <c r="D83" s="57">
        <f>VLOOKUP($M83,PercentSHGoalStats!$A$3:$AE$998,9,FALSE)</f>
        <v>0.16666666666666666</v>
      </c>
      <c r="E83" s="57">
        <f>VLOOKUP($M83,PercentSHGoalStats!$A$3:$AE$998,11,FALSE)</f>
        <v>0.53333333333333333</v>
      </c>
      <c r="F83" s="57">
        <f>VLOOKUP($M83,PercentSHGoalStats!$A$3:$AE$998,12,FALSE)</f>
        <v>0.66666666666666663</v>
      </c>
      <c r="G83" s="57">
        <f>VLOOKUP($M83,PercentSHGoalStats!$A$3:$AE$998,14,FALSE)</f>
        <v>6.6666666666666666E-2</v>
      </c>
      <c r="H83" s="57">
        <f>VLOOKUP($M83,PercentSHGoalStats!$A$3:$AE$998,15,FALSE)</f>
        <v>0.16666666666666666</v>
      </c>
      <c r="I83" s="57">
        <f>VLOOKUP($M83,PercentSHGoalStats!$A$3:$AE$998,17,FALSE)</f>
        <v>0.46666666666666667</v>
      </c>
      <c r="J83" s="57">
        <f>VLOOKUP($M83,PercentSHGoalStats!$A$3:$AE$998,18,FALSE)</f>
        <v>0.33333333333333331</v>
      </c>
      <c r="K83" s="57">
        <f>VLOOKUP($M83,PercentSHGoalStats!$A$3:$AE$998,20,FALSE)</f>
        <v>6.6666666666666666E-2</v>
      </c>
      <c r="L83" s="57">
        <f>VLOOKUP($M83,PercentSHGoalStats!$A$3:$AE$998,21,FALSE)</f>
        <v>0</v>
      </c>
      <c r="M83" s="53" t="str">
        <f>Fixtures!A83</f>
        <v>Kristiansund</v>
      </c>
      <c r="N83" s="54">
        <f>Fixtures!D83</f>
        <v>43691</v>
      </c>
      <c r="O83" s="53" t="str">
        <f>Fixtures!B83</f>
        <v>Bodø / Glimt</v>
      </c>
      <c r="P83" s="57">
        <f>VLOOKUP($O83,PercentSHGoalStats!$A$3:$AE$998,5,FALSE)</f>
        <v>0.8666666666666667</v>
      </c>
      <c r="Q83" s="57">
        <f>VLOOKUP($O83,PercentSHGoalStats!$A$3:$AE$998,7,FALSE)</f>
        <v>0.8571428571428571</v>
      </c>
      <c r="R83" s="57">
        <f>VLOOKUP($O83,PercentSHGoalStats!$A$3:$AE$998,8,FALSE)</f>
        <v>0.66666666666666663</v>
      </c>
      <c r="S83" s="57">
        <f>VLOOKUP($O83,PercentSHGoalStats!$A$3:$AE$998,10,FALSE)</f>
        <v>0.8571428571428571</v>
      </c>
      <c r="T83" s="57">
        <f>VLOOKUP($O83,PercentSHGoalStats!$A$3:$AE$998,11,FALSE)</f>
        <v>0.73333333333333328</v>
      </c>
      <c r="U83" s="57">
        <f>VLOOKUP($O83,PercentSHGoalStats!$A$3:$AE$998,13,FALSE)</f>
        <v>0.7142857142857143</v>
      </c>
      <c r="V83" s="57">
        <f>VLOOKUP($O83,PercentSHGoalStats!$A$3:$AE$998,14,FALSE)</f>
        <v>0.46666666666666667</v>
      </c>
      <c r="W83" s="57">
        <f>VLOOKUP($O83,PercentSHGoalStats!$A$3:$AE$998,16,FALSE)</f>
        <v>0.5714285714285714</v>
      </c>
      <c r="X83" s="57">
        <f>VLOOKUP($O83,PercentSHGoalStats!$A$3:$AE$998,17,FALSE)</f>
        <v>0.53333333333333333</v>
      </c>
      <c r="Y83" s="57">
        <f>VLOOKUP($O83,PercentSHGoalStats!$A$3:$AE$998,19,FALSE)</f>
        <v>0.7142857142857143</v>
      </c>
      <c r="Z83" s="57">
        <f>VLOOKUP($O83,PercentSHGoalStats!$A$3:$AE$998,20,FALSE)</f>
        <v>0.26666666666666666</v>
      </c>
      <c r="AA83" s="57">
        <f>VLOOKUP($O83,PercentSHGoalStats!$A$3:$AE$998,22,FALSE)</f>
        <v>0.42857142857142855</v>
      </c>
    </row>
    <row r="84" spans="1:27" x14ac:dyDescent="0.3">
      <c r="A84" s="57">
        <f>VLOOKUP($M84,PercentSHGoalStats!$A$3:$AE$998,5,FALSE)</f>
        <v>0.8666666666666667</v>
      </c>
      <c r="B84" s="57">
        <f>VLOOKUP($M84,PercentSHGoalStats!$A$3:$AE$998,6,FALSE)</f>
        <v>0.8571428571428571</v>
      </c>
      <c r="C84" s="57">
        <f>VLOOKUP($M84,PercentSHGoalStats!$A$3:$AE$998,8,FALSE)</f>
        <v>0.53333333333333333</v>
      </c>
      <c r="D84" s="57">
        <f>VLOOKUP($M84,PercentSHGoalStats!$A$3:$AE$998,9,FALSE)</f>
        <v>0.7142857142857143</v>
      </c>
      <c r="E84" s="57">
        <f>VLOOKUP($M84,PercentSHGoalStats!$A$3:$AE$998,11,FALSE)</f>
        <v>0.53333333333333333</v>
      </c>
      <c r="F84" s="57">
        <f>VLOOKUP($M84,PercentSHGoalStats!$A$3:$AE$998,12,FALSE)</f>
        <v>0.7142857142857143</v>
      </c>
      <c r="G84" s="57">
        <f>VLOOKUP($M84,PercentSHGoalStats!$A$3:$AE$998,14,FALSE)</f>
        <v>0.26666666666666666</v>
      </c>
      <c r="H84" s="57">
        <f>VLOOKUP($M84,PercentSHGoalStats!$A$3:$AE$998,15,FALSE)</f>
        <v>0.42857142857142855</v>
      </c>
      <c r="I84" s="57">
        <f>VLOOKUP($M84,PercentSHGoalStats!$A$3:$AE$998,17,FALSE)</f>
        <v>0.6</v>
      </c>
      <c r="J84" s="57">
        <f>VLOOKUP($M84,PercentSHGoalStats!$A$3:$AE$998,18,FALSE)</f>
        <v>0.5714285714285714</v>
      </c>
      <c r="K84" s="57">
        <f>VLOOKUP($M84,PercentSHGoalStats!$A$3:$AE$998,20,FALSE)</f>
        <v>0.33333333333333331</v>
      </c>
      <c r="L84" s="57">
        <f>VLOOKUP($M84,PercentSHGoalStats!$A$3:$AE$998,21,FALSE)</f>
        <v>0.2857142857142857</v>
      </c>
      <c r="M84" s="53" t="str">
        <f>Fixtures!A84</f>
        <v>Viking</v>
      </c>
      <c r="N84" s="54">
        <f>Fixtures!D84</f>
        <v>43691</v>
      </c>
      <c r="O84" s="53" t="str">
        <f>Fixtures!B84</f>
        <v>Sarpsborg 08</v>
      </c>
      <c r="P84" s="57">
        <f>VLOOKUP($O84,PercentSHGoalStats!$A$3:$AE$998,5,FALSE)</f>
        <v>0.75</v>
      </c>
      <c r="Q84" s="57">
        <f>VLOOKUP($O84,PercentSHGoalStats!$A$3:$AE$998,7,FALSE)</f>
        <v>0.75</v>
      </c>
      <c r="R84" s="57">
        <f>VLOOKUP($O84,PercentSHGoalStats!$A$3:$AE$998,8,FALSE)</f>
        <v>0.3125</v>
      </c>
      <c r="S84" s="57">
        <f>VLOOKUP($O84,PercentSHGoalStats!$A$3:$AE$998,10,FALSE)</f>
        <v>0.25</v>
      </c>
      <c r="T84" s="57">
        <f>VLOOKUP($O84,PercentSHGoalStats!$A$3:$AE$998,11,FALSE)</f>
        <v>0.625</v>
      </c>
      <c r="U84" s="57">
        <f>VLOOKUP($O84,PercentSHGoalStats!$A$3:$AE$998,13,FALSE)</f>
        <v>0.625</v>
      </c>
      <c r="V84" s="57">
        <f>VLOOKUP($O84,PercentSHGoalStats!$A$3:$AE$998,14,FALSE)</f>
        <v>6.25E-2</v>
      </c>
      <c r="W84" s="57">
        <f>VLOOKUP($O84,PercentSHGoalStats!$A$3:$AE$998,16,FALSE)</f>
        <v>0</v>
      </c>
      <c r="X84" s="57">
        <f>VLOOKUP($O84,PercentSHGoalStats!$A$3:$AE$998,17,FALSE)</f>
        <v>0.4375</v>
      </c>
      <c r="Y84" s="57">
        <f>VLOOKUP($O84,PercentSHGoalStats!$A$3:$AE$998,19,FALSE)</f>
        <v>0.375</v>
      </c>
      <c r="Z84" s="57">
        <f>VLOOKUP($O84,PercentSHGoalStats!$A$3:$AE$998,20,FALSE)</f>
        <v>0.125</v>
      </c>
      <c r="AA84" s="57">
        <f>VLOOKUP($O84,PercentSHGoalStats!$A$3:$AE$998,22,FALSE)</f>
        <v>0.125</v>
      </c>
    </row>
    <row r="85" spans="1:27" x14ac:dyDescent="0.3">
      <c r="A85" s="57">
        <f>VLOOKUP($M85,PercentSHGoalStats!$A$3:$AE$998,5,FALSE)</f>
        <v>0.66666666666666663</v>
      </c>
      <c r="B85" s="57">
        <f>VLOOKUP($M85,PercentSHGoalStats!$A$3:$AE$998,6,FALSE)</f>
        <v>1</v>
      </c>
      <c r="C85" s="57">
        <f>VLOOKUP($M85,PercentSHGoalStats!$A$3:$AE$998,8,FALSE)</f>
        <v>0.33333333333333331</v>
      </c>
      <c r="D85" s="57">
        <f>VLOOKUP($M85,PercentSHGoalStats!$A$3:$AE$998,9,FALSE)</f>
        <v>0</v>
      </c>
      <c r="E85" s="57">
        <f>VLOOKUP($M85,PercentSHGoalStats!$A$3:$AE$998,11,FALSE)</f>
        <v>0</v>
      </c>
      <c r="F85" s="57">
        <f>VLOOKUP($M85,PercentSHGoalStats!$A$3:$AE$998,12,FALSE)</f>
        <v>0</v>
      </c>
      <c r="G85" s="57">
        <f>VLOOKUP($M85,PercentSHGoalStats!$A$3:$AE$998,14,FALSE)</f>
        <v>0</v>
      </c>
      <c r="H85" s="57">
        <f>VLOOKUP($M85,PercentSHGoalStats!$A$3:$AE$998,15,FALSE)</f>
        <v>0</v>
      </c>
      <c r="I85" s="57">
        <f>VLOOKUP($M85,PercentSHGoalStats!$A$3:$AE$998,17,FALSE)</f>
        <v>0.66666666666666663</v>
      </c>
      <c r="J85" s="57">
        <f>VLOOKUP($M85,PercentSHGoalStats!$A$3:$AE$998,18,FALSE)</f>
        <v>1</v>
      </c>
      <c r="K85" s="57">
        <f>VLOOKUP($M85,PercentSHGoalStats!$A$3:$AE$998,20,FALSE)</f>
        <v>0.33333333333333331</v>
      </c>
      <c r="L85" s="57">
        <f>VLOOKUP($M85,PercentSHGoalStats!$A$3:$AE$998,21,FALSE)</f>
        <v>0</v>
      </c>
      <c r="M85" s="53" t="str">
        <f>Fixtures!A85</f>
        <v>Zürich</v>
      </c>
      <c r="N85" s="54">
        <f>Fixtures!D85</f>
        <v>43691</v>
      </c>
      <c r="O85" s="53" t="str">
        <f>Fixtures!B85</f>
        <v>St. Gallen</v>
      </c>
      <c r="P85" s="57">
        <f>VLOOKUP($O85,PercentSHGoalStats!$A$3:$AE$998,5,FALSE)</f>
        <v>1</v>
      </c>
      <c r="Q85" s="57">
        <f>VLOOKUP($O85,PercentSHGoalStats!$A$3:$AE$998,7,FALSE)</f>
        <v>1</v>
      </c>
      <c r="R85" s="57">
        <f>VLOOKUP($O85,PercentSHGoalStats!$A$3:$AE$998,8,FALSE)</f>
        <v>0.75</v>
      </c>
      <c r="S85" s="57">
        <f>VLOOKUP($O85,PercentSHGoalStats!$A$3:$AE$998,10,FALSE)</f>
        <v>0.5</v>
      </c>
      <c r="T85" s="57">
        <f>VLOOKUP($O85,PercentSHGoalStats!$A$3:$AE$998,11,FALSE)</f>
        <v>0.5</v>
      </c>
      <c r="U85" s="57">
        <f>VLOOKUP($O85,PercentSHGoalStats!$A$3:$AE$998,13,FALSE)</f>
        <v>0.5</v>
      </c>
      <c r="V85" s="57">
        <f>VLOOKUP($O85,PercentSHGoalStats!$A$3:$AE$998,14,FALSE)</f>
        <v>0</v>
      </c>
      <c r="W85" s="57">
        <f>VLOOKUP($O85,PercentSHGoalStats!$A$3:$AE$998,16,FALSE)</f>
        <v>0</v>
      </c>
      <c r="X85" s="57">
        <f>VLOOKUP($O85,PercentSHGoalStats!$A$3:$AE$998,17,FALSE)</f>
        <v>1</v>
      </c>
      <c r="Y85" s="57">
        <f>VLOOKUP($O85,PercentSHGoalStats!$A$3:$AE$998,19,FALSE)</f>
        <v>1</v>
      </c>
      <c r="Z85" s="57">
        <f>VLOOKUP($O85,PercentSHGoalStats!$A$3:$AE$998,20,FALSE)</f>
        <v>0.25</v>
      </c>
      <c r="AA85" s="57">
        <f>VLOOKUP($O85,PercentSHGoalStats!$A$3:$AE$998,22,FALSE)</f>
        <v>0</v>
      </c>
    </row>
    <row r="86" spans="1:27" x14ac:dyDescent="0.3">
      <c r="A86" s="57">
        <f>VLOOKUP($M86,PercentSHGoalStats!$A$3:$AE$998,5,FALSE)</f>
        <v>0.86363636363636365</v>
      </c>
      <c r="B86" s="57">
        <f>VLOOKUP($M86,PercentSHGoalStats!$A$3:$AE$998,6,FALSE)</f>
        <v>0.81818181818181823</v>
      </c>
      <c r="C86" s="57">
        <f>VLOOKUP($M86,PercentSHGoalStats!$A$3:$AE$998,8,FALSE)</f>
        <v>0.59090909090909094</v>
      </c>
      <c r="D86" s="57">
        <f>VLOOKUP($M86,PercentSHGoalStats!$A$3:$AE$998,9,FALSE)</f>
        <v>0.45454545454545453</v>
      </c>
      <c r="E86" s="57">
        <f>VLOOKUP($M86,PercentSHGoalStats!$A$3:$AE$998,11,FALSE)</f>
        <v>0.68181818181818177</v>
      </c>
      <c r="F86" s="57">
        <f>VLOOKUP($M86,PercentSHGoalStats!$A$3:$AE$998,12,FALSE)</f>
        <v>0.63636363636363635</v>
      </c>
      <c r="G86" s="57">
        <f>VLOOKUP($M86,PercentSHGoalStats!$A$3:$AE$998,14,FALSE)</f>
        <v>0.27272727272727271</v>
      </c>
      <c r="H86" s="57">
        <f>VLOOKUP($M86,PercentSHGoalStats!$A$3:$AE$998,15,FALSE)</f>
        <v>9.0909090909090912E-2</v>
      </c>
      <c r="I86" s="57">
        <f>VLOOKUP($M86,PercentSHGoalStats!$A$3:$AE$998,17,FALSE)</f>
        <v>0.59090909090909094</v>
      </c>
      <c r="J86" s="57">
        <f>VLOOKUP($M86,PercentSHGoalStats!$A$3:$AE$998,18,FALSE)</f>
        <v>0.63636363636363635</v>
      </c>
      <c r="K86" s="57">
        <f>VLOOKUP($M86,PercentSHGoalStats!$A$3:$AE$998,20,FALSE)</f>
        <v>0.13636363636363635</v>
      </c>
      <c r="L86" s="57">
        <f>VLOOKUP($M86,PercentSHGoalStats!$A$3:$AE$998,21,FALSE)</f>
        <v>9.0909090909090912E-2</v>
      </c>
      <c r="M86" s="53" t="str">
        <f>Fixtures!A86</f>
        <v>Dalian Yifang</v>
      </c>
      <c r="N86" s="54">
        <f>Fixtures!D86</f>
        <v>43692</v>
      </c>
      <c r="O86" s="53" t="str">
        <f>Fixtures!B86</f>
        <v>Beijing Guoan</v>
      </c>
      <c r="P86" s="57">
        <f>VLOOKUP($O86,PercentSHGoalStats!$A$3:$AE$998,5,FALSE)</f>
        <v>0.8571428571428571</v>
      </c>
      <c r="Q86" s="57">
        <f>VLOOKUP($O86,PercentSHGoalStats!$A$3:$AE$998,7,FALSE)</f>
        <v>0.7</v>
      </c>
      <c r="R86" s="57">
        <f>VLOOKUP($O86,PercentSHGoalStats!$A$3:$AE$998,8,FALSE)</f>
        <v>0.47619047619047616</v>
      </c>
      <c r="S86" s="57">
        <f>VLOOKUP($O86,PercentSHGoalStats!$A$3:$AE$998,10,FALSE)</f>
        <v>0.1</v>
      </c>
      <c r="T86" s="57">
        <f>VLOOKUP($O86,PercentSHGoalStats!$A$3:$AE$998,11,FALSE)</f>
        <v>0.80952380952380953</v>
      </c>
      <c r="U86" s="57">
        <f>VLOOKUP($O86,PercentSHGoalStats!$A$3:$AE$998,13,FALSE)</f>
        <v>0.7</v>
      </c>
      <c r="V86" s="57">
        <f>VLOOKUP($O86,PercentSHGoalStats!$A$3:$AE$998,14,FALSE)</f>
        <v>0.2857142857142857</v>
      </c>
      <c r="W86" s="57">
        <f>VLOOKUP($O86,PercentSHGoalStats!$A$3:$AE$998,16,FALSE)</f>
        <v>0</v>
      </c>
      <c r="X86" s="57">
        <f>VLOOKUP($O86,PercentSHGoalStats!$A$3:$AE$998,17,FALSE)</f>
        <v>0.2857142857142857</v>
      </c>
      <c r="Y86" s="57">
        <f>VLOOKUP($O86,PercentSHGoalStats!$A$3:$AE$998,19,FALSE)</f>
        <v>0.1</v>
      </c>
      <c r="Z86" s="57">
        <f>VLOOKUP($O86,PercentSHGoalStats!$A$3:$AE$998,20,FALSE)</f>
        <v>0</v>
      </c>
      <c r="AA86" s="57">
        <f>VLOOKUP($O86,PercentSHGoalStats!$A$3:$AE$998,22,FALSE)</f>
        <v>0</v>
      </c>
    </row>
    <row r="87" spans="1:27" x14ac:dyDescent="0.3">
      <c r="A87" s="57">
        <f>VLOOKUP($M87,PercentSHGoalStats!$A$3:$AE$998,5,FALSE)</f>
        <v>0.81818181818181823</v>
      </c>
      <c r="B87" s="57">
        <f>VLOOKUP($M87,PercentSHGoalStats!$A$3:$AE$998,6,FALSE)</f>
        <v>0.72727272727272729</v>
      </c>
      <c r="C87" s="57">
        <f>VLOOKUP($M87,PercentSHGoalStats!$A$3:$AE$998,8,FALSE)</f>
        <v>0.45454545454545453</v>
      </c>
      <c r="D87" s="57">
        <f>VLOOKUP($M87,PercentSHGoalStats!$A$3:$AE$998,9,FALSE)</f>
        <v>0.27272727272727271</v>
      </c>
      <c r="E87" s="57">
        <f>VLOOKUP($M87,PercentSHGoalStats!$A$3:$AE$998,11,FALSE)</f>
        <v>0.68181818181818177</v>
      </c>
      <c r="F87" s="57">
        <f>VLOOKUP($M87,PercentSHGoalStats!$A$3:$AE$998,12,FALSE)</f>
        <v>0.63636363636363635</v>
      </c>
      <c r="G87" s="57">
        <f>VLOOKUP($M87,PercentSHGoalStats!$A$3:$AE$998,14,FALSE)</f>
        <v>0.18181818181818182</v>
      </c>
      <c r="H87" s="57">
        <f>VLOOKUP($M87,PercentSHGoalStats!$A$3:$AE$998,15,FALSE)</f>
        <v>9.0909090909090912E-2</v>
      </c>
      <c r="I87" s="57">
        <f>VLOOKUP($M87,PercentSHGoalStats!$A$3:$AE$998,17,FALSE)</f>
        <v>0.5</v>
      </c>
      <c r="J87" s="57">
        <f>VLOOKUP($M87,PercentSHGoalStats!$A$3:$AE$998,18,FALSE)</f>
        <v>0.36363636363636365</v>
      </c>
      <c r="K87" s="57">
        <f>VLOOKUP($M87,PercentSHGoalStats!$A$3:$AE$998,20,FALSE)</f>
        <v>0.22727272727272727</v>
      </c>
      <c r="L87" s="57">
        <f>VLOOKUP($M87,PercentSHGoalStats!$A$3:$AE$998,21,FALSE)</f>
        <v>0.18181818181818182</v>
      </c>
      <c r="M87" s="53" t="str">
        <f>Fixtures!A87</f>
        <v>Wuhan Zall</v>
      </c>
      <c r="N87" s="54">
        <f>Fixtures!D87</f>
        <v>43692</v>
      </c>
      <c r="O87" s="53" t="str">
        <f>Fixtures!B87</f>
        <v>Shandong Luneng</v>
      </c>
      <c r="P87" s="57">
        <f>VLOOKUP($O87,PercentSHGoalStats!$A$3:$AE$998,5,FALSE)</f>
        <v>0.81818181818181823</v>
      </c>
      <c r="Q87" s="57">
        <f>VLOOKUP($O87,PercentSHGoalStats!$A$3:$AE$998,7,FALSE)</f>
        <v>0.90909090909090906</v>
      </c>
      <c r="R87" s="57">
        <f>VLOOKUP($O87,PercentSHGoalStats!$A$3:$AE$998,8,FALSE)</f>
        <v>0.59090909090909094</v>
      </c>
      <c r="S87" s="57">
        <f>VLOOKUP($O87,PercentSHGoalStats!$A$3:$AE$998,10,FALSE)</f>
        <v>0.81818181818181823</v>
      </c>
      <c r="T87" s="57">
        <f>VLOOKUP($O87,PercentSHGoalStats!$A$3:$AE$998,11,FALSE)</f>
        <v>0.63636363636363635</v>
      </c>
      <c r="U87" s="57">
        <f>VLOOKUP($O87,PercentSHGoalStats!$A$3:$AE$998,13,FALSE)</f>
        <v>0.72727272727272729</v>
      </c>
      <c r="V87" s="57">
        <f>VLOOKUP($O87,PercentSHGoalStats!$A$3:$AE$998,14,FALSE)</f>
        <v>0.27272727272727271</v>
      </c>
      <c r="W87" s="57">
        <f>VLOOKUP($O87,PercentSHGoalStats!$A$3:$AE$998,16,FALSE)</f>
        <v>0.45454545454545453</v>
      </c>
      <c r="X87" s="57">
        <f>VLOOKUP($O87,PercentSHGoalStats!$A$3:$AE$998,17,FALSE)</f>
        <v>0.54545454545454541</v>
      </c>
      <c r="Y87" s="57">
        <f>VLOOKUP($O87,PercentSHGoalStats!$A$3:$AE$998,19,FALSE)</f>
        <v>0.63636363636363635</v>
      </c>
      <c r="Z87" s="57">
        <f>VLOOKUP($O87,PercentSHGoalStats!$A$3:$AE$998,20,FALSE)</f>
        <v>9.0909090909090912E-2</v>
      </c>
      <c r="AA87" s="57">
        <f>VLOOKUP($O87,PercentSHGoalStats!$A$3:$AE$998,22,FALSE)</f>
        <v>9.0909090909090912E-2</v>
      </c>
    </row>
    <row r="88" spans="1:27" x14ac:dyDescent="0.3">
      <c r="A88" s="57">
        <f>VLOOKUP($M88,PercentSHGoalStats!$A$3:$AE$998,5,FALSE)</f>
        <v>0.8571428571428571</v>
      </c>
      <c r="B88" s="57">
        <f>VLOOKUP($M88,PercentSHGoalStats!$A$3:$AE$998,6,FALSE)</f>
        <v>0.8</v>
      </c>
      <c r="C88" s="57">
        <f>VLOOKUP($M88,PercentSHGoalStats!$A$3:$AE$998,8,FALSE)</f>
        <v>0.52380952380952384</v>
      </c>
      <c r="D88" s="57">
        <f>VLOOKUP($M88,PercentSHGoalStats!$A$3:$AE$998,9,FALSE)</f>
        <v>0.6</v>
      </c>
      <c r="E88" s="57">
        <f>VLOOKUP($M88,PercentSHGoalStats!$A$3:$AE$998,11,FALSE)</f>
        <v>0.5714285714285714</v>
      </c>
      <c r="F88" s="57">
        <f>VLOOKUP($M88,PercentSHGoalStats!$A$3:$AE$998,12,FALSE)</f>
        <v>0.6</v>
      </c>
      <c r="G88" s="57">
        <f>VLOOKUP($M88,PercentSHGoalStats!$A$3:$AE$998,14,FALSE)</f>
        <v>0.14285714285714285</v>
      </c>
      <c r="H88" s="57">
        <f>VLOOKUP($M88,PercentSHGoalStats!$A$3:$AE$998,15,FALSE)</f>
        <v>0.1</v>
      </c>
      <c r="I88" s="57">
        <f>VLOOKUP($M88,PercentSHGoalStats!$A$3:$AE$998,17,FALSE)</f>
        <v>0.7142857142857143</v>
      </c>
      <c r="J88" s="57">
        <f>VLOOKUP($M88,PercentSHGoalStats!$A$3:$AE$998,18,FALSE)</f>
        <v>0.7</v>
      </c>
      <c r="K88" s="57">
        <f>VLOOKUP($M88,PercentSHGoalStats!$A$3:$AE$998,20,FALSE)</f>
        <v>0.2857142857142857</v>
      </c>
      <c r="L88" s="57">
        <f>VLOOKUP($M88,PercentSHGoalStats!$A$3:$AE$998,21,FALSE)</f>
        <v>0.3</v>
      </c>
      <c r="M88" s="53" t="str">
        <f>Fixtures!A88</f>
        <v>Tianjin Tianhai</v>
      </c>
      <c r="N88" s="54">
        <f>Fixtures!D88</f>
        <v>43692</v>
      </c>
      <c r="O88" s="53" t="str">
        <f>Fixtures!B88</f>
        <v>Shanghai Shenhua</v>
      </c>
      <c r="P88" s="57">
        <f>VLOOKUP($O88,PercentSHGoalStats!$A$3:$AE$998,5,FALSE)</f>
        <v>0.90476190476190477</v>
      </c>
      <c r="Q88" s="57">
        <f>VLOOKUP($O88,PercentSHGoalStats!$A$3:$AE$998,7,FALSE)</f>
        <v>0.90909090909090906</v>
      </c>
      <c r="R88" s="57">
        <f>VLOOKUP($O88,PercentSHGoalStats!$A$3:$AE$998,8,FALSE)</f>
        <v>0.52380952380952384</v>
      </c>
      <c r="S88" s="57">
        <f>VLOOKUP($O88,PercentSHGoalStats!$A$3:$AE$998,10,FALSE)</f>
        <v>0.54545454545454541</v>
      </c>
      <c r="T88" s="57">
        <f>VLOOKUP($O88,PercentSHGoalStats!$A$3:$AE$998,11,FALSE)</f>
        <v>0.5714285714285714</v>
      </c>
      <c r="U88" s="57">
        <f>VLOOKUP($O88,PercentSHGoalStats!$A$3:$AE$998,13,FALSE)</f>
        <v>0.72727272727272729</v>
      </c>
      <c r="V88" s="57">
        <f>VLOOKUP($O88,PercentSHGoalStats!$A$3:$AE$998,14,FALSE)</f>
        <v>0.19047619047619047</v>
      </c>
      <c r="W88" s="57">
        <f>VLOOKUP($O88,PercentSHGoalStats!$A$3:$AE$998,16,FALSE)</f>
        <v>9.0909090909090912E-2</v>
      </c>
      <c r="X88" s="57">
        <f>VLOOKUP($O88,PercentSHGoalStats!$A$3:$AE$998,17,FALSE)</f>
        <v>0.7142857142857143</v>
      </c>
      <c r="Y88" s="57">
        <f>VLOOKUP($O88,PercentSHGoalStats!$A$3:$AE$998,19,FALSE)</f>
        <v>0.63636363636363635</v>
      </c>
      <c r="Z88" s="57">
        <f>VLOOKUP($O88,PercentSHGoalStats!$A$3:$AE$998,20,FALSE)</f>
        <v>0.33333333333333331</v>
      </c>
      <c r="AA88" s="57">
        <f>VLOOKUP($O88,PercentSHGoalStats!$A$3:$AE$998,22,FALSE)</f>
        <v>0.36363636363636365</v>
      </c>
    </row>
    <row r="89" spans="1:27" x14ac:dyDescent="0.3">
      <c r="A89" s="57">
        <f>VLOOKUP($M89,PercentSHGoalStats!$A$3:$AE$998,5,FALSE)</f>
        <v>0.90476190476190477</v>
      </c>
      <c r="B89" s="57">
        <f>VLOOKUP($M89,PercentSHGoalStats!$A$3:$AE$998,6,FALSE)</f>
        <v>0.9</v>
      </c>
      <c r="C89" s="57">
        <f>VLOOKUP($M89,PercentSHGoalStats!$A$3:$AE$998,8,FALSE)</f>
        <v>0.42857142857142855</v>
      </c>
      <c r="D89" s="57">
        <f>VLOOKUP($M89,PercentSHGoalStats!$A$3:$AE$998,9,FALSE)</f>
        <v>0.3</v>
      </c>
      <c r="E89" s="57">
        <f>VLOOKUP($M89,PercentSHGoalStats!$A$3:$AE$998,11,FALSE)</f>
        <v>0.80952380952380953</v>
      </c>
      <c r="F89" s="57">
        <f>VLOOKUP($M89,PercentSHGoalStats!$A$3:$AE$998,12,FALSE)</f>
        <v>0.8</v>
      </c>
      <c r="G89" s="57">
        <f>VLOOKUP($M89,PercentSHGoalStats!$A$3:$AE$998,14,FALSE)</f>
        <v>0.33333333333333331</v>
      </c>
      <c r="H89" s="57">
        <f>VLOOKUP($M89,PercentSHGoalStats!$A$3:$AE$998,15,FALSE)</f>
        <v>0.1</v>
      </c>
      <c r="I89" s="57">
        <f>VLOOKUP($M89,PercentSHGoalStats!$A$3:$AE$998,17,FALSE)</f>
        <v>0.2857142857142857</v>
      </c>
      <c r="J89" s="57">
        <f>VLOOKUP($M89,PercentSHGoalStats!$A$3:$AE$998,18,FALSE)</f>
        <v>0.3</v>
      </c>
      <c r="K89" s="57">
        <f>VLOOKUP($M89,PercentSHGoalStats!$A$3:$AE$998,20,FALSE)</f>
        <v>9.5238095238095233E-2</v>
      </c>
      <c r="L89" s="57">
        <f>VLOOKUP($M89,PercentSHGoalStats!$A$3:$AE$998,21,FALSE)</f>
        <v>0.1</v>
      </c>
      <c r="M89" s="53" t="str">
        <f>Fixtures!A89</f>
        <v>Guangzhou Evergrande</v>
      </c>
      <c r="N89" s="54">
        <f>Fixtures!D89</f>
        <v>43692</v>
      </c>
      <c r="O89" s="53" t="str">
        <f>Fixtures!B89</f>
        <v>Chongqing Dangdai Lifan</v>
      </c>
      <c r="P89" s="57">
        <f>VLOOKUP($O89,PercentSHGoalStats!$A$3:$AE$998,5,FALSE)</f>
        <v>0.80952380952380953</v>
      </c>
      <c r="Q89" s="57">
        <f>VLOOKUP($O89,PercentSHGoalStats!$A$3:$AE$998,7,FALSE)</f>
        <v>0.9</v>
      </c>
      <c r="R89" s="57">
        <f>VLOOKUP($O89,PercentSHGoalStats!$A$3:$AE$998,8,FALSE)</f>
        <v>0.7142857142857143</v>
      </c>
      <c r="S89" s="57">
        <f>VLOOKUP($O89,PercentSHGoalStats!$A$3:$AE$998,10,FALSE)</f>
        <v>0.9</v>
      </c>
      <c r="T89" s="57">
        <f>VLOOKUP($O89,PercentSHGoalStats!$A$3:$AE$998,11,FALSE)</f>
        <v>0.5714285714285714</v>
      </c>
      <c r="U89" s="57">
        <f>VLOOKUP($O89,PercentSHGoalStats!$A$3:$AE$998,13,FALSE)</f>
        <v>0.6</v>
      </c>
      <c r="V89" s="57">
        <f>VLOOKUP($O89,PercentSHGoalStats!$A$3:$AE$998,14,FALSE)</f>
        <v>0.19047619047619047</v>
      </c>
      <c r="W89" s="57">
        <f>VLOOKUP($O89,PercentSHGoalStats!$A$3:$AE$998,16,FALSE)</f>
        <v>0.2</v>
      </c>
      <c r="X89" s="57">
        <f>VLOOKUP($O89,PercentSHGoalStats!$A$3:$AE$998,17,FALSE)</f>
        <v>0.66666666666666663</v>
      </c>
      <c r="Y89" s="57">
        <f>VLOOKUP($O89,PercentSHGoalStats!$A$3:$AE$998,19,FALSE)</f>
        <v>0.8</v>
      </c>
      <c r="Z89" s="57">
        <f>VLOOKUP($O89,PercentSHGoalStats!$A$3:$AE$998,20,FALSE)</f>
        <v>0.47619047619047616</v>
      </c>
      <c r="AA89" s="57">
        <f>VLOOKUP($O89,PercentSHGoalStats!$A$3:$AE$998,22,FALSE)</f>
        <v>0.7</v>
      </c>
    </row>
    <row r="90" spans="1:27" x14ac:dyDescent="0.3">
      <c r="A90" s="57">
        <f>VLOOKUP($M90,PercentSHGoalStats!$A$3:$AE$998,5,FALSE)</f>
        <v>0.77777777777777779</v>
      </c>
      <c r="B90" s="57">
        <f>VLOOKUP($M90,PercentSHGoalStats!$A$3:$AE$998,6,FALSE)</f>
        <v>0.875</v>
      </c>
      <c r="C90" s="57">
        <f>VLOOKUP($M90,PercentSHGoalStats!$A$3:$AE$998,8,FALSE)</f>
        <v>0.33333333333333331</v>
      </c>
      <c r="D90" s="57">
        <f>VLOOKUP($M90,PercentSHGoalStats!$A$3:$AE$998,9,FALSE)</f>
        <v>0.375</v>
      </c>
      <c r="E90" s="57">
        <f>VLOOKUP($M90,PercentSHGoalStats!$A$3:$AE$998,11,FALSE)</f>
        <v>0.44444444444444442</v>
      </c>
      <c r="F90" s="57">
        <f>VLOOKUP($M90,PercentSHGoalStats!$A$3:$AE$998,12,FALSE)</f>
        <v>0.5</v>
      </c>
      <c r="G90" s="57">
        <f>VLOOKUP($M90,PercentSHGoalStats!$A$3:$AE$998,14,FALSE)</f>
        <v>0.1111111111111111</v>
      </c>
      <c r="H90" s="57">
        <f>VLOOKUP($M90,PercentSHGoalStats!$A$3:$AE$998,15,FALSE)</f>
        <v>0.125</v>
      </c>
      <c r="I90" s="57">
        <f>VLOOKUP($M90,PercentSHGoalStats!$A$3:$AE$998,17,FALSE)</f>
        <v>0.55555555555555558</v>
      </c>
      <c r="J90" s="57">
        <f>VLOOKUP($M90,PercentSHGoalStats!$A$3:$AE$998,18,FALSE)</f>
        <v>0.5</v>
      </c>
      <c r="K90" s="57">
        <f>VLOOKUP($M90,PercentSHGoalStats!$A$3:$AE$998,20,FALSE)</f>
        <v>0.1111111111111111</v>
      </c>
      <c r="L90" s="57">
        <f>VLOOKUP($M90,PercentSHGoalStats!$A$3:$AE$998,21,FALSE)</f>
        <v>0.25</v>
      </c>
      <c r="M90" s="53" t="str">
        <f>Fixtures!A90</f>
        <v>SJK</v>
      </c>
      <c r="N90" s="54">
        <f>Fixtures!D90</f>
        <v>43692</v>
      </c>
      <c r="O90" s="53" t="str">
        <f>Fixtures!B90</f>
        <v>Mariehamn</v>
      </c>
      <c r="P90" s="57">
        <f>VLOOKUP($O90,PercentSHGoalStats!$A$3:$AE$998,5,FALSE)</f>
        <v>0.82352941176470584</v>
      </c>
      <c r="Q90" s="57">
        <f>VLOOKUP($O90,PercentSHGoalStats!$A$3:$AE$998,7,FALSE)</f>
        <v>0.75</v>
      </c>
      <c r="R90" s="57">
        <f>VLOOKUP($O90,PercentSHGoalStats!$A$3:$AE$998,8,FALSE)</f>
        <v>0.41176470588235292</v>
      </c>
      <c r="S90" s="57">
        <f>VLOOKUP($O90,PercentSHGoalStats!$A$3:$AE$998,10,FALSE)</f>
        <v>0.375</v>
      </c>
      <c r="T90" s="57">
        <f>VLOOKUP($O90,PercentSHGoalStats!$A$3:$AE$998,11,FALSE)</f>
        <v>0.47058823529411764</v>
      </c>
      <c r="U90" s="57">
        <f>VLOOKUP($O90,PercentSHGoalStats!$A$3:$AE$998,13,FALSE)</f>
        <v>0.5</v>
      </c>
      <c r="V90" s="57">
        <f>VLOOKUP($O90,PercentSHGoalStats!$A$3:$AE$998,14,FALSE)</f>
        <v>0.23529411764705882</v>
      </c>
      <c r="W90" s="57">
        <f>VLOOKUP($O90,PercentSHGoalStats!$A$3:$AE$998,16,FALSE)</f>
        <v>0.25</v>
      </c>
      <c r="X90" s="57">
        <f>VLOOKUP($O90,PercentSHGoalStats!$A$3:$AE$998,17,FALSE)</f>
        <v>0.41176470588235292</v>
      </c>
      <c r="Y90" s="57">
        <f>VLOOKUP($O90,PercentSHGoalStats!$A$3:$AE$998,19,FALSE)</f>
        <v>0.375</v>
      </c>
      <c r="Z90" s="57">
        <f>VLOOKUP($O90,PercentSHGoalStats!$A$3:$AE$998,20,FALSE)</f>
        <v>0.17647058823529413</v>
      </c>
      <c r="AA90" s="57">
        <f>VLOOKUP($O90,PercentSHGoalStats!$A$3:$AE$998,22,FALSE)</f>
        <v>0.125</v>
      </c>
    </row>
    <row r="91" spans="1:27" x14ac:dyDescent="0.3">
      <c r="A91" s="57">
        <f>VLOOKUP($M91,PercentSHGoalStats!$A$3:$AE$998,5,FALSE)</f>
        <v>1</v>
      </c>
      <c r="B91" s="57">
        <f>VLOOKUP($M91,PercentSHGoalStats!$A$3:$AE$998,6,FALSE)</f>
        <v>1</v>
      </c>
      <c r="C91" s="57">
        <f>VLOOKUP($M91,PercentSHGoalStats!$A$3:$AE$998,8,FALSE)</f>
        <v>1</v>
      </c>
      <c r="D91" s="57">
        <f>VLOOKUP($M91,PercentSHGoalStats!$A$3:$AE$998,9,FALSE)</f>
        <v>1</v>
      </c>
      <c r="E91" s="57">
        <f>VLOOKUP($M91,PercentSHGoalStats!$A$3:$AE$998,11,FALSE)</f>
        <v>1</v>
      </c>
      <c r="F91" s="57">
        <f>VLOOKUP($M91,PercentSHGoalStats!$A$3:$AE$998,12,FALSE)</f>
        <v>1</v>
      </c>
      <c r="G91" s="57">
        <f>VLOOKUP($M91,PercentSHGoalStats!$A$3:$AE$998,14,FALSE)</f>
        <v>0.5</v>
      </c>
      <c r="H91" s="57">
        <f>VLOOKUP($M91,PercentSHGoalStats!$A$3:$AE$998,15,FALSE)</f>
        <v>0</v>
      </c>
      <c r="I91" s="57">
        <f>VLOOKUP($M91,PercentSHGoalStats!$A$3:$AE$998,17,FALSE)</f>
        <v>0.5</v>
      </c>
      <c r="J91" s="57">
        <f>VLOOKUP($M91,PercentSHGoalStats!$A$3:$AE$998,18,FALSE)</f>
        <v>1</v>
      </c>
      <c r="K91" s="57">
        <f>VLOOKUP($M91,PercentSHGoalStats!$A$3:$AE$998,20,FALSE)</f>
        <v>0</v>
      </c>
      <c r="L91" s="57">
        <f>VLOOKUP($M91,PercentSHGoalStats!$A$3:$AE$998,21,FALSE)</f>
        <v>0</v>
      </c>
      <c r="M91" s="53" t="str">
        <f>Fixtures!A91</f>
        <v>Vitesse</v>
      </c>
      <c r="N91" s="54">
        <f>Fixtures!D91</f>
        <v>43693</v>
      </c>
      <c r="O91" s="53" t="str">
        <f>Fixtures!B91</f>
        <v>PEC Zwolle</v>
      </c>
      <c r="P91" s="57">
        <f>VLOOKUP($O91,PercentSHGoalStats!$A$3:$AE$998,5,FALSE)</f>
        <v>1</v>
      </c>
      <c r="Q91" s="57" t="e">
        <f>VLOOKUP($O91,PercentSHGoalStats!$A$3:$AE$998,7,FALSE)</f>
        <v>#DIV/0!</v>
      </c>
      <c r="R91" s="57">
        <f>VLOOKUP($O91,PercentSHGoalStats!$A$3:$AE$998,8,FALSE)</f>
        <v>1</v>
      </c>
      <c r="S91" s="57" t="e">
        <f>VLOOKUP($O91,PercentSHGoalStats!$A$3:$AE$998,10,FALSE)</f>
        <v>#DIV/0!</v>
      </c>
      <c r="T91" s="57">
        <f>VLOOKUP($O91,PercentSHGoalStats!$A$3:$AE$998,11,FALSE)</f>
        <v>0</v>
      </c>
      <c r="U91" s="57" t="e">
        <f>VLOOKUP($O91,PercentSHGoalStats!$A$3:$AE$998,13,FALSE)</f>
        <v>#DIV/0!</v>
      </c>
      <c r="V91" s="57">
        <f>VLOOKUP($O91,PercentSHGoalStats!$A$3:$AE$998,14,FALSE)</f>
        <v>0</v>
      </c>
      <c r="W91" s="57" t="e">
        <f>VLOOKUP($O91,PercentSHGoalStats!$A$3:$AE$998,16,FALSE)</f>
        <v>#DIV/0!</v>
      </c>
      <c r="X91" s="57">
        <f>VLOOKUP($O91,PercentSHGoalStats!$A$3:$AE$998,17,FALSE)</f>
        <v>1</v>
      </c>
      <c r="Y91" s="57" t="e">
        <f>VLOOKUP($O91,PercentSHGoalStats!$A$3:$AE$998,19,FALSE)</f>
        <v>#DIV/0!</v>
      </c>
      <c r="Z91" s="57">
        <f>VLOOKUP($O91,PercentSHGoalStats!$A$3:$AE$998,20,FALSE)</f>
        <v>1</v>
      </c>
      <c r="AA91" s="57" t="e">
        <f>VLOOKUP($O91,PercentSHGoalStats!$A$3:$AE$998,22,FALSE)</f>
        <v>#DIV/0!</v>
      </c>
    </row>
    <row r="92" spans="1:27" x14ac:dyDescent="0.3">
      <c r="A92" s="57">
        <f>VLOOKUP($M92,PercentSHGoalStats!$A$3:$AE$998,5,FALSE)</f>
        <v>0.5</v>
      </c>
      <c r="B92" s="57">
        <f>VLOOKUP($M92,PercentSHGoalStats!$A$3:$AE$998,6,FALSE)</f>
        <v>0</v>
      </c>
      <c r="C92" s="57">
        <f>VLOOKUP($M92,PercentSHGoalStats!$A$3:$AE$998,8,FALSE)</f>
        <v>0.5</v>
      </c>
      <c r="D92" s="57">
        <f>VLOOKUP($M92,PercentSHGoalStats!$A$3:$AE$998,9,FALSE)</f>
        <v>0</v>
      </c>
      <c r="E92" s="57">
        <f>VLOOKUP($M92,PercentSHGoalStats!$A$3:$AE$998,11,FALSE)</f>
        <v>0.5</v>
      </c>
      <c r="F92" s="57">
        <f>VLOOKUP($M92,PercentSHGoalStats!$A$3:$AE$998,12,FALSE)</f>
        <v>0</v>
      </c>
      <c r="G92" s="57">
        <f>VLOOKUP($M92,PercentSHGoalStats!$A$3:$AE$998,14,FALSE)</f>
        <v>0</v>
      </c>
      <c r="H92" s="57">
        <f>VLOOKUP($M92,PercentSHGoalStats!$A$3:$AE$998,15,FALSE)</f>
        <v>0</v>
      </c>
      <c r="I92" s="57">
        <f>VLOOKUP($M92,PercentSHGoalStats!$A$3:$AE$998,17,FALSE)</f>
        <v>0.5</v>
      </c>
      <c r="J92" s="57">
        <f>VLOOKUP($M92,PercentSHGoalStats!$A$3:$AE$998,18,FALSE)</f>
        <v>0</v>
      </c>
      <c r="K92" s="57">
        <f>VLOOKUP($M92,PercentSHGoalStats!$A$3:$AE$998,20,FALSE)</f>
        <v>0</v>
      </c>
      <c r="L92" s="57">
        <f>VLOOKUP($M92,PercentSHGoalStats!$A$3:$AE$998,21,FALSE)</f>
        <v>0</v>
      </c>
      <c r="M92" s="53" t="str">
        <f>Fixtures!A92</f>
        <v>Huddersfield Town</v>
      </c>
      <c r="N92" s="54">
        <f>Fixtures!D92</f>
        <v>43693</v>
      </c>
      <c r="O92" s="53" t="str">
        <f>Fixtures!B92</f>
        <v>Fulham</v>
      </c>
      <c r="P92" s="57">
        <f>VLOOKUP($O92,PercentSHGoalStats!$A$3:$AE$998,5,FALSE)</f>
        <v>0.5</v>
      </c>
      <c r="Q92" s="57">
        <f>VLOOKUP($O92,PercentSHGoalStats!$A$3:$AE$998,7,FALSE)</f>
        <v>0</v>
      </c>
      <c r="R92" s="57">
        <f>VLOOKUP($O92,PercentSHGoalStats!$A$3:$AE$998,8,FALSE)</f>
        <v>0</v>
      </c>
      <c r="S92" s="57">
        <f>VLOOKUP($O92,PercentSHGoalStats!$A$3:$AE$998,10,FALSE)</f>
        <v>0</v>
      </c>
      <c r="T92" s="57">
        <f>VLOOKUP($O92,PercentSHGoalStats!$A$3:$AE$998,11,FALSE)</f>
        <v>0.5</v>
      </c>
      <c r="U92" s="57">
        <f>VLOOKUP($O92,PercentSHGoalStats!$A$3:$AE$998,13,FALSE)</f>
        <v>0</v>
      </c>
      <c r="V92" s="57">
        <f>VLOOKUP($O92,PercentSHGoalStats!$A$3:$AE$998,14,FALSE)</f>
        <v>0</v>
      </c>
      <c r="W92" s="57">
        <f>VLOOKUP($O92,PercentSHGoalStats!$A$3:$AE$998,16,FALSE)</f>
        <v>0</v>
      </c>
      <c r="X92" s="57">
        <f>VLOOKUP($O92,PercentSHGoalStats!$A$3:$AE$998,17,FALSE)</f>
        <v>0</v>
      </c>
      <c r="Y92" s="57">
        <f>VLOOKUP($O92,PercentSHGoalStats!$A$3:$AE$998,19,FALSE)</f>
        <v>0</v>
      </c>
      <c r="Z92" s="57">
        <f>VLOOKUP($O92,PercentSHGoalStats!$A$3:$AE$998,20,FALSE)</f>
        <v>0</v>
      </c>
      <c r="AA92" s="57">
        <f>VLOOKUP($O92,PercentSHGoalStats!$A$3:$AE$998,22,FALSE)</f>
        <v>0</v>
      </c>
    </row>
    <row r="93" spans="1:27" x14ac:dyDescent="0.3">
      <c r="A93" s="57" t="e">
        <f>VLOOKUP($M93,PercentSHGoalStats!$A$3:$AE$998,5,FALSE)</f>
        <v>#DIV/0!</v>
      </c>
      <c r="B93" s="57" t="e">
        <f>VLOOKUP($M93,PercentSHGoalStats!$A$3:$AE$998,6,FALSE)</f>
        <v>#DIV/0!</v>
      </c>
      <c r="C93" s="57" t="e">
        <f>VLOOKUP($M93,PercentSHGoalStats!$A$3:$AE$998,8,FALSE)</f>
        <v>#DIV/0!</v>
      </c>
      <c r="D93" s="57" t="e">
        <f>VLOOKUP($M93,PercentSHGoalStats!$A$3:$AE$998,9,FALSE)</f>
        <v>#DIV/0!</v>
      </c>
      <c r="E93" s="57" t="e">
        <f>VLOOKUP($M93,PercentSHGoalStats!$A$3:$AE$998,11,FALSE)</f>
        <v>#DIV/0!</v>
      </c>
      <c r="F93" s="57" t="e">
        <f>VLOOKUP($M93,PercentSHGoalStats!$A$3:$AE$998,12,FALSE)</f>
        <v>#DIV/0!</v>
      </c>
      <c r="G93" s="57" t="e">
        <f>VLOOKUP($M93,PercentSHGoalStats!$A$3:$AE$998,14,FALSE)</f>
        <v>#DIV/0!</v>
      </c>
      <c r="H93" s="57" t="e">
        <f>VLOOKUP($M93,PercentSHGoalStats!$A$3:$AE$998,15,FALSE)</f>
        <v>#DIV/0!</v>
      </c>
      <c r="I93" s="57" t="e">
        <f>VLOOKUP($M93,PercentSHGoalStats!$A$3:$AE$998,17,FALSE)</f>
        <v>#DIV/0!</v>
      </c>
      <c r="J93" s="57" t="e">
        <f>VLOOKUP($M93,PercentSHGoalStats!$A$3:$AE$998,18,FALSE)</f>
        <v>#DIV/0!</v>
      </c>
      <c r="K93" s="57" t="e">
        <f>VLOOKUP($M93,PercentSHGoalStats!$A$3:$AE$998,20,FALSE)</f>
        <v>#DIV/0!</v>
      </c>
      <c r="L93" s="57" t="e">
        <f>VLOOKUP($M93,PercentSHGoalStats!$A$3:$AE$998,21,FALSE)</f>
        <v>#DIV/0!</v>
      </c>
      <c r="M93" s="53" t="str">
        <f>Fixtures!A93</f>
        <v>Athletic Club</v>
      </c>
      <c r="N93" s="54">
        <f>Fixtures!D93</f>
        <v>43693</v>
      </c>
      <c r="O93" s="53" t="str">
        <f>Fixtures!B93</f>
        <v>Barcelona</v>
      </c>
      <c r="P93" s="57" t="e">
        <f>VLOOKUP($O93,PercentSHGoalStats!$A$3:$AE$998,5,FALSE)</f>
        <v>#DIV/0!</v>
      </c>
      <c r="Q93" s="57" t="e">
        <f>VLOOKUP($O93,PercentSHGoalStats!$A$3:$AE$998,7,FALSE)</f>
        <v>#DIV/0!</v>
      </c>
      <c r="R93" s="57" t="e">
        <f>VLOOKUP($O93,PercentSHGoalStats!$A$3:$AE$998,8,FALSE)</f>
        <v>#DIV/0!</v>
      </c>
      <c r="S93" s="57" t="e">
        <f>VLOOKUP($O93,PercentSHGoalStats!$A$3:$AE$998,10,FALSE)</f>
        <v>#DIV/0!</v>
      </c>
      <c r="T93" s="57" t="e">
        <f>VLOOKUP($O93,PercentSHGoalStats!$A$3:$AE$998,11,FALSE)</f>
        <v>#DIV/0!</v>
      </c>
      <c r="U93" s="57" t="e">
        <f>VLOOKUP($O93,PercentSHGoalStats!$A$3:$AE$998,13,FALSE)</f>
        <v>#DIV/0!</v>
      </c>
      <c r="V93" s="57" t="e">
        <f>VLOOKUP($O93,PercentSHGoalStats!$A$3:$AE$998,14,FALSE)</f>
        <v>#DIV/0!</v>
      </c>
      <c r="W93" s="57" t="e">
        <f>VLOOKUP($O93,PercentSHGoalStats!$A$3:$AE$998,16,FALSE)</f>
        <v>#DIV/0!</v>
      </c>
      <c r="X93" s="57" t="e">
        <f>VLOOKUP($O93,PercentSHGoalStats!$A$3:$AE$998,17,FALSE)</f>
        <v>#DIV/0!</v>
      </c>
      <c r="Y93" s="57" t="e">
        <f>VLOOKUP($O93,PercentSHGoalStats!$A$3:$AE$998,19,FALSE)</f>
        <v>#DIV/0!</v>
      </c>
      <c r="Z93" s="57" t="e">
        <f>VLOOKUP($O93,PercentSHGoalStats!$A$3:$AE$998,20,FALSE)</f>
        <v>#DIV/0!</v>
      </c>
      <c r="AA93" s="57" t="e">
        <f>VLOOKUP($O93,PercentSHGoalStats!$A$3:$AE$998,22,FALSE)</f>
        <v>#DIV/0!</v>
      </c>
    </row>
    <row r="94" spans="1:27" x14ac:dyDescent="0.3">
      <c r="A94" s="57">
        <f>VLOOKUP($M94,PercentSHGoalStats!$A$3:$AE$998,5,FALSE)</f>
        <v>1</v>
      </c>
      <c r="B94" s="57" t="e">
        <f>VLOOKUP($M94,PercentSHGoalStats!$A$3:$AE$998,6,FALSE)</f>
        <v>#DIV/0!</v>
      </c>
      <c r="C94" s="57">
        <f>VLOOKUP($M94,PercentSHGoalStats!$A$3:$AE$998,8,FALSE)</f>
        <v>0</v>
      </c>
      <c r="D94" s="57" t="e">
        <f>VLOOKUP($M94,PercentSHGoalStats!$A$3:$AE$998,9,FALSE)</f>
        <v>#DIV/0!</v>
      </c>
      <c r="E94" s="57">
        <f>VLOOKUP($M94,PercentSHGoalStats!$A$3:$AE$998,11,FALSE)</f>
        <v>1</v>
      </c>
      <c r="F94" s="57" t="e">
        <f>VLOOKUP($M94,PercentSHGoalStats!$A$3:$AE$998,12,FALSE)</f>
        <v>#DIV/0!</v>
      </c>
      <c r="G94" s="57">
        <f>VLOOKUP($M94,PercentSHGoalStats!$A$3:$AE$998,14,FALSE)</f>
        <v>0</v>
      </c>
      <c r="H94" s="57" t="e">
        <f>VLOOKUP($M94,PercentSHGoalStats!$A$3:$AE$998,15,FALSE)</f>
        <v>#DIV/0!</v>
      </c>
      <c r="I94" s="57">
        <f>VLOOKUP($M94,PercentSHGoalStats!$A$3:$AE$998,17,FALSE)</f>
        <v>0</v>
      </c>
      <c r="J94" s="57" t="e">
        <f>VLOOKUP($M94,PercentSHGoalStats!$A$3:$AE$998,18,FALSE)</f>
        <v>#DIV/0!</v>
      </c>
      <c r="K94" s="57">
        <f>VLOOKUP($M94,PercentSHGoalStats!$A$3:$AE$998,20,FALSE)</f>
        <v>0</v>
      </c>
      <c r="L94" s="57" t="e">
        <f>VLOOKUP($M94,PercentSHGoalStats!$A$3:$AE$998,21,FALSE)</f>
        <v>#DIV/0!</v>
      </c>
      <c r="M94" s="53" t="str">
        <f>Fixtures!A94</f>
        <v>Olympique Lyonnais</v>
      </c>
      <c r="N94" s="54">
        <f>Fixtures!D94</f>
        <v>43693</v>
      </c>
      <c r="O94" s="53" t="str">
        <f>Fixtures!B94</f>
        <v>Angers SCO</v>
      </c>
      <c r="P94" s="57">
        <f>VLOOKUP($O94,PercentSHGoalStats!$A$3:$AE$998,5,FALSE)</f>
        <v>0</v>
      </c>
      <c r="Q94" s="57" t="e">
        <f>VLOOKUP($O94,PercentSHGoalStats!$A$3:$AE$998,7,FALSE)</f>
        <v>#DIV/0!</v>
      </c>
      <c r="R94" s="57">
        <f>VLOOKUP($O94,PercentSHGoalStats!$A$3:$AE$998,8,FALSE)</f>
        <v>0</v>
      </c>
      <c r="S94" s="57" t="e">
        <f>VLOOKUP($O94,PercentSHGoalStats!$A$3:$AE$998,10,FALSE)</f>
        <v>#DIV/0!</v>
      </c>
      <c r="T94" s="57">
        <f>VLOOKUP($O94,PercentSHGoalStats!$A$3:$AE$998,11,FALSE)</f>
        <v>0</v>
      </c>
      <c r="U94" s="57" t="e">
        <f>VLOOKUP($O94,PercentSHGoalStats!$A$3:$AE$998,13,FALSE)</f>
        <v>#DIV/0!</v>
      </c>
      <c r="V94" s="57">
        <f>VLOOKUP($O94,PercentSHGoalStats!$A$3:$AE$998,14,FALSE)</f>
        <v>0</v>
      </c>
      <c r="W94" s="57" t="e">
        <f>VLOOKUP($O94,PercentSHGoalStats!$A$3:$AE$998,16,FALSE)</f>
        <v>#DIV/0!</v>
      </c>
      <c r="X94" s="57">
        <f>VLOOKUP($O94,PercentSHGoalStats!$A$3:$AE$998,17,FALSE)</f>
        <v>0</v>
      </c>
      <c r="Y94" s="57" t="e">
        <f>VLOOKUP($O94,PercentSHGoalStats!$A$3:$AE$998,19,FALSE)</f>
        <v>#DIV/0!</v>
      </c>
      <c r="Z94" s="57">
        <f>VLOOKUP($O94,PercentSHGoalStats!$A$3:$AE$998,20,FALSE)</f>
        <v>0</v>
      </c>
      <c r="AA94" s="57" t="e">
        <f>VLOOKUP($O94,PercentSHGoalStats!$A$3:$AE$998,22,FALSE)</f>
        <v>#DIV/0!</v>
      </c>
    </row>
    <row r="95" spans="1:27" x14ac:dyDescent="0.3">
      <c r="A95" s="57" t="e">
        <f>VLOOKUP($M95,PercentSHGoalStats!$A$3:$AE$998,5,FALSE)</f>
        <v>#DIV/0!</v>
      </c>
      <c r="B95" s="57" t="e">
        <f>VLOOKUP($M95,PercentSHGoalStats!$A$3:$AE$998,6,FALSE)</f>
        <v>#DIV/0!</v>
      </c>
      <c r="C95" s="57" t="e">
        <f>VLOOKUP($M95,PercentSHGoalStats!$A$3:$AE$998,8,FALSE)</f>
        <v>#DIV/0!</v>
      </c>
      <c r="D95" s="57" t="e">
        <f>VLOOKUP($M95,PercentSHGoalStats!$A$3:$AE$998,9,FALSE)</f>
        <v>#DIV/0!</v>
      </c>
      <c r="E95" s="57" t="e">
        <f>VLOOKUP($M95,PercentSHGoalStats!$A$3:$AE$998,11,FALSE)</f>
        <v>#DIV/0!</v>
      </c>
      <c r="F95" s="57" t="e">
        <f>VLOOKUP($M95,PercentSHGoalStats!$A$3:$AE$998,12,FALSE)</f>
        <v>#DIV/0!</v>
      </c>
      <c r="G95" s="57" t="e">
        <f>VLOOKUP($M95,PercentSHGoalStats!$A$3:$AE$998,14,FALSE)</f>
        <v>#DIV/0!</v>
      </c>
      <c r="H95" s="57" t="e">
        <f>VLOOKUP($M95,PercentSHGoalStats!$A$3:$AE$998,15,FALSE)</f>
        <v>#DIV/0!</v>
      </c>
      <c r="I95" s="57" t="e">
        <f>VLOOKUP($M95,PercentSHGoalStats!$A$3:$AE$998,17,FALSE)</f>
        <v>#DIV/0!</v>
      </c>
      <c r="J95" s="57" t="e">
        <f>VLOOKUP($M95,PercentSHGoalStats!$A$3:$AE$998,18,FALSE)</f>
        <v>#DIV/0!</v>
      </c>
      <c r="K95" s="57" t="e">
        <f>VLOOKUP($M95,PercentSHGoalStats!$A$3:$AE$998,20,FALSE)</f>
        <v>#DIV/0!</v>
      </c>
      <c r="L95" s="57" t="e">
        <f>VLOOKUP($M95,PercentSHGoalStats!$A$3:$AE$998,21,FALSE)</f>
        <v>#DIV/0!</v>
      </c>
      <c r="M95" s="53" t="str">
        <f>Fixtures!A95</f>
        <v>Bayern München</v>
      </c>
      <c r="N95" s="54">
        <f>Fixtures!D95</f>
        <v>43693</v>
      </c>
      <c r="O95" s="53" t="str">
        <f>Fixtures!B95</f>
        <v>Hertha BSC</v>
      </c>
      <c r="P95" s="57" t="e">
        <f>VLOOKUP($O95,PercentSHGoalStats!$A$3:$AE$998,5,FALSE)</f>
        <v>#DIV/0!</v>
      </c>
      <c r="Q95" s="57" t="e">
        <f>VLOOKUP($O95,PercentSHGoalStats!$A$3:$AE$998,7,FALSE)</f>
        <v>#DIV/0!</v>
      </c>
      <c r="R95" s="57" t="e">
        <f>VLOOKUP($O95,PercentSHGoalStats!$A$3:$AE$998,8,FALSE)</f>
        <v>#DIV/0!</v>
      </c>
      <c r="S95" s="57" t="e">
        <f>VLOOKUP($O95,PercentSHGoalStats!$A$3:$AE$998,10,FALSE)</f>
        <v>#DIV/0!</v>
      </c>
      <c r="T95" s="57" t="e">
        <f>VLOOKUP($O95,PercentSHGoalStats!$A$3:$AE$998,11,FALSE)</f>
        <v>#DIV/0!</v>
      </c>
      <c r="U95" s="57" t="e">
        <f>VLOOKUP($O95,PercentSHGoalStats!$A$3:$AE$998,13,FALSE)</f>
        <v>#DIV/0!</v>
      </c>
      <c r="V95" s="57" t="e">
        <f>VLOOKUP($O95,PercentSHGoalStats!$A$3:$AE$998,14,FALSE)</f>
        <v>#DIV/0!</v>
      </c>
      <c r="W95" s="57" t="e">
        <f>VLOOKUP($O95,PercentSHGoalStats!$A$3:$AE$998,16,FALSE)</f>
        <v>#DIV/0!</v>
      </c>
      <c r="X95" s="57" t="e">
        <f>VLOOKUP($O95,PercentSHGoalStats!$A$3:$AE$998,17,FALSE)</f>
        <v>#DIV/0!</v>
      </c>
      <c r="Y95" s="57" t="e">
        <f>VLOOKUP($O95,PercentSHGoalStats!$A$3:$AE$998,19,FALSE)</f>
        <v>#DIV/0!</v>
      </c>
      <c r="Z95" s="57" t="e">
        <f>VLOOKUP($O95,PercentSHGoalStats!$A$3:$AE$998,20,FALSE)</f>
        <v>#DIV/0!</v>
      </c>
      <c r="AA95" s="57" t="e">
        <f>VLOOKUP($O95,PercentSHGoalStats!$A$3:$AE$998,22,FALSE)</f>
        <v>#DIV/0!</v>
      </c>
    </row>
    <row r="96" spans="1:27" x14ac:dyDescent="0.3">
      <c r="A96" s="57">
        <f>VLOOKUP($M96,PercentSHGoalStats!$A$3:$AE$998,5,FALSE)</f>
        <v>1</v>
      </c>
      <c r="B96" s="57" t="e">
        <f>VLOOKUP($M96,PercentSHGoalStats!$A$3:$AE$998,6,FALSE)</f>
        <v>#DIV/0!</v>
      </c>
      <c r="C96" s="57">
        <f>VLOOKUP($M96,PercentSHGoalStats!$A$3:$AE$998,8,FALSE)</f>
        <v>0</v>
      </c>
      <c r="D96" s="57" t="e">
        <f>VLOOKUP($M96,PercentSHGoalStats!$A$3:$AE$998,9,FALSE)</f>
        <v>#DIV/0!</v>
      </c>
      <c r="E96" s="57">
        <f>VLOOKUP($M96,PercentSHGoalStats!$A$3:$AE$998,11,FALSE)</f>
        <v>1</v>
      </c>
      <c r="F96" s="57" t="e">
        <f>VLOOKUP($M96,PercentSHGoalStats!$A$3:$AE$998,12,FALSE)</f>
        <v>#DIV/0!</v>
      </c>
      <c r="G96" s="57">
        <f>VLOOKUP($M96,PercentSHGoalStats!$A$3:$AE$998,14,FALSE)</f>
        <v>0</v>
      </c>
      <c r="H96" s="57" t="e">
        <f>VLOOKUP($M96,PercentSHGoalStats!$A$3:$AE$998,15,FALSE)</f>
        <v>#DIV/0!</v>
      </c>
      <c r="I96" s="57">
        <f>VLOOKUP($M96,PercentSHGoalStats!$A$3:$AE$998,17,FALSE)</f>
        <v>0</v>
      </c>
      <c r="J96" s="57" t="e">
        <f>VLOOKUP($M96,PercentSHGoalStats!$A$3:$AE$998,18,FALSE)</f>
        <v>#DIV/0!</v>
      </c>
      <c r="K96" s="57">
        <f>VLOOKUP($M96,PercentSHGoalStats!$A$3:$AE$998,20,FALSE)</f>
        <v>0</v>
      </c>
      <c r="L96" s="57" t="e">
        <f>VLOOKUP($M96,PercentSHGoalStats!$A$3:$AE$998,21,FALSE)</f>
        <v>#DIV/0!</v>
      </c>
      <c r="M96" s="53" t="str">
        <f>Fixtures!A96</f>
        <v>Famalicão</v>
      </c>
      <c r="N96" s="54">
        <f>Fixtures!D96</f>
        <v>43693</v>
      </c>
      <c r="O96" s="53" t="str">
        <f>Fixtures!B96</f>
        <v>Rio Ave</v>
      </c>
      <c r="P96" s="57" t="e">
        <f>VLOOKUP($O96,PercentSHGoalStats!$A$3:$AE$998,5,FALSE)</f>
        <v>#DIV/0!</v>
      </c>
      <c r="Q96" s="57" t="e">
        <f>VLOOKUP($O96,PercentSHGoalStats!$A$3:$AE$998,7,FALSE)</f>
        <v>#DIV/0!</v>
      </c>
      <c r="R96" s="57" t="e">
        <f>VLOOKUP($O96,PercentSHGoalStats!$A$3:$AE$998,8,FALSE)</f>
        <v>#DIV/0!</v>
      </c>
      <c r="S96" s="57" t="e">
        <f>VLOOKUP($O96,PercentSHGoalStats!$A$3:$AE$998,10,FALSE)</f>
        <v>#DIV/0!</v>
      </c>
      <c r="T96" s="57" t="e">
        <f>VLOOKUP($O96,PercentSHGoalStats!$A$3:$AE$998,11,FALSE)</f>
        <v>#DIV/0!</v>
      </c>
      <c r="U96" s="57" t="e">
        <f>VLOOKUP($O96,PercentSHGoalStats!$A$3:$AE$998,13,FALSE)</f>
        <v>#DIV/0!</v>
      </c>
      <c r="V96" s="57" t="e">
        <f>VLOOKUP($O96,PercentSHGoalStats!$A$3:$AE$998,14,FALSE)</f>
        <v>#DIV/0!</v>
      </c>
      <c r="W96" s="57" t="e">
        <f>VLOOKUP($O96,PercentSHGoalStats!$A$3:$AE$998,16,FALSE)</f>
        <v>#DIV/0!</v>
      </c>
      <c r="X96" s="57" t="e">
        <f>VLOOKUP($O96,PercentSHGoalStats!$A$3:$AE$998,17,FALSE)</f>
        <v>#DIV/0!</v>
      </c>
      <c r="Y96" s="57" t="e">
        <f>VLOOKUP($O96,PercentSHGoalStats!$A$3:$AE$998,19,FALSE)</f>
        <v>#DIV/0!</v>
      </c>
      <c r="Z96" s="57" t="e">
        <f>VLOOKUP($O96,PercentSHGoalStats!$A$3:$AE$998,20,FALSE)</f>
        <v>#DIV/0!</v>
      </c>
      <c r="AA96" s="57" t="e">
        <f>VLOOKUP($O96,PercentSHGoalStats!$A$3:$AE$998,22,FALSE)</f>
        <v>#DIV/0!</v>
      </c>
    </row>
    <row r="97" spans="1:27" x14ac:dyDescent="0.3">
      <c r="A97" s="57">
        <f>VLOOKUP($M97,PercentSHGoalStats!$A$3:$AE$998,5,FALSE)</f>
        <v>1</v>
      </c>
      <c r="B97" s="57" t="e">
        <f>VLOOKUP($M97,PercentSHGoalStats!$A$3:$AE$998,6,FALSE)</f>
        <v>#DIV/0!</v>
      </c>
      <c r="C97" s="57">
        <f>VLOOKUP($M97,PercentSHGoalStats!$A$3:$AE$998,8,FALSE)</f>
        <v>0</v>
      </c>
      <c r="D97" s="57" t="e">
        <f>VLOOKUP($M97,PercentSHGoalStats!$A$3:$AE$998,9,FALSE)</f>
        <v>#DIV/0!</v>
      </c>
      <c r="E97" s="57">
        <f>VLOOKUP($M97,PercentSHGoalStats!$A$3:$AE$998,11,FALSE)</f>
        <v>0</v>
      </c>
      <c r="F97" s="57" t="e">
        <f>VLOOKUP($M97,PercentSHGoalStats!$A$3:$AE$998,12,FALSE)</f>
        <v>#DIV/0!</v>
      </c>
      <c r="G97" s="57">
        <f>VLOOKUP($M97,PercentSHGoalStats!$A$3:$AE$998,14,FALSE)</f>
        <v>0</v>
      </c>
      <c r="H97" s="57" t="e">
        <f>VLOOKUP($M97,PercentSHGoalStats!$A$3:$AE$998,15,FALSE)</f>
        <v>#DIV/0!</v>
      </c>
      <c r="I97" s="57">
        <f>VLOOKUP($M97,PercentSHGoalStats!$A$3:$AE$998,17,FALSE)</f>
        <v>1</v>
      </c>
      <c r="J97" s="57" t="e">
        <f>VLOOKUP($M97,PercentSHGoalStats!$A$3:$AE$998,18,FALSE)</f>
        <v>#DIV/0!</v>
      </c>
      <c r="K97" s="57">
        <f>VLOOKUP($M97,PercentSHGoalStats!$A$3:$AE$998,20,FALSE)</f>
        <v>0</v>
      </c>
      <c r="L97" s="57" t="e">
        <f>VLOOKUP($M97,PercentSHGoalStats!$A$3:$AE$998,21,FALSE)</f>
        <v>#DIV/0!</v>
      </c>
      <c r="M97" s="53" t="str">
        <f>Fixtures!A97</f>
        <v>Cambuur</v>
      </c>
      <c r="N97" s="54">
        <f>Fixtures!D97</f>
        <v>43693</v>
      </c>
      <c r="O97" s="53" t="str">
        <f>Fixtures!B97</f>
        <v>Go Ahead Eagles</v>
      </c>
      <c r="P97" s="57">
        <f>VLOOKUP($O97,PercentSHGoalStats!$A$3:$AE$998,5,FALSE)</f>
        <v>1</v>
      </c>
      <c r="Q97" s="57" t="e">
        <f>VLOOKUP($O97,PercentSHGoalStats!$A$3:$AE$998,7,FALSE)</f>
        <v>#DIV/0!</v>
      </c>
      <c r="R97" s="57">
        <f>VLOOKUP($O97,PercentSHGoalStats!$A$3:$AE$998,8,FALSE)</f>
        <v>1</v>
      </c>
      <c r="S97" s="57" t="e">
        <f>VLOOKUP($O97,PercentSHGoalStats!$A$3:$AE$998,10,FALSE)</f>
        <v>#DIV/0!</v>
      </c>
      <c r="T97" s="57">
        <f>VLOOKUP($O97,PercentSHGoalStats!$A$3:$AE$998,11,FALSE)</f>
        <v>1</v>
      </c>
      <c r="U97" s="57" t="e">
        <f>VLOOKUP($O97,PercentSHGoalStats!$A$3:$AE$998,13,FALSE)</f>
        <v>#DIV/0!</v>
      </c>
      <c r="V97" s="57">
        <f>VLOOKUP($O97,PercentSHGoalStats!$A$3:$AE$998,14,FALSE)</f>
        <v>0</v>
      </c>
      <c r="W97" s="57" t="e">
        <f>VLOOKUP($O97,PercentSHGoalStats!$A$3:$AE$998,16,FALSE)</f>
        <v>#DIV/0!</v>
      </c>
      <c r="X97" s="57">
        <f>VLOOKUP($O97,PercentSHGoalStats!$A$3:$AE$998,17,FALSE)</f>
        <v>1</v>
      </c>
      <c r="Y97" s="57" t="e">
        <f>VLOOKUP($O97,PercentSHGoalStats!$A$3:$AE$998,19,FALSE)</f>
        <v>#DIV/0!</v>
      </c>
      <c r="Z97" s="57">
        <f>VLOOKUP($O97,PercentSHGoalStats!$A$3:$AE$998,20,FALSE)</f>
        <v>0</v>
      </c>
      <c r="AA97" s="57" t="e">
        <f>VLOOKUP($O97,PercentSHGoalStats!$A$3:$AE$998,22,FALSE)</f>
        <v>#DIV/0!</v>
      </c>
    </row>
    <row r="98" spans="1:27" x14ac:dyDescent="0.3">
      <c r="A98" s="57">
        <f>VLOOKUP($M98,PercentSHGoalStats!$A$3:$AE$998,5,FALSE)</f>
        <v>1</v>
      </c>
      <c r="B98" s="57" t="e">
        <f>VLOOKUP($M98,PercentSHGoalStats!$A$3:$AE$998,6,FALSE)</f>
        <v>#DIV/0!</v>
      </c>
      <c r="C98" s="57">
        <f>VLOOKUP($M98,PercentSHGoalStats!$A$3:$AE$998,8,FALSE)</f>
        <v>1</v>
      </c>
      <c r="D98" s="57" t="e">
        <f>VLOOKUP($M98,PercentSHGoalStats!$A$3:$AE$998,9,FALSE)</f>
        <v>#DIV/0!</v>
      </c>
      <c r="E98" s="57">
        <f>VLOOKUP($M98,PercentSHGoalStats!$A$3:$AE$998,11,FALSE)</f>
        <v>1</v>
      </c>
      <c r="F98" s="57" t="e">
        <f>VLOOKUP($M98,PercentSHGoalStats!$A$3:$AE$998,12,FALSE)</f>
        <v>#DIV/0!</v>
      </c>
      <c r="G98" s="57">
        <f>VLOOKUP($M98,PercentSHGoalStats!$A$3:$AE$998,14,FALSE)</f>
        <v>0</v>
      </c>
      <c r="H98" s="57" t="e">
        <f>VLOOKUP($M98,PercentSHGoalStats!$A$3:$AE$998,15,FALSE)</f>
        <v>#DIV/0!</v>
      </c>
      <c r="I98" s="57">
        <f>VLOOKUP($M98,PercentSHGoalStats!$A$3:$AE$998,17,FALSE)</f>
        <v>1</v>
      </c>
      <c r="J98" s="57" t="e">
        <f>VLOOKUP($M98,PercentSHGoalStats!$A$3:$AE$998,18,FALSE)</f>
        <v>#DIV/0!</v>
      </c>
      <c r="K98" s="57">
        <f>VLOOKUP($M98,PercentSHGoalStats!$A$3:$AE$998,20,FALSE)</f>
        <v>0</v>
      </c>
      <c r="L98" s="57" t="e">
        <f>VLOOKUP($M98,PercentSHGoalStats!$A$3:$AE$998,21,FALSE)</f>
        <v>#DIV/0!</v>
      </c>
      <c r="M98" s="53" t="str">
        <f>Fixtures!A98</f>
        <v>Volendam</v>
      </c>
      <c r="N98" s="54">
        <f>Fixtures!D98</f>
        <v>43693</v>
      </c>
      <c r="O98" s="53" t="str">
        <f>Fixtures!B98</f>
        <v>Roda JC</v>
      </c>
      <c r="P98" s="57">
        <f>VLOOKUP($O98,PercentSHGoalStats!$A$3:$AE$998,5,FALSE)</f>
        <v>1</v>
      </c>
      <c r="Q98" s="57" t="e">
        <f>VLOOKUP($O98,PercentSHGoalStats!$A$3:$AE$998,7,FALSE)</f>
        <v>#DIV/0!</v>
      </c>
      <c r="R98" s="57">
        <f>VLOOKUP($O98,PercentSHGoalStats!$A$3:$AE$998,8,FALSE)</f>
        <v>0</v>
      </c>
      <c r="S98" s="57" t="e">
        <f>VLOOKUP($O98,PercentSHGoalStats!$A$3:$AE$998,10,FALSE)</f>
        <v>#DIV/0!</v>
      </c>
      <c r="T98" s="57">
        <f>VLOOKUP($O98,PercentSHGoalStats!$A$3:$AE$998,11,FALSE)</f>
        <v>1</v>
      </c>
      <c r="U98" s="57" t="e">
        <f>VLOOKUP($O98,PercentSHGoalStats!$A$3:$AE$998,13,FALSE)</f>
        <v>#DIV/0!</v>
      </c>
      <c r="V98" s="57">
        <f>VLOOKUP($O98,PercentSHGoalStats!$A$3:$AE$998,14,FALSE)</f>
        <v>0</v>
      </c>
      <c r="W98" s="57" t="e">
        <f>VLOOKUP($O98,PercentSHGoalStats!$A$3:$AE$998,16,FALSE)</f>
        <v>#DIV/0!</v>
      </c>
      <c r="X98" s="57">
        <f>VLOOKUP($O98,PercentSHGoalStats!$A$3:$AE$998,17,FALSE)</f>
        <v>0</v>
      </c>
      <c r="Y98" s="57" t="e">
        <f>VLOOKUP($O98,PercentSHGoalStats!$A$3:$AE$998,19,FALSE)</f>
        <v>#DIV/0!</v>
      </c>
      <c r="Z98" s="57">
        <f>VLOOKUP($O98,PercentSHGoalStats!$A$3:$AE$998,20,FALSE)</f>
        <v>0</v>
      </c>
      <c r="AA98" s="57" t="e">
        <f>VLOOKUP($O98,PercentSHGoalStats!$A$3:$AE$998,22,FALSE)</f>
        <v>#DIV/0!</v>
      </c>
    </row>
    <row r="99" spans="1:27" x14ac:dyDescent="0.3">
      <c r="A99" s="57">
        <f>VLOOKUP($M99,PercentSHGoalStats!$A$3:$AE$998,5,FALSE)</f>
        <v>1</v>
      </c>
      <c r="B99" s="57" t="e">
        <f>VLOOKUP($M99,PercentSHGoalStats!$A$3:$AE$998,6,FALSE)</f>
        <v>#DIV/0!</v>
      </c>
      <c r="C99" s="57">
        <f>VLOOKUP($M99,PercentSHGoalStats!$A$3:$AE$998,8,FALSE)</f>
        <v>0</v>
      </c>
      <c r="D99" s="57" t="e">
        <f>VLOOKUP($M99,PercentSHGoalStats!$A$3:$AE$998,9,FALSE)</f>
        <v>#DIV/0!</v>
      </c>
      <c r="E99" s="57">
        <f>VLOOKUP($M99,PercentSHGoalStats!$A$3:$AE$998,11,FALSE)</f>
        <v>1</v>
      </c>
      <c r="F99" s="57" t="e">
        <f>VLOOKUP($M99,PercentSHGoalStats!$A$3:$AE$998,12,FALSE)</f>
        <v>#DIV/0!</v>
      </c>
      <c r="G99" s="57">
        <f>VLOOKUP($M99,PercentSHGoalStats!$A$3:$AE$998,14,FALSE)</f>
        <v>0</v>
      </c>
      <c r="H99" s="57" t="e">
        <f>VLOOKUP($M99,PercentSHGoalStats!$A$3:$AE$998,15,FALSE)</f>
        <v>#DIV/0!</v>
      </c>
      <c r="I99" s="57">
        <f>VLOOKUP($M99,PercentSHGoalStats!$A$3:$AE$998,17,FALSE)</f>
        <v>0</v>
      </c>
      <c r="J99" s="57" t="e">
        <f>VLOOKUP($M99,PercentSHGoalStats!$A$3:$AE$998,18,FALSE)</f>
        <v>#DIV/0!</v>
      </c>
      <c r="K99" s="57">
        <f>VLOOKUP($M99,PercentSHGoalStats!$A$3:$AE$998,20,FALSE)</f>
        <v>0</v>
      </c>
      <c r="L99" s="57" t="e">
        <f>VLOOKUP($M99,PercentSHGoalStats!$A$3:$AE$998,21,FALSE)</f>
        <v>#DIV/0!</v>
      </c>
      <c r="M99" s="53" t="str">
        <f>Fixtures!A99</f>
        <v>NAC Breda</v>
      </c>
      <c r="N99" s="54">
        <f>Fixtures!D99</f>
        <v>43693</v>
      </c>
      <c r="O99" s="53" t="str">
        <f>Fixtures!B99</f>
        <v>Helmond Sport</v>
      </c>
      <c r="P99" s="57">
        <f>VLOOKUP($O99,PercentSHGoalStats!$A$3:$AE$998,5,FALSE)</f>
        <v>1</v>
      </c>
      <c r="Q99" s="57" t="e">
        <f>VLOOKUP($O99,PercentSHGoalStats!$A$3:$AE$998,7,FALSE)</f>
        <v>#DIV/0!</v>
      </c>
      <c r="R99" s="57">
        <f>VLOOKUP($O99,PercentSHGoalStats!$A$3:$AE$998,8,FALSE)</f>
        <v>1</v>
      </c>
      <c r="S99" s="57" t="e">
        <f>VLOOKUP($O99,PercentSHGoalStats!$A$3:$AE$998,10,FALSE)</f>
        <v>#DIV/0!</v>
      </c>
      <c r="T99" s="57">
        <f>VLOOKUP($O99,PercentSHGoalStats!$A$3:$AE$998,11,FALSE)</f>
        <v>1</v>
      </c>
      <c r="U99" s="57" t="e">
        <f>VLOOKUP($O99,PercentSHGoalStats!$A$3:$AE$998,13,FALSE)</f>
        <v>#DIV/0!</v>
      </c>
      <c r="V99" s="57">
        <f>VLOOKUP($O99,PercentSHGoalStats!$A$3:$AE$998,14,FALSE)</f>
        <v>0</v>
      </c>
      <c r="W99" s="57" t="e">
        <f>VLOOKUP($O99,PercentSHGoalStats!$A$3:$AE$998,16,FALSE)</f>
        <v>#DIV/0!</v>
      </c>
      <c r="X99" s="57">
        <f>VLOOKUP($O99,PercentSHGoalStats!$A$3:$AE$998,17,FALSE)</f>
        <v>1</v>
      </c>
      <c r="Y99" s="57" t="e">
        <f>VLOOKUP($O99,PercentSHGoalStats!$A$3:$AE$998,19,FALSE)</f>
        <v>#DIV/0!</v>
      </c>
      <c r="Z99" s="57">
        <f>VLOOKUP($O99,PercentSHGoalStats!$A$3:$AE$998,20,FALSE)</f>
        <v>0</v>
      </c>
      <c r="AA99" s="57" t="e">
        <f>VLOOKUP($O99,PercentSHGoalStats!$A$3:$AE$998,22,FALSE)</f>
        <v>#DIV/0!</v>
      </c>
    </row>
    <row r="100" spans="1:27" x14ac:dyDescent="0.3">
      <c r="A100" s="57">
        <f>VLOOKUP($M100,PercentSHGoalStats!$A$3:$AE$998,5,FALSE)</f>
        <v>1</v>
      </c>
      <c r="B100" s="57" t="e">
        <f>VLOOKUP($M100,PercentSHGoalStats!$A$3:$AE$998,6,FALSE)</f>
        <v>#DIV/0!</v>
      </c>
      <c r="C100" s="57">
        <f>VLOOKUP($M100,PercentSHGoalStats!$A$3:$AE$998,8,FALSE)</f>
        <v>1</v>
      </c>
      <c r="D100" s="57" t="e">
        <f>VLOOKUP($M100,PercentSHGoalStats!$A$3:$AE$998,9,FALSE)</f>
        <v>#DIV/0!</v>
      </c>
      <c r="E100" s="57">
        <f>VLOOKUP($M100,PercentSHGoalStats!$A$3:$AE$998,11,FALSE)</f>
        <v>1</v>
      </c>
      <c r="F100" s="57" t="e">
        <f>VLOOKUP($M100,PercentSHGoalStats!$A$3:$AE$998,12,FALSE)</f>
        <v>#DIV/0!</v>
      </c>
      <c r="G100" s="57">
        <f>VLOOKUP($M100,PercentSHGoalStats!$A$3:$AE$998,14,FALSE)</f>
        <v>0</v>
      </c>
      <c r="H100" s="57" t="e">
        <f>VLOOKUP($M100,PercentSHGoalStats!$A$3:$AE$998,15,FALSE)</f>
        <v>#DIV/0!</v>
      </c>
      <c r="I100" s="57">
        <f>VLOOKUP($M100,PercentSHGoalStats!$A$3:$AE$998,17,FALSE)</f>
        <v>1</v>
      </c>
      <c r="J100" s="57" t="e">
        <f>VLOOKUP($M100,PercentSHGoalStats!$A$3:$AE$998,18,FALSE)</f>
        <v>#DIV/0!</v>
      </c>
      <c r="K100" s="57">
        <f>VLOOKUP($M100,PercentSHGoalStats!$A$3:$AE$998,20,FALSE)</f>
        <v>0</v>
      </c>
      <c r="L100" s="57" t="e">
        <f>VLOOKUP($M100,PercentSHGoalStats!$A$3:$AE$998,21,FALSE)</f>
        <v>#DIV/0!</v>
      </c>
      <c r="M100" s="53" t="str">
        <f>Fixtures!A100</f>
        <v>MVV</v>
      </c>
      <c r="N100" s="54">
        <f>Fixtures!D100</f>
        <v>43693</v>
      </c>
      <c r="O100" s="53" t="str">
        <f>Fixtures!B100</f>
        <v>De Graafschap</v>
      </c>
      <c r="P100" s="57">
        <f>VLOOKUP($O100,PercentSHGoalStats!$A$3:$AE$998,5,FALSE)</f>
        <v>1</v>
      </c>
      <c r="Q100" s="57" t="e">
        <f>VLOOKUP($O100,PercentSHGoalStats!$A$3:$AE$998,7,FALSE)</f>
        <v>#DIV/0!</v>
      </c>
      <c r="R100" s="57">
        <f>VLOOKUP($O100,PercentSHGoalStats!$A$3:$AE$998,8,FALSE)</f>
        <v>0</v>
      </c>
      <c r="S100" s="57" t="e">
        <f>VLOOKUP($O100,PercentSHGoalStats!$A$3:$AE$998,10,FALSE)</f>
        <v>#DIV/0!</v>
      </c>
      <c r="T100" s="57">
        <f>VLOOKUP($O100,PercentSHGoalStats!$A$3:$AE$998,11,FALSE)</f>
        <v>1</v>
      </c>
      <c r="U100" s="57" t="e">
        <f>VLOOKUP($O100,PercentSHGoalStats!$A$3:$AE$998,13,FALSE)</f>
        <v>#DIV/0!</v>
      </c>
      <c r="V100" s="57">
        <f>VLOOKUP($O100,PercentSHGoalStats!$A$3:$AE$998,14,FALSE)</f>
        <v>0</v>
      </c>
      <c r="W100" s="57" t="e">
        <f>VLOOKUP($O100,PercentSHGoalStats!$A$3:$AE$998,16,FALSE)</f>
        <v>#DIV/0!</v>
      </c>
      <c r="X100" s="57">
        <f>VLOOKUP($O100,PercentSHGoalStats!$A$3:$AE$998,17,FALSE)</f>
        <v>0</v>
      </c>
      <c r="Y100" s="57" t="e">
        <f>VLOOKUP($O100,PercentSHGoalStats!$A$3:$AE$998,19,FALSE)</f>
        <v>#DIV/0!</v>
      </c>
      <c r="Z100" s="57">
        <f>VLOOKUP($O100,PercentSHGoalStats!$A$3:$AE$998,20,FALSE)</f>
        <v>0</v>
      </c>
      <c r="AA100" s="57" t="e">
        <f>VLOOKUP($O100,PercentSHGoalStats!$A$3:$AE$998,22,FALSE)</f>
        <v>#DIV/0!</v>
      </c>
    </row>
    <row r="101" spans="1:27" x14ac:dyDescent="0.3">
      <c r="A101" s="57">
        <f>VLOOKUP($M101,PercentSHGoalStats!$A$3:$AE$998,5,FALSE)</f>
        <v>1</v>
      </c>
      <c r="B101" s="57" t="e">
        <f>VLOOKUP($M101,PercentSHGoalStats!$A$3:$AE$998,6,FALSE)</f>
        <v>#DIV/0!</v>
      </c>
      <c r="C101" s="57">
        <f>VLOOKUP($M101,PercentSHGoalStats!$A$3:$AE$998,8,FALSE)</f>
        <v>0</v>
      </c>
      <c r="D101" s="57" t="e">
        <f>VLOOKUP($M101,PercentSHGoalStats!$A$3:$AE$998,9,FALSE)</f>
        <v>#DIV/0!</v>
      </c>
      <c r="E101" s="57">
        <f>VLOOKUP($M101,PercentSHGoalStats!$A$3:$AE$998,11,FALSE)</f>
        <v>1</v>
      </c>
      <c r="F101" s="57" t="e">
        <f>VLOOKUP($M101,PercentSHGoalStats!$A$3:$AE$998,12,FALSE)</f>
        <v>#DIV/0!</v>
      </c>
      <c r="G101" s="57">
        <f>VLOOKUP($M101,PercentSHGoalStats!$A$3:$AE$998,14,FALSE)</f>
        <v>0</v>
      </c>
      <c r="H101" s="57" t="e">
        <f>VLOOKUP($M101,PercentSHGoalStats!$A$3:$AE$998,15,FALSE)</f>
        <v>#DIV/0!</v>
      </c>
      <c r="I101" s="57">
        <f>VLOOKUP($M101,PercentSHGoalStats!$A$3:$AE$998,17,FALSE)</f>
        <v>0</v>
      </c>
      <c r="J101" s="57" t="e">
        <f>VLOOKUP($M101,PercentSHGoalStats!$A$3:$AE$998,18,FALSE)</f>
        <v>#DIV/0!</v>
      </c>
      <c r="K101" s="57">
        <f>VLOOKUP($M101,PercentSHGoalStats!$A$3:$AE$998,20,FALSE)</f>
        <v>0</v>
      </c>
      <c r="L101" s="57" t="e">
        <f>VLOOKUP($M101,PercentSHGoalStats!$A$3:$AE$998,21,FALSE)</f>
        <v>#DIV/0!</v>
      </c>
      <c r="M101" s="53" t="str">
        <f>Fixtures!A101</f>
        <v>Eindhoven</v>
      </c>
      <c r="N101" s="54">
        <f>Fixtures!D101</f>
        <v>43693</v>
      </c>
      <c r="O101" s="53" t="str">
        <f>Fixtures!B101</f>
        <v>Dordrecht</v>
      </c>
      <c r="P101" s="57">
        <f>VLOOKUP($O101,PercentSHGoalStats!$A$3:$AE$998,5,FALSE)</f>
        <v>1</v>
      </c>
      <c r="Q101" s="57" t="e">
        <f>VLOOKUP($O101,PercentSHGoalStats!$A$3:$AE$998,7,FALSE)</f>
        <v>#DIV/0!</v>
      </c>
      <c r="R101" s="57">
        <f>VLOOKUP($O101,PercentSHGoalStats!$A$3:$AE$998,8,FALSE)</f>
        <v>0</v>
      </c>
      <c r="S101" s="57" t="e">
        <f>VLOOKUP($O101,PercentSHGoalStats!$A$3:$AE$998,10,FALSE)</f>
        <v>#DIV/0!</v>
      </c>
      <c r="T101" s="57">
        <f>VLOOKUP($O101,PercentSHGoalStats!$A$3:$AE$998,11,FALSE)</f>
        <v>0</v>
      </c>
      <c r="U101" s="57" t="e">
        <f>VLOOKUP($O101,PercentSHGoalStats!$A$3:$AE$998,13,FALSE)</f>
        <v>#DIV/0!</v>
      </c>
      <c r="V101" s="57">
        <f>VLOOKUP($O101,PercentSHGoalStats!$A$3:$AE$998,14,FALSE)</f>
        <v>0</v>
      </c>
      <c r="W101" s="57" t="e">
        <f>VLOOKUP($O101,PercentSHGoalStats!$A$3:$AE$998,16,FALSE)</f>
        <v>#DIV/0!</v>
      </c>
      <c r="X101" s="57">
        <f>VLOOKUP($O101,PercentSHGoalStats!$A$3:$AE$998,17,FALSE)</f>
        <v>1</v>
      </c>
      <c r="Y101" s="57" t="e">
        <f>VLOOKUP($O101,PercentSHGoalStats!$A$3:$AE$998,19,FALSE)</f>
        <v>#DIV/0!</v>
      </c>
      <c r="Z101" s="57">
        <f>VLOOKUP($O101,PercentSHGoalStats!$A$3:$AE$998,20,FALSE)</f>
        <v>0</v>
      </c>
      <c r="AA101" s="57" t="e">
        <f>VLOOKUP($O101,PercentSHGoalStats!$A$3:$AE$998,22,FALSE)</f>
        <v>#DIV/0!</v>
      </c>
    </row>
    <row r="102" spans="1:27" x14ac:dyDescent="0.3">
      <c r="A102" s="57" t="e">
        <f>VLOOKUP($M102,PercentSHGoalStats!$A$3:$AE$998,5,FALSE)</f>
        <v>#DIV/0!</v>
      </c>
      <c r="B102" s="57" t="e">
        <f>VLOOKUP($M102,PercentSHGoalStats!$A$3:$AE$998,6,FALSE)</f>
        <v>#DIV/0!</v>
      </c>
      <c r="C102" s="57" t="e">
        <f>VLOOKUP($M102,PercentSHGoalStats!$A$3:$AE$998,8,FALSE)</f>
        <v>#DIV/0!</v>
      </c>
      <c r="D102" s="57" t="e">
        <f>VLOOKUP($M102,PercentSHGoalStats!$A$3:$AE$998,9,FALSE)</f>
        <v>#DIV/0!</v>
      </c>
      <c r="E102" s="57" t="e">
        <f>VLOOKUP($M102,PercentSHGoalStats!$A$3:$AE$998,11,FALSE)</f>
        <v>#DIV/0!</v>
      </c>
      <c r="F102" s="57" t="e">
        <f>VLOOKUP($M102,PercentSHGoalStats!$A$3:$AE$998,12,FALSE)</f>
        <v>#DIV/0!</v>
      </c>
      <c r="G102" s="57" t="e">
        <f>VLOOKUP($M102,PercentSHGoalStats!$A$3:$AE$998,14,FALSE)</f>
        <v>#DIV/0!</v>
      </c>
      <c r="H102" s="57" t="e">
        <f>VLOOKUP($M102,PercentSHGoalStats!$A$3:$AE$998,15,FALSE)</f>
        <v>#DIV/0!</v>
      </c>
      <c r="I102" s="57" t="e">
        <f>VLOOKUP($M102,PercentSHGoalStats!$A$3:$AE$998,17,FALSE)</f>
        <v>#DIV/0!</v>
      </c>
      <c r="J102" s="57" t="e">
        <f>VLOOKUP($M102,PercentSHGoalStats!$A$3:$AE$998,18,FALSE)</f>
        <v>#DIV/0!</v>
      </c>
      <c r="K102" s="57" t="e">
        <f>VLOOKUP($M102,PercentSHGoalStats!$A$3:$AE$998,20,FALSE)</f>
        <v>#DIV/0!</v>
      </c>
      <c r="L102" s="57" t="e">
        <f>VLOOKUP($M102,PercentSHGoalStats!$A$3:$AE$998,21,FALSE)</f>
        <v>#DIV/0!</v>
      </c>
      <c r="M102" s="53" t="str">
        <f>Fixtures!A102</f>
        <v>Den Bosch</v>
      </c>
      <c r="N102" s="54">
        <f>Fixtures!D102</f>
        <v>43693</v>
      </c>
      <c r="O102" s="53" t="str">
        <f>Fixtures!B102</f>
        <v>Telstar</v>
      </c>
      <c r="P102" s="57" t="e">
        <f>VLOOKUP($O102,PercentSHGoalStats!$A$3:$AE$998,5,FALSE)</f>
        <v>#DIV/0!</v>
      </c>
      <c r="Q102" s="57" t="e">
        <f>VLOOKUP($O102,PercentSHGoalStats!$A$3:$AE$998,7,FALSE)</f>
        <v>#DIV/0!</v>
      </c>
      <c r="R102" s="57" t="e">
        <f>VLOOKUP($O102,PercentSHGoalStats!$A$3:$AE$998,8,FALSE)</f>
        <v>#DIV/0!</v>
      </c>
      <c r="S102" s="57" t="e">
        <f>VLOOKUP($O102,PercentSHGoalStats!$A$3:$AE$998,10,FALSE)</f>
        <v>#DIV/0!</v>
      </c>
      <c r="T102" s="57" t="e">
        <f>VLOOKUP($O102,PercentSHGoalStats!$A$3:$AE$998,11,FALSE)</f>
        <v>#DIV/0!</v>
      </c>
      <c r="U102" s="57" t="e">
        <f>VLOOKUP($O102,PercentSHGoalStats!$A$3:$AE$998,13,FALSE)</f>
        <v>#DIV/0!</v>
      </c>
      <c r="V102" s="57" t="e">
        <f>VLOOKUP($O102,PercentSHGoalStats!$A$3:$AE$998,14,FALSE)</f>
        <v>#DIV/0!</v>
      </c>
      <c r="W102" s="57" t="e">
        <f>VLOOKUP($O102,PercentSHGoalStats!$A$3:$AE$998,16,FALSE)</f>
        <v>#DIV/0!</v>
      </c>
      <c r="X102" s="57" t="e">
        <f>VLOOKUP($O102,PercentSHGoalStats!$A$3:$AE$998,17,FALSE)</f>
        <v>#DIV/0!</v>
      </c>
      <c r="Y102" s="57" t="e">
        <f>VLOOKUP($O102,PercentSHGoalStats!$A$3:$AE$998,19,FALSE)</f>
        <v>#DIV/0!</v>
      </c>
      <c r="Z102" s="57" t="e">
        <f>VLOOKUP($O102,PercentSHGoalStats!$A$3:$AE$998,20,FALSE)</f>
        <v>#DIV/0!</v>
      </c>
      <c r="AA102" s="57" t="e">
        <f>VLOOKUP($O102,PercentSHGoalStats!$A$3:$AE$998,22,FALSE)</f>
        <v>#DIV/0!</v>
      </c>
    </row>
    <row r="103" spans="1:27" x14ac:dyDescent="0.3">
      <c r="A103" s="57">
        <f>VLOOKUP($M103,PercentSHGoalStats!$A$3:$AE$998,5,FALSE)</f>
        <v>1</v>
      </c>
      <c r="B103" s="57" t="e">
        <f>VLOOKUP($M103,PercentSHGoalStats!$A$3:$AE$998,6,FALSE)</f>
        <v>#DIV/0!</v>
      </c>
      <c r="C103" s="57">
        <f>VLOOKUP($M103,PercentSHGoalStats!$A$3:$AE$998,8,FALSE)</f>
        <v>0</v>
      </c>
      <c r="D103" s="57" t="e">
        <f>VLOOKUP($M103,PercentSHGoalStats!$A$3:$AE$998,9,FALSE)</f>
        <v>#DIV/0!</v>
      </c>
      <c r="E103" s="57">
        <f>VLOOKUP($M103,PercentSHGoalStats!$A$3:$AE$998,11,FALSE)</f>
        <v>0</v>
      </c>
      <c r="F103" s="57" t="e">
        <f>VLOOKUP($M103,PercentSHGoalStats!$A$3:$AE$998,12,FALSE)</f>
        <v>#DIV/0!</v>
      </c>
      <c r="G103" s="57">
        <f>VLOOKUP($M103,PercentSHGoalStats!$A$3:$AE$998,14,FALSE)</f>
        <v>0</v>
      </c>
      <c r="H103" s="57" t="e">
        <f>VLOOKUP($M103,PercentSHGoalStats!$A$3:$AE$998,15,FALSE)</f>
        <v>#DIV/0!</v>
      </c>
      <c r="I103" s="57">
        <f>VLOOKUP($M103,PercentSHGoalStats!$A$3:$AE$998,17,FALSE)</f>
        <v>1</v>
      </c>
      <c r="J103" s="57" t="e">
        <f>VLOOKUP($M103,PercentSHGoalStats!$A$3:$AE$998,18,FALSE)</f>
        <v>#DIV/0!</v>
      </c>
      <c r="K103" s="57">
        <f>VLOOKUP($M103,PercentSHGoalStats!$A$3:$AE$998,20,FALSE)</f>
        <v>0</v>
      </c>
      <c r="L103" s="57" t="e">
        <f>VLOOKUP($M103,PercentSHGoalStats!$A$3:$AE$998,21,FALSE)</f>
        <v>#DIV/0!</v>
      </c>
      <c r="M103" s="53" t="str">
        <f>Fixtures!A103</f>
        <v>Almere City</v>
      </c>
      <c r="N103" s="54">
        <f>Fixtures!D103</f>
        <v>43693</v>
      </c>
      <c r="O103" s="53" t="str">
        <f>Fixtures!B103</f>
        <v>PSV II</v>
      </c>
      <c r="P103" s="57" t="e">
        <f>VLOOKUP($O103,PercentSHGoalStats!$A$3:$AE$998,5,FALSE)</f>
        <v>#DIV/0!</v>
      </c>
      <c r="Q103" s="57" t="e">
        <f>VLOOKUP($O103,PercentSHGoalStats!$A$3:$AE$998,7,FALSE)</f>
        <v>#DIV/0!</v>
      </c>
      <c r="R103" s="57" t="e">
        <f>VLOOKUP($O103,PercentSHGoalStats!$A$3:$AE$998,8,FALSE)</f>
        <v>#DIV/0!</v>
      </c>
      <c r="S103" s="57" t="e">
        <f>VLOOKUP($O103,PercentSHGoalStats!$A$3:$AE$998,10,FALSE)</f>
        <v>#DIV/0!</v>
      </c>
      <c r="T103" s="57" t="e">
        <f>VLOOKUP($O103,PercentSHGoalStats!$A$3:$AE$998,11,FALSE)</f>
        <v>#DIV/0!</v>
      </c>
      <c r="U103" s="57" t="e">
        <f>VLOOKUP($O103,PercentSHGoalStats!$A$3:$AE$998,13,FALSE)</f>
        <v>#DIV/0!</v>
      </c>
      <c r="V103" s="57" t="e">
        <f>VLOOKUP($O103,PercentSHGoalStats!$A$3:$AE$998,14,FALSE)</f>
        <v>#DIV/0!</v>
      </c>
      <c r="W103" s="57" t="e">
        <f>VLOOKUP($O103,PercentSHGoalStats!$A$3:$AE$998,16,FALSE)</f>
        <v>#DIV/0!</v>
      </c>
      <c r="X103" s="57" t="e">
        <f>VLOOKUP($O103,PercentSHGoalStats!$A$3:$AE$998,17,FALSE)</f>
        <v>#DIV/0!</v>
      </c>
      <c r="Y103" s="57" t="e">
        <f>VLOOKUP($O103,PercentSHGoalStats!$A$3:$AE$998,19,FALSE)</f>
        <v>#DIV/0!</v>
      </c>
      <c r="Z103" s="57" t="e">
        <f>VLOOKUP($O103,PercentSHGoalStats!$A$3:$AE$998,20,FALSE)</f>
        <v>#DIV/0!</v>
      </c>
      <c r="AA103" s="57" t="e">
        <f>VLOOKUP($O103,PercentSHGoalStats!$A$3:$AE$998,22,FALSE)</f>
        <v>#DIV/0!</v>
      </c>
    </row>
    <row r="104" spans="1:27" x14ac:dyDescent="0.3">
      <c r="A104" s="57">
        <f>VLOOKUP($M104,PercentSHGoalStats!$A$3:$AE$998,5,FALSE)</f>
        <v>1</v>
      </c>
      <c r="B104" s="57">
        <f>VLOOKUP($M104,PercentSHGoalStats!$A$3:$AE$998,6,FALSE)</f>
        <v>1</v>
      </c>
      <c r="C104" s="57">
        <f>VLOOKUP($M104,PercentSHGoalStats!$A$3:$AE$998,8,FALSE)</f>
        <v>1</v>
      </c>
      <c r="D104" s="57">
        <f>VLOOKUP($M104,PercentSHGoalStats!$A$3:$AE$998,9,FALSE)</f>
        <v>1</v>
      </c>
      <c r="E104" s="57">
        <f>VLOOKUP($M104,PercentSHGoalStats!$A$3:$AE$998,11,FALSE)</f>
        <v>1</v>
      </c>
      <c r="F104" s="57">
        <f>VLOOKUP($M104,PercentSHGoalStats!$A$3:$AE$998,12,FALSE)</f>
        <v>1</v>
      </c>
      <c r="G104" s="57">
        <f>VLOOKUP($M104,PercentSHGoalStats!$A$3:$AE$998,14,FALSE)</f>
        <v>0.5</v>
      </c>
      <c r="H104" s="57">
        <f>VLOOKUP($M104,PercentSHGoalStats!$A$3:$AE$998,15,FALSE)</f>
        <v>0</v>
      </c>
      <c r="I104" s="57">
        <f>VLOOKUP($M104,PercentSHGoalStats!$A$3:$AE$998,17,FALSE)</f>
        <v>0.5</v>
      </c>
      <c r="J104" s="57">
        <f>VLOOKUP($M104,PercentSHGoalStats!$A$3:$AE$998,18,FALSE)</f>
        <v>1</v>
      </c>
      <c r="K104" s="57">
        <f>VLOOKUP($M104,PercentSHGoalStats!$A$3:$AE$998,20,FALSE)</f>
        <v>0</v>
      </c>
      <c r="L104" s="57">
        <f>VLOOKUP($M104,PercentSHGoalStats!$A$3:$AE$998,21,FALSE)</f>
        <v>0</v>
      </c>
      <c r="M104" s="53" t="str">
        <f>Fixtures!A104</f>
        <v>Hamburger SV</v>
      </c>
      <c r="N104" s="54">
        <f>Fixtures!D104</f>
        <v>43693</v>
      </c>
      <c r="O104" s="53" t="str">
        <f>Fixtures!B104</f>
        <v>Bochum</v>
      </c>
      <c r="P104" s="57">
        <f>VLOOKUP($O104,PercentSHGoalStats!$A$3:$AE$998,5,FALSE)</f>
        <v>1</v>
      </c>
      <c r="Q104" s="57">
        <f>VLOOKUP($O104,PercentSHGoalStats!$A$3:$AE$998,7,FALSE)</f>
        <v>1</v>
      </c>
      <c r="R104" s="57">
        <f>VLOOKUP($O104,PercentSHGoalStats!$A$3:$AE$998,8,FALSE)</f>
        <v>1</v>
      </c>
      <c r="S104" s="57">
        <f>VLOOKUP($O104,PercentSHGoalStats!$A$3:$AE$998,10,FALSE)</f>
        <v>1</v>
      </c>
      <c r="T104" s="57">
        <f>VLOOKUP($O104,PercentSHGoalStats!$A$3:$AE$998,11,FALSE)</f>
        <v>1</v>
      </c>
      <c r="U104" s="57">
        <f>VLOOKUP($O104,PercentSHGoalStats!$A$3:$AE$998,13,FALSE)</f>
        <v>1</v>
      </c>
      <c r="V104" s="57">
        <f>VLOOKUP($O104,PercentSHGoalStats!$A$3:$AE$998,14,FALSE)</f>
        <v>0.5</v>
      </c>
      <c r="W104" s="57">
        <f>VLOOKUP($O104,PercentSHGoalStats!$A$3:$AE$998,16,FALSE)</f>
        <v>0</v>
      </c>
      <c r="X104" s="57">
        <f>VLOOKUP($O104,PercentSHGoalStats!$A$3:$AE$998,17,FALSE)</f>
        <v>1</v>
      </c>
      <c r="Y104" s="57">
        <f>VLOOKUP($O104,PercentSHGoalStats!$A$3:$AE$998,19,FALSE)</f>
        <v>1</v>
      </c>
      <c r="Z104" s="57">
        <f>VLOOKUP($O104,PercentSHGoalStats!$A$3:$AE$998,20,FALSE)</f>
        <v>1</v>
      </c>
      <c r="AA104" s="57">
        <f>VLOOKUP($O104,PercentSHGoalStats!$A$3:$AE$998,22,FALSE)</f>
        <v>1</v>
      </c>
    </row>
    <row r="105" spans="1:27" x14ac:dyDescent="0.3">
      <c r="A105" s="57">
        <f>VLOOKUP($M105,PercentSHGoalStats!$A$3:$AE$998,5,FALSE)</f>
        <v>1</v>
      </c>
      <c r="B105" s="57">
        <f>VLOOKUP($M105,PercentSHGoalStats!$A$3:$AE$998,6,FALSE)</f>
        <v>1</v>
      </c>
      <c r="C105" s="57">
        <f>VLOOKUP($M105,PercentSHGoalStats!$A$3:$AE$998,8,FALSE)</f>
        <v>0</v>
      </c>
      <c r="D105" s="57">
        <f>VLOOKUP($M105,PercentSHGoalStats!$A$3:$AE$998,9,FALSE)</f>
        <v>0</v>
      </c>
      <c r="E105" s="57">
        <f>VLOOKUP($M105,PercentSHGoalStats!$A$3:$AE$998,11,FALSE)</f>
        <v>0</v>
      </c>
      <c r="F105" s="57">
        <f>VLOOKUP($M105,PercentSHGoalStats!$A$3:$AE$998,12,FALSE)</f>
        <v>0</v>
      </c>
      <c r="G105" s="57">
        <f>VLOOKUP($M105,PercentSHGoalStats!$A$3:$AE$998,14,FALSE)</f>
        <v>0</v>
      </c>
      <c r="H105" s="57">
        <f>VLOOKUP($M105,PercentSHGoalStats!$A$3:$AE$998,15,FALSE)</f>
        <v>0</v>
      </c>
      <c r="I105" s="57">
        <f>VLOOKUP($M105,PercentSHGoalStats!$A$3:$AE$998,17,FALSE)</f>
        <v>1</v>
      </c>
      <c r="J105" s="57">
        <f>VLOOKUP($M105,PercentSHGoalStats!$A$3:$AE$998,18,FALSE)</f>
        <v>1</v>
      </c>
      <c r="K105" s="57">
        <f>VLOOKUP($M105,PercentSHGoalStats!$A$3:$AE$998,20,FALSE)</f>
        <v>0</v>
      </c>
      <c r="L105" s="57">
        <f>VLOOKUP($M105,PercentSHGoalStats!$A$3:$AE$998,21,FALSE)</f>
        <v>0</v>
      </c>
      <c r="M105" s="53" t="str">
        <f>Fixtures!A105</f>
        <v>Sandhausen</v>
      </c>
      <c r="N105" s="54">
        <f>Fixtures!D105</f>
        <v>43693</v>
      </c>
      <c r="O105" s="53" t="str">
        <f>Fixtures!B105</f>
        <v>Nürnberg</v>
      </c>
      <c r="P105" s="57">
        <f>VLOOKUP($O105,PercentSHGoalStats!$A$3:$AE$998,5,FALSE)</f>
        <v>1</v>
      </c>
      <c r="Q105" s="57">
        <f>VLOOKUP($O105,PercentSHGoalStats!$A$3:$AE$998,7,FALSE)</f>
        <v>1</v>
      </c>
      <c r="R105" s="57">
        <f>VLOOKUP($O105,PercentSHGoalStats!$A$3:$AE$998,8,FALSE)</f>
        <v>0.5</v>
      </c>
      <c r="S105" s="57">
        <f>VLOOKUP($O105,PercentSHGoalStats!$A$3:$AE$998,10,FALSE)</f>
        <v>0</v>
      </c>
      <c r="T105" s="57">
        <f>VLOOKUP($O105,PercentSHGoalStats!$A$3:$AE$998,11,FALSE)</f>
        <v>0.5</v>
      </c>
      <c r="U105" s="57">
        <f>VLOOKUP($O105,PercentSHGoalStats!$A$3:$AE$998,13,FALSE)</f>
        <v>1</v>
      </c>
      <c r="V105" s="57">
        <f>VLOOKUP($O105,PercentSHGoalStats!$A$3:$AE$998,14,FALSE)</f>
        <v>0</v>
      </c>
      <c r="W105" s="57">
        <f>VLOOKUP($O105,PercentSHGoalStats!$A$3:$AE$998,16,FALSE)</f>
        <v>0</v>
      </c>
      <c r="X105" s="57">
        <f>VLOOKUP($O105,PercentSHGoalStats!$A$3:$AE$998,17,FALSE)</f>
        <v>0.5</v>
      </c>
      <c r="Y105" s="57">
        <f>VLOOKUP($O105,PercentSHGoalStats!$A$3:$AE$998,19,FALSE)</f>
        <v>0</v>
      </c>
      <c r="Z105" s="57">
        <f>VLOOKUP($O105,PercentSHGoalStats!$A$3:$AE$998,20,FALSE)</f>
        <v>0.5</v>
      </c>
      <c r="AA105" s="57">
        <f>VLOOKUP($O105,PercentSHGoalStats!$A$3:$AE$998,22,FALSE)</f>
        <v>0</v>
      </c>
    </row>
    <row r="106" spans="1:27" x14ac:dyDescent="0.3">
      <c r="A106" s="57">
        <f>VLOOKUP($M106,PercentSHGoalStats!$A$3:$AE$998,5,FALSE)</f>
        <v>1</v>
      </c>
      <c r="B106" s="57">
        <f>VLOOKUP($M106,PercentSHGoalStats!$A$3:$AE$998,6,FALSE)</f>
        <v>1</v>
      </c>
      <c r="C106" s="57">
        <f>VLOOKUP($M106,PercentSHGoalStats!$A$3:$AE$998,8,FALSE)</f>
        <v>0.33333333333333331</v>
      </c>
      <c r="D106" s="57">
        <f>VLOOKUP($M106,PercentSHGoalStats!$A$3:$AE$998,9,FALSE)</f>
        <v>0</v>
      </c>
      <c r="E106" s="57">
        <f>VLOOKUP($M106,PercentSHGoalStats!$A$3:$AE$998,11,FALSE)</f>
        <v>0.33333333333333331</v>
      </c>
      <c r="F106" s="57">
        <f>VLOOKUP($M106,PercentSHGoalStats!$A$3:$AE$998,12,FALSE)</f>
        <v>0</v>
      </c>
      <c r="G106" s="57">
        <f>VLOOKUP($M106,PercentSHGoalStats!$A$3:$AE$998,14,FALSE)</f>
        <v>0.33333333333333331</v>
      </c>
      <c r="H106" s="57">
        <f>VLOOKUP($M106,PercentSHGoalStats!$A$3:$AE$998,15,FALSE)</f>
        <v>0</v>
      </c>
      <c r="I106" s="57">
        <f>VLOOKUP($M106,PercentSHGoalStats!$A$3:$AE$998,17,FALSE)</f>
        <v>1</v>
      </c>
      <c r="J106" s="57">
        <f>VLOOKUP($M106,PercentSHGoalStats!$A$3:$AE$998,18,FALSE)</f>
        <v>1</v>
      </c>
      <c r="K106" s="57">
        <f>VLOOKUP($M106,PercentSHGoalStats!$A$3:$AE$998,20,FALSE)</f>
        <v>0</v>
      </c>
      <c r="L106" s="57">
        <f>VLOOKUP($M106,PercentSHGoalStats!$A$3:$AE$998,21,FALSE)</f>
        <v>0</v>
      </c>
      <c r="M106" s="53" t="str">
        <f>Fixtures!A106</f>
        <v>Valenciennes</v>
      </c>
      <c r="N106" s="54">
        <f>Fixtures!D106</f>
        <v>43693</v>
      </c>
      <c r="O106" s="53" t="str">
        <f>Fixtures!B106</f>
        <v>Rodez</v>
      </c>
      <c r="P106" s="57">
        <f>VLOOKUP($O106,PercentSHGoalStats!$A$3:$AE$998,5,FALSE)</f>
        <v>0.33333333333333331</v>
      </c>
      <c r="Q106" s="57">
        <f>VLOOKUP($O106,PercentSHGoalStats!$A$3:$AE$998,7,FALSE)</f>
        <v>0</v>
      </c>
      <c r="R106" s="57">
        <f>VLOOKUP($O106,PercentSHGoalStats!$A$3:$AE$998,8,FALSE)</f>
        <v>0</v>
      </c>
      <c r="S106" s="57">
        <f>VLOOKUP($O106,PercentSHGoalStats!$A$3:$AE$998,10,FALSE)</f>
        <v>0</v>
      </c>
      <c r="T106" s="57">
        <f>VLOOKUP($O106,PercentSHGoalStats!$A$3:$AE$998,11,FALSE)</f>
        <v>0.33333333333333331</v>
      </c>
      <c r="U106" s="57">
        <f>VLOOKUP($O106,PercentSHGoalStats!$A$3:$AE$998,13,FALSE)</f>
        <v>0</v>
      </c>
      <c r="V106" s="57">
        <f>VLOOKUP($O106,PercentSHGoalStats!$A$3:$AE$998,14,FALSE)</f>
        <v>0</v>
      </c>
      <c r="W106" s="57">
        <f>VLOOKUP($O106,PercentSHGoalStats!$A$3:$AE$998,16,FALSE)</f>
        <v>0</v>
      </c>
      <c r="X106" s="57">
        <f>VLOOKUP($O106,PercentSHGoalStats!$A$3:$AE$998,17,FALSE)</f>
        <v>0</v>
      </c>
      <c r="Y106" s="57">
        <f>VLOOKUP($O106,PercentSHGoalStats!$A$3:$AE$998,19,FALSE)</f>
        <v>0</v>
      </c>
      <c r="Z106" s="57">
        <f>VLOOKUP($O106,PercentSHGoalStats!$A$3:$AE$998,20,FALSE)</f>
        <v>0</v>
      </c>
      <c r="AA106" s="57">
        <f>VLOOKUP($O106,PercentSHGoalStats!$A$3:$AE$998,22,FALSE)</f>
        <v>0</v>
      </c>
    </row>
    <row r="107" spans="1:27" x14ac:dyDescent="0.3">
      <c r="A107" s="57">
        <f>VLOOKUP($M107,PercentSHGoalStats!$A$3:$AE$998,5,FALSE)</f>
        <v>0.66666666666666663</v>
      </c>
      <c r="B107" s="57">
        <f>VLOOKUP($M107,PercentSHGoalStats!$A$3:$AE$998,6,FALSE)</f>
        <v>1</v>
      </c>
      <c r="C107" s="57">
        <f>VLOOKUP($M107,PercentSHGoalStats!$A$3:$AE$998,8,FALSE)</f>
        <v>0</v>
      </c>
      <c r="D107" s="57">
        <f>VLOOKUP($M107,PercentSHGoalStats!$A$3:$AE$998,9,FALSE)</f>
        <v>0</v>
      </c>
      <c r="E107" s="57">
        <f>VLOOKUP($M107,PercentSHGoalStats!$A$3:$AE$998,11,FALSE)</f>
        <v>0.33333333333333331</v>
      </c>
      <c r="F107" s="57">
        <f>VLOOKUP($M107,PercentSHGoalStats!$A$3:$AE$998,12,FALSE)</f>
        <v>1</v>
      </c>
      <c r="G107" s="57">
        <f>VLOOKUP($M107,PercentSHGoalStats!$A$3:$AE$998,14,FALSE)</f>
        <v>0</v>
      </c>
      <c r="H107" s="57">
        <f>VLOOKUP($M107,PercentSHGoalStats!$A$3:$AE$998,15,FALSE)</f>
        <v>0</v>
      </c>
      <c r="I107" s="57">
        <f>VLOOKUP($M107,PercentSHGoalStats!$A$3:$AE$998,17,FALSE)</f>
        <v>0.33333333333333331</v>
      </c>
      <c r="J107" s="57">
        <f>VLOOKUP($M107,PercentSHGoalStats!$A$3:$AE$998,18,FALSE)</f>
        <v>0</v>
      </c>
      <c r="K107" s="57">
        <f>VLOOKUP($M107,PercentSHGoalStats!$A$3:$AE$998,20,FALSE)</f>
        <v>0</v>
      </c>
      <c r="L107" s="57">
        <f>VLOOKUP($M107,PercentSHGoalStats!$A$3:$AE$998,21,FALSE)</f>
        <v>0</v>
      </c>
      <c r="M107" s="53" t="str">
        <f>Fixtures!A107</f>
        <v>Caen</v>
      </c>
      <c r="N107" s="54">
        <f>Fixtures!D107</f>
        <v>43693</v>
      </c>
      <c r="O107" s="53" t="str">
        <f>Fixtures!B107</f>
        <v>Chambly</v>
      </c>
      <c r="P107" s="57">
        <f>VLOOKUP($O107,PercentSHGoalStats!$A$3:$AE$998,5,FALSE)</f>
        <v>0.33333333333333331</v>
      </c>
      <c r="Q107" s="57">
        <f>VLOOKUP($O107,PercentSHGoalStats!$A$3:$AE$998,7,FALSE)</f>
        <v>0</v>
      </c>
      <c r="R107" s="57">
        <f>VLOOKUP($O107,PercentSHGoalStats!$A$3:$AE$998,8,FALSE)</f>
        <v>0</v>
      </c>
      <c r="S107" s="57">
        <f>VLOOKUP($O107,PercentSHGoalStats!$A$3:$AE$998,10,FALSE)</f>
        <v>0</v>
      </c>
      <c r="T107" s="57">
        <f>VLOOKUP($O107,PercentSHGoalStats!$A$3:$AE$998,11,FALSE)</f>
        <v>0.33333333333333331</v>
      </c>
      <c r="U107" s="57">
        <f>VLOOKUP($O107,PercentSHGoalStats!$A$3:$AE$998,13,FALSE)</f>
        <v>0</v>
      </c>
      <c r="V107" s="57">
        <f>VLOOKUP($O107,PercentSHGoalStats!$A$3:$AE$998,14,FALSE)</f>
        <v>0</v>
      </c>
      <c r="W107" s="57">
        <f>VLOOKUP($O107,PercentSHGoalStats!$A$3:$AE$998,16,FALSE)</f>
        <v>0</v>
      </c>
      <c r="X107" s="57">
        <f>VLOOKUP($O107,PercentSHGoalStats!$A$3:$AE$998,17,FALSE)</f>
        <v>0</v>
      </c>
      <c r="Y107" s="57">
        <f>VLOOKUP($O107,PercentSHGoalStats!$A$3:$AE$998,19,FALSE)</f>
        <v>0</v>
      </c>
      <c r="Z107" s="57">
        <f>VLOOKUP($O107,PercentSHGoalStats!$A$3:$AE$998,20,FALSE)</f>
        <v>0</v>
      </c>
      <c r="AA107" s="57">
        <f>VLOOKUP($O107,PercentSHGoalStats!$A$3:$AE$998,22,FALSE)</f>
        <v>0</v>
      </c>
    </row>
    <row r="108" spans="1:27" x14ac:dyDescent="0.3">
      <c r="A108" s="57">
        <f>VLOOKUP($M108,PercentSHGoalStats!$A$3:$AE$998,5,FALSE)</f>
        <v>0.66666666666666663</v>
      </c>
      <c r="B108" s="57">
        <f>VLOOKUP($M108,PercentSHGoalStats!$A$3:$AE$998,6,FALSE)</f>
        <v>1</v>
      </c>
      <c r="C108" s="57">
        <f>VLOOKUP($M108,PercentSHGoalStats!$A$3:$AE$998,8,FALSE)</f>
        <v>0.33333333333333331</v>
      </c>
      <c r="D108" s="57">
        <f>VLOOKUP($M108,PercentSHGoalStats!$A$3:$AE$998,9,FALSE)</f>
        <v>0</v>
      </c>
      <c r="E108" s="57">
        <f>VLOOKUP($M108,PercentSHGoalStats!$A$3:$AE$998,11,FALSE)</f>
        <v>0.33333333333333331</v>
      </c>
      <c r="F108" s="57">
        <f>VLOOKUP($M108,PercentSHGoalStats!$A$3:$AE$998,12,FALSE)</f>
        <v>0</v>
      </c>
      <c r="G108" s="57">
        <f>VLOOKUP($M108,PercentSHGoalStats!$A$3:$AE$998,14,FALSE)</f>
        <v>0.33333333333333331</v>
      </c>
      <c r="H108" s="57">
        <f>VLOOKUP($M108,PercentSHGoalStats!$A$3:$AE$998,15,FALSE)</f>
        <v>0</v>
      </c>
      <c r="I108" s="57">
        <f>VLOOKUP($M108,PercentSHGoalStats!$A$3:$AE$998,17,FALSE)</f>
        <v>0.66666666666666663</v>
      </c>
      <c r="J108" s="57">
        <f>VLOOKUP($M108,PercentSHGoalStats!$A$3:$AE$998,18,FALSE)</f>
        <v>1</v>
      </c>
      <c r="K108" s="57">
        <f>VLOOKUP($M108,PercentSHGoalStats!$A$3:$AE$998,20,FALSE)</f>
        <v>0</v>
      </c>
      <c r="L108" s="57">
        <f>VLOOKUP($M108,PercentSHGoalStats!$A$3:$AE$998,21,FALSE)</f>
        <v>0</v>
      </c>
      <c r="M108" s="53" t="str">
        <f>Fixtures!A108</f>
        <v>Grenoble Foot 38</v>
      </c>
      <c r="N108" s="54">
        <f>Fixtures!D108</f>
        <v>43693</v>
      </c>
      <c r="O108" s="53" t="str">
        <f>Fixtures!B108</f>
        <v>Troyes</v>
      </c>
      <c r="P108" s="57">
        <f>VLOOKUP($O108,PercentSHGoalStats!$A$3:$AE$998,5,FALSE)</f>
        <v>1</v>
      </c>
      <c r="Q108" s="57">
        <f>VLOOKUP($O108,PercentSHGoalStats!$A$3:$AE$998,7,FALSE)</f>
        <v>1</v>
      </c>
      <c r="R108" s="57">
        <f>VLOOKUP($O108,PercentSHGoalStats!$A$3:$AE$998,8,FALSE)</f>
        <v>0.66666666666666663</v>
      </c>
      <c r="S108" s="57">
        <f>VLOOKUP($O108,PercentSHGoalStats!$A$3:$AE$998,10,FALSE)</f>
        <v>0</v>
      </c>
      <c r="T108" s="57">
        <f>VLOOKUP($O108,PercentSHGoalStats!$A$3:$AE$998,11,FALSE)</f>
        <v>0.66666666666666663</v>
      </c>
      <c r="U108" s="57">
        <f>VLOOKUP($O108,PercentSHGoalStats!$A$3:$AE$998,13,FALSE)</f>
        <v>1</v>
      </c>
      <c r="V108" s="57">
        <f>VLOOKUP($O108,PercentSHGoalStats!$A$3:$AE$998,14,FALSE)</f>
        <v>0</v>
      </c>
      <c r="W108" s="57">
        <f>VLOOKUP($O108,PercentSHGoalStats!$A$3:$AE$998,16,FALSE)</f>
        <v>0</v>
      </c>
      <c r="X108" s="57">
        <f>VLOOKUP($O108,PercentSHGoalStats!$A$3:$AE$998,17,FALSE)</f>
        <v>0.66666666666666663</v>
      </c>
      <c r="Y108" s="57">
        <f>VLOOKUP($O108,PercentSHGoalStats!$A$3:$AE$998,19,FALSE)</f>
        <v>0</v>
      </c>
      <c r="Z108" s="57">
        <f>VLOOKUP($O108,PercentSHGoalStats!$A$3:$AE$998,20,FALSE)</f>
        <v>0.33333333333333331</v>
      </c>
      <c r="AA108" s="57">
        <f>VLOOKUP($O108,PercentSHGoalStats!$A$3:$AE$998,22,FALSE)</f>
        <v>0</v>
      </c>
    </row>
    <row r="109" spans="1:27" x14ac:dyDescent="0.3">
      <c r="A109" s="57">
        <f>VLOOKUP($M109,PercentSHGoalStats!$A$3:$AE$998,5,FALSE)</f>
        <v>0.66666666666666663</v>
      </c>
      <c r="B109" s="57">
        <f>VLOOKUP($M109,PercentSHGoalStats!$A$3:$AE$998,6,FALSE)</f>
        <v>0</v>
      </c>
      <c r="C109" s="57">
        <f>VLOOKUP($M109,PercentSHGoalStats!$A$3:$AE$998,8,FALSE)</f>
        <v>0.66666666666666663</v>
      </c>
      <c r="D109" s="57">
        <f>VLOOKUP($M109,PercentSHGoalStats!$A$3:$AE$998,9,FALSE)</f>
        <v>0</v>
      </c>
      <c r="E109" s="57">
        <f>VLOOKUP($M109,PercentSHGoalStats!$A$3:$AE$998,11,FALSE)</f>
        <v>0</v>
      </c>
      <c r="F109" s="57">
        <f>VLOOKUP($M109,PercentSHGoalStats!$A$3:$AE$998,12,FALSE)</f>
        <v>0</v>
      </c>
      <c r="G109" s="57">
        <f>VLOOKUP($M109,PercentSHGoalStats!$A$3:$AE$998,14,FALSE)</f>
        <v>0</v>
      </c>
      <c r="H109" s="57">
        <f>VLOOKUP($M109,PercentSHGoalStats!$A$3:$AE$998,15,FALSE)</f>
        <v>0</v>
      </c>
      <c r="I109" s="57">
        <f>VLOOKUP($M109,PercentSHGoalStats!$A$3:$AE$998,17,FALSE)</f>
        <v>0.66666666666666663</v>
      </c>
      <c r="J109" s="57">
        <f>VLOOKUP($M109,PercentSHGoalStats!$A$3:$AE$998,18,FALSE)</f>
        <v>0</v>
      </c>
      <c r="K109" s="57">
        <f>VLOOKUP($M109,PercentSHGoalStats!$A$3:$AE$998,20,FALSE)</f>
        <v>0.66666666666666663</v>
      </c>
      <c r="L109" s="57">
        <f>VLOOKUP($M109,PercentSHGoalStats!$A$3:$AE$998,21,FALSE)</f>
        <v>0</v>
      </c>
      <c r="M109" s="53" t="str">
        <f>Fixtures!A109</f>
        <v>Châteauroux</v>
      </c>
      <c r="N109" s="54">
        <f>Fixtures!D109</f>
        <v>43693</v>
      </c>
      <c r="O109" s="53" t="str">
        <f>Fixtures!B109</f>
        <v>Ajaccio</v>
      </c>
      <c r="P109" s="57">
        <f>VLOOKUP($O109,PercentSHGoalStats!$A$3:$AE$998,5,FALSE)</f>
        <v>1</v>
      </c>
      <c r="Q109" s="57">
        <f>VLOOKUP($O109,PercentSHGoalStats!$A$3:$AE$998,7,FALSE)</f>
        <v>1</v>
      </c>
      <c r="R109" s="57">
        <f>VLOOKUP($O109,PercentSHGoalStats!$A$3:$AE$998,8,FALSE)</f>
        <v>0.33333333333333331</v>
      </c>
      <c r="S109" s="57">
        <f>VLOOKUP($O109,PercentSHGoalStats!$A$3:$AE$998,10,FALSE)</f>
        <v>0</v>
      </c>
      <c r="T109" s="57">
        <f>VLOOKUP($O109,PercentSHGoalStats!$A$3:$AE$998,11,FALSE)</f>
        <v>1</v>
      </c>
      <c r="U109" s="57">
        <f>VLOOKUP($O109,PercentSHGoalStats!$A$3:$AE$998,13,FALSE)</f>
        <v>1</v>
      </c>
      <c r="V109" s="57">
        <f>VLOOKUP($O109,PercentSHGoalStats!$A$3:$AE$998,14,FALSE)</f>
        <v>0</v>
      </c>
      <c r="W109" s="57">
        <f>VLOOKUP($O109,PercentSHGoalStats!$A$3:$AE$998,16,FALSE)</f>
        <v>0</v>
      </c>
      <c r="X109" s="57">
        <f>VLOOKUP($O109,PercentSHGoalStats!$A$3:$AE$998,17,FALSE)</f>
        <v>0.33333333333333331</v>
      </c>
      <c r="Y109" s="57">
        <f>VLOOKUP($O109,PercentSHGoalStats!$A$3:$AE$998,19,FALSE)</f>
        <v>0</v>
      </c>
      <c r="Z109" s="57">
        <f>VLOOKUP($O109,PercentSHGoalStats!$A$3:$AE$998,20,FALSE)</f>
        <v>0.33333333333333331</v>
      </c>
      <c r="AA109" s="57">
        <f>VLOOKUP($O109,PercentSHGoalStats!$A$3:$AE$998,22,FALSE)</f>
        <v>0</v>
      </c>
    </row>
    <row r="110" spans="1:27" x14ac:dyDescent="0.3">
      <c r="A110" s="57">
        <f>VLOOKUP($M110,PercentSHGoalStats!$A$3:$AE$998,5,FALSE)</f>
        <v>1</v>
      </c>
      <c r="B110" s="57">
        <f>VLOOKUP($M110,PercentSHGoalStats!$A$3:$AE$998,6,FALSE)</f>
        <v>1</v>
      </c>
      <c r="C110" s="57">
        <f>VLOOKUP($M110,PercentSHGoalStats!$A$3:$AE$998,8,FALSE)</f>
        <v>0.66666666666666663</v>
      </c>
      <c r="D110" s="57">
        <f>VLOOKUP($M110,PercentSHGoalStats!$A$3:$AE$998,9,FALSE)</f>
        <v>1</v>
      </c>
      <c r="E110" s="57">
        <f>VLOOKUP($M110,PercentSHGoalStats!$A$3:$AE$998,11,FALSE)</f>
        <v>0.66666666666666663</v>
      </c>
      <c r="F110" s="57">
        <f>VLOOKUP($M110,PercentSHGoalStats!$A$3:$AE$998,12,FALSE)</f>
        <v>1</v>
      </c>
      <c r="G110" s="57">
        <f>VLOOKUP($M110,PercentSHGoalStats!$A$3:$AE$998,14,FALSE)</f>
        <v>0.33333333333333331</v>
      </c>
      <c r="H110" s="57">
        <f>VLOOKUP($M110,PercentSHGoalStats!$A$3:$AE$998,15,FALSE)</f>
        <v>1</v>
      </c>
      <c r="I110" s="57">
        <f>VLOOKUP($M110,PercentSHGoalStats!$A$3:$AE$998,17,FALSE)</f>
        <v>0.66666666666666663</v>
      </c>
      <c r="J110" s="57">
        <f>VLOOKUP($M110,PercentSHGoalStats!$A$3:$AE$998,18,FALSE)</f>
        <v>0</v>
      </c>
      <c r="K110" s="57">
        <f>VLOOKUP($M110,PercentSHGoalStats!$A$3:$AE$998,20,FALSE)</f>
        <v>0</v>
      </c>
      <c r="L110" s="57">
        <f>VLOOKUP($M110,PercentSHGoalStats!$A$3:$AE$998,21,FALSE)</f>
        <v>0</v>
      </c>
      <c r="M110" s="53" t="str">
        <f>Fixtures!A110</f>
        <v>Lorient</v>
      </c>
      <c r="N110" s="54">
        <f>Fixtures!D110</f>
        <v>43693</v>
      </c>
      <c r="O110" s="53" t="str">
        <f>Fixtures!B110</f>
        <v>Sochaux</v>
      </c>
      <c r="P110" s="57">
        <f>VLOOKUP($O110,PercentSHGoalStats!$A$3:$AE$998,5,FALSE)</f>
        <v>0.66666666666666663</v>
      </c>
      <c r="Q110" s="57">
        <f>VLOOKUP($O110,PercentSHGoalStats!$A$3:$AE$998,7,FALSE)</f>
        <v>1</v>
      </c>
      <c r="R110" s="57">
        <f>VLOOKUP($O110,PercentSHGoalStats!$A$3:$AE$998,8,FALSE)</f>
        <v>0</v>
      </c>
      <c r="S110" s="57">
        <f>VLOOKUP($O110,PercentSHGoalStats!$A$3:$AE$998,10,FALSE)</f>
        <v>0</v>
      </c>
      <c r="T110" s="57">
        <f>VLOOKUP($O110,PercentSHGoalStats!$A$3:$AE$998,11,FALSE)</f>
        <v>0.66666666666666663</v>
      </c>
      <c r="U110" s="57">
        <f>VLOOKUP($O110,PercentSHGoalStats!$A$3:$AE$998,13,FALSE)</f>
        <v>1</v>
      </c>
      <c r="V110" s="57">
        <f>VLOOKUP($O110,PercentSHGoalStats!$A$3:$AE$998,14,FALSE)</f>
        <v>0</v>
      </c>
      <c r="W110" s="57">
        <f>VLOOKUP($O110,PercentSHGoalStats!$A$3:$AE$998,16,FALSE)</f>
        <v>0</v>
      </c>
      <c r="X110" s="57">
        <f>VLOOKUP($O110,PercentSHGoalStats!$A$3:$AE$998,17,FALSE)</f>
        <v>0</v>
      </c>
      <c r="Y110" s="57">
        <f>VLOOKUP($O110,PercentSHGoalStats!$A$3:$AE$998,19,FALSE)</f>
        <v>0</v>
      </c>
      <c r="Z110" s="57">
        <f>VLOOKUP($O110,PercentSHGoalStats!$A$3:$AE$998,20,FALSE)</f>
        <v>0</v>
      </c>
      <c r="AA110" s="57">
        <f>VLOOKUP($O110,PercentSHGoalStats!$A$3:$AE$998,22,FALSE)</f>
        <v>0</v>
      </c>
    </row>
    <row r="111" spans="1:27" x14ac:dyDescent="0.3">
      <c r="A111" s="57">
        <f>VLOOKUP($M111,PercentSHGoalStats!$A$3:$AE$998,5,FALSE)</f>
        <v>0.66666666666666663</v>
      </c>
      <c r="B111" s="57">
        <f>VLOOKUP($M111,PercentSHGoalStats!$A$3:$AE$998,6,FALSE)</f>
        <v>0.5</v>
      </c>
      <c r="C111" s="57">
        <f>VLOOKUP($M111,PercentSHGoalStats!$A$3:$AE$998,8,FALSE)</f>
        <v>0.33333333333333331</v>
      </c>
      <c r="D111" s="57">
        <f>VLOOKUP($M111,PercentSHGoalStats!$A$3:$AE$998,9,FALSE)</f>
        <v>0.5</v>
      </c>
      <c r="E111" s="57">
        <f>VLOOKUP($M111,PercentSHGoalStats!$A$3:$AE$998,11,FALSE)</f>
        <v>0.66666666666666663</v>
      </c>
      <c r="F111" s="57">
        <f>VLOOKUP($M111,PercentSHGoalStats!$A$3:$AE$998,12,FALSE)</f>
        <v>0.5</v>
      </c>
      <c r="G111" s="57">
        <f>VLOOKUP($M111,PercentSHGoalStats!$A$3:$AE$998,14,FALSE)</f>
        <v>0</v>
      </c>
      <c r="H111" s="57">
        <f>VLOOKUP($M111,PercentSHGoalStats!$A$3:$AE$998,15,FALSE)</f>
        <v>0</v>
      </c>
      <c r="I111" s="57">
        <f>VLOOKUP($M111,PercentSHGoalStats!$A$3:$AE$998,17,FALSE)</f>
        <v>0.33333333333333331</v>
      </c>
      <c r="J111" s="57">
        <f>VLOOKUP($M111,PercentSHGoalStats!$A$3:$AE$998,18,FALSE)</f>
        <v>0.5</v>
      </c>
      <c r="K111" s="57">
        <f>VLOOKUP($M111,PercentSHGoalStats!$A$3:$AE$998,20,FALSE)</f>
        <v>0</v>
      </c>
      <c r="L111" s="57">
        <f>VLOOKUP($M111,PercentSHGoalStats!$A$3:$AE$998,21,FALSE)</f>
        <v>0</v>
      </c>
      <c r="M111" s="53" t="str">
        <f>Fixtures!A111</f>
        <v>Nancy</v>
      </c>
      <c r="N111" s="54">
        <f>Fixtures!D111</f>
        <v>43693</v>
      </c>
      <c r="O111" s="53" t="str">
        <f>Fixtures!B111</f>
        <v>Le Mans</v>
      </c>
      <c r="P111" s="57">
        <f>VLOOKUP($O111,PercentSHGoalStats!$A$3:$AE$998,5,FALSE)</f>
        <v>1</v>
      </c>
      <c r="Q111" s="57">
        <f>VLOOKUP($O111,PercentSHGoalStats!$A$3:$AE$998,7,FALSE)</f>
        <v>1</v>
      </c>
      <c r="R111" s="57">
        <f>VLOOKUP($O111,PercentSHGoalStats!$A$3:$AE$998,8,FALSE)</f>
        <v>1</v>
      </c>
      <c r="S111" s="57">
        <f>VLOOKUP($O111,PercentSHGoalStats!$A$3:$AE$998,10,FALSE)</f>
        <v>1</v>
      </c>
      <c r="T111" s="57">
        <f>VLOOKUP($O111,PercentSHGoalStats!$A$3:$AE$998,11,FALSE)</f>
        <v>0.33333333333333331</v>
      </c>
      <c r="U111" s="57">
        <f>VLOOKUP($O111,PercentSHGoalStats!$A$3:$AE$998,13,FALSE)</f>
        <v>0</v>
      </c>
      <c r="V111" s="57">
        <f>VLOOKUP($O111,PercentSHGoalStats!$A$3:$AE$998,14,FALSE)</f>
        <v>0</v>
      </c>
      <c r="W111" s="57">
        <f>VLOOKUP($O111,PercentSHGoalStats!$A$3:$AE$998,16,FALSE)</f>
        <v>0</v>
      </c>
      <c r="X111" s="57">
        <f>VLOOKUP($O111,PercentSHGoalStats!$A$3:$AE$998,17,FALSE)</f>
        <v>1</v>
      </c>
      <c r="Y111" s="57">
        <f>VLOOKUP($O111,PercentSHGoalStats!$A$3:$AE$998,19,FALSE)</f>
        <v>1</v>
      </c>
      <c r="Z111" s="57">
        <f>VLOOKUP($O111,PercentSHGoalStats!$A$3:$AE$998,20,FALSE)</f>
        <v>1</v>
      </c>
      <c r="AA111" s="57">
        <f>VLOOKUP($O111,PercentSHGoalStats!$A$3:$AE$998,22,FALSE)</f>
        <v>1</v>
      </c>
    </row>
    <row r="112" spans="1:27" x14ac:dyDescent="0.3">
      <c r="A112" s="57">
        <f>VLOOKUP($M112,PercentSHGoalStats!$A$3:$AE$998,5,FALSE)</f>
        <v>0</v>
      </c>
      <c r="B112" s="57">
        <f>VLOOKUP($M112,PercentSHGoalStats!$A$3:$AE$998,6,FALSE)</f>
        <v>0</v>
      </c>
      <c r="C112" s="57">
        <f>VLOOKUP($M112,PercentSHGoalStats!$A$3:$AE$998,8,FALSE)</f>
        <v>0</v>
      </c>
      <c r="D112" s="57">
        <f>VLOOKUP($M112,PercentSHGoalStats!$A$3:$AE$998,9,FALSE)</f>
        <v>0</v>
      </c>
      <c r="E112" s="57">
        <f>VLOOKUP($M112,PercentSHGoalStats!$A$3:$AE$998,11,FALSE)</f>
        <v>0</v>
      </c>
      <c r="F112" s="57">
        <f>VLOOKUP($M112,PercentSHGoalStats!$A$3:$AE$998,12,FALSE)</f>
        <v>0</v>
      </c>
      <c r="G112" s="57">
        <f>VLOOKUP($M112,PercentSHGoalStats!$A$3:$AE$998,14,FALSE)</f>
        <v>0</v>
      </c>
      <c r="H112" s="57">
        <f>VLOOKUP($M112,PercentSHGoalStats!$A$3:$AE$998,15,FALSE)</f>
        <v>0</v>
      </c>
      <c r="I112" s="57">
        <f>VLOOKUP($M112,PercentSHGoalStats!$A$3:$AE$998,17,FALSE)</f>
        <v>0</v>
      </c>
      <c r="J112" s="57">
        <f>VLOOKUP($M112,PercentSHGoalStats!$A$3:$AE$998,18,FALSE)</f>
        <v>0</v>
      </c>
      <c r="K112" s="57">
        <f>VLOOKUP($M112,PercentSHGoalStats!$A$3:$AE$998,20,FALSE)</f>
        <v>0</v>
      </c>
      <c r="L112" s="57">
        <f>VLOOKUP($M112,PercentSHGoalStats!$A$3:$AE$998,21,FALSE)</f>
        <v>0</v>
      </c>
      <c r="M112" s="53" t="str">
        <f>Fixtures!A112</f>
        <v>Orléans</v>
      </c>
      <c r="N112" s="54">
        <f>Fixtures!D112</f>
        <v>43693</v>
      </c>
      <c r="O112" s="53" t="str">
        <f>Fixtures!B112</f>
        <v>Clermont</v>
      </c>
      <c r="P112" s="57">
        <f>VLOOKUP($O112,PercentSHGoalStats!$A$3:$AE$998,5,FALSE)</f>
        <v>1</v>
      </c>
      <c r="Q112" s="57">
        <f>VLOOKUP($O112,PercentSHGoalStats!$A$3:$AE$998,7,FALSE)</f>
        <v>1</v>
      </c>
      <c r="R112" s="57">
        <f>VLOOKUP($O112,PercentSHGoalStats!$A$3:$AE$998,8,FALSE)</f>
        <v>1</v>
      </c>
      <c r="S112" s="57">
        <f>VLOOKUP($O112,PercentSHGoalStats!$A$3:$AE$998,10,FALSE)</f>
        <v>1</v>
      </c>
      <c r="T112" s="57">
        <f>VLOOKUP($O112,PercentSHGoalStats!$A$3:$AE$998,11,FALSE)</f>
        <v>1</v>
      </c>
      <c r="U112" s="57">
        <f>VLOOKUP($O112,PercentSHGoalStats!$A$3:$AE$998,13,FALSE)</f>
        <v>1</v>
      </c>
      <c r="V112" s="57">
        <f>VLOOKUP($O112,PercentSHGoalStats!$A$3:$AE$998,14,FALSE)</f>
        <v>0.66666666666666663</v>
      </c>
      <c r="W112" s="57">
        <f>VLOOKUP($O112,PercentSHGoalStats!$A$3:$AE$998,16,FALSE)</f>
        <v>1</v>
      </c>
      <c r="X112" s="57">
        <f>VLOOKUP($O112,PercentSHGoalStats!$A$3:$AE$998,17,FALSE)</f>
        <v>0.33333333333333331</v>
      </c>
      <c r="Y112" s="57">
        <f>VLOOKUP($O112,PercentSHGoalStats!$A$3:$AE$998,19,FALSE)</f>
        <v>0</v>
      </c>
      <c r="Z112" s="57">
        <f>VLOOKUP($O112,PercentSHGoalStats!$A$3:$AE$998,20,FALSE)</f>
        <v>0</v>
      </c>
      <c r="AA112" s="57">
        <f>VLOOKUP($O112,PercentSHGoalStats!$A$3:$AE$998,22,FALSE)</f>
        <v>0</v>
      </c>
    </row>
    <row r="113" spans="1:27" x14ac:dyDescent="0.3">
      <c r="A113" s="57">
        <f>VLOOKUP($M113,PercentSHGoalStats!$A$3:$AE$998,5,FALSE)</f>
        <v>1</v>
      </c>
      <c r="B113" s="57">
        <f>VLOOKUP($M113,PercentSHGoalStats!$A$3:$AE$998,6,FALSE)</f>
        <v>1</v>
      </c>
      <c r="C113" s="57">
        <f>VLOOKUP($M113,PercentSHGoalStats!$A$3:$AE$998,8,FALSE)</f>
        <v>0.33333333333333331</v>
      </c>
      <c r="D113" s="57">
        <f>VLOOKUP($M113,PercentSHGoalStats!$A$3:$AE$998,9,FALSE)</f>
        <v>0</v>
      </c>
      <c r="E113" s="57">
        <f>VLOOKUP($M113,PercentSHGoalStats!$A$3:$AE$998,11,FALSE)</f>
        <v>0</v>
      </c>
      <c r="F113" s="57">
        <f>VLOOKUP($M113,PercentSHGoalStats!$A$3:$AE$998,12,FALSE)</f>
        <v>0</v>
      </c>
      <c r="G113" s="57">
        <f>VLOOKUP($M113,PercentSHGoalStats!$A$3:$AE$998,14,FALSE)</f>
        <v>0</v>
      </c>
      <c r="H113" s="57">
        <f>VLOOKUP($M113,PercentSHGoalStats!$A$3:$AE$998,15,FALSE)</f>
        <v>0</v>
      </c>
      <c r="I113" s="57">
        <f>VLOOKUP($M113,PercentSHGoalStats!$A$3:$AE$998,17,FALSE)</f>
        <v>1</v>
      </c>
      <c r="J113" s="57">
        <f>VLOOKUP($M113,PercentSHGoalStats!$A$3:$AE$998,18,FALSE)</f>
        <v>1</v>
      </c>
      <c r="K113" s="57">
        <f>VLOOKUP($M113,PercentSHGoalStats!$A$3:$AE$998,20,FALSE)</f>
        <v>0.33333333333333331</v>
      </c>
      <c r="L113" s="57">
        <f>VLOOKUP($M113,PercentSHGoalStats!$A$3:$AE$998,21,FALSE)</f>
        <v>0</v>
      </c>
      <c r="M113" s="53" t="str">
        <f>Fixtures!A113</f>
        <v>Paris</v>
      </c>
      <c r="N113" s="54">
        <f>Fixtures!D113</f>
        <v>43693</v>
      </c>
      <c r="O113" s="53" t="str">
        <f>Fixtures!B113</f>
        <v>Niort</v>
      </c>
      <c r="P113" s="57">
        <f>VLOOKUP($O113,PercentSHGoalStats!$A$3:$AE$998,5,FALSE)</f>
        <v>1</v>
      </c>
      <c r="Q113" s="57">
        <f>VLOOKUP($O113,PercentSHGoalStats!$A$3:$AE$998,7,FALSE)</f>
        <v>1</v>
      </c>
      <c r="R113" s="57">
        <f>VLOOKUP($O113,PercentSHGoalStats!$A$3:$AE$998,8,FALSE)</f>
        <v>0.33333333333333331</v>
      </c>
      <c r="S113" s="57">
        <f>VLOOKUP($O113,PercentSHGoalStats!$A$3:$AE$998,10,FALSE)</f>
        <v>0</v>
      </c>
      <c r="T113" s="57">
        <f>VLOOKUP($O113,PercentSHGoalStats!$A$3:$AE$998,11,FALSE)</f>
        <v>0.33333333333333331</v>
      </c>
      <c r="U113" s="57">
        <f>VLOOKUP($O113,PercentSHGoalStats!$A$3:$AE$998,13,FALSE)</f>
        <v>0</v>
      </c>
      <c r="V113" s="57">
        <f>VLOOKUP($O113,PercentSHGoalStats!$A$3:$AE$998,14,FALSE)</f>
        <v>0.33333333333333331</v>
      </c>
      <c r="W113" s="57">
        <f>VLOOKUP($O113,PercentSHGoalStats!$A$3:$AE$998,16,FALSE)</f>
        <v>0</v>
      </c>
      <c r="X113" s="57">
        <f>VLOOKUP($O113,PercentSHGoalStats!$A$3:$AE$998,17,FALSE)</f>
        <v>0.66666666666666663</v>
      </c>
      <c r="Y113" s="57">
        <f>VLOOKUP($O113,PercentSHGoalStats!$A$3:$AE$998,19,FALSE)</f>
        <v>1</v>
      </c>
      <c r="Z113" s="57">
        <f>VLOOKUP($O113,PercentSHGoalStats!$A$3:$AE$998,20,FALSE)</f>
        <v>0</v>
      </c>
      <c r="AA113" s="57">
        <f>VLOOKUP($O113,PercentSHGoalStats!$A$3:$AE$998,22,FALSE)</f>
        <v>0</v>
      </c>
    </row>
    <row r="114" spans="1:27" x14ac:dyDescent="0.3">
      <c r="A114" s="57" t="e">
        <f>VLOOKUP($M114,PercentSHGoalStats!$A$3:$AE$998,5,FALSE)</f>
        <v>#DIV/0!</v>
      </c>
      <c r="B114" s="57" t="e">
        <f>VLOOKUP($M114,PercentSHGoalStats!$A$3:$AE$998,6,FALSE)</f>
        <v>#DIV/0!</v>
      </c>
      <c r="C114" s="57" t="e">
        <f>VLOOKUP($M114,PercentSHGoalStats!$A$3:$AE$998,8,FALSE)</f>
        <v>#DIV/0!</v>
      </c>
      <c r="D114" s="57" t="e">
        <f>VLOOKUP($M114,PercentSHGoalStats!$A$3:$AE$998,9,FALSE)</f>
        <v>#DIV/0!</v>
      </c>
      <c r="E114" s="57" t="e">
        <f>VLOOKUP($M114,PercentSHGoalStats!$A$3:$AE$998,11,FALSE)</f>
        <v>#DIV/0!</v>
      </c>
      <c r="F114" s="57" t="e">
        <f>VLOOKUP($M114,PercentSHGoalStats!$A$3:$AE$998,12,FALSE)</f>
        <v>#DIV/0!</v>
      </c>
      <c r="G114" s="57" t="e">
        <f>VLOOKUP($M114,PercentSHGoalStats!$A$3:$AE$998,14,FALSE)</f>
        <v>#DIV/0!</v>
      </c>
      <c r="H114" s="57" t="e">
        <f>VLOOKUP($M114,PercentSHGoalStats!$A$3:$AE$998,15,FALSE)</f>
        <v>#DIV/0!</v>
      </c>
      <c r="I114" s="57" t="e">
        <f>VLOOKUP($M114,PercentSHGoalStats!$A$3:$AE$998,17,FALSE)</f>
        <v>#DIV/0!</v>
      </c>
      <c r="J114" s="57" t="e">
        <f>VLOOKUP($M114,PercentSHGoalStats!$A$3:$AE$998,18,FALSE)</f>
        <v>#DIV/0!</v>
      </c>
      <c r="K114" s="57" t="e">
        <f>VLOOKUP($M114,PercentSHGoalStats!$A$3:$AE$998,20,FALSE)</f>
        <v>#DIV/0!</v>
      </c>
      <c r="L114" s="57" t="e">
        <f>VLOOKUP($M114,PercentSHGoalStats!$A$3:$AE$998,21,FALSE)</f>
        <v>#DIV/0!</v>
      </c>
      <c r="M114" s="53" t="str">
        <f>Fixtures!A114</f>
        <v>Denizlispor</v>
      </c>
      <c r="N114" s="54">
        <f>Fixtures!D114</f>
        <v>43693</v>
      </c>
      <c r="O114" s="53" t="str">
        <f>Fixtures!B114</f>
        <v>Galatasaray</v>
      </c>
      <c r="P114" s="57" t="e">
        <f>VLOOKUP($O114,PercentSHGoalStats!$A$3:$AE$998,5,FALSE)</f>
        <v>#DIV/0!</v>
      </c>
      <c r="Q114" s="57" t="e">
        <f>VLOOKUP($O114,PercentSHGoalStats!$A$3:$AE$998,7,FALSE)</f>
        <v>#DIV/0!</v>
      </c>
      <c r="R114" s="57" t="e">
        <f>VLOOKUP($O114,PercentSHGoalStats!$A$3:$AE$998,8,FALSE)</f>
        <v>#DIV/0!</v>
      </c>
      <c r="S114" s="57" t="e">
        <f>VLOOKUP($O114,PercentSHGoalStats!$A$3:$AE$998,10,FALSE)</f>
        <v>#DIV/0!</v>
      </c>
      <c r="T114" s="57" t="e">
        <f>VLOOKUP($O114,PercentSHGoalStats!$A$3:$AE$998,11,FALSE)</f>
        <v>#DIV/0!</v>
      </c>
      <c r="U114" s="57" t="e">
        <f>VLOOKUP($O114,PercentSHGoalStats!$A$3:$AE$998,13,FALSE)</f>
        <v>#DIV/0!</v>
      </c>
      <c r="V114" s="57" t="e">
        <f>VLOOKUP($O114,PercentSHGoalStats!$A$3:$AE$998,14,FALSE)</f>
        <v>#DIV/0!</v>
      </c>
      <c r="W114" s="57" t="e">
        <f>VLOOKUP($O114,PercentSHGoalStats!$A$3:$AE$998,16,FALSE)</f>
        <v>#DIV/0!</v>
      </c>
      <c r="X114" s="57" t="e">
        <f>VLOOKUP($O114,PercentSHGoalStats!$A$3:$AE$998,17,FALSE)</f>
        <v>#DIV/0!</v>
      </c>
      <c r="Y114" s="57" t="e">
        <f>VLOOKUP($O114,PercentSHGoalStats!$A$3:$AE$998,19,FALSE)</f>
        <v>#DIV/0!</v>
      </c>
      <c r="Z114" s="57" t="e">
        <f>VLOOKUP($O114,PercentSHGoalStats!$A$3:$AE$998,20,FALSE)</f>
        <v>#DIV/0!</v>
      </c>
      <c r="AA114" s="57" t="e">
        <f>VLOOKUP($O114,PercentSHGoalStats!$A$3:$AE$998,22,FALSE)</f>
        <v>#DIV/0!</v>
      </c>
    </row>
    <row r="115" spans="1:27" x14ac:dyDescent="0.3">
      <c r="A115" s="57">
        <f>VLOOKUP($M115,PercentSHGoalStats!$A$3:$AE$998,5,FALSE)</f>
        <v>1</v>
      </c>
      <c r="B115" s="57">
        <f>VLOOKUP($M115,PercentSHGoalStats!$A$3:$AE$998,6,FALSE)</f>
        <v>1</v>
      </c>
      <c r="C115" s="57">
        <f>VLOOKUP($M115,PercentSHGoalStats!$A$3:$AE$998,8,FALSE)</f>
        <v>0.6</v>
      </c>
      <c r="D115" s="57">
        <f>VLOOKUP($M115,PercentSHGoalStats!$A$3:$AE$998,9,FALSE)</f>
        <v>0.5</v>
      </c>
      <c r="E115" s="57">
        <f>VLOOKUP($M115,PercentSHGoalStats!$A$3:$AE$998,11,FALSE)</f>
        <v>0.6</v>
      </c>
      <c r="F115" s="57">
        <f>VLOOKUP($M115,PercentSHGoalStats!$A$3:$AE$998,12,FALSE)</f>
        <v>0.5</v>
      </c>
      <c r="G115" s="57">
        <f>VLOOKUP($M115,PercentSHGoalStats!$A$3:$AE$998,14,FALSE)</f>
        <v>0</v>
      </c>
      <c r="H115" s="57">
        <f>VLOOKUP($M115,PercentSHGoalStats!$A$3:$AE$998,15,FALSE)</f>
        <v>0</v>
      </c>
      <c r="I115" s="57">
        <f>VLOOKUP($M115,PercentSHGoalStats!$A$3:$AE$998,17,FALSE)</f>
        <v>1</v>
      </c>
      <c r="J115" s="57">
        <f>VLOOKUP($M115,PercentSHGoalStats!$A$3:$AE$998,18,FALSE)</f>
        <v>1</v>
      </c>
      <c r="K115" s="57">
        <f>VLOOKUP($M115,PercentSHGoalStats!$A$3:$AE$998,20,FALSE)</f>
        <v>0</v>
      </c>
      <c r="L115" s="57">
        <f>VLOOKUP($M115,PercentSHGoalStats!$A$3:$AE$998,21,FALSE)</f>
        <v>0</v>
      </c>
      <c r="M115" s="53" t="str">
        <f>Fixtures!A115</f>
        <v>Randers</v>
      </c>
      <c r="N115" s="54">
        <f>Fixtures!D115</f>
        <v>43693</v>
      </c>
      <c r="O115" s="53" t="str">
        <f>Fixtures!B115</f>
        <v>København</v>
      </c>
      <c r="P115" s="57">
        <f>VLOOKUP($O115,PercentSHGoalStats!$A$3:$AE$998,5,FALSE)</f>
        <v>1</v>
      </c>
      <c r="Q115" s="57">
        <f>VLOOKUP($O115,PercentSHGoalStats!$A$3:$AE$998,7,FALSE)</f>
        <v>1</v>
      </c>
      <c r="R115" s="57">
        <f>VLOOKUP($O115,PercentSHGoalStats!$A$3:$AE$998,8,FALSE)</f>
        <v>1</v>
      </c>
      <c r="S115" s="57">
        <f>VLOOKUP($O115,PercentSHGoalStats!$A$3:$AE$998,10,FALSE)</f>
        <v>1</v>
      </c>
      <c r="T115" s="57">
        <f>VLOOKUP($O115,PercentSHGoalStats!$A$3:$AE$998,11,FALSE)</f>
        <v>1</v>
      </c>
      <c r="U115" s="57">
        <f>VLOOKUP($O115,PercentSHGoalStats!$A$3:$AE$998,13,FALSE)</f>
        <v>1</v>
      </c>
      <c r="V115" s="57">
        <f>VLOOKUP($O115,PercentSHGoalStats!$A$3:$AE$998,14,FALSE)</f>
        <v>0.6</v>
      </c>
      <c r="W115" s="57">
        <f>VLOOKUP($O115,PercentSHGoalStats!$A$3:$AE$998,16,FALSE)</f>
        <v>0.66666666666666663</v>
      </c>
      <c r="X115" s="57">
        <f>VLOOKUP($O115,PercentSHGoalStats!$A$3:$AE$998,17,FALSE)</f>
        <v>0.4</v>
      </c>
      <c r="Y115" s="57">
        <f>VLOOKUP($O115,PercentSHGoalStats!$A$3:$AE$998,19,FALSE)</f>
        <v>0.33333333333333331</v>
      </c>
      <c r="Z115" s="57">
        <f>VLOOKUP($O115,PercentSHGoalStats!$A$3:$AE$998,20,FALSE)</f>
        <v>0</v>
      </c>
      <c r="AA115" s="57">
        <f>VLOOKUP($O115,PercentSHGoalStats!$A$3:$AE$998,22,FALSE)</f>
        <v>0</v>
      </c>
    </row>
    <row r="116" spans="1:27" x14ac:dyDescent="0.3">
      <c r="A116" s="57">
        <f>VLOOKUP($M116,PercentSHGoalStats!$A$3:$AE$998,5,FALSE)</f>
        <v>1</v>
      </c>
      <c r="B116" s="57">
        <f>VLOOKUP($M116,PercentSHGoalStats!$A$3:$AE$998,6,FALSE)</f>
        <v>1</v>
      </c>
      <c r="C116" s="57">
        <f>VLOOKUP($M116,PercentSHGoalStats!$A$3:$AE$998,8,FALSE)</f>
        <v>0.5</v>
      </c>
      <c r="D116" s="57">
        <f>VLOOKUP($M116,PercentSHGoalStats!$A$3:$AE$998,9,FALSE)</f>
        <v>1</v>
      </c>
      <c r="E116" s="57">
        <f>VLOOKUP($M116,PercentSHGoalStats!$A$3:$AE$998,11,FALSE)</f>
        <v>0.75</v>
      </c>
      <c r="F116" s="57">
        <f>VLOOKUP($M116,PercentSHGoalStats!$A$3:$AE$998,12,FALSE)</f>
        <v>1</v>
      </c>
      <c r="G116" s="57">
        <f>VLOOKUP($M116,PercentSHGoalStats!$A$3:$AE$998,14,FALSE)</f>
        <v>0.5</v>
      </c>
      <c r="H116" s="57">
        <f>VLOOKUP($M116,PercentSHGoalStats!$A$3:$AE$998,15,FALSE)</f>
        <v>1</v>
      </c>
      <c r="I116" s="57">
        <f>VLOOKUP($M116,PercentSHGoalStats!$A$3:$AE$998,17,FALSE)</f>
        <v>0.25</v>
      </c>
      <c r="J116" s="57">
        <f>VLOOKUP($M116,PercentSHGoalStats!$A$3:$AE$998,18,FALSE)</f>
        <v>0</v>
      </c>
      <c r="K116" s="57">
        <f>VLOOKUP($M116,PercentSHGoalStats!$A$3:$AE$998,20,FALSE)</f>
        <v>0</v>
      </c>
      <c r="L116" s="57">
        <f>VLOOKUP($M116,PercentSHGoalStats!$A$3:$AE$998,21,FALSE)</f>
        <v>0</v>
      </c>
      <c r="M116" s="53" t="str">
        <f>Fixtures!A116</f>
        <v>Nordsjælland</v>
      </c>
      <c r="N116" s="54">
        <f>Fixtures!D116</f>
        <v>43693</v>
      </c>
      <c r="O116" s="53" t="str">
        <f>Fixtures!B116</f>
        <v>OB</v>
      </c>
      <c r="P116" s="57">
        <f>VLOOKUP($O116,PercentSHGoalStats!$A$3:$AE$998,5,FALSE)</f>
        <v>1</v>
      </c>
      <c r="Q116" s="57">
        <f>VLOOKUP($O116,PercentSHGoalStats!$A$3:$AE$998,7,FALSE)</f>
        <v>1</v>
      </c>
      <c r="R116" s="57">
        <f>VLOOKUP($O116,PercentSHGoalStats!$A$3:$AE$998,8,FALSE)</f>
        <v>0.6</v>
      </c>
      <c r="S116" s="57">
        <f>VLOOKUP($O116,PercentSHGoalStats!$A$3:$AE$998,10,FALSE)</f>
        <v>0.5</v>
      </c>
      <c r="T116" s="57">
        <f>VLOOKUP($O116,PercentSHGoalStats!$A$3:$AE$998,11,FALSE)</f>
        <v>0.8</v>
      </c>
      <c r="U116" s="57">
        <f>VLOOKUP($O116,PercentSHGoalStats!$A$3:$AE$998,13,FALSE)</f>
        <v>1</v>
      </c>
      <c r="V116" s="57">
        <f>VLOOKUP($O116,PercentSHGoalStats!$A$3:$AE$998,14,FALSE)</f>
        <v>0.2</v>
      </c>
      <c r="W116" s="57">
        <f>VLOOKUP($O116,PercentSHGoalStats!$A$3:$AE$998,16,FALSE)</f>
        <v>0</v>
      </c>
      <c r="X116" s="57">
        <f>VLOOKUP($O116,PercentSHGoalStats!$A$3:$AE$998,17,FALSE)</f>
        <v>0.4</v>
      </c>
      <c r="Y116" s="57">
        <f>VLOOKUP($O116,PercentSHGoalStats!$A$3:$AE$998,19,FALSE)</f>
        <v>0.5</v>
      </c>
      <c r="Z116" s="57">
        <f>VLOOKUP($O116,PercentSHGoalStats!$A$3:$AE$998,20,FALSE)</f>
        <v>0.4</v>
      </c>
      <c r="AA116" s="57">
        <f>VLOOKUP($O116,PercentSHGoalStats!$A$3:$AE$998,22,FALSE)</f>
        <v>0.5</v>
      </c>
    </row>
    <row r="117" spans="1:27" x14ac:dyDescent="0.3">
      <c r="A117" s="57">
        <f>VLOOKUP($M117,PercentSHGoalStats!$A$3:$AE$998,5,FALSE)</f>
        <v>0.8</v>
      </c>
      <c r="B117" s="57">
        <f>VLOOKUP($M117,PercentSHGoalStats!$A$3:$AE$998,6,FALSE)</f>
        <v>1</v>
      </c>
      <c r="C117" s="57">
        <f>VLOOKUP($M117,PercentSHGoalStats!$A$3:$AE$998,8,FALSE)</f>
        <v>0.4</v>
      </c>
      <c r="D117" s="57">
        <f>VLOOKUP($M117,PercentSHGoalStats!$A$3:$AE$998,9,FALSE)</f>
        <v>0.5</v>
      </c>
      <c r="E117" s="57">
        <f>VLOOKUP($M117,PercentSHGoalStats!$A$3:$AE$998,11,FALSE)</f>
        <v>0.6</v>
      </c>
      <c r="F117" s="57">
        <f>VLOOKUP($M117,PercentSHGoalStats!$A$3:$AE$998,12,FALSE)</f>
        <v>0.5</v>
      </c>
      <c r="G117" s="57">
        <f>VLOOKUP($M117,PercentSHGoalStats!$A$3:$AE$998,14,FALSE)</f>
        <v>0.2</v>
      </c>
      <c r="H117" s="57">
        <f>VLOOKUP($M117,PercentSHGoalStats!$A$3:$AE$998,15,FALSE)</f>
        <v>0.5</v>
      </c>
      <c r="I117" s="57">
        <f>VLOOKUP($M117,PercentSHGoalStats!$A$3:$AE$998,17,FALSE)</f>
        <v>0.6</v>
      </c>
      <c r="J117" s="57">
        <f>VLOOKUP($M117,PercentSHGoalStats!$A$3:$AE$998,18,FALSE)</f>
        <v>1</v>
      </c>
      <c r="K117" s="57">
        <f>VLOOKUP($M117,PercentSHGoalStats!$A$3:$AE$998,20,FALSE)</f>
        <v>0.2</v>
      </c>
      <c r="L117" s="57">
        <f>VLOOKUP($M117,PercentSHGoalStats!$A$3:$AE$998,21,FALSE)</f>
        <v>0</v>
      </c>
      <c r="M117" s="53" t="str">
        <f>Fixtures!A117</f>
        <v>Orenburg</v>
      </c>
      <c r="N117" s="54">
        <f>Fixtures!D117</f>
        <v>43693</v>
      </c>
      <c r="O117" s="53" t="str">
        <f>Fixtures!B117</f>
        <v>Sochi</v>
      </c>
      <c r="P117" s="57">
        <f>VLOOKUP($O117,PercentSHGoalStats!$A$3:$AE$998,5,FALSE)</f>
        <v>0.75</v>
      </c>
      <c r="Q117" s="57">
        <f>VLOOKUP($O117,PercentSHGoalStats!$A$3:$AE$998,7,FALSE)</f>
        <v>1</v>
      </c>
      <c r="R117" s="57">
        <f>VLOOKUP($O117,PercentSHGoalStats!$A$3:$AE$998,8,FALSE)</f>
        <v>0</v>
      </c>
      <c r="S117" s="57">
        <f>VLOOKUP($O117,PercentSHGoalStats!$A$3:$AE$998,10,FALSE)</f>
        <v>0</v>
      </c>
      <c r="T117" s="57">
        <f>VLOOKUP($O117,PercentSHGoalStats!$A$3:$AE$998,11,FALSE)</f>
        <v>0</v>
      </c>
      <c r="U117" s="57">
        <f>VLOOKUP($O117,PercentSHGoalStats!$A$3:$AE$998,13,FALSE)</f>
        <v>0</v>
      </c>
      <c r="V117" s="57">
        <f>VLOOKUP($O117,PercentSHGoalStats!$A$3:$AE$998,14,FALSE)</f>
        <v>0</v>
      </c>
      <c r="W117" s="57">
        <f>VLOOKUP($O117,PercentSHGoalStats!$A$3:$AE$998,16,FALSE)</f>
        <v>0</v>
      </c>
      <c r="X117" s="57">
        <f>VLOOKUP($O117,PercentSHGoalStats!$A$3:$AE$998,17,FALSE)</f>
        <v>0.75</v>
      </c>
      <c r="Y117" s="57">
        <f>VLOOKUP($O117,PercentSHGoalStats!$A$3:$AE$998,19,FALSE)</f>
        <v>1</v>
      </c>
      <c r="Z117" s="57">
        <f>VLOOKUP($O117,PercentSHGoalStats!$A$3:$AE$998,20,FALSE)</f>
        <v>0</v>
      </c>
      <c r="AA117" s="57">
        <f>VLOOKUP($O117,PercentSHGoalStats!$A$3:$AE$998,22,FALSE)</f>
        <v>0</v>
      </c>
    </row>
    <row r="118" spans="1:27" x14ac:dyDescent="0.3">
      <c r="A118" s="57">
        <f>VLOOKUP($M118,PercentSHGoalStats!$A$3:$AE$998,5,FALSE)</f>
        <v>0.5357142857142857</v>
      </c>
      <c r="B118" s="57">
        <f>VLOOKUP($M118,PercentSHGoalStats!$A$3:$AE$998,6,FALSE)</f>
        <v>0.61538461538461542</v>
      </c>
      <c r="C118" s="57">
        <f>VLOOKUP($M118,PercentSHGoalStats!$A$3:$AE$998,8,FALSE)</f>
        <v>0.32142857142857145</v>
      </c>
      <c r="D118" s="57">
        <f>VLOOKUP($M118,PercentSHGoalStats!$A$3:$AE$998,9,FALSE)</f>
        <v>0.46153846153846156</v>
      </c>
      <c r="E118" s="57">
        <f>VLOOKUP($M118,PercentSHGoalStats!$A$3:$AE$998,11,FALSE)</f>
        <v>0.39285714285714285</v>
      </c>
      <c r="F118" s="57">
        <f>VLOOKUP($M118,PercentSHGoalStats!$A$3:$AE$998,12,FALSE)</f>
        <v>0.53846153846153844</v>
      </c>
      <c r="G118" s="57">
        <f>VLOOKUP($M118,PercentSHGoalStats!$A$3:$AE$998,14,FALSE)</f>
        <v>0.17857142857142858</v>
      </c>
      <c r="H118" s="57">
        <f>VLOOKUP($M118,PercentSHGoalStats!$A$3:$AE$998,15,FALSE)</f>
        <v>0.23076923076923078</v>
      </c>
      <c r="I118" s="57">
        <f>VLOOKUP($M118,PercentSHGoalStats!$A$3:$AE$998,17,FALSE)</f>
        <v>0.2857142857142857</v>
      </c>
      <c r="J118" s="57">
        <f>VLOOKUP($M118,PercentSHGoalStats!$A$3:$AE$998,18,FALSE)</f>
        <v>0.38461538461538464</v>
      </c>
      <c r="K118" s="57">
        <f>VLOOKUP($M118,PercentSHGoalStats!$A$3:$AE$998,20,FALSE)</f>
        <v>0.10714285714285714</v>
      </c>
      <c r="L118" s="57">
        <f>VLOOKUP($M118,PercentSHGoalStats!$A$3:$AE$998,21,FALSE)</f>
        <v>0.15384615384615385</v>
      </c>
      <c r="M118" s="53" t="str">
        <f>Fixtures!A118</f>
        <v>Bohemians</v>
      </c>
      <c r="N118" s="54">
        <f>Fixtures!D118</f>
        <v>43693</v>
      </c>
      <c r="O118" s="53" t="str">
        <f>Fixtures!B118</f>
        <v>UCD</v>
      </c>
      <c r="P118" s="57">
        <f>VLOOKUP($O118,PercentSHGoalStats!$A$3:$AE$998,5,FALSE)</f>
        <v>0.73076923076923073</v>
      </c>
      <c r="Q118" s="57">
        <f>VLOOKUP($O118,PercentSHGoalStats!$A$3:$AE$998,7,FALSE)</f>
        <v>0.81818181818181823</v>
      </c>
      <c r="R118" s="57">
        <f>VLOOKUP($O118,PercentSHGoalStats!$A$3:$AE$998,8,FALSE)</f>
        <v>0.57692307692307687</v>
      </c>
      <c r="S118" s="57">
        <f>VLOOKUP($O118,PercentSHGoalStats!$A$3:$AE$998,10,FALSE)</f>
        <v>0.72727272727272729</v>
      </c>
      <c r="T118" s="57">
        <f>VLOOKUP($O118,PercentSHGoalStats!$A$3:$AE$998,11,FALSE)</f>
        <v>0.19230769230769232</v>
      </c>
      <c r="U118" s="57">
        <f>VLOOKUP($O118,PercentSHGoalStats!$A$3:$AE$998,13,FALSE)</f>
        <v>0</v>
      </c>
      <c r="V118" s="57">
        <f>VLOOKUP($O118,PercentSHGoalStats!$A$3:$AE$998,14,FALSE)</f>
        <v>0.11538461538461539</v>
      </c>
      <c r="W118" s="57">
        <f>VLOOKUP($O118,PercentSHGoalStats!$A$3:$AE$998,16,FALSE)</f>
        <v>0</v>
      </c>
      <c r="X118" s="57">
        <f>VLOOKUP($O118,PercentSHGoalStats!$A$3:$AE$998,17,FALSE)</f>
        <v>0.57692307692307687</v>
      </c>
      <c r="Y118" s="57">
        <f>VLOOKUP($O118,PercentSHGoalStats!$A$3:$AE$998,19,FALSE)</f>
        <v>0.81818181818181823</v>
      </c>
      <c r="Z118" s="57">
        <f>VLOOKUP($O118,PercentSHGoalStats!$A$3:$AE$998,20,FALSE)</f>
        <v>0.42307692307692307</v>
      </c>
      <c r="AA118" s="57">
        <f>VLOOKUP($O118,PercentSHGoalStats!$A$3:$AE$998,22,FALSE)</f>
        <v>0.72727272727272729</v>
      </c>
    </row>
    <row r="119" spans="1:27" x14ac:dyDescent="0.3">
      <c r="A119" s="57">
        <f>VLOOKUP($M119,PercentSHGoalStats!$A$3:$AE$998,5,FALSE)</f>
        <v>0.70370370370370372</v>
      </c>
      <c r="B119" s="57">
        <f>VLOOKUP($M119,PercentSHGoalStats!$A$3:$AE$998,6,FALSE)</f>
        <v>0.75</v>
      </c>
      <c r="C119" s="57">
        <f>VLOOKUP($M119,PercentSHGoalStats!$A$3:$AE$998,8,FALSE)</f>
        <v>0.51851851851851849</v>
      </c>
      <c r="D119" s="57">
        <f>VLOOKUP($M119,PercentSHGoalStats!$A$3:$AE$998,9,FALSE)</f>
        <v>0.58333333333333337</v>
      </c>
      <c r="E119" s="57">
        <f>VLOOKUP($M119,PercentSHGoalStats!$A$3:$AE$998,11,FALSE)</f>
        <v>0.55555555555555558</v>
      </c>
      <c r="F119" s="57">
        <f>VLOOKUP($M119,PercentSHGoalStats!$A$3:$AE$998,12,FALSE)</f>
        <v>0.58333333333333337</v>
      </c>
      <c r="G119" s="57">
        <f>VLOOKUP($M119,PercentSHGoalStats!$A$3:$AE$998,14,FALSE)</f>
        <v>0.33333333333333331</v>
      </c>
      <c r="H119" s="57">
        <f>VLOOKUP($M119,PercentSHGoalStats!$A$3:$AE$998,15,FALSE)</f>
        <v>0.41666666666666669</v>
      </c>
      <c r="I119" s="57">
        <f>VLOOKUP($M119,PercentSHGoalStats!$A$3:$AE$998,17,FALSE)</f>
        <v>0.44444444444444442</v>
      </c>
      <c r="J119" s="57">
        <f>VLOOKUP($M119,PercentSHGoalStats!$A$3:$AE$998,18,FALSE)</f>
        <v>0.33333333333333331</v>
      </c>
      <c r="K119" s="57">
        <f>VLOOKUP($M119,PercentSHGoalStats!$A$3:$AE$998,20,FALSE)</f>
        <v>0.25925925925925924</v>
      </c>
      <c r="L119" s="57">
        <f>VLOOKUP($M119,PercentSHGoalStats!$A$3:$AE$998,21,FALSE)</f>
        <v>0.25</v>
      </c>
      <c r="M119" s="53" t="str">
        <f>Fixtures!A119</f>
        <v>Derry City</v>
      </c>
      <c r="N119" s="54">
        <f>Fixtures!D119</f>
        <v>43693</v>
      </c>
      <c r="O119" s="53" t="str">
        <f>Fixtures!B119</f>
        <v>Shamrock Rovers</v>
      </c>
      <c r="P119" s="57">
        <f>VLOOKUP($O119,PercentSHGoalStats!$A$3:$AE$998,5,FALSE)</f>
        <v>0.69230769230769229</v>
      </c>
      <c r="Q119" s="57">
        <f>VLOOKUP($O119,PercentSHGoalStats!$A$3:$AE$998,7,FALSE)</f>
        <v>0.76923076923076927</v>
      </c>
      <c r="R119" s="57">
        <f>VLOOKUP($O119,PercentSHGoalStats!$A$3:$AE$998,8,FALSE)</f>
        <v>0.38461538461538464</v>
      </c>
      <c r="S119" s="57">
        <f>VLOOKUP($O119,PercentSHGoalStats!$A$3:$AE$998,10,FALSE)</f>
        <v>0.30769230769230771</v>
      </c>
      <c r="T119" s="57">
        <f>VLOOKUP($O119,PercentSHGoalStats!$A$3:$AE$998,11,FALSE)</f>
        <v>0.61538461538461542</v>
      </c>
      <c r="U119" s="57">
        <f>VLOOKUP($O119,PercentSHGoalStats!$A$3:$AE$998,13,FALSE)</f>
        <v>0.69230769230769229</v>
      </c>
      <c r="V119" s="57">
        <f>VLOOKUP($O119,PercentSHGoalStats!$A$3:$AE$998,14,FALSE)</f>
        <v>0.26923076923076922</v>
      </c>
      <c r="W119" s="57">
        <f>VLOOKUP($O119,PercentSHGoalStats!$A$3:$AE$998,16,FALSE)</f>
        <v>7.6923076923076927E-2</v>
      </c>
      <c r="X119" s="57">
        <f>VLOOKUP($O119,PercentSHGoalStats!$A$3:$AE$998,17,FALSE)</f>
        <v>0.26923076923076922</v>
      </c>
      <c r="Y119" s="57">
        <f>VLOOKUP($O119,PercentSHGoalStats!$A$3:$AE$998,19,FALSE)</f>
        <v>0.30769230769230771</v>
      </c>
      <c r="Z119" s="57">
        <f>VLOOKUP($O119,PercentSHGoalStats!$A$3:$AE$998,20,FALSE)</f>
        <v>7.6923076923076927E-2</v>
      </c>
      <c r="AA119" s="57">
        <f>VLOOKUP($O119,PercentSHGoalStats!$A$3:$AE$998,22,FALSE)</f>
        <v>7.6923076923076927E-2</v>
      </c>
    </row>
    <row r="120" spans="1:27" x14ac:dyDescent="0.3">
      <c r="A120" s="57">
        <f>VLOOKUP($M120,PercentSHGoalStats!$A$3:$AE$998,5,FALSE)</f>
        <v>0.84</v>
      </c>
      <c r="B120" s="57">
        <f>VLOOKUP($M120,PercentSHGoalStats!$A$3:$AE$998,6,FALSE)</f>
        <v>0.91666666666666663</v>
      </c>
      <c r="C120" s="57">
        <f>VLOOKUP($M120,PercentSHGoalStats!$A$3:$AE$998,8,FALSE)</f>
        <v>0.4</v>
      </c>
      <c r="D120" s="57">
        <f>VLOOKUP($M120,PercentSHGoalStats!$A$3:$AE$998,9,FALSE)</f>
        <v>0.58333333333333337</v>
      </c>
      <c r="E120" s="57">
        <f>VLOOKUP($M120,PercentSHGoalStats!$A$3:$AE$998,11,FALSE)</f>
        <v>0.84</v>
      </c>
      <c r="F120" s="57">
        <f>VLOOKUP($M120,PercentSHGoalStats!$A$3:$AE$998,12,FALSE)</f>
        <v>0.91666666666666663</v>
      </c>
      <c r="G120" s="57">
        <f>VLOOKUP($M120,PercentSHGoalStats!$A$3:$AE$998,14,FALSE)</f>
        <v>0.36</v>
      </c>
      <c r="H120" s="57">
        <f>VLOOKUP($M120,PercentSHGoalStats!$A$3:$AE$998,15,FALSE)</f>
        <v>0.5</v>
      </c>
      <c r="I120" s="57">
        <f>VLOOKUP($M120,PercentSHGoalStats!$A$3:$AE$998,17,FALSE)</f>
        <v>0.12</v>
      </c>
      <c r="J120" s="57">
        <f>VLOOKUP($M120,PercentSHGoalStats!$A$3:$AE$998,18,FALSE)</f>
        <v>0.16666666666666666</v>
      </c>
      <c r="K120" s="57">
        <f>VLOOKUP($M120,PercentSHGoalStats!$A$3:$AE$998,20,FALSE)</f>
        <v>0.04</v>
      </c>
      <c r="L120" s="57">
        <f>VLOOKUP($M120,PercentSHGoalStats!$A$3:$AE$998,21,FALSE)</f>
        <v>8.3333333333333329E-2</v>
      </c>
      <c r="M120" s="53" t="str">
        <f>Fixtures!A120</f>
        <v>Dundalk</v>
      </c>
      <c r="N120" s="54">
        <f>Fixtures!D120</f>
        <v>43693</v>
      </c>
      <c r="O120" s="53" t="str">
        <f>Fixtures!B120</f>
        <v>Finn Harps</v>
      </c>
      <c r="P120" s="57">
        <f>VLOOKUP($O120,PercentSHGoalStats!$A$3:$AE$998,5,FALSE)</f>
        <v>0.7142857142857143</v>
      </c>
      <c r="Q120" s="57">
        <f>VLOOKUP($O120,PercentSHGoalStats!$A$3:$AE$998,7,FALSE)</f>
        <v>0.69230769230769229</v>
      </c>
      <c r="R120" s="57">
        <f>VLOOKUP($O120,PercentSHGoalStats!$A$3:$AE$998,8,FALSE)</f>
        <v>0.39285714285714285</v>
      </c>
      <c r="S120" s="57">
        <f>VLOOKUP($O120,PercentSHGoalStats!$A$3:$AE$998,10,FALSE)</f>
        <v>0.46153846153846156</v>
      </c>
      <c r="T120" s="57">
        <f>VLOOKUP($O120,PercentSHGoalStats!$A$3:$AE$998,11,FALSE)</f>
        <v>0.35714285714285715</v>
      </c>
      <c r="U120" s="57">
        <f>VLOOKUP($O120,PercentSHGoalStats!$A$3:$AE$998,13,FALSE)</f>
        <v>0.23076923076923078</v>
      </c>
      <c r="V120" s="57">
        <f>VLOOKUP($O120,PercentSHGoalStats!$A$3:$AE$998,14,FALSE)</f>
        <v>0.10714285714285714</v>
      </c>
      <c r="W120" s="57">
        <f>VLOOKUP($O120,PercentSHGoalStats!$A$3:$AE$998,16,FALSE)</f>
        <v>7.6923076923076927E-2</v>
      </c>
      <c r="X120" s="57">
        <f>VLOOKUP($O120,PercentSHGoalStats!$A$3:$AE$998,17,FALSE)</f>
        <v>0.5714285714285714</v>
      </c>
      <c r="Y120" s="57">
        <f>VLOOKUP($O120,PercentSHGoalStats!$A$3:$AE$998,19,FALSE)</f>
        <v>0.61538461538461542</v>
      </c>
      <c r="Z120" s="57">
        <f>VLOOKUP($O120,PercentSHGoalStats!$A$3:$AE$998,20,FALSE)</f>
        <v>0.25</v>
      </c>
      <c r="AA120" s="57">
        <f>VLOOKUP($O120,PercentSHGoalStats!$A$3:$AE$998,22,FALSE)</f>
        <v>0.38461538461538464</v>
      </c>
    </row>
    <row r="121" spans="1:27" x14ac:dyDescent="0.3">
      <c r="A121" s="57">
        <f>VLOOKUP($M121,PercentSHGoalStats!$A$3:$AE$998,5,FALSE)</f>
        <v>0.6071428571428571</v>
      </c>
      <c r="B121" s="57">
        <f>VLOOKUP($M121,PercentSHGoalStats!$A$3:$AE$998,6,FALSE)</f>
        <v>0.5714285714285714</v>
      </c>
      <c r="C121" s="57">
        <f>VLOOKUP($M121,PercentSHGoalStats!$A$3:$AE$998,8,FALSE)</f>
        <v>0.17857142857142858</v>
      </c>
      <c r="D121" s="57">
        <f>VLOOKUP($M121,PercentSHGoalStats!$A$3:$AE$998,9,FALSE)</f>
        <v>0.21428571428571427</v>
      </c>
      <c r="E121" s="57">
        <f>VLOOKUP($M121,PercentSHGoalStats!$A$3:$AE$998,11,FALSE)</f>
        <v>0.2857142857142857</v>
      </c>
      <c r="F121" s="57">
        <f>VLOOKUP($M121,PercentSHGoalStats!$A$3:$AE$998,12,FALSE)</f>
        <v>0.21428571428571427</v>
      </c>
      <c r="G121" s="57">
        <f>VLOOKUP($M121,PercentSHGoalStats!$A$3:$AE$998,14,FALSE)</f>
        <v>3.5714285714285712E-2</v>
      </c>
      <c r="H121" s="57">
        <f>VLOOKUP($M121,PercentSHGoalStats!$A$3:$AE$998,15,FALSE)</f>
        <v>7.1428571428571425E-2</v>
      </c>
      <c r="I121" s="57">
        <f>VLOOKUP($M121,PercentSHGoalStats!$A$3:$AE$998,17,FALSE)</f>
        <v>0.39285714285714285</v>
      </c>
      <c r="J121" s="57">
        <f>VLOOKUP($M121,PercentSHGoalStats!$A$3:$AE$998,18,FALSE)</f>
        <v>0.42857142857142855</v>
      </c>
      <c r="K121" s="57">
        <f>VLOOKUP($M121,PercentSHGoalStats!$A$3:$AE$998,20,FALSE)</f>
        <v>7.1428571428571425E-2</v>
      </c>
      <c r="L121" s="57">
        <f>VLOOKUP($M121,PercentSHGoalStats!$A$3:$AE$998,21,FALSE)</f>
        <v>7.1428571428571425E-2</v>
      </c>
      <c r="M121" s="53" t="str">
        <f>Fixtures!A121</f>
        <v>St Patrick's Athl.</v>
      </c>
      <c r="N121" s="54">
        <f>Fixtures!D121</f>
        <v>43693</v>
      </c>
      <c r="O121" s="53" t="str">
        <f>Fixtures!B121</f>
        <v>Sligo Rovers</v>
      </c>
      <c r="P121" s="57">
        <f>VLOOKUP($O121,PercentSHGoalStats!$A$3:$AE$998,5,FALSE)</f>
        <v>0.66666666666666663</v>
      </c>
      <c r="Q121" s="57">
        <f>VLOOKUP($O121,PercentSHGoalStats!$A$3:$AE$998,7,FALSE)</f>
        <v>0.84615384615384615</v>
      </c>
      <c r="R121" s="57">
        <f>VLOOKUP($O121,PercentSHGoalStats!$A$3:$AE$998,8,FALSE)</f>
        <v>0.48148148148148145</v>
      </c>
      <c r="S121" s="57">
        <f>VLOOKUP($O121,PercentSHGoalStats!$A$3:$AE$998,10,FALSE)</f>
        <v>0.61538461538461542</v>
      </c>
      <c r="T121" s="57">
        <f>VLOOKUP($O121,PercentSHGoalStats!$A$3:$AE$998,11,FALSE)</f>
        <v>0.37037037037037035</v>
      </c>
      <c r="U121" s="57">
        <f>VLOOKUP($O121,PercentSHGoalStats!$A$3:$AE$998,13,FALSE)</f>
        <v>0.38461538461538464</v>
      </c>
      <c r="V121" s="57">
        <f>VLOOKUP($O121,PercentSHGoalStats!$A$3:$AE$998,14,FALSE)</f>
        <v>0.18518518518518517</v>
      </c>
      <c r="W121" s="57">
        <f>VLOOKUP($O121,PercentSHGoalStats!$A$3:$AE$998,16,FALSE)</f>
        <v>0.23076923076923078</v>
      </c>
      <c r="X121" s="57">
        <f>VLOOKUP($O121,PercentSHGoalStats!$A$3:$AE$998,17,FALSE)</f>
        <v>0.51851851851851849</v>
      </c>
      <c r="Y121" s="57">
        <f>VLOOKUP($O121,PercentSHGoalStats!$A$3:$AE$998,19,FALSE)</f>
        <v>0.69230769230769229</v>
      </c>
      <c r="Z121" s="57">
        <f>VLOOKUP($O121,PercentSHGoalStats!$A$3:$AE$998,20,FALSE)</f>
        <v>0.18518518518518517</v>
      </c>
      <c r="AA121" s="57">
        <f>VLOOKUP($O121,PercentSHGoalStats!$A$3:$AE$998,22,FALSE)</f>
        <v>0.30769230769230771</v>
      </c>
    </row>
    <row r="122" spans="1:27" x14ac:dyDescent="0.3">
      <c r="A122" s="57">
        <f>VLOOKUP($M122,PercentSHGoalStats!$A$3:$AE$998,5,FALSE)</f>
        <v>0.76</v>
      </c>
      <c r="B122" s="57">
        <f>VLOOKUP($M122,PercentSHGoalStats!$A$3:$AE$998,6,FALSE)</f>
        <v>0.83333333333333337</v>
      </c>
      <c r="C122" s="57">
        <f>VLOOKUP($M122,PercentSHGoalStats!$A$3:$AE$998,8,FALSE)</f>
        <v>0.52</v>
      </c>
      <c r="D122" s="57">
        <f>VLOOKUP($M122,PercentSHGoalStats!$A$3:$AE$998,9,FALSE)</f>
        <v>0.5</v>
      </c>
      <c r="E122" s="57">
        <f>VLOOKUP($M122,PercentSHGoalStats!$A$3:$AE$998,11,FALSE)</f>
        <v>0.44</v>
      </c>
      <c r="F122" s="57">
        <f>VLOOKUP($M122,PercentSHGoalStats!$A$3:$AE$998,12,FALSE)</f>
        <v>0.41666666666666669</v>
      </c>
      <c r="G122" s="57">
        <f>VLOOKUP($M122,PercentSHGoalStats!$A$3:$AE$998,14,FALSE)</f>
        <v>0.2</v>
      </c>
      <c r="H122" s="57">
        <f>VLOOKUP($M122,PercentSHGoalStats!$A$3:$AE$998,15,FALSE)</f>
        <v>0.25</v>
      </c>
      <c r="I122" s="57">
        <f>VLOOKUP($M122,PercentSHGoalStats!$A$3:$AE$998,17,FALSE)</f>
        <v>0.56000000000000005</v>
      </c>
      <c r="J122" s="57">
        <f>VLOOKUP($M122,PercentSHGoalStats!$A$3:$AE$998,18,FALSE)</f>
        <v>0.58333333333333337</v>
      </c>
      <c r="K122" s="57">
        <f>VLOOKUP($M122,PercentSHGoalStats!$A$3:$AE$998,20,FALSE)</f>
        <v>0.28000000000000003</v>
      </c>
      <c r="L122" s="57">
        <f>VLOOKUP($M122,PercentSHGoalStats!$A$3:$AE$998,21,FALSE)</f>
        <v>0.25</v>
      </c>
      <c r="M122" s="53" t="str">
        <f>Fixtures!A122</f>
        <v>Waterford</v>
      </c>
      <c r="N122" s="54">
        <f>Fixtures!D122</f>
        <v>43693</v>
      </c>
      <c r="O122" s="53" t="str">
        <f>Fixtures!B122</f>
        <v>Cork City</v>
      </c>
      <c r="P122" s="57">
        <f>VLOOKUP($O122,PercentSHGoalStats!$A$3:$AE$998,5,FALSE)</f>
        <v>0.69230769230769229</v>
      </c>
      <c r="Q122" s="57">
        <f>VLOOKUP($O122,PercentSHGoalStats!$A$3:$AE$998,7,FALSE)</f>
        <v>0.61538461538461542</v>
      </c>
      <c r="R122" s="57">
        <f>VLOOKUP($O122,PercentSHGoalStats!$A$3:$AE$998,8,FALSE)</f>
        <v>0.30769230769230771</v>
      </c>
      <c r="S122" s="57">
        <f>VLOOKUP($O122,PercentSHGoalStats!$A$3:$AE$998,10,FALSE)</f>
        <v>0.46153846153846156</v>
      </c>
      <c r="T122" s="57">
        <f>VLOOKUP($O122,PercentSHGoalStats!$A$3:$AE$998,11,FALSE)</f>
        <v>0.30769230769230771</v>
      </c>
      <c r="U122" s="57">
        <f>VLOOKUP($O122,PercentSHGoalStats!$A$3:$AE$998,13,FALSE)</f>
        <v>0.30769230769230771</v>
      </c>
      <c r="V122" s="57">
        <f>VLOOKUP($O122,PercentSHGoalStats!$A$3:$AE$998,14,FALSE)</f>
        <v>3.8461538461538464E-2</v>
      </c>
      <c r="W122" s="57">
        <f>VLOOKUP($O122,PercentSHGoalStats!$A$3:$AE$998,16,FALSE)</f>
        <v>7.6923076923076927E-2</v>
      </c>
      <c r="X122" s="57">
        <f>VLOOKUP($O122,PercentSHGoalStats!$A$3:$AE$998,17,FALSE)</f>
        <v>0.57692307692307687</v>
      </c>
      <c r="Y122" s="57">
        <f>VLOOKUP($O122,PercentSHGoalStats!$A$3:$AE$998,19,FALSE)</f>
        <v>0.53846153846153844</v>
      </c>
      <c r="Z122" s="57">
        <f>VLOOKUP($O122,PercentSHGoalStats!$A$3:$AE$998,20,FALSE)</f>
        <v>0.11538461538461539</v>
      </c>
      <c r="AA122" s="57">
        <f>VLOOKUP($O122,PercentSHGoalStats!$A$3:$AE$998,22,FALSE)</f>
        <v>0.23076923076923078</v>
      </c>
    </row>
    <row r="123" spans="1:27" x14ac:dyDescent="0.3">
      <c r="A123" s="57">
        <f>VLOOKUP($M123,PercentSHGoalStats!$A$3:$AE$998,5,FALSE)</f>
        <v>1</v>
      </c>
      <c r="B123" s="57">
        <f>VLOOKUP($M123,PercentSHGoalStats!$A$3:$AE$998,6,FALSE)</f>
        <v>1</v>
      </c>
      <c r="C123" s="57">
        <f>VLOOKUP($M123,PercentSHGoalStats!$A$3:$AE$998,8,FALSE)</f>
        <v>1</v>
      </c>
      <c r="D123" s="57">
        <f>VLOOKUP($M123,PercentSHGoalStats!$A$3:$AE$998,9,FALSE)</f>
        <v>1</v>
      </c>
      <c r="E123" s="57">
        <f>VLOOKUP($M123,PercentSHGoalStats!$A$3:$AE$998,11,FALSE)</f>
        <v>1</v>
      </c>
      <c r="F123" s="57">
        <f>VLOOKUP($M123,PercentSHGoalStats!$A$3:$AE$998,12,FALSE)</f>
        <v>1</v>
      </c>
      <c r="G123" s="57">
        <f>VLOOKUP($M123,PercentSHGoalStats!$A$3:$AE$998,14,FALSE)</f>
        <v>1</v>
      </c>
      <c r="H123" s="57">
        <f>VLOOKUP($M123,PercentSHGoalStats!$A$3:$AE$998,15,FALSE)</f>
        <v>1</v>
      </c>
      <c r="I123" s="57">
        <f>VLOOKUP($M123,PercentSHGoalStats!$A$3:$AE$998,17,FALSE)</f>
        <v>0</v>
      </c>
      <c r="J123" s="57">
        <f>VLOOKUP($M123,PercentSHGoalStats!$A$3:$AE$998,18,FALSE)</f>
        <v>0</v>
      </c>
      <c r="K123" s="57">
        <f>VLOOKUP($M123,PercentSHGoalStats!$A$3:$AE$998,20,FALSE)</f>
        <v>0</v>
      </c>
      <c r="L123" s="57">
        <f>VLOOKUP($M123,PercentSHGoalStats!$A$3:$AE$998,21,FALSE)</f>
        <v>0</v>
      </c>
      <c r="M123" s="53" t="str">
        <f>Fixtures!A123</f>
        <v>Club Brugge</v>
      </c>
      <c r="N123" s="54">
        <f>Fixtures!D123</f>
        <v>43693</v>
      </c>
      <c r="O123" s="53" t="str">
        <f>Fixtures!B123</f>
        <v>AS Eupen</v>
      </c>
      <c r="P123" s="57">
        <f>VLOOKUP($O123,PercentSHGoalStats!$A$3:$AE$998,5,FALSE)</f>
        <v>1</v>
      </c>
      <c r="Q123" s="57">
        <f>VLOOKUP($O123,PercentSHGoalStats!$A$3:$AE$998,7,FALSE)</f>
        <v>1</v>
      </c>
      <c r="R123" s="57">
        <f>VLOOKUP($O123,PercentSHGoalStats!$A$3:$AE$998,8,FALSE)</f>
        <v>0.66666666666666663</v>
      </c>
      <c r="S123" s="57">
        <f>VLOOKUP($O123,PercentSHGoalStats!$A$3:$AE$998,10,FALSE)</f>
        <v>1</v>
      </c>
      <c r="T123" s="57">
        <f>VLOOKUP($O123,PercentSHGoalStats!$A$3:$AE$998,11,FALSE)</f>
        <v>0.66666666666666663</v>
      </c>
      <c r="U123" s="57">
        <f>VLOOKUP($O123,PercentSHGoalStats!$A$3:$AE$998,13,FALSE)</f>
        <v>1</v>
      </c>
      <c r="V123" s="57">
        <f>VLOOKUP($O123,PercentSHGoalStats!$A$3:$AE$998,14,FALSE)</f>
        <v>0</v>
      </c>
      <c r="W123" s="57">
        <f>VLOOKUP($O123,PercentSHGoalStats!$A$3:$AE$998,16,FALSE)</f>
        <v>0</v>
      </c>
      <c r="X123" s="57">
        <f>VLOOKUP($O123,PercentSHGoalStats!$A$3:$AE$998,17,FALSE)</f>
        <v>0.66666666666666663</v>
      </c>
      <c r="Y123" s="57">
        <f>VLOOKUP($O123,PercentSHGoalStats!$A$3:$AE$998,19,FALSE)</f>
        <v>1</v>
      </c>
      <c r="Z123" s="57">
        <f>VLOOKUP($O123,PercentSHGoalStats!$A$3:$AE$998,20,FALSE)</f>
        <v>0.66666666666666663</v>
      </c>
      <c r="AA123" s="57">
        <f>VLOOKUP($O123,PercentSHGoalStats!$A$3:$AE$998,22,FALSE)</f>
        <v>1</v>
      </c>
    </row>
    <row r="124" spans="1:27" x14ac:dyDescent="0.3">
      <c r="A124" s="57">
        <f>VLOOKUP($M124,PercentSHGoalStats!$A$3:$AE$998,5,FALSE)</f>
        <v>0.6</v>
      </c>
      <c r="B124" s="57">
        <f>VLOOKUP($M124,PercentSHGoalStats!$A$3:$AE$998,6,FALSE)</f>
        <v>0.66666666666666663</v>
      </c>
      <c r="C124" s="57">
        <f>VLOOKUP($M124,PercentSHGoalStats!$A$3:$AE$998,8,FALSE)</f>
        <v>0.2</v>
      </c>
      <c r="D124" s="57">
        <f>VLOOKUP($M124,PercentSHGoalStats!$A$3:$AE$998,9,FALSE)</f>
        <v>0.33333333333333331</v>
      </c>
      <c r="E124" s="57">
        <f>VLOOKUP($M124,PercentSHGoalStats!$A$3:$AE$998,11,FALSE)</f>
        <v>0.4</v>
      </c>
      <c r="F124" s="57">
        <f>VLOOKUP($M124,PercentSHGoalStats!$A$3:$AE$998,12,FALSE)</f>
        <v>0.33333333333333331</v>
      </c>
      <c r="G124" s="57">
        <f>VLOOKUP($M124,PercentSHGoalStats!$A$3:$AE$998,14,FALSE)</f>
        <v>0</v>
      </c>
      <c r="H124" s="57">
        <f>VLOOKUP($M124,PercentSHGoalStats!$A$3:$AE$998,15,FALSE)</f>
        <v>0</v>
      </c>
      <c r="I124" s="57">
        <f>VLOOKUP($M124,PercentSHGoalStats!$A$3:$AE$998,17,FALSE)</f>
        <v>0.2</v>
      </c>
      <c r="J124" s="57">
        <f>VLOOKUP($M124,PercentSHGoalStats!$A$3:$AE$998,18,FALSE)</f>
        <v>0.33333333333333331</v>
      </c>
      <c r="K124" s="57">
        <f>VLOOKUP($M124,PercentSHGoalStats!$A$3:$AE$998,20,FALSE)</f>
        <v>0.2</v>
      </c>
      <c r="L124" s="57">
        <f>VLOOKUP($M124,PercentSHGoalStats!$A$3:$AE$998,21,FALSE)</f>
        <v>0.33333333333333331</v>
      </c>
      <c r="M124" s="53" t="str">
        <f>Fixtures!A124</f>
        <v>České Budějovice</v>
      </c>
      <c r="N124" s="54">
        <f>Fixtures!D124</f>
        <v>43693</v>
      </c>
      <c r="O124" s="53" t="str">
        <f>Fixtures!B124</f>
        <v>Slavia Praha</v>
      </c>
      <c r="P124" s="57">
        <f>VLOOKUP($O124,PercentSHGoalStats!$A$3:$AE$998,5,FALSE)</f>
        <v>0.5</v>
      </c>
      <c r="Q124" s="57">
        <f>VLOOKUP($O124,PercentSHGoalStats!$A$3:$AE$998,7,FALSE)</f>
        <v>0.66666666666666663</v>
      </c>
      <c r="R124" s="57">
        <f>VLOOKUP($O124,PercentSHGoalStats!$A$3:$AE$998,8,FALSE)</f>
        <v>0.25</v>
      </c>
      <c r="S124" s="57">
        <f>VLOOKUP($O124,PercentSHGoalStats!$A$3:$AE$998,10,FALSE)</f>
        <v>0.33333333333333331</v>
      </c>
      <c r="T124" s="57">
        <f>VLOOKUP($O124,PercentSHGoalStats!$A$3:$AE$998,11,FALSE)</f>
        <v>0.5</v>
      </c>
      <c r="U124" s="57">
        <f>VLOOKUP($O124,PercentSHGoalStats!$A$3:$AE$998,13,FALSE)</f>
        <v>0.66666666666666663</v>
      </c>
      <c r="V124" s="57">
        <f>VLOOKUP($O124,PercentSHGoalStats!$A$3:$AE$998,14,FALSE)</f>
        <v>0.25</v>
      </c>
      <c r="W124" s="57">
        <f>VLOOKUP($O124,PercentSHGoalStats!$A$3:$AE$998,16,FALSE)</f>
        <v>0.33333333333333331</v>
      </c>
      <c r="X124" s="57">
        <f>VLOOKUP($O124,PercentSHGoalStats!$A$3:$AE$998,17,FALSE)</f>
        <v>0.25</v>
      </c>
      <c r="Y124" s="57">
        <f>VLOOKUP($O124,PercentSHGoalStats!$A$3:$AE$998,19,FALSE)</f>
        <v>0.33333333333333331</v>
      </c>
      <c r="Z124" s="57">
        <f>VLOOKUP($O124,PercentSHGoalStats!$A$3:$AE$998,20,FALSE)</f>
        <v>0</v>
      </c>
      <c r="AA124" s="57">
        <f>VLOOKUP($O124,PercentSHGoalStats!$A$3:$AE$998,22,FALSE)</f>
        <v>0</v>
      </c>
    </row>
    <row r="125" spans="1:27" x14ac:dyDescent="0.3">
      <c r="A125" s="57">
        <f>VLOOKUP($M125,PercentSHGoalStats!$A$3:$AE$998,5,FALSE)</f>
        <v>0.75</v>
      </c>
      <c r="B125" s="57">
        <f>VLOOKUP($M125,PercentSHGoalStats!$A$3:$AE$998,6,FALSE)</f>
        <v>1</v>
      </c>
      <c r="C125" s="57">
        <f>VLOOKUP($M125,PercentSHGoalStats!$A$3:$AE$998,8,FALSE)</f>
        <v>0.25</v>
      </c>
      <c r="D125" s="57">
        <f>VLOOKUP($M125,PercentSHGoalStats!$A$3:$AE$998,9,FALSE)</f>
        <v>0.5</v>
      </c>
      <c r="E125" s="57">
        <f>VLOOKUP($M125,PercentSHGoalStats!$A$3:$AE$998,11,FALSE)</f>
        <v>0.75</v>
      </c>
      <c r="F125" s="57">
        <f>VLOOKUP($M125,PercentSHGoalStats!$A$3:$AE$998,12,FALSE)</f>
        <v>1</v>
      </c>
      <c r="G125" s="57">
        <f>VLOOKUP($M125,PercentSHGoalStats!$A$3:$AE$998,14,FALSE)</f>
        <v>0.25</v>
      </c>
      <c r="H125" s="57">
        <f>VLOOKUP($M125,PercentSHGoalStats!$A$3:$AE$998,15,FALSE)</f>
        <v>0.5</v>
      </c>
      <c r="I125" s="57">
        <f>VLOOKUP($M125,PercentSHGoalStats!$A$3:$AE$998,17,FALSE)</f>
        <v>0.25</v>
      </c>
      <c r="J125" s="57">
        <f>VLOOKUP($M125,PercentSHGoalStats!$A$3:$AE$998,18,FALSE)</f>
        <v>0.5</v>
      </c>
      <c r="K125" s="57">
        <f>VLOOKUP($M125,PercentSHGoalStats!$A$3:$AE$998,20,FALSE)</f>
        <v>0</v>
      </c>
      <c r="L125" s="57">
        <f>VLOOKUP($M125,PercentSHGoalStats!$A$3:$AE$998,21,FALSE)</f>
        <v>0</v>
      </c>
      <c r="M125" s="53" t="str">
        <f>Fixtures!A125</f>
        <v>Dinamo Zagreb</v>
      </c>
      <c r="N125" s="54">
        <f>Fixtures!D125</f>
        <v>43693</v>
      </c>
      <c r="O125" s="53" t="str">
        <f>Fixtures!B125</f>
        <v>Inter Zaprešić</v>
      </c>
      <c r="P125" s="57">
        <f>VLOOKUP($O125,PercentSHGoalStats!$A$3:$AE$998,5,FALSE)</f>
        <v>1</v>
      </c>
      <c r="Q125" s="57">
        <f>VLOOKUP($O125,PercentSHGoalStats!$A$3:$AE$998,7,FALSE)</f>
        <v>1</v>
      </c>
      <c r="R125" s="57">
        <f>VLOOKUP($O125,PercentSHGoalStats!$A$3:$AE$998,8,FALSE)</f>
        <v>0.66666666666666663</v>
      </c>
      <c r="S125" s="57">
        <f>VLOOKUP($O125,PercentSHGoalStats!$A$3:$AE$998,10,FALSE)</f>
        <v>0.5</v>
      </c>
      <c r="T125" s="57">
        <f>VLOOKUP($O125,PercentSHGoalStats!$A$3:$AE$998,11,FALSE)</f>
        <v>0.33333333333333331</v>
      </c>
      <c r="U125" s="57">
        <f>VLOOKUP($O125,PercentSHGoalStats!$A$3:$AE$998,13,FALSE)</f>
        <v>0.5</v>
      </c>
      <c r="V125" s="57">
        <f>VLOOKUP($O125,PercentSHGoalStats!$A$3:$AE$998,14,FALSE)</f>
        <v>0</v>
      </c>
      <c r="W125" s="57">
        <f>VLOOKUP($O125,PercentSHGoalStats!$A$3:$AE$998,16,FALSE)</f>
        <v>0</v>
      </c>
      <c r="X125" s="57">
        <f>VLOOKUP($O125,PercentSHGoalStats!$A$3:$AE$998,17,FALSE)</f>
        <v>0.66666666666666663</v>
      </c>
      <c r="Y125" s="57">
        <f>VLOOKUP($O125,PercentSHGoalStats!$A$3:$AE$998,19,FALSE)</f>
        <v>0.5</v>
      </c>
      <c r="Z125" s="57">
        <f>VLOOKUP($O125,PercentSHGoalStats!$A$3:$AE$998,20,FALSE)</f>
        <v>0.66666666666666663</v>
      </c>
      <c r="AA125" s="57">
        <f>VLOOKUP($O125,PercentSHGoalStats!$A$3:$AE$998,22,FALSE)</f>
        <v>0.5</v>
      </c>
    </row>
    <row r="126" spans="1:27" x14ac:dyDescent="0.3">
      <c r="A126" s="57">
        <f>VLOOKUP($M126,PercentSHGoalStats!$A$3:$AE$998,5,FALSE)</f>
        <v>0.84210526315789469</v>
      </c>
      <c r="B126" s="57">
        <f>VLOOKUP($M126,PercentSHGoalStats!$A$3:$AE$998,6,FALSE)</f>
        <v>0.66666666666666663</v>
      </c>
      <c r="C126" s="57">
        <f>VLOOKUP($M126,PercentSHGoalStats!$A$3:$AE$998,8,FALSE)</f>
        <v>0.42105263157894735</v>
      </c>
      <c r="D126" s="57">
        <f>VLOOKUP($M126,PercentSHGoalStats!$A$3:$AE$998,9,FALSE)</f>
        <v>0.22222222222222221</v>
      </c>
      <c r="E126" s="57">
        <f>VLOOKUP($M126,PercentSHGoalStats!$A$3:$AE$998,11,FALSE)</f>
        <v>0.57894736842105265</v>
      </c>
      <c r="F126" s="57">
        <f>VLOOKUP($M126,PercentSHGoalStats!$A$3:$AE$998,12,FALSE)</f>
        <v>0.44444444444444442</v>
      </c>
      <c r="G126" s="57">
        <f>VLOOKUP($M126,PercentSHGoalStats!$A$3:$AE$998,14,FALSE)</f>
        <v>0.15789473684210525</v>
      </c>
      <c r="H126" s="57">
        <f>VLOOKUP($M126,PercentSHGoalStats!$A$3:$AE$998,15,FALSE)</f>
        <v>0.22222222222222221</v>
      </c>
      <c r="I126" s="57">
        <f>VLOOKUP($M126,PercentSHGoalStats!$A$3:$AE$998,17,FALSE)</f>
        <v>0.52631578947368418</v>
      </c>
      <c r="J126" s="57">
        <f>VLOOKUP($M126,PercentSHGoalStats!$A$3:$AE$998,18,FALSE)</f>
        <v>0.33333333333333331</v>
      </c>
      <c r="K126" s="57">
        <f>VLOOKUP($M126,PercentSHGoalStats!$A$3:$AE$998,20,FALSE)</f>
        <v>0.21052631578947367</v>
      </c>
      <c r="L126" s="57">
        <f>VLOOKUP($M126,PercentSHGoalStats!$A$3:$AE$998,21,FALSE)</f>
        <v>0</v>
      </c>
      <c r="M126" s="53" t="str">
        <f>Fixtures!A126</f>
        <v>Inter Turku</v>
      </c>
      <c r="N126" s="54">
        <f>Fixtures!D126</f>
        <v>43693</v>
      </c>
      <c r="O126" s="53" t="str">
        <f>Fixtures!B126</f>
        <v>HIFK</v>
      </c>
      <c r="P126" s="57">
        <f>VLOOKUP($O126,PercentSHGoalStats!$A$3:$AE$998,5,FALSE)</f>
        <v>0.66666666666666663</v>
      </c>
      <c r="Q126" s="57">
        <f>VLOOKUP($O126,PercentSHGoalStats!$A$3:$AE$998,7,FALSE)</f>
        <v>0.75</v>
      </c>
      <c r="R126" s="57">
        <f>VLOOKUP($O126,PercentSHGoalStats!$A$3:$AE$998,8,FALSE)</f>
        <v>0.33333333333333331</v>
      </c>
      <c r="S126" s="57">
        <f>VLOOKUP($O126,PercentSHGoalStats!$A$3:$AE$998,10,FALSE)</f>
        <v>0.375</v>
      </c>
      <c r="T126" s="57">
        <f>VLOOKUP($O126,PercentSHGoalStats!$A$3:$AE$998,11,FALSE)</f>
        <v>0.27777777777777779</v>
      </c>
      <c r="U126" s="57">
        <f>VLOOKUP($O126,PercentSHGoalStats!$A$3:$AE$998,13,FALSE)</f>
        <v>0.25</v>
      </c>
      <c r="V126" s="57">
        <f>VLOOKUP($O126,PercentSHGoalStats!$A$3:$AE$998,14,FALSE)</f>
        <v>0.16666666666666666</v>
      </c>
      <c r="W126" s="57">
        <f>VLOOKUP($O126,PercentSHGoalStats!$A$3:$AE$998,16,FALSE)</f>
        <v>0.125</v>
      </c>
      <c r="X126" s="57">
        <f>VLOOKUP($O126,PercentSHGoalStats!$A$3:$AE$998,17,FALSE)</f>
        <v>0.5</v>
      </c>
      <c r="Y126" s="57">
        <f>VLOOKUP($O126,PercentSHGoalStats!$A$3:$AE$998,19,FALSE)</f>
        <v>0.625</v>
      </c>
      <c r="Z126" s="57">
        <f>VLOOKUP($O126,PercentSHGoalStats!$A$3:$AE$998,20,FALSE)</f>
        <v>5.5555555555555552E-2</v>
      </c>
      <c r="AA126" s="57">
        <f>VLOOKUP($O126,PercentSHGoalStats!$A$3:$AE$998,22,FALSE)</f>
        <v>0.125</v>
      </c>
    </row>
    <row r="127" spans="1:27" x14ac:dyDescent="0.3">
      <c r="A127" s="57">
        <f>VLOOKUP($M127,PercentSHGoalStats!$A$3:$AE$998,5,FALSE)</f>
        <v>0.58823529411764708</v>
      </c>
      <c r="B127" s="57">
        <f>VLOOKUP($M127,PercentSHGoalStats!$A$3:$AE$998,6,FALSE)</f>
        <v>0.625</v>
      </c>
      <c r="C127" s="57">
        <f>VLOOKUP($M127,PercentSHGoalStats!$A$3:$AE$998,8,FALSE)</f>
        <v>0.29411764705882354</v>
      </c>
      <c r="D127" s="57">
        <f>VLOOKUP($M127,PercentSHGoalStats!$A$3:$AE$998,9,FALSE)</f>
        <v>0.5</v>
      </c>
      <c r="E127" s="57">
        <f>VLOOKUP($M127,PercentSHGoalStats!$A$3:$AE$998,11,FALSE)</f>
        <v>0.52941176470588236</v>
      </c>
      <c r="F127" s="57">
        <f>VLOOKUP($M127,PercentSHGoalStats!$A$3:$AE$998,12,FALSE)</f>
        <v>0.625</v>
      </c>
      <c r="G127" s="57">
        <f>VLOOKUP($M127,PercentSHGoalStats!$A$3:$AE$998,14,FALSE)</f>
        <v>0.17647058823529413</v>
      </c>
      <c r="H127" s="57">
        <f>VLOOKUP($M127,PercentSHGoalStats!$A$3:$AE$998,15,FALSE)</f>
        <v>0.25</v>
      </c>
      <c r="I127" s="57">
        <f>VLOOKUP($M127,PercentSHGoalStats!$A$3:$AE$998,17,FALSE)</f>
        <v>0.29411764705882354</v>
      </c>
      <c r="J127" s="57">
        <f>VLOOKUP($M127,PercentSHGoalStats!$A$3:$AE$998,18,FALSE)</f>
        <v>0.5</v>
      </c>
      <c r="K127" s="57">
        <f>VLOOKUP($M127,PercentSHGoalStats!$A$3:$AE$998,20,FALSE)</f>
        <v>0</v>
      </c>
      <c r="L127" s="57">
        <f>VLOOKUP($M127,PercentSHGoalStats!$A$3:$AE$998,21,FALSE)</f>
        <v>0</v>
      </c>
      <c r="M127" s="53" t="str">
        <f>Fixtures!A127</f>
        <v>Ilves</v>
      </c>
      <c r="N127" s="54">
        <f>Fixtures!D127</f>
        <v>43693</v>
      </c>
      <c r="O127" s="53" t="str">
        <f>Fixtures!B127</f>
        <v>KuPS</v>
      </c>
      <c r="P127" s="57">
        <f>VLOOKUP($O127,PercentSHGoalStats!$A$3:$AE$998,5,FALSE)</f>
        <v>0.73684210526315785</v>
      </c>
      <c r="Q127" s="57">
        <f>VLOOKUP($O127,PercentSHGoalStats!$A$3:$AE$998,7,FALSE)</f>
        <v>0.77777777777777779</v>
      </c>
      <c r="R127" s="57">
        <f>VLOOKUP($O127,PercentSHGoalStats!$A$3:$AE$998,8,FALSE)</f>
        <v>0.52631578947368418</v>
      </c>
      <c r="S127" s="57">
        <f>VLOOKUP($O127,PercentSHGoalStats!$A$3:$AE$998,10,FALSE)</f>
        <v>0.55555555555555558</v>
      </c>
      <c r="T127" s="57">
        <f>VLOOKUP($O127,PercentSHGoalStats!$A$3:$AE$998,11,FALSE)</f>
        <v>0.57894736842105265</v>
      </c>
      <c r="U127" s="57">
        <f>VLOOKUP($O127,PercentSHGoalStats!$A$3:$AE$998,13,FALSE)</f>
        <v>0.55555555555555558</v>
      </c>
      <c r="V127" s="57">
        <f>VLOOKUP($O127,PercentSHGoalStats!$A$3:$AE$998,14,FALSE)</f>
        <v>0.26315789473684209</v>
      </c>
      <c r="W127" s="57">
        <f>VLOOKUP($O127,PercentSHGoalStats!$A$3:$AE$998,16,FALSE)</f>
        <v>0.1111111111111111</v>
      </c>
      <c r="X127" s="57">
        <f>VLOOKUP($O127,PercentSHGoalStats!$A$3:$AE$998,17,FALSE)</f>
        <v>0.42105263157894735</v>
      </c>
      <c r="Y127" s="57">
        <f>VLOOKUP($O127,PercentSHGoalStats!$A$3:$AE$998,19,FALSE)</f>
        <v>0.55555555555555558</v>
      </c>
      <c r="Z127" s="57">
        <f>VLOOKUP($O127,PercentSHGoalStats!$A$3:$AE$998,20,FALSE)</f>
        <v>0.15789473684210525</v>
      </c>
      <c r="AA127" s="57">
        <f>VLOOKUP($O127,PercentSHGoalStats!$A$3:$AE$998,22,FALSE)</f>
        <v>0.22222222222222221</v>
      </c>
    </row>
    <row r="128" spans="1:27" x14ac:dyDescent="0.3">
      <c r="A128" s="57">
        <f>VLOOKUP($M128,PercentSHGoalStats!$A$3:$AE$998,5,FALSE)</f>
        <v>0.5</v>
      </c>
      <c r="B128" s="57">
        <f>VLOOKUP($M128,PercentSHGoalStats!$A$3:$AE$998,6,FALSE)</f>
        <v>0</v>
      </c>
      <c r="C128" s="57">
        <f>VLOOKUP($M128,PercentSHGoalStats!$A$3:$AE$998,8,FALSE)</f>
        <v>0</v>
      </c>
      <c r="D128" s="57">
        <f>VLOOKUP($M128,PercentSHGoalStats!$A$3:$AE$998,9,FALSE)</f>
        <v>0</v>
      </c>
      <c r="E128" s="57">
        <f>VLOOKUP($M128,PercentSHGoalStats!$A$3:$AE$998,11,FALSE)</f>
        <v>0.5</v>
      </c>
      <c r="F128" s="57">
        <f>VLOOKUP($M128,PercentSHGoalStats!$A$3:$AE$998,12,FALSE)</f>
        <v>0</v>
      </c>
      <c r="G128" s="57">
        <f>VLOOKUP($M128,PercentSHGoalStats!$A$3:$AE$998,14,FALSE)</f>
        <v>0</v>
      </c>
      <c r="H128" s="57">
        <f>VLOOKUP($M128,PercentSHGoalStats!$A$3:$AE$998,15,FALSE)</f>
        <v>0</v>
      </c>
      <c r="I128" s="57">
        <f>VLOOKUP($M128,PercentSHGoalStats!$A$3:$AE$998,17,FALSE)</f>
        <v>0</v>
      </c>
      <c r="J128" s="57">
        <f>VLOOKUP($M128,PercentSHGoalStats!$A$3:$AE$998,18,FALSE)</f>
        <v>0</v>
      </c>
      <c r="K128" s="57">
        <f>VLOOKUP($M128,PercentSHGoalStats!$A$3:$AE$998,20,FALSE)</f>
        <v>0</v>
      </c>
      <c r="L128" s="57">
        <f>VLOOKUP($M128,PercentSHGoalStats!$A$3:$AE$998,21,FALSE)</f>
        <v>0</v>
      </c>
      <c r="M128" s="53" t="str">
        <f>Fixtures!A128</f>
        <v>Arsenal</v>
      </c>
      <c r="N128" s="54">
        <f>Fixtures!D128</f>
        <v>43694</v>
      </c>
      <c r="O128" s="53" t="str">
        <f>Fixtures!B128</f>
        <v>Burnley</v>
      </c>
      <c r="P128" s="57">
        <f>VLOOKUP($O128,PercentSHGoalStats!$A$3:$AE$998,5,FALSE)</f>
        <v>1</v>
      </c>
      <c r="Q128" s="57" t="e">
        <f>VLOOKUP($O128,PercentSHGoalStats!$A$3:$AE$998,7,FALSE)</f>
        <v>#DIV/0!</v>
      </c>
      <c r="R128" s="57">
        <f>VLOOKUP($O128,PercentSHGoalStats!$A$3:$AE$998,8,FALSE)</f>
        <v>1</v>
      </c>
      <c r="S128" s="57" t="e">
        <f>VLOOKUP($O128,PercentSHGoalStats!$A$3:$AE$998,10,FALSE)</f>
        <v>#DIV/0!</v>
      </c>
      <c r="T128" s="57">
        <f>VLOOKUP($O128,PercentSHGoalStats!$A$3:$AE$998,11,FALSE)</f>
        <v>1</v>
      </c>
      <c r="U128" s="57" t="e">
        <f>VLOOKUP($O128,PercentSHGoalStats!$A$3:$AE$998,13,FALSE)</f>
        <v>#DIV/0!</v>
      </c>
      <c r="V128" s="57">
        <f>VLOOKUP($O128,PercentSHGoalStats!$A$3:$AE$998,14,FALSE)</f>
        <v>1</v>
      </c>
      <c r="W128" s="57" t="e">
        <f>VLOOKUP($O128,PercentSHGoalStats!$A$3:$AE$998,16,FALSE)</f>
        <v>#DIV/0!</v>
      </c>
      <c r="X128" s="57">
        <f>VLOOKUP($O128,PercentSHGoalStats!$A$3:$AE$998,17,FALSE)</f>
        <v>0</v>
      </c>
      <c r="Y128" s="57" t="e">
        <f>VLOOKUP($O128,PercentSHGoalStats!$A$3:$AE$998,19,FALSE)</f>
        <v>#DIV/0!</v>
      </c>
      <c r="Z128" s="57">
        <f>VLOOKUP($O128,PercentSHGoalStats!$A$3:$AE$998,20,FALSE)</f>
        <v>0</v>
      </c>
      <c r="AA128" s="57" t="e">
        <f>VLOOKUP($O128,PercentSHGoalStats!$A$3:$AE$998,22,FALSE)</f>
        <v>#DIV/0!</v>
      </c>
    </row>
    <row r="129" spans="1:27" x14ac:dyDescent="0.3">
      <c r="A129" s="57">
        <f>VLOOKUP($M129,PercentSHGoalStats!$A$3:$AE$998,5,FALSE)</f>
        <v>1</v>
      </c>
      <c r="B129" s="57" t="e">
        <f>VLOOKUP($M129,PercentSHGoalStats!$A$3:$AE$998,6,FALSE)</f>
        <v>#DIV/0!</v>
      </c>
      <c r="C129" s="57">
        <f>VLOOKUP($M129,PercentSHGoalStats!$A$3:$AE$998,8,FALSE)</f>
        <v>1</v>
      </c>
      <c r="D129" s="57" t="e">
        <f>VLOOKUP($M129,PercentSHGoalStats!$A$3:$AE$998,9,FALSE)</f>
        <v>#DIV/0!</v>
      </c>
      <c r="E129" s="57">
        <f>VLOOKUP($M129,PercentSHGoalStats!$A$3:$AE$998,11,FALSE)</f>
        <v>0</v>
      </c>
      <c r="F129" s="57" t="e">
        <f>VLOOKUP($M129,PercentSHGoalStats!$A$3:$AE$998,12,FALSE)</f>
        <v>#DIV/0!</v>
      </c>
      <c r="G129" s="57">
        <f>VLOOKUP($M129,PercentSHGoalStats!$A$3:$AE$998,14,FALSE)</f>
        <v>0</v>
      </c>
      <c r="H129" s="57" t="e">
        <f>VLOOKUP($M129,PercentSHGoalStats!$A$3:$AE$998,15,FALSE)</f>
        <v>#DIV/0!</v>
      </c>
      <c r="I129" s="57">
        <f>VLOOKUP($M129,PercentSHGoalStats!$A$3:$AE$998,17,FALSE)</f>
        <v>1</v>
      </c>
      <c r="J129" s="57" t="e">
        <f>VLOOKUP($M129,PercentSHGoalStats!$A$3:$AE$998,18,FALSE)</f>
        <v>#DIV/0!</v>
      </c>
      <c r="K129" s="57">
        <f>VLOOKUP($M129,PercentSHGoalStats!$A$3:$AE$998,20,FALSE)</f>
        <v>1</v>
      </c>
      <c r="L129" s="57" t="e">
        <f>VLOOKUP($M129,PercentSHGoalStats!$A$3:$AE$998,21,FALSE)</f>
        <v>#DIV/0!</v>
      </c>
      <c r="M129" s="53" t="str">
        <f>Fixtures!A129</f>
        <v>Aston Villa</v>
      </c>
      <c r="N129" s="54">
        <f>Fixtures!D129</f>
        <v>43694</v>
      </c>
      <c r="O129" s="53" t="str">
        <f>Fixtures!B129</f>
        <v>AFC Bournemouth</v>
      </c>
      <c r="P129" s="57">
        <f>VLOOKUP($O129,PercentSHGoalStats!$A$3:$AE$998,5,FALSE)</f>
        <v>1</v>
      </c>
      <c r="Q129" s="57" t="e">
        <f>VLOOKUP($O129,PercentSHGoalStats!$A$3:$AE$998,7,FALSE)</f>
        <v>#DIV/0!</v>
      </c>
      <c r="R129" s="57">
        <f>VLOOKUP($O129,PercentSHGoalStats!$A$3:$AE$998,8,FALSE)</f>
        <v>1</v>
      </c>
      <c r="S129" s="57" t="e">
        <f>VLOOKUP($O129,PercentSHGoalStats!$A$3:$AE$998,10,FALSE)</f>
        <v>#DIV/0!</v>
      </c>
      <c r="T129" s="57">
        <f>VLOOKUP($O129,PercentSHGoalStats!$A$3:$AE$998,11,FALSE)</f>
        <v>1</v>
      </c>
      <c r="U129" s="57" t="e">
        <f>VLOOKUP($O129,PercentSHGoalStats!$A$3:$AE$998,13,FALSE)</f>
        <v>#DIV/0!</v>
      </c>
      <c r="V129" s="57">
        <f>VLOOKUP($O129,PercentSHGoalStats!$A$3:$AE$998,14,FALSE)</f>
        <v>0</v>
      </c>
      <c r="W129" s="57" t="e">
        <f>VLOOKUP($O129,PercentSHGoalStats!$A$3:$AE$998,16,FALSE)</f>
        <v>#DIV/0!</v>
      </c>
      <c r="X129" s="57">
        <f>VLOOKUP($O129,PercentSHGoalStats!$A$3:$AE$998,17,FALSE)</f>
        <v>1</v>
      </c>
      <c r="Y129" s="57" t="e">
        <f>VLOOKUP($O129,PercentSHGoalStats!$A$3:$AE$998,19,FALSE)</f>
        <v>#DIV/0!</v>
      </c>
      <c r="Z129" s="57">
        <f>VLOOKUP($O129,PercentSHGoalStats!$A$3:$AE$998,20,FALSE)</f>
        <v>0</v>
      </c>
      <c r="AA129" s="57" t="e">
        <f>VLOOKUP($O129,PercentSHGoalStats!$A$3:$AE$998,22,FALSE)</f>
        <v>#DIV/0!</v>
      </c>
    </row>
    <row r="130" spans="1:27" x14ac:dyDescent="0.3">
      <c r="A130" s="57">
        <f>VLOOKUP($M130,PercentSHGoalStats!$A$3:$AE$998,5,FALSE)</f>
        <v>1</v>
      </c>
      <c r="B130" s="57" t="e">
        <f>VLOOKUP($M130,PercentSHGoalStats!$A$3:$AE$998,6,FALSE)</f>
        <v>#DIV/0!</v>
      </c>
      <c r="C130" s="57">
        <f>VLOOKUP($M130,PercentSHGoalStats!$A$3:$AE$998,8,FALSE)</f>
        <v>1</v>
      </c>
      <c r="D130" s="57" t="e">
        <f>VLOOKUP($M130,PercentSHGoalStats!$A$3:$AE$998,9,FALSE)</f>
        <v>#DIV/0!</v>
      </c>
      <c r="E130" s="57">
        <f>VLOOKUP($M130,PercentSHGoalStats!$A$3:$AE$998,11,FALSE)</f>
        <v>1</v>
      </c>
      <c r="F130" s="57" t="e">
        <f>VLOOKUP($M130,PercentSHGoalStats!$A$3:$AE$998,12,FALSE)</f>
        <v>#DIV/0!</v>
      </c>
      <c r="G130" s="57">
        <f>VLOOKUP($M130,PercentSHGoalStats!$A$3:$AE$998,14,FALSE)</f>
        <v>1</v>
      </c>
      <c r="H130" s="57" t="e">
        <f>VLOOKUP($M130,PercentSHGoalStats!$A$3:$AE$998,15,FALSE)</f>
        <v>#DIV/0!</v>
      </c>
      <c r="I130" s="57">
        <f>VLOOKUP($M130,PercentSHGoalStats!$A$3:$AE$998,17,FALSE)</f>
        <v>0</v>
      </c>
      <c r="J130" s="57" t="e">
        <f>VLOOKUP($M130,PercentSHGoalStats!$A$3:$AE$998,18,FALSE)</f>
        <v>#DIV/0!</v>
      </c>
      <c r="K130" s="57">
        <f>VLOOKUP($M130,PercentSHGoalStats!$A$3:$AE$998,20,FALSE)</f>
        <v>0</v>
      </c>
      <c r="L130" s="57" t="e">
        <f>VLOOKUP($M130,PercentSHGoalStats!$A$3:$AE$998,21,FALSE)</f>
        <v>#DIV/0!</v>
      </c>
      <c r="M130" s="53" t="str">
        <f>Fixtures!A130</f>
        <v>Brighton &amp; Hove Albion</v>
      </c>
      <c r="N130" s="54">
        <f>Fixtures!D130</f>
        <v>43694</v>
      </c>
      <c r="O130" s="53" t="str">
        <f>Fixtures!B130</f>
        <v>West Ham United</v>
      </c>
      <c r="P130" s="57">
        <f>VLOOKUP($O130,PercentSHGoalStats!$A$3:$AE$998,5,FALSE)</f>
        <v>1</v>
      </c>
      <c r="Q130" s="57" t="e">
        <f>VLOOKUP($O130,PercentSHGoalStats!$A$3:$AE$998,7,FALSE)</f>
        <v>#DIV/0!</v>
      </c>
      <c r="R130" s="57">
        <f>VLOOKUP($O130,PercentSHGoalStats!$A$3:$AE$998,8,FALSE)</f>
        <v>1</v>
      </c>
      <c r="S130" s="57" t="e">
        <f>VLOOKUP($O130,PercentSHGoalStats!$A$3:$AE$998,10,FALSE)</f>
        <v>#DIV/0!</v>
      </c>
      <c r="T130" s="57">
        <f>VLOOKUP($O130,PercentSHGoalStats!$A$3:$AE$998,11,FALSE)</f>
        <v>0</v>
      </c>
      <c r="U130" s="57" t="e">
        <f>VLOOKUP($O130,PercentSHGoalStats!$A$3:$AE$998,13,FALSE)</f>
        <v>#DIV/0!</v>
      </c>
      <c r="V130" s="57">
        <f>VLOOKUP($O130,PercentSHGoalStats!$A$3:$AE$998,14,FALSE)</f>
        <v>0</v>
      </c>
      <c r="W130" s="57" t="e">
        <f>VLOOKUP($O130,PercentSHGoalStats!$A$3:$AE$998,16,FALSE)</f>
        <v>#DIV/0!</v>
      </c>
      <c r="X130" s="57">
        <f>VLOOKUP($O130,PercentSHGoalStats!$A$3:$AE$998,17,FALSE)</f>
        <v>1</v>
      </c>
      <c r="Y130" s="57" t="e">
        <f>VLOOKUP($O130,PercentSHGoalStats!$A$3:$AE$998,19,FALSE)</f>
        <v>#DIV/0!</v>
      </c>
      <c r="Z130" s="57">
        <f>VLOOKUP($O130,PercentSHGoalStats!$A$3:$AE$998,20,FALSE)</f>
        <v>1</v>
      </c>
      <c r="AA130" s="57" t="e">
        <f>VLOOKUP($O130,PercentSHGoalStats!$A$3:$AE$998,22,FALSE)</f>
        <v>#DIV/0!</v>
      </c>
    </row>
    <row r="131" spans="1:27" x14ac:dyDescent="0.3">
      <c r="A131" s="57">
        <f>VLOOKUP($M131,PercentSHGoalStats!$A$3:$AE$998,5,FALSE)</f>
        <v>0</v>
      </c>
      <c r="B131" s="57" t="e">
        <f>VLOOKUP($M131,PercentSHGoalStats!$A$3:$AE$998,6,FALSE)</f>
        <v>#DIV/0!</v>
      </c>
      <c r="C131" s="57">
        <f>VLOOKUP($M131,PercentSHGoalStats!$A$3:$AE$998,8,FALSE)</f>
        <v>0</v>
      </c>
      <c r="D131" s="57" t="e">
        <f>VLOOKUP($M131,PercentSHGoalStats!$A$3:$AE$998,9,FALSE)</f>
        <v>#DIV/0!</v>
      </c>
      <c r="E131" s="57">
        <f>VLOOKUP($M131,PercentSHGoalStats!$A$3:$AE$998,11,FALSE)</f>
        <v>0</v>
      </c>
      <c r="F131" s="57" t="e">
        <f>VLOOKUP($M131,PercentSHGoalStats!$A$3:$AE$998,12,FALSE)</f>
        <v>#DIV/0!</v>
      </c>
      <c r="G131" s="57">
        <f>VLOOKUP($M131,PercentSHGoalStats!$A$3:$AE$998,14,FALSE)</f>
        <v>0</v>
      </c>
      <c r="H131" s="57" t="e">
        <f>VLOOKUP($M131,PercentSHGoalStats!$A$3:$AE$998,15,FALSE)</f>
        <v>#DIV/0!</v>
      </c>
      <c r="I131" s="57">
        <f>VLOOKUP($M131,PercentSHGoalStats!$A$3:$AE$998,17,FALSE)</f>
        <v>0</v>
      </c>
      <c r="J131" s="57" t="e">
        <f>VLOOKUP($M131,PercentSHGoalStats!$A$3:$AE$998,18,FALSE)</f>
        <v>#DIV/0!</v>
      </c>
      <c r="K131" s="57">
        <f>VLOOKUP($M131,PercentSHGoalStats!$A$3:$AE$998,20,FALSE)</f>
        <v>0</v>
      </c>
      <c r="L131" s="57" t="e">
        <f>VLOOKUP($M131,PercentSHGoalStats!$A$3:$AE$998,21,FALSE)</f>
        <v>#DIV/0!</v>
      </c>
      <c r="M131" s="53" t="str">
        <f>Fixtures!A131</f>
        <v>Everton</v>
      </c>
      <c r="N131" s="54">
        <f>Fixtures!D131</f>
        <v>43694</v>
      </c>
      <c r="O131" s="53" t="str">
        <f>Fixtures!B131</f>
        <v>Watford</v>
      </c>
      <c r="P131" s="57">
        <f>VLOOKUP($O131,PercentSHGoalStats!$A$3:$AE$998,5,FALSE)</f>
        <v>1</v>
      </c>
      <c r="Q131" s="57" t="e">
        <f>VLOOKUP($O131,PercentSHGoalStats!$A$3:$AE$998,7,FALSE)</f>
        <v>#DIV/0!</v>
      </c>
      <c r="R131" s="57">
        <f>VLOOKUP($O131,PercentSHGoalStats!$A$3:$AE$998,8,FALSE)</f>
        <v>1</v>
      </c>
      <c r="S131" s="57" t="e">
        <f>VLOOKUP($O131,PercentSHGoalStats!$A$3:$AE$998,10,FALSE)</f>
        <v>#DIV/0!</v>
      </c>
      <c r="T131" s="57">
        <f>VLOOKUP($O131,PercentSHGoalStats!$A$3:$AE$998,11,FALSE)</f>
        <v>0</v>
      </c>
      <c r="U131" s="57" t="e">
        <f>VLOOKUP($O131,PercentSHGoalStats!$A$3:$AE$998,13,FALSE)</f>
        <v>#DIV/0!</v>
      </c>
      <c r="V131" s="57">
        <f>VLOOKUP($O131,PercentSHGoalStats!$A$3:$AE$998,14,FALSE)</f>
        <v>0</v>
      </c>
      <c r="W131" s="57" t="e">
        <f>VLOOKUP($O131,PercentSHGoalStats!$A$3:$AE$998,16,FALSE)</f>
        <v>#DIV/0!</v>
      </c>
      <c r="X131" s="57">
        <f>VLOOKUP($O131,PercentSHGoalStats!$A$3:$AE$998,17,FALSE)</f>
        <v>1</v>
      </c>
      <c r="Y131" s="57" t="e">
        <f>VLOOKUP($O131,PercentSHGoalStats!$A$3:$AE$998,19,FALSE)</f>
        <v>#DIV/0!</v>
      </c>
      <c r="Z131" s="57">
        <f>VLOOKUP($O131,PercentSHGoalStats!$A$3:$AE$998,20,FALSE)</f>
        <v>1</v>
      </c>
      <c r="AA131" s="57" t="e">
        <f>VLOOKUP($O131,PercentSHGoalStats!$A$3:$AE$998,22,FALSE)</f>
        <v>#DIV/0!</v>
      </c>
    </row>
    <row r="132" spans="1:27" x14ac:dyDescent="0.3">
      <c r="A132" s="57">
        <f>VLOOKUP($M132,PercentSHGoalStats!$A$3:$AE$998,5,FALSE)</f>
        <v>1</v>
      </c>
      <c r="B132" s="57" t="e">
        <f>VLOOKUP($M132,PercentSHGoalStats!$A$3:$AE$998,6,FALSE)</f>
        <v>#DIV/0!</v>
      </c>
      <c r="C132" s="57">
        <f>VLOOKUP($M132,PercentSHGoalStats!$A$3:$AE$998,8,FALSE)</f>
        <v>1</v>
      </c>
      <c r="D132" s="57" t="e">
        <f>VLOOKUP($M132,PercentSHGoalStats!$A$3:$AE$998,9,FALSE)</f>
        <v>#DIV/0!</v>
      </c>
      <c r="E132" s="57">
        <f>VLOOKUP($M132,PercentSHGoalStats!$A$3:$AE$998,11,FALSE)</f>
        <v>1</v>
      </c>
      <c r="F132" s="57" t="e">
        <f>VLOOKUP($M132,PercentSHGoalStats!$A$3:$AE$998,12,FALSE)</f>
        <v>#DIV/0!</v>
      </c>
      <c r="G132" s="57">
        <f>VLOOKUP($M132,PercentSHGoalStats!$A$3:$AE$998,14,FALSE)</f>
        <v>1</v>
      </c>
      <c r="H132" s="57" t="e">
        <f>VLOOKUP($M132,PercentSHGoalStats!$A$3:$AE$998,15,FALSE)</f>
        <v>#DIV/0!</v>
      </c>
      <c r="I132" s="57">
        <f>VLOOKUP($M132,PercentSHGoalStats!$A$3:$AE$998,17,FALSE)</f>
        <v>0</v>
      </c>
      <c r="J132" s="57" t="e">
        <f>VLOOKUP($M132,PercentSHGoalStats!$A$3:$AE$998,18,FALSE)</f>
        <v>#DIV/0!</v>
      </c>
      <c r="K132" s="57">
        <f>VLOOKUP($M132,PercentSHGoalStats!$A$3:$AE$998,20,FALSE)</f>
        <v>0</v>
      </c>
      <c r="L132" s="57" t="e">
        <f>VLOOKUP($M132,PercentSHGoalStats!$A$3:$AE$998,21,FALSE)</f>
        <v>#DIV/0!</v>
      </c>
      <c r="M132" s="53" t="str">
        <f>Fixtures!A132</f>
        <v>Manchester City</v>
      </c>
      <c r="N132" s="54">
        <f>Fixtures!D132</f>
        <v>43694</v>
      </c>
      <c r="O132" s="53" t="str">
        <f>Fixtures!B132</f>
        <v>Tottenham Hotspur</v>
      </c>
      <c r="P132" s="57">
        <f>VLOOKUP($O132,PercentSHGoalStats!$A$3:$AE$998,5,FALSE)</f>
        <v>1</v>
      </c>
      <c r="Q132" s="57" t="e">
        <f>VLOOKUP($O132,PercentSHGoalStats!$A$3:$AE$998,7,FALSE)</f>
        <v>#DIV/0!</v>
      </c>
      <c r="R132" s="57">
        <f>VLOOKUP($O132,PercentSHGoalStats!$A$3:$AE$998,8,FALSE)</f>
        <v>1</v>
      </c>
      <c r="S132" s="57" t="e">
        <f>VLOOKUP($O132,PercentSHGoalStats!$A$3:$AE$998,10,FALSE)</f>
        <v>#DIV/0!</v>
      </c>
      <c r="T132" s="57">
        <f>VLOOKUP($O132,PercentSHGoalStats!$A$3:$AE$998,11,FALSE)</f>
        <v>1</v>
      </c>
      <c r="U132" s="57" t="e">
        <f>VLOOKUP($O132,PercentSHGoalStats!$A$3:$AE$998,13,FALSE)</f>
        <v>#DIV/0!</v>
      </c>
      <c r="V132" s="57">
        <f>VLOOKUP($O132,PercentSHGoalStats!$A$3:$AE$998,14,FALSE)</f>
        <v>1</v>
      </c>
      <c r="W132" s="57" t="e">
        <f>VLOOKUP($O132,PercentSHGoalStats!$A$3:$AE$998,16,FALSE)</f>
        <v>#DIV/0!</v>
      </c>
      <c r="X132" s="57">
        <f>VLOOKUP($O132,PercentSHGoalStats!$A$3:$AE$998,17,FALSE)</f>
        <v>0</v>
      </c>
      <c r="Y132" s="57" t="e">
        <f>VLOOKUP($O132,PercentSHGoalStats!$A$3:$AE$998,19,FALSE)</f>
        <v>#DIV/0!</v>
      </c>
      <c r="Z132" s="57">
        <f>VLOOKUP($O132,PercentSHGoalStats!$A$3:$AE$998,20,FALSE)</f>
        <v>0</v>
      </c>
      <c r="AA132" s="57" t="e">
        <f>VLOOKUP($O132,PercentSHGoalStats!$A$3:$AE$998,22,FALSE)</f>
        <v>#DIV/0!</v>
      </c>
    </row>
    <row r="133" spans="1:27" x14ac:dyDescent="0.3">
      <c r="A133" s="57">
        <f>VLOOKUP($M133,PercentSHGoalStats!$A$3:$AE$998,5,FALSE)</f>
        <v>1</v>
      </c>
      <c r="B133" s="57" t="e">
        <f>VLOOKUP($M133,PercentSHGoalStats!$A$3:$AE$998,6,FALSE)</f>
        <v>#DIV/0!</v>
      </c>
      <c r="C133" s="57">
        <f>VLOOKUP($M133,PercentSHGoalStats!$A$3:$AE$998,8,FALSE)</f>
        <v>0</v>
      </c>
      <c r="D133" s="57" t="e">
        <f>VLOOKUP($M133,PercentSHGoalStats!$A$3:$AE$998,9,FALSE)</f>
        <v>#DIV/0!</v>
      </c>
      <c r="E133" s="57">
        <f>VLOOKUP($M133,PercentSHGoalStats!$A$3:$AE$998,11,FALSE)</f>
        <v>1</v>
      </c>
      <c r="F133" s="57" t="e">
        <f>VLOOKUP($M133,PercentSHGoalStats!$A$3:$AE$998,12,FALSE)</f>
        <v>#DIV/0!</v>
      </c>
      <c r="G133" s="57">
        <f>VLOOKUP($M133,PercentSHGoalStats!$A$3:$AE$998,14,FALSE)</f>
        <v>0</v>
      </c>
      <c r="H133" s="57" t="e">
        <f>VLOOKUP($M133,PercentSHGoalStats!$A$3:$AE$998,15,FALSE)</f>
        <v>#DIV/0!</v>
      </c>
      <c r="I133" s="57">
        <f>VLOOKUP($M133,PercentSHGoalStats!$A$3:$AE$998,17,FALSE)</f>
        <v>0</v>
      </c>
      <c r="J133" s="57" t="e">
        <f>VLOOKUP($M133,PercentSHGoalStats!$A$3:$AE$998,18,FALSE)</f>
        <v>#DIV/0!</v>
      </c>
      <c r="K133" s="57">
        <f>VLOOKUP($M133,PercentSHGoalStats!$A$3:$AE$998,20,FALSE)</f>
        <v>0</v>
      </c>
      <c r="L133" s="57" t="e">
        <f>VLOOKUP($M133,PercentSHGoalStats!$A$3:$AE$998,21,FALSE)</f>
        <v>#DIV/0!</v>
      </c>
      <c r="M133" s="53" t="str">
        <f>Fixtures!A133</f>
        <v>Norwich City</v>
      </c>
      <c r="N133" s="54">
        <f>Fixtures!D133</f>
        <v>43694</v>
      </c>
      <c r="O133" s="53" t="str">
        <f>Fixtures!B133</f>
        <v>Newcastle United</v>
      </c>
      <c r="P133" s="57" t="e">
        <f>VLOOKUP($O133,PercentSHGoalStats!$A$3:$AE$998,5,FALSE)</f>
        <v>#DIV/0!</v>
      </c>
      <c r="Q133" s="57" t="e">
        <f>VLOOKUP($O133,PercentSHGoalStats!$A$3:$AE$998,7,FALSE)</f>
        <v>#DIV/0!</v>
      </c>
      <c r="R133" s="57" t="e">
        <f>VLOOKUP($O133,PercentSHGoalStats!$A$3:$AE$998,8,FALSE)</f>
        <v>#DIV/0!</v>
      </c>
      <c r="S133" s="57" t="e">
        <f>VLOOKUP($O133,PercentSHGoalStats!$A$3:$AE$998,10,FALSE)</f>
        <v>#DIV/0!</v>
      </c>
      <c r="T133" s="57" t="e">
        <f>VLOOKUP($O133,PercentSHGoalStats!$A$3:$AE$998,11,FALSE)</f>
        <v>#DIV/0!</v>
      </c>
      <c r="U133" s="57" t="e">
        <f>VLOOKUP($O133,PercentSHGoalStats!$A$3:$AE$998,13,FALSE)</f>
        <v>#DIV/0!</v>
      </c>
      <c r="V133" s="57" t="e">
        <f>VLOOKUP($O133,PercentSHGoalStats!$A$3:$AE$998,14,FALSE)</f>
        <v>#DIV/0!</v>
      </c>
      <c r="W133" s="57" t="e">
        <f>VLOOKUP($O133,PercentSHGoalStats!$A$3:$AE$998,16,FALSE)</f>
        <v>#DIV/0!</v>
      </c>
      <c r="X133" s="57" t="e">
        <f>VLOOKUP($O133,PercentSHGoalStats!$A$3:$AE$998,17,FALSE)</f>
        <v>#DIV/0!</v>
      </c>
      <c r="Y133" s="57" t="e">
        <f>VLOOKUP($O133,PercentSHGoalStats!$A$3:$AE$998,19,FALSE)</f>
        <v>#DIV/0!</v>
      </c>
      <c r="Z133" s="57" t="e">
        <f>VLOOKUP($O133,PercentSHGoalStats!$A$3:$AE$998,20,FALSE)</f>
        <v>#DIV/0!</v>
      </c>
      <c r="AA133" s="57" t="e">
        <f>VLOOKUP($O133,PercentSHGoalStats!$A$3:$AE$998,22,FALSE)</f>
        <v>#DIV/0!</v>
      </c>
    </row>
    <row r="134" spans="1:27" x14ac:dyDescent="0.3">
      <c r="A134" s="57">
        <f>VLOOKUP($M134,PercentSHGoalStats!$A$3:$AE$998,5,FALSE)</f>
        <v>1</v>
      </c>
      <c r="B134" s="57" t="e">
        <f>VLOOKUP($M134,PercentSHGoalStats!$A$3:$AE$998,6,FALSE)</f>
        <v>#DIV/0!</v>
      </c>
      <c r="C134" s="57">
        <f>VLOOKUP($M134,PercentSHGoalStats!$A$3:$AE$998,8,FALSE)</f>
        <v>1</v>
      </c>
      <c r="D134" s="57" t="e">
        <f>VLOOKUP($M134,PercentSHGoalStats!$A$3:$AE$998,9,FALSE)</f>
        <v>#DIV/0!</v>
      </c>
      <c r="E134" s="57">
        <f>VLOOKUP($M134,PercentSHGoalStats!$A$3:$AE$998,11,FALSE)</f>
        <v>0</v>
      </c>
      <c r="F134" s="57" t="e">
        <f>VLOOKUP($M134,PercentSHGoalStats!$A$3:$AE$998,12,FALSE)</f>
        <v>#DIV/0!</v>
      </c>
      <c r="G134" s="57">
        <f>VLOOKUP($M134,PercentSHGoalStats!$A$3:$AE$998,14,FALSE)</f>
        <v>0</v>
      </c>
      <c r="H134" s="57" t="e">
        <f>VLOOKUP($M134,PercentSHGoalStats!$A$3:$AE$998,15,FALSE)</f>
        <v>#DIV/0!</v>
      </c>
      <c r="I134" s="57">
        <f>VLOOKUP($M134,PercentSHGoalStats!$A$3:$AE$998,17,FALSE)</f>
        <v>1</v>
      </c>
      <c r="J134" s="57" t="e">
        <f>VLOOKUP($M134,PercentSHGoalStats!$A$3:$AE$998,18,FALSE)</f>
        <v>#DIV/0!</v>
      </c>
      <c r="K134" s="57">
        <f>VLOOKUP($M134,PercentSHGoalStats!$A$3:$AE$998,20,FALSE)</f>
        <v>1</v>
      </c>
      <c r="L134" s="57" t="e">
        <f>VLOOKUP($M134,PercentSHGoalStats!$A$3:$AE$998,21,FALSE)</f>
        <v>#DIV/0!</v>
      </c>
      <c r="M134" s="53" t="str">
        <f>Fixtures!A134</f>
        <v>Southampton</v>
      </c>
      <c r="N134" s="54">
        <f>Fixtures!D134</f>
        <v>43694</v>
      </c>
      <c r="O134" s="53" t="str">
        <f>Fixtures!B134</f>
        <v>Liverpool</v>
      </c>
      <c r="P134" s="57">
        <f>VLOOKUP($O134,PercentSHGoalStats!$A$3:$AE$998,5,FALSE)</f>
        <v>1</v>
      </c>
      <c r="Q134" s="57" t="e">
        <f>VLOOKUP($O134,PercentSHGoalStats!$A$3:$AE$998,7,FALSE)</f>
        <v>#DIV/0!</v>
      </c>
      <c r="R134" s="57">
        <f>VLOOKUP($O134,PercentSHGoalStats!$A$3:$AE$998,8,FALSE)</f>
        <v>0</v>
      </c>
      <c r="S134" s="57" t="e">
        <f>VLOOKUP($O134,PercentSHGoalStats!$A$3:$AE$998,10,FALSE)</f>
        <v>#DIV/0!</v>
      </c>
      <c r="T134" s="57">
        <f>VLOOKUP($O134,PercentSHGoalStats!$A$3:$AE$998,11,FALSE)</f>
        <v>0</v>
      </c>
      <c r="U134" s="57" t="e">
        <f>VLOOKUP($O134,PercentSHGoalStats!$A$3:$AE$998,13,FALSE)</f>
        <v>#DIV/0!</v>
      </c>
      <c r="V134" s="57">
        <f>VLOOKUP($O134,PercentSHGoalStats!$A$3:$AE$998,14,FALSE)</f>
        <v>0</v>
      </c>
      <c r="W134" s="57" t="e">
        <f>VLOOKUP($O134,PercentSHGoalStats!$A$3:$AE$998,16,FALSE)</f>
        <v>#DIV/0!</v>
      </c>
      <c r="X134" s="57">
        <f>VLOOKUP($O134,PercentSHGoalStats!$A$3:$AE$998,17,FALSE)</f>
        <v>1</v>
      </c>
      <c r="Y134" s="57" t="e">
        <f>VLOOKUP($O134,PercentSHGoalStats!$A$3:$AE$998,19,FALSE)</f>
        <v>#DIV/0!</v>
      </c>
      <c r="Z134" s="57">
        <f>VLOOKUP($O134,PercentSHGoalStats!$A$3:$AE$998,20,FALSE)</f>
        <v>0</v>
      </c>
      <c r="AA134" s="57" t="e">
        <f>VLOOKUP($O134,PercentSHGoalStats!$A$3:$AE$998,22,FALSE)</f>
        <v>#DIV/0!</v>
      </c>
    </row>
    <row r="135" spans="1:27" x14ac:dyDescent="0.3">
      <c r="A135" s="57">
        <f>VLOOKUP($M135,PercentSHGoalStats!$A$3:$AE$998,5,FALSE)</f>
        <v>1</v>
      </c>
      <c r="B135" s="57">
        <f>VLOOKUP($M135,PercentSHGoalStats!$A$3:$AE$998,6,FALSE)</f>
        <v>1</v>
      </c>
      <c r="C135" s="57">
        <f>VLOOKUP($M135,PercentSHGoalStats!$A$3:$AE$998,8,FALSE)</f>
        <v>1</v>
      </c>
      <c r="D135" s="57">
        <f>VLOOKUP($M135,PercentSHGoalStats!$A$3:$AE$998,9,FALSE)</f>
        <v>1</v>
      </c>
      <c r="E135" s="57">
        <f>VLOOKUP($M135,PercentSHGoalStats!$A$3:$AE$998,11,FALSE)</f>
        <v>0.5</v>
      </c>
      <c r="F135" s="57">
        <f>VLOOKUP($M135,PercentSHGoalStats!$A$3:$AE$998,12,FALSE)</f>
        <v>1</v>
      </c>
      <c r="G135" s="57">
        <f>VLOOKUP($M135,PercentSHGoalStats!$A$3:$AE$998,14,FALSE)</f>
        <v>0.5</v>
      </c>
      <c r="H135" s="57">
        <f>VLOOKUP($M135,PercentSHGoalStats!$A$3:$AE$998,15,FALSE)</f>
        <v>1</v>
      </c>
      <c r="I135" s="57">
        <f>VLOOKUP($M135,PercentSHGoalStats!$A$3:$AE$998,17,FALSE)</f>
        <v>0.5</v>
      </c>
      <c r="J135" s="57">
        <f>VLOOKUP($M135,PercentSHGoalStats!$A$3:$AE$998,18,FALSE)</f>
        <v>0</v>
      </c>
      <c r="K135" s="57">
        <f>VLOOKUP($M135,PercentSHGoalStats!$A$3:$AE$998,20,FALSE)</f>
        <v>0.5</v>
      </c>
      <c r="L135" s="57">
        <f>VLOOKUP($M135,PercentSHGoalStats!$A$3:$AE$998,21,FALSE)</f>
        <v>0</v>
      </c>
      <c r="M135" s="53" t="str">
        <f>Fixtures!A135</f>
        <v>VVV</v>
      </c>
      <c r="N135" s="54">
        <f>Fixtures!D135</f>
        <v>43694</v>
      </c>
      <c r="O135" s="53" t="str">
        <f>Fixtures!B135</f>
        <v>Ajax</v>
      </c>
      <c r="P135" s="57">
        <f>VLOOKUP($O135,PercentSHGoalStats!$A$3:$AE$998,5,FALSE)</f>
        <v>1</v>
      </c>
      <c r="Q135" s="57">
        <f>VLOOKUP($O135,PercentSHGoalStats!$A$3:$AE$998,7,FALSE)</f>
        <v>1</v>
      </c>
      <c r="R135" s="57">
        <f>VLOOKUP($O135,PercentSHGoalStats!$A$3:$AE$998,8,FALSE)</f>
        <v>1</v>
      </c>
      <c r="S135" s="57">
        <f>VLOOKUP($O135,PercentSHGoalStats!$A$3:$AE$998,10,FALSE)</f>
        <v>1</v>
      </c>
      <c r="T135" s="57">
        <f>VLOOKUP($O135,PercentSHGoalStats!$A$3:$AE$998,11,FALSE)</f>
        <v>1</v>
      </c>
      <c r="U135" s="57">
        <f>VLOOKUP($O135,PercentSHGoalStats!$A$3:$AE$998,13,FALSE)</f>
        <v>1</v>
      </c>
      <c r="V135" s="57">
        <f>VLOOKUP($O135,PercentSHGoalStats!$A$3:$AE$998,14,FALSE)</f>
        <v>0.5</v>
      </c>
      <c r="W135" s="57">
        <f>VLOOKUP($O135,PercentSHGoalStats!$A$3:$AE$998,16,FALSE)</f>
        <v>0</v>
      </c>
      <c r="X135" s="57">
        <f>VLOOKUP($O135,PercentSHGoalStats!$A$3:$AE$998,17,FALSE)</f>
        <v>0.5</v>
      </c>
      <c r="Y135" s="57">
        <f>VLOOKUP($O135,PercentSHGoalStats!$A$3:$AE$998,19,FALSE)</f>
        <v>1</v>
      </c>
      <c r="Z135" s="57">
        <f>VLOOKUP($O135,PercentSHGoalStats!$A$3:$AE$998,20,FALSE)</f>
        <v>0</v>
      </c>
      <c r="AA135" s="57">
        <f>VLOOKUP($O135,PercentSHGoalStats!$A$3:$AE$998,22,FALSE)</f>
        <v>0</v>
      </c>
    </row>
    <row r="136" spans="1:27" x14ac:dyDescent="0.3">
      <c r="A136" s="57">
        <f>VLOOKUP($M136,PercentSHGoalStats!$A$3:$AE$998,5,FALSE)</f>
        <v>1</v>
      </c>
      <c r="B136" s="57">
        <f>VLOOKUP($M136,PercentSHGoalStats!$A$3:$AE$998,6,FALSE)</f>
        <v>1</v>
      </c>
      <c r="C136" s="57">
        <f>VLOOKUP($M136,PercentSHGoalStats!$A$3:$AE$998,8,FALSE)</f>
        <v>1</v>
      </c>
      <c r="D136" s="57">
        <f>VLOOKUP($M136,PercentSHGoalStats!$A$3:$AE$998,9,FALSE)</f>
        <v>1</v>
      </c>
      <c r="E136" s="57">
        <f>VLOOKUP($M136,PercentSHGoalStats!$A$3:$AE$998,11,FALSE)</f>
        <v>0</v>
      </c>
      <c r="F136" s="57">
        <f>VLOOKUP($M136,PercentSHGoalStats!$A$3:$AE$998,12,FALSE)</f>
        <v>0</v>
      </c>
      <c r="G136" s="57">
        <f>VLOOKUP($M136,PercentSHGoalStats!$A$3:$AE$998,14,FALSE)</f>
        <v>0</v>
      </c>
      <c r="H136" s="57">
        <f>VLOOKUP($M136,PercentSHGoalStats!$A$3:$AE$998,15,FALSE)</f>
        <v>0</v>
      </c>
      <c r="I136" s="57">
        <f>VLOOKUP($M136,PercentSHGoalStats!$A$3:$AE$998,17,FALSE)</f>
        <v>1</v>
      </c>
      <c r="J136" s="57">
        <f>VLOOKUP($M136,PercentSHGoalStats!$A$3:$AE$998,18,FALSE)</f>
        <v>1</v>
      </c>
      <c r="K136" s="57">
        <f>VLOOKUP($M136,PercentSHGoalStats!$A$3:$AE$998,20,FALSE)</f>
        <v>1</v>
      </c>
      <c r="L136" s="57">
        <f>VLOOKUP($M136,PercentSHGoalStats!$A$3:$AE$998,21,FALSE)</f>
        <v>1</v>
      </c>
      <c r="M136" s="53" t="str">
        <f>Fixtures!A136</f>
        <v>ADO Den Haag</v>
      </c>
      <c r="N136" s="54">
        <f>Fixtures!D136</f>
        <v>43694</v>
      </c>
      <c r="O136" s="53" t="str">
        <f>Fixtures!B136</f>
        <v>Sparta Rotterdam</v>
      </c>
      <c r="P136" s="57">
        <f>VLOOKUP($O136,PercentSHGoalStats!$A$3:$AE$998,5,FALSE)</f>
        <v>1</v>
      </c>
      <c r="Q136" s="57">
        <f>VLOOKUP($O136,PercentSHGoalStats!$A$3:$AE$998,7,FALSE)</f>
        <v>1</v>
      </c>
      <c r="R136" s="57">
        <f>VLOOKUP($O136,PercentSHGoalStats!$A$3:$AE$998,8,FALSE)</f>
        <v>1</v>
      </c>
      <c r="S136" s="57">
        <f>VLOOKUP($O136,PercentSHGoalStats!$A$3:$AE$998,10,FALSE)</f>
        <v>1</v>
      </c>
      <c r="T136" s="57">
        <f>VLOOKUP($O136,PercentSHGoalStats!$A$3:$AE$998,11,FALSE)</f>
        <v>1</v>
      </c>
      <c r="U136" s="57">
        <f>VLOOKUP($O136,PercentSHGoalStats!$A$3:$AE$998,13,FALSE)</f>
        <v>1</v>
      </c>
      <c r="V136" s="57">
        <f>VLOOKUP($O136,PercentSHGoalStats!$A$3:$AE$998,14,FALSE)</f>
        <v>1</v>
      </c>
      <c r="W136" s="57">
        <f>VLOOKUP($O136,PercentSHGoalStats!$A$3:$AE$998,16,FALSE)</f>
        <v>1</v>
      </c>
      <c r="X136" s="57">
        <f>VLOOKUP($O136,PercentSHGoalStats!$A$3:$AE$998,17,FALSE)</f>
        <v>0.5</v>
      </c>
      <c r="Y136" s="57">
        <f>VLOOKUP($O136,PercentSHGoalStats!$A$3:$AE$998,19,FALSE)</f>
        <v>1</v>
      </c>
      <c r="Z136" s="57">
        <f>VLOOKUP($O136,PercentSHGoalStats!$A$3:$AE$998,20,FALSE)</f>
        <v>0.5</v>
      </c>
      <c r="AA136" s="57">
        <f>VLOOKUP($O136,PercentSHGoalStats!$A$3:$AE$998,22,FALSE)</f>
        <v>1</v>
      </c>
    </row>
    <row r="137" spans="1:27" x14ac:dyDescent="0.3">
      <c r="A137" s="57">
        <f>VLOOKUP($M137,PercentSHGoalStats!$A$3:$AE$998,5,FALSE)</f>
        <v>1</v>
      </c>
      <c r="B137" s="57">
        <f>VLOOKUP($M137,PercentSHGoalStats!$A$3:$AE$998,6,FALSE)</f>
        <v>1</v>
      </c>
      <c r="C137" s="57">
        <f>VLOOKUP($M137,PercentSHGoalStats!$A$3:$AE$998,8,FALSE)</f>
        <v>0.5</v>
      </c>
      <c r="D137" s="57">
        <f>VLOOKUP($M137,PercentSHGoalStats!$A$3:$AE$998,9,FALSE)</f>
        <v>0</v>
      </c>
      <c r="E137" s="57">
        <f>VLOOKUP($M137,PercentSHGoalStats!$A$3:$AE$998,11,FALSE)</f>
        <v>0</v>
      </c>
      <c r="F137" s="57">
        <f>VLOOKUP($M137,PercentSHGoalStats!$A$3:$AE$998,12,FALSE)</f>
        <v>0</v>
      </c>
      <c r="G137" s="57">
        <f>VLOOKUP($M137,PercentSHGoalStats!$A$3:$AE$998,14,FALSE)</f>
        <v>0</v>
      </c>
      <c r="H137" s="57">
        <f>VLOOKUP($M137,PercentSHGoalStats!$A$3:$AE$998,15,FALSE)</f>
        <v>0</v>
      </c>
      <c r="I137" s="57">
        <f>VLOOKUP($M137,PercentSHGoalStats!$A$3:$AE$998,17,FALSE)</f>
        <v>1</v>
      </c>
      <c r="J137" s="57">
        <f>VLOOKUP($M137,PercentSHGoalStats!$A$3:$AE$998,18,FALSE)</f>
        <v>1</v>
      </c>
      <c r="K137" s="57">
        <f>VLOOKUP($M137,PercentSHGoalStats!$A$3:$AE$998,20,FALSE)</f>
        <v>0.5</v>
      </c>
      <c r="L137" s="57">
        <f>VLOOKUP($M137,PercentSHGoalStats!$A$3:$AE$998,21,FALSE)</f>
        <v>0</v>
      </c>
      <c r="M137" s="53" t="str">
        <f>Fixtures!A137</f>
        <v>Emmen</v>
      </c>
      <c r="N137" s="54">
        <f>Fixtures!D137</f>
        <v>43694</v>
      </c>
      <c r="O137" s="53" t="str">
        <f>Fixtures!B137</f>
        <v>Heerenveen</v>
      </c>
      <c r="P137" s="57">
        <f>VLOOKUP($O137,PercentSHGoalStats!$A$3:$AE$998,5,FALSE)</f>
        <v>1</v>
      </c>
      <c r="Q137" s="57">
        <f>VLOOKUP($O137,PercentSHGoalStats!$A$3:$AE$998,7,FALSE)</f>
        <v>1</v>
      </c>
      <c r="R137" s="57">
        <f>VLOOKUP($O137,PercentSHGoalStats!$A$3:$AE$998,8,FALSE)</f>
        <v>0</v>
      </c>
      <c r="S137" s="57">
        <f>VLOOKUP($O137,PercentSHGoalStats!$A$3:$AE$998,10,FALSE)</f>
        <v>0</v>
      </c>
      <c r="T137" s="57">
        <f>VLOOKUP($O137,PercentSHGoalStats!$A$3:$AE$998,11,FALSE)</f>
        <v>1</v>
      </c>
      <c r="U137" s="57">
        <f>VLOOKUP($O137,PercentSHGoalStats!$A$3:$AE$998,13,FALSE)</f>
        <v>1</v>
      </c>
      <c r="V137" s="57">
        <f>VLOOKUP($O137,PercentSHGoalStats!$A$3:$AE$998,14,FALSE)</f>
        <v>0</v>
      </c>
      <c r="W137" s="57">
        <f>VLOOKUP($O137,PercentSHGoalStats!$A$3:$AE$998,16,FALSE)</f>
        <v>0</v>
      </c>
      <c r="X137" s="57">
        <f>VLOOKUP($O137,PercentSHGoalStats!$A$3:$AE$998,17,FALSE)</f>
        <v>0</v>
      </c>
      <c r="Y137" s="57">
        <f>VLOOKUP($O137,PercentSHGoalStats!$A$3:$AE$998,19,FALSE)</f>
        <v>0</v>
      </c>
      <c r="Z137" s="57">
        <f>VLOOKUP($O137,PercentSHGoalStats!$A$3:$AE$998,20,FALSE)</f>
        <v>0</v>
      </c>
      <c r="AA137" s="57">
        <f>VLOOKUP($O137,PercentSHGoalStats!$A$3:$AE$998,22,FALSE)</f>
        <v>0</v>
      </c>
    </row>
    <row r="138" spans="1:27" x14ac:dyDescent="0.3">
      <c r="A138" s="57">
        <f>VLOOKUP($M138,PercentSHGoalStats!$A$3:$AE$998,5,FALSE)</f>
        <v>1</v>
      </c>
      <c r="B138" s="57">
        <f>VLOOKUP($M138,PercentSHGoalStats!$A$3:$AE$998,6,FALSE)</f>
        <v>1</v>
      </c>
      <c r="C138" s="57">
        <f>VLOOKUP($M138,PercentSHGoalStats!$A$3:$AE$998,8,FALSE)</f>
        <v>1</v>
      </c>
      <c r="D138" s="57">
        <f>VLOOKUP($M138,PercentSHGoalStats!$A$3:$AE$998,9,FALSE)</f>
        <v>1</v>
      </c>
      <c r="E138" s="57">
        <f>VLOOKUP($M138,PercentSHGoalStats!$A$3:$AE$998,11,FALSE)</f>
        <v>0.5</v>
      </c>
      <c r="F138" s="57">
        <f>VLOOKUP($M138,PercentSHGoalStats!$A$3:$AE$998,12,FALSE)</f>
        <v>1</v>
      </c>
      <c r="G138" s="57">
        <f>VLOOKUP($M138,PercentSHGoalStats!$A$3:$AE$998,14,FALSE)</f>
        <v>0</v>
      </c>
      <c r="H138" s="57">
        <f>VLOOKUP($M138,PercentSHGoalStats!$A$3:$AE$998,15,FALSE)</f>
        <v>0</v>
      </c>
      <c r="I138" s="57">
        <f>VLOOKUP($M138,PercentSHGoalStats!$A$3:$AE$998,17,FALSE)</f>
        <v>1</v>
      </c>
      <c r="J138" s="57">
        <f>VLOOKUP($M138,PercentSHGoalStats!$A$3:$AE$998,18,FALSE)</f>
        <v>1</v>
      </c>
      <c r="K138" s="57">
        <f>VLOOKUP($M138,PercentSHGoalStats!$A$3:$AE$998,20,FALSE)</f>
        <v>0.5</v>
      </c>
      <c r="L138" s="57">
        <f>VLOOKUP($M138,PercentSHGoalStats!$A$3:$AE$998,21,FALSE)</f>
        <v>0</v>
      </c>
      <c r="M138" s="53" t="str">
        <f>Fixtures!A138</f>
        <v>AFC Wimbledon</v>
      </c>
      <c r="N138" s="54">
        <f>Fixtures!D138</f>
        <v>43694</v>
      </c>
      <c r="O138" s="53" t="str">
        <f>Fixtures!B138</f>
        <v>Accrington Stanley</v>
      </c>
      <c r="P138" s="57">
        <f>VLOOKUP($O138,PercentSHGoalStats!$A$3:$AE$998,5,FALSE)</f>
        <v>1</v>
      </c>
      <c r="Q138" s="57">
        <f>VLOOKUP($O138,PercentSHGoalStats!$A$3:$AE$998,7,FALSE)</f>
        <v>1</v>
      </c>
      <c r="R138" s="57">
        <f>VLOOKUP($O138,PercentSHGoalStats!$A$3:$AE$998,8,FALSE)</f>
        <v>0</v>
      </c>
      <c r="S138" s="57">
        <f>VLOOKUP($O138,PercentSHGoalStats!$A$3:$AE$998,10,FALSE)</f>
        <v>0</v>
      </c>
      <c r="T138" s="57">
        <f>VLOOKUP($O138,PercentSHGoalStats!$A$3:$AE$998,11,FALSE)</f>
        <v>0</v>
      </c>
      <c r="U138" s="57">
        <f>VLOOKUP($O138,PercentSHGoalStats!$A$3:$AE$998,13,FALSE)</f>
        <v>0</v>
      </c>
      <c r="V138" s="57">
        <f>VLOOKUP($O138,PercentSHGoalStats!$A$3:$AE$998,14,FALSE)</f>
        <v>0</v>
      </c>
      <c r="W138" s="57">
        <f>VLOOKUP($O138,PercentSHGoalStats!$A$3:$AE$998,16,FALSE)</f>
        <v>0</v>
      </c>
      <c r="X138" s="57">
        <f>VLOOKUP($O138,PercentSHGoalStats!$A$3:$AE$998,17,FALSE)</f>
        <v>1</v>
      </c>
      <c r="Y138" s="57">
        <f>VLOOKUP($O138,PercentSHGoalStats!$A$3:$AE$998,19,FALSE)</f>
        <v>1</v>
      </c>
      <c r="Z138" s="57">
        <f>VLOOKUP($O138,PercentSHGoalStats!$A$3:$AE$998,20,FALSE)</f>
        <v>0</v>
      </c>
      <c r="AA138" s="57">
        <f>VLOOKUP($O138,PercentSHGoalStats!$A$3:$AE$998,22,FALSE)</f>
        <v>0</v>
      </c>
    </row>
    <row r="139" spans="1:27" x14ac:dyDescent="0.3">
      <c r="A139" s="57">
        <f>VLOOKUP($M139,PercentSHGoalStats!$A$3:$AE$998,5,FALSE)</f>
        <v>1</v>
      </c>
      <c r="B139" s="57">
        <f>VLOOKUP($M139,PercentSHGoalStats!$A$3:$AE$998,6,FALSE)</f>
        <v>1</v>
      </c>
      <c r="C139" s="57">
        <f>VLOOKUP($M139,PercentSHGoalStats!$A$3:$AE$998,8,FALSE)</f>
        <v>0</v>
      </c>
      <c r="D139" s="57">
        <f>VLOOKUP($M139,PercentSHGoalStats!$A$3:$AE$998,9,FALSE)</f>
        <v>0</v>
      </c>
      <c r="E139" s="57">
        <f>VLOOKUP($M139,PercentSHGoalStats!$A$3:$AE$998,11,FALSE)</f>
        <v>0.5</v>
      </c>
      <c r="F139" s="57">
        <f>VLOOKUP($M139,PercentSHGoalStats!$A$3:$AE$998,12,FALSE)</f>
        <v>1</v>
      </c>
      <c r="G139" s="57">
        <f>VLOOKUP($M139,PercentSHGoalStats!$A$3:$AE$998,14,FALSE)</f>
        <v>0</v>
      </c>
      <c r="H139" s="57">
        <f>VLOOKUP($M139,PercentSHGoalStats!$A$3:$AE$998,15,FALSE)</f>
        <v>0</v>
      </c>
      <c r="I139" s="57">
        <f>VLOOKUP($M139,PercentSHGoalStats!$A$3:$AE$998,17,FALSE)</f>
        <v>0.5</v>
      </c>
      <c r="J139" s="57">
        <f>VLOOKUP($M139,PercentSHGoalStats!$A$3:$AE$998,18,FALSE)</f>
        <v>0</v>
      </c>
      <c r="K139" s="57">
        <f>VLOOKUP($M139,PercentSHGoalStats!$A$3:$AE$998,20,FALSE)</f>
        <v>0</v>
      </c>
      <c r="L139" s="57">
        <f>VLOOKUP($M139,PercentSHGoalStats!$A$3:$AE$998,21,FALSE)</f>
        <v>0</v>
      </c>
      <c r="M139" s="53" t="str">
        <f>Fixtures!A139</f>
        <v>Blackpool</v>
      </c>
      <c r="N139" s="54">
        <f>Fixtures!D139</f>
        <v>43694</v>
      </c>
      <c r="O139" s="53" t="str">
        <f>Fixtures!B139</f>
        <v>Oxford United</v>
      </c>
      <c r="P139" s="57">
        <f>VLOOKUP($O139,PercentSHGoalStats!$A$3:$AE$998,5,FALSE)</f>
        <v>0.5</v>
      </c>
      <c r="Q139" s="57">
        <f>VLOOKUP($O139,PercentSHGoalStats!$A$3:$AE$998,7,FALSE)</f>
        <v>1</v>
      </c>
      <c r="R139" s="57">
        <f>VLOOKUP($O139,PercentSHGoalStats!$A$3:$AE$998,8,FALSE)</f>
        <v>0</v>
      </c>
      <c r="S139" s="57">
        <f>VLOOKUP($O139,PercentSHGoalStats!$A$3:$AE$998,10,FALSE)</f>
        <v>0</v>
      </c>
      <c r="T139" s="57">
        <f>VLOOKUP($O139,PercentSHGoalStats!$A$3:$AE$998,11,FALSE)</f>
        <v>0</v>
      </c>
      <c r="U139" s="57">
        <f>VLOOKUP($O139,PercentSHGoalStats!$A$3:$AE$998,13,FALSE)</f>
        <v>0</v>
      </c>
      <c r="V139" s="57">
        <f>VLOOKUP($O139,PercentSHGoalStats!$A$3:$AE$998,14,FALSE)</f>
        <v>0</v>
      </c>
      <c r="W139" s="57">
        <f>VLOOKUP($O139,PercentSHGoalStats!$A$3:$AE$998,16,FALSE)</f>
        <v>0</v>
      </c>
      <c r="X139" s="57">
        <f>VLOOKUP($O139,PercentSHGoalStats!$A$3:$AE$998,17,FALSE)</f>
        <v>0.5</v>
      </c>
      <c r="Y139" s="57">
        <f>VLOOKUP($O139,PercentSHGoalStats!$A$3:$AE$998,19,FALSE)</f>
        <v>1</v>
      </c>
      <c r="Z139" s="57">
        <f>VLOOKUP($O139,PercentSHGoalStats!$A$3:$AE$998,20,FALSE)</f>
        <v>0</v>
      </c>
      <c r="AA139" s="57">
        <f>VLOOKUP($O139,PercentSHGoalStats!$A$3:$AE$998,22,FALSE)</f>
        <v>0</v>
      </c>
    </row>
    <row r="140" spans="1:27" x14ac:dyDescent="0.3">
      <c r="A140" s="57">
        <f>VLOOKUP($M140,PercentSHGoalStats!$A$3:$AE$998,5,FALSE)</f>
        <v>0</v>
      </c>
      <c r="B140" s="57">
        <f>VLOOKUP($M140,PercentSHGoalStats!$A$3:$AE$998,6,FALSE)</f>
        <v>0</v>
      </c>
      <c r="C140" s="57">
        <f>VLOOKUP($M140,PercentSHGoalStats!$A$3:$AE$998,8,FALSE)</f>
        <v>0</v>
      </c>
      <c r="D140" s="57">
        <f>VLOOKUP($M140,PercentSHGoalStats!$A$3:$AE$998,9,FALSE)</f>
        <v>0</v>
      </c>
      <c r="E140" s="57">
        <f>VLOOKUP($M140,PercentSHGoalStats!$A$3:$AE$998,11,FALSE)</f>
        <v>0</v>
      </c>
      <c r="F140" s="57">
        <f>VLOOKUP($M140,PercentSHGoalStats!$A$3:$AE$998,12,FALSE)</f>
        <v>0</v>
      </c>
      <c r="G140" s="57">
        <f>VLOOKUP($M140,PercentSHGoalStats!$A$3:$AE$998,14,FALSE)</f>
        <v>0</v>
      </c>
      <c r="H140" s="57">
        <f>VLOOKUP($M140,PercentSHGoalStats!$A$3:$AE$998,15,FALSE)</f>
        <v>0</v>
      </c>
      <c r="I140" s="57">
        <f>VLOOKUP($M140,PercentSHGoalStats!$A$3:$AE$998,17,FALSE)</f>
        <v>0</v>
      </c>
      <c r="J140" s="57">
        <f>VLOOKUP($M140,PercentSHGoalStats!$A$3:$AE$998,18,FALSE)</f>
        <v>0</v>
      </c>
      <c r="K140" s="57">
        <f>VLOOKUP($M140,PercentSHGoalStats!$A$3:$AE$998,20,FALSE)</f>
        <v>0</v>
      </c>
      <c r="L140" s="57">
        <f>VLOOKUP($M140,PercentSHGoalStats!$A$3:$AE$998,21,FALSE)</f>
        <v>0</v>
      </c>
      <c r="M140" s="53" t="str">
        <f>Fixtures!A140</f>
        <v>Burton Albion</v>
      </c>
      <c r="N140" s="54">
        <f>Fixtures!D140</f>
        <v>43694</v>
      </c>
      <c r="O140" s="53" t="str">
        <f>Fixtures!B140</f>
        <v>Rotherham United</v>
      </c>
      <c r="P140" s="57">
        <f>VLOOKUP($O140,PercentSHGoalStats!$A$3:$AE$998,5,FALSE)</f>
        <v>1</v>
      </c>
      <c r="Q140" s="57">
        <f>VLOOKUP($O140,PercentSHGoalStats!$A$3:$AE$998,7,FALSE)</f>
        <v>1</v>
      </c>
      <c r="R140" s="57">
        <f>VLOOKUP($O140,PercentSHGoalStats!$A$3:$AE$998,8,FALSE)</f>
        <v>0.5</v>
      </c>
      <c r="S140" s="57">
        <f>VLOOKUP($O140,PercentSHGoalStats!$A$3:$AE$998,10,FALSE)</f>
        <v>1</v>
      </c>
      <c r="T140" s="57">
        <f>VLOOKUP($O140,PercentSHGoalStats!$A$3:$AE$998,11,FALSE)</f>
        <v>0.5</v>
      </c>
      <c r="U140" s="57">
        <f>VLOOKUP($O140,PercentSHGoalStats!$A$3:$AE$998,13,FALSE)</f>
        <v>1</v>
      </c>
      <c r="V140" s="57">
        <f>VLOOKUP($O140,PercentSHGoalStats!$A$3:$AE$998,14,FALSE)</f>
        <v>0</v>
      </c>
      <c r="W140" s="57">
        <f>VLOOKUP($O140,PercentSHGoalStats!$A$3:$AE$998,16,FALSE)</f>
        <v>0</v>
      </c>
      <c r="X140" s="57">
        <f>VLOOKUP($O140,PercentSHGoalStats!$A$3:$AE$998,17,FALSE)</f>
        <v>1</v>
      </c>
      <c r="Y140" s="57">
        <f>VLOOKUP($O140,PercentSHGoalStats!$A$3:$AE$998,19,FALSE)</f>
        <v>1</v>
      </c>
      <c r="Z140" s="57">
        <f>VLOOKUP($O140,PercentSHGoalStats!$A$3:$AE$998,20,FALSE)</f>
        <v>0</v>
      </c>
      <c r="AA140" s="57">
        <f>VLOOKUP($O140,PercentSHGoalStats!$A$3:$AE$998,22,FALSE)</f>
        <v>0</v>
      </c>
    </row>
    <row r="141" spans="1:27" x14ac:dyDescent="0.3">
      <c r="A141" s="57" t="e">
        <f>VLOOKUP($M141,PercentSHGoalStats!$A$3:$AE$998,5,FALSE)</f>
        <v>#DIV/0!</v>
      </c>
      <c r="B141" s="57" t="e">
        <f>VLOOKUP($M141,PercentSHGoalStats!$A$3:$AE$998,6,FALSE)</f>
        <v>#DIV/0!</v>
      </c>
      <c r="C141" s="57" t="e">
        <f>VLOOKUP($M141,PercentSHGoalStats!$A$3:$AE$998,8,FALSE)</f>
        <v>#DIV/0!</v>
      </c>
      <c r="D141" s="57" t="e">
        <f>VLOOKUP($M141,PercentSHGoalStats!$A$3:$AE$998,9,FALSE)</f>
        <v>#DIV/0!</v>
      </c>
      <c r="E141" s="57" t="e">
        <f>VLOOKUP($M141,PercentSHGoalStats!$A$3:$AE$998,11,FALSE)</f>
        <v>#DIV/0!</v>
      </c>
      <c r="F141" s="57" t="e">
        <f>VLOOKUP($M141,PercentSHGoalStats!$A$3:$AE$998,12,FALSE)</f>
        <v>#DIV/0!</v>
      </c>
      <c r="G141" s="57" t="e">
        <f>VLOOKUP($M141,PercentSHGoalStats!$A$3:$AE$998,14,FALSE)</f>
        <v>#DIV/0!</v>
      </c>
      <c r="H141" s="57" t="e">
        <f>VLOOKUP($M141,PercentSHGoalStats!$A$3:$AE$998,15,FALSE)</f>
        <v>#DIV/0!</v>
      </c>
      <c r="I141" s="57" t="e">
        <f>VLOOKUP($M141,PercentSHGoalStats!$A$3:$AE$998,17,FALSE)</f>
        <v>#DIV/0!</v>
      </c>
      <c r="J141" s="57" t="e">
        <f>VLOOKUP($M141,PercentSHGoalStats!$A$3:$AE$998,18,FALSE)</f>
        <v>#DIV/0!</v>
      </c>
      <c r="K141" s="57" t="e">
        <f>VLOOKUP($M141,PercentSHGoalStats!$A$3:$AE$998,20,FALSE)</f>
        <v>#DIV/0!</v>
      </c>
      <c r="L141" s="57" t="e">
        <f>VLOOKUP($M141,PercentSHGoalStats!$A$3:$AE$998,21,FALSE)</f>
        <v>#DIV/0!</v>
      </c>
      <c r="M141" s="53" t="str">
        <f>Fixtures!A141</f>
        <v>Bury</v>
      </c>
      <c r="N141" s="54">
        <f>Fixtures!D141</f>
        <v>43694</v>
      </c>
      <c r="O141" s="53" t="str">
        <f>Fixtures!B141</f>
        <v>Gillingham</v>
      </c>
      <c r="P141" s="57">
        <f>VLOOKUP($O141,PercentSHGoalStats!$A$3:$AE$998,5,FALSE)</f>
        <v>0</v>
      </c>
      <c r="Q141" s="57">
        <f>VLOOKUP($O141,PercentSHGoalStats!$A$3:$AE$998,7,FALSE)</f>
        <v>0</v>
      </c>
      <c r="R141" s="57">
        <f>VLOOKUP($O141,PercentSHGoalStats!$A$3:$AE$998,8,FALSE)</f>
        <v>0</v>
      </c>
      <c r="S141" s="57">
        <f>VLOOKUP($O141,PercentSHGoalStats!$A$3:$AE$998,10,FALSE)</f>
        <v>0</v>
      </c>
      <c r="T141" s="57">
        <f>VLOOKUP($O141,PercentSHGoalStats!$A$3:$AE$998,11,FALSE)</f>
        <v>0</v>
      </c>
      <c r="U141" s="57">
        <f>VLOOKUP($O141,PercentSHGoalStats!$A$3:$AE$998,13,FALSE)</f>
        <v>0</v>
      </c>
      <c r="V141" s="57">
        <f>VLOOKUP($O141,PercentSHGoalStats!$A$3:$AE$998,14,FALSE)</f>
        <v>0</v>
      </c>
      <c r="W141" s="57">
        <f>VLOOKUP($O141,PercentSHGoalStats!$A$3:$AE$998,16,FALSE)</f>
        <v>0</v>
      </c>
      <c r="X141" s="57">
        <f>VLOOKUP($O141,PercentSHGoalStats!$A$3:$AE$998,17,FALSE)</f>
        <v>0</v>
      </c>
      <c r="Y141" s="57">
        <f>VLOOKUP($O141,PercentSHGoalStats!$A$3:$AE$998,19,FALSE)</f>
        <v>0</v>
      </c>
      <c r="Z141" s="57">
        <f>VLOOKUP($O141,PercentSHGoalStats!$A$3:$AE$998,20,FALSE)</f>
        <v>0</v>
      </c>
      <c r="AA141" s="57">
        <f>VLOOKUP($O141,PercentSHGoalStats!$A$3:$AE$998,22,FALSE)</f>
        <v>0</v>
      </c>
    </row>
    <row r="142" spans="1:27" x14ac:dyDescent="0.3">
      <c r="A142" s="57">
        <f>VLOOKUP($M142,PercentSHGoalStats!$A$3:$AE$998,5,FALSE)</f>
        <v>0.5</v>
      </c>
      <c r="B142" s="57">
        <f>VLOOKUP($M142,PercentSHGoalStats!$A$3:$AE$998,6,FALSE)</f>
        <v>1</v>
      </c>
      <c r="C142" s="57">
        <f>VLOOKUP($M142,PercentSHGoalStats!$A$3:$AE$998,8,FALSE)</f>
        <v>0</v>
      </c>
      <c r="D142" s="57">
        <f>VLOOKUP($M142,PercentSHGoalStats!$A$3:$AE$998,9,FALSE)</f>
        <v>0</v>
      </c>
      <c r="E142" s="57">
        <f>VLOOKUP($M142,PercentSHGoalStats!$A$3:$AE$998,11,FALSE)</f>
        <v>0.5</v>
      </c>
      <c r="F142" s="57">
        <f>VLOOKUP($M142,PercentSHGoalStats!$A$3:$AE$998,12,FALSE)</f>
        <v>1</v>
      </c>
      <c r="G142" s="57">
        <f>VLOOKUP($M142,PercentSHGoalStats!$A$3:$AE$998,14,FALSE)</f>
        <v>0</v>
      </c>
      <c r="H142" s="57">
        <f>VLOOKUP($M142,PercentSHGoalStats!$A$3:$AE$998,15,FALSE)</f>
        <v>0</v>
      </c>
      <c r="I142" s="57">
        <f>VLOOKUP($M142,PercentSHGoalStats!$A$3:$AE$998,17,FALSE)</f>
        <v>0</v>
      </c>
      <c r="J142" s="57">
        <f>VLOOKUP($M142,PercentSHGoalStats!$A$3:$AE$998,18,FALSE)</f>
        <v>0</v>
      </c>
      <c r="K142" s="57">
        <f>VLOOKUP($M142,PercentSHGoalStats!$A$3:$AE$998,20,FALSE)</f>
        <v>0</v>
      </c>
      <c r="L142" s="57">
        <f>VLOOKUP($M142,PercentSHGoalStats!$A$3:$AE$998,21,FALSE)</f>
        <v>0</v>
      </c>
      <c r="M142" s="53" t="str">
        <f>Fixtures!A142</f>
        <v>Coventry City</v>
      </c>
      <c r="N142" s="54">
        <f>Fixtures!D142</f>
        <v>43694</v>
      </c>
      <c r="O142" s="53" t="str">
        <f>Fixtures!B142</f>
        <v>Bristol Rovers</v>
      </c>
      <c r="P142" s="57">
        <f>VLOOKUP($O142,PercentSHGoalStats!$A$3:$AE$998,5,FALSE)</f>
        <v>0.5</v>
      </c>
      <c r="Q142" s="57">
        <f>VLOOKUP($O142,PercentSHGoalStats!$A$3:$AE$998,7,FALSE)</f>
        <v>1</v>
      </c>
      <c r="R142" s="57">
        <f>VLOOKUP($O142,PercentSHGoalStats!$A$3:$AE$998,8,FALSE)</f>
        <v>0</v>
      </c>
      <c r="S142" s="57">
        <f>VLOOKUP($O142,PercentSHGoalStats!$A$3:$AE$998,10,FALSE)</f>
        <v>0</v>
      </c>
      <c r="T142" s="57">
        <f>VLOOKUP($O142,PercentSHGoalStats!$A$3:$AE$998,11,FALSE)</f>
        <v>0</v>
      </c>
      <c r="U142" s="57">
        <f>VLOOKUP($O142,PercentSHGoalStats!$A$3:$AE$998,13,FALSE)</f>
        <v>0</v>
      </c>
      <c r="V142" s="57">
        <f>VLOOKUP($O142,PercentSHGoalStats!$A$3:$AE$998,14,FALSE)</f>
        <v>0</v>
      </c>
      <c r="W142" s="57">
        <f>VLOOKUP($O142,PercentSHGoalStats!$A$3:$AE$998,16,FALSE)</f>
        <v>0</v>
      </c>
      <c r="X142" s="57">
        <f>VLOOKUP($O142,PercentSHGoalStats!$A$3:$AE$998,17,FALSE)</f>
        <v>0.5</v>
      </c>
      <c r="Y142" s="57">
        <f>VLOOKUP($O142,PercentSHGoalStats!$A$3:$AE$998,19,FALSE)</f>
        <v>1</v>
      </c>
      <c r="Z142" s="57">
        <f>VLOOKUP($O142,PercentSHGoalStats!$A$3:$AE$998,20,FALSE)</f>
        <v>0</v>
      </c>
      <c r="AA142" s="57">
        <f>VLOOKUP($O142,PercentSHGoalStats!$A$3:$AE$998,22,FALSE)</f>
        <v>0</v>
      </c>
    </row>
    <row r="143" spans="1:27" x14ac:dyDescent="0.3">
      <c r="A143" s="57">
        <f>VLOOKUP($M143,PercentSHGoalStats!$A$3:$AE$998,5,FALSE)</f>
        <v>0.5</v>
      </c>
      <c r="B143" s="57">
        <f>VLOOKUP($M143,PercentSHGoalStats!$A$3:$AE$998,6,FALSE)</f>
        <v>0</v>
      </c>
      <c r="C143" s="57">
        <f>VLOOKUP($M143,PercentSHGoalStats!$A$3:$AE$998,8,FALSE)</f>
        <v>0.5</v>
      </c>
      <c r="D143" s="57">
        <f>VLOOKUP($M143,PercentSHGoalStats!$A$3:$AE$998,9,FALSE)</f>
        <v>0</v>
      </c>
      <c r="E143" s="57">
        <f>VLOOKUP($M143,PercentSHGoalStats!$A$3:$AE$998,11,FALSE)</f>
        <v>0.5</v>
      </c>
      <c r="F143" s="57">
        <f>VLOOKUP($M143,PercentSHGoalStats!$A$3:$AE$998,12,FALSE)</f>
        <v>0</v>
      </c>
      <c r="G143" s="57">
        <f>VLOOKUP($M143,PercentSHGoalStats!$A$3:$AE$998,14,FALSE)</f>
        <v>0</v>
      </c>
      <c r="H143" s="57">
        <f>VLOOKUP($M143,PercentSHGoalStats!$A$3:$AE$998,15,FALSE)</f>
        <v>0</v>
      </c>
      <c r="I143" s="57">
        <f>VLOOKUP($M143,PercentSHGoalStats!$A$3:$AE$998,17,FALSE)</f>
        <v>0.5</v>
      </c>
      <c r="J143" s="57">
        <f>VLOOKUP($M143,PercentSHGoalStats!$A$3:$AE$998,18,FALSE)</f>
        <v>0</v>
      </c>
      <c r="K143" s="57">
        <f>VLOOKUP($M143,PercentSHGoalStats!$A$3:$AE$998,20,FALSE)</f>
        <v>0</v>
      </c>
      <c r="L143" s="57">
        <f>VLOOKUP($M143,PercentSHGoalStats!$A$3:$AE$998,21,FALSE)</f>
        <v>0</v>
      </c>
      <c r="M143" s="53" t="str">
        <f>Fixtures!A143</f>
        <v>Doncaster Rovers</v>
      </c>
      <c r="N143" s="54">
        <f>Fixtures!D143</f>
        <v>43694</v>
      </c>
      <c r="O143" s="53" t="str">
        <f>Fixtures!B143</f>
        <v>Fleetwood Town</v>
      </c>
      <c r="P143" s="57">
        <f>VLOOKUP($O143,PercentSHGoalStats!$A$3:$AE$998,5,FALSE)</f>
        <v>1</v>
      </c>
      <c r="Q143" s="57">
        <f>VLOOKUP($O143,PercentSHGoalStats!$A$3:$AE$998,7,FALSE)</f>
        <v>1</v>
      </c>
      <c r="R143" s="57">
        <f>VLOOKUP($O143,PercentSHGoalStats!$A$3:$AE$998,8,FALSE)</f>
        <v>1</v>
      </c>
      <c r="S143" s="57">
        <f>VLOOKUP($O143,PercentSHGoalStats!$A$3:$AE$998,10,FALSE)</f>
        <v>1</v>
      </c>
      <c r="T143" s="57">
        <f>VLOOKUP($O143,PercentSHGoalStats!$A$3:$AE$998,11,FALSE)</f>
        <v>1</v>
      </c>
      <c r="U143" s="57">
        <f>VLOOKUP($O143,PercentSHGoalStats!$A$3:$AE$998,13,FALSE)</f>
        <v>1</v>
      </c>
      <c r="V143" s="57">
        <f>VLOOKUP($O143,PercentSHGoalStats!$A$3:$AE$998,14,FALSE)</f>
        <v>0.5</v>
      </c>
      <c r="W143" s="57">
        <f>VLOOKUP($O143,PercentSHGoalStats!$A$3:$AE$998,16,FALSE)</f>
        <v>0</v>
      </c>
      <c r="X143" s="57">
        <f>VLOOKUP($O143,PercentSHGoalStats!$A$3:$AE$998,17,FALSE)</f>
        <v>0.5</v>
      </c>
      <c r="Y143" s="57">
        <f>VLOOKUP($O143,PercentSHGoalStats!$A$3:$AE$998,19,FALSE)</f>
        <v>1</v>
      </c>
      <c r="Z143" s="57">
        <f>VLOOKUP($O143,PercentSHGoalStats!$A$3:$AE$998,20,FALSE)</f>
        <v>0</v>
      </c>
      <c r="AA143" s="57">
        <f>VLOOKUP($O143,PercentSHGoalStats!$A$3:$AE$998,22,FALSE)</f>
        <v>0</v>
      </c>
    </row>
    <row r="144" spans="1:27" x14ac:dyDescent="0.3">
      <c r="A144" s="57">
        <f>VLOOKUP($M144,PercentSHGoalStats!$A$3:$AE$998,5,FALSE)</f>
        <v>1</v>
      </c>
      <c r="B144" s="57">
        <f>VLOOKUP($M144,PercentSHGoalStats!$A$3:$AE$998,6,FALSE)</f>
        <v>1</v>
      </c>
      <c r="C144" s="57">
        <f>VLOOKUP($M144,PercentSHGoalStats!$A$3:$AE$998,8,FALSE)</f>
        <v>0</v>
      </c>
      <c r="D144" s="57">
        <f>VLOOKUP($M144,PercentSHGoalStats!$A$3:$AE$998,9,FALSE)</f>
        <v>0</v>
      </c>
      <c r="E144" s="57">
        <f>VLOOKUP($M144,PercentSHGoalStats!$A$3:$AE$998,11,FALSE)</f>
        <v>1</v>
      </c>
      <c r="F144" s="57">
        <f>VLOOKUP($M144,PercentSHGoalStats!$A$3:$AE$998,12,FALSE)</f>
        <v>1</v>
      </c>
      <c r="G144" s="57">
        <f>VLOOKUP($M144,PercentSHGoalStats!$A$3:$AE$998,14,FALSE)</f>
        <v>0</v>
      </c>
      <c r="H144" s="57">
        <f>VLOOKUP($M144,PercentSHGoalStats!$A$3:$AE$998,15,FALSE)</f>
        <v>0</v>
      </c>
      <c r="I144" s="57">
        <f>VLOOKUP($M144,PercentSHGoalStats!$A$3:$AE$998,17,FALSE)</f>
        <v>0</v>
      </c>
      <c r="J144" s="57">
        <f>VLOOKUP($M144,PercentSHGoalStats!$A$3:$AE$998,18,FALSE)</f>
        <v>0</v>
      </c>
      <c r="K144" s="57">
        <f>VLOOKUP($M144,PercentSHGoalStats!$A$3:$AE$998,20,FALSE)</f>
        <v>0</v>
      </c>
      <c r="L144" s="57">
        <f>VLOOKUP($M144,PercentSHGoalStats!$A$3:$AE$998,21,FALSE)</f>
        <v>0</v>
      </c>
      <c r="M144" s="53" t="str">
        <f>Fixtures!A144</f>
        <v>Lincoln City</v>
      </c>
      <c r="N144" s="54">
        <f>Fixtures!D144</f>
        <v>43694</v>
      </c>
      <c r="O144" s="53" t="str">
        <f>Fixtures!B144</f>
        <v>Southend United</v>
      </c>
      <c r="P144" s="57">
        <f>VLOOKUP($O144,PercentSHGoalStats!$A$3:$AE$998,5,FALSE)</f>
        <v>1</v>
      </c>
      <c r="Q144" s="57">
        <f>VLOOKUP($O144,PercentSHGoalStats!$A$3:$AE$998,7,FALSE)</f>
        <v>1</v>
      </c>
      <c r="R144" s="57">
        <f>VLOOKUP($O144,PercentSHGoalStats!$A$3:$AE$998,8,FALSE)</f>
        <v>0</v>
      </c>
      <c r="S144" s="57">
        <f>VLOOKUP($O144,PercentSHGoalStats!$A$3:$AE$998,10,FALSE)</f>
        <v>0</v>
      </c>
      <c r="T144" s="57">
        <f>VLOOKUP($O144,PercentSHGoalStats!$A$3:$AE$998,11,FALSE)</f>
        <v>0.5</v>
      </c>
      <c r="U144" s="57">
        <f>VLOOKUP($O144,PercentSHGoalStats!$A$3:$AE$998,13,FALSE)</f>
        <v>0</v>
      </c>
      <c r="V144" s="57">
        <f>VLOOKUP($O144,PercentSHGoalStats!$A$3:$AE$998,14,FALSE)</f>
        <v>0</v>
      </c>
      <c r="W144" s="57">
        <f>VLOOKUP($O144,PercentSHGoalStats!$A$3:$AE$998,16,FALSE)</f>
        <v>0</v>
      </c>
      <c r="X144" s="57">
        <f>VLOOKUP($O144,PercentSHGoalStats!$A$3:$AE$998,17,FALSE)</f>
        <v>0.5</v>
      </c>
      <c r="Y144" s="57">
        <f>VLOOKUP($O144,PercentSHGoalStats!$A$3:$AE$998,19,FALSE)</f>
        <v>1</v>
      </c>
      <c r="Z144" s="57">
        <f>VLOOKUP($O144,PercentSHGoalStats!$A$3:$AE$998,20,FALSE)</f>
        <v>0</v>
      </c>
      <c r="AA144" s="57">
        <f>VLOOKUP($O144,PercentSHGoalStats!$A$3:$AE$998,22,FALSE)</f>
        <v>0</v>
      </c>
    </row>
    <row r="145" spans="1:27" x14ac:dyDescent="0.3">
      <c r="A145" s="57">
        <f>VLOOKUP($M145,PercentSHGoalStats!$A$3:$AE$998,5,FALSE)</f>
        <v>0.5</v>
      </c>
      <c r="B145" s="57">
        <f>VLOOKUP($M145,PercentSHGoalStats!$A$3:$AE$998,6,FALSE)</f>
        <v>1</v>
      </c>
      <c r="C145" s="57">
        <f>VLOOKUP($M145,PercentSHGoalStats!$A$3:$AE$998,8,FALSE)</f>
        <v>0.5</v>
      </c>
      <c r="D145" s="57">
        <f>VLOOKUP($M145,PercentSHGoalStats!$A$3:$AE$998,9,FALSE)</f>
        <v>1</v>
      </c>
      <c r="E145" s="57">
        <f>VLOOKUP($M145,PercentSHGoalStats!$A$3:$AE$998,11,FALSE)</f>
        <v>0.5</v>
      </c>
      <c r="F145" s="57">
        <f>VLOOKUP($M145,PercentSHGoalStats!$A$3:$AE$998,12,FALSE)</f>
        <v>1</v>
      </c>
      <c r="G145" s="57">
        <f>VLOOKUP($M145,PercentSHGoalStats!$A$3:$AE$998,14,FALSE)</f>
        <v>0</v>
      </c>
      <c r="H145" s="57">
        <f>VLOOKUP($M145,PercentSHGoalStats!$A$3:$AE$998,15,FALSE)</f>
        <v>0</v>
      </c>
      <c r="I145" s="57">
        <f>VLOOKUP($M145,PercentSHGoalStats!$A$3:$AE$998,17,FALSE)</f>
        <v>0.5</v>
      </c>
      <c r="J145" s="57">
        <f>VLOOKUP($M145,PercentSHGoalStats!$A$3:$AE$998,18,FALSE)</f>
        <v>1</v>
      </c>
      <c r="K145" s="57">
        <f>VLOOKUP($M145,PercentSHGoalStats!$A$3:$AE$998,20,FALSE)</f>
        <v>0</v>
      </c>
      <c r="L145" s="57">
        <f>VLOOKUP($M145,PercentSHGoalStats!$A$3:$AE$998,21,FALSE)</f>
        <v>0</v>
      </c>
      <c r="M145" s="53" t="str">
        <f>Fixtures!A145</f>
        <v>Peterborough United</v>
      </c>
      <c r="N145" s="54">
        <f>Fixtures!D145</f>
        <v>43694</v>
      </c>
      <c r="O145" s="53" t="str">
        <f>Fixtures!B145</f>
        <v>Ipswich Town</v>
      </c>
      <c r="P145" s="57">
        <f>VLOOKUP($O145,PercentSHGoalStats!$A$3:$AE$998,5,FALSE)</f>
        <v>0.5</v>
      </c>
      <c r="Q145" s="57">
        <f>VLOOKUP($O145,PercentSHGoalStats!$A$3:$AE$998,7,FALSE)</f>
        <v>0</v>
      </c>
      <c r="R145" s="57">
        <f>VLOOKUP($O145,PercentSHGoalStats!$A$3:$AE$998,8,FALSE)</f>
        <v>0</v>
      </c>
      <c r="S145" s="57">
        <f>VLOOKUP($O145,PercentSHGoalStats!$A$3:$AE$998,10,FALSE)</f>
        <v>0</v>
      </c>
      <c r="T145" s="57">
        <f>VLOOKUP($O145,PercentSHGoalStats!$A$3:$AE$998,11,FALSE)</f>
        <v>0</v>
      </c>
      <c r="U145" s="57">
        <f>VLOOKUP($O145,PercentSHGoalStats!$A$3:$AE$998,13,FALSE)</f>
        <v>0</v>
      </c>
      <c r="V145" s="57">
        <f>VLOOKUP($O145,PercentSHGoalStats!$A$3:$AE$998,14,FALSE)</f>
        <v>0</v>
      </c>
      <c r="W145" s="57">
        <f>VLOOKUP($O145,PercentSHGoalStats!$A$3:$AE$998,16,FALSE)</f>
        <v>0</v>
      </c>
      <c r="X145" s="57">
        <f>VLOOKUP($O145,PercentSHGoalStats!$A$3:$AE$998,17,FALSE)</f>
        <v>0.5</v>
      </c>
      <c r="Y145" s="57">
        <f>VLOOKUP($O145,PercentSHGoalStats!$A$3:$AE$998,19,FALSE)</f>
        <v>0</v>
      </c>
      <c r="Z145" s="57">
        <f>VLOOKUP($O145,PercentSHGoalStats!$A$3:$AE$998,20,FALSE)</f>
        <v>0</v>
      </c>
      <c r="AA145" s="57">
        <f>VLOOKUP($O145,PercentSHGoalStats!$A$3:$AE$998,22,FALSE)</f>
        <v>0</v>
      </c>
    </row>
    <row r="146" spans="1:27" x14ac:dyDescent="0.3">
      <c r="A146" s="57">
        <f>VLOOKUP($M146,PercentSHGoalStats!$A$3:$AE$998,5,FALSE)</f>
        <v>1</v>
      </c>
      <c r="B146" s="57">
        <f>VLOOKUP($M146,PercentSHGoalStats!$A$3:$AE$998,6,FALSE)</f>
        <v>1</v>
      </c>
      <c r="C146" s="57">
        <f>VLOOKUP($M146,PercentSHGoalStats!$A$3:$AE$998,8,FALSE)</f>
        <v>0</v>
      </c>
      <c r="D146" s="57">
        <f>VLOOKUP($M146,PercentSHGoalStats!$A$3:$AE$998,9,FALSE)</f>
        <v>0</v>
      </c>
      <c r="E146" s="57">
        <f>VLOOKUP($M146,PercentSHGoalStats!$A$3:$AE$998,11,FALSE)</f>
        <v>0.5</v>
      </c>
      <c r="F146" s="57">
        <f>VLOOKUP($M146,PercentSHGoalStats!$A$3:$AE$998,12,FALSE)</f>
        <v>1</v>
      </c>
      <c r="G146" s="57">
        <f>VLOOKUP($M146,PercentSHGoalStats!$A$3:$AE$998,14,FALSE)</f>
        <v>0</v>
      </c>
      <c r="H146" s="57">
        <f>VLOOKUP($M146,PercentSHGoalStats!$A$3:$AE$998,15,FALSE)</f>
        <v>0</v>
      </c>
      <c r="I146" s="57">
        <f>VLOOKUP($M146,PercentSHGoalStats!$A$3:$AE$998,17,FALSE)</f>
        <v>0.5</v>
      </c>
      <c r="J146" s="57">
        <f>VLOOKUP($M146,PercentSHGoalStats!$A$3:$AE$998,18,FALSE)</f>
        <v>0</v>
      </c>
      <c r="K146" s="57">
        <f>VLOOKUP($M146,PercentSHGoalStats!$A$3:$AE$998,20,FALSE)</f>
        <v>0</v>
      </c>
      <c r="L146" s="57">
        <f>VLOOKUP($M146,PercentSHGoalStats!$A$3:$AE$998,21,FALSE)</f>
        <v>0</v>
      </c>
      <c r="M146" s="53" t="str">
        <f>Fixtures!A146</f>
        <v>Shrewsbury Town</v>
      </c>
      <c r="N146" s="54">
        <f>Fixtures!D146</f>
        <v>43694</v>
      </c>
      <c r="O146" s="53" t="str">
        <f>Fixtures!B146</f>
        <v>Rochdale</v>
      </c>
      <c r="P146" s="57">
        <f>VLOOKUP($O146,PercentSHGoalStats!$A$3:$AE$998,5,FALSE)</f>
        <v>1</v>
      </c>
      <c r="Q146" s="57">
        <f>VLOOKUP($O146,PercentSHGoalStats!$A$3:$AE$998,7,FALSE)</f>
        <v>1</v>
      </c>
      <c r="R146" s="57">
        <f>VLOOKUP($O146,PercentSHGoalStats!$A$3:$AE$998,8,FALSE)</f>
        <v>1</v>
      </c>
      <c r="S146" s="57">
        <f>VLOOKUP($O146,PercentSHGoalStats!$A$3:$AE$998,10,FALSE)</f>
        <v>1</v>
      </c>
      <c r="T146" s="57">
        <f>VLOOKUP($O146,PercentSHGoalStats!$A$3:$AE$998,11,FALSE)</f>
        <v>1</v>
      </c>
      <c r="U146" s="57">
        <f>VLOOKUP($O146,PercentSHGoalStats!$A$3:$AE$998,13,FALSE)</f>
        <v>1</v>
      </c>
      <c r="V146" s="57">
        <f>VLOOKUP($O146,PercentSHGoalStats!$A$3:$AE$998,14,FALSE)</f>
        <v>0.5</v>
      </c>
      <c r="W146" s="57">
        <f>VLOOKUP($O146,PercentSHGoalStats!$A$3:$AE$998,16,FALSE)</f>
        <v>1</v>
      </c>
      <c r="X146" s="57">
        <f>VLOOKUP($O146,PercentSHGoalStats!$A$3:$AE$998,17,FALSE)</f>
        <v>1</v>
      </c>
      <c r="Y146" s="57">
        <f>VLOOKUP($O146,PercentSHGoalStats!$A$3:$AE$998,19,FALSE)</f>
        <v>1</v>
      </c>
      <c r="Z146" s="57">
        <f>VLOOKUP($O146,PercentSHGoalStats!$A$3:$AE$998,20,FALSE)</f>
        <v>0.5</v>
      </c>
      <c r="AA146" s="57">
        <f>VLOOKUP($O146,PercentSHGoalStats!$A$3:$AE$998,22,FALSE)</f>
        <v>1</v>
      </c>
    </row>
    <row r="147" spans="1:27" x14ac:dyDescent="0.3">
      <c r="A147" s="57">
        <f>VLOOKUP($M147,PercentSHGoalStats!$A$3:$AE$998,5,FALSE)</f>
        <v>1</v>
      </c>
      <c r="B147" s="57">
        <f>VLOOKUP($M147,PercentSHGoalStats!$A$3:$AE$998,6,FALSE)</f>
        <v>1</v>
      </c>
      <c r="C147" s="57">
        <f>VLOOKUP($M147,PercentSHGoalStats!$A$3:$AE$998,8,FALSE)</f>
        <v>0</v>
      </c>
      <c r="D147" s="57">
        <f>VLOOKUP($M147,PercentSHGoalStats!$A$3:$AE$998,9,FALSE)</f>
        <v>0</v>
      </c>
      <c r="E147" s="57">
        <f>VLOOKUP($M147,PercentSHGoalStats!$A$3:$AE$998,11,FALSE)</f>
        <v>1</v>
      </c>
      <c r="F147" s="57">
        <f>VLOOKUP($M147,PercentSHGoalStats!$A$3:$AE$998,12,FALSE)</f>
        <v>1</v>
      </c>
      <c r="G147" s="57">
        <f>VLOOKUP($M147,PercentSHGoalStats!$A$3:$AE$998,14,FALSE)</f>
        <v>0</v>
      </c>
      <c r="H147" s="57">
        <f>VLOOKUP($M147,PercentSHGoalStats!$A$3:$AE$998,15,FALSE)</f>
        <v>0</v>
      </c>
      <c r="I147" s="57">
        <f>VLOOKUP($M147,PercentSHGoalStats!$A$3:$AE$998,17,FALSE)</f>
        <v>0</v>
      </c>
      <c r="J147" s="57">
        <f>VLOOKUP($M147,PercentSHGoalStats!$A$3:$AE$998,18,FALSE)</f>
        <v>0</v>
      </c>
      <c r="K147" s="57">
        <f>VLOOKUP($M147,PercentSHGoalStats!$A$3:$AE$998,20,FALSE)</f>
        <v>0</v>
      </c>
      <c r="L147" s="57">
        <f>VLOOKUP($M147,PercentSHGoalStats!$A$3:$AE$998,21,FALSE)</f>
        <v>0</v>
      </c>
      <c r="M147" s="53" t="str">
        <f>Fixtures!A147</f>
        <v>Sunderland</v>
      </c>
      <c r="N147" s="54">
        <f>Fixtures!D147</f>
        <v>43694</v>
      </c>
      <c r="O147" s="53" t="str">
        <f>Fixtures!B147</f>
        <v>Portsmouth</v>
      </c>
      <c r="P147" s="57">
        <f>VLOOKUP($O147,PercentSHGoalStats!$A$3:$AE$998,5,FALSE)</f>
        <v>1</v>
      </c>
      <c r="Q147" s="57">
        <f>VLOOKUP($O147,PercentSHGoalStats!$A$3:$AE$998,7,FALSE)</f>
        <v>1</v>
      </c>
      <c r="R147" s="57">
        <f>VLOOKUP($O147,PercentSHGoalStats!$A$3:$AE$998,8,FALSE)</f>
        <v>0</v>
      </c>
      <c r="S147" s="57">
        <f>VLOOKUP($O147,PercentSHGoalStats!$A$3:$AE$998,10,FALSE)</f>
        <v>0</v>
      </c>
      <c r="T147" s="57">
        <f>VLOOKUP($O147,PercentSHGoalStats!$A$3:$AE$998,11,FALSE)</f>
        <v>0.5</v>
      </c>
      <c r="U147" s="57">
        <f>VLOOKUP($O147,PercentSHGoalStats!$A$3:$AE$998,13,FALSE)</f>
        <v>0</v>
      </c>
      <c r="V147" s="57">
        <f>VLOOKUP($O147,PercentSHGoalStats!$A$3:$AE$998,14,FALSE)</f>
        <v>0</v>
      </c>
      <c r="W147" s="57">
        <f>VLOOKUP($O147,PercentSHGoalStats!$A$3:$AE$998,16,FALSE)</f>
        <v>0</v>
      </c>
      <c r="X147" s="57">
        <f>VLOOKUP($O147,PercentSHGoalStats!$A$3:$AE$998,17,FALSE)</f>
        <v>0.5</v>
      </c>
      <c r="Y147" s="57">
        <f>VLOOKUP($O147,PercentSHGoalStats!$A$3:$AE$998,19,FALSE)</f>
        <v>1</v>
      </c>
      <c r="Z147" s="57">
        <f>VLOOKUP($O147,PercentSHGoalStats!$A$3:$AE$998,20,FALSE)</f>
        <v>0</v>
      </c>
      <c r="AA147" s="57">
        <f>VLOOKUP($O147,PercentSHGoalStats!$A$3:$AE$998,22,FALSE)</f>
        <v>0</v>
      </c>
    </row>
    <row r="148" spans="1:27" x14ac:dyDescent="0.3">
      <c r="A148" s="57">
        <f>VLOOKUP($M148,PercentSHGoalStats!$A$3:$AE$998,5,FALSE)</f>
        <v>1</v>
      </c>
      <c r="B148" s="57">
        <f>VLOOKUP($M148,PercentSHGoalStats!$A$3:$AE$998,6,FALSE)</f>
        <v>1</v>
      </c>
      <c r="C148" s="57">
        <f>VLOOKUP($M148,PercentSHGoalStats!$A$3:$AE$998,8,FALSE)</f>
        <v>0.5</v>
      </c>
      <c r="D148" s="57">
        <f>VLOOKUP($M148,PercentSHGoalStats!$A$3:$AE$998,9,FALSE)</f>
        <v>1</v>
      </c>
      <c r="E148" s="57">
        <f>VLOOKUP($M148,PercentSHGoalStats!$A$3:$AE$998,11,FALSE)</f>
        <v>0.5</v>
      </c>
      <c r="F148" s="57">
        <f>VLOOKUP($M148,PercentSHGoalStats!$A$3:$AE$998,12,FALSE)</f>
        <v>1</v>
      </c>
      <c r="G148" s="57">
        <f>VLOOKUP($M148,PercentSHGoalStats!$A$3:$AE$998,14,FALSE)</f>
        <v>0.5</v>
      </c>
      <c r="H148" s="57">
        <f>VLOOKUP($M148,PercentSHGoalStats!$A$3:$AE$998,15,FALSE)</f>
        <v>1</v>
      </c>
      <c r="I148" s="57">
        <f>VLOOKUP($M148,PercentSHGoalStats!$A$3:$AE$998,17,FALSE)</f>
        <v>1</v>
      </c>
      <c r="J148" s="57">
        <f>VLOOKUP($M148,PercentSHGoalStats!$A$3:$AE$998,18,FALSE)</f>
        <v>1</v>
      </c>
      <c r="K148" s="57">
        <f>VLOOKUP($M148,PercentSHGoalStats!$A$3:$AE$998,20,FALSE)</f>
        <v>0.5</v>
      </c>
      <c r="L148" s="57">
        <f>VLOOKUP($M148,PercentSHGoalStats!$A$3:$AE$998,21,FALSE)</f>
        <v>1</v>
      </c>
      <c r="M148" s="53" t="str">
        <f>Fixtures!A148</f>
        <v>Tranmere Rovers</v>
      </c>
      <c r="N148" s="54">
        <f>Fixtures!D148</f>
        <v>43694</v>
      </c>
      <c r="O148" s="53" t="str">
        <f>Fixtures!B148</f>
        <v>Bolton Wanderers</v>
      </c>
      <c r="P148" s="57">
        <f>VLOOKUP($O148,PercentSHGoalStats!$A$3:$AE$998,5,FALSE)</f>
        <v>0.5</v>
      </c>
      <c r="Q148" s="57">
        <f>VLOOKUP($O148,PercentSHGoalStats!$A$3:$AE$998,7,FALSE)</f>
        <v>1</v>
      </c>
      <c r="R148" s="57">
        <f>VLOOKUP($O148,PercentSHGoalStats!$A$3:$AE$998,8,FALSE)</f>
        <v>0.5</v>
      </c>
      <c r="S148" s="57">
        <f>VLOOKUP($O148,PercentSHGoalStats!$A$3:$AE$998,10,FALSE)</f>
        <v>1</v>
      </c>
      <c r="T148" s="57">
        <f>VLOOKUP($O148,PercentSHGoalStats!$A$3:$AE$998,11,FALSE)</f>
        <v>0</v>
      </c>
      <c r="U148" s="57">
        <f>VLOOKUP($O148,PercentSHGoalStats!$A$3:$AE$998,13,FALSE)</f>
        <v>0</v>
      </c>
      <c r="V148" s="57">
        <f>VLOOKUP($O148,PercentSHGoalStats!$A$3:$AE$998,14,FALSE)</f>
        <v>0</v>
      </c>
      <c r="W148" s="57">
        <f>VLOOKUP($O148,PercentSHGoalStats!$A$3:$AE$998,16,FALSE)</f>
        <v>0</v>
      </c>
      <c r="X148" s="57">
        <f>VLOOKUP($O148,PercentSHGoalStats!$A$3:$AE$998,17,FALSE)</f>
        <v>0.5</v>
      </c>
      <c r="Y148" s="57">
        <f>VLOOKUP($O148,PercentSHGoalStats!$A$3:$AE$998,19,FALSE)</f>
        <v>1</v>
      </c>
      <c r="Z148" s="57">
        <f>VLOOKUP($O148,PercentSHGoalStats!$A$3:$AE$998,20,FALSE)</f>
        <v>0.5</v>
      </c>
      <c r="AA148" s="57">
        <f>VLOOKUP($O148,PercentSHGoalStats!$A$3:$AE$998,22,FALSE)</f>
        <v>1</v>
      </c>
    </row>
    <row r="149" spans="1:27" x14ac:dyDescent="0.3">
      <c r="A149" s="57">
        <f>VLOOKUP($M149,PercentSHGoalStats!$A$3:$AE$998,5,FALSE)</f>
        <v>0.5</v>
      </c>
      <c r="B149" s="57">
        <f>VLOOKUP($M149,PercentSHGoalStats!$A$3:$AE$998,6,FALSE)</f>
        <v>1</v>
      </c>
      <c r="C149" s="57">
        <f>VLOOKUP($M149,PercentSHGoalStats!$A$3:$AE$998,8,FALSE)</f>
        <v>0.5</v>
      </c>
      <c r="D149" s="57">
        <f>VLOOKUP($M149,PercentSHGoalStats!$A$3:$AE$998,9,FALSE)</f>
        <v>1</v>
      </c>
      <c r="E149" s="57">
        <f>VLOOKUP($M149,PercentSHGoalStats!$A$3:$AE$998,11,FALSE)</f>
        <v>0.5</v>
      </c>
      <c r="F149" s="57">
        <f>VLOOKUP($M149,PercentSHGoalStats!$A$3:$AE$998,12,FALSE)</f>
        <v>1</v>
      </c>
      <c r="G149" s="57">
        <f>VLOOKUP($M149,PercentSHGoalStats!$A$3:$AE$998,14,FALSE)</f>
        <v>0.5</v>
      </c>
      <c r="H149" s="57">
        <f>VLOOKUP($M149,PercentSHGoalStats!$A$3:$AE$998,15,FALSE)</f>
        <v>1</v>
      </c>
      <c r="I149" s="57">
        <f>VLOOKUP($M149,PercentSHGoalStats!$A$3:$AE$998,17,FALSE)</f>
        <v>0</v>
      </c>
      <c r="J149" s="57">
        <f>VLOOKUP($M149,PercentSHGoalStats!$A$3:$AE$998,18,FALSE)</f>
        <v>0</v>
      </c>
      <c r="K149" s="57">
        <f>VLOOKUP($M149,PercentSHGoalStats!$A$3:$AE$998,20,FALSE)</f>
        <v>0</v>
      </c>
      <c r="L149" s="57">
        <f>VLOOKUP($M149,PercentSHGoalStats!$A$3:$AE$998,21,FALSE)</f>
        <v>0</v>
      </c>
      <c r="M149" s="53" t="str">
        <f>Fixtures!A149</f>
        <v>Wycombe Wanderers</v>
      </c>
      <c r="N149" s="54">
        <f>Fixtures!D149</f>
        <v>43694</v>
      </c>
      <c r="O149" s="53" t="str">
        <f>Fixtures!B149</f>
        <v>Milton Keynes Dons</v>
      </c>
      <c r="P149" s="57">
        <f>VLOOKUP($O149,PercentSHGoalStats!$A$3:$AE$998,5,FALSE)</f>
        <v>1</v>
      </c>
      <c r="Q149" s="57" t="e">
        <f>VLOOKUP($O149,PercentSHGoalStats!$A$3:$AE$998,7,FALSE)</f>
        <v>#DIV/0!</v>
      </c>
      <c r="R149" s="57">
        <f>VLOOKUP($O149,PercentSHGoalStats!$A$3:$AE$998,8,FALSE)</f>
        <v>0</v>
      </c>
      <c r="S149" s="57" t="e">
        <f>VLOOKUP($O149,PercentSHGoalStats!$A$3:$AE$998,10,FALSE)</f>
        <v>#DIV/0!</v>
      </c>
      <c r="T149" s="57">
        <f>VLOOKUP($O149,PercentSHGoalStats!$A$3:$AE$998,11,FALSE)</f>
        <v>1</v>
      </c>
      <c r="U149" s="57" t="e">
        <f>VLOOKUP($O149,PercentSHGoalStats!$A$3:$AE$998,13,FALSE)</f>
        <v>#DIV/0!</v>
      </c>
      <c r="V149" s="57">
        <f>VLOOKUP($O149,PercentSHGoalStats!$A$3:$AE$998,14,FALSE)</f>
        <v>0</v>
      </c>
      <c r="W149" s="57" t="e">
        <f>VLOOKUP($O149,PercentSHGoalStats!$A$3:$AE$998,16,FALSE)</f>
        <v>#DIV/0!</v>
      </c>
      <c r="X149" s="57">
        <f>VLOOKUP($O149,PercentSHGoalStats!$A$3:$AE$998,17,FALSE)</f>
        <v>0</v>
      </c>
      <c r="Y149" s="57" t="e">
        <f>VLOOKUP($O149,PercentSHGoalStats!$A$3:$AE$998,19,FALSE)</f>
        <v>#DIV/0!</v>
      </c>
      <c r="Z149" s="57">
        <f>VLOOKUP($O149,PercentSHGoalStats!$A$3:$AE$998,20,FALSE)</f>
        <v>0</v>
      </c>
      <c r="AA149" s="57" t="e">
        <f>VLOOKUP($O149,PercentSHGoalStats!$A$3:$AE$998,22,FALSE)</f>
        <v>#DIV/0!</v>
      </c>
    </row>
    <row r="150" spans="1:27" x14ac:dyDescent="0.3">
      <c r="A150" s="57">
        <f>VLOOKUP($M150,PercentSHGoalStats!$A$3:$AE$998,5,FALSE)</f>
        <v>0.5</v>
      </c>
      <c r="B150" s="57">
        <f>VLOOKUP($M150,PercentSHGoalStats!$A$3:$AE$998,6,FALSE)</f>
        <v>0</v>
      </c>
      <c r="C150" s="57">
        <f>VLOOKUP($M150,PercentSHGoalStats!$A$3:$AE$998,8,FALSE)</f>
        <v>0</v>
      </c>
      <c r="D150" s="57">
        <f>VLOOKUP($M150,PercentSHGoalStats!$A$3:$AE$998,9,FALSE)</f>
        <v>0</v>
      </c>
      <c r="E150" s="57">
        <f>VLOOKUP($M150,PercentSHGoalStats!$A$3:$AE$998,11,FALSE)</f>
        <v>0</v>
      </c>
      <c r="F150" s="57">
        <f>VLOOKUP($M150,PercentSHGoalStats!$A$3:$AE$998,12,FALSE)</f>
        <v>0</v>
      </c>
      <c r="G150" s="57">
        <f>VLOOKUP($M150,PercentSHGoalStats!$A$3:$AE$998,14,FALSE)</f>
        <v>0</v>
      </c>
      <c r="H150" s="57">
        <f>VLOOKUP($M150,PercentSHGoalStats!$A$3:$AE$998,15,FALSE)</f>
        <v>0</v>
      </c>
      <c r="I150" s="57">
        <f>VLOOKUP($M150,PercentSHGoalStats!$A$3:$AE$998,17,FALSE)</f>
        <v>0.5</v>
      </c>
      <c r="J150" s="57">
        <f>VLOOKUP($M150,PercentSHGoalStats!$A$3:$AE$998,18,FALSE)</f>
        <v>0</v>
      </c>
      <c r="K150" s="57">
        <f>VLOOKUP($M150,PercentSHGoalStats!$A$3:$AE$998,20,FALSE)</f>
        <v>0</v>
      </c>
      <c r="L150" s="57">
        <f>VLOOKUP($M150,PercentSHGoalStats!$A$3:$AE$998,21,FALSE)</f>
        <v>0</v>
      </c>
      <c r="M150" s="53" t="str">
        <f>Fixtures!A150</f>
        <v>Barnsley</v>
      </c>
      <c r="N150" s="54">
        <f>Fixtures!D150</f>
        <v>43694</v>
      </c>
      <c r="O150" s="53" t="str">
        <f>Fixtures!B150</f>
        <v>Charlton Athletic</v>
      </c>
      <c r="P150" s="57">
        <f>VLOOKUP($O150,PercentSHGoalStats!$A$3:$AE$998,5,FALSE)</f>
        <v>1</v>
      </c>
      <c r="Q150" s="57">
        <f>VLOOKUP($O150,PercentSHGoalStats!$A$3:$AE$998,7,FALSE)</f>
        <v>1</v>
      </c>
      <c r="R150" s="57">
        <f>VLOOKUP($O150,PercentSHGoalStats!$A$3:$AE$998,8,FALSE)</f>
        <v>1</v>
      </c>
      <c r="S150" s="57">
        <f>VLOOKUP($O150,PercentSHGoalStats!$A$3:$AE$998,10,FALSE)</f>
        <v>1</v>
      </c>
      <c r="T150" s="57">
        <f>VLOOKUP($O150,PercentSHGoalStats!$A$3:$AE$998,11,FALSE)</f>
        <v>1</v>
      </c>
      <c r="U150" s="57">
        <f>VLOOKUP($O150,PercentSHGoalStats!$A$3:$AE$998,13,FALSE)</f>
        <v>1</v>
      </c>
      <c r="V150" s="57">
        <f>VLOOKUP($O150,PercentSHGoalStats!$A$3:$AE$998,14,FALSE)</f>
        <v>0.5</v>
      </c>
      <c r="W150" s="57">
        <f>VLOOKUP($O150,PercentSHGoalStats!$A$3:$AE$998,16,FALSE)</f>
        <v>0</v>
      </c>
      <c r="X150" s="57">
        <f>VLOOKUP($O150,PercentSHGoalStats!$A$3:$AE$998,17,FALSE)</f>
        <v>0.5</v>
      </c>
      <c r="Y150" s="57">
        <f>VLOOKUP($O150,PercentSHGoalStats!$A$3:$AE$998,19,FALSE)</f>
        <v>1</v>
      </c>
      <c r="Z150" s="57">
        <f>VLOOKUP($O150,PercentSHGoalStats!$A$3:$AE$998,20,FALSE)</f>
        <v>0</v>
      </c>
      <c r="AA150" s="57">
        <f>VLOOKUP($O150,PercentSHGoalStats!$A$3:$AE$998,22,FALSE)</f>
        <v>0</v>
      </c>
    </row>
    <row r="151" spans="1:27" x14ac:dyDescent="0.3">
      <c r="A151" s="57">
        <f>VLOOKUP($M151,PercentSHGoalStats!$A$3:$AE$998,5,FALSE)</f>
        <v>1</v>
      </c>
      <c r="B151" s="57">
        <f>VLOOKUP($M151,PercentSHGoalStats!$A$3:$AE$998,6,FALSE)</f>
        <v>1</v>
      </c>
      <c r="C151" s="57">
        <f>VLOOKUP($M151,PercentSHGoalStats!$A$3:$AE$998,8,FALSE)</f>
        <v>0.5</v>
      </c>
      <c r="D151" s="57">
        <f>VLOOKUP($M151,PercentSHGoalStats!$A$3:$AE$998,9,FALSE)</f>
        <v>1</v>
      </c>
      <c r="E151" s="57">
        <f>VLOOKUP($M151,PercentSHGoalStats!$A$3:$AE$998,11,FALSE)</f>
        <v>0.5</v>
      </c>
      <c r="F151" s="57">
        <f>VLOOKUP($M151,PercentSHGoalStats!$A$3:$AE$998,12,FALSE)</f>
        <v>1</v>
      </c>
      <c r="G151" s="57">
        <f>VLOOKUP($M151,PercentSHGoalStats!$A$3:$AE$998,14,FALSE)</f>
        <v>0</v>
      </c>
      <c r="H151" s="57">
        <f>VLOOKUP($M151,PercentSHGoalStats!$A$3:$AE$998,15,FALSE)</f>
        <v>0</v>
      </c>
      <c r="I151" s="57">
        <f>VLOOKUP($M151,PercentSHGoalStats!$A$3:$AE$998,17,FALSE)</f>
        <v>1</v>
      </c>
      <c r="J151" s="57">
        <f>VLOOKUP($M151,PercentSHGoalStats!$A$3:$AE$998,18,FALSE)</f>
        <v>1</v>
      </c>
      <c r="K151" s="57">
        <f>VLOOKUP($M151,PercentSHGoalStats!$A$3:$AE$998,20,FALSE)</f>
        <v>0</v>
      </c>
      <c r="L151" s="57">
        <f>VLOOKUP($M151,PercentSHGoalStats!$A$3:$AE$998,21,FALSE)</f>
        <v>0</v>
      </c>
      <c r="M151" s="53" t="str">
        <f>Fixtures!A151</f>
        <v>Blackburn Rovers</v>
      </c>
      <c r="N151" s="54">
        <f>Fixtures!D151</f>
        <v>43694</v>
      </c>
      <c r="O151" s="53" t="str">
        <f>Fixtures!B151</f>
        <v>Middlesbrough</v>
      </c>
      <c r="P151" s="57">
        <f>VLOOKUP($O151,PercentSHGoalStats!$A$3:$AE$998,5,FALSE)</f>
        <v>1</v>
      </c>
      <c r="Q151" s="57">
        <f>VLOOKUP($O151,PercentSHGoalStats!$A$3:$AE$998,7,FALSE)</f>
        <v>1</v>
      </c>
      <c r="R151" s="57">
        <f>VLOOKUP($O151,PercentSHGoalStats!$A$3:$AE$998,8,FALSE)</f>
        <v>0.5</v>
      </c>
      <c r="S151" s="57">
        <f>VLOOKUP($O151,PercentSHGoalStats!$A$3:$AE$998,10,FALSE)</f>
        <v>1</v>
      </c>
      <c r="T151" s="57">
        <f>VLOOKUP($O151,PercentSHGoalStats!$A$3:$AE$998,11,FALSE)</f>
        <v>0.5</v>
      </c>
      <c r="U151" s="57">
        <f>VLOOKUP($O151,PercentSHGoalStats!$A$3:$AE$998,13,FALSE)</f>
        <v>1</v>
      </c>
      <c r="V151" s="57">
        <f>VLOOKUP($O151,PercentSHGoalStats!$A$3:$AE$998,14,FALSE)</f>
        <v>0</v>
      </c>
      <c r="W151" s="57">
        <f>VLOOKUP($O151,PercentSHGoalStats!$A$3:$AE$998,16,FALSE)</f>
        <v>0</v>
      </c>
      <c r="X151" s="57">
        <f>VLOOKUP($O151,PercentSHGoalStats!$A$3:$AE$998,17,FALSE)</f>
        <v>1</v>
      </c>
      <c r="Y151" s="57">
        <f>VLOOKUP($O151,PercentSHGoalStats!$A$3:$AE$998,19,FALSE)</f>
        <v>1</v>
      </c>
      <c r="Z151" s="57">
        <f>VLOOKUP($O151,PercentSHGoalStats!$A$3:$AE$998,20,FALSE)</f>
        <v>0</v>
      </c>
      <c r="AA151" s="57">
        <f>VLOOKUP($O151,PercentSHGoalStats!$A$3:$AE$998,22,FALSE)</f>
        <v>0</v>
      </c>
    </row>
    <row r="152" spans="1:27" x14ac:dyDescent="0.3">
      <c r="A152" s="57">
        <f>VLOOKUP($M152,PercentSHGoalStats!$A$3:$AE$998,5,FALSE)</f>
        <v>0.5</v>
      </c>
      <c r="B152" s="57">
        <f>VLOOKUP($M152,PercentSHGoalStats!$A$3:$AE$998,6,FALSE)</f>
        <v>0</v>
      </c>
      <c r="C152" s="57">
        <f>VLOOKUP($M152,PercentSHGoalStats!$A$3:$AE$998,8,FALSE)</f>
        <v>0</v>
      </c>
      <c r="D152" s="57">
        <f>VLOOKUP($M152,PercentSHGoalStats!$A$3:$AE$998,9,FALSE)</f>
        <v>0</v>
      </c>
      <c r="E152" s="57">
        <f>VLOOKUP($M152,PercentSHGoalStats!$A$3:$AE$998,11,FALSE)</f>
        <v>0.5</v>
      </c>
      <c r="F152" s="57">
        <f>VLOOKUP($M152,PercentSHGoalStats!$A$3:$AE$998,12,FALSE)</f>
        <v>0</v>
      </c>
      <c r="G152" s="57">
        <f>VLOOKUP($M152,PercentSHGoalStats!$A$3:$AE$998,14,FALSE)</f>
        <v>0</v>
      </c>
      <c r="H152" s="57">
        <f>VLOOKUP($M152,PercentSHGoalStats!$A$3:$AE$998,15,FALSE)</f>
        <v>0</v>
      </c>
      <c r="I152" s="57">
        <f>VLOOKUP($M152,PercentSHGoalStats!$A$3:$AE$998,17,FALSE)</f>
        <v>0</v>
      </c>
      <c r="J152" s="57">
        <f>VLOOKUP($M152,PercentSHGoalStats!$A$3:$AE$998,18,FALSE)</f>
        <v>0</v>
      </c>
      <c r="K152" s="57">
        <f>VLOOKUP($M152,PercentSHGoalStats!$A$3:$AE$998,20,FALSE)</f>
        <v>0</v>
      </c>
      <c r="L152" s="57">
        <f>VLOOKUP($M152,PercentSHGoalStats!$A$3:$AE$998,21,FALSE)</f>
        <v>0</v>
      </c>
      <c r="M152" s="53" t="str">
        <f>Fixtures!A152</f>
        <v>Brentford</v>
      </c>
      <c r="N152" s="54">
        <f>Fixtures!D152</f>
        <v>43694</v>
      </c>
      <c r="O152" s="53" t="str">
        <f>Fixtures!B152</f>
        <v>Hull City</v>
      </c>
      <c r="P152" s="57">
        <f>VLOOKUP($O152,PercentSHGoalStats!$A$3:$AE$998,5,FALSE)</f>
        <v>1</v>
      </c>
      <c r="Q152" s="57">
        <f>VLOOKUP($O152,PercentSHGoalStats!$A$3:$AE$998,7,FALSE)</f>
        <v>1</v>
      </c>
      <c r="R152" s="57">
        <f>VLOOKUP($O152,PercentSHGoalStats!$A$3:$AE$998,8,FALSE)</f>
        <v>0.5</v>
      </c>
      <c r="S152" s="57">
        <f>VLOOKUP($O152,PercentSHGoalStats!$A$3:$AE$998,10,FALSE)</f>
        <v>1</v>
      </c>
      <c r="T152" s="57">
        <f>VLOOKUP($O152,PercentSHGoalStats!$A$3:$AE$998,11,FALSE)</f>
        <v>0</v>
      </c>
      <c r="U152" s="57">
        <f>VLOOKUP($O152,PercentSHGoalStats!$A$3:$AE$998,13,FALSE)</f>
        <v>0</v>
      </c>
      <c r="V152" s="57">
        <f>VLOOKUP($O152,PercentSHGoalStats!$A$3:$AE$998,14,FALSE)</f>
        <v>0</v>
      </c>
      <c r="W152" s="57">
        <f>VLOOKUP($O152,PercentSHGoalStats!$A$3:$AE$998,16,FALSE)</f>
        <v>0</v>
      </c>
      <c r="X152" s="57">
        <f>VLOOKUP($O152,PercentSHGoalStats!$A$3:$AE$998,17,FALSE)</f>
        <v>1</v>
      </c>
      <c r="Y152" s="57">
        <f>VLOOKUP($O152,PercentSHGoalStats!$A$3:$AE$998,19,FALSE)</f>
        <v>1</v>
      </c>
      <c r="Z152" s="57">
        <f>VLOOKUP($O152,PercentSHGoalStats!$A$3:$AE$998,20,FALSE)</f>
        <v>0.5</v>
      </c>
      <c r="AA152" s="57">
        <f>VLOOKUP($O152,PercentSHGoalStats!$A$3:$AE$998,22,FALSE)</f>
        <v>1</v>
      </c>
    </row>
    <row r="153" spans="1:27" x14ac:dyDescent="0.3">
      <c r="A153" s="57">
        <f>VLOOKUP($M153,PercentSHGoalStats!$A$3:$AE$998,5,FALSE)</f>
        <v>1</v>
      </c>
      <c r="B153" s="57">
        <f>VLOOKUP($M153,PercentSHGoalStats!$A$3:$AE$998,6,FALSE)</f>
        <v>1</v>
      </c>
      <c r="C153" s="57">
        <f>VLOOKUP($M153,PercentSHGoalStats!$A$3:$AE$998,8,FALSE)</f>
        <v>1</v>
      </c>
      <c r="D153" s="57">
        <f>VLOOKUP($M153,PercentSHGoalStats!$A$3:$AE$998,9,FALSE)</f>
        <v>1</v>
      </c>
      <c r="E153" s="57">
        <f>VLOOKUP($M153,PercentSHGoalStats!$A$3:$AE$998,11,FALSE)</f>
        <v>1</v>
      </c>
      <c r="F153" s="57">
        <f>VLOOKUP($M153,PercentSHGoalStats!$A$3:$AE$998,12,FALSE)</f>
        <v>1</v>
      </c>
      <c r="G153" s="57">
        <f>VLOOKUP($M153,PercentSHGoalStats!$A$3:$AE$998,14,FALSE)</f>
        <v>0</v>
      </c>
      <c r="H153" s="57">
        <f>VLOOKUP($M153,PercentSHGoalStats!$A$3:$AE$998,15,FALSE)</f>
        <v>0</v>
      </c>
      <c r="I153" s="57">
        <f>VLOOKUP($M153,PercentSHGoalStats!$A$3:$AE$998,17,FALSE)</f>
        <v>1</v>
      </c>
      <c r="J153" s="57">
        <f>VLOOKUP($M153,PercentSHGoalStats!$A$3:$AE$998,18,FALSE)</f>
        <v>1</v>
      </c>
      <c r="K153" s="57">
        <f>VLOOKUP($M153,PercentSHGoalStats!$A$3:$AE$998,20,FALSE)</f>
        <v>0.5</v>
      </c>
      <c r="L153" s="57">
        <f>VLOOKUP($M153,PercentSHGoalStats!$A$3:$AE$998,21,FALSE)</f>
        <v>1</v>
      </c>
      <c r="M153" s="53" t="str">
        <f>Fixtures!A153</f>
        <v>Bristol City</v>
      </c>
      <c r="N153" s="54">
        <f>Fixtures!D153</f>
        <v>43694</v>
      </c>
      <c r="O153" s="53" t="str">
        <f>Fixtures!B153</f>
        <v>Queens Park Rangers</v>
      </c>
      <c r="P153" s="57">
        <f>VLOOKUP($O153,PercentSHGoalStats!$A$3:$AE$998,5,FALSE)</f>
        <v>1</v>
      </c>
      <c r="Q153" s="57">
        <f>VLOOKUP($O153,PercentSHGoalStats!$A$3:$AE$998,7,FALSE)</f>
        <v>1</v>
      </c>
      <c r="R153" s="57">
        <f>VLOOKUP($O153,PercentSHGoalStats!$A$3:$AE$998,8,FALSE)</f>
        <v>1</v>
      </c>
      <c r="S153" s="57">
        <f>VLOOKUP($O153,PercentSHGoalStats!$A$3:$AE$998,10,FALSE)</f>
        <v>1</v>
      </c>
      <c r="T153" s="57">
        <f>VLOOKUP($O153,PercentSHGoalStats!$A$3:$AE$998,11,FALSE)</f>
        <v>1</v>
      </c>
      <c r="U153" s="57">
        <f>VLOOKUP($O153,PercentSHGoalStats!$A$3:$AE$998,13,FALSE)</f>
        <v>1</v>
      </c>
      <c r="V153" s="57">
        <f>VLOOKUP($O153,PercentSHGoalStats!$A$3:$AE$998,14,FALSE)</f>
        <v>0</v>
      </c>
      <c r="W153" s="57">
        <f>VLOOKUP($O153,PercentSHGoalStats!$A$3:$AE$998,16,FALSE)</f>
        <v>0</v>
      </c>
      <c r="X153" s="57">
        <f>VLOOKUP($O153,PercentSHGoalStats!$A$3:$AE$998,17,FALSE)</f>
        <v>1</v>
      </c>
      <c r="Y153" s="57">
        <f>VLOOKUP($O153,PercentSHGoalStats!$A$3:$AE$998,19,FALSE)</f>
        <v>1</v>
      </c>
      <c r="Z153" s="57">
        <f>VLOOKUP($O153,PercentSHGoalStats!$A$3:$AE$998,20,FALSE)</f>
        <v>0</v>
      </c>
      <c r="AA153" s="57">
        <f>VLOOKUP($O153,PercentSHGoalStats!$A$3:$AE$998,22,FALSE)</f>
        <v>0</v>
      </c>
    </row>
    <row r="154" spans="1:27" x14ac:dyDescent="0.3">
      <c r="A154" s="57">
        <f>VLOOKUP($M154,PercentSHGoalStats!$A$3:$AE$998,5,FALSE)</f>
        <v>1</v>
      </c>
      <c r="B154" s="57">
        <f>VLOOKUP($M154,PercentSHGoalStats!$A$3:$AE$998,6,FALSE)</f>
        <v>1</v>
      </c>
      <c r="C154" s="57">
        <f>VLOOKUP($M154,PercentSHGoalStats!$A$3:$AE$998,8,FALSE)</f>
        <v>1</v>
      </c>
      <c r="D154" s="57">
        <f>VLOOKUP($M154,PercentSHGoalStats!$A$3:$AE$998,9,FALSE)</f>
        <v>1</v>
      </c>
      <c r="E154" s="57">
        <f>VLOOKUP($M154,PercentSHGoalStats!$A$3:$AE$998,11,FALSE)</f>
        <v>1</v>
      </c>
      <c r="F154" s="57">
        <f>VLOOKUP($M154,PercentSHGoalStats!$A$3:$AE$998,12,FALSE)</f>
        <v>1</v>
      </c>
      <c r="G154" s="57">
        <f>VLOOKUP($M154,PercentSHGoalStats!$A$3:$AE$998,14,FALSE)</f>
        <v>0</v>
      </c>
      <c r="H154" s="57">
        <f>VLOOKUP($M154,PercentSHGoalStats!$A$3:$AE$998,15,FALSE)</f>
        <v>0</v>
      </c>
      <c r="I154" s="57">
        <f>VLOOKUP($M154,PercentSHGoalStats!$A$3:$AE$998,17,FALSE)</f>
        <v>1</v>
      </c>
      <c r="J154" s="57">
        <f>VLOOKUP($M154,PercentSHGoalStats!$A$3:$AE$998,18,FALSE)</f>
        <v>1</v>
      </c>
      <c r="K154" s="57">
        <f>VLOOKUP($M154,PercentSHGoalStats!$A$3:$AE$998,20,FALSE)</f>
        <v>0.5</v>
      </c>
      <c r="L154" s="57">
        <f>VLOOKUP($M154,PercentSHGoalStats!$A$3:$AE$998,21,FALSE)</f>
        <v>0</v>
      </c>
      <c r="M154" s="53" t="str">
        <f>Fixtures!A154</f>
        <v>Luton Town</v>
      </c>
      <c r="N154" s="54">
        <f>Fixtures!D154</f>
        <v>43694</v>
      </c>
      <c r="O154" s="53" t="str">
        <f>Fixtures!B154</f>
        <v>West Bromwich Albion</v>
      </c>
      <c r="P154" s="57">
        <f>VLOOKUP($O154,PercentSHGoalStats!$A$3:$AE$998,5,FALSE)</f>
        <v>0.5</v>
      </c>
      <c r="Q154" s="57">
        <f>VLOOKUP($O154,PercentSHGoalStats!$A$3:$AE$998,7,FALSE)</f>
        <v>0</v>
      </c>
      <c r="R154" s="57">
        <f>VLOOKUP($O154,PercentSHGoalStats!$A$3:$AE$998,8,FALSE)</f>
        <v>0.5</v>
      </c>
      <c r="S154" s="57">
        <f>VLOOKUP($O154,PercentSHGoalStats!$A$3:$AE$998,10,FALSE)</f>
        <v>0</v>
      </c>
      <c r="T154" s="57">
        <f>VLOOKUP($O154,PercentSHGoalStats!$A$3:$AE$998,11,FALSE)</f>
        <v>0.5</v>
      </c>
      <c r="U154" s="57">
        <f>VLOOKUP($O154,PercentSHGoalStats!$A$3:$AE$998,13,FALSE)</f>
        <v>0</v>
      </c>
      <c r="V154" s="57">
        <f>VLOOKUP($O154,PercentSHGoalStats!$A$3:$AE$998,14,FALSE)</f>
        <v>0</v>
      </c>
      <c r="W154" s="57">
        <f>VLOOKUP($O154,PercentSHGoalStats!$A$3:$AE$998,16,FALSE)</f>
        <v>0</v>
      </c>
      <c r="X154" s="57">
        <f>VLOOKUP($O154,PercentSHGoalStats!$A$3:$AE$998,17,FALSE)</f>
        <v>0.5</v>
      </c>
      <c r="Y154" s="57">
        <f>VLOOKUP($O154,PercentSHGoalStats!$A$3:$AE$998,19,FALSE)</f>
        <v>0</v>
      </c>
      <c r="Z154" s="57">
        <f>VLOOKUP($O154,PercentSHGoalStats!$A$3:$AE$998,20,FALSE)</f>
        <v>0</v>
      </c>
      <c r="AA154" s="57">
        <f>VLOOKUP($O154,PercentSHGoalStats!$A$3:$AE$998,22,FALSE)</f>
        <v>0</v>
      </c>
    </row>
    <row r="155" spans="1:27" x14ac:dyDescent="0.3">
      <c r="A155" s="57">
        <f>VLOOKUP($M155,PercentSHGoalStats!$A$3:$AE$998,5,FALSE)</f>
        <v>0.5</v>
      </c>
      <c r="B155" s="57">
        <f>VLOOKUP($M155,PercentSHGoalStats!$A$3:$AE$998,6,FALSE)</f>
        <v>0</v>
      </c>
      <c r="C155" s="57">
        <f>VLOOKUP($M155,PercentSHGoalStats!$A$3:$AE$998,8,FALSE)</f>
        <v>0.5</v>
      </c>
      <c r="D155" s="57">
        <f>VLOOKUP($M155,PercentSHGoalStats!$A$3:$AE$998,9,FALSE)</f>
        <v>0</v>
      </c>
      <c r="E155" s="57">
        <f>VLOOKUP($M155,PercentSHGoalStats!$A$3:$AE$998,11,FALSE)</f>
        <v>0.5</v>
      </c>
      <c r="F155" s="57">
        <f>VLOOKUP($M155,PercentSHGoalStats!$A$3:$AE$998,12,FALSE)</f>
        <v>0</v>
      </c>
      <c r="G155" s="57">
        <f>VLOOKUP($M155,PercentSHGoalStats!$A$3:$AE$998,14,FALSE)</f>
        <v>0</v>
      </c>
      <c r="H155" s="57">
        <f>VLOOKUP($M155,PercentSHGoalStats!$A$3:$AE$998,15,FALSE)</f>
        <v>0</v>
      </c>
      <c r="I155" s="57">
        <f>VLOOKUP($M155,PercentSHGoalStats!$A$3:$AE$998,17,FALSE)</f>
        <v>0.5</v>
      </c>
      <c r="J155" s="57">
        <f>VLOOKUP($M155,PercentSHGoalStats!$A$3:$AE$998,18,FALSE)</f>
        <v>0</v>
      </c>
      <c r="K155" s="57">
        <f>VLOOKUP($M155,PercentSHGoalStats!$A$3:$AE$998,20,FALSE)</f>
        <v>0</v>
      </c>
      <c r="L155" s="57">
        <f>VLOOKUP($M155,PercentSHGoalStats!$A$3:$AE$998,21,FALSE)</f>
        <v>0</v>
      </c>
      <c r="M155" s="53" t="str">
        <f>Fixtures!A155</f>
        <v>Millwall</v>
      </c>
      <c r="N155" s="54">
        <f>Fixtures!D155</f>
        <v>43694</v>
      </c>
      <c r="O155" s="53" t="str">
        <f>Fixtures!B155</f>
        <v>Sheffield Wednesday</v>
      </c>
      <c r="P155" s="57">
        <f>VLOOKUP($O155,PercentSHGoalStats!$A$3:$AE$998,5,FALSE)</f>
        <v>1</v>
      </c>
      <c r="Q155" s="57">
        <f>VLOOKUP($O155,PercentSHGoalStats!$A$3:$AE$998,7,FALSE)</f>
        <v>1</v>
      </c>
      <c r="R155" s="57">
        <f>VLOOKUP($O155,PercentSHGoalStats!$A$3:$AE$998,8,FALSE)</f>
        <v>0.5</v>
      </c>
      <c r="S155" s="57">
        <f>VLOOKUP($O155,PercentSHGoalStats!$A$3:$AE$998,10,FALSE)</f>
        <v>1</v>
      </c>
      <c r="T155" s="57">
        <f>VLOOKUP($O155,PercentSHGoalStats!$A$3:$AE$998,11,FALSE)</f>
        <v>1</v>
      </c>
      <c r="U155" s="57">
        <f>VLOOKUP($O155,PercentSHGoalStats!$A$3:$AE$998,13,FALSE)</f>
        <v>1</v>
      </c>
      <c r="V155" s="57">
        <f>VLOOKUP($O155,PercentSHGoalStats!$A$3:$AE$998,14,FALSE)</f>
        <v>0.5</v>
      </c>
      <c r="W155" s="57">
        <f>VLOOKUP($O155,PercentSHGoalStats!$A$3:$AE$998,16,FALSE)</f>
        <v>1</v>
      </c>
      <c r="X155" s="57">
        <f>VLOOKUP($O155,PercentSHGoalStats!$A$3:$AE$998,17,FALSE)</f>
        <v>0.5</v>
      </c>
      <c r="Y155" s="57">
        <f>VLOOKUP($O155,PercentSHGoalStats!$A$3:$AE$998,19,FALSE)</f>
        <v>1</v>
      </c>
      <c r="Z155" s="57">
        <f>VLOOKUP($O155,PercentSHGoalStats!$A$3:$AE$998,20,FALSE)</f>
        <v>0</v>
      </c>
      <c r="AA155" s="57">
        <f>VLOOKUP($O155,PercentSHGoalStats!$A$3:$AE$998,22,FALSE)</f>
        <v>0</v>
      </c>
    </row>
    <row r="156" spans="1:27" x14ac:dyDescent="0.3">
      <c r="A156" s="57">
        <f>VLOOKUP($M156,PercentSHGoalStats!$A$3:$AE$998,5,FALSE)</f>
        <v>0.5</v>
      </c>
      <c r="B156" s="57">
        <f>VLOOKUP($M156,PercentSHGoalStats!$A$3:$AE$998,6,FALSE)</f>
        <v>0</v>
      </c>
      <c r="C156" s="57">
        <f>VLOOKUP($M156,PercentSHGoalStats!$A$3:$AE$998,8,FALSE)</f>
        <v>0.5</v>
      </c>
      <c r="D156" s="57">
        <f>VLOOKUP($M156,PercentSHGoalStats!$A$3:$AE$998,9,FALSE)</f>
        <v>0</v>
      </c>
      <c r="E156" s="57">
        <f>VLOOKUP($M156,PercentSHGoalStats!$A$3:$AE$998,11,FALSE)</f>
        <v>0.5</v>
      </c>
      <c r="F156" s="57">
        <f>VLOOKUP($M156,PercentSHGoalStats!$A$3:$AE$998,12,FALSE)</f>
        <v>0</v>
      </c>
      <c r="G156" s="57">
        <f>VLOOKUP($M156,PercentSHGoalStats!$A$3:$AE$998,14,FALSE)</f>
        <v>0</v>
      </c>
      <c r="H156" s="57">
        <f>VLOOKUP($M156,PercentSHGoalStats!$A$3:$AE$998,15,FALSE)</f>
        <v>0</v>
      </c>
      <c r="I156" s="57">
        <f>VLOOKUP($M156,PercentSHGoalStats!$A$3:$AE$998,17,FALSE)</f>
        <v>0.5</v>
      </c>
      <c r="J156" s="57">
        <f>VLOOKUP($M156,PercentSHGoalStats!$A$3:$AE$998,18,FALSE)</f>
        <v>0</v>
      </c>
      <c r="K156" s="57">
        <f>VLOOKUP($M156,PercentSHGoalStats!$A$3:$AE$998,20,FALSE)</f>
        <v>0</v>
      </c>
      <c r="L156" s="57">
        <f>VLOOKUP($M156,PercentSHGoalStats!$A$3:$AE$998,21,FALSE)</f>
        <v>0</v>
      </c>
      <c r="M156" s="53" t="str">
        <f>Fixtures!A156</f>
        <v>Nottingham Forest</v>
      </c>
      <c r="N156" s="54">
        <f>Fixtures!D156</f>
        <v>43694</v>
      </c>
      <c r="O156" s="53" t="str">
        <f>Fixtures!B156</f>
        <v>Birmingham City</v>
      </c>
      <c r="P156" s="57">
        <f>VLOOKUP($O156,PercentSHGoalStats!$A$3:$AE$998,5,FALSE)</f>
        <v>0.5</v>
      </c>
      <c r="Q156" s="57">
        <f>VLOOKUP($O156,PercentSHGoalStats!$A$3:$AE$998,7,FALSE)</f>
        <v>0</v>
      </c>
      <c r="R156" s="57">
        <f>VLOOKUP($O156,PercentSHGoalStats!$A$3:$AE$998,8,FALSE)</f>
        <v>0.5</v>
      </c>
      <c r="S156" s="57">
        <f>VLOOKUP($O156,PercentSHGoalStats!$A$3:$AE$998,10,FALSE)</f>
        <v>0</v>
      </c>
      <c r="T156" s="57">
        <f>VLOOKUP($O156,PercentSHGoalStats!$A$3:$AE$998,11,FALSE)</f>
        <v>0.5</v>
      </c>
      <c r="U156" s="57">
        <f>VLOOKUP($O156,PercentSHGoalStats!$A$3:$AE$998,13,FALSE)</f>
        <v>0</v>
      </c>
      <c r="V156" s="57">
        <f>VLOOKUP($O156,PercentSHGoalStats!$A$3:$AE$998,14,FALSE)</f>
        <v>0</v>
      </c>
      <c r="W156" s="57">
        <f>VLOOKUP($O156,PercentSHGoalStats!$A$3:$AE$998,16,FALSE)</f>
        <v>0</v>
      </c>
      <c r="X156" s="57">
        <f>VLOOKUP($O156,PercentSHGoalStats!$A$3:$AE$998,17,FALSE)</f>
        <v>0.5</v>
      </c>
      <c r="Y156" s="57">
        <f>VLOOKUP($O156,PercentSHGoalStats!$A$3:$AE$998,19,FALSE)</f>
        <v>0</v>
      </c>
      <c r="Z156" s="57">
        <f>VLOOKUP($O156,PercentSHGoalStats!$A$3:$AE$998,20,FALSE)</f>
        <v>0</v>
      </c>
      <c r="AA156" s="57">
        <f>VLOOKUP($O156,PercentSHGoalStats!$A$3:$AE$998,22,FALSE)</f>
        <v>0</v>
      </c>
    </row>
    <row r="157" spans="1:27" x14ac:dyDescent="0.3">
      <c r="A157" s="57">
        <f>VLOOKUP($M157,PercentSHGoalStats!$A$3:$AE$998,5,FALSE)</f>
        <v>1</v>
      </c>
      <c r="B157" s="57">
        <f>VLOOKUP($M157,PercentSHGoalStats!$A$3:$AE$998,6,FALSE)</f>
        <v>1</v>
      </c>
      <c r="C157" s="57">
        <f>VLOOKUP($M157,PercentSHGoalStats!$A$3:$AE$998,8,FALSE)</f>
        <v>1</v>
      </c>
      <c r="D157" s="57">
        <f>VLOOKUP($M157,PercentSHGoalStats!$A$3:$AE$998,9,FALSE)</f>
        <v>1</v>
      </c>
      <c r="E157" s="57">
        <f>VLOOKUP($M157,PercentSHGoalStats!$A$3:$AE$998,11,FALSE)</f>
        <v>0.5</v>
      </c>
      <c r="F157" s="57">
        <f>VLOOKUP($M157,PercentSHGoalStats!$A$3:$AE$998,12,FALSE)</f>
        <v>1</v>
      </c>
      <c r="G157" s="57">
        <f>VLOOKUP($M157,PercentSHGoalStats!$A$3:$AE$998,14,FALSE)</f>
        <v>0</v>
      </c>
      <c r="H157" s="57">
        <f>VLOOKUP($M157,PercentSHGoalStats!$A$3:$AE$998,15,FALSE)</f>
        <v>0</v>
      </c>
      <c r="I157" s="57">
        <f>VLOOKUP($M157,PercentSHGoalStats!$A$3:$AE$998,17,FALSE)</f>
        <v>1</v>
      </c>
      <c r="J157" s="57">
        <f>VLOOKUP($M157,PercentSHGoalStats!$A$3:$AE$998,18,FALSE)</f>
        <v>1</v>
      </c>
      <c r="K157" s="57">
        <f>VLOOKUP($M157,PercentSHGoalStats!$A$3:$AE$998,20,FALSE)</f>
        <v>0.5</v>
      </c>
      <c r="L157" s="57">
        <f>VLOOKUP($M157,PercentSHGoalStats!$A$3:$AE$998,21,FALSE)</f>
        <v>0</v>
      </c>
      <c r="M157" s="53" t="str">
        <f>Fixtures!A157</f>
        <v>Stoke City</v>
      </c>
      <c r="N157" s="54">
        <f>Fixtures!D157</f>
        <v>43694</v>
      </c>
      <c r="O157" s="53" t="str">
        <f>Fixtures!B157</f>
        <v>Derby County</v>
      </c>
      <c r="P157" s="57">
        <f>VLOOKUP($O157,PercentSHGoalStats!$A$3:$AE$998,5,FALSE)</f>
        <v>0</v>
      </c>
      <c r="Q157" s="57">
        <f>VLOOKUP($O157,PercentSHGoalStats!$A$3:$AE$998,7,FALSE)</f>
        <v>0</v>
      </c>
      <c r="R157" s="57">
        <f>VLOOKUP($O157,PercentSHGoalStats!$A$3:$AE$998,8,FALSE)</f>
        <v>0</v>
      </c>
      <c r="S157" s="57">
        <f>VLOOKUP($O157,PercentSHGoalStats!$A$3:$AE$998,10,FALSE)</f>
        <v>0</v>
      </c>
      <c r="T157" s="57">
        <f>VLOOKUP($O157,PercentSHGoalStats!$A$3:$AE$998,11,FALSE)</f>
        <v>0</v>
      </c>
      <c r="U157" s="57">
        <f>VLOOKUP($O157,PercentSHGoalStats!$A$3:$AE$998,13,FALSE)</f>
        <v>0</v>
      </c>
      <c r="V157" s="57">
        <f>VLOOKUP($O157,PercentSHGoalStats!$A$3:$AE$998,14,FALSE)</f>
        <v>0</v>
      </c>
      <c r="W157" s="57">
        <f>VLOOKUP($O157,PercentSHGoalStats!$A$3:$AE$998,16,FALSE)</f>
        <v>0</v>
      </c>
      <c r="X157" s="57">
        <f>VLOOKUP($O157,PercentSHGoalStats!$A$3:$AE$998,17,FALSE)</f>
        <v>0</v>
      </c>
      <c r="Y157" s="57">
        <f>VLOOKUP($O157,PercentSHGoalStats!$A$3:$AE$998,19,FALSE)</f>
        <v>0</v>
      </c>
      <c r="Z157" s="57">
        <f>VLOOKUP($O157,PercentSHGoalStats!$A$3:$AE$998,20,FALSE)</f>
        <v>0</v>
      </c>
      <c r="AA157" s="57">
        <f>VLOOKUP($O157,PercentSHGoalStats!$A$3:$AE$998,22,FALSE)</f>
        <v>0</v>
      </c>
    </row>
    <row r="158" spans="1:27" x14ac:dyDescent="0.3">
      <c r="A158" s="57">
        <f>VLOOKUP($M158,PercentSHGoalStats!$A$3:$AE$998,5,FALSE)</f>
        <v>0.5</v>
      </c>
      <c r="B158" s="57">
        <f>VLOOKUP($M158,PercentSHGoalStats!$A$3:$AE$998,6,FALSE)</f>
        <v>1</v>
      </c>
      <c r="C158" s="57">
        <f>VLOOKUP($M158,PercentSHGoalStats!$A$3:$AE$998,8,FALSE)</f>
        <v>0.5</v>
      </c>
      <c r="D158" s="57">
        <f>VLOOKUP($M158,PercentSHGoalStats!$A$3:$AE$998,9,FALSE)</f>
        <v>1</v>
      </c>
      <c r="E158" s="57">
        <f>VLOOKUP($M158,PercentSHGoalStats!$A$3:$AE$998,11,FALSE)</f>
        <v>0.5</v>
      </c>
      <c r="F158" s="57">
        <f>VLOOKUP($M158,PercentSHGoalStats!$A$3:$AE$998,12,FALSE)</f>
        <v>1</v>
      </c>
      <c r="G158" s="57">
        <f>VLOOKUP($M158,PercentSHGoalStats!$A$3:$AE$998,14,FALSE)</f>
        <v>0.5</v>
      </c>
      <c r="H158" s="57">
        <f>VLOOKUP($M158,PercentSHGoalStats!$A$3:$AE$998,15,FALSE)</f>
        <v>1</v>
      </c>
      <c r="I158" s="57">
        <f>VLOOKUP($M158,PercentSHGoalStats!$A$3:$AE$998,17,FALSE)</f>
        <v>0</v>
      </c>
      <c r="J158" s="57">
        <f>VLOOKUP($M158,PercentSHGoalStats!$A$3:$AE$998,18,FALSE)</f>
        <v>0</v>
      </c>
      <c r="K158" s="57">
        <f>VLOOKUP($M158,PercentSHGoalStats!$A$3:$AE$998,20,FALSE)</f>
        <v>0</v>
      </c>
      <c r="L158" s="57">
        <f>VLOOKUP($M158,PercentSHGoalStats!$A$3:$AE$998,21,FALSE)</f>
        <v>0</v>
      </c>
      <c r="M158" s="53" t="str">
        <f>Fixtures!A158</f>
        <v>Swansea City</v>
      </c>
      <c r="N158" s="54">
        <f>Fixtures!D158</f>
        <v>43694</v>
      </c>
      <c r="O158" s="53" t="str">
        <f>Fixtures!B158</f>
        <v>Preston North End</v>
      </c>
      <c r="P158" s="57">
        <f>VLOOKUP($O158,PercentSHGoalStats!$A$3:$AE$998,5,FALSE)</f>
        <v>0.5</v>
      </c>
      <c r="Q158" s="57">
        <f>VLOOKUP($O158,PercentSHGoalStats!$A$3:$AE$998,7,FALSE)</f>
        <v>0</v>
      </c>
      <c r="R158" s="57">
        <f>VLOOKUP($O158,PercentSHGoalStats!$A$3:$AE$998,8,FALSE)</f>
        <v>0</v>
      </c>
      <c r="S158" s="57">
        <f>VLOOKUP($O158,PercentSHGoalStats!$A$3:$AE$998,10,FALSE)</f>
        <v>0</v>
      </c>
      <c r="T158" s="57">
        <f>VLOOKUP($O158,PercentSHGoalStats!$A$3:$AE$998,11,FALSE)</f>
        <v>0.5</v>
      </c>
      <c r="U158" s="57">
        <f>VLOOKUP($O158,PercentSHGoalStats!$A$3:$AE$998,13,FALSE)</f>
        <v>0</v>
      </c>
      <c r="V158" s="57">
        <f>VLOOKUP($O158,PercentSHGoalStats!$A$3:$AE$998,14,FALSE)</f>
        <v>0</v>
      </c>
      <c r="W158" s="57">
        <f>VLOOKUP($O158,PercentSHGoalStats!$A$3:$AE$998,16,FALSE)</f>
        <v>0</v>
      </c>
      <c r="X158" s="57">
        <f>VLOOKUP($O158,PercentSHGoalStats!$A$3:$AE$998,17,FALSE)</f>
        <v>0</v>
      </c>
      <c r="Y158" s="57">
        <f>VLOOKUP($O158,PercentSHGoalStats!$A$3:$AE$998,19,FALSE)</f>
        <v>0</v>
      </c>
      <c r="Z158" s="57">
        <f>VLOOKUP($O158,PercentSHGoalStats!$A$3:$AE$998,20,FALSE)</f>
        <v>0</v>
      </c>
      <c r="AA158" s="57">
        <f>VLOOKUP($O158,PercentSHGoalStats!$A$3:$AE$998,22,FALSE)</f>
        <v>0</v>
      </c>
    </row>
    <row r="159" spans="1:27" x14ac:dyDescent="0.3">
      <c r="A159" s="57">
        <f>VLOOKUP($M159,PercentSHGoalStats!$A$3:$AE$998,5,FALSE)</f>
        <v>1</v>
      </c>
      <c r="B159" s="57">
        <f>VLOOKUP($M159,PercentSHGoalStats!$A$3:$AE$998,6,FALSE)</f>
        <v>1</v>
      </c>
      <c r="C159" s="57">
        <f>VLOOKUP($M159,PercentSHGoalStats!$A$3:$AE$998,8,FALSE)</f>
        <v>0.5</v>
      </c>
      <c r="D159" s="57">
        <f>VLOOKUP($M159,PercentSHGoalStats!$A$3:$AE$998,9,FALSE)</f>
        <v>1</v>
      </c>
      <c r="E159" s="57">
        <f>VLOOKUP($M159,PercentSHGoalStats!$A$3:$AE$998,11,FALSE)</f>
        <v>0.5</v>
      </c>
      <c r="F159" s="57">
        <f>VLOOKUP($M159,PercentSHGoalStats!$A$3:$AE$998,12,FALSE)</f>
        <v>1</v>
      </c>
      <c r="G159" s="57">
        <f>VLOOKUP($M159,PercentSHGoalStats!$A$3:$AE$998,14,FALSE)</f>
        <v>0.5</v>
      </c>
      <c r="H159" s="57">
        <f>VLOOKUP($M159,PercentSHGoalStats!$A$3:$AE$998,15,FALSE)</f>
        <v>1</v>
      </c>
      <c r="I159" s="57">
        <f>VLOOKUP($M159,PercentSHGoalStats!$A$3:$AE$998,17,FALSE)</f>
        <v>1</v>
      </c>
      <c r="J159" s="57">
        <f>VLOOKUP($M159,PercentSHGoalStats!$A$3:$AE$998,18,FALSE)</f>
        <v>1</v>
      </c>
      <c r="K159" s="57">
        <f>VLOOKUP($M159,PercentSHGoalStats!$A$3:$AE$998,20,FALSE)</f>
        <v>0</v>
      </c>
      <c r="L159" s="57">
        <f>VLOOKUP($M159,PercentSHGoalStats!$A$3:$AE$998,21,FALSE)</f>
        <v>0</v>
      </c>
      <c r="M159" s="53" t="str">
        <f>Fixtures!A159</f>
        <v>Wigan Athletic</v>
      </c>
      <c r="N159" s="54">
        <f>Fixtures!D159</f>
        <v>43694</v>
      </c>
      <c r="O159" s="53" t="str">
        <f>Fixtures!B159</f>
        <v>Leeds United</v>
      </c>
      <c r="P159" s="57">
        <f>VLOOKUP($O159,PercentSHGoalStats!$A$3:$AE$998,5,FALSE)</f>
        <v>1</v>
      </c>
      <c r="Q159" s="57">
        <f>VLOOKUP($O159,PercentSHGoalStats!$A$3:$AE$998,7,FALSE)</f>
        <v>1</v>
      </c>
      <c r="R159" s="57">
        <f>VLOOKUP($O159,PercentSHGoalStats!$A$3:$AE$998,8,FALSE)</f>
        <v>1</v>
      </c>
      <c r="S159" s="57">
        <f>VLOOKUP($O159,PercentSHGoalStats!$A$3:$AE$998,10,FALSE)</f>
        <v>1</v>
      </c>
      <c r="T159" s="57">
        <f>VLOOKUP($O159,PercentSHGoalStats!$A$3:$AE$998,11,FALSE)</f>
        <v>1</v>
      </c>
      <c r="U159" s="57">
        <f>VLOOKUP($O159,PercentSHGoalStats!$A$3:$AE$998,13,FALSE)</f>
        <v>1</v>
      </c>
      <c r="V159" s="57">
        <f>VLOOKUP($O159,PercentSHGoalStats!$A$3:$AE$998,14,FALSE)</f>
        <v>0.5</v>
      </c>
      <c r="W159" s="57">
        <f>VLOOKUP($O159,PercentSHGoalStats!$A$3:$AE$998,16,FALSE)</f>
        <v>1</v>
      </c>
      <c r="X159" s="57">
        <f>VLOOKUP($O159,PercentSHGoalStats!$A$3:$AE$998,17,FALSE)</f>
        <v>1</v>
      </c>
      <c r="Y159" s="57">
        <f>VLOOKUP($O159,PercentSHGoalStats!$A$3:$AE$998,19,FALSE)</f>
        <v>1</v>
      </c>
      <c r="Z159" s="57">
        <f>VLOOKUP($O159,PercentSHGoalStats!$A$3:$AE$998,20,FALSE)</f>
        <v>0</v>
      </c>
      <c r="AA159" s="57">
        <f>VLOOKUP($O159,PercentSHGoalStats!$A$3:$AE$998,22,FALSE)</f>
        <v>0</v>
      </c>
    </row>
    <row r="160" spans="1:27" x14ac:dyDescent="0.3">
      <c r="A160" s="57">
        <f>VLOOKUP($M160,PercentSHGoalStats!$A$3:$AE$998,5,FALSE)</f>
        <v>0.5</v>
      </c>
      <c r="B160" s="57">
        <f>VLOOKUP($M160,PercentSHGoalStats!$A$3:$AE$998,6,FALSE)</f>
        <v>0</v>
      </c>
      <c r="C160" s="57">
        <f>VLOOKUP($M160,PercentSHGoalStats!$A$3:$AE$998,8,FALSE)</f>
        <v>0.5</v>
      </c>
      <c r="D160" s="57">
        <f>VLOOKUP($M160,PercentSHGoalStats!$A$3:$AE$998,9,FALSE)</f>
        <v>0</v>
      </c>
      <c r="E160" s="57">
        <f>VLOOKUP($M160,PercentSHGoalStats!$A$3:$AE$998,11,FALSE)</f>
        <v>0.5</v>
      </c>
      <c r="F160" s="57">
        <f>VLOOKUP($M160,PercentSHGoalStats!$A$3:$AE$998,12,FALSE)</f>
        <v>0</v>
      </c>
      <c r="G160" s="57">
        <f>VLOOKUP($M160,PercentSHGoalStats!$A$3:$AE$998,14,FALSE)</f>
        <v>0</v>
      </c>
      <c r="H160" s="57">
        <f>VLOOKUP($M160,PercentSHGoalStats!$A$3:$AE$998,15,FALSE)</f>
        <v>0</v>
      </c>
      <c r="I160" s="57">
        <f>VLOOKUP($M160,PercentSHGoalStats!$A$3:$AE$998,17,FALSE)</f>
        <v>0.5</v>
      </c>
      <c r="J160" s="57">
        <f>VLOOKUP($M160,PercentSHGoalStats!$A$3:$AE$998,18,FALSE)</f>
        <v>0</v>
      </c>
      <c r="K160" s="57">
        <f>VLOOKUP($M160,PercentSHGoalStats!$A$3:$AE$998,20,FALSE)</f>
        <v>0</v>
      </c>
      <c r="L160" s="57">
        <f>VLOOKUP($M160,PercentSHGoalStats!$A$3:$AE$998,21,FALSE)</f>
        <v>0</v>
      </c>
      <c r="M160" s="53" t="str">
        <f>Fixtures!A160</f>
        <v>Bradford City</v>
      </c>
      <c r="N160" s="54">
        <f>Fixtures!D160</f>
        <v>43694</v>
      </c>
      <c r="O160" s="53" t="str">
        <f>Fixtures!B160</f>
        <v>Oldham Athletic</v>
      </c>
      <c r="P160" s="57">
        <f>VLOOKUP($O160,PercentSHGoalStats!$A$3:$AE$998,5,FALSE)</f>
        <v>0.5</v>
      </c>
      <c r="Q160" s="57">
        <f>VLOOKUP($O160,PercentSHGoalStats!$A$3:$AE$998,7,FALSE)</f>
        <v>1</v>
      </c>
      <c r="R160" s="57">
        <f>VLOOKUP($O160,PercentSHGoalStats!$A$3:$AE$998,8,FALSE)</f>
        <v>0</v>
      </c>
      <c r="S160" s="57">
        <f>VLOOKUP($O160,PercentSHGoalStats!$A$3:$AE$998,10,FALSE)</f>
        <v>0</v>
      </c>
      <c r="T160" s="57">
        <f>VLOOKUP($O160,PercentSHGoalStats!$A$3:$AE$998,11,FALSE)</f>
        <v>0</v>
      </c>
      <c r="U160" s="57">
        <f>VLOOKUP($O160,PercentSHGoalStats!$A$3:$AE$998,13,FALSE)</f>
        <v>0</v>
      </c>
      <c r="V160" s="57">
        <f>VLOOKUP($O160,PercentSHGoalStats!$A$3:$AE$998,14,FALSE)</f>
        <v>0</v>
      </c>
      <c r="W160" s="57">
        <f>VLOOKUP($O160,PercentSHGoalStats!$A$3:$AE$998,16,FALSE)</f>
        <v>0</v>
      </c>
      <c r="X160" s="57">
        <f>VLOOKUP($O160,PercentSHGoalStats!$A$3:$AE$998,17,FALSE)</f>
        <v>0.5</v>
      </c>
      <c r="Y160" s="57">
        <f>VLOOKUP($O160,PercentSHGoalStats!$A$3:$AE$998,19,FALSE)</f>
        <v>1</v>
      </c>
      <c r="Z160" s="57">
        <f>VLOOKUP($O160,PercentSHGoalStats!$A$3:$AE$998,20,FALSE)</f>
        <v>0</v>
      </c>
      <c r="AA160" s="57">
        <f>VLOOKUP($O160,PercentSHGoalStats!$A$3:$AE$998,22,FALSE)</f>
        <v>0</v>
      </c>
    </row>
    <row r="161" spans="1:27" x14ac:dyDescent="0.3">
      <c r="A161" s="57">
        <f>VLOOKUP($M161,PercentSHGoalStats!$A$3:$AE$998,5,FALSE)</f>
        <v>0.5</v>
      </c>
      <c r="B161" s="57">
        <f>VLOOKUP($M161,PercentSHGoalStats!$A$3:$AE$998,6,FALSE)</f>
        <v>0</v>
      </c>
      <c r="C161" s="57">
        <f>VLOOKUP($M161,PercentSHGoalStats!$A$3:$AE$998,8,FALSE)</f>
        <v>0.5</v>
      </c>
      <c r="D161" s="57">
        <f>VLOOKUP($M161,PercentSHGoalStats!$A$3:$AE$998,9,FALSE)</f>
        <v>0</v>
      </c>
      <c r="E161" s="57">
        <f>VLOOKUP($M161,PercentSHGoalStats!$A$3:$AE$998,11,FALSE)</f>
        <v>0.5</v>
      </c>
      <c r="F161" s="57">
        <f>VLOOKUP($M161,PercentSHGoalStats!$A$3:$AE$998,12,FALSE)</f>
        <v>0</v>
      </c>
      <c r="G161" s="57">
        <f>VLOOKUP($M161,PercentSHGoalStats!$A$3:$AE$998,14,FALSE)</f>
        <v>0.5</v>
      </c>
      <c r="H161" s="57">
        <f>VLOOKUP($M161,PercentSHGoalStats!$A$3:$AE$998,15,FALSE)</f>
        <v>0</v>
      </c>
      <c r="I161" s="57">
        <f>VLOOKUP($M161,PercentSHGoalStats!$A$3:$AE$998,17,FALSE)</f>
        <v>0.5</v>
      </c>
      <c r="J161" s="57">
        <f>VLOOKUP($M161,PercentSHGoalStats!$A$3:$AE$998,18,FALSE)</f>
        <v>0</v>
      </c>
      <c r="K161" s="57">
        <f>VLOOKUP($M161,PercentSHGoalStats!$A$3:$AE$998,20,FALSE)</f>
        <v>0.5</v>
      </c>
      <c r="L161" s="57">
        <f>VLOOKUP($M161,PercentSHGoalStats!$A$3:$AE$998,21,FALSE)</f>
        <v>0</v>
      </c>
      <c r="M161" s="53" t="str">
        <f>Fixtures!A161</f>
        <v>Carlisle United</v>
      </c>
      <c r="N161" s="54">
        <f>Fixtures!D161</f>
        <v>43694</v>
      </c>
      <c r="O161" s="53" t="str">
        <f>Fixtures!B161</f>
        <v>Mansfield Town</v>
      </c>
      <c r="P161" s="57">
        <f>VLOOKUP($O161,PercentSHGoalStats!$A$3:$AE$998,5,FALSE)</f>
        <v>1</v>
      </c>
      <c r="Q161" s="57">
        <f>VLOOKUP($O161,PercentSHGoalStats!$A$3:$AE$998,7,FALSE)</f>
        <v>1</v>
      </c>
      <c r="R161" s="57">
        <f>VLOOKUP($O161,PercentSHGoalStats!$A$3:$AE$998,8,FALSE)</f>
        <v>0.5</v>
      </c>
      <c r="S161" s="57">
        <f>VLOOKUP($O161,PercentSHGoalStats!$A$3:$AE$998,10,FALSE)</f>
        <v>1</v>
      </c>
      <c r="T161" s="57">
        <f>VLOOKUP($O161,PercentSHGoalStats!$A$3:$AE$998,11,FALSE)</f>
        <v>1</v>
      </c>
      <c r="U161" s="57">
        <f>VLOOKUP($O161,PercentSHGoalStats!$A$3:$AE$998,13,FALSE)</f>
        <v>1</v>
      </c>
      <c r="V161" s="57">
        <f>VLOOKUP($O161,PercentSHGoalStats!$A$3:$AE$998,14,FALSE)</f>
        <v>0.5</v>
      </c>
      <c r="W161" s="57">
        <f>VLOOKUP($O161,PercentSHGoalStats!$A$3:$AE$998,16,FALSE)</f>
        <v>1</v>
      </c>
      <c r="X161" s="57">
        <f>VLOOKUP($O161,PercentSHGoalStats!$A$3:$AE$998,17,FALSE)</f>
        <v>0</v>
      </c>
      <c r="Y161" s="57">
        <f>VLOOKUP($O161,PercentSHGoalStats!$A$3:$AE$998,19,FALSE)</f>
        <v>0</v>
      </c>
      <c r="Z161" s="57">
        <f>VLOOKUP($O161,PercentSHGoalStats!$A$3:$AE$998,20,FALSE)</f>
        <v>0</v>
      </c>
      <c r="AA161" s="57">
        <f>VLOOKUP($O161,PercentSHGoalStats!$A$3:$AE$998,22,FALSE)</f>
        <v>0</v>
      </c>
    </row>
    <row r="162" spans="1:27" x14ac:dyDescent="0.3">
      <c r="A162" s="57">
        <f>VLOOKUP($M162,PercentSHGoalStats!$A$3:$AE$998,5,FALSE)</f>
        <v>0.5</v>
      </c>
      <c r="B162" s="57">
        <f>VLOOKUP($M162,PercentSHGoalStats!$A$3:$AE$998,6,FALSE)</f>
        <v>0</v>
      </c>
      <c r="C162" s="57">
        <f>VLOOKUP($M162,PercentSHGoalStats!$A$3:$AE$998,8,FALSE)</f>
        <v>0</v>
      </c>
      <c r="D162" s="57">
        <f>VLOOKUP($M162,PercentSHGoalStats!$A$3:$AE$998,9,FALSE)</f>
        <v>0</v>
      </c>
      <c r="E162" s="57">
        <f>VLOOKUP($M162,PercentSHGoalStats!$A$3:$AE$998,11,FALSE)</f>
        <v>0</v>
      </c>
      <c r="F162" s="57">
        <f>VLOOKUP($M162,PercentSHGoalStats!$A$3:$AE$998,12,FALSE)</f>
        <v>0</v>
      </c>
      <c r="G162" s="57">
        <f>VLOOKUP($M162,PercentSHGoalStats!$A$3:$AE$998,14,FALSE)</f>
        <v>0</v>
      </c>
      <c r="H162" s="57">
        <f>VLOOKUP($M162,PercentSHGoalStats!$A$3:$AE$998,15,FALSE)</f>
        <v>0</v>
      </c>
      <c r="I162" s="57">
        <f>VLOOKUP($M162,PercentSHGoalStats!$A$3:$AE$998,17,FALSE)</f>
        <v>0.5</v>
      </c>
      <c r="J162" s="57">
        <f>VLOOKUP($M162,PercentSHGoalStats!$A$3:$AE$998,18,FALSE)</f>
        <v>0</v>
      </c>
      <c r="K162" s="57">
        <f>VLOOKUP($M162,PercentSHGoalStats!$A$3:$AE$998,20,FALSE)</f>
        <v>0</v>
      </c>
      <c r="L162" s="57">
        <f>VLOOKUP($M162,PercentSHGoalStats!$A$3:$AE$998,21,FALSE)</f>
        <v>0</v>
      </c>
      <c r="M162" s="53" t="str">
        <f>Fixtures!A162</f>
        <v>Colchester United</v>
      </c>
      <c r="N162" s="54">
        <f>Fixtures!D162</f>
        <v>43694</v>
      </c>
      <c r="O162" s="53" t="str">
        <f>Fixtures!B162</f>
        <v>Cambridge United</v>
      </c>
      <c r="P162" s="57">
        <f>VLOOKUP($O162,PercentSHGoalStats!$A$3:$AE$998,5,FALSE)</f>
        <v>0</v>
      </c>
      <c r="Q162" s="57">
        <f>VLOOKUP($O162,PercentSHGoalStats!$A$3:$AE$998,7,FALSE)</f>
        <v>0</v>
      </c>
      <c r="R162" s="57">
        <f>VLOOKUP($O162,PercentSHGoalStats!$A$3:$AE$998,8,FALSE)</f>
        <v>0</v>
      </c>
      <c r="S162" s="57">
        <f>VLOOKUP($O162,PercentSHGoalStats!$A$3:$AE$998,10,FALSE)</f>
        <v>0</v>
      </c>
      <c r="T162" s="57">
        <f>VLOOKUP($O162,PercentSHGoalStats!$A$3:$AE$998,11,FALSE)</f>
        <v>0</v>
      </c>
      <c r="U162" s="57">
        <f>VLOOKUP($O162,PercentSHGoalStats!$A$3:$AE$998,13,FALSE)</f>
        <v>0</v>
      </c>
      <c r="V162" s="57">
        <f>VLOOKUP($O162,PercentSHGoalStats!$A$3:$AE$998,14,FALSE)</f>
        <v>0</v>
      </c>
      <c r="W162" s="57">
        <f>VLOOKUP($O162,PercentSHGoalStats!$A$3:$AE$998,16,FALSE)</f>
        <v>0</v>
      </c>
      <c r="X162" s="57">
        <f>VLOOKUP($O162,PercentSHGoalStats!$A$3:$AE$998,17,FALSE)</f>
        <v>0</v>
      </c>
      <c r="Y162" s="57">
        <f>VLOOKUP($O162,PercentSHGoalStats!$A$3:$AE$998,19,FALSE)</f>
        <v>0</v>
      </c>
      <c r="Z162" s="57">
        <f>VLOOKUP($O162,PercentSHGoalStats!$A$3:$AE$998,20,FALSE)</f>
        <v>0</v>
      </c>
      <c r="AA162" s="57">
        <f>VLOOKUP($O162,PercentSHGoalStats!$A$3:$AE$998,22,FALSE)</f>
        <v>0</v>
      </c>
    </row>
    <row r="163" spans="1:27" x14ac:dyDescent="0.3">
      <c r="A163" s="57">
        <f>VLOOKUP($M163,PercentSHGoalStats!$A$3:$AE$998,5,FALSE)</f>
        <v>0.5</v>
      </c>
      <c r="B163" s="57">
        <f>VLOOKUP($M163,PercentSHGoalStats!$A$3:$AE$998,6,FALSE)</f>
        <v>1</v>
      </c>
      <c r="C163" s="57">
        <f>VLOOKUP($M163,PercentSHGoalStats!$A$3:$AE$998,8,FALSE)</f>
        <v>0</v>
      </c>
      <c r="D163" s="57">
        <f>VLOOKUP($M163,PercentSHGoalStats!$A$3:$AE$998,9,FALSE)</f>
        <v>0</v>
      </c>
      <c r="E163" s="57">
        <f>VLOOKUP($M163,PercentSHGoalStats!$A$3:$AE$998,11,FALSE)</f>
        <v>0</v>
      </c>
      <c r="F163" s="57">
        <f>VLOOKUP($M163,PercentSHGoalStats!$A$3:$AE$998,12,FALSE)</f>
        <v>0</v>
      </c>
      <c r="G163" s="57">
        <f>VLOOKUP($M163,PercentSHGoalStats!$A$3:$AE$998,14,FALSE)</f>
        <v>0</v>
      </c>
      <c r="H163" s="57">
        <f>VLOOKUP($M163,PercentSHGoalStats!$A$3:$AE$998,15,FALSE)</f>
        <v>0</v>
      </c>
      <c r="I163" s="57">
        <f>VLOOKUP($M163,PercentSHGoalStats!$A$3:$AE$998,17,FALSE)</f>
        <v>0.5</v>
      </c>
      <c r="J163" s="57">
        <f>VLOOKUP($M163,PercentSHGoalStats!$A$3:$AE$998,18,FALSE)</f>
        <v>1</v>
      </c>
      <c r="K163" s="57">
        <f>VLOOKUP($M163,PercentSHGoalStats!$A$3:$AE$998,20,FALSE)</f>
        <v>0</v>
      </c>
      <c r="L163" s="57">
        <f>VLOOKUP($M163,PercentSHGoalStats!$A$3:$AE$998,21,FALSE)</f>
        <v>0</v>
      </c>
      <c r="M163" s="53" t="str">
        <f>Fixtures!A163</f>
        <v>Crewe Alexandra</v>
      </c>
      <c r="N163" s="54">
        <f>Fixtures!D163</f>
        <v>43694</v>
      </c>
      <c r="O163" s="53" t="str">
        <f>Fixtures!B163</f>
        <v>Walsall</v>
      </c>
      <c r="P163" s="57">
        <f>VLOOKUP($O163,PercentSHGoalStats!$A$3:$AE$998,5,FALSE)</f>
        <v>0.5</v>
      </c>
      <c r="Q163" s="57">
        <f>VLOOKUP($O163,PercentSHGoalStats!$A$3:$AE$998,7,FALSE)</f>
        <v>0</v>
      </c>
      <c r="R163" s="57">
        <f>VLOOKUP($O163,PercentSHGoalStats!$A$3:$AE$998,8,FALSE)</f>
        <v>0</v>
      </c>
      <c r="S163" s="57">
        <f>VLOOKUP($O163,PercentSHGoalStats!$A$3:$AE$998,10,FALSE)</f>
        <v>0</v>
      </c>
      <c r="T163" s="57">
        <f>VLOOKUP($O163,PercentSHGoalStats!$A$3:$AE$998,11,FALSE)</f>
        <v>0.5</v>
      </c>
      <c r="U163" s="57">
        <f>VLOOKUP($O163,PercentSHGoalStats!$A$3:$AE$998,13,FALSE)</f>
        <v>0</v>
      </c>
      <c r="V163" s="57">
        <f>VLOOKUP($O163,PercentSHGoalStats!$A$3:$AE$998,14,FALSE)</f>
        <v>0</v>
      </c>
      <c r="W163" s="57">
        <f>VLOOKUP($O163,PercentSHGoalStats!$A$3:$AE$998,16,FALSE)</f>
        <v>0</v>
      </c>
      <c r="X163" s="57">
        <f>VLOOKUP($O163,PercentSHGoalStats!$A$3:$AE$998,17,FALSE)</f>
        <v>0</v>
      </c>
      <c r="Y163" s="57">
        <f>VLOOKUP($O163,PercentSHGoalStats!$A$3:$AE$998,19,FALSE)</f>
        <v>0</v>
      </c>
      <c r="Z163" s="57">
        <f>VLOOKUP($O163,PercentSHGoalStats!$A$3:$AE$998,20,FALSE)</f>
        <v>0</v>
      </c>
      <c r="AA163" s="57">
        <f>VLOOKUP($O163,PercentSHGoalStats!$A$3:$AE$998,22,FALSE)</f>
        <v>0</v>
      </c>
    </row>
    <row r="164" spans="1:27" x14ac:dyDescent="0.3">
      <c r="A164" s="57">
        <f>VLOOKUP($M164,PercentSHGoalStats!$A$3:$AE$998,5,FALSE)</f>
        <v>1</v>
      </c>
      <c r="B164" s="57">
        <f>VLOOKUP($M164,PercentSHGoalStats!$A$3:$AE$998,6,FALSE)</f>
        <v>1</v>
      </c>
      <c r="C164" s="57">
        <f>VLOOKUP($M164,PercentSHGoalStats!$A$3:$AE$998,8,FALSE)</f>
        <v>0</v>
      </c>
      <c r="D164" s="57">
        <f>VLOOKUP($M164,PercentSHGoalStats!$A$3:$AE$998,9,FALSE)</f>
        <v>0</v>
      </c>
      <c r="E164" s="57">
        <f>VLOOKUP($M164,PercentSHGoalStats!$A$3:$AE$998,11,FALSE)</f>
        <v>1</v>
      </c>
      <c r="F164" s="57">
        <f>VLOOKUP($M164,PercentSHGoalStats!$A$3:$AE$998,12,FALSE)</f>
        <v>1</v>
      </c>
      <c r="G164" s="57">
        <f>VLOOKUP($M164,PercentSHGoalStats!$A$3:$AE$998,14,FALSE)</f>
        <v>0</v>
      </c>
      <c r="H164" s="57">
        <f>VLOOKUP($M164,PercentSHGoalStats!$A$3:$AE$998,15,FALSE)</f>
        <v>0</v>
      </c>
      <c r="I164" s="57">
        <f>VLOOKUP($M164,PercentSHGoalStats!$A$3:$AE$998,17,FALSE)</f>
        <v>0</v>
      </c>
      <c r="J164" s="57">
        <f>VLOOKUP($M164,PercentSHGoalStats!$A$3:$AE$998,18,FALSE)</f>
        <v>0</v>
      </c>
      <c r="K164" s="57">
        <f>VLOOKUP($M164,PercentSHGoalStats!$A$3:$AE$998,20,FALSE)</f>
        <v>0</v>
      </c>
      <c r="L164" s="57">
        <f>VLOOKUP($M164,PercentSHGoalStats!$A$3:$AE$998,21,FALSE)</f>
        <v>0</v>
      </c>
      <c r="M164" s="53" t="str">
        <f>Fixtures!A164</f>
        <v>Exeter City</v>
      </c>
      <c r="N164" s="54">
        <f>Fixtures!D164</f>
        <v>43694</v>
      </c>
      <c r="O164" s="53" t="str">
        <f>Fixtures!B164</f>
        <v>Swindon Town</v>
      </c>
      <c r="P164" s="57">
        <f>VLOOKUP($O164,PercentSHGoalStats!$A$3:$AE$998,5,FALSE)</f>
        <v>1</v>
      </c>
      <c r="Q164" s="57">
        <f>VLOOKUP($O164,PercentSHGoalStats!$A$3:$AE$998,7,FALSE)</f>
        <v>1</v>
      </c>
      <c r="R164" s="57">
        <f>VLOOKUP($O164,PercentSHGoalStats!$A$3:$AE$998,8,FALSE)</f>
        <v>1</v>
      </c>
      <c r="S164" s="57">
        <f>VLOOKUP($O164,PercentSHGoalStats!$A$3:$AE$998,10,FALSE)</f>
        <v>1</v>
      </c>
      <c r="T164" s="57">
        <f>VLOOKUP($O164,PercentSHGoalStats!$A$3:$AE$998,11,FALSE)</f>
        <v>1</v>
      </c>
      <c r="U164" s="57">
        <f>VLOOKUP($O164,PercentSHGoalStats!$A$3:$AE$998,13,FALSE)</f>
        <v>1</v>
      </c>
      <c r="V164" s="57">
        <f>VLOOKUP($O164,PercentSHGoalStats!$A$3:$AE$998,14,FALSE)</f>
        <v>1</v>
      </c>
      <c r="W164" s="57">
        <f>VLOOKUP($O164,PercentSHGoalStats!$A$3:$AE$998,16,FALSE)</f>
        <v>1</v>
      </c>
      <c r="X164" s="57">
        <f>VLOOKUP($O164,PercentSHGoalStats!$A$3:$AE$998,17,FALSE)</f>
        <v>0.5</v>
      </c>
      <c r="Y164" s="57">
        <f>VLOOKUP($O164,PercentSHGoalStats!$A$3:$AE$998,19,FALSE)</f>
        <v>0</v>
      </c>
      <c r="Z164" s="57">
        <f>VLOOKUP($O164,PercentSHGoalStats!$A$3:$AE$998,20,FALSE)</f>
        <v>0.5</v>
      </c>
      <c r="AA164" s="57">
        <f>VLOOKUP($O164,PercentSHGoalStats!$A$3:$AE$998,22,FALSE)</f>
        <v>0</v>
      </c>
    </row>
    <row r="165" spans="1:27" x14ac:dyDescent="0.3">
      <c r="A165" s="57">
        <f>VLOOKUP($M165,PercentSHGoalStats!$A$3:$AE$998,5,FALSE)</f>
        <v>1</v>
      </c>
      <c r="B165" s="57">
        <f>VLOOKUP($M165,PercentSHGoalStats!$A$3:$AE$998,6,FALSE)</f>
        <v>1</v>
      </c>
      <c r="C165" s="57">
        <f>VLOOKUP($M165,PercentSHGoalStats!$A$3:$AE$998,8,FALSE)</f>
        <v>0</v>
      </c>
      <c r="D165" s="57">
        <f>VLOOKUP($M165,PercentSHGoalStats!$A$3:$AE$998,9,FALSE)</f>
        <v>0</v>
      </c>
      <c r="E165" s="57">
        <f>VLOOKUP($M165,PercentSHGoalStats!$A$3:$AE$998,11,FALSE)</f>
        <v>0.5</v>
      </c>
      <c r="F165" s="57">
        <f>VLOOKUP($M165,PercentSHGoalStats!$A$3:$AE$998,12,FALSE)</f>
        <v>1</v>
      </c>
      <c r="G165" s="57">
        <f>VLOOKUP($M165,PercentSHGoalStats!$A$3:$AE$998,14,FALSE)</f>
        <v>0</v>
      </c>
      <c r="H165" s="57">
        <f>VLOOKUP($M165,PercentSHGoalStats!$A$3:$AE$998,15,FALSE)</f>
        <v>0</v>
      </c>
      <c r="I165" s="57">
        <f>VLOOKUP($M165,PercentSHGoalStats!$A$3:$AE$998,17,FALSE)</f>
        <v>0.5</v>
      </c>
      <c r="J165" s="57">
        <f>VLOOKUP($M165,PercentSHGoalStats!$A$3:$AE$998,18,FALSE)</f>
        <v>0</v>
      </c>
      <c r="K165" s="57">
        <f>VLOOKUP($M165,PercentSHGoalStats!$A$3:$AE$998,20,FALSE)</f>
        <v>0</v>
      </c>
      <c r="L165" s="57">
        <f>VLOOKUP($M165,PercentSHGoalStats!$A$3:$AE$998,21,FALSE)</f>
        <v>0</v>
      </c>
      <c r="M165" s="53" t="str">
        <f>Fixtures!A165</f>
        <v>Forest Green Rovers</v>
      </c>
      <c r="N165" s="54">
        <f>Fixtures!D165</f>
        <v>43694</v>
      </c>
      <c r="O165" s="53" t="str">
        <f>Fixtures!B165</f>
        <v>Grimsby Town</v>
      </c>
      <c r="P165" s="57">
        <f>VLOOKUP($O165,PercentSHGoalStats!$A$3:$AE$998,5,FALSE)</f>
        <v>1</v>
      </c>
      <c r="Q165" s="57">
        <f>VLOOKUP($O165,PercentSHGoalStats!$A$3:$AE$998,7,FALSE)</f>
        <v>1</v>
      </c>
      <c r="R165" s="57">
        <f>VLOOKUP($O165,PercentSHGoalStats!$A$3:$AE$998,8,FALSE)</f>
        <v>1</v>
      </c>
      <c r="S165" s="57">
        <f>VLOOKUP($O165,PercentSHGoalStats!$A$3:$AE$998,10,FALSE)</f>
        <v>1</v>
      </c>
      <c r="T165" s="57">
        <f>VLOOKUP($O165,PercentSHGoalStats!$A$3:$AE$998,11,FALSE)</f>
        <v>1</v>
      </c>
      <c r="U165" s="57">
        <f>VLOOKUP($O165,PercentSHGoalStats!$A$3:$AE$998,13,FALSE)</f>
        <v>1</v>
      </c>
      <c r="V165" s="57">
        <f>VLOOKUP($O165,PercentSHGoalStats!$A$3:$AE$998,14,FALSE)</f>
        <v>0.5</v>
      </c>
      <c r="W165" s="57">
        <f>VLOOKUP($O165,PercentSHGoalStats!$A$3:$AE$998,16,FALSE)</f>
        <v>1</v>
      </c>
      <c r="X165" s="57">
        <f>VLOOKUP($O165,PercentSHGoalStats!$A$3:$AE$998,17,FALSE)</f>
        <v>0.5</v>
      </c>
      <c r="Y165" s="57">
        <f>VLOOKUP($O165,PercentSHGoalStats!$A$3:$AE$998,19,FALSE)</f>
        <v>0</v>
      </c>
      <c r="Z165" s="57">
        <f>VLOOKUP($O165,PercentSHGoalStats!$A$3:$AE$998,20,FALSE)</f>
        <v>0</v>
      </c>
      <c r="AA165" s="57">
        <f>VLOOKUP($O165,PercentSHGoalStats!$A$3:$AE$998,22,FALSE)</f>
        <v>0</v>
      </c>
    </row>
    <row r="166" spans="1:27" x14ac:dyDescent="0.3">
      <c r="A166" s="57">
        <f>VLOOKUP($M166,PercentSHGoalStats!$A$3:$AE$998,5,FALSE)</f>
        <v>1</v>
      </c>
      <c r="B166" s="57">
        <f>VLOOKUP($M166,PercentSHGoalStats!$A$3:$AE$998,6,FALSE)</f>
        <v>1</v>
      </c>
      <c r="C166" s="57">
        <f>VLOOKUP($M166,PercentSHGoalStats!$A$3:$AE$998,8,FALSE)</f>
        <v>0.5</v>
      </c>
      <c r="D166" s="57">
        <f>VLOOKUP($M166,PercentSHGoalStats!$A$3:$AE$998,9,FALSE)</f>
        <v>0</v>
      </c>
      <c r="E166" s="57">
        <f>VLOOKUP($M166,PercentSHGoalStats!$A$3:$AE$998,11,FALSE)</f>
        <v>0.5</v>
      </c>
      <c r="F166" s="57">
        <f>VLOOKUP($M166,PercentSHGoalStats!$A$3:$AE$998,12,FALSE)</f>
        <v>1</v>
      </c>
      <c r="G166" s="57">
        <f>VLOOKUP($M166,PercentSHGoalStats!$A$3:$AE$998,14,FALSE)</f>
        <v>0</v>
      </c>
      <c r="H166" s="57">
        <f>VLOOKUP($M166,PercentSHGoalStats!$A$3:$AE$998,15,FALSE)</f>
        <v>0</v>
      </c>
      <c r="I166" s="57">
        <f>VLOOKUP($M166,PercentSHGoalStats!$A$3:$AE$998,17,FALSE)</f>
        <v>0.5</v>
      </c>
      <c r="J166" s="57">
        <f>VLOOKUP($M166,PercentSHGoalStats!$A$3:$AE$998,18,FALSE)</f>
        <v>0</v>
      </c>
      <c r="K166" s="57">
        <f>VLOOKUP($M166,PercentSHGoalStats!$A$3:$AE$998,20,FALSE)</f>
        <v>0.5</v>
      </c>
      <c r="L166" s="57">
        <f>VLOOKUP($M166,PercentSHGoalStats!$A$3:$AE$998,21,FALSE)</f>
        <v>0</v>
      </c>
      <c r="M166" s="53" t="str">
        <f>Fixtures!A166</f>
        <v>Leyton Orient</v>
      </c>
      <c r="N166" s="54">
        <f>Fixtures!D166</f>
        <v>43694</v>
      </c>
      <c r="O166" s="53" t="str">
        <f>Fixtures!B166</f>
        <v>Stevenage</v>
      </c>
      <c r="P166" s="57">
        <f>VLOOKUP($O166,PercentSHGoalStats!$A$3:$AE$998,5,FALSE)</f>
        <v>1</v>
      </c>
      <c r="Q166" s="57">
        <f>VLOOKUP($O166,PercentSHGoalStats!$A$3:$AE$998,7,FALSE)</f>
        <v>1</v>
      </c>
      <c r="R166" s="57">
        <f>VLOOKUP($O166,PercentSHGoalStats!$A$3:$AE$998,8,FALSE)</f>
        <v>0</v>
      </c>
      <c r="S166" s="57">
        <f>VLOOKUP($O166,PercentSHGoalStats!$A$3:$AE$998,10,FALSE)</f>
        <v>0</v>
      </c>
      <c r="T166" s="57">
        <f>VLOOKUP($O166,PercentSHGoalStats!$A$3:$AE$998,11,FALSE)</f>
        <v>0</v>
      </c>
      <c r="U166" s="57">
        <f>VLOOKUP($O166,PercentSHGoalStats!$A$3:$AE$998,13,FALSE)</f>
        <v>0</v>
      </c>
      <c r="V166" s="57">
        <f>VLOOKUP($O166,PercentSHGoalStats!$A$3:$AE$998,14,FALSE)</f>
        <v>0</v>
      </c>
      <c r="W166" s="57">
        <f>VLOOKUP($O166,PercentSHGoalStats!$A$3:$AE$998,16,FALSE)</f>
        <v>0</v>
      </c>
      <c r="X166" s="57">
        <f>VLOOKUP($O166,PercentSHGoalStats!$A$3:$AE$998,17,FALSE)</f>
        <v>1</v>
      </c>
      <c r="Y166" s="57">
        <f>VLOOKUP($O166,PercentSHGoalStats!$A$3:$AE$998,19,FALSE)</f>
        <v>1</v>
      </c>
      <c r="Z166" s="57">
        <f>VLOOKUP($O166,PercentSHGoalStats!$A$3:$AE$998,20,FALSE)</f>
        <v>0</v>
      </c>
      <c r="AA166" s="57">
        <f>VLOOKUP($O166,PercentSHGoalStats!$A$3:$AE$998,22,FALSE)</f>
        <v>0</v>
      </c>
    </row>
    <row r="167" spans="1:27" x14ac:dyDescent="0.3">
      <c r="A167" s="57">
        <f>VLOOKUP($M167,PercentSHGoalStats!$A$3:$AE$998,5,FALSE)</f>
        <v>1</v>
      </c>
      <c r="B167" s="57">
        <f>VLOOKUP($M167,PercentSHGoalStats!$A$3:$AE$998,6,FALSE)</f>
        <v>1</v>
      </c>
      <c r="C167" s="57">
        <f>VLOOKUP($M167,PercentSHGoalStats!$A$3:$AE$998,8,FALSE)</f>
        <v>0.5</v>
      </c>
      <c r="D167" s="57">
        <f>VLOOKUP($M167,PercentSHGoalStats!$A$3:$AE$998,9,FALSE)</f>
        <v>1</v>
      </c>
      <c r="E167" s="57">
        <f>VLOOKUP($M167,PercentSHGoalStats!$A$3:$AE$998,11,FALSE)</f>
        <v>0</v>
      </c>
      <c r="F167" s="57">
        <f>VLOOKUP($M167,PercentSHGoalStats!$A$3:$AE$998,12,FALSE)</f>
        <v>0</v>
      </c>
      <c r="G167" s="57">
        <f>VLOOKUP($M167,PercentSHGoalStats!$A$3:$AE$998,14,FALSE)</f>
        <v>0</v>
      </c>
      <c r="H167" s="57">
        <f>VLOOKUP($M167,PercentSHGoalStats!$A$3:$AE$998,15,FALSE)</f>
        <v>0</v>
      </c>
      <c r="I167" s="57">
        <f>VLOOKUP($M167,PercentSHGoalStats!$A$3:$AE$998,17,FALSE)</f>
        <v>1</v>
      </c>
      <c r="J167" s="57">
        <f>VLOOKUP($M167,PercentSHGoalStats!$A$3:$AE$998,18,FALSE)</f>
        <v>1</v>
      </c>
      <c r="K167" s="57">
        <f>VLOOKUP($M167,PercentSHGoalStats!$A$3:$AE$998,20,FALSE)</f>
        <v>0.5</v>
      </c>
      <c r="L167" s="57">
        <f>VLOOKUP($M167,PercentSHGoalStats!$A$3:$AE$998,21,FALSE)</f>
        <v>1</v>
      </c>
      <c r="M167" s="53" t="str">
        <f>Fixtures!A167</f>
        <v>Morecambe</v>
      </c>
      <c r="N167" s="54">
        <f>Fixtures!D167</f>
        <v>43694</v>
      </c>
      <c r="O167" s="53" t="str">
        <f>Fixtures!B167</f>
        <v>Cheltenham Town</v>
      </c>
      <c r="P167" s="57">
        <f>VLOOKUP($O167,PercentSHGoalStats!$A$3:$AE$998,5,FALSE)</f>
        <v>1</v>
      </c>
      <c r="Q167" s="57">
        <f>VLOOKUP($O167,PercentSHGoalStats!$A$3:$AE$998,7,FALSE)</f>
        <v>1</v>
      </c>
      <c r="R167" s="57">
        <f>VLOOKUP($O167,PercentSHGoalStats!$A$3:$AE$998,8,FALSE)</f>
        <v>0.5</v>
      </c>
      <c r="S167" s="57">
        <f>VLOOKUP($O167,PercentSHGoalStats!$A$3:$AE$998,10,FALSE)</f>
        <v>0</v>
      </c>
      <c r="T167" s="57">
        <f>VLOOKUP($O167,PercentSHGoalStats!$A$3:$AE$998,11,FALSE)</f>
        <v>0.5</v>
      </c>
      <c r="U167" s="57">
        <f>VLOOKUP($O167,PercentSHGoalStats!$A$3:$AE$998,13,FALSE)</f>
        <v>0</v>
      </c>
      <c r="V167" s="57">
        <f>VLOOKUP($O167,PercentSHGoalStats!$A$3:$AE$998,14,FALSE)</f>
        <v>0.5</v>
      </c>
      <c r="W167" s="57">
        <f>VLOOKUP($O167,PercentSHGoalStats!$A$3:$AE$998,16,FALSE)</f>
        <v>0</v>
      </c>
      <c r="X167" s="57">
        <f>VLOOKUP($O167,PercentSHGoalStats!$A$3:$AE$998,17,FALSE)</f>
        <v>1</v>
      </c>
      <c r="Y167" s="57">
        <f>VLOOKUP($O167,PercentSHGoalStats!$A$3:$AE$998,19,FALSE)</f>
        <v>1</v>
      </c>
      <c r="Z167" s="57">
        <f>VLOOKUP($O167,PercentSHGoalStats!$A$3:$AE$998,20,FALSE)</f>
        <v>0</v>
      </c>
      <c r="AA167" s="57">
        <f>VLOOKUP($O167,PercentSHGoalStats!$A$3:$AE$998,22,FALSE)</f>
        <v>0</v>
      </c>
    </row>
    <row r="168" spans="1:27" x14ac:dyDescent="0.3">
      <c r="A168" s="57">
        <f>VLOOKUP($M168,PercentSHGoalStats!$A$3:$AE$998,5,FALSE)</f>
        <v>0.5</v>
      </c>
      <c r="B168" s="57">
        <f>VLOOKUP($M168,PercentSHGoalStats!$A$3:$AE$998,6,FALSE)</f>
        <v>1</v>
      </c>
      <c r="C168" s="57">
        <f>VLOOKUP($M168,PercentSHGoalStats!$A$3:$AE$998,8,FALSE)</f>
        <v>0.5</v>
      </c>
      <c r="D168" s="57">
        <f>VLOOKUP($M168,PercentSHGoalStats!$A$3:$AE$998,9,FALSE)</f>
        <v>1</v>
      </c>
      <c r="E168" s="57">
        <f>VLOOKUP($M168,PercentSHGoalStats!$A$3:$AE$998,11,FALSE)</f>
        <v>0</v>
      </c>
      <c r="F168" s="57">
        <f>VLOOKUP($M168,PercentSHGoalStats!$A$3:$AE$998,12,FALSE)</f>
        <v>0</v>
      </c>
      <c r="G168" s="57">
        <f>VLOOKUP($M168,PercentSHGoalStats!$A$3:$AE$998,14,FALSE)</f>
        <v>0</v>
      </c>
      <c r="H168" s="57">
        <f>VLOOKUP($M168,PercentSHGoalStats!$A$3:$AE$998,15,FALSE)</f>
        <v>0</v>
      </c>
      <c r="I168" s="57">
        <f>VLOOKUP($M168,PercentSHGoalStats!$A$3:$AE$998,17,FALSE)</f>
        <v>0.5</v>
      </c>
      <c r="J168" s="57">
        <f>VLOOKUP($M168,PercentSHGoalStats!$A$3:$AE$998,18,FALSE)</f>
        <v>1</v>
      </c>
      <c r="K168" s="57">
        <f>VLOOKUP($M168,PercentSHGoalStats!$A$3:$AE$998,20,FALSE)</f>
        <v>0.5</v>
      </c>
      <c r="L168" s="57">
        <f>VLOOKUP($M168,PercentSHGoalStats!$A$3:$AE$998,21,FALSE)</f>
        <v>1</v>
      </c>
      <c r="M168" s="53" t="str">
        <f>Fixtures!A168</f>
        <v>Newport County</v>
      </c>
      <c r="N168" s="54">
        <f>Fixtures!D168</f>
        <v>43694</v>
      </c>
      <c r="O168" s="53" t="str">
        <f>Fixtures!B168</f>
        <v>Plymouth Argyle</v>
      </c>
      <c r="P168" s="57">
        <f>VLOOKUP($O168,PercentSHGoalStats!$A$3:$AE$998,5,FALSE)</f>
        <v>1</v>
      </c>
      <c r="Q168" s="57">
        <f>VLOOKUP($O168,PercentSHGoalStats!$A$3:$AE$998,7,FALSE)</f>
        <v>1</v>
      </c>
      <c r="R168" s="57">
        <f>VLOOKUP($O168,PercentSHGoalStats!$A$3:$AE$998,8,FALSE)</f>
        <v>0</v>
      </c>
      <c r="S168" s="57">
        <f>VLOOKUP($O168,PercentSHGoalStats!$A$3:$AE$998,10,FALSE)</f>
        <v>0</v>
      </c>
      <c r="T168" s="57">
        <f>VLOOKUP($O168,PercentSHGoalStats!$A$3:$AE$998,11,FALSE)</f>
        <v>1</v>
      </c>
      <c r="U168" s="57">
        <f>VLOOKUP($O168,PercentSHGoalStats!$A$3:$AE$998,13,FALSE)</f>
        <v>1</v>
      </c>
      <c r="V168" s="57">
        <f>VLOOKUP($O168,PercentSHGoalStats!$A$3:$AE$998,14,FALSE)</f>
        <v>0</v>
      </c>
      <c r="W168" s="57">
        <f>VLOOKUP($O168,PercentSHGoalStats!$A$3:$AE$998,16,FALSE)</f>
        <v>0</v>
      </c>
      <c r="X168" s="57">
        <f>VLOOKUP($O168,PercentSHGoalStats!$A$3:$AE$998,17,FALSE)</f>
        <v>0</v>
      </c>
      <c r="Y168" s="57">
        <f>VLOOKUP($O168,PercentSHGoalStats!$A$3:$AE$998,19,FALSE)</f>
        <v>0</v>
      </c>
      <c r="Z168" s="57">
        <f>VLOOKUP($O168,PercentSHGoalStats!$A$3:$AE$998,20,FALSE)</f>
        <v>0</v>
      </c>
      <c r="AA168" s="57">
        <f>VLOOKUP($O168,PercentSHGoalStats!$A$3:$AE$998,22,FALSE)</f>
        <v>0</v>
      </c>
    </row>
    <row r="169" spans="1:27" x14ac:dyDescent="0.3">
      <c r="A169" s="57">
        <f>VLOOKUP($M169,PercentSHGoalStats!$A$3:$AE$998,5,FALSE)</f>
        <v>0</v>
      </c>
      <c r="B169" s="57">
        <f>VLOOKUP($M169,PercentSHGoalStats!$A$3:$AE$998,6,FALSE)</f>
        <v>0</v>
      </c>
      <c r="C169" s="57">
        <f>VLOOKUP($M169,PercentSHGoalStats!$A$3:$AE$998,8,FALSE)</f>
        <v>0</v>
      </c>
      <c r="D169" s="57">
        <f>VLOOKUP($M169,PercentSHGoalStats!$A$3:$AE$998,9,FALSE)</f>
        <v>0</v>
      </c>
      <c r="E169" s="57">
        <f>VLOOKUP($M169,PercentSHGoalStats!$A$3:$AE$998,11,FALSE)</f>
        <v>0</v>
      </c>
      <c r="F169" s="57">
        <f>VLOOKUP($M169,PercentSHGoalStats!$A$3:$AE$998,12,FALSE)</f>
        <v>0</v>
      </c>
      <c r="G169" s="57">
        <f>VLOOKUP($M169,PercentSHGoalStats!$A$3:$AE$998,14,FALSE)</f>
        <v>0</v>
      </c>
      <c r="H169" s="57">
        <f>VLOOKUP($M169,PercentSHGoalStats!$A$3:$AE$998,15,FALSE)</f>
        <v>0</v>
      </c>
      <c r="I169" s="57">
        <f>VLOOKUP($M169,PercentSHGoalStats!$A$3:$AE$998,17,FALSE)</f>
        <v>0</v>
      </c>
      <c r="J169" s="57">
        <f>VLOOKUP($M169,PercentSHGoalStats!$A$3:$AE$998,18,FALSE)</f>
        <v>0</v>
      </c>
      <c r="K169" s="57">
        <f>VLOOKUP($M169,PercentSHGoalStats!$A$3:$AE$998,20,FALSE)</f>
        <v>0</v>
      </c>
      <c r="L169" s="57">
        <f>VLOOKUP($M169,PercentSHGoalStats!$A$3:$AE$998,21,FALSE)</f>
        <v>0</v>
      </c>
      <c r="M169" s="53" t="str">
        <f>Fixtures!A169</f>
        <v>Northampton Town</v>
      </c>
      <c r="N169" s="54">
        <f>Fixtures!D169</f>
        <v>43694</v>
      </c>
      <c r="O169" s="53" t="str">
        <f>Fixtures!B169</f>
        <v>Macclesfield Town</v>
      </c>
      <c r="P169" s="57">
        <f>VLOOKUP($O169,PercentSHGoalStats!$A$3:$AE$998,5,FALSE)</f>
        <v>1</v>
      </c>
      <c r="Q169" s="57">
        <f>VLOOKUP($O169,PercentSHGoalStats!$A$3:$AE$998,7,FALSE)</f>
        <v>1</v>
      </c>
      <c r="R169" s="57">
        <f>VLOOKUP($O169,PercentSHGoalStats!$A$3:$AE$998,8,FALSE)</f>
        <v>0.5</v>
      </c>
      <c r="S169" s="57">
        <f>VLOOKUP($O169,PercentSHGoalStats!$A$3:$AE$998,10,FALSE)</f>
        <v>0</v>
      </c>
      <c r="T169" s="57">
        <f>VLOOKUP($O169,PercentSHGoalStats!$A$3:$AE$998,11,FALSE)</f>
        <v>0.5</v>
      </c>
      <c r="U169" s="57">
        <f>VLOOKUP($O169,PercentSHGoalStats!$A$3:$AE$998,13,FALSE)</f>
        <v>0</v>
      </c>
      <c r="V169" s="57">
        <f>VLOOKUP($O169,PercentSHGoalStats!$A$3:$AE$998,14,FALSE)</f>
        <v>0.5</v>
      </c>
      <c r="W169" s="57">
        <f>VLOOKUP($O169,PercentSHGoalStats!$A$3:$AE$998,16,FALSE)</f>
        <v>0</v>
      </c>
      <c r="X169" s="57">
        <f>VLOOKUP($O169,PercentSHGoalStats!$A$3:$AE$998,17,FALSE)</f>
        <v>0.5</v>
      </c>
      <c r="Y169" s="57">
        <f>VLOOKUP($O169,PercentSHGoalStats!$A$3:$AE$998,19,FALSE)</f>
        <v>1</v>
      </c>
      <c r="Z169" s="57">
        <f>VLOOKUP($O169,PercentSHGoalStats!$A$3:$AE$998,20,FALSE)</f>
        <v>0</v>
      </c>
      <c r="AA169" s="57">
        <f>VLOOKUP($O169,PercentSHGoalStats!$A$3:$AE$998,22,FALSE)</f>
        <v>0</v>
      </c>
    </row>
    <row r="170" spans="1:27" x14ac:dyDescent="0.3">
      <c r="A170" s="57">
        <f>VLOOKUP($M170,PercentSHGoalStats!$A$3:$AE$998,5,FALSE)</f>
        <v>1</v>
      </c>
      <c r="B170" s="57">
        <f>VLOOKUP($M170,PercentSHGoalStats!$A$3:$AE$998,6,FALSE)</f>
        <v>1</v>
      </c>
      <c r="C170" s="57">
        <f>VLOOKUP($M170,PercentSHGoalStats!$A$3:$AE$998,8,FALSE)</f>
        <v>0</v>
      </c>
      <c r="D170" s="57">
        <f>VLOOKUP($M170,PercentSHGoalStats!$A$3:$AE$998,9,FALSE)</f>
        <v>0</v>
      </c>
      <c r="E170" s="57">
        <f>VLOOKUP($M170,PercentSHGoalStats!$A$3:$AE$998,11,FALSE)</f>
        <v>0.5</v>
      </c>
      <c r="F170" s="57">
        <f>VLOOKUP($M170,PercentSHGoalStats!$A$3:$AE$998,12,FALSE)</f>
        <v>1</v>
      </c>
      <c r="G170" s="57">
        <f>VLOOKUP($M170,PercentSHGoalStats!$A$3:$AE$998,14,FALSE)</f>
        <v>0</v>
      </c>
      <c r="H170" s="57">
        <f>VLOOKUP($M170,PercentSHGoalStats!$A$3:$AE$998,15,FALSE)</f>
        <v>0</v>
      </c>
      <c r="I170" s="57">
        <f>VLOOKUP($M170,PercentSHGoalStats!$A$3:$AE$998,17,FALSE)</f>
        <v>0.5</v>
      </c>
      <c r="J170" s="57">
        <f>VLOOKUP($M170,PercentSHGoalStats!$A$3:$AE$998,18,FALSE)</f>
        <v>0</v>
      </c>
      <c r="K170" s="57">
        <f>VLOOKUP($M170,PercentSHGoalStats!$A$3:$AE$998,20,FALSE)</f>
        <v>0</v>
      </c>
      <c r="L170" s="57">
        <f>VLOOKUP($M170,PercentSHGoalStats!$A$3:$AE$998,21,FALSE)</f>
        <v>0</v>
      </c>
      <c r="M170" s="53" t="str">
        <f>Fixtures!A170</f>
        <v>Salford City</v>
      </c>
      <c r="N170" s="54">
        <f>Fixtures!D170</f>
        <v>43694</v>
      </c>
      <c r="O170" s="53" t="str">
        <f>Fixtures!B170</f>
        <v>Port Vale</v>
      </c>
      <c r="P170" s="57">
        <f>VLOOKUP($O170,PercentSHGoalStats!$A$3:$AE$998,5,FALSE)</f>
        <v>0</v>
      </c>
      <c r="Q170" s="57">
        <f>VLOOKUP($O170,PercentSHGoalStats!$A$3:$AE$998,7,FALSE)</f>
        <v>0</v>
      </c>
      <c r="R170" s="57">
        <f>VLOOKUP($O170,PercentSHGoalStats!$A$3:$AE$998,8,FALSE)</f>
        <v>0</v>
      </c>
      <c r="S170" s="57">
        <f>VLOOKUP($O170,PercentSHGoalStats!$A$3:$AE$998,10,FALSE)</f>
        <v>0</v>
      </c>
      <c r="T170" s="57">
        <f>VLOOKUP($O170,PercentSHGoalStats!$A$3:$AE$998,11,FALSE)</f>
        <v>0</v>
      </c>
      <c r="U170" s="57">
        <f>VLOOKUP($O170,PercentSHGoalStats!$A$3:$AE$998,13,FALSE)</f>
        <v>0</v>
      </c>
      <c r="V170" s="57">
        <f>VLOOKUP($O170,PercentSHGoalStats!$A$3:$AE$998,14,FALSE)</f>
        <v>0</v>
      </c>
      <c r="W170" s="57">
        <f>VLOOKUP($O170,PercentSHGoalStats!$A$3:$AE$998,16,FALSE)</f>
        <v>0</v>
      </c>
      <c r="X170" s="57">
        <f>VLOOKUP($O170,PercentSHGoalStats!$A$3:$AE$998,17,FALSE)</f>
        <v>0</v>
      </c>
      <c r="Y170" s="57">
        <f>VLOOKUP($O170,PercentSHGoalStats!$A$3:$AE$998,19,FALSE)</f>
        <v>0</v>
      </c>
      <c r="Z170" s="57">
        <f>VLOOKUP($O170,PercentSHGoalStats!$A$3:$AE$998,20,FALSE)</f>
        <v>0</v>
      </c>
      <c r="AA170" s="57">
        <f>VLOOKUP($O170,PercentSHGoalStats!$A$3:$AE$998,22,FALSE)</f>
        <v>0</v>
      </c>
    </row>
    <row r="171" spans="1:27" x14ac:dyDescent="0.3">
      <c r="A171" s="57">
        <f>VLOOKUP($M171,PercentSHGoalStats!$A$3:$AE$998,5,FALSE)</f>
        <v>1</v>
      </c>
      <c r="B171" s="57">
        <f>VLOOKUP($M171,PercentSHGoalStats!$A$3:$AE$998,6,FALSE)</f>
        <v>1</v>
      </c>
      <c r="C171" s="57">
        <f>VLOOKUP($M171,PercentSHGoalStats!$A$3:$AE$998,8,FALSE)</f>
        <v>1</v>
      </c>
      <c r="D171" s="57">
        <f>VLOOKUP($M171,PercentSHGoalStats!$A$3:$AE$998,9,FALSE)</f>
        <v>1</v>
      </c>
      <c r="E171" s="57">
        <f>VLOOKUP($M171,PercentSHGoalStats!$A$3:$AE$998,11,FALSE)</f>
        <v>0.5</v>
      </c>
      <c r="F171" s="57">
        <f>VLOOKUP($M171,PercentSHGoalStats!$A$3:$AE$998,12,FALSE)</f>
        <v>0</v>
      </c>
      <c r="G171" s="57">
        <f>VLOOKUP($M171,PercentSHGoalStats!$A$3:$AE$998,14,FALSE)</f>
        <v>0</v>
      </c>
      <c r="H171" s="57">
        <f>VLOOKUP($M171,PercentSHGoalStats!$A$3:$AE$998,15,FALSE)</f>
        <v>0</v>
      </c>
      <c r="I171" s="57">
        <f>VLOOKUP($M171,PercentSHGoalStats!$A$3:$AE$998,17,FALSE)</f>
        <v>1</v>
      </c>
      <c r="J171" s="57">
        <f>VLOOKUP($M171,PercentSHGoalStats!$A$3:$AE$998,18,FALSE)</f>
        <v>1</v>
      </c>
      <c r="K171" s="57">
        <f>VLOOKUP($M171,PercentSHGoalStats!$A$3:$AE$998,20,FALSE)</f>
        <v>1</v>
      </c>
      <c r="L171" s="57">
        <f>VLOOKUP($M171,PercentSHGoalStats!$A$3:$AE$998,21,FALSE)</f>
        <v>1</v>
      </c>
      <c r="M171" s="53" t="str">
        <f>Fixtures!A171</f>
        <v>Scunthorpe United</v>
      </c>
      <c r="N171" s="54">
        <f>Fixtures!D171</f>
        <v>43694</v>
      </c>
      <c r="O171" s="53" t="str">
        <f>Fixtures!B171</f>
        <v>Crawley Town</v>
      </c>
      <c r="P171" s="57">
        <f>VLOOKUP($O171,PercentSHGoalStats!$A$3:$AE$998,5,FALSE)</f>
        <v>0.5</v>
      </c>
      <c r="Q171" s="57">
        <f>VLOOKUP($O171,PercentSHGoalStats!$A$3:$AE$998,7,FALSE)</f>
        <v>0</v>
      </c>
      <c r="R171" s="57">
        <f>VLOOKUP($O171,PercentSHGoalStats!$A$3:$AE$998,8,FALSE)</f>
        <v>0</v>
      </c>
      <c r="S171" s="57">
        <f>VLOOKUP($O171,PercentSHGoalStats!$A$3:$AE$998,10,FALSE)</f>
        <v>0</v>
      </c>
      <c r="T171" s="57">
        <f>VLOOKUP($O171,PercentSHGoalStats!$A$3:$AE$998,11,FALSE)</f>
        <v>0.5</v>
      </c>
      <c r="U171" s="57">
        <f>VLOOKUP($O171,PercentSHGoalStats!$A$3:$AE$998,13,FALSE)</f>
        <v>0</v>
      </c>
      <c r="V171" s="57">
        <f>VLOOKUP($O171,PercentSHGoalStats!$A$3:$AE$998,14,FALSE)</f>
        <v>0</v>
      </c>
      <c r="W171" s="57">
        <f>VLOOKUP($O171,PercentSHGoalStats!$A$3:$AE$998,16,FALSE)</f>
        <v>0</v>
      </c>
      <c r="X171" s="57">
        <f>VLOOKUP($O171,PercentSHGoalStats!$A$3:$AE$998,17,FALSE)</f>
        <v>0</v>
      </c>
      <c r="Y171" s="57">
        <f>VLOOKUP($O171,PercentSHGoalStats!$A$3:$AE$998,19,FALSE)</f>
        <v>0</v>
      </c>
      <c r="Z171" s="57">
        <f>VLOOKUP($O171,PercentSHGoalStats!$A$3:$AE$998,20,FALSE)</f>
        <v>0</v>
      </c>
      <c r="AA171" s="57">
        <f>VLOOKUP($O171,PercentSHGoalStats!$A$3:$AE$998,22,FALSE)</f>
        <v>0</v>
      </c>
    </row>
    <row r="172" spans="1:27" x14ac:dyDescent="0.3">
      <c r="A172" s="57" t="e">
        <f>VLOOKUP($M172,PercentSHGoalStats!$A$3:$AE$998,5,FALSE)</f>
        <v>#DIV/0!</v>
      </c>
      <c r="B172" s="57" t="e">
        <f>VLOOKUP($M172,PercentSHGoalStats!$A$3:$AE$998,6,FALSE)</f>
        <v>#DIV/0!</v>
      </c>
      <c r="C172" s="57" t="e">
        <f>VLOOKUP($M172,PercentSHGoalStats!$A$3:$AE$998,8,FALSE)</f>
        <v>#DIV/0!</v>
      </c>
      <c r="D172" s="57" t="e">
        <f>VLOOKUP($M172,PercentSHGoalStats!$A$3:$AE$998,9,FALSE)</f>
        <v>#DIV/0!</v>
      </c>
      <c r="E172" s="57" t="e">
        <f>VLOOKUP($M172,PercentSHGoalStats!$A$3:$AE$998,11,FALSE)</f>
        <v>#DIV/0!</v>
      </c>
      <c r="F172" s="57" t="e">
        <f>VLOOKUP($M172,PercentSHGoalStats!$A$3:$AE$998,12,FALSE)</f>
        <v>#DIV/0!</v>
      </c>
      <c r="G172" s="57" t="e">
        <f>VLOOKUP($M172,PercentSHGoalStats!$A$3:$AE$998,14,FALSE)</f>
        <v>#DIV/0!</v>
      </c>
      <c r="H172" s="57" t="e">
        <f>VLOOKUP($M172,PercentSHGoalStats!$A$3:$AE$998,15,FALSE)</f>
        <v>#DIV/0!</v>
      </c>
      <c r="I172" s="57" t="e">
        <f>VLOOKUP($M172,PercentSHGoalStats!$A$3:$AE$998,17,FALSE)</f>
        <v>#DIV/0!</v>
      </c>
      <c r="J172" s="57" t="e">
        <f>VLOOKUP($M172,PercentSHGoalStats!$A$3:$AE$998,18,FALSE)</f>
        <v>#DIV/0!</v>
      </c>
      <c r="K172" s="57" t="e">
        <f>VLOOKUP($M172,PercentSHGoalStats!$A$3:$AE$998,20,FALSE)</f>
        <v>#DIV/0!</v>
      </c>
      <c r="L172" s="57" t="e">
        <f>VLOOKUP($M172,PercentSHGoalStats!$A$3:$AE$998,21,FALSE)</f>
        <v>#DIV/0!</v>
      </c>
      <c r="M172" s="53" t="str">
        <f>Fixtures!A172</f>
        <v>Celta de Vigo</v>
      </c>
      <c r="N172" s="54">
        <f>Fixtures!D172</f>
        <v>43694</v>
      </c>
      <c r="O172" s="53" t="str">
        <f>Fixtures!B172</f>
        <v>Real Madrid</v>
      </c>
      <c r="P172" s="57" t="e">
        <f>VLOOKUP($O172,PercentSHGoalStats!$A$3:$AE$998,5,FALSE)</f>
        <v>#DIV/0!</v>
      </c>
      <c r="Q172" s="57" t="e">
        <f>VLOOKUP($O172,PercentSHGoalStats!$A$3:$AE$998,7,FALSE)</f>
        <v>#DIV/0!</v>
      </c>
      <c r="R172" s="57" t="e">
        <f>VLOOKUP($O172,PercentSHGoalStats!$A$3:$AE$998,8,FALSE)</f>
        <v>#DIV/0!</v>
      </c>
      <c r="S172" s="57" t="e">
        <f>VLOOKUP($O172,PercentSHGoalStats!$A$3:$AE$998,10,FALSE)</f>
        <v>#DIV/0!</v>
      </c>
      <c r="T172" s="57" t="e">
        <f>VLOOKUP($O172,PercentSHGoalStats!$A$3:$AE$998,11,FALSE)</f>
        <v>#DIV/0!</v>
      </c>
      <c r="U172" s="57" t="e">
        <f>VLOOKUP($O172,PercentSHGoalStats!$A$3:$AE$998,13,FALSE)</f>
        <v>#DIV/0!</v>
      </c>
      <c r="V172" s="57" t="e">
        <f>VLOOKUP($O172,PercentSHGoalStats!$A$3:$AE$998,14,FALSE)</f>
        <v>#DIV/0!</v>
      </c>
      <c r="W172" s="57" t="e">
        <f>VLOOKUP($O172,PercentSHGoalStats!$A$3:$AE$998,16,FALSE)</f>
        <v>#DIV/0!</v>
      </c>
      <c r="X172" s="57" t="e">
        <f>VLOOKUP($O172,PercentSHGoalStats!$A$3:$AE$998,17,FALSE)</f>
        <v>#DIV/0!</v>
      </c>
      <c r="Y172" s="57" t="e">
        <f>VLOOKUP($O172,PercentSHGoalStats!$A$3:$AE$998,19,FALSE)</f>
        <v>#DIV/0!</v>
      </c>
      <c r="Z172" s="57" t="e">
        <f>VLOOKUP($O172,PercentSHGoalStats!$A$3:$AE$998,20,FALSE)</f>
        <v>#DIV/0!</v>
      </c>
      <c r="AA172" s="57" t="e">
        <f>VLOOKUP($O172,PercentSHGoalStats!$A$3:$AE$998,22,FALSE)</f>
        <v>#DIV/0!</v>
      </c>
    </row>
    <row r="173" spans="1:27" x14ac:dyDescent="0.3">
      <c r="A173" s="57" t="e">
        <f>VLOOKUP($M173,PercentSHGoalStats!$A$3:$AE$998,5,FALSE)</f>
        <v>#DIV/0!</v>
      </c>
      <c r="B173" s="57" t="e">
        <f>VLOOKUP($M173,PercentSHGoalStats!$A$3:$AE$998,6,FALSE)</f>
        <v>#DIV/0!</v>
      </c>
      <c r="C173" s="57" t="e">
        <f>VLOOKUP($M173,PercentSHGoalStats!$A$3:$AE$998,8,FALSE)</f>
        <v>#DIV/0!</v>
      </c>
      <c r="D173" s="57" t="e">
        <f>VLOOKUP($M173,PercentSHGoalStats!$A$3:$AE$998,9,FALSE)</f>
        <v>#DIV/0!</v>
      </c>
      <c r="E173" s="57" t="e">
        <f>VLOOKUP($M173,PercentSHGoalStats!$A$3:$AE$998,11,FALSE)</f>
        <v>#DIV/0!</v>
      </c>
      <c r="F173" s="57" t="e">
        <f>VLOOKUP($M173,PercentSHGoalStats!$A$3:$AE$998,12,FALSE)</f>
        <v>#DIV/0!</v>
      </c>
      <c r="G173" s="57" t="e">
        <f>VLOOKUP($M173,PercentSHGoalStats!$A$3:$AE$998,14,FALSE)</f>
        <v>#DIV/0!</v>
      </c>
      <c r="H173" s="57" t="e">
        <f>VLOOKUP($M173,PercentSHGoalStats!$A$3:$AE$998,15,FALSE)</f>
        <v>#DIV/0!</v>
      </c>
      <c r="I173" s="57" t="e">
        <f>VLOOKUP($M173,PercentSHGoalStats!$A$3:$AE$998,17,FALSE)</f>
        <v>#DIV/0!</v>
      </c>
      <c r="J173" s="57" t="e">
        <f>VLOOKUP($M173,PercentSHGoalStats!$A$3:$AE$998,18,FALSE)</f>
        <v>#DIV/0!</v>
      </c>
      <c r="K173" s="57" t="e">
        <f>VLOOKUP($M173,PercentSHGoalStats!$A$3:$AE$998,20,FALSE)</f>
        <v>#DIV/0!</v>
      </c>
      <c r="L173" s="57" t="e">
        <f>VLOOKUP($M173,PercentSHGoalStats!$A$3:$AE$998,21,FALSE)</f>
        <v>#DIV/0!</v>
      </c>
      <c r="M173" s="53" t="str">
        <f>Fixtures!A173</f>
        <v>Leganés</v>
      </c>
      <c r="N173" s="54">
        <f>Fixtures!D173</f>
        <v>43694</v>
      </c>
      <c r="O173" s="53" t="str">
        <f>Fixtures!B173</f>
        <v>Osasuna</v>
      </c>
      <c r="P173" s="57" t="e">
        <f>VLOOKUP($O173,PercentSHGoalStats!$A$3:$AE$998,5,FALSE)</f>
        <v>#DIV/0!</v>
      </c>
      <c r="Q173" s="57" t="e">
        <f>VLOOKUP($O173,PercentSHGoalStats!$A$3:$AE$998,7,FALSE)</f>
        <v>#DIV/0!</v>
      </c>
      <c r="R173" s="57" t="e">
        <f>VLOOKUP($O173,PercentSHGoalStats!$A$3:$AE$998,8,FALSE)</f>
        <v>#DIV/0!</v>
      </c>
      <c r="S173" s="57" t="e">
        <f>VLOOKUP($O173,PercentSHGoalStats!$A$3:$AE$998,10,FALSE)</f>
        <v>#DIV/0!</v>
      </c>
      <c r="T173" s="57" t="e">
        <f>VLOOKUP($O173,PercentSHGoalStats!$A$3:$AE$998,11,FALSE)</f>
        <v>#DIV/0!</v>
      </c>
      <c r="U173" s="57" t="e">
        <f>VLOOKUP($O173,PercentSHGoalStats!$A$3:$AE$998,13,FALSE)</f>
        <v>#DIV/0!</v>
      </c>
      <c r="V173" s="57" t="e">
        <f>VLOOKUP($O173,PercentSHGoalStats!$A$3:$AE$998,14,FALSE)</f>
        <v>#DIV/0!</v>
      </c>
      <c r="W173" s="57" t="e">
        <f>VLOOKUP($O173,PercentSHGoalStats!$A$3:$AE$998,16,FALSE)</f>
        <v>#DIV/0!</v>
      </c>
      <c r="X173" s="57" t="e">
        <f>VLOOKUP($O173,PercentSHGoalStats!$A$3:$AE$998,17,FALSE)</f>
        <v>#DIV/0!</v>
      </c>
      <c r="Y173" s="57" t="e">
        <f>VLOOKUP($O173,PercentSHGoalStats!$A$3:$AE$998,19,FALSE)</f>
        <v>#DIV/0!</v>
      </c>
      <c r="Z173" s="57" t="e">
        <f>VLOOKUP($O173,PercentSHGoalStats!$A$3:$AE$998,20,FALSE)</f>
        <v>#DIV/0!</v>
      </c>
      <c r="AA173" s="57" t="e">
        <f>VLOOKUP($O173,PercentSHGoalStats!$A$3:$AE$998,22,FALSE)</f>
        <v>#DIV/0!</v>
      </c>
    </row>
    <row r="174" spans="1:27" x14ac:dyDescent="0.3">
      <c r="A174" s="57" t="e">
        <f>VLOOKUP($M174,PercentSHGoalStats!$A$3:$AE$998,5,FALSE)</f>
        <v>#DIV/0!</v>
      </c>
      <c r="B174" s="57" t="e">
        <f>VLOOKUP($M174,PercentSHGoalStats!$A$3:$AE$998,6,FALSE)</f>
        <v>#DIV/0!</v>
      </c>
      <c r="C174" s="57" t="e">
        <f>VLOOKUP($M174,PercentSHGoalStats!$A$3:$AE$998,8,FALSE)</f>
        <v>#DIV/0!</v>
      </c>
      <c r="D174" s="57" t="e">
        <f>VLOOKUP($M174,PercentSHGoalStats!$A$3:$AE$998,9,FALSE)</f>
        <v>#DIV/0!</v>
      </c>
      <c r="E174" s="57" t="e">
        <f>VLOOKUP($M174,PercentSHGoalStats!$A$3:$AE$998,11,FALSE)</f>
        <v>#DIV/0!</v>
      </c>
      <c r="F174" s="57" t="e">
        <f>VLOOKUP($M174,PercentSHGoalStats!$A$3:$AE$998,12,FALSE)</f>
        <v>#DIV/0!</v>
      </c>
      <c r="G174" s="57" t="e">
        <f>VLOOKUP($M174,PercentSHGoalStats!$A$3:$AE$998,14,FALSE)</f>
        <v>#DIV/0!</v>
      </c>
      <c r="H174" s="57" t="e">
        <f>VLOOKUP($M174,PercentSHGoalStats!$A$3:$AE$998,15,FALSE)</f>
        <v>#DIV/0!</v>
      </c>
      <c r="I174" s="57" t="e">
        <f>VLOOKUP($M174,PercentSHGoalStats!$A$3:$AE$998,17,FALSE)</f>
        <v>#DIV/0!</v>
      </c>
      <c r="J174" s="57" t="e">
        <f>VLOOKUP($M174,PercentSHGoalStats!$A$3:$AE$998,18,FALSE)</f>
        <v>#DIV/0!</v>
      </c>
      <c r="K174" s="57" t="e">
        <f>VLOOKUP($M174,PercentSHGoalStats!$A$3:$AE$998,20,FALSE)</f>
        <v>#DIV/0!</v>
      </c>
      <c r="L174" s="57" t="e">
        <f>VLOOKUP($M174,PercentSHGoalStats!$A$3:$AE$998,21,FALSE)</f>
        <v>#DIV/0!</v>
      </c>
      <c r="M174" s="53" t="str">
        <f>Fixtures!A174</f>
        <v>Mallorca</v>
      </c>
      <c r="N174" s="54">
        <f>Fixtures!D174</f>
        <v>43694</v>
      </c>
      <c r="O174" s="53" t="str">
        <f>Fixtures!B174</f>
        <v>Eibar</v>
      </c>
      <c r="P174" s="57" t="e">
        <f>VLOOKUP($O174,PercentSHGoalStats!$A$3:$AE$998,5,FALSE)</f>
        <v>#DIV/0!</v>
      </c>
      <c r="Q174" s="57" t="e">
        <f>VLOOKUP($O174,PercentSHGoalStats!$A$3:$AE$998,7,FALSE)</f>
        <v>#DIV/0!</v>
      </c>
      <c r="R174" s="57" t="e">
        <f>VLOOKUP($O174,PercentSHGoalStats!$A$3:$AE$998,8,FALSE)</f>
        <v>#DIV/0!</v>
      </c>
      <c r="S174" s="57" t="e">
        <f>VLOOKUP($O174,PercentSHGoalStats!$A$3:$AE$998,10,FALSE)</f>
        <v>#DIV/0!</v>
      </c>
      <c r="T174" s="57" t="e">
        <f>VLOOKUP($O174,PercentSHGoalStats!$A$3:$AE$998,11,FALSE)</f>
        <v>#DIV/0!</v>
      </c>
      <c r="U174" s="57" t="e">
        <f>VLOOKUP($O174,PercentSHGoalStats!$A$3:$AE$998,13,FALSE)</f>
        <v>#DIV/0!</v>
      </c>
      <c r="V174" s="57" t="e">
        <f>VLOOKUP($O174,PercentSHGoalStats!$A$3:$AE$998,14,FALSE)</f>
        <v>#DIV/0!</v>
      </c>
      <c r="W174" s="57" t="e">
        <f>VLOOKUP($O174,PercentSHGoalStats!$A$3:$AE$998,16,FALSE)</f>
        <v>#DIV/0!</v>
      </c>
      <c r="X174" s="57" t="e">
        <f>VLOOKUP($O174,PercentSHGoalStats!$A$3:$AE$998,17,FALSE)</f>
        <v>#DIV/0!</v>
      </c>
      <c r="Y174" s="57" t="e">
        <f>VLOOKUP($O174,PercentSHGoalStats!$A$3:$AE$998,19,FALSE)</f>
        <v>#DIV/0!</v>
      </c>
      <c r="Z174" s="57" t="e">
        <f>VLOOKUP($O174,PercentSHGoalStats!$A$3:$AE$998,20,FALSE)</f>
        <v>#DIV/0!</v>
      </c>
      <c r="AA174" s="57" t="e">
        <f>VLOOKUP($O174,PercentSHGoalStats!$A$3:$AE$998,22,FALSE)</f>
        <v>#DIV/0!</v>
      </c>
    </row>
    <row r="175" spans="1:27" x14ac:dyDescent="0.3">
      <c r="A175" s="57" t="e">
        <f>VLOOKUP($M175,PercentSHGoalStats!$A$3:$AE$998,5,FALSE)</f>
        <v>#DIV/0!</v>
      </c>
      <c r="B175" s="57" t="e">
        <f>VLOOKUP($M175,PercentSHGoalStats!$A$3:$AE$998,6,FALSE)</f>
        <v>#DIV/0!</v>
      </c>
      <c r="C175" s="57" t="e">
        <f>VLOOKUP($M175,PercentSHGoalStats!$A$3:$AE$998,8,FALSE)</f>
        <v>#DIV/0!</v>
      </c>
      <c r="D175" s="57" t="e">
        <f>VLOOKUP($M175,PercentSHGoalStats!$A$3:$AE$998,9,FALSE)</f>
        <v>#DIV/0!</v>
      </c>
      <c r="E175" s="57" t="e">
        <f>VLOOKUP($M175,PercentSHGoalStats!$A$3:$AE$998,11,FALSE)</f>
        <v>#DIV/0!</v>
      </c>
      <c r="F175" s="57" t="e">
        <f>VLOOKUP($M175,PercentSHGoalStats!$A$3:$AE$998,12,FALSE)</f>
        <v>#DIV/0!</v>
      </c>
      <c r="G175" s="57" t="e">
        <f>VLOOKUP($M175,PercentSHGoalStats!$A$3:$AE$998,14,FALSE)</f>
        <v>#DIV/0!</v>
      </c>
      <c r="H175" s="57" t="e">
        <f>VLOOKUP($M175,PercentSHGoalStats!$A$3:$AE$998,15,FALSE)</f>
        <v>#DIV/0!</v>
      </c>
      <c r="I175" s="57" t="e">
        <f>VLOOKUP($M175,PercentSHGoalStats!$A$3:$AE$998,17,FALSE)</f>
        <v>#DIV/0!</v>
      </c>
      <c r="J175" s="57" t="e">
        <f>VLOOKUP($M175,PercentSHGoalStats!$A$3:$AE$998,18,FALSE)</f>
        <v>#DIV/0!</v>
      </c>
      <c r="K175" s="57" t="e">
        <f>VLOOKUP($M175,PercentSHGoalStats!$A$3:$AE$998,20,FALSE)</f>
        <v>#DIV/0!</v>
      </c>
      <c r="L175" s="57" t="e">
        <f>VLOOKUP($M175,PercentSHGoalStats!$A$3:$AE$998,21,FALSE)</f>
        <v>#DIV/0!</v>
      </c>
      <c r="M175" s="53" t="str">
        <f>Fixtures!A175</f>
        <v>Valencia</v>
      </c>
      <c r="N175" s="54">
        <f>Fixtures!D175</f>
        <v>43694</v>
      </c>
      <c r="O175" s="53" t="str">
        <f>Fixtures!B175</f>
        <v>Real Sociedad</v>
      </c>
      <c r="P175" s="57" t="e">
        <f>VLOOKUP($O175,PercentSHGoalStats!$A$3:$AE$998,5,FALSE)</f>
        <v>#DIV/0!</v>
      </c>
      <c r="Q175" s="57" t="e">
        <f>VLOOKUP($O175,PercentSHGoalStats!$A$3:$AE$998,7,FALSE)</f>
        <v>#DIV/0!</v>
      </c>
      <c r="R175" s="57" t="e">
        <f>VLOOKUP($O175,PercentSHGoalStats!$A$3:$AE$998,8,FALSE)</f>
        <v>#DIV/0!</v>
      </c>
      <c r="S175" s="57" t="e">
        <f>VLOOKUP($O175,PercentSHGoalStats!$A$3:$AE$998,10,FALSE)</f>
        <v>#DIV/0!</v>
      </c>
      <c r="T175" s="57" t="e">
        <f>VLOOKUP($O175,PercentSHGoalStats!$A$3:$AE$998,11,FALSE)</f>
        <v>#DIV/0!</v>
      </c>
      <c r="U175" s="57" t="e">
        <f>VLOOKUP($O175,PercentSHGoalStats!$A$3:$AE$998,13,FALSE)</f>
        <v>#DIV/0!</v>
      </c>
      <c r="V175" s="57" t="e">
        <f>VLOOKUP($O175,PercentSHGoalStats!$A$3:$AE$998,14,FALSE)</f>
        <v>#DIV/0!</v>
      </c>
      <c r="W175" s="57" t="e">
        <f>VLOOKUP($O175,PercentSHGoalStats!$A$3:$AE$998,16,FALSE)</f>
        <v>#DIV/0!</v>
      </c>
      <c r="X175" s="57" t="e">
        <f>VLOOKUP($O175,PercentSHGoalStats!$A$3:$AE$998,17,FALSE)</f>
        <v>#DIV/0!</v>
      </c>
      <c r="Y175" s="57" t="e">
        <f>VLOOKUP($O175,PercentSHGoalStats!$A$3:$AE$998,19,FALSE)</f>
        <v>#DIV/0!</v>
      </c>
      <c r="Z175" s="57" t="e">
        <f>VLOOKUP($O175,PercentSHGoalStats!$A$3:$AE$998,20,FALSE)</f>
        <v>#DIV/0!</v>
      </c>
      <c r="AA175" s="57" t="e">
        <f>VLOOKUP($O175,PercentSHGoalStats!$A$3:$AE$998,22,FALSE)</f>
        <v>#DIV/0!</v>
      </c>
    </row>
    <row r="176" spans="1:27" x14ac:dyDescent="0.3">
      <c r="A176" s="57" t="e">
        <f>VLOOKUP($M176,PercentSHGoalStats!$A$3:$AE$998,5,FALSE)</f>
        <v>#DIV/0!</v>
      </c>
      <c r="B176" s="57" t="e">
        <f>VLOOKUP($M176,PercentSHGoalStats!$A$3:$AE$998,6,FALSE)</f>
        <v>#DIV/0!</v>
      </c>
      <c r="C176" s="57" t="e">
        <f>VLOOKUP($M176,PercentSHGoalStats!$A$3:$AE$998,8,FALSE)</f>
        <v>#DIV/0!</v>
      </c>
      <c r="D176" s="57" t="e">
        <f>VLOOKUP($M176,PercentSHGoalStats!$A$3:$AE$998,9,FALSE)</f>
        <v>#DIV/0!</v>
      </c>
      <c r="E176" s="57" t="e">
        <f>VLOOKUP($M176,PercentSHGoalStats!$A$3:$AE$998,11,FALSE)</f>
        <v>#DIV/0!</v>
      </c>
      <c r="F176" s="57" t="e">
        <f>VLOOKUP($M176,PercentSHGoalStats!$A$3:$AE$998,12,FALSE)</f>
        <v>#DIV/0!</v>
      </c>
      <c r="G176" s="57" t="e">
        <f>VLOOKUP($M176,PercentSHGoalStats!$A$3:$AE$998,14,FALSE)</f>
        <v>#DIV/0!</v>
      </c>
      <c r="H176" s="57" t="e">
        <f>VLOOKUP($M176,PercentSHGoalStats!$A$3:$AE$998,15,FALSE)</f>
        <v>#DIV/0!</v>
      </c>
      <c r="I176" s="57" t="e">
        <f>VLOOKUP($M176,PercentSHGoalStats!$A$3:$AE$998,17,FALSE)</f>
        <v>#DIV/0!</v>
      </c>
      <c r="J176" s="57" t="e">
        <f>VLOOKUP($M176,PercentSHGoalStats!$A$3:$AE$998,18,FALSE)</f>
        <v>#DIV/0!</v>
      </c>
      <c r="K176" s="57" t="e">
        <f>VLOOKUP($M176,PercentSHGoalStats!$A$3:$AE$998,20,FALSE)</f>
        <v>#DIV/0!</v>
      </c>
      <c r="L176" s="57" t="e">
        <f>VLOOKUP($M176,PercentSHGoalStats!$A$3:$AE$998,21,FALSE)</f>
        <v>#DIV/0!</v>
      </c>
      <c r="M176" s="53" t="str">
        <f>Fixtures!A176</f>
        <v>Villarreal</v>
      </c>
      <c r="N176" s="54">
        <f>Fixtures!D176</f>
        <v>43694</v>
      </c>
      <c r="O176" s="53" t="str">
        <f>Fixtures!B176</f>
        <v>Granada</v>
      </c>
      <c r="P176" s="57" t="e">
        <f>VLOOKUP($O176,PercentSHGoalStats!$A$3:$AE$998,5,FALSE)</f>
        <v>#DIV/0!</v>
      </c>
      <c r="Q176" s="57" t="e">
        <f>VLOOKUP($O176,PercentSHGoalStats!$A$3:$AE$998,7,FALSE)</f>
        <v>#DIV/0!</v>
      </c>
      <c r="R176" s="57" t="e">
        <f>VLOOKUP($O176,PercentSHGoalStats!$A$3:$AE$998,8,FALSE)</f>
        <v>#DIV/0!</v>
      </c>
      <c r="S176" s="57" t="e">
        <f>VLOOKUP($O176,PercentSHGoalStats!$A$3:$AE$998,10,FALSE)</f>
        <v>#DIV/0!</v>
      </c>
      <c r="T176" s="57" t="e">
        <f>VLOOKUP($O176,PercentSHGoalStats!$A$3:$AE$998,11,FALSE)</f>
        <v>#DIV/0!</v>
      </c>
      <c r="U176" s="57" t="e">
        <f>VLOOKUP($O176,PercentSHGoalStats!$A$3:$AE$998,13,FALSE)</f>
        <v>#DIV/0!</v>
      </c>
      <c r="V176" s="57" t="e">
        <f>VLOOKUP($O176,PercentSHGoalStats!$A$3:$AE$998,14,FALSE)</f>
        <v>#DIV/0!</v>
      </c>
      <c r="W176" s="57" t="e">
        <f>VLOOKUP($O176,PercentSHGoalStats!$A$3:$AE$998,16,FALSE)</f>
        <v>#DIV/0!</v>
      </c>
      <c r="X176" s="57" t="e">
        <f>VLOOKUP($O176,PercentSHGoalStats!$A$3:$AE$998,17,FALSE)</f>
        <v>#DIV/0!</v>
      </c>
      <c r="Y176" s="57" t="e">
        <f>VLOOKUP($O176,PercentSHGoalStats!$A$3:$AE$998,19,FALSE)</f>
        <v>#DIV/0!</v>
      </c>
      <c r="Z176" s="57" t="e">
        <f>VLOOKUP($O176,PercentSHGoalStats!$A$3:$AE$998,20,FALSE)</f>
        <v>#DIV/0!</v>
      </c>
      <c r="AA176" s="57" t="e">
        <f>VLOOKUP($O176,PercentSHGoalStats!$A$3:$AE$998,22,FALSE)</f>
        <v>#DIV/0!</v>
      </c>
    </row>
    <row r="177" spans="1:27" x14ac:dyDescent="0.3">
      <c r="A177" s="57" t="e">
        <f>VLOOKUP($M177,PercentSHGoalStats!$A$3:$AE$998,5,FALSE)</f>
        <v>#DIV/0!</v>
      </c>
      <c r="B177" s="57" t="e">
        <f>VLOOKUP($M177,PercentSHGoalStats!$A$3:$AE$998,6,FALSE)</f>
        <v>#DIV/0!</v>
      </c>
      <c r="C177" s="57" t="e">
        <f>VLOOKUP($M177,PercentSHGoalStats!$A$3:$AE$998,8,FALSE)</f>
        <v>#DIV/0!</v>
      </c>
      <c r="D177" s="57" t="e">
        <f>VLOOKUP($M177,PercentSHGoalStats!$A$3:$AE$998,9,FALSE)</f>
        <v>#DIV/0!</v>
      </c>
      <c r="E177" s="57" t="e">
        <f>VLOOKUP($M177,PercentSHGoalStats!$A$3:$AE$998,11,FALSE)</f>
        <v>#DIV/0!</v>
      </c>
      <c r="F177" s="57" t="e">
        <f>VLOOKUP($M177,PercentSHGoalStats!$A$3:$AE$998,12,FALSE)</f>
        <v>#DIV/0!</v>
      </c>
      <c r="G177" s="57" t="e">
        <f>VLOOKUP($M177,PercentSHGoalStats!$A$3:$AE$998,14,FALSE)</f>
        <v>#DIV/0!</v>
      </c>
      <c r="H177" s="57" t="e">
        <f>VLOOKUP($M177,PercentSHGoalStats!$A$3:$AE$998,15,FALSE)</f>
        <v>#DIV/0!</v>
      </c>
      <c r="I177" s="57" t="e">
        <f>VLOOKUP($M177,PercentSHGoalStats!$A$3:$AE$998,17,FALSE)</f>
        <v>#DIV/0!</v>
      </c>
      <c r="J177" s="57" t="e">
        <f>VLOOKUP($M177,PercentSHGoalStats!$A$3:$AE$998,18,FALSE)</f>
        <v>#DIV/0!</v>
      </c>
      <c r="K177" s="57" t="e">
        <f>VLOOKUP($M177,PercentSHGoalStats!$A$3:$AE$998,20,FALSE)</f>
        <v>#DIV/0!</v>
      </c>
      <c r="L177" s="57" t="e">
        <f>VLOOKUP($M177,PercentSHGoalStats!$A$3:$AE$998,21,FALSE)</f>
        <v>#DIV/0!</v>
      </c>
      <c r="M177" s="53" t="str">
        <f>Fixtures!A177</f>
        <v>Metz</v>
      </c>
      <c r="N177" s="54">
        <f>Fixtures!D177</f>
        <v>43694</v>
      </c>
      <c r="O177" s="53" t="str">
        <f>Fixtures!B177</f>
        <v>Monaco</v>
      </c>
      <c r="P177" s="57">
        <f>VLOOKUP($O177,PercentSHGoalStats!$A$3:$AE$998,5,FALSE)</f>
        <v>1</v>
      </c>
      <c r="Q177" s="57" t="e">
        <f>VLOOKUP($O177,PercentSHGoalStats!$A$3:$AE$998,7,FALSE)</f>
        <v>#DIV/0!</v>
      </c>
      <c r="R177" s="57">
        <f>VLOOKUP($O177,PercentSHGoalStats!$A$3:$AE$998,8,FALSE)</f>
        <v>0</v>
      </c>
      <c r="S177" s="57" t="e">
        <f>VLOOKUP($O177,PercentSHGoalStats!$A$3:$AE$998,10,FALSE)</f>
        <v>#DIV/0!</v>
      </c>
      <c r="T177" s="57">
        <f>VLOOKUP($O177,PercentSHGoalStats!$A$3:$AE$998,11,FALSE)</f>
        <v>0</v>
      </c>
      <c r="U177" s="57" t="e">
        <f>VLOOKUP($O177,PercentSHGoalStats!$A$3:$AE$998,13,FALSE)</f>
        <v>#DIV/0!</v>
      </c>
      <c r="V177" s="57">
        <f>VLOOKUP($O177,PercentSHGoalStats!$A$3:$AE$998,14,FALSE)</f>
        <v>0</v>
      </c>
      <c r="W177" s="57" t="e">
        <f>VLOOKUP($O177,PercentSHGoalStats!$A$3:$AE$998,16,FALSE)</f>
        <v>#DIV/0!</v>
      </c>
      <c r="X177" s="57">
        <f>VLOOKUP($O177,PercentSHGoalStats!$A$3:$AE$998,17,FALSE)</f>
        <v>1</v>
      </c>
      <c r="Y177" s="57" t="e">
        <f>VLOOKUP($O177,PercentSHGoalStats!$A$3:$AE$998,19,FALSE)</f>
        <v>#DIV/0!</v>
      </c>
      <c r="Z177" s="57">
        <f>VLOOKUP($O177,PercentSHGoalStats!$A$3:$AE$998,20,FALSE)</f>
        <v>0</v>
      </c>
      <c r="AA177" s="57" t="e">
        <f>VLOOKUP($O177,PercentSHGoalStats!$A$3:$AE$998,22,FALSE)</f>
        <v>#DIV/0!</v>
      </c>
    </row>
    <row r="178" spans="1:27" x14ac:dyDescent="0.3">
      <c r="A178" s="57">
        <f>VLOOKUP($M178,PercentSHGoalStats!$A$3:$AE$998,5,FALSE)</f>
        <v>1</v>
      </c>
      <c r="B178" s="57" t="e">
        <f>VLOOKUP($M178,PercentSHGoalStats!$A$3:$AE$998,6,FALSE)</f>
        <v>#DIV/0!</v>
      </c>
      <c r="C178" s="57">
        <f>VLOOKUP($M178,PercentSHGoalStats!$A$3:$AE$998,8,FALSE)</f>
        <v>0</v>
      </c>
      <c r="D178" s="57" t="e">
        <f>VLOOKUP($M178,PercentSHGoalStats!$A$3:$AE$998,9,FALSE)</f>
        <v>#DIV/0!</v>
      </c>
      <c r="E178" s="57">
        <f>VLOOKUP($M178,PercentSHGoalStats!$A$3:$AE$998,11,FALSE)</f>
        <v>1</v>
      </c>
      <c r="F178" s="57" t="e">
        <f>VLOOKUP($M178,PercentSHGoalStats!$A$3:$AE$998,12,FALSE)</f>
        <v>#DIV/0!</v>
      </c>
      <c r="G178" s="57">
        <f>VLOOKUP($M178,PercentSHGoalStats!$A$3:$AE$998,14,FALSE)</f>
        <v>0</v>
      </c>
      <c r="H178" s="57" t="e">
        <f>VLOOKUP($M178,PercentSHGoalStats!$A$3:$AE$998,15,FALSE)</f>
        <v>#DIV/0!</v>
      </c>
      <c r="I178" s="57">
        <f>VLOOKUP($M178,PercentSHGoalStats!$A$3:$AE$998,17,FALSE)</f>
        <v>0</v>
      </c>
      <c r="J178" s="57" t="e">
        <f>VLOOKUP($M178,PercentSHGoalStats!$A$3:$AE$998,18,FALSE)</f>
        <v>#DIV/0!</v>
      </c>
      <c r="K178" s="57">
        <f>VLOOKUP($M178,PercentSHGoalStats!$A$3:$AE$998,20,FALSE)</f>
        <v>0</v>
      </c>
      <c r="L178" s="57" t="e">
        <f>VLOOKUP($M178,PercentSHGoalStats!$A$3:$AE$998,21,FALSE)</f>
        <v>#DIV/0!</v>
      </c>
      <c r="M178" s="53" t="str">
        <f>Fixtures!A178</f>
        <v>Toulouse</v>
      </c>
      <c r="N178" s="54">
        <f>Fixtures!D178</f>
        <v>43694</v>
      </c>
      <c r="O178" s="53" t="str">
        <f>Fixtures!B178</f>
        <v>Dijon</v>
      </c>
      <c r="P178" s="57">
        <f>VLOOKUP($O178,PercentSHGoalStats!$A$3:$AE$998,5,FALSE)</f>
        <v>0</v>
      </c>
      <c r="Q178" s="57" t="e">
        <f>VLOOKUP($O178,PercentSHGoalStats!$A$3:$AE$998,7,FALSE)</f>
        <v>#DIV/0!</v>
      </c>
      <c r="R178" s="57">
        <f>VLOOKUP($O178,PercentSHGoalStats!$A$3:$AE$998,8,FALSE)</f>
        <v>0</v>
      </c>
      <c r="S178" s="57" t="e">
        <f>VLOOKUP($O178,PercentSHGoalStats!$A$3:$AE$998,10,FALSE)</f>
        <v>#DIV/0!</v>
      </c>
      <c r="T178" s="57">
        <f>VLOOKUP($O178,PercentSHGoalStats!$A$3:$AE$998,11,FALSE)</f>
        <v>0</v>
      </c>
      <c r="U178" s="57" t="e">
        <f>VLOOKUP($O178,PercentSHGoalStats!$A$3:$AE$998,13,FALSE)</f>
        <v>#DIV/0!</v>
      </c>
      <c r="V178" s="57">
        <f>VLOOKUP($O178,PercentSHGoalStats!$A$3:$AE$998,14,FALSE)</f>
        <v>0</v>
      </c>
      <c r="W178" s="57" t="e">
        <f>VLOOKUP($O178,PercentSHGoalStats!$A$3:$AE$998,16,FALSE)</f>
        <v>#DIV/0!</v>
      </c>
      <c r="X178" s="57">
        <f>VLOOKUP($O178,PercentSHGoalStats!$A$3:$AE$998,17,FALSE)</f>
        <v>0</v>
      </c>
      <c r="Y178" s="57" t="e">
        <f>VLOOKUP($O178,PercentSHGoalStats!$A$3:$AE$998,19,FALSE)</f>
        <v>#DIV/0!</v>
      </c>
      <c r="Z178" s="57">
        <f>VLOOKUP($O178,PercentSHGoalStats!$A$3:$AE$998,20,FALSE)</f>
        <v>0</v>
      </c>
      <c r="AA178" s="57" t="e">
        <f>VLOOKUP($O178,PercentSHGoalStats!$A$3:$AE$998,22,FALSE)</f>
        <v>#DIV/0!</v>
      </c>
    </row>
    <row r="179" spans="1:27" x14ac:dyDescent="0.3">
      <c r="A179" s="57" t="e">
        <f>VLOOKUP($M179,PercentSHGoalStats!$A$3:$AE$998,5,FALSE)</f>
        <v>#DIV/0!</v>
      </c>
      <c r="B179" s="57" t="e">
        <f>VLOOKUP($M179,PercentSHGoalStats!$A$3:$AE$998,6,FALSE)</f>
        <v>#DIV/0!</v>
      </c>
      <c r="C179" s="57" t="e">
        <f>VLOOKUP($M179,PercentSHGoalStats!$A$3:$AE$998,8,FALSE)</f>
        <v>#DIV/0!</v>
      </c>
      <c r="D179" s="57" t="e">
        <f>VLOOKUP($M179,PercentSHGoalStats!$A$3:$AE$998,9,FALSE)</f>
        <v>#DIV/0!</v>
      </c>
      <c r="E179" s="57" t="e">
        <f>VLOOKUP($M179,PercentSHGoalStats!$A$3:$AE$998,11,FALSE)</f>
        <v>#DIV/0!</v>
      </c>
      <c r="F179" s="57" t="e">
        <f>VLOOKUP($M179,PercentSHGoalStats!$A$3:$AE$998,12,FALSE)</f>
        <v>#DIV/0!</v>
      </c>
      <c r="G179" s="57" t="e">
        <f>VLOOKUP($M179,PercentSHGoalStats!$A$3:$AE$998,14,FALSE)</f>
        <v>#DIV/0!</v>
      </c>
      <c r="H179" s="57" t="e">
        <f>VLOOKUP($M179,PercentSHGoalStats!$A$3:$AE$998,15,FALSE)</f>
        <v>#DIV/0!</v>
      </c>
      <c r="I179" s="57" t="e">
        <f>VLOOKUP($M179,PercentSHGoalStats!$A$3:$AE$998,17,FALSE)</f>
        <v>#DIV/0!</v>
      </c>
      <c r="J179" s="57" t="e">
        <f>VLOOKUP($M179,PercentSHGoalStats!$A$3:$AE$998,18,FALSE)</f>
        <v>#DIV/0!</v>
      </c>
      <c r="K179" s="57" t="e">
        <f>VLOOKUP($M179,PercentSHGoalStats!$A$3:$AE$998,20,FALSE)</f>
        <v>#DIV/0!</v>
      </c>
      <c r="L179" s="57" t="e">
        <f>VLOOKUP($M179,PercentSHGoalStats!$A$3:$AE$998,21,FALSE)</f>
        <v>#DIV/0!</v>
      </c>
      <c r="M179" s="53" t="str">
        <f>Fixtures!A179</f>
        <v>Nîmes</v>
      </c>
      <c r="N179" s="54">
        <f>Fixtures!D179</f>
        <v>43694</v>
      </c>
      <c r="O179" s="53" t="str">
        <f>Fixtures!B179</f>
        <v>Nice</v>
      </c>
      <c r="P179" s="57">
        <f>VLOOKUP($O179,PercentSHGoalStats!$A$3:$AE$998,5,FALSE)</f>
        <v>1</v>
      </c>
      <c r="Q179" s="57" t="e">
        <f>VLOOKUP($O179,PercentSHGoalStats!$A$3:$AE$998,7,FALSE)</f>
        <v>#DIV/0!</v>
      </c>
      <c r="R179" s="57">
        <f>VLOOKUP($O179,PercentSHGoalStats!$A$3:$AE$998,8,FALSE)</f>
        <v>1</v>
      </c>
      <c r="S179" s="57" t="e">
        <f>VLOOKUP($O179,PercentSHGoalStats!$A$3:$AE$998,10,FALSE)</f>
        <v>#DIV/0!</v>
      </c>
      <c r="T179" s="57">
        <f>VLOOKUP($O179,PercentSHGoalStats!$A$3:$AE$998,11,FALSE)</f>
        <v>1</v>
      </c>
      <c r="U179" s="57" t="e">
        <f>VLOOKUP($O179,PercentSHGoalStats!$A$3:$AE$998,13,FALSE)</f>
        <v>#DIV/0!</v>
      </c>
      <c r="V179" s="57">
        <f>VLOOKUP($O179,PercentSHGoalStats!$A$3:$AE$998,14,FALSE)</f>
        <v>0</v>
      </c>
      <c r="W179" s="57" t="e">
        <f>VLOOKUP($O179,PercentSHGoalStats!$A$3:$AE$998,16,FALSE)</f>
        <v>#DIV/0!</v>
      </c>
      <c r="X179" s="57">
        <f>VLOOKUP($O179,PercentSHGoalStats!$A$3:$AE$998,17,FALSE)</f>
        <v>1</v>
      </c>
      <c r="Y179" s="57" t="e">
        <f>VLOOKUP($O179,PercentSHGoalStats!$A$3:$AE$998,19,FALSE)</f>
        <v>#DIV/0!</v>
      </c>
      <c r="Z179" s="57">
        <f>VLOOKUP($O179,PercentSHGoalStats!$A$3:$AE$998,20,FALSE)</f>
        <v>0</v>
      </c>
      <c r="AA179" s="57" t="e">
        <f>VLOOKUP($O179,PercentSHGoalStats!$A$3:$AE$998,22,FALSE)</f>
        <v>#DIV/0!</v>
      </c>
    </row>
    <row r="180" spans="1:27" x14ac:dyDescent="0.3">
      <c r="A180" s="57" t="e">
        <f>VLOOKUP($M180,PercentSHGoalStats!$A$3:$AE$998,5,FALSE)</f>
        <v>#DIV/0!</v>
      </c>
      <c r="B180" s="57" t="e">
        <f>VLOOKUP($M180,PercentSHGoalStats!$A$3:$AE$998,6,FALSE)</f>
        <v>#DIV/0!</v>
      </c>
      <c r="C180" s="57" t="e">
        <f>VLOOKUP($M180,PercentSHGoalStats!$A$3:$AE$998,8,FALSE)</f>
        <v>#DIV/0!</v>
      </c>
      <c r="D180" s="57" t="e">
        <f>VLOOKUP($M180,PercentSHGoalStats!$A$3:$AE$998,9,FALSE)</f>
        <v>#DIV/0!</v>
      </c>
      <c r="E180" s="57" t="e">
        <f>VLOOKUP($M180,PercentSHGoalStats!$A$3:$AE$998,11,FALSE)</f>
        <v>#DIV/0!</v>
      </c>
      <c r="F180" s="57" t="e">
        <f>VLOOKUP($M180,PercentSHGoalStats!$A$3:$AE$998,12,FALSE)</f>
        <v>#DIV/0!</v>
      </c>
      <c r="G180" s="57" t="e">
        <f>VLOOKUP($M180,PercentSHGoalStats!$A$3:$AE$998,14,FALSE)</f>
        <v>#DIV/0!</v>
      </c>
      <c r="H180" s="57" t="e">
        <f>VLOOKUP($M180,PercentSHGoalStats!$A$3:$AE$998,15,FALSE)</f>
        <v>#DIV/0!</v>
      </c>
      <c r="I180" s="57" t="e">
        <f>VLOOKUP($M180,PercentSHGoalStats!$A$3:$AE$998,17,FALSE)</f>
        <v>#DIV/0!</v>
      </c>
      <c r="J180" s="57" t="e">
        <f>VLOOKUP($M180,PercentSHGoalStats!$A$3:$AE$998,18,FALSE)</f>
        <v>#DIV/0!</v>
      </c>
      <c r="K180" s="57" t="e">
        <f>VLOOKUP($M180,PercentSHGoalStats!$A$3:$AE$998,20,FALSE)</f>
        <v>#DIV/0!</v>
      </c>
      <c r="L180" s="57" t="e">
        <f>VLOOKUP($M180,PercentSHGoalStats!$A$3:$AE$998,21,FALSE)</f>
        <v>#DIV/0!</v>
      </c>
      <c r="M180" s="53" t="str">
        <f>Fixtures!A180</f>
        <v>Nantes</v>
      </c>
      <c r="N180" s="54">
        <f>Fixtures!D180</f>
        <v>43694</v>
      </c>
      <c r="O180" s="53" t="str">
        <f>Fixtures!B180</f>
        <v>Olympique Marseille</v>
      </c>
      <c r="P180" s="57">
        <f>VLOOKUP($O180,PercentSHGoalStats!$A$3:$AE$998,5,FALSE)</f>
        <v>1</v>
      </c>
      <c r="Q180" s="57" t="e">
        <f>VLOOKUP($O180,PercentSHGoalStats!$A$3:$AE$998,7,FALSE)</f>
        <v>#DIV/0!</v>
      </c>
      <c r="R180" s="57">
        <f>VLOOKUP($O180,PercentSHGoalStats!$A$3:$AE$998,8,FALSE)</f>
        <v>1</v>
      </c>
      <c r="S180" s="57" t="e">
        <f>VLOOKUP($O180,PercentSHGoalStats!$A$3:$AE$998,10,FALSE)</f>
        <v>#DIV/0!</v>
      </c>
      <c r="T180" s="57">
        <f>VLOOKUP($O180,PercentSHGoalStats!$A$3:$AE$998,11,FALSE)</f>
        <v>0</v>
      </c>
      <c r="U180" s="57" t="e">
        <f>VLOOKUP($O180,PercentSHGoalStats!$A$3:$AE$998,13,FALSE)</f>
        <v>#DIV/0!</v>
      </c>
      <c r="V180" s="57">
        <f>VLOOKUP($O180,PercentSHGoalStats!$A$3:$AE$998,14,FALSE)</f>
        <v>0</v>
      </c>
      <c r="W180" s="57" t="e">
        <f>VLOOKUP($O180,PercentSHGoalStats!$A$3:$AE$998,16,FALSE)</f>
        <v>#DIV/0!</v>
      </c>
      <c r="X180" s="57">
        <f>VLOOKUP($O180,PercentSHGoalStats!$A$3:$AE$998,17,FALSE)</f>
        <v>1</v>
      </c>
      <c r="Y180" s="57" t="e">
        <f>VLOOKUP($O180,PercentSHGoalStats!$A$3:$AE$998,19,FALSE)</f>
        <v>#DIV/0!</v>
      </c>
      <c r="Z180" s="57">
        <f>VLOOKUP($O180,PercentSHGoalStats!$A$3:$AE$998,20,FALSE)</f>
        <v>1</v>
      </c>
      <c r="AA180" s="57" t="e">
        <f>VLOOKUP($O180,PercentSHGoalStats!$A$3:$AE$998,22,FALSE)</f>
        <v>#DIV/0!</v>
      </c>
    </row>
    <row r="181" spans="1:27" x14ac:dyDescent="0.3">
      <c r="A181" s="57">
        <f>VLOOKUP($M181,PercentSHGoalStats!$A$3:$AE$998,5,FALSE)</f>
        <v>1</v>
      </c>
      <c r="B181" s="57" t="e">
        <f>VLOOKUP($M181,PercentSHGoalStats!$A$3:$AE$998,6,FALSE)</f>
        <v>#DIV/0!</v>
      </c>
      <c r="C181" s="57">
        <f>VLOOKUP($M181,PercentSHGoalStats!$A$3:$AE$998,8,FALSE)</f>
        <v>1</v>
      </c>
      <c r="D181" s="57" t="e">
        <f>VLOOKUP($M181,PercentSHGoalStats!$A$3:$AE$998,9,FALSE)</f>
        <v>#DIV/0!</v>
      </c>
      <c r="E181" s="57">
        <f>VLOOKUP($M181,PercentSHGoalStats!$A$3:$AE$998,11,FALSE)</f>
        <v>1</v>
      </c>
      <c r="F181" s="57" t="e">
        <f>VLOOKUP($M181,PercentSHGoalStats!$A$3:$AE$998,12,FALSE)</f>
        <v>#DIV/0!</v>
      </c>
      <c r="G181" s="57">
        <f>VLOOKUP($M181,PercentSHGoalStats!$A$3:$AE$998,14,FALSE)</f>
        <v>0</v>
      </c>
      <c r="H181" s="57" t="e">
        <f>VLOOKUP($M181,PercentSHGoalStats!$A$3:$AE$998,15,FALSE)</f>
        <v>#DIV/0!</v>
      </c>
      <c r="I181" s="57">
        <f>VLOOKUP($M181,PercentSHGoalStats!$A$3:$AE$998,17,FALSE)</f>
        <v>1</v>
      </c>
      <c r="J181" s="57" t="e">
        <f>VLOOKUP($M181,PercentSHGoalStats!$A$3:$AE$998,18,FALSE)</f>
        <v>#DIV/0!</v>
      </c>
      <c r="K181" s="57">
        <f>VLOOKUP($M181,PercentSHGoalStats!$A$3:$AE$998,20,FALSE)</f>
        <v>0</v>
      </c>
      <c r="L181" s="57" t="e">
        <f>VLOOKUP($M181,PercentSHGoalStats!$A$3:$AE$998,21,FALSE)</f>
        <v>#DIV/0!</v>
      </c>
      <c r="M181" s="53" t="str">
        <f>Fixtures!A181</f>
        <v>Amiens SC</v>
      </c>
      <c r="N181" s="54">
        <f>Fixtures!D181</f>
        <v>43694</v>
      </c>
      <c r="O181" s="53" t="str">
        <f>Fixtures!B181</f>
        <v>Lille</v>
      </c>
      <c r="P181" s="57" t="e">
        <f>VLOOKUP($O181,PercentSHGoalStats!$A$3:$AE$998,5,FALSE)</f>
        <v>#DIV/0!</v>
      </c>
      <c r="Q181" s="57" t="e">
        <f>VLOOKUP($O181,PercentSHGoalStats!$A$3:$AE$998,7,FALSE)</f>
        <v>#DIV/0!</v>
      </c>
      <c r="R181" s="57" t="e">
        <f>VLOOKUP($O181,PercentSHGoalStats!$A$3:$AE$998,8,FALSE)</f>
        <v>#DIV/0!</v>
      </c>
      <c r="S181" s="57" t="e">
        <f>VLOOKUP($O181,PercentSHGoalStats!$A$3:$AE$998,10,FALSE)</f>
        <v>#DIV/0!</v>
      </c>
      <c r="T181" s="57" t="e">
        <f>VLOOKUP($O181,PercentSHGoalStats!$A$3:$AE$998,11,FALSE)</f>
        <v>#DIV/0!</v>
      </c>
      <c r="U181" s="57" t="e">
        <f>VLOOKUP($O181,PercentSHGoalStats!$A$3:$AE$998,13,FALSE)</f>
        <v>#DIV/0!</v>
      </c>
      <c r="V181" s="57" t="e">
        <f>VLOOKUP($O181,PercentSHGoalStats!$A$3:$AE$998,14,FALSE)</f>
        <v>#DIV/0!</v>
      </c>
      <c r="W181" s="57" t="e">
        <f>VLOOKUP($O181,PercentSHGoalStats!$A$3:$AE$998,16,FALSE)</f>
        <v>#DIV/0!</v>
      </c>
      <c r="X181" s="57" t="e">
        <f>VLOOKUP($O181,PercentSHGoalStats!$A$3:$AE$998,17,FALSE)</f>
        <v>#DIV/0!</v>
      </c>
      <c r="Y181" s="57" t="e">
        <f>VLOOKUP($O181,PercentSHGoalStats!$A$3:$AE$998,19,FALSE)</f>
        <v>#DIV/0!</v>
      </c>
      <c r="Z181" s="57" t="e">
        <f>VLOOKUP($O181,PercentSHGoalStats!$A$3:$AE$998,20,FALSE)</f>
        <v>#DIV/0!</v>
      </c>
      <c r="AA181" s="57" t="e">
        <f>VLOOKUP($O181,PercentSHGoalStats!$A$3:$AE$998,22,FALSE)</f>
        <v>#DIV/0!</v>
      </c>
    </row>
    <row r="182" spans="1:27" x14ac:dyDescent="0.3">
      <c r="A182" s="57">
        <f>VLOOKUP($M182,PercentSHGoalStats!$A$3:$AE$998,5,FALSE)</f>
        <v>0</v>
      </c>
      <c r="B182" s="57" t="e">
        <f>VLOOKUP($M182,PercentSHGoalStats!$A$3:$AE$998,6,FALSE)</f>
        <v>#DIV/0!</v>
      </c>
      <c r="C182" s="57">
        <f>VLOOKUP($M182,PercentSHGoalStats!$A$3:$AE$998,8,FALSE)</f>
        <v>0</v>
      </c>
      <c r="D182" s="57" t="e">
        <f>VLOOKUP($M182,PercentSHGoalStats!$A$3:$AE$998,9,FALSE)</f>
        <v>#DIV/0!</v>
      </c>
      <c r="E182" s="57">
        <f>VLOOKUP($M182,PercentSHGoalStats!$A$3:$AE$998,11,FALSE)</f>
        <v>0</v>
      </c>
      <c r="F182" s="57" t="e">
        <f>VLOOKUP($M182,PercentSHGoalStats!$A$3:$AE$998,12,FALSE)</f>
        <v>#DIV/0!</v>
      </c>
      <c r="G182" s="57">
        <f>VLOOKUP($M182,PercentSHGoalStats!$A$3:$AE$998,14,FALSE)</f>
        <v>0</v>
      </c>
      <c r="H182" s="57" t="e">
        <f>VLOOKUP($M182,PercentSHGoalStats!$A$3:$AE$998,15,FALSE)</f>
        <v>#DIV/0!</v>
      </c>
      <c r="I182" s="57">
        <f>VLOOKUP($M182,PercentSHGoalStats!$A$3:$AE$998,17,FALSE)</f>
        <v>0</v>
      </c>
      <c r="J182" s="57" t="e">
        <f>VLOOKUP($M182,PercentSHGoalStats!$A$3:$AE$998,18,FALSE)</f>
        <v>#DIV/0!</v>
      </c>
      <c r="K182" s="57">
        <f>VLOOKUP($M182,PercentSHGoalStats!$A$3:$AE$998,20,FALSE)</f>
        <v>0</v>
      </c>
      <c r="L182" s="57" t="e">
        <f>VLOOKUP($M182,PercentSHGoalStats!$A$3:$AE$998,21,FALSE)</f>
        <v>#DIV/0!</v>
      </c>
      <c r="M182" s="53" t="str">
        <f>Fixtures!A182</f>
        <v>Bordeaux</v>
      </c>
      <c r="N182" s="54">
        <f>Fixtures!D182</f>
        <v>43694</v>
      </c>
      <c r="O182" s="53" t="str">
        <f>Fixtures!B182</f>
        <v>Montpellier</v>
      </c>
      <c r="P182" s="57">
        <f>VLOOKUP($O182,PercentSHGoalStats!$A$3:$AE$998,5,FALSE)</f>
        <v>0</v>
      </c>
      <c r="Q182" s="57" t="e">
        <f>VLOOKUP($O182,PercentSHGoalStats!$A$3:$AE$998,7,FALSE)</f>
        <v>#DIV/0!</v>
      </c>
      <c r="R182" s="57">
        <f>VLOOKUP($O182,PercentSHGoalStats!$A$3:$AE$998,8,FALSE)</f>
        <v>0</v>
      </c>
      <c r="S182" s="57" t="e">
        <f>VLOOKUP($O182,PercentSHGoalStats!$A$3:$AE$998,10,FALSE)</f>
        <v>#DIV/0!</v>
      </c>
      <c r="T182" s="57">
        <f>VLOOKUP($O182,PercentSHGoalStats!$A$3:$AE$998,11,FALSE)</f>
        <v>0</v>
      </c>
      <c r="U182" s="57" t="e">
        <f>VLOOKUP($O182,PercentSHGoalStats!$A$3:$AE$998,13,FALSE)</f>
        <v>#DIV/0!</v>
      </c>
      <c r="V182" s="57">
        <f>VLOOKUP($O182,PercentSHGoalStats!$A$3:$AE$998,14,FALSE)</f>
        <v>0</v>
      </c>
      <c r="W182" s="57" t="e">
        <f>VLOOKUP($O182,PercentSHGoalStats!$A$3:$AE$998,16,FALSE)</f>
        <v>#DIV/0!</v>
      </c>
      <c r="X182" s="57">
        <f>VLOOKUP($O182,PercentSHGoalStats!$A$3:$AE$998,17,FALSE)</f>
        <v>0</v>
      </c>
      <c r="Y182" s="57" t="e">
        <f>VLOOKUP($O182,PercentSHGoalStats!$A$3:$AE$998,19,FALSE)</f>
        <v>#DIV/0!</v>
      </c>
      <c r="Z182" s="57">
        <f>VLOOKUP($O182,PercentSHGoalStats!$A$3:$AE$998,20,FALSE)</f>
        <v>0</v>
      </c>
      <c r="AA182" s="57" t="e">
        <f>VLOOKUP($O182,PercentSHGoalStats!$A$3:$AE$998,22,FALSE)</f>
        <v>#DIV/0!</v>
      </c>
    </row>
    <row r="183" spans="1:27" x14ac:dyDescent="0.3">
      <c r="A183" s="57" t="e">
        <f>VLOOKUP($M183,PercentSHGoalStats!$A$3:$AE$998,5,FALSE)</f>
        <v>#DIV/0!</v>
      </c>
      <c r="B183" s="57" t="e">
        <f>VLOOKUP($M183,PercentSHGoalStats!$A$3:$AE$998,6,FALSE)</f>
        <v>#DIV/0!</v>
      </c>
      <c r="C183" s="57" t="e">
        <f>VLOOKUP($M183,PercentSHGoalStats!$A$3:$AE$998,8,FALSE)</f>
        <v>#DIV/0!</v>
      </c>
      <c r="D183" s="57" t="e">
        <f>VLOOKUP($M183,PercentSHGoalStats!$A$3:$AE$998,9,FALSE)</f>
        <v>#DIV/0!</v>
      </c>
      <c r="E183" s="57" t="e">
        <f>VLOOKUP($M183,PercentSHGoalStats!$A$3:$AE$998,11,FALSE)</f>
        <v>#DIV/0!</v>
      </c>
      <c r="F183" s="57" t="e">
        <f>VLOOKUP($M183,PercentSHGoalStats!$A$3:$AE$998,12,FALSE)</f>
        <v>#DIV/0!</v>
      </c>
      <c r="G183" s="57" t="e">
        <f>VLOOKUP($M183,PercentSHGoalStats!$A$3:$AE$998,14,FALSE)</f>
        <v>#DIV/0!</v>
      </c>
      <c r="H183" s="57" t="e">
        <f>VLOOKUP($M183,PercentSHGoalStats!$A$3:$AE$998,15,FALSE)</f>
        <v>#DIV/0!</v>
      </c>
      <c r="I183" s="57" t="e">
        <f>VLOOKUP($M183,PercentSHGoalStats!$A$3:$AE$998,17,FALSE)</f>
        <v>#DIV/0!</v>
      </c>
      <c r="J183" s="57" t="e">
        <f>VLOOKUP($M183,PercentSHGoalStats!$A$3:$AE$998,18,FALSE)</f>
        <v>#DIV/0!</v>
      </c>
      <c r="K183" s="57" t="e">
        <f>VLOOKUP($M183,PercentSHGoalStats!$A$3:$AE$998,20,FALSE)</f>
        <v>#DIV/0!</v>
      </c>
      <c r="L183" s="57" t="e">
        <f>VLOOKUP($M183,PercentSHGoalStats!$A$3:$AE$998,21,FALSE)</f>
        <v>#DIV/0!</v>
      </c>
      <c r="M183" s="53" t="str">
        <f>Fixtures!A183</f>
        <v>Borussia Dortmund</v>
      </c>
      <c r="N183" s="54">
        <f>Fixtures!D183</f>
        <v>43694</v>
      </c>
      <c r="O183" s="53" t="str">
        <f>Fixtures!B183</f>
        <v>Augsburg</v>
      </c>
      <c r="P183" s="57" t="e">
        <f>VLOOKUP($O183,PercentSHGoalStats!$A$3:$AE$998,5,FALSE)</f>
        <v>#DIV/0!</v>
      </c>
      <c r="Q183" s="57" t="e">
        <f>VLOOKUP($O183,PercentSHGoalStats!$A$3:$AE$998,7,FALSE)</f>
        <v>#DIV/0!</v>
      </c>
      <c r="R183" s="57" t="e">
        <f>VLOOKUP($O183,PercentSHGoalStats!$A$3:$AE$998,8,FALSE)</f>
        <v>#DIV/0!</v>
      </c>
      <c r="S183" s="57" t="e">
        <f>VLOOKUP($O183,PercentSHGoalStats!$A$3:$AE$998,10,FALSE)</f>
        <v>#DIV/0!</v>
      </c>
      <c r="T183" s="57" t="e">
        <f>VLOOKUP($O183,PercentSHGoalStats!$A$3:$AE$998,11,FALSE)</f>
        <v>#DIV/0!</v>
      </c>
      <c r="U183" s="57" t="e">
        <f>VLOOKUP($O183,PercentSHGoalStats!$A$3:$AE$998,13,FALSE)</f>
        <v>#DIV/0!</v>
      </c>
      <c r="V183" s="57" t="e">
        <f>VLOOKUP($O183,PercentSHGoalStats!$A$3:$AE$998,14,FALSE)</f>
        <v>#DIV/0!</v>
      </c>
      <c r="W183" s="57" t="e">
        <f>VLOOKUP($O183,PercentSHGoalStats!$A$3:$AE$998,16,FALSE)</f>
        <v>#DIV/0!</v>
      </c>
      <c r="X183" s="57" t="e">
        <f>VLOOKUP($O183,PercentSHGoalStats!$A$3:$AE$998,17,FALSE)</f>
        <v>#DIV/0!</v>
      </c>
      <c r="Y183" s="57" t="e">
        <f>VLOOKUP($O183,PercentSHGoalStats!$A$3:$AE$998,19,FALSE)</f>
        <v>#DIV/0!</v>
      </c>
      <c r="Z183" s="57" t="e">
        <f>VLOOKUP($O183,PercentSHGoalStats!$A$3:$AE$998,20,FALSE)</f>
        <v>#DIV/0!</v>
      </c>
      <c r="AA183" s="57" t="e">
        <f>VLOOKUP($O183,PercentSHGoalStats!$A$3:$AE$998,22,FALSE)</f>
        <v>#DIV/0!</v>
      </c>
    </row>
    <row r="184" spans="1:27" x14ac:dyDescent="0.3">
      <c r="A184" s="57" t="e">
        <f>VLOOKUP($M184,PercentSHGoalStats!$A$3:$AE$998,5,FALSE)</f>
        <v>#DIV/0!</v>
      </c>
      <c r="B184" s="57" t="e">
        <f>VLOOKUP($M184,PercentSHGoalStats!$A$3:$AE$998,6,FALSE)</f>
        <v>#DIV/0!</v>
      </c>
      <c r="C184" s="57" t="e">
        <f>VLOOKUP($M184,PercentSHGoalStats!$A$3:$AE$998,8,FALSE)</f>
        <v>#DIV/0!</v>
      </c>
      <c r="D184" s="57" t="e">
        <f>VLOOKUP($M184,PercentSHGoalStats!$A$3:$AE$998,9,FALSE)</f>
        <v>#DIV/0!</v>
      </c>
      <c r="E184" s="57" t="e">
        <f>VLOOKUP($M184,PercentSHGoalStats!$A$3:$AE$998,11,FALSE)</f>
        <v>#DIV/0!</v>
      </c>
      <c r="F184" s="57" t="e">
        <f>VLOOKUP($M184,PercentSHGoalStats!$A$3:$AE$998,12,FALSE)</f>
        <v>#DIV/0!</v>
      </c>
      <c r="G184" s="57" t="e">
        <f>VLOOKUP($M184,PercentSHGoalStats!$A$3:$AE$998,14,FALSE)</f>
        <v>#DIV/0!</v>
      </c>
      <c r="H184" s="57" t="e">
        <f>VLOOKUP($M184,PercentSHGoalStats!$A$3:$AE$998,15,FALSE)</f>
        <v>#DIV/0!</v>
      </c>
      <c r="I184" s="57" t="e">
        <f>VLOOKUP($M184,PercentSHGoalStats!$A$3:$AE$998,17,FALSE)</f>
        <v>#DIV/0!</v>
      </c>
      <c r="J184" s="57" t="e">
        <f>VLOOKUP($M184,PercentSHGoalStats!$A$3:$AE$998,18,FALSE)</f>
        <v>#DIV/0!</v>
      </c>
      <c r="K184" s="57" t="e">
        <f>VLOOKUP($M184,PercentSHGoalStats!$A$3:$AE$998,20,FALSE)</f>
        <v>#DIV/0!</v>
      </c>
      <c r="L184" s="57" t="e">
        <f>VLOOKUP($M184,PercentSHGoalStats!$A$3:$AE$998,21,FALSE)</f>
        <v>#DIV/0!</v>
      </c>
      <c r="M184" s="53" t="str">
        <f>Fixtures!A184</f>
        <v>Bayer Leverkusen</v>
      </c>
      <c r="N184" s="54">
        <f>Fixtures!D184</f>
        <v>43694</v>
      </c>
      <c r="O184" s="53" t="str">
        <f>Fixtures!B184</f>
        <v>Paderborn</v>
      </c>
      <c r="P184" s="57" t="e">
        <f>VLOOKUP($O184,PercentSHGoalStats!$A$3:$AE$998,5,FALSE)</f>
        <v>#DIV/0!</v>
      </c>
      <c r="Q184" s="57" t="e">
        <f>VLOOKUP($O184,PercentSHGoalStats!$A$3:$AE$998,7,FALSE)</f>
        <v>#DIV/0!</v>
      </c>
      <c r="R184" s="57" t="e">
        <f>VLOOKUP($O184,PercentSHGoalStats!$A$3:$AE$998,8,FALSE)</f>
        <v>#DIV/0!</v>
      </c>
      <c r="S184" s="57" t="e">
        <f>VLOOKUP($O184,PercentSHGoalStats!$A$3:$AE$998,10,FALSE)</f>
        <v>#DIV/0!</v>
      </c>
      <c r="T184" s="57" t="e">
        <f>VLOOKUP($O184,PercentSHGoalStats!$A$3:$AE$998,11,FALSE)</f>
        <v>#DIV/0!</v>
      </c>
      <c r="U184" s="57" t="e">
        <f>VLOOKUP($O184,PercentSHGoalStats!$A$3:$AE$998,13,FALSE)</f>
        <v>#DIV/0!</v>
      </c>
      <c r="V184" s="57" t="e">
        <f>VLOOKUP($O184,PercentSHGoalStats!$A$3:$AE$998,14,FALSE)</f>
        <v>#DIV/0!</v>
      </c>
      <c r="W184" s="57" t="e">
        <f>VLOOKUP($O184,PercentSHGoalStats!$A$3:$AE$998,16,FALSE)</f>
        <v>#DIV/0!</v>
      </c>
      <c r="X184" s="57" t="e">
        <f>VLOOKUP($O184,PercentSHGoalStats!$A$3:$AE$998,17,FALSE)</f>
        <v>#DIV/0!</v>
      </c>
      <c r="Y184" s="57" t="e">
        <f>VLOOKUP($O184,PercentSHGoalStats!$A$3:$AE$998,19,FALSE)</f>
        <v>#DIV/0!</v>
      </c>
      <c r="Z184" s="57" t="e">
        <f>VLOOKUP($O184,PercentSHGoalStats!$A$3:$AE$998,20,FALSE)</f>
        <v>#DIV/0!</v>
      </c>
      <c r="AA184" s="57" t="e">
        <f>VLOOKUP($O184,PercentSHGoalStats!$A$3:$AE$998,22,FALSE)</f>
        <v>#DIV/0!</v>
      </c>
    </row>
    <row r="185" spans="1:27" x14ac:dyDescent="0.3">
      <c r="A185" s="57" t="e">
        <f>VLOOKUP($M185,PercentSHGoalStats!$A$3:$AE$998,5,FALSE)</f>
        <v>#DIV/0!</v>
      </c>
      <c r="B185" s="57" t="e">
        <f>VLOOKUP($M185,PercentSHGoalStats!$A$3:$AE$998,6,FALSE)</f>
        <v>#DIV/0!</v>
      </c>
      <c r="C185" s="57" t="e">
        <f>VLOOKUP($M185,PercentSHGoalStats!$A$3:$AE$998,8,FALSE)</f>
        <v>#DIV/0!</v>
      </c>
      <c r="D185" s="57" t="e">
        <f>VLOOKUP($M185,PercentSHGoalStats!$A$3:$AE$998,9,FALSE)</f>
        <v>#DIV/0!</v>
      </c>
      <c r="E185" s="57" t="e">
        <f>VLOOKUP($M185,PercentSHGoalStats!$A$3:$AE$998,11,FALSE)</f>
        <v>#DIV/0!</v>
      </c>
      <c r="F185" s="57" t="e">
        <f>VLOOKUP($M185,PercentSHGoalStats!$A$3:$AE$998,12,FALSE)</f>
        <v>#DIV/0!</v>
      </c>
      <c r="G185" s="57" t="e">
        <f>VLOOKUP($M185,PercentSHGoalStats!$A$3:$AE$998,14,FALSE)</f>
        <v>#DIV/0!</v>
      </c>
      <c r="H185" s="57" t="e">
        <f>VLOOKUP($M185,PercentSHGoalStats!$A$3:$AE$998,15,FALSE)</f>
        <v>#DIV/0!</v>
      </c>
      <c r="I185" s="57" t="e">
        <f>VLOOKUP($M185,PercentSHGoalStats!$A$3:$AE$998,17,FALSE)</f>
        <v>#DIV/0!</v>
      </c>
      <c r="J185" s="57" t="e">
        <f>VLOOKUP($M185,PercentSHGoalStats!$A$3:$AE$998,18,FALSE)</f>
        <v>#DIV/0!</v>
      </c>
      <c r="K185" s="57" t="e">
        <f>VLOOKUP($M185,PercentSHGoalStats!$A$3:$AE$998,20,FALSE)</f>
        <v>#DIV/0!</v>
      </c>
      <c r="L185" s="57" t="e">
        <f>VLOOKUP($M185,PercentSHGoalStats!$A$3:$AE$998,21,FALSE)</f>
        <v>#DIV/0!</v>
      </c>
      <c r="M185" s="53" t="str">
        <f>Fixtures!A185</f>
        <v>Borussia M'gladbach</v>
      </c>
      <c r="N185" s="54">
        <f>Fixtures!D185</f>
        <v>43694</v>
      </c>
      <c r="O185" s="53" t="str">
        <f>Fixtures!B185</f>
        <v>Schalke 04</v>
      </c>
      <c r="P185" s="57" t="e">
        <f>VLOOKUP($O185,PercentSHGoalStats!$A$3:$AE$998,5,FALSE)</f>
        <v>#DIV/0!</v>
      </c>
      <c r="Q185" s="57" t="e">
        <f>VLOOKUP($O185,PercentSHGoalStats!$A$3:$AE$998,7,FALSE)</f>
        <v>#DIV/0!</v>
      </c>
      <c r="R185" s="57" t="e">
        <f>VLOOKUP($O185,PercentSHGoalStats!$A$3:$AE$998,8,FALSE)</f>
        <v>#DIV/0!</v>
      </c>
      <c r="S185" s="57" t="e">
        <f>VLOOKUP($O185,PercentSHGoalStats!$A$3:$AE$998,10,FALSE)</f>
        <v>#DIV/0!</v>
      </c>
      <c r="T185" s="57" t="e">
        <f>VLOOKUP($O185,PercentSHGoalStats!$A$3:$AE$998,11,FALSE)</f>
        <v>#DIV/0!</v>
      </c>
      <c r="U185" s="57" t="e">
        <f>VLOOKUP($O185,PercentSHGoalStats!$A$3:$AE$998,13,FALSE)</f>
        <v>#DIV/0!</v>
      </c>
      <c r="V185" s="57" t="e">
        <f>VLOOKUP($O185,PercentSHGoalStats!$A$3:$AE$998,14,FALSE)</f>
        <v>#DIV/0!</v>
      </c>
      <c r="W185" s="57" t="e">
        <f>VLOOKUP($O185,PercentSHGoalStats!$A$3:$AE$998,16,FALSE)</f>
        <v>#DIV/0!</v>
      </c>
      <c r="X185" s="57" t="e">
        <f>VLOOKUP($O185,PercentSHGoalStats!$A$3:$AE$998,17,FALSE)</f>
        <v>#DIV/0!</v>
      </c>
      <c r="Y185" s="57" t="e">
        <f>VLOOKUP($O185,PercentSHGoalStats!$A$3:$AE$998,19,FALSE)</f>
        <v>#DIV/0!</v>
      </c>
      <c r="Z185" s="57" t="e">
        <f>VLOOKUP($O185,PercentSHGoalStats!$A$3:$AE$998,20,FALSE)</f>
        <v>#DIV/0!</v>
      </c>
      <c r="AA185" s="57" t="e">
        <f>VLOOKUP($O185,PercentSHGoalStats!$A$3:$AE$998,22,FALSE)</f>
        <v>#DIV/0!</v>
      </c>
    </row>
    <row r="186" spans="1:27" x14ac:dyDescent="0.3">
      <c r="A186" s="57" t="e">
        <f>VLOOKUP($M186,PercentSHGoalStats!$A$3:$AE$998,5,FALSE)</f>
        <v>#DIV/0!</v>
      </c>
      <c r="B186" s="57" t="e">
        <f>VLOOKUP($M186,PercentSHGoalStats!$A$3:$AE$998,6,FALSE)</f>
        <v>#DIV/0!</v>
      </c>
      <c r="C186" s="57" t="e">
        <f>VLOOKUP($M186,PercentSHGoalStats!$A$3:$AE$998,8,FALSE)</f>
        <v>#DIV/0!</v>
      </c>
      <c r="D186" s="57" t="e">
        <f>VLOOKUP($M186,PercentSHGoalStats!$A$3:$AE$998,9,FALSE)</f>
        <v>#DIV/0!</v>
      </c>
      <c r="E186" s="57" t="e">
        <f>VLOOKUP($M186,PercentSHGoalStats!$A$3:$AE$998,11,FALSE)</f>
        <v>#DIV/0!</v>
      </c>
      <c r="F186" s="57" t="e">
        <f>VLOOKUP($M186,PercentSHGoalStats!$A$3:$AE$998,12,FALSE)</f>
        <v>#DIV/0!</v>
      </c>
      <c r="G186" s="57" t="e">
        <f>VLOOKUP($M186,PercentSHGoalStats!$A$3:$AE$998,14,FALSE)</f>
        <v>#DIV/0!</v>
      </c>
      <c r="H186" s="57" t="e">
        <f>VLOOKUP($M186,PercentSHGoalStats!$A$3:$AE$998,15,FALSE)</f>
        <v>#DIV/0!</v>
      </c>
      <c r="I186" s="57" t="e">
        <f>VLOOKUP($M186,PercentSHGoalStats!$A$3:$AE$998,17,FALSE)</f>
        <v>#DIV/0!</v>
      </c>
      <c r="J186" s="57" t="e">
        <f>VLOOKUP($M186,PercentSHGoalStats!$A$3:$AE$998,18,FALSE)</f>
        <v>#DIV/0!</v>
      </c>
      <c r="K186" s="57" t="e">
        <f>VLOOKUP($M186,PercentSHGoalStats!$A$3:$AE$998,20,FALSE)</f>
        <v>#DIV/0!</v>
      </c>
      <c r="L186" s="57" t="e">
        <f>VLOOKUP($M186,PercentSHGoalStats!$A$3:$AE$998,21,FALSE)</f>
        <v>#DIV/0!</v>
      </c>
      <c r="M186" s="53" t="str">
        <f>Fixtures!A186</f>
        <v>Wolfsburg</v>
      </c>
      <c r="N186" s="54">
        <f>Fixtures!D186</f>
        <v>43694</v>
      </c>
      <c r="O186" s="53" t="str">
        <f>Fixtures!B186</f>
        <v>Köln</v>
      </c>
      <c r="P186" s="57" t="e">
        <f>VLOOKUP($O186,PercentSHGoalStats!$A$3:$AE$998,5,FALSE)</f>
        <v>#DIV/0!</v>
      </c>
      <c r="Q186" s="57" t="e">
        <f>VLOOKUP($O186,PercentSHGoalStats!$A$3:$AE$998,7,FALSE)</f>
        <v>#DIV/0!</v>
      </c>
      <c r="R186" s="57" t="e">
        <f>VLOOKUP($O186,PercentSHGoalStats!$A$3:$AE$998,8,FALSE)</f>
        <v>#DIV/0!</v>
      </c>
      <c r="S186" s="57" t="e">
        <f>VLOOKUP($O186,PercentSHGoalStats!$A$3:$AE$998,10,FALSE)</f>
        <v>#DIV/0!</v>
      </c>
      <c r="T186" s="57" t="e">
        <f>VLOOKUP($O186,PercentSHGoalStats!$A$3:$AE$998,11,FALSE)</f>
        <v>#DIV/0!</v>
      </c>
      <c r="U186" s="57" t="e">
        <f>VLOOKUP($O186,PercentSHGoalStats!$A$3:$AE$998,13,FALSE)</f>
        <v>#DIV/0!</v>
      </c>
      <c r="V186" s="57" t="e">
        <f>VLOOKUP($O186,PercentSHGoalStats!$A$3:$AE$998,14,FALSE)</f>
        <v>#DIV/0!</v>
      </c>
      <c r="W186" s="57" t="e">
        <f>VLOOKUP($O186,PercentSHGoalStats!$A$3:$AE$998,16,FALSE)</f>
        <v>#DIV/0!</v>
      </c>
      <c r="X186" s="57" t="e">
        <f>VLOOKUP($O186,PercentSHGoalStats!$A$3:$AE$998,17,FALSE)</f>
        <v>#DIV/0!</v>
      </c>
      <c r="Y186" s="57" t="e">
        <f>VLOOKUP($O186,PercentSHGoalStats!$A$3:$AE$998,19,FALSE)</f>
        <v>#DIV/0!</v>
      </c>
      <c r="Z186" s="57" t="e">
        <f>VLOOKUP($O186,PercentSHGoalStats!$A$3:$AE$998,20,FALSE)</f>
        <v>#DIV/0!</v>
      </c>
      <c r="AA186" s="57" t="e">
        <f>VLOOKUP($O186,PercentSHGoalStats!$A$3:$AE$998,22,FALSE)</f>
        <v>#DIV/0!</v>
      </c>
    </row>
    <row r="187" spans="1:27" x14ac:dyDescent="0.3">
      <c r="A187" s="57" t="e">
        <f>VLOOKUP($M187,PercentSHGoalStats!$A$3:$AE$998,5,FALSE)</f>
        <v>#DIV/0!</v>
      </c>
      <c r="B187" s="57" t="e">
        <f>VLOOKUP($M187,PercentSHGoalStats!$A$3:$AE$998,6,FALSE)</f>
        <v>#DIV/0!</v>
      </c>
      <c r="C187" s="57" t="e">
        <f>VLOOKUP($M187,PercentSHGoalStats!$A$3:$AE$998,8,FALSE)</f>
        <v>#DIV/0!</v>
      </c>
      <c r="D187" s="57" t="e">
        <f>VLOOKUP($M187,PercentSHGoalStats!$A$3:$AE$998,9,FALSE)</f>
        <v>#DIV/0!</v>
      </c>
      <c r="E187" s="57" t="e">
        <f>VLOOKUP($M187,PercentSHGoalStats!$A$3:$AE$998,11,FALSE)</f>
        <v>#DIV/0!</v>
      </c>
      <c r="F187" s="57" t="e">
        <f>VLOOKUP($M187,PercentSHGoalStats!$A$3:$AE$998,12,FALSE)</f>
        <v>#DIV/0!</v>
      </c>
      <c r="G187" s="57" t="e">
        <f>VLOOKUP($M187,PercentSHGoalStats!$A$3:$AE$998,14,FALSE)</f>
        <v>#DIV/0!</v>
      </c>
      <c r="H187" s="57" t="e">
        <f>VLOOKUP($M187,PercentSHGoalStats!$A$3:$AE$998,15,FALSE)</f>
        <v>#DIV/0!</v>
      </c>
      <c r="I187" s="57" t="e">
        <f>VLOOKUP($M187,PercentSHGoalStats!$A$3:$AE$998,17,FALSE)</f>
        <v>#DIV/0!</v>
      </c>
      <c r="J187" s="57" t="e">
        <f>VLOOKUP($M187,PercentSHGoalStats!$A$3:$AE$998,18,FALSE)</f>
        <v>#DIV/0!</v>
      </c>
      <c r="K187" s="57" t="e">
        <f>VLOOKUP($M187,PercentSHGoalStats!$A$3:$AE$998,20,FALSE)</f>
        <v>#DIV/0!</v>
      </c>
      <c r="L187" s="57" t="e">
        <f>VLOOKUP($M187,PercentSHGoalStats!$A$3:$AE$998,21,FALSE)</f>
        <v>#DIV/0!</v>
      </c>
      <c r="M187" s="53" t="str">
        <f>Fixtures!A187</f>
        <v>Werder Bremen</v>
      </c>
      <c r="N187" s="54">
        <f>Fixtures!D187</f>
        <v>43694</v>
      </c>
      <c r="O187" s="53" t="str">
        <f>Fixtures!B187</f>
        <v>Fortuna Düsseldorf</v>
      </c>
      <c r="P187" s="57" t="e">
        <f>VLOOKUP($O187,PercentSHGoalStats!$A$3:$AE$998,5,FALSE)</f>
        <v>#DIV/0!</v>
      </c>
      <c r="Q187" s="57" t="e">
        <f>VLOOKUP($O187,PercentSHGoalStats!$A$3:$AE$998,7,FALSE)</f>
        <v>#DIV/0!</v>
      </c>
      <c r="R187" s="57" t="e">
        <f>VLOOKUP($O187,PercentSHGoalStats!$A$3:$AE$998,8,FALSE)</f>
        <v>#DIV/0!</v>
      </c>
      <c r="S187" s="57" t="e">
        <f>VLOOKUP($O187,PercentSHGoalStats!$A$3:$AE$998,10,FALSE)</f>
        <v>#DIV/0!</v>
      </c>
      <c r="T187" s="57" t="e">
        <f>VLOOKUP($O187,PercentSHGoalStats!$A$3:$AE$998,11,FALSE)</f>
        <v>#DIV/0!</v>
      </c>
      <c r="U187" s="57" t="e">
        <f>VLOOKUP($O187,PercentSHGoalStats!$A$3:$AE$998,13,FALSE)</f>
        <v>#DIV/0!</v>
      </c>
      <c r="V187" s="57" t="e">
        <f>VLOOKUP($O187,PercentSHGoalStats!$A$3:$AE$998,14,FALSE)</f>
        <v>#DIV/0!</v>
      </c>
      <c r="W187" s="57" t="e">
        <f>VLOOKUP($O187,PercentSHGoalStats!$A$3:$AE$998,16,FALSE)</f>
        <v>#DIV/0!</v>
      </c>
      <c r="X187" s="57" t="e">
        <f>VLOOKUP($O187,PercentSHGoalStats!$A$3:$AE$998,17,FALSE)</f>
        <v>#DIV/0!</v>
      </c>
      <c r="Y187" s="57" t="e">
        <f>VLOOKUP($O187,PercentSHGoalStats!$A$3:$AE$998,19,FALSE)</f>
        <v>#DIV/0!</v>
      </c>
      <c r="Z187" s="57" t="e">
        <f>VLOOKUP($O187,PercentSHGoalStats!$A$3:$AE$998,20,FALSE)</f>
        <v>#DIV/0!</v>
      </c>
      <c r="AA187" s="57" t="e">
        <f>VLOOKUP($O187,PercentSHGoalStats!$A$3:$AE$998,22,FALSE)</f>
        <v>#DIV/0!</v>
      </c>
    </row>
    <row r="188" spans="1:27" x14ac:dyDescent="0.3">
      <c r="A188" s="57" t="e">
        <f>VLOOKUP($M188,PercentSHGoalStats!$A$3:$AE$998,5,FALSE)</f>
        <v>#DIV/0!</v>
      </c>
      <c r="B188" s="57" t="e">
        <f>VLOOKUP($M188,PercentSHGoalStats!$A$3:$AE$998,6,FALSE)</f>
        <v>#DIV/0!</v>
      </c>
      <c r="C188" s="57" t="e">
        <f>VLOOKUP($M188,PercentSHGoalStats!$A$3:$AE$998,8,FALSE)</f>
        <v>#DIV/0!</v>
      </c>
      <c r="D188" s="57" t="e">
        <f>VLOOKUP($M188,PercentSHGoalStats!$A$3:$AE$998,9,FALSE)</f>
        <v>#DIV/0!</v>
      </c>
      <c r="E188" s="57" t="e">
        <f>VLOOKUP($M188,PercentSHGoalStats!$A$3:$AE$998,11,FALSE)</f>
        <v>#DIV/0!</v>
      </c>
      <c r="F188" s="57" t="e">
        <f>VLOOKUP($M188,PercentSHGoalStats!$A$3:$AE$998,12,FALSE)</f>
        <v>#DIV/0!</v>
      </c>
      <c r="G188" s="57" t="e">
        <f>VLOOKUP($M188,PercentSHGoalStats!$A$3:$AE$998,14,FALSE)</f>
        <v>#DIV/0!</v>
      </c>
      <c r="H188" s="57" t="e">
        <f>VLOOKUP($M188,PercentSHGoalStats!$A$3:$AE$998,15,FALSE)</f>
        <v>#DIV/0!</v>
      </c>
      <c r="I188" s="57" t="e">
        <f>VLOOKUP($M188,PercentSHGoalStats!$A$3:$AE$998,17,FALSE)</f>
        <v>#DIV/0!</v>
      </c>
      <c r="J188" s="57" t="e">
        <f>VLOOKUP($M188,PercentSHGoalStats!$A$3:$AE$998,18,FALSE)</f>
        <v>#DIV/0!</v>
      </c>
      <c r="K188" s="57" t="e">
        <f>VLOOKUP($M188,PercentSHGoalStats!$A$3:$AE$998,20,FALSE)</f>
        <v>#DIV/0!</v>
      </c>
      <c r="L188" s="57" t="e">
        <f>VLOOKUP($M188,PercentSHGoalStats!$A$3:$AE$998,21,FALSE)</f>
        <v>#DIV/0!</v>
      </c>
      <c r="M188" s="53" t="str">
        <f>Fixtures!A188</f>
        <v>Freiburg</v>
      </c>
      <c r="N188" s="54">
        <f>Fixtures!D188</f>
        <v>43694</v>
      </c>
      <c r="O188" s="53" t="str">
        <f>Fixtures!B188</f>
        <v>Mainz 05</v>
      </c>
      <c r="P188" s="57" t="e">
        <f>VLOOKUP($O188,PercentSHGoalStats!$A$3:$AE$998,5,FALSE)</f>
        <v>#DIV/0!</v>
      </c>
      <c r="Q188" s="57" t="e">
        <f>VLOOKUP($O188,PercentSHGoalStats!$A$3:$AE$998,7,FALSE)</f>
        <v>#DIV/0!</v>
      </c>
      <c r="R188" s="57" t="e">
        <f>VLOOKUP($O188,PercentSHGoalStats!$A$3:$AE$998,8,FALSE)</f>
        <v>#DIV/0!</v>
      </c>
      <c r="S188" s="57" t="e">
        <f>VLOOKUP($O188,PercentSHGoalStats!$A$3:$AE$998,10,FALSE)</f>
        <v>#DIV/0!</v>
      </c>
      <c r="T188" s="57" t="e">
        <f>VLOOKUP($O188,PercentSHGoalStats!$A$3:$AE$998,11,FALSE)</f>
        <v>#DIV/0!</v>
      </c>
      <c r="U188" s="57" t="e">
        <f>VLOOKUP($O188,PercentSHGoalStats!$A$3:$AE$998,13,FALSE)</f>
        <v>#DIV/0!</v>
      </c>
      <c r="V188" s="57" t="e">
        <f>VLOOKUP($O188,PercentSHGoalStats!$A$3:$AE$998,14,FALSE)</f>
        <v>#DIV/0!</v>
      </c>
      <c r="W188" s="57" t="e">
        <f>VLOOKUP($O188,PercentSHGoalStats!$A$3:$AE$998,16,FALSE)</f>
        <v>#DIV/0!</v>
      </c>
      <c r="X188" s="57" t="e">
        <f>VLOOKUP($O188,PercentSHGoalStats!$A$3:$AE$998,17,FALSE)</f>
        <v>#DIV/0!</v>
      </c>
      <c r="Y188" s="57" t="e">
        <f>VLOOKUP($O188,PercentSHGoalStats!$A$3:$AE$998,19,FALSE)</f>
        <v>#DIV/0!</v>
      </c>
      <c r="Z188" s="57" t="e">
        <f>VLOOKUP($O188,PercentSHGoalStats!$A$3:$AE$998,20,FALSE)</f>
        <v>#DIV/0!</v>
      </c>
      <c r="AA188" s="57" t="e">
        <f>VLOOKUP($O188,PercentSHGoalStats!$A$3:$AE$998,22,FALSE)</f>
        <v>#DIV/0!</v>
      </c>
    </row>
    <row r="189" spans="1:27" x14ac:dyDescent="0.3">
      <c r="A189" s="57">
        <f>VLOOKUP($M189,PercentSHGoalStats!$A$3:$AE$998,5,FALSE)</f>
        <v>0</v>
      </c>
      <c r="B189" s="57" t="e">
        <f>VLOOKUP($M189,PercentSHGoalStats!$A$3:$AE$998,6,FALSE)</f>
        <v>#DIV/0!</v>
      </c>
      <c r="C189" s="57">
        <f>VLOOKUP($M189,PercentSHGoalStats!$A$3:$AE$998,8,FALSE)</f>
        <v>0</v>
      </c>
      <c r="D189" s="57" t="e">
        <f>VLOOKUP($M189,PercentSHGoalStats!$A$3:$AE$998,9,FALSE)</f>
        <v>#DIV/0!</v>
      </c>
      <c r="E189" s="57">
        <f>VLOOKUP($M189,PercentSHGoalStats!$A$3:$AE$998,11,FALSE)</f>
        <v>0</v>
      </c>
      <c r="F189" s="57" t="e">
        <f>VLOOKUP($M189,PercentSHGoalStats!$A$3:$AE$998,12,FALSE)</f>
        <v>#DIV/0!</v>
      </c>
      <c r="G189" s="57">
        <f>VLOOKUP($M189,PercentSHGoalStats!$A$3:$AE$998,14,FALSE)</f>
        <v>0</v>
      </c>
      <c r="H189" s="57" t="e">
        <f>VLOOKUP($M189,PercentSHGoalStats!$A$3:$AE$998,15,FALSE)</f>
        <v>#DIV/0!</v>
      </c>
      <c r="I189" s="57">
        <f>VLOOKUP($M189,PercentSHGoalStats!$A$3:$AE$998,17,FALSE)</f>
        <v>0</v>
      </c>
      <c r="J189" s="57" t="e">
        <f>VLOOKUP($M189,PercentSHGoalStats!$A$3:$AE$998,18,FALSE)</f>
        <v>#DIV/0!</v>
      </c>
      <c r="K189" s="57">
        <f>VLOOKUP($M189,PercentSHGoalStats!$A$3:$AE$998,20,FALSE)</f>
        <v>0</v>
      </c>
      <c r="L189" s="57" t="e">
        <f>VLOOKUP($M189,PercentSHGoalStats!$A$3:$AE$998,21,FALSE)</f>
        <v>#DIV/0!</v>
      </c>
      <c r="M189" s="53" t="str">
        <f>Fixtures!A189</f>
        <v>Belenenses</v>
      </c>
      <c r="N189" s="54">
        <f>Fixtures!D189</f>
        <v>43694</v>
      </c>
      <c r="O189" s="53" t="str">
        <f>Fixtures!B189</f>
        <v>Benfica</v>
      </c>
      <c r="P189" s="57" t="e">
        <f>VLOOKUP($O189,PercentSHGoalStats!$A$3:$AE$998,5,FALSE)</f>
        <v>#DIV/0!</v>
      </c>
      <c r="Q189" s="57" t="e">
        <f>VLOOKUP($O189,PercentSHGoalStats!$A$3:$AE$998,7,FALSE)</f>
        <v>#DIV/0!</v>
      </c>
      <c r="R189" s="57" t="e">
        <f>VLOOKUP($O189,PercentSHGoalStats!$A$3:$AE$998,8,FALSE)</f>
        <v>#DIV/0!</v>
      </c>
      <c r="S189" s="57" t="e">
        <f>VLOOKUP($O189,PercentSHGoalStats!$A$3:$AE$998,10,FALSE)</f>
        <v>#DIV/0!</v>
      </c>
      <c r="T189" s="57" t="e">
        <f>VLOOKUP($O189,PercentSHGoalStats!$A$3:$AE$998,11,FALSE)</f>
        <v>#DIV/0!</v>
      </c>
      <c r="U189" s="57" t="e">
        <f>VLOOKUP($O189,PercentSHGoalStats!$A$3:$AE$998,13,FALSE)</f>
        <v>#DIV/0!</v>
      </c>
      <c r="V189" s="57" t="e">
        <f>VLOOKUP($O189,PercentSHGoalStats!$A$3:$AE$998,14,FALSE)</f>
        <v>#DIV/0!</v>
      </c>
      <c r="W189" s="57" t="e">
        <f>VLOOKUP($O189,PercentSHGoalStats!$A$3:$AE$998,16,FALSE)</f>
        <v>#DIV/0!</v>
      </c>
      <c r="X189" s="57" t="e">
        <f>VLOOKUP($O189,PercentSHGoalStats!$A$3:$AE$998,17,FALSE)</f>
        <v>#DIV/0!</v>
      </c>
      <c r="Y189" s="57" t="e">
        <f>VLOOKUP($O189,PercentSHGoalStats!$A$3:$AE$998,19,FALSE)</f>
        <v>#DIV/0!</v>
      </c>
      <c r="Z189" s="57" t="e">
        <f>VLOOKUP($O189,PercentSHGoalStats!$A$3:$AE$998,20,FALSE)</f>
        <v>#DIV/0!</v>
      </c>
      <c r="AA189" s="57" t="e">
        <f>VLOOKUP($O189,PercentSHGoalStats!$A$3:$AE$998,22,FALSE)</f>
        <v>#DIV/0!</v>
      </c>
    </row>
    <row r="190" spans="1:27" x14ac:dyDescent="0.3">
      <c r="A190" s="57">
        <f>VLOOKUP($M190,PercentSHGoalStats!$A$3:$AE$998,5,FALSE)</f>
        <v>1</v>
      </c>
      <c r="B190" s="57" t="e">
        <f>VLOOKUP($M190,PercentSHGoalStats!$A$3:$AE$998,6,FALSE)</f>
        <v>#DIV/0!</v>
      </c>
      <c r="C190" s="57">
        <f>VLOOKUP($M190,PercentSHGoalStats!$A$3:$AE$998,8,FALSE)</f>
        <v>1</v>
      </c>
      <c r="D190" s="57" t="e">
        <f>VLOOKUP($M190,PercentSHGoalStats!$A$3:$AE$998,9,FALSE)</f>
        <v>#DIV/0!</v>
      </c>
      <c r="E190" s="57">
        <f>VLOOKUP($M190,PercentSHGoalStats!$A$3:$AE$998,11,FALSE)</f>
        <v>1</v>
      </c>
      <c r="F190" s="57" t="e">
        <f>VLOOKUP($M190,PercentSHGoalStats!$A$3:$AE$998,12,FALSE)</f>
        <v>#DIV/0!</v>
      </c>
      <c r="G190" s="57">
        <f>VLOOKUP($M190,PercentSHGoalStats!$A$3:$AE$998,14,FALSE)</f>
        <v>0</v>
      </c>
      <c r="H190" s="57" t="e">
        <f>VLOOKUP($M190,PercentSHGoalStats!$A$3:$AE$998,15,FALSE)</f>
        <v>#DIV/0!</v>
      </c>
      <c r="I190" s="57">
        <f>VLOOKUP($M190,PercentSHGoalStats!$A$3:$AE$998,17,FALSE)</f>
        <v>1</v>
      </c>
      <c r="J190" s="57" t="e">
        <f>VLOOKUP($M190,PercentSHGoalStats!$A$3:$AE$998,18,FALSE)</f>
        <v>#DIV/0!</v>
      </c>
      <c r="K190" s="57">
        <f>VLOOKUP($M190,PercentSHGoalStats!$A$3:$AE$998,20,FALSE)</f>
        <v>1</v>
      </c>
      <c r="L190" s="57" t="e">
        <f>VLOOKUP($M190,PercentSHGoalStats!$A$3:$AE$998,21,FALSE)</f>
        <v>#DIV/0!</v>
      </c>
      <c r="M190" s="53" t="str">
        <f>Fixtures!A190</f>
        <v>Porto</v>
      </c>
      <c r="N190" s="54">
        <f>Fixtures!D190</f>
        <v>43694</v>
      </c>
      <c r="O190" s="53" t="str">
        <f>Fixtures!B190</f>
        <v>Vitória Setúbal</v>
      </c>
      <c r="P190" s="57" t="e">
        <f>VLOOKUP($O190,PercentSHGoalStats!$A$3:$AE$998,5,FALSE)</f>
        <v>#DIV/0!</v>
      </c>
      <c r="Q190" s="57" t="e">
        <f>VLOOKUP($O190,PercentSHGoalStats!$A$3:$AE$998,7,FALSE)</f>
        <v>#DIV/0!</v>
      </c>
      <c r="R190" s="57" t="e">
        <f>VLOOKUP($O190,PercentSHGoalStats!$A$3:$AE$998,8,FALSE)</f>
        <v>#DIV/0!</v>
      </c>
      <c r="S190" s="57" t="e">
        <f>VLOOKUP($O190,PercentSHGoalStats!$A$3:$AE$998,10,FALSE)</f>
        <v>#DIV/0!</v>
      </c>
      <c r="T190" s="57" t="e">
        <f>VLOOKUP($O190,PercentSHGoalStats!$A$3:$AE$998,11,FALSE)</f>
        <v>#DIV/0!</v>
      </c>
      <c r="U190" s="57" t="e">
        <f>VLOOKUP($O190,PercentSHGoalStats!$A$3:$AE$998,13,FALSE)</f>
        <v>#DIV/0!</v>
      </c>
      <c r="V190" s="57" t="e">
        <f>VLOOKUP($O190,PercentSHGoalStats!$A$3:$AE$998,14,FALSE)</f>
        <v>#DIV/0!</v>
      </c>
      <c r="W190" s="57" t="e">
        <f>VLOOKUP($O190,PercentSHGoalStats!$A$3:$AE$998,16,FALSE)</f>
        <v>#DIV/0!</v>
      </c>
      <c r="X190" s="57" t="e">
        <f>VLOOKUP($O190,PercentSHGoalStats!$A$3:$AE$998,17,FALSE)</f>
        <v>#DIV/0!</v>
      </c>
      <c r="Y190" s="57" t="e">
        <f>VLOOKUP($O190,PercentSHGoalStats!$A$3:$AE$998,19,FALSE)</f>
        <v>#DIV/0!</v>
      </c>
      <c r="Z190" s="57" t="e">
        <f>VLOOKUP($O190,PercentSHGoalStats!$A$3:$AE$998,20,FALSE)</f>
        <v>#DIV/0!</v>
      </c>
      <c r="AA190" s="57" t="e">
        <f>VLOOKUP($O190,PercentSHGoalStats!$A$3:$AE$998,22,FALSE)</f>
        <v>#DIV/0!</v>
      </c>
    </row>
    <row r="191" spans="1:27" x14ac:dyDescent="0.3">
      <c r="A191" s="57" t="e">
        <f>VLOOKUP($M191,PercentSHGoalStats!$A$3:$AE$998,5,FALSE)</f>
        <v>#DIV/0!</v>
      </c>
      <c r="B191" s="57" t="e">
        <f>VLOOKUP($M191,PercentSHGoalStats!$A$3:$AE$998,6,FALSE)</f>
        <v>#DIV/0!</v>
      </c>
      <c r="C191" s="57" t="e">
        <f>VLOOKUP($M191,PercentSHGoalStats!$A$3:$AE$998,8,FALSE)</f>
        <v>#DIV/0!</v>
      </c>
      <c r="D191" s="57" t="e">
        <f>VLOOKUP($M191,PercentSHGoalStats!$A$3:$AE$998,9,FALSE)</f>
        <v>#DIV/0!</v>
      </c>
      <c r="E191" s="57" t="e">
        <f>VLOOKUP($M191,PercentSHGoalStats!$A$3:$AE$998,11,FALSE)</f>
        <v>#DIV/0!</v>
      </c>
      <c r="F191" s="57" t="e">
        <f>VLOOKUP($M191,PercentSHGoalStats!$A$3:$AE$998,12,FALSE)</f>
        <v>#DIV/0!</v>
      </c>
      <c r="G191" s="57" t="e">
        <f>VLOOKUP($M191,PercentSHGoalStats!$A$3:$AE$998,14,FALSE)</f>
        <v>#DIV/0!</v>
      </c>
      <c r="H191" s="57" t="e">
        <f>VLOOKUP($M191,PercentSHGoalStats!$A$3:$AE$998,15,FALSE)</f>
        <v>#DIV/0!</v>
      </c>
      <c r="I191" s="57" t="e">
        <f>VLOOKUP($M191,PercentSHGoalStats!$A$3:$AE$998,17,FALSE)</f>
        <v>#DIV/0!</v>
      </c>
      <c r="J191" s="57" t="e">
        <f>VLOOKUP($M191,PercentSHGoalStats!$A$3:$AE$998,18,FALSE)</f>
        <v>#DIV/0!</v>
      </c>
      <c r="K191" s="57" t="e">
        <f>VLOOKUP($M191,PercentSHGoalStats!$A$3:$AE$998,20,FALSE)</f>
        <v>#DIV/0!</v>
      </c>
      <c r="L191" s="57" t="e">
        <f>VLOOKUP($M191,PercentSHGoalStats!$A$3:$AE$998,21,FALSE)</f>
        <v>#DIV/0!</v>
      </c>
      <c r="M191" s="53" t="str">
        <f>Fixtures!A191</f>
        <v>Moreirense</v>
      </c>
      <c r="N191" s="54">
        <f>Fixtures!D191</f>
        <v>43694</v>
      </c>
      <c r="O191" s="53" t="str">
        <f>Fixtures!B191</f>
        <v>Gil Vicente</v>
      </c>
      <c r="P191" s="57">
        <f>VLOOKUP($O191,PercentSHGoalStats!$A$3:$AE$998,5,FALSE)</f>
        <v>1</v>
      </c>
      <c r="Q191" s="57" t="e">
        <f>VLOOKUP($O191,PercentSHGoalStats!$A$3:$AE$998,7,FALSE)</f>
        <v>#DIV/0!</v>
      </c>
      <c r="R191" s="57">
        <f>VLOOKUP($O191,PercentSHGoalStats!$A$3:$AE$998,8,FALSE)</f>
        <v>1</v>
      </c>
      <c r="S191" s="57" t="e">
        <f>VLOOKUP($O191,PercentSHGoalStats!$A$3:$AE$998,10,FALSE)</f>
        <v>#DIV/0!</v>
      </c>
      <c r="T191" s="57">
        <f>VLOOKUP($O191,PercentSHGoalStats!$A$3:$AE$998,11,FALSE)</f>
        <v>1</v>
      </c>
      <c r="U191" s="57" t="e">
        <f>VLOOKUP($O191,PercentSHGoalStats!$A$3:$AE$998,13,FALSE)</f>
        <v>#DIV/0!</v>
      </c>
      <c r="V191" s="57">
        <f>VLOOKUP($O191,PercentSHGoalStats!$A$3:$AE$998,14,FALSE)</f>
        <v>1</v>
      </c>
      <c r="W191" s="57" t="e">
        <f>VLOOKUP($O191,PercentSHGoalStats!$A$3:$AE$998,16,FALSE)</f>
        <v>#DIV/0!</v>
      </c>
      <c r="X191" s="57">
        <f>VLOOKUP($O191,PercentSHGoalStats!$A$3:$AE$998,17,FALSE)</f>
        <v>1</v>
      </c>
      <c r="Y191" s="57" t="e">
        <f>VLOOKUP($O191,PercentSHGoalStats!$A$3:$AE$998,19,FALSE)</f>
        <v>#DIV/0!</v>
      </c>
      <c r="Z191" s="57">
        <f>VLOOKUP($O191,PercentSHGoalStats!$A$3:$AE$998,20,FALSE)</f>
        <v>0</v>
      </c>
      <c r="AA191" s="57" t="e">
        <f>VLOOKUP($O191,PercentSHGoalStats!$A$3:$AE$998,22,FALSE)</f>
        <v>#DIV/0!</v>
      </c>
    </row>
    <row r="192" spans="1:27" x14ac:dyDescent="0.3">
      <c r="A192" s="57">
        <f>VLOOKUP($M192,PercentSHGoalStats!$A$3:$AE$998,5,FALSE)</f>
        <v>0.5</v>
      </c>
      <c r="B192" s="57">
        <f>VLOOKUP($M192,PercentSHGoalStats!$A$3:$AE$998,6,FALSE)</f>
        <v>0</v>
      </c>
      <c r="C192" s="57">
        <f>VLOOKUP($M192,PercentSHGoalStats!$A$3:$AE$998,8,FALSE)</f>
        <v>0.5</v>
      </c>
      <c r="D192" s="57">
        <f>VLOOKUP($M192,PercentSHGoalStats!$A$3:$AE$998,9,FALSE)</f>
        <v>0</v>
      </c>
      <c r="E192" s="57">
        <f>VLOOKUP($M192,PercentSHGoalStats!$A$3:$AE$998,11,FALSE)</f>
        <v>0.5</v>
      </c>
      <c r="F192" s="57">
        <f>VLOOKUP($M192,PercentSHGoalStats!$A$3:$AE$998,12,FALSE)</f>
        <v>0</v>
      </c>
      <c r="G192" s="57">
        <f>VLOOKUP($M192,PercentSHGoalStats!$A$3:$AE$998,14,FALSE)</f>
        <v>0.5</v>
      </c>
      <c r="H192" s="57">
        <f>VLOOKUP($M192,PercentSHGoalStats!$A$3:$AE$998,15,FALSE)</f>
        <v>0</v>
      </c>
      <c r="I192" s="57">
        <f>VLOOKUP($M192,PercentSHGoalStats!$A$3:$AE$998,17,FALSE)</f>
        <v>0.5</v>
      </c>
      <c r="J192" s="57">
        <f>VLOOKUP($M192,PercentSHGoalStats!$A$3:$AE$998,18,FALSE)</f>
        <v>0</v>
      </c>
      <c r="K192" s="57">
        <f>VLOOKUP($M192,PercentSHGoalStats!$A$3:$AE$998,20,FALSE)</f>
        <v>0.5</v>
      </c>
      <c r="L192" s="57">
        <f>VLOOKUP($M192,PercentSHGoalStats!$A$3:$AE$998,21,FALSE)</f>
        <v>0</v>
      </c>
      <c r="M192" s="53" t="str">
        <f>Fixtures!A192</f>
        <v>Stuttgart</v>
      </c>
      <c r="N192" s="54">
        <f>Fixtures!D192</f>
        <v>43694</v>
      </c>
      <c r="O192" s="53" t="str">
        <f>Fixtures!B192</f>
        <v>St. Pauli</v>
      </c>
      <c r="P192" s="57">
        <f>VLOOKUP($O192,PercentSHGoalStats!$A$3:$AE$998,5,FALSE)</f>
        <v>1</v>
      </c>
      <c r="Q192" s="57">
        <f>VLOOKUP($O192,PercentSHGoalStats!$A$3:$AE$998,7,FALSE)</f>
        <v>1</v>
      </c>
      <c r="R192" s="57">
        <f>VLOOKUP($O192,PercentSHGoalStats!$A$3:$AE$998,8,FALSE)</f>
        <v>0</v>
      </c>
      <c r="S192" s="57">
        <f>VLOOKUP($O192,PercentSHGoalStats!$A$3:$AE$998,10,FALSE)</f>
        <v>0</v>
      </c>
      <c r="T192" s="57">
        <f>VLOOKUP($O192,PercentSHGoalStats!$A$3:$AE$998,11,FALSE)</f>
        <v>0</v>
      </c>
      <c r="U192" s="57">
        <f>VLOOKUP($O192,PercentSHGoalStats!$A$3:$AE$998,13,FALSE)</f>
        <v>0</v>
      </c>
      <c r="V192" s="57">
        <f>VLOOKUP($O192,PercentSHGoalStats!$A$3:$AE$998,14,FALSE)</f>
        <v>0</v>
      </c>
      <c r="W192" s="57">
        <f>VLOOKUP($O192,PercentSHGoalStats!$A$3:$AE$998,16,FALSE)</f>
        <v>0</v>
      </c>
      <c r="X192" s="57">
        <f>VLOOKUP($O192,PercentSHGoalStats!$A$3:$AE$998,17,FALSE)</f>
        <v>1</v>
      </c>
      <c r="Y192" s="57">
        <f>VLOOKUP($O192,PercentSHGoalStats!$A$3:$AE$998,19,FALSE)</f>
        <v>1</v>
      </c>
      <c r="Z192" s="57">
        <f>VLOOKUP($O192,PercentSHGoalStats!$A$3:$AE$998,20,FALSE)</f>
        <v>0</v>
      </c>
      <c r="AA192" s="57">
        <f>VLOOKUP($O192,PercentSHGoalStats!$A$3:$AE$998,22,FALSE)</f>
        <v>0</v>
      </c>
    </row>
    <row r="193" spans="1:27" x14ac:dyDescent="0.3">
      <c r="A193" s="57">
        <f>VLOOKUP($M193,PercentSHGoalStats!$A$3:$AE$998,5,FALSE)</f>
        <v>1</v>
      </c>
      <c r="B193" s="57">
        <f>VLOOKUP($M193,PercentSHGoalStats!$A$3:$AE$998,6,FALSE)</f>
        <v>1</v>
      </c>
      <c r="C193" s="57">
        <f>VLOOKUP($M193,PercentSHGoalStats!$A$3:$AE$998,8,FALSE)</f>
        <v>0.5</v>
      </c>
      <c r="D193" s="57">
        <f>VLOOKUP($M193,PercentSHGoalStats!$A$3:$AE$998,9,FALSE)</f>
        <v>0</v>
      </c>
      <c r="E193" s="57">
        <f>VLOOKUP($M193,PercentSHGoalStats!$A$3:$AE$998,11,FALSE)</f>
        <v>1</v>
      </c>
      <c r="F193" s="57">
        <f>VLOOKUP($M193,PercentSHGoalStats!$A$3:$AE$998,12,FALSE)</f>
        <v>1</v>
      </c>
      <c r="G193" s="57">
        <f>VLOOKUP($M193,PercentSHGoalStats!$A$3:$AE$998,14,FALSE)</f>
        <v>0.5</v>
      </c>
      <c r="H193" s="57">
        <f>VLOOKUP($M193,PercentSHGoalStats!$A$3:$AE$998,15,FALSE)</f>
        <v>0</v>
      </c>
      <c r="I193" s="57">
        <f>VLOOKUP($M193,PercentSHGoalStats!$A$3:$AE$998,17,FALSE)</f>
        <v>0.5</v>
      </c>
      <c r="J193" s="57">
        <f>VLOOKUP($M193,PercentSHGoalStats!$A$3:$AE$998,18,FALSE)</f>
        <v>0</v>
      </c>
      <c r="K193" s="57">
        <f>VLOOKUP($M193,PercentSHGoalStats!$A$3:$AE$998,20,FALSE)</f>
        <v>0.5</v>
      </c>
      <c r="L193" s="57">
        <f>VLOOKUP($M193,PercentSHGoalStats!$A$3:$AE$998,21,FALSE)</f>
        <v>0</v>
      </c>
      <c r="M193" s="53" t="str">
        <f>Fixtures!A193</f>
        <v>Arminia Bielefeld</v>
      </c>
      <c r="N193" s="54">
        <f>Fixtures!D193</f>
        <v>43694</v>
      </c>
      <c r="O193" s="53" t="str">
        <f>Fixtures!B193</f>
        <v>Erzgebirge Aue</v>
      </c>
      <c r="P193" s="57">
        <f>VLOOKUP($O193,PercentSHGoalStats!$A$3:$AE$998,5,FALSE)</f>
        <v>1</v>
      </c>
      <c r="Q193" s="57">
        <f>VLOOKUP($O193,PercentSHGoalStats!$A$3:$AE$998,7,FALSE)</f>
        <v>1</v>
      </c>
      <c r="R193" s="57">
        <f>VLOOKUP($O193,PercentSHGoalStats!$A$3:$AE$998,8,FALSE)</f>
        <v>0.5</v>
      </c>
      <c r="S193" s="57">
        <f>VLOOKUP($O193,PercentSHGoalStats!$A$3:$AE$998,10,FALSE)</f>
        <v>0</v>
      </c>
      <c r="T193" s="57">
        <f>VLOOKUP($O193,PercentSHGoalStats!$A$3:$AE$998,11,FALSE)</f>
        <v>1</v>
      </c>
      <c r="U193" s="57">
        <f>VLOOKUP($O193,PercentSHGoalStats!$A$3:$AE$998,13,FALSE)</f>
        <v>1</v>
      </c>
      <c r="V193" s="57">
        <f>VLOOKUP($O193,PercentSHGoalStats!$A$3:$AE$998,14,FALSE)</f>
        <v>0</v>
      </c>
      <c r="W193" s="57">
        <f>VLOOKUP($O193,PercentSHGoalStats!$A$3:$AE$998,16,FALSE)</f>
        <v>0</v>
      </c>
      <c r="X193" s="57">
        <f>VLOOKUP($O193,PercentSHGoalStats!$A$3:$AE$998,17,FALSE)</f>
        <v>0.5</v>
      </c>
      <c r="Y193" s="57">
        <f>VLOOKUP($O193,PercentSHGoalStats!$A$3:$AE$998,19,FALSE)</f>
        <v>0</v>
      </c>
      <c r="Z193" s="57">
        <f>VLOOKUP($O193,PercentSHGoalStats!$A$3:$AE$998,20,FALSE)</f>
        <v>0</v>
      </c>
      <c r="AA193" s="57">
        <f>VLOOKUP($O193,PercentSHGoalStats!$A$3:$AE$998,22,FALSE)</f>
        <v>0</v>
      </c>
    </row>
    <row r="194" spans="1:27" x14ac:dyDescent="0.3">
      <c r="A194" s="57">
        <f>VLOOKUP($M194,PercentSHGoalStats!$A$3:$AE$998,5,FALSE)</f>
        <v>1</v>
      </c>
      <c r="B194" s="57">
        <f>VLOOKUP($M194,PercentSHGoalStats!$A$3:$AE$998,6,FALSE)</f>
        <v>1</v>
      </c>
      <c r="C194" s="57">
        <f>VLOOKUP($M194,PercentSHGoalStats!$A$3:$AE$998,8,FALSE)</f>
        <v>1</v>
      </c>
      <c r="D194" s="57">
        <f>VLOOKUP($M194,PercentSHGoalStats!$A$3:$AE$998,9,FALSE)</f>
        <v>1</v>
      </c>
      <c r="E194" s="57">
        <f>VLOOKUP($M194,PercentSHGoalStats!$A$3:$AE$998,11,FALSE)</f>
        <v>1</v>
      </c>
      <c r="F194" s="57">
        <f>VLOOKUP($M194,PercentSHGoalStats!$A$3:$AE$998,12,FALSE)</f>
        <v>1</v>
      </c>
      <c r="G194" s="57">
        <f>VLOOKUP($M194,PercentSHGoalStats!$A$3:$AE$998,14,FALSE)</f>
        <v>0</v>
      </c>
      <c r="H194" s="57">
        <f>VLOOKUP($M194,PercentSHGoalStats!$A$3:$AE$998,15,FALSE)</f>
        <v>0</v>
      </c>
      <c r="I194" s="57">
        <f>VLOOKUP($M194,PercentSHGoalStats!$A$3:$AE$998,17,FALSE)</f>
        <v>1</v>
      </c>
      <c r="J194" s="57">
        <f>VLOOKUP($M194,PercentSHGoalStats!$A$3:$AE$998,18,FALSE)</f>
        <v>1</v>
      </c>
      <c r="K194" s="57">
        <f>VLOOKUP($M194,PercentSHGoalStats!$A$3:$AE$998,20,FALSE)</f>
        <v>0</v>
      </c>
      <c r="L194" s="57">
        <f>VLOOKUP($M194,PercentSHGoalStats!$A$3:$AE$998,21,FALSE)</f>
        <v>0</v>
      </c>
      <c r="M194" s="53" t="str">
        <f>Fixtures!A194</f>
        <v>Wehen Wiesbaden</v>
      </c>
      <c r="N194" s="54">
        <f>Fixtures!D194</f>
        <v>43694</v>
      </c>
      <c r="O194" s="53" t="str">
        <f>Fixtures!B194</f>
        <v>Hannover 96</v>
      </c>
      <c r="P194" s="57">
        <f>VLOOKUP($O194,PercentSHGoalStats!$A$3:$AE$998,5,FALSE)</f>
        <v>0.5</v>
      </c>
      <c r="Q194" s="57">
        <f>VLOOKUP($O194,PercentSHGoalStats!$A$3:$AE$998,7,FALSE)</f>
        <v>0</v>
      </c>
      <c r="R194" s="57">
        <f>VLOOKUP($O194,PercentSHGoalStats!$A$3:$AE$998,8,FALSE)</f>
        <v>0.5</v>
      </c>
      <c r="S194" s="57">
        <f>VLOOKUP($O194,PercentSHGoalStats!$A$3:$AE$998,10,FALSE)</f>
        <v>0</v>
      </c>
      <c r="T194" s="57">
        <f>VLOOKUP($O194,PercentSHGoalStats!$A$3:$AE$998,11,FALSE)</f>
        <v>0.5</v>
      </c>
      <c r="U194" s="57">
        <f>VLOOKUP($O194,PercentSHGoalStats!$A$3:$AE$998,13,FALSE)</f>
        <v>0</v>
      </c>
      <c r="V194" s="57">
        <f>VLOOKUP($O194,PercentSHGoalStats!$A$3:$AE$998,14,FALSE)</f>
        <v>0</v>
      </c>
      <c r="W194" s="57">
        <f>VLOOKUP($O194,PercentSHGoalStats!$A$3:$AE$998,16,FALSE)</f>
        <v>0</v>
      </c>
      <c r="X194" s="57">
        <f>VLOOKUP($O194,PercentSHGoalStats!$A$3:$AE$998,17,FALSE)</f>
        <v>0.5</v>
      </c>
      <c r="Y194" s="57">
        <f>VLOOKUP($O194,PercentSHGoalStats!$A$3:$AE$998,19,FALSE)</f>
        <v>0</v>
      </c>
      <c r="Z194" s="57">
        <f>VLOOKUP($O194,PercentSHGoalStats!$A$3:$AE$998,20,FALSE)</f>
        <v>0</v>
      </c>
      <c r="AA194" s="57">
        <f>VLOOKUP($O194,PercentSHGoalStats!$A$3:$AE$998,22,FALSE)</f>
        <v>0</v>
      </c>
    </row>
    <row r="195" spans="1:27" x14ac:dyDescent="0.3">
      <c r="A195" s="57">
        <f>VLOOKUP($M195,PercentSHGoalStats!$A$3:$AE$998,5,FALSE)</f>
        <v>1</v>
      </c>
      <c r="B195" s="57">
        <f>VLOOKUP($M195,PercentSHGoalStats!$A$3:$AE$998,6,FALSE)</f>
        <v>1</v>
      </c>
      <c r="C195" s="57">
        <f>VLOOKUP($M195,PercentSHGoalStats!$A$3:$AE$998,8,FALSE)</f>
        <v>1</v>
      </c>
      <c r="D195" s="57">
        <f>VLOOKUP($M195,PercentSHGoalStats!$A$3:$AE$998,9,FALSE)</f>
        <v>1</v>
      </c>
      <c r="E195" s="57">
        <f>VLOOKUP($M195,PercentSHGoalStats!$A$3:$AE$998,11,FALSE)</f>
        <v>1</v>
      </c>
      <c r="F195" s="57">
        <f>VLOOKUP($M195,PercentSHGoalStats!$A$3:$AE$998,12,FALSE)</f>
        <v>1</v>
      </c>
      <c r="G195" s="57">
        <f>VLOOKUP($M195,PercentSHGoalStats!$A$3:$AE$998,14,FALSE)</f>
        <v>0.66666666666666663</v>
      </c>
      <c r="H195" s="57">
        <f>VLOOKUP($M195,PercentSHGoalStats!$A$3:$AE$998,15,FALSE)</f>
        <v>1</v>
      </c>
      <c r="I195" s="57">
        <f>VLOOKUP($M195,PercentSHGoalStats!$A$3:$AE$998,17,FALSE)</f>
        <v>0.33333333333333331</v>
      </c>
      <c r="J195" s="57">
        <f>VLOOKUP($M195,PercentSHGoalStats!$A$3:$AE$998,18,FALSE)</f>
        <v>0</v>
      </c>
      <c r="K195" s="57">
        <f>VLOOKUP($M195,PercentSHGoalStats!$A$3:$AE$998,20,FALSE)</f>
        <v>0</v>
      </c>
      <c r="L195" s="57">
        <f>VLOOKUP($M195,PercentSHGoalStats!$A$3:$AE$998,21,FALSE)</f>
        <v>0</v>
      </c>
      <c r="M195" s="53" t="str">
        <f>Fixtures!A195</f>
        <v>Lens</v>
      </c>
      <c r="N195" s="54">
        <f>Fixtures!D195</f>
        <v>43694</v>
      </c>
      <c r="O195" s="53" t="str">
        <f>Fixtures!B195</f>
        <v>Le Havre</v>
      </c>
      <c r="P195" s="57">
        <f>VLOOKUP($O195,PercentSHGoalStats!$A$3:$AE$998,5,FALSE)</f>
        <v>1</v>
      </c>
      <c r="Q195" s="57">
        <f>VLOOKUP($O195,PercentSHGoalStats!$A$3:$AE$998,7,FALSE)</f>
        <v>1</v>
      </c>
      <c r="R195" s="57">
        <f>VLOOKUP($O195,PercentSHGoalStats!$A$3:$AE$998,8,FALSE)</f>
        <v>0.66666666666666663</v>
      </c>
      <c r="S195" s="57">
        <f>VLOOKUP($O195,PercentSHGoalStats!$A$3:$AE$998,10,FALSE)</f>
        <v>1</v>
      </c>
      <c r="T195" s="57">
        <f>VLOOKUP($O195,PercentSHGoalStats!$A$3:$AE$998,11,FALSE)</f>
        <v>1</v>
      </c>
      <c r="U195" s="57">
        <f>VLOOKUP($O195,PercentSHGoalStats!$A$3:$AE$998,13,FALSE)</f>
        <v>1</v>
      </c>
      <c r="V195" s="57">
        <f>VLOOKUP($O195,PercentSHGoalStats!$A$3:$AE$998,14,FALSE)</f>
        <v>0.33333333333333331</v>
      </c>
      <c r="W195" s="57">
        <f>VLOOKUP($O195,PercentSHGoalStats!$A$3:$AE$998,16,FALSE)</f>
        <v>0.5</v>
      </c>
      <c r="X195" s="57">
        <f>VLOOKUP($O195,PercentSHGoalStats!$A$3:$AE$998,17,FALSE)</f>
        <v>0.66666666666666663</v>
      </c>
      <c r="Y195" s="57">
        <f>VLOOKUP($O195,PercentSHGoalStats!$A$3:$AE$998,19,FALSE)</f>
        <v>1</v>
      </c>
      <c r="Z195" s="57">
        <f>VLOOKUP($O195,PercentSHGoalStats!$A$3:$AE$998,20,FALSE)</f>
        <v>0</v>
      </c>
      <c r="AA195" s="57">
        <f>VLOOKUP($O195,PercentSHGoalStats!$A$3:$AE$998,22,FALSE)</f>
        <v>0</v>
      </c>
    </row>
    <row r="196" spans="1:27" x14ac:dyDescent="0.3">
      <c r="A196" s="57" t="e">
        <f>VLOOKUP($M196,PercentSHGoalStats!$A$3:$AE$998,5,FALSE)</f>
        <v>#DIV/0!</v>
      </c>
      <c r="B196" s="57" t="e">
        <f>VLOOKUP($M196,PercentSHGoalStats!$A$3:$AE$998,6,FALSE)</f>
        <v>#DIV/0!</v>
      </c>
      <c r="C196" s="57" t="e">
        <f>VLOOKUP($M196,PercentSHGoalStats!$A$3:$AE$998,8,FALSE)</f>
        <v>#DIV/0!</v>
      </c>
      <c r="D196" s="57" t="e">
        <f>VLOOKUP($M196,PercentSHGoalStats!$A$3:$AE$998,9,FALSE)</f>
        <v>#DIV/0!</v>
      </c>
      <c r="E196" s="57" t="e">
        <f>VLOOKUP($M196,PercentSHGoalStats!$A$3:$AE$998,11,FALSE)</f>
        <v>#DIV/0!</v>
      </c>
      <c r="F196" s="57" t="e">
        <f>VLOOKUP($M196,PercentSHGoalStats!$A$3:$AE$998,12,FALSE)</f>
        <v>#DIV/0!</v>
      </c>
      <c r="G196" s="57" t="e">
        <f>VLOOKUP($M196,PercentSHGoalStats!$A$3:$AE$998,14,FALSE)</f>
        <v>#DIV/0!</v>
      </c>
      <c r="H196" s="57" t="e">
        <f>VLOOKUP($M196,PercentSHGoalStats!$A$3:$AE$998,15,FALSE)</f>
        <v>#DIV/0!</v>
      </c>
      <c r="I196" s="57" t="e">
        <f>VLOOKUP($M196,PercentSHGoalStats!$A$3:$AE$998,17,FALSE)</f>
        <v>#DIV/0!</v>
      </c>
      <c r="J196" s="57" t="e">
        <f>VLOOKUP($M196,PercentSHGoalStats!$A$3:$AE$998,18,FALSE)</f>
        <v>#DIV/0!</v>
      </c>
      <c r="K196" s="57" t="e">
        <f>VLOOKUP($M196,PercentSHGoalStats!$A$3:$AE$998,20,FALSE)</f>
        <v>#DIV/0!</v>
      </c>
      <c r="L196" s="57" t="e">
        <f>VLOOKUP($M196,PercentSHGoalStats!$A$3:$AE$998,21,FALSE)</f>
        <v>#DIV/0!</v>
      </c>
      <c r="M196" s="53" t="str">
        <f>Fixtures!A196</f>
        <v>Almería</v>
      </c>
      <c r="N196" s="54">
        <f>Fixtures!D196</f>
        <v>43694</v>
      </c>
      <c r="O196" s="53" t="str">
        <f>Fixtures!B196</f>
        <v>Albacete</v>
      </c>
      <c r="P196" s="57" t="e">
        <f>VLOOKUP($O196,PercentSHGoalStats!$A$3:$AE$998,5,FALSE)</f>
        <v>#DIV/0!</v>
      </c>
      <c r="Q196" s="57" t="e">
        <f>VLOOKUP($O196,PercentSHGoalStats!$A$3:$AE$998,7,FALSE)</f>
        <v>#DIV/0!</v>
      </c>
      <c r="R196" s="57" t="e">
        <f>VLOOKUP($O196,PercentSHGoalStats!$A$3:$AE$998,8,FALSE)</f>
        <v>#DIV/0!</v>
      </c>
      <c r="S196" s="57" t="e">
        <f>VLOOKUP($O196,PercentSHGoalStats!$A$3:$AE$998,10,FALSE)</f>
        <v>#DIV/0!</v>
      </c>
      <c r="T196" s="57" t="e">
        <f>VLOOKUP($O196,PercentSHGoalStats!$A$3:$AE$998,11,FALSE)</f>
        <v>#DIV/0!</v>
      </c>
      <c r="U196" s="57" t="e">
        <f>VLOOKUP($O196,PercentSHGoalStats!$A$3:$AE$998,13,FALSE)</f>
        <v>#DIV/0!</v>
      </c>
      <c r="V196" s="57" t="e">
        <f>VLOOKUP($O196,PercentSHGoalStats!$A$3:$AE$998,14,FALSE)</f>
        <v>#DIV/0!</v>
      </c>
      <c r="W196" s="57" t="e">
        <f>VLOOKUP($O196,PercentSHGoalStats!$A$3:$AE$998,16,FALSE)</f>
        <v>#DIV/0!</v>
      </c>
      <c r="X196" s="57" t="e">
        <f>VLOOKUP($O196,PercentSHGoalStats!$A$3:$AE$998,17,FALSE)</f>
        <v>#DIV/0!</v>
      </c>
      <c r="Y196" s="57" t="e">
        <f>VLOOKUP($O196,PercentSHGoalStats!$A$3:$AE$998,19,FALSE)</f>
        <v>#DIV/0!</v>
      </c>
      <c r="Z196" s="57" t="e">
        <f>VLOOKUP($O196,PercentSHGoalStats!$A$3:$AE$998,20,FALSE)</f>
        <v>#DIV/0!</v>
      </c>
      <c r="AA196" s="57" t="e">
        <f>VLOOKUP($O196,PercentSHGoalStats!$A$3:$AE$998,22,FALSE)</f>
        <v>#DIV/0!</v>
      </c>
    </row>
    <row r="197" spans="1:27" x14ac:dyDescent="0.3">
      <c r="A197" s="57" t="e">
        <f>VLOOKUP($M197,PercentSHGoalStats!$A$3:$AE$998,5,FALSE)</f>
        <v>#DIV/0!</v>
      </c>
      <c r="B197" s="57" t="e">
        <f>VLOOKUP($M197,PercentSHGoalStats!$A$3:$AE$998,6,FALSE)</f>
        <v>#DIV/0!</v>
      </c>
      <c r="C197" s="57" t="e">
        <f>VLOOKUP($M197,PercentSHGoalStats!$A$3:$AE$998,8,FALSE)</f>
        <v>#DIV/0!</v>
      </c>
      <c r="D197" s="57" t="e">
        <f>VLOOKUP($M197,PercentSHGoalStats!$A$3:$AE$998,9,FALSE)</f>
        <v>#DIV/0!</v>
      </c>
      <c r="E197" s="57" t="e">
        <f>VLOOKUP($M197,PercentSHGoalStats!$A$3:$AE$998,11,FALSE)</f>
        <v>#DIV/0!</v>
      </c>
      <c r="F197" s="57" t="e">
        <f>VLOOKUP($M197,PercentSHGoalStats!$A$3:$AE$998,12,FALSE)</f>
        <v>#DIV/0!</v>
      </c>
      <c r="G197" s="57" t="e">
        <f>VLOOKUP($M197,PercentSHGoalStats!$A$3:$AE$998,14,FALSE)</f>
        <v>#DIV/0!</v>
      </c>
      <c r="H197" s="57" t="e">
        <f>VLOOKUP($M197,PercentSHGoalStats!$A$3:$AE$998,15,FALSE)</f>
        <v>#DIV/0!</v>
      </c>
      <c r="I197" s="57" t="e">
        <f>VLOOKUP($M197,PercentSHGoalStats!$A$3:$AE$998,17,FALSE)</f>
        <v>#DIV/0!</v>
      </c>
      <c r="J197" s="57" t="e">
        <f>VLOOKUP($M197,PercentSHGoalStats!$A$3:$AE$998,18,FALSE)</f>
        <v>#DIV/0!</v>
      </c>
      <c r="K197" s="57" t="e">
        <f>VLOOKUP($M197,PercentSHGoalStats!$A$3:$AE$998,20,FALSE)</f>
        <v>#DIV/0!</v>
      </c>
      <c r="L197" s="57" t="e">
        <f>VLOOKUP($M197,PercentSHGoalStats!$A$3:$AE$998,21,FALSE)</f>
        <v>#DIV/0!</v>
      </c>
      <c r="M197" s="53" t="str">
        <f>Fixtures!A197</f>
        <v>Elche</v>
      </c>
      <c r="N197" s="54">
        <f>Fixtures!D197</f>
        <v>43694</v>
      </c>
      <c r="O197" s="53" t="str">
        <f>Fixtures!B197</f>
        <v>Fuenlabrada</v>
      </c>
      <c r="P197" s="57" t="e">
        <f>VLOOKUP($O197,PercentSHGoalStats!$A$3:$AE$998,5,FALSE)</f>
        <v>#DIV/0!</v>
      </c>
      <c r="Q197" s="57" t="e">
        <f>VLOOKUP($O197,PercentSHGoalStats!$A$3:$AE$998,7,FALSE)</f>
        <v>#DIV/0!</v>
      </c>
      <c r="R197" s="57" t="e">
        <f>VLOOKUP($O197,PercentSHGoalStats!$A$3:$AE$998,8,FALSE)</f>
        <v>#DIV/0!</v>
      </c>
      <c r="S197" s="57" t="e">
        <f>VLOOKUP($O197,PercentSHGoalStats!$A$3:$AE$998,10,FALSE)</f>
        <v>#DIV/0!</v>
      </c>
      <c r="T197" s="57" t="e">
        <f>VLOOKUP($O197,PercentSHGoalStats!$A$3:$AE$998,11,FALSE)</f>
        <v>#DIV/0!</v>
      </c>
      <c r="U197" s="57" t="e">
        <f>VLOOKUP($O197,PercentSHGoalStats!$A$3:$AE$998,13,FALSE)</f>
        <v>#DIV/0!</v>
      </c>
      <c r="V197" s="57" t="e">
        <f>VLOOKUP($O197,PercentSHGoalStats!$A$3:$AE$998,14,FALSE)</f>
        <v>#DIV/0!</v>
      </c>
      <c r="W197" s="57" t="e">
        <f>VLOOKUP($O197,PercentSHGoalStats!$A$3:$AE$998,16,FALSE)</f>
        <v>#DIV/0!</v>
      </c>
      <c r="X197" s="57" t="e">
        <f>VLOOKUP($O197,PercentSHGoalStats!$A$3:$AE$998,17,FALSE)</f>
        <v>#DIV/0!</v>
      </c>
      <c r="Y197" s="57" t="e">
        <f>VLOOKUP($O197,PercentSHGoalStats!$A$3:$AE$998,19,FALSE)</f>
        <v>#DIV/0!</v>
      </c>
      <c r="Z197" s="57" t="e">
        <f>VLOOKUP($O197,PercentSHGoalStats!$A$3:$AE$998,20,FALSE)</f>
        <v>#DIV/0!</v>
      </c>
      <c r="AA197" s="57" t="e">
        <f>VLOOKUP($O197,PercentSHGoalStats!$A$3:$AE$998,22,FALSE)</f>
        <v>#DIV/0!</v>
      </c>
    </row>
    <row r="198" spans="1:27" x14ac:dyDescent="0.3">
      <c r="A198" s="57" t="e">
        <f>VLOOKUP($M198,PercentSHGoalStats!$A$3:$AE$998,5,FALSE)</f>
        <v>#DIV/0!</v>
      </c>
      <c r="B198" s="57" t="e">
        <f>VLOOKUP($M198,PercentSHGoalStats!$A$3:$AE$998,6,FALSE)</f>
        <v>#DIV/0!</v>
      </c>
      <c r="C198" s="57" t="e">
        <f>VLOOKUP($M198,PercentSHGoalStats!$A$3:$AE$998,8,FALSE)</f>
        <v>#DIV/0!</v>
      </c>
      <c r="D198" s="57" t="e">
        <f>VLOOKUP($M198,PercentSHGoalStats!$A$3:$AE$998,9,FALSE)</f>
        <v>#DIV/0!</v>
      </c>
      <c r="E198" s="57" t="e">
        <f>VLOOKUP($M198,PercentSHGoalStats!$A$3:$AE$998,11,FALSE)</f>
        <v>#DIV/0!</v>
      </c>
      <c r="F198" s="57" t="e">
        <f>VLOOKUP($M198,PercentSHGoalStats!$A$3:$AE$998,12,FALSE)</f>
        <v>#DIV/0!</v>
      </c>
      <c r="G198" s="57" t="e">
        <f>VLOOKUP($M198,PercentSHGoalStats!$A$3:$AE$998,14,FALSE)</f>
        <v>#DIV/0!</v>
      </c>
      <c r="H198" s="57" t="e">
        <f>VLOOKUP($M198,PercentSHGoalStats!$A$3:$AE$998,15,FALSE)</f>
        <v>#DIV/0!</v>
      </c>
      <c r="I198" s="57" t="e">
        <f>VLOOKUP($M198,PercentSHGoalStats!$A$3:$AE$998,17,FALSE)</f>
        <v>#DIV/0!</v>
      </c>
      <c r="J198" s="57" t="e">
        <f>VLOOKUP($M198,PercentSHGoalStats!$A$3:$AE$998,18,FALSE)</f>
        <v>#DIV/0!</v>
      </c>
      <c r="K198" s="57" t="e">
        <f>VLOOKUP($M198,PercentSHGoalStats!$A$3:$AE$998,20,FALSE)</f>
        <v>#DIV/0!</v>
      </c>
      <c r="L198" s="57" t="e">
        <f>VLOOKUP($M198,PercentSHGoalStats!$A$3:$AE$998,21,FALSE)</f>
        <v>#DIV/0!</v>
      </c>
      <c r="M198" s="53" t="str">
        <f>Fixtures!A198</f>
        <v>Lugo</v>
      </c>
      <c r="N198" s="54">
        <f>Fixtures!D198</f>
        <v>43694</v>
      </c>
      <c r="O198" s="53" t="str">
        <f>Fixtures!B198</f>
        <v>Extremadura UD</v>
      </c>
      <c r="P198" s="57" t="e">
        <f>VLOOKUP($O198,PercentSHGoalStats!$A$3:$AE$998,5,FALSE)</f>
        <v>#DIV/0!</v>
      </c>
      <c r="Q198" s="57" t="e">
        <f>VLOOKUP($O198,PercentSHGoalStats!$A$3:$AE$998,7,FALSE)</f>
        <v>#DIV/0!</v>
      </c>
      <c r="R198" s="57" t="e">
        <f>VLOOKUP($O198,PercentSHGoalStats!$A$3:$AE$998,8,FALSE)</f>
        <v>#DIV/0!</v>
      </c>
      <c r="S198" s="57" t="e">
        <f>VLOOKUP($O198,PercentSHGoalStats!$A$3:$AE$998,10,FALSE)</f>
        <v>#DIV/0!</v>
      </c>
      <c r="T198" s="57" t="e">
        <f>VLOOKUP($O198,PercentSHGoalStats!$A$3:$AE$998,11,FALSE)</f>
        <v>#DIV/0!</v>
      </c>
      <c r="U198" s="57" t="e">
        <f>VLOOKUP($O198,PercentSHGoalStats!$A$3:$AE$998,13,FALSE)</f>
        <v>#DIV/0!</v>
      </c>
      <c r="V198" s="57" t="e">
        <f>VLOOKUP($O198,PercentSHGoalStats!$A$3:$AE$998,14,FALSE)</f>
        <v>#DIV/0!</v>
      </c>
      <c r="W198" s="57" t="e">
        <f>VLOOKUP($O198,PercentSHGoalStats!$A$3:$AE$998,16,FALSE)</f>
        <v>#DIV/0!</v>
      </c>
      <c r="X198" s="57" t="e">
        <f>VLOOKUP($O198,PercentSHGoalStats!$A$3:$AE$998,17,FALSE)</f>
        <v>#DIV/0!</v>
      </c>
      <c r="Y198" s="57" t="e">
        <f>VLOOKUP($O198,PercentSHGoalStats!$A$3:$AE$998,19,FALSE)</f>
        <v>#DIV/0!</v>
      </c>
      <c r="Z198" s="57" t="e">
        <f>VLOOKUP($O198,PercentSHGoalStats!$A$3:$AE$998,20,FALSE)</f>
        <v>#DIV/0!</v>
      </c>
      <c r="AA198" s="57" t="e">
        <f>VLOOKUP($O198,PercentSHGoalStats!$A$3:$AE$998,22,FALSE)</f>
        <v>#DIV/0!</v>
      </c>
    </row>
    <row r="199" spans="1:27" x14ac:dyDescent="0.3">
      <c r="A199" s="57" t="e">
        <f>VLOOKUP($M199,PercentSHGoalStats!$A$3:$AE$998,5,FALSE)</f>
        <v>#DIV/0!</v>
      </c>
      <c r="B199" s="57" t="e">
        <f>VLOOKUP($M199,PercentSHGoalStats!$A$3:$AE$998,6,FALSE)</f>
        <v>#DIV/0!</v>
      </c>
      <c r="C199" s="57" t="e">
        <f>VLOOKUP($M199,PercentSHGoalStats!$A$3:$AE$998,8,FALSE)</f>
        <v>#DIV/0!</v>
      </c>
      <c r="D199" s="57" t="e">
        <f>VLOOKUP($M199,PercentSHGoalStats!$A$3:$AE$998,9,FALSE)</f>
        <v>#DIV/0!</v>
      </c>
      <c r="E199" s="57" t="e">
        <f>VLOOKUP($M199,PercentSHGoalStats!$A$3:$AE$998,11,FALSE)</f>
        <v>#DIV/0!</v>
      </c>
      <c r="F199" s="57" t="e">
        <f>VLOOKUP($M199,PercentSHGoalStats!$A$3:$AE$998,12,FALSE)</f>
        <v>#DIV/0!</v>
      </c>
      <c r="G199" s="57" t="e">
        <f>VLOOKUP($M199,PercentSHGoalStats!$A$3:$AE$998,14,FALSE)</f>
        <v>#DIV/0!</v>
      </c>
      <c r="H199" s="57" t="e">
        <f>VLOOKUP($M199,PercentSHGoalStats!$A$3:$AE$998,15,FALSE)</f>
        <v>#DIV/0!</v>
      </c>
      <c r="I199" s="57" t="e">
        <f>VLOOKUP($M199,PercentSHGoalStats!$A$3:$AE$998,17,FALSE)</f>
        <v>#DIV/0!</v>
      </c>
      <c r="J199" s="57" t="e">
        <f>VLOOKUP($M199,PercentSHGoalStats!$A$3:$AE$998,18,FALSE)</f>
        <v>#DIV/0!</v>
      </c>
      <c r="K199" s="57" t="e">
        <f>VLOOKUP($M199,PercentSHGoalStats!$A$3:$AE$998,20,FALSE)</f>
        <v>#DIV/0!</v>
      </c>
      <c r="L199" s="57" t="e">
        <f>VLOOKUP($M199,PercentSHGoalStats!$A$3:$AE$998,21,FALSE)</f>
        <v>#DIV/0!</v>
      </c>
      <c r="M199" s="53" t="str">
        <f>Fixtures!A199</f>
        <v>Racing Santander</v>
      </c>
      <c r="N199" s="54">
        <f>Fixtures!D199</f>
        <v>43694</v>
      </c>
      <c r="O199" s="53" t="str">
        <f>Fixtures!B199</f>
        <v>Málaga</v>
      </c>
      <c r="P199" s="57" t="e">
        <f>VLOOKUP($O199,PercentSHGoalStats!$A$3:$AE$998,5,FALSE)</f>
        <v>#DIV/0!</v>
      </c>
      <c r="Q199" s="57" t="e">
        <f>VLOOKUP($O199,PercentSHGoalStats!$A$3:$AE$998,7,FALSE)</f>
        <v>#DIV/0!</v>
      </c>
      <c r="R199" s="57" t="e">
        <f>VLOOKUP($O199,PercentSHGoalStats!$A$3:$AE$998,8,FALSE)</f>
        <v>#DIV/0!</v>
      </c>
      <c r="S199" s="57" t="e">
        <f>VLOOKUP($O199,PercentSHGoalStats!$A$3:$AE$998,10,FALSE)</f>
        <v>#DIV/0!</v>
      </c>
      <c r="T199" s="57" t="e">
        <f>VLOOKUP($O199,PercentSHGoalStats!$A$3:$AE$998,11,FALSE)</f>
        <v>#DIV/0!</v>
      </c>
      <c r="U199" s="57" t="e">
        <f>VLOOKUP($O199,PercentSHGoalStats!$A$3:$AE$998,13,FALSE)</f>
        <v>#DIV/0!</v>
      </c>
      <c r="V199" s="57" t="e">
        <f>VLOOKUP($O199,PercentSHGoalStats!$A$3:$AE$998,14,FALSE)</f>
        <v>#DIV/0!</v>
      </c>
      <c r="W199" s="57" t="e">
        <f>VLOOKUP($O199,PercentSHGoalStats!$A$3:$AE$998,16,FALSE)</f>
        <v>#DIV/0!</v>
      </c>
      <c r="X199" s="57" t="e">
        <f>VLOOKUP($O199,PercentSHGoalStats!$A$3:$AE$998,17,FALSE)</f>
        <v>#DIV/0!</v>
      </c>
      <c r="Y199" s="57" t="e">
        <f>VLOOKUP($O199,PercentSHGoalStats!$A$3:$AE$998,19,FALSE)</f>
        <v>#DIV/0!</v>
      </c>
      <c r="Z199" s="57" t="e">
        <f>VLOOKUP($O199,PercentSHGoalStats!$A$3:$AE$998,20,FALSE)</f>
        <v>#DIV/0!</v>
      </c>
      <c r="AA199" s="57" t="e">
        <f>VLOOKUP($O199,PercentSHGoalStats!$A$3:$AE$998,22,FALSE)</f>
        <v>#DIV/0!</v>
      </c>
    </row>
    <row r="200" spans="1:27" x14ac:dyDescent="0.3">
      <c r="A200" s="57" t="e">
        <f>VLOOKUP($M200,PercentSHGoalStats!$A$3:$AE$998,5,FALSE)</f>
        <v>#DIV/0!</v>
      </c>
      <c r="B200" s="57" t="e">
        <f>VLOOKUP($M200,PercentSHGoalStats!$A$3:$AE$998,6,FALSE)</f>
        <v>#DIV/0!</v>
      </c>
      <c r="C200" s="57" t="e">
        <f>VLOOKUP($M200,PercentSHGoalStats!$A$3:$AE$998,8,FALSE)</f>
        <v>#DIV/0!</v>
      </c>
      <c r="D200" s="57" t="e">
        <f>VLOOKUP($M200,PercentSHGoalStats!$A$3:$AE$998,9,FALSE)</f>
        <v>#DIV/0!</v>
      </c>
      <c r="E200" s="57" t="e">
        <f>VLOOKUP($M200,PercentSHGoalStats!$A$3:$AE$998,11,FALSE)</f>
        <v>#DIV/0!</v>
      </c>
      <c r="F200" s="57" t="e">
        <f>VLOOKUP($M200,PercentSHGoalStats!$A$3:$AE$998,12,FALSE)</f>
        <v>#DIV/0!</v>
      </c>
      <c r="G200" s="57" t="e">
        <f>VLOOKUP($M200,PercentSHGoalStats!$A$3:$AE$998,14,FALSE)</f>
        <v>#DIV/0!</v>
      </c>
      <c r="H200" s="57" t="e">
        <f>VLOOKUP($M200,PercentSHGoalStats!$A$3:$AE$998,15,FALSE)</f>
        <v>#DIV/0!</v>
      </c>
      <c r="I200" s="57" t="e">
        <f>VLOOKUP($M200,PercentSHGoalStats!$A$3:$AE$998,17,FALSE)</f>
        <v>#DIV/0!</v>
      </c>
      <c r="J200" s="57" t="e">
        <f>VLOOKUP($M200,PercentSHGoalStats!$A$3:$AE$998,18,FALSE)</f>
        <v>#DIV/0!</v>
      </c>
      <c r="K200" s="57" t="e">
        <f>VLOOKUP($M200,PercentSHGoalStats!$A$3:$AE$998,20,FALSE)</f>
        <v>#DIV/0!</v>
      </c>
      <c r="L200" s="57" t="e">
        <f>VLOOKUP($M200,PercentSHGoalStats!$A$3:$AE$998,21,FALSE)</f>
        <v>#DIV/0!</v>
      </c>
      <c r="M200" s="53" t="str">
        <f>Fixtures!A200</f>
        <v>Rayo Vallecano</v>
      </c>
      <c r="N200" s="54">
        <f>Fixtures!D200</f>
        <v>43694</v>
      </c>
      <c r="O200" s="53" t="str">
        <f>Fixtures!B200</f>
        <v>Mirandés</v>
      </c>
      <c r="P200" s="57" t="e">
        <f>VLOOKUP($O200,PercentSHGoalStats!$A$3:$AE$998,5,FALSE)</f>
        <v>#DIV/0!</v>
      </c>
      <c r="Q200" s="57" t="e">
        <f>VLOOKUP($O200,PercentSHGoalStats!$A$3:$AE$998,7,FALSE)</f>
        <v>#DIV/0!</v>
      </c>
      <c r="R200" s="57" t="e">
        <f>VLOOKUP($O200,PercentSHGoalStats!$A$3:$AE$998,8,FALSE)</f>
        <v>#DIV/0!</v>
      </c>
      <c r="S200" s="57" t="e">
        <f>VLOOKUP($O200,PercentSHGoalStats!$A$3:$AE$998,10,FALSE)</f>
        <v>#DIV/0!</v>
      </c>
      <c r="T200" s="57" t="e">
        <f>VLOOKUP($O200,PercentSHGoalStats!$A$3:$AE$998,11,FALSE)</f>
        <v>#DIV/0!</v>
      </c>
      <c r="U200" s="57" t="e">
        <f>VLOOKUP($O200,PercentSHGoalStats!$A$3:$AE$998,13,FALSE)</f>
        <v>#DIV/0!</v>
      </c>
      <c r="V200" s="57" t="e">
        <f>VLOOKUP($O200,PercentSHGoalStats!$A$3:$AE$998,14,FALSE)</f>
        <v>#DIV/0!</v>
      </c>
      <c r="W200" s="57" t="e">
        <f>VLOOKUP($O200,PercentSHGoalStats!$A$3:$AE$998,16,FALSE)</f>
        <v>#DIV/0!</v>
      </c>
      <c r="X200" s="57" t="e">
        <f>VLOOKUP($O200,PercentSHGoalStats!$A$3:$AE$998,17,FALSE)</f>
        <v>#DIV/0!</v>
      </c>
      <c r="Y200" s="57" t="e">
        <f>VLOOKUP($O200,PercentSHGoalStats!$A$3:$AE$998,19,FALSE)</f>
        <v>#DIV/0!</v>
      </c>
      <c r="Z200" s="57" t="e">
        <f>VLOOKUP($O200,PercentSHGoalStats!$A$3:$AE$998,20,FALSE)</f>
        <v>#DIV/0!</v>
      </c>
      <c r="AA200" s="57" t="e">
        <f>VLOOKUP($O200,PercentSHGoalStats!$A$3:$AE$998,22,FALSE)</f>
        <v>#DIV/0!</v>
      </c>
    </row>
    <row r="201" spans="1:27" x14ac:dyDescent="0.3">
      <c r="A201" s="57" t="e">
        <f>VLOOKUP($M201,PercentSHGoalStats!$A$3:$AE$998,5,FALSE)</f>
        <v>#DIV/0!</v>
      </c>
      <c r="B201" s="57" t="e">
        <f>VLOOKUP($M201,PercentSHGoalStats!$A$3:$AE$998,6,FALSE)</f>
        <v>#DIV/0!</v>
      </c>
      <c r="C201" s="57" t="e">
        <f>VLOOKUP($M201,PercentSHGoalStats!$A$3:$AE$998,8,FALSE)</f>
        <v>#DIV/0!</v>
      </c>
      <c r="D201" s="57" t="e">
        <f>VLOOKUP($M201,PercentSHGoalStats!$A$3:$AE$998,9,FALSE)</f>
        <v>#DIV/0!</v>
      </c>
      <c r="E201" s="57" t="e">
        <f>VLOOKUP($M201,PercentSHGoalStats!$A$3:$AE$998,11,FALSE)</f>
        <v>#DIV/0!</v>
      </c>
      <c r="F201" s="57" t="e">
        <f>VLOOKUP($M201,PercentSHGoalStats!$A$3:$AE$998,12,FALSE)</f>
        <v>#DIV/0!</v>
      </c>
      <c r="G201" s="57" t="e">
        <f>VLOOKUP($M201,PercentSHGoalStats!$A$3:$AE$998,14,FALSE)</f>
        <v>#DIV/0!</v>
      </c>
      <c r="H201" s="57" t="e">
        <f>VLOOKUP($M201,PercentSHGoalStats!$A$3:$AE$998,15,FALSE)</f>
        <v>#DIV/0!</v>
      </c>
      <c r="I201" s="57" t="e">
        <f>VLOOKUP($M201,PercentSHGoalStats!$A$3:$AE$998,17,FALSE)</f>
        <v>#DIV/0!</v>
      </c>
      <c r="J201" s="57" t="e">
        <f>VLOOKUP($M201,PercentSHGoalStats!$A$3:$AE$998,18,FALSE)</f>
        <v>#DIV/0!</v>
      </c>
      <c r="K201" s="57" t="e">
        <f>VLOOKUP($M201,PercentSHGoalStats!$A$3:$AE$998,20,FALSE)</f>
        <v>#DIV/0!</v>
      </c>
      <c r="L201" s="57" t="e">
        <f>VLOOKUP($M201,PercentSHGoalStats!$A$3:$AE$998,21,FALSE)</f>
        <v>#DIV/0!</v>
      </c>
      <c r="M201" s="53" t="str">
        <f>Fixtures!A201</f>
        <v>Real Zaragoza</v>
      </c>
      <c r="N201" s="54">
        <f>Fixtures!D201</f>
        <v>43694</v>
      </c>
      <c r="O201" s="53" t="str">
        <f>Fixtures!B201</f>
        <v>Tenerife</v>
      </c>
      <c r="P201" s="57" t="e">
        <f>VLOOKUP($O201,PercentSHGoalStats!$A$3:$AE$998,5,FALSE)</f>
        <v>#DIV/0!</v>
      </c>
      <c r="Q201" s="57" t="e">
        <f>VLOOKUP($O201,PercentSHGoalStats!$A$3:$AE$998,7,FALSE)</f>
        <v>#DIV/0!</v>
      </c>
      <c r="R201" s="57" t="e">
        <f>VLOOKUP($O201,PercentSHGoalStats!$A$3:$AE$998,8,FALSE)</f>
        <v>#DIV/0!</v>
      </c>
      <c r="S201" s="57" t="e">
        <f>VLOOKUP($O201,PercentSHGoalStats!$A$3:$AE$998,10,FALSE)</f>
        <v>#DIV/0!</v>
      </c>
      <c r="T201" s="57" t="e">
        <f>VLOOKUP($O201,PercentSHGoalStats!$A$3:$AE$998,11,FALSE)</f>
        <v>#DIV/0!</v>
      </c>
      <c r="U201" s="57" t="e">
        <f>VLOOKUP($O201,PercentSHGoalStats!$A$3:$AE$998,13,FALSE)</f>
        <v>#DIV/0!</v>
      </c>
      <c r="V201" s="57" t="e">
        <f>VLOOKUP($O201,PercentSHGoalStats!$A$3:$AE$998,14,FALSE)</f>
        <v>#DIV/0!</v>
      </c>
      <c r="W201" s="57" t="e">
        <f>VLOOKUP($O201,PercentSHGoalStats!$A$3:$AE$998,16,FALSE)</f>
        <v>#DIV/0!</v>
      </c>
      <c r="X201" s="57" t="e">
        <f>VLOOKUP($O201,PercentSHGoalStats!$A$3:$AE$998,17,FALSE)</f>
        <v>#DIV/0!</v>
      </c>
      <c r="Y201" s="57" t="e">
        <f>VLOOKUP($O201,PercentSHGoalStats!$A$3:$AE$998,19,FALSE)</f>
        <v>#DIV/0!</v>
      </c>
      <c r="Z201" s="57" t="e">
        <f>VLOOKUP($O201,PercentSHGoalStats!$A$3:$AE$998,20,FALSE)</f>
        <v>#DIV/0!</v>
      </c>
      <c r="AA201" s="57" t="e">
        <f>VLOOKUP($O201,PercentSHGoalStats!$A$3:$AE$998,22,FALSE)</f>
        <v>#DIV/0!</v>
      </c>
    </row>
    <row r="202" spans="1:27" x14ac:dyDescent="0.3">
      <c r="A202" s="57">
        <f>VLOOKUP($M202,PercentSHGoalStats!$A$3:$AE$998,5,FALSE)</f>
        <v>1</v>
      </c>
      <c r="B202" s="57" t="e">
        <f>VLOOKUP($M202,PercentSHGoalStats!$A$3:$AE$998,6,FALSE)</f>
        <v>#DIV/0!</v>
      </c>
      <c r="C202" s="57">
        <f>VLOOKUP($M202,PercentSHGoalStats!$A$3:$AE$998,8,FALSE)</f>
        <v>1</v>
      </c>
      <c r="D202" s="57" t="e">
        <f>VLOOKUP($M202,PercentSHGoalStats!$A$3:$AE$998,9,FALSE)</f>
        <v>#DIV/0!</v>
      </c>
      <c r="E202" s="57">
        <f>VLOOKUP($M202,PercentSHGoalStats!$A$3:$AE$998,11,FALSE)</f>
        <v>0</v>
      </c>
      <c r="F202" s="57" t="e">
        <f>VLOOKUP($M202,PercentSHGoalStats!$A$3:$AE$998,12,FALSE)</f>
        <v>#DIV/0!</v>
      </c>
      <c r="G202" s="57">
        <f>VLOOKUP($M202,PercentSHGoalStats!$A$3:$AE$998,14,FALSE)</f>
        <v>0</v>
      </c>
      <c r="H202" s="57" t="e">
        <f>VLOOKUP($M202,PercentSHGoalStats!$A$3:$AE$998,15,FALSE)</f>
        <v>#DIV/0!</v>
      </c>
      <c r="I202" s="57">
        <f>VLOOKUP($M202,PercentSHGoalStats!$A$3:$AE$998,17,FALSE)</f>
        <v>1</v>
      </c>
      <c r="J202" s="57" t="e">
        <f>VLOOKUP($M202,PercentSHGoalStats!$A$3:$AE$998,18,FALSE)</f>
        <v>#DIV/0!</v>
      </c>
      <c r="K202" s="57">
        <f>VLOOKUP($M202,PercentSHGoalStats!$A$3:$AE$998,20,FALSE)</f>
        <v>1</v>
      </c>
      <c r="L202" s="57" t="e">
        <f>VLOOKUP($M202,PercentSHGoalStats!$A$3:$AE$998,21,FALSE)</f>
        <v>#DIV/0!</v>
      </c>
      <c r="M202" s="53" t="str">
        <f>Fixtures!A202</f>
        <v>Chaves</v>
      </c>
      <c r="N202" s="54">
        <f>Fixtures!D202</f>
        <v>43694</v>
      </c>
      <c r="O202" s="53" t="str">
        <f>Fixtures!B202</f>
        <v>Mafra</v>
      </c>
      <c r="P202" s="57">
        <f>VLOOKUP($O202,PercentSHGoalStats!$A$3:$AE$998,5,FALSE)</f>
        <v>1</v>
      </c>
      <c r="Q202" s="57" t="e">
        <f>VLOOKUP($O202,PercentSHGoalStats!$A$3:$AE$998,7,FALSE)</f>
        <v>#DIV/0!</v>
      </c>
      <c r="R202" s="57">
        <f>VLOOKUP($O202,PercentSHGoalStats!$A$3:$AE$998,8,FALSE)</f>
        <v>1</v>
      </c>
      <c r="S202" s="57" t="e">
        <f>VLOOKUP($O202,PercentSHGoalStats!$A$3:$AE$998,10,FALSE)</f>
        <v>#DIV/0!</v>
      </c>
      <c r="T202" s="57">
        <f>VLOOKUP($O202,PercentSHGoalStats!$A$3:$AE$998,11,FALSE)</f>
        <v>1</v>
      </c>
      <c r="U202" s="57" t="e">
        <f>VLOOKUP($O202,PercentSHGoalStats!$A$3:$AE$998,13,FALSE)</f>
        <v>#DIV/0!</v>
      </c>
      <c r="V202" s="57">
        <f>VLOOKUP($O202,PercentSHGoalStats!$A$3:$AE$998,14,FALSE)</f>
        <v>0</v>
      </c>
      <c r="W202" s="57" t="e">
        <f>VLOOKUP($O202,PercentSHGoalStats!$A$3:$AE$998,16,FALSE)</f>
        <v>#DIV/0!</v>
      </c>
      <c r="X202" s="57">
        <f>VLOOKUP($O202,PercentSHGoalStats!$A$3:$AE$998,17,FALSE)</f>
        <v>1</v>
      </c>
      <c r="Y202" s="57" t="e">
        <f>VLOOKUP($O202,PercentSHGoalStats!$A$3:$AE$998,19,FALSE)</f>
        <v>#DIV/0!</v>
      </c>
      <c r="Z202" s="57">
        <f>VLOOKUP($O202,PercentSHGoalStats!$A$3:$AE$998,20,FALSE)</f>
        <v>1</v>
      </c>
      <c r="AA202" s="57" t="e">
        <f>VLOOKUP($O202,PercentSHGoalStats!$A$3:$AE$998,22,FALSE)</f>
        <v>#DIV/0!</v>
      </c>
    </row>
    <row r="203" spans="1:27" x14ac:dyDescent="0.3">
      <c r="A203" s="57" t="e">
        <f>VLOOKUP($M203,PercentSHGoalStats!$A$3:$AE$998,5,FALSE)</f>
        <v>#DIV/0!</v>
      </c>
      <c r="B203" s="57" t="e">
        <f>VLOOKUP($M203,PercentSHGoalStats!$A$3:$AE$998,6,FALSE)</f>
        <v>#DIV/0!</v>
      </c>
      <c r="C203" s="57" t="e">
        <f>VLOOKUP($M203,PercentSHGoalStats!$A$3:$AE$998,8,FALSE)</f>
        <v>#DIV/0!</v>
      </c>
      <c r="D203" s="57" t="e">
        <f>VLOOKUP($M203,PercentSHGoalStats!$A$3:$AE$998,9,FALSE)</f>
        <v>#DIV/0!</v>
      </c>
      <c r="E203" s="57" t="e">
        <f>VLOOKUP($M203,PercentSHGoalStats!$A$3:$AE$998,11,FALSE)</f>
        <v>#DIV/0!</v>
      </c>
      <c r="F203" s="57" t="e">
        <f>VLOOKUP($M203,PercentSHGoalStats!$A$3:$AE$998,12,FALSE)</f>
        <v>#DIV/0!</v>
      </c>
      <c r="G203" s="57" t="e">
        <f>VLOOKUP($M203,PercentSHGoalStats!$A$3:$AE$998,14,FALSE)</f>
        <v>#DIV/0!</v>
      </c>
      <c r="H203" s="57" t="e">
        <f>VLOOKUP($M203,PercentSHGoalStats!$A$3:$AE$998,15,FALSE)</f>
        <v>#DIV/0!</v>
      </c>
      <c r="I203" s="57" t="e">
        <f>VLOOKUP($M203,PercentSHGoalStats!$A$3:$AE$998,17,FALSE)</f>
        <v>#DIV/0!</v>
      </c>
      <c r="J203" s="57" t="e">
        <f>VLOOKUP($M203,PercentSHGoalStats!$A$3:$AE$998,18,FALSE)</f>
        <v>#DIV/0!</v>
      </c>
      <c r="K203" s="57" t="e">
        <f>VLOOKUP($M203,PercentSHGoalStats!$A$3:$AE$998,20,FALSE)</f>
        <v>#DIV/0!</v>
      </c>
      <c r="L203" s="57" t="e">
        <f>VLOOKUP($M203,PercentSHGoalStats!$A$3:$AE$998,21,FALSE)</f>
        <v>#DIV/0!</v>
      </c>
      <c r="M203" s="53" t="str">
        <f>Fixtures!A203</f>
        <v>Academico Viseu</v>
      </c>
      <c r="N203" s="54">
        <f>Fixtures!D203</f>
        <v>43694</v>
      </c>
      <c r="O203" s="53" t="str">
        <f>Fixtures!B203</f>
        <v>Académica</v>
      </c>
      <c r="P203" s="57" t="e">
        <f>VLOOKUP($O203,PercentSHGoalStats!$A$3:$AE$998,5,FALSE)</f>
        <v>#DIV/0!</v>
      </c>
      <c r="Q203" s="57" t="e">
        <f>VLOOKUP($O203,PercentSHGoalStats!$A$3:$AE$998,7,FALSE)</f>
        <v>#DIV/0!</v>
      </c>
      <c r="R203" s="57" t="e">
        <f>VLOOKUP($O203,PercentSHGoalStats!$A$3:$AE$998,8,FALSE)</f>
        <v>#DIV/0!</v>
      </c>
      <c r="S203" s="57" t="e">
        <f>VLOOKUP($O203,PercentSHGoalStats!$A$3:$AE$998,10,FALSE)</f>
        <v>#DIV/0!</v>
      </c>
      <c r="T203" s="57" t="e">
        <f>VLOOKUP($O203,PercentSHGoalStats!$A$3:$AE$998,11,FALSE)</f>
        <v>#DIV/0!</v>
      </c>
      <c r="U203" s="57" t="e">
        <f>VLOOKUP($O203,PercentSHGoalStats!$A$3:$AE$998,13,FALSE)</f>
        <v>#DIV/0!</v>
      </c>
      <c r="V203" s="57" t="e">
        <f>VLOOKUP($O203,PercentSHGoalStats!$A$3:$AE$998,14,FALSE)</f>
        <v>#DIV/0!</v>
      </c>
      <c r="W203" s="57" t="e">
        <f>VLOOKUP($O203,PercentSHGoalStats!$A$3:$AE$998,16,FALSE)</f>
        <v>#DIV/0!</v>
      </c>
      <c r="X203" s="57" t="e">
        <f>VLOOKUP($O203,PercentSHGoalStats!$A$3:$AE$998,17,FALSE)</f>
        <v>#DIV/0!</v>
      </c>
      <c r="Y203" s="57" t="e">
        <f>VLOOKUP($O203,PercentSHGoalStats!$A$3:$AE$998,19,FALSE)</f>
        <v>#DIV/0!</v>
      </c>
      <c r="Z203" s="57" t="e">
        <f>VLOOKUP($O203,PercentSHGoalStats!$A$3:$AE$998,20,FALSE)</f>
        <v>#DIV/0!</v>
      </c>
      <c r="AA203" s="57" t="e">
        <f>VLOOKUP($O203,PercentSHGoalStats!$A$3:$AE$998,22,FALSE)</f>
        <v>#DIV/0!</v>
      </c>
    </row>
    <row r="204" spans="1:27" x14ac:dyDescent="0.3">
      <c r="A204" s="57">
        <f>VLOOKUP($M204,PercentSHGoalStats!$A$3:$AE$998,5,FALSE)</f>
        <v>0</v>
      </c>
      <c r="B204" s="57" t="e">
        <f>VLOOKUP($M204,PercentSHGoalStats!$A$3:$AE$998,6,FALSE)</f>
        <v>#DIV/0!</v>
      </c>
      <c r="C204" s="57">
        <f>VLOOKUP($M204,PercentSHGoalStats!$A$3:$AE$998,8,FALSE)</f>
        <v>0</v>
      </c>
      <c r="D204" s="57" t="e">
        <f>VLOOKUP($M204,PercentSHGoalStats!$A$3:$AE$998,9,FALSE)</f>
        <v>#DIV/0!</v>
      </c>
      <c r="E204" s="57">
        <f>VLOOKUP($M204,PercentSHGoalStats!$A$3:$AE$998,11,FALSE)</f>
        <v>0</v>
      </c>
      <c r="F204" s="57" t="e">
        <f>VLOOKUP($M204,PercentSHGoalStats!$A$3:$AE$998,12,FALSE)</f>
        <v>#DIV/0!</v>
      </c>
      <c r="G204" s="57">
        <f>VLOOKUP($M204,PercentSHGoalStats!$A$3:$AE$998,14,FALSE)</f>
        <v>0</v>
      </c>
      <c r="H204" s="57" t="e">
        <f>VLOOKUP($M204,PercentSHGoalStats!$A$3:$AE$998,15,FALSE)</f>
        <v>#DIV/0!</v>
      </c>
      <c r="I204" s="57">
        <f>VLOOKUP($M204,PercentSHGoalStats!$A$3:$AE$998,17,FALSE)</f>
        <v>0</v>
      </c>
      <c r="J204" s="57" t="e">
        <f>VLOOKUP($M204,PercentSHGoalStats!$A$3:$AE$998,18,FALSE)</f>
        <v>#DIV/0!</v>
      </c>
      <c r="K204" s="57">
        <f>VLOOKUP($M204,PercentSHGoalStats!$A$3:$AE$998,20,FALSE)</f>
        <v>0</v>
      </c>
      <c r="L204" s="57" t="e">
        <f>VLOOKUP($M204,PercentSHGoalStats!$A$3:$AE$998,21,FALSE)</f>
        <v>#DIV/0!</v>
      </c>
      <c r="M204" s="53" t="str">
        <f>Fixtures!A204</f>
        <v>UD Oliveirense</v>
      </c>
      <c r="N204" s="54">
        <f>Fixtures!D204</f>
        <v>43694</v>
      </c>
      <c r="O204" s="53" t="str">
        <f>Fixtures!B204</f>
        <v>Sporting Covilhã</v>
      </c>
      <c r="P204" s="57" t="e">
        <f>VLOOKUP($O204,PercentSHGoalStats!$A$3:$AE$998,5,FALSE)</f>
        <v>#DIV/0!</v>
      </c>
      <c r="Q204" s="57" t="e">
        <f>VLOOKUP($O204,PercentSHGoalStats!$A$3:$AE$998,7,FALSE)</f>
        <v>#DIV/0!</v>
      </c>
      <c r="R204" s="57" t="e">
        <f>VLOOKUP($O204,PercentSHGoalStats!$A$3:$AE$998,8,FALSE)</f>
        <v>#DIV/0!</v>
      </c>
      <c r="S204" s="57" t="e">
        <f>VLOOKUP($O204,PercentSHGoalStats!$A$3:$AE$998,10,FALSE)</f>
        <v>#DIV/0!</v>
      </c>
      <c r="T204" s="57" t="e">
        <f>VLOOKUP($O204,PercentSHGoalStats!$A$3:$AE$998,11,FALSE)</f>
        <v>#DIV/0!</v>
      </c>
      <c r="U204" s="57" t="e">
        <f>VLOOKUP($O204,PercentSHGoalStats!$A$3:$AE$998,13,FALSE)</f>
        <v>#DIV/0!</v>
      </c>
      <c r="V204" s="57" t="e">
        <f>VLOOKUP($O204,PercentSHGoalStats!$A$3:$AE$998,14,FALSE)</f>
        <v>#DIV/0!</v>
      </c>
      <c r="W204" s="57" t="e">
        <f>VLOOKUP($O204,PercentSHGoalStats!$A$3:$AE$998,16,FALSE)</f>
        <v>#DIV/0!</v>
      </c>
      <c r="X204" s="57" t="e">
        <f>VLOOKUP($O204,PercentSHGoalStats!$A$3:$AE$998,17,FALSE)</f>
        <v>#DIV/0!</v>
      </c>
      <c r="Y204" s="57" t="e">
        <f>VLOOKUP($O204,PercentSHGoalStats!$A$3:$AE$998,19,FALSE)</f>
        <v>#DIV/0!</v>
      </c>
      <c r="Z204" s="57" t="e">
        <f>VLOOKUP($O204,PercentSHGoalStats!$A$3:$AE$998,20,FALSE)</f>
        <v>#DIV/0!</v>
      </c>
      <c r="AA204" s="57" t="e">
        <f>VLOOKUP($O204,PercentSHGoalStats!$A$3:$AE$998,22,FALSE)</f>
        <v>#DIV/0!</v>
      </c>
    </row>
    <row r="205" spans="1:27" x14ac:dyDescent="0.3">
      <c r="A205" s="57">
        <f>VLOOKUP($M205,PercentSHGoalStats!$A$3:$AE$998,5,FALSE)</f>
        <v>1</v>
      </c>
      <c r="B205" s="57" t="e">
        <f>VLOOKUP($M205,PercentSHGoalStats!$A$3:$AE$998,6,FALSE)</f>
        <v>#DIV/0!</v>
      </c>
      <c r="C205" s="57">
        <f>VLOOKUP($M205,PercentSHGoalStats!$A$3:$AE$998,8,FALSE)</f>
        <v>1</v>
      </c>
      <c r="D205" s="57" t="e">
        <f>VLOOKUP($M205,PercentSHGoalStats!$A$3:$AE$998,9,FALSE)</f>
        <v>#DIV/0!</v>
      </c>
      <c r="E205" s="57">
        <f>VLOOKUP($M205,PercentSHGoalStats!$A$3:$AE$998,11,FALSE)</f>
        <v>0</v>
      </c>
      <c r="F205" s="57" t="e">
        <f>VLOOKUP($M205,PercentSHGoalStats!$A$3:$AE$998,12,FALSE)</f>
        <v>#DIV/0!</v>
      </c>
      <c r="G205" s="57">
        <f>VLOOKUP($M205,PercentSHGoalStats!$A$3:$AE$998,14,FALSE)</f>
        <v>0</v>
      </c>
      <c r="H205" s="57" t="e">
        <f>VLOOKUP($M205,PercentSHGoalStats!$A$3:$AE$998,15,FALSE)</f>
        <v>#DIV/0!</v>
      </c>
      <c r="I205" s="57">
        <f>VLOOKUP($M205,PercentSHGoalStats!$A$3:$AE$998,17,FALSE)</f>
        <v>1</v>
      </c>
      <c r="J205" s="57" t="e">
        <f>VLOOKUP($M205,PercentSHGoalStats!$A$3:$AE$998,18,FALSE)</f>
        <v>#DIV/0!</v>
      </c>
      <c r="K205" s="57">
        <f>VLOOKUP($M205,PercentSHGoalStats!$A$3:$AE$998,20,FALSE)</f>
        <v>1</v>
      </c>
      <c r="L205" s="57" t="e">
        <f>VLOOKUP($M205,PercentSHGoalStats!$A$3:$AE$998,21,FALSE)</f>
        <v>#DIV/0!</v>
      </c>
      <c r="M205" s="53" t="str">
        <f>Fixtures!A205</f>
        <v>Casa Pia</v>
      </c>
      <c r="N205" s="54">
        <f>Fixtures!D205</f>
        <v>43694</v>
      </c>
      <c r="O205" s="53" t="str">
        <f>Fixtures!B205</f>
        <v>Penafiel</v>
      </c>
      <c r="P205" s="57" t="e">
        <f>VLOOKUP($O205,PercentSHGoalStats!$A$3:$AE$998,5,FALSE)</f>
        <v>#DIV/0!</v>
      </c>
      <c r="Q205" s="57" t="e">
        <f>VLOOKUP($O205,PercentSHGoalStats!$A$3:$AE$998,7,FALSE)</f>
        <v>#DIV/0!</v>
      </c>
      <c r="R205" s="57" t="e">
        <f>VLOOKUP($O205,PercentSHGoalStats!$A$3:$AE$998,8,FALSE)</f>
        <v>#DIV/0!</v>
      </c>
      <c r="S205" s="57" t="e">
        <f>VLOOKUP($O205,PercentSHGoalStats!$A$3:$AE$998,10,FALSE)</f>
        <v>#DIV/0!</v>
      </c>
      <c r="T205" s="57" t="e">
        <f>VLOOKUP($O205,PercentSHGoalStats!$A$3:$AE$998,11,FALSE)</f>
        <v>#DIV/0!</v>
      </c>
      <c r="U205" s="57" t="e">
        <f>VLOOKUP($O205,PercentSHGoalStats!$A$3:$AE$998,13,FALSE)</f>
        <v>#DIV/0!</v>
      </c>
      <c r="V205" s="57" t="e">
        <f>VLOOKUP($O205,PercentSHGoalStats!$A$3:$AE$998,14,FALSE)</f>
        <v>#DIV/0!</v>
      </c>
      <c r="W205" s="57" t="e">
        <f>VLOOKUP($O205,PercentSHGoalStats!$A$3:$AE$998,16,FALSE)</f>
        <v>#DIV/0!</v>
      </c>
      <c r="X205" s="57" t="e">
        <f>VLOOKUP($O205,PercentSHGoalStats!$A$3:$AE$998,17,FALSE)</f>
        <v>#DIV/0!</v>
      </c>
      <c r="Y205" s="57" t="e">
        <f>VLOOKUP($O205,PercentSHGoalStats!$A$3:$AE$998,19,FALSE)</f>
        <v>#DIV/0!</v>
      </c>
      <c r="Z205" s="57" t="e">
        <f>VLOOKUP($O205,PercentSHGoalStats!$A$3:$AE$998,20,FALSE)</f>
        <v>#DIV/0!</v>
      </c>
      <c r="AA205" s="57" t="e">
        <f>VLOOKUP($O205,PercentSHGoalStats!$A$3:$AE$998,22,FALSE)</f>
        <v>#DIV/0!</v>
      </c>
    </row>
    <row r="206" spans="1:27" x14ac:dyDescent="0.3">
      <c r="A206" s="57" t="e">
        <f>VLOOKUP($M206,PercentSHGoalStats!$A$3:$AE$998,5,FALSE)</f>
        <v>#DIV/0!</v>
      </c>
      <c r="B206" s="57" t="e">
        <f>VLOOKUP($M206,PercentSHGoalStats!$A$3:$AE$998,6,FALSE)</f>
        <v>#DIV/0!</v>
      </c>
      <c r="C206" s="57" t="e">
        <f>VLOOKUP($M206,PercentSHGoalStats!$A$3:$AE$998,8,FALSE)</f>
        <v>#DIV/0!</v>
      </c>
      <c r="D206" s="57" t="e">
        <f>VLOOKUP($M206,PercentSHGoalStats!$A$3:$AE$998,9,FALSE)</f>
        <v>#DIV/0!</v>
      </c>
      <c r="E206" s="57" t="e">
        <f>VLOOKUP($M206,PercentSHGoalStats!$A$3:$AE$998,11,FALSE)</f>
        <v>#DIV/0!</v>
      </c>
      <c r="F206" s="57" t="e">
        <f>VLOOKUP($M206,PercentSHGoalStats!$A$3:$AE$998,12,FALSE)</f>
        <v>#DIV/0!</v>
      </c>
      <c r="G206" s="57" t="e">
        <f>VLOOKUP($M206,PercentSHGoalStats!$A$3:$AE$998,14,FALSE)</f>
        <v>#DIV/0!</v>
      </c>
      <c r="H206" s="57" t="e">
        <f>VLOOKUP($M206,PercentSHGoalStats!$A$3:$AE$998,15,FALSE)</f>
        <v>#DIV/0!</v>
      </c>
      <c r="I206" s="57" t="e">
        <f>VLOOKUP($M206,PercentSHGoalStats!$A$3:$AE$998,17,FALSE)</f>
        <v>#DIV/0!</v>
      </c>
      <c r="J206" s="57" t="e">
        <f>VLOOKUP($M206,PercentSHGoalStats!$A$3:$AE$998,18,FALSE)</f>
        <v>#DIV/0!</v>
      </c>
      <c r="K206" s="57" t="e">
        <f>VLOOKUP($M206,PercentSHGoalStats!$A$3:$AE$998,20,FALSE)</f>
        <v>#DIV/0!</v>
      </c>
      <c r="L206" s="57" t="e">
        <f>VLOOKUP($M206,PercentSHGoalStats!$A$3:$AE$998,21,FALSE)</f>
        <v>#DIV/0!</v>
      </c>
      <c r="M206" s="53" t="str">
        <f>Fixtures!A206</f>
        <v>Sivasspor</v>
      </c>
      <c r="N206" s="54">
        <f>Fixtures!D206</f>
        <v>43694</v>
      </c>
      <c r="O206" s="53" t="str">
        <f>Fixtures!B206</f>
        <v>Beşiktaş</v>
      </c>
      <c r="P206" s="57" t="e">
        <f>VLOOKUP($O206,PercentSHGoalStats!$A$3:$AE$998,5,FALSE)</f>
        <v>#DIV/0!</v>
      </c>
      <c r="Q206" s="57" t="e">
        <f>VLOOKUP($O206,PercentSHGoalStats!$A$3:$AE$998,7,FALSE)</f>
        <v>#DIV/0!</v>
      </c>
      <c r="R206" s="57" t="e">
        <f>VLOOKUP($O206,PercentSHGoalStats!$A$3:$AE$998,8,FALSE)</f>
        <v>#DIV/0!</v>
      </c>
      <c r="S206" s="57" t="e">
        <f>VLOOKUP($O206,PercentSHGoalStats!$A$3:$AE$998,10,FALSE)</f>
        <v>#DIV/0!</v>
      </c>
      <c r="T206" s="57" t="e">
        <f>VLOOKUP($O206,PercentSHGoalStats!$A$3:$AE$998,11,FALSE)</f>
        <v>#DIV/0!</v>
      </c>
      <c r="U206" s="57" t="e">
        <f>VLOOKUP($O206,PercentSHGoalStats!$A$3:$AE$998,13,FALSE)</f>
        <v>#DIV/0!</v>
      </c>
      <c r="V206" s="57" t="e">
        <f>VLOOKUP($O206,PercentSHGoalStats!$A$3:$AE$998,14,FALSE)</f>
        <v>#DIV/0!</v>
      </c>
      <c r="W206" s="57" t="e">
        <f>VLOOKUP($O206,PercentSHGoalStats!$A$3:$AE$998,16,FALSE)</f>
        <v>#DIV/0!</v>
      </c>
      <c r="X206" s="57" t="e">
        <f>VLOOKUP($O206,PercentSHGoalStats!$A$3:$AE$998,17,FALSE)</f>
        <v>#DIV/0!</v>
      </c>
      <c r="Y206" s="57" t="e">
        <f>VLOOKUP($O206,PercentSHGoalStats!$A$3:$AE$998,19,FALSE)</f>
        <v>#DIV/0!</v>
      </c>
      <c r="Z206" s="57" t="e">
        <f>VLOOKUP($O206,PercentSHGoalStats!$A$3:$AE$998,20,FALSE)</f>
        <v>#DIV/0!</v>
      </c>
      <c r="AA206" s="57" t="e">
        <f>VLOOKUP($O206,PercentSHGoalStats!$A$3:$AE$998,22,FALSE)</f>
        <v>#DIV/0!</v>
      </c>
    </row>
    <row r="207" spans="1:27" x14ac:dyDescent="0.3">
      <c r="A207" s="57" t="e">
        <f>VLOOKUP($M207,PercentSHGoalStats!$A$3:$AE$998,5,FALSE)</f>
        <v>#DIV/0!</v>
      </c>
      <c r="B207" s="57" t="e">
        <f>VLOOKUP($M207,PercentSHGoalStats!$A$3:$AE$998,6,FALSE)</f>
        <v>#DIV/0!</v>
      </c>
      <c r="C207" s="57" t="e">
        <f>VLOOKUP($M207,PercentSHGoalStats!$A$3:$AE$998,8,FALSE)</f>
        <v>#DIV/0!</v>
      </c>
      <c r="D207" s="57" t="e">
        <f>VLOOKUP($M207,PercentSHGoalStats!$A$3:$AE$998,9,FALSE)</f>
        <v>#DIV/0!</v>
      </c>
      <c r="E207" s="57" t="e">
        <f>VLOOKUP($M207,PercentSHGoalStats!$A$3:$AE$998,11,FALSE)</f>
        <v>#DIV/0!</v>
      </c>
      <c r="F207" s="57" t="e">
        <f>VLOOKUP($M207,PercentSHGoalStats!$A$3:$AE$998,12,FALSE)</f>
        <v>#DIV/0!</v>
      </c>
      <c r="G207" s="57" t="e">
        <f>VLOOKUP($M207,PercentSHGoalStats!$A$3:$AE$998,14,FALSE)</f>
        <v>#DIV/0!</v>
      </c>
      <c r="H207" s="57" t="e">
        <f>VLOOKUP($M207,PercentSHGoalStats!$A$3:$AE$998,15,FALSE)</f>
        <v>#DIV/0!</v>
      </c>
      <c r="I207" s="57" t="e">
        <f>VLOOKUP($M207,PercentSHGoalStats!$A$3:$AE$998,17,FALSE)</f>
        <v>#DIV/0!</v>
      </c>
      <c r="J207" s="57" t="e">
        <f>VLOOKUP($M207,PercentSHGoalStats!$A$3:$AE$998,18,FALSE)</f>
        <v>#DIV/0!</v>
      </c>
      <c r="K207" s="57" t="e">
        <f>VLOOKUP($M207,PercentSHGoalStats!$A$3:$AE$998,20,FALSE)</f>
        <v>#DIV/0!</v>
      </c>
      <c r="L207" s="57" t="e">
        <f>VLOOKUP($M207,PercentSHGoalStats!$A$3:$AE$998,21,FALSE)</f>
        <v>#DIV/0!</v>
      </c>
      <c r="M207" s="53" t="str">
        <f>Fixtures!A207</f>
        <v>Gençlerbirliği</v>
      </c>
      <c r="N207" s="54">
        <f>Fixtures!D207</f>
        <v>43694</v>
      </c>
      <c r="O207" s="53" t="str">
        <f>Fixtures!B207</f>
        <v>Rizespor</v>
      </c>
      <c r="P207" s="57" t="e">
        <f>VLOOKUP($O207,PercentSHGoalStats!$A$3:$AE$998,5,FALSE)</f>
        <v>#DIV/0!</v>
      </c>
      <c r="Q207" s="57" t="e">
        <f>VLOOKUP($O207,PercentSHGoalStats!$A$3:$AE$998,7,FALSE)</f>
        <v>#DIV/0!</v>
      </c>
      <c r="R207" s="57" t="e">
        <f>VLOOKUP($O207,PercentSHGoalStats!$A$3:$AE$998,8,FALSE)</f>
        <v>#DIV/0!</v>
      </c>
      <c r="S207" s="57" t="e">
        <f>VLOOKUP($O207,PercentSHGoalStats!$A$3:$AE$998,10,FALSE)</f>
        <v>#DIV/0!</v>
      </c>
      <c r="T207" s="57" t="e">
        <f>VLOOKUP($O207,PercentSHGoalStats!$A$3:$AE$998,11,FALSE)</f>
        <v>#DIV/0!</v>
      </c>
      <c r="U207" s="57" t="e">
        <f>VLOOKUP($O207,PercentSHGoalStats!$A$3:$AE$998,13,FALSE)</f>
        <v>#DIV/0!</v>
      </c>
      <c r="V207" s="57" t="e">
        <f>VLOOKUP($O207,PercentSHGoalStats!$A$3:$AE$998,14,FALSE)</f>
        <v>#DIV/0!</v>
      </c>
      <c r="W207" s="57" t="e">
        <f>VLOOKUP($O207,PercentSHGoalStats!$A$3:$AE$998,16,FALSE)</f>
        <v>#DIV/0!</v>
      </c>
      <c r="X207" s="57" t="e">
        <f>VLOOKUP($O207,PercentSHGoalStats!$A$3:$AE$998,17,FALSE)</f>
        <v>#DIV/0!</v>
      </c>
      <c r="Y207" s="57" t="e">
        <f>VLOOKUP($O207,PercentSHGoalStats!$A$3:$AE$998,19,FALSE)</f>
        <v>#DIV/0!</v>
      </c>
      <c r="Z207" s="57" t="e">
        <f>VLOOKUP($O207,PercentSHGoalStats!$A$3:$AE$998,20,FALSE)</f>
        <v>#DIV/0!</v>
      </c>
      <c r="AA207" s="57" t="e">
        <f>VLOOKUP($O207,PercentSHGoalStats!$A$3:$AE$998,22,FALSE)</f>
        <v>#DIV/0!</v>
      </c>
    </row>
    <row r="208" spans="1:27" x14ac:dyDescent="0.3">
      <c r="A208" s="57" t="e">
        <f>VLOOKUP($M208,PercentSHGoalStats!$A$3:$AE$998,5,FALSE)</f>
        <v>#DIV/0!</v>
      </c>
      <c r="B208" s="57" t="e">
        <f>VLOOKUP($M208,PercentSHGoalStats!$A$3:$AE$998,6,FALSE)</f>
        <v>#DIV/0!</v>
      </c>
      <c r="C208" s="57" t="e">
        <f>VLOOKUP($M208,PercentSHGoalStats!$A$3:$AE$998,8,FALSE)</f>
        <v>#DIV/0!</v>
      </c>
      <c r="D208" s="57" t="e">
        <f>VLOOKUP($M208,PercentSHGoalStats!$A$3:$AE$998,9,FALSE)</f>
        <v>#DIV/0!</v>
      </c>
      <c r="E208" s="57" t="e">
        <f>VLOOKUP($M208,PercentSHGoalStats!$A$3:$AE$998,11,FALSE)</f>
        <v>#DIV/0!</v>
      </c>
      <c r="F208" s="57" t="e">
        <f>VLOOKUP($M208,PercentSHGoalStats!$A$3:$AE$998,12,FALSE)</f>
        <v>#DIV/0!</v>
      </c>
      <c r="G208" s="57" t="e">
        <f>VLOOKUP($M208,PercentSHGoalStats!$A$3:$AE$998,14,FALSE)</f>
        <v>#DIV/0!</v>
      </c>
      <c r="H208" s="57" t="e">
        <f>VLOOKUP($M208,PercentSHGoalStats!$A$3:$AE$998,15,FALSE)</f>
        <v>#DIV/0!</v>
      </c>
      <c r="I208" s="57" t="e">
        <f>VLOOKUP($M208,PercentSHGoalStats!$A$3:$AE$998,17,FALSE)</f>
        <v>#DIV/0!</v>
      </c>
      <c r="J208" s="57" t="e">
        <f>VLOOKUP($M208,PercentSHGoalStats!$A$3:$AE$998,18,FALSE)</f>
        <v>#DIV/0!</v>
      </c>
      <c r="K208" s="57" t="e">
        <f>VLOOKUP($M208,PercentSHGoalStats!$A$3:$AE$998,20,FALSE)</f>
        <v>#DIV/0!</v>
      </c>
      <c r="L208" s="57" t="e">
        <f>VLOOKUP($M208,PercentSHGoalStats!$A$3:$AE$998,21,FALSE)</f>
        <v>#DIV/0!</v>
      </c>
      <c r="M208" s="53" t="str">
        <f>Fixtures!A208</f>
        <v>Kayserispor</v>
      </c>
      <c r="N208" s="54">
        <f>Fixtures!D208</f>
        <v>43694</v>
      </c>
      <c r="O208" s="53" t="str">
        <f>Fixtures!B208</f>
        <v>Alanyaspor</v>
      </c>
      <c r="P208" s="57" t="e">
        <f>VLOOKUP($O208,PercentSHGoalStats!$A$3:$AE$998,5,FALSE)</f>
        <v>#DIV/0!</v>
      </c>
      <c r="Q208" s="57" t="e">
        <f>VLOOKUP($O208,PercentSHGoalStats!$A$3:$AE$998,7,FALSE)</f>
        <v>#DIV/0!</v>
      </c>
      <c r="R208" s="57" t="e">
        <f>VLOOKUP($O208,PercentSHGoalStats!$A$3:$AE$998,8,FALSE)</f>
        <v>#DIV/0!</v>
      </c>
      <c r="S208" s="57" t="e">
        <f>VLOOKUP($O208,PercentSHGoalStats!$A$3:$AE$998,10,FALSE)</f>
        <v>#DIV/0!</v>
      </c>
      <c r="T208" s="57" t="e">
        <f>VLOOKUP($O208,PercentSHGoalStats!$A$3:$AE$998,11,FALSE)</f>
        <v>#DIV/0!</v>
      </c>
      <c r="U208" s="57" t="e">
        <f>VLOOKUP($O208,PercentSHGoalStats!$A$3:$AE$998,13,FALSE)</f>
        <v>#DIV/0!</v>
      </c>
      <c r="V208" s="57" t="e">
        <f>VLOOKUP($O208,PercentSHGoalStats!$A$3:$AE$998,14,FALSE)</f>
        <v>#DIV/0!</v>
      </c>
      <c r="W208" s="57" t="e">
        <f>VLOOKUP($O208,PercentSHGoalStats!$A$3:$AE$998,16,FALSE)</f>
        <v>#DIV/0!</v>
      </c>
      <c r="X208" s="57" t="e">
        <f>VLOOKUP($O208,PercentSHGoalStats!$A$3:$AE$998,17,FALSE)</f>
        <v>#DIV/0!</v>
      </c>
      <c r="Y208" s="57" t="e">
        <f>VLOOKUP($O208,PercentSHGoalStats!$A$3:$AE$998,19,FALSE)</f>
        <v>#DIV/0!</v>
      </c>
      <c r="Z208" s="57" t="e">
        <f>VLOOKUP($O208,PercentSHGoalStats!$A$3:$AE$998,20,FALSE)</f>
        <v>#DIV/0!</v>
      </c>
      <c r="AA208" s="57" t="e">
        <f>VLOOKUP($O208,PercentSHGoalStats!$A$3:$AE$998,22,FALSE)</f>
        <v>#DIV/0!</v>
      </c>
    </row>
    <row r="209" spans="1:27" x14ac:dyDescent="0.3">
      <c r="A209" s="57">
        <f>VLOOKUP($M209,PercentSHGoalStats!$A$3:$AE$998,5,FALSE)</f>
        <v>0.90909090909090906</v>
      </c>
      <c r="B209" s="57">
        <f>VLOOKUP($M209,PercentSHGoalStats!$A$3:$AE$998,6,FALSE)</f>
        <v>0.8</v>
      </c>
      <c r="C209" s="57">
        <f>VLOOKUP($M209,PercentSHGoalStats!$A$3:$AE$998,8,FALSE)</f>
        <v>0.54545454545454541</v>
      </c>
      <c r="D209" s="57">
        <f>VLOOKUP($M209,PercentSHGoalStats!$A$3:$AE$998,9,FALSE)</f>
        <v>0.5</v>
      </c>
      <c r="E209" s="57">
        <f>VLOOKUP($M209,PercentSHGoalStats!$A$3:$AE$998,11,FALSE)</f>
        <v>0.54545454545454541</v>
      </c>
      <c r="F209" s="57">
        <f>VLOOKUP($M209,PercentSHGoalStats!$A$3:$AE$998,12,FALSE)</f>
        <v>0.5</v>
      </c>
      <c r="G209" s="57">
        <f>VLOOKUP($M209,PercentSHGoalStats!$A$3:$AE$998,14,FALSE)</f>
        <v>9.0909090909090912E-2</v>
      </c>
      <c r="H209" s="57">
        <f>VLOOKUP($M209,PercentSHGoalStats!$A$3:$AE$998,15,FALSE)</f>
        <v>0.1</v>
      </c>
      <c r="I209" s="57">
        <f>VLOOKUP($M209,PercentSHGoalStats!$A$3:$AE$998,17,FALSE)</f>
        <v>0.77272727272727271</v>
      </c>
      <c r="J209" s="57">
        <f>VLOOKUP($M209,PercentSHGoalStats!$A$3:$AE$998,18,FALSE)</f>
        <v>0.6</v>
      </c>
      <c r="K209" s="57">
        <f>VLOOKUP($M209,PercentSHGoalStats!$A$3:$AE$998,20,FALSE)</f>
        <v>0.27272727272727271</v>
      </c>
      <c r="L209" s="57">
        <f>VLOOKUP($M209,PercentSHGoalStats!$A$3:$AE$998,21,FALSE)</f>
        <v>0.3</v>
      </c>
      <c r="M209" s="53" t="str">
        <f>Fixtures!A209</f>
        <v>Shimizu S-Pulse</v>
      </c>
      <c r="N209" s="54">
        <f>Fixtures!D209</f>
        <v>43694</v>
      </c>
      <c r="O209" s="53" t="str">
        <f>Fixtures!B209</f>
        <v>Consadole Sapporo</v>
      </c>
      <c r="P209" s="57">
        <f>VLOOKUP($O209,PercentSHGoalStats!$A$3:$AE$998,5,FALSE)</f>
        <v>0.77272727272727271</v>
      </c>
      <c r="Q209" s="57">
        <f>VLOOKUP($O209,PercentSHGoalStats!$A$3:$AE$998,7,FALSE)</f>
        <v>0.81818181818181823</v>
      </c>
      <c r="R209" s="57">
        <f>VLOOKUP($O209,PercentSHGoalStats!$A$3:$AE$998,8,FALSE)</f>
        <v>0.36363636363636365</v>
      </c>
      <c r="S209" s="57">
        <f>VLOOKUP($O209,PercentSHGoalStats!$A$3:$AE$998,10,FALSE)</f>
        <v>0.18181818181818182</v>
      </c>
      <c r="T209" s="57">
        <f>VLOOKUP($O209,PercentSHGoalStats!$A$3:$AE$998,11,FALSE)</f>
        <v>0.40909090909090912</v>
      </c>
      <c r="U209" s="57">
        <f>VLOOKUP($O209,PercentSHGoalStats!$A$3:$AE$998,13,FALSE)</f>
        <v>9.0909090909090912E-2</v>
      </c>
      <c r="V209" s="57">
        <f>VLOOKUP($O209,PercentSHGoalStats!$A$3:$AE$998,14,FALSE)</f>
        <v>0.13636363636363635</v>
      </c>
      <c r="W209" s="57">
        <f>VLOOKUP($O209,PercentSHGoalStats!$A$3:$AE$998,16,FALSE)</f>
        <v>0</v>
      </c>
      <c r="X209" s="57">
        <f>VLOOKUP($O209,PercentSHGoalStats!$A$3:$AE$998,17,FALSE)</f>
        <v>0.63636363636363635</v>
      </c>
      <c r="Y209" s="57">
        <f>VLOOKUP($O209,PercentSHGoalStats!$A$3:$AE$998,19,FALSE)</f>
        <v>0.72727272727272729</v>
      </c>
      <c r="Z209" s="57">
        <f>VLOOKUP($O209,PercentSHGoalStats!$A$3:$AE$998,20,FALSE)</f>
        <v>9.0909090909090912E-2</v>
      </c>
      <c r="AA209" s="57">
        <f>VLOOKUP($O209,PercentSHGoalStats!$A$3:$AE$998,22,FALSE)</f>
        <v>0.18181818181818182</v>
      </c>
    </row>
    <row r="210" spans="1:27" x14ac:dyDescent="0.3">
      <c r="A210" s="57">
        <f>VLOOKUP($M210,PercentSHGoalStats!$A$3:$AE$998,5,FALSE)</f>
        <v>0.72727272727272729</v>
      </c>
      <c r="B210" s="57">
        <f>VLOOKUP($M210,PercentSHGoalStats!$A$3:$AE$998,6,FALSE)</f>
        <v>0.81818181818181823</v>
      </c>
      <c r="C210" s="57">
        <f>VLOOKUP($M210,PercentSHGoalStats!$A$3:$AE$998,8,FALSE)</f>
        <v>0.45454545454545453</v>
      </c>
      <c r="D210" s="57">
        <f>VLOOKUP($M210,PercentSHGoalStats!$A$3:$AE$998,9,FALSE)</f>
        <v>0.54545454545454541</v>
      </c>
      <c r="E210" s="57">
        <f>VLOOKUP($M210,PercentSHGoalStats!$A$3:$AE$998,11,FALSE)</f>
        <v>0.45454545454545453</v>
      </c>
      <c r="F210" s="57">
        <f>VLOOKUP($M210,PercentSHGoalStats!$A$3:$AE$998,12,FALSE)</f>
        <v>0.54545454545454541</v>
      </c>
      <c r="G210" s="57">
        <f>VLOOKUP($M210,PercentSHGoalStats!$A$3:$AE$998,14,FALSE)</f>
        <v>0.18181818181818182</v>
      </c>
      <c r="H210" s="57">
        <f>VLOOKUP($M210,PercentSHGoalStats!$A$3:$AE$998,15,FALSE)</f>
        <v>0.36363636363636365</v>
      </c>
      <c r="I210" s="57">
        <f>VLOOKUP($M210,PercentSHGoalStats!$A$3:$AE$998,17,FALSE)</f>
        <v>0.40909090909090912</v>
      </c>
      <c r="J210" s="57">
        <f>VLOOKUP($M210,PercentSHGoalStats!$A$3:$AE$998,18,FALSE)</f>
        <v>0.27272727272727271</v>
      </c>
      <c r="K210" s="57">
        <f>VLOOKUP($M210,PercentSHGoalStats!$A$3:$AE$998,20,FALSE)</f>
        <v>0.13636363636363635</v>
      </c>
      <c r="L210" s="57">
        <f>VLOOKUP($M210,PercentSHGoalStats!$A$3:$AE$998,21,FALSE)</f>
        <v>0.18181818181818182</v>
      </c>
      <c r="M210" s="53" t="str">
        <f>Fixtures!A210</f>
        <v>Vegalta Sendai</v>
      </c>
      <c r="N210" s="54">
        <f>Fixtures!D210</f>
        <v>43694</v>
      </c>
      <c r="O210" s="53" t="str">
        <f>Fixtures!B210</f>
        <v>Kawasaki Frontale</v>
      </c>
      <c r="P210" s="57">
        <f>VLOOKUP($O210,PercentSHGoalStats!$A$3:$AE$998,5,FALSE)</f>
        <v>0.7</v>
      </c>
      <c r="Q210" s="57">
        <f>VLOOKUP($O210,PercentSHGoalStats!$A$3:$AE$998,7,FALSE)</f>
        <v>0.875</v>
      </c>
      <c r="R210" s="57">
        <f>VLOOKUP($O210,PercentSHGoalStats!$A$3:$AE$998,8,FALSE)</f>
        <v>0.35</v>
      </c>
      <c r="S210" s="57">
        <f>VLOOKUP($O210,PercentSHGoalStats!$A$3:$AE$998,10,FALSE)</f>
        <v>0.5</v>
      </c>
      <c r="T210" s="57">
        <f>VLOOKUP($O210,PercentSHGoalStats!$A$3:$AE$998,11,FALSE)</f>
        <v>0.6</v>
      </c>
      <c r="U210" s="57">
        <f>VLOOKUP($O210,PercentSHGoalStats!$A$3:$AE$998,13,FALSE)</f>
        <v>0.75</v>
      </c>
      <c r="V210" s="57">
        <f>VLOOKUP($O210,PercentSHGoalStats!$A$3:$AE$998,14,FALSE)</f>
        <v>0.2</v>
      </c>
      <c r="W210" s="57">
        <f>VLOOKUP($O210,PercentSHGoalStats!$A$3:$AE$998,16,FALSE)</f>
        <v>0.375</v>
      </c>
      <c r="X210" s="57">
        <f>VLOOKUP($O210,PercentSHGoalStats!$A$3:$AE$998,17,FALSE)</f>
        <v>0.35</v>
      </c>
      <c r="Y210" s="57">
        <f>VLOOKUP($O210,PercentSHGoalStats!$A$3:$AE$998,19,FALSE)</f>
        <v>0.375</v>
      </c>
      <c r="Z210" s="57">
        <f>VLOOKUP($O210,PercentSHGoalStats!$A$3:$AE$998,20,FALSE)</f>
        <v>0</v>
      </c>
      <c r="AA210" s="57">
        <f>VLOOKUP($O210,PercentSHGoalStats!$A$3:$AE$998,22,FALSE)</f>
        <v>0</v>
      </c>
    </row>
    <row r="211" spans="1:27" x14ac:dyDescent="0.3">
      <c r="A211" s="57">
        <f>VLOOKUP($M211,PercentSHGoalStats!$A$3:$AE$998,5,FALSE)</f>
        <v>0.86363636363636365</v>
      </c>
      <c r="B211" s="57">
        <f>VLOOKUP($M211,PercentSHGoalStats!$A$3:$AE$998,6,FALSE)</f>
        <v>1</v>
      </c>
      <c r="C211" s="57">
        <f>VLOOKUP($M211,PercentSHGoalStats!$A$3:$AE$998,8,FALSE)</f>
        <v>0.45454545454545453</v>
      </c>
      <c r="D211" s="57">
        <f>VLOOKUP($M211,PercentSHGoalStats!$A$3:$AE$998,9,FALSE)</f>
        <v>0.5</v>
      </c>
      <c r="E211" s="57">
        <f>VLOOKUP($M211,PercentSHGoalStats!$A$3:$AE$998,11,FALSE)</f>
        <v>0.63636363636363635</v>
      </c>
      <c r="F211" s="57">
        <f>VLOOKUP($M211,PercentSHGoalStats!$A$3:$AE$998,12,FALSE)</f>
        <v>0.7857142857142857</v>
      </c>
      <c r="G211" s="57">
        <f>VLOOKUP($M211,PercentSHGoalStats!$A$3:$AE$998,14,FALSE)</f>
        <v>0.22727272727272727</v>
      </c>
      <c r="H211" s="57">
        <f>VLOOKUP($M211,PercentSHGoalStats!$A$3:$AE$998,15,FALSE)</f>
        <v>0.35714285714285715</v>
      </c>
      <c r="I211" s="57">
        <f>VLOOKUP($M211,PercentSHGoalStats!$A$3:$AE$998,17,FALSE)</f>
        <v>0.45454545454545453</v>
      </c>
      <c r="J211" s="57">
        <f>VLOOKUP($M211,PercentSHGoalStats!$A$3:$AE$998,18,FALSE)</f>
        <v>0.42857142857142855</v>
      </c>
      <c r="K211" s="57">
        <f>VLOOKUP($M211,PercentSHGoalStats!$A$3:$AE$998,20,FALSE)</f>
        <v>9.0909090909090912E-2</v>
      </c>
      <c r="L211" s="57">
        <f>VLOOKUP($M211,PercentSHGoalStats!$A$3:$AE$998,21,FALSE)</f>
        <v>7.1428571428571425E-2</v>
      </c>
      <c r="M211" s="53" t="str">
        <f>Fixtures!A211</f>
        <v>Tokyo</v>
      </c>
      <c r="N211" s="54">
        <f>Fixtures!D211</f>
        <v>43694</v>
      </c>
      <c r="O211" s="53" t="str">
        <f>Fixtures!B211</f>
        <v>Sanfrecce Hiroshima</v>
      </c>
      <c r="P211" s="57">
        <f>VLOOKUP($O211,PercentSHGoalStats!$A$3:$AE$998,5,FALSE)</f>
        <v>0.80952380952380953</v>
      </c>
      <c r="Q211" s="57">
        <f>VLOOKUP($O211,PercentSHGoalStats!$A$3:$AE$998,7,FALSE)</f>
        <v>0.81818181818181823</v>
      </c>
      <c r="R211" s="57">
        <f>VLOOKUP($O211,PercentSHGoalStats!$A$3:$AE$998,8,FALSE)</f>
        <v>0.38095238095238093</v>
      </c>
      <c r="S211" s="57">
        <f>VLOOKUP($O211,PercentSHGoalStats!$A$3:$AE$998,10,FALSE)</f>
        <v>0.63636363636363635</v>
      </c>
      <c r="T211" s="57">
        <f>VLOOKUP($O211,PercentSHGoalStats!$A$3:$AE$998,11,FALSE)</f>
        <v>0.61904761904761907</v>
      </c>
      <c r="U211" s="57">
        <f>VLOOKUP($O211,PercentSHGoalStats!$A$3:$AE$998,13,FALSE)</f>
        <v>0.63636363636363635</v>
      </c>
      <c r="V211" s="57">
        <f>VLOOKUP($O211,PercentSHGoalStats!$A$3:$AE$998,14,FALSE)</f>
        <v>0.23809523809523808</v>
      </c>
      <c r="W211" s="57">
        <f>VLOOKUP($O211,PercentSHGoalStats!$A$3:$AE$998,16,FALSE)</f>
        <v>0.36363636363636365</v>
      </c>
      <c r="X211" s="57">
        <f>VLOOKUP($O211,PercentSHGoalStats!$A$3:$AE$998,17,FALSE)</f>
        <v>0.33333333333333331</v>
      </c>
      <c r="Y211" s="57">
        <f>VLOOKUP($O211,PercentSHGoalStats!$A$3:$AE$998,19,FALSE)</f>
        <v>0.45454545454545453</v>
      </c>
      <c r="Z211" s="57">
        <f>VLOOKUP($O211,PercentSHGoalStats!$A$3:$AE$998,20,FALSE)</f>
        <v>9.5238095238095233E-2</v>
      </c>
      <c r="AA211" s="57">
        <f>VLOOKUP($O211,PercentSHGoalStats!$A$3:$AE$998,22,FALSE)</f>
        <v>0.18181818181818182</v>
      </c>
    </row>
    <row r="212" spans="1:27" x14ac:dyDescent="0.3">
      <c r="A212" s="57">
        <f>VLOOKUP($M212,PercentSHGoalStats!$A$3:$AE$998,5,FALSE)</f>
        <v>0.81818181818181823</v>
      </c>
      <c r="B212" s="57">
        <f>VLOOKUP($M212,PercentSHGoalStats!$A$3:$AE$998,6,FALSE)</f>
        <v>0.81818181818181823</v>
      </c>
      <c r="C212" s="57">
        <f>VLOOKUP($M212,PercentSHGoalStats!$A$3:$AE$998,8,FALSE)</f>
        <v>0.5</v>
      </c>
      <c r="D212" s="57">
        <f>VLOOKUP($M212,PercentSHGoalStats!$A$3:$AE$998,9,FALSE)</f>
        <v>0.45454545454545453</v>
      </c>
      <c r="E212" s="57">
        <f>VLOOKUP($M212,PercentSHGoalStats!$A$3:$AE$998,11,FALSE)</f>
        <v>0.59090909090909094</v>
      </c>
      <c r="F212" s="57">
        <f>VLOOKUP($M212,PercentSHGoalStats!$A$3:$AE$998,12,FALSE)</f>
        <v>0.63636363636363635</v>
      </c>
      <c r="G212" s="57">
        <f>VLOOKUP($M212,PercentSHGoalStats!$A$3:$AE$998,14,FALSE)</f>
        <v>0.22727272727272727</v>
      </c>
      <c r="H212" s="57">
        <f>VLOOKUP($M212,PercentSHGoalStats!$A$3:$AE$998,15,FALSE)</f>
        <v>0.36363636363636365</v>
      </c>
      <c r="I212" s="57">
        <f>VLOOKUP($M212,PercentSHGoalStats!$A$3:$AE$998,17,FALSE)</f>
        <v>0.5</v>
      </c>
      <c r="J212" s="57">
        <f>VLOOKUP($M212,PercentSHGoalStats!$A$3:$AE$998,18,FALSE)</f>
        <v>0.45454545454545453</v>
      </c>
      <c r="K212" s="57">
        <f>VLOOKUP($M212,PercentSHGoalStats!$A$3:$AE$998,20,FALSE)</f>
        <v>0.18181818181818182</v>
      </c>
      <c r="L212" s="57">
        <f>VLOOKUP($M212,PercentSHGoalStats!$A$3:$AE$998,21,FALSE)</f>
        <v>0</v>
      </c>
      <c r="M212" s="53" t="str">
        <f>Fixtures!A212</f>
        <v>Yokohama F. Marinos</v>
      </c>
      <c r="N212" s="54">
        <f>Fixtures!D212</f>
        <v>43694</v>
      </c>
      <c r="O212" s="53" t="str">
        <f>Fixtures!B212</f>
        <v>Cerezo Osaka</v>
      </c>
      <c r="P212" s="57">
        <f>VLOOKUP($O212,PercentSHGoalStats!$A$3:$AE$998,5,FALSE)</f>
        <v>0.80952380952380953</v>
      </c>
      <c r="Q212" s="57">
        <f>VLOOKUP($O212,PercentSHGoalStats!$A$3:$AE$998,7,FALSE)</f>
        <v>0.90909090909090906</v>
      </c>
      <c r="R212" s="57">
        <f>VLOOKUP($O212,PercentSHGoalStats!$A$3:$AE$998,8,FALSE)</f>
        <v>0.33333333333333331</v>
      </c>
      <c r="S212" s="57">
        <f>VLOOKUP($O212,PercentSHGoalStats!$A$3:$AE$998,10,FALSE)</f>
        <v>0.36363636363636365</v>
      </c>
      <c r="T212" s="57">
        <f>VLOOKUP($O212,PercentSHGoalStats!$A$3:$AE$998,11,FALSE)</f>
        <v>0.42857142857142855</v>
      </c>
      <c r="U212" s="57">
        <f>VLOOKUP($O212,PercentSHGoalStats!$A$3:$AE$998,13,FALSE)</f>
        <v>0.27272727272727271</v>
      </c>
      <c r="V212" s="57">
        <f>VLOOKUP($O212,PercentSHGoalStats!$A$3:$AE$998,14,FALSE)</f>
        <v>0.14285714285714285</v>
      </c>
      <c r="W212" s="57">
        <f>VLOOKUP($O212,PercentSHGoalStats!$A$3:$AE$998,16,FALSE)</f>
        <v>9.0909090909090912E-2</v>
      </c>
      <c r="X212" s="57">
        <f>VLOOKUP($O212,PercentSHGoalStats!$A$3:$AE$998,17,FALSE)</f>
        <v>0.42857142857142855</v>
      </c>
      <c r="Y212" s="57">
        <f>VLOOKUP($O212,PercentSHGoalStats!$A$3:$AE$998,19,FALSE)</f>
        <v>0.63636363636363635</v>
      </c>
      <c r="Z212" s="57">
        <f>VLOOKUP($O212,PercentSHGoalStats!$A$3:$AE$998,20,FALSE)</f>
        <v>0.19047619047619047</v>
      </c>
      <c r="AA212" s="57">
        <f>VLOOKUP($O212,PercentSHGoalStats!$A$3:$AE$998,22,FALSE)</f>
        <v>0.27272727272727271</v>
      </c>
    </row>
    <row r="213" spans="1:27" x14ac:dyDescent="0.3">
      <c r="A213" s="57">
        <f>VLOOKUP($M213,PercentSHGoalStats!$A$3:$AE$998,5,FALSE)</f>
        <v>0.95238095238095233</v>
      </c>
      <c r="B213" s="57">
        <f>VLOOKUP($M213,PercentSHGoalStats!$A$3:$AE$998,6,FALSE)</f>
        <v>1</v>
      </c>
      <c r="C213" s="57">
        <f>VLOOKUP($M213,PercentSHGoalStats!$A$3:$AE$998,8,FALSE)</f>
        <v>0.61904761904761907</v>
      </c>
      <c r="D213" s="57">
        <f>VLOOKUP($M213,PercentSHGoalStats!$A$3:$AE$998,9,FALSE)</f>
        <v>0.72727272727272729</v>
      </c>
      <c r="E213" s="57">
        <f>VLOOKUP($M213,PercentSHGoalStats!$A$3:$AE$998,11,FALSE)</f>
        <v>0.5714285714285714</v>
      </c>
      <c r="F213" s="57">
        <f>VLOOKUP($M213,PercentSHGoalStats!$A$3:$AE$998,12,FALSE)</f>
        <v>0.54545454545454541</v>
      </c>
      <c r="G213" s="57">
        <f>VLOOKUP($M213,PercentSHGoalStats!$A$3:$AE$998,14,FALSE)</f>
        <v>0.23809523809523808</v>
      </c>
      <c r="H213" s="57">
        <f>VLOOKUP($M213,PercentSHGoalStats!$A$3:$AE$998,15,FALSE)</f>
        <v>0.27272727272727271</v>
      </c>
      <c r="I213" s="57">
        <f>VLOOKUP($M213,PercentSHGoalStats!$A$3:$AE$998,17,FALSE)</f>
        <v>0.66666666666666663</v>
      </c>
      <c r="J213" s="57">
        <f>VLOOKUP($M213,PercentSHGoalStats!$A$3:$AE$998,18,FALSE)</f>
        <v>0.81818181818181823</v>
      </c>
      <c r="K213" s="57">
        <f>VLOOKUP($M213,PercentSHGoalStats!$A$3:$AE$998,20,FALSE)</f>
        <v>0.2857142857142857</v>
      </c>
      <c r="L213" s="57">
        <f>VLOOKUP($M213,PercentSHGoalStats!$A$3:$AE$998,21,FALSE)</f>
        <v>0.27272727272727271</v>
      </c>
      <c r="M213" s="53" t="str">
        <f>Fixtures!A213</f>
        <v>Shonan Bellmare</v>
      </c>
      <c r="N213" s="54">
        <f>Fixtures!D213</f>
        <v>43694</v>
      </c>
      <c r="O213" s="53" t="str">
        <f>Fixtures!B213</f>
        <v>Sagan Tosu</v>
      </c>
      <c r="P213" s="57">
        <f>VLOOKUP($O213,PercentSHGoalStats!$A$3:$AE$998,5,FALSE)</f>
        <v>0.76190476190476186</v>
      </c>
      <c r="Q213" s="57">
        <f>VLOOKUP($O213,PercentSHGoalStats!$A$3:$AE$998,7,FALSE)</f>
        <v>0.63636363636363635</v>
      </c>
      <c r="R213" s="57">
        <f>VLOOKUP($O213,PercentSHGoalStats!$A$3:$AE$998,8,FALSE)</f>
        <v>0.42857142857142855</v>
      </c>
      <c r="S213" s="57">
        <f>VLOOKUP($O213,PercentSHGoalStats!$A$3:$AE$998,10,FALSE)</f>
        <v>0.36363636363636365</v>
      </c>
      <c r="T213" s="57">
        <f>VLOOKUP($O213,PercentSHGoalStats!$A$3:$AE$998,11,FALSE)</f>
        <v>0.33333333333333331</v>
      </c>
      <c r="U213" s="57">
        <f>VLOOKUP($O213,PercentSHGoalStats!$A$3:$AE$998,13,FALSE)</f>
        <v>0.18181818181818182</v>
      </c>
      <c r="V213" s="57">
        <f>VLOOKUP($O213,PercentSHGoalStats!$A$3:$AE$998,14,FALSE)</f>
        <v>9.5238095238095233E-2</v>
      </c>
      <c r="W213" s="57">
        <f>VLOOKUP($O213,PercentSHGoalStats!$A$3:$AE$998,16,FALSE)</f>
        <v>0</v>
      </c>
      <c r="X213" s="57">
        <f>VLOOKUP($O213,PercentSHGoalStats!$A$3:$AE$998,17,FALSE)</f>
        <v>0.5714285714285714</v>
      </c>
      <c r="Y213" s="57">
        <f>VLOOKUP($O213,PercentSHGoalStats!$A$3:$AE$998,19,FALSE)</f>
        <v>0.54545454545454541</v>
      </c>
      <c r="Z213" s="57">
        <f>VLOOKUP($O213,PercentSHGoalStats!$A$3:$AE$998,20,FALSE)</f>
        <v>0.33333333333333331</v>
      </c>
      <c r="AA213" s="57">
        <f>VLOOKUP($O213,PercentSHGoalStats!$A$3:$AE$998,22,FALSE)</f>
        <v>0.27272727272727271</v>
      </c>
    </row>
    <row r="214" spans="1:27" x14ac:dyDescent="0.3">
      <c r="A214" s="57">
        <f>VLOOKUP($M214,PercentSHGoalStats!$A$3:$AE$998,5,FALSE)</f>
        <v>0.90909090909090906</v>
      </c>
      <c r="B214" s="57">
        <f>VLOOKUP($M214,PercentSHGoalStats!$A$3:$AE$998,6,FALSE)</f>
        <v>0.9</v>
      </c>
      <c r="C214" s="57">
        <f>VLOOKUP($M214,PercentSHGoalStats!$A$3:$AE$998,8,FALSE)</f>
        <v>0.45454545454545453</v>
      </c>
      <c r="D214" s="57">
        <f>VLOOKUP($M214,PercentSHGoalStats!$A$3:$AE$998,9,FALSE)</f>
        <v>0.5</v>
      </c>
      <c r="E214" s="57">
        <f>VLOOKUP($M214,PercentSHGoalStats!$A$3:$AE$998,11,FALSE)</f>
        <v>0.54545454545454541</v>
      </c>
      <c r="F214" s="57">
        <f>VLOOKUP($M214,PercentSHGoalStats!$A$3:$AE$998,12,FALSE)</f>
        <v>0.6</v>
      </c>
      <c r="G214" s="57">
        <f>VLOOKUP($M214,PercentSHGoalStats!$A$3:$AE$998,14,FALSE)</f>
        <v>0.22727272727272727</v>
      </c>
      <c r="H214" s="57">
        <f>VLOOKUP($M214,PercentSHGoalStats!$A$3:$AE$998,15,FALSE)</f>
        <v>0.3</v>
      </c>
      <c r="I214" s="57">
        <f>VLOOKUP($M214,PercentSHGoalStats!$A$3:$AE$998,17,FALSE)</f>
        <v>0.68181818181818177</v>
      </c>
      <c r="J214" s="57">
        <f>VLOOKUP($M214,PercentSHGoalStats!$A$3:$AE$998,18,FALSE)</f>
        <v>0.7</v>
      </c>
      <c r="K214" s="57">
        <f>VLOOKUP($M214,PercentSHGoalStats!$A$3:$AE$998,20,FALSE)</f>
        <v>0.22727272727272727</v>
      </c>
      <c r="L214" s="57">
        <f>VLOOKUP($M214,PercentSHGoalStats!$A$3:$AE$998,21,FALSE)</f>
        <v>0.2</v>
      </c>
      <c r="M214" s="53" t="str">
        <f>Fixtures!A214</f>
        <v>Vissel Kobe</v>
      </c>
      <c r="N214" s="54">
        <f>Fixtures!D214</f>
        <v>43694</v>
      </c>
      <c r="O214" s="53" t="str">
        <f>Fixtures!B214</f>
        <v>Urawa Reds</v>
      </c>
      <c r="P214" s="57">
        <f>VLOOKUP($O214,PercentSHGoalStats!$A$3:$AE$998,5,FALSE)</f>
        <v>0.76190476190476186</v>
      </c>
      <c r="Q214" s="57">
        <f>VLOOKUP($O214,PercentSHGoalStats!$A$3:$AE$998,7,FALSE)</f>
        <v>0.81818181818181823</v>
      </c>
      <c r="R214" s="57">
        <f>VLOOKUP($O214,PercentSHGoalStats!$A$3:$AE$998,8,FALSE)</f>
        <v>0.47619047619047616</v>
      </c>
      <c r="S214" s="57">
        <f>VLOOKUP($O214,PercentSHGoalStats!$A$3:$AE$998,10,FALSE)</f>
        <v>0.54545454545454541</v>
      </c>
      <c r="T214" s="57">
        <f>VLOOKUP($O214,PercentSHGoalStats!$A$3:$AE$998,11,FALSE)</f>
        <v>0.47619047619047616</v>
      </c>
      <c r="U214" s="57">
        <f>VLOOKUP($O214,PercentSHGoalStats!$A$3:$AE$998,13,FALSE)</f>
        <v>0.63636363636363635</v>
      </c>
      <c r="V214" s="57">
        <f>VLOOKUP($O214,PercentSHGoalStats!$A$3:$AE$998,14,FALSE)</f>
        <v>9.5238095238095233E-2</v>
      </c>
      <c r="W214" s="57">
        <f>VLOOKUP($O214,PercentSHGoalStats!$A$3:$AE$998,16,FALSE)</f>
        <v>0.18181818181818182</v>
      </c>
      <c r="X214" s="57">
        <f>VLOOKUP($O214,PercentSHGoalStats!$A$3:$AE$998,17,FALSE)</f>
        <v>0.52380952380952384</v>
      </c>
      <c r="Y214" s="57">
        <f>VLOOKUP($O214,PercentSHGoalStats!$A$3:$AE$998,19,FALSE)</f>
        <v>0.54545454545454541</v>
      </c>
      <c r="Z214" s="57">
        <f>VLOOKUP($O214,PercentSHGoalStats!$A$3:$AE$998,20,FALSE)</f>
        <v>0.23809523809523808</v>
      </c>
      <c r="AA214" s="57">
        <f>VLOOKUP($O214,PercentSHGoalStats!$A$3:$AE$998,22,FALSE)</f>
        <v>0.18181818181818182</v>
      </c>
    </row>
    <row r="215" spans="1:27" x14ac:dyDescent="0.3">
      <c r="A215" s="57">
        <f>VLOOKUP($M215,PercentSHGoalStats!$A$3:$AE$998,5,FALSE)</f>
        <v>0.90909090909090906</v>
      </c>
      <c r="B215" s="57">
        <f>VLOOKUP($M215,PercentSHGoalStats!$A$3:$AE$998,6,FALSE)</f>
        <v>0.90909090909090906</v>
      </c>
      <c r="C215" s="57">
        <f>VLOOKUP($M215,PercentSHGoalStats!$A$3:$AE$998,8,FALSE)</f>
        <v>0.36363636363636365</v>
      </c>
      <c r="D215" s="57">
        <f>VLOOKUP($M215,PercentSHGoalStats!$A$3:$AE$998,9,FALSE)</f>
        <v>0.36363636363636365</v>
      </c>
      <c r="E215" s="57">
        <f>VLOOKUP($M215,PercentSHGoalStats!$A$3:$AE$998,11,FALSE)</f>
        <v>0.63636363636363635</v>
      </c>
      <c r="F215" s="57">
        <f>VLOOKUP($M215,PercentSHGoalStats!$A$3:$AE$998,12,FALSE)</f>
        <v>0.63636363636363635</v>
      </c>
      <c r="G215" s="57">
        <f>VLOOKUP($M215,PercentSHGoalStats!$A$3:$AE$998,14,FALSE)</f>
        <v>0.22727272727272727</v>
      </c>
      <c r="H215" s="57">
        <f>VLOOKUP($M215,PercentSHGoalStats!$A$3:$AE$998,15,FALSE)</f>
        <v>0.36363636363636365</v>
      </c>
      <c r="I215" s="57">
        <f>VLOOKUP($M215,PercentSHGoalStats!$A$3:$AE$998,17,FALSE)</f>
        <v>0.45454545454545453</v>
      </c>
      <c r="J215" s="57">
        <f>VLOOKUP($M215,PercentSHGoalStats!$A$3:$AE$998,18,FALSE)</f>
        <v>0.27272727272727271</v>
      </c>
      <c r="K215" s="57">
        <f>VLOOKUP($M215,PercentSHGoalStats!$A$3:$AE$998,20,FALSE)</f>
        <v>9.0909090909090912E-2</v>
      </c>
      <c r="L215" s="57">
        <f>VLOOKUP($M215,PercentSHGoalStats!$A$3:$AE$998,21,FALSE)</f>
        <v>0</v>
      </c>
      <c r="M215" s="53" t="str">
        <f>Fixtures!A215</f>
        <v>Oita Trinita</v>
      </c>
      <c r="N215" s="54">
        <f>Fixtures!D215</f>
        <v>43694</v>
      </c>
      <c r="O215" s="53" t="str">
        <f>Fixtures!B215</f>
        <v>Kashima Antlers</v>
      </c>
      <c r="P215" s="57">
        <f>VLOOKUP($O215,PercentSHGoalStats!$A$3:$AE$998,5,FALSE)</f>
        <v>0.76190476190476186</v>
      </c>
      <c r="Q215" s="57">
        <f>VLOOKUP($O215,PercentSHGoalStats!$A$3:$AE$998,7,FALSE)</f>
        <v>0.7</v>
      </c>
      <c r="R215" s="57">
        <f>VLOOKUP($O215,PercentSHGoalStats!$A$3:$AE$998,8,FALSE)</f>
        <v>0.5714285714285714</v>
      </c>
      <c r="S215" s="57">
        <f>VLOOKUP($O215,PercentSHGoalStats!$A$3:$AE$998,10,FALSE)</f>
        <v>0.5</v>
      </c>
      <c r="T215" s="57">
        <f>VLOOKUP($O215,PercentSHGoalStats!$A$3:$AE$998,11,FALSE)</f>
        <v>0.66666666666666663</v>
      </c>
      <c r="U215" s="57">
        <f>VLOOKUP($O215,PercentSHGoalStats!$A$3:$AE$998,13,FALSE)</f>
        <v>0.5</v>
      </c>
      <c r="V215" s="57">
        <f>VLOOKUP($O215,PercentSHGoalStats!$A$3:$AE$998,14,FALSE)</f>
        <v>0.2857142857142857</v>
      </c>
      <c r="W215" s="57">
        <f>VLOOKUP($O215,PercentSHGoalStats!$A$3:$AE$998,16,FALSE)</f>
        <v>0.2</v>
      </c>
      <c r="X215" s="57">
        <f>VLOOKUP($O215,PercentSHGoalStats!$A$3:$AE$998,17,FALSE)</f>
        <v>0.42857142857142855</v>
      </c>
      <c r="Y215" s="57">
        <f>VLOOKUP($O215,PercentSHGoalStats!$A$3:$AE$998,19,FALSE)</f>
        <v>0.5</v>
      </c>
      <c r="Z215" s="57">
        <f>VLOOKUP($O215,PercentSHGoalStats!$A$3:$AE$998,20,FALSE)</f>
        <v>9.5238095238095233E-2</v>
      </c>
      <c r="AA215" s="57">
        <f>VLOOKUP($O215,PercentSHGoalStats!$A$3:$AE$998,22,FALSE)</f>
        <v>0.2</v>
      </c>
    </row>
    <row r="216" spans="1:27" x14ac:dyDescent="0.3">
      <c r="A216" s="57">
        <f>VLOOKUP($M216,PercentSHGoalStats!$A$3:$AE$998,5,FALSE)</f>
        <v>0.46153846153846156</v>
      </c>
      <c r="B216" s="57">
        <f>VLOOKUP($M216,PercentSHGoalStats!$A$3:$AE$998,6,FALSE)</f>
        <v>0.33333333333333331</v>
      </c>
      <c r="C216" s="57">
        <f>VLOOKUP($M216,PercentSHGoalStats!$A$3:$AE$998,8,FALSE)</f>
        <v>0.15384615384615385</v>
      </c>
      <c r="D216" s="57">
        <f>VLOOKUP($M216,PercentSHGoalStats!$A$3:$AE$998,9,FALSE)</f>
        <v>0</v>
      </c>
      <c r="E216" s="57">
        <f>VLOOKUP($M216,PercentSHGoalStats!$A$3:$AE$998,11,FALSE)</f>
        <v>0.30769230769230771</v>
      </c>
      <c r="F216" s="57">
        <f>VLOOKUP($M216,PercentSHGoalStats!$A$3:$AE$998,12,FALSE)</f>
        <v>0.33333333333333331</v>
      </c>
      <c r="G216" s="57">
        <f>VLOOKUP($M216,PercentSHGoalStats!$A$3:$AE$998,14,FALSE)</f>
        <v>0.15384615384615385</v>
      </c>
      <c r="H216" s="57">
        <f>VLOOKUP($M216,PercentSHGoalStats!$A$3:$AE$998,15,FALSE)</f>
        <v>0</v>
      </c>
      <c r="I216" s="57">
        <f>VLOOKUP($M216,PercentSHGoalStats!$A$3:$AE$998,17,FALSE)</f>
        <v>0.15384615384615385</v>
      </c>
      <c r="J216" s="57">
        <f>VLOOKUP($M216,PercentSHGoalStats!$A$3:$AE$998,18,FALSE)</f>
        <v>0</v>
      </c>
      <c r="K216" s="57">
        <f>VLOOKUP($M216,PercentSHGoalStats!$A$3:$AE$998,20,FALSE)</f>
        <v>0</v>
      </c>
      <c r="L216" s="57">
        <f>VLOOKUP($M216,PercentSHGoalStats!$A$3:$AE$998,21,FALSE)</f>
        <v>0</v>
      </c>
      <c r="M216" s="53" t="str">
        <f>Fixtures!A216</f>
        <v>Fortaleza</v>
      </c>
      <c r="N216" s="54">
        <f>Fixtures!D216</f>
        <v>43694</v>
      </c>
      <c r="O216" s="53" t="str">
        <f>Fixtures!B216</f>
        <v>Internacional</v>
      </c>
      <c r="P216" s="57">
        <f>VLOOKUP($O216,PercentSHGoalStats!$A$3:$AE$998,5,FALSE)</f>
        <v>0.46153846153846156</v>
      </c>
      <c r="Q216" s="57">
        <f>VLOOKUP($O216,PercentSHGoalStats!$A$3:$AE$998,7,FALSE)</f>
        <v>0.33333333333333331</v>
      </c>
      <c r="R216" s="57">
        <f>VLOOKUP($O216,PercentSHGoalStats!$A$3:$AE$998,8,FALSE)</f>
        <v>0.23076923076923078</v>
      </c>
      <c r="S216" s="57">
        <f>VLOOKUP($O216,PercentSHGoalStats!$A$3:$AE$998,10,FALSE)</f>
        <v>0</v>
      </c>
      <c r="T216" s="57">
        <f>VLOOKUP($O216,PercentSHGoalStats!$A$3:$AE$998,11,FALSE)</f>
        <v>0.38461538461538464</v>
      </c>
      <c r="U216" s="57">
        <f>VLOOKUP($O216,PercentSHGoalStats!$A$3:$AE$998,13,FALSE)</f>
        <v>0.16666666666666666</v>
      </c>
      <c r="V216" s="57">
        <f>VLOOKUP($O216,PercentSHGoalStats!$A$3:$AE$998,14,FALSE)</f>
        <v>0.15384615384615385</v>
      </c>
      <c r="W216" s="57">
        <f>VLOOKUP($O216,PercentSHGoalStats!$A$3:$AE$998,16,FALSE)</f>
        <v>0</v>
      </c>
      <c r="X216" s="57">
        <f>VLOOKUP($O216,PercentSHGoalStats!$A$3:$AE$998,17,FALSE)</f>
        <v>0.23076923076923078</v>
      </c>
      <c r="Y216" s="57">
        <f>VLOOKUP($O216,PercentSHGoalStats!$A$3:$AE$998,19,FALSE)</f>
        <v>0.16666666666666666</v>
      </c>
      <c r="Z216" s="57">
        <f>VLOOKUP($O216,PercentSHGoalStats!$A$3:$AE$998,20,FALSE)</f>
        <v>0</v>
      </c>
      <c r="AA216" s="57">
        <f>VLOOKUP($O216,PercentSHGoalStats!$A$3:$AE$998,22,FALSE)</f>
        <v>0</v>
      </c>
    </row>
  </sheetData>
  <autoFilter ref="N1:N216" xr:uid="{D02669FA-E146-47C6-A783-A4EE0E24625D}"/>
  <conditionalFormatting sqref="A1:L216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216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744D-B23E-44D0-814D-692970D2CB84}">
  <dimension ref="A1:AF602"/>
  <sheetViews>
    <sheetView workbookViewId="0">
      <selection activeCell="G223" sqref="G223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7.33203125" style="4" bestFit="1" customWidth="1"/>
    <col min="8" max="8" width="7.33203125" style="9" bestFit="1" customWidth="1"/>
    <col min="9" max="10" width="7.33203125" style="4" bestFit="1" customWidth="1"/>
    <col min="11" max="11" width="7.33203125" style="9" bestFit="1" customWidth="1"/>
    <col min="12" max="13" width="8" style="4" bestFit="1" customWidth="1"/>
    <col min="14" max="14" width="7.33203125" style="9" bestFit="1" customWidth="1"/>
    <col min="15" max="15" width="8" style="4" bestFit="1" customWidth="1"/>
    <col min="16" max="16" width="7.33203125" style="4" bestFit="1" customWidth="1"/>
    <col min="17" max="17" width="8" style="9" bestFit="1" customWidth="1"/>
    <col min="18" max="19" width="8" style="4" bestFit="1" customWidth="1"/>
    <col min="20" max="20" width="8" style="9" bestFit="1" customWidth="1"/>
    <col min="21" max="22" width="8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58</v>
      </c>
      <c r="F1" s="63"/>
      <c r="G1" s="63"/>
      <c r="H1" s="63" t="s">
        <v>26</v>
      </c>
      <c r="I1" s="63"/>
      <c r="J1" s="63"/>
      <c r="K1" s="63" t="s">
        <v>59</v>
      </c>
      <c r="L1" s="63"/>
      <c r="M1" s="63"/>
      <c r="N1" s="63" t="s">
        <v>60</v>
      </c>
      <c r="O1" s="63"/>
      <c r="P1" s="63"/>
      <c r="Q1" s="63" t="s">
        <v>61</v>
      </c>
      <c r="R1" s="63"/>
      <c r="S1" s="63"/>
      <c r="T1" s="63" t="s">
        <v>62</v>
      </c>
      <c r="U1" s="63"/>
      <c r="V1" s="63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527</v>
      </c>
      <c r="B3" s="9">
        <f>COUNTIF(Sta!A:A,A3)</f>
        <v>2</v>
      </c>
      <c r="C3" s="4">
        <f>COUNTIF(Sta!B:B,A3)</f>
        <v>2</v>
      </c>
      <c r="D3" s="4">
        <f>B3+C3</f>
        <v>4</v>
      </c>
      <c r="E3" s="10">
        <f>(SUMIF(Sta!$A:$A,$A3,Sta!$T:$T)  + SUMIF(Sta!$B:$B,$A3,Sta!$T:$T) )/$D3</f>
        <v>3.75</v>
      </c>
      <c r="F3" s="6">
        <f>SUMIF(Sta!$A:$A,$A3,Sta!$T:$T)/$B3</f>
        <v>4</v>
      </c>
      <c r="G3" s="6">
        <f>SUMIF(Sta!$B:$B,$A3,Sta!$T:$T)/$C3</f>
        <v>3.5</v>
      </c>
      <c r="H3" s="10">
        <f>(SUMIF(Sta!$A:$A,$A3,Sta!$R:$R)  + SUMIF(Sta!$B:$B,$A3,Sta!$S:$S) )/$D3</f>
        <v>1.75</v>
      </c>
      <c r="I3" s="6">
        <f>SUMIF(Sta!$A:$A,$A3,Sta!$R:$R)/$B3</f>
        <v>2</v>
      </c>
      <c r="J3" s="6">
        <f>SUMIF(Sta!$B:$B,$A3,Sta!$S:$S)/$C3</f>
        <v>1.5</v>
      </c>
      <c r="K3" s="11">
        <f>(COUNTIFS(Sta!$A:$A,$A3,Sta!$T:$T,"&gt;2.5") +COUNTIFS(Sta!$B:$B,$A3,Sta!$T:$T,"&gt;2.5"))/$D3</f>
        <v>1</v>
      </c>
      <c r="L3" s="8">
        <f>COUNTIFS(Sta!$A:$A,$A3,Sta!$T:$T,"&gt;2.5")/$B3</f>
        <v>1</v>
      </c>
      <c r="M3" s="8">
        <f>COUNTIFS(Sta!$B:$B,$A3,Sta!$T:$T,"&gt;2.5")/$C3</f>
        <v>1</v>
      </c>
      <c r="N3" s="11">
        <f>(COUNTIFS(Sta!$A:$A,$A3,Sta!$T:$T,"&gt;4.5") +COUNTIFS(Sta!$B:$B,$A3,Sta!$T:$T,"&gt;4.5"))/$D3</f>
        <v>0.25</v>
      </c>
      <c r="O3" s="8">
        <f>COUNTIFS(Sta!$A:$A,$A3,Sta!$T:$T,"&gt;4.5")/$B3</f>
        <v>0.5</v>
      </c>
      <c r="P3" s="8">
        <f>COUNTIFS(Sta!$B:$B,$A3,Sta!$T:$T,"&gt;4.5")/$C3</f>
        <v>0</v>
      </c>
      <c r="Q3" s="11">
        <f>(COUNTIFS(Sta!$A:$A,$A3,Sta!$R:$R,"&gt;0.5") +COUNTIFS(Sta!$B:$B,$A3,Sta!$S:$S,"&gt;0.5"))/$D3</f>
        <v>1</v>
      </c>
      <c r="R3" s="8">
        <f>COUNTIFS(Sta!$A:$A,$A3,Sta!$R:$R,"&gt;0.5")/$B3</f>
        <v>1</v>
      </c>
      <c r="S3" s="8">
        <f>COUNTIFS(Sta!$B:$B,$A3,Sta!$S:$S,"&gt;0.5")/$C3</f>
        <v>1</v>
      </c>
      <c r="T3" s="11">
        <f>(COUNTIFS(Sta!$A:$A,$A3,Sta!$R:$R,"&gt;1.5") +COUNTIFS(Sta!$B:$B,$A3,Sta!$S:$S,"&gt;1.5"))/$D3</f>
        <v>0.5</v>
      </c>
      <c r="U3" s="8">
        <f>COUNTIFS(Sta!$A:$A,$A3,Sta!$R:$R,"&gt;1.5")/$B3</f>
        <v>0.5</v>
      </c>
      <c r="V3" s="8">
        <f>COUNTIFS(Sta!$B:$B,$A3,Sta!$S:$S,"&gt;1.5")/$C3</f>
        <v>0.5</v>
      </c>
    </row>
    <row r="4" spans="1:32" x14ac:dyDescent="0.3">
      <c r="A4" t="s">
        <v>424</v>
      </c>
      <c r="B4" s="9">
        <f>COUNTIF(Sta!A:A,A4)</f>
        <v>1</v>
      </c>
      <c r="C4" s="4">
        <f>COUNTIF(Sta!B:B,A4)</f>
        <v>0</v>
      </c>
      <c r="D4" s="4">
        <f t="shared" ref="D4:D22" si="0">B4+C4</f>
        <v>1</v>
      </c>
      <c r="E4" s="10">
        <f>(SUMIF(Sta!$A:$A,$A4,Sta!$T:$T)  + SUMIF(Sta!$B:$B,$A4,Sta!$T:$T) )/$D4</f>
        <v>9</v>
      </c>
      <c r="F4" s="6">
        <f>SUMIF(Sta!$A:$A,$A4,Sta!$T:$T)/$B4</f>
        <v>9</v>
      </c>
      <c r="G4" s="6" t="e">
        <f>SUMIF(Sta!$B:$B,$A4,Sta!$T:$T)/$C4</f>
        <v>#DIV/0!</v>
      </c>
      <c r="H4" s="10">
        <f>(SUMIF(Sta!$A:$A,$A4,Sta!$R:$R)  + SUMIF(Sta!$B:$B,$A4,Sta!$S:$S) )/$D4</f>
        <v>4</v>
      </c>
      <c r="I4" s="6">
        <f>SUMIF(Sta!$A:$A,$A4,Sta!$R:$R)/$B4</f>
        <v>4</v>
      </c>
      <c r="J4" s="6" t="e">
        <f>SUMIF(Sta!$B:$B,$A4,Sta!$S:$S)/$C4</f>
        <v>#DIV/0!</v>
      </c>
      <c r="K4" s="11">
        <f>(COUNTIFS(Sta!$A:$A,$A4,Sta!$T:$T,"&gt;2.5") +COUNTIFS(Sta!$B:$B,$A4,Sta!$T:$T,"&gt;2.5"))/$D4</f>
        <v>1</v>
      </c>
      <c r="L4" s="8">
        <f>COUNTIFS(Sta!$A:$A,$A4,Sta!$T:$T,"&gt;2.5")/$B4</f>
        <v>1</v>
      </c>
      <c r="M4" s="8" t="e">
        <f>COUNTIFS(Sta!$B:$B,$A4,Sta!$T:$T,"&gt;2.5")/$C4</f>
        <v>#DIV/0!</v>
      </c>
      <c r="N4" s="11">
        <f>(COUNTIFS(Sta!$A:$A,$A4,Sta!$T:$T,"&gt;4.5") +COUNTIFS(Sta!$B:$B,$A4,Sta!$T:$T,"&gt;4.5"))/$D4</f>
        <v>1</v>
      </c>
      <c r="O4" s="8">
        <f>COUNTIFS(Sta!$A:$A,$A4,Sta!$T:$T,"&gt;4.5")/$B4</f>
        <v>1</v>
      </c>
      <c r="P4" s="8" t="e">
        <f>COUNTIFS(Sta!$B:$B,$A4,Sta!$T:$T,"&gt;4.5")/$C4</f>
        <v>#DIV/0!</v>
      </c>
      <c r="Q4" s="11">
        <f>(COUNTIFS(Sta!$A:$A,$A4,Sta!$R:$R,"&gt;0.5") +COUNTIFS(Sta!$B:$B,$A4,Sta!$S:$S,"&gt;0.5"))/$D4</f>
        <v>1</v>
      </c>
      <c r="R4" s="8">
        <f>COUNTIFS(Sta!$A:$A,$A4,Sta!$R:$R,"&gt;0.5")/$B4</f>
        <v>1</v>
      </c>
      <c r="S4" s="8" t="e">
        <f>COUNTIFS(Sta!$B:$B,$A4,Sta!$S:$S,"&gt;0.5")/$C4</f>
        <v>#DIV/0!</v>
      </c>
      <c r="T4" s="11">
        <f>(COUNTIFS(Sta!$A:$A,$A4,Sta!$R:$R,"&gt;1.5") +COUNTIFS(Sta!$B:$B,$A4,Sta!$S:$S,"&gt;1.5"))/$D4</f>
        <v>1</v>
      </c>
      <c r="U4" s="8">
        <f>COUNTIFS(Sta!$A:$A,$A4,Sta!$R:$R,"&gt;1.5")/$B4</f>
        <v>1</v>
      </c>
      <c r="V4" s="8" t="e">
        <f>COUNTIFS(Sta!$B:$B,$A4,Sta!$S:$S,"&gt;1.5")/$C4</f>
        <v>#DIV/0!</v>
      </c>
    </row>
    <row r="5" spans="1:32" x14ac:dyDescent="0.3">
      <c r="A5" t="s">
        <v>387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0" t="e">
        <f>(SUMIF(Sta!$A:$A,$A5,Sta!$T:$T)  + SUMIF(Sta!$B:$B,$A5,Sta!$T:$T) )/$D5</f>
        <v>#DIV/0!</v>
      </c>
      <c r="F5" s="6" t="e">
        <f>SUMIF(Sta!$A:$A,$A5,Sta!$T:$T)/$B5</f>
        <v>#DIV/0!</v>
      </c>
      <c r="G5" s="6" t="e">
        <f>SUMIF(Sta!$B:$B,$A5,Sta!$T:$T)/$C5</f>
        <v>#DIV/0!</v>
      </c>
      <c r="H5" s="10" t="e">
        <f>(SUMIF(Sta!$A:$A,$A5,Sta!$R:$R)  + SUMIF(Sta!$B:$B,$A5,Sta!$S:$S) )/$D5</f>
        <v>#DIV/0!</v>
      </c>
      <c r="I5" s="6" t="e">
        <f>SUMIF(Sta!$A:$A,$A5,Sta!$R:$R)/$B5</f>
        <v>#DIV/0!</v>
      </c>
      <c r="J5" s="6" t="e">
        <f>SUMIF(Sta!$B:$B,$A5,Sta!$S:$S)/$C5</f>
        <v>#DIV/0!</v>
      </c>
      <c r="K5" s="11" t="e">
        <f>(COUNTIFS(Sta!$A:$A,$A5,Sta!$T:$T,"&gt;2.5") +COUNTIFS(Sta!$B:$B,$A5,Sta!$T:$T,"&gt;2.5"))/$D5</f>
        <v>#DIV/0!</v>
      </c>
      <c r="L5" s="8" t="e">
        <f>COUNTIFS(Sta!$A:$A,$A5,Sta!$T:$T,"&gt;2.5")/$B5</f>
        <v>#DIV/0!</v>
      </c>
      <c r="M5" s="8" t="e">
        <f>COUNTIFS(Sta!$B:$B,$A5,Sta!$T:$T,"&gt;2.5")/$C5</f>
        <v>#DIV/0!</v>
      </c>
      <c r="N5" s="11" t="e">
        <f>(COUNTIFS(Sta!$A:$A,$A5,Sta!$T:$T,"&gt;4.5") +COUNTIFS(Sta!$B:$B,$A5,Sta!$T:$T,"&gt;4.5"))/$D5</f>
        <v>#DIV/0!</v>
      </c>
      <c r="O5" s="8" t="e">
        <f>COUNTIFS(Sta!$A:$A,$A5,Sta!$T:$T,"&gt;4.5")/$B5</f>
        <v>#DIV/0!</v>
      </c>
      <c r="P5" s="8" t="e">
        <f>COUNTIFS(Sta!$B:$B,$A5,Sta!$T:$T,"&gt;4.5")/$C5</f>
        <v>#DIV/0!</v>
      </c>
      <c r="Q5" s="11" t="e">
        <f>(COUNTIFS(Sta!$A:$A,$A5,Sta!$R:$R,"&gt;0.5") +COUNTIFS(Sta!$B:$B,$A5,Sta!$S:$S,"&gt;0.5"))/$D5</f>
        <v>#DIV/0!</v>
      </c>
      <c r="R5" s="8" t="e">
        <f>COUNTIFS(Sta!$A:$A,$A5,Sta!$R:$R,"&gt;0.5")/$B5</f>
        <v>#DIV/0!</v>
      </c>
      <c r="S5" s="8" t="e">
        <f>COUNTIFS(Sta!$B:$B,$A5,Sta!$S:$S,"&gt;0.5")/$C5</f>
        <v>#DIV/0!</v>
      </c>
      <c r="T5" s="11" t="e">
        <f>(COUNTIFS(Sta!$A:$A,$A5,Sta!$R:$R,"&gt;1.5") +COUNTIFS(Sta!$B:$B,$A5,Sta!$S:$S,"&gt;1.5"))/$D5</f>
        <v>#DIV/0!</v>
      </c>
      <c r="U5" s="8" t="e">
        <f>COUNTIFS(Sta!$A:$A,$A5,Sta!$R:$R,"&gt;1.5")/$B5</f>
        <v>#DIV/0!</v>
      </c>
      <c r="V5" s="8" t="e">
        <f>COUNTIFS(Sta!$B:$B,$A5,Sta!$S:$S,"&gt;1.5")/$C5</f>
        <v>#DIV/0!</v>
      </c>
    </row>
    <row r="6" spans="1:32" x14ac:dyDescent="0.3">
      <c r="A6" t="s">
        <v>380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0" t="e">
        <f>(SUMIF(Sta!$A:$A,$A6,Sta!$T:$T)  + SUMIF(Sta!$B:$B,$A6,Sta!$T:$T) )/$D6</f>
        <v>#DIV/0!</v>
      </c>
      <c r="F6" s="6" t="e">
        <f>SUMIF(Sta!$A:$A,$A6,Sta!$T:$T)/$B6</f>
        <v>#DIV/0!</v>
      </c>
      <c r="G6" s="6" t="e">
        <f>SUMIF(Sta!$B:$B,$A6,Sta!$T:$T)/$C6</f>
        <v>#DIV/0!</v>
      </c>
      <c r="H6" s="10" t="e">
        <f>(SUMIF(Sta!$A:$A,$A6,Sta!$R:$R)  + SUMIF(Sta!$B:$B,$A6,Sta!$S:$S) )/$D6</f>
        <v>#DIV/0!</v>
      </c>
      <c r="I6" s="6" t="e">
        <f>SUMIF(Sta!$A:$A,$A6,Sta!$R:$R)/$B6</f>
        <v>#DIV/0!</v>
      </c>
      <c r="J6" s="6" t="e">
        <f>SUMIF(Sta!$B:$B,$A6,Sta!$S:$S)/$C6</f>
        <v>#DIV/0!</v>
      </c>
      <c r="K6" s="11" t="e">
        <f>(COUNTIFS(Sta!$A:$A,$A6,Sta!$T:$T,"&gt;2.5") +COUNTIFS(Sta!$B:$B,$A6,Sta!$T:$T,"&gt;2.5"))/$D6</f>
        <v>#DIV/0!</v>
      </c>
      <c r="L6" s="8" t="e">
        <f>COUNTIFS(Sta!$A:$A,$A6,Sta!$T:$T,"&gt;2.5")/$B6</f>
        <v>#DIV/0!</v>
      </c>
      <c r="M6" s="8" t="e">
        <f>COUNTIFS(Sta!$B:$B,$A6,Sta!$T:$T,"&gt;2.5")/$C6</f>
        <v>#DIV/0!</v>
      </c>
      <c r="N6" s="11" t="e">
        <f>(COUNTIFS(Sta!$A:$A,$A6,Sta!$T:$T,"&gt;4.5") +COUNTIFS(Sta!$B:$B,$A6,Sta!$T:$T,"&gt;4.5"))/$D6</f>
        <v>#DIV/0!</v>
      </c>
      <c r="O6" s="8" t="e">
        <f>COUNTIFS(Sta!$A:$A,$A6,Sta!$T:$T,"&gt;4.5")/$B6</f>
        <v>#DIV/0!</v>
      </c>
      <c r="P6" s="8" t="e">
        <f>COUNTIFS(Sta!$B:$B,$A6,Sta!$T:$T,"&gt;4.5")/$C6</f>
        <v>#DIV/0!</v>
      </c>
      <c r="Q6" s="11" t="e">
        <f>(COUNTIFS(Sta!$A:$A,$A6,Sta!$R:$R,"&gt;0.5") +COUNTIFS(Sta!$B:$B,$A6,Sta!$S:$S,"&gt;0.5"))/$D6</f>
        <v>#DIV/0!</v>
      </c>
      <c r="R6" s="8" t="e">
        <f>COUNTIFS(Sta!$A:$A,$A6,Sta!$R:$R,"&gt;0.5")/$B6</f>
        <v>#DIV/0!</v>
      </c>
      <c r="S6" s="8" t="e">
        <f>COUNTIFS(Sta!$B:$B,$A6,Sta!$S:$S,"&gt;0.5")/$C6</f>
        <v>#DIV/0!</v>
      </c>
      <c r="T6" s="11" t="e">
        <f>(COUNTIFS(Sta!$A:$A,$A6,Sta!$R:$R,"&gt;1.5") +COUNTIFS(Sta!$B:$B,$A6,Sta!$S:$S,"&gt;1.5"))/$D6</f>
        <v>#DIV/0!</v>
      </c>
      <c r="U6" s="8" t="e">
        <f>COUNTIFS(Sta!$A:$A,$A6,Sta!$R:$R,"&gt;1.5")/$B6</f>
        <v>#DIV/0!</v>
      </c>
      <c r="V6" s="8" t="e">
        <f>COUNTIFS(Sta!$B:$B,$A6,Sta!$S:$S,"&gt;1.5")/$C6</f>
        <v>#DIV/0!</v>
      </c>
    </row>
    <row r="7" spans="1:32" x14ac:dyDescent="0.3">
      <c r="A7" t="s">
        <v>203</v>
      </c>
      <c r="B7" s="9">
        <f>COUNTIF(Sta!A:A,A7)</f>
        <v>0</v>
      </c>
      <c r="C7" s="4">
        <f>COUNTIF(Sta!B:B,A7)</f>
        <v>1</v>
      </c>
      <c r="D7" s="4">
        <f t="shared" si="0"/>
        <v>1</v>
      </c>
      <c r="E7" s="10">
        <f>(SUMIF(Sta!$A:$A,$A7,Sta!$T:$T)  + SUMIF(Sta!$B:$B,$A7,Sta!$T:$T) )/$D7</f>
        <v>3</v>
      </c>
      <c r="F7" s="6" t="e">
        <f>SUMIF(Sta!$A:$A,$A7,Sta!$T:$T)/$B7</f>
        <v>#DIV/0!</v>
      </c>
      <c r="G7" s="6">
        <f>SUMIF(Sta!$B:$B,$A7,Sta!$T:$T)/$C7</f>
        <v>3</v>
      </c>
      <c r="H7" s="10">
        <f>(SUMIF(Sta!$A:$A,$A7,Sta!$R:$R)  + SUMIF(Sta!$B:$B,$A7,Sta!$S:$S) )/$D7</f>
        <v>1</v>
      </c>
      <c r="I7" s="6" t="e">
        <f>SUMIF(Sta!$A:$A,$A7,Sta!$R:$R)/$B7</f>
        <v>#DIV/0!</v>
      </c>
      <c r="J7" s="6">
        <f>SUMIF(Sta!$B:$B,$A7,Sta!$S:$S)/$C7</f>
        <v>1</v>
      </c>
      <c r="K7" s="11">
        <f>(COUNTIFS(Sta!$A:$A,$A7,Sta!$T:$T,"&gt;2.5") +COUNTIFS(Sta!$B:$B,$A7,Sta!$T:$T,"&gt;2.5"))/$D7</f>
        <v>1</v>
      </c>
      <c r="L7" s="8" t="e">
        <f>COUNTIFS(Sta!$A:$A,$A7,Sta!$T:$T,"&gt;2.5")/$B7</f>
        <v>#DIV/0!</v>
      </c>
      <c r="M7" s="8">
        <f>COUNTIFS(Sta!$B:$B,$A7,Sta!$T:$T,"&gt;2.5")/$C7</f>
        <v>1</v>
      </c>
      <c r="N7" s="11">
        <f>(COUNTIFS(Sta!$A:$A,$A7,Sta!$T:$T,"&gt;4.5") +COUNTIFS(Sta!$B:$B,$A7,Sta!$T:$T,"&gt;4.5"))/$D7</f>
        <v>0</v>
      </c>
      <c r="O7" s="8" t="e">
        <f>COUNTIFS(Sta!$A:$A,$A7,Sta!$T:$T,"&gt;4.5")/$B7</f>
        <v>#DIV/0!</v>
      </c>
      <c r="P7" s="8">
        <f>COUNTIFS(Sta!$B:$B,$A7,Sta!$T:$T,"&gt;4.5")/$C7</f>
        <v>0</v>
      </c>
      <c r="Q7" s="11">
        <f>(COUNTIFS(Sta!$A:$A,$A7,Sta!$R:$R,"&gt;0.5") +COUNTIFS(Sta!$B:$B,$A7,Sta!$S:$S,"&gt;0.5"))/$D7</f>
        <v>1</v>
      </c>
      <c r="R7" s="8" t="e">
        <f>COUNTIFS(Sta!$A:$A,$A7,Sta!$R:$R,"&gt;0.5")/$B7</f>
        <v>#DIV/0!</v>
      </c>
      <c r="S7" s="8">
        <f>COUNTIFS(Sta!$B:$B,$A7,Sta!$S:$S,"&gt;0.5")/$C7</f>
        <v>1</v>
      </c>
      <c r="T7" s="11">
        <f>(COUNTIFS(Sta!$A:$A,$A7,Sta!$R:$R,"&gt;1.5") +COUNTIFS(Sta!$B:$B,$A7,Sta!$S:$S,"&gt;1.5"))/$D7</f>
        <v>0</v>
      </c>
      <c r="U7" s="8" t="e">
        <f>COUNTIFS(Sta!$A:$A,$A7,Sta!$R:$R,"&gt;1.5")/$B7</f>
        <v>#DIV/0!</v>
      </c>
      <c r="V7" s="8">
        <f>COUNTIFS(Sta!$B:$B,$A7,Sta!$S:$S,"&gt;1.5")/$C7</f>
        <v>0</v>
      </c>
    </row>
    <row r="8" spans="1:32" x14ac:dyDescent="0.3">
      <c r="A8" t="s">
        <v>439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0" t="e">
        <f>(SUMIF(Sta!$A:$A,$A8,Sta!$T:$T)  + SUMIF(Sta!$B:$B,$A8,Sta!$T:$T) )/$D8</f>
        <v>#DIV/0!</v>
      </c>
      <c r="F8" s="6" t="e">
        <f>SUMIF(Sta!$A:$A,$A8,Sta!$T:$T)/$B8</f>
        <v>#DIV/0!</v>
      </c>
      <c r="G8" s="6" t="e">
        <f>SUMIF(Sta!$B:$B,$A8,Sta!$T:$T)/$C8</f>
        <v>#DIV/0!</v>
      </c>
      <c r="H8" s="10" t="e">
        <f>(SUMIF(Sta!$A:$A,$A8,Sta!$R:$R)  + SUMIF(Sta!$B:$B,$A8,Sta!$S:$S) )/$D8</f>
        <v>#DIV/0!</v>
      </c>
      <c r="I8" s="6" t="e">
        <f>SUMIF(Sta!$A:$A,$A8,Sta!$R:$R)/$B8</f>
        <v>#DIV/0!</v>
      </c>
      <c r="J8" s="6" t="e">
        <f>SUMIF(Sta!$B:$B,$A8,Sta!$S:$S)/$C8</f>
        <v>#DIV/0!</v>
      </c>
      <c r="K8" s="11" t="e">
        <f>(COUNTIFS(Sta!$A:$A,$A8,Sta!$T:$T,"&gt;2.5") +COUNTIFS(Sta!$B:$B,$A8,Sta!$T:$T,"&gt;2.5"))/$D8</f>
        <v>#DIV/0!</v>
      </c>
      <c r="L8" s="8" t="e">
        <f>COUNTIFS(Sta!$A:$A,$A8,Sta!$T:$T,"&gt;2.5")/$B8</f>
        <v>#DIV/0!</v>
      </c>
      <c r="M8" s="8" t="e">
        <f>COUNTIFS(Sta!$B:$B,$A8,Sta!$T:$T,"&gt;2.5")/$C8</f>
        <v>#DIV/0!</v>
      </c>
      <c r="N8" s="11" t="e">
        <f>(COUNTIFS(Sta!$A:$A,$A8,Sta!$T:$T,"&gt;4.5") +COUNTIFS(Sta!$B:$B,$A8,Sta!$T:$T,"&gt;4.5"))/$D8</f>
        <v>#DIV/0!</v>
      </c>
      <c r="O8" s="8" t="e">
        <f>COUNTIFS(Sta!$A:$A,$A8,Sta!$T:$T,"&gt;4.5")/$B8</f>
        <v>#DIV/0!</v>
      </c>
      <c r="P8" s="8" t="e">
        <f>COUNTIFS(Sta!$B:$B,$A8,Sta!$T:$T,"&gt;4.5")/$C8</f>
        <v>#DIV/0!</v>
      </c>
      <c r="Q8" s="11" t="e">
        <f>(COUNTIFS(Sta!$A:$A,$A8,Sta!$R:$R,"&gt;0.5") +COUNTIFS(Sta!$B:$B,$A8,Sta!$S:$S,"&gt;0.5"))/$D8</f>
        <v>#DIV/0!</v>
      </c>
      <c r="R8" s="8" t="e">
        <f>COUNTIFS(Sta!$A:$A,$A8,Sta!$R:$R,"&gt;0.5")/$B8</f>
        <v>#DIV/0!</v>
      </c>
      <c r="S8" s="8" t="e">
        <f>COUNTIFS(Sta!$B:$B,$A8,Sta!$S:$S,"&gt;0.5")/$C8</f>
        <v>#DIV/0!</v>
      </c>
      <c r="T8" s="11" t="e">
        <f>(COUNTIFS(Sta!$A:$A,$A8,Sta!$R:$R,"&gt;1.5") +COUNTIFS(Sta!$B:$B,$A8,Sta!$S:$S,"&gt;1.5"))/$D8</f>
        <v>#DIV/0!</v>
      </c>
      <c r="U8" s="8" t="e">
        <f>COUNTIFS(Sta!$A:$A,$A8,Sta!$R:$R,"&gt;1.5")/$B8</f>
        <v>#DIV/0!</v>
      </c>
      <c r="V8" s="8" t="e">
        <f>COUNTIFS(Sta!$B:$B,$A8,Sta!$S:$S,"&gt;1.5")/$C8</f>
        <v>#DIV/0!</v>
      </c>
    </row>
    <row r="9" spans="1:32" x14ac:dyDescent="0.3">
      <c r="A9" t="s">
        <v>572</v>
      </c>
      <c r="B9" s="9">
        <f>COUNTIF(Sta!A:A,A9)</f>
        <v>2</v>
      </c>
      <c r="C9" s="4">
        <f>COUNTIF(Sta!B:B,A9)</f>
        <v>1</v>
      </c>
      <c r="D9" s="4">
        <f t="shared" si="0"/>
        <v>3</v>
      </c>
      <c r="E9" s="10">
        <f>(SUMIF(Sta!$A:$A,$A9,Sta!$T:$T)  + SUMIF(Sta!$B:$B,$A9,Sta!$T:$T) )/$D9</f>
        <v>5</v>
      </c>
      <c r="F9" s="6">
        <f>SUMIF(Sta!$A:$A,$A9,Sta!$T:$T)/$B9</f>
        <v>5</v>
      </c>
      <c r="G9" s="6">
        <f>SUMIF(Sta!$B:$B,$A9,Sta!$T:$T)/$C9</f>
        <v>5</v>
      </c>
      <c r="H9" s="10">
        <f>(SUMIF(Sta!$A:$A,$A9,Sta!$R:$R)  + SUMIF(Sta!$B:$B,$A9,Sta!$S:$S) )/$D9</f>
        <v>3</v>
      </c>
      <c r="I9" s="6">
        <f>SUMIF(Sta!$A:$A,$A9,Sta!$R:$R)/$B9</f>
        <v>3</v>
      </c>
      <c r="J9" s="6">
        <f>SUMIF(Sta!$B:$B,$A9,Sta!$S:$S)/$C9</f>
        <v>3</v>
      </c>
      <c r="K9" s="11">
        <f>(COUNTIFS(Sta!$A:$A,$A9,Sta!$T:$T,"&gt;2.5") +COUNTIFS(Sta!$B:$B,$A9,Sta!$T:$T,"&gt;2.5"))/$D9</f>
        <v>1</v>
      </c>
      <c r="L9" s="8">
        <f>COUNTIFS(Sta!$A:$A,$A9,Sta!$T:$T,"&gt;2.5")/$B9</f>
        <v>1</v>
      </c>
      <c r="M9" s="8">
        <f>COUNTIFS(Sta!$B:$B,$A9,Sta!$T:$T,"&gt;2.5")/$C9</f>
        <v>1</v>
      </c>
      <c r="N9" s="11">
        <f>(COUNTIFS(Sta!$A:$A,$A9,Sta!$T:$T,"&gt;4.5") +COUNTIFS(Sta!$B:$B,$A9,Sta!$T:$T,"&gt;4.5"))/$D9</f>
        <v>0.66666666666666663</v>
      </c>
      <c r="O9" s="8">
        <f>COUNTIFS(Sta!$A:$A,$A9,Sta!$T:$T,"&gt;4.5")/$B9</f>
        <v>0.5</v>
      </c>
      <c r="P9" s="8">
        <f>COUNTIFS(Sta!$B:$B,$A9,Sta!$T:$T,"&gt;4.5")/$C9</f>
        <v>1</v>
      </c>
      <c r="Q9" s="11">
        <f>(COUNTIFS(Sta!$A:$A,$A9,Sta!$R:$R,"&gt;0.5") +COUNTIFS(Sta!$B:$B,$A9,Sta!$S:$S,"&gt;0.5"))/$D9</f>
        <v>1</v>
      </c>
      <c r="R9" s="8">
        <f>COUNTIFS(Sta!$A:$A,$A9,Sta!$R:$R,"&gt;0.5")/$B9</f>
        <v>1</v>
      </c>
      <c r="S9" s="8">
        <f>COUNTIFS(Sta!$B:$B,$A9,Sta!$S:$S,"&gt;0.5")/$C9</f>
        <v>1</v>
      </c>
      <c r="T9" s="11">
        <f>(COUNTIFS(Sta!$A:$A,$A9,Sta!$R:$R,"&gt;1.5") +COUNTIFS(Sta!$B:$B,$A9,Sta!$S:$S,"&gt;1.5"))/$D9</f>
        <v>1</v>
      </c>
      <c r="U9" s="8">
        <f>COUNTIFS(Sta!$A:$A,$A9,Sta!$R:$R,"&gt;1.5")/$B9</f>
        <v>1</v>
      </c>
      <c r="V9" s="8">
        <f>COUNTIFS(Sta!$B:$B,$A9,Sta!$S:$S,"&gt;1.5")/$C9</f>
        <v>1</v>
      </c>
    </row>
    <row r="10" spans="1:32" x14ac:dyDescent="0.3">
      <c r="A10" t="s">
        <v>162</v>
      </c>
      <c r="B10" s="9">
        <f>COUNTIF(Sta!A:A,A10)</f>
        <v>1</v>
      </c>
      <c r="C10" s="4">
        <f>COUNTIF(Sta!B:B,A10)</f>
        <v>0</v>
      </c>
      <c r="D10" s="4">
        <f t="shared" si="0"/>
        <v>1</v>
      </c>
      <c r="E10" s="10">
        <f>(SUMIF(Sta!$A:$A,$A10,Sta!$T:$T)  + SUMIF(Sta!$B:$B,$A10,Sta!$T:$T) )/$D10</f>
        <v>3</v>
      </c>
      <c r="F10" s="6">
        <f>SUMIF(Sta!$A:$A,$A10,Sta!$T:$T)/$B10</f>
        <v>3</v>
      </c>
      <c r="G10" s="6" t="e">
        <f>SUMIF(Sta!$B:$B,$A10,Sta!$T:$T)/$C10</f>
        <v>#DIV/0!</v>
      </c>
      <c r="H10" s="10">
        <f>(SUMIF(Sta!$A:$A,$A10,Sta!$R:$R)  + SUMIF(Sta!$B:$B,$A10,Sta!$S:$S) )/$D10</f>
        <v>2</v>
      </c>
      <c r="I10" s="6">
        <f>SUMIF(Sta!$A:$A,$A10,Sta!$R:$R)/$B10</f>
        <v>2</v>
      </c>
      <c r="J10" s="6" t="e">
        <f>SUMIF(Sta!$B:$B,$A10,Sta!$S:$S)/$C10</f>
        <v>#DIV/0!</v>
      </c>
      <c r="K10" s="11">
        <f>(COUNTIFS(Sta!$A:$A,$A10,Sta!$T:$T,"&gt;2.5") +COUNTIFS(Sta!$B:$B,$A10,Sta!$T:$T,"&gt;2.5"))/$D10</f>
        <v>1</v>
      </c>
      <c r="L10" s="8">
        <f>COUNTIFS(Sta!$A:$A,$A10,Sta!$T:$T,"&gt;2.5")/$B10</f>
        <v>1</v>
      </c>
      <c r="M10" s="8" t="e">
        <f>COUNTIFS(Sta!$B:$B,$A10,Sta!$T:$T,"&gt;2.5")/$C10</f>
        <v>#DIV/0!</v>
      </c>
      <c r="N10" s="11">
        <f>(COUNTIFS(Sta!$A:$A,$A10,Sta!$T:$T,"&gt;4.5") +COUNTIFS(Sta!$B:$B,$A10,Sta!$T:$T,"&gt;4.5"))/$D10</f>
        <v>0</v>
      </c>
      <c r="O10" s="8">
        <f>COUNTIFS(Sta!$A:$A,$A10,Sta!$T:$T,"&gt;4.5")/$B10</f>
        <v>0</v>
      </c>
      <c r="P10" s="8" t="e">
        <f>COUNTIFS(Sta!$B:$B,$A10,Sta!$T:$T,"&gt;4.5")/$C10</f>
        <v>#DIV/0!</v>
      </c>
      <c r="Q10" s="11">
        <f>(COUNTIFS(Sta!$A:$A,$A10,Sta!$R:$R,"&gt;0.5") +COUNTIFS(Sta!$B:$B,$A10,Sta!$S:$S,"&gt;0.5"))/$D10</f>
        <v>1</v>
      </c>
      <c r="R10" s="8">
        <f>COUNTIFS(Sta!$A:$A,$A10,Sta!$R:$R,"&gt;0.5")/$B10</f>
        <v>1</v>
      </c>
      <c r="S10" s="8" t="e">
        <f>COUNTIFS(Sta!$B:$B,$A10,Sta!$S:$S,"&gt;0.5")/$C10</f>
        <v>#DIV/0!</v>
      </c>
      <c r="T10" s="11">
        <f>(COUNTIFS(Sta!$A:$A,$A10,Sta!$R:$R,"&gt;1.5") +COUNTIFS(Sta!$B:$B,$A10,Sta!$S:$S,"&gt;1.5"))/$D10</f>
        <v>1</v>
      </c>
      <c r="U10" s="8">
        <f>COUNTIFS(Sta!$A:$A,$A10,Sta!$R:$R,"&gt;1.5")/$B10</f>
        <v>1</v>
      </c>
      <c r="V10" s="8" t="e">
        <f>COUNTIFS(Sta!$B:$B,$A10,Sta!$S:$S,"&gt;1.5")/$C10</f>
        <v>#DIV/0!</v>
      </c>
    </row>
    <row r="11" spans="1:32" x14ac:dyDescent="0.3">
      <c r="A11" t="s">
        <v>3</v>
      </c>
      <c r="B11" s="9">
        <f>COUNTIF(Sta!A:A,A11)</f>
        <v>1</v>
      </c>
      <c r="C11" s="4">
        <f>COUNTIF(Sta!B:B,A11)</f>
        <v>0</v>
      </c>
      <c r="D11" s="4">
        <f t="shared" si="0"/>
        <v>1</v>
      </c>
      <c r="E11" s="10">
        <f>(SUMIF(Sta!$A:$A,$A11,Sta!$T:$T)  + SUMIF(Sta!$B:$B,$A11,Sta!$T:$T) )/$D11</f>
        <v>3</v>
      </c>
      <c r="F11" s="6">
        <f>SUMIF(Sta!$A:$A,$A11,Sta!$T:$T)/$B11</f>
        <v>3</v>
      </c>
      <c r="G11" s="6" t="e">
        <f>SUMIF(Sta!$B:$B,$A11,Sta!$T:$T)/$C11</f>
        <v>#DIV/0!</v>
      </c>
      <c r="H11" s="10">
        <f>(SUMIF(Sta!$A:$A,$A11,Sta!$R:$R)  + SUMIF(Sta!$B:$B,$A11,Sta!$S:$S) )/$D11</f>
        <v>2</v>
      </c>
      <c r="I11" s="6">
        <f>SUMIF(Sta!$A:$A,$A11,Sta!$R:$R)/$B11</f>
        <v>2</v>
      </c>
      <c r="J11" s="6" t="e">
        <f>SUMIF(Sta!$B:$B,$A11,Sta!$S:$S)/$C11</f>
        <v>#DIV/0!</v>
      </c>
      <c r="K11" s="11">
        <f>(COUNTIFS(Sta!$A:$A,$A11,Sta!$T:$T,"&gt;2.5") +COUNTIFS(Sta!$B:$B,$A11,Sta!$T:$T,"&gt;2.5"))/$D11</f>
        <v>1</v>
      </c>
      <c r="L11" s="8">
        <f>COUNTIFS(Sta!$A:$A,$A11,Sta!$T:$T,"&gt;2.5")/$B11</f>
        <v>1</v>
      </c>
      <c r="M11" s="8" t="e">
        <f>COUNTIFS(Sta!$B:$B,$A11,Sta!$T:$T,"&gt;2.5")/$C11</f>
        <v>#DIV/0!</v>
      </c>
      <c r="N11" s="11">
        <f>(COUNTIFS(Sta!$A:$A,$A11,Sta!$T:$T,"&gt;4.5") +COUNTIFS(Sta!$B:$B,$A11,Sta!$T:$T,"&gt;4.5"))/$D11</f>
        <v>0</v>
      </c>
      <c r="O11" s="8">
        <f>COUNTIFS(Sta!$A:$A,$A11,Sta!$T:$T,"&gt;4.5")/$B11</f>
        <v>0</v>
      </c>
      <c r="P11" s="8" t="e">
        <f>COUNTIFS(Sta!$B:$B,$A11,Sta!$T:$T,"&gt;4.5")/$C11</f>
        <v>#DIV/0!</v>
      </c>
      <c r="Q11" s="11">
        <f>(COUNTIFS(Sta!$A:$A,$A11,Sta!$R:$R,"&gt;0.5") +COUNTIFS(Sta!$B:$B,$A11,Sta!$S:$S,"&gt;0.5"))/$D11</f>
        <v>1</v>
      </c>
      <c r="R11" s="8">
        <f>COUNTIFS(Sta!$A:$A,$A11,Sta!$R:$R,"&gt;0.5")/$B11</f>
        <v>1</v>
      </c>
      <c r="S11" s="8" t="e">
        <f>COUNTIFS(Sta!$B:$B,$A11,Sta!$S:$S,"&gt;0.5")/$C11</f>
        <v>#DIV/0!</v>
      </c>
      <c r="T11" s="11">
        <f>(COUNTIFS(Sta!$A:$A,$A11,Sta!$R:$R,"&gt;1.5") +COUNTIFS(Sta!$B:$B,$A11,Sta!$S:$S,"&gt;1.5"))/$D11</f>
        <v>1</v>
      </c>
      <c r="U11" s="8">
        <f>COUNTIFS(Sta!$A:$A,$A11,Sta!$R:$R,"&gt;1.5")/$B11</f>
        <v>1</v>
      </c>
      <c r="V11" s="8" t="e">
        <f>COUNTIFS(Sta!$B:$B,$A11,Sta!$S:$S,"&gt;1.5")/$C11</f>
        <v>#DIV/0!</v>
      </c>
    </row>
    <row r="12" spans="1:32" x14ac:dyDescent="0.3">
      <c r="A12" t="s">
        <v>661</v>
      </c>
      <c r="B12" s="9">
        <f>COUNTIF(Sta!A:A,A12)</f>
        <v>9</v>
      </c>
      <c r="C12" s="4">
        <f>COUNTIF(Sta!B:B,A12)</f>
        <v>9</v>
      </c>
      <c r="D12" s="4">
        <f t="shared" si="0"/>
        <v>18</v>
      </c>
      <c r="E12" s="10">
        <f>(SUMIF(Sta!$A:$A,$A12,Sta!$T:$T)  + SUMIF(Sta!$B:$B,$A12,Sta!$T:$T) )/$D12</f>
        <v>2.5555555555555554</v>
      </c>
      <c r="F12" s="6">
        <f>SUMIF(Sta!$A:$A,$A12,Sta!$T:$T)/$B12</f>
        <v>2.5555555555555554</v>
      </c>
      <c r="G12" s="6">
        <f>SUMIF(Sta!$B:$B,$A12,Sta!$T:$T)/$C12</f>
        <v>2.5555555555555554</v>
      </c>
      <c r="H12" s="10">
        <f>(SUMIF(Sta!$A:$A,$A12,Sta!$R:$R)  + SUMIF(Sta!$B:$B,$A12,Sta!$S:$S) )/$D12</f>
        <v>1.8333333333333333</v>
      </c>
      <c r="I12" s="6">
        <f>SUMIF(Sta!$A:$A,$A12,Sta!$R:$R)/$B12</f>
        <v>1.5555555555555556</v>
      </c>
      <c r="J12" s="6">
        <f>SUMIF(Sta!$B:$B,$A12,Sta!$S:$S)/$C12</f>
        <v>2.1111111111111112</v>
      </c>
      <c r="K12" s="11">
        <f>(COUNTIFS(Sta!$A:$A,$A12,Sta!$T:$T,"&gt;2.5") +COUNTIFS(Sta!$B:$B,$A12,Sta!$T:$T,"&gt;2.5"))/$D12</f>
        <v>0.55555555555555558</v>
      </c>
      <c r="L12" s="8">
        <f>COUNTIFS(Sta!$A:$A,$A12,Sta!$T:$T,"&gt;2.5")/$B12</f>
        <v>0.44444444444444442</v>
      </c>
      <c r="M12" s="8">
        <f>COUNTIFS(Sta!$B:$B,$A12,Sta!$T:$T,"&gt;2.5")/$C12</f>
        <v>0.66666666666666663</v>
      </c>
      <c r="N12" s="11">
        <f>(COUNTIFS(Sta!$A:$A,$A12,Sta!$T:$T,"&gt;4.5") +COUNTIFS(Sta!$B:$B,$A12,Sta!$T:$T,"&gt;4.5"))/$D12</f>
        <v>5.5555555555555552E-2</v>
      </c>
      <c r="O12" s="8">
        <f>COUNTIFS(Sta!$A:$A,$A12,Sta!$T:$T,"&gt;4.5")/$B12</f>
        <v>0</v>
      </c>
      <c r="P12" s="8">
        <f>COUNTIFS(Sta!$B:$B,$A12,Sta!$T:$T,"&gt;4.5")/$C12</f>
        <v>0.1111111111111111</v>
      </c>
      <c r="Q12" s="11">
        <f>(COUNTIFS(Sta!$A:$A,$A12,Sta!$R:$R,"&gt;0.5") +COUNTIFS(Sta!$B:$B,$A12,Sta!$S:$S,"&gt;0.5"))/$D12</f>
        <v>0.88888888888888884</v>
      </c>
      <c r="R12" s="8">
        <f>COUNTIFS(Sta!$A:$A,$A12,Sta!$R:$R,"&gt;0.5")/$B12</f>
        <v>0.88888888888888884</v>
      </c>
      <c r="S12" s="8">
        <f>COUNTIFS(Sta!$B:$B,$A12,Sta!$S:$S,"&gt;0.5")/$C12</f>
        <v>0.88888888888888884</v>
      </c>
      <c r="T12" s="11">
        <f>(COUNTIFS(Sta!$A:$A,$A12,Sta!$R:$R,"&gt;1.5") +COUNTIFS(Sta!$B:$B,$A12,Sta!$S:$S,"&gt;1.5"))/$D12</f>
        <v>0.55555555555555558</v>
      </c>
      <c r="U12" s="8">
        <f>COUNTIFS(Sta!$A:$A,$A12,Sta!$R:$R,"&gt;1.5")/$B12</f>
        <v>0.44444444444444442</v>
      </c>
      <c r="V12" s="8">
        <f>COUNTIFS(Sta!$B:$B,$A12,Sta!$S:$S,"&gt;1.5")/$C12</f>
        <v>0.66666666666666663</v>
      </c>
    </row>
    <row r="13" spans="1:32" x14ac:dyDescent="0.3">
      <c r="A13" t="s">
        <v>216</v>
      </c>
      <c r="B13" s="9">
        <f>COUNTIF(Sta!A:A,A13)</f>
        <v>1</v>
      </c>
      <c r="C13" s="4">
        <f>COUNTIF(Sta!B:B,A13)</f>
        <v>1</v>
      </c>
      <c r="D13" s="4">
        <f t="shared" si="0"/>
        <v>2</v>
      </c>
      <c r="E13" s="10">
        <f>(SUMIF(Sta!$A:$A,$A13,Sta!$T:$T)  + SUMIF(Sta!$B:$B,$A13,Sta!$T:$T) )/$D13</f>
        <v>2.5</v>
      </c>
      <c r="F13" s="6">
        <f>SUMIF(Sta!$A:$A,$A13,Sta!$T:$T)/$B13</f>
        <v>1</v>
      </c>
      <c r="G13" s="6">
        <f>SUMIF(Sta!$B:$B,$A13,Sta!$T:$T)/$C13</f>
        <v>4</v>
      </c>
      <c r="H13" s="10">
        <f>(SUMIF(Sta!$A:$A,$A13,Sta!$R:$R)  + SUMIF(Sta!$B:$B,$A13,Sta!$S:$S) )/$D13</f>
        <v>2</v>
      </c>
      <c r="I13" s="6">
        <f>SUMIF(Sta!$A:$A,$A13,Sta!$R:$R)/$B13</f>
        <v>1</v>
      </c>
      <c r="J13" s="6">
        <f>SUMIF(Sta!$B:$B,$A13,Sta!$S:$S)/$C13</f>
        <v>3</v>
      </c>
      <c r="K13" s="11">
        <f>(COUNTIFS(Sta!$A:$A,$A13,Sta!$T:$T,"&gt;2.5") +COUNTIFS(Sta!$B:$B,$A13,Sta!$T:$T,"&gt;2.5"))/$D13</f>
        <v>0.5</v>
      </c>
      <c r="L13" s="8">
        <f>COUNTIFS(Sta!$A:$A,$A13,Sta!$T:$T,"&gt;2.5")/$B13</f>
        <v>0</v>
      </c>
      <c r="M13" s="8">
        <f>COUNTIFS(Sta!$B:$B,$A13,Sta!$T:$T,"&gt;2.5")/$C13</f>
        <v>1</v>
      </c>
      <c r="N13" s="11">
        <f>(COUNTIFS(Sta!$A:$A,$A13,Sta!$T:$T,"&gt;4.5") +COUNTIFS(Sta!$B:$B,$A13,Sta!$T:$T,"&gt;4.5"))/$D13</f>
        <v>0</v>
      </c>
      <c r="O13" s="8">
        <f>COUNTIFS(Sta!$A:$A,$A13,Sta!$T:$T,"&gt;4.5")/$B13</f>
        <v>0</v>
      </c>
      <c r="P13" s="8">
        <f>COUNTIFS(Sta!$B:$B,$A13,Sta!$T:$T,"&gt;4.5")/$C13</f>
        <v>0</v>
      </c>
      <c r="Q13" s="11">
        <f>(COUNTIFS(Sta!$A:$A,$A13,Sta!$R:$R,"&gt;0.5") +COUNTIFS(Sta!$B:$B,$A13,Sta!$S:$S,"&gt;0.5"))/$D13</f>
        <v>1</v>
      </c>
      <c r="R13" s="8">
        <f>COUNTIFS(Sta!$A:$A,$A13,Sta!$R:$R,"&gt;0.5")/$B13</f>
        <v>1</v>
      </c>
      <c r="S13" s="8">
        <f>COUNTIFS(Sta!$B:$B,$A13,Sta!$S:$S,"&gt;0.5")/$C13</f>
        <v>1</v>
      </c>
      <c r="T13" s="11">
        <f>(COUNTIFS(Sta!$A:$A,$A13,Sta!$R:$R,"&gt;1.5") +COUNTIFS(Sta!$B:$B,$A13,Sta!$S:$S,"&gt;1.5"))/$D13</f>
        <v>0.5</v>
      </c>
      <c r="U13" s="8">
        <f>COUNTIFS(Sta!$A:$A,$A13,Sta!$R:$R,"&gt;1.5")/$B13</f>
        <v>0</v>
      </c>
      <c r="V13" s="8">
        <f>COUNTIFS(Sta!$B:$B,$A13,Sta!$S:$S,"&gt;1.5")/$C13</f>
        <v>1</v>
      </c>
    </row>
    <row r="14" spans="1:32" x14ac:dyDescent="0.3">
      <c r="A14" t="s">
        <v>525</v>
      </c>
      <c r="B14" s="9">
        <f>COUNTIF(Sta!A:A,A14)</f>
        <v>1</v>
      </c>
      <c r="C14" s="4">
        <f>COUNTIF(Sta!B:B,A14)</f>
        <v>3</v>
      </c>
      <c r="D14" s="4">
        <f t="shared" si="0"/>
        <v>4</v>
      </c>
      <c r="E14" s="10">
        <f>(SUMIF(Sta!$A:$A,$A14,Sta!$T:$T)  + SUMIF(Sta!$B:$B,$A14,Sta!$T:$T) )/$D14</f>
        <v>5.25</v>
      </c>
      <c r="F14" s="6">
        <f>SUMIF(Sta!$A:$A,$A14,Sta!$T:$T)/$B14</f>
        <v>8</v>
      </c>
      <c r="G14" s="6">
        <f>SUMIF(Sta!$B:$B,$A14,Sta!$T:$T)/$C14</f>
        <v>4.333333333333333</v>
      </c>
      <c r="H14" s="10">
        <f>(SUMIF(Sta!$A:$A,$A14,Sta!$R:$R)  + SUMIF(Sta!$B:$B,$A14,Sta!$S:$S) )/$D14</f>
        <v>2.5</v>
      </c>
      <c r="I14" s="6">
        <f>SUMIF(Sta!$A:$A,$A14,Sta!$R:$R)/$B14</f>
        <v>3</v>
      </c>
      <c r="J14" s="6">
        <f>SUMIF(Sta!$B:$B,$A14,Sta!$S:$S)/$C14</f>
        <v>2.3333333333333335</v>
      </c>
      <c r="K14" s="11">
        <f>(COUNTIFS(Sta!$A:$A,$A14,Sta!$T:$T,"&gt;2.5") +COUNTIFS(Sta!$B:$B,$A14,Sta!$T:$T,"&gt;2.5"))/$D14</f>
        <v>1</v>
      </c>
      <c r="L14" s="8">
        <f>COUNTIFS(Sta!$A:$A,$A14,Sta!$T:$T,"&gt;2.5")/$B14</f>
        <v>1</v>
      </c>
      <c r="M14" s="8">
        <f>COUNTIFS(Sta!$B:$B,$A14,Sta!$T:$T,"&gt;2.5")/$C14</f>
        <v>1</v>
      </c>
      <c r="N14" s="11">
        <f>(COUNTIFS(Sta!$A:$A,$A14,Sta!$T:$T,"&gt;4.5") +COUNTIFS(Sta!$B:$B,$A14,Sta!$T:$T,"&gt;4.5"))/$D14</f>
        <v>0.5</v>
      </c>
      <c r="O14" s="8">
        <f>COUNTIFS(Sta!$A:$A,$A14,Sta!$T:$T,"&gt;4.5")/$B14</f>
        <v>1</v>
      </c>
      <c r="P14" s="8">
        <f>COUNTIFS(Sta!$B:$B,$A14,Sta!$T:$T,"&gt;4.5")/$C14</f>
        <v>0.33333333333333331</v>
      </c>
      <c r="Q14" s="11">
        <f>(COUNTIFS(Sta!$A:$A,$A14,Sta!$R:$R,"&gt;0.5") +COUNTIFS(Sta!$B:$B,$A14,Sta!$S:$S,"&gt;0.5"))/$D14</f>
        <v>1</v>
      </c>
      <c r="R14" s="8">
        <f>COUNTIFS(Sta!$A:$A,$A14,Sta!$R:$R,"&gt;0.5")/$B14</f>
        <v>1</v>
      </c>
      <c r="S14" s="8">
        <f>COUNTIFS(Sta!$B:$B,$A14,Sta!$S:$S,"&gt;0.5")/$C14</f>
        <v>1</v>
      </c>
      <c r="T14" s="11">
        <f>(COUNTIFS(Sta!$A:$A,$A14,Sta!$R:$R,"&gt;1.5") +COUNTIFS(Sta!$B:$B,$A14,Sta!$S:$S,"&gt;1.5"))/$D14</f>
        <v>1</v>
      </c>
      <c r="U14" s="8">
        <f>COUNTIFS(Sta!$A:$A,$A14,Sta!$R:$R,"&gt;1.5")/$B14</f>
        <v>1</v>
      </c>
      <c r="V14" s="8">
        <f>COUNTIFS(Sta!$B:$B,$A14,Sta!$S:$S,"&gt;1.5")/$C14</f>
        <v>1</v>
      </c>
    </row>
    <row r="15" spans="1:32" x14ac:dyDescent="0.3">
      <c r="A15" t="s">
        <v>659</v>
      </c>
      <c r="B15" s="9">
        <f>COUNTIF(Sta!A:A,A15)</f>
        <v>10</v>
      </c>
      <c r="C15" s="4">
        <f>COUNTIF(Sta!B:B,A15)</f>
        <v>8</v>
      </c>
      <c r="D15" s="4">
        <f t="shared" si="0"/>
        <v>18</v>
      </c>
      <c r="E15" s="10">
        <f>(SUMIF(Sta!$A:$A,$A15,Sta!$T:$T)  + SUMIF(Sta!$B:$B,$A15,Sta!$T:$T) )/$D15</f>
        <v>3.4444444444444446</v>
      </c>
      <c r="F15" s="6">
        <f>SUMIF(Sta!$A:$A,$A15,Sta!$T:$T)/$B15</f>
        <v>3.5</v>
      </c>
      <c r="G15" s="6">
        <f>SUMIF(Sta!$B:$B,$A15,Sta!$T:$T)/$C15</f>
        <v>3.375</v>
      </c>
      <c r="H15" s="10">
        <f>(SUMIF(Sta!$A:$A,$A15,Sta!$R:$R)  + SUMIF(Sta!$B:$B,$A15,Sta!$S:$S) )/$D15</f>
        <v>1.5</v>
      </c>
      <c r="I15" s="6">
        <f>SUMIF(Sta!$A:$A,$A15,Sta!$R:$R)/$B15</f>
        <v>1.4</v>
      </c>
      <c r="J15" s="6">
        <f>SUMIF(Sta!$B:$B,$A15,Sta!$S:$S)/$C15</f>
        <v>1.625</v>
      </c>
      <c r="K15" s="11">
        <f>(COUNTIFS(Sta!$A:$A,$A15,Sta!$T:$T,"&gt;2.5") +COUNTIFS(Sta!$B:$B,$A15,Sta!$T:$T,"&gt;2.5"))/$D15</f>
        <v>0.66666666666666663</v>
      </c>
      <c r="L15" s="8">
        <f>COUNTIFS(Sta!$A:$A,$A15,Sta!$T:$T,"&gt;2.5")/$B15</f>
        <v>0.6</v>
      </c>
      <c r="M15" s="8">
        <f>COUNTIFS(Sta!$B:$B,$A15,Sta!$T:$T,"&gt;2.5")/$C15</f>
        <v>0.75</v>
      </c>
      <c r="N15" s="11">
        <f>(COUNTIFS(Sta!$A:$A,$A15,Sta!$T:$T,"&gt;4.5") +COUNTIFS(Sta!$B:$B,$A15,Sta!$T:$T,"&gt;4.5"))/$D15</f>
        <v>0.33333333333333331</v>
      </c>
      <c r="O15" s="8">
        <f>COUNTIFS(Sta!$A:$A,$A15,Sta!$T:$T,"&gt;4.5")/$B15</f>
        <v>0.4</v>
      </c>
      <c r="P15" s="8">
        <f>COUNTIFS(Sta!$B:$B,$A15,Sta!$T:$T,"&gt;4.5")/$C15</f>
        <v>0.25</v>
      </c>
      <c r="Q15" s="11">
        <f>(COUNTIFS(Sta!$A:$A,$A15,Sta!$R:$R,"&gt;0.5") +COUNTIFS(Sta!$B:$B,$A15,Sta!$S:$S,"&gt;0.5"))/$D15</f>
        <v>0.66666666666666663</v>
      </c>
      <c r="R15" s="8">
        <f>COUNTIFS(Sta!$A:$A,$A15,Sta!$R:$R,"&gt;0.5")/$B15</f>
        <v>0.7</v>
      </c>
      <c r="S15" s="8">
        <f>COUNTIFS(Sta!$B:$B,$A15,Sta!$S:$S,"&gt;0.5")/$C15</f>
        <v>0.625</v>
      </c>
      <c r="T15" s="11">
        <f>(COUNTIFS(Sta!$A:$A,$A15,Sta!$R:$R,"&gt;1.5") +COUNTIFS(Sta!$B:$B,$A15,Sta!$S:$S,"&gt;1.5"))/$D15</f>
        <v>0.44444444444444442</v>
      </c>
      <c r="U15" s="8">
        <f>COUNTIFS(Sta!$A:$A,$A15,Sta!$R:$R,"&gt;1.5")/$B15</f>
        <v>0.4</v>
      </c>
      <c r="V15" s="8">
        <f>COUNTIFS(Sta!$B:$B,$A15,Sta!$S:$S,"&gt;1.5")/$C15</f>
        <v>0.5</v>
      </c>
    </row>
    <row r="16" spans="1:32" x14ac:dyDescent="0.3">
      <c r="A16" t="s">
        <v>376</v>
      </c>
      <c r="B16" s="9">
        <f>COUNTIF(Sta!A:A,A16)</f>
        <v>2</v>
      </c>
      <c r="C16" s="4">
        <f>COUNTIF(Sta!B:B,A16)</f>
        <v>1</v>
      </c>
      <c r="D16" s="4">
        <f t="shared" si="0"/>
        <v>3</v>
      </c>
      <c r="E16" s="10">
        <f>(SUMIF(Sta!$A:$A,$A16,Sta!$T:$T)  + SUMIF(Sta!$B:$B,$A16,Sta!$T:$T) )/$D16</f>
        <v>7.333333333333333</v>
      </c>
      <c r="F16" s="6">
        <f>SUMIF(Sta!$A:$A,$A16,Sta!$T:$T)/$B16</f>
        <v>7.5</v>
      </c>
      <c r="G16" s="6">
        <f>SUMIF(Sta!$B:$B,$A16,Sta!$T:$T)/$C16</f>
        <v>7</v>
      </c>
      <c r="H16" s="10">
        <f>(SUMIF(Sta!$A:$A,$A16,Sta!$R:$R)  + SUMIF(Sta!$B:$B,$A16,Sta!$S:$S) )/$D16</f>
        <v>3.6666666666666665</v>
      </c>
      <c r="I16" s="6">
        <f>SUMIF(Sta!$A:$A,$A16,Sta!$R:$R)/$B16</f>
        <v>4</v>
      </c>
      <c r="J16" s="6">
        <f>SUMIF(Sta!$B:$B,$A16,Sta!$S:$S)/$C16</f>
        <v>3</v>
      </c>
      <c r="K16" s="11">
        <f>(COUNTIFS(Sta!$A:$A,$A16,Sta!$T:$T,"&gt;2.5") +COUNTIFS(Sta!$B:$B,$A16,Sta!$T:$T,"&gt;2.5"))/$D16</f>
        <v>1</v>
      </c>
      <c r="L16" s="8">
        <f>COUNTIFS(Sta!$A:$A,$A16,Sta!$T:$T,"&gt;2.5")/$B16</f>
        <v>1</v>
      </c>
      <c r="M16" s="8">
        <f>COUNTIFS(Sta!$B:$B,$A16,Sta!$T:$T,"&gt;2.5")/$C16</f>
        <v>1</v>
      </c>
      <c r="N16" s="11">
        <f>(COUNTIFS(Sta!$A:$A,$A16,Sta!$T:$T,"&gt;4.5") +COUNTIFS(Sta!$B:$B,$A16,Sta!$T:$T,"&gt;4.5"))/$D16</f>
        <v>1</v>
      </c>
      <c r="O16" s="8">
        <f>COUNTIFS(Sta!$A:$A,$A16,Sta!$T:$T,"&gt;4.5")/$B16</f>
        <v>1</v>
      </c>
      <c r="P16" s="8">
        <f>COUNTIFS(Sta!$B:$B,$A16,Sta!$T:$T,"&gt;4.5")/$C16</f>
        <v>1</v>
      </c>
      <c r="Q16" s="11">
        <f>(COUNTIFS(Sta!$A:$A,$A16,Sta!$R:$R,"&gt;0.5") +COUNTIFS(Sta!$B:$B,$A16,Sta!$S:$S,"&gt;0.5"))/$D16</f>
        <v>1</v>
      </c>
      <c r="R16" s="8">
        <f>COUNTIFS(Sta!$A:$A,$A16,Sta!$R:$R,"&gt;0.5")/$B16</f>
        <v>1</v>
      </c>
      <c r="S16" s="8">
        <f>COUNTIFS(Sta!$B:$B,$A16,Sta!$S:$S,"&gt;0.5")/$C16</f>
        <v>1</v>
      </c>
      <c r="T16" s="11">
        <f>(COUNTIFS(Sta!$A:$A,$A16,Sta!$R:$R,"&gt;1.5") +COUNTIFS(Sta!$B:$B,$A16,Sta!$S:$S,"&gt;1.5"))/$D16</f>
        <v>1</v>
      </c>
      <c r="U16" s="8">
        <f>COUNTIFS(Sta!$A:$A,$A16,Sta!$R:$R,"&gt;1.5")/$B16</f>
        <v>1</v>
      </c>
      <c r="V16" s="8">
        <f>COUNTIFS(Sta!$B:$B,$A16,Sta!$S:$S,"&gt;1.5")/$C16</f>
        <v>1</v>
      </c>
    </row>
    <row r="17" spans="1:22" x14ac:dyDescent="0.3">
      <c r="A17" t="s">
        <v>138</v>
      </c>
      <c r="B17" s="9">
        <f>COUNTIF(Sta!A:A,A17)</f>
        <v>1</v>
      </c>
      <c r="C17" s="4">
        <f>COUNTIF(Sta!B:B,A17)</f>
        <v>1</v>
      </c>
      <c r="D17" s="4">
        <f t="shared" si="0"/>
        <v>2</v>
      </c>
      <c r="E17" s="10">
        <f>(SUMIF(Sta!$A:$A,$A17,Sta!$T:$T)  + SUMIF(Sta!$B:$B,$A17,Sta!$T:$T) )/$D17</f>
        <v>3.5</v>
      </c>
      <c r="F17" s="6">
        <f>SUMIF(Sta!$A:$A,$A17,Sta!$T:$T)/$B17</f>
        <v>1</v>
      </c>
      <c r="G17" s="6">
        <f>SUMIF(Sta!$B:$B,$A17,Sta!$T:$T)/$C17</f>
        <v>6</v>
      </c>
      <c r="H17" s="10">
        <f>(SUMIF(Sta!$A:$A,$A17,Sta!$R:$R)  + SUMIF(Sta!$B:$B,$A17,Sta!$S:$S) )/$D17</f>
        <v>1.5</v>
      </c>
      <c r="I17" s="6">
        <f>SUMIF(Sta!$A:$A,$A17,Sta!$R:$R)/$B17</f>
        <v>0</v>
      </c>
      <c r="J17" s="6">
        <f>SUMIF(Sta!$B:$B,$A17,Sta!$S:$S)/$C17</f>
        <v>3</v>
      </c>
      <c r="K17" s="11">
        <f>(COUNTIFS(Sta!$A:$A,$A17,Sta!$T:$T,"&gt;2.5") +COUNTIFS(Sta!$B:$B,$A17,Sta!$T:$T,"&gt;2.5"))/$D17</f>
        <v>0.5</v>
      </c>
      <c r="L17" s="8">
        <f>COUNTIFS(Sta!$A:$A,$A17,Sta!$T:$T,"&gt;2.5")/$B17</f>
        <v>0</v>
      </c>
      <c r="M17" s="8">
        <f>COUNTIFS(Sta!$B:$B,$A17,Sta!$T:$T,"&gt;2.5")/$C17</f>
        <v>1</v>
      </c>
      <c r="N17" s="11">
        <f>(COUNTIFS(Sta!$A:$A,$A17,Sta!$T:$T,"&gt;4.5") +COUNTIFS(Sta!$B:$B,$A17,Sta!$T:$T,"&gt;4.5"))/$D17</f>
        <v>0.5</v>
      </c>
      <c r="O17" s="8">
        <f>COUNTIFS(Sta!$A:$A,$A17,Sta!$T:$T,"&gt;4.5")/$B17</f>
        <v>0</v>
      </c>
      <c r="P17" s="8">
        <f>COUNTIFS(Sta!$B:$B,$A17,Sta!$T:$T,"&gt;4.5")/$C17</f>
        <v>1</v>
      </c>
      <c r="Q17" s="11">
        <f>(COUNTIFS(Sta!$A:$A,$A17,Sta!$R:$R,"&gt;0.5") +COUNTIFS(Sta!$B:$B,$A17,Sta!$S:$S,"&gt;0.5"))/$D17</f>
        <v>0.5</v>
      </c>
      <c r="R17" s="8">
        <f>COUNTIFS(Sta!$A:$A,$A17,Sta!$R:$R,"&gt;0.5")/$B17</f>
        <v>0</v>
      </c>
      <c r="S17" s="8">
        <f>COUNTIFS(Sta!$B:$B,$A17,Sta!$S:$S,"&gt;0.5")/$C17</f>
        <v>1</v>
      </c>
      <c r="T17" s="11">
        <f>(COUNTIFS(Sta!$A:$A,$A17,Sta!$R:$R,"&gt;1.5") +COUNTIFS(Sta!$B:$B,$A17,Sta!$S:$S,"&gt;1.5"))/$D17</f>
        <v>0.5</v>
      </c>
      <c r="U17" s="8">
        <f>COUNTIFS(Sta!$A:$A,$A17,Sta!$R:$R,"&gt;1.5")/$B17</f>
        <v>0</v>
      </c>
      <c r="V17" s="8">
        <f>COUNTIFS(Sta!$B:$B,$A17,Sta!$S:$S,"&gt;1.5")/$C17</f>
        <v>1</v>
      </c>
    </row>
    <row r="18" spans="1:22" x14ac:dyDescent="0.3">
      <c r="A18" t="s">
        <v>139</v>
      </c>
      <c r="B18" s="9">
        <f>COUNTIF(Sta!A:A,A18)</f>
        <v>0</v>
      </c>
      <c r="C18" s="4">
        <f>COUNTIF(Sta!B:B,A18)</f>
        <v>1</v>
      </c>
      <c r="D18" s="4">
        <f t="shared" si="0"/>
        <v>1</v>
      </c>
      <c r="E18" s="10">
        <f>(SUMIF(Sta!$A:$A,$A18,Sta!$T:$T)  + SUMIF(Sta!$B:$B,$A18,Sta!$T:$T) )/$D18</f>
        <v>3</v>
      </c>
      <c r="F18" s="6" t="e">
        <f>SUMIF(Sta!$A:$A,$A18,Sta!$T:$T)/$B18</f>
        <v>#DIV/0!</v>
      </c>
      <c r="G18" s="6">
        <f>SUMIF(Sta!$B:$B,$A18,Sta!$T:$T)/$C18</f>
        <v>3</v>
      </c>
      <c r="H18" s="10">
        <f>(SUMIF(Sta!$A:$A,$A18,Sta!$R:$R)  + SUMIF(Sta!$B:$B,$A18,Sta!$S:$S) )/$D18</f>
        <v>1</v>
      </c>
      <c r="I18" s="6" t="e">
        <f>SUMIF(Sta!$A:$A,$A18,Sta!$R:$R)/$B18</f>
        <v>#DIV/0!</v>
      </c>
      <c r="J18" s="6">
        <f>SUMIF(Sta!$B:$B,$A18,Sta!$S:$S)/$C18</f>
        <v>1</v>
      </c>
      <c r="K18" s="11">
        <f>(COUNTIFS(Sta!$A:$A,$A18,Sta!$T:$T,"&gt;2.5") +COUNTIFS(Sta!$B:$B,$A18,Sta!$T:$T,"&gt;2.5"))/$D18</f>
        <v>1</v>
      </c>
      <c r="L18" s="8" t="e">
        <f>COUNTIFS(Sta!$A:$A,$A18,Sta!$T:$T,"&gt;2.5")/$B18</f>
        <v>#DIV/0!</v>
      </c>
      <c r="M18" s="8">
        <f>COUNTIFS(Sta!$B:$B,$A18,Sta!$T:$T,"&gt;2.5")/$C18</f>
        <v>1</v>
      </c>
      <c r="N18" s="11">
        <f>(COUNTIFS(Sta!$A:$A,$A18,Sta!$T:$T,"&gt;4.5") +COUNTIFS(Sta!$B:$B,$A18,Sta!$T:$T,"&gt;4.5"))/$D18</f>
        <v>0</v>
      </c>
      <c r="O18" s="8" t="e">
        <f>COUNTIFS(Sta!$A:$A,$A18,Sta!$T:$T,"&gt;4.5")/$B18</f>
        <v>#DIV/0!</v>
      </c>
      <c r="P18" s="8">
        <f>COUNTIFS(Sta!$B:$B,$A18,Sta!$T:$T,"&gt;4.5")/$C18</f>
        <v>0</v>
      </c>
      <c r="Q18" s="11">
        <f>(COUNTIFS(Sta!$A:$A,$A18,Sta!$R:$R,"&gt;0.5") +COUNTIFS(Sta!$B:$B,$A18,Sta!$S:$S,"&gt;0.5"))/$D18</f>
        <v>1</v>
      </c>
      <c r="R18" s="8" t="e">
        <f>COUNTIFS(Sta!$A:$A,$A18,Sta!$R:$R,"&gt;0.5")/$B18</f>
        <v>#DIV/0!</v>
      </c>
      <c r="S18" s="8">
        <f>COUNTIFS(Sta!$B:$B,$A18,Sta!$S:$S,"&gt;0.5")/$C18</f>
        <v>1</v>
      </c>
      <c r="T18" s="11">
        <f>(COUNTIFS(Sta!$A:$A,$A18,Sta!$R:$R,"&gt;1.5") +COUNTIFS(Sta!$B:$B,$A18,Sta!$S:$S,"&gt;1.5"))/$D18</f>
        <v>0</v>
      </c>
      <c r="U18" s="8" t="e">
        <f>COUNTIFS(Sta!$A:$A,$A18,Sta!$R:$R,"&gt;1.5")/$B18</f>
        <v>#DIV/0!</v>
      </c>
      <c r="V18" s="8">
        <f>COUNTIFS(Sta!$B:$B,$A18,Sta!$S:$S,"&gt;1.5")/$C18</f>
        <v>0</v>
      </c>
    </row>
    <row r="19" spans="1:22" x14ac:dyDescent="0.3">
      <c r="A19" t="s">
        <v>552</v>
      </c>
      <c r="B19" s="9">
        <f>COUNTIF(Sta!A:A,A19)</f>
        <v>2</v>
      </c>
      <c r="C19" s="4">
        <f>COUNTIF(Sta!B:B,A19)</f>
        <v>2</v>
      </c>
      <c r="D19" s="4">
        <f t="shared" si="0"/>
        <v>4</v>
      </c>
      <c r="E19" s="10">
        <f>(SUMIF(Sta!$A:$A,$A19,Sta!$T:$T)  + SUMIF(Sta!$B:$B,$A19,Sta!$T:$T) )/$D19</f>
        <v>4.75</v>
      </c>
      <c r="F19" s="6">
        <f>SUMIF(Sta!$A:$A,$A19,Sta!$T:$T)/$B19</f>
        <v>6</v>
      </c>
      <c r="G19" s="6">
        <f>SUMIF(Sta!$B:$B,$A19,Sta!$T:$T)/$C19</f>
        <v>3.5</v>
      </c>
      <c r="H19" s="10">
        <f>(SUMIF(Sta!$A:$A,$A19,Sta!$R:$R)  + SUMIF(Sta!$B:$B,$A19,Sta!$S:$S) )/$D19</f>
        <v>2.75</v>
      </c>
      <c r="I19" s="6">
        <f>SUMIF(Sta!$A:$A,$A19,Sta!$R:$R)/$B19</f>
        <v>3.5</v>
      </c>
      <c r="J19" s="6">
        <f>SUMIF(Sta!$B:$B,$A19,Sta!$S:$S)/$C19</f>
        <v>2</v>
      </c>
      <c r="K19" s="11">
        <f>(COUNTIFS(Sta!$A:$A,$A19,Sta!$T:$T,"&gt;2.5") +COUNTIFS(Sta!$B:$B,$A19,Sta!$T:$T,"&gt;2.5"))/$D19</f>
        <v>0.75</v>
      </c>
      <c r="L19" s="8">
        <f>COUNTIFS(Sta!$A:$A,$A19,Sta!$T:$T,"&gt;2.5")/$B19</f>
        <v>1</v>
      </c>
      <c r="M19" s="8">
        <f>COUNTIFS(Sta!$B:$B,$A19,Sta!$T:$T,"&gt;2.5")/$C19</f>
        <v>0.5</v>
      </c>
      <c r="N19" s="11">
        <f>(COUNTIFS(Sta!$A:$A,$A19,Sta!$T:$T,"&gt;4.5") +COUNTIFS(Sta!$B:$B,$A19,Sta!$T:$T,"&gt;4.5"))/$D19</f>
        <v>0.75</v>
      </c>
      <c r="O19" s="8">
        <f>COUNTIFS(Sta!$A:$A,$A19,Sta!$T:$T,"&gt;4.5")/$B19</f>
        <v>1</v>
      </c>
      <c r="P19" s="8">
        <f>COUNTIFS(Sta!$B:$B,$A19,Sta!$T:$T,"&gt;4.5")/$C19</f>
        <v>0.5</v>
      </c>
      <c r="Q19" s="11">
        <f>(COUNTIFS(Sta!$A:$A,$A19,Sta!$R:$R,"&gt;0.5") +COUNTIFS(Sta!$B:$B,$A19,Sta!$S:$S,"&gt;0.5"))/$D19</f>
        <v>1</v>
      </c>
      <c r="R19" s="8">
        <f>COUNTIFS(Sta!$A:$A,$A19,Sta!$R:$R,"&gt;0.5")/$B19</f>
        <v>1</v>
      </c>
      <c r="S19" s="8">
        <f>COUNTIFS(Sta!$B:$B,$A19,Sta!$S:$S,"&gt;0.5")/$C19</f>
        <v>1</v>
      </c>
      <c r="T19" s="11">
        <f>(COUNTIFS(Sta!$A:$A,$A19,Sta!$R:$R,"&gt;1.5") +COUNTIFS(Sta!$B:$B,$A19,Sta!$S:$S,"&gt;1.5"))/$D19</f>
        <v>0.75</v>
      </c>
      <c r="U19" s="8">
        <f>COUNTIFS(Sta!$A:$A,$A19,Sta!$R:$R,"&gt;1.5")/$B19</f>
        <v>1</v>
      </c>
      <c r="V19" s="8">
        <f>COUNTIFS(Sta!$B:$B,$A19,Sta!$S:$S,"&gt;1.5")/$C19</f>
        <v>0.5</v>
      </c>
    </row>
    <row r="20" spans="1:22" x14ac:dyDescent="0.3">
      <c r="A20" t="s">
        <v>709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0" t="e">
        <f>(SUMIF(Sta!$A:$A,$A20,Sta!$T:$T)  + SUMIF(Sta!$B:$B,$A20,Sta!$T:$T) )/$D20</f>
        <v>#DIV/0!</v>
      </c>
      <c r="F20" s="6" t="e">
        <f>SUMIF(Sta!$A:$A,$A20,Sta!$T:$T)/$B20</f>
        <v>#DIV/0!</v>
      </c>
      <c r="G20" s="6" t="e">
        <f>SUMIF(Sta!$B:$B,$A20,Sta!$T:$T)/$C20</f>
        <v>#DIV/0!</v>
      </c>
      <c r="H20" s="10" t="e">
        <f>(SUMIF(Sta!$A:$A,$A20,Sta!$R:$R)  + SUMIF(Sta!$B:$B,$A20,Sta!$S:$S) )/$D20</f>
        <v>#DIV/0!</v>
      </c>
      <c r="I20" s="6" t="e">
        <f>SUMIF(Sta!$A:$A,$A20,Sta!$R:$R)/$B20</f>
        <v>#DIV/0!</v>
      </c>
      <c r="J20" s="6" t="e">
        <f>SUMIF(Sta!$B:$B,$A20,Sta!$S:$S)/$C20</f>
        <v>#DIV/0!</v>
      </c>
      <c r="K20" s="11" t="e">
        <f>(COUNTIFS(Sta!$A:$A,$A20,Sta!$T:$T,"&gt;2.5") +COUNTIFS(Sta!$B:$B,$A20,Sta!$T:$T,"&gt;2.5"))/$D20</f>
        <v>#DIV/0!</v>
      </c>
      <c r="L20" s="8" t="e">
        <f>COUNTIFS(Sta!$A:$A,$A20,Sta!$T:$T,"&gt;2.5")/$B20</f>
        <v>#DIV/0!</v>
      </c>
      <c r="M20" s="8" t="e">
        <f>COUNTIFS(Sta!$B:$B,$A20,Sta!$T:$T,"&gt;2.5")/$C20</f>
        <v>#DIV/0!</v>
      </c>
      <c r="N20" s="11" t="e">
        <f>(COUNTIFS(Sta!$A:$A,$A20,Sta!$T:$T,"&gt;4.5") +COUNTIFS(Sta!$B:$B,$A20,Sta!$T:$T,"&gt;4.5"))/$D20</f>
        <v>#DIV/0!</v>
      </c>
      <c r="O20" s="8" t="e">
        <f>COUNTIFS(Sta!$A:$A,$A20,Sta!$T:$T,"&gt;4.5")/$B20</f>
        <v>#DIV/0!</v>
      </c>
      <c r="P20" s="8" t="e">
        <f>COUNTIFS(Sta!$B:$B,$A20,Sta!$T:$T,"&gt;4.5")/$C20</f>
        <v>#DIV/0!</v>
      </c>
      <c r="Q20" s="11" t="e">
        <f>(COUNTIFS(Sta!$A:$A,$A20,Sta!$R:$R,"&gt;0.5") +COUNTIFS(Sta!$B:$B,$A20,Sta!$S:$S,"&gt;0.5"))/$D20</f>
        <v>#DIV/0!</v>
      </c>
      <c r="R20" s="8" t="e">
        <f>COUNTIFS(Sta!$A:$A,$A20,Sta!$R:$R,"&gt;0.5")/$B20</f>
        <v>#DIV/0!</v>
      </c>
      <c r="S20" s="8" t="e">
        <f>COUNTIFS(Sta!$B:$B,$A20,Sta!$S:$S,"&gt;0.5")/$C20</f>
        <v>#DIV/0!</v>
      </c>
      <c r="T20" s="11" t="e">
        <f>(COUNTIFS(Sta!$A:$A,$A20,Sta!$R:$R,"&gt;1.5") +COUNTIFS(Sta!$B:$B,$A20,Sta!$S:$S,"&gt;1.5"))/$D20</f>
        <v>#DIV/0!</v>
      </c>
      <c r="U20" s="8" t="e">
        <f>COUNTIFS(Sta!$A:$A,$A20,Sta!$R:$R,"&gt;1.5")/$B20</f>
        <v>#DIV/0!</v>
      </c>
      <c r="V20" s="8" t="e">
        <f>COUNTIFS(Sta!$B:$B,$A20,Sta!$S:$S,"&gt;1.5")/$C20</f>
        <v>#DIV/0!</v>
      </c>
    </row>
    <row r="21" spans="1:22" x14ac:dyDescent="0.3">
      <c r="A21" t="s">
        <v>403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0" t="e">
        <f>(SUMIF(Sta!$A:$A,$A21,Sta!$T:$T)  + SUMIF(Sta!$B:$B,$A21,Sta!$T:$T) )/$D21</f>
        <v>#DIV/0!</v>
      </c>
      <c r="F21" s="6" t="e">
        <f>SUMIF(Sta!$A:$A,$A21,Sta!$T:$T)/$B21</f>
        <v>#DIV/0!</v>
      </c>
      <c r="G21" s="6" t="e">
        <f>SUMIF(Sta!$B:$B,$A21,Sta!$T:$T)/$C21</f>
        <v>#DIV/0!</v>
      </c>
      <c r="H21" s="10" t="e">
        <f>(SUMIF(Sta!$A:$A,$A21,Sta!$R:$R)  + SUMIF(Sta!$B:$B,$A21,Sta!$S:$S) )/$D21</f>
        <v>#DIV/0!</v>
      </c>
      <c r="I21" s="6" t="e">
        <f>SUMIF(Sta!$A:$A,$A21,Sta!$R:$R)/$B21</f>
        <v>#DIV/0!</v>
      </c>
      <c r="J21" s="6" t="e">
        <f>SUMIF(Sta!$B:$B,$A21,Sta!$S:$S)/$C21</f>
        <v>#DIV/0!</v>
      </c>
      <c r="K21" s="11" t="e">
        <f>(COUNTIFS(Sta!$A:$A,$A21,Sta!$T:$T,"&gt;2.5") +COUNTIFS(Sta!$B:$B,$A21,Sta!$T:$T,"&gt;2.5"))/$D21</f>
        <v>#DIV/0!</v>
      </c>
      <c r="L21" s="8" t="e">
        <f>COUNTIFS(Sta!$A:$A,$A21,Sta!$T:$T,"&gt;2.5")/$B21</f>
        <v>#DIV/0!</v>
      </c>
      <c r="M21" s="8" t="e">
        <f>COUNTIFS(Sta!$B:$B,$A21,Sta!$T:$T,"&gt;2.5")/$C21</f>
        <v>#DIV/0!</v>
      </c>
      <c r="N21" s="11" t="e">
        <f>(COUNTIFS(Sta!$A:$A,$A21,Sta!$T:$T,"&gt;4.5") +COUNTIFS(Sta!$B:$B,$A21,Sta!$T:$T,"&gt;4.5"))/$D21</f>
        <v>#DIV/0!</v>
      </c>
      <c r="O21" s="8" t="e">
        <f>COUNTIFS(Sta!$A:$A,$A21,Sta!$T:$T,"&gt;4.5")/$B21</f>
        <v>#DIV/0!</v>
      </c>
      <c r="P21" s="8" t="e">
        <f>COUNTIFS(Sta!$B:$B,$A21,Sta!$T:$T,"&gt;4.5")/$C21</f>
        <v>#DIV/0!</v>
      </c>
      <c r="Q21" s="11" t="e">
        <f>(COUNTIFS(Sta!$A:$A,$A21,Sta!$R:$R,"&gt;0.5") +COUNTIFS(Sta!$B:$B,$A21,Sta!$S:$S,"&gt;0.5"))/$D21</f>
        <v>#DIV/0!</v>
      </c>
      <c r="R21" s="8" t="e">
        <f>COUNTIFS(Sta!$A:$A,$A21,Sta!$R:$R,"&gt;0.5")/$B21</f>
        <v>#DIV/0!</v>
      </c>
      <c r="S21" s="8" t="e">
        <f>COUNTIFS(Sta!$B:$B,$A21,Sta!$S:$S,"&gt;0.5")/$C21</f>
        <v>#DIV/0!</v>
      </c>
      <c r="T21" s="11" t="e">
        <f>(COUNTIFS(Sta!$A:$A,$A21,Sta!$R:$R,"&gt;1.5") +COUNTIFS(Sta!$B:$B,$A21,Sta!$S:$S,"&gt;1.5"))/$D21</f>
        <v>#DIV/0!</v>
      </c>
      <c r="U21" s="8" t="e">
        <f>COUNTIFS(Sta!$A:$A,$A21,Sta!$R:$R,"&gt;1.5")/$B21</f>
        <v>#DIV/0!</v>
      </c>
      <c r="V21" s="8" t="e">
        <f>COUNTIFS(Sta!$B:$B,$A21,Sta!$S:$S,"&gt;1.5")/$C21</f>
        <v>#DIV/0!</v>
      </c>
    </row>
    <row r="22" spans="1:22" x14ac:dyDescent="0.3">
      <c r="A22" t="s">
        <v>405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0" t="e">
        <f>(SUMIF(Sta!$A:$A,$A22,Sta!$T:$T)  + SUMIF(Sta!$B:$B,$A22,Sta!$T:$T) )/$D22</f>
        <v>#DIV/0!</v>
      </c>
      <c r="F22" s="6" t="e">
        <f>SUMIF(Sta!$A:$A,$A22,Sta!$T:$T)/$B22</f>
        <v>#DIV/0!</v>
      </c>
      <c r="G22" s="6" t="e">
        <f>SUMIF(Sta!$B:$B,$A22,Sta!$T:$T)/$C22</f>
        <v>#DIV/0!</v>
      </c>
      <c r="H22" s="10" t="e">
        <f>(SUMIF(Sta!$A:$A,$A22,Sta!$R:$R)  + SUMIF(Sta!$B:$B,$A22,Sta!$S:$S) )/$D22</f>
        <v>#DIV/0!</v>
      </c>
      <c r="I22" s="6" t="e">
        <f>SUMIF(Sta!$A:$A,$A22,Sta!$R:$R)/$B22</f>
        <v>#DIV/0!</v>
      </c>
      <c r="J22" s="6" t="e">
        <f>SUMIF(Sta!$B:$B,$A22,Sta!$S:$S)/$C22</f>
        <v>#DIV/0!</v>
      </c>
      <c r="K22" s="11" t="e">
        <f>(COUNTIFS(Sta!$A:$A,$A22,Sta!$T:$T,"&gt;2.5") +COUNTIFS(Sta!$B:$B,$A22,Sta!$T:$T,"&gt;2.5"))/$D22</f>
        <v>#DIV/0!</v>
      </c>
      <c r="L22" s="8" t="e">
        <f>COUNTIFS(Sta!$A:$A,$A22,Sta!$T:$T,"&gt;2.5")/$B22</f>
        <v>#DIV/0!</v>
      </c>
      <c r="M22" s="8" t="e">
        <f>COUNTIFS(Sta!$B:$B,$A22,Sta!$T:$T,"&gt;2.5")/$C22</f>
        <v>#DIV/0!</v>
      </c>
      <c r="N22" s="11" t="e">
        <f>(COUNTIFS(Sta!$A:$A,$A22,Sta!$T:$T,"&gt;4.5") +COUNTIFS(Sta!$B:$B,$A22,Sta!$T:$T,"&gt;4.5"))/$D22</f>
        <v>#DIV/0!</v>
      </c>
      <c r="O22" s="8" t="e">
        <f>COUNTIFS(Sta!$A:$A,$A22,Sta!$T:$T,"&gt;4.5")/$B22</f>
        <v>#DIV/0!</v>
      </c>
      <c r="P22" s="8" t="e">
        <f>COUNTIFS(Sta!$B:$B,$A22,Sta!$T:$T,"&gt;4.5")/$C22</f>
        <v>#DIV/0!</v>
      </c>
      <c r="Q22" s="11" t="e">
        <f>(COUNTIFS(Sta!$A:$A,$A22,Sta!$R:$R,"&gt;0.5") +COUNTIFS(Sta!$B:$B,$A22,Sta!$S:$S,"&gt;0.5"))/$D22</f>
        <v>#DIV/0!</v>
      </c>
      <c r="R22" s="8" t="e">
        <f>COUNTIFS(Sta!$A:$A,$A22,Sta!$R:$R,"&gt;0.5")/$B22</f>
        <v>#DIV/0!</v>
      </c>
      <c r="S22" s="8" t="e">
        <f>COUNTIFS(Sta!$B:$B,$A22,Sta!$S:$S,"&gt;0.5")/$C22</f>
        <v>#DIV/0!</v>
      </c>
      <c r="T22" s="11" t="e">
        <f>(COUNTIFS(Sta!$A:$A,$A22,Sta!$R:$R,"&gt;1.5") +COUNTIFS(Sta!$B:$B,$A22,Sta!$S:$S,"&gt;1.5"))/$D22</f>
        <v>#DIV/0!</v>
      </c>
      <c r="U22" s="8" t="e">
        <f>COUNTIFS(Sta!$A:$A,$A22,Sta!$R:$R,"&gt;1.5")/$B22</f>
        <v>#DIV/0!</v>
      </c>
      <c r="V22" s="8" t="e">
        <f>COUNTIFS(Sta!$B:$B,$A22,Sta!$S:$S,"&gt;1.5")/$C22</f>
        <v>#DIV/0!</v>
      </c>
    </row>
    <row r="23" spans="1:22" x14ac:dyDescent="0.3">
      <c r="A23" t="s">
        <v>635</v>
      </c>
      <c r="B23" s="9">
        <f>COUNTIF(Sta!A:A,A23)</f>
        <v>1</v>
      </c>
      <c r="C23" s="4">
        <f>COUNTIF(Sta!B:B,A23)</f>
        <v>1</v>
      </c>
      <c r="D23" s="4">
        <f t="shared" ref="D23:D42" si="1">B23+C23</f>
        <v>2</v>
      </c>
      <c r="E23" s="10">
        <f>(SUMIF(Sta!$A:$A,$A23,Sta!$T:$T)  + SUMIF(Sta!$B:$B,$A23,Sta!$T:$T) )/$D23</f>
        <v>3.5</v>
      </c>
      <c r="F23" s="6">
        <f>SUMIF(Sta!$A:$A,$A23,Sta!$T:$T)/$B23</f>
        <v>2</v>
      </c>
      <c r="G23" s="6">
        <f>SUMIF(Sta!$B:$B,$A23,Sta!$T:$T)/$C23</f>
        <v>5</v>
      </c>
      <c r="H23" s="10">
        <f>(SUMIF(Sta!$A:$A,$A23,Sta!$R:$R)  + SUMIF(Sta!$B:$B,$A23,Sta!$S:$S) )/$D23</f>
        <v>1.5</v>
      </c>
      <c r="I23" s="6">
        <f>SUMIF(Sta!$A:$A,$A23,Sta!$R:$R)/$B23</f>
        <v>0</v>
      </c>
      <c r="J23" s="6">
        <f>SUMIF(Sta!$B:$B,$A23,Sta!$S:$S)/$C23</f>
        <v>3</v>
      </c>
      <c r="K23" s="11">
        <f>(COUNTIFS(Sta!$A:$A,$A23,Sta!$T:$T,"&gt;2.5") +COUNTIFS(Sta!$B:$B,$A23,Sta!$T:$T,"&gt;2.5"))/$D23</f>
        <v>0.5</v>
      </c>
      <c r="L23" s="8">
        <f>COUNTIFS(Sta!$A:$A,$A23,Sta!$T:$T,"&gt;2.5")/$B23</f>
        <v>0</v>
      </c>
      <c r="M23" s="8">
        <f>COUNTIFS(Sta!$B:$B,$A23,Sta!$T:$T,"&gt;2.5")/$C23</f>
        <v>1</v>
      </c>
      <c r="N23" s="11">
        <f>(COUNTIFS(Sta!$A:$A,$A23,Sta!$T:$T,"&gt;4.5") +COUNTIFS(Sta!$B:$B,$A23,Sta!$T:$T,"&gt;4.5"))/$D23</f>
        <v>0.5</v>
      </c>
      <c r="O23" s="8">
        <f>COUNTIFS(Sta!$A:$A,$A23,Sta!$T:$T,"&gt;4.5")/$B23</f>
        <v>0</v>
      </c>
      <c r="P23" s="8">
        <f>COUNTIFS(Sta!$B:$B,$A23,Sta!$T:$T,"&gt;4.5")/$C23</f>
        <v>1</v>
      </c>
      <c r="Q23" s="11">
        <f>(COUNTIFS(Sta!$A:$A,$A23,Sta!$R:$R,"&gt;0.5") +COUNTIFS(Sta!$B:$B,$A23,Sta!$S:$S,"&gt;0.5"))/$D23</f>
        <v>0.5</v>
      </c>
      <c r="R23" s="8">
        <f>COUNTIFS(Sta!$A:$A,$A23,Sta!$R:$R,"&gt;0.5")/$B23</f>
        <v>0</v>
      </c>
      <c r="S23" s="8">
        <f>COUNTIFS(Sta!$B:$B,$A23,Sta!$S:$S,"&gt;0.5")/$C23</f>
        <v>1</v>
      </c>
      <c r="T23" s="11">
        <f>(COUNTIFS(Sta!$A:$A,$A23,Sta!$R:$R,"&gt;1.5") +COUNTIFS(Sta!$B:$B,$A23,Sta!$S:$S,"&gt;1.5"))/$D23</f>
        <v>0.5</v>
      </c>
      <c r="U23" s="8">
        <f>COUNTIFS(Sta!$A:$A,$A23,Sta!$R:$R,"&gt;1.5")/$B23</f>
        <v>0</v>
      </c>
      <c r="V23" s="8">
        <f>COUNTIFS(Sta!$B:$B,$A23,Sta!$S:$S,"&gt;1.5")/$C23</f>
        <v>1</v>
      </c>
    </row>
    <row r="24" spans="1:22" x14ac:dyDescent="0.3">
      <c r="A24" t="s">
        <v>435</v>
      </c>
      <c r="B24" s="9">
        <f>COUNTIF(Sta!A:A,A24)</f>
        <v>1</v>
      </c>
      <c r="C24" s="4">
        <f>COUNTIF(Sta!B:B,A24)</f>
        <v>1</v>
      </c>
      <c r="D24" s="4">
        <f t="shared" si="1"/>
        <v>2</v>
      </c>
      <c r="E24" s="10">
        <f>(SUMIF(Sta!$A:$A,$A24,Sta!$T:$T)  + SUMIF(Sta!$B:$B,$A24,Sta!$T:$T) )/$D24</f>
        <v>4.5</v>
      </c>
      <c r="F24" s="6">
        <f>SUMIF(Sta!$A:$A,$A24,Sta!$T:$T)/$B24</f>
        <v>1</v>
      </c>
      <c r="G24" s="6">
        <f>SUMIF(Sta!$B:$B,$A24,Sta!$T:$T)/$C24</f>
        <v>8</v>
      </c>
      <c r="H24" s="10">
        <f>(SUMIF(Sta!$A:$A,$A24,Sta!$R:$R)  + SUMIF(Sta!$B:$B,$A24,Sta!$S:$S) )/$D24</f>
        <v>3</v>
      </c>
      <c r="I24" s="6">
        <f>SUMIF(Sta!$A:$A,$A24,Sta!$R:$R)/$B24</f>
        <v>0</v>
      </c>
      <c r="J24" s="6">
        <f>SUMIF(Sta!$B:$B,$A24,Sta!$S:$S)/$C24</f>
        <v>6</v>
      </c>
      <c r="K24" s="11">
        <f>(COUNTIFS(Sta!$A:$A,$A24,Sta!$T:$T,"&gt;2.5") +COUNTIFS(Sta!$B:$B,$A24,Sta!$T:$T,"&gt;2.5"))/$D24</f>
        <v>0.5</v>
      </c>
      <c r="L24" s="8">
        <f>COUNTIFS(Sta!$A:$A,$A24,Sta!$T:$T,"&gt;2.5")/$B24</f>
        <v>0</v>
      </c>
      <c r="M24" s="8">
        <f>COUNTIFS(Sta!$B:$B,$A24,Sta!$T:$T,"&gt;2.5")/$C24</f>
        <v>1</v>
      </c>
      <c r="N24" s="11">
        <f>(COUNTIFS(Sta!$A:$A,$A24,Sta!$T:$T,"&gt;4.5") +COUNTIFS(Sta!$B:$B,$A24,Sta!$T:$T,"&gt;4.5"))/$D24</f>
        <v>0.5</v>
      </c>
      <c r="O24" s="8">
        <f>COUNTIFS(Sta!$A:$A,$A24,Sta!$T:$T,"&gt;4.5")/$B24</f>
        <v>0</v>
      </c>
      <c r="P24" s="8">
        <f>COUNTIFS(Sta!$B:$B,$A24,Sta!$T:$T,"&gt;4.5")/$C24</f>
        <v>1</v>
      </c>
      <c r="Q24" s="11">
        <f>(COUNTIFS(Sta!$A:$A,$A24,Sta!$R:$R,"&gt;0.5") +COUNTIFS(Sta!$B:$B,$A24,Sta!$S:$S,"&gt;0.5"))/$D24</f>
        <v>0.5</v>
      </c>
      <c r="R24" s="8">
        <f>COUNTIFS(Sta!$A:$A,$A24,Sta!$R:$R,"&gt;0.5")/$B24</f>
        <v>0</v>
      </c>
      <c r="S24" s="8">
        <f>COUNTIFS(Sta!$B:$B,$A24,Sta!$S:$S,"&gt;0.5")/$C24</f>
        <v>1</v>
      </c>
      <c r="T24" s="11">
        <f>(COUNTIFS(Sta!$A:$A,$A24,Sta!$R:$R,"&gt;1.5") +COUNTIFS(Sta!$B:$B,$A24,Sta!$S:$S,"&gt;1.5"))/$D24</f>
        <v>0.5</v>
      </c>
      <c r="U24" s="8">
        <f>COUNTIFS(Sta!$A:$A,$A24,Sta!$R:$R,"&gt;1.5")/$B24</f>
        <v>0</v>
      </c>
      <c r="V24" s="8">
        <f>COUNTIFS(Sta!$B:$B,$A24,Sta!$S:$S,"&gt;1.5")/$C24</f>
        <v>1</v>
      </c>
    </row>
    <row r="25" spans="1:22" x14ac:dyDescent="0.3">
      <c r="A25" t="s">
        <v>142</v>
      </c>
      <c r="B25" s="9">
        <f>COUNTIF(Sta!A:A,A25)</f>
        <v>0</v>
      </c>
      <c r="C25" s="4">
        <f>COUNTIF(Sta!B:B,A25)</f>
        <v>1</v>
      </c>
      <c r="D25" s="4">
        <f t="shared" si="1"/>
        <v>1</v>
      </c>
      <c r="E25" s="10">
        <f>(SUMIF(Sta!$A:$A,$A25,Sta!$T:$T)  + SUMIF(Sta!$B:$B,$A25,Sta!$T:$T) )/$D25</f>
        <v>6</v>
      </c>
      <c r="F25" s="6" t="e">
        <f>SUMIF(Sta!$A:$A,$A25,Sta!$T:$T)/$B25</f>
        <v>#DIV/0!</v>
      </c>
      <c r="G25" s="6">
        <f>SUMIF(Sta!$B:$B,$A25,Sta!$T:$T)/$C25</f>
        <v>6</v>
      </c>
      <c r="H25" s="10">
        <f>(SUMIF(Sta!$A:$A,$A25,Sta!$R:$R)  + SUMIF(Sta!$B:$B,$A25,Sta!$S:$S) )/$D25</f>
        <v>2</v>
      </c>
      <c r="I25" s="6" t="e">
        <f>SUMIF(Sta!$A:$A,$A25,Sta!$R:$R)/$B25</f>
        <v>#DIV/0!</v>
      </c>
      <c r="J25" s="6">
        <f>SUMIF(Sta!$B:$B,$A25,Sta!$S:$S)/$C25</f>
        <v>2</v>
      </c>
      <c r="K25" s="11">
        <f>(COUNTIFS(Sta!$A:$A,$A25,Sta!$T:$T,"&gt;2.5") +COUNTIFS(Sta!$B:$B,$A25,Sta!$T:$T,"&gt;2.5"))/$D25</f>
        <v>1</v>
      </c>
      <c r="L25" s="8" t="e">
        <f>COUNTIFS(Sta!$A:$A,$A25,Sta!$T:$T,"&gt;2.5")/$B25</f>
        <v>#DIV/0!</v>
      </c>
      <c r="M25" s="8">
        <f>COUNTIFS(Sta!$B:$B,$A25,Sta!$T:$T,"&gt;2.5")/$C25</f>
        <v>1</v>
      </c>
      <c r="N25" s="11">
        <f>(COUNTIFS(Sta!$A:$A,$A25,Sta!$T:$T,"&gt;4.5") +COUNTIFS(Sta!$B:$B,$A25,Sta!$T:$T,"&gt;4.5"))/$D25</f>
        <v>1</v>
      </c>
      <c r="O25" s="8" t="e">
        <f>COUNTIFS(Sta!$A:$A,$A25,Sta!$T:$T,"&gt;4.5")/$B25</f>
        <v>#DIV/0!</v>
      </c>
      <c r="P25" s="8">
        <f>COUNTIFS(Sta!$B:$B,$A25,Sta!$T:$T,"&gt;4.5")/$C25</f>
        <v>1</v>
      </c>
      <c r="Q25" s="11">
        <f>(COUNTIFS(Sta!$A:$A,$A25,Sta!$R:$R,"&gt;0.5") +COUNTIFS(Sta!$B:$B,$A25,Sta!$S:$S,"&gt;0.5"))/$D25</f>
        <v>1</v>
      </c>
      <c r="R25" s="8" t="e">
        <f>COUNTIFS(Sta!$A:$A,$A25,Sta!$R:$R,"&gt;0.5")/$B25</f>
        <v>#DIV/0!</v>
      </c>
      <c r="S25" s="8">
        <f>COUNTIFS(Sta!$B:$B,$A25,Sta!$S:$S,"&gt;0.5")/$C25</f>
        <v>1</v>
      </c>
      <c r="T25" s="11">
        <f>(COUNTIFS(Sta!$A:$A,$A25,Sta!$R:$R,"&gt;1.5") +COUNTIFS(Sta!$B:$B,$A25,Sta!$S:$S,"&gt;1.5"))/$D25</f>
        <v>1</v>
      </c>
      <c r="U25" s="8" t="e">
        <f>COUNTIFS(Sta!$A:$A,$A25,Sta!$R:$R,"&gt;1.5")/$B25</f>
        <v>#DIV/0!</v>
      </c>
      <c r="V25" s="8">
        <f>COUNTIFS(Sta!$B:$B,$A25,Sta!$S:$S,"&gt;1.5")/$C25</f>
        <v>1</v>
      </c>
    </row>
    <row r="26" spans="1:22" x14ac:dyDescent="0.3">
      <c r="A26" t="s">
        <v>402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0" t="e">
        <f>(SUMIF(Sta!$A:$A,$A26,Sta!$T:$T)  + SUMIF(Sta!$B:$B,$A26,Sta!$T:$T) )/$D26</f>
        <v>#DIV/0!</v>
      </c>
      <c r="F26" s="6" t="e">
        <f>SUMIF(Sta!$A:$A,$A26,Sta!$T:$T)/$B26</f>
        <v>#DIV/0!</v>
      </c>
      <c r="G26" s="6" t="e">
        <f>SUMIF(Sta!$B:$B,$A26,Sta!$T:$T)/$C26</f>
        <v>#DIV/0!</v>
      </c>
      <c r="H26" s="10" t="e">
        <f>(SUMIF(Sta!$A:$A,$A26,Sta!$R:$R)  + SUMIF(Sta!$B:$B,$A26,Sta!$S:$S) )/$D26</f>
        <v>#DIV/0!</v>
      </c>
      <c r="I26" s="6" t="e">
        <f>SUMIF(Sta!$A:$A,$A26,Sta!$R:$R)/$B26</f>
        <v>#DIV/0!</v>
      </c>
      <c r="J26" s="6" t="e">
        <f>SUMIF(Sta!$B:$B,$A26,Sta!$S:$S)/$C26</f>
        <v>#DIV/0!</v>
      </c>
      <c r="K26" s="11" t="e">
        <f>(COUNTIFS(Sta!$A:$A,$A26,Sta!$T:$T,"&gt;2.5") +COUNTIFS(Sta!$B:$B,$A26,Sta!$T:$T,"&gt;2.5"))/$D26</f>
        <v>#DIV/0!</v>
      </c>
      <c r="L26" s="8" t="e">
        <f>COUNTIFS(Sta!$A:$A,$A26,Sta!$T:$T,"&gt;2.5")/$B26</f>
        <v>#DIV/0!</v>
      </c>
      <c r="M26" s="8" t="e">
        <f>COUNTIFS(Sta!$B:$B,$A26,Sta!$T:$T,"&gt;2.5")/$C26</f>
        <v>#DIV/0!</v>
      </c>
      <c r="N26" s="11" t="e">
        <f>(COUNTIFS(Sta!$A:$A,$A26,Sta!$T:$T,"&gt;4.5") +COUNTIFS(Sta!$B:$B,$A26,Sta!$T:$T,"&gt;4.5"))/$D26</f>
        <v>#DIV/0!</v>
      </c>
      <c r="O26" s="8" t="e">
        <f>COUNTIFS(Sta!$A:$A,$A26,Sta!$T:$T,"&gt;4.5")/$B26</f>
        <v>#DIV/0!</v>
      </c>
      <c r="P26" s="8" t="e">
        <f>COUNTIFS(Sta!$B:$B,$A26,Sta!$T:$T,"&gt;4.5")/$C26</f>
        <v>#DIV/0!</v>
      </c>
      <c r="Q26" s="11" t="e">
        <f>(COUNTIFS(Sta!$A:$A,$A26,Sta!$R:$R,"&gt;0.5") +COUNTIFS(Sta!$B:$B,$A26,Sta!$S:$S,"&gt;0.5"))/$D26</f>
        <v>#DIV/0!</v>
      </c>
      <c r="R26" s="8" t="e">
        <f>COUNTIFS(Sta!$A:$A,$A26,Sta!$R:$R,"&gt;0.5")/$B26</f>
        <v>#DIV/0!</v>
      </c>
      <c r="S26" s="8" t="e">
        <f>COUNTIFS(Sta!$B:$B,$A26,Sta!$S:$S,"&gt;0.5")/$C26</f>
        <v>#DIV/0!</v>
      </c>
      <c r="T26" s="11" t="e">
        <f>(COUNTIFS(Sta!$A:$A,$A26,Sta!$R:$R,"&gt;1.5") +COUNTIFS(Sta!$B:$B,$A26,Sta!$S:$S,"&gt;1.5"))/$D26</f>
        <v>#DIV/0!</v>
      </c>
      <c r="U26" s="8" t="e">
        <f>COUNTIFS(Sta!$A:$A,$A26,Sta!$R:$R,"&gt;1.5")/$B26</f>
        <v>#DIV/0!</v>
      </c>
      <c r="V26" s="8" t="e">
        <f>COUNTIFS(Sta!$B:$B,$A26,Sta!$S:$S,"&gt;1.5")/$C26</f>
        <v>#DIV/0!</v>
      </c>
    </row>
    <row r="27" spans="1:22" x14ac:dyDescent="0.3">
      <c r="A27" t="s">
        <v>295</v>
      </c>
      <c r="B27" s="9">
        <f>COUNTIF(Sta!A:A,A27)</f>
        <v>0</v>
      </c>
      <c r="C27" s="4">
        <f>COUNTIF(Sta!B:B,A27)</f>
        <v>1</v>
      </c>
      <c r="D27" s="4">
        <f t="shared" si="1"/>
        <v>1</v>
      </c>
      <c r="E27" s="10">
        <f>(SUMIF(Sta!$A:$A,$A27,Sta!$T:$T)  + SUMIF(Sta!$B:$B,$A27,Sta!$T:$T) )/$D27</f>
        <v>7</v>
      </c>
      <c r="F27" s="6" t="e">
        <f>SUMIF(Sta!$A:$A,$A27,Sta!$T:$T)/$B27</f>
        <v>#DIV/0!</v>
      </c>
      <c r="G27" s="6">
        <f>SUMIF(Sta!$B:$B,$A27,Sta!$T:$T)/$C27</f>
        <v>7</v>
      </c>
      <c r="H27" s="10">
        <f>(SUMIF(Sta!$A:$A,$A27,Sta!$R:$R)  + SUMIF(Sta!$B:$B,$A27,Sta!$S:$S) )/$D27</f>
        <v>4</v>
      </c>
      <c r="I27" s="6" t="e">
        <f>SUMIF(Sta!$A:$A,$A27,Sta!$R:$R)/$B27</f>
        <v>#DIV/0!</v>
      </c>
      <c r="J27" s="6">
        <f>SUMIF(Sta!$B:$B,$A27,Sta!$S:$S)/$C27</f>
        <v>4</v>
      </c>
      <c r="K27" s="11">
        <f>(COUNTIFS(Sta!$A:$A,$A27,Sta!$T:$T,"&gt;2.5") +COUNTIFS(Sta!$B:$B,$A27,Sta!$T:$T,"&gt;2.5"))/$D27</f>
        <v>1</v>
      </c>
      <c r="L27" s="8" t="e">
        <f>COUNTIFS(Sta!$A:$A,$A27,Sta!$T:$T,"&gt;2.5")/$B27</f>
        <v>#DIV/0!</v>
      </c>
      <c r="M27" s="8">
        <f>COUNTIFS(Sta!$B:$B,$A27,Sta!$T:$T,"&gt;2.5")/$C27</f>
        <v>1</v>
      </c>
      <c r="N27" s="11">
        <f>(COUNTIFS(Sta!$A:$A,$A27,Sta!$T:$T,"&gt;4.5") +COUNTIFS(Sta!$B:$B,$A27,Sta!$T:$T,"&gt;4.5"))/$D27</f>
        <v>1</v>
      </c>
      <c r="O27" s="8" t="e">
        <f>COUNTIFS(Sta!$A:$A,$A27,Sta!$T:$T,"&gt;4.5")/$B27</f>
        <v>#DIV/0!</v>
      </c>
      <c r="P27" s="8">
        <f>COUNTIFS(Sta!$B:$B,$A27,Sta!$T:$T,"&gt;4.5")/$C27</f>
        <v>1</v>
      </c>
      <c r="Q27" s="11">
        <f>(COUNTIFS(Sta!$A:$A,$A27,Sta!$R:$R,"&gt;0.5") +COUNTIFS(Sta!$B:$B,$A27,Sta!$S:$S,"&gt;0.5"))/$D27</f>
        <v>1</v>
      </c>
      <c r="R27" s="8" t="e">
        <f>COUNTIFS(Sta!$A:$A,$A27,Sta!$R:$R,"&gt;0.5")/$B27</f>
        <v>#DIV/0!</v>
      </c>
      <c r="S27" s="8">
        <f>COUNTIFS(Sta!$B:$B,$A27,Sta!$S:$S,"&gt;0.5")/$C27</f>
        <v>1</v>
      </c>
      <c r="T27" s="11">
        <f>(COUNTIFS(Sta!$A:$A,$A27,Sta!$R:$R,"&gt;1.5") +COUNTIFS(Sta!$B:$B,$A27,Sta!$S:$S,"&gt;1.5"))/$D27</f>
        <v>1</v>
      </c>
      <c r="U27" s="8" t="e">
        <f>COUNTIFS(Sta!$A:$A,$A27,Sta!$R:$R,"&gt;1.5")/$B27</f>
        <v>#DIV/0!</v>
      </c>
      <c r="V27" s="8">
        <f>COUNTIFS(Sta!$B:$B,$A27,Sta!$S:$S,"&gt;1.5")/$C27</f>
        <v>1</v>
      </c>
    </row>
    <row r="28" spans="1:22" x14ac:dyDescent="0.3">
      <c r="A28" t="s">
        <v>590</v>
      </c>
      <c r="B28" s="9">
        <f>COUNTIF(Sta!A:A,A28)</f>
        <v>2</v>
      </c>
      <c r="C28" s="4">
        <f>COUNTIF(Sta!B:B,A28)</f>
        <v>1</v>
      </c>
      <c r="D28" s="4">
        <f t="shared" si="1"/>
        <v>3</v>
      </c>
      <c r="E28" s="10">
        <f>(SUMIF(Sta!$A:$A,$A28,Sta!$T:$T)  + SUMIF(Sta!$B:$B,$A28,Sta!$T:$T) )/$D28</f>
        <v>4.333333333333333</v>
      </c>
      <c r="F28" s="6">
        <f>SUMIF(Sta!$A:$A,$A28,Sta!$T:$T)/$B28</f>
        <v>3.5</v>
      </c>
      <c r="G28" s="6">
        <f>SUMIF(Sta!$B:$B,$A28,Sta!$T:$T)/$C28</f>
        <v>6</v>
      </c>
      <c r="H28" s="10">
        <f>(SUMIF(Sta!$A:$A,$A28,Sta!$R:$R)  + SUMIF(Sta!$B:$B,$A28,Sta!$S:$S) )/$D28</f>
        <v>1.6666666666666667</v>
      </c>
      <c r="I28" s="6">
        <f>SUMIF(Sta!$A:$A,$A28,Sta!$R:$R)/$B28</f>
        <v>0.5</v>
      </c>
      <c r="J28" s="6">
        <f>SUMIF(Sta!$B:$B,$A28,Sta!$S:$S)/$C28</f>
        <v>4</v>
      </c>
      <c r="K28" s="11">
        <f>(COUNTIFS(Sta!$A:$A,$A28,Sta!$T:$T,"&gt;2.5") +COUNTIFS(Sta!$B:$B,$A28,Sta!$T:$T,"&gt;2.5"))/$D28</f>
        <v>1</v>
      </c>
      <c r="L28" s="8">
        <f>COUNTIFS(Sta!$A:$A,$A28,Sta!$T:$T,"&gt;2.5")/$B28</f>
        <v>1</v>
      </c>
      <c r="M28" s="8">
        <f>COUNTIFS(Sta!$B:$B,$A28,Sta!$T:$T,"&gt;2.5")/$C28</f>
        <v>1</v>
      </c>
      <c r="N28" s="11">
        <f>(COUNTIFS(Sta!$A:$A,$A28,Sta!$T:$T,"&gt;4.5") +COUNTIFS(Sta!$B:$B,$A28,Sta!$T:$T,"&gt;4.5"))/$D28</f>
        <v>0.33333333333333331</v>
      </c>
      <c r="O28" s="8">
        <f>COUNTIFS(Sta!$A:$A,$A28,Sta!$T:$T,"&gt;4.5")/$B28</f>
        <v>0</v>
      </c>
      <c r="P28" s="8">
        <f>COUNTIFS(Sta!$B:$B,$A28,Sta!$T:$T,"&gt;4.5")/$C28</f>
        <v>1</v>
      </c>
      <c r="Q28" s="11">
        <f>(COUNTIFS(Sta!$A:$A,$A28,Sta!$R:$R,"&gt;0.5") +COUNTIFS(Sta!$B:$B,$A28,Sta!$S:$S,"&gt;0.5"))/$D28</f>
        <v>0.66666666666666663</v>
      </c>
      <c r="R28" s="8">
        <f>COUNTIFS(Sta!$A:$A,$A28,Sta!$R:$R,"&gt;0.5")/$B28</f>
        <v>0.5</v>
      </c>
      <c r="S28" s="8">
        <f>COUNTIFS(Sta!$B:$B,$A28,Sta!$S:$S,"&gt;0.5")/$C28</f>
        <v>1</v>
      </c>
      <c r="T28" s="11">
        <f>(COUNTIFS(Sta!$A:$A,$A28,Sta!$R:$R,"&gt;1.5") +COUNTIFS(Sta!$B:$B,$A28,Sta!$S:$S,"&gt;1.5"))/$D28</f>
        <v>0.33333333333333331</v>
      </c>
      <c r="U28" s="8">
        <f>COUNTIFS(Sta!$A:$A,$A28,Sta!$R:$R,"&gt;1.5")/$B28</f>
        <v>0</v>
      </c>
      <c r="V28" s="8">
        <f>COUNTIFS(Sta!$B:$B,$A28,Sta!$S:$S,"&gt;1.5")/$C28</f>
        <v>1</v>
      </c>
    </row>
    <row r="29" spans="1:22" x14ac:dyDescent="0.3">
      <c r="A29" t="s">
        <v>285</v>
      </c>
      <c r="B29" s="9">
        <f>COUNTIF(Sta!A:A,A29)</f>
        <v>1</v>
      </c>
      <c r="C29" s="4">
        <f>COUNTIF(Sta!B:B,A29)</f>
        <v>0</v>
      </c>
      <c r="D29" s="4">
        <f t="shared" si="1"/>
        <v>1</v>
      </c>
      <c r="E29" s="10">
        <f>(SUMIF(Sta!$A:$A,$A29,Sta!$T:$T)  + SUMIF(Sta!$B:$B,$A29,Sta!$T:$T) )/$D29</f>
        <v>3</v>
      </c>
      <c r="F29" s="6">
        <f>SUMIF(Sta!$A:$A,$A29,Sta!$T:$T)/$B29</f>
        <v>3</v>
      </c>
      <c r="G29" s="6" t="e">
        <f>SUMIF(Sta!$B:$B,$A29,Sta!$T:$T)/$C29</f>
        <v>#DIV/0!</v>
      </c>
      <c r="H29" s="10">
        <f>(SUMIF(Sta!$A:$A,$A29,Sta!$R:$R)  + SUMIF(Sta!$B:$B,$A29,Sta!$S:$S) )/$D29</f>
        <v>2</v>
      </c>
      <c r="I29" s="6">
        <f>SUMIF(Sta!$A:$A,$A29,Sta!$R:$R)/$B29</f>
        <v>2</v>
      </c>
      <c r="J29" s="6" t="e">
        <f>SUMIF(Sta!$B:$B,$A29,Sta!$S:$S)/$C29</f>
        <v>#DIV/0!</v>
      </c>
      <c r="K29" s="11">
        <f>(COUNTIFS(Sta!$A:$A,$A29,Sta!$T:$T,"&gt;2.5") +COUNTIFS(Sta!$B:$B,$A29,Sta!$T:$T,"&gt;2.5"))/$D29</f>
        <v>1</v>
      </c>
      <c r="L29" s="8">
        <f>COUNTIFS(Sta!$A:$A,$A29,Sta!$T:$T,"&gt;2.5")/$B29</f>
        <v>1</v>
      </c>
      <c r="M29" s="8" t="e">
        <f>COUNTIFS(Sta!$B:$B,$A29,Sta!$T:$T,"&gt;2.5")/$C29</f>
        <v>#DIV/0!</v>
      </c>
      <c r="N29" s="11">
        <f>(COUNTIFS(Sta!$A:$A,$A29,Sta!$T:$T,"&gt;4.5") +COUNTIFS(Sta!$B:$B,$A29,Sta!$T:$T,"&gt;4.5"))/$D29</f>
        <v>0</v>
      </c>
      <c r="O29" s="8">
        <f>COUNTIFS(Sta!$A:$A,$A29,Sta!$T:$T,"&gt;4.5")/$B29</f>
        <v>0</v>
      </c>
      <c r="P29" s="8" t="e">
        <f>COUNTIFS(Sta!$B:$B,$A29,Sta!$T:$T,"&gt;4.5")/$C29</f>
        <v>#DIV/0!</v>
      </c>
      <c r="Q29" s="11">
        <f>(COUNTIFS(Sta!$A:$A,$A29,Sta!$R:$R,"&gt;0.5") +COUNTIFS(Sta!$B:$B,$A29,Sta!$S:$S,"&gt;0.5"))/$D29</f>
        <v>1</v>
      </c>
      <c r="R29" s="8">
        <f>COUNTIFS(Sta!$A:$A,$A29,Sta!$R:$R,"&gt;0.5")/$B29</f>
        <v>1</v>
      </c>
      <c r="S29" s="8" t="e">
        <f>COUNTIFS(Sta!$B:$B,$A29,Sta!$S:$S,"&gt;0.5")/$C29</f>
        <v>#DIV/0!</v>
      </c>
      <c r="T29" s="11">
        <f>(COUNTIFS(Sta!$A:$A,$A29,Sta!$R:$R,"&gt;1.5") +COUNTIFS(Sta!$B:$B,$A29,Sta!$S:$S,"&gt;1.5"))/$D29</f>
        <v>1</v>
      </c>
      <c r="U29" s="8">
        <f>COUNTIFS(Sta!$A:$A,$A29,Sta!$R:$R,"&gt;1.5")/$B29</f>
        <v>1</v>
      </c>
      <c r="V29" s="8" t="e">
        <f>COUNTIFS(Sta!$B:$B,$A29,Sta!$S:$S,"&gt;1.5")/$C29</f>
        <v>#DIV/0!</v>
      </c>
    </row>
    <row r="30" spans="1:22" x14ac:dyDescent="0.3">
      <c r="A30" t="s">
        <v>711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0" t="e">
        <f>(SUMIF(Sta!$A:$A,$A30,Sta!$T:$T)  + SUMIF(Sta!$B:$B,$A30,Sta!$T:$T) )/$D30</f>
        <v>#DIV/0!</v>
      </c>
      <c r="F30" s="6" t="e">
        <f>SUMIF(Sta!$A:$A,$A30,Sta!$T:$T)/$B30</f>
        <v>#DIV/0!</v>
      </c>
      <c r="G30" s="6" t="e">
        <f>SUMIF(Sta!$B:$B,$A30,Sta!$T:$T)/$C30</f>
        <v>#DIV/0!</v>
      </c>
      <c r="H30" s="10" t="e">
        <f>(SUMIF(Sta!$A:$A,$A30,Sta!$R:$R)  + SUMIF(Sta!$B:$B,$A30,Sta!$S:$S) )/$D30</f>
        <v>#DIV/0!</v>
      </c>
      <c r="I30" s="6" t="e">
        <f>SUMIF(Sta!$A:$A,$A30,Sta!$R:$R)/$B30</f>
        <v>#DIV/0!</v>
      </c>
      <c r="J30" s="6" t="e">
        <f>SUMIF(Sta!$B:$B,$A30,Sta!$S:$S)/$C30</f>
        <v>#DIV/0!</v>
      </c>
      <c r="K30" s="11" t="e">
        <f>(COUNTIFS(Sta!$A:$A,$A30,Sta!$T:$T,"&gt;2.5") +COUNTIFS(Sta!$B:$B,$A30,Sta!$T:$T,"&gt;2.5"))/$D30</f>
        <v>#DIV/0!</v>
      </c>
      <c r="L30" s="8" t="e">
        <f>COUNTIFS(Sta!$A:$A,$A30,Sta!$T:$T,"&gt;2.5")/$B30</f>
        <v>#DIV/0!</v>
      </c>
      <c r="M30" s="8" t="e">
        <f>COUNTIFS(Sta!$B:$B,$A30,Sta!$T:$T,"&gt;2.5")/$C30</f>
        <v>#DIV/0!</v>
      </c>
      <c r="N30" s="11" t="e">
        <f>(COUNTIFS(Sta!$A:$A,$A30,Sta!$T:$T,"&gt;4.5") +COUNTIFS(Sta!$B:$B,$A30,Sta!$T:$T,"&gt;4.5"))/$D30</f>
        <v>#DIV/0!</v>
      </c>
      <c r="O30" s="8" t="e">
        <f>COUNTIFS(Sta!$A:$A,$A30,Sta!$T:$T,"&gt;4.5")/$B30</f>
        <v>#DIV/0!</v>
      </c>
      <c r="P30" s="8" t="e">
        <f>COUNTIFS(Sta!$B:$B,$A30,Sta!$T:$T,"&gt;4.5")/$C30</f>
        <v>#DIV/0!</v>
      </c>
      <c r="Q30" s="11" t="e">
        <f>(COUNTIFS(Sta!$A:$A,$A30,Sta!$R:$R,"&gt;0.5") +COUNTIFS(Sta!$B:$B,$A30,Sta!$S:$S,"&gt;0.5"))/$D30</f>
        <v>#DIV/0!</v>
      </c>
      <c r="R30" s="8" t="e">
        <f>COUNTIFS(Sta!$A:$A,$A30,Sta!$R:$R,"&gt;0.5")/$B30</f>
        <v>#DIV/0!</v>
      </c>
      <c r="S30" s="8" t="e">
        <f>COUNTIFS(Sta!$B:$B,$A30,Sta!$S:$S,"&gt;0.5")/$C30</f>
        <v>#DIV/0!</v>
      </c>
      <c r="T30" s="11" t="e">
        <f>(COUNTIFS(Sta!$A:$A,$A30,Sta!$R:$R,"&gt;1.5") +COUNTIFS(Sta!$B:$B,$A30,Sta!$S:$S,"&gt;1.5"))/$D30</f>
        <v>#DIV/0!</v>
      </c>
      <c r="U30" s="8" t="e">
        <f>COUNTIFS(Sta!$A:$A,$A30,Sta!$R:$R,"&gt;1.5")/$B30</f>
        <v>#DIV/0!</v>
      </c>
      <c r="V30" s="8" t="e">
        <f>COUNTIFS(Sta!$B:$B,$A30,Sta!$S:$S,"&gt;1.5")/$C30</f>
        <v>#DIV/0!</v>
      </c>
    </row>
    <row r="31" spans="1:22" x14ac:dyDescent="0.3">
      <c r="A31" t="s">
        <v>715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0" t="e">
        <f>(SUMIF(Sta!$A:$A,$A31,Sta!$T:$T)  + SUMIF(Sta!$B:$B,$A31,Sta!$T:$T) )/$D31</f>
        <v>#DIV/0!</v>
      </c>
      <c r="F31" s="6" t="e">
        <f>SUMIF(Sta!$A:$A,$A31,Sta!$T:$T)/$B31</f>
        <v>#DIV/0!</v>
      </c>
      <c r="G31" s="6" t="e">
        <f>SUMIF(Sta!$B:$B,$A31,Sta!$T:$T)/$C31</f>
        <v>#DIV/0!</v>
      </c>
      <c r="H31" s="10" t="e">
        <f>(SUMIF(Sta!$A:$A,$A31,Sta!$R:$R)  + SUMIF(Sta!$B:$B,$A31,Sta!$S:$S) )/$D31</f>
        <v>#DIV/0!</v>
      </c>
      <c r="I31" s="6" t="e">
        <f>SUMIF(Sta!$A:$A,$A31,Sta!$R:$R)/$B31</f>
        <v>#DIV/0!</v>
      </c>
      <c r="J31" s="6" t="e">
        <f>SUMIF(Sta!$B:$B,$A31,Sta!$S:$S)/$C31</f>
        <v>#DIV/0!</v>
      </c>
      <c r="K31" s="11" t="e">
        <f>(COUNTIFS(Sta!$A:$A,$A31,Sta!$T:$T,"&gt;2.5") +COUNTIFS(Sta!$B:$B,$A31,Sta!$T:$T,"&gt;2.5"))/$D31</f>
        <v>#DIV/0!</v>
      </c>
      <c r="L31" s="8" t="e">
        <f>COUNTIFS(Sta!$A:$A,$A31,Sta!$T:$T,"&gt;2.5")/$B31</f>
        <v>#DIV/0!</v>
      </c>
      <c r="M31" s="8" t="e">
        <f>COUNTIFS(Sta!$B:$B,$A31,Sta!$T:$T,"&gt;2.5")/$C31</f>
        <v>#DIV/0!</v>
      </c>
      <c r="N31" s="11" t="e">
        <f>(COUNTIFS(Sta!$A:$A,$A31,Sta!$T:$T,"&gt;4.5") +COUNTIFS(Sta!$B:$B,$A31,Sta!$T:$T,"&gt;4.5"))/$D31</f>
        <v>#DIV/0!</v>
      </c>
      <c r="O31" s="8" t="e">
        <f>COUNTIFS(Sta!$A:$A,$A31,Sta!$T:$T,"&gt;4.5")/$B31</f>
        <v>#DIV/0!</v>
      </c>
      <c r="P31" s="8" t="e">
        <f>COUNTIFS(Sta!$B:$B,$A31,Sta!$T:$T,"&gt;4.5")/$C31</f>
        <v>#DIV/0!</v>
      </c>
      <c r="Q31" s="11" t="e">
        <f>(COUNTIFS(Sta!$A:$A,$A31,Sta!$R:$R,"&gt;0.5") +COUNTIFS(Sta!$B:$B,$A31,Sta!$S:$S,"&gt;0.5"))/$D31</f>
        <v>#DIV/0!</v>
      </c>
      <c r="R31" s="8" t="e">
        <f>COUNTIFS(Sta!$A:$A,$A31,Sta!$R:$R,"&gt;0.5")/$B31</f>
        <v>#DIV/0!</v>
      </c>
      <c r="S31" s="8" t="e">
        <f>COUNTIFS(Sta!$B:$B,$A31,Sta!$S:$S,"&gt;0.5")/$C31</f>
        <v>#DIV/0!</v>
      </c>
      <c r="T31" s="11" t="e">
        <f>(COUNTIFS(Sta!$A:$A,$A31,Sta!$R:$R,"&gt;1.5") +COUNTIFS(Sta!$B:$B,$A31,Sta!$S:$S,"&gt;1.5"))/$D31</f>
        <v>#DIV/0!</v>
      </c>
      <c r="U31" s="8" t="e">
        <f>COUNTIFS(Sta!$A:$A,$A31,Sta!$R:$R,"&gt;1.5")/$B31</f>
        <v>#DIV/0!</v>
      </c>
      <c r="V31" s="8" t="e">
        <f>COUNTIFS(Sta!$B:$B,$A31,Sta!$S:$S,"&gt;1.5")/$C31</f>
        <v>#DIV/0!</v>
      </c>
    </row>
    <row r="32" spans="1:22" x14ac:dyDescent="0.3">
      <c r="A32" t="s">
        <v>597</v>
      </c>
      <c r="B32" s="9">
        <f>COUNTIF(Sta!A:A,A32)</f>
        <v>1</v>
      </c>
      <c r="C32" s="4">
        <f>COUNTIF(Sta!B:B,A32)</f>
        <v>1</v>
      </c>
      <c r="D32" s="4">
        <f t="shared" si="1"/>
        <v>2</v>
      </c>
      <c r="E32" s="10">
        <f>(SUMIF(Sta!$A:$A,$A32,Sta!$T:$T)  + SUMIF(Sta!$B:$B,$A32,Sta!$T:$T) )/$D32</f>
        <v>2.5</v>
      </c>
      <c r="F32" s="6">
        <f>SUMIF(Sta!$A:$A,$A32,Sta!$T:$T)/$B32</f>
        <v>2</v>
      </c>
      <c r="G32" s="6">
        <f>SUMIF(Sta!$B:$B,$A32,Sta!$T:$T)/$C32</f>
        <v>3</v>
      </c>
      <c r="H32" s="10">
        <f>(SUMIF(Sta!$A:$A,$A32,Sta!$R:$R)  + SUMIF(Sta!$B:$B,$A32,Sta!$S:$S) )/$D32</f>
        <v>1</v>
      </c>
      <c r="I32" s="6">
        <f>SUMIF(Sta!$A:$A,$A32,Sta!$R:$R)/$B32</f>
        <v>0</v>
      </c>
      <c r="J32" s="6">
        <f>SUMIF(Sta!$B:$B,$A32,Sta!$S:$S)/$C32</f>
        <v>2</v>
      </c>
      <c r="K32" s="11">
        <f>(COUNTIFS(Sta!$A:$A,$A32,Sta!$T:$T,"&gt;2.5") +COUNTIFS(Sta!$B:$B,$A32,Sta!$T:$T,"&gt;2.5"))/$D32</f>
        <v>0.5</v>
      </c>
      <c r="L32" s="8">
        <f>COUNTIFS(Sta!$A:$A,$A32,Sta!$T:$T,"&gt;2.5")/$B32</f>
        <v>0</v>
      </c>
      <c r="M32" s="8">
        <f>COUNTIFS(Sta!$B:$B,$A32,Sta!$T:$T,"&gt;2.5")/$C32</f>
        <v>1</v>
      </c>
      <c r="N32" s="11">
        <f>(COUNTIFS(Sta!$A:$A,$A32,Sta!$T:$T,"&gt;4.5") +COUNTIFS(Sta!$B:$B,$A32,Sta!$T:$T,"&gt;4.5"))/$D32</f>
        <v>0</v>
      </c>
      <c r="O32" s="8">
        <f>COUNTIFS(Sta!$A:$A,$A32,Sta!$T:$T,"&gt;4.5")/$B32</f>
        <v>0</v>
      </c>
      <c r="P32" s="8">
        <f>COUNTIFS(Sta!$B:$B,$A32,Sta!$T:$T,"&gt;4.5")/$C32</f>
        <v>0</v>
      </c>
      <c r="Q32" s="11">
        <f>(COUNTIFS(Sta!$A:$A,$A32,Sta!$R:$R,"&gt;0.5") +COUNTIFS(Sta!$B:$B,$A32,Sta!$S:$S,"&gt;0.5"))/$D32</f>
        <v>0.5</v>
      </c>
      <c r="R32" s="8">
        <f>COUNTIFS(Sta!$A:$A,$A32,Sta!$R:$R,"&gt;0.5")/$B32</f>
        <v>0</v>
      </c>
      <c r="S32" s="8">
        <f>COUNTIFS(Sta!$B:$B,$A32,Sta!$S:$S,"&gt;0.5")/$C32</f>
        <v>1</v>
      </c>
      <c r="T32" s="11">
        <f>(COUNTIFS(Sta!$A:$A,$A32,Sta!$R:$R,"&gt;1.5") +COUNTIFS(Sta!$B:$B,$A32,Sta!$S:$S,"&gt;1.5"))/$D32</f>
        <v>0.5</v>
      </c>
      <c r="U32" s="8">
        <f>COUNTIFS(Sta!$A:$A,$A32,Sta!$R:$R,"&gt;1.5")/$B32</f>
        <v>0</v>
      </c>
      <c r="V32" s="8">
        <f>COUNTIFS(Sta!$B:$B,$A32,Sta!$S:$S,"&gt;1.5")/$C32</f>
        <v>1</v>
      </c>
    </row>
    <row r="33" spans="1:22" x14ac:dyDescent="0.3">
      <c r="A33" t="s">
        <v>477</v>
      </c>
      <c r="B33" s="9">
        <f>COUNTIF(Sta!A:A,A33)</f>
        <v>1</v>
      </c>
      <c r="C33" s="4">
        <f>COUNTIF(Sta!B:B,A33)</f>
        <v>1</v>
      </c>
      <c r="D33" s="4">
        <f t="shared" si="1"/>
        <v>2</v>
      </c>
      <c r="E33" s="10">
        <f>(SUMIF(Sta!$A:$A,$A33,Sta!$T:$T)  + SUMIF(Sta!$B:$B,$A33,Sta!$T:$T) )/$D33</f>
        <v>1</v>
      </c>
      <c r="F33" s="6">
        <f>SUMIF(Sta!$A:$A,$A33,Sta!$T:$T)/$B33</f>
        <v>0</v>
      </c>
      <c r="G33" s="6">
        <f>SUMIF(Sta!$B:$B,$A33,Sta!$T:$T)/$C33</f>
        <v>2</v>
      </c>
      <c r="H33" s="10">
        <f>(SUMIF(Sta!$A:$A,$A33,Sta!$R:$R)  + SUMIF(Sta!$B:$B,$A33,Sta!$S:$S) )/$D33</f>
        <v>0.5</v>
      </c>
      <c r="I33" s="6">
        <f>SUMIF(Sta!$A:$A,$A33,Sta!$R:$R)/$B33</f>
        <v>0</v>
      </c>
      <c r="J33" s="6">
        <f>SUMIF(Sta!$B:$B,$A33,Sta!$S:$S)/$C33</f>
        <v>1</v>
      </c>
      <c r="K33" s="11">
        <f>(COUNTIFS(Sta!$A:$A,$A33,Sta!$T:$T,"&gt;2.5") +COUNTIFS(Sta!$B:$B,$A33,Sta!$T:$T,"&gt;2.5"))/$D33</f>
        <v>0</v>
      </c>
      <c r="L33" s="8">
        <f>COUNTIFS(Sta!$A:$A,$A33,Sta!$T:$T,"&gt;2.5")/$B33</f>
        <v>0</v>
      </c>
      <c r="M33" s="8">
        <f>COUNTIFS(Sta!$B:$B,$A33,Sta!$T:$T,"&gt;2.5")/$C33</f>
        <v>0</v>
      </c>
      <c r="N33" s="11">
        <f>(COUNTIFS(Sta!$A:$A,$A33,Sta!$T:$T,"&gt;4.5") +COUNTIFS(Sta!$B:$B,$A33,Sta!$T:$T,"&gt;4.5"))/$D33</f>
        <v>0</v>
      </c>
      <c r="O33" s="8">
        <f>COUNTIFS(Sta!$A:$A,$A33,Sta!$T:$T,"&gt;4.5")/$B33</f>
        <v>0</v>
      </c>
      <c r="P33" s="8">
        <f>COUNTIFS(Sta!$B:$B,$A33,Sta!$T:$T,"&gt;4.5")/$C33</f>
        <v>0</v>
      </c>
      <c r="Q33" s="11">
        <f>(COUNTIFS(Sta!$A:$A,$A33,Sta!$R:$R,"&gt;0.5") +COUNTIFS(Sta!$B:$B,$A33,Sta!$S:$S,"&gt;0.5"))/$D33</f>
        <v>0.5</v>
      </c>
      <c r="R33" s="8">
        <f>COUNTIFS(Sta!$A:$A,$A33,Sta!$R:$R,"&gt;0.5")/$B33</f>
        <v>0</v>
      </c>
      <c r="S33" s="8">
        <f>COUNTIFS(Sta!$B:$B,$A33,Sta!$S:$S,"&gt;0.5")/$C33</f>
        <v>1</v>
      </c>
      <c r="T33" s="11">
        <f>(COUNTIFS(Sta!$A:$A,$A33,Sta!$R:$R,"&gt;1.5") +COUNTIFS(Sta!$B:$B,$A33,Sta!$S:$S,"&gt;1.5"))/$D33</f>
        <v>0</v>
      </c>
      <c r="U33" s="8">
        <f>COUNTIFS(Sta!$A:$A,$A33,Sta!$R:$R,"&gt;1.5")/$B33</f>
        <v>0</v>
      </c>
      <c r="V33" s="8">
        <f>COUNTIFS(Sta!$B:$B,$A33,Sta!$S:$S,"&gt;1.5")/$C33</f>
        <v>0</v>
      </c>
    </row>
    <row r="34" spans="1:22" x14ac:dyDescent="0.3">
      <c r="A34" t="s">
        <v>632</v>
      </c>
      <c r="B34" s="9">
        <f>COUNTIF(Sta!A:A,A34)</f>
        <v>1</v>
      </c>
      <c r="C34" s="4">
        <f>COUNTIF(Sta!B:B,A34)</f>
        <v>1</v>
      </c>
      <c r="D34" s="4">
        <f t="shared" si="1"/>
        <v>2</v>
      </c>
      <c r="E34" s="10">
        <f>(SUMIF(Sta!$A:$A,$A34,Sta!$T:$T)  + SUMIF(Sta!$B:$B,$A34,Sta!$T:$T) )/$D34</f>
        <v>5</v>
      </c>
      <c r="F34" s="6">
        <f>SUMIF(Sta!$A:$A,$A34,Sta!$T:$T)/$B34</f>
        <v>8</v>
      </c>
      <c r="G34" s="6">
        <f>SUMIF(Sta!$B:$B,$A34,Sta!$T:$T)/$C34</f>
        <v>2</v>
      </c>
      <c r="H34" s="10">
        <f>(SUMIF(Sta!$A:$A,$A34,Sta!$R:$R)  + SUMIF(Sta!$B:$B,$A34,Sta!$S:$S) )/$D34</f>
        <v>2.5</v>
      </c>
      <c r="I34" s="6">
        <f>SUMIF(Sta!$A:$A,$A34,Sta!$R:$R)/$B34</f>
        <v>3</v>
      </c>
      <c r="J34" s="6">
        <f>SUMIF(Sta!$B:$B,$A34,Sta!$S:$S)/$C34</f>
        <v>2</v>
      </c>
      <c r="K34" s="11">
        <f>(COUNTIFS(Sta!$A:$A,$A34,Sta!$T:$T,"&gt;2.5") +COUNTIFS(Sta!$B:$B,$A34,Sta!$T:$T,"&gt;2.5"))/$D34</f>
        <v>0.5</v>
      </c>
      <c r="L34" s="8">
        <f>COUNTIFS(Sta!$A:$A,$A34,Sta!$T:$T,"&gt;2.5")/$B34</f>
        <v>1</v>
      </c>
      <c r="M34" s="8">
        <f>COUNTIFS(Sta!$B:$B,$A34,Sta!$T:$T,"&gt;2.5")/$C34</f>
        <v>0</v>
      </c>
      <c r="N34" s="11">
        <f>(COUNTIFS(Sta!$A:$A,$A34,Sta!$T:$T,"&gt;4.5") +COUNTIFS(Sta!$B:$B,$A34,Sta!$T:$T,"&gt;4.5"))/$D34</f>
        <v>0.5</v>
      </c>
      <c r="O34" s="8">
        <f>COUNTIFS(Sta!$A:$A,$A34,Sta!$T:$T,"&gt;4.5")/$B34</f>
        <v>1</v>
      </c>
      <c r="P34" s="8">
        <f>COUNTIFS(Sta!$B:$B,$A34,Sta!$T:$T,"&gt;4.5")/$C34</f>
        <v>0</v>
      </c>
      <c r="Q34" s="11">
        <f>(COUNTIFS(Sta!$A:$A,$A34,Sta!$R:$R,"&gt;0.5") +COUNTIFS(Sta!$B:$B,$A34,Sta!$S:$S,"&gt;0.5"))/$D34</f>
        <v>1</v>
      </c>
      <c r="R34" s="8">
        <f>COUNTIFS(Sta!$A:$A,$A34,Sta!$R:$R,"&gt;0.5")/$B34</f>
        <v>1</v>
      </c>
      <c r="S34" s="8">
        <f>COUNTIFS(Sta!$B:$B,$A34,Sta!$S:$S,"&gt;0.5")/$C34</f>
        <v>1</v>
      </c>
      <c r="T34" s="11">
        <f>(COUNTIFS(Sta!$A:$A,$A34,Sta!$R:$R,"&gt;1.5") +COUNTIFS(Sta!$B:$B,$A34,Sta!$S:$S,"&gt;1.5"))/$D34</f>
        <v>1</v>
      </c>
      <c r="U34" s="8">
        <f>COUNTIFS(Sta!$A:$A,$A34,Sta!$R:$R,"&gt;1.5")/$B34</f>
        <v>1</v>
      </c>
      <c r="V34" s="8">
        <f>COUNTIFS(Sta!$B:$B,$A34,Sta!$S:$S,"&gt;1.5")/$C34</f>
        <v>1</v>
      </c>
    </row>
    <row r="35" spans="1:22" x14ac:dyDescent="0.3">
      <c r="A35" t="s">
        <v>334</v>
      </c>
      <c r="B35" s="9">
        <f>COUNTIF(Sta!A:A,A35)</f>
        <v>1</v>
      </c>
      <c r="C35" s="4">
        <f>COUNTIF(Sta!B:B,A35)</f>
        <v>1</v>
      </c>
      <c r="D35" s="4">
        <f t="shared" si="1"/>
        <v>2</v>
      </c>
      <c r="E35" s="10">
        <f>(SUMIF(Sta!$A:$A,$A35,Sta!$T:$T)  + SUMIF(Sta!$B:$B,$A35,Sta!$T:$T) )/$D35</f>
        <v>4.5</v>
      </c>
      <c r="F35" s="6">
        <f>SUMIF(Sta!$A:$A,$A35,Sta!$T:$T)/$B35</f>
        <v>4</v>
      </c>
      <c r="G35" s="6">
        <f>SUMIF(Sta!$B:$B,$A35,Sta!$T:$T)/$C35</f>
        <v>5</v>
      </c>
      <c r="H35" s="10">
        <f>(SUMIF(Sta!$A:$A,$A35,Sta!$R:$R)  + SUMIF(Sta!$B:$B,$A35,Sta!$S:$S) )/$D35</f>
        <v>2</v>
      </c>
      <c r="I35" s="6">
        <f>SUMIF(Sta!$A:$A,$A35,Sta!$R:$R)/$B35</f>
        <v>2</v>
      </c>
      <c r="J35" s="6">
        <f>SUMIF(Sta!$B:$B,$A35,Sta!$S:$S)/$C35</f>
        <v>2</v>
      </c>
      <c r="K35" s="11">
        <f>(COUNTIFS(Sta!$A:$A,$A35,Sta!$T:$T,"&gt;2.5") +COUNTIFS(Sta!$B:$B,$A35,Sta!$T:$T,"&gt;2.5"))/$D35</f>
        <v>1</v>
      </c>
      <c r="L35" s="8">
        <f>COUNTIFS(Sta!$A:$A,$A35,Sta!$T:$T,"&gt;2.5")/$B35</f>
        <v>1</v>
      </c>
      <c r="M35" s="8">
        <f>COUNTIFS(Sta!$B:$B,$A35,Sta!$T:$T,"&gt;2.5")/$C35</f>
        <v>1</v>
      </c>
      <c r="N35" s="11">
        <f>(COUNTIFS(Sta!$A:$A,$A35,Sta!$T:$T,"&gt;4.5") +COUNTIFS(Sta!$B:$B,$A35,Sta!$T:$T,"&gt;4.5"))/$D35</f>
        <v>0.5</v>
      </c>
      <c r="O35" s="8">
        <f>COUNTIFS(Sta!$A:$A,$A35,Sta!$T:$T,"&gt;4.5")/$B35</f>
        <v>0</v>
      </c>
      <c r="P35" s="8">
        <f>COUNTIFS(Sta!$B:$B,$A35,Sta!$T:$T,"&gt;4.5")/$C35</f>
        <v>1</v>
      </c>
      <c r="Q35" s="11">
        <f>(COUNTIFS(Sta!$A:$A,$A35,Sta!$R:$R,"&gt;0.5") +COUNTIFS(Sta!$B:$B,$A35,Sta!$S:$S,"&gt;0.5"))/$D35</f>
        <v>1</v>
      </c>
      <c r="R35" s="8">
        <f>COUNTIFS(Sta!$A:$A,$A35,Sta!$R:$R,"&gt;0.5")/$B35</f>
        <v>1</v>
      </c>
      <c r="S35" s="8">
        <f>COUNTIFS(Sta!$B:$B,$A35,Sta!$S:$S,"&gt;0.5")/$C35</f>
        <v>1</v>
      </c>
      <c r="T35" s="11">
        <f>(COUNTIFS(Sta!$A:$A,$A35,Sta!$R:$R,"&gt;1.5") +COUNTIFS(Sta!$B:$B,$A35,Sta!$S:$S,"&gt;1.5"))/$D35</f>
        <v>1</v>
      </c>
      <c r="U35" s="8">
        <f>COUNTIFS(Sta!$A:$A,$A35,Sta!$R:$R,"&gt;1.5")/$B35</f>
        <v>1</v>
      </c>
      <c r="V35" s="8">
        <f>COUNTIFS(Sta!$B:$B,$A35,Sta!$S:$S,"&gt;1.5")/$C35</f>
        <v>1</v>
      </c>
    </row>
    <row r="36" spans="1:22" x14ac:dyDescent="0.3">
      <c r="A36" t="s">
        <v>5</v>
      </c>
      <c r="B36" s="9">
        <f>COUNTIF(Sta!A:A,A36)</f>
        <v>1</v>
      </c>
      <c r="C36" s="4">
        <f>COUNTIF(Sta!B:B,A36)</f>
        <v>1</v>
      </c>
      <c r="D36" s="4">
        <f t="shared" si="1"/>
        <v>2</v>
      </c>
      <c r="E36" s="10">
        <f>(SUMIF(Sta!$A:$A,$A36,Sta!$T:$T)  + SUMIF(Sta!$B:$B,$A36,Sta!$T:$T) )/$D36</f>
        <v>3</v>
      </c>
      <c r="F36" s="6">
        <f>SUMIF(Sta!$A:$A,$A36,Sta!$T:$T)/$B36</f>
        <v>4</v>
      </c>
      <c r="G36" s="6">
        <f>SUMIF(Sta!$B:$B,$A36,Sta!$T:$T)/$C36</f>
        <v>2</v>
      </c>
      <c r="H36" s="10">
        <f>(SUMIF(Sta!$A:$A,$A36,Sta!$R:$R)  + SUMIF(Sta!$B:$B,$A36,Sta!$S:$S) )/$D36</f>
        <v>2.5</v>
      </c>
      <c r="I36" s="6">
        <f>SUMIF(Sta!$A:$A,$A36,Sta!$R:$R)/$B36</f>
        <v>3</v>
      </c>
      <c r="J36" s="6">
        <f>SUMIF(Sta!$B:$B,$A36,Sta!$S:$S)/$C36</f>
        <v>2</v>
      </c>
      <c r="K36" s="11">
        <f>(COUNTIFS(Sta!$A:$A,$A36,Sta!$T:$T,"&gt;2.5") +COUNTIFS(Sta!$B:$B,$A36,Sta!$T:$T,"&gt;2.5"))/$D36</f>
        <v>0.5</v>
      </c>
      <c r="L36" s="8">
        <f>COUNTIFS(Sta!$A:$A,$A36,Sta!$T:$T,"&gt;2.5")/$B36</f>
        <v>1</v>
      </c>
      <c r="M36" s="8">
        <f>COUNTIFS(Sta!$B:$B,$A36,Sta!$T:$T,"&gt;2.5")/$C36</f>
        <v>0</v>
      </c>
      <c r="N36" s="11">
        <f>(COUNTIFS(Sta!$A:$A,$A36,Sta!$T:$T,"&gt;4.5") +COUNTIFS(Sta!$B:$B,$A36,Sta!$T:$T,"&gt;4.5"))/$D36</f>
        <v>0</v>
      </c>
      <c r="O36" s="8">
        <f>COUNTIFS(Sta!$A:$A,$A36,Sta!$T:$T,"&gt;4.5")/$B36</f>
        <v>0</v>
      </c>
      <c r="P36" s="8">
        <f>COUNTIFS(Sta!$B:$B,$A36,Sta!$T:$T,"&gt;4.5")/$C36</f>
        <v>0</v>
      </c>
      <c r="Q36" s="11">
        <f>(COUNTIFS(Sta!$A:$A,$A36,Sta!$R:$R,"&gt;0.5") +COUNTIFS(Sta!$B:$B,$A36,Sta!$S:$S,"&gt;0.5"))/$D36</f>
        <v>1</v>
      </c>
      <c r="R36" s="8">
        <f>COUNTIFS(Sta!$A:$A,$A36,Sta!$R:$R,"&gt;0.5")/$B36</f>
        <v>1</v>
      </c>
      <c r="S36" s="8">
        <f>COUNTIFS(Sta!$B:$B,$A36,Sta!$S:$S,"&gt;0.5")/$C36</f>
        <v>1</v>
      </c>
      <c r="T36" s="11">
        <f>(COUNTIFS(Sta!$A:$A,$A36,Sta!$R:$R,"&gt;1.5") +COUNTIFS(Sta!$B:$B,$A36,Sta!$S:$S,"&gt;1.5"))/$D36</f>
        <v>1</v>
      </c>
      <c r="U36" s="8">
        <f>COUNTIFS(Sta!$A:$A,$A36,Sta!$R:$R,"&gt;1.5")/$B36</f>
        <v>1</v>
      </c>
      <c r="V36" s="8">
        <f>COUNTIFS(Sta!$B:$B,$A36,Sta!$S:$S,"&gt;1.5")/$C36</f>
        <v>1</v>
      </c>
    </row>
    <row r="37" spans="1:22" x14ac:dyDescent="0.3">
      <c r="A37" t="s">
        <v>554</v>
      </c>
      <c r="B37" s="9">
        <f>COUNTIF(Sta!A:A,A37)</f>
        <v>2</v>
      </c>
      <c r="C37" s="4">
        <f>COUNTIF(Sta!B:B,A37)</f>
        <v>2</v>
      </c>
      <c r="D37" s="4">
        <f t="shared" si="1"/>
        <v>4</v>
      </c>
      <c r="E37" s="10">
        <f>(SUMIF(Sta!$A:$A,$A37,Sta!$T:$T)  + SUMIF(Sta!$B:$B,$A37,Sta!$T:$T) )/$D37</f>
        <v>5.75</v>
      </c>
      <c r="F37" s="6">
        <f>SUMIF(Sta!$A:$A,$A37,Sta!$T:$T)/$B37</f>
        <v>4.5</v>
      </c>
      <c r="G37" s="6">
        <f>SUMIF(Sta!$B:$B,$A37,Sta!$T:$T)/$C37</f>
        <v>7</v>
      </c>
      <c r="H37" s="10">
        <f>(SUMIF(Sta!$A:$A,$A37,Sta!$R:$R)  + SUMIF(Sta!$B:$B,$A37,Sta!$S:$S) )/$D37</f>
        <v>2.5</v>
      </c>
      <c r="I37" s="6">
        <f>SUMIF(Sta!$A:$A,$A37,Sta!$R:$R)/$B37</f>
        <v>1.5</v>
      </c>
      <c r="J37" s="6">
        <f>SUMIF(Sta!$B:$B,$A37,Sta!$S:$S)/$C37</f>
        <v>3.5</v>
      </c>
      <c r="K37" s="11">
        <f>(COUNTIFS(Sta!$A:$A,$A37,Sta!$T:$T,"&gt;2.5") +COUNTIFS(Sta!$B:$B,$A37,Sta!$T:$T,"&gt;2.5"))/$D37</f>
        <v>1</v>
      </c>
      <c r="L37" s="8">
        <f>COUNTIFS(Sta!$A:$A,$A37,Sta!$T:$T,"&gt;2.5")/$B37</f>
        <v>1</v>
      </c>
      <c r="M37" s="8">
        <f>COUNTIFS(Sta!$B:$B,$A37,Sta!$T:$T,"&gt;2.5")/$C37</f>
        <v>1</v>
      </c>
      <c r="N37" s="11">
        <f>(COUNTIFS(Sta!$A:$A,$A37,Sta!$T:$T,"&gt;4.5") +COUNTIFS(Sta!$B:$B,$A37,Sta!$T:$T,"&gt;4.5"))/$D37</f>
        <v>0.75</v>
      </c>
      <c r="O37" s="8">
        <f>COUNTIFS(Sta!$A:$A,$A37,Sta!$T:$T,"&gt;4.5")/$B37</f>
        <v>0.5</v>
      </c>
      <c r="P37" s="8">
        <f>COUNTIFS(Sta!$B:$B,$A37,Sta!$T:$T,"&gt;4.5")/$C37</f>
        <v>1</v>
      </c>
      <c r="Q37" s="11">
        <f>(COUNTIFS(Sta!$A:$A,$A37,Sta!$R:$R,"&gt;0.5") +COUNTIFS(Sta!$B:$B,$A37,Sta!$S:$S,"&gt;0.5"))/$D37</f>
        <v>0.75</v>
      </c>
      <c r="R37" s="8">
        <f>COUNTIFS(Sta!$A:$A,$A37,Sta!$R:$R,"&gt;0.5")/$B37</f>
        <v>0.5</v>
      </c>
      <c r="S37" s="8">
        <f>COUNTIFS(Sta!$B:$B,$A37,Sta!$S:$S,"&gt;0.5")/$C37</f>
        <v>1</v>
      </c>
      <c r="T37" s="11">
        <f>(COUNTIFS(Sta!$A:$A,$A37,Sta!$R:$R,"&gt;1.5") +COUNTIFS(Sta!$B:$B,$A37,Sta!$S:$S,"&gt;1.5"))/$D37</f>
        <v>0.75</v>
      </c>
      <c r="U37" s="8">
        <f>COUNTIFS(Sta!$A:$A,$A37,Sta!$R:$R,"&gt;1.5")/$B37</f>
        <v>0.5</v>
      </c>
      <c r="V37" s="8">
        <f>COUNTIFS(Sta!$B:$B,$A37,Sta!$S:$S,"&gt;1.5")/$C37</f>
        <v>1</v>
      </c>
    </row>
    <row r="38" spans="1:22" x14ac:dyDescent="0.3">
      <c r="A38" t="s">
        <v>596</v>
      </c>
      <c r="B38" s="9">
        <f>COUNTIF(Sta!A:A,A38)</f>
        <v>2</v>
      </c>
      <c r="C38" s="4">
        <f>COUNTIF(Sta!B:B,A38)</f>
        <v>1</v>
      </c>
      <c r="D38" s="4">
        <f t="shared" si="1"/>
        <v>3</v>
      </c>
      <c r="E38" s="10">
        <f>(SUMIF(Sta!$A:$A,$A38,Sta!$T:$T)  + SUMIF(Sta!$B:$B,$A38,Sta!$T:$T) )/$D38</f>
        <v>2.6666666666666665</v>
      </c>
      <c r="F38" s="6">
        <f>SUMIF(Sta!$A:$A,$A38,Sta!$T:$T)/$B38</f>
        <v>3</v>
      </c>
      <c r="G38" s="6">
        <f>SUMIF(Sta!$B:$B,$A38,Sta!$T:$T)/$C38</f>
        <v>2</v>
      </c>
      <c r="H38" s="10">
        <f>(SUMIF(Sta!$A:$A,$A38,Sta!$R:$R)  + SUMIF(Sta!$B:$B,$A38,Sta!$S:$S) )/$D38</f>
        <v>1.6666666666666667</v>
      </c>
      <c r="I38" s="6">
        <f>SUMIF(Sta!$A:$A,$A38,Sta!$R:$R)/$B38</f>
        <v>1.5</v>
      </c>
      <c r="J38" s="6">
        <f>SUMIF(Sta!$B:$B,$A38,Sta!$S:$S)/$C38</f>
        <v>2</v>
      </c>
      <c r="K38" s="11">
        <f>(COUNTIFS(Sta!$A:$A,$A38,Sta!$T:$T,"&gt;2.5") +COUNTIFS(Sta!$B:$B,$A38,Sta!$T:$T,"&gt;2.5"))/$D38</f>
        <v>0.66666666666666663</v>
      </c>
      <c r="L38" s="8">
        <f>COUNTIFS(Sta!$A:$A,$A38,Sta!$T:$T,"&gt;2.5")/$B38</f>
        <v>1</v>
      </c>
      <c r="M38" s="8">
        <f>COUNTIFS(Sta!$B:$B,$A38,Sta!$T:$T,"&gt;2.5")/$C38</f>
        <v>0</v>
      </c>
      <c r="N38" s="11">
        <f>(COUNTIFS(Sta!$A:$A,$A38,Sta!$T:$T,"&gt;4.5") +COUNTIFS(Sta!$B:$B,$A38,Sta!$T:$T,"&gt;4.5"))/$D38</f>
        <v>0</v>
      </c>
      <c r="O38" s="8">
        <f>COUNTIFS(Sta!$A:$A,$A38,Sta!$T:$T,"&gt;4.5")/$B38</f>
        <v>0</v>
      </c>
      <c r="P38" s="8">
        <f>COUNTIFS(Sta!$B:$B,$A38,Sta!$T:$T,"&gt;4.5")/$C38</f>
        <v>0</v>
      </c>
      <c r="Q38" s="11">
        <f>(COUNTIFS(Sta!$A:$A,$A38,Sta!$R:$R,"&gt;0.5") +COUNTIFS(Sta!$B:$B,$A38,Sta!$S:$S,"&gt;0.5"))/$D38</f>
        <v>1</v>
      </c>
      <c r="R38" s="8">
        <f>COUNTIFS(Sta!$A:$A,$A38,Sta!$R:$R,"&gt;0.5")/$B38</f>
        <v>1</v>
      </c>
      <c r="S38" s="8">
        <f>COUNTIFS(Sta!$B:$B,$A38,Sta!$S:$S,"&gt;0.5")/$C38</f>
        <v>1</v>
      </c>
      <c r="T38" s="11">
        <f>(COUNTIFS(Sta!$A:$A,$A38,Sta!$R:$R,"&gt;1.5") +COUNTIFS(Sta!$B:$B,$A38,Sta!$S:$S,"&gt;1.5"))/$D38</f>
        <v>0.66666666666666663</v>
      </c>
      <c r="U38" s="8">
        <f>COUNTIFS(Sta!$A:$A,$A38,Sta!$R:$R,"&gt;1.5")/$B38</f>
        <v>0.5</v>
      </c>
      <c r="V38" s="8">
        <f>COUNTIFS(Sta!$B:$B,$A38,Sta!$S:$S,"&gt;1.5")/$C38</f>
        <v>1</v>
      </c>
    </row>
    <row r="39" spans="1:22" x14ac:dyDescent="0.3">
      <c r="A39" t="s">
        <v>349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0" t="e">
        <f>(SUMIF(Sta!$A:$A,$A39,Sta!$T:$T)  + SUMIF(Sta!$B:$B,$A39,Sta!$T:$T) )/$D39</f>
        <v>#DIV/0!</v>
      </c>
      <c r="F39" s="6" t="e">
        <f>SUMIF(Sta!$A:$A,$A39,Sta!$T:$T)/$B39</f>
        <v>#DIV/0!</v>
      </c>
      <c r="G39" s="6" t="e">
        <f>SUMIF(Sta!$B:$B,$A39,Sta!$T:$T)/$C39</f>
        <v>#DIV/0!</v>
      </c>
      <c r="H39" s="10" t="e">
        <f>(SUMIF(Sta!$A:$A,$A39,Sta!$R:$R)  + SUMIF(Sta!$B:$B,$A39,Sta!$S:$S) )/$D39</f>
        <v>#DIV/0!</v>
      </c>
      <c r="I39" s="6" t="e">
        <f>SUMIF(Sta!$A:$A,$A39,Sta!$R:$R)/$B39</f>
        <v>#DIV/0!</v>
      </c>
      <c r="J39" s="6" t="e">
        <f>SUMIF(Sta!$B:$B,$A39,Sta!$S:$S)/$C39</f>
        <v>#DIV/0!</v>
      </c>
      <c r="K39" s="11" t="e">
        <f>(COUNTIFS(Sta!$A:$A,$A39,Sta!$T:$T,"&gt;2.5") +COUNTIFS(Sta!$B:$B,$A39,Sta!$T:$T,"&gt;2.5"))/$D39</f>
        <v>#DIV/0!</v>
      </c>
      <c r="L39" s="8" t="e">
        <f>COUNTIFS(Sta!$A:$A,$A39,Sta!$T:$T,"&gt;2.5")/$B39</f>
        <v>#DIV/0!</v>
      </c>
      <c r="M39" s="8" t="e">
        <f>COUNTIFS(Sta!$B:$B,$A39,Sta!$T:$T,"&gt;2.5")/$C39</f>
        <v>#DIV/0!</v>
      </c>
      <c r="N39" s="11" t="e">
        <f>(COUNTIFS(Sta!$A:$A,$A39,Sta!$T:$T,"&gt;4.5") +COUNTIFS(Sta!$B:$B,$A39,Sta!$T:$T,"&gt;4.5"))/$D39</f>
        <v>#DIV/0!</v>
      </c>
      <c r="O39" s="8" t="e">
        <f>COUNTIFS(Sta!$A:$A,$A39,Sta!$T:$T,"&gt;4.5")/$B39</f>
        <v>#DIV/0!</v>
      </c>
      <c r="P39" s="8" t="e">
        <f>COUNTIFS(Sta!$B:$B,$A39,Sta!$T:$T,"&gt;4.5")/$C39</f>
        <v>#DIV/0!</v>
      </c>
      <c r="Q39" s="11" t="e">
        <f>(COUNTIFS(Sta!$A:$A,$A39,Sta!$R:$R,"&gt;0.5") +COUNTIFS(Sta!$B:$B,$A39,Sta!$S:$S,"&gt;0.5"))/$D39</f>
        <v>#DIV/0!</v>
      </c>
      <c r="R39" s="8" t="e">
        <f>COUNTIFS(Sta!$A:$A,$A39,Sta!$R:$R,"&gt;0.5")/$B39</f>
        <v>#DIV/0!</v>
      </c>
      <c r="S39" s="8" t="e">
        <f>COUNTIFS(Sta!$B:$B,$A39,Sta!$S:$S,"&gt;0.5")/$C39</f>
        <v>#DIV/0!</v>
      </c>
      <c r="T39" s="11" t="e">
        <f>(COUNTIFS(Sta!$A:$A,$A39,Sta!$R:$R,"&gt;1.5") +COUNTIFS(Sta!$B:$B,$A39,Sta!$S:$S,"&gt;1.5"))/$D39</f>
        <v>#DIV/0!</v>
      </c>
      <c r="U39" s="8" t="e">
        <f>COUNTIFS(Sta!$A:$A,$A39,Sta!$R:$R,"&gt;1.5")/$B39</f>
        <v>#DIV/0!</v>
      </c>
      <c r="V39" s="8" t="e">
        <f>COUNTIFS(Sta!$B:$B,$A39,Sta!$S:$S,"&gt;1.5")/$C39</f>
        <v>#DIV/0!</v>
      </c>
    </row>
    <row r="40" spans="1:22" x14ac:dyDescent="0.3">
      <c r="A40" t="s">
        <v>178</v>
      </c>
      <c r="B40" s="9">
        <f>COUNTIF(Sta!A:A,A40)</f>
        <v>0</v>
      </c>
      <c r="C40" s="4">
        <f>COUNTIF(Sta!B:B,A40)</f>
        <v>1</v>
      </c>
      <c r="D40" s="4">
        <f t="shared" si="1"/>
        <v>1</v>
      </c>
      <c r="E40" s="10">
        <f>(SUMIF(Sta!$A:$A,$A40,Sta!$T:$T)  + SUMIF(Sta!$B:$B,$A40,Sta!$T:$T) )/$D40</f>
        <v>1</v>
      </c>
      <c r="F40" s="6" t="e">
        <f>SUMIF(Sta!$A:$A,$A40,Sta!$T:$T)/$B40</f>
        <v>#DIV/0!</v>
      </c>
      <c r="G40" s="6">
        <f>SUMIF(Sta!$B:$B,$A40,Sta!$T:$T)/$C40</f>
        <v>1</v>
      </c>
      <c r="H40" s="10">
        <f>(SUMIF(Sta!$A:$A,$A40,Sta!$R:$R)  + SUMIF(Sta!$B:$B,$A40,Sta!$S:$S) )/$D40</f>
        <v>0</v>
      </c>
      <c r="I40" s="6" t="e">
        <f>SUMIF(Sta!$A:$A,$A40,Sta!$R:$R)/$B40</f>
        <v>#DIV/0!</v>
      </c>
      <c r="J40" s="6">
        <f>SUMIF(Sta!$B:$B,$A40,Sta!$S:$S)/$C40</f>
        <v>0</v>
      </c>
      <c r="K40" s="11">
        <f>(COUNTIFS(Sta!$A:$A,$A40,Sta!$T:$T,"&gt;2.5") +COUNTIFS(Sta!$B:$B,$A40,Sta!$T:$T,"&gt;2.5"))/$D40</f>
        <v>0</v>
      </c>
      <c r="L40" s="8" t="e">
        <f>COUNTIFS(Sta!$A:$A,$A40,Sta!$T:$T,"&gt;2.5")/$B40</f>
        <v>#DIV/0!</v>
      </c>
      <c r="M40" s="8">
        <f>COUNTIFS(Sta!$B:$B,$A40,Sta!$T:$T,"&gt;2.5")/$C40</f>
        <v>0</v>
      </c>
      <c r="N40" s="11">
        <f>(COUNTIFS(Sta!$A:$A,$A40,Sta!$T:$T,"&gt;4.5") +COUNTIFS(Sta!$B:$B,$A40,Sta!$T:$T,"&gt;4.5"))/$D40</f>
        <v>0</v>
      </c>
      <c r="O40" s="8" t="e">
        <f>COUNTIFS(Sta!$A:$A,$A40,Sta!$T:$T,"&gt;4.5")/$B40</f>
        <v>#DIV/0!</v>
      </c>
      <c r="P40" s="8">
        <f>COUNTIFS(Sta!$B:$B,$A40,Sta!$T:$T,"&gt;4.5")/$C40</f>
        <v>0</v>
      </c>
      <c r="Q40" s="11">
        <f>(COUNTIFS(Sta!$A:$A,$A40,Sta!$R:$R,"&gt;0.5") +COUNTIFS(Sta!$B:$B,$A40,Sta!$S:$S,"&gt;0.5"))/$D40</f>
        <v>0</v>
      </c>
      <c r="R40" s="8" t="e">
        <f>COUNTIFS(Sta!$A:$A,$A40,Sta!$R:$R,"&gt;0.5")/$B40</f>
        <v>#DIV/0!</v>
      </c>
      <c r="S40" s="8">
        <f>COUNTIFS(Sta!$B:$B,$A40,Sta!$S:$S,"&gt;0.5")/$C40</f>
        <v>0</v>
      </c>
      <c r="T40" s="11">
        <f>(COUNTIFS(Sta!$A:$A,$A40,Sta!$R:$R,"&gt;1.5") +COUNTIFS(Sta!$B:$B,$A40,Sta!$S:$S,"&gt;1.5"))/$D40</f>
        <v>0</v>
      </c>
      <c r="U40" s="8" t="e">
        <f>COUNTIFS(Sta!$A:$A,$A40,Sta!$R:$R,"&gt;1.5")/$B40</f>
        <v>#DIV/0!</v>
      </c>
      <c r="V40" s="8">
        <f>COUNTIFS(Sta!$B:$B,$A40,Sta!$S:$S,"&gt;1.5")/$C40</f>
        <v>0</v>
      </c>
    </row>
    <row r="41" spans="1:22" x14ac:dyDescent="0.3">
      <c r="A41" t="s">
        <v>94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0" t="e">
        <f>(SUMIF(Sta!$A:$A,$A41,Sta!$T:$T)  + SUMIF(Sta!$B:$B,$A41,Sta!$T:$T) )/$D41</f>
        <v>#DIV/0!</v>
      </c>
      <c r="F41" s="6" t="e">
        <f>SUMIF(Sta!$A:$A,$A41,Sta!$T:$T)/$B41</f>
        <v>#DIV/0!</v>
      </c>
      <c r="G41" s="6" t="e">
        <f>SUMIF(Sta!$B:$B,$A41,Sta!$T:$T)/$C41</f>
        <v>#DIV/0!</v>
      </c>
      <c r="H41" s="10" t="e">
        <f>(SUMIF(Sta!$A:$A,$A41,Sta!$R:$R)  + SUMIF(Sta!$B:$B,$A41,Sta!$S:$S) )/$D41</f>
        <v>#DIV/0!</v>
      </c>
      <c r="I41" s="6" t="e">
        <f>SUMIF(Sta!$A:$A,$A41,Sta!$R:$R)/$B41</f>
        <v>#DIV/0!</v>
      </c>
      <c r="J41" s="6" t="e">
        <f>SUMIF(Sta!$B:$B,$A41,Sta!$S:$S)/$C41</f>
        <v>#DIV/0!</v>
      </c>
      <c r="K41" s="11" t="e">
        <f>(COUNTIFS(Sta!$A:$A,$A41,Sta!$T:$T,"&gt;2.5") +COUNTIFS(Sta!$B:$B,$A41,Sta!$T:$T,"&gt;2.5"))/$D41</f>
        <v>#DIV/0!</v>
      </c>
      <c r="L41" s="8" t="e">
        <f>COUNTIFS(Sta!$A:$A,$A41,Sta!$T:$T,"&gt;2.5")/$B41</f>
        <v>#DIV/0!</v>
      </c>
      <c r="M41" s="8" t="e">
        <f>COUNTIFS(Sta!$B:$B,$A41,Sta!$T:$T,"&gt;2.5")/$C41</f>
        <v>#DIV/0!</v>
      </c>
      <c r="N41" s="11" t="e">
        <f>(COUNTIFS(Sta!$A:$A,$A41,Sta!$T:$T,"&gt;4.5") +COUNTIFS(Sta!$B:$B,$A41,Sta!$T:$T,"&gt;4.5"))/$D41</f>
        <v>#DIV/0!</v>
      </c>
      <c r="O41" s="8" t="e">
        <f>COUNTIFS(Sta!$A:$A,$A41,Sta!$T:$T,"&gt;4.5")/$B41</f>
        <v>#DIV/0!</v>
      </c>
      <c r="P41" s="8" t="e">
        <f>COUNTIFS(Sta!$B:$B,$A41,Sta!$T:$T,"&gt;4.5")/$C41</f>
        <v>#DIV/0!</v>
      </c>
      <c r="Q41" s="11" t="e">
        <f>(COUNTIFS(Sta!$A:$A,$A41,Sta!$R:$R,"&gt;0.5") +COUNTIFS(Sta!$B:$B,$A41,Sta!$S:$S,"&gt;0.5"))/$D41</f>
        <v>#DIV/0!</v>
      </c>
      <c r="R41" s="8" t="e">
        <f>COUNTIFS(Sta!$A:$A,$A41,Sta!$R:$R,"&gt;0.5")/$B41</f>
        <v>#DIV/0!</v>
      </c>
      <c r="S41" s="8" t="e">
        <f>COUNTIFS(Sta!$B:$B,$A41,Sta!$S:$S,"&gt;0.5")/$C41</f>
        <v>#DIV/0!</v>
      </c>
      <c r="T41" s="11" t="e">
        <f>(COUNTIFS(Sta!$A:$A,$A41,Sta!$R:$R,"&gt;1.5") +COUNTIFS(Sta!$B:$B,$A41,Sta!$S:$S,"&gt;1.5"))/$D41</f>
        <v>#DIV/0!</v>
      </c>
      <c r="U41" s="8" t="e">
        <f>COUNTIFS(Sta!$A:$A,$A41,Sta!$R:$R,"&gt;1.5")/$B41</f>
        <v>#DIV/0!</v>
      </c>
      <c r="V41" s="8" t="e">
        <f>COUNTIFS(Sta!$B:$B,$A41,Sta!$S:$S,"&gt;1.5")/$C41</f>
        <v>#DIV/0!</v>
      </c>
    </row>
    <row r="42" spans="1:22" x14ac:dyDescent="0.3">
      <c r="A42" t="s">
        <v>302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0" t="e">
        <f>(SUMIF(Sta!$A:$A,$A42,Sta!$T:$T)  + SUMIF(Sta!$B:$B,$A42,Sta!$T:$T) )/$D42</f>
        <v>#DIV/0!</v>
      </c>
      <c r="F42" s="6" t="e">
        <f>SUMIF(Sta!$A:$A,$A42,Sta!$T:$T)/$B42</f>
        <v>#DIV/0!</v>
      </c>
      <c r="G42" s="6" t="e">
        <f>SUMIF(Sta!$B:$B,$A42,Sta!$T:$T)/$C42</f>
        <v>#DIV/0!</v>
      </c>
      <c r="H42" s="10" t="e">
        <f>(SUMIF(Sta!$A:$A,$A42,Sta!$R:$R)  + SUMIF(Sta!$B:$B,$A42,Sta!$S:$S) )/$D42</f>
        <v>#DIV/0!</v>
      </c>
      <c r="I42" s="6" t="e">
        <f>SUMIF(Sta!$A:$A,$A42,Sta!$R:$R)/$B42</f>
        <v>#DIV/0!</v>
      </c>
      <c r="J42" s="6" t="e">
        <f>SUMIF(Sta!$B:$B,$A42,Sta!$S:$S)/$C42</f>
        <v>#DIV/0!</v>
      </c>
      <c r="K42" s="11" t="e">
        <f>(COUNTIFS(Sta!$A:$A,$A42,Sta!$T:$T,"&gt;2.5") +COUNTIFS(Sta!$B:$B,$A42,Sta!$T:$T,"&gt;2.5"))/$D42</f>
        <v>#DIV/0!</v>
      </c>
      <c r="L42" s="8" t="e">
        <f>COUNTIFS(Sta!$A:$A,$A42,Sta!$T:$T,"&gt;2.5")/$B42</f>
        <v>#DIV/0!</v>
      </c>
      <c r="M42" s="8" t="e">
        <f>COUNTIFS(Sta!$B:$B,$A42,Sta!$T:$T,"&gt;2.5")/$C42</f>
        <v>#DIV/0!</v>
      </c>
      <c r="N42" s="11" t="e">
        <f>(COUNTIFS(Sta!$A:$A,$A42,Sta!$T:$T,"&gt;4.5") +COUNTIFS(Sta!$B:$B,$A42,Sta!$T:$T,"&gt;4.5"))/$D42</f>
        <v>#DIV/0!</v>
      </c>
      <c r="O42" s="8" t="e">
        <f>COUNTIFS(Sta!$A:$A,$A42,Sta!$T:$T,"&gt;4.5")/$B42</f>
        <v>#DIV/0!</v>
      </c>
      <c r="P42" s="8" t="e">
        <f>COUNTIFS(Sta!$B:$B,$A42,Sta!$T:$T,"&gt;4.5")/$C42</f>
        <v>#DIV/0!</v>
      </c>
      <c r="Q42" s="11" t="e">
        <f>(COUNTIFS(Sta!$A:$A,$A42,Sta!$R:$R,"&gt;0.5") +COUNTIFS(Sta!$B:$B,$A42,Sta!$S:$S,"&gt;0.5"))/$D42</f>
        <v>#DIV/0!</v>
      </c>
      <c r="R42" s="8" t="e">
        <f>COUNTIFS(Sta!$A:$A,$A42,Sta!$R:$R,"&gt;0.5")/$B42</f>
        <v>#DIV/0!</v>
      </c>
      <c r="S42" s="8" t="e">
        <f>COUNTIFS(Sta!$B:$B,$A42,Sta!$S:$S,"&gt;0.5")/$C42</f>
        <v>#DIV/0!</v>
      </c>
      <c r="T42" s="11" t="e">
        <f>(COUNTIFS(Sta!$A:$A,$A42,Sta!$R:$R,"&gt;1.5") +COUNTIFS(Sta!$B:$B,$A42,Sta!$S:$S,"&gt;1.5"))/$D42</f>
        <v>#DIV/0!</v>
      </c>
      <c r="U42" s="8" t="e">
        <f>COUNTIFS(Sta!$A:$A,$A42,Sta!$R:$R,"&gt;1.5")/$B42</f>
        <v>#DIV/0!</v>
      </c>
      <c r="V42" s="8" t="e">
        <f>COUNTIFS(Sta!$B:$B,$A42,Sta!$S:$S,"&gt;1.5")/$C42</f>
        <v>#DIV/0!</v>
      </c>
    </row>
    <row r="43" spans="1:22" x14ac:dyDescent="0.3">
      <c r="A43" t="s">
        <v>496</v>
      </c>
      <c r="B43" s="9">
        <f>COUNTIF(Sta!A:A,A43)</f>
        <v>5</v>
      </c>
      <c r="C43" s="4">
        <f>COUNTIF(Sta!B:B,A43)</f>
        <v>7</v>
      </c>
      <c r="D43" s="4">
        <f t="shared" ref="D43:D60" si="2">B43+C43</f>
        <v>12</v>
      </c>
      <c r="E43" s="10">
        <f>(SUMIF(Sta!$A:$A,$A43,Sta!$T:$T)  + SUMIF(Sta!$B:$B,$A43,Sta!$T:$T) )/$D43</f>
        <v>4.5</v>
      </c>
      <c r="F43" s="6">
        <f>SUMIF(Sta!$A:$A,$A43,Sta!$T:$T)/$B43</f>
        <v>4.5999999999999996</v>
      </c>
      <c r="G43" s="6">
        <f>SUMIF(Sta!$B:$B,$A43,Sta!$T:$T)/$C43</f>
        <v>4.4285714285714288</v>
      </c>
      <c r="H43" s="10">
        <f>(SUMIF(Sta!$A:$A,$A43,Sta!$R:$R)  + SUMIF(Sta!$B:$B,$A43,Sta!$S:$S) )/$D43</f>
        <v>2.0833333333333335</v>
      </c>
      <c r="I43" s="6">
        <f>SUMIF(Sta!$A:$A,$A43,Sta!$R:$R)/$B43</f>
        <v>1.6</v>
      </c>
      <c r="J43" s="6">
        <f>SUMIF(Sta!$B:$B,$A43,Sta!$S:$S)/$C43</f>
        <v>2.4285714285714284</v>
      </c>
      <c r="K43" s="11">
        <f>(COUNTIFS(Sta!$A:$A,$A43,Sta!$T:$T,"&gt;2.5") +COUNTIFS(Sta!$B:$B,$A43,Sta!$T:$T,"&gt;2.5"))/$D43</f>
        <v>0.83333333333333337</v>
      </c>
      <c r="L43" s="8">
        <f>COUNTIFS(Sta!$A:$A,$A43,Sta!$T:$T,"&gt;2.5")/$B43</f>
        <v>0.8</v>
      </c>
      <c r="M43" s="8">
        <f>COUNTIFS(Sta!$B:$B,$A43,Sta!$T:$T,"&gt;2.5")/$C43</f>
        <v>0.8571428571428571</v>
      </c>
      <c r="N43" s="11">
        <f>(COUNTIFS(Sta!$A:$A,$A43,Sta!$T:$T,"&gt;4.5") +COUNTIFS(Sta!$B:$B,$A43,Sta!$T:$T,"&gt;4.5"))/$D43</f>
        <v>0.58333333333333337</v>
      </c>
      <c r="O43" s="8">
        <f>COUNTIFS(Sta!$A:$A,$A43,Sta!$T:$T,"&gt;4.5")/$B43</f>
        <v>0.8</v>
      </c>
      <c r="P43" s="8">
        <f>COUNTIFS(Sta!$B:$B,$A43,Sta!$T:$T,"&gt;4.5")/$C43</f>
        <v>0.42857142857142855</v>
      </c>
      <c r="Q43" s="11">
        <f>(COUNTIFS(Sta!$A:$A,$A43,Sta!$R:$R,"&gt;0.5") +COUNTIFS(Sta!$B:$B,$A43,Sta!$S:$S,"&gt;0.5"))/$D43</f>
        <v>0.91666666666666663</v>
      </c>
      <c r="R43" s="8">
        <f>COUNTIFS(Sta!$A:$A,$A43,Sta!$R:$R,"&gt;0.5")/$B43</f>
        <v>1</v>
      </c>
      <c r="S43" s="8">
        <f>COUNTIFS(Sta!$B:$B,$A43,Sta!$S:$S,"&gt;0.5")/$C43</f>
        <v>0.8571428571428571</v>
      </c>
      <c r="T43" s="11">
        <f>(COUNTIFS(Sta!$A:$A,$A43,Sta!$R:$R,"&gt;1.5") +COUNTIFS(Sta!$B:$B,$A43,Sta!$S:$S,"&gt;1.5"))/$D43</f>
        <v>0.58333333333333337</v>
      </c>
      <c r="U43" s="8">
        <f>COUNTIFS(Sta!$A:$A,$A43,Sta!$R:$R,"&gt;1.5")/$B43</f>
        <v>0.4</v>
      </c>
      <c r="V43" s="8">
        <f>COUNTIFS(Sta!$B:$B,$A43,Sta!$S:$S,"&gt;1.5")/$C43</f>
        <v>0.7142857142857143</v>
      </c>
    </row>
    <row r="44" spans="1:22" x14ac:dyDescent="0.3">
      <c r="A44" t="s">
        <v>298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0" t="e">
        <f>(SUMIF(Sta!$A:$A,$A44,Sta!$T:$T)  + SUMIF(Sta!$B:$B,$A44,Sta!$T:$T) )/$D44</f>
        <v>#DIV/0!</v>
      </c>
      <c r="F44" s="6" t="e">
        <f>SUMIF(Sta!$A:$A,$A44,Sta!$T:$T)/$B44</f>
        <v>#DIV/0!</v>
      </c>
      <c r="G44" s="6" t="e">
        <f>SUMIF(Sta!$B:$B,$A44,Sta!$T:$T)/$C44</f>
        <v>#DIV/0!</v>
      </c>
      <c r="H44" s="10" t="e">
        <f>(SUMIF(Sta!$A:$A,$A44,Sta!$R:$R)  + SUMIF(Sta!$B:$B,$A44,Sta!$S:$S) )/$D44</f>
        <v>#DIV/0!</v>
      </c>
      <c r="I44" s="6" t="e">
        <f>SUMIF(Sta!$A:$A,$A44,Sta!$R:$R)/$B44</f>
        <v>#DIV/0!</v>
      </c>
      <c r="J44" s="6" t="e">
        <f>SUMIF(Sta!$B:$B,$A44,Sta!$S:$S)/$C44</f>
        <v>#DIV/0!</v>
      </c>
      <c r="K44" s="11" t="e">
        <f>(COUNTIFS(Sta!$A:$A,$A44,Sta!$T:$T,"&gt;2.5") +COUNTIFS(Sta!$B:$B,$A44,Sta!$T:$T,"&gt;2.5"))/$D44</f>
        <v>#DIV/0!</v>
      </c>
      <c r="L44" s="8" t="e">
        <f>COUNTIFS(Sta!$A:$A,$A44,Sta!$T:$T,"&gt;2.5")/$B44</f>
        <v>#DIV/0!</v>
      </c>
      <c r="M44" s="8" t="e">
        <f>COUNTIFS(Sta!$B:$B,$A44,Sta!$T:$T,"&gt;2.5")/$C44</f>
        <v>#DIV/0!</v>
      </c>
      <c r="N44" s="11" t="e">
        <f>(COUNTIFS(Sta!$A:$A,$A44,Sta!$T:$T,"&gt;4.5") +COUNTIFS(Sta!$B:$B,$A44,Sta!$T:$T,"&gt;4.5"))/$D44</f>
        <v>#DIV/0!</v>
      </c>
      <c r="O44" s="8" t="e">
        <f>COUNTIFS(Sta!$A:$A,$A44,Sta!$T:$T,"&gt;4.5")/$B44</f>
        <v>#DIV/0!</v>
      </c>
      <c r="P44" s="8" t="e">
        <f>COUNTIFS(Sta!$B:$B,$A44,Sta!$T:$T,"&gt;4.5")/$C44</f>
        <v>#DIV/0!</v>
      </c>
      <c r="Q44" s="11" t="e">
        <f>(COUNTIFS(Sta!$A:$A,$A44,Sta!$R:$R,"&gt;0.5") +COUNTIFS(Sta!$B:$B,$A44,Sta!$S:$S,"&gt;0.5"))/$D44</f>
        <v>#DIV/0!</v>
      </c>
      <c r="R44" s="8" t="e">
        <f>COUNTIFS(Sta!$A:$A,$A44,Sta!$R:$R,"&gt;0.5")/$B44</f>
        <v>#DIV/0!</v>
      </c>
      <c r="S44" s="8" t="e">
        <f>COUNTIFS(Sta!$B:$B,$A44,Sta!$S:$S,"&gt;0.5")/$C44</f>
        <v>#DIV/0!</v>
      </c>
      <c r="T44" s="11" t="e">
        <f>(COUNTIFS(Sta!$A:$A,$A44,Sta!$R:$R,"&gt;1.5") +COUNTIFS(Sta!$B:$B,$A44,Sta!$S:$S,"&gt;1.5"))/$D44</f>
        <v>#DIV/0!</v>
      </c>
      <c r="U44" s="8" t="e">
        <f>COUNTIFS(Sta!$A:$A,$A44,Sta!$R:$R,"&gt;1.5")/$B44</f>
        <v>#DIV/0!</v>
      </c>
      <c r="V44" s="8" t="e">
        <f>COUNTIFS(Sta!$B:$B,$A44,Sta!$S:$S,"&gt;1.5")/$C44</f>
        <v>#DIV/0!</v>
      </c>
    </row>
    <row r="45" spans="1:22" x14ac:dyDescent="0.3">
      <c r="A45" t="s">
        <v>480</v>
      </c>
      <c r="B45" s="9">
        <f>COUNTIF(Sta!A:A,A45)</f>
        <v>7</v>
      </c>
      <c r="C45" s="4">
        <f>COUNTIF(Sta!B:B,A45)</f>
        <v>6</v>
      </c>
      <c r="D45" s="4">
        <f t="shared" si="2"/>
        <v>13</v>
      </c>
      <c r="E45" s="10">
        <f>(SUMIF(Sta!$A:$A,$A45,Sta!$T:$T)  + SUMIF(Sta!$B:$B,$A45,Sta!$T:$T) )/$D45</f>
        <v>3.6153846153846154</v>
      </c>
      <c r="F45" s="6">
        <f>SUMIF(Sta!$A:$A,$A45,Sta!$T:$T)/$B45</f>
        <v>4.1428571428571432</v>
      </c>
      <c r="G45" s="6">
        <f>SUMIF(Sta!$B:$B,$A45,Sta!$T:$T)/$C45</f>
        <v>3</v>
      </c>
      <c r="H45" s="10">
        <f>(SUMIF(Sta!$A:$A,$A45,Sta!$R:$R)  + SUMIF(Sta!$B:$B,$A45,Sta!$S:$S) )/$D45</f>
        <v>1.6923076923076923</v>
      </c>
      <c r="I45" s="6">
        <f>SUMIF(Sta!$A:$A,$A45,Sta!$R:$R)/$B45</f>
        <v>1.4285714285714286</v>
      </c>
      <c r="J45" s="6">
        <f>SUMIF(Sta!$B:$B,$A45,Sta!$S:$S)/$C45</f>
        <v>2</v>
      </c>
      <c r="K45" s="11">
        <f>(COUNTIFS(Sta!$A:$A,$A45,Sta!$T:$T,"&gt;2.5") +COUNTIFS(Sta!$B:$B,$A45,Sta!$T:$T,"&gt;2.5"))/$D45</f>
        <v>0.69230769230769229</v>
      </c>
      <c r="L45" s="8">
        <f>COUNTIFS(Sta!$A:$A,$A45,Sta!$T:$T,"&gt;2.5")/$B45</f>
        <v>0.8571428571428571</v>
      </c>
      <c r="M45" s="8">
        <f>COUNTIFS(Sta!$B:$B,$A45,Sta!$T:$T,"&gt;2.5")/$C45</f>
        <v>0.5</v>
      </c>
      <c r="N45" s="11">
        <f>(COUNTIFS(Sta!$A:$A,$A45,Sta!$T:$T,"&gt;4.5") +COUNTIFS(Sta!$B:$B,$A45,Sta!$T:$T,"&gt;4.5"))/$D45</f>
        <v>0.46153846153846156</v>
      </c>
      <c r="O45" s="8">
        <f>COUNTIFS(Sta!$A:$A,$A45,Sta!$T:$T,"&gt;4.5")/$B45</f>
        <v>0.5714285714285714</v>
      </c>
      <c r="P45" s="8">
        <f>COUNTIFS(Sta!$B:$B,$A45,Sta!$T:$T,"&gt;4.5")/$C45</f>
        <v>0.33333333333333331</v>
      </c>
      <c r="Q45" s="11">
        <f>(COUNTIFS(Sta!$A:$A,$A45,Sta!$R:$R,"&gt;0.5") +COUNTIFS(Sta!$B:$B,$A45,Sta!$S:$S,"&gt;0.5"))/$D45</f>
        <v>0.69230769230769229</v>
      </c>
      <c r="R45" s="8">
        <f>COUNTIFS(Sta!$A:$A,$A45,Sta!$R:$R,"&gt;0.5")/$B45</f>
        <v>0.7142857142857143</v>
      </c>
      <c r="S45" s="8">
        <f>COUNTIFS(Sta!$B:$B,$A45,Sta!$S:$S,"&gt;0.5")/$C45</f>
        <v>0.66666666666666663</v>
      </c>
      <c r="T45" s="11">
        <f>(COUNTIFS(Sta!$A:$A,$A45,Sta!$R:$R,"&gt;1.5") +COUNTIFS(Sta!$B:$B,$A45,Sta!$S:$S,"&gt;1.5"))/$D45</f>
        <v>0.46153846153846156</v>
      </c>
      <c r="U45" s="8">
        <f>COUNTIFS(Sta!$A:$A,$A45,Sta!$R:$R,"&gt;1.5")/$B45</f>
        <v>0.42857142857142855</v>
      </c>
      <c r="V45" s="8">
        <f>COUNTIFS(Sta!$B:$B,$A45,Sta!$S:$S,"&gt;1.5")/$C45</f>
        <v>0.5</v>
      </c>
    </row>
    <row r="46" spans="1:22" x14ac:dyDescent="0.3">
      <c r="A46" t="s">
        <v>645</v>
      </c>
      <c r="B46" s="9">
        <f>COUNTIF(Sta!A:A,A46)</f>
        <v>1</v>
      </c>
      <c r="C46" s="4">
        <f>COUNTIF(Sta!B:B,A46)</f>
        <v>1</v>
      </c>
      <c r="D46" s="4">
        <f t="shared" si="2"/>
        <v>2</v>
      </c>
      <c r="E46" s="10">
        <f>(SUMIF(Sta!$A:$A,$A46,Sta!$T:$T)  + SUMIF(Sta!$B:$B,$A46,Sta!$T:$T) )/$D46</f>
        <v>2.5</v>
      </c>
      <c r="F46" s="6">
        <f>SUMIF(Sta!$A:$A,$A46,Sta!$T:$T)/$B46</f>
        <v>3</v>
      </c>
      <c r="G46" s="6">
        <f>SUMIF(Sta!$B:$B,$A46,Sta!$T:$T)/$C46</f>
        <v>2</v>
      </c>
      <c r="H46" s="10">
        <f>(SUMIF(Sta!$A:$A,$A46,Sta!$R:$R)  + SUMIF(Sta!$B:$B,$A46,Sta!$S:$S) )/$D46</f>
        <v>2.5</v>
      </c>
      <c r="I46" s="6">
        <f>SUMIF(Sta!$A:$A,$A46,Sta!$R:$R)/$B46</f>
        <v>3</v>
      </c>
      <c r="J46" s="6">
        <f>SUMIF(Sta!$B:$B,$A46,Sta!$S:$S)/$C46</f>
        <v>2</v>
      </c>
      <c r="K46" s="11">
        <f>(COUNTIFS(Sta!$A:$A,$A46,Sta!$T:$T,"&gt;2.5") +COUNTIFS(Sta!$B:$B,$A46,Sta!$T:$T,"&gt;2.5"))/$D46</f>
        <v>0.5</v>
      </c>
      <c r="L46" s="8">
        <f>COUNTIFS(Sta!$A:$A,$A46,Sta!$T:$T,"&gt;2.5")/$B46</f>
        <v>1</v>
      </c>
      <c r="M46" s="8">
        <f>COUNTIFS(Sta!$B:$B,$A46,Sta!$T:$T,"&gt;2.5")/$C46</f>
        <v>0</v>
      </c>
      <c r="N46" s="11">
        <f>(COUNTIFS(Sta!$A:$A,$A46,Sta!$T:$T,"&gt;4.5") +COUNTIFS(Sta!$B:$B,$A46,Sta!$T:$T,"&gt;4.5"))/$D46</f>
        <v>0</v>
      </c>
      <c r="O46" s="8">
        <f>COUNTIFS(Sta!$A:$A,$A46,Sta!$T:$T,"&gt;4.5")/$B46</f>
        <v>0</v>
      </c>
      <c r="P46" s="8">
        <f>COUNTIFS(Sta!$B:$B,$A46,Sta!$T:$T,"&gt;4.5")/$C46</f>
        <v>0</v>
      </c>
      <c r="Q46" s="11">
        <f>(COUNTIFS(Sta!$A:$A,$A46,Sta!$R:$R,"&gt;0.5") +COUNTIFS(Sta!$B:$B,$A46,Sta!$S:$S,"&gt;0.5"))/$D46</f>
        <v>1</v>
      </c>
      <c r="R46" s="8">
        <f>COUNTIFS(Sta!$A:$A,$A46,Sta!$R:$R,"&gt;0.5")/$B46</f>
        <v>1</v>
      </c>
      <c r="S46" s="8">
        <f>COUNTIFS(Sta!$B:$B,$A46,Sta!$S:$S,"&gt;0.5")/$C46</f>
        <v>1</v>
      </c>
      <c r="T46" s="11">
        <f>(COUNTIFS(Sta!$A:$A,$A46,Sta!$R:$R,"&gt;1.5") +COUNTIFS(Sta!$B:$B,$A46,Sta!$S:$S,"&gt;1.5"))/$D46</f>
        <v>1</v>
      </c>
      <c r="U46" s="8">
        <f>COUNTIFS(Sta!$A:$A,$A46,Sta!$R:$R,"&gt;1.5")/$B46</f>
        <v>1</v>
      </c>
      <c r="V46" s="8">
        <f>COUNTIFS(Sta!$B:$B,$A46,Sta!$S:$S,"&gt;1.5")/$C46</f>
        <v>1</v>
      </c>
    </row>
    <row r="47" spans="1:22" x14ac:dyDescent="0.3">
      <c r="A47" t="s">
        <v>256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0" t="e">
        <f>(SUMIF(Sta!$A:$A,$A47,Sta!$T:$T)  + SUMIF(Sta!$B:$B,$A47,Sta!$T:$T) )/$D47</f>
        <v>#DIV/0!</v>
      </c>
      <c r="F47" s="6" t="e">
        <f>SUMIF(Sta!$A:$A,$A47,Sta!$T:$T)/$B47</f>
        <v>#DIV/0!</v>
      </c>
      <c r="G47" s="6" t="e">
        <f>SUMIF(Sta!$B:$B,$A47,Sta!$T:$T)/$C47</f>
        <v>#DIV/0!</v>
      </c>
      <c r="H47" s="10" t="e">
        <f>(SUMIF(Sta!$A:$A,$A47,Sta!$R:$R)  + SUMIF(Sta!$B:$B,$A47,Sta!$S:$S) )/$D47</f>
        <v>#DIV/0!</v>
      </c>
      <c r="I47" s="6" t="e">
        <f>SUMIF(Sta!$A:$A,$A47,Sta!$R:$R)/$B47</f>
        <v>#DIV/0!</v>
      </c>
      <c r="J47" s="6" t="e">
        <f>SUMIF(Sta!$B:$B,$A47,Sta!$S:$S)/$C47</f>
        <v>#DIV/0!</v>
      </c>
      <c r="K47" s="11" t="e">
        <f>(COUNTIFS(Sta!$A:$A,$A47,Sta!$T:$T,"&gt;2.5") +COUNTIFS(Sta!$B:$B,$A47,Sta!$T:$T,"&gt;2.5"))/$D47</f>
        <v>#DIV/0!</v>
      </c>
      <c r="L47" s="8" t="e">
        <f>COUNTIFS(Sta!$A:$A,$A47,Sta!$T:$T,"&gt;2.5")/$B47</f>
        <v>#DIV/0!</v>
      </c>
      <c r="M47" s="8" t="e">
        <f>COUNTIFS(Sta!$B:$B,$A47,Sta!$T:$T,"&gt;2.5")/$C47</f>
        <v>#DIV/0!</v>
      </c>
      <c r="N47" s="11" t="e">
        <f>(COUNTIFS(Sta!$A:$A,$A47,Sta!$T:$T,"&gt;4.5") +COUNTIFS(Sta!$B:$B,$A47,Sta!$T:$T,"&gt;4.5"))/$D47</f>
        <v>#DIV/0!</v>
      </c>
      <c r="O47" s="8" t="e">
        <f>COUNTIFS(Sta!$A:$A,$A47,Sta!$T:$T,"&gt;4.5")/$B47</f>
        <v>#DIV/0!</v>
      </c>
      <c r="P47" s="8" t="e">
        <f>COUNTIFS(Sta!$B:$B,$A47,Sta!$T:$T,"&gt;4.5")/$C47</f>
        <v>#DIV/0!</v>
      </c>
      <c r="Q47" s="11" t="e">
        <f>(COUNTIFS(Sta!$A:$A,$A47,Sta!$R:$R,"&gt;0.5") +COUNTIFS(Sta!$B:$B,$A47,Sta!$S:$S,"&gt;0.5"))/$D47</f>
        <v>#DIV/0!</v>
      </c>
      <c r="R47" s="8" t="e">
        <f>COUNTIFS(Sta!$A:$A,$A47,Sta!$R:$R,"&gt;0.5")/$B47</f>
        <v>#DIV/0!</v>
      </c>
      <c r="S47" s="8" t="e">
        <f>COUNTIFS(Sta!$B:$B,$A47,Sta!$S:$S,"&gt;0.5")/$C47</f>
        <v>#DIV/0!</v>
      </c>
      <c r="T47" s="11" t="e">
        <f>(COUNTIFS(Sta!$A:$A,$A47,Sta!$R:$R,"&gt;1.5") +COUNTIFS(Sta!$B:$B,$A47,Sta!$S:$S,"&gt;1.5"))/$D47</f>
        <v>#DIV/0!</v>
      </c>
      <c r="U47" s="8" t="e">
        <f>COUNTIFS(Sta!$A:$A,$A47,Sta!$R:$R,"&gt;1.5")/$B47</f>
        <v>#DIV/0!</v>
      </c>
      <c r="V47" s="8" t="e">
        <f>COUNTIFS(Sta!$B:$B,$A47,Sta!$S:$S,"&gt;1.5")/$C47</f>
        <v>#DIV/0!</v>
      </c>
    </row>
    <row r="48" spans="1:22" x14ac:dyDescent="0.3">
      <c r="A48" t="s">
        <v>575</v>
      </c>
      <c r="B48" s="9">
        <f>COUNTIF(Sta!A:A,A48)</f>
        <v>1</v>
      </c>
      <c r="C48" s="4">
        <f>COUNTIF(Sta!B:B,A48)</f>
        <v>1</v>
      </c>
      <c r="D48" s="4">
        <f t="shared" si="2"/>
        <v>2</v>
      </c>
      <c r="E48" s="10">
        <f>(SUMIF(Sta!$A:$A,$A48,Sta!$T:$T)  + SUMIF(Sta!$B:$B,$A48,Sta!$T:$T) )/$D48</f>
        <v>2.5</v>
      </c>
      <c r="F48" s="6">
        <f>SUMIF(Sta!$A:$A,$A48,Sta!$T:$T)/$B48</f>
        <v>3</v>
      </c>
      <c r="G48" s="6">
        <f>SUMIF(Sta!$B:$B,$A48,Sta!$T:$T)/$C48</f>
        <v>2</v>
      </c>
      <c r="H48" s="10">
        <f>(SUMIF(Sta!$A:$A,$A48,Sta!$R:$R)  + SUMIF(Sta!$B:$B,$A48,Sta!$S:$S) )/$D48</f>
        <v>1.5</v>
      </c>
      <c r="I48" s="6">
        <f>SUMIF(Sta!$A:$A,$A48,Sta!$R:$R)/$B48</f>
        <v>1</v>
      </c>
      <c r="J48" s="6">
        <f>SUMIF(Sta!$B:$B,$A48,Sta!$S:$S)/$C48</f>
        <v>2</v>
      </c>
      <c r="K48" s="11">
        <f>(COUNTIFS(Sta!$A:$A,$A48,Sta!$T:$T,"&gt;2.5") +COUNTIFS(Sta!$B:$B,$A48,Sta!$T:$T,"&gt;2.5"))/$D48</f>
        <v>0.5</v>
      </c>
      <c r="L48" s="8">
        <f>COUNTIFS(Sta!$A:$A,$A48,Sta!$T:$T,"&gt;2.5")/$B48</f>
        <v>1</v>
      </c>
      <c r="M48" s="8">
        <f>COUNTIFS(Sta!$B:$B,$A48,Sta!$T:$T,"&gt;2.5")/$C48</f>
        <v>0</v>
      </c>
      <c r="N48" s="11">
        <f>(COUNTIFS(Sta!$A:$A,$A48,Sta!$T:$T,"&gt;4.5") +COUNTIFS(Sta!$B:$B,$A48,Sta!$T:$T,"&gt;4.5"))/$D48</f>
        <v>0</v>
      </c>
      <c r="O48" s="8">
        <f>COUNTIFS(Sta!$A:$A,$A48,Sta!$T:$T,"&gt;4.5")/$B48</f>
        <v>0</v>
      </c>
      <c r="P48" s="8">
        <f>COUNTIFS(Sta!$B:$B,$A48,Sta!$T:$T,"&gt;4.5")/$C48</f>
        <v>0</v>
      </c>
      <c r="Q48" s="11">
        <f>(COUNTIFS(Sta!$A:$A,$A48,Sta!$R:$R,"&gt;0.5") +COUNTIFS(Sta!$B:$B,$A48,Sta!$S:$S,"&gt;0.5"))/$D48</f>
        <v>1</v>
      </c>
      <c r="R48" s="8">
        <f>COUNTIFS(Sta!$A:$A,$A48,Sta!$R:$R,"&gt;0.5")/$B48</f>
        <v>1</v>
      </c>
      <c r="S48" s="8">
        <f>COUNTIFS(Sta!$B:$B,$A48,Sta!$S:$S,"&gt;0.5")/$C48</f>
        <v>1</v>
      </c>
      <c r="T48" s="11">
        <f>(COUNTIFS(Sta!$A:$A,$A48,Sta!$R:$R,"&gt;1.5") +COUNTIFS(Sta!$B:$B,$A48,Sta!$S:$S,"&gt;1.5"))/$D48</f>
        <v>0.5</v>
      </c>
      <c r="U48" s="8">
        <f>COUNTIFS(Sta!$A:$A,$A48,Sta!$R:$R,"&gt;1.5")/$B48</f>
        <v>0</v>
      </c>
      <c r="V48" s="8">
        <f>COUNTIFS(Sta!$B:$B,$A48,Sta!$S:$S,"&gt;1.5")/$C48</f>
        <v>1</v>
      </c>
    </row>
    <row r="49" spans="1:22" x14ac:dyDescent="0.3">
      <c r="A49" t="s">
        <v>357</v>
      </c>
      <c r="B49" s="9">
        <f>COUNTIF(Sta!A:A,A49)</f>
        <v>1</v>
      </c>
      <c r="C49" s="4">
        <f>COUNTIF(Sta!B:B,A49)</f>
        <v>2</v>
      </c>
      <c r="D49" s="4">
        <f t="shared" si="2"/>
        <v>3</v>
      </c>
      <c r="E49" s="10">
        <f>(SUMIF(Sta!$A:$A,$A49,Sta!$T:$T)  + SUMIF(Sta!$B:$B,$A49,Sta!$T:$T) )/$D49</f>
        <v>3.3333333333333335</v>
      </c>
      <c r="F49" s="6">
        <f>SUMIF(Sta!$A:$A,$A49,Sta!$T:$T)/$B49</f>
        <v>3</v>
      </c>
      <c r="G49" s="6">
        <f>SUMIF(Sta!$B:$B,$A49,Sta!$T:$T)/$C49</f>
        <v>3.5</v>
      </c>
      <c r="H49" s="10">
        <f>(SUMIF(Sta!$A:$A,$A49,Sta!$R:$R)  + SUMIF(Sta!$B:$B,$A49,Sta!$S:$S) )/$D49</f>
        <v>2</v>
      </c>
      <c r="I49" s="6">
        <f>SUMIF(Sta!$A:$A,$A49,Sta!$R:$R)/$B49</f>
        <v>1</v>
      </c>
      <c r="J49" s="6">
        <f>SUMIF(Sta!$B:$B,$A49,Sta!$S:$S)/$C49</f>
        <v>2.5</v>
      </c>
      <c r="K49" s="11">
        <f>(COUNTIFS(Sta!$A:$A,$A49,Sta!$T:$T,"&gt;2.5") +COUNTIFS(Sta!$B:$B,$A49,Sta!$T:$T,"&gt;2.5"))/$D49</f>
        <v>1</v>
      </c>
      <c r="L49" s="8">
        <f>COUNTIFS(Sta!$A:$A,$A49,Sta!$T:$T,"&gt;2.5")/$B49</f>
        <v>1</v>
      </c>
      <c r="M49" s="8">
        <f>COUNTIFS(Sta!$B:$B,$A49,Sta!$T:$T,"&gt;2.5")/$C49</f>
        <v>1</v>
      </c>
      <c r="N49" s="11">
        <f>(COUNTIFS(Sta!$A:$A,$A49,Sta!$T:$T,"&gt;4.5") +COUNTIFS(Sta!$B:$B,$A49,Sta!$T:$T,"&gt;4.5"))/$D49</f>
        <v>0</v>
      </c>
      <c r="O49" s="8">
        <f>COUNTIFS(Sta!$A:$A,$A49,Sta!$T:$T,"&gt;4.5")/$B49</f>
        <v>0</v>
      </c>
      <c r="P49" s="8">
        <f>COUNTIFS(Sta!$B:$B,$A49,Sta!$T:$T,"&gt;4.5")/$C49</f>
        <v>0</v>
      </c>
      <c r="Q49" s="11">
        <f>(COUNTIFS(Sta!$A:$A,$A49,Sta!$R:$R,"&gt;0.5") +COUNTIFS(Sta!$B:$B,$A49,Sta!$S:$S,"&gt;0.5"))/$D49</f>
        <v>1</v>
      </c>
      <c r="R49" s="8">
        <f>COUNTIFS(Sta!$A:$A,$A49,Sta!$R:$R,"&gt;0.5")/$B49</f>
        <v>1</v>
      </c>
      <c r="S49" s="8">
        <f>COUNTIFS(Sta!$B:$B,$A49,Sta!$S:$S,"&gt;0.5")/$C49</f>
        <v>1</v>
      </c>
      <c r="T49" s="11">
        <f>(COUNTIFS(Sta!$A:$A,$A49,Sta!$R:$R,"&gt;1.5") +COUNTIFS(Sta!$B:$B,$A49,Sta!$S:$S,"&gt;1.5"))/$D49</f>
        <v>0.66666666666666663</v>
      </c>
      <c r="U49" s="8">
        <f>COUNTIFS(Sta!$A:$A,$A49,Sta!$R:$R,"&gt;1.5")/$B49</f>
        <v>0</v>
      </c>
      <c r="V49" s="8">
        <f>COUNTIFS(Sta!$B:$B,$A49,Sta!$S:$S,"&gt;1.5")/$C49</f>
        <v>1</v>
      </c>
    </row>
    <row r="50" spans="1:22" x14ac:dyDescent="0.3">
      <c r="A50" t="s">
        <v>481</v>
      </c>
      <c r="B50" s="9">
        <f>COUNTIF(Sta!A:A,A50)</f>
        <v>6</v>
      </c>
      <c r="C50" s="4">
        <f>COUNTIF(Sta!B:B,A50)</f>
        <v>7</v>
      </c>
      <c r="D50" s="4">
        <f t="shared" si="2"/>
        <v>13</v>
      </c>
      <c r="E50" s="10">
        <f>(SUMIF(Sta!$A:$A,$A50,Sta!$T:$T)  + SUMIF(Sta!$B:$B,$A50,Sta!$T:$T) )/$D50</f>
        <v>3.9230769230769229</v>
      </c>
      <c r="F50" s="6">
        <f>SUMIF(Sta!$A:$A,$A50,Sta!$T:$T)/$B50</f>
        <v>5.666666666666667</v>
      </c>
      <c r="G50" s="6">
        <f>SUMIF(Sta!$B:$B,$A50,Sta!$T:$T)/$C50</f>
        <v>2.4285714285714284</v>
      </c>
      <c r="H50" s="10">
        <f>(SUMIF(Sta!$A:$A,$A50,Sta!$R:$R)  + SUMIF(Sta!$B:$B,$A50,Sta!$S:$S) )/$D50</f>
        <v>2.3846153846153846</v>
      </c>
      <c r="I50" s="6">
        <f>SUMIF(Sta!$A:$A,$A50,Sta!$R:$R)/$B50</f>
        <v>3.5</v>
      </c>
      <c r="J50" s="6">
        <f>SUMIF(Sta!$B:$B,$A50,Sta!$S:$S)/$C50</f>
        <v>1.4285714285714286</v>
      </c>
      <c r="K50" s="11">
        <f>(COUNTIFS(Sta!$A:$A,$A50,Sta!$T:$T,"&gt;2.5") +COUNTIFS(Sta!$B:$B,$A50,Sta!$T:$T,"&gt;2.5"))/$D50</f>
        <v>0.76923076923076927</v>
      </c>
      <c r="L50" s="8">
        <f>COUNTIFS(Sta!$A:$A,$A50,Sta!$T:$T,"&gt;2.5")/$B50</f>
        <v>1</v>
      </c>
      <c r="M50" s="8">
        <f>COUNTIFS(Sta!$B:$B,$A50,Sta!$T:$T,"&gt;2.5")/$C50</f>
        <v>0.5714285714285714</v>
      </c>
      <c r="N50" s="11">
        <f>(COUNTIFS(Sta!$A:$A,$A50,Sta!$T:$T,"&gt;4.5") +COUNTIFS(Sta!$B:$B,$A50,Sta!$T:$T,"&gt;4.5"))/$D50</f>
        <v>0.30769230769230771</v>
      </c>
      <c r="O50" s="8">
        <f>COUNTIFS(Sta!$A:$A,$A50,Sta!$T:$T,"&gt;4.5")/$B50</f>
        <v>0.66666666666666663</v>
      </c>
      <c r="P50" s="8">
        <f>COUNTIFS(Sta!$B:$B,$A50,Sta!$T:$T,"&gt;4.5")/$C50</f>
        <v>0</v>
      </c>
      <c r="Q50" s="11">
        <f>(COUNTIFS(Sta!$A:$A,$A50,Sta!$R:$R,"&gt;0.5") +COUNTIFS(Sta!$B:$B,$A50,Sta!$S:$S,"&gt;0.5"))/$D50</f>
        <v>0.92307692307692313</v>
      </c>
      <c r="R50" s="8">
        <f>COUNTIFS(Sta!$A:$A,$A50,Sta!$R:$R,"&gt;0.5")/$B50</f>
        <v>1</v>
      </c>
      <c r="S50" s="8">
        <f>COUNTIFS(Sta!$B:$B,$A50,Sta!$S:$S,"&gt;0.5")/$C50</f>
        <v>0.8571428571428571</v>
      </c>
      <c r="T50" s="11">
        <f>(COUNTIFS(Sta!$A:$A,$A50,Sta!$R:$R,"&gt;1.5") +COUNTIFS(Sta!$B:$B,$A50,Sta!$S:$S,"&gt;1.5"))/$D50</f>
        <v>0.69230769230769229</v>
      </c>
      <c r="U50" s="8">
        <f>COUNTIFS(Sta!$A:$A,$A50,Sta!$R:$R,"&gt;1.5")/$B50</f>
        <v>0.83333333333333337</v>
      </c>
      <c r="V50" s="8">
        <f>COUNTIFS(Sta!$B:$B,$A50,Sta!$S:$S,"&gt;1.5")/$C50</f>
        <v>0.5714285714285714</v>
      </c>
    </row>
    <row r="51" spans="1:22" x14ac:dyDescent="0.3">
      <c r="A51" t="s">
        <v>432</v>
      </c>
      <c r="B51" s="9">
        <f>COUNTIF(Sta!A:A,A51)</f>
        <v>1</v>
      </c>
      <c r="C51" s="4">
        <f>COUNTIF(Sta!B:B,A51)</f>
        <v>1</v>
      </c>
      <c r="D51" s="4">
        <f t="shared" si="2"/>
        <v>2</v>
      </c>
      <c r="E51" s="10">
        <f>(SUMIF(Sta!$A:$A,$A51,Sta!$T:$T)  + SUMIF(Sta!$B:$B,$A51,Sta!$T:$T) )/$D51</f>
        <v>3</v>
      </c>
      <c r="F51" s="6">
        <f>SUMIF(Sta!$A:$A,$A51,Sta!$T:$T)/$B51</f>
        <v>3</v>
      </c>
      <c r="G51" s="6">
        <f>SUMIF(Sta!$B:$B,$A51,Sta!$T:$T)/$C51</f>
        <v>3</v>
      </c>
      <c r="H51" s="10">
        <f>(SUMIF(Sta!$A:$A,$A51,Sta!$R:$R)  + SUMIF(Sta!$B:$B,$A51,Sta!$S:$S) )/$D51</f>
        <v>2</v>
      </c>
      <c r="I51" s="6">
        <f>SUMIF(Sta!$A:$A,$A51,Sta!$R:$R)/$B51</f>
        <v>1</v>
      </c>
      <c r="J51" s="6">
        <f>SUMIF(Sta!$B:$B,$A51,Sta!$S:$S)/$C51</f>
        <v>3</v>
      </c>
      <c r="K51" s="11">
        <f>(COUNTIFS(Sta!$A:$A,$A51,Sta!$T:$T,"&gt;2.5") +COUNTIFS(Sta!$B:$B,$A51,Sta!$T:$T,"&gt;2.5"))/$D51</f>
        <v>1</v>
      </c>
      <c r="L51" s="8">
        <f>COUNTIFS(Sta!$A:$A,$A51,Sta!$T:$T,"&gt;2.5")/$B51</f>
        <v>1</v>
      </c>
      <c r="M51" s="8">
        <f>COUNTIFS(Sta!$B:$B,$A51,Sta!$T:$T,"&gt;2.5")/$C51</f>
        <v>1</v>
      </c>
      <c r="N51" s="11">
        <f>(COUNTIFS(Sta!$A:$A,$A51,Sta!$T:$T,"&gt;4.5") +COUNTIFS(Sta!$B:$B,$A51,Sta!$T:$T,"&gt;4.5"))/$D51</f>
        <v>0</v>
      </c>
      <c r="O51" s="8">
        <f>COUNTIFS(Sta!$A:$A,$A51,Sta!$T:$T,"&gt;4.5")/$B51</f>
        <v>0</v>
      </c>
      <c r="P51" s="8">
        <f>COUNTIFS(Sta!$B:$B,$A51,Sta!$T:$T,"&gt;4.5")/$C51</f>
        <v>0</v>
      </c>
      <c r="Q51" s="11">
        <f>(COUNTIFS(Sta!$A:$A,$A51,Sta!$R:$R,"&gt;0.5") +COUNTIFS(Sta!$B:$B,$A51,Sta!$S:$S,"&gt;0.5"))/$D51</f>
        <v>1</v>
      </c>
      <c r="R51" s="8">
        <f>COUNTIFS(Sta!$A:$A,$A51,Sta!$R:$R,"&gt;0.5")/$B51</f>
        <v>1</v>
      </c>
      <c r="S51" s="8">
        <f>COUNTIFS(Sta!$B:$B,$A51,Sta!$S:$S,"&gt;0.5")/$C51</f>
        <v>1</v>
      </c>
      <c r="T51" s="11">
        <f>(COUNTIFS(Sta!$A:$A,$A51,Sta!$R:$R,"&gt;1.5") +COUNTIFS(Sta!$B:$B,$A51,Sta!$S:$S,"&gt;1.5"))/$D51</f>
        <v>0.5</v>
      </c>
      <c r="U51" s="8">
        <f>COUNTIFS(Sta!$A:$A,$A51,Sta!$R:$R,"&gt;1.5")/$B51</f>
        <v>0</v>
      </c>
      <c r="V51" s="8">
        <f>COUNTIFS(Sta!$B:$B,$A51,Sta!$S:$S,"&gt;1.5")/$C51</f>
        <v>1</v>
      </c>
    </row>
    <row r="52" spans="1:22" x14ac:dyDescent="0.3">
      <c r="A52" t="s">
        <v>158</v>
      </c>
      <c r="B52" s="9">
        <f>COUNTIF(Sta!A:A,A52)</f>
        <v>1</v>
      </c>
      <c r="C52" s="4">
        <f>COUNTIF(Sta!B:B,A52)</f>
        <v>0</v>
      </c>
      <c r="D52" s="4">
        <f t="shared" si="2"/>
        <v>1</v>
      </c>
      <c r="E52" s="10">
        <f>(SUMIF(Sta!$A:$A,$A52,Sta!$T:$T)  + SUMIF(Sta!$B:$B,$A52,Sta!$T:$T) )/$D52</f>
        <v>2</v>
      </c>
      <c r="F52" s="6">
        <f>SUMIF(Sta!$A:$A,$A52,Sta!$T:$T)/$B52</f>
        <v>2</v>
      </c>
      <c r="G52" s="6" t="e">
        <f>SUMIF(Sta!$B:$B,$A52,Sta!$T:$T)/$C52</f>
        <v>#DIV/0!</v>
      </c>
      <c r="H52" s="10">
        <f>(SUMIF(Sta!$A:$A,$A52,Sta!$R:$R)  + SUMIF(Sta!$B:$B,$A52,Sta!$S:$S) )/$D52</f>
        <v>1</v>
      </c>
      <c r="I52" s="6">
        <f>SUMIF(Sta!$A:$A,$A52,Sta!$R:$R)/$B52</f>
        <v>1</v>
      </c>
      <c r="J52" s="6" t="e">
        <f>SUMIF(Sta!$B:$B,$A52,Sta!$S:$S)/$C52</f>
        <v>#DIV/0!</v>
      </c>
      <c r="K52" s="11">
        <f>(COUNTIFS(Sta!$A:$A,$A52,Sta!$T:$T,"&gt;2.5") +COUNTIFS(Sta!$B:$B,$A52,Sta!$T:$T,"&gt;2.5"))/$D52</f>
        <v>0</v>
      </c>
      <c r="L52" s="8">
        <f>COUNTIFS(Sta!$A:$A,$A52,Sta!$T:$T,"&gt;2.5")/$B52</f>
        <v>0</v>
      </c>
      <c r="M52" s="8" t="e">
        <f>COUNTIFS(Sta!$B:$B,$A52,Sta!$T:$T,"&gt;2.5")/$C52</f>
        <v>#DIV/0!</v>
      </c>
      <c r="N52" s="11">
        <f>(COUNTIFS(Sta!$A:$A,$A52,Sta!$T:$T,"&gt;4.5") +COUNTIFS(Sta!$B:$B,$A52,Sta!$T:$T,"&gt;4.5"))/$D52</f>
        <v>0</v>
      </c>
      <c r="O52" s="8">
        <f>COUNTIFS(Sta!$A:$A,$A52,Sta!$T:$T,"&gt;4.5")/$B52</f>
        <v>0</v>
      </c>
      <c r="P52" s="8" t="e">
        <f>COUNTIFS(Sta!$B:$B,$A52,Sta!$T:$T,"&gt;4.5")/$C52</f>
        <v>#DIV/0!</v>
      </c>
      <c r="Q52" s="11">
        <f>(COUNTIFS(Sta!$A:$A,$A52,Sta!$R:$R,"&gt;0.5") +COUNTIFS(Sta!$B:$B,$A52,Sta!$S:$S,"&gt;0.5"))/$D52</f>
        <v>1</v>
      </c>
      <c r="R52" s="8">
        <f>COUNTIFS(Sta!$A:$A,$A52,Sta!$R:$R,"&gt;0.5")/$B52</f>
        <v>1</v>
      </c>
      <c r="S52" s="8" t="e">
        <f>COUNTIFS(Sta!$B:$B,$A52,Sta!$S:$S,"&gt;0.5")/$C52</f>
        <v>#DIV/0!</v>
      </c>
      <c r="T52" s="11">
        <f>(COUNTIFS(Sta!$A:$A,$A52,Sta!$R:$R,"&gt;1.5") +COUNTIFS(Sta!$B:$B,$A52,Sta!$S:$S,"&gt;1.5"))/$D52</f>
        <v>0</v>
      </c>
      <c r="U52" s="8">
        <f>COUNTIFS(Sta!$A:$A,$A52,Sta!$R:$R,"&gt;1.5")/$B52</f>
        <v>0</v>
      </c>
      <c r="V52" s="8" t="e">
        <f>COUNTIFS(Sta!$B:$B,$A52,Sta!$S:$S,"&gt;1.5")/$C52</f>
        <v>#DIV/0!</v>
      </c>
    </row>
    <row r="53" spans="1:22" x14ac:dyDescent="0.3">
      <c r="A53" t="s">
        <v>152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0" t="e">
        <f>(SUMIF(Sta!$A:$A,$A53,Sta!$T:$T)  + SUMIF(Sta!$B:$B,$A53,Sta!$T:$T) )/$D53</f>
        <v>#DIV/0!</v>
      </c>
      <c r="F53" s="6" t="e">
        <f>SUMIF(Sta!$A:$A,$A53,Sta!$T:$T)/$B53</f>
        <v>#DIV/0!</v>
      </c>
      <c r="G53" s="6" t="e">
        <f>SUMIF(Sta!$B:$B,$A53,Sta!$T:$T)/$C53</f>
        <v>#DIV/0!</v>
      </c>
      <c r="H53" s="10" t="e">
        <f>(SUMIF(Sta!$A:$A,$A53,Sta!$R:$R)  + SUMIF(Sta!$B:$B,$A53,Sta!$S:$S) )/$D53</f>
        <v>#DIV/0!</v>
      </c>
      <c r="I53" s="6" t="e">
        <f>SUMIF(Sta!$A:$A,$A53,Sta!$R:$R)/$B53</f>
        <v>#DIV/0!</v>
      </c>
      <c r="J53" s="6" t="e">
        <f>SUMIF(Sta!$B:$B,$A53,Sta!$S:$S)/$C53</f>
        <v>#DIV/0!</v>
      </c>
      <c r="K53" s="11" t="e">
        <f>(COUNTIFS(Sta!$A:$A,$A53,Sta!$T:$T,"&gt;2.5") +COUNTIFS(Sta!$B:$B,$A53,Sta!$T:$T,"&gt;2.5"))/$D53</f>
        <v>#DIV/0!</v>
      </c>
      <c r="L53" s="8" t="e">
        <f>COUNTIFS(Sta!$A:$A,$A53,Sta!$T:$T,"&gt;2.5")/$B53</f>
        <v>#DIV/0!</v>
      </c>
      <c r="M53" s="8" t="e">
        <f>COUNTIFS(Sta!$B:$B,$A53,Sta!$T:$T,"&gt;2.5")/$C53</f>
        <v>#DIV/0!</v>
      </c>
      <c r="N53" s="11" t="e">
        <f>(COUNTIFS(Sta!$A:$A,$A53,Sta!$T:$T,"&gt;4.5") +COUNTIFS(Sta!$B:$B,$A53,Sta!$T:$T,"&gt;4.5"))/$D53</f>
        <v>#DIV/0!</v>
      </c>
      <c r="O53" s="8" t="e">
        <f>COUNTIFS(Sta!$A:$A,$A53,Sta!$T:$T,"&gt;4.5")/$B53</f>
        <v>#DIV/0!</v>
      </c>
      <c r="P53" s="8" t="e">
        <f>COUNTIFS(Sta!$B:$B,$A53,Sta!$T:$T,"&gt;4.5")/$C53</f>
        <v>#DIV/0!</v>
      </c>
      <c r="Q53" s="11" t="e">
        <f>(COUNTIFS(Sta!$A:$A,$A53,Sta!$R:$R,"&gt;0.5") +COUNTIFS(Sta!$B:$B,$A53,Sta!$S:$S,"&gt;0.5"))/$D53</f>
        <v>#DIV/0!</v>
      </c>
      <c r="R53" s="8" t="e">
        <f>COUNTIFS(Sta!$A:$A,$A53,Sta!$R:$R,"&gt;0.5")/$B53</f>
        <v>#DIV/0!</v>
      </c>
      <c r="S53" s="8" t="e">
        <f>COUNTIFS(Sta!$B:$B,$A53,Sta!$S:$S,"&gt;0.5")/$C53</f>
        <v>#DIV/0!</v>
      </c>
      <c r="T53" s="11" t="e">
        <f>(COUNTIFS(Sta!$A:$A,$A53,Sta!$R:$R,"&gt;1.5") +COUNTIFS(Sta!$B:$B,$A53,Sta!$S:$S,"&gt;1.5"))/$D53</f>
        <v>#DIV/0!</v>
      </c>
      <c r="U53" s="8" t="e">
        <f>COUNTIFS(Sta!$A:$A,$A53,Sta!$R:$R,"&gt;1.5")/$B53</f>
        <v>#DIV/0!</v>
      </c>
      <c r="V53" s="8" t="e">
        <f>COUNTIFS(Sta!$B:$B,$A53,Sta!$S:$S,"&gt;1.5")/$C53</f>
        <v>#DIV/0!</v>
      </c>
    </row>
    <row r="54" spans="1:22" x14ac:dyDescent="0.3">
      <c r="A54" t="s">
        <v>494</v>
      </c>
      <c r="B54" s="9">
        <f>COUNTIF(Sta!A:A,A54)</f>
        <v>7</v>
      </c>
      <c r="C54" s="4">
        <f>COUNTIF(Sta!B:B,A54)</f>
        <v>6</v>
      </c>
      <c r="D54" s="4">
        <f t="shared" si="2"/>
        <v>13</v>
      </c>
      <c r="E54" s="10">
        <f>(SUMIF(Sta!$A:$A,$A54,Sta!$T:$T)  + SUMIF(Sta!$B:$B,$A54,Sta!$T:$T) )/$D54</f>
        <v>3.8461538461538463</v>
      </c>
      <c r="F54" s="6">
        <f>SUMIF(Sta!$A:$A,$A54,Sta!$T:$T)/$B54</f>
        <v>4.1428571428571432</v>
      </c>
      <c r="G54" s="6">
        <f>SUMIF(Sta!$B:$B,$A54,Sta!$T:$T)/$C54</f>
        <v>3.5</v>
      </c>
      <c r="H54" s="10">
        <f>(SUMIF(Sta!$A:$A,$A54,Sta!$R:$R)  + SUMIF(Sta!$B:$B,$A54,Sta!$S:$S) )/$D54</f>
        <v>1.6923076923076923</v>
      </c>
      <c r="I54" s="6">
        <f>SUMIF(Sta!$A:$A,$A54,Sta!$R:$R)/$B54</f>
        <v>1.7142857142857142</v>
      </c>
      <c r="J54" s="6">
        <f>SUMIF(Sta!$B:$B,$A54,Sta!$S:$S)/$C54</f>
        <v>1.6666666666666667</v>
      </c>
      <c r="K54" s="11">
        <f>(COUNTIFS(Sta!$A:$A,$A54,Sta!$T:$T,"&gt;2.5") +COUNTIFS(Sta!$B:$B,$A54,Sta!$T:$T,"&gt;2.5"))/$D54</f>
        <v>0.84615384615384615</v>
      </c>
      <c r="L54" s="8">
        <f>COUNTIFS(Sta!$A:$A,$A54,Sta!$T:$T,"&gt;2.5")/$B54</f>
        <v>1</v>
      </c>
      <c r="M54" s="8">
        <f>COUNTIFS(Sta!$B:$B,$A54,Sta!$T:$T,"&gt;2.5")/$C54</f>
        <v>0.66666666666666663</v>
      </c>
      <c r="N54" s="11">
        <f>(COUNTIFS(Sta!$A:$A,$A54,Sta!$T:$T,"&gt;4.5") +COUNTIFS(Sta!$B:$B,$A54,Sta!$T:$T,"&gt;4.5"))/$D54</f>
        <v>0.38461538461538464</v>
      </c>
      <c r="O54" s="8">
        <f>COUNTIFS(Sta!$A:$A,$A54,Sta!$T:$T,"&gt;4.5")/$B54</f>
        <v>0.42857142857142855</v>
      </c>
      <c r="P54" s="8">
        <f>COUNTIFS(Sta!$B:$B,$A54,Sta!$T:$T,"&gt;4.5")/$C54</f>
        <v>0.33333333333333331</v>
      </c>
      <c r="Q54" s="11">
        <f>(COUNTIFS(Sta!$A:$A,$A54,Sta!$R:$R,"&gt;0.5") +COUNTIFS(Sta!$B:$B,$A54,Sta!$S:$S,"&gt;0.5"))/$D54</f>
        <v>0.92307692307692313</v>
      </c>
      <c r="R54" s="8">
        <f>COUNTIFS(Sta!$A:$A,$A54,Sta!$R:$R,"&gt;0.5")/$B54</f>
        <v>1</v>
      </c>
      <c r="S54" s="8">
        <f>COUNTIFS(Sta!$B:$B,$A54,Sta!$S:$S,"&gt;0.5")/$C54</f>
        <v>0.83333333333333337</v>
      </c>
      <c r="T54" s="11">
        <f>(COUNTIFS(Sta!$A:$A,$A54,Sta!$R:$R,"&gt;1.5") +COUNTIFS(Sta!$B:$B,$A54,Sta!$S:$S,"&gt;1.5"))/$D54</f>
        <v>0.53846153846153844</v>
      </c>
      <c r="U54" s="8">
        <f>COUNTIFS(Sta!$A:$A,$A54,Sta!$R:$R,"&gt;1.5")/$B54</f>
        <v>0.5714285714285714</v>
      </c>
      <c r="V54" s="8">
        <f>COUNTIFS(Sta!$B:$B,$A54,Sta!$S:$S,"&gt;1.5")/$C54</f>
        <v>0.5</v>
      </c>
    </row>
    <row r="55" spans="1:22" x14ac:dyDescent="0.3">
      <c r="A55" t="s">
        <v>644</v>
      </c>
      <c r="B55" s="9">
        <f>COUNTIF(Sta!A:A,A55)</f>
        <v>1</v>
      </c>
      <c r="C55" s="4">
        <f>COUNTIF(Sta!B:B,A55)</f>
        <v>1</v>
      </c>
      <c r="D55" s="4">
        <f t="shared" si="2"/>
        <v>2</v>
      </c>
      <c r="E55" s="10">
        <f>(SUMIF(Sta!$A:$A,$A55,Sta!$T:$T)  + SUMIF(Sta!$B:$B,$A55,Sta!$T:$T) )/$D55</f>
        <v>5.5</v>
      </c>
      <c r="F55" s="6">
        <f>SUMIF(Sta!$A:$A,$A55,Sta!$T:$T)/$B55</f>
        <v>7</v>
      </c>
      <c r="G55" s="6">
        <f>SUMIF(Sta!$B:$B,$A55,Sta!$T:$T)/$C55</f>
        <v>4</v>
      </c>
      <c r="H55" s="10">
        <f>(SUMIF(Sta!$A:$A,$A55,Sta!$R:$R)  + SUMIF(Sta!$B:$B,$A55,Sta!$S:$S) )/$D55</f>
        <v>3</v>
      </c>
      <c r="I55" s="6">
        <f>SUMIF(Sta!$A:$A,$A55,Sta!$R:$R)/$B55</f>
        <v>5</v>
      </c>
      <c r="J55" s="6">
        <f>SUMIF(Sta!$B:$B,$A55,Sta!$S:$S)/$C55</f>
        <v>1</v>
      </c>
      <c r="K55" s="11">
        <f>(COUNTIFS(Sta!$A:$A,$A55,Sta!$T:$T,"&gt;2.5") +COUNTIFS(Sta!$B:$B,$A55,Sta!$T:$T,"&gt;2.5"))/$D55</f>
        <v>1</v>
      </c>
      <c r="L55" s="8">
        <f>COUNTIFS(Sta!$A:$A,$A55,Sta!$T:$T,"&gt;2.5")/$B55</f>
        <v>1</v>
      </c>
      <c r="M55" s="8">
        <f>COUNTIFS(Sta!$B:$B,$A55,Sta!$T:$T,"&gt;2.5")/$C55</f>
        <v>1</v>
      </c>
      <c r="N55" s="11">
        <f>(COUNTIFS(Sta!$A:$A,$A55,Sta!$T:$T,"&gt;4.5") +COUNTIFS(Sta!$B:$B,$A55,Sta!$T:$T,"&gt;4.5"))/$D55</f>
        <v>0.5</v>
      </c>
      <c r="O55" s="8">
        <f>COUNTIFS(Sta!$A:$A,$A55,Sta!$T:$T,"&gt;4.5")/$B55</f>
        <v>1</v>
      </c>
      <c r="P55" s="8">
        <f>COUNTIFS(Sta!$B:$B,$A55,Sta!$T:$T,"&gt;4.5")/$C55</f>
        <v>0</v>
      </c>
      <c r="Q55" s="11">
        <f>(COUNTIFS(Sta!$A:$A,$A55,Sta!$R:$R,"&gt;0.5") +COUNTIFS(Sta!$B:$B,$A55,Sta!$S:$S,"&gt;0.5"))/$D55</f>
        <v>1</v>
      </c>
      <c r="R55" s="8">
        <f>COUNTIFS(Sta!$A:$A,$A55,Sta!$R:$R,"&gt;0.5")/$B55</f>
        <v>1</v>
      </c>
      <c r="S55" s="8">
        <f>COUNTIFS(Sta!$B:$B,$A55,Sta!$S:$S,"&gt;0.5")/$C55</f>
        <v>1</v>
      </c>
      <c r="T55" s="11">
        <f>(COUNTIFS(Sta!$A:$A,$A55,Sta!$R:$R,"&gt;1.5") +COUNTIFS(Sta!$B:$B,$A55,Sta!$S:$S,"&gt;1.5"))/$D55</f>
        <v>0.5</v>
      </c>
      <c r="U55" s="8">
        <f>COUNTIFS(Sta!$A:$A,$A55,Sta!$R:$R,"&gt;1.5")/$B55</f>
        <v>1</v>
      </c>
      <c r="V55" s="8">
        <f>COUNTIFS(Sta!$B:$B,$A55,Sta!$S:$S,"&gt;1.5")/$C55</f>
        <v>0</v>
      </c>
    </row>
    <row r="56" spans="1:22" x14ac:dyDescent="0.3">
      <c r="A56" t="s">
        <v>604</v>
      </c>
      <c r="B56" s="9">
        <f>COUNTIF(Sta!A:A,A56)</f>
        <v>3</v>
      </c>
      <c r="C56" s="4">
        <f>COUNTIF(Sta!B:B,A56)</f>
        <v>2</v>
      </c>
      <c r="D56" s="4">
        <f t="shared" si="2"/>
        <v>5</v>
      </c>
      <c r="E56" s="10">
        <f>(SUMIF(Sta!$A:$A,$A56,Sta!$T:$T)  + SUMIF(Sta!$B:$B,$A56,Sta!$T:$T) )/$D56</f>
        <v>5.8</v>
      </c>
      <c r="F56" s="6">
        <f>SUMIF(Sta!$A:$A,$A56,Sta!$T:$T)/$B56</f>
        <v>4.666666666666667</v>
      </c>
      <c r="G56" s="6">
        <f>SUMIF(Sta!$B:$B,$A56,Sta!$T:$T)/$C56</f>
        <v>7.5</v>
      </c>
      <c r="H56" s="10">
        <f>(SUMIF(Sta!$A:$A,$A56,Sta!$R:$R)  + SUMIF(Sta!$B:$B,$A56,Sta!$S:$S) )/$D56</f>
        <v>2.4</v>
      </c>
      <c r="I56" s="6">
        <f>SUMIF(Sta!$A:$A,$A56,Sta!$R:$R)/$B56</f>
        <v>2</v>
      </c>
      <c r="J56" s="6">
        <f>SUMIF(Sta!$B:$B,$A56,Sta!$S:$S)/$C56</f>
        <v>3</v>
      </c>
      <c r="K56" s="11">
        <f>(COUNTIFS(Sta!$A:$A,$A56,Sta!$T:$T,"&gt;2.5") +COUNTIFS(Sta!$B:$B,$A56,Sta!$T:$T,"&gt;2.5"))/$D56</f>
        <v>1</v>
      </c>
      <c r="L56" s="8">
        <f>COUNTIFS(Sta!$A:$A,$A56,Sta!$T:$T,"&gt;2.5")/$B56</f>
        <v>1</v>
      </c>
      <c r="M56" s="8">
        <f>COUNTIFS(Sta!$B:$B,$A56,Sta!$T:$T,"&gt;2.5")/$C56</f>
        <v>1</v>
      </c>
      <c r="N56" s="11">
        <f>(COUNTIFS(Sta!$A:$A,$A56,Sta!$T:$T,"&gt;4.5") +COUNTIFS(Sta!$B:$B,$A56,Sta!$T:$T,"&gt;4.5"))/$D56</f>
        <v>0.4</v>
      </c>
      <c r="O56" s="8">
        <f>COUNTIFS(Sta!$A:$A,$A56,Sta!$T:$T,"&gt;4.5")/$B56</f>
        <v>0.33333333333333331</v>
      </c>
      <c r="P56" s="8">
        <f>COUNTIFS(Sta!$B:$B,$A56,Sta!$T:$T,"&gt;4.5")/$C56</f>
        <v>0.5</v>
      </c>
      <c r="Q56" s="11">
        <f>(COUNTIFS(Sta!$A:$A,$A56,Sta!$R:$R,"&gt;0.5") +COUNTIFS(Sta!$B:$B,$A56,Sta!$S:$S,"&gt;0.5"))/$D56</f>
        <v>1</v>
      </c>
      <c r="R56" s="8">
        <f>COUNTIFS(Sta!$A:$A,$A56,Sta!$R:$R,"&gt;0.5")/$B56</f>
        <v>1</v>
      </c>
      <c r="S56" s="8">
        <f>COUNTIFS(Sta!$B:$B,$A56,Sta!$S:$S,"&gt;0.5")/$C56</f>
        <v>1</v>
      </c>
      <c r="T56" s="11">
        <f>(COUNTIFS(Sta!$A:$A,$A56,Sta!$R:$R,"&gt;1.5") +COUNTIFS(Sta!$B:$B,$A56,Sta!$S:$S,"&gt;1.5"))/$D56</f>
        <v>0.6</v>
      </c>
      <c r="U56" s="8">
        <f>COUNTIFS(Sta!$A:$A,$A56,Sta!$R:$R,"&gt;1.5")/$B56</f>
        <v>0.66666666666666663</v>
      </c>
      <c r="V56" s="8">
        <f>COUNTIFS(Sta!$B:$B,$A56,Sta!$S:$S,"&gt;1.5")/$C56</f>
        <v>0.5</v>
      </c>
    </row>
    <row r="57" spans="1:22" x14ac:dyDescent="0.3">
      <c r="A57" t="s">
        <v>300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0" t="e">
        <f>(SUMIF(Sta!$A:$A,$A57,Sta!$T:$T)  + SUMIF(Sta!$B:$B,$A57,Sta!$T:$T) )/$D57</f>
        <v>#DIV/0!</v>
      </c>
      <c r="F57" s="6" t="e">
        <f>SUMIF(Sta!$A:$A,$A57,Sta!$T:$T)/$B57</f>
        <v>#DIV/0!</v>
      </c>
      <c r="G57" s="6" t="e">
        <f>SUMIF(Sta!$B:$B,$A57,Sta!$T:$T)/$C57</f>
        <v>#DIV/0!</v>
      </c>
      <c r="H57" s="10" t="e">
        <f>(SUMIF(Sta!$A:$A,$A57,Sta!$R:$R)  + SUMIF(Sta!$B:$B,$A57,Sta!$S:$S) )/$D57</f>
        <v>#DIV/0!</v>
      </c>
      <c r="I57" s="6" t="e">
        <f>SUMIF(Sta!$A:$A,$A57,Sta!$R:$R)/$B57</f>
        <v>#DIV/0!</v>
      </c>
      <c r="J57" s="6" t="e">
        <f>SUMIF(Sta!$B:$B,$A57,Sta!$S:$S)/$C57</f>
        <v>#DIV/0!</v>
      </c>
      <c r="K57" s="11" t="e">
        <f>(COUNTIFS(Sta!$A:$A,$A57,Sta!$T:$T,"&gt;2.5") +COUNTIFS(Sta!$B:$B,$A57,Sta!$T:$T,"&gt;2.5"))/$D57</f>
        <v>#DIV/0!</v>
      </c>
      <c r="L57" s="8" t="e">
        <f>COUNTIFS(Sta!$A:$A,$A57,Sta!$T:$T,"&gt;2.5")/$B57</f>
        <v>#DIV/0!</v>
      </c>
      <c r="M57" s="8" t="e">
        <f>COUNTIFS(Sta!$B:$B,$A57,Sta!$T:$T,"&gt;2.5")/$C57</f>
        <v>#DIV/0!</v>
      </c>
      <c r="N57" s="11" t="e">
        <f>(COUNTIFS(Sta!$A:$A,$A57,Sta!$T:$T,"&gt;4.5") +COUNTIFS(Sta!$B:$B,$A57,Sta!$T:$T,"&gt;4.5"))/$D57</f>
        <v>#DIV/0!</v>
      </c>
      <c r="O57" s="8" t="e">
        <f>COUNTIFS(Sta!$A:$A,$A57,Sta!$T:$T,"&gt;4.5")/$B57</f>
        <v>#DIV/0!</v>
      </c>
      <c r="P57" s="8" t="e">
        <f>COUNTIFS(Sta!$B:$B,$A57,Sta!$T:$T,"&gt;4.5")/$C57</f>
        <v>#DIV/0!</v>
      </c>
      <c r="Q57" s="11" t="e">
        <f>(COUNTIFS(Sta!$A:$A,$A57,Sta!$R:$R,"&gt;0.5") +COUNTIFS(Sta!$B:$B,$A57,Sta!$S:$S,"&gt;0.5"))/$D57</f>
        <v>#DIV/0!</v>
      </c>
      <c r="R57" s="8" t="e">
        <f>COUNTIFS(Sta!$A:$A,$A57,Sta!$R:$R,"&gt;0.5")/$B57</f>
        <v>#DIV/0!</v>
      </c>
      <c r="S57" s="8" t="e">
        <f>COUNTIFS(Sta!$B:$B,$A57,Sta!$S:$S,"&gt;0.5")/$C57</f>
        <v>#DIV/0!</v>
      </c>
      <c r="T57" s="11" t="e">
        <f>(COUNTIFS(Sta!$A:$A,$A57,Sta!$R:$R,"&gt;1.5") +COUNTIFS(Sta!$B:$B,$A57,Sta!$S:$S,"&gt;1.5"))/$D57</f>
        <v>#DIV/0!</v>
      </c>
      <c r="U57" s="8" t="e">
        <f>COUNTIFS(Sta!$A:$A,$A57,Sta!$R:$R,"&gt;1.5")/$B57</f>
        <v>#DIV/0!</v>
      </c>
      <c r="V57" s="8" t="e">
        <f>COUNTIFS(Sta!$B:$B,$A57,Sta!$S:$S,"&gt;1.5")/$C57</f>
        <v>#DIV/0!</v>
      </c>
    </row>
    <row r="58" spans="1:22" x14ac:dyDescent="0.3">
      <c r="A58" t="s">
        <v>197</v>
      </c>
      <c r="B58" s="9">
        <f>COUNTIF(Sta!A:A,A58)</f>
        <v>1</v>
      </c>
      <c r="C58" s="4">
        <f>COUNTIF(Sta!B:B,A58)</f>
        <v>1</v>
      </c>
      <c r="D58" s="4">
        <f t="shared" si="2"/>
        <v>2</v>
      </c>
      <c r="E58" s="10">
        <f>(SUMIF(Sta!$A:$A,$A58,Sta!$T:$T)  + SUMIF(Sta!$B:$B,$A58,Sta!$T:$T) )/$D58</f>
        <v>3</v>
      </c>
      <c r="F58" s="6">
        <f>SUMIF(Sta!$A:$A,$A58,Sta!$T:$T)/$B58</f>
        <v>4</v>
      </c>
      <c r="G58" s="6">
        <f>SUMIF(Sta!$B:$B,$A58,Sta!$T:$T)/$C58</f>
        <v>2</v>
      </c>
      <c r="H58" s="10">
        <f>(SUMIF(Sta!$A:$A,$A58,Sta!$R:$R)  + SUMIF(Sta!$B:$B,$A58,Sta!$S:$S) )/$D58</f>
        <v>2</v>
      </c>
      <c r="I58" s="6">
        <f>SUMIF(Sta!$A:$A,$A58,Sta!$R:$R)/$B58</f>
        <v>3</v>
      </c>
      <c r="J58" s="6">
        <f>SUMIF(Sta!$B:$B,$A58,Sta!$S:$S)/$C58</f>
        <v>1</v>
      </c>
      <c r="K58" s="11">
        <f>(COUNTIFS(Sta!$A:$A,$A58,Sta!$T:$T,"&gt;2.5") +COUNTIFS(Sta!$B:$B,$A58,Sta!$T:$T,"&gt;2.5"))/$D58</f>
        <v>0.5</v>
      </c>
      <c r="L58" s="8">
        <f>COUNTIFS(Sta!$A:$A,$A58,Sta!$T:$T,"&gt;2.5")/$B58</f>
        <v>1</v>
      </c>
      <c r="M58" s="8">
        <f>COUNTIFS(Sta!$B:$B,$A58,Sta!$T:$T,"&gt;2.5")/$C58</f>
        <v>0</v>
      </c>
      <c r="N58" s="11">
        <f>(COUNTIFS(Sta!$A:$A,$A58,Sta!$T:$T,"&gt;4.5") +COUNTIFS(Sta!$B:$B,$A58,Sta!$T:$T,"&gt;4.5"))/$D58</f>
        <v>0</v>
      </c>
      <c r="O58" s="8">
        <f>COUNTIFS(Sta!$A:$A,$A58,Sta!$T:$T,"&gt;4.5")/$B58</f>
        <v>0</v>
      </c>
      <c r="P58" s="8">
        <f>COUNTIFS(Sta!$B:$B,$A58,Sta!$T:$T,"&gt;4.5")/$C58</f>
        <v>0</v>
      </c>
      <c r="Q58" s="11">
        <f>(COUNTIFS(Sta!$A:$A,$A58,Sta!$R:$R,"&gt;0.5") +COUNTIFS(Sta!$B:$B,$A58,Sta!$S:$S,"&gt;0.5"))/$D58</f>
        <v>1</v>
      </c>
      <c r="R58" s="8">
        <f>COUNTIFS(Sta!$A:$A,$A58,Sta!$R:$R,"&gt;0.5")/$B58</f>
        <v>1</v>
      </c>
      <c r="S58" s="8">
        <f>COUNTIFS(Sta!$B:$B,$A58,Sta!$S:$S,"&gt;0.5")/$C58</f>
        <v>1</v>
      </c>
      <c r="T58" s="11">
        <f>(COUNTIFS(Sta!$A:$A,$A58,Sta!$R:$R,"&gt;1.5") +COUNTIFS(Sta!$B:$B,$A58,Sta!$S:$S,"&gt;1.5"))/$D58</f>
        <v>0.5</v>
      </c>
      <c r="U58" s="8">
        <f>COUNTIFS(Sta!$A:$A,$A58,Sta!$R:$R,"&gt;1.5")/$B58</f>
        <v>1</v>
      </c>
      <c r="V58" s="8">
        <f>COUNTIFS(Sta!$B:$B,$A58,Sta!$S:$S,"&gt;1.5")/$C58</f>
        <v>0</v>
      </c>
    </row>
    <row r="59" spans="1:22" x14ac:dyDescent="0.3">
      <c r="A59" t="s">
        <v>664</v>
      </c>
      <c r="B59" s="9">
        <f>COUNTIF(Sta!A:A,A59)</f>
        <v>2</v>
      </c>
      <c r="C59" s="4">
        <f>COUNTIF(Sta!B:B,A59)</f>
        <v>2</v>
      </c>
      <c r="D59" s="4">
        <f t="shared" si="2"/>
        <v>4</v>
      </c>
      <c r="E59" s="10">
        <f>(SUMIF(Sta!$A:$A,$A59,Sta!$T:$T)  + SUMIF(Sta!$B:$B,$A59,Sta!$T:$T) )/$D59</f>
        <v>4.75</v>
      </c>
      <c r="F59" s="6">
        <f>SUMIF(Sta!$A:$A,$A59,Sta!$T:$T)/$B59</f>
        <v>5</v>
      </c>
      <c r="G59" s="6">
        <f>SUMIF(Sta!$B:$B,$A59,Sta!$T:$T)/$C59</f>
        <v>4.5</v>
      </c>
      <c r="H59" s="10">
        <f>(SUMIF(Sta!$A:$A,$A59,Sta!$R:$R)  + SUMIF(Sta!$B:$B,$A59,Sta!$S:$S) )/$D59</f>
        <v>1.75</v>
      </c>
      <c r="I59" s="6">
        <f>SUMIF(Sta!$A:$A,$A59,Sta!$R:$R)/$B59</f>
        <v>1.5</v>
      </c>
      <c r="J59" s="6">
        <f>SUMIF(Sta!$B:$B,$A59,Sta!$S:$S)/$C59</f>
        <v>2</v>
      </c>
      <c r="K59" s="11">
        <f>(COUNTIFS(Sta!$A:$A,$A59,Sta!$T:$T,"&gt;2.5") +COUNTIFS(Sta!$B:$B,$A59,Sta!$T:$T,"&gt;2.5"))/$D59</f>
        <v>1</v>
      </c>
      <c r="L59" s="8">
        <f>COUNTIFS(Sta!$A:$A,$A59,Sta!$T:$T,"&gt;2.5")/$B59</f>
        <v>1</v>
      </c>
      <c r="M59" s="8">
        <f>COUNTIFS(Sta!$B:$B,$A59,Sta!$T:$T,"&gt;2.5")/$C59</f>
        <v>1</v>
      </c>
      <c r="N59" s="11">
        <f>(COUNTIFS(Sta!$A:$A,$A59,Sta!$T:$T,"&gt;4.5") +COUNTIFS(Sta!$B:$B,$A59,Sta!$T:$T,"&gt;4.5"))/$D59</f>
        <v>0.5</v>
      </c>
      <c r="O59" s="8">
        <f>COUNTIFS(Sta!$A:$A,$A59,Sta!$T:$T,"&gt;4.5")/$B59</f>
        <v>0.5</v>
      </c>
      <c r="P59" s="8">
        <f>COUNTIFS(Sta!$B:$B,$A59,Sta!$T:$T,"&gt;4.5")/$C59</f>
        <v>0.5</v>
      </c>
      <c r="Q59" s="11">
        <f>(COUNTIFS(Sta!$A:$A,$A59,Sta!$R:$R,"&gt;0.5") +COUNTIFS(Sta!$B:$B,$A59,Sta!$S:$S,"&gt;0.5"))/$D59</f>
        <v>1</v>
      </c>
      <c r="R59" s="8">
        <f>COUNTIFS(Sta!$A:$A,$A59,Sta!$R:$R,"&gt;0.5")/$B59</f>
        <v>1</v>
      </c>
      <c r="S59" s="8">
        <f>COUNTIFS(Sta!$B:$B,$A59,Sta!$S:$S,"&gt;0.5")/$C59</f>
        <v>1</v>
      </c>
      <c r="T59" s="11">
        <f>(COUNTIFS(Sta!$A:$A,$A59,Sta!$R:$R,"&gt;1.5") +COUNTIFS(Sta!$B:$B,$A59,Sta!$S:$S,"&gt;1.5"))/$D59</f>
        <v>0.5</v>
      </c>
      <c r="U59" s="8">
        <f>COUNTIFS(Sta!$A:$A,$A59,Sta!$R:$R,"&gt;1.5")/$B59</f>
        <v>0.5</v>
      </c>
      <c r="V59" s="8">
        <f>COUNTIFS(Sta!$B:$B,$A59,Sta!$S:$S,"&gt;1.5")/$C59</f>
        <v>0.5</v>
      </c>
    </row>
    <row r="60" spans="1:22" x14ac:dyDescent="0.3">
      <c r="A60" t="s">
        <v>246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0" t="e">
        <f>(SUMIF(Sta!$A:$A,$A60,Sta!$T:$T)  + SUMIF(Sta!$B:$B,$A60,Sta!$T:$T) )/$D60</f>
        <v>#DIV/0!</v>
      </c>
      <c r="F60" s="6" t="e">
        <f>SUMIF(Sta!$A:$A,$A60,Sta!$T:$T)/$B60</f>
        <v>#DIV/0!</v>
      </c>
      <c r="G60" s="6" t="e">
        <f>SUMIF(Sta!$B:$B,$A60,Sta!$T:$T)/$C60</f>
        <v>#DIV/0!</v>
      </c>
      <c r="H60" s="10" t="e">
        <f>(SUMIF(Sta!$A:$A,$A60,Sta!$R:$R)  + SUMIF(Sta!$B:$B,$A60,Sta!$S:$S) )/$D60</f>
        <v>#DIV/0!</v>
      </c>
      <c r="I60" s="6" t="e">
        <f>SUMIF(Sta!$A:$A,$A60,Sta!$R:$R)/$B60</f>
        <v>#DIV/0!</v>
      </c>
      <c r="J60" s="6" t="e">
        <f>SUMIF(Sta!$B:$B,$A60,Sta!$S:$S)/$C60</f>
        <v>#DIV/0!</v>
      </c>
      <c r="K60" s="11" t="e">
        <f>(COUNTIFS(Sta!$A:$A,$A60,Sta!$T:$T,"&gt;2.5") +COUNTIFS(Sta!$B:$B,$A60,Sta!$T:$T,"&gt;2.5"))/$D60</f>
        <v>#DIV/0!</v>
      </c>
      <c r="L60" s="8" t="e">
        <f>COUNTIFS(Sta!$A:$A,$A60,Sta!$T:$T,"&gt;2.5")/$B60</f>
        <v>#DIV/0!</v>
      </c>
      <c r="M60" s="8" t="e">
        <f>COUNTIFS(Sta!$B:$B,$A60,Sta!$T:$T,"&gt;2.5")/$C60</f>
        <v>#DIV/0!</v>
      </c>
      <c r="N60" s="11" t="e">
        <f>(COUNTIFS(Sta!$A:$A,$A60,Sta!$T:$T,"&gt;4.5") +COUNTIFS(Sta!$B:$B,$A60,Sta!$T:$T,"&gt;4.5"))/$D60</f>
        <v>#DIV/0!</v>
      </c>
      <c r="O60" s="8" t="e">
        <f>COUNTIFS(Sta!$A:$A,$A60,Sta!$T:$T,"&gt;4.5")/$B60</f>
        <v>#DIV/0!</v>
      </c>
      <c r="P60" s="8" t="e">
        <f>COUNTIFS(Sta!$B:$B,$A60,Sta!$T:$T,"&gt;4.5")/$C60</f>
        <v>#DIV/0!</v>
      </c>
      <c r="Q60" s="11" t="e">
        <f>(COUNTIFS(Sta!$A:$A,$A60,Sta!$R:$R,"&gt;0.5") +COUNTIFS(Sta!$B:$B,$A60,Sta!$S:$S,"&gt;0.5"))/$D60</f>
        <v>#DIV/0!</v>
      </c>
      <c r="R60" s="8" t="e">
        <f>COUNTIFS(Sta!$A:$A,$A60,Sta!$R:$R,"&gt;0.5")/$B60</f>
        <v>#DIV/0!</v>
      </c>
      <c r="S60" s="8" t="e">
        <f>COUNTIFS(Sta!$B:$B,$A60,Sta!$S:$S,"&gt;0.5")/$C60</f>
        <v>#DIV/0!</v>
      </c>
      <c r="T60" s="11" t="e">
        <f>(COUNTIFS(Sta!$A:$A,$A60,Sta!$R:$R,"&gt;1.5") +COUNTIFS(Sta!$B:$B,$A60,Sta!$S:$S,"&gt;1.5"))/$D60</f>
        <v>#DIV/0!</v>
      </c>
      <c r="U60" s="8" t="e">
        <f>COUNTIFS(Sta!$A:$A,$A60,Sta!$R:$R,"&gt;1.5")/$B60</f>
        <v>#DIV/0!</v>
      </c>
      <c r="V60" s="8" t="e">
        <f>COUNTIFS(Sta!$B:$B,$A60,Sta!$S:$S,"&gt;1.5")/$C60</f>
        <v>#DIV/0!</v>
      </c>
    </row>
    <row r="61" spans="1:22" x14ac:dyDescent="0.3">
      <c r="A61" t="s">
        <v>255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0" t="e">
        <f>(SUMIF(Sta!$A:$A,$A61,Sta!$T:$T)  + SUMIF(Sta!$B:$B,$A61,Sta!$T:$T) )/$D61</f>
        <v>#DIV/0!</v>
      </c>
      <c r="F61" s="6" t="e">
        <f>SUMIF(Sta!$A:$A,$A61,Sta!$T:$T)/$B61</f>
        <v>#DIV/0!</v>
      </c>
      <c r="G61" s="6" t="e">
        <f>SUMIF(Sta!$B:$B,$A61,Sta!$T:$T)/$C61</f>
        <v>#DIV/0!</v>
      </c>
      <c r="H61" s="10" t="e">
        <f>(SUMIF(Sta!$A:$A,$A61,Sta!$R:$R)  + SUMIF(Sta!$B:$B,$A61,Sta!$S:$S) )/$D61</f>
        <v>#DIV/0!</v>
      </c>
      <c r="I61" s="6" t="e">
        <f>SUMIF(Sta!$A:$A,$A61,Sta!$R:$R)/$B61</f>
        <v>#DIV/0!</v>
      </c>
      <c r="J61" s="6" t="e">
        <f>SUMIF(Sta!$B:$B,$A61,Sta!$S:$S)/$C61</f>
        <v>#DIV/0!</v>
      </c>
      <c r="K61" s="11" t="e">
        <f>(COUNTIFS(Sta!$A:$A,$A61,Sta!$T:$T,"&gt;2.5") +COUNTIFS(Sta!$B:$B,$A61,Sta!$T:$T,"&gt;2.5"))/$D61</f>
        <v>#DIV/0!</v>
      </c>
      <c r="L61" s="8" t="e">
        <f>COUNTIFS(Sta!$A:$A,$A61,Sta!$T:$T,"&gt;2.5")/$B61</f>
        <v>#DIV/0!</v>
      </c>
      <c r="M61" s="8" t="e">
        <f>COUNTIFS(Sta!$B:$B,$A61,Sta!$T:$T,"&gt;2.5")/$C61</f>
        <v>#DIV/0!</v>
      </c>
      <c r="N61" s="11" t="e">
        <f>(COUNTIFS(Sta!$A:$A,$A61,Sta!$T:$T,"&gt;4.5") +COUNTIFS(Sta!$B:$B,$A61,Sta!$T:$T,"&gt;4.5"))/$D61</f>
        <v>#DIV/0!</v>
      </c>
      <c r="O61" s="8" t="e">
        <f>COUNTIFS(Sta!$A:$A,$A61,Sta!$T:$T,"&gt;4.5")/$B61</f>
        <v>#DIV/0!</v>
      </c>
      <c r="P61" s="8" t="e">
        <f>COUNTIFS(Sta!$B:$B,$A61,Sta!$T:$T,"&gt;4.5")/$C61</f>
        <v>#DIV/0!</v>
      </c>
      <c r="Q61" s="11" t="e">
        <f>(COUNTIFS(Sta!$A:$A,$A61,Sta!$R:$R,"&gt;0.5") +COUNTIFS(Sta!$B:$B,$A61,Sta!$S:$S,"&gt;0.5"))/$D61</f>
        <v>#DIV/0!</v>
      </c>
      <c r="R61" s="8" t="e">
        <f>COUNTIFS(Sta!$A:$A,$A61,Sta!$R:$R,"&gt;0.5")/$B61</f>
        <v>#DIV/0!</v>
      </c>
      <c r="S61" s="8" t="e">
        <f>COUNTIFS(Sta!$B:$B,$A61,Sta!$S:$S,"&gt;0.5")/$C61</f>
        <v>#DIV/0!</v>
      </c>
      <c r="T61" s="11" t="e">
        <f>(COUNTIFS(Sta!$A:$A,$A61,Sta!$R:$R,"&gt;1.5") +COUNTIFS(Sta!$B:$B,$A61,Sta!$S:$S,"&gt;1.5"))/$D61</f>
        <v>#DIV/0!</v>
      </c>
      <c r="U61" s="8" t="e">
        <f>COUNTIFS(Sta!$A:$A,$A61,Sta!$R:$R,"&gt;1.5")/$B61</f>
        <v>#DIV/0!</v>
      </c>
      <c r="V61" s="8" t="e">
        <f>COUNTIFS(Sta!$B:$B,$A61,Sta!$S:$S,"&gt;1.5")/$C61</f>
        <v>#DIV/0!</v>
      </c>
    </row>
    <row r="62" spans="1:22" x14ac:dyDescent="0.3">
      <c r="A62" t="s">
        <v>505</v>
      </c>
      <c r="B62" s="9">
        <f>COUNTIF(Sta!A:A,A62)</f>
        <v>11</v>
      </c>
      <c r="C62" s="4">
        <f>COUNTIF(Sta!B:B,A62)</f>
        <v>10</v>
      </c>
      <c r="D62" s="4">
        <f t="shared" si="3"/>
        <v>21</v>
      </c>
      <c r="E62" s="10">
        <f>(SUMIF(Sta!$A:$A,$A62,Sta!$T:$T)  + SUMIF(Sta!$B:$B,$A62,Sta!$T:$T) )/$D62</f>
        <v>3.7142857142857144</v>
      </c>
      <c r="F62" s="6">
        <f>SUMIF(Sta!$A:$A,$A62,Sta!$T:$T)/$B62</f>
        <v>4.3636363636363633</v>
      </c>
      <c r="G62" s="6">
        <f>SUMIF(Sta!$B:$B,$A62,Sta!$T:$T)/$C62</f>
        <v>3</v>
      </c>
      <c r="H62" s="10">
        <f>(SUMIF(Sta!$A:$A,$A62,Sta!$R:$R)  + SUMIF(Sta!$B:$B,$A62,Sta!$S:$S) )/$D62</f>
        <v>1.3809523809523809</v>
      </c>
      <c r="I62" s="6">
        <f>SUMIF(Sta!$A:$A,$A62,Sta!$R:$R)/$B62</f>
        <v>1.3636363636363635</v>
      </c>
      <c r="J62" s="6">
        <f>SUMIF(Sta!$B:$B,$A62,Sta!$S:$S)/$C62</f>
        <v>1.4</v>
      </c>
      <c r="K62" s="11">
        <f>(COUNTIFS(Sta!$A:$A,$A62,Sta!$T:$T,"&gt;2.5") +COUNTIFS(Sta!$B:$B,$A62,Sta!$T:$T,"&gt;2.5"))/$D62</f>
        <v>0.80952380952380953</v>
      </c>
      <c r="L62" s="8">
        <f>COUNTIFS(Sta!$A:$A,$A62,Sta!$T:$T,"&gt;2.5")/$B62</f>
        <v>0.81818181818181823</v>
      </c>
      <c r="M62" s="8">
        <f>COUNTIFS(Sta!$B:$B,$A62,Sta!$T:$T,"&gt;2.5")/$C62</f>
        <v>0.8</v>
      </c>
      <c r="N62" s="11">
        <f>(COUNTIFS(Sta!$A:$A,$A62,Sta!$T:$T,"&gt;4.5") +COUNTIFS(Sta!$B:$B,$A62,Sta!$T:$T,"&gt;4.5"))/$D62</f>
        <v>0.23809523809523808</v>
      </c>
      <c r="O62" s="8">
        <f>COUNTIFS(Sta!$A:$A,$A62,Sta!$T:$T,"&gt;4.5")/$B62</f>
        <v>0.45454545454545453</v>
      </c>
      <c r="P62" s="8">
        <f>COUNTIFS(Sta!$B:$B,$A62,Sta!$T:$T,"&gt;4.5")/$C62</f>
        <v>0</v>
      </c>
      <c r="Q62" s="11">
        <f>(COUNTIFS(Sta!$A:$A,$A62,Sta!$R:$R,"&gt;0.5") +COUNTIFS(Sta!$B:$B,$A62,Sta!$S:$S,"&gt;0.5"))/$D62</f>
        <v>0.7142857142857143</v>
      </c>
      <c r="R62" s="8">
        <f>COUNTIFS(Sta!$A:$A,$A62,Sta!$R:$R,"&gt;0.5")/$B62</f>
        <v>0.63636363636363635</v>
      </c>
      <c r="S62" s="8">
        <f>COUNTIFS(Sta!$B:$B,$A62,Sta!$S:$S,"&gt;0.5")/$C62</f>
        <v>0.8</v>
      </c>
      <c r="T62" s="11">
        <f>(COUNTIFS(Sta!$A:$A,$A62,Sta!$R:$R,"&gt;1.5") +COUNTIFS(Sta!$B:$B,$A62,Sta!$S:$S,"&gt;1.5"))/$D62</f>
        <v>0.42857142857142855</v>
      </c>
      <c r="U62" s="8">
        <f>COUNTIFS(Sta!$A:$A,$A62,Sta!$R:$R,"&gt;1.5")/$B62</f>
        <v>0.45454545454545453</v>
      </c>
      <c r="V62" s="8">
        <f>COUNTIFS(Sta!$B:$B,$A62,Sta!$S:$S,"&gt;1.5")/$C62</f>
        <v>0.4</v>
      </c>
    </row>
    <row r="63" spans="1:22" x14ac:dyDescent="0.3">
      <c r="A63" t="s">
        <v>499</v>
      </c>
      <c r="B63" s="9">
        <f>COUNTIF(Sta!A:A,A63)</f>
        <v>10</v>
      </c>
      <c r="C63" s="4">
        <f>COUNTIF(Sta!B:B,A63)</f>
        <v>12</v>
      </c>
      <c r="D63" s="4">
        <f t="shared" si="3"/>
        <v>22</v>
      </c>
      <c r="E63" s="10">
        <f>(SUMIF(Sta!$A:$A,$A63,Sta!$T:$T)  + SUMIF(Sta!$B:$B,$A63,Sta!$T:$T) )/$D63</f>
        <v>4.0909090909090908</v>
      </c>
      <c r="F63" s="6">
        <f>SUMIF(Sta!$A:$A,$A63,Sta!$T:$T)/$B63</f>
        <v>4.3</v>
      </c>
      <c r="G63" s="6">
        <f>SUMIF(Sta!$B:$B,$A63,Sta!$T:$T)/$C63</f>
        <v>3.9166666666666665</v>
      </c>
      <c r="H63" s="10">
        <f>(SUMIF(Sta!$A:$A,$A63,Sta!$R:$R)  + SUMIF(Sta!$B:$B,$A63,Sta!$S:$S) )/$D63</f>
        <v>2.4090909090909092</v>
      </c>
      <c r="I63" s="6">
        <f>SUMIF(Sta!$A:$A,$A63,Sta!$R:$R)/$B63</f>
        <v>2.2999999999999998</v>
      </c>
      <c r="J63" s="6">
        <f>SUMIF(Sta!$B:$B,$A63,Sta!$S:$S)/$C63</f>
        <v>2.5</v>
      </c>
      <c r="K63" s="11">
        <f>(COUNTIFS(Sta!$A:$A,$A63,Sta!$T:$T,"&gt;2.5") +COUNTIFS(Sta!$B:$B,$A63,Sta!$T:$T,"&gt;2.5"))/$D63</f>
        <v>0.77272727272727271</v>
      </c>
      <c r="L63" s="8">
        <f>COUNTIFS(Sta!$A:$A,$A63,Sta!$T:$T,"&gt;2.5")/$B63</f>
        <v>0.9</v>
      </c>
      <c r="M63" s="8">
        <f>COUNTIFS(Sta!$B:$B,$A63,Sta!$T:$T,"&gt;2.5")/$C63</f>
        <v>0.66666666666666663</v>
      </c>
      <c r="N63" s="11">
        <f>(COUNTIFS(Sta!$A:$A,$A63,Sta!$T:$T,"&gt;4.5") +COUNTIFS(Sta!$B:$B,$A63,Sta!$T:$T,"&gt;4.5"))/$D63</f>
        <v>0.27272727272727271</v>
      </c>
      <c r="O63" s="8">
        <f>COUNTIFS(Sta!$A:$A,$A63,Sta!$T:$T,"&gt;4.5")/$B63</f>
        <v>0.2</v>
      </c>
      <c r="P63" s="8">
        <f>COUNTIFS(Sta!$B:$B,$A63,Sta!$T:$T,"&gt;4.5")/$C63</f>
        <v>0.33333333333333331</v>
      </c>
      <c r="Q63" s="11">
        <f>(COUNTIFS(Sta!$A:$A,$A63,Sta!$R:$R,"&gt;0.5") +COUNTIFS(Sta!$B:$B,$A63,Sta!$S:$S,"&gt;0.5"))/$D63</f>
        <v>0.95454545454545459</v>
      </c>
      <c r="R63" s="8">
        <f>COUNTIFS(Sta!$A:$A,$A63,Sta!$R:$R,"&gt;0.5")/$B63</f>
        <v>1</v>
      </c>
      <c r="S63" s="8">
        <f>COUNTIFS(Sta!$B:$B,$A63,Sta!$S:$S,"&gt;0.5")/$C63</f>
        <v>0.91666666666666663</v>
      </c>
      <c r="T63" s="11">
        <f>(COUNTIFS(Sta!$A:$A,$A63,Sta!$R:$R,"&gt;1.5") +COUNTIFS(Sta!$B:$B,$A63,Sta!$S:$S,"&gt;1.5"))/$D63</f>
        <v>0.77272727272727271</v>
      </c>
      <c r="U63" s="8">
        <f>COUNTIFS(Sta!$A:$A,$A63,Sta!$R:$R,"&gt;1.5")/$B63</f>
        <v>0.8</v>
      </c>
      <c r="V63" s="8">
        <f>COUNTIFS(Sta!$B:$B,$A63,Sta!$S:$S,"&gt;1.5")/$C63</f>
        <v>0.75</v>
      </c>
    </row>
    <row r="64" spans="1:22" x14ac:dyDescent="0.3">
      <c r="A64" t="s">
        <v>274</v>
      </c>
      <c r="B64" s="9">
        <f>COUNTIF(Sta!A:A,A64)</f>
        <v>0</v>
      </c>
      <c r="C64" s="4">
        <f>COUNTIF(Sta!B:B,A64)</f>
        <v>1</v>
      </c>
      <c r="D64" s="4">
        <f t="shared" si="3"/>
        <v>1</v>
      </c>
      <c r="E64" s="10">
        <f>(SUMIF(Sta!$A:$A,$A64,Sta!$T:$T)  + SUMIF(Sta!$B:$B,$A64,Sta!$T:$T) )/$D64</f>
        <v>2</v>
      </c>
      <c r="F64" s="6" t="e">
        <f>SUMIF(Sta!$A:$A,$A64,Sta!$T:$T)/$B64</f>
        <v>#DIV/0!</v>
      </c>
      <c r="G64" s="6">
        <f>SUMIF(Sta!$B:$B,$A64,Sta!$T:$T)/$C64</f>
        <v>2</v>
      </c>
      <c r="H64" s="10">
        <f>(SUMIF(Sta!$A:$A,$A64,Sta!$R:$R)  + SUMIF(Sta!$B:$B,$A64,Sta!$S:$S) )/$D64</f>
        <v>1</v>
      </c>
      <c r="I64" s="6" t="e">
        <f>SUMIF(Sta!$A:$A,$A64,Sta!$R:$R)/$B64</f>
        <v>#DIV/0!</v>
      </c>
      <c r="J64" s="6">
        <f>SUMIF(Sta!$B:$B,$A64,Sta!$S:$S)/$C64</f>
        <v>1</v>
      </c>
      <c r="K64" s="11">
        <f>(COUNTIFS(Sta!$A:$A,$A64,Sta!$T:$T,"&gt;2.5") +COUNTIFS(Sta!$B:$B,$A64,Sta!$T:$T,"&gt;2.5"))/$D64</f>
        <v>0</v>
      </c>
      <c r="L64" s="8" t="e">
        <f>COUNTIFS(Sta!$A:$A,$A64,Sta!$T:$T,"&gt;2.5")/$B64</f>
        <v>#DIV/0!</v>
      </c>
      <c r="M64" s="8">
        <f>COUNTIFS(Sta!$B:$B,$A64,Sta!$T:$T,"&gt;2.5")/$C64</f>
        <v>0</v>
      </c>
      <c r="N64" s="11">
        <f>(COUNTIFS(Sta!$A:$A,$A64,Sta!$T:$T,"&gt;4.5") +COUNTIFS(Sta!$B:$B,$A64,Sta!$T:$T,"&gt;4.5"))/$D64</f>
        <v>0</v>
      </c>
      <c r="O64" s="8" t="e">
        <f>COUNTIFS(Sta!$A:$A,$A64,Sta!$T:$T,"&gt;4.5")/$B64</f>
        <v>#DIV/0!</v>
      </c>
      <c r="P64" s="8">
        <f>COUNTIFS(Sta!$B:$B,$A64,Sta!$T:$T,"&gt;4.5")/$C64</f>
        <v>0</v>
      </c>
      <c r="Q64" s="11">
        <f>(COUNTIFS(Sta!$A:$A,$A64,Sta!$R:$R,"&gt;0.5") +COUNTIFS(Sta!$B:$B,$A64,Sta!$S:$S,"&gt;0.5"))/$D64</f>
        <v>1</v>
      </c>
      <c r="R64" s="8" t="e">
        <f>COUNTIFS(Sta!$A:$A,$A64,Sta!$R:$R,"&gt;0.5")/$B64</f>
        <v>#DIV/0!</v>
      </c>
      <c r="S64" s="8">
        <f>COUNTIFS(Sta!$B:$B,$A64,Sta!$S:$S,"&gt;0.5")/$C64</f>
        <v>1</v>
      </c>
      <c r="T64" s="11">
        <f>(COUNTIFS(Sta!$A:$A,$A64,Sta!$R:$R,"&gt;1.5") +COUNTIFS(Sta!$B:$B,$A64,Sta!$S:$S,"&gt;1.5"))/$D64</f>
        <v>0</v>
      </c>
      <c r="U64" s="8" t="e">
        <f>COUNTIFS(Sta!$A:$A,$A64,Sta!$R:$R,"&gt;1.5")/$B64</f>
        <v>#DIV/0!</v>
      </c>
      <c r="V64" s="8">
        <f>COUNTIFS(Sta!$B:$B,$A64,Sta!$S:$S,"&gt;1.5")/$C64</f>
        <v>0</v>
      </c>
    </row>
    <row r="65" spans="1:22" x14ac:dyDescent="0.3">
      <c r="A65" t="s">
        <v>355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0" t="e">
        <f>(SUMIF(Sta!$A:$A,$A65,Sta!$T:$T)  + SUMIF(Sta!$B:$B,$A65,Sta!$T:$T) )/$D65</f>
        <v>#DIV/0!</v>
      </c>
      <c r="F65" s="6" t="e">
        <f>SUMIF(Sta!$A:$A,$A65,Sta!$T:$T)/$B65</f>
        <v>#DIV/0!</v>
      </c>
      <c r="G65" s="6" t="e">
        <f>SUMIF(Sta!$B:$B,$A65,Sta!$T:$T)/$C65</f>
        <v>#DIV/0!</v>
      </c>
      <c r="H65" s="10" t="e">
        <f>(SUMIF(Sta!$A:$A,$A65,Sta!$R:$R)  + SUMIF(Sta!$B:$B,$A65,Sta!$S:$S) )/$D65</f>
        <v>#DIV/0!</v>
      </c>
      <c r="I65" s="6" t="e">
        <f>SUMIF(Sta!$A:$A,$A65,Sta!$R:$R)/$B65</f>
        <v>#DIV/0!</v>
      </c>
      <c r="J65" s="6" t="e">
        <f>SUMIF(Sta!$B:$B,$A65,Sta!$S:$S)/$C65</f>
        <v>#DIV/0!</v>
      </c>
      <c r="K65" s="11" t="e">
        <f>(COUNTIFS(Sta!$A:$A,$A65,Sta!$T:$T,"&gt;2.5") +COUNTIFS(Sta!$B:$B,$A65,Sta!$T:$T,"&gt;2.5"))/$D65</f>
        <v>#DIV/0!</v>
      </c>
      <c r="L65" s="8" t="e">
        <f>COUNTIFS(Sta!$A:$A,$A65,Sta!$T:$T,"&gt;2.5")/$B65</f>
        <v>#DIV/0!</v>
      </c>
      <c r="M65" s="8" t="e">
        <f>COUNTIFS(Sta!$B:$B,$A65,Sta!$T:$T,"&gt;2.5")/$C65</f>
        <v>#DIV/0!</v>
      </c>
      <c r="N65" s="11" t="e">
        <f>(COUNTIFS(Sta!$A:$A,$A65,Sta!$T:$T,"&gt;4.5") +COUNTIFS(Sta!$B:$B,$A65,Sta!$T:$T,"&gt;4.5"))/$D65</f>
        <v>#DIV/0!</v>
      </c>
      <c r="O65" s="8" t="e">
        <f>COUNTIFS(Sta!$A:$A,$A65,Sta!$T:$T,"&gt;4.5")/$B65</f>
        <v>#DIV/0!</v>
      </c>
      <c r="P65" s="8" t="e">
        <f>COUNTIFS(Sta!$B:$B,$A65,Sta!$T:$T,"&gt;4.5")/$C65</f>
        <v>#DIV/0!</v>
      </c>
      <c r="Q65" s="11" t="e">
        <f>(COUNTIFS(Sta!$A:$A,$A65,Sta!$R:$R,"&gt;0.5") +COUNTIFS(Sta!$B:$B,$A65,Sta!$S:$S,"&gt;0.5"))/$D65</f>
        <v>#DIV/0!</v>
      </c>
      <c r="R65" s="8" t="e">
        <f>COUNTIFS(Sta!$A:$A,$A65,Sta!$R:$R,"&gt;0.5")/$B65</f>
        <v>#DIV/0!</v>
      </c>
      <c r="S65" s="8" t="e">
        <f>COUNTIFS(Sta!$B:$B,$A65,Sta!$S:$S,"&gt;0.5")/$C65</f>
        <v>#DIV/0!</v>
      </c>
      <c r="T65" s="11" t="e">
        <f>(COUNTIFS(Sta!$A:$A,$A65,Sta!$R:$R,"&gt;1.5") +COUNTIFS(Sta!$B:$B,$A65,Sta!$S:$S,"&gt;1.5"))/$D65</f>
        <v>#DIV/0!</v>
      </c>
      <c r="U65" s="8" t="e">
        <f>COUNTIFS(Sta!$A:$A,$A65,Sta!$R:$R,"&gt;1.5")/$B65</f>
        <v>#DIV/0!</v>
      </c>
      <c r="V65" s="8" t="e">
        <f>COUNTIFS(Sta!$B:$B,$A65,Sta!$S:$S,"&gt;1.5")/$C65</f>
        <v>#DIV/0!</v>
      </c>
    </row>
    <row r="66" spans="1:22" x14ac:dyDescent="0.3">
      <c r="A66" t="s">
        <v>269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0" t="e">
        <f>(SUMIF(Sta!$A:$A,$A66,Sta!$T:$T)  + SUMIF(Sta!$B:$B,$A66,Sta!$T:$T) )/$D66</f>
        <v>#DIV/0!</v>
      </c>
      <c r="F66" s="6" t="e">
        <f>SUMIF(Sta!$A:$A,$A66,Sta!$T:$T)/$B66</f>
        <v>#DIV/0!</v>
      </c>
      <c r="G66" s="6" t="e">
        <f>SUMIF(Sta!$B:$B,$A66,Sta!$T:$T)/$C66</f>
        <v>#DIV/0!</v>
      </c>
      <c r="H66" s="10" t="e">
        <f>(SUMIF(Sta!$A:$A,$A66,Sta!$R:$R)  + SUMIF(Sta!$B:$B,$A66,Sta!$S:$S) )/$D66</f>
        <v>#DIV/0!</v>
      </c>
      <c r="I66" s="6" t="e">
        <f>SUMIF(Sta!$A:$A,$A66,Sta!$R:$R)/$B66</f>
        <v>#DIV/0!</v>
      </c>
      <c r="J66" s="6" t="e">
        <f>SUMIF(Sta!$B:$B,$A66,Sta!$S:$S)/$C66</f>
        <v>#DIV/0!</v>
      </c>
      <c r="K66" s="11" t="e">
        <f>(COUNTIFS(Sta!$A:$A,$A66,Sta!$T:$T,"&gt;2.5") +COUNTIFS(Sta!$B:$B,$A66,Sta!$T:$T,"&gt;2.5"))/$D66</f>
        <v>#DIV/0!</v>
      </c>
      <c r="L66" s="8" t="e">
        <f>COUNTIFS(Sta!$A:$A,$A66,Sta!$T:$T,"&gt;2.5")/$B66</f>
        <v>#DIV/0!</v>
      </c>
      <c r="M66" s="8" t="e">
        <f>COUNTIFS(Sta!$B:$B,$A66,Sta!$T:$T,"&gt;2.5")/$C66</f>
        <v>#DIV/0!</v>
      </c>
      <c r="N66" s="11" t="e">
        <f>(COUNTIFS(Sta!$A:$A,$A66,Sta!$T:$T,"&gt;4.5") +COUNTIFS(Sta!$B:$B,$A66,Sta!$T:$T,"&gt;4.5"))/$D66</f>
        <v>#DIV/0!</v>
      </c>
      <c r="O66" s="8" t="e">
        <f>COUNTIFS(Sta!$A:$A,$A66,Sta!$T:$T,"&gt;4.5")/$B66</f>
        <v>#DIV/0!</v>
      </c>
      <c r="P66" s="8" t="e">
        <f>COUNTIFS(Sta!$B:$B,$A66,Sta!$T:$T,"&gt;4.5")/$C66</f>
        <v>#DIV/0!</v>
      </c>
      <c r="Q66" s="11" t="e">
        <f>(COUNTIFS(Sta!$A:$A,$A66,Sta!$R:$R,"&gt;0.5") +COUNTIFS(Sta!$B:$B,$A66,Sta!$S:$S,"&gt;0.5"))/$D66</f>
        <v>#DIV/0!</v>
      </c>
      <c r="R66" s="8" t="e">
        <f>COUNTIFS(Sta!$A:$A,$A66,Sta!$R:$R,"&gt;0.5")/$B66</f>
        <v>#DIV/0!</v>
      </c>
      <c r="S66" s="8" t="e">
        <f>COUNTIFS(Sta!$B:$B,$A66,Sta!$S:$S,"&gt;0.5")/$C66</f>
        <v>#DIV/0!</v>
      </c>
      <c r="T66" s="11" t="e">
        <f>(COUNTIFS(Sta!$A:$A,$A66,Sta!$R:$R,"&gt;1.5") +COUNTIFS(Sta!$B:$B,$A66,Sta!$S:$S,"&gt;1.5"))/$D66</f>
        <v>#DIV/0!</v>
      </c>
      <c r="U66" s="8" t="e">
        <f>COUNTIFS(Sta!$A:$A,$A66,Sta!$R:$R,"&gt;1.5")/$B66</f>
        <v>#DIV/0!</v>
      </c>
      <c r="V66" s="8" t="e">
        <f>COUNTIFS(Sta!$B:$B,$A66,Sta!$S:$S,"&gt;1.5")/$C66</f>
        <v>#DIV/0!</v>
      </c>
    </row>
    <row r="67" spans="1:22" x14ac:dyDescent="0.3">
      <c r="A67" t="s">
        <v>393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0" t="e">
        <f>(SUMIF(Sta!$A:$A,$A67,Sta!$T:$T)  + SUMIF(Sta!$B:$B,$A67,Sta!$T:$T) )/$D67</f>
        <v>#DIV/0!</v>
      </c>
      <c r="F67" s="6" t="e">
        <f>SUMIF(Sta!$A:$A,$A67,Sta!$T:$T)/$B67</f>
        <v>#DIV/0!</v>
      </c>
      <c r="G67" s="6" t="e">
        <f>SUMIF(Sta!$B:$B,$A67,Sta!$T:$T)/$C67</f>
        <v>#DIV/0!</v>
      </c>
      <c r="H67" s="10" t="e">
        <f>(SUMIF(Sta!$A:$A,$A67,Sta!$R:$R)  + SUMIF(Sta!$B:$B,$A67,Sta!$S:$S) )/$D67</f>
        <v>#DIV/0!</v>
      </c>
      <c r="I67" s="6" t="e">
        <f>SUMIF(Sta!$A:$A,$A67,Sta!$R:$R)/$B67</f>
        <v>#DIV/0!</v>
      </c>
      <c r="J67" s="6" t="e">
        <f>SUMIF(Sta!$B:$B,$A67,Sta!$S:$S)/$C67</f>
        <v>#DIV/0!</v>
      </c>
      <c r="K67" s="11" t="e">
        <f>(COUNTIFS(Sta!$A:$A,$A67,Sta!$T:$T,"&gt;2.5") +COUNTIFS(Sta!$B:$B,$A67,Sta!$T:$T,"&gt;2.5"))/$D67</f>
        <v>#DIV/0!</v>
      </c>
      <c r="L67" s="8" t="e">
        <f>COUNTIFS(Sta!$A:$A,$A67,Sta!$T:$T,"&gt;2.5")/$B67</f>
        <v>#DIV/0!</v>
      </c>
      <c r="M67" s="8" t="e">
        <f>COUNTIFS(Sta!$B:$B,$A67,Sta!$T:$T,"&gt;2.5")/$C67</f>
        <v>#DIV/0!</v>
      </c>
      <c r="N67" s="11" t="e">
        <f>(COUNTIFS(Sta!$A:$A,$A67,Sta!$T:$T,"&gt;4.5") +COUNTIFS(Sta!$B:$B,$A67,Sta!$T:$T,"&gt;4.5"))/$D67</f>
        <v>#DIV/0!</v>
      </c>
      <c r="O67" s="8" t="e">
        <f>COUNTIFS(Sta!$A:$A,$A67,Sta!$T:$T,"&gt;4.5")/$B67</f>
        <v>#DIV/0!</v>
      </c>
      <c r="P67" s="8" t="e">
        <f>COUNTIFS(Sta!$B:$B,$A67,Sta!$T:$T,"&gt;4.5")/$C67</f>
        <v>#DIV/0!</v>
      </c>
      <c r="Q67" s="11" t="e">
        <f>(COUNTIFS(Sta!$A:$A,$A67,Sta!$R:$R,"&gt;0.5") +COUNTIFS(Sta!$B:$B,$A67,Sta!$S:$S,"&gt;0.5"))/$D67</f>
        <v>#DIV/0!</v>
      </c>
      <c r="R67" s="8" t="e">
        <f>COUNTIFS(Sta!$A:$A,$A67,Sta!$R:$R,"&gt;0.5")/$B67</f>
        <v>#DIV/0!</v>
      </c>
      <c r="S67" s="8" t="e">
        <f>COUNTIFS(Sta!$B:$B,$A67,Sta!$S:$S,"&gt;0.5")/$C67</f>
        <v>#DIV/0!</v>
      </c>
      <c r="T67" s="11" t="e">
        <f>(COUNTIFS(Sta!$A:$A,$A67,Sta!$R:$R,"&gt;1.5") +COUNTIFS(Sta!$B:$B,$A67,Sta!$S:$S,"&gt;1.5"))/$D67</f>
        <v>#DIV/0!</v>
      </c>
      <c r="U67" s="8" t="e">
        <f>COUNTIFS(Sta!$A:$A,$A67,Sta!$R:$R,"&gt;1.5")/$B67</f>
        <v>#DIV/0!</v>
      </c>
      <c r="V67" s="8" t="e">
        <f>COUNTIFS(Sta!$B:$B,$A67,Sta!$S:$S,"&gt;1.5")/$C67</f>
        <v>#DIV/0!</v>
      </c>
    </row>
    <row r="68" spans="1:22" x14ac:dyDescent="0.3">
      <c r="A68" t="s">
        <v>699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0" t="e">
        <f>(SUMIF(Sta!$A:$A,$A68,Sta!$T:$T)  + SUMIF(Sta!$B:$B,$A68,Sta!$T:$T) )/$D68</f>
        <v>#DIV/0!</v>
      </c>
      <c r="F68" s="6" t="e">
        <f>SUMIF(Sta!$A:$A,$A68,Sta!$T:$T)/$B68</f>
        <v>#DIV/0!</v>
      </c>
      <c r="G68" s="6" t="e">
        <f>SUMIF(Sta!$B:$B,$A68,Sta!$T:$T)/$C68</f>
        <v>#DIV/0!</v>
      </c>
      <c r="H68" s="10" t="e">
        <f>(SUMIF(Sta!$A:$A,$A68,Sta!$R:$R)  + SUMIF(Sta!$B:$B,$A68,Sta!$S:$S) )/$D68</f>
        <v>#DIV/0!</v>
      </c>
      <c r="I68" s="6" t="e">
        <f>SUMIF(Sta!$A:$A,$A68,Sta!$R:$R)/$B68</f>
        <v>#DIV/0!</v>
      </c>
      <c r="J68" s="6" t="e">
        <f>SUMIF(Sta!$B:$B,$A68,Sta!$S:$S)/$C68</f>
        <v>#DIV/0!</v>
      </c>
      <c r="K68" s="11" t="e">
        <f>(COUNTIFS(Sta!$A:$A,$A68,Sta!$T:$T,"&gt;2.5") +COUNTIFS(Sta!$B:$B,$A68,Sta!$T:$T,"&gt;2.5"))/$D68</f>
        <v>#DIV/0!</v>
      </c>
      <c r="L68" s="8" t="e">
        <f>COUNTIFS(Sta!$A:$A,$A68,Sta!$T:$T,"&gt;2.5")/$B68</f>
        <v>#DIV/0!</v>
      </c>
      <c r="M68" s="8" t="e">
        <f>COUNTIFS(Sta!$B:$B,$A68,Sta!$T:$T,"&gt;2.5")/$C68</f>
        <v>#DIV/0!</v>
      </c>
      <c r="N68" s="11" t="e">
        <f>(COUNTIFS(Sta!$A:$A,$A68,Sta!$T:$T,"&gt;4.5") +COUNTIFS(Sta!$B:$B,$A68,Sta!$T:$T,"&gt;4.5"))/$D68</f>
        <v>#DIV/0!</v>
      </c>
      <c r="O68" s="8" t="e">
        <f>COUNTIFS(Sta!$A:$A,$A68,Sta!$T:$T,"&gt;4.5")/$B68</f>
        <v>#DIV/0!</v>
      </c>
      <c r="P68" s="8" t="e">
        <f>COUNTIFS(Sta!$B:$B,$A68,Sta!$T:$T,"&gt;4.5")/$C68</f>
        <v>#DIV/0!</v>
      </c>
      <c r="Q68" s="11" t="e">
        <f>(COUNTIFS(Sta!$A:$A,$A68,Sta!$R:$R,"&gt;0.5") +COUNTIFS(Sta!$B:$B,$A68,Sta!$S:$S,"&gt;0.5"))/$D68</f>
        <v>#DIV/0!</v>
      </c>
      <c r="R68" s="8" t="e">
        <f>COUNTIFS(Sta!$A:$A,$A68,Sta!$R:$R,"&gt;0.5")/$B68</f>
        <v>#DIV/0!</v>
      </c>
      <c r="S68" s="8" t="e">
        <f>COUNTIFS(Sta!$B:$B,$A68,Sta!$S:$S,"&gt;0.5")/$C68</f>
        <v>#DIV/0!</v>
      </c>
      <c r="T68" s="11" t="e">
        <f>(COUNTIFS(Sta!$A:$A,$A68,Sta!$R:$R,"&gt;1.5") +COUNTIFS(Sta!$B:$B,$A68,Sta!$S:$S,"&gt;1.5"))/$D68</f>
        <v>#DIV/0!</v>
      </c>
      <c r="U68" s="8" t="e">
        <f>COUNTIFS(Sta!$A:$A,$A68,Sta!$R:$R,"&gt;1.5")/$B68</f>
        <v>#DIV/0!</v>
      </c>
      <c r="V68" s="8" t="e">
        <f>COUNTIFS(Sta!$B:$B,$A68,Sta!$S:$S,"&gt;1.5")/$C68</f>
        <v>#DIV/0!</v>
      </c>
    </row>
    <row r="69" spans="1:22" x14ac:dyDescent="0.3">
      <c r="A69" t="s">
        <v>176</v>
      </c>
      <c r="B69" s="9">
        <f>COUNTIF(Sta!A:A,A69)</f>
        <v>1</v>
      </c>
      <c r="C69" s="4">
        <f>COUNTIF(Sta!B:B,A69)</f>
        <v>1</v>
      </c>
      <c r="D69" s="4">
        <f t="shared" si="3"/>
        <v>2</v>
      </c>
      <c r="E69" s="10">
        <f>(SUMIF(Sta!$A:$A,$A69,Sta!$T:$T)  + SUMIF(Sta!$B:$B,$A69,Sta!$T:$T) )/$D69</f>
        <v>4.5</v>
      </c>
      <c r="F69" s="6">
        <f>SUMIF(Sta!$A:$A,$A69,Sta!$T:$T)/$B69</f>
        <v>5</v>
      </c>
      <c r="G69" s="6">
        <f>SUMIF(Sta!$B:$B,$A69,Sta!$T:$T)/$C69</f>
        <v>4</v>
      </c>
      <c r="H69" s="10">
        <f>(SUMIF(Sta!$A:$A,$A69,Sta!$R:$R)  + SUMIF(Sta!$B:$B,$A69,Sta!$S:$S) )/$D69</f>
        <v>2.5</v>
      </c>
      <c r="I69" s="6">
        <f>SUMIF(Sta!$A:$A,$A69,Sta!$R:$R)/$B69</f>
        <v>2</v>
      </c>
      <c r="J69" s="6">
        <f>SUMIF(Sta!$B:$B,$A69,Sta!$S:$S)/$C69</f>
        <v>3</v>
      </c>
      <c r="K69" s="11">
        <f>(COUNTIFS(Sta!$A:$A,$A69,Sta!$T:$T,"&gt;2.5") +COUNTIFS(Sta!$B:$B,$A69,Sta!$T:$T,"&gt;2.5"))/$D69</f>
        <v>1</v>
      </c>
      <c r="L69" s="8">
        <f>COUNTIFS(Sta!$A:$A,$A69,Sta!$T:$T,"&gt;2.5")/$B69</f>
        <v>1</v>
      </c>
      <c r="M69" s="8">
        <f>COUNTIFS(Sta!$B:$B,$A69,Sta!$T:$T,"&gt;2.5")/$C69</f>
        <v>1</v>
      </c>
      <c r="N69" s="11">
        <f>(COUNTIFS(Sta!$A:$A,$A69,Sta!$T:$T,"&gt;4.5") +COUNTIFS(Sta!$B:$B,$A69,Sta!$T:$T,"&gt;4.5"))/$D69</f>
        <v>0.5</v>
      </c>
      <c r="O69" s="8">
        <f>COUNTIFS(Sta!$A:$A,$A69,Sta!$T:$T,"&gt;4.5")/$B69</f>
        <v>1</v>
      </c>
      <c r="P69" s="8">
        <f>COUNTIFS(Sta!$B:$B,$A69,Sta!$T:$T,"&gt;4.5")/$C69</f>
        <v>0</v>
      </c>
      <c r="Q69" s="11">
        <f>(COUNTIFS(Sta!$A:$A,$A69,Sta!$R:$R,"&gt;0.5") +COUNTIFS(Sta!$B:$B,$A69,Sta!$S:$S,"&gt;0.5"))/$D69</f>
        <v>1</v>
      </c>
      <c r="R69" s="8">
        <f>COUNTIFS(Sta!$A:$A,$A69,Sta!$R:$R,"&gt;0.5")/$B69</f>
        <v>1</v>
      </c>
      <c r="S69" s="8">
        <f>COUNTIFS(Sta!$B:$B,$A69,Sta!$S:$S,"&gt;0.5")/$C69</f>
        <v>1</v>
      </c>
      <c r="T69" s="11">
        <f>(COUNTIFS(Sta!$A:$A,$A69,Sta!$R:$R,"&gt;1.5") +COUNTIFS(Sta!$B:$B,$A69,Sta!$S:$S,"&gt;1.5"))/$D69</f>
        <v>1</v>
      </c>
      <c r="U69" s="8">
        <f>COUNTIFS(Sta!$A:$A,$A69,Sta!$R:$R,"&gt;1.5")/$B69</f>
        <v>1</v>
      </c>
      <c r="V69" s="8">
        <f>COUNTIFS(Sta!$B:$B,$A69,Sta!$S:$S,"&gt;1.5")/$C69</f>
        <v>1</v>
      </c>
    </row>
    <row r="70" spans="1:22" x14ac:dyDescent="0.3">
      <c r="A70" t="s">
        <v>184</v>
      </c>
      <c r="B70" s="9">
        <f>COUNTIF(Sta!A:A,A70)</f>
        <v>1</v>
      </c>
      <c r="C70" s="4">
        <f>COUNTIF(Sta!B:B,A70)</f>
        <v>1</v>
      </c>
      <c r="D70" s="4">
        <f t="shared" si="3"/>
        <v>2</v>
      </c>
      <c r="E70" s="10">
        <f>(SUMIF(Sta!$A:$A,$A70,Sta!$T:$T)  + SUMIF(Sta!$B:$B,$A70,Sta!$T:$T) )/$D70</f>
        <v>2.5</v>
      </c>
      <c r="F70" s="6">
        <f>SUMIF(Sta!$A:$A,$A70,Sta!$T:$T)/$B70</f>
        <v>3</v>
      </c>
      <c r="G70" s="6">
        <f>SUMIF(Sta!$B:$B,$A70,Sta!$T:$T)/$C70</f>
        <v>2</v>
      </c>
      <c r="H70" s="10">
        <f>(SUMIF(Sta!$A:$A,$A70,Sta!$R:$R)  + SUMIF(Sta!$B:$B,$A70,Sta!$S:$S) )/$D70</f>
        <v>1</v>
      </c>
      <c r="I70" s="6">
        <f>SUMIF(Sta!$A:$A,$A70,Sta!$R:$R)/$B70</f>
        <v>0</v>
      </c>
      <c r="J70" s="6">
        <f>SUMIF(Sta!$B:$B,$A70,Sta!$S:$S)/$C70</f>
        <v>2</v>
      </c>
      <c r="K70" s="11">
        <f>(COUNTIFS(Sta!$A:$A,$A70,Sta!$T:$T,"&gt;2.5") +COUNTIFS(Sta!$B:$B,$A70,Sta!$T:$T,"&gt;2.5"))/$D70</f>
        <v>0.5</v>
      </c>
      <c r="L70" s="8">
        <f>COUNTIFS(Sta!$A:$A,$A70,Sta!$T:$T,"&gt;2.5")/$B70</f>
        <v>1</v>
      </c>
      <c r="M70" s="8">
        <f>COUNTIFS(Sta!$B:$B,$A70,Sta!$T:$T,"&gt;2.5")/$C70</f>
        <v>0</v>
      </c>
      <c r="N70" s="11">
        <f>(COUNTIFS(Sta!$A:$A,$A70,Sta!$T:$T,"&gt;4.5") +COUNTIFS(Sta!$B:$B,$A70,Sta!$T:$T,"&gt;4.5"))/$D70</f>
        <v>0</v>
      </c>
      <c r="O70" s="8">
        <f>COUNTIFS(Sta!$A:$A,$A70,Sta!$T:$T,"&gt;4.5")/$B70</f>
        <v>0</v>
      </c>
      <c r="P70" s="8">
        <f>COUNTIFS(Sta!$B:$B,$A70,Sta!$T:$T,"&gt;4.5")/$C70</f>
        <v>0</v>
      </c>
      <c r="Q70" s="11">
        <f>(COUNTIFS(Sta!$A:$A,$A70,Sta!$R:$R,"&gt;0.5") +COUNTIFS(Sta!$B:$B,$A70,Sta!$S:$S,"&gt;0.5"))/$D70</f>
        <v>0.5</v>
      </c>
      <c r="R70" s="8">
        <f>COUNTIFS(Sta!$A:$A,$A70,Sta!$R:$R,"&gt;0.5")/$B70</f>
        <v>0</v>
      </c>
      <c r="S70" s="8">
        <f>COUNTIFS(Sta!$B:$B,$A70,Sta!$S:$S,"&gt;0.5")/$C70</f>
        <v>1</v>
      </c>
      <c r="T70" s="11">
        <f>(COUNTIFS(Sta!$A:$A,$A70,Sta!$R:$R,"&gt;1.5") +COUNTIFS(Sta!$B:$B,$A70,Sta!$S:$S,"&gt;1.5"))/$D70</f>
        <v>0.5</v>
      </c>
      <c r="U70" s="8">
        <f>COUNTIFS(Sta!$A:$A,$A70,Sta!$R:$R,"&gt;1.5")/$B70</f>
        <v>0</v>
      </c>
      <c r="V70" s="8">
        <f>COUNTIFS(Sta!$B:$B,$A70,Sta!$S:$S,"&gt;1.5")/$C70</f>
        <v>1</v>
      </c>
    </row>
    <row r="71" spans="1:22" x14ac:dyDescent="0.3">
      <c r="A71" t="s">
        <v>201</v>
      </c>
      <c r="B71" s="9">
        <f>COUNTIF(Sta!A:A,A71)</f>
        <v>1</v>
      </c>
      <c r="C71" s="4">
        <f>COUNTIF(Sta!B:B,A71)</f>
        <v>1</v>
      </c>
      <c r="D71" s="4">
        <f t="shared" si="3"/>
        <v>2</v>
      </c>
      <c r="E71" s="10">
        <f>(SUMIF(Sta!$A:$A,$A71,Sta!$T:$T)  + SUMIF(Sta!$B:$B,$A71,Sta!$T:$T) )/$D71</f>
        <v>2.5</v>
      </c>
      <c r="F71" s="6">
        <f>SUMIF(Sta!$A:$A,$A71,Sta!$T:$T)/$B71</f>
        <v>2</v>
      </c>
      <c r="G71" s="6">
        <f>SUMIF(Sta!$B:$B,$A71,Sta!$T:$T)/$C71</f>
        <v>3</v>
      </c>
      <c r="H71" s="10">
        <f>(SUMIF(Sta!$A:$A,$A71,Sta!$R:$R)  + SUMIF(Sta!$B:$B,$A71,Sta!$S:$S) )/$D71</f>
        <v>1.5</v>
      </c>
      <c r="I71" s="6">
        <f>SUMIF(Sta!$A:$A,$A71,Sta!$R:$R)/$B71</f>
        <v>1</v>
      </c>
      <c r="J71" s="6">
        <f>SUMIF(Sta!$B:$B,$A71,Sta!$S:$S)/$C71</f>
        <v>2</v>
      </c>
      <c r="K71" s="11">
        <f>(COUNTIFS(Sta!$A:$A,$A71,Sta!$T:$T,"&gt;2.5") +COUNTIFS(Sta!$B:$B,$A71,Sta!$T:$T,"&gt;2.5"))/$D71</f>
        <v>0.5</v>
      </c>
      <c r="L71" s="8">
        <f>COUNTIFS(Sta!$A:$A,$A71,Sta!$T:$T,"&gt;2.5")/$B71</f>
        <v>0</v>
      </c>
      <c r="M71" s="8">
        <f>COUNTIFS(Sta!$B:$B,$A71,Sta!$T:$T,"&gt;2.5")/$C71</f>
        <v>1</v>
      </c>
      <c r="N71" s="11">
        <f>(COUNTIFS(Sta!$A:$A,$A71,Sta!$T:$T,"&gt;4.5") +COUNTIFS(Sta!$B:$B,$A71,Sta!$T:$T,"&gt;4.5"))/$D71</f>
        <v>0</v>
      </c>
      <c r="O71" s="8">
        <f>COUNTIFS(Sta!$A:$A,$A71,Sta!$T:$T,"&gt;4.5")/$B71</f>
        <v>0</v>
      </c>
      <c r="P71" s="8">
        <f>COUNTIFS(Sta!$B:$B,$A71,Sta!$T:$T,"&gt;4.5")/$C71</f>
        <v>0</v>
      </c>
      <c r="Q71" s="11">
        <f>(COUNTIFS(Sta!$A:$A,$A71,Sta!$R:$R,"&gt;0.5") +COUNTIFS(Sta!$B:$B,$A71,Sta!$S:$S,"&gt;0.5"))/$D71</f>
        <v>1</v>
      </c>
      <c r="R71" s="8">
        <f>COUNTIFS(Sta!$A:$A,$A71,Sta!$R:$R,"&gt;0.5")/$B71</f>
        <v>1</v>
      </c>
      <c r="S71" s="8">
        <f>COUNTIFS(Sta!$B:$B,$A71,Sta!$S:$S,"&gt;0.5")/$C71</f>
        <v>1</v>
      </c>
      <c r="T71" s="11">
        <f>(COUNTIFS(Sta!$A:$A,$A71,Sta!$R:$R,"&gt;1.5") +COUNTIFS(Sta!$B:$B,$A71,Sta!$S:$S,"&gt;1.5"))/$D71</f>
        <v>0.5</v>
      </c>
      <c r="U71" s="8">
        <f>COUNTIFS(Sta!$A:$A,$A71,Sta!$R:$R,"&gt;1.5")/$B71</f>
        <v>0</v>
      </c>
      <c r="V71" s="8">
        <f>COUNTIFS(Sta!$B:$B,$A71,Sta!$S:$S,"&gt;1.5")/$C71</f>
        <v>1</v>
      </c>
    </row>
    <row r="72" spans="1:22" x14ac:dyDescent="0.3">
      <c r="A72" t="s">
        <v>264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0" t="e">
        <f>(SUMIF(Sta!$A:$A,$A72,Sta!$T:$T)  + SUMIF(Sta!$B:$B,$A72,Sta!$T:$T) )/$D72</f>
        <v>#DIV/0!</v>
      </c>
      <c r="F72" s="6" t="e">
        <f>SUMIF(Sta!$A:$A,$A72,Sta!$T:$T)/$B72</f>
        <v>#DIV/0!</v>
      </c>
      <c r="G72" s="6" t="e">
        <f>SUMIF(Sta!$B:$B,$A72,Sta!$T:$T)/$C72</f>
        <v>#DIV/0!</v>
      </c>
      <c r="H72" s="10" t="e">
        <f>(SUMIF(Sta!$A:$A,$A72,Sta!$R:$R)  + SUMIF(Sta!$B:$B,$A72,Sta!$S:$S) )/$D72</f>
        <v>#DIV/0!</v>
      </c>
      <c r="I72" s="6" t="e">
        <f>SUMIF(Sta!$A:$A,$A72,Sta!$R:$R)/$B72</f>
        <v>#DIV/0!</v>
      </c>
      <c r="J72" s="6" t="e">
        <f>SUMIF(Sta!$B:$B,$A72,Sta!$S:$S)/$C72</f>
        <v>#DIV/0!</v>
      </c>
      <c r="K72" s="11" t="e">
        <f>(COUNTIFS(Sta!$A:$A,$A72,Sta!$T:$T,"&gt;2.5") +COUNTIFS(Sta!$B:$B,$A72,Sta!$T:$T,"&gt;2.5"))/$D72</f>
        <v>#DIV/0!</v>
      </c>
      <c r="L72" s="8" t="e">
        <f>COUNTIFS(Sta!$A:$A,$A72,Sta!$T:$T,"&gt;2.5")/$B72</f>
        <v>#DIV/0!</v>
      </c>
      <c r="M72" s="8" t="e">
        <f>COUNTIFS(Sta!$B:$B,$A72,Sta!$T:$T,"&gt;2.5")/$C72</f>
        <v>#DIV/0!</v>
      </c>
      <c r="N72" s="11" t="e">
        <f>(COUNTIFS(Sta!$A:$A,$A72,Sta!$T:$T,"&gt;4.5") +COUNTIFS(Sta!$B:$B,$A72,Sta!$T:$T,"&gt;4.5"))/$D72</f>
        <v>#DIV/0!</v>
      </c>
      <c r="O72" s="8" t="e">
        <f>COUNTIFS(Sta!$A:$A,$A72,Sta!$T:$T,"&gt;4.5")/$B72</f>
        <v>#DIV/0!</v>
      </c>
      <c r="P72" s="8" t="e">
        <f>COUNTIFS(Sta!$B:$B,$A72,Sta!$T:$T,"&gt;4.5")/$C72</f>
        <v>#DIV/0!</v>
      </c>
      <c r="Q72" s="11" t="e">
        <f>(COUNTIFS(Sta!$A:$A,$A72,Sta!$R:$R,"&gt;0.5") +COUNTIFS(Sta!$B:$B,$A72,Sta!$S:$S,"&gt;0.5"))/$D72</f>
        <v>#DIV/0!</v>
      </c>
      <c r="R72" s="8" t="e">
        <f>COUNTIFS(Sta!$A:$A,$A72,Sta!$R:$R,"&gt;0.5")/$B72</f>
        <v>#DIV/0!</v>
      </c>
      <c r="S72" s="8" t="e">
        <f>COUNTIFS(Sta!$B:$B,$A72,Sta!$S:$S,"&gt;0.5")/$C72</f>
        <v>#DIV/0!</v>
      </c>
      <c r="T72" s="11" t="e">
        <f>(COUNTIFS(Sta!$A:$A,$A72,Sta!$R:$R,"&gt;1.5") +COUNTIFS(Sta!$B:$B,$A72,Sta!$S:$S,"&gt;1.5"))/$D72</f>
        <v>#DIV/0!</v>
      </c>
      <c r="U72" s="8" t="e">
        <f>COUNTIFS(Sta!$A:$A,$A72,Sta!$R:$R,"&gt;1.5")/$B72</f>
        <v>#DIV/0!</v>
      </c>
      <c r="V72" s="8" t="e">
        <f>COUNTIFS(Sta!$B:$B,$A72,Sta!$S:$S,"&gt;1.5")/$C72</f>
        <v>#DIV/0!</v>
      </c>
    </row>
    <row r="73" spans="1:22" x14ac:dyDescent="0.3">
      <c r="A73" t="s">
        <v>642</v>
      </c>
      <c r="B73" s="9">
        <f>COUNTIF(Sta!A:A,A73)</f>
        <v>1</v>
      </c>
      <c r="C73" s="4">
        <f>COUNTIF(Sta!B:B,A73)</f>
        <v>1</v>
      </c>
      <c r="D73" s="4">
        <f t="shared" si="3"/>
        <v>2</v>
      </c>
      <c r="E73" s="10">
        <f>(SUMIF(Sta!$A:$A,$A73,Sta!$T:$T)  + SUMIF(Sta!$B:$B,$A73,Sta!$T:$T) )/$D73</f>
        <v>5.5</v>
      </c>
      <c r="F73" s="6">
        <f>SUMIF(Sta!$A:$A,$A73,Sta!$T:$T)/$B73</f>
        <v>5</v>
      </c>
      <c r="G73" s="6">
        <f>SUMIF(Sta!$B:$B,$A73,Sta!$T:$T)/$C73</f>
        <v>6</v>
      </c>
      <c r="H73" s="10">
        <f>(SUMIF(Sta!$A:$A,$A73,Sta!$R:$R)  + SUMIF(Sta!$B:$B,$A73,Sta!$S:$S) )/$D73</f>
        <v>2</v>
      </c>
      <c r="I73" s="6">
        <f>SUMIF(Sta!$A:$A,$A73,Sta!$R:$R)/$B73</f>
        <v>2</v>
      </c>
      <c r="J73" s="6">
        <f>SUMIF(Sta!$B:$B,$A73,Sta!$S:$S)/$C73</f>
        <v>2</v>
      </c>
      <c r="K73" s="11">
        <f>(COUNTIFS(Sta!$A:$A,$A73,Sta!$T:$T,"&gt;2.5") +COUNTIFS(Sta!$B:$B,$A73,Sta!$T:$T,"&gt;2.5"))/$D73</f>
        <v>1</v>
      </c>
      <c r="L73" s="8">
        <f>COUNTIFS(Sta!$A:$A,$A73,Sta!$T:$T,"&gt;2.5")/$B73</f>
        <v>1</v>
      </c>
      <c r="M73" s="8">
        <f>COUNTIFS(Sta!$B:$B,$A73,Sta!$T:$T,"&gt;2.5")/$C73</f>
        <v>1</v>
      </c>
      <c r="N73" s="11">
        <f>(COUNTIFS(Sta!$A:$A,$A73,Sta!$T:$T,"&gt;4.5") +COUNTIFS(Sta!$B:$B,$A73,Sta!$T:$T,"&gt;4.5"))/$D73</f>
        <v>1</v>
      </c>
      <c r="O73" s="8">
        <f>COUNTIFS(Sta!$A:$A,$A73,Sta!$T:$T,"&gt;4.5")/$B73</f>
        <v>1</v>
      </c>
      <c r="P73" s="8">
        <f>COUNTIFS(Sta!$B:$B,$A73,Sta!$T:$T,"&gt;4.5")/$C73</f>
        <v>1</v>
      </c>
      <c r="Q73" s="11">
        <f>(COUNTIFS(Sta!$A:$A,$A73,Sta!$R:$R,"&gt;0.5") +COUNTIFS(Sta!$B:$B,$A73,Sta!$S:$S,"&gt;0.5"))/$D73</f>
        <v>1</v>
      </c>
      <c r="R73" s="8">
        <f>COUNTIFS(Sta!$A:$A,$A73,Sta!$R:$R,"&gt;0.5")/$B73</f>
        <v>1</v>
      </c>
      <c r="S73" s="8">
        <f>COUNTIFS(Sta!$B:$B,$A73,Sta!$S:$S,"&gt;0.5")/$C73</f>
        <v>1</v>
      </c>
      <c r="T73" s="11">
        <f>(COUNTIFS(Sta!$A:$A,$A73,Sta!$R:$R,"&gt;1.5") +COUNTIFS(Sta!$B:$B,$A73,Sta!$S:$S,"&gt;1.5"))/$D73</f>
        <v>1</v>
      </c>
      <c r="U73" s="8">
        <f>COUNTIFS(Sta!$A:$A,$A73,Sta!$R:$R,"&gt;1.5")/$B73</f>
        <v>1</v>
      </c>
      <c r="V73" s="8">
        <f>COUNTIFS(Sta!$B:$B,$A73,Sta!$S:$S,"&gt;1.5")/$C73</f>
        <v>1</v>
      </c>
    </row>
    <row r="74" spans="1:22" x14ac:dyDescent="0.3">
      <c r="A74" t="s">
        <v>328</v>
      </c>
      <c r="B74" s="9">
        <f>COUNTIF(Sta!A:A,A74)</f>
        <v>1</v>
      </c>
      <c r="C74" s="4">
        <f>COUNTIF(Sta!B:B,A74)</f>
        <v>1</v>
      </c>
      <c r="D74" s="4">
        <f t="shared" si="3"/>
        <v>2</v>
      </c>
      <c r="E74" s="10">
        <f>(SUMIF(Sta!$A:$A,$A74,Sta!$T:$T)  + SUMIF(Sta!$B:$B,$A74,Sta!$T:$T) )/$D74</f>
        <v>4.5</v>
      </c>
      <c r="F74" s="6">
        <f>SUMIF(Sta!$A:$A,$A74,Sta!$T:$T)/$B74</f>
        <v>5</v>
      </c>
      <c r="G74" s="6">
        <f>SUMIF(Sta!$B:$B,$A74,Sta!$T:$T)/$C74</f>
        <v>4</v>
      </c>
      <c r="H74" s="10">
        <f>(SUMIF(Sta!$A:$A,$A74,Sta!$R:$R)  + SUMIF(Sta!$B:$B,$A74,Sta!$S:$S) )/$D74</f>
        <v>2.5</v>
      </c>
      <c r="I74" s="6">
        <f>SUMIF(Sta!$A:$A,$A74,Sta!$R:$R)/$B74</f>
        <v>3</v>
      </c>
      <c r="J74" s="6">
        <f>SUMIF(Sta!$B:$B,$A74,Sta!$S:$S)/$C74</f>
        <v>2</v>
      </c>
      <c r="K74" s="11">
        <f>(COUNTIFS(Sta!$A:$A,$A74,Sta!$T:$T,"&gt;2.5") +COUNTIFS(Sta!$B:$B,$A74,Sta!$T:$T,"&gt;2.5"))/$D74</f>
        <v>1</v>
      </c>
      <c r="L74" s="8">
        <f>COUNTIFS(Sta!$A:$A,$A74,Sta!$T:$T,"&gt;2.5")/$B74</f>
        <v>1</v>
      </c>
      <c r="M74" s="8">
        <f>COUNTIFS(Sta!$B:$B,$A74,Sta!$T:$T,"&gt;2.5")/$C74</f>
        <v>1</v>
      </c>
      <c r="N74" s="11">
        <f>(COUNTIFS(Sta!$A:$A,$A74,Sta!$T:$T,"&gt;4.5") +COUNTIFS(Sta!$B:$B,$A74,Sta!$T:$T,"&gt;4.5"))/$D74</f>
        <v>0.5</v>
      </c>
      <c r="O74" s="8">
        <f>COUNTIFS(Sta!$A:$A,$A74,Sta!$T:$T,"&gt;4.5")/$B74</f>
        <v>1</v>
      </c>
      <c r="P74" s="8">
        <f>COUNTIFS(Sta!$B:$B,$A74,Sta!$T:$T,"&gt;4.5")/$C74</f>
        <v>0</v>
      </c>
      <c r="Q74" s="11">
        <f>(COUNTIFS(Sta!$A:$A,$A74,Sta!$R:$R,"&gt;0.5") +COUNTIFS(Sta!$B:$B,$A74,Sta!$S:$S,"&gt;0.5"))/$D74</f>
        <v>1</v>
      </c>
      <c r="R74" s="8">
        <f>COUNTIFS(Sta!$A:$A,$A74,Sta!$R:$R,"&gt;0.5")/$B74</f>
        <v>1</v>
      </c>
      <c r="S74" s="8">
        <f>COUNTIFS(Sta!$B:$B,$A74,Sta!$S:$S,"&gt;0.5")/$C74</f>
        <v>1</v>
      </c>
      <c r="T74" s="11">
        <f>(COUNTIFS(Sta!$A:$A,$A74,Sta!$R:$R,"&gt;1.5") +COUNTIFS(Sta!$B:$B,$A74,Sta!$S:$S,"&gt;1.5"))/$D74</f>
        <v>1</v>
      </c>
      <c r="U74" s="8">
        <f>COUNTIFS(Sta!$A:$A,$A74,Sta!$R:$R,"&gt;1.5")/$B74</f>
        <v>1</v>
      </c>
      <c r="V74" s="8">
        <f>COUNTIFS(Sta!$B:$B,$A74,Sta!$S:$S,"&gt;1.5")/$C74</f>
        <v>1</v>
      </c>
    </row>
    <row r="75" spans="1:22" x14ac:dyDescent="0.3">
      <c r="A75" t="s">
        <v>540</v>
      </c>
      <c r="B75" s="9">
        <f>COUNTIF(Sta!A:A,A75)</f>
        <v>8</v>
      </c>
      <c r="C75" s="4">
        <f>COUNTIF(Sta!B:B,A75)</f>
        <v>7</v>
      </c>
      <c r="D75" s="4">
        <f t="shared" si="3"/>
        <v>15</v>
      </c>
      <c r="E75" s="10">
        <f>(SUMIF(Sta!$A:$A,$A75,Sta!$T:$T)  + SUMIF(Sta!$B:$B,$A75,Sta!$T:$T) )/$D75</f>
        <v>3.1333333333333333</v>
      </c>
      <c r="F75" s="6">
        <f>SUMIF(Sta!$A:$A,$A75,Sta!$T:$T)/$B75</f>
        <v>2.625</v>
      </c>
      <c r="G75" s="6">
        <f>SUMIF(Sta!$B:$B,$A75,Sta!$T:$T)/$C75</f>
        <v>3.7142857142857144</v>
      </c>
      <c r="H75" s="10">
        <f>(SUMIF(Sta!$A:$A,$A75,Sta!$R:$R)  + SUMIF(Sta!$B:$B,$A75,Sta!$S:$S) )/$D75</f>
        <v>1.6666666666666667</v>
      </c>
      <c r="I75" s="6">
        <f>SUMIF(Sta!$A:$A,$A75,Sta!$R:$R)/$B75</f>
        <v>1.25</v>
      </c>
      <c r="J75" s="6">
        <f>SUMIF(Sta!$B:$B,$A75,Sta!$S:$S)/$C75</f>
        <v>2.1428571428571428</v>
      </c>
      <c r="K75" s="11">
        <f>(COUNTIFS(Sta!$A:$A,$A75,Sta!$T:$T,"&gt;2.5") +COUNTIFS(Sta!$B:$B,$A75,Sta!$T:$T,"&gt;2.5"))/$D75</f>
        <v>0.73333333333333328</v>
      </c>
      <c r="L75" s="8">
        <f>COUNTIFS(Sta!$A:$A,$A75,Sta!$T:$T,"&gt;2.5")/$B75</f>
        <v>0.625</v>
      </c>
      <c r="M75" s="8">
        <f>COUNTIFS(Sta!$B:$B,$A75,Sta!$T:$T,"&gt;2.5")/$C75</f>
        <v>0.8571428571428571</v>
      </c>
      <c r="N75" s="11">
        <f>(COUNTIFS(Sta!$A:$A,$A75,Sta!$T:$T,"&gt;4.5") +COUNTIFS(Sta!$B:$B,$A75,Sta!$T:$T,"&gt;4.5"))/$D75</f>
        <v>0.2</v>
      </c>
      <c r="O75" s="8">
        <f>COUNTIFS(Sta!$A:$A,$A75,Sta!$T:$T,"&gt;4.5")/$B75</f>
        <v>0.125</v>
      </c>
      <c r="P75" s="8">
        <f>COUNTIFS(Sta!$B:$B,$A75,Sta!$T:$T,"&gt;4.5")/$C75</f>
        <v>0.2857142857142857</v>
      </c>
      <c r="Q75" s="11">
        <f>(COUNTIFS(Sta!$A:$A,$A75,Sta!$R:$R,"&gt;0.5") +COUNTIFS(Sta!$B:$B,$A75,Sta!$S:$S,"&gt;0.5"))/$D75</f>
        <v>0.8666666666666667</v>
      </c>
      <c r="R75" s="8">
        <f>COUNTIFS(Sta!$A:$A,$A75,Sta!$R:$R,"&gt;0.5")/$B75</f>
        <v>0.875</v>
      </c>
      <c r="S75" s="8">
        <f>COUNTIFS(Sta!$B:$B,$A75,Sta!$S:$S,"&gt;0.5")/$C75</f>
        <v>0.8571428571428571</v>
      </c>
      <c r="T75" s="11">
        <f>(COUNTIFS(Sta!$A:$A,$A75,Sta!$R:$R,"&gt;1.5") +COUNTIFS(Sta!$B:$B,$A75,Sta!$S:$S,"&gt;1.5"))/$D75</f>
        <v>0.46666666666666667</v>
      </c>
      <c r="U75" s="8">
        <f>COUNTIFS(Sta!$A:$A,$A75,Sta!$R:$R,"&gt;1.5")/$B75</f>
        <v>0.25</v>
      </c>
      <c r="V75" s="8">
        <f>COUNTIFS(Sta!$B:$B,$A75,Sta!$S:$S,"&gt;1.5")/$C75</f>
        <v>0.7142857142857143</v>
      </c>
    </row>
    <row r="76" spans="1:22" x14ac:dyDescent="0.3">
      <c r="A76" t="s">
        <v>560</v>
      </c>
      <c r="B76" s="9">
        <f>COUNTIF(Sta!A:A,A76)</f>
        <v>13</v>
      </c>
      <c r="C76" s="4">
        <f>COUNTIF(Sta!B:B,A76)</f>
        <v>15</v>
      </c>
      <c r="D76" s="4">
        <f t="shared" si="3"/>
        <v>28</v>
      </c>
      <c r="E76" s="10">
        <f>(SUMIF(Sta!$A:$A,$A76,Sta!$T:$T)  + SUMIF(Sta!$B:$B,$A76,Sta!$T:$T) )/$D76</f>
        <v>4.3928571428571432</v>
      </c>
      <c r="F76" s="6">
        <f>SUMIF(Sta!$A:$A,$A76,Sta!$T:$T)/$B76</f>
        <v>4</v>
      </c>
      <c r="G76" s="6">
        <f>SUMIF(Sta!$B:$B,$A76,Sta!$T:$T)/$C76</f>
        <v>4.7333333333333334</v>
      </c>
      <c r="H76" s="10">
        <f>(SUMIF(Sta!$A:$A,$A76,Sta!$R:$R)  + SUMIF(Sta!$B:$B,$A76,Sta!$S:$S) )/$D76</f>
        <v>1.8928571428571428</v>
      </c>
      <c r="I76" s="6">
        <f>SUMIF(Sta!$A:$A,$A76,Sta!$R:$R)/$B76</f>
        <v>1.6923076923076923</v>
      </c>
      <c r="J76" s="6">
        <f>SUMIF(Sta!$B:$B,$A76,Sta!$S:$S)/$C76</f>
        <v>2.0666666666666669</v>
      </c>
      <c r="K76" s="11">
        <f>(COUNTIFS(Sta!$A:$A,$A76,Sta!$T:$T,"&gt;2.5") +COUNTIFS(Sta!$B:$B,$A76,Sta!$T:$T,"&gt;2.5"))/$D76</f>
        <v>0.8214285714285714</v>
      </c>
      <c r="L76" s="8">
        <f>COUNTIFS(Sta!$A:$A,$A76,Sta!$T:$T,"&gt;2.5")/$B76</f>
        <v>0.76923076923076927</v>
      </c>
      <c r="M76" s="8">
        <f>COUNTIFS(Sta!$B:$B,$A76,Sta!$T:$T,"&gt;2.5")/$C76</f>
        <v>0.8666666666666667</v>
      </c>
      <c r="N76" s="11">
        <f>(COUNTIFS(Sta!$A:$A,$A76,Sta!$T:$T,"&gt;4.5") +COUNTIFS(Sta!$B:$B,$A76,Sta!$T:$T,"&gt;4.5"))/$D76</f>
        <v>0.5357142857142857</v>
      </c>
      <c r="O76" s="8">
        <f>COUNTIFS(Sta!$A:$A,$A76,Sta!$T:$T,"&gt;4.5")/$B76</f>
        <v>0.46153846153846156</v>
      </c>
      <c r="P76" s="8">
        <f>COUNTIFS(Sta!$B:$B,$A76,Sta!$T:$T,"&gt;4.5")/$C76</f>
        <v>0.6</v>
      </c>
      <c r="Q76" s="11">
        <f>(COUNTIFS(Sta!$A:$A,$A76,Sta!$R:$R,"&gt;0.5") +COUNTIFS(Sta!$B:$B,$A76,Sta!$S:$S,"&gt;0.5"))/$D76</f>
        <v>0.8214285714285714</v>
      </c>
      <c r="R76" s="8">
        <f>COUNTIFS(Sta!$A:$A,$A76,Sta!$R:$R,"&gt;0.5")/$B76</f>
        <v>0.76923076923076927</v>
      </c>
      <c r="S76" s="8">
        <f>COUNTIFS(Sta!$B:$B,$A76,Sta!$S:$S,"&gt;0.5")/$C76</f>
        <v>0.8666666666666667</v>
      </c>
      <c r="T76" s="11">
        <f>(COUNTIFS(Sta!$A:$A,$A76,Sta!$R:$R,"&gt;1.5") +COUNTIFS(Sta!$B:$B,$A76,Sta!$S:$S,"&gt;1.5"))/$D76</f>
        <v>0.5714285714285714</v>
      </c>
      <c r="U76" s="8">
        <f>COUNTIFS(Sta!$A:$A,$A76,Sta!$R:$R,"&gt;1.5")/$B76</f>
        <v>0.61538461538461542</v>
      </c>
      <c r="V76" s="8">
        <f>COUNTIFS(Sta!$B:$B,$A76,Sta!$S:$S,"&gt;1.5")/$C76</f>
        <v>0.53333333333333333</v>
      </c>
    </row>
    <row r="77" spans="1:22" x14ac:dyDescent="0.3">
      <c r="A77" t="s">
        <v>611</v>
      </c>
      <c r="B77" s="9">
        <f>COUNTIF(Sta!A:A,A77)</f>
        <v>2</v>
      </c>
      <c r="C77" s="4">
        <f>COUNTIF(Sta!B:B,A77)</f>
        <v>3</v>
      </c>
      <c r="D77" s="4">
        <f t="shared" si="3"/>
        <v>5</v>
      </c>
      <c r="E77" s="10">
        <f>(SUMIF(Sta!$A:$A,$A77,Sta!$T:$T)  + SUMIF(Sta!$B:$B,$A77,Sta!$T:$T) )/$D77</f>
        <v>3.6</v>
      </c>
      <c r="F77" s="6">
        <f>SUMIF(Sta!$A:$A,$A77,Sta!$T:$T)/$B77</f>
        <v>3.5</v>
      </c>
      <c r="G77" s="6">
        <f>SUMIF(Sta!$B:$B,$A77,Sta!$T:$T)/$C77</f>
        <v>3.6666666666666665</v>
      </c>
      <c r="H77" s="10">
        <f>(SUMIF(Sta!$A:$A,$A77,Sta!$R:$R)  + SUMIF(Sta!$B:$B,$A77,Sta!$S:$S) )/$D77</f>
        <v>2.4</v>
      </c>
      <c r="I77" s="6">
        <f>SUMIF(Sta!$A:$A,$A77,Sta!$R:$R)/$B77</f>
        <v>2.5</v>
      </c>
      <c r="J77" s="6">
        <f>SUMIF(Sta!$B:$B,$A77,Sta!$S:$S)/$C77</f>
        <v>2.3333333333333335</v>
      </c>
      <c r="K77" s="11">
        <f>(COUNTIFS(Sta!$A:$A,$A77,Sta!$T:$T,"&gt;2.5") +COUNTIFS(Sta!$B:$B,$A77,Sta!$T:$T,"&gt;2.5"))/$D77</f>
        <v>1</v>
      </c>
      <c r="L77" s="8">
        <f>COUNTIFS(Sta!$A:$A,$A77,Sta!$T:$T,"&gt;2.5")/$B77</f>
        <v>1</v>
      </c>
      <c r="M77" s="8">
        <f>COUNTIFS(Sta!$B:$B,$A77,Sta!$T:$T,"&gt;2.5")/$C77</f>
        <v>1</v>
      </c>
      <c r="N77" s="11">
        <f>(COUNTIFS(Sta!$A:$A,$A77,Sta!$T:$T,"&gt;4.5") +COUNTIFS(Sta!$B:$B,$A77,Sta!$T:$T,"&gt;4.5"))/$D77</f>
        <v>0</v>
      </c>
      <c r="O77" s="8">
        <f>COUNTIFS(Sta!$A:$A,$A77,Sta!$T:$T,"&gt;4.5")/$B77</f>
        <v>0</v>
      </c>
      <c r="P77" s="8">
        <f>COUNTIFS(Sta!$B:$B,$A77,Sta!$T:$T,"&gt;4.5")/$C77</f>
        <v>0</v>
      </c>
      <c r="Q77" s="11">
        <f>(COUNTIFS(Sta!$A:$A,$A77,Sta!$R:$R,"&gt;0.5") +COUNTIFS(Sta!$B:$B,$A77,Sta!$S:$S,"&gt;0.5"))/$D77</f>
        <v>1</v>
      </c>
      <c r="R77" s="8">
        <f>COUNTIFS(Sta!$A:$A,$A77,Sta!$R:$R,"&gt;0.5")/$B77</f>
        <v>1</v>
      </c>
      <c r="S77" s="8">
        <f>COUNTIFS(Sta!$B:$B,$A77,Sta!$S:$S,"&gt;0.5")/$C77</f>
        <v>1</v>
      </c>
      <c r="T77" s="11">
        <f>(COUNTIFS(Sta!$A:$A,$A77,Sta!$R:$R,"&gt;1.5") +COUNTIFS(Sta!$B:$B,$A77,Sta!$S:$S,"&gt;1.5"))/$D77</f>
        <v>1</v>
      </c>
      <c r="U77" s="8">
        <f>COUNTIFS(Sta!$A:$A,$A77,Sta!$R:$R,"&gt;1.5")/$B77</f>
        <v>1</v>
      </c>
      <c r="V77" s="8">
        <f>COUNTIFS(Sta!$B:$B,$A77,Sta!$S:$S,"&gt;1.5")/$C77</f>
        <v>1</v>
      </c>
    </row>
    <row r="78" spans="1:22" x14ac:dyDescent="0.3">
      <c r="A78" t="s">
        <v>103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0" t="e">
        <f>(SUMIF(Sta!$A:$A,$A78,Sta!$T:$T)  + SUMIF(Sta!$B:$B,$A78,Sta!$T:$T) )/$D78</f>
        <v>#DIV/0!</v>
      </c>
      <c r="F78" s="6" t="e">
        <f>SUMIF(Sta!$A:$A,$A78,Sta!$T:$T)/$B78</f>
        <v>#DIV/0!</v>
      </c>
      <c r="G78" s="6" t="e">
        <f>SUMIF(Sta!$B:$B,$A78,Sta!$T:$T)/$C78</f>
        <v>#DIV/0!</v>
      </c>
      <c r="H78" s="10" t="e">
        <f>(SUMIF(Sta!$A:$A,$A78,Sta!$R:$R)  + SUMIF(Sta!$B:$B,$A78,Sta!$S:$S) )/$D78</f>
        <v>#DIV/0!</v>
      </c>
      <c r="I78" s="6" t="e">
        <f>SUMIF(Sta!$A:$A,$A78,Sta!$R:$R)/$B78</f>
        <v>#DIV/0!</v>
      </c>
      <c r="J78" s="6" t="e">
        <f>SUMIF(Sta!$B:$B,$A78,Sta!$S:$S)/$C78</f>
        <v>#DIV/0!</v>
      </c>
      <c r="K78" s="11" t="e">
        <f>(COUNTIFS(Sta!$A:$A,$A78,Sta!$T:$T,"&gt;2.5") +COUNTIFS(Sta!$B:$B,$A78,Sta!$T:$T,"&gt;2.5"))/$D78</f>
        <v>#DIV/0!</v>
      </c>
      <c r="L78" s="8" t="e">
        <f>COUNTIFS(Sta!$A:$A,$A78,Sta!$T:$T,"&gt;2.5")/$B78</f>
        <v>#DIV/0!</v>
      </c>
      <c r="M78" s="8" t="e">
        <f>COUNTIFS(Sta!$B:$B,$A78,Sta!$T:$T,"&gt;2.5")/$C78</f>
        <v>#DIV/0!</v>
      </c>
      <c r="N78" s="11" t="e">
        <f>(COUNTIFS(Sta!$A:$A,$A78,Sta!$T:$T,"&gt;4.5") +COUNTIFS(Sta!$B:$B,$A78,Sta!$T:$T,"&gt;4.5"))/$D78</f>
        <v>#DIV/0!</v>
      </c>
      <c r="O78" s="8" t="e">
        <f>COUNTIFS(Sta!$A:$A,$A78,Sta!$T:$T,"&gt;4.5")/$B78</f>
        <v>#DIV/0!</v>
      </c>
      <c r="P78" s="8" t="e">
        <f>COUNTIFS(Sta!$B:$B,$A78,Sta!$T:$T,"&gt;4.5")/$C78</f>
        <v>#DIV/0!</v>
      </c>
      <c r="Q78" s="11" t="e">
        <f>(COUNTIFS(Sta!$A:$A,$A78,Sta!$R:$R,"&gt;0.5") +COUNTIFS(Sta!$B:$B,$A78,Sta!$S:$S,"&gt;0.5"))/$D78</f>
        <v>#DIV/0!</v>
      </c>
      <c r="R78" s="8" t="e">
        <f>COUNTIFS(Sta!$A:$A,$A78,Sta!$R:$R,"&gt;0.5")/$B78</f>
        <v>#DIV/0!</v>
      </c>
      <c r="S78" s="8" t="e">
        <f>COUNTIFS(Sta!$B:$B,$A78,Sta!$S:$S,"&gt;0.5")/$C78</f>
        <v>#DIV/0!</v>
      </c>
      <c r="T78" s="11" t="e">
        <f>(COUNTIFS(Sta!$A:$A,$A78,Sta!$R:$R,"&gt;1.5") +COUNTIFS(Sta!$B:$B,$A78,Sta!$S:$S,"&gt;1.5"))/$D78</f>
        <v>#DIV/0!</v>
      </c>
      <c r="U78" s="8" t="e">
        <f>COUNTIFS(Sta!$A:$A,$A78,Sta!$R:$R,"&gt;1.5")/$B78</f>
        <v>#DIV/0!</v>
      </c>
      <c r="V78" s="8" t="e">
        <f>COUNTIFS(Sta!$B:$B,$A78,Sta!$S:$S,"&gt;1.5")/$C78</f>
        <v>#DIV/0!</v>
      </c>
    </row>
    <row r="79" spans="1:22" x14ac:dyDescent="0.3">
      <c r="A79" t="s">
        <v>190</v>
      </c>
      <c r="B79" s="9">
        <f>COUNTIF(Sta!A:A,A79)</f>
        <v>1</v>
      </c>
      <c r="C79" s="4">
        <f>COUNTIF(Sta!B:B,A79)</f>
        <v>1</v>
      </c>
      <c r="D79" s="4">
        <f t="shared" si="3"/>
        <v>2</v>
      </c>
      <c r="E79" s="10">
        <f>(SUMIF(Sta!$A:$A,$A79,Sta!$T:$T)  + SUMIF(Sta!$B:$B,$A79,Sta!$T:$T) )/$D79</f>
        <v>2.5</v>
      </c>
      <c r="F79" s="6">
        <f>SUMIF(Sta!$A:$A,$A79,Sta!$T:$T)/$B79</f>
        <v>5</v>
      </c>
      <c r="G79" s="6">
        <f>SUMIF(Sta!$B:$B,$A79,Sta!$T:$T)/$C79</f>
        <v>0</v>
      </c>
      <c r="H79" s="10">
        <f>(SUMIF(Sta!$A:$A,$A79,Sta!$R:$R)  + SUMIF(Sta!$B:$B,$A79,Sta!$S:$S) )/$D79</f>
        <v>2</v>
      </c>
      <c r="I79" s="6">
        <f>SUMIF(Sta!$A:$A,$A79,Sta!$R:$R)/$B79</f>
        <v>4</v>
      </c>
      <c r="J79" s="6">
        <f>SUMIF(Sta!$B:$B,$A79,Sta!$S:$S)/$C79</f>
        <v>0</v>
      </c>
      <c r="K79" s="11">
        <f>(COUNTIFS(Sta!$A:$A,$A79,Sta!$T:$T,"&gt;2.5") +COUNTIFS(Sta!$B:$B,$A79,Sta!$T:$T,"&gt;2.5"))/$D79</f>
        <v>0.5</v>
      </c>
      <c r="L79" s="8">
        <f>COUNTIFS(Sta!$A:$A,$A79,Sta!$T:$T,"&gt;2.5")/$B79</f>
        <v>1</v>
      </c>
      <c r="M79" s="8">
        <f>COUNTIFS(Sta!$B:$B,$A79,Sta!$T:$T,"&gt;2.5")/$C79</f>
        <v>0</v>
      </c>
      <c r="N79" s="11">
        <f>(COUNTIFS(Sta!$A:$A,$A79,Sta!$T:$T,"&gt;4.5") +COUNTIFS(Sta!$B:$B,$A79,Sta!$T:$T,"&gt;4.5"))/$D79</f>
        <v>0.5</v>
      </c>
      <c r="O79" s="8">
        <f>COUNTIFS(Sta!$A:$A,$A79,Sta!$T:$T,"&gt;4.5")/$B79</f>
        <v>1</v>
      </c>
      <c r="P79" s="8">
        <f>COUNTIFS(Sta!$B:$B,$A79,Sta!$T:$T,"&gt;4.5")/$C79</f>
        <v>0</v>
      </c>
      <c r="Q79" s="11">
        <f>(COUNTIFS(Sta!$A:$A,$A79,Sta!$R:$R,"&gt;0.5") +COUNTIFS(Sta!$B:$B,$A79,Sta!$S:$S,"&gt;0.5"))/$D79</f>
        <v>0.5</v>
      </c>
      <c r="R79" s="8">
        <f>COUNTIFS(Sta!$A:$A,$A79,Sta!$R:$R,"&gt;0.5")/$B79</f>
        <v>1</v>
      </c>
      <c r="S79" s="8">
        <f>COUNTIFS(Sta!$B:$B,$A79,Sta!$S:$S,"&gt;0.5")/$C79</f>
        <v>0</v>
      </c>
      <c r="T79" s="11">
        <f>(COUNTIFS(Sta!$A:$A,$A79,Sta!$R:$R,"&gt;1.5") +COUNTIFS(Sta!$B:$B,$A79,Sta!$S:$S,"&gt;1.5"))/$D79</f>
        <v>0.5</v>
      </c>
      <c r="U79" s="8">
        <f>COUNTIFS(Sta!$A:$A,$A79,Sta!$R:$R,"&gt;1.5")/$B79</f>
        <v>1</v>
      </c>
      <c r="V79" s="8">
        <f>COUNTIFS(Sta!$B:$B,$A79,Sta!$S:$S,"&gt;1.5")/$C79</f>
        <v>0</v>
      </c>
    </row>
    <row r="80" spans="1:22" x14ac:dyDescent="0.3">
      <c r="A80" t="s">
        <v>294</v>
      </c>
      <c r="B80" s="9">
        <f>COUNTIF(Sta!A:A,A80)</f>
        <v>0</v>
      </c>
      <c r="C80" s="4">
        <f>COUNTIF(Sta!B:B,A80)</f>
        <v>1</v>
      </c>
      <c r="D80" s="4">
        <f t="shared" si="3"/>
        <v>1</v>
      </c>
      <c r="E80" s="10">
        <f>(SUMIF(Sta!$A:$A,$A80,Sta!$T:$T)  + SUMIF(Sta!$B:$B,$A80,Sta!$T:$T) )/$D80</f>
        <v>3</v>
      </c>
      <c r="F80" s="6" t="e">
        <f>SUMIF(Sta!$A:$A,$A80,Sta!$T:$T)/$B80</f>
        <v>#DIV/0!</v>
      </c>
      <c r="G80" s="6">
        <f>SUMIF(Sta!$B:$B,$A80,Sta!$T:$T)/$C80</f>
        <v>3</v>
      </c>
      <c r="H80" s="10">
        <f>(SUMIF(Sta!$A:$A,$A80,Sta!$R:$R)  + SUMIF(Sta!$B:$B,$A80,Sta!$S:$S) )/$D80</f>
        <v>1</v>
      </c>
      <c r="I80" s="6" t="e">
        <f>SUMIF(Sta!$A:$A,$A80,Sta!$R:$R)/$B80</f>
        <v>#DIV/0!</v>
      </c>
      <c r="J80" s="6">
        <f>SUMIF(Sta!$B:$B,$A80,Sta!$S:$S)/$C80</f>
        <v>1</v>
      </c>
      <c r="K80" s="11">
        <f>(COUNTIFS(Sta!$A:$A,$A80,Sta!$T:$T,"&gt;2.5") +COUNTIFS(Sta!$B:$B,$A80,Sta!$T:$T,"&gt;2.5"))/$D80</f>
        <v>1</v>
      </c>
      <c r="L80" s="8" t="e">
        <f>COUNTIFS(Sta!$A:$A,$A80,Sta!$T:$T,"&gt;2.5")/$B80</f>
        <v>#DIV/0!</v>
      </c>
      <c r="M80" s="8">
        <f>COUNTIFS(Sta!$B:$B,$A80,Sta!$T:$T,"&gt;2.5")/$C80</f>
        <v>1</v>
      </c>
      <c r="N80" s="11">
        <f>(COUNTIFS(Sta!$A:$A,$A80,Sta!$T:$T,"&gt;4.5") +COUNTIFS(Sta!$B:$B,$A80,Sta!$T:$T,"&gt;4.5"))/$D80</f>
        <v>0</v>
      </c>
      <c r="O80" s="8" t="e">
        <f>COUNTIFS(Sta!$A:$A,$A80,Sta!$T:$T,"&gt;4.5")/$B80</f>
        <v>#DIV/0!</v>
      </c>
      <c r="P80" s="8">
        <f>COUNTIFS(Sta!$B:$B,$A80,Sta!$T:$T,"&gt;4.5")/$C80</f>
        <v>0</v>
      </c>
      <c r="Q80" s="11">
        <f>(COUNTIFS(Sta!$A:$A,$A80,Sta!$R:$R,"&gt;0.5") +COUNTIFS(Sta!$B:$B,$A80,Sta!$S:$S,"&gt;0.5"))/$D80</f>
        <v>1</v>
      </c>
      <c r="R80" s="8" t="e">
        <f>COUNTIFS(Sta!$A:$A,$A80,Sta!$R:$R,"&gt;0.5")/$B80</f>
        <v>#DIV/0!</v>
      </c>
      <c r="S80" s="8">
        <f>COUNTIFS(Sta!$B:$B,$A80,Sta!$S:$S,"&gt;0.5")/$C80</f>
        <v>1</v>
      </c>
      <c r="T80" s="11">
        <f>(COUNTIFS(Sta!$A:$A,$A80,Sta!$R:$R,"&gt;1.5") +COUNTIFS(Sta!$B:$B,$A80,Sta!$S:$S,"&gt;1.5"))/$D80</f>
        <v>0</v>
      </c>
      <c r="U80" s="8" t="e">
        <f>COUNTIFS(Sta!$A:$A,$A80,Sta!$R:$R,"&gt;1.5")/$B80</f>
        <v>#DIV/0!</v>
      </c>
      <c r="V80" s="8">
        <f>COUNTIFS(Sta!$B:$B,$A80,Sta!$S:$S,"&gt;1.5")/$C80</f>
        <v>0</v>
      </c>
    </row>
    <row r="81" spans="1:22" x14ac:dyDescent="0.3">
      <c r="A81" t="s">
        <v>245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0" t="e">
        <f>(SUMIF(Sta!$A:$A,$A81,Sta!$T:$T)  + SUMIF(Sta!$B:$B,$A81,Sta!$T:$T) )/$D81</f>
        <v>#DIV/0!</v>
      </c>
      <c r="F81" s="6" t="e">
        <f>SUMIF(Sta!$A:$A,$A81,Sta!$T:$T)/$B81</f>
        <v>#DIV/0!</v>
      </c>
      <c r="G81" s="6" t="e">
        <f>SUMIF(Sta!$B:$B,$A81,Sta!$T:$T)/$C81</f>
        <v>#DIV/0!</v>
      </c>
      <c r="H81" s="10" t="e">
        <f>(SUMIF(Sta!$A:$A,$A81,Sta!$R:$R)  + SUMIF(Sta!$B:$B,$A81,Sta!$S:$S) )/$D81</f>
        <v>#DIV/0!</v>
      </c>
      <c r="I81" s="6" t="e">
        <f>SUMIF(Sta!$A:$A,$A81,Sta!$R:$R)/$B81</f>
        <v>#DIV/0!</v>
      </c>
      <c r="J81" s="6" t="e">
        <f>SUMIF(Sta!$B:$B,$A81,Sta!$S:$S)/$C81</f>
        <v>#DIV/0!</v>
      </c>
      <c r="K81" s="11" t="e">
        <f>(COUNTIFS(Sta!$A:$A,$A81,Sta!$T:$T,"&gt;2.5") +COUNTIFS(Sta!$B:$B,$A81,Sta!$T:$T,"&gt;2.5"))/$D81</f>
        <v>#DIV/0!</v>
      </c>
      <c r="L81" s="8" t="e">
        <f>COUNTIFS(Sta!$A:$A,$A81,Sta!$T:$T,"&gt;2.5")/$B81</f>
        <v>#DIV/0!</v>
      </c>
      <c r="M81" s="8" t="e">
        <f>COUNTIFS(Sta!$B:$B,$A81,Sta!$T:$T,"&gt;2.5")/$C81</f>
        <v>#DIV/0!</v>
      </c>
      <c r="N81" s="11" t="e">
        <f>(COUNTIFS(Sta!$A:$A,$A81,Sta!$T:$T,"&gt;4.5") +COUNTIFS(Sta!$B:$B,$A81,Sta!$T:$T,"&gt;4.5"))/$D81</f>
        <v>#DIV/0!</v>
      </c>
      <c r="O81" s="8" t="e">
        <f>COUNTIFS(Sta!$A:$A,$A81,Sta!$T:$T,"&gt;4.5")/$B81</f>
        <v>#DIV/0!</v>
      </c>
      <c r="P81" s="8" t="e">
        <f>COUNTIFS(Sta!$B:$B,$A81,Sta!$T:$T,"&gt;4.5")/$C81</f>
        <v>#DIV/0!</v>
      </c>
      <c r="Q81" s="11" t="e">
        <f>(COUNTIFS(Sta!$A:$A,$A81,Sta!$R:$R,"&gt;0.5") +COUNTIFS(Sta!$B:$B,$A81,Sta!$S:$S,"&gt;0.5"))/$D81</f>
        <v>#DIV/0!</v>
      </c>
      <c r="R81" s="8" t="e">
        <f>COUNTIFS(Sta!$A:$A,$A81,Sta!$R:$R,"&gt;0.5")/$B81</f>
        <v>#DIV/0!</v>
      </c>
      <c r="S81" s="8" t="e">
        <f>COUNTIFS(Sta!$B:$B,$A81,Sta!$S:$S,"&gt;0.5")/$C81</f>
        <v>#DIV/0!</v>
      </c>
      <c r="T81" s="11" t="e">
        <f>(COUNTIFS(Sta!$A:$A,$A81,Sta!$R:$R,"&gt;1.5") +COUNTIFS(Sta!$B:$B,$A81,Sta!$S:$S,"&gt;1.5"))/$D81</f>
        <v>#DIV/0!</v>
      </c>
      <c r="U81" s="8" t="e">
        <f>COUNTIFS(Sta!$A:$A,$A81,Sta!$R:$R,"&gt;1.5")/$B81</f>
        <v>#DIV/0!</v>
      </c>
      <c r="V81" s="8" t="e">
        <f>COUNTIFS(Sta!$B:$B,$A81,Sta!$S:$S,"&gt;1.5")/$C81</f>
        <v>#DIV/0!</v>
      </c>
    </row>
    <row r="82" spans="1:22" x14ac:dyDescent="0.3">
      <c r="A82" t="s">
        <v>317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0" t="e">
        <f>(SUMIF(Sta!$A:$A,$A82,Sta!$T:$T)  + SUMIF(Sta!$B:$B,$A82,Sta!$T:$T) )/$D82</f>
        <v>#DIV/0!</v>
      </c>
      <c r="F82" s="6" t="e">
        <f>SUMIF(Sta!$A:$A,$A82,Sta!$T:$T)/$B82</f>
        <v>#DIV/0!</v>
      </c>
      <c r="G82" s="6" t="e">
        <f>SUMIF(Sta!$B:$B,$A82,Sta!$T:$T)/$C82</f>
        <v>#DIV/0!</v>
      </c>
      <c r="H82" s="10" t="e">
        <f>(SUMIF(Sta!$A:$A,$A82,Sta!$R:$R)  + SUMIF(Sta!$B:$B,$A82,Sta!$S:$S) )/$D82</f>
        <v>#DIV/0!</v>
      </c>
      <c r="I82" s="6" t="e">
        <f>SUMIF(Sta!$A:$A,$A82,Sta!$R:$R)/$B82</f>
        <v>#DIV/0!</v>
      </c>
      <c r="J82" s="6" t="e">
        <f>SUMIF(Sta!$B:$B,$A82,Sta!$S:$S)/$C82</f>
        <v>#DIV/0!</v>
      </c>
      <c r="K82" s="11" t="e">
        <f>(COUNTIFS(Sta!$A:$A,$A82,Sta!$T:$T,"&gt;2.5") +COUNTIFS(Sta!$B:$B,$A82,Sta!$T:$T,"&gt;2.5"))/$D82</f>
        <v>#DIV/0!</v>
      </c>
      <c r="L82" s="8" t="e">
        <f>COUNTIFS(Sta!$A:$A,$A82,Sta!$T:$T,"&gt;2.5")/$B82</f>
        <v>#DIV/0!</v>
      </c>
      <c r="M82" s="8" t="e">
        <f>COUNTIFS(Sta!$B:$B,$A82,Sta!$T:$T,"&gt;2.5")/$C82</f>
        <v>#DIV/0!</v>
      </c>
      <c r="N82" s="11" t="e">
        <f>(COUNTIFS(Sta!$A:$A,$A82,Sta!$T:$T,"&gt;4.5") +COUNTIFS(Sta!$B:$B,$A82,Sta!$T:$T,"&gt;4.5"))/$D82</f>
        <v>#DIV/0!</v>
      </c>
      <c r="O82" s="8" t="e">
        <f>COUNTIFS(Sta!$A:$A,$A82,Sta!$T:$T,"&gt;4.5")/$B82</f>
        <v>#DIV/0!</v>
      </c>
      <c r="P82" s="8" t="e">
        <f>COUNTIFS(Sta!$B:$B,$A82,Sta!$T:$T,"&gt;4.5")/$C82</f>
        <v>#DIV/0!</v>
      </c>
      <c r="Q82" s="11" t="e">
        <f>(COUNTIFS(Sta!$A:$A,$A82,Sta!$R:$R,"&gt;0.5") +COUNTIFS(Sta!$B:$B,$A82,Sta!$S:$S,"&gt;0.5"))/$D82</f>
        <v>#DIV/0!</v>
      </c>
      <c r="R82" s="8" t="e">
        <f>COUNTIFS(Sta!$A:$A,$A82,Sta!$R:$R,"&gt;0.5")/$B82</f>
        <v>#DIV/0!</v>
      </c>
      <c r="S82" s="8" t="e">
        <f>COUNTIFS(Sta!$B:$B,$A82,Sta!$S:$S,"&gt;0.5")/$C82</f>
        <v>#DIV/0!</v>
      </c>
      <c r="T82" s="11" t="e">
        <f>(COUNTIFS(Sta!$A:$A,$A82,Sta!$R:$R,"&gt;1.5") +COUNTIFS(Sta!$B:$B,$A82,Sta!$S:$S,"&gt;1.5"))/$D82</f>
        <v>#DIV/0!</v>
      </c>
      <c r="U82" s="8" t="e">
        <f>COUNTIFS(Sta!$A:$A,$A82,Sta!$R:$R,"&gt;1.5")/$B82</f>
        <v>#DIV/0!</v>
      </c>
      <c r="V82" s="8" t="e">
        <f>COUNTIFS(Sta!$B:$B,$A82,Sta!$S:$S,"&gt;1.5")/$C82</f>
        <v>#DIV/0!</v>
      </c>
    </row>
    <row r="83" spans="1:22" x14ac:dyDescent="0.3">
      <c r="A83" t="s">
        <v>487</v>
      </c>
      <c r="B83" s="9">
        <f>COUNTIF(Sta!A:A,A83)</f>
        <v>6</v>
      </c>
      <c r="C83" s="4">
        <f>COUNTIF(Sta!B:B,A83)</f>
        <v>7</v>
      </c>
      <c r="D83" s="4">
        <f t="shared" si="3"/>
        <v>13</v>
      </c>
      <c r="E83" s="10">
        <f>(SUMIF(Sta!$A:$A,$A83,Sta!$T:$T)  + SUMIF(Sta!$B:$B,$A83,Sta!$T:$T) )/$D83</f>
        <v>4.615384615384615</v>
      </c>
      <c r="F83" s="6">
        <f>SUMIF(Sta!$A:$A,$A83,Sta!$T:$T)/$B83</f>
        <v>5</v>
      </c>
      <c r="G83" s="6">
        <f>SUMIF(Sta!$B:$B,$A83,Sta!$T:$T)/$C83</f>
        <v>4.2857142857142856</v>
      </c>
      <c r="H83" s="10">
        <f>(SUMIF(Sta!$A:$A,$A83,Sta!$R:$R)  + SUMIF(Sta!$B:$B,$A83,Sta!$S:$S) )/$D83</f>
        <v>2.6923076923076925</v>
      </c>
      <c r="I83" s="6">
        <f>SUMIF(Sta!$A:$A,$A83,Sta!$R:$R)/$B83</f>
        <v>3.1666666666666665</v>
      </c>
      <c r="J83" s="6">
        <f>SUMIF(Sta!$B:$B,$A83,Sta!$S:$S)/$C83</f>
        <v>2.2857142857142856</v>
      </c>
      <c r="K83" s="11">
        <f>(COUNTIFS(Sta!$A:$A,$A83,Sta!$T:$T,"&gt;2.5") +COUNTIFS(Sta!$B:$B,$A83,Sta!$T:$T,"&gt;2.5"))/$D83</f>
        <v>0.84615384615384615</v>
      </c>
      <c r="L83" s="8">
        <f>COUNTIFS(Sta!$A:$A,$A83,Sta!$T:$T,"&gt;2.5")/$B83</f>
        <v>0.83333333333333337</v>
      </c>
      <c r="M83" s="8">
        <f>COUNTIFS(Sta!$B:$B,$A83,Sta!$T:$T,"&gt;2.5")/$C83</f>
        <v>0.8571428571428571</v>
      </c>
      <c r="N83" s="11">
        <f>(COUNTIFS(Sta!$A:$A,$A83,Sta!$T:$T,"&gt;4.5") +COUNTIFS(Sta!$B:$B,$A83,Sta!$T:$T,"&gt;4.5"))/$D83</f>
        <v>0.38461538461538464</v>
      </c>
      <c r="O83" s="8">
        <f>COUNTIFS(Sta!$A:$A,$A83,Sta!$T:$T,"&gt;4.5")/$B83</f>
        <v>0.5</v>
      </c>
      <c r="P83" s="8">
        <f>COUNTIFS(Sta!$B:$B,$A83,Sta!$T:$T,"&gt;4.5")/$C83</f>
        <v>0.2857142857142857</v>
      </c>
      <c r="Q83" s="11">
        <f>(COUNTIFS(Sta!$A:$A,$A83,Sta!$R:$R,"&gt;0.5") +COUNTIFS(Sta!$B:$B,$A83,Sta!$S:$S,"&gt;0.5"))/$D83</f>
        <v>0.84615384615384615</v>
      </c>
      <c r="R83" s="8">
        <f>COUNTIFS(Sta!$A:$A,$A83,Sta!$R:$R,"&gt;0.5")/$B83</f>
        <v>0.83333333333333337</v>
      </c>
      <c r="S83" s="8">
        <f>COUNTIFS(Sta!$B:$B,$A83,Sta!$S:$S,"&gt;0.5")/$C83</f>
        <v>0.8571428571428571</v>
      </c>
      <c r="T83" s="11">
        <f>(COUNTIFS(Sta!$A:$A,$A83,Sta!$R:$R,"&gt;1.5") +COUNTIFS(Sta!$B:$B,$A83,Sta!$S:$S,"&gt;1.5"))/$D83</f>
        <v>0.61538461538461542</v>
      </c>
      <c r="U83" s="8">
        <f>COUNTIFS(Sta!$A:$A,$A83,Sta!$R:$R,"&gt;1.5")/$B83</f>
        <v>0.66666666666666663</v>
      </c>
      <c r="V83" s="8">
        <f>COUNTIFS(Sta!$B:$B,$A83,Sta!$S:$S,"&gt;1.5")/$C83</f>
        <v>0.5714285714285714</v>
      </c>
    </row>
    <row r="84" spans="1:22" x14ac:dyDescent="0.3">
      <c r="A84" t="s">
        <v>214</v>
      </c>
      <c r="B84" s="9">
        <f>COUNTIF(Sta!A:A,A84)</f>
        <v>1</v>
      </c>
      <c r="C84" s="4">
        <f>COUNTIF(Sta!B:B,A84)</f>
        <v>1</v>
      </c>
      <c r="D84" s="4">
        <f t="shared" si="3"/>
        <v>2</v>
      </c>
      <c r="E84" s="10">
        <f>(SUMIF(Sta!$A:$A,$A84,Sta!$T:$T)  + SUMIF(Sta!$B:$B,$A84,Sta!$T:$T) )/$D84</f>
        <v>3.5</v>
      </c>
      <c r="F84" s="6">
        <f>SUMIF(Sta!$A:$A,$A84,Sta!$T:$T)/$B84</f>
        <v>4</v>
      </c>
      <c r="G84" s="6">
        <f>SUMIF(Sta!$B:$B,$A84,Sta!$T:$T)/$C84</f>
        <v>3</v>
      </c>
      <c r="H84" s="10">
        <f>(SUMIF(Sta!$A:$A,$A84,Sta!$R:$R)  + SUMIF(Sta!$B:$B,$A84,Sta!$S:$S) )/$D84</f>
        <v>2</v>
      </c>
      <c r="I84" s="6">
        <f>SUMIF(Sta!$A:$A,$A84,Sta!$R:$R)/$B84</f>
        <v>3</v>
      </c>
      <c r="J84" s="6">
        <f>SUMIF(Sta!$B:$B,$A84,Sta!$S:$S)/$C84</f>
        <v>1</v>
      </c>
      <c r="K84" s="11">
        <f>(COUNTIFS(Sta!$A:$A,$A84,Sta!$T:$T,"&gt;2.5") +COUNTIFS(Sta!$B:$B,$A84,Sta!$T:$T,"&gt;2.5"))/$D84</f>
        <v>1</v>
      </c>
      <c r="L84" s="8">
        <f>COUNTIFS(Sta!$A:$A,$A84,Sta!$T:$T,"&gt;2.5")/$B84</f>
        <v>1</v>
      </c>
      <c r="M84" s="8">
        <f>COUNTIFS(Sta!$B:$B,$A84,Sta!$T:$T,"&gt;2.5")/$C84</f>
        <v>1</v>
      </c>
      <c r="N84" s="11">
        <f>(COUNTIFS(Sta!$A:$A,$A84,Sta!$T:$T,"&gt;4.5") +COUNTIFS(Sta!$B:$B,$A84,Sta!$T:$T,"&gt;4.5"))/$D84</f>
        <v>0</v>
      </c>
      <c r="O84" s="8">
        <f>COUNTIFS(Sta!$A:$A,$A84,Sta!$T:$T,"&gt;4.5")/$B84</f>
        <v>0</v>
      </c>
      <c r="P84" s="8">
        <f>COUNTIFS(Sta!$B:$B,$A84,Sta!$T:$T,"&gt;4.5")/$C84</f>
        <v>0</v>
      </c>
      <c r="Q84" s="11">
        <f>(COUNTIFS(Sta!$A:$A,$A84,Sta!$R:$R,"&gt;0.5") +COUNTIFS(Sta!$B:$B,$A84,Sta!$S:$S,"&gt;0.5"))/$D84</f>
        <v>1</v>
      </c>
      <c r="R84" s="8">
        <f>COUNTIFS(Sta!$A:$A,$A84,Sta!$R:$R,"&gt;0.5")/$B84</f>
        <v>1</v>
      </c>
      <c r="S84" s="8">
        <f>COUNTIFS(Sta!$B:$B,$A84,Sta!$S:$S,"&gt;0.5")/$C84</f>
        <v>1</v>
      </c>
      <c r="T84" s="11">
        <f>(COUNTIFS(Sta!$A:$A,$A84,Sta!$R:$R,"&gt;1.5") +COUNTIFS(Sta!$B:$B,$A84,Sta!$S:$S,"&gt;1.5"))/$D84</f>
        <v>0.5</v>
      </c>
      <c r="U84" s="8">
        <f>COUNTIFS(Sta!$A:$A,$A84,Sta!$R:$R,"&gt;1.5")/$B84</f>
        <v>1</v>
      </c>
      <c r="V84" s="8">
        <f>COUNTIFS(Sta!$B:$B,$A84,Sta!$S:$S,"&gt;1.5")/$C84</f>
        <v>0</v>
      </c>
    </row>
    <row r="85" spans="1:22" x14ac:dyDescent="0.3">
      <c r="A85" t="s">
        <v>529</v>
      </c>
      <c r="B85" s="9">
        <f>COUNTIF(Sta!A:A,A85)</f>
        <v>9</v>
      </c>
      <c r="C85" s="4">
        <f>COUNTIF(Sta!B:B,A85)</f>
        <v>8</v>
      </c>
      <c r="D85" s="4">
        <f t="shared" si="3"/>
        <v>17</v>
      </c>
      <c r="E85" s="10">
        <f>(SUMIF(Sta!$A:$A,$A85,Sta!$T:$T)  + SUMIF(Sta!$B:$B,$A85,Sta!$T:$T) )/$D85</f>
        <v>2.4117647058823528</v>
      </c>
      <c r="F85" s="6">
        <f>SUMIF(Sta!$A:$A,$A85,Sta!$T:$T)/$B85</f>
        <v>2</v>
      </c>
      <c r="G85" s="6">
        <f>SUMIF(Sta!$B:$B,$A85,Sta!$T:$T)/$C85</f>
        <v>2.875</v>
      </c>
      <c r="H85" s="10">
        <f>(SUMIF(Sta!$A:$A,$A85,Sta!$R:$R)  + SUMIF(Sta!$B:$B,$A85,Sta!$S:$S) )/$D85</f>
        <v>0.82352941176470584</v>
      </c>
      <c r="I85" s="6">
        <f>SUMIF(Sta!$A:$A,$A85,Sta!$R:$R)/$B85</f>
        <v>0.33333333333333331</v>
      </c>
      <c r="J85" s="6">
        <f>SUMIF(Sta!$B:$B,$A85,Sta!$S:$S)/$C85</f>
        <v>1.375</v>
      </c>
      <c r="K85" s="11">
        <f>(COUNTIFS(Sta!$A:$A,$A85,Sta!$T:$T,"&gt;2.5") +COUNTIFS(Sta!$B:$B,$A85,Sta!$T:$T,"&gt;2.5"))/$D85</f>
        <v>0.35294117647058826</v>
      </c>
      <c r="L85" s="8">
        <f>COUNTIFS(Sta!$A:$A,$A85,Sta!$T:$T,"&gt;2.5")/$B85</f>
        <v>0.33333333333333331</v>
      </c>
      <c r="M85" s="8">
        <f>COUNTIFS(Sta!$B:$B,$A85,Sta!$T:$T,"&gt;2.5")/$C85</f>
        <v>0.375</v>
      </c>
      <c r="N85" s="11">
        <f>(COUNTIFS(Sta!$A:$A,$A85,Sta!$T:$T,"&gt;4.5") +COUNTIFS(Sta!$B:$B,$A85,Sta!$T:$T,"&gt;4.5"))/$D85</f>
        <v>0.11764705882352941</v>
      </c>
      <c r="O85" s="8">
        <f>COUNTIFS(Sta!$A:$A,$A85,Sta!$T:$T,"&gt;4.5")/$B85</f>
        <v>0.1111111111111111</v>
      </c>
      <c r="P85" s="8">
        <f>COUNTIFS(Sta!$B:$B,$A85,Sta!$T:$T,"&gt;4.5")/$C85</f>
        <v>0.125</v>
      </c>
      <c r="Q85" s="11">
        <f>(COUNTIFS(Sta!$A:$A,$A85,Sta!$R:$R,"&gt;0.5") +COUNTIFS(Sta!$B:$B,$A85,Sta!$S:$S,"&gt;0.5"))/$D85</f>
        <v>0.47058823529411764</v>
      </c>
      <c r="R85" s="8">
        <f>COUNTIFS(Sta!$A:$A,$A85,Sta!$R:$R,"&gt;0.5")/$B85</f>
        <v>0.33333333333333331</v>
      </c>
      <c r="S85" s="8">
        <f>COUNTIFS(Sta!$B:$B,$A85,Sta!$S:$S,"&gt;0.5")/$C85</f>
        <v>0.625</v>
      </c>
      <c r="T85" s="11">
        <f>(COUNTIFS(Sta!$A:$A,$A85,Sta!$R:$R,"&gt;1.5") +COUNTIFS(Sta!$B:$B,$A85,Sta!$S:$S,"&gt;1.5"))/$D85</f>
        <v>0.17647058823529413</v>
      </c>
      <c r="U85" s="8">
        <f>COUNTIFS(Sta!$A:$A,$A85,Sta!$R:$R,"&gt;1.5")/$B85</f>
        <v>0</v>
      </c>
      <c r="V85" s="8">
        <f>COUNTIFS(Sta!$B:$B,$A85,Sta!$S:$S,"&gt;1.5")/$C85</f>
        <v>0.375</v>
      </c>
    </row>
    <row r="86" spans="1:22" x14ac:dyDescent="0.3">
      <c r="A86" t="s">
        <v>187</v>
      </c>
      <c r="B86" s="9">
        <f>COUNTIF(Sta!A:A,A86)</f>
        <v>1</v>
      </c>
      <c r="C86" s="4">
        <f>COUNTIF(Sta!B:B,A86)</f>
        <v>1</v>
      </c>
      <c r="D86" s="4">
        <f t="shared" si="3"/>
        <v>2</v>
      </c>
      <c r="E86" s="10">
        <f>(SUMIF(Sta!$A:$A,$A86,Sta!$T:$T)  + SUMIF(Sta!$B:$B,$A86,Sta!$T:$T) )/$D86</f>
        <v>2.5</v>
      </c>
      <c r="F86" s="6">
        <f>SUMIF(Sta!$A:$A,$A86,Sta!$T:$T)/$B86</f>
        <v>4</v>
      </c>
      <c r="G86" s="6">
        <f>SUMIF(Sta!$B:$B,$A86,Sta!$T:$T)/$C86</f>
        <v>1</v>
      </c>
      <c r="H86" s="10">
        <f>(SUMIF(Sta!$A:$A,$A86,Sta!$R:$R)  + SUMIF(Sta!$B:$B,$A86,Sta!$S:$S) )/$D86</f>
        <v>1</v>
      </c>
      <c r="I86" s="6">
        <f>SUMIF(Sta!$A:$A,$A86,Sta!$R:$R)/$B86</f>
        <v>1</v>
      </c>
      <c r="J86" s="6">
        <f>SUMIF(Sta!$B:$B,$A86,Sta!$S:$S)/$C86</f>
        <v>1</v>
      </c>
      <c r="K86" s="11">
        <f>(COUNTIFS(Sta!$A:$A,$A86,Sta!$T:$T,"&gt;2.5") +COUNTIFS(Sta!$B:$B,$A86,Sta!$T:$T,"&gt;2.5"))/$D86</f>
        <v>0.5</v>
      </c>
      <c r="L86" s="8">
        <f>COUNTIFS(Sta!$A:$A,$A86,Sta!$T:$T,"&gt;2.5")/$B86</f>
        <v>1</v>
      </c>
      <c r="M86" s="8">
        <f>COUNTIFS(Sta!$B:$B,$A86,Sta!$T:$T,"&gt;2.5")/$C86</f>
        <v>0</v>
      </c>
      <c r="N86" s="11">
        <f>(COUNTIFS(Sta!$A:$A,$A86,Sta!$T:$T,"&gt;4.5") +COUNTIFS(Sta!$B:$B,$A86,Sta!$T:$T,"&gt;4.5"))/$D86</f>
        <v>0</v>
      </c>
      <c r="O86" s="8">
        <f>COUNTIFS(Sta!$A:$A,$A86,Sta!$T:$T,"&gt;4.5")/$B86</f>
        <v>0</v>
      </c>
      <c r="P86" s="8">
        <f>COUNTIFS(Sta!$B:$B,$A86,Sta!$T:$T,"&gt;4.5")/$C86</f>
        <v>0</v>
      </c>
      <c r="Q86" s="11">
        <f>(COUNTIFS(Sta!$A:$A,$A86,Sta!$R:$R,"&gt;0.5") +COUNTIFS(Sta!$B:$B,$A86,Sta!$S:$S,"&gt;0.5"))/$D86</f>
        <v>1</v>
      </c>
      <c r="R86" s="8">
        <f>COUNTIFS(Sta!$A:$A,$A86,Sta!$R:$R,"&gt;0.5")/$B86</f>
        <v>1</v>
      </c>
      <c r="S86" s="8">
        <f>COUNTIFS(Sta!$B:$B,$A86,Sta!$S:$S,"&gt;0.5")/$C86</f>
        <v>1</v>
      </c>
      <c r="T86" s="11">
        <f>(COUNTIFS(Sta!$A:$A,$A86,Sta!$R:$R,"&gt;1.5") +COUNTIFS(Sta!$B:$B,$A86,Sta!$S:$S,"&gt;1.5"))/$D86</f>
        <v>0</v>
      </c>
      <c r="U86" s="8">
        <f>COUNTIFS(Sta!$A:$A,$A86,Sta!$R:$R,"&gt;1.5")/$B86</f>
        <v>0</v>
      </c>
      <c r="V86" s="8">
        <f>COUNTIFS(Sta!$B:$B,$A86,Sta!$S:$S,"&gt;1.5")/$C86</f>
        <v>0</v>
      </c>
    </row>
    <row r="87" spans="1:22" x14ac:dyDescent="0.3">
      <c r="A87" t="s">
        <v>339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0" t="e">
        <f>(SUMIF(Sta!$A:$A,$A87,Sta!$T:$T)  + SUMIF(Sta!$B:$B,$A87,Sta!$T:$T) )/$D87</f>
        <v>#DIV/0!</v>
      </c>
      <c r="F87" s="6" t="e">
        <f>SUMIF(Sta!$A:$A,$A87,Sta!$T:$T)/$B87</f>
        <v>#DIV/0!</v>
      </c>
      <c r="G87" s="6" t="e">
        <f>SUMIF(Sta!$B:$B,$A87,Sta!$T:$T)/$C87</f>
        <v>#DIV/0!</v>
      </c>
      <c r="H87" s="10" t="e">
        <f>(SUMIF(Sta!$A:$A,$A87,Sta!$R:$R)  + SUMIF(Sta!$B:$B,$A87,Sta!$S:$S) )/$D87</f>
        <v>#DIV/0!</v>
      </c>
      <c r="I87" s="6" t="e">
        <f>SUMIF(Sta!$A:$A,$A87,Sta!$R:$R)/$B87</f>
        <v>#DIV/0!</v>
      </c>
      <c r="J87" s="6" t="e">
        <f>SUMIF(Sta!$B:$B,$A87,Sta!$S:$S)/$C87</f>
        <v>#DIV/0!</v>
      </c>
      <c r="K87" s="11" t="e">
        <f>(COUNTIFS(Sta!$A:$A,$A87,Sta!$T:$T,"&gt;2.5") +COUNTIFS(Sta!$B:$B,$A87,Sta!$T:$T,"&gt;2.5"))/$D87</f>
        <v>#DIV/0!</v>
      </c>
      <c r="L87" s="8" t="e">
        <f>COUNTIFS(Sta!$A:$A,$A87,Sta!$T:$T,"&gt;2.5")/$B87</f>
        <v>#DIV/0!</v>
      </c>
      <c r="M87" s="8" t="e">
        <f>COUNTIFS(Sta!$B:$B,$A87,Sta!$T:$T,"&gt;2.5")/$C87</f>
        <v>#DIV/0!</v>
      </c>
      <c r="N87" s="11" t="e">
        <f>(COUNTIFS(Sta!$A:$A,$A87,Sta!$T:$T,"&gt;4.5") +COUNTIFS(Sta!$B:$B,$A87,Sta!$T:$T,"&gt;4.5"))/$D87</f>
        <v>#DIV/0!</v>
      </c>
      <c r="O87" s="8" t="e">
        <f>COUNTIFS(Sta!$A:$A,$A87,Sta!$T:$T,"&gt;4.5")/$B87</f>
        <v>#DIV/0!</v>
      </c>
      <c r="P87" s="8" t="e">
        <f>COUNTIFS(Sta!$B:$B,$A87,Sta!$T:$T,"&gt;4.5")/$C87</f>
        <v>#DIV/0!</v>
      </c>
      <c r="Q87" s="11" t="e">
        <f>(COUNTIFS(Sta!$A:$A,$A87,Sta!$R:$R,"&gt;0.5") +COUNTIFS(Sta!$B:$B,$A87,Sta!$S:$S,"&gt;0.5"))/$D87</f>
        <v>#DIV/0!</v>
      </c>
      <c r="R87" s="8" t="e">
        <f>COUNTIFS(Sta!$A:$A,$A87,Sta!$R:$R,"&gt;0.5")/$B87</f>
        <v>#DIV/0!</v>
      </c>
      <c r="S87" s="8" t="e">
        <f>COUNTIFS(Sta!$B:$B,$A87,Sta!$S:$S,"&gt;0.5")/$C87</f>
        <v>#DIV/0!</v>
      </c>
      <c r="T87" s="11" t="e">
        <f>(COUNTIFS(Sta!$A:$A,$A87,Sta!$R:$R,"&gt;1.5") +COUNTIFS(Sta!$B:$B,$A87,Sta!$S:$S,"&gt;1.5"))/$D87</f>
        <v>#DIV/0!</v>
      </c>
      <c r="U87" s="8" t="e">
        <f>COUNTIFS(Sta!$A:$A,$A87,Sta!$R:$R,"&gt;1.5")/$B87</f>
        <v>#DIV/0!</v>
      </c>
      <c r="V87" s="8" t="e">
        <f>COUNTIFS(Sta!$B:$B,$A87,Sta!$S:$S,"&gt;1.5")/$C87</f>
        <v>#DIV/0!</v>
      </c>
    </row>
    <row r="88" spans="1:22" x14ac:dyDescent="0.3">
      <c r="A88" t="s">
        <v>368</v>
      </c>
      <c r="B88" s="9">
        <f>COUNTIF(Sta!A:A,A88)</f>
        <v>1</v>
      </c>
      <c r="C88" s="4">
        <f>COUNTIF(Sta!B:B,A88)</f>
        <v>0</v>
      </c>
      <c r="D88" s="4">
        <f t="shared" si="3"/>
        <v>1</v>
      </c>
      <c r="E88" s="10">
        <f>(SUMIF(Sta!$A:$A,$A88,Sta!$T:$T)  + SUMIF(Sta!$B:$B,$A88,Sta!$T:$T) )/$D88</f>
        <v>0</v>
      </c>
      <c r="F88" s="6">
        <f>SUMIF(Sta!$A:$A,$A88,Sta!$T:$T)/$B88</f>
        <v>0</v>
      </c>
      <c r="G88" s="6" t="e">
        <f>SUMIF(Sta!$B:$B,$A88,Sta!$T:$T)/$C88</f>
        <v>#DIV/0!</v>
      </c>
      <c r="H88" s="10">
        <f>(SUMIF(Sta!$A:$A,$A88,Sta!$R:$R)  + SUMIF(Sta!$B:$B,$A88,Sta!$S:$S) )/$D88</f>
        <v>0</v>
      </c>
      <c r="I88" s="6">
        <f>SUMIF(Sta!$A:$A,$A88,Sta!$R:$R)/$B88</f>
        <v>0</v>
      </c>
      <c r="J88" s="6" t="e">
        <f>SUMIF(Sta!$B:$B,$A88,Sta!$S:$S)/$C88</f>
        <v>#DIV/0!</v>
      </c>
      <c r="K88" s="11">
        <f>(COUNTIFS(Sta!$A:$A,$A88,Sta!$T:$T,"&gt;2.5") +COUNTIFS(Sta!$B:$B,$A88,Sta!$T:$T,"&gt;2.5"))/$D88</f>
        <v>0</v>
      </c>
      <c r="L88" s="8">
        <f>COUNTIFS(Sta!$A:$A,$A88,Sta!$T:$T,"&gt;2.5")/$B88</f>
        <v>0</v>
      </c>
      <c r="M88" s="8" t="e">
        <f>COUNTIFS(Sta!$B:$B,$A88,Sta!$T:$T,"&gt;2.5")/$C88</f>
        <v>#DIV/0!</v>
      </c>
      <c r="N88" s="11">
        <f>(COUNTIFS(Sta!$A:$A,$A88,Sta!$T:$T,"&gt;4.5") +COUNTIFS(Sta!$B:$B,$A88,Sta!$T:$T,"&gt;4.5"))/$D88</f>
        <v>0</v>
      </c>
      <c r="O88" s="8">
        <f>COUNTIFS(Sta!$A:$A,$A88,Sta!$T:$T,"&gt;4.5")/$B88</f>
        <v>0</v>
      </c>
      <c r="P88" s="8" t="e">
        <f>COUNTIFS(Sta!$B:$B,$A88,Sta!$T:$T,"&gt;4.5")/$C88</f>
        <v>#DIV/0!</v>
      </c>
      <c r="Q88" s="11">
        <f>(COUNTIFS(Sta!$A:$A,$A88,Sta!$R:$R,"&gt;0.5") +COUNTIFS(Sta!$B:$B,$A88,Sta!$S:$S,"&gt;0.5"))/$D88</f>
        <v>0</v>
      </c>
      <c r="R88" s="8">
        <f>COUNTIFS(Sta!$A:$A,$A88,Sta!$R:$R,"&gt;0.5")/$B88</f>
        <v>0</v>
      </c>
      <c r="S88" s="8" t="e">
        <f>COUNTIFS(Sta!$B:$B,$A88,Sta!$S:$S,"&gt;0.5")/$C88</f>
        <v>#DIV/0!</v>
      </c>
      <c r="T88" s="11">
        <f>(COUNTIFS(Sta!$A:$A,$A88,Sta!$R:$R,"&gt;1.5") +COUNTIFS(Sta!$B:$B,$A88,Sta!$S:$S,"&gt;1.5"))/$D88</f>
        <v>0</v>
      </c>
      <c r="U88" s="8">
        <f>COUNTIFS(Sta!$A:$A,$A88,Sta!$R:$R,"&gt;1.5")/$B88</f>
        <v>0</v>
      </c>
      <c r="V88" s="8" t="e">
        <f>COUNTIFS(Sta!$B:$B,$A88,Sta!$S:$S,"&gt;1.5")/$C88</f>
        <v>#DIV/0!</v>
      </c>
    </row>
    <row r="89" spans="1:22" x14ac:dyDescent="0.3">
      <c r="A89" t="s">
        <v>20</v>
      </c>
      <c r="B89" s="9">
        <f>COUNTIF(Sta!A:A,A89)</f>
        <v>0</v>
      </c>
      <c r="C89" s="4">
        <f>COUNTIF(Sta!B:B,A89)</f>
        <v>1</v>
      </c>
      <c r="D89" s="4">
        <f t="shared" si="3"/>
        <v>1</v>
      </c>
      <c r="E89" s="10">
        <f>(SUMIF(Sta!$A:$A,$A89,Sta!$T:$T)  + SUMIF(Sta!$B:$B,$A89,Sta!$T:$T) )/$D89</f>
        <v>1</v>
      </c>
      <c r="F89" s="6" t="e">
        <f>SUMIF(Sta!$A:$A,$A89,Sta!$T:$T)/$B89</f>
        <v>#DIV/0!</v>
      </c>
      <c r="G89" s="6">
        <f>SUMIF(Sta!$B:$B,$A89,Sta!$T:$T)/$C89</f>
        <v>1</v>
      </c>
      <c r="H89" s="10">
        <f>(SUMIF(Sta!$A:$A,$A89,Sta!$R:$R)  + SUMIF(Sta!$B:$B,$A89,Sta!$S:$S) )/$D89</f>
        <v>1</v>
      </c>
      <c r="I89" s="6" t="e">
        <f>SUMIF(Sta!$A:$A,$A89,Sta!$R:$R)/$B89</f>
        <v>#DIV/0!</v>
      </c>
      <c r="J89" s="6">
        <f>SUMIF(Sta!$B:$B,$A89,Sta!$S:$S)/$C89</f>
        <v>1</v>
      </c>
      <c r="K89" s="11">
        <f>(COUNTIFS(Sta!$A:$A,$A89,Sta!$T:$T,"&gt;2.5") +COUNTIFS(Sta!$B:$B,$A89,Sta!$T:$T,"&gt;2.5"))/$D89</f>
        <v>0</v>
      </c>
      <c r="L89" s="8" t="e">
        <f>COUNTIFS(Sta!$A:$A,$A89,Sta!$T:$T,"&gt;2.5")/$B89</f>
        <v>#DIV/0!</v>
      </c>
      <c r="M89" s="8">
        <f>COUNTIFS(Sta!$B:$B,$A89,Sta!$T:$T,"&gt;2.5")/$C89</f>
        <v>0</v>
      </c>
      <c r="N89" s="11">
        <f>(COUNTIFS(Sta!$A:$A,$A89,Sta!$T:$T,"&gt;4.5") +COUNTIFS(Sta!$B:$B,$A89,Sta!$T:$T,"&gt;4.5"))/$D89</f>
        <v>0</v>
      </c>
      <c r="O89" s="8" t="e">
        <f>COUNTIFS(Sta!$A:$A,$A89,Sta!$T:$T,"&gt;4.5")/$B89</f>
        <v>#DIV/0!</v>
      </c>
      <c r="P89" s="8">
        <f>COUNTIFS(Sta!$B:$B,$A89,Sta!$T:$T,"&gt;4.5")/$C89</f>
        <v>0</v>
      </c>
      <c r="Q89" s="11">
        <f>(COUNTIFS(Sta!$A:$A,$A89,Sta!$R:$R,"&gt;0.5") +COUNTIFS(Sta!$B:$B,$A89,Sta!$S:$S,"&gt;0.5"))/$D89</f>
        <v>1</v>
      </c>
      <c r="R89" s="8" t="e">
        <f>COUNTIFS(Sta!$A:$A,$A89,Sta!$R:$R,"&gt;0.5")/$B89</f>
        <v>#DIV/0!</v>
      </c>
      <c r="S89" s="8">
        <f>COUNTIFS(Sta!$B:$B,$A89,Sta!$S:$S,"&gt;0.5")/$C89</f>
        <v>1</v>
      </c>
      <c r="T89" s="11">
        <f>(COUNTIFS(Sta!$A:$A,$A89,Sta!$R:$R,"&gt;1.5") +COUNTIFS(Sta!$B:$B,$A89,Sta!$S:$S,"&gt;1.5"))/$D89</f>
        <v>0</v>
      </c>
      <c r="U89" s="8" t="e">
        <f>COUNTIFS(Sta!$A:$A,$A89,Sta!$R:$R,"&gt;1.5")/$B89</f>
        <v>#DIV/0!</v>
      </c>
      <c r="V89" s="8">
        <f>COUNTIFS(Sta!$B:$B,$A89,Sta!$S:$S,"&gt;1.5")/$C89</f>
        <v>0</v>
      </c>
    </row>
    <row r="90" spans="1:22" x14ac:dyDescent="0.3">
      <c r="A90" t="s">
        <v>446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0" t="e">
        <f>(SUMIF(Sta!$A:$A,$A90,Sta!$T:$T)  + SUMIF(Sta!$B:$B,$A90,Sta!$T:$T) )/$D90</f>
        <v>#DIV/0!</v>
      </c>
      <c r="F90" s="6" t="e">
        <f>SUMIF(Sta!$A:$A,$A90,Sta!$T:$T)/$B90</f>
        <v>#DIV/0!</v>
      </c>
      <c r="G90" s="6" t="e">
        <f>SUMIF(Sta!$B:$B,$A90,Sta!$T:$T)/$C90</f>
        <v>#DIV/0!</v>
      </c>
      <c r="H90" s="10" t="e">
        <f>(SUMIF(Sta!$A:$A,$A90,Sta!$R:$R)  + SUMIF(Sta!$B:$B,$A90,Sta!$S:$S) )/$D90</f>
        <v>#DIV/0!</v>
      </c>
      <c r="I90" s="6" t="e">
        <f>SUMIF(Sta!$A:$A,$A90,Sta!$R:$R)/$B90</f>
        <v>#DIV/0!</v>
      </c>
      <c r="J90" s="6" t="e">
        <f>SUMIF(Sta!$B:$B,$A90,Sta!$S:$S)/$C90</f>
        <v>#DIV/0!</v>
      </c>
      <c r="K90" s="11" t="e">
        <f>(COUNTIFS(Sta!$A:$A,$A90,Sta!$T:$T,"&gt;2.5") +COUNTIFS(Sta!$B:$B,$A90,Sta!$T:$T,"&gt;2.5"))/$D90</f>
        <v>#DIV/0!</v>
      </c>
      <c r="L90" s="8" t="e">
        <f>COUNTIFS(Sta!$A:$A,$A90,Sta!$T:$T,"&gt;2.5")/$B90</f>
        <v>#DIV/0!</v>
      </c>
      <c r="M90" s="8" t="e">
        <f>COUNTIFS(Sta!$B:$B,$A90,Sta!$T:$T,"&gt;2.5")/$C90</f>
        <v>#DIV/0!</v>
      </c>
      <c r="N90" s="11" t="e">
        <f>(COUNTIFS(Sta!$A:$A,$A90,Sta!$T:$T,"&gt;4.5") +COUNTIFS(Sta!$B:$B,$A90,Sta!$T:$T,"&gt;4.5"))/$D90</f>
        <v>#DIV/0!</v>
      </c>
      <c r="O90" s="8" t="e">
        <f>COUNTIFS(Sta!$A:$A,$A90,Sta!$T:$T,"&gt;4.5")/$B90</f>
        <v>#DIV/0!</v>
      </c>
      <c r="P90" s="8" t="e">
        <f>COUNTIFS(Sta!$B:$B,$A90,Sta!$T:$T,"&gt;4.5")/$C90</f>
        <v>#DIV/0!</v>
      </c>
      <c r="Q90" s="11" t="e">
        <f>(COUNTIFS(Sta!$A:$A,$A90,Sta!$R:$R,"&gt;0.5") +COUNTIFS(Sta!$B:$B,$A90,Sta!$S:$S,"&gt;0.5"))/$D90</f>
        <v>#DIV/0!</v>
      </c>
      <c r="R90" s="8" t="e">
        <f>COUNTIFS(Sta!$A:$A,$A90,Sta!$R:$R,"&gt;0.5")/$B90</f>
        <v>#DIV/0!</v>
      </c>
      <c r="S90" s="8" t="e">
        <f>COUNTIFS(Sta!$B:$B,$A90,Sta!$S:$S,"&gt;0.5")/$C90</f>
        <v>#DIV/0!</v>
      </c>
      <c r="T90" s="11" t="e">
        <f>(COUNTIFS(Sta!$A:$A,$A90,Sta!$R:$R,"&gt;1.5") +COUNTIFS(Sta!$B:$B,$A90,Sta!$S:$S,"&gt;1.5"))/$D90</f>
        <v>#DIV/0!</v>
      </c>
      <c r="U90" s="8" t="e">
        <f>COUNTIFS(Sta!$A:$A,$A90,Sta!$R:$R,"&gt;1.5")/$B90</f>
        <v>#DIV/0!</v>
      </c>
      <c r="V90" s="8" t="e">
        <f>COUNTIFS(Sta!$B:$B,$A90,Sta!$S:$S,"&gt;1.5")/$C90</f>
        <v>#DIV/0!</v>
      </c>
    </row>
    <row r="91" spans="1:22" x14ac:dyDescent="0.3">
      <c r="A91" t="s">
        <v>180</v>
      </c>
      <c r="B91" s="9">
        <f>COUNTIF(Sta!A:A,A91)</f>
        <v>1</v>
      </c>
      <c r="C91" s="4">
        <f>COUNTIF(Sta!B:B,A91)</f>
        <v>1</v>
      </c>
      <c r="D91" s="4">
        <f t="shared" si="3"/>
        <v>2</v>
      </c>
      <c r="E91" s="10">
        <f>(SUMIF(Sta!$A:$A,$A91,Sta!$T:$T)  + SUMIF(Sta!$B:$B,$A91,Sta!$T:$T) )/$D91</f>
        <v>5</v>
      </c>
      <c r="F91" s="6">
        <f>SUMIF(Sta!$A:$A,$A91,Sta!$T:$T)/$B91</f>
        <v>5</v>
      </c>
      <c r="G91" s="6">
        <f>SUMIF(Sta!$B:$B,$A91,Sta!$T:$T)/$C91</f>
        <v>5</v>
      </c>
      <c r="H91" s="10">
        <f>(SUMIF(Sta!$A:$A,$A91,Sta!$R:$R)  + SUMIF(Sta!$B:$B,$A91,Sta!$S:$S) )/$D91</f>
        <v>3</v>
      </c>
      <c r="I91" s="6">
        <f>SUMIF(Sta!$A:$A,$A91,Sta!$R:$R)/$B91</f>
        <v>3</v>
      </c>
      <c r="J91" s="6">
        <f>SUMIF(Sta!$B:$B,$A91,Sta!$S:$S)/$C91</f>
        <v>3</v>
      </c>
      <c r="K91" s="11">
        <f>(COUNTIFS(Sta!$A:$A,$A91,Sta!$T:$T,"&gt;2.5") +COUNTIFS(Sta!$B:$B,$A91,Sta!$T:$T,"&gt;2.5"))/$D91</f>
        <v>1</v>
      </c>
      <c r="L91" s="8">
        <f>COUNTIFS(Sta!$A:$A,$A91,Sta!$T:$T,"&gt;2.5")/$B91</f>
        <v>1</v>
      </c>
      <c r="M91" s="8">
        <f>COUNTIFS(Sta!$B:$B,$A91,Sta!$T:$T,"&gt;2.5")/$C91</f>
        <v>1</v>
      </c>
      <c r="N91" s="11">
        <f>(COUNTIFS(Sta!$A:$A,$A91,Sta!$T:$T,"&gt;4.5") +COUNTIFS(Sta!$B:$B,$A91,Sta!$T:$T,"&gt;4.5"))/$D91</f>
        <v>1</v>
      </c>
      <c r="O91" s="8">
        <f>COUNTIFS(Sta!$A:$A,$A91,Sta!$T:$T,"&gt;4.5")/$B91</f>
        <v>1</v>
      </c>
      <c r="P91" s="8">
        <f>COUNTIFS(Sta!$B:$B,$A91,Sta!$T:$T,"&gt;4.5")/$C91</f>
        <v>1</v>
      </c>
      <c r="Q91" s="11">
        <f>(COUNTIFS(Sta!$A:$A,$A91,Sta!$R:$R,"&gt;0.5") +COUNTIFS(Sta!$B:$B,$A91,Sta!$S:$S,"&gt;0.5"))/$D91</f>
        <v>1</v>
      </c>
      <c r="R91" s="8">
        <f>COUNTIFS(Sta!$A:$A,$A91,Sta!$R:$R,"&gt;0.5")/$B91</f>
        <v>1</v>
      </c>
      <c r="S91" s="8">
        <f>COUNTIFS(Sta!$B:$B,$A91,Sta!$S:$S,"&gt;0.5")/$C91</f>
        <v>1</v>
      </c>
      <c r="T91" s="11">
        <f>(COUNTIFS(Sta!$A:$A,$A91,Sta!$R:$R,"&gt;1.5") +COUNTIFS(Sta!$B:$B,$A91,Sta!$S:$S,"&gt;1.5"))/$D91</f>
        <v>1</v>
      </c>
      <c r="U91" s="8">
        <f>COUNTIFS(Sta!$A:$A,$A91,Sta!$R:$R,"&gt;1.5")/$B91</f>
        <v>1</v>
      </c>
      <c r="V91" s="8">
        <f>COUNTIFS(Sta!$B:$B,$A91,Sta!$S:$S,"&gt;1.5")/$C91</f>
        <v>1</v>
      </c>
    </row>
    <row r="92" spans="1:22" x14ac:dyDescent="0.3">
      <c r="A92" t="s">
        <v>212</v>
      </c>
      <c r="B92" s="9">
        <f>COUNTIF(Sta!A:A,A92)</f>
        <v>1</v>
      </c>
      <c r="C92" s="4">
        <f>COUNTIF(Sta!B:B,A92)</f>
        <v>1</v>
      </c>
      <c r="D92" s="4">
        <f t="shared" si="3"/>
        <v>2</v>
      </c>
      <c r="E92" s="10">
        <f>(SUMIF(Sta!$A:$A,$A92,Sta!$T:$T)  + SUMIF(Sta!$B:$B,$A92,Sta!$T:$T) )/$D92</f>
        <v>2.5</v>
      </c>
      <c r="F92" s="6">
        <f>SUMIF(Sta!$A:$A,$A92,Sta!$T:$T)/$B92</f>
        <v>3</v>
      </c>
      <c r="G92" s="6">
        <f>SUMIF(Sta!$B:$B,$A92,Sta!$T:$T)/$C92</f>
        <v>2</v>
      </c>
      <c r="H92" s="10">
        <f>(SUMIF(Sta!$A:$A,$A92,Sta!$R:$R)  + SUMIF(Sta!$B:$B,$A92,Sta!$S:$S) )/$D92</f>
        <v>1</v>
      </c>
      <c r="I92" s="6">
        <f>SUMIF(Sta!$A:$A,$A92,Sta!$R:$R)/$B92</f>
        <v>1</v>
      </c>
      <c r="J92" s="6">
        <f>SUMIF(Sta!$B:$B,$A92,Sta!$S:$S)/$C92</f>
        <v>1</v>
      </c>
      <c r="K92" s="11">
        <f>(COUNTIFS(Sta!$A:$A,$A92,Sta!$T:$T,"&gt;2.5") +COUNTIFS(Sta!$B:$B,$A92,Sta!$T:$T,"&gt;2.5"))/$D92</f>
        <v>0.5</v>
      </c>
      <c r="L92" s="8">
        <f>COUNTIFS(Sta!$A:$A,$A92,Sta!$T:$T,"&gt;2.5")/$B92</f>
        <v>1</v>
      </c>
      <c r="M92" s="8">
        <f>COUNTIFS(Sta!$B:$B,$A92,Sta!$T:$T,"&gt;2.5")/$C92</f>
        <v>0</v>
      </c>
      <c r="N92" s="11">
        <f>(COUNTIFS(Sta!$A:$A,$A92,Sta!$T:$T,"&gt;4.5") +COUNTIFS(Sta!$B:$B,$A92,Sta!$T:$T,"&gt;4.5"))/$D92</f>
        <v>0</v>
      </c>
      <c r="O92" s="8">
        <f>COUNTIFS(Sta!$A:$A,$A92,Sta!$T:$T,"&gt;4.5")/$B92</f>
        <v>0</v>
      </c>
      <c r="P92" s="8">
        <f>COUNTIFS(Sta!$B:$B,$A92,Sta!$T:$T,"&gt;4.5")/$C92</f>
        <v>0</v>
      </c>
      <c r="Q92" s="11">
        <f>(COUNTIFS(Sta!$A:$A,$A92,Sta!$R:$R,"&gt;0.5") +COUNTIFS(Sta!$B:$B,$A92,Sta!$S:$S,"&gt;0.5"))/$D92</f>
        <v>1</v>
      </c>
      <c r="R92" s="8">
        <f>COUNTIFS(Sta!$A:$A,$A92,Sta!$R:$R,"&gt;0.5")/$B92</f>
        <v>1</v>
      </c>
      <c r="S92" s="8">
        <f>COUNTIFS(Sta!$B:$B,$A92,Sta!$S:$S,"&gt;0.5")/$C92</f>
        <v>1</v>
      </c>
      <c r="T92" s="11">
        <f>(COUNTIFS(Sta!$A:$A,$A92,Sta!$R:$R,"&gt;1.5") +COUNTIFS(Sta!$B:$B,$A92,Sta!$S:$S,"&gt;1.5"))/$D92</f>
        <v>0</v>
      </c>
      <c r="U92" s="8">
        <f>COUNTIFS(Sta!$A:$A,$A92,Sta!$R:$R,"&gt;1.5")/$B92</f>
        <v>0</v>
      </c>
      <c r="V92" s="8">
        <f>COUNTIFS(Sta!$B:$B,$A92,Sta!$S:$S,"&gt;1.5")/$C92</f>
        <v>0</v>
      </c>
    </row>
    <row r="93" spans="1:22" x14ac:dyDescent="0.3">
      <c r="A93" t="s">
        <v>518</v>
      </c>
      <c r="B93" s="9">
        <f>COUNTIF(Sta!A:A,A93)</f>
        <v>3</v>
      </c>
      <c r="C93" s="4">
        <f>COUNTIF(Sta!B:B,A93)</f>
        <v>1</v>
      </c>
      <c r="D93" s="4">
        <f t="shared" si="3"/>
        <v>4</v>
      </c>
      <c r="E93" s="10">
        <f>(SUMIF(Sta!$A:$A,$A93,Sta!$T:$T)  + SUMIF(Sta!$B:$B,$A93,Sta!$T:$T) )/$D93</f>
        <v>3.75</v>
      </c>
      <c r="F93" s="6">
        <f>SUMIF(Sta!$A:$A,$A93,Sta!$T:$T)/$B93</f>
        <v>3.6666666666666665</v>
      </c>
      <c r="G93" s="6">
        <f>SUMIF(Sta!$B:$B,$A93,Sta!$T:$T)/$C93</f>
        <v>4</v>
      </c>
      <c r="H93" s="10">
        <f>(SUMIF(Sta!$A:$A,$A93,Sta!$R:$R)  + SUMIF(Sta!$B:$B,$A93,Sta!$S:$S) )/$D93</f>
        <v>1.75</v>
      </c>
      <c r="I93" s="6">
        <f>SUMIF(Sta!$A:$A,$A93,Sta!$R:$R)/$B93</f>
        <v>1.6666666666666667</v>
      </c>
      <c r="J93" s="6">
        <f>SUMIF(Sta!$B:$B,$A93,Sta!$S:$S)/$C93</f>
        <v>2</v>
      </c>
      <c r="K93" s="11">
        <f>(COUNTIFS(Sta!$A:$A,$A93,Sta!$T:$T,"&gt;2.5") +COUNTIFS(Sta!$B:$B,$A93,Sta!$T:$T,"&gt;2.5"))/$D93</f>
        <v>0.75</v>
      </c>
      <c r="L93" s="8">
        <f>COUNTIFS(Sta!$A:$A,$A93,Sta!$T:$T,"&gt;2.5")/$B93</f>
        <v>0.66666666666666663</v>
      </c>
      <c r="M93" s="8">
        <f>COUNTIFS(Sta!$B:$B,$A93,Sta!$T:$T,"&gt;2.5")/$C93</f>
        <v>1</v>
      </c>
      <c r="N93" s="11">
        <f>(COUNTIFS(Sta!$A:$A,$A93,Sta!$T:$T,"&gt;4.5") +COUNTIFS(Sta!$B:$B,$A93,Sta!$T:$T,"&gt;4.5"))/$D93</f>
        <v>0.25</v>
      </c>
      <c r="O93" s="8">
        <f>COUNTIFS(Sta!$A:$A,$A93,Sta!$T:$T,"&gt;4.5")/$B93</f>
        <v>0.33333333333333331</v>
      </c>
      <c r="P93" s="8">
        <f>COUNTIFS(Sta!$B:$B,$A93,Sta!$T:$T,"&gt;4.5")/$C93</f>
        <v>0</v>
      </c>
      <c r="Q93" s="11">
        <f>(COUNTIFS(Sta!$A:$A,$A93,Sta!$R:$R,"&gt;0.5") +COUNTIFS(Sta!$B:$B,$A93,Sta!$S:$S,"&gt;0.5"))/$D93</f>
        <v>0.75</v>
      </c>
      <c r="R93" s="8">
        <f>COUNTIFS(Sta!$A:$A,$A93,Sta!$R:$R,"&gt;0.5")/$B93</f>
        <v>0.66666666666666663</v>
      </c>
      <c r="S93" s="8">
        <f>COUNTIFS(Sta!$B:$B,$A93,Sta!$S:$S,"&gt;0.5")/$C93</f>
        <v>1</v>
      </c>
      <c r="T93" s="11">
        <f>(COUNTIFS(Sta!$A:$A,$A93,Sta!$R:$R,"&gt;1.5") +COUNTIFS(Sta!$B:$B,$A93,Sta!$S:$S,"&gt;1.5"))/$D93</f>
        <v>0.75</v>
      </c>
      <c r="U93" s="8">
        <f>COUNTIFS(Sta!$A:$A,$A93,Sta!$R:$R,"&gt;1.5")/$B93</f>
        <v>0.66666666666666663</v>
      </c>
      <c r="V93" s="8">
        <f>COUNTIFS(Sta!$B:$B,$A93,Sta!$S:$S,"&gt;1.5")/$C93</f>
        <v>1</v>
      </c>
    </row>
    <row r="94" spans="1:22" x14ac:dyDescent="0.3">
      <c r="A94" t="s">
        <v>18</v>
      </c>
      <c r="B94" s="9">
        <f>COUNTIF(Sta!A:A,A94)</f>
        <v>1</v>
      </c>
      <c r="C94" s="4">
        <f>COUNTIF(Sta!B:B,A94)</f>
        <v>0</v>
      </c>
      <c r="D94" s="4">
        <f t="shared" si="3"/>
        <v>1</v>
      </c>
      <c r="E94" s="10">
        <f>(SUMIF(Sta!$A:$A,$A94,Sta!$T:$T)  + SUMIF(Sta!$B:$B,$A94,Sta!$T:$T) )/$D94</f>
        <v>0</v>
      </c>
      <c r="F94" s="6">
        <f>SUMIF(Sta!$A:$A,$A94,Sta!$T:$T)/$B94</f>
        <v>0</v>
      </c>
      <c r="G94" s="6" t="e">
        <f>SUMIF(Sta!$B:$B,$A94,Sta!$T:$T)/$C94</f>
        <v>#DIV/0!</v>
      </c>
      <c r="H94" s="10">
        <f>(SUMIF(Sta!$A:$A,$A94,Sta!$R:$R)  + SUMIF(Sta!$B:$B,$A94,Sta!$S:$S) )/$D94</f>
        <v>0</v>
      </c>
      <c r="I94" s="6">
        <f>SUMIF(Sta!$A:$A,$A94,Sta!$R:$R)/$B94</f>
        <v>0</v>
      </c>
      <c r="J94" s="6" t="e">
        <f>SUMIF(Sta!$B:$B,$A94,Sta!$S:$S)/$C94</f>
        <v>#DIV/0!</v>
      </c>
      <c r="K94" s="11">
        <f>(COUNTIFS(Sta!$A:$A,$A94,Sta!$T:$T,"&gt;2.5") +COUNTIFS(Sta!$B:$B,$A94,Sta!$T:$T,"&gt;2.5"))/$D94</f>
        <v>0</v>
      </c>
      <c r="L94" s="8">
        <f>COUNTIFS(Sta!$A:$A,$A94,Sta!$T:$T,"&gt;2.5")/$B94</f>
        <v>0</v>
      </c>
      <c r="M94" s="8" t="e">
        <f>COUNTIFS(Sta!$B:$B,$A94,Sta!$T:$T,"&gt;2.5")/$C94</f>
        <v>#DIV/0!</v>
      </c>
      <c r="N94" s="11">
        <f>(COUNTIFS(Sta!$A:$A,$A94,Sta!$T:$T,"&gt;4.5") +COUNTIFS(Sta!$B:$B,$A94,Sta!$T:$T,"&gt;4.5"))/$D94</f>
        <v>0</v>
      </c>
      <c r="O94" s="8">
        <f>COUNTIFS(Sta!$A:$A,$A94,Sta!$T:$T,"&gt;4.5")/$B94</f>
        <v>0</v>
      </c>
      <c r="P94" s="8" t="e">
        <f>COUNTIFS(Sta!$B:$B,$A94,Sta!$T:$T,"&gt;4.5")/$C94</f>
        <v>#DIV/0!</v>
      </c>
      <c r="Q94" s="11">
        <f>(COUNTIFS(Sta!$A:$A,$A94,Sta!$R:$R,"&gt;0.5") +COUNTIFS(Sta!$B:$B,$A94,Sta!$S:$S,"&gt;0.5"))/$D94</f>
        <v>0</v>
      </c>
      <c r="R94" s="8">
        <f>COUNTIFS(Sta!$A:$A,$A94,Sta!$R:$R,"&gt;0.5")/$B94</f>
        <v>0</v>
      </c>
      <c r="S94" s="8" t="e">
        <f>COUNTIFS(Sta!$B:$B,$A94,Sta!$S:$S,"&gt;0.5")/$C94</f>
        <v>#DIV/0!</v>
      </c>
      <c r="T94" s="11">
        <f>(COUNTIFS(Sta!$A:$A,$A94,Sta!$R:$R,"&gt;1.5") +COUNTIFS(Sta!$B:$B,$A94,Sta!$S:$S,"&gt;1.5"))/$D94</f>
        <v>0</v>
      </c>
      <c r="U94" s="8">
        <f>COUNTIFS(Sta!$A:$A,$A94,Sta!$R:$R,"&gt;1.5")/$B94</f>
        <v>0</v>
      </c>
      <c r="V94" s="8" t="e">
        <f>COUNTIFS(Sta!$B:$B,$A94,Sta!$S:$S,"&gt;1.5")/$C94</f>
        <v>#DIV/0!</v>
      </c>
    </row>
    <row r="95" spans="1:22" x14ac:dyDescent="0.3">
      <c r="A95" t="s">
        <v>208</v>
      </c>
      <c r="B95" s="9">
        <f>COUNTIF(Sta!A:A,A95)</f>
        <v>1</v>
      </c>
      <c r="C95" s="4">
        <f>COUNTIF(Sta!B:B,A95)</f>
        <v>1</v>
      </c>
      <c r="D95" s="4">
        <f t="shared" si="3"/>
        <v>2</v>
      </c>
      <c r="E95" s="10">
        <f>(SUMIF(Sta!$A:$A,$A95,Sta!$T:$T)  + SUMIF(Sta!$B:$B,$A95,Sta!$T:$T) )/$D95</f>
        <v>4.5</v>
      </c>
      <c r="F95" s="6">
        <f>SUMIF(Sta!$A:$A,$A95,Sta!$T:$T)/$B95</f>
        <v>7</v>
      </c>
      <c r="G95" s="6">
        <f>SUMIF(Sta!$B:$B,$A95,Sta!$T:$T)/$C95</f>
        <v>2</v>
      </c>
      <c r="H95" s="10">
        <f>(SUMIF(Sta!$A:$A,$A95,Sta!$R:$R)  + SUMIF(Sta!$B:$B,$A95,Sta!$S:$S) )/$D95</f>
        <v>3</v>
      </c>
      <c r="I95" s="6">
        <f>SUMIF(Sta!$A:$A,$A95,Sta!$R:$R)/$B95</f>
        <v>4</v>
      </c>
      <c r="J95" s="6">
        <f>SUMIF(Sta!$B:$B,$A95,Sta!$S:$S)/$C95</f>
        <v>2</v>
      </c>
      <c r="K95" s="11">
        <f>(COUNTIFS(Sta!$A:$A,$A95,Sta!$T:$T,"&gt;2.5") +COUNTIFS(Sta!$B:$B,$A95,Sta!$T:$T,"&gt;2.5"))/$D95</f>
        <v>0.5</v>
      </c>
      <c r="L95" s="8">
        <f>COUNTIFS(Sta!$A:$A,$A95,Sta!$T:$T,"&gt;2.5")/$B95</f>
        <v>1</v>
      </c>
      <c r="M95" s="8">
        <f>COUNTIFS(Sta!$B:$B,$A95,Sta!$T:$T,"&gt;2.5")/$C95</f>
        <v>0</v>
      </c>
      <c r="N95" s="11">
        <f>(COUNTIFS(Sta!$A:$A,$A95,Sta!$T:$T,"&gt;4.5") +COUNTIFS(Sta!$B:$B,$A95,Sta!$T:$T,"&gt;4.5"))/$D95</f>
        <v>0.5</v>
      </c>
      <c r="O95" s="8">
        <f>COUNTIFS(Sta!$A:$A,$A95,Sta!$T:$T,"&gt;4.5")/$B95</f>
        <v>1</v>
      </c>
      <c r="P95" s="8">
        <f>COUNTIFS(Sta!$B:$B,$A95,Sta!$T:$T,"&gt;4.5")/$C95</f>
        <v>0</v>
      </c>
      <c r="Q95" s="11">
        <f>(COUNTIFS(Sta!$A:$A,$A95,Sta!$R:$R,"&gt;0.5") +COUNTIFS(Sta!$B:$B,$A95,Sta!$S:$S,"&gt;0.5"))/$D95</f>
        <v>1</v>
      </c>
      <c r="R95" s="8">
        <f>COUNTIFS(Sta!$A:$A,$A95,Sta!$R:$R,"&gt;0.5")/$B95</f>
        <v>1</v>
      </c>
      <c r="S95" s="8">
        <f>COUNTIFS(Sta!$B:$B,$A95,Sta!$S:$S,"&gt;0.5")/$C95</f>
        <v>1</v>
      </c>
      <c r="T95" s="11">
        <f>(COUNTIFS(Sta!$A:$A,$A95,Sta!$R:$R,"&gt;1.5") +COUNTIFS(Sta!$B:$B,$A95,Sta!$S:$S,"&gt;1.5"))/$D95</f>
        <v>1</v>
      </c>
      <c r="U95" s="8">
        <f>COUNTIFS(Sta!$A:$A,$A95,Sta!$R:$R,"&gt;1.5")/$B95</f>
        <v>1</v>
      </c>
      <c r="V95" s="8">
        <f>COUNTIFS(Sta!$B:$B,$A95,Sta!$S:$S,"&gt;1.5")/$C95</f>
        <v>1</v>
      </c>
    </row>
    <row r="96" spans="1:22" x14ac:dyDescent="0.3">
      <c r="A96" t="s">
        <v>222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0" t="e">
        <f>(SUMIF(Sta!$A:$A,$A96,Sta!$T:$T)  + SUMIF(Sta!$B:$B,$A96,Sta!$T:$T) )/$D96</f>
        <v>#DIV/0!</v>
      </c>
      <c r="F96" s="6" t="e">
        <f>SUMIF(Sta!$A:$A,$A96,Sta!$T:$T)/$B96</f>
        <v>#DIV/0!</v>
      </c>
      <c r="G96" s="6" t="e">
        <f>SUMIF(Sta!$B:$B,$A96,Sta!$T:$T)/$C96</f>
        <v>#DIV/0!</v>
      </c>
      <c r="H96" s="10" t="e">
        <f>(SUMIF(Sta!$A:$A,$A96,Sta!$R:$R)  + SUMIF(Sta!$B:$B,$A96,Sta!$S:$S) )/$D96</f>
        <v>#DIV/0!</v>
      </c>
      <c r="I96" s="6" t="e">
        <f>SUMIF(Sta!$A:$A,$A96,Sta!$R:$R)/$B96</f>
        <v>#DIV/0!</v>
      </c>
      <c r="J96" s="6" t="e">
        <f>SUMIF(Sta!$B:$B,$A96,Sta!$S:$S)/$C96</f>
        <v>#DIV/0!</v>
      </c>
      <c r="K96" s="11" t="e">
        <f>(COUNTIFS(Sta!$A:$A,$A96,Sta!$T:$T,"&gt;2.5") +COUNTIFS(Sta!$B:$B,$A96,Sta!$T:$T,"&gt;2.5"))/$D96</f>
        <v>#DIV/0!</v>
      </c>
      <c r="L96" s="8" t="e">
        <f>COUNTIFS(Sta!$A:$A,$A96,Sta!$T:$T,"&gt;2.5")/$B96</f>
        <v>#DIV/0!</v>
      </c>
      <c r="M96" s="8" t="e">
        <f>COUNTIFS(Sta!$B:$B,$A96,Sta!$T:$T,"&gt;2.5")/$C96</f>
        <v>#DIV/0!</v>
      </c>
      <c r="N96" s="11" t="e">
        <f>(COUNTIFS(Sta!$A:$A,$A96,Sta!$T:$T,"&gt;4.5") +COUNTIFS(Sta!$B:$B,$A96,Sta!$T:$T,"&gt;4.5"))/$D96</f>
        <v>#DIV/0!</v>
      </c>
      <c r="O96" s="8" t="e">
        <f>COUNTIFS(Sta!$A:$A,$A96,Sta!$T:$T,"&gt;4.5")/$B96</f>
        <v>#DIV/0!</v>
      </c>
      <c r="P96" s="8" t="e">
        <f>COUNTIFS(Sta!$B:$B,$A96,Sta!$T:$T,"&gt;4.5")/$C96</f>
        <v>#DIV/0!</v>
      </c>
      <c r="Q96" s="11" t="e">
        <f>(COUNTIFS(Sta!$A:$A,$A96,Sta!$R:$R,"&gt;0.5") +COUNTIFS(Sta!$B:$B,$A96,Sta!$S:$S,"&gt;0.5"))/$D96</f>
        <v>#DIV/0!</v>
      </c>
      <c r="R96" s="8" t="e">
        <f>COUNTIFS(Sta!$A:$A,$A96,Sta!$R:$R,"&gt;0.5")/$B96</f>
        <v>#DIV/0!</v>
      </c>
      <c r="S96" s="8" t="e">
        <f>COUNTIFS(Sta!$B:$B,$A96,Sta!$S:$S,"&gt;0.5")/$C96</f>
        <v>#DIV/0!</v>
      </c>
      <c r="T96" s="11" t="e">
        <f>(COUNTIFS(Sta!$A:$A,$A96,Sta!$R:$R,"&gt;1.5") +COUNTIFS(Sta!$B:$B,$A96,Sta!$S:$S,"&gt;1.5"))/$D96</f>
        <v>#DIV/0!</v>
      </c>
      <c r="U96" s="8" t="e">
        <f>COUNTIFS(Sta!$A:$A,$A96,Sta!$R:$R,"&gt;1.5")/$B96</f>
        <v>#DIV/0!</v>
      </c>
      <c r="V96" s="8" t="e">
        <f>COUNTIFS(Sta!$B:$B,$A96,Sta!$S:$S,"&gt;1.5")/$C96</f>
        <v>#DIV/0!</v>
      </c>
    </row>
    <row r="97" spans="1:22" x14ac:dyDescent="0.3">
      <c r="A97" t="s">
        <v>407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0" t="e">
        <f>(SUMIF(Sta!$A:$A,$A97,Sta!$T:$T)  + SUMIF(Sta!$B:$B,$A97,Sta!$T:$T) )/$D97</f>
        <v>#DIV/0!</v>
      </c>
      <c r="F97" s="6" t="e">
        <f>SUMIF(Sta!$A:$A,$A97,Sta!$T:$T)/$B97</f>
        <v>#DIV/0!</v>
      </c>
      <c r="G97" s="6" t="e">
        <f>SUMIF(Sta!$B:$B,$A97,Sta!$T:$T)/$C97</f>
        <v>#DIV/0!</v>
      </c>
      <c r="H97" s="10" t="e">
        <f>(SUMIF(Sta!$A:$A,$A97,Sta!$R:$R)  + SUMIF(Sta!$B:$B,$A97,Sta!$S:$S) )/$D97</f>
        <v>#DIV/0!</v>
      </c>
      <c r="I97" s="6" t="e">
        <f>SUMIF(Sta!$A:$A,$A97,Sta!$R:$R)/$B97</f>
        <v>#DIV/0!</v>
      </c>
      <c r="J97" s="6" t="e">
        <f>SUMIF(Sta!$B:$B,$A97,Sta!$S:$S)/$C97</f>
        <v>#DIV/0!</v>
      </c>
      <c r="K97" s="11" t="e">
        <f>(COUNTIFS(Sta!$A:$A,$A97,Sta!$T:$T,"&gt;2.5") +COUNTIFS(Sta!$B:$B,$A97,Sta!$T:$T,"&gt;2.5"))/$D97</f>
        <v>#DIV/0!</v>
      </c>
      <c r="L97" s="8" t="e">
        <f>COUNTIFS(Sta!$A:$A,$A97,Sta!$T:$T,"&gt;2.5")/$B97</f>
        <v>#DIV/0!</v>
      </c>
      <c r="M97" s="8" t="e">
        <f>COUNTIFS(Sta!$B:$B,$A97,Sta!$T:$T,"&gt;2.5")/$C97</f>
        <v>#DIV/0!</v>
      </c>
      <c r="N97" s="11" t="e">
        <f>(COUNTIFS(Sta!$A:$A,$A97,Sta!$T:$T,"&gt;4.5") +COUNTIFS(Sta!$B:$B,$A97,Sta!$T:$T,"&gt;4.5"))/$D97</f>
        <v>#DIV/0!</v>
      </c>
      <c r="O97" s="8" t="e">
        <f>COUNTIFS(Sta!$A:$A,$A97,Sta!$T:$T,"&gt;4.5")/$B97</f>
        <v>#DIV/0!</v>
      </c>
      <c r="P97" s="8" t="e">
        <f>COUNTIFS(Sta!$B:$B,$A97,Sta!$T:$T,"&gt;4.5")/$C97</f>
        <v>#DIV/0!</v>
      </c>
      <c r="Q97" s="11" t="e">
        <f>(COUNTIFS(Sta!$A:$A,$A97,Sta!$R:$R,"&gt;0.5") +COUNTIFS(Sta!$B:$B,$A97,Sta!$S:$S,"&gt;0.5"))/$D97</f>
        <v>#DIV/0!</v>
      </c>
      <c r="R97" s="8" t="e">
        <f>COUNTIFS(Sta!$A:$A,$A97,Sta!$R:$R,"&gt;0.5")/$B97</f>
        <v>#DIV/0!</v>
      </c>
      <c r="S97" s="8" t="e">
        <f>COUNTIFS(Sta!$B:$B,$A97,Sta!$S:$S,"&gt;0.5")/$C97</f>
        <v>#DIV/0!</v>
      </c>
      <c r="T97" s="11" t="e">
        <f>(COUNTIFS(Sta!$A:$A,$A97,Sta!$R:$R,"&gt;1.5") +COUNTIFS(Sta!$B:$B,$A97,Sta!$S:$S,"&gt;1.5"))/$D97</f>
        <v>#DIV/0!</v>
      </c>
      <c r="U97" s="8" t="e">
        <f>COUNTIFS(Sta!$A:$A,$A97,Sta!$R:$R,"&gt;1.5")/$B97</f>
        <v>#DIV/0!</v>
      </c>
      <c r="V97" s="8" t="e">
        <f>COUNTIFS(Sta!$B:$B,$A97,Sta!$S:$S,"&gt;1.5")/$C97</f>
        <v>#DIV/0!</v>
      </c>
    </row>
    <row r="98" spans="1:22" x14ac:dyDescent="0.3">
      <c r="A98" t="s">
        <v>282</v>
      </c>
      <c r="B98" s="9">
        <f>COUNTIF(Sta!A:A,A98)</f>
        <v>1</v>
      </c>
      <c r="C98" s="4">
        <f>COUNTIF(Sta!B:B,A98)</f>
        <v>2</v>
      </c>
      <c r="D98" s="4">
        <f t="shared" si="3"/>
        <v>3</v>
      </c>
      <c r="E98" s="10">
        <f>(SUMIF(Sta!$A:$A,$A98,Sta!$T:$T)  + SUMIF(Sta!$B:$B,$A98,Sta!$T:$T) )/$D98</f>
        <v>5.333333333333333</v>
      </c>
      <c r="F98" s="6">
        <f>SUMIF(Sta!$A:$A,$A98,Sta!$T:$T)/$B98</f>
        <v>6</v>
      </c>
      <c r="G98" s="6">
        <f>SUMIF(Sta!$B:$B,$A98,Sta!$T:$T)/$C98</f>
        <v>5</v>
      </c>
      <c r="H98" s="10">
        <f>(SUMIF(Sta!$A:$A,$A98,Sta!$R:$R)  + SUMIF(Sta!$B:$B,$A98,Sta!$S:$S) )/$D98</f>
        <v>3</v>
      </c>
      <c r="I98" s="6">
        <f>SUMIF(Sta!$A:$A,$A98,Sta!$R:$R)/$B98</f>
        <v>4</v>
      </c>
      <c r="J98" s="6">
        <f>SUMIF(Sta!$B:$B,$A98,Sta!$S:$S)/$C98</f>
        <v>2.5</v>
      </c>
      <c r="K98" s="11">
        <f>(COUNTIFS(Sta!$A:$A,$A98,Sta!$T:$T,"&gt;2.5") +COUNTIFS(Sta!$B:$B,$A98,Sta!$T:$T,"&gt;2.5"))/$D98</f>
        <v>1</v>
      </c>
      <c r="L98" s="8">
        <f>COUNTIFS(Sta!$A:$A,$A98,Sta!$T:$T,"&gt;2.5")/$B98</f>
        <v>1</v>
      </c>
      <c r="M98" s="8">
        <f>COUNTIFS(Sta!$B:$B,$A98,Sta!$T:$T,"&gt;2.5")/$C98</f>
        <v>1</v>
      </c>
      <c r="N98" s="11">
        <f>(COUNTIFS(Sta!$A:$A,$A98,Sta!$T:$T,"&gt;4.5") +COUNTIFS(Sta!$B:$B,$A98,Sta!$T:$T,"&gt;4.5"))/$D98</f>
        <v>0.66666666666666663</v>
      </c>
      <c r="O98" s="8">
        <f>COUNTIFS(Sta!$A:$A,$A98,Sta!$T:$T,"&gt;4.5")/$B98</f>
        <v>1</v>
      </c>
      <c r="P98" s="8">
        <f>COUNTIFS(Sta!$B:$B,$A98,Sta!$T:$T,"&gt;4.5")/$C98</f>
        <v>0.5</v>
      </c>
      <c r="Q98" s="11">
        <f>(COUNTIFS(Sta!$A:$A,$A98,Sta!$R:$R,"&gt;0.5") +COUNTIFS(Sta!$B:$B,$A98,Sta!$S:$S,"&gt;0.5"))/$D98</f>
        <v>1</v>
      </c>
      <c r="R98" s="8">
        <f>COUNTIFS(Sta!$A:$A,$A98,Sta!$R:$R,"&gt;0.5")/$B98</f>
        <v>1</v>
      </c>
      <c r="S98" s="8">
        <f>COUNTIFS(Sta!$B:$B,$A98,Sta!$S:$S,"&gt;0.5")/$C98</f>
        <v>1</v>
      </c>
      <c r="T98" s="11">
        <f>(COUNTIFS(Sta!$A:$A,$A98,Sta!$R:$R,"&gt;1.5") +COUNTIFS(Sta!$B:$B,$A98,Sta!$S:$S,"&gt;1.5"))/$D98</f>
        <v>1</v>
      </c>
      <c r="U98" s="8">
        <f>COUNTIFS(Sta!$A:$A,$A98,Sta!$R:$R,"&gt;1.5")/$B98</f>
        <v>1</v>
      </c>
      <c r="V98" s="8">
        <f>COUNTIFS(Sta!$B:$B,$A98,Sta!$S:$S,"&gt;1.5")/$C98</f>
        <v>1</v>
      </c>
    </row>
    <row r="99" spans="1:22" x14ac:dyDescent="0.3">
      <c r="A99" t="s">
        <v>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0" t="e">
        <f>(SUMIF(Sta!$A:$A,$A99,Sta!$T:$T)  + SUMIF(Sta!$B:$B,$A99,Sta!$T:$T) )/$D99</f>
        <v>#DIV/0!</v>
      </c>
      <c r="F99" s="6" t="e">
        <f>SUMIF(Sta!$A:$A,$A99,Sta!$T:$T)/$B99</f>
        <v>#DIV/0!</v>
      </c>
      <c r="G99" s="6" t="e">
        <f>SUMIF(Sta!$B:$B,$A99,Sta!$T:$T)/$C99</f>
        <v>#DIV/0!</v>
      </c>
      <c r="H99" s="10" t="e">
        <f>(SUMIF(Sta!$A:$A,$A99,Sta!$R:$R)  + SUMIF(Sta!$B:$B,$A99,Sta!$S:$S) )/$D99</f>
        <v>#DIV/0!</v>
      </c>
      <c r="I99" s="6" t="e">
        <f>SUMIF(Sta!$A:$A,$A99,Sta!$R:$R)/$B99</f>
        <v>#DIV/0!</v>
      </c>
      <c r="J99" s="6" t="e">
        <f>SUMIF(Sta!$B:$B,$A99,Sta!$S:$S)/$C99</f>
        <v>#DIV/0!</v>
      </c>
      <c r="K99" s="11" t="e">
        <f>(COUNTIFS(Sta!$A:$A,$A99,Sta!$T:$T,"&gt;2.5") +COUNTIFS(Sta!$B:$B,$A99,Sta!$T:$T,"&gt;2.5"))/$D99</f>
        <v>#DIV/0!</v>
      </c>
      <c r="L99" s="8" t="e">
        <f>COUNTIFS(Sta!$A:$A,$A99,Sta!$T:$T,"&gt;2.5")/$B99</f>
        <v>#DIV/0!</v>
      </c>
      <c r="M99" s="8" t="e">
        <f>COUNTIFS(Sta!$B:$B,$A99,Sta!$T:$T,"&gt;2.5")/$C99</f>
        <v>#DIV/0!</v>
      </c>
      <c r="N99" s="11" t="e">
        <f>(COUNTIFS(Sta!$A:$A,$A99,Sta!$T:$T,"&gt;4.5") +COUNTIFS(Sta!$B:$B,$A99,Sta!$T:$T,"&gt;4.5"))/$D99</f>
        <v>#DIV/0!</v>
      </c>
      <c r="O99" s="8" t="e">
        <f>COUNTIFS(Sta!$A:$A,$A99,Sta!$T:$T,"&gt;4.5")/$B99</f>
        <v>#DIV/0!</v>
      </c>
      <c r="P99" s="8" t="e">
        <f>COUNTIFS(Sta!$B:$B,$A99,Sta!$T:$T,"&gt;4.5")/$C99</f>
        <v>#DIV/0!</v>
      </c>
      <c r="Q99" s="11" t="e">
        <f>(COUNTIFS(Sta!$A:$A,$A99,Sta!$R:$R,"&gt;0.5") +COUNTIFS(Sta!$B:$B,$A99,Sta!$S:$S,"&gt;0.5"))/$D99</f>
        <v>#DIV/0!</v>
      </c>
      <c r="R99" s="8" t="e">
        <f>COUNTIFS(Sta!$A:$A,$A99,Sta!$R:$R,"&gt;0.5")/$B99</f>
        <v>#DIV/0!</v>
      </c>
      <c r="S99" s="8" t="e">
        <f>COUNTIFS(Sta!$B:$B,$A99,Sta!$S:$S,"&gt;0.5")/$C99</f>
        <v>#DIV/0!</v>
      </c>
      <c r="T99" s="11" t="e">
        <f>(COUNTIFS(Sta!$A:$A,$A99,Sta!$R:$R,"&gt;1.5") +COUNTIFS(Sta!$B:$B,$A99,Sta!$S:$S,"&gt;1.5"))/$D99</f>
        <v>#DIV/0!</v>
      </c>
      <c r="U99" s="8" t="e">
        <f>COUNTIFS(Sta!$A:$A,$A99,Sta!$R:$R,"&gt;1.5")/$B99</f>
        <v>#DIV/0!</v>
      </c>
      <c r="V99" s="8" t="e">
        <f>COUNTIFS(Sta!$B:$B,$A99,Sta!$S:$S,"&gt;1.5")/$C99</f>
        <v>#DIV/0!</v>
      </c>
    </row>
    <row r="100" spans="1:22" x14ac:dyDescent="0.3">
      <c r="A100" t="s">
        <v>239</v>
      </c>
      <c r="B100" s="9">
        <f>COUNTIF(Sta!A:A,A100)</f>
        <v>1</v>
      </c>
      <c r="C100" s="4">
        <f>COUNTIF(Sta!B:B,A100)</f>
        <v>1</v>
      </c>
      <c r="D100" s="4">
        <f t="shared" si="3"/>
        <v>2</v>
      </c>
      <c r="E100" s="10">
        <f>(SUMIF(Sta!$A:$A,$A100,Sta!$T:$T)  + SUMIF(Sta!$B:$B,$A100,Sta!$T:$T) )/$D100</f>
        <v>3</v>
      </c>
      <c r="F100" s="6">
        <f>SUMIF(Sta!$A:$A,$A100,Sta!$T:$T)/$B100</f>
        <v>2</v>
      </c>
      <c r="G100" s="6">
        <f>SUMIF(Sta!$B:$B,$A100,Sta!$T:$T)/$C100</f>
        <v>4</v>
      </c>
      <c r="H100" s="10">
        <f>(SUMIF(Sta!$A:$A,$A100,Sta!$R:$R)  + SUMIF(Sta!$B:$B,$A100,Sta!$S:$S) )/$D100</f>
        <v>1</v>
      </c>
      <c r="I100" s="6">
        <f>SUMIF(Sta!$A:$A,$A100,Sta!$R:$R)/$B100</f>
        <v>1</v>
      </c>
      <c r="J100" s="6">
        <f>SUMIF(Sta!$B:$B,$A100,Sta!$S:$S)/$C100</f>
        <v>1</v>
      </c>
      <c r="K100" s="11">
        <f>(COUNTIFS(Sta!$A:$A,$A100,Sta!$T:$T,"&gt;2.5") +COUNTIFS(Sta!$B:$B,$A100,Sta!$T:$T,"&gt;2.5"))/$D100</f>
        <v>0.5</v>
      </c>
      <c r="L100" s="8">
        <f>COUNTIFS(Sta!$A:$A,$A100,Sta!$T:$T,"&gt;2.5")/$B100</f>
        <v>0</v>
      </c>
      <c r="M100" s="8">
        <f>COUNTIFS(Sta!$B:$B,$A100,Sta!$T:$T,"&gt;2.5")/$C100</f>
        <v>1</v>
      </c>
      <c r="N100" s="11">
        <f>(COUNTIFS(Sta!$A:$A,$A100,Sta!$T:$T,"&gt;4.5") +COUNTIFS(Sta!$B:$B,$A100,Sta!$T:$T,"&gt;4.5"))/$D100</f>
        <v>0</v>
      </c>
      <c r="O100" s="8">
        <f>COUNTIFS(Sta!$A:$A,$A100,Sta!$T:$T,"&gt;4.5")/$B100</f>
        <v>0</v>
      </c>
      <c r="P100" s="8">
        <f>COUNTIFS(Sta!$B:$B,$A100,Sta!$T:$T,"&gt;4.5")/$C100</f>
        <v>0</v>
      </c>
      <c r="Q100" s="11">
        <f>(COUNTIFS(Sta!$A:$A,$A100,Sta!$R:$R,"&gt;0.5") +COUNTIFS(Sta!$B:$B,$A100,Sta!$S:$S,"&gt;0.5"))/$D100</f>
        <v>1</v>
      </c>
      <c r="R100" s="8">
        <f>COUNTIFS(Sta!$A:$A,$A100,Sta!$R:$R,"&gt;0.5")/$B100</f>
        <v>1</v>
      </c>
      <c r="S100" s="8">
        <f>COUNTIFS(Sta!$B:$B,$A100,Sta!$S:$S,"&gt;0.5")/$C100</f>
        <v>1</v>
      </c>
      <c r="T100" s="11">
        <f>(COUNTIFS(Sta!$A:$A,$A100,Sta!$R:$R,"&gt;1.5") +COUNTIFS(Sta!$B:$B,$A100,Sta!$S:$S,"&gt;1.5"))/$D100</f>
        <v>0</v>
      </c>
      <c r="U100" s="8">
        <f>COUNTIFS(Sta!$A:$A,$A100,Sta!$R:$R,"&gt;1.5")/$B100</f>
        <v>0</v>
      </c>
      <c r="V100" s="8">
        <f>COUNTIFS(Sta!$B:$B,$A100,Sta!$S:$S,"&gt;1.5")/$C100</f>
        <v>0</v>
      </c>
    </row>
    <row r="101" spans="1:22" x14ac:dyDescent="0.3">
      <c r="A101" t="s">
        <v>141</v>
      </c>
      <c r="B101" s="9">
        <f>COUNTIF(Sta!A:A,A101)</f>
        <v>0</v>
      </c>
      <c r="C101" s="4">
        <f>COUNTIF(Sta!B:B,A101)</f>
        <v>1</v>
      </c>
      <c r="D101" s="4">
        <f t="shared" si="3"/>
        <v>1</v>
      </c>
      <c r="E101" s="10">
        <f>(SUMIF(Sta!$A:$A,$A101,Sta!$T:$T)  + SUMIF(Sta!$B:$B,$A101,Sta!$T:$T) )/$D101</f>
        <v>6</v>
      </c>
      <c r="F101" s="6" t="e">
        <f>SUMIF(Sta!$A:$A,$A101,Sta!$T:$T)/$B101</f>
        <v>#DIV/0!</v>
      </c>
      <c r="G101" s="6">
        <f>SUMIF(Sta!$B:$B,$A101,Sta!$T:$T)/$C101</f>
        <v>6</v>
      </c>
      <c r="H101" s="10">
        <f>(SUMIF(Sta!$A:$A,$A101,Sta!$R:$R)  + SUMIF(Sta!$B:$B,$A101,Sta!$S:$S) )/$D101</f>
        <v>3</v>
      </c>
      <c r="I101" s="6" t="e">
        <f>SUMIF(Sta!$A:$A,$A101,Sta!$R:$R)/$B101</f>
        <v>#DIV/0!</v>
      </c>
      <c r="J101" s="6">
        <f>SUMIF(Sta!$B:$B,$A101,Sta!$S:$S)/$C101</f>
        <v>3</v>
      </c>
      <c r="K101" s="11">
        <f>(COUNTIFS(Sta!$A:$A,$A101,Sta!$T:$T,"&gt;2.5") +COUNTIFS(Sta!$B:$B,$A101,Sta!$T:$T,"&gt;2.5"))/$D101</f>
        <v>1</v>
      </c>
      <c r="L101" s="8" t="e">
        <f>COUNTIFS(Sta!$A:$A,$A101,Sta!$T:$T,"&gt;2.5")/$B101</f>
        <v>#DIV/0!</v>
      </c>
      <c r="M101" s="8">
        <f>COUNTIFS(Sta!$B:$B,$A101,Sta!$T:$T,"&gt;2.5")/$C101</f>
        <v>1</v>
      </c>
      <c r="N101" s="11">
        <f>(COUNTIFS(Sta!$A:$A,$A101,Sta!$T:$T,"&gt;4.5") +COUNTIFS(Sta!$B:$B,$A101,Sta!$T:$T,"&gt;4.5"))/$D101</f>
        <v>1</v>
      </c>
      <c r="O101" s="8" t="e">
        <f>COUNTIFS(Sta!$A:$A,$A101,Sta!$T:$T,"&gt;4.5")/$B101</f>
        <v>#DIV/0!</v>
      </c>
      <c r="P101" s="8">
        <f>COUNTIFS(Sta!$B:$B,$A101,Sta!$T:$T,"&gt;4.5")/$C101</f>
        <v>1</v>
      </c>
      <c r="Q101" s="11">
        <f>(COUNTIFS(Sta!$A:$A,$A101,Sta!$R:$R,"&gt;0.5") +COUNTIFS(Sta!$B:$B,$A101,Sta!$S:$S,"&gt;0.5"))/$D101</f>
        <v>1</v>
      </c>
      <c r="R101" s="8" t="e">
        <f>COUNTIFS(Sta!$A:$A,$A101,Sta!$R:$R,"&gt;0.5")/$B101</f>
        <v>#DIV/0!</v>
      </c>
      <c r="S101" s="8">
        <f>COUNTIFS(Sta!$B:$B,$A101,Sta!$S:$S,"&gt;0.5")/$C101</f>
        <v>1</v>
      </c>
      <c r="T101" s="11">
        <f>(COUNTIFS(Sta!$A:$A,$A101,Sta!$R:$R,"&gt;1.5") +COUNTIFS(Sta!$B:$B,$A101,Sta!$S:$S,"&gt;1.5"))/$D101</f>
        <v>1</v>
      </c>
      <c r="U101" s="8" t="e">
        <f>COUNTIFS(Sta!$A:$A,$A101,Sta!$R:$R,"&gt;1.5")/$B101</f>
        <v>#DIV/0!</v>
      </c>
      <c r="V101" s="8">
        <f>COUNTIFS(Sta!$B:$B,$A101,Sta!$S:$S,"&gt;1.5")/$C101</f>
        <v>1</v>
      </c>
    </row>
    <row r="102" spans="1:22" x14ac:dyDescent="0.3">
      <c r="A102" t="s">
        <v>4</v>
      </c>
      <c r="B102" s="9">
        <f>COUNTIF(Sta!A:A,A102)</f>
        <v>1</v>
      </c>
      <c r="C102" s="4">
        <f>COUNTIF(Sta!B:B,A102)</f>
        <v>1</v>
      </c>
      <c r="D102" s="4">
        <f t="shared" si="3"/>
        <v>2</v>
      </c>
      <c r="E102" s="10">
        <f>(SUMIF(Sta!$A:$A,$A102,Sta!$T:$T)  + SUMIF(Sta!$B:$B,$A102,Sta!$T:$T) )/$D102</f>
        <v>5</v>
      </c>
      <c r="F102" s="6">
        <f>SUMIF(Sta!$A:$A,$A102,Sta!$T:$T)/$B102</f>
        <v>4</v>
      </c>
      <c r="G102" s="6">
        <f>SUMIF(Sta!$B:$B,$A102,Sta!$T:$T)/$C102</f>
        <v>6</v>
      </c>
      <c r="H102" s="10">
        <f>(SUMIF(Sta!$A:$A,$A102,Sta!$R:$R)  + SUMIF(Sta!$B:$B,$A102,Sta!$S:$S) )/$D102</f>
        <v>3</v>
      </c>
      <c r="I102" s="6">
        <f>SUMIF(Sta!$A:$A,$A102,Sta!$R:$R)/$B102</f>
        <v>2</v>
      </c>
      <c r="J102" s="6">
        <f>SUMIF(Sta!$B:$B,$A102,Sta!$S:$S)/$C102</f>
        <v>4</v>
      </c>
      <c r="K102" s="11">
        <f>(COUNTIFS(Sta!$A:$A,$A102,Sta!$T:$T,"&gt;2.5") +COUNTIFS(Sta!$B:$B,$A102,Sta!$T:$T,"&gt;2.5"))/$D102</f>
        <v>1</v>
      </c>
      <c r="L102" s="8">
        <f>COUNTIFS(Sta!$A:$A,$A102,Sta!$T:$T,"&gt;2.5")/$B102</f>
        <v>1</v>
      </c>
      <c r="M102" s="8">
        <f>COUNTIFS(Sta!$B:$B,$A102,Sta!$T:$T,"&gt;2.5")/$C102</f>
        <v>1</v>
      </c>
      <c r="N102" s="11">
        <f>(COUNTIFS(Sta!$A:$A,$A102,Sta!$T:$T,"&gt;4.5") +COUNTIFS(Sta!$B:$B,$A102,Sta!$T:$T,"&gt;4.5"))/$D102</f>
        <v>0.5</v>
      </c>
      <c r="O102" s="8">
        <f>COUNTIFS(Sta!$A:$A,$A102,Sta!$T:$T,"&gt;4.5")/$B102</f>
        <v>0</v>
      </c>
      <c r="P102" s="8">
        <f>COUNTIFS(Sta!$B:$B,$A102,Sta!$T:$T,"&gt;4.5")/$C102</f>
        <v>1</v>
      </c>
      <c r="Q102" s="11">
        <f>(COUNTIFS(Sta!$A:$A,$A102,Sta!$R:$R,"&gt;0.5") +COUNTIFS(Sta!$B:$B,$A102,Sta!$S:$S,"&gt;0.5"))/$D102</f>
        <v>1</v>
      </c>
      <c r="R102" s="8">
        <f>COUNTIFS(Sta!$A:$A,$A102,Sta!$R:$R,"&gt;0.5")/$B102</f>
        <v>1</v>
      </c>
      <c r="S102" s="8">
        <f>COUNTIFS(Sta!$B:$B,$A102,Sta!$S:$S,"&gt;0.5")/$C102</f>
        <v>1</v>
      </c>
      <c r="T102" s="11">
        <f>(COUNTIFS(Sta!$A:$A,$A102,Sta!$R:$R,"&gt;1.5") +COUNTIFS(Sta!$B:$B,$A102,Sta!$S:$S,"&gt;1.5"))/$D102</f>
        <v>1</v>
      </c>
      <c r="U102" s="8">
        <f>COUNTIFS(Sta!$A:$A,$A102,Sta!$R:$R,"&gt;1.5")/$B102</f>
        <v>1</v>
      </c>
      <c r="V102" s="8">
        <f>COUNTIFS(Sta!$B:$B,$A102,Sta!$S:$S,"&gt;1.5")/$C102</f>
        <v>1</v>
      </c>
    </row>
    <row r="103" spans="1:22" x14ac:dyDescent="0.3">
      <c r="A103" t="s">
        <v>225</v>
      </c>
      <c r="B103" s="9">
        <f>COUNTIF(Sta!A:A,A103)</f>
        <v>1</v>
      </c>
      <c r="C103" s="4">
        <f>COUNTIF(Sta!B:B,A103)</f>
        <v>1</v>
      </c>
      <c r="D103" s="4">
        <f t="shared" si="3"/>
        <v>2</v>
      </c>
      <c r="E103" s="10">
        <f>(SUMIF(Sta!$A:$A,$A103,Sta!$T:$T)  + SUMIF(Sta!$B:$B,$A103,Sta!$T:$T) )/$D103</f>
        <v>4.5</v>
      </c>
      <c r="F103" s="6">
        <f>SUMIF(Sta!$A:$A,$A103,Sta!$T:$T)/$B103</f>
        <v>5</v>
      </c>
      <c r="G103" s="6">
        <f>SUMIF(Sta!$B:$B,$A103,Sta!$T:$T)/$C103</f>
        <v>4</v>
      </c>
      <c r="H103" s="10">
        <f>(SUMIF(Sta!$A:$A,$A103,Sta!$R:$R)  + SUMIF(Sta!$B:$B,$A103,Sta!$S:$S) )/$D103</f>
        <v>2</v>
      </c>
      <c r="I103" s="6">
        <f>SUMIF(Sta!$A:$A,$A103,Sta!$R:$R)/$B103</f>
        <v>2</v>
      </c>
      <c r="J103" s="6">
        <f>SUMIF(Sta!$B:$B,$A103,Sta!$S:$S)/$C103</f>
        <v>2</v>
      </c>
      <c r="K103" s="11">
        <f>(COUNTIFS(Sta!$A:$A,$A103,Sta!$T:$T,"&gt;2.5") +COUNTIFS(Sta!$B:$B,$A103,Sta!$T:$T,"&gt;2.5"))/$D103</f>
        <v>1</v>
      </c>
      <c r="L103" s="8">
        <f>COUNTIFS(Sta!$A:$A,$A103,Sta!$T:$T,"&gt;2.5")/$B103</f>
        <v>1</v>
      </c>
      <c r="M103" s="8">
        <f>COUNTIFS(Sta!$B:$B,$A103,Sta!$T:$T,"&gt;2.5")/$C103</f>
        <v>1</v>
      </c>
      <c r="N103" s="11">
        <f>(COUNTIFS(Sta!$A:$A,$A103,Sta!$T:$T,"&gt;4.5") +COUNTIFS(Sta!$B:$B,$A103,Sta!$T:$T,"&gt;4.5"))/$D103</f>
        <v>0.5</v>
      </c>
      <c r="O103" s="8">
        <f>COUNTIFS(Sta!$A:$A,$A103,Sta!$T:$T,"&gt;4.5")/$B103</f>
        <v>1</v>
      </c>
      <c r="P103" s="8">
        <f>COUNTIFS(Sta!$B:$B,$A103,Sta!$T:$T,"&gt;4.5")/$C103</f>
        <v>0</v>
      </c>
      <c r="Q103" s="11">
        <f>(COUNTIFS(Sta!$A:$A,$A103,Sta!$R:$R,"&gt;0.5") +COUNTIFS(Sta!$B:$B,$A103,Sta!$S:$S,"&gt;0.5"))/$D103</f>
        <v>1</v>
      </c>
      <c r="R103" s="8">
        <f>COUNTIFS(Sta!$A:$A,$A103,Sta!$R:$R,"&gt;0.5")/$B103</f>
        <v>1</v>
      </c>
      <c r="S103" s="8">
        <f>COUNTIFS(Sta!$B:$B,$A103,Sta!$S:$S,"&gt;0.5")/$C103</f>
        <v>1</v>
      </c>
      <c r="T103" s="11">
        <f>(COUNTIFS(Sta!$A:$A,$A103,Sta!$R:$R,"&gt;1.5") +COUNTIFS(Sta!$B:$B,$A103,Sta!$S:$S,"&gt;1.5"))/$D103</f>
        <v>1</v>
      </c>
      <c r="U103" s="8">
        <f>COUNTIFS(Sta!$A:$A,$A103,Sta!$R:$R,"&gt;1.5")/$B103</f>
        <v>1</v>
      </c>
      <c r="V103" s="8">
        <f>COUNTIFS(Sta!$B:$B,$A103,Sta!$S:$S,"&gt;1.5")/$C103</f>
        <v>1</v>
      </c>
    </row>
    <row r="104" spans="1:22" x14ac:dyDescent="0.3">
      <c r="A104" t="s">
        <v>476</v>
      </c>
      <c r="B104" s="9">
        <f>COUNTIF(Sta!A:A,A104)</f>
        <v>0</v>
      </c>
      <c r="C104" s="4">
        <f>COUNTIF(Sta!B:B,A104)</f>
        <v>1</v>
      </c>
      <c r="D104" s="4">
        <f t="shared" si="3"/>
        <v>1</v>
      </c>
      <c r="E104" s="10">
        <f>(SUMIF(Sta!$A:$A,$A104,Sta!$T:$T)  + SUMIF(Sta!$B:$B,$A104,Sta!$T:$T) )/$D104</f>
        <v>2</v>
      </c>
      <c r="F104" s="6" t="e">
        <f>SUMIF(Sta!$A:$A,$A104,Sta!$T:$T)/$B104</f>
        <v>#DIV/0!</v>
      </c>
      <c r="G104" s="6">
        <f>SUMIF(Sta!$B:$B,$A104,Sta!$T:$T)/$C104</f>
        <v>2</v>
      </c>
      <c r="H104" s="10">
        <f>(SUMIF(Sta!$A:$A,$A104,Sta!$R:$R)  + SUMIF(Sta!$B:$B,$A104,Sta!$S:$S) )/$D104</f>
        <v>1</v>
      </c>
      <c r="I104" s="6" t="e">
        <f>SUMIF(Sta!$A:$A,$A104,Sta!$R:$R)/$B104</f>
        <v>#DIV/0!</v>
      </c>
      <c r="J104" s="6">
        <f>SUMIF(Sta!$B:$B,$A104,Sta!$S:$S)/$C104</f>
        <v>1</v>
      </c>
      <c r="K104" s="11">
        <f>(COUNTIFS(Sta!$A:$A,$A104,Sta!$T:$T,"&gt;2.5") +COUNTIFS(Sta!$B:$B,$A104,Sta!$T:$T,"&gt;2.5"))/$D104</f>
        <v>0</v>
      </c>
      <c r="L104" s="8" t="e">
        <f>COUNTIFS(Sta!$A:$A,$A104,Sta!$T:$T,"&gt;2.5")/$B104</f>
        <v>#DIV/0!</v>
      </c>
      <c r="M104" s="8">
        <f>COUNTIFS(Sta!$B:$B,$A104,Sta!$T:$T,"&gt;2.5")/$C104</f>
        <v>0</v>
      </c>
      <c r="N104" s="11">
        <f>(COUNTIFS(Sta!$A:$A,$A104,Sta!$T:$T,"&gt;4.5") +COUNTIFS(Sta!$B:$B,$A104,Sta!$T:$T,"&gt;4.5"))/$D104</f>
        <v>0</v>
      </c>
      <c r="O104" s="8" t="e">
        <f>COUNTIFS(Sta!$A:$A,$A104,Sta!$T:$T,"&gt;4.5")/$B104</f>
        <v>#DIV/0!</v>
      </c>
      <c r="P104" s="8">
        <f>COUNTIFS(Sta!$B:$B,$A104,Sta!$T:$T,"&gt;4.5")/$C104</f>
        <v>0</v>
      </c>
      <c r="Q104" s="11">
        <f>(COUNTIFS(Sta!$A:$A,$A104,Sta!$R:$R,"&gt;0.5") +COUNTIFS(Sta!$B:$B,$A104,Sta!$S:$S,"&gt;0.5"))/$D104</f>
        <v>1</v>
      </c>
      <c r="R104" s="8" t="e">
        <f>COUNTIFS(Sta!$A:$A,$A104,Sta!$R:$R,"&gt;0.5")/$B104</f>
        <v>#DIV/0!</v>
      </c>
      <c r="S104" s="8">
        <f>COUNTIFS(Sta!$B:$B,$A104,Sta!$S:$S,"&gt;0.5")/$C104</f>
        <v>1</v>
      </c>
      <c r="T104" s="11">
        <f>(COUNTIFS(Sta!$A:$A,$A104,Sta!$R:$R,"&gt;1.5") +COUNTIFS(Sta!$B:$B,$A104,Sta!$S:$S,"&gt;1.5"))/$D104</f>
        <v>0</v>
      </c>
      <c r="U104" s="8" t="e">
        <f>COUNTIFS(Sta!$A:$A,$A104,Sta!$R:$R,"&gt;1.5")/$B104</f>
        <v>#DIV/0!</v>
      </c>
      <c r="V104" s="8">
        <f>COUNTIFS(Sta!$B:$B,$A104,Sta!$S:$S,"&gt;1.5")/$C104</f>
        <v>0</v>
      </c>
    </row>
    <row r="105" spans="1:22" x14ac:dyDescent="0.3">
      <c r="A105" t="s">
        <v>482</v>
      </c>
      <c r="B105" s="9">
        <f>COUNTIF(Sta!A:A,A105)</f>
        <v>7</v>
      </c>
      <c r="C105" s="4">
        <f>COUNTIF(Sta!B:B,A105)</f>
        <v>6</v>
      </c>
      <c r="D105" s="4">
        <f t="shared" si="3"/>
        <v>13</v>
      </c>
      <c r="E105" s="10">
        <f>(SUMIF(Sta!$A:$A,$A105,Sta!$T:$T)  + SUMIF(Sta!$B:$B,$A105,Sta!$T:$T) )/$D105</f>
        <v>4</v>
      </c>
      <c r="F105" s="6">
        <f>SUMIF(Sta!$A:$A,$A105,Sta!$T:$T)/$B105</f>
        <v>4</v>
      </c>
      <c r="G105" s="6">
        <f>SUMIF(Sta!$B:$B,$A105,Sta!$T:$T)/$C105</f>
        <v>4</v>
      </c>
      <c r="H105" s="10">
        <f>(SUMIF(Sta!$A:$A,$A105,Sta!$R:$R)  + SUMIF(Sta!$B:$B,$A105,Sta!$S:$S) )/$D105</f>
        <v>1.9230769230769231</v>
      </c>
      <c r="I105" s="6">
        <f>SUMIF(Sta!$A:$A,$A105,Sta!$R:$R)/$B105</f>
        <v>1.8571428571428572</v>
      </c>
      <c r="J105" s="6">
        <f>SUMIF(Sta!$B:$B,$A105,Sta!$S:$S)/$C105</f>
        <v>2</v>
      </c>
      <c r="K105" s="11">
        <f>(COUNTIFS(Sta!$A:$A,$A105,Sta!$T:$T,"&gt;2.5") +COUNTIFS(Sta!$B:$B,$A105,Sta!$T:$T,"&gt;2.5"))/$D105</f>
        <v>0.69230769230769229</v>
      </c>
      <c r="L105" s="8">
        <f>COUNTIFS(Sta!$A:$A,$A105,Sta!$T:$T,"&gt;2.5")/$B105</f>
        <v>0.7142857142857143</v>
      </c>
      <c r="M105" s="8">
        <f>COUNTIFS(Sta!$B:$B,$A105,Sta!$T:$T,"&gt;2.5")/$C105</f>
        <v>0.66666666666666663</v>
      </c>
      <c r="N105" s="11">
        <f>(COUNTIFS(Sta!$A:$A,$A105,Sta!$T:$T,"&gt;4.5") +COUNTIFS(Sta!$B:$B,$A105,Sta!$T:$T,"&gt;4.5"))/$D105</f>
        <v>0.38461538461538464</v>
      </c>
      <c r="O105" s="8">
        <f>COUNTIFS(Sta!$A:$A,$A105,Sta!$T:$T,"&gt;4.5")/$B105</f>
        <v>0.42857142857142855</v>
      </c>
      <c r="P105" s="8">
        <f>COUNTIFS(Sta!$B:$B,$A105,Sta!$T:$T,"&gt;4.5")/$C105</f>
        <v>0.33333333333333331</v>
      </c>
      <c r="Q105" s="11">
        <f>(COUNTIFS(Sta!$A:$A,$A105,Sta!$R:$R,"&gt;0.5") +COUNTIFS(Sta!$B:$B,$A105,Sta!$S:$S,"&gt;0.5"))/$D105</f>
        <v>0.76923076923076927</v>
      </c>
      <c r="R105" s="8">
        <f>COUNTIFS(Sta!$A:$A,$A105,Sta!$R:$R,"&gt;0.5")/$B105</f>
        <v>0.7142857142857143</v>
      </c>
      <c r="S105" s="8">
        <f>COUNTIFS(Sta!$B:$B,$A105,Sta!$S:$S,"&gt;0.5")/$C105</f>
        <v>0.83333333333333337</v>
      </c>
      <c r="T105" s="11">
        <f>(COUNTIFS(Sta!$A:$A,$A105,Sta!$R:$R,"&gt;1.5") +COUNTIFS(Sta!$B:$B,$A105,Sta!$S:$S,"&gt;1.5"))/$D105</f>
        <v>0.76923076923076927</v>
      </c>
      <c r="U105" s="8">
        <f>COUNTIFS(Sta!$A:$A,$A105,Sta!$R:$R,"&gt;1.5")/$B105</f>
        <v>0.7142857142857143</v>
      </c>
      <c r="V105" s="8">
        <f>COUNTIFS(Sta!$B:$B,$A105,Sta!$S:$S,"&gt;1.5")/$C105</f>
        <v>0.83333333333333337</v>
      </c>
    </row>
    <row r="106" spans="1:22" x14ac:dyDescent="0.3">
      <c r="A106" t="s">
        <v>301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0" t="e">
        <f>(SUMIF(Sta!$A:$A,$A106,Sta!$T:$T)  + SUMIF(Sta!$B:$B,$A106,Sta!$T:$T) )/$D106</f>
        <v>#DIV/0!</v>
      </c>
      <c r="F106" s="6" t="e">
        <f>SUMIF(Sta!$A:$A,$A106,Sta!$T:$T)/$B106</f>
        <v>#DIV/0!</v>
      </c>
      <c r="G106" s="6" t="e">
        <f>SUMIF(Sta!$B:$B,$A106,Sta!$T:$T)/$C106</f>
        <v>#DIV/0!</v>
      </c>
      <c r="H106" s="10" t="e">
        <f>(SUMIF(Sta!$A:$A,$A106,Sta!$R:$R)  + SUMIF(Sta!$B:$B,$A106,Sta!$S:$S) )/$D106</f>
        <v>#DIV/0!</v>
      </c>
      <c r="I106" s="6" t="e">
        <f>SUMIF(Sta!$A:$A,$A106,Sta!$R:$R)/$B106</f>
        <v>#DIV/0!</v>
      </c>
      <c r="J106" s="6" t="e">
        <f>SUMIF(Sta!$B:$B,$A106,Sta!$S:$S)/$C106</f>
        <v>#DIV/0!</v>
      </c>
      <c r="K106" s="11" t="e">
        <f>(COUNTIFS(Sta!$A:$A,$A106,Sta!$T:$T,"&gt;2.5") +COUNTIFS(Sta!$B:$B,$A106,Sta!$T:$T,"&gt;2.5"))/$D106</f>
        <v>#DIV/0!</v>
      </c>
      <c r="L106" s="8" t="e">
        <f>COUNTIFS(Sta!$A:$A,$A106,Sta!$T:$T,"&gt;2.5")/$B106</f>
        <v>#DIV/0!</v>
      </c>
      <c r="M106" s="8" t="e">
        <f>COUNTIFS(Sta!$B:$B,$A106,Sta!$T:$T,"&gt;2.5")/$C106</f>
        <v>#DIV/0!</v>
      </c>
      <c r="N106" s="11" t="e">
        <f>(COUNTIFS(Sta!$A:$A,$A106,Sta!$T:$T,"&gt;4.5") +COUNTIFS(Sta!$B:$B,$A106,Sta!$T:$T,"&gt;4.5"))/$D106</f>
        <v>#DIV/0!</v>
      </c>
      <c r="O106" s="8" t="e">
        <f>COUNTIFS(Sta!$A:$A,$A106,Sta!$T:$T,"&gt;4.5")/$B106</f>
        <v>#DIV/0!</v>
      </c>
      <c r="P106" s="8" t="e">
        <f>COUNTIFS(Sta!$B:$B,$A106,Sta!$T:$T,"&gt;4.5")/$C106</f>
        <v>#DIV/0!</v>
      </c>
      <c r="Q106" s="11" t="e">
        <f>(COUNTIFS(Sta!$A:$A,$A106,Sta!$R:$R,"&gt;0.5") +COUNTIFS(Sta!$B:$B,$A106,Sta!$S:$S,"&gt;0.5"))/$D106</f>
        <v>#DIV/0!</v>
      </c>
      <c r="R106" s="8" t="e">
        <f>COUNTIFS(Sta!$A:$A,$A106,Sta!$R:$R,"&gt;0.5")/$B106</f>
        <v>#DIV/0!</v>
      </c>
      <c r="S106" s="8" t="e">
        <f>COUNTIFS(Sta!$B:$B,$A106,Sta!$S:$S,"&gt;0.5")/$C106</f>
        <v>#DIV/0!</v>
      </c>
      <c r="T106" s="11" t="e">
        <f>(COUNTIFS(Sta!$A:$A,$A106,Sta!$R:$R,"&gt;1.5") +COUNTIFS(Sta!$B:$B,$A106,Sta!$S:$S,"&gt;1.5"))/$D106</f>
        <v>#DIV/0!</v>
      </c>
      <c r="U106" s="8" t="e">
        <f>COUNTIFS(Sta!$A:$A,$A106,Sta!$R:$R,"&gt;1.5")/$B106</f>
        <v>#DIV/0!</v>
      </c>
      <c r="V106" s="8" t="e">
        <f>COUNTIFS(Sta!$B:$B,$A106,Sta!$S:$S,"&gt;1.5")/$C106</f>
        <v>#DIV/0!</v>
      </c>
    </row>
    <row r="107" spans="1:22" x14ac:dyDescent="0.3">
      <c r="A107" t="s">
        <v>414</v>
      </c>
      <c r="B107" s="9">
        <f>COUNTIF(Sta!A:A,A107)</f>
        <v>1</v>
      </c>
      <c r="C107" s="4">
        <f>COUNTIF(Sta!B:B,A107)</f>
        <v>1</v>
      </c>
      <c r="D107" s="4">
        <f t="shared" si="3"/>
        <v>2</v>
      </c>
      <c r="E107" s="10">
        <f>(SUMIF(Sta!$A:$A,$A107,Sta!$T:$T)  + SUMIF(Sta!$B:$B,$A107,Sta!$T:$T) )/$D107</f>
        <v>4</v>
      </c>
      <c r="F107" s="6">
        <f>SUMIF(Sta!$A:$A,$A107,Sta!$T:$T)/$B107</f>
        <v>3</v>
      </c>
      <c r="G107" s="6">
        <f>SUMIF(Sta!$B:$B,$A107,Sta!$T:$T)/$C107</f>
        <v>5</v>
      </c>
      <c r="H107" s="10">
        <f>(SUMIF(Sta!$A:$A,$A107,Sta!$R:$R)  + SUMIF(Sta!$B:$B,$A107,Sta!$S:$S) )/$D107</f>
        <v>0</v>
      </c>
      <c r="I107" s="6">
        <f>SUMIF(Sta!$A:$A,$A107,Sta!$R:$R)/$B107</f>
        <v>0</v>
      </c>
      <c r="J107" s="6">
        <f>SUMIF(Sta!$B:$B,$A107,Sta!$S:$S)/$C107</f>
        <v>0</v>
      </c>
      <c r="K107" s="11">
        <f>(COUNTIFS(Sta!$A:$A,$A107,Sta!$T:$T,"&gt;2.5") +COUNTIFS(Sta!$B:$B,$A107,Sta!$T:$T,"&gt;2.5"))/$D107</f>
        <v>1</v>
      </c>
      <c r="L107" s="8">
        <f>COUNTIFS(Sta!$A:$A,$A107,Sta!$T:$T,"&gt;2.5")/$B107</f>
        <v>1</v>
      </c>
      <c r="M107" s="8">
        <f>COUNTIFS(Sta!$B:$B,$A107,Sta!$T:$T,"&gt;2.5")/$C107</f>
        <v>1</v>
      </c>
      <c r="N107" s="11">
        <f>(COUNTIFS(Sta!$A:$A,$A107,Sta!$T:$T,"&gt;4.5") +COUNTIFS(Sta!$B:$B,$A107,Sta!$T:$T,"&gt;4.5"))/$D107</f>
        <v>0.5</v>
      </c>
      <c r="O107" s="8">
        <f>COUNTIFS(Sta!$A:$A,$A107,Sta!$T:$T,"&gt;4.5")/$B107</f>
        <v>0</v>
      </c>
      <c r="P107" s="8">
        <f>COUNTIFS(Sta!$B:$B,$A107,Sta!$T:$T,"&gt;4.5")/$C107</f>
        <v>1</v>
      </c>
      <c r="Q107" s="11">
        <f>(COUNTIFS(Sta!$A:$A,$A107,Sta!$R:$R,"&gt;0.5") +COUNTIFS(Sta!$B:$B,$A107,Sta!$S:$S,"&gt;0.5"))/$D107</f>
        <v>0</v>
      </c>
      <c r="R107" s="8">
        <f>COUNTIFS(Sta!$A:$A,$A107,Sta!$R:$R,"&gt;0.5")/$B107</f>
        <v>0</v>
      </c>
      <c r="S107" s="8">
        <f>COUNTIFS(Sta!$B:$B,$A107,Sta!$S:$S,"&gt;0.5")/$C107</f>
        <v>0</v>
      </c>
      <c r="T107" s="11">
        <f>(COUNTIFS(Sta!$A:$A,$A107,Sta!$R:$R,"&gt;1.5") +COUNTIFS(Sta!$B:$B,$A107,Sta!$S:$S,"&gt;1.5"))/$D107</f>
        <v>0</v>
      </c>
      <c r="U107" s="8">
        <f>COUNTIFS(Sta!$A:$A,$A107,Sta!$R:$R,"&gt;1.5")/$B107</f>
        <v>0</v>
      </c>
      <c r="V107" s="8">
        <f>COUNTIFS(Sta!$B:$B,$A107,Sta!$S:$S,"&gt;1.5")/$C107</f>
        <v>0</v>
      </c>
    </row>
    <row r="108" spans="1:22" x14ac:dyDescent="0.3">
      <c r="A108" t="s">
        <v>447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0" t="e">
        <f>(SUMIF(Sta!$A:$A,$A108,Sta!$T:$T)  + SUMIF(Sta!$B:$B,$A108,Sta!$T:$T) )/$D108</f>
        <v>#DIV/0!</v>
      </c>
      <c r="F108" s="6" t="e">
        <f>SUMIF(Sta!$A:$A,$A108,Sta!$T:$T)/$B108</f>
        <v>#DIV/0!</v>
      </c>
      <c r="G108" s="6" t="e">
        <f>SUMIF(Sta!$B:$B,$A108,Sta!$T:$T)/$C108</f>
        <v>#DIV/0!</v>
      </c>
      <c r="H108" s="10" t="e">
        <f>(SUMIF(Sta!$A:$A,$A108,Sta!$R:$R)  + SUMIF(Sta!$B:$B,$A108,Sta!$S:$S) )/$D108</f>
        <v>#DIV/0!</v>
      </c>
      <c r="I108" s="6" t="e">
        <f>SUMIF(Sta!$A:$A,$A108,Sta!$R:$R)/$B108</f>
        <v>#DIV/0!</v>
      </c>
      <c r="J108" s="6" t="e">
        <f>SUMIF(Sta!$B:$B,$A108,Sta!$S:$S)/$C108</f>
        <v>#DIV/0!</v>
      </c>
      <c r="K108" s="11" t="e">
        <f>(COUNTIFS(Sta!$A:$A,$A108,Sta!$T:$T,"&gt;2.5") +COUNTIFS(Sta!$B:$B,$A108,Sta!$T:$T,"&gt;2.5"))/$D108</f>
        <v>#DIV/0!</v>
      </c>
      <c r="L108" s="8" t="e">
        <f>COUNTIFS(Sta!$A:$A,$A108,Sta!$T:$T,"&gt;2.5")/$B108</f>
        <v>#DIV/0!</v>
      </c>
      <c r="M108" s="8" t="e">
        <f>COUNTIFS(Sta!$B:$B,$A108,Sta!$T:$T,"&gt;2.5")/$C108</f>
        <v>#DIV/0!</v>
      </c>
      <c r="N108" s="11" t="e">
        <f>(COUNTIFS(Sta!$A:$A,$A108,Sta!$T:$T,"&gt;4.5") +COUNTIFS(Sta!$B:$B,$A108,Sta!$T:$T,"&gt;4.5"))/$D108</f>
        <v>#DIV/0!</v>
      </c>
      <c r="O108" s="8" t="e">
        <f>COUNTIFS(Sta!$A:$A,$A108,Sta!$T:$T,"&gt;4.5")/$B108</f>
        <v>#DIV/0!</v>
      </c>
      <c r="P108" s="8" t="e">
        <f>COUNTIFS(Sta!$B:$B,$A108,Sta!$T:$T,"&gt;4.5")/$C108</f>
        <v>#DIV/0!</v>
      </c>
      <c r="Q108" s="11" t="e">
        <f>(COUNTIFS(Sta!$A:$A,$A108,Sta!$R:$R,"&gt;0.5") +COUNTIFS(Sta!$B:$B,$A108,Sta!$S:$S,"&gt;0.5"))/$D108</f>
        <v>#DIV/0!</v>
      </c>
      <c r="R108" s="8" t="e">
        <f>COUNTIFS(Sta!$A:$A,$A108,Sta!$R:$R,"&gt;0.5")/$B108</f>
        <v>#DIV/0!</v>
      </c>
      <c r="S108" s="8" t="e">
        <f>COUNTIFS(Sta!$B:$B,$A108,Sta!$S:$S,"&gt;0.5")/$C108</f>
        <v>#DIV/0!</v>
      </c>
      <c r="T108" s="11" t="e">
        <f>(COUNTIFS(Sta!$A:$A,$A108,Sta!$R:$R,"&gt;1.5") +COUNTIFS(Sta!$B:$B,$A108,Sta!$S:$S,"&gt;1.5"))/$D108</f>
        <v>#DIV/0!</v>
      </c>
      <c r="U108" s="8" t="e">
        <f>COUNTIFS(Sta!$A:$A,$A108,Sta!$R:$R,"&gt;1.5")/$B108</f>
        <v>#DIV/0!</v>
      </c>
      <c r="V108" s="8" t="e">
        <f>COUNTIFS(Sta!$B:$B,$A108,Sta!$S:$S,"&gt;1.5")/$C108</f>
        <v>#DIV/0!</v>
      </c>
    </row>
    <row r="109" spans="1:22" x14ac:dyDescent="0.3">
      <c r="A109" t="s">
        <v>637</v>
      </c>
      <c r="B109" s="9">
        <f>COUNTIF(Sta!A:A,A109)</f>
        <v>1</v>
      </c>
      <c r="C109" s="4">
        <f>COUNTIF(Sta!B:B,A109)</f>
        <v>1</v>
      </c>
      <c r="D109" s="4">
        <f t="shared" si="3"/>
        <v>2</v>
      </c>
      <c r="E109" s="10">
        <f>(SUMIF(Sta!$A:$A,$A109,Sta!$T:$T)  + SUMIF(Sta!$B:$B,$A109,Sta!$T:$T) )/$D109</f>
        <v>5</v>
      </c>
      <c r="F109" s="6">
        <f>SUMIF(Sta!$A:$A,$A109,Sta!$T:$T)/$B109</f>
        <v>2</v>
      </c>
      <c r="G109" s="6">
        <f>SUMIF(Sta!$B:$B,$A109,Sta!$T:$T)/$C109</f>
        <v>8</v>
      </c>
      <c r="H109" s="10">
        <f>(SUMIF(Sta!$A:$A,$A109,Sta!$R:$R)  + SUMIF(Sta!$B:$B,$A109,Sta!$S:$S) )/$D109</f>
        <v>2.5</v>
      </c>
      <c r="I109" s="6">
        <f>SUMIF(Sta!$A:$A,$A109,Sta!$R:$R)/$B109</f>
        <v>0</v>
      </c>
      <c r="J109" s="6">
        <f>SUMIF(Sta!$B:$B,$A109,Sta!$S:$S)/$C109</f>
        <v>5</v>
      </c>
      <c r="K109" s="11">
        <f>(COUNTIFS(Sta!$A:$A,$A109,Sta!$T:$T,"&gt;2.5") +COUNTIFS(Sta!$B:$B,$A109,Sta!$T:$T,"&gt;2.5"))/$D109</f>
        <v>0.5</v>
      </c>
      <c r="L109" s="8">
        <f>COUNTIFS(Sta!$A:$A,$A109,Sta!$T:$T,"&gt;2.5")/$B109</f>
        <v>0</v>
      </c>
      <c r="M109" s="8">
        <f>COUNTIFS(Sta!$B:$B,$A109,Sta!$T:$T,"&gt;2.5")/$C109</f>
        <v>1</v>
      </c>
      <c r="N109" s="11">
        <f>(COUNTIFS(Sta!$A:$A,$A109,Sta!$T:$T,"&gt;4.5") +COUNTIFS(Sta!$B:$B,$A109,Sta!$T:$T,"&gt;4.5"))/$D109</f>
        <v>0.5</v>
      </c>
      <c r="O109" s="8">
        <f>COUNTIFS(Sta!$A:$A,$A109,Sta!$T:$T,"&gt;4.5")/$B109</f>
        <v>0</v>
      </c>
      <c r="P109" s="8">
        <f>COUNTIFS(Sta!$B:$B,$A109,Sta!$T:$T,"&gt;4.5")/$C109</f>
        <v>1</v>
      </c>
      <c r="Q109" s="11">
        <f>(COUNTIFS(Sta!$A:$A,$A109,Sta!$R:$R,"&gt;0.5") +COUNTIFS(Sta!$B:$B,$A109,Sta!$S:$S,"&gt;0.5"))/$D109</f>
        <v>0.5</v>
      </c>
      <c r="R109" s="8">
        <f>COUNTIFS(Sta!$A:$A,$A109,Sta!$R:$R,"&gt;0.5")/$B109</f>
        <v>0</v>
      </c>
      <c r="S109" s="8">
        <f>COUNTIFS(Sta!$B:$B,$A109,Sta!$S:$S,"&gt;0.5")/$C109</f>
        <v>1</v>
      </c>
      <c r="T109" s="11">
        <f>(COUNTIFS(Sta!$A:$A,$A109,Sta!$R:$R,"&gt;1.5") +COUNTIFS(Sta!$B:$B,$A109,Sta!$S:$S,"&gt;1.5"))/$D109</f>
        <v>0.5</v>
      </c>
      <c r="U109" s="8">
        <f>COUNTIFS(Sta!$A:$A,$A109,Sta!$R:$R,"&gt;1.5")/$B109</f>
        <v>0</v>
      </c>
      <c r="V109" s="8">
        <f>COUNTIFS(Sta!$B:$B,$A109,Sta!$S:$S,"&gt;1.5")/$C109</f>
        <v>1</v>
      </c>
    </row>
    <row r="110" spans="1:22" x14ac:dyDescent="0.3">
      <c r="A110" t="s">
        <v>584</v>
      </c>
      <c r="B110" s="9">
        <f>COUNTIF(Sta!A:A,A110)</f>
        <v>2</v>
      </c>
      <c r="C110" s="4">
        <f>COUNTIF(Sta!B:B,A110)</f>
        <v>1</v>
      </c>
      <c r="D110" s="4">
        <f t="shared" si="3"/>
        <v>3</v>
      </c>
      <c r="E110" s="10">
        <f>(SUMIF(Sta!$A:$A,$A110,Sta!$T:$T)  + SUMIF(Sta!$B:$B,$A110,Sta!$T:$T) )/$D110</f>
        <v>2.3333333333333335</v>
      </c>
      <c r="F110" s="6">
        <f>SUMIF(Sta!$A:$A,$A110,Sta!$T:$T)/$B110</f>
        <v>2.5</v>
      </c>
      <c r="G110" s="6">
        <f>SUMIF(Sta!$B:$B,$A110,Sta!$T:$T)/$C110</f>
        <v>2</v>
      </c>
      <c r="H110" s="10">
        <f>(SUMIF(Sta!$A:$A,$A110,Sta!$R:$R)  + SUMIF(Sta!$B:$B,$A110,Sta!$S:$S) )/$D110</f>
        <v>1.6666666666666667</v>
      </c>
      <c r="I110" s="6">
        <f>SUMIF(Sta!$A:$A,$A110,Sta!$R:$R)/$B110</f>
        <v>1.5</v>
      </c>
      <c r="J110" s="6">
        <f>SUMIF(Sta!$B:$B,$A110,Sta!$S:$S)/$C110</f>
        <v>2</v>
      </c>
      <c r="K110" s="11">
        <f>(COUNTIFS(Sta!$A:$A,$A110,Sta!$T:$T,"&gt;2.5") +COUNTIFS(Sta!$B:$B,$A110,Sta!$T:$T,"&gt;2.5"))/$D110</f>
        <v>0.33333333333333331</v>
      </c>
      <c r="L110" s="8">
        <f>COUNTIFS(Sta!$A:$A,$A110,Sta!$T:$T,"&gt;2.5")/$B110</f>
        <v>0.5</v>
      </c>
      <c r="M110" s="8">
        <f>COUNTIFS(Sta!$B:$B,$A110,Sta!$T:$T,"&gt;2.5")/$C110</f>
        <v>0</v>
      </c>
      <c r="N110" s="11">
        <f>(COUNTIFS(Sta!$A:$A,$A110,Sta!$T:$T,"&gt;4.5") +COUNTIFS(Sta!$B:$B,$A110,Sta!$T:$T,"&gt;4.5"))/$D110</f>
        <v>0</v>
      </c>
      <c r="O110" s="8">
        <f>COUNTIFS(Sta!$A:$A,$A110,Sta!$T:$T,"&gt;4.5")/$B110</f>
        <v>0</v>
      </c>
      <c r="P110" s="8">
        <f>COUNTIFS(Sta!$B:$B,$A110,Sta!$T:$T,"&gt;4.5")/$C110</f>
        <v>0</v>
      </c>
      <c r="Q110" s="11">
        <f>(COUNTIFS(Sta!$A:$A,$A110,Sta!$R:$R,"&gt;0.5") +COUNTIFS(Sta!$B:$B,$A110,Sta!$S:$S,"&gt;0.5"))/$D110</f>
        <v>1</v>
      </c>
      <c r="R110" s="8">
        <f>COUNTIFS(Sta!$A:$A,$A110,Sta!$R:$R,"&gt;0.5")/$B110</f>
        <v>1</v>
      </c>
      <c r="S110" s="8">
        <f>COUNTIFS(Sta!$B:$B,$A110,Sta!$S:$S,"&gt;0.5")/$C110</f>
        <v>1</v>
      </c>
      <c r="T110" s="11">
        <f>(COUNTIFS(Sta!$A:$A,$A110,Sta!$R:$R,"&gt;1.5") +COUNTIFS(Sta!$B:$B,$A110,Sta!$S:$S,"&gt;1.5"))/$D110</f>
        <v>0.66666666666666663</v>
      </c>
      <c r="U110" s="8">
        <f>COUNTIFS(Sta!$A:$A,$A110,Sta!$R:$R,"&gt;1.5")/$B110</f>
        <v>0.5</v>
      </c>
      <c r="V110" s="8">
        <f>COUNTIFS(Sta!$B:$B,$A110,Sta!$S:$S,"&gt;1.5")/$C110</f>
        <v>1</v>
      </c>
    </row>
    <row r="111" spans="1:22" x14ac:dyDescent="0.3">
      <c r="A111" t="s">
        <v>450</v>
      </c>
      <c r="B111" s="9">
        <f>COUNTIF(Sta!A:A,A111)</f>
        <v>10</v>
      </c>
      <c r="C111" s="4">
        <f>COUNTIF(Sta!B:B,A111)</f>
        <v>11</v>
      </c>
      <c r="D111" s="4">
        <f t="shared" si="3"/>
        <v>21</v>
      </c>
      <c r="E111" s="10">
        <f>(SUMIF(Sta!$A:$A,$A111,Sta!$T:$T)  + SUMIF(Sta!$B:$B,$A111,Sta!$T:$T) )/$D111</f>
        <v>1.5714285714285714</v>
      </c>
      <c r="F111" s="6">
        <f>SUMIF(Sta!$A:$A,$A111,Sta!$T:$T)/$B111</f>
        <v>1.9</v>
      </c>
      <c r="G111" s="6">
        <f>SUMIF(Sta!$B:$B,$A111,Sta!$T:$T)/$C111</f>
        <v>1.2727272727272727</v>
      </c>
      <c r="H111" s="10">
        <f>(SUMIF(Sta!$A:$A,$A111,Sta!$R:$R)  + SUMIF(Sta!$B:$B,$A111,Sta!$S:$S) )/$D111</f>
        <v>0.95238095238095233</v>
      </c>
      <c r="I111" s="6">
        <f>SUMIF(Sta!$A:$A,$A111,Sta!$R:$R)/$B111</f>
        <v>1.2</v>
      </c>
      <c r="J111" s="6">
        <f>SUMIF(Sta!$B:$B,$A111,Sta!$S:$S)/$C111</f>
        <v>0.72727272727272729</v>
      </c>
      <c r="K111" s="11">
        <f>(COUNTIFS(Sta!$A:$A,$A111,Sta!$T:$T,"&gt;2.5") +COUNTIFS(Sta!$B:$B,$A111,Sta!$T:$T,"&gt;2.5"))/$D111</f>
        <v>0.19047619047619047</v>
      </c>
      <c r="L111" s="8">
        <f>COUNTIFS(Sta!$A:$A,$A111,Sta!$T:$T,"&gt;2.5")/$B111</f>
        <v>0.3</v>
      </c>
      <c r="M111" s="8">
        <f>COUNTIFS(Sta!$B:$B,$A111,Sta!$T:$T,"&gt;2.5")/$C111</f>
        <v>9.0909090909090912E-2</v>
      </c>
      <c r="N111" s="11">
        <f>(COUNTIFS(Sta!$A:$A,$A111,Sta!$T:$T,"&gt;4.5") +COUNTIFS(Sta!$B:$B,$A111,Sta!$T:$T,"&gt;4.5"))/$D111</f>
        <v>0</v>
      </c>
      <c r="O111" s="8">
        <f>COUNTIFS(Sta!$A:$A,$A111,Sta!$T:$T,"&gt;4.5")/$B111</f>
        <v>0</v>
      </c>
      <c r="P111" s="8">
        <f>COUNTIFS(Sta!$B:$B,$A111,Sta!$T:$T,"&gt;4.5")/$C111</f>
        <v>0</v>
      </c>
      <c r="Q111" s="11">
        <f>(COUNTIFS(Sta!$A:$A,$A111,Sta!$R:$R,"&gt;0.5") +COUNTIFS(Sta!$B:$B,$A111,Sta!$S:$S,"&gt;0.5"))/$D111</f>
        <v>0.61904761904761907</v>
      </c>
      <c r="R111" s="8">
        <f>COUNTIFS(Sta!$A:$A,$A111,Sta!$R:$R,"&gt;0.5")/$B111</f>
        <v>0.6</v>
      </c>
      <c r="S111" s="8">
        <f>COUNTIFS(Sta!$B:$B,$A111,Sta!$S:$S,"&gt;0.5")/$C111</f>
        <v>0.63636363636363635</v>
      </c>
      <c r="T111" s="11">
        <f>(COUNTIFS(Sta!$A:$A,$A111,Sta!$R:$R,"&gt;1.5") +COUNTIFS(Sta!$B:$B,$A111,Sta!$S:$S,"&gt;1.5"))/$D111</f>
        <v>0.23809523809523808</v>
      </c>
      <c r="U111" s="8">
        <f>COUNTIFS(Sta!$A:$A,$A111,Sta!$R:$R,"&gt;1.5")/$B111</f>
        <v>0.4</v>
      </c>
      <c r="V111" s="8">
        <f>COUNTIFS(Sta!$B:$B,$A111,Sta!$S:$S,"&gt;1.5")/$C111</f>
        <v>9.0909090909090912E-2</v>
      </c>
    </row>
    <row r="112" spans="1:22" x14ac:dyDescent="0.3">
      <c r="A112" t="s">
        <v>612</v>
      </c>
      <c r="B112" s="9">
        <f>COUNTIF(Sta!A:A,A112)</f>
        <v>3</v>
      </c>
      <c r="C112" s="4">
        <f>COUNTIF(Sta!B:B,A112)</f>
        <v>2</v>
      </c>
      <c r="D112" s="4">
        <f t="shared" si="3"/>
        <v>5</v>
      </c>
      <c r="E112" s="10">
        <f>(SUMIF(Sta!$A:$A,$A112,Sta!$T:$T)  + SUMIF(Sta!$B:$B,$A112,Sta!$T:$T) )/$D112</f>
        <v>4.8</v>
      </c>
      <c r="F112" s="6">
        <f>SUMIF(Sta!$A:$A,$A112,Sta!$T:$T)/$B112</f>
        <v>4.333333333333333</v>
      </c>
      <c r="G112" s="6">
        <f>SUMIF(Sta!$B:$B,$A112,Sta!$T:$T)/$C112</f>
        <v>5.5</v>
      </c>
      <c r="H112" s="10">
        <f>(SUMIF(Sta!$A:$A,$A112,Sta!$R:$R)  + SUMIF(Sta!$B:$B,$A112,Sta!$S:$S) )/$D112</f>
        <v>3.2</v>
      </c>
      <c r="I112" s="6">
        <f>SUMIF(Sta!$A:$A,$A112,Sta!$R:$R)/$B112</f>
        <v>2.3333333333333335</v>
      </c>
      <c r="J112" s="6">
        <f>SUMIF(Sta!$B:$B,$A112,Sta!$S:$S)/$C112</f>
        <v>4.5</v>
      </c>
      <c r="K112" s="11">
        <f>(COUNTIFS(Sta!$A:$A,$A112,Sta!$T:$T,"&gt;2.5") +COUNTIFS(Sta!$B:$B,$A112,Sta!$T:$T,"&gt;2.5"))/$D112</f>
        <v>0.8</v>
      </c>
      <c r="L112" s="8">
        <f>COUNTIFS(Sta!$A:$A,$A112,Sta!$T:$T,"&gt;2.5")/$B112</f>
        <v>0.66666666666666663</v>
      </c>
      <c r="M112" s="8">
        <f>COUNTIFS(Sta!$B:$B,$A112,Sta!$T:$T,"&gt;2.5")/$C112</f>
        <v>1</v>
      </c>
      <c r="N112" s="11">
        <f>(COUNTIFS(Sta!$A:$A,$A112,Sta!$T:$T,"&gt;4.5") +COUNTIFS(Sta!$B:$B,$A112,Sta!$T:$T,"&gt;4.5"))/$D112</f>
        <v>0.6</v>
      </c>
      <c r="O112" s="8">
        <f>COUNTIFS(Sta!$A:$A,$A112,Sta!$T:$T,"&gt;4.5")/$B112</f>
        <v>0.33333333333333331</v>
      </c>
      <c r="P112" s="8">
        <f>COUNTIFS(Sta!$B:$B,$A112,Sta!$T:$T,"&gt;4.5")/$C112</f>
        <v>1</v>
      </c>
      <c r="Q112" s="11">
        <f>(COUNTIFS(Sta!$A:$A,$A112,Sta!$R:$R,"&gt;0.5") +COUNTIFS(Sta!$B:$B,$A112,Sta!$S:$S,"&gt;0.5"))/$D112</f>
        <v>0.8</v>
      </c>
      <c r="R112" s="8">
        <f>COUNTIFS(Sta!$A:$A,$A112,Sta!$R:$R,"&gt;0.5")/$B112</f>
        <v>0.66666666666666663</v>
      </c>
      <c r="S112" s="8">
        <f>COUNTIFS(Sta!$B:$B,$A112,Sta!$S:$S,"&gt;0.5")/$C112</f>
        <v>1</v>
      </c>
      <c r="T112" s="11">
        <f>(COUNTIFS(Sta!$A:$A,$A112,Sta!$R:$R,"&gt;1.5") +COUNTIFS(Sta!$B:$B,$A112,Sta!$S:$S,"&gt;1.5"))/$D112</f>
        <v>0.8</v>
      </c>
      <c r="U112" s="8">
        <f>COUNTIFS(Sta!$A:$A,$A112,Sta!$R:$R,"&gt;1.5")/$B112</f>
        <v>0.66666666666666663</v>
      </c>
      <c r="V112" s="8">
        <f>COUNTIFS(Sta!$B:$B,$A112,Sta!$S:$S,"&gt;1.5")/$C112</f>
        <v>1</v>
      </c>
    </row>
    <row r="113" spans="1:22" x14ac:dyDescent="0.3">
      <c r="A113" t="s">
        <v>474</v>
      </c>
      <c r="B113" s="9">
        <f>COUNTIF(Sta!A:A,A113)</f>
        <v>2</v>
      </c>
      <c r="C113" s="4">
        <f>COUNTIF(Sta!B:B,A113)</f>
        <v>1</v>
      </c>
      <c r="D113" s="4">
        <f t="shared" si="3"/>
        <v>3</v>
      </c>
      <c r="E113" s="10">
        <f>(SUMIF(Sta!$A:$A,$A113,Sta!$T:$T)  + SUMIF(Sta!$B:$B,$A113,Sta!$T:$T) )/$D113</f>
        <v>3.6666666666666665</v>
      </c>
      <c r="F113" s="6">
        <f>SUMIF(Sta!$A:$A,$A113,Sta!$T:$T)/$B113</f>
        <v>4</v>
      </c>
      <c r="G113" s="6">
        <f>SUMIF(Sta!$B:$B,$A113,Sta!$T:$T)/$C113</f>
        <v>3</v>
      </c>
      <c r="H113" s="10">
        <f>(SUMIF(Sta!$A:$A,$A113,Sta!$R:$R)  + SUMIF(Sta!$B:$B,$A113,Sta!$S:$S) )/$D113</f>
        <v>2.3333333333333335</v>
      </c>
      <c r="I113" s="6">
        <f>SUMIF(Sta!$A:$A,$A113,Sta!$R:$R)/$B113</f>
        <v>2.5</v>
      </c>
      <c r="J113" s="6">
        <f>SUMIF(Sta!$B:$B,$A113,Sta!$S:$S)/$C113</f>
        <v>2</v>
      </c>
      <c r="K113" s="11">
        <f>(COUNTIFS(Sta!$A:$A,$A113,Sta!$T:$T,"&gt;2.5") +COUNTIFS(Sta!$B:$B,$A113,Sta!$T:$T,"&gt;2.5"))/$D113</f>
        <v>1</v>
      </c>
      <c r="L113" s="8">
        <f>COUNTIFS(Sta!$A:$A,$A113,Sta!$T:$T,"&gt;2.5")/$B113</f>
        <v>1</v>
      </c>
      <c r="M113" s="8">
        <f>COUNTIFS(Sta!$B:$B,$A113,Sta!$T:$T,"&gt;2.5")/$C113</f>
        <v>1</v>
      </c>
      <c r="N113" s="11">
        <f>(COUNTIFS(Sta!$A:$A,$A113,Sta!$T:$T,"&gt;4.5") +COUNTIFS(Sta!$B:$B,$A113,Sta!$T:$T,"&gt;4.5"))/$D113</f>
        <v>0</v>
      </c>
      <c r="O113" s="8">
        <f>COUNTIFS(Sta!$A:$A,$A113,Sta!$T:$T,"&gt;4.5")/$B113</f>
        <v>0</v>
      </c>
      <c r="P113" s="8">
        <f>COUNTIFS(Sta!$B:$B,$A113,Sta!$T:$T,"&gt;4.5")/$C113</f>
        <v>0</v>
      </c>
      <c r="Q113" s="11">
        <f>(COUNTIFS(Sta!$A:$A,$A113,Sta!$R:$R,"&gt;0.5") +COUNTIFS(Sta!$B:$B,$A113,Sta!$S:$S,"&gt;0.5"))/$D113</f>
        <v>1</v>
      </c>
      <c r="R113" s="8">
        <f>COUNTIFS(Sta!$A:$A,$A113,Sta!$R:$R,"&gt;0.5")/$B113</f>
        <v>1</v>
      </c>
      <c r="S113" s="8">
        <f>COUNTIFS(Sta!$B:$B,$A113,Sta!$S:$S,"&gt;0.5")/$C113</f>
        <v>1</v>
      </c>
      <c r="T113" s="11">
        <f>(COUNTIFS(Sta!$A:$A,$A113,Sta!$R:$R,"&gt;1.5") +COUNTIFS(Sta!$B:$B,$A113,Sta!$S:$S,"&gt;1.5"))/$D113</f>
        <v>1</v>
      </c>
      <c r="U113" s="8">
        <f>COUNTIFS(Sta!$A:$A,$A113,Sta!$R:$R,"&gt;1.5")/$B113</f>
        <v>1</v>
      </c>
      <c r="V113" s="8">
        <f>COUNTIFS(Sta!$B:$B,$A113,Sta!$S:$S,"&gt;1.5")/$C113</f>
        <v>1</v>
      </c>
    </row>
    <row r="114" spans="1:22" x14ac:dyDescent="0.3">
      <c r="A114" t="s">
        <v>492</v>
      </c>
      <c r="B114" s="9">
        <f>COUNTIF(Sta!A:A,A114)</f>
        <v>7</v>
      </c>
      <c r="C114" s="4">
        <f>COUNTIF(Sta!B:B,A114)</f>
        <v>6</v>
      </c>
      <c r="D114" s="4">
        <f t="shared" si="3"/>
        <v>13</v>
      </c>
      <c r="E114" s="10">
        <f>(SUMIF(Sta!$A:$A,$A114,Sta!$T:$T)  + SUMIF(Sta!$B:$B,$A114,Sta!$T:$T) )/$D114</f>
        <v>4.615384615384615</v>
      </c>
      <c r="F114" s="6">
        <f>SUMIF(Sta!$A:$A,$A114,Sta!$T:$T)/$B114</f>
        <v>4.8571428571428568</v>
      </c>
      <c r="G114" s="6">
        <f>SUMIF(Sta!$B:$B,$A114,Sta!$T:$T)/$C114</f>
        <v>4.333333333333333</v>
      </c>
      <c r="H114" s="10">
        <f>(SUMIF(Sta!$A:$A,$A114,Sta!$R:$R)  + SUMIF(Sta!$B:$B,$A114,Sta!$S:$S) )/$D114</f>
        <v>1.9230769230769231</v>
      </c>
      <c r="I114" s="6">
        <f>SUMIF(Sta!$A:$A,$A114,Sta!$R:$R)/$B114</f>
        <v>1.5714285714285714</v>
      </c>
      <c r="J114" s="6">
        <f>SUMIF(Sta!$B:$B,$A114,Sta!$S:$S)/$C114</f>
        <v>2.3333333333333335</v>
      </c>
      <c r="K114" s="11">
        <f>(COUNTIFS(Sta!$A:$A,$A114,Sta!$T:$T,"&gt;2.5") +COUNTIFS(Sta!$B:$B,$A114,Sta!$T:$T,"&gt;2.5"))/$D114</f>
        <v>0.76923076923076927</v>
      </c>
      <c r="L114" s="8">
        <f>COUNTIFS(Sta!$A:$A,$A114,Sta!$T:$T,"&gt;2.5")/$B114</f>
        <v>0.5714285714285714</v>
      </c>
      <c r="M114" s="8">
        <f>COUNTIFS(Sta!$B:$B,$A114,Sta!$T:$T,"&gt;2.5")/$C114</f>
        <v>1</v>
      </c>
      <c r="N114" s="11">
        <f>(COUNTIFS(Sta!$A:$A,$A114,Sta!$T:$T,"&gt;4.5") +COUNTIFS(Sta!$B:$B,$A114,Sta!$T:$T,"&gt;4.5"))/$D114</f>
        <v>0.38461538461538464</v>
      </c>
      <c r="O114" s="8">
        <f>COUNTIFS(Sta!$A:$A,$A114,Sta!$T:$T,"&gt;4.5")/$B114</f>
        <v>0.42857142857142855</v>
      </c>
      <c r="P114" s="8">
        <f>COUNTIFS(Sta!$B:$B,$A114,Sta!$T:$T,"&gt;4.5")/$C114</f>
        <v>0.33333333333333331</v>
      </c>
      <c r="Q114" s="11">
        <f>(COUNTIFS(Sta!$A:$A,$A114,Sta!$R:$R,"&gt;0.5") +COUNTIFS(Sta!$B:$B,$A114,Sta!$S:$S,"&gt;0.5"))/$D114</f>
        <v>1</v>
      </c>
      <c r="R114" s="8">
        <f>COUNTIFS(Sta!$A:$A,$A114,Sta!$R:$R,"&gt;0.5")/$B114</f>
        <v>1</v>
      </c>
      <c r="S114" s="8">
        <f>COUNTIFS(Sta!$B:$B,$A114,Sta!$S:$S,"&gt;0.5")/$C114</f>
        <v>1</v>
      </c>
      <c r="T114" s="11">
        <f>(COUNTIFS(Sta!$A:$A,$A114,Sta!$R:$R,"&gt;1.5") +COUNTIFS(Sta!$B:$B,$A114,Sta!$S:$S,"&gt;1.5"))/$D114</f>
        <v>0.53846153846153844</v>
      </c>
      <c r="U114" s="8">
        <f>COUNTIFS(Sta!$A:$A,$A114,Sta!$R:$R,"&gt;1.5")/$B114</f>
        <v>0.42857142857142855</v>
      </c>
      <c r="V114" s="8">
        <f>COUNTIFS(Sta!$B:$B,$A114,Sta!$S:$S,"&gt;1.5")/$C114</f>
        <v>0.66666666666666663</v>
      </c>
    </row>
    <row r="115" spans="1:22" x14ac:dyDescent="0.3">
      <c r="A115" t="s">
        <v>199</v>
      </c>
      <c r="B115" s="9">
        <f>COUNTIF(Sta!A:A,A115)</f>
        <v>1</v>
      </c>
      <c r="C115" s="4">
        <f>COUNTIF(Sta!B:B,A115)</f>
        <v>1</v>
      </c>
      <c r="D115" s="4">
        <f t="shared" si="3"/>
        <v>2</v>
      </c>
      <c r="E115" s="10">
        <f>(SUMIF(Sta!$A:$A,$A115,Sta!$T:$T)  + SUMIF(Sta!$B:$B,$A115,Sta!$T:$T) )/$D115</f>
        <v>1.5</v>
      </c>
      <c r="F115" s="6">
        <f>SUMIF(Sta!$A:$A,$A115,Sta!$T:$T)/$B115</f>
        <v>0</v>
      </c>
      <c r="G115" s="6">
        <f>SUMIF(Sta!$B:$B,$A115,Sta!$T:$T)/$C115</f>
        <v>3</v>
      </c>
      <c r="H115" s="10">
        <f>(SUMIF(Sta!$A:$A,$A115,Sta!$R:$R)  + SUMIF(Sta!$B:$B,$A115,Sta!$S:$S) )/$D115</f>
        <v>1.5</v>
      </c>
      <c r="I115" s="6">
        <f>SUMIF(Sta!$A:$A,$A115,Sta!$R:$R)/$B115</f>
        <v>0</v>
      </c>
      <c r="J115" s="6">
        <f>SUMIF(Sta!$B:$B,$A115,Sta!$S:$S)/$C115</f>
        <v>3</v>
      </c>
      <c r="K115" s="11">
        <f>(COUNTIFS(Sta!$A:$A,$A115,Sta!$T:$T,"&gt;2.5") +COUNTIFS(Sta!$B:$B,$A115,Sta!$T:$T,"&gt;2.5"))/$D115</f>
        <v>0.5</v>
      </c>
      <c r="L115" s="8">
        <f>COUNTIFS(Sta!$A:$A,$A115,Sta!$T:$T,"&gt;2.5")/$B115</f>
        <v>0</v>
      </c>
      <c r="M115" s="8">
        <f>COUNTIFS(Sta!$B:$B,$A115,Sta!$T:$T,"&gt;2.5")/$C115</f>
        <v>1</v>
      </c>
      <c r="N115" s="11">
        <f>(COUNTIFS(Sta!$A:$A,$A115,Sta!$T:$T,"&gt;4.5") +COUNTIFS(Sta!$B:$B,$A115,Sta!$T:$T,"&gt;4.5"))/$D115</f>
        <v>0</v>
      </c>
      <c r="O115" s="8">
        <f>COUNTIFS(Sta!$A:$A,$A115,Sta!$T:$T,"&gt;4.5")/$B115</f>
        <v>0</v>
      </c>
      <c r="P115" s="8">
        <f>COUNTIFS(Sta!$B:$B,$A115,Sta!$T:$T,"&gt;4.5")/$C115</f>
        <v>0</v>
      </c>
      <c r="Q115" s="11">
        <f>(COUNTIFS(Sta!$A:$A,$A115,Sta!$R:$R,"&gt;0.5") +COUNTIFS(Sta!$B:$B,$A115,Sta!$S:$S,"&gt;0.5"))/$D115</f>
        <v>0.5</v>
      </c>
      <c r="R115" s="8">
        <f>COUNTIFS(Sta!$A:$A,$A115,Sta!$R:$R,"&gt;0.5")/$B115</f>
        <v>0</v>
      </c>
      <c r="S115" s="8">
        <f>COUNTIFS(Sta!$B:$B,$A115,Sta!$S:$S,"&gt;0.5")/$C115</f>
        <v>1</v>
      </c>
      <c r="T115" s="11">
        <f>(COUNTIFS(Sta!$A:$A,$A115,Sta!$R:$R,"&gt;1.5") +COUNTIFS(Sta!$B:$B,$A115,Sta!$S:$S,"&gt;1.5"))/$D115</f>
        <v>0.5</v>
      </c>
      <c r="U115" s="8">
        <f>COUNTIFS(Sta!$A:$A,$A115,Sta!$R:$R,"&gt;1.5")/$B115</f>
        <v>0</v>
      </c>
      <c r="V115" s="8">
        <f>COUNTIFS(Sta!$B:$B,$A115,Sta!$S:$S,"&gt;1.5")/$C115</f>
        <v>1</v>
      </c>
    </row>
    <row r="116" spans="1:22" x14ac:dyDescent="0.3">
      <c r="A116" t="s">
        <v>361</v>
      </c>
      <c r="B116" s="9">
        <f>COUNTIF(Sta!A:A,A116)</f>
        <v>1</v>
      </c>
      <c r="C116" s="4">
        <f>COUNTIF(Sta!B:B,A116)</f>
        <v>2</v>
      </c>
      <c r="D116" s="4">
        <f t="shared" si="3"/>
        <v>3</v>
      </c>
      <c r="E116" s="10">
        <f>(SUMIF(Sta!$A:$A,$A116,Sta!$T:$T)  + SUMIF(Sta!$B:$B,$A116,Sta!$T:$T) )/$D116</f>
        <v>3.6666666666666665</v>
      </c>
      <c r="F116" s="6">
        <f>SUMIF(Sta!$A:$A,$A116,Sta!$T:$T)/$B116</f>
        <v>4</v>
      </c>
      <c r="G116" s="6">
        <f>SUMIF(Sta!$B:$B,$A116,Sta!$T:$T)/$C116</f>
        <v>3.5</v>
      </c>
      <c r="H116" s="10">
        <f>(SUMIF(Sta!$A:$A,$A116,Sta!$R:$R)  + SUMIF(Sta!$B:$B,$A116,Sta!$S:$S) )/$D116</f>
        <v>2.3333333333333335</v>
      </c>
      <c r="I116" s="6">
        <f>SUMIF(Sta!$A:$A,$A116,Sta!$R:$R)/$B116</f>
        <v>2</v>
      </c>
      <c r="J116" s="6">
        <f>SUMIF(Sta!$B:$B,$A116,Sta!$S:$S)/$C116</f>
        <v>2.5</v>
      </c>
      <c r="K116" s="11">
        <f>(COUNTIFS(Sta!$A:$A,$A116,Sta!$T:$T,"&gt;2.5") +COUNTIFS(Sta!$B:$B,$A116,Sta!$T:$T,"&gt;2.5"))/$D116</f>
        <v>1</v>
      </c>
      <c r="L116" s="8">
        <f>COUNTIFS(Sta!$A:$A,$A116,Sta!$T:$T,"&gt;2.5")/$B116</f>
        <v>1</v>
      </c>
      <c r="M116" s="8">
        <f>COUNTIFS(Sta!$B:$B,$A116,Sta!$T:$T,"&gt;2.5")/$C116</f>
        <v>1</v>
      </c>
      <c r="N116" s="11">
        <f>(COUNTIFS(Sta!$A:$A,$A116,Sta!$T:$T,"&gt;4.5") +COUNTIFS(Sta!$B:$B,$A116,Sta!$T:$T,"&gt;4.5"))/$D116</f>
        <v>0</v>
      </c>
      <c r="O116" s="8">
        <f>COUNTIFS(Sta!$A:$A,$A116,Sta!$T:$T,"&gt;4.5")/$B116</f>
        <v>0</v>
      </c>
      <c r="P116" s="8">
        <f>COUNTIFS(Sta!$B:$B,$A116,Sta!$T:$T,"&gt;4.5")/$C116</f>
        <v>0</v>
      </c>
      <c r="Q116" s="11">
        <f>(COUNTIFS(Sta!$A:$A,$A116,Sta!$R:$R,"&gt;0.5") +COUNTIFS(Sta!$B:$B,$A116,Sta!$S:$S,"&gt;0.5"))/$D116</f>
        <v>1</v>
      </c>
      <c r="R116" s="8">
        <f>COUNTIFS(Sta!$A:$A,$A116,Sta!$R:$R,"&gt;0.5")/$B116</f>
        <v>1</v>
      </c>
      <c r="S116" s="8">
        <f>COUNTIFS(Sta!$B:$B,$A116,Sta!$S:$S,"&gt;0.5")/$C116</f>
        <v>1</v>
      </c>
      <c r="T116" s="11">
        <f>(COUNTIFS(Sta!$A:$A,$A116,Sta!$R:$R,"&gt;1.5") +COUNTIFS(Sta!$B:$B,$A116,Sta!$S:$S,"&gt;1.5"))/$D116</f>
        <v>1</v>
      </c>
      <c r="U116" s="8">
        <f>COUNTIFS(Sta!$A:$A,$A116,Sta!$R:$R,"&gt;1.5")/$B116</f>
        <v>1</v>
      </c>
      <c r="V116" s="8">
        <f>COUNTIFS(Sta!$B:$B,$A116,Sta!$S:$S,"&gt;1.5")/$C116</f>
        <v>1</v>
      </c>
    </row>
    <row r="117" spans="1:22" x14ac:dyDescent="0.3">
      <c r="A117" t="s">
        <v>272</v>
      </c>
      <c r="B117" s="9">
        <f>COUNTIF(Sta!A:A,A117)</f>
        <v>0</v>
      </c>
      <c r="C117" s="4">
        <f>COUNTIF(Sta!B:B,A117)</f>
        <v>1</v>
      </c>
      <c r="D117" s="4">
        <f t="shared" si="3"/>
        <v>1</v>
      </c>
      <c r="E117" s="10">
        <f>(SUMIF(Sta!$A:$A,$A117,Sta!$T:$T)  + SUMIF(Sta!$B:$B,$A117,Sta!$T:$T) )/$D117</f>
        <v>7</v>
      </c>
      <c r="F117" s="6" t="e">
        <f>SUMIF(Sta!$A:$A,$A117,Sta!$T:$T)/$B117</f>
        <v>#DIV/0!</v>
      </c>
      <c r="G117" s="6">
        <f>SUMIF(Sta!$B:$B,$A117,Sta!$T:$T)/$C117</f>
        <v>7</v>
      </c>
      <c r="H117" s="10">
        <f>(SUMIF(Sta!$A:$A,$A117,Sta!$R:$R)  + SUMIF(Sta!$B:$B,$A117,Sta!$S:$S) )/$D117</f>
        <v>4</v>
      </c>
      <c r="I117" s="6" t="e">
        <f>SUMIF(Sta!$A:$A,$A117,Sta!$R:$R)/$B117</f>
        <v>#DIV/0!</v>
      </c>
      <c r="J117" s="6">
        <f>SUMIF(Sta!$B:$B,$A117,Sta!$S:$S)/$C117</f>
        <v>4</v>
      </c>
      <c r="K117" s="11">
        <f>(COUNTIFS(Sta!$A:$A,$A117,Sta!$T:$T,"&gt;2.5") +COUNTIFS(Sta!$B:$B,$A117,Sta!$T:$T,"&gt;2.5"))/$D117</f>
        <v>1</v>
      </c>
      <c r="L117" s="8" t="e">
        <f>COUNTIFS(Sta!$A:$A,$A117,Sta!$T:$T,"&gt;2.5")/$B117</f>
        <v>#DIV/0!</v>
      </c>
      <c r="M117" s="8">
        <f>COUNTIFS(Sta!$B:$B,$A117,Sta!$T:$T,"&gt;2.5")/$C117</f>
        <v>1</v>
      </c>
      <c r="N117" s="11">
        <f>(COUNTIFS(Sta!$A:$A,$A117,Sta!$T:$T,"&gt;4.5") +COUNTIFS(Sta!$B:$B,$A117,Sta!$T:$T,"&gt;4.5"))/$D117</f>
        <v>1</v>
      </c>
      <c r="O117" s="8" t="e">
        <f>COUNTIFS(Sta!$A:$A,$A117,Sta!$T:$T,"&gt;4.5")/$B117</f>
        <v>#DIV/0!</v>
      </c>
      <c r="P117" s="8">
        <f>COUNTIFS(Sta!$B:$B,$A117,Sta!$T:$T,"&gt;4.5")/$C117</f>
        <v>1</v>
      </c>
      <c r="Q117" s="11">
        <f>(COUNTIFS(Sta!$A:$A,$A117,Sta!$R:$R,"&gt;0.5") +COUNTIFS(Sta!$B:$B,$A117,Sta!$S:$S,"&gt;0.5"))/$D117</f>
        <v>1</v>
      </c>
      <c r="R117" s="8" t="e">
        <f>COUNTIFS(Sta!$A:$A,$A117,Sta!$R:$R,"&gt;0.5")/$B117</f>
        <v>#DIV/0!</v>
      </c>
      <c r="S117" s="8">
        <f>COUNTIFS(Sta!$B:$B,$A117,Sta!$S:$S,"&gt;0.5")/$C117</f>
        <v>1</v>
      </c>
      <c r="T117" s="11">
        <f>(COUNTIFS(Sta!$A:$A,$A117,Sta!$R:$R,"&gt;1.5") +COUNTIFS(Sta!$B:$B,$A117,Sta!$S:$S,"&gt;1.5"))/$D117</f>
        <v>1</v>
      </c>
      <c r="U117" s="8" t="e">
        <f>COUNTIFS(Sta!$A:$A,$A117,Sta!$R:$R,"&gt;1.5")/$B117</f>
        <v>#DIV/0!</v>
      </c>
      <c r="V117" s="8">
        <f>COUNTIFS(Sta!$B:$B,$A117,Sta!$S:$S,"&gt;1.5")/$C117</f>
        <v>1</v>
      </c>
    </row>
    <row r="118" spans="1:22" x14ac:dyDescent="0.3">
      <c r="A118" t="s">
        <v>10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0" t="e">
        <f>(SUMIF(Sta!$A:$A,$A118,Sta!$T:$T)  + SUMIF(Sta!$B:$B,$A118,Sta!$T:$T) )/$D118</f>
        <v>#DIV/0!</v>
      </c>
      <c r="F118" s="6" t="e">
        <f>SUMIF(Sta!$A:$A,$A118,Sta!$T:$T)/$B118</f>
        <v>#DIV/0!</v>
      </c>
      <c r="G118" s="6" t="e">
        <f>SUMIF(Sta!$B:$B,$A118,Sta!$T:$T)/$C118</f>
        <v>#DIV/0!</v>
      </c>
      <c r="H118" s="10" t="e">
        <f>(SUMIF(Sta!$A:$A,$A118,Sta!$R:$R)  + SUMIF(Sta!$B:$B,$A118,Sta!$S:$S) )/$D118</f>
        <v>#DIV/0!</v>
      </c>
      <c r="I118" s="6" t="e">
        <f>SUMIF(Sta!$A:$A,$A118,Sta!$R:$R)/$B118</f>
        <v>#DIV/0!</v>
      </c>
      <c r="J118" s="6" t="e">
        <f>SUMIF(Sta!$B:$B,$A118,Sta!$S:$S)/$C118</f>
        <v>#DIV/0!</v>
      </c>
      <c r="K118" s="11" t="e">
        <f>(COUNTIFS(Sta!$A:$A,$A118,Sta!$T:$T,"&gt;2.5") +COUNTIFS(Sta!$B:$B,$A118,Sta!$T:$T,"&gt;2.5"))/$D118</f>
        <v>#DIV/0!</v>
      </c>
      <c r="L118" s="8" t="e">
        <f>COUNTIFS(Sta!$A:$A,$A118,Sta!$T:$T,"&gt;2.5")/$B118</f>
        <v>#DIV/0!</v>
      </c>
      <c r="M118" s="8" t="e">
        <f>COUNTIFS(Sta!$B:$B,$A118,Sta!$T:$T,"&gt;2.5")/$C118</f>
        <v>#DIV/0!</v>
      </c>
      <c r="N118" s="11" t="e">
        <f>(COUNTIFS(Sta!$A:$A,$A118,Sta!$T:$T,"&gt;4.5") +COUNTIFS(Sta!$B:$B,$A118,Sta!$T:$T,"&gt;4.5"))/$D118</f>
        <v>#DIV/0!</v>
      </c>
      <c r="O118" s="8" t="e">
        <f>COUNTIFS(Sta!$A:$A,$A118,Sta!$T:$T,"&gt;4.5")/$B118</f>
        <v>#DIV/0!</v>
      </c>
      <c r="P118" s="8" t="e">
        <f>COUNTIFS(Sta!$B:$B,$A118,Sta!$T:$T,"&gt;4.5")/$C118</f>
        <v>#DIV/0!</v>
      </c>
      <c r="Q118" s="11" t="e">
        <f>(COUNTIFS(Sta!$A:$A,$A118,Sta!$R:$R,"&gt;0.5") +COUNTIFS(Sta!$B:$B,$A118,Sta!$S:$S,"&gt;0.5"))/$D118</f>
        <v>#DIV/0!</v>
      </c>
      <c r="R118" s="8" t="e">
        <f>COUNTIFS(Sta!$A:$A,$A118,Sta!$R:$R,"&gt;0.5")/$B118</f>
        <v>#DIV/0!</v>
      </c>
      <c r="S118" s="8" t="e">
        <f>COUNTIFS(Sta!$B:$B,$A118,Sta!$S:$S,"&gt;0.5")/$C118</f>
        <v>#DIV/0!</v>
      </c>
      <c r="T118" s="11" t="e">
        <f>(COUNTIFS(Sta!$A:$A,$A118,Sta!$R:$R,"&gt;1.5") +COUNTIFS(Sta!$B:$B,$A118,Sta!$S:$S,"&gt;1.5"))/$D118</f>
        <v>#DIV/0!</v>
      </c>
      <c r="U118" s="8" t="e">
        <f>COUNTIFS(Sta!$A:$A,$A118,Sta!$R:$R,"&gt;1.5")/$B118</f>
        <v>#DIV/0!</v>
      </c>
      <c r="V118" s="8" t="e">
        <f>COUNTIFS(Sta!$B:$B,$A118,Sta!$S:$S,"&gt;1.5")/$C118</f>
        <v>#DIV/0!</v>
      </c>
    </row>
    <row r="119" spans="1:22" x14ac:dyDescent="0.3">
      <c r="A119" t="s">
        <v>236</v>
      </c>
      <c r="B119" s="9">
        <f>COUNTIF(Sta!A:A,A119)</f>
        <v>1</v>
      </c>
      <c r="C119" s="4">
        <f>COUNTIF(Sta!B:B,A119)</f>
        <v>1</v>
      </c>
      <c r="D119" s="4">
        <f t="shared" si="3"/>
        <v>2</v>
      </c>
      <c r="E119" s="10">
        <f>(SUMIF(Sta!$A:$A,$A119,Sta!$T:$T)  + SUMIF(Sta!$B:$B,$A119,Sta!$T:$T) )/$D119</f>
        <v>2.5</v>
      </c>
      <c r="F119" s="6">
        <f>SUMIF(Sta!$A:$A,$A119,Sta!$T:$T)/$B119</f>
        <v>2</v>
      </c>
      <c r="G119" s="6">
        <f>SUMIF(Sta!$B:$B,$A119,Sta!$T:$T)/$C119</f>
        <v>3</v>
      </c>
      <c r="H119" s="10">
        <f>(SUMIF(Sta!$A:$A,$A119,Sta!$R:$R)  + SUMIF(Sta!$B:$B,$A119,Sta!$S:$S) )/$D119</f>
        <v>1.5</v>
      </c>
      <c r="I119" s="6">
        <f>SUMIF(Sta!$A:$A,$A119,Sta!$R:$R)/$B119</f>
        <v>0</v>
      </c>
      <c r="J119" s="6">
        <f>SUMIF(Sta!$B:$B,$A119,Sta!$S:$S)/$C119</f>
        <v>3</v>
      </c>
      <c r="K119" s="11">
        <f>(COUNTIFS(Sta!$A:$A,$A119,Sta!$T:$T,"&gt;2.5") +COUNTIFS(Sta!$B:$B,$A119,Sta!$T:$T,"&gt;2.5"))/$D119</f>
        <v>0.5</v>
      </c>
      <c r="L119" s="8">
        <f>COUNTIFS(Sta!$A:$A,$A119,Sta!$T:$T,"&gt;2.5")/$B119</f>
        <v>0</v>
      </c>
      <c r="M119" s="8">
        <f>COUNTIFS(Sta!$B:$B,$A119,Sta!$T:$T,"&gt;2.5")/$C119</f>
        <v>1</v>
      </c>
      <c r="N119" s="11">
        <f>(COUNTIFS(Sta!$A:$A,$A119,Sta!$T:$T,"&gt;4.5") +COUNTIFS(Sta!$B:$B,$A119,Sta!$T:$T,"&gt;4.5"))/$D119</f>
        <v>0</v>
      </c>
      <c r="O119" s="8">
        <f>COUNTIFS(Sta!$A:$A,$A119,Sta!$T:$T,"&gt;4.5")/$B119</f>
        <v>0</v>
      </c>
      <c r="P119" s="8">
        <f>COUNTIFS(Sta!$B:$B,$A119,Sta!$T:$T,"&gt;4.5")/$C119</f>
        <v>0</v>
      </c>
      <c r="Q119" s="11">
        <f>(COUNTIFS(Sta!$A:$A,$A119,Sta!$R:$R,"&gt;0.5") +COUNTIFS(Sta!$B:$B,$A119,Sta!$S:$S,"&gt;0.5"))/$D119</f>
        <v>0.5</v>
      </c>
      <c r="R119" s="8">
        <f>COUNTIFS(Sta!$A:$A,$A119,Sta!$R:$R,"&gt;0.5")/$B119</f>
        <v>0</v>
      </c>
      <c r="S119" s="8">
        <f>COUNTIFS(Sta!$B:$B,$A119,Sta!$S:$S,"&gt;0.5")/$C119</f>
        <v>1</v>
      </c>
      <c r="T119" s="11">
        <f>(COUNTIFS(Sta!$A:$A,$A119,Sta!$R:$R,"&gt;1.5") +COUNTIFS(Sta!$B:$B,$A119,Sta!$S:$S,"&gt;1.5"))/$D119</f>
        <v>0.5</v>
      </c>
      <c r="U119" s="8">
        <f>COUNTIFS(Sta!$A:$A,$A119,Sta!$R:$R,"&gt;1.5")/$B119</f>
        <v>0</v>
      </c>
      <c r="V119" s="8">
        <f>COUNTIFS(Sta!$B:$B,$A119,Sta!$S:$S,"&gt;1.5")/$C119</f>
        <v>1</v>
      </c>
    </row>
    <row r="120" spans="1:22" x14ac:dyDescent="0.3">
      <c r="A120" t="s">
        <v>105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0" t="e">
        <f>(SUMIF(Sta!$A:$A,$A120,Sta!$T:$T)  + SUMIF(Sta!$B:$B,$A120,Sta!$T:$T) )/$D120</f>
        <v>#DIV/0!</v>
      </c>
      <c r="F120" s="6" t="e">
        <f>SUMIF(Sta!$A:$A,$A120,Sta!$T:$T)/$B120</f>
        <v>#DIV/0!</v>
      </c>
      <c r="G120" s="6" t="e">
        <f>SUMIF(Sta!$B:$B,$A120,Sta!$T:$T)/$C120</f>
        <v>#DIV/0!</v>
      </c>
      <c r="H120" s="10" t="e">
        <f>(SUMIF(Sta!$A:$A,$A120,Sta!$R:$R)  + SUMIF(Sta!$B:$B,$A120,Sta!$S:$S) )/$D120</f>
        <v>#DIV/0!</v>
      </c>
      <c r="I120" s="6" t="e">
        <f>SUMIF(Sta!$A:$A,$A120,Sta!$R:$R)/$B120</f>
        <v>#DIV/0!</v>
      </c>
      <c r="J120" s="6" t="e">
        <f>SUMIF(Sta!$B:$B,$A120,Sta!$S:$S)/$C120</f>
        <v>#DIV/0!</v>
      </c>
      <c r="K120" s="11" t="e">
        <f>(COUNTIFS(Sta!$A:$A,$A120,Sta!$T:$T,"&gt;2.5") +COUNTIFS(Sta!$B:$B,$A120,Sta!$T:$T,"&gt;2.5"))/$D120</f>
        <v>#DIV/0!</v>
      </c>
      <c r="L120" s="8" t="e">
        <f>COUNTIFS(Sta!$A:$A,$A120,Sta!$T:$T,"&gt;2.5")/$B120</f>
        <v>#DIV/0!</v>
      </c>
      <c r="M120" s="8" t="e">
        <f>COUNTIFS(Sta!$B:$B,$A120,Sta!$T:$T,"&gt;2.5")/$C120</f>
        <v>#DIV/0!</v>
      </c>
      <c r="N120" s="11" t="e">
        <f>(COUNTIFS(Sta!$A:$A,$A120,Sta!$T:$T,"&gt;4.5") +COUNTIFS(Sta!$B:$B,$A120,Sta!$T:$T,"&gt;4.5"))/$D120</f>
        <v>#DIV/0!</v>
      </c>
      <c r="O120" s="8" t="e">
        <f>COUNTIFS(Sta!$A:$A,$A120,Sta!$T:$T,"&gt;4.5")/$B120</f>
        <v>#DIV/0!</v>
      </c>
      <c r="P120" s="8" t="e">
        <f>COUNTIFS(Sta!$B:$B,$A120,Sta!$T:$T,"&gt;4.5")/$C120</f>
        <v>#DIV/0!</v>
      </c>
      <c r="Q120" s="11" t="e">
        <f>(COUNTIFS(Sta!$A:$A,$A120,Sta!$R:$R,"&gt;0.5") +COUNTIFS(Sta!$B:$B,$A120,Sta!$S:$S,"&gt;0.5"))/$D120</f>
        <v>#DIV/0!</v>
      </c>
      <c r="R120" s="8" t="e">
        <f>COUNTIFS(Sta!$A:$A,$A120,Sta!$R:$R,"&gt;0.5")/$B120</f>
        <v>#DIV/0!</v>
      </c>
      <c r="S120" s="8" t="e">
        <f>COUNTIFS(Sta!$B:$B,$A120,Sta!$S:$S,"&gt;0.5")/$C120</f>
        <v>#DIV/0!</v>
      </c>
      <c r="T120" s="11" t="e">
        <f>(COUNTIFS(Sta!$A:$A,$A120,Sta!$R:$R,"&gt;1.5") +COUNTIFS(Sta!$B:$B,$A120,Sta!$S:$S,"&gt;1.5"))/$D120</f>
        <v>#DIV/0!</v>
      </c>
      <c r="U120" s="8" t="e">
        <f>COUNTIFS(Sta!$A:$A,$A120,Sta!$R:$R,"&gt;1.5")/$B120</f>
        <v>#DIV/0!</v>
      </c>
      <c r="V120" s="8" t="e">
        <f>COUNTIFS(Sta!$B:$B,$A120,Sta!$S:$S,"&gt;1.5")/$C120</f>
        <v>#DIV/0!</v>
      </c>
    </row>
    <row r="121" spans="1:22" x14ac:dyDescent="0.3">
      <c r="A121" t="s">
        <v>506</v>
      </c>
      <c r="B121" s="9">
        <f>COUNTIF(Sta!A:A,A121)</f>
        <v>11</v>
      </c>
      <c r="C121" s="4">
        <f>COUNTIF(Sta!B:B,A121)</f>
        <v>10</v>
      </c>
      <c r="D121" s="4">
        <f t="shared" si="3"/>
        <v>21</v>
      </c>
      <c r="E121" s="10">
        <f>(SUMIF(Sta!$A:$A,$A121,Sta!$T:$T)  + SUMIF(Sta!$B:$B,$A121,Sta!$T:$T) )/$D121</f>
        <v>4</v>
      </c>
      <c r="F121" s="6">
        <f>SUMIF(Sta!$A:$A,$A121,Sta!$T:$T)/$B121</f>
        <v>3.9090909090909092</v>
      </c>
      <c r="G121" s="6">
        <f>SUMIF(Sta!$B:$B,$A121,Sta!$T:$T)/$C121</f>
        <v>4.0999999999999996</v>
      </c>
      <c r="H121" s="10">
        <f>(SUMIF(Sta!$A:$A,$A121,Sta!$R:$R)  + SUMIF(Sta!$B:$B,$A121,Sta!$S:$S) )/$D121</f>
        <v>1.8571428571428572</v>
      </c>
      <c r="I121" s="6">
        <f>SUMIF(Sta!$A:$A,$A121,Sta!$R:$R)/$B121</f>
        <v>1.4545454545454546</v>
      </c>
      <c r="J121" s="6">
        <f>SUMIF(Sta!$B:$B,$A121,Sta!$S:$S)/$C121</f>
        <v>2.2999999999999998</v>
      </c>
      <c r="K121" s="11">
        <f>(COUNTIFS(Sta!$A:$A,$A121,Sta!$T:$T,"&gt;2.5") +COUNTIFS(Sta!$B:$B,$A121,Sta!$T:$T,"&gt;2.5"))/$D121</f>
        <v>0.80952380952380953</v>
      </c>
      <c r="L121" s="8">
        <f>COUNTIFS(Sta!$A:$A,$A121,Sta!$T:$T,"&gt;2.5")/$B121</f>
        <v>0.81818181818181823</v>
      </c>
      <c r="M121" s="8">
        <f>COUNTIFS(Sta!$B:$B,$A121,Sta!$T:$T,"&gt;2.5")/$C121</f>
        <v>0.8</v>
      </c>
      <c r="N121" s="11">
        <f>(COUNTIFS(Sta!$A:$A,$A121,Sta!$T:$T,"&gt;4.5") +COUNTIFS(Sta!$B:$B,$A121,Sta!$T:$T,"&gt;4.5"))/$D121</f>
        <v>0.38095238095238093</v>
      </c>
      <c r="O121" s="8">
        <f>COUNTIFS(Sta!$A:$A,$A121,Sta!$T:$T,"&gt;4.5")/$B121</f>
        <v>0.36363636363636365</v>
      </c>
      <c r="P121" s="8">
        <f>COUNTIFS(Sta!$B:$B,$A121,Sta!$T:$T,"&gt;4.5")/$C121</f>
        <v>0.4</v>
      </c>
      <c r="Q121" s="11">
        <f>(COUNTIFS(Sta!$A:$A,$A121,Sta!$R:$R,"&gt;0.5") +COUNTIFS(Sta!$B:$B,$A121,Sta!$S:$S,"&gt;0.5"))/$D121</f>
        <v>0.8571428571428571</v>
      </c>
      <c r="R121" s="8">
        <f>COUNTIFS(Sta!$A:$A,$A121,Sta!$R:$R,"&gt;0.5")/$B121</f>
        <v>0.72727272727272729</v>
      </c>
      <c r="S121" s="8">
        <f>COUNTIFS(Sta!$B:$B,$A121,Sta!$S:$S,"&gt;0.5")/$C121</f>
        <v>1</v>
      </c>
      <c r="T121" s="11">
        <f>(COUNTIFS(Sta!$A:$A,$A121,Sta!$R:$R,"&gt;1.5") +COUNTIFS(Sta!$B:$B,$A121,Sta!$S:$S,"&gt;1.5"))/$D121</f>
        <v>0.5714285714285714</v>
      </c>
      <c r="U121" s="8">
        <f>COUNTIFS(Sta!$A:$A,$A121,Sta!$R:$R,"&gt;1.5")/$B121</f>
        <v>0.36363636363636365</v>
      </c>
      <c r="V121" s="8">
        <f>COUNTIFS(Sta!$B:$B,$A121,Sta!$S:$S,"&gt;1.5")/$C121</f>
        <v>0.8</v>
      </c>
    </row>
    <row r="122" spans="1:22" x14ac:dyDescent="0.3">
      <c r="A122" t="s">
        <v>351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0" t="e">
        <f>(SUMIF(Sta!$A:$A,$A122,Sta!$T:$T)  + SUMIF(Sta!$B:$B,$A122,Sta!$T:$T) )/$D122</f>
        <v>#DIV/0!</v>
      </c>
      <c r="F122" s="6" t="e">
        <f>SUMIF(Sta!$A:$A,$A122,Sta!$T:$T)/$B122</f>
        <v>#DIV/0!</v>
      </c>
      <c r="G122" s="6" t="e">
        <f>SUMIF(Sta!$B:$B,$A122,Sta!$T:$T)/$C122</f>
        <v>#DIV/0!</v>
      </c>
      <c r="H122" s="10" t="e">
        <f>(SUMIF(Sta!$A:$A,$A122,Sta!$R:$R)  + SUMIF(Sta!$B:$B,$A122,Sta!$S:$S) )/$D122</f>
        <v>#DIV/0!</v>
      </c>
      <c r="I122" s="6" t="e">
        <f>SUMIF(Sta!$A:$A,$A122,Sta!$R:$R)/$B122</f>
        <v>#DIV/0!</v>
      </c>
      <c r="J122" s="6" t="e">
        <f>SUMIF(Sta!$B:$B,$A122,Sta!$S:$S)/$C122</f>
        <v>#DIV/0!</v>
      </c>
      <c r="K122" s="11" t="e">
        <f>(COUNTIFS(Sta!$A:$A,$A122,Sta!$T:$T,"&gt;2.5") +COUNTIFS(Sta!$B:$B,$A122,Sta!$T:$T,"&gt;2.5"))/$D122</f>
        <v>#DIV/0!</v>
      </c>
      <c r="L122" s="8" t="e">
        <f>COUNTIFS(Sta!$A:$A,$A122,Sta!$T:$T,"&gt;2.5")/$B122</f>
        <v>#DIV/0!</v>
      </c>
      <c r="M122" s="8" t="e">
        <f>COUNTIFS(Sta!$B:$B,$A122,Sta!$T:$T,"&gt;2.5")/$C122</f>
        <v>#DIV/0!</v>
      </c>
      <c r="N122" s="11" t="e">
        <f>(COUNTIFS(Sta!$A:$A,$A122,Sta!$T:$T,"&gt;4.5") +COUNTIFS(Sta!$B:$B,$A122,Sta!$T:$T,"&gt;4.5"))/$D122</f>
        <v>#DIV/0!</v>
      </c>
      <c r="O122" s="8" t="e">
        <f>COUNTIFS(Sta!$A:$A,$A122,Sta!$T:$T,"&gt;4.5")/$B122</f>
        <v>#DIV/0!</v>
      </c>
      <c r="P122" s="8" t="e">
        <f>COUNTIFS(Sta!$B:$B,$A122,Sta!$T:$T,"&gt;4.5")/$C122</f>
        <v>#DIV/0!</v>
      </c>
      <c r="Q122" s="11" t="e">
        <f>(COUNTIFS(Sta!$A:$A,$A122,Sta!$R:$R,"&gt;0.5") +COUNTIFS(Sta!$B:$B,$A122,Sta!$S:$S,"&gt;0.5"))/$D122</f>
        <v>#DIV/0!</v>
      </c>
      <c r="R122" s="8" t="e">
        <f>COUNTIFS(Sta!$A:$A,$A122,Sta!$R:$R,"&gt;0.5")/$B122</f>
        <v>#DIV/0!</v>
      </c>
      <c r="S122" s="8" t="e">
        <f>COUNTIFS(Sta!$B:$B,$A122,Sta!$S:$S,"&gt;0.5")/$C122</f>
        <v>#DIV/0!</v>
      </c>
      <c r="T122" s="11" t="e">
        <f>(COUNTIFS(Sta!$A:$A,$A122,Sta!$R:$R,"&gt;1.5") +COUNTIFS(Sta!$B:$B,$A122,Sta!$S:$S,"&gt;1.5"))/$D122</f>
        <v>#DIV/0!</v>
      </c>
      <c r="U122" s="8" t="e">
        <f>COUNTIFS(Sta!$A:$A,$A122,Sta!$R:$R,"&gt;1.5")/$B122</f>
        <v>#DIV/0!</v>
      </c>
      <c r="V122" s="8" t="e">
        <f>COUNTIFS(Sta!$B:$B,$A122,Sta!$S:$S,"&gt;1.5")/$C122</f>
        <v>#DIV/0!</v>
      </c>
    </row>
    <row r="123" spans="1:22" x14ac:dyDescent="0.3">
      <c r="A123" t="s">
        <v>362</v>
      </c>
      <c r="B123" s="9">
        <f>COUNTIF(Sta!A:A,A123)</f>
        <v>2</v>
      </c>
      <c r="C123" s="4">
        <f>COUNTIF(Sta!B:B,A123)</f>
        <v>1</v>
      </c>
      <c r="D123" s="4">
        <f t="shared" si="3"/>
        <v>3</v>
      </c>
      <c r="E123" s="10">
        <f>(SUMIF(Sta!$A:$A,$A123,Sta!$T:$T)  + SUMIF(Sta!$B:$B,$A123,Sta!$T:$T) )/$D123</f>
        <v>4.333333333333333</v>
      </c>
      <c r="F123" s="6">
        <f>SUMIF(Sta!$A:$A,$A123,Sta!$T:$T)/$B123</f>
        <v>4</v>
      </c>
      <c r="G123" s="6">
        <f>SUMIF(Sta!$B:$B,$A123,Sta!$T:$T)/$C123</f>
        <v>5</v>
      </c>
      <c r="H123" s="10">
        <f>(SUMIF(Sta!$A:$A,$A123,Sta!$R:$R)  + SUMIF(Sta!$B:$B,$A123,Sta!$S:$S) )/$D123</f>
        <v>1.3333333333333333</v>
      </c>
      <c r="I123" s="6">
        <f>SUMIF(Sta!$A:$A,$A123,Sta!$R:$R)/$B123</f>
        <v>1.5</v>
      </c>
      <c r="J123" s="6">
        <f>SUMIF(Sta!$B:$B,$A123,Sta!$S:$S)/$C123</f>
        <v>1</v>
      </c>
      <c r="K123" s="11">
        <f>(COUNTIFS(Sta!$A:$A,$A123,Sta!$T:$T,"&gt;2.5") +COUNTIFS(Sta!$B:$B,$A123,Sta!$T:$T,"&gt;2.5"))/$D123</f>
        <v>1</v>
      </c>
      <c r="L123" s="8">
        <f>COUNTIFS(Sta!$A:$A,$A123,Sta!$T:$T,"&gt;2.5")/$B123</f>
        <v>1</v>
      </c>
      <c r="M123" s="8">
        <f>COUNTIFS(Sta!$B:$B,$A123,Sta!$T:$T,"&gt;2.5")/$C123</f>
        <v>1</v>
      </c>
      <c r="N123" s="11">
        <f>(COUNTIFS(Sta!$A:$A,$A123,Sta!$T:$T,"&gt;4.5") +COUNTIFS(Sta!$B:$B,$A123,Sta!$T:$T,"&gt;4.5"))/$D123</f>
        <v>0.33333333333333331</v>
      </c>
      <c r="O123" s="8">
        <f>COUNTIFS(Sta!$A:$A,$A123,Sta!$T:$T,"&gt;4.5")/$B123</f>
        <v>0</v>
      </c>
      <c r="P123" s="8">
        <f>COUNTIFS(Sta!$B:$B,$A123,Sta!$T:$T,"&gt;4.5")/$C123</f>
        <v>1</v>
      </c>
      <c r="Q123" s="11">
        <f>(COUNTIFS(Sta!$A:$A,$A123,Sta!$R:$R,"&gt;0.5") +COUNTIFS(Sta!$B:$B,$A123,Sta!$S:$S,"&gt;0.5"))/$D123</f>
        <v>1</v>
      </c>
      <c r="R123" s="8">
        <f>COUNTIFS(Sta!$A:$A,$A123,Sta!$R:$R,"&gt;0.5")/$B123</f>
        <v>1</v>
      </c>
      <c r="S123" s="8">
        <f>COUNTIFS(Sta!$B:$B,$A123,Sta!$S:$S,"&gt;0.5")/$C123</f>
        <v>1</v>
      </c>
      <c r="T123" s="11">
        <f>(COUNTIFS(Sta!$A:$A,$A123,Sta!$R:$R,"&gt;1.5") +COUNTIFS(Sta!$B:$B,$A123,Sta!$S:$S,"&gt;1.5"))/$D123</f>
        <v>0.33333333333333331</v>
      </c>
      <c r="U123" s="8">
        <f>COUNTIFS(Sta!$A:$A,$A123,Sta!$R:$R,"&gt;1.5")/$B123</f>
        <v>0.5</v>
      </c>
      <c r="V123" s="8">
        <f>COUNTIFS(Sta!$B:$B,$A123,Sta!$S:$S,"&gt;1.5")/$C123</f>
        <v>0</v>
      </c>
    </row>
    <row r="124" spans="1:22" x14ac:dyDescent="0.3">
      <c r="A124" t="s">
        <v>589</v>
      </c>
      <c r="B124" s="9">
        <f>COUNTIF(Sta!A:A,A124)</f>
        <v>1</v>
      </c>
      <c r="C124" s="4">
        <f>COUNTIF(Sta!B:B,A124)</f>
        <v>2</v>
      </c>
      <c r="D124" s="4">
        <f t="shared" si="3"/>
        <v>3</v>
      </c>
      <c r="E124" s="10">
        <f>(SUMIF(Sta!$A:$A,$A124,Sta!$T:$T)  + SUMIF(Sta!$B:$B,$A124,Sta!$T:$T) )/$D124</f>
        <v>3.3333333333333335</v>
      </c>
      <c r="F124" s="6">
        <f>SUMIF(Sta!$A:$A,$A124,Sta!$T:$T)/$B124</f>
        <v>6</v>
      </c>
      <c r="G124" s="6">
        <f>SUMIF(Sta!$B:$B,$A124,Sta!$T:$T)/$C124</f>
        <v>2</v>
      </c>
      <c r="H124" s="10">
        <f>(SUMIF(Sta!$A:$A,$A124,Sta!$R:$R)  + SUMIF(Sta!$B:$B,$A124,Sta!$S:$S) )/$D124</f>
        <v>1</v>
      </c>
      <c r="I124" s="6">
        <f>SUMIF(Sta!$A:$A,$A124,Sta!$R:$R)/$B124</f>
        <v>2</v>
      </c>
      <c r="J124" s="6">
        <f>SUMIF(Sta!$B:$B,$A124,Sta!$S:$S)/$C124</f>
        <v>0.5</v>
      </c>
      <c r="K124" s="11">
        <f>(COUNTIFS(Sta!$A:$A,$A124,Sta!$T:$T,"&gt;2.5") +COUNTIFS(Sta!$B:$B,$A124,Sta!$T:$T,"&gt;2.5"))/$D124</f>
        <v>0.66666666666666663</v>
      </c>
      <c r="L124" s="8">
        <f>COUNTIFS(Sta!$A:$A,$A124,Sta!$T:$T,"&gt;2.5")/$B124</f>
        <v>1</v>
      </c>
      <c r="M124" s="8">
        <f>COUNTIFS(Sta!$B:$B,$A124,Sta!$T:$T,"&gt;2.5")/$C124</f>
        <v>0.5</v>
      </c>
      <c r="N124" s="11">
        <f>(COUNTIFS(Sta!$A:$A,$A124,Sta!$T:$T,"&gt;4.5") +COUNTIFS(Sta!$B:$B,$A124,Sta!$T:$T,"&gt;4.5"))/$D124</f>
        <v>0.33333333333333331</v>
      </c>
      <c r="O124" s="8">
        <f>COUNTIFS(Sta!$A:$A,$A124,Sta!$T:$T,"&gt;4.5")/$B124</f>
        <v>1</v>
      </c>
      <c r="P124" s="8">
        <f>COUNTIFS(Sta!$B:$B,$A124,Sta!$T:$T,"&gt;4.5")/$C124</f>
        <v>0</v>
      </c>
      <c r="Q124" s="11">
        <f>(COUNTIFS(Sta!$A:$A,$A124,Sta!$R:$R,"&gt;0.5") +COUNTIFS(Sta!$B:$B,$A124,Sta!$S:$S,"&gt;0.5"))/$D124</f>
        <v>0.66666666666666663</v>
      </c>
      <c r="R124" s="8">
        <f>COUNTIFS(Sta!$A:$A,$A124,Sta!$R:$R,"&gt;0.5")/$B124</f>
        <v>1</v>
      </c>
      <c r="S124" s="8">
        <f>COUNTIFS(Sta!$B:$B,$A124,Sta!$S:$S,"&gt;0.5")/$C124</f>
        <v>0.5</v>
      </c>
      <c r="T124" s="11">
        <f>(COUNTIFS(Sta!$A:$A,$A124,Sta!$R:$R,"&gt;1.5") +COUNTIFS(Sta!$B:$B,$A124,Sta!$S:$S,"&gt;1.5"))/$D124</f>
        <v>0.33333333333333331</v>
      </c>
      <c r="U124" s="8">
        <f>COUNTIFS(Sta!$A:$A,$A124,Sta!$R:$R,"&gt;1.5")/$B124</f>
        <v>1</v>
      </c>
      <c r="V124" s="8">
        <f>COUNTIFS(Sta!$B:$B,$A124,Sta!$S:$S,"&gt;1.5")/$C124</f>
        <v>0</v>
      </c>
    </row>
    <row r="125" spans="1:22" x14ac:dyDescent="0.3">
      <c r="A125" t="s">
        <v>221</v>
      </c>
      <c r="B125" s="9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0">
        <f>(SUMIF(Sta!$A:$A,$A125,Sta!$T:$T)  + SUMIF(Sta!$B:$B,$A125,Sta!$T:$T) )/$D125</f>
        <v>2.5</v>
      </c>
      <c r="F125" s="6">
        <f>SUMIF(Sta!$A:$A,$A125,Sta!$T:$T)/$B125</f>
        <v>3</v>
      </c>
      <c r="G125" s="6">
        <f>SUMIF(Sta!$B:$B,$A125,Sta!$T:$T)/$C125</f>
        <v>2</v>
      </c>
      <c r="H125" s="10">
        <f>(SUMIF(Sta!$A:$A,$A125,Sta!$R:$R)  + SUMIF(Sta!$B:$B,$A125,Sta!$S:$S) )/$D125</f>
        <v>0.5</v>
      </c>
      <c r="I125" s="6">
        <f>SUMIF(Sta!$A:$A,$A125,Sta!$R:$R)/$B125</f>
        <v>0</v>
      </c>
      <c r="J125" s="6">
        <f>SUMIF(Sta!$B:$B,$A125,Sta!$S:$S)/$C125</f>
        <v>1</v>
      </c>
      <c r="K125" s="11">
        <f>(COUNTIFS(Sta!$A:$A,$A125,Sta!$T:$T,"&gt;2.5") +COUNTIFS(Sta!$B:$B,$A125,Sta!$T:$T,"&gt;2.5"))/$D125</f>
        <v>0.5</v>
      </c>
      <c r="L125" s="8">
        <f>COUNTIFS(Sta!$A:$A,$A125,Sta!$T:$T,"&gt;2.5")/$B125</f>
        <v>1</v>
      </c>
      <c r="M125" s="8">
        <f>COUNTIFS(Sta!$B:$B,$A125,Sta!$T:$T,"&gt;2.5")/$C125</f>
        <v>0</v>
      </c>
      <c r="N125" s="11">
        <f>(COUNTIFS(Sta!$A:$A,$A125,Sta!$T:$T,"&gt;4.5") +COUNTIFS(Sta!$B:$B,$A125,Sta!$T:$T,"&gt;4.5"))/$D125</f>
        <v>0</v>
      </c>
      <c r="O125" s="8">
        <f>COUNTIFS(Sta!$A:$A,$A125,Sta!$T:$T,"&gt;4.5")/$B125</f>
        <v>0</v>
      </c>
      <c r="P125" s="8">
        <f>COUNTIFS(Sta!$B:$B,$A125,Sta!$T:$T,"&gt;4.5")/$C125</f>
        <v>0</v>
      </c>
      <c r="Q125" s="11">
        <f>(COUNTIFS(Sta!$A:$A,$A125,Sta!$R:$R,"&gt;0.5") +COUNTIFS(Sta!$B:$B,$A125,Sta!$S:$S,"&gt;0.5"))/$D125</f>
        <v>0.5</v>
      </c>
      <c r="R125" s="8">
        <f>COUNTIFS(Sta!$A:$A,$A125,Sta!$R:$R,"&gt;0.5")/$B125</f>
        <v>0</v>
      </c>
      <c r="S125" s="8">
        <f>COUNTIFS(Sta!$B:$B,$A125,Sta!$S:$S,"&gt;0.5")/$C125</f>
        <v>1</v>
      </c>
      <c r="T125" s="11">
        <f>(COUNTIFS(Sta!$A:$A,$A125,Sta!$R:$R,"&gt;1.5") +COUNTIFS(Sta!$B:$B,$A125,Sta!$S:$S,"&gt;1.5"))/$D125</f>
        <v>0</v>
      </c>
      <c r="U125" s="8">
        <f>COUNTIFS(Sta!$A:$A,$A125,Sta!$R:$R,"&gt;1.5")/$B125</f>
        <v>0</v>
      </c>
      <c r="V125" s="8">
        <f>COUNTIFS(Sta!$B:$B,$A125,Sta!$S:$S,"&gt;1.5")/$C125</f>
        <v>0</v>
      </c>
    </row>
    <row r="126" spans="1:22" x14ac:dyDescent="0.3">
      <c r="A126" t="s">
        <v>626</v>
      </c>
      <c r="B126" s="9">
        <f>COUNTIF(Sta!A:A,A126)</f>
        <v>1</v>
      </c>
      <c r="C126" s="4">
        <f>COUNTIF(Sta!B:B,A126)</f>
        <v>1</v>
      </c>
      <c r="D126" s="4">
        <f t="shared" si="4"/>
        <v>2</v>
      </c>
      <c r="E126" s="10">
        <f>(SUMIF(Sta!$A:$A,$A126,Sta!$T:$T)  + SUMIF(Sta!$B:$B,$A126,Sta!$T:$T) )/$D126</f>
        <v>6</v>
      </c>
      <c r="F126" s="6">
        <f>SUMIF(Sta!$A:$A,$A126,Sta!$T:$T)/$B126</f>
        <v>6</v>
      </c>
      <c r="G126" s="6">
        <f>SUMIF(Sta!$B:$B,$A126,Sta!$T:$T)/$C126</f>
        <v>6</v>
      </c>
      <c r="H126" s="10">
        <f>(SUMIF(Sta!$A:$A,$A126,Sta!$R:$R)  + SUMIF(Sta!$B:$B,$A126,Sta!$S:$S) )/$D126</f>
        <v>3</v>
      </c>
      <c r="I126" s="6">
        <f>SUMIF(Sta!$A:$A,$A126,Sta!$R:$R)/$B126</f>
        <v>3</v>
      </c>
      <c r="J126" s="6">
        <f>SUMIF(Sta!$B:$B,$A126,Sta!$S:$S)/$C126</f>
        <v>3</v>
      </c>
      <c r="K126" s="11">
        <f>(COUNTIFS(Sta!$A:$A,$A126,Sta!$T:$T,"&gt;2.5") +COUNTIFS(Sta!$B:$B,$A126,Sta!$T:$T,"&gt;2.5"))/$D126</f>
        <v>1</v>
      </c>
      <c r="L126" s="8">
        <f>COUNTIFS(Sta!$A:$A,$A126,Sta!$T:$T,"&gt;2.5")/$B126</f>
        <v>1</v>
      </c>
      <c r="M126" s="8">
        <f>COUNTIFS(Sta!$B:$B,$A126,Sta!$T:$T,"&gt;2.5")/$C126</f>
        <v>1</v>
      </c>
      <c r="N126" s="11">
        <f>(COUNTIFS(Sta!$A:$A,$A126,Sta!$T:$T,"&gt;4.5") +COUNTIFS(Sta!$B:$B,$A126,Sta!$T:$T,"&gt;4.5"))/$D126</f>
        <v>1</v>
      </c>
      <c r="O126" s="8">
        <f>COUNTIFS(Sta!$A:$A,$A126,Sta!$T:$T,"&gt;4.5")/$B126</f>
        <v>1</v>
      </c>
      <c r="P126" s="8">
        <f>COUNTIFS(Sta!$B:$B,$A126,Sta!$T:$T,"&gt;4.5")/$C126</f>
        <v>1</v>
      </c>
      <c r="Q126" s="11">
        <f>(COUNTIFS(Sta!$A:$A,$A126,Sta!$R:$R,"&gt;0.5") +COUNTIFS(Sta!$B:$B,$A126,Sta!$S:$S,"&gt;0.5"))/$D126</f>
        <v>1</v>
      </c>
      <c r="R126" s="8">
        <f>COUNTIFS(Sta!$A:$A,$A126,Sta!$R:$R,"&gt;0.5")/$B126</f>
        <v>1</v>
      </c>
      <c r="S126" s="8">
        <f>COUNTIFS(Sta!$B:$B,$A126,Sta!$S:$S,"&gt;0.5")/$C126</f>
        <v>1</v>
      </c>
      <c r="T126" s="11">
        <f>(COUNTIFS(Sta!$A:$A,$A126,Sta!$R:$R,"&gt;1.5") +COUNTIFS(Sta!$B:$B,$A126,Sta!$S:$S,"&gt;1.5"))/$D126</f>
        <v>1</v>
      </c>
      <c r="U126" s="8">
        <f>COUNTIFS(Sta!$A:$A,$A126,Sta!$R:$R,"&gt;1.5")/$B126</f>
        <v>1</v>
      </c>
      <c r="V126" s="8">
        <f>COUNTIFS(Sta!$B:$B,$A126,Sta!$S:$S,"&gt;1.5")/$C126</f>
        <v>1</v>
      </c>
    </row>
    <row r="127" spans="1:22" x14ac:dyDescent="0.3">
      <c r="A127" t="s">
        <v>467</v>
      </c>
      <c r="B127" s="9">
        <f>COUNTIF(Sta!A:A,A127)</f>
        <v>11</v>
      </c>
      <c r="C127" s="4">
        <f>COUNTIF(Sta!B:B,A127)</f>
        <v>11</v>
      </c>
      <c r="D127" s="4">
        <f t="shared" si="4"/>
        <v>22</v>
      </c>
      <c r="E127" s="10">
        <f>(SUMIF(Sta!$A:$A,$A127,Sta!$T:$T)  + SUMIF(Sta!$B:$B,$A127,Sta!$T:$T) )/$D127</f>
        <v>2.4090909090909092</v>
      </c>
      <c r="F127" s="6">
        <f>SUMIF(Sta!$A:$A,$A127,Sta!$T:$T)/$B127</f>
        <v>2.2727272727272729</v>
      </c>
      <c r="G127" s="6">
        <f>SUMIF(Sta!$B:$B,$A127,Sta!$T:$T)/$C127</f>
        <v>2.5454545454545454</v>
      </c>
      <c r="H127" s="10">
        <f>(SUMIF(Sta!$A:$A,$A127,Sta!$R:$R)  + SUMIF(Sta!$B:$B,$A127,Sta!$S:$S) )/$D127</f>
        <v>1.4090909090909092</v>
      </c>
      <c r="I127" s="6">
        <f>SUMIF(Sta!$A:$A,$A127,Sta!$R:$R)/$B127</f>
        <v>1.1818181818181819</v>
      </c>
      <c r="J127" s="6">
        <f>SUMIF(Sta!$B:$B,$A127,Sta!$S:$S)/$C127</f>
        <v>1.6363636363636365</v>
      </c>
      <c r="K127" s="11">
        <f>(COUNTIFS(Sta!$A:$A,$A127,Sta!$T:$T,"&gt;2.5") +COUNTIFS(Sta!$B:$B,$A127,Sta!$T:$T,"&gt;2.5"))/$D127</f>
        <v>0.40909090909090912</v>
      </c>
      <c r="L127" s="8">
        <f>COUNTIFS(Sta!$A:$A,$A127,Sta!$T:$T,"&gt;2.5")/$B127</f>
        <v>0.27272727272727271</v>
      </c>
      <c r="M127" s="8">
        <f>COUNTIFS(Sta!$B:$B,$A127,Sta!$T:$T,"&gt;2.5")/$C127</f>
        <v>0.54545454545454541</v>
      </c>
      <c r="N127" s="11">
        <f>(COUNTIFS(Sta!$A:$A,$A127,Sta!$T:$T,"&gt;4.5") +COUNTIFS(Sta!$B:$B,$A127,Sta!$T:$T,"&gt;4.5"))/$D127</f>
        <v>0.13636363636363635</v>
      </c>
      <c r="O127" s="8">
        <f>COUNTIFS(Sta!$A:$A,$A127,Sta!$T:$T,"&gt;4.5")/$B127</f>
        <v>9.0909090909090912E-2</v>
      </c>
      <c r="P127" s="8">
        <f>COUNTIFS(Sta!$B:$B,$A127,Sta!$T:$T,"&gt;4.5")/$C127</f>
        <v>0.18181818181818182</v>
      </c>
      <c r="Q127" s="11">
        <f>(COUNTIFS(Sta!$A:$A,$A127,Sta!$R:$R,"&gt;0.5") +COUNTIFS(Sta!$B:$B,$A127,Sta!$S:$S,"&gt;0.5"))/$D127</f>
        <v>0.81818181818181823</v>
      </c>
      <c r="R127" s="8">
        <f>COUNTIFS(Sta!$A:$A,$A127,Sta!$R:$R,"&gt;0.5")/$B127</f>
        <v>0.72727272727272729</v>
      </c>
      <c r="S127" s="8">
        <f>COUNTIFS(Sta!$B:$B,$A127,Sta!$S:$S,"&gt;0.5")/$C127</f>
        <v>0.90909090909090906</v>
      </c>
      <c r="T127" s="11">
        <f>(COUNTIFS(Sta!$A:$A,$A127,Sta!$R:$R,"&gt;1.5") +COUNTIFS(Sta!$B:$B,$A127,Sta!$S:$S,"&gt;1.5"))/$D127</f>
        <v>0.40909090909090912</v>
      </c>
      <c r="U127" s="8">
        <f>COUNTIFS(Sta!$A:$A,$A127,Sta!$R:$R,"&gt;1.5")/$B127</f>
        <v>0.27272727272727271</v>
      </c>
      <c r="V127" s="8">
        <f>COUNTIFS(Sta!$B:$B,$A127,Sta!$S:$S,"&gt;1.5")/$C127</f>
        <v>0.54545454545454541</v>
      </c>
    </row>
    <row r="128" spans="1:22" x14ac:dyDescent="0.3">
      <c r="A128" t="s">
        <v>495</v>
      </c>
      <c r="B128" s="9">
        <f>COUNTIF(Sta!A:A,A128)</f>
        <v>7</v>
      </c>
      <c r="C128" s="4">
        <f>COUNTIF(Sta!B:B,A128)</f>
        <v>6</v>
      </c>
      <c r="D128" s="4">
        <f t="shared" si="4"/>
        <v>13</v>
      </c>
      <c r="E128" s="10">
        <f>(SUMIF(Sta!$A:$A,$A128,Sta!$T:$T)  + SUMIF(Sta!$B:$B,$A128,Sta!$T:$T) )/$D128</f>
        <v>4.9230769230769234</v>
      </c>
      <c r="F128" s="6">
        <f>SUMIF(Sta!$A:$A,$A128,Sta!$T:$T)/$B128</f>
        <v>5.4285714285714288</v>
      </c>
      <c r="G128" s="6">
        <f>SUMIF(Sta!$B:$B,$A128,Sta!$T:$T)/$C128</f>
        <v>4.333333333333333</v>
      </c>
      <c r="H128" s="10">
        <f>(SUMIF(Sta!$A:$A,$A128,Sta!$R:$R)  + SUMIF(Sta!$B:$B,$A128,Sta!$S:$S) )/$D128</f>
        <v>2.0769230769230771</v>
      </c>
      <c r="I128" s="6">
        <f>SUMIF(Sta!$A:$A,$A128,Sta!$R:$R)/$B128</f>
        <v>1.7142857142857142</v>
      </c>
      <c r="J128" s="6">
        <f>SUMIF(Sta!$B:$B,$A128,Sta!$S:$S)/$C128</f>
        <v>2.5</v>
      </c>
      <c r="K128" s="11">
        <f>(COUNTIFS(Sta!$A:$A,$A128,Sta!$T:$T,"&gt;2.5") +COUNTIFS(Sta!$B:$B,$A128,Sta!$T:$T,"&gt;2.5"))/$D128</f>
        <v>0.92307692307692313</v>
      </c>
      <c r="L128" s="8">
        <f>COUNTIFS(Sta!$A:$A,$A128,Sta!$T:$T,"&gt;2.5")/$B128</f>
        <v>1</v>
      </c>
      <c r="M128" s="8">
        <f>COUNTIFS(Sta!$B:$B,$A128,Sta!$T:$T,"&gt;2.5")/$C128</f>
        <v>0.83333333333333337</v>
      </c>
      <c r="N128" s="11">
        <f>(COUNTIFS(Sta!$A:$A,$A128,Sta!$T:$T,"&gt;4.5") +COUNTIFS(Sta!$B:$B,$A128,Sta!$T:$T,"&gt;4.5"))/$D128</f>
        <v>0.53846153846153844</v>
      </c>
      <c r="O128" s="8">
        <f>COUNTIFS(Sta!$A:$A,$A128,Sta!$T:$T,"&gt;4.5")/$B128</f>
        <v>0.5714285714285714</v>
      </c>
      <c r="P128" s="8">
        <f>COUNTIFS(Sta!$B:$B,$A128,Sta!$T:$T,"&gt;4.5")/$C128</f>
        <v>0.5</v>
      </c>
      <c r="Q128" s="11">
        <f>(COUNTIFS(Sta!$A:$A,$A128,Sta!$R:$R,"&gt;0.5") +COUNTIFS(Sta!$B:$B,$A128,Sta!$S:$S,"&gt;0.5"))/$D128</f>
        <v>1</v>
      </c>
      <c r="R128" s="8">
        <f>COUNTIFS(Sta!$A:$A,$A128,Sta!$R:$R,"&gt;0.5")/$B128</f>
        <v>1</v>
      </c>
      <c r="S128" s="8">
        <f>COUNTIFS(Sta!$B:$B,$A128,Sta!$S:$S,"&gt;0.5")/$C128</f>
        <v>1</v>
      </c>
      <c r="T128" s="11">
        <f>(COUNTIFS(Sta!$A:$A,$A128,Sta!$R:$R,"&gt;1.5") +COUNTIFS(Sta!$B:$B,$A128,Sta!$S:$S,"&gt;1.5"))/$D128</f>
        <v>0.53846153846153844</v>
      </c>
      <c r="U128" s="8">
        <f>COUNTIFS(Sta!$A:$A,$A128,Sta!$R:$R,"&gt;1.5")/$B128</f>
        <v>0.5714285714285714</v>
      </c>
      <c r="V128" s="8">
        <f>COUNTIFS(Sta!$B:$B,$A128,Sta!$S:$S,"&gt;1.5")/$C128</f>
        <v>0.5</v>
      </c>
    </row>
    <row r="129" spans="1:22" x14ac:dyDescent="0.3">
      <c r="A129" t="s">
        <v>567</v>
      </c>
      <c r="B129" s="9">
        <f>COUNTIF(Sta!A:A,A129)</f>
        <v>13</v>
      </c>
      <c r="C129" s="4">
        <f>COUNTIF(Sta!B:B,A129)</f>
        <v>13</v>
      </c>
      <c r="D129" s="4">
        <f t="shared" si="4"/>
        <v>26</v>
      </c>
      <c r="E129" s="10">
        <f>(SUMIF(Sta!$A:$A,$A129,Sta!$T:$T)  + SUMIF(Sta!$B:$B,$A129,Sta!$T:$T) )/$D129</f>
        <v>4.5</v>
      </c>
      <c r="F129" s="6">
        <f>SUMIF(Sta!$A:$A,$A129,Sta!$T:$T)/$B129</f>
        <v>4.0769230769230766</v>
      </c>
      <c r="G129" s="6">
        <f>SUMIF(Sta!$B:$B,$A129,Sta!$T:$T)/$C129</f>
        <v>4.9230769230769234</v>
      </c>
      <c r="H129" s="10">
        <f>(SUMIF(Sta!$A:$A,$A129,Sta!$R:$R)  + SUMIF(Sta!$B:$B,$A129,Sta!$S:$S) )/$D129</f>
        <v>2.5769230769230771</v>
      </c>
      <c r="I129" s="6">
        <f>SUMIF(Sta!$A:$A,$A129,Sta!$R:$R)/$B129</f>
        <v>2</v>
      </c>
      <c r="J129" s="6">
        <f>SUMIF(Sta!$B:$B,$A129,Sta!$S:$S)/$C129</f>
        <v>3.1538461538461537</v>
      </c>
      <c r="K129" s="11">
        <f>(COUNTIFS(Sta!$A:$A,$A129,Sta!$T:$T,"&gt;2.5") +COUNTIFS(Sta!$B:$B,$A129,Sta!$T:$T,"&gt;2.5"))/$D129</f>
        <v>0.84615384615384615</v>
      </c>
      <c r="L129" s="8">
        <f>COUNTIFS(Sta!$A:$A,$A129,Sta!$T:$T,"&gt;2.5")/$B129</f>
        <v>0.76923076923076927</v>
      </c>
      <c r="M129" s="8">
        <f>COUNTIFS(Sta!$B:$B,$A129,Sta!$T:$T,"&gt;2.5")/$C129</f>
        <v>0.92307692307692313</v>
      </c>
      <c r="N129" s="11">
        <f>(COUNTIFS(Sta!$A:$A,$A129,Sta!$T:$T,"&gt;4.5") +COUNTIFS(Sta!$B:$B,$A129,Sta!$T:$T,"&gt;4.5"))/$D129</f>
        <v>0.34615384615384615</v>
      </c>
      <c r="O129" s="8">
        <f>COUNTIFS(Sta!$A:$A,$A129,Sta!$T:$T,"&gt;4.5")/$B129</f>
        <v>0.38461538461538464</v>
      </c>
      <c r="P129" s="8">
        <f>COUNTIFS(Sta!$B:$B,$A129,Sta!$T:$T,"&gt;4.5")/$C129</f>
        <v>0.30769230769230771</v>
      </c>
      <c r="Q129" s="11">
        <f>(COUNTIFS(Sta!$A:$A,$A129,Sta!$R:$R,"&gt;0.5") +COUNTIFS(Sta!$B:$B,$A129,Sta!$S:$S,"&gt;0.5"))/$D129</f>
        <v>0.96153846153846156</v>
      </c>
      <c r="R129" s="8">
        <f>COUNTIFS(Sta!$A:$A,$A129,Sta!$R:$R,"&gt;0.5")/$B129</f>
        <v>0.92307692307692313</v>
      </c>
      <c r="S129" s="8">
        <f>COUNTIFS(Sta!$B:$B,$A129,Sta!$S:$S,"&gt;0.5")/$C129</f>
        <v>1</v>
      </c>
      <c r="T129" s="11">
        <f>(COUNTIFS(Sta!$A:$A,$A129,Sta!$R:$R,"&gt;1.5") +COUNTIFS(Sta!$B:$B,$A129,Sta!$S:$S,"&gt;1.5"))/$D129</f>
        <v>0.73076923076923073</v>
      </c>
      <c r="U129" s="8">
        <f>COUNTIFS(Sta!$A:$A,$A129,Sta!$R:$R,"&gt;1.5")/$B129</f>
        <v>0.69230769230769229</v>
      </c>
      <c r="V129" s="8">
        <f>COUNTIFS(Sta!$B:$B,$A129,Sta!$S:$S,"&gt;1.5")/$C129</f>
        <v>0.76923076923076927</v>
      </c>
    </row>
    <row r="130" spans="1:22" x14ac:dyDescent="0.3">
      <c r="A130" t="s">
        <v>350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0" t="e">
        <f>(SUMIF(Sta!$A:$A,$A130,Sta!$T:$T)  + SUMIF(Sta!$B:$B,$A130,Sta!$T:$T) )/$D130</f>
        <v>#DIV/0!</v>
      </c>
      <c r="F130" s="6" t="e">
        <f>SUMIF(Sta!$A:$A,$A130,Sta!$T:$T)/$B130</f>
        <v>#DIV/0!</v>
      </c>
      <c r="G130" s="6" t="e">
        <f>SUMIF(Sta!$B:$B,$A130,Sta!$T:$T)/$C130</f>
        <v>#DIV/0!</v>
      </c>
      <c r="H130" s="10" t="e">
        <f>(SUMIF(Sta!$A:$A,$A130,Sta!$R:$R)  + SUMIF(Sta!$B:$B,$A130,Sta!$S:$S) )/$D130</f>
        <v>#DIV/0!</v>
      </c>
      <c r="I130" s="6" t="e">
        <f>SUMIF(Sta!$A:$A,$A130,Sta!$R:$R)/$B130</f>
        <v>#DIV/0!</v>
      </c>
      <c r="J130" s="6" t="e">
        <f>SUMIF(Sta!$B:$B,$A130,Sta!$S:$S)/$C130</f>
        <v>#DIV/0!</v>
      </c>
      <c r="K130" s="11" t="e">
        <f>(COUNTIFS(Sta!$A:$A,$A130,Sta!$T:$T,"&gt;2.5") +COUNTIFS(Sta!$B:$B,$A130,Sta!$T:$T,"&gt;2.5"))/$D130</f>
        <v>#DIV/0!</v>
      </c>
      <c r="L130" s="8" t="e">
        <f>COUNTIFS(Sta!$A:$A,$A130,Sta!$T:$T,"&gt;2.5")/$B130</f>
        <v>#DIV/0!</v>
      </c>
      <c r="M130" s="8" t="e">
        <f>COUNTIFS(Sta!$B:$B,$A130,Sta!$T:$T,"&gt;2.5")/$C130</f>
        <v>#DIV/0!</v>
      </c>
      <c r="N130" s="11" t="e">
        <f>(COUNTIFS(Sta!$A:$A,$A130,Sta!$T:$T,"&gt;4.5") +COUNTIFS(Sta!$B:$B,$A130,Sta!$T:$T,"&gt;4.5"))/$D130</f>
        <v>#DIV/0!</v>
      </c>
      <c r="O130" s="8" t="e">
        <f>COUNTIFS(Sta!$A:$A,$A130,Sta!$T:$T,"&gt;4.5")/$B130</f>
        <v>#DIV/0!</v>
      </c>
      <c r="P130" s="8" t="e">
        <f>COUNTIFS(Sta!$B:$B,$A130,Sta!$T:$T,"&gt;4.5")/$C130</f>
        <v>#DIV/0!</v>
      </c>
      <c r="Q130" s="11" t="e">
        <f>(COUNTIFS(Sta!$A:$A,$A130,Sta!$R:$R,"&gt;0.5") +COUNTIFS(Sta!$B:$B,$A130,Sta!$S:$S,"&gt;0.5"))/$D130</f>
        <v>#DIV/0!</v>
      </c>
      <c r="R130" s="8" t="e">
        <f>COUNTIFS(Sta!$A:$A,$A130,Sta!$R:$R,"&gt;0.5")/$B130</f>
        <v>#DIV/0!</v>
      </c>
      <c r="S130" s="8" t="e">
        <f>COUNTIFS(Sta!$B:$B,$A130,Sta!$S:$S,"&gt;0.5")/$C130</f>
        <v>#DIV/0!</v>
      </c>
      <c r="T130" s="11" t="e">
        <f>(COUNTIFS(Sta!$A:$A,$A130,Sta!$R:$R,"&gt;1.5") +COUNTIFS(Sta!$B:$B,$A130,Sta!$S:$S,"&gt;1.5"))/$D130</f>
        <v>#DIV/0!</v>
      </c>
      <c r="U130" s="8" t="e">
        <f>COUNTIFS(Sta!$A:$A,$A130,Sta!$R:$R,"&gt;1.5")/$B130</f>
        <v>#DIV/0!</v>
      </c>
      <c r="V130" s="8" t="e">
        <f>COUNTIFS(Sta!$B:$B,$A130,Sta!$S:$S,"&gt;1.5")/$C130</f>
        <v>#DIV/0!</v>
      </c>
    </row>
    <row r="131" spans="1:22" x14ac:dyDescent="0.3">
      <c r="A131" t="s">
        <v>382</v>
      </c>
      <c r="B131" s="9">
        <f>COUNTIF(Sta!A:A,A131)</f>
        <v>0</v>
      </c>
      <c r="C131" s="4">
        <f>COUNTIF(Sta!B:B,A131)</f>
        <v>1</v>
      </c>
      <c r="D131" s="4">
        <f t="shared" si="4"/>
        <v>1</v>
      </c>
      <c r="E131" s="10">
        <f>(SUMIF(Sta!$A:$A,$A131,Sta!$T:$T)  + SUMIF(Sta!$B:$B,$A131,Sta!$T:$T) )/$D131</f>
        <v>8</v>
      </c>
      <c r="F131" s="6" t="e">
        <f>SUMIF(Sta!$A:$A,$A131,Sta!$T:$T)/$B131</f>
        <v>#DIV/0!</v>
      </c>
      <c r="G131" s="6">
        <f>SUMIF(Sta!$B:$B,$A131,Sta!$T:$T)/$C131</f>
        <v>8</v>
      </c>
      <c r="H131" s="10">
        <f>(SUMIF(Sta!$A:$A,$A131,Sta!$R:$R)  + SUMIF(Sta!$B:$B,$A131,Sta!$S:$S) )/$D131</f>
        <v>3</v>
      </c>
      <c r="I131" s="6" t="e">
        <f>SUMIF(Sta!$A:$A,$A131,Sta!$R:$R)/$B131</f>
        <v>#DIV/0!</v>
      </c>
      <c r="J131" s="6">
        <f>SUMIF(Sta!$B:$B,$A131,Sta!$S:$S)/$C131</f>
        <v>3</v>
      </c>
      <c r="K131" s="11">
        <f>(COUNTIFS(Sta!$A:$A,$A131,Sta!$T:$T,"&gt;2.5") +COUNTIFS(Sta!$B:$B,$A131,Sta!$T:$T,"&gt;2.5"))/$D131</f>
        <v>1</v>
      </c>
      <c r="L131" s="8" t="e">
        <f>COUNTIFS(Sta!$A:$A,$A131,Sta!$T:$T,"&gt;2.5")/$B131</f>
        <v>#DIV/0!</v>
      </c>
      <c r="M131" s="8">
        <f>COUNTIFS(Sta!$B:$B,$A131,Sta!$T:$T,"&gt;2.5")/$C131</f>
        <v>1</v>
      </c>
      <c r="N131" s="11">
        <f>(COUNTIFS(Sta!$A:$A,$A131,Sta!$T:$T,"&gt;4.5") +COUNTIFS(Sta!$B:$B,$A131,Sta!$T:$T,"&gt;4.5"))/$D131</f>
        <v>1</v>
      </c>
      <c r="O131" s="8" t="e">
        <f>COUNTIFS(Sta!$A:$A,$A131,Sta!$T:$T,"&gt;4.5")/$B131</f>
        <v>#DIV/0!</v>
      </c>
      <c r="P131" s="8">
        <f>COUNTIFS(Sta!$B:$B,$A131,Sta!$T:$T,"&gt;4.5")/$C131</f>
        <v>1</v>
      </c>
      <c r="Q131" s="11">
        <f>(COUNTIFS(Sta!$A:$A,$A131,Sta!$R:$R,"&gt;0.5") +COUNTIFS(Sta!$B:$B,$A131,Sta!$S:$S,"&gt;0.5"))/$D131</f>
        <v>1</v>
      </c>
      <c r="R131" s="8" t="e">
        <f>COUNTIFS(Sta!$A:$A,$A131,Sta!$R:$R,"&gt;0.5")/$B131</f>
        <v>#DIV/0!</v>
      </c>
      <c r="S131" s="8">
        <f>COUNTIFS(Sta!$B:$B,$A131,Sta!$S:$S,"&gt;0.5")/$C131</f>
        <v>1</v>
      </c>
      <c r="T131" s="11">
        <f>(COUNTIFS(Sta!$A:$A,$A131,Sta!$R:$R,"&gt;1.5") +COUNTIFS(Sta!$B:$B,$A131,Sta!$S:$S,"&gt;1.5"))/$D131</f>
        <v>1</v>
      </c>
      <c r="U131" s="8" t="e">
        <f>COUNTIFS(Sta!$A:$A,$A131,Sta!$R:$R,"&gt;1.5")/$B131</f>
        <v>#DIV/0!</v>
      </c>
      <c r="V131" s="8">
        <f>COUNTIFS(Sta!$B:$B,$A131,Sta!$S:$S,"&gt;1.5")/$C131</f>
        <v>1</v>
      </c>
    </row>
    <row r="132" spans="1:22" x14ac:dyDescent="0.3">
      <c r="A132" t="s">
        <v>202</v>
      </c>
      <c r="B132" s="9">
        <f>COUNTIF(Sta!A:A,A132)</f>
        <v>1</v>
      </c>
      <c r="C132" s="4">
        <f>COUNTIF(Sta!B:B,A132)</f>
        <v>1</v>
      </c>
      <c r="D132" s="4">
        <f t="shared" si="4"/>
        <v>2</v>
      </c>
      <c r="E132" s="10">
        <f>(SUMIF(Sta!$A:$A,$A132,Sta!$T:$T)  + SUMIF(Sta!$B:$B,$A132,Sta!$T:$T) )/$D132</f>
        <v>3.5</v>
      </c>
      <c r="F132" s="6">
        <f>SUMIF(Sta!$A:$A,$A132,Sta!$T:$T)/$B132</f>
        <v>2</v>
      </c>
      <c r="G132" s="6">
        <f>SUMIF(Sta!$B:$B,$A132,Sta!$T:$T)/$C132</f>
        <v>5</v>
      </c>
      <c r="H132" s="10">
        <f>(SUMIF(Sta!$A:$A,$A132,Sta!$R:$R)  + SUMIF(Sta!$B:$B,$A132,Sta!$S:$S) )/$D132</f>
        <v>1</v>
      </c>
      <c r="I132" s="6">
        <f>SUMIF(Sta!$A:$A,$A132,Sta!$R:$R)/$B132</f>
        <v>1</v>
      </c>
      <c r="J132" s="6">
        <f>SUMIF(Sta!$B:$B,$A132,Sta!$S:$S)/$C132</f>
        <v>1</v>
      </c>
      <c r="K132" s="11">
        <f>(COUNTIFS(Sta!$A:$A,$A132,Sta!$T:$T,"&gt;2.5") +COUNTIFS(Sta!$B:$B,$A132,Sta!$T:$T,"&gt;2.5"))/$D132</f>
        <v>0.5</v>
      </c>
      <c r="L132" s="8">
        <f>COUNTIFS(Sta!$A:$A,$A132,Sta!$T:$T,"&gt;2.5")/$B132</f>
        <v>0</v>
      </c>
      <c r="M132" s="8">
        <f>COUNTIFS(Sta!$B:$B,$A132,Sta!$T:$T,"&gt;2.5")/$C132</f>
        <v>1</v>
      </c>
      <c r="N132" s="11">
        <f>(COUNTIFS(Sta!$A:$A,$A132,Sta!$T:$T,"&gt;4.5") +COUNTIFS(Sta!$B:$B,$A132,Sta!$T:$T,"&gt;4.5"))/$D132</f>
        <v>0.5</v>
      </c>
      <c r="O132" s="8">
        <f>COUNTIFS(Sta!$A:$A,$A132,Sta!$T:$T,"&gt;4.5")/$B132</f>
        <v>0</v>
      </c>
      <c r="P132" s="8">
        <f>COUNTIFS(Sta!$B:$B,$A132,Sta!$T:$T,"&gt;4.5")/$C132</f>
        <v>1</v>
      </c>
      <c r="Q132" s="11">
        <f>(COUNTIFS(Sta!$A:$A,$A132,Sta!$R:$R,"&gt;0.5") +COUNTIFS(Sta!$B:$B,$A132,Sta!$S:$S,"&gt;0.5"))/$D132</f>
        <v>1</v>
      </c>
      <c r="R132" s="8">
        <f>COUNTIFS(Sta!$A:$A,$A132,Sta!$R:$R,"&gt;0.5")/$B132</f>
        <v>1</v>
      </c>
      <c r="S132" s="8">
        <f>COUNTIFS(Sta!$B:$B,$A132,Sta!$S:$S,"&gt;0.5")/$C132</f>
        <v>1</v>
      </c>
      <c r="T132" s="11">
        <f>(COUNTIFS(Sta!$A:$A,$A132,Sta!$R:$R,"&gt;1.5") +COUNTIFS(Sta!$B:$B,$A132,Sta!$S:$S,"&gt;1.5"))/$D132</f>
        <v>0</v>
      </c>
      <c r="U132" s="8">
        <f>COUNTIFS(Sta!$A:$A,$A132,Sta!$R:$R,"&gt;1.5")/$B132</f>
        <v>0</v>
      </c>
      <c r="V132" s="8">
        <f>COUNTIFS(Sta!$B:$B,$A132,Sta!$S:$S,"&gt;1.5")/$C132</f>
        <v>0</v>
      </c>
    </row>
    <row r="133" spans="1:22" x14ac:dyDescent="0.3">
      <c r="A133" t="s">
        <v>235</v>
      </c>
      <c r="B133" s="9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0">
        <f>(SUMIF(Sta!$A:$A,$A133,Sta!$T:$T)  + SUMIF(Sta!$B:$B,$A133,Sta!$T:$T) )/$D133</f>
        <v>4.5</v>
      </c>
      <c r="F133" s="6">
        <f>SUMIF(Sta!$A:$A,$A133,Sta!$T:$T)/$B133</f>
        <v>4</v>
      </c>
      <c r="G133" s="6">
        <f>SUMIF(Sta!$B:$B,$A133,Sta!$T:$T)/$C133</f>
        <v>5</v>
      </c>
      <c r="H133" s="10">
        <f>(SUMIF(Sta!$A:$A,$A133,Sta!$R:$R)  + SUMIF(Sta!$B:$B,$A133,Sta!$S:$S) )/$D133</f>
        <v>2.5</v>
      </c>
      <c r="I133" s="6">
        <f>SUMIF(Sta!$A:$A,$A133,Sta!$R:$R)/$B133</f>
        <v>2</v>
      </c>
      <c r="J133" s="6">
        <f>SUMIF(Sta!$B:$B,$A133,Sta!$S:$S)/$C133</f>
        <v>3</v>
      </c>
      <c r="K133" s="11">
        <f>(COUNTIFS(Sta!$A:$A,$A133,Sta!$T:$T,"&gt;2.5") +COUNTIFS(Sta!$B:$B,$A133,Sta!$T:$T,"&gt;2.5"))/$D133</f>
        <v>1</v>
      </c>
      <c r="L133" s="8">
        <f>COUNTIFS(Sta!$A:$A,$A133,Sta!$T:$T,"&gt;2.5")/$B133</f>
        <v>1</v>
      </c>
      <c r="M133" s="8">
        <f>COUNTIFS(Sta!$B:$B,$A133,Sta!$T:$T,"&gt;2.5")/$C133</f>
        <v>1</v>
      </c>
      <c r="N133" s="11">
        <f>(COUNTIFS(Sta!$A:$A,$A133,Sta!$T:$T,"&gt;4.5") +COUNTIFS(Sta!$B:$B,$A133,Sta!$T:$T,"&gt;4.5"))/$D133</f>
        <v>0.5</v>
      </c>
      <c r="O133" s="8">
        <f>COUNTIFS(Sta!$A:$A,$A133,Sta!$T:$T,"&gt;4.5")/$B133</f>
        <v>0</v>
      </c>
      <c r="P133" s="8">
        <f>COUNTIFS(Sta!$B:$B,$A133,Sta!$T:$T,"&gt;4.5")/$C133</f>
        <v>1</v>
      </c>
      <c r="Q133" s="11">
        <f>(COUNTIFS(Sta!$A:$A,$A133,Sta!$R:$R,"&gt;0.5") +COUNTIFS(Sta!$B:$B,$A133,Sta!$S:$S,"&gt;0.5"))/$D133</f>
        <v>1</v>
      </c>
      <c r="R133" s="8">
        <f>COUNTIFS(Sta!$A:$A,$A133,Sta!$R:$R,"&gt;0.5")/$B133</f>
        <v>1</v>
      </c>
      <c r="S133" s="8">
        <f>COUNTIFS(Sta!$B:$B,$A133,Sta!$S:$S,"&gt;0.5")/$C133</f>
        <v>1</v>
      </c>
      <c r="T133" s="11">
        <f>(COUNTIFS(Sta!$A:$A,$A133,Sta!$R:$R,"&gt;1.5") +COUNTIFS(Sta!$B:$B,$A133,Sta!$S:$S,"&gt;1.5"))/$D133</f>
        <v>1</v>
      </c>
      <c r="U133" s="8">
        <f>COUNTIFS(Sta!$A:$A,$A133,Sta!$R:$R,"&gt;1.5")/$B133</f>
        <v>1</v>
      </c>
      <c r="V133" s="8">
        <f>COUNTIFS(Sta!$B:$B,$A133,Sta!$S:$S,"&gt;1.5")/$C133</f>
        <v>1</v>
      </c>
    </row>
    <row r="134" spans="1:22" x14ac:dyDescent="0.3">
      <c r="A134" t="s">
        <v>341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0" t="e">
        <f>(SUMIF(Sta!$A:$A,$A134,Sta!$T:$T)  + SUMIF(Sta!$B:$B,$A134,Sta!$T:$T) )/$D134</f>
        <v>#DIV/0!</v>
      </c>
      <c r="F134" s="6" t="e">
        <f>SUMIF(Sta!$A:$A,$A134,Sta!$T:$T)/$B134</f>
        <v>#DIV/0!</v>
      </c>
      <c r="G134" s="6" t="e">
        <f>SUMIF(Sta!$B:$B,$A134,Sta!$T:$T)/$C134</f>
        <v>#DIV/0!</v>
      </c>
      <c r="H134" s="10" t="e">
        <f>(SUMIF(Sta!$A:$A,$A134,Sta!$R:$R)  + SUMIF(Sta!$B:$B,$A134,Sta!$S:$S) )/$D134</f>
        <v>#DIV/0!</v>
      </c>
      <c r="I134" s="6" t="e">
        <f>SUMIF(Sta!$A:$A,$A134,Sta!$R:$R)/$B134</f>
        <v>#DIV/0!</v>
      </c>
      <c r="J134" s="6" t="e">
        <f>SUMIF(Sta!$B:$B,$A134,Sta!$S:$S)/$C134</f>
        <v>#DIV/0!</v>
      </c>
      <c r="K134" s="11" t="e">
        <f>(COUNTIFS(Sta!$A:$A,$A134,Sta!$T:$T,"&gt;2.5") +COUNTIFS(Sta!$B:$B,$A134,Sta!$T:$T,"&gt;2.5"))/$D134</f>
        <v>#DIV/0!</v>
      </c>
      <c r="L134" s="8" t="e">
        <f>COUNTIFS(Sta!$A:$A,$A134,Sta!$T:$T,"&gt;2.5")/$B134</f>
        <v>#DIV/0!</v>
      </c>
      <c r="M134" s="8" t="e">
        <f>COUNTIFS(Sta!$B:$B,$A134,Sta!$T:$T,"&gt;2.5")/$C134</f>
        <v>#DIV/0!</v>
      </c>
      <c r="N134" s="11" t="e">
        <f>(COUNTIFS(Sta!$A:$A,$A134,Sta!$T:$T,"&gt;4.5") +COUNTIFS(Sta!$B:$B,$A134,Sta!$T:$T,"&gt;4.5"))/$D134</f>
        <v>#DIV/0!</v>
      </c>
      <c r="O134" s="8" t="e">
        <f>COUNTIFS(Sta!$A:$A,$A134,Sta!$T:$T,"&gt;4.5")/$B134</f>
        <v>#DIV/0!</v>
      </c>
      <c r="P134" s="8" t="e">
        <f>COUNTIFS(Sta!$B:$B,$A134,Sta!$T:$T,"&gt;4.5")/$C134</f>
        <v>#DIV/0!</v>
      </c>
      <c r="Q134" s="11" t="e">
        <f>(COUNTIFS(Sta!$A:$A,$A134,Sta!$R:$R,"&gt;0.5") +COUNTIFS(Sta!$B:$B,$A134,Sta!$S:$S,"&gt;0.5"))/$D134</f>
        <v>#DIV/0!</v>
      </c>
      <c r="R134" s="8" t="e">
        <f>COUNTIFS(Sta!$A:$A,$A134,Sta!$R:$R,"&gt;0.5")/$B134</f>
        <v>#DIV/0!</v>
      </c>
      <c r="S134" s="8" t="e">
        <f>COUNTIFS(Sta!$B:$B,$A134,Sta!$S:$S,"&gt;0.5")/$C134</f>
        <v>#DIV/0!</v>
      </c>
      <c r="T134" s="11" t="e">
        <f>(COUNTIFS(Sta!$A:$A,$A134,Sta!$R:$R,"&gt;1.5") +COUNTIFS(Sta!$B:$B,$A134,Sta!$S:$S,"&gt;1.5"))/$D134</f>
        <v>#DIV/0!</v>
      </c>
      <c r="U134" s="8" t="e">
        <f>COUNTIFS(Sta!$A:$A,$A134,Sta!$R:$R,"&gt;1.5")/$B134</f>
        <v>#DIV/0!</v>
      </c>
      <c r="V134" s="8" t="e">
        <f>COUNTIFS(Sta!$B:$B,$A134,Sta!$S:$S,"&gt;1.5")/$C134</f>
        <v>#DIV/0!</v>
      </c>
    </row>
    <row r="135" spans="1:22" x14ac:dyDescent="0.3">
      <c r="A135" t="s">
        <v>232</v>
      </c>
      <c r="B135" s="9">
        <f>COUNTIF(Sta!A:A,A135)</f>
        <v>1</v>
      </c>
      <c r="C135" s="4">
        <f>COUNTIF(Sta!B:B,A135)</f>
        <v>1</v>
      </c>
      <c r="D135" s="4">
        <f t="shared" si="5"/>
        <v>2</v>
      </c>
      <c r="E135" s="10">
        <f>(SUMIF(Sta!$A:$A,$A135,Sta!$T:$T)  + SUMIF(Sta!$B:$B,$A135,Sta!$T:$T) )/$D135</f>
        <v>5.5</v>
      </c>
      <c r="F135" s="6">
        <f>SUMIF(Sta!$A:$A,$A135,Sta!$T:$T)/$B135</f>
        <v>8</v>
      </c>
      <c r="G135" s="6">
        <f>SUMIF(Sta!$B:$B,$A135,Sta!$T:$T)/$C135</f>
        <v>3</v>
      </c>
      <c r="H135" s="10">
        <f>(SUMIF(Sta!$A:$A,$A135,Sta!$R:$R)  + SUMIF(Sta!$B:$B,$A135,Sta!$S:$S) )/$D135</f>
        <v>2</v>
      </c>
      <c r="I135" s="6">
        <f>SUMIF(Sta!$A:$A,$A135,Sta!$R:$R)/$B135</f>
        <v>3</v>
      </c>
      <c r="J135" s="6">
        <f>SUMIF(Sta!$B:$B,$A135,Sta!$S:$S)/$C135</f>
        <v>1</v>
      </c>
      <c r="K135" s="11">
        <f>(COUNTIFS(Sta!$A:$A,$A135,Sta!$T:$T,"&gt;2.5") +COUNTIFS(Sta!$B:$B,$A135,Sta!$T:$T,"&gt;2.5"))/$D135</f>
        <v>1</v>
      </c>
      <c r="L135" s="8">
        <f>COUNTIFS(Sta!$A:$A,$A135,Sta!$T:$T,"&gt;2.5")/$B135</f>
        <v>1</v>
      </c>
      <c r="M135" s="8">
        <f>COUNTIFS(Sta!$B:$B,$A135,Sta!$T:$T,"&gt;2.5")/$C135</f>
        <v>1</v>
      </c>
      <c r="N135" s="11">
        <f>(COUNTIFS(Sta!$A:$A,$A135,Sta!$T:$T,"&gt;4.5") +COUNTIFS(Sta!$B:$B,$A135,Sta!$T:$T,"&gt;4.5"))/$D135</f>
        <v>0.5</v>
      </c>
      <c r="O135" s="8">
        <f>COUNTIFS(Sta!$A:$A,$A135,Sta!$T:$T,"&gt;4.5")/$B135</f>
        <v>1</v>
      </c>
      <c r="P135" s="8">
        <f>COUNTIFS(Sta!$B:$B,$A135,Sta!$T:$T,"&gt;4.5")/$C135</f>
        <v>0</v>
      </c>
      <c r="Q135" s="11">
        <f>(COUNTIFS(Sta!$A:$A,$A135,Sta!$R:$R,"&gt;0.5") +COUNTIFS(Sta!$B:$B,$A135,Sta!$S:$S,"&gt;0.5"))/$D135</f>
        <v>1</v>
      </c>
      <c r="R135" s="8">
        <f>COUNTIFS(Sta!$A:$A,$A135,Sta!$R:$R,"&gt;0.5")/$B135</f>
        <v>1</v>
      </c>
      <c r="S135" s="8">
        <f>COUNTIFS(Sta!$B:$B,$A135,Sta!$S:$S,"&gt;0.5")/$C135</f>
        <v>1</v>
      </c>
      <c r="T135" s="11">
        <f>(COUNTIFS(Sta!$A:$A,$A135,Sta!$R:$R,"&gt;1.5") +COUNTIFS(Sta!$B:$B,$A135,Sta!$S:$S,"&gt;1.5"))/$D135</f>
        <v>0.5</v>
      </c>
      <c r="U135" s="8">
        <f>COUNTIFS(Sta!$A:$A,$A135,Sta!$R:$R,"&gt;1.5")/$B135</f>
        <v>1</v>
      </c>
      <c r="V135" s="8">
        <f>COUNTIFS(Sta!$B:$B,$A135,Sta!$S:$S,"&gt;1.5")/$C135</f>
        <v>0</v>
      </c>
    </row>
    <row r="136" spans="1:22" x14ac:dyDescent="0.3">
      <c r="A136" t="s">
        <v>352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0" t="e">
        <f>(SUMIF(Sta!$A:$A,$A136,Sta!$T:$T)  + SUMIF(Sta!$B:$B,$A136,Sta!$T:$T) )/$D136</f>
        <v>#DIV/0!</v>
      </c>
      <c r="F136" s="6" t="e">
        <f>SUMIF(Sta!$A:$A,$A136,Sta!$T:$T)/$B136</f>
        <v>#DIV/0!</v>
      </c>
      <c r="G136" s="6" t="e">
        <f>SUMIF(Sta!$B:$B,$A136,Sta!$T:$T)/$C136</f>
        <v>#DIV/0!</v>
      </c>
      <c r="H136" s="10" t="e">
        <f>(SUMIF(Sta!$A:$A,$A136,Sta!$R:$R)  + SUMIF(Sta!$B:$B,$A136,Sta!$S:$S) )/$D136</f>
        <v>#DIV/0!</v>
      </c>
      <c r="I136" s="6" t="e">
        <f>SUMIF(Sta!$A:$A,$A136,Sta!$R:$R)/$B136</f>
        <v>#DIV/0!</v>
      </c>
      <c r="J136" s="6" t="e">
        <f>SUMIF(Sta!$B:$B,$A136,Sta!$S:$S)/$C136</f>
        <v>#DIV/0!</v>
      </c>
      <c r="K136" s="11" t="e">
        <f>(COUNTIFS(Sta!$A:$A,$A136,Sta!$T:$T,"&gt;2.5") +COUNTIFS(Sta!$B:$B,$A136,Sta!$T:$T,"&gt;2.5"))/$D136</f>
        <v>#DIV/0!</v>
      </c>
      <c r="L136" s="8" t="e">
        <f>COUNTIFS(Sta!$A:$A,$A136,Sta!$T:$T,"&gt;2.5")/$B136</f>
        <v>#DIV/0!</v>
      </c>
      <c r="M136" s="8" t="e">
        <f>COUNTIFS(Sta!$B:$B,$A136,Sta!$T:$T,"&gt;2.5")/$C136</f>
        <v>#DIV/0!</v>
      </c>
      <c r="N136" s="11" t="e">
        <f>(COUNTIFS(Sta!$A:$A,$A136,Sta!$T:$T,"&gt;4.5") +COUNTIFS(Sta!$B:$B,$A136,Sta!$T:$T,"&gt;4.5"))/$D136</f>
        <v>#DIV/0!</v>
      </c>
      <c r="O136" s="8" t="e">
        <f>COUNTIFS(Sta!$A:$A,$A136,Sta!$T:$T,"&gt;4.5")/$B136</f>
        <v>#DIV/0!</v>
      </c>
      <c r="P136" s="8" t="e">
        <f>COUNTIFS(Sta!$B:$B,$A136,Sta!$T:$T,"&gt;4.5")/$C136</f>
        <v>#DIV/0!</v>
      </c>
      <c r="Q136" s="11" t="e">
        <f>(COUNTIFS(Sta!$A:$A,$A136,Sta!$R:$R,"&gt;0.5") +COUNTIFS(Sta!$B:$B,$A136,Sta!$S:$S,"&gt;0.5"))/$D136</f>
        <v>#DIV/0!</v>
      </c>
      <c r="R136" s="8" t="e">
        <f>COUNTIFS(Sta!$A:$A,$A136,Sta!$R:$R,"&gt;0.5")/$B136</f>
        <v>#DIV/0!</v>
      </c>
      <c r="S136" s="8" t="e">
        <f>COUNTIFS(Sta!$B:$B,$A136,Sta!$S:$S,"&gt;0.5")/$C136</f>
        <v>#DIV/0!</v>
      </c>
      <c r="T136" s="11" t="e">
        <f>(COUNTIFS(Sta!$A:$A,$A136,Sta!$R:$R,"&gt;1.5") +COUNTIFS(Sta!$B:$B,$A136,Sta!$S:$S,"&gt;1.5"))/$D136</f>
        <v>#DIV/0!</v>
      </c>
      <c r="U136" s="8" t="e">
        <f>COUNTIFS(Sta!$A:$A,$A136,Sta!$R:$R,"&gt;1.5")/$B136</f>
        <v>#DIV/0!</v>
      </c>
      <c r="V136" s="8" t="e">
        <f>COUNTIFS(Sta!$B:$B,$A136,Sta!$S:$S,"&gt;1.5")/$C136</f>
        <v>#DIV/0!</v>
      </c>
    </row>
    <row r="137" spans="1:22" x14ac:dyDescent="0.3">
      <c r="A137" t="s">
        <v>489</v>
      </c>
      <c r="B137" s="9">
        <f>COUNTIF(Sta!A:A,A137)</f>
        <v>6</v>
      </c>
      <c r="C137" s="4">
        <f>COUNTIF(Sta!B:B,A137)</f>
        <v>7</v>
      </c>
      <c r="D137" s="4">
        <f t="shared" si="5"/>
        <v>13</v>
      </c>
      <c r="E137" s="10">
        <f>(SUMIF(Sta!$A:$A,$A137,Sta!$T:$T)  + SUMIF(Sta!$B:$B,$A137,Sta!$T:$T) )/$D137</f>
        <v>3.9230769230769229</v>
      </c>
      <c r="F137" s="6">
        <f>SUMIF(Sta!$A:$A,$A137,Sta!$T:$T)/$B137</f>
        <v>2</v>
      </c>
      <c r="G137" s="6">
        <f>SUMIF(Sta!$B:$B,$A137,Sta!$T:$T)/$C137</f>
        <v>5.5714285714285712</v>
      </c>
      <c r="H137" s="10">
        <f>(SUMIF(Sta!$A:$A,$A137,Sta!$R:$R)  + SUMIF(Sta!$B:$B,$A137,Sta!$S:$S) )/$D137</f>
        <v>2.0769230769230771</v>
      </c>
      <c r="I137" s="6">
        <f>SUMIF(Sta!$A:$A,$A137,Sta!$R:$R)/$B137</f>
        <v>0.83333333333333337</v>
      </c>
      <c r="J137" s="6">
        <f>SUMIF(Sta!$B:$B,$A137,Sta!$S:$S)/$C137</f>
        <v>3.1428571428571428</v>
      </c>
      <c r="K137" s="11">
        <f>(COUNTIFS(Sta!$A:$A,$A137,Sta!$T:$T,"&gt;2.5") +COUNTIFS(Sta!$B:$B,$A137,Sta!$T:$T,"&gt;2.5"))/$D137</f>
        <v>0.61538461538461542</v>
      </c>
      <c r="L137" s="8">
        <f>COUNTIFS(Sta!$A:$A,$A137,Sta!$T:$T,"&gt;2.5")/$B137</f>
        <v>0.33333333333333331</v>
      </c>
      <c r="M137" s="8">
        <f>COUNTIFS(Sta!$B:$B,$A137,Sta!$T:$T,"&gt;2.5")/$C137</f>
        <v>0.8571428571428571</v>
      </c>
      <c r="N137" s="11">
        <f>(COUNTIFS(Sta!$A:$A,$A137,Sta!$T:$T,"&gt;4.5") +COUNTIFS(Sta!$B:$B,$A137,Sta!$T:$T,"&gt;4.5"))/$D137</f>
        <v>0.38461538461538464</v>
      </c>
      <c r="O137" s="8">
        <f>COUNTIFS(Sta!$A:$A,$A137,Sta!$T:$T,"&gt;4.5")/$B137</f>
        <v>0</v>
      </c>
      <c r="P137" s="8">
        <f>COUNTIFS(Sta!$B:$B,$A137,Sta!$T:$T,"&gt;4.5")/$C137</f>
        <v>0.7142857142857143</v>
      </c>
      <c r="Q137" s="11">
        <f>(COUNTIFS(Sta!$A:$A,$A137,Sta!$R:$R,"&gt;0.5") +COUNTIFS(Sta!$B:$B,$A137,Sta!$S:$S,"&gt;0.5"))/$D137</f>
        <v>0.92307692307692313</v>
      </c>
      <c r="R137" s="8">
        <f>COUNTIFS(Sta!$A:$A,$A137,Sta!$R:$R,"&gt;0.5")/$B137</f>
        <v>0.83333333333333337</v>
      </c>
      <c r="S137" s="8">
        <f>COUNTIFS(Sta!$B:$B,$A137,Sta!$S:$S,"&gt;0.5")/$C137</f>
        <v>1</v>
      </c>
      <c r="T137" s="11">
        <f>(COUNTIFS(Sta!$A:$A,$A137,Sta!$R:$R,"&gt;1.5") +COUNTIFS(Sta!$B:$B,$A137,Sta!$S:$S,"&gt;1.5"))/$D137</f>
        <v>0.38461538461538464</v>
      </c>
      <c r="U137" s="8">
        <f>COUNTIFS(Sta!$A:$A,$A137,Sta!$R:$R,"&gt;1.5")/$B137</f>
        <v>0</v>
      </c>
      <c r="V137" s="8">
        <f>COUNTIFS(Sta!$B:$B,$A137,Sta!$S:$S,"&gt;1.5")/$C137</f>
        <v>0.7142857142857143</v>
      </c>
    </row>
    <row r="138" spans="1:22" x14ac:dyDescent="0.3">
      <c r="A138" t="s">
        <v>8</v>
      </c>
      <c r="B138" s="9">
        <f>COUNTIF(Sta!A:A,A138)</f>
        <v>1</v>
      </c>
      <c r="C138" s="4">
        <f>COUNTIF(Sta!B:B,A138)</f>
        <v>0</v>
      </c>
      <c r="D138" s="4">
        <f t="shared" si="5"/>
        <v>1</v>
      </c>
      <c r="E138" s="10">
        <f>(SUMIF(Sta!$A:$A,$A138,Sta!$T:$T)  + SUMIF(Sta!$B:$B,$A138,Sta!$T:$T) )/$D138</f>
        <v>5</v>
      </c>
      <c r="F138" s="6">
        <f>SUMIF(Sta!$A:$A,$A138,Sta!$T:$T)/$B138</f>
        <v>5</v>
      </c>
      <c r="G138" s="6" t="e">
        <f>SUMIF(Sta!$B:$B,$A138,Sta!$T:$T)/$C138</f>
        <v>#DIV/0!</v>
      </c>
      <c r="H138" s="10">
        <f>(SUMIF(Sta!$A:$A,$A138,Sta!$R:$R)  + SUMIF(Sta!$B:$B,$A138,Sta!$S:$S) )/$D138</f>
        <v>2</v>
      </c>
      <c r="I138" s="6">
        <f>SUMIF(Sta!$A:$A,$A138,Sta!$R:$R)/$B138</f>
        <v>2</v>
      </c>
      <c r="J138" s="6" t="e">
        <f>SUMIF(Sta!$B:$B,$A138,Sta!$S:$S)/$C138</f>
        <v>#DIV/0!</v>
      </c>
      <c r="K138" s="11">
        <f>(COUNTIFS(Sta!$A:$A,$A138,Sta!$T:$T,"&gt;2.5") +COUNTIFS(Sta!$B:$B,$A138,Sta!$T:$T,"&gt;2.5"))/$D138</f>
        <v>1</v>
      </c>
      <c r="L138" s="8">
        <f>COUNTIFS(Sta!$A:$A,$A138,Sta!$T:$T,"&gt;2.5")/$B138</f>
        <v>1</v>
      </c>
      <c r="M138" s="8" t="e">
        <f>COUNTIFS(Sta!$B:$B,$A138,Sta!$T:$T,"&gt;2.5")/$C138</f>
        <v>#DIV/0!</v>
      </c>
      <c r="N138" s="11">
        <f>(COUNTIFS(Sta!$A:$A,$A138,Sta!$T:$T,"&gt;4.5") +COUNTIFS(Sta!$B:$B,$A138,Sta!$T:$T,"&gt;4.5"))/$D138</f>
        <v>1</v>
      </c>
      <c r="O138" s="8">
        <f>COUNTIFS(Sta!$A:$A,$A138,Sta!$T:$T,"&gt;4.5")/$B138</f>
        <v>1</v>
      </c>
      <c r="P138" s="8" t="e">
        <f>COUNTIFS(Sta!$B:$B,$A138,Sta!$T:$T,"&gt;4.5")/$C138</f>
        <v>#DIV/0!</v>
      </c>
      <c r="Q138" s="11">
        <f>(COUNTIFS(Sta!$A:$A,$A138,Sta!$R:$R,"&gt;0.5") +COUNTIFS(Sta!$B:$B,$A138,Sta!$S:$S,"&gt;0.5"))/$D138</f>
        <v>1</v>
      </c>
      <c r="R138" s="8">
        <f>COUNTIFS(Sta!$A:$A,$A138,Sta!$R:$R,"&gt;0.5")/$B138</f>
        <v>1</v>
      </c>
      <c r="S138" s="8" t="e">
        <f>COUNTIFS(Sta!$B:$B,$A138,Sta!$S:$S,"&gt;0.5")/$C138</f>
        <v>#DIV/0!</v>
      </c>
      <c r="T138" s="11">
        <f>(COUNTIFS(Sta!$A:$A,$A138,Sta!$R:$R,"&gt;1.5") +COUNTIFS(Sta!$B:$B,$A138,Sta!$S:$S,"&gt;1.5"))/$D138</f>
        <v>1</v>
      </c>
      <c r="U138" s="8">
        <f>COUNTIFS(Sta!$A:$A,$A138,Sta!$R:$R,"&gt;1.5")/$B138</f>
        <v>1</v>
      </c>
      <c r="V138" s="8" t="e">
        <f>COUNTIFS(Sta!$B:$B,$A138,Sta!$S:$S,"&gt;1.5")/$C138</f>
        <v>#DIV/0!</v>
      </c>
    </row>
    <row r="139" spans="1:22" x14ac:dyDescent="0.3">
      <c r="A139" t="s">
        <v>483</v>
      </c>
      <c r="B139" s="9">
        <f>COUNTIF(Sta!A:A,A139)</f>
        <v>7</v>
      </c>
      <c r="C139" s="4">
        <f>COUNTIF(Sta!B:B,A139)</f>
        <v>6</v>
      </c>
      <c r="D139" s="4">
        <f t="shared" si="5"/>
        <v>13</v>
      </c>
      <c r="E139" s="10">
        <f>(SUMIF(Sta!$A:$A,$A139,Sta!$T:$T)  + SUMIF(Sta!$B:$B,$A139,Sta!$T:$T) )/$D139</f>
        <v>3.8461538461538463</v>
      </c>
      <c r="F139" s="6">
        <f>SUMIF(Sta!$A:$A,$A139,Sta!$T:$T)/$B139</f>
        <v>3.5714285714285716</v>
      </c>
      <c r="G139" s="6">
        <f>SUMIF(Sta!$B:$B,$A139,Sta!$T:$T)/$C139</f>
        <v>4.166666666666667</v>
      </c>
      <c r="H139" s="10">
        <f>(SUMIF(Sta!$A:$A,$A139,Sta!$R:$R)  + SUMIF(Sta!$B:$B,$A139,Sta!$S:$S) )/$D139</f>
        <v>2.3846153846153846</v>
      </c>
      <c r="I139" s="6">
        <f>SUMIF(Sta!$A:$A,$A139,Sta!$R:$R)/$B139</f>
        <v>2.1428571428571428</v>
      </c>
      <c r="J139" s="6">
        <f>SUMIF(Sta!$B:$B,$A139,Sta!$S:$S)/$C139</f>
        <v>2.6666666666666665</v>
      </c>
      <c r="K139" s="11">
        <f>(COUNTIFS(Sta!$A:$A,$A139,Sta!$T:$T,"&gt;2.5") +COUNTIFS(Sta!$B:$B,$A139,Sta!$T:$T,"&gt;2.5"))/$D139</f>
        <v>0.84615384615384615</v>
      </c>
      <c r="L139" s="8">
        <f>COUNTIFS(Sta!$A:$A,$A139,Sta!$T:$T,"&gt;2.5")/$B139</f>
        <v>0.8571428571428571</v>
      </c>
      <c r="M139" s="8">
        <f>COUNTIFS(Sta!$B:$B,$A139,Sta!$T:$T,"&gt;2.5")/$C139</f>
        <v>0.83333333333333337</v>
      </c>
      <c r="N139" s="11">
        <f>(COUNTIFS(Sta!$A:$A,$A139,Sta!$T:$T,"&gt;4.5") +COUNTIFS(Sta!$B:$B,$A139,Sta!$T:$T,"&gt;4.5"))/$D139</f>
        <v>0.38461538461538464</v>
      </c>
      <c r="O139" s="8">
        <f>COUNTIFS(Sta!$A:$A,$A139,Sta!$T:$T,"&gt;4.5")/$B139</f>
        <v>0.2857142857142857</v>
      </c>
      <c r="P139" s="8">
        <f>COUNTIFS(Sta!$B:$B,$A139,Sta!$T:$T,"&gt;4.5")/$C139</f>
        <v>0.5</v>
      </c>
      <c r="Q139" s="11">
        <f>(COUNTIFS(Sta!$A:$A,$A139,Sta!$R:$R,"&gt;0.5") +COUNTIFS(Sta!$B:$B,$A139,Sta!$S:$S,"&gt;0.5"))/$D139</f>
        <v>0.92307692307692313</v>
      </c>
      <c r="R139" s="8">
        <f>COUNTIFS(Sta!$A:$A,$A139,Sta!$R:$R,"&gt;0.5")/$B139</f>
        <v>0.8571428571428571</v>
      </c>
      <c r="S139" s="8">
        <f>COUNTIFS(Sta!$B:$B,$A139,Sta!$S:$S,"&gt;0.5")/$C139</f>
        <v>1</v>
      </c>
      <c r="T139" s="11">
        <f>(COUNTIFS(Sta!$A:$A,$A139,Sta!$R:$R,"&gt;1.5") +COUNTIFS(Sta!$B:$B,$A139,Sta!$S:$S,"&gt;1.5"))/$D139</f>
        <v>0.69230769230769229</v>
      </c>
      <c r="U139" s="8">
        <f>COUNTIFS(Sta!$A:$A,$A139,Sta!$R:$R,"&gt;1.5")/$B139</f>
        <v>0.7142857142857143</v>
      </c>
      <c r="V139" s="8">
        <f>COUNTIFS(Sta!$B:$B,$A139,Sta!$S:$S,"&gt;1.5")/$C139</f>
        <v>0.66666666666666663</v>
      </c>
    </row>
    <row r="140" spans="1:22" x14ac:dyDescent="0.3">
      <c r="A140" t="s">
        <v>557</v>
      </c>
      <c r="B140" s="9">
        <f>COUNTIF(Sta!A:A,A140)</f>
        <v>2</v>
      </c>
      <c r="C140" s="4">
        <f>COUNTIF(Sta!B:B,A140)</f>
        <v>2</v>
      </c>
      <c r="D140" s="4">
        <f t="shared" si="5"/>
        <v>4</v>
      </c>
      <c r="E140" s="10">
        <f>(SUMIF(Sta!$A:$A,$A140,Sta!$T:$T)  + SUMIF(Sta!$B:$B,$A140,Sta!$T:$T) )/$D140</f>
        <v>5.5</v>
      </c>
      <c r="F140" s="6">
        <f>SUMIF(Sta!$A:$A,$A140,Sta!$T:$T)/$B140</f>
        <v>6</v>
      </c>
      <c r="G140" s="6">
        <f>SUMIF(Sta!$B:$B,$A140,Sta!$T:$T)/$C140</f>
        <v>5</v>
      </c>
      <c r="H140" s="10">
        <f>(SUMIF(Sta!$A:$A,$A140,Sta!$R:$R)  + SUMIF(Sta!$B:$B,$A140,Sta!$S:$S) )/$D140</f>
        <v>3.25</v>
      </c>
      <c r="I140" s="6">
        <f>SUMIF(Sta!$A:$A,$A140,Sta!$R:$R)/$B140</f>
        <v>3.5</v>
      </c>
      <c r="J140" s="6">
        <f>SUMIF(Sta!$B:$B,$A140,Sta!$S:$S)/$C140</f>
        <v>3</v>
      </c>
      <c r="K140" s="11">
        <f>(COUNTIFS(Sta!$A:$A,$A140,Sta!$T:$T,"&gt;2.5") +COUNTIFS(Sta!$B:$B,$A140,Sta!$T:$T,"&gt;2.5"))/$D140</f>
        <v>1</v>
      </c>
      <c r="L140" s="8">
        <f>COUNTIFS(Sta!$A:$A,$A140,Sta!$T:$T,"&gt;2.5")/$B140</f>
        <v>1</v>
      </c>
      <c r="M140" s="8">
        <f>COUNTIFS(Sta!$B:$B,$A140,Sta!$T:$T,"&gt;2.5")/$C140</f>
        <v>1</v>
      </c>
      <c r="N140" s="11">
        <f>(COUNTIFS(Sta!$A:$A,$A140,Sta!$T:$T,"&gt;4.5") +COUNTIFS(Sta!$B:$B,$A140,Sta!$T:$T,"&gt;4.5"))/$D140</f>
        <v>0.75</v>
      </c>
      <c r="O140" s="8">
        <f>COUNTIFS(Sta!$A:$A,$A140,Sta!$T:$T,"&gt;4.5")/$B140</f>
        <v>1</v>
      </c>
      <c r="P140" s="8">
        <f>COUNTIFS(Sta!$B:$B,$A140,Sta!$T:$T,"&gt;4.5")/$C140</f>
        <v>0.5</v>
      </c>
      <c r="Q140" s="11">
        <f>(COUNTIFS(Sta!$A:$A,$A140,Sta!$R:$R,"&gt;0.5") +COUNTIFS(Sta!$B:$B,$A140,Sta!$S:$S,"&gt;0.5"))/$D140</f>
        <v>1</v>
      </c>
      <c r="R140" s="8">
        <f>COUNTIFS(Sta!$A:$A,$A140,Sta!$R:$R,"&gt;0.5")/$B140</f>
        <v>1</v>
      </c>
      <c r="S140" s="8">
        <f>COUNTIFS(Sta!$B:$B,$A140,Sta!$S:$S,"&gt;0.5")/$C140</f>
        <v>1</v>
      </c>
      <c r="T140" s="11">
        <f>(COUNTIFS(Sta!$A:$A,$A140,Sta!$R:$R,"&gt;1.5") +COUNTIFS(Sta!$B:$B,$A140,Sta!$S:$S,"&gt;1.5"))/$D140</f>
        <v>1</v>
      </c>
      <c r="U140" s="8">
        <f>COUNTIFS(Sta!$A:$A,$A140,Sta!$R:$R,"&gt;1.5")/$B140</f>
        <v>1</v>
      </c>
      <c r="V140" s="8">
        <f>COUNTIFS(Sta!$B:$B,$A140,Sta!$S:$S,"&gt;1.5")/$C140</f>
        <v>1</v>
      </c>
    </row>
    <row r="141" spans="1:22" x14ac:dyDescent="0.3">
      <c r="A141" t="s">
        <v>511</v>
      </c>
      <c r="B141" s="9">
        <f>COUNTIF(Sta!A:A,A141)</f>
        <v>11</v>
      </c>
      <c r="C141" s="4">
        <f>COUNTIF(Sta!B:B,A141)</f>
        <v>11</v>
      </c>
      <c r="D141" s="4">
        <f t="shared" si="5"/>
        <v>22</v>
      </c>
      <c r="E141" s="10">
        <f>(SUMIF(Sta!$A:$A,$A141,Sta!$T:$T)  + SUMIF(Sta!$B:$B,$A141,Sta!$T:$T) )/$D141</f>
        <v>3.9545454545454546</v>
      </c>
      <c r="F141" s="6">
        <f>SUMIF(Sta!$A:$A,$A141,Sta!$T:$T)/$B141</f>
        <v>3.7272727272727271</v>
      </c>
      <c r="G141" s="6">
        <f>SUMIF(Sta!$B:$B,$A141,Sta!$T:$T)/$C141</f>
        <v>4.1818181818181817</v>
      </c>
      <c r="H141" s="10">
        <f>(SUMIF(Sta!$A:$A,$A141,Sta!$R:$R)  + SUMIF(Sta!$B:$B,$A141,Sta!$S:$S) )/$D141</f>
        <v>2.2272727272727271</v>
      </c>
      <c r="I141" s="6">
        <f>SUMIF(Sta!$A:$A,$A141,Sta!$R:$R)/$B141</f>
        <v>1.7272727272727273</v>
      </c>
      <c r="J141" s="6">
        <f>SUMIF(Sta!$B:$B,$A141,Sta!$S:$S)/$C141</f>
        <v>2.7272727272727271</v>
      </c>
      <c r="K141" s="11">
        <f>(COUNTIFS(Sta!$A:$A,$A141,Sta!$T:$T,"&gt;2.5") +COUNTIFS(Sta!$B:$B,$A141,Sta!$T:$T,"&gt;2.5"))/$D141</f>
        <v>0.86363636363636365</v>
      </c>
      <c r="L141" s="8">
        <f>COUNTIFS(Sta!$A:$A,$A141,Sta!$T:$T,"&gt;2.5")/$B141</f>
        <v>0.81818181818181823</v>
      </c>
      <c r="M141" s="8">
        <f>COUNTIFS(Sta!$B:$B,$A141,Sta!$T:$T,"&gt;2.5")/$C141</f>
        <v>0.90909090909090906</v>
      </c>
      <c r="N141" s="11">
        <f>(COUNTIFS(Sta!$A:$A,$A141,Sta!$T:$T,"&gt;4.5") +COUNTIFS(Sta!$B:$B,$A141,Sta!$T:$T,"&gt;4.5"))/$D141</f>
        <v>0.31818181818181818</v>
      </c>
      <c r="O141" s="8">
        <f>COUNTIFS(Sta!$A:$A,$A141,Sta!$T:$T,"&gt;4.5")/$B141</f>
        <v>0.27272727272727271</v>
      </c>
      <c r="P141" s="8">
        <f>COUNTIFS(Sta!$B:$B,$A141,Sta!$T:$T,"&gt;4.5")/$C141</f>
        <v>0.36363636363636365</v>
      </c>
      <c r="Q141" s="11">
        <f>(COUNTIFS(Sta!$A:$A,$A141,Sta!$R:$R,"&gt;0.5") +COUNTIFS(Sta!$B:$B,$A141,Sta!$S:$S,"&gt;0.5"))/$D141</f>
        <v>0.90909090909090906</v>
      </c>
      <c r="R141" s="8">
        <f>COUNTIFS(Sta!$A:$A,$A141,Sta!$R:$R,"&gt;0.5")/$B141</f>
        <v>0.90909090909090906</v>
      </c>
      <c r="S141" s="8">
        <f>COUNTIFS(Sta!$B:$B,$A141,Sta!$S:$S,"&gt;0.5")/$C141</f>
        <v>0.90909090909090906</v>
      </c>
      <c r="T141" s="11">
        <f>(COUNTIFS(Sta!$A:$A,$A141,Sta!$R:$R,"&gt;1.5") +COUNTIFS(Sta!$B:$B,$A141,Sta!$S:$S,"&gt;1.5"))/$D141</f>
        <v>0.68181818181818177</v>
      </c>
      <c r="U141" s="8">
        <f>COUNTIFS(Sta!$A:$A,$A141,Sta!$R:$R,"&gt;1.5")/$B141</f>
        <v>0.54545454545454541</v>
      </c>
      <c r="V141" s="8">
        <f>COUNTIFS(Sta!$B:$B,$A141,Sta!$S:$S,"&gt;1.5")/$C141</f>
        <v>0.81818181818181823</v>
      </c>
    </row>
    <row r="142" spans="1:22" x14ac:dyDescent="0.3">
      <c r="A142" t="s">
        <v>333</v>
      </c>
      <c r="B142" s="9">
        <f>COUNTIF(Sta!A:A,A142)</f>
        <v>1</v>
      </c>
      <c r="C142" s="4">
        <f>COUNTIF(Sta!B:B,A142)</f>
        <v>1</v>
      </c>
      <c r="D142" s="4">
        <f t="shared" si="5"/>
        <v>2</v>
      </c>
      <c r="E142" s="10">
        <f>(SUMIF(Sta!$A:$A,$A142,Sta!$T:$T)  + SUMIF(Sta!$B:$B,$A142,Sta!$T:$T) )/$D142</f>
        <v>3.5</v>
      </c>
      <c r="F142" s="6">
        <f>SUMIF(Sta!$A:$A,$A142,Sta!$T:$T)/$B142</f>
        <v>1</v>
      </c>
      <c r="G142" s="6">
        <f>SUMIF(Sta!$B:$B,$A142,Sta!$T:$T)/$C142</f>
        <v>6</v>
      </c>
      <c r="H142" s="10">
        <f>(SUMIF(Sta!$A:$A,$A142,Sta!$R:$R)  + SUMIF(Sta!$B:$B,$A142,Sta!$S:$S) )/$D142</f>
        <v>2</v>
      </c>
      <c r="I142" s="6">
        <f>SUMIF(Sta!$A:$A,$A142,Sta!$R:$R)/$B142</f>
        <v>0</v>
      </c>
      <c r="J142" s="6">
        <f>SUMIF(Sta!$B:$B,$A142,Sta!$S:$S)/$C142</f>
        <v>4</v>
      </c>
      <c r="K142" s="11">
        <f>(COUNTIFS(Sta!$A:$A,$A142,Sta!$T:$T,"&gt;2.5") +COUNTIFS(Sta!$B:$B,$A142,Sta!$T:$T,"&gt;2.5"))/$D142</f>
        <v>0.5</v>
      </c>
      <c r="L142" s="8">
        <f>COUNTIFS(Sta!$A:$A,$A142,Sta!$T:$T,"&gt;2.5")/$B142</f>
        <v>0</v>
      </c>
      <c r="M142" s="8">
        <f>COUNTIFS(Sta!$B:$B,$A142,Sta!$T:$T,"&gt;2.5")/$C142</f>
        <v>1</v>
      </c>
      <c r="N142" s="11">
        <f>(COUNTIFS(Sta!$A:$A,$A142,Sta!$T:$T,"&gt;4.5") +COUNTIFS(Sta!$B:$B,$A142,Sta!$T:$T,"&gt;4.5"))/$D142</f>
        <v>0.5</v>
      </c>
      <c r="O142" s="8">
        <f>COUNTIFS(Sta!$A:$A,$A142,Sta!$T:$T,"&gt;4.5")/$B142</f>
        <v>0</v>
      </c>
      <c r="P142" s="8">
        <f>COUNTIFS(Sta!$B:$B,$A142,Sta!$T:$T,"&gt;4.5")/$C142</f>
        <v>1</v>
      </c>
      <c r="Q142" s="11">
        <f>(COUNTIFS(Sta!$A:$A,$A142,Sta!$R:$R,"&gt;0.5") +COUNTIFS(Sta!$B:$B,$A142,Sta!$S:$S,"&gt;0.5"))/$D142</f>
        <v>0.5</v>
      </c>
      <c r="R142" s="8">
        <f>COUNTIFS(Sta!$A:$A,$A142,Sta!$R:$R,"&gt;0.5")/$B142</f>
        <v>0</v>
      </c>
      <c r="S142" s="8">
        <f>COUNTIFS(Sta!$B:$B,$A142,Sta!$S:$S,"&gt;0.5")/$C142</f>
        <v>1</v>
      </c>
      <c r="T142" s="11">
        <f>(COUNTIFS(Sta!$A:$A,$A142,Sta!$R:$R,"&gt;1.5") +COUNTIFS(Sta!$B:$B,$A142,Sta!$S:$S,"&gt;1.5"))/$D142</f>
        <v>0.5</v>
      </c>
      <c r="U142" s="8">
        <f>COUNTIFS(Sta!$A:$A,$A142,Sta!$R:$R,"&gt;1.5")/$B142</f>
        <v>0</v>
      </c>
      <c r="V142" s="8">
        <f>COUNTIFS(Sta!$B:$B,$A142,Sta!$S:$S,"&gt;1.5")/$C142</f>
        <v>1</v>
      </c>
    </row>
    <row r="143" spans="1:22" x14ac:dyDescent="0.3">
      <c r="A143" t="s">
        <v>168</v>
      </c>
      <c r="B143" s="9">
        <f>COUNTIF(Sta!A:A,A143)</f>
        <v>1</v>
      </c>
      <c r="C143" s="4">
        <f>COUNTIF(Sta!B:B,A143)</f>
        <v>0</v>
      </c>
      <c r="D143" s="4">
        <f t="shared" si="5"/>
        <v>1</v>
      </c>
      <c r="E143" s="10">
        <f>(SUMIF(Sta!$A:$A,$A143,Sta!$T:$T)  + SUMIF(Sta!$B:$B,$A143,Sta!$T:$T) )/$D143</f>
        <v>6</v>
      </c>
      <c r="F143" s="6">
        <f>SUMIF(Sta!$A:$A,$A143,Sta!$T:$T)/$B143</f>
        <v>6</v>
      </c>
      <c r="G143" s="6" t="e">
        <f>SUMIF(Sta!$B:$B,$A143,Sta!$T:$T)/$C143</f>
        <v>#DIV/0!</v>
      </c>
      <c r="H143" s="10">
        <f>(SUMIF(Sta!$A:$A,$A143,Sta!$R:$R)  + SUMIF(Sta!$B:$B,$A143,Sta!$S:$S) )/$D143</f>
        <v>3</v>
      </c>
      <c r="I143" s="6">
        <f>SUMIF(Sta!$A:$A,$A143,Sta!$R:$R)/$B143</f>
        <v>3</v>
      </c>
      <c r="J143" s="6" t="e">
        <f>SUMIF(Sta!$B:$B,$A143,Sta!$S:$S)/$C143</f>
        <v>#DIV/0!</v>
      </c>
      <c r="K143" s="11">
        <f>(COUNTIFS(Sta!$A:$A,$A143,Sta!$T:$T,"&gt;2.5") +COUNTIFS(Sta!$B:$B,$A143,Sta!$T:$T,"&gt;2.5"))/$D143</f>
        <v>1</v>
      </c>
      <c r="L143" s="8">
        <f>COUNTIFS(Sta!$A:$A,$A143,Sta!$T:$T,"&gt;2.5")/$B143</f>
        <v>1</v>
      </c>
      <c r="M143" s="8" t="e">
        <f>COUNTIFS(Sta!$B:$B,$A143,Sta!$T:$T,"&gt;2.5")/$C143</f>
        <v>#DIV/0!</v>
      </c>
      <c r="N143" s="11">
        <f>(COUNTIFS(Sta!$A:$A,$A143,Sta!$T:$T,"&gt;4.5") +COUNTIFS(Sta!$B:$B,$A143,Sta!$T:$T,"&gt;4.5"))/$D143</f>
        <v>1</v>
      </c>
      <c r="O143" s="8">
        <f>COUNTIFS(Sta!$A:$A,$A143,Sta!$T:$T,"&gt;4.5")/$B143</f>
        <v>1</v>
      </c>
      <c r="P143" s="8" t="e">
        <f>COUNTIFS(Sta!$B:$B,$A143,Sta!$T:$T,"&gt;4.5")/$C143</f>
        <v>#DIV/0!</v>
      </c>
      <c r="Q143" s="11">
        <f>(COUNTIFS(Sta!$A:$A,$A143,Sta!$R:$R,"&gt;0.5") +COUNTIFS(Sta!$B:$B,$A143,Sta!$S:$S,"&gt;0.5"))/$D143</f>
        <v>1</v>
      </c>
      <c r="R143" s="8">
        <f>COUNTIFS(Sta!$A:$A,$A143,Sta!$R:$R,"&gt;0.5")/$B143</f>
        <v>1</v>
      </c>
      <c r="S143" s="8" t="e">
        <f>COUNTIFS(Sta!$B:$B,$A143,Sta!$S:$S,"&gt;0.5")/$C143</f>
        <v>#DIV/0!</v>
      </c>
      <c r="T143" s="11">
        <f>(COUNTIFS(Sta!$A:$A,$A143,Sta!$R:$R,"&gt;1.5") +COUNTIFS(Sta!$B:$B,$A143,Sta!$S:$S,"&gt;1.5"))/$D143</f>
        <v>1</v>
      </c>
      <c r="U143" s="8">
        <f>COUNTIFS(Sta!$A:$A,$A143,Sta!$R:$R,"&gt;1.5")/$B143</f>
        <v>1</v>
      </c>
      <c r="V143" s="8" t="e">
        <f>COUNTIFS(Sta!$B:$B,$A143,Sta!$S:$S,"&gt;1.5")/$C143</f>
        <v>#DIV/0!</v>
      </c>
    </row>
    <row r="144" spans="1:22" x14ac:dyDescent="0.3">
      <c r="A144" t="s">
        <v>640</v>
      </c>
      <c r="B144" s="9">
        <f>COUNTIF(Sta!A:A,A144)</f>
        <v>1</v>
      </c>
      <c r="C144" s="4">
        <f>COUNTIF(Sta!B:B,A144)</f>
        <v>1</v>
      </c>
      <c r="D144" s="4">
        <f t="shared" si="5"/>
        <v>2</v>
      </c>
      <c r="E144" s="10">
        <f>(SUMIF(Sta!$A:$A,$A144,Sta!$T:$T)  + SUMIF(Sta!$B:$B,$A144,Sta!$T:$T) )/$D144</f>
        <v>6.5</v>
      </c>
      <c r="F144" s="6">
        <f>SUMIF(Sta!$A:$A,$A144,Sta!$T:$T)/$B144</f>
        <v>7</v>
      </c>
      <c r="G144" s="6">
        <f>SUMIF(Sta!$B:$B,$A144,Sta!$T:$T)/$C144</f>
        <v>6</v>
      </c>
      <c r="H144" s="10">
        <f>(SUMIF(Sta!$A:$A,$A144,Sta!$R:$R)  + SUMIF(Sta!$B:$B,$A144,Sta!$S:$S) )/$D144</f>
        <v>5</v>
      </c>
      <c r="I144" s="6">
        <f>SUMIF(Sta!$A:$A,$A144,Sta!$R:$R)/$B144</f>
        <v>6</v>
      </c>
      <c r="J144" s="6">
        <f>SUMIF(Sta!$B:$B,$A144,Sta!$S:$S)/$C144</f>
        <v>4</v>
      </c>
      <c r="K144" s="11">
        <f>(COUNTIFS(Sta!$A:$A,$A144,Sta!$T:$T,"&gt;2.5") +COUNTIFS(Sta!$B:$B,$A144,Sta!$T:$T,"&gt;2.5"))/$D144</f>
        <v>1</v>
      </c>
      <c r="L144" s="8">
        <f>COUNTIFS(Sta!$A:$A,$A144,Sta!$T:$T,"&gt;2.5")/$B144</f>
        <v>1</v>
      </c>
      <c r="M144" s="8">
        <f>COUNTIFS(Sta!$B:$B,$A144,Sta!$T:$T,"&gt;2.5")/$C144</f>
        <v>1</v>
      </c>
      <c r="N144" s="11">
        <f>(COUNTIFS(Sta!$A:$A,$A144,Sta!$T:$T,"&gt;4.5") +COUNTIFS(Sta!$B:$B,$A144,Sta!$T:$T,"&gt;4.5"))/$D144</f>
        <v>1</v>
      </c>
      <c r="O144" s="8">
        <f>COUNTIFS(Sta!$A:$A,$A144,Sta!$T:$T,"&gt;4.5")/$B144</f>
        <v>1</v>
      </c>
      <c r="P144" s="8">
        <f>COUNTIFS(Sta!$B:$B,$A144,Sta!$T:$T,"&gt;4.5")/$C144</f>
        <v>1</v>
      </c>
      <c r="Q144" s="11">
        <f>(COUNTIFS(Sta!$A:$A,$A144,Sta!$R:$R,"&gt;0.5") +COUNTIFS(Sta!$B:$B,$A144,Sta!$S:$S,"&gt;0.5"))/$D144</f>
        <v>1</v>
      </c>
      <c r="R144" s="8">
        <f>COUNTIFS(Sta!$A:$A,$A144,Sta!$R:$R,"&gt;0.5")/$B144</f>
        <v>1</v>
      </c>
      <c r="S144" s="8">
        <f>COUNTIFS(Sta!$B:$B,$A144,Sta!$S:$S,"&gt;0.5")/$C144</f>
        <v>1</v>
      </c>
      <c r="T144" s="11">
        <f>(COUNTIFS(Sta!$A:$A,$A144,Sta!$R:$R,"&gt;1.5") +COUNTIFS(Sta!$B:$B,$A144,Sta!$S:$S,"&gt;1.5"))/$D144</f>
        <v>1</v>
      </c>
      <c r="U144" s="8">
        <f>COUNTIFS(Sta!$A:$A,$A144,Sta!$R:$R,"&gt;1.5")/$B144</f>
        <v>1</v>
      </c>
      <c r="V144" s="8">
        <f>COUNTIFS(Sta!$B:$B,$A144,Sta!$S:$S,"&gt;1.5")/$C144</f>
        <v>1</v>
      </c>
    </row>
    <row r="145" spans="1:22" x14ac:dyDescent="0.3">
      <c r="A145" t="s">
        <v>132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0" t="e">
        <f>(SUMIF(Sta!$A:$A,$A145,Sta!$T:$T)  + SUMIF(Sta!$B:$B,$A145,Sta!$T:$T) )/$D145</f>
        <v>#DIV/0!</v>
      </c>
      <c r="F145" s="6" t="e">
        <f>SUMIF(Sta!$A:$A,$A145,Sta!$T:$T)/$B145</f>
        <v>#DIV/0!</v>
      </c>
      <c r="G145" s="6" t="e">
        <f>SUMIF(Sta!$B:$B,$A145,Sta!$T:$T)/$C145</f>
        <v>#DIV/0!</v>
      </c>
      <c r="H145" s="10" t="e">
        <f>(SUMIF(Sta!$A:$A,$A145,Sta!$R:$R)  + SUMIF(Sta!$B:$B,$A145,Sta!$S:$S) )/$D145</f>
        <v>#DIV/0!</v>
      </c>
      <c r="I145" s="6" t="e">
        <f>SUMIF(Sta!$A:$A,$A145,Sta!$R:$R)/$B145</f>
        <v>#DIV/0!</v>
      </c>
      <c r="J145" s="6" t="e">
        <f>SUMIF(Sta!$B:$B,$A145,Sta!$S:$S)/$C145</f>
        <v>#DIV/0!</v>
      </c>
      <c r="K145" s="11" t="e">
        <f>(COUNTIFS(Sta!$A:$A,$A145,Sta!$T:$T,"&gt;2.5") +COUNTIFS(Sta!$B:$B,$A145,Sta!$T:$T,"&gt;2.5"))/$D145</f>
        <v>#DIV/0!</v>
      </c>
      <c r="L145" s="8" t="e">
        <f>COUNTIFS(Sta!$A:$A,$A145,Sta!$T:$T,"&gt;2.5")/$B145</f>
        <v>#DIV/0!</v>
      </c>
      <c r="M145" s="8" t="e">
        <f>COUNTIFS(Sta!$B:$B,$A145,Sta!$T:$T,"&gt;2.5")/$C145</f>
        <v>#DIV/0!</v>
      </c>
      <c r="N145" s="11" t="e">
        <f>(COUNTIFS(Sta!$A:$A,$A145,Sta!$T:$T,"&gt;4.5") +COUNTIFS(Sta!$B:$B,$A145,Sta!$T:$T,"&gt;4.5"))/$D145</f>
        <v>#DIV/0!</v>
      </c>
      <c r="O145" s="8" t="e">
        <f>COUNTIFS(Sta!$A:$A,$A145,Sta!$T:$T,"&gt;4.5")/$B145</f>
        <v>#DIV/0!</v>
      </c>
      <c r="P145" s="8" t="e">
        <f>COUNTIFS(Sta!$B:$B,$A145,Sta!$T:$T,"&gt;4.5")/$C145</f>
        <v>#DIV/0!</v>
      </c>
      <c r="Q145" s="11" t="e">
        <f>(COUNTIFS(Sta!$A:$A,$A145,Sta!$R:$R,"&gt;0.5") +COUNTIFS(Sta!$B:$B,$A145,Sta!$S:$S,"&gt;0.5"))/$D145</f>
        <v>#DIV/0!</v>
      </c>
      <c r="R145" s="8" t="e">
        <f>COUNTIFS(Sta!$A:$A,$A145,Sta!$R:$R,"&gt;0.5")/$B145</f>
        <v>#DIV/0!</v>
      </c>
      <c r="S145" s="8" t="e">
        <f>COUNTIFS(Sta!$B:$B,$A145,Sta!$S:$S,"&gt;0.5")/$C145</f>
        <v>#DIV/0!</v>
      </c>
      <c r="T145" s="11" t="e">
        <f>(COUNTIFS(Sta!$A:$A,$A145,Sta!$R:$R,"&gt;1.5") +COUNTIFS(Sta!$B:$B,$A145,Sta!$S:$S,"&gt;1.5"))/$D145</f>
        <v>#DIV/0!</v>
      </c>
      <c r="U145" s="8" t="e">
        <f>COUNTIFS(Sta!$A:$A,$A145,Sta!$R:$R,"&gt;1.5")/$B145</f>
        <v>#DIV/0!</v>
      </c>
      <c r="V145" s="8" t="e">
        <f>COUNTIFS(Sta!$B:$B,$A145,Sta!$S:$S,"&gt;1.5")/$C145</f>
        <v>#DIV/0!</v>
      </c>
    </row>
    <row r="146" spans="1:22" x14ac:dyDescent="0.3">
      <c r="A146" t="s">
        <v>712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0" t="e">
        <f>(SUMIF(Sta!$A:$A,$A146,Sta!$T:$T)  + SUMIF(Sta!$B:$B,$A146,Sta!$T:$T) )/$D146</f>
        <v>#DIV/0!</v>
      </c>
      <c r="F146" s="6" t="e">
        <f>SUMIF(Sta!$A:$A,$A146,Sta!$T:$T)/$B146</f>
        <v>#DIV/0!</v>
      </c>
      <c r="G146" s="6" t="e">
        <f>SUMIF(Sta!$B:$B,$A146,Sta!$T:$T)/$C146</f>
        <v>#DIV/0!</v>
      </c>
      <c r="H146" s="10" t="e">
        <f>(SUMIF(Sta!$A:$A,$A146,Sta!$R:$R)  + SUMIF(Sta!$B:$B,$A146,Sta!$S:$S) )/$D146</f>
        <v>#DIV/0!</v>
      </c>
      <c r="I146" s="6" t="e">
        <f>SUMIF(Sta!$A:$A,$A146,Sta!$R:$R)/$B146</f>
        <v>#DIV/0!</v>
      </c>
      <c r="J146" s="6" t="e">
        <f>SUMIF(Sta!$B:$B,$A146,Sta!$S:$S)/$C146</f>
        <v>#DIV/0!</v>
      </c>
      <c r="K146" s="11" t="e">
        <f>(COUNTIFS(Sta!$A:$A,$A146,Sta!$T:$T,"&gt;2.5") +COUNTIFS(Sta!$B:$B,$A146,Sta!$T:$T,"&gt;2.5"))/$D146</f>
        <v>#DIV/0!</v>
      </c>
      <c r="L146" s="8" t="e">
        <f>COUNTIFS(Sta!$A:$A,$A146,Sta!$T:$T,"&gt;2.5")/$B146</f>
        <v>#DIV/0!</v>
      </c>
      <c r="M146" s="8" t="e">
        <f>COUNTIFS(Sta!$B:$B,$A146,Sta!$T:$T,"&gt;2.5")/$C146</f>
        <v>#DIV/0!</v>
      </c>
      <c r="N146" s="11" t="e">
        <f>(COUNTIFS(Sta!$A:$A,$A146,Sta!$T:$T,"&gt;4.5") +COUNTIFS(Sta!$B:$B,$A146,Sta!$T:$T,"&gt;4.5"))/$D146</f>
        <v>#DIV/0!</v>
      </c>
      <c r="O146" s="8" t="e">
        <f>COUNTIFS(Sta!$A:$A,$A146,Sta!$T:$T,"&gt;4.5")/$B146</f>
        <v>#DIV/0!</v>
      </c>
      <c r="P146" s="8" t="e">
        <f>COUNTIFS(Sta!$B:$B,$A146,Sta!$T:$T,"&gt;4.5")/$C146</f>
        <v>#DIV/0!</v>
      </c>
      <c r="Q146" s="11" t="e">
        <f>(COUNTIFS(Sta!$A:$A,$A146,Sta!$R:$R,"&gt;0.5") +COUNTIFS(Sta!$B:$B,$A146,Sta!$S:$S,"&gt;0.5"))/$D146</f>
        <v>#DIV/0!</v>
      </c>
      <c r="R146" s="8" t="e">
        <f>COUNTIFS(Sta!$A:$A,$A146,Sta!$R:$R,"&gt;0.5")/$B146</f>
        <v>#DIV/0!</v>
      </c>
      <c r="S146" s="8" t="e">
        <f>COUNTIFS(Sta!$B:$B,$A146,Sta!$S:$S,"&gt;0.5")/$C146</f>
        <v>#DIV/0!</v>
      </c>
      <c r="T146" s="11" t="e">
        <f>(COUNTIFS(Sta!$A:$A,$A146,Sta!$R:$R,"&gt;1.5") +COUNTIFS(Sta!$B:$B,$A146,Sta!$S:$S,"&gt;1.5"))/$D146</f>
        <v>#DIV/0!</v>
      </c>
      <c r="U146" s="8" t="e">
        <f>COUNTIFS(Sta!$A:$A,$A146,Sta!$R:$R,"&gt;1.5")/$B146</f>
        <v>#DIV/0!</v>
      </c>
      <c r="V146" s="8" t="e">
        <f>COUNTIFS(Sta!$B:$B,$A146,Sta!$S:$S,"&gt;1.5")/$C146</f>
        <v>#DIV/0!</v>
      </c>
    </row>
    <row r="147" spans="1:22" x14ac:dyDescent="0.3">
      <c r="A147" t="s">
        <v>313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0" t="e">
        <f>(SUMIF(Sta!$A:$A,$A147,Sta!$T:$T)  + SUMIF(Sta!$B:$B,$A147,Sta!$T:$T) )/$D147</f>
        <v>#DIV/0!</v>
      </c>
      <c r="F147" s="6" t="e">
        <f>SUMIF(Sta!$A:$A,$A147,Sta!$T:$T)/$B147</f>
        <v>#DIV/0!</v>
      </c>
      <c r="G147" s="6" t="e">
        <f>SUMIF(Sta!$B:$B,$A147,Sta!$T:$T)/$C147</f>
        <v>#DIV/0!</v>
      </c>
      <c r="H147" s="10" t="e">
        <f>(SUMIF(Sta!$A:$A,$A147,Sta!$R:$R)  + SUMIF(Sta!$B:$B,$A147,Sta!$S:$S) )/$D147</f>
        <v>#DIV/0!</v>
      </c>
      <c r="I147" s="6" t="e">
        <f>SUMIF(Sta!$A:$A,$A147,Sta!$R:$R)/$B147</f>
        <v>#DIV/0!</v>
      </c>
      <c r="J147" s="6" t="e">
        <f>SUMIF(Sta!$B:$B,$A147,Sta!$S:$S)/$C147</f>
        <v>#DIV/0!</v>
      </c>
      <c r="K147" s="11" t="e">
        <f>(COUNTIFS(Sta!$A:$A,$A147,Sta!$T:$T,"&gt;2.5") +COUNTIFS(Sta!$B:$B,$A147,Sta!$T:$T,"&gt;2.5"))/$D147</f>
        <v>#DIV/0!</v>
      </c>
      <c r="L147" s="8" t="e">
        <f>COUNTIFS(Sta!$A:$A,$A147,Sta!$T:$T,"&gt;2.5")/$B147</f>
        <v>#DIV/0!</v>
      </c>
      <c r="M147" s="8" t="e">
        <f>COUNTIFS(Sta!$B:$B,$A147,Sta!$T:$T,"&gt;2.5")/$C147</f>
        <v>#DIV/0!</v>
      </c>
      <c r="N147" s="11" t="e">
        <f>(COUNTIFS(Sta!$A:$A,$A147,Sta!$T:$T,"&gt;4.5") +COUNTIFS(Sta!$B:$B,$A147,Sta!$T:$T,"&gt;4.5"))/$D147</f>
        <v>#DIV/0!</v>
      </c>
      <c r="O147" s="8" t="e">
        <f>COUNTIFS(Sta!$A:$A,$A147,Sta!$T:$T,"&gt;4.5")/$B147</f>
        <v>#DIV/0!</v>
      </c>
      <c r="P147" s="8" t="e">
        <f>COUNTIFS(Sta!$B:$B,$A147,Sta!$T:$T,"&gt;4.5")/$C147</f>
        <v>#DIV/0!</v>
      </c>
      <c r="Q147" s="11" t="e">
        <f>(COUNTIFS(Sta!$A:$A,$A147,Sta!$R:$R,"&gt;0.5") +COUNTIFS(Sta!$B:$B,$A147,Sta!$S:$S,"&gt;0.5"))/$D147</f>
        <v>#DIV/0!</v>
      </c>
      <c r="R147" s="8" t="e">
        <f>COUNTIFS(Sta!$A:$A,$A147,Sta!$R:$R,"&gt;0.5")/$B147</f>
        <v>#DIV/0!</v>
      </c>
      <c r="S147" s="8" t="e">
        <f>COUNTIFS(Sta!$B:$B,$A147,Sta!$S:$S,"&gt;0.5")/$C147</f>
        <v>#DIV/0!</v>
      </c>
      <c r="T147" s="11" t="e">
        <f>(COUNTIFS(Sta!$A:$A,$A147,Sta!$R:$R,"&gt;1.5") +COUNTIFS(Sta!$B:$B,$A147,Sta!$S:$S,"&gt;1.5"))/$D147</f>
        <v>#DIV/0!</v>
      </c>
      <c r="U147" s="8" t="e">
        <f>COUNTIFS(Sta!$A:$A,$A147,Sta!$R:$R,"&gt;1.5")/$B147</f>
        <v>#DIV/0!</v>
      </c>
      <c r="V147" s="8" t="e">
        <f>COUNTIFS(Sta!$B:$B,$A147,Sta!$S:$S,"&gt;1.5")/$C147</f>
        <v>#DIV/0!</v>
      </c>
    </row>
    <row r="148" spans="1:22" x14ac:dyDescent="0.3">
      <c r="A148" t="s">
        <v>426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0" t="e">
        <f>(SUMIF(Sta!$A:$A,$A148,Sta!$T:$T)  + SUMIF(Sta!$B:$B,$A148,Sta!$T:$T) )/$D148</f>
        <v>#DIV/0!</v>
      </c>
      <c r="F148" s="6" t="e">
        <f>SUMIF(Sta!$A:$A,$A148,Sta!$T:$T)/$B148</f>
        <v>#DIV/0!</v>
      </c>
      <c r="G148" s="6" t="e">
        <f>SUMIF(Sta!$B:$B,$A148,Sta!$T:$T)/$C148</f>
        <v>#DIV/0!</v>
      </c>
      <c r="H148" s="10" t="e">
        <f>(SUMIF(Sta!$A:$A,$A148,Sta!$R:$R)  + SUMIF(Sta!$B:$B,$A148,Sta!$S:$S) )/$D148</f>
        <v>#DIV/0!</v>
      </c>
      <c r="I148" s="6" t="e">
        <f>SUMIF(Sta!$A:$A,$A148,Sta!$R:$R)/$B148</f>
        <v>#DIV/0!</v>
      </c>
      <c r="J148" s="6" t="e">
        <f>SUMIF(Sta!$B:$B,$A148,Sta!$S:$S)/$C148</f>
        <v>#DIV/0!</v>
      </c>
      <c r="K148" s="11" t="e">
        <f>(COUNTIFS(Sta!$A:$A,$A148,Sta!$T:$T,"&gt;2.5") +COUNTIFS(Sta!$B:$B,$A148,Sta!$T:$T,"&gt;2.5"))/$D148</f>
        <v>#DIV/0!</v>
      </c>
      <c r="L148" s="8" t="e">
        <f>COUNTIFS(Sta!$A:$A,$A148,Sta!$T:$T,"&gt;2.5")/$B148</f>
        <v>#DIV/0!</v>
      </c>
      <c r="M148" s="8" t="e">
        <f>COUNTIFS(Sta!$B:$B,$A148,Sta!$T:$T,"&gt;2.5")/$C148</f>
        <v>#DIV/0!</v>
      </c>
      <c r="N148" s="11" t="e">
        <f>(COUNTIFS(Sta!$A:$A,$A148,Sta!$T:$T,"&gt;4.5") +COUNTIFS(Sta!$B:$B,$A148,Sta!$T:$T,"&gt;4.5"))/$D148</f>
        <v>#DIV/0!</v>
      </c>
      <c r="O148" s="8" t="e">
        <f>COUNTIFS(Sta!$A:$A,$A148,Sta!$T:$T,"&gt;4.5")/$B148</f>
        <v>#DIV/0!</v>
      </c>
      <c r="P148" s="8" t="e">
        <f>COUNTIFS(Sta!$B:$B,$A148,Sta!$T:$T,"&gt;4.5")/$C148</f>
        <v>#DIV/0!</v>
      </c>
      <c r="Q148" s="11" t="e">
        <f>(COUNTIFS(Sta!$A:$A,$A148,Sta!$R:$R,"&gt;0.5") +COUNTIFS(Sta!$B:$B,$A148,Sta!$S:$S,"&gt;0.5"))/$D148</f>
        <v>#DIV/0!</v>
      </c>
      <c r="R148" s="8" t="e">
        <f>COUNTIFS(Sta!$A:$A,$A148,Sta!$R:$R,"&gt;0.5")/$B148</f>
        <v>#DIV/0!</v>
      </c>
      <c r="S148" s="8" t="e">
        <f>COUNTIFS(Sta!$B:$B,$A148,Sta!$S:$S,"&gt;0.5")/$C148</f>
        <v>#DIV/0!</v>
      </c>
      <c r="T148" s="11" t="e">
        <f>(COUNTIFS(Sta!$A:$A,$A148,Sta!$R:$R,"&gt;1.5") +COUNTIFS(Sta!$B:$B,$A148,Sta!$S:$S,"&gt;1.5"))/$D148</f>
        <v>#DIV/0!</v>
      </c>
      <c r="U148" s="8" t="e">
        <f>COUNTIFS(Sta!$A:$A,$A148,Sta!$R:$R,"&gt;1.5")/$B148</f>
        <v>#DIV/0!</v>
      </c>
      <c r="V148" s="8" t="e">
        <f>COUNTIFS(Sta!$B:$B,$A148,Sta!$S:$S,"&gt;1.5")/$C148</f>
        <v>#DIV/0!</v>
      </c>
    </row>
    <row r="149" spans="1:22" x14ac:dyDescent="0.3">
      <c r="A149" t="s">
        <v>175</v>
      </c>
      <c r="B149" s="9">
        <f>COUNTIF(Sta!A:A,A149)</f>
        <v>1</v>
      </c>
      <c r="C149" s="4">
        <f>COUNTIF(Sta!B:B,A149)</f>
        <v>1</v>
      </c>
      <c r="D149" s="4">
        <f t="shared" si="5"/>
        <v>2</v>
      </c>
      <c r="E149" s="10">
        <f>(SUMIF(Sta!$A:$A,$A149,Sta!$T:$T)  + SUMIF(Sta!$B:$B,$A149,Sta!$T:$T) )/$D149</f>
        <v>1.5</v>
      </c>
      <c r="F149" s="6">
        <f>SUMIF(Sta!$A:$A,$A149,Sta!$T:$T)/$B149</f>
        <v>3</v>
      </c>
      <c r="G149" s="6">
        <f>SUMIF(Sta!$B:$B,$A149,Sta!$T:$T)/$C149</f>
        <v>0</v>
      </c>
      <c r="H149" s="10">
        <f>(SUMIF(Sta!$A:$A,$A149,Sta!$R:$R)  + SUMIF(Sta!$B:$B,$A149,Sta!$S:$S) )/$D149</f>
        <v>1</v>
      </c>
      <c r="I149" s="6">
        <f>SUMIF(Sta!$A:$A,$A149,Sta!$R:$R)/$B149</f>
        <v>2</v>
      </c>
      <c r="J149" s="6">
        <f>SUMIF(Sta!$B:$B,$A149,Sta!$S:$S)/$C149</f>
        <v>0</v>
      </c>
      <c r="K149" s="11">
        <f>(COUNTIFS(Sta!$A:$A,$A149,Sta!$T:$T,"&gt;2.5") +COUNTIFS(Sta!$B:$B,$A149,Sta!$T:$T,"&gt;2.5"))/$D149</f>
        <v>0.5</v>
      </c>
      <c r="L149" s="8">
        <f>COUNTIFS(Sta!$A:$A,$A149,Sta!$T:$T,"&gt;2.5")/$B149</f>
        <v>1</v>
      </c>
      <c r="M149" s="8">
        <f>COUNTIFS(Sta!$B:$B,$A149,Sta!$T:$T,"&gt;2.5")/$C149</f>
        <v>0</v>
      </c>
      <c r="N149" s="11">
        <f>(COUNTIFS(Sta!$A:$A,$A149,Sta!$T:$T,"&gt;4.5") +COUNTIFS(Sta!$B:$B,$A149,Sta!$T:$T,"&gt;4.5"))/$D149</f>
        <v>0</v>
      </c>
      <c r="O149" s="8">
        <f>COUNTIFS(Sta!$A:$A,$A149,Sta!$T:$T,"&gt;4.5")/$B149</f>
        <v>0</v>
      </c>
      <c r="P149" s="8">
        <f>COUNTIFS(Sta!$B:$B,$A149,Sta!$T:$T,"&gt;4.5")/$C149</f>
        <v>0</v>
      </c>
      <c r="Q149" s="11">
        <f>(COUNTIFS(Sta!$A:$A,$A149,Sta!$R:$R,"&gt;0.5") +COUNTIFS(Sta!$B:$B,$A149,Sta!$S:$S,"&gt;0.5"))/$D149</f>
        <v>0.5</v>
      </c>
      <c r="R149" s="8">
        <f>COUNTIFS(Sta!$A:$A,$A149,Sta!$R:$R,"&gt;0.5")/$B149</f>
        <v>1</v>
      </c>
      <c r="S149" s="8">
        <f>COUNTIFS(Sta!$B:$B,$A149,Sta!$S:$S,"&gt;0.5")/$C149</f>
        <v>0</v>
      </c>
      <c r="T149" s="11">
        <f>(COUNTIFS(Sta!$A:$A,$A149,Sta!$R:$R,"&gt;1.5") +COUNTIFS(Sta!$B:$B,$A149,Sta!$S:$S,"&gt;1.5"))/$D149</f>
        <v>0.5</v>
      </c>
      <c r="U149" s="8">
        <f>COUNTIFS(Sta!$A:$A,$A149,Sta!$R:$R,"&gt;1.5")/$B149</f>
        <v>1</v>
      </c>
      <c r="V149" s="8">
        <f>COUNTIFS(Sta!$B:$B,$A149,Sta!$S:$S,"&gt;1.5")/$C149</f>
        <v>0</v>
      </c>
    </row>
    <row r="150" spans="1:22" x14ac:dyDescent="0.3">
      <c r="A150" t="s">
        <v>562</v>
      </c>
      <c r="B150" s="9">
        <f>COUNTIF(Sta!A:A,A150)</f>
        <v>12</v>
      </c>
      <c r="C150" s="4">
        <f>COUNTIF(Sta!B:B,A150)</f>
        <v>15</v>
      </c>
      <c r="D150" s="4">
        <f t="shared" si="5"/>
        <v>27</v>
      </c>
      <c r="E150" s="10">
        <f>(SUMIF(Sta!$A:$A,$A150,Sta!$T:$T)  + SUMIF(Sta!$B:$B,$A150,Sta!$T:$T) )/$D150</f>
        <v>3.9629629629629628</v>
      </c>
      <c r="F150" s="6">
        <f>SUMIF(Sta!$A:$A,$A150,Sta!$T:$T)/$B150</f>
        <v>4.5</v>
      </c>
      <c r="G150" s="6">
        <f>SUMIF(Sta!$B:$B,$A150,Sta!$T:$T)/$C150</f>
        <v>3.5333333333333332</v>
      </c>
      <c r="H150" s="10">
        <f>(SUMIF(Sta!$A:$A,$A150,Sta!$R:$R)  + SUMIF(Sta!$B:$B,$A150,Sta!$S:$S) )/$D150</f>
        <v>1.7407407407407407</v>
      </c>
      <c r="I150" s="6">
        <f>SUMIF(Sta!$A:$A,$A150,Sta!$R:$R)/$B150</f>
        <v>1.5</v>
      </c>
      <c r="J150" s="6">
        <f>SUMIF(Sta!$B:$B,$A150,Sta!$S:$S)/$C150</f>
        <v>1.9333333333333333</v>
      </c>
      <c r="K150" s="11">
        <f>(COUNTIFS(Sta!$A:$A,$A150,Sta!$T:$T,"&gt;2.5") +COUNTIFS(Sta!$B:$B,$A150,Sta!$T:$T,"&gt;2.5"))/$D150</f>
        <v>0.62962962962962965</v>
      </c>
      <c r="L150" s="8">
        <f>COUNTIFS(Sta!$A:$A,$A150,Sta!$T:$T,"&gt;2.5")/$B150</f>
        <v>0.83333333333333337</v>
      </c>
      <c r="M150" s="8">
        <f>COUNTIFS(Sta!$B:$B,$A150,Sta!$T:$T,"&gt;2.5")/$C150</f>
        <v>0.46666666666666667</v>
      </c>
      <c r="N150" s="11">
        <f>(COUNTIFS(Sta!$A:$A,$A150,Sta!$T:$T,"&gt;4.5") +COUNTIFS(Sta!$B:$B,$A150,Sta!$T:$T,"&gt;4.5"))/$D150</f>
        <v>0.37037037037037035</v>
      </c>
      <c r="O150" s="8">
        <f>COUNTIFS(Sta!$A:$A,$A150,Sta!$T:$T,"&gt;4.5")/$B150</f>
        <v>0.41666666666666669</v>
      </c>
      <c r="P150" s="8">
        <f>COUNTIFS(Sta!$B:$B,$A150,Sta!$T:$T,"&gt;4.5")/$C150</f>
        <v>0.33333333333333331</v>
      </c>
      <c r="Q150" s="11">
        <f>(COUNTIFS(Sta!$A:$A,$A150,Sta!$R:$R,"&gt;0.5") +COUNTIFS(Sta!$B:$B,$A150,Sta!$S:$S,"&gt;0.5"))/$D150</f>
        <v>0.77777777777777779</v>
      </c>
      <c r="R150" s="8">
        <f>COUNTIFS(Sta!$A:$A,$A150,Sta!$R:$R,"&gt;0.5")/$B150</f>
        <v>0.75</v>
      </c>
      <c r="S150" s="8">
        <f>COUNTIFS(Sta!$B:$B,$A150,Sta!$S:$S,"&gt;0.5")/$C150</f>
        <v>0.8</v>
      </c>
      <c r="T150" s="11">
        <f>(COUNTIFS(Sta!$A:$A,$A150,Sta!$R:$R,"&gt;1.5") +COUNTIFS(Sta!$B:$B,$A150,Sta!$S:$S,"&gt;1.5"))/$D150</f>
        <v>0.55555555555555558</v>
      </c>
      <c r="U150" s="8">
        <f>COUNTIFS(Sta!$A:$A,$A150,Sta!$R:$R,"&gt;1.5")/$B150</f>
        <v>0.5</v>
      </c>
      <c r="V150" s="8">
        <f>COUNTIFS(Sta!$B:$B,$A150,Sta!$S:$S,"&gt;1.5")/$C150</f>
        <v>0.6</v>
      </c>
    </row>
    <row r="151" spans="1:22" x14ac:dyDescent="0.3">
      <c r="A151" t="s">
        <v>275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0" t="e">
        <f>(SUMIF(Sta!$A:$A,$A151,Sta!$T:$T)  + SUMIF(Sta!$B:$B,$A151,Sta!$T:$T) )/$D151</f>
        <v>#DIV/0!</v>
      </c>
      <c r="F151" s="6" t="e">
        <f>SUMIF(Sta!$A:$A,$A151,Sta!$T:$T)/$B151</f>
        <v>#DIV/0!</v>
      </c>
      <c r="G151" s="6" t="e">
        <f>SUMIF(Sta!$B:$B,$A151,Sta!$T:$T)/$C151</f>
        <v>#DIV/0!</v>
      </c>
      <c r="H151" s="10" t="e">
        <f>(SUMIF(Sta!$A:$A,$A151,Sta!$R:$R)  + SUMIF(Sta!$B:$B,$A151,Sta!$S:$S) )/$D151</f>
        <v>#DIV/0!</v>
      </c>
      <c r="I151" s="6" t="e">
        <f>SUMIF(Sta!$A:$A,$A151,Sta!$R:$R)/$B151</f>
        <v>#DIV/0!</v>
      </c>
      <c r="J151" s="6" t="e">
        <f>SUMIF(Sta!$B:$B,$A151,Sta!$S:$S)/$C151</f>
        <v>#DIV/0!</v>
      </c>
      <c r="K151" s="11" t="e">
        <f>(COUNTIFS(Sta!$A:$A,$A151,Sta!$T:$T,"&gt;2.5") +COUNTIFS(Sta!$B:$B,$A151,Sta!$T:$T,"&gt;2.5"))/$D151</f>
        <v>#DIV/0!</v>
      </c>
      <c r="L151" s="8" t="e">
        <f>COUNTIFS(Sta!$A:$A,$A151,Sta!$T:$T,"&gt;2.5")/$B151</f>
        <v>#DIV/0!</v>
      </c>
      <c r="M151" s="8" t="e">
        <f>COUNTIFS(Sta!$B:$B,$A151,Sta!$T:$T,"&gt;2.5")/$C151</f>
        <v>#DIV/0!</v>
      </c>
      <c r="N151" s="11" t="e">
        <f>(COUNTIFS(Sta!$A:$A,$A151,Sta!$T:$T,"&gt;4.5") +COUNTIFS(Sta!$B:$B,$A151,Sta!$T:$T,"&gt;4.5"))/$D151</f>
        <v>#DIV/0!</v>
      </c>
      <c r="O151" s="8" t="e">
        <f>COUNTIFS(Sta!$A:$A,$A151,Sta!$T:$T,"&gt;4.5")/$B151</f>
        <v>#DIV/0!</v>
      </c>
      <c r="P151" s="8" t="e">
        <f>COUNTIFS(Sta!$B:$B,$A151,Sta!$T:$T,"&gt;4.5")/$C151</f>
        <v>#DIV/0!</v>
      </c>
      <c r="Q151" s="11" t="e">
        <f>(COUNTIFS(Sta!$A:$A,$A151,Sta!$R:$R,"&gt;0.5") +COUNTIFS(Sta!$B:$B,$A151,Sta!$S:$S,"&gt;0.5"))/$D151</f>
        <v>#DIV/0!</v>
      </c>
      <c r="R151" s="8" t="e">
        <f>COUNTIFS(Sta!$A:$A,$A151,Sta!$R:$R,"&gt;0.5")/$B151</f>
        <v>#DIV/0!</v>
      </c>
      <c r="S151" s="8" t="e">
        <f>COUNTIFS(Sta!$B:$B,$A151,Sta!$S:$S,"&gt;0.5")/$C151</f>
        <v>#DIV/0!</v>
      </c>
      <c r="T151" s="11" t="e">
        <f>(COUNTIFS(Sta!$A:$A,$A151,Sta!$R:$R,"&gt;1.5") +COUNTIFS(Sta!$B:$B,$A151,Sta!$S:$S,"&gt;1.5"))/$D151</f>
        <v>#DIV/0!</v>
      </c>
      <c r="U151" s="8" t="e">
        <f>COUNTIFS(Sta!$A:$A,$A151,Sta!$R:$R,"&gt;1.5")/$B151</f>
        <v>#DIV/0!</v>
      </c>
      <c r="V151" s="8" t="e">
        <f>COUNTIFS(Sta!$B:$B,$A151,Sta!$S:$S,"&gt;1.5")/$C151</f>
        <v>#DIV/0!</v>
      </c>
    </row>
    <row r="152" spans="1:22" x14ac:dyDescent="0.3">
      <c r="A152" t="s">
        <v>293</v>
      </c>
      <c r="B152" s="9">
        <f>COUNTIF(Sta!A:A,A152)</f>
        <v>1</v>
      </c>
      <c r="C152" s="4">
        <f>COUNTIF(Sta!B:B,A152)</f>
        <v>0</v>
      </c>
      <c r="D152" s="4">
        <f t="shared" si="5"/>
        <v>1</v>
      </c>
      <c r="E152" s="10">
        <f>(SUMIF(Sta!$A:$A,$A152,Sta!$T:$T)  + SUMIF(Sta!$B:$B,$A152,Sta!$T:$T) )/$D152</f>
        <v>2</v>
      </c>
      <c r="F152" s="6">
        <f>SUMIF(Sta!$A:$A,$A152,Sta!$T:$T)/$B152</f>
        <v>2</v>
      </c>
      <c r="G152" s="6" t="e">
        <f>SUMIF(Sta!$B:$B,$A152,Sta!$T:$T)/$C152</f>
        <v>#DIV/0!</v>
      </c>
      <c r="H152" s="10">
        <f>(SUMIF(Sta!$A:$A,$A152,Sta!$R:$R)  + SUMIF(Sta!$B:$B,$A152,Sta!$S:$S) )/$D152</f>
        <v>0</v>
      </c>
      <c r="I152" s="6">
        <f>SUMIF(Sta!$A:$A,$A152,Sta!$R:$R)/$B152</f>
        <v>0</v>
      </c>
      <c r="J152" s="6" t="e">
        <f>SUMIF(Sta!$B:$B,$A152,Sta!$S:$S)/$C152</f>
        <v>#DIV/0!</v>
      </c>
      <c r="K152" s="11">
        <f>(COUNTIFS(Sta!$A:$A,$A152,Sta!$T:$T,"&gt;2.5") +COUNTIFS(Sta!$B:$B,$A152,Sta!$T:$T,"&gt;2.5"))/$D152</f>
        <v>0</v>
      </c>
      <c r="L152" s="8">
        <f>COUNTIFS(Sta!$A:$A,$A152,Sta!$T:$T,"&gt;2.5")/$B152</f>
        <v>0</v>
      </c>
      <c r="M152" s="8" t="e">
        <f>COUNTIFS(Sta!$B:$B,$A152,Sta!$T:$T,"&gt;2.5")/$C152</f>
        <v>#DIV/0!</v>
      </c>
      <c r="N152" s="11">
        <f>(COUNTIFS(Sta!$A:$A,$A152,Sta!$T:$T,"&gt;4.5") +COUNTIFS(Sta!$B:$B,$A152,Sta!$T:$T,"&gt;4.5"))/$D152</f>
        <v>0</v>
      </c>
      <c r="O152" s="8">
        <f>COUNTIFS(Sta!$A:$A,$A152,Sta!$T:$T,"&gt;4.5")/$B152</f>
        <v>0</v>
      </c>
      <c r="P152" s="8" t="e">
        <f>COUNTIFS(Sta!$B:$B,$A152,Sta!$T:$T,"&gt;4.5")/$C152</f>
        <v>#DIV/0!</v>
      </c>
      <c r="Q152" s="11">
        <f>(COUNTIFS(Sta!$A:$A,$A152,Sta!$R:$R,"&gt;0.5") +COUNTIFS(Sta!$B:$B,$A152,Sta!$S:$S,"&gt;0.5"))/$D152</f>
        <v>0</v>
      </c>
      <c r="R152" s="8">
        <f>COUNTIFS(Sta!$A:$A,$A152,Sta!$R:$R,"&gt;0.5")/$B152</f>
        <v>0</v>
      </c>
      <c r="S152" s="8" t="e">
        <f>COUNTIFS(Sta!$B:$B,$A152,Sta!$S:$S,"&gt;0.5")/$C152</f>
        <v>#DIV/0!</v>
      </c>
      <c r="T152" s="11">
        <f>(COUNTIFS(Sta!$A:$A,$A152,Sta!$R:$R,"&gt;1.5") +COUNTIFS(Sta!$B:$B,$A152,Sta!$S:$S,"&gt;1.5"))/$D152</f>
        <v>0</v>
      </c>
      <c r="U152" s="8">
        <f>COUNTIFS(Sta!$A:$A,$A152,Sta!$R:$R,"&gt;1.5")/$B152</f>
        <v>0</v>
      </c>
      <c r="V152" s="8" t="e">
        <f>COUNTIFS(Sta!$B:$B,$A152,Sta!$S:$S,"&gt;1.5")/$C152</f>
        <v>#DIV/0!</v>
      </c>
    </row>
    <row r="153" spans="1:22" x14ac:dyDescent="0.3">
      <c r="A153" t="s">
        <v>555</v>
      </c>
      <c r="B153" s="9">
        <f>COUNTIF(Sta!A:A,A153)</f>
        <v>3</v>
      </c>
      <c r="C153" s="4">
        <f>COUNTIF(Sta!B:B,A153)</f>
        <v>2</v>
      </c>
      <c r="D153" s="4">
        <f t="shared" si="5"/>
        <v>5</v>
      </c>
      <c r="E153" s="10">
        <f>(SUMIF(Sta!$A:$A,$A153,Sta!$T:$T)  + SUMIF(Sta!$B:$B,$A153,Sta!$T:$T) )/$D153</f>
        <v>6.4</v>
      </c>
      <c r="F153" s="6">
        <f>SUMIF(Sta!$A:$A,$A153,Sta!$T:$T)/$B153</f>
        <v>7</v>
      </c>
      <c r="G153" s="6">
        <f>SUMIF(Sta!$B:$B,$A153,Sta!$T:$T)/$C153</f>
        <v>5.5</v>
      </c>
      <c r="H153" s="10">
        <f>(SUMIF(Sta!$A:$A,$A153,Sta!$R:$R)  + SUMIF(Sta!$B:$B,$A153,Sta!$S:$S) )/$D153</f>
        <v>3.2</v>
      </c>
      <c r="I153" s="6">
        <f>SUMIF(Sta!$A:$A,$A153,Sta!$R:$R)/$B153</f>
        <v>3.3333333333333335</v>
      </c>
      <c r="J153" s="6">
        <f>SUMIF(Sta!$B:$B,$A153,Sta!$S:$S)/$C153</f>
        <v>3</v>
      </c>
      <c r="K153" s="11">
        <f>(COUNTIFS(Sta!$A:$A,$A153,Sta!$T:$T,"&gt;2.5") +COUNTIFS(Sta!$B:$B,$A153,Sta!$T:$T,"&gt;2.5"))/$D153</f>
        <v>1</v>
      </c>
      <c r="L153" s="8">
        <f>COUNTIFS(Sta!$A:$A,$A153,Sta!$T:$T,"&gt;2.5")/$B153</f>
        <v>1</v>
      </c>
      <c r="M153" s="8">
        <f>COUNTIFS(Sta!$B:$B,$A153,Sta!$T:$T,"&gt;2.5")/$C153</f>
        <v>1</v>
      </c>
      <c r="N153" s="11">
        <f>(COUNTIFS(Sta!$A:$A,$A153,Sta!$T:$T,"&gt;4.5") +COUNTIFS(Sta!$B:$B,$A153,Sta!$T:$T,"&gt;4.5"))/$D153</f>
        <v>0.6</v>
      </c>
      <c r="O153" s="8">
        <f>COUNTIFS(Sta!$A:$A,$A153,Sta!$T:$T,"&gt;4.5")/$B153</f>
        <v>0.66666666666666663</v>
      </c>
      <c r="P153" s="8">
        <f>COUNTIFS(Sta!$B:$B,$A153,Sta!$T:$T,"&gt;4.5")/$C153</f>
        <v>0.5</v>
      </c>
      <c r="Q153" s="11">
        <f>(COUNTIFS(Sta!$A:$A,$A153,Sta!$R:$R,"&gt;0.5") +COUNTIFS(Sta!$B:$B,$A153,Sta!$S:$S,"&gt;0.5"))/$D153</f>
        <v>1</v>
      </c>
      <c r="R153" s="8">
        <f>COUNTIFS(Sta!$A:$A,$A153,Sta!$R:$R,"&gt;0.5")/$B153</f>
        <v>1</v>
      </c>
      <c r="S153" s="8">
        <f>COUNTIFS(Sta!$B:$B,$A153,Sta!$S:$S,"&gt;0.5")/$C153</f>
        <v>1</v>
      </c>
      <c r="T153" s="11">
        <f>(COUNTIFS(Sta!$A:$A,$A153,Sta!$R:$R,"&gt;1.5") +COUNTIFS(Sta!$B:$B,$A153,Sta!$S:$S,"&gt;1.5"))/$D153</f>
        <v>1</v>
      </c>
      <c r="U153" s="8">
        <f>COUNTIFS(Sta!$A:$A,$A153,Sta!$R:$R,"&gt;1.5")/$B153</f>
        <v>1</v>
      </c>
      <c r="V153" s="8">
        <f>COUNTIFS(Sta!$B:$B,$A153,Sta!$S:$S,"&gt;1.5")/$C153</f>
        <v>1</v>
      </c>
    </row>
    <row r="154" spans="1:22" x14ac:dyDescent="0.3">
      <c r="A154" t="s">
        <v>618</v>
      </c>
      <c r="B154" s="9">
        <f>COUNTIF(Sta!A:A,A154)</f>
        <v>2</v>
      </c>
      <c r="C154" s="4">
        <f>COUNTIF(Sta!B:B,A154)</f>
        <v>2</v>
      </c>
      <c r="D154" s="4">
        <f t="shared" si="5"/>
        <v>4</v>
      </c>
      <c r="E154" s="10">
        <f>(SUMIF(Sta!$A:$A,$A154,Sta!$T:$T)  + SUMIF(Sta!$B:$B,$A154,Sta!$T:$T) )/$D154</f>
        <v>5.75</v>
      </c>
      <c r="F154" s="6">
        <f>SUMIF(Sta!$A:$A,$A154,Sta!$T:$T)/$B154</f>
        <v>5.5</v>
      </c>
      <c r="G154" s="6">
        <f>SUMIF(Sta!$B:$B,$A154,Sta!$T:$T)/$C154</f>
        <v>6</v>
      </c>
      <c r="H154" s="10">
        <f>(SUMIF(Sta!$A:$A,$A154,Sta!$R:$R)  + SUMIF(Sta!$B:$B,$A154,Sta!$S:$S) )/$D154</f>
        <v>1.25</v>
      </c>
      <c r="I154" s="6">
        <f>SUMIF(Sta!$A:$A,$A154,Sta!$R:$R)/$B154</f>
        <v>1</v>
      </c>
      <c r="J154" s="6">
        <f>SUMIF(Sta!$B:$B,$A154,Sta!$S:$S)/$C154</f>
        <v>1.5</v>
      </c>
      <c r="K154" s="11">
        <f>(COUNTIFS(Sta!$A:$A,$A154,Sta!$T:$T,"&gt;2.5") +COUNTIFS(Sta!$B:$B,$A154,Sta!$T:$T,"&gt;2.5"))/$D154</f>
        <v>1</v>
      </c>
      <c r="L154" s="8">
        <f>COUNTIFS(Sta!$A:$A,$A154,Sta!$T:$T,"&gt;2.5")/$B154</f>
        <v>1</v>
      </c>
      <c r="M154" s="8">
        <f>COUNTIFS(Sta!$B:$B,$A154,Sta!$T:$T,"&gt;2.5")/$C154</f>
        <v>1</v>
      </c>
      <c r="N154" s="11">
        <f>(COUNTIFS(Sta!$A:$A,$A154,Sta!$T:$T,"&gt;4.5") +COUNTIFS(Sta!$B:$B,$A154,Sta!$T:$T,"&gt;4.5"))/$D154</f>
        <v>1</v>
      </c>
      <c r="O154" s="8">
        <f>COUNTIFS(Sta!$A:$A,$A154,Sta!$T:$T,"&gt;4.5")/$B154</f>
        <v>1</v>
      </c>
      <c r="P154" s="8">
        <f>COUNTIFS(Sta!$B:$B,$A154,Sta!$T:$T,"&gt;4.5")/$C154</f>
        <v>1</v>
      </c>
      <c r="Q154" s="11">
        <f>(COUNTIFS(Sta!$A:$A,$A154,Sta!$R:$R,"&gt;0.5") +COUNTIFS(Sta!$B:$B,$A154,Sta!$S:$S,"&gt;0.5"))/$D154</f>
        <v>1</v>
      </c>
      <c r="R154" s="8">
        <f>COUNTIFS(Sta!$A:$A,$A154,Sta!$R:$R,"&gt;0.5")/$B154</f>
        <v>1</v>
      </c>
      <c r="S154" s="8">
        <f>COUNTIFS(Sta!$B:$B,$A154,Sta!$S:$S,"&gt;0.5")/$C154</f>
        <v>1</v>
      </c>
      <c r="T154" s="11">
        <f>(COUNTIFS(Sta!$A:$A,$A154,Sta!$R:$R,"&gt;1.5") +COUNTIFS(Sta!$B:$B,$A154,Sta!$S:$S,"&gt;1.5"))/$D154</f>
        <v>0.25</v>
      </c>
      <c r="U154" s="8">
        <f>COUNTIFS(Sta!$A:$A,$A154,Sta!$R:$R,"&gt;1.5")/$B154</f>
        <v>0</v>
      </c>
      <c r="V154" s="8">
        <f>COUNTIFS(Sta!$B:$B,$A154,Sta!$S:$S,"&gt;1.5")/$C154</f>
        <v>0.5</v>
      </c>
    </row>
    <row r="155" spans="1:22" x14ac:dyDescent="0.3">
      <c r="A155" t="s">
        <v>657</v>
      </c>
      <c r="B155" s="9">
        <f>COUNTIF(Sta!A:A,A155)</f>
        <v>10</v>
      </c>
      <c r="C155" s="4">
        <f>COUNTIF(Sta!B:B,A155)</f>
        <v>9</v>
      </c>
      <c r="D155" s="4">
        <f t="shared" si="5"/>
        <v>19</v>
      </c>
      <c r="E155" s="10">
        <f>(SUMIF(Sta!$A:$A,$A155,Sta!$T:$T)  + SUMIF(Sta!$B:$B,$A155,Sta!$T:$T) )/$D155</f>
        <v>3.8947368421052633</v>
      </c>
      <c r="F155" s="6">
        <f>SUMIF(Sta!$A:$A,$A155,Sta!$T:$T)/$B155</f>
        <v>3.6</v>
      </c>
      <c r="G155" s="6">
        <f>SUMIF(Sta!$B:$B,$A155,Sta!$T:$T)/$C155</f>
        <v>4.2222222222222223</v>
      </c>
      <c r="H155" s="10">
        <f>(SUMIF(Sta!$A:$A,$A155,Sta!$R:$R)  + SUMIF(Sta!$B:$B,$A155,Sta!$S:$S) )/$D155</f>
        <v>1.4736842105263157</v>
      </c>
      <c r="I155" s="6">
        <f>SUMIF(Sta!$A:$A,$A155,Sta!$R:$R)/$B155</f>
        <v>1.3</v>
      </c>
      <c r="J155" s="6">
        <f>SUMIF(Sta!$B:$B,$A155,Sta!$S:$S)/$C155</f>
        <v>1.6666666666666667</v>
      </c>
      <c r="K155" s="11">
        <f>(COUNTIFS(Sta!$A:$A,$A155,Sta!$T:$T,"&gt;2.5") +COUNTIFS(Sta!$B:$B,$A155,Sta!$T:$T,"&gt;2.5"))/$D155</f>
        <v>0.84210526315789469</v>
      </c>
      <c r="L155" s="8">
        <f>COUNTIFS(Sta!$A:$A,$A155,Sta!$T:$T,"&gt;2.5")/$B155</f>
        <v>0.8</v>
      </c>
      <c r="M155" s="8">
        <f>COUNTIFS(Sta!$B:$B,$A155,Sta!$T:$T,"&gt;2.5")/$C155</f>
        <v>0.88888888888888884</v>
      </c>
      <c r="N155" s="11">
        <f>(COUNTIFS(Sta!$A:$A,$A155,Sta!$T:$T,"&gt;4.5") +COUNTIFS(Sta!$B:$B,$A155,Sta!$T:$T,"&gt;4.5"))/$D155</f>
        <v>0.31578947368421051</v>
      </c>
      <c r="O155" s="8">
        <f>COUNTIFS(Sta!$A:$A,$A155,Sta!$T:$T,"&gt;4.5")/$B155</f>
        <v>0.2</v>
      </c>
      <c r="P155" s="8">
        <f>COUNTIFS(Sta!$B:$B,$A155,Sta!$T:$T,"&gt;4.5")/$C155</f>
        <v>0.44444444444444442</v>
      </c>
      <c r="Q155" s="11">
        <f>(COUNTIFS(Sta!$A:$A,$A155,Sta!$R:$R,"&gt;0.5") +COUNTIFS(Sta!$B:$B,$A155,Sta!$S:$S,"&gt;0.5"))/$D155</f>
        <v>0.73684210526315785</v>
      </c>
      <c r="R155" s="8">
        <f>COUNTIFS(Sta!$A:$A,$A155,Sta!$R:$R,"&gt;0.5")/$B155</f>
        <v>0.6</v>
      </c>
      <c r="S155" s="8">
        <f>COUNTIFS(Sta!$B:$B,$A155,Sta!$S:$S,"&gt;0.5")/$C155</f>
        <v>0.88888888888888884</v>
      </c>
      <c r="T155" s="11">
        <f>(COUNTIFS(Sta!$A:$A,$A155,Sta!$R:$R,"&gt;1.5") +COUNTIFS(Sta!$B:$B,$A155,Sta!$S:$S,"&gt;1.5"))/$D155</f>
        <v>0.47368421052631576</v>
      </c>
      <c r="U155" s="8">
        <f>COUNTIFS(Sta!$A:$A,$A155,Sta!$R:$R,"&gt;1.5")/$B155</f>
        <v>0.4</v>
      </c>
      <c r="V155" s="8">
        <f>COUNTIFS(Sta!$B:$B,$A155,Sta!$S:$S,"&gt;1.5")/$C155</f>
        <v>0.55555555555555558</v>
      </c>
    </row>
    <row r="156" spans="1:22" x14ac:dyDescent="0.3">
      <c r="A156" t="s">
        <v>200</v>
      </c>
      <c r="B156" s="9">
        <f>COUNTIF(Sta!A:A,A156)</f>
        <v>1</v>
      </c>
      <c r="C156" s="4">
        <f>COUNTIF(Sta!B:B,A156)</f>
        <v>1</v>
      </c>
      <c r="D156" s="4">
        <f t="shared" si="5"/>
        <v>2</v>
      </c>
      <c r="E156" s="10">
        <f>(SUMIF(Sta!$A:$A,$A156,Sta!$T:$T)  + SUMIF(Sta!$B:$B,$A156,Sta!$T:$T) )/$D156</f>
        <v>2</v>
      </c>
      <c r="F156" s="6">
        <f>SUMIF(Sta!$A:$A,$A156,Sta!$T:$T)/$B156</f>
        <v>1</v>
      </c>
      <c r="G156" s="6">
        <f>SUMIF(Sta!$B:$B,$A156,Sta!$T:$T)/$C156</f>
        <v>3</v>
      </c>
      <c r="H156" s="10">
        <f>(SUMIF(Sta!$A:$A,$A156,Sta!$R:$R)  + SUMIF(Sta!$B:$B,$A156,Sta!$S:$S) )/$D156</f>
        <v>0.5</v>
      </c>
      <c r="I156" s="6">
        <f>SUMIF(Sta!$A:$A,$A156,Sta!$R:$R)/$B156</f>
        <v>0</v>
      </c>
      <c r="J156" s="6">
        <f>SUMIF(Sta!$B:$B,$A156,Sta!$S:$S)/$C156</f>
        <v>1</v>
      </c>
      <c r="K156" s="11">
        <f>(COUNTIFS(Sta!$A:$A,$A156,Sta!$T:$T,"&gt;2.5") +COUNTIFS(Sta!$B:$B,$A156,Sta!$T:$T,"&gt;2.5"))/$D156</f>
        <v>0.5</v>
      </c>
      <c r="L156" s="8">
        <f>COUNTIFS(Sta!$A:$A,$A156,Sta!$T:$T,"&gt;2.5")/$B156</f>
        <v>0</v>
      </c>
      <c r="M156" s="8">
        <f>COUNTIFS(Sta!$B:$B,$A156,Sta!$T:$T,"&gt;2.5")/$C156</f>
        <v>1</v>
      </c>
      <c r="N156" s="11">
        <f>(COUNTIFS(Sta!$A:$A,$A156,Sta!$T:$T,"&gt;4.5") +COUNTIFS(Sta!$B:$B,$A156,Sta!$T:$T,"&gt;4.5"))/$D156</f>
        <v>0</v>
      </c>
      <c r="O156" s="8">
        <f>COUNTIFS(Sta!$A:$A,$A156,Sta!$T:$T,"&gt;4.5")/$B156</f>
        <v>0</v>
      </c>
      <c r="P156" s="8">
        <f>COUNTIFS(Sta!$B:$B,$A156,Sta!$T:$T,"&gt;4.5")/$C156</f>
        <v>0</v>
      </c>
      <c r="Q156" s="11">
        <f>(COUNTIFS(Sta!$A:$A,$A156,Sta!$R:$R,"&gt;0.5") +COUNTIFS(Sta!$B:$B,$A156,Sta!$S:$S,"&gt;0.5"))/$D156</f>
        <v>0.5</v>
      </c>
      <c r="R156" s="8">
        <f>COUNTIFS(Sta!$A:$A,$A156,Sta!$R:$R,"&gt;0.5")/$B156</f>
        <v>0</v>
      </c>
      <c r="S156" s="8">
        <f>COUNTIFS(Sta!$B:$B,$A156,Sta!$S:$S,"&gt;0.5")/$C156</f>
        <v>1</v>
      </c>
      <c r="T156" s="11">
        <f>(COUNTIFS(Sta!$A:$A,$A156,Sta!$R:$R,"&gt;1.5") +COUNTIFS(Sta!$B:$B,$A156,Sta!$S:$S,"&gt;1.5"))/$D156</f>
        <v>0</v>
      </c>
      <c r="U156" s="8">
        <f>COUNTIFS(Sta!$A:$A,$A156,Sta!$R:$R,"&gt;1.5")/$B156</f>
        <v>0</v>
      </c>
      <c r="V156" s="8">
        <f>COUNTIFS(Sta!$B:$B,$A156,Sta!$S:$S,"&gt;1.5")/$C156</f>
        <v>0</v>
      </c>
    </row>
    <row r="157" spans="1:22" x14ac:dyDescent="0.3">
      <c r="A157" t="s">
        <v>151</v>
      </c>
      <c r="B157" s="9">
        <f>COUNTIF(Sta!A:A,A157)</f>
        <v>1</v>
      </c>
      <c r="C157" s="4">
        <f>COUNTIF(Sta!B:B,A157)</f>
        <v>0</v>
      </c>
      <c r="D157" s="4">
        <f t="shared" si="5"/>
        <v>1</v>
      </c>
      <c r="E157" s="10">
        <f>(SUMIF(Sta!$A:$A,$A157,Sta!$T:$T)  + SUMIF(Sta!$B:$B,$A157,Sta!$T:$T) )/$D157</f>
        <v>4</v>
      </c>
      <c r="F157" s="6">
        <f>SUMIF(Sta!$A:$A,$A157,Sta!$T:$T)/$B157</f>
        <v>4</v>
      </c>
      <c r="G157" s="6" t="e">
        <f>SUMIF(Sta!$B:$B,$A157,Sta!$T:$T)/$C157</f>
        <v>#DIV/0!</v>
      </c>
      <c r="H157" s="10">
        <f>(SUMIF(Sta!$A:$A,$A157,Sta!$R:$R)  + SUMIF(Sta!$B:$B,$A157,Sta!$S:$S) )/$D157</f>
        <v>3</v>
      </c>
      <c r="I157" s="6">
        <f>SUMIF(Sta!$A:$A,$A157,Sta!$R:$R)/$B157</f>
        <v>3</v>
      </c>
      <c r="J157" s="6" t="e">
        <f>SUMIF(Sta!$B:$B,$A157,Sta!$S:$S)/$C157</f>
        <v>#DIV/0!</v>
      </c>
      <c r="K157" s="11">
        <f>(COUNTIFS(Sta!$A:$A,$A157,Sta!$T:$T,"&gt;2.5") +COUNTIFS(Sta!$B:$B,$A157,Sta!$T:$T,"&gt;2.5"))/$D157</f>
        <v>1</v>
      </c>
      <c r="L157" s="8">
        <f>COUNTIFS(Sta!$A:$A,$A157,Sta!$T:$T,"&gt;2.5")/$B157</f>
        <v>1</v>
      </c>
      <c r="M157" s="8" t="e">
        <f>COUNTIFS(Sta!$B:$B,$A157,Sta!$T:$T,"&gt;2.5")/$C157</f>
        <v>#DIV/0!</v>
      </c>
      <c r="N157" s="11">
        <f>(COUNTIFS(Sta!$A:$A,$A157,Sta!$T:$T,"&gt;4.5") +COUNTIFS(Sta!$B:$B,$A157,Sta!$T:$T,"&gt;4.5"))/$D157</f>
        <v>0</v>
      </c>
      <c r="O157" s="8">
        <f>COUNTIFS(Sta!$A:$A,$A157,Sta!$T:$T,"&gt;4.5")/$B157</f>
        <v>0</v>
      </c>
      <c r="P157" s="8" t="e">
        <f>COUNTIFS(Sta!$B:$B,$A157,Sta!$T:$T,"&gt;4.5")/$C157</f>
        <v>#DIV/0!</v>
      </c>
      <c r="Q157" s="11">
        <f>(COUNTIFS(Sta!$A:$A,$A157,Sta!$R:$R,"&gt;0.5") +COUNTIFS(Sta!$B:$B,$A157,Sta!$S:$S,"&gt;0.5"))/$D157</f>
        <v>1</v>
      </c>
      <c r="R157" s="8">
        <f>COUNTIFS(Sta!$A:$A,$A157,Sta!$R:$R,"&gt;0.5")/$B157</f>
        <v>1</v>
      </c>
      <c r="S157" s="8" t="e">
        <f>COUNTIFS(Sta!$B:$B,$A157,Sta!$S:$S,"&gt;0.5")/$C157</f>
        <v>#DIV/0!</v>
      </c>
      <c r="T157" s="11">
        <f>(COUNTIFS(Sta!$A:$A,$A157,Sta!$R:$R,"&gt;1.5") +COUNTIFS(Sta!$B:$B,$A157,Sta!$S:$S,"&gt;1.5"))/$D157</f>
        <v>1</v>
      </c>
      <c r="U157" s="8">
        <f>COUNTIFS(Sta!$A:$A,$A157,Sta!$R:$R,"&gt;1.5")/$B157</f>
        <v>1</v>
      </c>
      <c r="V157" s="8" t="e">
        <f>COUNTIFS(Sta!$B:$B,$A157,Sta!$S:$S,"&gt;1.5")/$C157</f>
        <v>#DIV/0!</v>
      </c>
    </row>
    <row r="158" spans="1:22" x14ac:dyDescent="0.3">
      <c r="A158" t="s">
        <v>564</v>
      </c>
      <c r="B158" s="9">
        <f>COUNTIF(Sta!A:A,A158)</f>
        <v>12</v>
      </c>
      <c r="C158" s="4">
        <f>COUNTIF(Sta!B:B,A158)</f>
        <v>13</v>
      </c>
      <c r="D158" s="4">
        <f t="shared" si="5"/>
        <v>25</v>
      </c>
      <c r="E158" s="10">
        <f>(SUMIF(Sta!$A:$A,$A158,Sta!$T:$T)  + SUMIF(Sta!$B:$B,$A158,Sta!$T:$T) )/$D158</f>
        <v>4.32</v>
      </c>
      <c r="F158" s="6">
        <f>SUMIF(Sta!$A:$A,$A158,Sta!$T:$T)/$B158</f>
        <v>4.583333333333333</v>
      </c>
      <c r="G158" s="6">
        <f>SUMIF(Sta!$B:$B,$A158,Sta!$T:$T)/$C158</f>
        <v>4.0769230769230766</v>
      </c>
      <c r="H158" s="10">
        <f>(SUMIF(Sta!$A:$A,$A158,Sta!$R:$R)  + SUMIF(Sta!$B:$B,$A158,Sta!$S:$S) )/$D158</f>
        <v>1.6</v>
      </c>
      <c r="I158" s="6">
        <f>SUMIF(Sta!$A:$A,$A158,Sta!$R:$R)/$B158</f>
        <v>1.5</v>
      </c>
      <c r="J158" s="6">
        <f>SUMIF(Sta!$B:$B,$A158,Sta!$S:$S)/$C158</f>
        <v>1.6923076923076923</v>
      </c>
      <c r="K158" s="11">
        <f>(COUNTIFS(Sta!$A:$A,$A158,Sta!$T:$T,"&gt;2.5") +COUNTIFS(Sta!$B:$B,$A158,Sta!$T:$T,"&gt;2.5"))/$D158</f>
        <v>0.8</v>
      </c>
      <c r="L158" s="8">
        <f>COUNTIFS(Sta!$A:$A,$A158,Sta!$T:$T,"&gt;2.5")/$B158</f>
        <v>0.75</v>
      </c>
      <c r="M158" s="8">
        <f>COUNTIFS(Sta!$B:$B,$A158,Sta!$T:$T,"&gt;2.5")/$C158</f>
        <v>0.84615384615384615</v>
      </c>
      <c r="N158" s="11">
        <f>(COUNTIFS(Sta!$A:$A,$A158,Sta!$T:$T,"&gt;4.5") +COUNTIFS(Sta!$B:$B,$A158,Sta!$T:$T,"&gt;4.5"))/$D158</f>
        <v>0.48</v>
      </c>
      <c r="O158" s="8">
        <f>COUNTIFS(Sta!$A:$A,$A158,Sta!$T:$T,"&gt;4.5")/$B158</f>
        <v>0.5</v>
      </c>
      <c r="P158" s="8">
        <f>COUNTIFS(Sta!$B:$B,$A158,Sta!$T:$T,"&gt;4.5")/$C158</f>
        <v>0.46153846153846156</v>
      </c>
      <c r="Q158" s="11">
        <f>(COUNTIFS(Sta!$A:$A,$A158,Sta!$R:$R,"&gt;0.5") +COUNTIFS(Sta!$B:$B,$A158,Sta!$S:$S,"&gt;0.5"))/$D158</f>
        <v>0.84</v>
      </c>
      <c r="R158" s="8">
        <f>COUNTIFS(Sta!$A:$A,$A158,Sta!$R:$R,"&gt;0.5")/$B158</f>
        <v>0.83333333333333337</v>
      </c>
      <c r="S158" s="8">
        <f>COUNTIFS(Sta!$B:$B,$A158,Sta!$S:$S,"&gt;0.5")/$C158</f>
        <v>0.84615384615384615</v>
      </c>
      <c r="T158" s="11">
        <f>(COUNTIFS(Sta!$A:$A,$A158,Sta!$R:$R,"&gt;1.5") +COUNTIFS(Sta!$B:$B,$A158,Sta!$S:$S,"&gt;1.5"))/$D158</f>
        <v>0.4</v>
      </c>
      <c r="U158" s="8">
        <f>COUNTIFS(Sta!$A:$A,$A158,Sta!$R:$R,"&gt;1.5")/$B158</f>
        <v>0.41666666666666669</v>
      </c>
      <c r="V158" s="8">
        <f>COUNTIFS(Sta!$B:$B,$A158,Sta!$S:$S,"&gt;1.5")/$C158</f>
        <v>0.38461538461538464</v>
      </c>
    </row>
    <row r="159" spans="1:22" x14ac:dyDescent="0.3">
      <c r="A159" t="s">
        <v>423</v>
      </c>
      <c r="B159" s="9">
        <f>COUNTIF(Sta!A:A,A159)</f>
        <v>1</v>
      </c>
      <c r="C159" s="4">
        <f>COUNTIF(Sta!B:B,A159)</f>
        <v>1</v>
      </c>
      <c r="D159" s="4">
        <f t="shared" si="5"/>
        <v>2</v>
      </c>
      <c r="E159" s="10">
        <f>(SUMIF(Sta!$A:$A,$A159,Sta!$T:$T)  + SUMIF(Sta!$B:$B,$A159,Sta!$T:$T) )/$D159</f>
        <v>3.5</v>
      </c>
      <c r="F159" s="6">
        <f>SUMIF(Sta!$A:$A,$A159,Sta!$T:$T)/$B159</f>
        <v>3</v>
      </c>
      <c r="G159" s="6">
        <f>SUMIF(Sta!$B:$B,$A159,Sta!$T:$T)/$C159</f>
        <v>4</v>
      </c>
      <c r="H159" s="10">
        <f>(SUMIF(Sta!$A:$A,$A159,Sta!$R:$R)  + SUMIF(Sta!$B:$B,$A159,Sta!$S:$S) )/$D159</f>
        <v>0.5</v>
      </c>
      <c r="I159" s="6">
        <f>SUMIF(Sta!$A:$A,$A159,Sta!$R:$R)/$B159</f>
        <v>0</v>
      </c>
      <c r="J159" s="6">
        <f>SUMIF(Sta!$B:$B,$A159,Sta!$S:$S)/$C159</f>
        <v>1</v>
      </c>
      <c r="K159" s="11">
        <f>(COUNTIFS(Sta!$A:$A,$A159,Sta!$T:$T,"&gt;2.5") +COUNTIFS(Sta!$B:$B,$A159,Sta!$T:$T,"&gt;2.5"))/$D159</f>
        <v>1</v>
      </c>
      <c r="L159" s="8">
        <f>COUNTIFS(Sta!$A:$A,$A159,Sta!$T:$T,"&gt;2.5")/$B159</f>
        <v>1</v>
      </c>
      <c r="M159" s="8">
        <f>COUNTIFS(Sta!$B:$B,$A159,Sta!$T:$T,"&gt;2.5")/$C159</f>
        <v>1</v>
      </c>
      <c r="N159" s="11">
        <f>(COUNTIFS(Sta!$A:$A,$A159,Sta!$T:$T,"&gt;4.5") +COUNTIFS(Sta!$B:$B,$A159,Sta!$T:$T,"&gt;4.5"))/$D159</f>
        <v>0</v>
      </c>
      <c r="O159" s="8">
        <f>COUNTIFS(Sta!$A:$A,$A159,Sta!$T:$T,"&gt;4.5")/$B159</f>
        <v>0</v>
      </c>
      <c r="P159" s="8">
        <f>COUNTIFS(Sta!$B:$B,$A159,Sta!$T:$T,"&gt;4.5")/$C159</f>
        <v>0</v>
      </c>
      <c r="Q159" s="11">
        <f>(COUNTIFS(Sta!$A:$A,$A159,Sta!$R:$R,"&gt;0.5") +COUNTIFS(Sta!$B:$B,$A159,Sta!$S:$S,"&gt;0.5"))/$D159</f>
        <v>0.5</v>
      </c>
      <c r="R159" s="8">
        <f>COUNTIFS(Sta!$A:$A,$A159,Sta!$R:$R,"&gt;0.5")/$B159</f>
        <v>0</v>
      </c>
      <c r="S159" s="8">
        <f>COUNTIFS(Sta!$B:$B,$A159,Sta!$S:$S,"&gt;0.5")/$C159</f>
        <v>1</v>
      </c>
      <c r="T159" s="11">
        <f>(COUNTIFS(Sta!$A:$A,$A159,Sta!$R:$R,"&gt;1.5") +COUNTIFS(Sta!$B:$B,$A159,Sta!$S:$S,"&gt;1.5"))/$D159</f>
        <v>0</v>
      </c>
      <c r="U159" s="8">
        <f>COUNTIFS(Sta!$A:$A,$A159,Sta!$R:$R,"&gt;1.5")/$B159</f>
        <v>0</v>
      </c>
      <c r="V159" s="8">
        <f>COUNTIFS(Sta!$B:$B,$A159,Sta!$S:$S,"&gt;1.5")/$C159</f>
        <v>0</v>
      </c>
    </row>
    <row r="160" spans="1:22" x14ac:dyDescent="0.3">
      <c r="A160" t="s">
        <v>431</v>
      </c>
      <c r="B160" s="9">
        <f>COUNTIF(Sta!A:A,A160)</f>
        <v>1</v>
      </c>
      <c r="C160" s="4">
        <f>COUNTIF(Sta!B:B,A160)</f>
        <v>1</v>
      </c>
      <c r="D160" s="4">
        <f t="shared" si="5"/>
        <v>2</v>
      </c>
      <c r="E160" s="10">
        <f>(SUMIF(Sta!$A:$A,$A160,Sta!$T:$T)  + SUMIF(Sta!$B:$B,$A160,Sta!$T:$T) )/$D160</f>
        <v>1.5</v>
      </c>
      <c r="F160" s="6">
        <f>SUMIF(Sta!$A:$A,$A160,Sta!$T:$T)/$B160</f>
        <v>2</v>
      </c>
      <c r="G160" s="6">
        <f>SUMIF(Sta!$B:$B,$A160,Sta!$T:$T)/$C160</f>
        <v>1</v>
      </c>
      <c r="H160" s="10">
        <f>(SUMIF(Sta!$A:$A,$A160,Sta!$R:$R)  + SUMIF(Sta!$B:$B,$A160,Sta!$S:$S) )/$D160</f>
        <v>0.5</v>
      </c>
      <c r="I160" s="6">
        <f>SUMIF(Sta!$A:$A,$A160,Sta!$R:$R)/$B160</f>
        <v>0</v>
      </c>
      <c r="J160" s="6">
        <f>SUMIF(Sta!$B:$B,$A160,Sta!$S:$S)/$C160</f>
        <v>1</v>
      </c>
      <c r="K160" s="11">
        <f>(COUNTIFS(Sta!$A:$A,$A160,Sta!$T:$T,"&gt;2.5") +COUNTIFS(Sta!$B:$B,$A160,Sta!$T:$T,"&gt;2.5"))/$D160</f>
        <v>0</v>
      </c>
      <c r="L160" s="8">
        <f>COUNTIFS(Sta!$A:$A,$A160,Sta!$T:$T,"&gt;2.5")/$B160</f>
        <v>0</v>
      </c>
      <c r="M160" s="8">
        <f>COUNTIFS(Sta!$B:$B,$A160,Sta!$T:$T,"&gt;2.5")/$C160</f>
        <v>0</v>
      </c>
      <c r="N160" s="11">
        <f>(COUNTIFS(Sta!$A:$A,$A160,Sta!$T:$T,"&gt;4.5") +COUNTIFS(Sta!$B:$B,$A160,Sta!$T:$T,"&gt;4.5"))/$D160</f>
        <v>0</v>
      </c>
      <c r="O160" s="8">
        <f>COUNTIFS(Sta!$A:$A,$A160,Sta!$T:$T,"&gt;4.5")/$B160</f>
        <v>0</v>
      </c>
      <c r="P160" s="8">
        <f>COUNTIFS(Sta!$B:$B,$A160,Sta!$T:$T,"&gt;4.5")/$C160</f>
        <v>0</v>
      </c>
      <c r="Q160" s="11">
        <f>(COUNTIFS(Sta!$A:$A,$A160,Sta!$R:$R,"&gt;0.5") +COUNTIFS(Sta!$B:$B,$A160,Sta!$S:$S,"&gt;0.5"))/$D160</f>
        <v>0.5</v>
      </c>
      <c r="R160" s="8">
        <f>COUNTIFS(Sta!$A:$A,$A160,Sta!$R:$R,"&gt;0.5")/$B160</f>
        <v>0</v>
      </c>
      <c r="S160" s="8">
        <f>COUNTIFS(Sta!$B:$B,$A160,Sta!$S:$S,"&gt;0.5")/$C160</f>
        <v>1</v>
      </c>
      <c r="T160" s="11">
        <f>(COUNTIFS(Sta!$A:$A,$A160,Sta!$R:$R,"&gt;1.5") +COUNTIFS(Sta!$B:$B,$A160,Sta!$S:$S,"&gt;1.5"))/$D160</f>
        <v>0</v>
      </c>
      <c r="U160" s="8">
        <f>COUNTIFS(Sta!$A:$A,$A160,Sta!$R:$R,"&gt;1.5")/$B160</f>
        <v>0</v>
      </c>
      <c r="V160" s="8">
        <f>COUNTIFS(Sta!$B:$B,$A160,Sta!$S:$S,"&gt;1.5")/$C160</f>
        <v>0</v>
      </c>
    </row>
    <row r="161" spans="1:22" x14ac:dyDescent="0.3">
      <c r="A161" t="s">
        <v>438</v>
      </c>
      <c r="B161" s="9">
        <f>COUNTIF(Sta!A:A,A161)</f>
        <v>1</v>
      </c>
      <c r="C161" s="4">
        <f>COUNTIF(Sta!B:B,A161)</f>
        <v>1</v>
      </c>
      <c r="D161" s="4">
        <f t="shared" si="5"/>
        <v>2</v>
      </c>
      <c r="E161" s="10">
        <f>(SUMIF(Sta!$A:$A,$A161,Sta!$T:$T)  + SUMIF(Sta!$B:$B,$A161,Sta!$T:$T) )/$D161</f>
        <v>4.5</v>
      </c>
      <c r="F161" s="6">
        <f>SUMIF(Sta!$A:$A,$A161,Sta!$T:$T)/$B161</f>
        <v>4</v>
      </c>
      <c r="G161" s="6">
        <f>SUMIF(Sta!$B:$B,$A161,Sta!$T:$T)/$C161</f>
        <v>5</v>
      </c>
      <c r="H161" s="10">
        <f>(SUMIF(Sta!$A:$A,$A161,Sta!$R:$R)  + SUMIF(Sta!$B:$B,$A161,Sta!$S:$S) )/$D161</f>
        <v>1.5</v>
      </c>
      <c r="I161" s="6">
        <f>SUMIF(Sta!$A:$A,$A161,Sta!$R:$R)/$B161</f>
        <v>3</v>
      </c>
      <c r="J161" s="6">
        <f>SUMIF(Sta!$B:$B,$A161,Sta!$S:$S)/$C161</f>
        <v>0</v>
      </c>
      <c r="K161" s="11">
        <f>(COUNTIFS(Sta!$A:$A,$A161,Sta!$T:$T,"&gt;2.5") +COUNTIFS(Sta!$B:$B,$A161,Sta!$T:$T,"&gt;2.5"))/$D161</f>
        <v>1</v>
      </c>
      <c r="L161" s="8">
        <f>COUNTIFS(Sta!$A:$A,$A161,Sta!$T:$T,"&gt;2.5")/$B161</f>
        <v>1</v>
      </c>
      <c r="M161" s="8">
        <f>COUNTIFS(Sta!$B:$B,$A161,Sta!$T:$T,"&gt;2.5")/$C161</f>
        <v>1</v>
      </c>
      <c r="N161" s="11">
        <f>(COUNTIFS(Sta!$A:$A,$A161,Sta!$T:$T,"&gt;4.5") +COUNTIFS(Sta!$B:$B,$A161,Sta!$T:$T,"&gt;4.5"))/$D161</f>
        <v>0.5</v>
      </c>
      <c r="O161" s="8">
        <f>COUNTIFS(Sta!$A:$A,$A161,Sta!$T:$T,"&gt;4.5")/$B161</f>
        <v>0</v>
      </c>
      <c r="P161" s="8">
        <f>COUNTIFS(Sta!$B:$B,$A161,Sta!$T:$T,"&gt;4.5")/$C161</f>
        <v>1</v>
      </c>
      <c r="Q161" s="11">
        <f>(COUNTIFS(Sta!$A:$A,$A161,Sta!$R:$R,"&gt;0.5") +COUNTIFS(Sta!$B:$B,$A161,Sta!$S:$S,"&gt;0.5"))/$D161</f>
        <v>0.5</v>
      </c>
      <c r="R161" s="8">
        <f>COUNTIFS(Sta!$A:$A,$A161,Sta!$R:$R,"&gt;0.5")/$B161</f>
        <v>1</v>
      </c>
      <c r="S161" s="8">
        <f>COUNTIFS(Sta!$B:$B,$A161,Sta!$S:$S,"&gt;0.5")/$C161</f>
        <v>0</v>
      </c>
      <c r="T161" s="11">
        <f>(COUNTIFS(Sta!$A:$A,$A161,Sta!$R:$R,"&gt;1.5") +COUNTIFS(Sta!$B:$B,$A161,Sta!$S:$S,"&gt;1.5"))/$D161</f>
        <v>0.5</v>
      </c>
      <c r="U161" s="8">
        <f>COUNTIFS(Sta!$A:$A,$A161,Sta!$R:$R,"&gt;1.5")/$B161</f>
        <v>1</v>
      </c>
      <c r="V161" s="8">
        <f>COUNTIFS(Sta!$B:$B,$A161,Sta!$S:$S,"&gt;1.5")/$C161</f>
        <v>0</v>
      </c>
    </row>
    <row r="162" spans="1:22" x14ac:dyDescent="0.3">
      <c r="A162" t="s">
        <v>330</v>
      </c>
      <c r="B162" s="9">
        <f>COUNTIF(Sta!A:A,A162)</f>
        <v>1</v>
      </c>
      <c r="C162" s="4">
        <f>COUNTIF(Sta!B:B,A162)</f>
        <v>1</v>
      </c>
      <c r="D162" s="4">
        <f t="shared" si="5"/>
        <v>2</v>
      </c>
      <c r="E162" s="10">
        <f>(SUMIF(Sta!$A:$A,$A162,Sta!$T:$T)  + SUMIF(Sta!$B:$B,$A162,Sta!$T:$T) )/$D162</f>
        <v>4</v>
      </c>
      <c r="F162" s="6">
        <f>SUMIF(Sta!$A:$A,$A162,Sta!$T:$T)/$B162</f>
        <v>4</v>
      </c>
      <c r="G162" s="6">
        <f>SUMIF(Sta!$B:$B,$A162,Sta!$T:$T)/$C162</f>
        <v>4</v>
      </c>
      <c r="H162" s="10">
        <f>(SUMIF(Sta!$A:$A,$A162,Sta!$R:$R)  + SUMIF(Sta!$B:$B,$A162,Sta!$S:$S) )/$D162</f>
        <v>2.5</v>
      </c>
      <c r="I162" s="6">
        <f>SUMIF(Sta!$A:$A,$A162,Sta!$R:$R)/$B162</f>
        <v>2</v>
      </c>
      <c r="J162" s="6">
        <f>SUMIF(Sta!$B:$B,$A162,Sta!$S:$S)/$C162</f>
        <v>3</v>
      </c>
      <c r="K162" s="11">
        <f>(COUNTIFS(Sta!$A:$A,$A162,Sta!$T:$T,"&gt;2.5") +COUNTIFS(Sta!$B:$B,$A162,Sta!$T:$T,"&gt;2.5"))/$D162</f>
        <v>1</v>
      </c>
      <c r="L162" s="8">
        <f>COUNTIFS(Sta!$A:$A,$A162,Sta!$T:$T,"&gt;2.5")/$B162</f>
        <v>1</v>
      </c>
      <c r="M162" s="8">
        <f>COUNTIFS(Sta!$B:$B,$A162,Sta!$T:$T,"&gt;2.5")/$C162</f>
        <v>1</v>
      </c>
      <c r="N162" s="11">
        <f>(COUNTIFS(Sta!$A:$A,$A162,Sta!$T:$T,"&gt;4.5") +COUNTIFS(Sta!$B:$B,$A162,Sta!$T:$T,"&gt;4.5"))/$D162</f>
        <v>0</v>
      </c>
      <c r="O162" s="8">
        <f>COUNTIFS(Sta!$A:$A,$A162,Sta!$T:$T,"&gt;4.5")/$B162</f>
        <v>0</v>
      </c>
      <c r="P162" s="8">
        <f>COUNTIFS(Sta!$B:$B,$A162,Sta!$T:$T,"&gt;4.5")/$C162</f>
        <v>0</v>
      </c>
      <c r="Q162" s="11">
        <f>(COUNTIFS(Sta!$A:$A,$A162,Sta!$R:$R,"&gt;0.5") +COUNTIFS(Sta!$B:$B,$A162,Sta!$S:$S,"&gt;0.5"))/$D162</f>
        <v>1</v>
      </c>
      <c r="R162" s="8">
        <f>COUNTIFS(Sta!$A:$A,$A162,Sta!$R:$R,"&gt;0.5")/$B162</f>
        <v>1</v>
      </c>
      <c r="S162" s="8">
        <f>COUNTIFS(Sta!$B:$B,$A162,Sta!$S:$S,"&gt;0.5")/$C162</f>
        <v>1</v>
      </c>
      <c r="T162" s="11">
        <f>(COUNTIFS(Sta!$A:$A,$A162,Sta!$R:$R,"&gt;1.5") +COUNTIFS(Sta!$B:$B,$A162,Sta!$S:$S,"&gt;1.5"))/$D162</f>
        <v>1</v>
      </c>
      <c r="U162" s="8">
        <f>COUNTIFS(Sta!$A:$A,$A162,Sta!$R:$R,"&gt;1.5")/$B162</f>
        <v>1</v>
      </c>
      <c r="V162" s="8">
        <f>COUNTIFS(Sta!$B:$B,$A162,Sta!$S:$S,"&gt;1.5")/$C162</f>
        <v>1</v>
      </c>
    </row>
    <row r="163" spans="1:22" x14ac:dyDescent="0.3">
      <c r="A163" t="s">
        <v>297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0" t="e">
        <f>(SUMIF(Sta!$A:$A,$A163,Sta!$T:$T)  + SUMIF(Sta!$B:$B,$A163,Sta!$T:$T) )/$D163</f>
        <v>#DIV/0!</v>
      </c>
      <c r="F163" s="6" t="e">
        <f>SUMIF(Sta!$A:$A,$A163,Sta!$T:$T)/$B163</f>
        <v>#DIV/0!</v>
      </c>
      <c r="G163" s="6" t="e">
        <f>SUMIF(Sta!$B:$B,$A163,Sta!$T:$T)/$C163</f>
        <v>#DIV/0!</v>
      </c>
      <c r="H163" s="10" t="e">
        <f>(SUMIF(Sta!$A:$A,$A163,Sta!$R:$R)  + SUMIF(Sta!$B:$B,$A163,Sta!$S:$S) )/$D163</f>
        <v>#DIV/0!</v>
      </c>
      <c r="I163" s="6" t="e">
        <f>SUMIF(Sta!$A:$A,$A163,Sta!$R:$R)/$B163</f>
        <v>#DIV/0!</v>
      </c>
      <c r="J163" s="6" t="e">
        <f>SUMIF(Sta!$B:$B,$A163,Sta!$S:$S)/$C163</f>
        <v>#DIV/0!</v>
      </c>
      <c r="K163" s="11" t="e">
        <f>(COUNTIFS(Sta!$A:$A,$A163,Sta!$T:$T,"&gt;2.5") +COUNTIFS(Sta!$B:$B,$A163,Sta!$T:$T,"&gt;2.5"))/$D163</f>
        <v>#DIV/0!</v>
      </c>
      <c r="L163" s="8" t="e">
        <f>COUNTIFS(Sta!$A:$A,$A163,Sta!$T:$T,"&gt;2.5")/$B163</f>
        <v>#DIV/0!</v>
      </c>
      <c r="M163" s="8" t="e">
        <f>COUNTIFS(Sta!$B:$B,$A163,Sta!$T:$T,"&gt;2.5")/$C163</f>
        <v>#DIV/0!</v>
      </c>
      <c r="N163" s="11" t="e">
        <f>(COUNTIFS(Sta!$A:$A,$A163,Sta!$T:$T,"&gt;4.5") +COUNTIFS(Sta!$B:$B,$A163,Sta!$T:$T,"&gt;4.5"))/$D163</f>
        <v>#DIV/0!</v>
      </c>
      <c r="O163" s="8" t="e">
        <f>COUNTIFS(Sta!$A:$A,$A163,Sta!$T:$T,"&gt;4.5")/$B163</f>
        <v>#DIV/0!</v>
      </c>
      <c r="P163" s="8" t="e">
        <f>COUNTIFS(Sta!$B:$B,$A163,Sta!$T:$T,"&gt;4.5")/$C163</f>
        <v>#DIV/0!</v>
      </c>
      <c r="Q163" s="11" t="e">
        <f>(COUNTIFS(Sta!$A:$A,$A163,Sta!$R:$R,"&gt;0.5") +COUNTIFS(Sta!$B:$B,$A163,Sta!$S:$S,"&gt;0.5"))/$D163</f>
        <v>#DIV/0!</v>
      </c>
      <c r="R163" s="8" t="e">
        <f>COUNTIFS(Sta!$A:$A,$A163,Sta!$R:$R,"&gt;0.5")/$B163</f>
        <v>#DIV/0!</v>
      </c>
      <c r="S163" s="8" t="e">
        <f>COUNTIFS(Sta!$B:$B,$A163,Sta!$S:$S,"&gt;0.5")/$C163</f>
        <v>#DIV/0!</v>
      </c>
      <c r="T163" s="11" t="e">
        <f>(COUNTIFS(Sta!$A:$A,$A163,Sta!$R:$R,"&gt;1.5") +COUNTIFS(Sta!$B:$B,$A163,Sta!$S:$S,"&gt;1.5"))/$D163</f>
        <v>#DIV/0!</v>
      </c>
      <c r="U163" s="8" t="e">
        <f>COUNTIFS(Sta!$A:$A,$A163,Sta!$R:$R,"&gt;1.5")/$B163</f>
        <v>#DIV/0!</v>
      </c>
      <c r="V163" s="8" t="e">
        <f>COUNTIFS(Sta!$B:$B,$A163,Sta!$S:$S,"&gt;1.5")/$C163</f>
        <v>#DIV/0!</v>
      </c>
    </row>
    <row r="164" spans="1:22" x14ac:dyDescent="0.3">
      <c r="A164" t="s">
        <v>147</v>
      </c>
      <c r="B164" s="9">
        <f>COUNTIF(Sta!A:A,A164)</f>
        <v>0</v>
      </c>
      <c r="C164" s="4">
        <f>COUNTIF(Sta!B:B,A164)</f>
        <v>1</v>
      </c>
      <c r="D164" s="4">
        <f t="shared" si="5"/>
        <v>1</v>
      </c>
      <c r="E164" s="10">
        <f>(SUMIF(Sta!$A:$A,$A164,Sta!$T:$T)  + SUMIF(Sta!$B:$B,$A164,Sta!$T:$T) )/$D164</f>
        <v>7</v>
      </c>
      <c r="F164" s="6" t="e">
        <f>SUMIF(Sta!$A:$A,$A164,Sta!$T:$T)/$B164</f>
        <v>#DIV/0!</v>
      </c>
      <c r="G164" s="6">
        <f>SUMIF(Sta!$B:$B,$A164,Sta!$T:$T)/$C164</f>
        <v>7</v>
      </c>
      <c r="H164" s="10">
        <f>(SUMIF(Sta!$A:$A,$A164,Sta!$R:$R)  + SUMIF(Sta!$B:$B,$A164,Sta!$S:$S) )/$D164</f>
        <v>3</v>
      </c>
      <c r="I164" s="6" t="e">
        <f>SUMIF(Sta!$A:$A,$A164,Sta!$R:$R)/$B164</f>
        <v>#DIV/0!</v>
      </c>
      <c r="J164" s="6">
        <f>SUMIF(Sta!$B:$B,$A164,Sta!$S:$S)/$C164</f>
        <v>3</v>
      </c>
      <c r="K164" s="11">
        <f>(COUNTIFS(Sta!$A:$A,$A164,Sta!$T:$T,"&gt;2.5") +COUNTIFS(Sta!$B:$B,$A164,Sta!$T:$T,"&gt;2.5"))/$D164</f>
        <v>1</v>
      </c>
      <c r="L164" s="8" t="e">
        <f>COUNTIFS(Sta!$A:$A,$A164,Sta!$T:$T,"&gt;2.5")/$B164</f>
        <v>#DIV/0!</v>
      </c>
      <c r="M164" s="8">
        <f>COUNTIFS(Sta!$B:$B,$A164,Sta!$T:$T,"&gt;2.5")/$C164</f>
        <v>1</v>
      </c>
      <c r="N164" s="11">
        <f>(COUNTIFS(Sta!$A:$A,$A164,Sta!$T:$T,"&gt;4.5") +COUNTIFS(Sta!$B:$B,$A164,Sta!$T:$T,"&gt;4.5"))/$D164</f>
        <v>1</v>
      </c>
      <c r="O164" s="8" t="e">
        <f>COUNTIFS(Sta!$A:$A,$A164,Sta!$T:$T,"&gt;4.5")/$B164</f>
        <v>#DIV/0!</v>
      </c>
      <c r="P164" s="8">
        <f>COUNTIFS(Sta!$B:$B,$A164,Sta!$T:$T,"&gt;4.5")/$C164</f>
        <v>1</v>
      </c>
      <c r="Q164" s="11">
        <f>(COUNTIFS(Sta!$A:$A,$A164,Sta!$R:$R,"&gt;0.5") +COUNTIFS(Sta!$B:$B,$A164,Sta!$S:$S,"&gt;0.5"))/$D164</f>
        <v>1</v>
      </c>
      <c r="R164" s="8" t="e">
        <f>COUNTIFS(Sta!$A:$A,$A164,Sta!$R:$R,"&gt;0.5")/$B164</f>
        <v>#DIV/0!</v>
      </c>
      <c r="S164" s="8">
        <f>COUNTIFS(Sta!$B:$B,$A164,Sta!$S:$S,"&gt;0.5")/$C164</f>
        <v>1</v>
      </c>
      <c r="T164" s="11">
        <f>(COUNTIFS(Sta!$A:$A,$A164,Sta!$R:$R,"&gt;1.5") +COUNTIFS(Sta!$B:$B,$A164,Sta!$S:$S,"&gt;1.5"))/$D164</f>
        <v>1</v>
      </c>
      <c r="U164" s="8" t="e">
        <f>COUNTIFS(Sta!$A:$A,$A164,Sta!$R:$R,"&gt;1.5")/$B164</f>
        <v>#DIV/0!</v>
      </c>
      <c r="V164" s="8">
        <f>COUNTIFS(Sta!$B:$B,$A164,Sta!$S:$S,"&gt;1.5")/$C164</f>
        <v>1</v>
      </c>
    </row>
    <row r="165" spans="1:22" x14ac:dyDescent="0.3">
      <c r="A165" t="s">
        <v>318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0" t="e">
        <f>(SUMIF(Sta!$A:$A,$A165,Sta!$T:$T)  + SUMIF(Sta!$B:$B,$A165,Sta!$T:$T) )/$D165</f>
        <v>#DIV/0!</v>
      </c>
      <c r="F165" s="6" t="e">
        <f>SUMIF(Sta!$A:$A,$A165,Sta!$T:$T)/$B165</f>
        <v>#DIV/0!</v>
      </c>
      <c r="G165" s="6" t="e">
        <f>SUMIF(Sta!$B:$B,$A165,Sta!$T:$T)/$C165</f>
        <v>#DIV/0!</v>
      </c>
      <c r="H165" s="10" t="e">
        <f>(SUMIF(Sta!$A:$A,$A165,Sta!$R:$R)  + SUMIF(Sta!$B:$B,$A165,Sta!$S:$S) )/$D165</f>
        <v>#DIV/0!</v>
      </c>
      <c r="I165" s="6" t="e">
        <f>SUMIF(Sta!$A:$A,$A165,Sta!$R:$R)/$B165</f>
        <v>#DIV/0!</v>
      </c>
      <c r="J165" s="6" t="e">
        <f>SUMIF(Sta!$B:$B,$A165,Sta!$S:$S)/$C165</f>
        <v>#DIV/0!</v>
      </c>
      <c r="K165" s="11" t="e">
        <f>(COUNTIFS(Sta!$A:$A,$A165,Sta!$T:$T,"&gt;2.5") +COUNTIFS(Sta!$B:$B,$A165,Sta!$T:$T,"&gt;2.5"))/$D165</f>
        <v>#DIV/0!</v>
      </c>
      <c r="L165" s="8" t="e">
        <f>COUNTIFS(Sta!$A:$A,$A165,Sta!$T:$T,"&gt;2.5")/$B165</f>
        <v>#DIV/0!</v>
      </c>
      <c r="M165" s="8" t="e">
        <f>COUNTIFS(Sta!$B:$B,$A165,Sta!$T:$T,"&gt;2.5")/$C165</f>
        <v>#DIV/0!</v>
      </c>
      <c r="N165" s="11" t="e">
        <f>(COUNTIFS(Sta!$A:$A,$A165,Sta!$T:$T,"&gt;4.5") +COUNTIFS(Sta!$B:$B,$A165,Sta!$T:$T,"&gt;4.5"))/$D165</f>
        <v>#DIV/0!</v>
      </c>
      <c r="O165" s="8" t="e">
        <f>COUNTIFS(Sta!$A:$A,$A165,Sta!$T:$T,"&gt;4.5")/$B165</f>
        <v>#DIV/0!</v>
      </c>
      <c r="P165" s="8" t="e">
        <f>COUNTIFS(Sta!$B:$B,$A165,Sta!$T:$T,"&gt;4.5")/$C165</f>
        <v>#DIV/0!</v>
      </c>
      <c r="Q165" s="11" t="e">
        <f>(COUNTIFS(Sta!$A:$A,$A165,Sta!$R:$R,"&gt;0.5") +COUNTIFS(Sta!$B:$B,$A165,Sta!$S:$S,"&gt;0.5"))/$D165</f>
        <v>#DIV/0!</v>
      </c>
      <c r="R165" s="8" t="e">
        <f>COUNTIFS(Sta!$A:$A,$A165,Sta!$R:$R,"&gt;0.5")/$B165</f>
        <v>#DIV/0!</v>
      </c>
      <c r="S165" s="8" t="e">
        <f>COUNTIFS(Sta!$B:$B,$A165,Sta!$S:$S,"&gt;0.5")/$C165</f>
        <v>#DIV/0!</v>
      </c>
      <c r="T165" s="11" t="e">
        <f>(COUNTIFS(Sta!$A:$A,$A165,Sta!$R:$R,"&gt;1.5") +COUNTIFS(Sta!$B:$B,$A165,Sta!$S:$S,"&gt;1.5"))/$D165</f>
        <v>#DIV/0!</v>
      </c>
      <c r="U165" s="8" t="e">
        <f>COUNTIFS(Sta!$A:$A,$A165,Sta!$R:$R,"&gt;1.5")/$B165</f>
        <v>#DIV/0!</v>
      </c>
      <c r="V165" s="8" t="e">
        <f>COUNTIFS(Sta!$B:$B,$A165,Sta!$S:$S,"&gt;1.5")/$C165</f>
        <v>#DIV/0!</v>
      </c>
    </row>
    <row r="166" spans="1:22" x14ac:dyDescent="0.3">
      <c r="A166" t="s">
        <v>410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0" t="e">
        <f>(SUMIF(Sta!$A:$A,$A166,Sta!$T:$T)  + SUMIF(Sta!$B:$B,$A166,Sta!$T:$T) )/$D166</f>
        <v>#DIV/0!</v>
      </c>
      <c r="F166" s="6" t="e">
        <f>SUMIF(Sta!$A:$A,$A166,Sta!$T:$T)/$B166</f>
        <v>#DIV/0!</v>
      </c>
      <c r="G166" s="6" t="e">
        <f>SUMIF(Sta!$B:$B,$A166,Sta!$T:$T)/$C166</f>
        <v>#DIV/0!</v>
      </c>
      <c r="H166" s="10" t="e">
        <f>(SUMIF(Sta!$A:$A,$A166,Sta!$R:$R)  + SUMIF(Sta!$B:$B,$A166,Sta!$S:$S) )/$D166</f>
        <v>#DIV/0!</v>
      </c>
      <c r="I166" s="6" t="e">
        <f>SUMIF(Sta!$A:$A,$A166,Sta!$R:$R)/$B166</f>
        <v>#DIV/0!</v>
      </c>
      <c r="J166" s="6" t="e">
        <f>SUMIF(Sta!$B:$B,$A166,Sta!$S:$S)/$C166</f>
        <v>#DIV/0!</v>
      </c>
      <c r="K166" s="11" t="e">
        <f>(COUNTIFS(Sta!$A:$A,$A166,Sta!$T:$T,"&gt;2.5") +COUNTIFS(Sta!$B:$B,$A166,Sta!$T:$T,"&gt;2.5"))/$D166</f>
        <v>#DIV/0!</v>
      </c>
      <c r="L166" s="8" t="e">
        <f>COUNTIFS(Sta!$A:$A,$A166,Sta!$T:$T,"&gt;2.5")/$B166</f>
        <v>#DIV/0!</v>
      </c>
      <c r="M166" s="8" t="e">
        <f>COUNTIFS(Sta!$B:$B,$A166,Sta!$T:$T,"&gt;2.5")/$C166</f>
        <v>#DIV/0!</v>
      </c>
      <c r="N166" s="11" t="e">
        <f>(COUNTIFS(Sta!$A:$A,$A166,Sta!$T:$T,"&gt;4.5") +COUNTIFS(Sta!$B:$B,$A166,Sta!$T:$T,"&gt;4.5"))/$D166</f>
        <v>#DIV/0!</v>
      </c>
      <c r="O166" s="8" t="e">
        <f>COUNTIFS(Sta!$A:$A,$A166,Sta!$T:$T,"&gt;4.5")/$B166</f>
        <v>#DIV/0!</v>
      </c>
      <c r="P166" s="8" t="e">
        <f>COUNTIFS(Sta!$B:$B,$A166,Sta!$T:$T,"&gt;4.5")/$C166</f>
        <v>#DIV/0!</v>
      </c>
      <c r="Q166" s="11" t="e">
        <f>(COUNTIFS(Sta!$A:$A,$A166,Sta!$R:$R,"&gt;0.5") +COUNTIFS(Sta!$B:$B,$A166,Sta!$S:$S,"&gt;0.5"))/$D166</f>
        <v>#DIV/0!</v>
      </c>
      <c r="R166" s="8" t="e">
        <f>COUNTIFS(Sta!$A:$A,$A166,Sta!$R:$R,"&gt;0.5")/$B166</f>
        <v>#DIV/0!</v>
      </c>
      <c r="S166" s="8" t="e">
        <f>COUNTIFS(Sta!$B:$B,$A166,Sta!$S:$S,"&gt;0.5")/$C166</f>
        <v>#DIV/0!</v>
      </c>
      <c r="T166" s="11" t="e">
        <f>(COUNTIFS(Sta!$A:$A,$A166,Sta!$R:$R,"&gt;1.5") +COUNTIFS(Sta!$B:$B,$A166,Sta!$S:$S,"&gt;1.5"))/$D166</f>
        <v>#DIV/0!</v>
      </c>
      <c r="U166" s="8" t="e">
        <f>COUNTIFS(Sta!$A:$A,$A166,Sta!$R:$R,"&gt;1.5")/$B166</f>
        <v>#DIV/0!</v>
      </c>
      <c r="V166" s="8" t="e">
        <f>COUNTIFS(Sta!$B:$B,$A166,Sta!$S:$S,"&gt;1.5")/$C166</f>
        <v>#DIV/0!</v>
      </c>
    </row>
    <row r="167" spans="1:22" x14ac:dyDescent="0.3">
      <c r="A167" t="s">
        <v>649</v>
      </c>
      <c r="B167" s="9">
        <f>COUNTIF(Sta!A:A,A167)</f>
        <v>9</v>
      </c>
      <c r="C167" s="4">
        <f>COUNTIF(Sta!B:B,A167)</f>
        <v>9</v>
      </c>
      <c r="D167" s="4">
        <f t="shared" si="5"/>
        <v>18</v>
      </c>
      <c r="E167" s="10">
        <f>(SUMIF(Sta!$A:$A,$A167,Sta!$T:$T)  + SUMIF(Sta!$B:$B,$A167,Sta!$T:$T) )/$D167</f>
        <v>4.5</v>
      </c>
      <c r="F167" s="6">
        <f>SUMIF(Sta!$A:$A,$A167,Sta!$T:$T)/$B167</f>
        <v>4.8888888888888893</v>
      </c>
      <c r="G167" s="6">
        <f>SUMIF(Sta!$B:$B,$A167,Sta!$T:$T)/$C167</f>
        <v>4.1111111111111107</v>
      </c>
      <c r="H167" s="10">
        <f>(SUMIF(Sta!$A:$A,$A167,Sta!$R:$R)  + SUMIF(Sta!$B:$B,$A167,Sta!$S:$S) )/$D167</f>
        <v>2.7777777777777777</v>
      </c>
      <c r="I167" s="6">
        <f>SUMIF(Sta!$A:$A,$A167,Sta!$R:$R)/$B167</f>
        <v>3.1111111111111112</v>
      </c>
      <c r="J167" s="6">
        <f>SUMIF(Sta!$B:$B,$A167,Sta!$S:$S)/$C167</f>
        <v>2.4444444444444446</v>
      </c>
      <c r="K167" s="11">
        <f>(COUNTIFS(Sta!$A:$A,$A167,Sta!$T:$T,"&gt;2.5") +COUNTIFS(Sta!$B:$B,$A167,Sta!$T:$T,"&gt;2.5"))/$D167</f>
        <v>0.83333333333333337</v>
      </c>
      <c r="L167" s="8">
        <f>COUNTIFS(Sta!$A:$A,$A167,Sta!$T:$T,"&gt;2.5")/$B167</f>
        <v>1</v>
      </c>
      <c r="M167" s="8">
        <f>COUNTIFS(Sta!$B:$B,$A167,Sta!$T:$T,"&gt;2.5")/$C167</f>
        <v>0.66666666666666663</v>
      </c>
      <c r="N167" s="11">
        <f>(COUNTIFS(Sta!$A:$A,$A167,Sta!$T:$T,"&gt;4.5") +COUNTIFS(Sta!$B:$B,$A167,Sta!$T:$T,"&gt;4.5"))/$D167</f>
        <v>0.44444444444444442</v>
      </c>
      <c r="O167" s="8">
        <f>COUNTIFS(Sta!$A:$A,$A167,Sta!$T:$T,"&gt;4.5")/$B167</f>
        <v>0.44444444444444442</v>
      </c>
      <c r="P167" s="8">
        <f>COUNTIFS(Sta!$B:$B,$A167,Sta!$T:$T,"&gt;4.5")/$C167</f>
        <v>0.44444444444444442</v>
      </c>
      <c r="Q167" s="11">
        <f>(COUNTIFS(Sta!$A:$A,$A167,Sta!$R:$R,"&gt;0.5") +COUNTIFS(Sta!$B:$B,$A167,Sta!$S:$S,"&gt;0.5"))/$D167</f>
        <v>0.88888888888888884</v>
      </c>
      <c r="R167" s="8">
        <f>COUNTIFS(Sta!$A:$A,$A167,Sta!$R:$R,"&gt;0.5")/$B167</f>
        <v>1</v>
      </c>
      <c r="S167" s="8">
        <f>COUNTIFS(Sta!$B:$B,$A167,Sta!$S:$S,"&gt;0.5")/$C167</f>
        <v>0.77777777777777779</v>
      </c>
      <c r="T167" s="11">
        <f>(COUNTIFS(Sta!$A:$A,$A167,Sta!$R:$R,"&gt;1.5") +COUNTIFS(Sta!$B:$B,$A167,Sta!$S:$S,"&gt;1.5"))/$D167</f>
        <v>0.83333333333333337</v>
      </c>
      <c r="U167" s="8">
        <f>COUNTIFS(Sta!$A:$A,$A167,Sta!$R:$R,"&gt;1.5")/$B167</f>
        <v>0.88888888888888884</v>
      </c>
      <c r="V167" s="8">
        <f>COUNTIFS(Sta!$B:$B,$A167,Sta!$S:$S,"&gt;1.5")/$C167</f>
        <v>0.77777777777777779</v>
      </c>
    </row>
    <row r="168" spans="1:22" x14ac:dyDescent="0.3">
      <c r="A168" t="s">
        <v>164</v>
      </c>
      <c r="B168" s="9">
        <f>COUNTIF(Sta!A:A,A168)</f>
        <v>1</v>
      </c>
      <c r="C168" s="4">
        <f>COUNTIF(Sta!B:B,A168)</f>
        <v>1</v>
      </c>
      <c r="D168" s="4">
        <f t="shared" si="5"/>
        <v>2</v>
      </c>
      <c r="E168" s="10">
        <f>(SUMIF(Sta!$A:$A,$A168,Sta!$T:$T)  + SUMIF(Sta!$B:$B,$A168,Sta!$T:$T) )/$D168</f>
        <v>2.5</v>
      </c>
      <c r="F168" s="6">
        <f>SUMIF(Sta!$A:$A,$A168,Sta!$T:$T)/$B168</f>
        <v>4</v>
      </c>
      <c r="G168" s="6">
        <f>SUMIF(Sta!$B:$B,$A168,Sta!$T:$T)/$C168</f>
        <v>1</v>
      </c>
      <c r="H168" s="10">
        <f>(SUMIF(Sta!$A:$A,$A168,Sta!$R:$R)  + SUMIF(Sta!$B:$B,$A168,Sta!$S:$S) )/$D168</f>
        <v>1.5</v>
      </c>
      <c r="I168" s="6">
        <f>SUMIF(Sta!$A:$A,$A168,Sta!$R:$R)/$B168</f>
        <v>2</v>
      </c>
      <c r="J168" s="6">
        <f>SUMIF(Sta!$B:$B,$A168,Sta!$S:$S)/$C168</f>
        <v>1</v>
      </c>
      <c r="K168" s="11">
        <f>(COUNTIFS(Sta!$A:$A,$A168,Sta!$T:$T,"&gt;2.5") +COUNTIFS(Sta!$B:$B,$A168,Sta!$T:$T,"&gt;2.5"))/$D168</f>
        <v>0.5</v>
      </c>
      <c r="L168" s="8">
        <f>COUNTIFS(Sta!$A:$A,$A168,Sta!$T:$T,"&gt;2.5")/$B168</f>
        <v>1</v>
      </c>
      <c r="M168" s="8">
        <f>COUNTIFS(Sta!$B:$B,$A168,Sta!$T:$T,"&gt;2.5")/$C168</f>
        <v>0</v>
      </c>
      <c r="N168" s="11">
        <f>(COUNTIFS(Sta!$A:$A,$A168,Sta!$T:$T,"&gt;4.5") +COUNTIFS(Sta!$B:$B,$A168,Sta!$T:$T,"&gt;4.5"))/$D168</f>
        <v>0</v>
      </c>
      <c r="O168" s="8">
        <f>COUNTIFS(Sta!$A:$A,$A168,Sta!$T:$T,"&gt;4.5")/$B168</f>
        <v>0</v>
      </c>
      <c r="P168" s="8">
        <f>COUNTIFS(Sta!$B:$B,$A168,Sta!$T:$T,"&gt;4.5")/$C168</f>
        <v>0</v>
      </c>
      <c r="Q168" s="11">
        <f>(COUNTIFS(Sta!$A:$A,$A168,Sta!$R:$R,"&gt;0.5") +COUNTIFS(Sta!$B:$B,$A168,Sta!$S:$S,"&gt;0.5"))/$D168</f>
        <v>1</v>
      </c>
      <c r="R168" s="8">
        <f>COUNTIFS(Sta!$A:$A,$A168,Sta!$R:$R,"&gt;0.5")/$B168</f>
        <v>1</v>
      </c>
      <c r="S168" s="8">
        <f>COUNTIFS(Sta!$B:$B,$A168,Sta!$S:$S,"&gt;0.5")/$C168</f>
        <v>1</v>
      </c>
      <c r="T168" s="11">
        <f>(COUNTIFS(Sta!$A:$A,$A168,Sta!$R:$R,"&gt;1.5") +COUNTIFS(Sta!$B:$B,$A168,Sta!$S:$S,"&gt;1.5"))/$D168</f>
        <v>0.5</v>
      </c>
      <c r="U168" s="8">
        <f>COUNTIFS(Sta!$A:$A,$A168,Sta!$R:$R,"&gt;1.5")/$B168</f>
        <v>1</v>
      </c>
      <c r="V168" s="8">
        <f>COUNTIFS(Sta!$B:$B,$A168,Sta!$S:$S,"&gt;1.5")/$C168</f>
        <v>0</v>
      </c>
    </row>
    <row r="169" spans="1:22" x14ac:dyDescent="0.3">
      <c r="A169" t="s">
        <v>101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0" t="e">
        <f>(SUMIF(Sta!$A:$A,$A169,Sta!$T:$T)  + SUMIF(Sta!$B:$B,$A169,Sta!$T:$T) )/$D169</f>
        <v>#DIV/0!</v>
      </c>
      <c r="F169" s="6" t="e">
        <f>SUMIF(Sta!$A:$A,$A169,Sta!$T:$T)/$B169</f>
        <v>#DIV/0!</v>
      </c>
      <c r="G169" s="6" t="e">
        <f>SUMIF(Sta!$B:$B,$A169,Sta!$T:$T)/$C169</f>
        <v>#DIV/0!</v>
      </c>
      <c r="H169" s="10" t="e">
        <f>(SUMIF(Sta!$A:$A,$A169,Sta!$R:$R)  + SUMIF(Sta!$B:$B,$A169,Sta!$S:$S) )/$D169</f>
        <v>#DIV/0!</v>
      </c>
      <c r="I169" s="6" t="e">
        <f>SUMIF(Sta!$A:$A,$A169,Sta!$R:$R)/$B169</f>
        <v>#DIV/0!</v>
      </c>
      <c r="J169" s="6" t="e">
        <f>SUMIF(Sta!$B:$B,$A169,Sta!$S:$S)/$C169</f>
        <v>#DIV/0!</v>
      </c>
      <c r="K169" s="11" t="e">
        <f>(COUNTIFS(Sta!$A:$A,$A169,Sta!$T:$T,"&gt;2.5") +COUNTIFS(Sta!$B:$B,$A169,Sta!$T:$T,"&gt;2.5"))/$D169</f>
        <v>#DIV/0!</v>
      </c>
      <c r="L169" s="8" t="e">
        <f>COUNTIFS(Sta!$A:$A,$A169,Sta!$T:$T,"&gt;2.5")/$B169</f>
        <v>#DIV/0!</v>
      </c>
      <c r="M169" s="8" t="e">
        <f>COUNTIFS(Sta!$B:$B,$A169,Sta!$T:$T,"&gt;2.5")/$C169</f>
        <v>#DIV/0!</v>
      </c>
      <c r="N169" s="11" t="e">
        <f>(COUNTIFS(Sta!$A:$A,$A169,Sta!$T:$T,"&gt;4.5") +COUNTIFS(Sta!$B:$B,$A169,Sta!$T:$T,"&gt;4.5"))/$D169</f>
        <v>#DIV/0!</v>
      </c>
      <c r="O169" s="8" t="e">
        <f>COUNTIFS(Sta!$A:$A,$A169,Sta!$T:$T,"&gt;4.5")/$B169</f>
        <v>#DIV/0!</v>
      </c>
      <c r="P169" s="8" t="e">
        <f>COUNTIFS(Sta!$B:$B,$A169,Sta!$T:$T,"&gt;4.5")/$C169</f>
        <v>#DIV/0!</v>
      </c>
      <c r="Q169" s="11" t="e">
        <f>(COUNTIFS(Sta!$A:$A,$A169,Sta!$R:$R,"&gt;0.5") +COUNTIFS(Sta!$B:$B,$A169,Sta!$S:$S,"&gt;0.5"))/$D169</f>
        <v>#DIV/0!</v>
      </c>
      <c r="R169" s="8" t="e">
        <f>COUNTIFS(Sta!$A:$A,$A169,Sta!$R:$R,"&gt;0.5")/$B169</f>
        <v>#DIV/0!</v>
      </c>
      <c r="S169" s="8" t="e">
        <f>COUNTIFS(Sta!$B:$B,$A169,Sta!$S:$S,"&gt;0.5")/$C169</f>
        <v>#DIV/0!</v>
      </c>
      <c r="T169" s="11" t="e">
        <f>(COUNTIFS(Sta!$A:$A,$A169,Sta!$R:$R,"&gt;1.5") +COUNTIFS(Sta!$B:$B,$A169,Sta!$S:$S,"&gt;1.5"))/$D169</f>
        <v>#DIV/0!</v>
      </c>
      <c r="U169" s="8" t="e">
        <f>COUNTIFS(Sta!$A:$A,$A169,Sta!$R:$R,"&gt;1.5")/$B169</f>
        <v>#DIV/0!</v>
      </c>
      <c r="V169" s="8" t="e">
        <f>COUNTIFS(Sta!$B:$B,$A169,Sta!$S:$S,"&gt;1.5")/$C169</f>
        <v>#DIV/0!</v>
      </c>
    </row>
    <row r="170" spans="1:22" x14ac:dyDescent="0.3">
      <c r="A170" t="s">
        <v>332</v>
      </c>
      <c r="B170" s="9">
        <f>COUNTIF(Sta!A:A,A170)</f>
        <v>1</v>
      </c>
      <c r="C170" s="4">
        <f>COUNTIF(Sta!B:B,A170)</f>
        <v>1</v>
      </c>
      <c r="D170" s="4">
        <f t="shared" si="5"/>
        <v>2</v>
      </c>
      <c r="E170" s="10">
        <f>(SUMIF(Sta!$A:$A,$A170,Sta!$T:$T)  + SUMIF(Sta!$B:$B,$A170,Sta!$T:$T) )/$D170</f>
        <v>7</v>
      </c>
      <c r="F170" s="6">
        <f>SUMIF(Sta!$A:$A,$A170,Sta!$T:$T)/$B170</f>
        <v>9</v>
      </c>
      <c r="G170" s="6">
        <f>SUMIF(Sta!$B:$B,$A170,Sta!$T:$T)/$C170</f>
        <v>5</v>
      </c>
      <c r="H170" s="10">
        <f>(SUMIF(Sta!$A:$A,$A170,Sta!$R:$R)  + SUMIF(Sta!$B:$B,$A170,Sta!$S:$S) )/$D170</f>
        <v>4</v>
      </c>
      <c r="I170" s="6">
        <f>SUMIF(Sta!$A:$A,$A170,Sta!$R:$R)/$B170</f>
        <v>4</v>
      </c>
      <c r="J170" s="6">
        <f>SUMIF(Sta!$B:$B,$A170,Sta!$S:$S)/$C170</f>
        <v>4</v>
      </c>
      <c r="K170" s="11">
        <f>(COUNTIFS(Sta!$A:$A,$A170,Sta!$T:$T,"&gt;2.5") +COUNTIFS(Sta!$B:$B,$A170,Sta!$T:$T,"&gt;2.5"))/$D170</f>
        <v>1</v>
      </c>
      <c r="L170" s="8">
        <f>COUNTIFS(Sta!$A:$A,$A170,Sta!$T:$T,"&gt;2.5")/$B170</f>
        <v>1</v>
      </c>
      <c r="M170" s="8">
        <f>COUNTIFS(Sta!$B:$B,$A170,Sta!$T:$T,"&gt;2.5")/$C170</f>
        <v>1</v>
      </c>
      <c r="N170" s="11">
        <f>(COUNTIFS(Sta!$A:$A,$A170,Sta!$T:$T,"&gt;4.5") +COUNTIFS(Sta!$B:$B,$A170,Sta!$T:$T,"&gt;4.5"))/$D170</f>
        <v>1</v>
      </c>
      <c r="O170" s="8">
        <f>COUNTIFS(Sta!$A:$A,$A170,Sta!$T:$T,"&gt;4.5")/$B170</f>
        <v>1</v>
      </c>
      <c r="P170" s="8">
        <f>COUNTIFS(Sta!$B:$B,$A170,Sta!$T:$T,"&gt;4.5")/$C170</f>
        <v>1</v>
      </c>
      <c r="Q170" s="11">
        <f>(COUNTIFS(Sta!$A:$A,$A170,Sta!$R:$R,"&gt;0.5") +COUNTIFS(Sta!$B:$B,$A170,Sta!$S:$S,"&gt;0.5"))/$D170</f>
        <v>1</v>
      </c>
      <c r="R170" s="8">
        <f>COUNTIFS(Sta!$A:$A,$A170,Sta!$R:$R,"&gt;0.5")/$B170</f>
        <v>1</v>
      </c>
      <c r="S170" s="8">
        <f>COUNTIFS(Sta!$B:$B,$A170,Sta!$S:$S,"&gt;0.5")/$C170</f>
        <v>1</v>
      </c>
      <c r="T170" s="11">
        <f>(COUNTIFS(Sta!$A:$A,$A170,Sta!$R:$R,"&gt;1.5") +COUNTIFS(Sta!$B:$B,$A170,Sta!$S:$S,"&gt;1.5"))/$D170</f>
        <v>1</v>
      </c>
      <c r="U170" s="8">
        <f>COUNTIFS(Sta!$A:$A,$A170,Sta!$R:$R,"&gt;1.5")/$B170</f>
        <v>1</v>
      </c>
      <c r="V170" s="8">
        <f>COUNTIFS(Sta!$B:$B,$A170,Sta!$S:$S,"&gt;1.5")/$C170</f>
        <v>1</v>
      </c>
    </row>
    <row r="171" spans="1:22" x14ac:dyDescent="0.3">
      <c r="A171" t="s">
        <v>517</v>
      </c>
      <c r="B171" s="9">
        <f>COUNTIF(Sta!A:A,A171)</f>
        <v>2</v>
      </c>
      <c r="C171" s="4">
        <f>COUNTIF(Sta!B:B,A171)</f>
        <v>2</v>
      </c>
      <c r="D171" s="4">
        <f t="shared" si="5"/>
        <v>4</v>
      </c>
      <c r="E171" s="10">
        <f>(SUMIF(Sta!$A:$A,$A171,Sta!$T:$T)  + SUMIF(Sta!$B:$B,$A171,Sta!$T:$T) )/$D171</f>
        <v>4.75</v>
      </c>
      <c r="F171" s="6">
        <f>SUMIF(Sta!$A:$A,$A171,Sta!$T:$T)/$B171</f>
        <v>7</v>
      </c>
      <c r="G171" s="6">
        <f>SUMIF(Sta!$B:$B,$A171,Sta!$T:$T)/$C171</f>
        <v>2.5</v>
      </c>
      <c r="H171" s="10">
        <f>(SUMIF(Sta!$A:$A,$A171,Sta!$R:$R)  + SUMIF(Sta!$B:$B,$A171,Sta!$S:$S) )/$D171</f>
        <v>2.25</v>
      </c>
      <c r="I171" s="6">
        <f>SUMIF(Sta!$A:$A,$A171,Sta!$R:$R)/$B171</f>
        <v>3.5</v>
      </c>
      <c r="J171" s="6">
        <f>SUMIF(Sta!$B:$B,$A171,Sta!$S:$S)/$C171</f>
        <v>1</v>
      </c>
      <c r="K171" s="11">
        <f>(COUNTIFS(Sta!$A:$A,$A171,Sta!$T:$T,"&gt;2.5") +COUNTIFS(Sta!$B:$B,$A171,Sta!$T:$T,"&gt;2.5"))/$D171</f>
        <v>0.75</v>
      </c>
      <c r="L171" s="8">
        <f>COUNTIFS(Sta!$A:$A,$A171,Sta!$T:$T,"&gt;2.5")/$B171</f>
        <v>1</v>
      </c>
      <c r="M171" s="8">
        <f>COUNTIFS(Sta!$B:$B,$A171,Sta!$T:$T,"&gt;2.5")/$C171</f>
        <v>0.5</v>
      </c>
      <c r="N171" s="11">
        <f>(COUNTIFS(Sta!$A:$A,$A171,Sta!$T:$T,"&gt;4.5") +COUNTIFS(Sta!$B:$B,$A171,Sta!$T:$T,"&gt;4.5"))/$D171</f>
        <v>0.5</v>
      </c>
      <c r="O171" s="8">
        <f>COUNTIFS(Sta!$A:$A,$A171,Sta!$T:$T,"&gt;4.5")/$B171</f>
        <v>1</v>
      </c>
      <c r="P171" s="8">
        <f>COUNTIFS(Sta!$B:$B,$A171,Sta!$T:$T,"&gt;4.5")/$C171</f>
        <v>0</v>
      </c>
      <c r="Q171" s="11">
        <f>(COUNTIFS(Sta!$A:$A,$A171,Sta!$R:$R,"&gt;0.5") +COUNTIFS(Sta!$B:$B,$A171,Sta!$S:$S,"&gt;0.5"))/$D171</f>
        <v>0.75</v>
      </c>
      <c r="R171" s="8">
        <f>COUNTIFS(Sta!$A:$A,$A171,Sta!$R:$R,"&gt;0.5")/$B171</f>
        <v>1</v>
      </c>
      <c r="S171" s="8">
        <f>COUNTIFS(Sta!$B:$B,$A171,Sta!$S:$S,"&gt;0.5")/$C171</f>
        <v>0.5</v>
      </c>
      <c r="T171" s="11">
        <f>(COUNTIFS(Sta!$A:$A,$A171,Sta!$R:$R,"&gt;1.5") +COUNTIFS(Sta!$B:$B,$A171,Sta!$S:$S,"&gt;1.5"))/$D171</f>
        <v>0.75</v>
      </c>
      <c r="U171" s="8">
        <f>COUNTIFS(Sta!$A:$A,$A171,Sta!$R:$R,"&gt;1.5")/$B171</f>
        <v>1</v>
      </c>
      <c r="V171" s="8">
        <f>COUNTIFS(Sta!$B:$B,$A171,Sta!$S:$S,"&gt;1.5")/$C171</f>
        <v>0.5</v>
      </c>
    </row>
    <row r="172" spans="1:22" x14ac:dyDescent="0.3">
      <c r="A172" t="s">
        <v>299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0" t="e">
        <f>(SUMIF(Sta!$A:$A,$A172,Sta!$T:$T)  + SUMIF(Sta!$B:$B,$A172,Sta!$T:$T) )/$D172</f>
        <v>#DIV/0!</v>
      </c>
      <c r="F172" s="6" t="e">
        <f>SUMIF(Sta!$A:$A,$A172,Sta!$T:$T)/$B172</f>
        <v>#DIV/0!</v>
      </c>
      <c r="G172" s="6" t="e">
        <f>SUMIF(Sta!$B:$B,$A172,Sta!$T:$T)/$C172</f>
        <v>#DIV/0!</v>
      </c>
      <c r="H172" s="10" t="e">
        <f>(SUMIF(Sta!$A:$A,$A172,Sta!$R:$R)  + SUMIF(Sta!$B:$B,$A172,Sta!$S:$S) )/$D172</f>
        <v>#DIV/0!</v>
      </c>
      <c r="I172" s="6" t="e">
        <f>SUMIF(Sta!$A:$A,$A172,Sta!$R:$R)/$B172</f>
        <v>#DIV/0!</v>
      </c>
      <c r="J172" s="6" t="e">
        <f>SUMIF(Sta!$B:$B,$A172,Sta!$S:$S)/$C172</f>
        <v>#DIV/0!</v>
      </c>
      <c r="K172" s="11" t="e">
        <f>(COUNTIFS(Sta!$A:$A,$A172,Sta!$T:$T,"&gt;2.5") +COUNTIFS(Sta!$B:$B,$A172,Sta!$T:$T,"&gt;2.5"))/$D172</f>
        <v>#DIV/0!</v>
      </c>
      <c r="L172" s="8" t="e">
        <f>COUNTIFS(Sta!$A:$A,$A172,Sta!$T:$T,"&gt;2.5")/$B172</f>
        <v>#DIV/0!</v>
      </c>
      <c r="M172" s="8" t="e">
        <f>COUNTIFS(Sta!$B:$B,$A172,Sta!$T:$T,"&gt;2.5")/$C172</f>
        <v>#DIV/0!</v>
      </c>
      <c r="N172" s="11" t="e">
        <f>(COUNTIFS(Sta!$A:$A,$A172,Sta!$T:$T,"&gt;4.5") +COUNTIFS(Sta!$B:$B,$A172,Sta!$T:$T,"&gt;4.5"))/$D172</f>
        <v>#DIV/0!</v>
      </c>
      <c r="O172" s="8" t="e">
        <f>COUNTIFS(Sta!$A:$A,$A172,Sta!$T:$T,"&gt;4.5")/$B172</f>
        <v>#DIV/0!</v>
      </c>
      <c r="P172" s="8" t="e">
        <f>COUNTIFS(Sta!$B:$B,$A172,Sta!$T:$T,"&gt;4.5")/$C172</f>
        <v>#DIV/0!</v>
      </c>
      <c r="Q172" s="11" t="e">
        <f>(COUNTIFS(Sta!$A:$A,$A172,Sta!$R:$R,"&gt;0.5") +COUNTIFS(Sta!$B:$B,$A172,Sta!$S:$S,"&gt;0.5"))/$D172</f>
        <v>#DIV/0!</v>
      </c>
      <c r="R172" s="8" t="e">
        <f>COUNTIFS(Sta!$A:$A,$A172,Sta!$R:$R,"&gt;0.5")/$B172</f>
        <v>#DIV/0!</v>
      </c>
      <c r="S172" s="8" t="e">
        <f>COUNTIFS(Sta!$B:$B,$A172,Sta!$S:$S,"&gt;0.5")/$C172</f>
        <v>#DIV/0!</v>
      </c>
      <c r="T172" s="11" t="e">
        <f>(COUNTIFS(Sta!$A:$A,$A172,Sta!$R:$R,"&gt;1.5") +COUNTIFS(Sta!$B:$B,$A172,Sta!$S:$S,"&gt;1.5"))/$D172</f>
        <v>#DIV/0!</v>
      </c>
      <c r="U172" s="8" t="e">
        <f>COUNTIFS(Sta!$A:$A,$A172,Sta!$R:$R,"&gt;1.5")/$B172</f>
        <v>#DIV/0!</v>
      </c>
      <c r="V172" s="8" t="e">
        <f>COUNTIFS(Sta!$B:$B,$A172,Sta!$S:$S,"&gt;1.5")/$C172</f>
        <v>#DIV/0!</v>
      </c>
    </row>
    <row r="173" spans="1:22" x14ac:dyDescent="0.3">
      <c r="A173" t="s">
        <v>377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0" t="e">
        <f>(SUMIF(Sta!$A:$A,$A173,Sta!$T:$T)  + SUMIF(Sta!$B:$B,$A173,Sta!$T:$T) )/$D173</f>
        <v>#DIV/0!</v>
      </c>
      <c r="F173" s="6" t="e">
        <f>SUMIF(Sta!$A:$A,$A173,Sta!$T:$T)/$B173</f>
        <v>#DIV/0!</v>
      </c>
      <c r="G173" s="6" t="e">
        <f>SUMIF(Sta!$B:$B,$A173,Sta!$T:$T)/$C173</f>
        <v>#DIV/0!</v>
      </c>
      <c r="H173" s="10" t="e">
        <f>(SUMIF(Sta!$A:$A,$A173,Sta!$R:$R)  + SUMIF(Sta!$B:$B,$A173,Sta!$S:$S) )/$D173</f>
        <v>#DIV/0!</v>
      </c>
      <c r="I173" s="6" t="e">
        <f>SUMIF(Sta!$A:$A,$A173,Sta!$R:$R)/$B173</f>
        <v>#DIV/0!</v>
      </c>
      <c r="J173" s="6" t="e">
        <f>SUMIF(Sta!$B:$B,$A173,Sta!$S:$S)/$C173</f>
        <v>#DIV/0!</v>
      </c>
      <c r="K173" s="11" t="e">
        <f>(COUNTIFS(Sta!$A:$A,$A173,Sta!$T:$T,"&gt;2.5") +COUNTIFS(Sta!$B:$B,$A173,Sta!$T:$T,"&gt;2.5"))/$D173</f>
        <v>#DIV/0!</v>
      </c>
      <c r="L173" s="8" t="e">
        <f>COUNTIFS(Sta!$A:$A,$A173,Sta!$T:$T,"&gt;2.5")/$B173</f>
        <v>#DIV/0!</v>
      </c>
      <c r="M173" s="8" t="e">
        <f>COUNTIFS(Sta!$B:$B,$A173,Sta!$T:$T,"&gt;2.5")/$C173</f>
        <v>#DIV/0!</v>
      </c>
      <c r="N173" s="11" t="e">
        <f>(COUNTIFS(Sta!$A:$A,$A173,Sta!$T:$T,"&gt;4.5") +COUNTIFS(Sta!$B:$B,$A173,Sta!$T:$T,"&gt;4.5"))/$D173</f>
        <v>#DIV/0!</v>
      </c>
      <c r="O173" s="8" t="e">
        <f>COUNTIFS(Sta!$A:$A,$A173,Sta!$T:$T,"&gt;4.5")/$B173</f>
        <v>#DIV/0!</v>
      </c>
      <c r="P173" s="8" t="e">
        <f>COUNTIFS(Sta!$B:$B,$A173,Sta!$T:$T,"&gt;4.5")/$C173</f>
        <v>#DIV/0!</v>
      </c>
      <c r="Q173" s="11" t="e">
        <f>(COUNTIFS(Sta!$A:$A,$A173,Sta!$R:$R,"&gt;0.5") +COUNTIFS(Sta!$B:$B,$A173,Sta!$S:$S,"&gt;0.5"))/$D173</f>
        <v>#DIV/0!</v>
      </c>
      <c r="R173" s="8" t="e">
        <f>COUNTIFS(Sta!$A:$A,$A173,Sta!$R:$R,"&gt;0.5")/$B173</f>
        <v>#DIV/0!</v>
      </c>
      <c r="S173" s="8" t="e">
        <f>COUNTIFS(Sta!$B:$B,$A173,Sta!$S:$S,"&gt;0.5")/$C173</f>
        <v>#DIV/0!</v>
      </c>
      <c r="T173" s="11" t="e">
        <f>(COUNTIFS(Sta!$A:$A,$A173,Sta!$R:$R,"&gt;1.5") +COUNTIFS(Sta!$B:$B,$A173,Sta!$S:$S,"&gt;1.5"))/$D173</f>
        <v>#DIV/0!</v>
      </c>
      <c r="U173" s="8" t="e">
        <f>COUNTIFS(Sta!$A:$A,$A173,Sta!$R:$R,"&gt;1.5")/$B173</f>
        <v>#DIV/0!</v>
      </c>
      <c r="V173" s="8" t="e">
        <f>COUNTIFS(Sta!$B:$B,$A173,Sta!$S:$S,"&gt;1.5")/$C173</f>
        <v>#DIV/0!</v>
      </c>
    </row>
    <row r="174" spans="1:22" x14ac:dyDescent="0.3">
      <c r="A174" t="s">
        <v>634</v>
      </c>
      <c r="B174" s="9">
        <f>COUNTIF(Sta!A:A,A174)</f>
        <v>1</v>
      </c>
      <c r="C174" s="4">
        <f>COUNTIF(Sta!B:B,A174)</f>
        <v>1</v>
      </c>
      <c r="D174" s="4">
        <f t="shared" si="5"/>
        <v>2</v>
      </c>
      <c r="E174" s="10">
        <f>(SUMIF(Sta!$A:$A,$A174,Sta!$T:$T)  + SUMIF(Sta!$B:$B,$A174,Sta!$T:$T) )/$D174</f>
        <v>6</v>
      </c>
      <c r="F174" s="6">
        <f>SUMIF(Sta!$A:$A,$A174,Sta!$T:$T)/$B174</f>
        <v>5</v>
      </c>
      <c r="G174" s="6">
        <f>SUMIF(Sta!$B:$B,$A174,Sta!$T:$T)/$C174</f>
        <v>7</v>
      </c>
      <c r="H174" s="10">
        <f>(SUMIF(Sta!$A:$A,$A174,Sta!$R:$R)  + SUMIF(Sta!$B:$B,$A174,Sta!$S:$S) )/$D174</f>
        <v>2</v>
      </c>
      <c r="I174" s="6">
        <f>SUMIF(Sta!$A:$A,$A174,Sta!$R:$R)/$B174</f>
        <v>2</v>
      </c>
      <c r="J174" s="6">
        <f>SUMIF(Sta!$B:$B,$A174,Sta!$S:$S)/$C174</f>
        <v>2</v>
      </c>
      <c r="K174" s="11">
        <f>(COUNTIFS(Sta!$A:$A,$A174,Sta!$T:$T,"&gt;2.5") +COUNTIFS(Sta!$B:$B,$A174,Sta!$T:$T,"&gt;2.5"))/$D174</f>
        <v>1</v>
      </c>
      <c r="L174" s="8">
        <f>COUNTIFS(Sta!$A:$A,$A174,Sta!$T:$T,"&gt;2.5")/$B174</f>
        <v>1</v>
      </c>
      <c r="M174" s="8">
        <f>COUNTIFS(Sta!$B:$B,$A174,Sta!$T:$T,"&gt;2.5")/$C174</f>
        <v>1</v>
      </c>
      <c r="N174" s="11">
        <f>(COUNTIFS(Sta!$A:$A,$A174,Sta!$T:$T,"&gt;4.5") +COUNTIFS(Sta!$B:$B,$A174,Sta!$T:$T,"&gt;4.5"))/$D174</f>
        <v>1</v>
      </c>
      <c r="O174" s="8">
        <f>COUNTIFS(Sta!$A:$A,$A174,Sta!$T:$T,"&gt;4.5")/$B174</f>
        <v>1</v>
      </c>
      <c r="P174" s="8">
        <f>COUNTIFS(Sta!$B:$B,$A174,Sta!$T:$T,"&gt;4.5")/$C174</f>
        <v>1</v>
      </c>
      <c r="Q174" s="11">
        <f>(COUNTIFS(Sta!$A:$A,$A174,Sta!$R:$R,"&gt;0.5") +COUNTIFS(Sta!$B:$B,$A174,Sta!$S:$S,"&gt;0.5"))/$D174</f>
        <v>1</v>
      </c>
      <c r="R174" s="8">
        <f>COUNTIFS(Sta!$A:$A,$A174,Sta!$R:$R,"&gt;0.5")/$B174</f>
        <v>1</v>
      </c>
      <c r="S174" s="8">
        <f>COUNTIFS(Sta!$B:$B,$A174,Sta!$S:$S,"&gt;0.5")/$C174</f>
        <v>1</v>
      </c>
      <c r="T174" s="11">
        <f>(COUNTIFS(Sta!$A:$A,$A174,Sta!$R:$R,"&gt;1.5") +COUNTIFS(Sta!$B:$B,$A174,Sta!$S:$S,"&gt;1.5"))/$D174</f>
        <v>1</v>
      </c>
      <c r="U174" s="8">
        <f>COUNTIFS(Sta!$A:$A,$A174,Sta!$R:$R,"&gt;1.5")/$B174</f>
        <v>1</v>
      </c>
      <c r="V174" s="8">
        <f>COUNTIFS(Sta!$B:$B,$A174,Sta!$S:$S,"&gt;1.5")/$C174</f>
        <v>1</v>
      </c>
    </row>
    <row r="175" spans="1:22" x14ac:dyDescent="0.3">
      <c r="A175" t="s">
        <v>22</v>
      </c>
      <c r="B175" s="9">
        <f>COUNTIF(Sta!A:A,A175)</f>
        <v>0</v>
      </c>
      <c r="C175" s="4">
        <f>COUNTIF(Sta!B:B,A175)</f>
        <v>1</v>
      </c>
      <c r="D175" s="4">
        <f t="shared" si="5"/>
        <v>1</v>
      </c>
      <c r="E175" s="10">
        <f>(SUMIF(Sta!$A:$A,$A175,Sta!$T:$T)  + SUMIF(Sta!$B:$B,$A175,Sta!$T:$T) )/$D175</f>
        <v>5</v>
      </c>
      <c r="F175" s="6" t="e">
        <f>SUMIF(Sta!$A:$A,$A175,Sta!$T:$T)/$B175</f>
        <v>#DIV/0!</v>
      </c>
      <c r="G175" s="6">
        <f>SUMIF(Sta!$B:$B,$A175,Sta!$T:$T)/$C175</f>
        <v>5</v>
      </c>
      <c r="H175" s="10">
        <f>(SUMIF(Sta!$A:$A,$A175,Sta!$R:$R)  + SUMIF(Sta!$B:$B,$A175,Sta!$S:$S) )/$D175</f>
        <v>3</v>
      </c>
      <c r="I175" s="6" t="e">
        <f>SUMIF(Sta!$A:$A,$A175,Sta!$R:$R)/$B175</f>
        <v>#DIV/0!</v>
      </c>
      <c r="J175" s="6">
        <f>SUMIF(Sta!$B:$B,$A175,Sta!$S:$S)/$C175</f>
        <v>3</v>
      </c>
      <c r="K175" s="11">
        <f>(COUNTIFS(Sta!$A:$A,$A175,Sta!$T:$T,"&gt;2.5") +COUNTIFS(Sta!$B:$B,$A175,Sta!$T:$T,"&gt;2.5"))/$D175</f>
        <v>1</v>
      </c>
      <c r="L175" s="8" t="e">
        <f>COUNTIFS(Sta!$A:$A,$A175,Sta!$T:$T,"&gt;2.5")/$B175</f>
        <v>#DIV/0!</v>
      </c>
      <c r="M175" s="8">
        <f>COUNTIFS(Sta!$B:$B,$A175,Sta!$T:$T,"&gt;2.5")/$C175</f>
        <v>1</v>
      </c>
      <c r="N175" s="11">
        <f>(COUNTIFS(Sta!$A:$A,$A175,Sta!$T:$T,"&gt;4.5") +COUNTIFS(Sta!$B:$B,$A175,Sta!$T:$T,"&gt;4.5"))/$D175</f>
        <v>1</v>
      </c>
      <c r="O175" s="8" t="e">
        <f>COUNTIFS(Sta!$A:$A,$A175,Sta!$T:$T,"&gt;4.5")/$B175</f>
        <v>#DIV/0!</v>
      </c>
      <c r="P175" s="8">
        <f>COUNTIFS(Sta!$B:$B,$A175,Sta!$T:$T,"&gt;4.5")/$C175</f>
        <v>1</v>
      </c>
      <c r="Q175" s="11">
        <f>(COUNTIFS(Sta!$A:$A,$A175,Sta!$R:$R,"&gt;0.5") +COUNTIFS(Sta!$B:$B,$A175,Sta!$S:$S,"&gt;0.5"))/$D175</f>
        <v>1</v>
      </c>
      <c r="R175" s="8" t="e">
        <f>COUNTIFS(Sta!$A:$A,$A175,Sta!$R:$R,"&gt;0.5")/$B175</f>
        <v>#DIV/0!</v>
      </c>
      <c r="S175" s="8">
        <f>COUNTIFS(Sta!$B:$B,$A175,Sta!$S:$S,"&gt;0.5")/$C175</f>
        <v>1</v>
      </c>
      <c r="T175" s="11">
        <f>(COUNTIFS(Sta!$A:$A,$A175,Sta!$R:$R,"&gt;1.5") +COUNTIFS(Sta!$B:$B,$A175,Sta!$S:$S,"&gt;1.5"))/$D175</f>
        <v>1</v>
      </c>
      <c r="U175" s="8" t="e">
        <f>COUNTIFS(Sta!$A:$A,$A175,Sta!$R:$R,"&gt;1.5")/$B175</f>
        <v>#DIV/0!</v>
      </c>
      <c r="V175" s="8">
        <f>COUNTIFS(Sta!$B:$B,$A175,Sta!$S:$S,"&gt;1.5")/$C175</f>
        <v>1</v>
      </c>
    </row>
    <row r="176" spans="1:22" x14ac:dyDescent="0.3">
      <c r="A176" t="s">
        <v>169</v>
      </c>
      <c r="B176" s="9">
        <f>COUNTIF(Sta!A:A,A176)</f>
        <v>1</v>
      </c>
      <c r="C176" s="4">
        <f>COUNTIF(Sta!B:B,A176)</f>
        <v>0</v>
      </c>
      <c r="D176" s="4">
        <f t="shared" si="5"/>
        <v>1</v>
      </c>
      <c r="E176" s="10">
        <f>(SUMIF(Sta!$A:$A,$A176,Sta!$T:$T)  + SUMIF(Sta!$B:$B,$A176,Sta!$T:$T) )/$D176</f>
        <v>1</v>
      </c>
      <c r="F176" s="6">
        <f>SUMIF(Sta!$A:$A,$A176,Sta!$T:$T)/$B176</f>
        <v>1</v>
      </c>
      <c r="G176" s="6" t="e">
        <f>SUMIF(Sta!$B:$B,$A176,Sta!$T:$T)/$C176</f>
        <v>#DIV/0!</v>
      </c>
      <c r="H176" s="10">
        <f>(SUMIF(Sta!$A:$A,$A176,Sta!$R:$R)  + SUMIF(Sta!$B:$B,$A176,Sta!$S:$S) )/$D176</f>
        <v>1</v>
      </c>
      <c r="I176" s="6">
        <f>SUMIF(Sta!$A:$A,$A176,Sta!$R:$R)/$B176</f>
        <v>1</v>
      </c>
      <c r="J176" s="6" t="e">
        <f>SUMIF(Sta!$B:$B,$A176,Sta!$S:$S)/$C176</f>
        <v>#DIV/0!</v>
      </c>
      <c r="K176" s="11">
        <f>(COUNTIFS(Sta!$A:$A,$A176,Sta!$T:$T,"&gt;2.5") +COUNTIFS(Sta!$B:$B,$A176,Sta!$T:$T,"&gt;2.5"))/$D176</f>
        <v>0</v>
      </c>
      <c r="L176" s="8">
        <f>COUNTIFS(Sta!$A:$A,$A176,Sta!$T:$T,"&gt;2.5")/$B176</f>
        <v>0</v>
      </c>
      <c r="M176" s="8" t="e">
        <f>COUNTIFS(Sta!$B:$B,$A176,Sta!$T:$T,"&gt;2.5")/$C176</f>
        <v>#DIV/0!</v>
      </c>
      <c r="N176" s="11">
        <f>(COUNTIFS(Sta!$A:$A,$A176,Sta!$T:$T,"&gt;4.5") +COUNTIFS(Sta!$B:$B,$A176,Sta!$T:$T,"&gt;4.5"))/$D176</f>
        <v>0</v>
      </c>
      <c r="O176" s="8">
        <f>COUNTIFS(Sta!$A:$A,$A176,Sta!$T:$T,"&gt;4.5")/$B176</f>
        <v>0</v>
      </c>
      <c r="P176" s="8" t="e">
        <f>COUNTIFS(Sta!$B:$B,$A176,Sta!$T:$T,"&gt;4.5")/$C176</f>
        <v>#DIV/0!</v>
      </c>
      <c r="Q176" s="11">
        <f>(COUNTIFS(Sta!$A:$A,$A176,Sta!$R:$R,"&gt;0.5") +COUNTIFS(Sta!$B:$B,$A176,Sta!$S:$S,"&gt;0.5"))/$D176</f>
        <v>1</v>
      </c>
      <c r="R176" s="8">
        <f>COUNTIFS(Sta!$A:$A,$A176,Sta!$R:$R,"&gt;0.5")/$B176</f>
        <v>1</v>
      </c>
      <c r="S176" s="8" t="e">
        <f>COUNTIFS(Sta!$B:$B,$A176,Sta!$S:$S,"&gt;0.5")/$C176</f>
        <v>#DIV/0!</v>
      </c>
      <c r="T176" s="11">
        <f>(COUNTIFS(Sta!$A:$A,$A176,Sta!$R:$R,"&gt;1.5") +COUNTIFS(Sta!$B:$B,$A176,Sta!$S:$S,"&gt;1.5"))/$D176</f>
        <v>0</v>
      </c>
      <c r="U176" s="8">
        <f>COUNTIFS(Sta!$A:$A,$A176,Sta!$R:$R,"&gt;1.5")/$B176</f>
        <v>0</v>
      </c>
      <c r="V176" s="8" t="e">
        <f>COUNTIFS(Sta!$B:$B,$A176,Sta!$S:$S,"&gt;1.5")/$C176</f>
        <v>#DIV/0!</v>
      </c>
    </row>
    <row r="177" spans="1:22" x14ac:dyDescent="0.3">
      <c r="A177" t="s">
        <v>224</v>
      </c>
      <c r="B177" s="9">
        <f>COUNTIF(Sta!A:A,A177)</f>
        <v>1</v>
      </c>
      <c r="C177" s="4">
        <f>COUNTIF(Sta!B:B,A177)</f>
        <v>1</v>
      </c>
      <c r="D177" s="4">
        <f t="shared" si="5"/>
        <v>2</v>
      </c>
      <c r="E177" s="10">
        <f>(SUMIF(Sta!$A:$A,$A177,Sta!$T:$T)  + SUMIF(Sta!$B:$B,$A177,Sta!$T:$T) )/$D177</f>
        <v>3.5</v>
      </c>
      <c r="F177" s="6">
        <f>SUMIF(Sta!$A:$A,$A177,Sta!$T:$T)/$B177</f>
        <v>4</v>
      </c>
      <c r="G177" s="6">
        <f>SUMIF(Sta!$B:$B,$A177,Sta!$T:$T)/$C177</f>
        <v>3</v>
      </c>
      <c r="H177" s="10">
        <f>(SUMIF(Sta!$A:$A,$A177,Sta!$R:$R)  + SUMIF(Sta!$B:$B,$A177,Sta!$S:$S) )/$D177</f>
        <v>1.5</v>
      </c>
      <c r="I177" s="6">
        <f>SUMIF(Sta!$A:$A,$A177,Sta!$R:$R)/$B177</f>
        <v>1</v>
      </c>
      <c r="J177" s="6">
        <f>SUMIF(Sta!$B:$B,$A177,Sta!$S:$S)/$C177</f>
        <v>2</v>
      </c>
      <c r="K177" s="11">
        <f>(COUNTIFS(Sta!$A:$A,$A177,Sta!$T:$T,"&gt;2.5") +COUNTIFS(Sta!$B:$B,$A177,Sta!$T:$T,"&gt;2.5"))/$D177</f>
        <v>1</v>
      </c>
      <c r="L177" s="8">
        <f>COUNTIFS(Sta!$A:$A,$A177,Sta!$T:$T,"&gt;2.5")/$B177</f>
        <v>1</v>
      </c>
      <c r="M177" s="8">
        <f>COUNTIFS(Sta!$B:$B,$A177,Sta!$T:$T,"&gt;2.5")/$C177</f>
        <v>1</v>
      </c>
      <c r="N177" s="11">
        <f>(COUNTIFS(Sta!$A:$A,$A177,Sta!$T:$T,"&gt;4.5") +COUNTIFS(Sta!$B:$B,$A177,Sta!$T:$T,"&gt;4.5"))/$D177</f>
        <v>0</v>
      </c>
      <c r="O177" s="8">
        <f>COUNTIFS(Sta!$A:$A,$A177,Sta!$T:$T,"&gt;4.5")/$B177</f>
        <v>0</v>
      </c>
      <c r="P177" s="8">
        <f>COUNTIFS(Sta!$B:$B,$A177,Sta!$T:$T,"&gt;4.5")/$C177</f>
        <v>0</v>
      </c>
      <c r="Q177" s="11">
        <f>(COUNTIFS(Sta!$A:$A,$A177,Sta!$R:$R,"&gt;0.5") +COUNTIFS(Sta!$B:$B,$A177,Sta!$S:$S,"&gt;0.5"))/$D177</f>
        <v>1</v>
      </c>
      <c r="R177" s="8">
        <f>COUNTIFS(Sta!$A:$A,$A177,Sta!$R:$R,"&gt;0.5")/$B177</f>
        <v>1</v>
      </c>
      <c r="S177" s="8">
        <f>COUNTIFS(Sta!$B:$B,$A177,Sta!$S:$S,"&gt;0.5")/$C177</f>
        <v>1</v>
      </c>
      <c r="T177" s="11">
        <f>(COUNTIFS(Sta!$A:$A,$A177,Sta!$R:$R,"&gt;1.5") +COUNTIFS(Sta!$B:$B,$A177,Sta!$S:$S,"&gt;1.5"))/$D177</f>
        <v>0.5</v>
      </c>
      <c r="U177" s="8">
        <f>COUNTIFS(Sta!$A:$A,$A177,Sta!$R:$R,"&gt;1.5")/$B177</f>
        <v>0</v>
      </c>
      <c r="V177" s="8">
        <f>COUNTIFS(Sta!$B:$B,$A177,Sta!$S:$S,"&gt;1.5")/$C177</f>
        <v>1</v>
      </c>
    </row>
    <row r="178" spans="1:22" x14ac:dyDescent="0.3">
      <c r="A178" t="s">
        <v>394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0" t="e">
        <f>(SUMIF(Sta!$A:$A,$A178,Sta!$T:$T)  + SUMIF(Sta!$B:$B,$A178,Sta!$T:$T) )/$D178</f>
        <v>#DIV/0!</v>
      </c>
      <c r="F178" s="6" t="e">
        <f>SUMIF(Sta!$A:$A,$A178,Sta!$T:$T)/$B178</f>
        <v>#DIV/0!</v>
      </c>
      <c r="G178" s="6" t="e">
        <f>SUMIF(Sta!$B:$B,$A178,Sta!$T:$T)/$C178</f>
        <v>#DIV/0!</v>
      </c>
      <c r="H178" s="10" t="e">
        <f>(SUMIF(Sta!$A:$A,$A178,Sta!$R:$R)  + SUMIF(Sta!$B:$B,$A178,Sta!$S:$S) )/$D178</f>
        <v>#DIV/0!</v>
      </c>
      <c r="I178" s="6" t="e">
        <f>SUMIF(Sta!$A:$A,$A178,Sta!$R:$R)/$B178</f>
        <v>#DIV/0!</v>
      </c>
      <c r="J178" s="6" t="e">
        <f>SUMIF(Sta!$B:$B,$A178,Sta!$S:$S)/$C178</f>
        <v>#DIV/0!</v>
      </c>
      <c r="K178" s="11" t="e">
        <f>(COUNTIFS(Sta!$A:$A,$A178,Sta!$T:$T,"&gt;2.5") +COUNTIFS(Sta!$B:$B,$A178,Sta!$T:$T,"&gt;2.5"))/$D178</f>
        <v>#DIV/0!</v>
      </c>
      <c r="L178" s="8" t="e">
        <f>COUNTIFS(Sta!$A:$A,$A178,Sta!$T:$T,"&gt;2.5")/$B178</f>
        <v>#DIV/0!</v>
      </c>
      <c r="M178" s="8" t="e">
        <f>COUNTIFS(Sta!$B:$B,$A178,Sta!$T:$T,"&gt;2.5")/$C178</f>
        <v>#DIV/0!</v>
      </c>
      <c r="N178" s="11" t="e">
        <f>(COUNTIFS(Sta!$A:$A,$A178,Sta!$T:$T,"&gt;4.5") +COUNTIFS(Sta!$B:$B,$A178,Sta!$T:$T,"&gt;4.5"))/$D178</f>
        <v>#DIV/0!</v>
      </c>
      <c r="O178" s="8" t="e">
        <f>COUNTIFS(Sta!$A:$A,$A178,Sta!$T:$T,"&gt;4.5")/$B178</f>
        <v>#DIV/0!</v>
      </c>
      <c r="P178" s="8" t="e">
        <f>COUNTIFS(Sta!$B:$B,$A178,Sta!$T:$T,"&gt;4.5")/$C178</f>
        <v>#DIV/0!</v>
      </c>
      <c r="Q178" s="11" t="e">
        <f>(COUNTIFS(Sta!$A:$A,$A178,Sta!$R:$R,"&gt;0.5") +COUNTIFS(Sta!$B:$B,$A178,Sta!$S:$S,"&gt;0.5"))/$D178</f>
        <v>#DIV/0!</v>
      </c>
      <c r="R178" s="8" t="e">
        <f>COUNTIFS(Sta!$A:$A,$A178,Sta!$R:$R,"&gt;0.5")/$B178</f>
        <v>#DIV/0!</v>
      </c>
      <c r="S178" s="8" t="e">
        <f>COUNTIFS(Sta!$B:$B,$A178,Sta!$S:$S,"&gt;0.5")/$C178</f>
        <v>#DIV/0!</v>
      </c>
      <c r="T178" s="11" t="e">
        <f>(COUNTIFS(Sta!$A:$A,$A178,Sta!$R:$R,"&gt;1.5") +COUNTIFS(Sta!$B:$B,$A178,Sta!$S:$S,"&gt;1.5"))/$D178</f>
        <v>#DIV/0!</v>
      </c>
      <c r="U178" s="8" t="e">
        <f>COUNTIFS(Sta!$A:$A,$A178,Sta!$R:$R,"&gt;1.5")/$B178</f>
        <v>#DIV/0!</v>
      </c>
      <c r="V178" s="8" t="e">
        <f>COUNTIFS(Sta!$B:$B,$A178,Sta!$S:$S,"&gt;1.5")/$C178</f>
        <v>#DIV/0!</v>
      </c>
    </row>
    <row r="179" spans="1:22" x14ac:dyDescent="0.3">
      <c r="A179" t="s">
        <v>651</v>
      </c>
      <c r="B179" s="9">
        <f>COUNTIF(Sta!A:A,A179)</f>
        <v>10</v>
      </c>
      <c r="C179" s="4">
        <f>COUNTIF(Sta!B:B,A179)</f>
        <v>8</v>
      </c>
      <c r="D179" s="4">
        <f t="shared" si="5"/>
        <v>18</v>
      </c>
      <c r="E179" s="10">
        <f>(SUMIF(Sta!$A:$A,$A179,Sta!$T:$T)  + SUMIF(Sta!$B:$B,$A179,Sta!$T:$T) )/$D179</f>
        <v>2.8333333333333335</v>
      </c>
      <c r="F179" s="6">
        <f>SUMIF(Sta!$A:$A,$A179,Sta!$T:$T)/$B179</f>
        <v>2.5</v>
      </c>
      <c r="G179" s="6">
        <f>SUMIF(Sta!$B:$B,$A179,Sta!$T:$T)/$C179</f>
        <v>3.25</v>
      </c>
      <c r="H179" s="10">
        <f>(SUMIF(Sta!$A:$A,$A179,Sta!$R:$R)  + SUMIF(Sta!$B:$B,$A179,Sta!$S:$S) )/$D179</f>
        <v>1.6666666666666667</v>
      </c>
      <c r="I179" s="6">
        <f>SUMIF(Sta!$A:$A,$A179,Sta!$R:$R)/$B179</f>
        <v>1.3</v>
      </c>
      <c r="J179" s="6">
        <f>SUMIF(Sta!$B:$B,$A179,Sta!$S:$S)/$C179</f>
        <v>2.125</v>
      </c>
      <c r="K179" s="11">
        <f>(COUNTIFS(Sta!$A:$A,$A179,Sta!$T:$T,"&gt;2.5") +COUNTIFS(Sta!$B:$B,$A179,Sta!$T:$T,"&gt;2.5"))/$D179</f>
        <v>0.55555555555555558</v>
      </c>
      <c r="L179" s="8">
        <f>COUNTIFS(Sta!$A:$A,$A179,Sta!$T:$T,"&gt;2.5")/$B179</f>
        <v>0.6</v>
      </c>
      <c r="M179" s="8">
        <f>COUNTIFS(Sta!$B:$B,$A179,Sta!$T:$T,"&gt;2.5")/$C179</f>
        <v>0.5</v>
      </c>
      <c r="N179" s="11">
        <f>(COUNTIFS(Sta!$A:$A,$A179,Sta!$T:$T,"&gt;4.5") +COUNTIFS(Sta!$B:$B,$A179,Sta!$T:$T,"&gt;4.5"))/$D179</f>
        <v>0.22222222222222221</v>
      </c>
      <c r="O179" s="8">
        <f>COUNTIFS(Sta!$A:$A,$A179,Sta!$T:$T,"&gt;4.5")/$B179</f>
        <v>0.1</v>
      </c>
      <c r="P179" s="8">
        <f>COUNTIFS(Sta!$B:$B,$A179,Sta!$T:$T,"&gt;4.5")/$C179</f>
        <v>0.375</v>
      </c>
      <c r="Q179" s="11">
        <f>(COUNTIFS(Sta!$A:$A,$A179,Sta!$R:$R,"&gt;0.5") +COUNTIFS(Sta!$B:$B,$A179,Sta!$S:$S,"&gt;0.5"))/$D179</f>
        <v>0.83333333333333337</v>
      </c>
      <c r="R179" s="8">
        <f>COUNTIFS(Sta!$A:$A,$A179,Sta!$R:$R,"&gt;0.5")/$B179</f>
        <v>0.7</v>
      </c>
      <c r="S179" s="8">
        <f>COUNTIFS(Sta!$B:$B,$A179,Sta!$S:$S,"&gt;0.5")/$C179</f>
        <v>1</v>
      </c>
      <c r="T179" s="11">
        <f>(COUNTIFS(Sta!$A:$A,$A179,Sta!$R:$R,"&gt;1.5") +COUNTIFS(Sta!$B:$B,$A179,Sta!$S:$S,"&gt;1.5"))/$D179</f>
        <v>0.55555555555555558</v>
      </c>
      <c r="U179" s="8">
        <f>COUNTIFS(Sta!$A:$A,$A179,Sta!$R:$R,"&gt;1.5")/$B179</f>
        <v>0.5</v>
      </c>
      <c r="V179" s="8">
        <f>COUNTIFS(Sta!$B:$B,$A179,Sta!$S:$S,"&gt;1.5")/$C179</f>
        <v>0.625</v>
      </c>
    </row>
    <row r="180" spans="1:22" x14ac:dyDescent="0.3">
      <c r="A180" t="s">
        <v>378</v>
      </c>
      <c r="B180" s="9">
        <f>COUNTIF(Sta!A:A,A180)</f>
        <v>0</v>
      </c>
      <c r="C180" s="4">
        <f>COUNTIF(Sta!B:B,A180)</f>
        <v>1</v>
      </c>
      <c r="D180" s="4">
        <f t="shared" si="5"/>
        <v>1</v>
      </c>
      <c r="E180" s="10">
        <f>(SUMIF(Sta!$A:$A,$A180,Sta!$T:$T)  + SUMIF(Sta!$B:$B,$A180,Sta!$T:$T) )/$D180</f>
        <v>3</v>
      </c>
      <c r="F180" s="6" t="e">
        <f>SUMIF(Sta!$A:$A,$A180,Sta!$T:$T)/$B180</f>
        <v>#DIV/0!</v>
      </c>
      <c r="G180" s="6">
        <f>SUMIF(Sta!$B:$B,$A180,Sta!$T:$T)/$C180</f>
        <v>3</v>
      </c>
      <c r="H180" s="10">
        <f>(SUMIF(Sta!$A:$A,$A180,Sta!$R:$R)  + SUMIF(Sta!$B:$B,$A180,Sta!$S:$S) )/$D180</f>
        <v>3</v>
      </c>
      <c r="I180" s="6" t="e">
        <f>SUMIF(Sta!$A:$A,$A180,Sta!$R:$R)/$B180</f>
        <v>#DIV/0!</v>
      </c>
      <c r="J180" s="6">
        <f>SUMIF(Sta!$B:$B,$A180,Sta!$S:$S)/$C180</f>
        <v>3</v>
      </c>
      <c r="K180" s="11">
        <f>(COUNTIFS(Sta!$A:$A,$A180,Sta!$T:$T,"&gt;2.5") +COUNTIFS(Sta!$B:$B,$A180,Sta!$T:$T,"&gt;2.5"))/$D180</f>
        <v>1</v>
      </c>
      <c r="L180" s="8" t="e">
        <f>COUNTIFS(Sta!$A:$A,$A180,Sta!$T:$T,"&gt;2.5")/$B180</f>
        <v>#DIV/0!</v>
      </c>
      <c r="M180" s="8">
        <f>COUNTIFS(Sta!$B:$B,$A180,Sta!$T:$T,"&gt;2.5")/$C180</f>
        <v>1</v>
      </c>
      <c r="N180" s="11">
        <f>(COUNTIFS(Sta!$A:$A,$A180,Sta!$T:$T,"&gt;4.5") +COUNTIFS(Sta!$B:$B,$A180,Sta!$T:$T,"&gt;4.5"))/$D180</f>
        <v>0</v>
      </c>
      <c r="O180" s="8" t="e">
        <f>COUNTIFS(Sta!$A:$A,$A180,Sta!$T:$T,"&gt;4.5")/$B180</f>
        <v>#DIV/0!</v>
      </c>
      <c r="P180" s="8">
        <f>COUNTIFS(Sta!$B:$B,$A180,Sta!$T:$T,"&gt;4.5")/$C180</f>
        <v>0</v>
      </c>
      <c r="Q180" s="11">
        <f>(COUNTIFS(Sta!$A:$A,$A180,Sta!$R:$R,"&gt;0.5") +COUNTIFS(Sta!$B:$B,$A180,Sta!$S:$S,"&gt;0.5"))/$D180</f>
        <v>1</v>
      </c>
      <c r="R180" s="8" t="e">
        <f>COUNTIFS(Sta!$A:$A,$A180,Sta!$R:$R,"&gt;0.5")/$B180</f>
        <v>#DIV/0!</v>
      </c>
      <c r="S180" s="8">
        <f>COUNTIFS(Sta!$B:$B,$A180,Sta!$S:$S,"&gt;0.5")/$C180</f>
        <v>1</v>
      </c>
      <c r="T180" s="11">
        <f>(COUNTIFS(Sta!$A:$A,$A180,Sta!$R:$R,"&gt;1.5") +COUNTIFS(Sta!$B:$B,$A180,Sta!$S:$S,"&gt;1.5"))/$D180</f>
        <v>1</v>
      </c>
      <c r="U180" s="8" t="e">
        <f>COUNTIFS(Sta!$A:$A,$A180,Sta!$R:$R,"&gt;1.5")/$B180</f>
        <v>#DIV/0!</v>
      </c>
      <c r="V180" s="8">
        <f>COUNTIFS(Sta!$B:$B,$A180,Sta!$S:$S,"&gt;1.5")/$C180</f>
        <v>1</v>
      </c>
    </row>
    <row r="181" spans="1:22" x14ac:dyDescent="0.3">
      <c r="A181" t="s">
        <v>379</v>
      </c>
      <c r="B181" s="9">
        <f>COUNTIF(Sta!A:A,A181)</f>
        <v>1</v>
      </c>
      <c r="C181" s="4">
        <f>COUNTIF(Sta!B:B,A181)</f>
        <v>0</v>
      </c>
      <c r="D181" s="4">
        <f t="shared" si="5"/>
        <v>1</v>
      </c>
      <c r="E181" s="10">
        <f>(SUMIF(Sta!$A:$A,$A181,Sta!$T:$T)  + SUMIF(Sta!$B:$B,$A181,Sta!$T:$T) )/$D181</f>
        <v>2</v>
      </c>
      <c r="F181" s="6">
        <f>SUMIF(Sta!$A:$A,$A181,Sta!$T:$T)/$B181</f>
        <v>2</v>
      </c>
      <c r="G181" s="6" t="e">
        <f>SUMIF(Sta!$B:$B,$A181,Sta!$T:$T)/$C181</f>
        <v>#DIV/0!</v>
      </c>
      <c r="H181" s="10">
        <f>(SUMIF(Sta!$A:$A,$A181,Sta!$R:$R)  + SUMIF(Sta!$B:$B,$A181,Sta!$S:$S) )/$D181</f>
        <v>1</v>
      </c>
      <c r="I181" s="6">
        <f>SUMIF(Sta!$A:$A,$A181,Sta!$R:$R)/$B181</f>
        <v>1</v>
      </c>
      <c r="J181" s="6" t="e">
        <f>SUMIF(Sta!$B:$B,$A181,Sta!$S:$S)/$C181</f>
        <v>#DIV/0!</v>
      </c>
      <c r="K181" s="11">
        <f>(COUNTIFS(Sta!$A:$A,$A181,Sta!$T:$T,"&gt;2.5") +COUNTIFS(Sta!$B:$B,$A181,Sta!$T:$T,"&gt;2.5"))/$D181</f>
        <v>0</v>
      </c>
      <c r="L181" s="8">
        <f>COUNTIFS(Sta!$A:$A,$A181,Sta!$T:$T,"&gt;2.5")/$B181</f>
        <v>0</v>
      </c>
      <c r="M181" s="8" t="e">
        <f>COUNTIFS(Sta!$B:$B,$A181,Sta!$T:$T,"&gt;2.5")/$C181</f>
        <v>#DIV/0!</v>
      </c>
      <c r="N181" s="11">
        <f>(COUNTIFS(Sta!$A:$A,$A181,Sta!$T:$T,"&gt;4.5") +COUNTIFS(Sta!$B:$B,$A181,Sta!$T:$T,"&gt;4.5"))/$D181</f>
        <v>0</v>
      </c>
      <c r="O181" s="8">
        <f>COUNTIFS(Sta!$A:$A,$A181,Sta!$T:$T,"&gt;4.5")/$B181</f>
        <v>0</v>
      </c>
      <c r="P181" s="8" t="e">
        <f>COUNTIFS(Sta!$B:$B,$A181,Sta!$T:$T,"&gt;4.5")/$C181</f>
        <v>#DIV/0!</v>
      </c>
      <c r="Q181" s="11">
        <f>(COUNTIFS(Sta!$A:$A,$A181,Sta!$R:$R,"&gt;0.5") +COUNTIFS(Sta!$B:$B,$A181,Sta!$S:$S,"&gt;0.5"))/$D181</f>
        <v>1</v>
      </c>
      <c r="R181" s="8">
        <f>COUNTIFS(Sta!$A:$A,$A181,Sta!$R:$R,"&gt;0.5")/$B181</f>
        <v>1</v>
      </c>
      <c r="S181" s="8" t="e">
        <f>COUNTIFS(Sta!$B:$B,$A181,Sta!$S:$S,"&gt;0.5")/$C181</f>
        <v>#DIV/0!</v>
      </c>
      <c r="T181" s="11">
        <f>(COUNTIFS(Sta!$A:$A,$A181,Sta!$R:$R,"&gt;1.5") +COUNTIFS(Sta!$B:$B,$A181,Sta!$S:$S,"&gt;1.5"))/$D181</f>
        <v>0</v>
      </c>
      <c r="U181" s="8">
        <f>COUNTIFS(Sta!$A:$A,$A181,Sta!$R:$R,"&gt;1.5")/$B181</f>
        <v>0</v>
      </c>
      <c r="V181" s="8" t="e">
        <f>COUNTIFS(Sta!$B:$B,$A181,Sta!$S:$S,"&gt;1.5")/$C181</f>
        <v>#DIV/0!</v>
      </c>
    </row>
    <row r="182" spans="1:22" x14ac:dyDescent="0.3">
      <c r="A182" t="s">
        <v>273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0" t="e">
        <f>(SUMIF(Sta!$A:$A,$A182,Sta!$T:$T)  + SUMIF(Sta!$B:$B,$A182,Sta!$T:$T) )/$D182</f>
        <v>#DIV/0!</v>
      </c>
      <c r="F182" s="6" t="e">
        <f>SUMIF(Sta!$A:$A,$A182,Sta!$T:$T)/$B182</f>
        <v>#DIV/0!</v>
      </c>
      <c r="G182" s="6" t="e">
        <f>SUMIF(Sta!$B:$B,$A182,Sta!$T:$T)/$C182</f>
        <v>#DIV/0!</v>
      </c>
      <c r="H182" s="10" t="e">
        <f>(SUMIF(Sta!$A:$A,$A182,Sta!$R:$R)  + SUMIF(Sta!$B:$B,$A182,Sta!$S:$S) )/$D182</f>
        <v>#DIV/0!</v>
      </c>
      <c r="I182" s="6" t="e">
        <f>SUMIF(Sta!$A:$A,$A182,Sta!$R:$R)/$B182</f>
        <v>#DIV/0!</v>
      </c>
      <c r="J182" s="6" t="e">
        <f>SUMIF(Sta!$B:$B,$A182,Sta!$S:$S)/$C182</f>
        <v>#DIV/0!</v>
      </c>
      <c r="K182" s="11" t="e">
        <f>(COUNTIFS(Sta!$A:$A,$A182,Sta!$T:$T,"&gt;2.5") +COUNTIFS(Sta!$B:$B,$A182,Sta!$T:$T,"&gt;2.5"))/$D182</f>
        <v>#DIV/0!</v>
      </c>
      <c r="L182" s="8" t="e">
        <f>COUNTIFS(Sta!$A:$A,$A182,Sta!$T:$T,"&gt;2.5")/$B182</f>
        <v>#DIV/0!</v>
      </c>
      <c r="M182" s="8" t="e">
        <f>COUNTIFS(Sta!$B:$B,$A182,Sta!$T:$T,"&gt;2.5")/$C182</f>
        <v>#DIV/0!</v>
      </c>
      <c r="N182" s="11" t="e">
        <f>(COUNTIFS(Sta!$A:$A,$A182,Sta!$T:$T,"&gt;4.5") +COUNTIFS(Sta!$B:$B,$A182,Sta!$T:$T,"&gt;4.5"))/$D182</f>
        <v>#DIV/0!</v>
      </c>
      <c r="O182" s="8" t="e">
        <f>COUNTIFS(Sta!$A:$A,$A182,Sta!$T:$T,"&gt;4.5")/$B182</f>
        <v>#DIV/0!</v>
      </c>
      <c r="P182" s="8" t="e">
        <f>COUNTIFS(Sta!$B:$B,$A182,Sta!$T:$T,"&gt;4.5")/$C182</f>
        <v>#DIV/0!</v>
      </c>
      <c r="Q182" s="11" t="e">
        <f>(COUNTIFS(Sta!$A:$A,$A182,Sta!$R:$R,"&gt;0.5") +COUNTIFS(Sta!$B:$B,$A182,Sta!$S:$S,"&gt;0.5"))/$D182</f>
        <v>#DIV/0!</v>
      </c>
      <c r="R182" s="8" t="e">
        <f>COUNTIFS(Sta!$A:$A,$A182,Sta!$R:$R,"&gt;0.5")/$B182</f>
        <v>#DIV/0!</v>
      </c>
      <c r="S182" s="8" t="e">
        <f>COUNTIFS(Sta!$B:$B,$A182,Sta!$S:$S,"&gt;0.5")/$C182</f>
        <v>#DIV/0!</v>
      </c>
      <c r="T182" s="11" t="e">
        <f>(COUNTIFS(Sta!$A:$A,$A182,Sta!$R:$R,"&gt;1.5") +COUNTIFS(Sta!$B:$B,$A182,Sta!$S:$S,"&gt;1.5"))/$D182</f>
        <v>#DIV/0!</v>
      </c>
      <c r="U182" s="8" t="e">
        <f>COUNTIFS(Sta!$A:$A,$A182,Sta!$R:$R,"&gt;1.5")/$B182</f>
        <v>#DIV/0!</v>
      </c>
      <c r="V182" s="8" t="e">
        <f>COUNTIFS(Sta!$B:$B,$A182,Sta!$S:$S,"&gt;1.5")/$C182</f>
        <v>#DIV/0!</v>
      </c>
    </row>
    <row r="183" spans="1:22" x14ac:dyDescent="0.3">
      <c r="A183" t="s">
        <v>700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0" t="e">
        <f>(SUMIF(Sta!$A:$A,$A183,Sta!$T:$T)  + SUMIF(Sta!$B:$B,$A183,Sta!$T:$T) )/$D183</f>
        <v>#DIV/0!</v>
      </c>
      <c r="F183" s="6" t="e">
        <f>SUMIF(Sta!$A:$A,$A183,Sta!$T:$T)/$B183</f>
        <v>#DIV/0!</v>
      </c>
      <c r="G183" s="6" t="e">
        <f>SUMIF(Sta!$B:$B,$A183,Sta!$T:$T)/$C183</f>
        <v>#DIV/0!</v>
      </c>
      <c r="H183" s="10" t="e">
        <f>(SUMIF(Sta!$A:$A,$A183,Sta!$R:$R)  + SUMIF(Sta!$B:$B,$A183,Sta!$S:$S) )/$D183</f>
        <v>#DIV/0!</v>
      </c>
      <c r="I183" s="6" t="e">
        <f>SUMIF(Sta!$A:$A,$A183,Sta!$R:$R)/$B183</f>
        <v>#DIV/0!</v>
      </c>
      <c r="J183" s="6" t="e">
        <f>SUMIF(Sta!$B:$B,$A183,Sta!$S:$S)/$C183</f>
        <v>#DIV/0!</v>
      </c>
      <c r="K183" s="11" t="e">
        <f>(COUNTIFS(Sta!$A:$A,$A183,Sta!$T:$T,"&gt;2.5") +COUNTIFS(Sta!$B:$B,$A183,Sta!$T:$T,"&gt;2.5"))/$D183</f>
        <v>#DIV/0!</v>
      </c>
      <c r="L183" s="8" t="e">
        <f>COUNTIFS(Sta!$A:$A,$A183,Sta!$T:$T,"&gt;2.5")/$B183</f>
        <v>#DIV/0!</v>
      </c>
      <c r="M183" s="8" t="e">
        <f>COUNTIFS(Sta!$B:$B,$A183,Sta!$T:$T,"&gt;2.5")/$C183</f>
        <v>#DIV/0!</v>
      </c>
      <c r="N183" s="11" t="e">
        <f>(COUNTIFS(Sta!$A:$A,$A183,Sta!$T:$T,"&gt;4.5") +COUNTIFS(Sta!$B:$B,$A183,Sta!$T:$T,"&gt;4.5"))/$D183</f>
        <v>#DIV/0!</v>
      </c>
      <c r="O183" s="8" t="e">
        <f>COUNTIFS(Sta!$A:$A,$A183,Sta!$T:$T,"&gt;4.5")/$B183</f>
        <v>#DIV/0!</v>
      </c>
      <c r="P183" s="8" t="e">
        <f>COUNTIFS(Sta!$B:$B,$A183,Sta!$T:$T,"&gt;4.5")/$C183</f>
        <v>#DIV/0!</v>
      </c>
      <c r="Q183" s="11" t="e">
        <f>(COUNTIFS(Sta!$A:$A,$A183,Sta!$R:$R,"&gt;0.5") +COUNTIFS(Sta!$B:$B,$A183,Sta!$S:$S,"&gt;0.5"))/$D183</f>
        <v>#DIV/0!</v>
      </c>
      <c r="R183" s="8" t="e">
        <f>COUNTIFS(Sta!$A:$A,$A183,Sta!$R:$R,"&gt;0.5")/$B183</f>
        <v>#DIV/0!</v>
      </c>
      <c r="S183" s="8" t="e">
        <f>COUNTIFS(Sta!$B:$B,$A183,Sta!$S:$S,"&gt;0.5")/$C183</f>
        <v>#DIV/0!</v>
      </c>
      <c r="T183" s="11" t="e">
        <f>(COUNTIFS(Sta!$A:$A,$A183,Sta!$R:$R,"&gt;1.5") +COUNTIFS(Sta!$B:$B,$A183,Sta!$S:$S,"&gt;1.5"))/$D183</f>
        <v>#DIV/0!</v>
      </c>
      <c r="U183" s="8" t="e">
        <f>COUNTIFS(Sta!$A:$A,$A183,Sta!$R:$R,"&gt;1.5")/$B183</f>
        <v>#DIV/0!</v>
      </c>
      <c r="V183" s="8" t="e">
        <f>COUNTIFS(Sta!$B:$B,$A183,Sta!$S:$S,"&gt;1.5")/$C183</f>
        <v>#DIV/0!</v>
      </c>
    </row>
    <row r="184" spans="1:22" x14ac:dyDescent="0.3">
      <c r="A184" t="s">
        <v>154</v>
      </c>
      <c r="B184" s="9">
        <f>COUNTIF(Sta!A:A,A184)</f>
        <v>1</v>
      </c>
      <c r="C184" s="4">
        <f>COUNTIF(Sta!B:B,A184)</f>
        <v>0</v>
      </c>
      <c r="D184" s="4">
        <f t="shared" si="5"/>
        <v>1</v>
      </c>
      <c r="E184" s="10">
        <f>(SUMIF(Sta!$A:$A,$A184,Sta!$T:$T)  + SUMIF(Sta!$B:$B,$A184,Sta!$T:$T) )/$D184</f>
        <v>4</v>
      </c>
      <c r="F184" s="6">
        <f>SUMIF(Sta!$A:$A,$A184,Sta!$T:$T)/$B184</f>
        <v>4</v>
      </c>
      <c r="G184" s="6" t="e">
        <f>SUMIF(Sta!$B:$B,$A184,Sta!$T:$T)/$C184</f>
        <v>#DIV/0!</v>
      </c>
      <c r="H184" s="10">
        <f>(SUMIF(Sta!$A:$A,$A184,Sta!$R:$R)  + SUMIF(Sta!$B:$B,$A184,Sta!$S:$S) )/$D184</f>
        <v>2</v>
      </c>
      <c r="I184" s="6">
        <f>SUMIF(Sta!$A:$A,$A184,Sta!$R:$R)/$B184</f>
        <v>2</v>
      </c>
      <c r="J184" s="6" t="e">
        <f>SUMIF(Sta!$B:$B,$A184,Sta!$S:$S)/$C184</f>
        <v>#DIV/0!</v>
      </c>
      <c r="K184" s="11">
        <f>(COUNTIFS(Sta!$A:$A,$A184,Sta!$T:$T,"&gt;2.5") +COUNTIFS(Sta!$B:$B,$A184,Sta!$T:$T,"&gt;2.5"))/$D184</f>
        <v>1</v>
      </c>
      <c r="L184" s="8">
        <f>COUNTIFS(Sta!$A:$A,$A184,Sta!$T:$T,"&gt;2.5")/$B184</f>
        <v>1</v>
      </c>
      <c r="M184" s="8" t="e">
        <f>COUNTIFS(Sta!$B:$B,$A184,Sta!$T:$T,"&gt;2.5")/$C184</f>
        <v>#DIV/0!</v>
      </c>
      <c r="N184" s="11">
        <f>(COUNTIFS(Sta!$A:$A,$A184,Sta!$T:$T,"&gt;4.5") +COUNTIFS(Sta!$B:$B,$A184,Sta!$T:$T,"&gt;4.5"))/$D184</f>
        <v>0</v>
      </c>
      <c r="O184" s="8">
        <f>COUNTIFS(Sta!$A:$A,$A184,Sta!$T:$T,"&gt;4.5")/$B184</f>
        <v>0</v>
      </c>
      <c r="P184" s="8" t="e">
        <f>COUNTIFS(Sta!$B:$B,$A184,Sta!$T:$T,"&gt;4.5")/$C184</f>
        <v>#DIV/0!</v>
      </c>
      <c r="Q184" s="11">
        <f>(COUNTIFS(Sta!$A:$A,$A184,Sta!$R:$R,"&gt;0.5") +COUNTIFS(Sta!$B:$B,$A184,Sta!$S:$S,"&gt;0.5"))/$D184</f>
        <v>1</v>
      </c>
      <c r="R184" s="8">
        <f>COUNTIFS(Sta!$A:$A,$A184,Sta!$R:$R,"&gt;0.5")/$B184</f>
        <v>1</v>
      </c>
      <c r="S184" s="8" t="e">
        <f>COUNTIFS(Sta!$B:$B,$A184,Sta!$S:$S,"&gt;0.5")/$C184</f>
        <v>#DIV/0!</v>
      </c>
      <c r="T184" s="11">
        <f>(COUNTIFS(Sta!$A:$A,$A184,Sta!$R:$R,"&gt;1.5") +COUNTIFS(Sta!$B:$B,$A184,Sta!$S:$S,"&gt;1.5"))/$D184</f>
        <v>1</v>
      </c>
      <c r="U184" s="8">
        <f>COUNTIFS(Sta!$A:$A,$A184,Sta!$R:$R,"&gt;1.5")/$B184</f>
        <v>1</v>
      </c>
      <c r="V184" s="8" t="e">
        <f>COUNTIFS(Sta!$B:$B,$A184,Sta!$S:$S,"&gt;1.5")/$C184</f>
        <v>#DIV/0!</v>
      </c>
    </row>
    <row r="185" spans="1:22" x14ac:dyDescent="0.3">
      <c r="A185" t="s">
        <v>561</v>
      </c>
      <c r="B185" s="9">
        <f>COUNTIF(Sta!A:A,A185)</f>
        <v>15</v>
      </c>
      <c r="C185" s="4">
        <f>COUNTIF(Sta!B:B,A185)</f>
        <v>13</v>
      </c>
      <c r="D185" s="4">
        <f t="shared" si="5"/>
        <v>28</v>
      </c>
      <c r="E185" s="10">
        <f>(SUMIF(Sta!$A:$A,$A185,Sta!$T:$T)  + SUMIF(Sta!$B:$B,$A185,Sta!$T:$T) )/$D185</f>
        <v>4.1428571428571432</v>
      </c>
      <c r="F185" s="6">
        <f>SUMIF(Sta!$A:$A,$A185,Sta!$T:$T)/$B185</f>
        <v>3.4666666666666668</v>
      </c>
      <c r="G185" s="6">
        <f>SUMIF(Sta!$B:$B,$A185,Sta!$T:$T)/$C185</f>
        <v>4.9230769230769234</v>
      </c>
      <c r="H185" s="10">
        <f>(SUMIF(Sta!$A:$A,$A185,Sta!$R:$R)  + SUMIF(Sta!$B:$B,$A185,Sta!$S:$S) )/$D185</f>
        <v>2.5714285714285716</v>
      </c>
      <c r="I185" s="6">
        <f>SUMIF(Sta!$A:$A,$A185,Sta!$R:$R)/$B185</f>
        <v>1.9333333333333333</v>
      </c>
      <c r="J185" s="6">
        <f>SUMIF(Sta!$B:$B,$A185,Sta!$S:$S)/$C185</f>
        <v>3.3076923076923075</v>
      </c>
      <c r="K185" s="11">
        <f>(COUNTIFS(Sta!$A:$A,$A185,Sta!$T:$T,"&gt;2.5") +COUNTIFS(Sta!$B:$B,$A185,Sta!$T:$T,"&gt;2.5"))/$D185</f>
        <v>0.7857142857142857</v>
      </c>
      <c r="L185" s="8">
        <f>COUNTIFS(Sta!$A:$A,$A185,Sta!$T:$T,"&gt;2.5")/$B185</f>
        <v>0.66666666666666663</v>
      </c>
      <c r="M185" s="8">
        <f>COUNTIFS(Sta!$B:$B,$A185,Sta!$T:$T,"&gt;2.5")/$C185</f>
        <v>0.92307692307692313</v>
      </c>
      <c r="N185" s="11">
        <f>(COUNTIFS(Sta!$A:$A,$A185,Sta!$T:$T,"&gt;4.5") +COUNTIFS(Sta!$B:$B,$A185,Sta!$T:$T,"&gt;4.5"))/$D185</f>
        <v>0.32142857142857145</v>
      </c>
      <c r="O185" s="8">
        <f>COUNTIFS(Sta!$A:$A,$A185,Sta!$T:$T,"&gt;4.5")/$B185</f>
        <v>0.13333333333333333</v>
      </c>
      <c r="P185" s="8">
        <f>COUNTIFS(Sta!$B:$B,$A185,Sta!$T:$T,"&gt;4.5")/$C185</f>
        <v>0.53846153846153844</v>
      </c>
      <c r="Q185" s="11">
        <f>(COUNTIFS(Sta!$A:$A,$A185,Sta!$R:$R,"&gt;0.5") +COUNTIFS(Sta!$B:$B,$A185,Sta!$S:$S,"&gt;0.5"))/$D185</f>
        <v>0.9285714285714286</v>
      </c>
      <c r="R185" s="8">
        <f>COUNTIFS(Sta!$A:$A,$A185,Sta!$R:$R,"&gt;0.5")/$B185</f>
        <v>0.8666666666666667</v>
      </c>
      <c r="S185" s="8">
        <f>COUNTIFS(Sta!$B:$B,$A185,Sta!$S:$S,"&gt;0.5")/$C185</f>
        <v>1</v>
      </c>
      <c r="T185" s="11">
        <f>(COUNTIFS(Sta!$A:$A,$A185,Sta!$R:$R,"&gt;1.5") +COUNTIFS(Sta!$B:$B,$A185,Sta!$S:$S,"&gt;1.5"))/$D185</f>
        <v>0.6785714285714286</v>
      </c>
      <c r="U185" s="8">
        <f>COUNTIFS(Sta!$A:$A,$A185,Sta!$R:$R,"&gt;1.5")/$B185</f>
        <v>0.53333333333333333</v>
      </c>
      <c r="V185" s="8">
        <f>COUNTIFS(Sta!$B:$B,$A185,Sta!$S:$S,"&gt;1.5")/$C185</f>
        <v>0.84615384615384615</v>
      </c>
    </row>
    <row r="186" spans="1:22" x14ac:dyDescent="0.3">
      <c r="A186" t="s">
        <v>95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0" t="e">
        <f>(SUMIF(Sta!$A:$A,$A186,Sta!$T:$T)  + SUMIF(Sta!$B:$B,$A186,Sta!$T:$T) )/$D186</f>
        <v>#DIV/0!</v>
      </c>
      <c r="F186" s="6" t="e">
        <f>SUMIF(Sta!$A:$A,$A186,Sta!$T:$T)/$B186</f>
        <v>#DIV/0!</v>
      </c>
      <c r="G186" s="6" t="e">
        <f>SUMIF(Sta!$B:$B,$A186,Sta!$T:$T)/$C186</f>
        <v>#DIV/0!</v>
      </c>
      <c r="H186" s="10" t="e">
        <f>(SUMIF(Sta!$A:$A,$A186,Sta!$R:$R)  + SUMIF(Sta!$B:$B,$A186,Sta!$S:$S) )/$D186</f>
        <v>#DIV/0!</v>
      </c>
      <c r="I186" s="6" t="e">
        <f>SUMIF(Sta!$A:$A,$A186,Sta!$R:$R)/$B186</f>
        <v>#DIV/0!</v>
      </c>
      <c r="J186" s="6" t="e">
        <f>SUMIF(Sta!$B:$B,$A186,Sta!$S:$S)/$C186</f>
        <v>#DIV/0!</v>
      </c>
      <c r="K186" s="11" t="e">
        <f>(COUNTIFS(Sta!$A:$A,$A186,Sta!$T:$T,"&gt;2.5") +COUNTIFS(Sta!$B:$B,$A186,Sta!$T:$T,"&gt;2.5"))/$D186</f>
        <v>#DIV/0!</v>
      </c>
      <c r="L186" s="8" t="e">
        <f>COUNTIFS(Sta!$A:$A,$A186,Sta!$T:$T,"&gt;2.5")/$B186</f>
        <v>#DIV/0!</v>
      </c>
      <c r="M186" s="8" t="e">
        <f>COUNTIFS(Sta!$B:$B,$A186,Sta!$T:$T,"&gt;2.5")/$C186</f>
        <v>#DIV/0!</v>
      </c>
      <c r="N186" s="11" t="e">
        <f>(COUNTIFS(Sta!$A:$A,$A186,Sta!$T:$T,"&gt;4.5") +COUNTIFS(Sta!$B:$B,$A186,Sta!$T:$T,"&gt;4.5"))/$D186</f>
        <v>#DIV/0!</v>
      </c>
      <c r="O186" s="8" t="e">
        <f>COUNTIFS(Sta!$A:$A,$A186,Sta!$T:$T,"&gt;4.5")/$B186</f>
        <v>#DIV/0!</v>
      </c>
      <c r="P186" s="8" t="e">
        <f>COUNTIFS(Sta!$B:$B,$A186,Sta!$T:$T,"&gt;4.5")/$C186</f>
        <v>#DIV/0!</v>
      </c>
      <c r="Q186" s="11" t="e">
        <f>(COUNTIFS(Sta!$A:$A,$A186,Sta!$R:$R,"&gt;0.5") +COUNTIFS(Sta!$B:$B,$A186,Sta!$S:$S,"&gt;0.5"))/$D186</f>
        <v>#DIV/0!</v>
      </c>
      <c r="R186" s="8" t="e">
        <f>COUNTIFS(Sta!$A:$A,$A186,Sta!$R:$R,"&gt;0.5")/$B186</f>
        <v>#DIV/0!</v>
      </c>
      <c r="S186" s="8" t="e">
        <f>COUNTIFS(Sta!$B:$B,$A186,Sta!$S:$S,"&gt;0.5")/$C186</f>
        <v>#DIV/0!</v>
      </c>
      <c r="T186" s="11" t="e">
        <f>(COUNTIFS(Sta!$A:$A,$A186,Sta!$R:$R,"&gt;1.5") +COUNTIFS(Sta!$B:$B,$A186,Sta!$S:$S,"&gt;1.5"))/$D186</f>
        <v>#DIV/0!</v>
      </c>
      <c r="U186" s="8" t="e">
        <f>COUNTIFS(Sta!$A:$A,$A186,Sta!$R:$R,"&gt;1.5")/$B186</f>
        <v>#DIV/0!</v>
      </c>
      <c r="V186" s="8" t="e">
        <f>COUNTIFS(Sta!$B:$B,$A186,Sta!$S:$S,"&gt;1.5")/$C186</f>
        <v>#DIV/0!</v>
      </c>
    </row>
    <row r="187" spans="1:22" x14ac:dyDescent="0.3">
      <c r="A187" t="s">
        <v>488</v>
      </c>
      <c r="B187" s="9">
        <f>COUNTIF(Sta!A:A,A187)</f>
        <v>6</v>
      </c>
      <c r="C187" s="4">
        <f>COUNTIF(Sta!B:B,A187)</f>
        <v>7</v>
      </c>
      <c r="D187" s="4">
        <f t="shared" si="5"/>
        <v>13</v>
      </c>
      <c r="E187" s="10">
        <f>(SUMIF(Sta!$A:$A,$A187,Sta!$T:$T)  + SUMIF(Sta!$B:$B,$A187,Sta!$T:$T) )/$D187</f>
        <v>5.3076923076923075</v>
      </c>
      <c r="F187" s="6">
        <f>SUMIF(Sta!$A:$A,$A187,Sta!$T:$T)/$B187</f>
        <v>5.5</v>
      </c>
      <c r="G187" s="6">
        <f>SUMIF(Sta!$B:$B,$A187,Sta!$T:$T)/$C187</f>
        <v>5.1428571428571432</v>
      </c>
      <c r="H187" s="10">
        <f>(SUMIF(Sta!$A:$A,$A187,Sta!$R:$R)  + SUMIF(Sta!$B:$B,$A187,Sta!$S:$S) )/$D187</f>
        <v>2.8461538461538463</v>
      </c>
      <c r="I187" s="6">
        <f>SUMIF(Sta!$A:$A,$A187,Sta!$R:$R)/$B187</f>
        <v>2.8333333333333335</v>
      </c>
      <c r="J187" s="6">
        <f>SUMIF(Sta!$B:$B,$A187,Sta!$S:$S)/$C187</f>
        <v>2.8571428571428572</v>
      </c>
      <c r="K187" s="11">
        <f>(COUNTIFS(Sta!$A:$A,$A187,Sta!$T:$T,"&gt;2.5") +COUNTIFS(Sta!$B:$B,$A187,Sta!$T:$T,"&gt;2.5"))/$D187</f>
        <v>0.92307692307692313</v>
      </c>
      <c r="L187" s="8">
        <f>COUNTIFS(Sta!$A:$A,$A187,Sta!$T:$T,"&gt;2.5")/$B187</f>
        <v>0.83333333333333337</v>
      </c>
      <c r="M187" s="8">
        <f>COUNTIFS(Sta!$B:$B,$A187,Sta!$T:$T,"&gt;2.5")/$C187</f>
        <v>1</v>
      </c>
      <c r="N187" s="11">
        <f>(COUNTIFS(Sta!$A:$A,$A187,Sta!$T:$T,"&gt;4.5") +COUNTIFS(Sta!$B:$B,$A187,Sta!$T:$T,"&gt;4.5"))/$D187</f>
        <v>0.69230769230769229</v>
      </c>
      <c r="O187" s="8">
        <f>COUNTIFS(Sta!$A:$A,$A187,Sta!$T:$T,"&gt;4.5")/$B187</f>
        <v>0.66666666666666663</v>
      </c>
      <c r="P187" s="8">
        <f>COUNTIFS(Sta!$B:$B,$A187,Sta!$T:$T,"&gt;4.5")/$C187</f>
        <v>0.7142857142857143</v>
      </c>
      <c r="Q187" s="11">
        <f>(COUNTIFS(Sta!$A:$A,$A187,Sta!$R:$R,"&gt;0.5") +COUNTIFS(Sta!$B:$B,$A187,Sta!$S:$S,"&gt;0.5"))/$D187</f>
        <v>1</v>
      </c>
      <c r="R187" s="8">
        <f>COUNTIFS(Sta!$A:$A,$A187,Sta!$R:$R,"&gt;0.5")/$B187</f>
        <v>1</v>
      </c>
      <c r="S187" s="8">
        <f>COUNTIFS(Sta!$B:$B,$A187,Sta!$S:$S,"&gt;0.5")/$C187</f>
        <v>1</v>
      </c>
      <c r="T187" s="11">
        <f>(COUNTIFS(Sta!$A:$A,$A187,Sta!$R:$R,"&gt;1.5") +COUNTIFS(Sta!$B:$B,$A187,Sta!$S:$S,"&gt;1.5"))/$D187</f>
        <v>0.61538461538461542</v>
      </c>
      <c r="U187" s="8">
        <f>COUNTIFS(Sta!$A:$A,$A187,Sta!$R:$R,"&gt;1.5")/$B187</f>
        <v>0.66666666666666663</v>
      </c>
      <c r="V187" s="8">
        <f>COUNTIFS(Sta!$B:$B,$A187,Sta!$S:$S,"&gt;1.5")/$C187</f>
        <v>0.5714285714285714</v>
      </c>
    </row>
    <row r="188" spans="1:22" x14ac:dyDescent="0.3">
      <c r="A188" t="s">
        <v>204</v>
      </c>
      <c r="B188" s="9">
        <f>COUNTIF(Sta!A:A,A188)</f>
        <v>1</v>
      </c>
      <c r="C188" s="4">
        <f>COUNTIF(Sta!B:B,A188)</f>
        <v>1</v>
      </c>
      <c r="D188" s="4">
        <f t="shared" si="5"/>
        <v>2</v>
      </c>
      <c r="E188" s="10">
        <f>(SUMIF(Sta!$A:$A,$A188,Sta!$T:$T)  + SUMIF(Sta!$B:$B,$A188,Sta!$T:$T) )/$D188</f>
        <v>5.5</v>
      </c>
      <c r="F188" s="6">
        <f>SUMIF(Sta!$A:$A,$A188,Sta!$T:$T)/$B188</f>
        <v>4</v>
      </c>
      <c r="G188" s="6">
        <f>SUMIF(Sta!$B:$B,$A188,Sta!$T:$T)/$C188</f>
        <v>7</v>
      </c>
      <c r="H188" s="10">
        <f>(SUMIF(Sta!$A:$A,$A188,Sta!$R:$R)  + SUMIF(Sta!$B:$B,$A188,Sta!$S:$S) )/$D188</f>
        <v>3.5</v>
      </c>
      <c r="I188" s="6">
        <f>SUMIF(Sta!$A:$A,$A188,Sta!$R:$R)/$B188</f>
        <v>1</v>
      </c>
      <c r="J188" s="6">
        <f>SUMIF(Sta!$B:$B,$A188,Sta!$S:$S)/$C188</f>
        <v>6</v>
      </c>
      <c r="K188" s="11">
        <f>(COUNTIFS(Sta!$A:$A,$A188,Sta!$T:$T,"&gt;2.5") +COUNTIFS(Sta!$B:$B,$A188,Sta!$T:$T,"&gt;2.5"))/$D188</f>
        <v>1</v>
      </c>
      <c r="L188" s="8">
        <f>COUNTIFS(Sta!$A:$A,$A188,Sta!$T:$T,"&gt;2.5")/$B188</f>
        <v>1</v>
      </c>
      <c r="M188" s="8">
        <f>COUNTIFS(Sta!$B:$B,$A188,Sta!$T:$T,"&gt;2.5")/$C188</f>
        <v>1</v>
      </c>
      <c r="N188" s="11">
        <f>(COUNTIFS(Sta!$A:$A,$A188,Sta!$T:$T,"&gt;4.5") +COUNTIFS(Sta!$B:$B,$A188,Sta!$T:$T,"&gt;4.5"))/$D188</f>
        <v>0.5</v>
      </c>
      <c r="O188" s="8">
        <f>COUNTIFS(Sta!$A:$A,$A188,Sta!$T:$T,"&gt;4.5")/$B188</f>
        <v>0</v>
      </c>
      <c r="P188" s="8">
        <f>COUNTIFS(Sta!$B:$B,$A188,Sta!$T:$T,"&gt;4.5")/$C188</f>
        <v>1</v>
      </c>
      <c r="Q188" s="11">
        <f>(COUNTIFS(Sta!$A:$A,$A188,Sta!$R:$R,"&gt;0.5") +COUNTIFS(Sta!$B:$B,$A188,Sta!$S:$S,"&gt;0.5"))/$D188</f>
        <v>1</v>
      </c>
      <c r="R188" s="8">
        <f>COUNTIFS(Sta!$A:$A,$A188,Sta!$R:$R,"&gt;0.5")/$B188</f>
        <v>1</v>
      </c>
      <c r="S188" s="8">
        <f>COUNTIFS(Sta!$B:$B,$A188,Sta!$S:$S,"&gt;0.5")/$C188</f>
        <v>1</v>
      </c>
      <c r="T188" s="11">
        <f>(COUNTIFS(Sta!$A:$A,$A188,Sta!$R:$R,"&gt;1.5") +COUNTIFS(Sta!$B:$B,$A188,Sta!$S:$S,"&gt;1.5"))/$D188</f>
        <v>0.5</v>
      </c>
      <c r="U188" s="8">
        <f>COUNTIFS(Sta!$A:$A,$A188,Sta!$R:$R,"&gt;1.5")/$B188</f>
        <v>0</v>
      </c>
      <c r="V188" s="8">
        <f>COUNTIFS(Sta!$B:$B,$A188,Sta!$S:$S,"&gt;1.5")/$C188</f>
        <v>1</v>
      </c>
    </row>
    <row r="189" spans="1:22" x14ac:dyDescent="0.3">
      <c r="A189" t="s">
        <v>490</v>
      </c>
      <c r="B189" s="9">
        <f>COUNTIF(Sta!A:A,A189)</f>
        <v>7</v>
      </c>
      <c r="C189" s="4">
        <f>COUNTIF(Sta!B:B,A189)</f>
        <v>6</v>
      </c>
      <c r="D189" s="4">
        <f t="shared" si="5"/>
        <v>13</v>
      </c>
      <c r="E189" s="10">
        <f>(SUMIF(Sta!$A:$A,$A189,Sta!$T:$T)  + SUMIF(Sta!$B:$B,$A189,Sta!$T:$T) )/$D189</f>
        <v>5.4615384615384617</v>
      </c>
      <c r="F189" s="6">
        <f>SUMIF(Sta!$A:$A,$A189,Sta!$T:$T)/$B189</f>
        <v>4.8571428571428568</v>
      </c>
      <c r="G189" s="6">
        <f>SUMIF(Sta!$B:$B,$A189,Sta!$T:$T)/$C189</f>
        <v>6.166666666666667</v>
      </c>
      <c r="H189" s="10">
        <f>(SUMIF(Sta!$A:$A,$A189,Sta!$R:$R)  + SUMIF(Sta!$B:$B,$A189,Sta!$S:$S) )/$D189</f>
        <v>3</v>
      </c>
      <c r="I189" s="6">
        <f>SUMIF(Sta!$A:$A,$A189,Sta!$R:$R)/$B189</f>
        <v>2.2857142857142856</v>
      </c>
      <c r="J189" s="6">
        <f>SUMIF(Sta!$B:$B,$A189,Sta!$S:$S)/$C189</f>
        <v>3.8333333333333335</v>
      </c>
      <c r="K189" s="11">
        <f>(COUNTIFS(Sta!$A:$A,$A189,Sta!$T:$T,"&gt;2.5") +COUNTIFS(Sta!$B:$B,$A189,Sta!$T:$T,"&gt;2.5"))/$D189</f>
        <v>1</v>
      </c>
      <c r="L189" s="8">
        <f>COUNTIFS(Sta!$A:$A,$A189,Sta!$T:$T,"&gt;2.5")/$B189</f>
        <v>1</v>
      </c>
      <c r="M189" s="8">
        <f>COUNTIFS(Sta!$B:$B,$A189,Sta!$T:$T,"&gt;2.5")/$C189</f>
        <v>1</v>
      </c>
      <c r="N189" s="11">
        <f>(COUNTIFS(Sta!$A:$A,$A189,Sta!$T:$T,"&gt;4.5") +COUNTIFS(Sta!$B:$B,$A189,Sta!$T:$T,"&gt;4.5"))/$D189</f>
        <v>0.69230769230769229</v>
      </c>
      <c r="O189" s="8">
        <f>COUNTIFS(Sta!$A:$A,$A189,Sta!$T:$T,"&gt;4.5")/$B189</f>
        <v>0.5714285714285714</v>
      </c>
      <c r="P189" s="8">
        <f>COUNTIFS(Sta!$B:$B,$A189,Sta!$T:$T,"&gt;4.5")/$C189</f>
        <v>0.83333333333333337</v>
      </c>
      <c r="Q189" s="11">
        <f>(COUNTIFS(Sta!$A:$A,$A189,Sta!$R:$R,"&gt;0.5") +COUNTIFS(Sta!$B:$B,$A189,Sta!$S:$S,"&gt;0.5"))/$D189</f>
        <v>1</v>
      </c>
      <c r="R189" s="8">
        <f>COUNTIFS(Sta!$A:$A,$A189,Sta!$R:$R,"&gt;0.5")/$B189</f>
        <v>1</v>
      </c>
      <c r="S189" s="8">
        <f>COUNTIFS(Sta!$B:$B,$A189,Sta!$S:$S,"&gt;0.5")/$C189</f>
        <v>1</v>
      </c>
      <c r="T189" s="11">
        <f>(COUNTIFS(Sta!$A:$A,$A189,Sta!$R:$R,"&gt;1.5") +COUNTIFS(Sta!$B:$B,$A189,Sta!$S:$S,"&gt;1.5"))/$D189</f>
        <v>0.76923076923076927</v>
      </c>
      <c r="U189" s="8">
        <f>COUNTIFS(Sta!$A:$A,$A189,Sta!$R:$R,"&gt;1.5")/$B189</f>
        <v>0.7142857142857143</v>
      </c>
      <c r="V189" s="8">
        <f>COUNTIFS(Sta!$B:$B,$A189,Sta!$S:$S,"&gt;1.5")/$C189</f>
        <v>0.83333333333333337</v>
      </c>
    </row>
    <row r="190" spans="1:22" x14ac:dyDescent="0.3">
      <c r="A190" t="s">
        <v>223</v>
      </c>
      <c r="B190" s="9">
        <f>COUNTIF(Sta!A:A,A190)</f>
        <v>1</v>
      </c>
      <c r="C190" s="4">
        <f>COUNTIF(Sta!B:B,A190)</f>
        <v>1</v>
      </c>
      <c r="D190" s="4">
        <f t="shared" si="5"/>
        <v>2</v>
      </c>
      <c r="E190" s="10">
        <f>(SUMIF(Sta!$A:$A,$A190,Sta!$T:$T)  + SUMIF(Sta!$B:$B,$A190,Sta!$T:$T) )/$D190</f>
        <v>4</v>
      </c>
      <c r="F190" s="6">
        <f>SUMIF(Sta!$A:$A,$A190,Sta!$T:$T)/$B190</f>
        <v>3</v>
      </c>
      <c r="G190" s="6">
        <f>SUMIF(Sta!$B:$B,$A190,Sta!$T:$T)/$C190</f>
        <v>5</v>
      </c>
      <c r="H190" s="10">
        <f>(SUMIF(Sta!$A:$A,$A190,Sta!$R:$R)  + SUMIF(Sta!$B:$B,$A190,Sta!$S:$S) )/$D190</f>
        <v>2</v>
      </c>
      <c r="I190" s="6">
        <f>SUMIF(Sta!$A:$A,$A190,Sta!$R:$R)/$B190</f>
        <v>1</v>
      </c>
      <c r="J190" s="6">
        <f>SUMIF(Sta!$B:$B,$A190,Sta!$S:$S)/$C190</f>
        <v>3</v>
      </c>
      <c r="K190" s="11">
        <f>(COUNTIFS(Sta!$A:$A,$A190,Sta!$T:$T,"&gt;2.5") +COUNTIFS(Sta!$B:$B,$A190,Sta!$T:$T,"&gt;2.5"))/$D190</f>
        <v>1</v>
      </c>
      <c r="L190" s="8">
        <f>COUNTIFS(Sta!$A:$A,$A190,Sta!$T:$T,"&gt;2.5")/$B190</f>
        <v>1</v>
      </c>
      <c r="M190" s="8">
        <f>COUNTIFS(Sta!$B:$B,$A190,Sta!$T:$T,"&gt;2.5")/$C190</f>
        <v>1</v>
      </c>
      <c r="N190" s="11">
        <f>(COUNTIFS(Sta!$A:$A,$A190,Sta!$T:$T,"&gt;4.5") +COUNTIFS(Sta!$B:$B,$A190,Sta!$T:$T,"&gt;4.5"))/$D190</f>
        <v>0.5</v>
      </c>
      <c r="O190" s="8">
        <f>COUNTIFS(Sta!$A:$A,$A190,Sta!$T:$T,"&gt;4.5")/$B190</f>
        <v>0</v>
      </c>
      <c r="P190" s="8">
        <f>COUNTIFS(Sta!$B:$B,$A190,Sta!$T:$T,"&gt;4.5")/$C190</f>
        <v>1</v>
      </c>
      <c r="Q190" s="11">
        <f>(COUNTIFS(Sta!$A:$A,$A190,Sta!$R:$R,"&gt;0.5") +COUNTIFS(Sta!$B:$B,$A190,Sta!$S:$S,"&gt;0.5"))/$D190</f>
        <v>1</v>
      </c>
      <c r="R190" s="8">
        <f>COUNTIFS(Sta!$A:$A,$A190,Sta!$R:$R,"&gt;0.5")/$B190</f>
        <v>1</v>
      </c>
      <c r="S190" s="8">
        <f>COUNTIFS(Sta!$B:$B,$A190,Sta!$S:$S,"&gt;0.5")/$C190</f>
        <v>1</v>
      </c>
      <c r="T190" s="11">
        <f>(COUNTIFS(Sta!$A:$A,$A190,Sta!$R:$R,"&gt;1.5") +COUNTIFS(Sta!$B:$B,$A190,Sta!$S:$S,"&gt;1.5"))/$D190</f>
        <v>0.5</v>
      </c>
      <c r="U190" s="8">
        <f>COUNTIFS(Sta!$A:$A,$A190,Sta!$R:$R,"&gt;1.5")/$B190</f>
        <v>0</v>
      </c>
      <c r="V190" s="8">
        <f>COUNTIFS(Sta!$B:$B,$A190,Sta!$S:$S,"&gt;1.5")/$C190</f>
        <v>1</v>
      </c>
    </row>
    <row r="191" spans="1:22" x14ac:dyDescent="0.3">
      <c r="A191" t="s">
        <v>485</v>
      </c>
      <c r="B191" s="9">
        <f>COUNTIF(Sta!A:A,A191)</f>
        <v>6</v>
      </c>
      <c r="C191" s="4">
        <f>COUNTIF(Sta!B:B,A191)</f>
        <v>7</v>
      </c>
      <c r="D191" s="4">
        <f t="shared" si="5"/>
        <v>13</v>
      </c>
      <c r="E191" s="10">
        <f>(SUMIF(Sta!$A:$A,$A191,Sta!$T:$T)  + SUMIF(Sta!$B:$B,$A191,Sta!$T:$T) )/$D191</f>
        <v>4</v>
      </c>
      <c r="F191" s="6">
        <f>SUMIF(Sta!$A:$A,$A191,Sta!$T:$T)/$B191</f>
        <v>4.666666666666667</v>
      </c>
      <c r="G191" s="6">
        <f>SUMIF(Sta!$B:$B,$A191,Sta!$T:$T)/$C191</f>
        <v>3.4285714285714284</v>
      </c>
      <c r="H191" s="10">
        <f>(SUMIF(Sta!$A:$A,$A191,Sta!$R:$R)  + SUMIF(Sta!$B:$B,$A191,Sta!$S:$S) )/$D191</f>
        <v>2.1538461538461537</v>
      </c>
      <c r="I191" s="6">
        <f>SUMIF(Sta!$A:$A,$A191,Sta!$R:$R)/$B191</f>
        <v>2</v>
      </c>
      <c r="J191" s="6">
        <f>SUMIF(Sta!$B:$B,$A191,Sta!$S:$S)/$C191</f>
        <v>2.2857142857142856</v>
      </c>
      <c r="K191" s="11">
        <f>(COUNTIFS(Sta!$A:$A,$A191,Sta!$T:$T,"&gt;2.5") +COUNTIFS(Sta!$B:$B,$A191,Sta!$T:$T,"&gt;2.5"))/$D191</f>
        <v>0.76923076923076927</v>
      </c>
      <c r="L191" s="8">
        <f>COUNTIFS(Sta!$A:$A,$A191,Sta!$T:$T,"&gt;2.5")/$B191</f>
        <v>1</v>
      </c>
      <c r="M191" s="8">
        <f>COUNTIFS(Sta!$B:$B,$A191,Sta!$T:$T,"&gt;2.5")/$C191</f>
        <v>0.5714285714285714</v>
      </c>
      <c r="N191" s="11">
        <f>(COUNTIFS(Sta!$A:$A,$A191,Sta!$T:$T,"&gt;4.5") +COUNTIFS(Sta!$B:$B,$A191,Sta!$T:$T,"&gt;4.5"))/$D191</f>
        <v>0.38461538461538464</v>
      </c>
      <c r="O191" s="8">
        <f>COUNTIFS(Sta!$A:$A,$A191,Sta!$T:$T,"&gt;4.5")/$B191</f>
        <v>0.33333333333333331</v>
      </c>
      <c r="P191" s="8">
        <f>COUNTIFS(Sta!$B:$B,$A191,Sta!$T:$T,"&gt;4.5")/$C191</f>
        <v>0.42857142857142855</v>
      </c>
      <c r="Q191" s="11">
        <f>(COUNTIFS(Sta!$A:$A,$A191,Sta!$R:$R,"&gt;0.5") +COUNTIFS(Sta!$B:$B,$A191,Sta!$S:$S,"&gt;0.5"))/$D191</f>
        <v>0.92307692307692313</v>
      </c>
      <c r="R191" s="8">
        <f>COUNTIFS(Sta!$A:$A,$A191,Sta!$R:$R,"&gt;0.5")/$B191</f>
        <v>1</v>
      </c>
      <c r="S191" s="8">
        <f>COUNTIFS(Sta!$B:$B,$A191,Sta!$S:$S,"&gt;0.5")/$C191</f>
        <v>0.8571428571428571</v>
      </c>
      <c r="T191" s="11">
        <f>(COUNTIFS(Sta!$A:$A,$A191,Sta!$R:$R,"&gt;1.5") +COUNTIFS(Sta!$B:$B,$A191,Sta!$S:$S,"&gt;1.5"))/$D191</f>
        <v>0.76923076923076927</v>
      </c>
      <c r="U191" s="8">
        <f>COUNTIFS(Sta!$A:$A,$A191,Sta!$R:$R,"&gt;1.5")/$B191</f>
        <v>0.83333333333333337</v>
      </c>
      <c r="V191" s="8">
        <f>COUNTIFS(Sta!$B:$B,$A191,Sta!$S:$S,"&gt;1.5")/$C191</f>
        <v>0.7142857142857143</v>
      </c>
    </row>
    <row r="192" spans="1:22" x14ac:dyDescent="0.3">
      <c r="A192" t="s">
        <v>254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0" t="e">
        <f>(SUMIF(Sta!$A:$A,$A192,Sta!$T:$T)  + SUMIF(Sta!$B:$B,$A192,Sta!$T:$T) )/$D192</f>
        <v>#DIV/0!</v>
      </c>
      <c r="F192" s="6" t="e">
        <f>SUMIF(Sta!$A:$A,$A192,Sta!$T:$T)/$B192</f>
        <v>#DIV/0!</v>
      </c>
      <c r="G192" s="6" t="e">
        <f>SUMIF(Sta!$B:$B,$A192,Sta!$T:$T)/$C192</f>
        <v>#DIV/0!</v>
      </c>
      <c r="H192" s="10" t="e">
        <f>(SUMIF(Sta!$A:$A,$A192,Sta!$R:$R)  + SUMIF(Sta!$B:$B,$A192,Sta!$S:$S) )/$D192</f>
        <v>#DIV/0!</v>
      </c>
      <c r="I192" s="6" t="e">
        <f>SUMIF(Sta!$A:$A,$A192,Sta!$R:$R)/$B192</f>
        <v>#DIV/0!</v>
      </c>
      <c r="J192" s="6" t="e">
        <f>SUMIF(Sta!$B:$B,$A192,Sta!$S:$S)/$C192</f>
        <v>#DIV/0!</v>
      </c>
      <c r="K192" s="11" t="e">
        <f>(COUNTIFS(Sta!$A:$A,$A192,Sta!$T:$T,"&gt;2.5") +COUNTIFS(Sta!$B:$B,$A192,Sta!$T:$T,"&gt;2.5"))/$D192</f>
        <v>#DIV/0!</v>
      </c>
      <c r="L192" s="8" t="e">
        <f>COUNTIFS(Sta!$A:$A,$A192,Sta!$T:$T,"&gt;2.5")/$B192</f>
        <v>#DIV/0!</v>
      </c>
      <c r="M192" s="8" t="e">
        <f>COUNTIFS(Sta!$B:$B,$A192,Sta!$T:$T,"&gt;2.5")/$C192</f>
        <v>#DIV/0!</v>
      </c>
      <c r="N192" s="11" t="e">
        <f>(COUNTIFS(Sta!$A:$A,$A192,Sta!$T:$T,"&gt;4.5") +COUNTIFS(Sta!$B:$B,$A192,Sta!$T:$T,"&gt;4.5"))/$D192</f>
        <v>#DIV/0!</v>
      </c>
      <c r="O192" s="8" t="e">
        <f>COUNTIFS(Sta!$A:$A,$A192,Sta!$T:$T,"&gt;4.5")/$B192</f>
        <v>#DIV/0!</v>
      </c>
      <c r="P192" s="8" t="e">
        <f>COUNTIFS(Sta!$B:$B,$A192,Sta!$T:$T,"&gt;4.5")/$C192</f>
        <v>#DIV/0!</v>
      </c>
      <c r="Q192" s="11" t="e">
        <f>(COUNTIFS(Sta!$A:$A,$A192,Sta!$R:$R,"&gt;0.5") +COUNTIFS(Sta!$B:$B,$A192,Sta!$S:$S,"&gt;0.5"))/$D192</f>
        <v>#DIV/0!</v>
      </c>
      <c r="R192" s="8" t="e">
        <f>COUNTIFS(Sta!$A:$A,$A192,Sta!$R:$R,"&gt;0.5")/$B192</f>
        <v>#DIV/0!</v>
      </c>
      <c r="S192" s="8" t="e">
        <f>COUNTIFS(Sta!$B:$B,$A192,Sta!$S:$S,"&gt;0.5")/$C192</f>
        <v>#DIV/0!</v>
      </c>
      <c r="T192" s="11" t="e">
        <f>(COUNTIFS(Sta!$A:$A,$A192,Sta!$R:$R,"&gt;1.5") +COUNTIFS(Sta!$B:$B,$A192,Sta!$S:$S,"&gt;1.5"))/$D192</f>
        <v>#DIV/0!</v>
      </c>
      <c r="U192" s="8" t="e">
        <f>COUNTIFS(Sta!$A:$A,$A192,Sta!$R:$R,"&gt;1.5")/$B192</f>
        <v>#DIV/0!</v>
      </c>
      <c r="V192" s="8" t="e">
        <f>COUNTIFS(Sta!$B:$B,$A192,Sta!$S:$S,"&gt;1.5")/$C192</f>
        <v>#DIV/0!</v>
      </c>
    </row>
    <row r="193" spans="1:22" x14ac:dyDescent="0.3">
      <c r="A193" t="s">
        <v>160</v>
      </c>
      <c r="B193" s="9">
        <f>COUNTIF(Sta!A:A,A193)</f>
        <v>0</v>
      </c>
      <c r="C193" s="4">
        <f>COUNTIF(Sta!B:B,A193)</f>
        <v>1</v>
      </c>
      <c r="D193" s="4">
        <f>B193+C193</f>
        <v>1</v>
      </c>
      <c r="E193" s="10">
        <f>(SUMIF(Sta!$A:$A,$A193,Sta!$T:$T)  + SUMIF(Sta!$B:$B,$A193,Sta!$T:$T) )/$D193</f>
        <v>2</v>
      </c>
      <c r="F193" s="6" t="e">
        <f>SUMIF(Sta!$A:$A,$A193,Sta!$T:$T)/$B193</f>
        <v>#DIV/0!</v>
      </c>
      <c r="G193" s="6">
        <f>SUMIF(Sta!$B:$B,$A193,Sta!$T:$T)/$C193</f>
        <v>2</v>
      </c>
      <c r="H193" s="10">
        <f>(SUMIF(Sta!$A:$A,$A193,Sta!$R:$R)  + SUMIF(Sta!$B:$B,$A193,Sta!$S:$S) )/$D193</f>
        <v>1</v>
      </c>
      <c r="I193" s="6" t="e">
        <f>SUMIF(Sta!$A:$A,$A193,Sta!$R:$R)/$B193</f>
        <v>#DIV/0!</v>
      </c>
      <c r="J193" s="6">
        <f>SUMIF(Sta!$B:$B,$A193,Sta!$S:$S)/$C193</f>
        <v>1</v>
      </c>
      <c r="K193" s="11">
        <f>(COUNTIFS(Sta!$A:$A,$A193,Sta!$T:$T,"&gt;2.5") +COUNTIFS(Sta!$B:$B,$A193,Sta!$T:$T,"&gt;2.5"))/$D193</f>
        <v>0</v>
      </c>
      <c r="L193" s="8" t="e">
        <f>COUNTIFS(Sta!$A:$A,$A193,Sta!$T:$T,"&gt;2.5")/$B193</f>
        <v>#DIV/0!</v>
      </c>
      <c r="M193" s="8">
        <f>COUNTIFS(Sta!$B:$B,$A193,Sta!$T:$T,"&gt;2.5")/$C193</f>
        <v>0</v>
      </c>
      <c r="N193" s="11">
        <f>(COUNTIFS(Sta!$A:$A,$A193,Sta!$T:$T,"&gt;4.5") +COUNTIFS(Sta!$B:$B,$A193,Sta!$T:$T,"&gt;4.5"))/$D193</f>
        <v>0</v>
      </c>
      <c r="O193" s="8" t="e">
        <f>COUNTIFS(Sta!$A:$A,$A193,Sta!$T:$T,"&gt;4.5")/$B193</f>
        <v>#DIV/0!</v>
      </c>
      <c r="P193" s="8">
        <f>COUNTIFS(Sta!$B:$B,$A193,Sta!$T:$T,"&gt;4.5")/$C193</f>
        <v>0</v>
      </c>
      <c r="Q193" s="11">
        <f>(COUNTIFS(Sta!$A:$A,$A193,Sta!$R:$R,"&gt;0.5") +COUNTIFS(Sta!$B:$B,$A193,Sta!$S:$S,"&gt;0.5"))/$D193</f>
        <v>1</v>
      </c>
      <c r="R193" s="8" t="e">
        <f>COUNTIFS(Sta!$A:$A,$A193,Sta!$R:$R,"&gt;0.5")/$B193</f>
        <v>#DIV/0!</v>
      </c>
      <c r="S193" s="8">
        <f>COUNTIFS(Sta!$B:$B,$A193,Sta!$S:$S,"&gt;0.5")/$C193</f>
        <v>1</v>
      </c>
      <c r="T193" s="11">
        <f>(COUNTIFS(Sta!$A:$A,$A193,Sta!$R:$R,"&gt;1.5") +COUNTIFS(Sta!$B:$B,$A193,Sta!$S:$S,"&gt;1.5"))/$D193</f>
        <v>0</v>
      </c>
      <c r="U193" s="8" t="e">
        <f>COUNTIFS(Sta!$A:$A,$A193,Sta!$R:$R,"&gt;1.5")/$B193</f>
        <v>#DIV/0!</v>
      </c>
      <c r="V193" s="8">
        <f>COUNTIFS(Sta!$B:$B,$A193,Sta!$S:$S,"&gt;1.5")/$C193</f>
        <v>0</v>
      </c>
    </row>
    <row r="194" spans="1:22" x14ac:dyDescent="0.3">
      <c r="A194" t="s">
        <v>249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0" t="e">
        <f>(SUMIF(Sta!$A:$A,$A194,Sta!$T:$T)  + SUMIF(Sta!$B:$B,$A194,Sta!$T:$T) )/$D194</f>
        <v>#DIV/0!</v>
      </c>
      <c r="F194" s="6" t="e">
        <f>SUMIF(Sta!$A:$A,$A194,Sta!$T:$T)/$B194</f>
        <v>#DIV/0!</v>
      </c>
      <c r="G194" s="6" t="e">
        <f>SUMIF(Sta!$B:$B,$A194,Sta!$T:$T)/$C194</f>
        <v>#DIV/0!</v>
      </c>
      <c r="H194" s="10" t="e">
        <f>(SUMIF(Sta!$A:$A,$A194,Sta!$R:$R)  + SUMIF(Sta!$B:$B,$A194,Sta!$S:$S) )/$D194</f>
        <v>#DIV/0!</v>
      </c>
      <c r="I194" s="6" t="e">
        <f>SUMIF(Sta!$A:$A,$A194,Sta!$R:$R)/$B194</f>
        <v>#DIV/0!</v>
      </c>
      <c r="J194" s="6" t="e">
        <f>SUMIF(Sta!$B:$B,$A194,Sta!$S:$S)/$C194</f>
        <v>#DIV/0!</v>
      </c>
      <c r="K194" s="11" t="e">
        <f>(COUNTIFS(Sta!$A:$A,$A194,Sta!$T:$T,"&gt;2.5") +COUNTIFS(Sta!$B:$B,$A194,Sta!$T:$T,"&gt;2.5"))/$D194</f>
        <v>#DIV/0!</v>
      </c>
      <c r="L194" s="8" t="e">
        <f>COUNTIFS(Sta!$A:$A,$A194,Sta!$T:$T,"&gt;2.5")/$B194</f>
        <v>#DIV/0!</v>
      </c>
      <c r="M194" s="8" t="e">
        <f>COUNTIFS(Sta!$B:$B,$A194,Sta!$T:$T,"&gt;2.5")/$C194</f>
        <v>#DIV/0!</v>
      </c>
      <c r="N194" s="11" t="e">
        <f>(COUNTIFS(Sta!$A:$A,$A194,Sta!$T:$T,"&gt;4.5") +COUNTIFS(Sta!$B:$B,$A194,Sta!$T:$T,"&gt;4.5"))/$D194</f>
        <v>#DIV/0!</v>
      </c>
      <c r="O194" s="8" t="e">
        <f>COUNTIFS(Sta!$A:$A,$A194,Sta!$T:$T,"&gt;4.5")/$B194</f>
        <v>#DIV/0!</v>
      </c>
      <c r="P194" s="8" t="e">
        <f>COUNTIFS(Sta!$B:$B,$A194,Sta!$T:$T,"&gt;4.5")/$C194</f>
        <v>#DIV/0!</v>
      </c>
      <c r="Q194" s="11" t="e">
        <f>(COUNTIFS(Sta!$A:$A,$A194,Sta!$R:$R,"&gt;0.5") +COUNTIFS(Sta!$B:$B,$A194,Sta!$S:$S,"&gt;0.5"))/$D194</f>
        <v>#DIV/0!</v>
      </c>
      <c r="R194" s="8" t="e">
        <f>COUNTIFS(Sta!$A:$A,$A194,Sta!$R:$R,"&gt;0.5")/$B194</f>
        <v>#DIV/0!</v>
      </c>
      <c r="S194" s="8" t="e">
        <f>COUNTIFS(Sta!$B:$B,$A194,Sta!$S:$S,"&gt;0.5")/$C194</f>
        <v>#DIV/0!</v>
      </c>
      <c r="T194" s="11" t="e">
        <f>(COUNTIFS(Sta!$A:$A,$A194,Sta!$R:$R,"&gt;1.5") +COUNTIFS(Sta!$B:$B,$A194,Sta!$S:$S,"&gt;1.5"))/$D194</f>
        <v>#DIV/0!</v>
      </c>
      <c r="U194" s="8" t="e">
        <f>COUNTIFS(Sta!$A:$A,$A194,Sta!$R:$R,"&gt;1.5")/$B194</f>
        <v>#DIV/0!</v>
      </c>
      <c r="V194" s="8" t="e">
        <f>COUNTIFS(Sta!$B:$B,$A194,Sta!$S:$S,"&gt;1.5")/$C194</f>
        <v>#DIV/0!</v>
      </c>
    </row>
    <row r="195" spans="1:22" x14ac:dyDescent="0.3">
      <c r="A195" t="s">
        <v>104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0" t="e">
        <f>(SUMIF(Sta!$A:$A,$A195,Sta!$T:$T)  + SUMIF(Sta!$B:$B,$A195,Sta!$T:$T) )/$D195</f>
        <v>#DIV/0!</v>
      </c>
      <c r="F195" s="6" t="e">
        <f>SUMIF(Sta!$A:$A,$A195,Sta!$T:$T)/$B195</f>
        <v>#DIV/0!</v>
      </c>
      <c r="G195" s="6" t="e">
        <f>SUMIF(Sta!$B:$B,$A195,Sta!$T:$T)/$C195</f>
        <v>#DIV/0!</v>
      </c>
      <c r="H195" s="10" t="e">
        <f>(SUMIF(Sta!$A:$A,$A195,Sta!$R:$R)  + SUMIF(Sta!$B:$B,$A195,Sta!$S:$S) )/$D195</f>
        <v>#DIV/0!</v>
      </c>
      <c r="I195" s="6" t="e">
        <f>SUMIF(Sta!$A:$A,$A195,Sta!$R:$R)/$B195</f>
        <v>#DIV/0!</v>
      </c>
      <c r="J195" s="6" t="e">
        <f>SUMIF(Sta!$B:$B,$A195,Sta!$S:$S)/$C195</f>
        <v>#DIV/0!</v>
      </c>
      <c r="K195" s="11" t="e">
        <f>(COUNTIFS(Sta!$A:$A,$A195,Sta!$T:$T,"&gt;2.5") +COUNTIFS(Sta!$B:$B,$A195,Sta!$T:$T,"&gt;2.5"))/$D195</f>
        <v>#DIV/0!</v>
      </c>
      <c r="L195" s="8" t="e">
        <f>COUNTIFS(Sta!$A:$A,$A195,Sta!$T:$T,"&gt;2.5")/$B195</f>
        <v>#DIV/0!</v>
      </c>
      <c r="M195" s="8" t="e">
        <f>COUNTIFS(Sta!$B:$B,$A195,Sta!$T:$T,"&gt;2.5")/$C195</f>
        <v>#DIV/0!</v>
      </c>
      <c r="N195" s="11" t="e">
        <f>(COUNTIFS(Sta!$A:$A,$A195,Sta!$T:$T,"&gt;4.5") +COUNTIFS(Sta!$B:$B,$A195,Sta!$T:$T,"&gt;4.5"))/$D195</f>
        <v>#DIV/0!</v>
      </c>
      <c r="O195" s="8" t="e">
        <f>COUNTIFS(Sta!$A:$A,$A195,Sta!$T:$T,"&gt;4.5")/$B195</f>
        <v>#DIV/0!</v>
      </c>
      <c r="P195" s="8" t="e">
        <f>COUNTIFS(Sta!$B:$B,$A195,Sta!$T:$T,"&gt;4.5")/$C195</f>
        <v>#DIV/0!</v>
      </c>
      <c r="Q195" s="11" t="e">
        <f>(COUNTIFS(Sta!$A:$A,$A195,Sta!$R:$R,"&gt;0.5") +COUNTIFS(Sta!$B:$B,$A195,Sta!$S:$S,"&gt;0.5"))/$D195</f>
        <v>#DIV/0!</v>
      </c>
      <c r="R195" s="8" t="e">
        <f>COUNTIFS(Sta!$A:$A,$A195,Sta!$R:$R,"&gt;0.5")/$B195</f>
        <v>#DIV/0!</v>
      </c>
      <c r="S195" s="8" t="e">
        <f>COUNTIFS(Sta!$B:$B,$A195,Sta!$S:$S,"&gt;0.5")/$C195</f>
        <v>#DIV/0!</v>
      </c>
      <c r="T195" s="11" t="e">
        <f>(COUNTIFS(Sta!$A:$A,$A195,Sta!$R:$R,"&gt;1.5") +COUNTIFS(Sta!$B:$B,$A195,Sta!$S:$S,"&gt;1.5"))/$D195</f>
        <v>#DIV/0!</v>
      </c>
      <c r="U195" s="8" t="e">
        <f>COUNTIFS(Sta!$A:$A,$A195,Sta!$R:$R,"&gt;1.5")/$B195</f>
        <v>#DIV/0!</v>
      </c>
      <c r="V195" s="8" t="e">
        <f>COUNTIFS(Sta!$B:$B,$A195,Sta!$S:$S,"&gt;1.5")/$C195</f>
        <v>#DIV/0!</v>
      </c>
    </row>
    <row r="196" spans="1:22" x14ac:dyDescent="0.3">
      <c r="A196" t="s">
        <v>693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0" t="e">
        <f>(SUMIF(Sta!$A:$A,$A196,Sta!$T:$T)  + SUMIF(Sta!$B:$B,$A196,Sta!$T:$T) )/$D196</f>
        <v>#DIV/0!</v>
      </c>
      <c r="F196" s="6" t="e">
        <f>SUMIF(Sta!$A:$A,$A196,Sta!$T:$T)/$B196</f>
        <v>#DIV/0!</v>
      </c>
      <c r="G196" s="6" t="e">
        <f>SUMIF(Sta!$B:$B,$A196,Sta!$T:$T)/$C196</f>
        <v>#DIV/0!</v>
      </c>
      <c r="H196" s="10" t="e">
        <f>(SUMIF(Sta!$A:$A,$A196,Sta!$R:$R)  + SUMIF(Sta!$B:$B,$A196,Sta!$S:$S) )/$D196</f>
        <v>#DIV/0!</v>
      </c>
      <c r="I196" s="6" t="e">
        <f>SUMIF(Sta!$A:$A,$A196,Sta!$R:$R)/$B196</f>
        <v>#DIV/0!</v>
      </c>
      <c r="J196" s="6" t="e">
        <f>SUMIF(Sta!$B:$B,$A196,Sta!$S:$S)/$C196</f>
        <v>#DIV/0!</v>
      </c>
      <c r="K196" s="11" t="e">
        <f>(COUNTIFS(Sta!$A:$A,$A196,Sta!$T:$T,"&gt;2.5") +COUNTIFS(Sta!$B:$B,$A196,Sta!$T:$T,"&gt;2.5"))/$D196</f>
        <v>#DIV/0!</v>
      </c>
      <c r="L196" s="8" t="e">
        <f>COUNTIFS(Sta!$A:$A,$A196,Sta!$T:$T,"&gt;2.5")/$B196</f>
        <v>#DIV/0!</v>
      </c>
      <c r="M196" s="8" t="e">
        <f>COUNTIFS(Sta!$B:$B,$A196,Sta!$T:$T,"&gt;2.5")/$C196</f>
        <v>#DIV/0!</v>
      </c>
      <c r="N196" s="11" t="e">
        <f>(COUNTIFS(Sta!$A:$A,$A196,Sta!$T:$T,"&gt;4.5") +COUNTIFS(Sta!$B:$B,$A196,Sta!$T:$T,"&gt;4.5"))/$D196</f>
        <v>#DIV/0!</v>
      </c>
      <c r="O196" s="8" t="e">
        <f>COUNTIFS(Sta!$A:$A,$A196,Sta!$T:$T,"&gt;4.5")/$B196</f>
        <v>#DIV/0!</v>
      </c>
      <c r="P196" s="8" t="e">
        <f>COUNTIFS(Sta!$B:$B,$A196,Sta!$T:$T,"&gt;4.5")/$C196</f>
        <v>#DIV/0!</v>
      </c>
      <c r="Q196" s="11" t="e">
        <f>(COUNTIFS(Sta!$A:$A,$A196,Sta!$R:$R,"&gt;0.5") +COUNTIFS(Sta!$B:$B,$A196,Sta!$S:$S,"&gt;0.5"))/$D196</f>
        <v>#DIV/0!</v>
      </c>
      <c r="R196" s="8" t="e">
        <f>COUNTIFS(Sta!$A:$A,$A196,Sta!$R:$R,"&gt;0.5")/$B196</f>
        <v>#DIV/0!</v>
      </c>
      <c r="S196" s="8" t="e">
        <f>COUNTIFS(Sta!$B:$B,$A196,Sta!$S:$S,"&gt;0.5")/$C196</f>
        <v>#DIV/0!</v>
      </c>
      <c r="T196" s="11" t="e">
        <f>(COUNTIFS(Sta!$A:$A,$A196,Sta!$R:$R,"&gt;1.5") +COUNTIFS(Sta!$B:$B,$A196,Sta!$S:$S,"&gt;1.5"))/$D196</f>
        <v>#DIV/0!</v>
      </c>
      <c r="U196" s="8" t="e">
        <f>COUNTIFS(Sta!$A:$A,$A196,Sta!$R:$R,"&gt;1.5")/$B196</f>
        <v>#DIV/0!</v>
      </c>
      <c r="V196" s="8" t="e">
        <f>COUNTIFS(Sta!$B:$B,$A196,Sta!$S:$S,"&gt;1.5")/$C196</f>
        <v>#DIV/0!</v>
      </c>
    </row>
    <row r="197" spans="1:22" x14ac:dyDescent="0.3">
      <c r="A197" t="s">
        <v>7</v>
      </c>
      <c r="B197" s="9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0">
        <f>(SUMIF(Sta!$A:$A,$A197,Sta!$T:$T)  + SUMIF(Sta!$B:$B,$A197,Sta!$T:$T) )/$D197</f>
        <v>3</v>
      </c>
      <c r="F197" s="6">
        <f>SUMIF(Sta!$A:$A,$A197,Sta!$T:$T)/$B197</f>
        <v>2</v>
      </c>
      <c r="G197" s="6">
        <f>SUMIF(Sta!$B:$B,$A197,Sta!$T:$T)/$C197</f>
        <v>4</v>
      </c>
      <c r="H197" s="10">
        <f>(SUMIF(Sta!$A:$A,$A197,Sta!$R:$R)  + SUMIF(Sta!$B:$B,$A197,Sta!$S:$S) )/$D197</f>
        <v>0.5</v>
      </c>
      <c r="I197" s="6">
        <f>SUMIF(Sta!$A:$A,$A197,Sta!$R:$R)/$B197</f>
        <v>0</v>
      </c>
      <c r="J197" s="6">
        <f>SUMIF(Sta!$B:$B,$A197,Sta!$S:$S)/$C197</f>
        <v>1</v>
      </c>
      <c r="K197" s="11">
        <f>(COUNTIFS(Sta!$A:$A,$A197,Sta!$T:$T,"&gt;2.5") +COUNTIFS(Sta!$B:$B,$A197,Sta!$T:$T,"&gt;2.5"))/$D197</f>
        <v>0.5</v>
      </c>
      <c r="L197" s="8">
        <f>COUNTIFS(Sta!$A:$A,$A197,Sta!$T:$T,"&gt;2.5")/$B197</f>
        <v>0</v>
      </c>
      <c r="M197" s="8">
        <f>COUNTIFS(Sta!$B:$B,$A197,Sta!$T:$T,"&gt;2.5")/$C197</f>
        <v>1</v>
      </c>
      <c r="N197" s="11">
        <f>(COUNTIFS(Sta!$A:$A,$A197,Sta!$T:$T,"&gt;4.5") +COUNTIFS(Sta!$B:$B,$A197,Sta!$T:$T,"&gt;4.5"))/$D197</f>
        <v>0</v>
      </c>
      <c r="O197" s="8">
        <f>COUNTIFS(Sta!$A:$A,$A197,Sta!$T:$T,"&gt;4.5")/$B197</f>
        <v>0</v>
      </c>
      <c r="P197" s="8">
        <f>COUNTIFS(Sta!$B:$B,$A197,Sta!$T:$T,"&gt;4.5")/$C197</f>
        <v>0</v>
      </c>
      <c r="Q197" s="11">
        <f>(COUNTIFS(Sta!$A:$A,$A197,Sta!$R:$R,"&gt;0.5") +COUNTIFS(Sta!$B:$B,$A197,Sta!$S:$S,"&gt;0.5"))/$D197</f>
        <v>0.5</v>
      </c>
      <c r="R197" s="8">
        <f>COUNTIFS(Sta!$A:$A,$A197,Sta!$R:$R,"&gt;0.5")/$B197</f>
        <v>0</v>
      </c>
      <c r="S197" s="8">
        <f>COUNTIFS(Sta!$B:$B,$A197,Sta!$S:$S,"&gt;0.5")/$C197</f>
        <v>1</v>
      </c>
      <c r="T197" s="11">
        <f>(COUNTIFS(Sta!$A:$A,$A197,Sta!$R:$R,"&gt;1.5") +COUNTIFS(Sta!$B:$B,$A197,Sta!$S:$S,"&gt;1.5"))/$D197</f>
        <v>0</v>
      </c>
      <c r="U197" s="8">
        <f>COUNTIFS(Sta!$A:$A,$A197,Sta!$R:$R,"&gt;1.5")/$B197</f>
        <v>0</v>
      </c>
      <c r="V197" s="8">
        <f>COUNTIFS(Sta!$B:$B,$A197,Sta!$S:$S,"&gt;1.5")/$C197</f>
        <v>0</v>
      </c>
    </row>
    <row r="198" spans="1:22" x14ac:dyDescent="0.3">
      <c r="A198" t="s">
        <v>713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0" t="e">
        <f>(SUMIF(Sta!$A:$A,$A198,Sta!$T:$T)  + SUMIF(Sta!$B:$B,$A198,Sta!$T:$T) )/$D198</f>
        <v>#DIV/0!</v>
      </c>
      <c r="F198" s="6" t="e">
        <f>SUMIF(Sta!$A:$A,$A198,Sta!$T:$T)/$B198</f>
        <v>#DIV/0!</v>
      </c>
      <c r="G198" s="6" t="e">
        <f>SUMIF(Sta!$B:$B,$A198,Sta!$T:$T)/$C198</f>
        <v>#DIV/0!</v>
      </c>
      <c r="H198" s="10" t="e">
        <f>(SUMIF(Sta!$A:$A,$A198,Sta!$R:$R)  + SUMIF(Sta!$B:$B,$A198,Sta!$S:$S) )/$D198</f>
        <v>#DIV/0!</v>
      </c>
      <c r="I198" s="6" t="e">
        <f>SUMIF(Sta!$A:$A,$A198,Sta!$R:$R)/$B198</f>
        <v>#DIV/0!</v>
      </c>
      <c r="J198" s="6" t="e">
        <f>SUMIF(Sta!$B:$B,$A198,Sta!$S:$S)/$C198</f>
        <v>#DIV/0!</v>
      </c>
      <c r="K198" s="11" t="e">
        <f>(COUNTIFS(Sta!$A:$A,$A198,Sta!$T:$T,"&gt;2.5") +COUNTIFS(Sta!$B:$B,$A198,Sta!$T:$T,"&gt;2.5"))/$D198</f>
        <v>#DIV/0!</v>
      </c>
      <c r="L198" s="8" t="e">
        <f>COUNTIFS(Sta!$A:$A,$A198,Sta!$T:$T,"&gt;2.5")/$B198</f>
        <v>#DIV/0!</v>
      </c>
      <c r="M198" s="8" t="e">
        <f>COUNTIFS(Sta!$B:$B,$A198,Sta!$T:$T,"&gt;2.5")/$C198</f>
        <v>#DIV/0!</v>
      </c>
      <c r="N198" s="11" t="e">
        <f>(COUNTIFS(Sta!$A:$A,$A198,Sta!$T:$T,"&gt;4.5") +COUNTIFS(Sta!$B:$B,$A198,Sta!$T:$T,"&gt;4.5"))/$D198</f>
        <v>#DIV/0!</v>
      </c>
      <c r="O198" s="8" t="e">
        <f>COUNTIFS(Sta!$A:$A,$A198,Sta!$T:$T,"&gt;4.5")/$B198</f>
        <v>#DIV/0!</v>
      </c>
      <c r="P198" s="8" t="e">
        <f>COUNTIFS(Sta!$B:$B,$A198,Sta!$T:$T,"&gt;4.5")/$C198</f>
        <v>#DIV/0!</v>
      </c>
      <c r="Q198" s="11" t="e">
        <f>(COUNTIFS(Sta!$A:$A,$A198,Sta!$R:$R,"&gt;0.5") +COUNTIFS(Sta!$B:$B,$A198,Sta!$S:$S,"&gt;0.5"))/$D198</f>
        <v>#DIV/0!</v>
      </c>
      <c r="R198" s="8" t="e">
        <f>COUNTIFS(Sta!$A:$A,$A198,Sta!$R:$R,"&gt;0.5")/$B198</f>
        <v>#DIV/0!</v>
      </c>
      <c r="S198" s="8" t="e">
        <f>COUNTIFS(Sta!$B:$B,$A198,Sta!$S:$S,"&gt;0.5")/$C198</f>
        <v>#DIV/0!</v>
      </c>
      <c r="T198" s="11" t="e">
        <f>(COUNTIFS(Sta!$A:$A,$A198,Sta!$R:$R,"&gt;1.5") +COUNTIFS(Sta!$B:$B,$A198,Sta!$S:$S,"&gt;1.5"))/$D198</f>
        <v>#DIV/0!</v>
      </c>
      <c r="U198" s="8" t="e">
        <f>COUNTIFS(Sta!$A:$A,$A198,Sta!$R:$R,"&gt;1.5")/$B198</f>
        <v>#DIV/0!</v>
      </c>
      <c r="V198" s="8" t="e">
        <f>COUNTIFS(Sta!$B:$B,$A198,Sta!$S:$S,"&gt;1.5")/$C198</f>
        <v>#DIV/0!</v>
      </c>
    </row>
    <row r="199" spans="1:22" x14ac:dyDescent="0.3">
      <c r="A199" t="s">
        <v>464</v>
      </c>
      <c r="B199" s="9">
        <f>COUNTIF(Sta!A:A,A199)</f>
        <v>11</v>
      </c>
      <c r="C199" s="4">
        <f>COUNTIF(Sta!B:B,A199)</f>
        <v>11</v>
      </c>
      <c r="D199" s="4">
        <f t="shared" si="6"/>
        <v>22</v>
      </c>
      <c r="E199" s="10">
        <f>(SUMIF(Sta!$A:$A,$A199,Sta!$T:$T)  + SUMIF(Sta!$B:$B,$A199,Sta!$T:$T) )/$D199</f>
        <v>2.2272727272727271</v>
      </c>
      <c r="F199" s="6">
        <f>SUMIF(Sta!$A:$A,$A199,Sta!$T:$T)/$B199</f>
        <v>2.3636363636363638</v>
      </c>
      <c r="G199" s="6">
        <f>SUMIF(Sta!$B:$B,$A199,Sta!$T:$T)/$C199</f>
        <v>2.0909090909090908</v>
      </c>
      <c r="H199" s="10">
        <f>(SUMIF(Sta!$A:$A,$A199,Sta!$R:$R)  + SUMIF(Sta!$B:$B,$A199,Sta!$S:$S) )/$D199</f>
        <v>1.2727272727272727</v>
      </c>
      <c r="I199" s="6">
        <f>SUMIF(Sta!$A:$A,$A199,Sta!$R:$R)/$B199</f>
        <v>1.3636363636363635</v>
      </c>
      <c r="J199" s="6">
        <f>SUMIF(Sta!$B:$B,$A199,Sta!$S:$S)/$C199</f>
        <v>1.1818181818181819</v>
      </c>
      <c r="K199" s="11">
        <f>(COUNTIFS(Sta!$A:$A,$A199,Sta!$T:$T,"&gt;2.5") +COUNTIFS(Sta!$B:$B,$A199,Sta!$T:$T,"&gt;2.5"))/$D199</f>
        <v>0.36363636363636365</v>
      </c>
      <c r="L199" s="8">
        <f>COUNTIFS(Sta!$A:$A,$A199,Sta!$T:$T,"&gt;2.5")/$B199</f>
        <v>0.36363636363636365</v>
      </c>
      <c r="M199" s="8">
        <f>COUNTIFS(Sta!$B:$B,$A199,Sta!$T:$T,"&gt;2.5")/$C199</f>
        <v>0.36363636363636365</v>
      </c>
      <c r="N199" s="11">
        <f>(COUNTIFS(Sta!$A:$A,$A199,Sta!$T:$T,"&gt;4.5") +COUNTIFS(Sta!$B:$B,$A199,Sta!$T:$T,"&gt;4.5"))/$D199</f>
        <v>4.5454545454545456E-2</v>
      </c>
      <c r="O199" s="8">
        <f>COUNTIFS(Sta!$A:$A,$A199,Sta!$T:$T,"&gt;4.5")/$B199</f>
        <v>9.0909090909090912E-2</v>
      </c>
      <c r="P199" s="8">
        <f>COUNTIFS(Sta!$B:$B,$A199,Sta!$T:$T,"&gt;4.5")/$C199</f>
        <v>0</v>
      </c>
      <c r="Q199" s="11">
        <f>(COUNTIFS(Sta!$A:$A,$A199,Sta!$R:$R,"&gt;0.5") +COUNTIFS(Sta!$B:$B,$A199,Sta!$S:$S,"&gt;0.5"))/$D199</f>
        <v>0.77272727272727271</v>
      </c>
      <c r="R199" s="8">
        <f>COUNTIFS(Sta!$A:$A,$A199,Sta!$R:$R,"&gt;0.5")/$B199</f>
        <v>0.72727272727272729</v>
      </c>
      <c r="S199" s="8">
        <f>COUNTIFS(Sta!$B:$B,$A199,Sta!$S:$S,"&gt;0.5")/$C199</f>
        <v>0.81818181818181823</v>
      </c>
      <c r="T199" s="11">
        <f>(COUNTIFS(Sta!$A:$A,$A199,Sta!$R:$R,"&gt;1.5") +COUNTIFS(Sta!$B:$B,$A199,Sta!$S:$S,"&gt;1.5"))/$D199</f>
        <v>0.36363636363636365</v>
      </c>
      <c r="U199" s="8">
        <f>COUNTIFS(Sta!$A:$A,$A199,Sta!$R:$R,"&gt;1.5")/$B199</f>
        <v>0.45454545454545453</v>
      </c>
      <c r="V199" s="8">
        <f>COUNTIFS(Sta!$B:$B,$A199,Sta!$S:$S,"&gt;1.5")/$C199</f>
        <v>0.27272727272727271</v>
      </c>
    </row>
    <row r="200" spans="1:22" x14ac:dyDescent="0.3">
      <c r="A200" t="s">
        <v>701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0" t="e">
        <f>(SUMIF(Sta!$A:$A,$A200,Sta!$T:$T)  + SUMIF(Sta!$B:$B,$A200,Sta!$T:$T) )/$D200</f>
        <v>#DIV/0!</v>
      </c>
      <c r="F200" s="6" t="e">
        <f>SUMIF(Sta!$A:$A,$A200,Sta!$T:$T)/$B200</f>
        <v>#DIV/0!</v>
      </c>
      <c r="G200" s="6" t="e">
        <f>SUMIF(Sta!$B:$B,$A200,Sta!$T:$T)/$C200</f>
        <v>#DIV/0!</v>
      </c>
      <c r="H200" s="10" t="e">
        <f>(SUMIF(Sta!$A:$A,$A200,Sta!$R:$R)  + SUMIF(Sta!$B:$B,$A200,Sta!$S:$S) )/$D200</f>
        <v>#DIV/0!</v>
      </c>
      <c r="I200" s="6" t="e">
        <f>SUMIF(Sta!$A:$A,$A200,Sta!$R:$R)/$B200</f>
        <v>#DIV/0!</v>
      </c>
      <c r="J200" s="6" t="e">
        <f>SUMIF(Sta!$B:$B,$A200,Sta!$S:$S)/$C200</f>
        <v>#DIV/0!</v>
      </c>
      <c r="K200" s="11" t="e">
        <f>(COUNTIFS(Sta!$A:$A,$A200,Sta!$T:$T,"&gt;2.5") +COUNTIFS(Sta!$B:$B,$A200,Sta!$T:$T,"&gt;2.5"))/$D200</f>
        <v>#DIV/0!</v>
      </c>
      <c r="L200" s="8" t="e">
        <f>COUNTIFS(Sta!$A:$A,$A200,Sta!$T:$T,"&gt;2.5")/$B200</f>
        <v>#DIV/0!</v>
      </c>
      <c r="M200" s="8" t="e">
        <f>COUNTIFS(Sta!$B:$B,$A200,Sta!$T:$T,"&gt;2.5")/$C200</f>
        <v>#DIV/0!</v>
      </c>
      <c r="N200" s="11" t="e">
        <f>(COUNTIFS(Sta!$A:$A,$A200,Sta!$T:$T,"&gt;4.5") +COUNTIFS(Sta!$B:$B,$A200,Sta!$T:$T,"&gt;4.5"))/$D200</f>
        <v>#DIV/0!</v>
      </c>
      <c r="O200" s="8" t="e">
        <f>COUNTIFS(Sta!$A:$A,$A200,Sta!$T:$T,"&gt;4.5")/$B200</f>
        <v>#DIV/0!</v>
      </c>
      <c r="P200" s="8" t="e">
        <f>COUNTIFS(Sta!$B:$B,$A200,Sta!$T:$T,"&gt;4.5")/$C200</f>
        <v>#DIV/0!</v>
      </c>
      <c r="Q200" s="11" t="e">
        <f>(COUNTIFS(Sta!$A:$A,$A200,Sta!$R:$R,"&gt;0.5") +COUNTIFS(Sta!$B:$B,$A200,Sta!$S:$S,"&gt;0.5"))/$D200</f>
        <v>#DIV/0!</v>
      </c>
      <c r="R200" s="8" t="e">
        <f>COUNTIFS(Sta!$A:$A,$A200,Sta!$R:$R,"&gt;0.5")/$B200</f>
        <v>#DIV/0!</v>
      </c>
      <c r="S200" s="8" t="e">
        <f>COUNTIFS(Sta!$B:$B,$A200,Sta!$S:$S,"&gt;0.5")/$C200</f>
        <v>#DIV/0!</v>
      </c>
      <c r="T200" s="11" t="e">
        <f>(COUNTIFS(Sta!$A:$A,$A200,Sta!$R:$R,"&gt;1.5") +COUNTIFS(Sta!$B:$B,$A200,Sta!$S:$S,"&gt;1.5"))/$D200</f>
        <v>#DIV/0!</v>
      </c>
      <c r="U200" s="8" t="e">
        <f>COUNTIFS(Sta!$A:$A,$A200,Sta!$R:$R,"&gt;1.5")/$B200</f>
        <v>#DIV/0!</v>
      </c>
      <c r="V200" s="8" t="e">
        <f>COUNTIFS(Sta!$B:$B,$A200,Sta!$S:$S,"&gt;1.5")/$C200</f>
        <v>#DIV/0!</v>
      </c>
    </row>
    <row r="201" spans="1:22" x14ac:dyDescent="0.3">
      <c r="A201" t="s">
        <v>704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0" t="e">
        <f>(SUMIF(Sta!$A:$A,$A201,Sta!$T:$T)  + SUMIF(Sta!$B:$B,$A201,Sta!$T:$T) )/$D201</f>
        <v>#DIV/0!</v>
      </c>
      <c r="F201" s="6" t="e">
        <f>SUMIF(Sta!$A:$A,$A201,Sta!$T:$T)/$B201</f>
        <v>#DIV/0!</v>
      </c>
      <c r="G201" s="6" t="e">
        <f>SUMIF(Sta!$B:$B,$A201,Sta!$T:$T)/$C201</f>
        <v>#DIV/0!</v>
      </c>
      <c r="H201" s="10" t="e">
        <f>(SUMIF(Sta!$A:$A,$A201,Sta!$R:$R)  + SUMIF(Sta!$B:$B,$A201,Sta!$S:$S) )/$D201</f>
        <v>#DIV/0!</v>
      </c>
      <c r="I201" s="6" t="e">
        <f>SUMIF(Sta!$A:$A,$A201,Sta!$R:$R)/$B201</f>
        <v>#DIV/0!</v>
      </c>
      <c r="J201" s="6" t="e">
        <f>SUMIF(Sta!$B:$B,$A201,Sta!$S:$S)/$C201</f>
        <v>#DIV/0!</v>
      </c>
      <c r="K201" s="11" t="e">
        <f>(COUNTIFS(Sta!$A:$A,$A201,Sta!$T:$T,"&gt;2.5") +COUNTIFS(Sta!$B:$B,$A201,Sta!$T:$T,"&gt;2.5"))/$D201</f>
        <v>#DIV/0!</v>
      </c>
      <c r="L201" s="8" t="e">
        <f>COUNTIFS(Sta!$A:$A,$A201,Sta!$T:$T,"&gt;2.5")/$B201</f>
        <v>#DIV/0!</v>
      </c>
      <c r="M201" s="8" t="e">
        <f>COUNTIFS(Sta!$B:$B,$A201,Sta!$T:$T,"&gt;2.5")/$C201</f>
        <v>#DIV/0!</v>
      </c>
      <c r="N201" s="11" t="e">
        <f>(COUNTIFS(Sta!$A:$A,$A201,Sta!$T:$T,"&gt;4.5") +COUNTIFS(Sta!$B:$B,$A201,Sta!$T:$T,"&gt;4.5"))/$D201</f>
        <v>#DIV/0!</v>
      </c>
      <c r="O201" s="8" t="e">
        <f>COUNTIFS(Sta!$A:$A,$A201,Sta!$T:$T,"&gt;4.5")/$B201</f>
        <v>#DIV/0!</v>
      </c>
      <c r="P201" s="8" t="e">
        <f>COUNTIFS(Sta!$B:$B,$A201,Sta!$T:$T,"&gt;4.5")/$C201</f>
        <v>#DIV/0!</v>
      </c>
      <c r="Q201" s="11" t="e">
        <f>(COUNTIFS(Sta!$A:$A,$A201,Sta!$R:$R,"&gt;0.5") +COUNTIFS(Sta!$B:$B,$A201,Sta!$S:$S,"&gt;0.5"))/$D201</f>
        <v>#DIV/0!</v>
      </c>
      <c r="R201" s="8" t="e">
        <f>COUNTIFS(Sta!$A:$A,$A201,Sta!$R:$R,"&gt;0.5")/$B201</f>
        <v>#DIV/0!</v>
      </c>
      <c r="S201" s="8" t="e">
        <f>COUNTIFS(Sta!$B:$B,$A201,Sta!$S:$S,"&gt;0.5")/$C201</f>
        <v>#DIV/0!</v>
      </c>
      <c r="T201" s="11" t="e">
        <f>(COUNTIFS(Sta!$A:$A,$A201,Sta!$R:$R,"&gt;1.5") +COUNTIFS(Sta!$B:$B,$A201,Sta!$S:$S,"&gt;1.5"))/$D201</f>
        <v>#DIV/0!</v>
      </c>
      <c r="U201" s="8" t="e">
        <f>COUNTIFS(Sta!$A:$A,$A201,Sta!$R:$R,"&gt;1.5")/$B201</f>
        <v>#DIV/0!</v>
      </c>
      <c r="V201" s="8" t="e">
        <f>COUNTIFS(Sta!$B:$B,$A201,Sta!$S:$S,"&gt;1.5")/$C201</f>
        <v>#DIV/0!</v>
      </c>
    </row>
    <row r="202" spans="1:22" x14ac:dyDescent="0.3">
      <c r="A202" t="s">
        <v>582</v>
      </c>
      <c r="B202" s="9">
        <f>COUNTIF(Sta!A:A,A202)</f>
        <v>2</v>
      </c>
      <c r="C202" s="4">
        <f>COUNTIF(Sta!B:B,A202)</f>
        <v>1</v>
      </c>
      <c r="D202" s="4">
        <f t="shared" si="6"/>
        <v>3</v>
      </c>
      <c r="E202" s="10">
        <f>(SUMIF(Sta!$A:$A,$A202,Sta!$T:$T)  + SUMIF(Sta!$B:$B,$A202,Sta!$T:$T) )/$D202</f>
        <v>1.6666666666666667</v>
      </c>
      <c r="F202" s="6">
        <f>SUMIF(Sta!$A:$A,$A202,Sta!$T:$T)/$B202</f>
        <v>2</v>
      </c>
      <c r="G202" s="6">
        <f>SUMIF(Sta!$B:$B,$A202,Sta!$T:$T)/$C202</f>
        <v>1</v>
      </c>
      <c r="H202" s="10">
        <f>(SUMIF(Sta!$A:$A,$A202,Sta!$R:$R)  + SUMIF(Sta!$B:$B,$A202,Sta!$S:$S) )/$D202</f>
        <v>0.33333333333333331</v>
      </c>
      <c r="I202" s="6">
        <f>SUMIF(Sta!$A:$A,$A202,Sta!$R:$R)/$B202</f>
        <v>0.5</v>
      </c>
      <c r="J202" s="6">
        <f>SUMIF(Sta!$B:$B,$A202,Sta!$S:$S)/$C202</f>
        <v>0</v>
      </c>
      <c r="K202" s="11">
        <f>(COUNTIFS(Sta!$A:$A,$A202,Sta!$T:$T,"&gt;2.5") +COUNTIFS(Sta!$B:$B,$A202,Sta!$T:$T,"&gt;2.5"))/$D202</f>
        <v>0.33333333333333331</v>
      </c>
      <c r="L202" s="8">
        <f>COUNTIFS(Sta!$A:$A,$A202,Sta!$T:$T,"&gt;2.5")/$B202</f>
        <v>0.5</v>
      </c>
      <c r="M202" s="8">
        <f>COUNTIFS(Sta!$B:$B,$A202,Sta!$T:$T,"&gt;2.5")/$C202</f>
        <v>0</v>
      </c>
      <c r="N202" s="11">
        <f>(COUNTIFS(Sta!$A:$A,$A202,Sta!$T:$T,"&gt;4.5") +COUNTIFS(Sta!$B:$B,$A202,Sta!$T:$T,"&gt;4.5"))/$D202</f>
        <v>0</v>
      </c>
      <c r="O202" s="8">
        <f>COUNTIFS(Sta!$A:$A,$A202,Sta!$T:$T,"&gt;4.5")/$B202</f>
        <v>0</v>
      </c>
      <c r="P202" s="8">
        <f>COUNTIFS(Sta!$B:$B,$A202,Sta!$T:$T,"&gt;4.5")/$C202</f>
        <v>0</v>
      </c>
      <c r="Q202" s="11">
        <f>(COUNTIFS(Sta!$A:$A,$A202,Sta!$R:$R,"&gt;0.5") +COUNTIFS(Sta!$B:$B,$A202,Sta!$S:$S,"&gt;0.5"))/$D202</f>
        <v>0.33333333333333331</v>
      </c>
      <c r="R202" s="8">
        <f>COUNTIFS(Sta!$A:$A,$A202,Sta!$R:$R,"&gt;0.5")/$B202</f>
        <v>0.5</v>
      </c>
      <c r="S202" s="8">
        <f>COUNTIFS(Sta!$B:$B,$A202,Sta!$S:$S,"&gt;0.5")/$C202</f>
        <v>0</v>
      </c>
      <c r="T202" s="11">
        <f>(COUNTIFS(Sta!$A:$A,$A202,Sta!$R:$R,"&gt;1.5") +COUNTIFS(Sta!$B:$B,$A202,Sta!$S:$S,"&gt;1.5"))/$D202</f>
        <v>0</v>
      </c>
      <c r="U202" s="8">
        <f>COUNTIFS(Sta!$A:$A,$A202,Sta!$R:$R,"&gt;1.5")/$B202</f>
        <v>0</v>
      </c>
      <c r="V202" s="8">
        <f>COUNTIFS(Sta!$B:$B,$A202,Sta!$S:$S,"&gt;1.5")/$C202</f>
        <v>0</v>
      </c>
    </row>
    <row r="203" spans="1:22" x14ac:dyDescent="0.3">
      <c r="A203" t="s">
        <v>99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0" t="e">
        <f>(SUMIF(Sta!$A:$A,$A203,Sta!$T:$T)  + SUMIF(Sta!$B:$B,$A203,Sta!$T:$T) )/$D203</f>
        <v>#DIV/0!</v>
      </c>
      <c r="F203" s="6" t="e">
        <f>SUMIF(Sta!$A:$A,$A203,Sta!$T:$T)/$B203</f>
        <v>#DIV/0!</v>
      </c>
      <c r="G203" s="6" t="e">
        <f>SUMIF(Sta!$B:$B,$A203,Sta!$T:$T)/$C203</f>
        <v>#DIV/0!</v>
      </c>
      <c r="H203" s="10" t="e">
        <f>(SUMIF(Sta!$A:$A,$A203,Sta!$R:$R)  + SUMIF(Sta!$B:$B,$A203,Sta!$S:$S) )/$D203</f>
        <v>#DIV/0!</v>
      </c>
      <c r="I203" s="6" t="e">
        <f>SUMIF(Sta!$A:$A,$A203,Sta!$R:$R)/$B203</f>
        <v>#DIV/0!</v>
      </c>
      <c r="J203" s="6" t="e">
        <f>SUMIF(Sta!$B:$B,$A203,Sta!$S:$S)/$C203</f>
        <v>#DIV/0!</v>
      </c>
      <c r="K203" s="11" t="e">
        <f>(COUNTIFS(Sta!$A:$A,$A203,Sta!$T:$T,"&gt;2.5") +COUNTIFS(Sta!$B:$B,$A203,Sta!$T:$T,"&gt;2.5"))/$D203</f>
        <v>#DIV/0!</v>
      </c>
      <c r="L203" s="8" t="e">
        <f>COUNTIFS(Sta!$A:$A,$A203,Sta!$T:$T,"&gt;2.5")/$B203</f>
        <v>#DIV/0!</v>
      </c>
      <c r="M203" s="8" t="e">
        <f>COUNTIFS(Sta!$B:$B,$A203,Sta!$T:$T,"&gt;2.5")/$C203</f>
        <v>#DIV/0!</v>
      </c>
      <c r="N203" s="11" t="e">
        <f>(COUNTIFS(Sta!$A:$A,$A203,Sta!$T:$T,"&gt;4.5") +COUNTIFS(Sta!$B:$B,$A203,Sta!$T:$T,"&gt;4.5"))/$D203</f>
        <v>#DIV/0!</v>
      </c>
      <c r="O203" s="8" t="e">
        <f>COUNTIFS(Sta!$A:$A,$A203,Sta!$T:$T,"&gt;4.5")/$B203</f>
        <v>#DIV/0!</v>
      </c>
      <c r="P203" s="8" t="e">
        <f>COUNTIFS(Sta!$B:$B,$A203,Sta!$T:$T,"&gt;4.5")/$C203</f>
        <v>#DIV/0!</v>
      </c>
      <c r="Q203" s="11" t="e">
        <f>(COUNTIFS(Sta!$A:$A,$A203,Sta!$R:$R,"&gt;0.5") +COUNTIFS(Sta!$B:$B,$A203,Sta!$S:$S,"&gt;0.5"))/$D203</f>
        <v>#DIV/0!</v>
      </c>
      <c r="R203" s="8" t="e">
        <f>COUNTIFS(Sta!$A:$A,$A203,Sta!$R:$R,"&gt;0.5")/$B203</f>
        <v>#DIV/0!</v>
      </c>
      <c r="S203" s="8" t="e">
        <f>COUNTIFS(Sta!$B:$B,$A203,Sta!$S:$S,"&gt;0.5")/$C203</f>
        <v>#DIV/0!</v>
      </c>
      <c r="T203" s="11" t="e">
        <f>(COUNTIFS(Sta!$A:$A,$A203,Sta!$R:$R,"&gt;1.5") +COUNTIFS(Sta!$B:$B,$A203,Sta!$S:$S,"&gt;1.5"))/$D203</f>
        <v>#DIV/0!</v>
      </c>
      <c r="U203" s="8" t="e">
        <f>COUNTIFS(Sta!$A:$A,$A203,Sta!$R:$R,"&gt;1.5")/$B203</f>
        <v>#DIV/0!</v>
      </c>
      <c r="V203" s="8" t="e">
        <f>COUNTIFS(Sta!$B:$B,$A203,Sta!$S:$S,"&gt;1.5")/$C203</f>
        <v>#DIV/0!</v>
      </c>
    </row>
    <row r="204" spans="1:22" x14ac:dyDescent="0.3">
      <c r="A204" t="s">
        <v>595</v>
      </c>
      <c r="B204" s="9">
        <f>COUNTIF(Sta!A:A,A204)</f>
        <v>1</v>
      </c>
      <c r="C204" s="4">
        <f>COUNTIF(Sta!B:B,A204)</f>
        <v>1</v>
      </c>
      <c r="D204" s="4">
        <f>B204+C204</f>
        <v>2</v>
      </c>
      <c r="E204" s="10">
        <f>(SUMIF(Sta!$A:$A,$A204,Sta!$T:$T)  + SUMIF(Sta!$B:$B,$A204,Sta!$T:$T) )/$D204</f>
        <v>2</v>
      </c>
      <c r="F204" s="6">
        <f>SUMIF(Sta!$A:$A,$A204,Sta!$T:$T)/$B204</f>
        <v>2</v>
      </c>
      <c r="G204" s="6">
        <f>SUMIF(Sta!$B:$B,$A204,Sta!$T:$T)/$C204</f>
        <v>2</v>
      </c>
      <c r="H204" s="10">
        <f>(SUMIF(Sta!$A:$A,$A204,Sta!$R:$R)  + SUMIF(Sta!$B:$B,$A204,Sta!$S:$S) )/$D204</f>
        <v>1</v>
      </c>
      <c r="I204" s="6">
        <f>SUMIF(Sta!$A:$A,$A204,Sta!$R:$R)/$B204</f>
        <v>0</v>
      </c>
      <c r="J204" s="6">
        <f>SUMIF(Sta!$B:$B,$A204,Sta!$S:$S)/$C204</f>
        <v>2</v>
      </c>
      <c r="K204" s="11">
        <f>(COUNTIFS(Sta!$A:$A,$A204,Sta!$T:$T,"&gt;2.5") +COUNTIFS(Sta!$B:$B,$A204,Sta!$T:$T,"&gt;2.5"))/$D204</f>
        <v>0</v>
      </c>
      <c r="L204" s="8">
        <f>COUNTIFS(Sta!$A:$A,$A204,Sta!$T:$T,"&gt;2.5")/$B204</f>
        <v>0</v>
      </c>
      <c r="M204" s="8">
        <f>COUNTIFS(Sta!$B:$B,$A204,Sta!$T:$T,"&gt;2.5")/$C204</f>
        <v>0</v>
      </c>
      <c r="N204" s="11">
        <f>(COUNTIFS(Sta!$A:$A,$A204,Sta!$T:$T,"&gt;4.5") +COUNTIFS(Sta!$B:$B,$A204,Sta!$T:$T,"&gt;4.5"))/$D204</f>
        <v>0</v>
      </c>
      <c r="O204" s="8">
        <f>COUNTIFS(Sta!$A:$A,$A204,Sta!$T:$T,"&gt;4.5")/$B204</f>
        <v>0</v>
      </c>
      <c r="P204" s="8">
        <f>COUNTIFS(Sta!$B:$B,$A204,Sta!$T:$T,"&gt;4.5")/$C204</f>
        <v>0</v>
      </c>
      <c r="Q204" s="11">
        <f>(COUNTIFS(Sta!$A:$A,$A204,Sta!$R:$R,"&gt;0.5") +COUNTIFS(Sta!$B:$B,$A204,Sta!$S:$S,"&gt;0.5"))/$D204</f>
        <v>0.5</v>
      </c>
      <c r="R204" s="8">
        <f>COUNTIFS(Sta!$A:$A,$A204,Sta!$R:$R,"&gt;0.5")/$B204</f>
        <v>0</v>
      </c>
      <c r="S204" s="8">
        <f>COUNTIFS(Sta!$B:$B,$A204,Sta!$S:$S,"&gt;0.5")/$C204</f>
        <v>1</v>
      </c>
      <c r="T204" s="11">
        <f>(COUNTIFS(Sta!$A:$A,$A204,Sta!$R:$R,"&gt;1.5") +COUNTIFS(Sta!$B:$B,$A204,Sta!$S:$S,"&gt;1.5"))/$D204</f>
        <v>0.5</v>
      </c>
      <c r="U204" s="8">
        <f>COUNTIFS(Sta!$A:$A,$A204,Sta!$R:$R,"&gt;1.5")/$B204</f>
        <v>0</v>
      </c>
      <c r="V204" s="8">
        <f>COUNTIFS(Sta!$B:$B,$A204,Sta!$S:$S,"&gt;1.5")/$C204</f>
        <v>1</v>
      </c>
    </row>
    <row r="205" spans="1:22" x14ac:dyDescent="0.3">
      <c r="A205" t="s">
        <v>314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0" t="e">
        <f>(SUMIF(Sta!$A:$A,$A205,Sta!$T:$T)  + SUMIF(Sta!$B:$B,$A205,Sta!$T:$T) )/$D205</f>
        <v>#DIV/0!</v>
      </c>
      <c r="F205" s="6" t="e">
        <f>SUMIF(Sta!$A:$A,$A205,Sta!$T:$T)/$B205</f>
        <v>#DIV/0!</v>
      </c>
      <c r="G205" s="6" t="e">
        <f>SUMIF(Sta!$B:$B,$A205,Sta!$T:$T)/$C205</f>
        <v>#DIV/0!</v>
      </c>
      <c r="H205" s="10" t="e">
        <f>(SUMIF(Sta!$A:$A,$A205,Sta!$R:$R)  + SUMIF(Sta!$B:$B,$A205,Sta!$S:$S) )/$D205</f>
        <v>#DIV/0!</v>
      </c>
      <c r="I205" s="6" t="e">
        <f>SUMIF(Sta!$A:$A,$A205,Sta!$R:$R)/$B205</f>
        <v>#DIV/0!</v>
      </c>
      <c r="J205" s="6" t="e">
        <f>SUMIF(Sta!$B:$B,$A205,Sta!$S:$S)/$C205</f>
        <v>#DIV/0!</v>
      </c>
      <c r="K205" s="11" t="e">
        <f>(COUNTIFS(Sta!$A:$A,$A205,Sta!$T:$T,"&gt;2.5") +COUNTIFS(Sta!$B:$B,$A205,Sta!$T:$T,"&gt;2.5"))/$D205</f>
        <v>#DIV/0!</v>
      </c>
      <c r="L205" s="8" t="e">
        <f>COUNTIFS(Sta!$A:$A,$A205,Sta!$T:$T,"&gt;2.5")/$B205</f>
        <v>#DIV/0!</v>
      </c>
      <c r="M205" s="8" t="e">
        <f>COUNTIFS(Sta!$B:$B,$A205,Sta!$T:$T,"&gt;2.5")/$C205</f>
        <v>#DIV/0!</v>
      </c>
      <c r="N205" s="11" t="e">
        <f>(COUNTIFS(Sta!$A:$A,$A205,Sta!$T:$T,"&gt;4.5") +COUNTIFS(Sta!$B:$B,$A205,Sta!$T:$T,"&gt;4.5"))/$D205</f>
        <v>#DIV/0!</v>
      </c>
      <c r="O205" s="8" t="e">
        <f>COUNTIFS(Sta!$A:$A,$A205,Sta!$T:$T,"&gt;4.5")/$B205</f>
        <v>#DIV/0!</v>
      </c>
      <c r="P205" s="8" t="e">
        <f>COUNTIFS(Sta!$B:$B,$A205,Sta!$T:$T,"&gt;4.5")/$C205</f>
        <v>#DIV/0!</v>
      </c>
      <c r="Q205" s="11" t="e">
        <f>(COUNTIFS(Sta!$A:$A,$A205,Sta!$R:$R,"&gt;0.5") +COUNTIFS(Sta!$B:$B,$A205,Sta!$S:$S,"&gt;0.5"))/$D205</f>
        <v>#DIV/0!</v>
      </c>
      <c r="R205" s="8" t="e">
        <f>COUNTIFS(Sta!$A:$A,$A205,Sta!$R:$R,"&gt;0.5")/$B205</f>
        <v>#DIV/0!</v>
      </c>
      <c r="S205" s="8" t="e">
        <f>COUNTIFS(Sta!$B:$B,$A205,Sta!$S:$S,"&gt;0.5")/$C205</f>
        <v>#DIV/0!</v>
      </c>
      <c r="T205" s="11" t="e">
        <f>(COUNTIFS(Sta!$A:$A,$A205,Sta!$R:$R,"&gt;1.5") +COUNTIFS(Sta!$B:$B,$A205,Sta!$S:$S,"&gt;1.5"))/$D205</f>
        <v>#DIV/0!</v>
      </c>
      <c r="U205" s="8" t="e">
        <f>COUNTIFS(Sta!$A:$A,$A205,Sta!$R:$R,"&gt;1.5")/$B205</f>
        <v>#DIV/0!</v>
      </c>
      <c r="V205" s="8" t="e">
        <f>COUNTIFS(Sta!$B:$B,$A205,Sta!$S:$S,"&gt;1.5")/$C205</f>
        <v>#DIV/0!</v>
      </c>
    </row>
    <row r="206" spans="1:22" x14ac:dyDescent="0.3">
      <c r="A206" t="s">
        <v>658</v>
      </c>
      <c r="B206" s="9">
        <f>COUNTIF(Sta!A:A,A206)</f>
        <v>9</v>
      </c>
      <c r="C206" s="4">
        <f>COUNTIF(Sta!B:B,A206)</f>
        <v>10</v>
      </c>
      <c r="D206" s="4">
        <f t="shared" si="6"/>
        <v>19</v>
      </c>
      <c r="E206" s="10">
        <f>(SUMIF(Sta!$A:$A,$A206,Sta!$T:$T)  + SUMIF(Sta!$B:$B,$A206,Sta!$T:$T) )/$D206</f>
        <v>2.8421052631578947</v>
      </c>
      <c r="F206" s="6">
        <f>SUMIF(Sta!$A:$A,$A206,Sta!$T:$T)/$B206</f>
        <v>2.3333333333333335</v>
      </c>
      <c r="G206" s="6">
        <f>SUMIF(Sta!$B:$B,$A206,Sta!$T:$T)/$C206</f>
        <v>3.3</v>
      </c>
      <c r="H206" s="10">
        <f>(SUMIF(Sta!$A:$A,$A206,Sta!$R:$R)  + SUMIF(Sta!$B:$B,$A206,Sta!$S:$S) )/$D206</f>
        <v>1.6842105263157894</v>
      </c>
      <c r="I206" s="6">
        <f>SUMIF(Sta!$A:$A,$A206,Sta!$R:$R)/$B206</f>
        <v>1.2222222222222223</v>
      </c>
      <c r="J206" s="6">
        <f>SUMIF(Sta!$B:$B,$A206,Sta!$S:$S)/$C206</f>
        <v>2.1</v>
      </c>
      <c r="K206" s="11">
        <f>(COUNTIFS(Sta!$A:$A,$A206,Sta!$T:$T,"&gt;2.5") +COUNTIFS(Sta!$B:$B,$A206,Sta!$T:$T,"&gt;2.5"))/$D206</f>
        <v>0.63157894736842102</v>
      </c>
      <c r="L206" s="8">
        <f>COUNTIFS(Sta!$A:$A,$A206,Sta!$T:$T,"&gt;2.5")/$B206</f>
        <v>0.44444444444444442</v>
      </c>
      <c r="M206" s="8">
        <f>COUNTIFS(Sta!$B:$B,$A206,Sta!$T:$T,"&gt;2.5")/$C206</f>
        <v>0.8</v>
      </c>
      <c r="N206" s="11">
        <f>(COUNTIFS(Sta!$A:$A,$A206,Sta!$T:$T,"&gt;4.5") +COUNTIFS(Sta!$B:$B,$A206,Sta!$T:$T,"&gt;4.5"))/$D206</f>
        <v>0.10526315789473684</v>
      </c>
      <c r="O206" s="8">
        <f>COUNTIFS(Sta!$A:$A,$A206,Sta!$T:$T,"&gt;4.5")/$B206</f>
        <v>0.1111111111111111</v>
      </c>
      <c r="P206" s="8">
        <f>COUNTIFS(Sta!$B:$B,$A206,Sta!$T:$T,"&gt;4.5")/$C206</f>
        <v>0.1</v>
      </c>
      <c r="Q206" s="11">
        <f>(COUNTIFS(Sta!$A:$A,$A206,Sta!$R:$R,"&gt;0.5") +COUNTIFS(Sta!$B:$B,$A206,Sta!$S:$S,"&gt;0.5"))/$D206</f>
        <v>0.78947368421052633</v>
      </c>
      <c r="R206" s="8">
        <f>COUNTIFS(Sta!$A:$A,$A206,Sta!$R:$R,"&gt;0.5")/$B206</f>
        <v>0.66666666666666663</v>
      </c>
      <c r="S206" s="8">
        <f>COUNTIFS(Sta!$B:$B,$A206,Sta!$S:$S,"&gt;0.5")/$C206</f>
        <v>0.9</v>
      </c>
      <c r="T206" s="11">
        <f>(COUNTIFS(Sta!$A:$A,$A206,Sta!$R:$R,"&gt;1.5") +COUNTIFS(Sta!$B:$B,$A206,Sta!$S:$S,"&gt;1.5"))/$D206</f>
        <v>0.52631578947368418</v>
      </c>
      <c r="U206" s="8">
        <f>COUNTIFS(Sta!$A:$A,$A206,Sta!$R:$R,"&gt;1.5")/$B206</f>
        <v>0.44444444444444442</v>
      </c>
      <c r="V206" s="8">
        <f>COUNTIFS(Sta!$B:$B,$A206,Sta!$S:$S,"&gt;1.5")/$C206</f>
        <v>0.6</v>
      </c>
    </row>
    <row r="207" spans="1:22" x14ac:dyDescent="0.3">
      <c r="A207" t="s">
        <v>685</v>
      </c>
      <c r="B207" s="9">
        <f>COUNTIF(Sta!A:A,A207)</f>
        <v>1</v>
      </c>
      <c r="C207" s="4">
        <f>COUNTIF(Sta!B:B,A207)</f>
        <v>0</v>
      </c>
      <c r="D207" s="4">
        <f t="shared" si="6"/>
        <v>1</v>
      </c>
      <c r="E207" s="10">
        <f>(SUMIF(Sta!$A:$A,$A207,Sta!$T:$T)  + SUMIF(Sta!$B:$B,$A207,Sta!$T:$T) )/$D207</f>
        <v>6</v>
      </c>
      <c r="F207" s="6">
        <f>SUMIF(Sta!$A:$A,$A207,Sta!$T:$T)/$B207</f>
        <v>6</v>
      </c>
      <c r="G207" s="6" t="e">
        <f>SUMIF(Sta!$B:$B,$A207,Sta!$T:$T)/$C207</f>
        <v>#DIV/0!</v>
      </c>
      <c r="H207" s="10">
        <f>(SUMIF(Sta!$A:$A,$A207,Sta!$R:$R)  + SUMIF(Sta!$B:$B,$A207,Sta!$S:$S) )/$D207</f>
        <v>3</v>
      </c>
      <c r="I207" s="6">
        <f>SUMIF(Sta!$A:$A,$A207,Sta!$R:$R)/$B207</f>
        <v>3</v>
      </c>
      <c r="J207" s="6" t="e">
        <f>SUMIF(Sta!$B:$B,$A207,Sta!$S:$S)/$C207</f>
        <v>#DIV/0!</v>
      </c>
      <c r="K207" s="11">
        <f>(COUNTIFS(Sta!$A:$A,$A207,Sta!$T:$T,"&gt;2.5") +COUNTIFS(Sta!$B:$B,$A207,Sta!$T:$T,"&gt;2.5"))/$D207</f>
        <v>1</v>
      </c>
      <c r="L207" s="8">
        <f>COUNTIFS(Sta!$A:$A,$A207,Sta!$T:$T,"&gt;2.5")/$B207</f>
        <v>1</v>
      </c>
      <c r="M207" s="8" t="e">
        <f>COUNTIFS(Sta!$B:$B,$A207,Sta!$T:$T,"&gt;2.5")/$C207</f>
        <v>#DIV/0!</v>
      </c>
      <c r="N207" s="11">
        <f>(COUNTIFS(Sta!$A:$A,$A207,Sta!$T:$T,"&gt;4.5") +COUNTIFS(Sta!$B:$B,$A207,Sta!$T:$T,"&gt;4.5"))/$D207</f>
        <v>1</v>
      </c>
      <c r="O207" s="8">
        <f>COUNTIFS(Sta!$A:$A,$A207,Sta!$T:$T,"&gt;4.5")/$B207</f>
        <v>1</v>
      </c>
      <c r="P207" s="8" t="e">
        <f>COUNTIFS(Sta!$B:$B,$A207,Sta!$T:$T,"&gt;4.5")/$C207</f>
        <v>#DIV/0!</v>
      </c>
      <c r="Q207" s="11">
        <f>(COUNTIFS(Sta!$A:$A,$A207,Sta!$R:$R,"&gt;0.5") +COUNTIFS(Sta!$B:$B,$A207,Sta!$S:$S,"&gt;0.5"))/$D207</f>
        <v>1</v>
      </c>
      <c r="R207" s="8">
        <f>COUNTIFS(Sta!$A:$A,$A207,Sta!$R:$R,"&gt;0.5")/$B207</f>
        <v>1</v>
      </c>
      <c r="S207" s="8" t="e">
        <f>COUNTIFS(Sta!$B:$B,$A207,Sta!$S:$S,"&gt;0.5")/$C207</f>
        <v>#DIV/0!</v>
      </c>
      <c r="T207" s="11">
        <f>(COUNTIFS(Sta!$A:$A,$A207,Sta!$R:$R,"&gt;1.5") +COUNTIFS(Sta!$B:$B,$A207,Sta!$S:$S,"&gt;1.5"))/$D207</f>
        <v>1</v>
      </c>
      <c r="U207" s="8">
        <f>COUNTIFS(Sta!$A:$A,$A207,Sta!$R:$R,"&gt;1.5")/$B207</f>
        <v>1</v>
      </c>
      <c r="V207" s="8" t="e">
        <f>COUNTIFS(Sta!$B:$B,$A207,Sta!$S:$S,"&gt;1.5")/$C207</f>
        <v>#DIV/0!</v>
      </c>
    </row>
    <row r="208" spans="1:22" x14ac:dyDescent="0.3">
      <c r="A208" t="s">
        <v>211</v>
      </c>
      <c r="B208" s="9">
        <f>COUNTIF(Sta!A:A,A208)</f>
        <v>1</v>
      </c>
      <c r="C208" s="4">
        <f>COUNTIF(Sta!B:B,A208)</f>
        <v>1</v>
      </c>
      <c r="D208" s="4">
        <f t="shared" si="6"/>
        <v>2</v>
      </c>
      <c r="E208" s="10">
        <f>(SUMIF(Sta!$A:$A,$A208,Sta!$T:$T)  + SUMIF(Sta!$B:$B,$A208,Sta!$T:$T) )/$D208</f>
        <v>1.5</v>
      </c>
      <c r="F208" s="6">
        <f>SUMIF(Sta!$A:$A,$A208,Sta!$T:$T)/$B208</f>
        <v>2</v>
      </c>
      <c r="G208" s="6">
        <f>SUMIF(Sta!$B:$B,$A208,Sta!$T:$T)/$C208</f>
        <v>1</v>
      </c>
      <c r="H208" s="10">
        <f>(SUMIF(Sta!$A:$A,$A208,Sta!$R:$R)  + SUMIF(Sta!$B:$B,$A208,Sta!$S:$S) )/$D208</f>
        <v>0.5</v>
      </c>
      <c r="I208" s="6">
        <f>SUMIF(Sta!$A:$A,$A208,Sta!$R:$R)/$B208</f>
        <v>0</v>
      </c>
      <c r="J208" s="6">
        <f>SUMIF(Sta!$B:$B,$A208,Sta!$S:$S)/$C208</f>
        <v>1</v>
      </c>
      <c r="K208" s="11">
        <f>(COUNTIFS(Sta!$A:$A,$A208,Sta!$T:$T,"&gt;2.5") +COUNTIFS(Sta!$B:$B,$A208,Sta!$T:$T,"&gt;2.5"))/$D208</f>
        <v>0</v>
      </c>
      <c r="L208" s="8">
        <f>COUNTIFS(Sta!$A:$A,$A208,Sta!$T:$T,"&gt;2.5")/$B208</f>
        <v>0</v>
      </c>
      <c r="M208" s="8">
        <f>COUNTIFS(Sta!$B:$B,$A208,Sta!$T:$T,"&gt;2.5")/$C208</f>
        <v>0</v>
      </c>
      <c r="N208" s="11">
        <f>(COUNTIFS(Sta!$A:$A,$A208,Sta!$T:$T,"&gt;4.5") +COUNTIFS(Sta!$B:$B,$A208,Sta!$T:$T,"&gt;4.5"))/$D208</f>
        <v>0</v>
      </c>
      <c r="O208" s="8">
        <f>COUNTIFS(Sta!$A:$A,$A208,Sta!$T:$T,"&gt;4.5")/$B208</f>
        <v>0</v>
      </c>
      <c r="P208" s="8">
        <f>COUNTIFS(Sta!$B:$B,$A208,Sta!$T:$T,"&gt;4.5")/$C208</f>
        <v>0</v>
      </c>
      <c r="Q208" s="11">
        <f>(COUNTIFS(Sta!$A:$A,$A208,Sta!$R:$R,"&gt;0.5") +COUNTIFS(Sta!$B:$B,$A208,Sta!$S:$S,"&gt;0.5"))/$D208</f>
        <v>0.5</v>
      </c>
      <c r="R208" s="8">
        <f>COUNTIFS(Sta!$A:$A,$A208,Sta!$R:$R,"&gt;0.5")/$B208</f>
        <v>0</v>
      </c>
      <c r="S208" s="8">
        <f>COUNTIFS(Sta!$B:$B,$A208,Sta!$S:$S,"&gt;0.5")/$C208</f>
        <v>1</v>
      </c>
      <c r="T208" s="11">
        <f>(COUNTIFS(Sta!$A:$A,$A208,Sta!$R:$R,"&gt;1.5") +COUNTIFS(Sta!$B:$B,$A208,Sta!$S:$S,"&gt;1.5"))/$D208</f>
        <v>0</v>
      </c>
      <c r="U208" s="8">
        <f>COUNTIFS(Sta!$A:$A,$A208,Sta!$R:$R,"&gt;1.5")/$B208</f>
        <v>0</v>
      </c>
      <c r="V208" s="8">
        <f>COUNTIFS(Sta!$B:$B,$A208,Sta!$S:$S,"&gt;1.5")/$C208</f>
        <v>0</v>
      </c>
    </row>
    <row r="209" spans="1:22" x14ac:dyDescent="0.3">
      <c r="A209" t="s">
        <v>631</v>
      </c>
      <c r="B209" s="9">
        <f>COUNTIF(Sta!A:A,A209)</f>
        <v>1</v>
      </c>
      <c r="C209" s="4">
        <f>COUNTIF(Sta!B:B,A209)</f>
        <v>1</v>
      </c>
      <c r="D209" s="4">
        <f t="shared" ref="D209:D232" si="7">B209+C209</f>
        <v>2</v>
      </c>
      <c r="E209" s="10">
        <f>(SUMIF(Sta!$A:$A,$A209,Sta!$T:$T)  + SUMIF(Sta!$B:$B,$A209,Sta!$T:$T) )/$D209</f>
        <v>6.5</v>
      </c>
      <c r="F209" s="6">
        <f>SUMIF(Sta!$A:$A,$A209,Sta!$T:$T)/$B209</f>
        <v>5</v>
      </c>
      <c r="G209" s="6">
        <f>SUMIF(Sta!$B:$B,$A209,Sta!$T:$T)/$C209</f>
        <v>8</v>
      </c>
      <c r="H209" s="10">
        <f>(SUMIF(Sta!$A:$A,$A209,Sta!$R:$R)  + SUMIF(Sta!$B:$B,$A209,Sta!$S:$S) )/$D209</f>
        <v>5</v>
      </c>
      <c r="I209" s="6">
        <f>SUMIF(Sta!$A:$A,$A209,Sta!$R:$R)/$B209</f>
        <v>3</v>
      </c>
      <c r="J209" s="6">
        <f>SUMIF(Sta!$B:$B,$A209,Sta!$S:$S)/$C209</f>
        <v>7</v>
      </c>
      <c r="K209" s="11">
        <f>(COUNTIFS(Sta!$A:$A,$A209,Sta!$T:$T,"&gt;2.5") +COUNTIFS(Sta!$B:$B,$A209,Sta!$T:$T,"&gt;2.5"))/$D209</f>
        <v>1</v>
      </c>
      <c r="L209" s="8">
        <f>COUNTIFS(Sta!$A:$A,$A209,Sta!$T:$T,"&gt;2.5")/$B209</f>
        <v>1</v>
      </c>
      <c r="M209" s="8">
        <f>COUNTIFS(Sta!$B:$B,$A209,Sta!$T:$T,"&gt;2.5")/$C209</f>
        <v>1</v>
      </c>
      <c r="N209" s="11">
        <f>(COUNTIFS(Sta!$A:$A,$A209,Sta!$T:$T,"&gt;4.5") +COUNTIFS(Sta!$B:$B,$A209,Sta!$T:$T,"&gt;4.5"))/$D209</f>
        <v>1</v>
      </c>
      <c r="O209" s="8">
        <f>COUNTIFS(Sta!$A:$A,$A209,Sta!$T:$T,"&gt;4.5")/$B209</f>
        <v>1</v>
      </c>
      <c r="P209" s="8">
        <f>COUNTIFS(Sta!$B:$B,$A209,Sta!$T:$T,"&gt;4.5")/$C209</f>
        <v>1</v>
      </c>
      <c r="Q209" s="11">
        <f>(COUNTIFS(Sta!$A:$A,$A209,Sta!$R:$R,"&gt;0.5") +COUNTIFS(Sta!$B:$B,$A209,Sta!$S:$S,"&gt;0.5"))/$D209</f>
        <v>1</v>
      </c>
      <c r="R209" s="8">
        <f>COUNTIFS(Sta!$A:$A,$A209,Sta!$R:$R,"&gt;0.5")/$B209</f>
        <v>1</v>
      </c>
      <c r="S209" s="8">
        <f>COUNTIFS(Sta!$B:$B,$A209,Sta!$S:$S,"&gt;0.5")/$C209</f>
        <v>1</v>
      </c>
      <c r="T209" s="11">
        <f>(COUNTIFS(Sta!$A:$A,$A209,Sta!$R:$R,"&gt;1.5") +COUNTIFS(Sta!$B:$B,$A209,Sta!$S:$S,"&gt;1.5"))/$D209</f>
        <v>1</v>
      </c>
      <c r="U209" s="8">
        <f>COUNTIFS(Sta!$A:$A,$A209,Sta!$R:$R,"&gt;1.5")/$B209</f>
        <v>1</v>
      </c>
      <c r="V209" s="8">
        <f>COUNTIFS(Sta!$B:$B,$A209,Sta!$S:$S,"&gt;1.5")/$C209</f>
        <v>1</v>
      </c>
    </row>
    <row r="210" spans="1:22" x14ac:dyDescent="0.3">
      <c r="A210" t="s">
        <v>312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0" t="e">
        <f>(SUMIF(Sta!$A:$A,$A210,Sta!$T:$T)  + SUMIF(Sta!$B:$B,$A210,Sta!$T:$T) )/$D210</f>
        <v>#DIV/0!</v>
      </c>
      <c r="F210" s="6" t="e">
        <f>SUMIF(Sta!$A:$A,$A210,Sta!$T:$T)/$B210</f>
        <v>#DIV/0!</v>
      </c>
      <c r="G210" s="6" t="e">
        <f>SUMIF(Sta!$B:$B,$A210,Sta!$T:$T)/$C210</f>
        <v>#DIV/0!</v>
      </c>
      <c r="H210" s="10" t="e">
        <f>(SUMIF(Sta!$A:$A,$A210,Sta!$R:$R)  + SUMIF(Sta!$B:$B,$A210,Sta!$S:$S) )/$D210</f>
        <v>#DIV/0!</v>
      </c>
      <c r="I210" s="6" t="e">
        <f>SUMIF(Sta!$A:$A,$A210,Sta!$R:$R)/$B210</f>
        <v>#DIV/0!</v>
      </c>
      <c r="J210" s="6" t="e">
        <f>SUMIF(Sta!$B:$B,$A210,Sta!$S:$S)/$C210</f>
        <v>#DIV/0!</v>
      </c>
      <c r="K210" s="11" t="e">
        <f>(COUNTIFS(Sta!$A:$A,$A210,Sta!$T:$T,"&gt;2.5") +COUNTIFS(Sta!$B:$B,$A210,Sta!$T:$T,"&gt;2.5"))/$D210</f>
        <v>#DIV/0!</v>
      </c>
      <c r="L210" s="8" t="e">
        <f>COUNTIFS(Sta!$A:$A,$A210,Sta!$T:$T,"&gt;2.5")/$B210</f>
        <v>#DIV/0!</v>
      </c>
      <c r="M210" s="8" t="e">
        <f>COUNTIFS(Sta!$B:$B,$A210,Sta!$T:$T,"&gt;2.5")/$C210</f>
        <v>#DIV/0!</v>
      </c>
      <c r="N210" s="11" t="e">
        <f>(COUNTIFS(Sta!$A:$A,$A210,Sta!$T:$T,"&gt;4.5") +COUNTIFS(Sta!$B:$B,$A210,Sta!$T:$T,"&gt;4.5"))/$D210</f>
        <v>#DIV/0!</v>
      </c>
      <c r="O210" s="8" t="e">
        <f>COUNTIFS(Sta!$A:$A,$A210,Sta!$T:$T,"&gt;4.5")/$B210</f>
        <v>#DIV/0!</v>
      </c>
      <c r="P210" s="8" t="e">
        <f>COUNTIFS(Sta!$B:$B,$A210,Sta!$T:$T,"&gt;4.5")/$C210</f>
        <v>#DIV/0!</v>
      </c>
      <c r="Q210" s="11" t="e">
        <f>(COUNTIFS(Sta!$A:$A,$A210,Sta!$R:$R,"&gt;0.5") +COUNTIFS(Sta!$B:$B,$A210,Sta!$S:$S,"&gt;0.5"))/$D210</f>
        <v>#DIV/0!</v>
      </c>
      <c r="R210" s="8" t="e">
        <f>COUNTIFS(Sta!$A:$A,$A210,Sta!$R:$R,"&gt;0.5")/$B210</f>
        <v>#DIV/0!</v>
      </c>
      <c r="S210" s="8" t="e">
        <f>COUNTIFS(Sta!$B:$B,$A210,Sta!$S:$S,"&gt;0.5")/$C210</f>
        <v>#DIV/0!</v>
      </c>
      <c r="T210" s="11" t="e">
        <f>(COUNTIFS(Sta!$A:$A,$A210,Sta!$R:$R,"&gt;1.5") +COUNTIFS(Sta!$B:$B,$A210,Sta!$S:$S,"&gt;1.5"))/$D210</f>
        <v>#DIV/0!</v>
      </c>
      <c r="U210" s="8" t="e">
        <f>COUNTIFS(Sta!$A:$A,$A210,Sta!$R:$R,"&gt;1.5")/$B210</f>
        <v>#DIV/0!</v>
      </c>
      <c r="V210" s="8" t="e">
        <f>COUNTIFS(Sta!$B:$B,$A210,Sta!$S:$S,"&gt;1.5")/$C210</f>
        <v>#DIV/0!</v>
      </c>
    </row>
    <row r="211" spans="1:22" x14ac:dyDescent="0.3">
      <c r="A211" t="s">
        <v>133</v>
      </c>
      <c r="B211" s="9">
        <f>COUNTIF(Sta!A:A,A211)</f>
        <v>1</v>
      </c>
      <c r="C211" s="4">
        <f>COUNTIF(Sta!B:B,A211)</f>
        <v>0</v>
      </c>
      <c r="D211" s="4">
        <f t="shared" si="7"/>
        <v>1</v>
      </c>
      <c r="E211" s="10">
        <f>(SUMIF(Sta!$A:$A,$A211,Sta!$T:$T)  + SUMIF(Sta!$B:$B,$A211,Sta!$T:$T) )/$D211</f>
        <v>1</v>
      </c>
      <c r="F211" s="6">
        <f>SUMIF(Sta!$A:$A,$A211,Sta!$T:$T)/$B211</f>
        <v>1</v>
      </c>
      <c r="G211" s="6" t="e">
        <f>SUMIF(Sta!$B:$B,$A211,Sta!$T:$T)/$C211</f>
        <v>#DIV/0!</v>
      </c>
      <c r="H211" s="10">
        <f>(SUMIF(Sta!$A:$A,$A211,Sta!$R:$R)  + SUMIF(Sta!$B:$B,$A211,Sta!$S:$S) )/$D211</f>
        <v>0</v>
      </c>
      <c r="I211" s="6">
        <f>SUMIF(Sta!$A:$A,$A211,Sta!$R:$R)/$B211</f>
        <v>0</v>
      </c>
      <c r="J211" s="6" t="e">
        <f>SUMIF(Sta!$B:$B,$A211,Sta!$S:$S)/$C211</f>
        <v>#DIV/0!</v>
      </c>
      <c r="K211" s="11">
        <f>(COUNTIFS(Sta!$A:$A,$A211,Sta!$T:$T,"&gt;2.5") +COUNTIFS(Sta!$B:$B,$A211,Sta!$T:$T,"&gt;2.5"))/$D211</f>
        <v>0</v>
      </c>
      <c r="L211" s="8">
        <f>COUNTIFS(Sta!$A:$A,$A211,Sta!$T:$T,"&gt;2.5")/$B211</f>
        <v>0</v>
      </c>
      <c r="M211" s="8" t="e">
        <f>COUNTIFS(Sta!$B:$B,$A211,Sta!$T:$T,"&gt;2.5")/$C211</f>
        <v>#DIV/0!</v>
      </c>
      <c r="N211" s="11">
        <f>(COUNTIFS(Sta!$A:$A,$A211,Sta!$T:$T,"&gt;4.5") +COUNTIFS(Sta!$B:$B,$A211,Sta!$T:$T,"&gt;4.5"))/$D211</f>
        <v>0</v>
      </c>
      <c r="O211" s="8">
        <f>COUNTIFS(Sta!$A:$A,$A211,Sta!$T:$T,"&gt;4.5")/$B211</f>
        <v>0</v>
      </c>
      <c r="P211" s="8" t="e">
        <f>COUNTIFS(Sta!$B:$B,$A211,Sta!$T:$T,"&gt;4.5")/$C211</f>
        <v>#DIV/0!</v>
      </c>
      <c r="Q211" s="11">
        <f>(COUNTIFS(Sta!$A:$A,$A211,Sta!$R:$R,"&gt;0.5") +COUNTIFS(Sta!$B:$B,$A211,Sta!$S:$S,"&gt;0.5"))/$D211</f>
        <v>0</v>
      </c>
      <c r="R211" s="8">
        <f>COUNTIFS(Sta!$A:$A,$A211,Sta!$R:$R,"&gt;0.5")/$B211</f>
        <v>0</v>
      </c>
      <c r="S211" s="8" t="e">
        <f>COUNTIFS(Sta!$B:$B,$A211,Sta!$S:$S,"&gt;0.5")/$C211</f>
        <v>#DIV/0!</v>
      </c>
      <c r="T211" s="11">
        <f>(COUNTIFS(Sta!$A:$A,$A211,Sta!$R:$R,"&gt;1.5") +COUNTIFS(Sta!$B:$B,$A211,Sta!$S:$S,"&gt;1.5"))/$D211</f>
        <v>0</v>
      </c>
      <c r="U211" s="8">
        <f>COUNTIFS(Sta!$A:$A,$A211,Sta!$R:$R,"&gt;1.5")/$B211</f>
        <v>0</v>
      </c>
      <c r="V211" s="8" t="e">
        <f>COUNTIFS(Sta!$B:$B,$A211,Sta!$S:$S,"&gt;1.5")/$C211</f>
        <v>#DIV/0!</v>
      </c>
    </row>
    <row r="212" spans="1:22" x14ac:dyDescent="0.3">
      <c r="A212" t="s">
        <v>629</v>
      </c>
      <c r="B212" s="9">
        <f>COUNTIF(Sta!A:A,A212)</f>
        <v>1</v>
      </c>
      <c r="C212" s="4">
        <f>COUNTIF(Sta!B:B,A212)</f>
        <v>1</v>
      </c>
      <c r="D212" s="4">
        <f t="shared" si="7"/>
        <v>2</v>
      </c>
      <c r="E212" s="10">
        <f>(SUMIF(Sta!$A:$A,$A212,Sta!$T:$T)  + SUMIF(Sta!$B:$B,$A212,Sta!$T:$T) )/$D212</f>
        <v>4</v>
      </c>
      <c r="F212" s="6">
        <f>SUMIF(Sta!$A:$A,$A212,Sta!$T:$T)/$B212</f>
        <v>2</v>
      </c>
      <c r="G212" s="6">
        <f>SUMIF(Sta!$B:$B,$A212,Sta!$T:$T)/$C212</f>
        <v>6</v>
      </c>
      <c r="H212" s="10">
        <f>(SUMIF(Sta!$A:$A,$A212,Sta!$R:$R)  + SUMIF(Sta!$B:$B,$A212,Sta!$S:$S) )/$D212</f>
        <v>3</v>
      </c>
      <c r="I212" s="6">
        <f>SUMIF(Sta!$A:$A,$A212,Sta!$R:$R)/$B212</f>
        <v>0</v>
      </c>
      <c r="J212" s="6">
        <f>SUMIF(Sta!$B:$B,$A212,Sta!$S:$S)/$C212</f>
        <v>6</v>
      </c>
      <c r="K212" s="11">
        <f>(COUNTIFS(Sta!$A:$A,$A212,Sta!$T:$T,"&gt;2.5") +COUNTIFS(Sta!$B:$B,$A212,Sta!$T:$T,"&gt;2.5"))/$D212</f>
        <v>0.5</v>
      </c>
      <c r="L212" s="8">
        <f>COUNTIFS(Sta!$A:$A,$A212,Sta!$T:$T,"&gt;2.5")/$B212</f>
        <v>0</v>
      </c>
      <c r="M212" s="8">
        <f>COUNTIFS(Sta!$B:$B,$A212,Sta!$T:$T,"&gt;2.5")/$C212</f>
        <v>1</v>
      </c>
      <c r="N212" s="11">
        <f>(COUNTIFS(Sta!$A:$A,$A212,Sta!$T:$T,"&gt;4.5") +COUNTIFS(Sta!$B:$B,$A212,Sta!$T:$T,"&gt;4.5"))/$D212</f>
        <v>0.5</v>
      </c>
      <c r="O212" s="8">
        <f>COUNTIFS(Sta!$A:$A,$A212,Sta!$T:$T,"&gt;4.5")/$B212</f>
        <v>0</v>
      </c>
      <c r="P212" s="8">
        <f>COUNTIFS(Sta!$B:$B,$A212,Sta!$T:$T,"&gt;4.5")/$C212</f>
        <v>1</v>
      </c>
      <c r="Q212" s="11">
        <f>(COUNTIFS(Sta!$A:$A,$A212,Sta!$R:$R,"&gt;0.5") +COUNTIFS(Sta!$B:$B,$A212,Sta!$S:$S,"&gt;0.5"))/$D212</f>
        <v>0.5</v>
      </c>
      <c r="R212" s="8">
        <f>COUNTIFS(Sta!$A:$A,$A212,Sta!$R:$R,"&gt;0.5")/$B212</f>
        <v>0</v>
      </c>
      <c r="S212" s="8">
        <f>COUNTIFS(Sta!$B:$B,$A212,Sta!$S:$S,"&gt;0.5")/$C212</f>
        <v>1</v>
      </c>
      <c r="T212" s="11">
        <f>(COUNTIFS(Sta!$A:$A,$A212,Sta!$R:$R,"&gt;1.5") +COUNTIFS(Sta!$B:$B,$A212,Sta!$S:$S,"&gt;1.5"))/$D212</f>
        <v>0.5</v>
      </c>
      <c r="U212" s="8">
        <f>COUNTIFS(Sta!$A:$A,$A212,Sta!$R:$R,"&gt;1.5")/$B212</f>
        <v>0</v>
      </c>
      <c r="V212" s="8">
        <f>COUNTIFS(Sta!$B:$B,$A212,Sta!$S:$S,"&gt;1.5")/$C212</f>
        <v>1</v>
      </c>
    </row>
    <row r="213" spans="1:22" x14ac:dyDescent="0.3">
      <c r="A213" t="s">
        <v>491</v>
      </c>
      <c r="B213" s="9">
        <f>COUNTIF(Sta!A:A,A213)</f>
        <v>6</v>
      </c>
      <c r="C213" s="4">
        <f>COUNTIF(Sta!B:B,A213)</f>
        <v>7</v>
      </c>
      <c r="D213" s="4">
        <f t="shared" si="7"/>
        <v>13</v>
      </c>
      <c r="E213" s="10">
        <f>(SUMIF(Sta!$A:$A,$A213,Sta!$T:$T)  + SUMIF(Sta!$B:$B,$A213,Sta!$T:$T) )/$D213</f>
        <v>4.2307692307692308</v>
      </c>
      <c r="F213" s="6">
        <f>SUMIF(Sta!$A:$A,$A213,Sta!$T:$T)/$B213</f>
        <v>3.6666666666666665</v>
      </c>
      <c r="G213" s="6">
        <f>SUMIF(Sta!$B:$B,$A213,Sta!$T:$T)/$C213</f>
        <v>4.7142857142857144</v>
      </c>
      <c r="H213" s="10">
        <f>(SUMIF(Sta!$A:$A,$A213,Sta!$R:$R)  + SUMIF(Sta!$B:$B,$A213,Sta!$S:$S) )/$D213</f>
        <v>2</v>
      </c>
      <c r="I213" s="6">
        <f>SUMIF(Sta!$A:$A,$A213,Sta!$R:$R)/$B213</f>
        <v>1.6666666666666667</v>
      </c>
      <c r="J213" s="6">
        <f>SUMIF(Sta!$B:$B,$A213,Sta!$S:$S)/$C213</f>
        <v>2.2857142857142856</v>
      </c>
      <c r="K213" s="11">
        <f>(COUNTIFS(Sta!$A:$A,$A213,Sta!$T:$T,"&gt;2.5") +COUNTIFS(Sta!$B:$B,$A213,Sta!$T:$T,"&gt;2.5"))/$D213</f>
        <v>0.92307692307692313</v>
      </c>
      <c r="L213" s="8">
        <f>COUNTIFS(Sta!$A:$A,$A213,Sta!$T:$T,"&gt;2.5")/$B213</f>
        <v>0.83333333333333337</v>
      </c>
      <c r="M213" s="8">
        <f>COUNTIFS(Sta!$B:$B,$A213,Sta!$T:$T,"&gt;2.5")/$C213</f>
        <v>1</v>
      </c>
      <c r="N213" s="11">
        <f>(COUNTIFS(Sta!$A:$A,$A213,Sta!$T:$T,"&gt;4.5") +COUNTIFS(Sta!$B:$B,$A213,Sta!$T:$T,"&gt;4.5"))/$D213</f>
        <v>0.30769230769230771</v>
      </c>
      <c r="O213" s="8">
        <f>COUNTIFS(Sta!$A:$A,$A213,Sta!$T:$T,"&gt;4.5")/$B213</f>
        <v>0.16666666666666666</v>
      </c>
      <c r="P213" s="8">
        <f>COUNTIFS(Sta!$B:$B,$A213,Sta!$T:$T,"&gt;4.5")/$C213</f>
        <v>0.42857142857142855</v>
      </c>
      <c r="Q213" s="11">
        <f>(COUNTIFS(Sta!$A:$A,$A213,Sta!$R:$R,"&gt;0.5") +COUNTIFS(Sta!$B:$B,$A213,Sta!$S:$S,"&gt;0.5"))/$D213</f>
        <v>1</v>
      </c>
      <c r="R213" s="8">
        <f>COUNTIFS(Sta!$A:$A,$A213,Sta!$R:$R,"&gt;0.5")/$B213</f>
        <v>1</v>
      </c>
      <c r="S213" s="8">
        <f>COUNTIFS(Sta!$B:$B,$A213,Sta!$S:$S,"&gt;0.5")/$C213</f>
        <v>1</v>
      </c>
      <c r="T213" s="11">
        <f>(COUNTIFS(Sta!$A:$A,$A213,Sta!$R:$R,"&gt;1.5") +COUNTIFS(Sta!$B:$B,$A213,Sta!$S:$S,"&gt;1.5"))/$D213</f>
        <v>0.61538461538461542</v>
      </c>
      <c r="U213" s="8">
        <f>COUNTIFS(Sta!$A:$A,$A213,Sta!$R:$R,"&gt;1.5")/$B213</f>
        <v>0.5</v>
      </c>
      <c r="V213" s="8">
        <f>COUNTIFS(Sta!$B:$B,$A213,Sta!$S:$S,"&gt;1.5")/$C213</f>
        <v>0.7142857142857143</v>
      </c>
    </row>
    <row r="214" spans="1:22" x14ac:dyDescent="0.3">
      <c r="A214" t="s">
        <v>614</v>
      </c>
      <c r="B214" s="9">
        <f>COUNTIF(Sta!A:A,A214)</f>
        <v>2</v>
      </c>
      <c r="C214" s="4">
        <f>COUNTIF(Sta!B:B,A214)</f>
        <v>1</v>
      </c>
      <c r="D214" s="4">
        <f t="shared" si="7"/>
        <v>3</v>
      </c>
      <c r="E214" s="10">
        <f>(SUMIF(Sta!$A:$A,$A214,Sta!$T:$T)  + SUMIF(Sta!$B:$B,$A214,Sta!$T:$T) )/$D214</f>
        <v>6.333333333333333</v>
      </c>
      <c r="F214" s="6">
        <f>SUMIF(Sta!$A:$A,$A214,Sta!$T:$T)/$B214</f>
        <v>6.5</v>
      </c>
      <c r="G214" s="6">
        <f>SUMIF(Sta!$B:$B,$A214,Sta!$T:$T)/$C214</f>
        <v>6</v>
      </c>
      <c r="H214" s="10">
        <f>(SUMIF(Sta!$A:$A,$A214,Sta!$R:$R)  + SUMIF(Sta!$B:$B,$A214,Sta!$S:$S) )/$D214</f>
        <v>3.6666666666666665</v>
      </c>
      <c r="I214" s="6">
        <f>SUMIF(Sta!$A:$A,$A214,Sta!$R:$R)/$B214</f>
        <v>3</v>
      </c>
      <c r="J214" s="6">
        <f>SUMIF(Sta!$B:$B,$A214,Sta!$S:$S)/$C214</f>
        <v>5</v>
      </c>
      <c r="K214" s="11">
        <f>(COUNTIFS(Sta!$A:$A,$A214,Sta!$T:$T,"&gt;2.5") +COUNTIFS(Sta!$B:$B,$A214,Sta!$T:$T,"&gt;2.5"))/$D214</f>
        <v>0.66666666666666663</v>
      </c>
      <c r="L214" s="8">
        <f>COUNTIFS(Sta!$A:$A,$A214,Sta!$T:$T,"&gt;2.5")/$B214</f>
        <v>0.5</v>
      </c>
      <c r="M214" s="8">
        <f>COUNTIFS(Sta!$B:$B,$A214,Sta!$T:$T,"&gt;2.5")/$C214</f>
        <v>1</v>
      </c>
      <c r="N214" s="11">
        <f>(COUNTIFS(Sta!$A:$A,$A214,Sta!$T:$T,"&gt;4.5") +COUNTIFS(Sta!$B:$B,$A214,Sta!$T:$T,"&gt;4.5"))/$D214</f>
        <v>0.66666666666666663</v>
      </c>
      <c r="O214" s="8">
        <f>COUNTIFS(Sta!$A:$A,$A214,Sta!$T:$T,"&gt;4.5")/$B214</f>
        <v>0.5</v>
      </c>
      <c r="P214" s="8">
        <f>COUNTIFS(Sta!$B:$B,$A214,Sta!$T:$T,"&gt;4.5")/$C214</f>
        <v>1</v>
      </c>
      <c r="Q214" s="11">
        <f>(COUNTIFS(Sta!$A:$A,$A214,Sta!$R:$R,"&gt;0.5") +COUNTIFS(Sta!$B:$B,$A214,Sta!$S:$S,"&gt;0.5"))/$D214</f>
        <v>0.66666666666666663</v>
      </c>
      <c r="R214" s="8">
        <f>COUNTIFS(Sta!$A:$A,$A214,Sta!$R:$R,"&gt;0.5")/$B214</f>
        <v>0.5</v>
      </c>
      <c r="S214" s="8">
        <f>COUNTIFS(Sta!$B:$B,$A214,Sta!$S:$S,"&gt;0.5")/$C214</f>
        <v>1</v>
      </c>
      <c r="T214" s="11">
        <f>(COUNTIFS(Sta!$A:$A,$A214,Sta!$R:$R,"&gt;1.5") +COUNTIFS(Sta!$B:$B,$A214,Sta!$S:$S,"&gt;1.5"))/$D214</f>
        <v>0.66666666666666663</v>
      </c>
      <c r="U214" s="8">
        <f>COUNTIFS(Sta!$A:$A,$A214,Sta!$R:$R,"&gt;1.5")/$B214</f>
        <v>0.5</v>
      </c>
      <c r="V214" s="8">
        <f>COUNTIFS(Sta!$B:$B,$A214,Sta!$S:$S,"&gt;1.5")/$C214</f>
        <v>1</v>
      </c>
    </row>
    <row r="215" spans="1:22" x14ac:dyDescent="0.3">
      <c r="A215" t="s">
        <v>714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0" t="e">
        <f>(SUMIF(Sta!$A:$A,$A215,Sta!$T:$T)  + SUMIF(Sta!$B:$B,$A215,Sta!$T:$T) )/$D215</f>
        <v>#DIV/0!</v>
      </c>
      <c r="F215" s="6" t="e">
        <f>SUMIF(Sta!$A:$A,$A215,Sta!$T:$T)/$B215</f>
        <v>#DIV/0!</v>
      </c>
      <c r="G215" s="6" t="e">
        <f>SUMIF(Sta!$B:$B,$A215,Sta!$T:$T)/$C215</f>
        <v>#DIV/0!</v>
      </c>
      <c r="H215" s="10" t="e">
        <f>(SUMIF(Sta!$A:$A,$A215,Sta!$R:$R)  + SUMIF(Sta!$B:$B,$A215,Sta!$S:$S) )/$D215</f>
        <v>#DIV/0!</v>
      </c>
      <c r="I215" s="6" t="e">
        <f>SUMIF(Sta!$A:$A,$A215,Sta!$R:$R)/$B215</f>
        <v>#DIV/0!</v>
      </c>
      <c r="J215" s="6" t="e">
        <f>SUMIF(Sta!$B:$B,$A215,Sta!$S:$S)/$C215</f>
        <v>#DIV/0!</v>
      </c>
      <c r="K215" s="11" t="e">
        <f>(COUNTIFS(Sta!$A:$A,$A215,Sta!$T:$T,"&gt;2.5") +COUNTIFS(Sta!$B:$B,$A215,Sta!$T:$T,"&gt;2.5"))/$D215</f>
        <v>#DIV/0!</v>
      </c>
      <c r="L215" s="8" t="e">
        <f>COUNTIFS(Sta!$A:$A,$A215,Sta!$T:$T,"&gt;2.5")/$B215</f>
        <v>#DIV/0!</v>
      </c>
      <c r="M215" s="8" t="e">
        <f>COUNTIFS(Sta!$B:$B,$A215,Sta!$T:$T,"&gt;2.5")/$C215</f>
        <v>#DIV/0!</v>
      </c>
      <c r="N215" s="11" t="e">
        <f>(COUNTIFS(Sta!$A:$A,$A215,Sta!$T:$T,"&gt;4.5") +COUNTIFS(Sta!$B:$B,$A215,Sta!$T:$T,"&gt;4.5"))/$D215</f>
        <v>#DIV/0!</v>
      </c>
      <c r="O215" s="8" t="e">
        <f>COUNTIFS(Sta!$A:$A,$A215,Sta!$T:$T,"&gt;4.5")/$B215</f>
        <v>#DIV/0!</v>
      </c>
      <c r="P215" s="8" t="e">
        <f>COUNTIFS(Sta!$B:$B,$A215,Sta!$T:$T,"&gt;4.5")/$C215</f>
        <v>#DIV/0!</v>
      </c>
      <c r="Q215" s="11" t="e">
        <f>(COUNTIFS(Sta!$A:$A,$A215,Sta!$R:$R,"&gt;0.5") +COUNTIFS(Sta!$B:$B,$A215,Sta!$S:$S,"&gt;0.5"))/$D215</f>
        <v>#DIV/0!</v>
      </c>
      <c r="R215" s="8" t="e">
        <f>COUNTIFS(Sta!$A:$A,$A215,Sta!$R:$R,"&gt;0.5")/$B215</f>
        <v>#DIV/0!</v>
      </c>
      <c r="S215" s="8" t="e">
        <f>COUNTIFS(Sta!$B:$B,$A215,Sta!$S:$S,"&gt;0.5")/$C215</f>
        <v>#DIV/0!</v>
      </c>
      <c r="T215" s="11" t="e">
        <f>(COUNTIFS(Sta!$A:$A,$A215,Sta!$R:$R,"&gt;1.5") +COUNTIFS(Sta!$B:$B,$A215,Sta!$S:$S,"&gt;1.5"))/$D215</f>
        <v>#DIV/0!</v>
      </c>
      <c r="U215" s="8" t="e">
        <f>COUNTIFS(Sta!$A:$A,$A215,Sta!$R:$R,"&gt;1.5")/$B215</f>
        <v>#DIV/0!</v>
      </c>
      <c r="V215" s="8" t="e">
        <f>COUNTIFS(Sta!$B:$B,$A215,Sta!$S:$S,"&gt;1.5")/$C215</f>
        <v>#DIV/0!</v>
      </c>
    </row>
    <row r="216" spans="1:22" x14ac:dyDescent="0.3">
      <c r="A216" t="s">
        <v>404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0" t="e">
        <f>(SUMIF(Sta!$A:$A,$A216,Sta!$T:$T)  + SUMIF(Sta!$B:$B,$A216,Sta!$T:$T) )/$D216</f>
        <v>#DIV/0!</v>
      </c>
      <c r="F216" s="6" t="e">
        <f>SUMIF(Sta!$A:$A,$A216,Sta!$T:$T)/$B216</f>
        <v>#DIV/0!</v>
      </c>
      <c r="G216" s="6" t="e">
        <f>SUMIF(Sta!$B:$B,$A216,Sta!$T:$T)/$C216</f>
        <v>#DIV/0!</v>
      </c>
      <c r="H216" s="10" t="e">
        <f>(SUMIF(Sta!$A:$A,$A216,Sta!$R:$R)  + SUMIF(Sta!$B:$B,$A216,Sta!$S:$S) )/$D216</f>
        <v>#DIV/0!</v>
      </c>
      <c r="I216" s="6" t="e">
        <f>SUMIF(Sta!$A:$A,$A216,Sta!$R:$R)/$B216</f>
        <v>#DIV/0!</v>
      </c>
      <c r="J216" s="6" t="e">
        <f>SUMIF(Sta!$B:$B,$A216,Sta!$S:$S)/$C216</f>
        <v>#DIV/0!</v>
      </c>
      <c r="K216" s="11" t="e">
        <f>(COUNTIFS(Sta!$A:$A,$A216,Sta!$T:$T,"&gt;2.5") +COUNTIFS(Sta!$B:$B,$A216,Sta!$T:$T,"&gt;2.5"))/$D216</f>
        <v>#DIV/0!</v>
      </c>
      <c r="L216" s="8" t="e">
        <f>COUNTIFS(Sta!$A:$A,$A216,Sta!$T:$T,"&gt;2.5")/$B216</f>
        <v>#DIV/0!</v>
      </c>
      <c r="M216" s="8" t="e">
        <f>COUNTIFS(Sta!$B:$B,$A216,Sta!$T:$T,"&gt;2.5")/$C216</f>
        <v>#DIV/0!</v>
      </c>
      <c r="N216" s="11" t="e">
        <f>(COUNTIFS(Sta!$A:$A,$A216,Sta!$T:$T,"&gt;4.5") +COUNTIFS(Sta!$B:$B,$A216,Sta!$T:$T,"&gt;4.5"))/$D216</f>
        <v>#DIV/0!</v>
      </c>
      <c r="O216" s="8" t="e">
        <f>COUNTIFS(Sta!$A:$A,$A216,Sta!$T:$T,"&gt;4.5")/$B216</f>
        <v>#DIV/0!</v>
      </c>
      <c r="P216" s="8" t="e">
        <f>COUNTIFS(Sta!$B:$B,$A216,Sta!$T:$T,"&gt;4.5")/$C216</f>
        <v>#DIV/0!</v>
      </c>
      <c r="Q216" s="11" t="e">
        <f>(COUNTIFS(Sta!$A:$A,$A216,Sta!$R:$R,"&gt;0.5") +COUNTIFS(Sta!$B:$B,$A216,Sta!$S:$S,"&gt;0.5"))/$D216</f>
        <v>#DIV/0!</v>
      </c>
      <c r="R216" s="8" t="e">
        <f>COUNTIFS(Sta!$A:$A,$A216,Sta!$R:$R,"&gt;0.5")/$B216</f>
        <v>#DIV/0!</v>
      </c>
      <c r="S216" s="8" t="e">
        <f>COUNTIFS(Sta!$B:$B,$A216,Sta!$S:$S,"&gt;0.5")/$C216</f>
        <v>#DIV/0!</v>
      </c>
      <c r="T216" s="11" t="e">
        <f>(COUNTIFS(Sta!$A:$A,$A216,Sta!$R:$R,"&gt;1.5") +COUNTIFS(Sta!$B:$B,$A216,Sta!$S:$S,"&gt;1.5"))/$D216</f>
        <v>#DIV/0!</v>
      </c>
      <c r="U216" s="8" t="e">
        <f>COUNTIFS(Sta!$A:$A,$A216,Sta!$R:$R,"&gt;1.5")/$B216</f>
        <v>#DIV/0!</v>
      </c>
      <c r="V216" s="8" t="e">
        <f>COUNTIFS(Sta!$B:$B,$A216,Sta!$S:$S,"&gt;1.5")/$C216</f>
        <v>#DIV/0!</v>
      </c>
    </row>
    <row r="217" spans="1:22" x14ac:dyDescent="0.3">
      <c r="A217" t="s">
        <v>429</v>
      </c>
      <c r="B217" s="9">
        <f>COUNTIF(Sta!A:A,A217)</f>
        <v>1</v>
      </c>
      <c r="C217" s="4">
        <f>COUNTIF(Sta!B:B,A217)</f>
        <v>1</v>
      </c>
      <c r="D217" s="4">
        <f t="shared" si="7"/>
        <v>2</v>
      </c>
      <c r="E217" s="10">
        <f>(SUMIF(Sta!$A:$A,$A217,Sta!$T:$T)  + SUMIF(Sta!$B:$B,$A217,Sta!$T:$T) )/$D217</f>
        <v>5.5</v>
      </c>
      <c r="F217" s="6">
        <f>SUMIF(Sta!$A:$A,$A217,Sta!$T:$T)/$B217</f>
        <v>8</v>
      </c>
      <c r="G217" s="6">
        <f>SUMIF(Sta!$B:$B,$A217,Sta!$T:$T)/$C217</f>
        <v>3</v>
      </c>
      <c r="H217" s="10">
        <f>(SUMIF(Sta!$A:$A,$A217,Sta!$R:$R)  + SUMIF(Sta!$B:$B,$A217,Sta!$S:$S) )/$D217</f>
        <v>2</v>
      </c>
      <c r="I217" s="6">
        <f>SUMIF(Sta!$A:$A,$A217,Sta!$R:$R)/$B217</f>
        <v>2</v>
      </c>
      <c r="J217" s="6">
        <f>SUMIF(Sta!$B:$B,$A217,Sta!$S:$S)/$C217</f>
        <v>2</v>
      </c>
      <c r="K217" s="11">
        <f>(COUNTIFS(Sta!$A:$A,$A217,Sta!$T:$T,"&gt;2.5") +COUNTIFS(Sta!$B:$B,$A217,Sta!$T:$T,"&gt;2.5"))/$D217</f>
        <v>1</v>
      </c>
      <c r="L217" s="8">
        <f>COUNTIFS(Sta!$A:$A,$A217,Sta!$T:$T,"&gt;2.5")/$B217</f>
        <v>1</v>
      </c>
      <c r="M217" s="8">
        <f>COUNTIFS(Sta!$B:$B,$A217,Sta!$T:$T,"&gt;2.5")/$C217</f>
        <v>1</v>
      </c>
      <c r="N217" s="11">
        <f>(COUNTIFS(Sta!$A:$A,$A217,Sta!$T:$T,"&gt;4.5") +COUNTIFS(Sta!$B:$B,$A217,Sta!$T:$T,"&gt;4.5"))/$D217</f>
        <v>0.5</v>
      </c>
      <c r="O217" s="8">
        <f>COUNTIFS(Sta!$A:$A,$A217,Sta!$T:$T,"&gt;4.5")/$B217</f>
        <v>1</v>
      </c>
      <c r="P217" s="8">
        <f>COUNTIFS(Sta!$B:$B,$A217,Sta!$T:$T,"&gt;4.5")/$C217</f>
        <v>0</v>
      </c>
      <c r="Q217" s="11">
        <f>(COUNTIFS(Sta!$A:$A,$A217,Sta!$R:$R,"&gt;0.5") +COUNTIFS(Sta!$B:$B,$A217,Sta!$S:$S,"&gt;0.5"))/$D217</f>
        <v>1</v>
      </c>
      <c r="R217" s="8">
        <f>COUNTIFS(Sta!$A:$A,$A217,Sta!$R:$R,"&gt;0.5")/$B217</f>
        <v>1</v>
      </c>
      <c r="S217" s="8">
        <f>COUNTIFS(Sta!$B:$B,$A217,Sta!$S:$S,"&gt;0.5")/$C217</f>
        <v>1</v>
      </c>
      <c r="T217" s="11">
        <f>(COUNTIFS(Sta!$A:$A,$A217,Sta!$R:$R,"&gt;1.5") +COUNTIFS(Sta!$B:$B,$A217,Sta!$S:$S,"&gt;1.5"))/$D217</f>
        <v>1</v>
      </c>
      <c r="U217" s="8">
        <f>COUNTIFS(Sta!$A:$A,$A217,Sta!$R:$R,"&gt;1.5")/$B217</f>
        <v>1</v>
      </c>
      <c r="V217" s="8">
        <f>COUNTIFS(Sta!$B:$B,$A217,Sta!$S:$S,"&gt;1.5")/$C217</f>
        <v>1</v>
      </c>
    </row>
    <row r="218" spans="1:22" x14ac:dyDescent="0.3">
      <c r="A218" t="s">
        <v>478</v>
      </c>
      <c r="B218" s="9">
        <f>COUNTIF(Sta!A:A,A218)</f>
        <v>6</v>
      </c>
      <c r="C218" s="4">
        <f>COUNTIF(Sta!B:B,A218)</f>
        <v>7</v>
      </c>
      <c r="D218" s="4">
        <f t="shared" si="7"/>
        <v>13</v>
      </c>
      <c r="E218" s="10">
        <f>(SUMIF(Sta!$A:$A,$A218,Sta!$T:$T)  + SUMIF(Sta!$B:$B,$A218,Sta!$T:$T) )/$D218</f>
        <v>5.6923076923076925</v>
      </c>
      <c r="F218" s="6">
        <f>SUMIF(Sta!$A:$A,$A218,Sta!$T:$T)/$B218</f>
        <v>5.833333333333333</v>
      </c>
      <c r="G218" s="6">
        <f>SUMIF(Sta!$B:$B,$A218,Sta!$T:$T)/$C218</f>
        <v>5.5714285714285712</v>
      </c>
      <c r="H218" s="10">
        <f>(SUMIF(Sta!$A:$A,$A218,Sta!$R:$R)  + SUMIF(Sta!$B:$B,$A218,Sta!$S:$S) )/$D218</f>
        <v>2.6153846153846154</v>
      </c>
      <c r="I218" s="6">
        <f>SUMIF(Sta!$A:$A,$A218,Sta!$R:$R)/$B218</f>
        <v>2.1666666666666665</v>
      </c>
      <c r="J218" s="6">
        <f>SUMIF(Sta!$B:$B,$A218,Sta!$S:$S)/$C218</f>
        <v>3</v>
      </c>
      <c r="K218" s="11">
        <f>(COUNTIFS(Sta!$A:$A,$A218,Sta!$T:$T,"&gt;2.5") +COUNTIFS(Sta!$B:$B,$A218,Sta!$T:$T,"&gt;2.5"))/$D218</f>
        <v>1</v>
      </c>
      <c r="L218" s="8">
        <f>COUNTIFS(Sta!$A:$A,$A218,Sta!$T:$T,"&gt;2.5")/$B218</f>
        <v>1</v>
      </c>
      <c r="M218" s="8">
        <f>COUNTIFS(Sta!$B:$B,$A218,Sta!$T:$T,"&gt;2.5")/$C218</f>
        <v>1</v>
      </c>
      <c r="N218" s="11">
        <f>(COUNTIFS(Sta!$A:$A,$A218,Sta!$T:$T,"&gt;4.5") +COUNTIFS(Sta!$B:$B,$A218,Sta!$T:$T,"&gt;4.5"))/$D218</f>
        <v>0.76923076923076927</v>
      </c>
      <c r="O218" s="8">
        <f>COUNTIFS(Sta!$A:$A,$A218,Sta!$T:$T,"&gt;4.5")/$B218</f>
        <v>0.83333333333333337</v>
      </c>
      <c r="P218" s="8">
        <f>COUNTIFS(Sta!$B:$B,$A218,Sta!$T:$T,"&gt;4.5")/$C218</f>
        <v>0.7142857142857143</v>
      </c>
      <c r="Q218" s="11">
        <f>(COUNTIFS(Sta!$A:$A,$A218,Sta!$R:$R,"&gt;0.5") +COUNTIFS(Sta!$B:$B,$A218,Sta!$S:$S,"&gt;0.5"))/$D218</f>
        <v>1</v>
      </c>
      <c r="R218" s="8">
        <f>COUNTIFS(Sta!$A:$A,$A218,Sta!$R:$R,"&gt;0.5")/$B218</f>
        <v>1</v>
      </c>
      <c r="S218" s="8">
        <f>COUNTIFS(Sta!$B:$B,$A218,Sta!$S:$S,"&gt;0.5")/$C218</f>
        <v>1</v>
      </c>
      <c r="T218" s="11">
        <f>(COUNTIFS(Sta!$A:$A,$A218,Sta!$R:$R,"&gt;1.5") +COUNTIFS(Sta!$B:$B,$A218,Sta!$S:$S,"&gt;1.5"))/$D218</f>
        <v>0.84615384615384615</v>
      </c>
      <c r="U218" s="8">
        <f>COUNTIFS(Sta!$A:$A,$A218,Sta!$R:$R,"&gt;1.5")/$B218</f>
        <v>0.66666666666666663</v>
      </c>
      <c r="V218" s="8">
        <f>COUNTIFS(Sta!$B:$B,$A218,Sta!$S:$S,"&gt;1.5")/$C218</f>
        <v>1</v>
      </c>
    </row>
    <row r="219" spans="1:22" x14ac:dyDescent="0.3">
      <c r="A219" t="s">
        <v>374</v>
      </c>
      <c r="B219" s="9">
        <f>COUNTIF(Sta!A:A,A219)</f>
        <v>1</v>
      </c>
      <c r="C219" s="4">
        <f>COUNTIF(Sta!B:B,A219)</f>
        <v>2</v>
      </c>
      <c r="D219" s="4">
        <f t="shared" si="7"/>
        <v>3</v>
      </c>
      <c r="E219" s="10">
        <f>(SUMIF(Sta!$A:$A,$A219,Sta!$T:$T)  + SUMIF(Sta!$B:$B,$A219,Sta!$T:$T) )/$D219</f>
        <v>4.666666666666667</v>
      </c>
      <c r="F219" s="6">
        <f>SUMIF(Sta!$A:$A,$A219,Sta!$T:$T)/$B219</f>
        <v>7</v>
      </c>
      <c r="G219" s="6">
        <f>SUMIF(Sta!$B:$B,$A219,Sta!$T:$T)/$C219</f>
        <v>3.5</v>
      </c>
      <c r="H219" s="10">
        <f>(SUMIF(Sta!$A:$A,$A219,Sta!$R:$R)  + SUMIF(Sta!$B:$B,$A219,Sta!$S:$S) )/$D219</f>
        <v>2.3333333333333335</v>
      </c>
      <c r="I219" s="6">
        <f>SUMIF(Sta!$A:$A,$A219,Sta!$R:$R)/$B219</f>
        <v>4</v>
      </c>
      <c r="J219" s="6">
        <f>SUMIF(Sta!$B:$B,$A219,Sta!$S:$S)/$C219</f>
        <v>1.5</v>
      </c>
      <c r="K219" s="11">
        <f>(COUNTIFS(Sta!$A:$A,$A219,Sta!$T:$T,"&gt;2.5") +COUNTIFS(Sta!$B:$B,$A219,Sta!$T:$T,"&gt;2.5"))/$D219</f>
        <v>1</v>
      </c>
      <c r="L219" s="8">
        <f>COUNTIFS(Sta!$A:$A,$A219,Sta!$T:$T,"&gt;2.5")/$B219</f>
        <v>1</v>
      </c>
      <c r="M219" s="8">
        <f>COUNTIFS(Sta!$B:$B,$A219,Sta!$T:$T,"&gt;2.5")/$C219</f>
        <v>1</v>
      </c>
      <c r="N219" s="11">
        <f>(COUNTIFS(Sta!$A:$A,$A219,Sta!$T:$T,"&gt;4.5") +COUNTIFS(Sta!$B:$B,$A219,Sta!$T:$T,"&gt;4.5"))/$D219</f>
        <v>0.33333333333333331</v>
      </c>
      <c r="O219" s="8">
        <f>COUNTIFS(Sta!$A:$A,$A219,Sta!$T:$T,"&gt;4.5")/$B219</f>
        <v>1</v>
      </c>
      <c r="P219" s="8">
        <f>COUNTIFS(Sta!$B:$B,$A219,Sta!$T:$T,"&gt;4.5")/$C219</f>
        <v>0</v>
      </c>
      <c r="Q219" s="11">
        <f>(COUNTIFS(Sta!$A:$A,$A219,Sta!$R:$R,"&gt;0.5") +COUNTIFS(Sta!$B:$B,$A219,Sta!$S:$S,"&gt;0.5"))/$D219</f>
        <v>1</v>
      </c>
      <c r="R219" s="8">
        <f>COUNTIFS(Sta!$A:$A,$A219,Sta!$R:$R,"&gt;0.5")/$B219</f>
        <v>1</v>
      </c>
      <c r="S219" s="8">
        <f>COUNTIFS(Sta!$B:$B,$A219,Sta!$S:$S,"&gt;0.5")/$C219</f>
        <v>1</v>
      </c>
      <c r="T219" s="11">
        <f>(COUNTIFS(Sta!$A:$A,$A219,Sta!$R:$R,"&gt;1.5") +COUNTIFS(Sta!$B:$B,$A219,Sta!$S:$S,"&gt;1.5"))/$D219</f>
        <v>0.66666666666666663</v>
      </c>
      <c r="U219" s="8">
        <f>COUNTIFS(Sta!$A:$A,$A219,Sta!$R:$R,"&gt;1.5")/$B219</f>
        <v>1</v>
      </c>
      <c r="V219" s="8">
        <f>COUNTIFS(Sta!$B:$B,$A219,Sta!$S:$S,"&gt;1.5")/$C219</f>
        <v>0.5</v>
      </c>
    </row>
    <row r="220" spans="1:22" x14ac:dyDescent="0.3">
      <c r="A220" t="s">
        <v>331</v>
      </c>
      <c r="B220" s="9">
        <f>COUNTIF(Sta!A:A,A220)</f>
        <v>1</v>
      </c>
      <c r="C220" s="4">
        <f>COUNTIF(Sta!B:B,A220)</f>
        <v>1</v>
      </c>
      <c r="D220" s="4">
        <f t="shared" si="7"/>
        <v>2</v>
      </c>
      <c r="E220" s="10">
        <f>(SUMIF(Sta!$A:$A,$A220,Sta!$T:$T)  + SUMIF(Sta!$B:$B,$A220,Sta!$T:$T) )/$D220</f>
        <v>3</v>
      </c>
      <c r="F220" s="6">
        <f>SUMIF(Sta!$A:$A,$A220,Sta!$T:$T)/$B220</f>
        <v>5</v>
      </c>
      <c r="G220" s="6">
        <f>SUMIF(Sta!$B:$B,$A220,Sta!$T:$T)/$C220</f>
        <v>1</v>
      </c>
      <c r="H220" s="10">
        <f>(SUMIF(Sta!$A:$A,$A220,Sta!$R:$R)  + SUMIF(Sta!$B:$B,$A220,Sta!$S:$S) )/$D220</f>
        <v>1</v>
      </c>
      <c r="I220" s="6">
        <f>SUMIF(Sta!$A:$A,$A220,Sta!$R:$R)/$B220</f>
        <v>1</v>
      </c>
      <c r="J220" s="6">
        <f>SUMIF(Sta!$B:$B,$A220,Sta!$S:$S)/$C220</f>
        <v>1</v>
      </c>
      <c r="K220" s="11">
        <f>(COUNTIFS(Sta!$A:$A,$A220,Sta!$T:$T,"&gt;2.5") +COUNTIFS(Sta!$B:$B,$A220,Sta!$T:$T,"&gt;2.5"))/$D220</f>
        <v>0.5</v>
      </c>
      <c r="L220" s="8">
        <f>COUNTIFS(Sta!$A:$A,$A220,Sta!$T:$T,"&gt;2.5")/$B220</f>
        <v>1</v>
      </c>
      <c r="M220" s="8">
        <f>COUNTIFS(Sta!$B:$B,$A220,Sta!$T:$T,"&gt;2.5")/$C220</f>
        <v>0</v>
      </c>
      <c r="N220" s="11">
        <f>(COUNTIFS(Sta!$A:$A,$A220,Sta!$T:$T,"&gt;4.5") +COUNTIFS(Sta!$B:$B,$A220,Sta!$T:$T,"&gt;4.5"))/$D220</f>
        <v>0.5</v>
      </c>
      <c r="O220" s="8">
        <f>COUNTIFS(Sta!$A:$A,$A220,Sta!$T:$T,"&gt;4.5")/$B220</f>
        <v>1</v>
      </c>
      <c r="P220" s="8">
        <f>COUNTIFS(Sta!$B:$B,$A220,Sta!$T:$T,"&gt;4.5")/$C220</f>
        <v>0</v>
      </c>
      <c r="Q220" s="11">
        <f>(COUNTIFS(Sta!$A:$A,$A220,Sta!$R:$R,"&gt;0.5") +COUNTIFS(Sta!$B:$B,$A220,Sta!$S:$S,"&gt;0.5"))/$D220</f>
        <v>1</v>
      </c>
      <c r="R220" s="8">
        <f>COUNTIFS(Sta!$A:$A,$A220,Sta!$R:$R,"&gt;0.5")/$B220</f>
        <v>1</v>
      </c>
      <c r="S220" s="8">
        <f>COUNTIFS(Sta!$B:$B,$A220,Sta!$S:$S,"&gt;0.5")/$C220</f>
        <v>1</v>
      </c>
      <c r="T220" s="11">
        <f>(COUNTIFS(Sta!$A:$A,$A220,Sta!$R:$R,"&gt;1.5") +COUNTIFS(Sta!$B:$B,$A220,Sta!$S:$S,"&gt;1.5"))/$D220</f>
        <v>0</v>
      </c>
      <c r="U220" s="8">
        <f>COUNTIFS(Sta!$A:$A,$A220,Sta!$R:$R,"&gt;1.5")/$B220</f>
        <v>0</v>
      </c>
      <c r="V220" s="8">
        <f>COUNTIFS(Sta!$B:$B,$A220,Sta!$S:$S,"&gt;1.5")/$C220</f>
        <v>0</v>
      </c>
    </row>
    <row r="221" spans="1:22" x14ac:dyDescent="0.3">
      <c r="A221" t="s">
        <v>230</v>
      </c>
      <c r="B221" s="9">
        <f>COUNTIF(Sta!A:A,A221)</f>
        <v>1</v>
      </c>
      <c r="C221" s="4">
        <f>COUNTIF(Sta!B:B,A221)</f>
        <v>1</v>
      </c>
      <c r="D221" s="4">
        <f t="shared" si="7"/>
        <v>2</v>
      </c>
      <c r="E221" s="10">
        <f>(SUMIF(Sta!$A:$A,$A221,Sta!$T:$T)  + SUMIF(Sta!$B:$B,$A221,Sta!$T:$T) )/$D221</f>
        <v>4</v>
      </c>
      <c r="F221" s="6">
        <f>SUMIF(Sta!$A:$A,$A221,Sta!$T:$T)/$B221</f>
        <v>3</v>
      </c>
      <c r="G221" s="6">
        <f>SUMIF(Sta!$B:$B,$A221,Sta!$T:$T)/$C221</f>
        <v>5</v>
      </c>
      <c r="H221" s="10">
        <f>(SUMIF(Sta!$A:$A,$A221,Sta!$R:$R)  + SUMIF(Sta!$B:$B,$A221,Sta!$S:$S) )/$D221</f>
        <v>2</v>
      </c>
      <c r="I221" s="6">
        <f>SUMIF(Sta!$A:$A,$A221,Sta!$R:$R)/$B221</f>
        <v>2</v>
      </c>
      <c r="J221" s="6">
        <f>SUMIF(Sta!$B:$B,$A221,Sta!$S:$S)/$C221</f>
        <v>2</v>
      </c>
      <c r="K221" s="11">
        <f>(COUNTIFS(Sta!$A:$A,$A221,Sta!$T:$T,"&gt;2.5") +COUNTIFS(Sta!$B:$B,$A221,Sta!$T:$T,"&gt;2.5"))/$D221</f>
        <v>1</v>
      </c>
      <c r="L221" s="8">
        <f>COUNTIFS(Sta!$A:$A,$A221,Sta!$T:$T,"&gt;2.5")/$B221</f>
        <v>1</v>
      </c>
      <c r="M221" s="8">
        <f>COUNTIFS(Sta!$B:$B,$A221,Sta!$T:$T,"&gt;2.5")/$C221</f>
        <v>1</v>
      </c>
      <c r="N221" s="11">
        <f>(COUNTIFS(Sta!$A:$A,$A221,Sta!$T:$T,"&gt;4.5") +COUNTIFS(Sta!$B:$B,$A221,Sta!$T:$T,"&gt;4.5"))/$D221</f>
        <v>0.5</v>
      </c>
      <c r="O221" s="8">
        <f>COUNTIFS(Sta!$A:$A,$A221,Sta!$T:$T,"&gt;4.5")/$B221</f>
        <v>0</v>
      </c>
      <c r="P221" s="8">
        <f>COUNTIFS(Sta!$B:$B,$A221,Sta!$T:$T,"&gt;4.5")/$C221</f>
        <v>1</v>
      </c>
      <c r="Q221" s="11">
        <f>(COUNTIFS(Sta!$A:$A,$A221,Sta!$R:$R,"&gt;0.5") +COUNTIFS(Sta!$B:$B,$A221,Sta!$S:$S,"&gt;0.5"))/$D221</f>
        <v>1</v>
      </c>
      <c r="R221" s="8">
        <f>COUNTIFS(Sta!$A:$A,$A221,Sta!$R:$R,"&gt;0.5")/$B221</f>
        <v>1</v>
      </c>
      <c r="S221" s="8">
        <f>COUNTIFS(Sta!$B:$B,$A221,Sta!$S:$S,"&gt;0.5")/$C221</f>
        <v>1</v>
      </c>
      <c r="T221" s="11">
        <f>(COUNTIFS(Sta!$A:$A,$A221,Sta!$R:$R,"&gt;1.5") +COUNTIFS(Sta!$B:$B,$A221,Sta!$S:$S,"&gt;1.5"))/$D221</f>
        <v>1</v>
      </c>
      <c r="U221" s="8">
        <f>COUNTIFS(Sta!$A:$A,$A221,Sta!$R:$R,"&gt;1.5")/$B221</f>
        <v>1</v>
      </c>
      <c r="V221" s="8">
        <f>COUNTIFS(Sta!$B:$B,$A221,Sta!$S:$S,"&gt;1.5")/$C221</f>
        <v>1</v>
      </c>
    </row>
    <row r="222" spans="1:22" x14ac:dyDescent="0.3">
      <c r="A222" t="s">
        <v>165</v>
      </c>
      <c r="B222" s="9">
        <f>COUNTIF(Sta!A:A,A222)</f>
        <v>1</v>
      </c>
      <c r="C222" s="4">
        <f>COUNTIF(Sta!B:B,A222)</f>
        <v>1</v>
      </c>
      <c r="D222" s="4">
        <f t="shared" si="7"/>
        <v>2</v>
      </c>
      <c r="E222" s="10">
        <f>(SUMIF(Sta!$A:$A,$A222,Sta!$T:$T)  + SUMIF(Sta!$B:$B,$A222,Sta!$T:$T) )/$D222</f>
        <v>5.5</v>
      </c>
      <c r="F222" s="6">
        <f>SUMIF(Sta!$A:$A,$A222,Sta!$T:$T)/$B222</f>
        <v>7</v>
      </c>
      <c r="G222" s="6">
        <f>SUMIF(Sta!$B:$B,$A222,Sta!$T:$T)/$C222</f>
        <v>4</v>
      </c>
      <c r="H222" s="10">
        <f>(SUMIF(Sta!$A:$A,$A222,Sta!$R:$R)  + SUMIF(Sta!$B:$B,$A222,Sta!$S:$S) )/$D222</f>
        <v>3.5</v>
      </c>
      <c r="I222" s="6">
        <f>SUMIF(Sta!$A:$A,$A222,Sta!$R:$R)/$B222</f>
        <v>5</v>
      </c>
      <c r="J222" s="6">
        <f>SUMIF(Sta!$B:$B,$A222,Sta!$S:$S)/$C222</f>
        <v>2</v>
      </c>
      <c r="K222" s="11">
        <f>(COUNTIFS(Sta!$A:$A,$A222,Sta!$T:$T,"&gt;2.5") +COUNTIFS(Sta!$B:$B,$A222,Sta!$T:$T,"&gt;2.5"))/$D222</f>
        <v>1</v>
      </c>
      <c r="L222" s="8">
        <f>COUNTIFS(Sta!$A:$A,$A222,Sta!$T:$T,"&gt;2.5")/$B222</f>
        <v>1</v>
      </c>
      <c r="M222" s="8">
        <f>COUNTIFS(Sta!$B:$B,$A222,Sta!$T:$T,"&gt;2.5")/$C222</f>
        <v>1</v>
      </c>
      <c r="N222" s="11">
        <f>(COUNTIFS(Sta!$A:$A,$A222,Sta!$T:$T,"&gt;4.5") +COUNTIFS(Sta!$B:$B,$A222,Sta!$T:$T,"&gt;4.5"))/$D222</f>
        <v>0.5</v>
      </c>
      <c r="O222" s="8">
        <f>COUNTIFS(Sta!$A:$A,$A222,Sta!$T:$T,"&gt;4.5")/$B222</f>
        <v>1</v>
      </c>
      <c r="P222" s="8">
        <f>COUNTIFS(Sta!$B:$B,$A222,Sta!$T:$T,"&gt;4.5")/$C222</f>
        <v>0</v>
      </c>
      <c r="Q222" s="11">
        <f>(COUNTIFS(Sta!$A:$A,$A222,Sta!$R:$R,"&gt;0.5") +COUNTIFS(Sta!$B:$B,$A222,Sta!$S:$S,"&gt;0.5"))/$D222</f>
        <v>1</v>
      </c>
      <c r="R222" s="8">
        <f>COUNTIFS(Sta!$A:$A,$A222,Sta!$R:$R,"&gt;0.5")/$B222</f>
        <v>1</v>
      </c>
      <c r="S222" s="8">
        <f>COUNTIFS(Sta!$B:$B,$A222,Sta!$S:$S,"&gt;0.5")/$C222</f>
        <v>1</v>
      </c>
      <c r="T222" s="11">
        <f>(COUNTIFS(Sta!$A:$A,$A222,Sta!$R:$R,"&gt;1.5") +COUNTIFS(Sta!$B:$B,$A222,Sta!$S:$S,"&gt;1.5"))/$D222</f>
        <v>1</v>
      </c>
      <c r="U222" s="8">
        <f>COUNTIFS(Sta!$A:$A,$A222,Sta!$R:$R,"&gt;1.5")/$B222</f>
        <v>1</v>
      </c>
      <c r="V222" s="8">
        <f>COUNTIFS(Sta!$B:$B,$A222,Sta!$S:$S,"&gt;1.5")/$C222</f>
        <v>1</v>
      </c>
    </row>
    <row r="223" spans="1:22" x14ac:dyDescent="0.3">
      <c r="A223" t="s">
        <v>500</v>
      </c>
      <c r="B223" s="9">
        <f>COUNTIF(Sta!A:A,A223)</f>
        <v>10</v>
      </c>
      <c r="C223" s="4">
        <f>COUNTIF(Sta!B:B,A223)</f>
        <v>11</v>
      </c>
      <c r="D223" s="4">
        <f t="shared" si="7"/>
        <v>21</v>
      </c>
      <c r="E223" s="10">
        <f>(SUMIF(Sta!$A:$A,$A223,Sta!$T:$T)  + SUMIF(Sta!$B:$B,$A223,Sta!$T:$T) )/$D223</f>
        <v>3.1428571428571428</v>
      </c>
      <c r="F223" s="6">
        <f>SUMIF(Sta!$A:$A,$A223,Sta!$T:$T)/$B223</f>
        <v>3.2</v>
      </c>
      <c r="G223" s="6">
        <f>SUMIF(Sta!$B:$B,$A223,Sta!$T:$T)/$C223</f>
        <v>3.0909090909090908</v>
      </c>
      <c r="H223" s="10">
        <f>(SUMIF(Sta!$A:$A,$A223,Sta!$R:$R)  + SUMIF(Sta!$B:$B,$A223,Sta!$S:$S) )/$D223</f>
        <v>1.5238095238095237</v>
      </c>
      <c r="I223" s="6">
        <f>SUMIF(Sta!$A:$A,$A223,Sta!$R:$R)/$B223</f>
        <v>1.1000000000000001</v>
      </c>
      <c r="J223" s="6">
        <f>SUMIF(Sta!$B:$B,$A223,Sta!$S:$S)/$C223</f>
        <v>1.9090909090909092</v>
      </c>
      <c r="K223" s="11">
        <f>(COUNTIFS(Sta!$A:$A,$A223,Sta!$T:$T,"&gt;2.5") +COUNTIFS(Sta!$B:$B,$A223,Sta!$T:$T,"&gt;2.5"))/$D223</f>
        <v>0.5714285714285714</v>
      </c>
      <c r="L223" s="8">
        <f>COUNTIFS(Sta!$A:$A,$A223,Sta!$T:$T,"&gt;2.5")/$B223</f>
        <v>0.7</v>
      </c>
      <c r="M223" s="8">
        <f>COUNTIFS(Sta!$B:$B,$A223,Sta!$T:$T,"&gt;2.5")/$C223</f>
        <v>0.45454545454545453</v>
      </c>
      <c r="N223" s="11">
        <f>(COUNTIFS(Sta!$A:$A,$A223,Sta!$T:$T,"&gt;4.5") +COUNTIFS(Sta!$B:$B,$A223,Sta!$T:$T,"&gt;4.5"))/$D223</f>
        <v>0.14285714285714285</v>
      </c>
      <c r="O223" s="8">
        <f>COUNTIFS(Sta!$A:$A,$A223,Sta!$T:$T,"&gt;4.5")/$B223</f>
        <v>0.2</v>
      </c>
      <c r="P223" s="8">
        <f>COUNTIFS(Sta!$B:$B,$A223,Sta!$T:$T,"&gt;4.5")/$C223</f>
        <v>9.0909090909090912E-2</v>
      </c>
      <c r="Q223" s="11">
        <f>(COUNTIFS(Sta!$A:$A,$A223,Sta!$R:$R,"&gt;0.5") +COUNTIFS(Sta!$B:$B,$A223,Sta!$S:$S,"&gt;0.5"))/$D223</f>
        <v>0.76190476190476186</v>
      </c>
      <c r="R223" s="8">
        <f>COUNTIFS(Sta!$A:$A,$A223,Sta!$R:$R,"&gt;0.5")/$B223</f>
        <v>0.8</v>
      </c>
      <c r="S223" s="8">
        <f>COUNTIFS(Sta!$B:$B,$A223,Sta!$S:$S,"&gt;0.5")/$C223</f>
        <v>0.72727272727272729</v>
      </c>
      <c r="T223" s="11">
        <f>(COUNTIFS(Sta!$A:$A,$A223,Sta!$R:$R,"&gt;1.5") +COUNTIFS(Sta!$B:$B,$A223,Sta!$S:$S,"&gt;1.5"))/$D223</f>
        <v>0.38095238095238093</v>
      </c>
      <c r="U223" s="8">
        <f>COUNTIFS(Sta!$A:$A,$A223,Sta!$R:$R,"&gt;1.5")/$B223</f>
        <v>0.3</v>
      </c>
      <c r="V223" s="8">
        <f>COUNTIFS(Sta!$B:$B,$A223,Sta!$S:$S,"&gt;1.5")/$C223</f>
        <v>0.45454545454545453</v>
      </c>
    </row>
    <row r="224" spans="1:22" x14ac:dyDescent="0.3">
      <c r="A224" t="s">
        <v>507</v>
      </c>
      <c r="B224" s="9">
        <f>COUNTIF(Sta!A:A,A224)</f>
        <v>12</v>
      </c>
      <c r="C224" s="4">
        <f>COUNTIF(Sta!B:B,A224)</f>
        <v>10</v>
      </c>
      <c r="D224" s="4">
        <f t="shared" si="7"/>
        <v>22</v>
      </c>
      <c r="E224" s="10">
        <f>(SUMIF(Sta!$A:$A,$A224,Sta!$T:$T)  + SUMIF(Sta!$B:$B,$A224,Sta!$T:$T) )/$D224</f>
        <v>3.4090909090909092</v>
      </c>
      <c r="F224" s="6">
        <f>SUMIF(Sta!$A:$A,$A224,Sta!$T:$T)/$B224</f>
        <v>3.5</v>
      </c>
      <c r="G224" s="6">
        <f>SUMIF(Sta!$B:$B,$A224,Sta!$T:$T)/$C224</f>
        <v>3.3</v>
      </c>
      <c r="H224" s="10">
        <f>(SUMIF(Sta!$A:$A,$A224,Sta!$R:$R)  + SUMIF(Sta!$B:$B,$A224,Sta!$S:$S) )/$D224</f>
        <v>2</v>
      </c>
      <c r="I224" s="6">
        <f>SUMIF(Sta!$A:$A,$A224,Sta!$R:$R)/$B224</f>
        <v>1.9166666666666667</v>
      </c>
      <c r="J224" s="6">
        <f>SUMIF(Sta!$B:$B,$A224,Sta!$S:$S)/$C224</f>
        <v>2.1</v>
      </c>
      <c r="K224" s="11">
        <f>(COUNTIFS(Sta!$A:$A,$A224,Sta!$T:$T,"&gt;2.5") +COUNTIFS(Sta!$B:$B,$A224,Sta!$T:$T,"&gt;2.5"))/$D224</f>
        <v>0.68181818181818177</v>
      </c>
      <c r="L224" s="8">
        <f>COUNTIFS(Sta!$A:$A,$A224,Sta!$T:$T,"&gt;2.5")/$B224</f>
        <v>0.75</v>
      </c>
      <c r="M224" s="8">
        <f>COUNTIFS(Sta!$B:$B,$A224,Sta!$T:$T,"&gt;2.5")/$C224</f>
        <v>0.6</v>
      </c>
      <c r="N224" s="11">
        <f>(COUNTIFS(Sta!$A:$A,$A224,Sta!$T:$T,"&gt;4.5") +COUNTIFS(Sta!$B:$B,$A224,Sta!$T:$T,"&gt;4.5"))/$D224</f>
        <v>0.27272727272727271</v>
      </c>
      <c r="O224" s="8">
        <f>COUNTIFS(Sta!$A:$A,$A224,Sta!$T:$T,"&gt;4.5")/$B224</f>
        <v>0.16666666666666666</v>
      </c>
      <c r="P224" s="8">
        <f>COUNTIFS(Sta!$B:$B,$A224,Sta!$T:$T,"&gt;4.5")/$C224</f>
        <v>0.4</v>
      </c>
      <c r="Q224" s="11">
        <f>(COUNTIFS(Sta!$A:$A,$A224,Sta!$R:$R,"&gt;0.5") +COUNTIFS(Sta!$B:$B,$A224,Sta!$S:$S,"&gt;0.5"))/$D224</f>
        <v>0.90909090909090906</v>
      </c>
      <c r="R224" s="8">
        <f>COUNTIFS(Sta!$A:$A,$A224,Sta!$R:$R,"&gt;0.5")/$B224</f>
        <v>1</v>
      </c>
      <c r="S224" s="8">
        <f>COUNTIFS(Sta!$B:$B,$A224,Sta!$S:$S,"&gt;0.5")/$C224</f>
        <v>0.8</v>
      </c>
      <c r="T224" s="11">
        <f>(COUNTIFS(Sta!$A:$A,$A224,Sta!$R:$R,"&gt;1.5") +COUNTIFS(Sta!$B:$B,$A224,Sta!$S:$S,"&gt;1.5"))/$D224</f>
        <v>0.59090909090909094</v>
      </c>
      <c r="U224" s="8">
        <f>COUNTIFS(Sta!$A:$A,$A224,Sta!$R:$R,"&gt;1.5")/$B224</f>
        <v>0.5</v>
      </c>
      <c r="V224" s="8">
        <f>COUNTIFS(Sta!$B:$B,$A224,Sta!$S:$S,"&gt;1.5")/$C224</f>
        <v>0.7</v>
      </c>
    </row>
    <row r="225" spans="1:22" x14ac:dyDescent="0.3">
      <c r="A225" t="s">
        <v>291</v>
      </c>
      <c r="B225" s="9">
        <f>COUNTIF(Sta!A:A,A225)</f>
        <v>2</v>
      </c>
      <c r="C225" s="4">
        <f>COUNTIF(Sta!B:B,A225)</f>
        <v>1</v>
      </c>
      <c r="D225" s="4">
        <f t="shared" si="7"/>
        <v>3</v>
      </c>
      <c r="E225" s="10">
        <f>(SUMIF(Sta!$A:$A,$A225,Sta!$T:$T)  + SUMIF(Sta!$B:$B,$A225,Sta!$T:$T) )/$D225</f>
        <v>4</v>
      </c>
      <c r="F225" s="6">
        <f>SUMIF(Sta!$A:$A,$A225,Sta!$T:$T)/$B225</f>
        <v>3.5</v>
      </c>
      <c r="G225" s="6">
        <f>SUMIF(Sta!$B:$B,$A225,Sta!$T:$T)/$C225</f>
        <v>5</v>
      </c>
      <c r="H225" s="10">
        <f>(SUMIF(Sta!$A:$A,$A225,Sta!$R:$R)  + SUMIF(Sta!$B:$B,$A225,Sta!$S:$S) )/$D225</f>
        <v>1.6666666666666667</v>
      </c>
      <c r="I225" s="6">
        <f>SUMIF(Sta!$A:$A,$A225,Sta!$R:$R)/$B225</f>
        <v>1</v>
      </c>
      <c r="J225" s="6">
        <f>SUMIF(Sta!$B:$B,$A225,Sta!$S:$S)/$C225</f>
        <v>3</v>
      </c>
      <c r="K225" s="11">
        <f>(COUNTIFS(Sta!$A:$A,$A225,Sta!$T:$T,"&gt;2.5") +COUNTIFS(Sta!$B:$B,$A225,Sta!$T:$T,"&gt;2.5"))/$D225</f>
        <v>1</v>
      </c>
      <c r="L225" s="8">
        <f>COUNTIFS(Sta!$A:$A,$A225,Sta!$T:$T,"&gt;2.5")/$B225</f>
        <v>1</v>
      </c>
      <c r="M225" s="8">
        <f>COUNTIFS(Sta!$B:$B,$A225,Sta!$T:$T,"&gt;2.5")/$C225</f>
        <v>1</v>
      </c>
      <c r="N225" s="11">
        <f>(COUNTIFS(Sta!$A:$A,$A225,Sta!$T:$T,"&gt;4.5") +COUNTIFS(Sta!$B:$B,$A225,Sta!$T:$T,"&gt;4.5"))/$D225</f>
        <v>0.33333333333333331</v>
      </c>
      <c r="O225" s="8">
        <f>COUNTIFS(Sta!$A:$A,$A225,Sta!$T:$T,"&gt;4.5")/$B225</f>
        <v>0</v>
      </c>
      <c r="P225" s="8">
        <f>COUNTIFS(Sta!$B:$B,$A225,Sta!$T:$T,"&gt;4.5")/$C225</f>
        <v>1</v>
      </c>
      <c r="Q225" s="11">
        <f>(COUNTIFS(Sta!$A:$A,$A225,Sta!$R:$R,"&gt;0.5") +COUNTIFS(Sta!$B:$B,$A225,Sta!$S:$S,"&gt;0.5"))/$D225</f>
        <v>1</v>
      </c>
      <c r="R225" s="8">
        <f>COUNTIFS(Sta!$A:$A,$A225,Sta!$R:$R,"&gt;0.5")/$B225</f>
        <v>1</v>
      </c>
      <c r="S225" s="8">
        <f>COUNTIFS(Sta!$B:$B,$A225,Sta!$S:$S,"&gt;0.5")/$C225</f>
        <v>1</v>
      </c>
      <c r="T225" s="11">
        <f>(COUNTIFS(Sta!$A:$A,$A225,Sta!$R:$R,"&gt;1.5") +COUNTIFS(Sta!$B:$B,$A225,Sta!$S:$S,"&gt;1.5"))/$D225</f>
        <v>0.33333333333333331</v>
      </c>
      <c r="U225" s="8">
        <f>COUNTIFS(Sta!$A:$A,$A225,Sta!$R:$R,"&gt;1.5")/$B225</f>
        <v>0</v>
      </c>
      <c r="V225" s="8">
        <f>COUNTIFS(Sta!$B:$B,$A225,Sta!$S:$S,"&gt;1.5")/$C225</f>
        <v>1</v>
      </c>
    </row>
    <row r="226" spans="1:22" x14ac:dyDescent="0.3">
      <c r="A226" t="s">
        <v>656</v>
      </c>
      <c r="B226" s="9">
        <f>COUNTIF(Sta!A:A,A226)</f>
        <v>9</v>
      </c>
      <c r="C226" s="4">
        <f>COUNTIF(Sta!B:B,A226)</f>
        <v>9</v>
      </c>
      <c r="D226" s="4">
        <f t="shared" si="7"/>
        <v>18</v>
      </c>
      <c r="E226" s="10">
        <f>(SUMIF(Sta!$A:$A,$A226,Sta!$T:$T)  + SUMIF(Sta!$B:$B,$A226,Sta!$T:$T) )/$D226</f>
        <v>4.5555555555555554</v>
      </c>
      <c r="F226" s="6">
        <f>SUMIF(Sta!$A:$A,$A226,Sta!$T:$T)/$B226</f>
        <v>4.4444444444444446</v>
      </c>
      <c r="G226" s="6">
        <f>SUMIF(Sta!$B:$B,$A226,Sta!$T:$T)/$C226</f>
        <v>4.666666666666667</v>
      </c>
      <c r="H226" s="10">
        <f>(SUMIF(Sta!$A:$A,$A226,Sta!$R:$R)  + SUMIF(Sta!$B:$B,$A226,Sta!$S:$S) )/$D226</f>
        <v>2.1111111111111112</v>
      </c>
      <c r="I226" s="6">
        <f>SUMIF(Sta!$A:$A,$A226,Sta!$R:$R)/$B226</f>
        <v>1.8888888888888888</v>
      </c>
      <c r="J226" s="6">
        <f>SUMIF(Sta!$B:$B,$A226,Sta!$S:$S)/$C226</f>
        <v>2.3333333333333335</v>
      </c>
      <c r="K226" s="11">
        <f>(COUNTIFS(Sta!$A:$A,$A226,Sta!$T:$T,"&gt;2.5") +COUNTIFS(Sta!$B:$B,$A226,Sta!$T:$T,"&gt;2.5"))/$D226</f>
        <v>0.83333333333333337</v>
      </c>
      <c r="L226" s="8">
        <f>COUNTIFS(Sta!$A:$A,$A226,Sta!$T:$T,"&gt;2.5")/$B226</f>
        <v>0.77777777777777779</v>
      </c>
      <c r="M226" s="8">
        <f>COUNTIFS(Sta!$B:$B,$A226,Sta!$T:$T,"&gt;2.5")/$C226</f>
        <v>0.88888888888888884</v>
      </c>
      <c r="N226" s="11">
        <f>(COUNTIFS(Sta!$A:$A,$A226,Sta!$T:$T,"&gt;4.5") +COUNTIFS(Sta!$B:$B,$A226,Sta!$T:$T,"&gt;4.5"))/$D226</f>
        <v>0.44444444444444442</v>
      </c>
      <c r="O226" s="8">
        <f>COUNTIFS(Sta!$A:$A,$A226,Sta!$T:$T,"&gt;4.5")/$B226</f>
        <v>0.44444444444444442</v>
      </c>
      <c r="P226" s="8">
        <f>COUNTIFS(Sta!$B:$B,$A226,Sta!$T:$T,"&gt;4.5")/$C226</f>
        <v>0.44444444444444442</v>
      </c>
      <c r="Q226" s="11">
        <f>(COUNTIFS(Sta!$A:$A,$A226,Sta!$R:$R,"&gt;0.5") +COUNTIFS(Sta!$B:$B,$A226,Sta!$S:$S,"&gt;0.5"))/$D226</f>
        <v>0.88888888888888884</v>
      </c>
      <c r="R226" s="8">
        <f>COUNTIFS(Sta!$A:$A,$A226,Sta!$R:$R,"&gt;0.5")/$B226</f>
        <v>0.77777777777777779</v>
      </c>
      <c r="S226" s="8">
        <f>COUNTIFS(Sta!$B:$B,$A226,Sta!$S:$S,"&gt;0.5")/$C226</f>
        <v>1</v>
      </c>
      <c r="T226" s="11">
        <f>(COUNTIFS(Sta!$A:$A,$A226,Sta!$R:$R,"&gt;1.5") +COUNTIFS(Sta!$B:$B,$A226,Sta!$S:$S,"&gt;1.5"))/$D226</f>
        <v>0.66666666666666663</v>
      </c>
      <c r="U226" s="8">
        <f>COUNTIFS(Sta!$A:$A,$A226,Sta!$R:$R,"&gt;1.5")/$B226</f>
        <v>0.55555555555555558</v>
      </c>
      <c r="V226" s="8">
        <f>COUNTIFS(Sta!$B:$B,$A226,Sta!$S:$S,"&gt;1.5")/$C226</f>
        <v>0.77777777777777779</v>
      </c>
    </row>
    <row r="227" spans="1:22" x14ac:dyDescent="0.3">
      <c r="A227" t="s">
        <v>622</v>
      </c>
      <c r="B227" s="9">
        <f>COUNTIF(Sta!A:A,A227)</f>
        <v>2</v>
      </c>
      <c r="C227" s="4">
        <f>COUNTIF(Sta!B:B,A227)</f>
        <v>1</v>
      </c>
      <c r="D227" s="4">
        <f t="shared" si="7"/>
        <v>3</v>
      </c>
      <c r="E227" s="10">
        <f>(SUMIF(Sta!$A:$A,$A227,Sta!$T:$T)  + SUMIF(Sta!$B:$B,$A227,Sta!$T:$T) )/$D227</f>
        <v>3</v>
      </c>
      <c r="F227" s="6">
        <f>SUMIF(Sta!$A:$A,$A227,Sta!$T:$T)/$B227</f>
        <v>2.5</v>
      </c>
      <c r="G227" s="6">
        <f>SUMIF(Sta!$B:$B,$A227,Sta!$T:$T)/$C227</f>
        <v>4</v>
      </c>
      <c r="H227" s="10">
        <f>(SUMIF(Sta!$A:$A,$A227,Sta!$R:$R)  + SUMIF(Sta!$B:$B,$A227,Sta!$S:$S) )/$D227</f>
        <v>2</v>
      </c>
      <c r="I227" s="6">
        <f>SUMIF(Sta!$A:$A,$A227,Sta!$R:$R)/$B227</f>
        <v>2</v>
      </c>
      <c r="J227" s="6">
        <f>SUMIF(Sta!$B:$B,$A227,Sta!$S:$S)/$C227</f>
        <v>2</v>
      </c>
      <c r="K227" s="11">
        <f>(COUNTIFS(Sta!$A:$A,$A227,Sta!$T:$T,"&gt;2.5") +COUNTIFS(Sta!$B:$B,$A227,Sta!$T:$T,"&gt;2.5"))/$D227</f>
        <v>0.66666666666666663</v>
      </c>
      <c r="L227" s="8">
        <f>COUNTIFS(Sta!$A:$A,$A227,Sta!$T:$T,"&gt;2.5")/$B227</f>
        <v>0.5</v>
      </c>
      <c r="M227" s="8">
        <f>COUNTIFS(Sta!$B:$B,$A227,Sta!$T:$T,"&gt;2.5")/$C227</f>
        <v>1</v>
      </c>
      <c r="N227" s="11">
        <f>(COUNTIFS(Sta!$A:$A,$A227,Sta!$T:$T,"&gt;4.5") +COUNTIFS(Sta!$B:$B,$A227,Sta!$T:$T,"&gt;4.5"))/$D227</f>
        <v>0</v>
      </c>
      <c r="O227" s="8">
        <f>COUNTIFS(Sta!$A:$A,$A227,Sta!$T:$T,"&gt;4.5")/$B227</f>
        <v>0</v>
      </c>
      <c r="P227" s="8">
        <f>COUNTIFS(Sta!$B:$B,$A227,Sta!$T:$T,"&gt;4.5")/$C227</f>
        <v>0</v>
      </c>
      <c r="Q227" s="11">
        <f>(COUNTIFS(Sta!$A:$A,$A227,Sta!$R:$R,"&gt;0.5") +COUNTIFS(Sta!$B:$B,$A227,Sta!$S:$S,"&gt;0.5"))/$D227</f>
        <v>1</v>
      </c>
      <c r="R227" s="8">
        <f>COUNTIFS(Sta!$A:$A,$A227,Sta!$R:$R,"&gt;0.5")/$B227</f>
        <v>1</v>
      </c>
      <c r="S227" s="8">
        <f>COUNTIFS(Sta!$B:$B,$A227,Sta!$S:$S,"&gt;0.5")/$C227</f>
        <v>1</v>
      </c>
      <c r="T227" s="11">
        <f>(COUNTIFS(Sta!$A:$A,$A227,Sta!$R:$R,"&gt;1.5") +COUNTIFS(Sta!$B:$B,$A227,Sta!$S:$S,"&gt;1.5"))/$D227</f>
        <v>1</v>
      </c>
      <c r="U227" s="8">
        <f>COUNTIFS(Sta!$A:$A,$A227,Sta!$R:$R,"&gt;1.5")/$B227</f>
        <v>1</v>
      </c>
      <c r="V227" s="8">
        <f>COUNTIFS(Sta!$B:$B,$A227,Sta!$S:$S,"&gt;1.5")/$C227</f>
        <v>1</v>
      </c>
    </row>
    <row r="228" spans="1:22" x14ac:dyDescent="0.3">
      <c r="A228" t="s">
        <v>321</v>
      </c>
      <c r="B228" s="9">
        <f>COUNTIF(Sta!A:A,A228)</f>
        <v>1</v>
      </c>
      <c r="C228" s="4">
        <f>COUNTIF(Sta!B:B,A228)</f>
        <v>1</v>
      </c>
      <c r="D228" s="4">
        <f t="shared" si="7"/>
        <v>2</v>
      </c>
      <c r="E228" s="10">
        <f>(SUMIF(Sta!$A:$A,$A228,Sta!$T:$T)  + SUMIF(Sta!$B:$B,$A228,Sta!$T:$T) )/$D228</f>
        <v>4</v>
      </c>
      <c r="F228" s="6">
        <f>SUMIF(Sta!$A:$A,$A228,Sta!$T:$T)/$B228</f>
        <v>6</v>
      </c>
      <c r="G228" s="6">
        <f>SUMIF(Sta!$B:$B,$A228,Sta!$T:$T)/$C228</f>
        <v>2</v>
      </c>
      <c r="H228" s="10">
        <f>(SUMIF(Sta!$A:$A,$A228,Sta!$R:$R)  + SUMIF(Sta!$B:$B,$A228,Sta!$S:$S) )/$D228</f>
        <v>1.5</v>
      </c>
      <c r="I228" s="6">
        <f>SUMIF(Sta!$A:$A,$A228,Sta!$R:$R)/$B228</f>
        <v>2</v>
      </c>
      <c r="J228" s="6">
        <f>SUMIF(Sta!$B:$B,$A228,Sta!$S:$S)/$C228</f>
        <v>1</v>
      </c>
      <c r="K228" s="11">
        <f>(COUNTIFS(Sta!$A:$A,$A228,Sta!$T:$T,"&gt;2.5") +COUNTIFS(Sta!$B:$B,$A228,Sta!$T:$T,"&gt;2.5"))/$D228</f>
        <v>0.5</v>
      </c>
      <c r="L228" s="8">
        <f>COUNTIFS(Sta!$A:$A,$A228,Sta!$T:$T,"&gt;2.5")/$B228</f>
        <v>1</v>
      </c>
      <c r="M228" s="8">
        <f>COUNTIFS(Sta!$B:$B,$A228,Sta!$T:$T,"&gt;2.5")/$C228</f>
        <v>0</v>
      </c>
      <c r="N228" s="11">
        <f>(COUNTIFS(Sta!$A:$A,$A228,Sta!$T:$T,"&gt;4.5") +COUNTIFS(Sta!$B:$B,$A228,Sta!$T:$T,"&gt;4.5"))/$D228</f>
        <v>0.5</v>
      </c>
      <c r="O228" s="8">
        <f>COUNTIFS(Sta!$A:$A,$A228,Sta!$T:$T,"&gt;4.5")/$B228</f>
        <v>1</v>
      </c>
      <c r="P228" s="8">
        <f>COUNTIFS(Sta!$B:$B,$A228,Sta!$T:$T,"&gt;4.5")/$C228</f>
        <v>0</v>
      </c>
      <c r="Q228" s="11">
        <f>(COUNTIFS(Sta!$A:$A,$A228,Sta!$R:$R,"&gt;0.5") +COUNTIFS(Sta!$B:$B,$A228,Sta!$S:$S,"&gt;0.5"))/$D228</f>
        <v>1</v>
      </c>
      <c r="R228" s="8">
        <f>COUNTIFS(Sta!$A:$A,$A228,Sta!$R:$R,"&gt;0.5")/$B228</f>
        <v>1</v>
      </c>
      <c r="S228" s="8">
        <f>COUNTIFS(Sta!$B:$B,$A228,Sta!$S:$S,"&gt;0.5")/$C228</f>
        <v>1</v>
      </c>
      <c r="T228" s="11">
        <f>(COUNTIFS(Sta!$A:$A,$A228,Sta!$R:$R,"&gt;1.5") +COUNTIFS(Sta!$B:$B,$A228,Sta!$S:$S,"&gt;1.5"))/$D228</f>
        <v>0.5</v>
      </c>
      <c r="U228" s="8">
        <f>COUNTIFS(Sta!$A:$A,$A228,Sta!$R:$R,"&gt;1.5")/$B228</f>
        <v>1</v>
      </c>
      <c r="V228" s="8">
        <f>COUNTIFS(Sta!$B:$B,$A228,Sta!$S:$S,"&gt;1.5")/$C228</f>
        <v>0</v>
      </c>
    </row>
    <row r="229" spans="1:22" x14ac:dyDescent="0.3">
      <c r="A229" t="s">
        <v>428</v>
      </c>
      <c r="B229" s="9">
        <f>COUNTIF(Sta!A:A,A229)</f>
        <v>1</v>
      </c>
      <c r="C229" s="4">
        <f>COUNTIF(Sta!B:B,A229)</f>
        <v>1</v>
      </c>
      <c r="D229" s="4">
        <f t="shared" si="7"/>
        <v>2</v>
      </c>
      <c r="E229" s="10">
        <f>(SUMIF(Sta!$A:$A,$A229,Sta!$T:$T)  + SUMIF(Sta!$B:$B,$A229,Sta!$T:$T) )/$D229</f>
        <v>2.5</v>
      </c>
      <c r="F229" s="6">
        <f>SUMIF(Sta!$A:$A,$A229,Sta!$T:$T)/$B229</f>
        <v>2</v>
      </c>
      <c r="G229" s="6">
        <f>SUMIF(Sta!$B:$B,$A229,Sta!$T:$T)/$C229</f>
        <v>3</v>
      </c>
      <c r="H229" s="10">
        <f>(SUMIF(Sta!$A:$A,$A229,Sta!$R:$R)  + SUMIF(Sta!$B:$B,$A229,Sta!$S:$S) )/$D229</f>
        <v>2</v>
      </c>
      <c r="I229" s="6">
        <f>SUMIF(Sta!$A:$A,$A229,Sta!$R:$R)/$B229</f>
        <v>1</v>
      </c>
      <c r="J229" s="6">
        <f>SUMIF(Sta!$B:$B,$A229,Sta!$S:$S)/$C229</f>
        <v>3</v>
      </c>
      <c r="K229" s="11">
        <f>(COUNTIFS(Sta!$A:$A,$A229,Sta!$T:$T,"&gt;2.5") +COUNTIFS(Sta!$B:$B,$A229,Sta!$T:$T,"&gt;2.5"))/$D229</f>
        <v>0.5</v>
      </c>
      <c r="L229" s="8">
        <f>COUNTIFS(Sta!$A:$A,$A229,Sta!$T:$T,"&gt;2.5")/$B229</f>
        <v>0</v>
      </c>
      <c r="M229" s="8">
        <f>COUNTIFS(Sta!$B:$B,$A229,Sta!$T:$T,"&gt;2.5")/$C229</f>
        <v>1</v>
      </c>
      <c r="N229" s="11">
        <f>(COUNTIFS(Sta!$A:$A,$A229,Sta!$T:$T,"&gt;4.5") +COUNTIFS(Sta!$B:$B,$A229,Sta!$T:$T,"&gt;4.5"))/$D229</f>
        <v>0</v>
      </c>
      <c r="O229" s="8">
        <f>COUNTIFS(Sta!$A:$A,$A229,Sta!$T:$T,"&gt;4.5")/$B229</f>
        <v>0</v>
      </c>
      <c r="P229" s="8">
        <f>COUNTIFS(Sta!$B:$B,$A229,Sta!$T:$T,"&gt;4.5")/$C229</f>
        <v>0</v>
      </c>
      <c r="Q229" s="11">
        <f>(COUNTIFS(Sta!$A:$A,$A229,Sta!$R:$R,"&gt;0.5") +COUNTIFS(Sta!$B:$B,$A229,Sta!$S:$S,"&gt;0.5"))/$D229</f>
        <v>1</v>
      </c>
      <c r="R229" s="8">
        <f>COUNTIFS(Sta!$A:$A,$A229,Sta!$R:$R,"&gt;0.5")/$B229</f>
        <v>1</v>
      </c>
      <c r="S229" s="8">
        <f>COUNTIFS(Sta!$B:$B,$A229,Sta!$S:$S,"&gt;0.5")/$C229</f>
        <v>1</v>
      </c>
      <c r="T229" s="11">
        <f>(COUNTIFS(Sta!$A:$A,$A229,Sta!$R:$R,"&gt;1.5") +COUNTIFS(Sta!$B:$B,$A229,Sta!$S:$S,"&gt;1.5"))/$D229</f>
        <v>0.5</v>
      </c>
      <c r="U229" s="8">
        <f>COUNTIFS(Sta!$A:$A,$A229,Sta!$R:$R,"&gt;1.5")/$B229</f>
        <v>0</v>
      </c>
      <c r="V229" s="8">
        <f>COUNTIFS(Sta!$B:$B,$A229,Sta!$S:$S,"&gt;1.5")/$C229</f>
        <v>1</v>
      </c>
    </row>
    <row r="230" spans="1:22" x14ac:dyDescent="0.3">
      <c r="A230" t="s">
        <v>650</v>
      </c>
      <c r="B230" s="9">
        <f>COUNTIF(Sta!A:A,A230)</f>
        <v>8</v>
      </c>
      <c r="C230" s="4">
        <f>COUNTIF(Sta!B:B,A230)</f>
        <v>10</v>
      </c>
      <c r="D230" s="4">
        <f t="shared" si="7"/>
        <v>18</v>
      </c>
      <c r="E230" s="10">
        <f>(SUMIF(Sta!$A:$A,$A230,Sta!$T:$T)  + SUMIF(Sta!$B:$B,$A230,Sta!$T:$T) )/$D230</f>
        <v>4.1111111111111107</v>
      </c>
      <c r="F230" s="6">
        <f>SUMIF(Sta!$A:$A,$A230,Sta!$T:$T)/$B230</f>
        <v>4.625</v>
      </c>
      <c r="G230" s="6">
        <f>SUMIF(Sta!$B:$B,$A230,Sta!$T:$T)/$C230</f>
        <v>3.7</v>
      </c>
      <c r="H230" s="10">
        <f>(SUMIF(Sta!$A:$A,$A230,Sta!$R:$R)  + SUMIF(Sta!$B:$B,$A230,Sta!$S:$S) )/$D230</f>
        <v>1.9444444444444444</v>
      </c>
      <c r="I230" s="6">
        <f>SUMIF(Sta!$A:$A,$A230,Sta!$R:$R)/$B230</f>
        <v>2</v>
      </c>
      <c r="J230" s="6">
        <f>SUMIF(Sta!$B:$B,$A230,Sta!$S:$S)/$C230</f>
        <v>1.9</v>
      </c>
      <c r="K230" s="11">
        <f>(COUNTIFS(Sta!$A:$A,$A230,Sta!$T:$T,"&gt;2.5") +COUNTIFS(Sta!$B:$B,$A230,Sta!$T:$T,"&gt;2.5"))/$D230</f>
        <v>0.72222222222222221</v>
      </c>
      <c r="L230" s="8">
        <f>COUNTIFS(Sta!$A:$A,$A230,Sta!$T:$T,"&gt;2.5")/$B230</f>
        <v>0.75</v>
      </c>
      <c r="M230" s="8">
        <f>COUNTIFS(Sta!$B:$B,$A230,Sta!$T:$T,"&gt;2.5")/$C230</f>
        <v>0.7</v>
      </c>
      <c r="N230" s="11">
        <f>(COUNTIFS(Sta!$A:$A,$A230,Sta!$T:$T,"&gt;4.5") +COUNTIFS(Sta!$B:$B,$A230,Sta!$T:$T,"&gt;4.5"))/$D230</f>
        <v>0.5</v>
      </c>
      <c r="O230" s="8">
        <f>COUNTIFS(Sta!$A:$A,$A230,Sta!$T:$T,"&gt;4.5")/$B230</f>
        <v>0.75</v>
      </c>
      <c r="P230" s="8">
        <f>COUNTIFS(Sta!$B:$B,$A230,Sta!$T:$T,"&gt;4.5")/$C230</f>
        <v>0.3</v>
      </c>
      <c r="Q230" s="11">
        <f>(COUNTIFS(Sta!$A:$A,$A230,Sta!$R:$R,"&gt;0.5") +COUNTIFS(Sta!$B:$B,$A230,Sta!$S:$S,"&gt;0.5"))/$D230</f>
        <v>0.83333333333333337</v>
      </c>
      <c r="R230" s="8">
        <f>COUNTIFS(Sta!$A:$A,$A230,Sta!$R:$R,"&gt;0.5")/$B230</f>
        <v>0.75</v>
      </c>
      <c r="S230" s="8">
        <f>COUNTIFS(Sta!$B:$B,$A230,Sta!$S:$S,"&gt;0.5")/$C230</f>
        <v>0.9</v>
      </c>
      <c r="T230" s="11">
        <f>(COUNTIFS(Sta!$A:$A,$A230,Sta!$R:$R,"&gt;1.5") +COUNTIFS(Sta!$B:$B,$A230,Sta!$S:$S,"&gt;1.5"))/$D230</f>
        <v>0.66666666666666663</v>
      </c>
      <c r="U230" s="8">
        <f>COUNTIFS(Sta!$A:$A,$A230,Sta!$R:$R,"&gt;1.5")/$B230</f>
        <v>0.5</v>
      </c>
      <c r="V230" s="8">
        <f>COUNTIFS(Sta!$B:$B,$A230,Sta!$S:$S,"&gt;1.5")/$C230</f>
        <v>0.8</v>
      </c>
    </row>
    <row r="231" spans="1:22" x14ac:dyDescent="0.3">
      <c r="A231" t="s">
        <v>253</v>
      </c>
      <c r="B231" s="9">
        <f>COUNTIF(Sta!A:A,A231)</f>
        <v>1</v>
      </c>
      <c r="C231" s="4">
        <f>COUNTIF(Sta!B:B,A231)</f>
        <v>1</v>
      </c>
      <c r="D231" s="4">
        <f t="shared" si="7"/>
        <v>2</v>
      </c>
      <c r="E231" s="10">
        <f>(SUMIF(Sta!$A:$A,$A231,Sta!$T:$T)  + SUMIF(Sta!$B:$B,$A231,Sta!$T:$T) )/$D231</f>
        <v>6</v>
      </c>
      <c r="F231" s="6">
        <f>SUMIF(Sta!$A:$A,$A231,Sta!$T:$T)/$B231</f>
        <v>3</v>
      </c>
      <c r="G231" s="6">
        <f>SUMIF(Sta!$B:$B,$A231,Sta!$T:$T)/$C231</f>
        <v>9</v>
      </c>
      <c r="H231" s="10">
        <f>(SUMIF(Sta!$A:$A,$A231,Sta!$R:$R)  + SUMIF(Sta!$B:$B,$A231,Sta!$S:$S) )/$D231</f>
        <v>2</v>
      </c>
      <c r="I231" s="6">
        <f>SUMIF(Sta!$A:$A,$A231,Sta!$R:$R)/$B231</f>
        <v>1</v>
      </c>
      <c r="J231" s="6">
        <f>SUMIF(Sta!$B:$B,$A231,Sta!$S:$S)/$C231</f>
        <v>3</v>
      </c>
      <c r="K231" s="11">
        <f>(COUNTIFS(Sta!$A:$A,$A231,Sta!$T:$T,"&gt;2.5") +COUNTIFS(Sta!$B:$B,$A231,Sta!$T:$T,"&gt;2.5"))/$D231</f>
        <v>1</v>
      </c>
      <c r="L231" s="8">
        <f>COUNTIFS(Sta!$A:$A,$A231,Sta!$T:$T,"&gt;2.5")/$B231</f>
        <v>1</v>
      </c>
      <c r="M231" s="8">
        <f>COUNTIFS(Sta!$B:$B,$A231,Sta!$T:$T,"&gt;2.5")/$C231</f>
        <v>1</v>
      </c>
      <c r="N231" s="11">
        <f>(COUNTIFS(Sta!$A:$A,$A231,Sta!$T:$T,"&gt;4.5") +COUNTIFS(Sta!$B:$B,$A231,Sta!$T:$T,"&gt;4.5"))/$D231</f>
        <v>0.5</v>
      </c>
      <c r="O231" s="8">
        <f>COUNTIFS(Sta!$A:$A,$A231,Sta!$T:$T,"&gt;4.5")/$B231</f>
        <v>0</v>
      </c>
      <c r="P231" s="8">
        <f>COUNTIFS(Sta!$B:$B,$A231,Sta!$T:$T,"&gt;4.5")/$C231</f>
        <v>1</v>
      </c>
      <c r="Q231" s="11">
        <f>(COUNTIFS(Sta!$A:$A,$A231,Sta!$R:$R,"&gt;0.5") +COUNTIFS(Sta!$B:$B,$A231,Sta!$S:$S,"&gt;0.5"))/$D231</f>
        <v>1</v>
      </c>
      <c r="R231" s="8">
        <f>COUNTIFS(Sta!$A:$A,$A231,Sta!$R:$R,"&gt;0.5")/$B231</f>
        <v>1</v>
      </c>
      <c r="S231" s="8">
        <f>COUNTIFS(Sta!$B:$B,$A231,Sta!$S:$S,"&gt;0.5")/$C231</f>
        <v>1</v>
      </c>
      <c r="T231" s="11">
        <f>(COUNTIFS(Sta!$A:$A,$A231,Sta!$R:$R,"&gt;1.5") +COUNTIFS(Sta!$B:$B,$A231,Sta!$S:$S,"&gt;1.5"))/$D231</f>
        <v>0.5</v>
      </c>
      <c r="U231" s="8">
        <f>COUNTIFS(Sta!$A:$A,$A231,Sta!$R:$R,"&gt;1.5")/$B231</f>
        <v>0</v>
      </c>
      <c r="V231" s="8">
        <f>COUNTIFS(Sta!$B:$B,$A231,Sta!$S:$S,"&gt;1.5")/$C231</f>
        <v>1</v>
      </c>
    </row>
    <row r="232" spans="1:22" x14ac:dyDescent="0.3">
      <c r="A232" t="s">
        <v>577</v>
      </c>
      <c r="B232" s="9">
        <f>COUNTIF(Sta!A:A,A232)</f>
        <v>1</v>
      </c>
      <c r="C232" s="4">
        <f>COUNTIF(Sta!B:B,A232)</f>
        <v>1</v>
      </c>
      <c r="D232" s="4">
        <f t="shared" si="7"/>
        <v>2</v>
      </c>
      <c r="E232" s="10">
        <f>(SUMIF(Sta!$A:$A,$A232,Sta!$T:$T)  + SUMIF(Sta!$B:$B,$A232,Sta!$T:$T) )/$D232</f>
        <v>4.5</v>
      </c>
      <c r="F232" s="6">
        <f>SUMIF(Sta!$A:$A,$A232,Sta!$T:$T)/$B232</f>
        <v>5</v>
      </c>
      <c r="G232" s="6">
        <f>SUMIF(Sta!$B:$B,$A232,Sta!$T:$T)/$C232</f>
        <v>4</v>
      </c>
      <c r="H232" s="10">
        <f>(SUMIF(Sta!$A:$A,$A232,Sta!$R:$R)  + SUMIF(Sta!$B:$B,$A232,Sta!$S:$S) )/$D232</f>
        <v>2.5</v>
      </c>
      <c r="I232" s="6">
        <f>SUMIF(Sta!$A:$A,$A232,Sta!$R:$R)/$B232</f>
        <v>2</v>
      </c>
      <c r="J232" s="6">
        <f>SUMIF(Sta!$B:$B,$A232,Sta!$S:$S)/$C232</f>
        <v>3</v>
      </c>
      <c r="K232" s="11">
        <f>(COUNTIFS(Sta!$A:$A,$A232,Sta!$T:$T,"&gt;2.5") +COUNTIFS(Sta!$B:$B,$A232,Sta!$T:$T,"&gt;2.5"))/$D232</f>
        <v>1</v>
      </c>
      <c r="L232" s="8">
        <f>COUNTIFS(Sta!$A:$A,$A232,Sta!$T:$T,"&gt;2.5")/$B232</f>
        <v>1</v>
      </c>
      <c r="M232" s="8">
        <f>COUNTIFS(Sta!$B:$B,$A232,Sta!$T:$T,"&gt;2.5")/$C232</f>
        <v>1</v>
      </c>
      <c r="N232" s="11">
        <f>(COUNTIFS(Sta!$A:$A,$A232,Sta!$T:$T,"&gt;4.5") +COUNTIFS(Sta!$B:$B,$A232,Sta!$T:$T,"&gt;4.5"))/$D232</f>
        <v>0.5</v>
      </c>
      <c r="O232" s="8">
        <f>COUNTIFS(Sta!$A:$A,$A232,Sta!$T:$T,"&gt;4.5")/$B232</f>
        <v>1</v>
      </c>
      <c r="P232" s="8">
        <f>COUNTIFS(Sta!$B:$B,$A232,Sta!$T:$T,"&gt;4.5")/$C232</f>
        <v>0</v>
      </c>
      <c r="Q232" s="11">
        <f>(COUNTIFS(Sta!$A:$A,$A232,Sta!$R:$R,"&gt;0.5") +COUNTIFS(Sta!$B:$B,$A232,Sta!$S:$S,"&gt;0.5"))/$D232</f>
        <v>1</v>
      </c>
      <c r="R232" s="8">
        <f>COUNTIFS(Sta!$A:$A,$A232,Sta!$R:$R,"&gt;0.5")/$B232</f>
        <v>1</v>
      </c>
      <c r="S232" s="8">
        <f>COUNTIFS(Sta!$B:$B,$A232,Sta!$S:$S,"&gt;0.5")/$C232</f>
        <v>1</v>
      </c>
      <c r="T232" s="11">
        <f>(COUNTIFS(Sta!$A:$A,$A232,Sta!$R:$R,"&gt;1.5") +COUNTIFS(Sta!$B:$B,$A232,Sta!$S:$S,"&gt;1.5"))/$D232</f>
        <v>1</v>
      </c>
      <c r="U232" s="8">
        <f>COUNTIFS(Sta!$A:$A,$A232,Sta!$R:$R,"&gt;1.5")/$B232</f>
        <v>1</v>
      </c>
      <c r="V232" s="8">
        <f>COUNTIFS(Sta!$B:$B,$A232,Sta!$S:$S,"&gt;1.5")/$C232</f>
        <v>1</v>
      </c>
    </row>
    <row r="233" spans="1:22" x14ac:dyDescent="0.3">
      <c r="A233" t="s">
        <v>537</v>
      </c>
      <c r="B233" s="9">
        <f>COUNTIF(Sta!A:A,A233)</f>
        <v>8</v>
      </c>
      <c r="C233" s="4">
        <f>COUNTIF(Sta!B:B,A233)</f>
        <v>8</v>
      </c>
      <c r="D233" s="4">
        <f t="shared" ref="D233:D252" si="8">B233+C233</f>
        <v>16</v>
      </c>
      <c r="E233" s="10">
        <f>(SUMIF(Sta!$A:$A,$A233,Sta!$T:$T)  + SUMIF(Sta!$B:$B,$A233,Sta!$T:$T) )/$D233</f>
        <v>3.3125</v>
      </c>
      <c r="F233" s="6">
        <f>SUMIF(Sta!$A:$A,$A233,Sta!$T:$T)/$B233</f>
        <v>3.75</v>
      </c>
      <c r="G233" s="6">
        <f>SUMIF(Sta!$B:$B,$A233,Sta!$T:$T)/$C233</f>
        <v>2.875</v>
      </c>
      <c r="H233" s="10">
        <f>(SUMIF(Sta!$A:$A,$A233,Sta!$R:$R)  + SUMIF(Sta!$B:$B,$A233,Sta!$S:$S) )/$D233</f>
        <v>1.4375</v>
      </c>
      <c r="I233" s="6">
        <f>SUMIF(Sta!$A:$A,$A233,Sta!$R:$R)/$B233</f>
        <v>1.375</v>
      </c>
      <c r="J233" s="6">
        <f>SUMIF(Sta!$B:$B,$A233,Sta!$S:$S)/$C233</f>
        <v>1.5</v>
      </c>
      <c r="K233" s="11">
        <f>(COUNTIFS(Sta!$A:$A,$A233,Sta!$T:$T,"&gt;2.5") +COUNTIFS(Sta!$B:$B,$A233,Sta!$T:$T,"&gt;2.5"))/$D233</f>
        <v>0.75</v>
      </c>
      <c r="L233" s="8">
        <f>COUNTIFS(Sta!$A:$A,$A233,Sta!$T:$T,"&gt;2.5")/$B233</f>
        <v>0.75</v>
      </c>
      <c r="M233" s="8">
        <f>COUNTIFS(Sta!$B:$B,$A233,Sta!$T:$T,"&gt;2.5")/$C233</f>
        <v>0.75</v>
      </c>
      <c r="N233" s="11">
        <f>(COUNTIFS(Sta!$A:$A,$A233,Sta!$T:$T,"&gt;4.5") +COUNTIFS(Sta!$B:$B,$A233,Sta!$T:$T,"&gt;4.5"))/$D233</f>
        <v>0.25</v>
      </c>
      <c r="O233" s="8">
        <f>COUNTIFS(Sta!$A:$A,$A233,Sta!$T:$T,"&gt;4.5")/$B233</f>
        <v>0.375</v>
      </c>
      <c r="P233" s="8">
        <f>COUNTIFS(Sta!$B:$B,$A233,Sta!$T:$T,"&gt;4.5")/$C233</f>
        <v>0.125</v>
      </c>
      <c r="Q233" s="11">
        <f>(COUNTIFS(Sta!$A:$A,$A233,Sta!$R:$R,"&gt;0.5") +COUNTIFS(Sta!$B:$B,$A233,Sta!$S:$S,"&gt;0.5"))/$D233</f>
        <v>0.75</v>
      </c>
      <c r="R233" s="8">
        <f>COUNTIFS(Sta!$A:$A,$A233,Sta!$R:$R,"&gt;0.5")/$B233</f>
        <v>0.75</v>
      </c>
      <c r="S233" s="8">
        <f>COUNTIFS(Sta!$B:$B,$A233,Sta!$S:$S,"&gt;0.5")/$C233</f>
        <v>0.75</v>
      </c>
      <c r="T233" s="11">
        <f>(COUNTIFS(Sta!$A:$A,$A233,Sta!$R:$R,"&gt;1.5") +COUNTIFS(Sta!$B:$B,$A233,Sta!$S:$S,"&gt;1.5"))/$D233</f>
        <v>0.375</v>
      </c>
      <c r="U233" s="8">
        <f>COUNTIFS(Sta!$A:$A,$A233,Sta!$R:$R,"&gt;1.5")/$B233</f>
        <v>0.375</v>
      </c>
      <c r="V233" s="8">
        <f>COUNTIFS(Sta!$B:$B,$A233,Sta!$S:$S,"&gt;1.5")/$C233</f>
        <v>0.375</v>
      </c>
    </row>
    <row r="234" spans="1:22" x14ac:dyDescent="0.3">
      <c r="A234" t="s">
        <v>416</v>
      </c>
      <c r="B234" s="9">
        <f>COUNTIF(Sta!A:A,A234)</f>
        <v>1</v>
      </c>
      <c r="C234" s="4">
        <f>COUNTIF(Sta!B:B,A234)</f>
        <v>1</v>
      </c>
      <c r="D234" s="4">
        <f t="shared" si="8"/>
        <v>2</v>
      </c>
      <c r="E234" s="10">
        <f>(SUMIF(Sta!$A:$A,$A234,Sta!$T:$T)  + SUMIF(Sta!$B:$B,$A234,Sta!$T:$T) )/$D234</f>
        <v>6</v>
      </c>
      <c r="F234" s="6">
        <f>SUMIF(Sta!$A:$A,$A234,Sta!$T:$T)/$B234</f>
        <v>3</v>
      </c>
      <c r="G234" s="6">
        <f>SUMIF(Sta!$B:$B,$A234,Sta!$T:$T)/$C234</f>
        <v>9</v>
      </c>
      <c r="H234" s="10">
        <f>(SUMIF(Sta!$A:$A,$A234,Sta!$R:$R)  + SUMIF(Sta!$B:$B,$A234,Sta!$S:$S) )/$D234</f>
        <v>2.5</v>
      </c>
      <c r="I234" s="6">
        <f>SUMIF(Sta!$A:$A,$A234,Sta!$R:$R)/$B234</f>
        <v>0</v>
      </c>
      <c r="J234" s="6">
        <f>SUMIF(Sta!$B:$B,$A234,Sta!$S:$S)/$C234</f>
        <v>5</v>
      </c>
      <c r="K234" s="11">
        <f>(COUNTIFS(Sta!$A:$A,$A234,Sta!$T:$T,"&gt;2.5") +COUNTIFS(Sta!$B:$B,$A234,Sta!$T:$T,"&gt;2.5"))/$D234</f>
        <v>1</v>
      </c>
      <c r="L234" s="8">
        <f>COUNTIFS(Sta!$A:$A,$A234,Sta!$T:$T,"&gt;2.5")/$B234</f>
        <v>1</v>
      </c>
      <c r="M234" s="8">
        <f>COUNTIFS(Sta!$B:$B,$A234,Sta!$T:$T,"&gt;2.5")/$C234</f>
        <v>1</v>
      </c>
      <c r="N234" s="11">
        <f>(COUNTIFS(Sta!$A:$A,$A234,Sta!$T:$T,"&gt;4.5") +COUNTIFS(Sta!$B:$B,$A234,Sta!$T:$T,"&gt;4.5"))/$D234</f>
        <v>0.5</v>
      </c>
      <c r="O234" s="8">
        <f>COUNTIFS(Sta!$A:$A,$A234,Sta!$T:$T,"&gt;4.5")/$B234</f>
        <v>0</v>
      </c>
      <c r="P234" s="8">
        <f>COUNTIFS(Sta!$B:$B,$A234,Sta!$T:$T,"&gt;4.5")/$C234</f>
        <v>1</v>
      </c>
      <c r="Q234" s="11">
        <f>(COUNTIFS(Sta!$A:$A,$A234,Sta!$R:$R,"&gt;0.5") +COUNTIFS(Sta!$B:$B,$A234,Sta!$S:$S,"&gt;0.5"))/$D234</f>
        <v>0.5</v>
      </c>
      <c r="R234" s="8">
        <f>COUNTIFS(Sta!$A:$A,$A234,Sta!$R:$R,"&gt;0.5")/$B234</f>
        <v>0</v>
      </c>
      <c r="S234" s="8">
        <f>COUNTIFS(Sta!$B:$B,$A234,Sta!$S:$S,"&gt;0.5")/$C234</f>
        <v>1</v>
      </c>
      <c r="T234" s="11">
        <f>(COUNTIFS(Sta!$A:$A,$A234,Sta!$R:$R,"&gt;1.5") +COUNTIFS(Sta!$B:$B,$A234,Sta!$S:$S,"&gt;1.5"))/$D234</f>
        <v>0.5</v>
      </c>
      <c r="U234" s="8">
        <f>COUNTIFS(Sta!$A:$A,$A234,Sta!$R:$R,"&gt;1.5")/$B234</f>
        <v>0</v>
      </c>
      <c r="V234" s="8">
        <f>COUNTIFS(Sta!$B:$B,$A234,Sta!$S:$S,"&gt;1.5")/$C234</f>
        <v>1</v>
      </c>
    </row>
    <row r="235" spans="1:22" x14ac:dyDescent="0.3">
      <c r="A235" t="s">
        <v>509</v>
      </c>
      <c r="B235" s="9">
        <f>COUNTIF(Sta!A:A,A235)</f>
        <v>12</v>
      </c>
      <c r="C235" s="4">
        <f>COUNTIF(Sta!B:B,A235)</f>
        <v>10</v>
      </c>
      <c r="D235" s="4">
        <f t="shared" si="8"/>
        <v>22</v>
      </c>
      <c r="E235" s="10">
        <f>(SUMIF(Sta!$A:$A,$A235,Sta!$T:$T)  + SUMIF(Sta!$B:$B,$A235,Sta!$T:$T) )/$D235</f>
        <v>3.2727272727272729</v>
      </c>
      <c r="F235" s="6">
        <f>SUMIF(Sta!$A:$A,$A235,Sta!$T:$T)/$B235</f>
        <v>3.5</v>
      </c>
      <c r="G235" s="6">
        <f>SUMIF(Sta!$B:$B,$A235,Sta!$T:$T)/$C235</f>
        <v>3</v>
      </c>
      <c r="H235" s="10">
        <f>(SUMIF(Sta!$A:$A,$A235,Sta!$R:$R)  + SUMIF(Sta!$B:$B,$A235,Sta!$S:$S) )/$D235</f>
        <v>1.9090909090909092</v>
      </c>
      <c r="I235" s="6">
        <f>SUMIF(Sta!$A:$A,$A235,Sta!$R:$R)/$B235</f>
        <v>1.9166666666666667</v>
      </c>
      <c r="J235" s="6">
        <f>SUMIF(Sta!$B:$B,$A235,Sta!$S:$S)/$C235</f>
        <v>1.9</v>
      </c>
      <c r="K235" s="11">
        <f>(COUNTIFS(Sta!$A:$A,$A235,Sta!$T:$T,"&gt;2.5") +COUNTIFS(Sta!$B:$B,$A235,Sta!$T:$T,"&gt;2.5"))/$D235</f>
        <v>0.72727272727272729</v>
      </c>
      <c r="L235" s="8">
        <f>COUNTIFS(Sta!$A:$A,$A235,Sta!$T:$T,"&gt;2.5")/$B235</f>
        <v>0.83333333333333337</v>
      </c>
      <c r="M235" s="8">
        <f>COUNTIFS(Sta!$B:$B,$A235,Sta!$T:$T,"&gt;2.5")/$C235</f>
        <v>0.6</v>
      </c>
      <c r="N235" s="11">
        <f>(COUNTIFS(Sta!$A:$A,$A235,Sta!$T:$T,"&gt;4.5") +COUNTIFS(Sta!$B:$B,$A235,Sta!$T:$T,"&gt;4.5"))/$D235</f>
        <v>0.13636363636363635</v>
      </c>
      <c r="O235" s="8">
        <f>COUNTIFS(Sta!$A:$A,$A235,Sta!$T:$T,"&gt;4.5")/$B235</f>
        <v>8.3333333333333329E-2</v>
      </c>
      <c r="P235" s="8">
        <f>COUNTIFS(Sta!$B:$B,$A235,Sta!$T:$T,"&gt;4.5")/$C235</f>
        <v>0.2</v>
      </c>
      <c r="Q235" s="11">
        <f>(COUNTIFS(Sta!$A:$A,$A235,Sta!$R:$R,"&gt;0.5") +COUNTIFS(Sta!$B:$B,$A235,Sta!$S:$S,"&gt;0.5"))/$D235</f>
        <v>0.95454545454545459</v>
      </c>
      <c r="R235" s="8">
        <f>COUNTIFS(Sta!$A:$A,$A235,Sta!$R:$R,"&gt;0.5")/$B235</f>
        <v>1</v>
      </c>
      <c r="S235" s="8">
        <f>COUNTIFS(Sta!$B:$B,$A235,Sta!$S:$S,"&gt;0.5")/$C235</f>
        <v>0.9</v>
      </c>
      <c r="T235" s="11">
        <f>(COUNTIFS(Sta!$A:$A,$A235,Sta!$R:$R,"&gt;1.5") +COUNTIFS(Sta!$B:$B,$A235,Sta!$S:$S,"&gt;1.5"))/$D235</f>
        <v>0.59090909090909094</v>
      </c>
      <c r="U235" s="8">
        <f>COUNTIFS(Sta!$A:$A,$A235,Sta!$R:$R,"&gt;1.5")/$B235</f>
        <v>0.58333333333333337</v>
      </c>
      <c r="V235" s="8">
        <f>COUNTIFS(Sta!$B:$B,$A235,Sta!$S:$S,"&gt;1.5")/$C235</f>
        <v>0.6</v>
      </c>
    </row>
    <row r="236" spans="1:22" x14ac:dyDescent="0.3">
      <c r="A236" t="s">
        <v>161</v>
      </c>
      <c r="B236" s="9">
        <f>COUNTIF(Sta!A:A,A236)</f>
        <v>0</v>
      </c>
      <c r="C236" s="4">
        <f>COUNTIF(Sta!B:B,A236)</f>
        <v>1</v>
      </c>
      <c r="D236" s="4">
        <f t="shared" si="8"/>
        <v>1</v>
      </c>
      <c r="E236" s="10">
        <f>(SUMIF(Sta!$A:$A,$A236,Sta!$T:$T)  + SUMIF(Sta!$B:$B,$A236,Sta!$T:$T) )/$D236</f>
        <v>3</v>
      </c>
      <c r="F236" s="6" t="e">
        <f>SUMIF(Sta!$A:$A,$A236,Sta!$T:$T)/$B236</f>
        <v>#DIV/0!</v>
      </c>
      <c r="G236" s="6">
        <f>SUMIF(Sta!$B:$B,$A236,Sta!$T:$T)/$C236</f>
        <v>3</v>
      </c>
      <c r="H236" s="10">
        <f>(SUMIF(Sta!$A:$A,$A236,Sta!$R:$R)  + SUMIF(Sta!$B:$B,$A236,Sta!$S:$S) )/$D236</f>
        <v>2</v>
      </c>
      <c r="I236" s="6" t="e">
        <f>SUMIF(Sta!$A:$A,$A236,Sta!$R:$R)/$B236</f>
        <v>#DIV/0!</v>
      </c>
      <c r="J236" s="6">
        <f>SUMIF(Sta!$B:$B,$A236,Sta!$S:$S)/$C236</f>
        <v>2</v>
      </c>
      <c r="K236" s="11">
        <f>(COUNTIFS(Sta!$A:$A,$A236,Sta!$T:$T,"&gt;2.5") +COUNTIFS(Sta!$B:$B,$A236,Sta!$T:$T,"&gt;2.5"))/$D236</f>
        <v>1</v>
      </c>
      <c r="L236" s="8" t="e">
        <f>COUNTIFS(Sta!$A:$A,$A236,Sta!$T:$T,"&gt;2.5")/$B236</f>
        <v>#DIV/0!</v>
      </c>
      <c r="M236" s="8">
        <f>COUNTIFS(Sta!$B:$B,$A236,Sta!$T:$T,"&gt;2.5")/$C236</f>
        <v>1</v>
      </c>
      <c r="N236" s="11">
        <f>(COUNTIFS(Sta!$A:$A,$A236,Sta!$T:$T,"&gt;4.5") +COUNTIFS(Sta!$B:$B,$A236,Sta!$T:$T,"&gt;4.5"))/$D236</f>
        <v>0</v>
      </c>
      <c r="O236" s="8" t="e">
        <f>COUNTIFS(Sta!$A:$A,$A236,Sta!$T:$T,"&gt;4.5")/$B236</f>
        <v>#DIV/0!</v>
      </c>
      <c r="P236" s="8">
        <f>COUNTIFS(Sta!$B:$B,$A236,Sta!$T:$T,"&gt;4.5")/$C236</f>
        <v>0</v>
      </c>
      <c r="Q236" s="11">
        <f>(COUNTIFS(Sta!$A:$A,$A236,Sta!$R:$R,"&gt;0.5") +COUNTIFS(Sta!$B:$B,$A236,Sta!$S:$S,"&gt;0.5"))/$D236</f>
        <v>1</v>
      </c>
      <c r="R236" s="8" t="e">
        <f>COUNTIFS(Sta!$A:$A,$A236,Sta!$R:$R,"&gt;0.5")/$B236</f>
        <v>#DIV/0!</v>
      </c>
      <c r="S236" s="8">
        <f>COUNTIFS(Sta!$B:$B,$A236,Sta!$S:$S,"&gt;0.5")/$C236</f>
        <v>1</v>
      </c>
      <c r="T236" s="11">
        <f>(COUNTIFS(Sta!$A:$A,$A236,Sta!$R:$R,"&gt;1.5") +COUNTIFS(Sta!$B:$B,$A236,Sta!$S:$S,"&gt;1.5"))/$D236</f>
        <v>1</v>
      </c>
      <c r="U236" s="8" t="e">
        <f>COUNTIFS(Sta!$A:$A,$A236,Sta!$R:$R,"&gt;1.5")/$B236</f>
        <v>#DIV/0!</v>
      </c>
      <c r="V236" s="8">
        <f>COUNTIFS(Sta!$B:$B,$A236,Sta!$S:$S,"&gt;1.5")/$C236</f>
        <v>1</v>
      </c>
    </row>
    <row r="237" spans="1:22" x14ac:dyDescent="0.3">
      <c r="A237" t="s">
        <v>326</v>
      </c>
      <c r="B237" s="9">
        <f>COUNTIF(Sta!A:A,A237)</f>
        <v>1</v>
      </c>
      <c r="C237" s="4">
        <f>COUNTIF(Sta!B:B,A237)</f>
        <v>1</v>
      </c>
      <c r="D237" s="4">
        <f t="shared" si="8"/>
        <v>2</v>
      </c>
      <c r="E237" s="10">
        <f>(SUMIF(Sta!$A:$A,$A237,Sta!$T:$T)  + SUMIF(Sta!$B:$B,$A237,Sta!$T:$T) )/$D237</f>
        <v>2</v>
      </c>
      <c r="F237" s="6">
        <f>SUMIF(Sta!$A:$A,$A237,Sta!$T:$T)/$B237</f>
        <v>1</v>
      </c>
      <c r="G237" s="6">
        <f>SUMIF(Sta!$B:$B,$A237,Sta!$T:$T)/$C237</f>
        <v>3</v>
      </c>
      <c r="H237" s="10">
        <f>(SUMIF(Sta!$A:$A,$A237,Sta!$R:$R)  + SUMIF(Sta!$B:$B,$A237,Sta!$S:$S) )/$D237</f>
        <v>0.5</v>
      </c>
      <c r="I237" s="6">
        <f>SUMIF(Sta!$A:$A,$A237,Sta!$R:$R)/$B237</f>
        <v>0</v>
      </c>
      <c r="J237" s="6">
        <f>SUMIF(Sta!$B:$B,$A237,Sta!$S:$S)/$C237</f>
        <v>1</v>
      </c>
      <c r="K237" s="11">
        <f>(COUNTIFS(Sta!$A:$A,$A237,Sta!$T:$T,"&gt;2.5") +COUNTIFS(Sta!$B:$B,$A237,Sta!$T:$T,"&gt;2.5"))/$D237</f>
        <v>0.5</v>
      </c>
      <c r="L237" s="8">
        <f>COUNTIFS(Sta!$A:$A,$A237,Sta!$T:$T,"&gt;2.5")/$B237</f>
        <v>0</v>
      </c>
      <c r="M237" s="8">
        <f>COUNTIFS(Sta!$B:$B,$A237,Sta!$T:$T,"&gt;2.5")/$C237</f>
        <v>1</v>
      </c>
      <c r="N237" s="11">
        <f>(COUNTIFS(Sta!$A:$A,$A237,Sta!$T:$T,"&gt;4.5") +COUNTIFS(Sta!$B:$B,$A237,Sta!$T:$T,"&gt;4.5"))/$D237</f>
        <v>0</v>
      </c>
      <c r="O237" s="8">
        <f>COUNTIFS(Sta!$A:$A,$A237,Sta!$T:$T,"&gt;4.5")/$B237</f>
        <v>0</v>
      </c>
      <c r="P237" s="8">
        <f>COUNTIFS(Sta!$B:$B,$A237,Sta!$T:$T,"&gt;4.5")/$C237</f>
        <v>0</v>
      </c>
      <c r="Q237" s="11">
        <f>(COUNTIFS(Sta!$A:$A,$A237,Sta!$R:$R,"&gt;0.5") +COUNTIFS(Sta!$B:$B,$A237,Sta!$S:$S,"&gt;0.5"))/$D237</f>
        <v>0.5</v>
      </c>
      <c r="R237" s="8">
        <f>COUNTIFS(Sta!$A:$A,$A237,Sta!$R:$R,"&gt;0.5")/$B237</f>
        <v>0</v>
      </c>
      <c r="S237" s="8">
        <f>COUNTIFS(Sta!$B:$B,$A237,Sta!$S:$S,"&gt;0.5")/$C237</f>
        <v>1</v>
      </c>
      <c r="T237" s="11">
        <f>(COUNTIFS(Sta!$A:$A,$A237,Sta!$R:$R,"&gt;1.5") +COUNTIFS(Sta!$B:$B,$A237,Sta!$S:$S,"&gt;1.5"))/$D237</f>
        <v>0</v>
      </c>
      <c r="U237" s="8">
        <f>COUNTIFS(Sta!$A:$A,$A237,Sta!$R:$R,"&gt;1.5")/$B237</f>
        <v>0</v>
      </c>
      <c r="V237" s="8">
        <f>COUNTIFS(Sta!$B:$B,$A237,Sta!$S:$S,"&gt;1.5")/$C237</f>
        <v>0</v>
      </c>
    </row>
    <row r="238" spans="1:22" x14ac:dyDescent="0.3">
      <c r="A238" t="s">
        <v>347</v>
      </c>
      <c r="B238" s="9">
        <f>COUNTIF(Sta!A:A,A238)</f>
        <v>0</v>
      </c>
      <c r="C238" s="4">
        <f>COUNTIF(Sta!B:B,A238)</f>
        <v>0</v>
      </c>
      <c r="D238" s="4">
        <f t="shared" si="8"/>
        <v>0</v>
      </c>
      <c r="E238" s="10" t="e">
        <f>(SUMIF(Sta!$A:$A,$A238,Sta!$T:$T)  + SUMIF(Sta!$B:$B,$A238,Sta!$T:$T) )/$D238</f>
        <v>#DIV/0!</v>
      </c>
      <c r="F238" s="6" t="e">
        <f>SUMIF(Sta!$A:$A,$A238,Sta!$T:$T)/$B238</f>
        <v>#DIV/0!</v>
      </c>
      <c r="G238" s="6" t="e">
        <f>SUMIF(Sta!$B:$B,$A238,Sta!$T:$T)/$C238</f>
        <v>#DIV/0!</v>
      </c>
      <c r="H238" s="10" t="e">
        <f>(SUMIF(Sta!$A:$A,$A238,Sta!$R:$R)  + SUMIF(Sta!$B:$B,$A238,Sta!$S:$S) )/$D238</f>
        <v>#DIV/0!</v>
      </c>
      <c r="I238" s="6" t="e">
        <f>SUMIF(Sta!$A:$A,$A238,Sta!$R:$R)/$B238</f>
        <v>#DIV/0!</v>
      </c>
      <c r="J238" s="6" t="e">
        <f>SUMIF(Sta!$B:$B,$A238,Sta!$S:$S)/$C238</f>
        <v>#DIV/0!</v>
      </c>
      <c r="K238" s="11" t="e">
        <f>(COUNTIFS(Sta!$A:$A,$A238,Sta!$T:$T,"&gt;2.5") +COUNTIFS(Sta!$B:$B,$A238,Sta!$T:$T,"&gt;2.5"))/$D238</f>
        <v>#DIV/0!</v>
      </c>
      <c r="L238" s="8" t="e">
        <f>COUNTIFS(Sta!$A:$A,$A238,Sta!$T:$T,"&gt;2.5")/$B238</f>
        <v>#DIV/0!</v>
      </c>
      <c r="M238" s="8" t="e">
        <f>COUNTIFS(Sta!$B:$B,$A238,Sta!$T:$T,"&gt;2.5")/$C238</f>
        <v>#DIV/0!</v>
      </c>
      <c r="N238" s="11" t="e">
        <f>(COUNTIFS(Sta!$A:$A,$A238,Sta!$T:$T,"&gt;4.5") +COUNTIFS(Sta!$B:$B,$A238,Sta!$T:$T,"&gt;4.5"))/$D238</f>
        <v>#DIV/0!</v>
      </c>
      <c r="O238" s="8" t="e">
        <f>COUNTIFS(Sta!$A:$A,$A238,Sta!$T:$T,"&gt;4.5")/$B238</f>
        <v>#DIV/0!</v>
      </c>
      <c r="P238" s="8" t="e">
        <f>COUNTIFS(Sta!$B:$B,$A238,Sta!$T:$T,"&gt;4.5")/$C238</f>
        <v>#DIV/0!</v>
      </c>
      <c r="Q238" s="11" t="e">
        <f>(COUNTIFS(Sta!$A:$A,$A238,Sta!$R:$R,"&gt;0.5") +COUNTIFS(Sta!$B:$B,$A238,Sta!$S:$S,"&gt;0.5"))/$D238</f>
        <v>#DIV/0!</v>
      </c>
      <c r="R238" s="8" t="e">
        <f>COUNTIFS(Sta!$A:$A,$A238,Sta!$R:$R,"&gt;0.5")/$B238</f>
        <v>#DIV/0!</v>
      </c>
      <c r="S238" s="8" t="e">
        <f>COUNTIFS(Sta!$B:$B,$A238,Sta!$S:$S,"&gt;0.5")/$C238</f>
        <v>#DIV/0!</v>
      </c>
      <c r="T238" s="11" t="e">
        <f>(COUNTIFS(Sta!$A:$A,$A238,Sta!$R:$R,"&gt;1.5") +COUNTIFS(Sta!$B:$B,$A238,Sta!$S:$S,"&gt;1.5"))/$D238</f>
        <v>#DIV/0!</v>
      </c>
      <c r="U238" s="8" t="e">
        <f>COUNTIFS(Sta!$A:$A,$A238,Sta!$R:$R,"&gt;1.5")/$B238</f>
        <v>#DIV/0!</v>
      </c>
      <c r="V238" s="8" t="e">
        <f>COUNTIFS(Sta!$B:$B,$A238,Sta!$S:$S,"&gt;1.5")/$C238</f>
        <v>#DIV/0!</v>
      </c>
    </row>
    <row r="239" spans="1:22" x14ac:dyDescent="0.3">
      <c r="A239" t="s">
        <v>150</v>
      </c>
      <c r="B239" s="9">
        <f>COUNTIF(Sta!A:A,A239)</f>
        <v>1</v>
      </c>
      <c r="C239" s="4">
        <f>COUNTIF(Sta!B:B,A239)</f>
        <v>0</v>
      </c>
      <c r="D239" s="4">
        <f t="shared" si="8"/>
        <v>1</v>
      </c>
      <c r="E239" s="10">
        <f>(SUMIF(Sta!$A:$A,$A239,Sta!$T:$T)  + SUMIF(Sta!$B:$B,$A239,Sta!$T:$T) )/$D239</f>
        <v>5</v>
      </c>
      <c r="F239" s="6">
        <f>SUMIF(Sta!$A:$A,$A239,Sta!$T:$T)/$B239</f>
        <v>5</v>
      </c>
      <c r="G239" s="6" t="e">
        <f>SUMIF(Sta!$B:$B,$A239,Sta!$T:$T)/$C239</f>
        <v>#DIV/0!</v>
      </c>
      <c r="H239" s="10">
        <f>(SUMIF(Sta!$A:$A,$A239,Sta!$R:$R)  + SUMIF(Sta!$B:$B,$A239,Sta!$S:$S) )/$D239</f>
        <v>4</v>
      </c>
      <c r="I239" s="6">
        <f>SUMIF(Sta!$A:$A,$A239,Sta!$R:$R)/$B239</f>
        <v>4</v>
      </c>
      <c r="J239" s="6" t="e">
        <f>SUMIF(Sta!$B:$B,$A239,Sta!$S:$S)/$C239</f>
        <v>#DIV/0!</v>
      </c>
      <c r="K239" s="11">
        <f>(COUNTIFS(Sta!$A:$A,$A239,Sta!$T:$T,"&gt;2.5") +COUNTIFS(Sta!$B:$B,$A239,Sta!$T:$T,"&gt;2.5"))/$D239</f>
        <v>1</v>
      </c>
      <c r="L239" s="8">
        <f>COUNTIFS(Sta!$A:$A,$A239,Sta!$T:$T,"&gt;2.5")/$B239</f>
        <v>1</v>
      </c>
      <c r="M239" s="8" t="e">
        <f>COUNTIFS(Sta!$B:$B,$A239,Sta!$T:$T,"&gt;2.5")/$C239</f>
        <v>#DIV/0!</v>
      </c>
      <c r="N239" s="11">
        <f>(COUNTIFS(Sta!$A:$A,$A239,Sta!$T:$T,"&gt;4.5") +COUNTIFS(Sta!$B:$B,$A239,Sta!$T:$T,"&gt;4.5"))/$D239</f>
        <v>1</v>
      </c>
      <c r="O239" s="8">
        <f>COUNTIFS(Sta!$A:$A,$A239,Sta!$T:$T,"&gt;4.5")/$B239</f>
        <v>1</v>
      </c>
      <c r="P239" s="8" t="e">
        <f>COUNTIFS(Sta!$B:$B,$A239,Sta!$T:$T,"&gt;4.5")/$C239</f>
        <v>#DIV/0!</v>
      </c>
      <c r="Q239" s="11">
        <f>(COUNTIFS(Sta!$A:$A,$A239,Sta!$R:$R,"&gt;0.5") +COUNTIFS(Sta!$B:$B,$A239,Sta!$S:$S,"&gt;0.5"))/$D239</f>
        <v>1</v>
      </c>
      <c r="R239" s="8">
        <f>COUNTIFS(Sta!$A:$A,$A239,Sta!$R:$R,"&gt;0.5")/$B239</f>
        <v>1</v>
      </c>
      <c r="S239" s="8" t="e">
        <f>COUNTIFS(Sta!$B:$B,$A239,Sta!$S:$S,"&gt;0.5")/$C239</f>
        <v>#DIV/0!</v>
      </c>
      <c r="T239" s="11">
        <f>(COUNTIFS(Sta!$A:$A,$A239,Sta!$R:$R,"&gt;1.5") +COUNTIFS(Sta!$B:$B,$A239,Sta!$S:$S,"&gt;1.5"))/$D239</f>
        <v>1</v>
      </c>
      <c r="U239" s="8">
        <f>COUNTIFS(Sta!$A:$A,$A239,Sta!$R:$R,"&gt;1.5")/$B239</f>
        <v>1</v>
      </c>
      <c r="V239" s="8" t="e">
        <f>COUNTIFS(Sta!$B:$B,$A239,Sta!$S:$S,"&gt;1.5")/$C239</f>
        <v>#DIV/0!</v>
      </c>
    </row>
    <row r="240" spans="1:22" x14ac:dyDescent="0.3">
      <c r="A240" t="s">
        <v>647</v>
      </c>
      <c r="B240" s="9">
        <f>COUNTIF(Sta!A:A,A240)</f>
        <v>9</v>
      </c>
      <c r="C240" s="4">
        <f>COUNTIF(Sta!B:B,A240)</f>
        <v>9</v>
      </c>
      <c r="D240" s="4">
        <f t="shared" si="8"/>
        <v>18</v>
      </c>
      <c r="E240" s="10">
        <f>(SUMIF(Sta!$A:$A,$A240,Sta!$T:$T)  + SUMIF(Sta!$B:$B,$A240,Sta!$T:$T) )/$D240</f>
        <v>3.0555555555555554</v>
      </c>
      <c r="F240" s="6">
        <f>SUMIF(Sta!$A:$A,$A240,Sta!$T:$T)/$B240</f>
        <v>3.6666666666666665</v>
      </c>
      <c r="G240" s="6">
        <f>SUMIF(Sta!$B:$B,$A240,Sta!$T:$T)/$C240</f>
        <v>2.4444444444444446</v>
      </c>
      <c r="H240" s="10">
        <f>(SUMIF(Sta!$A:$A,$A240,Sta!$R:$R)  + SUMIF(Sta!$B:$B,$A240,Sta!$S:$S) )/$D240</f>
        <v>1.7777777777777777</v>
      </c>
      <c r="I240" s="6">
        <f>SUMIF(Sta!$A:$A,$A240,Sta!$R:$R)/$B240</f>
        <v>1.8888888888888888</v>
      </c>
      <c r="J240" s="6">
        <f>SUMIF(Sta!$B:$B,$A240,Sta!$S:$S)/$C240</f>
        <v>1.6666666666666667</v>
      </c>
      <c r="K240" s="11">
        <f>(COUNTIFS(Sta!$A:$A,$A240,Sta!$T:$T,"&gt;2.5") +COUNTIFS(Sta!$B:$B,$A240,Sta!$T:$T,"&gt;2.5"))/$D240</f>
        <v>0.66666666666666663</v>
      </c>
      <c r="L240" s="8">
        <f>COUNTIFS(Sta!$A:$A,$A240,Sta!$T:$T,"&gt;2.5")/$B240</f>
        <v>0.77777777777777779</v>
      </c>
      <c r="M240" s="8">
        <f>COUNTIFS(Sta!$B:$B,$A240,Sta!$T:$T,"&gt;2.5")/$C240</f>
        <v>0.55555555555555558</v>
      </c>
      <c r="N240" s="11">
        <f>(COUNTIFS(Sta!$A:$A,$A240,Sta!$T:$T,"&gt;4.5") +COUNTIFS(Sta!$B:$B,$A240,Sta!$T:$T,"&gt;4.5"))/$D240</f>
        <v>0.22222222222222221</v>
      </c>
      <c r="O240" s="8">
        <f>COUNTIFS(Sta!$A:$A,$A240,Sta!$T:$T,"&gt;4.5")/$B240</f>
        <v>0.33333333333333331</v>
      </c>
      <c r="P240" s="8">
        <f>COUNTIFS(Sta!$B:$B,$A240,Sta!$T:$T,"&gt;4.5")/$C240</f>
        <v>0.1111111111111111</v>
      </c>
      <c r="Q240" s="11">
        <f>(COUNTIFS(Sta!$A:$A,$A240,Sta!$R:$R,"&gt;0.5") +COUNTIFS(Sta!$B:$B,$A240,Sta!$S:$S,"&gt;0.5"))/$D240</f>
        <v>0.83333333333333337</v>
      </c>
      <c r="R240" s="8">
        <f>COUNTIFS(Sta!$A:$A,$A240,Sta!$R:$R,"&gt;0.5")/$B240</f>
        <v>0.77777777777777779</v>
      </c>
      <c r="S240" s="8">
        <f>COUNTIFS(Sta!$B:$B,$A240,Sta!$S:$S,"&gt;0.5")/$C240</f>
        <v>0.88888888888888884</v>
      </c>
      <c r="T240" s="11">
        <f>(COUNTIFS(Sta!$A:$A,$A240,Sta!$R:$R,"&gt;1.5") +COUNTIFS(Sta!$B:$B,$A240,Sta!$S:$S,"&gt;1.5"))/$D240</f>
        <v>0.61111111111111116</v>
      </c>
      <c r="U240" s="8">
        <f>COUNTIFS(Sta!$A:$A,$A240,Sta!$R:$R,"&gt;1.5")/$B240</f>
        <v>0.66666666666666663</v>
      </c>
      <c r="V240" s="8">
        <f>COUNTIFS(Sta!$B:$B,$A240,Sta!$S:$S,"&gt;1.5")/$C240</f>
        <v>0.55555555555555558</v>
      </c>
    </row>
    <row r="241" spans="1:22" x14ac:dyDescent="0.3">
      <c r="A241" t="s">
        <v>510</v>
      </c>
      <c r="B241" s="9">
        <f>COUNTIF(Sta!A:A,A241)</f>
        <v>11</v>
      </c>
      <c r="C241" s="4">
        <f>COUNTIF(Sta!B:B,A241)</f>
        <v>11</v>
      </c>
      <c r="D241" s="4">
        <f t="shared" si="8"/>
        <v>22</v>
      </c>
      <c r="E241" s="10">
        <f>(SUMIF(Sta!$A:$A,$A241,Sta!$T:$T)  + SUMIF(Sta!$B:$B,$A241,Sta!$T:$T) )/$D241</f>
        <v>4</v>
      </c>
      <c r="F241" s="6">
        <f>SUMIF(Sta!$A:$A,$A241,Sta!$T:$T)/$B241</f>
        <v>3.7272727272727271</v>
      </c>
      <c r="G241" s="6">
        <f>SUMIF(Sta!$B:$B,$A241,Sta!$T:$T)/$C241</f>
        <v>4.2727272727272725</v>
      </c>
      <c r="H241" s="10">
        <f>(SUMIF(Sta!$A:$A,$A241,Sta!$R:$R)  + SUMIF(Sta!$B:$B,$A241,Sta!$S:$S) )/$D241</f>
        <v>1.9090909090909092</v>
      </c>
      <c r="I241" s="6">
        <f>SUMIF(Sta!$A:$A,$A241,Sta!$R:$R)/$B241</f>
        <v>1.5454545454545454</v>
      </c>
      <c r="J241" s="6">
        <f>SUMIF(Sta!$B:$B,$A241,Sta!$S:$S)/$C241</f>
        <v>2.2727272727272729</v>
      </c>
      <c r="K241" s="11">
        <f>(COUNTIFS(Sta!$A:$A,$A241,Sta!$T:$T,"&gt;2.5") +COUNTIFS(Sta!$B:$B,$A241,Sta!$T:$T,"&gt;2.5"))/$D241</f>
        <v>0.72727272727272729</v>
      </c>
      <c r="L241" s="8">
        <f>COUNTIFS(Sta!$A:$A,$A241,Sta!$T:$T,"&gt;2.5")/$B241</f>
        <v>0.72727272727272729</v>
      </c>
      <c r="M241" s="8">
        <f>COUNTIFS(Sta!$B:$B,$A241,Sta!$T:$T,"&gt;2.5")/$C241</f>
        <v>0.72727272727272729</v>
      </c>
      <c r="N241" s="11">
        <f>(COUNTIFS(Sta!$A:$A,$A241,Sta!$T:$T,"&gt;4.5") +COUNTIFS(Sta!$B:$B,$A241,Sta!$T:$T,"&gt;4.5"))/$D241</f>
        <v>0.31818181818181818</v>
      </c>
      <c r="O241" s="8">
        <f>COUNTIFS(Sta!$A:$A,$A241,Sta!$T:$T,"&gt;4.5")/$B241</f>
        <v>0.18181818181818182</v>
      </c>
      <c r="P241" s="8">
        <f>COUNTIFS(Sta!$B:$B,$A241,Sta!$T:$T,"&gt;4.5")/$C241</f>
        <v>0.45454545454545453</v>
      </c>
      <c r="Q241" s="11">
        <f>(COUNTIFS(Sta!$A:$A,$A241,Sta!$R:$R,"&gt;0.5") +COUNTIFS(Sta!$B:$B,$A241,Sta!$S:$S,"&gt;0.5"))/$D241</f>
        <v>0.95454545454545459</v>
      </c>
      <c r="R241" s="8">
        <f>COUNTIFS(Sta!$A:$A,$A241,Sta!$R:$R,"&gt;0.5")/$B241</f>
        <v>0.90909090909090906</v>
      </c>
      <c r="S241" s="8">
        <f>COUNTIFS(Sta!$B:$B,$A241,Sta!$S:$S,"&gt;0.5")/$C241</f>
        <v>1</v>
      </c>
      <c r="T241" s="11">
        <f>(COUNTIFS(Sta!$A:$A,$A241,Sta!$R:$R,"&gt;1.5") +COUNTIFS(Sta!$B:$B,$A241,Sta!$S:$S,"&gt;1.5"))/$D241</f>
        <v>0.5</v>
      </c>
      <c r="U241" s="8">
        <f>COUNTIFS(Sta!$A:$A,$A241,Sta!$R:$R,"&gt;1.5")/$B241</f>
        <v>0.27272727272727271</v>
      </c>
      <c r="V241" s="8">
        <f>COUNTIFS(Sta!$B:$B,$A241,Sta!$S:$S,"&gt;1.5")/$C241</f>
        <v>0.72727272727272729</v>
      </c>
    </row>
    <row r="242" spans="1:22" x14ac:dyDescent="0.3">
      <c r="A242" t="s">
        <v>157</v>
      </c>
      <c r="B242" s="9">
        <f>COUNTIF(Sta!A:A,A242)</f>
        <v>1</v>
      </c>
      <c r="C242" s="4">
        <f>COUNTIF(Sta!B:B,A242)</f>
        <v>0</v>
      </c>
      <c r="D242" s="4">
        <f t="shared" si="8"/>
        <v>1</v>
      </c>
      <c r="E242" s="10">
        <f>(SUMIF(Sta!$A:$A,$A242,Sta!$T:$T)  + SUMIF(Sta!$B:$B,$A242,Sta!$T:$T) )/$D242</f>
        <v>3</v>
      </c>
      <c r="F242" s="6">
        <f>SUMIF(Sta!$A:$A,$A242,Sta!$T:$T)/$B242</f>
        <v>3</v>
      </c>
      <c r="G242" s="6" t="e">
        <f>SUMIF(Sta!$B:$B,$A242,Sta!$T:$T)/$C242</f>
        <v>#DIV/0!</v>
      </c>
      <c r="H242" s="10">
        <f>(SUMIF(Sta!$A:$A,$A242,Sta!$R:$R)  + SUMIF(Sta!$B:$B,$A242,Sta!$S:$S) )/$D242</f>
        <v>1</v>
      </c>
      <c r="I242" s="6">
        <f>SUMIF(Sta!$A:$A,$A242,Sta!$R:$R)/$B242</f>
        <v>1</v>
      </c>
      <c r="J242" s="6" t="e">
        <f>SUMIF(Sta!$B:$B,$A242,Sta!$S:$S)/$C242</f>
        <v>#DIV/0!</v>
      </c>
      <c r="K242" s="11">
        <f>(COUNTIFS(Sta!$A:$A,$A242,Sta!$T:$T,"&gt;2.5") +COUNTIFS(Sta!$B:$B,$A242,Sta!$T:$T,"&gt;2.5"))/$D242</f>
        <v>1</v>
      </c>
      <c r="L242" s="8">
        <f>COUNTIFS(Sta!$A:$A,$A242,Sta!$T:$T,"&gt;2.5")/$B242</f>
        <v>1</v>
      </c>
      <c r="M242" s="8" t="e">
        <f>COUNTIFS(Sta!$B:$B,$A242,Sta!$T:$T,"&gt;2.5")/$C242</f>
        <v>#DIV/0!</v>
      </c>
      <c r="N242" s="11">
        <f>(COUNTIFS(Sta!$A:$A,$A242,Sta!$T:$T,"&gt;4.5") +COUNTIFS(Sta!$B:$B,$A242,Sta!$T:$T,"&gt;4.5"))/$D242</f>
        <v>0</v>
      </c>
      <c r="O242" s="8">
        <f>COUNTIFS(Sta!$A:$A,$A242,Sta!$T:$T,"&gt;4.5")/$B242</f>
        <v>0</v>
      </c>
      <c r="P242" s="8" t="e">
        <f>COUNTIFS(Sta!$B:$B,$A242,Sta!$T:$T,"&gt;4.5")/$C242</f>
        <v>#DIV/0!</v>
      </c>
      <c r="Q242" s="11">
        <f>(COUNTIFS(Sta!$A:$A,$A242,Sta!$R:$R,"&gt;0.5") +COUNTIFS(Sta!$B:$B,$A242,Sta!$S:$S,"&gt;0.5"))/$D242</f>
        <v>1</v>
      </c>
      <c r="R242" s="8">
        <f>COUNTIFS(Sta!$A:$A,$A242,Sta!$R:$R,"&gt;0.5")/$B242</f>
        <v>1</v>
      </c>
      <c r="S242" s="8" t="e">
        <f>COUNTIFS(Sta!$B:$B,$A242,Sta!$S:$S,"&gt;0.5")/$C242</f>
        <v>#DIV/0!</v>
      </c>
      <c r="T242" s="11">
        <f>(COUNTIFS(Sta!$A:$A,$A242,Sta!$R:$R,"&gt;1.5") +COUNTIFS(Sta!$B:$B,$A242,Sta!$S:$S,"&gt;1.5"))/$D242</f>
        <v>0</v>
      </c>
      <c r="U242" s="8">
        <f>COUNTIFS(Sta!$A:$A,$A242,Sta!$R:$R,"&gt;1.5")/$B242</f>
        <v>0</v>
      </c>
      <c r="V242" s="8" t="e">
        <f>COUNTIFS(Sta!$B:$B,$A242,Sta!$S:$S,"&gt;1.5")/$C242</f>
        <v>#DIV/0!</v>
      </c>
    </row>
    <row r="243" spans="1:22" x14ac:dyDescent="0.3">
      <c r="A243" t="s">
        <v>247</v>
      </c>
      <c r="B243" s="9">
        <f>COUNTIF(Sta!A:A,A243)</f>
        <v>0</v>
      </c>
      <c r="C243" s="4">
        <f>COUNTIF(Sta!B:B,A243)</f>
        <v>0</v>
      </c>
      <c r="D243" s="4">
        <f t="shared" si="8"/>
        <v>0</v>
      </c>
      <c r="E243" s="10" t="e">
        <f>(SUMIF(Sta!$A:$A,$A243,Sta!$T:$T)  + SUMIF(Sta!$B:$B,$A243,Sta!$T:$T) )/$D243</f>
        <v>#DIV/0!</v>
      </c>
      <c r="F243" s="6" t="e">
        <f>SUMIF(Sta!$A:$A,$A243,Sta!$T:$T)/$B243</f>
        <v>#DIV/0!</v>
      </c>
      <c r="G243" s="6" t="e">
        <f>SUMIF(Sta!$B:$B,$A243,Sta!$T:$T)/$C243</f>
        <v>#DIV/0!</v>
      </c>
      <c r="H243" s="10" t="e">
        <f>(SUMIF(Sta!$A:$A,$A243,Sta!$R:$R)  + SUMIF(Sta!$B:$B,$A243,Sta!$S:$S) )/$D243</f>
        <v>#DIV/0!</v>
      </c>
      <c r="I243" s="6" t="e">
        <f>SUMIF(Sta!$A:$A,$A243,Sta!$R:$R)/$B243</f>
        <v>#DIV/0!</v>
      </c>
      <c r="J243" s="6" t="e">
        <f>SUMIF(Sta!$B:$B,$A243,Sta!$S:$S)/$C243</f>
        <v>#DIV/0!</v>
      </c>
      <c r="K243" s="11" t="e">
        <f>(COUNTIFS(Sta!$A:$A,$A243,Sta!$T:$T,"&gt;2.5") +COUNTIFS(Sta!$B:$B,$A243,Sta!$T:$T,"&gt;2.5"))/$D243</f>
        <v>#DIV/0!</v>
      </c>
      <c r="L243" s="8" t="e">
        <f>COUNTIFS(Sta!$A:$A,$A243,Sta!$T:$T,"&gt;2.5")/$B243</f>
        <v>#DIV/0!</v>
      </c>
      <c r="M243" s="8" t="e">
        <f>COUNTIFS(Sta!$B:$B,$A243,Sta!$T:$T,"&gt;2.5")/$C243</f>
        <v>#DIV/0!</v>
      </c>
      <c r="N243" s="11" t="e">
        <f>(COUNTIFS(Sta!$A:$A,$A243,Sta!$T:$T,"&gt;4.5") +COUNTIFS(Sta!$B:$B,$A243,Sta!$T:$T,"&gt;4.5"))/$D243</f>
        <v>#DIV/0!</v>
      </c>
      <c r="O243" s="8" t="e">
        <f>COUNTIFS(Sta!$A:$A,$A243,Sta!$T:$T,"&gt;4.5")/$B243</f>
        <v>#DIV/0!</v>
      </c>
      <c r="P243" s="8" t="e">
        <f>COUNTIFS(Sta!$B:$B,$A243,Sta!$T:$T,"&gt;4.5")/$C243</f>
        <v>#DIV/0!</v>
      </c>
      <c r="Q243" s="11" t="e">
        <f>(COUNTIFS(Sta!$A:$A,$A243,Sta!$R:$R,"&gt;0.5") +COUNTIFS(Sta!$B:$B,$A243,Sta!$S:$S,"&gt;0.5"))/$D243</f>
        <v>#DIV/0!</v>
      </c>
      <c r="R243" s="8" t="e">
        <f>COUNTIFS(Sta!$A:$A,$A243,Sta!$R:$R,"&gt;0.5")/$B243</f>
        <v>#DIV/0!</v>
      </c>
      <c r="S243" s="8" t="e">
        <f>COUNTIFS(Sta!$B:$B,$A243,Sta!$S:$S,"&gt;0.5")/$C243</f>
        <v>#DIV/0!</v>
      </c>
      <c r="T243" s="11" t="e">
        <f>(COUNTIFS(Sta!$A:$A,$A243,Sta!$R:$R,"&gt;1.5") +COUNTIFS(Sta!$B:$B,$A243,Sta!$S:$S,"&gt;1.5"))/$D243</f>
        <v>#DIV/0!</v>
      </c>
      <c r="U243" s="8" t="e">
        <f>COUNTIFS(Sta!$A:$A,$A243,Sta!$R:$R,"&gt;1.5")/$B243</f>
        <v>#DIV/0!</v>
      </c>
      <c r="V243" s="8" t="e">
        <f>COUNTIFS(Sta!$B:$B,$A243,Sta!$S:$S,"&gt;1.5")/$C243</f>
        <v>#DIV/0!</v>
      </c>
    </row>
    <row r="244" spans="1:22" x14ac:dyDescent="0.3">
      <c r="A244" t="s">
        <v>417</v>
      </c>
      <c r="B244" s="9">
        <f>COUNTIF(Sta!A:A,A244)</f>
        <v>1</v>
      </c>
      <c r="C244" s="4">
        <f>COUNTIF(Sta!B:B,A244)</f>
        <v>0</v>
      </c>
      <c r="D244" s="4">
        <f t="shared" si="8"/>
        <v>1</v>
      </c>
      <c r="E244" s="10">
        <f>(SUMIF(Sta!$A:$A,$A244,Sta!$T:$T)  + SUMIF(Sta!$B:$B,$A244,Sta!$T:$T) )/$D244</f>
        <v>3</v>
      </c>
      <c r="F244" s="6">
        <f>SUMIF(Sta!$A:$A,$A244,Sta!$T:$T)/$B244</f>
        <v>3</v>
      </c>
      <c r="G244" s="6" t="e">
        <f>SUMIF(Sta!$B:$B,$A244,Sta!$T:$T)/$C244</f>
        <v>#DIV/0!</v>
      </c>
      <c r="H244" s="10">
        <f>(SUMIF(Sta!$A:$A,$A244,Sta!$R:$R)  + SUMIF(Sta!$B:$B,$A244,Sta!$S:$S) )/$D244</f>
        <v>1</v>
      </c>
      <c r="I244" s="6">
        <f>SUMIF(Sta!$A:$A,$A244,Sta!$R:$R)/$B244</f>
        <v>1</v>
      </c>
      <c r="J244" s="6" t="e">
        <f>SUMIF(Sta!$B:$B,$A244,Sta!$S:$S)/$C244</f>
        <v>#DIV/0!</v>
      </c>
      <c r="K244" s="11">
        <f>(COUNTIFS(Sta!$A:$A,$A244,Sta!$T:$T,"&gt;2.5") +COUNTIFS(Sta!$B:$B,$A244,Sta!$T:$T,"&gt;2.5"))/$D244</f>
        <v>1</v>
      </c>
      <c r="L244" s="8">
        <f>COUNTIFS(Sta!$A:$A,$A244,Sta!$T:$T,"&gt;2.5")/$B244</f>
        <v>1</v>
      </c>
      <c r="M244" s="8" t="e">
        <f>COUNTIFS(Sta!$B:$B,$A244,Sta!$T:$T,"&gt;2.5")/$C244</f>
        <v>#DIV/0!</v>
      </c>
      <c r="N244" s="11">
        <f>(COUNTIFS(Sta!$A:$A,$A244,Sta!$T:$T,"&gt;4.5") +COUNTIFS(Sta!$B:$B,$A244,Sta!$T:$T,"&gt;4.5"))/$D244</f>
        <v>0</v>
      </c>
      <c r="O244" s="8">
        <f>COUNTIFS(Sta!$A:$A,$A244,Sta!$T:$T,"&gt;4.5")/$B244</f>
        <v>0</v>
      </c>
      <c r="P244" s="8" t="e">
        <f>COUNTIFS(Sta!$B:$B,$A244,Sta!$T:$T,"&gt;4.5")/$C244</f>
        <v>#DIV/0!</v>
      </c>
      <c r="Q244" s="11">
        <f>(COUNTIFS(Sta!$A:$A,$A244,Sta!$R:$R,"&gt;0.5") +COUNTIFS(Sta!$B:$B,$A244,Sta!$S:$S,"&gt;0.5"))/$D244</f>
        <v>1</v>
      </c>
      <c r="R244" s="8">
        <f>COUNTIFS(Sta!$A:$A,$A244,Sta!$R:$R,"&gt;0.5")/$B244</f>
        <v>1</v>
      </c>
      <c r="S244" s="8" t="e">
        <f>COUNTIFS(Sta!$B:$B,$A244,Sta!$S:$S,"&gt;0.5")/$C244</f>
        <v>#DIV/0!</v>
      </c>
      <c r="T244" s="11">
        <f>(COUNTIFS(Sta!$A:$A,$A244,Sta!$R:$R,"&gt;1.5") +COUNTIFS(Sta!$B:$B,$A244,Sta!$S:$S,"&gt;1.5"))/$D244</f>
        <v>0</v>
      </c>
      <c r="U244" s="8">
        <f>COUNTIFS(Sta!$A:$A,$A244,Sta!$R:$R,"&gt;1.5")/$B244</f>
        <v>0</v>
      </c>
      <c r="V244" s="8" t="e">
        <f>COUNTIFS(Sta!$B:$B,$A244,Sta!$S:$S,"&gt;1.5")/$C244</f>
        <v>#DIV/0!</v>
      </c>
    </row>
    <row r="245" spans="1:22" x14ac:dyDescent="0.3">
      <c r="A245" t="s">
        <v>678</v>
      </c>
      <c r="B245" s="9">
        <f>COUNTIF(Sta!A:A,A245)</f>
        <v>10</v>
      </c>
      <c r="C245" s="4">
        <f>COUNTIF(Sta!B:B,A245)</f>
        <v>8</v>
      </c>
      <c r="D245" s="4">
        <f t="shared" si="8"/>
        <v>18</v>
      </c>
      <c r="E245" s="10">
        <f>(SUMIF(Sta!$A:$A,$A245,Sta!$T:$T)  + SUMIF(Sta!$B:$B,$A245,Sta!$T:$T) )/$D245</f>
        <v>4.5</v>
      </c>
      <c r="F245" s="6">
        <f>SUMIF(Sta!$A:$A,$A245,Sta!$T:$T)/$B245</f>
        <v>5.2</v>
      </c>
      <c r="G245" s="6">
        <f>SUMIF(Sta!$B:$B,$A245,Sta!$T:$T)/$C245</f>
        <v>3.625</v>
      </c>
      <c r="H245" s="10">
        <f>(SUMIF(Sta!$A:$A,$A245,Sta!$R:$R)  + SUMIF(Sta!$B:$B,$A245,Sta!$S:$S) )/$D245</f>
        <v>2.6666666666666665</v>
      </c>
      <c r="I245" s="6">
        <f>SUMIF(Sta!$A:$A,$A245,Sta!$R:$R)/$B245</f>
        <v>2.8</v>
      </c>
      <c r="J245" s="6">
        <f>SUMIF(Sta!$B:$B,$A245,Sta!$S:$S)/$C245</f>
        <v>2.5</v>
      </c>
      <c r="K245" s="11">
        <f>(COUNTIFS(Sta!$A:$A,$A245,Sta!$T:$T,"&gt;2.5") +COUNTIFS(Sta!$B:$B,$A245,Sta!$T:$T,"&gt;2.5"))/$D245</f>
        <v>0.94444444444444442</v>
      </c>
      <c r="L245" s="8">
        <f>COUNTIFS(Sta!$A:$A,$A245,Sta!$T:$T,"&gt;2.5")/$B245</f>
        <v>1</v>
      </c>
      <c r="M245" s="8">
        <f>COUNTIFS(Sta!$B:$B,$A245,Sta!$T:$T,"&gt;2.5")/$C245</f>
        <v>0.875</v>
      </c>
      <c r="N245" s="11">
        <f>(COUNTIFS(Sta!$A:$A,$A245,Sta!$T:$T,"&gt;4.5") +COUNTIFS(Sta!$B:$B,$A245,Sta!$T:$T,"&gt;4.5"))/$D245</f>
        <v>0.55555555555555558</v>
      </c>
      <c r="O245" s="8">
        <f>COUNTIFS(Sta!$A:$A,$A245,Sta!$T:$T,"&gt;4.5")/$B245</f>
        <v>0.8</v>
      </c>
      <c r="P245" s="8">
        <f>COUNTIFS(Sta!$B:$B,$A245,Sta!$T:$T,"&gt;4.5")/$C245</f>
        <v>0.25</v>
      </c>
      <c r="Q245" s="11">
        <f>(COUNTIFS(Sta!$A:$A,$A245,Sta!$R:$R,"&gt;0.5") +COUNTIFS(Sta!$B:$B,$A245,Sta!$S:$S,"&gt;0.5"))/$D245</f>
        <v>1</v>
      </c>
      <c r="R245" s="8">
        <f>COUNTIFS(Sta!$A:$A,$A245,Sta!$R:$R,"&gt;0.5")/$B245</f>
        <v>1</v>
      </c>
      <c r="S245" s="8">
        <f>COUNTIFS(Sta!$B:$B,$A245,Sta!$S:$S,"&gt;0.5")/$C245</f>
        <v>1</v>
      </c>
      <c r="T245" s="11">
        <f>(COUNTIFS(Sta!$A:$A,$A245,Sta!$R:$R,"&gt;1.5") +COUNTIFS(Sta!$B:$B,$A245,Sta!$S:$S,"&gt;1.5"))/$D245</f>
        <v>1</v>
      </c>
      <c r="U245" s="8">
        <f>COUNTIFS(Sta!$A:$A,$A245,Sta!$R:$R,"&gt;1.5")/$B245</f>
        <v>1</v>
      </c>
      <c r="V245" s="8">
        <f>COUNTIFS(Sta!$B:$B,$A245,Sta!$S:$S,"&gt;1.5")/$C245</f>
        <v>1</v>
      </c>
    </row>
    <row r="246" spans="1:22" x14ac:dyDescent="0.3">
      <c r="A246" t="s">
        <v>675</v>
      </c>
      <c r="B246" s="9">
        <f>COUNTIF(Sta!A:A,A246)</f>
        <v>10</v>
      </c>
      <c r="C246" s="4">
        <f>COUNTIF(Sta!B:B,A246)</f>
        <v>9</v>
      </c>
      <c r="D246" s="4">
        <f t="shared" si="8"/>
        <v>19</v>
      </c>
      <c r="E246" s="10">
        <f>(SUMIF(Sta!$A:$A,$A246,Sta!$T:$T)  + SUMIF(Sta!$B:$B,$A246,Sta!$T:$T) )/$D246</f>
        <v>4.4736842105263159</v>
      </c>
      <c r="F246" s="6">
        <f>SUMIF(Sta!$A:$A,$A246,Sta!$T:$T)/$B246</f>
        <v>4.0999999999999996</v>
      </c>
      <c r="G246" s="6">
        <f>SUMIF(Sta!$B:$B,$A246,Sta!$T:$T)/$C246</f>
        <v>4.8888888888888893</v>
      </c>
      <c r="H246" s="10">
        <f>(SUMIF(Sta!$A:$A,$A246,Sta!$R:$R)  + SUMIF(Sta!$B:$B,$A246,Sta!$S:$S) )/$D246</f>
        <v>2.1578947368421053</v>
      </c>
      <c r="I246" s="6">
        <f>SUMIF(Sta!$A:$A,$A246,Sta!$R:$R)/$B246</f>
        <v>1.7</v>
      </c>
      <c r="J246" s="6">
        <f>SUMIF(Sta!$B:$B,$A246,Sta!$S:$S)/$C246</f>
        <v>2.6666666666666665</v>
      </c>
      <c r="K246" s="11">
        <f>(COUNTIFS(Sta!$A:$A,$A246,Sta!$T:$T,"&gt;2.5") +COUNTIFS(Sta!$B:$B,$A246,Sta!$T:$T,"&gt;2.5"))/$D246</f>
        <v>0.89473684210526316</v>
      </c>
      <c r="L246" s="8">
        <f>COUNTIFS(Sta!$A:$A,$A246,Sta!$T:$T,"&gt;2.5")/$B246</f>
        <v>0.9</v>
      </c>
      <c r="M246" s="8">
        <f>COUNTIFS(Sta!$B:$B,$A246,Sta!$T:$T,"&gt;2.5")/$C246</f>
        <v>0.88888888888888884</v>
      </c>
      <c r="N246" s="11">
        <f>(COUNTIFS(Sta!$A:$A,$A246,Sta!$T:$T,"&gt;4.5") +COUNTIFS(Sta!$B:$B,$A246,Sta!$T:$T,"&gt;4.5"))/$D246</f>
        <v>0.47368421052631576</v>
      </c>
      <c r="O246" s="8">
        <f>COUNTIFS(Sta!$A:$A,$A246,Sta!$T:$T,"&gt;4.5")/$B246</f>
        <v>0.3</v>
      </c>
      <c r="P246" s="8">
        <f>COUNTIFS(Sta!$B:$B,$A246,Sta!$T:$T,"&gt;4.5")/$C246</f>
        <v>0.66666666666666663</v>
      </c>
      <c r="Q246" s="11">
        <f>(COUNTIFS(Sta!$A:$A,$A246,Sta!$R:$R,"&gt;0.5") +COUNTIFS(Sta!$B:$B,$A246,Sta!$S:$S,"&gt;0.5"))/$D246</f>
        <v>1</v>
      </c>
      <c r="R246" s="8">
        <f>COUNTIFS(Sta!$A:$A,$A246,Sta!$R:$R,"&gt;0.5")/$B246</f>
        <v>1</v>
      </c>
      <c r="S246" s="8">
        <f>COUNTIFS(Sta!$B:$B,$A246,Sta!$S:$S,"&gt;0.5")/$C246</f>
        <v>1</v>
      </c>
      <c r="T246" s="11">
        <f>(COUNTIFS(Sta!$A:$A,$A246,Sta!$R:$R,"&gt;1.5") +COUNTIFS(Sta!$B:$B,$A246,Sta!$S:$S,"&gt;1.5"))/$D246</f>
        <v>0.57894736842105265</v>
      </c>
      <c r="U246" s="8">
        <f>COUNTIFS(Sta!$A:$A,$A246,Sta!$R:$R,"&gt;1.5")/$B246</f>
        <v>0.4</v>
      </c>
      <c r="V246" s="8">
        <f>COUNTIFS(Sta!$B:$B,$A246,Sta!$S:$S,"&gt;1.5")/$C246</f>
        <v>0.77777777777777779</v>
      </c>
    </row>
    <row r="247" spans="1:22" x14ac:dyDescent="0.3">
      <c r="A247" t="s">
        <v>524</v>
      </c>
      <c r="B247" s="9">
        <f>COUNTIF(Sta!A:A,A247)</f>
        <v>2</v>
      </c>
      <c r="C247" s="4">
        <f>COUNTIF(Sta!B:B,A247)</f>
        <v>2</v>
      </c>
      <c r="D247" s="4">
        <f t="shared" si="8"/>
        <v>4</v>
      </c>
      <c r="E247" s="10">
        <f>(SUMIF(Sta!$A:$A,$A247,Sta!$T:$T)  + SUMIF(Sta!$B:$B,$A247,Sta!$T:$T) )/$D247</f>
        <v>4</v>
      </c>
      <c r="F247" s="6">
        <f>SUMIF(Sta!$A:$A,$A247,Sta!$T:$T)/$B247</f>
        <v>4</v>
      </c>
      <c r="G247" s="6">
        <f>SUMIF(Sta!$B:$B,$A247,Sta!$T:$T)/$C247</f>
        <v>4</v>
      </c>
      <c r="H247" s="10">
        <f>(SUMIF(Sta!$A:$A,$A247,Sta!$R:$R)  + SUMIF(Sta!$B:$B,$A247,Sta!$S:$S) )/$D247</f>
        <v>2.25</v>
      </c>
      <c r="I247" s="6">
        <f>SUMIF(Sta!$A:$A,$A247,Sta!$R:$R)/$B247</f>
        <v>1.5</v>
      </c>
      <c r="J247" s="6">
        <f>SUMIF(Sta!$B:$B,$A247,Sta!$S:$S)/$C247</f>
        <v>3</v>
      </c>
      <c r="K247" s="11">
        <f>(COUNTIFS(Sta!$A:$A,$A247,Sta!$T:$T,"&gt;2.5") +COUNTIFS(Sta!$B:$B,$A247,Sta!$T:$T,"&gt;2.5"))/$D247</f>
        <v>1</v>
      </c>
      <c r="L247" s="8">
        <f>COUNTIFS(Sta!$A:$A,$A247,Sta!$T:$T,"&gt;2.5")/$B247</f>
        <v>1</v>
      </c>
      <c r="M247" s="8">
        <f>COUNTIFS(Sta!$B:$B,$A247,Sta!$T:$T,"&gt;2.5")/$C247</f>
        <v>1</v>
      </c>
      <c r="N247" s="11">
        <f>(COUNTIFS(Sta!$A:$A,$A247,Sta!$T:$T,"&gt;4.5") +COUNTIFS(Sta!$B:$B,$A247,Sta!$T:$T,"&gt;4.5"))/$D247</f>
        <v>0.5</v>
      </c>
      <c r="O247" s="8">
        <f>COUNTIFS(Sta!$A:$A,$A247,Sta!$T:$T,"&gt;4.5")/$B247</f>
        <v>0.5</v>
      </c>
      <c r="P247" s="8">
        <f>COUNTIFS(Sta!$B:$B,$A247,Sta!$T:$T,"&gt;4.5")/$C247</f>
        <v>0.5</v>
      </c>
      <c r="Q247" s="11">
        <f>(COUNTIFS(Sta!$A:$A,$A247,Sta!$R:$R,"&gt;0.5") +COUNTIFS(Sta!$B:$B,$A247,Sta!$S:$S,"&gt;0.5"))/$D247</f>
        <v>1</v>
      </c>
      <c r="R247" s="8">
        <f>COUNTIFS(Sta!$A:$A,$A247,Sta!$R:$R,"&gt;0.5")/$B247</f>
        <v>1</v>
      </c>
      <c r="S247" s="8">
        <f>COUNTIFS(Sta!$B:$B,$A247,Sta!$S:$S,"&gt;0.5")/$C247</f>
        <v>1</v>
      </c>
      <c r="T247" s="11">
        <f>(COUNTIFS(Sta!$A:$A,$A247,Sta!$R:$R,"&gt;1.5") +COUNTIFS(Sta!$B:$B,$A247,Sta!$S:$S,"&gt;1.5"))/$D247</f>
        <v>0.75</v>
      </c>
      <c r="U247" s="8">
        <f>COUNTIFS(Sta!$A:$A,$A247,Sta!$R:$R,"&gt;1.5")/$B247</f>
        <v>0.5</v>
      </c>
      <c r="V247" s="8">
        <f>COUNTIFS(Sta!$B:$B,$A247,Sta!$S:$S,"&gt;1.5")/$C247</f>
        <v>1</v>
      </c>
    </row>
    <row r="248" spans="1:22" x14ac:dyDescent="0.3">
      <c r="A248" t="s">
        <v>244</v>
      </c>
      <c r="B248" s="9">
        <f>COUNTIF(Sta!A:A,A248)</f>
        <v>0</v>
      </c>
      <c r="C248" s="4">
        <f>COUNTIF(Sta!B:B,A248)</f>
        <v>0</v>
      </c>
      <c r="D248" s="4">
        <f t="shared" si="8"/>
        <v>0</v>
      </c>
      <c r="E248" s="10" t="e">
        <f>(SUMIF(Sta!$A:$A,$A248,Sta!$T:$T)  + SUMIF(Sta!$B:$B,$A248,Sta!$T:$T) )/$D248</f>
        <v>#DIV/0!</v>
      </c>
      <c r="F248" s="6" t="e">
        <f>SUMIF(Sta!$A:$A,$A248,Sta!$T:$T)/$B248</f>
        <v>#DIV/0!</v>
      </c>
      <c r="G248" s="6" t="e">
        <f>SUMIF(Sta!$B:$B,$A248,Sta!$T:$T)/$C248</f>
        <v>#DIV/0!</v>
      </c>
      <c r="H248" s="10" t="e">
        <f>(SUMIF(Sta!$A:$A,$A248,Sta!$R:$R)  + SUMIF(Sta!$B:$B,$A248,Sta!$S:$S) )/$D248</f>
        <v>#DIV/0!</v>
      </c>
      <c r="I248" s="6" t="e">
        <f>SUMIF(Sta!$A:$A,$A248,Sta!$R:$R)/$B248</f>
        <v>#DIV/0!</v>
      </c>
      <c r="J248" s="6" t="e">
        <f>SUMIF(Sta!$B:$B,$A248,Sta!$S:$S)/$C248</f>
        <v>#DIV/0!</v>
      </c>
      <c r="K248" s="11" t="e">
        <f>(COUNTIFS(Sta!$A:$A,$A248,Sta!$T:$T,"&gt;2.5") +COUNTIFS(Sta!$B:$B,$A248,Sta!$T:$T,"&gt;2.5"))/$D248</f>
        <v>#DIV/0!</v>
      </c>
      <c r="L248" s="8" t="e">
        <f>COUNTIFS(Sta!$A:$A,$A248,Sta!$T:$T,"&gt;2.5")/$B248</f>
        <v>#DIV/0!</v>
      </c>
      <c r="M248" s="8" t="e">
        <f>COUNTIFS(Sta!$B:$B,$A248,Sta!$T:$T,"&gt;2.5")/$C248</f>
        <v>#DIV/0!</v>
      </c>
      <c r="N248" s="11" t="e">
        <f>(COUNTIFS(Sta!$A:$A,$A248,Sta!$T:$T,"&gt;4.5") +COUNTIFS(Sta!$B:$B,$A248,Sta!$T:$T,"&gt;4.5"))/$D248</f>
        <v>#DIV/0!</v>
      </c>
      <c r="O248" s="8" t="e">
        <f>COUNTIFS(Sta!$A:$A,$A248,Sta!$T:$T,"&gt;4.5")/$B248</f>
        <v>#DIV/0!</v>
      </c>
      <c r="P248" s="8" t="e">
        <f>COUNTIFS(Sta!$B:$B,$A248,Sta!$T:$T,"&gt;4.5")/$C248</f>
        <v>#DIV/0!</v>
      </c>
      <c r="Q248" s="11" t="e">
        <f>(COUNTIFS(Sta!$A:$A,$A248,Sta!$R:$R,"&gt;0.5") +COUNTIFS(Sta!$B:$B,$A248,Sta!$S:$S,"&gt;0.5"))/$D248</f>
        <v>#DIV/0!</v>
      </c>
      <c r="R248" s="8" t="e">
        <f>COUNTIFS(Sta!$A:$A,$A248,Sta!$R:$R,"&gt;0.5")/$B248</f>
        <v>#DIV/0!</v>
      </c>
      <c r="S248" s="8" t="e">
        <f>COUNTIFS(Sta!$B:$B,$A248,Sta!$S:$S,"&gt;0.5")/$C248</f>
        <v>#DIV/0!</v>
      </c>
      <c r="T248" s="11" t="e">
        <f>(COUNTIFS(Sta!$A:$A,$A248,Sta!$R:$R,"&gt;1.5") +COUNTIFS(Sta!$B:$B,$A248,Sta!$S:$S,"&gt;1.5"))/$D248</f>
        <v>#DIV/0!</v>
      </c>
      <c r="U248" s="8" t="e">
        <f>COUNTIFS(Sta!$A:$A,$A248,Sta!$R:$R,"&gt;1.5")/$B248</f>
        <v>#DIV/0!</v>
      </c>
      <c r="V248" s="8" t="e">
        <f>COUNTIFS(Sta!$B:$B,$A248,Sta!$S:$S,"&gt;1.5")/$C248</f>
        <v>#DIV/0!</v>
      </c>
    </row>
    <row r="249" spans="1:22" x14ac:dyDescent="0.3">
      <c r="A249" t="s">
        <v>325</v>
      </c>
      <c r="B249" s="9">
        <f>COUNTIF(Sta!A:A,A249)</f>
        <v>1</v>
      </c>
      <c r="C249" s="4">
        <f>COUNTIF(Sta!B:B,A249)</f>
        <v>1</v>
      </c>
      <c r="D249" s="4">
        <f t="shared" si="8"/>
        <v>2</v>
      </c>
      <c r="E249" s="10">
        <f>(SUMIF(Sta!$A:$A,$A249,Sta!$T:$T)  + SUMIF(Sta!$B:$B,$A249,Sta!$T:$T) )/$D249</f>
        <v>2.5</v>
      </c>
      <c r="F249" s="6">
        <f>SUMIF(Sta!$A:$A,$A249,Sta!$T:$T)/$B249</f>
        <v>4</v>
      </c>
      <c r="G249" s="6">
        <f>SUMIF(Sta!$B:$B,$A249,Sta!$T:$T)/$C249</f>
        <v>1</v>
      </c>
      <c r="H249" s="10">
        <f>(SUMIF(Sta!$A:$A,$A249,Sta!$R:$R)  + SUMIF(Sta!$B:$B,$A249,Sta!$S:$S) )/$D249</f>
        <v>0.5</v>
      </c>
      <c r="I249" s="6">
        <f>SUMIF(Sta!$A:$A,$A249,Sta!$R:$R)/$B249</f>
        <v>0</v>
      </c>
      <c r="J249" s="6">
        <f>SUMIF(Sta!$B:$B,$A249,Sta!$S:$S)/$C249</f>
        <v>1</v>
      </c>
      <c r="K249" s="11">
        <f>(COUNTIFS(Sta!$A:$A,$A249,Sta!$T:$T,"&gt;2.5") +COUNTIFS(Sta!$B:$B,$A249,Sta!$T:$T,"&gt;2.5"))/$D249</f>
        <v>0.5</v>
      </c>
      <c r="L249" s="8">
        <f>COUNTIFS(Sta!$A:$A,$A249,Sta!$T:$T,"&gt;2.5")/$B249</f>
        <v>1</v>
      </c>
      <c r="M249" s="8">
        <f>COUNTIFS(Sta!$B:$B,$A249,Sta!$T:$T,"&gt;2.5")/$C249</f>
        <v>0</v>
      </c>
      <c r="N249" s="11">
        <f>(COUNTIFS(Sta!$A:$A,$A249,Sta!$T:$T,"&gt;4.5") +COUNTIFS(Sta!$B:$B,$A249,Sta!$T:$T,"&gt;4.5"))/$D249</f>
        <v>0</v>
      </c>
      <c r="O249" s="8">
        <f>COUNTIFS(Sta!$A:$A,$A249,Sta!$T:$T,"&gt;4.5")/$B249</f>
        <v>0</v>
      </c>
      <c r="P249" s="8">
        <f>COUNTIFS(Sta!$B:$B,$A249,Sta!$T:$T,"&gt;4.5")/$C249</f>
        <v>0</v>
      </c>
      <c r="Q249" s="11">
        <f>(COUNTIFS(Sta!$A:$A,$A249,Sta!$R:$R,"&gt;0.5") +COUNTIFS(Sta!$B:$B,$A249,Sta!$S:$S,"&gt;0.5"))/$D249</f>
        <v>0.5</v>
      </c>
      <c r="R249" s="8">
        <f>COUNTIFS(Sta!$A:$A,$A249,Sta!$R:$R,"&gt;0.5")/$B249</f>
        <v>0</v>
      </c>
      <c r="S249" s="8">
        <f>COUNTIFS(Sta!$B:$B,$A249,Sta!$S:$S,"&gt;0.5")/$C249</f>
        <v>1</v>
      </c>
      <c r="T249" s="11">
        <f>(COUNTIFS(Sta!$A:$A,$A249,Sta!$R:$R,"&gt;1.5") +COUNTIFS(Sta!$B:$B,$A249,Sta!$S:$S,"&gt;1.5"))/$D249</f>
        <v>0</v>
      </c>
      <c r="U249" s="8">
        <f>COUNTIFS(Sta!$A:$A,$A249,Sta!$R:$R,"&gt;1.5")/$B249</f>
        <v>0</v>
      </c>
      <c r="V249" s="8">
        <f>COUNTIFS(Sta!$B:$B,$A249,Sta!$S:$S,"&gt;1.5")/$C249</f>
        <v>0</v>
      </c>
    </row>
    <row r="250" spans="1:22" x14ac:dyDescent="0.3">
      <c r="A250" t="s">
        <v>679</v>
      </c>
      <c r="B250" s="9">
        <f>COUNTIF(Sta!A:A,A250)</f>
        <v>10</v>
      </c>
      <c r="C250" s="4">
        <f>COUNTIF(Sta!B:B,A250)</f>
        <v>9</v>
      </c>
      <c r="D250" s="4">
        <f t="shared" si="8"/>
        <v>19</v>
      </c>
      <c r="E250" s="10">
        <f>(SUMIF(Sta!$A:$A,$A250,Sta!$T:$T)  + SUMIF(Sta!$B:$B,$A250,Sta!$T:$T) )/$D250</f>
        <v>3.6315789473684212</v>
      </c>
      <c r="F250" s="6">
        <f>SUMIF(Sta!$A:$A,$A250,Sta!$T:$T)/$B250</f>
        <v>3.5</v>
      </c>
      <c r="G250" s="6">
        <f>SUMIF(Sta!$B:$B,$A250,Sta!$T:$T)/$C250</f>
        <v>3.7777777777777777</v>
      </c>
      <c r="H250" s="10">
        <f>(SUMIF(Sta!$A:$A,$A250,Sta!$R:$R)  + SUMIF(Sta!$B:$B,$A250,Sta!$S:$S) )/$D250</f>
        <v>1.5789473684210527</v>
      </c>
      <c r="I250" s="6">
        <f>SUMIF(Sta!$A:$A,$A250,Sta!$R:$R)/$B250</f>
        <v>1.5</v>
      </c>
      <c r="J250" s="6">
        <f>SUMIF(Sta!$B:$B,$A250,Sta!$S:$S)/$C250</f>
        <v>1.6666666666666667</v>
      </c>
      <c r="K250" s="11">
        <f>(COUNTIFS(Sta!$A:$A,$A250,Sta!$T:$T,"&gt;2.5") +COUNTIFS(Sta!$B:$B,$A250,Sta!$T:$T,"&gt;2.5"))/$D250</f>
        <v>0.68421052631578949</v>
      </c>
      <c r="L250" s="8">
        <f>COUNTIFS(Sta!$A:$A,$A250,Sta!$T:$T,"&gt;2.5")/$B250</f>
        <v>0.6</v>
      </c>
      <c r="M250" s="8">
        <f>COUNTIFS(Sta!$B:$B,$A250,Sta!$T:$T,"&gt;2.5")/$C250</f>
        <v>0.77777777777777779</v>
      </c>
      <c r="N250" s="11">
        <f>(COUNTIFS(Sta!$A:$A,$A250,Sta!$T:$T,"&gt;4.5") +COUNTIFS(Sta!$B:$B,$A250,Sta!$T:$T,"&gt;4.5"))/$D250</f>
        <v>0.26315789473684209</v>
      </c>
      <c r="O250" s="8">
        <f>COUNTIFS(Sta!$A:$A,$A250,Sta!$T:$T,"&gt;4.5")/$B250</f>
        <v>0.3</v>
      </c>
      <c r="P250" s="8">
        <f>COUNTIFS(Sta!$B:$B,$A250,Sta!$T:$T,"&gt;4.5")/$C250</f>
        <v>0.22222222222222221</v>
      </c>
      <c r="Q250" s="11">
        <f>(COUNTIFS(Sta!$A:$A,$A250,Sta!$R:$R,"&gt;0.5") +COUNTIFS(Sta!$B:$B,$A250,Sta!$S:$S,"&gt;0.5"))/$D250</f>
        <v>0.89473684210526316</v>
      </c>
      <c r="R250" s="8">
        <f>COUNTIFS(Sta!$A:$A,$A250,Sta!$R:$R,"&gt;0.5")/$B250</f>
        <v>0.8</v>
      </c>
      <c r="S250" s="8">
        <f>COUNTIFS(Sta!$B:$B,$A250,Sta!$S:$S,"&gt;0.5")/$C250</f>
        <v>1</v>
      </c>
      <c r="T250" s="11">
        <f>(COUNTIFS(Sta!$A:$A,$A250,Sta!$R:$R,"&gt;1.5") +COUNTIFS(Sta!$B:$B,$A250,Sta!$S:$S,"&gt;1.5"))/$D250</f>
        <v>0.47368421052631576</v>
      </c>
      <c r="U250" s="8">
        <f>COUNTIFS(Sta!$A:$A,$A250,Sta!$R:$R,"&gt;1.5")/$B250</f>
        <v>0.4</v>
      </c>
      <c r="V250" s="8">
        <f>COUNTIFS(Sta!$B:$B,$A250,Sta!$S:$S,"&gt;1.5")/$C250</f>
        <v>0.55555555555555558</v>
      </c>
    </row>
    <row r="251" spans="1:22" x14ac:dyDescent="0.3">
      <c r="A251" t="s">
        <v>522</v>
      </c>
      <c r="B251" s="9">
        <f>COUNTIF(Sta!A:A,A251)</f>
        <v>2</v>
      </c>
      <c r="C251" s="4">
        <f>COUNTIF(Sta!B:B,A251)</f>
        <v>2</v>
      </c>
      <c r="D251" s="4">
        <f t="shared" si="8"/>
        <v>4</v>
      </c>
      <c r="E251" s="10">
        <f>(SUMIF(Sta!$A:$A,$A251,Sta!$T:$T)  + SUMIF(Sta!$B:$B,$A251,Sta!$T:$T) )/$D251</f>
        <v>3.25</v>
      </c>
      <c r="F251" s="6">
        <f>SUMIF(Sta!$A:$A,$A251,Sta!$T:$T)/$B251</f>
        <v>2.5</v>
      </c>
      <c r="G251" s="6">
        <f>SUMIF(Sta!$B:$B,$A251,Sta!$T:$T)/$C251</f>
        <v>4</v>
      </c>
      <c r="H251" s="10">
        <f>(SUMIF(Sta!$A:$A,$A251,Sta!$R:$R)  + SUMIF(Sta!$B:$B,$A251,Sta!$S:$S) )/$D251</f>
        <v>2</v>
      </c>
      <c r="I251" s="6">
        <f>SUMIF(Sta!$A:$A,$A251,Sta!$R:$R)/$B251</f>
        <v>2.5</v>
      </c>
      <c r="J251" s="6">
        <f>SUMIF(Sta!$B:$B,$A251,Sta!$S:$S)/$C251</f>
        <v>1.5</v>
      </c>
      <c r="K251" s="11">
        <f>(COUNTIFS(Sta!$A:$A,$A251,Sta!$T:$T,"&gt;2.5") +COUNTIFS(Sta!$B:$B,$A251,Sta!$T:$T,"&gt;2.5"))/$D251</f>
        <v>0.5</v>
      </c>
      <c r="L251" s="8">
        <f>COUNTIFS(Sta!$A:$A,$A251,Sta!$T:$T,"&gt;2.5")/$B251</f>
        <v>0.5</v>
      </c>
      <c r="M251" s="8">
        <f>COUNTIFS(Sta!$B:$B,$A251,Sta!$T:$T,"&gt;2.5")/$C251</f>
        <v>0.5</v>
      </c>
      <c r="N251" s="11">
        <f>(COUNTIFS(Sta!$A:$A,$A251,Sta!$T:$T,"&gt;4.5") +COUNTIFS(Sta!$B:$B,$A251,Sta!$T:$T,"&gt;4.5"))/$D251</f>
        <v>0.25</v>
      </c>
      <c r="O251" s="8">
        <f>COUNTIFS(Sta!$A:$A,$A251,Sta!$T:$T,"&gt;4.5")/$B251</f>
        <v>0</v>
      </c>
      <c r="P251" s="8">
        <f>COUNTIFS(Sta!$B:$B,$A251,Sta!$T:$T,"&gt;4.5")/$C251</f>
        <v>0.5</v>
      </c>
      <c r="Q251" s="11">
        <f>(COUNTIFS(Sta!$A:$A,$A251,Sta!$R:$R,"&gt;0.5") +COUNTIFS(Sta!$B:$B,$A251,Sta!$S:$S,"&gt;0.5"))/$D251</f>
        <v>0.75</v>
      </c>
      <c r="R251" s="8">
        <f>COUNTIFS(Sta!$A:$A,$A251,Sta!$R:$R,"&gt;0.5")/$B251</f>
        <v>1</v>
      </c>
      <c r="S251" s="8">
        <f>COUNTIFS(Sta!$B:$B,$A251,Sta!$S:$S,"&gt;0.5")/$C251</f>
        <v>0.5</v>
      </c>
      <c r="T251" s="11">
        <f>(COUNTIFS(Sta!$A:$A,$A251,Sta!$R:$R,"&gt;1.5") +COUNTIFS(Sta!$B:$B,$A251,Sta!$S:$S,"&gt;1.5"))/$D251</f>
        <v>0.75</v>
      </c>
      <c r="U251" s="8">
        <f>COUNTIFS(Sta!$A:$A,$A251,Sta!$R:$R,"&gt;1.5")/$B251</f>
        <v>1</v>
      </c>
      <c r="V251" s="8">
        <f>COUNTIFS(Sta!$B:$B,$A251,Sta!$S:$S,"&gt;1.5")/$C251</f>
        <v>0.5</v>
      </c>
    </row>
    <row r="252" spans="1:22" x14ac:dyDescent="0.3">
      <c r="A252" t="s">
        <v>9</v>
      </c>
      <c r="B252" s="9">
        <f>COUNTIF(Sta!A:A,A252)</f>
        <v>1</v>
      </c>
      <c r="C252" s="4">
        <f>COUNTIF(Sta!B:B,A252)</f>
        <v>1</v>
      </c>
      <c r="D252" s="4">
        <f t="shared" si="8"/>
        <v>2</v>
      </c>
      <c r="E252" s="10">
        <f>(SUMIF(Sta!$A:$A,$A252,Sta!$T:$T)  + SUMIF(Sta!$B:$B,$A252,Sta!$T:$T) )/$D252</f>
        <v>3.5</v>
      </c>
      <c r="F252" s="6">
        <f>SUMIF(Sta!$A:$A,$A252,Sta!$T:$T)/$B252</f>
        <v>0</v>
      </c>
      <c r="G252" s="6">
        <f>SUMIF(Sta!$B:$B,$A252,Sta!$T:$T)/$C252</f>
        <v>7</v>
      </c>
      <c r="H252" s="10">
        <f>(SUMIF(Sta!$A:$A,$A252,Sta!$R:$R)  + SUMIF(Sta!$B:$B,$A252,Sta!$S:$S) )/$D252</f>
        <v>2.5</v>
      </c>
      <c r="I252" s="6">
        <f>SUMIF(Sta!$A:$A,$A252,Sta!$R:$R)/$B252</f>
        <v>0</v>
      </c>
      <c r="J252" s="6">
        <f>SUMIF(Sta!$B:$B,$A252,Sta!$S:$S)/$C252</f>
        <v>5</v>
      </c>
      <c r="K252" s="11">
        <f>(COUNTIFS(Sta!$A:$A,$A252,Sta!$T:$T,"&gt;2.5") +COUNTIFS(Sta!$B:$B,$A252,Sta!$T:$T,"&gt;2.5"))/$D252</f>
        <v>0.5</v>
      </c>
      <c r="L252" s="8">
        <f>COUNTIFS(Sta!$A:$A,$A252,Sta!$T:$T,"&gt;2.5")/$B252</f>
        <v>0</v>
      </c>
      <c r="M252" s="8">
        <f>COUNTIFS(Sta!$B:$B,$A252,Sta!$T:$T,"&gt;2.5")/$C252</f>
        <v>1</v>
      </c>
      <c r="N252" s="11">
        <f>(COUNTIFS(Sta!$A:$A,$A252,Sta!$T:$T,"&gt;4.5") +COUNTIFS(Sta!$B:$B,$A252,Sta!$T:$T,"&gt;4.5"))/$D252</f>
        <v>0.5</v>
      </c>
      <c r="O252" s="8">
        <f>COUNTIFS(Sta!$A:$A,$A252,Sta!$T:$T,"&gt;4.5")/$B252</f>
        <v>0</v>
      </c>
      <c r="P252" s="8">
        <f>COUNTIFS(Sta!$B:$B,$A252,Sta!$T:$T,"&gt;4.5")/$C252</f>
        <v>1</v>
      </c>
      <c r="Q252" s="11">
        <f>(COUNTIFS(Sta!$A:$A,$A252,Sta!$R:$R,"&gt;0.5") +COUNTIFS(Sta!$B:$B,$A252,Sta!$S:$S,"&gt;0.5"))/$D252</f>
        <v>0.5</v>
      </c>
      <c r="R252" s="8">
        <f>COUNTIFS(Sta!$A:$A,$A252,Sta!$R:$R,"&gt;0.5")/$B252</f>
        <v>0</v>
      </c>
      <c r="S252" s="8">
        <f>COUNTIFS(Sta!$B:$B,$A252,Sta!$S:$S,"&gt;0.5")/$C252</f>
        <v>1</v>
      </c>
      <c r="T252" s="11">
        <f>(COUNTIFS(Sta!$A:$A,$A252,Sta!$R:$R,"&gt;1.5") +COUNTIFS(Sta!$B:$B,$A252,Sta!$S:$S,"&gt;1.5"))/$D252</f>
        <v>0.5</v>
      </c>
      <c r="U252" s="8">
        <f>COUNTIFS(Sta!$A:$A,$A252,Sta!$R:$R,"&gt;1.5")/$B252</f>
        <v>0</v>
      </c>
      <c r="V252" s="8">
        <f>COUNTIFS(Sta!$B:$B,$A252,Sta!$S:$S,"&gt;1.5")/$C252</f>
        <v>1</v>
      </c>
    </row>
    <row r="253" spans="1:22" x14ac:dyDescent="0.3">
      <c r="A253" t="s">
        <v>305</v>
      </c>
      <c r="B253" s="9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0" t="e">
        <f>(SUMIF(Sta!$A:$A,$A253,Sta!$T:$T)  + SUMIF(Sta!$B:$B,$A253,Sta!$T:$T) )/$D253</f>
        <v>#DIV/0!</v>
      </c>
      <c r="F253" s="6" t="e">
        <f>SUMIF(Sta!$A:$A,$A253,Sta!$T:$T)/$B253</f>
        <v>#DIV/0!</v>
      </c>
      <c r="G253" s="6" t="e">
        <f>SUMIF(Sta!$B:$B,$A253,Sta!$T:$T)/$C253</f>
        <v>#DIV/0!</v>
      </c>
      <c r="H253" s="10" t="e">
        <f>(SUMIF(Sta!$A:$A,$A253,Sta!$R:$R)  + SUMIF(Sta!$B:$B,$A253,Sta!$S:$S) )/$D253</f>
        <v>#DIV/0!</v>
      </c>
      <c r="I253" s="6" t="e">
        <f>SUMIF(Sta!$A:$A,$A253,Sta!$R:$R)/$B253</f>
        <v>#DIV/0!</v>
      </c>
      <c r="J253" s="6" t="e">
        <f>SUMIF(Sta!$B:$B,$A253,Sta!$S:$S)/$C253</f>
        <v>#DIV/0!</v>
      </c>
      <c r="K253" s="11" t="e">
        <f>(COUNTIFS(Sta!$A:$A,$A253,Sta!$T:$T,"&gt;2.5") +COUNTIFS(Sta!$B:$B,$A253,Sta!$T:$T,"&gt;2.5"))/$D253</f>
        <v>#DIV/0!</v>
      </c>
      <c r="L253" s="8" t="e">
        <f>COUNTIFS(Sta!$A:$A,$A253,Sta!$T:$T,"&gt;2.5")/$B253</f>
        <v>#DIV/0!</v>
      </c>
      <c r="M253" s="8" t="e">
        <f>COUNTIFS(Sta!$B:$B,$A253,Sta!$T:$T,"&gt;2.5")/$C253</f>
        <v>#DIV/0!</v>
      </c>
      <c r="N253" s="11" t="e">
        <f>(COUNTIFS(Sta!$A:$A,$A253,Sta!$T:$T,"&gt;4.5") +COUNTIFS(Sta!$B:$B,$A253,Sta!$T:$T,"&gt;4.5"))/$D253</f>
        <v>#DIV/0!</v>
      </c>
      <c r="O253" s="8" t="e">
        <f>COUNTIFS(Sta!$A:$A,$A253,Sta!$T:$T,"&gt;4.5")/$B253</f>
        <v>#DIV/0!</v>
      </c>
      <c r="P253" s="8" t="e">
        <f>COUNTIFS(Sta!$B:$B,$A253,Sta!$T:$T,"&gt;4.5")/$C253</f>
        <v>#DIV/0!</v>
      </c>
      <c r="Q253" s="11" t="e">
        <f>(COUNTIFS(Sta!$A:$A,$A253,Sta!$R:$R,"&gt;0.5") +COUNTIFS(Sta!$B:$B,$A253,Sta!$S:$S,"&gt;0.5"))/$D253</f>
        <v>#DIV/0!</v>
      </c>
      <c r="R253" s="8" t="e">
        <f>COUNTIFS(Sta!$A:$A,$A253,Sta!$R:$R,"&gt;0.5")/$B253</f>
        <v>#DIV/0!</v>
      </c>
      <c r="S253" s="8" t="e">
        <f>COUNTIFS(Sta!$B:$B,$A253,Sta!$S:$S,"&gt;0.5")/$C253</f>
        <v>#DIV/0!</v>
      </c>
      <c r="T253" s="11" t="e">
        <f>(COUNTIFS(Sta!$A:$A,$A253,Sta!$R:$R,"&gt;1.5") +COUNTIFS(Sta!$B:$B,$A253,Sta!$S:$S,"&gt;1.5"))/$D253</f>
        <v>#DIV/0!</v>
      </c>
      <c r="U253" s="8" t="e">
        <f>COUNTIFS(Sta!$A:$A,$A253,Sta!$R:$R,"&gt;1.5")/$B253</f>
        <v>#DIV/0!</v>
      </c>
      <c r="V253" s="8" t="e">
        <f>COUNTIFS(Sta!$B:$B,$A253,Sta!$S:$S,"&gt;1.5")/$C253</f>
        <v>#DIV/0!</v>
      </c>
    </row>
    <row r="254" spans="1:22" x14ac:dyDescent="0.3">
      <c r="A254" t="s">
        <v>183</v>
      </c>
      <c r="B254" s="9">
        <f>COUNTIF(Sta!A:A,A254)</f>
        <v>1</v>
      </c>
      <c r="C254" s="4">
        <f>COUNTIF(Sta!B:B,A254)</f>
        <v>1</v>
      </c>
      <c r="D254" s="4">
        <f t="shared" si="9"/>
        <v>2</v>
      </c>
      <c r="E254" s="10">
        <f>(SUMIF(Sta!$A:$A,$A254,Sta!$T:$T)  + SUMIF(Sta!$B:$B,$A254,Sta!$T:$T) )/$D254</f>
        <v>4</v>
      </c>
      <c r="F254" s="6">
        <f>SUMIF(Sta!$A:$A,$A254,Sta!$T:$T)/$B254</f>
        <v>4</v>
      </c>
      <c r="G254" s="6">
        <f>SUMIF(Sta!$B:$B,$A254,Sta!$T:$T)/$C254</f>
        <v>4</v>
      </c>
      <c r="H254" s="10">
        <f>(SUMIF(Sta!$A:$A,$A254,Sta!$R:$R)  + SUMIF(Sta!$B:$B,$A254,Sta!$S:$S) )/$D254</f>
        <v>2</v>
      </c>
      <c r="I254" s="6">
        <f>SUMIF(Sta!$A:$A,$A254,Sta!$R:$R)/$B254</f>
        <v>2</v>
      </c>
      <c r="J254" s="6">
        <f>SUMIF(Sta!$B:$B,$A254,Sta!$S:$S)/$C254</f>
        <v>2</v>
      </c>
      <c r="K254" s="11">
        <f>(COUNTIFS(Sta!$A:$A,$A254,Sta!$T:$T,"&gt;2.5") +COUNTIFS(Sta!$B:$B,$A254,Sta!$T:$T,"&gt;2.5"))/$D254</f>
        <v>1</v>
      </c>
      <c r="L254" s="8">
        <f>COUNTIFS(Sta!$A:$A,$A254,Sta!$T:$T,"&gt;2.5")/$B254</f>
        <v>1</v>
      </c>
      <c r="M254" s="8">
        <f>COUNTIFS(Sta!$B:$B,$A254,Sta!$T:$T,"&gt;2.5")/$C254</f>
        <v>1</v>
      </c>
      <c r="N254" s="11">
        <f>(COUNTIFS(Sta!$A:$A,$A254,Sta!$T:$T,"&gt;4.5") +COUNTIFS(Sta!$B:$B,$A254,Sta!$T:$T,"&gt;4.5"))/$D254</f>
        <v>0</v>
      </c>
      <c r="O254" s="8">
        <f>COUNTIFS(Sta!$A:$A,$A254,Sta!$T:$T,"&gt;4.5")/$B254</f>
        <v>0</v>
      </c>
      <c r="P254" s="8">
        <f>COUNTIFS(Sta!$B:$B,$A254,Sta!$T:$T,"&gt;4.5")/$C254</f>
        <v>0</v>
      </c>
      <c r="Q254" s="11">
        <f>(COUNTIFS(Sta!$A:$A,$A254,Sta!$R:$R,"&gt;0.5") +COUNTIFS(Sta!$B:$B,$A254,Sta!$S:$S,"&gt;0.5"))/$D254</f>
        <v>1</v>
      </c>
      <c r="R254" s="8">
        <f>COUNTIFS(Sta!$A:$A,$A254,Sta!$R:$R,"&gt;0.5")/$B254</f>
        <v>1</v>
      </c>
      <c r="S254" s="8">
        <f>COUNTIFS(Sta!$B:$B,$A254,Sta!$S:$S,"&gt;0.5")/$C254</f>
        <v>1</v>
      </c>
      <c r="T254" s="11">
        <f>(COUNTIFS(Sta!$A:$A,$A254,Sta!$R:$R,"&gt;1.5") +COUNTIFS(Sta!$B:$B,$A254,Sta!$S:$S,"&gt;1.5"))/$D254</f>
        <v>1</v>
      </c>
      <c r="U254" s="8">
        <f>COUNTIFS(Sta!$A:$A,$A254,Sta!$R:$R,"&gt;1.5")/$B254</f>
        <v>1</v>
      </c>
      <c r="V254" s="8">
        <f>COUNTIFS(Sta!$B:$B,$A254,Sta!$S:$S,"&gt;1.5")/$C254</f>
        <v>1</v>
      </c>
    </row>
    <row r="255" spans="1:22" x14ac:dyDescent="0.3">
      <c r="A255" t="s">
        <v>643</v>
      </c>
      <c r="B255" s="9">
        <f>COUNTIF(Sta!A:A,A255)</f>
        <v>1</v>
      </c>
      <c r="C255" s="4">
        <f>COUNTIF(Sta!B:B,A255)</f>
        <v>1</v>
      </c>
      <c r="D255" s="4">
        <f t="shared" si="9"/>
        <v>2</v>
      </c>
      <c r="E255" s="10">
        <f>(SUMIF(Sta!$A:$A,$A255,Sta!$T:$T)  + SUMIF(Sta!$B:$B,$A255,Sta!$T:$T) )/$D255</f>
        <v>5.5</v>
      </c>
      <c r="F255" s="6">
        <f>SUMIF(Sta!$A:$A,$A255,Sta!$T:$T)/$B255</f>
        <v>6</v>
      </c>
      <c r="G255" s="6">
        <f>SUMIF(Sta!$B:$B,$A255,Sta!$T:$T)/$C255</f>
        <v>5</v>
      </c>
      <c r="H255" s="10">
        <f>(SUMIF(Sta!$A:$A,$A255,Sta!$R:$R)  + SUMIF(Sta!$B:$B,$A255,Sta!$S:$S) )/$D255</f>
        <v>3</v>
      </c>
      <c r="I255" s="6">
        <f>SUMIF(Sta!$A:$A,$A255,Sta!$R:$R)/$B255</f>
        <v>3</v>
      </c>
      <c r="J255" s="6">
        <f>SUMIF(Sta!$B:$B,$A255,Sta!$S:$S)/$C255</f>
        <v>3</v>
      </c>
      <c r="K255" s="11">
        <f>(COUNTIFS(Sta!$A:$A,$A255,Sta!$T:$T,"&gt;2.5") +COUNTIFS(Sta!$B:$B,$A255,Sta!$T:$T,"&gt;2.5"))/$D255</f>
        <v>1</v>
      </c>
      <c r="L255" s="8">
        <f>COUNTIFS(Sta!$A:$A,$A255,Sta!$T:$T,"&gt;2.5")/$B255</f>
        <v>1</v>
      </c>
      <c r="M255" s="8">
        <f>COUNTIFS(Sta!$B:$B,$A255,Sta!$T:$T,"&gt;2.5")/$C255</f>
        <v>1</v>
      </c>
      <c r="N255" s="11">
        <f>(COUNTIFS(Sta!$A:$A,$A255,Sta!$T:$T,"&gt;4.5") +COUNTIFS(Sta!$B:$B,$A255,Sta!$T:$T,"&gt;4.5"))/$D255</f>
        <v>1</v>
      </c>
      <c r="O255" s="8">
        <f>COUNTIFS(Sta!$A:$A,$A255,Sta!$T:$T,"&gt;4.5")/$B255</f>
        <v>1</v>
      </c>
      <c r="P255" s="8">
        <f>COUNTIFS(Sta!$B:$B,$A255,Sta!$T:$T,"&gt;4.5")/$C255</f>
        <v>1</v>
      </c>
      <c r="Q255" s="11">
        <f>(COUNTIFS(Sta!$A:$A,$A255,Sta!$R:$R,"&gt;0.5") +COUNTIFS(Sta!$B:$B,$A255,Sta!$S:$S,"&gt;0.5"))/$D255</f>
        <v>1</v>
      </c>
      <c r="R255" s="8">
        <f>COUNTIFS(Sta!$A:$A,$A255,Sta!$R:$R,"&gt;0.5")/$B255</f>
        <v>1</v>
      </c>
      <c r="S255" s="8">
        <f>COUNTIFS(Sta!$B:$B,$A255,Sta!$S:$S,"&gt;0.5")/$C255</f>
        <v>1</v>
      </c>
      <c r="T255" s="11">
        <f>(COUNTIFS(Sta!$A:$A,$A255,Sta!$R:$R,"&gt;1.5") +COUNTIFS(Sta!$B:$B,$A255,Sta!$S:$S,"&gt;1.5"))/$D255</f>
        <v>1</v>
      </c>
      <c r="U255" s="8">
        <f>COUNTIFS(Sta!$A:$A,$A255,Sta!$R:$R,"&gt;1.5")/$B255</f>
        <v>1</v>
      </c>
      <c r="V255" s="8">
        <f>COUNTIFS(Sta!$B:$B,$A255,Sta!$S:$S,"&gt;1.5")/$C255</f>
        <v>1</v>
      </c>
    </row>
    <row r="256" spans="1:22" x14ac:dyDescent="0.3">
      <c r="A256" t="s">
        <v>662</v>
      </c>
      <c r="B256" s="9">
        <f>COUNTIF(Sta!A:A,A256)</f>
        <v>9</v>
      </c>
      <c r="C256" s="4">
        <f>COUNTIF(Sta!B:B,A256)</f>
        <v>9</v>
      </c>
      <c r="D256" s="4">
        <f t="shared" si="9"/>
        <v>18</v>
      </c>
      <c r="E256" s="10">
        <f>(SUMIF(Sta!$A:$A,$A256,Sta!$T:$T)  + SUMIF(Sta!$B:$B,$A256,Sta!$T:$T) )/$D256</f>
        <v>3.8333333333333335</v>
      </c>
      <c r="F256" s="6">
        <f>SUMIF(Sta!$A:$A,$A256,Sta!$T:$T)/$B256</f>
        <v>3.8888888888888888</v>
      </c>
      <c r="G256" s="6">
        <f>SUMIF(Sta!$B:$B,$A256,Sta!$T:$T)/$C256</f>
        <v>3.7777777777777777</v>
      </c>
      <c r="H256" s="10">
        <f>(SUMIF(Sta!$A:$A,$A256,Sta!$R:$R)  + SUMIF(Sta!$B:$B,$A256,Sta!$S:$S) )/$D256</f>
        <v>1.9444444444444444</v>
      </c>
      <c r="I256" s="6">
        <f>SUMIF(Sta!$A:$A,$A256,Sta!$R:$R)/$B256</f>
        <v>1.5555555555555556</v>
      </c>
      <c r="J256" s="6">
        <f>SUMIF(Sta!$B:$B,$A256,Sta!$S:$S)/$C256</f>
        <v>2.3333333333333335</v>
      </c>
      <c r="K256" s="11">
        <f>(COUNTIFS(Sta!$A:$A,$A256,Sta!$T:$T,"&gt;2.5") +COUNTIFS(Sta!$B:$B,$A256,Sta!$T:$T,"&gt;2.5"))/$D256</f>
        <v>0.77777777777777779</v>
      </c>
      <c r="L256" s="8">
        <f>COUNTIFS(Sta!$A:$A,$A256,Sta!$T:$T,"&gt;2.5")/$B256</f>
        <v>0.88888888888888884</v>
      </c>
      <c r="M256" s="8">
        <f>COUNTIFS(Sta!$B:$B,$A256,Sta!$T:$T,"&gt;2.5")/$C256</f>
        <v>0.66666666666666663</v>
      </c>
      <c r="N256" s="11">
        <f>(COUNTIFS(Sta!$A:$A,$A256,Sta!$T:$T,"&gt;4.5") +COUNTIFS(Sta!$B:$B,$A256,Sta!$T:$T,"&gt;4.5"))/$D256</f>
        <v>0.33333333333333331</v>
      </c>
      <c r="O256" s="8">
        <f>COUNTIFS(Sta!$A:$A,$A256,Sta!$T:$T,"&gt;4.5")/$B256</f>
        <v>0.33333333333333331</v>
      </c>
      <c r="P256" s="8">
        <f>COUNTIFS(Sta!$B:$B,$A256,Sta!$T:$T,"&gt;4.5")/$C256</f>
        <v>0.33333333333333331</v>
      </c>
      <c r="Q256" s="11">
        <f>(COUNTIFS(Sta!$A:$A,$A256,Sta!$R:$R,"&gt;0.5") +COUNTIFS(Sta!$B:$B,$A256,Sta!$S:$S,"&gt;0.5"))/$D256</f>
        <v>0.88888888888888884</v>
      </c>
      <c r="R256" s="8">
        <f>COUNTIFS(Sta!$A:$A,$A256,Sta!$R:$R,"&gt;0.5")/$B256</f>
        <v>0.77777777777777779</v>
      </c>
      <c r="S256" s="8">
        <f>COUNTIFS(Sta!$B:$B,$A256,Sta!$S:$S,"&gt;0.5")/$C256</f>
        <v>1</v>
      </c>
      <c r="T256" s="11">
        <f>(COUNTIFS(Sta!$A:$A,$A256,Sta!$R:$R,"&gt;1.5") +COUNTIFS(Sta!$B:$B,$A256,Sta!$S:$S,"&gt;1.5"))/$D256</f>
        <v>0.55555555555555558</v>
      </c>
      <c r="U256" s="8">
        <f>COUNTIFS(Sta!$A:$A,$A256,Sta!$R:$R,"&gt;1.5")/$B256</f>
        <v>0.55555555555555558</v>
      </c>
      <c r="V256" s="8">
        <f>COUNTIFS(Sta!$B:$B,$A256,Sta!$S:$S,"&gt;1.5")/$C256</f>
        <v>0.55555555555555558</v>
      </c>
    </row>
    <row r="257" spans="1:22" x14ac:dyDescent="0.3">
      <c r="A257" t="s">
        <v>681</v>
      </c>
      <c r="B257" s="9">
        <f>COUNTIF(Sta!A:A,A257)</f>
        <v>8</v>
      </c>
      <c r="C257" s="4">
        <f>COUNTIF(Sta!B:B,A257)</f>
        <v>9</v>
      </c>
      <c r="D257" s="4">
        <f t="shared" si="9"/>
        <v>17</v>
      </c>
      <c r="E257" s="10">
        <f>(SUMIF(Sta!$A:$A,$A257,Sta!$T:$T)  + SUMIF(Sta!$B:$B,$A257,Sta!$T:$T) )/$D257</f>
        <v>4.0588235294117645</v>
      </c>
      <c r="F257" s="6">
        <f>SUMIF(Sta!$A:$A,$A257,Sta!$T:$T)/$B257</f>
        <v>3.625</v>
      </c>
      <c r="G257" s="6">
        <f>SUMIF(Sta!$B:$B,$A257,Sta!$T:$T)/$C257</f>
        <v>4.4444444444444446</v>
      </c>
      <c r="H257" s="10">
        <f>(SUMIF(Sta!$A:$A,$A257,Sta!$R:$R)  + SUMIF(Sta!$B:$B,$A257,Sta!$S:$S) )/$D257</f>
        <v>1.1764705882352942</v>
      </c>
      <c r="I257" s="6">
        <f>SUMIF(Sta!$A:$A,$A257,Sta!$R:$R)/$B257</f>
        <v>1.125</v>
      </c>
      <c r="J257" s="6">
        <f>SUMIF(Sta!$B:$B,$A257,Sta!$S:$S)/$C257</f>
        <v>1.2222222222222223</v>
      </c>
      <c r="K257" s="11">
        <f>(COUNTIFS(Sta!$A:$A,$A257,Sta!$T:$T,"&gt;2.5") +COUNTIFS(Sta!$B:$B,$A257,Sta!$T:$T,"&gt;2.5"))/$D257</f>
        <v>0.76470588235294112</v>
      </c>
      <c r="L257" s="8">
        <f>COUNTIFS(Sta!$A:$A,$A257,Sta!$T:$T,"&gt;2.5")/$B257</f>
        <v>0.875</v>
      </c>
      <c r="M257" s="8">
        <f>COUNTIFS(Sta!$B:$B,$A257,Sta!$T:$T,"&gt;2.5")/$C257</f>
        <v>0.66666666666666663</v>
      </c>
      <c r="N257" s="11">
        <f>(COUNTIFS(Sta!$A:$A,$A257,Sta!$T:$T,"&gt;4.5") +COUNTIFS(Sta!$B:$B,$A257,Sta!$T:$T,"&gt;4.5"))/$D257</f>
        <v>0.29411764705882354</v>
      </c>
      <c r="O257" s="8">
        <f>COUNTIFS(Sta!$A:$A,$A257,Sta!$T:$T,"&gt;4.5")/$B257</f>
        <v>0.125</v>
      </c>
      <c r="P257" s="8">
        <f>COUNTIFS(Sta!$B:$B,$A257,Sta!$T:$T,"&gt;4.5")/$C257</f>
        <v>0.44444444444444442</v>
      </c>
      <c r="Q257" s="11">
        <f>(COUNTIFS(Sta!$A:$A,$A257,Sta!$R:$R,"&gt;0.5") +COUNTIFS(Sta!$B:$B,$A257,Sta!$S:$S,"&gt;0.5"))/$D257</f>
        <v>0.70588235294117652</v>
      </c>
      <c r="R257" s="8">
        <f>COUNTIFS(Sta!$A:$A,$A257,Sta!$R:$R,"&gt;0.5")/$B257</f>
        <v>0.875</v>
      </c>
      <c r="S257" s="8">
        <f>COUNTIFS(Sta!$B:$B,$A257,Sta!$S:$S,"&gt;0.5")/$C257</f>
        <v>0.55555555555555558</v>
      </c>
      <c r="T257" s="11">
        <f>(COUNTIFS(Sta!$A:$A,$A257,Sta!$R:$R,"&gt;1.5") +COUNTIFS(Sta!$B:$B,$A257,Sta!$S:$S,"&gt;1.5"))/$D257</f>
        <v>0.35294117647058826</v>
      </c>
      <c r="U257" s="8">
        <f>COUNTIFS(Sta!$A:$A,$A257,Sta!$R:$R,"&gt;1.5")/$B257</f>
        <v>0.25</v>
      </c>
      <c r="V257" s="8">
        <f>COUNTIFS(Sta!$B:$B,$A257,Sta!$S:$S,"&gt;1.5")/$C257</f>
        <v>0.44444444444444442</v>
      </c>
    </row>
    <row r="258" spans="1:22" x14ac:dyDescent="0.3">
      <c r="A258" t="s">
        <v>641</v>
      </c>
      <c r="B258" s="9">
        <f>COUNTIF(Sta!A:A,A258)</f>
        <v>0</v>
      </c>
      <c r="C258" s="4">
        <f>COUNTIF(Sta!B:B,A258)</f>
        <v>1</v>
      </c>
      <c r="D258" s="4">
        <f t="shared" si="9"/>
        <v>1</v>
      </c>
      <c r="E258" s="10">
        <f>(SUMIF(Sta!$A:$A,$A258,Sta!$T:$T)  + SUMIF(Sta!$B:$B,$A258,Sta!$T:$T) )/$D258</f>
        <v>7</v>
      </c>
      <c r="F258" s="6" t="e">
        <f>SUMIF(Sta!$A:$A,$A258,Sta!$T:$T)/$B258</f>
        <v>#DIV/0!</v>
      </c>
      <c r="G258" s="6">
        <f>SUMIF(Sta!$B:$B,$A258,Sta!$T:$T)/$C258</f>
        <v>7</v>
      </c>
      <c r="H258" s="10">
        <f>(SUMIF(Sta!$A:$A,$A258,Sta!$R:$R)  + SUMIF(Sta!$B:$B,$A258,Sta!$S:$S) )/$D258</f>
        <v>1</v>
      </c>
      <c r="I258" s="6" t="e">
        <f>SUMIF(Sta!$A:$A,$A258,Sta!$R:$R)/$B258</f>
        <v>#DIV/0!</v>
      </c>
      <c r="J258" s="6">
        <f>SUMIF(Sta!$B:$B,$A258,Sta!$S:$S)/$C258</f>
        <v>1</v>
      </c>
      <c r="K258" s="11">
        <f>(COUNTIFS(Sta!$A:$A,$A258,Sta!$T:$T,"&gt;2.5") +COUNTIFS(Sta!$B:$B,$A258,Sta!$T:$T,"&gt;2.5"))/$D258</f>
        <v>1</v>
      </c>
      <c r="L258" s="8" t="e">
        <f>COUNTIFS(Sta!$A:$A,$A258,Sta!$T:$T,"&gt;2.5")/$B258</f>
        <v>#DIV/0!</v>
      </c>
      <c r="M258" s="8">
        <f>COUNTIFS(Sta!$B:$B,$A258,Sta!$T:$T,"&gt;2.5")/$C258</f>
        <v>1</v>
      </c>
      <c r="N258" s="11">
        <f>(COUNTIFS(Sta!$A:$A,$A258,Sta!$T:$T,"&gt;4.5") +COUNTIFS(Sta!$B:$B,$A258,Sta!$T:$T,"&gt;4.5"))/$D258</f>
        <v>1</v>
      </c>
      <c r="O258" s="8" t="e">
        <f>COUNTIFS(Sta!$A:$A,$A258,Sta!$T:$T,"&gt;4.5")/$B258</f>
        <v>#DIV/0!</v>
      </c>
      <c r="P258" s="8">
        <f>COUNTIFS(Sta!$B:$B,$A258,Sta!$T:$T,"&gt;4.5")/$C258</f>
        <v>1</v>
      </c>
      <c r="Q258" s="11">
        <f>(COUNTIFS(Sta!$A:$A,$A258,Sta!$R:$R,"&gt;0.5") +COUNTIFS(Sta!$B:$B,$A258,Sta!$S:$S,"&gt;0.5"))/$D258</f>
        <v>1</v>
      </c>
      <c r="R258" s="8" t="e">
        <f>COUNTIFS(Sta!$A:$A,$A258,Sta!$R:$R,"&gt;0.5")/$B258</f>
        <v>#DIV/0!</v>
      </c>
      <c r="S258" s="8">
        <f>COUNTIFS(Sta!$B:$B,$A258,Sta!$S:$S,"&gt;0.5")/$C258</f>
        <v>1</v>
      </c>
      <c r="T258" s="11">
        <f>(COUNTIFS(Sta!$A:$A,$A258,Sta!$R:$R,"&gt;1.5") +COUNTIFS(Sta!$B:$B,$A258,Sta!$S:$S,"&gt;1.5"))/$D258</f>
        <v>0</v>
      </c>
      <c r="U258" s="8" t="e">
        <f>COUNTIFS(Sta!$A:$A,$A258,Sta!$R:$R,"&gt;1.5")/$B258</f>
        <v>#DIV/0!</v>
      </c>
      <c r="V258" s="8">
        <f>COUNTIFS(Sta!$B:$B,$A258,Sta!$S:$S,"&gt;1.5")/$C258</f>
        <v>0</v>
      </c>
    </row>
    <row r="259" spans="1:22" x14ac:dyDescent="0.3">
      <c r="A259" t="s">
        <v>676</v>
      </c>
      <c r="B259" s="9">
        <f>COUNTIF(Sta!A:A,A259)</f>
        <v>9</v>
      </c>
      <c r="C259" s="4">
        <f>COUNTIF(Sta!B:B,A259)</f>
        <v>10</v>
      </c>
      <c r="D259" s="4">
        <f t="shared" si="9"/>
        <v>19</v>
      </c>
      <c r="E259" s="10">
        <f>(SUMIF(Sta!$A:$A,$A259,Sta!$T:$T)  + SUMIF(Sta!$B:$B,$A259,Sta!$T:$T) )/$D259</f>
        <v>3.9473684210526314</v>
      </c>
      <c r="F259" s="6">
        <f>SUMIF(Sta!$A:$A,$A259,Sta!$T:$T)/$B259</f>
        <v>4</v>
      </c>
      <c r="G259" s="6">
        <f>SUMIF(Sta!$B:$B,$A259,Sta!$T:$T)/$C259</f>
        <v>3.9</v>
      </c>
      <c r="H259" s="10">
        <f>(SUMIF(Sta!$A:$A,$A259,Sta!$R:$R)  + SUMIF(Sta!$B:$B,$A259,Sta!$S:$S) )/$D259</f>
        <v>1.8947368421052631</v>
      </c>
      <c r="I259" s="6">
        <f>SUMIF(Sta!$A:$A,$A259,Sta!$R:$R)/$B259</f>
        <v>1.8888888888888888</v>
      </c>
      <c r="J259" s="6">
        <f>SUMIF(Sta!$B:$B,$A259,Sta!$S:$S)/$C259</f>
        <v>1.9</v>
      </c>
      <c r="K259" s="11">
        <f>(COUNTIFS(Sta!$A:$A,$A259,Sta!$T:$T,"&gt;2.5") +COUNTIFS(Sta!$B:$B,$A259,Sta!$T:$T,"&gt;2.5"))/$D259</f>
        <v>0.73684210526315785</v>
      </c>
      <c r="L259" s="8">
        <f>COUNTIFS(Sta!$A:$A,$A259,Sta!$T:$T,"&gt;2.5")/$B259</f>
        <v>0.55555555555555558</v>
      </c>
      <c r="M259" s="8">
        <f>COUNTIFS(Sta!$B:$B,$A259,Sta!$T:$T,"&gt;2.5")/$C259</f>
        <v>0.9</v>
      </c>
      <c r="N259" s="11">
        <f>(COUNTIFS(Sta!$A:$A,$A259,Sta!$T:$T,"&gt;4.5") +COUNTIFS(Sta!$B:$B,$A259,Sta!$T:$T,"&gt;4.5"))/$D259</f>
        <v>0.36842105263157893</v>
      </c>
      <c r="O259" s="8">
        <f>COUNTIFS(Sta!$A:$A,$A259,Sta!$T:$T,"&gt;4.5")/$B259</f>
        <v>0.44444444444444442</v>
      </c>
      <c r="P259" s="8">
        <f>COUNTIFS(Sta!$B:$B,$A259,Sta!$T:$T,"&gt;4.5")/$C259</f>
        <v>0.3</v>
      </c>
      <c r="Q259" s="11">
        <f>(COUNTIFS(Sta!$A:$A,$A259,Sta!$R:$R,"&gt;0.5") +COUNTIFS(Sta!$B:$B,$A259,Sta!$S:$S,"&gt;0.5"))/$D259</f>
        <v>1</v>
      </c>
      <c r="R259" s="8">
        <f>COUNTIFS(Sta!$A:$A,$A259,Sta!$R:$R,"&gt;0.5")/$B259</f>
        <v>1</v>
      </c>
      <c r="S259" s="8">
        <f>COUNTIFS(Sta!$B:$B,$A259,Sta!$S:$S,"&gt;0.5")/$C259</f>
        <v>1</v>
      </c>
      <c r="T259" s="11">
        <f>(COUNTIFS(Sta!$A:$A,$A259,Sta!$R:$R,"&gt;1.5") +COUNTIFS(Sta!$B:$B,$A259,Sta!$S:$S,"&gt;1.5"))/$D259</f>
        <v>0.63157894736842102</v>
      </c>
      <c r="U259" s="8">
        <f>COUNTIFS(Sta!$A:$A,$A259,Sta!$R:$R,"&gt;1.5")/$B259</f>
        <v>0.55555555555555558</v>
      </c>
      <c r="V259" s="8">
        <f>COUNTIFS(Sta!$B:$B,$A259,Sta!$S:$S,"&gt;1.5")/$C259</f>
        <v>0.7</v>
      </c>
    </row>
    <row r="260" spans="1:22" x14ac:dyDescent="0.3">
      <c r="A260" t="s">
        <v>615</v>
      </c>
      <c r="B260" s="9">
        <f>COUNTIF(Sta!A:A,A260)</f>
        <v>1</v>
      </c>
      <c r="C260" s="4">
        <f>COUNTIF(Sta!B:B,A260)</f>
        <v>2</v>
      </c>
      <c r="D260" s="4">
        <f t="shared" si="9"/>
        <v>3</v>
      </c>
      <c r="E260" s="10">
        <f>(SUMIF(Sta!$A:$A,$A260,Sta!$T:$T)  + SUMIF(Sta!$B:$B,$A260,Sta!$T:$T) )/$D260</f>
        <v>4.666666666666667</v>
      </c>
      <c r="F260" s="6">
        <f>SUMIF(Sta!$A:$A,$A260,Sta!$T:$T)/$B260</f>
        <v>8</v>
      </c>
      <c r="G260" s="6">
        <f>SUMIF(Sta!$B:$B,$A260,Sta!$T:$T)/$C260</f>
        <v>3</v>
      </c>
      <c r="H260" s="10">
        <f>(SUMIF(Sta!$A:$A,$A260,Sta!$R:$R)  + SUMIF(Sta!$B:$B,$A260,Sta!$S:$S) )/$D260</f>
        <v>3</v>
      </c>
      <c r="I260" s="6">
        <f>SUMIF(Sta!$A:$A,$A260,Sta!$R:$R)/$B260</f>
        <v>4</v>
      </c>
      <c r="J260" s="6">
        <f>SUMIF(Sta!$B:$B,$A260,Sta!$S:$S)/$C260</f>
        <v>2.5</v>
      </c>
      <c r="K260" s="11">
        <f>(COUNTIFS(Sta!$A:$A,$A260,Sta!$T:$T,"&gt;2.5") +COUNTIFS(Sta!$B:$B,$A260,Sta!$T:$T,"&gt;2.5"))/$D260</f>
        <v>0.66666666666666663</v>
      </c>
      <c r="L260" s="8">
        <f>COUNTIFS(Sta!$A:$A,$A260,Sta!$T:$T,"&gt;2.5")/$B260</f>
        <v>1</v>
      </c>
      <c r="M260" s="8">
        <f>COUNTIFS(Sta!$B:$B,$A260,Sta!$T:$T,"&gt;2.5")/$C260</f>
        <v>0.5</v>
      </c>
      <c r="N260" s="11">
        <f>(COUNTIFS(Sta!$A:$A,$A260,Sta!$T:$T,"&gt;4.5") +COUNTIFS(Sta!$B:$B,$A260,Sta!$T:$T,"&gt;4.5"))/$D260</f>
        <v>0.33333333333333331</v>
      </c>
      <c r="O260" s="8">
        <f>COUNTIFS(Sta!$A:$A,$A260,Sta!$T:$T,"&gt;4.5")/$B260</f>
        <v>1</v>
      </c>
      <c r="P260" s="8">
        <f>COUNTIFS(Sta!$B:$B,$A260,Sta!$T:$T,"&gt;4.5")/$C260</f>
        <v>0</v>
      </c>
      <c r="Q260" s="11">
        <f>(COUNTIFS(Sta!$A:$A,$A260,Sta!$R:$R,"&gt;0.5") +COUNTIFS(Sta!$B:$B,$A260,Sta!$S:$S,"&gt;0.5"))/$D260</f>
        <v>1</v>
      </c>
      <c r="R260" s="8">
        <f>COUNTIFS(Sta!$A:$A,$A260,Sta!$R:$R,"&gt;0.5")/$B260</f>
        <v>1</v>
      </c>
      <c r="S260" s="8">
        <f>COUNTIFS(Sta!$B:$B,$A260,Sta!$S:$S,"&gt;0.5")/$C260</f>
        <v>1</v>
      </c>
      <c r="T260" s="11">
        <f>(COUNTIFS(Sta!$A:$A,$A260,Sta!$R:$R,"&gt;1.5") +COUNTIFS(Sta!$B:$B,$A260,Sta!$S:$S,"&gt;1.5"))/$D260</f>
        <v>1</v>
      </c>
      <c r="U260" s="8">
        <f>COUNTIFS(Sta!$A:$A,$A260,Sta!$R:$R,"&gt;1.5")/$B260</f>
        <v>1</v>
      </c>
      <c r="V260" s="8">
        <f>COUNTIFS(Sta!$B:$B,$A260,Sta!$S:$S,"&gt;1.5")/$C260</f>
        <v>1</v>
      </c>
    </row>
    <row r="261" spans="1:22" x14ac:dyDescent="0.3">
      <c r="A261" t="s">
        <v>493</v>
      </c>
      <c r="B261" s="9">
        <f>COUNTIF(Sta!A:A,A261)</f>
        <v>7</v>
      </c>
      <c r="C261" s="4">
        <f>COUNTIF(Sta!B:B,A261)</f>
        <v>6</v>
      </c>
      <c r="D261" s="4">
        <f t="shared" si="9"/>
        <v>13</v>
      </c>
      <c r="E261" s="10">
        <f>(SUMIF(Sta!$A:$A,$A261,Sta!$T:$T)  + SUMIF(Sta!$B:$B,$A261,Sta!$T:$T) )/$D261</f>
        <v>4.1538461538461542</v>
      </c>
      <c r="F261" s="6">
        <f>SUMIF(Sta!$A:$A,$A261,Sta!$T:$T)/$B261</f>
        <v>3.4285714285714284</v>
      </c>
      <c r="G261" s="6">
        <f>SUMIF(Sta!$B:$B,$A261,Sta!$T:$T)/$C261</f>
        <v>5</v>
      </c>
      <c r="H261" s="10">
        <f>(SUMIF(Sta!$A:$A,$A261,Sta!$R:$R)  + SUMIF(Sta!$B:$B,$A261,Sta!$S:$S) )/$D261</f>
        <v>2.3076923076923075</v>
      </c>
      <c r="I261" s="6">
        <f>SUMIF(Sta!$A:$A,$A261,Sta!$R:$R)/$B261</f>
        <v>1.7142857142857142</v>
      </c>
      <c r="J261" s="6">
        <f>SUMIF(Sta!$B:$B,$A261,Sta!$S:$S)/$C261</f>
        <v>3</v>
      </c>
      <c r="K261" s="11">
        <f>(COUNTIFS(Sta!$A:$A,$A261,Sta!$T:$T,"&gt;2.5") +COUNTIFS(Sta!$B:$B,$A261,Sta!$T:$T,"&gt;2.5"))/$D261</f>
        <v>0.61538461538461542</v>
      </c>
      <c r="L261" s="8">
        <f>COUNTIFS(Sta!$A:$A,$A261,Sta!$T:$T,"&gt;2.5")/$B261</f>
        <v>0.5714285714285714</v>
      </c>
      <c r="M261" s="8">
        <f>COUNTIFS(Sta!$B:$B,$A261,Sta!$T:$T,"&gt;2.5")/$C261</f>
        <v>0.66666666666666663</v>
      </c>
      <c r="N261" s="11">
        <f>(COUNTIFS(Sta!$A:$A,$A261,Sta!$T:$T,"&gt;4.5") +COUNTIFS(Sta!$B:$B,$A261,Sta!$T:$T,"&gt;4.5"))/$D261</f>
        <v>0.53846153846153844</v>
      </c>
      <c r="O261" s="8">
        <f>COUNTIFS(Sta!$A:$A,$A261,Sta!$T:$T,"&gt;4.5")/$B261</f>
        <v>0.5714285714285714</v>
      </c>
      <c r="P261" s="8">
        <f>COUNTIFS(Sta!$B:$B,$A261,Sta!$T:$T,"&gt;4.5")/$C261</f>
        <v>0.5</v>
      </c>
      <c r="Q261" s="11">
        <f>(COUNTIFS(Sta!$A:$A,$A261,Sta!$R:$R,"&gt;0.5") +COUNTIFS(Sta!$B:$B,$A261,Sta!$S:$S,"&gt;0.5"))/$D261</f>
        <v>0.84615384615384615</v>
      </c>
      <c r="R261" s="8">
        <f>COUNTIFS(Sta!$A:$A,$A261,Sta!$R:$R,"&gt;0.5")/$B261</f>
        <v>0.7142857142857143</v>
      </c>
      <c r="S261" s="8">
        <f>COUNTIFS(Sta!$B:$B,$A261,Sta!$S:$S,"&gt;0.5")/$C261</f>
        <v>1</v>
      </c>
      <c r="T261" s="11">
        <f>(COUNTIFS(Sta!$A:$A,$A261,Sta!$R:$R,"&gt;1.5") +COUNTIFS(Sta!$B:$B,$A261,Sta!$S:$S,"&gt;1.5"))/$D261</f>
        <v>0.69230769230769229</v>
      </c>
      <c r="U261" s="8">
        <f>COUNTIFS(Sta!$A:$A,$A261,Sta!$R:$R,"&gt;1.5")/$B261</f>
        <v>0.5714285714285714</v>
      </c>
      <c r="V261" s="8">
        <f>COUNTIFS(Sta!$B:$B,$A261,Sta!$S:$S,"&gt;1.5")/$C261</f>
        <v>0.83333333333333337</v>
      </c>
    </row>
    <row r="262" spans="1:22" x14ac:dyDescent="0.3">
      <c r="A262" t="s">
        <v>88</v>
      </c>
      <c r="B262" s="9">
        <f>COUNTIF(Sta!A:A,A262)</f>
        <v>0</v>
      </c>
      <c r="C262" s="4">
        <f>COUNTIF(Sta!B:B,A262)</f>
        <v>0</v>
      </c>
      <c r="D262" s="4">
        <f t="shared" si="9"/>
        <v>0</v>
      </c>
      <c r="E262" s="10" t="e">
        <f>(SUMIF(Sta!$A:$A,$A262,Sta!$T:$T)  + SUMIF(Sta!$B:$B,$A262,Sta!$T:$T) )/$D262</f>
        <v>#DIV/0!</v>
      </c>
      <c r="F262" s="6" t="e">
        <f>SUMIF(Sta!$A:$A,$A262,Sta!$T:$T)/$B262</f>
        <v>#DIV/0!</v>
      </c>
      <c r="G262" s="6" t="e">
        <f>SUMIF(Sta!$B:$B,$A262,Sta!$T:$T)/$C262</f>
        <v>#DIV/0!</v>
      </c>
      <c r="H262" s="10" t="e">
        <f>(SUMIF(Sta!$A:$A,$A262,Sta!$R:$R)  + SUMIF(Sta!$B:$B,$A262,Sta!$S:$S) )/$D262</f>
        <v>#DIV/0!</v>
      </c>
      <c r="I262" s="6" t="e">
        <f>SUMIF(Sta!$A:$A,$A262,Sta!$R:$R)/$B262</f>
        <v>#DIV/0!</v>
      </c>
      <c r="J262" s="6" t="e">
        <f>SUMIF(Sta!$B:$B,$A262,Sta!$S:$S)/$C262</f>
        <v>#DIV/0!</v>
      </c>
      <c r="K262" s="11" t="e">
        <f>(COUNTIFS(Sta!$A:$A,$A262,Sta!$T:$T,"&gt;2.5") +COUNTIFS(Sta!$B:$B,$A262,Sta!$T:$T,"&gt;2.5"))/$D262</f>
        <v>#DIV/0!</v>
      </c>
      <c r="L262" s="8" t="e">
        <f>COUNTIFS(Sta!$A:$A,$A262,Sta!$T:$T,"&gt;2.5")/$B262</f>
        <v>#DIV/0!</v>
      </c>
      <c r="M262" s="8" t="e">
        <f>COUNTIFS(Sta!$B:$B,$A262,Sta!$T:$T,"&gt;2.5")/$C262</f>
        <v>#DIV/0!</v>
      </c>
      <c r="N262" s="11" t="e">
        <f>(COUNTIFS(Sta!$A:$A,$A262,Sta!$T:$T,"&gt;4.5") +COUNTIFS(Sta!$B:$B,$A262,Sta!$T:$T,"&gt;4.5"))/$D262</f>
        <v>#DIV/0!</v>
      </c>
      <c r="O262" s="8" t="e">
        <f>COUNTIFS(Sta!$A:$A,$A262,Sta!$T:$T,"&gt;4.5")/$B262</f>
        <v>#DIV/0!</v>
      </c>
      <c r="P262" s="8" t="e">
        <f>COUNTIFS(Sta!$B:$B,$A262,Sta!$T:$T,"&gt;4.5")/$C262</f>
        <v>#DIV/0!</v>
      </c>
      <c r="Q262" s="11" t="e">
        <f>(COUNTIFS(Sta!$A:$A,$A262,Sta!$R:$R,"&gt;0.5") +COUNTIFS(Sta!$B:$B,$A262,Sta!$S:$S,"&gt;0.5"))/$D262</f>
        <v>#DIV/0!</v>
      </c>
      <c r="R262" s="8" t="e">
        <f>COUNTIFS(Sta!$A:$A,$A262,Sta!$R:$R,"&gt;0.5")/$B262</f>
        <v>#DIV/0!</v>
      </c>
      <c r="S262" s="8" t="e">
        <f>COUNTIFS(Sta!$B:$B,$A262,Sta!$S:$S,"&gt;0.5")/$C262</f>
        <v>#DIV/0!</v>
      </c>
      <c r="T262" s="11" t="e">
        <f>(COUNTIFS(Sta!$A:$A,$A262,Sta!$R:$R,"&gt;1.5") +COUNTIFS(Sta!$B:$B,$A262,Sta!$S:$S,"&gt;1.5"))/$D262</f>
        <v>#DIV/0!</v>
      </c>
      <c r="U262" s="8" t="e">
        <f>COUNTIFS(Sta!$A:$A,$A262,Sta!$R:$R,"&gt;1.5")/$B262</f>
        <v>#DIV/0!</v>
      </c>
      <c r="V262" s="8" t="e">
        <f>COUNTIFS(Sta!$B:$B,$A262,Sta!$S:$S,"&gt;1.5")/$C262</f>
        <v>#DIV/0!</v>
      </c>
    </row>
    <row r="263" spans="1:22" x14ac:dyDescent="0.3">
      <c r="A263" t="s">
        <v>437</v>
      </c>
      <c r="B263" s="9">
        <f>COUNTIF(Sta!A:A,A263)</f>
        <v>1</v>
      </c>
      <c r="C263" s="4">
        <f>COUNTIF(Sta!B:B,A263)</f>
        <v>1</v>
      </c>
      <c r="D263" s="4">
        <f t="shared" si="9"/>
        <v>2</v>
      </c>
      <c r="E263" s="10">
        <f>(SUMIF(Sta!$A:$A,$A263,Sta!$T:$T)  + SUMIF(Sta!$B:$B,$A263,Sta!$T:$T) )/$D263</f>
        <v>2</v>
      </c>
      <c r="F263" s="6">
        <f>SUMIF(Sta!$A:$A,$A263,Sta!$T:$T)/$B263</f>
        <v>2</v>
      </c>
      <c r="G263" s="6">
        <f>SUMIF(Sta!$B:$B,$A263,Sta!$T:$T)/$C263</f>
        <v>2</v>
      </c>
      <c r="H263" s="10">
        <f>(SUMIF(Sta!$A:$A,$A263,Sta!$R:$R)  + SUMIF(Sta!$B:$B,$A263,Sta!$S:$S) )/$D263</f>
        <v>1.5</v>
      </c>
      <c r="I263" s="6">
        <f>SUMIF(Sta!$A:$A,$A263,Sta!$R:$R)/$B263</f>
        <v>1</v>
      </c>
      <c r="J263" s="6">
        <f>SUMIF(Sta!$B:$B,$A263,Sta!$S:$S)/$C263</f>
        <v>2</v>
      </c>
      <c r="K263" s="11">
        <f>(COUNTIFS(Sta!$A:$A,$A263,Sta!$T:$T,"&gt;2.5") +COUNTIFS(Sta!$B:$B,$A263,Sta!$T:$T,"&gt;2.5"))/$D263</f>
        <v>0</v>
      </c>
      <c r="L263" s="8">
        <f>COUNTIFS(Sta!$A:$A,$A263,Sta!$T:$T,"&gt;2.5")/$B263</f>
        <v>0</v>
      </c>
      <c r="M263" s="8">
        <f>COUNTIFS(Sta!$B:$B,$A263,Sta!$T:$T,"&gt;2.5")/$C263</f>
        <v>0</v>
      </c>
      <c r="N263" s="11">
        <f>(COUNTIFS(Sta!$A:$A,$A263,Sta!$T:$T,"&gt;4.5") +COUNTIFS(Sta!$B:$B,$A263,Sta!$T:$T,"&gt;4.5"))/$D263</f>
        <v>0</v>
      </c>
      <c r="O263" s="8">
        <f>COUNTIFS(Sta!$A:$A,$A263,Sta!$T:$T,"&gt;4.5")/$B263</f>
        <v>0</v>
      </c>
      <c r="P263" s="8">
        <f>COUNTIFS(Sta!$B:$B,$A263,Sta!$T:$T,"&gt;4.5")/$C263</f>
        <v>0</v>
      </c>
      <c r="Q263" s="11">
        <f>(COUNTIFS(Sta!$A:$A,$A263,Sta!$R:$R,"&gt;0.5") +COUNTIFS(Sta!$B:$B,$A263,Sta!$S:$S,"&gt;0.5"))/$D263</f>
        <v>1</v>
      </c>
      <c r="R263" s="8">
        <f>COUNTIFS(Sta!$A:$A,$A263,Sta!$R:$R,"&gt;0.5")/$B263</f>
        <v>1</v>
      </c>
      <c r="S263" s="8">
        <f>COUNTIFS(Sta!$B:$B,$A263,Sta!$S:$S,"&gt;0.5")/$C263</f>
        <v>1</v>
      </c>
      <c r="T263" s="11">
        <f>(COUNTIFS(Sta!$A:$A,$A263,Sta!$R:$R,"&gt;1.5") +COUNTIFS(Sta!$B:$B,$A263,Sta!$S:$S,"&gt;1.5"))/$D263</f>
        <v>0.5</v>
      </c>
      <c r="U263" s="8">
        <f>COUNTIFS(Sta!$A:$A,$A263,Sta!$R:$R,"&gt;1.5")/$B263</f>
        <v>0</v>
      </c>
      <c r="V263" s="8">
        <f>COUNTIFS(Sta!$B:$B,$A263,Sta!$S:$S,"&gt;1.5")/$C263</f>
        <v>1</v>
      </c>
    </row>
    <row r="264" spans="1:22" x14ac:dyDescent="0.3">
      <c r="A264" t="s">
        <v>193</v>
      </c>
      <c r="B264" s="9">
        <f>COUNTIF(Sta!A:A,A264)</f>
        <v>1</v>
      </c>
      <c r="C264" s="4">
        <f>COUNTIF(Sta!B:B,A264)</f>
        <v>1</v>
      </c>
      <c r="D264" s="4">
        <f t="shared" si="9"/>
        <v>2</v>
      </c>
      <c r="E264" s="10">
        <f>(SUMIF(Sta!$A:$A,$A264,Sta!$T:$T)  + SUMIF(Sta!$B:$B,$A264,Sta!$T:$T) )/$D264</f>
        <v>4.5</v>
      </c>
      <c r="F264" s="6">
        <f>SUMIF(Sta!$A:$A,$A264,Sta!$T:$T)/$B264</f>
        <v>2</v>
      </c>
      <c r="G264" s="6">
        <f>SUMIF(Sta!$B:$B,$A264,Sta!$T:$T)/$C264</f>
        <v>7</v>
      </c>
      <c r="H264" s="10">
        <f>(SUMIF(Sta!$A:$A,$A264,Sta!$R:$R)  + SUMIF(Sta!$B:$B,$A264,Sta!$S:$S) )/$D264</f>
        <v>2</v>
      </c>
      <c r="I264" s="6">
        <f>SUMIF(Sta!$A:$A,$A264,Sta!$R:$R)/$B264</f>
        <v>1</v>
      </c>
      <c r="J264" s="6">
        <f>SUMIF(Sta!$B:$B,$A264,Sta!$S:$S)/$C264</f>
        <v>3</v>
      </c>
      <c r="K264" s="11">
        <f>(COUNTIFS(Sta!$A:$A,$A264,Sta!$T:$T,"&gt;2.5") +COUNTIFS(Sta!$B:$B,$A264,Sta!$T:$T,"&gt;2.5"))/$D264</f>
        <v>0.5</v>
      </c>
      <c r="L264" s="8">
        <f>COUNTIFS(Sta!$A:$A,$A264,Sta!$T:$T,"&gt;2.5")/$B264</f>
        <v>0</v>
      </c>
      <c r="M264" s="8">
        <f>COUNTIFS(Sta!$B:$B,$A264,Sta!$T:$T,"&gt;2.5")/$C264</f>
        <v>1</v>
      </c>
      <c r="N264" s="11">
        <f>(COUNTIFS(Sta!$A:$A,$A264,Sta!$T:$T,"&gt;4.5") +COUNTIFS(Sta!$B:$B,$A264,Sta!$T:$T,"&gt;4.5"))/$D264</f>
        <v>0.5</v>
      </c>
      <c r="O264" s="8">
        <f>COUNTIFS(Sta!$A:$A,$A264,Sta!$T:$T,"&gt;4.5")/$B264</f>
        <v>0</v>
      </c>
      <c r="P264" s="8">
        <f>COUNTIFS(Sta!$B:$B,$A264,Sta!$T:$T,"&gt;4.5")/$C264</f>
        <v>1</v>
      </c>
      <c r="Q264" s="11">
        <f>(COUNTIFS(Sta!$A:$A,$A264,Sta!$R:$R,"&gt;0.5") +COUNTIFS(Sta!$B:$B,$A264,Sta!$S:$S,"&gt;0.5"))/$D264</f>
        <v>1</v>
      </c>
      <c r="R264" s="8">
        <f>COUNTIFS(Sta!$A:$A,$A264,Sta!$R:$R,"&gt;0.5")/$B264</f>
        <v>1</v>
      </c>
      <c r="S264" s="8">
        <f>COUNTIFS(Sta!$B:$B,$A264,Sta!$S:$S,"&gt;0.5")/$C264</f>
        <v>1</v>
      </c>
      <c r="T264" s="11">
        <f>(COUNTIFS(Sta!$A:$A,$A264,Sta!$R:$R,"&gt;1.5") +COUNTIFS(Sta!$B:$B,$A264,Sta!$S:$S,"&gt;1.5"))/$D264</f>
        <v>0.5</v>
      </c>
      <c r="U264" s="8">
        <f>COUNTIFS(Sta!$A:$A,$A264,Sta!$R:$R,"&gt;1.5")/$B264</f>
        <v>0</v>
      </c>
      <c r="V264" s="8">
        <f>COUNTIFS(Sta!$B:$B,$A264,Sta!$S:$S,"&gt;1.5")/$C264</f>
        <v>1</v>
      </c>
    </row>
    <row r="265" spans="1:22" x14ac:dyDescent="0.3">
      <c r="A265" t="s">
        <v>703</v>
      </c>
      <c r="B265" s="9">
        <f>COUNTIF(Sta!A:A,A265)</f>
        <v>0</v>
      </c>
      <c r="C265" s="4">
        <f>COUNTIF(Sta!B:B,A265)</f>
        <v>0</v>
      </c>
      <c r="D265" s="4">
        <f t="shared" si="9"/>
        <v>0</v>
      </c>
      <c r="E265" s="10" t="e">
        <f>(SUMIF(Sta!$A:$A,$A265,Sta!$T:$T)  + SUMIF(Sta!$B:$B,$A265,Sta!$T:$T) )/$D265</f>
        <v>#DIV/0!</v>
      </c>
      <c r="F265" s="6" t="e">
        <f>SUMIF(Sta!$A:$A,$A265,Sta!$T:$T)/$B265</f>
        <v>#DIV/0!</v>
      </c>
      <c r="G265" s="6" t="e">
        <f>SUMIF(Sta!$B:$B,$A265,Sta!$T:$T)/$C265</f>
        <v>#DIV/0!</v>
      </c>
      <c r="H265" s="10" t="e">
        <f>(SUMIF(Sta!$A:$A,$A265,Sta!$R:$R)  + SUMIF(Sta!$B:$B,$A265,Sta!$S:$S) )/$D265</f>
        <v>#DIV/0!</v>
      </c>
      <c r="I265" s="6" t="e">
        <f>SUMIF(Sta!$A:$A,$A265,Sta!$R:$R)/$B265</f>
        <v>#DIV/0!</v>
      </c>
      <c r="J265" s="6" t="e">
        <f>SUMIF(Sta!$B:$B,$A265,Sta!$S:$S)/$C265</f>
        <v>#DIV/0!</v>
      </c>
      <c r="K265" s="11" t="e">
        <f>(COUNTIFS(Sta!$A:$A,$A265,Sta!$T:$T,"&gt;2.5") +COUNTIFS(Sta!$B:$B,$A265,Sta!$T:$T,"&gt;2.5"))/$D265</f>
        <v>#DIV/0!</v>
      </c>
      <c r="L265" s="8" t="e">
        <f>COUNTIFS(Sta!$A:$A,$A265,Sta!$T:$T,"&gt;2.5")/$B265</f>
        <v>#DIV/0!</v>
      </c>
      <c r="M265" s="8" t="e">
        <f>COUNTIFS(Sta!$B:$B,$A265,Sta!$T:$T,"&gt;2.5")/$C265</f>
        <v>#DIV/0!</v>
      </c>
      <c r="N265" s="11" t="e">
        <f>(COUNTIFS(Sta!$A:$A,$A265,Sta!$T:$T,"&gt;4.5") +COUNTIFS(Sta!$B:$B,$A265,Sta!$T:$T,"&gt;4.5"))/$D265</f>
        <v>#DIV/0!</v>
      </c>
      <c r="O265" s="8" t="e">
        <f>COUNTIFS(Sta!$A:$A,$A265,Sta!$T:$T,"&gt;4.5")/$B265</f>
        <v>#DIV/0!</v>
      </c>
      <c r="P265" s="8" t="e">
        <f>COUNTIFS(Sta!$B:$B,$A265,Sta!$T:$T,"&gt;4.5")/$C265</f>
        <v>#DIV/0!</v>
      </c>
      <c r="Q265" s="11" t="e">
        <f>(COUNTIFS(Sta!$A:$A,$A265,Sta!$R:$R,"&gt;0.5") +COUNTIFS(Sta!$B:$B,$A265,Sta!$S:$S,"&gt;0.5"))/$D265</f>
        <v>#DIV/0!</v>
      </c>
      <c r="R265" s="8" t="e">
        <f>COUNTIFS(Sta!$A:$A,$A265,Sta!$R:$R,"&gt;0.5")/$B265</f>
        <v>#DIV/0!</v>
      </c>
      <c r="S265" s="8" t="e">
        <f>COUNTIFS(Sta!$B:$B,$A265,Sta!$S:$S,"&gt;0.5")/$C265</f>
        <v>#DIV/0!</v>
      </c>
      <c r="T265" s="11" t="e">
        <f>(COUNTIFS(Sta!$A:$A,$A265,Sta!$R:$R,"&gt;1.5") +COUNTIFS(Sta!$B:$B,$A265,Sta!$S:$S,"&gt;1.5"))/$D265</f>
        <v>#DIV/0!</v>
      </c>
      <c r="U265" s="8" t="e">
        <f>COUNTIFS(Sta!$A:$A,$A265,Sta!$R:$R,"&gt;1.5")/$B265</f>
        <v>#DIV/0!</v>
      </c>
      <c r="V265" s="8" t="e">
        <f>COUNTIFS(Sta!$B:$B,$A265,Sta!$S:$S,"&gt;1.5")/$C265</f>
        <v>#DIV/0!</v>
      </c>
    </row>
    <row r="266" spans="1:22" x14ac:dyDescent="0.3">
      <c r="A266" t="s">
        <v>623</v>
      </c>
      <c r="B266" s="9">
        <f>COUNTIF(Sta!A:A,A266)</f>
        <v>1</v>
      </c>
      <c r="C266" s="4">
        <f>COUNTIF(Sta!B:B,A266)</f>
        <v>2</v>
      </c>
      <c r="D266" s="4">
        <f t="shared" si="9"/>
        <v>3</v>
      </c>
      <c r="E266" s="10">
        <f>(SUMIF(Sta!$A:$A,$A266,Sta!$T:$T)  + SUMIF(Sta!$B:$B,$A266,Sta!$T:$T) )/$D266</f>
        <v>6</v>
      </c>
      <c r="F266" s="6">
        <f>SUMIF(Sta!$A:$A,$A266,Sta!$T:$T)/$B266</f>
        <v>7</v>
      </c>
      <c r="G266" s="6">
        <f>SUMIF(Sta!$B:$B,$A266,Sta!$T:$T)/$C266</f>
        <v>5.5</v>
      </c>
      <c r="H266" s="10">
        <f>(SUMIF(Sta!$A:$A,$A266,Sta!$R:$R)  + SUMIF(Sta!$B:$B,$A266,Sta!$S:$S) )/$D266</f>
        <v>2.6666666666666665</v>
      </c>
      <c r="I266" s="6">
        <f>SUMIF(Sta!$A:$A,$A266,Sta!$R:$R)/$B266</f>
        <v>3</v>
      </c>
      <c r="J266" s="6">
        <f>SUMIF(Sta!$B:$B,$A266,Sta!$S:$S)/$C266</f>
        <v>2.5</v>
      </c>
      <c r="K266" s="11">
        <f>(COUNTIFS(Sta!$A:$A,$A266,Sta!$T:$T,"&gt;2.5") +COUNTIFS(Sta!$B:$B,$A266,Sta!$T:$T,"&gt;2.5"))/$D266</f>
        <v>1</v>
      </c>
      <c r="L266" s="8">
        <f>COUNTIFS(Sta!$A:$A,$A266,Sta!$T:$T,"&gt;2.5")/$B266</f>
        <v>1</v>
      </c>
      <c r="M266" s="8">
        <f>COUNTIFS(Sta!$B:$B,$A266,Sta!$T:$T,"&gt;2.5")/$C266</f>
        <v>1</v>
      </c>
      <c r="N266" s="11">
        <f>(COUNTIFS(Sta!$A:$A,$A266,Sta!$T:$T,"&gt;4.5") +COUNTIFS(Sta!$B:$B,$A266,Sta!$T:$T,"&gt;4.5"))/$D266</f>
        <v>0.66666666666666663</v>
      </c>
      <c r="O266" s="8">
        <f>COUNTIFS(Sta!$A:$A,$A266,Sta!$T:$T,"&gt;4.5")/$B266</f>
        <v>1</v>
      </c>
      <c r="P266" s="8">
        <f>COUNTIFS(Sta!$B:$B,$A266,Sta!$T:$T,"&gt;4.5")/$C266</f>
        <v>0.5</v>
      </c>
      <c r="Q266" s="11">
        <f>(COUNTIFS(Sta!$A:$A,$A266,Sta!$R:$R,"&gt;0.5") +COUNTIFS(Sta!$B:$B,$A266,Sta!$S:$S,"&gt;0.5"))/$D266</f>
        <v>1</v>
      </c>
      <c r="R266" s="8">
        <f>COUNTIFS(Sta!$A:$A,$A266,Sta!$R:$R,"&gt;0.5")/$B266</f>
        <v>1</v>
      </c>
      <c r="S266" s="8">
        <f>COUNTIFS(Sta!$B:$B,$A266,Sta!$S:$S,"&gt;0.5")/$C266</f>
        <v>1</v>
      </c>
      <c r="T266" s="11">
        <f>(COUNTIFS(Sta!$A:$A,$A266,Sta!$R:$R,"&gt;1.5") +COUNTIFS(Sta!$B:$B,$A266,Sta!$S:$S,"&gt;1.5"))/$D266</f>
        <v>0.66666666666666663</v>
      </c>
      <c r="U266" s="8">
        <f>COUNTIFS(Sta!$A:$A,$A266,Sta!$R:$R,"&gt;1.5")/$B266</f>
        <v>1</v>
      </c>
      <c r="V266" s="8">
        <f>COUNTIFS(Sta!$B:$B,$A266,Sta!$S:$S,"&gt;1.5")/$C266</f>
        <v>0.5</v>
      </c>
    </row>
    <row r="267" spans="1:22" x14ac:dyDescent="0.3">
      <c r="A267" t="s">
        <v>610</v>
      </c>
      <c r="B267" s="9">
        <f>COUNTIF(Sta!A:A,A267)</f>
        <v>2</v>
      </c>
      <c r="C267" s="4">
        <f>COUNTIF(Sta!B:B,A267)</f>
        <v>2</v>
      </c>
      <c r="D267" s="4">
        <f t="shared" si="9"/>
        <v>4</v>
      </c>
      <c r="E267" s="10">
        <f>(SUMIF(Sta!$A:$A,$A267,Sta!$T:$T)  + SUMIF(Sta!$B:$B,$A267,Sta!$T:$T) )/$D267</f>
        <v>2.5</v>
      </c>
      <c r="F267" s="6">
        <f>SUMIF(Sta!$A:$A,$A267,Sta!$T:$T)/$B267</f>
        <v>3</v>
      </c>
      <c r="G267" s="6">
        <f>SUMIF(Sta!$B:$B,$A267,Sta!$T:$T)/$C267</f>
        <v>2</v>
      </c>
      <c r="H267" s="10">
        <f>(SUMIF(Sta!$A:$A,$A267,Sta!$R:$R)  + SUMIF(Sta!$B:$B,$A267,Sta!$S:$S) )/$D267</f>
        <v>0.75</v>
      </c>
      <c r="I267" s="6">
        <f>SUMIF(Sta!$A:$A,$A267,Sta!$R:$R)/$B267</f>
        <v>1</v>
      </c>
      <c r="J267" s="6">
        <f>SUMIF(Sta!$B:$B,$A267,Sta!$S:$S)/$C267</f>
        <v>0.5</v>
      </c>
      <c r="K267" s="11">
        <f>(COUNTIFS(Sta!$A:$A,$A267,Sta!$T:$T,"&gt;2.5") +COUNTIFS(Sta!$B:$B,$A267,Sta!$T:$T,"&gt;2.5"))/$D267</f>
        <v>0.25</v>
      </c>
      <c r="L267" s="8">
        <f>COUNTIFS(Sta!$A:$A,$A267,Sta!$T:$T,"&gt;2.5")/$B267</f>
        <v>0.5</v>
      </c>
      <c r="M267" s="8">
        <f>COUNTIFS(Sta!$B:$B,$A267,Sta!$T:$T,"&gt;2.5")/$C267</f>
        <v>0</v>
      </c>
      <c r="N267" s="11">
        <f>(COUNTIFS(Sta!$A:$A,$A267,Sta!$T:$T,"&gt;4.5") +COUNTIFS(Sta!$B:$B,$A267,Sta!$T:$T,"&gt;4.5"))/$D267</f>
        <v>0</v>
      </c>
      <c r="O267" s="8">
        <f>COUNTIFS(Sta!$A:$A,$A267,Sta!$T:$T,"&gt;4.5")/$B267</f>
        <v>0</v>
      </c>
      <c r="P267" s="8">
        <f>COUNTIFS(Sta!$B:$B,$A267,Sta!$T:$T,"&gt;4.5")/$C267</f>
        <v>0</v>
      </c>
      <c r="Q267" s="11">
        <f>(COUNTIFS(Sta!$A:$A,$A267,Sta!$R:$R,"&gt;0.5") +COUNTIFS(Sta!$B:$B,$A267,Sta!$S:$S,"&gt;0.5"))/$D267</f>
        <v>0.75</v>
      </c>
      <c r="R267" s="8">
        <f>COUNTIFS(Sta!$A:$A,$A267,Sta!$R:$R,"&gt;0.5")/$B267</f>
        <v>1</v>
      </c>
      <c r="S267" s="8">
        <f>COUNTIFS(Sta!$B:$B,$A267,Sta!$S:$S,"&gt;0.5")/$C267</f>
        <v>0.5</v>
      </c>
      <c r="T267" s="11">
        <f>(COUNTIFS(Sta!$A:$A,$A267,Sta!$R:$R,"&gt;1.5") +COUNTIFS(Sta!$B:$B,$A267,Sta!$S:$S,"&gt;1.5"))/$D267</f>
        <v>0</v>
      </c>
      <c r="U267" s="8">
        <f>COUNTIFS(Sta!$A:$A,$A267,Sta!$R:$R,"&gt;1.5")/$B267</f>
        <v>0</v>
      </c>
      <c r="V267" s="8">
        <f>COUNTIFS(Sta!$B:$B,$A267,Sta!$S:$S,"&gt;1.5")/$C267</f>
        <v>0</v>
      </c>
    </row>
    <row r="268" spans="1:22" x14ac:dyDescent="0.3">
      <c r="A268" t="s">
        <v>329</v>
      </c>
      <c r="B268" s="9">
        <f>COUNTIF(Sta!A:A,A268)</f>
        <v>1</v>
      </c>
      <c r="C268" s="4">
        <f>COUNTIF(Sta!B:B,A268)</f>
        <v>1</v>
      </c>
      <c r="D268" s="4">
        <f t="shared" si="9"/>
        <v>2</v>
      </c>
      <c r="E268" s="10">
        <f>(SUMIF(Sta!$A:$A,$A268,Sta!$T:$T)  + SUMIF(Sta!$B:$B,$A268,Sta!$T:$T) )/$D268</f>
        <v>3.5</v>
      </c>
      <c r="F268" s="6">
        <f>SUMIF(Sta!$A:$A,$A268,Sta!$T:$T)/$B268</f>
        <v>4</v>
      </c>
      <c r="G268" s="6">
        <f>SUMIF(Sta!$B:$B,$A268,Sta!$T:$T)/$C268</f>
        <v>3</v>
      </c>
      <c r="H268" s="10">
        <f>(SUMIF(Sta!$A:$A,$A268,Sta!$R:$R)  + SUMIF(Sta!$B:$B,$A268,Sta!$S:$S) )/$D268</f>
        <v>2</v>
      </c>
      <c r="I268" s="6">
        <f>SUMIF(Sta!$A:$A,$A268,Sta!$R:$R)/$B268</f>
        <v>2</v>
      </c>
      <c r="J268" s="6">
        <f>SUMIF(Sta!$B:$B,$A268,Sta!$S:$S)/$C268</f>
        <v>2</v>
      </c>
      <c r="K268" s="11">
        <f>(COUNTIFS(Sta!$A:$A,$A268,Sta!$T:$T,"&gt;2.5") +COUNTIFS(Sta!$B:$B,$A268,Sta!$T:$T,"&gt;2.5"))/$D268</f>
        <v>1</v>
      </c>
      <c r="L268" s="8">
        <f>COUNTIFS(Sta!$A:$A,$A268,Sta!$T:$T,"&gt;2.5")/$B268</f>
        <v>1</v>
      </c>
      <c r="M268" s="8">
        <f>COUNTIFS(Sta!$B:$B,$A268,Sta!$T:$T,"&gt;2.5")/$C268</f>
        <v>1</v>
      </c>
      <c r="N268" s="11">
        <f>(COUNTIFS(Sta!$A:$A,$A268,Sta!$T:$T,"&gt;4.5") +COUNTIFS(Sta!$B:$B,$A268,Sta!$T:$T,"&gt;4.5"))/$D268</f>
        <v>0</v>
      </c>
      <c r="O268" s="8">
        <f>COUNTIFS(Sta!$A:$A,$A268,Sta!$T:$T,"&gt;4.5")/$B268</f>
        <v>0</v>
      </c>
      <c r="P268" s="8">
        <f>COUNTIFS(Sta!$B:$B,$A268,Sta!$T:$T,"&gt;4.5")/$C268</f>
        <v>0</v>
      </c>
      <c r="Q268" s="11">
        <f>(COUNTIFS(Sta!$A:$A,$A268,Sta!$R:$R,"&gt;0.5") +COUNTIFS(Sta!$B:$B,$A268,Sta!$S:$S,"&gt;0.5"))/$D268</f>
        <v>1</v>
      </c>
      <c r="R268" s="8">
        <f>COUNTIFS(Sta!$A:$A,$A268,Sta!$R:$R,"&gt;0.5")/$B268</f>
        <v>1</v>
      </c>
      <c r="S268" s="8">
        <f>COUNTIFS(Sta!$B:$B,$A268,Sta!$S:$S,"&gt;0.5")/$C268</f>
        <v>1</v>
      </c>
      <c r="T268" s="11">
        <f>(COUNTIFS(Sta!$A:$A,$A268,Sta!$R:$R,"&gt;1.5") +COUNTIFS(Sta!$B:$B,$A268,Sta!$S:$S,"&gt;1.5"))/$D268</f>
        <v>1</v>
      </c>
      <c r="U268" s="8">
        <f>COUNTIFS(Sta!$A:$A,$A268,Sta!$R:$R,"&gt;1.5")/$B268</f>
        <v>1</v>
      </c>
      <c r="V268" s="8">
        <f>COUNTIFS(Sta!$B:$B,$A268,Sta!$S:$S,"&gt;1.5")/$C268</f>
        <v>1</v>
      </c>
    </row>
    <row r="269" spans="1:22" x14ac:dyDescent="0.3">
      <c r="A269" t="s">
        <v>512</v>
      </c>
      <c r="B269" s="9">
        <f>COUNTIF(Sta!A:A,A269)</f>
        <v>10</v>
      </c>
      <c r="C269" s="4">
        <f>COUNTIF(Sta!B:B,A269)</f>
        <v>12</v>
      </c>
      <c r="D269" s="4">
        <f t="shared" si="9"/>
        <v>22</v>
      </c>
      <c r="E269" s="10">
        <f>(SUMIF(Sta!$A:$A,$A269,Sta!$T:$T)  + SUMIF(Sta!$B:$B,$A269,Sta!$T:$T) )/$D269</f>
        <v>5.0909090909090908</v>
      </c>
      <c r="F269" s="6">
        <f>SUMIF(Sta!$A:$A,$A269,Sta!$T:$T)/$B269</f>
        <v>4.0999999999999996</v>
      </c>
      <c r="G269" s="6">
        <f>SUMIF(Sta!$B:$B,$A269,Sta!$T:$T)/$C269</f>
        <v>5.916666666666667</v>
      </c>
      <c r="H269" s="10">
        <f>(SUMIF(Sta!$A:$A,$A269,Sta!$R:$R)  + SUMIF(Sta!$B:$B,$A269,Sta!$S:$S) )/$D269</f>
        <v>2.2272727272727271</v>
      </c>
      <c r="I269" s="6">
        <f>SUMIF(Sta!$A:$A,$A269,Sta!$R:$R)/$B269</f>
        <v>1.2</v>
      </c>
      <c r="J269" s="6">
        <f>SUMIF(Sta!$B:$B,$A269,Sta!$S:$S)/$C269</f>
        <v>3.0833333333333335</v>
      </c>
      <c r="K269" s="11">
        <f>(COUNTIFS(Sta!$A:$A,$A269,Sta!$T:$T,"&gt;2.5") +COUNTIFS(Sta!$B:$B,$A269,Sta!$T:$T,"&gt;2.5"))/$D269</f>
        <v>0.86363636363636365</v>
      </c>
      <c r="L269" s="8">
        <f>COUNTIFS(Sta!$A:$A,$A269,Sta!$T:$T,"&gt;2.5")/$B269</f>
        <v>0.8</v>
      </c>
      <c r="M269" s="8">
        <f>COUNTIFS(Sta!$B:$B,$A269,Sta!$T:$T,"&gt;2.5")/$C269</f>
        <v>0.91666666666666663</v>
      </c>
      <c r="N269" s="11">
        <f>(COUNTIFS(Sta!$A:$A,$A269,Sta!$T:$T,"&gt;4.5") +COUNTIFS(Sta!$B:$B,$A269,Sta!$T:$T,"&gt;4.5"))/$D269</f>
        <v>0.54545454545454541</v>
      </c>
      <c r="O269" s="8">
        <f>COUNTIFS(Sta!$A:$A,$A269,Sta!$T:$T,"&gt;4.5")/$B269</f>
        <v>0.3</v>
      </c>
      <c r="P269" s="8">
        <f>COUNTIFS(Sta!$B:$B,$A269,Sta!$T:$T,"&gt;4.5")/$C269</f>
        <v>0.75</v>
      </c>
      <c r="Q269" s="11">
        <f>(COUNTIFS(Sta!$A:$A,$A269,Sta!$R:$R,"&gt;0.5") +COUNTIFS(Sta!$B:$B,$A269,Sta!$S:$S,"&gt;0.5"))/$D269</f>
        <v>0.77272727272727271</v>
      </c>
      <c r="R269" s="8">
        <f>COUNTIFS(Sta!$A:$A,$A269,Sta!$R:$R,"&gt;0.5")/$B269</f>
        <v>0.6</v>
      </c>
      <c r="S269" s="8">
        <f>COUNTIFS(Sta!$B:$B,$A269,Sta!$S:$S,"&gt;0.5")/$C269</f>
        <v>0.91666666666666663</v>
      </c>
      <c r="T269" s="11">
        <f>(COUNTIFS(Sta!$A:$A,$A269,Sta!$R:$R,"&gt;1.5") +COUNTIFS(Sta!$B:$B,$A269,Sta!$S:$S,"&gt;1.5"))/$D269</f>
        <v>0.54545454545454541</v>
      </c>
      <c r="U269" s="8">
        <f>COUNTIFS(Sta!$A:$A,$A269,Sta!$R:$R,"&gt;1.5")/$B269</f>
        <v>0.3</v>
      </c>
      <c r="V269" s="8">
        <f>COUNTIFS(Sta!$B:$B,$A269,Sta!$S:$S,"&gt;1.5")/$C269</f>
        <v>0.75</v>
      </c>
    </row>
    <row r="270" spans="1:22" x14ac:dyDescent="0.3">
      <c r="A270" t="s">
        <v>462</v>
      </c>
      <c r="B270" s="9">
        <f>COUNTIF(Sta!A:A,A270)</f>
        <v>10</v>
      </c>
      <c r="C270" s="4">
        <f>COUNTIF(Sta!B:B,A270)</f>
        <v>11</v>
      </c>
      <c r="D270" s="4">
        <f t="shared" si="9"/>
        <v>21</v>
      </c>
      <c r="E270" s="10">
        <f>(SUMIF(Sta!$A:$A,$A270,Sta!$T:$T)  + SUMIF(Sta!$B:$B,$A270,Sta!$T:$T) )/$D270</f>
        <v>2.4285714285714284</v>
      </c>
      <c r="F270" s="6">
        <f>SUMIF(Sta!$A:$A,$A270,Sta!$T:$T)/$B270</f>
        <v>2.4</v>
      </c>
      <c r="G270" s="6">
        <f>SUMIF(Sta!$B:$B,$A270,Sta!$T:$T)/$C270</f>
        <v>2.4545454545454546</v>
      </c>
      <c r="H270" s="10">
        <f>(SUMIF(Sta!$A:$A,$A270,Sta!$R:$R)  + SUMIF(Sta!$B:$B,$A270,Sta!$S:$S) )/$D270</f>
        <v>1.0476190476190477</v>
      </c>
      <c r="I270" s="6">
        <f>SUMIF(Sta!$A:$A,$A270,Sta!$R:$R)/$B270</f>
        <v>1</v>
      </c>
      <c r="J270" s="6">
        <f>SUMIF(Sta!$B:$B,$A270,Sta!$S:$S)/$C270</f>
        <v>1.0909090909090908</v>
      </c>
      <c r="K270" s="11">
        <f>(COUNTIFS(Sta!$A:$A,$A270,Sta!$T:$T,"&gt;2.5") +COUNTIFS(Sta!$B:$B,$A270,Sta!$T:$T,"&gt;2.5"))/$D270</f>
        <v>0.42857142857142855</v>
      </c>
      <c r="L270" s="8">
        <f>COUNTIFS(Sta!$A:$A,$A270,Sta!$T:$T,"&gt;2.5")/$B270</f>
        <v>0.5</v>
      </c>
      <c r="M270" s="8">
        <f>COUNTIFS(Sta!$B:$B,$A270,Sta!$T:$T,"&gt;2.5")/$C270</f>
        <v>0.36363636363636365</v>
      </c>
      <c r="N270" s="11">
        <f>(COUNTIFS(Sta!$A:$A,$A270,Sta!$T:$T,"&gt;4.5") +COUNTIFS(Sta!$B:$B,$A270,Sta!$T:$T,"&gt;4.5"))/$D270</f>
        <v>0.14285714285714285</v>
      </c>
      <c r="O270" s="8">
        <f>COUNTIFS(Sta!$A:$A,$A270,Sta!$T:$T,"&gt;4.5")/$B270</f>
        <v>0.1</v>
      </c>
      <c r="P270" s="8">
        <f>COUNTIFS(Sta!$B:$B,$A270,Sta!$T:$T,"&gt;4.5")/$C270</f>
        <v>0.18181818181818182</v>
      </c>
      <c r="Q270" s="11">
        <f>(COUNTIFS(Sta!$A:$A,$A270,Sta!$R:$R,"&gt;0.5") +COUNTIFS(Sta!$B:$B,$A270,Sta!$S:$S,"&gt;0.5"))/$D270</f>
        <v>0.66666666666666663</v>
      </c>
      <c r="R270" s="8">
        <f>COUNTIFS(Sta!$A:$A,$A270,Sta!$R:$R,"&gt;0.5")/$B270</f>
        <v>0.7</v>
      </c>
      <c r="S270" s="8">
        <f>COUNTIFS(Sta!$B:$B,$A270,Sta!$S:$S,"&gt;0.5")/$C270</f>
        <v>0.63636363636363635</v>
      </c>
      <c r="T270" s="11">
        <f>(COUNTIFS(Sta!$A:$A,$A270,Sta!$R:$R,"&gt;1.5") +COUNTIFS(Sta!$B:$B,$A270,Sta!$S:$S,"&gt;1.5"))/$D270</f>
        <v>0.23809523809523808</v>
      </c>
      <c r="U270" s="8">
        <f>COUNTIFS(Sta!$A:$A,$A270,Sta!$R:$R,"&gt;1.5")/$B270</f>
        <v>0.3</v>
      </c>
      <c r="V270" s="8">
        <f>COUNTIFS(Sta!$B:$B,$A270,Sta!$S:$S,"&gt;1.5")/$C270</f>
        <v>0.18181818181818182</v>
      </c>
    </row>
    <row r="271" spans="1:22" x14ac:dyDescent="0.3">
      <c r="A271" t="s">
        <v>687</v>
      </c>
      <c r="B271" s="9">
        <f>COUNTIF(Sta!A:A,A271)</f>
        <v>0</v>
      </c>
      <c r="C271" s="4">
        <f>COUNTIF(Sta!B:B,A271)</f>
        <v>0</v>
      </c>
      <c r="D271" s="4">
        <f t="shared" si="9"/>
        <v>0</v>
      </c>
      <c r="E271" s="10" t="e">
        <f>(SUMIF(Sta!$A:$A,$A271,Sta!$T:$T)  + SUMIF(Sta!$B:$B,$A271,Sta!$T:$T) )/$D271</f>
        <v>#DIV/0!</v>
      </c>
      <c r="F271" s="6" t="e">
        <f>SUMIF(Sta!$A:$A,$A271,Sta!$T:$T)/$B271</f>
        <v>#DIV/0!</v>
      </c>
      <c r="G271" s="6" t="e">
        <f>SUMIF(Sta!$B:$B,$A271,Sta!$T:$T)/$C271</f>
        <v>#DIV/0!</v>
      </c>
      <c r="H271" s="10" t="e">
        <f>(SUMIF(Sta!$A:$A,$A271,Sta!$R:$R)  + SUMIF(Sta!$B:$B,$A271,Sta!$S:$S) )/$D271</f>
        <v>#DIV/0!</v>
      </c>
      <c r="I271" s="6" t="e">
        <f>SUMIF(Sta!$A:$A,$A271,Sta!$R:$R)/$B271</f>
        <v>#DIV/0!</v>
      </c>
      <c r="J271" s="6" t="e">
        <f>SUMIF(Sta!$B:$B,$A271,Sta!$S:$S)/$C271</f>
        <v>#DIV/0!</v>
      </c>
      <c r="K271" s="11" t="e">
        <f>(COUNTIFS(Sta!$A:$A,$A271,Sta!$T:$T,"&gt;2.5") +COUNTIFS(Sta!$B:$B,$A271,Sta!$T:$T,"&gt;2.5"))/$D271</f>
        <v>#DIV/0!</v>
      </c>
      <c r="L271" s="8" t="e">
        <f>COUNTIFS(Sta!$A:$A,$A271,Sta!$T:$T,"&gt;2.5")/$B271</f>
        <v>#DIV/0!</v>
      </c>
      <c r="M271" s="8" t="e">
        <f>COUNTIFS(Sta!$B:$B,$A271,Sta!$T:$T,"&gt;2.5")/$C271</f>
        <v>#DIV/0!</v>
      </c>
      <c r="N271" s="11" t="e">
        <f>(COUNTIFS(Sta!$A:$A,$A271,Sta!$T:$T,"&gt;4.5") +COUNTIFS(Sta!$B:$B,$A271,Sta!$T:$T,"&gt;4.5"))/$D271</f>
        <v>#DIV/0!</v>
      </c>
      <c r="O271" s="8" t="e">
        <f>COUNTIFS(Sta!$A:$A,$A271,Sta!$T:$T,"&gt;4.5")/$B271</f>
        <v>#DIV/0!</v>
      </c>
      <c r="P271" s="8" t="e">
        <f>COUNTIFS(Sta!$B:$B,$A271,Sta!$T:$T,"&gt;4.5")/$C271</f>
        <v>#DIV/0!</v>
      </c>
      <c r="Q271" s="11" t="e">
        <f>(COUNTIFS(Sta!$A:$A,$A271,Sta!$R:$R,"&gt;0.5") +COUNTIFS(Sta!$B:$B,$A271,Sta!$S:$S,"&gt;0.5"))/$D271</f>
        <v>#DIV/0!</v>
      </c>
      <c r="R271" s="8" t="e">
        <f>COUNTIFS(Sta!$A:$A,$A271,Sta!$R:$R,"&gt;0.5")/$B271</f>
        <v>#DIV/0!</v>
      </c>
      <c r="S271" s="8" t="e">
        <f>COUNTIFS(Sta!$B:$B,$A271,Sta!$S:$S,"&gt;0.5")/$C271</f>
        <v>#DIV/0!</v>
      </c>
      <c r="T271" s="11" t="e">
        <f>(COUNTIFS(Sta!$A:$A,$A271,Sta!$R:$R,"&gt;1.5") +COUNTIFS(Sta!$B:$B,$A271,Sta!$S:$S,"&gt;1.5"))/$D271</f>
        <v>#DIV/0!</v>
      </c>
      <c r="U271" s="8" t="e">
        <f>COUNTIFS(Sta!$A:$A,$A271,Sta!$R:$R,"&gt;1.5")/$B271</f>
        <v>#DIV/0!</v>
      </c>
      <c r="V271" s="8" t="e">
        <f>COUNTIFS(Sta!$B:$B,$A271,Sta!$S:$S,"&gt;1.5")/$C271</f>
        <v>#DIV/0!</v>
      </c>
    </row>
    <row r="272" spans="1:22" x14ac:dyDescent="0.3">
      <c r="A272" t="s">
        <v>86</v>
      </c>
      <c r="B272" s="9">
        <f>COUNTIF(Sta!A:A,A272)</f>
        <v>0</v>
      </c>
      <c r="C272" s="4">
        <f>COUNTIF(Sta!B:B,A272)</f>
        <v>0</v>
      </c>
      <c r="D272" s="4">
        <f t="shared" si="9"/>
        <v>0</v>
      </c>
      <c r="E272" s="10" t="e">
        <f>(SUMIF(Sta!$A:$A,$A272,Sta!$T:$T)  + SUMIF(Sta!$B:$B,$A272,Sta!$T:$T) )/$D272</f>
        <v>#DIV/0!</v>
      </c>
      <c r="F272" s="6" t="e">
        <f>SUMIF(Sta!$A:$A,$A272,Sta!$T:$T)/$B272</f>
        <v>#DIV/0!</v>
      </c>
      <c r="G272" s="6" t="e">
        <f>SUMIF(Sta!$B:$B,$A272,Sta!$T:$T)/$C272</f>
        <v>#DIV/0!</v>
      </c>
      <c r="H272" s="10" t="e">
        <f>(SUMIF(Sta!$A:$A,$A272,Sta!$R:$R)  + SUMIF(Sta!$B:$B,$A272,Sta!$S:$S) )/$D272</f>
        <v>#DIV/0!</v>
      </c>
      <c r="I272" s="6" t="e">
        <f>SUMIF(Sta!$A:$A,$A272,Sta!$R:$R)/$B272</f>
        <v>#DIV/0!</v>
      </c>
      <c r="J272" s="6" t="e">
        <f>SUMIF(Sta!$B:$B,$A272,Sta!$S:$S)/$C272</f>
        <v>#DIV/0!</v>
      </c>
      <c r="K272" s="11" t="e">
        <f>(COUNTIFS(Sta!$A:$A,$A272,Sta!$T:$T,"&gt;2.5") +COUNTIFS(Sta!$B:$B,$A272,Sta!$T:$T,"&gt;2.5"))/$D272</f>
        <v>#DIV/0!</v>
      </c>
      <c r="L272" s="8" t="e">
        <f>COUNTIFS(Sta!$A:$A,$A272,Sta!$T:$T,"&gt;2.5")/$B272</f>
        <v>#DIV/0!</v>
      </c>
      <c r="M272" s="8" t="e">
        <f>COUNTIFS(Sta!$B:$B,$A272,Sta!$T:$T,"&gt;2.5")/$C272</f>
        <v>#DIV/0!</v>
      </c>
      <c r="N272" s="11" t="e">
        <f>(COUNTIFS(Sta!$A:$A,$A272,Sta!$T:$T,"&gt;4.5") +COUNTIFS(Sta!$B:$B,$A272,Sta!$T:$T,"&gt;4.5"))/$D272</f>
        <v>#DIV/0!</v>
      </c>
      <c r="O272" s="8" t="e">
        <f>COUNTIFS(Sta!$A:$A,$A272,Sta!$T:$T,"&gt;4.5")/$B272</f>
        <v>#DIV/0!</v>
      </c>
      <c r="P272" s="8" t="e">
        <f>COUNTIFS(Sta!$B:$B,$A272,Sta!$T:$T,"&gt;4.5")/$C272</f>
        <v>#DIV/0!</v>
      </c>
      <c r="Q272" s="11" t="e">
        <f>(COUNTIFS(Sta!$A:$A,$A272,Sta!$R:$R,"&gt;0.5") +COUNTIFS(Sta!$B:$B,$A272,Sta!$S:$S,"&gt;0.5"))/$D272</f>
        <v>#DIV/0!</v>
      </c>
      <c r="R272" s="8" t="e">
        <f>COUNTIFS(Sta!$A:$A,$A272,Sta!$R:$R,"&gt;0.5")/$B272</f>
        <v>#DIV/0!</v>
      </c>
      <c r="S272" s="8" t="e">
        <f>COUNTIFS(Sta!$B:$B,$A272,Sta!$S:$S,"&gt;0.5")/$C272</f>
        <v>#DIV/0!</v>
      </c>
      <c r="T272" s="11" t="e">
        <f>(COUNTIFS(Sta!$A:$A,$A272,Sta!$R:$R,"&gt;1.5") +COUNTIFS(Sta!$B:$B,$A272,Sta!$S:$S,"&gt;1.5"))/$D272</f>
        <v>#DIV/0!</v>
      </c>
      <c r="U272" s="8" t="e">
        <f>COUNTIFS(Sta!$A:$A,$A272,Sta!$R:$R,"&gt;1.5")/$B272</f>
        <v>#DIV/0!</v>
      </c>
      <c r="V272" s="8" t="e">
        <f>COUNTIFS(Sta!$B:$B,$A272,Sta!$S:$S,"&gt;1.5")/$C272</f>
        <v>#DIV/0!</v>
      </c>
    </row>
    <row r="273" spans="1:22" x14ac:dyDescent="0.3">
      <c r="A273" t="s">
        <v>653</v>
      </c>
      <c r="B273" s="9">
        <f>COUNTIF(Sta!A:A,A273)</f>
        <v>9</v>
      </c>
      <c r="C273" s="4">
        <f>COUNTIF(Sta!B:B,A273)</f>
        <v>9</v>
      </c>
      <c r="D273" s="4">
        <f t="shared" si="9"/>
        <v>18</v>
      </c>
      <c r="E273" s="10">
        <f>(SUMIF(Sta!$A:$A,$A273,Sta!$T:$T)  + SUMIF(Sta!$B:$B,$A273,Sta!$T:$T) )/$D273</f>
        <v>4.5</v>
      </c>
      <c r="F273" s="6">
        <f>SUMIF(Sta!$A:$A,$A273,Sta!$T:$T)/$B273</f>
        <v>4.666666666666667</v>
      </c>
      <c r="G273" s="6">
        <f>SUMIF(Sta!$B:$B,$A273,Sta!$T:$T)/$C273</f>
        <v>4.333333333333333</v>
      </c>
      <c r="H273" s="10">
        <f>(SUMIF(Sta!$A:$A,$A273,Sta!$R:$R)  + SUMIF(Sta!$B:$B,$A273,Sta!$S:$S) )/$D273</f>
        <v>2.0555555555555554</v>
      </c>
      <c r="I273" s="6">
        <f>SUMIF(Sta!$A:$A,$A273,Sta!$R:$R)/$B273</f>
        <v>2.4444444444444446</v>
      </c>
      <c r="J273" s="6">
        <f>SUMIF(Sta!$B:$B,$A273,Sta!$S:$S)/$C273</f>
        <v>1.6666666666666667</v>
      </c>
      <c r="K273" s="11">
        <f>(COUNTIFS(Sta!$A:$A,$A273,Sta!$T:$T,"&gt;2.5") +COUNTIFS(Sta!$B:$B,$A273,Sta!$T:$T,"&gt;2.5"))/$D273</f>
        <v>0.83333333333333337</v>
      </c>
      <c r="L273" s="8">
        <f>COUNTIFS(Sta!$A:$A,$A273,Sta!$T:$T,"&gt;2.5")/$B273</f>
        <v>0.77777777777777779</v>
      </c>
      <c r="M273" s="8">
        <f>COUNTIFS(Sta!$B:$B,$A273,Sta!$T:$T,"&gt;2.5")/$C273</f>
        <v>0.88888888888888884</v>
      </c>
      <c r="N273" s="11">
        <f>(COUNTIFS(Sta!$A:$A,$A273,Sta!$T:$T,"&gt;4.5") +COUNTIFS(Sta!$B:$B,$A273,Sta!$T:$T,"&gt;4.5"))/$D273</f>
        <v>0.44444444444444442</v>
      </c>
      <c r="O273" s="8">
        <f>COUNTIFS(Sta!$A:$A,$A273,Sta!$T:$T,"&gt;4.5")/$B273</f>
        <v>0.44444444444444442</v>
      </c>
      <c r="P273" s="8">
        <f>COUNTIFS(Sta!$B:$B,$A273,Sta!$T:$T,"&gt;4.5")/$C273</f>
        <v>0.44444444444444442</v>
      </c>
      <c r="Q273" s="11">
        <f>(COUNTIFS(Sta!$A:$A,$A273,Sta!$R:$R,"&gt;0.5") +COUNTIFS(Sta!$B:$B,$A273,Sta!$S:$S,"&gt;0.5"))/$D273</f>
        <v>0.88888888888888884</v>
      </c>
      <c r="R273" s="8">
        <f>COUNTIFS(Sta!$A:$A,$A273,Sta!$R:$R,"&gt;0.5")/$B273</f>
        <v>0.88888888888888884</v>
      </c>
      <c r="S273" s="8">
        <f>COUNTIFS(Sta!$B:$B,$A273,Sta!$S:$S,"&gt;0.5")/$C273</f>
        <v>0.88888888888888884</v>
      </c>
      <c r="T273" s="11">
        <f>(COUNTIFS(Sta!$A:$A,$A273,Sta!$R:$R,"&gt;1.5") +COUNTIFS(Sta!$B:$B,$A273,Sta!$S:$S,"&gt;1.5"))/$D273</f>
        <v>0.66666666666666663</v>
      </c>
      <c r="U273" s="8">
        <f>COUNTIFS(Sta!$A:$A,$A273,Sta!$R:$R,"&gt;1.5")/$B273</f>
        <v>0.66666666666666663</v>
      </c>
      <c r="V273" s="8">
        <f>COUNTIFS(Sta!$B:$B,$A273,Sta!$S:$S,"&gt;1.5")/$C273</f>
        <v>0.66666666666666663</v>
      </c>
    </row>
    <row r="274" spans="1:22" x14ac:dyDescent="0.3">
      <c r="A274" t="s">
        <v>472</v>
      </c>
      <c r="B274" s="9">
        <f>COUNTIF(Sta!A:A,A274)</f>
        <v>1</v>
      </c>
      <c r="C274" s="4">
        <f>COUNTIF(Sta!B:B,A274)</f>
        <v>1</v>
      </c>
      <c r="D274" s="4">
        <f t="shared" si="9"/>
        <v>2</v>
      </c>
      <c r="E274" s="10">
        <f>(SUMIF(Sta!$A:$A,$A274,Sta!$T:$T)  + SUMIF(Sta!$B:$B,$A274,Sta!$T:$T) )/$D274</f>
        <v>4</v>
      </c>
      <c r="F274" s="6">
        <f>SUMIF(Sta!$A:$A,$A274,Sta!$T:$T)/$B274</f>
        <v>4</v>
      </c>
      <c r="G274" s="6">
        <f>SUMIF(Sta!$B:$B,$A274,Sta!$T:$T)/$C274</f>
        <v>4</v>
      </c>
      <c r="H274" s="10">
        <f>(SUMIF(Sta!$A:$A,$A274,Sta!$R:$R)  + SUMIF(Sta!$B:$B,$A274,Sta!$S:$S) )/$D274</f>
        <v>1.5</v>
      </c>
      <c r="I274" s="6">
        <f>SUMIF(Sta!$A:$A,$A274,Sta!$R:$R)/$B274</f>
        <v>1</v>
      </c>
      <c r="J274" s="6">
        <f>SUMIF(Sta!$B:$B,$A274,Sta!$S:$S)/$C274</f>
        <v>2</v>
      </c>
      <c r="K274" s="11">
        <f>(COUNTIFS(Sta!$A:$A,$A274,Sta!$T:$T,"&gt;2.5") +COUNTIFS(Sta!$B:$B,$A274,Sta!$T:$T,"&gt;2.5"))/$D274</f>
        <v>1</v>
      </c>
      <c r="L274" s="8">
        <f>COUNTIFS(Sta!$A:$A,$A274,Sta!$T:$T,"&gt;2.5")/$B274</f>
        <v>1</v>
      </c>
      <c r="M274" s="8">
        <f>COUNTIFS(Sta!$B:$B,$A274,Sta!$T:$T,"&gt;2.5")/$C274</f>
        <v>1</v>
      </c>
      <c r="N274" s="11">
        <f>(COUNTIFS(Sta!$A:$A,$A274,Sta!$T:$T,"&gt;4.5") +COUNTIFS(Sta!$B:$B,$A274,Sta!$T:$T,"&gt;4.5"))/$D274</f>
        <v>0</v>
      </c>
      <c r="O274" s="8">
        <f>COUNTIFS(Sta!$A:$A,$A274,Sta!$T:$T,"&gt;4.5")/$B274</f>
        <v>0</v>
      </c>
      <c r="P274" s="8">
        <f>COUNTIFS(Sta!$B:$B,$A274,Sta!$T:$T,"&gt;4.5")/$C274</f>
        <v>0</v>
      </c>
      <c r="Q274" s="11">
        <f>(COUNTIFS(Sta!$A:$A,$A274,Sta!$R:$R,"&gt;0.5") +COUNTIFS(Sta!$B:$B,$A274,Sta!$S:$S,"&gt;0.5"))/$D274</f>
        <v>1</v>
      </c>
      <c r="R274" s="8">
        <f>COUNTIFS(Sta!$A:$A,$A274,Sta!$R:$R,"&gt;0.5")/$B274</f>
        <v>1</v>
      </c>
      <c r="S274" s="8">
        <f>COUNTIFS(Sta!$B:$B,$A274,Sta!$S:$S,"&gt;0.5")/$C274</f>
        <v>1</v>
      </c>
      <c r="T274" s="11">
        <f>(COUNTIFS(Sta!$A:$A,$A274,Sta!$R:$R,"&gt;1.5") +COUNTIFS(Sta!$B:$B,$A274,Sta!$S:$S,"&gt;1.5"))/$D274</f>
        <v>0.5</v>
      </c>
      <c r="U274" s="8">
        <f>COUNTIFS(Sta!$A:$A,$A274,Sta!$R:$R,"&gt;1.5")/$B274</f>
        <v>0</v>
      </c>
      <c r="V274" s="8">
        <f>COUNTIFS(Sta!$B:$B,$A274,Sta!$S:$S,"&gt;1.5")/$C274</f>
        <v>1</v>
      </c>
    </row>
    <row r="275" spans="1:22" x14ac:dyDescent="0.3">
      <c r="A275" t="s">
        <v>607</v>
      </c>
      <c r="B275" s="9">
        <f>COUNTIF(Sta!A:A,A275)</f>
        <v>2</v>
      </c>
      <c r="C275" s="4">
        <f>COUNTIF(Sta!B:B,A275)</f>
        <v>3</v>
      </c>
      <c r="D275" s="4">
        <f t="shared" si="9"/>
        <v>5</v>
      </c>
      <c r="E275" s="10">
        <f>(SUMIF(Sta!$A:$A,$A275,Sta!$T:$T)  + SUMIF(Sta!$B:$B,$A275,Sta!$T:$T) )/$D275</f>
        <v>5.2</v>
      </c>
      <c r="F275" s="6">
        <f>SUMIF(Sta!$A:$A,$A275,Sta!$T:$T)/$B275</f>
        <v>6.5</v>
      </c>
      <c r="G275" s="6">
        <f>SUMIF(Sta!$B:$B,$A275,Sta!$T:$T)/$C275</f>
        <v>4.333333333333333</v>
      </c>
      <c r="H275" s="10">
        <f>(SUMIF(Sta!$A:$A,$A275,Sta!$R:$R)  + SUMIF(Sta!$B:$B,$A275,Sta!$S:$S) )/$D275</f>
        <v>3.2</v>
      </c>
      <c r="I275" s="6">
        <f>SUMIF(Sta!$A:$A,$A275,Sta!$R:$R)/$B275</f>
        <v>3.5</v>
      </c>
      <c r="J275" s="6">
        <f>SUMIF(Sta!$B:$B,$A275,Sta!$S:$S)/$C275</f>
        <v>3</v>
      </c>
      <c r="K275" s="11">
        <f>(COUNTIFS(Sta!$A:$A,$A275,Sta!$T:$T,"&gt;2.5") +COUNTIFS(Sta!$B:$B,$A275,Sta!$T:$T,"&gt;2.5"))/$D275</f>
        <v>0.8</v>
      </c>
      <c r="L275" s="8">
        <f>COUNTIFS(Sta!$A:$A,$A275,Sta!$T:$T,"&gt;2.5")/$B275</f>
        <v>0.5</v>
      </c>
      <c r="M275" s="8">
        <f>COUNTIFS(Sta!$B:$B,$A275,Sta!$T:$T,"&gt;2.5")/$C275</f>
        <v>1</v>
      </c>
      <c r="N275" s="11">
        <f>(COUNTIFS(Sta!$A:$A,$A275,Sta!$T:$T,"&gt;4.5") +COUNTIFS(Sta!$B:$B,$A275,Sta!$T:$T,"&gt;4.5"))/$D275</f>
        <v>0.4</v>
      </c>
      <c r="O275" s="8">
        <f>COUNTIFS(Sta!$A:$A,$A275,Sta!$T:$T,"&gt;4.5")/$B275</f>
        <v>0.5</v>
      </c>
      <c r="P275" s="8">
        <f>COUNTIFS(Sta!$B:$B,$A275,Sta!$T:$T,"&gt;4.5")/$C275</f>
        <v>0.33333333333333331</v>
      </c>
      <c r="Q275" s="11">
        <f>(COUNTIFS(Sta!$A:$A,$A275,Sta!$R:$R,"&gt;0.5") +COUNTIFS(Sta!$B:$B,$A275,Sta!$S:$S,"&gt;0.5"))/$D275</f>
        <v>1</v>
      </c>
      <c r="R275" s="8">
        <f>COUNTIFS(Sta!$A:$A,$A275,Sta!$R:$R,"&gt;0.5")/$B275</f>
        <v>1</v>
      </c>
      <c r="S275" s="8">
        <f>COUNTIFS(Sta!$B:$B,$A275,Sta!$S:$S,"&gt;0.5")/$C275</f>
        <v>1</v>
      </c>
      <c r="T275" s="11">
        <f>(COUNTIFS(Sta!$A:$A,$A275,Sta!$R:$R,"&gt;1.5") +COUNTIFS(Sta!$B:$B,$A275,Sta!$S:$S,"&gt;1.5"))/$D275</f>
        <v>0.8</v>
      </c>
      <c r="U275" s="8">
        <f>COUNTIFS(Sta!$A:$A,$A275,Sta!$R:$R,"&gt;1.5")/$B275</f>
        <v>0.5</v>
      </c>
      <c r="V275" s="8">
        <f>COUNTIFS(Sta!$B:$B,$A275,Sta!$S:$S,"&gt;1.5")/$C275</f>
        <v>1</v>
      </c>
    </row>
    <row r="276" spans="1:22" x14ac:dyDescent="0.3">
      <c r="A276" t="s">
        <v>460</v>
      </c>
      <c r="B276" s="9">
        <f>COUNTIF(Sta!A:A,A276)</f>
        <v>11</v>
      </c>
      <c r="C276" s="4">
        <f>COUNTIF(Sta!B:B,A276)</f>
        <v>10</v>
      </c>
      <c r="D276" s="4">
        <f t="shared" si="9"/>
        <v>21</v>
      </c>
      <c r="E276" s="10">
        <f>(SUMIF(Sta!$A:$A,$A276,Sta!$T:$T)  + SUMIF(Sta!$B:$B,$A276,Sta!$T:$T) )/$D276</f>
        <v>2.3333333333333335</v>
      </c>
      <c r="F276" s="6">
        <f>SUMIF(Sta!$A:$A,$A276,Sta!$T:$T)/$B276</f>
        <v>3</v>
      </c>
      <c r="G276" s="6">
        <f>SUMIF(Sta!$B:$B,$A276,Sta!$T:$T)/$C276</f>
        <v>1.6</v>
      </c>
      <c r="H276" s="10">
        <f>(SUMIF(Sta!$A:$A,$A276,Sta!$R:$R)  + SUMIF(Sta!$B:$B,$A276,Sta!$S:$S) )/$D276</f>
        <v>0.95238095238095233</v>
      </c>
      <c r="I276" s="6">
        <f>SUMIF(Sta!$A:$A,$A276,Sta!$R:$R)/$B276</f>
        <v>1</v>
      </c>
      <c r="J276" s="6">
        <f>SUMIF(Sta!$B:$B,$A276,Sta!$S:$S)/$C276</f>
        <v>0.9</v>
      </c>
      <c r="K276" s="11">
        <f>(COUNTIFS(Sta!$A:$A,$A276,Sta!$T:$T,"&gt;2.5") +COUNTIFS(Sta!$B:$B,$A276,Sta!$T:$T,"&gt;2.5"))/$D276</f>
        <v>0.42857142857142855</v>
      </c>
      <c r="L276" s="8">
        <f>COUNTIFS(Sta!$A:$A,$A276,Sta!$T:$T,"&gt;2.5")/$B276</f>
        <v>0.63636363636363635</v>
      </c>
      <c r="M276" s="8">
        <f>COUNTIFS(Sta!$B:$B,$A276,Sta!$T:$T,"&gt;2.5")/$C276</f>
        <v>0.2</v>
      </c>
      <c r="N276" s="11">
        <f>(COUNTIFS(Sta!$A:$A,$A276,Sta!$T:$T,"&gt;4.5") +COUNTIFS(Sta!$B:$B,$A276,Sta!$T:$T,"&gt;4.5"))/$D276</f>
        <v>0.14285714285714285</v>
      </c>
      <c r="O276" s="8">
        <f>COUNTIFS(Sta!$A:$A,$A276,Sta!$T:$T,"&gt;4.5")/$B276</f>
        <v>0.27272727272727271</v>
      </c>
      <c r="P276" s="8">
        <f>COUNTIFS(Sta!$B:$B,$A276,Sta!$T:$T,"&gt;4.5")/$C276</f>
        <v>0</v>
      </c>
      <c r="Q276" s="11">
        <f>(COUNTIFS(Sta!$A:$A,$A276,Sta!$R:$R,"&gt;0.5") +COUNTIFS(Sta!$B:$B,$A276,Sta!$S:$S,"&gt;0.5"))/$D276</f>
        <v>0.61904761904761907</v>
      </c>
      <c r="R276" s="8">
        <f>COUNTIFS(Sta!$A:$A,$A276,Sta!$R:$R,"&gt;0.5")/$B276</f>
        <v>0.63636363636363635</v>
      </c>
      <c r="S276" s="8">
        <f>COUNTIFS(Sta!$B:$B,$A276,Sta!$S:$S,"&gt;0.5")/$C276</f>
        <v>0.6</v>
      </c>
      <c r="T276" s="11">
        <f>(COUNTIFS(Sta!$A:$A,$A276,Sta!$R:$R,"&gt;1.5") +COUNTIFS(Sta!$B:$B,$A276,Sta!$S:$S,"&gt;1.5"))/$D276</f>
        <v>0.2857142857142857</v>
      </c>
      <c r="U276" s="8">
        <f>COUNTIFS(Sta!$A:$A,$A276,Sta!$R:$R,"&gt;1.5")/$B276</f>
        <v>0.27272727272727271</v>
      </c>
      <c r="V276" s="8">
        <f>COUNTIFS(Sta!$B:$B,$A276,Sta!$S:$S,"&gt;1.5")/$C276</f>
        <v>0.3</v>
      </c>
    </row>
    <row r="277" spans="1:22" x14ac:dyDescent="0.3">
      <c r="A277" t="s">
        <v>706</v>
      </c>
      <c r="B277" s="9">
        <f>COUNTIF(Sta!A:A,A277)</f>
        <v>0</v>
      </c>
      <c r="C277" s="4">
        <f>COUNTIF(Sta!B:B,A277)</f>
        <v>0</v>
      </c>
      <c r="D277" s="4">
        <f t="shared" si="9"/>
        <v>0</v>
      </c>
      <c r="E277" s="10" t="e">
        <f>(SUMIF(Sta!$A:$A,$A277,Sta!$T:$T)  + SUMIF(Sta!$B:$B,$A277,Sta!$T:$T) )/$D277</f>
        <v>#DIV/0!</v>
      </c>
      <c r="F277" s="6" t="e">
        <f>SUMIF(Sta!$A:$A,$A277,Sta!$T:$T)/$B277</f>
        <v>#DIV/0!</v>
      </c>
      <c r="G277" s="6" t="e">
        <f>SUMIF(Sta!$B:$B,$A277,Sta!$T:$T)/$C277</f>
        <v>#DIV/0!</v>
      </c>
      <c r="H277" s="10" t="e">
        <f>(SUMIF(Sta!$A:$A,$A277,Sta!$R:$R)  + SUMIF(Sta!$B:$B,$A277,Sta!$S:$S) )/$D277</f>
        <v>#DIV/0!</v>
      </c>
      <c r="I277" s="6" t="e">
        <f>SUMIF(Sta!$A:$A,$A277,Sta!$R:$R)/$B277</f>
        <v>#DIV/0!</v>
      </c>
      <c r="J277" s="6" t="e">
        <f>SUMIF(Sta!$B:$B,$A277,Sta!$S:$S)/$C277</f>
        <v>#DIV/0!</v>
      </c>
      <c r="K277" s="11" t="e">
        <f>(COUNTIFS(Sta!$A:$A,$A277,Sta!$T:$T,"&gt;2.5") +COUNTIFS(Sta!$B:$B,$A277,Sta!$T:$T,"&gt;2.5"))/$D277</f>
        <v>#DIV/0!</v>
      </c>
      <c r="L277" s="8" t="e">
        <f>COUNTIFS(Sta!$A:$A,$A277,Sta!$T:$T,"&gt;2.5")/$B277</f>
        <v>#DIV/0!</v>
      </c>
      <c r="M277" s="8" t="e">
        <f>COUNTIFS(Sta!$B:$B,$A277,Sta!$T:$T,"&gt;2.5")/$C277</f>
        <v>#DIV/0!</v>
      </c>
      <c r="N277" s="11" t="e">
        <f>(COUNTIFS(Sta!$A:$A,$A277,Sta!$T:$T,"&gt;4.5") +COUNTIFS(Sta!$B:$B,$A277,Sta!$T:$T,"&gt;4.5"))/$D277</f>
        <v>#DIV/0!</v>
      </c>
      <c r="O277" s="8" t="e">
        <f>COUNTIFS(Sta!$A:$A,$A277,Sta!$T:$T,"&gt;4.5")/$B277</f>
        <v>#DIV/0!</v>
      </c>
      <c r="P277" s="8" t="e">
        <f>COUNTIFS(Sta!$B:$B,$A277,Sta!$T:$T,"&gt;4.5")/$C277</f>
        <v>#DIV/0!</v>
      </c>
      <c r="Q277" s="11" t="e">
        <f>(COUNTIFS(Sta!$A:$A,$A277,Sta!$R:$R,"&gt;0.5") +COUNTIFS(Sta!$B:$B,$A277,Sta!$S:$S,"&gt;0.5"))/$D277</f>
        <v>#DIV/0!</v>
      </c>
      <c r="R277" s="8" t="e">
        <f>COUNTIFS(Sta!$A:$A,$A277,Sta!$R:$R,"&gt;0.5")/$B277</f>
        <v>#DIV/0!</v>
      </c>
      <c r="S277" s="8" t="e">
        <f>COUNTIFS(Sta!$B:$B,$A277,Sta!$S:$S,"&gt;0.5")/$C277</f>
        <v>#DIV/0!</v>
      </c>
      <c r="T277" s="11" t="e">
        <f>(COUNTIFS(Sta!$A:$A,$A277,Sta!$R:$R,"&gt;1.5") +COUNTIFS(Sta!$B:$B,$A277,Sta!$S:$S,"&gt;1.5"))/$D277</f>
        <v>#DIV/0!</v>
      </c>
      <c r="U277" s="8" t="e">
        <f>COUNTIFS(Sta!$A:$A,$A277,Sta!$R:$R,"&gt;1.5")/$B277</f>
        <v>#DIV/0!</v>
      </c>
      <c r="V277" s="8" t="e">
        <f>COUNTIFS(Sta!$B:$B,$A277,Sta!$S:$S,"&gt;1.5")/$C277</f>
        <v>#DIV/0!</v>
      </c>
    </row>
    <row r="278" spans="1:22" x14ac:dyDescent="0.3">
      <c r="A278" t="s">
        <v>454</v>
      </c>
      <c r="B278" s="9">
        <f>COUNTIF(Sta!A:A,A278)</f>
        <v>12</v>
      </c>
      <c r="C278" s="4">
        <f>COUNTIF(Sta!B:B,A278)</f>
        <v>8</v>
      </c>
      <c r="D278" s="4">
        <f t="shared" si="9"/>
        <v>20</v>
      </c>
      <c r="E278" s="10">
        <f>(SUMIF(Sta!$A:$A,$A278,Sta!$T:$T)  + SUMIF(Sta!$B:$B,$A278,Sta!$T:$T) )/$D278</f>
        <v>2.35</v>
      </c>
      <c r="F278" s="6">
        <f>SUMIF(Sta!$A:$A,$A278,Sta!$T:$T)/$B278</f>
        <v>2.1666666666666665</v>
      </c>
      <c r="G278" s="6">
        <f>SUMIF(Sta!$B:$B,$A278,Sta!$T:$T)/$C278</f>
        <v>2.625</v>
      </c>
      <c r="H278" s="10">
        <f>(SUMIF(Sta!$A:$A,$A278,Sta!$R:$R)  + SUMIF(Sta!$B:$B,$A278,Sta!$S:$S) )/$D278</f>
        <v>0.85</v>
      </c>
      <c r="I278" s="6">
        <f>SUMIF(Sta!$A:$A,$A278,Sta!$R:$R)/$B278</f>
        <v>0.75</v>
      </c>
      <c r="J278" s="6">
        <f>SUMIF(Sta!$B:$B,$A278,Sta!$S:$S)/$C278</f>
        <v>1</v>
      </c>
      <c r="K278" s="11">
        <f>(COUNTIFS(Sta!$A:$A,$A278,Sta!$T:$T,"&gt;2.5") +COUNTIFS(Sta!$B:$B,$A278,Sta!$T:$T,"&gt;2.5"))/$D278</f>
        <v>0.35</v>
      </c>
      <c r="L278" s="8">
        <f>COUNTIFS(Sta!$A:$A,$A278,Sta!$T:$T,"&gt;2.5")/$B278</f>
        <v>0.25</v>
      </c>
      <c r="M278" s="8">
        <f>COUNTIFS(Sta!$B:$B,$A278,Sta!$T:$T,"&gt;2.5")/$C278</f>
        <v>0.5</v>
      </c>
      <c r="N278" s="11">
        <f>(COUNTIFS(Sta!$A:$A,$A278,Sta!$T:$T,"&gt;4.5") +COUNTIFS(Sta!$B:$B,$A278,Sta!$T:$T,"&gt;4.5"))/$D278</f>
        <v>0.2</v>
      </c>
      <c r="O278" s="8">
        <f>COUNTIFS(Sta!$A:$A,$A278,Sta!$T:$T,"&gt;4.5")/$B278</f>
        <v>0.16666666666666666</v>
      </c>
      <c r="P278" s="8">
        <f>COUNTIFS(Sta!$B:$B,$A278,Sta!$T:$T,"&gt;4.5")/$C278</f>
        <v>0.25</v>
      </c>
      <c r="Q278" s="11">
        <f>(COUNTIFS(Sta!$A:$A,$A278,Sta!$R:$R,"&gt;0.5") +COUNTIFS(Sta!$B:$B,$A278,Sta!$S:$S,"&gt;0.5"))/$D278</f>
        <v>0.45</v>
      </c>
      <c r="R278" s="8">
        <f>COUNTIFS(Sta!$A:$A,$A278,Sta!$R:$R,"&gt;0.5")/$B278</f>
        <v>0.41666666666666669</v>
      </c>
      <c r="S278" s="8">
        <f>COUNTIFS(Sta!$B:$B,$A278,Sta!$S:$S,"&gt;0.5")/$C278</f>
        <v>0.5</v>
      </c>
      <c r="T278" s="11">
        <f>(COUNTIFS(Sta!$A:$A,$A278,Sta!$R:$R,"&gt;1.5") +COUNTIFS(Sta!$B:$B,$A278,Sta!$S:$S,"&gt;1.5"))/$D278</f>
        <v>0.25</v>
      </c>
      <c r="U278" s="8">
        <f>COUNTIFS(Sta!$A:$A,$A278,Sta!$R:$R,"&gt;1.5")/$B278</f>
        <v>0.16666666666666666</v>
      </c>
      <c r="V278" s="8">
        <f>COUNTIFS(Sta!$B:$B,$A278,Sta!$S:$S,"&gt;1.5")/$C278</f>
        <v>0.375</v>
      </c>
    </row>
    <row r="279" spans="1:22" x14ac:dyDescent="0.3">
      <c r="A279" t="s">
        <v>708</v>
      </c>
      <c r="B279" s="9">
        <f>COUNTIF(Sta!A:A,A279)</f>
        <v>0</v>
      </c>
      <c r="C279" s="4">
        <f>COUNTIF(Sta!B:B,A279)</f>
        <v>0</v>
      </c>
      <c r="D279" s="4">
        <f t="shared" si="9"/>
        <v>0</v>
      </c>
      <c r="E279" s="10" t="e">
        <f>(SUMIF(Sta!$A:$A,$A279,Sta!$T:$T)  + SUMIF(Sta!$B:$B,$A279,Sta!$T:$T) )/$D279</f>
        <v>#DIV/0!</v>
      </c>
      <c r="F279" s="6" t="e">
        <f>SUMIF(Sta!$A:$A,$A279,Sta!$T:$T)/$B279</f>
        <v>#DIV/0!</v>
      </c>
      <c r="G279" s="6" t="e">
        <f>SUMIF(Sta!$B:$B,$A279,Sta!$T:$T)/$C279</f>
        <v>#DIV/0!</v>
      </c>
      <c r="H279" s="10" t="e">
        <f>(SUMIF(Sta!$A:$A,$A279,Sta!$R:$R)  + SUMIF(Sta!$B:$B,$A279,Sta!$S:$S) )/$D279</f>
        <v>#DIV/0!</v>
      </c>
      <c r="I279" s="6" t="e">
        <f>SUMIF(Sta!$A:$A,$A279,Sta!$R:$R)/$B279</f>
        <v>#DIV/0!</v>
      </c>
      <c r="J279" s="6" t="e">
        <f>SUMIF(Sta!$B:$B,$A279,Sta!$S:$S)/$C279</f>
        <v>#DIV/0!</v>
      </c>
      <c r="K279" s="11" t="e">
        <f>(COUNTIFS(Sta!$A:$A,$A279,Sta!$T:$T,"&gt;2.5") +COUNTIFS(Sta!$B:$B,$A279,Sta!$T:$T,"&gt;2.5"))/$D279</f>
        <v>#DIV/0!</v>
      </c>
      <c r="L279" s="8" t="e">
        <f>COUNTIFS(Sta!$A:$A,$A279,Sta!$T:$T,"&gt;2.5")/$B279</f>
        <v>#DIV/0!</v>
      </c>
      <c r="M279" s="8" t="e">
        <f>COUNTIFS(Sta!$B:$B,$A279,Sta!$T:$T,"&gt;2.5")/$C279</f>
        <v>#DIV/0!</v>
      </c>
      <c r="N279" s="11" t="e">
        <f>(COUNTIFS(Sta!$A:$A,$A279,Sta!$T:$T,"&gt;4.5") +COUNTIFS(Sta!$B:$B,$A279,Sta!$T:$T,"&gt;4.5"))/$D279</f>
        <v>#DIV/0!</v>
      </c>
      <c r="O279" s="8" t="e">
        <f>COUNTIFS(Sta!$A:$A,$A279,Sta!$T:$T,"&gt;4.5")/$B279</f>
        <v>#DIV/0!</v>
      </c>
      <c r="P279" s="8" t="e">
        <f>COUNTIFS(Sta!$B:$B,$A279,Sta!$T:$T,"&gt;4.5")/$C279</f>
        <v>#DIV/0!</v>
      </c>
      <c r="Q279" s="11" t="e">
        <f>(COUNTIFS(Sta!$A:$A,$A279,Sta!$R:$R,"&gt;0.5") +COUNTIFS(Sta!$B:$B,$A279,Sta!$S:$S,"&gt;0.5"))/$D279</f>
        <v>#DIV/0!</v>
      </c>
      <c r="R279" s="8" t="e">
        <f>COUNTIFS(Sta!$A:$A,$A279,Sta!$R:$R,"&gt;0.5")/$B279</f>
        <v>#DIV/0!</v>
      </c>
      <c r="S279" s="8" t="e">
        <f>COUNTIFS(Sta!$B:$B,$A279,Sta!$S:$S,"&gt;0.5")/$C279</f>
        <v>#DIV/0!</v>
      </c>
      <c r="T279" s="11" t="e">
        <f>(COUNTIFS(Sta!$A:$A,$A279,Sta!$R:$R,"&gt;1.5") +COUNTIFS(Sta!$B:$B,$A279,Sta!$S:$S,"&gt;1.5"))/$D279</f>
        <v>#DIV/0!</v>
      </c>
      <c r="U279" s="8" t="e">
        <f>COUNTIFS(Sta!$A:$A,$A279,Sta!$R:$R,"&gt;1.5")/$B279</f>
        <v>#DIV/0!</v>
      </c>
      <c r="V279" s="8" t="e">
        <f>COUNTIFS(Sta!$B:$B,$A279,Sta!$S:$S,"&gt;1.5")/$C279</f>
        <v>#DIV/0!</v>
      </c>
    </row>
    <row r="280" spans="1:22" x14ac:dyDescent="0.3">
      <c r="A280" t="s">
        <v>421</v>
      </c>
      <c r="B280" s="9">
        <f>COUNTIF(Sta!A:A,A280)</f>
        <v>1</v>
      </c>
      <c r="C280" s="4">
        <f>COUNTIF(Sta!B:B,A280)</f>
        <v>1</v>
      </c>
      <c r="D280" s="4">
        <f t="shared" si="9"/>
        <v>2</v>
      </c>
      <c r="E280" s="10">
        <f>(SUMIF(Sta!$A:$A,$A280,Sta!$T:$T)  + SUMIF(Sta!$B:$B,$A280,Sta!$T:$T) )/$D280</f>
        <v>3</v>
      </c>
      <c r="F280" s="6">
        <f>SUMIF(Sta!$A:$A,$A280,Sta!$T:$T)/$B280</f>
        <v>4</v>
      </c>
      <c r="G280" s="6">
        <f>SUMIF(Sta!$B:$B,$A280,Sta!$T:$T)/$C280</f>
        <v>2</v>
      </c>
      <c r="H280" s="10">
        <f>(SUMIF(Sta!$A:$A,$A280,Sta!$R:$R)  + SUMIF(Sta!$B:$B,$A280,Sta!$S:$S) )/$D280</f>
        <v>1.5</v>
      </c>
      <c r="I280" s="6">
        <f>SUMIF(Sta!$A:$A,$A280,Sta!$R:$R)/$B280</f>
        <v>2</v>
      </c>
      <c r="J280" s="6">
        <f>SUMIF(Sta!$B:$B,$A280,Sta!$S:$S)/$C280</f>
        <v>1</v>
      </c>
      <c r="K280" s="11">
        <f>(COUNTIFS(Sta!$A:$A,$A280,Sta!$T:$T,"&gt;2.5") +COUNTIFS(Sta!$B:$B,$A280,Sta!$T:$T,"&gt;2.5"))/$D280</f>
        <v>0.5</v>
      </c>
      <c r="L280" s="8">
        <f>COUNTIFS(Sta!$A:$A,$A280,Sta!$T:$T,"&gt;2.5")/$B280</f>
        <v>1</v>
      </c>
      <c r="M280" s="8">
        <f>COUNTIFS(Sta!$B:$B,$A280,Sta!$T:$T,"&gt;2.5")/$C280</f>
        <v>0</v>
      </c>
      <c r="N280" s="11">
        <f>(COUNTIFS(Sta!$A:$A,$A280,Sta!$T:$T,"&gt;4.5") +COUNTIFS(Sta!$B:$B,$A280,Sta!$T:$T,"&gt;4.5"))/$D280</f>
        <v>0</v>
      </c>
      <c r="O280" s="8">
        <f>COUNTIFS(Sta!$A:$A,$A280,Sta!$T:$T,"&gt;4.5")/$B280</f>
        <v>0</v>
      </c>
      <c r="P280" s="8">
        <f>COUNTIFS(Sta!$B:$B,$A280,Sta!$T:$T,"&gt;4.5")/$C280</f>
        <v>0</v>
      </c>
      <c r="Q280" s="11">
        <f>(COUNTIFS(Sta!$A:$A,$A280,Sta!$R:$R,"&gt;0.5") +COUNTIFS(Sta!$B:$B,$A280,Sta!$S:$S,"&gt;0.5"))/$D280</f>
        <v>1</v>
      </c>
      <c r="R280" s="8">
        <f>COUNTIFS(Sta!$A:$A,$A280,Sta!$R:$R,"&gt;0.5")/$B280</f>
        <v>1</v>
      </c>
      <c r="S280" s="8">
        <f>COUNTIFS(Sta!$B:$B,$A280,Sta!$S:$S,"&gt;0.5")/$C280</f>
        <v>1</v>
      </c>
      <c r="T280" s="11">
        <f>(COUNTIFS(Sta!$A:$A,$A280,Sta!$R:$R,"&gt;1.5") +COUNTIFS(Sta!$B:$B,$A280,Sta!$S:$S,"&gt;1.5"))/$D280</f>
        <v>0.5</v>
      </c>
      <c r="U280" s="8">
        <f>COUNTIFS(Sta!$A:$A,$A280,Sta!$R:$R,"&gt;1.5")/$B280</f>
        <v>1</v>
      </c>
      <c r="V280" s="8">
        <f>COUNTIFS(Sta!$B:$B,$A280,Sta!$S:$S,"&gt;1.5")/$C280</f>
        <v>0</v>
      </c>
    </row>
    <row r="281" spans="1:22" x14ac:dyDescent="0.3">
      <c r="A281" t="s">
        <v>521</v>
      </c>
      <c r="B281" s="9">
        <f>COUNTIF(Sta!A:A,A281)</f>
        <v>2</v>
      </c>
      <c r="C281" s="4">
        <f>COUNTIF(Sta!B:B,A281)</f>
        <v>3</v>
      </c>
      <c r="D281" s="4">
        <f t="shared" si="9"/>
        <v>5</v>
      </c>
      <c r="E281" s="10">
        <f>(SUMIF(Sta!$A:$A,$A281,Sta!$T:$T)  + SUMIF(Sta!$B:$B,$A281,Sta!$T:$T) )/$D281</f>
        <v>4.8</v>
      </c>
      <c r="F281" s="6">
        <f>SUMIF(Sta!$A:$A,$A281,Sta!$T:$T)/$B281</f>
        <v>5</v>
      </c>
      <c r="G281" s="6">
        <f>SUMIF(Sta!$B:$B,$A281,Sta!$T:$T)/$C281</f>
        <v>4.666666666666667</v>
      </c>
      <c r="H281" s="10">
        <f>(SUMIF(Sta!$A:$A,$A281,Sta!$R:$R)  + SUMIF(Sta!$B:$B,$A281,Sta!$S:$S) )/$D281</f>
        <v>1.6</v>
      </c>
      <c r="I281" s="6">
        <f>SUMIF(Sta!$A:$A,$A281,Sta!$R:$R)/$B281</f>
        <v>1.5</v>
      </c>
      <c r="J281" s="6">
        <f>SUMIF(Sta!$B:$B,$A281,Sta!$S:$S)/$C281</f>
        <v>1.6666666666666667</v>
      </c>
      <c r="K281" s="11">
        <f>(COUNTIFS(Sta!$A:$A,$A281,Sta!$T:$T,"&gt;2.5") +COUNTIFS(Sta!$B:$B,$A281,Sta!$T:$T,"&gt;2.5"))/$D281</f>
        <v>1</v>
      </c>
      <c r="L281" s="8">
        <f>COUNTIFS(Sta!$A:$A,$A281,Sta!$T:$T,"&gt;2.5")/$B281</f>
        <v>1</v>
      </c>
      <c r="M281" s="8">
        <f>COUNTIFS(Sta!$B:$B,$A281,Sta!$T:$T,"&gt;2.5")/$C281</f>
        <v>1</v>
      </c>
      <c r="N281" s="11">
        <f>(COUNTIFS(Sta!$A:$A,$A281,Sta!$T:$T,"&gt;4.5") +COUNTIFS(Sta!$B:$B,$A281,Sta!$T:$T,"&gt;4.5"))/$D281</f>
        <v>0.4</v>
      </c>
      <c r="O281" s="8">
        <f>COUNTIFS(Sta!$A:$A,$A281,Sta!$T:$T,"&gt;4.5")/$B281</f>
        <v>0.5</v>
      </c>
      <c r="P281" s="8">
        <f>COUNTIFS(Sta!$B:$B,$A281,Sta!$T:$T,"&gt;4.5")/$C281</f>
        <v>0.33333333333333331</v>
      </c>
      <c r="Q281" s="11">
        <f>(COUNTIFS(Sta!$A:$A,$A281,Sta!$R:$R,"&gt;0.5") +COUNTIFS(Sta!$B:$B,$A281,Sta!$S:$S,"&gt;0.5"))/$D281</f>
        <v>0.8</v>
      </c>
      <c r="R281" s="8">
        <f>COUNTIFS(Sta!$A:$A,$A281,Sta!$R:$R,"&gt;0.5")/$B281</f>
        <v>1</v>
      </c>
      <c r="S281" s="8">
        <f>COUNTIFS(Sta!$B:$B,$A281,Sta!$S:$S,"&gt;0.5")/$C281</f>
        <v>0.66666666666666663</v>
      </c>
      <c r="T281" s="11">
        <f>(COUNTIFS(Sta!$A:$A,$A281,Sta!$R:$R,"&gt;1.5") +COUNTIFS(Sta!$B:$B,$A281,Sta!$S:$S,"&gt;1.5"))/$D281</f>
        <v>0.6</v>
      </c>
      <c r="U281" s="8">
        <f>COUNTIFS(Sta!$A:$A,$A281,Sta!$R:$R,"&gt;1.5")/$B281</f>
        <v>0.5</v>
      </c>
      <c r="V281" s="8">
        <f>COUNTIFS(Sta!$B:$B,$A281,Sta!$S:$S,"&gt;1.5")/$C281</f>
        <v>0.66666666666666663</v>
      </c>
    </row>
    <row r="282" spans="1:22" x14ac:dyDescent="0.3">
      <c r="A282" t="s">
        <v>322</v>
      </c>
      <c r="B282" s="9">
        <f>COUNTIF(Sta!A:A,A282)</f>
        <v>0</v>
      </c>
      <c r="C282" s="4">
        <f>COUNTIF(Sta!B:B,A282)</f>
        <v>0</v>
      </c>
      <c r="D282" s="4">
        <f t="shared" si="9"/>
        <v>0</v>
      </c>
      <c r="E282" s="10" t="e">
        <f>(SUMIF(Sta!$A:$A,$A282,Sta!$T:$T)  + SUMIF(Sta!$B:$B,$A282,Sta!$T:$T) )/$D282</f>
        <v>#DIV/0!</v>
      </c>
      <c r="F282" s="6" t="e">
        <f>SUMIF(Sta!$A:$A,$A282,Sta!$T:$T)/$B282</f>
        <v>#DIV/0!</v>
      </c>
      <c r="G282" s="6" t="e">
        <f>SUMIF(Sta!$B:$B,$A282,Sta!$T:$T)/$C282</f>
        <v>#DIV/0!</v>
      </c>
      <c r="H282" s="10" t="e">
        <f>(SUMIF(Sta!$A:$A,$A282,Sta!$R:$R)  + SUMIF(Sta!$B:$B,$A282,Sta!$S:$S) )/$D282</f>
        <v>#DIV/0!</v>
      </c>
      <c r="I282" s="6" t="e">
        <f>SUMIF(Sta!$A:$A,$A282,Sta!$R:$R)/$B282</f>
        <v>#DIV/0!</v>
      </c>
      <c r="J282" s="6" t="e">
        <f>SUMIF(Sta!$B:$B,$A282,Sta!$S:$S)/$C282</f>
        <v>#DIV/0!</v>
      </c>
      <c r="K282" s="11" t="e">
        <f>(COUNTIFS(Sta!$A:$A,$A282,Sta!$T:$T,"&gt;2.5") +COUNTIFS(Sta!$B:$B,$A282,Sta!$T:$T,"&gt;2.5"))/$D282</f>
        <v>#DIV/0!</v>
      </c>
      <c r="L282" s="8" t="e">
        <f>COUNTIFS(Sta!$A:$A,$A282,Sta!$T:$T,"&gt;2.5")/$B282</f>
        <v>#DIV/0!</v>
      </c>
      <c r="M282" s="8" t="e">
        <f>COUNTIFS(Sta!$B:$B,$A282,Sta!$T:$T,"&gt;2.5")/$C282</f>
        <v>#DIV/0!</v>
      </c>
      <c r="N282" s="11" t="e">
        <f>(COUNTIFS(Sta!$A:$A,$A282,Sta!$T:$T,"&gt;4.5") +COUNTIFS(Sta!$B:$B,$A282,Sta!$T:$T,"&gt;4.5"))/$D282</f>
        <v>#DIV/0!</v>
      </c>
      <c r="O282" s="8" t="e">
        <f>COUNTIFS(Sta!$A:$A,$A282,Sta!$T:$T,"&gt;4.5")/$B282</f>
        <v>#DIV/0!</v>
      </c>
      <c r="P282" s="8" t="e">
        <f>COUNTIFS(Sta!$B:$B,$A282,Sta!$T:$T,"&gt;4.5")/$C282</f>
        <v>#DIV/0!</v>
      </c>
      <c r="Q282" s="11" t="e">
        <f>(COUNTIFS(Sta!$A:$A,$A282,Sta!$R:$R,"&gt;0.5") +COUNTIFS(Sta!$B:$B,$A282,Sta!$S:$S,"&gt;0.5"))/$D282</f>
        <v>#DIV/0!</v>
      </c>
      <c r="R282" s="8" t="e">
        <f>COUNTIFS(Sta!$A:$A,$A282,Sta!$R:$R,"&gt;0.5")/$B282</f>
        <v>#DIV/0!</v>
      </c>
      <c r="S282" s="8" t="e">
        <f>COUNTIFS(Sta!$B:$B,$A282,Sta!$S:$S,"&gt;0.5")/$C282</f>
        <v>#DIV/0!</v>
      </c>
      <c r="T282" s="11" t="e">
        <f>(COUNTIFS(Sta!$A:$A,$A282,Sta!$R:$R,"&gt;1.5") +COUNTIFS(Sta!$B:$B,$A282,Sta!$S:$S,"&gt;1.5"))/$D282</f>
        <v>#DIV/0!</v>
      </c>
      <c r="U282" s="8" t="e">
        <f>COUNTIFS(Sta!$A:$A,$A282,Sta!$R:$R,"&gt;1.5")/$B282</f>
        <v>#DIV/0!</v>
      </c>
      <c r="V282" s="8" t="e">
        <f>COUNTIFS(Sta!$B:$B,$A282,Sta!$S:$S,"&gt;1.5")/$C282</f>
        <v>#DIV/0!</v>
      </c>
    </row>
    <row r="283" spans="1:22" x14ac:dyDescent="0.3">
      <c r="A283" t="s">
        <v>710</v>
      </c>
      <c r="B283" s="9">
        <f>COUNTIF(Sta!A:A,A283)</f>
        <v>0</v>
      </c>
      <c r="C283" s="4">
        <f>COUNTIF(Sta!B:B,A283)</f>
        <v>0</v>
      </c>
      <c r="D283" s="4">
        <f t="shared" si="9"/>
        <v>0</v>
      </c>
      <c r="E283" s="10" t="e">
        <f>(SUMIF(Sta!$A:$A,$A283,Sta!$T:$T)  + SUMIF(Sta!$B:$B,$A283,Sta!$T:$T) )/$D283</f>
        <v>#DIV/0!</v>
      </c>
      <c r="F283" s="6" t="e">
        <f>SUMIF(Sta!$A:$A,$A283,Sta!$T:$T)/$B283</f>
        <v>#DIV/0!</v>
      </c>
      <c r="G283" s="6" t="e">
        <f>SUMIF(Sta!$B:$B,$A283,Sta!$T:$T)/$C283</f>
        <v>#DIV/0!</v>
      </c>
      <c r="H283" s="10" t="e">
        <f>(SUMIF(Sta!$A:$A,$A283,Sta!$R:$R)  + SUMIF(Sta!$B:$B,$A283,Sta!$S:$S) )/$D283</f>
        <v>#DIV/0!</v>
      </c>
      <c r="I283" s="6" t="e">
        <f>SUMIF(Sta!$A:$A,$A283,Sta!$R:$R)/$B283</f>
        <v>#DIV/0!</v>
      </c>
      <c r="J283" s="6" t="e">
        <f>SUMIF(Sta!$B:$B,$A283,Sta!$S:$S)/$C283</f>
        <v>#DIV/0!</v>
      </c>
      <c r="K283" s="11" t="e">
        <f>(COUNTIFS(Sta!$A:$A,$A283,Sta!$T:$T,"&gt;2.5") +COUNTIFS(Sta!$B:$B,$A283,Sta!$T:$T,"&gt;2.5"))/$D283</f>
        <v>#DIV/0!</v>
      </c>
      <c r="L283" s="8" t="e">
        <f>COUNTIFS(Sta!$A:$A,$A283,Sta!$T:$T,"&gt;2.5")/$B283</f>
        <v>#DIV/0!</v>
      </c>
      <c r="M283" s="8" t="e">
        <f>COUNTIFS(Sta!$B:$B,$A283,Sta!$T:$T,"&gt;2.5")/$C283</f>
        <v>#DIV/0!</v>
      </c>
      <c r="N283" s="11" t="e">
        <f>(COUNTIFS(Sta!$A:$A,$A283,Sta!$T:$T,"&gt;4.5") +COUNTIFS(Sta!$B:$B,$A283,Sta!$T:$T,"&gt;4.5"))/$D283</f>
        <v>#DIV/0!</v>
      </c>
      <c r="O283" s="8" t="e">
        <f>COUNTIFS(Sta!$A:$A,$A283,Sta!$T:$T,"&gt;4.5")/$B283</f>
        <v>#DIV/0!</v>
      </c>
      <c r="P283" s="8" t="e">
        <f>COUNTIFS(Sta!$B:$B,$A283,Sta!$T:$T,"&gt;4.5")/$C283</f>
        <v>#DIV/0!</v>
      </c>
      <c r="Q283" s="11" t="e">
        <f>(COUNTIFS(Sta!$A:$A,$A283,Sta!$R:$R,"&gt;0.5") +COUNTIFS(Sta!$B:$B,$A283,Sta!$S:$S,"&gt;0.5"))/$D283</f>
        <v>#DIV/0!</v>
      </c>
      <c r="R283" s="8" t="e">
        <f>COUNTIFS(Sta!$A:$A,$A283,Sta!$R:$R,"&gt;0.5")/$B283</f>
        <v>#DIV/0!</v>
      </c>
      <c r="S283" s="8" t="e">
        <f>COUNTIFS(Sta!$B:$B,$A283,Sta!$S:$S,"&gt;0.5")/$C283</f>
        <v>#DIV/0!</v>
      </c>
      <c r="T283" s="11" t="e">
        <f>(COUNTIFS(Sta!$A:$A,$A283,Sta!$R:$R,"&gt;1.5") +COUNTIFS(Sta!$B:$B,$A283,Sta!$S:$S,"&gt;1.5"))/$D283</f>
        <v>#DIV/0!</v>
      </c>
      <c r="U283" s="8" t="e">
        <f>COUNTIFS(Sta!$A:$A,$A283,Sta!$R:$R,"&gt;1.5")/$B283</f>
        <v>#DIV/0!</v>
      </c>
      <c r="V283" s="8" t="e">
        <f>COUNTIFS(Sta!$B:$B,$A283,Sta!$S:$S,"&gt;1.5")/$C283</f>
        <v>#DIV/0!</v>
      </c>
    </row>
    <row r="284" spans="1:22" x14ac:dyDescent="0.3">
      <c r="A284" t="s">
        <v>583</v>
      </c>
      <c r="B284" s="9">
        <f>COUNTIF(Sta!A:A,A284)</f>
        <v>1</v>
      </c>
      <c r="C284" s="4">
        <f>COUNTIF(Sta!B:B,A284)</f>
        <v>2</v>
      </c>
      <c r="D284" s="4">
        <f t="shared" si="9"/>
        <v>3</v>
      </c>
      <c r="E284" s="10">
        <f>(SUMIF(Sta!$A:$A,$A284,Sta!$T:$T)  + SUMIF(Sta!$B:$B,$A284,Sta!$T:$T) )/$D284</f>
        <v>2.3333333333333335</v>
      </c>
      <c r="F284" s="6">
        <f>SUMIF(Sta!$A:$A,$A284,Sta!$T:$T)/$B284</f>
        <v>4</v>
      </c>
      <c r="G284" s="6">
        <f>SUMIF(Sta!$B:$B,$A284,Sta!$T:$T)/$C284</f>
        <v>1.5</v>
      </c>
      <c r="H284" s="10">
        <f>(SUMIF(Sta!$A:$A,$A284,Sta!$R:$R)  + SUMIF(Sta!$B:$B,$A284,Sta!$S:$S) )/$D284</f>
        <v>1.3333333333333333</v>
      </c>
      <c r="I284" s="6">
        <f>SUMIF(Sta!$A:$A,$A284,Sta!$R:$R)/$B284</f>
        <v>2</v>
      </c>
      <c r="J284" s="6">
        <f>SUMIF(Sta!$B:$B,$A284,Sta!$S:$S)/$C284</f>
        <v>1</v>
      </c>
      <c r="K284" s="11">
        <f>(COUNTIFS(Sta!$A:$A,$A284,Sta!$T:$T,"&gt;2.5") +COUNTIFS(Sta!$B:$B,$A284,Sta!$T:$T,"&gt;2.5"))/$D284</f>
        <v>0.33333333333333331</v>
      </c>
      <c r="L284" s="8">
        <f>COUNTIFS(Sta!$A:$A,$A284,Sta!$T:$T,"&gt;2.5")/$B284</f>
        <v>1</v>
      </c>
      <c r="M284" s="8">
        <f>COUNTIFS(Sta!$B:$B,$A284,Sta!$T:$T,"&gt;2.5")/$C284</f>
        <v>0</v>
      </c>
      <c r="N284" s="11">
        <f>(COUNTIFS(Sta!$A:$A,$A284,Sta!$T:$T,"&gt;4.5") +COUNTIFS(Sta!$B:$B,$A284,Sta!$T:$T,"&gt;4.5"))/$D284</f>
        <v>0</v>
      </c>
      <c r="O284" s="8">
        <f>COUNTIFS(Sta!$A:$A,$A284,Sta!$T:$T,"&gt;4.5")/$B284</f>
        <v>0</v>
      </c>
      <c r="P284" s="8">
        <f>COUNTIFS(Sta!$B:$B,$A284,Sta!$T:$T,"&gt;4.5")/$C284</f>
        <v>0</v>
      </c>
      <c r="Q284" s="11">
        <f>(COUNTIFS(Sta!$A:$A,$A284,Sta!$R:$R,"&gt;0.5") +COUNTIFS(Sta!$B:$B,$A284,Sta!$S:$S,"&gt;0.5"))/$D284</f>
        <v>1</v>
      </c>
      <c r="R284" s="8">
        <f>COUNTIFS(Sta!$A:$A,$A284,Sta!$R:$R,"&gt;0.5")/$B284</f>
        <v>1</v>
      </c>
      <c r="S284" s="8">
        <f>COUNTIFS(Sta!$B:$B,$A284,Sta!$S:$S,"&gt;0.5")/$C284</f>
        <v>1</v>
      </c>
      <c r="T284" s="11">
        <f>(COUNTIFS(Sta!$A:$A,$A284,Sta!$R:$R,"&gt;1.5") +COUNTIFS(Sta!$B:$B,$A284,Sta!$S:$S,"&gt;1.5"))/$D284</f>
        <v>0.33333333333333331</v>
      </c>
      <c r="U284" s="8">
        <f>COUNTIFS(Sta!$A:$A,$A284,Sta!$R:$R,"&gt;1.5")/$B284</f>
        <v>1</v>
      </c>
      <c r="V284" s="8">
        <f>COUNTIFS(Sta!$B:$B,$A284,Sta!$S:$S,"&gt;1.5")/$C284</f>
        <v>0</v>
      </c>
    </row>
    <row r="285" spans="1:22" x14ac:dyDescent="0.3">
      <c r="A285" t="s">
        <v>680</v>
      </c>
      <c r="B285" s="9">
        <f>COUNTIF(Sta!A:A,A285)</f>
        <v>9</v>
      </c>
      <c r="C285" s="4">
        <f>COUNTIF(Sta!B:B,A285)</f>
        <v>10</v>
      </c>
      <c r="D285" s="4">
        <f t="shared" si="9"/>
        <v>19</v>
      </c>
      <c r="E285" s="10">
        <f>(SUMIF(Sta!$A:$A,$A285,Sta!$T:$T)  + SUMIF(Sta!$B:$B,$A285,Sta!$T:$T) )/$D285</f>
        <v>4.1052631578947372</v>
      </c>
      <c r="F285" s="6">
        <f>SUMIF(Sta!$A:$A,$A285,Sta!$T:$T)/$B285</f>
        <v>3.8888888888888888</v>
      </c>
      <c r="G285" s="6">
        <f>SUMIF(Sta!$B:$B,$A285,Sta!$T:$T)/$C285</f>
        <v>4.3</v>
      </c>
      <c r="H285" s="10">
        <f>(SUMIF(Sta!$A:$A,$A285,Sta!$R:$R)  + SUMIF(Sta!$B:$B,$A285,Sta!$S:$S) )/$D285</f>
        <v>2.263157894736842</v>
      </c>
      <c r="I285" s="6">
        <f>SUMIF(Sta!$A:$A,$A285,Sta!$R:$R)/$B285</f>
        <v>1.8888888888888888</v>
      </c>
      <c r="J285" s="6">
        <f>SUMIF(Sta!$B:$B,$A285,Sta!$S:$S)/$C285</f>
        <v>2.6</v>
      </c>
      <c r="K285" s="11">
        <f>(COUNTIFS(Sta!$A:$A,$A285,Sta!$T:$T,"&gt;2.5") +COUNTIFS(Sta!$B:$B,$A285,Sta!$T:$T,"&gt;2.5"))/$D285</f>
        <v>0.89473684210526316</v>
      </c>
      <c r="L285" s="8">
        <f>COUNTIFS(Sta!$A:$A,$A285,Sta!$T:$T,"&gt;2.5")/$B285</f>
        <v>0.77777777777777779</v>
      </c>
      <c r="M285" s="8">
        <f>COUNTIFS(Sta!$B:$B,$A285,Sta!$T:$T,"&gt;2.5")/$C285</f>
        <v>1</v>
      </c>
      <c r="N285" s="11">
        <f>(COUNTIFS(Sta!$A:$A,$A285,Sta!$T:$T,"&gt;4.5") +COUNTIFS(Sta!$B:$B,$A285,Sta!$T:$T,"&gt;4.5"))/$D285</f>
        <v>0.42105263157894735</v>
      </c>
      <c r="O285" s="8">
        <f>COUNTIFS(Sta!$A:$A,$A285,Sta!$T:$T,"&gt;4.5")/$B285</f>
        <v>0.33333333333333331</v>
      </c>
      <c r="P285" s="8">
        <f>COUNTIFS(Sta!$B:$B,$A285,Sta!$T:$T,"&gt;4.5")/$C285</f>
        <v>0.5</v>
      </c>
      <c r="Q285" s="11">
        <f>(COUNTIFS(Sta!$A:$A,$A285,Sta!$R:$R,"&gt;0.5") +COUNTIFS(Sta!$B:$B,$A285,Sta!$S:$S,"&gt;0.5"))/$D285</f>
        <v>0.94736842105263153</v>
      </c>
      <c r="R285" s="8">
        <f>COUNTIFS(Sta!$A:$A,$A285,Sta!$R:$R,"&gt;0.5")/$B285</f>
        <v>0.88888888888888884</v>
      </c>
      <c r="S285" s="8">
        <f>COUNTIFS(Sta!$B:$B,$A285,Sta!$S:$S,"&gt;0.5")/$C285</f>
        <v>1</v>
      </c>
      <c r="T285" s="11">
        <f>(COUNTIFS(Sta!$A:$A,$A285,Sta!$R:$R,"&gt;1.5") +COUNTIFS(Sta!$B:$B,$A285,Sta!$S:$S,"&gt;1.5"))/$D285</f>
        <v>0.73684210526315785</v>
      </c>
      <c r="U285" s="8">
        <f>COUNTIFS(Sta!$A:$A,$A285,Sta!$R:$R,"&gt;1.5")/$B285</f>
        <v>0.55555555555555558</v>
      </c>
      <c r="V285" s="8">
        <f>COUNTIFS(Sta!$B:$B,$A285,Sta!$S:$S,"&gt;1.5")/$C285</f>
        <v>0.9</v>
      </c>
    </row>
    <row r="286" spans="1:22" x14ac:dyDescent="0.3">
      <c r="A286" t="s">
        <v>553</v>
      </c>
      <c r="B286" s="9">
        <f>COUNTIF(Sta!A:A,A286)</f>
        <v>2</v>
      </c>
      <c r="C286" s="4">
        <f>COUNTIF(Sta!B:B,A286)</f>
        <v>3</v>
      </c>
      <c r="D286" s="4">
        <f t="shared" si="9"/>
        <v>5</v>
      </c>
      <c r="E286" s="10">
        <f>(SUMIF(Sta!$A:$A,$A286,Sta!$T:$T)  + SUMIF(Sta!$B:$B,$A286,Sta!$T:$T) )/$D286</f>
        <v>5.8</v>
      </c>
      <c r="F286" s="6">
        <f>SUMIF(Sta!$A:$A,$A286,Sta!$T:$T)/$B286</f>
        <v>6</v>
      </c>
      <c r="G286" s="6">
        <f>SUMIF(Sta!$B:$B,$A286,Sta!$T:$T)/$C286</f>
        <v>5.666666666666667</v>
      </c>
      <c r="H286" s="10">
        <f>(SUMIF(Sta!$A:$A,$A286,Sta!$R:$R)  + SUMIF(Sta!$B:$B,$A286,Sta!$S:$S) )/$D286</f>
        <v>3</v>
      </c>
      <c r="I286" s="6">
        <f>SUMIF(Sta!$A:$A,$A286,Sta!$R:$R)/$B286</f>
        <v>3</v>
      </c>
      <c r="J286" s="6">
        <f>SUMIF(Sta!$B:$B,$A286,Sta!$S:$S)/$C286</f>
        <v>3</v>
      </c>
      <c r="K286" s="11">
        <f>(COUNTIFS(Sta!$A:$A,$A286,Sta!$T:$T,"&gt;2.5") +COUNTIFS(Sta!$B:$B,$A286,Sta!$T:$T,"&gt;2.5"))/$D286</f>
        <v>1</v>
      </c>
      <c r="L286" s="8">
        <f>COUNTIFS(Sta!$A:$A,$A286,Sta!$T:$T,"&gt;2.5")/$B286</f>
        <v>1</v>
      </c>
      <c r="M286" s="8">
        <f>COUNTIFS(Sta!$B:$B,$A286,Sta!$T:$T,"&gt;2.5")/$C286</f>
        <v>1</v>
      </c>
      <c r="N286" s="11">
        <f>(COUNTIFS(Sta!$A:$A,$A286,Sta!$T:$T,"&gt;4.5") +COUNTIFS(Sta!$B:$B,$A286,Sta!$T:$T,"&gt;4.5"))/$D286</f>
        <v>0.8</v>
      </c>
      <c r="O286" s="8">
        <f>COUNTIFS(Sta!$A:$A,$A286,Sta!$T:$T,"&gt;4.5")/$B286</f>
        <v>1</v>
      </c>
      <c r="P286" s="8">
        <f>COUNTIFS(Sta!$B:$B,$A286,Sta!$T:$T,"&gt;4.5")/$C286</f>
        <v>0.66666666666666663</v>
      </c>
      <c r="Q286" s="11">
        <f>(COUNTIFS(Sta!$A:$A,$A286,Sta!$R:$R,"&gt;0.5") +COUNTIFS(Sta!$B:$B,$A286,Sta!$S:$S,"&gt;0.5"))/$D286</f>
        <v>1</v>
      </c>
      <c r="R286" s="8">
        <f>COUNTIFS(Sta!$A:$A,$A286,Sta!$R:$R,"&gt;0.5")/$B286</f>
        <v>1</v>
      </c>
      <c r="S286" s="8">
        <f>COUNTIFS(Sta!$B:$B,$A286,Sta!$S:$S,"&gt;0.5")/$C286</f>
        <v>1</v>
      </c>
      <c r="T286" s="11">
        <f>(COUNTIFS(Sta!$A:$A,$A286,Sta!$R:$R,"&gt;1.5") +COUNTIFS(Sta!$B:$B,$A286,Sta!$S:$S,"&gt;1.5"))/$D286</f>
        <v>1</v>
      </c>
      <c r="U286" s="8">
        <f>COUNTIFS(Sta!$A:$A,$A286,Sta!$R:$R,"&gt;1.5")/$B286</f>
        <v>1</v>
      </c>
      <c r="V286" s="8">
        <f>COUNTIFS(Sta!$B:$B,$A286,Sta!$S:$S,"&gt;1.5")/$C286</f>
        <v>1</v>
      </c>
    </row>
    <row r="287" spans="1:22" x14ac:dyDescent="0.3">
      <c r="A287" t="s">
        <v>539</v>
      </c>
      <c r="B287" s="9">
        <f>COUNTIF(Sta!A:A,A287)</f>
        <v>6</v>
      </c>
      <c r="C287" s="4">
        <f>COUNTIF(Sta!B:B,A287)</f>
        <v>9</v>
      </c>
      <c r="D287" s="4">
        <f t="shared" si="9"/>
        <v>15</v>
      </c>
      <c r="E287" s="10">
        <f>(SUMIF(Sta!$A:$A,$A287,Sta!$T:$T)  + SUMIF(Sta!$B:$B,$A287,Sta!$T:$T) )/$D287</f>
        <v>3.6666666666666665</v>
      </c>
      <c r="F287" s="6">
        <f>SUMIF(Sta!$A:$A,$A287,Sta!$T:$T)/$B287</f>
        <v>4.666666666666667</v>
      </c>
      <c r="G287" s="6">
        <f>SUMIF(Sta!$B:$B,$A287,Sta!$T:$T)/$C287</f>
        <v>3</v>
      </c>
      <c r="H287" s="10">
        <f>(SUMIF(Sta!$A:$A,$A287,Sta!$R:$R)  + SUMIF(Sta!$B:$B,$A287,Sta!$S:$S) )/$D287</f>
        <v>1.8666666666666667</v>
      </c>
      <c r="I287" s="6">
        <f>SUMIF(Sta!$A:$A,$A287,Sta!$R:$R)/$B287</f>
        <v>2.1666666666666665</v>
      </c>
      <c r="J287" s="6">
        <f>SUMIF(Sta!$B:$B,$A287,Sta!$S:$S)/$C287</f>
        <v>1.6666666666666667</v>
      </c>
      <c r="K287" s="11">
        <f>(COUNTIFS(Sta!$A:$A,$A287,Sta!$T:$T,"&gt;2.5") +COUNTIFS(Sta!$B:$B,$A287,Sta!$T:$T,"&gt;2.5"))/$D287</f>
        <v>0.8</v>
      </c>
      <c r="L287" s="8">
        <f>COUNTIFS(Sta!$A:$A,$A287,Sta!$T:$T,"&gt;2.5")/$B287</f>
        <v>1</v>
      </c>
      <c r="M287" s="8">
        <f>COUNTIFS(Sta!$B:$B,$A287,Sta!$T:$T,"&gt;2.5")/$C287</f>
        <v>0.66666666666666663</v>
      </c>
      <c r="N287" s="11">
        <f>(COUNTIFS(Sta!$A:$A,$A287,Sta!$T:$T,"&gt;4.5") +COUNTIFS(Sta!$B:$B,$A287,Sta!$T:$T,"&gt;4.5"))/$D287</f>
        <v>0.2</v>
      </c>
      <c r="O287" s="8">
        <f>COUNTIFS(Sta!$A:$A,$A287,Sta!$T:$T,"&gt;4.5")/$B287</f>
        <v>0.33333333333333331</v>
      </c>
      <c r="P287" s="8">
        <f>COUNTIFS(Sta!$B:$B,$A287,Sta!$T:$T,"&gt;4.5")/$C287</f>
        <v>0.1111111111111111</v>
      </c>
      <c r="Q287" s="11">
        <f>(COUNTIFS(Sta!$A:$A,$A287,Sta!$R:$R,"&gt;0.5") +COUNTIFS(Sta!$B:$B,$A287,Sta!$S:$S,"&gt;0.5"))/$D287</f>
        <v>0.93333333333333335</v>
      </c>
      <c r="R287" s="8">
        <f>COUNTIFS(Sta!$A:$A,$A287,Sta!$R:$R,"&gt;0.5")/$B287</f>
        <v>1</v>
      </c>
      <c r="S287" s="8">
        <f>COUNTIFS(Sta!$B:$B,$A287,Sta!$S:$S,"&gt;0.5")/$C287</f>
        <v>0.88888888888888884</v>
      </c>
      <c r="T287" s="11">
        <f>(COUNTIFS(Sta!$A:$A,$A287,Sta!$R:$R,"&gt;1.5") +COUNTIFS(Sta!$B:$B,$A287,Sta!$S:$S,"&gt;1.5"))/$D287</f>
        <v>0.6</v>
      </c>
      <c r="U287" s="8">
        <f>COUNTIFS(Sta!$A:$A,$A287,Sta!$R:$R,"&gt;1.5")/$B287</f>
        <v>0.66666666666666663</v>
      </c>
      <c r="V287" s="8">
        <f>COUNTIFS(Sta!$B:$B,$A287,Sta!$S:$S,"&gt;1.5")/$C287</f>
        <v>0.55555555555555558</v>
      </c>
    </row>
    <row r="288" spans="1:22" x14ac:dyDescent="0.3">
      <c r="A288" t="s">
        <v>556</v>
      </c>
      <c r="B288" s="9">
        <f>COUNTIF(Sta!A:A,A288)</f>
        <v>3</v>
      </c>
      <c r="C288" s="4">
        <f>COUNTIF(Sta!B:B,A288)</f>
        <v>1</v>
      </c>
      <c r="D288" s="4">
        <f t="shared" si="9"/>
        <v>4</v>
      </c>
      <c r="E288" s="10">
        <f>(SUMIF(Sta!$A:$A,$A288,Sta!$T:$T)  + SUMIF(Sta!$B:$B,$A288,Sta!$T:$T) )/$D288</f>
        <v>5.5</v>
      </c>
      <c r="F288" s="6">
        <f>SUMIF(Sta!$A:$A,$A288,Sta!$T:$T)/$B288</f>
        <v>6.333333333333333</v>
      </c>
      <c r="G288" s="6">
        <f>SUMIF(Sta!$B:$B,$A288,Sta!$T:$T)/$C288</f>
        <v>3</v>
      </c>
      <c r="H288" s="10">
        <f>(SUMIF(Sta!$A:$A,$A288,Sta!$R:$R)  + SUMIF(Sta!$B:$B,$A288,Sta!$S:$S) )/$D288</f>
        <v>2.75</v>
      </c>
      <c r="I288" s="6">
        <f>SUMIF(Sta!$A:$A,$A288,Sta!$R:$R)/$B288</f>
        <v>3</v>
      </c>
      <c r="J288" s="6">
        <f>SUMIF(Sta!$B:$B,$A288,Sta!$S:$S)/$C288</f>
        <v>2</v>
      </c>
      <c r="K288" s="11">
        <f>(COUNTIFS(Sta!$A:$A,$A288,Sta!$T:$T,"&gt;2.5") +COUNTIFS(Sta!$B:$B,$A288,Sta!$T:$T,"&gt;2.5"))/$D288</f>
        <v>1</v>
      </c>
      <c r="L288" s="8">
        <f>COUNTIFS(Sta!$A:$A,$A288,Sta!$T:$T,"&gt;2.5")/$B288</f>
        <v>1</v>
      </c>
      <c r="M288" s="8">
        <f>COUNTIFS(Sta!$B:$B,$A288,Sta!$T:$T,"&gt;2.5")/$C288</f>
        <v>1</v>
      </c>
      <c r="N288" s="11">
        <f>(COUNTIFS(Sta!$A:$A,$A288,Sta!$T:$T,"&gt;4.5") +COUNTIFS(Sta!$B:$B,$A288,Sta!$T:$T,"&gt;4.5"))/$D288</f>
        <v>0.5</v>
      </c>
      <c r="O288" s="8">
        <f>COUNTIFS(Sta!$A:$A,$A288,Sta!$T:$T,"&gt;4.5")/$B288</f>
        <v>0.66666666666666663</v>
      </c>
      <c r="P288" s="8">
        <f>COUNTIFS(Sta!$B:$B,$A288,Sta!$T:$T,"&gt;4.5")/$C288</f>
        <v>0</v>
      </c>
      <c r="Q288" s="11">
        <f>(COUNTIFS(Sta!$A:$A,$A288,Sta!$R:$R,"&gt;0.5") +COUNTIFS(Sta!$B:$B,$A288,Sta!$S:$S,"&gt;0.5"))/$D288</f>
        <v>1</v>
      </c>
      <c r="R288" s="8">
        <f>COUNTIFS(Sta!$A:$A,$A288,Sta!$R:$R,"&gt;0.5")/$B288</f>
        <v>1</v>
      </c>
      <c r="S288" s="8">
        <f>COUNTIFS(Sta!$B:$B,$A288,Sta!$S:$S,"&gt;0.5")/$C288</f>
        <v>1</v>
      </c>
      <c r="T288" s="11">
        <f>(COUNTIFS(Sta!$A:$A,$A288,Sta!$R:$R,"&gt;1.5") +COUNTIFS(Sta!$B:$B,$A288,Sta!$S:$S,"&gt;1.5"))/$D288</f>
        <v>0.75</v>
      </c>
      <c r="U288" s="8">
        <f>COUNTIFS(Sta!$A:$A,$A288,Sta!$R:$R,"&gt;1.5")/$B288</f>
        <v>0.66666666666666663</v>
      </c>
      <c r="V288" s="8">
        <f>COUNTIFS(Sta!$B:$B,$A288,Sta!$S:$S,"&gt;1.5")/$C288</f>
        <v>1</v>
      </c>
    </row>
    <row r="289" spans="1:22" x14ac:dyDescent="0.3">
      <c r="A289" t="s">
        <v>673</v>
      </c>
      <c r="B289" s="9">
        <f>COUNTIF(Sta!A:A,A289)</f>
        <v>10</v>
      </c>
      <c r="C289" s="4">
        <f>COUNTIF(Sta!B:B,A289)</f>
        <v>9</v>
      </c>
      <c r="D289" s="4">
        <f t="shared" si="9"/>
        <v>19</v>
      </c>
      <c r="E289" s="10">
        <f>(SUMIF(Sta!$A:$A,$A289,Sta!$T:$T)  + SUMIF(Sta!$B:$B,$A289,Sta!$T:$T) )/$D289</f>
        <v>3.3157894736842106</v>
      </c>
      <c r="F289" s="6">
        <f>SUMIF(Sta!$A:$A,$A289,Sta!$T:$T)/$B289</f>
        <v>3.2</v>
      </c>
      <c r="G289" s="6">
        <f>SUMIF(Sta!$B:$B,$A289,Sta!$T:$T)/$C289</f>
        <v>3.4444444444444446</v>
      </c>
      <c r="H289" s="10">
        <f>(SUMIF(Sta!$A:$A,$A289,Sta!$R:$R)  + SUMIF(Sta!$B:$B,$A289,Sta!$S:$S) )/$D289</f>
        <v>1.6842105263157894</v>
      </c>
      <c r="I289" s="6">
        <f>SUMIF(Sta!$A:$A,$A289,Sta!$R:$R)/$B289</f>
        <v>1.7</v>
      </c>
      <c r="J289" s="6">
        <f>SUMIF(Sta!$B:$B,$A289,Sta!$S:$S)/$C289</f>
        <v>1.6666666666666667</v>
      </c>
      <c r="K289" s="11">
        <f>(COUNTIFS(Sta!$A:$A,$A289,Sta!$T:$T,"&gt;2.5") +COUNTIFS(Sta!$B:$B,$A289,Sta!$T:$T,"&gt;2.5"))/$D289</f>
        <v>0.63157894736842102</v>
      </c>
      <c r="L289" s="8">
        <f>COUNTIFS(Sta!$A:$A,$A289,Sta!$T:$T,"&gt;2.5")/$B289</f>
        <v>0.7</v>
      </c>
      <c r="M289" s="8">
        <f>COUNTIFS(Sta!$B:$B,$A289,Sta!$T:$T,"&gt;2.5")/$C289</f>
        <v>0.55555555555555558</v>
      </c>
      <c r="N289" s="11">
        <f>(COUNTIFS(Sta!$A:$A,$A289,Sta!$T:$T,"&gt;4.5") +COUNTIFS(Sta!$B:$B,$A289,Sta!$T:$T,"&gt;4.5"))/$D289</f>
        <v>0.36842105263157893</v>
      </c>
      <c r="O289" s="8">
        <f>COUNTIFS(Sta!$A:$A,$A289,Sta!$T:$T,"&gt;4.5")/$B289</f>
        <v>0.3</v>
      </c>
      <c r="P289" s="8">
        <f>COUNTIFS(Sta!$B:$B,$A289,Sta!$T:$T,"&gt;4.5")/$C289</f>
        <v>0.44444444444444442</v>
      </c>
      <c r="Q289" s="11">
        <f>(COUNTIFS(Sta!$A:$A,$A289,Sta!$R:$R,"&gt;0.5") +COUNTIFS(Sta!$B:$B,$A289,Sta!$S:$S,"&gt;0.5"))/$D289</f>
        <v>0.84210526315789469</v>
      </c>
      <c r="R289" s="8">
        <f>COUNTIFS(Sta!$A:$A,$A289,Sta!$R:$R,"&gt;0.5")/$B289</f>
        <v>0.8</v>
      </c>
      <c r="S289" s="8">
        <f>COUNTIFS(Sta!$B:$B,$A289,Sta!$S:$S,"&gt;0.5")/$C289</f>
        <v>0.88888888888888884</v>
      </c>
      <c r="T289" s="11">
        <f>(COUNTIFS(Sta!$A:$A,$A289,Sta!$R:$R,"&gt;1.5") +COUNTIFS(Sta!$B:$B,$A289,Sta!$S:$S,"&gt;1.5"))/$D289</f>
        <v>0.52631578947368418</v>
      </c>
      <c r="U289" s="8">
        <f>COUNTIFS(Sta!$A:$A,$A289,Sta!$R:$R,"&gt;1.5")/$B289</f>
        <v>0.6</v>
      </c>
      <c r="V289" s="8">
        <f>COUNTIFS(Sta!$B:$B,$A289,Sta!$S:$S,"&gt;1.5")/$C289</f>
        <v>0.44444444444444442</v>
      </c>
    </row>
    <row r="290" spans="1:22" x14ac:dyDescent="0.3">
      <c r="A290" t="s">
        <v>591</v>
      </c>
      <c r="B290" s="9">
        <f>COUNTIF(Sta!A:A,A290)</f>
        <v>2</v>
      </c>
      <c r="C290" s="4">
        <f>COUNTIF(Sta!B:B,A290)</f>
        <v>1</v>
      </c>
      <c r="D290" s="4">
        <f t="shared" si="9"/>
        <v>3</v>
      </c>
      <c r="E290" s="10">
        <f>(SUMIF(Sta!$A:$A,$A290,Sta!$T:$T)  + SUMIF(Sta!$B:$B,$A290,Sta!$T:$T) )/$D290</f>
        <v>2</v>
      </c>
      <c r="F290" s="6">
        <f>SUMIF(Sta!$A:$A,$A290,Sta!$T:$T)/$B290</f>
        <v>1</v>
      </c>
      <c r="G290" s="6">
        <f>SUMIF(Sta!$B:$B,$A290,Sta!$T:$T)/$C290</f>
        <v>4</v>
      </c>
      <c r="H290" s="10">
        <f>(SUMIF(Sta!$A:$A,$A290,Sta!$R:$R)  + SUMIF(Sta!$B:$B,$A290,Sta!$S:$S) )/$D290</f>
        <v>1</v>
      </c>
      <c r="I290" s="6">
        <f>SUMIF(Sta!$A:$A,$A290,Sta!$R:$R)/$B290</f>
        <v>0</v>
      </c>
      <c r="J290" s="6">
        <f>SUMIF(Sta!$B:$B,$A290,Sta!$S:$S)/$C290</f>
        <v>3</v>
      </c>
      <c r="K290" s="11">
        <f>(COUNTIFS(Sta!$A:$A,$A290,Sta!$T:$T,"&gt;2.5") +COUNTIFS(Sta!$B:$B,$A290,Sta!$T:$T,"&gt;2.5"))/$D290</f>
        <v>0.33333333333333331</v>
      </c>
      <c r="L290" s="8">
        <f>COUNTIFS(Sta!$A:$A,$A290,Sta!$T:$T,"&gt;2.5")/$B290</f>
        <v>0</v>
      </c>
      <c r="M290" s="8">
        <f>COUNTIFS(Sta!$B:$B,$A290,Sta!$T:$T,"&gt;2.5")/$C290</f>
        <v>1</v>
      </c>
      <c r="N290" s="11">
        <f>(COUNTIFS(Sta!$A:$A,$A290,Sta!$T:$T,"&gt;4.5") +COUNTIFS(Sta!$B:$B,$A290,Sta!$T:$T,"&gt;4.5"))/$D290</f>
        <v>0</v>
      </c>
      <c r="O290" s="8">
        <f>COUNTIFS(Sta!$A:$A,$A290,Sta!$T:$T,"&gt;4.5")/$B290</f>
        <v>0</v>
      </c>
      <c r="P290" s="8">
        <f>COUNTIFS(Sta!$B:$B,$A290,Sta!$T:$T,"&gt;4.5")/$C290</f>
        <v>0</v>
      </c>
      <c r="Q290" s="11">
        <f>(COUNTIFS(Sta!$A:$A,$A290,Sta!$R:$R,"&gt;0.5") +COUNTIFS(Sta!$B:$B,$A290,Sta!$S:$S,"&gt;0.5"))/$D290</f>
        <v>0.33333333333333331</v>
      </c>
      <c r="R290" s="8">
        <f>COUNTIFS(Sta!$A:$A,$A290,Sta!$R:$R,"&gt;0.5")/$B290</f>
        <v>0</v>
      </c>
      <c r="S290" s="8">
        <f>COUNTIFS(Sta!$B:$B,$A290,Sta!$S:$S,"&gt;0.5")/$C290</f>
        <v>1</v>
      </c>
      <c r="T290" s="11">
        <f>(COUNTIFS(Sta!$A:$A,$A290,Sta!$R:$R,"&gt;1.5") +COUNTIFS(Sta!$B:$B,$A290,Sta!$S:$S,"&gt;1.5"))/$D290</f>
        <v>0.33333333333333331</v>
      </c>
      <c r="U290" s="8">
        <f>COUNTIFS(Sta!$A:$A,$A290,Sta!$R:$R,"&gt;1.5")/$B290</f>
        <v>0</v>
      </c>
      <c r="V290" s="8">
        <f>COUNTIFS(Sta!$B:$B,$A290,Sta!$S:$S,"&gt;1.5")/$C290</f>
        <v>1</v>
      </c>
    </row>
    <row r="291" spans="1:22" x14ac:dyDescent="0.3">
      <c r="A291" t="s">
        <v>682</v>
      </c>
      <c r="B291" s="9">
        <f>COUNTIF(Sta!A:A,A291)</f>
        <v>9</v>
      </c>
      <c r="C291" s="4">
        <f>COUNTIF(Sta!B:B,A291)</f>
        <v>10</v>
      </c>
      <c r="D291" s="4">
        <f t="shared" si="9"/>
        <v>19</v>
      </c>
      <c r="E291" s="10">
        <f>(SUMIF(Sta!$A:$A,$A291,Sta!$T:$T)  + SUMIF(Sta!$B:$B,$A291,Sta!$T:$T) )/$D291</f>
        <v>3.736842105263158</v>
      </c>
      <c r="F291" s="6">
        <f>SUMIF(Sta!$A:$A,$A291,Sta!$T:$T)/$B291</f>
        <v>3.7777777777777777</v>
      </c>
      <c r="G291" s="6">
        <f>SUMIF(Sta!$B:$B,$A291,Sta!$T:$T)/$C291</f>
        <v>3.7</v>
      </c>
      <c r="H291" s="10">
        <f>(SUMIF(Sta!$A:$A,$A291,Sta!$R:$R)  + SUMIF(Sta!$B:$B,$A291,Sta!$S:$S) )/$D291</f>
        <v>1.6842105263157894</v>
      </c>
      <c r="I291" s="6">
        <f>SUMIF(Sta!$A:$A,$A291,Sta!$R:$R)/$B291</f>
        <v>1.6666666666666667</v>
      </c>
      <c r="J291" s="6">
        <f>SUMIF(Sta!$B:$B,$A291,Sta!$S:$S)/$C291</f>
        <v>1.7</v>
      </c>
      <c r="K291" s="11">
        <f>(COUNTIFS(Sta!$A:$A,$A291,Sta!$T:$T,"&gt;2.5") +COUNTIFS(Sta!$B:$B,$A291,Sta!$T:$T,"&gt;2.5"))/$D291</f>
        <v>0.68421052631578949</v>
      </c>
      <c r="L291" s="8">
        <f>COUNTIFS(Sta!$A:$A,$A291,Sta!$T:$T,"&gt;2.5")/$B291</f>
        <v>0.66666666666666663</v>
      </c>
      <c r="M291" s="8">
        <f>COUNTIFS(Sta!$B:$B,$A291,Sta!$T:$T,"&gt;2.5")/$C291</f>
        <v>0.7</v>
      </c>
      <c r="N291" s="11">
        <f>(COUNTIFS(Sta!$A:$A,$A291,Sta!$T:$T,"&gt;4.5") +COUNTIFS(Sta!$B:$B,$A291,Sta!$T:$T,"&gt;4.5"))/$D291</f>
        <v>0.36842105263157893</v>
      </c>
      <c r="O291" s="8">
        <f>COUNTIFS(Sta!$A:$A,$A291,Sta!$T:$T,"&gt;4.5")/$B291</f>
        <v>0.44444444444444442</v>
      </c>
      <c r="P291" s="8">
        <f>COUNTIFS(Sta!$B:$B,$A291,Sta!$T:$T,"&gt;4.5")/$C291</f>
        <v>0.3</v>
      </c>
      <c r="Q291" s="11">
        <f>(COUNTIFS(Sta!$A:$A,$A291,Sta!$R:$R,"&gt;0.5") +COUNTIFS(Sta!$B:$B,$A291,Sta!$S:$S,"&gt;0.5"))/$D291</f>
        <v>0.89473684210526316</v>
      </c>
      <c r="R291" s="8">
        <f>COUNTIFS(Sta!$A:$A,$A291,Sta!$R:$R,"&gt;0.5")/$B291</f>
        <v>0.88888888888888884</v>
      </c>
      <c r="S291" s="8">
        <f>COUNTIFS(Sta!$B:$B,$A291,Sta!$S:$S,"&gt;0.5")/$C291</f>
        <v>0.9</v>
      </c>
      <c r="T291" s="11">
        <f>(COUNTIFS(Sta!$A:$A,$A291,Sta!$R:$R,"&gt;1.5") +COUNTIFS(Sta!$B:$B,$A291,Sta!$S:$S,"&gt;1.5"))/$D291</f>
        <v>0.47368421052631576</v>
      </c>
      <c r="U291" s="8">
        <f>COUNTIFS(Sta!$A:$A,$A291,Sta!$R:$R,"&gt;1.5")/$B291</f>
        <v>0.44444444444444442</v>
      </c>
      <c r="V291" s="8">
        <f>COUNTIFS(Sta!$B:$B,$A291,Sta!$S:$S,"&gt;1.5")/$C291</f>
        <v>0.5</v>
      </c>
    </row>
    <row r="292" spans="1:22" x14ac:dyDescent="0.3">
      <c r="A292" t="s">
        <v>630</v>
      </c>
      <c r="B292" s="9">
        <f>COUNTIF(Sta!A:A,A292)</f>
        <v>1</v>
      </c>
      <c r="C292" s="4">
        <f>COUNTIF(Sta!B:B,A292)</f>
        <v>1</v>
      </c>
      <c r="D292" s="4">
        <f t="shared" si="9"/>
        <v>2</v>
      </c>
      <c r="E292" s="10">
        <f>(SUMIF(Sta!$A:$A,$A292,Sta!$T:$T)  + SUMIF(Sta!$B:$B,$A292,Sta!$T:$T) )/$D292</f>
        <v>6.5</v>
      </c>
      <c r="F292" s="6">
        <f>SUMIF(Sta!$A:$A,$A292,Sta!$T:$T)/$B292</f>
        <v>8</v>
      </c>
      <c r="G292" s="6">
        <f>SUMIF(Sta!$B:$B,$A292,Sta!$T:$T)/$C292</f>
        <v>5</v>
      </c>
      <c r="H292" s="10">
        <f>(SUMIF(Sta!$A:$A,$A292,Sta!$R:$R)  + SUMIF(Sta!$B:$B,$A292,Sta!$S:$S) )/$D292</f>
        <v>1</v>
      </c>
      <c r="I292" s="6">
        <f>SUMIF(Sta!$A:$A,$A292,Sta!$R:$R)/$B292</f>
        <v>1</v>
      </c>
      <c r="J292" s="6">
        <f>SUMIF(Sta!$B:$B,$A292,Sta!$S:$S)/$C292</f>
        <v>1</v>
      </c>
      <c r="K292" s="11">
        <f>(COUNTIFS(Sta!$A:$A,$A292,Sta!$T:$T,"&gt;2.5") +COUNTIFS(Sta!$B:$B,$A292,Sta!$T:$T,"&gt;2.5"))/$D292</f>
        <v>1</v>
      </c>
      <c r="L292" s="8">
        <f>COUNTIFS(Sta!$A:$A,$A292,Sta!$T:$T,"&gt;2.5")/$B292</f>
        <v>1</v>
      </c>
      <c r="M292" s="8">
        <f>COUNTIFS(Sta!$B:$B,$A292,Sta!$T:$T,"&gt;2.5")/$C292</f>
        <v>1</v>
      </c>
      <c r="N292" s="11">
        <f>(COUNTIFS(Sta!$A:$A,$A292,Sta!$T:$T,"&gt;4.5") +COUNTIFS(Sta!$B:$B,$A292,Sta!$T:$T,"&gt;4.5"))/$D292</f>
        <v>1</v>
      </c>
      <c r="O292" s="8">
        <f>COUNTIFS(Sta!$A:$A,$A292,Sta!$T:$T,"&gt;4.5")/$B292</f>
        <v>1</v>
      </c>
      <c r="P292" s="8">
        <f>COUNTIFS(Sta!$B:$B,$A292,Sta!$T:$T,"&gt;4.5")/$C292</f>
        <v>1</v>
      </c>
      <c r="Q292" s="11">
        <f>(COUNTIFS(Sta!$A:$A,$A292,Sta!$R:$R,"&gt;0.5") +COUNTIFS(Sta!$B:$B,$A292,Sta!$S:$S,"&gt;0.5"))/$D292</f>
        <v>1</v>
      </c>
      <c r="R292" s="8">
        <f>COUNTIFS(Sta!$A:$A,$A292,Sta!$R:$R,"&gt;0.5")/$B292</f>
        <v>1</v>
      </c>
      <c r="S292" s="8">
        <f>COUNTIFS(Sta!$B:$B,$A292,Sta!$S:$S,"&gt;0.5")/$C292</f>
        <v>1</v>
      </c>
      <c r="T292" s="11">
        <f>(COUNTIFS(Sta!$A:$A,$A292,Sta!$R:$R,"&gt;1.5") +COUNTIFS(Sta!$B:$B,$A292,Sta!$S:$S,"&gt;1.5"))/$D292</f>
        <v>0</v>
      </c>
      <c r="U292" s="8">
        <f>COUNTIFS(Sta!$A:$A,$A292,Sta!$R:$R,"&gt;1.5")/$B292</f>
        <v>0</v>
      </c>
      <c r="V292" s="8">
        <f>COUNTIFS(Sta!$B:$B,$A292,Sta!$S:$S,"&gt;1.5")/$C292</f>
        <v>0</v>
      </c>
    </row>
    <row r="293" spans="1:22" x14ac:dyDescent="0.3">
      <c r="A293" t="s">
        <v>412</v>
      </c>
      <c r="B293" s="9">
        <f>COUNTIF(Sta!A:A,A293)</f>
        <v>0</v>
      </c>
      <c r="C293" s="4">
        <f>COUNTIF(Sta!B:B,A293)</f>
        <v>0</v>
      </c>
      <c r="D293" s="4">
        <f t="shared" si="9"/>
        <v>0</v>
      </c>
      <c r="E293" s="10" t="e">
        <f>(SUMIF(Sta!$A:$A,$A293,Sta!$T:$T)  + SUMIF(Sta!$B:$B,$A293,Sta!$T:$T) )/$D293</f>
        <v>#DIV/0!</v>
      </c>
      <c r="F293" s="6" t="e">
        <f>SUMIF(Sta!$A:$A,$A293,Sta!$T:$T)/$B293</f>
        <v>#DIV/0!</v>
      </c>
      <c r="G293" s="6" t="e">
        <f>SUMIF(Sta!$B:$B,$A293,Sta!$T:$T)/$C293</f>
        <v>#DIV/0!</v>
      </c>
      <c r="H293" s="10" t="e">
        <f>(SUMIF(Sta!$A:$A,$A293,Sta!$R:$R)  + SUMIF(Sta!$B:$B,$A293,Sta!$S:$S) )/$D293</f>
        <v>#DIV/0!</v>
      </c>
      <c r="I293" s="6" t="e">
        <f>SUMIF(Sta!$A:$A,$A293,Sta!$R:$R)/$B293</f>
        <v>#DIV/0!</v>
      </c>
      <c r="J293" s="6" t="e">
        <f>SUMIF(Sta!$B:$B,$A293,Sta!$S:$S)/$C293</f>
        <v>#DIV/0!</v>
      </c>
      <c r="K293" s="11" t="e">
        <f>(COUNTIFS(Sta!$A:$A,$A293,Sta!$T:$T,"&gt;2.5") +COUNTIFS(Sta!$B:$B,$A293,Sta!$T:$T,"&gt;2.5"))/$D293</f>
        <v>#DIV/0!</v>
      </c>
      <c r="L293" s="8" t="e">
        <f>COUNTIFS(Sta!$A:$A,$A293,Sta!$T:$T,"&gt;2.5")/$B293</f>
        <v>#DIV/0!</v>
      </c>
      <c r="M293" s="8" t="e">
        <f>COUNTIFS(Sta!$B:$B,$A293,Sta!$T:$T,"&gt;2.5")/$C293</f>
        <v>#DIV/0!</v>
      </c>
      <c r="N293" s="11" t="e">
        <f>(COUNTIFS(Sta!$A:$A,$A293,Sta!$T:$T,"&gt;4.5") +COUNTIFS(Sta!$B:$B,$A293,Sta!$T:$T,"&gt;4.5"))/$D293</f>
        <v>#DIV/0!</v>
      </c>
      <c r="O293" s="8" t="e">
        <f>COUNTIFS(Sta!$A:$A,$A293,Sta!$T:$T,"&gt;4.5")/$B293</f>
        <v>#DIV/0!</v>
      </c>
      <c r="P293" s="8" t="e">
        <f>COUNTIFS(Sta!$B:$B,$A293,Sta!$T:$T,"&gt;4.5")/$C293</f>
        <v>#DIV/0!</v>
      </c>
      <c r="Q293" s="11" t="e">
        <f>(COUNTIFS(Sta!$A:$A,$A293,Sta!$R:$R,"&gt;0.5") +COUNTIFS(Sta!$B:$B,$A293,Sta!$S:$S,"&gt;0.5"))/$D293</f>
        <v>#DIV/0!</v>
      </c>
      <c r="R293" s="8" t="e">
        <f>COUNTIFS(Sta!$A:$A,$A293,Sta!$R:$R,"&gt;0.5")/$B293</f>
        <v>#DIV/0!</v>
      </c>
      <c r="S293" s="8" t="e">
        <f>COUNTIFS(Sta!$B:$B,$A293,Sta!$S:$S,"&gt;0.5")/$C293</f>
        <v>#DIV/0!</v>
      </c>
      <c r="T293" s="11" t="e">
        <f>(COUNTIFS(Sta!$A:$A,$A293,Sta!$R:$R,"&gt;1.5") +COUNTIFS(Sta!$B:$B,$A293,Sta!$S:$S,"&gt;1.5"))/$D293</f>
        <v>#DIV/0!</v>
      </c>
      <c r="U293" s="8" t="e">
        <f>COUNTIFS(Sta!$A:$A,$A293,Sta!$R:$R,"&gt;1.5")/$B293</f>
        <v>#DIV/0!</v>
      </c>
      <c r="V293" s="8" t="e">
        <f>COUNTIFS(Sta!$B:$B,$A293,Sta!$S:$S,"&gt;1.5")/$C293</f>
        <v>#DIV/0!</v>
      </c>
    </row>
    <row r="294" spans="1:22" x14ac:dyDescent="0.3">
      <c r="A294" t="s">
        <v>580</v>
      </c>
      <c r="B294" s="9">
        <f>COUNTIF(Sta!A:A,A294)</f>
        <v>1</v>
      </c>
      <c r="C294" s="4">
        <f>COUNTIF(Sta!B:B,A294)</f>
        <v>2</v>
      </c>
      <c r="D294" s="4">
        <f t="shared" si="9"/>
        <v>3</v>
      </c>
      <c r="E294" s="10">
        <f>(SUMIF(Sta!$A:$A,$A294,Sta!$T:$T)  + SUMIF(Sta!$B:$B,$A294,Sta!$T:$T) )/$D294</f>
        <v>3.3333333333333335</v>
      </c>
      <c r="F294" s="6">
        <f>SUMIF(Sta!$A:$A,$A294,Sta!$T:$T)/$B294</f>
        <v>3</v>
      </c>
      <c r="G294" s="6">
        <f>SUMIF(Sta!$B:$B,$A294,Sta!$T:$T)/$C294</f>
        <v>3.5</v>
      </c>
      <c r="H294" s="10">
        <f>(SUMIF(Sta!$A:$A,$A294,Sta!$R:$R)  + SUMIF(Sta!$B:$B,$A294,Sta!$S:$S) )/$D294</f>
        <v>1.3333333333333333</v>
      </c>
      <c r="I294" s="6">
        <f>SUMIF(Sta!$A:$A,$A294,Sta!$R:$R)/$B294</f>
        <v>1</v>
      </c>
      <c r="J294" s="6">
        <f>SUMIF(Sta!$B:$B,$A294,Sta!$S:$S)/$C294</f>
        <v>1.5</v>
      </c>
      <c r="K294" s="11">
        <f>(COUNTIFS(Sta!$A:$A,$A294,Sta!$T:$T,"&gt;2.5") +COUNTIFS(Sta!$B:$B,$A294,Sta!$T:$T,"&gt;2.5"))/$D294</f>
        <v>1</v>
      </c>
      <c r="L294" s="8">
        <f>COUNTIFS(Sta!$A:$A,$A294,Sta!$T:$T,"&gt;2.5")/$B294</f>
        <v>1</v>
      </c>
      <c r="M294" s="8">
        <f>COUNTIFS(Sta!$B:$B,$A294,Sta!$T:$T,"&gt;2.5")/$C294</f>
        <v>1</v>
      </c>
      <c r="N294" s="11">
        <f>(COUNTIFS(Sta!$A:$A,$A294,Sta!$T:$T,"&gt;4.5") +COUNTIFS(Sta!$B:$B,$A294,Sta!$T:$T,"&gt;4.5"))/$D294</f>
        <v>0</v>
      </c>
      <c r="O294" s="8">
        <f>COUNTIFS(Sta!$A:$A,$A294,Sta!$T:$T,"&gt;4.5")/$B294</f>
        <v>0</v>
      </c>
      <c r="P294" s="8">
        <f>COUNTIFS(Sta!$B:$B,$A294,Sta!$T:$T,"&gt;4.5")/$C294</f>
        <v>0</v>
      </c>
      <c r="Q294" s="11">
        <f>(COUNTIFS(Sta!$A:$A,$A294,Sta!$R:$R,"&gt;0.5") +COUNTIFS(Sta!$B:$B,$A294,Sta!$S:$S,"&gt;0.5"))/$D294</f>
        <v>1</v>
      </c>
      <c r="R294" s="8">
        <f>COUNTIFS(Sta!$A:$A,$A294,Sta!$R:$R,"&gt;0.5")/$B294</f>
        <v>1</v>
      </c>
      <c r="S294" s="8">
        <f>COUNTIFS(Sta!$B:$B,$A294,Sta!$S:$S,"&gt;0.5")/$C294</f>
        <v>1</v>
      </c>
      <c r="T294" s="11">
        <f>(COUNTIFS(Sta!$A:$A,$A294,Sta!$R:$R,"&gt;1.5") +COUNTIFS(Sta!$B:$B,$A294,Sta!$S:$S,"&gt;1.5"))/$D294</f>
        <v>0.33333333333333331</v>
      </c>
      <c r="U294" s="8">
        <f>COUNTIFS(Sta!$A:$A,$A294,Sta!$R:$R,"&gt;1.5")/$B294</f>
        <v>0</v>
      </c>
      <c r="V294" s="8">
        <f>COUNTIFS(Sta!$B:$B,$A294,Sta!$S:$S,"&gt;1.5")/$C294</f>
        <v>0.5</v>
      </c>
    </row>
    <row r="295" spans="1:22" x14ac:dyDescent="0.3">
      <c r="A295" t="s">
        <v>89</v>
      </c>
      <c r="B295" s="9">
        <f>COUNTIF(Sta!A:A,A295)</f>
        <v>0</v>
      </c>
      <c r="C295" s="4">
        <f>COUNTIF(Sta!B:B,A295)</f>
        <v>0</v>
      </c>
      <c r="D295" s="4">
        <f t="shared" si="9"/>
        <v>0</v>
      </c>
      <c r="E295" s="10" t="e">
        <f>(SUMIF(Sta!$A:$A,$A295,Sta!$T:$T)  + SUMIF(Sta!$B:$B,$A295,Sta!$T:$T) )/$D295</f>
        <v>#DIV/0!</v>
      </c>
      <c r="F295" s="6" t="e">
        <f>SUMIF(Sta!$A:$A,$A295,Sta!$T:$T)/$B295</f>
        <v>#DIV/0!</v>
      </c>
      <c r="G295" s="6" t="e">
        <f>SUMIF(Sta!$B:$B,$A295,Sta!$T:$T)/$C295</f>
        <v>#DIV/0!</v>
      </c>
      <c r="H295" s="10" t="e">
        <f>(SUMIF(Sta!$A:$A,$A295,Sta!$R:$R)  + SUMIF(Sta!$B:$B,$A295,Sta!$S:$S) )/$D295</f>
        <v>#DIV/0!</v>
      </c>
      <c r="I295" s="6" t="e">
        <f>SUMIF(Sta!$A:$A,$A295,Sta!$R:$R)/$B295</f>
        <v>#DIV/0!</v>
      </c>
      <c r="J295" s="6" t="e">
        <f>SUMIF(Sta!$B:$B,$A295,Sta!$S:$S)/$C295</f>
        <v>#DIV/0!</v>
      </c>
      <c r="K295" s="11" t="e">
        <f>(COUNTIFS(Sta!$A:$A,$A295,Sta!$T:$T,"&gt;2.5") +COUNTIFS(Sta!$B:$B,$A295,Sta!$T:$T,"&gt;2.5"))/$D295</f>
        <v>#DIV/0!</v>
      </c>
      <c r="L295" s="8" t="e">
        <f>COUNTIFS(Sta!$A:$A,$A295,Sta!$T:$T,"&gt;2.5")/$B295</f>
        <v>#DIV/0!</v>
      </c>
      <c r="M295" s="8" t="e">
        <f>COUNTIFS(Sta!$B:$B,$A295,Sta!$T:$T,"&gt;2.5")/$C295</f>
        <v>#DIV/0!</v>
      </c>
      <c r="N295" s="11" t="e">
        <f>(COUNTIFS(Sta!$A:$A,$A295,Sta!$T:$T,"&gt;4.5") +COUNTIFS(Sta!$B:$B,$A295,Sta!$T:$T,"&gt;4.5"))/$D295</f>
        <v>#DIV/0!</v>
      </c>
      <c r="O295" s="8" t="e">
        <f>COUNTIFS(Sta!$A:$A,$A295,Sta!$T:$T,"&gt;4.5")/$B295</f>
        <v>#DIV/0!</v>
      </c>
      <c r="P295" s="8" t="e">
        <f>COUNTIFS(Sta!$B:$B,$A295,Sta!$T:$T,"&gt;4.5")/$C295</f>
        <v>#DIV/0!</v>
      </c>
      <c r="Q295" s="11" t="e">
        <f>(COUNTIFS(Sta!$A:$A,$A295,Sta!$R:$R,"&gt;0.5") +COUNTIFS(Sta!$B:$B,$A295,Sta!$S:$S,"&gt;0.5"))/$D295</f>
        <v>#DIV/0!</v>
      </c>
      <c r="R295" s="8" t="e">
        <f>COUNTIFS(Sta!$A:$A,$A295,Sta!$R:$R,"&gt;0.5")/$B295</f>
        <v>#DIV/0!</v>
      </c>
      <c r="S295" s="8" t="e">
        <f>COUNTIFS(Sta!$B:$B,$A295,Sta!$S:$S,"&gt;0.5")/$C295</f>
        <v>#DIV/0!</v>
      </c>
      <c r="T295" s="11" t="e">
        <f>(COUNTIFS(Sta!$A:$A,$A295,Sta!$R:$R,"&gt;1.5") +COUNTIFS(Sta!$B:$B,$A295,Sta!$S:$S,"&gt;1.5"))/$D295</f>
        <v>#DIV/0!</v>
      </c>
      <c r="U295" s="8" t="e">
        <f>COUNTIFS(Sta!$A:$A,$A295,Sta!$R:$R,"&gt;1.5")/$B295</f>
        <v>#DIV/0!</v>
      </c>
      <c r="V295" s="8" t="e">
        <f>COUNTIFS(Sta!$B:$B,$A295,Sta!$S:$S,"&gt;1.5")/$C295</f>
        <v>#DIV/0!</v>
      </c>
    </row>
    <row r="296" spans="1:22" x14ac:dyDescent="0.3">
      <c r="A296" t="s">
        <v>363</v>
      </c>
      <c r="B296" s="9">
        <f>COUNTIF(Sta!A:A,A296)</f>
        <v>1</v>
      </c>
      <c r="C296" s="4">
        <f>COUNTIF(Sta!B:B,A296)</f>
        <v>2</v>
      </c>
      <c r="D296" s="4">
        <f t="shared" si="9"/>
        <v>3</v>
      </c>
      <c r="E296" s="10">
        <f>(SUMIF(Sta!$A:$A,$A296,Sta!$T:$T)  + SUMIF(Sta!$B:$B,$A296,Sta!$T:$T) )/$D296</f>
        <v>5.333333333333333</v>
      </c>
      <c r="F296" s="6">
        <f>SUMIF(Sta!$A:$A,$A296,Sta!$T:$T)/$B296</f>
        <v>3</v>
      </c>
      <c r="G296" s="6">
        <f>SUMIF(Sta!$B:$B,$A296,Sta!$T:$T)/$C296</f>
        <v>6.5</v>
      </c>
      <c r="H296" s="10">
        <f>(SUMIF(Sta!$A:$A,$A296,Sta!$R:$R)  + SUMIF(Sta!$B:$B,$A296,Sta!$S:$S) )/$D296</f>
        <v>3.3333333333333335</v>
      </c>
      <c r="I296" s="6">
        <f>SUMIF(Sta!$A:$A,$A296,Sta!$R:$R)/$B296</f>
        <v>1</v>
      </c>
      <c r="J296" s="6">
        <f>SUMIF(Sta!$B:$B,$A296,Sta!$S:$S)/$C296</f>
        <v>4.5</v>
      </c>
      <c r="K296" s="11">
        <f>(COUNTIFS(Sta!$A:$A,$A296,Sta!$T:$T,"&gt;2.5") +COUNTIFS(Sta!$B:$B,$A296,Sta!$T:$T,"&gt;2.5"))/$D296</f>
        <v>1</v>
      </c>
      <c r="L296" s="8">
        <f>COUNTIFS(Sta!$A:$A,$A296,Sta!$T:$T,"&gt;2.5")/$B296</f>
        <v>1</v>
      </c>
      <c r="M296" s="8">
        <f>COUNTIFS(Sta!$B:$B,$A296,Sta!$T:$T,"&gt;2.5")/$C296</f>
        <v>1</v>
      </c>
      <c r="N296" s="11">
        <f>(COUNTIFS(Sta!$A:$A,$A296,Sta!$T:$T,"&gt;4.5") +COUNTIFS(Sta!$B:$B,$A296,Sta!$T:$T,"&gt;4.5"))/$D296</f>
        <v>0.33333333333333331</v>
      </c>
      <c r="O296" s="8">
        <f>COUNTIFS(Sta!$A:$A,$A296,Sta!$T:$T,"&gt;4.5")/$B296</f>
        <v>0</v>
      </c>
      <c r="P296" s="8">
        <f>COUNTIFS(Sta!$B:$B,$A296,Sta!$T:$T,"&gt;4.5")/$C296</f>
        <v>0.5</v>
      </c>
      <c r="Q296" s="11">
        <f>(COUNTIFS(Sta!$A:$A,$A296,Sta!$R:$R,"&gt;0.5") +COUNTIFS(Sta!$B:$B,$A296,Sta!$S:$S,"&gt;0.5"))/$D296</f>
        <v>1</v>
      </c>
      <c r="R296" s="8">
        <f>COUNTIFS(Sta!$A:$A,$A296,Sta!$R:$R,"&gt;0.5")/$B296</f>
        <v>1</v>
      </c>
      <c r="S296" s="8">
        <f>COUNTIFS(Sta!$B:$B,$A296,Sta!$S:$S,"&gt;0.5")/$C296</f>
        <v>1</v>
      </c>
      <c r="T296" s="11">
        <f>(COUNTIFS(Sta!$A:$A,$A296,Sta!$R:$R,"&gt;1.5") +COUNTIFS(Sta!$B:$B,$A296,Sta!$S:$S,"&gt;1.5"))/$D296</f>
        <v>0.66666666666666663</v>
      </c>
      <c r="U296" s="8">
        <f>COUNTIFS(Sta!$A:$A,$A296,Sta!$R:$R,"&gt;1.5")/$B296</f>
        <v>0</v>
      </c>
      <c r="V296" s="8">
        <f>COUNTIFS(Sta!$B:$B,$A296,Sta!$S:$S,"&gt;1.5")/$C296</f>
        <v>1</v>
      </c>
    </row>
    <row r="297" spans="1:22" x14ac:dyDescent="0.3">
      <c r="A297" t="s">
        <v>473</v>
      </c>
      <c r="B297" s="9">
        <f>COUNTIF(Sta!A:A,A297)</f>
        <v>2</v>
      </c>
      <c r="C297" s="4">
        <f>COUNTIF(Sta!B:B,A297)</f>
        <v>1</v>
      </c>
      <c r="D297" s="4">
        <f t="shared" si="9"/>
        <v>3</v>
      </c>
      <c r="E297" s="10">
        <f>(SUMIF(Sta!$A:$A,$A297,Sta!$T:$T)  + SUMIF(Sta!$B:$B,$A297,Sta!$T:$T) )/$D297</f>
        <v>2.3333333333333335</v>
      </c>
      <c r="F297" s="6">
        <f>SUMIF(Sta!$A:$A,$A297,Sta!$T:$T)/$B297</f>
        <v>2</v>
      </c>
      <c r="G297" s="6">
        <f>SUMIF(Sta!$B:$B,$A297,Sta!$T:$T)/$C297</f>
        <v>3</v>
      </c>
      <c r="H297" s="10">
        <f>(SUMIF(Sta!$A:$A,$A297,Sta!$R:$R)  + SUMIF(Sta!$B:$B,$A297,Sta!$S:$S) )/$D297</f>
        <v>1.3333333333333333</v>
      </c>
      <c r="I297" s="6">
        <f>SUMIF(Sta!$A:$A,$A297,Sta!$R:$R)/$B297</f>
        <v>1</v>
      </c>
      <c r="J297" s="6">
        <f>SUMIF(Sta!$B:$B,$A297,Sta!$S:$S)/$C297</f>
        <v>2</v>
      </c>
      <c r="K297" s="11">
        <f>(COUNTIFS(Sta!$A:$A,$A297,Sta!$T:$T,"&gt;2.5") +COUNTIFS(Sta!$B:$B,$A297,Sta!$T:$T,"&gt;2.5"))/$D297</f>
        <v>0.66666666666666663</v>
      </c>
      <c r="L297" s="8">
        <f>COUNTIFS(Sta!$A:$A,$A297,Sta!$T:$T,"&gt;2.5")/$B297</f>
        <v>0.5</v>
      </c>
      <c r="M297" s="8">
        <f>COUNTIFS(Sta!$B:$B,$A297,Sta!$T:$T,"&gt;2.5")/$C297</f>
        <v>1</v>
      </c>
      <c r="N297" s="11">
        <f>(COUNTIFS(Sta!$A:$A,$A297,Sta!$T:$T,"&gt;4.5") +COUNTIFS(Sta!$B:$B,$A297,Sta!$T:$T,"&gt;4.5"))/$D297</f>
        <v>0</v>
      </c>
      <c r="O297" s="8">
        <f>COUNTIFS(Sta!$A:$A,$A297,Sta!$T:$T,"&gt;4.5")/$B297</f>
        <v>0</v>
      </c>
      <c r="P297" s="8">
        <f>COUNTIFS(Sta!$B:$B,$A297,Sta!$T:$T,"&gt;4.5")/$C297</f>
        <v>0</v>
      </c>
      <c r="Q297" s="11">
        <f>(COUNTIFS(Sta!$A:$A,$A297,Sta!$R:$R,"&gt;0.5") +COUNTIFS(Sta!$B:$B,$A297,Sta!$S:$S,"&gt;0.5"))/$D297</f>
        <v>1</v>
      </c>
      <c r="R297" s="8">
        <f>COUNTIFS(Sta!$A:$A,$A297,Sta!$R:$R,"&gt;0.5")/$B297</f>
        <v>1</v>
      </c>
      <c r="S297" s="8">
        <f>COUNTIFS(Sta!$B:$B,$A297,Sta!$S:$S,"&gt;0.5")/$C297</f>
        <v>1</v>
      </c>
      <c r="T297" s="11">
        <f>(COUNTIFS(Sta!$A:$A,$A297,Sta!$R:$R,"&gt;1.5") +COUNTIFS(Sta!$B:$B,$A297,Sta!$S:$S,"&gt;1.5"))/$D297</f>
        <v>0.33333333333333331</v>
      </c>
      <c r="U297" s="8">
        <f>COUNTIFS(Sta!$A:$A,$A297,Sta!$R:$R,"&gt;1.5")/$B297</f>
        <v>0</v>
      </c>
      <c r="V297" s="8">
        <f>COUNTIFS(Sta!$B:$B,$A297,Sta!$S:$S,"&gt;1.5")/$C297</f>
        <v>1</v>
      </c>
    </row>
    <row r="298" spans="1:22" x14ac:dyDescent="0.3">
      <c r="A298" t="s">
        <v>356</v>
      </c>
      <c r="B298" s="9">
        <f>COUNTIF(Sta!A:A,A298)</f>
        <v>0</v>
      </c>
      <c r="C298" s="4">
        <f>COUNTIF(Sta!B:B,A298)</f>
        <v>0</v>
      </c>
      <c r="D298" s="4">
        <f t="shared" si="9"/>
        <v>0</v>
      </c>
      <c r="E298" s="10" t="e">
        <f>(SUMIF(Sta!$A:$A,$A298,Sta!$T:$T)  + SUMIF(Sta!$B:$B,$A298,Sta!$T:$T) )/$D298</f>
        <v>#DIV/0!</v>
      </c>
      <c r="F298" s="6" t="e">
        <f>SUMIF(Sta!$A:$A,$A298,Sta!$T:$T)/$B298</f>
        <v>#DIV/0!</v>
      </c>
      <c r="G298" s="6" t="e">
        <f>SUMIF(Sta!$B:$B,$A298,Sta!$T:$T)/$C298</f>
        <v>#DIV/0!</v>
      </c>
      <c r="H298" s="10" t="e">
        <f>(SUMIF(Sta!$A:$A,$A298,Sta!$R:$R)  + SUMIF(Sta!$B:$B,$A298,Sta!$S:$S) )/$D298</f>
        <v>#DIV/0!</v>
      </c>
      <c r="I298" s="6" t="e">
        <f>SUMIF(Sta!$A:$A,$A298,Sta!$R:$R)/$B298</f>
        <v>#DIV/0!</v>
      </c>
      <c r="J298" s="6" t="e">
        <f>SUMIF(Sta!$B:$B,$A298,Sta!$S:$S)/$C298</f>
        <v>#DIV/0!</v>
      </c>
      <c r="K298" s="11" t="e">
        <f>(COUNTIFS(Sta!$A:$A,$A298,Sta!$T:$T,"&gt;2.5") +COUNTIFS(Sta!$B:$B,$A298,Sta!$T:$T,"&gt;2.5"))/$D298</f>
        <v>#DIV/0!</v>
      </c>
      <c r="L298" s="8" t="e">
        <f>COUNTIFS(Sta!$A:$A,$A298,Sta!$T:$T,"&gt;2.5")/$B298</f>
        <v>#DIV/0!</v>
      </c>
      <c r="M298" s="8" t="e">
        <f>COUNTIFS(Sta!$B:$B,$A298,Sta!$T:$T,"&gt;2.5")/$C298</f>
        <v>#DIV/0!</v>
      </c>
      <c r="N298" s="11" t="e">
        <f>(COUNTIFS(Sta!$A:$A,$A298,Sta!$T:$T,"&gt;4.5") +COUNTIFS(Sta!$B:$B,$A298,Sta!$T:$T,"&gt;4.5"))/$D298</f>
        <v>#DIV/0!</v>
      </c>
      <c r="O298" s="8" t="e">
        <f>COUNTIFS(Sta!$A:$A,$A298,Sta!$T:$T,"&gt;4.5")/$B298</f>
        <v>#DIV/0!</v>
      </c>
      <c r="P298" s="8" t="e">
        <f>COUNTIFS(Sta!$B:$B,$A298,Sta!$T:$T,"&gt;4.5")/$C298</f>
        <v>#DIV/0!</v>
      </c>
      <c r="Q298" s="11" t="e">
        <f>(COUNTIFS(Sta!$A:$A,$A298,Sta!$R:$R,"&gt;0.5") +COUNTIFS(Sta!$B:$B,$A298,Sta!$S:$S,"&gt;0.5"))/$D298</f>
        <v>#DIV/0!</v>
      </c>
      <c r="R298" s="8" t="e">
        <f>COUNTIFS(Sta!$A:$A,$A298,Sta!$R:$R,"&gt;0.5")/$B298</f>
        <v>#DIV/0!</v>
      </c>
      <c r="S298" s="8" t="e">
        <f>COUNTIFS(Sta!$B:$B,$A298,Sta!$S:$S,"&gt;0.5")/$C298</f>
        <v>#DIV/0!</v>
      </c>
      <c r="T298" s="11" t="e">
        <f>(COUNTIFS(Sta!$A:$A,$A298,Sta!$R:$R,"&gt;1.5") +COUNTIFS(Sta!$B:$B,$A298,Sta!$S:$S,"&gt;1.5"))/$D298</f>
        <v>#DIV/0!</v>
      </c>
      <c r="U298" s="8" t="e">
        <f>COUNTIFS(Sta!$A:$A,$A298,Sta!$R:$R,"&gt;1.5")/$B298</f>
        <v>#DIV/0!</v>
      </c>
      <c r="V298" s="8" t="e">
        <f>COUNTIFS(Sta!$B:$B,$A298,Sta!$S:$S,"&gt;1.5")/$C298</f>
        <v>#DIV/0!</v>
      </c>
    </row>
    <row r="299" spans="1:22" x14ac:dyDescent="0.3">
      <c r="A299" t="s">
        <v>170</v>
      </c>
      <c r="B299" s="9">
        <f>COUNTIF(Sta!A:A,A299)</f>
        <v>1</v>
      </c>
      <c r="C299" s="4">
        <f>COUNTIF(Sta!B:B,A299)</f>
        <v>1</v>
      </c>
      <c r="D299" s="4">
        <f t="shared" si="9"/>
        <v>2</v>
      </c>
      <c r="E299" s="10">
        <f>(SUMIF(Sta!$A:$A,$A299,Sta!$T:$T)  + SUMIF(Sta!$B:$B,$A299,Sta!$T:$T) )/$D299</f>
        <v>4.5</v>
      </c>
      <c r="F299" s="6">
        <f>SUMIF(Sta!$A:$A,$A299,Sta!$T:$T)/$B299</f>
        <v>4</v>
      </c>
      <c r="G299" s="6">
        <f>SUMIF(Sta!$B:$B,$A299,Sta!$T:$T)/$C299</f>
        <v>5</v>
      </c>
      <c r="H299" s="10">
        <f>(SUMIF(Sta!$A:$A,$A299,Sta!$R:$R)  + SUMIF(Sta!$B:$B,$A299,Sta!$S:$S) )/$D299</f>
        <v>2</v>
      </c>
      <c r="I299" s="6">
        <f>SUMIF(Sta!$A:$A,$A299,Sta!$R:$R)/$B299</f>
        <v>2</v>
      </c>
      <c r="J299" s="6">
        <f>SUMIF(Sta!$B:$B,$A299,Sta!$S:$S)/$C299</f>
        <v>2</v>
      </c>
      <c r="K299" s="11">
        <f>(COUNTIFS(Sta!$A:$A,$A299,Sta!$T:$T,"&gt;2.5") +COUNTIFS(Sta!$B:$B,$A299,Sta!$T:$T,"&gt;2.5"))/$D299</f>
        <v>1</v>
      </c>
      <c r="L299" s="8">
        <f>COUNTIFS(Sta!$A:$A,$A299,Sta!$T:$T,"&gt;2.5")/$B299</f>
        <v>1</v>
      </c>
      <c r="M299" s="8">
        <f>COUNTIFS(Sta!$B:$B,$A299,Sta!$T:$T,"&gt;2.5")/$C299</f>
        <v>1</v>
      </c>
      <c r="N299" s="11">
        <f>(COUNTIFS(Sta!$A:$A,$A299,Sta!$T:$T,"&gt;4.5") +COUNTIFS(Sta!$B:$B,$A299,Sta!$T:$T,"&gt;4.5"))/$D299</f>
        <v>0.5</v>
      </c>
      <c r="O299" s="8">
        <f>COUNTIFS(Sta!$A:$A,$A299,Sta!$T:$T,"&gt;4.5")/$B299</f>
        <v>0</v>
      </c>
      <c r="P299" s="8">
        <f>COUNTIFS(Sta!$B:$B,$A299,Sta!$T:$T,"&gt;4.5")/$C299</f>
        <v>1</v>
      </c>
      <c r="Q299" s="11">
        <f>(COUNTIFS(Sta!$A:$A,$A299,Sta!$R:$R,"&gt;0.5") +COUNTIFS(Sta!$B:$B,$A299,Sta!$S:$S,"&gt;0.5"))/$D299</f>
        <v>1</v>
      </c>
      <c r="R299" s="8">
        <f>COUNTIFS(Sta!$A:$A,$A299,Sta!$R:$R,"&gt;0.5")/$B299</f>
        <v>1</v>
      </c>
      <c r="S299" s="8">
        <f>COUNTIFS(Sta!$B:$B,$A299,Sta!$S:$S,"&gt;0.5")/$C299</f>
        <v>1</v>
      </c>
      <c r="T299" s="11">
        <f>(COUNTIFS(Sta!$A:$A,$A299,Sta!$R:$R,"&gt;1.5") +COUNTIFS(Sta!$B:$B,$A299,Sta!$S:$S,"&gt;1.5"))/$D299</f>
        <v>1</v>
      </c>
      <c r="U299" s="8">
        <f>COUNTIFS(Sta!$A:$A,$A299,Sta!$R:$R,"&gt;1.5")/$B299</f>
        <v>1</v>
      </c>
      <c r="V299" s="8">
        <f>COUNTIFS(Sta!$B:$B,$A299,Sta!$S:$S,"&gt;1.5")/$C299</f>
        <v>1</v>
      </c>
    </row>
    <row r="300" spans="1:22" x14ac:dyDescent="0.3">
      <c r="A300" t="s">
        <v>306</v>
      </c>
      <c r="B300" s="9">
        <f>COUNTIF(Sta!A:A,A300)</f>
        <v>0</v>
      </c>
      <c r="C300" s="4">
        <f>COUNTIF(Sta!B:B,A300)</f>
        <v>0</v>
      </c>
      <c r="D300" s="4">
        <f t="shared" si="9"/>
        <v>0</v>
      </c>
      <c r="E300" s="10" t="e">
        <f>(SUMIF(Sta!$A:$A,$A300,Sta!$T:$T)  + SUMIF(Sta!$B:$B,$A300,Sta!$T:$T) )/$D300</f>
        <v>#DIV/0!</v>
      </c>
      <c r="F300" s="6" t="e">
        <f>SUMIF(Sta!$A:$A,$A300,Sta!$T:$T)/$B300</f>
        <v>#DIV/0!</v>
      </c>
      <c r="G300" s="6" t="e">
        <f>SUMIF(Sta!$B:$B,$A300,Sta!$T:$T)/$C300</f>
        <v>#DIV/0!</v>
      </c>
      <c r="H300" s="10" t="e">
        <f>(SUMIF(Sta!$A:$A,$A300,Sta!$R:$R)  + SUMIF(Sta!$B:$B,$A300,Sta!$S:$S) )/$D300</f>
        <v>#DIV/0!</v>
      </c>
      <c r="I300" s="6" t="e">
        <f>SUMIF(Sta!$A:$A,$A300,Sta!$R:$R)/$B300</f>
        <v>#DIV/0!</v>
      </c>
      <c r="J300" s="6" t="e">
        <f>SUMIF(Sta!$B:$B,$A300,Sta!$S:$S)/$C300</f>
        <v>#DIV/0!</v>
      </c>
      <c r="K300" s="11" t="e">
        <f>(COUNTIFS(Sta!$A:$A,$A300,Sta!$T:$T,"&gt;2.5") +COUNTIFS(Sta!$B:$B,$A300,Sta!$T:$T,"&gt;2.5"))/$D300</f>
        <v>#DIV/0!</v>
      </c>
      <c r="L300" s="8" t="e">
        <f>COUNTIFS(Sta!$A:$A,$A300,Sta!$T:$T,"&gt;2.5")/$B300</f>
        <v>#DIV/0!</v>
      </c>
      <c r="M300" s="8" t="e">
        <f>COUNTIFS(Sta!$B:$B,$A300,Sta!$T:$T,"&gt;2.5")/$C300</f>
        <v>#DIV/0!</v>
      </c>
      <c r="N300" s="11" t="e">
        <f>(COUNTIFS(Sta!$A:$A,$A300,Sta!$T:$T,"&gt;4.5") +COUNTIFS(Sta!$B:$B,$A300,Sta!$T:$T,"&gt;4.5"))/$D300</f>
        <v>#DIV/0!</v>
      </c>
      <c r="O300" s="8" t="e">
        <f>COUNTIFS(Sta!$A:$A,$A300,Sta!$T:$T,"&gt;4.5")/$B300</f>
        <v>#DIV/0!</v>
      </c>
      <c r="P300" s="8" t="e">
        <f>COUNTIFS(Sta!$B:$B,$A300,Sta!$T:$T,"&gt;4.5")/$C300</f>
        <v>#DIV/0!</v>
      </c>
      <c r="Q300" s="11" t="e">
        <f>(COUNTIFS(Sta!$A:$A,$A300,Sta!$R:$R,"&gt;0.5") +COUNTIFS(Sta!$B:$B,$A300,Sta!$S:$S,"&gt;0.5"))/$D300</f>
        <v>#DIV/0!</v>
      </c>
      <c r="R300" s="8" t="e">
        <f>COUNTIFS(Sta!$A:$A,$A300,Sta!$R:$R,"&gt;0.5")/$B300</f>
        <v>#DIV/0!</v>
      </c>
      <c r="S300" s="8" t="e">
        <f>COUNTIFS(Sta!$B:$B,$A300,Sta!$S:$S,"&gt;0.5")/$C300</f>
        <v>#DIV/0!</v>
      </c>
      <c r="T300" s="11" t="e">
        <f>(COUNTIFS(Sta!$A:$A,$A300,Sta!$R:$R,"&gt;1.5") +COUNTIFS(Sta!$B:$B,$A300,Sta!$S:$S,"&gt;1.5"))/$D300</f>
        <v>#DIV/0!</v>
      </c>
      <c r="U300" s="8" t="e">
        <f>COUNTIFS(Sta!$A:$A,$A300,Sta!$R:$R,"&gt;1.5")/$B300</f>
        <v>#DIV/0!</v>
      </c>
      <c r="V300" s="8" t="e">
        <f>COUNTIFS(Sta!$B:$B,$A300,Sta!$S:$S,"&gt;1.5")/$C300</f>
        <v>#DIV/0!</v>
      </c>
    </row>
    <row r="301" spans="1:22" x14ac:dyDescent="0.3">
      <c r="A301" t="s">
        <v>14</v>
      </c>
      <c r="B301" s="9">
        <f>COUNTIF(Sta!A:A,A301)</f>
        <v>0</v>
      </c>
      <c r="C301" s="4">
        <f>COUNTIF(Sta!B:B,A301)</f>
        <v>0</v>
      </c>
      <c r="D301" s="4">
        <f t="shared" si="9"/>
        <v>0</v>
      </c>
      <c r="E301" s="10" t="e">
        <f>(SUMIF(Sta!$A:$A,$A301,Sta!$T:$T)  + SUMIF(Sta!$B:$B,$A301,Sta!$T:$T) )/$D301</f>
        <v>#DIV/0!</v>
      </c>
      <c r="F301" s="6" t="e">
        <f>SUMIF(Sta!$A:$A,$A301,Sta!$T:$T)/$B301</f>
        <v>#DIV/0!</v>
      </c>
      <c r="G301" s="6" t="e">
        <f>SUMIF(Sta!$B:$B,$A301,Sta!$T:$T)/$C301</f>
        <v>#DIV/0!</v>
      </c>
      <c r="H301" s="10" t="e">
        <f>(SUMIF(Sta!$A:$A,$A301,Sta!$R:$R)  + SUMIF(Sta!$B:$B,$A301,Sta!$S:$S) )/$D301</f>
        <v>#DIV/0!</v>
      </c>
      <c r="I301" s="6" t="e">
        <f>SUMIF(Sta!$A:$A,$A301,Sta!$R:$R)/$B301</f>
        <v>#DIV/0!</v>
      </c>
      <c r="J301" s="6" t="e">
        <f>SUMIF(Sta!$B:$B,$A301,Sta!$S:$S)/$C301</f>
        <v>#DIV/0!</v>
      </c>
      <c r="K301" s="11" t="e">
        <f>(COUNTIFS(Sta!$A:$A,$A301,Sta!$T:$T,"&gt;2.5") +COUNTIFS(Sta!$B:$B,$A301,Sta!$T:$T,"&gt;2.5"))/$D301</f>
        <v>#DIV/0!</v>
      </c>
      <c r="L301" s="8" t="e">
        <f>COUNTIFS(Sta!$A:$A,$A301,Sta!$T:$T,"&gt;2.5")/$B301</f>
        <v>#DIV/0!</v>
      </c>
      <c r="M301" s="8" t="e">
        <f>COUNTIFS(Sta!$B:$B,$A301,Sta!$T:$T,"&gt;2.5")/$C301</f>
        <v>#DIV/0!</v>
      </c>
      <c r="N301" s="11" t="e">
        <f>(COUNTIFS(Sta!$A:$A,$A301,Sta!$T:$T,"&gt;4.5") +COUNTIFS(Sta!$B:$B,$A301,Sta!$T:$T,"&gt;4.5"))/$D301</f>
        <v>#DIV/0!</v>
      </c>
      <c r="O301" s="8" t="e">
        <f>COUNTIFS(Sta!$A:$A,$A301,Sta!$T:$T,"&gt;4.5")/$B301</f>
        <v>#DIV/0!</v>
      </c>
      <c r="P301" s="8" t="e">
        <f>COUNTIFS(Sta!$B:$B,$A301,Sta!$T:$T,"&gt;4.5")/$C301</f>
        <v>#DIV/0!</v>
      </c>
      <c r="Q301" s="11" t="e">
        <f>(COUNTIFS(Sta!$A:$A,$A301,Sta!$R:$R,"&gt;0.5") +COUNTIFS(Sta!$B:$B,$A301,Sta!$S:$S,"&gt;0.5"))/$D301</f>
        <v>#DIV/0!</v>
      </c>
      <c r="R301" s="8" t="e">
        <f>COUNTIFS(Sta!$A:$A,$A301,Sta!$R:$R,"&gt;0.5")/$B301</f>
        <v>#DIV/0!</v>
      </c>
      <c r="S301" s="8" t="e">
        <f>COUNTIFS(Sta!$B:$B,$A301,Sta!$S:$S,"&gt;0.5")/$C301</f>
        <v>#DIV/0!</v>
      </c>
      <c r="T301" s="11" t="e">
        <f>(COUNTIFS(Sta!$A:$A,$A301,Sta!$R:$R,"&gt;1.5") +COUNTIFS(Sta!$B:$B,$A301,Sta!$S:$S,"&gt;1.5"))/$D301</f>
        <v>#DIV/0!</v>
      </c>
      <c r="U301" s="8" t="e">
        <f>COUNTIFS(Sta!$A:$A,$A301,Sta!$R:$R,"&gt;1.5")/$B301</f>
        <v>#DIV/0!</v>
      </c>
      <c r="V301" s="8" t="e">
        <f>COUNTIFS(Sta!$B:$B,$A301,Sta!$S:$S,"&gt;1.5")/$C301</f>
        <v>#DIV/0!</v>
      </c>
    </row>
    <row r="302" spans="1:22" x14ac:dyDescent="0.3">
      <c r="A302" t="s">
        <v>391</v>
      </c>
      <c r="B302" s="9">
        <f>COUNTIF(Sta!A:A,A302)</f>
        <v>0</v>
      </c>
      <c r="C302" s="4">
        <f>COUNTIF(Sta!B:B,A302)</f>
        <v>0</v>
      </c>
      <c r="D302" s="4">
        <f t="shared" si="9"/>
        <v>0</v>
      </c>
      <c r="E302" s="10" t="e">
        <f>(SUMIF(Sta!$A:$A,$A302,Sta!$T:$T)  + SUMIF(Sta!$B:$B,$A302,Sta!$T:$T) )/$D302</f>
        <v>#DIV/0!</v>
      </c>
      <c r="F302" s="6" t="e">
        <f>SUMIF(Sta!$A:$A,$A302,Sta!$T:$T)/$B302</f>
        <v>#DIV/0!</v>
      </c>
      <c r="G302" s="6" t="e">
        <f>SUMIF(Sta!$B:$B,$A302,Sta!$T:$T)/$C302</f>
        <v>#DIV/0!</v>
      </c>
      <c r="H302" s="10" t="e">
        <f>(SUMIF(Sta!$A:$A,$A302,Sta!$R:$R)  + SUMIF(Sta!$B:$B,$A302,Sta!$S:$S) )/$D302</f>
        <v>#DIV/0!</v>
      </c>
      <c r="I302" s="6" t="e">
        <f>SUMIF(Sta!$A:$A,$A302,Sta!$R:$R)/$B302</f>
        <v>#DIV/0!</v>
      </c>
      <c r="J302" s="6" t="e">
        <f>SUMIF(Sta!$B:$B,$A302,Sta!$S:$S)/$C302</f>
        <v>#DIV/0!</v>
      </c>
      <c r="K302" s="11" t="e">
        <f>(COUNTIFS(Sta!$A:$A,$A302,Sta!$T:$T,"&gt;2.5") +COUNTIFS(Sta!$B:$B,$A302,Sta!$T:$T,"&gt;2.5"))/$D302</f>
        <v>#DIV/0!</v>
      </c>
      <c r="L302" s="8" t="e">
        <f>COUNTIFS(Sta!$A:$A,$A302,Sta!$T:$T,"&gt;2.5")/$B302</f>
        <v>#DIV/0!</v>
      </c>
      <c r="M302" s="8" t="e">
        <f>COUNTIFS(Sta!$B:$B,$A302,Sta!$T:$T,"&gt;2.5")/$C302</f>
        <v>#DIV/0!</v>
      </c>
      <c r="N302" s="11" t="e">
        <f>(COUNTIFS(Sta!$A:$A,$A302,Sta!$T:$T,"&gt;4.5") +COUNTIFS(Sta!$B:$B,$A302,Sta!$T:$T,"&gt;4.5"))/$D302</f>
        <v>#DIV/0!</v>
      </c>
      <c r="O302" s="8" t="e">
        <f>COUNTIFS(Sta!$A:$A,$A302,Sta!$T:$T,"&gt;4.5")/$B302</f>
        <v>#DIV/0!</v>
      </c>
      <c r="P302" s="8" t="e">
        <f>COUNTIFS(Sta!$B:$B,$A302,Sta!$T:$T,"&gt;4.5")/$C302</f>
        <v>#DIV/0!</v>
      </c>
      <c r="Q302" s="11" t="e">
        <f>(COUNTIFS(Sta!$A:$A,$A302,Sta!$R:$R,"&gt;0.5") +COUNTIFS(Sta!$B:$B,$A302,Sta!$S:$S,"&gt;0.5"))/$D302</f>
        <v>#DIV/0!</v>
      </c>
      <c r="R302" s="8" t="e">
        <f>COUNTIFS(Sta!$A:$A,$A302,Sta!$R:$R,"&gt;0.5")/$B302</f>
        <v>#DIV/0!</v>
      </c>
      <c r="S302" s="8" t="e">
        <f>COUNTIFS(Sta!$B:$B,$A302,Sta!$S:$S,"&gt;0.5")/$C302</f>
        <v>#DIV/0!</v>
      </c>
      <c r="T302" s="11" t="e">
        <f>(COUNTIFS(Sta!$A:$A,$A302,Sta!$R:$R,"&gt;1.5") +COUNTIFS(Sta!$B:$B,$A302,Sta!$S:$S,"&gt;1.5"))/$D302</f>
        <v>#DIV/0!</v>
      </c>
      <c r="U302" s="8" t="e">
        <f>COUNTIFS(Sta!$A:$A,$A302,Sta!$R:$R,"&gt;1.5")/$B302</f>
        <v>#DIV/0!</v>
      </c>
      <c r="V302" s="8" t="e">
        <f>COUNTIFS(Sta!$B:$B,$A302,Sta!$S:$S,"&gt;1.5")/$C302</f>
        <v>#DIV/0!</v>
      </c>
    </row>
    <row r="303" spans="1:22" x14ac:dyDescent="0.3">
      <c r="A303" t="s">
        <v>365</v>
      </c>
      <c r="B303" s="9">
        <f>COUNTIF(Sta!A:A,A303)</f>
        <v>1</v>
      </c>
      <c r="C303" s="4">
        <f>COUNTIF(Sta!B:B,A303)</f>
        <v>2</v>
      </c>
      <c r="D303" s="4">
        <f t="shared" si="9"/>
        <v>3</v>
      </c>
      <c r="E303" s="10">
        <f>(SUMIF(Sta!$A:$A,$A303,Sta!$T:$T)  + SUMIF(Sta!$B:$B,$A303,Sta!$T:$T) )/$D303</f>
        <v>3.3333333333333335</v>
      </c>
      <c r="F303" s="6">
        <f>SUMIF(Sta!$A:$A,$A303,Sta!$T:$T)/$B303</f>
        <v>5</v>
      </c>
      <c r="G303" s="6">
        <f>SUMIF(Sta!$B:$B,$A303,Sta!$T:$T)/$C303</f>
        <v>2.5</v>
      </c>
      <c r="H303" s="10">
        <f>(SUMIF(Sta!$A:$A,$A303,Sta!$R:$R)  + SUMIF(Sta!$B:$B,$A303,Sta!$S:$S) )/$D303</f>
        <v>1.3333333333333333</v>
      </c>
      <c r="I303" s="6">
        <f>SUMIF(Sta!$A:$A,$A303,Sta!$R:$R)/$B303</f>
        <v>2</v>
      </c>
      <c r="J303" s="6">
        <f>SUMIF(Sta!$B:$B,$A303,Sta!$S:$S)/$C303</f>
        <v>1</v>
      </c>
      <c r="K303" s="11">
        <f>(COUNTIFS(Sta!$A:$A,$A303,Sta!$T:$T,"&gt;2.5") +COUNTIFS(Sta!$B:$B,$A303,Sta!$T:$T,"&gt;2.5"))/$D303</f>
        <v>0.66666666666666663</v>
      </c>
      <c r="L303" s="8">
        <f>COUNTIFS(Sta!$A:$A,$A303,Sta!$T:$T,"&gt;2.5")/$B303</f>
        <v>1</v>
      </c>
      <c r="M303" s="8">
        <f>COUNTIFS(Sta!$B:$B,$A303,Sta!$T:$T,"&gt;2.5")/$C303</f>
        <v>0.5</v>
      </c>
      <c r="N303" s="11">
        <f>(COUNTIFS(Sta!$A:$A,$A303,Sta!$T:$T,"&gt;4.5") +COUNTIFS(Sta!$B:$B,$A303,Sta!$T:$T,"&gt;4.5"))/$D303</f>
        <v>0.33333333333333331</v>
      </c>
      <c r="O303" s="8">
        <f>COUNTIFS(Sta!$A:$A,$A303,Sta!$T:$T,"&gt;4.5")/$B303</f>
        <v>1</v>
      </c>
      <c r="P303" s="8">
        <f>COUNTIFS(Sta!$B:$B,$A303,Sta!$T:$T,"&gt;4.5")/$C303</f>
        <v>0</v>
      </c>
      <c r="Q303" s="11">
        <f>(COUNTIFS(Sta!$A:$A,$A303,Sta!$R:$R,"&gt;0.5") +COUNTIFS(Sta!$B:$B,$A303,Sta!$S:$S,"&gt;0.5"))/$D303</f>
        <v>0.66666666666666663</v>
      </c>
      <c r="R303" s="8">
        <f>COUNTIFS(Sta!$A:$A,$A303,Sta!$R:$R,"&gt;0.5")/$B303</f>
        <v>1</v>
      </c>
      <c r="S303" s="8">
        <f>COUNTIFS(Sta!$B:$B,$A303,Sta!$S:$S,"&gt;0.5")/$C303</f>
        <v>0.5</v>
      </c>
      <c r="T303" s="11">
        <f>(COUNTIFS(Sta!$A:$A,$A303,Sta!$R:$R,"&gt;1.5") +COUNTIFS(Sta!$B:$B,$A303,Sta!$S:$S,"&gt;1.5"))/$D303</f>
        <v>0.66666666666666663</v>
      </c>
      <c r="U303" s="8">
        <f>COUNTIFS(Sta!$A:$A,$A303,Sta!$R:$R,"&gt;1.5")/$B303</f>
        <v>1</v>
      </c>
      <c r="V303" s="8">
        <f>COUNTIFS(Sta!$B:$B,$A303,Sta!$S:$S,"&gt;1.5")/$C303</f>
        <v>0.5</v>
      </c>
    </row>
    <row r="304" spans="1:22" x14ac:dyDescent="0.3">
      <c r="A304" t="s">
        <v>309</v>
      </c>
      <c r="B304" s="9">
        <f>COUNTIF(Sta!A:A,A304)</f>
        <v>0</v>
      </c>
      <c r="C304" s="4">
        <f>COUNTIF(Sta!B:B,A304)</f>
        <v>0</v>
      </c>
      <c r="D304" s="4">
        <f t="shared" si="9"/>
        <v>0</v>
      </c>
      <c r="E304" s="10" t="e">
        <f>(SUMIF(Sta!$A:$A,$A304,Sta!$T:$T)  + SUMIF(Sta!$B:$B,$A304,Sta!$T:$T) )/$D304</f>
        <v>#DIV/0!</v>
      </c>
      <c r="F304" s="6" t="e">
        <f>SUMIF(Sta!$A:$A,$A304,Sta!$T:$T)/$B304</f>
        <v>#DIV/0!</v>
      </c>
      <c r="G304" s="6" t="e">
        <f>SUMIF(Sta!$B:$B,$A304,Sta!$T:$T)/$C304</f>
        <v>#DIV/0!</v>
      </c>
      <c r="H304" s="10" t="e">
        <f>(SUMIF(Sta!$A:$A,$A304,Sta!$R:$R)  + SUMIF(Sta!$B:$B,$A304,Sta!$S:$S) )/$D304</f>
        <v>#DIV/0!</v>
      </c>
      <c r="I304" s="6" t="e">
        <f>SUMIF(Sta!$A:$A,$A304,Sta!$R:$R)/$B304</f>
        <v>#DIV/0!</v>
      </c>
      <c r="J304" s="6" t="e">
        <f>SUMIF(Sta!$B:$B,$A304,Sta!$S:$S)/$C304</f>
        <v>#DIV/0!</v>
      </c>
      <c r="K304" s="11" t="e">
        <f>(COUNTIFS(Sta!$A:$A,$A304,Sta!$T:$T,"&gt;2.5") +COUNTIFS(Sta!$B:$B,$A304,Sta!$T:$T,"&gt;2.5"))/$D304</f>
        <v>#DIV/0!</v>
      </c>
      <c r="L304" s="8" t="e">
        <f>COUNTIFS(Sta!$A:$A,$A304,Sta!$T:$T,"&gt;2.5")/$B304</f>
        <v>#DIV/0!</v>
      </c>
      <c r="M304" s="8" t="e">
        <f>COUNTIFS(Sta!$B:$B,$A304,Sta!$T:$T,"&gt;2.5")/$C304</f>
        <v>#DIV/0!</v>
      </c>
      <c r="N304" s="11" t="e">
        <f>(COUNTIFS(Sta!$A:$A,$A304,Sta!$T:$T,"&gt;4.5") +COUNTIFS(Sta!$B:$B,$A304,Sta!$T:$T,"&gt;4.5"))/$D304</f>
        <v>#DIV/0!</v>
      </c>
      <c r="O304" s="8" t="e">
        <f>COUNTIFS(Sta!$A:$A,$A304,Sta!$T:$T,"&gt;4.5")/$B304</f>
        <v>#DIV/0!</v>
      </c>
      <c r="P304" s="8" t="e">
        <f>COUNTIFS(Sta!$B:$B,$A304,Sta!$T:$T,"&gt;4.5")/$C304</f>
        <v>#DIV/0!</v>
      </c>
      <c r="Q304" s="11" t="e">
        <f>(COUNTIFS(Sta!$A:$A,$A304,Sta!$R:$R,"&gt;0.5") +COUNTIFS(Sta!$B:$B,$A304,Sta!$S:$S,"&gt;0.5"))/$D304</f>
        <v>#DIV/0!</v>
      </c>
      <c r="R304" s="8" t="e">
        <f>COUNTIFS(Sta!$A:$A,$A304,Sta!$R:$R,"&gt;0.5")/$B304</f>
        <v>#DIV/0!</v>
      </c>
      <c r="S304" s="8" t="e">
        <f>COUNTIFS(Sta!$B:$B,$A304,Sta!$S:$S,"&gt;0.5")/$C304</f>
        <v>#DIV/0!</v>
      </c>
      <c r="T304" s="11" t="e">
        <f>(COUNTIFS(Sta!$A:$A,$A304,Sta!$R:$R,"&gt;1.5") +COUNTIFS(Sta!$B:$B,$A304,Sta!$S:$S,"&gt;1.5"))/$D304</f>
        <v>#DIV/0!</v>
      </c>
      <c r="U304" s="8" t="e">
        <f>COUNTIFS(Sta!$A:$A,$A304,Sta!$R:$R,"&gt;1.5")/$B304</f>
        <v>#DIV/0!</v>
      </c>
      <c r="V304" s="8" t="e">
        <f>COUNTIFS(Sta!$B:$B,$A304,Sta!$S:$S,"&gt;1.5")/$C304</f>
        <v>#DIV/0!</v>
      </c>
    </row>
    <row r="305" spans="1:22" x14ac:dyDescent="0.3">
      <c r="A305" t="s">
        <v>319</v>
      </c>
      <c r="B305" s="9">
        <f>COUNTIF(Sta!A:A,A305)</f>
        <v>1</v>
      </c>
      <c r="C305" s="4">
        <f>COUNTIF(Sta!B:B,A305)</f>
        <v>1</v>
      </c>
      <c r="D305" s="4">
        <f t="shared" si="9"/>
        <v>2</v>
      </c>
      <c r="E305" s="10">
        <f>(SUMIF(Sta!$A:$A,$A305,Sta!$T:$T)  + SUMIF(Sta!$B:$B,$A305,Sta!$T:$T) )/$D305</f>
        <v>2.5</v>
      </c>
      <c r="F305" s="6">
        <f>SUMIF(Sta!$A:$A,$A305,Sta!$T:$T)/$B305</f>
        <v>3</v>
      </c>
      <c r="G305" s="6">
        <f>SUMIF(Sta!$B:$B,$A305,Sta!$T:$T)/$C305</f>
        <v>2</v>
      </c>
      <c r="H305" s="10">
        <f>(SUMIF(Sta!$A:$A,$A305,Sta!$R:$R)  + SUMIF(Sta!$B:$B,$A305,Sta!$S:$S) )/$D305</f>
        <v>0.5</v>
      </c>
      <c r="I305" s="6">
        <f>SUMIF(Sta!$A:$A,$A305,Sta!$R:$R)/$B305</f>
        <v>0</v>
      </c>
      <c r="J305" s="6">
        <f>SUMIF(Sta!$B:$B,$A305,Sta!$S:$S)/$C305</f>
        <v>1</v>
      </c>
      <c r="K305" s="11">
        <f>(COUNTIFS(Sta!$A:$A,$A305,Sta!$T:$T,"&gt;2.5") +COUNTIFS(Sta!$B:$B,$A305,Sta!$T:$T,"&gt;2.5"))/$D305</f>
        <v>0.5</v>
      </c>
      <c r="L305" s="8">
        <f>COUNTIFS(Sta!$A:$A,$A305,Sta!$T:$T,"&gt;2.5")/$B305</f>
        <v>1</v>
      </c>
      <c r="M305" s="8">
        <f>COUNTIFS(Sta!$B:$B,$A305,Sta!$T:$T,"&gt;2.5")/$C305</f>
        <v>0</v>
      </c>
      <c r="N305" s="11">
        <f>(COUNTIFS(Sta!$A:$A,$A305,Sta!$T:$T,"&gt;4.5") +COUNTIFS(Sta!$B:$B,$A305,Sta!$T:$T,"&gt;4.5"))/$D305</f>
        <v>0</v>
      </c>
      <c r="O305" s="8">
        <f>COUNTIFS(Sta!$A:$A,$A305,Sta!$T:$T,"&gt;4.5")/$B305</f>
        <v>0</v>
      </c>
      <c r="P305" s="8">
        <f>COUNTIFS(Sta!$B:$B,$A305,Sta!$T:$T,"&gt;4.5")/$C305</f>
        <v>0</v>
      </c>
      <c r="Q305" s="11">
        <f>(COUNTIFS(Sta!$A:$A,$A305,Sta!$R:$R,"&gt;0.5") +COUNTIFS(Sta!$B:$B,$A305,Sta!$S:$S,"&gt;0.5"))/$D305</f>
        <v>0.5</v>
      </c>
      <c r="R305" s="8">
        <f>COUNTIFS(Sta!$A:$A,$A305,Sta!$R:$R,"&gt;0.5")/$B305</f>
        <v>0</v>
      </c>
      <c r="S305" s="8">
        <f>COUNTIFS(Sta!$B:$B,$A305,Sta!$S:$S,"&gt;0.5")/$C305</f>
        <v>1</v>
      </c>
      <c r="T305" s="11">
        <f>(COUNTIFS(Sta!$A:$A,$A305,Sta!$R:$R,"&gt;1.5") +COUNTIFS(Sta!$B:$B,$A305,Sta!$S:$S,"&gt;1.5"))/$D305</f>
        <v>0</v>
      </c>
      <c r="U305" s="8">
        <f>COUNTIFS(Sta!$A:$A,$A305,Sta!$R:$R,"&gt;1.5")/$B305</f>
        <v>0</v>
      </c>
      <c r="V305" s="8">
        <f>COUNTIFS(Sta!$B:$B,$A305,Sta!$S:$S,"&gt;1.5")/$C305</f>
        <v>0</v>
      </c>
    </row>
    <row r="306" spans="1:22" x14ac:dyDescent="0.3">
      <c r="A306" t="s">
        <v>279</v>
      </c>
      <c r="B306" s="9">
        <f>COUNTIF(Sta!A:A,A306)</f>
        <v>0</v>
      </c>
      <c r="C306" s="4">
        <f>COUNTIF(Sta!B:B,A306)</f>
        <v>0</v>
      </c>
      <c r="D306" s="4">
        <f t="shared" si="9"/>
        <v>0</v>
      </c>
      <c r="E306" s="10" t="e">
        <f>(SUMIF(Sta!$A:$A,$A306,Sta!$T:$T)  + SUMIF(Sta!$B:$B,$A306,Sta!$T:$T) )/$D306</f>
        <v>#DIV/0!</v>
      </c>
      <c r="F306" s="6" t="e">
        <f>SUMIF(Sta!$A:$A,$A306,Sta!$T:$T)/$B306</f>
        <v>#DIV/0!</v>
      </c>
      <c r="G306" s="6" t="e">
        <f>SUMIF(Sta!$B:$B,$A306,Sta!$T:$T)/$C306</f>
        <v>#DIV/0!</v>
      </c>
      <c r="H306" s="10" t="e">
        <f>(SUMIF(Sta!$A:$A,$A306,Sta!$R:$R)  + SUMIF(Sta!$B:$B,$A306,Sta!$S:$S) )/$D306</f>
        <v>#DIV/0!</v>
      </c>
      <c r="I306" s="6" t="e">
        <f>SUMIF(Sta!$A:$A,$A306,Sta!$R:$R)/$B306</f>
        <v>#DIV/0!</v>
      </c>
      <c r="J306" s="6" t="e">
        <f>SUMIF(Sta!$B:$B,$A306,Sta!$S:$S)/$C306</f>
        <v>#DIV/0!</v>
      </c>
      <c r="K306" s="11" t="e">
        <f>(COUNTIFS(Sta!$A:$A,$A306,Sta!$T:$T,"&gt;2.5") +COUNTIFS(Sta!$B:$B,$A306,Sta!$T:$T,"&gt;2.5"))/$D306</f>
        <v>#DIV/0!</v>
      </c>
      <c r="L306" s="8" t="e">
        <f>COUNTIFS(Sta!$A:$A,$A306,Sta!$T:$T,"&gt;2.5")/$B306</f>
        <v>#DIV/0!</v>
      </c>
      <c r="M306" s="8" t="e">
        <f>COUNTIFS(Sta!$B:$B,$A306,Sta!$T:$T,"&gt;2.5")/$C306</f>
        <v>#DIV/0!</v>
      </c>
      <c r="N306" s="11" t="e">
        <f>(COUNTIFS(Sta!$A:$A,$A306,Sta!$T:$T,"&gt;4.5") +COUNTIFS(Sta!$B:$B,$A306,Sta!$T:$T,"&gt;4.5"))/$D306</f>
        <v>#DIV/0!</v>
      </c>
      <c r="O306" s="8" t="e">
        <f>COUNTIFS(Sta!$A:$A,$A306,Sta!$T:$T,"&gt;4.5")/$B306</f>
        <v>#DIV/0!</v>
      </c>
      <c r="P306" s="8" t="e">
        <f>COUNTIFS(Sta!$B:$B,$A306,Sta!$T:$T,"&gt;4.5")/$C306</f>
        <v>#DIV/0!</v>
      </c>
      <c r="Q306" s="11" t="e">
        <f>(COUNTIFS(Sta!$A:$A,$A306,Sta!$R:$R,"&gt;0.5") +COUNTIFS(Sta!$B:$B,$A306,Sta!$S:$S,"&gt;0.5"))/$D306</f>
        <v>#DIV/0!</v>
      </c>
      <c r="R306" s="8" t="e">
        <f>COUNTIFS(Sta!$A:$A,$A306,Sta!$R:$R,"&gt;0.5")/$B306</f>
        <v>#DIV/0!</v>
      </c>
      <c r="S306" s="8" t="e">
        <f>COUNTIFS(Sta!$B:$B,$A306,Sta!$S:$S,"&gt;0.5")/$C306</f>
        <v>#DIV/0!</v>
      </c>
      <c r="T306" s="11" t="e">
        <f>(COUNTIFS(Sta!$A:$A,$A306,Sta!$R:$R,"&gt;1.5") +COUNTIFS(Sta!$B:$B,$A306,Sta!$S:$S,"&gt;1.5"))/$D306</f>
        <v>#DIV/0!</v>
      </c>
      <c r="U306" s="8" t="e">
        <f>COUNTIFS(Sta!$A:$A,$A306,Sta!$R:$R,"&gt;1.5")/$B306</f>
        <v>#DIV/0!</v>
      </c>
      <c r="V306" s="8" t="e">
        <f>COUNTIFS(Sta!$B:$B,$A306,Sta!$S:$S,"&gt;1.5")/$C306</f>
        <v>#DIV/0!</v>
      </c>
    </row>
    <row r="307" spans="1:22" x14ac:dyDescent="0.3">
      <c r="A307" t="s">
        <v>543</v>
      </c>
      <c r="B307" s="9">
        <f>COUNTIF(Sta!A:A,A307)</f>
        <v>8</v>
      </c>
      <c r="C307" s="4">
        <f>COUNTIF(Sta!B:B,A307)</f>
        <v>8</v>
      </c>
      <c r="D307" s="4">
        <f t="shared" si="9"/>
        <v>16</v>
      </c>
      <c r="E307" s="10">
        <f>(SUMIF(Sta!$A:$A,$A307,Sta!$T:$T)  + SUMIF(Sta!$B:$B,$A307,Sta!$T:$T) )/$D307</f>
        <v>2.4375</v>
      </c>
      <c r="F307" s="6">
        <f>SUMIF(Sta!$A:$A,$A307,Sta!$T:$T)/$B307</f>
        <v>1.75</v>
      </c>
      <c r="G307" s="6">
        <f>SUMIF(Sta!$B:$B,$A307,Sta!$T:$T)/$C307</f>
        <v>3.125</v>
      </c>
      <c r="H307" s="10">
        <f>(SUMIF(Sta!$A:$A,$A307,Sta!$R:$R)  + SUMIF(Sta!$B:$B,$A307,Sta!$S:$S) )/$D307</f>
        <v>1.0625</v>
      </c>
      <c r="I307" s="6">
        <f>SUMIF(Sta!$A:$A,$A307,Sta!$R:$R)/$B307</f>
        <v>1</v>
      </c>
      <c r="J307" s="6">
        <f>SUMIF(Sta!$B:$B,$A307,Sta!$S:$S)/$C307</f>
        <v>1.125</v>
      </c>
      <c r="K307" s="11">
        <f>(COUNTIFS(Sta!$A:$A,$A307,Sta!$T:$T,"&gt;2.5") +COUNTIFS(Sta!$B:$B,$A307,Sta!$T:$T,"&gt;2.5"))/$D307</f>
        <v>0.4375</v>
      </c>
      <c r="L307" s="8">
        <f>COUNTIFS(Sta!$A:$A,$A307,Sta!$T:$T,"&gt;2.5")/$B307</f>
        <v>0.25</v>
      </c>
      <c r="M307" s="8">
        <f>COUNTIFS(Sta!$B:$B,$A307,Sta!$T:$T,"&gt;2.5")/$C307</f>
        <v>0.625</v>
      </c>
      <c r="N307" s="11">
        <f>(COUNTIFS(Sta!$A:$A,$A307,Sta!$T:$T,"&gt;4.5") +COUNTIFS(Sta!$B:$B,$A307,Sta!$T:$T,"&gt;4.5"))/$D307</f>
        <v>0.1875</v>
      </c>
      <c r="O307" s="8">
        <f>COUNTIFS(Sta!$A:$A,$A307,Sta!$T:$T,"&gt;4.5")/$B307</f>
        <v>0</v>
      </c>
      <c r="P307" s="8">
        <f>COUNTIFS(Sta!$B:$B,$A307,Sta!$T:$T,"&gt;4.5")/$C307</f>
        <v>0.375</v>
      </c>
      <c r="Q307" s="11">
        <f>(COUNTIFS(Sta!$A:$A,$A307,Sta!$R:$R,"&gt;0.5") +COUNTIFS(Sta!$B:$B,$A307,Sta!$S:$S,"&gt;0.5"))/$D307</f>
        <v>0.625</v>
      </c>
      <c r="R307" s="8">
        <f>COUNTIFS(Sta!$A:$A,$A307,Sta!$R:$R,"&gt;0.5")/$B307</f>
        <v>0.625</v>
      </c>
      <c r="S307" s="8">
        <f>COUNTIFS(Sta!$B:$B,$A307,Sta!$S:$S,"&gt;0.5")/$C307</f>
        <v>0.625</v>
      </c>
      <c r="T307" s="11">
        <f>(COUNTIFS(Sta!$A:$A,$A307,Sta!$R:$R,"&gt;1.5") +COUNTIFS(Sta!$B:$B,$A307,Sta!$S:$S,"&gt;1.5"))/$D307</f>
        <v>0.3125</v>
      </c>
      <c r="U307" s="8">
        <f>COUNTIFS(Sta!$A:$A,$A307,Sta!$R:$R,"&gt;1.5")/$B307</f>
        <v>0.25</v>
      </c>
      <c r="V307" s="8">
        <f>COUNTIFS(Sta!$B:$B,$A307,Sta!$S:$S,"&gt;1.5")/$C307</f>
        <v>0.375</v>
      </c>
    </row>
    <row r="308" spans="1:22" x14ac:dyDescent="0.3">
      <c r="A308" t="s">
        <v>218</v>
      </c>
      <c r="B308" s="9">
        <f>COUNTIF(Sta!A:A,A308)</f>
        <v>1</v>
      </c>
      <c r="C308" s="4">
        <f>COUNTIF(Sta!B:B,A308)</f>
        <v>1</v>
      </c>
      <c r="D308" s="4">
        <f t="shared" si="9"/>
        <v>2</v>
      </c>
      <c r="E308" s="10">
        <f>(SUMIF(Sta!$A:$A,$A308,Sta!$T:$T)  + SUMIF(Sta!$B:$B,$A308,Sta!$T:$T) )/$D308</f>
        <v>4.5</v>
      </c>
      <c r="F308" s="6">
        <f>SUMIF(Sta!$A:$A,$A308,Sta!$T:$T)/$B308</f>
        <v>3</v>
      </c>
      <c r="G308" s="6">
        <f>SUMIF(Sta!$B:$B,$A308,Sta!$T:$T)/$C308</f>
        <v>6</v>
      </c>
      <c r="H308" s="10">
        <f>(SUMIF(Sta!$A:$A,$A308,Sta!$R:$R)  + SUMIF(Sta!$B:$B,$A308,Sta!$S:$S) )/$D308</f>
        <v>2</v>
      </c>
      <c r="I308" s="6">
        <f>SUMIF(Sta!$A:$A,$A308,Sta!$R:$R)/$B308</f>
        <v>2</v>
      </c>
      <c r="J308" s="6">
        <f>SUMIF(Sta!$B:$B,$A308,Sta!$S:$S)/$C308</f>
        <v>2</v>
      </c>
      <c r="K308" s="11">
        <f>(COUNTIFS(Sta!$A:$A,$A308,Sta!$T:$T,"&gt;2.5") +COUNTIFS(Sta!$B:$B,$A308,Sta!$T:$T,"&gt;2.5"))/$D308</f>
        <v>1</v>
      </c>
      <c r="L308" s="8">
        <f>COUNTIFS(Sta!$A:$A,$A308,Sta!$T:$T,"&gt;2.5")/$B308</f>
        <v>1</v>
      </c>
      <c r="M308" s="8">
        <f>COUNTIFS(Sta!$B:$B,$A308,Sta!$T:$T,"&gt;2.5")/$C308</f>
        <v>1</v>
      </c>
      <c r="N308" s="11">
        <f>(COUNTIFS(Sta!$A:$A,$A308,Sta!$T:$T,"&gt;4.5") +COUNTIFS(Sta!$B:$B,$A308,Sta!$T:$T,"&gt;4.5"))/$D308</f>
        <v>0.5</v>
      </c>
      <c r="O308" s="8">
        <f>COUNTIFS(Sta!$A:$A,$A308,Sta!$T:$T,"&gt;4.5")/$B308</f>
        <v>0</v>
      </c>
      <c r="P308" s="8">
        <f>COUNTIFS(Sta!$B:$B,$A308,Sta!$T:$T,"&gt;4.5")/$C308</f>
        <v>1</v>
      </c>
      <c r="Q308" s="11">
        <f>(COUNTIFS(Sta!$A:$A,$A308,Sta!$R:$R,"&gt;0.5") +COUNTIFS(Sta!$B:$B,$A308,Sta!$S:$S,"&gt;0.5"))/$D308</f>
        <v>1</v>
      </c>
      <c r="R308" s="8">
        <f>COUNTIFS(Sta!$A:$A,$A308,Sta!$R:$R,"&gt;0.5")/$B308</f>
        <v>1</v>
      </c>
      <c r="S308" s="8">
        <f>COUNTIFS(Sta!$B:$B,$A308,Sta!$S:$S,"&gt;0.5")/$C308</f>
        <v>1</v>
      </c>
      <c r="T308" s="11">
        <f>(COUNTIFS(Sta!$A:$A,$A308,Sta!$R:$R,"&gt;1.5") +COUNTIFS(Sta!$B:$B,$A308,Sta!$S:$S,"&gt;1.5"))/$D308</f>
        <v>1</v>
      </c>
      <c r="U308" s="8">
        <f>COUNTIFS(Sta!$A:$A,$A308,Sta!$R:$R,"&gt;1.5")/$B308</f>
        <v>1</v>
      </c>
      <c r="V308" s="8">
        <f>COUNTIFS(Sta!$B:$B,$A308,Sta!$S:$S,"&gt;1.5")/$C308</f>
        <v>1</v>
      </c>
    </row>
    <row r="309" spans="1:22" x14ac:dyDescent="0.3">
      <c r="A309" t="s">
        <v>11</v>
      </c>
      <c r="B309" s="9">
        <f>COUNTIF(Sta!A:A,A309)</f>
        <v>1</v>
      </c>
      <c r="C309" s="4">
        <f>COUNTIF(Sta!B:B,A309)</f>
        <v>0</v>
      </c>
      <c r="D309" s="4">
        <f t="shared" si="9"/>
        <v>1</v>
      </c>
      <c r="E309" s="10">
        <f>(SUMIF(Sta!$A:$A,$A309,Sta!$T:$T)  + SUMIF(Sta!$B:$B,$A309,Sta!$T:$T) )/$D309</f>
        <v>2</v>
      </c>
      <c r="F309" s="6">
        <f>SUMIF(Sta!$A:$A,$A309,Sta!$T:$T)/$B309</f>
        <v>2</v>
      </c>
      <c r="G309" s="6" t="e">
        <f>SUMIF(Sta!$B:$B,$A309,Sta!$T:$T)/$C309</f>
        <v>#DIV/0!</v>
      </c>
      <c r="H309" s="10">
        <f>(SUMIF(Sta!$A:$A,$A309,Sta!$R:$R)  + SUMIF(Sta!$B:$B,$A309,Sta!$S:$S) )/$D309</f>
        <v>0</v>
      </c>
      <c r="I309" s="6">
        <f>SUMIF(Sta!$A:$A,$A309,Sta!$R:$R)/$B309</f>
        <v>0</v>
      </c>
      <c r="J309" s="6" t="e">
        <f>SUMIF(Sta!$B:$B,$A309,Sta!$S:$S)/$C309</f>
        <v>#DIV/0!</v>
      </c>
      <c r="K309" s="11">
        <f>(COUNTIFS(Sta!$A:$A,$A309,Sta!$T:$T,"&gt;2.5") +COUNTIFS(Sta!$B:$B,$A309,Sta!$T:$T,"&gt;2.5"))/$D309</f>
        <v>0</v>
      </c>
      <c r="L309" s="8">
        <f>COUNTIFS(Sta!$A:$A,$A309,Sta!$T:$T,"&gt;2.5")/$B309</f>
        <v>0</v>
      </c>
      <c r="M309" s="8" t="e">
        <f>COUNTIFS(Sta!$B:$B,$A309,Sta!$T:$T,"&gt;2.5")/$C309</f>
        <v>#DIV/0!</v>
      </c>
      <c r="N309" s="11">
        <f>(COUNTIFS(Sta!$A:$A,$A309,Sta!$T:$T,"&gt;4.5") +COUNTIFS(Sta!$B:$B,$A309,Sta!$T:$T,"&gt;4.5"))/$D309</f>
        <v>0</v>
      </c>
      <c r="O309" s="8">
        <f>COUNTIFS(Sta!$A:$A,$A309,Sta!$T:$T,"&gt;4.5")/$B309</f>
        <v>0</v>
      </c>
      <c r="P309" s="8" t="e">
        <f>COUNTIFS(Sta!$B:$B,$A309,Sta!$T:$T,"&gt;4.5")/$C309</f>
        <v>#DIV/0!</v>
      </c>
      <c r="Q309" s="11">
        <f>(COUNTIFS(Sta!$A:$A,$A309,Sta!$R:$R,"&gt;0.5") +COUNTIFS(Sta!$B:$B,$A309,Sta!$S:$S,"&gt;0.5"))/$D309</f>
        <v>0</v>
      </c>
      <c r="R309" s="8">
        <f>COUNTIFS(Sta!$A:$A,$A309,Sta!$R:$R,"&gt;0.5")/$B309</f>
        <v>0</v>
      </c>
      <c r="S309" s="8" t="e">
        <f>COUNTIFS(Sta!$B:$B,$A309,Sta!$S:$S,"&gt;0.5")/$C309</f>
        <v>#DIV/0!</v>
      </c>
      <c r="T309" s="11">
        <f>(COUNTIFS(Sta!$A:$A,$A309,Sta!$R:$R,"&gt;1.5") +COUNTIFS(Sta!$B:$B,$A309,Sta!$S:$S,"&gt;1.5"))/$D309</f>
        <v>0</v>
      </c>
      <c r="U309" s="8">
        <f>COUNTIFS(Sta!$A:$A,$A309,Sta!$R:$R,"&gt;1.5")/$B309</f>
        <v>0</v>
      </c>
      <c r="V309" s="8" t="e">
        <f>COUNTIFS(Sta!$B:$B,$A309,Sta!$S:$S,"&gt;1.5")/$C309</f>
        <v>#DIV/0!</v>
      </c>
    </row>
    <row r="310" spans="1:22" x14ac:dyDescent="0.3">
      <c r="A310" t="s">
        <v>415</v>
      </c>
      <c r="B310" s="9">
        <f>COUNTIF(Sta!A:A,A310)</f>
        <v>1</v>
      </c>
      <c r="C310" s="4">
        <f>COUNTIF(Sta!B:B,A310)</f>
        <v>1</v>
      </c>
      <c r="D310" s="4">
        <f t="shared" si="9"/>
        <v>2</v>
      </c>
      <c r="E310" s="10">
        <f>(SUMIF(Sta!$A:$A,$A310,Sta!$T:$T)  + SUMIF(Sta!$B:$B,$A310,Sta!$T:$T) )/$D310</f>
        <v>4</v>
      </c>
      <c r="F310" s="6">
        <f>SUMIF(Sta!$A:$A,$A310,Sta!$T:$T)/$B310</f>
        <v>4</v>
      </c>
      <c r="G310" s="6">
        <f>SUMIF(Sta!$B:$B,$A310,Sta!$T:$T)/$C310</f>
        <v>4</v>
      </c>
      <c r="H310" s="10">
        <f>(SUMIF(Sta!$A:$A,$A310,Sta!$R:$R)  + SUMIF(Sta!$B:$B,$A310,Sta!$S:$S) )/$D310</f>
        <v>2</v>
      </c>
      <c r="I310" s="6">
        <f>SUMIF(Sta!$A:$A,$A310,Sta!$R:$R)/$B310</f>
        <v>1</v>
      </c>
      <c r="J310" s="6">
        <f>SUMIF(Sta!$B:$B,$A310,Sta!$S:$S)/$C310</f>
        <v>3</v>
      </c>
      <c r="K310" s="11">
        <f>(COUNTIFS(Sta!$A:$A,$A310,Sta!$T:$T,"&gt;2.5") +COUNTIFS(Sta!$B:$B,$A310,Sta!$T:$T,"&gt;2.5"))/$D310</f>
        <v>1</v>
      </c>
      <c r="L310" s="8">
        <f>COUNTIFS(Sta!$A:$A,$A310,Sta!$T:$T,"&gt;2.5")/$B310</f>
        <v>1</v>
      </c>
      <c r="M310" s="8">
        <f>COUNTIFS(Sta!$B:$B,$A310,Sta!$T:$T,"&gt;2.5")/$C310</f>
        <v>1</v>
      </c>
      <c r="N310" s="11">
        <f>(COUNTIFS(Sta!$A:$A,$A310,Sta!$T:$T,"&gt;4.5") +COUNTIFS(Sta!$B:$B,$A310,Sta!$T:$T,"&gt;4.5"))/$D310</f>
        <v>0</v>
      </c>
      <c r="O310" s="8">
        <f>COUNTIFS(Sta!$A:$A,$A310,Sta!$T:$T,"&gt;4.5")/$B310</f>
        <v>0</v>
      </c>
      <c r="P310" s="8">
        <f>COUNTIFS(Sta!$B:$B,$A310,Sta!$T:$T,"&gt;4.5")/$C310</f>
        <v>0</v>
      </c>
      <c r="Q310" s="11">
        <f>(COUNTIFS(Sta!$A:$A,$A310,Sta!$R:$R,"&gt;0.5") +COUNTIFS(Sta!$B:$B,$A310,Sta!$S:$S,"&gt;0.5"))/$D310</f>
        <v>1</v>
      </c>
      <c r="R310" s="8">
        <f>COUNTIFS(Sta!$A:$A,$A310,Sta!$R:$R,"&gt;0.5")/$B310</f>
        <v>1</v>
      </c>
      <c r="S310" s="8">
        <f>COUNTIFS(Sta!$B:$B,$A310,Sta!$S:$S,"&gt;0.5")/$C310</f>
        <v>1</v>
      </c>
      <c r="T310" s="11">
        <f>(COUNTIFS(Sta!$A:$A,$A310,Sta!$R:$R,"&gt;1.5") +COUNTIFS(Sta!$B:$B,$A310,Sta!$S:$S,"&gt;1.5"))/$D310</f>
        <v>0.5</v>
      </c>
      <c r="U310" s="8">
        <f>COUNTIFS(Sta!$A:$A,$A310,Sta!$R:$R,"&gt;1.5")/$B310</f>
        <v>0</v>
      </c>
      <c r="V310" s="8">
        <f>COUNTIFS(Sta!$B:$B,$A310,Sta!$S:$S,"&gt;1.5")/$C310</f>
        <v>1</v>
      </c>
    </row>
    <row r="311" spans="1:22" x14ac:dyDescent="0.3">
      <c r="A311" t="s">
        <v>691</v>
      </c>
      <c r="B311" s="9">
        <f>COUNTIF(Sta!A:A,A311)</f>
        <v>0</v>
      </c>
      <c r="C311" s="4">
        <f>COUNTIF(Sta!B:B,A311)</f>
        <v>0</v>
      </c>
      <c r="D311" s="4">
        <f t="shared" si="9"/>
        <v>0</v>
      </c>
      <c r="E311" s="10" t="e">
        <f>(SUMIF(Sta!$A:$A,$A311,Sta!$T:$T)  + SUMIF(Sta!$B:$B,$A311,Sta!$T:$T) )/$D311</f>
        <v>#DIV/0!</v>
      </c>
      <c r="F311" s="6" t="e">
        <f>SUMIF(Sta!$A:$A,$A311,Sta!$T:$T)/$B311</f>
        <v>#DIV/0!</v>
      </c>
      <c r="G311" s="6" t="e">
        <f>SUMIF(Sta!$B:$B,$A311,Sta!$T:$T)/$C311</f>
        <v>#DIV/0!</v>
      </c>
      <c r="H311" s="10" t="e">
        <f>(SUMIF(Sta!$A:$A,$A311,Sta!$R:$R)  + SUMIF(Sta!$B:$B,$A311,Sta!$S:$S) )/$D311</f>
        <v>#DIV/0!</v>
      </c>
      <c r="I311" s="6" t="e">
        <f>SUMIF(Sta!$A:$A,$A311,Sta!$R:$R)/$B311</f>
        <v>#DIV/0!</v>
      </c>
      <c r="J311" s="6" t="e">
        <f>SUMIF(Sta!$B:$B,$A311,Sta!$S:$S)/$C311</f>
        <v>#DIV/0!</v>
      </c>
      <c r="K311" s="11" t="e">
        <f>(COUNTIFS(Sta!$A:$A,$A311,Sta!$T:$T,"&gt;2.5") +COUNTIFS(Sta!$B:$B,$A311,Sta!$T:$T,"&gt;2.5"))/$D311</f>
        <v>#DIV/0!</v>
      </c>
      <c r="L311" s="8" t="e">
        <f>COUNTIFS(Sta!$A:$A,$A311,Sta!$T:$T,"&gt;2.5")/$B311</f>
        <v>#DIV/0!</v>
      </c>
      <c r="M311" s="8" t="e">
        <f>COUNTIFS(Sta!$B:$B,$A311,Sta!$T:$T,"&gt;2.5")/$C311</f>
        <v>#DIV/0!</v>
      </c>
      <c r="N311" s="11" t="e">
        <f>(COUNTIFS(Sta!$A:$A,$A311,Sta!$T:$T,"&gt;4.5") +COUNTIFS(Sta!$B:$B,$A311,Sta!$T:$T,"&gt;4.5"))/$D311</f>
        <v>#DIV/0!</v>
      </c>
      <c r="O311" s="8" t="e">
        <f>COUNTIFS(Sta!$A:$A,$A311,Sta!$T:$T,"&gt;4.5")/$B311</f>
        <v>#DIV/0!</v>
      </c>
      <c r="P311" s="8" t="e">
        <f>COUNTIFS(Sta!$B:$B,$A311,Sta!$T:$T,"&gt;4.5")/$C311</f>
        <v>#DIV/0!</v>
      </c>
      <c r="Q311" s="11" t="e">
        <f>(COUNTIFS(Sta!$A:$A,$A311,Sta!$R:$R,"&gt;0.5") +COUNTIFS(Sta!$B:$B,$A311,Sta!$S:$S,"&gt;0.5"))/$D311</f>
        <v>#DIV/0!</v>
      </c>
      <c r="R311" s="8" t="e">
        <f>COUNTIFS(Sta!$A:$A,$A311,Sta!$R:$R,"&gt;0.5")/$B311</f>
        <v>#DIV/0!</v>
      </c>
      <c r="S311" s="8" t="e">
        <f>COUNTIFS(Sta!$B:$B,$A311,Sta!$S:$S,"&gt;0.5")/$C311</f>
        <v>#DIV/0!</v>
      </c>
      <c r="T311" s="11" t="e">
        <f>(COUNTIFS(Sta!$A:$A,$A311,Sta!$R:$R,"&gt;1.5") +COUNTIFS(Sta!$B:$B,$A311,Sta!$S:$S,"&gt;1.5"))/$D311</f>
        <v>#DIV/0!</v>
      </c>
      <c r="U311" s="8" t="e">
        <f>COUNTIFS(Sta!$A:$A,$A311,Sta!$R:$R,"&gt;1.5")/$B311</f>
        <v>#DIV/0!</v>
      </c>
      <c r="V311" s="8" t="e">
        <f>COUNTIFS(Sta!$B:$B,$A311,Sta!$S:$S,"&gt;1.5")/$C311</f>
        <v>#DIV/0!</v>
      </c>
    </row>
    <row r="312" spans="1:22" x14ac:dyDescent="0.3">
      <c r="A312" t="s">
        <v>550</v>
      </c>
      <c r="B312" s="9">
        <f>COUNTIF(Sta!A:A,A312)</f>
        <v>2</v>
      </c>
      <c r="C312" s="4">
        <f>COUNTIF(Sta!B:B,A312)</f>
        <v>2</v>
      </c>
      <c r="D312" s="4">
        <f t="shared" si="9"/>
        <v>4</v>
      </c>
      <c r="E312" s="10">
        <f>(SUMIF(Sta!$A:$A,$A312,Sta!$T:$T)  + SUMIF(Sta!$B:$B,$A312,Sta!$T:$T) )/$D312</f>
        <v>6.25</v>
      </c>
      <c r="F312" s="6">
        <f>SUMIF(Sta!$A:$A,$A312,Sta!$T:$T)/$B312</f>
        <v>6</v>
      </c>
      <c r="G312" s="6">
        <f>SUMIF(Sta!$B:$B,$A312,Sta!$T:$T)/$C312</f>
        <v>6.5</v>
      </c>
      <c r="H312" s="10">
        <f>(SUMIF(Sta!$A:$A,$A312,Sta!$R:$R)  + SUMIF(Sta!$B:$B,$A312,Sta!$S:$S) )/$D312</f>
        <v>2.25</v>
      </c>
      <c r="I312" s="6">
        <f>SUMIF(Sta!$A:$A,$A312,Sta!$R:$R)/$B312</f>
        <v>2.5</v>
      </c>
      <c r="J312" s="6">
        <f>SUMIF(Sta!$B:$B,$A312,Sta!$S:$S)/$C312</f>
        <v>2</v>
      </c>
      <c r="K312" s="11">
        <f>(COUNTIFS(Sta!$A:$A,$A312,Sta!$T:$T,"&gt;2.5") +COUNTIFS(Sta!$B:$B,$A312,Sta!$T:$T,"&gt;2.5"))/$D312</f>
        <v>1</v>
      </c>
      <c r="L312" s="8">
        <f>COUNTIFS(Sta!$A:$A,$A312,Sta!$T:$T,"&gt;2.5")/$B312</f>
        <v>1</v>
      </c>
      <c r="M312" s="8">
        <f>COUNTIFS(Sta!$B:$B,$A312,Sta!$T:$T,"&gt;2.5")/$C312</f>
        <v>1</v>
      </c>
      <c r="N312" s="11">
        <f>(COUNTIFS(Sta!$A:$A,$A312,Sta!$T:$T,"&gt;4.5") +COUNTIFS(Sta!$B:$B,$A312,Sta!$T:$T,"&gt;4.5"))/$D312</f>
        <v>1</v>
      </c>
      <c r="O312" s="8">
        <f>COUNTIFS(Sta!$A:$A,$A312,Sta!$T:$T,"&gt;4.5")/$B312</f>
        <v>1</v>
      </c>
      <c r="P312" s="8">
        <f>COUNTIFS(Sta!$B:$B,$A312,Sta!$T:$T,"&gt;4.5")/$C312</f>
        <v>1</v>
      </c>
      <c r="Q312" s="11">
        <f>(COUNTIFS(Sta!$A:$A,$A312,Sta!$R:$R,"&gt;0.5") +COUNTIFS(Sta!$B:$B,$A312,Sta!$S:$S,"&gt;0.5"))/$D312</f>
        <v>1</v>
      </c>
      <c r="R312" s="8">
        <f>COUNTIFS(Sta!$A:$A,$A312,Sta!$R:$R,"&gt;0.5")/$B312</f>
        <v>1</v>
      </c>
      <c r="S312" s="8">
        <f>COUNTIFS(Sta!$B:$B,$A312,Sta!$S:$S,"&gt;0.5")/$C312</f>
        <v>1</v>
      </c>
      <c r="T312" s="11">
        <f>(COUNTIFS(Sta!$A:$A,$A312,Sta!$R:$R,"&gt;1.5") +COUNTIFS(Sta!$B:$B,$A312,Sta!$S:$S,"&gt;1.5"))/$D312</f>
        <v>1</v>
      </c>
      <c r="U312" s="8">
        <f>COUNTIFS(Sta!$A:$A,$A312,Sta!$R:$R,"&gt;1.5")/$B312</f>
        <v>1</v>
      </c>
      <c r="V312" s="8">
        <f>COUNTIFS(Sta!$B:$B,$A312,Sta!$S:$S,"&gt;1.5")/$C312</f>
        <v>1</v>
      </c>
    </row>
    <row r="313" spans="1:22" x14ac:dyDescent="0.3">
      <c r="A313" t="s">
        <v>619</v>
      </c>
      <c r="B313" s="9">
        <f>COUNTIF(Sta!A:A,A313)</f>
        <v>1</v>
      </c>
      <c r="C313" s="4">
        <f>COUNTIF(Sta!B:B,A313)</f>
        <v>2</v>
      </c>
      <c r="D313" s="4">
        <f t="shared" si="9"/>
        <v>3</v>
      </c>
      <c r="E313" s="10">
        <f>(SUMIF(Sta!$A:$A,$A313,Sta!$T:$T)  + SUMIF(Sta!$B:$B,$A313,Sta!$T:$T) )/$D313</f>
        <v>4</v>
      </c>
      <c r="F313" s="6">
        <f>SUMIF(Sta!$A:$A,$A313,Sta!$T:$T)/$B313</f>
        <v>5</v>
      </c>
      <c r="G313" s="6">
        <f>SUMIF(Sta!$B:$B,$A313,Sta!$T:$T)/$C313</f>
        <v>3.5</v>
      </c>
      <c r="H313" s="10">
        <f>(SUMIF(Sta!$A:$A,$A313,Sta!$R:$R)  + SUMIF(Sta!$B:$B,$A313,Sta!$S:$S) )/$D313</f>
        <v>2.3333333333333335</v>
      </c>
      <c r="I313" s="6">
        <f>SUMIF(Sta!$A:$A,$A313,Sta!$R:$R)/$B313</f>
        <v>3</v>
      </c>
      <c r="J313" s="6">
        <f>SUMIF(Sta!$B:$B,$A313,Sta!$S:$S)/$C313</f>
        <v>2</v>
      </c>
      <c r="K313" s="11">
        <f>(COUNTIFS(Sta!$A:$A,$A313,Sta!$T:$T,"&gt;2.5") +COUNTIFS(Sta!$B:$B,$A313,Sta!$T:$T,"&gt;2.5"))/$D313</f>
        <v>0.66666666666666663</v>
      </c>
      <c r="L313" s="8">
        <f>COUNTIFS(Sta!$A:$A,$A313,Sta!$T:$T,"&gt;2.5")/$B313</f>
        <v>1</v>
      </c>
      <c r="M313" s="8">
        <f>COUNTIFS(Sta!$B:$B,$A313,Sta!$T:$T,"&gt;2.5")/$C313</f>
        <v>0.5</v>
      </c>
      <c r="N313" s="11">
        <f>(COUNTIFS(Sta!$A:$A,$A313,Sta!$T:$T,"&gt;4.5") +COUNTIFS(Sta!$B:$B,$A313,Sta!$T:$T,"&gt;4.5"))/$D313</f>
        <v>0.66666666666666663</v>
      </c>
      <c r="O313" s="8">
        <f>COUNTIFS(Sta!$A:$A,$A313,Sta!$T:$T,"&gt;4.5")/$B313</f>
        <v>1</v>
      </c>
      <c r="P313" s="8">
        <f>COUNTIFS(Sta!$B:$B,$A313,Sta!$T:$T,"&gt;4.5")/$C313</f>
        <v>0.5</v>
      </c>
      <c r="Q313" s="11">
        <f>(COUNTIFS(Sta!$A:$A,$A313,Sta!$R:$R,"&gt;0.5") +COUNTIFS(Sta!$B:$B,$A313,Sta!$S:$S,"&gt;0.5"))/$D313</f>
        <v>0.66666666666666663</v>
      </c>
      <c r="R313" s="8">
        <f>COUNTIFS(Sta!$A:$A,$A313,Sta!$R:$R,"&gt;0.5")/$B313</f>
        <v>1</v>
      </c>
      <c r="S313" s="8">
        <f>COUNTIFS(Sta!$B:$B,$A313,Sta!$S:$S,"&gt;0.5")/$C313</f>
        <v>0.5</v>
      </c>
      <c r="T313" s="11">
        <f>(COUNTIFS(Sta!$A:$A,$A313,Sta!$R:$R,"&gt;1.5") +COUNTIFS(Sta!$B:$B,$A313,Sta!$S:$S,"&gt;1.5"))/$D313</f>
        <v>0.66666666666666663</v>
      </c>
      <c r="U313" s="8">
        <f>COUNTIFS(Sta!$A:$A,$A313,Sta!$R:$R,"&gt;1.5")/$B313</f>
        <v>1</v>
      </c>
      <c r="V313" s="8">
        <f>COUNTIFS(Sta!$B:$B,$A313,Sta!$S:$S,"&gt;1.5")/$C313</f>
        <v>0.5</v>
      </c>
    </row>
    <row r="314" spans="1:22" x14ac:dyDescent="0.3">
      <c r="A314" t="s">
        <v>364</v>
      </c>
      <c r="B314" s="9">
        <f>COUNTIF(Sta!A:A,A314)</f>
        <v>1</v>
      </c>
      <c r="C314" s="4">
        <f>COUNTIF(Sta!B:B,A314)</f>
        <v>2</v>
      </c>
      <c r="D314" s="4">
        <f t="shared" si="9"/>
        <v>3</v>
      </c>
      <c r="E314" s="10">
        <f>(SUMIF(Sta!$A:$A,$A314,Sta!$T:$T)  + SUMIF(Sta!$B:$B,$A314,Sta!$T:$T) )/$D314</f>
        <v>6.333333333333333</v>
      </c>
      <c r="F314" s="6">
        <f>SUMIF(Sta!$A:$A,$A314,Sta!$T:$T)/$B314</f>
        <v>4</v>
      </c>
      <c r="G314" s="6">
        <f>SUMIF(Sta!$B:$B,$A314,Sta!$T:$T)/$C314</f>
        <v>7.5</v>
      </c>
      <c r="H314" s="10">
        <f>(SUMIF(Sta!$A:$A,$A314,Sta!$R:$R)  + SUMIF(Sta!$B:$B,$A314,Sta!$S:$S) )/$D314</f>
        <v>2.6666666666666665</v>
      </c>
      <c r="I314" s="6">
        <f>SUMIF(Sta!$A:$A,$A314,Sta!$R:$R)/$B314</f>
        <v>0</v>
      </c>
      <c r="J314" s="6">
        <f>SUMIF(Sta!$B:$B,$A314,Sta!$S:$S)/$C314</f>
        <v>4</v>
      </c>
      <c r="K314" s="11">
        <f>(COUNTIFS(Sta!$A:$A,$A314,Sta!$T:$T,"&gt;2.5") +COUNTIFS(Sta!$B:$B,$A314,Sta!$T:$T,"&gt;2.5"))/$D314</f>
        <v>1</v>
      </c>
      <c r="L314" s="8">
        <f>COUNTIFS(Sta!$A:$A,$A314,Sta!$T:$T,"&gt;2.5")/$B314</f>
        <v>1</v>
      </c>
      <c r="M314" s="8">
        <f>COUNTIFS(Sta!$B:$B,$A314,Sta!$T:$T,"&gt;2.5")/$C314</f>
        <v>1</v>
      </c>
      <c r="N314" s="11">
        <f>(COUNTIFS(Sta!$A:$A,$A314,Sta!$T:$T,"&gt;4.5") +COUNTIFS(Sta!$B:$B,$A314,Sta!$T:$T,"&gt;4.5"))/$D314</f>
        <v>0.66666666666666663</v>
      </c>
      <c r="O314" s="8">
        <f>COUNTIFS(Sta!$A:$A,$A314,Sta!$T:$T,"&gt;4.5")/$B314</f>
        <v>0</v>
      </c>
      <c r="P314" s="8">
        <f>COUNTIFS(Sta!$B:$B,$A314,Sta!$T:$T,"&gt;4.5")/$C314</f>
        <v>1</v>
      </c>
      <c r="Q314" s="11">
        <f>(COUNTIFS(Sta!$A:$A,$A314,Sta!$R:$R,"&gt;0.5") +COUNTIFS(Sta!$B:$B,$A314,Sta!$S:$S,"&gt;0.5"))/$D314</f>
        <v>0.66666666666666663</v>
      </c>
      <c r="R314" s="8">
        <f>COUNTIFS(Sta!$A:$A,$A314,Sta!$R:$R,"&gt;0.5")/$B314</f>
        <v>0</v>
      </c>
      <c r="S314" s="8">
        <f>COUNTIFS(Sta!$B:$B,$A314,Sta!$S:$S,"&gt;0.5")/$C314</f>
        <v>1</v>
      </c>
      <c r="T314" s="11">
        <f>(COUNTIFS(Sta!$A:$A,$A314,Sta!$R:$R,"&gt;1.5") +COUNTIFS(Sta!$B:$B,$A314,Sta!$S:$S,"&gt;1.5"))/$D314</f>
        <v>0.66666666666666663</v>
      </c>
      <c r="U314" s="8">
        <f>COUNTIFS(Sta!$A:$A,$A314,Sta!$R:$R,"&gt;1.5")/$B314</f>
        <v>0</v>
      </c>
      <c r="V314" s="8">
        <f>COUNTIFS(Sta!$B:$B,$A314,Sta!$S:$S,"&gt;1.5")/$C314</f>
        <v>1</v>
      </c>
    </row>
    <row r="315" spans="1:22" x14ac:dyDescent="0.3">
      <c r="A315" t="s">
        <v>672</v>
      </c>
      <c r="B315" s="9">
        <f>COUNTIF(Sta!A:A,A315)</f>
        <v>1</v>
      </c>
      <c r="C315" s="4">
        <f>COUNTIF(Sta!B:B,A315)</f>
        <v>2</v>
      </c>
      <c r="D315" s="4">
        <f t="shared" si="9"/>
        <v>3</v>
      </c>
      <c r="E315" s="10">
        <f>(SUMIF(Sta!$A:$A,$A315,Sta!$T:$T)  + SUMIF(Sta!$B:$B,$A315,Sta!$T:$T) )/$D315</f>
        <v>4.333333333333333</v>
      </c>
      <c r="F315" s="6">
        <f>SUMIF(Sta!$A:$A,$A315,Sta!$T:$T)/$B315</f>
        <v>5</v>
      </c>
      <c r="G315" s="6">
        <f>SUMIF(Sta!$B:$B,$A315,Sta!$T:$T)/$C315</f>
        <v>4</v>
      </c>
      <c r="H315" s="10">
        <f>(SUMIF(Sta!$A:$A,$A315,Sta!$R:$R)  + SUMIF(Sta!$B:$B,$A315,Sta!$S:$S) )/$D315</f>
        <v>2.3333333333333335</v>
      </c>
      <c r="I315" s="6">
        <f>SUMIF(Sta!$A:$A,$A315,Sta!$R:$R)/$B315</f>
        <v>2</v>
      </c>
      <c r="J315" s="6">
        <f>SUMIF(Sta!$B:$B,$A315,Sta!$S:$S)/$C315</f>
        <v>2.5</v>
      </c>
      <c r="K315" s="11">
        <f>(COUNTIFS(Sta!$A:$A,$A315,Sta!$T:$T,"&gt;2.5") +COUNTIFS(Sta!$B:$B,$A315,Sta!$T:$T,"&gt;2.5"))/$D315</f>
        <v>1</v>
      </c>
      <c r="L315" s="8">
        <f>COUNTIFS(Sta!$A:$A,$A315,Sta!$T:$T,"&gt;2.5")/$B315</f>
        <v>1</v>
      </c>
      <c r="M315" s="8">
        <f>COUNTIFS(Sta!$B:$B,$A315,Sta!$T:$T,"&gt;2.5")/$C315</f>
        <v>1</v>
      </c>
      <c r="N315" s="11">
        <f>(COUNTIFS(Sta!$A:$A,$A315,Sta!$T:$T,"&gt;4.5") +COUNTIFS(Sta!$B:$B,$A315,Sta!$T:$T,"&gt;4.5"))/$D315</f>
        <v>0.66666666666666663</v>
      </c>
      <c r="O315" s="8">
        <f>COUNTIFS(Sta!$A:$A,$A315,Sta!$T:$T,"&gt;4.5")/$B315</f>
        <v>1</v>
      </c>
      <c r="P315" s="8">
        <f>COUNTIFS(Sta!$B:$B,$A315,Sta!$T:$T,"&gt;4.5")/$C315</f>
        <v>0.5</v>
      </c>
      <c r="Q315" s="11">
        <f>(COUNTIFS(Sta!$A:$A,$A315,Sta!$R:$R,"&gt;0.5") +COUNTIFS(Sta!$B:$B,$A315,Sta!$S:$S,"&gt;0.5"))/$D315</f>
        <v>1</v>
      </c>
      <c r="R315" s="8">
        <f>COUNTIFS(Sta!$A:$A,$A315,Sta!$R:$R,"&gt;0.5")/$B315</f>
        <v>1</v>
      </c>
      <c r="S315" s="8">
        <f>COUNTIFS(Sta!$B:$B,$A315,Sta!$S:$S,"&gt;0.5")/$C315</f>
        <v>1</v>
      </c>
      <c r="T315" s="11">
        <f>(COUNTIFS(Sta!$A:$A,$A315,Sta!$R:$R,"&gt;1.5") +COUNTIFS(Sta!$B:$B,$A315,Sta!$S:$S,"&gt;1.5"))/$D315</f>
        <v>1</v>
      </c>
      <c r="U315" s="8">
        <f>COUNTIFS(Sta!$A:$A,$A315,Sta!$R:$R,"&gt;1.5")/$B315</f>
        <v>1</v>
      </c>
      <c r="V315" s="8">
        <f>COUNTIFS(Sta!$B:$B,$A315,Sta!$S:$S,"&gt;1.5")/$C315</f>
        <v>1</v>
      </c>
    </row>
    <row r="316" spans="1:22" x14ac:dyDescent="0.3">
      <c r="A316" t="s">
        <v>413</v>
      </c>
      <c r="B316" s="9">
        <f>COUNTIF(Sta!A:A,A316)</f>
        <v>0</v>
      </c>
      <c r="C316" s="4">
        <f>COUNTIF(Sta!B:B,A316)</f>
        <v>0</v>
      </c>
      <c r="D316" s="4">
        <f t="shared" si="9"/>
        <v>0</v>
      </c>
      <c r="E316" s="10" t="e">
        <f>(SUMIF(Sta!$A:$A,$A316,Sta!$T:$T)  + SUMIF(Sta!$B:$B,$A316,Sta!$T:$T) )/$D316</f>
        <v>#DIV/0!</v>
      </c>
      <c r="F316" s="6" t="e">
        <f>SUMIF(Sta!$A:$A,$A316,Sta!$T:$T)/$B316</f>
        <v>#DIV/0!</v>
      </c>
      <c r="G316" s="6" t="e">
        <f>SUMIF(Sta!$B:$B,$A316,Sta!$T:$T)/$C316</f>
        <v>#DIV/0!</v>
      </c>
      <c r="H316" s="10" t="e">
        <f>(SUMIF(Sta!$A:$A,$A316,Sta!$R:$R)  + SUMIF(Sta!$B:$B,$A316,Sta!$S:$S) )/$D316</f>
        <v>#DIV/0!</v>
      </c>
      <c r="I316" s="6" t="e">
        <f>SUMIF(Sta!$A:$A,$A316,Sta!$R:$R)/$B316</f>
        <v>#DIV/0!</v>
      </c>
      <c r="J316" s="6" t="e">
        <f>SUMIF(Sta!$B:$B,$A316,Sta!$S:$S)/$C316</f>
        <v>#DIV/0!</v>
      </c>
      <c r="K316" s="11" t="e">
        <f>(COUNTIFS(Sta!$A:$A,$A316,Sta!$T:$T,"&gt;2.5") +COUNTIFS(Sta!$B:$B,$A316,Sta!$T:$T,"&gt;2.5"))/$D316</f>
        <v>#DIV/0!</v>
      </c>
      <c r="L316" s="8" t="e">
        <f>COUNTIFS(Sta!$A:$A,$A316,Sta!$T:$T,"&gt;2.5")/$B316</f>
        <v>#DIV/0!</v>
      </c>
      <c r="M316" s="8" t="e">
        <f>COUNTIFS(Sta!$B:$B,$A316,Sta!$T:$T,"&gt;2.5")/$C316</f>
        <v>#DIV/0!</v>
      </c>
      <c r="N316" s="11" t="e">
        <f>(COUNTIFS(Sta!$A:$A,$A316,Sta!$T:$T,"&gt;4.5") +COUNTIFS(Sta!$B:$B,$A316,Sta!$T:$T,"&gt;4.5"))/$D316</f>
        <v>#DIV/0!</v>
      </c>
      <c r="O316" s="8" t="e">
        <f>COUNTIFS(Sta!$A:$A,$A316,Sta!$T:$T,"&gt;4.5")/$B316</f>
        <v>#DIV/0!</v>
      </c>
      <c r="P316" s="8" t="e">
        <f>COUNTIFS(Sta!$B:$B,$A316,Sta!$T:$T,"&gt;4.5")/$C316</f>
        <v>#DIV/0!</v>
      </c>
      <c r="Q316" s="11" t="e">
        <f>(COUNTIFS(Sta!$A:$A,$A316,Sta!$R:$R,"&gt;0.5") +COUNTIFS(Sta!$B:$B,$A316,Sta!$S:$S,"&gt;0.5"))/$D316</f>
        <v>#DIV/0!</v>
      </c>
      <c r="R316" s="8" t="e">
        <f>COUNTIFS(Sta!$A:$A,$A316,Sta!$R:$R,"&gt;0.5")/$B316</f>
        <v>#DIV/0!</v>
      </c>
      <c r="S316" s="8" t="e">
        <f>COUNTIFS(Sta!$B:$B,$A316,Sta!$S:$S,"&gt;0.5")/$C316</f>
        <v>#DIV/0!</v>
      </c>
      <c r="T316" s="11" t="e">
        <f>(COUNTIFS(Sta!$A:$A,$A316,Sta!$R:$R,"&gt;1.5") +COUNTIFS(Sta!$B:$B,$A316,Sta!$S:$S,"&gt;1.5"))/$D316</f>
        <v>#DIV/0!</v>
      </c>
      <c r="U316" s="8" t="e">
        <f>COUNTIFS(Sta!$A:$A,$A316,Sta!$R:$R,"&gt;1.5")/$B316</f>
        <v>#DIV/0!</v>
      </c>
      <c r="V316" s="8" t="e">
        <f>COUNTIFS(Sta!$B:$B,$A316,Sta!$S:$S,"&gt;1.5")/$C316</f>
        <v>#DIV/0!</v>
      </c>
    </row>
    <row r="317" spans="1:22" x14ac:dyDescent="0.3">
      <c r="A317" t="s">
        <v>195</v>
      </c>
      <c r="B317" s="9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0">
        <f>(SUMIF(Sta!$A:$A,$A317,Sta!$T:$T)  + SUMIF(Sta!$B:$B,$A317,Sta!$T:$T) )/$D317</f>
        <v>4</v>
      </c>
      <c r="F317" s="6">
        <f>SUMIF(Sta!$A:$A,$A317,Sta!$T:$T)/$B317</f>
        <v>4</v>
      </c>
      <c r="G317" s="6">
        <f>SUMIF(Sta!$B:$B,$A317,Sta!$T:$T)/$C317</f>
        <v>4</v>
      </c>
      <c r="H317" s="10">
        <f>(SUMIF(Sta!$A:$A,$A317,Sta!$R:$R)  + SUMIF(Sta!$B:$B,$A317,Sta!$S:$S) )/$D317</f>
        <v>2</v>
      </c>
      <c r="I317" s="6">
        <f>SUMIF(Sta!$A:$A,$A317,Sta!$R:$R)/$B317</f>
        <v>2</v>
      </c>
      <c r="J317" s="6">
        <f>SUMIF(Sta!$B:$B,$A317,Sta!$S:$S)/$C317</f>
        <v>2</v>
      </c>
      <c r="K317" s="11">
        <f>(COUNTIFS(Sta!$A:$A,$A317,Sta!$T:$T,"&gt;2.5") +COUNTIFS(Sta!$B:$B,$A317,Sta!$T:$T,"&gt;2.5"))/$D317</f>
        <v>1</v>
      </c>
      <c r="L317" s="8">
        <f>COUNTIFS(Sta!$A:$A,$A317,Sta!$T:$T,"&gt;2.5")/$B317</f>
        <v>1</v>
      </c>
      <c r="M317" s="8">
        <f>COUNTIFS(Sta!$B:$B,$A317,Sta!$T:$T,"&gt;2.5")/$C317</f>
        <v>1</v>
      </c>
      <c r="N317" s="11">
        <f>(COUNTIFS(Sta!$A:$A,$A317,Sta!$T:$T,"&gt;4.5") +COUNTIFS(Sta!$B:$B,$A317,Sta!$T:$T,"&gt;4.5"))/$D317</f>
        <v>0</v>
      </c>
      <c r="O317" s="8">
        <f>COUNTIFS(Sta!$A:$A,$A317,Sta!$T:$T,"&gt;4.5")/$B317</f>
        <v>0</v>
      </c>
      <c r="P317" s="8">
        <f>COUNTIFS(Sta!$B:$B,$A317,Sta!$T:$T,"&gt;4.5")/$C317</f>
        <v>0</v>
      </c>
      <c r="Q317" s="11">
        <f>(COUNTIFS(Sta!$A:$A,$A317,Sta!$R:$R,"&gt;0.5") +COUNTIFS(Sta!$B:$B,$A317,Sta!$S:$S,"&gt;0.5"))/$D317</f>
        <v>1</v>
      </c>
      <c r="R317" s="8">
        <f>COUNTIFS(Sta!$A:$A,$A317,Sta!$R:$R,"&gt;0.5")/$B317</f>
        <v>1</v>
      </c>
      <c r="S317" s="8">
        <f>COUNTIFS(Sta!$B:$B,$A317,Sta!$S:$S,"&gt;0.5")/$C317</f>
        <v>1</v>
      </c>
      <c r="T317" s="11">
        <f>(COUNTIFS(Sta!$A:$A,$A317,Sta!$R:$R,"&gt;1.5") +COUNTIFS(Sta!$B:$B,$A317,Sta!$S:$S,"&gt;1.5"))/$D317</f>
        <v>1</v>
      </c>
      <c r="U317" s="8">
        <f>COUNTIFS(Sta!$A:$A,$A317,Sta!$R:$R,"&gt;1.5")/$B317</f>
        <v>1</v>
      </c>
      <c r="V317" s="8">
        <f>COUNTIFS(Sta!$B:$B,$A317,Sta!$S:$S,"&gt;1.5")/$C317</f>
        <v>1</v>
      </c>
    </row>
    <row r="318" spans="1:22" x14ac:dyDescent="0.3">
      <c r="A318" t="s">
        <v>668</v>
      </c>
      <c r="B318" s="9">
        <f>COUNTIF(Sta!A:A,A318)</f>
        <v>1</v>
      </c>
      <c r="C318" s="4">
        <f>COUNTIF(Sta!B:B,A318)</f>
        <v>2</v>
      </c>
      <c r="D318" s="4">
        <f t="shared" si="10"/>
        <v>3</v>
      </c>
      <c r="E318" s="10">
        <f>(SUMIF(Sta!$A:$A,$A318,Sta!$T:$T)  + SUMIF(Sta!$B:$B,$A318,Sta!$T:$T) )/$D318</f>
        <v>6</v>
      </c>
      <c r="F318" s="6">
        <f>SUMIF(Sta!$A:$A,$A318,Sta!$T:$T)/$B318</f>
        <v>4</v>
      </c>
      <c r="G318" s="6">
        <f>SUMIF(Sta!$B:$B,$A318,Sta!$T:$T)/$C318</f>
        <v>7</v>
      </c>
      <c r="H318" s="10">
        <f>(SUMIF(Sta!$A:$A,$A318,Sta!$R:$R)  + SUMIF(Sta!$B:$B,$A318,Sta!$S:$S) )/$D318</f>
        <v>3</v>
      </c>
      <c r="I318" s="6">
        <f>SUMIF(Sta!$A:$A,$A318,Sta!$R:$R)/$B318</f>
        <v>1</v>
      </c>
      <c r="J318" s="6">
        <f>SUMIF(Sta!$B:$B,$A318,Sta!$S:$S)/$C318</f>
        <v>4</v>
      </c>
      <c r="K318" s="11">
        <f>(COUNTIFS(Sta!$A:$A,$A318,Sta!$T:$T,"&gt;2.5") +COUNTIFS(Sta!$B:$B,$A318,Sta!$T:$T,"&gt;2.5"))/$D318</f>
        <v>1</v>
      </c>
      <c r="L318" s="8">
        <f>COUNTIFS(Sta!$A:$A,$A318,Sta!$T:$T,"&gt;2.5")/$B318</f>
        <v>1</v>
      </c>
      <c r="M318" s="8">
        <f>COUNTIFS(Sta!$B:$B,$A318,Sta!$T:$T,"&gt;2.5")/$C318</f>
        <v>1</v>
      </c>
      <c r="N318" s="11">
        <f>(COUNTIFS(Sta!$A:$A,$A318,Sta!$T:$T,"&gt;4.5") +COUNTIFS(Sta!$B:$B,$A318,Sta!$T:$T,"&gt;4.5"))/$D318</f>
        <v>0.66666666666666663</v>
      </c>
      <c r="O318" s="8">
        <f>COUNTIFS(Sta!$A:$A,$A318,Sta!$T:$T,"&gt;4.5")/$B318</f>
        <v>0</v>
      </c>
      <c r="P318" s="8">
        <f>COUNTIFS(Sta!$B:$B,$A318,Sta!$T:$T,"&gt;4.5")/$C318</f>
        <v>1</v>
      </c>
      <c r="Q318" s="11">
        <f>(COUNTIFS(Sta!$A:$A,$A318,Sta!$R:$R,"&gt;0.5") +COUNTIFS(Sta!$B:$B,$A318,Sta!$S:$S,"&gt;0.5"))/$D318</f>
        <v>1</v>
      </c>
      <c r="R318" s="8">
        <f>COUNTIFS(Sta!$A:$A,$A318,Sta!$R:$R,"&gt;0.5")/$B318</f>
        <v>1</v>
      </c>
      <c r="S318" s="8">
        <f>COUNTIFS(Sta!$B:$B,$A318,Sta!$S:$S,"&gt;0.5")/$C318</f>
        <v>1</v>
      </c>
      <c r="T318" s="11">
        <f>(COUNTIFS(Sta!$A:$A,$A318,Sta!$R:$R,"&gt;1.5") +COUNTIFS(Sta!$B:$B,$A318,Sta!$S:$S,"&gt;1.5"))/$D318</f>
        <v>0.66666666666666663</v>
      </c>
      <c r="U318" s="8">
        <f>COUNTIFS(Sta!$A:$A,$A318,Sta!$R:$R,"&gt;1.5")/$B318</f>
        <v>0</v>
      </c>
      <c r="V318" s="8">
        <f>COUNTIFS(Sta!$B:$B,$A318,Sta!$S:$S,"&gt;1.5")/$C318</f>
        <v>1</v>
      </c>
    </row>
    <row r="319" spans="1:22" x14ac:dyDescent="0.3">
      <c r="A319" t="s">
        <v>526</v>
      </c>
      <c r="B319" s="9">
        <f>COUNTIF(Sta!A:A,A319)</f>
        <v>3</v>
      </c>
      <c r="C319" s="4">
        <f>COUNTIF(Sta!B:B,A319)</f>
        <v>2</v>
      </c>
      <c r="D319" s="4">
        <f t="shared" si="10"/>
        <v>5</v>
      </c>
      <c r="E319" s="10">
        <f>(SUMIF(Sta!$A:$A,$A319,Sta!$T:$T)  + SUMIF(Sta!$B:$B,$A319,Sta!$T:$T) )/$D319</f>
        <v>5</v>
      </c>
      <c r="F319" s="6">
        <f>SUMIF(Sta!$A:$A,$A319,Sta!$T:$T)/$B319</f>
        <v>3.6666666666666665</v>
      </c>
      <c r="G319" s="6">
        <f>SUMIF(Sta!$B:$B,$A319,Sta!$T:$T)/$C319</f>
        <v>7</v>
      </c>
      <c r="H319" s="10">
        <f>(SUMIF(Sta!$A:$A,$A319,Sta!$R:$R)  + SUMIF(Sta!$B:$B,$A319,Sta!$S:$S) )/$D319</f>
        <v>2.8</v>
      </c>
      <c r="I319" s="6">
        <f>SUMIF(Sta!$A:$A,$A319,Sta!$R:$R)/$B319</f>
        <v>1.6666666666666667</v>
      </c>
      <c r="J319" s="6">
        <f>SUMIF(Sta!$B:$B,$A319,Sta!$S:$S)/$C319</f>
        <v>4.5</v>
      </c>
      <c r="K319" s="11">
        <f>(COUNTIFS(Sta!$A:$A,$A319,Sta!$T:$T,"&gt;2.5") +COUNTIFS(Sta!$B:$B,$A319,Sta!$T:$T,"&gt;2.5"))/$D319</f>
        <v>1</v>
      </c>
      <c r="L319" s="8">
        <f>COUNTIFS(Sta!$A:$A,$A319,Sta!$T:$T,"&gt;2.5")/$B319</f>
        <v>1</v>
      </c>
      <c r="M319" s="8">
        <f>COUNTIFS(Sta!$B:$B,$A319,Sta!$T:$T,"&gt;2.5")/$C319</f>
        <v>1</v>
      </c>
      <c r="N319" s="11">
        <f>(COUNTIFS(Sta!$A:$A,$A319,Sta!$T:$T,"&gt;4.5") +COUNTIFS(Sta!$B:$B,$A319,Sta!$T:$T,"&gt;4.5"))/$D319</f>
        <v>0.4</v>
      </c>
      <c r="O319" s="8">
        <f>COUNTIFS(Sta!$A:$A,$A319,Sta!$T:$T,"&gt;4.5")/$B319</f>
        <v>0</v>
      </c>
      <c r="P319" s="8">
        <f>COUNTIFS(Sta!$B:$B,$A319,Sta!$T:$T,"&gt;4.5")/$C319</f>
        <v>1</v>
      </c>
      <c r="Q319" s="11">
        <f>(COUNTIFS(Sta!$A:$A,$A319,Sta!$R:$R,"&gt;0.5") +COUNTIFS(Sta!$B:$B,$A319,Sta!$S:$S,"&gt;0.5"))/$D319</f>
        <v>1</v>
      </c>
      <c r="R319" s="8">
        <f>COUNTIFS(Sta!$A:$A,$A319,Sta!$R:$R,"&gt;0.5")/$B319</f>
        <v>1</v>
      </c>
      <c r="S319" s="8">
        <f>COUNTIFS(Sta!$B:$B,$A319,Sta!$S:$S,"&gt;0.5")/$C319</f>
        <v>1</v>
      </c>
      <c r="T319" s="11">
        <f>(COUNTIFS(Sta!$A:$A,$A319,Sta!$R:$R,"&gt;1.5") +COUNTIFS(Sta!$B:$B,$A319,Sta!$S:$S,"&gt;1.5"))/$D319</f>
        <v>0.8</v>
      </c>
      <c r="U319" s="8">
        <f>COUNTIFS(Sta!$A:$A,$A319,Sta!$R:$R,"&gt;1.5")/$B319</f>
        <v>0.66666666666666663</v>
      </c>
      <c r="V319" s="8">
        <f>COUNTIFS(Sta!$B:$B,$A319,Sta!$S:$S,"&gt;1.5")/$C319</f>
        <v>1</v>
      </c>
    </row>
    <row r="320" spans="1:22" x14ac:dyDescent="0.3">
      <c r="A320" t="s">
        <v>240</v>
      </c>
      <c r="B320" s="9">
        <f>COUNTIF(Sta!A:A,A320)</f>
        <v>1</v>
      </c>
      <c r="C320" s="4">
        <f>COUNTIF(Sta!B:B,A320)</f>
        <v>1</v>
      </c>
      <c r="D320" s="4">
        <f t="shared" si="10"/>
        <v>2</v>
      </c>
      <c r="E320" s="10">
        <f>(SUMIF(Sta!$A:$A,$A320,Sta!$T:$T)  + SUMIF(Sta!$B:$B,$A320,Sta!$T:$T) )/$D320</f>
        <v>3</v>
      </c>
      <c r="F320" s="6">
        <f>SUMIF(Sta!$A:$A,$A320,Sta!$T:$T)/$B320</f>
        <v>2</v>
      </c>
      <c r="G320" s="6">
        <f>SUMIF(Sta!$B:$B,$A320,Sta!$T:$T)/$C320</f>
        <v>4</v>
      </c>
      <c r="H320" s="10">
        <f>(SUMIF(Sta!$A:$A,$A320,Sta!$R:$R)  + SUMIF(Sta!$B:$B,$A320,Sta!$S:$S) )/$D320</f>
        <v>2</v>
      </c>
      <c r="I320" s="6">
        <f>SUMIF(Sta!$A:$A,$A320,Sta!$R:$R)/$B320</f>
        <v>1</v>
      </c>
      <c r="J320" s="6">
        <f>SUMIF(Sta!$B:$B,$A320,Sta!$S:$S)/$C320</f>
        <v>3</v>
      </c>
      <c r="K320" s="11">
        <f>(COUNTIFS(Sta!$A:$A,$A320,Sta!$T:$T,"&gt;2.5") +COUNTIFS(Sta!$B:$B,$A320,Sta!$T:$T,"&gt;2.5"))/$D320</f>
        <v>0.5</v>
      </c>
      <c r="L320" s="8">
        <f>COUNTIFS(Sta!$A:$A,$A320,Sta!$T:$T,"&gt;2.5")/$B320</f>
        <v>0</v>
      </c>
      <c r="M320" s="8">
        <f>COUNTIFS(Sta!$B:$B,$A320,Sta!$T:$T,"&gt;2.5")/$C320</f>
        <v>1</v>
      </c>
      <c r="N320" s="11">
        <f>(COUNTIFS(Sta!$A:$A,$A320,Sta!$T:$T,"&gt;4.5") +COUNTIFS(Sta!$B:$B,$A320,Sta!$T:$T,"&gt;4.5"))/$D320</f>
        <v>0</v>
      </c>
      <c r="O320" s="8">
        <f>COUNTIFS(Sta!$A:$A,$A320,Sta!$T:$T,"&gt;4.5")/$B320</f>
        <v>0</v>
      </c>
      <c r="P320" s="8">
        <f>COUNTIFS(Sta!$B:$B,$A320,Sta!$T:$T,"&gt;4.5")/$C320</f>
        <v>0</v>
      </c>
      <c r="Q320" s="11">
        <f>(COUNTIFS(Sta!$A:$A,$A320,Sta!$R:$R,"&gt;0.5") +COUNTIFS(Sta!$B:$B,$A320,Sta!$S:$S,"&gt;0.5"))/$D320</f>
        <v>1</v>
      </c>
      <c r="R320" s="8">
        <f>COUNTIFS(Sta!$A:$A,$A320,Sta!$R:$R,"&gt;0.5")/$B320</f>
        <v>1</v>
      </c>
      <c r="S320" s="8">
        <f>COUNTIFS(Sta!$B:$B,$A320,Sta!$S:$S,"&gt;0.5")/$C320</f>
        <v>1</v>
      </c>
      <c r="T320" s="11">
        <f>(COUNTIFS(Sta!$A:$A,$A320,Sta!$R:$R,"&gt;1.5") +COUNTIFS(Sta!$B:$B,$A320,Sta!$S:$S,"&gt;1.5"))/$D320</f>
        <v>0.5</v>
      </c>
      <c r="U320" s="8">
        <f>COUNTIFS(Sta!$A:$A,$A320,Sta!$R:$R,"&gt;1.5")/$B320</f>
        <v>0</v>
      </c>
      <c r="V320" s="8">
        <f>COUNTIFS(Sta!$B:$B,$A320,Sta!$S:$S,"&gt;1.5")/$C320</f>
        <v>1</v>
      </c>
    </row>
    <row r="321" spans="1:22" x14ac:dyDescent="0.3">
      <c r="A321" t="s">
        <v>384</v>
      </c>
      <c r="B321" s="9">
        <f>COUNTIF(Sta!A:A,A321)</f>
        <v>1</v>
      </c>
      <c r="C321" s="4">
        <f>COUNTIF(Sta!B:B,A321)</f>
        <v>0</v>
      </c>
      <c r="D321" s="4">
        <f t="shared" si="10"/>
        <v>1</v>
      </c>
      <c r="E321" s="10">
        <f>(SUMIF(Sta!$A:$A,$A321,Sta!$T:$T)  + SUMIF(Sta!$B:$B,$A321,Sta!$T:$T) )/$D321</f>
        <v>8</v>
      </c>
      <c r="F321" s="6">
        <f>SUMIF(Sta!$A:$A,$A321,Sta!$T:$T)/$B321</f>
        <v>8</v>
      </c>
      <c r="G321" s="6" t="e">
        <f>SUMIF(Sta!$B:$B,$A321,Sta!$T:$T)/$C321</f>
        <v>#DIV/0!</v>
      </c>
      <c r="H321" s="10">
        <f>(SUMIF(Sta!$A:$A,$A321,Sta!$R:$R)  + SUMIF(Sta!$B:$B,$A321,Sta!$S:$S) )/$D321</f>
        <v>5</v>
      </c>
      <c r="I321" s="6">
        <f>SUMIF(Sta!$A:$A,$A321,Sta!$R:$R)/$B321</f>
        <v>5</v>
      </c>
      <c r="J321" s="6" t="e">
        <f>SUMIF(Sta!$B:$B,$A321,Sta!$S:$S)/$C321</f>
        <v>#DIV/0!</v>
      </c>
      <c r="K321" s="11">
        <f>(COUNTIFS(Sta!$A:$A,$A321,Sta!$T:$T,"&gt;2.5") +COUNTIFS(Sta!$B:$B,$A321,Sta!$T:$T,"&gt;2.5"))/$D321</f>
        <v>1</v>
      </c>
      <c r="L321" s="8">
        <f>COUNTIFS(Sta!$A:$A,$A321,Sta!$T:$T,"&gt;2.5")/$B321</f>
        <v>1</v>
      </c>
      <c r="M321" s="8" t="e">
        <f>COUNTIFS(Sta!$B:$B,$A321,Sta!$T:$T,"&gt;2.5")/$C321</f>
        <v>#DIV/0!</v>
      </c>
      <c r="N321" s="11">
        <f>(COUNTIFS(Sta!$A:$A,$A321,Sta!$T:$T,"&gt;4.5") +COUNTIFS(Sta!$B:$B,$A321,Sta!$T:$T,"&gt;4.5"))/$D321</f>
        <v>1</v>
      </c>
      <c r="O321" s="8">
        <f>COUNTIFS(Sta!$A:$A,$A321,Sta!$T:$T,"&gt;4.5")/$B321</f>
        <v>1</v>
      </c>
      <c r="P321" s="8" t="e">
        <f>COUNTIFS(Sta!$B:$B,$A321,Sta!$T:$T,"&gt;4.5")/$C321</f>
        <v>#DIV/0!</v>
      </c>
      <c r="Q321" s="11">
        <f>(COUNTIFS(Sta!$A:$A,$A321,Sta!$R:$R,"&gt;0.5") +COUNTIFS(Sta!$B:$B,$A321,Sta!$S:$S,"&gt;0.5"))/$D321</f>
        <v>1</v>
      </c>
      <c r="R321" s="8">
        <f>COUNTIFS(Sta!$A:$A,$A321,Sta!$R:$R,"&gt;0.5")/$B321</f>
        <v>1</v>
      </c>
      <c r="S321" s="8" t="e">
        <f>COUNTIFS(Sta!$B:$B,$A321,Sta!$S:$S,"&gt;0.5")/$C321</f>
        <v>#DIV/0!</v>
      </c>
      <c r="T321" s="11">
        <f>(COUNTIFS(Sta!$A:$A,$A321,Sta!$R:$R,"&gt;1.5") +COUNTIFS(Sta!$B:$B,$A321,Sta!$S:$S,"&gt;1.5"))/$D321</f>
        <v>1</v>
      </c>
      <c r="U321" s="8">
        <f>COUNTIFS(Sta!$A:$A,$A321,Sta!$R:$R,"&gt;1.5")/$B321</f>
        <v>1</v>
      </c>
      <c r="V321" s="8" t="e">
        <f>COUNTIFS(Sta!$B:$B,$A321,Sta!$S:$S,"&gt;1.5")/$C321</f>
        <v>#DIV/0!</v>
      </c>
    </row>
    <row r="322" spans="1:22" x14ac:dyDescent="0.3">
      <c r="A322" t="s">
        <v>258</v>
      </c>
      <c r="B322" s="9">
        <f>COUNTIF(Sta!A:A,A322)</f>
        <v>0</v>
      </c>
      <c r="C322" s="4">
        <f>COUNTIF(Sta!B:B,A322)</f>
        <v>0</v>
      </c>
      <c r="D322" s="4">
        <f t="shared" si="10"/>
        <v>0</v>
      </c>
      <c r="E322" s="10" t="e">
        <f>(SUMIF(Sta!$A:$A,$A322,Sta!$T:$T)  + SUMIF(Sta!$B:$B,$A322,Sta!$T:$T) )/$D322</f>
        <v>#DIV/0!</v>
      </c>
      <c r="F322" s="6" t="e">
        <f>SUMIF(Sta!$A:$A,$A322,Sta!$T:$T)/$B322</f>
        <v>#DIV/0!</v>
      </c>
      <c r="G322" s="6" t="e">
        <f>SUMIF(Sta!$B:$B,$A322,Sta!$T:$T)/$C322</f>
        <v>#DIV/0!</v>
      </c>
      <c r="H322" s="10" t="e">
        <f>(SUMIF(Sta!$A:$A,$A322,Sta!$R:$R)  + SUMIF(Sta!$B:$B,$A322,Sta!$S:$S) )/$D322</f>
        <v>#DIV/0!</v>
      </c>
      <c r="I322" s="6" t="e">
        <f>SUMIF(Sta!$A:$A,$A322,Sta!$R:$R)/$B322</f>
        <v>#DIV/0!</v>
      </c>
      <c r="J322" s="6" t="e">
        <f>SUMIF(Sta!$B:$B,$A322,Sta!$S:$S)/$C322</f>
        <v>#DIV/0!</v>
      </c>
      <c r="K322" s="11" t="e">
        <f>(COUNTIFS(Sta!$A:$A,$A322,Sta!$T:$T,"&gt;2.5") +COUNTIFS(Sta!$B:$B,$A322,Sta!$T:$T,"&gt;2.5"))/$D322</f>
        <v>#DIV/0!</v>
      </c>
      <c r="L322" s="8" t="e">
        <f>COUNTIFS(Sta!$A:$A,$A322,Sta!$T:$T,"&gt;2.5")/$B322</f>
        <v>#DIV/0!</v>
      </c>
      <c r="M322" s="8" t="e">
        <f>COUNTIFS(Sta!$B:$B,$A322,Sta!$T:$T,"&gt;2.5")/$C322</f>
        <v>#DIV/0!</v>
      </c>
      <c r="N322" s="11" t="e">
        <f>(COUNTIFS(Sta!$A:$A,$A322,Sta!$T:$T,"&gt;4.5") +COUNTIFS(Sta!$B:$B,$A322,Sta!$T:$T,"&gt;4.5"))/$D322</f>
        <v>#DIV/0!</v>
      </c>
      <c r="O322" s="8" t="e">
        <f>COUNTIFS(Sta!$A:$A,$A322,Sta!$T:$T,"&gt;4.5")/$B322</f>
        <v>#DIV/0!</v>
      </c>
      <c r="P322" s="8" t="e">
        <f>COUNTIFS(Sta!$B:$B,$A322,Sta!$T:$T,"&gt;4.5")/$C322</f>
        <v>#DIV/0!</v>
      </c>
      <c r="Q322" s="11" t="e">
        <f>(COUNTIFS(Sta!$A:$A,$A322,Sta!$R:$R,"&gt;0.5") +COUNTIFS(Sta!$B:$B,$A322,Sta!$S:$S,"&gt;0.5"))/$D322</f>
        <v>#DIV/0!</v>
      </c>
      <c r="R322" s="8" t="e">
        <f>COUNTIFS(Sta!$A:$A,$A322,Sta!$R:$R,"&gt;0.5")/$B322</f>
        <v>#DIV/0!</v>
      </c>
      <c r="S322" s="8" t="e">
        <f>COUNTIFS(Sta!$B:$B,$A322,Sta!$S:$S,"&gt;0.5")/$C322</f>
        <v>#DIV/0!</v>
      </c>
      <c r="T322" s="11" t="e">
        <f>(COUNTIFS(Sta!$A:$A,$A322,Sta!$R:$R,"&gt;1.5") +COUNTIFS(Sta!$B:$B,$A322,Sta!$S:$S,"&gt;1.5"))/$D322</f>
        <v>#DIV/0!</v>
      </c>
      <c r="U322" s="8" t="e">
        <f>COUNTIFS(Sta!$A:$A,$A322,Sta!$R:$R,"&gt;1.5")/$B322</f>
        <v>#DIV/0!</v>
      </c>
      <c r="V322" s="8" t="e">
        <f>COUNTIFS(Sta!$B:$B,$A322,Sta!$S:$S,"&gt;1.5")/$C322</f>
        <v>#DIV/0!</v>
      </c>
    </row>
    <row r="323" spans="1:22" x14ac:dyDescent="0.3">
      <c r="A323" t="s">
        <v>409</v>
      </c>
      <c r="B323" s="9">
        <f>COUNTIF(Sta!A:A,A323)</f>
        <v>0</v>
      </c>
      <c r="C323" s="4">
        <f>COUNTIF(Sta!B:B,A323)</f>
        <v>0</v>
      </c>
      <c r="D323" s="4">
        <f t="shared" si="10"/>
        <v>0</v>
      </c>
      <c r="E323" s="10" t="e">
        <f>(SUMIF(Sta!$A:$A,$A323,Sta!$T:$T)  + SUMIF(Sta!$B:$B,$A323,Sta!$T:$T) )/$D323</f>
        <v>#DIV/0!</v>
      </c>
      <c r="F323" s="6" t="e">
        <f>SUMIF(Sta!$A:$A,$A323,Sta!$T:$T)/$B323</f>
        <v>#DIV/0!</v>
      </c>
      <c r="G323" s="6" t="e">
        <f>SUMIF(Sta!$B:$B,$A323,Sta!$T:$T)/$C323</f>
        <v>#DIV/0!</v>
      </c>
      <c r="H323" s="10" t="e">
        <f>(SUMIF(Sta!$A:$A,$A323,Sta!$R:$R)  + SUMIF(Sta!$B:$B,$A323,Sta!$S:$S) )/$D323</f>
        <v>#DIV/0!</v>
      </c>
      <c r="I323" s="6" t="e">
        <f>SUMIF(Sta!$A:$A,$A323,Sta!$R:$R)/$B323</f>
        <v>#DIV/0!</v>
      </c>
      <c r="J323" s="6" t="e">
        <f>SUMIF(Sta!$B:$B,$A323,Sta!$S:$S)/$C323</f>
        <v>#DIV/0!</v>
      </c>
      <c r="K323" s="11" t="e">
        <f>(COUNTIFS(Sta!$A:$A,$A323,Sta!$T:$T,"&gt;2.5") +COUNTIFS(Sta!$B:$B,$A323,Sta!$T:$T,"&gt;2.5"))/$D323</f>
        <v>#DIV/0!</v>
      </c>
      <c r="L323" s="8" t="e">
        <f>COUNTIFS(Sta!$A:$A,$A323,Sta!$T:$T,"&gt;2.5")/$B323</f>
        <v>#DIV/0!</v>
      </c>
      <c r="M323" s="8" t="e">
        <f>COUNTIFS(Sta!$B:$B,$A323,Sta!$T:$T,"&gt;2.5")/$C323</f>
        <v>#DIV/0!</v>
      </c>
      <c r="N323" s="11" t="e">
        <f>(COUNTIFS(Sta!$A:$A,$A323,Sta!$T:$T,"&gt;4.5") +COUNTIFS(Sta!$B:$B,$A323,Sta!$T:$T,"&gt;4.5"))/$D323</f>
        <v>#DIV/0!</v>
      </c>
      <c r="O323" s="8" t="e">
        <f>COUNTIFS(Sta!$A:$A,$A323,Sta!$T:$T,"&gt;4.5")/$B323</f>
        <v>#DIV/0!</v>
      </c>
      <c r="P323" s="8" t="e">
        <f>COUNTIFS(Sta!$B:$B,$A323,Sta!$T:$T,"&gt;4.5")/$C323</f>
        <v>#DIV/0!</v>
      </c>
      <c r="Q323" s="11" t="e">
        <f>(COUNTIFS(Sta!$A:$A,$A323,Sta!$R:$R,"&gt;0.5") +COUNTIFS(Sta!$B:$B,$A323,Sta!$S:$S,"&gt;0.5"))/$D323</f>
        <v>#DIV/0!</v>
      </c>
      <c r="R323" s="8" t="e">
        <f>COUNTIFS(Sta!$A:$A,$A323,Sta!$R:$R,"&gt;0.5")/$B323</f>
        <v>#DIV/0!</v>
      </c>
      <c r="S323" s="8" t="e">
        <f>COUNTIFS(Sta!$B:$B,$A323,Sta!$S:$S,"&gt;0.5")/$C323</f>
        <v>#DIV/0!</v>
      </c>
      <c r="T323" s="11" t="e">
        <f>(COUNTIFS(Sta!$A:$A,$A323,Sta!$R:$R,"&gt;1.5") +COUNTIFS(Sta!$B:$B,$A323,Sta!$S:$S,"&gt;1.5"))/$D323</f>
        <v>#DIV/0!</v>
      </c>
      <c r="U323" s="8" t="e">
        <f>COUNTIFS(Sta!$A:$A,$A323,Sta!$R:$R,"&gt;1.5")/$B323</f>
        <v>#DIV/0!</v>
      </c>
      <c r="V323" s="8" t="e">
        <f>COUNTIFS(Sta!$B:$B,$A323,Sta!$S:$S,"&gt;1.5")/$C323</f>
        <v>#DIV/0!</v>
      </c>
    </row>
    <row r="324" spans="1:22" x14ac:dyDescent="0.3">
      <c r="A324" t="s">
        <v>395</v>
      </c>
      <c r="B324" s="9">
        <f>COUNTIF(Sta!A:A,A324)</f>
        <v>0</v>
      </c>
      <c r="C324" s="4">
        <f>COUNTIF(Sta!B:B,A324)</f>
        <v>0</v>
      </c>
      <c r="D324" s="4">
        <f t="shared" si="10"/>
        <v>0</v>
      </c>
      <c r="E324" s="10" t="e">
        <f>(SUMIF(Sta!$A:$A,$A324,Sta!$T:$T)  + SUMIF(Sta!$B:$B,$A324,Sta!$T:$T) )/$D324</f>
        <v>#DIV/0!</v>
      </c>
      <c r="F324" s="6" t="e">
        <f>SUMIF(Sta!$A:$A,$A324,Sta!$T:$T)/$B324</f>
        <v>#DIV/0!</v>
      </c>
      <c r="G324" s="6" t="e">
        <f>SUMIF(Sta!$B:$B,$A324,Sta!$T:$T)/$C324</f>
        <v>#DIV/0!</v>
      </c>
      <c r="H324" s="10" t="e">
        <f>(SUMIF(Sta!$A:$A,$A324,Sta!$R:$R)  + SUMIF(Sta!$B:$B,$A324,Sta!$S:$S) )/$D324</f>
        <v>#DIV/0!</v>
      </c>
      <c r="I324" s="6" t="e">
        <f>SUMIF(Sta!$A:$A,$A324,Sta!$R:$R)/$B324</f>
        <v>#DIV/0!</v>
      </c>
      <c r="J324" s="6" t="e">
        <f>SUMIF(Sta!$B:$B,$A324,Sta!$S:$S)/$C324</f>
        <v>#DIV/0!</v>
      </c>
      <c r="K324" s="11" t="e">
        <f>(COUNTIFS(Sta!$A:$A,$A324,Sta!$T:$T,"&gt;2.5") +COUNTIFS(Sta!$B:$B,$A324,Sta!$T:$T,"&gt;2.5"))/$D324</f>
        <v>#DIV/0!</v>
      </c>
      <c r="L324" s="8" t="e">
        <f>COUNTIFS(Sta!$A:$A,$A324,Sta!$T:$T,"&gt;2.5")/$B324</f>
        <v>#DIV/0!</v>
      </c>
      <c r="M324" s="8" t="e">
        <f>COUNTIFS(Sta!$B:$B,$A324,Sta!$T:$T,"&gt;2.5")/$C324</f>
        <v>#DIV/0!</v>
      </c>
      <c r="N324" s="11" t="e">
        <f>(COUNTIFS(Sta!$A:$A,$A324,Sta!$T:$T,"&gt;4.5") +COUNTIFS(Sta!$B:$B,$A324,Sta!$T:$T,"&gt;4.5"))/$D324</f>
        <v>#DIV/0!</v>
      </c>
      <c r="O324" s="8" t="e">
        <f>COUNTIFS(Sta!$A:$A,$A324,Sta!$T:$T,"&gt;4.5")/$B324</f>
        <v>#DIV/0!</v>
      </c>
      <c r="P324" s="8" t="e">
        <f>COUNTIFS(Sta!$B:$B,$A324,Sta!$T:$T,"&gt;4.5")/$C324</f>
        <v>#DIV/0!</v>
      </c>
      <c r="Q324" s="11" t="e">
        <f>(COUNTIFS(Sta!$A:$A,$A324,Sta!$R:$R,"&gt;0.5") +COUNTIFS(Sta!$B:$B,$A324,Sta!$S:$S,"&gt;0.5"))/$D324</f>
        <v>#DIV/0!</v>
      </c>
      <c r="R324" s="8" t="e">
        <f>COUNTIFS(Sta!$A:$A,$A324,Sta!$R:$R,"&gt;0.5")/$B324</f>
        <v>#DIV/0!</v>
      </c>
      <c r="S324" s="8" t="e">
        <f>COUNTIFS(Sta!$B:$B,$A324,Sta!$S:$S,"&gt;0.5")/$C324</f>
        <v>#DIV/0!</v>
      </c>
      <c r="T324" s="11" t="e">
        <f>(COUNTIFS(Sta!$A:$A,$A324,Sta!$R:$R,"&gt;1.5") +COUNTIFS(Sta!$B:$B,$A324,Sta!$S:$S,"&gt;1.5"))/$D324</f>
        <v>#DIV/0!</v>
      </c>
      <c r="U324" s="8" t="e">
        <f>COUNTIFS(Sta!$A:$A,$A324,Sta!$R:$R,"&gt;1.5")/$B324</f>
        <v>#DIV/0!</v>
      </c>
      <c r="V324" s="8" t="e">
        <f>COUNTIFS(Sta!$B:$B,$A324,Sta!$S:$S,"&gt;1.5")/$C324</f>
        <v>#DIV/0!</v>
      </c>
    </row>
    <row r="325" spans="1:22" x14ac:dyDescent="0.3">
      <c r="A325" t="s">
        <v>655</v>
      </c>
      <c r="B325" s="9">
        <f>COUNTIF(Sta!A:A,A325)</f>
        <v>9</v>
      </c>
      <c r="C325" s="4">
        <f>COUNTIF(Sta!B:B,A325)</f>
        <v>9</v>
      </c>
      <c r="D325" s="4">
        <f t="shared" si="10"/>
        <v>18</v>
      </c>
      <c r="E325" s="10">
        <f>(SUMIF(Sta!$A:$A,$A325,Sta!$T:$T)  + SUMIF(Sta!$B:$B,$A325,Sta!$T:$T) )/$D325</f>
        <v>4.1111111111111107</v>
      </c>
      <c r="F325" s="6">
        <f>SUMIF(Sta!$A:$A,$A325,Sta!$T:$T)/$B325</f>
        <v>4.1111111111111107</v>
      </c>
      <c r="G325" s="6">
        <f>SUMIF(Sta!$B:$B,$A325,Sta!$T:$T)/$C325</f>
        <v>4.1111111111111107</v>
      </c>
      <c r="H325" s="10">
        <f>(SUMIF(Sta!$A:$A,$A325,Sta!$R:$R)  + SUMIF(Sta!$B:$B,$A325,Sta!$S:$S) )/$D325</f>
        <v>1.7777777777777777</v>
      </c>
      <c r="I325" s="6">
        <f>SUMIF(Sta!$A:$A,$A325,Sta!$R:$R)/$B325</f>
        <v>1.7777777777777777</v>
      </c>
      <c r="J325" s="6">
        <f>SUMIF(Sta!$B:$B,$A325,Sta!$S:$S)/$C325</f>
        <v>1.7777777777777777</v>
      </c>
      <c r="K325" s="11">
        <f>(COUNTIFS(Sta!$A:$A,$A325,Sta!$T:$T,"&gt;2.5") +COUNTIFS(Sta!$B:$B,$A325,Sta!$T:$T,"&gt;2.5"))/$D325</f>
        <v>0.88888888888888884</v>
      </c>
      <c r="L325" s="8">
        <f>COUNTIFS(Sta!$A:$A,$A325,Sta!$T:$T,"&gt;2.5")/$B325</f>
        <v>0.88888888888888884</v>
      </c>
      <c r="M325" s="8">
        <f>COUNTIFS(Sta!$B:$B,$A325,Sta!$T:$T,"&gt;2.5")/$C325</f>
        <v>0.88888888888888884</v>
      </c>
      <c r="N325" s="11">
        <f>(COUNTIFS(Sta!$A:$A,$A325,Sta!$T:$T,"&gt;4.5") +COUNTIFS(Sta!$B:$B,$A325,Sta!$T:$T,"&gt;4.5"))/$D325</f>
        <v>0.3888888888888889</v>
      </c>
      <c r="O325" s="8">
        <f>COUNTIFS(Sta!$A:$A,$A325,Sta!$T:$T,"&gt;4.5")/$B325</f>
        <v>0.33333333333333331</v>
      </c>
      <c r="P325" s="8">
        <f>COUNTIFS(Sta!$B:$B,$A325,Sta!$T:$T,"&gt;4.5")/$C325</f>
        <v>0.44444444444444442</v>
      </c>
      <c r="Q325" s="11">
        <f>(COUNTIFS(Sta!$A:$A,$A325,Sta!$R:$R,"&gt;0.5") +COUNTIFS(Sta!$B:$B,$A325,Sta!$S:$S,"&gt;0.5"))/$D325</f>
        <v>0.88888888888888884</v>
      </c>
      <c r="R325" s="8">
        <f>COUNTIFS(Sta!$A:$A,$A325,Sta!$R:$R,"&gt;0.5")/$B325</f>
        <v>0.88888888888888884</v>
      </c>
      <c r="S325" s="8">
        <f>COUNTIFS(Sta!$B:$B,$A325,Sta!$S:$S,"&gt;0.5")/$C325</f>
        <v>0.88888888888888884</v>
      </c>
      <c r="T325" s="11">
        <f>(COUNTIFS(Sta!$A:$A,$A325,Sta!$R:$R,"&gt;1.5") +COUNTIFS(Sta!$B:$B,$A325,Sta!$S:$S,"&gt;1.5"))/$D325</f>
        <v>0.66666666666666663</v>
      </c>
      <c r="U325" s="8">
        <f>COUNTIFS(Sta!$A:$A,$A325,Sta!$R:$R,"&gt;1.5")/$B325</f>
        <v>0.66666666666666663</v>
      </c>
      <c r="V325" s="8">
        <f>COUNTIFS(Sta!$B:$B,$A325,Sta!$S:$S,"&gt;1.5")/$C325</f>
        <v>0.66666666666666663</v>
      </c>
    </row>
    <row r="326" spans="1:22" x14ac:dyDescent="0.3">
      <c r="A326" t="s">
        <v>6</v>
      </c>
      <c r="B326" s="9">
        <f>COUNTIF(Sta!A:A,A326)</f>
        <v>0</v>
      </c>
      <c r="C326" s="4">
        <f>COUNTIF(Sta!B:B,A326)</f>
        <v>1</v>
      </c>
      <c r="D326" s="4">
        <f t="shared" si="10"/>
        <v>1</v>
      </c>
      <c r="E326" s="10">
        <f>(SUMIF(Sta!$A:$A,$A326,Sta!$T:$T)  + SUMIF(Sta!$B:$B,$A326,Sta!$T:$T) )/$D326</f>
        <v>4</v>
      </c>
      <c r="F326" s="6" t="e">
        <f>SUMIF(Sta!$A:$A,$A326,Sta!$T:$T)/$B326</f>
        <v>#DIV/0!</v>
      </c>
      <c r="G326" s="6">
        <f>SUMIF(Sta!$B:$B,$A326,Sta!$T:$T)/$C326</f>
        <v>4</v>
      </c>
      <c r="H326" s="10">
        <f>(SUMIF(Sta!$A:$A,$A326,Sta!$R:$R)  + SUMIF(Sta!$B:$B,$A326,Sta!$S:$S) )/$D326</f>
        <v>2</v>
      </c>
      <c r="I326" s="6" t="e">
        <f>SUMIF(Sta!$A:$A,$A326,Sta!$R:$R)/$B326</f>
        <v>#DIV/0!</v>
      </c>
      <c r="J326" s="6">
        <f>SUMIF(Sta!$B:$B,$A326,Sta!$S:$S)/$C326</f>
        <v>2</v>
      </c>
      <c r="K326" s="11">
        <f>(COUNTIFS(Sta!$A:$A,$A326,Sta!$T:$T,"&gt;2.5") +COUNTIFS(Sta!$B:$B,$A326,Sta!$T:$T,"&gt;2.5"))/$D326</f>
        <v>1</v>
      </c>
      <c r="L326" s="8" t="e">
        <f>COUNTIFS(Sta!$A:$A,$A326,Sta!$T:$T,"&gt;2.5")/$B326</f>
        <v>#DIV/0!</v>
      </c>
      <c r="M326" s="8">
        <f>COUNTIFS(Sta!$B:$B,$A326,Sta!$T:$T,"&gt;2.5")/$C326</f>
        <v>1</v>
      </c>
      <c r="N326" s="11">
        <f>(COUNTIFS(Sta!$A:$A,$A326,Sta!$T:$T,"&gt;4.5") +COUNTIFS(Sta!$B:$B,$A326,Sta!$T:$T,"&gt;4.5"))/$D326</f>
        <v>0</v>
      </c>
      <c r="O326" s="8" t="e">
        <f>COUNTIFS(Sta!$A:$A,$A326,Sta!$T:$T,"&gt;4.5")/$B326</f>
        <v>#DIV/0!</v>
      </c>
      <c r="P326" s="8">
        <f>COUNTIFS(Sta!$B:$B,$A326,Sta!$T:$T,"&gt;4.5")/$C326</f>
        <v>0</v>
      </c>
      <c r="Q326" s="11">
        <f>(COUNTIFS(Sta!$A:$A,$A326,Sta!$R:$R,"&gt;0.5") +COUNTIFS(Sta!$B:$B,$A326,Sta!$S:$S,"&gt;0.5"))/$D326</f>
        <v>1</v>
      </c>
      <c r="R326" s="8" t="e">
        <f>COUNTIFS(Sta!$A:$A,$A326,Sta!$R:$R,"&gt;0.5")/$B326</f>
        <v>#DIV/0!</v>
      </c>
      <c r="S326" s="8">
        <f>COUNTIFS(Sta!$B:$B,$A326,Sta!$S:$S,"&gt;0.5")/$C326</f>
        <v>1</v>
      </c>
      <c r="T326" s="11">
        <f>(COUNTIFS(Sta!$A:$A,$A326,Sta!$R:$R,"&gt;1.5") +COUNTIFS(Sta!$B:$B,$A326,Sta!$S:$S,"&gt;1.5"))/$D326</f>
        <v>1</v>
      </c>
      <c r="U326" s="8" t="e">
        <f>COUNTIFS(Sta!$A:$A,$A326,Sta!$R:$R,"&gt;1.5")/$B326</f>
        <v>#DIV/0!</v>
      </c>
      <c r="V326" s="8">
        <f>COUNTIFS(Sta!$B:$B,$A326,Sta!$S:$S,"&gt;1.5")/$C326</f>
        <v>1</v>
      </c>
    </row>
    <row r="327" spans="1:22" x14ac:dyDescent="0.3">
      <c r="A327" t="s">
        <v>13</v>
      </c>
      <c r="B327" s="9">
        <f>COUNTIF(Sta!A:A,A327)</f>
        <v>0</v>
      </c>
      <c r="C327" s="4">
        <f>COUNTIF(Sta!B:B,A327)</f>
        <v>0</v>
      </c>
      <c r="D327" s="4">
        <f t="shared" si="10"/>
        <v>0</v>
      </c>
      <c r="E327" s="10" t="e">
        <f>(SUMIF(Sta!$A:$A,$A327,Sta!$T:$T)  + SUMIF(Sta!$B:$B,$A327,Sta!$T:$T) )/$D327</f>
        <v>#DIV/0!</v>
      </c>
      <c r="F327" s="6" t="e">
        <f>SUMIF(Sta!$A:$A,$A327,Sta!$T:$T)/$B327</f>
        <v>#DIV/0!</v>
      </c>
      <c r="G327" s="6" t="e">
        <f>SUMIF(Sta!$B:$B,$A327,Sta!$T:$T)/$C327</f>
        <v>#DIV/0!</v>
      </c>
      <c r="H327" s="10" t="e">
        <f>(SUMIF(Sta!$A:$A,$A327,Sta!$R:$R)  + SUMIF(Sta!$B:$B,$A327,Sta!$S:$S) )/$D327</f>
        <v>#DIV/0!</v>
      </c>
      <c r="I327" s="6" t="e">
        <f>SUMIF(Sta!$A:$A,$A327,Sta!$R:$R)/$B327</f>
        <v>#DIV/0!</v>
      </c>
      <c r="J327" s="6" t="e">
        <f>SUMIF(Sta!$B:$B,$A327,Sta!$S:$S)/$C327</f>
        <v>#DIV/0!</v>
      </c>
      <c r="K327" s="11" t="e">
        <f>(COUNTIFS(Sta!$A:$A,$A327,Sta!$T:$T,"&gt;2.5") +COUNTIFS(Sta!$B:$B,$A327,Sta!$T:$T,"&gt;2.5"))/$D327</f>
        <v>#DIV/0!</v>
      </c>
      <c r="L327" s="8" t="e">
        <f>COUNTIFS(Sta!$A:$A,$A327,Sta!$T:$T,"&gt;2.5")/$B327</f>
        <v>#DIV/0!</v>
      </c>
      <c r="M327" s="8" t="e">
        <f>COUNTIFS(Sta!$B:$B,$A327,Sta!$T:$T,"&gt;2.5")/$C327</f>
        <v>#DIV/0!</v>
      </c>
      <c r="N327" s="11" t="e">
        <f>(COUNTIFS(Sta!$A:$A,$A327,Sta!$T:$T,"&gt;4.5") +COUNTIFS(Sta!$B:$B,$A327,Sta!$T:$T,"&gt;4.5"))/$D327</f>
        <v>#DIV/0!</v>
      </c>
      <c r="O327" s="8" t="e">
        <f>COUNTIFS(Sta!$A:$A,$A327,Sta!$T:$T,"&gt;4.5")/$B327</f>
        <v>#DIV/0!</v>
      </c>
      <c r="P327" s="8" t="e">
        <f>COUNTIFS(Sta!$B:$B,$A327,Sta!$T:$T,"&gt;4.5")/$C327</f>
        <v>#DIV/0!</v>
      </c>
      <c r="Q327" s="11" t="e">
        <f>(COUNTIFS(Sta!$A:$A,$A327,Sta!$R:$R,"&gt;0.5") +COUNTIFS(Sta!$B:$B,$A327,Sta!$S:$S,"&gt;0.5"))/$D327</f>
        <v>#DIV/0!</v>
      </c>
      <c r="R327" s="8" t="e">
        <f>COUNTIFS(Sta!$A:$A,$A327,Sta!$R:$R,"&gt;0.5")/$B327</f>
        <v>#DIV/0!</v>
      </c>
      <c r="S327" s="8" t="e">
        <f>COUNTIFS(Sta!$B:$B,$A327,Sta!$S:$S,"&gt;0.5")/$C327</f>
        <v>#DIV/0!</v>
      </c>
      <c r="T327" s="11" t="e">
        <f>(COUNTIFS(Sta!$A:$A,$A327,Sta!$R:$R,"&gt;1.5") +COUNTIFS(Sta!$B:$B,$A327,Sta!$S:$S,"&gt;1.5"))/$D327</f>
        <v>#DIV/0!</v>
      </c>
      <c r="U327" s="8" t="e">
        <f>COUNTIFS(Sta!$A:$A,$A327,Sta!$R:$R,"&gt;1.5")/$B327</f>
        <v>#DIV/0!</v>
      </c>
      <c r="V327" s="8" t="e">
        <f>COUNTIFS(Sta!$B:$B,$A327,Sta!$S:$S,"&gt;1.5")/$C327</f>
        <v>#DIV/0!</v>
      </c>
    </row>
    <row r="328" spans="1:22" x14ac:dyDescent="0.3">
      <c r="A328" t="s">
        <v>220</v>
      </c>
      <c r="B328" s="9">
        <f>COUNTIF(Sta!A:A,A328)</f>
        <v>1</v>
      </c>
      <c r="C328" s="4">
        <f>COUNTIF(Sta!B:B,A328)</f>
        <v>1</v>
      </c>
      <c r="D328" s="4">
        <f t="shared" si="10"/>
        <v>2</v>
      </c>
      <c r="E328" s="10">
        <f>(SUMIF(Sta!$A:$A,$A328,Sta!$T:$T)  + SUMIF(Sta!$B:$B,$A328,Sta!$T:$T) )/$D328</f>
        <v>6.5</v>
      </c>
      <c r="F328" s="6">
        <f>SUMIF(Sta!$A:$A,$A328,Sta!$T:$T)/$B328</f>
        <v>5</v>
      </c>
      <c r="G328" s="6">
        <f>SUMIF(Sta!$B:$B,$A328,Sta!$T:$T)/$C328</f>
        <v>8</v>
      </c>
      <c r="H328" s="10">
        <f>(SUMIF(Sta!$A:$A,$A328,Sta!$R:$R)  + SUMIF(Sta!$B:$B,$A328,Sta!$S:$S) )/$D328</f>
        <v>4.5</v>
      </c>
      <c r="I328" s="6">
        <f>SUMIF(Sta!$A:$A,$A328,Sta!$R:$R)/$B328</f>
        <v>3</v>
      </c>
      <c r="J328" s="6">
        <f>SUMIF(Sta!$B:$B,$A328,Sta!$S:$S)/$C328</f>
        <v>6</v>
      </c>
      <c r="K328" s="11">
        <f>(COUNTIFS(Sta!$A:$A,$A328,Sta!$T:$T,"&gt;2.5") +COUNTIFS(Sta!$B:$B,$A328,Sta!$T:$T,"&gt;2.5"))/$D328</f>
        <v>1</v>
      </c>
      <c r="L328" s="8">
        <f>COUNTIFS(Sta!$A:$A,$A328,Sta!$T:$T,"&gt;2.5")/$B328</f>
        <v>1</v>
      </c>
      <c r="M328" s="8">
        <f>COUNTIFS(Sta!$B:$B,$A328,Sta!$T:$T,"&gt;2.5")/$C328</f>
        <v>1</v>
      </c>
      <c r="N328" s="11">
        <f>(COUNTIFS(Sta!$A:$A,$A328,Sta!$T:$T,"&gt;4.5") +COUNTIFS(Sta!$B:$B,$A328,Sta!$T:$T,"&gt;4.5"))/$D328</f>
        <v>1</v>
      </c>
      <c r="O328" s="8">
        <f>COUNTIFS(Sta!$A:$A,$A328,Sta!$T:$T,"&gt;4.5")/$B328</f>
        <v>1</v>
      </c>
      <c r="P328" s="8">
        <f>COUNTIFS(Sta!$B:$B,$A328,Sta!$T:$T,"&gt;4.5")/$C328</f>
        <v>1</v>
      </c>
      <c r="Q328" s="11">
        <f>(COUNTIFS(Sta!$A:$A,$A328,Sta!$R:$R,"&gt;0.5") +COUNTIFS(Sta!$B:$B,$A328,Sta!$S:$S,"&gt;0.5"))/$D328</f>
        <v>1</v>
      </c>
      <c r="R328" s="8">
        <f>COUNTIFS(Sta!$A:$A,$A328,Sta!$R:$R,"&gt;0.5")/$B328</f>
        <v>1</v>
      </c>
      <c r="S328" s="8">
        <f>COUNTIFS(Sta!$B:$B,$A328,Sta!$S:$S,"&gt;0.5")/$C328</f>
        <v>1</v>
      </c>
      <c r="T328" s="11">
        <f>(COUNTIFS(Sta!$A:$A,$A328,Sta!$R:$R,"&gt;1.5") +COUNTIFS(Sta!$B:$B,$A328,Sta!$S:$S,"&gt;1.5"))/$D328</f>
        <v>1</v>
      </c>
      <c r="U328" s="8">
        <f>COUNTIFS(Sta!$A:$A,$A328,Sta!$R:$R,"&gt;1.5")/$B328</f>
        <v>1</v>
      </c>
      <c r="V328" s="8">
        <f>COUNTIFS(Sta!$B:$B,$A328,Sta!$S:$S,"&gt;1.5")/$C328</f>
        <v>1</v>
      </c>
    </row>
    <row r="329" spans="1:22" x14ac:dyDescent="0.3">
      <c r="A329" t="s">
        <v>683</v>
      </c>
      <c r="B329" s="9">
        <f>COUNTIF(Sta!A:A,A329)</f>
        <v>9</v>
      </c>
      <c r="C329" s="4">
        <f>COUNTIF(Sta!B:B,A329)</f>
        <v>8</v>
      </c>
      <c r="D329" s="4">
        <f t="shared" si="10"/>
        <v>17</v>
      </c>
      <c r="E329" s="10">
        <f>(SUMIF(Sta!$A:$A,$A329,Sta!$T:$T)  + SUMIF(Sta!$B:$B,$A329,Sta!$T:$T) )/$D329</f>
        <v>4.0588235294117645</v>
      </c>
      <c r="F329" s="6">
        <f>SUMIF(Sta!$A:$A,$A329,Sta!$T:$T)/$B329</f>
        <v>4.5555555555555554</v>
      </c>
      <c r="G329" s="6">
        <f>SUMIF(Sta!$B:$B,$A329,Sta!$T:$T)/$C329</f>
        <v>3.5</v>
      </c>
      <c r="H329" s="10">
        <f>(SUMIF(Sta!$A:$A,$A329,Sta!$R:$R)  + SUMIF(Sta!$B:$B,$A329,Sta!$S:$S) )/$D329</f>
        <v>2.2352941176470589</v>
      </c>
      <c r="I329" s="6">
        <f>SUMIF(Sta!$A:$A,$A329,Sta!$R:$R)/$B329</f>
        <v>2.8888888888888888</v>
      </c>
      <c r="J329" s="6">
        <f>SUMIF(Sta!$B:$B,$A329,Sta!$S:$S)/$C329</f>
        <v>1.5</v>
      </c>
      <c r="K329" s="11">
        <f>(COUNTIFS(Sta!$A:$A,$A329,Sta!$T:$T,"&gt;2.5") +COUNTIFS(Sta!$B:$B,$A329,Sta!$T:$T,"&gt;2.5"))/$D329</f>
        <v>0.82352941176470584</v>
      </c>
      <c r="L329" s="8">
        <f>COUNTIFS(Sta!$A:$A,$A329,Sta!$T:$T,"&gt;2.5")/$B329</f>
        <v>0.88888888888888884</v>
      </c>
      <c r="M329" s="8">
        <f>COUNTIFS(Sta!$B:$B,$A329,Sta!$T:$T,"&gt;2.5")/$C329</f>
        <v>0.75</v>
      </c>
      <c r="N329" s="11">
        <f>(COUNTIFS(Sta!$A:$A,$A329,Sta!$T:$T,"&gt;4.5") +COUNTIFS(Sta!$B:$B,$A329,Sta!$T:$T,"&gt;4.5"))/$D329</f>
        <v>0.47058823529411764</v>
      </c>
      <c r="O329" s="8">
        <f>COUNTIFS(Sta!$A:$A,$A329,Sta!$T:$T,"&gt;4.5")/$B329</f>
        <v>0.55555555555555558</v>
      </c>
      <c r="P329" s="8">
        <f>COUNTIFS(Sta!$B:$B,$A329,Sta!$T:$T,"&gt;4.5")/$C329</f>
        <v>0.375</v>
      </c>
      <c r="Q329" s="11">
        <f>(COUNTIFS(Sta!$A:$A,$A329,Sta!$R:$R,"&gt;0.5") +COUNTIFS(Sta!$B:$B,$A329,Sta!$S:$S,"&gt;0.5"))/$D329</f>
        <v>0.88235294117647056</v>
      </c>
      <c r="R329" s="8">
        <f>COUNTIFS(Sta!$A:$A,$A329,Sta!$R:$R,"&gt;0.5")/$B329</f>
        <v>1</v>
      </c>
      <c r="S329" s="8">
        <f>COUNTIFS(Sta!$B:$B,$A329,Sta!$S:$S,"&gt;0.5")/$C329</f>
        <v>0.75</v>
      </c>
      <c r="T329" s="11">
        <f>(COUNTIFS(Sta!$A:$A,$A329,Sta!$R:$R,"&gt;1.5") +COUNTIFS(Sta!$B:$B,$A329,Sta!$S:$S,"&gt;1.5"))/$D329</f>
        <v>0.58823529411764708</v>
      </c>
      <c r="U329" s="8">
        <f>COUNTIFS(Sta!$A:$A,$A329,Sta!$R:$R,"&gt;1.5")/$B329</f>
        <v>0.77777777777777779</v>
      </c>
      <c r="V329" s="8">
        <f>COUNTIFS(Sta!$B:$B,$A329,Sta!$S:$S,"&gt;1.5")/$C329</f>
        <v>0.375</v>
      </c>
    </row>
    <row r="330" spans="1:22" x14ac:dyDescent="0.3">
      <c r="A330" t="s">
        <v>267</v>
      </c>
      <c r="B330" s="9">
        <f>COUNTIF(Sta!A:A,A330)</f>
        <v>0</v>
      </c>
      <c r="C330" s="4">
        <f>COUNTIF(Sta!B:B,A330)</f>
        <v>0</v>
      </c>
      <c r="D330" s="4">
        <f t="shared" si="10"/>
        <v>0</v>
      </c>
      <c r="E330" s="10" t="e">
        <f>(SUMIF(Sta!$A:$A,$A330,Sta!$T:$T)  + SUMIF(Sta!$B:$B,$A330,Sta!$T:$T) )/$D330</f>
        <v>#DIV/0!</v>
      </c>
      <c r="F330" s="6" t="e">
        <f>SUMIF(Sta!$A:$A,$A330,Sta!$T:$T)/$B330</f>
        <v>#DIV/0!</v>
      </c>
      <c r="G330" s="6" t="e">
        <f>SUMIF(Sta!$B:$B,$A330,Sta!$T:$T)/$C330</f>
        <v>#DIV/0!</v>
      </c>
      <c r="H330" s="10" t="e">
        <f>(SUMIF(Sta!$A:$A,$A330,Sta!$R:$R)  + SUMIF(Sta!$B:$B,$A330,Sta!$S:$S) )/$D330</f>
        <v>#DIV/0!</v>
      </c>
      <c r="I330" s="6" t="e">
        <f>SUMIF(Sta!$A:$A,$A330,Sta!$R:$R)/$B330</f>
        <v>#DIV/0!</v>
      </c>
      <c r="J330" s="6" t="e">
        <f>SUMIF(Sta!$B:$B,$A330,Sta!$S:$S)/$C330</f>
        <v>#DIV/0!</v>
      </c>
      <c r="K330" s="11" t="e">
        <f>(COUNTIFS(Sta!$A:$A,$A330,Sta!$T:$T,"&gt;2.5") +COUNTIFS(Sta!$B:$B,$A330,Sta!$T:$T,"&gt;2.5"))/$D330</f>
        <v>#DIV/0!</v>
      </c>
      <c r="L330" s="8" t="e">
        <f>COUNTIFS(Sta!$A:$A,$A330,Sta!$T:$T,"&gt;2.5")/$B330</f>
        <v>#DIV/0!</v>
      </c>
      <c r="M330" s="8" t="e">
        <f>COUNTIFS(Sta!$B:$B,$A330,Sta!$T:$T,"&gt;2.5")/$C330</f>
        <v>#DIV/0!</v>
      </c>
      <c r="N330" s="11" t="e">
        <f>(COUNTIFS(Sta!$A:$A,$A330,Sta!$T:$T,"&gt;4.5") +COUNTIFS(Sta!$B:$B,$A330,Sta!$T:$T,"&gt;4.5"))/$D330</f>
        <v>#DIV/0!</v>
      </c>
      <c r="O330" s="8" t="e">
        <f>COUNTIFS(Sta!$A:$A,$A330,Sta!$T:$T,"&gt;4.5")/$B330</f>
        <v>#DIV/0!</v>
      </c>
      <c r="P330" s="8" t="e">
        <f>COUNTIFS(Sta!$B:$B,$A330,Sta!$T:$T,"&gt;4.5")/$C330</f>
        <v>#DIV/0!</v>
      </c>
      <c r="Q330" s="11" t="e">
        <f>(COUNTIFS(Sta!$A:$A,$A330,Sta!$R:$R,"&gt;0.5") +COUNTIFS(Sta!$B:$B,$A330,Sta!$S:$S,"&gt;0.5"))/$D330</f>
        <v>#DIV/0!</v>
      </c>
      <c r="R330" s="8" t="e">
        <f>COUNTIFS(Sta!$A:$A,$A330,Sta!$R:$R,"&gt;0.5")/$B330</f>
        <v>#DIV/0!</v>
      </c>
      <c r="S330" s="8" t="e">
        <f>COUNTIFS(Sta!$B:$B,$A330,Sta!$S:$S,"&gt;0.5")/$C330</f>
        <v>#DIV/0!</v>
      </c>
      <c r="T330" s="11" t="e">
        <f>(COUNTIFS(Sta!$A:$A,$A330,Sta!$R:$R,"&gt;1.5") +COUNTIFS(Sta!$B:$B,$A330,Sta!$S:$S,"&gt;1.5"))/$D330</f>
        <v>#DIV/0!</v>
      </c>
      <c r="U330" s="8" t="e">
        <f>COUNTIFS(Sta!$A:$A,$A330,Sta!$R:$R,"&gt;1.5")/$B330</f>
        <v>#DIV/0!</v>
      </c>
      <c r="V330" s="8" t="e">
        <f>COUNTIFS(Sta!$B:$B,$A330,Sta!$S:$S,"&gt;1.5")/$C330</f>
        <v>#DIV/0!</v>
      </c>
    </row>
    <row r="331" spans="1:22" x14ac:dyDescent="0.3">
      <c r="A331" t="s">
        <v>463</v>
      </c>
      <c r="B331" s="9">
        <f>COUNTIF(Sta!A:A,A331)</f>
        <v>11</v>
      </c>
      <c r="C331" s="4">
        <f>COUNTIF(Sta!B:B,A331)</f>
        <v>11</v>
      </c>
      <c r="D331" s="4">
        <f t="shared" si="10"/>
        <v>22</v>
      </c>
      <c r="E331" s="10">
        <f>(SUMIF(Sta!$A:$A,$A331,Sta!$T:$T)  + SUMIF(Sta!$B:$B,$A331,Sta!$T:$T) )/$D331</f>
        <v>2</v>
      </c>
      <c r="F331" s="6">
        <f>SUMIF(Sta!$A:$A,$A331,Sta!$T:$T)/$B331</f>
        <v>1.9090909090909092</v>
      </c>
      <c r="G331" s="6">
        <f>SUMIF(Sta!$B:$B,$A331,Sta!$T:$T)/$C331</f>
        <v>2.0909090909090908</v>
      </c>
      <c r="H331" s="10">
        <f>(SUMIF(Sta!$A:$A,$A331,Sta!$R:$R)  + SUMIF(Sta!$B:$B,$A331,Sta!$S:$S) )/$D331</f>
        <v>1.1363636363636365</v>
      </c>
      <c r="I331" s="6">
        <f>SUMIF(Sta!$A:$A,$A331,Sta!$R:$R)/$B331</f>
        <v>1.0909090909090908</v>
      </c>
      <c r="J331" s="6">
        <f>SUMIF(Sta!$B:$B,$A331,Sta!$S:$S)/$C331</f>
        <v>1.1818181818181819</v>
      </c>
      <c r="K331" s="11">
        <f>(COUNTIFS(Sta!$A:$A,$A331,Sta!$T:$T,"&gt;2.5") +COUNTIFS(Sta!$B:$B,$A331,Sta!$T:$T,"&gt;2.5"))/$D331</f>
        <v>0.40909090909090912</v>
      </c>
      <c r="L331" s="8">
        <f>COUNTIFS(Sta!$A:$A,$A331,Sta!$T:$T,"&gt;2.5")/$B331</f>
        <v>0.45454545454545453</v>
      </c>
      <c r="M331" s="8">
        <f>COUNTIFS(Sta!$B:$B,$A331,Sta!$T:$T,"&gt;2.5")/$C331</f>
        <v>0.36363636363636365</v>
      </c>
      <c r="N331" s="11">
        <f>(COUNTIFS(Sta!$A:$A,$A331,Sta!$T:$T,"&gt;4.5") +COUNTIFS(Sta!$B:$B,$A331,Sta!$T:$T,"&gt;4.5"))/$D331</f>
        <v>0</v>
      </c>
      <c r="O331" s="8">
        <f>COUNTIFS(Sta!$A:$A,$A331,Sta!$T:$T,"&gt;4.5")/$B331</f>
        <v>0</v>
      </c>
      <c r="P331" s="8">
        <f>COUNTIFS(Sta!$B:$B,$A331,Sta!$T:$T,"&gt;4.5")/$C331</f>
        <v>0</v>
      </c>
      <c r="Q331" s="11">
        <f>(COUNTIFS(Sta!$A:$A,$A331,Sta!$R:$R,"&gt;0.5") +COUNTIFS(Sta!$B:$B,$A331,Sta!$S:$S,"&gt;0.5"))/$D331</f>
        <v>0.77272727272727271</v>
      </c>
      <c r="R331" s="8">
        <f>COUNTIFS(Sta!$A:$A,$A331,Sta!$R:$R,"&gt;0.5")/$B331</f>
        <v>0.63636363636363635</v>
      </c>
      <c r="S331" s="8">
        <f>COUNTIFS(Sta!$B:$B,$A331,Sta!$S:$S,"&gt;0.5")/$C331</f>
        <v>0.90909090909090906</v>
      </c>
      <c r="T331" s="11">
        <f>(COUNTIFS(Sta!$A:$A,$A331,Sta!$R:$R,"&gt;1.5") +COUNTIFS(Sta!$B:$B,$A331,Sta!$S:$S,"&gt;1.5"))/$D331</f>
        <v>0.22727272727272727</v>
      </c>
      <c r="U331" s="8">
        <f>COUNTIFS(Sta!$A:$A,$A331,Sta!$R:$R,"&gt;1.5")/$B331</f>
        <v>0.27272727272727271</v>
      </c>
      <c r="V331" s="8">
        <f>COUNTIFS(Sta!$B:$B,$A331,Sta!$S:$S,"&gt;1.5")/$C331</f>
        <v>0.18181818181818182</v>
      </c>
    </row>
    <row r="332" spans="1:22" x14ac:dyDescent="0.3">
      <c r="A332" t="s">
        <v>576</v>
      </c>
      <c r="B332" s="9">
        <f>COUNTIF(Sta!A:A,A332)</f>
        <v>1</v>
      </c>
      <c r="C332" s="4">
        <f>COUNTIF(Sta!B:B,A332)</f>
        <v>1</v>
      </c>
      <c r="D332" s="4">
        <f t="shared" si="10"/>
        <v>2</v>
      </c>
      <c r="E332" s="10">
        <f>(SUMIF(Sta!$A:$A,$A332,Sta!$T:$T)  + SUMIF(Sta!$B:$B,$A332,Sta!$T:$T) )/$D332</f>
        <v>5</v>
      </c>
      <c r="F332" s="6">
        <f>SUMIF(Sta!$A:$A,$A332,Sta!$T:$T)/$B332</f>
        <v>4</v>
      </c>
      <c r="G332" s="6">
        <f>SUMIF(Sta!$B:$B,$A332,Sta!$T:$T)/$C332</f>
        <v>6</v>
      </c>
      <c r="H332" s="10">
        <f>(SUMIF(Sta!$A:$A,$A332,Sta!$R:$R)  + SUMIF(Sta!$B:$B,$A332,Sta!$S:$S) )/$D332</f>
        <v>1.5</v>
      </c>
      <c r="I332" s="6">
        <f>SUMIF(Sta!$A:$A,$A332,Sta!$R:$R)/$B332</f>
        <v>1</v>
      </c>
      <c r="J332" s="6">
        <f>SUMIF(Sta!$B:$B,$A332,Sta!$S:$S)/$C332</f>
        <v>2</v>
      </c>
      <c r="K332" s="11">
        <f>(COUNTIFS(Sta!$A:$A,$A332,Sta!$T:$T,"&gt;2.5") +COUNTIFS(Sta!$B:$B,$A332,Sta!$T:$T,"&gt;2.5"))/$D332</f>
        <v>1</v>
      </c>
      <c r="L332" s="8">
        <f>COUNTIFS(Sta!$A:$A,$A332,Sta!$T:$T,"&gt;2.5")/$B332</f>
        <v>1</v>
      </c>
      <c r="M332" s="8">
        <f>COUNTIFS(Sta!$B:$B,$A332,Sta!$T:$T,"&gt;2.5")/$C332</f>
        <v>1</v>
      </c>
      <c r="N332" s="11">
        <f>(COUNTIFS(Sta!$A:$A,$A332,Sta!$T:$T,"&gt;4.5") +COUNTIFS(Sta!$B:$B,$A332,Sta!$T:$T,"&gt;4.5"))/$D332</f>
        <v>0.5</v>
      </c>
      <c r="O332" s="8">
        <f>COUNTIFS(Sta!$A:$A,$A332,Sta!$T:$T,"&gt;4.5")/$B332</f>
        <v>0</v>
      </c>
      <c r="P332" s="8">
        <f>COUNTIFS(Sta!$B:$B,$A332,Sta!$T:$T,"&gt;4.5")/$C332</f>
        <v>1</v>
      </c>
      <c r="Q332" s="11">
        <f>(COUNTIFS(Sta!$A:$A,$A332,Sta!$R:$R,"&gt;0.5") +COUNTIFS(Sta!$B:$B,$A332,Sta!$S:$S,"&gt;0.5"))/$D332</f>
        <v>1</v>
      </c>
      <c r="R332" s="8">
        <f>COUNTIFS(Sta!$A:$A,$A332,Sta!$R:$R,"&gt;0.5")/$B332</f>
        <v>1</v>
      </c>
      <c r="S332" s="8">
        <f>COUNTIFS(Sta!$B:$B,$A332,Sta!$S:$S,"&gt;0.5")/$C332</f>
        <v>1</v>
      </c>
      <c r="T332" s="11">
        <f>(COUNTIFS(Sta!$A:$A,$A332,Sta!$R:$R,"&gt;1.5") +COUNTIFS(Sta!$B:$B,$A332,Sta!$S:$S,"&gt;1.5"))/$D332</f>
        <v>0.5</v>
      </c>
      <c r="U332" s="8">
        <f>COUNTIFS(Sta!$A:$A,$A332,Sta!$R:$R,"&gt;1.5")/$B332</f>
        <v>0</v>
      </c>
      <c r="V332" s="8">
        <f>COUNTIFS(Sta!$B:$B,$A332,Sta!$S:$S,"&gt;1.5")/$C332</f>
        <v>1</v>
      </c>
    </row>
    <row r="333" spans="1:22" x14ac:dyDescent="0.3">
      <c r="A333" t="s">
        <v>593</v>
      </c>
      <c r="B333" s="9">
        <f>COUNTIF(Sta!A:A,A333)</f>
        <v>1</v>
      </c>
      <c r="C333" s="4">
        <f>COUNTIF(Sta!B:B,A333)</f>
        <v>2</v>
      </c>
      <c r="D333" s="4">
        <f t="shared" si="10"/>
        <v>3</v>
      </c>
      <c r="E333" s="10">
        <f>(SUMIF(Sta!$A:$A,$A333,Sta!$T:$T)  + SUMIF(Sta!$B:$B,$A333,Sta!$T:$T) )/$D333</f>
        <v>2.6666666666666665</v>
      </c>
      <c r="F333" s="6">
        <f>SUMIF(Sta!$A:$A,$A333,Sta!$T:$T)/$B333</f>
        <v>1</v>
      </c>
      <c r="G333" s="6">
        <f>SUMIF(Sta!$B:$B,$A333,Sta!$T:$T)/$C333</f>
        <v>3.5</v>
      </c>
      <c r="H333" s="10">
        <f>(SUMIF(Sta!$A:$A,$A333,Sta!$R:$R)  + SUMIF(Sta!$B:$B,$A333,Sta!$S:$S) )/$D333</f>
        <v>1.6666666666666667</v>
      </c>
      <c r="I333" s="6">
        <f>SUMIF(Sta!$A:$A,$A333,Sta!$R:$R)/$B333</f>
        <v>1</v>
      </c>
      <c r="J333" s="6">
        <f>SUMIF(Sta!$B:$B,$A333,Sta!$S:$S)/$C333</f>
        <v>2</v>
      </c>
      <c r="K333" s="11">
        <f>(COUNTIFS(Sta!$A:$A,$A333,Sta!$T:$T,"&gt;2.5") +COUNTIFS(Sta!$B:$B,$A333,Sta!$T:$T,"&gt;2.5"))/$D333</f>
        <v>0.66666666666666663</v>
      </c>
      <c r="L333" s="8">
        <f>COUNTIFS(Sta!$A:$A,$A333,Sta!$T:$T,"&gt;2.5")/$B333</f>
        <v>0</v>
      </c>
      <c r="M333" s="8">
        <f>COUNTIFS(Sta!$B:$B,$A333,Sta!$T:$T,"&gt;2.5")/$C333</f>
        <v>1</v>
      </c>
      <c r="N333" s="11">
        <f>(COUNTIFS(Sta!$A:$A,$A333,Sta!$T:$T,"&gt;4.5") +COUNTIFS(Sta!$B:$B,$A333,Sta!$T:$T,"&gt;4.5"))/$D333</f>
        <v>0</v>
      </c>
      <c r="O333" s="8">
        <f>COUNTIFS(Sta!$A:$A,$A333,Sta!$T:$T,"&gt;4.5")/$B333</f>
        <v>0</v>
      </c>
      <c r="P333" s="8">
        <f>COUNTIFS(Sta!$B:$B,$A333,Sta!$T:$T,"&gt;4.5")/$C333</f>
        <v>0</v>
      </c>
      <c r="Q333" s="11">
        <f>(COUNTIFS(Sta!$A:$A,$A333,Sta!$R:$R,"&gt;0.5") +COUNTIFS(Sta!$B:$B,$A333,Sta!$S:$S,"&gt;0.5"))/$D333</f>
        <v>1</v>
      </c>
      <c r="R333" s="8">
        <f>COUNTIFS(Sta!$A:$A,$A333,Sta!$R:$R,"&gt;0.5")/$B333</f>
        <v>1</v>
      </c>
      <c r="S333" s="8">
        <f>COUNTIFS(Sta!$B:$B,$A333,Sta!$S:$S,"&gt;0.5")/$C333</f>
        <v>1</v>
      </c>
      <c r="T333" s="11">
        <f>(COUNTIFS(Sta!$A:$A,$A333,Sta!$R:$R,"&gt;1.5") +COUNTIFS(Sta!$B:$B,$A333,Sta!$S:$S,"&gt;1.5"))/$D333</f>
        <v>0.33333333333333331</v>
      </c>
      <c r="U333" s="8">
        <f>COUNTIFS(Sta!$A:$A,$A333,Sta!$R:$R,"&gt;1.5")/$B333</f>
        <v>0</v>
      </c>
      <c r="V333" s="8">
        <f>COUNTIFS(Sta!$B:$B,$A333,Sta!$S:$S,"&gt;1.5")/$C333</f>
        <v>0.5</v>
      </c>
    </row>
    <row r="334" spans="1:22" x14ac:dyDescent="0.3">
      <c r="A334" t="s">
        <v>442</v>
      </c>
      <c r="B334" s="9">
        <f>COUNTIF(Sta!A:A,A334)</f>
        <v>0</v>
      </c>
      <c r="C334" s="4">
        <f>COUNTIF(Sta!B:B,A334)</f>
        <v>0</v>
      </c>
      <c r="D334" s="4">
        <f t="shared" si="10"/>
        <v>0</v>
      </c>
      <c r="E334" s="10" t="e">
        <f>(SUMIF(Sta!$A:$A,$A334,Sta!$T:$T)  + SUMIF(Sta!$B:$B,$A334,Sta!$T:$T) )/$D334</f>
        <v>#DIV/0!</v>
      </c>
      <c r="F334" s="6" t="e">
        <f>SUMIF(Sta!$A:$A,$A334,Sta!$T:$T)/$B334</f>
        <v>#DIV/0!</v>
      </c>
      <c r="G334" s="6" t="e">
        <f>SUMIF(Sta!$B:$B,$A334,Sta!$T:$T)/$C334</f>
        <v>#DIV/0!</v>
      </c>
      <c r="H334" s="10" t="e">
        <f>(SUMIF(Sta!$A:$A,$A334,Sta!$R:$R)  + SUMIF(Sta!$B:$B,$A334,Sta!$S:$S) )/$D334</f>
        <v>#DIV/0!</v>
      </c>
      <c r="I334" s="6" t="e">
        <f>SUMIF(Sta!$A:$A,$A334,Sta!$R:$R)/$B334</f>
        <v>#DIV/0!</v>
      </c>
      <c r="J334" s="6" t="e">
        <f>SUMIF(Sta!$B:$B,$A334,Sta!$S:$S)/$C334</f>
        <v>#DIV/0!</v>
      </c>
      <c r="K334" s="11" t="e">
        <f>(COUNTIFS(Sta!$A:$A,$A334,Sta!$T:$T,"&gt;2.5") +COUNTIFS(Sta!$B:$B,$A334,Sta!$T:$T,"&gt;2.5"))/$D334</f>
        <v>#DIV/0!</v>
      </c>
      <c r="L334" s="8" t="e">
        <f>COUNTIFS(Sta!$A:$A,$A334,Sta!$T:$T,"&gt;2.5")/$B334</f>
        <v>#DIV/0!</v>
      </c>
      <c r="M334" s="8" t="e">
        <f>COUNTIFS(Sta!$B:$B,$A334,Sta!$T:$T,"&gt;2.5")/$C334</f>
        <v>#DIV/0!</v>
      </c>
      <c r="N334" s="11" t="e">
        <f>(COUNTIFS(Sta!$A:$A,$A334,Sta!$T:$T,"&gt;4.5") +COUNTIFS(Sta!$B:$B,$A334,Sta!$T:$T,"&gt;4.5"))/$D334</f>
        <v>#DIV/0!</v>
      </c>
      <c r="O334" s="8" t="e">
        <f>COUNTIFS(Sta!$A:$A,$A334,Sta!$T:$T,"&gt;4.5")/$B334</f>
        <v>#DIV/0!</v>
      </c>
      <c r="P334" s="8" t="e">
        <f>COUNTIFS(Sta!$B:$B,$A334,Sta!$T:$T,"&gt;4.5")/$C334</f>
        <v>#DIV/0!</v>
      </c>
      <c r="Q334" s="11" t="e">
        <f>(COUNTIFS(Sta!$A:$A,$A334,Sta!$R:$R,"&gt;0.5") +COUNTIFS(Sta!$B:$B,$A334,Sta!$S:$S,"&gt;0.5"))/$D334</f>
        <v>#DIV/0!</v>
      </c>
      <c r="R334" s="8" t="e">
        <f>COUNTIFS(Sta!$A:$A,$A334,Sta!$R:$R,"&gt;0.5")/$B334</f>
        <v>#DIV/0!</v>
      </c>
      <c r="S334" s="8" t="e">
        <f>COUNTIFS(Sta!$B:$B,$A334,Sta!$S:$S,"&gt;0.5")/$C334</f>
        <v>#DIV/0!</v>
      </c>
      <c r="T334" s="11" t="e">
        <f>(COUNTIFS(Sta!$A:$A,$A334,Sta!$R:$R,"&gt;1.5") +COUNTIFS(Sta!$B:$B,$A334,Sta!$S:$S,"&gt;1.5"))/$D334</f>
        <v>#DIV/0!</v>
      </c>
      <c r="U334" s="8" t="e">
        <f>COUNTIFS(Sta!$A:$A,$A334,Sta!$R:$R,"&gt;1.5")/$B334</f>
        <v>#DIV/0!</v>
      </c>
      <c r="V334" s="8" t="e">
        <f>COUNTIFS(Sta!$B:$B,$A334,Sta!$S:$S,"&gt;1.5")/$C334</f>
        <v>#DIV/0!</v>
      </c>
    </row>
    <row r="335" spans="1:22" x14ac:dyDescent="0.3">
      <c r="A335" t="s">
        <v>444</v>
      </c>
      <c r="B335" s="9">
        <f>COUNTIF(Sta!A:A,A335)</f>
        <v>0</v>
      </c>
      <c r="C335" s="4">
        <f>COUNTIF(Sta!B:B,A335)</f>
        <v>0</v>
      </c>
      <c r="D335" s="4">
        <f t="shared" si="10"/>
        <v>0</v>
      </c>
      <c r="E335" s="10" t="e">
        <f>(SUMIF(Sta!$A:$A,$A335,Sta!$T:$T)  + SUMIF(Sta!$B:$B,$A335,Sta!$T:$T) )/$D335</f>
        <v>#DIV/0!</v>
      </c>
      <c r="F335" s="6" t="e">
        <f>SUMIF(Sta!$A:$A,$A335,Sta!$T:$T)/$B335</f>
        <v>#DIV/0!</v>
      </c>
      <c r="G335" s="6" t="e">
        <f>SUMIF(Sta!$B:$B,$A335,Sta!$T:$T)/$C335</f>
        <v>#DIV/0!</v>
      </c>
      <c r="H335" s="10" t="e">
        <f>(SUMIF(Sta!$A:$A,$A335,Sta!$R:$R)  + SUMIF(Sta!$B:$B,$A335,Sta!$S:$S) )/$D335</f>
        <v>#DIV/0!</v>
      </c>
      <c r="I335" s="6" t="e">
        <f>SUMIF(Sta!$A:$A,$A335,Sta!$R:$R)/$B335</f>
        <v>#DIV/0!</v>
      </c>
      <c r="J335" s="6" t="e">
        <f>SUMIF(Sta!$B:$B,$A335,Sta!$S:$S)/$C335</f>
        <v>#DIV/0!</v>
      </c>
      <c r="K335" s="11" t="e">
        <f>(COUNTIFS(Sta!$A:$A,$A335,Sta!$T:$T,"&gt;2.5") +COUNTIFS(Sta!$B:$B,$A335,Sta!$T:$T,"&gt;2.5"))/$D335</f>
        <v>#DIV/0!</v>
      </c>
      <c r="L335" s="8" t="e">
        <f>COUNTIFS(Sta!$A:$A,$A335,Sta!$T:$T,"&gt;2.5")/$B335</f>
        <v>#DIV/0!</v>
      </c>
      <c r="M335" s="8" t="e">
        <f>COUNTIFS(Sta!$B:$B,$A335,Sta!$T:$T,"&gt;2.5")/$C335</f>
        <v>#DIV/0!</v>
      </c>
      <c r="N335" s="11" t="e">
        <f>(COUNTIFS(Sta!$A:$A,$A335,Sta!$T:$T,"&gt;4.5") +COUNTIFS(Sta!$B:$B,$A335,Sta!$T:$T,"&gt;4.5"))/$D335</f>
        <v>#DIV/0!</v>
      </c>
      <c r="O335" s="8" t="e">
        <f>COUNTIFS(Sta!$A:$A,$A335,Sta!$T:$T,"&gt;4.5")/$B335</f>
        <v>#DIV/0!</v>
      </c>
      <c r="P335" s="8" t="e">
        <f>COUNTIFS(Sta!$B:$B,$A335,Sta!$T:$T,"&gt;4.5")/$C335</f>
        <v>#DIV/0!</v>
      </c>
      <c r="Q335" s="11" t="e">
        <f>(COUNTIFS(Sta!$A:$A,$A335,Sta!$R:$R,"&gt;0.5") +COUNTIFS(Sta!$B:$B,$A335,Sta!$S:$S,"&gt;0.5"))/$D335</f>
        <v>#DIV/0!</v>
      </c>
      <c r="R335" s="8" t="e">
        <f>COUNTIFS(Sta!$A:$A,$A335,Sta!$R:$R,"&gt;0.5")/$B335</f>
        <v>#DIV/0!</v>
      </c>
      <c r="S335" s="8" t="e">
        <f>COUNTIFS(Sta!$B:$B,$A335,Sta!$S:$S,"&gt;0.5")/$C335</f>
        <v>#DIV/0!</v>
      </c>
      <c r="T335" s="11" t="e">
        <f>(COUNTIFS(Sta!$A:$A,$A335,Sta!$R:$R,"&gt;1.5") +COUNTIFS(Sta!$B:$B,$A335,Sta!$S:$S,"&gt;1.5"))/$D335</f>
        <v>#DIV/0!</v>
      </c>
      <c r="U335" s="8" t="e">
        <f>COUNTIFS(Sta!$A:$A,$A335,Sta!$R:$R,"&gt;1.5")/$B335</f>
        <v>#DIV/0!</v>
      </c>
      <c r="V335" s="8" t="e">
        <f>COUNTIFS(Sta!$B:$B,$A335,Sta!$S:$S,"&gt;1.5")/$C335</f>
        <v>#DIV/0!</v>
      </c>
    </row>
    <row r="336" spans="1:22" x14ac:dyDescent="0.3">
      <c r="A336" t="s">
        <v>367</v>
      </c>
      <c r="B336" s="9">
        <f>COUNTIF(Sta!A:A,A336)</f>
        <v>0</v>
      </c>
      <c r="C336" s="4">
        <f>COUNTIF(Sta!B:B,A336)</f>
        <v>0</v>
      </c>
      <c r="D336" s="4">
        <f t="shared" si="10"/>
        <v>0</v>
      </c>
      <c r="E336" s="10" t="e">
        <f>(SUMIF(Sta!$A:$A,$A336,Sta!$T:$T)  + SUMIF(Sta!$B:$B,$A336,Sta!$T:$T) )/$D336</f>
        <v>#DIV/0!</v>
      </c>
      <c r="F336" s="6" t="e">
        <f>SUMIF(Sta!$A:$A,$A336,Sta!$T:$T)/$B336</f>
        <v>#DIV/0!</v>
      </c>
      <c r="G336" s="6" t="e">
        <f>SUMIF(Sta!$B:$B,$A336,Sta!$T:$T)/$C336</f>
        <v>#DIV/0!</v>
      </c>
      <c r="H336" s="10" t="e">
        <f>(SUMIF(Sta!$A:$A,$A336,Sta!$R:$R)  + SUMIF(Sta!$B:$B,$A336,Sta!$S:$S) )/$D336</f>
        <v>#DIV/0!</v>
      </c>
      <c r="I336" s="6" t="e">
        <f>SUMIF(Sta!$A:$A,$A336,Sta!$R:$R)/$B336</f>
        <v>#DIV/0!</v>
      </c>
      <c r="J336" s="6" t="e">
        <f>SUMIF(Sta!$B:$B,$A336,Sta!$S:$S)/$C336</f>
        <v>#DIV/0!</v>
      </c>
      <c r="K336" s="11" t="e">
        <f>(COUNTIFS(Sta!$A:$A,$A336,Sta!$T:$T,"&gt;2.5") +COUNTIFS(Sta!$B:$B,$A336,Sta!$T:$T,"&gt;2.5"))/$D336</f>
        <v>#DIV/0!</v>
      </c>
      <c r="L336" s="8" t="e">
        <f>COUNTIFS(Sta!$A:$A,$A336,Sta!$T:$T,"&gt;2.5")/$B336</f>
        <v>#DIV/0!</v>
      </c>
      <c r="M336" s="8" t="e">
        <f>COUNTIFS(Sta!$B:$B,$A336,Sta!$T:$T,"&gt;2.5")/$C336</f>
        <v>#DIV/0!</v>
      </c>
      <c r="N336" s="11" t="e">
        <f>(COUNTIFS(Sta!$A:$A,$A336,Sta!$T:$T,"&gt;4.5") +COUNTIFS(Sta!$B:$B,$A336,Sta!$T:$T,"&gt;4.5"))/$D336</f>
        <v>#DIV/0!</v>
      </c>
      <c r="O336" s="8" t="e">
        <f>COUNTIFS(Sta!$A:$A,$A336,Sta!$T:$T,"&gt;4.5")/$B336</f>
        <v>#DIV/0!</v>
      </c>
      <c r="P336" s="8" t="e">
        <f>COUNTIFS(Sta!$B:$B,$A336,Sta!$T:$T,"&gt;4.5")/$C336</f>
        <v>#DIV/0!</v>
      </c>
      <c r="Q336" s="11" t="e">
        <f>(COUNTIFS(Sta!$A:$A,$A336,Sta!$R:$R,"&gt;0.5") +COUNTIFS(Sta!$B:$B,$A336,Sta!$S:$S,"&gt;0.5"))/$D336</f>
        <v>#DIV/0!</v>
      </c>
      <c r="R336" s="8" t="e">
        <f>COUNTIFS(Sta!$A:$A,$A336,Sta!$R:$R,"&gt;0.5")/$B336</f>
        <v>#DIV/0!</v>
      </c>
      <c r="S336" s="8" t="e">
        <f>COUNTIFS(Sta!$B:$B,$A336,Sta!$S:$S,"&gt;0.5")/$C336</f>
        <v>#DIV/0!</v>
      </c>
      <c r="T336" s="11" t="e">
        <f>(COUNTIFS(Sta!$A:$A,$A336,Sta!$R:$R,"&gt;1.5") +COUNTIFS(Sta!$B:$B,$A336,Sta!$S:$S,"&gt;1.5"))/$D336</f>
        <v>#DIV/0!</v>
      </c>
      <c r="U336" s="8" t="e">
        <f>COUNTIFS(Sta!$A:$A,$A336,Sta!$R:$R,"&gt;1.5")/$B336</f>
        <v>#DIV/0!</v>
      </c>
      <c r="V336" s="8" t="e">
        <f>COUNTIFS(Sta!$B:$B,$A336,Sta!$S:$S,"&gt;1.5")/$C336</f>
        <v>#DIV/0!</v>
      </c>
    </row>
    <row r="337" spans="1:22" x14ac:dyDescent="0.3">
      <c r="A337" t="s">
        <v>174</v>
      </c>
      <c r="B337" s="9">
        <f>COUNTIF(Sta!A:A,A337)</f>
        <v>1</v>
      </c>
      <c r="C337" s="4">
        <f>COUNTIF(Sta!B:B,A337)</f>
        <v>1</v>
      </c>
      <c r="D337" s="4">
        <f t="shared" si="10"/>
        <v>2</v>
      </c>
      <c r="E337" s="10">
        <f>(SUMIF(Sta!$A:$A,$A337,Sta!$T:$T)  + SUMIF(Sta!$B:$B,$A337,Sta!$T:$T) )/$D337</f>
        <v>2.5</v>
      </c>
      <c r="F337" s="6">
        <f>SUMIF(Sta!$A:$A,$A337,Sta!$T:$T)/$B337</f>
        <v>1</v>
      </c>
      <c r="G337" s="6">
        <f>SUMIF(Sta!$B:$B,$A337,Sta!$T:$T)/$C337</f>
        <v>4</v>
      </c>
      <c r="H337" s="10">
        <f>(SUMIF(Sta!$A:$A,$A337,Sta!$R:$R)  + SUMIF(Sta!$B:$B,$A337,Sta!$S:$S) )/$D337</f>
        <v>1</v>
      </c>
      <c r="I337" s="6">
        <f>SUMIF(Sta!$A:$A,$A337,Sta!$R:$R)/$B337</f>
        <v>0</v>
      </c>
      <c r="J337" s="6">
        <f>SUMIF(Sta!$B:$B,$A337,Sta!$S:$S)/$C337</f>
        <v>2</v>
      </c>
      <c r="K337" s="11">
        <f>(COUNTIFS(Sta!$A:$A,$A337,Sta!$T:$T,"&gt;2.5") +COUNTIFS(Sta!$B:$B,$A337,Sta!$T:$T,"&gt;2.5"))/$D337</f>
        <v>0.5</v>
      </c>
      <c r="L337" s="8">
        <f>COUNTIFS(Sta!$A:$A,$A337,Sta!$T:$T,"&gt;2.5")/$B337</f>
        <v>0</v>
      </c>
      <c r="M337" s="8">
        <f>COUNTIFS(Sta!$B:$B,$A337,Sta!$T:$T,"&gt;2.5")/$C337</f>
        <v>1</v>
      </c>
      <c r="N337" s="11">
        <f>(COUNTIFS(Sta!$A:$A,$A337,Sta!$T:$T,"&gt;4.5") +COUNTIFS(Sta!$B:$B,$A337,Sta!$T:$T,"&gt;4.5"))/$D337</f>
        <v>0</v>
      </c>
      <c r="O337" s="8">
        <f>COUNTIFS(Sta!$A:$A,$A337,Sta!$T:$T,"&gt;4.5")/$B337</f>
        <v>0</v>
      </c>
      <c r="P337" s="8">
        <f>COUNTIFS(Sta!$B:$B,$A337,Sta!$T:$T,"&gt;4.5")/$C337</f>
        <v>0</v>
      </c>
      <c r="Q337" s="11">
        <f>(COUNTIFS(Sta!$A:$A,$A337,Sta!$R:$R,"&gt;0.5") +COUNTIFS(Sta!$B:$B,$A337,Sta!$S:$S,"&gt;0.5"))/$D337</f>
        <v>0.5</v>
      </c>
      <c r="R337" s="8">
        <f>COUNTIFS(Sta!$A:$A,$A337,Sta!$R:$R,"&gt;0.5")/$B337</f>
        <v>0</v>
      </c>
      <c r="S337" s="8">
        <f>COUNTIFS(Sta!$B:$B,$A337,Sta!$S:$S,"&gt;0.5")/$C337</f>
        <v>1</v>
      </c>
      <c r="T337" s="11">
        <f>(COUNTIFS(Sta!$A:$A,$A337,Sta!$R:$R,"&gt;1.5") +COUNTIFS(Sta!$B:$B,$A337,Sta!$S:$S,"&gt;1.5"))/$D337</f>
        <v>0.5</v>
      </c>
      <c r="U337" s="8">
        <f>COUNTIFS(Sta!$A:$A,$A337,Sta!$R:$R,"&gt;1.5")/$B337</f>
        <v>0</v>
      </c>
      <c r="V337" s="8">
        <f>COUNTIFS(Sta!$B:$B,$A337,Sta!$S:$S,"&gt;1.5")/$C337</f>
        <v>1</v>
      </c>
    </row>
    <row r="338" spans="1:22" x14ac:dyDescent="0.3">
      <c r="A338" t="s">
        <v>516</v>
      </c>
      <c r="B338" s="9">
        <f>COUNTIF(Sta!A:A,A338)</f>
        <v>3</v>
      </c>
      <c r="C338" s="4">
        <f>COUNTIF(Sta!B:B,A338)</f>
        <v>1</v>
      </c>
      <c r="D338" s="4">
        <f t="shared" si="10"/>
        <v>4</v>
      </c>
      <c r="E338" s="10">
        <f>(SUMIF(Sta!$A:$A,$A338,Sta!$T:$T)  + SUMIF(Sta!$B:$B,$A338,Sta!$T:$T) )/$D338</f>
        <v>5.25</v>
      </c>
      <c r="F338" s="6">
        <f>SUMIF(Sta!$A:$A,$A338,Sta!$T:$T)/$B338</f>
        <v>4.333333333333333</v>
      </c>
      <c r="G338" s="6">
        <f>SUMIF(Sta!$B:$B,$A338,Sta!$T:$T)/$C338</f>
        <v>8</v>
      </c>
      <c r="H338" s="10">
        <f>(SUMIF(Sta!$A:$A,$A338,Sta!$R:$R)  + SUMIF(Sta!$B:$B,$A338,Sta!$S:$S) )/$D338</f>
        <v>2.75</v>
      </c>
      <c r="I338" s="6">
        <f>SUMIF(Sta!$A:$A,$A338,Sta!$R:$R)/$B338</f>
        <v>2</v>
      </c>
      <c r="J338" s="6">
        <f>SUMIF(Sta!$B:$B,$A338,Sta!$S:$S)/$C338</f>
        <v>5</v>
      </c>
      <c r="K338" s="11">
        <f>(COUNTIFS(Sta!$A:$A,$A338,Sta!$T:$T,"&gt;2.5") +COUNTIFS(Sta!$B:$B,$A338,Sta!$T:$T,"&gt;2.5"))/$D338</f>
        <v>1</v>
      </c>
      <c r="L338" s="8">
        <f>COUNTIFS(Sta!$A:$A,$A338,Sta!$T:$T,"&gt;2.5")/$B338</f>
        <v>1</v>
      </c>
      <c r="M338" s="8">
        <f>COUNTIFS(Sta!$B:$B,$A338,Sta!$T:$T,"&gt;2.5")/$C338</f>
        <v>1</v>
      </c>
      <c r="N338" s="11">
        <f>(COUNTIFS(Sta!$A:$A,$A338,Sta!$T:$T,"&gt;4.5") +COUNTIFS(Sta!$B:$B,$A338,Sta!$T:$T,"&gt;4.5"))/$D338</f>
        <v>0.5</v>
      </c>
      <c r="O338" s="8">
        <f>COUNTIFS(Sta!$A:$A,$A338,Sta!$T:$T,"&gt;4.5")/$B338</f>
        <v>0.33333333333333331</v>
      </c>
      <c r="P338" s="8">
        <f>COUNTIFS(Sta!$B:$B,$A338,Sta!$T:$T,"&gt;4.5")/$C338</f>
        <v>1</v>
      </c>
      <c r="Q338" s="11">
        <f>(COUNTIFS(Sta!$A:$A,$A338,Sta!$R:$R,"&gt;0.5") +COUNTIFS(Sta!$B:$B,$A338,Sta!$S:$S,"&gt;0.5"))/$D338</f>
        <v>1</v>
      </c>
      <c r="R338" s="8">
        <f>COUNTIFS(Sta!$A:$A,$A338,Sta!$R:$R,"&gt;0.5")/$B338</f>
        <v>1</v>
      </c>
      <c r="S338" s="8">
        <f>COUNTIFS(Sta!$B:$B,$A338,Sta!$S:$S,"&gt;0.5")/$C338</f>
        <v>1</v>
      </c>
      <c r="T338" s="11">
        <f>(COUNTIFS(Sta!$A:$A,$A338,Sta!$R:$R,"&gt;1.5") +COUNTIFS(Sta!$B:$B,$A338,Sta!$S:$S,"&gt;1.5"))/$D338</f>
        <v>0.75</v>
      </c>
      <c r="U338" s="8">
        <f>COUNTIFS(Sta!$A:$A,$A338,Sta!$R:$R,"&gt;1.5")/$B338</f>
        <v>0.66666666666666663</v>
      </c>
      <c r="V338" s="8">
        <f>COUNTIFS(Sta!$B:$B,$A338,Sta!$S:$S,"&gt;1.5")/$C338</f>
        <v>1</v>
      </c>
    </row>
    <row r="339" spans="1:22" x14ac:dyDescent="0.3">
      <c r="A339" t="s">
        <v>91</v>
      </c>
      <c r="B339" s="9">
        <f>COUNTIF(Sta!A:A,A339)</f>
        <v>0</v>
      </c>
      <c r="C339" s="4">
        <f>COUNTIF(Sta!B:B,A339)</f>
        <v>0</v>
      </c>
      <c r="D339" s="4">
        <f t="shared" si="10"/>
        <v>0</v>
      </c>
      <c r="E339" s="10" t="e">
        <f>(SUMIF(Sta!$A:$A,$A339,Sta!$T:$T)  + SUMIF(Sta!$B:$B,$A339,Sta!$T:$T) )/$D339</f>
        <v>#DIV/0!</v>
      </c>
      <c r="F339" s="6" t="e">
        <f>SUMIF(Sta!$A:$A,$A339,Sta!$T:$T)/$B339</f>
        <v>#DIV/0!</v>
      </c>
      <c r="G339" s="6" t="e">
        <f>SUMIF(Sta!$B:$B,$A339,Sta!$T:$T)/$C339</f>
        <v>#DIV/0!</v>
      </c>
      <c r="H339" s="10" t="e">
        <f>(SUMIF(Sta!$A:$A,$A339,Sta!$R:$R)  + SUMIF(Sta!$B:$B,$A339,Sta!$S:$S) )/$D339</f>
        <v>#DIV/0!</v>
      </c>
      <c r="I339" s="6" t="e">
        <f>SUMIF(Sta!$A:$A,$A339,Sta!$R:$R)/$B339</f>
        <v>#DIV/0!</v>
      </c>
      <c r="J339" s="6" t="e">
        <f>SUMIF(Sta!$B:$B,$A339,Sta!$S:$S)/$C339</f>
        <v>#DIV/0!</v>
      </c>
      <c r="K339" s="11" t="e">
        <f>(COUNTIFS(Sta!$A:$A,$A339,Sta!$T:$T,"&gt;2.5") +COUNTIFS(Sta!$B:$B,$A339,Sta!$T:$T,"&gt;2.5"))/$D339</f>
        <v>#DIV/0!</v>
      </c>
      <c r="L339" s="8" t="e">
        <f>COUNTIFS(Sta!$A:$A,$A339,Sta!$T:$T,"&gt;2.5")/$B339</f>
        <v>#DIV/0!</v>
      </c>
      <c r="M339" s="8" t="e">
        <f>COUNTIFS(Sta!$B:$B,$A339,Sta!$T:$T,"&gt;2.5")/$C339</f>
        <v>#DIV/0!</v>
      </c>
      <c r="N339" s="11" t="e">
        <f>(COUNTIFS(Sta!$A:$A,$A339,Sta!$T:$T,"&gt;4.5") +COUNTIFS(Sta!$B:$B,$A339,Sta!$T:$T,"&gt;4.5"))/$D339</f>
        <v>#DIV/0!</v>
      </c>
      <c r="O339" s="8" t="e">
        <f>COUNTIFS(Sta!$A:$A,$A339,Sta!$T:$T,"&gt;4.5")/$B339</f>
        <v>#DIV/0!</v>
      </c>
      <c r="P339" s="8" t="e">
        <f>COUNTIFS(Sta!$B:$B,$A339,Sta!$T:$T,"&gt;4.5")/$C339</f>
        <v>#DIV/0!</v>
      </c>
      <c r="Q339" s="11" t="e">
        <f>(COUNTIFS(Sta!$A:$A,$A339,Sta!$R:$R,"&gt;0.5") +COUNTIFS(Sta!$B:$B,$A339,Sta!$S:$S,"&gt;0.5"))/$D339</f>
        <v>#DIV/0!</v>
      </c>
      <c r="R339" s="8" t="e">
        <f>COUNTIFS(Sta!$A:$A,$A339,Sta!$R:$R,"&gt;0.5")/$B339</f>
        <v>#DIV/0!</v>
      </c>
      <c r="S339" s="8" t="e">
        <f>COUNTIFS(Sta!$B:$B,$A339,Sta!$S:$S,"&gt;0.5")/$C339</f>
        <v>#DIV/0!</v>
      </c>
      <c r="T339" s="11" t="e">
        <f>(COUNTIFS(Sta!$A:$A,$A339,Sta!$R:$R,"&gt;1.5") +COUNTIFS(Sta!$B:$B,$A339,Sta!$S:$S,"&gt;1.5"))/$D339</f>
        <v>#DIV/0!</v>
      </c>
      <c r="U339" s="8" t="e">
        <f>COUNTIFS(Sta!$A:$A,$A339,Sta!$R:$R,"&gt;1.5")/$B339</f>
        <v>#DIV/0!</v>
      </c>
      <c r="V339" s="8" t="e">
        <f>COUNTIFS(Sta!$B:$B,$A339,Sta!$S:$S,"&gt;1.5")/$C339</f>
        <v>#DIV/0!</v>
      </c>
    </row>
    <row r="340" spans="1:22" x14ac:dyDescent="0.3">
      <c r="A340" t="s">
        <v>189</v>
      </c>
      <c r="B340" s="9">
        <f>COUNTIF(Sta!A:A,A340)</f>
        <v>1</v>
      </c>
      <c r="C340" s="4">
        <f>COUNTIF(Sta!B:B,A340)</f>
        <v>1</v>
      </c>
      <c r="D340" s="4">
        <f t="shared" si="10"/>
        <v>2</v>
      </c>
      <c r="E340" s="10">
        <f>(SUMIF(Sta!$A:$A,$A340,Sta!$T:$T)  + SUMIF(Sta!$B:$B,$A340,Sta!$T:$T) )/$D340</f>
        <v>4</v>
      </c>
      <c r="F340" s="6">
        <f>SUMIF(Sta!$A:$A,$A340,Sta!$T:$T)/$B340</f>
        <v>5</v>
      </c>
      <c r="G340" s="6">
        <f>SUMIF(Sta!$B:$B,$A340,Sta!$T:$T)/$C340</f>
        <v>3</v>
      </c>
      <c r="H340" s="10">
        <f>(SUMIF(Sta!$A:$A,$A340,Sta!$R:$R)  + SUMIF(Sta!$B:$B,$A340,Sta!$S:$S) )/$D340</f>
        <v>2</v>
      </c>
      <c r="I340" s="6">
        <f>SUMIF(Sta!$A:$A,$A340,Sta!$R:$R)/$B340</f>
        <v>2</v>
      </c>
      <c r="J340" s="6">
        <f>SUMIF(Sta!$B:$B,$A340,Sta!$S:$S)/$C340</f>
        <v>2</v>
      </c>
      <c r="K340" s="11">
        <f>(COUNTIFS(Sta!$A:$A,$A340,Sta!$T:$T,"&gt;2.5") +COUNTIFS(Sta!$B:$B,$A340,Sta!$T:$T,"&gt;2.5"))/$D340</f>
        <v>1</v>
      </c>
      <c r="L340" s="8">
        <f>COUNTIFS(Sta!$A:$A,$A340,Sta!$T:$T,"&gt;2.5")/$B340</f>
        <v>1</v>
      </c>
      <c r="M340" s="8">
        <f>COUNTIFS(Sta!$B:$B,$A340,Sta!$T:$T,"&gt;2.5")/$C340</f>
        <v>1</v>
      </c>
      <c r="N340" s="11">
        <f>(COUNTIFS(Sta!$A:$A,$A340,Sta!$T:$T,"&gt;4.5") +COUNTIFS(Sta!$B:$B,$A340,Sta!$T:$T,"&gt;4.5"))/$D340</f>
        <v>0.5</v>
      </c>
      <c r="O340" s="8">
        <f>COUNTIFS(Sta!$A:$A,$A340,Sta!$T:$T,"&gt;4.5")/$B340</f>
        <v>1</v>
      </c>
      <c r="P340" s="8">
        <f>COUNTIFS(Sta!$B:$B,$A340,Sta!$T:$T,"&gt;4.5")/$C340</f>
        <v>0</v>
      </c>
      <c r="Q340" s="11">
        <f>(COUNTIFS(Sta!$A:$A,$A340,Sta!$R:$R,"&gt;0.5") +COUNTIFS(Sta!$B:$B,$A340,Sta!$S:$S,"&gt;0.5"))/$D340</f>
        <v>1</v>
      </c>
      <c r="R340" s="8">
        <f>COUNTIFS(Sta!$A:$A,$A340,Sta!$R:$R,"&gt;0.5")/$B340</f>
        <v>1</v>
      </c>
      <c r="S340" s="8">
        <f>COUNTIFS(Sta!$B:$B,$A340,Sta!$S:$S,"&gt;0.5")/$C340</f>
        <v>1</v>
      </c>
      <c r="T340" s="11">
        <f>(COUNTIFS(Sta!$A:$A,$A340,Sta!$R:$R,"&gt;1.5") +COUNTIFS(Sta!$B:$B,$A340,Sta!$S:$S,"&gt;1.5"))/$D340</f>
        <v>1</v>
      </c>
      <c r="U340" s="8">
        <f>COUNTIFS(Sta!$A:$A,$A340,Sta!$R:$R,"&gt;1.5")/$B340</f>
        <v>1</v>
      </c>
      <c r="V340" s="8">
        <f>COUNTIFS(Sta!$B:$B,$A340,Sta!$S:$S,"&gt;1.5")/$C340</f>
        <v>1</v>
      </c>
    </row>
    <row r="341" spans="1:22" x14ac:dyDescent="0.3">
      <c r="A341" t="s">
        <v>219</v>
      </c>
      <c r="B341" s="9">
        <f>COUNTIF(Sta!A:A,A341)</f>
        <v>1</v>
      </c>
      <c r="C341" s="4">
        <f>COUNTIF(Sta!B:B,A341)</f>
        <v>0</v>
      </c>
      <c r="D341" s="4">
        <f t="shared" si="10"/>
        <v>1</v>
      </c>
      <c r="E341" s="10">
        <f>(SUMIF(Sta!$A:$A,$A341,Sta!$T:$T)  + SUMIF(Sta!$B:$B,$A341,Sta!$T:$T) )/$D341</f>
        <v>2</v>
      </c>
      <c r="F341" s="6">
        <f>SUMIF(Sta!$A:$A,$A341,Sta!$T:$T)/$B341</f>
        <v>2</v>
      </c>
      <c r="G341" s="6" t="e">
        <f>SUMIF(Sta!$B:$B,$A341,Sta!$T:$T)/$C341</f>
        <v>#DIV/0!</v>
      </c>
      <c r="H341" s="10">
        <f>(SUMIF(Sta!$A:$A,$A341,Sta!$R:$R)  + SUMIF(Sta!$B:$B,$A341,Sta!$S:$S) )/$D341</f>
        <v>1</v>
      </c>
      <c r="I341" s="6">
        <f>SUMIF(Sta!$A:$A,$A341,Sta!$R:$R)/$B341</f>
        <v>1</v>
      </c>
      <c r="J341" s="6" t="e">
        <f>SUMIF(Sta!$B:$B,$A341,Sta!$S:$S)/$C341</f>
        <v>#DIV/0!</v>
      </c>
      <c r="K341" s="11">
        <f>(COUNTIFS(Sta!$A:$A,$A341,Sta!$T:$T,"&gt;2.5") +COUNTIFS(Sta!$B:$B,$A341,Sta!$T:$T,"&gt;2.5"))/$D341</f>
        <v>0</v>
      </c>
      <c r="L341" s="8">
        <f>COUNTIFS(Sta!$A:$A,$A341,Sta!$T:$T,"&gt;2.5")/$B341</f>
        <v>0</v>
      </c>
      <c r="M341" s="8" t="e">
        <f>COUNTIFS(Sta!$B:$B,$A341,Sta!$T:$T,"&gt;2.5")/$C341</f>
        <v>#DIV/0!</v>
      </c>
      <c r="N341" s="11">
        <f>(COUNTIFS(Sta!$A:$A,$A341,Sta!$T:$T,"&gt;4.5") +COUNTIFS(Sta!$B:$B,$A341,Sta!$T:$T,"&gt;4.5"))/$D341</f>
        <v>0</v>
      </c>
      <c r="O341" s="8">
        <f>COUNTIFS(Sta!$A:$A,$A341,Sta!$T:$T,"&gt;4.5")/$B341</f>
        <v>0</v>
      </c>
      <c r="P341" s="8" t="e">
        <f>COUNTIFS(Sta!$B:$B,$A341,Sta!$T:$T,"&gt;4.5")/$C341</f>
        <v>#DIV/0!</v>
      </c>
      <c r="Q341" s="11">
        <f>(COUNTIFS(Sta!$A:$A,$A341,Sta!$R:$R,"&gt;0.5") +COUNTIFS(Sta!$B:$B,$A341,Sta!$S:$S,"&gt;0.5"))/$D341</f>
        <v>1</v>
      </c>
      <c r="R341" s="8">
        <f>COUNTIFS(Sta!$A:$A,$A341,Sta!$R:$R,"&gt;0.5")/$B341</f>
        <v>1</v>
      </c>
      <c r="S341" s="8" t="e">
        <f>COUNTIFS(Sta!$B:$B,$A341,Sta!$S:$S,"&gt;0.5")/$C341</f>
        <v>#DIV/0!</v>
      </c>
      <c r="T341" s="11">
        <f>(COUNTIFS(Sta!$A:$A,$A341,Sta!$R:$R,"&gt;1.5") +COUNTIFS(Sta!$B:$B,$A341,Sta!$S:$S,"&gt;1.5"))/$D341</f>
        <v>0</v>
      </c>
      <c r="U341" s="8">
        <f>COUNTIFS(Sta!$A:$A,$A341,Sta!$R:$R,"&gt;1.5")/$B341</f>
        <v>0</v>
      </c>
      <c r="V341" s="8" t="e">
        <f>COUNTIFS(Sta!$B:$B,$A341,Sta!$S:$S,"&gt;1.5")/$C341</f>
        <v>#DIV/0!</v>
      </c>
    </row>
    <row r="342" spans="1:22" x14ac:dyDescent="0.3">
      <c r="A342" t="s">
        <v>695</v>
      </c>
      <c r="B342" s="9">
        <f>COUNTIF(Sta!A:A,A342)</f>
        <v>0</v>
      </c>
      <c r="C342" s="4">
        <f>COUNTIF(Sta!B:B,A342)</f>
        <v>0</v>
      </c>
      <c r="D342" s="4">
        <f t="shared" si="10"/>
        <v>0</v>
      </c>
      <c r="E342" s="10" t="e">
        <f>(SUMIF(Sta!$A:$A,$A342,Sta!$T:$T)  + SUMIF(Sta!$B:$B,$A342,Sta!$T:$T) )/$D342</f>
        <v>#DIV/0!</v>
      </c>
      <c r="F342" s="6" t="e">
        <f>SUMIF(Sta!$A:$A,$A342,Sta!$T:$T)/$B342</f>
        <v>#DIV/0!</v>
      </c>
      <c r="G342" s="6" t="e">
        <f>SUMIF(Sta!$B:$B,$A342,Sta!$T:$T)/$C342</f>
        <v>#DIV/0!</v>
      </c>
      <c r="H342" s="10" t="e">
        <f>(SUMIF(Sta!$A:$A,$A342,Sta!$R:$R)  + SUMIF(Sta!$B:$B,$A342,Sta!$S:$S) )/$D342</f>
        <v>#DIV/0!</v>
      </c>
      <c r="I342" s="6" t="e">
        <f>SUMIF(Sta!$A:$A,$A342,Sta!$R:$R)/$B342</f>
        <v>#DIV/0!</v>
      </c>
      <c r="J342" s="6" t="e">
        <f>SUMIF(Sta!$B:$B,$A342,Sta!$S:$S)/$C342</f>
        <v>#DIV/0!</v>
      </c>
      <c r="K342" s="11" t="e">
        <f>(COUNTIFS(Sta!$A:$A,$A342,Sta!$T:$T,"&gt;2.5") +COUNTIFS(Sta!$B:$B,$A342,Sta!$T:$T,"&gt;2.5"))/$D342</f>
        <v>#DIV/0!</v>
      </c>
      <c r="L342" s="8" t="e">
        <f>COUNTIFS(Sta!$A:$A,$A342,Sta!$T:$T,"&gt;2.5")/$B342</f>
        <v>#DIV/0!</v>
      </c>
      <c r="M342" s="8" t="e">
        <f>COUNTIFS(Sta!$B:$B,$A342,Sta!$T:$T,"&gt;2.5")/$C342</f>
        <v>#DIV/0!</v>
      </c>
      <c r="N342" s="11" t="e">
        <f>(COUNTIFS(Sta!$A:$A,$A342,Sta!$T:$T,"&gt;4.5") +COUNTIFS(Sta!$B:$B,$A342,Sta!$T:$T,"&gt;4.5"))/$D342</f>
        <v>#DIV/0!</v>
      </c>
      <c r="O342" s="8" t="e">
        <f>COUNTIFS(Sta!$A:$A,$A342,Sta!$T:$T,"&gt;4.5")/$B342</f>
        <v>#DIV/0!</v>
      </c>
      <c r="P342" s="8" t="e">
        <f>COUNTIFS(Sta!$B:$B,$A342,Sta!$T:$T,"&gt;4.5")/$C342</f>
        <v>#DIV/0!</v>
      </c>
      <c r="Q342" s="11" t="e">
        <f>(COUNTIFS(Sta!$A:$A,$A342,Sta!$R:$R,"&gt;0.5") +COUNTIFS(Sta!$B:$B,$A342,Sta!$S:$S,"&gt;0.5"))/$D342</f>
        <v>#DIV/0!</v>
      </c>
      <c r="R342" s="8" t="e">
        <f>COUNTIFS(Sta!$A:$A,$A342,Sta!$R:$R,"&gt;0.5")/$B342</f>
        <v>#DIV/0!</v>
      </c>
      <c r="S342" s="8" t="e">
        <f>COUNTIFS(Sta!$B:$B,$A342,Sta!$S:$S,"&gt;0.5")/$C342</f>
        <v>#DIV/0!</v>
      </c>
      <c r="T342" s="11" t="e">
        <f>(COUNTIFS(Sta!$A:$A,$A342,Sta!$R:$R,"&gt;1.5") +COUNTIFS(Sta!$B:$B,$A342,Sta!$S:$S,"&gt;1.5"))/$D342</f>
        <v>#DIV/0!</v>
      </c>
      <c r="U342" s="8" t="e">
        <f>COUNTIFS(Sta!$A:$A,$A342,Sta!$R:$R,"&gt;1.5")/$B342</f>
        <v>#DIV/0!</v>
      </c>
      <c r="V342" s="8" t="e">
        <f>COUNTIFS(Sta!$B:$B,$A342,Sta!$S:$S,"&gt;1.5")/$C342</f>
        <v>#DIV/0!</v>
      </c>
    </row>
    <row r="343" spans="1:22" x14ac:dyDescent="0.3">
      <c r="A343" t="s">
        <v>531</v>
      </c>
      <c r="B343" s="9">
        <f>COUNTIF(Sta!A:A,A343)</f>
        <v>8</v>
      </c>
      <c r="C343" s="4">
        <f>COUNTIF(Sta!B:B,A343)</f>
        <v>8</v>
      </c>
      <c r="D343" s="4">
        <f t="shared" si="10"/>
        <v>16</v>
      </c>
      <c r="E343" s="10">
        <f>(SUMIF(Sta!$A:$A,$A343,Sta!$T:$T)  + SUMIF(Sta!$B:$B,$A343,Sta!$T:$T) )/$D343</f>
        <v>3.25</v>
      </c>
      <c r="F343" s="6">
        <f>SUMIF(Sta!$A:$A,$A343,Sta!$T:$T)/$B343</f>
        <v>3.25</v>
      </c>
      <c r="G343" s="6">
        <f>SUMIF(Sta!$B:$B,$A343,Sta!$T:$T)/$C343</f>
        <v>3.25</v>
      </c>
      <c r="H343" s="10">
        <f>(SUMIF(Sta!$A:$A,$A343,Sta!$R:$R)  + SUMIF(Sta!$B:$B,$A343,Sta!$S:$S) )/$D343</f>
        <v>1.75</v>
      </c>
      <c r="I343" s="6">
        <f>SUMIF(Sta!$A:$A,$A343,Sta!$R:$R)/$B343</f>
        <v>2</v>
      </c>
      <c r="J343" s="6">
        <f>SUMIF(Sta!$B:$B,$A343,Sta!$S:$S)/$C343</f>
        <v>1.5</v>
      </c>
      <c r="K343" s="11">
        <f>(COUNTIFS(Sta!$A:$A,$A343,Sta!$T:$T,"&gt;2.5") +COUNTIFS(Sta!$B:$B,$A343,Sta!$T:$T,"&gt;2.5"))/$D343</f>
        <v>0.8125</v>
      </c>
      <c r="L343" s="8">
        <f>COUNTIFS(Sta!$A:$A,$A343,Sta!$T:$T,"&gt;2.5")/$B343</f>
        <v>0.875</v>
      </c>
      <c r="M343" s="8">
        <f>COUNTIFS(Sta!$B:$B,$A343,Sta!$T:$T,"&gt;2.5")/$C343</f>
        <v>0.75</v>
      </c>
      <c r="N343" s="11">
        <f>(COUNTIFS(Sta!$A:$A,$A343,Sta!$T:$T,"&gt;4.5") +COUNTIFS(Sta!$B:$B,$A343,Sta!$T:$T,"&gt;4.5"))/$D343</f>
        <v>0.1875</v>
      </c>
      <c r="O343" s="8">
        <f>COUNTIFS(Sta!$A:$A,$A343,Sta!$T:$T,"&gt;4.5")/$B343</f>
        <v>0.125</v>
      </c>
      <c r="P343" s="8">
        <f>COUNTIFS(Sta!$B:$B,$A343,Sta!$T:$T,"&gt;4.5")/$C343</f>
        <v>0.25</v>
      </c>
      <c r="Q343" s="11">
        <f>(COUNTIFS(Sta!$A:$A,$A343,Sta!$R:$R,"&gt;0.5") +COUNTIFS(Sta!$B:$B,$A343,Sta!$S:$S,"&gt;0.5"))/$D343</f>
        <v>0.9375</v>
      </c>
      <c r="R343" s="8">
        <f>COUNTIFS(Sta!$A:$A,$A343,Sta!$R:$R,"&gt;0.5")/$B343</f>
        <v>1</v>
      </c>
      <c r="S343" s="8">
        <f>COUNTIFS(Sta!$B:$B,$A343,Sta!$S:$S,"&gt;0.5")/$C343</f>
        <v>0.875</v>
      </c>
      <c r="T343" s="11">
        <f>(COUNTIFS(Sta!$A:$A,$A343,Sta!$R:$R,"&gt;1.5") +COUNTIFS(Sta!$B:$B,$A343,Sta!$S:$S,"&gt;1.5"))/$D343</f>
        <v>0.5625</v>
      </c>
      <c r="U343" s="8">
        <f>COUNTIFS(Sta!$A:$A,$A343,Sta!$R:$R,"&gt;1.5")/$B343</f>
        <v>0.625</v>
      </c>
      <c r="V343" s="8">
        <f>COUNTIFS(Sta!$B:$B,$A343,Sta!$S:$S,"&gt;1.5")/$C343</f>
        <v>0.5</v>
      </c>
    </row>
    <row r="344" spans="1:22" x14ac:dyDescent="0.3">
      <c r="A344" t="s">
        <v>606</v>
      </c>
      <c r="B344" s="9">
        <f>COUNTIF(Sta!A:A,A344)</f>
        <v>2</v>
      </c>
      <c r="C344" s="4">
        <f>COUNTIF(Sta!B:B,A344)</f>
        <v>1</v>
      </c>
      <c r="D344" s="4">
        <f t="shared" si="10"/>
        <v>3</v>
      </c>
      <c r="E344" s="10">
        <f>(SUMIF(Sta!$A:$A,$A344,Sta!$T:$T)  + SUMIF(Sta!$B:$B,$A344,Sta!$T:$T) )/$D344</f>
        <v>4</v>
      </c>
      <c r="F344" s="6">
        <f>SUMIF(Sta!$A:$A,$A344,Sta!$T:$T)/$B344</f>
        <v>4</v>
      </c>
      <c r="G344" s="6">
        <f>SUMIF(Sta!$B:$B,$A344,Sta!$T:$T)/$C344</f>
        <v>4</v>
      </c>
      <c r="H344" s="10">
        <f>(SUMIF(Sta!$A:$A,$A344,Sta!$R:$R)  + SUMIF(Sta!$B:$B,$A344,Sta!$S:$S) )/$D344</f>
        <v>0.66666666666666663</v>
      </c>
      <c r="I344" s="6">
        <f>SUMIF(Sta!$A:$A,$A344,Sta!$R:$R)/$B344</f>
        <v>0.5</v>
      </c>
      <c r="J344" s="6">
        <f>SUMIF(Sta!$B:$B,$A344,Sta!$S:$S)/$C344</f>
        <v>1</v>
      </c>
      <c r="K344" s="11">
        <f>(COUNTIFS(Sta!$A:$A,$A344,Sta!$T:$T,"&gt;2.5") +COUNTIFS(Sta!$B:$B,$A344,Sta!$T:$T,"&gt;2.5"))/$D344</f>
        <v>0.66666666666666663</v>
      </c>
      <c r="L344" s="8">
        <f>COUNTIFS(Sta!$A:$A,$A344,Sta!$T:$T,"&gt;2.5")/$B344</f>
        <v>0.5</v>
      </c>
      <c r="M344" s="8">
        <f>COUNTIFS(Sta!$B:$B,$A344,Sta!$T:$T,"&gt;2.5")/$C344</f>
        <v>1</v>
      </c>
      <c r="N344" s="11">
        <f>(COUNTIFS(Sta!$A:$A,$A344,Sta!$T:$T,"&gt;4.5") +COUNTIFS(Sta!$B:$B,$A344,Sta!$T:$T,"&gt;4.5"))/$D344</f>
        <v>0.33333333333333331</v>
      </c>
      <c r="O344" s="8">
        <f>COUNTIFS(Sta!$A:$A,$A344,Sta!$T:$T,"&gt;4.5")/$B344</f>
        <v>0.5</v>
      </c>
      <c r="P344" s="8">
        <f>COUNTIFS(Sta!$B:$B,$A344,Sta!$T:$T,"&gt;4.5")/$C344</f>
        <v>0</v>
      </c>
      <c r="Q344" s="11">
        <f>(COUNTIFS(Sta!$A:$A,$A344,Sta!$R:$R,"&gt;0.5") +COUNTIFS(Sta!$B:$B,$A344,Sta!$S:$S,"&gt;0.5"))/$D344</f>
        <v>0.66666666666666663</v>
      </c>
      <c r="R344" s="8">
        <f>COUNTIFS(Sta!$A:$A,$A344,Sta!$R:$R,"&gt;0.5")/$B344</f>
        <v>0.5</v>
      </c>
      <c r="S344" s="8">
        <f>COUNTIFS(Sta!$B:$B,$A344,Sta!$S:$S,"&gt;0.5")/$C344</f>
        <v>1</v>
      </c>
      <c r="T344" s="11">
        <f>(COUNTIFS(Sta!$A:$A,$A344,Sta!$R:$R,"&gt;1.5") +COUNTIFS(Sta!$B:$B,$A344,Sta!$S:$S,"&gt;1.5"))/$D344</f>
        <v>0</v>
      </c>
      <c r="U344" s="8">
        <f>COUNTIFS(Sta!$A:$A,$A344,Sta!$R:$R,"&gt;1.5")/$B344</f>
        <v>0</v>
      </c>
      <c r="V344" s="8">
        <f>COUNTIFS(Sta!$B:$B,$A344,Sta!$S:$S,"&gt;1.5")/$C344</f>
        <v>0</v>
      </c>
    </row>
    <row r="345" spans="1:22" x14ac:dyDescent="0.3">
      <c r="A345" t="s">
        <v>535</v>
      </c>
      <c r="B345" s="9">
        <f>COUNTIF(Sta!A:A,A345)</f>
        <v>8</v>
      </c>
      <c r="C345" s="4">
        <f>COUNTIF(Sta!B:B,A345)</f>
        <v>9</v>
      </c>
      <c r="D345" s="4">
        <f t="shared" si="10"/>
        <v>17</v>
      </c>
      <c r="E345" s="10">
        <f>(SUMIF(Sta!$A:$A,$A345,Sta!$T:$T)  + SUMIF(Sta!$B:$B,$A345,Sta!$T:$T) )/$D345</f>
        <v>2.7058823529411766</v>
      </c>
      <c r="F345" s="6">
        <f>SUMIF(Sta!$A:$A,$A345,Sta!$T:$T)/$B345</f>
        <v>2.125</v>
      </c>
      <c r="G345" s="6">
        <f>SUMIF(Sta!$B:$B,$A345,Sta!$T:$T)/$C345</f>
        <v>3.2222222222222223</v>
      </c>
      <c r="H345" s="10">
        <f>(SUMIF(Sta!$A:$A,$A345,Sta!$R:$R)  + SUMIF(Sta!$B:$B,$A345,Sta!$S:$S) )/$D345</f>
        <v>1.588235294117647</v>
      </c>
      <c r="I345" s="6">
        <f>SUMIF(Sta!$A:$A,$A345,Sta!$R:$R)/$B345</f>
        <v>1.375</v>
      </c>
      <c r="J345" s="6">
        <f>SUMIF(Sta!$B:$B,$A345,Sta!$S:$S)/$C345</f>
        <v>1.7777777777777777</v>
      </c>
      <c r="K345" s="11">
        <f>(COUNTIFS(Sta!$A:$A,$A345,Sta!$T:$T,"&gt;2.5") +COUNTIFS(Sta!$B:$B,$A345,Sta!$T:$T,"&gt;2.5"))/$D345</f>
        <v>0.58823529411764708</v>
      </c>
      <c r="L345" s="8">
        <f>COUNTIFS(Sta!$A:$A,$A345,Sta!$T:$T,"&gt;2.5")/$B345</f>
        <v>0.375</v>
      </c>
      <c r="M345" s="8">
        <f>COUNTIFS(Sta!$B:$B,$A345,Sta!$T:$T,"&gt;2.5")/$C345</f>
        <v>0.77777777777777779</v>
      </c>
      <c r="N345" s="11">
        <f>(COUNTIFS(Sta!$A:$A,$A345,Sta!$T:$T,"&gt;4.5") +COUNTIFS(Sta!$B:$B,$A345,Sta!$T:$T,"&gt;4.5"))/$D345</f>
        <v>0.17647058823529413</v>
      </c>
      <c r="O345" s="8">
        <f>COUNTIFS(Sta!$A:$A,$A345,Sta!$T:$T,"&gt;4.5")/$B345</f>
        <v>0.125</v>
      </c>
      <c r="P345" s="8">
        <f>COUNTIFS(Sta!$B:$B,$A345,Sta!$T:$T,"&gt;4.5")/$C345</f>
        <v>0.22222222222222221</v>
      </c>
      <c r="Q345" s="11">
        <f>(COUNTIFS(Sta!$A:$A,$A345,Sta!$R:$R,"&gt;0.5") +COUNTIFS(Sta!$B:$B,$A345,Sta!$S:$S,"&gt;0.5"))/$D345</f>
        <v>0.76470588235294112</v>
      </c>
      <c r="R345" s="8">
        <f>COUNTIFS(Sta!$A:$A,$A345,Sta!$R:$R,"&gt;0.5")/$B345</f>
        <v>0.625</v>
      </c>
      <c r="S345" s="8">
        <f>COUNTIFS(Sta!$B:$B,$A345,Sta!$S:$S,"&gt;0.5")/$C345</f>
        <v>0.88888888888888884</v>
      </c>
      <c r="T345" s="11">
        <f>(COUNTIFS(Sta!$A:$A,$A345,Sta!$R:$R,"&gt;1.5") +COUNTIFS(Sta!$B:$B,$A345,Sta!$S:$S,"&gt;1.5"))/$D345</f>
        <v>0.58823529411764708</v>
      </c>
      <c r="U345" s="8">
        <f>COUNTIFS(Sta!$A:$A,$A345,Sta!$R:$R,"&gt;1.5")/$B345</f>
        <v>0.375</v>
      </c>
      <c r="V345" s="8">
        <f>COUNTIFS(Sta!$B:$B,$A345,Sta!$S:$S,"&gt;1.5")/$C345</f>
        <v>0.77777777777777779</v>
      </c>
    </row>
    <row r="346" spans="1:22" x14ac:dyDescent="0.3">
      <c r="A346" t="s">
        <v>290</v>
      </c>
      <c r="B346" s="9">
        <f>COUNTIF(Sta!A:A,A346)</f>
        <v>1</v>
      </c>
      <c r="C346" s="4">
        <f>COUNTIF(Sta!B:B,A346)</f>
        <v>0</v>
      </c>
      <c r="D346" s="4">
        <f t="shared" si="10"/>
        <v>1</v>
      </c>
      <c r="E346" s="10">
        <f>(SUMIF(Sta!$A:$A,$A346,Sta!$T:$T)  + SUMIF(Sta!$B:$B,$A346,Sta!$T:$T) )/$D346</f>
        <v>5</v>
      </c>
      <c r="F346" s="6">
        <f>SUMIF(Sta!$A:$A,$A346,Sta!$T:$T)/$B346</f>
        <v>5</v>
      </c>
      <c r="G346" s="6" t="e">
        <f>SUMIF(Sta!$B:$B,$A346,Sta!$T:$T)/$C346</f>
        <v>#DIV/0!</v>
      </c>
      <c r="H346" s="10">
        <f>(SUMIF(Sta!$A:$A,$A346,Sta!$R:$R)  + SUMIF(Sta!$B:$B,$A346,Sta!$S:$S) )/$D346</f>
        <v>3</v>
      </c>
      <c r="I346" s="6">
        <f>SUMIF(Sta!$A:$A,$A346,Sta!$R:$R)/$B346</f>
        <v>3</v>
      </c>
      <c r="J346" s="6" t="e">
        <f>SUMIF(Sta!$B:$B,$A346,Sta!$S:$S)/$C346</f>
        <v>#DIV/0!</v>
      </c>
      <c r="K346" s="11">
        <f>(COUNTIFS(Sta!$A:$A,$A346,Sta!$T:$T,"&gt;2.5") +COUNTIFS(Sta!$B:$B,$A346,Sta!$T:$T,"&gt;2.5"))/$D346</f>
        <v>1</v>
      </c>
      <c r="L346" s="8">
        <f>COUNTIFS(Sta!$A:$A,$A346,Sta!$T:$T,"&gt;2.5")/$B346</f>
        <v>1</v>
      </c>
      <c r="M346" s="8" t="e">
        <f>COUNTIFS(Sta!$B:$B,$A346,Sta!$T:$T,"&gt;2.5")/$C346</f>
        <v>#DIV/0!</v>
      </c>
      <c r="N346" s="11">
        <f>(COUNTIFS(Sta!$A:$A,$A346,Sta!$T:$T,"&gt;4.5") +COUNTIFS(Sta!$B:$B,$A346,Sta!$T:$T,"&gt;4.5"))/$D346</f>
        <v>1</v>
      </c>
      <c r="O346" s="8">
        <f>COUNTIFS(Sta!$A:$A,$A346,Sta!$T:$T,"&gt;4.5")/$B346</f>
        <v>1</v>
      </c>
      <c r="P346" s="8" t="e">
        <f>COUNTIFS(Sta!$B:$B,$A346,Sta!$T:$T,"&gt;4.5")/$C346</f>
        <v>#DIV/0!</v>
      </c>
      <c r="Q346" s="11">
        <f>(COUNTIFS(Sta!$A:$A,$A346,Sta!$R:$R,"&gt;0.5") +COUNTIFS(Sta!$B:$B,$A346,Sta!$S:$S,"&gt;0.5"))/$D346</f>
        <v>1</v>
      </c>
      <c r="R346" s="8">
        <f>COUNTIFS(Sta!$A:$A,$A346,Sta!$R:$R,"&gt;0.5")/$B346</f>
        <v>1</v>
      </c>
      <c r="S346" s="8" t="e">
        <f>COUNTIFS(Sta!$B:$B,$A346,Sta!$S:$S,"&gt;0.5")/$C346</f>
        <v>#DIV/0!</v>
      </c>
      <c r="T346" s="11">
        <f>(COUNTIFS(Sta!$A:$A,$A346,Sta!$R:$R,"&gt;1.5") +COUNTIFS(Sta!$B:$B,$A346,Sta!$S:$S,"&gt;1.5"))/$D346</f>
        <v>1</v>
      </c>
      <c r="U346" s="8">
        <f>COUNTIFS(Sta!$A:$A,$A346,Sta!$R:$R,"&gt;1.5")/$B346</f>
        <v>1</v>
      </c>
      <c r="V346" s="8" t="e">
        <f>COUNTIFS(Sta!$B:$B,$A346,Sta!$S:$S,"&gt;1.5")/$C346</f>
        <v>#DIV/0!</v>
      </c>
    </row>
    <row r="347" spans="1:22" x14ac:dyDescent="0.3">
      <c r="A347" t="s">
        <v>286</v>
      </c>
      <c r="B347" s="9">
        <f>COUNTIF(Sta!A:A,A347)</f>
        <v>1</v>
      </c>
      <c r="C347" s="4">
        <f>COUNTIF(Sta!B:B,A347)</f>
        <v>0</v>
      </c>
      <c r="D347" s="4">
        <f t="shared" si="10"/>
        <v>1</v>
      </c>
      <c r="E347" s="10">
        <f>(SUMIF(Sta!$A:$A,$A347,Sta!$T:$T)  + SUMIF(Sta!$B:$B,$A347,Sta!$T:$T) )/$D347</f>
        <v>7</v>
      </c>
      <c r="F347" s="6">
        <f>SUMIF(Sta!$A:$A,$A347,Sta!$T:$T)/$B347</f>
        <v>7</v>
      </c>
      <c r="G347" s="6" t="e">
        <f>SUMIF(Sta!$B:$B,$A347,Sta!$T:$T)/$C347</f>
        <v>#DIV/0!</v>
      </c>
      <c r="H347" s="10">
        <f>(SUMIF(Sta!$A:$A,$A347,Sta!$R:$R)  + SUMIF(Sta!$B:$B,$A347,Sta!$S:$S) )/$D347</f>
        <v>3</v>
      </c>
      <c r="I347" s="6">
        <f>SUMIF(Sta!$A:$A,$A347,Sta!$R:$R)/$B347</f>
        <v>3</v>
      </c>
      <c r="J347" s="6" t="e">
        <f>SUMIF(Sta!$B:$B,$A347,Sta!$S:$S)/$C347</f>
        <v>#DIV/0!</v>
      </c>
      <c r="K347" s="11">
        <f>(COUNTIFS(Sta!$A:$A,$A347,Sta!$T:$T,"&gt;2.5") +COUNTIFS(Sta!$B:$B,$A347,Sta!$T:$T,"&gt;2.5"))/$D347</f>
        <v>1</v>
      </c>
      <c r="L347" s="8">
        <f>COUNTIFS(Sta!$A:$A,$A347,Sta!$T:$T,"&gt;2.5")/$B347</f>
        <v>1</v>
      </c>
      <c r="M347" s="8" t="e">
        <f>COUNTIFS(Sta!$B:$B,$A347,Sta!$T:$T,"&gt;2.5")/$C347</f>
        <v>#DIV/0!</v>
      </c>
      <c r="N347" s="11">
        <f>(COUNTIFS(Sta!$A:$A,$A347,Sta!$T:$T,"&gt;4.5") +COUNTIFS(Sta!$B:$B,$A347,Sta!$T:$T,"&gt;4.5"))/$D347</f>
        <v>1</v>
      </c>
      <c r="O347" s="8">
        <f>COUNTIFS(Sta!$A:$A,$A347,Sta!$T:$T,"&gt;4.5")/$B347</f>
        <v>1</v>
      </c>
      <c r="P347" s="8" t="e">
        <f>COUNTIFS(Sta!$B:$B,$A347,Sta!$T:$T,"&gt;4.5")/$C347</f>
        <v>#DIV/0!</v>
      </c>
      <c r="Q347" s="11">
        <f>(COUNTIFS(Sta!$A:$A,$A347,Sta!$R:$R,"&gt;0.5") +COUNTIFS(Sta!$B:$B,$A347,Sta!$S:$S,"&gt;0.5"))/$D347</f>
        <v>1</v>
      </c>
      <c r="R347" s="8">
        <f>COUNTIFS(Sta!$A:$A,$A347,Sta!$R:$R,"&gt;0.5")/$B347</f>
        <v>1</v>
      </c>
      <c r="S347" s="8" t="e">
        <f>COUNTIFS(Sta!$B:$B,$A347,Sta!$S:$S,"&gt;0.5")/$C347</f>
        <v>#DIV/0!</v>
      </c>
      <c r="T347" s="11">
        <f>(COUNTIFS(Sta!$A:$A,$A347,Sta!$R:$R,"&gt;1.5") +COUNTIFS(Sta!$B:$B,$A347,Sta!$S:$S,"&gt;1.5"))/$D347</f>
        <v>1</v>
      </c>
      <c r="U347" s="8">
        <f>COUNTIFS(Sta!$A:$A,$A347,Sta!$R:$R,"&gt;1.5")/$B347</f>
        <v>1</v>
      </c>
      <c r="V347" s="8" t="e">
        <f>COUNTIFS(Sta!$B:$B,$A347,Sta!$S:$S,"&gt;1.5")/$C347</f>
        <v>#DIV/0!</v>
      </c>
    </row>
    <row r="348" spans="1:22" x14ac:dyDescent="0.3">
      <c r="A348" t="s">
        <v>237</v>
      </c>
      <c r="B348" s="9">
        <f>COUNTIF(Sta!A:A,A348)</f>
        <v>1</v>
      </c>
      <c r="C348" s="4">
        <f>COUNTIF(Sta!B:B,A348)</f>
        <v>1</v>
      </c>
      <c r="D348" s="4">
        <f t="shared" si="10"/>
        <v>2</v>
      </c>
      <c r="E348" s="10">
        <f>(SUMIF(Sta!$A:$A,$A348,Sta!$T:$T)  + SUMIF(Sta!$B:$B,$A348,Sta!$T:$T) )/$D348</f>
        <v>5</v>
      </c>
      <c r="F348" s="6">
        <f>SUMIF(Sta!$A:$A,$A348,Sta!$T:$T)/$B348</f>
        <v>5</v>
      </c>
      <c r="G348" s="6">
        <f>SUMIF(Sta!$B:$B,$A348,Sta!$T:$T)/$C348</f>
        <v>5</v>
      </c>
      <c r="H348" s="10">
        <f>(SUMIF(Sta!$A:$A,$A348,Sta!$R:$R)  + SUMIF(Sta!$B:$B,$A348,Sta!$S:$S) )/$D348</f>
        <v>2.5</v>
      </c>
      <c r="I348" s="6">
        <f>SUMIF(Sta!$A:$A,$A348,Sta!$R:$R)/$B348</f>
        <v>3</v>
      </c>
      <c r="J348" s="6">
        <f>SUMIF(Sta!$B:$B,$A348,Sta!$S:$S)/$C348</f>
        <v>2</v>
      </c>
      <c r="K348" s="11">
        <f>(COUNTIFS(Sta!$A:$A,$A348,Sta!$T:$T,"&gt;2.5") +COUNTIFS(Sta!$B:$B,$A348,Sta!$T:$T,"&gt;2.5"))/$D348</f>
        <v>1</v>
      </c>
      <c r="L348" s="8">
        <f>COUNTIFS(Sta!$A:$A,$A348,Sta!$T:$T,"&gt;2.5")/$B348</f>
        <v>1</v>
      </c>
      <c r="M348" s="8">
        <f>COUNTIFS(Sta!$B:$B,$A348,Sta!$T:$T,"&gt;2.5")/$C348</f>
        <v>1</v>
      </c>
      <c r="N348" s="11">
        <f>(COUNTIFS(Sta!$A:$A,$A348,Sta!$T:$T,"&gt;4.5") +COUNTIFS(Sta!$B:$B,$A348,Sta!$T:$T,"&gt;4.5"))/$D348</f>
        <v>1</v>
      </c>
      <c r="O348" s="8">
        <f>COUNTIFS(Sta!$A:$A,$A348,Sta!$T:$T,"&gt;4.5")/$B348</f>
        <v>1</v>
      </c>
      <c r="P348" s="8">
        <f>COUNTIFS(Sta!$B:$B,$A348,Sta!$T:$T,"&gt;4.5")/$C348</f>
        <v>1</v>
      </c>
      <c r="Q348" s="11">
        <f>(COUNTIFS(Sta!$A:$A,$A348,Sta!$R:$R,"&gt;0.5") +COUNTIFS(Sta!$B:$B,$A348,Sta!$S:$S,"&gt;0.5"))/$D348</f>
        <v>1</v>
      </c>
      <c r="R348" s="8">
        <f>COUNTIFS(Sta!$A:$A,$A348,Sta!$R:$R,"&gt;0.5")/$B348</f>
        <v>1</v>
      </c>
      <c r="S348" s="8">
        <f>COUNTIFS(Sta!$B:$B,$A348,Sta!$S:$S,"&gt;0.5")/$C348</f>
        <v>1</v>
      </c>
      <c r="T348" s="11">
        <f>(COUNTIFS(Sta!$A:$A,$A348,Sta!$R:$R,"&gt;1.5") +COUNTIFS(Sta!$B:$B,$A348,Sta!$S:$S,"&gt;1.5"))/$D348</f>
        <v>1</v>
      </c>
      <c r="U348" s="8">
        <f>COUNTIFS(Sta!$A:$A,$A348,Sta!$R:$R,"&gt;1.5")/$B348</f>
        <v>1</v>
      </c>
      <c r="V348" s="8">
        <f>COUNTIFS(Sta!$B:$B,$A348,Sta!$S:$S,"&gt;1.5")/$C348</f>
        <v>1</v>
      </c>
    </row>
    <row r="349" spans="1:22" x14ac:dyDescent="0.3">
      <c r="A349" t="s">
        <v>271</v>
      </c>
      <c r="B349" s="9">
        <f>COUNTIF(Sta!A:A,A349)</f>
        <v>0</v>
      </c>
      <c r="C349" s="4">
        <f>COUNTIF(Sta!B:B,A349)</f>
        <v>0</v>
      </c>
      <c r="D349" s="4">
        <f t="shared" si="10"/>
        <v>0</v>
      </c>
      <c r="E349" s="10" t="e">
        <f>(SUMIF(Sta!$A:$A,$A349,Sta!$T:$T)  + SUMIF(Sta!$B:$B,$A349,Sta!$T:$T) )/$D349</f>
        <v>#DIV/0!</v>
      </c>
      <c r="F349" s="6" t="e">
        <f>SUMIF(Sta!$A:$A,$A349,Sta!$T:$T)/$B349</f>
        <v>#DIV/0!</v>
      </c>
      <c r="G349" s="6" t="e">
        <f>SUMIF(Sta!$B:$B,$A349,Sta!$T:$T)/$C349</f>
        <v>#DIV/0!</v>
      </c>
      <c r="H349" s="10" t="e">
        <f>(SUMIF(Sta!$A:$A,$A349,Sta!$R:$R)  + SUMIF(Sta!$B:$B,$A349,Sta!$S:$S) )/$D349</f>
        <v>#DIV/0!</v>
      </c>
      <c r="I349" s="6" t="e">
        <f>SUMIF(Sta!$A:$A,$A349,Sta!$R:$R)/$B349</f>
        <v>#DIV/0!</v>
      </c>
      <c r="J349" s="6" t="e">
        <f>SUMIF(Sta!$B:$B,$A349,Sta!$S:$S)/$C349</f>
        <v>#DIV/0!</v>
      </c>
      <c r="K349" s="11" t="e">
        <f>(COUNTIFS(Sta!$A:$A,$A349,Sta!$T:$T,"&gt;2.5") +COUNTIFS(Sta!$B:$B,$A349,Sta!$T:$T,"&gt;2.5"))/$D349</f>
        <v>#DIV/0!</v>
      </c>
      <c r="L349" s="8" t="e">
        <f>COUNTIFS(Sta!$A:$A,$A349,Sta!$T:$T,"&gt;2.5")/$B349</f>
        <v>#DIV/0!</v>
      </c>
      <c r="M349" s="8" t="e">
        <f>COUNTIFS(Sta!$B:$B,$A349,Sta!$T:$T,"&gt;2.5")/$C349</f>
        <v>#DIV/0!</v>
      </c>
      <c r="N349" s="11" t="e">
        <f>(COUNTIFS(Sta!$A:$A,$A349,Sta!$T:$T,"&gt;4.5") +COUNTIFS(Sta!$B:$B,$A349,Sta!$T:$T,"&gt;4.5"))/$D349</f>
        <v>#DIV/0!</v>
      </c>
      <c r="O349" s="8" t="e">
        <f>COUNTIFS(Sta!$A:$A,$A349,Sta!$T:$T,"&gt;4.5")/$B349</f>
        <v>#DIV/0!</v>
      </c>
      <c r="P349" s="8" t="e">
        <f>COUNTIFS(Sta!$B:$B,$A349,Sta!$T:$T,"&gt;4.5")/$C349</f>
        <v>#DIV/0!</v>
      </c>
      <c r="Q349" s="11" t="e">
        <f>(COUNTIFS(Sta!$A:$A,$A349,Sta!$R:$R,"&gt;0.5") +COUNTIFS(Sta!$B:$B,$A349,Sta!$S:$S,"&gt;0.5"))/$D349</f>
        <v>#DIV/0!</v>
      </c>
      <c r="R349" s="8" t="e">
        <f>COUNTIFS(Sta!$A:$A,$A349,Sta!$R:$R,"&gt;0.5")/$B349</f>
        <v>#DIV/0!</v>
      </c>
      <c r="S349" s="8" t="e">
        <f>COUNTIFS(Sta!$B:$B,$A349,Sta!$S:$S,"&gt;0.5")/$C349</f>
        <v>#DIV/0!</v>
      </c>
      <c r="T349" s="11" t="e">
        <f>(COUNTIFS(Sta!$A:$A,$A349,Sta!$R:$R,"&gt;1.5") +COUNTIFS(Sta!$B:$B,$A349,Sta!$S:$S,"&gt;1.5"))/$D349</f>
        <v>#DIV/0!</v>
      </c>
      <c r="U349" s="8" t="e">
        <f>COUNTIFS(Sta!$A:$A,$A349,Sta!$R:$R,"&gt;1.5")/$B349</f>
        <v>#DIV/0!</v>
      </c>
      <c r="V349" s="8" t="e">
        <f>COUNTIFS(Sta!$B:$B,$A349,Sta!$S:$S,"&gt;1.5")/$C349</f>
        <v>#DIV/0!</v>
      </c>
    </row>
    <row r="350" spans="1:22" x14ac:dyDescent="0.3">
      <c r="A350" t="s">
        <v>418</v>
      </c>
      <c r="B350" s="9">
        <f>COUNTIF(Sta!A:A,A350)</f>
        <v>1</v>
      </c>
      <c r="C350" s="4">
        <f>COUNTIF(Sta!B:B,A350)</f>
        <v>1</v>
      </c>
      <c r="D350" s="4">
        <f t="shared" si="10"/>
        <v>2</v>
      </c>
      <c r="E350" s="10">
        <f>(SUMIF(Sta!$A:$A,$A350,Sta!$T:$T)  + SUMIF(Sta!$B:$B,$A350,Sta!$T:$T) )/$D350</f>
        <v>4.5</v>
      </c>
      <c r="F350" s="6">
        <f>SUMIF(Sta!$A:$A,$A350,Sta!$T:$T)/$B350</f>
        <v>5</v>
      </c>
      <c r="G350" s="6">
        <f>SUMIF(Sta!$B:$B,$A350,Sta!$T:$T)/$C350</f>
        <v>4</v>
      </c>
      <c r="H350" s="10">
        <f>(SUMIF(Sta!$A:$A,$A350,Sta!$R:$R)  + SUMIF(Sta!$B:$B,$A350,Sta!$S:$S) )/$D350</f>
        <v>4</v>
      </c>
      <c r="I350" s="6">
        <f>SUMIF(Sta!$A:$A,$A350,Sta!$R:$R)/$B350</f>
        <v>5</v>
      </c>
      <c r="J350" s="6">
        <f>SUMIF(Sta!$B:$B,$A350,Sta!$S:$S)/$C350</f>
        <v>3</v>
      </c>
      <c r="K350" s="11">
        <f>(COUNTIFS(Sta!$A:$A,$A350,Sta!$T:$T,"&gt;2.5") +COUNTIFS(Sta!$B:$B,$A350,Sta!$T:$T,"&gt;2.5"))/$D350</f>
        <v>1</v>
      </c>
      <c r="L350" s="8">
        <f>COUNTIFS(Sta!$A:$A,$A350,Sta!$T:$T,"&gt;2.5")/$B350</f>
        <v>1</v>
      </c>
      <c r="M350" s="8">
        <f>COUNTIFS(Sta!$B:$B,$A350,Sta!$T:$T,"&gt;2.5")/$C350</f>
        <v>1</v>
      </c>
      <c r="N350" s="11">
        <f>(COUNTIFS(Sta!$A:$A,$A350,Sta!$T:$T,"&gt;4.5") +COUNTIFS(Sta!$B:$B,$A350,Sta!$T:$T,"&gt;4.5"))/$D350</f>
        <v>0.5</v>
      </c>
      <c r="O350" s="8">
        <f>COUNTIFS(Sta!$A:$A,$A350,Sta!$T:$T,"&gt;4.5")/$B350</f>
        <v>1</v>
      </c>
      <c r="P350" s="8">
        <f>COUNTIFS(Sta!$B:$B,$A350,Sta!$T:$T,"&gt;4.5")/$C350</f>
        <v>0</v>
      </c>
      <c r="Q350" s="11">
        <f>(COUNTIFS(Sta!$A:$A,$A350,Sta!$R:$R,"&gt;0.5") +COUNTIFS(Sta!$B:$B,$A350,Sta!$S:$S,"&gt;0.5"))/$D350</f>
        <v>1</v>
      </c>
      <c r="R350" s="8">
        <f>COUNTIFS(Sta!$A:$A,$A350,Sta!$R:$R,"&gt;0.5")/$B350</f>
        <v>1</v>
      </c>
      <c r="S350" s="8">
        <f>COUNTIFS(Sta!$B:$B,$A350,Sta!$S:$S,"&gt;0.5")/$C350</f>
        <v>1</v>
      </c>
      <c r="T350" s="11">
        <f>(COUNTIFS(Sta!$A:$A,$A350,Sta!$R:$R,"&gt;1.5") +COUNTIFS(Sta!$B:$B,$A350,Sta!$S:$S,"&gt;1.5"))/$D350</f>
        <v>1</v>
      </c>
      <c r="U350" s="8">
        <f>COUNTIFS(Sta!$A:$A,$A350,Sta!$R:$R,"&gt;1.5")/$B350</f>
        <v>1</v>
      </c>
      <c r="V350" s="8">
        <f>COUNTIFS(Sta!$B:$B,$A350,Sta!$S:$S,"&gt;1.5")/$C350</f>
        <v>1</v>
      </c>
    </row>
    <row r="351" spans="1:22" x14ac:dyDescent="0.3">
      <c r="A351" t="s">
        <v>143</v>
      </c>
      <c r="B351" s="9">
        <f>COUNTIF(Sta!A:A,A351)</f>
        <v>0</v>
      </c>
      <c r="C351" s="4">
        <f>COUNTIF(Sta!B:B,A351)</f>
        <v>1</v>
      </c>
      <c r="D351" s="4">
        <f t="shared" si="10"/>
        <v>1</v>
      </c>
      <c r="E351" s="10">
        <f>(SUMIF(Sta!$A:$A,$A351,Sta!$T:$T)  + SUMIF(Sta!$B:$B,$A351,Sta!$T:$T) )/$D351</f>
        <v>1</v>
      </c>
      <c r="F351" s="6" t="e">
        <f>SUMIF(Sta!$A:$A,$A351,Sta!$T:$T)/$B351</f>
        <v>#DIV/0!</v>
      </c>
      <c r="G351" s="6">
        <f>SUMIF(Sta!$B:$B,$A351,Sta!$T:$T)/$C351</f>
        <v>1</v>
      </c>
      <c r="H351" s="10">
        <f>(SUMIF(Sta!$A:$A,$A351,Sta!$R:$R)  + SUMIF(Sta!$B:$B,$A351,Sta!$S:$S) )/$D351</f>
        <v>1</v>
      </c>
      <c r="I351" s="6" t="e">
        <f>SUMIF(Sta!$A:$A,$A351,Sta!$R:$R)/$B351</f>
        <v>#DIV/0!</v>
      </c>
      <c r="J351" s="6">
        <f>SUMIF(Sta!$B:$B,$A351,Sta!$S:$S)/$C351</f>
        <v>1</v>
      </c>
      <c r="K351" s="11">
        <f>(COUNTIFS(Sta!$A:$A,$A351,Sta!$T:$T,"&gt;2.5") +COUNTIFS(Sta!$B:$B,$A351,Sta!$T:$T,"&gt;2.5"))/$D351</f>
        <v>0</v>
      </c>
      <c r="L351" s="8" t="e">
        <f>COUNTIFS(Sta!$A:$A,$A351,Sta!$T:$T,"&gt;2.5")/$B351</f>
        <v>#DIV/0!</v>
      </c>
      <c r="M351" s="8">
        <f>COUNTIFS(Sta!$B:$B,$A351,Sta!$T:$T,"&gt;2.5")/$C351</f>
        <v>0</v>
      </c>
      <c r="N351" s="11">
        <f>(COUNTIFS(Sta!$A:$A,$A351,Sta!$T:$T,"&gt;4.5") +COUNTIFS(Sta!$B:$B,$A351,Sta!$T:$T,"&gt;4.5"))/$D351</f>
        <v>0</v>
      </c>
      <c r="O351" s="8" t="e">
        <f>COUNTIFS(Sta!$A:$A,$A351,Sta!$T:$T,"&gt;4.5")/$B351</f>
        <v>#DIV/0!</v>
      </c>
      <c r="P351" s="8">
        <f>COUNTIFS(Sta!$B:$B,$A351,Sta!$T:$T,"&gt;4.5")/$C351</f>
        <v>0</v>
      </c>
      <c r="Q351" s="11">
        <f>(COUNTIFS(Sta!$A:$A,$A351,Sta!$R:$R,"&gt;0.5") +COUNTIFS(Sta!$B:$B,$A351,Sta!$S:$S,"&gt;0.5"))/$D351</f>
        <v>1</v>
      </c>
      <c r="R351" s="8" t="e">
        <f>COUNTIFS(Sta!$A:$A,$A351,Sta!$R:$R,"&gt;0.5")/$B351</f>
        <v>#DIV/0!</v>
      </c>
      <c r="S351" s="8">
        <f>COUNTIFS(Sta!$B:$B,$A351,Sta!$S:$S,"&gt;0.5")/$C351</f>
        <v>1</v>
      </c>
      <c r="T351" s="11">
        <f>(COUNTIFS(Sta!$A:$A,$A351,Sta!$R:$R,"&gt;1.5") +COUNTIFS(Sta!$B:$B,$A351,Sta!$S:$S,"&gt;1.5"))/$D351</f>
        <v>0</v>
      </c>
      <c r="U351" s="8" t="e">
        <f>COUNTIFS(Sta!$A:$A,$A351,Sta!$R:$R,"&gt;1.5")/$B351</f>
        <v>#DIV/0!</v>
      </c>
      <c r="V351" s="8">
        <f>COUNTIFS(Sta!$B:$B,$A351,Sta!$S:$S,"&gt;1.5")/$C351</f>
        <v>0</v>
      </c>
    </row>
    <row r="352" spans="1:22" x14ac:dyDescent="0.3">
      <c r="A352" t="s">
        <v>167</v>
      </c>
      <c r="B352" s="9">
        <f>COUNTIF(Sta!A:A,A352)</f>
        <v>0</v>
      </c>
      <c r="C352" s="4">
        <f>COUNTIF(Sta!B:B,A352)</f>
        <v>1</v>
      </c>
      <c r="D352" s="4">
        <f t="shared" si="10"/>
        <v>1</v>
      </c>
      <c r="E352" s="10">
        <f>(SUMIF(Sta!$A:$A,$A352,Sta!$T:$T)  + SUMIF(Sta!$B:$B,$A352,Sta!$T:$T) )/$D352</f>
        <v>4</v>
      </c>
      <c r="F352" s="6" t="e">
        <f>SUMIF(Sta!$A:$A,$A352,Sta!$T:$T)/$B352</f>
        <v>#DIV/0!</v>
      </c>
      <c r="G352" s="6">
        <f>SUMIF(Sta!$B:$B,$A352,Sta!$T:$T)/$C352</f>
        <v>4</v>
      </c>
      <c r="H352" s="10">
        <f>(SUMIF(Sta!$A:$A,$A352,Sta!$R:$R)  + SUMIF(Sta!$B:$B,$A352,Sta!$S:$S) )/$D352</f>
        <v>1</v>
      </c>
      <c r="I352" s="6" t="e">
        <f>SUMIF(Sta!$A:$A,$A352,Sta!$R:$R)/$B352</f>
        <v>#DIV/0!</v>
      </c>
      <c r="J352" s="6">
        <f>SUMIF(Sta!$B:$B,$A352,Sta!$S:$S)/$C352</f>
        <v>1</v>
      </c>
      <c r="K352" s="11">
        <f>(COUNTIFS(Sta!$A:$A,$A352,Sta!$T:$T,"&gt;2.5") +COUNTIFS(Sta!$B:$B,$A352,Sta!$T:$T,"&gt;2.5"))/$D352</f>
        <v>1</v>
      </c>
      <c r="L352" s="8" t="e">
        <f>COUNTIFS(Sta!$A:$A,$A352,Sta!$T:$T,"&gt;2.5")/$B352</f>
        <v>#DIV/0!</v>
      </c>
      <c r="M352" s="8">
        <f>COUNTIFS(Sta!$B:$B,$A352,Sta!$T:$T,"&gt;2.5")/$C352</f>
        <v>1</v>
      </c>
      <c r="N352" s="11">
        <f>(COUNTIFS(Sta!$A:$A,$A352,Sta!$T:$T,"&gt;4.5") +COUNTIFS(Sta!$B:$B,$A352,Sta!$T:$T,"&gt;4.5"))/$D352</f>
        <v>0</v>
      </c>
      <c r="O352" s="8" t="e">
        <f>COUNTIFS(Sta!$A:$A,$A352,Sta!$T:$T,"&gt;4.5")/$B352</f>
        <v>#DIV/0!</v>
      </c>
      <c r="P352" s="8">
        <f>COUNTIFS(Sta!$B:$B,$A352,Sta!$T:$T,"&gt;4.5")/$C352</f>
        <v>0</v>
      </c>
      <c r="Q352" s="11">
        <f>(COUNTIFS(Sta!$A:$A,$A352,Sta!$R:$R,"&gt;0.5") +COUNTIFS(Sta!$B:$B,$A352,Sta!$S:$S,"&gt;0.5"))/$D352</f>
        <v>1</v>
      </c>
      <c r="R352" s="8" t="e">
        <f>COUNTIFS(Sta!$A:$A,$A352,Sta!$R:$R,"&gt;0.5")/$B352</f>
        <v>#DIV/0!</v>
      </c>
      <c r="S352" s="8">
        <f>COUNTIFS(Sta!$B:$B,$A352,Sta!$S:$S,"&gt;0.5")/$C352</f>
        <v>1</v>
      </c>
      <c r="T352" s="11">
        <f>(COUNTIFS(Sta!$A:$A,$A352,Sta!$R:$R,"&gt;1.5") +COUNTIFS(Sta!$B:$B,$A352,Sta!$S:$S,"&gt;1.5"))/$D352</f>
        <v>0</v>
      </c>
      <c r="U352" s="8" t="e">
        <f>COUNTIFS(Sta!$A:$A,$A352,Sta!$R:$R,"&gt;1.5")/$B352</f>
        <v>#DIV/0!</v>
      </c>
      <c r="V352" s="8">
        <f>COUNTIFS(Sta!$B:$B,$A352,Sta!$S:$S,"&gt;1.5")/$C352</f>
        <v>0</v>
      </c>
    </row>
    <row r="353" spans="1:22" x14ac:dyDescent="0.3">
      <c r="A353" t="s">
        <v>263</v>
      </c>
      <c r="B353" s="9">
        <f>COUNTIF(Sta!A:A,A353)</f>
        <v>1</v>
      </c>
      <c r="C353" s="4">
        <f>COUNTIF(Sta!B:B,A353)</f>
        <v>0</v>
      </c>
      <c r="D353" s="4">
        <f t="shared" si="10"/>
        <v>1</v>
      </c>
      <c r="E353" s="10">
        <f>(SUMIF(Sta!$A:$A,$A353,Sta!$T:$T)  + SUMIF(Sta!$B:$B,$A353,Sta!$T:$T) )/$D353</f>
        <v>7</v>
      </c>
      <c r="F353" s="6">
        <f>SUMIF(Sta!$A:$A,$A353,Sta!$T:$T)/$B353</f>
        <v>7</v>
      </c>
      <c r="G353" s="6" t="e">
        <f>SUMIF(Sta!$B:$B,$A353,Sta!$T:$T)/$C353</f>
        <v>#DIV/0!</v>
      </c>
      <c r="H353" s="10">
        <f>(SUMIF(Sta!$A:$A,$A353,Sta!$R:$R)  + SUMIF(Sta!$B:$B,$A353,Sta!$S:$S) )/$D353</f>
        <v>3</v>
      </c>
      <c r="I353" s="6">
        <f>SUMIF(Sta!$A:$A,$A353,Sta!$R:$R)/$B353</f>
        <v>3</v>
      </c>
      <c r="J353" s="6" t="e">
        <f>SUMIF(Sta!$B:$B,$A353,Sta!$S:$S)/$C353</f>
        <v>#DIV/0!</v>
      </c>
      <c r="K353" s="11">
        <f>(COUNTIFS(Sta!$A:$A,$A353,Sta!$T:$T,"&gt;2.5") +COUNTIFS(Sta!$B:$B,$A353,Sta!$T:$T,"&gt;2.5"))/$D353</f>
        <v>1</v>
      </c>
      <c r="L353" s="8">
        <f>COUNTIFS(Sta!$A:$A,$A353,Sta!$T:$T,"&gt;2.5")/$B353</f>
        <v>1</v>
      </c>
      <c r="M353" s="8" t="e">
        <f>COUNTIFS(Sta!$B:$B,$A353,Sta!$T:$T,"&gt;2.5")/$C353</f>
        <v>#DIV/0!</v>
      </c>
      <c r="N353" s="11">
        <f>(COUNTIFS(Sta!$A:$A,$A353,Sta!$T:$T,"&gt;4.5") +COUNTIFS(Sta!$B:$B,$A353,Sta!$T:$T,"&gt;4.5"))/$D353</f>
        <v>1</v>
      </c>
      <c r="O353" s="8">
        <f>COUNTIFS(Sta!$A:$A,$A353,Sta!$T:$T,"&gt;4.5")/$B353</f>
        <v>1</v>
      </c>
      <c r="P353" s="8" t="e">
        <f>COUNTIFS(Sta!$B:$B,$A353,Sta!$T:$T,"&gt;4.5")/$C353</f>
        <v>#DIV/0!</v>
      </c>
      <c r="Q353" s="11">
        <f>(COUNTIFS(Sta!$A:$A,$A353,Sta!$R:$R,"&gt;0.5") +COUNTIFS(Sta!$B:$B,$A353,Sta!$S:$S,"&gt;0.5"))/$D353</f>
        <v>1</v>
      </c>
      <c r="R353" s="8">
        <f>COUNTIFS(Sta!$A:$A,$A353,Sta!$R:$R,"&gt;0.5")/$B353</f>
        <v>1</v>
      </c>
      <c r="S353" s="8" t="e">
        <f>COUNTIFS(Sta!$B:$B,$A353,Sta!$S:$S,"&gt;0.5")/$C353</f>
        <v>#DIV/0!</v>
      </c>
      <c r="T353" s="11">
        <f>(COUNTIFS(Sta!$A:$A,$A353,Sta!$R:$R,"&gt;1.5") +COUNTIFS(Sta!$B:$B,$A353,Sta!$S:$S,"&gt;1.5"))/$D353</f>
        <v>1</v>
      </c>
      <c r="U353" s="8">
        <f>COUNTIFS(Sta!$A:$A,$A353,Sta!$R:$R,"&gt;1.5")/$B353</f>
        <v>1</v>
      </c>
      <c r="V353" s="8" t="e">
        <f>COUNTIFS(Sta!$B:$B,$A353,Sta!$S:$S,"&gt;1.5")/$C353</f>
        <v>#DIV/0!</v>
      </c>
    </row>
    <row r="354" spans="1:22" x14ac:dyDescent="0.3">
      <c r="A354" t="s">
        <v>459</v>
      </c>
      <c r="B354" s="9">
        <f>COUNTIF(Sta!A:A,A354)</f>
        <v>9</v>
      </c>
      <c r="C354" s="4">
        <f>COUNTIF(Sta!B:B,A354)</f>
        <v>12</v>
      </c>
      <c r="D354" s="4">
        <f t="shared" si="10"/>
        <v>21</v>
      </c>
      <c r="E354" s="10">
        <f>(SUMIF(Sta!$A:$A,$A354,Sta!$T:$T)  + SUMIF(Sta!$B:$B,$A354,Sta!$T:$T) )/$D354</f>
        <v>2.1904761904761907</v>
      </c>
      <c r="F354" s="6">
        <f>SUMIF(Sta!$A:$A,$A354,Sta!$T:$T)/$B354</f>
        <v>2</v>
      </c>
      <c r="G354" s="6">
        <f>SUMIF(Sta!$B:$B,$A354,Sta!$T:$T)/$C354</f>
        <v>2.3333333333333335</v>
      </c>
      <c r="H354" s="10">
        <f>(SUMIF(Sta!$A:$A,$A354,Sta!$R:$R)  + SUMIF(Sta!$B:$B,$A354,Sta!$S:$S) )/$D354</f>
        <v>0.8571428571428571</v>
      </c>
      <c r="I354" s="6">
        <f>SUMIF(Sta!$A:$A,$A354,Sta!$R:$R)/$B354</f>
        <v>0.33333333333333331</v>
      </c>
      <c r="J354" s="6">
        <f>SUMIF(Sta!$B:$B,$A354,Sta!$S:$S)/$C354</f>
        <v>1.25</v>
      </c>
      <c r="K354" s="11">
        <f>(COUNTIFS(Sta!$A:$A,$A354,Sta!$T:$T,"&gt;2.5") +COUNTIFS(Sta!$B:$B,$A354,Sta!$T:$T,"&gt;2.5"))/$D354</f>
        <v>0.38095238095238093</v>
      </c>
      <c r="L354" s="8">
        <f>COUNTIFS(Sta!$A:$A,$A354,Sta!$T:$T,"&gt;2.5")/$B354</f>
        <v>0.33333333333333331</v>
      </c>
      <c r="M354" s="8">
        <f>COUNTIFS(Sta!$B:$B,$A354,Sta!$T:$T,"&gt;2.5")/$C354</f>
        <v>0.41666666666666669</v>
      </c>
      <c r="N354" s="11">
        <f>(COUNTIFS(Sta!$A:$A,$A354,Sta!$T:$T,"&gt;4.5") +COUNTIFS(Sta!$B:$B,$A354,Sta!$T:$T,"&gt;4.5"))/$D354</f>
        <v>4.7619047619047616E-2</v>
      </c>
      <c r="O354" s="8">
        <f>COUNTIFS(Sta!$A:$A,$A354,Sta!$T:$T,"&gt;4.5")/$B354</f>
        <v>0.1111111111111111</v>
      </c>
      <c r="P354" s="8">
        <f>COUNTIFS(Sta!$B:$B,$A354,Sta!$T:$T,"&gt;4.5")/$C354</f>
        <v>0</v>
      </c>
      <c r="Q354" s="11">
        <f>(COUNTIFS(Sta!$A:$A,$A354,Sta!$R:$R,"&gt;0.5") +COUNTIFS(Sta!$B:$B,$A354,Sta!$S:$S,"&gt;0.5"))/$D354</f>
        <v>0.52380952380952384</v>
      </c>
      <c r="R354" s="8">
        <f>COUNTIFS(Sta!$A:$A,$A354,Sta!$R:$R,"&gt;0.5")/$B354</f>
        <v>0.33333333333333331</v>
      </c>
      <c r="S354" s="8">
        <f>COUNTIFS(Sta!$B:$B,$A354,Sta!$S:$S,"&gt;0.5")/$C354</f>
        <v>0.66666666666666663</v>
      </c>
      <c r="T354" s="11">
        <f>(COUNTIFS(Sta!$A:$A,$A354,Sta!$R:$R,"&gt;1.5") +COUNTIFS(Sta!$B:$B,$A354,Sta!$S:$S,"&gt;1.5"))/$D354</f>
        <v>0.2857142857142857</v>
      </c>
      <c r="U354" s="8">
        <f>COUNTIFS(Sta!$A:$A,$A354,Sta!$R:$R,"&gt;1.5")/$B354</f>
        <v>0</v>
      </c>
      <c r="V354" s="8">
        <f>COUNTIFS(Sta!$B:$B,$A354,Sta!$S:$S,"&gt;1.5")/$C354</f>
        <v>0.5</v>
      </c>
    </row>
    <row r="355" spans="1:22" x14ac:dyDescent="0.3">
      <c r="A355" t="s">
        <v>360</v>
      </c>
      <c r="B355" s="9">
        <f>COUNTIF(Sta!A:A,A355)</f>
        <v>2</v>
      </c>
      <c r="C355" s="4">
        <f>COUNTIF(Sta!B:B,A355)</f>
        <v>1</v>
      </c>
      <c r="D355" s="4">
        <f t="shared" si="10"/>
        <v>3</v>
      </c>
      <c r="E355" s="10">
        <f>(SUMIF(Sta!$A:$A,$A355,Sta!$T:$T)  + SUMIF(Sta!$B:$B,$A355,Sta!$T:$T) )/$D355</f>
        <v>4</v>
      </c>
      <c r="F355" s="6">
        <f>SUMIF(Sta!$A:$A,$A355,Sta!$T:$T)/$B355</f>
        <v>5.5</v>
      </c>
      <c r="G355" s="6">
        <f>SUMIF(Sta!$B:$B,$A355,Sta!$T:$T)/$C355</f>
        <v>1</v>
      </c>
      <c r="H355" s="10">
        <f>(SUMIF(Sta!$A:$A,$A355,Sta!$R:$R)  + SUMIF(Sta!$B:$B,$A355,Sta!$S:$S) )/$D355</f>
        <v>1.3333333333333333</v>
      </c>
      <c r="I355" s="6">
        <f>SUMIF(Sta!$A:$A,$A355,Sta!$R:$R)/$B355</f>
        <v>2</v>
      </c>
      <c r="J355" s="6">
        <f>SUMIF(Sta!$B:$B,$A355,Sta!$S:$S)/$C355</f>
        <v>0</v>
      </c>
      <c r="K355" s="11">
        <f>(COUNTIFS(Sta!$A:$A,$A355,Sta!$T:$T,"&gt;2.5") +COUNTIFS(Sta!$B:$B,$A355,Sta!$T:$T,"&gt;2.5"))/$D355</f>
        <v>0.33333333333333331</v>
      </c>
      <c r="L355" s="8">
        <f>COUNTIFS(Sta!$A:$A,$A355,Sta!$T:$T,"&gt;2.5")/$B355</f>
        <v>0.5</v>
      </c>
      <c r="M355" s="8">
        <f>COUNTIFS(Sta!$B:$B,$A355,Sta!$T:$T,"&gt;2.5")/$C355</f>
        <v>0</v>
      </c>
      <c r="N355" s="11">
        <f>(COUNTIFS(Sta!$A:$A,$A355,Sta!$T:$T,"&gt;4.5") +COUNTIFS(Sta!$B:$B,$A355,Sta!$T:$T,"&gt;4.5"))/$D355</f>
        <v>0.33333333333333331</v>
      </c>
      <c r="O355" s="8">
        <f>COUNTIFS(Sta!$A:$A,$A355,Sta!$T:$T,"&gt;4.5")/$B355</f>
        <v>0.5</v>
      </c>
      <c r="P355" s="8">
        <f>COUNTIFS(Sta!$B:$B,$A355,Sta!$T:$T,"&gt;4.5")/$C355</f>
        <v>0</v>
      </c>
      <c r="Q355" s="11">
        <f>(COUNTIFS(Sta!$A:$A,$A355,Sta!$R:$R,"&gt;0.5") +COUNTIFS(Sta!$B:$B,$A355,Sta!$S:$S,"&gt;0.5"))/$D355</f>
        <v>0.66666666666666663</v>
      </c>
      <c r="R355" s="8">
        <f>COUNTIFS(Sta!$A:$A,$A355,Sta!$R:$R,"&gt;0.5")/$B355</f>
        <v>1</v>
      </c>
      <c r="S355" s="8">
        <f>COUNTIFS(Sta!$B:$B,$A355,Sta!$S:$S,"&gt;0.5")/$C355</f>
        <v>0</v>
      </c>
      <c r="T355" s="11">
        <f>(COUNTIFS(Sta!$A:$A,$A355,Sta!$R:$R,"&gt;1.5") +COUNTIFS(Sta!$B:$B,$A355,Sta!$S:$S,"&gt;1.5"))/$D355</f>
        <v>0.33333333333333331</v>
      </c>
      <c r="U355" s="8">
        <f>COUNTIFS(Sta!$A:$A,$A355,Sta!$R:$R,"&gt;1.5")/$B355</f>
        <v>0.5</v>
      </c>
      <c r="V355" s="8">
        <f>COUNTIFS(Sta!$B:$B,$A355,Sta!$S:$S,"&gt;1.5")/$C355</f>
        <v>0</v>
      </c>
    </row>
    <row r="356" spans="1:22" x14ac:dyDescent="0.3">
      <c r="A356" t="s">
        <v>278</v>
      </c>
      <c r="B356" s="9">
        <f>COUNTIF(Sta!A:A,A356)</f>
        <v>0</v>
      </c>
      <c r="C356" s="4">
        <f>COUNTIF(Sta!B:B,A356)</f>
        <v>0</v>
      </c>
      <c r="D356" s="4">
        <f t="shared" si="10"/>
        <v>0</v>
      </c>
      <c r="E356" s="10" t="e">
        <f>(SUMIF(Sta!$A:$A,$A356,Sta!$T:$T)  + SUMIF(Sta!$B:$B,$A356,Sta!$T:$T) )/$D356</f>
        <v>#DIV/0!</v>
      </c>
      <c r="F356" s="6" t="e">
        <f>SUMIF(Sta!$A:$A,$A356,Sta!$T:$T)/$B356</f>
        <v>#DIV/0!</v>
      </c>
      <c r="G356" s="6" t="e">
        <f>SUMIF(Sta!$B:$B,$A356,Sta!$T:$T)/$C356</f>
        <v>#DIV/0!</v>
      </c>
      <c r="H356" s="10" t="e">
        <f>(SUMIF(Sta!$A:$A,$A356,Sta!$R:$R)  + SUMIF(Sta!$B:$B,$A356,Sta!$S:$S) )/$D356</f>
        <v>#DIV/0!</v>
      </c>
      <c r="I356" s="6" t="e">
        <f>SUMIF(Sta!$A:$A,$A356,Sta!$R:$R)/$B356</f>
        <v>#DIV/0!</v>
      </c>
      <c r="J356" s="6" t="e">
        <f>SUMIF(Sta!$B:$B,$A356,Sta!$S:$S)/$C356</f>
        <v>#DIV/0!</v>
      </c>
      <c r="K356" s="11" t="e">
        <f>(COUNTIFS(Sta!$A:$A,$A356,Sta!$T:$T,"&gt;2.5") +COUNTIFS(Sta!$B:$B,$A356,Sta!$T:$T,"&gt;2.5"))/$D356</f>
        <v>#DIV/0!</v>
      </c>
      <c r="L356" s="8" t="e">
        <f>COUNTIFS(Sta!$A:$A,$A356,Sta!$T:$T,"&gt;2.5")/$B356</f>
        <v>#DIV/0!</v>
      </c>
      <c r="M356" s="8" t="e">
        <f>COUNTIFS(Sta!$B:$B,$A356,Sta!$T:$T,"&gt;2.5")/$C356</f>
        <v>#DIV/0!</v>
      </c>
      <c r="N356" s="11" t="e">
        <f>(COUNTIFS(Sta!$A:$A,$A356,Sta!$T:$T,"&gt;4.5") +COUNTIFS(Sta!$B:$B,$A356,Sta!$T:$T,"&gt;4.5"))/$D356</f>
        <v>#DIV/0!</v>
      </c>
      <c r="O356" s="8" t="e">
        <f>COUNTIFS(Sta!$A:$A,$A356,Sta!$T:$T,"&gt;4.5")/$B356</f>
        <v>#DIV/0!</v>
      </c>
      <c r="P356" s="8" t="e">
        <f>COUNTIFS(Sta!$B:$B,$A356,Sta!$T:$T,"&gt;4.5")/$C356</f>
        <v>#DIV/0!</v>
      </c>
      <c r="Q356" s="11" t="e">
        <f>(COUNTIFS(Sta!$A:$A,$A356,Sta!$R:$R,"&gt;0.5") +COUNTIFS(Sta!$B:$B,$A356,Sta!$S:$S,"&gt;0.5"))/$D356</f>
        <v>#DIV/0!</v>
      </c>
      <c r="R356" s="8" t="e">
        <f>COUNTIFS(Sta!$A:$A,$A356,Sta!$R:$R,"&gt;0.5")/$B356</f>
        <v>#DIV/0!</v>
      </c>
      <c r="S356" s="8" t="e">
        <f>COUNTIFS(Sta!$B:$B,$A356,Sta!$S:$S,"&gt;0.5")/$C356</f>
        <v>#DIV/0!</v>
      </c>
      <c r="T356" s="11" t="e">
        <f>(COUNTIFS(Sta!$A:$A,$A356,Sta!$R:$R,"&gt;1.5") +COUNTIFS(Sta!$B:$B,$A356,Sta!$S:$S,"&gt;1.5"))/$D356</f>
        <v>#DIV/0!</v>
      </c>
      <c r="U356" s="8" t="e">
        <f>COUNTIFS(Sta!$A:$A,$A356,Sta!$R:$R,"&gt;1.5")/$B356</f>
        <v>#DIV/0!</v>
      </c>
      <c r="V356" s="8" t="e">
        <f>COUNTIFS(Sta!$B:$B,$A356,Sta!$S:$S,"&gt;1.5")/$C356</f>
        <v>#DIV/0!</v>
      </c>
    </row>
    <row r="357" spans="1:22" x14ac:dyDescent="0.3">
      <c r="A357" t="s">
        <v>87</v>
      </c>
      <c r="B357" s="9">
        <f>COUNTIF(Sta!A:A,A357)</f>
        <v>0</v>
      </c>
      <c r="C357" s="4">
        <f>COUNTIF(Sta!B:B,A357)</f>
        <v>0</v>
      </c>
      <c r="D357" s="4">
        <f t="shared" si="10"/>
        <v>0</v>
      </c>
      <c r="E357" s="10" t="e">
        <f>(SUMIF(Sta!$A:$A,$A357,Sta!$T:$T)  + SUMIF(Sta!$B:$B,$A357,Sta!$T:$T) )/$D357</f>
        <v>#DIV/0!</v>
      </c>
      <c r="F357" s="6" t="e">
        <f>SUMIF(Sta!$A:$A,$A357,Sta!$T:$T)/$B357</f>
        <v>#DIV/0!</v>
      </c>
      <c r="G357" s="6" t="e">
        <f>SUMIF(Sta!$B:$B,$A357,Sta!$T:$T)/$C357</f>
        <v>#DIV/0!</v>
      </c>
      <c r="H357" s="10" t="e">
        <f>(SUMIF(Sta!$A:$A,$A357,Sta!$R:$R)  + SUMIF(Sta!$B:$B,$A357,Sta!$S:$S) )/$D357</f>
        <v>#DIV/0!</v>
      </c>
      <c r="I357" s="6" t="e">
        <f>SUMIF(Sta!$A:$A,$A357,Sta!$R:$R)/$B357</f>
        <v>#DIV/0!</v>
      </c>
      <c r="J357" s="6" t="e">
        <f>SUMIF(Sta!$B:$B,$A357,Sta!$S:$S)/$C357</f>
        <v>#DIV/0!</v>
      </c>
      <c r="K357" s="11" t="e">
        <f>(COUNTIFS(Sta!$A:$A,$A357,Sta!$T:$T,"&gt;2.5") +COUNTIFS(Sta!$B:$B,$A357,Sta!$T:$T,"&gt;2.5"))/$D357</f>
        <v>#DIV/0!</v>
      </c>
      <c r="L357" s="8" t="e">
        <f>COUNTIFS(Sta!$A:$A,$A357,Sta!$T:$T,"&gt;2.5")/$B357</f>
        <v>#DIV/0!</v>
      </c>
      <c r="M357" s="8" t="e">
        <f>COUNTIFS(Sta!$B:$B,$A357,Sta!$T:$T,"&gt;2.5")/$C357</f>
        <v>#DIV/0!</v>
      </c>
      <c r="N357" s="11" t="e">
        <f>(COUNTIFS(Sta!$A:$A,$A357,Sta!$T:$T,"&gt;4.5") +COUNTIFS(Sta!$B:$B,$A357,Sta!$T:$T,"&gt;4.5"))/$D357</f>
        <v>#DIV/0!</v>
      </c>
      <c r="O357" s="8" t="e">
        <f>COUNTIFS(Sta!$A:$A,$A357,Sta!$T:$T,"&gt;4.5")/$B357</f>
        <v>#DIV/0!</v>
      </c>
      <c r="P357" s="8" t="e">
        <f>COUNTIFS(Sta!$B:$B,$A357,Sta!$T:$T,"&gt;4.5")/$C357</f>
        <v>#DIV/0!</v>
      </c>
      <c r="Q357" s="11" t="e">
        <f>(COUNTIFS(Sta!$A:$A,$A357,Sta!$R:$R,"&gt;0.5") +COUNTIFS(Sta!$B:$B,$A357,Sta!$S:$S,"&gt;0.5"))/$D357</f>
        <v>#DIV/0!</v>
      </c>
      <c r="R357" s="8" t="e">
        <f>COUNTIFS(Sta!$A:$A,$A357,Sta!$R:$R,"&gt;0.5")/$B357</f>
        <v>#DIV/0!</v>
      </c>
      <c r="S357" s="8" t="e">
        <f>COUNTIFS(Sta!$B:$B,$A357,Sta!$S:$S,"&gt;0.5")/$C357</f>
        <v>#DIV/0!</v>
      </c>
      <c r="T357" s="11" t="e">
        <f>(COUNTIFS(Sta!$A:$A,$A357,Sta!$R:$R,"&gt;1.5") +COUNTIFS(Sta!$B:$B,$A357,Sta!$S:$S,"&gt;1.5"))/$D357</f>
        <v>#DIV/0!</v>
      </c>
      <c r="U357" s="8" t="e">
        <f>COUNTIFS(Sta!$A:$A,$A357,Sta!$R:$R,"&gt;1.5")/$B357</f>
        <v>#DIV/0!</v>
      </c>
      <c r="V357" s="8" t="e">
        <f>COUNTIFS(Sta!$B:$B,$A357,Sta!$S:$S,"&gt;1.5")/$C357</f>
        <v>#DIV/0!</v>
      </c>
    </row>
    <row r="358" spans="1:22" x14ac:dyDescent="0.3">
      <c r="A358" t="s">
        <v>144</v>
      </c>
      <c r="B358" s="9">
        <f>COUNTIF(Sta!A:A,A358)</f>
        <v>1</v>
      </c>
      <c r="C358" s="4">
        <f>COUNTIF(Sta!B:B,A358)</f>
        <v>0</v>
      </c>
      <c r="D358" s="4">
        <f t="shared" si="10"/>
        <v>1</v>
      </c>
      <c r="E358" s="10">
        <f>(SUMIF(Sta!$A:$A,$A358,Sta!$T:$T)  + SUMIF(Sta!$B:$B,$A358,Sta!$T:$T) )/$D358</f>
        <v>7</v>
      </c>
      <c r="F358" s="6">
        <f>SUMIF(Sta!$A:$A,$A358,Sta!$T:$T)/$B358</f>
        <v>7</v>
      </c>
      <c r="G358" s="6" t="e">
        <f>SUMIF(Sta!$B:$B,$A358,Sta!$T:$T)/$C358</f>
        <v>#DIV/0!</v>
      </c>
      <c r="H358" s="10">
        <f>(SUMIF(Sta!$A:$A,$A358,Sta!$R:$R)  + SUMIF(Sta!$B:$B,$A358,Sta!$S:$S) )/$D358</f>
        <v>4</v>
      </c>
      <c r="I358" s="6">
        <f>SUMIF(Sta!$A:$A,$A358,Sta!$R:$R)/$B358</f>
        <v>4</v>
      </c>
      <c r="J358" s="6" t="e">
        <f>SUMIF(Sta!$B:$B,$A358,Sta!$S:$S)/$C358</f>
        <v>#DIV/0!</v>
      </c>
      <c r="K358" s="11">
        <f>(COUNTIFS(Sta!$A:$A,$A358,Sta!$T:$T,"&gt;2.5") +COUNTIFS(Sta!$B:$B,$A358,Sta!$T:$T,"&gt;2.5"))/$D358</f>
        <v>1</v>
      </c>
      <c r="L358" s="8">
        <f>COUNTIFS(Sta!$A:$A,$A358,Sta!$T:$T,"&gt;2.5")/$B358</f>
        <v>1</v>
      </c>
      <c r="M358" s="8" t="e">
        <f>COUNTIFS(Sta!$B:$B,$A358,Sta!$T:$T,"&gt;2.5")/$C358</f>
        <v>#DIV/0!</v>
      </c>
      <c r="N358" s="11">
        <f>(COUNTIFS(Sta!$A:$A,$A358,Sta!$T:$T,"&gt;4.5") +COUNTIFS(Sta!$B:$B,$A358,Sta!$T:$T,"&gt;4.5"))/$D358</f>
        <v>1</v>
      </c>
      <c r="O358" s="8">
        <f>COUNTIFS(Sta!$A:$A,$A358,Sta!$T:$T,"&gt;4.5")/$B358</f>
        <v>1</v>
      </c>
      <c r="P358" s="8" t="e">
        <f>COUNTIFS(Sta!$B:$B,$A358,Sta!$T:$T,"&gt;4.5")/$C358</f>
        <v>#DIV/0!</v>
      </c>
      <c r="Q358" s="11">
        <f>(COUNTIFS(Sta!$A:$A,$A358,Sta!$R:$R,"&gt;0.5") +COUNTIFS(Sta!$B:$B,$A358,Sta!$S:$S,"&gt;0.5"))/$D358</f>
        <v>1</v>
      </c>
      <c r="R358" s="8">
        <f>COUNTIFS(Sta!$A:$A,$A358,Sta!$R:$R,"&gt;0.5")/$B358</f>
        <v>1</v>
      </c>
      <c r="S358" s="8" t="e">
        <f>COUNTIFS(Sta!$B:$B,$A358,Sta!$S:$S,"&gt;0.5")/$C358</f>
        <v>#DIV/0!</v>
      </c>
      <c r="T358" s="11">
        <f>(COUNTIFS(Sta!$A:$A,$A358,Sta!$R:$R,"&gt;1.5") +COUNTIFS(Sta!$B:$B,$A358,Sta!$S:$S,"&gt;1.5"))/$D358</f>
        <v>1</v>
      </c>
      <c r="U358" s="8">
        <f>COUNTIFS(Sta!$A:$A,$A358,Sta!$R:$R,"&gt;1.5")/$B358</f>
        <v>1</v>
      </c>
      <c r="V358" s="8" t="e">
        <f>COUNTIFS(Sta!$B:$B,$A358,Sta!$S:$S,"&gt;1.5")/$C358</f>
        <v>#DIV/0!</v>
      </c>
    </row>
    <row r="359" spans="1:22" x14ac:dyDescent="0.3">
      <c r="A359" t="s">
        <v>666</v>
      </c>
      <c r="B359" s="9">
        <f>COUNTIF(Sta!A:A,A359)</f>
        <v>2</v>
      </c>
      <c r="C359" s="4">
        <f>COUNTIF(Sta!B:B,A359)</f>
        <v>1</v>
      </c>
      <c r="D359" s="4">
        <f t="shared" si="10"/>
        <v>3</v>
      </c>
      <c r="E359" s="10">
        <f>(SUMIF(Sta!$A:$A,$A359,Sta!$T:$T)  + SUMIF(Sta!$B:$B,$A359,Sta!$T:$T) )/$D359</f>
        <v>5.333333333333333</v>
      </c>
      <c r="F359" s="6">
        <f>SUMIF(Sta!$A:$A,$A359,Sta!$T:$T)/$B359</f>
        <v>3.5</v>
      </c>
      <c r="G359" s="6">
        <f>SUMIF(Sta!$B:$B,$A359,Sta!$T:$T)/$C359</f>
        <v>9</v>
      </c>
      <c r="H359" s="10">
        <f>(SUMIF(Sta!$A:$A,$A359,Sta!$R:$R)  + SUMIF(Sta!$B:$B,$A359,Sta!$S:$S) )/$D359</f>
        <v>4.333333333333333</v>
      </c>
      <c r="I359" s="6">
        <f>SUMIF(Sta!$A:$A,$A359,Sta!$R:$R)/$B359</f>
        <v>3</v>
      </c>
      <c r="J359" s="6">
        <f>SUMIF(Sta!$B:$B,$A359,Sta!$S:$S)/$C359</f>
        <v>7</v>
      </c>
      <c r="K359" s="11">
        <f>(COUNTIFS(Sta!$A:$A,$A359,Sta!$T:$T,"&gt;2.5") +COUNTIFS(Sta!$B:$B,$A359,Sta!$T:$T,"&gt;2.5"))/$D359</f>
        <v>1</v>
      </c>
      <c r="L359" s="8">
        <f>COUNTIFS(Sta!$A:$A,$A359,Sta!$T:$T,"&gt;2.5")/$B359</f>
        <v>1</v>
      </c>
      <c r="M359" s="8">
        <f>COUNTIFS(Sta!$B:$B,$A359,Sta!$T:$T,"&gt;2.5")/$C359</f>
        <v>1</v>
      </c>
      <c r="N359" s="11">
        <f>(COUNTIFS(Sta!$A:$A,$A359,Sta!$T:$T,"&gt;4.5") +COUNTIFS(Sta!$B:$B,$A359,Sta!$T:$T,"&gt;4.5"))/$D359</f>
        <v>0.33333333333333331</v>
      </c>
      <c r="O359" s="8">
        <f>COUNTIFS(Sta!$A:$A,$A359,Sta!$T:$T,"&gt;4.5")/$B359</f>
        <v>0</v>
      </c>
      <c r="P359" s="8">
        <f>COUNTIFS(Sta!$B:$B,$A359,Sta!$T:$T,"&gt;4.5")/$C359</f>
        <v>1</v>
      </c>
      <c r="Q359" s="11">
        <f>(COUNTIFS(Sta!$A:$A,$A359,Sta!$R:$R,"&gt;0.5") +COUNTIFS(Sta!$B:$B,$A359,Sta!$S:$S,"&gt;0.5"))/$D359</f>
        <v>1</v>
      </c>
      <c r="R359" s="8">
        <f>COUNTIFS(Sta!$A:$A,$A359,Sta!$R:$R,"&gt;0.5")/$B359</f>
        <v>1</v>
      </c>
      <c r="S359" s="8">
        <f>COUNTIFS(Sta!$B:$B,$A359,Sta!$S:$S,"&gt;0.5")/$C359</f>
        <v>1</v>
      </c>
      <c r="T359" s="11">
        <f>(COUNTIFS(Sta!$A:$A,$A359,Sta!$R:$R,"&gt;1.5") +COUNTIFS(Sta!$B:$B,$A359,Sta!$S:$S,"&gt;1.5"))/$D359</f>
        <v>1</v>
      </c>
      <c r="U359" s="8">
        <f>COUNTIFS(Sta!$A:$A,$A359,Sta!$R:$R,"&gt;1.5")/$B359</f>
        <v>1</v>
      </c>
      <c r="V359" s="8">
        <f>COUNTIFS(Sta!$B:$B,$A359,Sta!$S:$S,"&gt;1.5")/$C359</f>
        <v>1</v>
      </c>
    </row>
    <row r="360" spans="1:22" x14ac:dyDescent="0.3">
      <c r="A360" t="s">
        <v>441</v>
      </c>
      <c r="B360" s="9">
        <f>COUNTIF(Sta!A:A,A360)</f>
        <v>0</v>
      </c>
      <c r="C360" s="4">
        <f>COUNTIF(Sta!B:B,A360)</f>
        <v>0</v>
      </c>
      <c r="D360" s="4">
        <f t="shared" si="10"/>
        <v>0</v>
      </c>
      <c r="E360" s="10" t="e">
        <f>(SUMIF(Sta!$A:$A,$A360,Sta!$T:$T)  + SUMIF(Sta!$B:$B,$A360,Sta!$T:$T) )/$D360</f>
        <v>#DIV/0!</v>
      </c>
      <c r="F360" s="6" t="e">
        <f>SUMIF(Sta!$A:$A,$A360,Sta!$T:$T)/$B360</f>
        <v>#DIV/0!</v>
      </c>
      <c r="G360" s="6" t="e">
        <f>SUMIF(Sta!$B:$B,$A360,Sta!$T:$T)/$C360</f>
        <v>#DIV/0!</v>
      </c>
      <c r="H360" s="10" t="e">
        <f>(SUMIF(Sta!$A:$A,$A360,Sta!$R:$R)  + SUMIF(Sta!$B:$B,$A360,Sta!$S:$S) )/$D360</f>
        <v>#DIV/0!</v>
      </c>
      <c r="I360" s="6" t="e">
        <f>SUMIF(Sta!$A:$A,$A360,Sta!$R:$R)/$B360</f>
        <v>#DIV/0!</v>
      </c>
      <c r="J360" s="6" t="e">
        <f>SUMIF(Sta!$B:$B,$A360,Sta!$S:$S)/$C360</f>
        <v>#DIV/0!</v>
      </c>
      <c r="K360" s="11" t="e">
        <f>(COUNTIFS(Sta!$A:$A,$A360,Sta!$T:$T,"&gt;2.5") +COUNTIFS(Sta!$B:$B,$A360,Sta!$T:$T,"&gt;2.5"))/$D360</f>
        <v>#DIV/0!</v>
      </c>
      <c r="L360" s="8" t="e">
        <f>COUNTIFS(Sta!$A:$A,$A360,Sta!$T:$T,"&gt;2.5")/$B360</f>
        <v>#DIV/0!</v>
      </c>
      <c r="M360" s="8" t="e">
        <f>COUNTIFS(Sta!$B:$B,$A360,Sta!$T:$T,"&gt;2.5")/$C360</f>
        <v>#DIV/0!</v>
      </c>
      <c r="N360" s="11" t="e">
        <f>(COUNTIFS(Sta!$A:$A,$A360,Sta!$T:$T,"&gt;4.5") +COUNTIFS(Sta!$B:$B,$A360,Sta!$T:$T,"&gt;4.5"))/$D360</f>
        <v>#DIV/0!</v>
      </c>
      <c r="O360" s="8" t="e">
        <f>COUNTIFS(Sta!$A:$A,$A360,Sta!$T:$T,"&gt;4.5")/$B360</f>
        <v>#DIV/0!</v>
      </c>
      <c r="P360" s="8" t="e">
        <f>COUNTIFS(Sta!$B:$B,$A360,Sta!$T:$T,"&gt;4.5")/$C360</f>
        <v>#DIV/0!</v>
      </c>
      <c r="Q360" s="11" t="e">
        <f>(COUNTIFS(Sta!$A:$A,$A360,Sta!$R:$R,"&gt;0.5") +COUNTIFS(Sta!$B:$B,$A360,Sta!$S:$S,"&gt;0.5"))/$D360</f>
        <v>#DIV/0!</v>
      </c>
      <c r="R360" s="8" t="e">
        <f>COUNTIFS(Sta!$A:$A,$A360,Sta!$R:$R,"&gt;0.5")/$B360</f>
        <v>#DIV/0!</v>
      </c>
      <c r="S360" s="8" t="e">
        <f>COUNTIFS(Sta!$B:$B,$A360,Sta!$S:$S,"&gt;0.5")/$C360</f>
        <v>#DIV/0!</v>
      </c>
      <c r="T360" s="11" t="e">
        <f>(COUNTIFS(Sta!$A:$A,$A360,Sta!$R:$R,"&gt;1.5") +COUNTIFS(Sta!$B:$B,$A360,Sta!$S:$S,"&gt;1.5"))/$D360</f>
        <v>#DIV/0!</v>
      </c>
      <c r="U360" s="8" t="e">
        <f>COUNTIFS(Sta!$A:$A,$A360,Sta!$R:$R,"&gt;1.5")/$B360</f>
        <v>#DIV/0!</v>
      </c>
      <c r="V360" s="8" t="e">
        <f>COUNTIFS(Sta!$B:$B,$A360,Sta!$S:$S,"&gt;1.5")/$C360</f>
        <v>#DIV/0!</v>
      </c>
    </row>
    <row r="361" spans="1:22" x14ac:dyDescent="0.3">
      <c r="A361" t="s">
        <v>15</v>
      </c>
      <c r="B361" s="9">
        <f>COUNTIF(Sta!A:A,A361)</f>
        <v>0</v>
      </c>
      <c r="C361" s="4">
        <f>COUNTIF(Sta!B:B,A361)</f>
        <v>0</v>
      </c>
      <c r="D361" s="4">
        <f t="shared" si="10"/>
        <v>0</v>
      </c>
      <c r="E361" s="10" t="e">
        <f>(SUMIF(Sta!$A:$A,$A361,Sta!$T:$T)  + SUMIF(Sta!$B:$B,$A361,Sta!$T:$T) )/$D361</f>
        <v>#DIV/0!</v>
      </c>
      <c r="F361" s="6" t="e">
        <f>SUMIF(Sta!$A:$A,$A361,Sta!$T:$T)/$B361</f>
        <v>#DIV/0!</v>
      </c>
      <c r="G361" s="6" t="e">
        <f>SUMIF(Sta!$B:$B,$A361,Sta!$T:$T)/$C361</f>
        <v>#DIV/0!</v>
      </c>
      <c r="H361" s="10" t="e">
        <f>(SUMIF(Sta!$A:$A,$A361,Sta!$R:$R)  + SUMIF(Sta!$B:$B,$A361,Sta!$S:$S) )/$D361</f>
        <v>#DIV/0!</v>
      </c>
      <c r="I361" s="6" t="e">
        <f>SUMIF(Sta!$A:$A,$A361,Sta!$R:$R)/$B361</f>
        <v>#DIV/0!</v>
      </c>
      <c r="J361" s="6" t="e">
        <f>SUMIF(Sta!$B:$B,$A361,Sta!$S:$S)/$C361</f>
        <v>#DIV/0!</v>
      </c>
      <c r="K361" s="11" t="e">
        <f>(COUNTIFS(Sta!$A:$A,$A361,Sta!$T:$T,"&gt;2.5") +COUNTIFS(Sta!$B:$B,$A361,Sta!$T:$T,"&gt;2.5"))/$D361</f>
        <v>#DIV/0!</v>
      </c>
      <c r="L361" s="8" t="e">
        <f>COUNTIFS(Sta!$A:$A,$A361,Sta!$T:$T,"&gt;2.5")/$B361</f>
        <v>#DIV/0!</v>
      </c>
      <c r="M361" s="8" t="e">
        <f>COUNTIFS(Sta!$B:$B,$A361,Sta!$T:$T,"&gt;2.5")/$C361</f>
        <v>#DIV/0!</v>
      </c>
      <c r="N361" s="11" t="e">
        <f>(COUNTIFS(Sta!$A:$A,$A361,Sta!$T:$T,"&gt;4.5") +COUNTIFS(Sta!$B:$B,$A361,Sta!$T:$T,"&gt;4.5"))/$D361</f>
        <v>#DIV/0!</v>
      </c>
      <c r="O361" s="8" t="e">
        <f>COUNTIFS(Sta!$A:$A,$A361,Sta!$T:$T,"&gt;4.5")/$B361</f>
        <v>#DIV/0!</v>
      </c>
      <c r="P361" s="8" t="e">
        <f>COUNTIFS(Sta!$B:$B,$A361,Sta!$T:$T,"&gt;4.5")/$C361</f>
        <v>#DIV/0!</v>
      </c>
      <c r="Q361" s="11" t="e">
        <f>(COUNTIFS(Sta!$A:$A,$A361,Sta!$R:$R,"&gt;0.5") +COUNTIFS(Sta!$B:$B,$A361,Sta!$S:$S,"&gt;0.5"))/$D361</f>
        <v>#DIV/0!</v>
      </c>
      <c r="R361" s="8" t="e">
        <f>COUNTIFS(Sta!$A:$A,$A361,Sta!$R:$R,"&gt;0.5")/$B361</f>
        <v>#DIV/0!</v>
      </c>
      <c r="S361" s="8" t="e">
        <f>COUNTIFS(Sta!$B:$B,$A361,Sta!$S:$S,"&gt;0.5")/$C361</f>
        <v>#DIV/0!</v>
      </c>
      <c r="T361" s="11" t="e">
        <f>(COUNTIFS(Sta!$A:$A,$A361,Sta!$R:$R,"&gt;1.5") +COUNTIFS(Sta!$B:$B,$A361,Sta!$S:$S,"&gt;1.5"))/$D361</f>
        <v>#DIV/0!</v>
      </c>
      <c r="U361" s="8" t="e">
        <f>COUNTIFS(Sta!$A:$A,$A361,Sta!$R:$R,"&gt;1.5")/$B361</f>
        <v>#DIV/0!</v>
      </c>
      <c r="V361" s="8" t="e">
        <f>COUNTIFS(Sta!$B:$B,$A361,Sta!$S:$S,"&gt;1.5")/$C361</f>
        <v>#DIV/0!</v>
      </c>
    </row>
    <row r="362" spans="1:22" x14ac:dyDescent="0.3">
      <c r="A362" t="s">
        <v>636</v>
      </c>
      <c r="B362" s="9">
        <f>COUNTIF(Sta!A:A,A362)</f>
        <v>1</v>
      </c>
      <c r="C362" s="4">
        <f>COUNTIF(Sta!B:B,A362)</f>
        <v>0</v>
      </c>
      <c r="D362" s="4">
        <f t="shared" si="10"/>
        <v>1</v>
      </c>
      <c r="E362" s="10">
        <f>(SUMIF(Sta!$A:$A,$A362,Sta!$T:$T)  + SUMIF(Sta!$B:$B,$A362,Sta!$T:$T) )/$D362</f>
        <v>8</v>
      </c>
      <c r="F362" s="6">
        <f>SUMIF(Sta!$A:$A,$A362,Sta!$T:$T)/$B362</f>
        <v>8</v>
      </c>
      <c r="G362" s="6" t="e">
        <f>SUMIF(Sta!$B:$B,$A362,Sta!$T:$T)/$C362</f>
        <v>#DIV/0!</v>
      </c>
      <c r="H362" s="10">
        <f>(SUMIF(Sta!$A:$A,$A362,Sta!$R:$R)  + SUMIF(Sta!$B:$B,$A362,Sta!$S:$S) )/$D362</f>
        <v>3</v>
      </c>
      <c r="I362" s="6">
        <f>SUMIF(Sta!$A:$A,$A362,Sta!$R:$R)/$B362</f>
        <v>3</v>
      </c>
      <c r="J362" s="6" t="e">
        <f>SUMIF(Sta!$B:$B,$A362,Sta!$S:$S)/$C362</f>
        <v>#DIV/0!</v>
      </c>
      <c r="K362" s="11">
        <f>(COUNTIFS(Sta!$A:$A,$A362,Sta!$T:$T,"&gt;2.5") +COUNTIFS(Sta!$B:$B,$A362,Sta!$T:$T,"&gt;2.5"))/$D362</f>
        <v>1</v>
      </c>
      <c r="L362" s="8">
        <f>COUNTIFS(Sta!$A:$A,$A362,Sta!$T:$T,"&gt;2.5")/$B362</f>
        <v>1</v>
      </c>
      <c r="M362" s="8" t="e">
        <f>COUNTIFS(Sta!$B:$B,$A362,Sta!$T:$T,"&gt;2.5")/$C362</f>
        <v>#DIV/0!</v>
      </c>
      <c r="N362" s="11">
        <f>(COUNTIFS(Sta!$A:$A,$A362,Sta!$T:$T,"&gt;4.5") +COUNTIFS(Sta!$B:$B,$A362,Sta!$T:$T,"&gt;4.5"))/$D362</f>
        <v>1</v>
      </c>
      <c r="O362" s="8">
        <f>COUNTIFS(Sta!$A:$A,$A362,Sta!$T:$T,"&gt;4.5")/$B362</f>
        <v>1</v>
      </c>
      <c r="P362" s="8" t="e">
        <f>COUNTIFS(Sta!$B:$B,$A362,Sta!$T:$T,"&gt;4.5")/$C362</f>
        <v>#DIV/0!</v>
      </c>
      <c r="Q362" s="11">
        <f>(COUNTIFS(Sta!$A:$A,$A362,Sta!$R:$R,"&gt;0.5") +COUNTIFS(Sta!$B:$B,$A362,Sta!$S:$S,"&gt;0.5"))/$D362</f>
        <v>1</v>
      </c>
      <c r="R362" s="8">
        <f>COUNTIFS(Sta!$A:$A,$A362,Sta!$R:$R,"&gt;0.5")/$B362</f>
        <v>1</v>
      </c>
      <c r="S362" s="8" t="e">
        <f>COUNTIFS(Sta!$B:$B,$A362,Sta!$S:$S,"&gt;0.5")/$C362</f>
        <v>#DIV/0!</v>
      </c>
      <c r="T362" s="11">
        <f>(COUNTIFS(Sta!$A:$A,$A362,Sta!$R:$R,"&gt;1.5") +COUNTIFS(Sta!$B:$B,$A362,Sta!$S:$S,"&gt;1.5"))/$D362</f>
        <v>1</v>
      </c>
      <c r="U362" s="8">
        <f>COUNTIFS(Sta!$A:$A,$A362,Sta!$R:$R,"&gt;1.5")/$B362</f>
        <v>1</v>
      </c>
      <c r="V362" s="8" t="e">
        <f>COUNTIFS(Sta!$B:$B,$A362,Sta!$S:$S,"&gt;1.5")/$C362</f>
        <v>#DIV/0!</v>
      </c>
    </row>
    <row r="363" spans="1:22" x14ac:dyDescent="0.3">
      <c r="A363" t="s">
        <v>227</v>
      </c>
      <c r="B363" s="9">
        <f>COUNTIF(Sta!A:A,A363)</f>
        <v>1</v>
      </c>
      <c r="C363" s="4">
        <f>COUNTIF(Sta!B:B,A363)</f>
        <v>1</v>
      </c>
      <c r="D363" s="4">
        <f t="shared" si="10"/>
        <v>2</v>
      </c>
      <c r="E363" s="10">
        <f>(SUMIF(Sta!$A:$A,$A363,Sta!$T:$T)  + SUMIF(Sta!$B:$B,$A363,Sta!$T:$T) )/$D363</f>
        <v>5</v>
      </c>
      <c r="F363" s="6">
        <f>SUMIF(Sta!$A:$A,$A363,Sta!$T:$T)/$B363</f>
        <v>8</v>
      </c>
      <c r="G363" s="6">
        <f>SUMIF(Sta!$B:$B,$A363,Sta!$T:$T)/$C363</f>
        <v>2</v>
      </c>
      <c r="H363" s="10">
        <f>(SUMIF(Sta!$A:$A,$A363,Sta!$R:$R)  + SUMIF(Sta!$B:$B,$A363,Sta!$S:$S) )/$D363</f>
        <v>1.5</v>
      </c>
      <c r="I363" s="6">
        <f>SUMIF(Sta!$A:$A,$A363,Sta!$R:$R)/$B363</f>
        <v>2</v>
      </c>
      <c r="J363" s="6">
        <f>SUMIF(Sta!$B:$B,$A363,Sta!$S:$S)/$C363</f>
        <v>1</v>
      </c>
      <c r="K363" s="11">
        <f>(COUNTIFS(Sta!$A:$A,$A363,Sta!$T:$T,"&gt;2.5") +COUNTIFS(Sta!$B:$B,$A363,Sta!$T:$T,"&gt;2.5"))/$D363</f>
        <v>0.5</v>
      </c>
      <c r="L363" s="8">
        <f>COUNTIFS(Sta!$A:$A,$A363,Sta!$T:$T,"&gt;2.5")/$B363</f>
        <v>1</v>
      </c>
      <c r="M363" s="8">
        <f>COUNTIFS(Sta!$B:$B,$A363,Sta!$T:$T,"&gt;2.5")/$C363</f>
        <v>0</v>
      </c>
      <c r="N363" s="11">
        <f>(COUNTIFS(Sta!$A:$A,$A363,Sta!$T:$T,"&gt;4.5") +COUNTIFS(Sta!$B:$B,$A363,Sta!$T:$T,"&gt;4.5"))/$D363</f>
        <v>0.5</v>
      </c>
      <c r="O363" s="8">
        <f>COUNTIFS(Sta!$A:$A,$A363,Sta!$T:$T,"&gt;4.5")/$B363</f>
        <v>1</v>
      </c>
      <c r="P363" s="8">
        <f>COUNTIFS(Sta!$B:$B,$A363,Sta!$T:$T,"&gt;4.5")/$C363</f>
        <v>0</v>
      </c>
      <c r="Q363" s="11">
        <f>(COUNTIFS(Sta!$A:$A,$A363,Sta!$R:$R,"&gt;0.5") +COUNTIFS(Sta!$B:$B,$A363,Sta!$S:$S,"&gt;0.5"))/$D363</f>
        <v>1</v>
      </c>
      <c r="R363" s="8">
        <f>COUNTIFS(Sta!$A:$A,$A363,Sta!$R:$R,"&gt;0.5")/$B363</f>
        <v>1</v>
      </c>
      <c r="S363" s="8">
        <f>COUNTIFS(Sta!$B:$B,$A363,Sta!$S:$S,"&gt;0.5")/$C363</f>
        <v>1</v>
      </c>
      <c r="T363" s="11">
        <f>(COUNTIFS(Sta!$A:$A,$A363,Sta!$R:$R,"&gt;1.5") +COUNTIFS(Sta!$B:$B,$A363,Sta!$S:$S,"&gt;1.5"))/$D363</f>
        <v>0.5</v>
      </c>
      <c r="U363" s="8">
        <f>COUNTIFS(Sta!$A:$A,$A363,Sta!$R:$R,"&gt;1.5")/$B363</f>
        <v>1</v>
      </c>
      <c r="V363" s="8">
        <f>COUNTIFS(Sta!$B:$B,$A363,Sta!$S:$S,"&gt;1.5")/$C363</f>
        <v>0</v>
      </c>
    </row>
    <row r="364" spans="1:22" x14ac:dyDescent="0.3">
      <c r="A364" t="s">
        <v>284</v>
      </c>
      <c r="B364" s="9">
        <f>COUNTIF(Sta!A:A,A364)</f>
        <v>1</v>
      </c>
      <c r="C364" s="4">
        <f>COUNTIF(Sta!B:B,A364)</f>
        <v>0</v>
      </c>
      <c r="D364" s="4">
        <f t="shared" si="10"/>
        <v>1</v>
      </c>
      <c r="E364" s="10">
        <f>(SUMIF(Sta!$A:$A,$A364,Sta!$T:$T)  + SUMIF(Sta!$B:$B,$A364,Sta!$T:$T) )/$D364</f>
        <v>7</v>
      </c>
      <c r="F364" s="6">
        <f>SUMIF(Sta!$A:$A,$A364,Sta!$T:$T)/$B364</f>
        <v>7</v>
      </c>
      <c r="G364" s="6" t="e">
        <f>SUMIF(Sta!$B:$B,$A364,Sta!$T:$T)/$C364</f>
        <v>#DIV/0!</v>
      </c>
      <c r="H364" s="10">
        <f>(SUMIF(Sta!$A:$A,$A364,Sta!$R:$R)  + SUMIF(Sta!$B:$B,$A364,Sta!$S:$S) )/$D364</f>
        <v>3</v>
      </c>
      <c r="I364" s="6">
        <f>SUMIF(Sta!$A:$A,$A364,Sta!$R:$R)/$B364</f>
        <v>3</v>
      </c>
      <c r="J364" s="6" t="e">
        <f>SUMIF(Sta!$B:$B,$A364,Sta!$S:$S)/$C364</f>
        <v>#DIV/0!</v>
      </c>
      <c r="K364" s="11">
        <f>(COUNTIFS(Sta!$A:$A,$A364,Sta!$T:$T,"&gt;2.5") +COUNTIFS(Sta!$B:$B,$A364,Sta!$T:$T,"&gt;2.5"))/$D364</f>
        <v>1</v>
      </c>
      <c r="L364" s="8">
        <f>COUNTIFS(Sta!$A:$A,$A364,Sta!$T:$T,"&gt;2.5")/$B364</f>
        <v>1</v>
      </c>
      <c r="M364" s="8" t="e">
        <f>COUNTIFS(Sta!$B:$B,$A364,Sta!$T:$T,"&gt;2.5")/$C364</f>
        <v>#DIV/0!</v>
      </c>
      <c r="N364" s="11">
        <f>(COUNTIFS(Sta!$A:$A,$A364,Sta!$T:$T,"&gt;4.5") +COUNTIFS(Sta!$B:$B,$A364,Sta!$T:$T,"&gt;4.5"))/$D364</f>
        <v>1</v>
      </c>
      <c r="O364" s="8">
        <f>COUNTIFS(Sta!$A:$A,$A364,Sta!$T:$T,"&gt;4.5")/$B364</f>
        <v>1</v>
      </c>
      <c r="P364" s="8" t="e">
        <f>COUNTIFS(Sta!$B:$B,$A364,Sta!$T:$T,"&gt;4.5")/$C364</f>
        <v>#DIV/0!</v>
      </c>
      <c r="Q364" s="11">
        <f>(COUNTIFS(Sta!$A:$A,$A364,Sta!$R:$R,"&gt;0.5") +COUNTIFS(Sta!$B:$B,$A364,Sta!$S:$S,"&gt;0.5"))/$D364</f>
        <v>1</v>
      </c>
      <c r="R364" s="8">
        <f>COUNTIFS(Sta!$A:$A,$A364,Sta!$R:$R,"&gt;0.5")/$B364</f>
        <v>1</v>
      </c>
      <c r="S364" s="8" t="e">
        <f>COUNTIFS(Sta!$B:$B,$A364,Sta!$S:$S,"&gt;0.5")/$C364</f>
        <v>#DIV/0!</v>
      </c>
      <c r="T364" s="11">
        <f>(COUNTIFS(Sta!$A:$A,$A364,Sta!$R:$R,"&gt;1.5") +COUNTIFS(Sta!$B:$B,$A364,Sta!$S:$S,"&gt;1.5"))/$D364</f>
        <v>1</v>
      </c>
      <c r="U364" s="8">
        <f>COUNTIFS(Sta!$A:$A,$A364,Sta!$R:$R,"&gt;1.5")/$B364</f>
        <v>1</v>
      </c>
      <c r="V364" s="8" t="e">
        <f>COUNTIFS(Sta!$B:$B,$A364,Sta!$S:$S,"&gt;1.5")/$C364</f>
        <v>#DIV/0!</v>
      </c>
    </row>
    <row r="365" spans="1:22" x14ac:dyDescent="0.3">
      <c r="A365" t="s">
        <v>289</v>
      </c>
      <c r="B365" s="9">
        <f>COUNTIF(Sta!A:A,A365)</f>
        <v>0</v>
      </c>
      <c r="C365" s="4">
        <f>COUNTIF(Sta!B:B,A365)</f>
        <v>0</v>
      </c>
      <c r="D365" s="4">
        <f t="shared" si="10"/>
        <v>0</v>
      </c>
      <c r="E365" s="10" t="e">
        <f>(SUMIF(Sta!$A:$A,$A365,Sta!$T:$T)  + SUMIF(Sta!$B:$B,$A365,Sta!$T:$T) )/$D365</f>
        <v>#DIV/0!</v>
      </c>
      <c r="F365" s="6" t="e">
        <f>SUMIF(Sta!$A:$A,$A365,Sta!$T:$T)/$B365</f>
        <v>#DIV/0!</v>
      </c>
      <c r="G365" s="6" t="e">
        <f>SUMIF(Sta!$B:$B,$A365,Sta!$T:$T)/$C365</f>
        <v>#DIV/0!</v>
      </c>
      <c r="H365" s="10" t="e">
        <f>(SUMIF(Sta!$A:$A,$A365,Sta!$R:$R)  + SUMIF(Sta!$B:$B,$A365,Sta!$S:$S) )/$D365</f>
        <v>#DIV/0!</v>
      </c>
      <c r="I365" s="6" t="e">
        <f>SUMIF(Sta!$A:$A,$A365,Sta!$R:$R)/$B365</f>
        <v>#DIV/0!</v>
      </c>
      <c r="J365" s="6" t="e">
        <f>SUMIF(Sta!$B:$B,$A365,Sta!$S:$S)/$C365</f>
        <v>#DIV/0!</v>
      </c>
      <c r="K365" s="11" t="e">
        <f>(COUNTIFS(Sta!$A:$A,$A365,Sta!$T:$T,"&gt;2.5") +COUNTIFS(Sta!$B:$B,$A365,Sta!$T:$T,"&gt;2.5"))/$D365</f>
        <v>#DIV/0!</v>
      </c>
      <c r="L365" s="8" t="e">
        <f>COUNTIFS(Sta!$A:$A,$A365,Sta!$T:$T,"&gt;2.5")/$B365</f>
        <v>#DIV/0!</v>
      </c>
      <c r="M365" s="8" t="e">
        <f>COUNTIFS(Sta!$B:$B,$A365,Sta!$T:$T,"&gt;2.5")/$C365</f>
        <v>#DIV/0!</v>
      </c>
      <c r="N365" s="11" t="e">
        <f>(COUNTIFS(Sta!$A:$A,$A365,Sta!$T:$T,"&gt;4.5") +COUNTIFS(Sta!$B:$B,$A365,Sta!$T:$T,"&gt;4.5"))/$D365</f>
        <v>#DIV/0!</v>
      </c>
      <c r="O365" s="8" t="e">
        <f>COUNTIFS(Sta!$A:$A,$A365,Sta!$T:$T,"&gt;4.5")/$B365</f>
        <v>#DIV/0!</v>
      </c>
      <c r="P365" s="8" t="e">
        <f>COUNTIFS(Sta!$B:$B,$A365,Sta!$T:$T,"&gt;4.5")/$C365</f>
        <v>#DIV/0!</v>
      </c>
      <c r="Q365" s="11" t="e">
        <f>(COUNTIFS(Sta!$A:$A,$A365,Sta!$R:$R,"&gt;0.5") +COUNTIFS(Sta!$B:$B,$A365,Sta!$S:$S,"&gt;0.5"))/$D365</f>
        <v>#DIV/0!</v>
      </c>
      <c r="R365" s="8" t="e">
        <f>COUNTIFS(Sta!$A:$A,$A365,Sta!$R:$R,"&gt;0.5")/$B365</f>
        <v>#DIV/0!</v>
      </c>
      <c r="S365" s="8" t="e">
        <f>COUNTIFS(Sta!$B:$B,$A365,Sta!$S:$S,"&gt;0.5")/$C365</f>
        <v>#DIV/0!</v>
      </c>
      <c r="T365" s="11" t="e">
        <f>(COUNTIFS(Sta!$A:$A,$A365,Sta!$R:$R,"&gt;1.5") +COUNTIFS(Sta!$B:$B,$A365,Sta!$S:$S,"&gt;1.5"))/$D365</f>
        <v>#DIV/0!</v>
      </c>
      <c r="U365" s="8" t="e">
        <f>COUNTIFS(Sta!$A:$A,$A365,Sta!$R:$R,"&gt;1.5")/$B365</f>
        <v>#DIV/0!</v>
      </c>
      <c r="V365" s="8" t="e">
        <f>COUNTIFS(Sta!$B:$B,$A365,Sta!$S:$S,"&gt;1.5")/$C365</f>
        <v>#DIV/0!</v>
      </c>
    </row>
    <row r="366" spans="1:22" x14ac:dyDescent="0.3">
      <c r="A366" t="s">
        <v>369</v>
      </c>
      <c r="B366" s="9">
        <f>COUNTIF(Sta!A:A,A366)</f>
        <v>2</v>
      </c>
      <c r="C366" s="4">
        <f>COUNTIF(Sta!B:B,A366)</f>
        <v>1</v>
      </c>
      <c r="D366" s="4">
        <f t="shared" si="10"/>
        <v>3</v>
      </c>
      <c r="E366" s="10">
        <f>(SUMIF(Sta!$A:$A,$A366,Sta!$T:$T)  + SUMIF(Sta!$B:$B,$A366,Sta!$T:$T) )/$D366</f>
        <v>3</v>
      </c>
      <c r="F366" s="6">
        <f>SUMIF(Sta!$A:$A,$A366,Sta!$T:$T)/$B366</f>
        <v>3</v>
      </c>
      <c r="G366" s="6">
        <f>SUMIF(Sta!$B:$B,$A366,Sta!$T:$T)/$C366</f>
        <v>3</v>
      </c>
      <c r="H366" s="10">
        <f>(SUMIF(Sta!$A:$A,$A366,Sta!$R:$R)  + SUMIF(Sta!$B:$B,$A366,Sta!$S:$S) )/$D366</f>
        <v>1.6666666666666667</v>
      </c>
      <c r="I366" s="6">
        <f>SUMIF(Sta!$A:$A,$A366,Sta!$R:$R)/$B366</f>
        <v>1.5</v>
      </c>
      <c r="J366" s="6">
        <f>SUMIF(Sta!$B:$B,$A366,Sta!$S:$S)/$C366</f>
        <v>2</v>
      </c>
      <c r="K366" s="11">
        <f>(COUNTIFS(Sta!$A:$A,$A366,Sta!$T:$T,"&gt;2.5") +COUNTIFS(Sta!$B:$B,$A366,Sta!$T:$T,"&gt;2.5"))/$D366</f>
        <v>1</v>
      </c>
      <c r="L366" s="8">
        <f>COUNTIFS(Sta!$A:$A,$A366,Sta!$T:$T,"&gt;2.5")/$B366</f>
        <v>1</v>
      </c>
      <c r="M366" s="8">
        <f>COUNTIFS(Sta!$B:$B,$A366,Sta!$T:$T,"&gt;2.5")/$C366</f>
        <v>1</v>
      </c>
      <c r="N366" s="11">
        <f>(COUNTIFS(Sta!$A:$A,$A366,Sta!$T:$T,"&gt;4.5") +COUNTIFS(Sta!$B:$B,$A366,Sta!$T:$T,"&gt;4.5"))/$D366</f>
        <v>0</v>
      </c>
      <c r="O366" s="8">
        <f>COUNTIFS(Sta!$A:$A,$A366,Sta!$T:$T,"&gt;4.5")/$B366</f>
        <v>0</v>
      </c>
      <c r="P366" s="8">
        <f>COUNTIFS(Sta!$B:$B,$A366,Sta!$T:$T,"&gt;4.5")/$C366</f>
        <v>0</v>
      </c>
      <c r="Q366" s="11">
        <f>(COUNTIFS(Sta!$A:$A,$A366,Sta!$R:$R,"&gt;0.5") +COUNTIFS(Sta!$B:$B,$A366,Sta!$S:$S,"&gt;0.5"))/$D366</f>
        <v>1</v>
      </c>
      <c r="R366" s="8">
        <f>COUNTIFS(Sta!$A:$A,$A366,Sta!$R:$R,"&gt;0.5")/$B366</f>
        <v>1</v>
      </c>
      <c r="S366" s="8">
        <f>COUNTIFS(Sta!$B:$B,$A366,Sta!$S:$S,"&gt;0.5")/$C366</f>
        <v>1</v>
      </c>
      <c r="T366" s="11">
        <f>(COUNTIFS(Sta!$A:$A,$A366,Sta!$R:$R,"&gt;1.5") +COUNTIFS(Sta!$B:$B,$A366,Sta!$S:$S,"&gt;1.5"))/$D366</f>
        <v>0.66666666666666663</v>
      </c>
      <c r="U366" s="8">
        <f>COUNTIFS(Sta!$A:$A,$A366,Sta!$R:$R,"&gt;1.5")/$B366</f>
        <v>0.5</v>
      </c>
      <c r="V366" s="8">
        <f>COUNTIFS(Sta!$B:$B,$A366,Sta!$S:$S,"&gt;1.5")/$C366</f>
        <v>1</v>
      </c>
    </row>
    <row r="367" spans="1:22" x14ac:dyDescent="0.3">
      <c r="A367" t="s">
        <v>523</v>
      </c>
      <c r="B367" s="9">
        <f>COUNTIF(Sta!A:A,A367)</f>
        <v>1</v>
      </c>
      <c r="C367" s="4">
        <f>COUNTIF(Sta!B:B,A367)</f>
        <v>3</v>
      </c>
      <c r="D367" s="4">
        <f t="shared" si="10"/>
        <v>4</v>
      </c>
      <c r="E367" s="10">
        <f>(SUMIF(Sta!$A:$A,$A367,Sta!$T:$T)  + SUMIF(Sta!$B:$B,$A367,Sta!$T:$T) )/$D367</f>
        <v>3.25</v>
      </c>
      <c r="F367" s="6">
        <f>SUMIF(Sta!$A:$A,$A367,Sta!$T:$T)/$B367</f>
        <v>2</v>
      </c>
      <c r="G367" s="6">
        <f>SUMIF(Sta!$B:$B,$A367,Sta!$T:$T)/$C367</f>
        <v>3.6666666666666665</v>
      </c>
      <c r="H367" s="10">
        <f>(SUMIF(Sta!$A:$A,$A367,Sta!$R:$R)  + SUMIF(Sta!$B:$B,$A367,Sta!$S:$S) )/$D367</f>
        <v>2</v>
      </c>
      <c r="I367" s="6">
        <f>SUMIF(Sta!$A:$A,$A367,Sta!$R:$R)/$B367</f>
        <v>2</v>
      </c>
      <c r="J367" s="6">
        <f>SUMIF(Sta!$B:$B,$A367,Sta!$S:$S)/$C367</f>
        <v>2</v>
      </c>
      <c r="K367" s="11">
        <f>(COUNTIFS(Sta!$A:$A,$A367,Sta!$T:$T,"&gt;2.5") +COUNTIFS(Sta!$B:$B,$A367,Sta!$T:$T,"&gt;2.5"))/$D367</f>
        <v>0.5</v>
      </c>
      <c r="L367" s="8">
        <f>COUNTIFS(Sta!$A:$A,$A367,Sta!$T:$T,"&gt;2.5")/$B367</f>
        <v>0</v>
      </c>
      <c r="M367" s="8">
        <f>COUNTIFS(Sta!$B:$B,$A367,Sta!$T:$T,"&gt;2.5")/$C367</f>
        <v>0.66666666666666663</v>
      </c>
      <c r="N367" s="11">
        <f>(COUNTIFS(Sta!$A:$A,$A367,Sta!$T:$T,"&gt;4.5") +COUNTIFS(Sta!$B:$B,$A367,Sta!$T:$T,"&gt;4.5"))/$D367</f>
        <v>0.25</v>
      </c>
      <c r="O367" s="8">
        <f>COUNTIFS(Sta!$A:$A,$A367,Sta!$T:$T,"&gt;4.5")/$B367</f>
        <v>0</v>
      </c>
      <c r="P367" s="8">
        <f>COUNTIFS(Sta!$B:$B,$A367,Sta!$T:$T,"&gt;4.5")/$C367</f>
        <v>0.33333333333333331</v>
      </c>
      <c r="Q367" s="11">
        <f>(COUNTIFS(Sta!$A:$A,$A367,Sta!$R:$R,"&gt;0.5") +COUNTIFS(Sta!$B:$B,$A367,Sta!$S:$S,"&gt;0.5"))/$D367</f>
        <v>0.75</v>
      </c>
      <c r="R367" s="8">
        <f>COUNTIFS(Sta!$A:$A,$A367,Sta!$R:$R,"&gt;0.5")/$B367</f>
        <v>1</v>
      </c>
      <c r="S367" s="8">
        <f>COUNTIFS(Sta!$B:$B,$A367,Sta!$S:$S,"&gt;0.5")/$C367</f>
        <v>0.66666666666666663</v>
      </c>
      <c r="T367" s="11">
        <f>(COUNTIFS(Sta!$A:$A,$A367,Sta!$R:$R,"&gt;1.5") +COUNTIFS(Sta!$B:$B,$A367,Sta!$S:$S,"&gt;1.5"))/$D367</f>
        <v>0.75</v>
      </c>
      <c r="U367" s="8">
        <f>COUNTIFS(Sta!$A:$A,$A367,Sta!$R:$R,"&gt;1.5")/$B367</f>
        <v>1</v>
      </c>
      <c r="V367" s="8">
        <f>COUNTIFS(Sta!$B:$B,$A367,Sta!$S:$S,"&gt;1.5")/$C367</f>
        <v>0.66666666666666663</v>
      </c>
    </row>
    <row r="368" spans="1:22" x14ac:dyDescent="0.3">
      <c r="A368" t="s">
        <v>648</v>
      </c>
      <c r="B368" s="9">
        <f>COUNTIF(Sta!A:A,A368)</f>
        <v>8</v>
      </c>
      <c r="C368" s="4">
        <f>COUNTIF(Sta!B:B,A368)</f>
        <v>10</v>
      </c>
      <c r="D368" s="4">
        <f t="shared" si="10"/>
        <v>18</v>
      </c>
      <c r="E368" s="10">
        <f>(SUMIF(Sta!$A:$A,$A368,Sta!$T:$T)  + SUMIF(Sta!$B:$B,$A368,Sta!$T:$T) )/$D368</f>
        <v>3.3333333333333335</v>
      </c>
      <c r="F368" s="6">
        <f>SUMIF(Sta!$A:$A,$A368,Sta!$T:$T)/$B368</f>
        <v>2.875</v>
      </c>
      <c r="G368" s="6">
        <f>SUMIF(Sta!$B:$B,$A368,Sta!$T:$T)/$C368</f>
        <v>3.7</v>
      </c>
      <c r="H368" s="10">
        <f>(SUMIF(Sta!$A:$A,$A368,Sta!$R:$R)  + SUMIF(Sta!$B:$B,$A368,Sta!$S:$S) )/$D368</f>
        <v>1.2777777777777777</v>
      </c>
      <c r="I368" s="6">
        <f>SUMIF(Sta!$A:$A,$A368,Sta!$R:$R)/$B368</f>
        <v>1.25</v>
      </c>
      <c r="J368" s="6">
        <f>SUMIF(Sta!$B:$B,$A368,Sta!$S:$S)/$C368</f>
        <v>1.3</v>
      </c>
      <c r="K368" s="11">
        <f>(COUNTIFS(Sta!$A:$A,$A368,Sta!$T:$T,"&gt;2.5") +COUNTIFS(Sta!$B:$B,$A368,Sta!$T:$T,"&gt;2.5"))/$D368</f>
        <v>0.72222222222222221</v>
      </c>
      <c r="L368" s="8">
        <f>COUNTIFS(Sta!$A:$A,$A368,Sta!$T:$T,"&gt;2.5")/$B368</f>
        <v>0.625</v>
      </c>
      <c r="M368" s="8">
        <f>COUNTIFS(Sta!$B:$B,$A368,Sta!$T:$T,"&gt;2.5")/$C368</f>
        <v>0.8</v>
      </c>
      <c r="N368" s="11">
        <f>(COUNTIFS(Sta!$A:$A,$A368,Sta!$T:$T,"&gt;4.5") +COUNTIFS(Sta!$B:$B,$A368,Sta!$T:$T,"&gt;4.5"))/$D368</f>
        <v>0.27777777777777779</v>
      </c>
      <c r="O368" s="8">
        <f>COUNTIFS(Sta!$A:$A,$A368,Sta!$T:$T,"&gt;4.5")/$B368</f>
        <v>0.25</v>
      </c>
      <c r="P368" s="8">
        <f>COUNTIFS(Sta!$B:$B,$A368,Sta!$T:$T,"&gt;4.5")/$C368</f>
        <v>0.3</v>
      </c>
      <c r="Q368" s="11">
        <f>(COUNTIFS(Sta!$A:$A,$A368,Sta!$R:$R,"&gt;0.5") +COUNTIFS(Sta!$B:$B,$A368,Sta!$S:$S,"&gt;0.5"))/$D368</f>
        <v>0.72222222222222221</v>
      </c>
      <c r="R368" s="8">
        <f>COUNTIFS(Sta!$A:$A,$A368,Sta!$R:$R,"&gt;0.5")/$B368</f>
        <v>0.5</v>
      </c>
      <c r="S368" s="8">
        <f>COUNTIFS(Sta!$B:$B,$A368,Sta!$S:$S,"&gt;0.5")/$C368</f>
        <v>0.9</v>
      </c>
      <c r="T368" s="11">
        <f>(COUNTIFS(Sta!$A:$A,$A368,Sta!$R:$R,"&gt;1.5") +COUNTIFS(Sta!$B:$B,$A368,Sta!$S:$S,"&gt;1.5"))/$D368</f>
        <v>0.33333333333333331</v>
      </c>
      <c r="U368" s="8">
        <f>COUNTIFS(Sta!$A:$A,$A368,Sta!$R:$R,"&gt;1.5")/$B368</f>
        <v>0.375</v>
      </c>
      <c r="V368" s="8">
        <f>COUNTIFS(Sta!$B:$B,$A368,Sta!$S:$S,"&gt;1.5")/$C368</f>
        <v>0.3</v>
      </c>
    </row>
    <row r="369" spans="1:22" x14ac:dyDescent="0.3">
      <c r="A369" t="s">
        <v>233</v>
      </c>
      <c r="B369" s="9">
        <f>COUNTIF(Sta!A:A,A369)</f>
        <v>1</v>
      </c>
      <c r="C369" s="4">
        <f>COUNTIF(Sta!B:B,A369)</f>
        <v>1</v>
      </c>
      <c r="D369" s="4">
        <f t="shared" si="10"/>
        <v>2</v>
      </c>
      <c r="E369" s="10">
        <f>(SUMIF(Sta!$A:$A,$A369,Sta!$T:$T)  + SUMIF(Sta!$B:$B,$A369,Sta!$T:$T) )/$D369</f>
        <v>6</v>
      </c>
      <c r="F369" s="6">
        <f>SUMIF(Sta!$A:$A,$A369,Sta!$T:$T)/$B369</f>
        <v>6</v>
      </c>
      <c r="G369" s="6">
        <f>SUMIF(Sta!$B:$B,$A369,Sta!$T:$T)/$C369</f>
        <v>6</v>
      </c>
      <c r="H369" s="10">
        <f>(SUMIF(Sta!$A:$A,$A369,Sta!$R:$R)  + SUMIF(Sta!$B:$B,$A369,Sta!$S:$S) )/$D369</f>
        <v>3.5</v>
      </c>
      <c r="I369" s="6">
        <f>SUMIF(Sta!$A:$A,$A369,Sta!$R:$R)/$B369</f>
        <v>2</v>
      </c>
      <c r="J369" s="6">
        <f>SUMIF(Sta!$B:$B,$A369,Sta!$S:$S)/$C369</f>
        <v>5</v>
      </c>
      <c r="K369" s="11">
        <f>(COUNTIFS(Sta!$A:$A,$A369,Sta!$T:$T,"&gt;2.5") +COUNTIFS(Sta!$B:$B,$A369,Sta!$T:$T,"&gt;2.5"))/$D369</f>
        <v>1</v>
      </c>
      <c r="L369" s="8">
        <f>COUNTIFS(Sta!$A:$A,$A369,Sta!$T:$T,"&gt;2.5")/$B369</f>
        <v>1</v>
      </c>
      <c r="M369" s="8">
        <f>COUNTIFS(Sta!$B:$B,$A369,Sta!$T:$T,"&gt;2.5")/$C369</f>
        <v>1</v>
      </c>
      <c r="N369" s="11">
        <f>(COUNTIFS(Sta!$A:$A,$A369,Sta!$T:$T,"&gt;4.5") +COUNTIFS(Sta!$B:$B,$A369,Sta!$T:$T,"&gt;4.5"))/$D369</f>
        <v>1</v>
      </c>
      <c r="O369" s="8">
        <f>COUNTIFS(Sta!$A:$A,$A369,Sta!$T:$T,"&gt;4.5")/$B369</f>
        <v>1</v>
      </c>
      <c r="P369" s="8">
        <f>COUNTIFS(Sta!$B:$B,$A369,Sta!$T:$T,"&gt;4.5")/$C369</f>
        <v>1</v>
      </c>
      <c r="Q369" s="11">
        <f>(COUNTIFS(Sta!$A:$A,$A369,Sta!$R:$R,"&gt;0.5") +COUNTIFS(Sta!$B:$B,$A369,Sta!$S:$S,"&gt;0.5"))/$D369</f>
        <v>1</v>
      </c>
      <c r="R369" s="8">
        <f>COUNTIFS(Sta!$A:$A,$A369,Sta!$R:$R,"&gt;0.5")/$B369</f>
        <v>1</v>
      </c>
      <c r="S369" s="8">
        <f>COUNTIFS(Sta!$B:$B,$A369,Sta!$S:$S,"&gt;0.5")/$C369</f>
        <v>1</v>
      </c>
      <c r="T369" s="11">
        <f>(COUNTIFS(Sta!$A:$A,$A369,Sta!$R:$R,"&gt;1.5") +COUNTIFS(Sta!$B:$B,$A369,Sta!$S:$S,"&gt;1.5"))/$D369</f>
        <v>1</v>
      </c>
      <c r="U369" s="8">
        <f>COUNTIFS(Sta!$A:$A,$A369,Sta!$R:$R,"&gt;1.5")/$B369</f>
        <v>1</v>
      </c>
      <c r="V369" s="8">
        <f>COUNTIFS(Sta!$B:$B,$A369,Sta!$S:$S,"&gt;1.5")/$C369</f>
        <v>1</v>
      </c>
    </row>
    <row r="370" spans="1:22" x14ac:dyDescent="0.3">
      <c r="A370" t="s">
        <v>171</v>
      </c>
      <c r="B370" s="9">
        <f>COUNTIF(Sta!A:A,A370)</f>
        <v>0</v>
      </c>
      <c r="C370" s="4">
        <f>COUNTIF(Sta!B:B,A370)</f>
        <v>1</v>
      </c>
      <c r="D370" s="4">
        <f t="shared" si="10"/>
        <v>1</v>
      </c>
      <c r="E370" s="10">
        <f>(SUMIF(Sta!$A:$A,$A370,Sta!$T:$T)  + SUMIF(Sta!$B:$B,$A370,Sta!$T:$T) )/$D370</f>
        <v>2</v>
      </c>
      <c r="F370" s="6" t="e">
        <f>SUMIF(Sta!$A:$A,$A370,Sta!$T:$T)/$B370</f>
        <v>#DIV/0!</v>
      </c>
      <c r="G370" s="6">
        <f>SUMIF(Sta!$B:$B,$A370,Sta!$T:$T)/$C370</f>
        <v>2</v>
      </c>
      <c r="H370" s="10">
        <f>(SUMIF(Sta!$A:$A,$A370,Sta!$R:$R)  + SUMIF(Sta!$B:$B,$A370,Sta!$S:$S) )/$D370</f>
        <v>2</v>
      </c>
      <c r="I370" s="6" t="e">
        <f>SUMIF(Sta!$A:$A,$A370,Sta!$R:$R)/$B370</f>
        <v>#DIV/0!</v>
      </c>
      <c r="J370" s="6">
        <f>SUMIF(Sta!$B:$B,$A370,Sta!$S:$S)/$C370</f>
        <v>2</v>
      </c>
      <c r="K370" s="11">
        <f>(COUNTIFS(Sta!$A:$A,$A370,Sta!$T:$T,"&gt;2.5") +COUNTIFS(Sta!$B:$B,$A370,Sta!$T:$T,"&gt;2.5"))/$D370</f>
        <v>0</v>
      </c>
      <c r="L370" s="8" t="e">
        <f>COUNTIFS(Sta!$A:$A,$A370,Sta!$T:$T,"&gt;2.5")/$B370</f>
        <v>#DIV/0!</v>
      </c>
      <c r="M370" s="8">
        <f>COUNTIFS(Sta!$B:$B,$A370,Sta!$T:$T,"&gt;2.5")/$C370</f>
        <v>0</v>
      </c>
      <c r="N370" s="11">
        <f>(COUNTIFS(Sta!$A:$A,$A370,Sta!$T:$T,"&gt;4.5") +COUNTIFS(Sta!$B:$B,$A370,Sta!$T:$T,"&gt;4.5"))/$D370</f>
        <v>0</v>
      </c>
      <c r="O370" s="8" t="e">
        <f>COUNTIFS(Sta!$A:$A,$A370,Sta!$T:$T,"&gt;4.5")/$B370</f>
        <v>#DIV/0!</v>
      </c>
      <c r="P370" s="8">
        <f>COUNTIFS(Sta!$B:$B,$A370,Sta!$T:$T,"&gt;4.5")/$C370</f>
        <v>0</v>
      </c>
      <c r="Q370" s="11">
        <f>(COUNTIFS(Sta!$A:$A,$A370,Sta!$R:$R,"&gt;0.5") +COUNTIFS(Sta!$B:$B,$A370,Sta!$S:$S,"&gt;0.5"))/$D370</f>
        <v>1</v>
      </c>
      <c r="R370" s="8" t="e">
        <f>COUNTIFS(Sta!$A:$A,$A370,Sta!$R:$R,"&gt;0.5")/$B370</f>
        <v>#DIV/0!</v>
      </c>
      <c r="S370" s="8">
        <f>COUNTIFS(Sta!$B:$B,$A370,Sta!$S:$S,"&gt;0.5")/$C370</f>
        <v>1</v>
      </c>
      <c r="T370" s="11">
        <f>(COUNTIFS(Sta!$A:$A,$A370,Sta!$R:$R,"&gt;1.5") +COUNTIFS(Sta!$B:$B,$A370,Sta!$S:$S,"&gt;1.5"))/$D370</f>
        <v>1</v>
      </c>
      <c r="U370" s="8" t="e">
        <f>COUNTIFS(Sta!$A:$A,$A370,Sta!$R:$R,"&gt;1.5")/$B370</f>
        <v>#DIV/0!</v>
      </c>
      <c r="V370" s="8">
        <f>COUNTIFS(Sta!$B:$B,$A370,Sta!$S:$S,"&gt;1.5")/$C370</f>
        <v>1</v>
      </c>
    </row>
    <row r="371" spans="1:22" x14ac:dyDescent="0.3">
      <c r="A371" t="s">
        <v>179</v>
      </c>
      <c r="B371" s="9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0">
        <f>(SUMIF(Sta!$A:$A,$A371,Sta!$T:$T)  + SUMIF(Sta!$B:$B,$A371,Sta!$T:$T) )/$D371</f>
        <v>2.5</v>
      </c>
      <c r="F371" s="6">
        <f>SUMIF(Sta!$A:$A,$A371,Sta!$T:$T)/$B371</f>
        <v>1</v>
      </c>
      <c r="G371" s="6">
        <f>SUMIF(Sta!$B:$B,$A371,Sta!$T:$T)/$C371</f>
        <v>4</v>
      </c>
      <c r="H371" s="10">
        <f>(SUMIF(Sta!$A:$A,$A371,Sta!$R:$R)  + SUMIF(Sta!$B:$B,$A371,Sta!$S:$S) )/$D371</f>
        <v>1</v>
      </c>
      <c r="I371" s="6">
        <f>SUMIF(Sta!$A:$A,$A371,Sta!$R:$R)/$B371</f>
        <v>0</v>
      </c>
      <c r="J371" s="6">
        <f>SUMIF(Sta!$B:$B,$A371,Sta!$S:$S)/$C371</f>
        <v>2</v>
      </c>
      <c r="K371" s="11">
        <f>(COUNTIFS(Sta!$A:$A,$A371,Sta!$T:$T,"&gt;2.5") +COUNTIFS(Sta!$B:$B,$A371,Sta!$T:$T,"&gt;2.5"))/$D371</f>
        <v>0.5</v>
      </c>
      <c r="L371" s="8">
        <f>COUNTIFS(Sta!$A:$A,$A371,Sta!$T:$T,"&gt;2.5")/$B371</f>
        <v>0</v>
      </c>
      <c r="M371" s="8">
        <f>COUNTIFS(Sta!$B:$B,$A371,Sta!$T:$T,"&gt;2.5")/$C371</f>
        <v>1</v>
      </c>
      <c r="N371" s="11">
        <f>(COUNTIFS(Sta!$A:$A,$A371,Sta!$T:$T,"&gt;4.5") +COUNTIFS(Sta!$B:$B,$A371,Sta!$T:$T,"&gt;4.5"))/$D371</f>
        <v>0</v>
      </c>
      <c r="O371" s="8">
        <f>COUNTIFS(Sta!$A:$A,$A371,Sta!$T:$T,"&gt;4.5")/$B371</f>
        <v>0</v>
      </c>
      <c r="P371" s="8">
        <f>COUNTIFS(Sta!$B:$B,$A371,Sta!$T:$T,"&gt;4.5")/$C371</f>
        <v>0</v>
      </c>
      <c r="Q371" s="11">
        <f>(COUNTIFS(Sta!$A:$A,$A371,Sta!$R:$R,"&gt;0.5") +COUNTIFS(Sta!$B:$B,$A371,Sta!$S:$S,"&gt;0.5"))/$D371</f>
        <v>0.5</v>
      </c>
      <c r="R371" s="8">
        <f>COUNTIFS(Sta!$A:$A,$A371,Sta!$R:$R,"&gt;0.5")/$B371</f>
        <v>0</v>
      </c>
      <c r="S371" s="8">
        <f>COUNTIFS(Sta!$B:$B,$A371,Sta!$S:$S,"&gt;0.5")/$C371</f>
        <v>1</v>
      </c>
      <c r="T371" s="11">
        <f>(COUNTIFS(Sta!$A:$A,$A371,Sta!$R:$R,"&gt;1.5") +COUNTIFS(Sta!$B:$B,$A371,Sta!$S:$S,"&gt;1.5"))/$D371</f>
        <v>0.5</v>
      </c>
      <c r="U371" s="8">
        <f>COUNTIFS(Sta!$A:$A,$A371,Sta!$R:$R,"&gt;1.5")/$B371</f>
        <v>0</v>
      </c>
      <c r="V371" s="8">
        <f>COUNTIFS(Sta!$B:$B,$A371,Sta!$S:$S,"&gt;1.5")/$C371</f>
        <v>1</v>
      </c>
    </row>
    <row r="372" spans="1:22" x14ac:dyDescent="0.3">
      <c r="A372" t="s">
        <v>411</v>
      </c>
      <c r="B372" s="9">
        <f>COUNTIF(Sta!A:A,A372)</f>
        <v>0</v>
      </c>
      <c r="C372" s="4">
        <f>COUNTIF(Sta!B:B,A372)</f>
        <v>0</v>
      </c>
      <c r="D372" s="4">
        <f t="shared" si="11"/>
        <v>0</v>
      </c>
      <c r="E372" s="10" t="e">
        <f>(SUMIF(Sta!$A:$A,$A372,Sta!$T:$T)  + SUMIF(Sta!$B:$B,$A372,Sta!$T:$T) )/$D372</f>
        <v>#DIV/0!</v>
      </c>
      <c r="F372" s="6" t="e">
        <f>SUMIF(Sta!$A:$A,$A372,Sta!$T:$T)/$B372</f>
        <v>#DIV/0!</v>
      </c>
      <c r="G372" s="6" t="e">
        <f>SUMIF(Sta!$B:$B,$A372,Sta!$T:$T)/$C372</f>
        <v>#DIV/0!</v>
      </c>
      <c r="H372" s="10" t="e">
        <f>(SUMIF(Sta!$A:$A,$A372,Sta!$R:$R)  + SUMIF(Sta!$B:$B,$A372,Sta!$S:$S) )/$D372</f>
        <v>#DIV/0!</v>
      </c>
      <c r="I372" s="6" t="e">
        <f>SUMIF(Sta!$A:$A,$A372,Sta!$R:$R)/$B372</f>
        <v>#DIV/0!</v>
      </c>
      <c r="J372" s="6" t="e">
        <f>SUMIF(Sta!$B:$B,$A372,Sta!$S:$S)/$C372</f>
        <v>#DIV/0!</v>
      </c>
      <c r="K372" s="11" t="e">
        <f>(COUNTIFS(Sta!$A:$A,$A372,Sta!$T:$T,"&gt;2.5") +COUNTIFS(Sta!$B:$B,$A372,Sta!$T:$T,"&gt;2.5"))/$D372</f>
        <v>#DIV/0!</v>
      </c>
      <c r="L372" s="8" t="e">
        <f>COUNTIFS(Sta!$A:$A,$A372,Sta!$T:$T,"&gt;2.5")/$B372</f>
        <v>#DIV/0!</v>
      </c>
      <c r="M372" s="8" t="e">
        <f>COUNTIFS(Sta!$B:$B,$A372,Sta!$T:$T,"&gt;2.5")/$C372</f>
        <v>#DIV/0!</v>
      </c>
      <c r="N372" s="11" t="e">
        <f>(COUNTIFS(Sta!$A:$A,$A372,Sta!$T:$T,"&gt;4.5") +COUNTIFS(Sta!$B:$B,$A372,Sta!$T:$T,"&gt;4.5"))/$D372</f>
        <v>#DIV/0!</v>
      </c>
      <c r="O372" s="8" t="e">
        <f>COUNTIFS(Sta!$A:$A,$A372,Sta!$T:$T,"&gt;4.5")/$B372</f>
        <v>#DIV/0!</v>
      </c>
      <c r="P372" s="8" t="e">
        <f>COUNTIFS(Sta!$B:$B,$A372,Sta!$T:$T,"&gt;4.5")/$C372</f>
        <v>#DIV/0!</v>
      </c>
      <c r="Q372" s="11" t="e">
        <f>(COUNTIFS(Sta!$A:$A,$A372,Sta!$R:$R,"&gt;0.5") +COUNTIFS(Sta!$B:$B,$A372,Sta!$S:$S,"&gt;0.5"))/$D372</f>
        <v>#DIV/0!</v>
      </c>
      <c r="R372" s="8" t="e">
        <f>COUNTIFS(Sta!$A:$A,$A372,Sta!$R:$R,"&gt;0.5")/$B372</f>
        <v>#DIV/0!</v>
      </c>
      <c r="S372" s="8" t="e">
        <f>COUNTIFS(Sta!$B:$B,$A372,Sta!$S:$S,"&gt;0.5")/$C372</f>
        <v>#DIV/0!</v>
      </c>
      <c r="T372" s="11" t="e">
        <f>(COUNTIFS(Sta!$A:$A,$A372,Sta!$R:$R,"&gt;1.5") +COUNTIFS(Sta!$B:$B,$A372,Sta!$S:$S,"&gt;1.5"))/$D372</f>
        <v>#DIV/0!</v>
      </c>
      <c r="U372" s="8" t="e">
        <f>COUNTIFS(Sta!$A:$A,$A372,Sta!$R:$R,"&gt;1.5")/$B372</f>
        <v>#DIV/0!</v>
      </c>
      <c r="V372" s="8" t="e">
        <f>COUNTIFS(Sta!$B:$B,$A372,Sta!$S:$S,"&gt;1.5")/$C372</f>
        <v>#DIV/0!</v>
      </c>
    </row>
    <row r="373" spans="1:22" x14ac:dyDescent="0.3">
      <c r="A373" t="s">
        <v>248</v>
      </c>
      <c r="B373" s="9">
        <f>COUNTIF(Sta!A:A,A373)</f>
        <v>1</v>
      </c>
      <c r="C373" s="4">
        <f>COUNTIF(Sta!B:B,A373)</f>
        <v>1</v>
      </c>
      <c r="D373" s="4">
        <f t="shared" si="11"/>
        <v>2</v>
      </c>
      <c r="E373" s="10">
        <f>(SUMIF(Sta!$A:$A,$A373,Sta!$T:$T)  + SUMIF(Sta!$B:$B,$A373,Sta!$T:$T) )/$D373</f>
        <v>3</v>
      </c>
      <c r="F373" s="6">
        <f>SUMIF(Sta!$A:$A,$A373,Sta!$T:$T)/$B373</f>
        <v>2</v>
      </c>
      <c r="G373" s="6">
        <f>SUMIF(Sta!$B:$B,$A373,Sta!$T:$T)/$C373</f>
        <v>4</v>
      </c>
      <c r="H373" s="10">
        <f>(SUMIF(Sta!$A:$A,$A373,Sta!$R:$R)  + SUMIF(Sta!$B:$B,$A373,Sta!$S:$S) )/$D373</f>
        <v>1.5</v>
      </c>
      <c r="I373" s="6">
        <f>SUMIF(Sta!$A:$A,$A373,Sta!$R:$R)/$B373</f>
        <v>1</v>
      </c>
      <c r="J373" s="6">
        <f>SUMIF(Sta!$B:$B,$A373,Sta!$S:$S)/$C373</f>
        <v>2</v>
      </c>
      <c r="K373" s="11">
        <f>(COUNTIFS(Sta!$A:$A,$A373,Sta!$T:$T,"&gt;2.5") +COUNTIFS(Sta!$B:$B,$A373,Sta!$T:$T,"&gt;2.5"))/$D373</f>
        <v>0.5</v>
      </c>
      <c r="L373" s="8">
        <f>COUNTIFS(Sta!$A:$A,$A373,Sta!$T:$T,"&gt;2.5")/$B373</f>
        <v>0</v>
      </c>
      <c r="M373" s="8">
        <f>COUNTIFS(Sta!$B:$B,$A373,Sta!$T:$T,"&gt;2.5")/$C373</f>
        <v>1</v>
      </c>
      <c r="N373" s="11">
        <f>(COUNTIFS(Sta!$A:$A,$A373,Sta!$T:$T,"&gt;4.5") +COUNTIFS(Sta!$B:$B,$A373,Sta!$T:$T,"&gt;4.5"))/$D373</f>
        <v>0</v>
      </c>
      <c r="O373" s="8">
        <f>COUNTIFS(Sta!$A:$A,$A373,Sta!$T:$T,"&gt;4.5")/$B373</f>
        <v>0</v>
      </c>
      <c r="P373" s="8">
        <f>COUNTIFS(Sta!$B:$B,$A373,Sta!$T:$T,"&gt;4.5")/$C373</f>
        <v>0</v>
      </c>
      <c r="Q373" s="11">
        <f>(COUNTIFS(Sta!$A:$A,$A373,Sta!$R:$R,"&gt;0.5") +COUNTIFS(Sta!$B:$B,$A373,Sta!$S:$S,"&gt;0.5"))/$D373</f>
        <v>1</v>
      </c>
      <c r="R373" s="8">
        <f>COUNTIFS(Sta!$A:$A,$A373,Sta!$R:$R,"&gt;0.5")/$B373</f>
        <v>1</v>
      </c>
      <c r="S373" s="8">
        <f>COUNTIFS(Sta!$B:$B,$A373,Sta!$S:$S,"&gt;0.5")/$C373</f>
        <v>1</v>
      </c>
      <c r="T373" s="11">
        <f>(COUNTIFS(Sta!$A:$A,$A373,Sta!$R:$R,"&gt;1.5") +COUNTIFS(Sta!$B:$B,$A373,Sta!$S:$S,"&gt;1.5"))/$D373</f>
        <v>0.5</v>
      </c>
      <c r="U373" s="8">
        <f>COUNTIFS(Sta!$A:$A,$A373,Sta!$R:$R,"&gt;1.5")/$B373</f>
        <v>0</v>
      </c>
      <c r="V373" s="8">
        <f>COUNTIFS(Sta!$B:$B,$A373,Sta!$S:$S,"&gt;1.5")/$C373</f>
        <v>1</v>
      </c>
    </row>
    <row r="374" spans="1:22" x14ac:dyDescent="0.3">
      <c r="A374" t="s">
        <v>520</v>
      </c>
      <c r="B374" s="9">
        <f>COUNTIF(Sta!A:A,A374)</f>
        <v>3</v>
      </c>
      <c r="C374" s="4">
        <f>COUNTIF(Sta!B:B,A374)</f>
        <v>2</v>
      </c>
      <c r="D374" s="4">
        <f t="shared" si="11"/>
        <v>5</v>
      </c>
      <c r="E374" s="10">
        <f>(SUMIF(Sta!$A:$A,$A374,Sta!$T:$T)  + SUMIF(Sta!$B:$B,$A374,Sta!$T:$T) )/$D374</f>
        <v>5.6</v>
      </c>
      <c r="F374" s="6">
        <f>SUMIF(Sta!$A:$A,$A374,Sta!$T:$T)/$B374</f>
        <v>5</v>
      </c>
      <c r="G374" s="6">
        <f>SUMIF(Sta!$B:$B,$A374,Sta!$T:$T)/$C374</f>
        <v>6.5</v>
      </c>
      <c r="H374" s="10">
        <f>(SUMIF(Sta!$A:$A,$A374,Sta!$R:$R)  + SUMIF(Sta!$B:$B,$A374,Sta!$S:$S) )/$D374</f>
        <v>2.8</v>
      </c>
      <c r="I374" s="6">
        <f>SUMIF(Sta!$A:$A,$A374,Sta!$R:$R)/$B374</f>
        <v>2.6666666666666665</v>
      </c>
      <c r="J374" s="6">
        <f>SUMIF(Sta!$B:$B,$A374,Sta!$S:$S)/$C374</f>
        <v>3</v>
      </c>
      <c r="K374" s="11">
        <f>(COUNTIFS(Sta!$A:$A,$A374,Sta!$T:$T,"&gt;2.5") +COUNTIFS(Sta!$B:$B,$A374,Sta!$T:$T,"&gt;2.5"))/$D374</f>
        <v>1</v>
      </c>
      <c r="L374" s="8">
        <f>COUNTIFS(Sta!$A:$A,$A374,Sta!$T:$T,"&gt;2.5")/$B374</f>
        <v>1</v>
      </c>
      <c r="M374" s="8">
        <f>COUNTIFS(Sta!$B:$B,$A374,Sta!$T:$T,"&gt;2.5")/$C374</f>
        <v>1</v>
      </c>
      <c r="N374" s="11">
        <f>(COUNTIFS(Sta!$A:$A,$A374,Sta!$T:$T,"&gt;4.5") +COUNTIFS(Sta!$B:$B,$A374,Sta!$T:$T,"&gt;4.5"))/$D374</f>
        <v>0.4</v>
      </c>
      <c r="O374" s="8">
        <f>COUNTIFS(Sta!$A:$A,$A374,Sta!$T:$T,"&gt;4.5")/$B374</f>
        <v>0.33333333333333331</v>
      </c>
      <c r="P374" s="8">
        <f>COUNTIFS(Sta!$B:$B,$A374,Sta!$T:$T,"&gt;4.5")/$C374</f>
        <v>0.5</v>
      </c>
      <c r="Q374" s="11">
        <f>(COUNTIFS(Sta!$A:$A,$A374,Sta!$R:$R,"&gt;0.5") +COUNTIFS(Sta!$B:$B,$A374,Sta!$S:$S,"&gt;0.5"))/$D374</f>
        <v>1</v>
      </c>
      <c r="R374" s="8">
        <f>COUNTIFS(Sta!$A:$A,$A374,Sta!$R:$R,"&gt;0.5")/$B374</f>
        <v>1</v>
      </c>
      <c r="S374" s="8">
        <f>COUNTIFS(Sta!$B:$B,$A374,Sta!$S:$S,"&gt;0.5")/$C374</f>
        <v>1</v>
      </c>
      <c r="T374" s="11">
        <f>(COUNTIFS(Sta!$A:$A,$A374,Sta!$R:$R,"&gt;1.5") +COUNTIFS(Sta!$B:$B,$A374,Sta!$S:$S,"&gt;1.5"))/$D374</f>
        <v>1</v>
      </c>
      <c r="U374" s="8">
        <f>COUNTIFS(Sta!$A:$A,$A374,Sta!$R:$R,"&gt;1.5")/$B374</f>
        <v>1</v>
      </c>
      <c r="V374" s="8">
        <f>COUNTIFS(Sta!$B:$B,$A374,Sta!$S:$S,"&gt;1.5")/$C374</f>
        <v>1</v>
      </c>
    </row>
    <row r="375" spans="1:22" x14ac:dyDescent="0.3">
      <c r="A375" t="s">
        <v>528</v>
      </c>
      <c r="B375" s="9">
        <f>COUNTIF(Sta!A:A,A375)</f>
        <v>9</v>
      </c>
      <c r="C375" s="4">
        <f>COUNTIF(Sta!B:B,A375)</f>
        <v>7</v>
      </c>
      <c r="D375" s="4">
        <f t="shared" si="11"/>
        <v>16</v>
      </c>
      <c r="E375" s="10">
        <f>(SUMIF(Sta!$A:$A,$A375,Sta!$T:$T)  + SUMIF(Sta!$B:$B,$A375,Sta!$T:$T) )/$D375</f>
        <v>2.375</v>
      </c>
      <c r="F375" s="6">
        <f>SUMIF(Sta!$A:$A,$A375,Sta!$T:$T)/$B375</f>
        <v>2.4444444444444446</v>
      </c>
      <c r="G375" s="6">
        <f>SUMIF(Sta!$B:$B,$A375,Sta!$T:$T)/$C375</f>
        <v>2.2857142857142856</v>
      </c>
      <c r="H375" s="10">
        <f>(SUMIF(Sta!$A:$A,$A375,Sta!$R:$R)  + SUMIF(Sta!$B:$B,$A375,Sta!$S:$S) )/$D375</f>
        <v>1.125</v>
      </c>
      <c r="I375" s="6">
        <f>SUMIF(Sta!$A:$A,$A375,Sta!$R:$R)/$B375</f>
        <v>1</v>
      </c>
      <c r="J375" s="6">
        <f>SUMIF(Sta!$B:$B,$A375,Sta!$S:$S)/$C375</f>
        <v>1.2857142857142858</v>
      </c>
      <c r="K375" s="11">
        <f>(COUNTIFS(Sta!$A:$A,$A375,Sta!$T:$T,"&gt;2.5") +COUNTIFS(Sta!$B:$B,$A375,Sta!$T:$T,"&gt;2.5"))/$D375</f>
        <v>0.4375</v>
      </c>
      <c r="L375" s="8">
        <f>COUNTIFS(Sta!$A:$A,$A375,Sta!$T:$T,"&gt;2.5")/$B375</f>
        <v>0.44444444444444442</v>
      </c>
      <c r="M375" s="8">
        <f>COUNTIFS(Sta!$B:$B,$A375,Sta!$T:$T,"&gt;2.5")/$C375</f>
        <v>0.42857142857142855</v>
      </c>
      <c r="N375" s="11">
        <f>(COUNTIFS(Sta!$A:$A,$A375,Sta!$T:$T,"&gt;4.5") +COUNTIFS(Sta!$B:$B,$A375,Sta!$T:$T,"&gt;4.5"))/$D375</f>
        <v>6.25E-2</v>
      </c>
      <c r="O375" s="8">
        <f>COUNTIFS(Sta!$A:$A,$A375,Sta!$T:$T,"&gt;4.5")/$B375</f>
        <v>0</v>
      </c>
      <c r="P375" s="8">
        <f>COUNTIFS(Sta!$B:$B,$A375,Sta!$T:$T,"&gt;4.5")/$C375</f>
        <v>0.14285714285714285</v>
      </c>
      <c r="Q375" s="11">
        <f>(COUNTIFS(Sta!$A:$A,$A375,Sta!$R:$R,"&gt;0.5") +COUNTIFS(Sta!$B:$B,$A375,Sta!$S:$S,"&gt;0.5"))/$D375</f>
        <v>0.75</v>
      </c>
      <c r="R375" s="8">
        <f>COUNTIFS(Sta!$A:$A,$A375,Sta!$R:$R,"&gt;0.5")/$B375</f>
        <v>0.66666666666666663</v>
      </c>
      <c r="S375" s="8">
        <f>COUNTIFS(Sta!$B:$B,$A375,Sta!$S:$S,"&gt;0.5")/$C375</f>
        <v>0.8571428571428571</v>
      </c>
      <c r="T375" s="11">
        <f>(COUNTIFS(Sta!$A:$A,$A375,Sta!$R:$R,"&gt;1.5") +COUNTIFS(Sta!$B:$B,$A375,Sta!$S:$S,"&gt;1.5"))/$D375</f>
        <v>0.375</v>
      </c>
      <c r="U375" s="8">
        <f>COUNTIFS(Sta!$A:$A,$A375,Sta!$R:$R,"&gt;1.5")/$B375</f>
        <v>0.33333333333333331</v>
      </c>
      <c r="V375" s="8">
        <f>COUNTIFS(Sta!$B:$B,$A375,Sta!$S:$S,"&gt;1.5")/$C375</f>
        <v>0.42857142857142855</v>
      </c>
    </row>
    <row r="376" spans="1:22" x14ac:dyDescent="0.3">
      <c r="A376" t="s">
        <v>461</v>
      </c>
      <c r="B376" s="9">
        <f>COUNTIF(Sta!A:A,A376)</f>
        <v>11</v>
      </c>
      <c r="C376" s="4">
        <f>COUNTIF(Sta!B:B,A376)</f>
        <v>11</v>
      </c>
      <c r="D376" s="4">
        <f t="shared" si="11"/>
        <v>22</v>
      </c>
      <c r="E376" s="10">
        <f>(SUMIF(Sta!$A:$A,$A376,Sta!$T:$T)  + SUMIF(Sta!$B:$B,$A376,Sta!$T:$T) )/$D376</f>
        <v>2.0909090909090908</v>
      </c>
      <c r="F376" s="6">
        <f>SUMIF(Sta!$A:$A,$A376,Sta!$T:$T)/$B376</f>
        <v>2</v>
      </c>
      <c r="G376" s="6">
        <f>SUMIF(Sta!$B:$B,$A376,Sta!$T:$T)/$C376</f>
        <v>2.1818181818181817</v>
      </c>
      <c r="H376" s="10">
        <f>(SUMIF(Sta!$A:$A,$A376,Sta!$R:$R)  + SUMIF(Sta!$B:$B,$A376,Sta!$S:$S) )/$D376</f>
        <v>1.0909090909090908</v>
      </c>
      <c r="I376" s="6">
        <f>SUMIF(Sta!$A:$A,$A376,Sta!$R:$R)/$B376</f>
        <v>1</v>
      </c>
      <c r="J376" s="6">
        <f>SUMIF(Sta!$B:$B,$A376,Sta!$S:$S)/$C376</f>
        <v>1.1818181818181819</v>
      </c>
      <c r="K376" s="11">
        <f>(COUNTIFS(Sta!$A:$A,$A376,Sta!$T:$T,"&gt;2.5") +COUNTIFS(Sta!$B:$B,$A376,Sta!$T:$T,"&gt;2.5"))/$D376</f>
        <v>0.40909090909090912</v>
      </c>
      <c r="L376" s="8">
        <f>COUNTIFS(Sta!$A:$A,$A376,Sta!$T:$T,"&gt;2.5")/$B376</f>
        <v>0.36363636363636365</v>
      </c>
      <c r="M376" s="8">
        <f>COUNTIFS(Sta!$B:$B,$A376,Sta!$T:$T,"&gt;2.5")/$C376</f>
        <v>0.45454545454545453</v>
      </c>
      <c r="N376" s="11">
        <f>(COUNTIFS(Sta!$A:$A,$A376,Sta!$T:$T,"&gt;4.5") +COUNTIFS(Sta!$B:$B,$A376,Sta!$T:$T,"&gt;4.5"))/$D376</f>
        <v>4.5454545454545456E-2</v>
      </c>
      <c r="O376" s="8">
        <f>COUNTIFS(Sta!$A:$A,$A376,Sta!$T:$T,"&gt;4.5")/$B376</f>
        <v>9.0909090909090912E-2</v>
      </c>
      <c r="P376" s="8">
        <f>COUNTIFS(Sta!$B:$B,$A376,Sta!$T:$T,"&gt;4.5")/$C376</f>
        <v>0</v>
      </c>
      <c r="Q376" s="11">
        <f>(COUNTIFS(Sta!$A:$A,$A376,Sta!$R:$R,"&gt;0.5") +COUNTIFS(Sta!$B:$B,$A376,Sta!$S:$S,"&gt;0.5"))/$D376</f>
        <v>0.77272727272727271</v>
      </c>
      <c r="R376" s="8">
        <f>COUNTIFS(Sta!$A:$A,$A376,Sta!$R:$R,"&gt;0.5")/$B376</f>
        <v>0.72727272727272729</v>
      </c>
      <c r="S376" s="8">
        <f>COUNTIFS(Sta!$B:$B,$A376,Sta!$S:$S,"&gt;0.5")/$C376</f>
        <v>0.81818181818181823</v>
      </c>
      <c r="T376" s="11">
        <f>(COUNTIFS(Sta!$A:$A,$A376,Sta!$R:$R,"&gt;1.5") +COUNTIFS(Sta!$B:$B,$A376,Sta!$S:$S,"&gt;1.5"))/$D376</f>
        <v>0.27272727272727271</v>
      </c>
      <c r="U376" s="8">
        <f>COUNTIFS(Sta!$A:$A,$A376,Sta!$R:$R,"&gt;1.5")/$B376</f>
        <v>0.18181818181818182</v>
      </c>
      <c r="V376" s="8">
        <f>COUNTIFS(Sta!$B:$B,$A376,Sta!$S:$S,"&gt;1.5")/$C376</f>
        <v>0.36363636363636365</v>
      </c>
    </row>
    <row r="377" spans="1:22" x14ac:dyDescent="0.3">
      <c r="A377" t="s">
        <v>228</v>
      </c>
      <c r="B377" s="9">
        <f>COUNTIF(Sta!A:A,A377)</f>
        <v>1</v>
      </c>
      <c r="C377" s="4">
        <f>COUNTIF(Sta!B:B,A377)</f>
        <v>1</v>
      </c>
      <c r="D377" s="4">
        <f t="shared" si="11"/>
        <v>2</v>
      </c>
      <c r="E377" s="10">
        <f>(SUMIF(Sta!$A:$A,$A377,Sta!$T:$T)  + SUMIF(Sta!$B:$B,$A377,Sta!$T:$T) )/$D377</f>
        <v>3</v>
      </c>
      <c r="F377" s="6">
        <f>SUMIF(Sta!$A:$A,$A377,Sta!$T:$T)/$B377</f>
        <v>3</v>
      </c>
      <c r="G377" s="6">
        <f>SUMIF(Sta!$B:$B,$A377,Sta!$T:$T)/$C377</f>
        <v>3</v>
      </c>
      <c r="H377" s="10">
        <f>(SUMIF(Sta!$A:$A,$A377,Sta!$R:$R)  + SUMIF(Sta!$B:$B,$A377,Sta!$S:$S) )/$D377</f>
        <v>2</v>
      </c>
      <c r="I377" s="6">
        <f>SUMIF(Sta!$A:$A,$A377,Sta!$R:$R)/$B377</f>
        <v>2</v>
      </c>
      <c r="J377" s="6">
        <f>SUMIF(Sta!$B:$B,$A377,Sta!$S:$S)/$C377</f>
        <v>2</v>
      </c>
      <c r="K377" s="11">
        <f>(COUNTIFS(Sta!$A:$A,$A377,Sta!$T:$T,"&gt;2.5") +COUNTIFS(Sta!$B:$B,$A377,Sta!$T:$T,"&gt;2.5"))/$D377</f>
        <v>1</v>
      </c>
      <c r="L377" s="8">
        <f>COUNTIFS(Sta!$A:$A,$A377,Sta!$T:$T,"&gt;2.5")/$B377</f>
        <v>1</v>
      </c>
      <c r="M377" s="8">
        <f>COUNTIFS(Sta!$B:$B,$A377,Sta!$T:$T,"&gt;2.5")/$C377</f>
        <v>1</v>
      </c>
      <c r="N377" s="11">
        <f>(COUNTIFS(Sta!$A:$A,$A377,Sta!$T:$T,"&gt;4.5") +COUNTIFS(Sta!$B:$B,$A377,Sta!$T:$T,"&gt;4.5"))/$D377</f>
        <v>0</v>
      </c>
      <c r="O377" s="8">
        <f>COUNTIFS(Sta!$A:$A,$A377,Sta!$T:$T,"&gt;4.5")/$B377</f>
        <v>0</v>
      </c>
      <c r="P377" s="8">
        <f>COUNTIFS(Sta!$B:$B,$A377,Sta!$T:$T,"&gt;4.5")/$C377</f>
        <v>0</v>
      </c>
      <c r="Q377" s="11">
        <f>(COUNTIFS(Sta!$A:$A,$A377,Sta!$R:$R,"&gt;0.5") +COUNTIFS(Sta!$B:$B,$A377,Sta!$S:$S,"&gt;0.5"))/$D377</f>
        <v>1</v>
      </c>
      <c r="R377" s="8">
        <f>COUNTIFS(Sta!$A:$A,$A377,Sta!$R:$R,"&gt;0.5")/$B377</f>
        <v>1</v>
      </c>
      <c r="S377" s="8">
        <f>COUNTIFS(Sta!$B:$B,$A377,Sta!$S:$S,"&gt;0.5")/$C377</f>
        <v>1</v>
      </c>
      <c r="T377" s="11">
        <f>(COUNTIFS(Sta!$A:$A,$A377,Sta!$R:$R,"&gt;1.5") +COUNTIFS(Sta!$B:$B,$A377,Sta!$S:$S,"&gt;1.5"))/$D377</f>
        <v>1</v>
      </c>
      <c r="U377" s="8">
        <f>COUNTIFS(Sta!$A:$A,$A377,Sta!$R:$R,"&gt;1.5")/$B377</f>
        <v>1</v>
      </c>
      <c r="V377" s="8">
        <f>COUNTIFS(Sta!$B:$B,$A377,Sta!$S:$S,"&gt;1.5")/$C377</f>
        <v>1</v>
      </c>
    </row>
    <row r="378" spans="1:22" x14ac:dyDescent="0.3">
      <c r="A378" t="s">
        <v>287</v>
      </c>
      <c r="B378" s="9">
        <f>COUNTIF(Sta!A:A,A378)</f>
        <v>0</v>
      </c>
      <c r="C378" s="4">
        <f>COUNTIF(Sta!B:B,A378)</f>
        <v>1</v>
      </c>
      <c r="D378" s="4">
        <f t="shared" si="11"/>
        <v>1</v>
      </c>
      <c r="E378" s="10">
        <f>(SUMIF(Sta!$A:$A,$A378,Sta!$T:$T)  + SUMIF(Sta!$B:$B,$A378,Sta!$T:$T) )/$D378</f>
        <v>5</v>
      </c>
      <c r="F378" s="6" t="e">
        <f>SUMIF(Sta!$A:$A,$A378,Sta!$T:$T)/$B378</f>
        <v>#DIV/0!</v>
      </c>
      <c r="G378" s="6">
        <f>SUMIF(Sta!$B:$B,$A378,Sta!$T:$T)/$C378</f>
        <v>5</v>
      </c>
      <c r="H378" s="10">
        <f>(SUMIF(Sta!$A:$A,$A378,Sta!$R:$R)  + SUMIF(Sta!$B:$B,$A378,Sta!$S:$S) )/$D378</f>
        <v>2</v>
      </c>
      <c r="I378" s="6" t="e">
        <f>SUMIF(Sta!$A:$A,$A378,Sta!$R:$R)/$B378</f>
        <v>#DIV/0!</v>
      </c>
      <c r="J378" s="6">
        <f>SUMIF(Sta!$B:$B,$A378,Sta!$S:$S)/$C378</f>
        <v>2</v>
      </c>
      <c r="K378" s="11">
        <f>(COUNTIFS(Sta!$A:$A,$A378,Sta!$T:$T,"&gt;2.5") +COUNTIFS(Sta!$B:$B,$A378,Sta!$T:$T,"&gt;2.5"))/$D378</f>
        <v>1</v>
      </c>
      <c r="L378" s="8" t="e">
        <f>COUNTIFS(Sta!$A:$A,$A378,Sta!$T:$T,"&gt;2.5")/$B378</f>
        <v>#DIV/0!</v>
      </c>
      <c r="M378" s="8">
        <f>COUNTIFS(Sta!$B:$B,$A378,Sta!$T:$T,"&gt;2.5")/$C378</f>
        <v>1</v>
      </c>
      <c r="N378" s="11">
        <f>(COUNTIFS(Sta!$A:$A,$A378,Sta!$T:$T,"&gt;4.5") +COUNTIFS(Sta!$B:$B,$A378,Sta!$T:$T,"&gt;4.5"))/$D378</f>
        <v>1</v>
      </c>
      <c r="O378" s="8" t="e">
        <f>COUNTIFS(Sta!$A:$A,$A378,Sta!$T:$T,"&gt;4.5")/$B378</f>
        <v>#DIV/0!</v>
      </c>
      <c r="P378" s="8">
        <f>COUNTIFS(Sta!$B:$B,$A378,Sta!$T:$T,"&gt;4.5")/$C378</f>
        <v>1</v>
      </c>
      <c r="Q378" s="11">
        <f>(COUNTIFS(Sta!$A:$A,$A378,Sta!$R:$R,"&gt;0.5") +COUNTIFS(Sta!$B:$B,$A378,Sta!$S:$S,"&gt;0.5"))/$D378</f>
        <v>1</v>
      </c>
      <c r="R378" s="8" t="e">
        <f>COUNTIFS(Sta!$A:$A,$A378,Sta!$R:$R,"&gt;0.5")/$B378</f>
        <v>#DIV/0!</v>
      </c>
      <c r="S378" s="8">
        <f>COUNTIFS(Sta!$B:$B,$A378,Sta!$S:$S,"&gt;0.5")/$C378</f>
        <v>1</v>
      </c>
      <c r="T378" s="11">
        <f>(COUNTIFS(Sta!$A:$A,$A378,Sta!$R:$R,"&gt;1.5") +COUNTIFS(Sta!$B:$B,$A378,Sta!$S:$S,"&gt;1.5"))/$D378</f>
        <v>1</v>
      </c>
      <c r="U378" s="8" t="e">
        <f>COUNTIFS(Sta!$A:$A,$A378,Sta!$R:$R,"&gt;1.5")/$B378</f>
        <v>#DIV/0!</v>
      </c>
      <c r="V378" s="8">
        <f>COUNTIFS(Sta!$B:$B,$A378,Sta!$S:$S,"&gt;1.5")/$C378</f>
        <v>1</v>
      </c>
    </row>
    <row r="379" spans="1:22" x14ac:dyDescent="0.3">
      <c r="A379" t="s">
        <v>316</v>
      </c>
      <c r="B379" s="9">
        <f>COUNTIF(Sta!A:A,A379)</f>
        <v>1</v>
      </c>
      <c r="C379" s="4">
        <f>COUNTIF(Sta!B:B,A379)</f>
        <v>0</v>
      </c>
      <c r="D379" s="4">
        <f t="shared" si="11"/>
        <v>1</v>
      </c>
      <c r="E379" s="10">
        <f>(SUMIF(Sta!$A:$A,$A379,Sta!$T:$T)  + SUMIF(Sta!$B:$B,$A379,Sta!$T:$T) )/$D379</f>
        <v>1</v>
      </c>
      <c r="F379" s="6">
        <f>SUMIF(Sta!$A:$A,$A379,Sta!$T:$T)/$B379</f>
        <v>1</v>
      </c>
      <c r="G379" s="6" t="e">
        <f>SUMIF(Sta!$B:$B,$A379,Sta!$T:$T)/$C379</f>
        <v>#DIV/0!</v>
      </c>
      <c r="H379" s="10">
        <f>(SUMIF(Sta!$A:$A,$A379,Sta!$R:$R)  + SUMIF(Sta!$B:$B,$A379,Sta!$S:$S) )/$D379</f>
        <v>1</v>
      </c>
      <c r="I379" s="6">
        <f>SUMIF(Sta!$A:$A,$A379,Sta!$R:$R)/$B379</f>
        <v>1</v>
      </c>
      <c r="J379" s="6" t="e">
        <f>SUMIF(Sta!$B:$B,$A379,Sta!$S:$S)/$C379</f>
        <v>#DIV/0!</v>
      </c>
      <c r="K379" s="11">
        <f>(COUNTIFS(Sta!$A:$A,$A379,Sta!$T:$T,"&gt;2.5") +COUNTIFS(Sta!$B:$B,$A379,Sta!$T:$T,"&gt;2.5"))/$D379</f>
        <v>0</v>
      </c>
      <c r="L379" s="8">
        <f>COUNTIFS(Sta!$A:$A,$A379,Sta!$T:$T,"&gt;2.5")/$B379</f>
        <v>0</v>
      </c>
      <c r="M379" s="8" t="e">
        <f>COUNTIFS(Sta!$B:$B,$A379,Sta!$T:$T,"&gt;2.5")/$C379</f>
        <v>#DIV/0!</v>
      </c>
      <c r="N379" s="11">
        <f>(COUNTIFS(Sta!$A:$A,$A379,Sta!$T:$T,"&gt;4.5") +COUNTIFS(Sta!$B:$B,$A379,Sta!$T:$T,"&gt;4.5"))/$D379</f>
        <v>0</v>
      </c>
      <c r="O379" s="8">
        <f>COUNTIFS(Sta!$A:$A,$A379,Sta!$T:$T,"&gt;4.5")/$B379</f>
        <v>0</v>
      </c>
      <c r="P379" s="8" t="e">
        <f>COUNTIFS(Sta!$B:$B,$A379,Sta!$T:$T,"&gt;4.5")/$C379</f>
        <v>#DIV/0!</v>
      </c>
      <c r="Q379" s="11">
        <f>(COUNTIFS(Sta!$A:$A,$A379,Sta!$R:$R,"&gt;0.5") +COUNTIFS(Sta!$B:$B,$A379,Sta!$S:$S,"&gt;0.5"))/$D379</f>
        <v>1</v>
      </c>
      <c r="R379" s="8">
        <f>COUNTIFS(Sta!$A:$A,$A379,Sta!$R:$R,"&gt;0.5")/$B379</f>
        <v>1</v>
      </c>
      <c r="S379" s="8" t="e">
        <f>COUNTIFS(Sta!$B:$B,$A379,Sta!$S:$S,"&gt;0.5")/$C379</f>
        <v>#DIV/0!</v>
      </c>
      <c r="T379" s="11">
        <f>(COUNTIFS(Sta!$A:$A,$A379,Sta!$R:$R,"&gt;1.5") +COUNTIFS(Sta!$B:$B,$A379,Sta!$S:$S,"&gt;1.5"))/$D379</f>
        <v>0</v>
      </c>
      <c r="U379" s="8">
        <f>COUNTIFS(Sta!$A:$A,$A379,Sta!$R:$R,"&gt;1.5")/$B379</f>
        <v>0</v>
      </c>
      <c r="V379" s="8" t="e">
        <f>COUNTIFS(Sta!$B:$B,$A379,Sta!$S:$S,"&gt;1.5")/$C379</f>
        <v>#DIV/0!</v>
      </c>
    </row>
    <row r="380" spans="1:22" x14ac:dyDescent="0.3">
      <c r="A380" t="s">
        <v>613</v>
      </c>
      <c r="B380" s="9">
        <f>COUNTIF(Sta!A:A,A380)</f>
        <v>2</v>
      </c>
      <c r="C380" s="4">
        <f>COUNTIF(Sta!B:B,A380)</f>
        <v>2</v>
      </c>
      <c r="D380" s="4">
        <f t="shared" si="11"/>
        <v>4</v>
      </c>
      <c r="E380" s="10">
        <f>(SUMIF(Sta!$A:$A,$A380,Sta!$T:$T)  + SUMIF(Sta!$B:$B,$A380,Sta!$T:$T) )/$D380</f>
        <v>3.5</v>
      </c>
      <c r="F380" s="6">
        <f>SUMIF(Sta!$A:$A,$A380,Sta!$T:$T)/$B380</f>
        <v>4</v>
      </c>
      <c r="G380" s="6">
        <f>SUMIF(Sta!$B:$B,$A380,Sta!$T:$T)/$C380</f>
        <v>3</v>
      </c>
      <c r="H380" s="10">
        <f>(SUMIF(Sta!$A:$A,$A380,Sta!$R:$R)  + SUMIF(Sta!$B:$B,$A380,Sta!$S:$S) )/$D380</f>
        <v>2.5</v>
      </c>
      <c r="I380" s="6">
        <f>SUMIF(Sta!$A:$A,$A380,Sta!$R:$R)/$B380</f>
        <v>2</v>
      </c>
      <c r="J380" s="6">
        <f>SUMIF(Sta!$B:$B,$A380,Sta!$S:$S)/$C380</f>
        <v>3</v>
      </c>
      <c r="K380" s="11">
        <f>(COUNTIFS(Sta!$A:$A,$A380,Sta!$T:$T,"&gt;2.5") +COUNTIFS(Sta!$B:$B,$A380,Sta!$T:$T,"&gt;2.5"))/$D380</f>
        <v>0.75</v>
      </c>
      <c r="L380" s="8">
        <f>COUNTIFS(Sta!$A:$A,$A380,Sta!$T:$T,"&gt;2.5")/$B380</f>
        <v>1</v>
      </c>
      <c r="M380" s="8">
        <f>COUNTIFS(Sta!$B:$B,$A380,Sta!$T:$T,"&gt;2.5")/$C380</f>
        <v>0.5</v>
      </c>
      <c r="N380" s="11">
        <f>(COUNTIFS(Sta!$A:$A,$A380,Sta!$T:$T,"&gt;4.5") +COUNTIFS(Sta!$B:$B,$A380,Sta!$T:$T,"&gt;4.5"))/$D380</f>
        <v>0</v>
      </c>
      <c r="O380" s="8">
        <f>COUNTIFS(Sta!$A:$A,$A380,Sta!$T:$T,"&gt;4.5")/$B380</f>
        <v>0</v>
      </c>
      <c r="P380" s="8">
        <f>COUNTIFS(Sta!$B:$B,$A380,Sta!$T:$T,"&gt;4.5")/$C380</f>
        <v>0</v>
      </c>
      <c r="Q380" s="11">
        <f>(COUNTIFS(Sta!$A:$A,$A380,Sta!$R:$R,"&gt;0.5") +COUNTIFS(Sta!$B:$B,$A380,Sta!$S:$S,"&gt;0.5"))/$D380</f>
        <v>1</v>
      </c>
      <c r="R380" s="8">
        <f>COUNTIFS(Sta!$A:$A,$A380,Sta!$R:$R,"&gt;0.5")/$B380</f>
        <v>1</v>
      </c>
      <c r="S380" s="8">
        <f>COUNTIFS(Sta!$B:$B,$A380,Sta!$S:$S,"&gt;0.5")/$C380</f>
        <v>1</v>
      </c>
      <c r="T380" s="11">
        <f>(COUNTIFS(Sta!$A:$A,$A380,Sta!$R:$R,"&gt;1.5") +COUNTIFS(Sta!$B:$B,$A380,Sta!$S:$S,"&gt;1.5"))/$D380</f>
        <v>0.75</v>
      </c>
      <c r="U380" s="8">
        <f>COUNTIFS(Sta!$A:$A,$A380,Sta!$R:$R,"&gt;1.5")/$B380</f>
        <v>0.5</v>
      </c>
      <c r="V380" s="8">
        <f>COUNTIFS(Sta!$B:$B,$A380,Sta!$S:$S,"&gt;1.5")/$C380</f>
        <v>1</v>
      </c>
    </row>
    <row r="381" spans="1:22" x14ac:dyDescent="0.3">
      <c r="A381" t="s">
        <v>652</v>
      </c>
      <c r="B381" s="9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0">
        <f>(SUMIF(Sta!$A:$A,$A381,Sta!$T:$T)  + SUMIF(Sta!$B:$B,$A381,Sta!$T:$T) )/$D381</f>
        <v>2.6666666666666665</v>
      </c>
      <c r="F381" s="6">
        <f>SUMIF(Sta!$A:$A,$A381,Sta!$T:$T)/$B381</f>
        <v>2.3333333333333335</v>
      </c>
      <c r="G381" s="6">
        <f>SUMIF(Sta!$B:$B,$A381,Sta!$T:$T)/$C381</f>
        <v>3</v>
      </c>
      <c r="H381" s="10">
        <f>(SUMIF(Sta!$A:$A,$A381,Sta!$R:$R)  + SUMIF(Sta!$B:$B,$A381,Sta!$S:$S) )/$D381</f>
        <v>1.1111111111111112</v>
      </c>
      <c r="I381" s="6">
        <f>SUMIF(Sta!$A:$A,$A381,Sta!$R:$R)/$B381</f>
        <v>1</v>
      </c>
      <c r="J381" s="6">
        <f>SUMIF(Sta!$B:$B,$A381,Sta!$S:$S)/$C381</f>
        <v>1.2222222222222223</v>
      </c>
      <c r="K381" s="11">
        <f>(COUNTIFS(Sta!$A:$A,$A381,Sta!$T:$T,"&gt;2.5") +COUNTIFS(Sta!$B:$B,$A381,Sta!$T:$T,"&gt;2.5"))/$D381</f>
        <v>0.44444444444444442</v>
      </c>
      <c r="L381" s="8">
        <f>COUNTIFS(Sta!$A:$A,$A381,Sta!$T:$T,"&gt;2.5")/$B381</f>
        <v>0.33333333333333331</v>
      </c>
      <c r="M381" s="8">
        <f>COUNTIFS(Sta!$B:$B,$A381,Sta!$T:$T,"&gt;2.5")/$C381</f>
        <v>0.55555555555555558</v>
      </c>
      <c r="N381" s="11">
        <f>(COUNTIFS(Sta!$A:$A,$A381,Sta!$T:$T,"&gt;4.5") +COUNTIFS(Sta!$B:$B,$A381,Sta!$T:$T,"&gt;4.5"))/$D381</f>
        <v>0.1111111111111111</v>
      </c>
      <c r="O381" s="8">
        <f>COUNTIFS(Sta!$A:$A,$A381,Sta!$T:$T,"&gt;4.5")/$B381</f>
        <v>0.1111111111111111</v>
      </c>
      <c r="P381" s="8">
        <f>COUNTIFS(Sta!$B:$B,$A381,Sta!$T:$T,"&gt;4.5")/$C381</f>
        <v>0.1111111111111111</v>
      </c>
      <c r="Q381" s="11">
        <f>(COUNTIFS(Sta!$A:$A,$A381,Sta!$R:$R,"&gt;0.5") +COUNTIFS(Sta!$B:$B,$A381,Sta!$S:$S,"&gt;0.5"))/$D381</f>
        <v>0.72222222222222221</v>
      </c>
      <c r="R381" s="8">
        <f>COUNTIFS(Sta!$A:$A,$A381,Sta!$R:$R,"&gt;0.5")/$B381</f>
        <v>0.66666666666666663</v>
      </c>
      <c r="S381" s="8">
        <f>COUNTIFS(Sta!$B:$B,$A381,Sta!$S:$S,"&gt;0.5")/$C381</f>
        <v>0.77777777777777779</v>
      </c>
      <c r="T381" s="11">
        <f>(COUNTIFS(Sta!$A:$A,$A381,Sta!$R:$R,"&gt;1.5") +COUNTIFS(Sta!$B:$B,$A381,Sta!$S:$S,"&gt;1.5"))/$D381</f>
        <v>0.3888888888888889</v>
      </c>
      <c r="U381" s="8">
        <f>COUNTIFS(Sta!$A:$A,$A381,Sta!$R:$R,"&gt;1.5")/$B381</f>
        <v>0.33333333333333331</v>
      </c>
      <c r="V381" s="8">
        <f>COUNTIFS(Sta!$B:$B,$A381,Sta!$S:$S,"&gt;1.5")/$C381</f>
        <v>0.44444444444444442</v>
      </c>
    </row>
    <row r="382" spans="1:22" x14ac:dyDescent="0.3">
      <c r="A382" t="s">
        <v>549</v>
      </c>
      <c r="B382" s="9">
        <f>COUNTIF(Sta!A:A,A382)</f>
        <v>2</v>
      </c>
      <c r="C382" s="4">
        <f>COUNTIF(Sta!B:B,A382)</f>
        <v>3</v>
      </c>
      <c r="D382" s="4">
        <f t="shared" si="12"/>
        <v>5</v>
      </c>
      <c r="E382" s="10">
        <f>(SUMIF(Sta!$A:$A,$A382,Sta!$T:$T)  + SUMIF(Sta!$B:$B,$A382,Sta!$T:$T) )/$D382</f>
        <v>4.8</v>
      </c>
      <c r="F382" s="6">
        <f>SUMIF(Sta!$A:$A,$A382,Sta!$T:$T)/$B382</f>
        <v>4</v>
      </c>
      <c r="G382" s="6">
        <f>SUMIF(Sta!$B:$B,$A382,Sta!$T:$T)/$C382</f>
        <v>5.333333333333333</v>
      </c>
      <c r="H382" s="10">
        <f>(SUMIF(Sta!$A:$A,$A382,Sta!$R:$R)  + SUMIF(Sta!$B:$B,$A382,Sta!$S:$S) )/$D382</f>
        <v>2.2000000000000002</v>
      </c>
      <c r="I382" s="6">
        <f>SUMIF(Sta!$A:$A,$A382,Sta!$R:$R)/$B382</f>
        <v>1.5</v>
      </c>
      <c r="J382" s="6">
        <f>SUMIF(Sta!$B:$B,$A382,Sta!$S:$S)/$C382</f>
        <v>2.6666666666666665</v>
      </c>
      <c r="K382" s="11">
        <f>(COUNTIFS(Sta!$A:$A,$A382,Sta!$T:$T,"&gt;2.5") +COUNTIFS(Sta!$B:$B,$A382,Sta!$T:$T,"&gt;2.5"))/$D382</f>
        <v>1</v>
      </c>
      <c r="L382" s="8">
        <f>COUNTIFS(Sta!$A:$A,$A382,Sta!$T:$T,"&gt;2.5")/$B382</f>
        <v>1</v>
      </c>
      <c r="M382" s="8">
        <f>COUNTIFS(Sta!$B:$B,$A382,Sta!$T:$T,"&gt;2.5")/$C382</f>
        <v>1</v>
      </c>
      <c r="N382" s="11">
        <f>(COUNTIFS(Sta!$A:$A,$A382,Sta!$T:$T,"&gt;4.5") +COUNTIFS(Sta!$B:$B,$A382,Sta!$T:$T,"&gt;4.5"))/$D382</f>
        <v>0.8</v>
      </c>
      <c r="O382" s="8">
        <f>COUNTIFS(Sta!$A:$A,$A382,Sta!$T:$T,"&gt;4.5")/$B382</f>
        <v>0.5</v>
      </c>
      <c r="P382" s="8">
        <f>COUNTIFS(Sta!$B:$B,$A382,Sta!$T:$T,"&gt;4.5")/$C382</f>
        <v>1</v>
      </c>
      <c r="Q382" s="11">
        <f>(COUNTIFS(Sta!$A:$A,$A382,Sta!$R:$R,"&gt;0.5") +COUNTIFS(Sta!$B:$B,$A382,Sta!$S:$S,"&gt;0.5"))/$D382</f>
        <v>1</v>
      </c>
      <c r="R382" s="8">
        <f>COUNTIFS(Sta!$A:$A,$A382,Sta!$R:$R,"&gt;0.5")/$B382</f>
        <v>1</v>
      </c>
      <c r="S382" s="8">
        <f>COUNTIFS(Sta!$B:$B,$A382,Sta!$S:$S,"&gt;0.5")/$C382</f>
        <v>1</v>
      </c>
      <c r="T382" s="11">
        <f>(COUNTIFS(Sta!$A:$A,$A382,Sta!$R:$R,"&gt;1.5") +COUNTIFS(Sta!$B:$B,$A382,Sta!$S:$S,"&gt;1.5"))/$D382</f>
        <v>0.8</v>
      </c>
      <c r="U382" s="8">
        <f>COUNTIFS(Sta!$A:$A,$A382,Sta!$R:$R,"&gt;1.5")/$B382</f>
        <v>0.5</v>
      </c>
      <c r="V382" s="8">
        <f>COUNTIFS(Sta!$B:$B,$A382,Sta!$S:$S,"&gt;1.5")/$C382</f>
        <v>1</v>
      </c>
    </row>
    <row r="383" spans="1:22" x14ac:dyDescent="0.3">
      <c r="A383" t="s">
        <v>366</v>
      </c>
      <c r="B383" s="9">
        <f>COUNTIF(Sta!A:A,A383)</f>
        <v>1</v>
      </c>
      <c r="C383" s="4">
        <f>COUNTIF(Sta!B:B,A383)</f>
        <v>2</v>
      </c>
      <c r="D383" s="4">
        <f t="shared" si="12"/>
        <v>3</v>
      </c>
      <c r="E383" s="10">
        <f>(SUMIF(Sta!$A:$A,$A383,Sta!$T:$T)  + SUMIF(Sta!$B:$B,$A383,Sta!$T:$T) )/$D383</f>
        <v>3</v>
      </c>
      <c r="F383" s="6">
        <f>SUMIF(Sta!$A:$A,$A383,Sta!$T:$T)/$B383</f>
        <v>3</v>
      </c>
      <c r="G383" s="6">
        <f>SUMIF(Sta!$B:$B,$A383,Sta!$T:$T)/$C383</f>
        <v>3</v>
      </c>
      <c r="H383" s="10">
        <f>(SUMIF(Sta!$A:$A,$A383,Sta!$R:$R)  + SUMIF(Sta!$B:$B,$A383,Sta!$S:$S) )/$D383</f>
        <v>1.6666666666666667</v>
      </c>
      <c r="I383" s="6">
        <f>SUMIF(Sta!$A:$A,$A383,Sta!$R:$R)/$B383</f>
        <v>1</v>
      </c>
      <c r="J383" s="6">
        <f>SUMIF(Sta!$B:$B,$A383,Sta!$S:$S)/$C383</f>
        <v>2</v>
      </c>
      <c r="K383" s="11">
        <f>(COUNTIFS(Sta!$A:$A,$A383,Sta!$T:$T,"&gt;2.5") +COUNTIFS(Sta!$B:$B,$A383,Sta!$T:$T,"&gt;2.5"))/$D383</f>
        <v>0.66666666666666663</v>
      </c>
      <c r="L383" s="8">
        <f>COUNTIFS(Sta!$A:$A,$A383,Sta!$T:$T,"&gt;2.5")/$B383</f>
        <v>1</v>
      </c>
      <c r="M383" s="8">
        <f>COUNTIFS(Sta!$B:$B,$A383,Sta!$T:$T,"&gt;2.5")/$C383</f>
        <v>0.5</v>
      </c>
      <c r="N383" s="11">
        <f>(COUNTIFS(Sta!$A:$A,$A383,Sta!$T:$T,"&gt;4.5") +COUNTIFS(Sta!$B:$B,$A383,Sta!$T:$T,"&gt;4.5"))/$D383</f>
        <v>0</v>
      </c>
      <c r="O383" s="8">
        <f>COUNTIFS(Sta!$A:$A,$A383,Sta!$T:$T,"&gt;4.5")/$B383</f>
        <v>0</v>
      </c>
      <c r="P383" s="8">
        <f>COUNTIFS(Sta!$B:$B,$A383,Sta!$T:$T,"&gt;4.5")/$C383</f>
        <v>0</v>
      </c>
      <c r="Q383" s="11">
        <f>(COUNTIFS(Sta!$A:$A,$A383,Sta!$R:$R,"&gt;0.5") +COUNTIFS(Sta!$B:$B,$A383,Sta!$S:$S,"&gt;0.5"))/$D383</f>
        <v>1</v>
      </c>
      <c r="R383" s="8">
        <f>COUNTIFS(Sta!$A:$A,$A383,Sta!$R:$R,"&gt;0.5")/$B383</f>
        <v>1</v>
      </c>
      <c r="S383" s="8">
        <f>COUNTIFS(Sta!$B:$B,$A383,Sta!$S:$S,"&gt;0.5")/$C383</f>
        <v>1</v>
      </c>
      <c r="T383" s="11">
        <f>(COUNTIFS(Sta!$A:$A,$A383,Sta!$R:$R,"&gt;1.5") +COUNTIFS(Sta!$B:$B,$A383,Sta!$S:$S,"&gt;1.5"))/$D383</f>
        <v>0.33333333333333331</v>
      </c>
      <c r="U383" s="8">
        <f>COUNTIFS(Sta!$A:$A,$A383,Sta!$R:$R,"&gt;1.5")/$B383</f>
        <v>0</v>
      </c>
      <c r="V383" s="8">
        <f>COUNTIFS(Sta!$B:$B,$A383,Sta!$S:$S,"&gt;1.5")/$C383</f>
        <v>0.5</v>
      </c>
    </row>
    <row r="384" spans="1:22" x14ac:dyDescent="0.3">
      <c r="A384" t="s">
        <v>398</v>
      </c>
      <c r="B384" s="9">
        <f>COUNTIF(Sta!A:A,A384)</f>
        <v>0</v>
      </c>
      <c r="C384" s="4">
        <f>COUNTIF(Sta!B:B,A384)</f>
        <v>0</v>
      </c>
      <c r="D384" s="4">
        <f t="shared" si="12"/>
        <v>0</v>
      </c>
      <c r="E384" s="10" t="e">
        <f>(SUMIF(Sta!$A:$A,$A384,Sta!$T:$T)  + SUMIF(Sta!$B:$B,$A384,Sta!$T:$T) )/$D384</f>
        <v>#DIV/0!</v>
      </c>
      <c r="F384" s="6" t="e">
        <f>SUMIF(Sta!$A:$A,$A384,Sta!$T:$T)/$B384</f>
        <v>#DIV/0!</v>
      </c>
      <c r="G384" s="6" t="e">
        <f>SUMIF(Sta!$B:$B,$A384,Sta!$T:$T)/$C384</f>
        <v>#DIV/0!</v>
      </c>
      <c r="H384" s="10" t="e">
        <f>(SUMIF(Sta!$A:$A,$A384,Sta!$R:$R)  + SUMIF(Sta!$B:$B,$A384,Sta!$S:$S) )/$D384</f>
        <v>#DIV/0!</v>
      </c>
      <c r="I384" s="6" t="e">
        <f>SUMIF(Sta!$A:$A,$A384,Sta!$R:$R)/$B384</f>
        <v>#DIV/0!</v>
      </c>
      <c r="J384" s="6" t="e">
        <f>SUMIF(Sta!$B:$B,$A384,Sta!$S:$S)/$C384</f>
        <v>#DIV/0!</v>
      </c>
      <c r="K384" s="11" t="e">
        <f>(COUNTIFS(Sta!$A:$A,$A384,Sta!$T:$T,"&gt;2.5") +COUNTIFS(Sta!$B:$B,$A384,Sta!$T:$T,"&gt;2.5"))/$D384</f>
        <v>#DIV/0!</v>
      </c>
      <c r="L384" s="8" t="e">
        <f>COUNTIFS(Sta!$A:$A,$A384,Sta!$T:$T,"&gt;2.5")/$B384</f>
        <v>#DIV/0!</v>
      </c>
      <c r="M384" s="8" t="e">
        <f>COUNTIFS(Sta!$B:$B,$A384,Sta!$T:$T,"&gt;2.5")/$C384</f>
        <v>#DIV/0!</v>
      </c>
      <c r="N384" s="11" t="e">
        <f>(COUNTIFS(Sta!$A:$A,$A384,Sta!$T:$T,"&gt;4.5") +COUNTIFS(Sta!$B:$B,$A384,Sta!$T:$T,"&gt;4.5"))/$D384</f>
        <v>#DIV/0!</v>
      </c>
      <c r="O384" s="8" t="e">
        <f>COUNTIFS(Sta!$A:$A,$A384,Sta!$T:$T,"&gt;4.5")/$B384</f>
        <v>#DIV/0!</v>
      </c>
      <c r="P384" s="8" t="e">
        <f>COUNTIFS(Sta!$B:$B,$A384,Sta!$T:$T,"&gt;4.5")/$C384</f>
        <v>#DIV/0!</v>
      </c>
      <c r="Q384" s="11" t="e">
        <f>(COUNTIFS(Sta!$A:$A,$A384,Sta!$R:$R,"&gt;0.5") +COUNTIFS(Sta!$B:$B,$A384,Sta!$S:$S,"&gt;0.5"))/$D384</f>
        <v>#DIV/0!</v>
      </c>
      <c r="R384" s="8" t="e">
        <f>COUNTIFS(Sta!$A:$A,$A384,Sta!$R:$R,"&gt;0.5")/$B384</f>
        <v>#DIV/0!</v>
      </c>
      <c r="S384" s="8" t="e">
        <f>COUNTIFS(Sta!$B:$B,$A384,Sta!$S:$S,"&gt;0.5")/$C384</f>
        <v>#DIV/0!</v>
      </c>
      <c r="T384" s="11" t="e">
        <f>(COUNTIFS(Sta!$A:$A,$A384,Sta!$R:$R,"&gt;1.5") +COUNTIFS(Sta!$B:$B,$A384,Sta!$S:$S,"&gt;1.5"))/$D384</f>
        <v>#DIV/0!</v>
      </c>
      <c r="U384" s="8" t="e">
        <f>COUNTIFS(Sta!$A:$A,$A384,Sta!$R:$R,"&gt;1.5")/$B384</f>
        <v>#DIV/0!</v>
      </c>
      <c r="V384" s="8" t="e">
        <f>COUNTIFS(Sta!$B:$B,$A384,Sta!$S:$S,"&gt;1.5")/$C384</f>
        <v>#DIV/0!</v>
      </c>
    </row>
    <row r="385" spans="1:22" x14ac:dyDescent="0.3">
      <c r="A385" t="s">
        <v>616</v>
      </c>
      <c r="B385" s="9">
        <f>COUNTIF(Sta!A:A,A385)</f>
        <v>3</v>
      </c>
      <c r="C385" s="4">
        <f>COUNTIF(Sta!B:B,A385)</f>
        <v>1</v>
      </c>
      <c r="D385" s="4">
        <f t="shared" si="12"/>
        <v>4</v>
      </c>
      <c r="E385" s="10">
        <f>(SUMIF(Sta!$A:$A,$A385,Sta!$T:$T)  + SUMIF(Sta!$B:$B,$A385,Sta!$T:$T) )/$D385</f>
        <v>6.5</v>
      </c>
      <c r="F385" s="6">
        <f>SUMIF(Sta!$A:$A,$A385,Sta!$T:$T)/$B385</f>
        <v>5</v>
      </c>
      <c r="G385" s="6">
        <f>SUMIF(Sta!$B:$B,$A385,Sta!$T:$T)/$C385</f>
        <v>11</v>
      </c>
      <c r="H385" s="10">
        <f>(SUMIF(Sta!$A:$A,$A385,Sta!$R:$R)  + SUMIF(Sta!$B:$B,$A385,Sta!$S:$S) )/$D385</f>
        <v>3</v>
      </c>
      <c r="I385" s="6">
        <f>SUMIF(Sta!$A:$A,$A385,Sta!$R:$R)/$B385</f>
        <v>2.3333333333333335</v>
      </c>
      <c r="J385" s="6">
        <f>SUMIF(Sta!$B:$B,$A385,Sta!$S:$S)/$C385</f>
        <v>5</v>
      </c>
      <c r="K385" s="11">
        <f>(COUNTIFS(Sta!$A:$A,$A385,Sta!$T:$T,"&gt;2.5") +COUNTIFS(Sta!$B:$B,$A385,Sta!$T:$T,"&gt;2.5"))/$D385</f>
        <v>1</v>
      </c>
      <c r="L385" s="8">
        <f>COUNTIFS(Sta!$A:$A,$A385,Sta!$T:$T,"&gt;2.5")/$B385</f>
        <v>1</v>
      </c>
      <c r="M385" s="8">
        <f>COUNTIFS(Sta!$B:$B,$A385,Sta!$T:$T,"&gt;2.5")/$C385</f>
        <v>1</v>
      </c>
      <c r="N385" s="11">
        <f>(COUNTIFS(Sta!$A:$A,$A385,Sta!$T:$T,"&gt;4.5") +COUNTIFS(Sta!$B:$B,$A385,Sta!$T:$T,"&gt;4.5"))/$D385</f>
        <v>0.75</v>
      </c>
      <c r="O385" s="8">
        <f>COUNTIFS(Sta!$A:$A,$A385,Sta!$T:$T,"&gt;4.5")/$B385</f>
        <v>0.66666666666666663</v>
      </c>
      <c r="P385" s="8">
        <f>COUNTIFS(Sta!$B:$B,$A385,Sta!$T:$T,"&gt;4.5")/$C385</f>
        <v>1</v>
      </c>
      <c r="Q385" s="11">
        <f>(COUNTIFS(Sta!$A:$A,$A385,Sta!$R:$R,"&gt;0.5") +COUNTIFS(Sta!$B:$B,$A385,Sta!$S:$S,"&gt;0.5"))/$D385</f>
        <v>1</v>
      </c>
      <c r="R385" s="8">
        <f>COUNTIFS(Sta!$A:$A,$A385,Sta!$R:$R,"&gt;0.5")/$B385</f>
        <v>1</v>
      </c>
      <c r="S385" s="8">
        <f>COUNTIFS(Sta!$B:$B,$A385,Sta!$S:$S,"&gt;0.5")/$C385</f>
        <v>1</v>
      </c>
      <c r="T385" s="11">
        <f>(COUNTIFS(Sta!$A:$A,$A385,Sta!$R:$R,"&gt;1.5") +COUNTIFS(Sta!$B:$B,$A385,Sta!$S:$S,"&gt;1.5"))/$D385</f>
        <v>0.5</v>
      </c>
      <c r="U385" s="8">
        <f>COUNTIFS(Sta!$A:$A,$A385,Sta!$R:$R,"&gt;1.5")/$B385</f>
        <v>0.33333333333333331</v>
      </c>
      <c r="V385" s="8">
        <f>COUNTIFS(Sta!$B:$B,$A385,Sta!$S:$S,"&gt;1.5")/$C385</f>
        <v>1</v>
      </c>
    </row>
    <row r="386" spans="1:22" x14ac:dyDescent="0.3">
      <c r="A386" t="s">
        <v>470</v>
      </c>
      <c r="B386" s="9">
        <f>COUNTIF(Sta!A:A,A386)</f>
        <v>1</v>
      </c>
      <c r="C386" s="4">
        <f>COUNTIF(Sta!B:B,A386)</f>
        <v>1</v>
      </c>
      <c r="D386" s="4">
        <f t="shared" si="12"/>
        <v>2</v>
      </c>
      <c r="E386" s="10">
        <f>(SUMIF(Sta!$A:$A,$A386,Sta!$T:$T)  + SUMIF(Sta!$B:$B,$A386,Sta!$T:$T) )/$D386</f>
        <v>4</v>
      </c>
      <c r="F386" s="6">
        <f>SUMIF(Sta!$A:$A,$A386,Sta!$T:$T)/$B386</f>
        <v>3</v>
      </c>
      <c r="G386" s="6">
        <f>SUMIF(Sta!$B:$B,$A386,Sta!$T:$T)/$C386</f>
        <v>5</v>
      </c>
      <c r="H386" s="10">
        <f>(SUMIF(Sta!$A:$A,$A386,Sta!$R:$R)  + SUMIF(Sta!$B:$B,$A386,Sta!$S:$S) )/$D386</f>
        <v>1.5</v>
      </c>
      <c r="I386" s="6">
        <f>SUMIF(Sta!$A:$A,$A386,Sta!$R:$R)/$B386</f>
        <v>2</v>
      </c>
      <c r="J386" s="6">
        <f>SUMIF(Sta!$B:$B,$A386,Sta!$S:$S)/$C386</f>
        <v>1</v>
      </c>
      <c r="K386" s="11">
        <f>(COUNTIFS(Sta!$A:$A,$A386,Sta!$T:$T,"&gt;2.5") +COUNTIFS(Sta!$B:$B,$A386,Sta!$T:$T,"&gt;2.5"))/$D386</f>
        <v>1</v>
      </c>
      <c r="L386" s="8">
        <f>COUNTIFS(Sta!$A:$A,$A386,Sta!$T:$T,"&gt;2.5")/$B386</f>
        <v>1</v>
      </c>
      <c r="M386" s="8">
        <f>COUNTIFS(Sta!$B:$B,$A386,Sta!$T:$T,"&gt;2.5")/$C386</f>
        <v>1</v>
      </c>
      <c r="N386" s="11">
        <f>(COUNTIFS(Sta!$A:$A,$A386,Sta!$T:$T,"&gt;4.5") +COUNTIFS(Sta!$B:$B,$A386,Sta!$T:$T,"&gt;4.5"))/$D386</f>
        <v>0.5</v>
      </c>
      <c r="O386" s="8">
        <f>COUNTIFS(Sta!$A:$A,$A386,Sta!$T:$T,"&gt;4.5")/$B386</f>
        <v>0</v>
      </c>
      <c r="P386" s="8">
        <f>COUNTIFS(Sta!$B:$B,$A386,Sta!$T:$T,"&gt;4.5")/$C386</f>
        <v>1</v>
      </c>
      <c r="Q386" s="11">
        <f>(COUNTIFS(Sta!$A:$A,$A386,Sta!$R:$R,"&gt;0.5") +COUNTIFS(Sta!$B:$B,$A386,Sta!$S:$S,"&gt;0.5"))/$D386</f>
        <v>1</v>
      </c>
      <c r="R386" s="8">
        <f>COUNTIFS(Sta!$A:$A,$A386,Sta!$R:$R,"&gt;0.5")/$B386</f>
        <v>1</v>
      </c>
      <c r="S386" s="8">
        <f>COUNTIFS(Sta!$B:$B,$A386,Sta!$S:$S,"&gt;0.5")/$C386</f>
        <v>1</v>
      </c>
      <c r="T386" s="11">
        <f>(COUNTIFS(Sta!$A:$A,$A386,Sta!$R:$R,"&gt;1.5") +COUNTIFS(Sta!$B:$B,$A386,Sta!$S:$S,"&gt;1.5"))/$D386</f>
        <v>0.5</v>
      </c>
      <c r="U386" s="8">
        <f>COUNTIFS(Sta!$A:$A,$A386,Sta!$R:$R,"&gt;1.5")/$B386</f>
        <v>1</v>
      </c>
      <c r="V386" s="8">
        <f>COUNTIFS(Sta!$B:$B,$A386,Sta!$S:$S,"&gt;1.5")/$C386</f>
        <v>0</v>
      </c>
    </row>
    <row r="387" spans="1:22" x14ac:dyDescent="0.3">
      <c r="A387" t="s">
        <v>660</v>
      </c>
      <c r="B387" s="9">
        <f>COUNTIF(Sta!A:A,A387)</f>
        <v>10</v>
      </c>
      <c r="C387" s="4">
        <f>COUNTIF(Sta!B:B,A387)</f>
        <v>9</v>
      </c>
      <c r="D387" s="4">
        <f t="shared" si="12"/>
        <v>19</v>
      </c>
      <c r="E387" s="10">
        <f>(SUMIF(Sta!$A:$A,$A387,Sta!$T:$T)  + SUMIF(Sta!$B:$B,$A387,Sta!$T:$T) )/$D387</f>
        <v>4.3157894736842106</v>
      </c>
      <c r="F387" s="6">
        <f>SUMIF(Sta!$A:$A,$A387,Sta!$T:$T)/$B387</f>
        <v>4</v>
      </c>
      <c r="G387" s="6">
        <f>SUMIF(Sta!$B:$B,$A387,Sta!$T:$T)/$C387</f>
        <v>4.666666666666667</v>
      </c>
      <c r="H387" s="10">
        <f>(SUMIF(Sta!$A:$A,$A387,Sta!$R:$R)  + SUMIF(Sta!$B:$B,$A387,Sta!$S:$S) )/$D387</f>
        <v>2.1578947368421053</v>
      </c>
      <c r="I387" s="6">
        <f>SUMIF(Sta!$A:$A,$A387,Sta!$R:$R)/$B387</f>
        <v>1.5</v>
      </c>
      <c r="J387" s="6">
        <f>SUMIF(Sta!$B:$B,$A387,Sta!$S:$S)/$C387</f>
        <v>2.8888888888888888</v>
      </c>
      <c r="K387" s="11">
        <f>(COUNTIFS(Sta!$A:$A,$A387,Sta!$T:$T,"&gt;2.5") +COUNTIFS(Sta!$B:$B,$A387,Sta!$T:$T,"&gt;2.5"))/$D387</f>
        <v>0.84210526315789469</v>
      </c>
      <c r="L387" s="8">
        <f>COUNTIFS(Sta!$A:$A,$A387,Sta!$T:$T,"&gt;2.5")/$B387</f>
        <v>0.9</v>
      </c>
      <c r="M387" s="8">
        <f>COUNTIFS(Sta!$B:$B,$A387,Sta!$T:$T,"&gt;2.5")/$C387</f>
        <v>0.77777777777777779</v>
      </c>
      <c r="N387" s="11">
        <f>(COUNTIFS(Sta!$A:$A,$A387,Sta!$T:$T,"&gt;4.5") +COUNTIFS(Sta!$B:$B,$A387,Sta!$T:$T,"&gt;4.5"))/$D387</f>
        <v>0.42105263157894735</v>
      </c>
      <c r="O387" s="8">
        <f>COUNTIFS(Sta!$A:$A,$A387,Sta!$T:$T,"&gt;4.5")/$B387</f>
        <v>0.4</v>
      </c>
      <c r="P387" s="8">
        <f>COUNTIFS(Sta!$B:$B,$A387,Sta!$T:$T,"&gt;4.5")/$C387</f>
        <v>0.44444444444444442</v>
      </c>
      <c r="Q387" s="11">
        <f>(COUNTIFS(Sta!$A:$A,$A387,Sta!$R:$R,"&gt;0.5") +COUNTIFS(Sta!$B:$B,$A387,Sta!$S:$S,"&gt;0.5"))/$D387</f>
        <v>0.89473684210526316</v>
      </c>
      <c r="R387" s="8">
        <f>COUNTIFS(Sta!$A:$A,$A387,Sta!$R:$R,"&gt;0.5")/$B387</f>
        <v>0.8</v>
      </c>
      <c r="S387" s="8">
        <f>COUNTIFS(Sta!$B:$B,$A387,Sta!$S:$S,"&gt;0.5")/$C387</f>
        <v>1</v>
      </c>
      <c r="T387" s="11">
        <f>(COUNTIFS(Sta!$A:$A,$A387,Sta!$R:$R,"&gt;1.5") +COUNTIFS(Sta!$B:$B,$A387,Sta!$S:$S,"&gt;1.5"))/$D387</f>
        <v>0.63157894736842102</v>
      </c>
      <c r="U387" s="8">
        <f>COUNTIFS(Sta!$A:$A,$A387,Sta!$R:$R,"&gt;1.5")/$B387</f>
        <v>0.4</v>
      </c>
      <c r="V387" s="8">
        <f>COUNTIFS(Sta!$B:$B,$A387,Sta!$S:$S,"&gt;1.5")/$C387</f>
        <v>0.88888888888888884</v>
      </c>
    </row>
    <row r="388" spans="1:22" x14ac:dyDescent="0.3">
      <c r="A388" t="s">
        <v>213</v>
      </c>
      <c r="B388" s="9">
        <f>COUNTIF(Sta!A:A,A388)</f>
        <v>1</v>
      </c>
      <c r="C388" s="4">
        <f>COUNTIF(Sta!B:B,A388)</f>
        <v>1</v>
      </c>
      <c r="D388" s="4">
        <f t="shared" si="12"/>
        <v>2</v>
      </c>
      <c r="E388" s="10">
        <f>(SUMIF(Sta!$A:$A,$A388,Sta!$T:$T)  + SUMIF(Sta!$B:$B,$A388,Sta!$T:$T) )/$D388</f>
        <v>5</v>
      </c>
      <c r="F388" s="6">
        <f>SUMIF(Sta!$A:$A,$A388,Sta!$T:$T)/$B388</f>
        <v>5</v>
      </c>
      <c r="G388" s="6">
        <f>SUMIF(Sta!$B:$B,$A388,Sta!$T:$T)/$C388</f>
        <v>5</v>
      </c>
      <c r="H388" s="10">
        <f>(SUMIF(Sta!$A:$A,$A388,Sta!$R:$R)  + SUMIF(Sta!$B:$B,$A388,Sta!$S:$S) )/$D388</f>
        <v>3.5</v>
      </c>
      <c r="I388" s="6">
        <f>SUMIF(Sta!$A:$A,$A388,Sta!$R:$R)/$B388</f>
        <v>3</v>
      </c>
      <c r="J388" s="6">
        <f>SUMIF(Sta!$B:$B,$A388,Sta!$S:$S)/$C388</f>
        <v>4</v>
      </c>
      <c r="K388" s="11">
        <f>(COUNTIFS(Sta!$A:$A,$A388,Sta!$T:$T,"&gt;2.5") +COUNTIFS(Sta!$B:$B,$A388,Sta!$T:$T,"&gt;2.5"))/$D388</f>
        <v>1</v>
      </c>
      <c r="L388" s="8">
        <f>COUNTIFS(Sta!$A:$A,$A388,Sta!$T:$T,"&gt;2.5")/$B388</f>
        <v>1</v>
      </c>
      <c r="M388" s="8">
        <f>COUNTIFS(Sta!$B:$B,$A388,Sta!$T:$T,"&gt;2.5")/$C388</f>
        <v>1</v>
      </c>
      <c r="N388" s="11">
        <f>(COUNTIFS(Sta!$A:$A,$A388,Sta!$T:$T,"&gt;4.5") +COUNTIFS(Sta!$B:$B,$A388,Sta!$T:$T,"&gt;4.5"))/$D388</f>
        <v>1</v>
      </c>
      <c r="O388" s="8">
        <f>COUNTIFS(Sta!$A:$A,$A388,Sta!$T:$T,"&gt;4.5")/$B388</f>
        <v>1</v>
      </c>
      <c r="P388" s="8">
        <f>COUNTIFS(Sta!$B:$B,$A388,Sta!$T:$T,"&gt;4.5")/$C388</f>
        <v>1</v>
      </c>
      <c r="Q388" s="11">
        <f>(COUNTIFS(Sta!$A:$A,$A388,Sta!$R:$R,"&gt;0.5") +COUNTIFS(Sta!$B:$B,$A388,Sta!$S:$S,"&gt;0.5"))/$D388</f>
        <v>1</v>
      </c>
      <c r="R388" s="8">
        <f>COUNTIFS(Sta!$A:$A,$A388,Sta!$R:$R,"&gt;0.5")/$B388</f>
        <v>1</v>
      </c>
      <c r="S388" s="8">
        <f>COUNTIFS(Sta!$B:$B,$A388,Sta!$S:$S,"&gt;0.5")/$C388</f>
        <v>1</v>
      </c>
      <c r="T388" s="11">
        <f>(COUNTIFS(Sta!$A:$A,$A388,Sta!$R:$R,"&gt;1.5") +COUNTIFS(Sta!$B:$B,$A388,Sta!$S:$S,"&gt;1.5"))/$D388</f>
        <v>1</v>
      </c>
      <c r="U388" s="8">
        <f>COUNTIFS(Sta!$A:$A,$A388,Sta!$R:$R,"&gt;1.5")/$B388</f>
        <v>1</v>
      </c>
      <c r="V388" s="8">
        <f>COUNTIFS(Sta!$B:$B,$A388,Sta!$S:$S,"&gt;1.5")/$C388</f>
        <v>1</v>
      </c>
    </row>
    <row r="389" spans="1:22" x14ac:dyDescent="0.3">
      <c r="A389" t="s">
        <v>381</v>
      </c>
      <c r="B389" s="9">
        <f>COUNTIF(Sta!A:A,A389)</f>
        <v>0</v>
      </c>
      <c r="C389" s="4">
        <f>COUNTIF(Sta!B:B,A389)</f>
        <v>0</v>
      </c>
      <c r="D389" s="4">
        <f t="shared" si="12"/>
        <v>0</v>
      </c>
      <c r="E389" s="10" t="e">
        <f>(SUMIF(Sta!$A:$A,$A389,Sta!$T:$T)  + SUMIF(Sta!$B:$B,$A389,Sta!$T:$T) )/$D389</f>
        <v>#DIV/0!</v>
      </c>
      <c r="F389" s="6" t="e">
        <f>SUMIF(Sta!$A:$A,$A389,Sta!$T:$T)/$B389</f>
        <v>#DIV/0!</v>
      </c>
      <c r="G389" s="6" t="e">
        <f>SUMIF(Sta!$B:$B,$A389,Sta!$T:$T)/$C389</f>
        <v>#DIV/0!</v>
      </c>
      <c r="H389" s="10" t="e">
        <f>(SUMIF(Sta!$A:$A,$A389,Sta!$R:$R)  + SUMIF(Sta!$B:$B,$A389,Sta!$S:$S) )/$D389</f>
        <v>#DIV/0!</v>
      </c>
      <c r="I389" s="6" t="e">
        <f>SUMIF(Sta!$A:$A,$A389,Sta!$R:$R)/$B389</f>
        <v>#DIV/0!</v>
      </c>
      <c r="J389" s="6" t="e">
        <f>SUMIF(Sta!$B:$B,$A389,Sta!$S:$S)/$C389</f>
        <v>#DIV/0!</v>
      </c>
      <c r="K389" s="11" t="e">
        <f>(COUNTIFS(Sta!$A:$A,$A389,Sta!$T:$T,"&gt;2.5") +COUNTIFS(Sta!$B:$B,$A389,Sta!$T:$T,"&gt;2.5"))/$D389</f>
        <v>#DIV/0!</v>
      </c>
      <c r="L389" s="8" t="e">
        <f>COUNTIFS(Sta!$A:$A,$A389,Sta!$T:$T,"&gt;2.5")/$B389</f>
        <v>#DIV/0!</v>
      </c>
      <c r="M389" s="8" t="e">
        <f>COUNTIFS(Sta!$B:$B,$A389,Sta!$T:$T,"&gt;2.5")/$C389</f>
        <v>#DIV/0!</v>
      </c>
      <c r="N389" s="11" t="e">
        <f>(COUNTIFS(Sta!$A:$A,$A389,Sta!$T:$T,"&gt;4.5") +COUNTIFS(Sta!$B:$B,$A389,Sta!$T:$T,"&gt;4.5"))/$D389</f>
        <v>#DIV/0!</v>
      </c>
      <c r="O389" s="8" t="e">
        <f>COUNTIFS(Sta!$A:$A,$A389,Sta!$T:$T,"&gt;4.5")/$B389</f>
        <v>#DIV/0!</v>
      </c>
      <c r="P389" s="8" t="e">
        <f>COUNTIFS(Sta!$B:$B,$A389,Sta!$T:$T,"&gt;4.5")/$C389</f>
        <v>#DIV/0!</v>
      </c>
      <c r="Q389" s="11" t="e">
        <f>(COUNTIFS(Sta!$A:$A,$A389,Sta!$R:$R,"&gt;0.5") +COUNTIFS(Sta!$B:$B,$A389,Sta!$S:$S,"&gt;0.5"))/$D389</f>
        <v>#DIV/0!</v>
      </c>
      <c r="R389" s="8" t="e">
        <f>COUNTIFS(Sta!$A:$A,$A389,Sta!$R:$R,"&gt;0.5")/$B389</f>
        <v>#DIV/0!</v>
      </c>
      <c r="S389" s="8" t="e">
        <f>COUNTIFS(Sta!$B:$B,$A389,Sta!$S:$S,"&gt;0.5")/$C389</f>
        <v>#DIV/0!</v>
      </c>
      <c r="T389" s="11" t="e">
        <f>(COUNTIFS(Sta!$A:$A,$A389,Sta!$R:$R,"&gt;1.5") +COUNTIFS(Sta!$B:$B,$A389,Sta!$S:$S,"&gt;1.5"))/$D389</f>
        <v>#DIV/0!</v>
      </c>
      <c r="U389" s="8" t="e">
        <f>COUNTIFS(Sta!$A:$A,$A389,Sta!$R:$R,"&gt;1.5")/$B389</f>
        <v>#DIV/0!</v>
      </c>
      <c r="V389" s="8" t="e">
        <f>COUNTIFS(Sta!$B:$B,$A389,Sta!$S:$S,"&gt;1.5")/$C389</f>
        <v>#DIV/0!</v>
      </c>
    </row>
    <row r="390" spans="1:22" x14ac:dyDescent="0.3">
      <c r="A390" t="s">
        <v>327</v>
      </c>
      <c r="B390" s="9">
        <f>COUNTIF(Sta!A:A,A390)</f>
        <v>0</v>
      </c>
      <c r="C390" s="4">
        <f>COUNTIF(Sta!B:B,A390)</f>
        <v>0</v>
      </c>
      <c r="D390" s="4">
        <f t="shared" si="12"/>
        <v>0</v>
      </c>
      <c r="E390" s="10" t="e">
        <f>(SUMIF(Sta!$A:$A,$A390,Sta!$T:$T)  + SUMIF(Sta!$B:$B,$A390,Sta!$T:$T) )/$D390</f>
        <v>#DIV/0!</v>
      </c>
      <c r="F390" s="6" t="e">
        <f>SUMIF(Sta!$A:$A,$A390,Sta!$T:$T)/$B390</f>
        <v>#DIV/0!</v>
      </c>
      <c r="G390" s="6" t="e">
        <f>SUMIF(Sta!$B:$B,$A390,Sta!$T:$T)/$C390</f>
        <v>#DIV/0!</v>
      </c>
      <c r="H390" s="10" t="e">
        <f>(SUMIF(Sta!$A:$A,$A390,Sta!$R:$R)  + SUMIF(Sta!$B:$B,$A390,Sta!$S:$S) )/$D390</f>
        <v>#DIV/0!</v>
      </c>
      <c r="I390" s="6" t="e">
        <f>SUMIF(Sta!$A:$A,$A390,Sta!$R:$R)/$B390</f>
        <v>#DIV/0!</v>
      </c>
      <c r="J390" s="6" t="e">
        <f>SUMIF(Sta!$B:$B,$A390,Sta!$S:$S)/$C390</f>
        <v>#DIV/0!</v>
      </c>
      <c r="K390" s="11" t="e">
        <f>(COUNTIFS(Sta!$A:$A,$A390,Sta!$T:$T,"&gt;2.5") +COUNTIFS(Sta!$B:$B,$A390,Sta!$T:$T,"&gt;2.5"))/$D390</f>
        <v>#DIV/0!</v>
      </c>
      <c r="L390" s="8" t="e">
        <f>COUNTIFS(Sta!$A:$A,$A390,Sta!$T:$T,"&gt;2.5")/$B390</f>
        <v>#DIV/0!</v>
      </c>
      <c r="M390" s="8" t="e">
        <f>COUNTIFS(Sta!$B:$B,$A390,Sta!$T:$T,"&gt;2.5")/$C390</f>
        <v>#DIV/0!</v>
      </c>
      <c r="N390" s="11" t="e">
        <f>(COUNTIFS(Sta!$A:$A,$A390,Sta!$T:$T,"&gt;4.5") +COUNTIFS(Sta!$B:$B,$A390,Sta!$T:$T,"&gt;4.5"))/$D390</f>
        <v>#DIV/0!</v>
      </c>
      <c r="O390" s="8" t="e">
        <f>COUNTIFS(Sta!$A:$A,$A390,Sta!$T:$T,"&gt;4.5")/$B390</f>
        <v>#DIV/0!</v>
      </c>
      <c r="P390" s="8" t="e">
        <f>COUNTIFS(Sta!$B:$B,$A390,Sta!$T:$T,"&gt;4.5")/$C390</f>
        <v>#DIV/0!</v>
      </c>
      <c r="Q390" s="11" t="e">
        <f>(COUNTIFS(Sta!$A:$A,$A390,Sta!$R:$R,"&gt;0.5") +COUNTIFS(Sta!$B:$B,$A390,Sta!$S:$S,"&gt;0.5"))/$D390</f>
        <v>#DIV/0!</v>
      </c>
      <c r="R390" s="8" t="e">
        <f>COUNTIFS(Sta!$A:$A,$A390,Sta!$R:$R,"&gt;0.5")/$B390</f>
        <v>#DIV/0!</v>
      </c>
      <c r="S390" s="8" t="e">
        <f>COUNTIFS(Sta!$B:$B,$A390,Sta!$S:$S,"&gt;0.5")/$C390</f>
        <v>#DIV/0!</v>
      </c>
      <c r="T390" s="11" t="e">
        <f>(COUNTIFS(Sta!$A:$A,$A390,Sta!$R:$R,"&gt;1.5") +COUNTIFS(Sta!$B:$B,$A390,Sta!$S:$S,"&gt;1.5"))/$D390</f>
        <v>#DIV/0!</v>
      </c>
      <c r="U390" s="8" t="e">
        <f>COUNTIFS(Sta!$A:$A,$A390,Sta!$R:$R,"&gt;1.5")/$B390</f>
        <v>#DIV/0!</v>
      </c>
      <c r="V390" s="8" t="e">
        <f>COUNTIFS(Sta!$B:$B,$A390,Sta!$S:$S,"&gt;1.5")/$C390</f>
        <v>#DIV/0!</v>
      </c>
    </row>
    <row r="391" spans="1:22" x14ac:dyDescent="0.3">
      <c r="A391" t="s">
        <v>484</v>
      </c>
      <c r="B391" s="9">
        <f>COUNTIF(Sta!A:A,A391)</f>
        <v>6</v>
      </c>
      <c r="C391" s="4">
        <f>COUNTIF(Sta!B:B,A391)</f>
        <v>7</v>
      </c>
      <c r="D391" s="4">
        <f t="shared" si="12"/>
        <v>13</v>
      </c>
      <c r="E391" s="10">
        <f>(SUMIF(Sta!$A:$A,$A391,Sta!$T:$T)  + SUMIF(Sta!$B:$B,$A391,Sta!$T:$T) )/$D391</f>
        <v>5</v>
      </c>
      <c r="F391" s="6">
        <f>SUMIF(Sta!$A:$A,$A391,Sta!$T:$T)/$B391</f>
        <v>4.833333333333333</v>
      </c>
      <c r="G391" s="6">
        <f>SUMIF(Sta!$B:$B,$A391,Sta!$T:$T)/$C391</f>
        <v>5.1428571428571432</v>
      </c>
      <c r="H391" s="10">
        <f>(SUMIF(Sta!$A:$A,$A391,Sta!$R:$R)  + SUMIF(Sta!$B:$B,$A391,Sta!$S:$S) )/$D391</f>
        <v>1.9230769230769231</v>
      </c>
      <c r="I391" s="6">
        <f>SUMIF(Sta!$A:$A,$A391,Sta!$R:$R)/$B391</f>
        <v>1.5</v>
      </c>
      <c r="J391" s="6">
        <f>SUMIF(Sta!$B:$B,$A391,Sta!$S:$S)/$C391</f>
        <v>2.2857142857142856</v>
      </c>
      <c r="K391" s="11">
        <f>(COUNTIFS(Sta!$A:$A,$A391,Sta!$T:$T,"&gt;2.5") +COUNTIFS(Sta!$B:$B,$A391,Sta!$T:$T,"&gt;2.5"))/$D391</f>
        <v>0.84615384615384615</v>
      </c>
      <c r="L391" s="8">
        <f>COUNTIFS(Sta!$A:$A,$A391,Sta!$T:$T,"&gt;2.5")/$B391</f>
        <v>0.83333333333333337</v>
      </c>
      <c r="M391" s="8">
        <f>COUNTIFS(Sta!$B:$B,$A391,Sta!$T:$T,"&gt;2.5")/$C391</f>
        <v>0.8571428571428571</v>
      </c>
      <c r="N391" s="11">
        <f>(COUNTIFS(Sta!$A:$A,$A391,Sta!$T:$T,"&gt;4.5") +COUNTIFS(Sta!$B:$B,$A391,Sta!$T:$T,"&gt;4.5"))/$D391</f>
        <v>0.61538461538461542</v>
      </c>
      <c r="O391" s="8">
        <f>COUNTIFS(Sta!$A:$A,$A391,Sta!$T:$T,"&gt;4.5")/$B391</f>
        <v>0.66666666666666663</v>
      </c>
      <c r="P391" s="8">
        <f>COUNTIFS(Sta!$B:$B,$A391,Sta!$T:$T,"&gt;4.5")/$C391</f>
        <v>0.5714285714285714</v>
      </c>
      <c r="Q391" s="11">
        <f>(COUNTIFS(Sta!$A:$A,$A391,Sta!$R:$R,"&gt;0.5") +COUNTIFS(Sta!$B:$B,$A391,Sta!$S:$S,"&gt;0.5"))/$D391</f>
        <v>0.84615384615384615</v>
      </c>
      <c r="R391" s="8">
        <f>COUNTIFS(Sta!$A:$A,$A391,Sta!$R:$R,"&gt;0.5")/$B391</f>
        <v>1</v>
      </c>
      <c r="S391" s="8">
        <f>COUNTIFS(Sta!$B:$B,$A391,Sta!$S:$S,"&gt;0.5")/$C391</f>
        <v>0.7142857142857143</v>
      </c>
      <c r="T391" s="11">
        <f>(COUNTIFS(Sta!$A:$A,$A391,Sta!$R:$R,"&gt;1.5") +COUNTIFS(Sta!$B:$B,$A391,Sta!$S:$S,"&gt;1.5"))/$D391</f>
        <v>0.61538461538461542</v>
      </c>
      <c r="U391" s="8">
        <f>COUNTIFS(Sta!$A:$A,$A391,Sta!$R:$R,"&gt;1.5")/$B391</f>
        <v>0.5</v>
      </c>
      <c r="V391" s="8">
        <f>COUNTIFS(Sta!$B:$B,$A391,Sta!$S:$S,"&gt;1.5")/$C391</f>
        <v>0.7142857142857143</v>
      </c>
    </row>
    <row r="392" spans="1:22" x14ac:dyDescent="0.3">
      <c r="A392" t="s">
        <v>371</v>
      </c>
      <c r="B392" s="9">
        <f>COUNTIF(Sta!A:A,A392)</f>
        <v>1</v>
      </c>
      <c r="C392" s="4">
        <f>COUNTIF(Sta!B:B,A392)</f>
        <v>2</v>
      </c>
      <c r="D392" s="4">
        <f t="shared" si="12"/>
        <v>3</v>
      </c>
      <c r="E392" s="10">
        <f>(SUMIF(Sta!$A:$A,$A392,Sta!$T:$T)  + SUMIF(Sta!$B:$B,$A392,Sta!$T:$T) )/$D392</f>
        <v>4.333333333333333</v>
      </c>
      <c r="F392" s="6">
        <f>SUMIF(Sta!$A:$A,$A392,Sta!$T:$T)/$B392</f>
        <v>3</v>
      </c>
      <c r="G392" s="6">
        <f>SUMIF(Sta!$B:$B,$A392,Sta!$T:$T)/$C392</f>
        <v>5</v>
      </c>
      <c r="H392" s="10">
        <f>(SUMIF(Sta!$A:$A,$A392,Sta!$R:$R)  + SUMIF(Sta!$B:$B,$A392,Sta!$S:$S) )/$D392</f>
        <v>3</v>
      </c>
      <c r="I392" s="6">
        <f>SUMIF(Sta!$A:$A,$A392,Sta!$R:$R)/$B392</f>
        <v>1</v>
      </c>
      <c r="J392" s="6">
        <f>SUMIF(Sta!$B:$B,$A392,Sta!$S:$S)/$C392</f>
        <v>4</v>
      </c>
      <c r="K392" s="11">
        <f>(COUNTIFS(Sta!$A:$A,$A392,Sta!$T:$T,"&gt;2.5") +COUNTIFS(Sta!$B:$B,$A392,Sta!$T:$T,"&gt;2.5"))/$D392</f>
        <v>1</v>
      </c>
      <c r="L392" s="8">
        <f>COUNTIFS(Sta!$A:$A,$A392,Sta!$T:$T,"&gt;2.5")/$B392</f>
        <v>1</v>
      </c>
      <c r="M392" s="8">
        <f>COUNTIFS(Sta!$B:$B,$A392,Sta!$T:$T,"&gt;2.5")/$C392</f>
        <v>1</v>
      </c>
      <c r="N392" s="11">
        <f>(COUNTIFS(Sta!$A:$A,$A392,Sta!$T:$T,"&gt;4.5") +COUNTIFS(Sta!$B:$B,$A392,Sta!$T:$T,"&gt;4.5"))/$D392</f>
        <v>0.33333333333333331</v>
      </c>
      <c r="O392" s="8">
        <f>COUNTIFS(Sta!$A:$A,$A392,Sta!$T:$T,"&gt;4.5")/$B392</f>
        <v>0</v>
      </c>
      <c r="P392" s="8">
        <f>COUNTIFS(Sta!$B:$B,$A392,Sta!$T:$T,"&gt;4.5")/$C392</f>
        <v>0.5</v>
      </c>
      <c r="Q392" s="11">
        <f>(COUNTIFS(Sta!$A:$A,$A392,Sta!$R:$R,"&gt;0.5") +COUNTIFS(Sta!$B:$B,$A392,Sta!$S:$S,"&gt;0.5"))/$D392</f>
        <v>1</v>
      </c>
      <c r="R392" s="8">
        <f>COUNTIFS(Sta!$A:$A,$A392,Sta!$R:$R,"&gt;0.5")/$B392</f>
        <v>1</v>
      </c>
      <c r="S392" s="8">
        <f>COUNTIFS(Sta!$B:$B,$A392,Sta!$S:$S,"&gt;0.5")/$C392</f>
        <v>1</v>
      </c>
      <c r="T392" s="11">
        <f>(COUNTIFS(Sta!$A:$A,$A392,Sta!$R:$R,"&gt;1.5") +COUNTIFS(Sta!$B:$B,$A392,Sta!$S:$S,"&gt;1.5"))/$D392</f>
        <v>0.66666666666666663</v>
      </c>
      <c r="U392" s="8">
        <f>COUNTIFS(Sta!$A:$A,$A392,Sta!$R:$R,"&gt;1.5")/$B392</f>
        <v>0</v>
      </c>
      <c r="V392" s="8">
        <f>COUNTIFS(Sta!$B:$B,$A392,Sta!$S:$S,"&gt;1.5")/$C392</f>
        <v>1</v>
      </c>
    </row>
    <row r="393" spans="1:22" x14ac:dyDescent="0.3">
      <c r="A393" t="s">
        <v>97</v>
      </c>
      <c r="B393" s="9">
        <f>COUNTIF(Sta!A:A,A393)</f>
        <v>0</v>
      </c>
      <c r="C393" s="4">
        <f>COUNTIF(Sta!B:B,A393)</f>
        <v>0</v>
      </c>
      <c r="D393" s="4">
        <f t="shared" si="12"/>
        <v>0</v>
      </c>
      <c r="E393" s="10" t="e">
        <f>(SUMIF(Sta!$A:$A,$A393,Sta!$T:$T)  + SUMIF(Sta!$B:$B,$A393,Sta!$T:$T) )/$D393</f>
        <v>#DIV/0!</v>
      </c>
      <c r="F393" s="6" t="e">
        <f>SUMIF(Sta!$A:$A,$A393,Sta!$T:$T)/$B393</f>
        <v>#DIV/0!</v>
      </c>
      <c r="G393" s="6" t="e">
        <f>SUMIF(Sta!$B:$B,$A393,Sta!$T:$T)/$C393</f>
        <v>#DIV/0!</v>
      </c>
      <c r="H393" s="10" t="e">
        <f>(SUMIF(Sta!$A:$A,$A393,Sta!$R:$R)  + SUMIF(Sta!$B:$B,$A393,Sta!$S:$S) )/$D393</f>
        <v>#DIV/0!</v>
      </c>
      <c r="I393" s="6" t="e">
        <f>SUMIF(Sta!$A:$A,$A393,Sta!$R:$R)/$B393</f>
        <v>#DIV/0!</v>
      </c>
      <c r="J393" s="6" t="e">
        <f>SUMIF(Sta!$B:$B,$A393,Sta!$S:$S)/$C393</f>
        <v>#DIV/0!</v>
      </c>
      <c r="K393" s="11" t="e">
        <f>(COUNTIFS(Sta!$A:$A,$A393,Sta!$T:$T,"&gt;2.5") +COUNTIFS(Sta!$B:$B,$A393,Sta!$T:$T,"&gt;2.5"))/$D393</f>
        <v>#DIV/0!</v>
      </c>
      <c r="L393" s="8" t="e">
        <f>COUNTIFS(Sta!$A:$A,$A393,Sta!$T:$T,"&gt;2.5")/$B393</f>
        <v>#DIV/0!</v>
      </c>
      <c r="M393" s="8" t="e">
        <f>COUNTIFS(Sta!$B:$B,$A393,Sta!$T:$T,"&gt;2.5")/$C393</f>
        <v>#DIV/0!</v>
      </c>
      <c r="N393" s="11" t="e">
        <f>(COUNTIFS(Sta!$A:$A,$A393,Sta!$T:$T,"&gt;4.5") +COUNTIFS(Sta!$B:$B,$A393,Sta!$T:$T,"&gt;4.5"))/$D393</f>
        <v>#DIV/0!</v>
      </c>
      <c r="O393" s="8" t="e">
        <f>COUNTIFS(Sta!$A:$A,$A393,Sta!$T:$T,"&gt;4.5")/$B393</f>
        <v>#DIV/0!</v>
      </c>
      <c r="P393" s="8" t="e">
        <f>COUNTIFS(Sta!$B:$B,$A393,Sta!$T:$T,"&gt;4.5")/$C393</f>
        <v>#DIV/0!</v>
      </c>
      <c r="Q393" s="11" t="e">
        <f>(COUNTIFS(Sta!$A:$A,$A393,Sta!$R:$R,"&gt;0.5") +COUNTIFS(Sta!$B:$B,$A393,Sta!$S:$S,"&gt;0.5"))/$D393</f>
        <v>#DIV/0!</v>
      </c>
      <c r="R393" s="8" t="e">
        <f>COUNTIFS(Sta!$A:$A,$A393,Sta!$R:$R,"&gt;0.5")/$B393</f>
        <v>#DIV/0!</v>
      </c>
      <c r="S393" s="8" t="e">
        <f>COUNTIFS(Sta!$B:$B,$A393,Sta!$S:$S,"&gt;0.5")/$C393</f>
        <v>#DIV/0!</v>
      </c>
      <c r="T393" s="11" t="e">
        <f>(COUNTIFS(Sta!$A:$A,$A393,Sta!$R:$R,"&gt;1.5") +COUNTIFS(Sta!$B:$B,$A393,Sta!$S:$S,"&gt;1.5"))/$D393</f>
        <v>#DIV/0!</v>
      </c>
      <c r="U393" s="8" t="e">
        <f>COUNTIFS(Sta!$A:$A,$A393,Sta!$R:$R,"&gt;1.5")/$B393</f>
        <v>#DIV/0!</v>
      </c>
      <c r="V393" s="8" t="e">
        <f>COUNTIFS(Sta!$B:$B,$A393,Sta!$S:$S,"&gt;1.5")/$C393</f>
        <v>#DIV/0!</v>
      </c>
    </row>
    <row r="394" spans="1:22" x14ac:dyDescent="0.3">
      <c r="A394" t="s">
        <v>433</v>
      </c>
      <c r="B394" s="9">
        <f>COUNTIF(Sta!A:A,A394)</f>
        <v>1</v>
      </c>
      <c r="C394" s="4">
        <f>COUNTIF(Sta!B:B,A394)</f>
        <v>1</v>
      </c>
      <c r="D394" s="4">
        <f t="shared" si="12"/>
        <v>2</v>
      </c>
      <c r="E394" s="10">
        <f>(SUMIF(Sta!$A:$A,$A394,Sta!$T:$T)  + SUMIF(Sta!$B:$B,$A394,Sta!$T:$T) )/$D394</f>
        <v>1</v>
      </c>
      <c r="F394" s="6">
        <f>SUMIF(Sta!$A:$A,$A394,Sta!$T:$T)/$B394</f>
        <v>1</v>
      </c>
      <c r="G394" s="6">
        <f>SUMIF(Sta!$B:$B,$A394,Sta!$T:$T)/$C394</f>
        <v>1</v>
      </c>
      <c r="H394" s="10">
        <f>(SUMIF(Sta!$A:$A,$A394,Sta!$R:$R)  + SUMIF(Sta!$B:$B,$A394,Sta!$S:$S) )/$D394</f>
        <v>0.5</v>
      </c>
      <c r="I394" s="6">
        <f>SUMIF(Sta!$A:$A,$A394,Sta!$R:$R)/$B394</f>
        <v>0</v>
      </c>
      <c r="J394" s="6">
        <f>SUMIF(Sta!$B:$B,$A394,Sta!$S:$S)/$C394</f>
        <v>1</v>
      </c>
      <c r="K394" s="11">
        <f>(COUNTIFS(Sta!$A:$A,$A394,Sta!$T:$T,"&gt;2.5") +COUNTIFS(Sta!$B:$B,$A394,Sta!$T:$T,"&gt;2.5"))/$D394</f>
        <v>0</v>
      </c>
      <c r="L394" s="8">
        <f>COUNTIFS(Sta!$A:$A,$A394,Sta!$T:$T,"&gt;2.5")/$B394</f>
        <v>0</v>
      </c>
      <c r="M394" s="8">
        <f>COUNTIFS(Sta!$B:$B,$A394,Sta!$T:$T,"&gt;2.5")/$C394</f>
        <v>0</v>
      </c>
      <c r="N394" s="11">
        <f>(COUNTIFS(Sta!$A:$A,$A394,Sta!$T:$T,"&gt;4.5") +COUNTIFS(Sta!$B:$B,$A394,Sta!$T:$T,"&gt;4.5"))/$D394</f>
        <v>0</v>
      </c>
      <c r="O394" s="8">
        <f>COUNTIFS(Sta!$A:$A,$A394,Sta!$T:$T,"&gt;4.5")/$B394</f>
        <v>0</v>
      </c>
      <c r="P394" s="8">
        <f>COUNTIFS(Sta!$B:$B,$A394,Sta!$T:$T,"&gt;4.5")/$C394</f>
        <v>0</v>
      </c>
      <c r="Q394" s="11">
        <f>(COUNTIFS(Sta!$A:$A,$A394,Sta!$R:$R,"&gt;0.5") +COUNTIFS(Sta!$B:$B,$A394,Sta!$S:$S,"&gt;0.5"))/$D394</f>
        <v>0.5</v>
      </c>
      <c r="R394" s="8">
        <f>COUNTIFS(Sta!$A:$A,$A394,Sta!$R:$R,"&gt;0.5")/$B394</f>
        <v>0</v>
      </c>
      <c r="S394" s="8">
        <f>COUNTIFS(Sta!$B:$B,$A394,Sta!$S:$S,"&gt;0.5")/$C394</f>
        <v>1</v>
      </c>
      <c r="T394" s="11">
        <f>(COUNTIFS(Sta!$A:$A,$A394,Sta!$R:$R,"&gt;1.5") +COUNTIFS(Sta!$B:$B,$A394,Sta!$S:$S,"&gt;1.5"))/$D394</f>
        <v>0</v>
      </c>
      <c r="U394" s="8">
        <f>COUNTIFS(Sta!$A:$A,$A394,Sta!$R:$R,"&gt;1.5")/$B394</f>
        <v>0</v>
      </c>
      <c r="V394" s="8">
        <f>COUNTIFS(Sta!$B:$B,$A394,Sta!$S:$S,"&gt;1.5")/$C394</f>
        <v>0</v>
      </c>
    </row>
    <row r="395" spans="1:22" x14ac:dyDescent="0.3">
      <c r="A395" t="s">
        <v>627</v>
      </c>
      <c r="B395" s="9">
        <f>COUNTIF(Sta!A:A,A395)</f>
        <v>1</v>
      </c>
      <c r="C395" s="4">
        <f>COUNTIF(Sta!B:B,A395)</f>
        <v>1</v>
      </c>
      <c r="D395" s="4">
        <f t="shared" si="12"/>
        <v>2</v>
      </c>
      <c r="E395" s="10">
        <f>(SUMIF(Sta!$A:$A,$A395,Sta!$T:$T)  + SUMIF(Sta!$B:$B,$A395,Sta!$T:$T) )/$D395</f>
        <v>6</v>
      </c>
      <c r="F395" s="6">
        <f>SUMIF(Sta!$A:$A,$A395,Sta!$T:$T)/$B395</f>
        <v>6</v>
      </c>
      <c r="G395" s="6">
        <f>SUMIF(Sta!$B:$B,$A395,Sta!$T:$T)/$C395</f>
        <v>6</v>
      </c>
      <c r="H395" s="10">
        <f>(SUMIF(Sta!$A:$A,$A395,Sta!$R:$R)  + SUMIF(Sta!$B:$B,$A395,Sta!$S:$S) )/$D395</f>
        <v>3.5</v>
      </c>
      <c r="I395" s="6">
        <f>SUMIF(Sta!$A:$A,$A395,Sta!$R:$R)/$B395</f>
        <v>4</v>
      </c>
      <c r="J395" s="6">
        <f>SUMIF(Sta!$B:$B,$A395,Sta!$S:$S)/$C395</f>
        <v>3</v>
      </c>
      <c r="K395" s="11">
        <f>(COUNTIFS(Sta!$A:$A,$A395,Sta!$T:$T,"&gt;2.5") +COUNTIFS(Sta!$B:$B,$A395,Sta!$T:$T,"&gt;2.5"))/$D395</f>
        <v>1</v>
      </c>
      <c r="L395" s="8">
        <f>COUNTIFS(Sta!$A:$A,$A395,Sta!$T:$T,"&gt;2.5")/$B395</f>
        <v>1</v>
      </c>
      <c r="M395" s="8">
        <f>COUNTIFS(Sta!$B:$B,$A395,Sta!$T:$T,"&gt;2.5")/$C395</f>
        <v>1</v>
      </c>
      <c r="N395" s="11">
        <f>(COUNTIFS(Sta!$A:$A,$A395,Sta!$T:$T,"&gt;4.5") +COUNTIFS(Sta!$B:$B,$A395,Sta!$T:$T,"&gt;4.5"))/$D395</f>
        <v>1</v>
      </c>
      <c r="O395" s="8">
        <f>COUNTIFS(Sta!$A:$A,$A395,Sta!$T:$T,"&gt;4.5")/$B395</f>
        <v>1</v>
      </c>
      <c r="P395" s="8">
        <f>COUNTIFS(Sta!$B:$B,$A395,Sta!$T:$T,"&gt;4.5")/$C395</f>
        <v>1</v>
      </c>
      <c r="Q395" s="11">
        <f>(COUNTIFS(Sta!$A:$A,$A395,Sta!$R:$R,"&gt;0.5") +COUNTIFS(Sta!$B:$B,$A395,Sta!$S:$S,"&gt;0.5"))/$D395</f>
        <v>1</v>
      </c>
      <c r="R395" s="8">
        <f>COUNTIFS(Sta!$A:$A,$A395,Sta!$R:$R,"&gt;0.5")/$B395</f>
        <v>1</v>
      </c>
      <c r="S395" s="8">
        <f>COUNTIFS(Sta!$B:$B,$A395,Sta!$S:$S,"&gt;0.5")/$C395</f>
        <v>1</v>
      </c>
      <c r="T395" s="11">
        <f>(COUNTIFS(Sta!$A:$A,$A395,Sta!$R:$R,"&gt;1.5") +COUNTIFS(Sta!$B:$B,$A395,Sta!$S:$S,"&gt;1.5"))/$D395</f>
        <v>1</v>
      </c>
      <c r="U395" s="8">
        <f>COUNTIFS(Sta!$A:$A,$A395,Sta!$R:$R,"&gt;1.5")/$B395</f>
        <v>1</v>
      </c>
      <c r="V395" s="8">
        <f>COUNTIFS(Sta!$B:$B,$A395,Sta!$S:$S,"&gt;1.5")/$C395</f>
        <v>1</v>
      </c>
    </row>
    <row r="396" spans="1:22" x14ac:dyDescent="0.3">
      <c r="A396" t="s">
        <v>166</v>
      </c>
      <c r="B396" s="9">
        <f>COUNTIF(Sta!A:A,A396)</f>
        <v>1</v>
      </c>
      <c r="C396" s="4">
        <f>COUNTIF(Sta!B:B,A396)</f>
        <v>0</v>
      </c>
      <c r="D396" s="4">
        <f t="shared" si="12"/>
        <v>1</v>
      </c>
      <c r="E396" s="10">
        <f>(SUMIF(Sta!$A:$A,$A396,Sta!$T:$T)  + SUMIF(Sta!$B:$B,$A396,Sta!$T:$T) )/$D396</f>
        <v>2</v>
      </c>
      <c r="F396" s="6">
        <f>SUMIF(Sta!$A:$A,$A396,Sta!$T:$T)/$B396</f>
        <v>2</v>
      </c>
      <c r="G396" s="6" t="e">
        <f>SUMIF(Sta!$B:$B,$A396,Sta!$T:$T)/$C396</f>
        <v>#DIV/0!</v>
      </c>
      <c r="H396" s="10">
        <f>(SUMIF(Sta!$A:$A,$A396,Sta!$R:$R)  + SUMIF(Sta!$B:$B,$A396,Sta!$S:$S) )/$D396</f>
        <v>1</v>
      </c>
      <c r="I396" s="6">
        <f>SUMIF(Sta!$A:$A,$A396,Sta!$R:$R)/$B396</f>
        <v>1</v>
      </c>
      <c r="J396" s="6" t="e">
        <f>SUMIF(Sta!$B:$B,$A396,Sta!$S:$S)/$C396</f>
        <v>#DIV/0!</v>
      </c>
      <c r="K396" s="11">
        <f>(COUNTIFS(Sta!$A:$A,$A396,Sta!$T:$T,"&gt;2.5") +COUNTIFS(Sta!$B:$B,$A396,Sta!$T:$T,"&gt;2.5"))/$D396</f>
        <v>0</v>
      </c>
      <c r="L396" s="8">
        <f>COUNTIFS(Sta!$A:$A,$A396,Sta!$T:$T,"&gt;2.5")/$B396</f>
        <v>0</v>
      </c>
      <c r="M396" s="8" t="e">
        <f>COUNTIFS(Sta!$B:$B,$A396,Sta!$T:$T,"&gt;2.5")/$C396</f>
        <v>#DIV/0!</v>
      </c>
      <c r="N396" s="11">
        <f>(COUNTIFS(Sta!$A:$A,$A396,Sta!$T:$T,"&gt;4.5") +COUNTIFS(Sta!$B:$B,$A396,Sta!$T:$T,"&gt;4.5"))/$D396</f>
        <v>0</v>
      </c>
      <c r="O396" s="8">
        <f>COUNTIFS(Sta!$A:$A,$A396,Sta!$T:$T,"&gt;4.5")/$B396</f>
        <v>0</v>
      </c>
      <c r="P396" s="8" t="e">
        <f>COUNTIFS(Sta!$B:$B,$A396,Sta!$T:$T,"&gt;4.5")/$C396</f>
        <v>#DIV/0!</v>
      </c>
      <c r="Q396" s="11">
        <f>(COUNTIFS(Sta!$A:$A,$A396,Sta!$R:$R,"&gt;0.5") +COUNTIFS(Sta!$B:$B,$A396,Sta!$S:$S,"&gt;0.5"))/$D396</f>
        <v>1</v>
      </c>
      <c r="R396" s="8">
        <f>COUNTIFS(Sta!$A:$A,$A396,Sta!$R:$R,"&gt;0.5")/$B396</f>
        <v>1</v>
      </c>
      <c r="S396" s="8" t="e">
        <f>COUNTIFS(Sta!$B:$B,$A396,Sta!$S:$S,"&gt;0.5")/$C396</f>
        <v>#DIV/0!</v>
      </c>
      <c r="T396" s="11">
        <f>(COUNTIFS(Sta!$A:$A,$A396,Sta!$R:$R,"&gt;1.5") +COUNTIFS(Sta!$B:$B,$A396,Sta!$S:$S,"&gt;1.5"))/$D396</f>
        <v>0</v>
      </c>
      <c r="U396" s="8">
        <f>COUNTIFS(Sta!$A:$A,$A396,Sta!$R:$R,"&gt;1.5")/$B396</f>
        <v>0</v>
      </c>
      <c r="V396" s="8" t="e">
        <f>COUNTIFS(Sta!$B:$B,$A396,Sta!$S:$S,"&gt;1.5")/$C396</f>
        <v>#DIV/0!</v>
      </c>
    </row>
    <row r="397" spans="1:22" x14ac:dyDescent="0.3">
      <c r="A397" t="s">
        <v>390</v>
      </c>
      <c r="B397" s="9">
        <f>COUNTIF(Sta!A:A,A397)</f>
        <v>0</v>
      </c>
      <c r="C397" s="4">
        <f>COUNTIF(Sta!B:B,A397)</f>
        <v>0</v>
      </c>
      <c r="D397" s="4">
        <f t="shared" si="12"/>
        <v>0</v>
      </c>
      <c r="E397" s="10" t="e">
        <f>(SUMIF(Sta!$A:$A,$A397,Sta!$T:$T)  + SUMIF(Sta!$B:$B,$A397,Sta!$T:$T) )/$D397</f>
        <v>#DIV/0!</v>
      </c>
      <c r="F397" s="6" t="e">
        <f>SUMIF(Sta!$A:$A,$A397,Sta!$T:$T)/$B397</f>
        <v>#DIV/0!</v>
      </c>
      <c r="G397" s="6" t="e">
        <f>SUMIF(Sta!$B:$B,$A397,Sta!$T:$T)/$C397</f>
        <v>#DIV/0!</v>
      </c>
      <c r="H397" s="10" t="e">
        <f>(SUMIF(Sta!$A:$A,$A397,Sta!$R:$R)  + SUMIF(Sta!$B:$B,$A397,Sta!$S:$S) )/$D397</f>
        <v>#DIV/0!</v>
      </c>
      <c r="I397" s="6" t="e">
        <f>SUMIF(Sta!$A:$A,$A397,Sta!$R:$R)/$B397</f>
        <v>#DIV/0!</v>
      </c>
      <c r="J397" s="6" t="e">
        <f>SUMIF(Sta!$B:$B,$A397,Sta!$S:$S)/$C397</f>
        <v>#DIV/0!</v>
      </c>
      <c r="K397" s="11" t="e">
        <f>(COUNTIFS(Sta!$A:$A,$A397,Sta!$T:$T,"&gt;2.5") +COUNTIFS(Sta!$B:$B,$A397,Sta!$T:$T,"&gt;2.5"))/$D397</f>
        <v>#DIV/0!</v>
      </c>
      <c r="L397" s="8" t="e">
        <f>COUNTIFS(Sta!$A:$A,$A397,Sta!$T:$T,"&gt;2.5")/$B397</f>
        <v>#DIV/0!</v>
      </c>
      <c r="M397" s="8" t="e">
        <f>COUNTIFS(Sta!$B:$B,$A397,Sta!$T:$T,"&gt;2.5")/$C397</f>
        <v>#DIV/0!</v>
      </c>
      <c r="N397" s="11" t="e">
        <f>(COUNTIFS(Sta!$A:$A,$A397,Sta!$T:$T,"&gt;4.5") +COUNTIFS(Sta!$B:$B,$A397,Sta!$T:$T,"&gt;4.5"))/$D397</f>
        <v>#DIV/0!</v>
      </c>
      <c r="O397" s="8" t="e">
        <f>COUNTIFS(Sta!$A:$A,$A397,Sta!$T:$T,"&gt;4.5")/$B397</f>
        <v>#DIV/0!</v>
      </c>
      <c r="P397" s="8" t="e">
        <f>COUNTIFS(Sta!$B:$B,$A397,Sta!$T:$T,"&gt;4.5")/$C397</f>
        <v>#DIV/0!</v>
      </c>
      <c r="Q397" s="11" t="e">
        <f>(COUNTIFS(Sta!$A:$A,$A397,Sta!$R:$R,"&gt;0.5") +COUNTIFS(Sta!$B:$B,$A397,Sta!$S:$S,"&gt;0.5"))/$D397</f>
        <v>#DIV/0!</v>
      </c>
      <c r="R397" s="8" t="e">
        <f>COUNTIFS(Sta!$A:$A,$A397,Sta!$R:$R,"&gt;0.5")/$B397</f>
        <v>#DIV/0!</v>
      </c>
      <c r="S397" s="8" t="e">
        <f>COUNTIFS(Sta!$B:$B,$A397,Sta!$S:$S,"&gt;0.5")/$C397</f>
        <v>#DIV/0!</v>
      </c>
      <c r="T397" s="11" t="e">
        <f>(COUNTIFS(Sta!$A:$A,$A397,Sta!$R:$R,"&gt;1.5") +COUNTIFS(Sta!$B:$B,$A397,Sta!$S:$S,"&gt;1.5"))/$D397</f>
        <v>#DIV/0!</v>
      </c>
      <c r="U397" s="8" t="e">
        <f>COUNTIFS(Sta!$A:$A,$A397,Sta!$R:$R,"&gt;1.5")/$B397</f>
        <v>#DIV/0!</v>
      </c>
      <c r="V397" s="8" t="e">
        <f>COUNTIFS(Sta!$B:$B,$A397,Sta!$S:$S,"&gt;1.5")/$C397</f>
        <v>#DIV/0!</v>
      </c>
    </row>
    <row r="398" spans="1:22" x14ac:dyDescent="0.3">
      <c r="A398" t="s">
        <v>443</v>
      </c>
      <c r="B398" s="9">
        <f>COUNTIF(Sta!A:A,A398)</f>
        <v>0</v>
      </c>
      <c r="C398" s="4">
        <f>COUNTIF(Sta!B:B,A398)</f>
        <v>0</v>
      </c>
      <c r="D398" s="4">
        <f t="shared" si="12"/>
        <v>0</v>
      </c>
      <c r="E398" s="10" t="e">
        <f>(SUMIF(Sta!$A:$A,$A398,Sta!$T:$T)  + SUMIF(Sta!$B:$B,$A398,Sta!$T:$T) )/$D398</f>
        <v>#DIV/0!</v>
      </c>
      <c r="F398" s="6" t="e">
        <f>SUMIF(Sta!$A:$A,$A398,Sta!$T:$T)/$B398</f>
        <v>#DIV/0!</v>
      </c>
      <c r="G398" s="6" t="e">
        <f>SUMIF(Sta!$B:$B,$A398,Sta!$T:$T)/$C398</f>
        <v>#DIV/0!</v>
      </c>
      <c r="H398" s="10" t="e">
        <f>(SUMIF(Sta!$A:$A,$A398,Sta!$R:$R)  + SUMIF(Sta!$B:$B,$A398,Sta!$S:$S) )/$D398</f>
        <v>#DIV/0!</v>
      </c>
      <c r="I398" s="6" t="e">
        <f>SUMIF(Sta!$A:$A,$A398,Sta!$R:$R)/$B398</f>
        <v>#DIV/0!</v>
      </c>
      <c r="J398" s="6" t="e">
        <f>SUMIF(Sta!$B:$B,$A398,Sta!$S:$S)/$C398</f>
        <v>#DIV/0!</v>
      </c>
      <c r="K398" s="11" t="e">
        <f>(COUNTIFS(Sta!$A:$A,$A398,Sta!$T:$T,"&gt;2.5") +COUNTIFS(Sta!$B:$B,$A398,Sta!$T:$T,"&gt;2.5"))/$D398</f>
        <v>#DIV/0!</v>
      </c>
      <c r="L398" s="8" t="e">
        <f>COUNTIFS(Sta!$A:$A,$A398,Sta!$T:$T,"&gt;2.5")/$B398</f>
        <v>#DIV/0!</v>
      </c>
      <c r="M398" s="8" t="e">
        <f>COUNTIFS(Sta!$B:$B,$A398,Sta!$T:$T,"&gt;2.5")/$C398</f>
        <v>#DIV/0!</v>
      </c>
      <c r="N398" s="11" t="e">
        <f>(COUNTIFS(Sta!$A:$A,$A398,Sta!$T:$T,"&gt;4.5") +COUNTIFS(Sta!$B:$B,$A398,Sta!$T:$T,"&gt;4.5"))/$D398</f>
        <v>#DIV/0!</v>
      </c>
      <c r="O398" s="8" t="e">
        <f>COUNTIFS(Sta!$A:$A,$A398,Sta!$T:$T,"&gt;4.5")/$B398</f>
        <v>#DIV/0!</v>
      </c>
      <c r="P398" s="8" t="e">
        <f>COUNTIFS(Sta!$B:$B,$A398,Sta!$T:$T,"&gt;4.5")/$C398</f>
        <v>#DIV/0!</v>
      </c>
      <c r="Q398" s="11" t="e">
        <f>(COUNTIFS(Sta!$A:$A,$A398,Sta!$R:$R,"&gt;0.5") +COUNTIFS(Sta!$B:$B,$A398,Sta!$S:$S,"&gt;0.5"))/$D398</f>
        <v>#DIV/0!</v>
      </c>
      <c r="R398" s="8" t="e">
        <f>COUNTIFS(Sta!$A:$A,$A398,Sta!$R:$R,"&gt;0.5")/$B398</f>
        <v>#DIV/0!</v>
      </c>
      <c r="S398" s="8" t="e">
        <f>COUNTIFS(Sta!$B:$B,$A398,Sta!$S:$S,"&gt;0.5")/$C398</f>
        <v>#DIV/0!</v>
      </c>
      <c r="T398" s="11" t="e">
        <f>(COUNTIFS(Sta!$A:$A,$A398,Sta!$R:$R,"&gt;1.5") +COUNTIFS(Sta!$B:$B,$A398,Sta!$S:$S,"&gt;1.5"))/$D398</f>
        <v>#DIV/0!</v>
      </c>
      <c r="U398" s="8" t="e">
        <f>COUNTIFS(Sta!$A:$A,$A398,Sta!$R:$R,"&gt;1.5")/$B398</f>
        <v>#DIV/0!</v>
      </c>
      <c r="V398" s="8" t="e">
        <f>COUNTIFS(Sta!$B:$B,$A398,Sta!$S:$S,"&gt;1.5")/$C398</f>
        <v>#DIV/0!</v>
      </c>
    </row>
    <row r="399" spans="1:22" x14ac:dyDescent="0.3">
      <c r="A399" t="s">
        <v>340</v>
      </c>
      <c r="B399" s="9">
        <f>COUNTIF(Sta!A:A,A399)</f>
        <v>0</v>
      </c>
      <c r="C399" s="4">
        <f>COUNTIF(Sta!B:B,A399)</f>
        <v>0</v>
      </c>
      <c r="D399" s="4">
        <f t="shared" si="12"/>
        <v>0</v>
      </c>
      <c r="E399" s="10" t="e">
        <f>(SUMIF(Sta!$A:$A,$A399,Sta!$T:$T)  + SUMIF(Sta!$B:$B,$A399,Sta!$T:$T) )/$D399</f>
        <v>#DIV/0!</v>
      </c>
      <c r="F399" s="6" t="e">
        <f>SUMIF(Sta!$A:$A,$A399,Sta!$T:$T)/$B399</f>
        <v>#DIV/0!</v>
      </c>
      <c r="G399" s="6" t="e">
        <f>SUMIF(Sta!$B:$B,$A399,Sta!$T:$T)/$C399</f>
        <v>#DIV/0!</v>
      </c>
      <c r="H399" s="10" t="e">
        <f>(SUMIF(Sta!$A:$A,$A399,Sta!$R:$R)  + SUMIF(Sta!$B:$B,$A399,Sta!$S:$S) )/$D399</f>
        <v>#DIV/0!</v>
      </c>
      <c r="I399" s="6" t="e">
        <f>SUMIF(Sta!$A:$A,$A399,Sta!$R:$R)/$B399</f>
        <v>#DIV/0!</v>
      </c>
      <c r="J399" s="6" t="e">
        <f>SUMIF(Sta!$B:$B,$A399,Sta!$S:$S)/$C399</f>
        <v>#DIV/0!</v>
      </c>
      <c r="K399" s="11" t="e">
        <f>(COUNTIFS(Sta!$A:$A,$A399,Sta!$T:$T,"&gt;2.5") +COUNTIFS(Sta!$B:$B,$A399,Sta!$T:$T,"&gt;2.5"))/$D399</f>
        <v>#DIV/0!</v>
      </c>
      <c r="L399" s="8" t="e">
        <f>COUNTIFS(Sta!$A:$A,$A399,Sta!$T:$T,"&gt;2.5")/$B399</f>
        <v>#DIV/0!</v>
      </c>
      <c r="M399" s="8" t="e">
        <f>COUNTIFS(Sta!$B:$B,$A399,Sta!$T:$T,"&gt;2.5")/$C399</f>
        <v>#DIV/0!</v>
      </c>
      <c r="N399" s="11" t="e">
        <f>(COUNTIFS(Sta!$A:$A,$A399,Sta!$T:$T,"&gt;4.5") +COUNTIFS(Sta!$B:$B,$A399,Sta!$T:$T,"&gt;4.5"))/$D399</f>
        <v>#DIV/0!</v>
      </c>
      <c r="O399" s="8" t="e">
        <f>COUNTIFS(Sta!$A:$A,$A399,Sta!$T:$T,"&gt;4.5")/$B399</f>
        <v>#DIV/0!</v>
      </c>
      <c r="P399" s="8" t="e">
        <f>COUNTIFS(Sta!$B:$B,$A399,Sta!$T:$T,"&gt;4.5")/$C399</f>
        <v>#DIV/0!</v>
      </c>
      <c r="Q399" s="11" t="e">
        <f>(COUNTIFS(Sta!$A:$A,$A399,Sta!$R:$R,"&gt;0.5") +COUNTIFS(Sta!$B:$B,$A399,Sta!$S:$S,"&gt;0.5"))/$D399</f>
        <v>#DIV/0!</v>
      </c>
      <c r="R399" s="8" t="e">
        <f>COUNTIFS(Sta!$A:$A,$A399,Sta!$R:$R,"&gt;0.5")/$B399</f>
        <v>#DIV/0!</v>
      </c>
      <c r="S399" s="8" t="e">
        <f>COUNTIFS(Sta!$B:$B,$A399,Sta!$S:$S,"&gt;0.5")/$C399</f>
        <v>#DIV/0!</v>
      </c>
      <c r="T399" s="11" t="e">
        <f>(COUNTIFS(Sta!$A:$A,$A399,Sta!$R:$R,"&gt;1.5") +COUNTIFS(Sta!$B:$B,$A399,Sta!$S:$S,"&gt;1.5"))/$D399</f>
        <v>#DIV/0!</v>
      </c>
      <c r="U399" s="8" t="e">
        <f>COUNTIFS(Sta!$A:$A,$A399,Sta!$R:$R,"&gt;1.5")/$B399</f>
        <v>#DIV/0!</v>
      </c>
      <c r="V399" s="8" t="e">
        <f>COUNTIFS(Sta!$B:$B,$A399,Sta!$S:$S,"&gt;1.5")/$C399</f>
        <v>#DIV/0!</v>
      </c>
    </row>
    <row r="400" spans="1:22" x14ac:dyDescent="0.3">
      <c r="A400" t="s">
        <v>342</v>
      </c>
      <c r="B400" s="9">
        <f>COUNTIF(Sta!A:A,A400)</f>
        <v>0</v>
      </c>
      <c r="C400" s="4">
        <f>COUNTIF(Sta!B:B,A400)</f>
        <v>0</v>
      </c>
      <c r="D400" s="4">
        <f t="shared" si="12"/>
        <v>0</v>
      </c>
      <c r="E400" s="10" t="e">
        <f>(SUMIF(Sta!$A:$A,$A400,Sta!$T:$T)  + SUMIF(Sta!$B:$B,$A400,Sta!$T:$T) )/$D400</f>
        <v>#DIV/0!</v>
      </c>
      <c r="F400" s="6" t="e">
        <f>SUMIF(Sta!$A:$A,$A400,Sta!$T:$T)/$B400</f>
        <v>#DIV/0!</v>
      </c>
      <c r="G400" s="6" t="e">
        <f>SUMIF(Sta!$B:$B,$A400,Sta!$T:$T)/$C400</f>
        <v>#DIV/0!</v>
      </c>
      <c r="H400" s="10" t="e">
        <f>(SUMIF(Sta!$A:$A,$A400,Sta!$R:$R)  + SUMIF(Sta!$B:$B,$A400,Sta!$S:$S) )/$D400</f>
        <v>#DIV/0!</v>
      </c>
      <c r="I400" s="6" t="e">
        <f>SUMIF(Sta!$A:$A,$A400,Sta!$R:$R)/$B400</f>
        <v>#DIV/0!</v>
      </c>
      <c r="J400" s="6" t="e">
        <f>SUMIF(Sta!$B:$B,$A400,Sta!$S:$S)/$C400</f>
        <v>#DIV/0!</v>
      </c>
      <c r="K400" s="11" t="e">
        <f>(COUNTIFS(Sta!$A:$A,$A400,Sta!$T:$T,"&gt;2.5") +COUNTIFS(Sta!$B:$B,$A400,Sta!$T:$T,"&gt;2.5"))/$D400</f>
        <v>#DIV/0!</v>
      </c>
      <c r="L400" s="8" t="e">
        <f>COUNTIFS(Sta!$A:$A,$A400,Sta!$T:$T,"&gt;2.5")/$B400</f>
        <v>#DIV/0!</v>
      </c>
      <c r="M400" s="8" t="e">
        <f>COUNTIFS(Sta!$B:$B,$A400,Sta!$T:$T,"&gt;2.5")/$C400</f>
        <v>#DIV/0!</v>
      </c>
      <c r="N400" s="11" t="e">
        <f>(COUNTIFS(Sta!$A:$A,$A400,Sta!$T:$T,"&gt;4.5") +COUNTIFS(Sta!$B:$B,$A400,Sta!$T:$T,"&gt;4.5"))/$D400</f>
        <v>#DIV/0!</v>
      </c>
      <c r="O400" s="8" t="e">
        <f>COUNTIFS(Sta!$A:$A,$A400,Sta!$T:$T,"&gt;4.5")/$B400</f>
        <v>#DIV/0!</v>
      </c>
      <c r="P400" s="8" t="e">
        <f>COUNTIFS(Sta!$B:$B,$A400,Sta!$T:$T,"&gt;4.5")/$C400</f>
        <v>#DIV/0!</v>
      </c>
      <c r="Q400" s="11" t="e">
        <f>(COUNTIFS(Sta!$A:$A,$A400,Sta!$R:$R,"&gt;0.5") +COUNTIFS(Sta!$B:$B,$A400,Sta!$S:$S,"&gt;0.5"))/$D400</f>
        <v>#DIV/0!</v>
      </c>
      <c r="R400" s="8" t="e">
        <f>COUNTIFS(Sta!$A:$A,$A400,Sta!$R:$R,"&gt;0.5")/$B400</f>
        <v>#DIV/0!</v>
      </c>
      <c r="S400" s="8" t="e">
        <f>COUNTIFS(Sta!$B:$B,$A400,Sta!$S:$S,"&gt;0.5")/$C400</f>
        <v>#DIV/0!</v>
      </c>
      <c r="T400" s="11" t="e">
        <f>(COUNTIFS(Sta!$A:$A,$A400,Sta!$R:$R,"&gt;1.5") +COUNTIFS(Sta!$B:$B,$A400,Sta!$S:$S,"&gt;1.5"))/$D400</f>
        <v>#DIV/0!</v>
      </c>
      <c r="U400" s="8" t="e">
        <f>COUNTIFS(Sta!$A:$A,$A400,Sta!$R:$R,"&gt;1.5")/$B400</f>
        <v>#DIV/0!</v>
      </c>
      <c r="V400" s="8" t="e">
        <f>COUNTIFS(Sta!$B:$B,$A400,Sta!$S:$S,"&gt;1.5")/$C400</f>
        <v>#DIV/0!</v>
      </c>
    </row>
    <row r="401" spans="1:22" x14ac:dyDescent="0.3">
      <c r="A401" t="s">
        <v>198</v>
      </c>
      <c r="B401" s="9">
        <f>COUNTIF(Sta!A:A,A401)</f>
        <v>1</v>
      </c>
      <c r="C401" s="4">
        <f>COUNTIF(Sta!B:B,A401)</f>
        <v>1</v>
      </c>
      <c r="D401" s="4">
        <f t="shared" si="12"/>
        <v>2</v>
      </c>
      <c r="E401" s="10">
        <f>(SUMIF(Sta!$A:$A,$A401,Sta!$T:$T)  + SUMIF(Sta!$B:$B,$A401,Sta!$T:$T) )/$D401</f>
        <v>6</v>
      </c>
      <c r="F401" s="6">
        <f>SUMIF(Sta!$A:$A,$A401,Sta!$T:$T)/$B401</f>
        <v>7</v>
      </c>
      <c r="G401" s="6">
        <f>SUMIF(Sta!$B:$B,$A401,Sta!$T:$T)/$C401</f>
        <v>5</v>
      </c>
      <c r="H401" s="10">
        <f>(SUMIF(Sta!$A:$A,$A401,Sta!$R:$R)  + SUMIF(Sta!$B:$B,$A401,Sta!$S:$S) )/$D401</f>
        <v>1.5</v>
      </c>
      <c r="I401" s="6">
        <f>SUMIF(Sta!$A:$A,$A401,Sta!$R:$R)/$B401</f>
        <v>1</v>
      </c>
      <c r="J401" s="6">
        <f>SUMIF(Sta!$B:$B,$A401,Sta!$S:$S)/$C401</f>
        <v>2</v>
      </c>
      <c r="K401" s="11">
        <f>(COUNTIFS(Sta!$A:$A,$A401,Sta!$T:$T,"&gt;2.5") +COUNTIFS(Sta!$B:$B,$A401,Sta!$T:$T,"&gt;2.5"))/$D401</f>
        <v>1</v>
      </c>
      <c r="L401" s="8">
        <f>COUNTIFS(Sta!$A:$A,$A401,Sta!$T:$T,"&gt;2.5")/$B401</f>
        <v>1</v>
      </c>
      <c r="M401" s="8">
        <f>COUNTIFS(Sta!$B:$B,$A401,Sta!$T:$T,"&gt;2.5")/$C401</f>
        <v>1</v>
      </c>
      <c r="N401" s="11">
        <f>(COUNTIFS(Sta!$A:$A,$A401,Sta!$T:$T,"&gt;4.5") +COUNTIFS(Sta!$B:$B,$A401,Sta!$T:$T,"&gt;4.5"))/$D401</f>
        <v>1</v>
      </c>
      <c r="O401" s="8">
        <f>COUNTIFS(Sta!$A:$A,$A401,Sta!$T:$T,"&gt;4.5")/$B401</f>
        <v>1</v>
      </c>
      <c r="P401" s="8">
        <f>COUNTIFS(Sta!$B:$B,$A401,Sta!$T:$T,"&gt;4.5")/$C401</f>
        <v>1</v>
      </c>
      <c r="Q401" s="11">
        <f>(COUNTIFS(Sta!$A:$A,$A401,Sta!$R:$R,"&gt;0.5") +COUNTIFS(Sta!$B:$B,$A401,Sta!$S:$S,"&gt;0.5"))/$D401</f>
        <v>1</v>
      </c>
      <c r="R401" s="8">
        <f>COUNTIFS(Sta!$A:$A,$A401,Sta!$R:$R,"&gt;0.5")/$B401</f>
        <v>1</v>
      </c>
      <c r="S401" s="8">
        <f>COUNTIFS(Sta!$B:$B,$A401,Sta!$S:$S,"&gt;0.5")/$C401</f>
        <v>1</v>
      </c>
      <c r="T401" s="11">
        <f>(COUNTIFS(Sta!$A:$A,$A401,Sta!$R:$R,"&gt;1.5") +COUNTIFS(Sta!$B:$B,$A401,Sta!$S:$S,"&gt;1.5"))/$D401</f>
        <v>0.5</v>
      </c>
      <c r="U401" s="8">
        <f>COUNTIFS(Sta!$A:$A,$A401,Sta!$R:$R,"&gt;1.5")/$B401</f>
        <v>0</v>
      </c>
      <c r="V401" s="8">
        <f>COUNTIFS(Sta!$B:$B,$A401,Sta!$S:$S,"&gt;1.5")/$C401</f>
        <v>1</v>
      </c>
    </row>
    <row r="402" spans="1:22" x14ac:dyDescent="0.3">
      <c r="A402" t="s">
        <v>688</v>
      </c>
      <c r="B402" s="9">
        <f>COUNTIF(Sta!A:A,A402)</f>
        <v>0</v>
      </c>
      <c r="C402" s="4">
        <f>COUNTIF(Sta!B:B,A402)</f>
        <v>0</v>
      </c>
      <c r="D402" s="4">
        <f t="shared" si="12"/>
        <v>0</v>
      </c>
      <c r="E402" s="10" t="e">
        <f>(SUMIF(Sta!$A:$A,$A402,Sta!$T:$T)  + SUMIF(Sta!$B:$B,$A402,Sta!$T:$T) )/$D402</f>
        <v>#DIV/0!</v>
      </c>
      <c r="F402" s="6" t="e">
        <f>SUMIF(Sta!$A:$A,$A402,Sta!$T:$T)/$B402</f>
        <v>#DIV/0!</v>
      </c>
      <c r="G402" s="6" t="e">
        <f>SUMIF(Sta!$B:$B,$A402,Sta!$T:$T)/$C402</f>
        <v>#DIV/0!</v>
      </c>
      <c r="H402" s="10" t="e">
        <f>(SUMIF(Sta!$A:$A,$A402,Sta!$R:$R)  + SUMIF(Sta!$B:$B,$A402,Sta!$S:$S) )/$D402</f>
        <v>#DIV/0!</v>
      </c>
      <c r="I402" s="6" t="e">
        <f>SUMIF(Sta!$A:$A,$A402,Sta!$R:$R)/$B402</f>
        <v>#DIV/0!</v>
      </c>
      <c r="J402" s="6" t="e">
        <f>SUMIF(Sta!$B:$B,$A402,Sta!$S:$S)/$C402</f>
        <v>#DIV/0!</v>
      </c>
      <c r="K402" s="11" t="e">
        <f>(COUNTIFS(Sta!$A:$A,$A402,Sta!$T:$T,"&gt;2.5") +COUNTIFS(Sta!$B:$B,$A402,Sta!$T:$T,"&gt;2.5"))/$D402</f>
        <v>#DIV/0!</v>
      </c>
      <c r="L402" s="8" t="e">
        <f>COUNTIFS(Sta!$A:$A,$A402,Sta!$T:$T,"&gt;2.5")/$B402</f>
        <v>#DIV/0!</v>
      </c>
      <c r="M402" s="8" t="e">
        <f>COUNTIFS(Sta!$B:$B,$A402,Sta!$T:$T,"&gt;2.5")/$C402</f>
        <v>#DIV/0!</v>
      </c>
      <c r="N402" s="11" t="e">
        <f>(COUNTIFS(Sta!$A:$A,$A402,Sta!$T:$T,"&gt;4.5") +COUNTIFS(Sta!$B:$B,$A402,Sta!$T:$T,"&gt;4.5"))/$D402</f>
        <v>#DIV/0!</v>
      </c>
      <c r="O402" s="8" t="e">
        <f>COUNTIFS(Sta!$A:$A,$A402,Sta!$T:$T,"&gt;4.5")/$B402</f>
        <v>#DIV/0!</v>
      </c>
      <c r="P402" s="8" t="e">
        <f>COUNTIFS(Sta!$B:$B,$A402,Sta!$T:$T,"&gt;4.5")/$C402</f>
        <v>#DIV/0!</v>
      </c>
      <c r="Q402" s="11" t="e">
        <f>(COUNTIFS(Sta!$A:$A,$A402,Sta!$R:$R,"&gt;0.5") +COUNTIFS(Sta!$B:$B,$A402,Sta!$S:$S,"&gt;0.5"))/$D402</f>
        <v>#DIV/0!</v>
      </c>
      <c r="R402" s="8" t="e">
        <f>COUNTIFS(Sta!$A:$A,$A402,Sta!$R:$R,"&gt;0.5")/$B402</f>
        <v>#DIV/0!</v>
      </c>
      <c r="S402" s="8" t="e">
        <f>COUNTIFS(Sta!$B:$B,$A402,Sta!$S:$S,"&gt;0.5")/$C402</f>
        <v>#DIV/0!</v>
      </c>
      <c r="T402" s="11" t="e">
        <f>(COUNTIFS(Sta!$A:$A,$A402,Sta!$R:$R,"&gt;1.5") +COUNTIFS(Sta!$B:$B,$A402,Sta!$S:$S,"&gt;1.5"))/$D402</f>
        <v>#DIV/0!</v>
      </c>
      <c r="U402" s="8" t="e">
        <f>COUNTIFS(Sta!$A:$A,$A402,Sta!$R:$R,"&gt;1.5")/$B402</f>
        <v>#DIV/0!</v>
      </c>
      <c r="V402" s="8" t="e">
        <f>COUNTIFS(Sta!$B:$B,$A402,Sta!$S:$S,"&gt;1.5")/$C402</f>
        <v>#DIV/0!</v>
      </c>
    </row>
    <row r="403" spans="1:22" x14ac:dyDescent="0.3">
      <c r="A403" t="s">
        <v>217</v>
      </c>
      <c r="B403" s="9">
        <f>COUNTIF(Sta!A:A,A403)</f>
        <v>1</v>
      </c>
      <c r="C403" s="4">
        <f>COUNTIF(Sta!B:B,A403)</f>
        <v>1</v>
      </c>
      <c r="D403" s="4">
        <f t="shared" si="12"/>
        <v>2</v>
      </c>
      <c r="E403" s="10">
        <f>(SUMIF(Sta!$A:$A,$A403,Sta!$T:$T)  + SUMIF(Sta!$B:$B,$A403,Sta!$T:$T) )/$D403</f>
        <v>5</v>
      </c>
      <c r="F403" s="6">
        <f>SUMIF(Sta!$A:$A,$A403,Sta!$T:$T)/$B403</f>
        <v>2</v>
      </c>
      <c r="G403" s="6">
        <f>SUMIF(Sta!$B:$B,$A403,Sta!$T:$T)/$C403</f>
        <v>8</v>
      </c>
      <c r="H403" s="10">
        <f>(SUMIF(Sta!$A:$A,$A403,Sta!$R:$R)  + SUMIF(Sta!$B:$B,$A403,Sta!$S:$S) )/$D403</f>
        <v>3</v>
      </c>
      <c r="I403" s="6">
        <f>SUMIF(Sta!$A:$A,$A403,Sta!$R:$R)/$B403</f>
        <v>1</v>
      </c>
      <c r="J403" s="6">
        <f>SUMIF(Sta!$B:$B,$A403,Sta!$S:$S)/$C403</f>
        <v>5</v>
      </c>
      <c r="K403" s="11">
        <f>(COUNTIFS(Sta!$A:$A,$A403,Sta!$T:$T,"&gt;2.5") +COUNTIFS(Sta!$B:$B,$A403,Sta!$T:$T,"&gt;2.5"))/$D403</f>
        <v>0.5</v>
      </c>
      <c r="L403" s="8">
        <f>COUNTIFS(Sta!$A:$A,$A403,Sta!$T:$T,"&gt;2.5")/$B403</f>
        <v>0</v>
      </c>
      <c r="M403" s="8">
        <f>COUNTIFS(Sta!$B:$B,$A403,Sta!$T:$T,"&gt;2.5")/$C403</f>
        <v>1</v>
      </c>
      <c r="N403" s="11">
        <f>(COUNTIFS(Sta!$A:$A,$A403,Sta!$T:$T,"&gt;4.5") +COUNTIFS(Sta!$B:$B,$A403,Sta!$T:$T,"&gt;4.5"))/$D403</f>
        <v>0.5</v>
      </c>
      <c r="O403" s="8">
        <f>COUNTIFS(Sta!$A:$A,$A403,Sta!$T:$T,"&gt;4.5")/$B403</f>
        <v>0</v>
      </c>
      <c r="P403" s="8">
        <f>COUNTIFS(Sta!$B:$B,$A403,Sta!$T:$T,"&gt;4.5")/$C403</f>
        <v>1</v>
      </c>
      <c r="Q403" s="11">
        <f>(COUNTIFS(Sta!$A:$A,$A403,Sta!$R:$R,"&gt;0.5") +COUNTIFS(Sta!$B:$B,$A403,Sta!$S:$S,"&gt;0.5"))/$D403</f>
        <v>1</v>
      </c>
      <c r="R403" s="8">
        <f>COUNTIFS(Sta!$A:$A,$A403,Sta!$R:$R,"&gt;0.5")/$B403</f>
        <v>1</v>
      </c>
      <c r="S403" s="8">
        <f>COUNTIFS(Sta!$B:$B,$A403,Sta!$S:$S,"&gt;0.5")/$C403</f>
        <v>1</v>
      </c>
      <c r="T403" s="11">
        <f>(COUNTIFS(Sta!$A:$A,$A403,Sta!$R:$R,"&gt;1.5") +COUNTIFS(Sta!$B:$B,$A403,Sta!$S:$S,"&gt;1.5"))/$D403</f>
        <v>0.5</v>
      </c>
      <c r="U403" s="8">
        <f>COUNTIFS(Sta!$A:$A,$A403,Sta!$R:$R,"&gt;1.5")/$B403</f>
        <v>0</v>
      </c>
      <c r="V403" s="8">
        <f>COUNTIFS(Sta!$B:$B,$A403,Sta!$S:$S,"&gt;1.5")/$C403</f>
        <v>1</v>
      </c>
    </row>
    <row r="404" spans="1:22" x14ac:dyDescent="0.3">
      <c r="A404" t="s">
        <v>692</v>
      </c>
      <c r="B404" s="9">
        <f>COUNTIF(Sta!A:A,A404)</f>
        <v>0</v>
      </c>
      <c r="C404" s="4">
        <f>COUNTIF(Sta!B:B,A404)</f>
        <v>0</v>
      </c>
      <c r="D404" s="4">
        <f t="shared" si="12"/>
        <v>0</v>
      </c>
      <c r="E404" s="10" t="e">
        <f>(SUMIF(Sta!$A:$A,$A404,Sta!$T:$T)  + SUMIF(Sta!$B:$B,$A404,Sta!$T:$T) )/$D404</f>
        <v>#DIV/0!</v>
      </c>
      <c r="F404" s="6" t="e">
        <f>SUMIF(Sta!$A:$A,$A404,Sta!$T:$T)/$B404</f>
        <v>#DIV/0!</v>
      </c>
      <c r="G404" s="6" t="e">
        <f>SUMIF(Sta!$B:$B,$A404,Sta!$T:$T)/$C404</f>
        <v>#DIV/0!</v>
      </c>
      <c r="H404" s="10" t="e">
        <f>(SUMIF(Sta!$A:$A,$A404,Sta!$R:$R)  + SUMIF(Sta!$B:$B,$A404,Sta!$S:$S) )/$D404</f>
        <v>#DIV/0!</v>
      </c>
      <c r="I404" s="6" t="e">
        <f>SUMIF(Sta!$A:$A,$A404,Sta!$R:$R)/$B404</f>
        <v>#DIV/0!</v>
      </c>
      <c r="J404" s="6" t="e">
        <f>SUMIF(Sta!$B:$B,$A404,Sta!$S:$S)/$C404</f>
        <v>#DIV/0!</v>
      </c>
      <c r="K404" s="11" t="e">
        <f>(COUNTIFS(Sta!$A:$A,$A404,Sta!$T:$T,"&gt;2.5") +COUNTIFS(Sta!$B:$B,$A404,Sta!$T:$T,"&gt;2.5"))/$D404</f>
        <v>#DIV/0!</v>
      </c>
      <c r="L404" s="8" t="e">
        <f>COUNTIFS(Sta!$A:$A,$A404,Sta!$T:$T,"&gt;2.5")/$B404</f>
        <v>#DIV/0!</v>
      </c>
      <c r="M404" s="8" t="e">
        <f>COUNTIFS(Sta!$B:$B,$A404,Sta!$T:$T,"&gt;2.5")/$C404</f>
        <v>#DIV/0!</v>
      </c>
      <c r="N404" s="11" t="e">
        <f>(COUNTIFS(Sta!$A:$A,$A404,Sta!$T:$T,"&gt;4.5") +COUNTIFS(Sta!$B:$B,$A404,Sta!$T:$T,"&gt;4.5"))/$D404</f>
        <v>#DIV/0!</v>
      </c>
      <c r="O404" s="8" t="e">
        <f>COUNTIFS(Sta!$A:$A,$A404,Sta!$T:$T,"&gt;4.5")/$B404</f>
        <v>#DIV/0!</v>
      </c>
      <c r="P404" s="8" t="e">
        <f>COUNTIFS(Sta!$B:$B,$A404,Sta!$T:$T,"&gt;4.5")/$C404</f>
        <v>#DIV/0!</v>
      </c>
      <c r="Q404" s="11" t="e">
        <f>(COUNTIFS(Sta!$A:$A,$A404,Sta!$R:$R,"&gt;0.5") +COUNTIFS(Sta!$B:$B,$A404,Sta!$S:$S,"&gt;0.5"))/$D404</f>
        <v>#DIV/0!</v>
      </c>
      <c r="R404" s="8" t="e">
        <f>COUNTIFS(Sta!$A:$A,$A404,Sta!$R:$R,"&gt;0.5")/$B404</f>
        <v>#DIV/0!</v>
      </c>
      <c r="S404" s="8" t="e">
        <f>COUNTIFS(Sta!$B:$B,$A404,Sta!$S:$S,"&gt;0.5")/$C404</f>
        <v>#DIV/0!</v>
      </c>
      <c r="T404" s="11" t="e">
        <f>(COUNTIFS(Sta!$A:$A,$A404,Sta!$R:$R,"&gt;1.5") +COUNTIFS(Sta!$B:$B,$A404,Sta!$S:$S,"&gt;1.5"))/$D404</f>
        <v>#DIV/0!</v>
      </c>
      <c r="U404" s="8" t="e">
        <f>COUNTIFS(Sta!$A:$A,$A404,Sta!$R:$R,"&gt;1.5")/$B404</f>
        <v>#DIV/0!</v>
      </c>
      <c r="V404" s="8" t="e">
        <f>COUNTIFS(Sta!$B:$B,$A404,Sta!$S:$S,"&gt;1.5")/$C404</f>
        <v>#DIV/0!</v>
      </c>
    </row>
    <row r="405" spans="1:22" x14ac:dyDescent="0.3">
      <c r="A405" t="s">
        <v>689</v>
      </c>
      <c r="B405" s="9">
        <f>COUNTIF(Sta!A:A,A405)</f>
        <v>0</v>
      </c>
      <c r="C405" s="4">
        <f>COUNTIF(Sta!B:B,A405)</f>
        <v>0</v>
      </c>
      <c r="D405" s="4">
        <f t="shared" si="12"/>
        <v>0</v>
      </c>
      <c r="E405" s="10" t="e">
        <f>(SUMIF(Sta!$A:$A,$A405,Sta!$T:$T)  + SUMIF(Sta!$B:$B,$A405,Sta!$T:$T) )/$D405</f>
        <v>#DIV/0!</v>
      </c>
      <c r="F405" s="6" t="e">
        <f>SUMIF(Sta!$A:$A,$A405,Sta!$T:$T)/$B405</f>
        <v>#DIV/0!</v>
      </c>
      <c r="G405" s="6" t="e">
        <f>SUMIF(Sta!$B:$B,$A405,Sta!$T:$T)/$C405</f>
        <v>#DIV/0!</v>
      </c>
      <c r="H405" s="10" t="e">
        <f>(SUMIF(Sta!$A:$A,$A405,Sta!$R:$R)  + SUMIF(Sta!$B:$B,$A405,Sta!$S:$S) )/$D405</f>
        <v>#DIV/0!</v>
      </c>
      <c r="I405" s="6" t="e">
        <f>SUMIF(Sta!$A:$A,$A405,Sta!$R:$R)/$B405</f>
        <v>#DIV/0!</v>
      </c>
      <c r="J405" s="6" t="e">
        <f>SUMIF(Sta!$B:$B,$A405,Sta!$S:$S)/$C405</f>
        <v>#DIV/0!</v>
      </c>
      <c r="K405" s="11" t="e">
        <f>(COUNTIFS(Sta!$A:$A,$A405,Sta!$T:$T,"&gt;2.5") +COUNTIFS(Sta!$B:$B,$A405,Sta!$T:$T,"&gt;2.5"))/$D405</f>
        <v>#DIV/0!</v>
      </c>
      <c r="L405" s="8" t="e">
        <f>COUNTIFS(Sta!$A:$A,$A405,Sta!$T:$T,"&gt;2.5")/$B405</f>
        <v>#DIV/0!</v>
      </c>
      <c r="M405" s="8" t="e">
        <f>COUNTIFS(Sta!$B:$B,$A405,Sta!$T:$T,"&gt;2.5")/$C405</f>
        <v>#DIV/0!</v>
      </c>
      <c r="N405" s="11" t="e">
        <f>(COUNTIFS(Sta!$A:$A,$A405,Sta!$T:$T,"&gt;4.5") +COUNTIFS(Sta!$B:$B,$A405,Sta!$T:$T,"&gt;4.5"))/$D405</f>
        <v>#DIV/0!</v>
      </c>
      <c r="O405" s="8" t="e">
        <f>COUNTIFS(Sta!$A:$A,$A405,Sta!$T:$T,"&gt;4.5")/$B405</f>
        <v>#DIV/0!</v>
      </c>
      <c r="P405" s="8" t="e">
        <f>COUNTIFS(Sta!$B:$B,$A405,Sta!$T:$T,"&gt;4.5")/$C405</f>
        <v>#DIV/0!</v>
      </c>
      <c r="Q405" s="11" t="e">
        <f>(COUNTIFS(Sta!$A:$A,$A405,Sta!$R:$R,"&gt;0.5") +COUNTIFS(Sta!$B:$B,$A405,Sta!$S:$S,"&gt;0.5"))/$D405</f>
        <v>#DIV/0!</v>
      </c>
      <c r="R405" s="8" t="e">
        <f>COUNTIFS(Sta!$A:$A,$A405,Sta!$R:$R,"&gt;0.5")/$B405</f>
        <v>#DIV/0!</v>
      </c>
      <c r="S405" s="8" t="e">
        <f>COUNTIFS(Sta!$B:$B,$A405,Sta!$S:$S,"&gt;0.5")/$C405</f>
        <v>#DIV/0!</v>
      </c>
      <c r="T405" s="11" t="e">
        <f>(COUNTIFS(Sta!$A:$A,$A405,Sta!$R:$R,"&gt;1.5") +COUNTIFS(Sta!$B:$B,$A405,Sta!$S:$S,"&gt;1.5"))/$D405</f>
        <v>#DIV/0!</v>
      </c>
      <c r="U405" s="8" t="e">
        <f>COUNTIFS(Sta!$A:$A,$A405,Sta!$R:$R,"&gt;1.5")/$B405</f>
        <v>#DIV/0!</v>
      </c>
      <c r="V405" s="8" t="e">
        <f>COUNTIFS(Sta!$B:$B,$A405,Sta!$S:$S,"&gt;1.5")/$C405</f>
        <v>#DIV/0!</v>
      </c>
    </row>
    <row r="406" spans="1:22" x14ac:dyDescent="0.3">
      <c r="A406" t="s">
        <v>234</v>
      </c>
      <c r="B406" s="9">
        <f>COUNTIF(Sta!A:A,A406)</f>
        <v>1</v>
      </c>
      <c r="C406" s="4">
        <f>COUNTIF(Sta!B:B,A406)</f>
        <v>1</v>
      </c>
      <c r="D406" s="4">
        <f t="shared" si="12"/>
        <v>2</v>
      </c>
      <c r="E406" s="10">
        <f>(SUMIF(Sta!$A:$A,$A406,Sta!$T:$T)  + SUMIF(Sta!$B:$B,$A406,Sta!$T:$T) )/$D406</f>
        <v>4.5</v>
      </c>
      <c r="F406" s="6">
        <f>SUMIF(Sta!$A:$A,$A406,Sta!$T:$T)/$B406</f>
        <v>6</v>
      </c>
      <c r="G406" s="6">
        <f>SUMIF(Sta!$B:$B,$A406,Sta!$T:$T)/$C406</f>
        <v>3</v>
      </c>
      <c r="H406" s="10">
        <f>(SUMIF(Sta!$A:$A,$A406,Sta!$R:$R)  + SUMIF(Sta!$B:$B,$A406,Sta!$S:$S) )/$D406</f>
        <v>2</v>
      </c>
      <c r="I406" s="6">
        <f>SUMIF(Sta!$A:$A,$A406,Sta!$R:$R)/$B406</f>
        <v>1</v>
      </c>
      <c r="J406" s="6">
        <f>SUMIF(Sta!$B:$B,$A406,Sta!$S:$S)/$C406</f>
        <v>3</v>
      </c>
      <c r="K406" s="11">
        <f>(COUNTIFS(Sta!$A:$A,$A406,Sta!$T:$T,"&gt;2.5") +COUNTIFS(Sta!$B:$B,$A406,Sta!$T:$T,"&gt;2.5"))/$D406</f>
        <v>1</v>
      </c>
      <c r="L406" s="8">
        <f>COUNTIFS(Sta!$A:$A,$A406,Sta!$T:$T,"&gt;2.5")/$B406</f>
        <v>1</v>
      </c>
      <c r="M406" s="8">
        <f>COUNTIFS(Sta!$B:$B,$A406,Sta!$T:$T,"&gt;2.5")/$C406</f>
        <v>1</v>
      </c>
      <c r="N406" s="11">
        <f>(COUNTIFS(Sta!$A:$A,$A406,Sta!$T:$T,"&gt;4.5") +COUNTIFS(Sta!$B:$B,$A406,Sta!$T:$T,"&gt;4.5"))/$D406</f>
        <v>0.5</v>
      </c>
      <c r="O406" s="8">
        <f>COUNTIFS(Sta!$A:$A,$A406,Sta!$T:$T,"&gt;4.5")/$B406</f>
        <v>1</v>
      </c>
      <c r="P406" s="8">
        <f>COUNTIFS(Sta!$B:$B,$A406,Sta!$T:$T,"&gt;4.5")/$C406</f>
        <v>0</v>
      </c>
      <c r="Q406" s="11">
        <f>(COUNTIFS(Sta!$A:$A,$A406,Sta!$R:$R,"&gt;0.5") +COUNTIFS(Sta!$B:$B,$A406,Sta!$S:$S,"&gt;0.5"))/$D406</f>
        <v>1</v>
      </c>
      <c r="R406" s="8">
        <f>COUNTIFS(Sta!$A:$A,$A406,Sta!$R:$R,"&gt;0.5")/$B406</f>
        <v>1</v>
      </c>
      <c r="S406" s="8">
        <f>COUNTIFS(Sta!$B:$B,$A406,Sta!$S:$S,"&gt;0.5")/$C406</f>
        <v>1</v>
      </c>
      <c r="T406" s="11">
        <f>(COUNTIFS(Sta!$A:$A,$A406,Sta!$R:$R,"&gt;1.5") +COUNTIFS(Sta!$B:$B,$A406,Sta!$S:$S,"&gt;1.5"))/$D406</f>
        <v>0.5</v>
      </c>
      <c r="U406" s="8">
        <f>COUNTIFS(Sta!$A:$A,$A406,Sta!$R:$R,"&gt;1.5")/$B406</f>
        <v>0</v>
      </c>
      <c r="V406" s="8">
        <f>COUNTIFS(Sta!$B:$B,$A406,Sta!$S:$S,"&gt;1.5")/$C406</f>
        <v>1</v>
      </c>
    </row>
    <row r="407" spans="1:22" x14ac:dyDescent="0.3">
      <c r="A407" t="s">
        <v>268</v>
      </c>
      <c r="B407" s="9">
        <f>COUNTIF(Sta!A:A,A407)</f>
        <v>1</v>
      </c>
      <c r="C407" s="4">
        <f>COUNTIF(Sta!B:B,A407)</f>
        <v>0</v>
      </c>
      <c r="D407" s="4">
        <f t="shared" si="12"/>
        <v>1</v>
      </c>
      <c r="E407" s="10">
        <f>(SUMIF(Sta!$A:$A,$A407,Sta!$T:$T)  + SUMIF(Sta!$B:$B,$A407,Sta!$T:$T) )/$D407</f>
        <v>2</v>
      </c>
      <c r="F407" s="6">
        <f>SUMIF(Sta!$A:$A,$A407,Sta!$T:$T)/$B407</f>
        <v>2</v>
      </c>
      <c r="G407" s="6" t="e">
        <f>SUMIF(Sta!$B:$B,$A407,Sta!$T:$T)/$C407</f>
        <v>#DIV/0!</v>
      </c>
      <c r="H407" s="10">
        <f>(SUMIF(Sta!$A:$A,$A407,Sta!$R:$R)  + SUMIF(Sta!$B:$B,$A407,Sta!$S:$S) )/$D407</f>
        <v>1</v>
      </c>
      <c r="I407" s="6">
        <f>SUMIF(Sta!$A:$A,$A407,Sta!$R:$R)/$B407</f>
        <v>1</v>
      </c>
      <c r="J407" s="6" t="e">
        <f>SUMIF(Sta!$B:$B,$A407,Sta!$S:$S)/$C407</f>
        <v>#DIV/0!</v>
      </c>
      <c r="K407" s="11">
        <f>(COUNTIFS(Sta!$A:$A,$A407,Sta!$T:$T,"&gt;2.5") +COUNTIFS(Sta!$B:$B,$A407,Sta!$T:$T,"&gt;2.5"))/$D407</f>
        <v>0</v>
      </c>
      <c r="L407" s="8">
        <f>COUNTIFS(Sta!$A:$A,$A407,Sta!$T:$T,"&gt;2.5")/$B407</f>
        <v>0</v>
      </c>
      <c r="M407" s="8" t="e">
        <f>COUNTIFS(Sta!$B:$B,$A407,Sta!$T:$T,"&gt;2.5")/$C407</f>
        <v>#DIV/0!</v>
      </c>
      <c r="N407" s="11">
        <f>(COUNTIFS(Sta!$A:$A,$A407,Sta!$T:$T,"&gt;4.5") +COUNTIFS(Sta!$B:$B,$A407,Sta!$T:$T,"&gt;4.5"))/$D407</f>
        <v>0</v>
      </c>
      <c r="O407" s="8">
        <f>COUNTIFS(Sta!$A:$A,$A407,Sta!$T:$T,"&gt;4.5")/$B407</f>
        <v>0</v>
      </c>
      <c r="P407" s="8" t="e">
        <f>COUNTIFS(Sta!$B:$B,$A407,Sta!$T:$T,"&gt;4.5")/$C407</f>
        <v>#DIV/0!</v>
      </c>
      <c r="Q407" s="11">
        <f>(COUNTIFS(Sta!$A:$A,$A407,Sta!$R:$R,"&gt;0.5") +COUNTIFS(Sta!$B:$B,$A407,Sta!$S:$S,"&gt;0.5"))/$D407</f>
        <v>1</v>
      </c>
      <c r="R407" s="8">
        <f>COUNTIFS(Sta!$A:$A,$A407,Sta!$R:$R,"&gt;0.5")/$B407</f>
        <v>1</v>
      </c>
      <c r="S407" s="8" t="e">
        <f>COUNTIFS(Sta!$B:$B,$A407,Sta!$S:$S,"&gt;0.5")/$C407</f>
        <v>#DIV/0!</v>
      </c>
      <c r="T407" s="11">
        <f>(COUNTIFS(Sta!$A:$A,$A407,Sta!$R:$R,"&gt;1.5") +COUNTIFS(Sta!$B:$B,$A407,Sta!$S:$S,"&gt;1.5"))/$D407</f>
        <v>0</v>
      </c>
      <c r="U407" s="8">
        <f>COUNTIFS(Sta!$A:$A,$A407,Sta!$R:$R,"&gt;1.5")/$B407</f>
        <v>0</v>
      </c>
      <c r="V407" s="8" t="e">
        <f>COUNTIFS(Sta!$B:$B,$A407,Sta!$S:$S,"&gt;1.5")/$C407</f>
        <v>#DIV/0!</v>
      </c>
    </row>
    <row r="408" spans="1:22" x14ac:dyDescent="0.3">
      <c r="A408" t="s">
        <v>276</v>
      </c>
      <c r="B408" s="9">
        <f>COUNTIF(Sta!A:A,A408)</f>
        <v>0</v>
      </c>
      <c r="C408" s="4">
        <f>COUNTIF(Sta!B:B,A408)</f>
        <v>1</v>
      </c>
      <c r="D408" s="4">
        <f t="shared" si="12"/>
        <v>1</v>
      </c>
      <c r="E408" s="10">
        <f>(SUMIF(Sta!$A:$A,$A408,Sta!$T:$T)  + SUMIF(Sta!$B:$B,$A408,Sta!$T:$T) )/$D408</f>
        <v>6</v>
      </c>
      <c r="F408" s="6" t="e">
        <f>SUMIF(Sta!$A:$A,$A408,Sta!$T:$T)/$B408</f>
        <v>#DIV/0!</v>
      </c>
      <c r="G408" s="6">
        <f>SUMIF(Sta!$B:$B,$A408,Sta!$T:$T)/$C408</f>
        <v>6</v>
      </c>
      <c r="H408" s="10">
        <f>(SUMIF(Sta!$A:$A,$A408,Sta!$R:$R)  + SUMIF(Sta!$B:$B,$A408,Sta!$S:$S) )/$D408</f>
        <v>3</v>
      </c>
      <c r="I408" s="6" t="e">
        <f>SUMIF(Sta!$A:$A,$A408,Sta!$R:$R)/$B408</f>
        <v>#DIV/0!</v>
      </c>
      <c r="J408" s="6">
        <f>SUMIF(Sta!$B:$B,$A408,Sta!$S:$S)/$C408</f>
        <v>3</v>
      </c>
      <c r="K408" s="11">
        <f>(COUNTIFS(Sta!$A:$A,$A408,Sta!$T:$T,"&gt;2.5") +COUNTIFS(Sta!$B:$B,$A408,Sta!$T:$T,"&gt;2.5"))/$D408</f>
        <v>1</v>
      </c>
      <c r="L408" s="8" t="e">
        <f>COUNTIFS(Sta!$A:$A,$A408,Sta!$T:$T,"&gt;2.5")/$B408</f>
        <v>#DIV/0!</v>
      </c>
      <c r="M408" s="8">
        <f>COUNTIFS(Sta!$B:$B,$A408,Sta!$T:$T,"&gt;2.5")/$C408</f>
        <v>1</v>
      </c>
      <c r="N408" s="11">
        <f>(COUNTIFS(Sta!$A:$A,$A408,Sta!$T:$T,"&gt;4.5") +COUNTIFS(Sta!$B:$B,$A408,Sta!$T:$T,"&gt;4.5"))/$D408</f>
        <v>1</v>
      </c>
      <c r="O408" s="8" t="e">
        <f>COUNTIFS(Sta!$A:$A,$A408,Sta!$T:$T,"&gt;4.5")/$B408</f>
        <v>#DIV/0!</v>
      </c>
      <c r="P408" s="8">
        <f>COUNTIFS(Sta!$B:$B,$A408,Sta!$T:$T,"&gt;4.5")/$C408</f>
        <v>1</v>
      </c>
      <c r="Q408" s="11">
        <f>(COUNTIFS(Sta!$A:$A,$A408,Sta!$R:$R,"&gt;0.5") +COUNTIFS(Sta!$B:$B,$A408,Sta!$S:$S,"&gt;0.5"))/$D408</f>
        <v>1</v>
      </c>
      <c r="R408" s="8" t="e">
        <f>COUNTIFS(Sta!$A:$A,$A408,Sta!$R:$R,"&gt;0.5")/$B408</f>
        <v>#DIV/0!</v>
      </c>
      <c r="S408" s="8">
        <f>COUNTIFS(Sta!$B:$B,$A408,Sta!$S:$S,"&gt;0.5")/$C408</f>
        <v>1</v>
      </c>
      <c r="T408" s="11">
        <f>(COUNTIFS(Sta!$A:$A,$A408,Sta!$R:$R,"&gt;1.5") +COUNTIFS(Sta!$B:$B,$A408,Sta!$S:$S,"&gt;1.5"))/$D408</f>
        <v>1</v>
      </c>
      <c r="U408" s="8" t="e">
        <f>COUNTIFS(Sta!$A:$A,$A408,Sta!$R:$R,"&gt;1.5")/$B408</f>
        <v>#DIV/0!</v>
      </c>
      <c r="V408" s="8">
        <f>COUNTIFS(Sta!$B:$B,$A408,Sta!$S:$S,"&gt;1.5")/$C408</f>
        <v>1</v>
      </c>
    </row>
    <row r="409" spans="1:22" x14ac:dyDescent="0.3">
      <c r="A409" t="s">
        <v>385</v>
      </c>
      <c r="B409" s="9">
        <f>COUNTIF(Sta!A:A,A409)</f>
        <v>0</v>
      </c>
      <c r="C409" s="4">
        <f>COUNTIF(Sta!B:B,A409)</f>
        <v>0</v>
      </c>
      <c r="D409" s="4">
        <f t="shared" si="12"/>
        <v>0</v>
      </c>
      <c r="E409" s="10" t="e">
        <f>(SUMIF(Sta!$A:$A,$A409,Sta!$T:$T)  + SUMIF(Sta!$B:$B,$A409,Sta!$T:$T) )/$D409</f>
        <v>#DIV/0!</v>
      </c>
      <c r="F409" s="6" t="e">
        <f>SUMIF(Sta!$A:$A,$A409,Sta!$T:$T)/$B409</f>
        <v>#DIV/0!</v>
      </c>
      <c r="G409" s="6" t="e">
        <f>SUMIF(Sta!$B:$B,$A409,Sta!$T:$T)/$C409</f>
        <v>#DIV/0!</v>
      </c>
      <c r="H409" s="10" t="e">
        <f>(SUMIF(Sta!$A:$A,$A409,Sta!$R:$R)  + SUMIF(Sta!$B:$B,$A409,Sta!$S:$S) )/$D409</f>
        <v>#DIV/0!</v>
      </c>
      <c r="I409" s="6" t="e">
        <f>SUMIF(Sta!$A:$A,$A409,Sta!$R:$R)/$B409</f>
        <v>#DIV/0!</v>
      </c>
      <c r="J409" s="6" t="e">
        <f>SUMIF(Sta!$B:$B,$A409,Sta!$S:$S)/$C409</f>
        <v>#DIV/0!</v>
      </c>
      <c r="K409" s="11" t="e">
        <f>(COUNTIFS(Sta!$A:$A,$A409,Sta!$T:$T,"&gt;2.5") +COUNTIFS(Sta!$B:$B,$A409,Sta!$T:$T,"&gt;2.5"))/$D409</f>
        <v>#DIV/0!</v>
      </c>
      <c r="L409" s="8" t="e">
        <f>COUNTIFS(Sta!$A:$A,$A409,Sta!$T:$T,"&gt;2.5")/$B409</f>
        <v>#DIV/0!</v>
      </c>
      <c r="M409" s="8" t="e">
        <f>COUNTIFS(Sta!$B:$B,$A409,Sta!$T:$T,"&gt;2.5")/$C409</f>
        <v>#DIV/0!</v>
      </c>
      <c r="N409" s="11" t="e">
        <f>(COUNTIFS(Sta!$A:$A,$A409,Sta!$T:$T,"&gt;4.5") +COUNTIFS(Sta!$B:$B,$A409,Sta!$T:$T,"&gt;4.5"))/$D409</f>
        <v>#DIV/0!</v>
      </c>
      <c r="O409" s="8" t="e">
        <f>COUNTIFS(Sta!$A:$A,$A409,Sta!$T:$T,"&gt;4.5")/$B409</f>
        <v>#DIV/0!</v>
      </c>
      <c r="P409" s="8" t="e">
        <f>COUNTIFS(Sta!$B:$B,$A409,Sta!$T:$T,"&gt;4.5")/$C409</f>
        <v>#DIV/0!</v>
      </c>
      <c r="Q409" s="11" t="e">
        <f>(COUNTIFS(Sta!$A:$A,$A409,Sta!$R:$R,"&gt;0.5") +COUNTIFS(Sta!$B:$B,$A409,Sta!$S:$S,"&gt;0.5"))/$D409</f>
        <v>#DIV/0!</v>
      </c>
      <c r="R409" s="8" t="e">
        <f>COUNTIFS(Sta!$A:$A,$A409,Sta!$R:$R,"&gt;0.5")/$B409</f>
        <v>#DIV/0!</v>
      </c>
      <c r="S409" s="8" t="e">
        <f>COUNTIFS(Sta!$B:$B,$A409,Sta!$S:$S,"&gt;0.5")/$C409</f>
        <v>#DIV/0!</v>
      </c>
      <c r="T409" s="11" t="e">
        <f>(COUNTIFS(Sta!$A:$A,$A409,Sta!$R:$R,"&gt;1.5") +COUNTIFS(Sta!$B:$B,$A409,Sta!$S:$S,"&gt;1.5"))/$D409</f>
        <v>#DIV/0!</v>
      </c>
      <c r="U409" s="8" t="e">
        <f>COUNTIFS(Sta!$A:$A,$A409,Sta!$R:$R,"&gt;1.5")/$B409</f>
        <v>#DIV/0!</v>
      </c>
      <c r="V409" s="8" t="e">
        <f>COUNTIFS(Sta!$B:$B,$A409,Sta!$S:$S,"&gt;1.5")/$C409</f>
        <v>#DIV/0!</v>
      </c>
    </row>
    <row r="410" spans="1:22" x14ac:dyDescent="0.3">
      <c r="A410" t="s">
        <v>194</v>
      </c>
      <c r="B410" s="9">
        <f>COUNTIF(Sta!A:A,A410)</f>
        <v>1</v>
      </c>
      <c r="C410" s="4">
        <f>COUNTIF(Sta!B:B,A410)</f>
        <v>1</v>
      </c>
      <c r="D410" s="4">
        <f t="shared" si="12"/>
        <v>2</v>
      </c>
      <c r="E410" s="10">
        <f>(SUMIF(Sta!$A:$A,$A410,Sta!$T:$T)  + SUMIF(Sta!$B:$B,$A410,Sta!$T:$T) )/$D410</f>
        <v>5</v>
      </c>
      <c r="F410" s="6">
        <f>SUMIF(Sta!$A:$A,$A410,Sta!$T:$T)/$B410</f>
        <v>2</v>
      </c>
      <c r="G410" s="6">
        <f>SUMIF(Sta!$B:$B,$A410,Sta!$T:$T)/$C410</f>
        <v>8</v>
      </c>
      <c r="H410" s="10">
        <f>(SUMIF(Sta!$A:$A,$A410,Sta!$R:$R)  + SUMIF(Sta!$B:$B,$A410,Sta!$S:$S) )/$D410</f>
        <v>3.5</v>
      </c>
      <c r="I410" s="6">
        <f>SUMIF(Sta!$A:$A,$A410,Sta!$R:$R)/$B410</f>
        <v>2</v>
      </c>
      <c r="J410" s="6">
        <f>SUMIF(Sta!$B:$B,$A410,Sta!$S:$S)/$C410</f>
        <v>5</v>
      </c>
      <c r="K410" s="11">
        <f>(COUNTIFS(Sta!$A:$A,$A410,Sta!$T:$T,"&gt;2.5") +COUNTIFS(Sta!$B:$B,$A410,Sta!$T:$T,"&gt;2.5"))/$D410</f>
        <v>0.5</v>
      </c>
      <c r="L410" s="8">
        <f>COUNTIFS(Sta!$A:$A,$A410,Sta!$T:$T,"&gt;2.5")/$B410</f>
        <v>0</v>
      </c>
      <c r="M410" s="8">
        <f>COUNTIFS(Sta!$B:$B,$A410,Sta!$T:$T,"&gt;2.5")/$C410</f>
        <v>1</v>
      </c>
      <c r="N410" s="11">
        <f>(COUNTIFS(Sta!$A:$A,$A410,Sta!$T:$T,"&gt;4.5") +COUNTIFS(Sta!$B:$B,$A410,Sta!$T:$T,"&gt;4.5"))/$D410</f>
        <v>0.5</v>
      </c>
      <c r="O410" s="8">
        <f>COUNTIFS(Sta!$A:$A,$A410,Sta!$T:$T,"&gt;4.5")/$B410</f>
        <v>0</v>
      </c>
      <c r="P410" s="8">
        <f>COUNTIFS(Sta!$B:$B,$A410,Sta!$T:$T,"&gt;4.5")/$C410</f>
        <v>1</v>
      </c>
      <c r="Q410" s="11">
        <f>(COUNTIFS(Sta!$A:$A,$A410,Sta!$R:$R,"&gt;0.5") +COUNTIFS(Sta!$B:$B,$A410,Sta!$S:$S,"&gt;0.5"))/$D410</f>
        <v>1</v>
      </c>
      <c r="R410" s="8">
        <f>COUNTIFS(Sta!$A:$A,$A410,Sta!$R:$R,"&gt;0.5")/$B410</f>
        <v>1</v>
      </c>
      <c r="S410" s="8">
        <f>COUNTIFS(Sta!$B:$B,$A410,Sta!$S:$S,"&gt;0.5")/$C410</f>
        <v>1</v>
      </c>
      <c r="T410" s="11">
        <f>(COUNTIFS(Sta!$A:$A,$A410,Sta!$R:$R,"&gt;1.5") +COUNTIFS(Sta!$B:$B,$A410,Sta!$S:$S,"&gt;1.5"))/$D410</f>
        <v>1</v>
      </c>
      <c r="U410" s="8">
        <f>COUNTIFS(Sta!$A:$A,$A410,Sta!$R:$R,"&gt;1.5")/$B410</f>
        <v>1</v>
      </c>
      <c r="V410" s="8">
        <f>COUNTIFS(Sta!$B:$B,$A410,Sta!$S:$S,"&gt;1.5")/$C410</f>
        <v>1</v>
      </c>
    </row>
    <row r="411" spans="1:22" x14ac:dyDescent="0.3">
      <c r="A411" t="s">
        <v>186</v>
      </c>
      <c r="B411" s="9">
        <f>COUNTIF(Sta!A:A,A411)</f>
        <v>1</v>
      </c>
      <c r="C411" s="4">
        <f>COUNTIF(Sta!B:B,A411)</f>
        <v>1</v>
      </c>
      <c r="D411" s="4">
        <f t="shared" si="12"/>
        <v>2</v>
      </c>
      <c r="E411" s="10">
        <f>(SUMIF(Sta!$A:$A,$A411,Sta!$T:$T)  + SUMIF(Sta!$B:$B,$A411,Sta!$T:$T) )/$D411</f>
        <v>4</v>
      </c>
      <c r="F411" s="6">
        <f>SUMIF(Sta!$A:$A,$A411,Sta!$T:$T)/$B411</f>
        <v>3</v>
      </c>
      <c r="G411" s="6">
        <f>SUMIF(Sta!$B:$B,$A411,Sta!$T:$T)/$C411</f>
        <v>5</v>
      </c>
      <c r="H411" s="10">
        <f>(SUMIF(Sta!$A:$A,$A411,Sta!$R:$R)  + SUMIF(Sta!$B:$B,$A411,Sta!$S:$S) )/$D411</f>
        <v>2</v>
      </c>
      <c r="I411" s="6">
        <f>SUMIF(Sta!$A:$A,$A411,Sta!$R:$R)/$B411</f>
        <v>1</v>
      </c>
      <c r="J411" s="6">
        <f>SUMIF(Sta!$B:$B,$A411,Sta!$S:$S)/$C411</f>
        <v>3</v>
      </c>
      <c r="K411" s="11">
        <f>(COUNTIFS(Sta!$A:$A,$A411,Sta!$T:$T,"&gt;2.5") +COUNTIFS(Sta!$B:$B,$A411,Sta!$T:$T,"&gt;2.5"))/$D411</f>
        <v>1</v>
      </c>
      <c r="L411" s="8">
        <f>COUNTIFS(Sta!$A:$A,$A411,Sta!$T:$T,"&gt;2.5")/$B411</f>
        <v>1</v>
      </c>
      <c r="M411" s="8">
        <f>COUNTIFS(Sta!$B:$B,$A411,Sta!$T:$T,"&gt;2.5")/$C411</f>
        <v>1</v>
      </c>
      <c r="N411" s="11">
        <f>(COUNTIFS(Sta!$A:$A,$A411,Sta!$T:$T,"&gt;4.5") +COUNTIFS(Sta!$B:$B,$A411,Sta!$T:$T,"&gt;4.5"))/$D411</f>
        <v>0.5</v>
      </c>
      <c r="O411" s="8">
        <f>COUNTIFS(Sta!$A:$A,$A411,Sta!$T:$T,"&gt;4.5")/$B411</f>
        <v>0</v>
      </c>
      <c r="P411" s="8">
        <f>COUNTIFS(Sta!$B:$B,$A411,Sta!$T:$T,"&gt;4.5")/$C411</f>
        <v>1</v>
      </c>
      <c r="Q411" s="11">
        <f>(COUNTIFS(Sta!$A:$A,$A411,Sta!$R:$R,"&gt;0.5") +COUNTIFS(Sta!$B:$B,$A411,Sta!$S:$S,"&gt;0.5"))/$D411</f>
        <v>1</v>
      </c>
      <c r="R411" s="8">
        <f>COUNTIFS(Sta!$A:$A,$A411,Sta!$R:$R,"&gt;0.5")/$B411</f>
        <v>1</v>
      </c>
      <c r="S411" s="8">
        <f>COUNTIFS(Sta!$B:$B,$A411,Sta!$S:$S,"&gt;0.5")/$C411</f>
        <v>1</v>
      </c>
      <c r="T411" s="11">
        <f>(COUNTIFS(Sta!$A:$A,$A411,Sta!$R:$R,"&gt;1.5") +COUNTIFS(Sta!$B:$B,$A411,Sta!$S:$S,"&gt;1.5"))/$D411</f>
        <v>0.5</v>
      </c>
      <c r="U411" s="8">
        <f>COUNTIFS(Sta!$A:$A,$A411,Sta!$R:$R,"&gt;1.5")/$B411</f>
        <v>0</v>
      </c>
      <c r="V411" s="8">
        <f>COUNTIFS(Sta!$B:$B,$A411,Sta!$S:$S,"&gt;1.5")/$C411</f>
        <v>1</v>
      </c>
    </row>
    <row r="412" spans="1:22" x14ac:dyDescent="0.3">
      <c r="A412" t="s">
        <v>608</v>
      </c>
      <c r="B412" s="9">
        <f>COUNTIF(Sta!A:A,A412)</f>
        <v>3</v>
      </c>
      <c r="C412" s="4">
        <f>COUNTIF(Sta!B:B,A412)</f>
        <v>2</v>
      </c>
      <c r="D412" s="4">
        <f t="shared" si="12"/>
        <v>5</v>
      </c>
      <c r="E412" s="10">
        <f>(SUMIF(Sta!$A:$A,$A412,Sta!$T:$T)  + SUMIF(Sta!$B:$B,$A412,Sta!$T:$T) )/$D412</f>
        <v>4.2</v>
      </c>
      <c r="F412" s="6">
        <f>SUMIF(Sta!$A:$A,$A412,Sta!$T:$T)/$B412</f>
        <v>4.333333333333333</v>
      </c>
      <c r="G412" s="6">
        <f>SUMIF(Sta!$B:$B,$A412,Sta!$T:$T)/$C412</f>
        <v>4</v>
      </c>
      <c r="H412" s="10">
        <f>(SUMIF(Sta!$A:$A,$A412,Sta!$R:$R)  + SUMIF(Sta!$B:$B,$A412,Sta!$S:$S) )/$D412</f>
        <v>2.2000000000000002</v>
      </c>
      <c r="I412" s="6">
        <f>SUMIF(Sta!$A:$A,$A412,Sta!$R:$R)/$B412</f>
        <v>1.3333333333333333</v>
      </c>
      <c r="J412" s="6">
        <f>SUMIF(Sta!$B:$B,$A412,Sta!$S:$S)/$C412</f>
        <v>3.5</v>
      </c>
      <c r="K412" s="11">
        <f>(COUNTIFS(Sta!$A:$A,$A412,Sta!$T:$T,"&gt;2.5") +COUNTIFS(Sta!$B:$B,$A412,Sta!$T:$T,"&gt;2.5"))/$D412</f>
        <v>1</v>
      </c>
      <c r="L412" s="8">
        <f>COUNTIFS(Sta!$A:$A,$A412,Sta!$T:$T,"&gt;2.5")/$B412</f>
        <v>1</v>
      </c>
      <c r="M412" s="8">
        <f>COUNTIFS(Sta!$B:$B,$A412,Sta!$T:$T,"&gt;2.5")/$C412</f>
        <v>1</v>
      </c>
      <c r="N412" s="11">
        <f>(COUNTIFS(Sta!$A:$A,$A412,Sta!$T:$T,"&gt;4.5") +COUNTIFS(Sta!$B:$B,$A412,Sta!$T:$T,"&gt;4.5"))/$D412</f>
        <v>0.2</v>
      </c>
      <c r="O412" s="8">
        <f>COUNTIFS(Sta!$A:$A,$A412,Sta!$T:$T,"&gt;4.5")/$B412</f>
        <v>0.33333333333333331</v>
      </c>
      <c r="P412" s="8">
        <f>COUNTIFS(Sta!$B:$B,$A412,Sta!$T:$T,"&gt;4.5")/$C412</f>
        <v>0</v>
      </c>
      <c r="Q412" s="11">
        <f>(COUNTIFS(Sta!$A:$A,$A412,Sta!$R:$R,"&gt;0.5") +COUNTIFS(Sta!$B:$B,$A412,Sta!$S:$S,"&gt;0.5"))/$D412</f>
        <v>1</v>
      </c>
      <c r="R412" s="8">
        <f>COUNTIFS(Sta!$A:$A,$A412,Sta!$R:$R,"&gt;0.5")/$B412</f>
        <v>1</v>
      </c>
      <c r="S412" s="8">
        <f>COUNTIFS(Sta!$B:$B,$A412,Sta!$S:$S,"&gt;0.5")/$C412</f>
        <v>1</v>
      </c>
      <c r="T412" s="11">
        <f>(COUNTIFS(Sta!$A:$A,$A412,Sta!$R:$R,"&gt;1.5") +COUNTIFS(Sta!$B:$B,$A412,Sta!$S:$S,"&gt;1.5"))/$D412</f>
        <v>0.6</v>
      </c>
      <c r="U412" s="8">
        <f>COUNTIFS(Sta!$A:$A,$A412,Sta!$R:$R,"&gt;1.5")/$B412</f>
        <v>0.33333333333333331</v>
      </c>
      <c r="V412" s="8">
        <f>COUNTIFS(Sta!$B:$B,$A412,Sta!$S:$S,"&gt;1.5")/$C412</f>
        <v>1</v>
      </c>
    </row>
    <row r="413" spans="1:22" x14ac:dyDescent="0.3">
      <c r="A413" t="s">
        <v>277</v>
      </c>
      <c r="B413" s="9">
        <f>COUNTIF(Sta!A:A,A413)</f>
        <v>0</v>
      </c>
      <c r="C413" s="4">
        <f>COUNTIF(Sta!B:B,A413)</f>
        <v>0</v>
      </c>
      <c r="D413" s="4">
        <f t="shared" si="12"/>
        <v>0</v>
      </c>
      <c r="E413" s="10" t="e">
        <f>(SUMIF(Sta!$A:$A,$A413,Sta!$T:$T)  + SUMIF(Sta!$B:$B,$A413,Sta!$T:$T) )/$D413</f>
        <v>#DIV/0!</v>
      </c>
      <c r="F413" s="6" t="e">
        <f>SUMIF(Sta!$A:$A,$A413,Sta!$T:$T)/$B413</f>
        <v>#DIV/0!</v>
      </c>
      <c r="G413" s="6" t="e">
        <f>SUMIF(Sta!$B:$B,$A413,Sta!$T:$T)/$C413</f>
        <v>#DIV/0!</v>
      </c>
      <c r="H413" s="10" t="e">
        <f>(SUMIF(Sta!$A:$A,$A413,Sta!$R:$R)  + SUMIF(Sta!$B:$B,$A413,Sta!$S:$S) )/$D413</f>
        <v>#DIV/0!</v>
      </c>
      <c r="I413" s="6" t="e">
        <f>SUMIF(Sta!$A:$A,$A413,Sta!$R:$R)/$B413</f>
        <v>#DIV/0!</v>
      </c>
      <c r="J413" s="6" t="e">
        <f>SUMIF(Sta!$B:$B,$A413,Sta!$S:$S)/$C413</f>
        <v>#DIV/0!</v>
      </c>
      <c r="K413" s="11" t="e">
        <f>(COUNTIFS(Sta!$A:$A,$A413,Sta!$T:$T,"&gt;2.5") +COUNTIFS(Sta!$B:$B,$A413,Sta!$T:$T,"&gt;2.5"))/$D413</f>
        <v>#DIV/0!</v>
      </c>
      <c r="L413" s="8" t="e">
        <f>COUNTIFS(Sta!$A:$A,$A413,Sta!$T:$T,"&gt;2.5")/$B413</f>
        <v>#DIV/0!</v>
      </c>
      <c r="M413" s="8" t="e">
        <f>COUNTIFS(Sta!$B:$B,$A413,Sta!$T:$T,"&gt;2.5")/$C413</f>
        <v>#DIV/0!</v>
      </c>
      <c r="N413" s="11" t="e">
        <f>(COUNTIFS(Sta!$A:$A,$A413,Sta!$T:$T,"&gt;4.5") +COUNTIFS(Sta!$B:$B,$A413,Sta!$T:$T,"&gt;4.5"))/$D413</f>
        <v>#DIV/0!</v>
      </c>
      <c r="O413" s="8" t="e">
        <f>COUNTIFS(Sta!$A:$A,$A413,Sta!$T:$T,"&gt;4.5")/$B413</f>
        <v>#DIV/0!</v>
      </c>
      <c r="P413" s="8" t="e">
        <f>COUNTIFS(Sta!$B:$B,$A413,Sta!$T:$T,"&gt;4.5")/$C413</f>
        <v>#DIV/0!</v>
      </c>
      <c r="Q413" s="11" t="e">
        <f>(COUNTIFS(Sta!$A:$A,$A413,Sta!$R:$R,"&gt;0.5") +COUNTIFS(Sta!$B:$B,$A413,Sta!$S:$S,"&gt;0.5"))/$D413</f>
        <v>#DIV/0!</v>
      </c>
      <c r="R413" s="8" t="e">
        <f>COUNTIFS(Sta!$A:$A,$A413,Sta!$R:$R,"&gt;0.5")/$B413</f>
        <v>#DIV/0!</v>
      </c>
      <c r="S413" s="8" t="e">
        <f>COUNTIFS(Sta!$B:$B,$A413,Sta!$S:$S,"&gt;0.5")/$C413</f>
        <v>#DIV/0!</v>
      </c>
      <c r="T413" s="11" t="e">
        <f>(COUNTIFS(Sta!$A:$A,$A413,Sta!$R:$R,"&gt;1.5") +COUNTIFS(Sta!$B:$B,$A413,Sta!$S:$S,"&gt;1.5"))/$D413</f>
        <v>#DIV/0!</v>
      </c>
      <c r="U413" s="8" t="e">
        <f>COUNTIFS(Sta!$A:$A,$A413,Sta!$R:$R,"&gt;1.5")/$B413</f>
        <v>#DIV/0!</v>
      </c>
      <c r="V413" s="8" t="e">
        <f>COUNTIFS(Sta!$B:$B,$A413,Sta!$S:$S,"&gt;1.5")/$C413</f>
        <v>#DIV/0!</v>
      </c>
    </row>
    <row r="414" spans="1:22" x14ac:dyDescent="0.3">
      <c r="A414" t="s">
        <v>153</v>
      </c>
      <c r="B414" s="9">
        <f>COUNTIF(Sta!A:A,A414)</f>
        <v>0</v>
      </c>
      <c r="C414" s="4">
        <f>COUNTIF(Sta!B:B,A414)</f>
        <v>1</v>
      </c>
      <c r="D414" s="4">
        <f t="shared" si="12"/>
        <v>1</v>
      </c>
      <c r="E414" s="10">
        <f>(SUMIF(Sta!$A:$A,$A414,Sta!$T:$T)  + SUMIF(Sta!$B:$B,$A414,Sta!$T:$T) )/$D414</f>
        <v>2</v>
      </c>
      <c r="F414" s="6" t="e">
        <f>SUMIF(Sta!$A:$A,$A414,Sta!$T:$T)/$B414</f>
        <v>#DIV/0!</v>
      </c>
      <c r="G414" s="6">
        <f>SUMIF(Sta!$B:$B,$A414,Sta!$T:$T)/$C414</f>
        <v>2</v>
      </c>
      <c r="H414" s="10">
        <f>(SUMIF(Sta!$A:$A,$A414,Sta!$R:$R)  + SUMIF(Sta!$B:$B,$A414,Sta!$S:$S) )/$D414</f>
        <v>1</v>
      </c>
      <c r="I414" s="6" t="e">
        <f>SUMIF(Sta!$A:$A,$A414,Sta!$R:$R)/$B414</f>
        <v>#DIV/0!</v>
      </c>
      <c r="J414" s="6">
        <f>SUMIF(Sta!$B:$B,$A414,Sta!$S:$S)/$C414</f>
        <v>1</v>
      </c>
      <c r="K414" s="11">
        <f>(COUNTIFS(Sta!$A:$A,$A414,Sta!$T:$T,"&gt;2.5") +COUNTIFS(Sta!$B:$B,$A414,Sta!$T:$T,"&gt;2.5"))/$D414</f>
        <v>0</v>
      </c>
      <c r="L414" s="8" t="e">
        <f>COUNTIFS(Sta!$A:$A,$A414,Sta!$T:$T,"&gt;2.5")/$B414</f>
        <v>#DIV/0!</v>
      </c>
      <c r="M414" s="8">
        <f>COUNTIFS(Sta!$B:$B,$A414,Sta!$T:$T,"&gt;2.5")/$C414</f>
        <v>0</v>
      </c>
      <c r="N414" s="11">
        <f>(COUNTIFS(Sta!$A:$A,$A414,Sta!$T:$T,"&gt;4.5") +COUNTIFS(Sta!$B:$B,$A414,Sta!$T:$T,"&gt;4.5"))/$D414</f>
        <v>0</v>
      </c>
      <c r="O414" s="8" t="e">
        <f>COUNTIFS(Sta!$A:$A,$A414,Sta!$T:$T,"&gt;4.5")/$B414</f>
        <v>#DIV/0!</v>
      </c>
      <c r="P414" s="8">
        <f>COUNTIFS(Sta!$B:$B,$A414,Sta!$T:$T,"&gt;4.5")/$C414</f>
        <v>0</v>
      </c>
      <c r="Q414" s="11">
        <f>(COUNTIFS(Sta!$A:$A,$A414,Sta!$R:$R,"&gt;0.5") +COUNTIFS(Sta!$B:$B,$A414,Sta!$S:$S,"&gt;0.5"))/$D414</f>
        <v>1</v>
      </c>
      <c r="R414" s="8" t="e">
        <f>COUNTIFS(Sta!$A:$A,$A414,Sta!$R:$R,"&gt;0.5")/$B414</f>
        <v>#DIV/0!</v>
      </c>
      <c r="S414" s="8">
        <f>COUNTIFS(Sta!$B:$B,$A414,Sta!$S:$S,"&gt;0.5")/$C414</f>
        <v>1</v>
      </c>
      <c r="T414" s="11">
        <f>(COUNTIFS(Sta!$A:$A,$A414,Sta!$R:$R,"&gt;1.5") +COUNTIFS(Sta!$B:$B,$A414,Sta!$S:$S,"&gt;1.5"))/$D414</f>
        <v>0</v>
      </c>
      <c r="U414" s="8" t="e">
        <f>COUNTIFS(Sta!$A:$A,$A414,Sta!$R:$R,"&gt;1.5")/$B414</f>
        <v>#DIV/0!</v>
      </c>
      <c r="V414" s="8">
        <f>COUNTIFS(Sta!$B:$B,$A414,Sta!$S:$S,"&gt;1.5")/$C414</f>
        <v>0</v>
      </c>
    </row>
    <row r="415" spans="1:22" x14ac:dyDescent="0.3">
      <c r="A415" t="s">
        <v>137</v>
      </c>
      <c r="B415" s="9">
        <f>COUNTIF(Sta!A:A,A415)</f>
        <v>0</v>
      </c>
      <c r="C415" s="4">
        <f>COUNTIF(Sta!B:B,A415)</f>
        <v>0</v>
      </c>
      <c r="D415" s="4">
        <f t="shared" si="12"/>
        <v>0</v>
      </c>
      <c r="E415" s="10" t="e">
        <f>(SUMIF(Sta!$A:$A,$A415,Sta!$T:$T)  + SUMIF(Sta!$B:$B,$A415,Sta!$T:$T) )/$D415</f>
        <v>#DIV/0!</v>
      </c>
      <c r="F415" s="6" t="e">
        <f>SUMIF(Sta!$A:$A,$A415,Sta!$T:$T)/$B415</f>
        <v>#DIV/0!</v>
      </c>
      <c r="G415" s="6" t="e">
        <f>SUMIF(Sta!$B:$B,$A415,Sta!$T:$T)/$C415</f>
        <v>#DIV/0!</v>
      </c>
      <c r="H415" s="10" t="e">
        <f>(SUMIF(Sta!$A:$A,$A415,Sta!$R:$R)  + SUMIF(Sta!$B:$B,$A415,Sta!$S:$S) )/$D415</f>
        <v>#DIV/0!</v>
      </c>
      <c r="I415" s="6" t="e">
        <f>SUMIF(Sta!$A:$A,$A415,Sta!$R:$R)/$B415</f>
        <v>#DIV/0!</v>
      </c>
      <c r="J415" s="6" t="e">
        <f>SUMIF(Sta!$B:$B,$A415,Sta!$S:$S)/$C415</f>
        <v>#DIV/0!</v>
      </c>
      <c r="K415" s="11" t="e">
        <f>(COUNTIFS(Sta!$A:$A,$A415,Sta!$T:$T,"&gt;2.5") +COUNTIFS(Sta!$B:$B,$A415,Sta!$T:$T,"&gt;2.5"))/$D415</f>
        <v>#DIV/0!</v>
      </c>
      <c r="L415" s="8" t="e">
        <f>COUNTIFS(Sta!$A:$A,$A415,Sta!$T:$T,"&gt;2.5")/$B415</f>
        <v>#DIV/0!</v>
      </c>
      <c r="M415" s="8" t="e">
        <f>COUNTIFS(Sta!$B:$B,$A415,Sta!$T:$T,"&gt;2.5")/$C415</f>
        <v>#DIV/0!</v>
      </c>
      <c r="N415" s="11" t="e">
        <f>(COUNTIFS(Sta!$A:$A,$A415,Sta!$T:$T,"&gt;4.5") +COUNTIFS(Sta!$B:$B,$A415,Sta!$T:$T,"&gt;4.5"))/$D415</f>
        <v>#DIV/0!</v>
      </c>
      <c r="O415" s="8" t="e">
        <f>COUNTIFS(Sta!$A:$A,$A415,Sta!$T:$T,"&gt;4.5")/$B415</f>
        <v>#DIV/0!</v>
      </c>
      <c r="P415" s="8" t="e">
        <f>COUNTIFS(Sta!$B:$B,$A415,Sta!$T:$T,"&gt;4.5")/$C415</f>
        <v>#DIV/0!</v>
      </c>
      <c r="Q415" s="11" t="e">
        <f>(COUNTIFS(Sta!$A:$A,$A415,Sta!$R:$R,"&gt;0.5") +COUNTIFS(Sta!$B:$B,$A415,Sta!$S:$S,"&gt;0.5"))/$D415</f>
        <v>#DIV/0!</v>
      </c>
      <c r="R415" s="8" t="e">
        <f>COUNTIFS(Sta!$A:$A,$A415,Sta!$R:$R,"&gt;0.5")/$B415</f>
        <v>#DIV/0!</v>
      </c>
      <c r="S415" s="8" t="e">
        <f>COUNTIFS(Sta!$B:$B,$A415,Sta!$S:$S,"&gt;0.5")/$C415</f>
        <v>#DIV/0!</v>
      </c>
      <c r="T415" s="11" t="e">
        <f>(COUNTIFS(Sta!$A:$A,$A415,Sta!$R:$R,"&gt;1.5") +COUNTIFS(Sta!$B:$B,$A415,Sta!$S:$S,"&gt;1.5"))/$D415</f>
        <v>#DIV/0!</v>
      </c>
      <c r="U415" s="8" t="e">
        <f>COUNTIFS(Sta!$A:$A,$A415,Sta!$R:$R,"&gt;1.5")/$B415</f>
        <v>#DIV/0!</v>
      </c>
      <c r="V415" s="8" t="e">
        <f>COUNTIFS(Sta!$B:$B,$A415,Sta!$S:$S,"&gt;1.5")/$C415</f>
        <v>#DIV/0!</v>
      </c>
    </row>
    <row r="416" spans="1:22" x14ac:dyDescent="0.3">
      <c r="A416" t="s">
        <v>430</v>
      </c>
      <c r="B416" s="9">
        <f>COUNTIF(Sta!A:A,A416)</f>
        <v>1</v>
      </c>
      <c r="C416" s="4">
        <f>COUNTIF(Sta!B:B,A416)</f>
        <v>1</v>
      </c>
      <c r="D416" s="4">
        <f t="shared" si="12"/>
        <v>2</v>
      </c>
      <c r="E416" s="10">
        <f>(SUMIF(Sta!$A:$A,$A416,Sta!$T:$T)  + SUMIF(Sta!$B:$B,$A416,Sta!$T:$T) )/$D416</f>
        <v>2.5</v>
      </c>
      <c r="F416" s="6">
        <f>SUMIF(Sta!$A:$A,$A416,Sta!$T:$T)/$B416</f>
        <v>5</v>
      </c>
      <c r="G416" s="6">
        <f>SUMIF(Sta!$B:$B,$A416,Sta!$T:$T)/$C416</f>
        <v>0</v>
      </c>
      <c r="H416" s="10">
        <f>(SUMIF(Sta!$A:$A,$A416,Sta!$R:$R)  + SUMIF(Sta!$B:$B,$A416,Sta!$S:$S) )/$D416</f>
        <v>2.5</v>
      </c>
      <c r="I416" s="6">
        <f>SUMIF(Sta!$A:$A,$A416,Sta!$R:$R)/$B416</f>
        <v>5</v>
      </c>
      <c r="J416" s="6">
        <f>SUMIF(Sta!$B:$B,$A416,Sta!$S:$S)/$C416</f>
        <v>0</v>
      </c>
      <c r="K416" s="11">
        <f>(COUNTIFS(Sta!$A:$A,$A416,Sta!$T:$T,"&gt;2.5") +COUNTIFS(Sta!$B:$B,$A416,Sta!$T:$T,"&gt;2.5"))/$D416</f>
        <v>0.5</v>
      </c>
      <c r="L416" s="8">
        <f>COUNTIFS(Sta!$A:$A,$A416,Sta!$T:$T,"&gt;2.5")/$B416</f>
        <v>1</v>
      </c>
      <c r="M416" s="8">
        <f>COUNTIFS(Sta!$B:$B,$A416,Sta!$T:$T,"&gt;2.5")/$C416</f>
        <v>0</v>
      </c>
      <c r="N416" s="11">
        <f>(COUNTIFS(Sta!$A:$A,$A416,Sta!$T:$T,"&gt;4.5") +COUNTIFS(Sta!$B:$B,$A416,Sta!$T:$T,"&gt;4.5"))/$D416</f>
        <v>0.5</v>
      </c>
      <c r="O416" s="8">
        <f>COUNTIFS(Sta!$A:$A,$A416,Sta!$T:$T,"&gt;4.5")/$B416</f>
        <v>1</v>
      </c>
      <c r="P416" s="8">
        <f>COUNTIFS(Sta!$B:$B,$A416,Sta!$T:$T,"&gt;4.5")/$C416</f>
        <v>0</v>
      </c>
      <c r="Q416" s="11">
        <f>(COUNTIFS(Sta!$A:$A,$A416,Sta!$R:$R,"&gt;0.5") +COUNTIFS(Sta!$B:$B,$A416,Sta!$S:$S,"&gt;0.5"))/$D416</f>
        <v>0.5</v>
      </c>
      <c r="R416" s="8">
        <f>COUNTIFS(Sta!$A:$A,$A416,Sta!$R:$R,"&gt;0.5")/$B416</f>
        <v>1</v>
      </c>
      <c r="S416" s="8">
        <f>COUNTIFS(Sta!$B:$B,$A416,Sta!$S:$S,"&gt;0.5")/$C416</f>
        <v>0</v>
      </c>
      <c r="T416" s="11">
        <f>(COUNTIFS(Sta!$A:$A,$A416,Sta!$R:$R,"&gt;1.5") +COUNTIFS(Sta!$B:$B,$A416,Sta!$S:$S,"&gt;1.5"))/$D416</f>
        <v>0.5</v>
      </c>
      <c r="U416" s="8">
        <f>COUNTIFS(Sta!$A:$A,$A416,Sta!$R:$R,"&gt;1.5")/$B416</f>
        <v>1</v>
      </c>
      <c r="V416" s="8">
        <f>COUNTIFS(Sta!$B:$B,$A416,Sta!$S:$S,"&gt;1.5")/$C416</f>
        <v>0</v>
      </c>
    </row>
    <row r="417" spans="1:22" x14ac:dyDescent="0.3">
      <c r="A417" t="s">
        <v>177</v>
      </c>
      <c r="B417" s="9">
        <f>COUNTIF(Sta!A:A,A417)</f>
        <v>1</v>
      </c>
      <c r="C417" s="4">
        <f>COUNTIF(Sta!B:B,A417)</f>
        <v>1</v>
      </c>
      <c r="D417" s="4">
        <f t="shared" si="12"/>
        <v>2</v>
      </c>
      <c r="E417" s="10">
        <f>(SUMIF(Sta!$A:$A,$A417,Sta!$T:$T)  + SUMIF(Sta!$B:$B,$A417,Sta!$T:$T) )/$D417</f>
        <v>5.5</v>
      </c>
      <c r="F417" s="6">
        <f>SUMIF(Sta!$A:$A,$A417,Sta!$T:$T)/$B417</f>
        <v>7</v>
      </c>
      <c r="G417" s="6">
        <f>SUMIF(Sta!$B:$B,$A417,Sta!$T:$T)/$C417</f>
        <v>4</v>
      </c>
      <c r="H417" s="10">
        <f>(SUMIF(Sta!$A:$A,$A417,Sta!$R:$R)  + SUMIF(Sta!$B:$B,$A417,Sta!$S:$S) )/$D417</f>
        <v>2.5</v>
      </c>
      <c r="I417" s="6">
        <f>SUMIF(Sta!$A:$A,$A417,Sta!$R:$R)/$B417</f>
        <v>2</v>
      </c>
      <c r="J417" s="6">
        <f>SUMIF(Sta!$B:$B,$A417,Sta!$S:$S)/$C417</f>
        <v>3</v>
      </c>
      <c r="K417" s="11">
        <f>(COUNTIFS(Sta!$A:$A,$A417,Sta!$T:$T,"&gt;2.5") +COUNTIFS(Sta!$B:$B,$A417,Sta!$T:$T,"&gt;2.5"))/$D417</f>
        <v>1</v>
      </c>
      <c r="L417" s="8">
        <f>COUNTIFS(Sta!$A:$A,$A417,Sta!$T:$T,"&gt;2.5")/$B417</f>
        <v>1</v>
      </c>
      <c r="M417" s="8">
        <f>COUNTIFS(Sta!$B:$B,$A417,Sta!$T:$T,"&gt;2.5")/$C417</f>
        <v>1</v>
      </c>
      <c r="N417" s="11">
        <f>(COUNTIFS(Sta!$A:$A,$A417,Sta!$T:$T,"&gt;4.5") +COUNTIFS(Sta!$B:$B,$A417,Sta!$T:$T,"&gt;4.5"))/$D417</f>
        <v>0.5</v>
      </c>
      <c r="O417" s="8">
        <f>COUNTIFS(Sta!$A:$A,$A417,Sta!$T:$T,"&gt;4.5")/$B417</f>
        <v>1</v>
      </c>
      <c r="P417" s="8">
        <f>COUNTIFS(Sta!$B:$B,$A417,Sta!$T:$T,"&gt;4.5")/$C417</f>
        <v>0</v>
      </c>
      <c r="Q417" s="11">
        <f>(COUNTIFS(Sta!$A:$A,$A417,Sta!$R:$R,"&gt;0.5") +COUNTIFS(Sta!$B:$B,$A417,Sta!$S:$S,"&gt;0.5"))/$D417</f>
        <v>1</v>
      </c>
      <c r="R417" s="8">
        <f>COUNTIFS(Sta!$A:$A,$A417,Sta!$R:$R,"&gt;0.5")/$B417</f>
        <v>1</v>
      </c>
      <c r="S417" s="8">
        <f>COUNTIFS(Sta!$B:$B,$A417,Sta!$S:$S,"&gt;0.5")/$C417</f>
        <v>1</v>
      </c>
      <c r="T417" s="11">
        <f>(COUNTIFS(Sta!$A:$A,$A417,Sta!$R:$R,"&gt;1.5") +COUNTIFS(Sta!$B:$B,$A417,Sta!$S:$S,"&gt;1.5"))/$D417</f>
        <v>1</v>
      </c>
      <c r="U417" s="8">
        <f>COUNTIFS(Sta!$A:$A,$A417,Sta!$R:$R,"&gt;1.5")/$B417</f>
        <v>1</v>
      </c>
      <c r="V417" s="8">
        <f>COUNTIFS(Sta!$B:$B,$A417,Sta!$S:$S,"&gt;1.5")/$C417</f>
        <v>1</v>
      </c>
    </row>
    <row r="418" spans="1:22" x14ac:dyDescent="0.3">
      <c r="A418" t="s">
        <v>624</v>
      </c>
      <c r="B418" s="9">
        <f>COUNTIF(Sta!A:A,A418)</f>
        <v>1</v>
      </c>
      <c r="C418" s="4">
        <f>COUNTIF(Sta!B:B,A418)</f>
        <v>1</v>
      </c>
      <c r="D418" s="4">
        <f t="shared" si="12"/>
        <v>2</v>
      </c>
      <c r="E418" s="10">
        <f>(SUMIF(Sta!$A:$A,$A418,Sta!$T:$T)  + SUMIF(Sta!$B:$B,$A418,Sta!$T:$T) )/$D418</f>
        <v>5</v>
      </c>
      <c r="F418" s="6">
        <f>SUMIF(Sta!$A:$A,$A418,Sta!$T:$T)/$B418</f>
        <v>5</v>
      </c>
      <c r="G418" s="6">
        <f>SUMIF(Sta!$B:$B,$A418,Sta!$T:$T)/$C418</f>
        <v>5</v>
      </c>
      <c r="H418" s="10">
        <f>(SUMIF(Sta!$A:$A,$A418,Sta!$R:$R)  + SUMIF(Sta!$B:$B,$A418,Sta!$S:$S) )/$D418</f>
        <v>2.5</v>
      </c>
      <c r="I418" s="6">
        <f>SUMIF(Sta!$A:$A,$A418,Sta!$R:$R)/$B418</f>
        <v>3</v>
      </c>
      <c r="J418" s="6">
        <f>SUMIF(Sta!$B:$B,$A418,Sta!$S:$S)/$C418</f>
        <v>2</v>
      </c>
      <c r="K418" s="11">
        <f>(COUNTIFS(Sta!$A:$A,$A418,Sta!$T:$T,"&gt;2.5") +COUNTIFS(Sta!$B:$B,$A418,Sta!$T:$T,"&gt;2.5"))/$D418</f>
        <v>1</v>
      </c>
      <c r="L418" s="8">
        <f>COUNTIFS(Sta!$A:$A,$A418,Sta!$T:$T,"&gt;2.5")/$B418</f>
        <v>1</v>
      </c>
      <c r="M418" s="8">
        <f>COUNTIFS(Sta!$B:$B,$A418,Sta!$T:$T,"&gt;2.5")/$C418</f>
        <v>1</v>
      </c>
      <c r="N418" s="11">
        <f>(COUNTIFS(Sta!$A:$A,$A418,Sta!$T:$T,"&gt;4.5") +COUNTIFS(Sta!$B:$B,$A418,Sta!$T:$T,"&gt;4.5"))/$D418</f>
        <v>1</v>
      </c>
      <c r="O418" s="8">
        <f>COUNTIFS(Sta!$A:$A,$A418,Sta!$T:$T,"&gt;4.5")/$B418</f>
        <v>1</v>
      </c>
      <c r="P418" s="8">
        <f>COUNTIFS(Sta!$B:$B,$A418,Sta!$T:$T,"&gt;4.5")/$C418</f>
        <v>1</v>
      </c>
      <c r="Q418" s="11">
        <f>(COUNTIFS(Sta!$A:$A,$A418,Sta!$R:$R,"&gt;0.5") +COUNTIFS(Sta!$B:$B,$A418,Sta!$S:$S,"&gt;0.5"))/$D418</f>
        <v>1</v>
      </c>
      <c r="R418" s="8">
        <f>COUNTIFS(Sta!$A:$A,$A418,Sta!$R:$R,"&gt;0.5")/$B418</f>
        <v>1</v>
      </c>
      <c r="S418" s="8">
        <f>COUNTIFS(Sta!$B:$B,$A418,Sta!$S:$S,"&gt;0.5")/$C418</f>
        <v>1</v>
      </c>
      <c r="T418" s="11">
        <f>(COUNTIFS(Sta!$A:$A,$A418,Sta!$R:$R,"&gt;1.5") +COUNTIFS(Sta!$B:$B,$A418,Sta!$S:$S,"&gt;1.5"))/$D418</f>
        <v>1</v>
      </c>
      <c r="U418" s="8">
        <f>COUNTIFS(Sta!$A:$A,$A418,Sta!$R:$R,"&gt;1.5")/$B418</f>
        <v>1</v>
      </c>
      <c r="V418" s="8">
        <f>COUNTIFS(Sta!$B:$B,$A418,Sta!$S:$S,"&gt;1.5")/$C418</f>
        <v>1</v>
      </c>
    </row>
    <row r="419" spans="1:22" x14ac:dyDescent="0.3">
      <c r="A419" t="s">
        <v>694</v>
      </c>
      <c r="B419" s="9">
        <f>COUNTIF(Sta!A:A,A419)</f>
        <v>0</v>
      </c>
      <c r="C419" s="4">
        <f>COUNTIF(Sta!B:B,A419)</f>
        <v>0</v>
      </c>
      <c r="D419" s="4">
        <f t="shared" si="12"/>
        <v>0</v>
      </c>
      <c r="E419" s="10" t="e">
        <f>(SUMIF(Sta!$A:$A,$A419,Sta!$T:$T)  + SUMIF(Sta!$B:$B,$A419,Sta!$T:$T) )/$D419</f>
        <v>#DIV/0!</v>
      </c>
      <c r="F419" s="6" t="e">
        <f>SUMIF(Sta!$A:$A,$A419,Sta!$T:$T)/$B419</f>
        <v>#DIV/0!</v>
      </c>
      <c r="G419" s="6" t="e">
        <f>SUMIF(Sta!$B:$B,$A419,Sta!$T:$T)/$C419</f>
        <v>#DIV/0!</v>
      </c>
      <c r="H419" s="10" t="e">
        <f>(SUMIF(Sta!$A:$A,$A419,Sta!$R:$R)  + SUMIF(Sta!$B:$B,$A419,Sta!$S:$S) )/$D419</f>
        <v>#DIV/0!</v>
      </c>
      <c r="I419" s="6" t="e">
        <f>SUMIF(Sta!$A:$A,$A419,Sta!$R:$R)/$B419</f>
        <v>#DIV/0!</v>
      </c>
      <c r="J419" s="6" t="e">
        <f>SUMIF(Sta!$B:$B,$A419,Sta!$S:$S)/$C419</f>
        <v>#DIV/0!</v>
      </c>
      <c r="K419" s="11" t="e">
        <f>(COUNTIFS(Sta!$A:$A,$A419,Sta!$T:$T,"&gt;2.5") +COUNTIFS(Sta!$B:$B,$A419,Sta!$T:$T,"&gt;2.5"))/$D419</f>
        <v>#DIV/0!</v>
      </c>
      <c r="L419" s="8" t="e">
        <f>COUNTIFS(Sta!$A:$A,$A419,Sta!$T:$T,"&gt;2.5")/$B419</f>
        <v>#DIV/0!</v>
      </c>
      <c r="M419" s="8" t="e">
        <f>COUNTIFS(Sta!$B:$B,$A419,Sta!$T:$T,"&gt;2.5")/$C419</f>
        <v>#DIV/0!</v>
      </c>
      <c r="N419" s="11" t="e">
        <f>(COUNTIFS(Sta!$A:$A,$A419,Sta!$T:$T,"&gt;4.5") +COUNTIFS(Sta!$B:$B,$A419,Sta!$T:$T,"&gt;4.5"))/$D419</f>
        <v>#DIV/0!</v>
      </c>
      <c r="O419" s="8" t="e">
        <f>COUNTIFS(Sta!$A:$A,$A419,Sta!$T:$T,"&gt;4.5")/$B419</f>
        <v>#DIV/0!</v>
      </c>
      <c r="P419" s="8" t="e">
        <f>COUNTIFS(Sta!$B:$B,$A419,Sta!$T:$T,"&gt;4.5")/$C419</f>
        <v>#DIV/0!</v>
      </c>
      <c r="Q419" s="11" t="e">
        <f>(COUNTIFS(Sta!$A:$A,$A419,Sta!$R:$R,"&gt;0.5") +COUNTIFS(Sta!$B:$B,$A419,Sta!$S:$S,"&gt;0.5"))/$D419</f>
        <v>#DIV/0!</v>
      </c>
      <c r="R419" s="8" t="e">
        <f>COUNTIFS(Sta!$A:$A,$A419,Sta!$R:$R,"&gt;0.5")/$B419</f>
        <v>#DIV/0!</v>
      </c>
      <c r="S419" s="8" t="e">
        <f>COUNTIFS(Sta!$B:$B,$A419,Sta!$S:$S,"&gt;0.5")/$C419</f>
        <v>#DIV/0!</v>
      </c>
      <c r="T419" s="11" t="e">
        <f>(COUNTIFS(Sta!$A:$A,$A419,Sta!$R:$R,"&gt;1.5") +COUNTIFS(Sta!$B:$B,$A419,Sta!$S:$S,"&gt;1.5"))/$D419</f>
        <v>#DIV/0!</v>
      </c>
      <c r="U419" s="8" t="e">
        <f>COUNTIFS(Sta!$A:$A,$A419,Sta!$R:$R,"&gt;1.5")/$B419</f>
        <v>#DIV/0!</v>
      </c>
      <c r="V419" s="8" t="e">
        <f>COUNTIFS(Sta!$B:$B,$A419,Sta!$S:$S,"&gt;1.5")/$C419</f>
        <v>#DIV/0!</v>
      </c>
    </row>
    <row r="420" spans="1:22" x14ac:dyDescent="0.3">
      <c r="A420" t="s">
        <v>515</v>
      </c>
      <c r="B420" s="9">
        <f>COUNTIF(Sta!A:A,A420)</f>
        <v>2</v>
      </c>
      <c r="C420" s="4">
        <f>COUNTIF(Sta!B:B,A420)</f>
        <v>3</v>
      </c>
      <c r="D420" s="4">
        <f t="shared" si="12"/>
        <v>5</v>
      </c>
      <c r="E420" s="10">
        <f>(SUMIF(Sta!$A:$A,$A420,Sta!$T:$T)  + SUMIF(Sta!$B:$B,$A420,Sta!$T:$T) )/$D420</f>
        <v>3.4</v>
      </c>
      <c r="F420" s="6">
        <f>SUMIF(Sta!$A:$A,$A420,Sta!$T:$T)/$B420</f>
        <v>3.5</v>
      </c>
      <c r="G420" s="6">
        <f>SUMIF(Sta!$B:$B,$A420,Sta!$T:$T)/$C420</f>
        <v>3.3333333333333335</v>
      </c>
      <c r="H420" s="10">
        <f>(SUMIF(Sta!$A:$A,$A420,Sta!$R:$R)  + SUMIF(Sta!$B:$B,$A420,Sta!$S:$S) )/$D420</f>
        <v>2</v>
      </c>
      <c r="I420" s="6">
        <f>SUMIF(Sta!$A:$A,$A420,Sta!$R:$R)/$B420</f>
        <v>1.5</v>
      </c>
      <c r="J420" s="6">
        <f>SUMIF(Sta!$B:$B,$A420,Sta!$S:$S)/$C420</f>
        <v>2.3333333333333335</v>
      </c>
      <c r="K420" s="11">
        <f>(COUNTIFS(Sta!$A:$A,$A420,Sta!$T:$T,"&gt;2.5") +COUNTIFS(Sta!$B:$B,$A420,Sta!$T:$T,"&gt;2.5"))/$D420</f>
        <v>1</v>
      </c>
      <c r="L420" s="8">
        <f>COUNTIFS(Sta!$A:$A,$A420,Sta!$T:$T,"&gt;2.5")/$B420</f>
        <v>1</v>
      </c>
      <c r="M420" s="8">
        <f>COUNTIFS(Sta!$B:$B,$A420,Sta!$T:$T,"&gt;2.5")/$C420</f>
        <v>1</v>
      </c>
      <c r="N420" s="11">
        <f>(COUNTIFS(Sta!$A:$A,$A420,Sta!$T:$T,"&gt;4.5") +COUNTIFS(Sta!$B:$B,$A420,Sta!$T:$T,"&gt;4.5"))/$D420</f>
        <v>0</v>
      </c>
      <c r="O420" s="8">
        <f>COUNTIFS(Sta!$A:$A,$A420,Sta!$T:$T,"&gt;4.5")/$B420</f>
        <v>0</v>
      </c>
      <c r="P420" s="8">
        <f>COUNTIFS(Sta!$B:$B,$A420,Sta!$T:$T,"&gt;4.5")/$C420</f>
        <v>0</v>
      </c>
      <c r="Q420" s="11">
        <f>(COUNTIFS(Sta!$A:$A,$A420,Sta!$R:$R,"&gt;0.5") +COUNTIFS(Sta!$B:$B,$A420,Sta!$S:$S,"&gt;0.5"))/$D420</f>
        <v>1</v>
      </c>
      <c r="R420" s="8">
        <f>COUNTIFS(Sta!$A:$A,$A420,Sta!$R:$R,"&gt;0.5")/$B420</f>
        <v>1</v>
      </c>
      <c r="S420" s="8">
        <f>COUNTIFS(Sta!$B:$B,$A420,Sta!$S:$S,"&gt;0.5")/$C420</f>
        <v>1</v>
      </c>
      <c r="T420" s="11">
        <f>(COUNTIFS(Sta!$A:$A,$A420,Sta!$R:$R,"&gt;1.5") +COUNTIFS(Sta!$B:$B,$A420,Sta!$S:$S,"&gt;1.5"))/$D420</f>
        <v>0.6</v>
      </c>
      <c r="U420" s="8">
        <f>COUNTIFS(Sta!$A:$A,$A420,Sta!$R:$R,"&gt;1.5")/$B420</f>
        <v>0.5</v>
      </c>
      <c r="V420" s="8">
        <f>COUNTIFS(Sta!$B:$B,$A420,Sta!$S:$S,"&gt;1.5")/$C420</f>
        <v>0.66666666666666663</v>
      </c>
    </row>
    <row r="421" spans="1:22" x14ac:dyDescent="0.3">
      <c r="A421" t="s">
        <v>419</v>
      </c>
      <c r="B421" s="9">
        <f>COUNTIF(Sta!A:A,A421)</f>
        <v>0</v>
      </c>
      <c r="C421" s="4">
        <f>COUNTIF(Sta!B:B,A421)</f>
        <v>1</v>
      </c>
      <c r="D421" s="4">
        <f t="shared" si="12"/>
        <v>1</v>
      </c>
      <c r="E421" s="10">
        <f>(SUMIF(Sta!$A:$A,$A421,Sta!$T:$T)  + SUMIF(Sta!$B:$B,$A421,Sta!$T:$T) )/$D421</f>
        <v>4</v>
      </c>
      <c r="F421" s="6" t="e">
        <f>SUMIF(Sta!$A:$A,$A421,Sta!$T:$T)/$B421</f>
        <v>#DIV/0!</v>
      </c>
      <c r="G421" s="6">
        <f>SUMIF(Sta!$B:$B,$A421,Sta!$T:$T)/$C421</f>
        <v>4</v>
      </c>
      <c r="H421" s="10">
        <f>(SUMIF(Sta!$A:$A,$A421,Sta!$R:$R)  + SUMIF(Sta!$B:$B,$A421,Sta!$S:$S) )/$D421</f>
        <v>2</v>
      </c>
      <c r="I421" s="6" t="e">
        <f>SUMIF(Sta!$A:$A,$A421,Sta!$R:$R)/$B421</f>
        <v>#DIV/0!</v>
      </c>
      <c r="J421" s="6">
        <f>SUMIF(Sta!$B:$B,$A421,Sta!$S:$S)/$C421</f>
        <v>2</v>
      </c>
      <c r="K421" s="11">
        <f>(COUNTIFS(Sta!$A:$A,$A421,Sta!$T:$T,"&gt;2.5") +COUNTIFS(Sta!$B:$B,$A421,Sta!$T:$T,"&gt;2.5"))/$D421</f>
        <v>1</v>
      </c>
      <c r="L421" s="8" t="e">
        <f>COUNTIFS(Sta!$A:$A,$A421,Sta!$T:$T,"&gt;2.5")/$B421</f>
        <v>#DIV/0!</v>
      </c>
      <c r="M421" s="8">
        <f>COUNTIFS(Sta!$B:$B,$A421,Sta!$T:$T,"&gt;2.5")/$C421</f>
        <v>1</v>
      </c>
      <c r="N421" s="11">
        <f>(COUNTIFS(Sta!$A:$A,$A421,Sta!$T:$T,"&gt;4.5") +COUNTIFS(Sta!$B:$B,$A421,Sta!$T:$T,"&gt;4.5"))/$D421</f>
        <v>0</v>
      </c>
      <c r="O421" s="8" t="e">
        <f>COUNTIFS(Sta!$A:$A,$A421,Sta!$T:$T,"&gt;4.5")/$B421</f>
        <v>#DIV/0!</v>
      </c>
      <c r="P421" s="8">
        <f>COUNTIFS(Sta!$B:$B,$A421,Sta!$T:$T,"&gt;4.5")/$C421</f>
        <v>0</v>
      </c>
      <c r="Q421" s="11">
        <f>(COUNTIFS(Sta!$A:$A,$A421,Sta!$R:$R,"&gt;0.5") +COUNTIFS(Sta!$B:$B,$A421,Sta!$S:$S,"&gt;0.5"))/$D421</f>
        <v>1</v>
      </c>
      <c r="R421" s="8" t="e">
        <f>COUNTIFS(Sta!$A:$A,$A421,Sta!$R:$R,"&gt;0.5")/$B421</f>
        <v>#DIV/0!</v>
      </c>
      <c r="S421" s="8">
        <f>COUNTIFS(Sta!$B:$B,$A421,Sta!$S:$S,"&gt;0.5")/$C421</f>
        <v>1</v>
      </c>
      <c r="T421" s="11">
        <f>(COUNTIFS(Sta!$A:$A,$A421,Sta!$R:$R,"&gt;1.5") +COUNTIFS(Sta!$B:$B,$A421,Sta!$S:$S,"&gt;1.5"))/$D421</f>
        <v>1</v>
      </c>
      <c r="U421" s="8" t="e">
        <f>COUNTIFS(Sta!$A:$A,$A421,Sta!$R:$R,"&gt;1.5")/$B421</f>
        <v>#DIV/0!</v>
      </c>
      <c r="V421" s="8">
        <f>COUNTIFS(Sta!$B:$B,$A421,Sta!$S:$S,"&gt;1.5")/$C421</f>
        <v>1</v>
      </c>
    </row>
    <row r="422" spans="1:22" x14ac:dyDescent="0.3">
      <c r="A422" t="s">
        <v>532</v>
      </c>
      <c r="B422" s="9">
        <f>COUNTIF(Sta!A:A,A422)</f>
        <v>8</v>
      </c>
      <c r="C422" s="4">
        <f>COUNTIF(Sta!B:B,A422)</f>
        <v>8</v>
      </c>
      <c r="D422" s="4">
        <f t="shared" si="12"/>
        <v>16</v>
      </c>
      <c r="E422" s="10">
        <f>(SUMIF(Sta!$A:$A,$A422,Sta!$T:$T)  + SUMIF(Sta!$B:$B,$A422,Sta!$T:$T) )/$D422</f>
        <v>2.9375</v>
      </c>
      <c r="F422" s="6">
        <f>SUMIF(Sta!$A:$A,$A422,Sta!$T:$T)/$B422</f>
        <v>2.75</v>
      </c>
      <c r="G422" s="6">
        <f>SUMIF(Sta!$B:$B,$A422,Sta!$T:$T)/$C422</f>
        <v>3.125</v>
      </c>
      <c r="H422" s="10">
        <f>(SUMIF(Sta!$A:$A,$A422,Sta!$R:$R)  + SUMIF(Sta!$B:$B,$A422,Sta!$S:$S) )/$D422</f>
        <v>1.5625</v>
      </c>
      <c r="I422" s="6">
        <f>SUMIF(Sta!$A:$A,$A422,Sta!$R:$R)/$B422</f>
        <v>1.75</v>
      </c>
      <c r="J422" s="6">
        <f>SUMIF(Sta!$B:$B,$A422,Sta!$S:$S)/$C422</f>
        <v>1.375</v>
      </c>
      <c r="K422" s="11">
        <f>(COUNTIFS(Sta!$A:$A,$A422,Sta!$T:$T,"&gt;2.5") +COUNTIFS(Sta!$B:$B,$A422,Sta!$T:$T,"&gt;2.5"))/$D422</f>
        <v>0.5625</v>
      </c>
      <c r="L422" s="8">
        <f>COUNTIFS(Sta!$A:$A,$A422,Sta!$T:$T,"&gt;2.5")/$B422</f>
        <v>0.5</v>
      </c>
      <c r="M422" s="8">
        <f>COUNTIFS(Sta!$B:$B,$A422,Sta!$T:$T,"&gt;2.5")/$C422</f>
        <v>0.625</v>
      </c>
      <c r="N422" s="11">
        <f>(COUNTIFS(Sta!$A:$A,$A422,Sta!$T:$T,"&gt;4.5") +COUNTIFS(Sta!$B:$B,$A422,Sta!$T:$T,"&gt;4.5"))/$D422</f>
        <v>0.1875</v>
      </c>
      <c r="O422" s="8">
        <f>COUNTIFS(Sta!$A:$A,$A422,Sta!$T:$T,"&gt;4.5")/$B422</f>
        <v>0.125</v>
      </c>
      <c r="P422" s="8">
        <f>COUNTIFS(Sta!$B:$B,$A422,Sta!$T:$T,"&gt;4.5")/$C422</f>
        <v>0.25</v>
      </c>
      <c r="Q422" s="11">
        <f>(COUNTIFS(Sta!$A:$A,$A422,Sta!$R:$R,"&gt;0.5") +COUNTIFS(Sta!$B:$B,$A422,Sta!$S:$S,"&gt;0.5"))/$D422</f>
        <v>0.875</v>
      </c>
      <c r="R422" s="8">
        <f>COUNTIFS(Sta!$A:$A,$A422,Sta!$R:$R,"&gt;0.5")/$B422</f>
        <v>1</v>
      </c>
      <c r="S422" s="8">
        <f>COUNTIFS(Sta!$B:$B,$A422,Sta!$S:$S,"&gt;0.5")/$C422</f>
        <v>0.75</v>
      </c>
      <c r="T422" s="11">
        <f>(COUNTIFS(Sta!$A:$A,$A422,Sta!$R:$R,"&gt;1.5") +COUNTIFS(Sta!$B:$B,$A422,Sta!$S:$S,"&gt;1.5"))/$D422</f>
        <v>0.5</v>
      </c>
      <c r="U422" s="8">
        <f>COUNTIFS(Sta!$A:$A,$A422,Sta!$R:$R,"&gt;1.5")/$B422</f>
        <v>0.5</v>
      </c>
      <c r="V422" s="8">
        <f>COUNTIFS(Sta!$B:$B,$A422,Sta!$S:$S,"&gt;1.5")/$C422</f>
        <v>0.5</v>
      </c>
    </row>
    <row r="423" spans="1:22" x14ac:dyDescent="0.3">
      <c r="A423" t="s">
        <v>570</v>
      </c>
      <c r="B423" s="9">
        <f>COUNTIF(Sta!A:A,A423)</f>
        <v>2</v>
      </c>
      <c r="C423" s="4">
        <f>COUNTIF(Sta!B:B,A423)</f>
        <v>1</v>
      </c>
      <c r="D423" s="4">
        <f t="shared" si="12"/>
        <v>3</v>
      </c>
      <c r="E423" s="10">
        <f>(SUMIF(Sta!$A:$A,$A423,Sta!$T:$T)  + SUMIF(Sta!$B:$B,$A423,Sta!$T:$T) )/$D423</f>
        <v>3.6666666666666665</v>
      </c>
      <c r="F423" s="6">
        <f>SUMIF(Sta!$A:$A,$A423,Sta!$T:$T)/$B423</f>
        <v>2</v>
      </c>
      <c r="G423" s="6">
        <f>SUMIF(Sta!$B:$B,$A423,Sta!$T:$T)/$C423</f>
        <v>7</v>
      </c>
      <c r="H423" s="10">
        <f>(SUMIF(Sta!$A:$A,$A423,Sta!$R:$R)  + SUMIF(Sta!$B:$B,$A423,Sta!$S:$S) )/$D423</f>
        <v>1.6666666666666667</v>
      </c>
      <c r="I423" s="6">
        <f>SUMIF(Sta!$A:$A,$A423,Sta!$R:$R)/$B423</f>
        <v>0.5</v>
      </c>
      <c r="J423" s="6">
        <f>SUMIF(Sta!$B:$B,$A423,Sta!$S:$S)/$C423</f>
        <v>4</v>
      </c>
      <c r="K423" s="11">
        <f>(COUNTIFS(Sta!$A:$A,$A423,Sta!$T:$T,"&gt;2.5") +COUNTIFS(Sta!$B:$B,$A423,Sta!$T:$T,"&gt;2.5"))/$D423</f>
        <v>0.66666666666666663</v>
      </c>
      <c r="L423" s="8">
        <f>COUNTIFS(Sta!$A:$A,$A423,Sta!$T:$T,"&gt;2.5")/$B423</f>
        <v>0.5</v>
      </c>
      <c r="M423" s="8">
        <f>COUNTIFS(Sta!$B:$B,$A423,Sta!$T:$T,"&gt;2.5")/$C423</f>
        <v>1</v>
      </c>
      <c r="N423" s="11">
        <f>(COUNTIFS(Sta!$A:$A,$A423,Sta!$T:$T,"&gt;4.5") +COUNTIFS(Sta!$B:$B,$A423,Sta!$T:$T,"&gt;4.5"))/$D423</f>
        <v>0.33333333333333331</v>
      </c>
      <c r="O423" s="8">
        <f>COUNTIFS(Sta!$A:$A,$A423,Sta!$T:$T,"&gt;4.5")/$B423</f>
        <v>0</v>
      </c>
      <c r="P423" s="8">
        <f>COUNTIFS(Sta!$B:$B,$A423,Sta!$T:$T,"&gt;4.5")/$C423</f>
        <v>1</v>
      </c>
      <c r="Q423" s="11">
        <f>(COUNTIFS(Sta!$A:$A,$A423,Sta!$R:$R,"&gt;0.5") +COUNTIFS(Sta!$B:$B,$A423,Sta!$S:$S,"&gt;0.5"))/$D423</f>
        <v>0.66666666666666663</v>
      </c>
      <c r="R423" s="8">
        <f>COUNTIFS(Sta!$A:$A,$A423,Sta!$R:$R,"&gt;0.5")/$B423</f>
        <v>0.5</v>
      </c>
      <c r="S423" s="8">
        <f>COUNTIFS(Sta!$B:$B,$A423,Sta!$S:$S,"&gt;0.5")/$C423</f>
        <v>1</v>
      </c>
      <c r="T423" s="11">
        <f>(COUNTIFS(Sta!$A:$A,$A423,Sta!$R:$R,"&gt;1.5") +COUNTIFS(Sta!$B:$B,$A423,Sta!$S:$S,"&gt;1.5"))/$D423</f>
        <v>0.33333333333333331</v>
      </c>
      <c r="U423" s="8">
        <f>COUNTIFS(Sta!$A:$A,$A423,Sta!$R:$R,"&gt;1.5")/$B423</f>
        <v>0</v>
      </c>
      <c r="V423" s="8">
        <f>COUNTIFS(Sta!$B:$B,$A423,Sta!$S:$S,"&gt;1.5")/$C423</f>
        <v>1</v>
      </c>
    </row>
    <row r="424" spans="1:22" x14ac:dyDescent="0.3">
      <c r="A424" t="s">
        <v>308</v>
      </c>
      <c r="B424" s="9">
        <f>COUNTIF(Sta!A:A,A424)</f>
        <v>0</v>
      </c>
      <c r="C424" s="4">
        <f>COUNTIF(Sta!B:B,A424)</f>
        <v>0</v>
      </c>
      <c r="D424" s="4">
        <f t="shared" si="12"/>
        <v>0</v>
      </c>
      <c r="E424" s="10" t="e">
        <f>(SUMIF(Sta!$A:$A,$A424,Sta!$T:$T)  + SUMIF(Sta!$B:$B,$A424,Sta!$T:$T) )/$D424</f>
        <v>#DIV/0!</v>
      </c>
      <c r="F424" s="6" t="e">
        <f>SUMIF(Sta!$A:$A,$A424,Sta!$T:$T)/$B424</f>
        <v>#DIV/0!</v>
      </c>
      <c r="G424" s="6" t="e">
        <f>SUMIF(Sta!$B:$B,$A424,Sta!$T:$T)/$C424</f>
        <v>#DIV/0!</v>
      </c>
      <c r="H424" s="10" t="e">
        <f>(SUMIF(Sta!$A:$A,$A424,Sta!$R:$R)  + SUMIF(Sta!$B:$B,$A424,Sta!$S:$S) )/$D424</f>
        <v>#DIV/0!</v>
      </c>
      <c r="I424" s="6" t="e">
        <f>SUMIF(Sta!$A:$A,$A424,Sta!$R:$R)/$B424</f>
        <v>#DIV/0!</v>
      </c>
      <c r="J424" s="6" t="e">
        <f>SUMIF(Sta!$B:$B,$A424,Sta!$S:$S)/$C424</f>
        <v>#DIV/0!</v>
      </c>
      <c r="K424" s="11" t="e">
        <f>(COUNTIFS(Sta!$A:$A,$A424,Sta!$T:$T,"&gt;2.5") +COUNTIFS(Sta!$B:$B,$A424,Sta!$T:$T,"&gt;2.5"))/$D424</f>
        <v>#DIV/0!</v>
      </c>
      <c r="L424" s="8" t="e">
        <f>COUNTIFS(Sta!$A:$A,$A424,Sta!$T:$T,"&gt;2.5")/$B424</f>
        <v>#DIV/0!</v>
      </c>
      <c r="M424" s="8" t="e">
        <f>COUNTIFS(Sta!$B:$B,$A424,Sta!$T:$T,"&gt;2.5")/$C424</f>
        <v>#DIV/0!</v>
      </c>
      <c r="N424" s="11" t="e">
        <f>(COUNTIFS(Sta!$A:$A,$A424,Sta!$T:$T,"&gt;4.5") +COUNTIFS(Sta!$B:$B,$A424,Sta!$T:$T,"&gt;4.5"))/$D424</f>
        <v>#DIV/0!</v>
      </c>
      <c r="O424" s="8" t="e">
        <f>COUNTIFS(Sta!$A:$A,$A424,Sta!$T:$T,"&gt;4.5")/$B424</f>
        <v>#DIV/0!</v>
      </c>
      <c r="P424" s="8" t="e">
        <f>COUNTIFS(Sta!$B:$B,$A424,Sta!$T:$T,"&gt;4.5")/$C424</f>
        <v>#DIV/0!</v>
      </c>
      <c r="Q424" s="11" t="e">
        <f>(COUNTIFS(Sta!$A:$A,$A424,Sta!$R:$R,"&gt;0.5") +COUNTIFS(Sta!$B:$B,$A424,Sta!$S:$S,"&gt;0.5"))/$D424</f>
        <v>#DIV/0!</v>
      </c>
      <c r="R424" s="8" t="e">
        <f>COUNTIFS(Sta!$A:$A,$A424,Sta!$R:$R,"&gt;0.5")/$B424</f>
        <v>#DIV/0!</v>
      </c>
      <c r="S424" s="8" t="e">
        <f>COUNTIFS(Sta!$B:$B,$A424,Sta!$S:$S,"&gt;0.5")/$C424</f>
        <v>#DIV/0!</v>
      </c>
      <c r="T424" s="11" t="e">
        <f>(COUNTIFS(Sta!$A:$A,$A424,Sta!$R:$R,"&gt;1.5") +COUNTIFS(Sta!$B:$B,$A424,Sta!$S:$S,"&gt;1.5"))/$D424</f>
        <v>#DIV/0!</v>
      </c>
      <c r="U424" s="8" t="e">
        <f>COUNTIFS(Sta!$A:$A,$A424,Sta!$R:$R,"&gt;1.5")/$B424</f>
        <v>#DIV/0!</v>
      </c>
      <c r="V424" s="8" t="e">
        <f>COUNTIFS(Sta!$B:$B,$A424,Sta!$S:$S,"&gt;1.5")/$C424</f>
        <v>#DIV/0!</v>
      </c>
    </row>
    <row r="425" spans="1:22" x14ac:dyDescent="0.3">
      <c r="A425" t="s">
        <v>250</v>
      </c>
      <c r="B425" s="9">
        <f>COUNTIF(Sta!A:A,A425)</f>
        <v>0</v>
      </c>
      <c r="C425" s="4">
        <f>COUNTIF(Sta!B:B,A425)</f>
        <v>0</v>
      </c>
      <c r="D425" s="4">
        <f t="shared" si="12"/>
        <v>0</v>
      </c>
      <c r="E425" s="10" t="e">
        <f>(SUMIF(Sta!$A:$A,$A425,Sta!$T:$T)  + SUMIF(Sta!$B:$B,$A425,Sta!$T:$T) )/$D425</f>
        <v>#DIV/0!</v>
      </c>
      <c r="F425" s="6" t="e">
        <f>SUMIF(Sta!$A:$A,$A425,Sta!$T:$T)/$B425</f>
        <v>#DIV/0!</v>
      </c>
      <c r="G425" s="6" t="e">
        <f>SUMIF(Sta!$B:$B,$A425,Sta!$T:$T)/$C425</f>
        <v>#DIV/0!</v>
      </c>
      <c r="H425" s="10" t="e">
        <f>(SUMIF(Sta!$A:$A,$A425,Sta!$R:$R)  + SUMIF(Sta!$B:$B,$A425,Sta!$S:$S) )/$D425</f>
        <v>#DIV/0!</v>
      </c>
      <c r="I425" s="6" t="e">
        <f>SUMIF(Sta!$A:$A,$A425,Sta!$R:$R)/$B425</f>
        <v>#DIV/0!</v>
      </c>
      <c r="J425" s="6" t="e">
        <f>SUMIF(Sta!$B:$B,$A425,Sta!$S:$S)/$C425</f>
        <v>#DIV/0!</v>
      </c>
      <c r="K425" s="11" t="e">
        <f>(COUNTIFS(Sta!$A:$A,$A425,Sta!$T:$T,"&gt;2.5") +COUNTIFS(Sta!$B:$B,$A425,Sta!$T:$T,"&gt;2.5"))/$D425</f>
        <v>#DIV/0!</v>
      </c>
      <c r="L425" s="8" t="e">
        <f>COUNTIFS(Sta!$A:$A,$A425,Sta!$T:$T,"&gt;2.5")/$B425</f>
        <v>#DIV/0!</v>
      </c>
      <c r="M425" s="8" t="e">
        <f>COUNTIFS(Sta!$B:$B,$A425,Sta!$T:$T,"&gt;2.5")/$C425</f>
        <v>#DIV/0!</v>
      </c>
      <c r="N425" s="11" t="e">
        <f>(COUNTIFS(Sta!$A:$A,$A425,Sta!$T:$T,"&gt;4.5") +COUNTIFS(Sta!$B:$B,$A425,Sta!$T:$T,"&gt;4.5"))/$D425</f>
        <v>#DIV/0!</v>
      </c>
      <c r="O425" s="8" t="e">
        <f>COUNTIFS(Sta!$A:$A,$A425,Sta!$T:$T,"&gt;4.5")/$B425</f>
        <v>#DIV/0!</v>
      </c>
      <c r="P425" s="8" t="e">
        <f>COUNTIFS(Sta!$B:$B,$A425,Sta!$T:$T,"&gt;4.5")/$C425</f>
        <v>#DIV/0!</v>
      </c>
      <c r="Q425" s="11" t="e">
        <f>(COUNTIFS(Sta!$A:$A,$A425,Sta!$R:$R,"&gt;0.5") +COUNTIFS(Sta!$B:$B,$A425,Sta!$S:$S,"&gt;0.5"))/$D425</f>
        <v>#DIV/0!</v>
      </c>
      <c r="R425" s="8" t="e">
        <f>COUNTIFS(Sta!$A:$A,$A425,Sta!$R:$R,"&gt;0.5")/$B425</f>
        <v>#DIV/0!</v>
      </c>
      <c r="S425" s="8" t="e">
        <f>COUNTIFS(Sta!$B:$B,$A425,Sta!$S:$S,"&gt;0.5")/$C425</f>
        <v>#DIV/0!</v>
      </c>
      <c r="T425" s="11" t="e">
        <f>(COUNTIFS(Sta!$A:$A,$A425,Sta!$R:$R,"&gt;1.5") +COUNTIFS(Sta!$B:$B,$A425,Sta!$S:$S,"&gt;1.5"))/$D425</f>
        <v>#DIV/0!</v>
      </c>
      <c r="U425" s="8" t="e">
        <f>COUNTIFS(Sta!$A:$A,$A425,Sta!$R:$R,"&gt;1.5")/$B425</f>
        <v>#DIV/0!</v>
      </c>
      <c r="V425" s="8" t="e">
        <f>COUNTIFS(Sta!$B:$B,$A425,Sta!$S:$S,"&gt;1.5")/$C425</f>
        <v>#DIV/0!</v>
      </c>
    </row>
    <row r="426" spans="1:22" x14ac:dyDescent="0.3">
      <c r="A426" t="s">
        <v>192</v>
      </c>
      <c r="B426" s="9">
        <f>COUNTIF(Sta!A:A,A426)</f>
        <v>1</v>
      </c>
      <c r="C426" s="4">
        <f>COUNTIF(Sta!B:B,A426)</f>
        <v>1</v>
      </c>
      <c r="D426" s="4">
        <f t="shared" si="12"/>
        <v>2</v>
      </c>
      <c r="E426" s="10">
        <f>(SUMIF(Sta!$A:$A,$A426,Sta!$T:$T)  + SUMIF(Sta!$B:$B,$A426,Sta!$T:$T) )/$D426</f>
        <v>4</v>
      </c>
      <c r="F426" s="6">
        <f>SUMIF(Sta!$A:$A,$A426,Sta!$T:$T)/$B426</f>
        <v>4</v>
      </c>
      <c r="G426" s="6">
        <f>SUMIF(Sta!$B:$B,$A426,Sta!$T:$T)/$C426</f>
        <v>4</v>
      </c>
      <c r="H426" s="10">
        <f>(SUMIF(Sta!$A:$A,$A426,Sta!$R:$R)  + SUMIF(Sta!$B:$B,$A426,Sta!$S:$S) )/$D426</f>
        <v>1</v>
      </c>
      <c r="I426" s="6">
        <f>SUMIF(Sta!$A:$A,$A426,Sta!$R:$R)/$B426</f>
        <v>0</v>
      </c>
      <c r="J426" s="6">
        <f>SUMIF(Sta!$B:$B,$A426,Sta!$S:$S)/$C426</f>
        <v>2</v>
      </c>
      <c r="K426" s="11">
        <f>(COUNTIFS(Sta!$A:$A,$A426,Sta!$T:$T,"&gt;2.5") +COUNTIFS(Sta!$B:$B,$A426,Sta!$T:$T,"&gt;2.5"))/$D426</f>
        <v>1</v>
      </c>
      <c r="L426" s="8">
        <f>COUNTIFS(Sta!$A:$A,$A426,Sta!$T:$T,"&gt;2.5")/$B426</f>
        <v>1</v>
      </c>
      <c r="M426" s="8">
        <f>COUNTIFS(Sta!$B:$B,$A426,Sta!$T:$T,"&gt;2.5")/$C426</f>
        <v>1</v>
      </c>
      <c r="N426" s="11">
        <f>(COUNTIFS(Sta!$A:$A,$A426,Sta!$T:$T,"&gt;4.5") +COUNTIFS(Sta!$B:$B,$A426,Sta!$T:$T,"&gt;4.5"))/$D426</f>
        <v>0</v>
      </c>
      <c r="O426" s="8">
        <f>COUNTIFS(Sta!$A:$A,$A426,Sta!$T:$T,"&gt;4.5")/$B426</f>
        <v>0</v>
      </c>
      <c r="P426" s="8">
        <f>COUNTIFS(Sta!$B:$B,$A426,Sta!$T:$T,"&gt;4.5")/$C426</f>
        <v>0</v>
      </c>
      <c r="Q426" s="11">
        <f>(COUNTIFS(Sta!$A:$A,$A426,Sta!$R:$R,"&gt;0.5") +COUNTIFS(Sta!$B:$B,$A426,Sta!$S:$S,"&gt;0.5"))/$D426</f>
        <v>0.5</v>
      </c>
      <c r="R426" s="8">
        <f>COUNTIFS(Sta!$A:$A,$A426,Sta!$R:$R,"&gt;0.5")/$B426</f>
        <v>0</v>
      </c>
      <c r="S426" s="8">
        <f>COUNTIFS(Sta!$B:$B,$A426,Sta!$S:$S,"&gt;0.5")/$C426</f>
        <v>1</v>
      </c>
      <c r="T426" s="11">
        <f>(COUNTIFS(Sta!$A:$A,$A426,Sta!$R:$R,"&gt;1.5") +COUNTIFS(Sta!$B:$B,$A426,Sta!$S:$S,"&gt;1.5"))/$D426</f>
        <v>0.5</v>
      </c>
      <c r="U426" s="8">
        <f>COUNTIFS(Sta!$A:$A,$A426,Sta!$R:$R,"&gt;1.5")/$B426</f>
        <v>0</v>
      </c>
      <c r="V426" s="8">
        <f>COUNTIFS(Sta!$B:$B,$A426,Sta!$S:$S,"&gt;1.5")/$C426</f>
        <v>1</v>
      </c>
    </row>
    <row r="427" spans="1:22" x14ac:dyDescent="0.3">
      <c r="A427" t="s">
        <v>296</v>
      </c>
      <c r="B427" s="9">
        <f>COUNTIF(Sta!A:A,A427)</f>
        <v>0</v>
      </c>
      <c r="C427" s="4">
        <f>COUNTIF(Sta!B:B,A427)</f>
        <v>0</v>
      </c>
      <c r="D427" s="4">
        <f t="shared" si="12"/>
        <v>0</v>
      </c>
      <c r="E427" s="10" t="e">
        <f>(SUMIF(Sta!$A:$A,$A427,Sta!$T:$T)  + SUMIF(Sta!$B:$B,$A427,Sta!$T:$T) )/$D427</f>
        <v>#DIV/0!</v>
      </c>
      <c r="F427" s="6" t="e">
        <f>SUMIF(Sta!$A:$A,$A427,Sta!$T:$T)/$B427</f>
        <v>#DIV/0!</v>
      </c>
      <c r="G427" s="6" t="e">
        <f>SUMIF(Sta!$B:$B,$A427,Sta!$T:$T)/$C427</f>
        <v>#DIV/0!</v>
      </c>
      <c r="H427" s="10" t="e">
        <f>(SUMIF(Sta!$A:$A,$A427,Sta!$R:$R)  + SUMIF(Sta!$B:$B,$A427,Sta!$S:$S) )/$D427</f>
        <v>#DIV/0!</v>
      </c>
      <c r="I427" s="6" t="e">
        <f>SUMIF(Sta!$A:$A,$A427,Sta!$R:$R)/$B427</f>
        <v>#DIV/0!</v>
      </c>
      <c r="J427" s="6" t="e">
        <f>SUMIF(Sta!$B:$B,$A427,Sta!$S:$S)/$C427</f>
        <v>#DIV/0!</v>
      </c>
      <c r="K427" s="11" t="e">
        <f>(COUNTIFS(Sta!$A:$A,$A427,Sta!$T:$T,"&gt;2.5") +COUNTIFS(Sta!$B:$B,$A427,Sta!$T:$T,"&gt;2.5"))/$D427</f>
        <v>#DIV/0!</v>
      </c>
      <c r="L427" s="8" t="e">
        <f>COUNTIFS(Sta!$A:$A,$A427,Sta!$T:$T,"&gt;2.5")/$B427</f>
        <v>#DIV/0!</v>
      </c>
      <c r="M427" s="8" t="e">
        <f>COUNTIFS(Sta!$B:$B,$A427,Sta!$T:$T,"&gt;2.5")/$C427</f>
        <v>#DIV/0!</v>
      </c>
      <c r="N427" s="11" t="e">
        <f>(COUNTIFS(Sta!$A:$A,$A427,Sta!$T:$T,"&gt;4.5") +COUNTIFS(Sta!$B:$B,$A427,Sta!$T:$T,"&gt;4.5"))/$D427</f>
        <v>#DIV/0!</v>
      </c>
      <c r="O427" s="8" t="e">
        <f>COUNTIFS(Sta!$A:$A,$A427,Sta!$T:$T,"&gt;4.5")/$B427</f>
        <v>#DIV/0!</v>
      </c>
      <c r="P427" s="8" t="e">
        <f>COUNTIFS(Sta!$B:$B,$A427,Sta!$T:$T,"&gt;4.5")/$C427</f>
        <v>#DIV/0!</v>
      </c>
      <c r="Q427" s="11" t="e">
        <f>(COUNTIFS(Sta!$A:$A,$A427,Sta!$R:$R,"&gt;0.5") +COUNTIFS(Sta!$B:$B,$A427,Sta!$S:$S,"&gt;0.5"))/$D427</f>
        <v>#DIV/0!</v>
      </c>
      <c r="R427" s="8" t="e">
        <f>COUNTIFS(Sta!$A:$A,$A427,Sta!$R:$R,"&gt;0.5")/$B427</f>
        <v>#DIV/0!</v>
      </c>
      <c r="S427" s="8" t="e">
        <f>COUNTIFS(Sta!$B:$B,$A427,Sta!$S:$S,"&gt;0.5")/$C427</f>
        <v>#DIV/0!</v>
      </c>
      <c r="T427" s="11" t="e">
        <f>(COUNTIFS(Sta!$A:$A,$A427,Sta!$R:$R,"&gt;1.5") +COUNTIFS(Sta!$B:$B,$A427,Sta!$S:$S,"&gt;1.5"))/$D427</f>
        <v>#DIV/0!</v>
      </c>
      <c r="U427" s="8" t="e">
        <f>COUNTIFS(Sta!$A:$A,$A427,Sta!$R:$R,"&gt;1.5")/$B427</f>
        <v>#DIV/0!</v>
      </c>
      <c r="V427" s="8" t="e">
        <f>COUNTIFS(Sta!$B:$B,$A427,Sta!$S:$S,"&gt;1.5")/$C427</f>
        <v>#DIV/0!</v>
      </c>
    </row>
    <row r="428" spans="1:22" x14ac:dyDescent="0.3">
      <c r="A428" t="s">
        <v>311</v>
      </c>
      <c r="B428" s="9">
        <f>COUNTIF(Sta!A:A,A428)</f>
        <v>0</v>
      </c>
      <c r="C428" s="4">
        <f>COUNTIF(Sta!B:B,A428)</f>
        <v>0</v>
      </c>
      <c r="D428" s="4">
        <f t="shared" si="12"/>
        <v>0</v>
      </c>
      <c r="E428" s="10" t="e">
        <f>(SUMIF(Sta!$A:$A,$A428,Sta!$T:$T)  + SUMIF(Sta!$B:$B,$A428,Sta!$T:$T) )/$D428</f>
        <v>#DIV/0!</v>
      </c>
      <c r="F428" s="6" t="e">
        <f>SUMIF(Sta!$A:$A,$A428,Sta!$T:$T)/$B428</f>
        <v>#DIV/0!</v>
      </c>
      <c r="G428" s="6" t="e">
        <f>SUMIF(Sta!$B:$B,$A428,Sta!$T:$T)/$C428</f>
        <v>#DIV/0!</v>
      </c>
      <c r="H428" s="10" t="e">
        <f>(SUMIF(Sta!$A:$A,$A428,Sta!$R:$R)  + SUMIF(Sta!$B:$B,$A428,Sta!$S:$S) )/$D428</f>
        <v>#DIV/0!</v>
      </c>
      <c r="I428" s="6" t="e">
        <f>SUMIF(Sta!$A:$A,$A428,Sta!$R:$R)/$B428</f>
        <v>#DIV/0!</v>
      </c>
      <c r="J428" s="6" t="e">
        <f>SUMIF(Sta!$B:$B,$A428,Sta!$S:$S)/$C428</f>
        <v>#DIV/0!</v>
      </c>
      <c r="K428" s="11" t="e">
        <f>(COUNTIFS(Sta!$A:$A,$A428,Sta!$T:$T,"&gt;2.5") +COUNTIFS(Sta!$B:$B,$A428,Sta!$T:$T,"&gt;2.5"))/$D428</f>
        <v>#DIV/0!</v>
      </c>
      <c r="L428" s="8" t="e">
        <f>COUNTIFS(Sta!$A:$A,$A428,Sta!$T:$T,"&gt;2.5")/$B428</f>
        <v>#DIV/0!</v>
      </c>
      <c r="M428" s="8" t="e">
        <f>COUNTIFS(Sta!$B:$B,$A428,Sta!$T:$T,"&gt;2.5")/$C428</f>
        <v>#DIV/0!</v>
      </c>
      <c r="N428" s="11" t="e">
        <f>(COUNTIFS(Sta!$A:$A,$A428,Sta!$T:$T,"&gt;4.5") +COUNTIFS(Sta!$B:$B,$A428,Sta!$T:$T,"&gt;4.5"))/$D428</f>
        <v>#DIV/0!</v>
      </c>
      <c r="O428" s="8" t="e">
        <f>COUNTIFS(Sta!$A:$A,$A428,Sta!$T:$T,"&gt;4.5")/$B428</f>
        <v>#DIV/0!</v>
      </c>
      <c r="P428" s="8" t="e">
        <f>COUNTIFS(Sta!$B:$B,$A428,Sta!$T:$T,"&gt;4.5")/$C428</f>
        <v>#DIV/0!</v>
      </c>
      <c r="Q428" s="11" t="e">
        <f>(COUNTIFS(Sta!$A:$A,$A428,Sta!$R:$R,"&gt;0.5") +COUNTIFS(Sta!$B:$B,$A428,Sta!$S:$S,"&gt;0.5"))/$D428</f>
        <v>#DIV/0!</v>
      </c>
      <c r="R428" s="8" t="e">
        <f>COUNTIFS(Sta!$A:$A,$A428,Sta!$R:$R,"&gt;0.5")/$B428</f>
        <v>#DIV/0!</v>
      </c>
      <c r="S428" s="8" t="e">
        <f>COUNTIFS(Sta!$B:$B,$A428,Sta!$S:$S,"&gt;0.5")/$C428</f>
        <v>#DIV/0!</v>
      </c>
      <c r="T428" s="11" t="e">
        <f>(COUNTIFS(Sta!$A:$A,$A428,Sta!$R:$R,"&gt;1.5") +COUNTIFS(Sta!$B:$B,$A428,Sta!$S:$S,"&gt;1.5"))/$D428</f>
        <v>#DIV/0!</v>
      </c>
      <c r="U428" s="8" t="e">
        <f>COUNTIFS(Sta!$A:$A,$A428,Sta!$R:$R,"&gt;1.5")/$B428</f>
        <v>#DIV/0!</v>
      </c>
      <c r="V428" s="8" t="e">
        <f>COUNTIFS(Sta!$B:$B,$A428,Sta!$S:$S,"&gt;1.5")/$C428</f>
        <v>#DIV/0!</v>
      </c>
    </row>
    <row r="429" spans="1:22" x14ac:dyDescent="0.3">
      <c r="A429" t="s">
        <v>399</v>
      </c>
      <c r="B429" s="9">
        <f>COUNTIF(Sta!A:A,A429)</f>
        <v>0</v>
      </c>
      <c r="C429" s="4">
        <f>COUNTIF(Sta!B:B,A429)</f>
        <v>0</v>
      </c>
      <c r="D429" s="4">
        <f t="shared" si="12"/>
        <v>0</v>
      </c>
      <c r="E429" s="10" t="e">
        <f>(SUMIF(Sta!$A:$A,$A429,Sta!$T:$T)  + SUMIF(Sta!$B:$B,$A429,Sta!$T:$T) )/$D429</f>
        <v>#DIV/0!</v>
      </c>
      <c r="F429" s="6" t="e">
        <f>SUMIF(Sta!$A:$A,$A429,Sta!$T:$T)/$B429</f>
        <v>#DIV/0!</v>
      </c>
      <c r="G429" s="6" t="e">
        <f>SUMIF(Sta!$B:$B,$A429,Sta!$T:$T)/$C429</f>
        <v>#DIV/0!</v>
      </c>
      <c r="H429" s="10" t="e">
        <f>(SUMIF(Sta!$A:$A,$A429,Sta!$R:$R)  + SUMIF(Sta!$B:$B,$A429,Sta!$S:$S) )/$D429</f>
        <v>#DIV/0!</v>
      </c>
      <c r="I429" s="6" t="e">
        <f>SUMIF(Sta!$A:$A,$A429,Sta!$R:$R)/$B429</f>
        <v>#DIV/0!</v>
      </c>
      <c r="J429" s="6" t="e">
        <f>SUMIF(Sta!$B:$B,$A429,Sta!$S:$S)/$C429</f>
        <v>#DIV/0!</v>
      </c>
      <c r="K429" s="11" t="e">
        <f>(COUNTIFS(Sta!$A:$A,$A429,Sta!$T:$T,"&gt;2.5") +COUNTIFS(Sta!$B:$B,$A429,Sta!$T:$T,"&gt;2.5"))/$D429</f>
        <v>#DIV/0!</v>
      </c>
      <c r="L429" s="8" t="e">
        <f>COUNTIFS(Sta!$A:$A,$A429,Sta!$T:$T,"&gt;2.5")/$B429</f>
        <v>#DIV/0!</v>
      </c>
      <c r="M429" s="8" t="e">
        <f>COUNTIFS(Sta!$B:$B,$A429,Sta!$T:$T,"&gt;2.5")/$C429</f>
        <v>#DIV/0!</v>
      </c>
      <c r="N429" s="11" t="e">
        <f>(COUNTIFS(Sta!$A:$A,$A429,Sta!$T:$T,"&gt;4.5") +COUNTIFS(Sta!$B:$B,$A429,Sta!$T:$T,"&gt;4.5"))/$D429</f>
        <v>#DIV/0!</v>
      </c>
      <c r="O429" s="8" t="e">
        <f>COUNTIFS(Sta!$A:$A,$A429,Sta!$T:$T,"&gt;4.5")/$B429</f>
        <v>#DIV/0!</v>
      </c>
      <c r="P429" s="8" t="e">
        <f>COUNTIFS(Sta!$B:$B,$A429,Sta!$T:$T,"&gt;4.5")/$C429</f>
        <v>#DIV/0!</v>
      </c>
      <c r="Q429" s="11" t="e">
        <f>(COUNTIFS(Sta!$A:$A,$A429,Sta!$R:$R,"&gt;0.5") +COUNTIFS(Sta!$B:$B,$A429,Sta!$S:$S,"&gt;0.5"))/$D429</f>
        <v>#DIV/0!</v>
      </c>
      <c r="R429" s="8" t="e">
        <f>COUNTIFS(Sta!$A:$A,$A429,Sta!$R:$R,"&gt;0.5")/$B429</f>
        <v>#DIV/0!</v>
      </c>
      <c r="S429" s="8" t="e">
        <f>COUNTIFS(Sta!$B:$B,$A429,Sta!$S:$S,"&gt;0.5")/$C429</f>
        <v>#DIV/0!</v>
      </c>
      <c r="T429" s="11" t="e">
        <f>(COUNTIFS(Sta!$A:$A,$A429,Sta!$R:$R,"&gt;1.5") +COUNTIFS(Sta!$B:$B,$A429,Sta!$S:$S,"&gt;1.5"))/$D429</f>
        <v>#DIV/0!</v>
      </c>
      <c r="U429" s="8" t="e">
        <f>COUNTIFS(Sta!$A:$A,$A429,Sta!$R:$R,"&gt;1.5")/$B429</f>
        <v>#DIV/0!</v>
      </c>
      <c r="V429" s="8" t="e">
        <f>COUNTIFS(Sta!$B:$B,$A429,Sta!$S:$S,"&gt;1.5")/$C429</f>
        <v>#DIV/0!</v>
      </c>
    </row>
    <row r="430" spans="1:22" x14ac:dyDescent="0.3">
      <c r="A430" t="s">
        <v>315</v>
      </c>
      <c r="B430" s="9">
        <f>COUNTIF(Sta!A:A,A430)</f>
        <v>0</v>
      </c>
      <c r="C430" s="4">
        <f>COUNTIF(Sta!B:B,A430)</f>
        <v>0</v>
      </c>
      <c r="D430" s="4">
        <f t="shared" si="12"/>
        <v>0</v>
      </c>
      <c r="E430" s="10" t="e">
        <f>(SUMIF(Sta!$A:$A,$A430,Sta!$T:$T)  + SUMIF(Sta!$B:$B,$A430,Sta!$T:$T) )/$D430</f>
        <v>#DIV/0!</v>
      </c>
      <c r="F430" s="6" t="e">
        <f>SUMIF(Sta!$A:$A,$A430,Sta!$T:$T)/$B430</f>
        <v>#DIV/0!</v>
      </c>
      <c r="G430" s="6" t="e">
        <f>SUMIF(Sta!$B:$B,$A430,Sta!$T:$T)/$C430</f>
        <v>#DIV/0!</v>
      </c>
      <c r="H430" s="10" t="e">
        <f>(SUMIF(Sta!$A:$A,$A430,Sta!$R:$R)  + SUMIF(Sta!$B:$B,$A430,Sta!$S:$S) )/$D430</f>
        <v>#DIV/0!</v>
      </c>
      <c r="I430" s="6" t="e">
        <f>SUMIF(Sta!$A:$A,$A430,Sta!$R:$R)/$B430</f>
        <v>#DIV/0!</v>
      </c>
      <c r="J430" s="6" t="e">
        <f>SUMIF(Sta!$B:$B,$A430,Sta!$S:$S)/$C430</f>
        <v>#DIV/0!</v>
      </c>
      <c r="K430" s="11" t="e">
        <f>(COUNTIFS(Sta!$A:$A,$A430,Sta!$T:$T,"&gt;2.5") +COUNTIFS(Sta!$B:$B,$A430,Sta!$T:$T,"&gt;2.5"))/$D430</f>
        <v>#DIV/0!</v>
      </c>
      <c r="L430" s="8" t="e">
        <f>COUNTIFS(Sta!$A:$A,$A430,Sta!$T:$T,"&gt;2.5")/$B430</f>
        <v>#DIV/0!</v>
      </c>
      <c r="M430" s="8" t="e">
        <f>COUNTIFS(Sta!$B:$B,$A430,Sta!$T:$T,"&gt;2.5")/$C430</f>
        <v>#DIV/0!</v>
      </c>
      <c r="N430" s="11" t="e">
        <f>(COUNTIFS(Sta!$A:$A,$A430,Sta!$T:$T,"&gt;4.5") +COUNTIFS(Sta!$B:$B,$A430,Sta!$T:$T,"&gt;4.5"))/$D430</f>
        <v>#DIV/0!</v>
      </c>
      <c r="O430" s="8" t="e">
        <f>COUNTIFS(Sta!$A:$A,$A430,Sta!$T:$T,"&gt;4.5")/$B430</f>
        <v>#DIV/0!</v>
      </c>
      <c r="P430" s="8" t="e">
        <f>COUNTIFS(Sta!$B:$B,$A430,Sta!$T:$T,"&gt;4.5")/$C430</f>
        <v>#DIV/0!</v>
      </c>
      <c r="Q430" s="11" t="e">
        <f>(COUNTIFS(Sta!$A:$A,$A430,Sta!$R:$R,"&gt;0.5") +COUNTIFS(Sta!$B:$B,$A430,Sta!$S:$S,"&gt;0.5"))/$D430</f>
        <v>#DIV/0!</v>
      </c>
      <c r="R430" s="8" t="e">
        <f>COUNTIFS(Sta!$A:$A,$A430,Sta!$R:$R,"&gt;0.5")/$B430</f>
        <v>#DIV/0!</v>
      </c>
      <c r="S430" s="8" t="e">
        <f>COUNTIFS(Sta!$B:$B,$A430,Sta!$S:$S,"&gt;0.5")/$C430</f>
        <v>#DIV/0!</v>
      </c>
      <c r="T430" s="11" t="e">
        <f>(COUNTIFS(Sta!$A:$A,$A430,Sta!$R:$R,"&gt;1.5") +COUNTIFS(Sta!$B:$B,$A430,Sta!$S:$S,"&gt;1.5"))/$D430</f>
        <v>#DIV/0!</v>
      </c>
      <c r="U430" s="8" t="e">
        <f>COUNTIFS(Sta!$A:$A,$A430,Sta!$R:$R,"&gt;1.5")/$B430</f>
        <v>#DIV/0!</v>
      </c>
      <c r="V430" s="8" t="e">
        <f>COUNTIFS(Sta!$B:$B,$A430,Sta!$S:$S,"&gt;1.5")/$C430</f>
        <v>#DIV/0!</v>
      </c>
    </row>
    <row r="431" spans="1:22" x14ac:dyDescent="0.3">
      <c r="A431" t="s">
        <v>303</v>
      </c>
      <c r="B431" s="9">
        <f>COUNTIF(Sta!A:A,A431)</f>
        <v>0</v>
      </c>
      <c r="C431" s="4">
        <f>COUNTIF(Sta!B:B,A431)</f>
        <v>0</v>
      </c>
      <c r="D431" s="4">
        <f t="shared" si="12"/>
        <v>0</v>
      </c>
      <c r="E431" s="10" t="e">
        <f>(SUMIF(Sta!$A:$A,$A431,Sta!$T:$T)  + SUMIF(Sta!$B:$B,$A431,Sta!$T:$T) )/$D431</f>
        <v>#DIV/0!</v>
      </c>
      <c r="F431" s="6" t="e">
        <f>SUMIF(Sta!$A:$A,$A431,Sta!$T:$T)/$B431</f>
        <v>#DIV/0!</v>
      </c>
      <c r="G431" s="6" t="e">
        <f>SUMIF(Sta!$B:$B,$A431,Sta!$T:$T)/$C431</f>
        <v>#DIV/0!</v>
      </c>
      <c r="H431" s="10" t="e">
        <f>(SUMIF(Sta!$A:$A,$A431,Sta!$R:$R)  + SUMIF(Sta!$B:$B,$A431,Sta!$S:$S) )/$D431</f>
        <v>#DIV/0!</v>
      </c>
      <c r="I431" s="6" t="e">
        <f>SUMIF(Sta!$A:$A,$A431,Sta!$R:$R)/$B431</f>
        <v>#DIV/0!</v>
      </c>
      <c r="J431" s="6" t="e">
        <f>SUMIF(Sta!$B:$B,$A431,Sta!$S:$S)/$C431</f>
        <v>#DIV/0!</v>
      </c>
      <c r="K431" s="11" t="e">
        <f>(COUNTIFS(Sta!$A:$A,$A431,Sta!$T:$T,"&gt;2.5") +COUNTIFS(Sta!$B:$B,$A431,Sta!$T:$T,"&gt;2.5"))/$D431</f>
        <v>#DIV/0!</v>
      </c>
      <c r="L431" s="8" t="e">
        <f>COUNTIFS(Sta!$A:$A,$A431,Sta!$T:$T,"&gt;2.5")/$B431</f>
        <v>#DIV/0!</v>
      </c>
      <c r="M431" s="8" t="e">
        <f>COUNTIFS(Sta!$B:$B,$A431,Sta!$T:$T,"&gt;2.5")/$C431</f>
        <v>#DIV/0!</v>
      </c>
      <c r="N431" s="11" t="e">
        <f>(COUNTIFS(Sta!$A:$A,$A431,Sta!$T:$T,"&gt;4.5") +COUNTIFS(Sta!$B:$B,$A431,Sta!$T:$T,"&gt;4.5"))/$D431</f>
        <v>#DIV/0!</v>
      </c>
      <c r="O431" s="8" t="e">
        <f>COUNTIFS(Sta!$A:$A,$A431,Sta!$T:$T,"&gt;4.5")/$B431</f>
        <v>#DIV/0!</v>
      </c>
      <c r="P431" s="8" t="e">
        <f>COUNTIFS(Sta!$B:$B,$A431,Sta!$T:$T,"&gt;4.5")/$C431</f>
        <v>#DIV/0!</v>
      </c>
      <c r="Q431" s="11" t="e">
        <f>(COUNTIFS(Sta!$A:$A,$A431,Sta!$R:$R,"&gt;0.5") +COUNTIFS(Sta!$B:$B,$A431,Sta!$S:$S,"&gt;0.5"))/$D431</f>
        <v>#DIV/0!</v>
      </c>
      <c r="R431" s="8" t="e">
        <f>COUNTIFS(Sta!$A:$A,$A431,Sta!$R:$R,"&gt;0.5")/$B431</f>
        <v>#DIV/0!</v>
      </c>
      <c r="S431" s="8" t="e">
        <f>COUNTIFS(Sta!$B:$B,$A431,Sta!$S:$S,"&gt;0.5")/$C431</f>
        <v>#DIV/0!</v>
      </c>
      <c r="T431" s="11" t="e">
        <f>(COUNTIFS(Sta!$A:$A,$A431,Sta!$R:$R,"&gt;1.5") +COUNTIFS(Sta!$B:$B,$A431,Sta!$S:$S,"&gt;1.5"))/$D431</f>
        <v>#DIV/0!</v>
      </c>
      <c r="U431" s="8" t="e">
        <f>COUNTIFS(Sta!$A:$A,$A431,Sta!$R:$R,"&gt;1.5")/$B431</f>
        <v>#DIV/0!</v>
      </c>
      <c r="V431" s="8" t="e">
        <f>COUNTIFS(Sta!$B:$B,$A431,Sta!$S:$S,"&gt;1.5")/$C431</f>
        <v>#DIV/0!</v>
      </c>
    </row>
    <row r="432" spans="1:22" x14ac:dyDescent="0.3">
      <c r="A432" t="s">
        <v>401</v>
      </c>
      <c r="B432" s="9">
        <f>COUNTIF(Sta!A:A,A432)</f>
        <v>0</v>
      </c>
      <c r="C432" s="4">
        <f>COUNTIF(Sta!B:B,A432)</f>
        <v>0</v>
      </c>
      <c r="D432" s="4">
        <f t="shared" si="12"/>
        <v>0</v>
      </c>
      <c r="E432" s="10" t="e">
        <f>(SUMIF(Sta!$A:$A,$A432,Sta!$T:$T)  + SUMIF(Sta!$B:$B,$A432,Sta!$T:$T) )/$D432</f>
        <v>#DIV/0!</v>
      </c>
      <c r="F432" s="6" t="e">
        <f>SUMIF(Sta!$A:$A,$A432,Sta!$T:$T)/$B432</f>
        <v>#DIV/0!</v>
      </c>
      <c r="G432" s="6" t="e">
        <f>SUMIF(Sta!$B:$B,$A432,Sta!$T:$T)/$C432</f>
        <v>#DIV/0!</v>
      </c>
      <c r="H432" s="10" t="e">
        <f>(SUMIF(Sta!$A:$A,$A432,Sta!$R:$R)  + SUMIF(Sta!$B:$B,$A432,Sta!$S:$S) )/$D432</f>
        <v>#DIV/0!</v>
      </c>
      <c r="I432" s="6" t="e">
        <f>SUMIF(Sta!$A:$A,$A432,Sta!$R:$R)/$B432</f>
        <v>#DIV/0!</v>
      </c>
      <c r="J432" s="6" t="e">
        <f>SUMIF(Sta!$B:$B,$A432,Sta!$S:$S)/$C432</f>
        <v>#DIV/0!</v>
      </c>
      <c r="K432" s="11" t="e">
        <f>(COUNTIFS(Sta!$A:$A,$A432,Sta!$T:$T,"&gt;2.5") +COUNTIFS(Sta!$B:$B,$A432,Sta!$T:$T,"&gt;2.5"))/$D432</f>
        <v>#DIV/0!</v>
      </c>
      <c r="L432" s="8" t="e">
        <f>COUNTIFS(Sta!$A:$A,$A432,Sta!$T:$T,"&gt;2.5")/$B432</f>
        <v>#DIV/0!</v>
      </c>
      <c r="M432" s="8" t="e">
        <f>COUNTIFS(Sta!$B:$B,$A432,Sta!$T:$T,"&gt;2.5")/$C432</f>
        <v>#DIV/0!</v>
      </c>
      <c r="N432" s="11" t="e">
        <f>(COUNTIFS(Sta!$A:$A,$A432,Sta!$T:$T,"&gt;4.5") +COUNTIFS(Sta!$B:$B,$A432,Sta!$T:$T,"&gt;4.5"))/$D432</f>
        <v>#DIV/0!</v>
      </c>
      <c r="O432" s="8" t="e">
        <f>COUNTIFS(Sta!$A:$A,$A432,Sta!$T:$T,"&gt;4.5")/$B432</f>
        <v>#DIV/0!</v>
      </c>
      <c r="P432" s="8" t="e">
        <f>COUNTIFS(Sta!$B:$B,$A432,Sta!$T:$T,"&gt;4.5")/$C432</f>
        <v>#DIV/0!</v>
      </c>
      <c r="Q432" s="11" t="e">
        <f>(COUNTIFS(Sta!$A:$A,$A432,Sta!$R:$R,"&gt;0.5") +COUNTIFS(Sta!$B:$B,$A432,Sta!$S:$S,"&gt;0.5"))/$D432</f>
        <v>#DIV/0!</v>
      </c>
      <c r="R432" s="8" t="e">
        <f>COUNTIFS(Sta!$A:$A,$A432,Sta!$R:$R,"&gt;0.5")/$B432</f>
        <v>#DIV/0!</v>
      </c>
      <c r="S432" s="8" t="e">
        <f>COUNTIFS(Sta!$B:$B,$A432,Sta!$S:$S,"&gt;0.5")/$C432</f>
        <v>#DIV/0!</v>
      </c>
      <c r="T432" s="11" t="e">
        <f>(COUNTIFS(Sta!$A:$A,$A432,Sta!$R:$R,"&gt;1.5") +COUNTIFS(Sta!$B:$B,$A432,Sta!$S:$S,"&gt;1.5"))/$D432</f>
        <v>#DIV/0!</v>
      </c>
      <c r="U432" s="8" t="e">
        <f>COUNTIFS(Sta!$A:$A,$A432,Sta!$R:$R,"&gt;1.5")/$B432</f>
        <v>#DIV/0!</v>
      </c>
      <c r="V432" s="8" t="e">
        <f>COUNTIFS(Sta!$B:$B,$A432,Sta!$S:$S,"&gt;1.5")/$C432</f>
        <v>#DIV/0!</v>
      </c>
    </row>
    <row r="433" spans="1:22" x14ac:dyDescent="0.3">
      <c r="A433" t="s">
        <v>281</v>
      </c>
      <c r="B433" s="9">
        <f>COUNTIF(Sta!A:A,A433)</f>
        <v>0</v>
      </c>
      <c r="C433" s="4">
        <f>COUNTIF(Sta!B:B,A433)</f>
        <v>1</v>
      </c>
      <c r="D433" s="4">
        <f t="shared" si="12"/>
        <v>1</v>
      </c>
      <c r="E433" s="10">
        <f>(SUMIF(Sta!$A:$A,$A433,Sta!$T:$T)  + SUMIF(Sta!$B:$B,$A433,Sta!$T:$T) )/$D433</f>
        <v>1</v>
      </c>
      <c r="F433" s="6" t="e">
        <f>SUMIF(Sta!$A:$A,$A433,Sta!$T:$T)/$B433</f>
        <v>#DIV/0!</v>
      </c>
      <c r="G433" s="6">
        <f>SUMIF(Sta!$B:$B,$A433,Sta!$T:$T)/$C433</f>
        <v>1</v>
      </c>
      <c r="H433" s="10">
        <f>(SUMIF(Sta!$A:$A,$A433,Sta!$R:$R)  + SUMIF(Sta!$B:$B,$A433,Sta!$S:$S) )/$D433</f>
        <v>0</v>
      </c>
      <c r="I433" s="6" t="e">
        <f>SUMIF(Sta!$A:$A,$A433,Sta!$R:$R)/$B433</f>
        <v>#DIV/0!</v>
      </c>
      <c r="J433" s="6">
        <f>SUMIF(Sta!$B:$B,$A433,Sta!$S:$S)/$C433</f>
        <v>0</v>
      </c>
      <c r="K433" s="11">
        <f>(COUNTIFS(Sta!$A:$A,$A433,Sta!$T:$T,"&gt;2.5") +COUNTIFS(Sta!$B:$B,$A433,Sta!$T:$T,"&gt;2.5"))/$D433</f>
        <v>0</v>
      </c>
      <c r="L433" s="8" t="e">
        <f>COUNTIFS(Sta!$A:$A,$A433,Sta!$T:$T,"&gt;2.5")/$B433</f>
        <v>#DIV/0!</v>
      </c>
      <c r="M433" s="8">
        <f>COUNTIFS(Sta!$B:$B,$A433,Sta!$T:$T,"&gt;2.5")/$C433</f>
        <v>0</v>
      </c>
      <c r="N433" s="11">
        <f>(COUNTIFS(Sta!$A:$A,$A433,Sta!$T:$T,"&gt;4.5") +COUNTIFS(Sta!$B:$B,$A433,Sta!$T:$T,"&gt;4.5"))/$D433</f>
        <v>0</v>
      </c>
      <c r="O433" s="8" t="e">
        <f>COUNTIFS(Sta!$A:$A,$A433,Sta!$T:$T,"&gt;4.5")/$B433</f>
        <v>#DIV/0!</v>
      </c>
      <c r="P433" s="8">
        <f>COUNTIFS(Sta!$B:$B,$A433,Sta!$T:$T,"&gt;4.5")/$C433</f>
        <v>0</v>
      </c>
      <c r="Q433" s="11">
        <f>(COUNTIFS(Sta!$A:$A,$A433,Sta!$R:$R,"&gt;0.5") +COUNTIFS(Sta!$B:$B,$A433,Sta!$S:$S,"&gt;0.5"))/$D433</f>
        <v>0</v>
      </c>
      <c r="R433" s="8" t="e">
        <f>COUNTIFS(Sta!$A:$A,$A433,Sta!$R:$R,"&gt;0.5")/$B433</f>
        <v>#DIV/0!</v>
      </c>
      <c r="S433" s="8">
        <f>COUNTIFS(Sta!$B:$B,$A433,Sta!$S:$S,"&gt;0.5")/$C433</f>
        <v>0</v>
      </c>
      <c r="T433" s="11">
        <f>(COUNTIFS(Sta!$A:$A,$A433,Sta!$R:$R,"&gt;1.5") +COUNTIFS(Sta!$B:$B,$A433,Sta!$S:$S,"&gt;1.5"))/$D433</f>
        <v>0</v>
      </c>
      <c r="U433" s="8" t="e">
        <f>COUNTIFS(Sta!$A:$A,$A433,Sta!$R:$R,"&gt;1.5")/$B433</f>
        <v>#DIV/0!</v>
      </c>
      <c r="V433" s="8">
        <f>COUNTIFS(Sta!$B:$B,$A433,Sta!$S:$S,"&gt;1.5")/$C433</f>
        <v>0</v>
      </c>
    </row>
    <row r="434" spans="1:22" x14ac:dyDescent="0.3">
      <c r="A434" t="s">
        <v>288</v>
      </c>
      <c r="B434" s="9">
        <f>COUNTIF(Sta!A:A,A434)</f>
        <v>0</v>
      </c>
      <c r="C434" s="4">
        <f>COUNTIF(Sta!B:B,A434)</f>
        <v>1</v>
      </c>
      <c r="D434" s="4">
        <f t="shared" si="12"/>
        <v>1</v>
      </c>
      <c r="E434" s="10">
        <f>(SUMIF(Sta!$A:$A,$A434,Sta!$T:$T)  + SUMIF(Sta!$B:$B,$A434,Sta!$T:$T) )/$D434</f>
        <v>7</v>
      </c>
      <c r="F434" s="6" t="e">
        <f>SUMIF(Sta!$A:$A,$A434,Sta!$T:$T)/$B434</f>
        <v>#DIV/0!</v>
      </c>
      <c r="G434" s="6">
        <f>SUMIF(Sta!$B:$B,$A434,Sta!$T:$T)/$C434</f>
        <v>7</v>
      </c>
      <c r="H434" s="10">
        <f>(SUMIF(Sta!$A:$A,$A434,Sta!$R:$R)  + SUMIF(Sta!$B:$B,$A434,Sta!$S:$S) )/$D434</f>
        <v>4</v>
      </c>
      <c r="I434" s="6" t="e">
        <f>SUMIF(Sta!$A:$A,$A434,Sta!$R:$R)/$B434</f>
        <v>#DIV/0!</v>
      </c>
      <c r="J434" s="6">
        <f>SUMIF(Sta!$B:$B,$A434,Sta!$S:$S)/$C434</f>
        <v>4</v>
      </c>
      <c r="K434" s="11">
        <f>(COUNTIFS(Sta!$A:$A,$A434,Sta!$T:$T,"&gt;2.5") +COUNTIFS(Sta!$B:$B,$A434,Sta!$T:$T,"&gt;2.5"))/$D434</f>
        <v>1</v>
      </c>
      <c r="L434" s="8" t="e">
        <f>COUNTIFS(Sta!$A:$A,$A434,Sta!$T:$T,"&gt;2.5")/$B434</f>
        <v>#DIV/0!</v>
      </c>
      <c r="M434" s="8">
        <f>COUNTIFS(Sta!$B:$B,$A434,Sta!$T:$T,"&gt;2.5")/$C434</f>
        <v>1</v>
      </c>
      <c r="N434" s="11">
        <f>(COUNTIFS(Sta!$A:$A,$A434,Sta!$T:$T,"&gt;4.5") +COUNTIFS(Sta!$B:$B,$A434,Sta!$T:$T,"&gt;4.5"))/$D434</f>
        <v>1</v>
      </c>
      <c r="O434" s="8" t="e">
        <f>COUNTIFS(Sta!$A:$A,$A434,Sta!$T:$T,"&gt;4.5")/$B434</f>
        <v>#DIV/0!</v>
      </c>
      <c r="P434" s="8">
        <f>COUNTIFS(Sta!$B:$B,$A434,Sta!$T:$T,"&gt;4.5")/$C434</f>
        <v>1</v>
      </c>
      <c r="Q434" s="11">
        <f>(COUNTIFS(Sta!$A:$A,$A434,Sta!$R:$R,"&gt;0.5") +COUNTIFS(Sta!$B:$B,$A434,Sta!$S:$S,"&gt;0.5"))/$D434</f>
        <v>1</v>
      </c>
      <c r="R434" s="8" t="e">
        <f>COUNTIFS(Sta!$A:$A,$A434,Sta!$R:$R,"&gt;0.5")/$B434</f>
        <v>#DIV/0!</v>
      </c>
      <c r="S434" s="8">
        <f>COUNTIFS(Sta!$B:$B,$A434,Sta!$S:$S,"&gt;0.5")/$C434</f>
        <v>1</v>
      </c>
      <c r="T434" s="11">
        <f>(COUNTIFS(Sta!$A:$A,$A434,Sta!$R:$R,"&gt;1.5") +COUNTIFS(Sta!$B:$B,$A434,Sta!$S:$S,"&gt;1.5"))/$D434</f>
        <v>1</v>
      </c>
      <c r="U434" s="8" t="e">
        <f>COUNTIFS(Sta!$A:$A,$A434,Sta!$R:$R,"&gt;1.5")/$B434</f>
        <v>#DIV/0!</v>
      </c>
      <c r="V434" s="8">
        <f>COUNTIFS(Sta!$B:$B,$A434,Sta!$S:$S,"&gt;1.5")/$C434</f>
        <v>1</v>
      </c>
    </row>
    <row r="435" spans="1:22" x14ac:dyDescent="0.3">
      <c r="A435" t="s">
        <v>581</v>
      </c>
      <c r="B435" s="9">
        <f>COUNTIF(Sta!A:A,A435)</f>
        <v>1</v>
      </c>
      <c r="C435" s="4">
        <f>COUNTIF(Sta!B:B,A435)</f>
        <v>2</v>
      </c>
      <c r="D435" s="4">
        <f t="shared" si="12"/>
        <v>3</v>
      </c>
      <c r="E435" s="10">
        <f>(SUMIF(Sta!$A:$A,$A435,Sta!$T:$T)  + SUMIF(Sta!$B:$B,$A435,Sta!$T:$T) )/$D435</f>
        <v>4</v>
      </c>
      <c r="F435" s="6">
        <f>SUMIF(Sta!$A:$A,$A435,Sta!$T:$T)/$B435</f>
        <v>5</v>
      </c>
      <c r="G435" s="6">
        <f>SUMIF(Sta!$B:$B,$A435,Sta!$T:$T)/$C435</f>
        <v>3.5</v>
      </c>
      <c r="H435" s="10">
        <f>(SUMIF(Sta!$A:$A,$A435,Sta!$R:$R)  + SUMIF(Sta!$B:$B,$A435,Sta!$S:$S) )/$D435</f>
        <v>2.3333333333333335</v>
      </c>
      <c r="I435" s="6">
        <f>SUMIF(Sta!$A:$A,$A435,Sta!$R:$R)/$B435</f>
        <v>2</v>
      </c>
      <c r="J435" s="6">
        <f>SUMIF(Sta!$B:$B,$A435,Sta!$S:$S)/$C435</f>
        <v>2.5</v>
      </c>
      <c r="K435" s="11">
        <f>(COUNTIFS(Sta!$A:$A,$A435,Sta!$T:$T,"&gt;2.5") +COUNTIFS(Sta!$B:$B,$A435,Sta!$T:$T,"&gt;2.5"))/$D435</f>
        <v>1</v>
      </c>
      <c r="L435" s="8">
        <f>COUNTIFS(Sta!$A:$A,$A435,Sta!$T:$T,"&gt;2.5")/$B435</f>
        <v>1</v>
      </c>
      <c r="M435" s="8">
        <f>COUNTIFS(Sta!$B:$B,$A435,Sta!$T:$T,"&gt;2.5")/$C435</f>
        <v>1</v>
      </c>
      <c r="N435" s="11">
        <f>(COUNTIFS(Sta!$A:$A,$A435,Sta!$T:$T,"&gt;4.5") +COUNTIFS(Sta!$B:$B,$A435,Sta!$T:$T,"&gt;4.5"))/$D435</f>
        <v>0.33333333333333331</v>
      </c>
      <c r="O435" s="8">
        <f>COUNTIFS(Sta!$A:$A,$A435,Sta!$T:$T,"&gt;4.5")/$B435</f>
        <v>1</v>
      </c>
      <c r="P435" s="8">
        <f>COUNTIFS(Sta!$B:$B,$A435,Sta!$T:$T,"&gt;4.5")/$C435</f>
        <v>0</v>
      </c>
      <c r="Q435" s="11">
        <f>(COUNTIFS(Sta!$A:$A,$A435,Sta!$R:$R,"&gt;0.5") +COUNTIFS(Sta!$B:$B,$A435,Sta!$S:$S,"&gt;0.5"))/$D435</f>
        <v>1</v>
      </c>
      <c r="R435" s="8">
        <f>COUNTIFS(Sta!$A:$A,$A435,Sta!$R:$R,"&gt;0.5")/$B435</f>
        <v>1</v>
      </c>
      <c r="S435" s="8">
        <f>COUNTIFS(Sta!$B:$B,$A435,Sta!$S:$S,"&gt;0.5")/$C435</f>
        <v>1</v>
      </c>
      <c r="T435" s="11">
        <f>(COUNTIFS(Sta!$A:$A,$A435,Sta!$R:$R,"&gt;1.5") +COUNTIFS(Sta!$B:$B,$A435,Sta!$S:$S,"&gt;1.5"))/$D435</f>
        <v>1</v>
      </c>
      <c r="U435" s="8">
        <f>COUNTIFS(Sta!$A:$A,$A435,Sta!$R:$R,"&gt;1.5")/$B435</f>
        <v>1</v>
      </c>
      <c r="V435" s="8">
        <f>COUNTIFS(Sta!$B:$B,$A435,Sta!$S:$S,"&gt;1.5")/$C435</f>
        <v>1</v>
      </c>
    </row>
    <row r="436" spans="1:22" x14ac:dyDescent="0.3">
      <c r="A436" t="s">
        <v>620</v>
      </c>
      <c r="B436" s="9">
        <f>COUNTIF(Sta!A:A,A436)</f>
        <v>2</v>
      </c>
      <c r="C436" s="4">
        <f>COUNTIF(Sta!B:B,A436)</f>
        <v>1</v>
      </c>
      <c r="D436" s="4">
        <f t="shared" si="12"/>
        <v>3</v>
      </c>
      <c r="E436" s="10">
        <f>(SUMIF(Sta!$A:$A,$A436,Sta!$T:$T)  + SUMIF(Sta!$B:$B,$A436,Sta!$T:$T) )/$D436</f>
        <v>4.666666666666667</v>
      </c>
      <c r="F436" s="6">
        <f>SUMIF(Sta!$A:$A,$A436,Sta!$T:$T)/$B436</f>
        <v>4.5</v>
      </c>
      <c r="G436" s="6">
        <f>SUMIF(Sta!$B:$B,$A436,Sta!$T:$T)/$C436</f>
        <v>5</v>
      </c>
      <c r="H436" s="10">
        <f>(SUMIF(Sta!$A:$A,$A436,Sta!$R:$R)  + SUMIF(Sta!$B:$B,$A436,Sta!$S:$S) )/$D436</f>
        <v>1.3333333333333333</v>
      </c>
      <c r="I436" s="6">
        <f>SUMIF(Sta!$A:$A,$A436,Sta!$R:$R)/$B436</f>
        <v>1</v>
      </c>
      <c r="J436" s="6">
        <f>SUMIF(Sta!$B:$B,$A436,Sta!$S:$S)/$C436</f>
        <v>2</v>
      </c>
      <c r="K436" s="11">
        <f>(COUNTIFS(Sta!$A:$A,$A436,Sta!$T:$T,"&gt;2.5") +COUNTIFS(Sta!$B:$B,$A436,Sta!$T:$T,"&gt;2.5"))/$D436</f>
        <v>1</v>
      </c>
      <c r="L436" s="8">
        <f>COUNTIFS(Sta!$A:$A,$A436,Sta!$T:$T,"&gt;2.5")/$B436</f>
        <v>1</v>
      </c>
      <c r="M436" s="8">
        <f>COUNTIFS(Sta!$B:$B,$A436,Sta!$T:$T,"&gt;2.5")/$C436</f>
        <v>1</v>
      </c>
      <c r="N436" s="11">
        <f>(COUNTIFS(Sta!$A:$A,$A436,Sta!$T:$T,"&gt;4.5") +COUNTIFS(Sta!$B:$B,$A436,Sta!$T:$T,"&gt;4.5"))/$D436</f>
        <v>0.66666666666666663</v>
      </c>
      <c r="O436" s="8">
        <f>COUNTIFS(Sta!$A:$A,$A436,Sta!$T:$T,"&gt;4.5")/$B436</f>
        <v>0.5</v>
      </c>
      <c r="P436" s="8">
        <f>COUNTIFS(Sta!$B:$B,$A436,Sta!$T:$T,"&gt;4.5")/$C436</f>
        <v>1</v>
      </c>
      <c r="Q436" s="11">
        <f>(COUNTIFS(Sta!$A:$A,$A436,Sta!$R:$R,"&gt;0.5") +COUNTIFS(Sta!$B:$B,$A436,Sta!$S:$S,"&gt;0.5"))/$D436</f>
        <v>0.66666666666666663</v>
      </c>
      <c r="R436" s="8">
        <f>COUNTIFS(Sta!$A:$A,$A436,Sta!$R:$R,"&gt;0.5")/$B436</f>
        <v>0.5</v>
      </c>
      <c r="S436" s="8">
        <f>COUNTIFS(Sta!$B:$B,$A436,Sta!$S:$S,"&gt;0.5")/$C436</f>
        <v>1</v>
      </c>
      <c r="T436" s="11">
        <f>(COUNTIFS(Sta!$A:$A,$A436,Sta!$R:$R,"&gt;1.5") +COUNTIFS(Sta!$B:$B,$A436,Sta!$S:$S,"&gt;1.5"))/$D436</f>
        <v>0.66666666666666663</v>
      </c>
      <c r="U436" s="8">
        <f>COUNTIFS(Sta!$A:$A,$A436,Sta!$R:$R,"&gt;1.5")/$B436</f>
        <v>0.5</v>
      </c>
      <c r="V436" s="8">
        <f>COUNTIFS(Sta!$B:$B,$A436,Sta!$S:$S,"&gt;1.5")/$C436</f>
        <v>1</v>
      </c>
    </row>
    <row r="437" spans="1:22" x14ac:dyDescent="0.3">
      <c r="A437" t="s">
        <v>270</v>
      </c>
      <c r="B437" s="9">
        <f>COUNTIF(Sta!A:A,A437)</f>
        <v>0</v>
      </c>
      <c r="C437" s="4">
        <f>COUNTIF(Sta!B:B,A437)</f>
        <v>0</v>
      </c>
      <c r="D437" s="4">
        <f t="shared" si="12"/>
        <v>0</v>
      </c>
      <c r="E437" s="10" t="e">
        <f>(SUMIF(Sta!$A:$A,$A437,Sta!$T:$T)  + SUMIF(Sta!$B:$B,$A437,Sta!$T:$T) )/$D437</f>
        <v>#DIV/0!</v>
      </c>
      <c r="F437" s="6" t="e">
        <f>SUMIF(Sta!$A:$A,$A437,Sta!$T:$T)/$B437</f>
        <v>#DIV/0!</v>
      </c>
      <c r="G437" s="6" t="e">
        <f>SUMIF(Sta!$B:$B,$A437,Sta!$T:$T)/$C437</f>
        <v>#DIV/0!</v>
      </c>
      <c r="H437" s="10" t="e">
        <f>(SUMIF(Sta!$A:$A,$A437,Sta!$R:$R)  + SUMIF(Sta!$B:$B,$A437,Sta!$S:$S) )/$D437</f>
        <v>#DIV/0!</v>
      </c>
      <c r="I437" s="6" t="e">
        <f>SUMIF(Sta!$A:$A,$A437,Sta!$R:$R)/$B437</f>
        <v>#DIV/0!</v>
      </c>
      <c r="J437" s="6" t="e">
        <f>SUMIF(Sta!$B:$B,$A437,Sta!$S:$S)/$C437</f>
        <v>#DIV/0!</v>
      </c>
      <c r="K437" s="11" t="e">
        <f>(COUNTIFS(Sta!$A:$A,$A437,Sta!$T:$T,"&gt;2.5") +COUNTIFS(Sta!$B:$B,$A437,Sta!$T:$T,"&gt;2.5"))/$D437</f>
        <v>#DIV/0!</v>
      </c>
      <c r="L437" s="8" t="e">
        <f>COUNTIFS(Sta!$A:$A,$A437,Sta!$T:$T,"&gt;2.5")/$B437</f>
        <v>#DIV/0!</v>
      </c>
      <c r="M437" s="8" t="e">
        <f>COUNTIFS(Sta!$B:$B,$A437,Sta!$T:$T,"&gt;2.5")/$C437</f>
        <v>#DIV/0!</v>
      </c>
      <c r="N437" s="11" t="e">
        <f>(COUNTIFS(Sta!$A:$A,$A437,Sta!$T:$T,"&gt;4.5") +COUNTIFS(Sta!$B:$B,$A437,Sta!$T:$T,"&gt;4.5"))/$D437</f>
        <v>#DIV/0!</v>
      </c>
      <c r="O437" s="8" t="e">
        <f>COUNTIFS(Sta!$A:$A,$A437,Sta!$T:$T,"&gt;4.5")/$B437</f>
        <v>#DIV/0!</v>
      </c>
      <c r="P437" s="8" t="e">
        <f>COUNTIFS(Sta!$B:$B,$A437,Sta!$T:$T,"&gt;4.5")/$C437</f>
        <v>#DIV/0!</v>
      </c>
      <c r="Q437" s="11" t="e">
        <f>(COUNTIFS(Sta!$A:$A,$A437,Sta!$R:$R,"&gt;0.5") +COUNTIFS(Sta!$B:$B,$A437,Sta!$S:$S,"&gt;0.5"))/$D437</f>
        <v>#DIV/0!</v>
      </c>
      <c r="R437" s="8" t="e">
        <f>COUNTIFS(Sta!$A:$A,$A437,Sta!$R:$R,"&gt;0.5")/$B437</f>
        <v>#DIV/0!</v>
      </c>
      <c r="S437" s="8" t="e">
        <f>COUNTIFS(Sta!$B:$B,$A437,Sta!$S:$S,"&gt;0.5")/$C437</f>
        <v>#DIV/0!</v>
      </c>
      <c r="T437" s="11" t="e">
        <f>(COUNTIFS(Sta!$A:$A,$A437,Sta!$R:$R,"&gt;1.5") +COUNTIFS(Sta!$B:$B,$A437,Sta!$S:$S,"&gt;1.5"))/$D437</f>
        <v>#DIV/0!</v>
      </c>
      <c r="U437" s="8" t="e">
        <f>COUNTIFS(Sta!$A:$A,$A437,Sta!$R:$R,"&gt;1.5")/$B437</f>
        <v>#DIV/0!</v>
      </c>
      <c r="V437" s="8" t="e">
        <f>COUNTIFS(Sta!$B:$B,$A437,Sta!$S:$S,"&gt;1.5")/$C437</f>
        <v>#DIV/0!</v>
      </c>
    </row>
    <row r="438" spans="1:22" x14ac:dyDescent="0.3">
      <c r="A438" t="s">
        <v>633</v>
      </c>
      <c r="B438" s="9">
        <f>COUNTIF(Sta!A:A,A438)</f>
        <v>1</v>
      </c>
      <c r="C438" s="4">
        <f>COUNTIF(Sta!B:B,A438)</f>
        <v>1</v>
      </c>
      <c r="D438" s="4">
        <f t="shared" si="12"/>
        <v>2</v>
      </c>
      <c r="E438" s="10">
        <f>(SUMIF(Sta!$A:$A,$A438,Sta!$T:$T)  + SUMIF(Sta!$B:$B,$A438,Sta!$T:$T) )/$D438</f>
        <v>6.5</v>
      </c>
      <c r="F438" s="6">
        <f>SUMIF(Sta!$A:$A,$A438,Sta!$T:$T)/$B438</f>
        <v>5</v>
      </c>
      <c r="G438" s="6">
        <f>SUMIF(Sta!$B:$B,$A438,Sta!$T:$T)/$C438</f>
        <v>8</v>
      </c>
      <c r="H438" s="10">
        <f>(SUMIF(Sta!$A:$A,$A438,Sta!$R:$R)  + SUMIF(Sta!$B:$B,$A438,Sta!$S:$S) )/$D438</f>
        <v>4.5</v>
      </c>
      <c r="I438" s="6">
        <f>SUMIF(Sta!$A:$A,$A438,Sta!$R:$R)/$B438</f>
        <v>4</v>
      </c>
      <c r="J438" s="6">
        <f>SUMIF(Sta!$B:$B,$A438,Sta!$S:$S)/$C438</f>
        <v>5</v>
      </c>
      <c r="K438" s="11">
        <f>(COUNTIFS(Sta!$A:$A,$A438,Sta!$T:$T,"&gt;2.5") +COUNTIFS(Sta!$B:$B,$A438,Sta!$T:$T,"&gt;2.5"))/$D438</f>
        <v>1</v>
      </c>
      <c r="L438" s="8">
        <f>COUNTIFS(Sta!$A:$A,$A438,Sta!$T:$T,"&gt;2.5")/$B438</f>
        <v>1</v>
      </c>
      <c r="M438" s="8">
        <f>COUNTIFS(Sta!$B:$B,$A438,Sta!$T:$T,"&gt;2.5")/$C438</f>
        <v>1</v>
      </c>
      <c r="N438" s="11">
        <f>(COUNTIFS(Sta!$A:$A,$A438,Sta!$T:$T,"&gt;4.5") +COUNTIFS(Sta!$B:$B,$A438,Sta!$T:$T,"&gt;4.5"))/$D438</f>
        <v>1</v>
      </c>
      <c r="O438" s="8">
        <f>COUNTIFS(Sta!$A:$A,$A438,Sta!$T:$T,"&gt;4.5")/$B438</f>
        <v>1</v>
      </c>
      <c r="P438" s="8">
        <f>COUNTIFS(Sta!$B:$B,$A438,Sta!$T:$T,"&gt;4.5")/$C438</f>
        <v>1</v>
      </c>
      <c r="Q438" s="11">
        <f>(COUNTIFS(Sta!$A:$A,$A438,Sta!$R:$R,"&gt;0.5") +COUNTIFS(Sta!$B:$B,$A438,Sta!$S:$S,"&gt;0.5"))/$D438</f>
        <v>1</v>
      </c>
      <c r="R438" s="8">
        <f>COUNTIFS(Sta!$A:$A,$A438,Sta!$R:$R,"&gt;0.5")/$B438</f>
        <v>1</v>
      </c>
      <c r="S438" s="8">
        <f>COUNTIFS(Sta!$B:$B,$A438,Sta!$S:$S,"&gt;0.5")/$C438</f>
        <v>1</v>
      </c>
      <c r="T438" s="11">
        <f>(COUNTIFS(Sta!$A:$A,$A438,Sta!$R:$R,"&gt;1.5") +COUNTIFS(Sta!$B:$B,$A438,Sta!$S:$S,"&gt;1.5"))/$D438</f>
        <v>1</v>
      </c>
      <c r="U438" s="8">
        <f>COUNTIFS(Sta!$A:$A,$A438,Sta!$R:$R,"&gt;1.5")/$B438</f>
        <v>1</v>
      </c>
      <c r="V438" s="8">
        <f>COUNTIFS(Sta!$B:$B,$A438,Sta!$S:$S,"&gt;1.5")/$C438</f>
        <v>1</v>
      </c>
    </row>
    <row r="439" spans="1:22" x14ac:dyDescent="0.3">
      <c r="A439" t="s">
        <v>705</v>
      </c>
      <c r="B439" s="9">
        <f>COUNTIF(Sta!A:A,A439)</f>
        <v>0</v>
      </c>
      <c r="C439" s="4">
        <f>COUNTIF(Sta!B:B,A439)</f>
        <v>0</v>
      </c>
      <c r="D439" s="4">
        <f t="shared" si="12"/>
        <v>0</v>
      </c>
      <c r="E439" s="10" t="e">
        <f>(SUMIF(Sta!$A:$A,$A439,Sta!$T:$T)  + SUMIF(Sta!$B:$B,$A439,Sta!$T:$T) )/$D439</f>
        <v>#DIV/0!</v>
      </c>
      <c r="F439" s="6" t="e">
        <f>SUMIF(Sta!$A:$A,$A439,Sta!$T:$T)/$B439</f>
        <v>#DIV/0!</v>
      </c>
      <c r="G439" s="6" t="e">
        <f>SUMIF(Sta!$B:$B,$A439,Sta!$T:$T)/$C439</f>
        <v>#DIV/0!</v>
      </c>
      <c r="H439" s="10" t="e">
        <f>(SUMIF(Sta!$A:$A,$A439,Sta!$R:$R)  + SUMIF(Sta!$B:$B,$A439,Sta!$S:$S) )/$D439</f>
        <v>#DIV/0!</v>
      </c>
      <c r="I439" s="6" t="e">
        <f>SUMIF(Sta!$A:$A,$A439,Sta!$R:$R)/$B439</f>
        <v>#DIV/0!</v>
      </c>
      <c r="J439" s="6" t="e">
        <f>SUMIF(Sta!$B:$B,$A439,Sta!$S:$S)/$C439</f>
        <v>#DIV/0!</v>
      </c>
      <c r="K439" s="11" t="e">
        <f>(COUNTIFS(Sta!$A:$A,$A439,Sta!$T:$T,"&gt;2.5") +COUNTIFS(Sta!$B:$B,$A439,Sta!$T:$T,"&gt;2.5"))/$D439</f>
        <v>#DIV/0!</v>
      </c>
      <c r="L439" s="8" t="e">
        <f>COUNTIFS(Sta!$A:$A,$A439,Sta!$T:$T,"&gt;2.5")/$B439</f>
        <v>#DIV/0!</v>
      </c>
      <c r="M439" s="8" t="e">
        <f>COUNTIFS(Sta!$B:$B,$A439,Sta!$T:$T,"&gt;2.5")/$C439</f>
        <v>#DIV/0!</v>
      </c>
      <c r="N439" s="11" t="e">
        <f>(COUNTIFS(Sta!$A:$A,$A439,Sta!$T:$T,"&gt;4.5") +COUNTIFS(Sta!$B:$B,$A439,Sta!$T:$T,"&gt;4.5"))/$D439</f>
        <v>#DIV/0!</v>
      </c>
      <c r="O439" s="8" t="e">
        <f>COUNTIFS(Sta!$A:$A,$A439,Sta!$T:$T,"&gt;4.5")/$B439</f>
        <v>#DIV/0!</v>
      </c>
      <c r="P439" s="8" t="e">
        <f>COUNTIFS(Sta!$B:$B,$A439,Sta!$T:$T,"&gt;4.5")/$C439</f>
        <v>#DIV/0!</v>
      </c>
      <c r="Q439" s="11" t="e">
        <f>(COUNTIFS(Sta!$A:$A,$A439,Sta!$R:$R,"&gt;0.5") +COUNTIFS(Sta!$B:$B,$A439,Sta!$S:$S,"&gt;0.5"))/$D439</f>
        <v>#DIV/0!</v>
      </c>
      <c r="R439" s="8" t="e">
        <f>COUNTIFS(Sta!$A:$A,$A439,Sta!$R:$R,"&gt;0.5")/$B439</f>
        <v>#DIV/0!</v>
      </c>
      <c r="S439" s="8" t="e">
        <f>COUNTIFS(Sta!$B:$B,$A439,Sta!$S:$S,"&gt;0.5")/$C439</f>
        <v>#DIV/0!</v>
      </c>
      <c r="T439" s="11" t="e">
        <f>(COUNTIFS(Sta!$A:$A,$A439,Sta!$R:$R,"&gt;1.5") +COUNTIFS(Sta!$B:$B,$A439,Sta!$S:$S,"&gt;1.5"))/$D439</f>
        <v>#DIV/0!</v>
      </c>
      <c r="U439" s="8" t="e">
        <f>COUNTIFS(Sta!$A:$A,$A439,Sta!$R:$R,"&gt;1.5")/$B439</f>
        <v>#DIV/0!</v>
      </c>
      <c r="V439" s="8" t="e">
        <f>COUNTIFS(Sta!$B:$B,$A439,Sta!$S:$S,"&gt;1.5")/$C439</f>
        <v>#DIV/0!</v>
      </c>
    </row>
    <row r="440" spans="1:22" x14ac:dyDescent="0.3">
      <c r="A440" t="s">
        <v>146</v>
      </c>
      <c r="B440" s="9">
        <f>COUNTIF(Sta!A:A,A440)</f>
        <v>0</v>
      </c>
      <c r="C440" s="4">
        <f>COUNTIF(Sta!B:B,A440)</f>
        <v>1</v>
      </c>
      <c r="D440" s="4">
        <f t="shared" si="12"/>
        <v>1</v>
      </c>
      <c r="E440" s="10">
        <f>(SUMIF(Sta!$A:$A,$A440,Sta!$T:$T)  + SUMIF(Sta!$B:$B,$A440,Sta!$T:$T) )/$D440</f>
        <v>5</v>
      </c>
      <c r="F440" s="6" t="e">
        <f>SUMIF(Sta!$A:$A,$A440,Sta!$T:$T)/$B440</f>
        <v>#DIV/0!</v>
      </c>
      <c r="G440" s="6">
        <f>SUMIF(Sta!$B:$B,$A440,Sta!$T:$T)/$C440</f>
        <v>5</v>
      </c>
      <c r="H440" s="10">
        <f>(SUMIF(Sta!$A:$A,$A440,Sta!$R:$R)  + SUMIF(Sta!$B:$B,$A440,Sta!$S:$S) )/$D440</f>
        <v>3</v>
      </c>
      <c r="I440" s="6" t="e">
        <f>SUMIF(Sta!$A:$A,$A440,Sta!$R:$R)/$B440</f>
        <v>#DIV/0!</v>
      </c>
      <c r="J440" s="6">
        <f>SUMIF(Sta!$B:$B,$A440,Sta!$S:$S)/$C440</f>
        <v>3</v>
      </c>
      <c r="K440" s="11">
        <f>(COUNTIFS(Sta!$A:$A,$A440,Sta!$T:$T,"&gt;2.5") +COUNTIFS(Sta!$B:$B,$A440,Sta!$T:$T,"&gt;2.5"))/$D440</f>
        <v>1</v>
      </c>
      <c r="L440" s="8" t="e">
        <f>COUNTIFS(Sta!$A:$A,$A440,Sta!$T:$T,"&gt;2.5")/$B440</f>
        <v>#DIV/0!</v>
      </c>
      <c r="M440" s="8">
        <f>COUNTIFS(Sta!$B:$B,$A440,Sta!$T:$T,"&gt;2.5")/$C440</f>
        <v>1</v>
      </c>
      <c r="N440" s="11">
        <f>(COUNTIFS(Sta!$A:$A,$A440,Sta!$T:$T,"&gt;4.5") +COUNTIFS(Sta!$B:$B,$A440,Sta!$T:$T,"&gt;4.5"))/$D440</f>
        <v>1</v>
      </c>
      <c r="O440" s="8" t="e">
        <f>COUNTIFS(Sta!$A:$A,$A440,Sta!$T:$T,"&gt;4.5")/$B440</f>
        <v>#DIV/0!</v>
      </c>
      <c r="P440" s="8">
        <f>COUNTIFS(Sta!$B:$B,$A440,Sta!$T:$T,"&gt;4.5")/$C440</f>
        <v>1</v>
      </c>
      <c r="Q440" s="11">
        <f>(COUNTIFS(Sta!$A:$A,$A440,Sta!$R:$R,"&gt;0.5") +COUNTIFS(Sta!$B:$B,$A440,Sta!$S:$S,"&gt;0.5"))/$D440</f>
        <v>1</v>
      </c>
      <c r="R440" s="8" t="e">
        <f>COUNTIFS(Sta!$A:$A,$A440,Sta!$R:$R,"&gt;0.5")/$B440</f>
        <v>#DIV/0!</v>
      </c>
      <c r="S440" s="8">
        <f>COUNTIFS(Sta!$B:$B,$A440,Sta!$S:$S,"&gt;0.5")/$C440</f>
        <v>1</v>
      </c>
      <c r="T440" s="11">
        <f>(COUNTIFS(Sta!$A:$A,$A440,Sta!$R:$R,"&gt;1.5") +COUNTIFS(Sta!$B:$B,$A440,Sta!$S:$S,"&gt;1.5"))/$D440</f>
        <v>1</v>
      </c>
      <c r="U440" s="8" t="e">
        <f>COUNTIFS(Sta!$A:$A,$A440,Sta!$R:$R,"&gt;1.5")/$B440</f>
        <v>#DIV/0!</v>
      </c>
      <c r="V440" s="8">
        <f>COUNTIFS(Sta!$B:$B,$A440,Sta!$S:$S,"&gt;1.5")/$C440</f>
        <v>1</v>
      </c>
    </row>
    <row r="441" spans="1:22" x14ac:dyDescent="0.3">
      <c r="A441" t="s">
        <v>209</v>
      </c>
      <c r="B441" s="9">
        <f>COUNTIF(Sta!A:A,A441)</f>
        <v>1</v>
      </c>
      <c r="C441" s="4">
        <f>COUNTIF(Sta!B:B,A441)</f>
        <v>1</v>
      </c>
      <c r="D441" s="4">
        <f t="shared" si="12"/>
        <v>2</v>
      </c>
      <c r="E441" s="10">
        <f>(SUMIF(Sta!$A:$A,$A441,Sta!$T:$T)  + SUMIF(Sta!$B:$B,$A441,Sta!$T:$T) )/$D441</f>
        <v>4.5</v>
      </c>
      <c r="F441" s="6">
        <f>SUMIF(Sta!$A:$A,$A441,Sta!$T:$T)/$B441</f>
        <v>3</v>
      </c>
      <c r="G441" s="6">
        <f>SUMIF(Sta!$B:$B,$A441,Sta!$T:$T)/$C441</f>
        <v>6</v>
      </c>
      <c r="H441" s="10">
        <f>(SUMIF(Sta!$A:$A,$A441,Sta!$R:$R)  + SUMIF(Sta!$B:$B,$A441,Sta!$S:$S) )/$D441</f>
        <v>2.5</v>
      </c>
      <c r="I441" s="6">
        <f>SUMIF(Sta!$A:$A,$A441,Sta!$R:$R)/$B441</f>
        <v>2</v>
      </c>
      <c r="J441" s="6">
        <f>SUMIF(Sta!$B:$B,$A441,Sta!$S:$S)/$C441</f>
        <v>3</v>
      </c>
      <c r="K441" s="11">
        <f>(COUNTIFS(Sta!$A:$A,$A441,Sta!$T:$T,"&gt;2.5") +COUNTIFS(Sta!$B:$B,$A441,Sta!$T:$T,"&gt;2.5"))/$D441</f>
        <v>1</v>
      </c>
      <c r="L441" s="8">
        <f>COUNTIFS(Sta!$A:$A,$A441,Sta!$T:$T,"&gt;2.5")/$B441</f>
        <v>1</v>
      </c>
      <c r="M441" s="8">
        <f>COUNTIFS(Sta!$B:$B,$A441,Sta!$T:$T,"&gt;2.5")/$C441</f>
        <v>1</v>
      </c>
      <c r="N441" s="11">
        <f>(COUNTIFS(Sta!$A:$A,$A441,Sta!$T:$T,"&gt;4.5") +COUNTIFS(Sta!$B:$B,$A441,Sta!$T:$T,"&gt;4.5"))/$D441</f>
        <v>0.5</v>
      </c>
      <c r="O441" s="8">
        <f>COUNTIFS(Sta!$A:$A,$A441,Sta!$T:$T,"&gt;4.5")/$B441</f>
        <v>0</v>
      </c>
      <c r="P441" s="8">
        <f>COUNTIFS(Sta!$B:$B,$A441,Sta!$T:$T,"&gt;4.5")/$C441</f>
        <v>1</v>
      </c>
      <c r="Q441" s="11">
        <f>(COUNTIFS(Sta!$A:$A,$A441,Sta!$R:$R,"&gt;0.5") +COUNTIFS(Sta!$B:$B,$A441,Sta!$S:$S,"&gt;0.5"))/$D441</f>
        <v>1</v>
      </c>
      <c r="R441" s="8">
        <f>COUNTIFS(Sta!$A:$A,$A441,Sta!$R:$R,"&gt;0.5")/$B441</f>
        <v>1</v>
      </c>
      <c r="S441" s="8">
        <f>COUNTIFS(Sta!$B:$B,$A441,Sta!$S:$S,"&gt;0.5")/$C441</f>
        <v>1</v>
      </c>
      <c r="T441" s="11">
        <f>(COUNTIFS(Sta!$A:$A,$A441,Sta!$R:$R,"&gt;1.5") +COUNTIFS(Sta!$B:$B,$A441,Sta!$S:$S,"&gt;1.5"))/$D441</f>
        <v>1</v>
      </c>
      <c r="U441" s="8">
        <f>COUNTIFS(Sta!$A:$A,$A441,Sta!$R:$R,"&gt;1.5")/$B441</f>
        <v>1</v>
      </c>
      <c r="V441" s="8">
        <f>COUNTIFS(Sta!$B:$B,$A441,Sta!$S:$S,"&gt;1.5")/$C441</f>
        <v>1</v>
      </c>
    </row>
    <row r="442" spans="1:22" x14ac:dyDescent="0.3">
      <c r="A442" t="s">
        <v>140</v>
      </c>
      <c r="B442" s="9">
        <f>COUNTIF(Sta!A:A,A442)</f>
        <v>1</v>
      </c>
      <c r="C442" s="4">
        <f>COUNTIF(Sta!B:B,A442)</f>
        <v>0</v>
      </c>
      <c r="D442" s="4">
        <f t="shared" si="12"/>
        <v>1</v>
      </c>
      <c r="E442" s="10">
        <f>(SUMIF(Sta!$A:$A,$A442,Sta!$T:$T)  + SUMIF(Sta!$B:$B,$A442,Sta!$T:$T) )/$D442</f>
        <v>6</v>
      </c>
      <c r="F442" s="6">
        <f>SUMIF(Sta!$A:$A,$A442,Sta!$T:$T)/$B442</f>
        <v>6</v>
      </c>
      <c r="G442" s="6" t="e">
        <f>SUMIF(Sta!$B:$B,$A442,Sta!$T:$T)/$C442</f>
        <v>#DIV/0!</v>
      </c>
      <c r="H442" s="10">
        <f>(SUMIF(Sta!$A:$A,$A442,Sta!$R:$R)  + SUMIF(Sta!$B:$B,$A442,Sta!$S:$S) )/$D442</f>
        <v>4</v>
      </c>
      <c r="I442" s="6">
        <f>SUMIF(Sta!$A:$A,$A442,Sta!$R:$R)/$B442</f>
        <v>4</v>
      </c>
      <c r="J442" s="6" t="e">
        <f>SUMIF(Sta!$B:$B,$A442,Sta!$S:$S)/$C442</f>
        <v>#DIV/0!</v>
      </c>
      <c r="K442" s="11">
        <f>(COUNTIFS(Sta!$A:$A,$A442,Sta!$T:$T,"&gt;2.5") +COUNTIFS(Sta!$B:$B,$A442,Sta!$T:$T,"&gt;2.5"))/$D442</f>
        <v>1</v>
      </c>
      <c r="L442" s="8">
        <f>COUNTIFS(Sta!$A:$A,$A442,Sta!$T:$T,"&gt;2.5")/$B442</f>
        <v>1</v>
      </c>
      <c r="M442" s="8" t="e">
        <f>COUNTIFS(Sta!$B:$B,$A442,Sta!$T:$T,"&gt;2.5")/$C442</f>
        <v>#DIV/0!</v>
      </c>
      <c r="N442" s="11">
        <f>(COUNTIFS(Sta!$A:$A,$A442,Sta!$T:$T,"&gt;4.5") +COUNTIFS(Sta!$B:$B,$A442,Sta!$T:$T,"&gt;4.5"))/$D442</f>
        <v>1</v>
      </c>
      <c r="O442" s="8">
        <f>COUNTIFS(Sta!$A:$A,$A442,Sta!$T:$T,"&gt;4.5")/$B442</f>
        <v>1</v>
      </c>
      <c r="P442" s="8" t="e">
        <f>COUNTIFS(Sta!$B:$B,$A442,Sta!$T:$T,"&gt;4.5")/$C442</f>
        <v>#DIV/0!</v>
      </c>
      <c r="Q442" s="11">
        <f>(COUNTIFS(Sta!$A:$A,$A442,Sta!$R:$R,"&gt;0.5") +COUNTIFS(Sta!$B:$B,$A442,Sta!$S:$S,"&gt;0.5"))/$D442</f>
        <v>1</v>
      </c>
      <c r="R442" s="8">
        <f>COUNTIFS(Sta!$A:$A,$A442,Sta!$R:$R,"&gt;0.5")/$B442</f>
        <v>1</v>
      </c>
      <c r="S442" s="8" t="e">
        <f>COUNTIFS(Sta!$B:$B,$A442,Sta!$S:$S,"&gt;0.5")/$C442</f>
        <v>#DIV/0!</v>
      </c>
      <c r="T442" s="11">
        <f>(COUNTIFS(Sta!$A:$A,$A442,Sta!$R:$R,"&gt;1.5") +COUNTIFS(Sta!$B:$B,$A442,Sta!$S:$S,"&gt;1.5"))/$D442</f>
        <v>1</v>
      </c>
      <c r="U442" s="8">
        <f>COUNTIFS(Sta!$A:$A,$A442,Sta!$R:$R,"&gt;1.5")/$B442</f>
        <v>1</v>
      </c>
      <c r="V442" s="8" t="e">
        <f>COUNTIFS(Sta!$B:$B,$A442,Sta!$S:$S,"&gt;1.5")/$C442</f>
        <v>#DIV/0!</v>
      </c>
    </row>
    <row r="443" spans="1:22" x14ac:dyDescent="0.3">
      <c r="A443" t="s">
        <v>475</v>
      </c>
      <c r="B443" s="9">
        <f>COUNTIF(Sta!A:A,A443)</f>
        <v>2</v>
      </c>
      <c r="C443" s="4">
        <f>COUNTIF(Sta!B:B,A443)</f>
        <v>1</v>
      </c>
      <c r="D443" s="4">
        <f t="shared" si="12"/>
        <v>3</v>
      </c>
      <c r="E443" s="10">
        <f>(SUMIF(Sta!$A:$A,$A443,Sta!$T:$T)  + SUMIF(Sta!$B:$B,$A443,Sta!$T:$T) )/$D443</f>
        <v>4.333333333333333</v>
      </c>
      <c r="F443" s="6">
        <f>SUMIF(Sta!$A:$A,$A443,Sta!$T:$T)/$B443</f>
        <v>4.5</v>
      </c>
      <c r="G443" s="6">
        <f>SUMIF(Sta!$B:$B,$A443,Sta!$T:$T)/$C443</f>
        <v>4</v>
      </c>
      <c r="H443" s="10">
        <f>(SUMIF(Sta!$A:$A,$A443,Sta!$R:$R)  + SUMIF(Sta!$B:$B,$A443,Sta!$S:$S) )/$D443</f>
        <v>1.6666666666666667</v>
      </c>
      <c r="I443" s="6">
        <f>SUMIF(Sta!$A:$A,$A443,Sta!$R:$R)/$B443</f>
        <v>1.5</v>
      </c>
      <c r="J443" s="6">
        <f>SUMIF(Sta!$B:$B,$A443,Sta!$S:$S)/$C443</f>
        <v>2</v>
      </c>
      <c r="K443" s="11">
        <f>(COUNTIFS(Sta!$A:$A,$A443,Sta!$T:$T,"&gt;2.5") +COUNTIFS(Sta!$B:$B,$A443,Sta!$T:$T,"&gt;2.5"))/$D443</f>
        <v>1</v>
      </c>
      <c r="L443" s="8">
        <f>COUNTIFS(Sta!$A:$A,$A443,Sta!$T:$T,"&gt;2.5")/$B443</f>
        <v>1</v>
      </c>
      <c r="M443" s="8">
        <f>COUNTIFS(Sta!$B:$B,$A443,Sta!$T:$T,"&gt;2.5")/$C443</f>
        <v>1</v>
      </c>
      <c r="N443" s="11">
        <f>(COUNTIFS(Sta!$A:$A,$A443,Sta!$T:$T,"&gt;4.5") +COUNTIFS(Sta!$B:$B,$A443,Sta!$T:$T,"&gt;4.5"))/$D443</f>
        <v>0.33333333333333331</v>
      </c>
      <c r="O443" s="8">
        <f>COUNTIFS(Sta!$A:$A,$A443,Sta!$T:$T,"&gt;4.5")/$B443</f>
        <v>0.5</v>
      </c>
      <c r="P443" s="8">
        <f>COUNTIFS(Sta!$B:$B,$A443,Sta!$T:$T,"&gt;4.5")/$C443</f>
        <v>0</v>
      </c>
      <c r="Q443" s="11">
        <f>(COUNTIFS(Sta!$A:$A,$A443,Sta!$R:$R,"&gt;0.5") +COUNTIFS(Sta!$B:$B,$A443,Sta!$S:$S,"&gt;0.5"))/$D443</f>
        <v>1</v>
      </c>
      <c r="R443" s="8">
        <f>COUNTIFS(Sta!$A:$A,$A443,Sta!$R:$R,"&gt;0.5")/$B443</f>
        <v>1</v>
      </c>
      <c r="S443" s="8">
        <f>COUNTIFS(Sta!$B:$B,$A443,Sta!$S:$S,"&gt;0.5")/$C443</f>
        <v>1</v>
      </c>
      <c r="T443" s="11">
        <f>(COUNTIFS(Sta!$A:$A,$A443,Sta!$R:$R,"&gt;1.5") +COUNTIFS(Sta!$B:$B,$A443,Sta!$S:$S,"&gt;1.5"))/$D443</f>
        <v>0.66666666666666663</v>
      </c>
      <c r="U443" s="8">
        <f>COUNTIFS(Sta!$A:$A,$A443,Sta!$R:$R,"&gt;1.5")/$B443</f>
        <v>0.5</v>
      </c>
      <c r="V443" s="8">
        <f>COUNTIFS(Sta!$B:$B,$A443,Sta!$S:$S,"&gt;1.5")/$C443</f>
        <v>1</v>
      </c>
    </row>
    <row r="444" spans="1:22" x14ac:dyDescent="0.3">
      <c r="A444" t="s">
        <v>92</v>
      </c>
      <c r="B444" s="9">
        <f>COUNTIF(Sta!A:A,A444)</f>
        <v>0</v>
      </c>
      <c r="C444" s="4">
        <f>COUNTIF(Sta!B:B,A444)</f>
        <v>0</v>
      </c>
      <c r="D444" s="4">
        <f t="shared" si="12"/>
        <v>0</v>
      </c>
      <c r="E444" s="10" t="e">
        <f>(SUMIF(Sta!$A:$A,$A444,Sta!$T:$T)  + SUMIF(Sta!$B:$B,$A444,Sta!$T:$T) )/$D444</f>
        <v>#DIV/0!</v>
      </c>
      <c r="F444" s="6" t="e">
        <f>SUMIF(Sta!$A:$A,$A444,Sta!$T:$T)/$B444</f>
        <v>#DIV/0!</v>
      </c>
      <c r="G444" s="6" t="e">
        <f>SUMIF(Sta!$B:$B,$A444,Sta!$T:$T)/$C444</f>
        <v>#DIV/0!</v>
      </c>
      <c r="H444" s="10" t="e">
        <f>(SUMIF(Sta!$A:$A,$A444,Sta!$R:$R)  + SUMIF(Sta!$B:$B,$A444,Sta!$S:$S) )/$D444</f>
        <v>#DIV/0!</v>
      </c>
      <c r="I444" s="6" t="e">
        <f>SUMIF(Sta!$A:$A,$A444,Sta!$R:$R)/$B444</f>
        <v>#DIV/0!</v>
      </c>
      <c r="J444" s="6" t="e">
        <f>SUMIF(Sta!$B:$B,$A444,Sta!$S:$S)/$C444</f>
        <v>#DIV/0!</v>
      </c>
      <c r="K444" s="11" t="e">
        <f>(COUNTIFS(Sta!$A:$A,$A444,Sta!$T:$T,"&gt;2.5") +COUNTIFS(Sta!$B:$B,$A444,Sta!$T:$T,"&gt;2.5"))/$D444</f>
        <v>#DIV/0!</v>
      </c>
      <c r="L444" s="8" t="e">
        <f>COUNTIFS(Sta!$A:$A,$A444,Sta!$T:$T,"&gt;2.5")/$B444</f>
        <v>#DIV/0!</v>
      </c>
      <c r="M444" s="8" t="e">
        <f>COUNTIFS(Sta!$B:$B,$A444,Sta!$T:$T,"&gt;2.5")/$C444</f>
        <v>#DIV/0!</v>
      </c>
      <c r="N444" s="11" t="e">
        <f>(COUNTIFS(Sta!$A:$A,$A444,Sta!$T:$T,"&gt;4.5") +COUNTIFS(Sta!$B:$B,$A444,Sta!$T:$T,"&gt;4.5"))/$D444</f>
        <v>#DIV/0!</v>
      </c>
      <c r="O444" s="8" t="e">
        <f>COUNTIFS(Sta!$A:$A,$A444,Sta!$T:$T,"&gt;4.5")/$B444</f>
        <v>#DIV/0!</v>
      </c>
      <c r="P444" s="8" t="e">
        <f>COUNTIFS(Sta!$B:$B,$A444,Sta!$T:$T,"&gt;4.5")/$C444</f>
        <v>#DIV/0!</v>
      </c>
      <c r="Q444" s="11" t="e">
        <f>(COUNTIFS(Sta!$A:$A,$A444,Sta!$R:$R,"&gt;0.5") +COUNTIFS(Sta!$B:$B,$A444,Sta!$S:$S,"&gt;0.5"))/$D444</f>
        <v>#DIV/0!</v>
      </c>
      <c r="R444" s="8" t="e">
        <f>COUNTIFS(Sta!$A:$A,$A444,Sta!$R:$R,"&gt;0.5")/$B444</f>
        <v>#DIV/0!</v>
      </c>
      <c r="S444" s="8" t="e">
        <f>COUNTIFS(Sta!$B:$B,$A444,Sta!$S:$S,"&gt;0.5")/$C444</f>
        <v>#DIV/0!</v>
      </c>
      <c r="T444" s="11" t="e">
        <f>(COUNTIFS(Sta!$A:$A,$A444,Sta!$R:$R,"&gt;1.5") +COUNTIFS(Sta!$B:$B,$A444,Sta!$S:$S,"&gt;1.5"))/$D444</f>
        <v>#DIV/0!</v>
      </c>
      <c r="U444" s="8" t="e">
        <f>COUNTIFS(Sta!$A:$A,$A444,Sta!$R:$R,"&gt;1.5")/$B444</f>
        <v>#DIV/0!</v>
      </c>
      <c r="V444" s="8" t="e">
        <f>COUNTIFS(Sta!$B:$B,$A444,Sta!$S:$S,"&gt;1.5")/$C444</f>
        <v>#DIV/0!</v>
      </c>
    </row>
    <row r="445" spans="1:22" x14ac:dyDescent="0.3">
      <c r="A445" t="s">
        <v>674</v>
      </c>
      <c r="B445" s="9">
        <f>COUNTIF(Sta!A:A,A445)</f>
        <v>9</v>
      </c>
      <c r="C445" s="4">
        <f>COUNTIF(Sta!B:B,A445)</f>
        <v>9</v>
      </c>
      <c r="D445" s="4">
        <f t="shared" ref="D445:D508" si="13">B445+C445</f>
        <v>18</v>
      </c>
      <c r="E445" s="10">
        <f>(SUMIF(Sta!$A:$A,$A445,Sta!$T:$T)  + SUMIF(Sta!$B:$B,$A445,Sta!$T:$T) )/$D445</f>
        <v>3.5555555555555554</v>
      </c>
      <c r="F445" s="6">
        <f>SUMIF(Sta!$A:$A,$A445,Sta!$T:$T)/$B445</f>
        <v>3.1111111111111112</v>
      </c>
      <c r="G445" s="6">
        <f>SUMIF(Sta!$B:$B,$A445,Sta!$T:$T)/$C445</f>
        <v>4</v>
      </c>
      <c r="H445" s="10">
        <f>(SUMIF(Sta!$A:$A,$A445,Sta!$R:$R)  + SUMIF(Sta!$B:$B,$A445,Sta!$S:$S) )/$D445</f>
        <v>1.7222222222222223</v>
      </c>
      <c r="I445" s="6">
        <f>SUMIF(Sta!$A:$A,$A445,Sta!$R:$R)/$B445</f>
        <v>1.4444444444444444</v>
      </c>
      <c r="J445" s="6">
        <f>SUMIF(Sta!$B:$B,$A445,Sta!$S:$S)/$C445</f>
        <v>2</v>
      </c>
      <c r="K445" s="11">
        <f>(COUNTIFS(Sta!$A:$A,$A445,Sta!$T:$T,"&gt;2.5") +COUNTIFS(Sta!$B:$B,$A445,Sta!$T:$T,"&gt;2.5"))/$D445</f>
        <v>0.72222222222222221</v>
      </c>
      <c r="L445" s="8">
        <f>COUNTIFS(Sta!$A:$A,$A445,Sta!$T:$T,"&gt;2.5")/$B445</f>
        <v>0.77777777777777779</v>
      </c>
      <c r="M445" s="8">
        <f>COUNTIFS(Sta!$B:$B,$A445,Sta!$T:$T,"&gt;2.5")/$C445</f>
        <v>0.66666666666666663</v>
      </c>
      <c r="N445" s="11">
        <f>(COUNTIFS(Sta!$A:$A,$A445,Sta!$T:$T,"&gt;4.5") +COUNTIFS(Sta!$B:$B,$A445,Sta!$T:$T,"&gt;4.5"))/$D445</f>
        <v>0.33333333333333331</v>
      </c>
      <c r="O445" s="8">
        <f>COUNTIFS(Sta!$A:$A,$A445,Sta!$T:$T,"&gt;4.5")/$B445</f>
        <v>0.1111111111111111</v>
      </c>
      <c r="P445" s="8">
        <f>COUNTIFS(Sta!$B:$B,$A445,Sta!$T:$T,"&gt;4.5")/$C445</f>
        <v>0.55555555555555558</v>
      </c>
      <c r="Q445" s="11">
        <f>(COUNTIFS(Sta!$A:$A,$A445,Sta!$R:$R,"&gt;0.5") +COUNTIFS(Sta!$B:$B,$A445,Sta!$S:$S,"&gt;0.5"))/$D445</f>
        <v>0.88888888888888884</v>
      </c>
      <c r="R445" s="8">
        <f>COUNTIFS(Sta!$A:$A,$A445,Sta!$R:$R,"&gt;0.5")/$B445</f>
        <v>0.77777777777777779</v>
      </c>
      <c r="S445" s="8">
        <f>COUNTIFS(Sta!$B:$B,$A445,Sta!$S:$S,"&gt;0.5")/$C445</f>
        <v>1</v>
      </c>
      <c r="T445" s="11">
        <f>(COUNTIFS(Sta!$A:$A,$A445,Sta!$R:$R,"&gt;1.5") +COUNTIFS(Sta!$B:$B,$A445,Sta!$S:$S,"&gt;1.5"))/$D445</f>
        <v>0.55555555555555558</v>
      </c>
      <c r="U445" s="8">
        <f>COUNTIFS(Sta!$A:$A,$A445,Sta!$R:$R,"&gt;1.5")/$B445</f>
        <v>0.44444444444444442</v>
      </c>
      <c r="V445" s="8">
        <f>COUNTIFS(Sta!$B:$B,$A445,Sta!$S:$S,"&gt;1.5")/$C445</f>
        <v>0.66666666666666663</v>
      </c>
    </row>
    <row r="446" spans="1:22" x14ac:dyDescent="0.3">
      <c r="A446" t="s">
        <v>646</v>
      </c>
      <c r="B446" s="9">
        <f>COUNTIF(Sta!A:A,A446)</f>
        <v>1</v>
      </c>
      <c r="C446" s="4">
        <f>COUNTIF(Sta!B:B,A446)</f>
        <v>1</v>
      </c>
      <c r="D446" s="4">
        <f t="shared" si="13"/>
        <v>2</v>
      </c>
      <c r="E446" s="10">
        <f>(SUMIF(Sta!$A:$A,$A446,Sta!$T:$T)  + SUMIF(Sta!$B:$B,$A446,Sta!$T:$T) )/$D446</f>
        <v>4</v>
      </c>
      <c r="F446" s="6">
        <f>SUMIF(Sta!$A:$A,$A446,Sta!$T:$T)/$B446</f>
        <v>5</v>
      </c>
      <c r="G446" s="6">
        <f>SUMIF(Sta!$B:$B,$A446,Sta!$T:$T)/$C446</f>
        <v>3</v>
      </c>
      <c r="H446" s="10">
        <f>(SUMIF(Sta!$A:$A,$A446,Sta!$R:$R)  + SUMIF(Sta!$B:$B,$A446,Sta!$S:$S) )/$D446</f>
        <v>1.5</v>
      </c>
      <c r="I446" s="6">
        <f>SUMIF(Sta!$A:$A,$A446,Sta!$R:$R)/$B446</f>
        <v>3</v>
      </c>
      <c r="J446" s="6">
        <f>SUMIF(Sta!$B:$B,$A446,Sta!$S:$S)/$C446</f>
        <v>0</v>
      </c>
      <c r="K446" s="11">
        <f>(COUNTIFS(Sta!$A:$A,$A446,Sta!$T:$T,"&gt;2.5") +COUNTIFS(Sta!$B:$B,$A446,Sta!$T:$T,"&gt;2.5"))/$D446</f>
        <v>1</v>
      </c>
      <c r="L446" s="8">
        <f>COUNTIFS(Sta!$A:$A,$A446,Sta!$T:$T,"&gt;2.5")/$B446</f>
        <v>1</v>
      </c>
      <c r="M446" s="8">
        <f>COUNTIFS(Sta!$B:$B,$A446,Sta!$T:$T,"&gt;2.5")/$C446</f>
        <v>1</v>
      </c>
      <c r="N446" s="11">
        <f>(COUNTIFS(Sta!$A:$A,$A446,Sta!$T:$T,"&gt;4.5") +COUNTIFS(Sta!$B:$B,$A446,Sta!$T:$T,"&gt;4.5"))/$D446</f>
        <v>0.5</v>
      </c>
      <c r="O446" s="8">
        <f>COUNTIFS(Sta!$A:$A,$A446,Sta!$T:$T,"&gt;4.5")/$B446</f>
        <v>1</v>
      </c>
      <c r="P446" s="8">
        <f>COUNTIFS(Sta!$B:$B,$A446,Sta!$T:$T,"&gt;4.5")/$C446</f>
        <v>0</v>
      </c>
      <c r="Q446" s="11">
        <f>(COUNTIFS(Sta!$A:$A,$A446,Sta!$R:$R,"&gt;0.5") +COUNTIFS(Sta!$B:$B,$A446,Sta!$S:$S,"&gt;0.5"))/$D446</f>
        <v>0.5</v>
      </c>
      <c r="R446" s="8">
        <f>COUNTIFS(Sta!$A:$A,$A446,Sta!$R:$R,"&gt;0.5")/$B446</f>
        <v>1</v>
      </c>
      <c r="S446" s="8">
        <f>COUNTIFS(Sta!$B:$B,$A446,Sta!$S:$S,"&gt;0.5")/$C446</f>
        <v>0</v>
      </c>
      <c r="T446" s="11">
        <f>(COUNTIFS(Sta!$A:$A,$A446,Sta!$R:$R,"&gt;1.5") +COUNTIFS(Sta!$B:$B,$A446,Sta!$S:$S,"&gt;1.5"))/$D446</f>
        <v>0.5</v>
      </c>
      <c r="U446" s="8">
        <f>COUNTIFS(Sta!$A:$A,$A446,Sta!$R:$R,"&gt;1.5")/$B446</f>
        <v>1</v>
      </c>
      <c r="V446" s="8">
        <f>COUNTIFS(Sta!$B:$B,$A446,Sta!$S:$S,"&gt;1.5")/$C446</f>
        <v>0</v>
      </c>
    </row>
    <row r="447" spans="1:22" x14ac:dyDescent="0.3">
      <c r="A447" t="s">
        <v>541</v>
      </c>
      <c r="B447" s="9">
        <f>COUNTIF(Sta!A:A,A447)</f>
        <v>9</v>
      </c>
      <c r="C447" s="4">
        <f>COUNTIF(Sta!B:B,A447)</f>
        <v>8</v>
      </c>
      <c r="D447" s="4">
        <f t="shared" si="13"/>
        <v>17</v>
      </c>
      <c r="E447" s="10">
        <f>(SUMIF(Sta!$A:$A,$A447,Sta!$T:$T)  + SUMIF(Sta!$B:$B,$A447,Sta!$T:$T) )/$D447</f>
        <v>2.9411764705882355</v>
      </c>
      <c r="F447" s="6">
        <f>SUMIF(Sta!$A:$A,$A447,Sta!$T:$T)/$B447</f>
        <v>3</v>
      </c>
      <c r="G447" s="6">
        <f>SUMIF(Sta!$B:$B,$A447,Sta!$T:$T)/$C447</f>
        <v>2.875</v>
      </c>
      <c r="H447" s="10">
        <f>(SUMIF(Sta!$A:$A,$A447,Sta!$R:$R)  + SUMIF(Sta!$B:$B,$A447,Sta!$S:$S) )/$D447</f>
        <v>1.2941176470588236</v>
      </c>
      <c r="I447" s="6">
        <f>SUMIF(Sta!$A:$A,$A447,Sta!$R:$R)/$B447</f>
        <v>1.2222222222222223</v>
      </c>
      <c r="J447" s="6">
        <f>SUMIF(Sta!$B:$B,$A447,Sta!$S:$S)/$C447</f>
        <v>1.375</v>
      </c>
      <c r="K447" s="11">
        <f>(COUNTIFS(Sta!$A:$A,$A447,Sta!$T:$T,"&gt;2.5") +COUNTIFS(Sta!$B:$B,$A447,Sta!$T:$T,"&gt;2.5"))/$D447</f>
        <v>0.52941176470588236</v>
      </c>
      <c r="L447" s="8">
        <f>COUNTIFS(Sta!$A:$A,$A447,Sta!$T:$T,"&gt;2.5")/$B447</f>
        <v>0.55555555555555558</v>
      </c>
      <c r="M447" s="8">
        <f>COUNTIFS(Sta!$B:$B,$A447,Sta!$T:$T,"&gt;2.5")/$C447</f>
        <v>0.5</v>
      </c>
      <c r="N447" s="11">
        <f>(COUNTIFS(Sta!$A:$A,$A447,Sta!$T:$T,"&gt;4.5") +COUNTIFS(Sta!$B:$B,$A447,Sta!$T:$T,"&gt;4.5"))/$D447</f>
        <v>0.11764705882352941</v>
      </c>
      <c r="O447" s="8">
        <f>COUNTIFS(Sta!$A:$A,$A447,Sta!$T:$T,"&gt;4.5")/$B447</f>
        <v>0.1111111111111111</v>
      </c>
      <c r="P447" s="8">
        <f>COUNTIFS(Sta!$B:$B,$A447,Sta!$T:$T,"&gt;4.5")/$C447</f>
        <v>0.125</v>
      </c>
      <c r="Q447" s="11">
        <f>(COUNTIFS(Sta!$A:$A,$A447,Sta!$R:$R,"&gt;0.5") +COUNTIFS(Sta!$B:$B,$A447,Sta!$S:$S,"&gt;0.5"))/$D447</f>
        <v>0.82352941176470584</v>
      </c>
      <c r="R447" s="8">
        <f>COUNTIFS(Sta!$A:$A,$A447,Sta!$R:$R,"&gt;0.5")/$B447</f>
        <v>0.77777777777777779</v>
      </c>
      <c r="S447" s="8">
        <f>COUNTIFS(Sta!$B:$B,$A447,Sta!$S:$S,"&gt;0.5")/$C447</f>
        <v>0.875</v>
      </c>
      <c r="T447" s="11">
        <f>(COUNTIFS(Sta!$A:$A,$A447,Sta!$R:$R,"&gt;1.5") +COUNTIFS(Sta!$B:$B,$A447,Sta!$S:$S,"&gt;1.5"))/$D447</f>
        <v>0.41176470588235292</v>
      </c>
      <c r="U447" s="8">
        <f>COUNTIFS(Sta!$A:$A,$A447,Sta!$R:$R,"&gt;1.5")/$B447</f>
        <v>0.33333333333333331</v>
      </c>
      <c r="V447" s="8">
        <f>COUNTIFS(Sta!$B:$B,$A447,Sta!$S:$S,"&gt;1.5")/$C447</f>
        <v>0.5</v>
      </c>
    </row>
    <row r="448" spans="1:22" x14ac:dyDescent="0.3">
      <c r="A448" t="s">
        <v>434</v>
      </c>
      <c r="B448" s="9">
        <f>COUNTIF(Sta!A:A,A448)</f>
        <v>1</v>
      </c>
      <c r="C448" s="4">
        <f>COUNTIF(Sta!B:B,A448)</f>
        <v>1</v>
      </c>
      <c r="D448" s="4">
        <f t="shared" si="13"/>
        <v>2</v>
      </c>
      <c r="E448" s="10">
        <f>(SUMIF(Sta!$A:$A,$A448,Sta!$T:$T)  + SUMIF(Sta!$B:$B,$A448,Sta!$T:$T) )/$D448</f>
        <v>3</v>
      </c>
      <c r="F448" s="6">
        <f>SUMIF(Sta!$A:$A,$A448,Sta!$T:$T)/$B448</f>
        <v>3</v>
      </c>
      <c r="G448" s="6">
        <f>SUMIF(Sta!$B:$B,$A448,Sta!$T:$T)/$C448</f>
        <v>3</v>
      </c>
      <c r="H448" s="10">
        <f>(SUMIF(Sta!$A:$A,$A448,Sta!$R:$R)  + SUMIF(Sta!$B:$B,$A448,Sta!$S:$S) )/$D448</f>
        <v>1.5</v>
      </c>
      <c r="I448" s="6">
        <f>SUMIF(Sta!$A:$A,$A448,Sta!$R:$R)/$B448</f>
        <v>0</v>
      </c>
      <c r="J448" s="6">
        <f>SUMIF(Sta!$B:$B,$A448,Sta!$S:$S)/$C448</f>
        <v>3</v>
      </c>
      <c r="K448" s="11">
        <f>(COUNTIFS(Sta!$A:$A,$A448,Sta!$T:$T,"&gt;2.5") +COUNTIFS(Sta!$B:$B,$A448,Sta!$T:$T,"&gt;2.5"))/$D448</f>
        <v>1</v>
      </c>
      <c r="L448" s="8">
        <f>COUNTIFS(Sta!$A:$A,$A448,Sta!$T:$T,"&gt;2.5")/$B448</f>
        <v>1</v>
      </c>
      <c r="M448" s="8">
        <f>COUNTIFS(Sta!$B:$B,$A448,Sta!$T:$T,"&gt;2.5")/$C448</f>
        <v>1</v>
      </c>
      <c r="N448" s="11">
        <f>(COUNTIFS(Sta!$A:$A,$A448,Sta!$T:$T,"&gt;4.5") +COUNTIFS(Sta!$B:$B,$A448,Sta!$T:$T,"&gt;4.5"))/$D448</f>
        <v>0</v>
      </c>
      <c r="O448" s="8">
        <f>COUNTIFS(Sta!$A:$A,$A448,Sta!$T:$T,"&gt;4.5")/$B448</f>
        <v>0</v>
      </c>
      <c r="P448" s="8">
        <f>COUNTIFS(Sta!$B:$B,$A448,Sta!$T:$T,"&gt;4.5")/$C448</f>
        <v>0</v>
      </c>
      <c r="Q448" s="11">
        <f>(COUNTIFS(Sta!$A:$A,$A448,Sta!$R:$R,"&gt;0.5") +COUNTIFS(Sta!$B:$B,$A448,Sta!$S:$S,"&gt;0.5"))/$D448</f>
        <v>0.5</v>
      </c>
      <c r="R448" s="8">
        <f>COUNTIFS(Sta!$A:$A,$A448,Sta!$R:$R,"&gt;0.5")/$B448</f>
        <v>0</v>
      </c>
      <c r="S448" s="8">
        <f>COUNTIFS(Sta!$B:$B,$A448,Sta!$S:$S,"&gt;0.5")/$C448</f>
        <v>1</v>
      </c>
      <c r="T448" s="11">
        <f>(COUNTIFS(Sta!$A:$A,$A448,Sta!$R:$R,"&gt;1.5") +COUNTIFS(Sta!$B:$B,$A448,Sta!$S:$S,"&gt;1.5"))/$D448</f>
        <v>0.5</v>
      </c>
      <c r="U448" s="8">
        <f>COUNTIFS(Sta!$A:$A,$A448,Sta!$R:$R,"&gt;1.5")/$B448</f>
        <v>0</v>
      </c>
      <c r="V448" s="8">
        <f>COUNTIFS(Sta!$B:$B,$A448,Sta!$S:$S,"&gt;1.5")/$C448</f>
        <v>1</v>
      </c>
    </row>
    <row r="449" spans="1:22" x14ac:dyDescent="0.3">
      <c r="A449" t="s">
        <v>548</v>
      </c>
      <c r="B449" s="9">
        <f>COUNTIF(Sta!A:A,A449)</f>
        <v>2</v>
      </c>
      <c r="C449" s="4">
        <f>COUNTIF(Sta!B:B,A449)</f>
        <v>2</v>
      </c>
      <c r="D449" s="4">
        <f t="shared" si="13"/>
        <v>4</v>
      </c>
      <c r="E449" s="10">
        <f>(SUMIF(Sta!$A:$A,$A449,Sta!$T:$T)  + SUMIF(Sta!$B:$B,$A449,Sta!$T:$T) )/$D449</f>
        <v>5.25</v>
      </c>
      <c r="F449" s="6">
        <f>SUMIF(Sta!$A:$A,$A449,Sta!$T:$T)/$B449</f>
        <v>5</v>
      </c>
      <c r="G449" s="6">
        <f>SUMIF(Sta!$B:$B,$A449,Sta!$T:$T)/$C449</f>
        <v>5.5</v>
      </c>
      <c r="H449" s="10">
        <f>(SUMIF(Sta!$A:$A,$A449,Sta!$R:$R)  + SUMIF(Sta!$B:$B,$A449,Sta!$S:$S) )/$D449</f>
        <v>2.25</v>
      </c>
      <c r="I449" s="6">
        <f>SUMIF(Sta!$A:$A,$A449,Sta!$R:$R)/$B449</f>
        <v>2</v>
      </c>
      <c r="J449" s="6">
        <f>SUMIF(Sta!$B:$B,$A449,Sta!$S:$S)/$C449</f>
        <v>2.5</v>
      </c>
      <c r="K449" s="11">
        <f>(COUNTIFS(Sta!$A:$A,$A449,Sta!$T:$T,"&gt;2.5") +COUNTIFS(Sta!$B:$B,$A449,Sta!$T:$T,"&gt;2.5"))/$D449</f>
        <v>1</v>
      </c>
      <c r="L449" s="8">
        <f>COUNTIFS(Sta!$A:$A,$A449,Sta!$T:$T,"&gt;2.5")/$B449</f>
        <v>1</v>
      </c>
      <c r="M449" s="8">
        <f>COUNTIFS(Sta!$B:$B,$A449,Sta!$T:$T,"&gt;2.5")/$C449</f>
        <v>1</v>
      </c>
      <c r="N449" s="11">
        <f>(COUNTIFS(Sta!$A:$A,$A449,Sta!$T:$T,"&gt;4.5") +COUNTIFS(Sta!$B:$B,$A449,Sta!$T:$T,"&gt;4.5"))/$D449</f>
        <v>1</v>
      </c>
      <c r="O449" s="8">
        <f>COUNTIFS(Sta!$A:$A,$A449,Sta!$T:$T,"&gt;4.5")/$B449</f>
        <v>1</v>
      </c>
      <c r="P449" s="8">
        <f>COUNTIFS(Sta!$B:$B,$A449,Sta!$T:$T,"&gt;4.5")/$C449</f>
        <v>1</v>
      </c>
      <c r="Q449" s="11">
        <f>(COUNTIFS(Sta!$A:$A,$A449,Sta!$R:$R,"&gt;0.5") +COUNTIFS(Sta!$B:$B,$A449,Sta!$S:$S,"&gt;0.5"))/$D449</f>
        <v>1</v>
      </c>
      <c r="R449" s="8">
        <f>COUNTIFS(Sta!$A:$A,$A449,Sta!$R:$R,"&gt;0.5")/$B449</f>
        <v>1</v>
      </c>
      <c r="S449" s="8">
        <f>COUNTIFS(Sta!$B:$B,$A449,Sta!$S:$S,"&gt;0.5")/$C449</f>
        <v>1</v>
      </c>
      <c r="T449" s="11">
        <f>(COUNTIFS(Sta!$A:$A,$A449,Sta!$R:$R,"&gt;1.5") +COUNTIFS(Sta!$B:$B,$A449,Sta!$S:$S,"&gt;1.5"))/$D449</f>
        <v>1</v>
      </c>
      <c r="U449" s="8">
        <f>COUNTIFS(Sta!$A:$A,$A449,Sta!$R:$R,"&gt;1.5")/$B449</f>
        <v>1</v>
      </c>
      <c r="V449" s="8">
        <f>COUNTIFS(Sta!$B:$B,$A449,Sta!$S:$S,"&gt;1.5")/$C449</f>
        <v>1</v>
      </c>
    </row>
    <row r="450" spans="1:22" x14ac:dyDescent="0.3">
      <c r="A450" t="s">
        <v>191</v>
      </c>
      <c r="B450" s="9">
        <f>COUNTIF(Sta!A:A,A450)</f>
        <v>1</v>
      </c>
      <c r="C450" s="4">
        <f>COUNTIF(Sta!B:B,A450)</f>
        <v>1</v>
      </c>
      <c r="D450" s="4">
        <f t="shared" si="13"/>
        <v>2</v>
      </c>
      <c r="E450" s="10">
        <f>(SUMIF(Sta!$A:$A,$A450,Sta!$T:$T)  + SUMIF(Sta!$B:$B,$A450,Sta!$T:$T) )/$D450</f>
        <v>3.5</v>
      </c>
      <c r="F450" s="6">
        <f>SUMIF(Sta!$A:$A,$A450,Sta!$T:$T)/$B450</f>
        <v>6</v>
      </c>
      <c r="G450" s="6">
        <f>SUMIF(Sta!$B:$B,$A450,Sta!$T:$T)/$C450</f>
        <v>1</v>
      </c>
      <c r="H450" s="10">
        <f>(SUMIF(Sta!$A:$A,$A450,Sta!$R:$R)  + SUMIF(Sta!$B:$B,$A450,Sta!$S:$S) )/$D450</f>
        <v>2</v>
      </c>
      <c r="I450" s="6">
        <f>SUMIF(Sta!$A:$A,$A450,Sta!$R:$R)/$B450</f>
        <v>4</v>
      </c>
      <c r="J450" s="6">
        <f>SUMIF(Sta!$B:$B,$A450,Sta!$S:$S)/$C450</f>
        <v>0</v>
      </c>
      <c r="K450" s="11">
        <f>(COUNTIFS(Sta!$A:$A,$A450,Sta!$T:$T,"&gt;2.5") +COUNTIFS(Sta!$B:$B,$A450,Sta!$T:$T,"&gt;2.5"))/$D450</f>
        <v>0.5</v>
      </c>
      <c r="L450" s="8">
        <f>COUNTIFS(Sta!$A:$A,$A450,Sta!$T:$T,"&gt;2.5")/$B450</f>
        <v>1</v>
      </c>
      <c r="M450" s="8">
        <f>COUNTIFS(Sta!$B:$B,$A450,Sta!$T:$T,"&gt;2.5")/$C450</f>
        <v>0</v>
      </c>
      <c r="N450" s="11">
        <f>(COUNTIFS(Sta!$A:$A,$A450,Sta!$T:$T,"&gt;4.5") +COUNTIFS(Sta!$B:$B,$A450,Sta!$T:$T,"&gt;4.5"))/$D450</f>
        <v>0.5</v>
      </c>
      <c r="O450" s="8">
        <f>COUNTIFS(Sta!$A:$A,$A450,Sta!$T:$T,"&gt;4.5")/$B450</f>
        <v>1</v>
      </c>
      <c r="P450" s="8">
        <f>COUNTIFS(Sta!$B:$B,$A450,Sta!$T:$T,"&gt;4.5")/$C450</f>
        <v>0</v>
      </c>
      <c r="Q450" s="11">
        <f>(COUNTIFS(Sta!$A:$A,$A450,Sta!$R:$R,"&gt;0.5") +COUNTIFS(Sta!$B:$B,$A450,Sta!$S:$S,"&gt;0.5"))/$D450</f>
        <v>0.5</v>
      </c>
      <c r="R450" s="8">
        <f>COUNTIFS(Sta!$A:$A,$A450,Sta!$R:$R,"&gt;0.5")/$B450</f>
        <v>1</v>
      </c>
      <c r="S450" s="8">
        <f>COUNTIFS(Sta!$B:$B,$A450,Sta!$S:$S,"&gt;0.5")/$C450</f>
        <v>0</v>
      </c>
      <c r="T450" s="11">
        <f>(COUNTIFS(Sta!$A:$A,$A450,Sta!$R:$R,"&gt;1.5") +COUNTIFS(Sta!$B:$B,$A450,Sta!$S:$S,"&gt;1.5"))/$D450</f>
        <v>0.5</v>
      </c>
      <c r="U450" s="8">
        <f>COUNTIFS(Sta!$A:$A,$A450,Sta!$R:$R,"&gt;1.5")/$B450</f>
        <v>1</v>
      </c>
      <c r="V450" s="8">
        <f>COUNTIFS(Sta!$B:$B,$A450,Sta!$S:$S,"&gt;1.5")/$C450</f>
        <v>0</v>
      </c>
    </row>
    <row r="451" spans="1:22" x14ac:dyDescent="0.3">
      <c r="A451" t="s">
        <v>587</v>
      </c>
      <c r="B451" s="9">
        <f>COUNTIF(Sta!A:A,A451)</f>
        <v>1</v>
      </c>
      <c r="C451" s="4">
        <f>COUNTIF(Sta!B:B,A451)</f>
        <v>1</v>
      </c>
      <c r="D451" s="4">
        <f t="shared" si="13"/>
        <v>2</v>
      </c>
      <c r="E451" s="10">
        <f>(SUMIF(Sta!$A:$A,$A451,Sta!$T:$T)  + SUMIF(Sta!$B:$B,$A451,Sta!$T:$T) )/$D451</f>
        <v>6</v>
      </c>
      <c r="F451" s="6">
        <f>SUMIF(Sta!$A:$A,$A451,Sta!$T:$T)/$B451</f>
        <v>6</v>
      </c>
      <c r="G451" s="6">
        <f>SUMIF(Sta!$B:$B,$A451,Sta!$T:$T)/$C451</f>
        <v>6</v>
      </c>
      <c r="H451" s="10">
        <f>(SUMIF(Sta!$A:$A,$A451,Sta!$R:$R)  + SUMIF(Sta!$B:$B,$A451,Sta!$S:$S) )/$D451</f>
        <v>3</v>
      </c>
      <c r="I451" s="6">
        <f>SUMIF(Sta!$A:$A,$A451,Sta!$R:$R)/$B451</f>
        <v>2</v>
      </c>
      <c r="J451" s="6">
        <f>SUMIF(Sta!$B:$B,$A451,Sta!$S:$S)/$C451</f>
        <v>4</v>
      </c>
      <c r="K451" s="11">
        <f>(COUNTIFS(Sta!$A:$A,$A451,Sta!$T:$T,"&gt;2.5") +COUNTIFS(Sta!$B:$B,$A451,Sta!$T:$T,"&gt;2.5"))/$D451</f>
        <v>1</v>
      </c>
      <c r="L451" s="8">
        <f>COUNTIFS(Sta!$A:$A,$A451,Sta!$T:$T,"&gt;2.5")/$B451</f>
        <v>1</v>
      </c>
      <c r="M451" s="8">
        <f>COUNTIFS(Sta!$B:$B,$A451,Sta!$T:$T,"&gt;2.5")/$C451</f>
        <v>1</v>
      </c>
      <c r="N451" s="11">
        <f>(COUNTIFS(Sta!$A:$A,$A451,Sta!$T:$T,"&gt;4.5") +COUNTIFS(Sta!$B:$B,$A451,Sta!$T:$T,"&gt;4.5"))/$D451</f>
        <v>1</v>
      </c>
      <c r="O451" s="8">
        <f>COUNTIFS(Sta!$A:$A,$A451,Sta!$T:$T,"&gt;4.5")/$B451</f>
        <v>1</v>
      </c>
      <c r="P451" s="8">
        <f>COUNTIFS(Sta!$B:$B,$A451,Sta!$T:$T,"&gt;4.5")/$C451</f>
        <v>1</v>
      </c>
      <c r="Q451" s="11">
        <f>(COUNTIFS(Sta!$A:$A,$A451,Sta!$R:$R,"&gt;0.5") +COUNTIFS(Sta!$B:$B,$A451,Sta!$S:$S,"&gt;0.5"))/$D451</f>
        <v>1</v>
      </c>
      <c r="R451" s="8">
        <f>COUNTIFS(Sta!$A:$A,$A451,Sta!$R:$R,"&gt;0.5")/$B451</f>
        <v>1</v>
      </c>
      <c r="S451" s="8">
        <f>COUNTIFS(Sta!$B:$B,$A451,Sta!$S:$S,"&gt;0.5")/$C451</f>
        <v>1</v>
      </c>
      <c r="T451" s="11">
        <f>(COUNTIFS(Sta!$A:$A,$A451,Sta!$R:$R,"&gt;1.5") +COUNTIFS(Sta!$B:$B,$A451,Sta!$S:$S,"&gt;1.5"))/$D451</f>
        <v>1</v>
      </c>
      <c r="U451" s="8">
        <f>COUNTIFS(Sta!$A:$A,$A451,Sta!$R:$R,"&gt;1.5")/$B451</f>
        <v>1</v>
      </c>
      <c r="V451" s="8">
        <f>COUNTIFS(Sta!$B:$B,$A451,Sta!$S:$S,"&gt;1.5")/$C451</f>
        <v>1</v>
      </c>
    </row>
    <row r="452" spans="1:22" x14ac:dyDescent="0.3">
      <c r="A452" t="s">
        <v>551</v>
      </c>
      <c r="B452" s="9">
        <f>COUNTIF(Sta!A:A,A452)</f>
        <v>2</v>
      </c>
      <c r="C452" s="4">
        <f>COUNTIF(Sta!B:B,A452)</f>
        <v>3</v>
      </c>
      <c r="D452" s="4">
        <f t="shared" si="13"/>
        <v>5</v>
      </c>
      <c r="E452" s="10">
        <f>(SUMIF(Sta!$A:$A,$A452,Sta!$T:$T)  + SUMIF(Sta!$B:$B,$A452,Sta!$T:$T) )/$D452</f>
        <v>6.6</v>
      </c>
      <c r="F452" s="6">
        <f>SUMIF(Sta!$A:$A,$A452,Sta!$T:$T)/$B452</f>
        <v>5.5</v>
      </c>
      <c r="G452" s="6">
        <f>SUMIF(Sta!$B:$B,$A452,Sta!$T:$T)/$C452</f>
        <v>7.333333333333333</v>
      </c>
      <c r="H452" s="10">
        <f>(SUMIF(Sta!$A:$A,$A452,Sta!$R:$R)  + SUMIF(Sta!$B:$B,$A452,Sta!$S:$S) )/$D452</f>
        <v>3.6</v>
      </c>
      <c r="I452" s="6">
        <f>SUMIF(Sta!$A:$A,$A452,Sta!$R:$R)/$B452</f>
        <v>2.5</v>
      </c>
      <c r="J452" s="6">
        <f>SUMIF(Sta!$B:$B,$A452,Sta!$S:$S)/$C452</f>
        <v>4.333333333333333</v>
      </c>
      <c r="K452" s="11">
        <f>(COUNTIFS(Sta!$A:$A,$A452,Sta!$T:$T,"&gt;2.5") +COUNTIFS(Sta!$B:$B,$A452,Sta!$T:$T,"&gt;2.5"))/$D452</f>
        <v>1</v>
      </c>
      <c r="L452" s="8">
        <f>COUNTIFS(Sta!$A:$A,$A452,Sta!$T:$T,"&gt;2.5")/$B452</f>
        <v>1</v>
      </c>
      <c r="M452" s="8">
        <f>COUNTIFS(Sta!$B:$B,$A452,Sta!$T:$T,"&gt;2.5")/$C452</f>
        <v>1</v>
      </c>
      <c r="N452" s="11">
        <f>(COUNTIFS(Sta!$A:$A,$A452,Sta!$T:$T,"&gt;4.5") +COUNTIFS(Sta!$B:$B,$A452,Sta!$T:$T,"&gt;4.5"))/$D452</f>
        <v>1</v>
      </c>
      <c r="O452" s="8">
        <f>COUNTIFS(Sta!$A:$A,$A452,Sta!$T:$T,"&gt;4.5")/$B452</f>
        <v>1</v>
      </c>
      <c r="P452" s="8">
        <f>COUNTIFS(Sta!$B:$B,$A452,Sta!$T:$T,"&gt;4.5")/$C452</f>
        <v>1</v>
      </c>
      <c r="Q452" s="11">
        <f>(COUNTIFS(Sta!$A:$A,$A452,Sta!$R:$R,"&gt;0.5") +COUNTIFS(Sta!$B:$B,$A452,Sta!$S:$S,"&gt;0.5"))/$D452</f>
        <v>1</v>
      </c>
      <c r="R452" s="8">
        <f>COUNTIFS(Sta!$A:$A,$A452,Sta!$R:$R,"&gt;0.5")/$B452</f>
        <v>1</v>
      </c>
      <c r="S452" s="8">
        <f>COUNTIFS(Sta!$B:$B,$A452,Sta!$S:$S,"&gt;0.5")/$C452</f>
        <v>1</v>
      </c>
      <c r="T452" s="11">
        <f>(COUNTIFS(Sta!$A:$A,$A452,Sta!$R:$R,"&gt;1.5") +COUNTIFS(Sta!$B:$B,$A452,Sta!$S:$S,"&gt;1.5"))/$D452</f>
        <v>1</v>
      </c>
      <c r="U452" s="8">
        <f>COUNTIFS(Sta!$A:$A,$A452,Sta!$R:$R,"&gt;1.5")/$B452</f>
        <v>1</v>
      </c>
      <c r="V452" s="8">
        <f>COUNTIFS(Sta!$B:$B,$A452,Sta!$S:$S,"&gt;1.5")/$C452</f>
        <v>1</v>
      </c>
    </row>
    <row r="453" spans="1:22" x14ac:dyDescent="0.3">
      <c r="A453" t="s">
        <v>458</v>
      </c>
      <c r="B453" s="9">
        <f>COUNTIF(Sta!A:A,A453)</f>
        <v>10</v>
      </c>
      <c r="C453" s="4">
        <f>COUNTIF(Sta!B:B,A453)</f>
        <v>11</v>
      </c>
      <c r="D453" s="4">
        <f t="shared" si="13"/>
        <v>21</v>
      </c>
      <c r="E453" s="10">
        <f>(SUMIF(Sta!$A:$A,$A453,Sta!$T:$T)  + SUMIF(Sta!$B:$B,$A453,Sta!$T:$T) )/$D453</f>
        <v>2.7142857142857144</v>
      </c>
      <c r="F453" s="6">
        <f>SUMIF(Sta!$A:$A,$A453,Sta!$T:$T)/$B453</f>
        <v>3.1</v>
      </c>
      <c r="G453" s="6">
        <f>SUMIF(Sta!$B:$B,$A453,Sta!$T:$T)/$C453</f>
        <v>2.3636363636363638</v>
      </c>
      <c r="H453" s="10">
        <f>(SUMIF(Sta!$A:$A,$A453,Sta!$R:$R)  + SUMIF(Sta!$B:$B,$A453,Sta!$S:$S) )/$D453</f>
        <v>1.4285714285714286</v>
      </c>
      <c r="I453" s="6">
        <f>SUMIF(Sta!$A:$A,$A453,Sta!$R:$R)/$B453</f>
        <v>1.4</v>
      </c>
      <c r="J453" s="6">
        <f>SUMIF(Sta!$B:$B,$A453,Sta!$S:$S)/$C453</f>
        <v>1.4545454545454546</v>
      </c>
      <c r="K453" s="11">
        <f>(COUNTIFS(Sta!$A:$A,$A453,Sta!$T:$T,"&gt;2.5") +COUNTIFS(Sta!$B:$B,$A453,Sta!$T:$T,"&gt;2.5"))/$D453</f>
        <v>0.5714285714285714</v>
      </c>
      <c r="L453" s="8">
        <f>COUNTIFS(Sta!$A:$A,$A453,Sta!$T:$T,"&gt;2.5")/$B453</f>
        <v>0.8</v>
      </c>
      <c r="M453" s="8">
        <f>COUNTIFS(Sta!$B:$B,$A453,Sta!$T:$T,"&gt;2.5")/$C453</f>
        <v>0.36363636363636365</v>
      </c>
      <c r="N453" s="11">
        <f>(COUNTIFS(Sta!$A:$A,$A453,Sta!$T:$T,"&gt;4.5") +COUNTIFS(Sta!$B:$B,$A453,Sta!$T:$T,"&gt;4.5"))/$D453</f>
        <v>9.5238095238095233E-2</v>
      </c>
      <c r="O453" s="8">
        <f>COUNTIFS(Sta!$A:$A,$A453,Sta!$T:$T,"&gt;4.5")/$B453</f>
        <v>0.1</v>
      </c>
      <c r="P453" s="8">
        <f>COUNTIFS(Sta!$B:$B,$A453,Sta!$T:$T,"&gt;4.5")/$C453</f>
        <v>9.0909090909090912E-2</v>
      </c>
      <c r="Q453" s="11">
        <f>(COUNTIFS(Sta!$A:$A,$A453,Sta!$R:$R,"&gt;0.5") +COUNTIFS(Sta!$B:$B,$A453,Sta!$S:$S,"&gt;0.5"))/$D453</f>
        <v>0.76190476190476186</v>
      </c>
      <c r="R453" s="8">
        <f>COUNTIFS(Sta!$A:$A,$A453,Sta!$R:$R,"&gt;0.5")/$B453</f>
        <v>0.8</v>
      </c>
      <c r="S453" s="8">
        <f>COUNTIFS(Sta!$B:$B,$A453,Sta!$S:$S,"&gt;0.5")/$C453</f>
        <v>0.72727272727272729</v>
      </c>
      <c r="T453" s="11">
        <f>(COUNTIFS(Sta!$A:$A,$A453,Sta!$R:$R,"&gt;1.5") +COUNTIFS(Sta!$B:$B,$A453,Sta!$S:$S,"&gt;1.5"))/$D453</f>
        <v>0.52380952380952384</v>
      </c>
      <c r="U453" s="8">
        <f>COUNTIFS(Sta!$A:$A,$A453,Sta!$R:$R,"&gt;1.5")/$B453</f>
        <v>0.6</v>
      </c>
      <c r="V453" s="8">
        <f>COUNTIFS(Sta!$B:$B,$A453,Sta!$S:$S,"&gt;1.5")/$C453</f>
        <v>0.45454545454545453</v>
      </c>
    </row>
    <row r="454" spans="1:22" x14ac:dyDescent="0.3">
      <c r="A454" t="s">
        <v>292</v>
      </c>
      <c r="B454" s="9">
        <f>COUNTIF(Sta!A:A,A454)</f>
        <v>0</v>
      </c>
      <c r="C454" s="4">
        <f>COUNTIF(Sta!B:B,A454)</f>
        <v>1</v>
      </c>
      <c r="D454" s="4">
        <f t="shared" si="13"/>
        <v>1</v>
      </c>
      <c r="E454" s="10">
        <f>(SUMIF(Sta!$A:$A,$A454,Sta!$T:$T)  + SUMIF(Sta!$B:$B,$A454,Sta!$T:$T) )/$D454</f>
        <v>2</v>
      </c>
      <c r="F454" s="6" t="e">
        <f>SUMIF(Sta!$A:$A,$A454,Sta!$T:$T)/$B454</f>
        <v>#DIV/0!</v>
      </c>
      <c r="G454" s="6">
        <f>SUMIF(Sta!$B:$B,$A454,Sta!$T:$T)/$C454</f>
        <v>2</v>
      </c>
      <c r="H454" s="10">
        <f>(SUMIF(Sta!$A:$A,$A454,Sta!$R:$R)  + SUMIF(Sta!$B:$B,$A454,Sta!$S:$S) )/$D454</f>
        <v>2</v>
      </c>
      <c r="I454" s="6" t="e">
        <f>SUMIF(Sta!$A:$A,$A454,Sta!$R:$R)/$B454</f>
        <v>#DIV/0!</v>
      </c>
      <c r="J454" s="6">
        <f>SUMIF(Sta!$B:$B,$A454,Sta!$S:$S)/$C454</f>
        <v>2</v>
      </c>
      <c r="K454" s="11">
        <f>(COUNTIFS(Sta!$A:$A,$A454,Sta!$T:$T,"&gt;2.5") +COUNTIFS(Sta!$B:$B,$A454,Sta!$T:$T,"&gt;2.5"))/$D454</f>
        <v>0</v>
      </c>
      <c r="L454" s="8" t="e">
        <f>COUNTIFS(Sta!$A:$A,$A454,Sta!$T:$T,"&gt;2.5")/$B454</f>
        <v>#DIV/0!</v>
      </c>
      <c r="M454" s="8">
        <f>COUNTIFS(Sta!$B:$B,$A454,Sta!$T:$T,"&gt;2.5")/$C454</f>
        <v>0</v>
      </c>
      <c r="N454" s="11">
        <f>(COUNTIFS(Sta!$A:$A,$A454,Sta!$T:$T,"&gt;4.5") +COUNTIFS(Sta!$B:$B,$A454,Sta!$T:$T,"&gt;4.5"))/$D454</f>
        <v>0</v>
      </c>
      <c r="O454" s="8" t="e">
        <f>COUNTIFS(Sta!$A:$A,$A454,Sta!$T:$T,"&gt;4.5")/$B454</f>
        <v>#DIV/0!</v>
      </c>
      <c r="P454" s="8">
        <f>COUNTIFS(Sta!$B:$B,$A454,Sta!$T:$T,"&gt;4.5")/$C454</f>
        <v>0</v>
      </c>
      <c r="Q454" s="11">
        <f>(COUNTIFS(Sta!$A:$A,$A454,Sta!$R:$R,"&gt;0.5") +COUNTIFS(Sta!$B:$B,$A454,Sta!$S:$S,"&gt;0.5"))/$D454</f>
        <v>1</v>
      </c>
      <c r="R454" s="8" t="e">
        <f>COUNTIFS(Sta!$A:$A,$A454,Sta!$R:$R,"&gt;0.5")/$B454</f>
        <v>#DIV/0!</v>
      </c>
      <c r="S454" s="8">
        <f>COUNTIFS(Sta!$B:$B,$A454,Sta!$S:$S,"&gt;0.5")/$C454</f>
        <v>1</v>
      </c>
      <c r="T454" s="11">
        <f>(COUNTIFS(Sta!$A:$A,$A454,Sta!$R:$R,"&gt;1.5") +COUNTIFS(Sta!$B:$B,$A454,Sta!$S:$S,"&gt;1.5"))/$D454</f>
        <v>1</v>
      </c>
      <c r="U454" s="8" t="e">
        <f>COUNTIFS(Sta!$A:$A,$A454,Sta!$R:$R,"&gt;1.5")/$B454</f>
        <v>#DIV/0!</v>
      </c>
      <c r="V454" s="8">
        <f>COUNTIFS(Sta!$B:$B,$A454,Sta!$S:$S,"&gt;1.5")/$C454</f>
        <v>1</v>
      </c>
    </row>
    <row r="455" spans="1:22" x14ac:dyDescent="0.3">
      <c r="A455" t="s">
        <v>343</v>
      </c>
      <c r="B455" s="9">
        <f>COUNTIF(Sta!A:A,A455)</f>
        <v>0</v>
      </c>
      <c r="C455" s="4">
        <f>COUNTIF(Sta!B:B,A455)</f>
        <v>0</v>
      </c>
      <c r="D455" s="4">
        <f t="shared" si="13"/>
        <v>0</v>
      </c>
      <c r="E455" s="10" t="e">
        <f>(SUMIF(Sta!$A:$A,$A455,Sta!$T:$T)  + SUMIF(Sta!$B:$B,$A455,Sta!$T:$T) )/$D455</f>
        <v>#DIV/0!</v>
      </c>
      <c r="F455" s="6" t="e">
        <f>SUMIF(Sta!$A:$A,$A455,Sta!$T:$T)/$B455</f>
        <v>#DIV/0!</v>
      </c>
      <c r="G455" s="6" t="e">
        <f>SUMIF(Sta!$B:$B,$A455,Sta!$T:$T)/$C455</f>
        <v>#DIV/0!</v>
      </c>
      <c r="H455" s="10" t="e">
        <f>(SUMIF(Sta!$A:$A,$A455,Sta!$R:$R)  + SUMIF(Sta!$B:$B,$A455,Sta!$S:$S) )/$D455</f>
        <v>#DIV/0!</v>
      </c>
      <c r="I455" s="6" t="e">
        <f>SUMIF(Sta!$A:$A,$A455,Sta!$R:$R)/$B455</f>
        <v>#DIV/0!</v>
      </c>
      <c r="J455" s="6" t="e">
        <f>SUMIF(Sta!$B:$B,$A455,Sta!$S:$S)/$C455</f>
        <v>#DIV/0!</v>
      </c>
      <c r="K455" s="11" t="e">
        <f>(COUNTIFS(Sta!$A:$A,$A455,Sta!$T:$T,"&gt;2.5") +COUNTIFS(Sta!$B:$B,$A455,Sta!$T:$T,"&gt;2.5"))/$D455</f>
        <v>#DIV/0!</v>
      </c>
      <c r="L455" s="8" t="e">
        <f>COUNTIFS(Sta!$A:$A,$A455,Sta!$T:$T,"&gt;2.5")/$B455</f>
        <v>#DIV/0!</v>
      </c>
      <c r="M455" s="8" t="e">
        <f>COUNTIFS(Sta!$B:$B,$A455,Sta!$T:$T,"&gt;2.5")/$C455</f>
        <v>#DIV/0!</v>
      </c>
      <c r="N455" s="11" t="e">
        <f>(COUNTIFS(Sta!$A:$A,$A455,Sta!$T:$T,"&gt;4.5") +COUNTIFS(Sta!$B:$B,$A455,Sta!$T:$T,"&gt;4.5"))/$D455</f>
        <v>#DIV/0!</v>
      </c>
      <c r="O455" s="8" t="e">
        <f>COUNTIFS(Sta!$A:$A,$A455,Sta!$T:$T,"&gt;4.5")/$B455</f>
        <v>#DIV/0!</v>
      </c>
      <c r="P455" s="8" t="e">
        <f>COUNTIFS(Sta!$B:$B,$A455,Sta!$T:$T,"&gt;4.5")/$C455</f>
        <v>#DIV/0!</v>
      </c>
      <c r="Q455" s="11" t="e">
        <f>(COUNTIFS(Sta!$A:$A,$A455,Sta!$R:$R,"&gt;0.5") +COUNTIFS(Sta!$B:$B,$A455,Sta!$S:$S,"&gt;0.5"))/$D455</f>
        <v>#DIV/0!</v>
      </c>
      <c r="R455" s="8" t="e">
        <f>COUNTIFS(Sta!$A:$A,$A455,Sta!$R:$R,"&gt;0.5")/$B455</f>
        <v>#DIV/0!</v>
      </c>
      <c r="S455" s="8" t="e">
        <f>COUNTIFS(Sta!$B:$B,$A455,Sta!$S:$S,"&gt;0.5")/$C455</f>
        <v>#DIV/0!</v>
      </c>
      <c r="T455" s="11" t="e">
        <f>(COUNTIFS(Sta!$A:$A,$A455,Sta!$R:$R,"&gt;1.5") +COUNTIFS(Sta!$B:$B,$A455,Sta!$S:$S,"&gt;1.5"))/$D455</f>
        <v>#DIV/0!</v>
      </c>
      <c r="U455" s="8" t="e">
        <f>COUNTIFS(Sta!$A:$A,$A455,Sta!$R:$R,"&gt;1.5")/$B455</f>
        <v>#DIV/0!</v>
      </c>
      <c r="V455" s="8" t="e">
        <f>COUNTIFS(Sta!$B:$B,$A455,Sta!$S:$S,"&gt;1.5")/$C455</f>
        <v>#DIV/0!</v>
      </c>
    </row>
    <row r="456" spans="1:22" x14ac:dyDescent="0.3">
      <c r="A456" t="s">
        <v>320</v>
      </c>
      <c r="B456" s="9">
        <f>COUNTIF(Sta!A:A,A456)</f>
        <v>1</v>
      </c>
      <c r="C456" s="4">
        <f>COUNTIF(Sta!B:B,A456)</f>
        <v>1</v>
      </c>
      <c r="D456" s="4">
        <f t="shared" si="13"/>
        <v>2</v>
      </c>
      <c r="E456" s="10">
        <f>(SUMIF(Sta!$A:$A,$A456,Sta!$T:$T)  + SUMIF(Sta!$B:$B,$A456,Sta!$T:$T) )/$D456</f>
        <v>2.5</v>
      </c>
      <c r="F456" s="6">
        <f>SUMIF(Sta!$A:$A,$A456,Sta!$T:$T)/$B456</f>
        <v>1</v>
      </c>
      <c r="G456" s="6">
        <f>SUMIF(Sta!$B:$B,$A456,Sta!$T:$T)/$C456</f>
        <v>4</v>
      </c>
      <c r="H456" s="10">
        <f>(SUMIF(Sta!$A:$A,$A456,Sta!$R:$R)  + SUMIF(Sta!$B:$B,$A456,Sta!$S:$S) )/$D456</f>
        <v>1.5</v>
      </c>
      <c r="I456" s="6">
        <f>SUMIF(Sta!$A:$A,$A456,Sta!$R:$R)/$B456</f>
        <v>1</v>
      </c>
      <c r="J456" s="6">
        <f>SUMIF(Sta!$B:$B,$A456,Sta!$S:$S)/$C456</f>
        <v>2</v>
      </c>
      <c r="K456" s="11">
        <f>(COUNTIFS(Sta!$A:$A,$A456,Sta!$T:$T,"&gt;2.5") +COUNTIFS(Sta!$B:$B,$A456,Sta!$T:$T,"&gt;2.5"))/$D456</f>
        <v>0.5</v>
      </c>
      <c r="L456" s="8">
        <f>COUNTIFS(Sta!$A:$A,$A456,Sta!$T:$T,"&gt;2.5")/$B456</f>
        <v>0</v>
      </c>
      <c r="M456" s="8">
        <f>COUNTIFS(Sta!$B:$B,$A456,Sta!$T:$T,"&gt;2.5")/$C456</f>
        <v>1</v>
      </c>
      <c r="N456" s="11">
        <f>(COUNTIFS(Sta!$A:$A,$A456,Sta!$T:$T,"&gt;4.5") +COUNTIFS(Sta!$B:$B,$A456,Sta!$T:$T,"&gt;4.5"))/$D456</f>
        <v>0</v>
      </c>
      <c r="O456" s="8">
        <f>COUNTIFS(Sta!$A:$A,$A456,Sta!$T:$T,"&gt;4.5")/$B456</f>
        <v>0</v>
      </c>
      <c r="P456" s="8">
        <f>COUNTIFS(Sta!$B:$B,$A456,Sta!$T:$T,"&gt;4.5")/$C456</f>
        <v>0</v>
      </c>
      <c r="Q456" s="11">
        <f>(COUNTIFS(Sta!$A:$A,$A456,Sta!$R:$R,"&gt;0.5") +COUNTIFS(Sta!$B:$B,$A456,Sta!$S:$S,"&gt;0.5"))/$D456</f>
        <v>1</v>
      </c>
      <c r="R456" s="8">
        <f>COUNTIFS(Sta!$A:$A,$A456,Sta!$R:$R,"&gt;0.5")/$B456</f>
        <v>1</v>
      </c>
      <c r="S456" s="8">
        <f>COUNTIFS(Sta!$B:$B,$A456,Sta!$S:$S,"&gt;0.5")/$C456</f>
        <v>1</v>
      </c>
      <c r="T456" s="11">
        <f>(COUNTIFS(Sta!$A:$A,$A456,Sta!$R:$R,"&gt;1.5") +COUNTIFS(Sta!$B:$B,$A456,Sta!$S:$S,"&gt;1.5"))/$D456</f>
        <v>0.5</v>
      </c>
      <c r="U456" s="8">
        <f>COUNTIFS(Sta!$A:$A,$A456,Sta!$R:$R,"&gt;1.5")/$B456</f>
        <v>0</v>
      </c>
      <c r="V456" s="8">
        <f>COUNTIFS(Sta!$B:$B,$A456,Sta!$S:$S,"&gt;1.5")/$C456</f>
        <v>1</v>
      </c>
    </row>
    <row r="457" spans="1:22" x14ac:dyDescent="0.3">
      <c r="A457" t="s">
        <v>571</v>
      </c>
      <c r="B457" s="9">
        <f>COUNTIF(Sta!A:A,A457)</f>
        <v>2</v>
      </c>
      <c r="C457" s="4">
        <f>COUNTIF(Sta!B:B,A457)</f>
        <v>1</v>
      </c>
      <c r="D457" s="4">
        <f t="shared" si="13"/>
        <v>3</v>
      </c>
      <c r="E457" s="10">
        <f>(SUMIF(Sta!$A:$A,$A457,Sta!$T:$T)  + SUMIF(Sta!$B:$B,$A457,Sta!$T:$T) )/$D457</f>
        <v>3.3333333333333335</v>
      </c>
      <c r="F457" s="6">
        <f>SUMIF(Sta!$A:$A,$A457,Sta!$T:$T)/$B457</f>
        <v>5</v>
      </c>
      <c r="G457" s="6">
        <f>SUMIF(Sta!$B:$B,$A457,Sta!$T:$T)/$C457</f>
        <v>0</v>
      </c>
      <c r="H457" s="10">
        <f>(SUMIF(Sta!$A:$A,$A457,Sta!$R:$R)  + SUMIF(Sta!$B:$B,$A457,Sta!$S:$S) )/$D457</f>
        <v>2</v>
      </c>
      <c r="I457" s="6">
        <f>SUMIF(Sta!$A:$A,$A457,Sta!$R:$R)/$B457</f>
        <v>3</v>
      </c>
      <c r="J457" s="6">
        <f>SUMIF(Sta!$B:$B,$A457,Sta!$S:$S)/$C457</f>
        <v>0</v>
      </c>
      <c r="K457" s="11">
        <f>(COUNTIFS(Sta!$A:$A,$A457,Sta!$T:$T,"&gt;2.5") +COUNTIFS(Sta!$B:$B,$A457,Sta!$T:$T,"&gt;2.5"))/$D457</f>
        <v>0.66666666666666663</v>
      </c>
      <c r="L457" s="8">
        <f>COUNTIFS(Sta!$A:$A,$A457,Sta!$T:$T,"&gt;2.5")/$B457</f>
        <v>1</v>
      </c>
      <c r="M457" s="8">
        <f>COUNTIFS(Sta!$B:$B,$A457,Sta!$T:$T,"&gt;2.5")/$C457</f>
        <v>0</v>
      </c>
      <c r="N457" s="11">
        <f>(COUNTIFS(Sta!$A:$A,$A457,Sta!$T:$T,"&gt;4.5") +COUNTIFS(Sta!$B:$B,$A457,Sta!$T:$T,"&gt;4.5"))/$D457</f>
        <v>0.33333333333333331</v>
      </c>
      <c r="O457" s="8">
        <f>COUNTIFS(Sta!$A:$A,$A457,Sta!$T:$T,"&gt;4.5")/$B457</f>
        <v>0.5</v>
      </c>
      <c r="P457" s="8">
        <f>COUNTIFS(Sta!$B:$B,$A457,Sta!$T:$T,"&gt;4.5")/$C457</f>
        <v>0</v>
      </c>
      <c r="Q457" s="11">
        <f>(COUNTIFS(Sta!$A:$A,$A457,Sta!$R:$R,"&gt;0.5") +COUNTIFS(Sta!$B:$B,$A457,Sta!$S:$S,"&gt;0.5"))/$D457</f>
        <v>0.66666666666666663</v>
      </c>
      <c r="R457" s="8">
        <f>COUNTIFS(Sta!$A:$A,$A457,Sta!$R:$R,"&gt;0.5")/$B457</f>
        <v>1</v>
      </c>
      <c r="S457" s="8">
        <f>COUNTIFS(Sta!$B:$B,$A457,Sta!$S:$S,"&gt;0.5")/$C457</f>
        <v>0</v>
      </c>
      <c r="T457" s="11">
        <f>(COUNTIFS(Sta!$A:$A,$A457,Sta!$R:$R,"&gt;1.5") +COUNTIFS(Sta!$B:$B,$A457,Sta!$S:$S,"&gt;1.5"))/$D457</f>
        <v>0.66666666666666663</v>
      </c>
      <c r="U457" s="8">
        <f>COUNTIFS(Sta!$A:$A,$A457,Sta!$R:$R,"&gt;1.5")/$B457</f>
        <v>1</v>
      </c>
      <c r="V457" s="8">
        <f>COUNTIFS(Sta!$B:$B,$A457,Sta!$S:$S,"&gt;1.5")/$C457</f>
        <v>0</v>
      </c>
    </row>
    <row r="458" spans="1:22" x14ac:dyDescent="0.3">
      <c r="A458" t="s">
        <v>90</v>
      </c>
      <c r="B458" s="9">
        <f>COUNTIF(Sta!A:A,A458)</f>
        <v>0</v>
      </c>
      <c r="C458" s="4">
        <f>COUNTIF(Sta!B:B,A458)</f>
        <v>0</v>
      </c>
      <c r="D458" s="4">
        <f t="shared" si="13"/>
        <v>0</v>
      </c>
      <c r="E458" s="10" t="e">
        <f>(SUMIF(Sta!$A:$A,$A458,Sta!$T:$T)  + SUMIF(Sta!$B:$B,$A458,Sta!$T:$T) )/$D458</f>
        <v>#DIV/0!</v>
      </c>
      <c r="F458" s="6" t="e">
        <f>SUMIF(Sta!$A:$A,$A458,Sta!$T:$T)/$B458</f>
        <v>#DIV/0!</v>
      </c>
      <c r="G458" s="6" t="e">
        <f>SUMIF(Sta!$B:$B,$A458,Sta!$T:$T)/$C458</f>
        <v>#DIV/0!</v>
      </c>
      <c r="H458" s="10" t="e">
        <f>(SUMIF(Sta!$A:$A,$A458,Sta!$R:$R)  + SUMIF(Sta!$B:$B,$A458,Sta!$S:$S) )/$D458</f>
        <v>#DIV/0!</v>
      </c>
      <c r="I458" s="6" t="e">
        <f>SUMIF(Sta!$A:$A,$A458,Sta!$R:$R)/$B458</f>
        <v>#DIV/0!</v>
      </c>
      <c r="J458" s="6" t="e">
        <f>SUMIF(Sta!$B:$B,$A458,Sta!$S:$S)/$C458</f>
        <v>#DIV/0!</v>
      </c>
      <c r="K458" s="11" t="e">
        <f>(COUNTIFS(Sta!$A:$A,$A458,Sta!$T:$T,"&gt;2.5") +COUNTIFS(Sta!$B:$B,$A458,Sta!$T:$T,"&gt;2.5"))/$D458</f>
        <v>#DIV/0!</v>
      </c>
      <c r="L458" s="8" t="e">
        <f>COUNTIFS(Sta!$A:$A,$A458,Sta!$T:$T,"&gt;2.5")/$B458</f>
        <v>#DIV/0!</v>
      </c>
      <c r="M458" s="8" t="e">
        <f>COUNTIFS(Sta!$B:$B,$A458,Sta!$T:$T,"&gt;2.5")/$C458</f>
        <v>#DIV/0!</v>
      </c>
      <c r="N458" s="11" t="e">
        <f>(COUNTIFS(Sta!$A:$A,$A458,Sta!$T:$T,"&gt;4.5") +COUNTIFS(Sta!$B:$B,$A458,Sta!$T:$T,"&gt;4.5"))/$D458</f>
        <v>#DIV/0!</v>
      </c>
      <c r="O458" s="8" t="e">
        <f>COUNTIFS(Sta!$A:$A,$A458,Sta!$T:$T,"&gt;4.5")/$B458</f>
        <v>#DIV/0!</v>
      </c>
      <c r="P458" s="8" t="e">
        <f>COUNTIFS(Sta!$B:$B,$A458,Sta!$T:$T,"&gt;4.5")/$C458</f>
        <v>#DIV/0!</v>
      </c>
      <c r="Q458" s="11" t="e">
        <f>(COUNTIFS(Sta!$A:$A,$A458,Sta!$R:$R,"&gt;0.5") +COUNTIFS(Sta!$B:$B,$A458,Sta!$S:$S,"&gt;0.5"))/$D458</f>
        <v>#DIV/0!</v>
      </c>
      <c r="R458" s="8" t="e">
        <f>COUNTIFS(Sta!$A:$A,$A458,Sta!$R:$R,"&gt;0.5")/$B458</f>
        <v>#DIV/0!</v>
      </c>
      <c r="S458" s="8" t="e">
        <f>COUNTIFS(Sta!$B:$B,$A458,Sta!$S:$S,"&gt;0.5")/$C458</f>
        <v>#DIV/0!</v>
      </c>
      <c r="T458" s="11" t="e">
        <f>(COUNTIFS(Sta!$A:$A,$A458,Sta!$R:$R,"&gt;1.5") +COUNTIFS(Sta!$B:$B,$A458,Sta!$S:$S,"&gt;1.5"))/$D458</f>
        <v>#DIV/0!</v>
      </c>
      <c r="U458" s="8" t="e">
        <f>COUNTIFS(Sta!$A:$A,$A458,Sta!$R:$R,"&gt;1.5")/$B458</f>
        <v>#DIV/0!</v>
      </c>
      <c r="V458" s="8" t="e">
        <f>COUNTIFS(Sta!$B:$B,$A458,Sta!$S:$S,"&gt;1.5")/$C458</f>
        <v>#DIV/0!</v>
      </c>
    </row>
    <row r="459" spans="1:22" x14ac:dyDescent="0.3">
      <c r="A459" t="s">
        <v>628</v>
      </c>
      <c r="B459" s="9">
        <f>COUNTIF(Sta!A:A,A459)</f>
        <v>1</v>
      </c>
      <c r="C459" s="4">
        <f>COUNTIF(Sta!B:B,A459)</f>
        <v>1</v>
      </c>
      <c r="D459" s="4">
        <f t="shared" si="13"/>
        <v>2</v>
      </c>
      <c r="E459" s="10">
        <f>(SUMIF(Sta!$A:$A,$A459,Sta!$T:$T)  + SUMIF(Sta!$B:$B,$A459,Sta!$T:$T) )/$D459</f>
        <v>5.5</v>
      </c>
      <c r="F459" s="6">
        <f>SUMIF(Sta!$A:$A,$A459,Sta!$T:$T)/$B459</f>
        <v>6</v>
      </c>
      <c r="G459" s="6">
        <f>SUMIF(Sta!$B:$B,$A459,Sta!$T:$T)/$C459</f>
        <v>5</v>
      </c>
      <c r="H459" s="10">
        <f>(SUMIF(Sta!$A:$A,$A459,Sta!$R:$R)  + SUMIF(Sta!$B:$B,$A459,Sta!$S:$S) )/$D459</f>
        <v>1</v>
      </c>
      <c r="I459" s="6">
        <f>SUMIF(Sta!$A:$A,$A459,Sta!$R:$R)/$B459</f>
        <v>0</v>
      </c>
      <c r="J459" s="6">
        <f>SUMIF(Sta!$B:$B,$A459,Sta!$S:$S)/$C459</f>
        <v>2</v>
      </c>
      <c r="K459" s="11">
        <f>(COUNTIFS(Sta!$A:$A,$A459,Sta!$T:$T,"&gt;2.5") +COUNTIFS(Sta!$B:$B,$A459,Sta!$T:$T,"&gt;2.5"))/$D459</f>
        <v>1</v>
      </c>
      <c r="L459" s="8">
        <f>COUNTIFS(Sta!$A:$A,$A459,Sta!$T:$T,"&gt;2.5")/$B459</f>
        <v>1</v>
      </c>
      <c r="M459" s="8">
        <f>COUNTIFS(Sta!$B:$B,$A459,Sta!$T:$T,"&gt;2.5")/$C459</f>
        <v>1</v>
      </c>
      <c r="N459" s="11">
        <f>(COUNTIFS(Sta!$A:$A,$A459,Sta!$T:$T,"&gt;4.5") +COUNTIFS(Sta!$B:$B,$A459,Sta!$T:$T,"&gt;4.5"))/$D459</f>
        <v>1</v>
      </c>
      <c r="O459" s="8">
        <f>COUNTIFS(Sta!$A:$A,$A459,Sta!$T:$T,"&gt;4.5")/$B459</f>
        <v>1</v>
      </c>
      <c r="P459" s="8">
        <f>COUNTIFS(Sta!$B:$B,$A459,Sta!$T:$T,"&gt;4.5")/$C459</f>
        <v>1</v>
      </c>
      <c r="Q459" s="11">
        <f>(COUNTIFS(Sta!$A:$A,$A459,Sta!$R:$R,"&gt;0.5") +COUNTIFS(Sta!$B:$B,$A459,Sta!$S:$S,"&gt;0.5"))/$D459</f>
        <v>0.5</v>
      </c>
      <c r="R459" s="8">
        <f>COUNTIFS(Sta!$A:$A,$A459,Sta!$R:$R,"&gt;0.5")/$B459</f>
        <v>0</v>
      </c>
      <c r="S459" s="8">
        <f>COUNTIFS(Sta!$B:$B,$A459,Sta!$S:$S,"&gt;0.5")/$C459</f>
        <v>1</v>
      </c>
      <c r="T459" s="11">
        <f>(COUNTIFS(Sta!$A:$A,$A459,Sta!$R:$R,"&gt;1.5") +COUNTIFS(Sta!$B:$B,$A459,Sta!$S:$S,"&gt;1.5"))/$D459</f>
        <v>0.5</v>
      </c>
      <c r="U459" s="8">
        <f>COUNTIFS(Sta!$A:$A,$A459,Sta!$R:$R,"&gt;1.5")/$B459</f>
        <v>0</v>
      </c>
      <c r="V459" s="8">
        <f>COUNTIFS(Sta!$B:$B,$A459,Sta!$S:$S,"&gt;1.5")/$C459</f>
        <v>1</v>
      </c>
    </row>
    <row r="460" spans="1:22" x14ac:dyDescent="0.3">
      <c r="A460" t="s">
        <v>335</v>
      </c>
      <c r="B460" s="9">
        <f>COUNTIF(Sta!A:A,A460)</f>
        <v>1</v>
      </c>
      <c r="C460" s="4">
        <f>COUNTIF(Sta!B:B,A460)</f>
        <v>1</v>
      </c>
      <c r="D460" s="4">
        <f t="shared" si="13"/>
        <v>2</v>
      </c>
      <c r="E460" s="10">
        <f>(SUMIF(Sta!$A:$A,$A460,Sta!$T:$T)  + SUMIF(Sta!$B:$B,$A460,Sta!$T:$T) )/$D460</f>
        <v>4.5</v>
      </c>
      <c r="F460" s="6">
        <f>SUMIF(Sta!$A:$A,$A460,Sta!$T:$T)/$B460</f>
        <v>5</v>
      </c>
      <c r="G460" s="6">
        <f>SUMIF(Sta!$B:$B,$A460,Sta!$T:$T)/$C460</f>
        <v>4</v>
      </c>
      <c r="H460" s="10">
        <f>(SUMIF(Sta!$A:$A,$A460,Sta!$R:$R)  + SUMIF(Sta!$B:$B,$A460,Sta!$S:$S) )/$D460</f>
        <v>4</v>
      </c>
      <c r="I460" s="6">
        <f>SUMIF(Sta!$A:$A,$A460,Sta!$R:$R)/$B460</f>
        <v>4</v>
      </c>
      <c r="J460" s="6">
        <f>SUMIF(Sta!$B:$B,$A460,Sta!$S:$S)/$C460</f>
        <v>4</v>
      </c>
      <c r="K460" s="11">
        <f>(COUNTIFS(Sta!$A:$A,$A460,Sta!$T:$T,"&gt;2.5") +COUNTIFS(Sta!$B:$B,$A460,Sta!$T:$T,"&gt;2.5"))/$D460</f>
        <v>1</v>
      </c>
      <c r="L460" s="8">
        <f>COUNTIFS(Sta!$A:$A,$A460,Sta!$T:$T,"&gt;2.5")/$B460</f>
        <v>1</v>
      </c>
      <c r="M460" s="8">
        <f>COUNTIFS(Sta!$B:$B,$A460,Sta!$T:$T,"&gt;2.5")/$C460</f>
        <v>1</v>
      </c>
      <c r="N460" s="11">
        <f>(COUNTIFS(Sta!$A:$A,$A460,Sta!$T:$T,"&gt;4.5") +COUNTIFS(Sta!$B:$B,$A460,Sta!$T:$T,"&gt;4.5"))/$D460</f>
        <v>0.5</v>
      </c>
      <c r="O460" s="8">
        <f>COUNTIFS(Sta!$A:$A,$A460,Sta!$T:$T,"&gt;4.5")/$B460</f>
        <v>1</v>
      </c>
      <c r="P460" s="8">
        <f>COUNTIFS(Sta!$B:$B,$A460,Sta!$T:$T,"&gt;4.5")/$C460</f>
        <v>0</v>
      </c>
      <c r="Q460" s="11">
        <f>(COUNTIFS(Sta!$A:$A,$A460,Sta!$R:$R,"&gt;0.5") +COUNTIFS(Sta!$B:$B,$A460,Sta!$S:$S,"&gt;0.5"))/$D460</f>
        <v>1</v>
      </c>
      <c r="R460" s="8">
        <f>COUNTIFS(Sta!$A:$A,$A460,Sta!$R:$R,"&gt;0.5")/$B460</f>
        <v>1</v>
      </c>
      <c r="S460" s="8">
        <f>COUNTIFS(Sta!$B:$B,$A460,Sta!$S:$S,"&gt;0.5")/$C460</f>
        <v>1</v>
      </c>
      <c r="T460" s="11">
        <f>(COUNTIFS(Sta!$A:$A,$A460,Sta!$R:$R,"&gt;1.5") +COUNTIFS(Sta!$B:$B,$A460,Sta!$S:$S,"&gt;1.5"))/$D460</f>
        <v>1</v>
      </c>
      <c r="U460" s="8">
        <f>COUNTIFS(Sta!$A:$A,$A460,Sta!$R:$R,"&gt;1.5")/$B460</f>
        <v>1</v>
      </c>
      <c r="V460" s="8">
        <f>COUNTIFS(Sta!$B:$B,$A460,Sta!$S:$S,"&gt;1.5")/$C460</f>
        <v>1</v>
      </c>
    </row>
    <row r="461" spans="1:22" x14ac:dyDescent="0.3">
      <c r="A461" t="s">
        <v>456</v>
      </c>
      <c r="B461" s="9">
        <f>COUNTIF(Sta!A:A,A461)</f>
        <v>10</v>
      </c>
      <c r="C461" s="4">
        <f>COUNTIF(Sta!B:B,A461)</f>
        <v>11</v>
      </c>
      <c r="D461" s="4">
        <f t="shared" si="13"/>
        <v>21</v>
      </c>
      <c r="E461" s="10">
        <f>(SUMIF(Sta!$A:$A,$A461,Sta!$T:$T)  + SUMIF(Sta!$B:$B,$A461,Sta!$T:$T) )/$D461</f>
        <v>2.2857142857142856</v>
      </c>
      <c r="F461" s="6">
        <f>SUMIF(Sta!$A:$A,$A461,Sta!$T:$T)/$B461</f>
        <v>1.9</v>
      </c>
      <c r="G461" s="6">
        <f>SUMIF(Sta!$B:$B,$A461,Sta!$T:$T)/$C461</f>
        <v>2.6363636363636362</v>
      </c>
      <c r="H461" s="10">
        <f>(SUMIF(Sta!$A:$A,$A461,Sta!$R:$R)  + SUMIF(Sta!$B:$B,$A461,Sta!$S:$S) )/$D461</f>
        <v>0.95238095238095233</v>
      </c>
      <c r="I461" s="6">
        <f>SUMIF(Sta!$A:$A,$A461,Sta!$R:$R)/$B461</f>
        <v>0.8</v>
      </c>
      <c r="J461" s="6">
        <f>SUMIF(Sta!$B:$B,$A461,Sta!$S:$S)/$C461</f>
        <v>1.0909090909090908</v>
      </c>
      <c r="K461" s="11">
        <f>(COUNTIFS(Sta!$A:$A,$A461,Sta!$T:$T,"&gt;2.5") +COUNTIFS(Sta!$B:$B,$A461,Sta!$T:$T,"&gt;2.5"))/$D461</f>
        <v>0.33333333333333331</v>
      </c>
      <c r="L461" s="8">
        <f>COUNTIFS(Sta!$A:$A,$A461,Sta!$T:$T,"&gt;2.5")/$B461</f>
        <v>0.1</v>
      </c>
      <c r="M461" s="8">
        <f>COUNTIFS(Sta!$B:$B,$A461,Sta!$T:$T,"&gt;2.5")/$C461</f>
        <v>0.54545454545454541</v>
      </c>
      <c r="N461" s="11">
        <f>(COUNTIFS(Sta!$A:$A,$A461,Sta!$T:$T,"&gt;4.5") +COUNTIFS(Sta!$B:$B,$A461,Sta!$T:$T,"&gt;4.5"))/$D461</f>
        <v>9.5238095238095233E-2</v>
      </c>
      <c r="O461" s="8">
        <f>COUNTIFS(Sta!$A:$A,$A461,Sta!$T:$T,"&gt;4.5")/$B461</f>
        <v>0.1</v>
      </c>
      <c r="P461" s="8">
        <f>COUNTIFS(Sta!$B:$B,$A461,Sta!$T:$T,"&gt;4.5")/$C461</f>
        <v>9.0909090909090912E-2</v>
      </c>
      <c r="Q461" s="11">
        <f>(COUNTIFS(Sta!$A:$A,$A461,Sta!$R:$R,"&gt;0.5") +COUNTIFS(Sta!$B:$B,$A461,Sta!$S:$S,"&gt;0.5"))/$D461</f>
        <v>0.5714285714285714</v>
      </c>
      <c r="R461" s="8">
        <f>COUNTIFS(Sta!$A:$A,$A461,Sta!$R:$R,"&gt;0.5")/$B461</f>
        <v>0.6</v>
      </c>
      <c r="S461" s="8">
        <f>COUNTIFS(Sta!$B:$B,$A461,Sta!$S:$S,"&gt;0.5")/$C461</f>
        <v>0.54545454545454541</v>
      </c>
      <c r="T461" s="11">
        <f>(COUNTIFS(Sta!$A:$A,$A461,Sta!$R:$R,"&gt;1.5") +COUNTIFS(Sta!$B:$B,$A461,Sta!$S:$S,"&gt;1.5"))/$D461</f>
        <v>0.23809523809523808</v>
      </c>
      <c r="U461" s="8">
        <f>COUNTIFS(Sta!$A:$A,$A461,Sta!$R:$R,"&gt;1.5")/$B461</f>
        <v>0.2</v>
      </c>
      <c r="V461" s="8">
        <f>COUNTIFS(Sta!$B:$B,$A461,Sta!$S:$S,"&gt;1.5")/$C461</f>
        <v>0.27272727272727271</v>
      </c>
    </row>
    <row r="462" spans="1:22" x14ac:dyDescent="0.3">
      <c r="A462" t="s">
        <v>261</v>
      </c>
      <c r="B462" s="9">
        <f>COUNTIF(Sta!A:A,A462)</f>
        <v>1</v>
      </c>
      <c r="C462" s="4">
        <f>COUNTIF(Sta!B:B,A462)</f>
        <v>0</v>
      </c>
      <c r="D462" s="4">
        <f t="shared" si="13"/>
        <v>1</v>
      </c>
      <c r="E462" s="10">
        <f>(SUMIF(Sta!$A:$A,$A462,Sta!$T:$T)  + SUMIF(Sta!$B:$B,$A462,Sta!$T:$T) )/$D462</f>
        <v>3</v>
      </c>
      <c r="F462" s="6">
        <f>SUMIF(Sta!$A:$A,$A462,Sta!$T:$T)/$B462</f>
        <v>3</v>
      </c>
      <c r="G462" s="6" t="e">
        <f>SUMIF(Sta!$B:$B,$A462,Sta!$T:$T)/$C462</f>
        <v>#DIV/0!</v>
      </c>
      <c r="H462" s="10">
        <f>(SUMIF(Sta!$A:$A,$A462,Sta!$R:$R)  + SUMIF(Sta!$B:$B,$A462,Sta!$S:$S) )/$D462</f>
        <v>0</v>
      </c>
      <c r="I462" s="6">
        <f>SUMIF(Sta!$A:$A,$A462,Sta!$R:$R)/$B462</f>
        <v>0</v>
      </c>
      <c r="J462" s="6" t="e">
        <f>SUMIF(Sta!$B:$B,$A462,Sta!$S:$S)/$C462</f>
        <v>#DIV/0!</v>
      </c>
      <c r="K462" s="11">
        <f>(COUNTIFS(Sta!$A:$A,$A462,Sta!$T:$T,"&gt;2.5") +COUNTIFS(Sta!$B:$B,$A462,Sta!$T:$T,"&gt;2.5"))/$D462</f>
        <v>1</v>
      </c>
      <c r="L462" s="8">
        <f>COUNTIFS(Sta!$A:$A,$A462,Sta!$T:$T,"&gt;2.5")/$B462</f>
        <v>1</v>
      </c>
      <c r="M462" s="8" t="e">
        <f>COUNTIFS(Sta!$B:$B,$A462,Sta!$T:$T,"&gt;2.5")/$C462</f>
        <v>#DIV/0!</v>
      </c>
      <c r="N462" s="11">
        <f>(COUNTIFS(Sta!$A:$A,$A462,Sta!$T:$T,"&gt;4.5") +COUNTIFS(Sta!$B:$B,$A462,Sta!$T:$T,"&gt;4.5"))/$D462</f>
        <v>0</v>
      </c>
      <c r="O462" s="8">
        <f>COUNTIFS(Sta!$A:$A,$A462,Sta!$T:$T,"&gt;4.5")/$B462</f>
        <v>0</v>
      </c>
      <c r="P462" s="8" t="e">
        <f>COUNTIFS(Sta!$B:$B,$A462,Sta!$T:$T,"&gt;4.5")/$C462</f>
        <v>#DIV/0!</v>
      </c>
      <c r="Q462" s="11">
        <f>(COUNTIFS(Sta!$A:$A,$A462,Sta!$R:$R,"&gt;0.5") +COUNTIFS(Sta!$B:$B,$A462,Sta!$S:$S,"&gt;0.5"))/$D462</f>
        <v>0</v>
      </c>
      <c r="R462" s="8">
        <f>COUNTIFS(Sta!$A:$A,$A462,Sta!$R:$R,"&gt;0.5")/$B462</f>
        <v>0</v>
      </c>
      <c r="S462" s="8" t="e">
        <f>COUNTIFS(Sta!$B:$B,$A462,Sta!$S:$S,"&gt;0.5")/$C462</f>
        <v>#DIV/0!</v>
      </c>
      <c r="T462" s="11">
        <f>(COUNTIFS(Sta!$A:$A,$A462,Sta!$R:$R,"&gt;1.5") +COUNTIFS(Sta!$B:$B,$A462,Sta!$S:$S,"&gt;1.5"))/$D462</f>
        <v>0</v>
      </c>
      <c r="U462" s="8">
        <f>COUNTIFS(Sta!$A:$A,$A462,Sta!$R:$R,"&gt;1.5")/$B462</f>
        <v>0</v>
      </c>
      <c r="V462" s="8" t="e">
        <f>COUNTIFS(Sta!$B:$B,$A462,Sta!$S:$S,"&gt;1.5")/$C462</f>
        <v>#DIV/0!</v>
      </c>
    </row>
    <row r="463" spans="1:22" x14ac:dyDescent="0.3">
      <c r="A463" t="s">
        <v>479</v>
      </c>
      <c r="B463" s="9">
        <f>COUNTIF(Sta!A:A,A463)</f>
        <v>7</v>
      </c>
      <c r="C463" s="4">
        <f>COUNTIF(Sta!B:B,A463)</f>
        <v>6</v>
      </c>
      <c r="D463" s="4">
        <f t="shared" si="13"/>
        <v>13</v>
      </c>
      <c r="E463" s="10">
        <f>(SUMIF(Sta!$A:$A,$A463,Sta!$T:$T)  + SUMIF(Sta!$B:$B,$A463,Sta!$T:$T) )/$D463</f>
        <v>6</v>
      </c>
      <c r="F463" s="6">
        <f>SUMIF(Sta!$A:$A,$A463,Sta!$T:$T)/$B463</f>
        <v>6.2857142857142856</v>
      </c>
      <c r="G463" s="6">
        <f>SUMIF(Sta!$B:$B,$A463,Sta!$T:$T)/$C463</f>
        <v>5.666666666666667</v>
      </c>
      <c r="H463" s="10">
        <f>(SUMIF(Sta!$A:$A,$A463,Sta!$R:$R)  + SUMIF(Sta!$B:$B,$A463,Sta!$S:$S) )/$D463</f>
        <v>3.1538461538461537</v>
      </c>
      <c r="I463" s="6">
        <f>SUMIF(Sta!$A:$A,$A463,Sta!$R:$R)/$B463</f>
        <v>2.8571428571428572</v>
      </c>
      <c r="J463" s="6">
        <f>SUMIF(Sta!$B:$B,$A463,Sta!$S:$S)/$C463</f>
        <v>3.5</v>
      </c>
      <c r="K463" s="11">
        <f>(COUNTIFS(Sta!$A:$A,$A463,Sta!$T:$T,"&gt;2.5") +COUNTIFS(Sta!$B:$B,$A463,Sta!$T:$T,"&gt;2.5"))/$D463</f>
        <v>1</v>
      </c>
      <c r="L463" s="8">
        <f>COUNTIFS(Sta!$A:$A,$A463,Sta!$T:$T,"&gt;2.5")/$B463</f>
        <v>1</v>
      </c>
      <c r="M463" s="8">
        <f>COUNTIFS(Sta!$B:$B,$A463,Sta!$T:$T,"&gt;2.5")/$C463</f>
        <v>1</v>
      </c>
      <c r="N463" s="11">
        <f>(COUNTIFS(Sta!$A:$A,$A463,Sta!$T:$T,"&gt;4.5") +COUNTIFS(Sta!$B:$B,$A463,Sta!$T:$T,"&gt;4.5"))/$D463</f>
        <v>0.76923076923076927</v>
      </c>
      <c r="O463" s="8">
        <f>COUNTIFS(Sta!$A:$A,$A463,Sta!$T:$T,"&gt;4.5")/$B463</f>
        <v>0.7142857142857143</v>
      </c>
      <c r="P463" s="8">
        <f>COUNTIFS(Sta!$B:$B,$A463,Sta!$T:$T,"&gt;4.5")/$C463</f>
        <v>0.83333333333333337</v>
      </c>
      <c r="Q463" s="11">
        <f>(COUNTIFS(Sta!$A:$A,$A463,Sta!$R:$R,"&gt;0.5") +COUNTIFS(Sta!$B:$B,$A463,Sta!$S:$S,"&gt;0.5"))/$D463</f>
        <v>1</v>
      </c>
      <c r="R463" s="8">
        <f>COUNTIFS(Sta!$A:$A,$A463,Sta!$R:$R,"&gt;0.5")/$B463</f>
        <v>1</v>
      </c>
      <c r="S463" s="8">
        <f>COUNTIFS(Sta!$B:$B,$A463,Sta!$S:$S,"&gt;0.5")/$C463</f>
        <v>1</v>
      </c>
      <c r="T463" s="11">
        <f>(COUNTIFS(Sta!$A:$A,$A463,Sta!$R:$R,"&gt;1.5") +COUNTIFS(Sta!$B:$B,$A463,Sta!$S:$S,"&gt;1.5"))/$D463</f>
        <v>0.84615384615384615</v>
      </c>
      <c r="U463" s="8">
        <f>COUNTIFS(Sta!$A:$A,$A463,Sta!$R:$R,"&gt;1.5")/$B463</f>
        <v>0.8571428571428571</v>
      </c>
      <c r="V463" s="8">
        <f>COUNTIFS(Sta!$B:$B,$A463,Sta!$S:$S,"&gt;1.5")/$C463</f>
        <v>0.83333333333333337</v>
      </c>
    </row>
    <row r="464" spans="1:22" x14ac:dyDescent="0.3">
      <c r="A464" t="s">
        <v>486</v>
      </c>
      <c r="B464" s="9">
        <f>COUNTIF(Sta!A:A,A464)</f>
        <v>6</v>
      </c>
      <c r="C464" s="4">
        <f>COUNTIF(Sta!B:B,A464)</f>
        <v>6</v>
      </c>
      <c r="D464" s="4">
        <f t="shared" si="13"/>
        <v>12</v>
      </c>
      <c r="E464" s="10">
        <f>(SUMIF(Sta!$A:$A,$A464,Sta!$T:$T)  + SUMIF(Sta!$B:$B,$A464,Sta!$T:$T) )/$D464</f>
        <v>5.583333333333333</v>
      </c>
      <c r="F464" s="6">
        <f>SUMIF(Sta!$A:$A,$A464,Sta!$T:$T)/$B464</f>
        <v>5.5</v>
      </c>
      <c r="G464" s="6">
        <f>SUMIF(Sta!$B:$B,$A464,Sta!$T:$T)/$C464</f>
        <v>5.666666666666667</v>
      </c>
      <c r="H464" s="10">
        <f>(SUMIF(Sta!$A:$A,$A464,Sta!$R:$R)  + SUMIF(Sta!$B:$B,$A464,Sta!$S:$S) )/$D464</f>
        <v>2.3333333333333335</v>
      </c>
      <c r="I464" s="6">
        <f>SUMIF(Sta!$A:$A,$A464,Sta!$R:$R)/$B464</f>
        <v>1.6666666666666667</v>
      </c>
      <c r="J464" s="6">
        <f>SUMIF(Sta!$B:$B,$A464,Sta!$S:$S)/$C464</f>
        <v>3</v>
      </c>
      <c r="K464" s="11">
        <f>(COUNTIFS(Sta!$A:$A,$A464,Sta!$T:$T,"&gt;2.5") +COUNTIFS(Sta!$B:$B,$A464,Sta!$T:$T,"&gt;2.5"))/$D464</f>
        <v>1</v>
      </c>
      <c r="L464" s="8">
        <f>COUNTIFS(Sta!$A:$A,$A464,Sta!$T:$T,"&gt;2.5")/$B464</f>
        <v>1</v>
      </c>
      <c r="M464" s="8">
        <f>COUNTIFS(Sta!$B:$B,$A464,Sta!$T:$T,"&gt;2.5")/$C464</f>
        <v>1</v>
      </c>
      <c r="N464" s="11">
        <f>(COUNTIFS(Sta!$A:$A,$A464,Sta!$T:$T,"&gt;4.5") +COUNTIFS(Sta!$B:$B,$A464,Sta!$T:$T,"&gt;4.5"))/$D464</f>
        <v>0.66666666666666663</v>
      </c>
      <c r="O464" s="8">
        <f>COUNTIFS(Sta!$A:$A,$A464,Sta!$T:$T,"&gt;4.5")/$B464</f>
        <v>0.66666666666666663</v>
      </c>
      <c r="P464" s="8">
        <f>COUNTIFS(Sta!$B:$B,$A464,Sta!$T:$T,"&gt;4.5")/$C464</f>
        <v>0.66666666666666663</v>
      </c>
      <c r="Q464" s="11">
        <f>(COUNTIFS(Sta!$A:$A,$A464,Sta!$R:$R,"&gt;0.5") +COUNTIFS(Sta!$B:$B,$A464,Sta!$S:$S,"&gt;0.5"))/$D464</f>
        <v>0.91666666666666663</v>
      </c>
      <c r="R464" s="8">
        <f>COUNTIFS(Sta!$A:$A,$A464,Sta!$R:$R,"&gt;0.5")/$B464</f>
        <v>0.83333333333333337</v>
      </c>
      <c r="S464" s="8">
        <f>COUNTIFS(Sta!$B:$B,$A464,Sta!$S:$S,"&gt;0.5")/$C464</f>
        <v>1</v>
      </c>
      <c r="T464" s="11">
        <f>(COUNTIFS(Sta!$A:$A,$A464,Sta!$R:$R,"&gt;1.5") +COUNTIFS(Sta!$B:$B,$A464,Sta!$S:$S,"&gt;1.5"))/$D464</f>
        <v>0.75</v>
      </c>
      <c r="U464" s="8">
        <f>COUNTIFS(Sta!$A:$A,$A464,Sta!$R:$R,"&gt;1.5")/$B464</f>
        <v>0.5</v>
      </c>
      <c r="V464" s="8">
        <f>COUNTIFS(Sta!$B:$B,$A464,Sta!$S:$S,"&gt;1.5")/$C464</f>
        <v>1</v>
      </c>
    </row>
    <row r="465" spans="1:22" x14ac:dyDescent="0.3">
      <c r="A465" t="s">
        <v>534</v>
      </c>
      <c r="B465" s="9">
        <f>COUNTIF(Sta!A:A,A465)</f>
        <v>8</v>
      </c>
      <c r="C465" s="4">
        <f>COUNTIF(Sta!B:B,A465)</f>
        <v>8</v>
      </c>
      <c r="D465" s="4">
        <f t="shared" si="13"/>
        <v>16</v>
      </c>
      <c r="E465" s="10">
        <f>(SUMIF(Sta!$A:$A,$A465,Sta!$T:$T)  + SUMIF(Sta!$B:$B,$A465,Sta!$T:$T) )/$D465</f>
        <v>3.4375</v>
      </c>
      <c r="F465" s="6">
        <f>SUMIF(Sta!$A:$A,$A465,Sta!$T:$T)/$B465</f>
        <v>4.125</v>
      </c>
      <c r="G465" s="6">
        <f>SUMIF(Sta!$B:$B,$A465,Sta!$T:$T)/$C465</f>
        <v>2.75</v>
      </c>
      <c r="H465" s="10">
        <f>(SUMIF(Sta!$A:$A,$A465,Sta!$R:$R)  + SUMIF(Sta!$B:$B,$A465,Sta!$S:$S) )/$D465</f>
        <v>1.6875</v>
      </c>
      <c r="I465" s="6">
        <f>SUMIF(Sta!$A:$A,$A465,Sta!$R:$R)/$B465</f>
        <v>1.875</v>
      </c>
      <c r="J465" s="6">
        <f>SUMIF(Sta!$B:$B,$A465,Sta!$S:$S)/$C465</f>
        <v>1.5</v>
      </c>
      <c r="K465" s="11">
        <f>(COUNTIFS(Sta!$A:$A,$A465,Sta!$T:$T,"&gt;2.5") +COUNTIFS(Sta!$B:$B,$A465,Sta!$T:$T,"&gt;2.5"))/$D465</f>
        <v>0.6875</v>
      </c>
      <c r="L465" s="8">
        <f>COUNTIFS(Sta!$A:$A,$A465,Sta!$T:$T,"&gt;2.5")/$B465</f>
        <v>0.875</v>
      </c>
      <c r="M465" s="8">
        <f>COUNTIFS(Sta!$B:$B,$A465,Sta!$T:$T,"&gt;2.5")/$C465</f>
        <v>0.5</v>
      </c>
      <c r="N465" s="11">
        <f>(COUNTIFS(Sta!$A:$A,$A465,Sta!$T:$T,"&gt;4.5") +COUNTIFS(Sta!$B:$B,$A465,Sta!$T:$T,"&gt;4.5"))/$D465</f>
        <v>0.3125</v>
      </c>
      <c r="O465" s="8">
        <f>COUNTIFS(Sta!$A:$A,$A465,Sta!$T:$T,"&gt;4.5")/$B465</f>
        <v>0.5</v>
      </c>
      <c r="P465" s="8">
        <f>COUNTIFS(Sta!$B:$B,$A465,Sta!$T:$T,"&gt;4.5")/$C465</f>
        <v>0.125</v>
      </c>
      <c r="Q465" s="11">
        <f>(COUNTIFS(Sta!$A:$A,$A465,Sta!$R:$R,"&gt;0.5") +COUNTIFS(Sta!$B:$B,$A465,Sta!$S:$S,"&gt;0.5"))/$D465</f>
        <v>0.9375</v>
      </c>
      <c r="R465" s="8">
        <f>COUNTIFS(Sta!$A:$A,$A465,Sta!$R:$R,"&gt;0.5")/$B465</f>
        <v>0.875</v>
      </c>
      <c r="S465" s="8">
        <f>COUNTIFS(Sta!$B:$B,$A465,Sta!$S:$S,"&gt;0.5")/$C465</f>
        <v>1</v>
      </c>
      <c r="T465" s="11">
        <f>(COUNTIFS(Sta!$A:$A,$A465,Sta!$R:$R,"&gt;1.5") +COUNTIFS(Sta!$B:$B,$A465,Sta!$S:$S,"&gt;1.5"))/$D465</f>
        <v>0.4375</v>
      </c>
      <c r="U465" s="8">
        <f>COUNTIFS(Sta!$A:$A,$A465,Sta!$R:$R,"&gt;1.5")/$B465</f>
        <v>0.5</v>
      </c>
      <c r="V465" s="8">
        <f>COUNTIFS(Sta!$B:$B,$A465,Sta!$S:$S,"&gt;1.5")/$C465</f>
        <v>0.375</v>
      </c>
    </row>
    <row r="466" spans="1:22" x14ac:dyDescent="0.3">
      <c r="A466" t="s">
        <v>96</v>
      </c>
      <c r="B466" s="9">
        <f>COUNTIF(Sta!A:A,A466)</f>
        <v>0</v>
      </c>
      <c r="C466" s="4">
        <f>COUNTIF(Sta!B:B,A466)</f>
        <v>0</v>
      </c>
      <c r="D466" s="4">
        <f t="shared" si="13"/>
        <v>0</v>
      </c>
      <c r="E466" s="10" t="e">
        <f>(SUMIF(Sta!$A:$A,$A466,Sta!$T:$T)  + SUMIF(Sta!$B:$B,$A466,Sta!$T:$T) )/$D466</f>
        <v>#DIV/0!</v>
      </c>
      <c r="F466" s="6" t="e">
        <f>SUMIF(Sta!$A:$A,$A466,Sta!$T:$T)/$B466</f>
        <v>#DIV/0!</v>
      </c>
      <c r="G466" s="6" t="e">
        <f>SUMIF(Sta!$B:$B,$A466,Sta!$T:$T)/$C466</f>
        <v>#DIV/0!</v>
      </c>
      <c r="H466" s="10" t="e">
        <f>(SUMIF(Sta!$A:$A,$A466,Sta!$R:$R)  + SUMIF(Sta!$B:$B,$A466,Sta!$S:$S) )/$D466</f>
        <v>#DIV/0!</v>
      </c>
      <c r="I466" s="6" t="e">
        <f>SUMIF(Sta!$A:$A,$A466,Sta!$R:$R)/$B466</f>
        <v>#DIV/0!</v>
      </c>
      <c r="J466" s="6" t="e">
        <f>SUMIF(Sta!$B:$B,$A466,Sta!$S:$S)/$C466</f>
        <v>#DIV/0!</v>
      </c>
      <c r="K466" s="11" t="e">
        <f>(COUNTIFS(Sta!$A:$A,$A466,Sta!$T:$T,"&gt;2.5") +COUNTIFS(Sta!$B:$B,$A466,Sta!$T:$T,"&gt;2.5"))/$D466</f>
        <v>#DIV/0!</v>
      </c>
      <c r="L466" s="8" t="e">
        <f>COUNTIFS(Sta!$A:$A,$A466,Sta!$T:$T,"&gt;2.5")/$B466</f>
        <v>#DIV/0!</v>
      </c>
      <c r="M466" s="8" t="e">
        <f>COUNTIFS(Sta!$B:$B,$A466,Sta!$T:$T,"&gt;2.5")/$C466</f>
        <v>#DIV/0!</v>
      </c>
      <c r="N466" s="11" t="e">
        <f>(COUNTIFS(Sta!$A:$A,$A466,Sta!$T:$T,"&gt;4.5") +COUNTIFS(Sta!$B:$B,$A466,Sta!$T:$T,"&gt;4.5"))/$D466</f>
        <v>#DIV/0!</v>
      </c>
      <c r="O466" s="8" t="e">
        <f>COUNTIFS(Sta!$A:$A,$A466,Sta!$T:$T,"&gt;4.5")/$B466</f>
        <v>#DIV/0!</v>
      </c>
      <c r="P466" s="8" t="e">
        <f>COUNTIFS(Sta!$B:$B,$A466,Sta!$T:$T,"&gt;4.5")/$C466</f>
        <v>#DIV/0!</v>
      </c>
      <c r="Q466" s="11" t="e">
        <f>(COUNTIFS(Sta!$A:$A,$A466,Sta!$R:$R,"&gt;0.5") +COUNTIFS(Sta!$B:$B,$A466,Sta!$S:$S,"&gt;0.5"))/$D466</f>
        <v>#DIV/0!</v>
      </c>
      <c r="R466" s="8" t="e">
        <f>COUNTIFS(Sta!$A:$A,$A466,Sta!$R:$R,"&gt;0.5")/$B466</f>
        <v>#DIV/0!</v>
      </c>
      <c r="S466" s="8" t="e">
        <f>COUNTIFS(Sta!$B:$B,$A466,Sta!$S:$S,"&gt;0.5")/$C466</f>
        <v>#DIV/0!</v>
      </c>
      <c r="T466" s="11" t="e">
        <f>(COUNTIFS(Sta!$A:$A,$A466,Sta!$R:$R,"&gt;1.5") +COUNTIFS(Sta!$B:$B,$A466,Sta!$S:$S,"&gt;1.5"))/$D466</f>
        <v>#DIV/0!</v>
      </c>
      <c r="U466" s="8" t="e">
        <f>COUNTIFS(Sta!$A:$A,$A466,Sta!$R:$R,"&gt;1.5")/$B466</f>
        <v>#DIV/0!</v>
      </c>
      <c r="V466" s="8" t="e">
        <f>COUNTIFS(Sta!$B:$B,$A466,Sta!$S:$S,"&gt;1.5")/$C466</f>
        <v>#DIV/0!</v>
      </c>
    </row>
    <row r="467" spans="1:22" x14ac:dyDescent="0.3">
      <c r="A467" t="s">
        <v>252</v>
      </c>
      <c r="B467" s="9">
        <f>COUNTIF(Sta!A:A,A467)</f>
        <v>0</v>
      </c>
      <c r="C467" s="4">
        <f>COUNTIF(Sta!B:B,A467)</f>
        <v>0</v>
      </c>
      <c r="D467" s="4">
        <f t="shared" si="13"/>
        <v>0</v>
      </c>
      <c r="E467" s="10" t="e">
        <f>(SUMIF(Sta!$A:$A,$A467,Sta!$T:$T)  + SUMIF(Sta!$B:$B,$A467,Sta!$T:$T) )/$D467</f>
        <v>#DIV/0!</v>
      </c>
      <c r="F467" s="6" t="e">
        <f>SUMIF(Sta!$A:$A,$A467,Sta!$T:$T)/$B467</f>
        <v>#DIV/0!</v>
      </c>
      <c r="G467" s="6" t="e">
        <f>SUMIF(Sta!$B:$B,$A467,Sta!$T:$T)/$C467</f>
        <v>#DIV/0!</v>
      </c>
      <c r="H467" s="10" t="e">
        <f>(SUMIF(Sta!$A:$A,$A467,Sta!$R:$R)  + SUMIF(Sta!$B:$B,$A467,Sta!$S:$S) )/$D467</f>
        <v>#DIV/0!</v>
      </c>
      <c r="I467" s="6" t="e">
        <f>SUMIF(Sta!$A:$A,$A467,Sta!$R:$R)/$B467</f>
        <v>#DIV/0!</v>
      </c>
      <c r="J467" s="6" t="e">
        <f>SUMIF(Sta!$B:$B,$A467,Sta!$S:$S)/$C467</f>
        <v>#DIV/0!</v>
      </c>
      <c r="K467" s="11" t="e">
        <f>(COUNTIFS(Sta!$A:$A,$A467,Sta!$T:$T,"&gt;2.5") +COUNTIFS(Sta!$B:$B,$A467,Sta!$T:$T,"&gt;2.5"))/$D467</f>
        <v>#DIV/0!</v>
      </c>
      <c r="L467" s="8" t="e">
        <f>COUNTIFS(Sta!$A:$A,$A467,Sta!$T:$T,"&gt;2.5")/$B467</f>
        <v>#DIV/0!</v>
      </c>
      <c r="M467" s="8" t="e">
        <f>COUNTIFS(Sta!$B:$B,$A467,Sta!$T:$T,"&gt;2.5")/$C467</f>
        <v>#DIV/0!</v>
      </c>
      <c r="N467" s="11" t="e">
        <f>(COUNTIFS(Sta!$A:$A,$A467,Sta!$T:$T,"&gt;4.5") +COUNTIFS(Sta!$B:$B,$A467,Sta!$T:$T,"&gt;4.5"))/$D467</f>
        <v>#DIV/0!</v>
      </c>
      <c r="O467" s="8" t="e">
        <f>COUNTIFS(Sta!$A:$A,$A467,Sta!$T:$T,"&gt;4.5")/$B467</f>
        <v>#DIV/0!</v>
      </c>
      <c r="P467" s="8" t="e">
        <f>COUNTIFS(Sta!$B:$B,$A467,Sta!$T:$T,"&gt;4.5")/$C467</f>
        <v>#DIV/0!</v>
      </c>
      <c r="Q467" s="11" t="e">
        <f>(COUNTIFS(Sta!$A:$A,$A467,Sta!$R:$R,"&gt;0.5") +COUNTIFS(Sta!$B:$B,$A467,Sta!$S:$S,"&gt;0.5"))/$D467</f>
        <v>#DIV/0!</v>
      </c>
      <c r="R467" s="8" t="e">
        <f>COUNTIFS(Sta!$A:$A,$A467,Sta!$R:$R,"&gt;0.5")/$B467</f>
        <v>#DIV/0!</v>
      </c>
      <c r="S467" s="8" t="e">
        <f>COUNTIFS(Sta!$B:$B,$A467,Sta!$S:$S,"&gt;0.5")/$C467</f>
        <v>#DIV/0!</v>
      </c>
      <c r="T467" s="11" t="e">
        <f>(COUNTIFS(Sta!$A:$A,$A467,Sta!$R:$R,"&gt;1.5") +COUNTIFS(Sta!$B:$B,$A467,Sta!$S:$S,"&gt;1.5"))/$D467</f>
        <v>#DIV/0!</v>
      </c>
      <c r="U467" s="8" t="e">
        <f>COUNTIFS(Sta!$A:$A,$A467,Sta!$R:$R,"&gt;1.5")/$B467</f>
        <v>#DIV/0!</v>
      </c>
      <c r="V467" s="8" t="e">
        <f>COUNTIFS(Sta!$B:$B,$A467,Sta!$S:$S,"&gt;1.5")/$C467</f>
        <v>#DIV/0!</v>
      </c>
    </row>
    <row r="468" spans="1:22" x14ac:dyDescent="0.3">
      <c r="A468" t="s">
        <v>215</v>
      </c>
      <c r="B468" s="9">
        <f>COUNTIF(Sta!A:A,A468)</f>
        <v>1</v>
      </c>
      <c r="C468" s="4">
        <f>COUNTIF(Sta!B:B,A468)</f>
        <v>1</v>
      </c>
      <c r="D468" s="4">
        <f t="shared" si="13"/>
        <v>2</v>
      </c>
      <c r="E468" s="10">
        <f>(SUMIF(Sta!$A:$A,$A468,Sta!$T:$T)  + SUMIF(Sta!$B:$B,$A468,Sta!$T:$T) )/$D468</f>
        <v>2</v>
      </c>
      <c r="F468" s="6">
        <f>SUMIF(Sta!$A:$A,$A468,Sta!$T:$T)/$B468</f>
        <v>2</v>
      </c>
      <c r="G468" s="6">
        <f>SUMIF(Sta!$B:$B,$A468,Sta!$T:$T)/$C468</f>
        <v>2</v>
      </c>
      <c r="H468" s="10">
        <f>(SUMIF(Sta!$A:$A,$A468,Sta!$R:$R)  + SUMIF(Sta!$B:$B,$A468,Sta!$S:$S) )/$D468</f>
        <v>2</v>
      </c>
      <c r="I468" s="6">
        <f>SUMIF(Sta!$A:$A,$A468,Sta!$R:$R)/$B468</f>
        <v>2</v>
      </c>
      <c r="J468" s="6">
        <f>SUMIF(Sta!$B:$B,$A468,Sta!$S:$S)/$C468</f>
        <v>2</v>
      </c>
      <c r="K468" s="11">
        <f>(COUNTIFS(Sta!$A:$A,$A468,Sta!$T:$T,"&gt;2.5") +COUNTIFS(Sta!$B:$B,$A468,Sta!$T:$T,"&gt;2.5"))/$D468</f>
        <v>0</v>
      </c>
      <c r="L468" s="8">
        <f>COUNTIFS(Sta!$A:$A,$A468,Sta!$T:$T,"&gt;2.5")/$B468</f>
        <v>0</v>
      </c>
      <c r="M468" s="8">
        <f>COUNTIFS(Sta!$B:$B,$A468,Sta!$T:$T,"&gt;2.5")/$C468</f>
        <v>0</v>
      </c>
      <c r="N468" s="11">
        <f>(COUNTIFS(Sta!$A:$A,$A468,Sta!$T:$T,"&gt;4.5") +COUNTIFS(Sta!$B:$B,$A468,Sta!$T:$T,"&gt;4.5"))/$D468</f>
        <v>0</v>
      </c>
      <c r="O468" s="8">
        <f>COUNTIFS(Sta!$A:$A,$A468,Sta!$T:$T,"&gt;4.5")/$B468</f>
        <v>0</v>
      </c>
      <c r="P468" s="8">
        <f>COUNTIFS(Sta!$B:$B,$A468,Sta!$T:$T,"&gt;4.5")/$C468</f>
        <v>0</v>
      </c>
      <c r="Q468" s="11">
        <f>(COUNTIFS(Sta!$A:$A,$A468,Sta!$R:$R,"&gt;0.5") +COUNTIFS(Sta!$B:$B,$A468,Sta!$S:$S,"&gt;0.5"))/$D468</f>
        <v>1</v>
      </c>
      <c r="R468" s="8">
        <f>COUNTIFS(Sta!$A:$A,$A468,Sta!$R:$R,"&gt;0.5")/$B468</f>
        <v>1</v>
      </c>
      <c r="S468" s="8">
        <f>COUNTIFS(Sta!$B:$B,$A468,Sta!$S:$S,"&gt;0.5")/$C468</f>
        <v>1</v>
      </c>
      <c r="T468" s="11">
        <f>(COUNTIFS(Sta!$A:$A,$A468,Sta!$R:$R,"&gt;1.5") +COUNTIFS(Sta!$B:$B,$A468,Sta!$S:$S,"&gt;1.5"))/$D468</f>
        <v>1</v>
      </c>
      <c r="U468" s="8">
        <f>COUNTIFS(Sta!$A:$A,$A468,Sta!$R:$R,"&gt;1.5")/$B468</f>
        <v>1</v>
      </c>
      <c r="V468" s="8">
        <f>COUNTIFS(Sta!$B:$B,$A468,Sta!$S:$S,"&gt;1.5")/$C468</f>
        <v>1</v>
      </c>
    </row>
    <row r="469" spans="1:22" x14ac:dyDescent="0.3">
      <c r="A469" t="s">
        <v>670</v>
      </c>
      <c r="B469" s="9">
        <f>COUNTIF(Sta!A:A,A469)</f>
        <v>2</v>
      </c>
      <c r="C469" s="4">
        <f>COUNTIF(Sta!B:B,A469)</f>
        <v>2</v>
      </c>
      <c r="D469" s="4">
        <f t="shared" si="13"/>
        <v>4</v>
      </c>
      <c r="E469" s="10">
        <f>(SUMIF(Sta!$A:$A,$A469,Sta!$T:$T)  + SUMIF(Sta!$B:$B,$A469,Sta!$T:$T) )/$D469</f>
        <v>4</v>
      </c>
      <c r="F469" s="6">
        <f>SUMIF(Sta!$A:$A,$A469,Sta!$T:$T)/$B469</f>
        <v>5</v>
      </c>
      <c r="G469" s="6">
        <f>SUMIF(Sta!$B:$B,$A469,Sta!$T:$T)/$C469</f>
        <v>3</v>
      </c>
      <c r="H469" s="10">
        <f>(SUMIF(Sta!$A:$A,$A469,Sta!$R:$R)  + SUMIF(Sta!$B:$B,$A469,Sta!$S:$S) )/$D469</f>
        <v>2</v>
      </c>
      <c r="I469" s="6">
        <f>SUMIF(Sta!$A:$A,$A469,Sta!$R:$R)/$B469</f>
        <v>2</v>
      </c>
      <c r="J469" s="6">
        <f>SUMIF(Sta!$B:$B,$A469,Sta!$S:$S)/$C469</f>
        <v>2</v>
      </c>
      <c r="K469" s="11">
        <f>(COUNTIFS(Sta!$A:$A,$A469,Sta!$T:$T,"&gt;2.5") +COUNTIFS(Sta!$B:$B,$A469,Sta!$T:$T,"&gt;2.5"))/$D469</f>
        <v>1</v>
      </c>
      <c r="L469" s="8">
        <f>COUNTIFS(Sta!$A:$A,$A469,Sta!$T:$T,"&gt;2.5")/$B469</f>
        <v>1</v>
      </c>
      <c r="M469" s="8">
        <f>COUNTIFS(Sta!$B:$B,$A469,Sta!$T:$T,"&gt;2.5")/$C469</f>
        <v>1</v>
      </c>
      <c r="N469" s="11">
        <f>(COUNTIFS(Sta!$A:$A,$A469,Sta!$T:$T,"&gt;4.5") +COUNTIFS(Sta!$B:$B,$A469,Sta!$T:$T,"&gt;4.5"))/$D469</f>
        <v>0.25</v>
      </c>
      <c r="O469" s="8">
        <f>COUNTIFS(Sta!$A:$A,$A469,Sta!$T:$T,"&gt;4.5")/$B469</f>
        <v>0.5</v>
      </c>
      <c r="P469" s="8">
        <f>COUNTIFS(Sta!$B:$B,$A469,Sta!$T:$T,"&gt;4.5")/$C469</f>
        <v>0</v>
      </c>
      <c r="Q469" s="11">
        <f>(COUNTIFS(Sta!$A:$A,$A469,Sta!$R:$R,"&gt;0.5") +COUNTIFS(Sta!$B:$B,$A469,Sta!$S:$S,"&gt;0.5"))/$D469</f>
        <v>1</v>
      </c>
      <c r="R469" s="8">
        <f>COUNTIFS(Sta!$A:$A,$A469,Sta!$R:$R,"&gt;0.5")/$B469</f>
        <v>1</v>
      </c>
      <c r="S469" s="8">
        <f>COUNTIFS(Sta!$B:$B,$A469,Sta!$S:$S,"&gt;0.5")/$C469</f>
        <v>1</v>
      </c>
      <c r="T469" s="11">
        <f>(COUNTIFS(Sta!$A:$A,$A469,Sta!$R:$R,"&gt;1.5") +COUNTIFS(Sta!$B:$B,$A469,Sta!$S:$S,"&gt;1.5"))/$D469</f>
        <v>0.75</v>
      </c>
      <c r="U469" s="8">
        <f>COUNTIFS(Sta!$A:$A,$A469,Sta!$R:$R,"&gt;1.5")/$B469</f>
        <v>0.5</v>
      </c>
      <c r="V469" s="8">
        <f>COUNTIFS(Sta!$B:$B,$A469,Sta!$S:$S,"&gt;1.5")/$C469</f>
        <v>1</v>
      </c>
    </row>
    <row r="470" spans="1:22" x14ac:dyDescent="0.3">
      <c r="A470" t="s">
        <v>307</v>
      </c>
      <c r="B470" s="9">
        <f>COUNTIF(Sta!A:A,A470)</f>
        <v>0</v>
      </c>
      <c r="C470" s="4">
        <f>COUNTIF(Sta!B:B,A470)</f>
        <v>0</v>
      </c>
      <c r="D470" s="4">
        <f t="shared" si="13"/>
        <v>0</v>
      </c>
      <c r="E470" s="10" t="e">
        <f>(SUMIF(Sta!$A:$A,$A470,Sta!$T:$T)  + SUMIF(Sta!$B:$B,$A470,Sta!$T:$T) )/$D470</f>
        <v>#DIV/0!</v>
      </c>
      <c r="F470" s="6" t="e">
        <f>SUMIF(Sta!$A:$A,$A470,Sta!$T:$T)/$B470</f>
        <v>#DIV/0!</v>
      </c>
      <c r="G470" s="6" t="e">
        <f>SUMIF(Sta!$B:$B,$A470,Sta!$T:$T)/$C470</f>
        <v>#DIV/0!</v>
      </c>
      <c r="H470" s="10" t="e">
        <f>(SUMIF(Sta!$A:$A,$A470,Sta!$R:$R)  + SUMIF(Sta!$B:$B,$A470,Sta!$S:$S) )/$D470</f>
        <v>#DIV/0!</v>
      </c>
      <c r="I470" s="6" t="e">
        <f>SUMIF(Sta!$A:$A,$A470,Sta!$R:$R)/$B470</f>
        <v>#DIV/0!</v>
      </c>
      <c r="J470" s="6" t="e">
        <f>SUMIF(Sta!$B:$B,$A470,Sta!$S:$S)/$C470</f>
        <v>#DIV/0!</v>
      </c>
      <c r="K470" s="11" t="e">
        <f>(COUNTIFS(Sta!$A:$A,$A470,Sta!$T:$T,"&gt;2.5") +COUNTIFS(Sta!$B:$B,$A470,Sta!$T:$T,"&gt;2.5"))/$D470</f>
        <v>#DIV/0!</v>
      </c>
      <c r="L470" s="8" t="e">
        <f>COUNTIFS(Sta!$A:$A,$A470,Sta!$T:$T,"&gt;2.5")/$B470</f>
        <v>#DIV/0!</v>
      </c>
      <c r="M470" s="8" t="e">
        <f>COUNTIFS(Sta!$B:$B,$A470,Sta!$T:$T,"&gt;2.5")/$C470</f>
        <v>#DIV/0!</v>
      </c>
      <c r="N470" s="11" t="e">
        <f>(COUNTIFS(Sta!$A:$A,$A470,Sta!$T:$T,"&gt;4.5") +COUNTIFS(Sta!$B:$B,$A470,Sta!$T:$T,"&gt;4.5"))/$D470</f>
        <v>#DIV/0!</v>
      </c>
      <c r="O470" s="8" t="e">
        <f>COUNTIFS(Sta!$A:$A,$A470,Sta!$T:$T,"&gt;4.5")/$B470</f>
        <v>#DIV/0!</v>
      </c>
      <c r="P470" s="8" t="e">
        <f>COUNTIFS(Sta!$B:$B,$A470,Sta!$T:$T,"&gt;4.5")/$C470</f>
        <v>#DIV/0!</v>
      </c>
      <c r="Q470" s="11" t="e">
        <f>(COUNTIFS(Sta!$A:$A,$A470,Sta!$R:$R,"&gt;0.5") +COUNTIFS(Sta!$B:$B,$A470,Sta!$S:$S,"&gt;0.5"))/$D470</f>
        <v>#DIV/0!</v>
      </c>
      <c r="R470" s="8" t="e">
        <f>COUNTIFS(Sta!$A:$A,$A470,Sta!$R:$R,"&gt;0.5")/$B470</f>
        <v>#DIV/0!</v>
      </c>
      <c r="S470" s="8" t="e">
        <f>COUNTIFS(Sta!$B:$B,$A470,Sta!$S:$S,"&gt;0.5")/$C470</f>
        <v>#DIV/0!</v>
      </c>
      <c r="T470" s="11" t="e">
        <f>(COUNTIFS(Sta!$A:$A,$A470,Sta!$R:$R,"&gt;1.5") +COUNTIFS(Sta!$B:$B,$A470,Sta!$S:$S,"&gt;1.5"))/$D470</f>
        <v>#DIV/0!</v>
      </c>
      <c r="U470" s="8" t="e">
        <f>COUNTIFS(Sta!$A:$A,$A470,Sta!$R:$R,"&gt;1.5")/$B470</f>
        <v>#DIV/0!</v>
      </c>
      <c r="V470" s="8" t="e">
        <f>COUNTIFS(Sta!$B:$B,$A470,Sta!$S:$S,"&gt;1.5")/$C470</f>
        <v>#DIV/0!</v>
      </c>
    </row>
    <row r="471" spans="1:22" x14ac:dyDescent="0.3">
      <c r="A471" t="s">
        <v>569</v>
      </c>
      <c r="B471" s="9">
        <f>COUNTIF(Sta!A:A,A471)</f>
        <v>13</v>
      </c>
      <c r="C471" s="4">
        <f>COUNTIF(Sta!B:B,A471)</f>
        <v>13</v>
      </c>
      <c r="D471" s="4">
        <f t="shared" si="13"/>
        <v>26</v>
      </c>
      <c r="E471" s="10">
        <f>(SUMIF(Sta!$A:$A,$A471,Sta!$T:$T)  + SUMIF(Sta!$B:$B,$A471,Sta!$T:$T) )/$D471</f>
        <v>3.6923076923076925</v>
      </c>
      <c r="F471" s="6">
        <f>SUMIF(Sta!$A:$A,$A471,Sta!$T:$T)/$B471</f>
        <v>3.9230769230769229</v>
      </c>
      <c r="G471" s="6">
        <f>SUMIF(Sta!$B:$B,$A471,Sta!$T:$T)/$C471</f>
        <v>3.4615384615384617</v>
      </c>
      <c r="H471" s="10">
        <f>(SUMIF(Sta!$A:$A,$A471,Sta!$R:$R)  + SUMIF(Sta!$B:$B,$A471,Sta!$S:$S) )/$D471</f>
        <v>1.6923076923076923</v>
      </c>
      <c r="I471" s="6">
        <f>SUMIF(Sta!$A:$A,$A471,Sta!$R:$R)/$B471</f>
        <v>1.6923076923076923</v>
      </c>
      <c r="J471" s="6">
        <f>SUMIF(Sta!$B:$B,$A471,Sta!$S:$S)/$C471</f>
        <v>1.6923076923076923</v>
      </c>
      <c r="K471" s="11">
        <f>(COUNTIFS(Sta!$A:$A,$A471,Sta!$T:$T,"&gt;2.5") +COUNTIFS(Sta!$B:$B,$A471,Sta!$T:$T,"&gt;2.5"))/$D471</f>
        <v>0.65384615384615385</v>
      </c>
      <c r="L471" s="8">
        <f>COUNTIFS(Sta!$A:$A,$A471,Sta!$T:$T,"&gt;2.5")/$B471</f>
        <v>0.69230769230769229</v>
      </c>
      <c r="M471" s="8">
        <f>COUNTIFS(Sta!$B:$B,$A471,Sta!$T:$T,"&gt;2.5")/$C471</f>
        <v>0.61538461538461542</v>
      </c>
      <c r="N471" s="11">
        <f>(COUNTIFS(Sta!$A:$A,$A471,Sta!$T:$T,"&gt;4.5") +COUNTIFS(Sta!$B:$B,$A471,Sta!$T:$T,"&gt;4.5"))/$D471</f>
        <v>0.42307692307692307</v>
      </c>
      <c r="O471" s="8">
        <f>COUNTIFS(Sta!$A:$A,$A471,Sta!$T:$T,"&gt;4.5")/$B471</f>
        <v>0.53846153846153844</v>
      </c>
      <c r="P471" s="8">
        <f>COUNTIFS(Sta!$B:$B,$A471,Sta!$T:$T,"&gt;4.5")/$C471</f>
        <v>0.30769230769230771</v>
      </c>
      <c r="Q471" s="11">
        <f>(COUNTIFS(Sta!$A:$A,$A471,Sta!$R:$R,"&gt;0.5") +COUNTIFS(Sta!$B:$B,$A471,Sta!$S:$S,"&gt;0.5"))/$D471</f>
        <v>0.76923076923076927</v>
      </c>
      <c r="R471" s="8">
        <f>COUNTIFS(Sta!$A:$A,$A471,Sta!$R:$R,"&gt;0.5")/$B471</f>
        <v>0.69230769230769229</v>
      </c>
      <c r="S471" s="8">
        <f>COUNTIFS(Sta!$B:$B,$A471,Sta!$S:$S,"&gt;0.5")/$C471</f>
        <v>0.84615384615384615</v>
      </c>
      <c r="T471" s="11">
        <f>(COUNTIFS(Sta!$A:$A,$A471,Sta!$R:$R,"&gt;1.5") +COUNTIFS(Sta!$B:$B,$A471,Sta!$S:$S,"&gt;1.5"))/$D471</f>
        <v>0.5</v>
      </c>
      <c r="U471" s="8">
        <f>COUNTIFS(Sta!$A:$A,$A471,Sta!$R:$R,"&gt;1.5")/$B471</f>
        <v>0.53846153846153844</v>
      </c>
      <c r="V471" s="8">
        <f>COUNTIFS(Sta!$B:$B,$A471,Sta!$S:$S,"&gt;1.5")/$C471</f>
        <v>0.46153846153846156</v>
      </c>
    </row>
    <row r="472" spans="1:22" x14ac:dyDescent="0.3">
      <c r="A472" t="s">
        <v>498</v>
      </c>
      <c r="B472" s="9">
        <f>COUNTIF(Sta!A:A,A472)</f>
        <v>11</v>
      </c>
      <c r="C472" s="4">
        <f>COUNTIF(Sta!B:B,A472)</f>
        <v>11</v>
      </c>
      <c r="D472" s="4">
        <f t="shared" si="13"/>
        <v>22</v>
      </c>
      <c r="E472" s="10">
        <f>(SUMIF(Sta!$A:$A,$A472,Sta!$T:$T)  + SUMIF(Sta!$B:$B,$A472,Sta!$T:$T) )/$D472</f>
        <v>2.6818181818181817</v>
      </c>
      <c r="F472" s="6">
        <f>SUMIF(Sta!$A:$A,$A472,Sta!$T:$T)/$B472</f>
        <v>2.3636363636363638</v>
      </c>
      <c r="G472" s="6">
        <f>SUMIF(Sta!$B:$B,$A472,Sta!$T:$T)/$C472</f>
        <v>3</v>
      </c>
      <c r="H472" s="10">
        <f>(SUMIF(Sta!$A:$A,$A472,Sta!$R:$R)  + SUMIF(Sta!$B:$B,$A472,Sta!$S:$S) )/$D472</f>
        <v>1.3181818181818181</v>
      </c>
      <c r="I472" s="6">
        <f>SUMIF(Sta!$A:$A,$A472,Sta!$R:$R)/$B472</f>
        <v>0.90909090909090906</v>
      </c>
      <c r="J472" s="6">
        <f>SUMIF(Sta!$B:$B,$A472,Sta!$S:$S)/$C472</f>
        <v>1.7272727272727273</v>
      </c>
      <c r="K472" s="11">
        <f>(COUNTIFS(Sta!$A:$A,$A472,Sta!$T:$T,"&gt;2.5") +COUNTIFS(Sta!$B:$B,$A472,Sta!$T:$T,"&gt;2.5"))/$D472</f>
        <v>0.5</v>
      </c>
      <c r="L472" s="8">
        <f>COUNTIFS(Sta!$A:$A,$A472,Sta!$T:$T,"&gt;2.5")/$B472</f>
        <v>0.36363636363636365</v>
      </c>
      <c r="M472" s="8">
        <f>COUNTIFS(Sta!$B:$B,$A472,Sta!$T:$T,"&gt;2.5")/$C472</f>
        <v>0.63636363636363635</v>
      </c>
      <c r="N472" s="11">
        <f>(COUNTIFS(Sta!$A:$A,$A472,Sta!$T:$T,"&gt;4.5") +COUNTIFS(Sta!$B:$B,$A472,Sta!$T:$T,"&gt;4.5"))/$D472</f>
        <v>0.13636363636363635</v>
      </c>
      <c r="O472" s="8">
        <f>COUNTIFS(Sta!$A:$A,$A472,Sta!$T:$T,"&gt;4.5")/$B472</f>
        <v>0.18181818181818182</v>
      </c>
      <c r="P472" s="8">
        <f>COUNTIFS(Sta!$B:$B,$A472,Sta!$T:$T,"&gt;4.5")/$C472</f>
        <v>9.0909090909090912E-2</v>
      </c>
      <c r="Q472" s="11">
        <f>(COUNTIFS(Sta!$A:$A,$A472,Sta!$R:$R,"&gt;0.5") +COUNTIFS(Sta!$B:$B,$A472,Sta!$S:$S,"&gt;0.5"))/$D472</f>
        <v>0.63636363636363635</v>
      </c>
      <c r="R472" s="8">
        <f>COUNTIFS(Sta!$A:$A,$A472,Sta!$R:$R,"&gt;0.5")/$B472</f>
        <v>0.36363636363636365</v>
      </c>
      <c r="S472" s="8">
        <f>COUNTIFS(Sta!$B:$B,$A472,Sta!$S:$S,"&gt;0.5")/$C472</f>
        <v>0.90909090909090906</v>
      </c>
      <c r="T472" s="11">
        <f>(COUNTIFS(Sta!$A:$A,$A472,Sta!$R:$R,"&gt;1.5") +COUNTIFS(Sta!$B:$B,$A472,Sta!$S:$S,"&gt;1.5"))/$D472</f>
        <v>0.36363636363636365</v>
      </c>
      <c r="U472" s="8">
        <f>COUNTIFS(Sta!$A:$A,$A472,Sta!$R:$R,"&gt;1.5")/$B472</f>
        <v>0.18181818181818182</v>
      </c>
      <c r="V472" s="8">
        <f>COUNTIFS(Sta!$B:$B,$A472,Sta!$S:$S,"&gt;1.5")/$C472</f>
        <v>0.54545454545454541</v>
      </c>
    </row>
    <row r="473" spans="1:22" x14ac:dyDescent="0.3">
      <c r="A473" t="s">
        <v>502</v>
      </c>
      <c r="B473" s="9">
        <f>COUNTIF(Sta!A:A,A473)</f>
        <v>10</v>
      </c>
      <c r="C473" s="4">
        <f>COUNTIF(Sta!B:B,A473)</f>
        <v>11</v>
      </c>
      <c r="D473" s="4">
        <f t="shared" si="13"/>
        <v>21</v>
      </c>
      <c r="E473" s="10">
        <f>(SUMIF(Sta!$A:$A,$A473,Sta!$T:$T)  + SUMIF(Sta!$B:$B,$A473,Sta!$T:$T) )/$D473</f>
        <v>3.4761904761904763</v>
      </c>
      <c r="F473" s="6">
        <f>SUMIF(Sta!$A:$A,$A473,Sta!$T:$T)/$B473</f>
        <v>4.0999999999999996</v>
      </c>
      <c r="G473" s="6">
        <f>SUMIF(Sta!$B:$B,$A473,Sta!$T:$T)/$C473</f>
        <v>2.9090909090909092</v>
      </c>
      <c r="H473" s="10">
        <f>(SUMIF(Sta!$A:$A,$A473,Sta!$R:$R)  + SUMIF(Sta!$B:$B,$A473,Sta!$S:$S) )/$D473</f>
        <v>1.6190476190476191</v>
      </c>
      <c r="I473" s="6">
        <f>SUMIF(Sta!$A:$A,$A473,Sta!$R:$R)/$B473</f>
        <v>1.7</v>
      </c>
      <c r="J473" s="6">
        <f>SUMIF(Sta!$B:$B,$A473,Sta!$S:$S)/$C473</f>
        <v>1.5454545454545454</v>
      </c>
      <c r="K473" s="11">
        <f>(COUNTIFS(Sta!$A:$A,$A473,Sta!$T:$T,"&gt;2.5") +COUNTIFS(Sta!$B:$B,$A473,Sta!$T:$T,"&gt;2.5"))/$D473</f>
        <v>0.5714285714285714</v>
      </c>
      <c r="L473" s="8">
        <f>COUNTIFS(Sta!$A:$A,$A473,Sta!$T:$T,"&gt;2.5")/$B473</f>
        <v>0.6</v>
      </c>
      <c r="M473" s="8">
        <f>COUNTIFS(Sta!$B:$B,$A473,Sta!$T:$T,"&gt;2.5")/$C473</f>
        <v>0.54545454545454541</v>
      </c>
      <c r="N473" s="11">
        <f>(COUNTIFS(Sta!$A:$A,$A473,Sta!$T:$T,"&gt;4.5") +COUNTIFS(Sta!$B:$B,$A473,Sta!$T:$T,"&gt;4.5"))/$D473</f>
        <v>0.2857142857142857</v>
      </c>
      <c r="O473" s="8">
        <f>COUNTIFS(Sta!$A:$A,$A473,Sta!$T:$T,"&gt;4.5")/$B473</f>
        <v>0.4</v>
      </c>
      <c r="P473" s="8">
        <f>COUNTIFS(Sta!$B:$B,$A473,Sta!$T:$T,"&gt;4.5")/$C473</f>
        <v>0.18181818181818182</v>
      </c>
      <c r="Q473" s="11">
        <f>(COUNTIFS(Sta!$A:$A,$A473,Sta!$R:$R,"&gt;0.5") +COUNTIFS(Sta!$B:$B,$A473,Sta!$S:$S,"&gt;0.5"))/$D473</f>
        <v>0.8571428571428571</v>
      </c>
      <c r="R473" s="8">
        <f>COUNTIFS(Sta!$A:$A,$A473,Sta!$R:$R,"&gt;0.5")/$B473</f>
        <v>0.9</v>
      </c>
      <c r="S473" s="8">
        <f>COUNTIFS(Sta!$B:$B,$A473,Sta!$S:$S,"&gt;0.5")/$C473</f>
        <v>0.81818181818181823</v>
      </c>
      <c r="T473" s="11">
        <f>(COUNTIFS(Sta!$A:$A,$A473,Sta!$R:$R,"&gt;1.5") +COUNTIFS(Sta!$B:$B,$A473,Sta!$S:$S,"&gt;1.5"))/$D473</f>
        <v>0.47619047619047616</v>
      </c>
      <c r="U473" s="8">
        <f>COUNTIFS(Sta!$A:$A,$A473,Sta!$R:$R,"&gt;1.5")/$B473</f>
        <v>0.4</v>
      </c>
      <c r="V473" s="8">
        <f>COUNTIFS(Sta!$B:$B,$A473,Sta!$S:$S,"&gt;1.5")/$C473</f>
        <v>0.54545454545454541</v>
      </c>
    </row>
    <row r="474" spans="1:22" x14ac:dyDescent="0.3">
      <c r="A474" t="s">
        <v>503</v>
      </c>
      <c r="B474" s="9">
        <f>COUNTIF(Sta!A:A,A474)</f>
        <v>11</v>
      </c>
      <c r="C474" s="4">
        <f>COUNTIF(Sta!B:B,A474)</f>
        <v>11</v>
      </c>
      <c r="D474" s="4">
        <f t="shared" si="13"/>
        <v>22</v>
      </c>
      <c r="E474" s="10">
        <f>(SUMIF(Sta!$A:$A,$A474,Sta!$T:$T)  + SUMIF(Sta!$B:$B,$A474,Sta!$T:$T) )/$D474</f>
        <v>3.9090909090909092</v>
      </c>
      <c r="F474" s="6">
        <f>SUMIF(Sta!$A:$A,$A474,Sta!$T:$T)/$B474</f>
        <v>4.0909090909090908</v>
      </c>
      <c r="G474" s="6">
        <f>SUMIF(Sta!$B:$B,$A474,Sta!$T:$T)/$C474</f>
        <v>3.7272727272727271</v>
      </c>
      <c r="H474" s="10">
        <f>(SUMIF(Sta!$A:$A,$A474,Sta!$R:$R)  + SUMIF(Sta!$B:$B,$A474,Sta!$S:$S) )/$D474</f>
        <v>2.0454545454545454</v>
      </c>
      <c r="I474" s="6">
        <f>SUMIF(Sta!$A:$A,$A474,Sta!$R:$R)/$B474</f>
        <v>2.1818181818181817</v>
      </c>
      <c r="J474" s="6">
        <f>SUMIF(Sta!$B:$B,$A474,Sta!$S:$S)/$C474</f>
        <v>1.9090909090909092</v>
      </c>
      <c r="K474" s="11">
        <f>(COUNTIFS(Sta!$A:$A,$A474,Sta!$T:$T,"&gt;2.5") +COUNTIFS(Sta!$B:$B,$A474,Sta!$T:$T,"&gt;2.5"))/$D474</f>
        <v>0.72727272727272729</v>
      </c>
      <c r="L474" s="8">
        <f>COUNTIFS(Sta!$A:$A,$A474,Sta!$T:$T,"&gt;2.5")/$B474</f>
        <v>0.63636363636363635</v>
      </c>
      <c r="M474" s="8">
        <f>COUNTIFS(Sta!$B:$B,$A474,Sta!$T:$T,"&gt;2.5")/$C474</f>
        <v>0.81818181818181823</v>
      </c>
      <c r="N474" s="11">
        <f>(COUNTIFS(Sta!$A:$A,$A474,Sta!$T:$T,"&gt;4.5") +COUNTIFS(Sta!$B:$B,$A474,Sta!$T:$T,"&gt;4.5"))/$D474</f>
        <v>0.40909090909090912</v>
      </c>
      <c r="O474" s="8">
        <f>COUNTIFS(Sta!$A:$A,$A474,Sta!$T:$T,"&gt;4.5")/$B474</f>
        <v>0.45454545454545453</v>
      </c>
      <c r="P474" s="8">
        <f>COUNTIFS(Sta!$B:$B,$A474,Sta!$T:$T,"&gt;4.5")/$C474</f>
        <v>0.36363636363636365</v>
      </c>
      <c r="Q474" s="11">
        <f>(COUNTIFS(Sta!$A:$A,$A474,Sta!$R:$R,"&gt;0.5") +COUNTIFS(Sta!$B:$B,$A474,Sta!$S:$S,"&gt;0.5"))/$D474</f>
        <v>0.95454545454545459</v>
      </c>
      <c r="R474" s="8">
        <f>COUNTIFS(Sta!$A:$A,$A474,Sta!$R:$R,"&gt;0.5")/$B474</f>
        <v>0.90909090909090906</v>
      </c>
      <c r="S474" s="8">
        <f>COUNTIFS(Sta!$B:$B,$A474,Sta!$S:$S,"&gt;0.5")/$C474</f>
        <v>1</v>
      </c>
      <c r="T474" s="11">
        <f>(COUNTIFS(Sta!$A:$A,$A474,Sta!$R:$R,"&gt;1.5") +COUNTIFS(Sta!$B:$B,$A474,Sta!$S:$S,"&gt;1.5"))/$D474</f>
        <v>0.59090909090909094</v>
      </c>
      <c r="U474" s="8">
        <f>COUNTIFS(Sta!$A:$A,$A474,Sta!$R:$R,"&gt;1.5")/$B474</f>
        <v>0.72727272727272729</v>
      </c>
      <c r="V474" s="8">
        <f>COUNTIFS(Sta!$B:$B,$A474,Sta!$S:$S,"&gt;1.5")/$C474</f>
        <v>0.45454545454545453</v>
      </c>
    </row>
    <row r="475" spans="1:22" x14ac:dyDescent="0.3">
      <c r="A475" t="s">
        <v>173</v>
      </c>
      <c r="B475" s="9">
        <f>COUNTIF(Sta!A:A,A475)</f>
        <v>0</v>
      </c>
      <c r="C475" s="4">
        <f>COUNTIF(Sta!B:B,A475)</f>
        <v>1</v>
      </c>
      <c r="D475" s="4">
        <f t="shared" si="13"/>
        <v>1</v>
      </c>
      <c r="E475" s="10">
        <f>(SUMIF(Sta!$A:$A,$A475,Sta!$T:$T)  + SUMIF(Sta!$B:$B,$A475,Sta!$T:$T) )/$D475</f>
        <v>3</v>
      </c>
      <c r="F475" s="6" t="e">
        <f>SUMIF(Sta!$A:$A,$A475,Sta!$T:$T)/$B475</f>
        <v>#DIV/0!</v>
      </c>
      <c r="G475" s="6">
        <f>SUMIF(Sta!$B:$B,$A475,Sta!$T:$T)/$C475</f>
        <v>3</v>
      </c>
      <c r="H475" s="10">
        <f>(SUMIF(Sta!$A:$A,$A475,Sta!$R:$R)  + SUMIF(Sta!$B:$B,$A475,Sta!$S:$S) )/$D475</f>
        <v>1</v>
      </c>
      <c r="I475" s="6" t="e">
        <f>SUMIF(Sta!$A:$A,$A475,Sta!$R:$R)/$B475</f>
        <v>#DIV/0!</v>
      </c>
      <c r="J475" s="6">
        <f>SUMIF(Sta!$B:$B,$A475,Sta!$S:$S)/$C475</f>
        <v>1</v>
      </c>
      <c r="K475" s="11">
        <f>(COUNTIFS(Sta!$A:$A,$A475,Sta!$T:$T,"&gt;2.5") +COUNTIFS(Sta!$B:$B,$A475,Sta!$T:$T,"&gt;2.5"))/$D475</f>
        <v>1</v>
      </c>
      <c r="L475" s="8" t="e">
        <f>COUNTIFS(Sta!$A:$A,$A475,Sta!$T:$T,"&gt;2.5")/$B475</f>
        <v>#DIV/0!</v>
      </c>
      <c r="M475" s="8">
        <f>COUNTIFS(Sta!$B:$B,$A475,Sta!$T:$T,"&gt;2.5")/$C475</f>
        <v>1</v>
      </c>
      <c r="N475" s="11">
        <f>(COUNTIFS(Sta!$A:$A,$A475,Sta!$T:$T,"&gt;4.5") +COUNTIFS(Sta!$B:$B,$A475,Sta!$T:$T,"&gt;4.5"))/$D475</f>
        <v>0</v>
      </c>
      <c r="O475" s="8" t="e">
        <f>COUNTIFS(Sta!$A:$A,$A475,Sta!$T:$T,"&gt;4.5")/$B475</f>
        <v>#DIV/0!</v>
      </c>
      <c r="P475" s="8">
        <f>COUNTIFS(Sta!$B:$B,$A475,Sta!$T:$T,"&gt;4.5")/$C475</f>
        <v>0</v>
      </c>
      <c r="Q475" s="11">
        <f>(COUNTIFS(Sta!$A:$A,$A475,Sta!$R:$R,"&gt;0.5") +COUNTIFS(Sta!$B:$B,$A475,Sta!$S:$S,"&gt;0.5"))/$D475</f>
        <v>1</v>
      </c>
      <c r="R475" s="8" t="e">
        <f>COUNTIFS(Sta!$A:$A,$A475,Sta!$R:$R,"&gt;0.5")/$B475</f>
        <v>#DIV/0!</v>
      </c>
      <c r="S475" s="8">
        <f>COUNTIFS(Sta!$B:$B,$A475,Sta!$S:$S,"&gt;0.5")/$C475</f>
        <v>1</v>
      </c>
      <c r="T475" s="11">
        <f>(COUNTIFS(Sta!$A:$A,$A475,Sta!$R:$R,"&gt;1.5") +COUNTIFS(Sta!$B:$B,$A475,Sta!$S:$S,"&gt;1.5"))/$D475</f>
        <v>0</v>
      </c>
      <c r="U475" s="8" t="e">
        <f>COUNTIFS(Sta!$A:$A,$A475,Sta!$R:$R,"&gt;1.5")/$B475</f>
        <v>#DIV/0!</v>
      </c>
      <c r="V475" s="8">
        <f>COUNTIFS(Sta!$B:$B,$A475,Sta!$S:$S,"&gt;1.5")/$C475</f>
        <v>0</v>
      </c>
    </row>
    <row r="476" spans="1:22" x14ac:dyDescent="0.3">
      <c r="A476" t="s">
        <v>185</v>
      </c>
      <c r="B476" s="9">
        <f>COUNTIF(Sta!A:A,A476)</f>
        <v>1</v>
      </c>
      <c r="C476" s="4">
        <f>COUNTIF(Sta!B:B,A476)</f>
        <v>1</v>
      </c>
      <c r="D476" s="4">
        <f t="shared" si="13"/>
        <v>2</v>
      </c>
      <c r="E476" s="10">
        <f>(SUMIF(Sta!$A:$A,$A476,Sta!$T:$T)  + SUMIF(Sta!$B:$B,$A476,Sta!$T:$T) )/$D476</f>
        <v>3</v>
      </c>
      <c r="F476" s="6">
        <f>SUMIF(Sta!$A:$A,$A476,Sta!$T:$T)/$B476</f>
        <v>2</v>
      </c>
      <c r="G476" s="6">
        <f>SUMIF(Sta!$B:$B,$A476,Sta!$T:$T)/$C476</f>
        <v>4</v>
      </c>
      <c r="H476" s="10">
        <f>(SUMIF(Sta!$A:$A,$A476,Sta!$R:$R)  + SUMIF(Sta!$B:$B,$A476,Sta!$S:$S) )/$D476</f>
        <v>2.5</v>
      </c>
      <c r="I476" s="6">
        <f>SUMIF(Sta!$A:$A,$A476,Sta!$R:$R)/$B476</f>
        <v>1</v>
      </c>
      <c r="J476" s="6">
        <f>SUMIF(Sta!$B:$B,$A476,Sta!$S:$S)/$C476</f>
        <v>4</v>
      </c>
      <c r="K476" s="11">
        <f>(COUNTIFS(Sta!$A:$A,$A476,Sta!$T:$T,"&gt;2.5") +COUNTIFS(Sta!$B:$B,$A476,Sta!$T:$T,"&gt;2.5"))/$D476</f>
        <v>0.5</v>
      </c>
      <c r="L476" s="8">
        <f>COUNTIFS(Sta!$A:$A,$A476,Sta!$T:$T,"&gt;2.5")/$B476</f>
        <v>0</v>
      </c>
      <c r="M476" s="8">
        <f>COUNTIFS(Sta!$B:$B,$A476,Sta!$T:$T,"&gt;2.5")/$C476</f>
        <v>1</v>
      </c>
      <c r="N476" s="11">
        <f>(COUNTIFS(Sta!$A:$A,$A476,Sta!$T:$T,"&gt;4.5") +COUNTIFS(Sta!$B:$B,$A476,Sta!$T:$T,"&gt;4.5"))/$D476</f>
        <v>0</v>
      </c>
      <c r="O476" s="8">
        <f>COUNTIFS(Sta!$A:$A,$A476,Sta!$T:$T,"&gt;4.5")/$B476</f>
        <v>0</v>
      </c>
      <c r="P476" s="8">
        <f>COUNTIFS(Sta!$B:$B,$A476,Sta!$T:$T,"&gt;4.5")/$C476</f>
        <v>0</v>
      </c>
      <c r="Q476" s="11">
        <f>(COUNTIFS(Sta!$A:$A,$A476,Sta!$R:$R,"&gt;0.5") +COUNTIFS(Sta!$B:$B,$A476,Sta!$S:$S,"&gt;0.5"))/$D476</f>
        <v>1</v>
      </c>
      <c r="R476" s="8">
        <f>COUNTIFS(Sta!$A:$A,$A476,Sta!$R:$R,"&gt;0.5")/$B476</f>
        <v>1</v>
      </c>
      <c r="S476" s="8">
        <f>COUNTIFS(Sta!$B:$B,$A476,Sta!$S:$S,"&gt;0.5")/$C476</f>
        <v>1</v>
      </c>
      <c r="T476" s="11">
        <f>(COUNTIFS(Sta!$A:$A,$A476,Sta!$R:$R,"&gt;1.5") +COUNTIFS(Sta!$B:$B,$A476,Sta!$S:$S,"&gt;1.5"))/$D476</f>
        <v>0.5</v>
      </c>
      <c r="U476" s="8">
        <f>COUNTIFS(Sta!$A:$A,$A476,Sta!$R:$R,"&gt;1.5")/$B476</f>
        <v>0</v>
      </c>
      <c r="V476" s="8">
        <f>COUNTIFS(Sta!$B:$B,$A476,Sta!$S:$S,"&gt;1.5")/$C476</f>
        <v>1</v>
      </c>
    </row>
    <row r="477" spans="1:22" x14ac:dyDescent="0.3">
      <c r="A477" t="s">
        <v>508</v>
      </c>
      <c r="B477" s="9">
        <f>COUNTIF(Sta!A:A,A477)</f>
        <v>10</v>
      </c>
      <c r="C477" s="4">
        <f>COUNTIF(Sta!B:B,A477)</f>
        <v>11</v>
      </c>
      <c r="D477" s="4">
        <f t="shared" si="13"/>
        <v>21</v>
      </c>
      <c r="E477" s="10">
        <f>(SUMIF(Sta!$A:$A,$A477,Sta!$T:$T)  + SUMIF(Sta!$B:$B,$A477,Sta!$T:$T) )/$D477</f>
        <v>3.6190476190476191</v>
      </c>
      <c r="F477" s="6">
        <f>SUMIF(Sta!$A:$A,$A477,Sta!$T:$T)/$B477</f>
        <v>3.7</v>
      </c>
      <c r="G477" s="6">
        <f>SUMIF(Sta!$B:$B,$A477,Sta!$T:$T)/$C477</f>
        <v>3.5454545454545454</v>
      </c>
      <c r="H477" s="10">
        <f>(SUMIF(Sta!$A:$A,$A477,Sta!$R:$R)  + SUMIF(Sta!$B:$B,$A477,Sta!$S:$S) )/$D477</f>
        <v>2.1904761904761907</v>
      </c>
      <c r="I477" s="6">
        <f>SUMIF(Sta!$A:$A,$A477,Sta!$R:$R)/$B477</f>
        <v>1.7</v>
      </c>
      <c r="J477" s="6">
        <f>SUMIF(Sta!$B:$B,$A477,Sta!$S:$S)/$C477</f>
        <v>2.6363636363636362</v>
      </c>
      <c r="K477" s="11">
        <f>(COUNTIFS(Sta!$A:$A,$A477,Sta!$T:$T,"&gt;2.5") +COUNTIFS(Sta!$B:$B,$A477,Sta!$T:$T,"&gt;2.5"))/$D477</f>
        <v>0.95238095238095233</v>
      </c>
      <c r="L477" s="8">
        <f>COUNTIFS(Sta!$A:$A,$A477,Sta!$T:$T,"&gt;2.5")/$B477</f>
        <v>0.9</v>
      </c>
      <c r="M477" s="8">
        <f>COUNTIFS(Sta!$B:$B,$A477,Sta!$T:$T,"&gt;2.5")/$C477</f>
        <v>1</v>
      </c>
      <c r="N477" s="11">
        <f>(COUNTIFS(Sta!$A:$A,$A477,Sta!$T:$T,"&gt;4.5") +COUNTIFS(Sta!$B:$B,$A477,Sta!$T:$T,"&gt;4.5"))/$D477</f>
        <v>0.23809523809523808</v>
      </c>
      <c r="O477" s="8">
        <f>COUNTIFS(Sta!$A:$A,$A477,Sta!$T:$T,"&gt;4.5")/$B477</f>
        <v>0.3</v>
      </c>
      <c r="P477" s="8">
        <f>COUNTIFS(Sta!$B:$B,$A477,Sta!$T:$T,"&gt;4.5")/$C477</f>
        <v>0.18181818181818182</v>
      </c>
      <c r="Q477" s="11">
        <f>(COUNTIFS(Sta!$A:$A,$A477,Sta!$R:$R,"&gt;0.5") +COUNTIFS(Sta!$B:$B,$A477,Sta!$S:$S,"&gt;0.5"))/$D477</f>
        <v>1</v>
      </c>
      <c r="R477" s="8">
        <f>COUNTIFS(Sta!$A:$A,$A477,Sta!$R:$R,"&gt;0.5")/$B477</f>
        <v>1</v>
      </c>
      <c r="S477" s="8">
        <f>COUNTIFS(Sta!$B:$B,$A477,Sta!$S:$S,"&gt;0.5")/$C477</f>
        <v>1</v>
      </c>
      <c r="T477" s="11">
        <f>(COUNTIFS(Sta!$A:$A,$A477,Sta!$R:$R,"&gt;1.5") +COUNTIFS(Sta!$B:$B,$A477,Sta!$S:$S,"&gt;1.5"))/$D477</f>
        <v>0.7142857142857143</v>
      </c>
      <c r="U477" s="8">
        <f>COUNTIFS(Sta!$A:$A,$A477,Sta!$R:$R,"&gt;1.5")/$B477</f>
        <v>0.6</v>
      </c>
      <c r="V477" s="8">
        <f>COUNTIFS(Sta!$B:$B,$A477,Sta!$S:$S,"&gt;1.5")/$C477</f>
        <v>0.81818181818181823</v>
      </c>
    </row>
    <row r="478" spans="1:22" x14ac:dyDescent="0.3">
      <c r="A478" t="s">
        <v>457</v>
      </c>
      <c r="B478" s="9">
        <f>COUNTIF(Sta!A:A,A478)</f>
        <v>10</v>
      </c>
      <c r="C478" s="4">
        <f>COUNTIF(Sta!B:B,A478)</f>
        <v>12</v>
      </c>
      <c r="D478" s="4">
        <f t="shared" si="13"/>
        <v>22</v>
      </c>
      <c r="E478" s="10">
        <f>(SUMIF(Sta!$A:$A,$A478,Sta!$T:$T)  + SUMIF(Sta!$B:$B,$A478,Sta!$T:$T) )/$D478</f>
        <v>2.2727272727272729</v>
      </c>
      <c r="F478" s="6">
        <f>SUMIF(Sta!$A:$A,$A478,Sta!$T:$T)/$B478</f>
        <v>2.2999999999999998</v>
      </c>
      <c r="G478" s="6">
        <f>SUMIF(Sta!$B:$B,$A478,Sta!$T:$T)/$C478</f>
        <v>2.25</v>
      </c>
      <c r="H478" s="10">
        <f>(SUMIF(Sta!$A:$A,$A478,Sta!$R:$R)  + SUMIF(Sta!$B:$B,$A478,Sta!$S:$S) )/$D478</f>
        <v>1.2727272727272727</v>
      </c>
      <c r="I478" s="6">
        <f>SUMIF(Sta!$A:$A,$A478,Sta!$R:$R)/$B478</f>
        <v>1.2</v>
      </c>
      <c r="J478" s="6">
        <f>SUMIF(Sta!$B:$B,$A478,Sta!$S:$S)/$C478</f>
        <v>1.3333333333333333</v>
      </c>
      <c r="K478" s="11">
        <f>(COUNTIFS(Sta!$A:$A,$A478,Sta!$T:$T,"&gt;2.5") +COUNTIFS(Sta!$B:$B,$A478,Sta!$T:$T,"&gt;2.5"))/$D478</f>
        <v>0.36363636363636365</v>
      </c>
      <c r="L478" s="8">
        <f>COUNTIFS(Sta!$A:$A,$A478,Sta!$T:$T,"&gt;2.5")/$B478</f>
        <v>0.4</v>
      </c>
      <c r="M478" s="8">
        <f>COUNTIFS(Sta!$B:$B,$A478,Sta!$T:$T,"&gt;2.5")/$C478</f>
        <v>0.33333333333333331</v>
      </c>
      <c r="N478" s="11">
        <f>(COUNTIFS(Sta!$A:$A,$A478,Sta!$T:$T,"&gt;4.5") +COUNTIFS(Sta!$B:$B,$A478,Sta!$T:$T,"&gt;4.5"))/$D478</f>
        <v>4.5454545454545456E-2</v>
      </c>
      <c r="O478" s="8">
        <f>COUNTIFS(Sta!$A:$A,$A478,Sta!$T:$T,"&gt;4.5")/$B478</f>
        <v>0.1</v>
      </c>
      <c r="P478" s="8">
        <f>COUNTIFS(Sta!$B:$B,$A478,Sta!$T:$T,"&gt;4.5")/$C478</f>
        <v>0</v>
      </c>
      <c r="Q478" s="11">
        <f>(COUNTIFS(Sta!$A:$A,$A478,Sta!$R:$R,"&gt;0.5") +COUNTIFS(Sta!$B:$B,$A478,Sta!$S:$S,"&gt;0.5"))/$D478</f>
        <v>0.81818181818181823</v>
      </c>
      <c r="R478" s="8">
        <f>COUNTIFS(Sta!$A:$A,$A478,Sta!$R:$R,"&gt;0.5")/$B478</f>
        <v>0.7</v>
      </c>
      <c r="S478" s="8">
        <f>COUNTIFS(Sta!$B:$B,$A478,Sta!$S:$S,"&gt;0.5")/$C478</f>
        <v>0.91666666666666663</v>
      </c>
      <c r="T478" s="11">
        <f>(COUNTIFS(Sta!$A:$A,$A478,Sta!$R:$R,"&gt;1.5") +COUNTIFS(Sta!$B:$B,$A478,Sta!$S:$S,"&gt;1.5"))/$D478</f>
        <v>0.31818181818181818</v>
      </c>
      <c r="U478" s="8">
        <f>COUNTIFS(Sta!$A:$A,$A478,Sta!$R:$R,"&gt;1.5")/$B478</f>
        <v>0.4</v>
      </c>
      <c r="V478" s="8">
        <f>COUNTIFS(Sta!$B:$B,$A478,Sta!$S:$S,"&gt;1.5")/$C478</f>
        <v>0.25</v>
      </c>
    </row>
    <row r="479" spans="1:22" x14ac:dyDescent="0.3">
      <c r="A479" t="s">
        <v>466</v>
      </c>
      <c r="B479" s="9">
        <f>COUNTIF(Sta!A:A,A479)</f>
        <v>11</v>
      </c>
      <c r="C479" s="4">
        <f>COUNTIF(Sta!B:B,A479)</f>
        <v>10</v>
      </c>
      <c r="D479" s="4">
        <f t="shared" si="13"/>
        <v>21</v>
      </c>
      <c r="E479" s="10">
        <f>(SUMIF(Sta!$A:$A,$A479,Sta!$T:$T)  + SUMIF(Sta!$B:$B,$A479,Sta!$T:$T) )/$D479</f>
        <v>2.6666666666666665</v>
      </c>
      <c r="F479" s="6">
        <f>SUMIF(Sta!$A:$A,$A479,Sta!$T:$T)/$B479</f>
        <v>2.3636363636363638</v>
      </c>
      <c r="G479" s="6">
        <f>SUMIF(Sta!$B:$B,$A479,Sta!$T:$T)/$C479</f>
        <v>3</v>
      </c>
      <c r="H479" s="10">
        <f>(SUMIF(Sta!$A:$A,$A479,Sta!$R:$R)  + SUMIF(Sta!$B:$B,$A479,Sta!$S:$S) )/$D479</f>
        <v>1.5238095238095237</v>
      </c>
      <c r="I479" s="6">
        <f>SUMIF(Sta!$A:$A,$A479,Sta!$R:$R)/$B479</f>
        <v>1.2727272727272727</v>
      </c>
      <c r="J479" s="6">
        <f>SUMIF(Sta!$B:$B,$A479,Sta!$S:$S)/$C479</f>
        <v>1.8</v>
      </c>
      <c r="K479" s="11">
        <f>(COUNTIFS(Sta!$A:$A,$A479,Sta!$T:$T,"&gt;2.5") +COUNTIFS(Sta!$B:$B,$A479,Sta!$T:$T,"&gt;2.5"))/$D479</f>
        <v>0.47619047619047616</v>
      </c>
      <c r="L479" s="8">
        <f>COUNTIFS(Sta!$A:$A,$A479,Sta!$T:$T,"&gt;2.5")/$B479</f>
        <v>0.45454545454545453</v>
      </c>
      <c r="M479" s="8">
        <f>COUNTIFS(Sta!$B:$B,$A479,Sta!$T:$T,"&gt;2.5")/$C479</f>
        <v>0.5</v>
      </c>
      <c r="N479" s="11">
        <f>(COUNTIFS(Sta!$A:$A,$A479,Sta!$T:$T,"&gt;4.5") +COUNTIFS(Sta!$B:$B,$A479,Sta!$T:$T,"&gt;4.5"))/$D479</f>
        <v>0.19047619047619047</v>
      </c>
      <c r="O479" s="8">
        <f>COUNTIFS(Sta!$A:$A,$A479,Sta!$T:$T,"&gt;4.5")/$B479</f>
        <v>9.0909090909090912E-2</v>
      </c>
      <c r="P479" s="8">
        <f>COUNTIFS(Sta!$B:$B,$A479,Sta!$T:$T,"&gt;4.5")/$C479</f>
        <v>0.3</v>
      </c>
      <c r="Q479" s="11">
        <f>(COUNTIFS(Sta!$A:$A,$A479,Sta!$R:$R,"&gt;0.5") +COUNTIFS(Sta!$B:$B,$A479,Sta!$S:$S,"&gt;0.5"))/$D479</f>
        <v>0.7142857142857143</v>
      </c>
      <c r="R479" s="8">
        <f>COUNTIFS(Sta!$A:$A,$A479,Sta!$R:$R,"&gt;0.5")/$B479</f>
        <v>0.63636363636363635</v>
      </c>
      <c r="S479" s="8">
        <f>COUNTIFS(Sta!$B:$B,$A479,Sta!$S:$S,"&gt;0.5")/$C479</f>
        <v>0.8</v>
      </c>
      <c r="T479" s="11">
        <f>(COUNTIFS(Sta!$A:$A,$A479,Sta!$R:$R,"&gt;1.5") +COUNTIFS(Sta!$B:$B,$A479,Sta!$S:$S,"&gt;1.5"))/$D479</f>
        <v>0.47619047619047616</v>
      </c>
      <c r="U479" s="8">
        <f>COUNTIFS(Sta!$A:$A,$A479,Sta!$R:$R,"&gt;1.5")/$B479</f>
        <v>0.36363636363636365</v>
      </c>
      <c r="V479" s="8">
        <f>COUNTIFS(Sta!$B:$B,$A479,Sta!$S:$S,"&gt;1.5")/$C479</f>
        <v>0.6</v>
      </c>
    </row>
    <row r="480" spans="1:22" x14ac:dyDescent="0.3">
      <c r="A480" t="s">
        <v>210</v>
      </c>
      <c r="B480" s="9">
        <f>COUNTIF(Sta!A:A,A480)</f>
        <v>1</v>
      </c>
      <c r="C480" s="4">
        <f>COUNTIF(Sta!B:B,A480)</f>
        <v>1</v>
      </c>
      <c r="D480" s="4">
        <f t="shared" si="13"/>
        <v>2</v>
      </c>
      <c r="E480" s="10">
        <f>(SUMIF(Sta!$A:$A,$A480,Sta!$T:$T)  + SUMIF(Sta!$B:$B,$A480,Sta!$T:$T) )/$D480</f>
        <v>5</v>
      </c>
      <c r="F480" s="6">
        <f>SUMIF(Sta!$A:$A,$A480,Sta!$T:$T)/$B480</f>
        <v>8</v>
      </c>
      <c r="G480" s="6">
        <f>SUMIF(Sta!$B:$B,$A480,Sta!$T:$T)/$C480</f>
        <v>2</v>
      </c>
      <c r="H480" s="10">
        <f>(SUMIF(Sta!$A:$A,$A480,Sta!$R:$R)  + SUMIF(Sta!$B:$B,$A480,Sta!$S:$S) )/$D480</f>
        <v>2</v>
      </c>
      <c r="I480" s="6">
        <f>SUMIF(Sta!$A:$A,$A480,Sta!$R:$R)/$B480</f>
        <v>3</v>
      </c>
      <c r="J480" s="6">
        <f>SUMIF(Sta!$B:$B,$A480,Sta!$S:$S)/$C480</f>
        <v>1</v>
      </c>
      <c r="K480" s="11">
        <f>(COUNTIFS(Sta!$A:$A,$A480,Sta!$T:$T,"&gt;2.5") +COUNTIFS(Sta!$B:$B,$A480,Sta!$T:$T,"&gt;2.5"))/$D480</f>
        <v>0.5</v>
      </c>
      <c r="L480" s="8">
        <f>COUNTIFS(Sta!$A:$A,$A480,Sta!$T:$T,"&gt;2.5")/$B480</f>
        <v>1</v>
      </c>
      <c r="M480" s="8">
        <f>COUNTIFS(Sta!$B:$B,$A480,Sta!$T:$T,"&gt;2.5")/$C480</f>
        <v>0</v>
      </c>
      <c r="N480" s="11">
        <f>(COUNTIFS(Sta!$A:$A,$A480,Sta!$T:$T,"&gt;4.5") +COUNTIFS(Sta!$B:$B,$A480,Sta!$T:$T,"&gt;4.5"))/$D480</f>
        <v>0.5</v>
      </c>
      <c r="O480" s="8">
        <f>COUNTIFS(Sta!$A:$A,$A480,Sta!$T:$T,"&gt;4.5")/$B480</f>
        <v>1</v>
      </c>
      <c r="P480" s="8">
        <f>COUNTIFS(Sta!$B:$B,$A480,Sta!$T:$T,"&gt;4.5")/$C480</f>
        <v>0</v>
      </c>
      <c r="Q480" s="11">
        <f>(COUNTIFS(Sta!$A:$A,$A480,Sta!$R:$R,"&gt;0.5") +COUNTIFS(Sta!$B:$B,$A480,Sta!$S:$S,"&gt;0.5"))/$D480</f>
        <v>1</v>
      </c>
      <c r="R480" s="8">
        <f>COUNTIFS(Sta!$A:$A,$A480,Sta!$R:$R,"&gt;0.5")/$B480</f>
        <v>1</v>
      </c>
      <c r="S480" s="8">
        <f>COUNTIFS(Sta!$B:$B,$A480,Sta!$S:$S,"&gt;0.5")/$C480</f>
        <v>1</v>
      </c>
      <c r="T480" s="11">
        <f>(COUNTIFS(Sta!$A:$A,$A480,Sta!$R:$R,"&gt;1.5") +COUNTIFS(Sta!$B:$B,$A480,Sta!$S:$S,"&gt;1.5"))/$D480</f>
        <v>0.5</v>
      </c>
      <c r="U480" s="8">
        <f>COUNTIFS(Sta!$A:$A,$A480,Sta!$R:$R,"&gt;1.5")/$B480</f>
        <v>1</v>
      </c>
      <c r="V480" s="8">
        <f>COUNTIFS(Sta!$B:$B,$A480,Sta!$S:$S,"&gt;1.5")/$C480</f>
        <v>0</v>
      </c>
    </row>
    <row r="481" spans="1:22" x14ac:dyDescent="0.3">
      <c r="A481" t="s">
        <v>603</v>
      </c>
      <c r="B481" s="9">
        <f>COUNTIF(Sta!A:A,A481)</f>
        <v>2</v>
      </c>
      <c r="C481" s="4">
        <f>COUNTIF(Sta!B:B,A481)</f>
        <v>3</v>
      </c>
      <c r="D481" s="4">
        <f t="shared" si="13"/>
        <v>5</v>
      </c>
      <c r="E481" s="10">
        <f>(SUMIF(Sta!$A:$A,$A481,Sta!$T:$T)  + SUMIF(Sta!$B:$B,$A481,Sta!$T:$T) )/$D481</f>
        <v>5.2</v>
      </c>
      <c r="F481" s="6">
        <f>SUMIF(Sta!$A:$A,$A481,Sta!$T:$T)/$B481</f>
        <v>3.5</v>
      </c>
      <c r="G481" s="6">
        <f>SUMIF(Sta!$B:$B,$A481,Sta!$T:$T)/$C481</f>
        <v>6.333333333333333</v>
      </c>
      <c r="H481" s="10">
        <f>(SUMIF(Sta!$A:$A,$A481,Sta!$R:$R)  + SUMIF(Sta!$B:$B,$A481,Sta!$S:$S) )/$D481</f>
        <v>2.6</v>
      </c>
      <c r="I481" s="6">
        <f>SUMIF(Sta!$A:$A,$A481,Sta!$R:$R)/$B481</f>
        <v>1</v>
      </c>
      <c r="J481" s="6">
        <f>SUMIF(Sta!$B:$B,$A481,Sta!$S:$S)/$C481</f>
        <v>3.6666666666666665</v>
      </c>
      <c r="K481" s="11">
        <f>(COUNTIFS(Sta!$A:$A,$A481,Sta!$T:$T,"&gt;2.5") +COUNTIFS(Sta!$B:$B,$A481,Sta!$T:$T,"&gt;2.5"))/$D481</f>
        <v>1</v>
      </c>
      <c r="L481" s="8">
        <f>COUNTIFS(Sta!$A:$A,$A481,Sta!$T:$T,"&gt;2.5")/$B481</f>
        <v>1</v>
      </c>
      <c r="M481" s="8">
        <f>COUNTIFS(Sta!$B:$B,$A481,Sta!$T:$T,"&gt;2.5")/$C481</f>
        <v>1</v>
      </c>
      <c r="N481" s="11">
        <f>(COUNTIFS(Sta!$A:$A,$A481,Sta!$T:$T,"&gt;4.5") +COUNTIFS(Sta!$B:$B,$A481,Sta!$T:$T,"&gt;4.5"))/$D481</f>
        <v>0.4</v>
      </c>
      <c r="O481" s="8">
        <f>COUNTIFS(Sta!$A:$A,$A481,Sta!$T:$T,"&gt;4.5")/$B481</f>
        <v>0</v>
      </c>
      <c r="P481" s="8">
        <f>COUNTIFS(Sta!$B:$B,$A481,Sta!$T:$T,"&gt;4.5")/$C481</f>
        <v>0.66666666666666663</v>
      </c>
      <c r="Q481" s="11">
        <f>(COUNTIFS(Sta!$A:$A,$A481,Sta!$R:$R,"&gt;0.5") +COUNTIFS(Sta!$B:$B,$A481,Sta!$S:$S,"&gt;0.5"))/$D481</f>
        <v>0.8</v>
      </c>
      <c r="R481" s="8">
        <f>COUNTIFS(Sta!$A:$A,$A481,Sta!$R:$R,"&gt;0.5")/$B481</f>
        <v>0.5</v>
      </c>
      <c r="S481" s="8">
        <f>COUNTIFS(Sta!$B:$B,$A481,Sta!$S:$S,"&gt;0.5")/$C481</f>
        <v>1</v>
      </c>
      <c r="T481" s="11">
        <f>(COUNTIFS(Sta!$A:$A,$A481,Sta!$R:$R,"&gt;1.5") +COUNTIFS(Sta!$B:$B,$A481,Sta!$S:$S,"&gt;1.5"))/$D481</f>
        <v>0.8</v>
      </c>
      <c r="U481" s="8">
        <f>COUNTIFS(Sta!$A:$A,$A481,Sta!$R:$R,"&gt;1.5")/$B481</f>
        <v>0.5</v>
      </c>
      <c r="V481" s="8">
        <f>COUNTIFS(Sta!$B:$B,$A481,Sta!$S:$S,"&gt;1.5")/$C481</f>
        <v>1</v>
      </c>
    </row>
    <row r="482" spans="1:22" x14ac:dyDescent="0.3">
      <c r="A482" t="s">
        <v>519</v>
      </c>
      <c r="B482" s="9">
        <f>COUNTIF(Sta!A:A,A482)</f>
        <v>2</v>
      </c>
      <c r="C482" s="4">
        <f>COUNTIF(Sta!B:B,A482)</f>
        <v>2</v>
      </c>
      <c r="D482" s="4">
        <f t="shared" si="13"/>
        <v>4</v>
      </c>
      <c r="E482" s="10">
        <f>(SUMIF(Sta!$A:$A,$A482,Sta!$T:$T)  + SUMIF(Sta!$B:$B,$A482,Sta!$T:$T) )/$D482</f>
        <v>2.25</v>
      </c>
      <c r="F482" s="6">
        <f>SUMIF(Sta!$A:$A,$A482,Sta!$T:$T)/$B482</f>
        <v>2.5</v>
      </c>
      <c r="G482" s="6">
        <f>SUMIF(Sta!$B:$B,$A482,Sta!$T:$T)/$C482</f>
        <v>2</v>
      </c>
      <c r="H482" s="10">
        <f>(SUMIF(Sta!$A:$A,$A482,Sta!$R:$R)  + SUMIF(Sta!$B:$B,$A482,Sta!$S:$S) )/$D482</f>
        <v>1.25</v>
      </c>
      <c r="I482" s="6">
        <f>SUMIF(Sta!$A:$A,$A482,Sta!$R:$R)/$B482</f>
        <v>1</v>
      </c>
      <c r="J482" s="6">
        <f>SUMIF(Sta!$B:$B,$A482,Sta!$S:$S)/$C482</f>
        <v>1.5</v>
      </c>
      <c r="K482" s="11">
        <f>(COUNTIFS(Sta!$A:$A,$A482,Sta!$T:$T,"&gt;2.5") +COUNTIFS(Sta!$B:$B,$A482,Sta!$T:$T,"&gt;2.5"))/$D482</f>
        <v>0.5</v>
      </c>
      <c r="L482" s="8">
        <f>COUNTIFS(Sta!$A:$A,$A482,Sta!$T:$T,"&gt;2.5")/$B482</f>
        <v>0.5</v>
      </c>
      <c r="M482" s="8">
        <f>COUNTIFS(Sta!$B:$B,$A482,Sta!$T:$T,"&gt;2.5")/$C482</f>
        <v>0.5</v>
      </c>
      <c r="N482" s="11">
        <f>(COUNTIFS(Sta!$A:$A,$A482,Sta!$T:$T,"&gt;4.5") +COUNTIFS(Sta!$B:$B,$A482,Sta!$T:$T,"&gt;4.5"))/$D482</f>
        <v>0</v>
      </c>
      <c r="O482" s="8">
        <f>COUNTIFS(Sta!$A:$A,$A482,Sta!$T:$T,"&gt;4.5")/$B482</f>
        <v>0</v>
      </c>
      <c r="P482" s="8">
        <f>COUNTIFS(Sta!$B:$B,$A482,Sta!$T:$T,"&gt;4.5")/$C482</f>
        <v>0</v>
      </c>
      <c r="Q482" s="11">
        <f>(COUNTIFS(Sta!$A:$A,$A482,Sta!$R:$R,"&gt;0.5") +COUNTIFS(Sta!$B:$B,$A482,Sta!$S:$S,"&gt;0.5"))/$D482</f>
        <v>0.75</v>
      </c>
      <c r="R482" s="8">
        <f>COUNTIFS(Sta!$A:$A,$A482,Sta!$R:$R,"&gt;0.5")/$B482</f>
        <v>0.5</v>
      </c>
      <c r="S482" s="8">
        <f>COUNTIFS(Sta!$B:$B,$A482,Sta!$S:$S,"&gt;0.5")/$C482</f>
        <v>1</v>
      </c>
      <c r="T482" s="11">
        <f>(COUNTIFS(Sta!$A:$A,$A482,Sta!$R:$R,"&gt;1.5") +COUNTIFS(Sta!$B:$B,$A482,Sta!$S:$S,"&gt;1.5"))/$D482</f>
        <v>0.5</v>
      </c>
      <c r="U482" s="8">
        <f>COUNTIFS(Sta!$A:$A,$A482,Sta!$R:$R,"&gt;1.5")/$B482</f>
        <v>0.5</v>
      </c>
      <c r="V482" s="8">
        <f>COUNTIFS(Sta!$B:$B,$A482,Sta!$S:$S,"&gt;1.5")/$C482</f>
        <v>0.5</v>
      </c>
    </row>
    <row r="483" spans="1:22" x14ac:dyDescent="0.3">
      <c r="A483" t="s">
        <v>586</v>
      </c>
      <c r="B483" s="9">
        <f>COUNTIF(Sta!A:A,A483)</f>
        <v>1</v>
      </c>
      <c r="C483" s="4">
        <f>COUNTIF(Sta!B:B,A483)</f>
        <v>1</v>
      </c>
      <c r="D483" s="4">
        <f t="shared" si="13"/>
        <v>2</v>
      </c>
      <c r="E483" s="10">
        <f>(SUMIF(Sta!$A:$A,$A483,Sta!$T:$T)  + SUMIF(Sta!$B:$B,$A483,Sta!$T:$T) )/$D483</f>
        <v>6</v>
      </c>
      <c r="F483" s="6">
        <f>SUMIF(Sta!$A:$A,$A483,Sta!$T:$T)/$B483</f>
        <v>6</v>
      </c>
      <c r="G483" s="6">
        <f>SUMIF(Sta!$B:$B,$A483,Sta!$T:$T)/$C483</f>
        <v>6</v>
      </c>
      <c r="H483" s="10">
        <f>(SUMIF(Sta!$A:$A,$A483,Sta!$R:$R)  + SUMIF(Sta!$B:$B,$A483,Sta!$S:$S) )/$D483</f>
        <v>3</v>
      </c>
      <c r="I483" s="6">
        <f>SUMIF(Sta!$A:$A,$A483,Sta!$R:$R)/$B483</f>
        <v>2</v>
      </c>
      <c r="J483" s="6">
        <f>SUMIF(Sta!$B:$B,$A483,Sta!$S:$S)/$C483</f>
        <v>4</v>
      </c>
      <c r="K483" s="11">
        <f>(COUNTIFS(Sta!$A:$A,$A483,Sta!$T:$T,"&gt;2.5") +COUNTIFS(Sta!$B:$B,$A483,Sta!$T:$T,"&gt;2.5"))/$D483</f>
        <v>1</v>
      </c>
      <c r="L483" s="8">
        <f>COUNTIFS(Sta!$A:$A,$A483,Sta!$T:$T,"&gt;2.5")/$B483</f>
        <v>1</v>
      </c>
      <c r="M483" s="8">
        <f>COUNTIFS(Sta!$B:$B,$A483,Sta!$T:$T,"&gt;2.5")/$C483</f>
        <v>1</v>
      </c>
      <c r="N483" s="11">
        <f>(COUNTIFS(Sta!$A:$A,$A483,Sta!$T:$T,"&gt;4.5") +COUNTIFS(Sta!$B:$B,$A483,Sta!$T:$T,"&gt;4.5"))/$D483</f>
        <v>1</v>
      </c>
      <c r="O483" s="8">
        <f>COUNTIFS(Sta!$A:$A,$A483,Sta!$T:$T,"&gt;4.5")/$B483</f>
        <v>1</v>
      </c>
      <c r="P483" s="8">
        <f>COUNTIFS(Sta!$B:$B,$A483,Sta!$T:$T,"&gt;4.5")/$C483</f>
        <v>1</v>
      </c>
      <c r="Q483" s="11">
        <f>(COUNTIFS(Sta!$A:$A,$A483,Sta!$R:$R,"&gt;0.5") +COUNTIFS(Sta!$B:$B,$A483,Sta!$S:$S,"&gt;0.5"))/$D483</f>
        <v>1</v>
      </c>
      <c r="R483" s="8">
        <f>COUNTIFS(Sta!$A:$A,$A483,Sta!$R:$R,"&gt;0.5")/$B483</f>
        <v>1</v>
      </c>
      <c r="S483" s="8">
        <f>COUNTIFS(Sta!$B:$B,$A483,Sta!$S:$S,"&gt;0.5")/$C483</f>
        <v>1</v>
      </c>
      <c r="T483" s="11">
        <f>(COUNTIFS(Sta!$A:$A,$A483,Sta!$R:$R,"&gt;1.5") +COUNTIFS(Sta!$B:$B,$A483,Sta!$S:$S,"&gt;1.5"))/$D483</f>
        <v>1</v>
      </c>
      <c r="U483" s="8">
        <f>COUNTIFS(Sta!$A:$A,$A483,Sta!$R:$R,"&gt;1.5")/$B483</f>
        <v>1</v>
      </c>
      <c r="V483" s="8">
        <f>COUNTIFS(Sta!$B:$B,$A483,Sta!$S:$S,"&gt;1.5")/$C483</f>
        <v>1</v>
      </c>
    </row>
    <row r="484" spans="1:22" x14ac:dyDescent="0.3">
      <c r="A484" t="s">
        <v>663</v>
      </c>
      <c r="B484" s="9">
        <f>COUNTIF(Sta!A:A,A484)</f>
        <v>2</v>
      </c>
      <c r="C484" s="4">
        <f>COUNTIF(Sta!B:B,A484)</f>
        <v>1</v>
      </c>
      <c r="D484" s="4">
        <f t="shared" si="13"/>
        <v>3</v>
      </c>
      <c r="E484" s="10">
        <f>(SUMIF(Sta!$A:$A,$A484,Sta!$T:$T)  + SUMIF(Sta!$B:$B,$A484,Sta!$T:$T) )/$D484</f>
        <v>4</v>
      </c>
      <c r="F484" s="6">
        <f>SUMIF(Sta!$A:$A,$A484,Sta!$T:$T)/$B484</f>
        <v>4</v>
      </c>
      <c r="G484" s="6">
        <f>SUMIF(Sta!$B:$B,$A484,Sta!$T:$T)/$C484</f>
        <v>4</v>
      </c>
      <c r="H484" s="10">
        <f>(SUMIF(Sta!$A:$A,$A484,Sta!$R:$R)  + SUMIF(Sta!$B:$B,$A484,Sta!$S:$S) )/$D484</f>
        <v>2.3333333333333335</v>
      </c>
      <c r="I484" s="6">
        <f>SUMIF(Sta!$A:$A,$A484,Sta!$R:$R)/$B484</f>
        <v>2</v>
      </c>
      <c r="J484" s="6">
        <f>SUMIF(Sta!$B:$B,$A484,Sta!$S:$S)/$C484</f>
        <v>3</v>
      </c>
      <c r="K484" s="11">
        <f>(COUNTIFS(Sta!$A:$A,$A484,Sta!$T:$T,"&gt;2.5") +COUNTIFS(Sta!$B:$B,$A484,Sta!$T:$T,"&gt;2.5"))/$D484</f>
        <v>1</v>
      </c>
      <c r="L484" s="8">
        <f>COUNTIFS(Sta!$A:$A,$A484,Sta!$T:$T,"&gt;2.5")/$B484</f>
        <v>1</v>
      </c>
      <c r="M484" s="8">
        <f>COUNTIFS(Sta!$B:$B,$A484,Sta!$T:$T,"&gt;2.5")/$C484</f>
        <v>1</v>
      </c>
      <c r="N484" s="11">
        <f>(COUNTIFS(Sta!$A:$A,$A484,Sta!$T:$T,"&gt;4.5") +COUNTIFS(Sta!$B:$B,$A484,Sta!$T:$T,"&gt;4.5"))/$D484</f>
        <v>0</v>
      </c>
      <c r="O484" s="8">
        <f>COUNTIFS(Sta!$A:$A,$A484,Sta!$T:$T,"&gt;4.5")/$B484</f>
        <v>0</v>
      </c>
      <c r="P484" s="8">
        <f>COUNTIFS(Sta!$B:$B,$A484,Sta!$T:$T,"&gt;4.5")/$C484</f>
        <v>0</v>
      </c>
      <c r="Q484" s="11">
        <f>(COUNTIFS(Sta!$A:$A,$A484,Sta!$R:$R,"&gt;0.5") +COUNTIFS(Sta!$B:$B,$A484,Sta!$S:$S,"&gt;0.5"))/$D484</f>
        <v>1</v>
      </c>
      <c r="R484" s="8">
        <f>COUNTIFS(Sta!$A:$A,$A484,Sta!$R:$R,"&gt;0.5")/$B484</f>
        <v>1</v>
      </c>
      <c r="S484" s="8">
        <f>COUNTIFS(Sta!$B:$B,$A484,Sta!$S:$S,"&gt;0.5")/$C484</f>
        <v>1</v>
      </c>
      <c r="T484" s="11">
        <f>(COUNTIFS(Sta!$A:$A,$A484,Sta!$R:$R,"&gt;1.5") +COUNTIFS(Sta!$B:$B,$A484,Sta!$S:$S,"&gt;1.5"))/$D484</f>
        <v>0.66666666666666663</v>
      </c>
      <c r="U484" s="8">
        <f>COUNTIFS(Sta!$A:$A,$A484,Sta!$R:$R,"&gt;1.5")/$B484</f>
        <v>0.5</v>
      </c>
      <c r="V484" s="8">
        <f>COUNTIFS(Sta!$B:$B,$A484,Sta!$S:$S,"&gt;1.5")/$C484</f>
        <v>1</v>
      </c>
    </row>
    <row r="485" spans="1:22" x14ac:dyDescent="0.3">
      <c r="A485" t="s">
        <v>654</v>
      </c>
      <c r="B485" s="9">
        <f>COUNTIF(Sta!A:A,A485)</f>
        <v>9</v>
      </c>
      <c r="C485" s="4">
        <f>COUNTIF(Sta!B:B,A485)</f>
        <v>10</v>
      </c>
      <c r="D485" s="4">
        <f t="shared" si="13"/>
        <v>19</v>
      </c>
      <c r="E485" s="10">
        <f>(SUMIF(Sta!$A:$A,$A485,Sta!$T:$T)  + SUMIF(Sta!$B:$B,$A485,Sta!$T:$T) )/$D485</f>
        <v>3.2105263157894739</v>
      </c>
      <c r="F485" s="6">
        <f>SUMIF(Sta!$A:$A,$A485,Sta!$T:$T)/$B485</f>
        <v>3.8888888888888888</v>
      </c>
      <c r="G485" s="6">
        <f>SUMIF(Sta!$B:$B,$A485,Sta!$T:$T)/$C485</f>
        <v>2.6</v>
      </c>
      <c r="H485" s="10">
        <f>(SUMIF(Sta!$A:$A,$A485,Sta!$R:$R)  + SUMIF(Sta!$B:$B,$A485,Sta!$S:$S) )/$D485</f>
        <v>1.7894736842105263</v>
      </c>
      <c r="I485" s="6">
        <f>SUMIF(Sta!$A:$A,$A485,Sta!$R:$R)/$B485</f>
        <v>2</v>
      </c>
      <c r="J485" s="6">
        <f>SUMIF(Sta!$B:$B,$A485,Sta!$S:$S)/$C485</f>
        <v>1.6</v>
      </c>
      <c r="K485" s="11">
        <f>(COUNTIFS(Sta!$A:$A,$A485,Sta!$T:$T,"&gt;2.5") +COUNTIFS(Sta!$B:$B,$A485,Sta!$T:$T,"&gt;2.5"))/$D485</f>
        <v>0.57894736842105265</v>
      </c>
      <c r="L485" s="8">
        <f>COUNTIFS(Sta!$A:$A,$A485,Sta!$T:$T,"&gt;2.5")/$B485</f>
        <v>0.77777777777777779</v>
      </c>
      <c r="M485" s="8">
        <f>COUNTIFS(Sta!$B:$B,$A485,Sta!$T:$T,"&gt;2.5")/$C485</f>
        <v>0.4</v>
      </c>
      <c r="N485" s="11">
        <f>(COUNTIFS(Sta!$A:$A,$A485,Sta!$T:$T,"&gt;4.5") +COUNTIFS(Sta!$B:$B,$A485,Sta!$T:$T,"&gt;4.5"))/$D485</f>
        <v>0.21052631578947367</v>
      </c>
      <c r="O485" s="8">
        <f>COUNTIFS(Sta!$A:$A,$A485,Sta!$T:$T,"&gt;4.5")/$B485</f>
        <v>0.22222222222222221</v>
      </c>
      <c r="P485" s="8">
        <f>COUNTIFS(Sta!$B:$B,$A485,Sta!$T:$T,"&gt;4.5")/$C485</f>
        <v>0.2</v>
      </c>
      <c r="Q485" s="11">
        <f>(COUNTIFS(Sta!$A:$A,$A485,Sta!$R:$R,"&gt;0.5") +COUNTIFS(Sta!$B:$B,$A485,Sta!$S:$S,"&gt;0.5"))/$D485</f>
        <v>0.84210526315789469</v>
      </c>
      <c r="R485" s="8">
        <f>COUNTIFS(Sta!$A:$A,$A485,Sta!$R:$R,"&gt;0.5")/$B485</f>
        <v>0.88888888888888884</v>
      </c>
      <c r="S485" s="8">
        <f>COUNTIFS(Sta!$B:$B,$A485,Sta!$S:$S,"&gt;0.5")/$C485</f>
        <v>0.8</v>
      </c>
      <c r="T485" s="11">
        <f>(COUNTIFS(Sta!$A:$A,$A485,Sta!$R:$R,"&gt;1.5") +COUNTIFS(Sta!$B:$B,$A485,Sta!$S:$S,"&gt;1.5"))/$D485</f>
        <v>0.63157894736842102</v>
      </c>
      <c r="U485" s="8">
        <f>COUNTIFS(Sta!$A:$A,$A485,Sta!$R:$R,"&gt;1.5")/$B485</f>
        <v>0.77777777777777779</v>
      </c>
      <c r="V485" s="8">
        <f>COUNTIFS(Sta!$B:$B,$A485,Sta!$S:$S,"&gt;1.5")/$C485</f>
        <v>0.5</v>
      </c>
    </row>
    <row r="486" spans="1:22" x14ac:dyDescent="0.3">
      <c r="A486" t="s">
        <v>698</v>
      </c>
      <c r="B486" s="9">
        <f>COUNTIF(Sta!A:A,A486)</f>
        <v>0</v>
      </c>
      <c r="C486" s="4">
        <f>COUNTIF(Sta!B:B,A486)</f>
        <v>0</v>
      </c>
      <c r="D486" s="4">
        <f t="shared" si="13"/>
        <v>0</v>
      </c>
      <c r="E486" s="10" t="e">
        <f>(SUMIF(Sta!$A:$A,$A486,Sta!$T:$T)  + SUMIF(Sta!$B:$B,$A486,Sta!$T:$T) )/$D486</f>
        <v>#DIV/0!</v>
      </c>
      <c r="F486" s="6" t="e">
        <f>SUMIF(Sta!$A:$A,$A486,Sta!$T:$T)/$B486</f>
        <v>#DIV/0!</v>
      </c>
      <c r="G486" s="6" t="e">
        <f>SUMIF(Sta!$B:$B,$A486,Sta!$T:$T)/$C486</f>
        <v>#DIV/0!</v>
      </c>
      <c r="H486" s="10" t="e">
        <f>(SUMIF(Sta!$A:$A,$A486,Sta!$R:$R)  + SUMIF(Sta!$B:$B,$A486,Sta!$S:$S) )/$D486</f>
        <v>#DIV/0!</v>
      </c>
      <c r="I486" s="6" t="e">
        <f>SUMIF(Sta!$A:$A,$A486,Sta!$R:$R)/$B486</f>
        <v>#DIV/0!</v>
      </c>
      <c r="J486" s="6" t="e">
        <f>SUMIF(Sta!$B:$B,$A486,Sta!$S:$S)/$C486</f>
        <v>#DIV/0!</v>
      </c>
      <c r="K486" s="11" t="e">
        <f>(COUNTIFS(Sta!$A:$A,$A486,Sta!$T:$T,"&gt;2.5") +COUNTIFS(Sta!$B:$B,$A486,Sta!$T:$T,"&gt;2.5"))/$D486</f>
        <v>#DIV/0!</v>
      </c>
      <c r="L486" s="8" t="e">
        <f>COUNTIFS(Sta!$A:$A,$A486,Sta!$T:$T,"&gt;2.5")/$B486</f>
        <v>#DIV/0!</v>
      </c>
      <c r="M486" s="8" t="e">
        <f>COUNTIFS(Sta!$B:$B,$A486,Sta!$T:$T,"&gt;2.5")/$C486</f>
        <v>#DIV/0!</v>
      </c>
      <c r="N486" s="11" t="e">
        <f>(COUNTIFS(Sta!$A:$A,$A486,Sta!$T:$T,"&gt;4.5") +COUNTIFS(Sta!$B:$B,$A486,Sta!$T:$T,"&gt;4.5"))/$D486</f>
        <v>#DIV/0!</v>
      </c>
      <c r="O486" s="8" t="e">
        <f>COUNTIFS(Sta!$A:$A,$A486,Sta!$T:$T,"&gt;4.5")/$B486</f>
        <v>#DIV/0!</v>
      </c>
      <c r="P486" s="8" t="e">
        <f>COUNTIFS(Sta!$B:$B,$A486,Sta!$T:$T,"&gt;4.5")/$C486</f>
        <v>#DIV/0!</v>
      </c>
      <c r="Q486" s="11" t="e">
        <f>(COUNTIFS(Sta!$A:$A,$A486,Sta!$R:$R,"&gt;0.5") +COUNTIFS(Sta!$B:$B,$A486,Sta!$S:$S,"&gt;0.5"))/$D486</f>
        <v>#DIV/0!</v>
      </c>
      <c r="R486" s="8" t="e">
        <f>COUNTIFS(Sta!$A:$A,$A486,Sta!$R:$R,"&gt;0.5")/$B486</f>
        <v>#DIV/0!</v>
      </c>
      <c r="S486" s="8" t="e">
        <f>COUNTIFS(Sta!$B:$B,$A486,Sta!$S:$S,"&gt;0.5")/$C486</f>
        <v>#DIV/0!</v>
      </c>
      <c r="T486" s="11" t="e">
        <f>(COUNTIFS(Sta!$A:$A,$A486,Sta!$R:$R,"&gt;1.5") +COUNTIFS(Sta!$B:$B,$A486,Sta!$S:$S,"&gt;1.5"))/$D486</f>
        <v>#DIV/0!</v>
      </c>
      <c r="U486" s="8" t="e">
        <f>COUNTIFS(Sta!$A:$A,$A486,Sta!$R:$R,"&gt;1.5")/$B486</f>
        <v>#DIV/0!</v>
      </c>
      <c r="V486" s="8" t="e">
        <f>COUNTIFS(Sta!$B:$B,$A486,Sta!$S:$S,"&gt;1.5")/$C486</f>
        <v>#DIV/0!</v>
      </c>
    </row>
    <row r="487" spans="1:22" x14ac:dyDescent="0.3">
      <c r="A487" t="s">
        <v>677</v>
      </c>
      <c r="B487" s="9">
        <f>COUNTIF(Sta!A:A,A487)</f>
        <v>8</v>
      </c>
      <c r="C487" s="4">
        <f>COUNTIF(Sta!B:B,A487)</f>
        <v>10</v>
      </c>
      <c r="D487" s="4">
        <f t="shared" si="13"/>
        <v>18</v>
      </c>
      <c r="E487" s="10">
        <f>(SUMIF(Sta!$A:$A,$A487,Sta!$T:$T)  + SUMIF(Sta!$B:$B,$A487,Sta!$T:$T) )/$D487</f>
        <v>4.666666666666667</v>
      </c>
      <c r="F487" s="6">
        <f>SUMIF(Sta!$A:$A,$A487,Sta!$T:$T)/$B487</f>
        <v>5.25</v>
      </c>
      <c r="G487" s="6">
        <f>SUMIF(Sta!$B:$B,$A487,Sta!$T:$T)/$C487</f>
        <v>4.2</v>
      </c>
      <c r="H487" s="10">
        <f>(SUMIF(Sta!$A:$A,$A487,Sta!$R:$R)  + SUMIF(Sta!$B:$B,$A487,Sta!$S:$S) )/$D487</f>
        <v>2.8888888888888888</v>
      </c>
      <c r="I487" s="6">
        <f>SUMIF(Sta!$A:$A,$A487,Sta!$R:$R)/$B487</f>
        <v>3.5</v>
      </c>
      <c r="J487" s="6">
        <f>SUMIF(Sta!$B:$B,$A487,Sta!$S:$S)/$C487</f>
        <v>2.4</v>
      </c>
      <c r="K487" s="11">
        <f>(COUNTIFS(Sta!$A:$A,$A487,Sta!$T:$T,"&gt;2.5") +COUNTIFS(Sta!$B:$B,$A487,Sta!$T:$T,"&gt;2.5"))/$D487</f>
        <v>1</v>
      </c>
      <c r="L487" s="8">
        <f>COUNTIFS(Sta!$A:$A,$A487,Sta!$T:$T,"&gt;2.5")/$B487</f>
        <v>1</v>
      </c>
      <c r="M487" s="8">
        <f>COUNTIFS(Sta!$B:$B,$A487,Sta!$T:$T,"&gt;2.5")/$C487</f>
        <v>1</v>
      </c>
      <c r="N487" s="11">
        <f>(COUNTIFS(Sta!$A:$A,$A487,Sta!$T:$T,"&gt;4.5") +COUNTIFS(Sta!$B:$B,$A487,Sta!$T:$T,"&gt;4.5"))/$D487</f>
        <v>0.3888888888888889</v>
      </c>
      <c r="O487" s="8">
        <f>COUNTIFS(Sta!$A:$A,$A487,Sta!$T:$T,"&gt;4.5")/$B487</f>
        <v>0.5</v>
      </c>
      <c r="P487" s="8">
        <f>COUNTIFS(Sta!$B:$B,$A487,Sta!$T:$T,"&gt;4.5")/$C487</f>
        <v>0.3</v>
      </c>
      <c r="Q487" s="11">
        <f>(COUNTIFS(Sta!$A:$A,$A487,Sta!$R:$R,"&gt;0.5") +COUNTIFS(Sta!$B:$B,$A487,Sta!$S:$S,"&gt;0.5"))/$D487</f>
        <v>1</v>
      </c>
      <c r="R487" s="8">
        <f>COUNTIFS(Sta!$A:$A,$A487,Sta!$R:$R,"&gt;0.5")/$B487</f>
        <v>1</v>
      </c>
      <c r="S487" s="8">
        <f>COUNTIFS(Sta!$B:$B,$A487,Sta!$S:$S,"&gt;0.5")/$C487</f>
        <v>1</v>
      </c>
      <c r="T487" s="11">
        <f>(COUNTIFS(Sta!$A:$A,$A487,Sta!$R:$R,"&gt;1.5") +COUNTIFS(Sta!$B:$B,$A487,Sta!$S:$S,"&gt;1.5"))/$D487</f>
        <v>1</v>
      </c>
      <c r="U487" s="8">
        <f>COUNTIFS(Sta!$A:$A,$A487,Sta!$R:$R,"&gt;1.5")/$B487</f>
        <v>1</v>
      </c>
      <c r="V487" s="8">
        <f>COUNTIFS(Sta!$B:$B,$A487,Sta!$S:$S,"&gt;1.5")/$C487</f>
        <v>1</v>
      </c>
    </row>
    <row r="488" spans="1:22" x14ac:dyDescent="0.3">
      <c r="A488" t="s">
        <v>617</v>
      </c>
      <c r="B488" s="9">
        <f>COUNTIF(Sta!A:A,A488)</f>
        <v>1</v>
      </c>
      <c r="C488" s="4">
        <f>COUNTIF(Sta!B:B,A488)</f>
        <v>2</v>
      </c>
      <c r="D488" s="4">
        <f t="shared" si="13"/>
        <v>3</v>
      </c>
      <c r="E488" s="10">
        <f>(SUMIF(Sta!$A:$A,$A488,Sta!$T:$T)  + SUMIF(Sta!$B:$B,$A488,Sta!$T:$T) )/$D488</f>
        <v>5.333333333333333</v>
      </c>
      <c r="F488" s="6">
        <f>SUMIF(Sta!$A:$A,$A488,Sta!$T:$T)/$B488</f>
        <v>6</v>
      </c>
      <c r="G488" s="6">
        <f>SUMIF(Sta!$B:$B,$A488,Sta!$T:$T)/$C488</f>
        <v>5</v>
      </c>
      <c r="H488" s="10">
        <f>(SUMIF(Sta!$A:$A,$A488,Sta!$R:$R)  + SUMIF(Sta!$B:$B,$A488,Sta!$S:$S) )/$D488</f>
        <v>3.6666666666666665</v>
      </c>
      <c r="I488" s="6">
        <f>SUMIF(Sta!$A:$A,$A488,Sta!$R:$R)/$B488</f>
        <v>4</v>
      </c>
      <c r="J488" s="6">
        <f>SUMIF(Sta!$B:$B,$A488,Sta!$S:$S)/$C488</f>
        <v>3.5</v>
      </c>
      <c r="K488" s="11">
        <f>(COUNTIFS(Sta!$A:$A,$A488,Sta!$T:$T,"&gt;2.5") +COUNTIFS(Sta!$B:$B,$A488,Sta!$T:$T,"&gt;2.5"))/$D488</f>
        <v>1</v>
      </c>
      <c r="L488" s="8">
        <f>COUNTIFS(Sta!$A:$A,$A488,Sta!$T:$T,"&gt;2.5")/$B488</f>
        <v>1</v>
      </c>
      <c r="M488" s="8">
        <f>COUNTIFS(Sta!$B:$B,$A488,Sta!$T:$T,"&gt;2.5")/$C488</f>
        <v>1</v>
      </c>
      <c r="N488" s="11">
        <f>(COUNTIFS(Sta!$A:$A,$A488,Sta!$T:$T,"&gt;4.5") +COUNTIFS(Sta!$B:$B,$A488,Sta!$T:$T,"&gt;4.5"))/$D488</f>
        <v>1</v>
      </c>
      <c r="O488" s="8">
        <f>COUNTIFS(Sta!$A:$A,$A488,Sta!$T:$T,"&gt;4.5")/$B488</f>
        <v>1</v>
      </c>
      <c r="P488" s="8">
        <f>COUNTIFS(Sta!$B:$B,$A488,Sta!$T:$T,"&gt;4.5")/$C488</f>
        <v>1</v>
      </c>
      <c r="Q488" s="11">
        <f>(COUNTIFS(Sta!$A:$A,$A488,Sta!$R:$R,"&gt;0.5") +COUNTIFS(Sta!$B:$B,$A488,Sta!$S:$S,"&gt;0.5"))/$D488</f>
        <v>1</v>
      </c>
      <c r="R488" s="8">
        <f>COUNTIFS(Sta!$A:$A,$A488,Sta!$R:$R,"&gt;0.5")/$B488</f>
        <v>1</v>
      </c>
      <c r="S488" s="8">
        <f>COUNTIFS(Sta!$B:$B,$A488,Sta!$S:$S,"&gt;0.5")/$C488</f>
        <v>1</v>
      </c>
      <c r="T488" s="11">
        <f>(COUNTIFS(Sta!$A:$A,$A488,Sta!$R:$R,"&gt;1.5") +COUNTIFS(Sta!$B:$B,$A488,Sta!$S:$S,"&gt;1.5"))/$D488</f>
        <v>1</v>
      </c>
      <c r="U488" s="8">
        <f>COUNTIFS(Sta!$A:$A,$A488,Sta!$R:$R,"&gt;1.5")/$B488</f>
        <v>1</v>
      </c>
      <c r="V488" s="8">
        <f>COUNTIFS(Sta!$B:$B,$A488,Sta!$S:$S,"&gt;1.5")/$C488</f>
        <v>1</v>
      </c>
    </row>
    <row r="489" spans="1:22" x14ac:dyDescent="0.3">
      <c r="A489" t="s">
        <v>601</v>
      </c>
      <c r="B489" s="9">
        <f>COUNTIF(Sta!A:A,A489)</f>
        <v>1</v>
      </c>
      <c r="C489" s="4">
        <f>COUNTIF(Sta!B:B,A489)</f>
        <v>3</v>
      </c>
      <c r="D489" s="4">
        <f t="shared" si="13"/>
        <v>4</v>
      </c>
      <c r="E489" s="10">
        <f>(SUMIF(Sta!$A:$A,$A489,Sta!$T:$T)  + SUMIF(Sta!$B:$B,$A489,Sta!$T:$T) )/$D489</f>
        <v>3</v>
      </c>
      <c r="F489" s="6">
        <f>SUMIF(Sta!$A:$A,$A489,Sta!$T:$T)/$B489</f>
        <v>4</v>
      </c>
      <c r="G489" s="6">
        <f>SUMIF(Sta!$B:$B,$A489,Sta!$T:$T)/$C489</f>
        <v>2.6666666666666665</v>
      </c>
      <c r="H489" s="10">
        <f>(SUMIF(Sta!$A:$A,$A489,Sta!$R:$R)  + SUMIF(Sta!$B:$B,$A489,Sta!$S:$S) )/$D489</f>
        <v>1.25</v>
      </c>
      <c r="I489" s="6">
        <f>SUMIF(Sta!$A:$A,$A489,Sta!$R:$R)/$B489</f>
        <v>2</v>
      </c>
      <c r="J489" s="6">
        <f>SUMIF(Sta!$B:$B,$A489,Sta!$S:$S)/$C489</f>
        <v>1</v>
      </c>
      <c r="K489" s="11">
        <f>(COUNTIFS(Sta!$A:$A,$A489,Sta!$T:$T,"&gt;2.5") +COUNTIFS(Sta!$B:$B,$A489,Sta!$T:$T,"&gt;2.5"))/$D489</f>
        <v>0.5</v>
      </c>
      <c r="L489" s="8">
        <f>COUNTIFS(Sta!$A:$A,$A489,Sta!$T:$T,"&gt;2.5")/$B489</f>
        <v>1</v>
      </c>
      <c r="M489" s="8">
        <f>COUNTIFS(Sta!$B:$B,$A489,Sta!$T:$T,"&gt;2.5")/$C489</f>
        <v>0.33333333333333331</v>
      </c>
      <c r="N489" s="11">
        <f>(COUNTIFS(Sta!$A:$A,$A489,Sta!$T:$T,"&gt;4.5") +COUNTIFS(Sta!$B:$B,$A489,Sta!$T:$T,"&gt;4.5"))/$D489</f>
        <v>0.25</v>
      </c>
      <c r="O489" s="8">
        <f>COUNTIFS(Sta!$A:$A,$A489,Sta!$T:$T,"&gt;4.5")/$B489</f>
        <v>0</v>
      </c>
      <c r="P489" s="8">
        <f>COUNTIFS(Sta!$B:$B,$A489,Sta!$T:$T,"&gt;4.5")/$C489</f>
        <v>0.33333333333333331</v>
      </c>
      <c r="Q489" s="11">
        <f>(COUNTIFS(Sta!$A:$A,$A489,Sta!$R:$R,"&gt;0.5") +COUNTIFS(Sta!$B:$B,$A489,Sta!$S:$S,"&gt;0.5"))/$D489</f>
        <v>0.75</v>
      </c>
      <c r="R489" s="8">
        <f>COUNTIFS(Sta!$A:$A,$A489,Sta!$R:$R,"&gt;0.5")/$B489</f>
        <v>1</v>
      </c>
      <c r="S489" s="8">
        <f>COUNTIFS(Sta!$B:$B,$A489,Sta!$S:$S,"&gt;0.5")/$C489</f>
        <v>0.66666666666666663</v>
      </c>
      <c r="T489" s="11">
        <f>(COUNTIFS(Sta!$A:$A,$A489,Sta!$R:$R,"&gt;1.5") +COUNTIFS(Sta!$B:$B,$A489,Sta!$S:$S,"&gt;1.5"))/$D489</f>
        <v>0.5</v>
      </c>
      <c r="U489" s="8">
        <f>COUNTIFS(Sta!$A:$A,$A489,Sta!$R:$R,"&gt;1.5")/$B489</f>
        <v>1</v>
      </c>
      <c r="V489" s="8">
        <f>COUNTIFS(Sta!$B:$B,$A489,Sta!$S:$S,"&gt;1.5")/$C489</f>
        <v>0.33333333333333331</v>
      </c>
    </row>
    <row r="490" spans="1:22" x14ac:dyDescent="0.3">
      <c r="A490" t="s">
        <v>565</v>
      </c>
      <c r="B490" s="9">
        <f>COUNTIF(Sta!A:A,A490)</f>
        <v>14</v>
      </c>
      <c r="C490" s="4">
        <f>COUNTIF(Sta!B:B,A490)</f>
        <v>13</v>
      </c>
      <c r="D490" s="4">
        <f t="shared" si="13"/>
        <v>27</v>
      </c>
      <c r="E490" s="10">
        <f>(SUMIF(Sta!$A:$A,$A490,Sta!$T:$T)  + SUMIF(Sta!$B:$B,$A490,Sta!$T:$T) )/$D490</f>
        <v>4</v>
      </c>
      <c r="F490" s="6">
        <f>SUMIF(Sta!$A:$A,$A490,Sta!$T:$T)/$B490</f>
        <v>3.5714285714285716</v>
      </c>
      <c r="G490" s="6">
        <f>SUMIF(Sta!$B:$B,$A490,Sta!$T:$T)/$C490</f>
        <v>4.4615384615384617</v>
      </c>
      <c r="H490" s="10">
        <f>(SUMIF(Sta!$A:$A,$A490,Sta!$R:$R)  + SUMIF(Sta!$B:$B,$A490,Sta!$S:$S) )/$D490</f>
        <v>2.1851851851851851</v>
      </c>
      <c r="I490" s="6">
        <f>SUMIF(Sta!$A:$A,$A490,Sta!$R:$R)/$B490</f>
        <v>1.5714285714285714</v>
      </c>
      <c r="J490" s="6">
        <f>SUMIF(Sta!$B:$B,$A490,Sta!$S:$S)/$C490</f>
        <v>2.8461538461538463</v>
      </c>
      <c r="K490" s="11">
        <f>(COUNTIFS(Sta!$A:$A,$A490,Sta!$T:$T,"&gt;2.5") +COUNTIFS(Sta!$B:$B,$A490,Sta!$T:$T,"&gt;2.5"))/$D490</f>
        <v>0.7407407407407407</v>
      </c>
      <c r="L490" s="8">
        <f>COUNTIFS(Sta!$A:$A,$A490,Sta!$T:$T,"&gt;2.5")/$B490</f>
        <v>0.5714285714285714</v>
      </c>
      <c r="M490" s="8">
        <f>COUNTIFS(Sta!$B:$B,$A490,Sta!$T:$T,"&gt;2.5")/$C490</f>
        <v>0.92307692307692313</v>
      </c>
      <c r="N490" s="11">
        <f>(COUNTIFS(Sta!$A:$A,$A490,Sta!$T:$T,"&gt;4.5") +COUNTIFS(Sta!$B:$B,$A490,Sta!$T:$T,"&gt;4.5"))/$D490</f>
        <v>0.37037037037037035</v>
      </c>
      <c r="O490" s="8">
        <f>COUNTIFS(Sta!$A:$A,$A490,Sta!$T:$T,"&gt;4.5")/$B490</f>
        <v>0.35714285714285715</v>
      </c>
      <c r="P490" s="8">
        <f>COUNTIFS(Sta!$B:$B,$A490,Sta!$T:$T,"&gt;4.5")/$C490</f>
        <v>0.38461538461538464</v>
      </c>
      <c r="Q490" s="11">
        <f>(COUNTIFS(Sta!$A:$A,$A490,Sta!$R:$R,"&gt;0.5") +COUNTIFS(Sta!$B:$B,$A490,Sta!$S:$S,"&gt;0.5"))/$D490</f>
        <v>0.85185185185185186</v>
      </c>
      <c r="R490" s="8">
        <f>COUNTIFS(Sta!$A:$A,$A490,Sta!$R:$R,"&gt;0.5")/$B490</f>
        <v>0.7142857142857143</v>
      </c>
      <c r="S490" s="8">
        <f>COUNTIFS(Sta!$B:$B,$A490,Sta!$S:$S,"&gt;0.5")/$C490</f>
        <v>1</v>
      </c>
      <c r="T490" s="11">
        <f>(COUNTIFS(Sta!$A:$A,$A490,Sta!$R:$R,"&gt;1.5") +COUNTIFS(Sta!$B:$B,$A490,Sta!$S:$S,"&gt;1.5"))/$D490</f>
        <v>0.70370370370370372</v>
      </c>
      <c r="U490" s="8">
        <f>COUNTIFS(Sta!$A:$A,$A490,Sta!$R:$R,"&gt;1.5")/$B490</f>
        <v>0.5</v>
      </c>
      <c r="V490" s="8">
        <f>COUNTIFS(Sta!$B:$B,$A490,Sta!$S:$S,"&gt;1.5")/$C490</f>
        <v>0.92307692307692313</v>
      </c>
    </row>
    <row r="491" spans="1:22" x14ac:dyDescent="0.3">
      <c r="A491" t="s">
        <v>599</v>
      </c>
      <c r="B491" s="9">
        <f>COUNTIF(Sta!A:A,A491)</f>
        <v>2</v>
      </c>
      <c r="C491" s="4">
        <f>COUNTIF(Sta!B:B,A491)</f>
        <v>2</v>
      </c>
      <c r="D491" s="4">
        <f t="shared" si="13"/>
        <v>4</v>
      </c>
      <c r="E491" s="10">
        <f>(SUMIF(Sta!$A:$A,$A491,Sta!$T:$T)  + SUMIF(Sta!$B:$B,$A491,Sta!$T:$T) )/$D491</f>
        <v>5</v>
      </c>
      <c r="F491" s="6">
        <f>SUMIF(Sta!$A:$A,$A491,Sta!$T:$T)/$B491</f>
        <v>6.5</v>
      </c>
      <c r="G491" s="6">
        <f>SUMIF(Sta!$B:$B,$A491,Sta!$T:$T)/$C491</f>
        <v>3.5</v>
      </c>
      <c r="H491" s="10">
        <f>(SUMIF(Sta!$A:$A,$A491,Sta!$R:$R)  + SUMIF(Sta!$B:$B,$A491,Sta!$S:$S) )/$D491</f>
        <v>2.25</v>
      </c>
      <c r="I491" s="6">
        <f>SUMIF(Sta!$A:$A,$A491,Sta!$R:$R)/$B491</f>
        <v>2</v>
      </c>
      <c r="J491" s="6">
        <f>SUMIF(Sta!$B:$B,$A491,Sta!$S:$S)/$C491</f>
        <v>2.5</v>
      </c>
      <c r="K491" s="11">
        <f>(COUNTIFS(Sta!$A:$A,$A491,Sta!$T:$T,"&gt;2.5") +COUNTIFS(Sta!$B:$B,$A491,Sta!$T:$T,"&gt;2.5"))/$D491</f>
        <v>0.75</v>
      </c>
      <c r="L491" s="8">
        <f>COUNTIFS(Sta!$A:$A,$A491,Sta!$T:$T,"&gt;2.5")/$B491</f>
        <v>1</v>
      </c>
      <c r="M491" s="8">
        <f>COUNTIFS(Sta!$B:$B,$A491,Sta!$T:$T,"&gt;2.5")/$C491</f>
        <v>0.5</v>
      </c>
      <c r="N491" s="11">
        <f>(COUNTIFS(Sta!$A:$A,$A491,Sta!$T:$T,"&gt;4.5") +COUNTIFS(Sta!$B:$B,$A491,Sta!$T:$T,"&gt;4.5"))/$D491</f>
        <v>0.75</v>
      </c>
      <c r="O491" s="8">
        <f>COUNTIFS(Sta!$A:$A,$A491,Sta!$T:$T,"&gt;4.5")/$B491</f>
        <v>1</v>
      </c>
      <c r="P491" s="8">
        <f>COUNTIFS(Sta!$B:$B,$A491,Sta!$T:$T,"&gt;4.5")/$C491</f>
        <v>0.5</v>
      </c>
      <c r="Q491" s="11">
        <f>(COUNTIFS(Sta!$A:$A,$A491,Sta!$R:$R,"&gt;0.5") +COUNTIFS(Sta!$B:$B,$A491,Sta!$S:$S,"&gt;0.5"))/$D491</f>
        <v>1</v>
      </c>
      <c r="R491" s="8">
        <f>COUNTIFS(Sta!$A:$A,$A491,Sta!$R:$R,"&gt;0.5")/$B491</f>
        <v>1</v>
      </c>
      <c r="S491" s="8">
        <f>COUNTIFS(Sta!$B:$B,$A491,Sta!$S:$S,"&gt;0.5")/$C491</f>
        <v>1</v>
      </c>
      <c r="T491" s="11">
        <f>(COUNTIFS(Sta!$A:$A,$A491,Sta!$R:$R,"&gt;1.5") +COUNTIFS(Sta!$B:$B,$A491,Sta!$S:$S,"&gt;1.5"))/$D491</f>
        <v>0.5</v>
      </c>
      <c r="U491" s="8">
        <f>COUNTIFS(Sta!$A:$A,$A491,Sta!$R:$R,"&gt;1.5")/$B491</f>
        <v>0.5</v>
      </c>
      <c r="V491" s="8">
        <f>COUNTIFS(Sta!$B:$B,$A491,Sta!$S:$S,"&gt;1.5")/$C491</f>
        <v>0.5</v>
      </c>
    </row>
    <row r="492" spans="1:22" x14ac:dyDescent="0.3">
      <c r="A492" t="s">
        <v>605</v>
      </c>
      <c r="B492" s="9">
        <f>COUNTIF(Sta!A:A,A492)</f>
        <v>2</v>
      </c>
      <c r="C492" s="4">
        <f>COUNTIF(Sta!B:B,A492)</f>
        <v>2</v>
      </c>
      <c r="D492" s="4">
        <f t="shared" si="13"/>
        <v>4</v>
      </c>
      <c r="E492" s="10">
        <f>(SUMIF(Sta!$A:$A,$A492,Sta!$T:$T)  + SUMIF(Sta!$B:$B,$A492,Sta!$T:$T) )/$D492</f>
        <v>5.25</v>
      </c>
      <c r="F492" s="6">
        <f>SUMIF(Sta!$A:$A,$A492,Sta!$T:$T)/$B492</f>
        <v>5.5</v>
      </c>
      <c r="G492" s="6">
        <f>SUMIF(Sta!$B:$B,$A492,Sta!$T:$T)/$C492</f>
        <v>5</v>
      </c>
      <c r="H492" s="10">
        <f>(SUMIF(Sta!$A:$A,$A492,Sta!$R:$R)  + SUMIF(Sta!$B:$B,$A492,Sta!$S:$S) )/$D492</f>
        <v>3.25</v>
      </c>
      <c r="I492" s="6">
        <f>SUMIF(Sta!$A:$A,$A492,Sta!$R:$R)/$B492</f>
        <v>3</v>
      </c>
      <c r="J492" s="6">
        <f>SUMIF(Sta!$B:$B,$A492,Sta!$S:$S)/$C492</f>
        <v>3.5</v>
      </c>
      <c r="K492" s="11">
        <f>(COUNTIFS(Sta!$A:$A,$A492,Sta!$T:$T,"&gt;2.5") +COUNTIFS(Sta!$B:$B,$A492,Sta!$T:$T,"&gt;2.5"))/$D492</f>
        <v>1</v>
      </c>
      <c r="L492" s="8">
        <f>COUNTIFS(Sta!$A:$A,$A492,Sta!$T:$T,"&gt;2.5")/$B492</f>
        <v>1</v>
      </c>
      <c r="M492" s="8">
        <f>COUNTIFS(Sta!$B:$B,$A492,Sta!$T:$T,"&gt;2.5")/$C492</f>
        <v>1</v>
      </c>
      <c r="N492" s="11">
        <f>(COUNTIFS(Sta!$A:$A,$A492,Sta!$T:$T,"&gt;4.5") +COUNTIFS(Sta!$B:$B,$A492,Sta!$T:$T,"&gt;4.5"))/$D492</f>
        <v>0.5</v>
      </c>
      <c r="O492" s="8">
        <f>COUNTIFS(Sta!$A:$A,$A492,Sta!$T:$T,"&gt;4.5")/$B492</f>
        <v>0.5</v>
      </c>
      <c r="P492" s="8">
        <f>COUNTIFS(Sta!$B:$B,$A492,Sta!$T:$T,"&gt;4.5")/$C492</f>
        <v>0.5</v>
      </c>
      <c r="Q492" s="11">
        <f>(COUNTIFS(Sta!$A:$A,$A492,Sta!$R:$R,"&gt;0.5") +COUNTIFS(Sta!$B:$B,$A492,Sta!$S:$S,"&gt;0.5"))/$D492</f>
        <v>1</v>
      </c>
      <c r="R492" s="8">
        <f>COUNTIFS(Sta!$A:$A,$A492,Sta!$R:$R,"&gt;0.5")/$B492</f>
        <v>1</v>
      </c>
      <c r="S492" s="8">
        <f>COUNTIFS(Sta!$B:$B,$A492,Sta!$S:$S,"&gt;0.5")/$C492</f>
        <v>1</v>
      </c>
      <c r="T492" s="11">
        <f>(COUNTIFS(Sta!$A:$A,$A492,Sta!$R:$R,"&gt;1.5") +COUNTIFS(Sta!$B:$B,$A492,Sta!$S:$S,"&gt;1.5"))/$D492</f>
        <v>1</v>
      </c>
      <c r="U492" s="8">
        <f>COUNTIFS(Sta!$A:$A,$A492,Sta!$R:$R,"&gt;1.5")/$B492</f>
        <v>1</v>
      </c>
      <c r="V492" s="8">
        <f>COUNTIFS(Sta!$B:$B,$A492,Sta!$S:$S,"&gt;1.5")/$C492</f>
        <v>1</v>
      </c>
    </row>
    <row r="493" spans="1:22" x14ac:dyDescent="0.3">
      <c r="A493" t="s">
        <v>373</v>
      </c>
      <c r="B493" s="9">
        <f>COUNTIF(Sta!A:A,A493)</f>
        <v>2</v>
      </c>
      <c r="C493" s="4">
        <f>COUNTIF(Sta!B:B,A493)</f>
        <v>1</v>
      </c>
      <c r="D493" s="4">
        <f t="shared" si="13"/>
        <v>3</v>
      </c>
      <c r="E493" s="10">
        <f>(SUMIF(Sta!$A:$A,$A493,Sta!$T:$T)  + SUMIF(Sta!$B:$B,$A493,Sta!$T:$T) )/$D493</f>
        <v>3.6666666666666665</v>
      </c>
      <c r="F493" s="6">
        <f>SUMIF(Sta!$A:$A,$A493,Sta!$T:$T)/$B493</f>
        <v>4</v>
      </c>
      <c r="G493" s="6">
        <f>SUMIF(Sta!$B:$B,$A493,Sta!$T:$T)/$C493</f>
        <v>3</v>
      </c>
      <c r="H493" s="10">
        <f>(SUMIF(Sta!$A:$A,$A493,Sta!$R:$R)  + SUMIF(Sta!$B:$B,$A493,Sta!$S:$S) )/$D493</f>
        <v>1.3333333333333333</v>
      </c>
      <c r="I493" s="6">
        <f>SUMIF(Sta!$A:$A,$A493,Sta!$R:$R)/$B493</f>
        <v>1</v>
      </c>
      <c r="J493" s="6">
        <f>SUMIF(Sta!$B:$B,$A493,Sta!$S:$S)/$C493</f>
        <v>2</v>
      </c>
      <c r="K493" s="11">
        <f>(COUNTIFS(Sta!$A:$A,$A493,Sta!$T:$T,"&gt;2.5") +COUNTIFS(Sta!$B:$B,$A493,Sta!$T:$T,"&gt;2.5"))/$D493</f>
        <v>1</v>
      </c>
      <c r="L493" s="8">
        <f>COUNTIFS(Sta!$A:$A,$A493,Sta!$T:$T,"&gt;2.5")/$B493</f>
        <v>1</v>
      </c>
      <c r="M493" s="8">
        <f>COUNTIFS(Sta!$B:$B,$A493,Sta!$T:$T,"&gt;2.5")/$C493</f>
        <v>1</v>
      </c>
      <c r="N493" s="11">
        <f>(COUNTIFS(Sta!$A:$A,$A493,Sta!$T:$T,"&gt;4.5") +COUNTIFS(Sta!$B:$B,$A493,Sta!$T:$T,"&gt;4.5"))/$D493</f>
        <v>0</v>
      </c>
      <c r="O493" s="8">
        <f>COUNTIFS(Sta!$A:$A,$A493,Sta!$T:$T,"&gt;4.5")/$B493</f>
        <v>0</v>
      </c>
      <c r="P493" s="8">
        <f>COUNTIFS(Sta!$B:$B,$A493,Sta!$T:$T,"&gt;4.5")/$C493</f>
        <v>0</v>
      </c>
      <c r="Q493" s="11">
        <f>(COUNTIFS(Sta!$A:$A,$A493,Sta!$R:$R,"&gt;0.5") +COUNTIFS(Sta!$B:$B,$A493,Sta!$S:$S,"&gt;0.5"))/$D493</f>
        <v>1</v>
      </c>
      <c r="R493" s="8">
        <f>COUNTIFS(Sta!$A:$A,$A493,Sta!$R:$R,"&gt;0.5")/$B493</f>
        <v>1</v>
      </c>
      <c r="S493" s="8">
        <f>COUNTIFS(Sta!$B:$B,$A493,Sta!$S:$S,"&gt;0.5")/$C493</f>
        <v>1</v>
      </c>
      <c r="T493" s="11">
        <f>(COUNTIFS(Sta!$A:$A,$A493,Sta!$R:$R,"&gt;1.5") +COUNTIFS(Sta!$B:$B,$A493,Sta!$S:$S,"&gt;1.5"))/$D493</f>
        <v>0.33333333333333331</v>
      </c>
      <c r="U493" s="8">
        <f>COUNTIFS(Sta!$A:$A,$A493,Sta!$R:$R,"&gt;1.5")/$B493</f>
        <v>0</v>
      </c>
      <c r="V493" s="8">
        <f>COUNTIFS(Sta!$B:$B,$A493,Sta!$S:$S,"&gt;1.5")/$C493</f>
        <v>1</v>
      </c>
    </row>
    <row r="494" spans="1:22" x14ac:dyDescent="0.3">
      <c r="A494" t="s">
        <v>547</v>
      </c>
      <c r="B494" s="9">
        <f>COUNTIF(Sta!A:A,A494)</f>
        <v>2</v>
      </c>
      <c r="C494" s="4">
        <f>COUNTIF(Sta!B:B,A494)</f>
        <v>2</v>
      </c>
      <c r="D494" s="4">
        <f t="shared" si="13"/>
        <v>4</v>
      </c>
      <c r="E494" s="10">
        <f>(SUMIF(Sta!$A:$A,$A494,Sta!$T:$T)  + SUMIF(Sta!$B:$B,$A494,Sta!$T:$T) )/$D494</f>
        <v>4.25</v>
      </c>
      <c r="F494" s="6">
        <f>SUMIF(Sta!$A:$A,$A494,Sta!$T:$T)/$B494</f>
        <v>3</v>
      </c>
      <c r="G494" s="6">
        <f>SUMIF(Sta!$B:$B,$A494,Sta!$T:$T)/$C494</f>
        <v>5.5</v>
      </c>
      <c r="H494" s="10">
        <f>(SUMIF(Sta!$A:$A,$A494,Sta!$R:$R)  + SUMIF(Sta!$B:$B,$A494,Sta!$S:$S) )/$D494</f>
        <v>2.25</v>
      </c>
      <c r="I494" s="6">
        <f>SUMIF(Sta!$A:$A,$A494,Sta!$R:$R)/$B494</f>
        <v>2</v>
      </c>
      <c r="J494" s="6">
        <f>SUMIF(Sta!$B:$B,$A494,Sta!$S:$S)/$C494</f>
        <v>2.5</v>
      </c>
      <c r="K494" s="11">
        <f>(COUNTIFS(Sta!$A:$A,$A494,Sta!$T:$T,"&gt;2.5") +COUNTIFS(Sta!$B:$B,$A494,Sta!$T:$T,"&gt;2.5"))/$D494</f>
        <v>0.75</v>
      </c>
      <c r="L494" s="8">
        <f>COUNTIFS(Sta!$A:$A,$A494,Sta!$T:$T,"&gt;2.5")/$B494</f>
        <v>0.5</v>
      </c>
      <c r="M494" s="8">
        <f>COUNTIFS(Sta!$B:$B,$A494,Sta!$T:$T,"&gt;2.5")/$C494</f>
        <v>1</v>
      </c>
      <c r="N494" s="11">
        <f>(COUNTIFS(Sta!$A:$A,$A494,Sta!$T:$T,"&gt;4.5") +COUNTIFS(Sta!$B:$B,$A494,Sta!$T:$T,"&gt;4.5"))/$D494</f>
        <v>0.5</v>
      </c>
      <c r="O494" s="8">
        <f>COUNTIFS(Sta!$A:$A,$A494,Sta!$T:$T,"&gt;4.5")/$B494</f>
        <v>0</v>
      </c>
      <c r="P494" s="8">
        <f>COUNTIFS(Sta!$B:$B,$A494,Sta!$T:$T,"&gt;4.5")/$C494</f>
        <v>1</v>
      </c>
      <c r="Q494" s="11">
        <f>(COUNTIFS(Sta!$A:$A,$A494,Sta!$R:$R,"&gt;0.5") +COUNTIFS(Sta!$B:$B,$A494,Sta!$S:$S,"&gt;0.5"))/$D494</f>
        <v>1</v>
      </c>
      <c r="R494" s="8">
        <f>COUNTIFS(Sta!$A:$A,$A494,Sta!$R:$R,"&gt;0.5")/$B494</f>
        <v>1</v>
      </c>
      <c r="S494" s="8">
        <f>COUNTIFS(Sta!$B:$B,$A494,Sta!$S:$S,"&gt;0.5")/$C494</f>
        <v>1</v>
      </c>
      <c r="T494" s="11">
        <f>(COUNTIFS(Sta!$A:$A,$A494,Sta!$R:$R,"&gt;1.5") +COUNTIFS(Sta!$B:$B,$A494,Sta!$S:$S,"&gt;1.5"))/$D494</f>
        <v>1</v>
      </c>
      <c r="U494" s="8">
        <f>COUNTIFS(Sta!$A:$A,$A494,Sta!$R:$R,"&gt;1.5")/$B494</f>
        <v>1</v>
      </c>
      <c r="V494" s="8">
        <f>COUNTIFS(Sta!$B:$B,$A494,Sta!$S:$S,"&gt;1.5")/$C494</f>
        <v>1</v>
      </c>
    </row>
    <row r="495" spans="1:22" x14ac:dyDescent="0.3">
      <c r="A495" t="s">
        <v>514</v>
      </c>
      <c r="B495" s="9">
        <f>COUNTIF(Sta!A:A,A495)</f>
        <v>2</v>
      </c>
      <c r="C495" s="4">
        <f>COUNTIF(Sta!B:B,A495)</f>
        <v>2</v>
      </c>
      <c r="D495" s="4">
        <f t="shared" si="13"/>
        <v>4</v>
      </c>
      <c r="E495" s="10">
        <f>(SUMIF(Sta!$A:$A,$A495,Sta!$T:$T)  + SUMIF(Sta!$B:$B,$A495,Sta!$T:$T) )/$D495</f>
        <v>5</v>
      </c>
      <c r="F495" s="6">
        <f>SUMIF(Sta!$A:$A,$A495,Sta!$T:$T)/$B495</f>
        <v>5.5</v>
      </c>
      <c r="G495" s="6">
        <f>SUMIF(Sta!$B:$B,$A495,Sta!$T:$T)/$C495</f>
        <v>4.5</v>
      </c>
      <c r="H495" s="10">
        <f>(SUMIF(Sta!$A:$A,$A495,Sta!$R:$R)  + SUMIF(Sta!$B:$B,$A495,Sta!$S:$S) )/$D495</f>
        <v>2</v>
      </c>
      <c r="I495" s="6">
        <f>SUMIF(Sta!$A:$A,$A495,Sta!$R:$R)/$B495</f>
        <v>2</v>
      </c>
      <c r="J495" s="6">
        <f>SUMIF(Sta!$B:$B,$A495,Sta!$S:$S)/$C495</f>
        <v>2</v>
      </c>
      <c r="K495" s="11">
        <f>(COUNTIFS(Sta!$A:$A,$A495,Sta!$T:$T,"&gt;2.5") +COUNTIFS(Sta!$B:$B,$A495,Sta!$T:$T,"&gt;2.5"))/$D495</f>
        <v>1</v>
      </c>
      <c r="L495" s="8">
        <f>COUNTIFS(Sta!$A:$A,$A495,Sta!$T:$T,"&gt;2.5")/$B495</f>
        <v>1</v>
      </c>
      <c r="M495" s="8">
        <f>COUNTIFS(Sta!$B:$B,$A495,Sta!$T:$T,"&gt;2.5")/$C495</f>
        <v>1</v>
      </c>
      <c r="N495" s="11">
        <f>(COUNTIFS(Sta!$A:$A,$A495,Sta!$T:$T,"&gt;4.5") +COUNTIFS(Sta!$B:$B,$A495,Sta!$T:$T,"&gt;4.5"))/$D495</f>
        <v>0.5</v>
      </c>
      <c r="O495" s="8">
        <f>COUNTIFS(Sta!$A:$A,$A495,Sta!$T:$T,"&gt;4.5")/$B495</f>
        <v>0.5</v>
      </c>
      <c r="P495" s="8">
        <f>COUNTIFS(Sta!$B:$B,$A495,Sta!$T:$T,"&gt;4.5")/$C495</f>
        <v>0.5</v>
      </c>
      <c r="Q495" s="11">
        <f>(COUNTIFS(Sta!$A:$A,$A495,Sta!$R:$R,"&gt;0.5") +COUNTIFS(Sta!$B:$B,$A495,Sta!$S:$S,"&gt;0.5"))/$D495</f>
        <v>0.75</v>
      </c>
      <c r="R495" s="8">
        <f>COUNTIFS(Sta!$A:$A,$A495,Sta!$R:$R,"&gt;0.5")/$B495</f>
        <v>0.5</v>
      </c>
      <c r="S495" s="8">
        <f>COUNTIFS(Sta!$B:$B,$A495,Sta!$S:$S,"&gt;0.5")/$C495</f>
        <v>1</v>
      </c>
      <c r="T495" s="11">
        <f>(COUNTIFS(Sta!$A:$A,$A495,Sta!$R:$R,"&gt;1.5") +COUNTIFS(Sta!$B:$B,$A495,Sta!$S:$S,"&gt;1.5"))/$D495</f>
        <v>0.75</v>
      </c>
      <c r="U495" s="8">
        <f>COUNTIFS(Sta!$A:$A,$A495,Sta!$R:$R,"&gt;1.5")/$B495</f>
        <v>0.5</v>
      </c>
      <c r="V495" s="8">
        <f>COUNTIFS(Sta!$B:$B,$A495,Sta!$S:$S,"&gt;1.5")/$C495</f>
        <v>1</v>
      </c>
    </row>
    <row r="496" spans="1:22" x14ac:dyDescent="0.3">
      <c r="A496" t="s">
        <v>17</v>
      </c>
      <c r="B496" s="9">
        <f>COUNTIF(Sta!A:A,A496)</f>
        <v>0</v>
      </c>
      <c r="C496" s="4">
        <f>COUNTIF(Sta!B:B,A496)</f>
        <v>1</v>
      </c>
      <c r="D496" s="4">
        <f t="shared" si="13"/>
        <v>1</v>
      </c>
      <c r="E496" s="10">
        <f>(SUMIF(Sta!$A:$A,$A496,Sta!$T:$T)  + SUMIF(Sta!$B:$B,$A496,Sta!$T:$T) )/$D496</f>
        <v>0</v>
      </c>
      <c r="F496" s="6" t="e">
        <f>SUMIF(Sta!$A:$A,$A496,Sta!$T:$T)/$B496</f>
        <v>#DIV/0!</v>
      </c>
      <c r="G496" s="6">
        <f>SUMIF(Sta!$B:$B,$A496,Sta!$T:$T)/$C496</f>
        <v>0</v>
      </c>
      <c r="H496" s="10">
        <f>(SUMIF(Sta!$A:$A,$A496,Sta!$R:$R)  + SUMIF(Sta!$B:$B,$A496,Sta!$S:$S) )/$D496</f>
        <v>0</v>
      </c>
      <c r="I496" s="6" t="e">
        <f>SUMIF(Sta!$A:$A,$A496,Sta!$R:$R)/$B496</f>
        <v>#DIV/0!</v>
      </c>
      <c r="J496" s="6">
        <f>SUMIF(Sta!$B:$B,$A496,Sta!$S:$S)/$C496</f>
        <v>0</v>
      </c>
      <c r="K496" s="11">
        <f>(COUNTIFS(Sta!$A:$A,$A496,Sta!$T:$T,"&gt;2.5") +COUNTIFS(Sta!$B:$B,$A496,Sta!$T:$T,"&gt;2.5"))/$D496</f>
        <v>0</v>
      </c>
      <c r="L496" s="8" t="e">
        <f>COUNTIFS(Sta!$A:$A,$A496,Sta!$T:$T,"&gt;2.5")/$B496</f>
        <v>#DIV/0!</v>
      </c>
      <c r="M496" s="8">
        <f>COUNTIFS(Sta!$B:$B,$A496,Sta!$T:$T,"&gt;2.5")/$C496</f>
        <v>0</v>
      </c>
      <c r="N496" s="11">
        <f>(COUNTIFS(Sta!$A:$A,$A496,Sta!$T:$T,"&gt;4.5") +COUNTIFS(Sta!$B:$B,$A496,Sta!$T:$T,"&gt;4.5"))/$D496</f>
        <v>0</v>
      </c>
      <c r="O496" s="8" t="e">
        <f>COUNTIFS(Sta!$A:$A,$A496,Sta!$T:$T,"&gt;4.5")/$B496</f>
        <v>#DIV/0!</v>
      </c>
      <c r="P496" s="8">
        <f>COUNTIFS(Sta!$B:$B,$A496,Sta!$T:$T,"&gt;4.5")/$C496</f>
        <v>0</v>
      </c>
      <c r="Q496" s="11">
        <f>(COUNTIFS(Sta!$A:$A,$A496,Sta!$R:$R,"&gt;0.5") +COUNTIFS(Sta!$B:$B,$A496,Sta!$S:$S,"&gt;0.5"))/$D496</f>
        <v>0</v>
      </c>
      <c r="R496" s="8" t="e">
        <f>COUNTIFS(Sta!$A:$A,$A496,Sta!$R:$R,"&gt;0.5")/$B496</f>
        <v>#DIV/0!</v>
      </c>
      <c r="S496" s="8">
        <f>COUNTIFS(Sta!$B:$B,$A496,Sta!$S:$S,"&gt;0.5")/$C496</f>
        <v>0</v>
      </c>
      <c r="T496" s="11">
        <f>(COUNTIFS(Sta!$A:$A,$A496,Sta!$R:$R,"&gt;1.5") +COUNTIFS(Sta!$B:$B,$A496,Sta!$S:$S,"&gt;1.5"))/$D496</f>
        <v>0</v>
      </c>
      <c r="U496" s="8" t="e">
        <f>COUNTIFS(Sta!$A:$A,$A496,Sta!$R:$R,"&gt;1.5")/$B496</f>
        <v>#DIV/0!</v>
      </c>
      <c r="V496" s="8">
        <f>COUNTIFS(Sta!$B:$B,$A496,Sta!$S:$S,"&gt;1.5")/$C496</f>
        <v>0</v>
      </c>
    </row>
    <row r="497" spans="1:22" x14ac:dyDescent="0.3">
      <c r="A497" t="s">
        <v>205</v>
      </c>
      <c r="B497" s="9">
        <f>COUNTIF(Sta!A:A,A497)</f>
        <v>1</v>
      </c>
      <c r="C497" s="4">
        <f>COUNTIF(Sta!B:B,A497)</f>
        <v>1</v>
      </c>
      <c r="D497" s="4">
        <f t="shared" si="13"/>
        <v>2</v>
      </c>
      <c r="E497" s="10">
        <f>(SUMIF(Sta!$A:$A,$A497,Sta!$T:$T)  + SUMIF(Sta!$B:$B,$A497,Sta!$T:$T) )/$D497</f>
        <v>2.5</v>
      </c>
      <c r="F497" s="6">
        <f>SUMIF(Sta!$A:$A,$A497,Sta!$T:$T)/$B497</f>
        <v>3</v>
      </c>
      <c r="G497" s="6">
        <f>SUMIF(Sta!$B:$B,$A497,Sta!$T:$T)/$C497</f>
        <v>2</v>
      </c>
      <c r="H497" s="10">
        <f>(SUMIF(Sta!$A:$A,$A497,Sta!$R:$R)  + SUMIF(Sta!$B:$B,$A497,Sta!$S:$S) )/$D497</f>
        <v>1</v>
      </c>
      <c r="I497" s="6">
        <f>SUMIF(Sta!$A:$A,$A497,Sta!$R:$R)/$B497</f>
        <v>1</v>
      </c>
      <c r="J497" s="6">
        <f>SUMIF(Sta!$B:$B,$A497,Sta!$S:$S)/$C497</f>
        <v>1</v>
      </c>
      <c r="K497" s="11">
        <f>(COUNTIFS(Sta!$A:$A,$A497,Sta!$T:$T,"&gt;2.5") +COUNTIFS(Sta!$B:$B,$A497,Sta!$T:$T,"&gt;2.5"))/$D497</f>
        <v>0.5</v>
      </c>
      <c r="L497" s="8">
        <f>COUNTIFS(Sta!$A:$A,$A497,Sta!$T:$T,"&gt;2.5")/$B497</f>
        <v>1</v>
      </c>
      <c r="M497" s="8">
        <f>COUNTIFS(Sta!$B:$B,$A497,Sta!$T:$T,"&gt;2.5")/$C497</f>
        <v>0</v>
      </c>
      <c r="N497" s="11">
        <f>(COUNTIFS(Sta!$A:$A,$A497,Sta!$T:$T,"&gt;4.5") +COUNTIFS(Sta!$B:$B,$A497,Sta!$T:$T,"&gt;4.5"))/$D497</f>
        <v>0</v>
      </c>
      <c r="O497" s="8">
        <f>COUNTIFS(Sta!$A:$A,$A497,Sta!$T:$T,"&gt;4.5")/$B497</f>
        <v>0</v>
      </c>
      <c r="P497" s="8">
        <f>COUNTIFS(Sta!$B:$B,$A497,Sta!$T:$T,"&gt;4.5")/$C497</f>
        <v>0</v>
      </c>
      <c r="Q497" s="11">
        <f>(COUNTIFS(Sta!$A:$A,$A497,Sta!$R:$R,"&gt;0.5") +COUNTIFS(Sta!$B:$B,$A497,Sta!$S:$S,"&gt;0.5"))/$D497</f>
        <v>1</v>
      </c>
      <c r="R497" s="8">
        <f>COUNTIFS(Sta!$A:$A,$A497,Sta!$R:$R,"&gt;0.5")/$B497</f>
        <v>1</v>
      </c>
      <c r="S497" s="8">
        <f>COUNTIFS(Sta!$B:$B,$A497,Sta!$S:$S,"&gt;0.5")/$C497</f>
        <v>1</v>
      </c>
      <c r="T497" s="11">
        <f>(COUNTIFS(Sta!$A:$A,$A497,Sta!$R:$R,"&gt;1.5") +COUNTIFS(Sta!$B:$B,$A497,Sta!$S:$S,"&gt;1.5"))/$D497</f>
        <v>0</v>
      </c>
      <c r="U497" s="8">
        <f>COUNTIFS(Sta!$A:$A,$A497,Sta!$R:$R,"&gt;1.5")/$B497</f>
        <v>0</v>
      </c>
      <c r="V497" s="8">
        <f>COUNTIFS(Sta!$B:$B,$A497,Sta!$S:$S,"&gt;1.5")/$C497</f>
        <v>0</v>
      </c>
    </row>
    <row r="498" spans="1:22" x14ac:dyDescent="0.3">
      <c r="A498" t="s">
        <v>100</v>
      </c>
      <c r="B498" s="9">
        <f>COUNTIF(Sta!A:A,A498)</f>
        <v>0</v>
      </c>
      <c r="C498" s="4">
        <f>COUNTIF(Sta!B:B,A498)</f>
        <v>0</v>
      </c>
      <c r="D498" s="4">
        <f t="shared" si="13"/>
        <v>0</v>
      </c>
      <c r="E498" s="10" t="e">
        <f>(SUMIF(Sta!$A:$A,$A498,Sta!$T:$T)  + SUMIF(Sta!$B:$B,$A498,Sta!$T:$T) )/$D498</f>
        <v>#DIV/0!</v>
      </c>
      <c r="F498" s="6" t="e">
        <f>SUMIF(Sta!$A:$A,$A498,Sta!$T:$T)/$B498</f>
        <v>#DIV/0!</v>
      </c>
      <c r="G498" s="6" t="e">
        <f>SUMIF(Sta!$B:$B,$A498,Sta!$T:$T)/$C498</f>
        <v>#DIV/0!</v>
      </c>
      <c r="H498" s="10" t="e">
        <f>(SUMIF(Sta!$A:$A,$A498,Sta!$R:$R)  + SUMIF(Sta!$B:$B,$A498,Sta!$S:$S) )/$D498</f>
        <v>#DIV/0!</v>
      </c>
      <c r="I498" s="6" t="e">
        <f>SUMIF(Sta!$A:$A,$A498,Sta!$R:$R)/$B498</f>
        <v>#DIV/0!</v>
      </c>
      <c r="J498" s="6" t="e">
        <f>SUMIF(Sta!$B:$B,$A498,Sta!$S:$S)/$C498</f>
        <v>#DIV/0!</v>
      </c>
      <c r="K498" s="11" t="e">
        <f>(COUNTIFS(Sta!$A:$A,$A498,Sta!$T:$T,"&gt;2.5") +COUNTIFS(Sta!$B:$B,$A498,Sta!$T:$T,"&gt;2.5"))/$D498</f>
        <v>#DIV/0!</v>
      </c>
      <c r="L498" s="8" t="e">
        <f>COUNTIFS(Sta!$A:$A,$A498,Sta!$T:$T,"&gt;2.5")/$B498</f>
        <v>#DIV/0!</v>
      </c>
      <c r="M498" s="8" t="e">
        <f>COUNTIFS(Sta!$B:$B,$A498,Sta!$T:$T,"&gt;2.5")/$C498</f>
        <v>#DIV/0!</v>
      </c>
      <c r="N498" s="11" t="e">
        <f>(COUNTIFS(Sta!$A:$A,$A498,Sta!$T:$T,"&gt;4.5") +COUNTIFS(Sta!$B:$B,$A498,Sta!$T:$T,"&gt;4.5"))/$D498</f>
        <v>#DIV/0!</v>
      </c>
      <c r="O498" s="8" t="e">
        <f>COUNTIFS(Sta!$A:$A,$A498,Sta!$T:$T,"&gt;4.5")/$B498</f>
        <v>#DIV/0!</v>
      </c>
      <c r="P498" s="8" t="e">
        <f>COUNTIFS(Sta!$B:$B,$A498,Sta!$T:$T,"&gt;4.5")/$C498</f>
        <v>#DIV/0!</v>
      </c>
      <c r="Q498" s="11" t="e">
        <f>(COUNTIFS(Sta!$A:$A,$A498,Sta!$R:$R,"&gt;0.5") +COUNTIFS(Sta!$B:$B,$A498,Sta!$S:$S,"&gt;0.5"))/$D498</f>
        <v>#DIV/0!</v>
      </c>
      <c r="R498" s="8" t="e">
        <f>COUNTIFS(Sta!$A:$A,$A498,Sta!$R:$R,"&gt;0.5")/$B498</f>
        <v>#DIV/0!</v>
      </c>
      <c r="S498" s="8" t="e">
        <f>COUNTIFS(Sta!$B:$B,$A498,Sta!$S:$S,"&gt;0.5")/$C498</f>
        <v>#DIV/0!</v>
      </c>
      <c r="T498" s="11" t="e">
        <f>(COUNTIFS(Sta!$A:$A,$A498,Sta!$R:$R,"&gt;1.5") +COUNTIFS(Sta!$B:$B,$A498,Sta!$S:$S,"&gt;1.5"))/$D498</f>
        <v>#DIV/0!</v>
      </c>
      <c r="U498" s="8" t="e">
        <f>COUNTIFS(Sta!$A:$A,$A498,Sta!$R:$R,"&gt;1.5")/$B498</f>
        <v>#DIV/0!</v>
      </c>
      <c r="V498" s="8" t="e">
        <f>COUNTIFS(Sta!$B:$B,$A498,Sta!$S:$S,"&gt;1.5")/$C498</f>
        <v>#DIV/0!</v>
      </c>
    </row>
    <row r="499" spans="1:22" x14ac:dyDescent="0.3">
      <c r="A499" t="s">
        <v>598</v>
      </c>
      <c r="B499" s="9">
        <f>COUNTIF(Sta!A:A,A499)</f>
        <v>3</v>
      </c>
      <c r="C499" s="4">
        <f>COUNTIF(Sta!B:B,A499)</f>
        <v>1</v>
      </c>
      <c r="D499" s="4">
        <f t="shared" si="13"/>
        <v>4</v>
      </c>
      <c r="E499" s="10">
        <f>(SUMIF(Sta!$A:$A,$A499,Sta!$T:$T)  + SUMIF(Sta!$B:$B,$A499,Sta!$T:$T) )/$D499</f>
        <v>4.5</v>
      </c>
      <c r="F499" s="6">
        <f>SUMIF(Sta!$A:$A,$A499,Sta!$T:$T)/$B499</f>
        <v>3.6666666666666665</v>
      </c>
      <c r="G499" s="6">
        <f>SUMIF(Sta!$B:$B,$A499,Sta!$T:$T)/$C499</f>
        <v>7</v>
      </c>
      <c r="H499" s="10">
        <f>(SUMIF(Sta!$A:$A,$A499,Sta!$R:$R)  + SUMIF(Sta!$B:$B,$A499,Sta!$S:$S) )/$D499</f>
        <v>1</v>
      </c>
      <c r="I499" s="6">
        <f>SUMIF(Sta!$A:$A,$A499,Sta!$R:$R)/$B499</f>
        <v>0.66666666666666663</v>
      </c>
      <c r="J499" s="6">
        <f>SUMIF(Sta!$B:$B,$A499,Sta!$S:$S)/$C499</f>
        <v>2</v>
      </c>
      <c r="K499" s="11">
        <f>(COUNTIFS(Sta!$A:$A,$A499,Sta!$T:$T,"&gt;2.5") +COUNTIFS(Sta!$B:$B,$A499,Sta!$T:$T,"&gt;2.5"))/$D499</f>
        <v>0.75</v>
      </c>
      <c r="L499" s="8">
        <f>COUNTIFS(Sta!$A:$A,$A499,Sta!$T:$T,"&gt;2.5")/$B499</f>
        <v>0.66666666666666663</v>
      </c>
      <c r="M499" s="8">
        <f>COUNTIFS(Sta!$B:$B,$A499,Sta!$T:$T,"&gt;2.5")/$C499</f>
        <v>1</v>
      </c>
      <c r="N499" s="11">
        <f>(COUNTIFS(Sta!$A:$A,$A499,Sta!$T:$T,"&gt;4.5") +COUNTIFS(Sta!$B:$B,$A499,Sta!$T:$T,"&gt;4.5"))/$D499</f>
        <v>0.5</v>
      </c>
      <c r="O499" s="8">
        <f>COUNTIFS(Sta!$A:$A,$A499,Sta!$T:$T,"&gt;4.5")/$B499</f>
        <v>0.33333333333333331</v>
      </c>
      <c r="P499" s="8">
        <f>COUNTIFS(Sta!$B:$B,$A499,Sta!$T:$T,"&gt;4.5")/$C499</f>
        <v>1</v>
      </c>
      <c r="Q499" s="11">
        <f>(COUNTIFS(Sta!$A:$A,$A499,Sta!$R:$R,"&gt;0.5") +COUNTIFS(Sta!$B:$B,$A499,Sta!$S:$S,"&gt;0.5"))/$D499</f>
        <v>0.75</v>
      </c>
      <c r="R499" s="8">
        <f>COUNTIFS(Sta!$A:$A,$A499,Sta!$R:$R,"&gt;0.5")/$B499</f>
        <v>0.66666666666666663</v>
      </c>
      <c r="S499" s="8">
        <f>COUNTIFS(Sta!$B:$B,$A499,Sta!$S:$S,"&gt;0.5")/$C499</f>
        <v>1</v>
      </c>
      <c r="T499" s="11">
        <f>(COUNTIFS(Sta!$A:$A,$A499,Sta!$R:$R,"&gt;1.5") +COUNTIFS(Sta!$B:$B,$A499,Sta!$S:$S,"&gt;1.5"))/$D499</f>
        <v>0.25</v>
      </c>
      <c r="U499" s="8">
        <f>COUNTIFS(Sta!$A:$A,$A499,Sta!$R:$R,"&gt;1.5")/$B499</f>
        <v>0</v>
      </c>
      <c r="V499" s="8">
        <f>COUNTIFS(Sta!$B:$B,$A499,Sta!$S:$S,"&gt;1.5")/$C499</f>
        <v>1</v>
      </c>
    </row>
    <row r="500" spans="1:22" x14ac:dyDescent="0.3">
      <c r="A500" t="s">
        <v>134</v>
      </c>
      <c r="B500" s="9">
        <f>COUNTIF(Sta!A:A,A500)</f>
        <v>1</v>
      </c>
      <c r="C500" s="4">
        <f>COUNTIF(Sta!B:B,A500)</f>
        <v>1</v>
      </c>
      <c r="D500" s="4">
        <f t="shared" si="13"/>
        <v>2</v>
      </c>
      <c r="E500" s="10">
        <f>(SUMIF(Sta!$A:$A,$A500,Sta!$T:$T)  + SUMIF(Sta!$B:$B,$A500,Sta!$T:$T) )/$D500</f>
        <v>4</v>
      </c>
      <c r="F500" s="6">
        <f>SUMIF(Sta!$A:$A,$A500,Sta!$T:$T)/$B500</f>
        <v>4</v>
      </c>
      <c r="G500" s="6">
        <f>SUMIF(Sta!$B:$B,$A500,Sta!$T:$T)/$C500</f>
        <v>4</v>
      </c>
      <c r="H500" s="10">
        <f>(SUMIF(Sta!$A:$A,$A500,Sta!$R:$R)  + SUMIF(Sta!$B:$B,$A500,Sta!$S:$S) )/$D500</f>
        <v>2</v>
      </c>
      <c r="I500" s="6">
        <f>SUMIF(Sta!$A:$A,$A500,Sta!$R:$R)/$B500</f>
        <v>2</v>
      </c>
      <c r="J500" s="6">
        <f>SUMIF(Sta!$B:$B,$A500,Sta!$S:$S)/$C500</f>
        <v>2</v>
      </c>
      <c r="K500" s="11">
        <f>(COUNTIFS(Sta!$A:$A,$A500,Sta!$T:$T,"&gt;2.5") +COUNTIFS(Sta!$B:$B,$A500,Sta!$T:$T,"&gt;2.5"))/$D500</f>
        <v>1</v>
      </c>
      <c r="L500" s="8">
        <f>COUNTIFS(Sta!$A:$A,$A500,Sta!$T:$T,"&gt;2.5")/$B500</f>
        <v>1</v>
      </c>
      <c r="M500" s="8">
        <f>COUNTIFS(Sta!$B:$B,$A500,Sta!$T:$T,"&gt;2.5")/$C500</f>
        <v>1</v>
      </c>
      <c r="N500" s="11">
        <f>(COUNTIFS(Sta!$A:$A,$A500,Sta!$T:$T,"&gt;4.5") +COUNTIFS(Sta!$B:$B,$A500,Sta!$T:$T,"&gt;4.5"))/$D500</f>
        <v>0</v>
      </c>
      <c r="O500" s="8">
        <f>COUNTIFS(Sta!$A:$A,$A500,Sta!$T:$T,"&gt;4.5")/$B500</f>
        <v>0</v>
      </c>
      <c r="P500" s="8">
        <f>COUNTIFS(Sta!$B:$B,$A500,Sta!$T:$T,"&gt;4.5")/$C500</f>
        <v>0</v>
      </c>
      <c r="Q500" s="11">
        <f>(COUNTIFS(Sta!$A:$A,$A500,Sta!$R:$R,"&gt;0.5") +COUNTIFS(Sta!$B:$B,$A500,Sta!$S:$S,"&gt;0.5"))/$D500</f>
        <v>1</v>
      </c>
      <c r="R500" s="8">
        <f>COUNTIFS(Sta!$A:$A,$A500,Sta!$R:$R,"&gt;0.5")/$B500</f>
        <v>1</v>
      </c>
      <c r="S500" s="8">
        <f>COUNTIFS(Sta!$B:$B,$A500,Sta!$S:$S,"&gt;0.5")/$C500</f>
        <v>1</v>
      </c>
      <c r="T500" s="11">
        <f>(COUNTIFS(Sta!$A:$A,$A500,Sta!$R:$R,"&gt;1.5") +COUNTIFS(Sta!$B:$B,$A500,Sta!$S:$S,"&gt;1.5"))/$D500</f>
        <v>1</v>
      </c>
      <c r="U500" s="8">
        <f>COUNTIFS(Sta!$A:$A,$A500,Sta!$R:$R,"&gt;1.5")/$B500</f>
        <v>1</v>
      </c>
      <c r="V500" s="8">
        <f>COUNTIFS(Sta!$B:$B,$A500,Sta!$S:$S,"&gt;1.5")/$C500</f>
        <v>1</v>
      </c>
    </row>
    <row r="501" spans="1:22" x14ac:dyDescent="0.3">
      <c r="A501" t="s">
        <v>546</v>
      </c>
      <c r="B501" s="9">
        <f>COUNTIF(Sta!A:A,A501)</f>
        <v>2</v>
      </c>
      <c r="C501" s="4">
        <f>COUNTIF(Sta!B:B,A501)</f>
        <v>2</v>
      </c>
      <c r="D501" s="4">
        <f t="shared" si="13"/>
        <v>4</v>
      </c>
      <c r="E501" s="10">
        <f>(SUMIF(Sta!$A:$A,$A501,Sta!$T:$T)  + SUMIF(Sta!$B:$B,$A501,Sta!$T:$T) )/$D501</f>
        <v>6.5</v>
      </c>
      <c r="F501" s="6">
        <f>SUMIF(Sta!$A:$A,$A501,Sta!$T:$T)/$B501</f>
        <v>7</v>
      </c>
      <c r="G501" s="6">
        <f>SUMIF(Sta!$B:$B,$A501,Sta!$T:$T)/$C501</f>
        <v>6</v>
      </c>
      <c r="H501" s="10">
        <f>(SUMIF(Sta!$A:$A,$A501,Sta!$R:$R)  + SUMIF(Sta!$B:$B,$A501,Sta!$S:$S) )/$D501</f>
        <v>4</v>
      </c>
      <c r="I501" s="6">
        <f>SUMIF(Sta!$A:$A,$A501,Sta!$R:$R)/$B501</f>
        <v>4.5</v>
      </c>
      <c r="J501" s="6">
        <f>SUMIF(Sta!$B:$B,$A501,Sta!$S:$S)/$C501</f>
        <v>3.5</v>
      </c>
      <c r="K501" s="11">
        <f>(COUNTIFS(Sta!$A:$A,$A501,Sta!$T:$T,"&gt;2.5") +COUNTIFS(Sta!$B:$B,$A501,Sta!$T:$T,"&gt;2.5"))/$D501</f>
        <v>1</v>
      </c>
      <c r="L501" s="8">
        <f>COUNTIFS(Sta!$A:$A,$A501,Sta!$T:$T,"&gt;2.5")/$B501</f>
        <v>1</v>
      </c>
      <c r="M501" s="8">
        <f>COUNTIFS(Sta!$B:$B,$A501,Sta!$T:$T,"&gt;2.5")/$C501</f>
        <v>1</v>
      </c>
      <c r="N501" s="11">
        <f>(COUNTIFS(Sta!$A:$A,$A501,Sta!$T:$T,"&gt;4.5") +COUNTIFS(Sta!$B:$B,$A501,Sta!$T:$T,"&gt;4.5"))/$D501</f>
        <v>1</v>
      </c>
      <c r="O501" s="8">
        <f>COUNTIFS(Sta!$A:$A,$A501,Sta!$T:$T,"&gt;4.5")/$B501</f>
        <v>1</v>
      </c>
      <c r="P501" s="8">
        <f>COUNTIFS(Sta!$B:$B,$A501,Sta!$T:$T,"&gt;4.5")/$C501</f>
        <v>1</v>
      </c>
      <c r="Q501" s="11">
        <f>(COUNTIFS(Sta!$A:$A,$A501,Sta!$R:$R,"&gt;0.5") +COUNTIFS(Sta!$B:$B,$A501,Sta!$S:$S,"&gt;0.5"))/$D501</f>
        <v>1</v>
      </c>
      <c r="R501" s="8">
        <f>COUNTIFS(Sta!$A:$A,$A501,Sta!$R:$R,"&gt;0.5")/$B501</f>
        <v>1</v>
      </c>
      <c r="S501" s="8">
        <f>COUNTIFS(Sta!$B:$B,$A501,Sta!$S:$S,"&gt;0.5")/$C501</f>
        <v>1</v>
      </c>
      <c r="T501" s="11">
        <f>(COUNTIFS(Sta!$A:$A,$A501,Sta!$R:$R,"&gt;1.5") +COUNTIFS(Sta!$B:$B,$A501,Sta!$S:$S,"&gt;1.5"))/$D501</f>
        <v>1</v>
      </c>
      <c r="U501" s="8">
        <f>COUNTIFS(Sta!$A:$A,$A501,Sta!$R:$R,"&gt;1.5")/$B501</f>
        <v>1</v>
      </c>
      <c r="V501" s="8">
        <f>COUNTIFS(Sta!$B:$B,$A501,Sta!$S:$S,"&gt;1.5")/$C501</f>
        <v>1</v>
      </c>
    </row>
    <row r="502" spans="1:22" x14ac:dyDescent="0.3">
      <c r="A502" t="s">
        <v>346</v>
      </c>
      <c r="B502" s="9">
        <f>COUNTIF(Sta!A:A,A502)</f>
        <v>0</v>
      </c>
      <c r="C502" s="4">
        <f>COUNTIF(Sta!B:B,A502)</f>
        <v>0</v>
      </c>
      <c r="D502" s="4">
        <f t="shared" si="13"/>
        <v>0</v>
      </c>
      <c r="E502" s="10" t="e">
        <f>(SUMIF(Sta!$A:$A,$A502,Sta!$T:$T)  + SUMIF(Sta!$B:$B,$A502,Sta!$T:$T) )/$D502</f>
        <v>#DIV/0!</v>
      </c>
      <c r="F502" s="6" t="e">
        <f>SUMIF(Sta!$A:$A,$A502,Sta!$T:$T)/$B502</f>
        <v>#DIV/0!</v>
      </c>
      <c r="G502" s="6" t="e">
        <f>SUMIF(Sta!$B:$B,$A502,Sta!$T:$T)/$C502</f>
        <v>#DIV/0!</v>
      </c>
      <c r="H502" s="10" t="e">
        <f>(SUMIF(Sta!$A:$A,$A502,Sta!$R:$R)  + SUMIF(Sta!$B:$B,$A502,Sta!$S:$S) )/$D502</f>
        <v>#DIV/0!</v>
      </c>
      <c r="I502" s="6" t="e">
        <f>SUMIF(Sta!$A:$A,$A502,Sta!$R:$R)/$B502</f>
        <v>#DIV/0!</v>
      </c>
      <c r="J502" s="6" t="e">
        <f>SUMIF(Sta!$B:$B,$A502,Sta!$S:$S)/$C502</f>
        <v>#DIV/0!</v>
      </c>
      <c r="K502" s="11" t="e">
        <f>(COUNTIFS(Sta!$A:$A,$A502,Sta!$T:$T,"&gt;2.5") +COUNTIFS(Sta!$B:$B,$A502,Sta!$T:$T,"&gt;2.5"))/$D502</f>
        <v>#DIV/0!</v>
      </c>
      <c r="L502" s="8" t="e">
        <f>COUNTIFS(Sta!$A:$A,$A502,Sta!$T:$T,"&gt;2.5")/$B502</f>
        <v>#DIV/0!</v>
      </c>
      <c r="M502" s="8" t="e">
        <f>COUNTIFS(Sta!$B:$B,$A502,Sta!$T:$T,"&gt;2.5")/$C502</f>
        <v>#DIV/0!</v>
      </c>
      <c r="N502" s="11" t="e">
        <f>(COUNTIFS(Sta!$A:$A,$A502,Sta!$T:$T,"&gt;4.5") +COUNTIFS(Sta!$B:$B,$A502,Sta!$T:$T,"&gt;4.5"))/$D502</f>
        <v>#DIV/0!</v>
      </c>
      <c r="O502" s="8" t="e">
        <f>COUNTIFS(Sta!$A:$A,$A502,Sta!$T:$T,"&gt;4.5")/$B502</f>
        <v>#DIV/0!</v>
      </c>
      <c r="P502" s="8" t="e">
        <f>COUNTIFS(Sta!$B:$B,$A502,Sta!$T:$T,"&gt;4.5")/$C502</f>
        <v>#DIV/0!</v>
      </c>
      <c r="Q502" s="11" t="e">
        <f>(COUNTIFS(Sta!$A:$A,$A502,Sta!$R:$R,"&gt;0.5") +COUNTIFS(Sta!$B:$B,$A502,Sta!$S:$S,"&gt;0.5"))/$D502</f>
        <v>#DIV/0!</v>
      </c>
      <c r="R502" s="8" t="e">
        <f>COUNTIFS(Sta!$A:$A,$A502,Sta!$R:$R,"&gt;0.5")/$B502</f>
        <v>#DIV/0!</v>
      </c>
      <c r="S502" s="8" t="e">
        <f>COUNTIFS(Sta!$B:$B,$A502,Sta!$S:$S,"&gt;0.5")/$C502</f>
        <v>#DIV/0!</v>
      </c>
      <c r="T502" s="11" t="e">
        <f>(COUNTIFS(Sta!$A:$A,$A502,Sta!$R:$R,"&gt;1.5") +COUNTIFS(Sta!$B:$B,$A502,Sta!$S:$S,"&gt;1.5"))/$D502</f>
        <v>#DIV/0!</v>
      </c>
      <c r="U502" s="8" t="e">
        <f>COUNTIFS(Sta!$A:$A,$A502,Sta!$R:$R,"&gt;1.5")/$B502</f>
        <v>#DIV/0!</v>
      </c>
      <c r="V502" s="8" t="e">
        <f>COUNTIFS(Sta!$B:$B,$A502,Sta!$S:$S,"&gt;1.5")/$C502</f>
        <v>#DIV/0!</v>
      </c>
    </row>
    <row r="503" spans="1:22" x14ac:dyDescent="0.3">
      <c r="A503" t="s">
        <v>266</v>
      </c>
      <c r="B503" s="9">
        <f>COUNTIF(Sta!A:A,A503)</f>
        <v>0</v>
      </c>
      <c r="C503" s="4">
        <f>COUNTIF(Sta!B:B,A503)</f>
        <v>0</v>
      </c>
      <c r="D503" s="4">
        <f t="shared" si="13"/>
        <v>0</v>
      </c>
      <c r="E503" s="10" t="e">
        <f>(SUMIF(Sta!$A:$A,$A503,Sta!$T:$T)  + SUMIF(Sta!$B:$B,$A503,Sta!$T:$T) )/$D503</f>
        <v>#DIV/0!</v>
      </c>
      <c r="F503" s="6" t="e">
        <f>SUMIF(Sta!$A:$A,$A503,Sta!$T:$T)/$B503</f>
        <v>#DIV/0!</v>
      </c>
      <c r="G503" s="6" t="e">
        <f>SUMIF(Sta!$B:$B,$A503,Sta!$T:$T)/$C503</f>
        <v>#DIV/0!</v>
      </c>
      <c r="H503" s="10" t="e">
        <f>(SUMIF(Sta!$A:$A,$A503,Sta!$R:$R)  + SUMIF(Sta!$B:$B,$A503,Sta!$S:$S) )/$D503</f>
        <v>#DIV/0!</v>
      </c>
      <c r="I503" s="6" t="e">
        <f>SUMIF(Sta!$A:$A,$A503,Sta!$R:$R)/$B503</f>
        <v>#DIV/0!</v>
      </c>
      <c r="J503" s="6" t="e">
        <f>SUMIF(Sta!$B:$B,$A503,Sta!$S:$S)/$C503</f>
        <v>#DIV/0!</v>
      </c>
      <c r="K503" s="11" t="e">
        <f>(COUNTIFS(Sta!$A:$A,$A503,Sta!$T:$T,"&gt;2.5") +COUNTIFS(Sta!$B:$B,$A503,Sta!$T:$T,"&gt;2.5"))/$D503</f>
        <v>#DIV/0!</v>
      </c>
      <c r="L503" s="8" t="e">
        <f>COUNTIFS(Sta!$A:$A,$A503,Sta!$T:$T,"&gt;2.5")/$B503</f>
        <v>#DIV/0!</v>
      </c>
      <c r="M503" s="8" t="e">
        <f>COUNTIFS(Sta!$B:$B,$A503,Sta!$T:$T,"&gt;2.5")/$C503</f>
        <v>#DIV/0!</v>
      </c>
      <c r="N503" s="11" t="e">
        <f>(COUNTIFS(Sta!$A:$A,$A503,Sta!$T:$T,"&gt;4.5") +COUNTIFS(Sta!$B:$B,$A503,Sta!$T:$T,"&gt;4.5"))/$D503</f>
        <v>#DIV/0!</v>
      </c>
      <c r="O503" s="8" t="e">
        <f>COUNTIFS(Sta!$A:$A,$A503,Sta!$T:$T,"&gt;4.5")/$B503</f>
        <v>#DIV/0!</v>
      </c>
      <c r="P503" s="8" t="e">
        <f>COUNTIFS(Sta!$B:$B,$A503,Sta!$T:$T,"&gt;4.5")/$C503</f>
        <v>#DIV/0!</v>
      </c>
      <c r="Q503" s="11" t="e">
        <f>(COUNTIFS(Sta!$A:$A,$A503,Sta!$R:$R,"&gt;0.5") +COUNTIFS(Sta!$B:$B,$A503,Sta!$S:$S,"&gt;0.5"))/$D503</f>
        <v>#DIV/0!</v>
      </c>
      <c r="R503" s="8" t="e">
        <f>COUNTIFS(Sta!$A:$A,$A503,Sta!$R:$R,"&gt;0.5")/$B503</f>
        <v>#DIV/0!</v>
      </c>
      <c r="S503" s="8" t="e">
        <f>COUNTIFS(Sta!$B:$B,$A503,Sta!$S:$S,"&gt;0.5")/$C503</f>
        <v>#DIV/0!</v>
      </c>
      <c r="T503" s="11" t="e">
        <f>(COUNTIFS(Sta!$A:$A,$A503,Sta!$R:$R,"&gt;1.5") +COUNTIFS(Sta!$B:$B,$A503,Sta!$S:$S,"&gt;1.5"))/$D503</f>
        <v>#DIV/0!</v>
      </c>
      <c r="U503" s="8" t="e">
        <f>COUNTIFS(Sta!$A:$A,$A503,Sta!$R:$R,"&gt;1.5")/$B503</f>
        <v>#DIV/0!</v>
      </c>
      <c r="V503" s="8" t="e">
        <f>COUNTIFS(Sta!$B:$B,$A503,Sta!$S:$S,"&gt;1.5")/$C503</f>
        <v>#DIV/0!</v>
      </c>
    </row>
    <row r="504" spans="1:22" x14ac:dyDescent="0.3">
      <c r="A504" t="s">
        <v>594</v>
      </c>
      <c r="B504" s="9">
        <f>COUNTIF(Sta!A:A,A504)</f>
        <v>1</v>
      </c>
      <c r="C504" s="4">
        <f>COUNTIF(Sta!B:B,A504)</f>
        <v>1</v>
      </c>
      <c r="D504" s="4">
        <f t="shared" si="13"/>
        <v>2</v>
      </c>
      <c r="E504" s="10">
        <f>(SUMIF(Sta!$A:$A,$A504,Sta!$T:$T)  + SUMIF(Sta!$B:$B,$A504,Sta!$T:$T) )/$D504</f>
        <v>3</v>
      </c>
      <c r="F504" s="6">
        <f>SUMIF(Sta!$A:$A,$A504,Sta!$T:$T)/$B504</f>
        <v>2</v>
      </c>
      <c r="G504" s="6">
        <f>SUMIF(Sta!$B:$B,$A504,Sta!$T:$T)/$C504</f>
        <v>4</v>
      </c>
      <c r="H504" s="10">
        <f>(SUMIF(Sta!$A:$A,$A504,Sta!$R:$R)  + SUMIF(Sta!$B:$B,$A504,Sta!$S:$S) )/$D504</f>
        <v>1</v>
      </c>
      <c r="I504" s="6">
        <f>SUMIF(Sta!$A:$A,$A504,Sta!$R:$R)/$B504</f>
        <v>0</v>
      </c>
      <c r="J504" s="6">
        <f>SUMIF(Sta!$B:$B,$A504,Sta!$S:$S)/$C504</f>
        <v>2</v>
      </c>
      <c r="K504" s="11">
        <f>(COUNTIFS(Sta!$A:$A,$A504,Sta!$T:$T,"&gt;2.5") +COUNTIFS(Sta!$B:$B,$A504,Sta!$T:$T,"&gt;2.5"))/$D504</f>
        <v>0.5</v>
      </c>
      <c r="L504" s="8">
        <f>COUNTIFS(Sta!$A:$A,$A504,Sta!$T:$T,"&gt;2.5")/$B504</f>
        <v>0</v>
      </c>
      <c r="M504" s="8">
        <f>COUNTIFS(Sta!$B:$B,$A504,Sta!$T:$T,"&gt;2.5")/$C504</f>
        <v>1</v>
      </c>
      <c r="N504" s="11">
        <f>(COUNTIFS(Sta!$A:$A,$A504,Sta!$T:$T,"&gt;4.5") +COUNTIFS(Sta!$B:$B,$A504,Sta!$T:$T,"&gt;4.5"))/$D504</f>
        <v>0</v>
      </c>
      <c r="O504" s="8">
        <f>COUNTIFS(Sta!$A:$A,$A504,Sta!$T:$T,"&gt;4.5")/$B504</f>
        <v>0</v>
      </c>
      <c r="P504" s="8">
        <f>COUNTIFS(Sta!$B:$B,$A504,Sta!$T:$T,"&gt;4.5")/$C504</f>
        <v>0</v>
      </c>
      <c r="Q504" s="11">
        <f>(COUNTIFS(Sta!$A:$A,$A504,Sta!$R:$R,"&gt;0.5") +COUNTIFS(Sta!$B:$B,$A504,Sta!$S:$S,"&gt;0.5"))/$D504</f>
        <v>0.5</v>
      </c>
      <c r="R504" s="8">
        <f>COUNTIFS(Sta!$A:$A,$A504,Sta!$R:$R,"&gt;0.5")/$B504</f>
        <v>0</v>
      </c>
      <c r="S504" s="8">
        <f>COUNTIFS(Sta!$B:$B,$A504,Sta!$S:$S,"&gt;0.5")/$C504</f>
        <v>1</v>
      </c>
      <c r="T504" s="11">
        <f>(COUNTIFS(Sta!$A:$A,$A504,Sta!$R:$R,"&gt;1.5") +COUNTIFS(Sta!$B:$B,$A504,Sta!$S:$S,"&gt;1.5"))/$D504</f>
        <v>0.5</v>
      </c>
      <c r="U504" s="8">
        <f>COUNTIFS(Sta!$A:$A,$A504,Sta!$R:$R,"&gt;1.5")/$B504</f>
        <v>0</v>
      </c>
      <c r="V504" s="8">
        <f>COUNTIFS(Sta!$B:$B,$A504,Sta!$S:$S,"&gt;1.5")/$C504</f>
        <v>1</v>
      </c>
    </row>
    <row r="505" spans="1:22" x14ac:dyDescent="0.3">
      <c r="A505" t="s">
        <v>383</v>
      </c>
      <c r="B505" s="9">
        <f>COUNTIF(Sta!A:A,A505)</f>
        <v>0</v>
      </c>
      <c r="C505" s="4">
        <f>COUNTIF(Sta!B:B,A505)</f>
        <v>0</v>
      </c>
      <c r="D505" s="4">
        <f t="shared" si="13"/>
        <v>0</v>
      </c>
      <c r="E505" s="10" t="e">
        <f>(SUMIF(Sta!$A:$A,$A505,Sta!$T:$T)  + SUMIF(Sta!$B:$B,$A505,Sta!$T:$T) )/$D505</f>
        <v>#DIV/0!</v>
      </c>
      <c r="F505" s="6" t="e">
        <f>SUMIF(Sta!$A:$A,$A505,Sta!$T:$T)/$B505</f>
        <v>#DIV/0!</v>
      </c>
      <c r="G505" s="6" t="e">
        <f>SUMIF(Sta!$B:$B,$A505,Sta!$T:$T)/$C505</f>
        <v>#DIV/0!</v>
      </c>
      <c r="H505" s="10" t="e">
        <f>(SUMIF(Sta!$A:$A,$A505,Sta!$R:$R)  + SUMIF(Sta!$B:$B,$A505,Sta!$S:$S) )/$D505</f>
        <v>#DIV/0!</v>
      </c>
      <c r="I505" s="6" t="e">
        <f>SUMIF(Sta!$A:$A,$A505,Sta!$R:$R)/$B505</f>
        <v>#DIV/0!</v>
      </c>
      <c r="J505" s="6" t="e">
        <f>SUMIF(Sta!$B:$B,$A505,Sta!$S:$S)/$C505</f>
        <v>#DIV/0!</v>
      </c>
      <c r="K505" s="11" t="e">
        <f>(COUNTIFS(Sta!$A:$A,$A505,Sta!$T:$T,"&gt;2.5") +COUNTIFS(Sta!$B:$B,$A505,Sta!$T:$T,"&gt;2.5"))/$D505</f>
        <v>#DIV/0!</v>
      </c>
      <c r="L505" s="8" t="e">
        <f>COUNTIFS(Sta!$A:$A,$A505,Sta!$T:$T,"&gt;2.5")/$B505</f>
        <v>#DIV/0!</v>
      </c>
      <c r="M505" s="8" t="e">
        <f>COUNTIFS(Sta!$B:$B,$A505,Sta!$T:$T,"&gt;2.5")/$C505</f>
        <v>#DIV/0!</v>
      </c>
      <c r="N505" s="11" t="e">
        <f>(COUNTIFS(Sta!$A:$A,$A505,Sta!$T:$T,"&gt;4.5") +COUNTIFS(Sta!$B:$B,$A505,Sta!$T:$T,"&gt;4.5"))/$D505</f>
        <v>#DIV/0!</v>
      </c>
      <c r="O505" s="8" t="e">
        <f>COUNTIFS(Sta!$A:$A,$A505,Sta!$T:$T,"&gt;4.5")/$B505</f>
        <v>#DIV/0!</v>
      </c>
      <c r="P505" s="8" t="e">
        <f>COUNTIFS(Sta!$B:$B,$A505,Sta!$T:$T,"&gt;4.5")/$C505</f>
        <v>#DIV/0!</v>
      </c>
      <c r="Q505" s="11" t="e">
        <f>(COUNTIFS(Sta!$A:$A,$A505,Sta!$R:$R,"&gt;0.5") +COUNTIFS(Sta!$B:$B,$A505,Sta!$S:$S,"&gt;0.5"))/$D505</f>
        <v>#DIV/0!</v>
      </c>
      <c r="R505" s="8" t="e">
        <f>COUNTIFS(Sta!$A:$A,$A505,Sta!$R:$R,"&gt;0.5")/$B505</f>
        <v>#DIV/0!</v>
      </c>
      <c r="S505" s="8" t="e">
        <f>COUNTIFS(Sta!$B:$B,$A505,Sta!$S:$S,"&gt;0.5")/$C505</f>
        <v>#DIV/0!</v>
      </c>
      <c r="T505" s="11" t="e">
        <f>(COUNTIFS(Sta!$A:$A,$A505,Sta!$R:$R,"&gt;1.5") +COUNTIFS(Sta!$B:$B,$A505,Sta!$S:$S,"&gt;1.5"))/$D505</f>
        <v>#DIV/0!</v>
      </c>
      <c r="U505" s="8" t="e">
        <f>COUNTIFS(Sta!$A:$A,$A505,Sta!$R:$R,"&gt;1.5")/$B505</f>
        <v>#DIV/0!</v>
      </c>
      <c r="V505" s="8" t="e">
        <f>COUNTIFS(Sta!$B:$B,$A505,Sta!$S:$S,"&gt;1.5")/$C505</f>
        <v>#DIV/0!</v>
      </c>
    </row>
    <row r="506" spans="1:22" x14ac:dyDescent="0.3">
      <c r="A506" t="s">
        <v>260</v>
      </c>
      <c r="B506" s="9">
        <f>COUNTIF(Sta!A:A,A506)</f>
        <v>0</v>
      </c>
      <c r="C506" s="4">
        <f>COUNTIF(Sta!B:B,A506)</f>
        <v>0</v>
      </c>
      <c r="D506" s="4">
        <f t="shared" si="13"/>
        <v>0</v>
      </c>
      <c r="E506" s="10" t="e">
        <f>(SUMIF(Sta!$A:$A,$A506,Sta!$T:$T)  + SUMIF(Sta!$B:$B,$A506,Sta!$T:$T) )/$D506</f>
        <v>#DIV/0!</v>
      </c>
      <c r="F506" s="6" t="e">
        <f>SUMIF(Sta!$A:$A,$A506,Sta!$T:$T)/$B506</f>
        <v>#DIV/0!</v>
      </c>
      <c r="G506" s="6" t="e">
        <f>SUMIF(Sta!$B:$B,$A506,Sta!$T:$T)/$C506</f>
        <v>#DIV/0!</v>
      </c>
      <c r="H506" s="10" t="e">
        <f>(SUMIF(Sta!$A:$A,$A506,Sta!$R:$R)  + SUMIF(Sta!$B:$B,$A506,Sta!$S:$S) )/$D506</f>
        <v>#DIV/0!</v>
      </c>
      <c r="I506" s="6" t="e">
        <f>SUMIF(Sta!$A:$A,$A506,Sta!$R:$R)/$B506</f>
        <v>#DIV/0!</v>
      </c>
      <c r="J506" s="6" t="e">
        <f>SUMIF(Sta!$B:$B,$A506,Sta!$S:$S)/$C506</f>
        <v>#DIV/0!</v>
      </c>
      <c r="K506" s="11" t="e">
        <f>(COUNTIFS(Sta!$A:$A,$A506,Sta!$T:$T,"&gt;2.5") +COUNTIFS(Sta!$B:$B,$A506,Sta!$T:$T,"&gt;2.5"))/$D506</f>
        <v>#DIV/0!</v>
      </c>
      <c r="L506" s="8" t="e">
        <f>COUNTIFS(Sta!$A:$A,$A506,Sta!$T:$T,"&gt;2.5")/$B506</f>
        <v>#DIV/0!</v>
      </c>
      <c r="M506" s="8" t="e">
        <f>COUNTIFS(Sta!$B:$B,$A506,Sta!$T:$T,"&gt;2.5")/$C506</f>
        <v>#DIV/0!</v>
      </c>
      <c r="N506" s="11" t="e">
        <f>(COUNTIFS(Sta!$A:$A,$A506,Sta!$T:$T,"&gt;4.5") +COUNTIFS(Sta!$B:$B,$A506,Sta!$T:$T,"&gt;4.5"))/$D506</f>
        <v>#DIV/0!</v>
      </c>
      <c r="O506" s="8" t="e">
        <f>COUNTIFS(Sta!$A:$A,$A506,Sta!$T:$T,"&gt;4.5")/$B506</f>
        <v>#DIV/0!</v>
      </c>
      <c r="P506" s="8" t="e">
        <f>COUNTIFS(Sta!$B:$B,$A506,Sta!$T:$T,"&gt;4.5")/$C506</f>
        <v>#DIV/0!</v>
      </c>
      <c r="Q506" s="11" t="e">
        <f>(COUNTIFS(Sta!$A:$A,$A506,Sta!$R:$R,"&gt;0.5") +COUNTIFS(Sta!$B:$B,$A506,Sta!$S:$S,"&gt;0.5"))/$D506</f>
        <v>#DIV/0!</v>
      </c>
      <c r="R506" s="8" t="e">
        <f>COUNTIFS(Sta!$A:$A,$A506,Sta!$R:$R,"&gt;0.5")/$B506</f>
        <v>#DIV/0!</v>
      </c>
      <c r="S506" s="8" t="e">
        <f>COUNTIFS(Sta!$B:$B,$A506,Sta!$S:$S,"&gt;0.5")/$C506</f>
        <v>#DIV/0!</v>
      </c>
      <c r="T506" s="11" t="e">
        <f>(COUNTIFS(Sta!$A:$A,$A506,Sta!$R:$R,"&gt;1.5") +COUNTIFS(Sta!$B:$B,$A506,Sta!$S:$S,"&gt;1.5"))/$D506</f>
        <v>#DIV/0!</v>
      </c>
      <c r="U506" s="8" t="e">
        <f>COUNTIFS(Sta!$A:$A,$A506,Sta!$R:$R,"&gt;1.5")/$B506</f>
        <v>#DIV/0!</v>
      </c>
      <c r="V506" s="8" t="e">
        <f>COUNTIFS(Sta!$B:$B,$A506,Sta!$S:$S,"&gt;1.5")/$C506</f>
        <v>#DIV/0!</v>
      </c>
    </row>
    <row r="507" spans="1:22" x14ac:dyDescent="0.3">
      <c r="A507" t="s">
        <v>406</v>
      </c>
      <c r="B507" s="9">
        <f>COUNTIF(Sta!A:A,A507)</f>
        <v>0</v>
      </c>
      <c r="C507" s="4">
        <f>COUNTIF(Sta!B:B,A507)</f>
        <v>0</v>
      </c>
      <c r="D507" s="4">
        <f t="shared" si="13"/>
        <v>0</v>
      </c>
      <c r="E507" s="10" t="e">
        <f>(SUMIF(Sta!$A:$A,$A507,Sta!$T:$T)  + SUMIF(Sta!$B:$B,$A507,Sta!$T:$T) )/$D507</f>
        <v>#DIV/0!</v>
      </c>
      <c r="F507" s="6" t="e">
        <f>SUMIF(Sta!$A:$A,$A507,Sta!$T:$T)/$B507</f>
        <v>#DIV/0!</v>
      </c>
      <c r="G507" s="6" t="e">
        <f>SUMIF(Sta!$B:$B,$A507,Sta!$T:$T)/$C507</f>
        <v>#DIV/0!</v>
      </c>
      <c r="H507" s="10" t="e">
        <f>(SUMIF(Sta!$A:$A,$A507,Sta!$R:$R)  + SUMIF(Sta!$B:$B,$A507,Sta!$S:$S) )/$D507</f>
        <v>#DIV/0!</v>
      </c>
      <c r="I507" s="6" t="e">
        <f>SUMIF(Sta!$A:$A,$A507,Sta!$R:$R)/$B507</f>
        <v>#DIV/0!</v>
      </c>
      <c r="J507" s="6" t="e">
        <f>SUMIF(Sta!$B:$B,$A507,Sta!$S:$S)/$C507</f>
        <v>#DIV/0!</v>
      </c>
      <c r="K507" s="11" t="e">
        <f>(COUNTIFS(Sta!$A:$A,$A507,Sta!$T:$T,"&gt;2.5") +COUNTIFS(Sta!$B:$B,$A507,Sta!$T:$T,"&gt;2.5"))/$D507</f>
        <v>#DIV/0!</v>
      </c>
      <c r="L507" s="8" t="e">
        <f>COUNTIFS(Sta!$A:$A,$A507,Sta!$T:$T,"&gt;2.5")/$B507</f>
        <v>#DIV/0!</v>
      </c>
      <c r="M507" s="8" t="e">
        <f>COUNTIFS(Sta!$B:$B,$A507,Sta!$T:$T,"&gt;2.5")/$C507</f>
        <v>#DIV/0!</v>
      </c>
      <c r="N507" s="11" t="e">
        <f>(COUNTIFS(Sta!$A:$A,$A507,Sta!$T:$T,"&gt;4.5") +COUNTIFS(Sta!$B:$B,$A507,Sta!$T:$T,"&gt;4.5"))/$D507</f>
        <v>#DIV/0!</v>
      </c>
      <c r="O507" s="8" t="e">
        <f>COUNTIFS(Sta!$A:$A,$A507,Sta!$T:$T,"&gt;4.5")/$B507</f>
        <v>#DIV/0!</v>
      </c>
      <c r="P507" s="8" t="e">
        <f>COUNTIFS(Sta!$B:$B,$A507,Sta!$T:$T,"&gt;4.5")/$C507</f>
        <v>#DIV/0!</v>
      </c>
      <c r="Q507" s="11" t="e">
        <f>(COUNTIFS(Sta!$A:$A,$A507,Sta!$R:$R,"&gt;0.5") +COUNTIFS(Sta!$B:$B,$A507,Sta!$S:$S,"&gt;0.5"))/$D507</f>
        <v>#DIV/0!</v>
      </c>
      <c r="R507" s="8" t="e">
        <f>COUNTIFS(Sta!$A:$A,$A507,Sta!$R:$R,"&gt;0.5")/$B507</f>
        <v>#DIV/0!</v>
      </c>
      <c r="S507" s="8" t="e">
        <f>COUNTIFS(Sta!$B:$B,$A507,Sta!$S:$S,"&gt;0.5")/$C507</f>
        <v>#DIV/0!</v>
      </c>
      <c r="T507" s="11" t="e">
        <f>(COUNTIFS(Sta!$A:$A,$A507,Sta!$R:$R,"&gt;1.5") +COUNTIFS(Sta!$B:$B,$A507,Sta!$S:$S,"&gt;1.5"))/$D507</f>
        <v>#DIV/0!</v>
      </c>
      <c r="U507" s="8" t="e">
        <f>COUNTIFS(Sta!$A:$A,$A507,Sta!$R:$R,"&gt;1.5")/$B507</f>
        <v>#DIV/0!</v>
      </c>
      <c r="V507" s="8" t="e">
        <f>COUNTIFS(Sta!$B:$B,$A507,Sta!$S:$S,"&gt;1.5")/$C507</f>
        <v>#DIV/0!</v>
      </c>
    </row>
    <row r="508" spans="1:22" x14ac:dyDescent="0.3">
      <c r="A508" t="s">
        <v>566</v>
      </c>
      <c r="B508" s="9">
        <f>COUNTIF(Sta!A:A,A508)</f>
        <v>14</v>
      </c>
      <c r="C508" s="4">
        <f>COUNTIF(Sta!B:B,A508)</f>
        <v>14</v>
      </c>
      <c r="D508" s="4">
        <f t="shared" si="13"/>
        <v>28</v>
      </c>
      <c r="E508" s="10">
        <f>(SUMIF(Sta!$A:$A,$A508,Sta!$T:$T)  + SUMIF(Sta!$B:$B,$A508,Sta!$T:$T) )/$D508</f>
        <v>3.7142857142857144</v>
      </c>
      <c r="F508" s="6">
        <f>SUMIF(Sta!$A:$A,$A508,Sta!$T:$T)/$B508</f>
        <v>3.8571428571428572</v>
      </c>
      <c r="G508" s="6">
        <f>SUMIF(Sta!$B:$B,$A508,Sta!$T:$T)/$C508</f>
        <v>3.5714285714285716</v>
      </c>
      <c r="H508" s="10">
        <f>(SUMIF(Sta!$A:$A,$A508,Sta!$R:$R)  + SUMIF(Sta!$B:$B,$A508,Sta!$S:$S) )/$D508</f>
        <v>2.1071428571428572</v>
      </c>
      <c r="I508" s="6">
        <f>SUMIF(Sta!$A:$A,$A508,Sta!$R:$R)/$B508</f>
        <v>2.2142857142857144</v>
      </c>
      <c r="J508" s="6">
        <f>SUMIF(Sta!$B:$B,$A508,Sta!$S:$S)/$C508</f>
        <v>2</v>
      </c>
      <c r="K508" s="11">
        <f>(COUNTIFS(Sta!$A:$A,$A508,Sta!$T:$T,"&gt;2.5") +COUNTIFS(Sta!$B:$B,$A508,Sta!$T:$T,"&gt;2.5"))/$D508</f>
        <v>0.75</v>
      </c>
      <c r="L508" s="8">
        <f>COUNTIFS(Sta!$A:$A,$A508,Sta!$T:$T,"&gt;2.5")/$B508</f>
        <v>0.7142857142857143</v>
      </c>
      <c r="M508" s="8">
        <f>COUNTIFS(Sta!$B:$B,$A508,Sta!$T:$T,"&gt;2.5")/$C508</f>
        <v>0.7857142857142857</v>
      </c>
      <c r="N508" s="11">
        <f>(COUNTIFS(Sta!$A:$A,$A508,Sta!$T:$T,"&gt;4.5") +COUNTIFS(Sta!$B:$B,$A508,Sta!$T:$T,"&gt;4.5"))/$D508</f>
        <v>0.35714285714285715</v>
      </c>
      <c r="O508" s="8">
        <f>COUNTIFS(Sta!$A:$A,$A508,Sta!$T:$T,"&gt;4.5")/$B508</f>
        <v>0.35714285714285715</v>
      </c>
      <c r="P508" s="8">
        <f>COUNTIFS(Sta!$B:$B,$A508,Sta!$T:$T,"&gt;4.5")/$C508</f>
        <v>0.35714285714285715</v>
      </c>
      <c r="Q508" s="11">
        <f>(COUNTIFS(Sta!$A:$A,$A508,Sta!$R:$R,"&gt;0.5") +COUNTIFS(Sta!$B:$B,$A508,Sta!$S:$S,"&gt;0.5"))/$D508</f>
        <v>0.8928571428571429</v>
      </c>
      <c r="R508" s="8">
        <f>COUNTIFS(Sta!$A:$A,$A508,Sta!$R:$R,"&gt;0.5")/$B508</f>
        <v>0.8571428571428571</v>
      </c>
      <c r="S508" s="8">
        <f>COUNTIFS(Sta!$B:$B,$A508,Sta!$S:$S,"&gt;0.5")/$C508</f>
        <v>0.9285714285714286</v>
      </c>
      <c r="T508" s="11">
        <f>(COUNTIFS(Sta!$A:$A,$A508,Sta!$R:$R,"&gt;1.5") +COUNTIFS(Sta!$B:$B,$A508,Sta!$S:$S,"&gt;1.5"))/$D508</f>
        <v>0.7142857142857143</v>
      </c>
      <c r="U508" s="8">
        <f>COUNTIFS(Sta!$A:$A,$A508,Sta!$R:$R,"&gt;1.5")/$B508</f>
        <v>0.6428571428571429</v>
      </c>
      <c r="V508" s="8">
        <f>COUNTIFS(Sta!$B:$B,$A508,Sta!$S:$S,"&gt;1.5")/$C508</f>
        <v>0.7857142857142857</v>
      </c>
    </row>
    <row r="509" spans="1:22" x14ac:dyDescent="0.3">
      <c r="A509" t="s">
        <v>667</v>
      </c>
      <c r="B509" s="9">
        <f>COUNTIF(Sta!A:A,A509)</f>
        <v>2</v>
      </c>
      <c r="C509" s="4">
        <f>COUNTIF(Sta!B:B,A509)</f>
        <v>2</v>
      </c>
      <c r="D509" s="4">
        <f t="shared" ref="D509:D572" si="14">B509+C509</f>
        <v>4</v>
      </c>
      <c r="E509" s="10">
        <f>(SUMIF(Sta!$A:$A,$A509,Sta!$T:$T)  + SUMIF(Sta!$B:$B,$A509,Sta!$T:$T) )/$D509</f>
        <v>6</v>
      </c>
      <c r="F509" s="6">
        <f>SUMIF(Sta!$A:$A,$A509,Sta!$T:$T)/$B509</f>
        <v>7</v>
      </c>
      <c r="G509" s="6">
        <f>SUMIF(Sta!$B:$B,$A509,Sta!$T:$T)/$C509</f>
        <v>5</v>
      </c>
      <c r="H509" s="10">
        <f>(SUMIF(Sta!$A:$A,$A509,Sta!$R:$R)  + SUMIF(Sta!$B:$B,$A509,Sta!$S:$S) )/$D509</f>
        <v>2.5</v>
      </c>
      <c r="I509" s="6">
        <f>SUMIF(Sta!$A:$A,$A509,Sta!$R:$R)/$B509</f>
        <v>2.5</v>
      </c>
      <c r="J509" s="6">
        <f>SUMIF(Sta!$B:$B,$A509,Sta!$S:$S)/$C509</f>
        <v>2.5</v>
      </c>
      <c r="K509" s="11">
        <f>(COUNTIFS(Sta!$A:$A,$A509,Sta!$T:$T,"&gt;2.5") +COUNTIFS(Sta!$B:$B,$A509,Sta!$T:$T,"&gt;2.5"))/$D509</f>
        <v>1</v>
      </c>
      <c r="L509" s="8">
        <f>COUNTIFS(Sta!$A:$A,$A509,Sta!$T:$T,"&gt;2.5")/$B509</f>
        <v>1</v>
      </c>
      <c r="M509" s="8">
        <f>COUNTIFS(Sta!$B:$B,$A509,Sta!$T:$T,"&gt;2.5")/$C509</f>
        <v>1</v>
      </c>
      <c r="N509" s="11">
        <f>(COUNTIFS(Sta!$A:$A,$A509,Sta!$T:$T,"&gt;4.5") +COUNTIFS(Sta!$B:$B,$A509,Sta!$T:$T,"&gt;4.5"))/$D509</f>
        <v>0.75</v>
      </c>
      <c r="O509" s="8">
        <f>COUNTIFS(Sta!$A:$A,$A509,Sta!$T:$T,"&gt;4.5")/$B509</f>
        <v>1</v>
      </c>
      <c r="P509" s="8">
        <f>COUNTIFS(Sta!$B:$B,$A509,Sta!$T:$T,"&gt;4.5")/$C509</f>
        <v>0.5</v>
      </c>
      <c r="Q509" s="11">
        <f>(COUNTIFS(Sta!$A:$A,$A509,Sta!$R:$R,"&gt;0.5") +COUNTIFS(Sta!$B:$B,$A509,Sta!$S:$S,"&gt;0.5"))/$D509</f>
        <v>0.75</v>
      </c>
      <c r="R509" s="8">
        <f>COUNTIFS(Sta!$A:$A,$A509,Sta!$R:$R,"&gt;0.5")/$B509</f>
        <v>1</v>
      </c>
      <c r="S509" s="8">
        <f>COUNTIFS(Sta!$B:$B,$A509,Sta!$S:$S,"&gt;0.5")/$C509</f>
        <v>0.5</v>
      </c>
      <c r="T509" s="11">
        <f>(COUNTIFS(Sta!$A:$A,$A509,Sta!$R:$R,"&gt;1.5") +COUNTIFS(Sta!$B:$B,$A509,Sta!$S:$S,"&gt;1.5"))/$D509</f>
        <v>0.75</v>
      </c>
      <c r="U509" s="8">
        <f>COUNTIFS(Sta!$A:$A,$A509,Sta!$R:$R,"&gt;1.5")/$B509</f>
        <v>1</v>
      </c>
      <c r="V509" s="8">
        <f>COUNTIFS(Sta!$B:$B,$A509,Sta!$S:$S,"&gt;1.5")/$C509</f>
        <v>0.5</v>
      </c>
    </row>
    <row r="510" spans="1:22" x14ac:dyDescent="0.3">
      <c r="A510" t="s">
        <v>422</v>
      </c>
      <c r="B510" s="9">
        <f>COUNTIF(Sta!A:A,A510)</f>
        <v>1</v>
      </c>
      <c r="C510" s="4">
        <f>COUNTIF(Sta!B:B,A510)</f>
        <v>1</v>
      </c>
      <c r="D510" s="4">
        <f t="shared" si="14"/>
        <v>2</v>
      </c>
      <c r="E510" s="10">
        <f>(SUMIF(Sta!$A:$A,$A510,Sta!$T:$T)  + SUMIF(Sta!$B:$B,$A510,Sta!$T:$T) )/$D510</f>
        <v>3.5</v>
      </c>
      <c r="F510" s="6">
        <f>SUMIF(Sta!$A:$A,$A510,Sta!$T:$T)/$B510</f>
        <v>4</v>
      </c>
      <c r="G510" s="6">
        <f>SUMIF(Sta!$B:$B,$A510,Sta!$T:$T)/$C510</f>
        <v>3</v>
      </c>
      <c r="H510" s="10">
        <f>(SUMIF(Sta!$A:$A,$A510,Sta!$R:$R)  + SUMIF(Sta!$B:$B,$A510,Sta!$S:$S) )/$D510</f>
        <v>2</v>
      </c>
      <c r="I510" s="6">
        <f>SUMIF(Sta!$A:$A,$A510,Sta!$R:$R)/$B510</f>
        <v>1</v>
      </c>
      <c r="J510" s="6">
        <f>SUMIF(Sta!$B:$B,$A510,Sta!$S:$S)/$C510</f>
        <v>3</v>
      </c>
      <c r="K510" s="11">
        <f>(COUNTIFS(Sta!$A:$A,$A510,Sta!$T:$T,"&gt;2.5") +COUNTIFS(Sta!$B:$B,$A510,Sta!$T:$T,"&gt;2.5"))/$D510</f>
        <v>1</v>
      </c>
      <c r="L510" s="8">
        <f>COUNTIFS(Sta!$A:$A,$A510,Sta!$T:$T,"&gt;2.5")/$B510</f>
        <v>1</v>
      </c>
      <c r="M510" s="8">
        <f>COUNTIFS(Sta!$B:$B,$A510,Sta!$T:$T,"&gt;2.5")/$C510</f>
        <v>1</v>
      </c>
      <c r="N510" s="11">
        <f>(COUNTIFS(Sta!$A:$A,$A510,Sta!$T:$T,"&gt;4.5") +COUNTIFS(Sta!$B:$B,$A510,Sta!$T:$T,"&gt;4.5"))/$D510</f>
        <v>0</v>
      </c>
      <c r="O510" s="8">
        <f>COUNTIFS(Sta!$A:$A,$A510,Sta!$T:$T,"&gt;4.5")/$B510</f>
        <v>0</v>
      </c>
      <c r="P510" s="8">
        <f>COUNTIFS(Sta!$B:$B,$A510,Sta!$T:$T,"&gt;4.5")/$C510</f>
        <v>0</v>
      </c>
      <c r="Q510" s="11">
        <f>(COUNTIFS(Sta!$A:$A,$A510,Sta!$R:$R,"&gt;0.5") +COUNTIFS(Sta!$B:$B,$A510,Sta!$S:$S,"&gt;0.5"))/$D510</f>
        <v>1</v>
      </c>
      <c r="R510" s="8">
        <f>COUNTIFS(Sta!$A:$A,$A510,Sta!$R:$R,"&gt;0.5")/$B510</f>
        <v>1</v>
      </c>
      <c r="S510" s="8">
        <f>COUNTIFS(Sta!$B:$B,$A510,Sta!$S:$S,"&gt;0.5")/$C510</f>
        <v>1</v>
      </c>
      <c r="T510" s="11">
        <f>(COUNTIFS(Sta!$A:$A,$A510,Sta!$R:$R,"&gt;1.5") +COUNTIFS(Sta!$B:$B,$A510,Sta!$S:$S,"&gt;1.5"))/$D510</f>
        <v>0.5</v>
      </c>
      <c r="U510" s="8">
        <f>COUNTIFS(Sta!$A:$A,$A510,Sta!$R:$R,"&gt;1.5")/$B510</f>
        <v>0</v>
      </c>
      <c r="V510" s="8">
        <f>COUNTIFS(Sta!$B:$B,$A510,Sta!$S:$S,"&gt;1.5")/$C510</f>
        <v>1</v>
      </c>
    </row>
    <row r="511" spans="1:22" x14ac:dyDescent="0.3">
      <c r="A511" t="s">
        <v>420</v>
      </c>
      <c r="B511" s="9">
        <f>COUNTIF(Sta!A:A,A511)</f>
        <v>0</v>
      </c>
      <c r="C511" s="4">
        <f>COUNTIF(Sta!B:B,A511)</f>
        <v>1</v>
      </c>
      <c r="D511" s="4">
        <f t="shared" si="14"/>
        <v>1</v>
      </c>
      <c r="E511" s="10">
        <f>(SUMIF(Sta!$A:$A,$A511,Sta!$T:$T)  + SUMIF(Sta!$B:$B,$A511,Sta!$T:$T) )/$D511</f>
        <v>3</v>
      </c>
      <c r="F511" s="6" t="e">
        <f>SUMIF(Sta!$A:$A,$A511,Sta!$T:$T)/$B511</f>
        <v>#DIV/0!</v>
      </c>
      <c r="G511" s="6">
        <f>SUMIF(Sta!$B:$B,$A511,Sta!$T:$T)/$C511</f>
        <v>3</v>
      </c>
      <c r="H511" s="10">
        <f>(SUMIF(Sta!$A:$A,$A511,Sta!$R:$R)  + SUMIF(Sta!$B:$B,$A511,Sta!$S:$S) )/$D511</f>
        <v>2</v>
      </c>
      <c r="I511" s="6" t="e">
        <f>SUMIF(Sta!$A:$A,$A511,Sta!$R:$R)/$B511</f>
        <v>#DIV/0!</v>
      </c>
      <c r="J511" s="6">
        <f>SUMIF(Sta!$B:$B,$A511,Sta!$S:$S)/$C511</f>
        <v>2</v>
      </c>
      <c r="K511" s="11">
        <f>(COUNTIFS(Sta!$A:$A,$A511,Sta!$T:$T,"&gt;2.5") +COUNTIFS(Sta!$B:$B,$A511,Sta!$T:$T,"&gt;2.5"))/$D511</f>
        <v>1</v>
      </c>
      <c r="L511" s="8" t="e">
        <f>COUNTIFS(Sta!$A:$A,$A511,Sta!$T:$T,"&gt;2.5")/$B511</f>
        <v>#DIV/0!</v>
      </c>
      <c r="M511" s="8">
        <f>COUNTIFS(Sta!$B:$B,$A511,Sta!$T:$T,"&gt;2.5")/$C511</f>
        <v>1</v>
      </c>
      <c r="N511" s="11">
        <f>(COUNTIFS(Sta!$A:$A,$A511,Sta!$T:$T,"&gt;4.5") +COUNTIFS(Sta!$B:$B,$A511,Sta!$T:$T,"&gt;4.5"))/$D511</f>
        <v>0</v>
      </c>
      <c r="O511" s="8" t="e">
        <f>COUNTIFS(Sta!$A:$A,$A511,Sta!$T:$T,"&gt;4.5")/$B511</f>
        <v>#DIV/0!</v>
      </c>
      <c r="P511" s="8">
        <f>COUNTIFS(Sta!$B:$B,$A511,Sta!$T:$T,"&gt;4.5")/$C511</f>
        <v>0</v>
      </c>
      <c r="Q511" s="11">
        <f>(COUNTIFS(Sta!$A:$A,$A511,Sta!$R:$R,"&gt;0.5") +COUNTIFS(Sta!$B:$B,$A511,Sta!$S:$S,"&gt;0.5"))/$D511</f>
        <v>1</v>
      </c>
      <c r="R511" s="8" t="e">
        <f>COUNTIFS(Sta!$A:$A,$A511,Sta!$R:$R,"&gt;0.5")/$B511</f>
        <v>#DIV/0!</v>
      </c>
      <c r="S511" s="8">
        <f>COUNTIFS(Sta!$B:$B,$A511,Sta!$S:$S,"&gt;0.5")/$C511</f>
        <v>1</v>
      </c>
      <c r="T511" s="11">
        <f>(COUNTIFS(Sta!$A:$A,$A511,Sta!$R:$R,"&gt;1.5") +COUNTIFS(Sta!$B:$B,$A511,Sta!$S:$S,"&gt;1.5"))/$D511</f>
        <v>1</v>
      </c>
      <c r="U511" s="8" t="e">
        <f>COUNTIFS(Sta!$A:$A,$A511,Sta!$R:$R,"&gt;1.5")/$B511</f>
        <v>#DIV/0!</v>
      </c>
      <c r="V511" s="8">
        <f>COUNTIFS(Sta!$B:$B,$A511,Sta!$S:$S,"&gt;1.5")/$C511</f>
        <v>1</v>
      </c>
    </row>
    <row r="512" spans="1:22" x14ac:dyDescent="0.3">
      <c r="A512" t="s">
        <v>323</v>
      </c>
      <c r="B512" s="9">
        <f>COUNTIF(Sta!A:A,A512)</f>
        <v>1</v>
      </c>
      <c r="C512" s="4">
        <f>COUNTIF(Sta!B:B,A512)</f>
        <v>1</v>
      </c>
      <c r="D512" s="4">
        <f t="shared" si="14"/>
        <v>2</v>
      </c>
      <c r="E512" s="10">
        <f>(SUMIF(Sta!$A:$A,$A512,Sta!$T:$T)  + SUMIF(Sta!$B:$B,$A512,Sta!$T:$T) )/$D512</f>
        <v>2.5</v>
      </c>
      <c r="F512" s="6">
        <f>SUMIF(Sta!$A:$A,$A512,Sta!$T:$T)/$B512</f>
        <v>1</v>
      </c>
      <c r="G512" s="6">
        <f>SUMIF(Sta!$B:$B,$A512,Sta!$T:$T)/$C512</f>
        <v>4</v>
      </c>
      <c r="H512" s="10">
        <f>(SUMIF(Sta!$A:$A,$A512,Sta!$R:$R)  + SUMIF(Sta!$B:$B,$A512,Sta!$S:$S) )/$D512</f>
        <v>1</v>
      </c>
      <c r="I512" s="6">
        <f>SUMIF(Sta!$A:$A,$A512,Sta!$R:$R)/$B512</f>
        <v>0</v>
      </c>
      <c r="J512" s="6">
        <f>SUMIF(Sta!$B:$B,$A512,Sta!$S:$S)/$C512</f>
        <v>2</v>
      </c>
      <c r="K512" s="11">
        <f>(COUNTIFS(Sta!$A:$A,$A512,Sta!$T:$T,"&gt;2.5") +COUNTIFS(Sta!$B:$B,$A512,Sta!$T:$T,"&gt;2.5"))/$D512</f>
        <v>0.5</v>
      </c>
      <c r="L512" s="8">
        <f>COUNTIFS(Sta!$A:$A,$A512,Sta!$T:$T,"&gt;2.5")/$B512</f>
        <v>0</v>
      </c>
      <c r="M512" s="8">
        <f>COUNTIFS(Sta!$B:$B,$A512,Sta!$T:$T,"&gt;2.5")/$C512</f>
        <v>1</v>
      </c>
      <c r="N512" s="11">
        <f>(COUNTIFS(Sta!$A:$A,$A512,Sta!$T:$T,"&gt;4.5") +COUNTIFS(Sta!$B:$B,$A512,Sta!$T:$T,"&gt;4.5"))/$D512</f>
        <v>0</v>
      </c>
      <c r="O512" s="8">
        <f>COUNTIFS(Sta!$A:$A,$A512,Sta!$T:$T,"&gt;4.5")/$B512</f>
        <v>0</v>
      </c>
      <c r="P512" s="8">
        <f>COUNTIFS(Sta!$B:$B,$A512,Sta!$T:$T,"&gt;4.5")/$C512</f>
        <v>0</v>
      </c>
      <c r="Q512" s="11">
        <f>(COUNTIFS(Sta!$A:$A,$A512,Sta!$R:$R,"&gt;0.5") +COUNTIFS(Sta!$B:$B,$A512,Sta!$S:$S,"&gt;0.5"))/$D512</f>
        <v>0.5</v>
      </c>
      <c r="R512" s="8">
        <f>COUNTIFS(Sta!$A:$A,$A512,Sta!$R:$R,"&gt;0.5")/$B512</f>
        <v>0</v>
      </c>
      <c r="S512" s="8">
        <f>COUNTIFS(Sta!$B:$B,$A512,Sta!$S:$S,"&gt;0.5")/$C512</f>
        <v>1</v>
      </c>
      <c r="T512" s="11">
        <f>(COUNTIFS(Sta!$A:$A,$A512,Sta!$R:$R,"&gt;1.5") +COUNTIFS(Sta!$B:$B,$A512,Sta!$S:$S,"&gt;1.5"))/$D512</f>
        <v>0.5</v>
      </c>
      <c r="U512" s="8">
        <f>COUNTIFS(Sta!$A:$A,$A512,Sta!$R:$R,"&gt;1.5")/$B512</f>
        <v>0</v>
      </c>
      <c r="V512" s="8">
        <f>COUNTIFS(Sta!$B:$B,$A512,Sta!$S:$S,"&gt;1.5")/$C512</f>
        <v>1</v>
      </c>
    </row>
    <row r="513" spans="1:22" x14ac:dyDescent="0.3">
      <c r="A513" t="s">
        <v>579</v>
      </c>
      <c r="B513" s="9">
        <f>COUNTIF(Sta!A:A,A513)</f>
        <v>1</v>
      </c>
      <c r="C513" s="4">
        <f>COUNTIF(Sta!B:B,A513)</f>
        <v>1</v>
      </c>
      <c r="D513" s="4">
        <f t="shared" si="14"/>
        <v>2</v>
      </c>
      <c r="E513" s="10">
        <f>(SUMIF(Sta!$A:$A,$A513,Sta!$T:$T)  + SUMIF(Sta!$B:$B,$A513,Sta!$T:$T) )/$D513</f>
        <v>6</v>
      </c>
      <c r="F513" s="6">
        <f>SUMIF(Sta!$A:$A,$A513,Sta!$T:$T)/$B513</f>
        <v>7</v>
      </c>
      <c r="G513" s="6">
        <f>SUMIF(Sta!$B:$B,$A513,Sta!$T:$T)/$C513</f>
        <v>5</v>
      </c>
      <c r="H513" s="10">
        <f>(SUMIF(Sta!$A:$A,$A513,Sta!$R:$R)  + SUMIF(Sta!$B:$B,$A513,Sta!$S:$S) )/$D513</f>
        <v>3</v>
      </c>
      <c r="I513" s="6">
        <f>SUMIF(Sta!$A:$A,$A513,Sta!$R:$R)/$B513</f>
        <v>3</v>
      </c>
      <c r="J513" s="6">
        <f>SUMIF(Sta!$B:$B,$A513,Sta!$S:$S)/$C513</f>
        <v>3</v>
      </c>
      <c r="K513" s="11">
        <f>(COUNTIFS(Sta!$A:$A,$A513,Sta!$T:$T,"&gt;2.5") +COUNTIFS(Sta!$B:$B,$A513,Sta!$T:$T,"&gt;2.5"))/$D513</f>
        <v>1</v>
      </c>
      <c r="L513" s="8">
        <f>COUNTIFS(Sta!$A:$A,$A513,Sta!$T:$T,"&gt;2.5")/$B513</f>
        <v>1</v>
      </c>
      <c r="M513" s="8">
        <f>COUNTIFS(Sta!$B:$B,$A513,Sta!$T:$T,"&gt;2.5")/$C513</f>
        <v>1</v>
      </c>
      <c r="N513" s="11">
        <f>(COUNTIFS(Sta!$A:$A,$A513,Sta!$T:$T,"&gt;4.5") +COUNTIFS(Sta!$B:$B,$A513,Sta!$T:$T,"&gt;4.5"))/$D513</f>
        <v>1</v>
      </c>
      <c r="O513" s="8">
        <f>COUNTIFS(Sta!$A:$A,$A513,Sta!$T:$T,"&gt;4.5")/$B513</f>
        <v>1</v>
      </c>
      <c r="P513" s="8">
        <f>COUNTIFS(Sta!$B:$B,$A513,Sta!$T:$T,"&gt;4.5")/$C513</f>
        <v>1</v>
      </c>
      <c r="Q513" s="11">
        <f>(COUNTIFS(Sta!$A:$A,$A513,Sta!$R:$R,"&gt;0.5") +COUNTIFS(Sta!$B:$B,$A513,Sta!$S:$S,"&gt;0.5"))/$D513</f>
        <v>1</v>
      </c>
      <c r="R513" s="8">
        <f>COUNTIFS(Sta!$A:$A,$A513,Sta!$R:$R,"&gt;0.5")/$B513</f>
        <v>1</v>
      </c>
      <c r="S513" s="8">
        <f>COUNTIFS(Sta!$B:$B,$A513,Sta!$S:$S,"&gt;0.5")/$C513</f>
        <v>1</v>
      </c>
      <c r="T513" s="11">
        <f>(COUNTIFS(Sta!$A:$A,$A513,Sta!$R:$R,"&gt;1.5") +COUNTIFS(Sta!$B:$B,$A513,Sta!$S:$S,"&gt;1.5"))/$D513</f>
        <v>1</v>
      </c>
      <c r="U513" s="8">
        <f>COUNTIFS(Sta!$A:$A,$A513,Sta!$R:$R,"&gt;1.5")/$B513</f>
        <v>1</v>
      </c>
      <c r="V513" s="8">
        <f>COUNTIFS(Sta!$B:$B,$A513,Sta!$S:$S,"&gt;1.5")/$C513</f>
        <v>1</v>
      </c>
    </row>
    <row r="514" spans="1:22" x14ac:dyDescent="0.3">
      <c r="A514" t="s">
        <v>542</v>
      </c>
      <c r="B514" s="9">
        <f>COUNTIF(Sta!A:A,A514)</f>
        <v>8</v>
      </c>
      <c r="C514" s="4">
        <f>COUNTIF(Sta!B:B,A514)</f>
        <v>8</v>
      </c>
      <c r="D514" s="4">
        <f t="shared" si="14"/>
        <v>16</v>
      </c>
      <c r="E514" s="10">
        <f>(SUMIF(Sta!$A:$A,$A514,Sta!$T:$T)  + SUMIF(Sta!$B:$B,$A514,Sta!$T:$T) )/$D514</f>
        <v>3.0625</v>
      </c>
      <c r="F514" s="6">
        <f>SUMIF(Sta!$A:$A,$A514,Sta!$T:$T)/$B514</f>
        <v>2.625</v>
      </c>
      <c r="G514" s="6">
        <f>SUMIF(Sta!$B:$B,$A514,Sta!$T:$T)/$C514</f>
        <v>3.5</v>
      </c>
      <c r="H514" s="10">
        <f>(SUMIF(Sta!$A:$A,$A514,Sta!$R:$R)  + SUMIF(Sta!$B:$B,$A514,Sta!$S:$S) )/$D514</f>
        <v>1.4375</v>
      </c>
      <c r="I514" s="6">
        <f>SUMIF(Sta!$A:$A,$A514,Sta!$R:$R)/$B514</f>
        <v>1</v>
      </c>
      <c r="J514" s="6">
        <f>SUMIF(Sta!$B:$B,$A514,Sta!$S:$S)/$C514</f>
        <v>1.875</v>
      </c>
      <c r="K514" s="11">
        <f>(COUNTIFS(Sta!$A:$A,$A514,Sta!$T:$T,"&gt;2.5") +COUNTIFS(Sta!$B:$B,$A514,Sta!$T:$T,"&gt;2.5"))/$D514</f>
        <v>0.625</v>
      </c>
      <c r="L514" s="8">
        <f>COUNTIFS(Sta!$A:$A,$A514,Sta!$T:$T,"&gt;2.5")/$B514</f>
        <v>0.625</v>
      </c>
      <c r="M514" s="8">
        <f>COUNTIFS(Sta!$B:$B,$A514,Sta!$T:$T,"&gt;2.5")/$C514</f>
        <v>0.625</v>
      </c>
      <c r="N514" s="11">
        <f>(COUNTIFS(Sta!$A:$A,$A514,Sta!$T:$T,"&gt;4.5") +COUNTIFS(Sta!$B:$B,$A514,Sta!$T:$T,"&gt;4.5"))/$D514</f>
        <v>0.125</v>
      </c>
      <c r="O514" s="8">
        <f>COUNTIFS(Sta!$A:$A,$A514,Sta!$T:$T,"&gt;4.5")/$B514</f>
        <v>0</v>
      </c>
      <c r="P514" s="8">
        <f>COUNTIFS(Sta!$B:$B,$A514,Sta!$T:$T,"&gt;4.5")/$C514</f>
        <v>0.25</v>
      </c>
      <c r="Q514" s="11">
        <f>(COUNTIFS(Sta!$A:$A,$A514,Sta!$R:$R,"&gt;0.5") +COUNTIFS(Sta!$B:$B,$A514,Sta!$S:$S,"&gt;0.5"))/$D514</f>
        <v>0.75</v>
      </c>
      <c r="R514" s="8">
        <f>COUNTIFS(Sta!$A:$A,$A514,Sta!$R:$R,"&gt;0.5")/$B514</f>
        <v>0.625</v>
      </c>
      <c r="S514" s="8">
        <f>COUNTIFS(Sta!$B:$B,$A514,Sta!$S:$S,"&gt;0.5")/$C514</f>
        <v>0.875</v>
      </c>
      <c r="T514" s="11">
        <f>(COUNTIFS(Sta!$A:$A,$A514,Sta!$R:$R,"&gt;1.5") +COUNTIFS(Sta!$B:$B,$A514,Sta!$S:$S,"&gt;1.5"))/$D514</f>
        <v>0.3125</v>
      </c>
      <c r="U514" s="8">
        <f>COUNTIFS(Sta!$A:$A,$A514,Sta!$R:$R,"&gt;1.5")/$B514</f>
        <v>0.25</v>
      </c>
      <c r="V514" s="8">
        <f>COUNTIFS(Sta!$B:$B,$A514,Sta!$S:$S,"&gt;1.5")/$C514</f>
        <v>0.375</v>
      </c>
    </row>
    <row r="515" spans="1:22" x14ac:dyDescent="0.3">
      <c r="A515" t="s">
        <v>585</v>
      </c>
      <c r="B515" s="9">
        <f>COUNTIF(Sta!A:A,A515)</f>
        <v>1</v>
      </c>
      <c r="C515" s="4">
        <f>COUNTIF(Sta!B:B,A515)</f>
        <v>1</v>
      </c>
      <c r="D515" s="4">
        <f t="shared" si="14"/>
        <v>2</v>
      </c>
      <c r="E515" s="10">
        <f>(SUMIF(Sta!$A:$A,$A515,Sta!$T:$T)  + SUMIF(Sta!$B:$B,$A515,Sta!$T:$T) )/$D515</f>
        <v>3</v>
      </c>
      <c r="F515" s="6">
        <f>SUMIF(Sta!$A:$A,$A515,Sta!$T:$T)/$B515</f>
        <v>3</v>
      </c>
      <c r="G515" s="6">
        <f>SUMIF(Sta!$B:$B,$A515,Sta!$T:$T)/$C515</f>
        <v>3</v>
      </c>
      <c r="H515" s="10">
        <f>(SUMIF(Sta!$A:$A,$A515,Sta!$R:$R)  + SUMIF(Sta!$B:$B,$A515,Sta!$S:$S) )/$D515</f>
        <v>0.5</v>
      </c>
      <c r="I515" s="6">
        <f>SUMIF(Sta!$A:$A,$A515,Sta!$R:$R)/$B515</f>
        <v>0</v>
      </c>
      <c r="J515" s="6">
        <f>SUMIF(Sta!$B:$B,$A515,Sta!$S:$S)/$C515</f>
        <v>1</v>
      </c>
      <c r="K515" s="11">
        <f>(COUNTIFS(Sta!$A:$A,$A515,Sta!$T:$T,"&gt;2.5") +COUNTIFS(Sta!$B:$B,$A515,Sta!$T:$T,"&gt;2.5"))/$D515</f>
        <v>1</v>
      </c>
      <c r="L515" s="8">
        <f>COUNTIFS(Sta!$A:$A,$A515,Sta!$T:$T,"&gt;2.5")/$B515</f>
        <v>1</v>
      </c>
      <c r="M515" s="8">
        <f>COUNTIFS(Sta!$B:$B,$A515,Sta!$T:$T,"&gt;2.5")/$C515</f>
        <v>1</v>
      </c>
      <c r="N515" s="11">
        <f>(COUNTIFS(Sta!$A:$A,$A515,Sta!$T:$T,"&gt;4.5") +COUNTIFS(Sta!$B:$B,$A515,Sta!$T:$T,"&gt;4.5"))/$D515</f>
        <v>0</v>
      </c>
      <c r="O515" s="8">
        <f>COUNTIFS(Sta!$A:$A,$A515,Sta!$T:$T,"&gt;4.5")/$B515</f>
        <v>0</v>
      </c>
      <c r="P515" s="8">
        <f>COUNTIFS(Sta!$B:$B,$A515,Sta!$T:$T,"&gt;4.5")/$C515</f>
        <v>0</v>
      </c>
      <c r="Q515" s="11">
        <f>(COUNTIFS(Sta!$A:$A,$A515,Sta!$R:$R,"&gt;0.5") +COUNTIFS(Sta!$B:$B,$A515,Sta!$S:$S,"&gt;0.5"))/$D515</f>
        <v>0.5</v>
      </c>
      <c r="R515" s="8">
        <f>COUNTIFS(Sta!$A:$A,$A515,Sta!$R:$R,"&gt;0.5")/$B515</f>
        <v>0</v>
      </c>
      <c r="S515" s="8">
        <f>COUNTIFS(Sta!$B:$B,$A515,Sta!$S:$S,"&gt;0.5")/$C515</f>
        <v>1</v>
      </c>
      <c r="T515" s="11">
        <f>(COUNTIFS(Sta!$A:$A,$A515,Sta!$R:$R,"&gt;1.5") +COUNTIFS(Sta!$B:$B,$A515,Sta!$S:$S,"&gt;1.5"))/$D515</f>
        <v>0</v>
      </c>
      <c r="U515" s="8">
        <f>COUNTIFS(Sta!$A:$A,$A515,Sta!$R:$R,"&gt;1.5")/$B515</f>
        <v>0</v>
      </c>
      <c r="V515" s="8">
        <f>COUNTIFS(Sta!$B:$B,$A515,Sta!$S:$S,"&gt;1.5")/$C515</f>
        <v>0</v>
      </c>
    </row>
    <row r="516" spans="1:22" x14ac:dyDescent="0.3">
      <c r="A516" t="s">
        <v>229</v>
      </c>
      <c r="B516" s="9">
        <f>COUNTIF(Sta!A:A,A516)</f>
        <v>1</v>
      </c>
      <c r="C516" s="4">
        <f>COUNTIF(Sta!B:B,A516)</f>
        <v>1</v>
      </c>
      <c r="D516" s="4">
        <f t="shared" si="14"/>
        <v>2</v>
      </c>
      <c r="E516" s="10">
        <f>(SUMIF(Sta!$A:$A,$A516,Sta!$T:$T)  + SUMIF(Sta!$B:$B,$A516,Sta!$T:$T) )/$D516</f>
        <v>2</v>
      </c>
      <c r="F516" s="6">
        <f>SUMIF(Sta!$A:$A,$A516,Sta!$T:$T)/$B516</f>
        <v>3</v>
      </c>
      <c r="G516" s="6">
        <f>SUMIF(Sta!$B:$B,$A516,Sta!$T:$T)/$C516</f>
        <v>1</v>
      </c>
      <c r="H516" s="10">
        <f>(SUMIF(Sta!$A:$A,$A516,Sta!$R:$R)  + SUMIF(Sta!$B:$B,$A516,Sta!$S:$S) )/$D516</f>
        <v>0.5</v>
      </c>
      <c r="I516" s="6">
        <f>SUMIF(Sta!$A:$A,$A516,Sta!$R:$R)/$B516</f>
        <v>1</v>
      </c>
      <c r="J516" s="6">
        <f>SUMIF(Sta!$B:$B,$A516,Sta!$S:$S)/$C516</f>
        <v>0</v>
      </c>
      <c r="K516" s="11">
        <f>(COUNTIFS(Sta!$A:$A,$A516,Sta!$T:$T,"&gt;2.5") +COUNTIFS(Sta!$B:$B,$A516,Sta!$T:$T,"&gt;2.5"))/$D516</f>
        <v>0.5</v>
      </c>
      <c r="L516" s="8">
        <f>COUNTIFS(Sta!$A:$A,$A516,Sta!$T:$T,"&gt;2.5")/$B516</f>
        <v>1</v>
      </c>
      <c r="M516" s="8">
        <f>COUNTIFS(Sta!$B:$B,$A516,Sta!$T:$T,"&gt;2.5")/$C516</f>
        <v>0</v>
      </c>
      <c r="N516" s="11">
        <f>(COUNTIFS(Sta!$A:$A,$A516,Sta!$T:$T,"&gt;4.5") +COUNTIFS(Sta!$B:$B,$A516,Sta!$T:$T,"&gt;4.5"))/$D516</f>
        <v>0</v>
      </c>
      <c r="O516" s="8">
        <f>COUNTIFS(Sta!$A:$A,$A516,Sta!$T:$T,"&gt;4.5")/$B516</f>
        <v>0</v>
      </c>
      <c r="P516" s="8">
        <f>COUNTIFS(Sta!$B:$B,$A516,Sta!$T:$T,"&gt;4.5")/$C516</f>
        <v>0</v>
      </c>
      <c r="Q516" s="11">
        <f>(COUNTIFS(Sta!$A:$A,$A516,Sta!$R:$R,"&gt;0.5") +COUNTIFS(Sta!$B:$B,$A516,Sta!$S:$S,"&gt;0.5"))/$D516</f>
        <v>0.5</v>
      </c>
      <c r="R516" s="8">
        <f>COUNTIFS(Sta!$A:$A,$A516,Sta!$R:$R,"&gt;0.5")/$B516</f>
        <v>1</v>
      </c>
      <c r="S516" s="8">
        <f>COUNTIFS(Sta!$B:$B,$A516,Sta!$S:$S,"&gt;0.5")/$C516</f>
        <v>0</v>
      </c>
      <c r="T516" s="11">
        <f>(COUNTIFS(Sta!$A:$A,$A516,Sta!$R:$R,"&gt;1.5") +COUNTIFS(Sta!$B:$B,$A516,Sta!$S:$S,"&gt;1.5"))/$D516</f>
        <v>0</v>
      </c>
      <c r="U516" s="8">
        <f>COUNTIFS(Sta!$A:$A,$A516,Sta!$R:$R,"&gt;1.5")/$B516</f>
        <v>0</v>
      </c>
      <c r="V516" s="8">
        <f>COUNTIFS(Sta!$B:$B,$A516,Sta!$S:$S,"&gt;1.5")/$C516</f>
        <v>0</v>
      </c>
    </row>
    <row r="517" spans="1:22" x14ac:dyDescent="0.3">
      <c r="A517" t="s">
        <v>181</v>
      </c>
      <c r="B517" s="9">
        <f>COUNTIF(Sta!A:A,A517)</f>
        <v>1</v>
      </c>
      <c r="C517" s="4">
        <f>COUNTIF(Sta!B:B,A517)</f>
        <v>1</v>
      </c>
      <c r="D517" s="4">
        <f t="shared" si="14"/>
        <v>2</v>
      </c>
      <c r="E517" s="10">
        <f>(SUMIF(Sta!$A:$A,$A517,Sta!$T:$T)  + SUMIF(Sta!$B:$B,$A517,Sta!$T:$T) )/$D517</f>
        <v>2</v>
      </c>
      <c r="F517" s="6">
        <f>SUMIF(Sta!$A:$A,$A517,Sta!$T:$T)/$B517</f>
        <v>4</v>
      </c>
      <c r="G517" s="6">
        <f>SUMIF(Sta!$B:$B,$A517,Sta!$T:$T)/$C517</f>
        <v>0</v>
      </c>
      <c r="H517" s="10">
        <f>(SUMIF(Sta!$A:$A,$A517,Sta!$R:$R)  + SUMIF(Sta!$B:$B,$A517,Sta!$S:$S) )/$D517</f>
        <v>0.5</v>
      </c>
      <c r="I517" s="6">
        <f>SUMIF(Sta!$A:$A,$A517,Sta!$R:$R)/$B517</f>
        <v>1</v>
      </c>
      <c r="J517" s="6">
        <f>SUMIF(Sta!$B:$B,$A517,Sta!$S:$S)/$C517</f>
        <v>0</v>
      </c>
      <c r="K517" s="11">
        <f>(COUNTIFS(Sta!$A:$A,$A517,Sta!$T:$T,"&gt;2.5") +COUNTIFS(Sta!$B:$B,$A517,Sta!$T:$T,"&gt;2.5"))/$D517</f>
        <v>0.5</v>
      </c>
      <c r="L517" s="8">
        <f>COUNTIFS(Sta!$A:$A,$A517,Sta!$T:$T,"&gt;2.5")/$B517</f>
        <v>1</v>
      </c>
      <c r="M517" s="8">
        <f>COUNTIFS(Sta!$B:$B,$A517,Sta!$T:$T,"&gt;2.5")/$C517</f>
        <v>0</v>
      </c>
      <c r="N517" s="11">
        <f>(COUNTIFS(Sta!$A:$A,$A517,Sta!$T:$T,"&gt;4.5") +COUNTIFS(Sta!$B:$B,$A517,Sta!$T:$T,"&gt;4.5"))/$D517</f>
        <v>0</v>
      </c>
      <c r="O517" s="8">
        <f>COUNTIFS(Sta!$A:$A,$A517,Sta!$T:$T,"&gt;4.5")/$B517</f>
        <v>0</v>
      </c>
      <c r="P517" s="8">
        <f>COUNTIFS(Sta!$B:$B,$A517,Sta!$T:$T,"&gt;4.5")/$C517</f>
        <v>0</v>
      </c>
      <c r="Q517" s="11">
        <f>(COUNTIFS(Sta!$A:$A,$A517,Sta!$R:$R,"&gt;0.5") +COUNTIFS(Sta!$B:$B,$A517,Sta!$S:$S,"&gt;0.5"))/$D517</f>
        <v>0.5</v>
      </c>
      <c r="R517" s="8">
        <f>COUNTIFS(Sta!$A:$A,$A517,Sta!$R:$R,"&gt;0.5")/$B517</f>
        <v>1</v>
      </c>
      <c r="S517" s="8">
        <f>COUNTIFS(Sta!$B:$B,$A517,Sta!$S:$S,"&gt;0.5")/$C517</f>
        <v>0</v>
      </c>
      <c r="T517" s="11">
        <f>(COUNTIFS(Sta!$A:$A,$A517,Sta!$R:$R,"&gt;1.5") +COUNTIFS(Sta!$B:$B,$A517,Sta!$S:$S,"&gt;1.5"))/$D517</f>
        <v>0</v>
      </c>
      <c r="U517" s="8">
        <f>COUNTIFS(Sta!$A:$A,$A517,Sta!$R:$R,"&gt;1.5")/$B517</f>
        <v>0</v>
      </c>
      <c r="V517" s="8">
        <f>COUNTIFS(Sta!$B:$B,$A517,Sta!$S:$S,"&gt;1.5")/$C517</f>
        <v>0</v>
      </c>
    </row>
    <row r="518" spans="1:22" x14ac:dyDescent="0.3">
      <c r="A518" t="s">
        <v>283</v>
      </c>
      <c r="B518" s="9">
        <f>COUNTIF(Sta!A:A,A518)</f>
        <v>0</v>
      </c>
      <c r="C518" s="4">
        <f>COUNTIF(Sta!B:B,A518)</f>
        <v>0</v>
      </c>
      <c r="D518" s="4">
        <f t="shared" si="14"/>
        <v>0</v>
      </c>
      <c r="E518" s="10" t="e">
        <f>(SUMIF(Sta!$A:$A,$A518,Sta!$T:$T)  + SUMIF(Sta!$B:$B,$A518,Sta!$T:$T) )/$D518</f>
        <v>#DIV/0!</v>
      </c>
      <c r="F518" s="6" t="e">
        <f>SUMIF(Sta!$A:$A,$A518,Sta!$T:$T)/$B518</f>
        <v>#DIV/0!</v>
      </c>
      <c r="G518" s="6" t="e">
        <f>SUMIF(Sta!$B:$B,$A518,Sta!$T:$T)/$C518</f>
        <v>#DIV/0!</v>
      </c>
      <c r="H518" s="10" t="e">
        <f>(SUMIF(Sta!$A:$A,$A518,Sta!$R:$R)  + SUMIF(Sta!$B:$B,$A518,Sta!$S:$S) )/$D518</f>
        <v>#DIV/0!</v>
      </c>
      <c r="I518" s="6" t="e">
        <f>SUMIF(Sta!$A:$A,$A518,Sta!$R:$R)/$B518</f>
        <v>#DIV/0!</v>
      </c>
      <c r="J518" s="6" t="e">
        <f>SUMIF(Sta!$B:$B,$A518,Sta!$S:$S)/$C518</f>
        <v>#DIV/0!</v>
      </c>
      <c r="K518" s="11" t="e">
        <f>(COUNTIFS(Sta!$A:$A,$A518,Sta!$T:$T,"&gt;2.5") +COUNTIFS(Sta!$B:$B,$A518,Sta!$T:$T,"&gt;2.5"))/$D518</f>
        <v>#DIV/0!</v>
      </c>
      <c r="L518" s="8" t="e">
        <f>COUNTIFS(Sta!$A:$A,$A518,Sta!$T:$T,"&gt;2.5")/$B518</f>
        <v>#DIV/0!</v>
      </c>
      <c r="M518" s="8" t="e">
        <f>COUNTIFS(Sta!$B:$B,$A518,Sta!$T:$T,"&gt;2.5")/$C518</f>
        <v>#DIV/0!</v>
      </c>
      <c r="N518" s="11" t="e">
        <f>(COUNTIFS(Sta!$A:$A,$A518,Sta!$T:$T,"&gt;4.5") +COUNTIFS(Sta!$B:$B,$A518,Sta!$T:$T,"&gt;4.5"))/$D518</f>
        <v>#DIV/0!</v>
      </c>
      <c r="O518" s="8" t="e">
        <f>COUNTIFS(Sta!$A:$A,$A518,Sta!$T:$T,"&gt;4.5")/$B518</f>
        <v>#DIV/0!</v>
      </c>
      <c r="P518" s="8" t="e">
        <f>COUNTIFS(Sta!$B:$B,$A518,Sta!$T:$T,"&gt;4.5")/$C518</f>
        <v>#DIV/0!</v>
      </c>
      <c r="Q518" s="11" t="e">
        <f>(COUNTIFS(Sta!$A:$A,$A518,Sta!$R:$R,"&gt;0.5") +COUNTIFS(Sta!$B:$B,$A518,Sta!$S:$S,"&gt;0.5"))/$D518</f>
        <v>#DIV/0!</v>
      </c>
      <c r="R518" s="8" t="e">
        <f>COUNTIFS(Sta!$A:$A,$A518,Sta!$R:$R,"&gt;0.5")/$B518</f>
        <v>#DIV/0!</v>
      </c>
      <c r="S518" s="8" t="e">
        <f>COUNTIFS(Sta!$B:$B,$A518,Sta!$S:$S,"&gt;0.5")/$C518</f>
        <v>#DIV/0!</v>
      </c>
      <c r="T518" s="11" t="e">
        <f>(COUNTIFS(Sta!$A:$A,$A518,Sta!$R:$R,"&gt;1.5") +COUNTIFS(Sta!$B:$B,$A518,Sta!$S:$S,"&gt;1.5"))/$D518</f>
        <v>#DIV/0!</v>
      </c>
      <c r="U518" s="8" t="e">
        <f>COUNTIFS(Sta!$A:$A,$A518,Sta!$R:$R,"&gt;1.5")/$B518</f>
        <v>#DIV/0!</v>
      </c>
      <c r="V518" s="8" t="e">
        <f>COUNTIFS(Sta!$B:$B,$A518,Sta!$S:$S,"&gt;1.5")/$C518</f>
        <v>#DIV/0!</v>
      </c>
    </row>
    <row r="519" spans="1:22" x14ac:dyDescent="0.3">
      <c r="A519" t="s">
        <v>536</v>
      </c>
      <c r="B519" s="9">
        <f>COUNTIF(Sta!A:A,A519)</f>
        <v>8</v>
      </c>
      <c r="C519" s="4">
        <f>COUNTIF(Sta!B:B,A519)</f>
        <v>8</v>
      </c>
      <c r="D519" s="4">
        <f t="shared" si="14"/>
        <v>16</v>
      </c>
      <c r="E519" s="10">
        <f>(SUMIF(Sta!$A:$A,$A519,Sta!$T:$T)  + SUMIF(Sta!$B:$B,$A519,Sta!$T:$T) )/$D519</f>
        <v>3.25</v>
      </c>
      <c r="F519" s="6">
        <f>SUMIF(Sta!$A:$A,$A519,Sta!$T:$T)/$B519</f>
        <v>3.5</v>
      </c>
      <c r="G519" s="6">
        <f>SUMIF(Sta!$B:$B,$A519,Sta!$T:$T)/$C519</f>
        <v>3</v>
      </c>
      <c r="H519" s="10">
        <f>(SUMIF(Sta!$A:$A,$A519,Sta!$R:$R)  + SUMIF(Sta!$B:$B,$A519,Sta!$S:$S) )/$D519</f>
        <v>1.875</v>
      </c>
      <c r="I519" s="6">
        <f>SUMIF(Sta!$A:$A,$A519,Sta!$R:$R)/$B519</f>
        <v>1.75</v>
      </c>
      <c r="J519" s="6">
        <f>SUMIF(Sta!$B:$B,$A519,Sta!$S:$S)/$C519</f>
        <v>2</v>
      </c>
      <c r="K519" s="11">
        <f>(COUNTIFS(Sta!$A:$A,$A519,Sta!$T:$T,"&gt;2.5") +COUNTIFS(Sta!$B:$B,$A519,Sta!$T:$T,"&gt;2.5"))/$D519</f>
        <v>0.625</v>
      </c>
      <c r="L519" s="8">
        <f>COUNTIFS(Sta!$A:$A,$A519,Sta!$T:$T,"&gt;2.5")/$B519</f>
        <v>0.875</v>
      </c>
      <c r="M519" s="8">
        <f>COUNTIFS(Sta!$B:$B,$A519,Sta!$T:$T,"&gt;2.5")/$C519</f>
        <v>0.375</v>
      </c>
      <c r="N519" s="11">
        <f>(COUNTIFS(Sta!$A:$A,$A519,Sta!$T:$T,"&gt;4.5") +COUNTIFS(Sta!$B:$B,$A519,Sta!$T:$T,"&gt;4.5"))/$D519</f>
        <v>0.1875</v>
      </c>
      <c r="O519" s="8">
        <f>COUNTIFS(Sta!$A:$A,$A519,Sta!$T:$T,"&gt;4.5")/$B519</f>
        <v>0.125</v>
      </c>
      <c r="P519" s="8">
        <f>COUNTIFS(Sta!$B:$B,$A519,Sta!$T:$T,"&gt;4.5")/$C519</f>
        <v>0.25</v>
      </c>
      <c r="Q519" s="11">
        <f>(COUNTIFS(Sta!$A:$A,$A519,Sta!$R:$R,"&gt;0.5") +COUNTIFS(Sta!$B:$B,$A519,Sta!$S:$S,"&gt;0.5"))/$D519</f>
        <v>0.8125</v>
      </c>
      <c r="R519" s="8">
        <f>COUNTIFS(Sta!$A:$A,$A519,Sta!$R:$R,"&gt;0.5")/$B519</f>
        <v>0.625</v>
      </c>
      <c r="S519" s="8">
        <f>COUNTIFS(Sta!$B:$B,$A519,Sta!$S:$S,"&gt;0.5")/$C519</f>
        <v>1</v>
      </c>
      <c r="T519" s="11">
        <f>(COUNTIFS(Sta!$A:$A,$A519,Sta!$R:$R,"&gt;1.5") +COUNTIFS(Sta!$B:$B,$A519,Sta!$S:$S,"&gt;1.5"))/$D519</f>
        <v>0.5625</v>
      </c>
      <c r="U519" s="8">
        <f>COUNTIFS(Sta!$A:$A,$A519,Sta!$R:$R,"&gt;1.5")/$B519</f>
        <v>0.625</v>
      </c>
      <c r="V519" s="8">
        <f>COUNTIFS(Sta!$B:$B,$A519,Sta!$S:$S,"&gt;1.5")/$C519</f>
        <v>0.5</v>
      </c>
    </row>
    <row r="520" spans="1:22" x14ac:dyDescent="0.3">
      <c r="A520" t="s">
        <v>578</v>
      </c>
      <c r="B520" s="9">
        <f>COUNTIF(Sta!A:A,A520)</f>
        <v>1</v>
      </c>
      <c r="C520" s="4">
        <f>COUNTIF(Sta!B:B,A520)</f>
        <v>1</v>
      </c>
      <c r="D520" s="4">
        <f t="shared" si="14"/>
        <v>2</v>
      </c>
      <c r="E520" s="10">
        <f>(SUMIF(Sta!$A:$A,$A520,Sta!$T:$T)  + SUMIF(Sta!$B:$B,$A520,Sta!$T:$T) )/$D520</f>
        <v>5</v>
      </c>
      <c r="F520" s="6">
        <f>SUMIF(Sta!$A:$A,$A520,Sta!$T:$T)/$B520</f>
        <v>5</v>
      </c>
      <c r="G520" s="6">
        <f>SUMIF(Sta!$B:$B,$A520,Sta!$T:$T)/$C520</f>
        <v>5</v>
      </c>
      <c r="H520" s="10">
        <f>(SUMIF(Sta!$A:$A,$A520,Sta!$R:$R)  + SUMIF(Sta!$B:$B,$A520,Sta!$S:$S) )/$D520</f>
        <v>2.5</v>
      </c>
      <c r="I520" s="6">
        <f>SUMIF(Sta!$A:$A,$A520,Sta!$R:$R)/$B520</f>
        <v>2</v>
      </c>
      <c r="J520" s="6">
        <f>SUMIF(Sta!$B:$B,$A520,Sta!$S:$S)/$C520</f>
        <v>3</v>
      </c>
      <c r="K520" s="11">
        <f>(COUNTIFS(Sta!$A:$A,$A520,Sta!$T:$T,"&gt;2.5") +COUNTIFS(Sta!$B:$B,$A520,Sta!$T:$T,"&gt;2.5"))/$D520</f>
        <v>1</v>
      </c>
      <c r="L520" s="8">
        <f>COUNTIFS(Sta!$A:$A,$A520,Sta!$T:$T,"&gt;2.5")/$B520</f>
        <v>1</v>
      </c>
      <c r="M520" s="8">
        <f>COUNTIFS(Sta!$B:$B,$A520,Sta!$T:$T,"&gt;2.5")/$C520</f>
        <v>1</v>
      </c>
      <c r="N520" s="11">
        <f>(COUNTIFS(Sta!$A:$A,$A520,Sta!$T:$T,"&gt;4.5") +COUNTIFS(Sta!$B:$B,$A520,Sta!$T:$T,"&gt;4.5"))/$D520</f>
        <v>1</v>
      </c>
      <c r="O520" s="8">
        <f>COUNTIFS(Sta!$A:$A,$A520,Sta!$T:$T,"&gt;4.5")/$B520</f>
        <v>1</v>
      </c>
      <c r="P520" s="8">
        <f>COUNTIFS(Sta!$B:$B,$A520,Sta!$T:$T,"&gt;4.5")/$C520</f>
        <v>1</v>
      </c>
      <c r="Q520" s="11">
        <f>(COUNTIFS(Sta!$A:$A,$A520,Sta!$R:$R,"&gt;0.5") +COUNTIFS(Sta!$B:$B,$A520,Sta!$S:$S,"&gt;0.5"))/$D520</f>
        <v>1</v>
      </c>
      <c r="R520" s="8">
        <f>COUNTIFS(Sta!$A:$A,$A520,Sta!$R:$R,"&gt;0.5")/$B520</f>
        <v>1</v>
      </c>
      <c r="S520" s="8">
        <f>COUNTIFS(Sta!$B:$B,$A520,Sta!$S:$S,"&gt;0.5")/$C520</f>
        <v>1</v>
      </c>
      <c r="T520" s="11">
        <f>(COUNTIFS(Sta!$A:$A,$A520,Sta!$R:$R,"&gt;1.5") +COUNTIFS(Sta!$B:$B,$A520,Sta!$S:$S,"&gt;1.5"))/$D520</f>
        <v>1</v>
      </c>
      <c r="U520" s="8">
        <f>COUNTIFS(Sta!$A:$A,$A520,Sta!$R:$R,"&gt;1.5")/$B520</f>
        <v>1</v>
      </c>
      <c r="V520" s="8">
        <f>COUNTIFS(Sta!$B:$B,$A520,Sta!$S:$S,"&gt;1.5")/$C520</f>
        <v>1</v>
      </c>
    </row>
    <row r="521" spans="1:22" x14ac:dyDescent="0.3">
      <c r="A521" t="s">
        <v>251</v>
      </c>
      <c r="B521" s="9">
        <f>COUNTIF(Sta!A:A,A521)</f>
        <v>1</v>
      </c>
      <c r="C521" s="4">
        <f>COUNTIF(Sta!B:B,A521)</f>
        <v>1</v>
      </c>
      <c r="D521" s="4">
        <f t="shared" si="14"/>
        <v>2</v>
      </c>
      <c r="E521" s="10">
        <f>(SUMIF(Sta!$A:$A,$A521,Sta!$T:$T)  + SUMIF(Sta!$B:$B,$A521,Sta!$T:$T) )/$D521</f>
        <v>5</v>
      </c>
      <c r="F521" s="6">
        <f>SUMIF(Sta!$A:$A,$A521,Sta!$T:$T)/$B521</f>
        <v>9</v>
      </c>
      <c r="G521" s="6">
        <f>SUMIF(Sta!$B:$B,$A521,Sta!$T:$T)/$C521</f>
        <v>1</v>
      </c>
      <c r="H521" s="10">
        <f>(SUMIF(Sta!$A:$A,$A521,Sta!$R:$R)  + SUMIF(Sta!$B:$B,$A521,Sta!$S:$S) )/$D521</f>
        <v>3.5</v>
      </c>
      <c r="I521" s="6">
        <f>SUMIF(Sta!$A:$A,$A521,Sta!$R:$R)/$B521</f>
        <v>6</v>
      </c>
      <c r="J521" s="6">
        <f>SUMIF(Sta!$B:$B,$A521,Sta!$S:$S)/$C521</f>
        <v>1</v>
      </c>
      <c r="K521" s="11">
        <f>(COUNTIFS(Sta!$A:$A,$A521,Sta!$T:$T,"&gt;2.5") +COUNTIFS(Sta!$B:$B,$A521,Sta!$T:$T,"&gt;2.5"))/$D521</f>
        <v>0.5</v>
      </c>
      <c r="L521" s="8">
        <f>COUNTIFS(Sta!$A:$A,$A521,Sta!$T:$T,"&gt;2.5")/$B521</f>
        <v>1</v>
      </c>
      <c r="M521" s="8">
        <f>COUNTIFS(Sta!$B:$B,$A521,Sta!$T:$T,"&gt;2.5")/$C521</f>
        <v>0</v>
      </c>
      <c r="N521" s="11">
        <f>(COUNTIFS(Sta!$A:$A,$A521,Sta!$T:$T,"&gt;4.5") +COUNTIFS(Sta!$B:$B,$A521,Sta!$T:$T,"&gt;4.5"))/$D521</f>
        <v>0.5</v>
      </c>
      <c r="O521" s="8">
        <f>COUNTIFS(Sta!$A:$A,$A521,Sta!$T:$T,"&gt;4.5")/$B521</f>
        <v>1</v>
      </c>
      <c r="P521" s="8">
        <f>COUNTIFS(Sta!$B:$B,$A521,Sta!$T:$T,"&gt;4.5")/$C521</f>
        <v>0</v>
      </c>
      <c r="Q521" s="11">
        <f>(COUNTIFS(Sta!$A:$A,$A521,Sta!$R:$R,"&gt;0.5") +COUNTIFS(Sta!$B:$B,$A521,Sta!$S:$S,"&gt;0.5"))/$D521</f>
        <v>1</v>
      </c>
      <c r="R521" s="8">
        <f>COUNTIFS(Sta!$A:$A,$A521,Sta!$R:$R,"&gt;0.5")/$B521</f>
        <v>1</v>
      </c>
      <c r="S521" s="8">
        <f>COUNTIFS(Sta!$B:$B,$A521,Sta!$S:$S,"&gt;0.5")/$C521</f>
        <v>1</v>
      </c>
      <c r="T521" s="11">
        <f>(COUNTIFS(Sta!$A:$A,$A521,Sta!$R:$R,"&gt;1.5") +COUNTIFS(Sta!$B:$B,$A521,Sta!$S:$S,"&gt;1.5"))/$D521</f>
        <v>0.5</v>
      </c>
      <c r="U521" s="8">
        <f>COUNTIFS(Sta!$A:$A,$A521,Sta!$R:$R,"&gt;1.5")/$B521</f>
        <v>1</v>
      </c>
      <c r="V521" s="8">
        <f>COUNTIFS(Sta!$B:$B,$A521,Sta!$S:$S,"&gt;1.5")/$C521</f>
        <v>0</v>
      </c>
    </row>
    <row r="522" spans="1:22" x14ac:dyDescent="0.3">
      <c r="A522" t="s">
        <v>196</v>
      </c>
      <c r="B522" s="9">
        <f>COUNTIF(Sta!A:A,A522)</f>
        <v>1</v>
      </c>
      <c r="C522" s="4">
        <f>COUNTIF(Sta!B:B,A522)</f>
        <v>1</v>
      </c>
      <c r="D522" s="4">
        <f t="shared" si="14"/>
        <v>2</v>
      </c>
      <c r="E522" s="10">
        <f>(SUMIF(Sta!$A:$A,$A522,Sta!$T:$T)  + SUMIF(Sta!$B:$B,$A522,Sta!$T:$T) )/$D522</f>
        <v>3.5</v>
      </c>
      <c r="F522" s="6">
        <f>SUMIF(Sta!$A:$A,$A522,Sta!$T:$T)/$B522</f>
        <v>5</v>
      </c>
      <c r="G522" s="6">
        <f>SUMIF(Sta!$B:$B,$A522,Sta!$T:$T)/$C522</f>
        <v>2</v>
      </c>
      <c r="H522" s="10">
        <f>(SUMIF(Sta!$A:$A,$A522,Sta!$R:$R)  + SUMIF(Sta!$B:$B,$A522,Sta!$S:$S) )/$D522</f>
        <v>1</v>
      </c>
      <c r="I522" s="6">
        <f>SUMIF(Sta!$A:$A,$A522,Sta!$R:$R)/$B522</f>
        <v>1</v>
      </c>
      <c r="J522" s="6">
        <f>SUMIF(Sta!$B:$B,$A522,Sta!$S:$S)/$C522</f>
        <v>1</v>
      </c>
      <c r="K522" s="11">
        <f>(COUNTIFS(Sta!$A:$A,$A522,Sta!$T:$T,"&gt;2.5") +COUNTIFS(Sta!$B:$B,$A522,Sta!$T:$T,"&gt;2.5"))/$D522</f>
        <v>0.5</v>
      </c>
      <c r="L522" s="8">
        <f>COUNTIFS(Sta!$A:$A,$A522,Sta!$T:$T,"&gt;2.5")/$B522</f>
        <v>1</v>
      </c>
      <c r="M522" s="8">
        <f>COUNTIFS(Sta!$B:$B,$A522,Sta!$T:$T,"&gt;2.5")/$C522</f>
        <v>0</v>
      </c>
      <c r="N522" s="11">
        <f>(COUNTIFS(Sta!$A:$A,$A522,Sta!$T:$T,"&gt;4.5") +COUNTIFS(Sta!$B:$B,$A522,Sta!$T:$T,"&gt;4.5"))/$D522</f>
        <v>0.5</v>
      </c>
      <c r="O522" s="8">
        <f>COUNTIFS(Sta!$A:$A,$A522,Sta!$T:$T,"&gt;4.5")/$B522</f>
        <v>1</v>
      </c>
      <c r="P522" s="8">
        <f>COUNTIFS(Sta!$B:$B,$A522,Sta!$T:$T,"&gt;4.5")/$C522</f>
        <v>0</v>
      </c>
      <c r="Q522" s="11">
        <f>(COUNTIFS(Sta!$A:$A,$A522,Sta!$R:$R,"&gt;0.5") +COUNTIFS(Sta!$B:$B,$A522,Sta!$S:$S,"&gt;0.5"))/$D522</f>
        <v>1</v>
      </c>
      <c r="R522" s="8">
        <f>COUNTIFS(Sta!$A:$A,$A522,Sta!$R:$R,"&gt;0.5")/$B522</f>
        <v>1</v>
      </c>
      <c r="S522" s="8">
        <f>COUNTIFS(Sta!$B:$B,$A522,Sta!$S:$S,"&gt;0.5")/$C522</f>
        <v>1</v>
      </c>
      <c r="T522" s="11">
        <f>(COUNTIFS(Sta!$A:$A,$A522,Sta!$R:$R,"&gt;1.5") +COUNTIFS(Sta!$B:$B,$A522,Sta!$S:$S,"&gt;1.5"))/$D522</f>
        <v>0</v>
      </c>
      <c r="U522" s="8">
        <f>COUNTIFS(Sta!$A:$A,$A522,Sta!$R:$R,"&gt;1.5")/$B522</f>
        <v>0</v>
      </c>
      <c r="V522" s="8">
        <f>COUNTIFS(Sta!$B:$B,$A522,Sta!$S:$S,"&gt;1.5")/$C522</f>
        <v>0</v>
      </c>
    </row>
    <row r="523" spans="1:22" x14ac:dyDescent="0.3">
      <c r="A523" t="s">
        <v>182</v>
      </c>
      <c r="B523" s="9">
        <f>COUNTIF(Sta!A:A,A523)</f>
        <v>1</v>
      </c>
      <c r="C523" s="4">
        <f>COUNTIF(Sta!B:B,A523)</f>
        <v>1</v>
      </c>
      <c r="D523" s="4">
        <f t="shared" si="14"/>
        <v>2</v>
      </c>
      <c r="E523" s="10">
        <f>(SUMIF(Sta!$A:$A,$A523,Sta!$T:$T)  + SUMIF(Sta!$B:$B,$A523,Sta!$T:$T) )/$D523</f>
        <v>3.5</v>
      </c>
      <c r="F523" s="6">
        <f>SUMIF(Sta!$A:$A,$A523,Sta!$T:$T)/$B523</f>
        <v>4</v>
      </c>
      <c r="G523" s="6">
        <f>SUMIF(Sta!$B:$B,$A523,Sta!$T:$T)/$C523</f>
        <v>3</v>
      </c>
      <c r="H523" s="10">
        <f>(SUMIF(Sta!$A:$A,$A523,Sta!$R:$R)  + SUMIF(Sta!$B:$B,$A523,Sta!$S:$S) )/$D523</f>
        <v>1.5</v>
      </c>
      <c r="I523" s="6">
        <f>SUMIF(Sta!$A:$A,$A523,Sta!$R:$R)/$B523</f>
        <v>2</v>
      </c>
      <c r="J523" s="6">
        <f>SUMIF(Sta!$B:$B,$A523,Sta!$S:$S)/$C523</f>
        <v>1</v>
      </c>
      <c r="K523" s="11">
        <f>(COUNTIFS(Sta!$A:$A,$A523,Sta!$T:$T,"&gt;2.5") +COUNTIFS(Sta!$B:$B,$A523,Sta!$T:$T,"&gt;2.5"))/$D523</f>
        <v>1</v>
      </c>
      <c r="L523" s="8">
        <f>COUNTIFS(Sta!$A:$A,$A523,Sta!$T:$T,"&gt;2.5")/$B523</f>
        <v>1</v>
      </c>
      <c r="M523" s="8">
        <f>COUNTIFS(Sta!$B:$B,$A523,Sta!$T:$T,"&gt;2.5")/$C523</f>
        <v>1</v>
      </c>
      <c r="N523" s="11">
        <f>(COUNTIFS(Sta!$A:$A,$A523,Sta!$T:$T,"&gt;4.5") +COUNTIFS(Sta!$B:$B,$A523,Sta!$T:$T,"&gt;4.5"))/$D523</f>
        <v>0</v>
      </c>
      <c r="O523" s="8">
        <f>COUNTIFS(Sta!$A:$A,$A523,Sta!$T:$T,"&gt;4.5")/$B523</f>
        <v>0</v>
      </c>
      <c r="P523" s="8">
        <f>COUNTIFS(Sta!$B:$B,$A523,Sta!$T:$T,"&gt;4.5")/$C523</f>
        <v>0</v>
      </c>
      <c r="Q523" s="11">
        <f>(COUNTIFS(Sta!$A:$A,$A523,Sta!$R:$R,"&gt;0.5") +COUNTIFS(Sta!$B:$B,$A523,Sta!$S:$S,"&gt;0.5"))/$D523</f>
        <v>1</v>
      </c>
      <c r="R523" s="8">
        <f>COUNTIFS(Sta!$A:$A,$A523,Sta!$R:$R,"&gt;0.5")/$B523</f>
        <v>1</v>
      </c>
      <c r="S523" s="8">
        <f>COUNTIFS(Sta!$B:$B,$A523,Sta!$S:$S,"&gt;0.5")/$C523</f>
        <v>1</v>
      </c>
      <c r="T523" s="11">
        <f>(COUNTIFS(Sta!$A:$A,$A523,Sta!$R:$R,"&gt;1.5") +COUNTIFS(Sta!$B:$B,$A523,Sta!$S:$S,"&gt;1.5"))/$D523</f>
        <v>0.5</v>
      </c>
      <c r="U523" s="8">
        <f>COUNTIFS(Sta!$A:$A,$A523,Sta!$R:$R,"&gt;1.5")/$B523</f>
        <v>1</v>
      </c>
      <c r="V523" s="8">
        <f>COUNTIFS(Sta!$B:$B,$A523,Sta!$S:$S,"&gt;1.5")/$C523</f>
        <v>0</v>
      </c>
    </row>
    <row r="524" spans="1:22" x14ac:dyDescent="0.3">
      <c r="A524" t="s">
        <v>574</v>
      </c>
      <c r="B524" s="9">
        <f>COUNTIF(Sta!A:A,A524)</f>
        <v>1</v>
      </c>
      <c r="C524" s="4">
        <f>COUNTIF(Sta!B:B,A524)</f>
        <v>1</v>
      </c>
      <c r="D524" s="4">
        <f t="shared" si="14"/>
        <v>2</v>
      </c>
      <c r="E524" s="10">
        <f>(SUMIF(Sta!$A:$A,$A524,Sta!$T:$T)  + SUMIF(Sta!$B:$B,$A524,Sta!$T:$T) )/$D524</f>
        <v>3.5</v>
      </c>
      <c r="F524" s="6">
        <f>SUMIF(Sta!$A:$A,$A524,Sta!$T:$T)/$B524</f>
        <v>2</v>
      </c>
      <c r="G524" s="6">
        <f>SUMIF(Sta!$B:$B,$A524,Sta!$T:$T)/$C524</f>
        <v>5</v>
      </c>
      <c r="H524" s="10">
        <f>(SUMIF(Sta!$A:$A,$A524,Sta!$R:$R)  + SUMIF(Sta!$B:$B,$A524,Sta!$S:$S) )/$D524</f>
        <v>1.5</v>
      </c>
      <c r="I524" s="6">
        <f>SUMIF(Sta!$A:$A,$A524,Sta!$R:$R)/$B524</f>
        <v>0</v>
      </c>
      <c r="J524" s="6">
        <f>SUMIF(Sta!$B:$B,$A524,Sta!$S:$S)/$C524</f>
        <v>3</v>
      </c>
      <c r="K524" s="11">
        <f>(COUNTIFS(Sta!$A:$A,$A524,Sta!$T:$T,"&gt;2.5") +COUNTIFS(Sta!$B:$B,$A524,Sta!$T:$T,"&gt;2.5"))/$D524</f>
        <v>0.5</v>
      </c>
      <c r="L524" s="8">
        <f>COUNTIFS(Sta!$A:$A,$A524,Sta!$T:$T,"&gt;2.5")/$B524</f>
        <v>0</v>
      </c>
      <c r="M524" s="8">
        <f>COUNTIFS(Sta!$B:$B,$A524,Sta!$T:$T,"&gt;2.5")/$C524</f>
        <v>1</v>
      </c>
      <c r="N524" s="11">
        <f>(COUNTIFS(Sta!$A:$A,$A524,Sta!$T:$T,"&gt;4.5") +COUNTIFS(Sta!$B:$B,$A524,Sta!$T:$T,"&gt;4.5"))/$D524</f>
        <v>0.5</v>
      </c>
      <c r="O524" s="8">
        <f>COUNTIFS(Sta!$A:$A,$A524,Sta!$T:$T,"&gt;4.5")/$B524</f>
        <v>0</v>
      </c>
      <c r="P524" s="8">
        <f>COUNTIFS(Sta!$B:$B,$A524,Sta!$T:$T,"&gt;4.5")/$C524</f>
        <v>1</v>
      </c>
      <c r="Q524" s="11">
        <f>(COUNTIFS(Sta!$A:$A,$A524,Sta!$R:$R,"&gt;0.5") +COUNTIFS(Sta!$B:$B,$A524,Sta!$S:$S,"&gt;0.5"))/$D524</f>
        <v>0.5</v>
      </c>
      <c r="R524" s="8">
        <f>COUNTIFS(Sta!$A:$A,$A524,Sta!$R:$R,"&gt;0.5")/$B524</f>
        <v>0</v>
      </c>
      <c r="S524" s="8">
        <f>COUNTIFS(Sta!$B:$B,$A524,Sta!$S:$S,"&gt;0.5")/$C524</f>
        <v>1</v>
      </c>
      <c r="T524" s="11">
        <f>(COUNTIFS(Sta!$A:$A,$A524,Sta!$R:$R,"&gt;1.5") +COUNTIFS(Sta!$B:$B,$A524,Sta!$S:$S,"&gt;1.5"))/$D524</f>
        <v>0.5</v>
      </c>
      <c r="U524" s="8">
        <f>COUNTIFS(Sta!$A:$A,$A524,Sta!$R:$R,"&gt;1.5")/$B524</f>
        <v>0</v>
      </c>
      <c r="V524" s="8">
        <f>COUNTIFS(Sta!$B:$B,$A524,Sta!$S:$S,"&gt;1.5")/$C524</f>
        <v>1</v>
      </c>
    </row>
    <row r="525" spans="1:22" x14ac:dyDescent="0.3">
      <c r="A525" t="s">
        <v>231</v>
      </c>
      <c r="B525" s="9">
        <f>COUNTIF(Sta!A:A,A525)</f>
        <v>1</v>
      </c>
      <c r="C525" s="4">
        <f>COUNTIF(Sta!B:B,A525)</f>
        <v>1</v>
      </c>
      <c r="D525" s="4">
        <f t="shared" si="14"/>
        <v>2</v>
      </c>
      <c r="E525" s="10">
        <f>(SUMIF(Sta!$A:$A,$A525,Sta!$T:$T)  + SUMIF(Sta!$B:$B,$A525,Sta!$T:$T) )/$D525</f>
        <v>3</v>
      </c>
      <c r="F525" s="6">
        <f>SUMIF(Sta!$A:$A,$A525,Sta!$T:$T)/$B525</f>
        <v>4</v>
      </c>
      <c r="G525" s="6">
        <f>SUMIF(Sta!$B:$B,$A525,Sta!$T:$T)/$C525</f>
        <v>2</v>
      </c>
      <c r="H525" s="10">
        <f>(SUMIF(Sta!$A:$A,$A525,Sta!$R:$R)  + SUMIF(Sta!$B:$B,$A525,Sta!$S:$S) )/$D525</f>
        <v>1</v>
      </c>
      <c r="I525" s="6">
        <f>SUMIF(Sta!$A:$A,$A525,Sta!$R:$R)/$B525</f>
        <v>2</v>
      </c>
      <c r="J525" s="6">
        <f>SUMIF(Sta!$B:$B,$A525,Sta!$S:$S)/$C525</f>
        <v>0</v>
      </c>
      <c r="K525" s="11">
        <f>(COUNTIFS(Sta!$A:$A,$A525,Sta!$T:$T,"&gt;2.5") +COUNTIFS(Sta!$B:$B,$A525,Sta!$T:$T,"&gt;2.5"))/$D525</f>
        <v>0.5</v>
      </c>
      <c r="L525" s="8">
        <f>COUNTIFS(Sta!$A:$A,$A525,Sta!$T:$T,"&gt;2.5")/$B525</f>
        <v>1</v>
      </c>
      <c r="M525" s="8">
        <f>COUNTIFS(Sta!$B:$B,$A525,Sta!$T:$T,"&gt;2.5")/$C525</f>
        <v>0</v>
      </c>
      <c r="N525" s="11">
        <f>(COUNTIFS(Sta!$A:$A,$A525,Sta!$T:$T,"&gt;4.5") +COUNTIFS(Sta!$B:$B,$A525,Sta!$T:$T,"&gt;4.5"))/$D525</f>
        <v>0</v>
      </c>
      <c r="O525" s="8">
        <f>COUNTIFS(Sta!$A:$A,$A525,Sta!$T:$T,"&gt;4.5")/$B525</f>
        <v>0</v>
      </c>
      <c r="P525" s="8">
        <f>COUNTIFS(Sta!$B:$B,$A525,Sta!$T:$T,"&gt;4.5")/$C525</f>
        <v>0</v>
      </c>
      <c r="Q525" s="11">
        <f>(COUNTIFS(Sta!$A:$A,$A525,Sta!$R:$R,"&gt;0.5") +COUNTIFS(Sta!$B:$B,$A525,Sta!$S:$S,"&gt;0.5"))/$D525</f>
        <v>0.5</v>
      </c>
      <c r="R525" s="8">
        <f>COUNTIFS(Sta!$A:$A,$A525,Sta!$R:$R,"&gt;0.5")/$B525</f>
        <v>1</v>
      </c>
      <c r="S525" s="8">
        <f>COUNTIFS(Sta!$B:$B,$A525,Sta!$S:$S,"&gt;0.5")/$C525</f>
        <v>0</v>
      </c>
      <c r="T525" s="11">
        <f>(COUNTIFS(Sta!$A:$A,$A525,Sta!$R:$R,"&gt;1.5") +COUNTIFS(Sta!$B:$B,$A525,Sta!$S:$S,"&gt;1.5"))/$D525</f>
        <v>0.5</v>
      </c>
      <c r="U525" s="8">
        <f>COUNTIFS(Sta!$A:$A,$A525,Sta!$R:$R,"&gt;1.5")/$B525</f>
        <v>1</v>
      </c>
      <c r="V525" s="8">
        <f>COUNTIFS(Sta!$B:$B,$A525,Sta!$S:$S,"&gt;1.5")/$C525</f>
        <v>0</v>
      </c>
    </row>
    <row r="526" spans="1:22" x14ac:dyDescent="0.3">
      <c r="A526" t="s">
        <v>440</v>
      </c>
      <c r="B526" s="9">
        <f>COUNTIF(Sta!A:A,A526)</f>
        <v>0</v>
      </c>
      <c r="C526" s="4">
        <f>COUNTIF(Sta!B:B,A526)</f>
        <v>0</v>
      </c>
      <c r="D526" s="4">
        <f t="shared" si="14"/>
        <v>0</v>
      </c>
      <c r="E526" s="10" t="e">
        <f>(SUMIF(Sta!$A:$A,$A526,Sta!$T:$T)  + SUMIF(Sta!$B:$B,$A526,Sta!$T:$T) )/$D526</f>
        <v>#DIV/0!</v>
      </c>
      <c r="F526" s="6" t="e">
        <f>SUMIF(Sta!$A:$A,$A526,Sta!$T:$T)/$B526</f>
        <v>#DIV/0!</v>
      </c>
      <c r="G526" s="6" t="e">
        <f>SUMIF(Sta!$B:$B,$A526,Sta!$T:$T)/$C526</f>
        <v>#DIV/0!</v>
      </c>
      <c r="H526" s="10" t="e">
        <f>(SUMIF(Sta!$A:$A,$A526,Sta!$R:$R)  + SUMIF(Sta!$B:$B,$A526,Sta!$S:$S) )/$D526</f>
        <v>#DIV/0!</v>
      </c>
      <c r="I526" s="6" t="e">
        <f>SUMIF(Sta!$A:$A,$A526,Sta!$R:$R)/$B526</f>
        <v>#DIV/0!</v>
      </c>
      <c r="J526" s="6" t="e">
        <f>SUMIF(Sta!$B:$B,$A526,Sta!$S:$S)/$C526</f>
        <v>#DIV/0!</v>
      </c>
      <c r="K526" s="11" t="e">
        <f>(COUNTIFS(Sta!$A:$A,$A526,Sta!$T:$T,"&gt;2.5") +COUNTIFS(Sta!$B:$B,$A526,Sta!$T:$T,"&gt;2.5"))/$D526</f>
        <v>#DIV/0!</v>
      </c>
      <c r="L526" s="8" t="e">
        <f>COUNTIFS(Sta!$A:$A,$A526,Sta!$T:$T,"&gt;2.5")/$B526</f>
        <v>#DIV/0!</v>
      </c>
      <c r="M526" s="8" t="e">
        <f>COUNTIFS(Sta!$B:$B,$A526,Sta!$T:$T,"&gt;2.5")/$C526</f>
        <v>#DIV/0!</v>
      </c>
      <c r="N526" s="11" t="e">
        <f>(COUNTIFS(Sta!$A:$A,$A526,Sta!$T:$T,"&gt;4.5") +COUNTIFS(Sta!$B:$B,$A526,Sta!$T:$T,"&gt;4.5"))/$D526</f>
        <v>#DIV/0!</v>
      </c>
      <c r="O526" s="8" t="e">
        <f>COUNTIFS(Sta!$A:$A,$A526,Sta!$T:$T,"&gt;4.5")/$B526</f>
        <v>#DIV/0!</v>
      </c>
      <c r="P526" s="8" t="e">
        <f>COUNTIFS(Sta!$B:$B,$A526,Sta!$T:$T,"&gt;4.5")/$C526</f>
        <v>#DIV/0!</v>
      </c>
      <c r="Q526" s="11" t="e">
        <f>(COUNTIFS(Sta!$A:$A,$A526,Sta!$R:$R,"&gt;0.5") +COUNTIFS(Sta!$B:$B,$A526,Sta!$S:$S,"&gt;0.5"))/$D526</f>
        <v>#DIV/0!</v>
      </c>
      <c r="R526" s="8" t="e">
        <f>COUNTIFS(Sta!$A:$A,$A526,Sta!$R:$R,"&gt;0.5")/$B526</f>
        <v>#DIV/0!</v>
      </c>
      <c r="S526" s="8" t="e">
        <f>COUNTIFS(Sta!$B:$B,$A526,Sta!$S:$S,"&gt;0.5")/$C526</f>
        <v>#DIV/0!</v>
      </c>
      <c r="T526" s="11" t="e">
        <f>(COUNTIFS(Sta!$A:$A,$A526,Sta!$R:$R,"&gt;1.5") +COUNTIFS(Sta!$B:$B,$A526,Sta!$S:$S,"&gt;1.5"))/$D526</f>
        <v>#DIV/0!</v>
      </c>
      <c r="U526" s="8" t="e">
        <f>COUNTIFS(Sta!$A:$A,$A526,Sta!$R:$R,"&gt;1.5")/$B526</f>
        <v>#DIV/0!</v>
      </c>
      <c r="V526" s="8" t="e">
        <f>COUNTIFS(Sta!$B:$B,$A526,Sta!$S:$S,"&gt;1.5")/$C526</f>
        <v>#DIV/0!</v>
      </c>
    </row>
    <row r="527" spans="1:22" x14ac:dyDescent="0.3">
      <c r="A527" t="s">
        <v>638</v>
      </c>
      <c r="B527" s="9">
        <f>COUNTIF(Sta!A:A,A527)</f>
        <v>1</v>
      </c>
      <c r="C527" s="4">
        <f>COUNTIF(Sta!B:B,A527)</f>
        <v>1</v>
      </c>
      <c r="D527" s="4">
        <f t="shared" si="14"/>
        <v>2</v>
      </c>
      <c r="E527" s="10">
        <f>(SUMIF(Sta!$A:$A,$A527,Sta!$T:$T)  + SUMIF(Sta!$B:$B,$A527,Sta!$T:$T) )/$D527</f>
        <v>3.5</v>
      </c>
      <c r="F527" s="6">
        <f>SUMIF(Sta!$A:$A,$A527,Sta!$T:$T)/$B527</f>
        <v>2</v>
      </c>
      <c r="G527" s="6">
        <f>SUMIF(Sta!$B:$B,$A527,Sta!$T:$T)/$C527</f>
        <v>5</v>
      </c>
      <c r="H527" s="10">
        <f>(SUMIF(Sta!$A:$A,$A527,Sta!$R:$R)  + SUMIF(Sta!$B:$B,$A527,Sta!$S:$S) )/$D527</f>
        <v>1.5</v>
      </c>
      <c r="I527" s="6">
        <f>SUMIF(Sta!$A:$A,$A527,Sta!$R:$R)/$B527</f>
        <v>1</v>
      </c>
      <c r="J527" s="6">
        <f>SUMIF(Sta!$B:$B,$A527,Sta!$S:$S)/$C527</f>
        <v>2</v>
      </c>
      <c r="K527" s="11">
        <f>(COUNTIFS(Sta!$A:$A,$A527,Sta!$T:$T,"&gt;2.5") +COUNTIFS(Sta!$B:$B,$A527,Sta!$T:$T,"&gt;2.5"))/$D527</f>
        <v>0.5</v>
      </c>
      <c r="L527" s="8">
        <f>COUNTIFS(Sta!$A:$A,$A527,Sta!$T:$T,"&gt;2.5")/$B527</f>
        <v>0</v>
      </c>
      <c r="M527" s="8">
        <f>COUNTIFS(Sta!$B:$B,$A527,Sta!$T:$T,"&gt;2.5")/$C527</f>
        <v>1</v>
      </c>
      <c r="N527" s="11">
        <f>(COUNTIFS(Sta!$A:$A,$A527,Sta!$T:$T,"&gt;4.5") +COUNTIFS(Sta!$B:$B,$A527,Sta!$T:$T,"&gt;4.5"))/$D527</f>
        <v>0.5</v>
      </c>
      <c r="O527" s="8">
        <f>COUNTIFS(Sta!$A:$A,$A527,Sta!$T:$T,"&gt;4.5")/$B527</f>
        <v>0</v>
      </c>
      <c r="P527" s="8">
        <f>COUNTIFS(Sta!$B:$B,$A527,Sta!$T:$T,"&gt;4.5")/$C527</f>
        <v>1</v>
      </c>
      <c r="Q527" s="11">
        <f>(COUNTIFS(Sta!$A:$A,$A527,Sta!$R:$R,"&gt;0.5") +COUNTIFS(Sta!$B:$B,$A527,Sta!$S:$S,"&gt;0.5"))/$D527</f>
        <v>1</v>
      </c>
      <c r="R527" s="8">
        <f>COUNTIFS(Sta!$A:$A,$A527,Sta!$R:$R,"&gt;0.5")/$B527</f>
        <v>1</v>
      </c>
      <c r="S527" s="8">
        <f>COUNTIFS(Sta!$B:$B,$A527,Sta!$S:$S,"&gt;0.5")/$C527</f>
        <v>1</v>
      </c>
      <c r="T527" s="11">
        <f>(COUNTIFS(Sta!$A:$A,$A527,Sta!$R:$R,"&gt;1.5") +COUNTIFS(Sta!$B:$B,$A527,Sta!$S:$S,"&gt;1.5"))/$D527</f>
        <v>0.5</v>
      </c>
      <c r="U527" s="8">
        <f>COUNTIFS(Sta!$A:$A,$A527,Sta!$R:$R,"&gt;1.5")/$B527</f>
        <v>0</v>
      </c>
      <c r="V527" s="8">
        <f>COUNTIFS(Sta!$B:$B,$A527,Sta!$S:$S,"&gt;1.5")/$C527</f>
        <v>1</v>
      </c>
    </row>
    <row r="528" spans="1:22" x14ac:dyDescent="0.3">
      <c r="A528" t="s">
        <v>545</v>
      </c>
      <c r="B528" s="9">
        <f>COUNTIF(Sta!A:A,A528)</f>
        <v>2</v>
      </c>
      <c r="C528" s="4">
        <f>COUNTIF(Sta!B:B,A528)</f>
        <v>3</v>
      </c>
      <c r="D528" s="4">
        <f t="shared" si="14"/>
        <v>5</v>
      </c>
      <c r="E528" s="10">
        <f>(SUMIF(Sta!$A:$A,$A528,Sta!$T:$T)  + SUMIF(Sta!$B:$B,$A528,Sta!$T:$T) )/$D528</f>
        <v>5.4</v>
      </c>
      <c r="F528" s="6">
        <f>SUMIF(Sta!$A:$A,$A528,Sta!$T:$T)/$B528</f>
        <v>6.5</v>
      </c>
      <c r="G528" s="6">
        <f>SUMIF(Sta!$B:$B,$A528,Sta!$T:$T)/$C528</f>
        <v>4.666666666666667</v>
      </c>
      <c r="H528" s="10">
        <f>(SUMIF(Sta!$A:$A,$A528,Sta!$R:$R)  + SUMIF(Sta!$B:$B,$A528,Sta!$S:$S) )/$D528</f>
        <v>3</v>
      </c>
      <c r="I528" s="6">
        <f>SUMIF(Sta!$A:$A,$A528,Sta!$R:$R)/$B528</f>
        <v>3.5</v>
      </c>
      <c r="J528" s="6">
        <f>SUMIF(Sta!$B:$B,$A528,Sta!$S:$S)/$C528</f>
        <v>2.6666666666666665</v>
      </c>
      <c r="K528" s="11">
        <f>(COUNTIFS(Sta!$A:$A,$A528,Sta!$T:$T,"&gt;2.5") +COUNTIFS(Sta!$B:$B,$A528,Sta!$T:$T,"&gt;2.5"))/$D528</f>
        <v>1</v>
      </c>
      <c r="L528" s="8">
        <f>COUNTIFS(Sta!$A:$A,$A528,Sta!$T:$T,"&gt;2.5")/$B528</f>
        <v>1</v>
      </c>
      <c r="M528" s="8">
        <f>COUNTIFS(Sta!$B:$B,$A528,Sta!$T:$T,"&gt;2.5")/$C528</f>
        <v>1</v>
      </c>
      <c r="N528" s="11">
        <f>(COUNTIFS(Sta!$A:$A,$A528,Sta!$T:$T,"&gt;4.5") +COUNTIFS(Sta!$B:$B,$A528,Sta!$T:$T,"&gt;4.5"))/$D528</f>
        <v>0.6</v>
      </c>
      <c r="O528" s="8">
        <f>COUNTIFS(Sta!$A:$A,$A528,Sta!$T:$T,"&gt;4.5")/$B528</f>
        <v>1</v>
      </c>
      <c r="P528" s="8">
        <f>COUNTIFS(Sta!$B:$B,$A528,Sta!$T:$T,"&gt;4.5")/$C528</f>
        <v>0.33333333333333331</v>
      </c>
      <c r="Q528" s="11">
        <f>(COUNTIFS(Sta!$A:$A,$A528,Sta!$R:$R,"&gt;0.5") +COUNTIFS(Sta!$B:$B,$A528,Sta!$S:$S,"&gt;0.5"))/$D528</f>
        <v>1</v>
      </c>
      <c r="R528" s="8">
        <f>COUNTIFS(Sta!$A:$A,$A528,Sta!$R:$R,"&gt;0.5")/$B528</f>
        <v>1</v>
      </c>
      <c r="S528" s="8">
        <f>COUNTIFS(Sta!$B:$B,$A528,Sta!$S:$S,"&gt;0.5")/$C528</f>
        <v>1</v>
      </c>
      <c r="T528" s="11">
        <f>(COUNTIFS(Sta!$A:$A,$A528,Sta!$R:$R,"&gt;1.5") +COUNTIFS(Sta!$B:$B,$A528,Sta!$S:$S,"&gt;1.5"))/$D528</f>
        <v>1</v>
      </c>
      <c r="U528" s="8">
        <f>COUNTIFS(Sta!$A:$A,$A528,Sta!$R:$R,"&gt;1.5")/$B528</f>
        <v>1</v>
      </c>
      <c r="V528" s="8">
        <f>COUNTIFS(Sta!$B:$B,$A528,Sta!$S:$S,"&gt;1.5")/$C528</f>
        <v>1</v>
      </c>
    </row>
    <row r="529" spans="1:22" x14ac:dyDescent="0.3">
      <c r="A529" t="s">
        <v>148</v>
      </c>
      <c r="B529" s="9">
        <f>COUNTIF(Sta!A:A,A529)</f>
        <v>0</v>
      </c>
      <c r="C529" s="4">
        <f>COUNTIF(Sta!B:B,A529)</f>
        <v>0</v>
      </c>
      <c r="D529" s="4">
        <f t="shared" si="14"/>
        <v>0</v>
      </c>
      <c r="E529" s="10" t="e">
        <f>(SUMIF(Sta!$A:$A,$A529,Sta!$T:$T)  + SUMIF(Sta!$B:$B,$A529,Sta!$T:$T) )/$D529</f>
        <v>#DIV/0!</v>
      </c>
      <c r="F529" s="6" t="e">
        <f>SUMIF(Sta!$A:$A,$A529,Sta!$T:$T)/$B529</f>
        <v>#DIV/0!</v>
      </c>
      <c r="G529" s="6" t="e">
        <f>SUMIF(Sta!$B:$B,$A529,Sta!$T:$T)/$C529</f>
        <v>#DIV/0!</v>
      </c>
      <c r="H529" s="10" t="e">
        <f>(SUMIF(Sta!$A:$A,$A529,Sta!$R:$R)  + SUMIF(Sta!$B:$B,$A529,Sta!$S:$S) )/$D529</f>
        <v>#DIV/0!</v>
      </c>
      <c r="I529" s="6" t="e">
        <f>SUMIF(Sta!$A:$A,$A529,Sta!$R:$R)/$B529</f>
        <v>#DIV/0!</v>
      </c>
      <c r="J529" s="6" t="e">
        <f>SUMIF(Sta!$B:$B,$A529,Sta!$S:$S)/$C529</f>
        <v>#DIV/0!</v>
      </c>
      <c r="K529" s="11" t="e">
        <f>(COUNTIFS(Sta!$A:$A,$A529,Sta!$T:$T,"&gt;2.5") +COUNTIFS(Sta!$B:$B,$A529,Sta!$T:$T,"&gt;2.5"))/$D529</f>
        <v>#DIV/0!</v>
      </c>
      <c r="L529" s="8" t="e">
        <f>COUNTIFS(Sta!$A:$A,$A529,Sta!$T:$T,"&gt;2.5")/$B529</f>
        <v>#DIV/0!</v>
      </c>
      <c r="M529" s="8" t="e">
        <f>COUNTIFS(Sta!$B:$B,$A529,Sta!$T:$T,"&gt;2.5")/$C529</f>
        <v>#DIV/0!</v>
      </c>
      <c r="N529" s="11" t="e">
        <f>(COUNTIFS(Sta!$A:$A,$A529,Sta!$T:$T,"&gt;4.5") +COUNTIFS(Sta!$B:$B,$A529,Sta!$T:$T,"&gt;4.5"))/$D529</f>
        <v>#DIV/0!</v>
      </c>
      <c r="O529" s="8" t="e">
        <f>COUNTIFS(Sta!$A:$A,$A529,Sta!$T:$T,"&gt;4.5")/$B529</f>
        <v>#DIV/0!</v>
      </c>
      <c r="P529" s="8" t="e">
        <f>COUNTIFS(Sta!$B:$B,$A529,Sta!$T:$T,"&gt;4.5")/$C529</f>
        <v>#DIV/0!</v>
      </c>
      <c r="Q529" s="11" t="e">
        <f>(COUNTIFS(Sta!$A:$A,$A529,Sta!$R:$R,"&gt;0.5") +COUNTIFS(Sta!$B:$B,$A529,Sta!$S:$S,"&gt;0.5"))/$D529</f>
        <v>#DIV/0!</v>
      </c>
      <c r="R529" s="8" t="e">
        <f>COUNTIFS(Sta!$A:$A,$A529,Sta!$R:$R,"&gt;0.5")/$B529</f>
        <v>#DIV/0!</v>
      </c>
      <c r="S529" s="8" t="e">
        <f>COUNTIFS(Sta!$B:$B,$A529,Sta!$S:$S,"&gt;0.5")/$C529</f>
        <v>#DIV/0!</v>
      </c>
      <c r="T529" s="11" t="e">
        <f>(COUNTIFS(Sta!$A:$A,$A529,Sta!$R:$R,"&gt;1.5") +COUNTIFS(Sta!$B:$B,$A529,Sta!$S:$S,"&gt;1.5"))/$D529</f>
        <v>#DIV/0!</v>
      </c>
      <c r="U529" s="8" t="e">
        <f>COUNTIFS(Sta!$A:$A,$A529,Sta!$R:$R,"&gt;1.5")/$B529</f>
        <v>#DIV/0!</v>
      </c>
      <c r="V529" s="8" t="e">
        <f>COUNTIFS(Sta!$B:$B,$A529,Sta!$S:$S,"&gt;1.5")/$C529</f>
        <v>#DIV/0!</v>
      </c>
    </row>
    <row r="530" spans="1:22" x14ac:dyDescent="0.3">
      <c r="A530" t="s">
        <v>400</v>
      </c>
      <c r="B530" s="9">
        <f>COUNTIF(Sta!A:A,A530)</f>
        <v>0</v>
      </c>
      <c r="C530" s="4">
        <f>COUNTIF(Sta!B:B,A530)</f>
        <v>0</v>
      </c>
      <c r="D530" s="4">
        <f t="shared" si="14"/>
        <v>0</v>
      </c>
      <c r="E530" s="10" t="e">
        <f>(SUMIF(Sta!$A:$A,$A530,Sta!$T:$T)  + SUMIF(Sta!$B:$B,$A530,Sta!$T:$T) )/$D530</f>
        <v>#DIV/0!</v>
      </c>
      <c r="F530" s="6" t="e">
        <f>SUMIF(Sta!$A:$A,$A530,Sta!$T:$T)/$B530</f>
        <v>#DIV/0!</v>
      </c>
      <c r="G530" s="6" t="e">
        <f>SUMIF(Sta!$B:$B,$A530,Sta!$T:$T)/$C530</f>
        <v>#DIV/0!</v>
      </c>
      <c r="H530" s="10" t="e">
        <f>(SUMIF(Sta!$A:$A,$A530,Sta!$R:$R)  + SUMIF(Sta!$B:$B,$A530,Sta!$S:$S) )/$D530</f>
        <v>#DIV/0!</v>
      </c>
      <c r="I530" s="6" t="e">
        <f>SUMIF(Sta!$A:$A,$A530,Sta!$R:$R)/$B530</f>
        <v>#DIV/0!</v>
      </c>
      <c r="J530" s="6" t="e">
        <f>SUMIF(Sta!$B:$B,$A530,Sta!$S:$S)/$C530</f>
        <v>#DIV/0!</v>
      </c>
      <c r="K530" s="11" t="e">
        <f>(COUNTIFS(Sta!$A:$A,$A530,Sta!$T:$T,"&gt;2.5") +COUNTIFS(Sta!$B:$B,$A530,Sta!$T:$T,"&gt;2.5"))/$D530</f>
        <v>#DIV/0!</v>
      </c>
      <c r="L530" s="8" t="e">
        <f>COUNTIFS(Sta!$A:$A,$A530,Sta!$T:$T,"&gt;2.5")/$B530</f>
        <v>#DIV/0!</v>
      </c>
      <c r="M530" s="8" t="e">
        <f>COUNTIFS(Sta!$B:$B,$A530,Sta!$T:$T,"&gt;2.5")/$C530</f>
        <v>#DIV/0!</v>
      </c>
      <c r="N530" s="11" t="e">
        <f>(COUNTIFS(Sta!$A:$A,$A530,Sta!$T:$T,"&gt;4.5") +COUNTIFS(Sta!$B:$B,$A530,Sta!$T:$T,"&gt;4.5"))/$D530</f>
        <v>#DIV/0!</v>
      </c>
      <c r="O530" s="8" t="e">
        <f>COUNTIFS(Sta!$A:$A,$A530,Sta!$T:$T,"&gt;4.5")/$B530</f>
        <v>#DIV/0!</v>
      </c>
      <c r="P530" s="8" t="e">
        <f>COUNTIFS(Sta!$B:$B,$A530,Sta!$T:$T,"&gt;4.5")/$C530</f>
        <v>#DIV/0!</v>
      </c>
      <c r="Q530" s="11" t="e">
        <f>(COUNTIFS(Sta!$A:$A,$A530,Sta!$R:$R,"&gt;0.5") +COUNTIFS(Sta!$B:$B,$A530,Sta!$S:$S,"&gt;0.5"))/$D530</f>
        <v>#DIV/0!</v>
      </c>
      <c r="R530" s="8" t="e">
        <f>COUNTIFS(Sta!$A:$A,$A530,Sta!$R:$R,"&gt;0.5")/$B530</f>
        <v>#DIV/0!</v>
      </c>
      <c r="S530" s="8" t="e">
        <f>COUNTIFS(Sta!$B:$B,$A530,Sta!$S:$S,"&gt;0.5")/$C530</f>
        <v>#DIV/0!</v>
      </c>
      <c r="T530" s="11" t="e">
        <f>(COUNTIFS(Sta!$A:$A,$A530,Sta!$R:$R,"&gt;1.5") +COUNTIFS(Sta!$B:$B,$A530,Sta!$S:$S,"&gt;1.5"))/$D530</f>
        <v>#DIV/0!</v>
      </c>
      <c r="U530" s="8" t="e">
        <f>COUNTIFS(Sta!$A:$A,$A530,Sta!$R:$R,"&gt;1.5")/$B530</f>
        <v>#DIV/0!</v>
      </c>
      <c r="V530" s="8" t="e">
        <f>COUNTIFS(Sta!$B:$B,$A530,Sta!$S:$S,"&gt;1.5")/$C530</f>
        <v>#DIV/0!</v>
      </c>
    </row>
    <row r="531" spans="1:22" x14ac:dyDescent="0.3">
      <c r="A531" t="s">
        <v>609</v>
      </c>
      <c r="B531" s="9">
        <f>COUNTIF(Sta!A:A,A531)</f>
        <v>1</v>
      </c>
      <c r="C531" s="4">
        <f>COUNTIF(Sta!B:B,A531)</f>
        <v>3</v>
      </c>
      <c r="D531" s="4">
        <f t="shared" si="14"/>
        <v>4</v>
      </c>
      <c r="E531" s="10">
        <f>(SUMIF(Sta!$A:$A,$A531,Sta!$T:$T)  + SUMIF(Sta!$B:$B,$A531,Sta!$T:$T) )/$D531</f>
        <v>4.25</v>
      </c>
      <c r="F531" s="6">
        <f>SUMIF(Sta!$A:$A,$A531,Sta!$T:$T)/$B531</f>
        <v>5</v>
      </c>
      <c r="G531" s="6">
        <f>SUMIF(Sta!$B:$B,$A531,Sta!$T:$T)/$C531</f>
        <v>4</v>
      </c>
      <c r="H531" s="10">
        <f>(SUMIF(Sta!$A:$A,$A531,Sta!$R:$R)  + SUMIF(Sta!$B:$B,$A531,Sta!$S:$S) )/$D531</f>
        <v>2.5</v>
      </c>
      <c r="I531" s="6">
        <f>SUMIF(Sta!$A:$A,$A531,Sta!$R:$R)/$B531</f>
        <v>3</v>
      </c>
      <c r="J531" s="6">
        <f>SUMIF(Sta!$B:$B,$A531,Sta!$S:$S)/$C531</f>
        <v>2.3333333333333335</v>
      </c>
      <c r="K531" s="11">
        <f>(COUNTIFS(Sta!$A:$A,$A531,Sta!$T:$T,"&gt;2.5") +COUNTIFS(Sta!$B:$B,$A531,Sta!$T:$T,"&gt;2.5"))/$D531</f>
        <v>1</v>
      </c>
      <c r="L531" s="8">
        <f>COUNTIFS(Sta!$A:$A,$A531,Sta!$T:$T,"&gt;2.5")/$B531</f>
        <v>1</v>
      </c>
      <c r="M531" s="8">
        <f>COUNTIFS(Sta!$B:$B,$A531,Sta!$T:$T,"&gt;2.5")/$C531</f>
        <v>1</v>
      </c>
      <c r="N531" s="11">
        <f>(COUNTIFS(Sta!$A:$A,$A531,Sta!$T:$T,"&gt;4.5") +COUNTIFS(Sta!$B:$B,$A531,Sta!$T:$T,"&gt;4.5"))/$D531</f>
        <v>0.5</v>
      </c>
      <c r="O531" s="8">
        <f>COUNTIFS(Sta!$A:$A,$A531,Sta!$T:$T,"&gt;4.5")/$B531</f>
        <v>1</v>
      </c>
      <c r="P531" s="8">
        <f>COUNTIFS(Sta!$B:$B,$A531,Sta!$T:$T,"&gt;4.5")/$C531</f>
        <v>0.33333333333333331</v>
      </c>
      <c r="Q531" s="11">
        <f>(COUNTIFS(Sta!$A:$A,$A531,Sta!$R:$R,"&gt;0.5") +COUNTIFS(Sta!$B:$B,$A531,Sta!$S:$S,"&gt;0.5"))/$D531</f>
        <v>1</v>
      </c>
      <c r="R531" s="8">
        <f>COUNTIFS(Sta!$A:$A,$A531,Sta!$R:$R,"&gt;0.5")/$B531</f>
        <v>1</v>
      </c>
      <c r="S531" s="8">
        <f>COUNTIFS(Sta!$B:$B,$A531,Sta!$S:$S,"&gt;0.5")/$C531</f>
        <v>1</v>
      </c>
      <c r="T531" s="11">
        <f>(COUNTIFS(Sta!$A:$A,$A531,Sta!$R:$R,"&gt;1.5") +COUNTIFS(Sta!$B:$B,$A531,Sta!$S:$S,"&gt;1.5"))/$D531</f>
        <v>1</v>
      </c>
      <c r="U531" s="8">
        <f>COUNTIFS(Sta!$A:$A,$A531,Sta!$R:$R,"&gt;1.5")/$B531</f>
        <v>1</v>
      </c>
      <c r="V531" s="8">
        <f>COUNTIFS(Sta!$B:$B,$A531,Sta!$S:$S,"&gt;1.5")/$C531</f>
        <v>1</v>
      </c>
    </row>
    <row r="532" spans="1:22" x14ac:dyDescent="0.3">
      <c r="A532" t="s">
        <v>665</v>
      </c>
      <c r="B532" s="9">
        <f>COUNTIF(Sta!A:A,A532)</f>
        <v>2</v>
      </c>
      <c r="C532" s="4">
        <f>COUNTIF(Sta!B:B,A532)</f>
        <v>1</v>
      </c>
      <c r="D532" s="4">
        <f t="shared" si="14"/>
        <v>3</v>
      </c>
      <c r="E532" s="10">
        <f>(SUMIF(Sta!$A:$A,$A532,Sta!$T:$T)  + SUMIF(Sta!$B:$B,$A532,Sta!$T:$T) )/$D532</f>
        <v>6.333333333333333</v>
      </c>
      <c r="F532" s="6">
        <f>SUMIF(Sta!$A:$A,$A532,Sta!$T:$T)/$B532</f>
        <v>7</v>
      </c>
      <c r="G532" s="6">
        <f>SUMIF(Sta!$B:$B,$A532,Sta!$T:$T)/$C532</f>
        <v>5</v>
      </c>
      <c r="H532" s="10">
        <f>(SUMIF(Sta!$A:$A,$A532,Sta!$R:$R)  + SUMIF(Sta!$B:$B,$A532,Sta!$S:$S) )/$D532</f>
        <v>3</v>
      </c>
      <c r="I532" s="6">
        <f>SUMIF(Sta!$A:$A,$A532,Sta!$R:$R)/$B532</f>
        <v>3</v>
      </c>
      <c r="J532" s="6">
        <f>SUMIF(Sta!$B:$B,$A532,Sta!$S:$S)/$C532</f>
        <v>3</v>
      </c>
      <c r="K532" s="11">
        <f>(COUNTIFS(Sta!$A:$A,$A532,Sta!$T:$T,"&gt;2.5") +COUNTIFS(Sta!$B:$B,$A532,Sta!$T:$T,"&gt;2.5"))/$D532</f>
        <v>1</v>
      </c>
      <c r="L532" s="8">
        <f>COUNTIFS(Sta!$A:$A,$A532,Sta!$T:$T,"&gt;2.5")/$B532</f>
        <v>1</v>
      </c>
      <c r="M532" s="8">
        <f>COUNTIFS(Sta!$B:$B,$A532,Sta!$T:$T,"&gt;2.5")/$C532</f>
        <v>1</v>
      </c>
      <c r="N532" s="11">
        <f>(COUNTIFS(Sta!$A:$A,$A532,Sta!$T:$T,"&gt;4.5") +COUNTIFS(Sta!$B:$B,$A532,Sta!$T:$T,"&gt;4.5"))/$D532</f>
        <v>1</v>
      </c>
      <c r="O532" s="8">
        <f>COUNTIFS(Sta!$A:$A,$A532,Sta!$T:$T,"&gt;4.5")/$B532</f>
        <v>1</v>
      </c>
      <c r="P532" s="8">
        <f>COUNTIFS(Sta!$B:$B,$A532,Sta!$T:$T,"&gt;4.5")/$C532</f>
        <v>1</v>
      </c>
      <c r="Q532" s="11">
        <f>(COUNTIFS(Sta!$A:$A,$A532,Sta!$R:$R,"&gt;0.5") +COUNTIFS(Sta!$B:$B,$A532,Sta!$S:$S,"&gt;0.5"))/$D532</f>
        <v>1</v>
      </c>
      <c r="R532" s="8">
        <f>COUNTIFS(Sta!$A:$A,$A532,Sta!$R:$R,"&gt;0.5")/$B532</f>
        <v>1</v>
      </c>
      <c r="S532" s="8">
        <f>COUNTIFS(Sta!$B:$B,$A532,Sta!$S:$S,"&gt;0.5")/$C532</f>
        <v>1</v>
      </c>
      <c r="T532" s="11">
        <f>(COUNTIFS(Sta!$A:$A,$A532,Sta!$R:$R,"&gt;1.5") +COUNTIFS(Sta!$B:$B,$A532,Sta!$S:$S,"&gt;1.5"))/$D532</f>
        <v>1</v>
      </c>
      <c r="U532" s="8">
        <f>COUNTIFS(Sta!$A:$A,$A532,Sta!$R:$R,"&gt;1.5")/$B532</f>
        <v>1</v>
      </c>
      <c r="V532" s="8">
        <f>COUNTIFS(Sta!$B:$B,$A532,Sta!$S:$S,"&gt;1.5")/$C532</f>
        <v>1</v>
      </c>
    </row>
    <row r="533" spans="1:22" x14ac:dyDescent="0.3">
      <c r="A533" t="s">
        <v>513</v>
      </c>
      <c r="B533" s="9">
        <f>COUNTIF(Sta!A:A,A533)</f>
        <v>12</v>
      </c>
      <c r="C533" s="4">
        <f>COUNTIF(Sta!B:B,A533)</f>
        <v>10</v>
      </c>
      <c r="D533" s="4">
        <f t="shared" si="14"/>
        <v>22</v>
      </c>
      <c r="E533" s="10">
        <f>(SUMIF(Sta!$A:$A,$A533,Sta!$T:$T)  + SUMIF(Sta!$B:$B,$A533,Sta!$T:$T) )/$D533</f>
        <v>5.0909090909090908</v>
      </c>
      <c r="F533" s="6">
        <f>SUMIF(Sta!$A:$A,$A533,Sta!$T:$T)/$B533</f>
        <v>4.916666666666667</v>
      </c>
      <c r="G533" s="6">
        <f>SUMIF(Sta!$B:$B,$A533,Sta!$T:$T)/$C533</f>
        <v>5.3</v>
      </c>
      <c r="H533" s="10">
        <f>(SUMIF(Sta!$A:$A,$A533,Sta!$R:$R)  + SUMIF(Sta!$B:$B,$A533,Sta!$S:$S) )/$D533</f>
        <v>2.5</v>
      </c>
      <c r="I533" s="6">
        <f>SUMIF(Sta!$A:$A,$A533,Sta!$R:$R)/$B533</f>
        <v>2.0833333333333335</v>
      </c>
      <c r="J533" s="6">
        <f>SUMIF(Sta!$B:$B,$A533,Sta!$S:$S)/$C533</f>
        <v>3</v>
      </c>
      <c r="K533" s="11">
        <f>(COUNTIFS(Sta!$A:$A,$A533,Sta!$T:$T,"&gt;2.5") +COUNTIFS(Sta!$B:$B,$A533,Sta!$T:$T,"&gt;2.5"))/$D533</f>
        <v>0.95454545454545459</v>
      </c>
      <c r="L533" s="8">
        <f>COUNTIFS(Sta!$A:$A,$A533,Sta!$T:$T,"&gt;2.5")/$B533</f>
        <v>0.91666666666666663</v>
      </c>
      <c r="M533" s="8">
        <f>COUNTIFS(Sta!$B:$B,$A533,Sta!$T:$T,"&gt;2.5")/$C533</f>
        <v>1</v>
      </c>
      <c r="N533" s="11">
        <f>(COUNTIFS(Sta!$A:$A,$A533,Sta!$T:$T,"&gt;4.5") +COUNTIFS(Sta!$B:$B,$A533,Sta!$T:$T,"&gt;4.5"))/$D533</f>
        <v>0.5</v>
      </c>
      <c r="O533" s="8">
        <f>COUNTIFS(Sta!$A:$A,$A533,Sta!$T:$T,"&gt;4.5")/$B533</f>
        <v>0.5</v>
      </c>
      <c r="P533" s="8">
        <f>COUNTIFS(Sta!$B:$B,$A533,Sta!$T:$T,"&gt;4.5")/$C533</f>
        <v>0.5</v>
      </c>
      <c r="Q533" s="11">
        <f>(COUNTIFS(Sta!$A:$A,$A533,Sta!$R:$R,"&gt;0.5") +COUNTIFS(Sta!$B:$B,$A533,Sta!$S:$S,"&gt;0.5"))/$D533</f>
        <v>0.95454545454545459</v>
      </c>
      <c r="R533" s="8">
        <f>COUNTIFS(Sta!$A:$A,$A533,Sta!$R:$R,"&gt;0.5")/$B533</f>
        <v>0.91666666666666663</v>
      </c>
      <c r="S533" s="8">
        <f>COUNTIFS(Sta!$B:$B,$A533,Sta!$S:$S,"&gt;0.5")/$C533</f>
        <v>1</v>
      </c>
      <c r="T533" s="11">
        <f>(COUNTIFS(Sta!$A:$A,$A533,Sta!$R:$R,"&gt;1.5") +COUNTIFS(Sta!$B:$B,$A533,Sta!$S:$S,"&gt;1.5"))/$D533</f>
        <v>0.81818181818181823</v>
      </c>
      <c r="U533" s="8">
        <f>COUNTIFS(Sta!$A:$A,$A533,Sta!$R:$R,"&gt;1.5")/$B533</f>
        <v>0.75</v>
      </c>
      <c r="V533" s="8">
        <f>COUNTIFS(Sta!$B:$B,$A533,Sta!$S:$S,"&gt;1.5")/$C533</f>
        <v>0.9</v>
      </c>
    </row>
    <row r="534" spans="1:22" x14ac:dyDescent="0.3">
      <c r="A534" t="s">
        <v>501</v>
      </c>
      <c r="B534" s="9">
        <f>COUNTIF(Sta!A:A,A534)</f>
        <v>10</v>
      </c>
      <c r="C534" s="4">
        <f>COUNTIF(Sta!B:B,A534)</f>
        <v>11</v>
      </c>
      <c r="D534" s="4">
        <f t="shared" si="14"/>
        <v>21</v>
      </c>
      <c r="E534" s="10">
        <f>(SUMIF(Sta!$A:$A,$A534,Sta!$T:$T)  + SUMIF(Sta!$B:$B,$A534,Sta!$T:$T) )/$D534</f>
        <v>3.9047619047619047</v>
      </c>
      <c r="F534" s="6">
        <f>SUMIF(Sta!$A:$A,$A534,Sta!$T:$T)/$B534</f>
        <v>4.0999999999999996</v>
      </c>
      <c r="G534" s="6">
        <f>SUMIF(Sta!$B:$B,$A534,Sta!$T:$T)/$C534</f>
        <v>3.7272727272727271</v>
      </c>
      <c r="H534" s="10">
        <f>(SUMIF(Sta!$A:$A,$A534,Sta!$R:$R)  + SUMIF(Sta!$B:$B,$A534,Sta!$S:$S) )/$D534</f>
        <v>1.7619047619047619</v>
      </c>
      <c r="I534" s="6">
        <f>SUMIF(Sta!$A:$A,$A534,Sta!$R:$R)/$B534</f>
        <v>1.5</v>
      </c>
      <c r="J534" s="6">
        <f>SUMIF(Sta!$B:$B,$A534,Sta!$S:$S)/$C534</f>
        <v>2</v>
      </c>
      <c r="K534" s="11">
        <f>(COUNTIFS(Sta!$A:$A,$A534,Sta!$T:$T,"&gt;2.5") +COUNTIFS(Sta!$B:$B,$A534,Sta!$T:$T,"&gt;2.5"))/$D534</f>
        <v>0.80952380952380953</v>
      </c>
      <c r="L534" s="8">
        <f>COUNTIFS(Sta!$A:$A,$A534,Sta!$T:$T,"&gt;2.5")/$B534</f>
        <v>0.8</v>
      </c>
      <c r="M534" s="8">
        <f>COUNTIFS(Sta!$B:$B,$A534,Sta!$T:$T,"&gt;2.5")/$C534</f>
        <v>0.81818181818181823</v>
      </c>
      <c r="N534" s="11">
        <f>(COUNTIFS(Sta!$A:$A,$A534,Sta!$T:$T,"&gt;4.5") +COUNTIFS(Sta!$B:$B,$A534,Sta!$T:$T,"&gt;4.5"))/$D534</f>
        <v>0.38095238095238093</v>
      </c>
      <c r="O534" s="8">
        <f>COUNTIFS(Sta!$A:$A,$A534,Sta!$T:$T,"&gt;4.5")/$B534</f>
        <v>0.5</v>
      </c>
      <c r="P534" s="8">
        <f>COUNTIFS(Sta!$B:$B,$A534,Sta!$T:$T,"&gt;4.5")/$C534</f>
        <v>0.27272727272727271</v>
      </c>
      <c r="Q534" s="11">
        <f>(COUNTIFS(Sta!$A:$A,$A534,Sta!$R:$R,"&gt;0.5") +COUNTIFS(Sta!$B:$B,$A534,Sta!$S:$S,"&gt;0.5"))/$D534</f>
        <v>0.7142857142857143</v>
      </c>
      <c r="R534" s="8">
        <f>COUNTIFS(Sta!$A:$A,$A534,Sta!$R:$R,"&gt;0.5")/$B534</f>
        <v>0.5</v>
      </c>
      <c r="S534" s="8">
        <f>COUNTIFS(Sta!$B:$B,$A534,Sta!$S:$S,"&gt;0.5")/$C534</f>
        <v>0.90909090909090906</v>
      </c>
      <c r="T534" s="11">
        <f>(COUNTIFS(Sta!$A:$A,$A534,Sta!$R:$R,"&gt;1.5") +COUNTIFS(Sta!$B:$B,$A534,Sta!$S:$S,"&gt;1.5"))/$D534</f>
        <v>0.47619047619047616</v>
      </c>
      <c r="U534" s="8">
        <f>COUNTIFS(Sta!$A:$A,$A534,Sta!$R:$R,"&gt;1.5")/$B534</f>
        <v>0.4</v>
      </c>
      <c r="V534" s="8">
        <f>COUNTIFS(Sta!$B:$B,$A534,Sta!$S:$S,"&gt;1.5")/$C534</f>
        <v>0.54545454545454541</v>
      </c>
    </row>
    <row r="535" spans="1:22" x14ac:dyDescent="0.3">
      <c r="A535" t="s">
        <v>455</v>
      </c>
      <c r="B535" s="9">
        <f>COUNTIF(Sta!A:A,A535)</f>
        <v>14</v>
      </c>
      <c r="C535" s="4">
        <f>COUNTIF(Sta!B:B,A535)</f>
        <v>8</v>
      </c>
      <c r="D535" s="4">
        <f t="shared" si="14"/>
        <v>22</v>
      </c>
      <c r="E535" s="10">
        <f>(SUMIF(Sta!$A:$A,$A535,Sta!$T:$T)  + SUMIF(Sta!$B:$B,$A535,Sta!$T:$T) )/$D535</f>
        <v>2.3636363636363638</v>
      </c>
      <c r="F535" s="6">
        <f>SUMIF(Sta!$A:$A,$A535,Sta!$T:$T)/$B535</f>
        <v>2</v>
      </c>
      <c r="G535" s="6">
        <f>SUMIF(Sta!$B:$B,$A535,Sta!$T:$T)/$C535</f>
        <v>3</v>
      </c>
      <c r="H535" s="10">
        <f>(SUMIF(Sta!$A:$A,$A535,Sta!$R:$R)  + SUMIF(Sta!$B:$B,$A535,Sta!$S:$S) )/$D535</f>
        <v>0.68181818181818177</v>
      </c>
      <c r="I535" s="6">
        <f>SUMIF(Sta!$A:$A,$A535,Sta!$R:$R)/$B535</f>
        <v>0.5</v>
      </c>
      <c r="J535" s="6">
        <f>SUMIF(Sta!$B:$B,$A535,Sta!$S:$S)/$C535</f>
        <v>1</v>
      </c>
      <c r="K535" s="11">
        <f>(COUNTIFS(Sta!$A:$A,$A535,Sta!$T:$T,"&gt;2.5") +COUNTIFS(Sta!$B:$B,$A535,Sta!$T:$T,"&gt;2.5"))/$D535</f>
        <v>0.36363636363636365</v>
      </c>
      <c r="L535" s="8">
        <f>COUNTIFS(Sta!$A:$A,$A535,Sta!$T:$T,"&gt;2.5")/$B535</f>
        <v>0.2857142857142857</v>
      </c>
      <c r="M535" s="8">
        <f>COUNTIFS(Sta!$B:$B,$A535,Sta!$T:$T,"&gt;2.5")/$C535</f>
        <v>0.5</v>
      </c>
      <c r="N535" s="11">
        <f>(COUNTIFS(Sta!$A:$A,$A535,Sta!$T:$T,"&gt;4.5") +COUNTIFS(Sta!$B:$B,$A535,Sta!$T:$T,"&gt;4.5"))/$D535</f>
        <v>9.0909090909090912E-2</v>
      </c>
      <c r="O535" s="8">
        <f>COUNTIFS(Sta!$A:$A,$A535,Sta!$T:$T,"&gt;4.5")/$B535</f>
        <v>0</v>
      </c>
      <c r="P535" s="8">
        <f>COUNTIFS(Sta!$B:$B,$A535,Sta!$T:$T,"&gt;4.5")/$C535</f>
        <v>0.25</v>
      </c>
      <c r="Q535" s="11">
        <f>(COUNTIFS(Sta!$A:$A,$A535,Sta!$R:$R,"&gt;0.5") +COUNTIFS(Sta!$B:$B,$A535,Sta!$S:$S,"&gt;0.5"))/$D535</f>
        <v>0.54545454545454541</v>
      </c>
      <c r="R535" s="8">
        <f>COUNTIFS(Sta!$A:$A,$A535,Sta!$R:$R,"&gt;0.5")/$B535</f>
        <v>0.5</v>
      </c>
      <c r="S535" s="8">
        <f>COUNTIFS(Sta!$B:$B,$A535,Sta!$S:$S,"&gt;0.5")/$C535</f>
        <v>0.625</v>
      </c>
      <c r="T535" s="11">
        <f>(COUNTIFS(Sta!$A:$A,$A535,Sta!$R:$R,"&gt;1.5") +COUNTIFS(Sta!$B:$B,$A535,Sta!$S:$S,"&gt;1.5"))/$D535</f>
        <v>0.13636363636363635</v>
      </c>
      <c r="U535" s="8">
        <f>COUNTIFS(Sta!$A:$A,$A535,Sta!$R:$R,"&gt;1.5")/$B535</f>
        <v>0</v>
      </c>
      <c r="V535" s="8">
        <f>COUNTIFS(Sta!$B:$B,$A535,Sta!$S:$S,"&gt;1.5")/$C535</f>
        <v>0.375</v>
      </c>
    </row>
    <row r="536" spans="1:22" x14ac:dyDescent="0.3">
      <c r="A536" t="s">
        <v>262</v>
      </c>
      <c r="B536" s="9">
        <f>COUNTIF(Sta!A:A,A536)</f>
        <v>0</v>
      </c>
      <c r="C536" s="4">
        <f>COUNTIF(Sta!B:B,A536)</f>
        <v>0</v>
      </c>
      <c r="D536" s="4">
        <f t="shared" si="14"/>
        <v>0</v>
      </c>
      <c r="E536" s="10" t="e">
        <f>(SUMIF(Sta!$A:$A,$A536,Sta!$T:$T)  + SUMIF(Sta!$B:$B,$A536,Sta!$T:$T) )/$D536</f>
        <v>#DIV/0!</v>
      </c>
      <c r="F536" s="6" t="e">
        <f>SUMIF(Sta!$A:$A,$A536,Sta!$T:$T)/$B536</f>
        <v>#DIV/0!</v>
      </c>
      <c r="G536" s="6" t="e">
        <f>SUMIF(Sta!$B:$B,$A536,Sta!$T:$T)/$C536</f>
        <v>#DIV/0!</v>
      </c>
      <c r="H536" s="10" t="e">
        <f>(SUMIF(Sta!$A:$A,$A536,Sta!$R:$R)  + SUMIF(Sta!$B:$B,$A536,Sta!$S:$S) )/$D536</f>
        <v>#DIV/0!</v>
      </c>
      <c r="I536" s="6" t="e">
        <f>SUMIF(Sta!$A:$A,$A536,Sta!$R:$R)/$B536</f>
        <v>#DIV/0!</v>
      </c>
      <c r="J536" s="6" t="e">
        <f>SUMIF(Sta!$B:$B,$A536,Sta!$S:$S)/$C536</f>
        <v>#DIV/0!</v>
      </c>
      <c r="K536" s="11" t="e">
        <f>(COUNTIFS(Sta!$A:$A,$A536,Sta!$T:$T,"&gt;2.5") +COUNTIFS(Sta!$B:$B,$A536,Sta!$T:$T,"&gt;2.5"))/$D536</f>
        <v>#DIV/0!</v>
      </c>
      <c r="L536" s="8" t="e">
        <f>COUNTIFS(Sta!$A:$A,$A536,Sta!$T:$T,"&gt;2.5")/$B536</f>
        <v>#DIV/0!</v>
      </c>
      <c r="M536" s="8" t="e">
        <f>COUNTIFS(Sta!$B:$B,$A536,Sta!$T:$T,"&gt;2.5")/$C536</f>
        <v>#DIV/0!</v>
      </c>
      <c r="N536" s="11" t="e">
        <f>(COUNTIFS(Sta!$A:$A,$A536,Sta!$T:$T,"&gt;4.5") +COUNTIFS(Sta!$B:$B,$A536,Sta!$T:$T,"&gt;4.5"))/$D536</f>
        <v>#DIV/0!</v>
      </c>
      <c r="O536" s="8" t="e">
        <f>COUNTIFS(Sta!$A:$A,$A536,Sta!$T:$T,"&gt;4.5")/$B536</f>
        <v>#DIV/0!</v>
      </c>
      <c r="P536" s="8" t="e">
        <f>COUNTIFS(Sta!$B:$B,$A536,Sta!$T:$T,"&gt;4.5")/$C536</f>
        <v>#DIV/0!</v>
      </c>
      <c r="Q536" s="11" t="e">
        <f>(COUNTIFS(Sta!$A:$A,$A536,Sta!$R:$R,"&gt;0.5") +COUNTIFS(Sta!$B:$B,$A536,Sta!$S:$S,"&gt;0.5"))/$D536</f>
        <v>#DIV/0!</v>
      </c>
      <c r="R536" s="8" t="e">
        <f>COUNTIFS(Sta!$A:$A,$A536,Sta!$R:$R,"&gt;0.5")/$B536</f>
        <v>#DIV/0!</v>
      </c>
      <c r="S536" s="8" t="e">
        <f>COUNTIFS(Sta!$B:$B,$A536,Sta!$S:$S,"&gt;0.5")/$C536</f>
        <v>#DIV/0!</v>
      </c>
      <c r="T536" s="11" t="e">
        <f>(COUNTIFS(Sta!$A:$A,$A536,Sta!$R:$R,"&gt;1.5") +COUNTIFS(Sta!$B:$B,$A536,Sta!$S:$S,"&gt;1.5"))/$D536</f>
        <v>#DIV/0!</v>
      </c>
      <c r="U536" s="8" t="e">
        <f>COUNTIFS(Sta!$A:$A,$A536,Sta!$R:$R,"&gt;1.5")/$B536</f>
        <v>#DIV/0!</v>
      </c>
      <c r="V536" s="8" t="e">
        <f>COUNTIFS(Sta!$B:$B,$A536,Sta!$S:$S,"&gt;1.5")/$C536</f>
        <v>#DIV/0!</v>
      </c>
    </row>
    <row r="537" spans="1:22" x14ac:dyDescent="0.3">
      <c r="A537" t="s">
        <v>136</v>
      </c>
      <c r="B537" s="9">
        <f>COUNTIF(Sta!A:A,A537)</f>
        <v>1</v>
      </c>
      <c r="C537" s="4">
        <f>COUNTIF(Sta!B:B,A537)</f>
        <v>0</v>
      </c>
      <c r="D537" s="4">
        <f t="shared" si="14"/>
        <v>1</v>
      </c>
      <c r="E537" s="10">
        <f>(SUMIF(Sta!$A:$A,$A537,Sta!$T:$T)  + SUMIF(Sta!$B:$B,$A537,Sta!$T:$T) )/$D537</f>
        <v>3</v>
      </c>
      <c r="F537" s="6">
        <f>SUMIF(Sta!$A:$A,$A537,Sta!$T:$T)/$B537</f>
        <v>3</v>
      </c>
      <c r="G537" s="6" t="e">
        <f>SUMIF(Sta!$B:$B,$A537,Sta!$T:$T)/$C537</f>
        <v>#DIV/0!</v>
      </c>
      <c r="H537" s="10">
        <f>(SUMIF(Sta!$A:$A,$A537,Sta!$R:$R)  + SUMIF(Sta!$B:$B,$A537,Sta!$S:$S) )/$D537</f>
        <v>2</v>
      </c>
      <c r="I537" s="6">
        <f>SUMIF(Sta!$A:$A,$A537,Sta!$R:$R)/$B537</f>
        <v>2</v>
      </c>
      <c r="J537" s="6" t="e">
        <f>SUMIF(Sta!$B:$B,$A537,Sta!$S:$S)/$C537</f>
        <v>#DIV/0!</v>
      </c>
      <c r="K537" s="11">
        <f>(COUNTIFS(Sta!$A:$A,$A537,Sta!$T:$T,"&gt;2.5") +COUNTIFS(Sta!$B:$B,$A537,Sta!$T:$T,"&gt;2.5"))/$D537</f>
        <v>1</v>
      </c>
      <c r="L537" s="8">
        <f>COUNTIFS(Sta!$A:$A,$A537,Sta!$T:$T,"&gt;2.5")/$B537</f>
        <v>1</v>
      </c>
      <c r="M537" s="8" t="e">
        <f>COUNTIFS(Sta!$B:$B,$A537,Sta!$T:$T,"&gt;2.5")/$C537</f>
        <v>#DIV/0!</v>
      </c>
      <c r="N537" s="11">
        <f>(COUNTIFS(Sta!$A:$A,$A537,Sta!$T:$T,"&gt;4.5") +COUNTIFS(Sta!$B:$B,$A537,Sta!$T:$T,"&gt;4.5"))/$D537</f>
        <v>0</v>
      </c>
      <c r="O537" s="8">
        <f>COUNTIFS(Sta!$A:$A,$A537,Sta!$T:$T,"&gt;4.5")/$B537</f>
        <v>0</v>
      </c>
      <c r="P537" s="8" t="e">
        <f>COUNTIFS(Sta!$B:$B,$A537,Sta!$T:$T,"&gt;4.5")/$C537</f>
        <v>#DIV/0!</v>
      </c>
      <c r="Q537" s="11">
        <f>(COUNTIFS(Sta!$A:$A,$A537,Sta!$R:$R,"&gt;0.5") +COUNTIFS(Sta!$B:$B,$A537,Sta!$S:$S,"&gt;0.5"))/$D537</f>
        <v>1</v>
      </c>
      <c r="R537" s="8">
        <f>COUNTIFS(Sta!$A:$A,$A537,Sta!$R:$R,"&gt;0.5")/$B537</f>
        <v>1</v>
      </c>
      <c r="S537" s="8" t="e">
        <f>COUNTIFS(Sta!$B:$B,$A537,Sta!$S:$S,"&gt;0.5")/$C537</f>
        <v>#DIV/0!</v>
      </c>
      <c r="T537" s="11">
        <f>(COUNTIFS(Sta!$A:$A,$A537,Sta!$R:$R,"&gt;1.5") +COUNTIFS(Sta!$B:$B,$A537,Sta!$S:$S,"&gt;1.5"))/$D537</f>
        <v>1</v>
      </c>
      <c r="U537" s="8">
        <f>COUNTIFS(Sta!$A:$A,$A537,Sta!$R:$R,"&gt;1.5")/$B537</f>
        <v>1</v>
      </c>
      <c r="V537" s="8" t="e">
        <f>COUNTIFS(Sta!$B:$B,$A537,Sta!$S:$S,"&gt;1.5")/$C537</f>
        <v>#DIV/0!</v>
      </c>
    </row>
    <row r="538" spans="1:22" x14ac:dyDescent="0.3">
      <c r="A538" t="s">
        <v>93</v>
      </c>
      <c r="B538" s="9">
        <f>COUNTIF(Sta!A:A,A538)</f>
        <v>0</v>
      </c>
      <c r="C538" s="4">
        <f>COUNTIF(Sta!B:B,A538)</f>
        <v>0</v>
      </c>
      <c r="D538" s="4">
        <f t="shared" si="14"/>
        <v>0</v>
      </c>
      <c r="E538" s="10" t="e">
        <f>(SUMIF(Sta!$A:$A,$A538,Sta!$T:$T)  + SUMIF(Sta!$B:$B,$A538,Sta!$T:$T) )/$D538</f>
        <v>#DIV/0!</v>
      </c>
      <c r="F538" s="6" t="e">
        <f>SUMIF(Sta!$A:$A,$A538,Sta!$T:$T)/$B538</f>
        <v>#DIV/0!</v>
      </c>
      <c r="G538" s="6" t="e">
        <f>SUMIF(Sta!$B:$B,$A538,Sta!$T:$T)/$C538</f>
        <v>#DIV/0!</v>
      </c>
      <c r="H538" s="10" t="e">
        <f>(SUMIF(Sta!$A:$A,$A538,Sta!$R:$R)  + SUMIF(Sta!$B:$B,$A538,Sta!$S:$S) )/$D538</f>
        <v>#DIV/0!</v>
      </c>
      <c r="I538" s="6" t="e">
        <f>SUMIF(Sta!$A:$A,$A538,Sta!$R:$R)/$B538</f>
        <v>#DIV/0!</v>
      </c>
      <c r="J538" s="6" t="e">
        <f>SUMIF(Sta!$B:$B,$A538,Sta!$S:$S)/$C538</f>
        <v>#DIV/0!</v>
      </c>
      <c r="K538" s="11" t="e">
        <f>(COUNTIFS(Sta!$A:$A,$A538,Sta!$T:$T,"&gt;2.5") +COUNTIFS(Sta!$B:$B,$A538,Sta!$T:$T,"&gt;2.5"))/$D538</f>
        <v>#DIV/0!</v>
      </c>
      <c r="L538" s="8" t="e">
        <f>COUNTIFS(Sta!$A:$A,$A538,Sta!$T:$T,"&gt;2.5")/$B538</f>
        <v>#DIV/0!</v>
      </c>
      <c r="M538" s="8" t="e">
        <f>COUNTIFS(Sta!$B:$B,$A538,Sta!$T:$T,"&gt;2.5")/$C538</f>
        <v>#DIV/0!</v>
      </c>
      <c r="N538" s="11" t="e">
        <f>(COUNTIFS(Sta!$A:$A,$A538,Sta!$T:$T,"&gt;4.5") +COUNTIFS(Sta!$B:$B,$A538,Sta!$T:$T,"&gt;4.5"))/$D538</f>
        <v>#DIV/0!</v>
      </c>
      <c r="O538" s="8" t="e">
        <f>COUNTIFS(Sta!$A:$A,$A538,Sta!$T:$T,"&gt;4.5")/$B538</f>
        <v>#DIV/0!</v>
      </c>
      <c r="P538" s="8" t="e">
        <f>COUNTIFS(Sta!$B:$B,$A538,Sta!$T:$T,"&gt;4.5")/$C538</f>
        <v>#DIV/0!</v>
      </c>
      <c r="Q538" s="11" t="e">
        <f>(COUNTIFS(Sta!$A:$A,$A538,Sta!$R:$R,"&gt;0.5") +COUNTIFS(Sta!$B:$B,$A538,Sta!$S:$S,"&gt;0.5"))/$D538</f>
        <v>#DIV/0!</v>
      </c>
      <c r="R538" s="8" t="e">
        <f>COUNTIFS(Sta!$A:$A,$A538,Sta!$R:$R,"&gt;0.5")/$B538</f>
        <v>#DIV/0!</v>
      </c>
      <c r="S538" s="8" t="e">
        <f>COUNTIFS(Sta!$B:$B,$A538,Sta!$S:$S,"&gt;0.5")/$C538</f>
        <v>#DIV/0!</v>
      </c>
      <c r="T538" s="11" t="e">
        <f>(COUNTIFS(Sta!$A:$A,$A538,Sta!$R:$R,"&gt;1.5") +COUNTIFS(Sta!$B:$B,$A538,Sta!$S:$S,"&gt;1.5"))/$D538</f>
        <v>#DIV/0!</v>
      </c>
      <c r="U538" s="8" t="e">
        <f>COUNTIFS(Sta!$A:$A,$A538,Sta!$R:$R,"&gt;1.5")/$B538</f>
        <v>#DIV/0!</v>
      </c>
      <c r="V538" s="8" t="e">
        <f>COUNTIFS(Sta!$B:$B,$A538,Sta!$S:$S,"&gt;1.5")/$C538</f>
        <v>#DIV/0!</v>
      </c>
    </row>
    <row r="539" spans="1:22" x14ac:dyDescent="0.3">
      <c r="A539" t="s">
        <v>16</v>
      </c>
      <c r="B539" s="9">
        <f>COUNTIF(Sta!A:A,A539)</f>
        <v>1</v>
      </c>
      <c r="C539" s="4">
        <f>COUNTIF(Sta!B:B,A539)</f>
        <v>0</v>
      </c>
      <c r="D539" s="4">
        <f t="shared" si="14"/>
        <v>1</v>
      </c>
      <c r="E539" s="10">
        <f>(SUMIF(Sta!$A:$A,$A539,Sta!$T:$T)  + SUMIF(Sta!$B:$B,$A539,Sta!$T:$T) )/$D539</f>
        <v>1</v>
      </c>
      <c r="F539" s="6">
        <f>SUMIF(Sta!$A:$A,$A539,Sta!$T:$T)/$B539</f>
        <v>1</v>
      </c>
      <c r="G539" s="6" t="e">
        <f>SUMIF(Sta!$B:$B,$A539,Sta!$T:$T)/$C539</f>
        <v>#DIV/0!</v>
      </c>
      <c r="H539" s="10">
        <f>(SUMIF(Sta!$A:$A,$A539,Sta!$R:$R)  + SUMIF(Sta!$B:$B,$A539,Sta!$S:$S) )/$D539</f>
        <v>1</v>
      </c>
      <c r="I539" s="6">
        <f>SUMIF(Sta!$A:$A,$A539,Sta!$R:$R)/$B539</f>
        <v>1</v>
      </c>
      <c r="J539" s="6" t="e">
        <f>SUMIF(Sta!$B:$B,$A539,Sta!$S:$S)/$C539</f>
        <v>#DIV/0!</v>
      </c>
      <c r="K539" s="11">
        <f>(COUNTIFS(Sta!$A:$A,$A539,Sta!$T:$T,"&gt;2.5") +COUNTIFS(Sta!$B:$B,$A539,Sta!$T:$T,"&gt;2.5"))/$D539</f>
        <v>0</v>
      </c>
      <c r="L539" s="8">
        <f>COUNTIFS(Sta!$A:$A,$A539,Sta!$T:$T,"&gt;2.5")/$B539</f>
        <v>0</v>
      </c>
      <c r="M539" s="8" t="e">
        <f>COUNTIFS(Sta!$B:$B,$A539,Sta!$T:$T,"&gt;2.5")/$C539</f>
        <v>#DIV/0!</v>
      </c>
      <c r="N539" s="11">
        <f>(COUNTIFS(Sta!$A:$A,$A539,Sta!$T:$T,"&gt;4.5") +COUNTIFS(Sta!$B:$B,$A539,Sta!$T:$T,"&gt;4.5"))/$D539</f>
        <v>0</v>
      </c>
      <c r="O539" s="8">
        <f>COUNTIFS(Sta!$A:$A,$A539,Sta!$T:$T,"&gt;4.5")/$B539</f>
        <v>0</v>
      </c>
      <c r="P539" s="8" t="e">
        <f>COUNTIFS(Sta!$B:$B,$A539,Sta!$T:$T,"&gt;4.5")/$C539</f>
        <v>#DIV/0!</v>
      </c>
      <c r="Q539" s="11">
        <f>(COUNTIFS(Sta!$A:$A,$A539,Sta!$R:$R,"&gt;0.5") +COUNTIFS(Sta!$B:$B,$A539,Sta!$S:$S,"&gt;0.5"))/$D539</f>
        <v>1</v>
      </c>
      <c r="R539" s="8">
        <f>COUNTIFS(Sta!$A:$A,$A539,Sta!$R:$R,"&gt;0.5")/$B539</f>
        <v>1</v>
      </c>
      <c r="S539" s="8" t="e">
        <f>COUNTIFS(Sta!$B:$B,$A539,Sta!$S:$S,"&gt;0.5")/$C539</f>
        <v>#DIV/0!</v>
      </c>
      <c r="T539" s="11">
        <f>(COUNTIFS(Sta!$A:$A,$A539,Sta!$R:$R,"&gt;1.5") +COUNTIFS(Sta!$B:$B,$A539,Sta!$S:$S,"&gt;1.5"))/$D539</f>
        <v>0</v>
      </c>
      <c r="U539" s="8">
        <f>COUNTIFS(Sta!$A:$A,$A539,Sta!$R:$R,"&gt;1.5")/$B539</f>
        <v>0</v>
      </c>
      <c r="V539" s="8" t="e">
        <f>COUNTIFS(Sta!$B:$B,$A539,Sta!$S:$S,"&gt;1.5")/$C539</f>
        <v>#DIV/0!</v>
      </c>
    </row>
    <row r="540" spans="1:22" x14ac:dyDescent="0.3">
      <c r="A540" t="s">
        <v>280</v>
      </c>
      <c r="B540" s="9">
        <f>COUNTIF(Sta!A:A,A540)</f>
        <v>0</v>
      </c>
      <c r="C540" s="4">
        <f>COUNTIF(Sta!B:B,A540)</f>
        <v>1</v>
      </c>
      <c r="D540" s="4">
        <f t="shared" si="14"/>
        <v>1</v>
      </c>
      <c r="E540" s="10">
        <f>(SUMIF(Sta!$A:$A,$A540,Sta!$T:$T)  + SUMIF(Sta!$B:$B,$A540,Sta!$T:$T) )/$D540</f>
        <v>0</v>
      </c>
      <c r="F540" s="6" t="e">
        <f>SUMIF(Sta!$A:$A,$A540,Sta!$T:$T)/$B540</f>
        <v>#DIV/0!</v>
      </c>
      <c r="G540" s="6">
        <f>SUMIF(Sta!$B:$B,$A540,Sta!$T:$T)/$C540</f>
        <v>0</v>
      </c>
      <c r="H540" s="10">
        <f>(SUMIF(Sta!$A:$A,$A540,Sta!$R:$R)  + SUMIF(Sta!$B:$B,$A540,Sta!$S:$S) )/$D540</f>
        <v>0</v>
      </c>
      <c r="I540" s="6" t="e">
        <f>SUMIF(Sta!$A:$A,$A540,Sta!$R:$R)/$B540</f>
        <v>#DIV/0!</v>
      </c>
      <c r="J540" s="6">
        <f>SUMIF(Sta!$B:$B,$A540,Sta!$S:$S)/$C540</f>
        <v>0</v>
      </c>
      <c r="K540" s="11">
        <f>(COUNTIFS(Sta!$A:$A,$A540,Sta!$T:$T,"&gt;2.5") +COUNTIFS(Sta!$B:$B,$A540,Sta!$T:$T,"&gt;2.5"))/$D540</f>
        <v>0</v>
      </c>
      <c r="L540" s="8" t="e">
        <f>COUNTIFS(Sta!$A:$A,$A540,Sta!$T:$T,"&gt;2.5")/$B540</f>
        <v>#DIV/0!</v>
      </c>
      <c r="M540" s="8">
        <f>COUNTIFS(Sta!$B:$B,$A540,Sta!$T:$T,"&gt;2.5")/$C540</f>
        <v>0</v>
      </c>
      <c r="N540" s="11">
        <f>(COUNTIFS(Sta!$A:$A,$A540,Sta!$T:$T,"&gt;4.5") +COUNTIFS(Sta!$B:$B,$A540,Sta!$T:$T,"&gt;4.5"))/$D540</f>
        <v>0</v>
      </c>
      <c r="O540" s="8" t="e">
        <f>COUNTIFS(Sta!$A:$A,$A540,Sta!$T:$T,"&gt;4.5")/$B540</f>
        <v>#DIV/0!</v>
      </c>
      <c r="P540" s="8">
        <f>COUNTIFS(Sta!$B:$B,$A540,Sta!$T:$T,"&gt;4.5")/$C540</f>
        <v>0</v>
      </c>
      <c r="Q540" s="11">
        <f>(COUNTIFS(Sta!$A:$A,$A540,Sta!$R:$R,"&gt;0.5") +COUNTIFS(Sta!$B:$B,$A540,Sta!$S:$S,"&gt;0.5"))/$D540</f>
        <v>0</v>
      </c>
      <c r="R540" s="8" t="e">
        <f>COUNTIFS(Sta!$A:$A,$A540,Sta!$R:$R,"&gt;0.5")/$B540</f>
        <v>#DIV/0!</v>
      </c>
      <c r="S540" s="8">
        <f>COUNTIFS(Sta!$B:$B,$A540,Sta!$S:$S,"&gt;0.5")/$C540</f>
        <v>0</v>
      </c>
      <c r="T540" s="11">
        <f>(COUNTIFS(Sta!$A:$A,$A540,Sta!$R:$R,"&gt;1.5") +COUNTIFS(Sta!$B:$B,$A540,Sta!$S:$S,"&gt;1.5"))/$D540</f>
        <v>0</v>
      </c>
      <c r="U540" s="8" t="e">
        <f>COUNTIFS(Sta!$A:$A,$A540,Sta!$R:$R,"&gt;1.5")/$B540</f>
        <v>#DIV/0!</v>
      </c>
      <c r="V540" s="8">
        <f>COUNTIFS(Sta!$B:$B,$A540,Sta!$S:$S,"&gt;1.5")/$C540</f>
        <v>0</v>
      </c>
    </row>
    <row r="541" spans="1:22" x14ac:dyDescent="0.3">
      <c r="A541" t="s">
        <v>707</v>
      </c>
      <c r="B541" s="9">
        <f>COUNTIF(Sta!A:A,A541)</f>
        <v>0</v>
      </c>
      <c r="C541" s="4">
        <f>COUNTIF(Sta!B:B,A541)</f>
        <v>0</v>
      </c>
      <c r="D541" s="4">
        <f t="shared" si="14"/>
        <v>0</v>
      </c>
      <c r="E541" s="10" t="e">
        <f>(SUMIF(Sta!$A:$A,$A541,Sta!$T:$T)  + SUMIF(Sta!$B:$B,$A541,Sta!$T:$T) )/$D541</f>
        <v>#DIV/0!</v>
      </c>
      <c r="F541" s="6" t="e">
        <f>SUMIF(Sta!$A:$A,$A541,Sta!$T:$T)/$B541</f>
        <v>#DIV/0!</v>
      </c>
      <c r="G541" s="6" t="e">
        <f>SUMIF(Sta!$B:$B,$A541,Sta!$T:$T)/$C541</f>
        <v>#DIV/0!</v>
      </c>
      <c r="H541" s="10" t="e">
        <f>(SUMIF(Sta!$A:$A,$A541,Sta!$R:$R)  + SUMIF(Sta!$B:$B,$A541,Sta!$S:$S) )/$D541</f>
        <v>#DIV/0!</v>
      </c>
      <c r="I541" s="6" t="e">
        <f>SUMIF(Sta!$A:$A,$A541,Sta!$R:$R)/$B541</f>
        <v>#DIV/0!</v>
      </c>
      <c r="J541" s="6" t="e">
        <f>SUMIF(Sta!$B:$B,$A541,Sta!$S:$S)/$C541</f>
        <v>#DIV/0!</v>
      </c>
      <c r="K541" s="11" t="e">
        <f>(COUNTIFS(Sta!$A:$A,$A541,Sta!$T:$T,"&gt;2.5") +COUNTIFS(Sta!$B:$B,$A541,Sta!$T:$T,"&gt;2.5"))/$D541</f>
        <v>#DIV/0!</v>
      </c>
      <c r="L541" s="8" t="e">
        <f>COUNTIFS(Sta!$A:$A,$A541,Sta!$T:$T,"&gt;2.5")/$B541</f>
        <v>#DIV/0!</v>
      </c>
      <c r="M541" s="8" t="e">
        <f>COUNTIFS(Sta!$B:$B,$A541,Sta!$T:$T,"&gt;2.5")/$C541</f>
        <v>#DIV/0!</v>
      </c>
      <c r="N541" s="11" t="e">
        <f>(COUNTIFS(Sta!$A:$A,$A541,Sta!$T:$T,"&gt;4.5") +COUNTIFS(Sta!$B:$B,$A541,Sta!$T:$T,"&gt;4.5"))/$D541</f>
        <v>#DIV/0!</v>
      </c>
      <c r="O541" s="8" t="e">
        <f>COUNTIFS(Sta!$A:$A,$A541,Sta!$T:$T,"&gt;4.5")/$B541</f>
        <v>#DIV/0!</v>
      </c>
      <c r="P541" s="8" t="e">
        <f>COUNTIFS(Sta!$B:$B,$A541,Sta!$T:$T,"&gt;4.5")/$C541</f>
        <v>#DIV/0!</v>
      </c>
      <c r="Q541" s="11" t="e">
        <f>(COUNTIFS(Sta!$A:$A,$A541,Sta!$R:$R,"&gt;0.5") +COUNTIFS(Sta!$B:$B,$A541,Sta!$S:$S,"&gt;0.5"))/$D541</f>
        <v>#DIV/0!</v>
      </c>
      <c r="R541" s="8" t="e">
        <f>COUNTIFS(Sta!$A:$A,$A541,Sta!$R:$R,"&gt;0.5")/$B541</f>
        <v>#DIV/0!</v>
      </c>
      <c r="S541" s="8" t="e">
        <f>COUNTIFS(Sta!$B:$B,$A541,Sta!$S:$S,"&gt;0.5")/$C541</f>
        <v>#DIV/0!</v>
      </c>
      <c r="T541" s="11" t="e">
        <f>(COUNTIFS(Sta!$A:$A,$A541,Sta!$R:$R,"&gt;1.5") +COUNTIFS(Sta!$B:$B,$A541,Sta!$S:$S,"&gt;1.5"))/$D541</f>
        <v>#DIV/0!</v>
      </c>
      <c r="U541" s="8" t="e">
        <f>COUNTIFS(Sta!$A:$A,$A541,Sta!$R:$R,"&gt;1.5")/$B541</f>
        <v>#DIV/0!</v>
      </c>
      <c r="V541" s="8" t="e">
        <f>COUNTIFS(Sta!$B:$B,$A541,Sta!$S:$S,"&gt;1.5")/$C541</f>
        <v>#DIV/0!</v>
      </c>
    </row>
    <row r="542" spans="1:22" x14ac:dyDescent="0.3">
      <c r="A542" t="s">
        <v>226</v>
      </c>
      <c r="B542" s="9">
        <f>COUNTIF(Sta!A:A,A542)</f>
        <v>1</v>
      </c>
      <c r="C542" s="4">
        <f>COUNTIF(Sta!B:B,A542)</f>
        <v>1</v>
      </c>
      <c r="D542" s="4">
        <f t="shared" si="14"/>
        <v>2</v>
      </c>
      <c r="E542" s="10">
        <f>(SUMIF(Sta!$A:$A,$A542,Sta!$T:$T)  + SUMIF(Sta!$B:$B,$A542,Sta!$T:$T) )/$D542</f>
        <v>4</v>
      </c>
      <c r="F542" s="6">
        <f>SUMIF(Sta!$A:$A,$A542,Sta!$T:$T)/$B542</f>
        <v>6</v>
      </c>
      <c r="G542" s="6">
        <f>SUMIF(Sta!$B:$B,$A542,Sta!$T:$T)/$C542</f>
        <v>2</v>
      </c>
      <c r="H542" s="10">
        <f>(SUMIF(Sta!$A:$A,$A542,Sta!$R:$R)  + SUMIF(Sta!$B:$B,$A542,Sta!$S:$S) )/$D542</f>
        <v>1.5</v>
      </c>
      <c r="I542" s="6">
        <f>SUMIF(Sta!$A:$A,$A542,Sta!$R:$R)/$B542</f>
        <v>3</v>
      </c>
      <c r="J542" s="6">
        <f>SUMIF(Sta!$B:$B,$A542,Sta!$S:$S)/$C542</f>
        <v>0</v>
      </c>
      <c r="K542" s="11">
        <f>(COUNTIFS(Sta!$A:$A,$A542,Sta!$T:$T,"&gt;2.5") +COUNTIFS(Sta!$B:$B,$A542,Sta!$T:$T,"&gt;2.5"))/$D542</f>
        <v>0.5</v>
      </c>
      <c r="L542" s="8">
        <f>COUNTIFS(Sta!$A:$A,$A542,Sta!$T:$T,"&gt;2.5")/$B542</f>
        <v>1</v>
      </c>
      <c r="M542" s="8">
        <f>COUNTIFS(Sta!$B:$B,$A542,Sta!$T:$T,"&gt;2.5")/$C542</f>
        <v>0</v>
      </c>
      <c r="N542" s="11">
        <f>(COUNTIFS(Sta!$A:$A,$A542,Sta!$T:$T,"&gt;4.5") +COUNTIFS(Sta!$B:$B,$A542,Sta!$T:$T,"&gt;4.5"))/$D542</f>
        <v>0.5</v>
      </c>
      <c r="O542" s="8">
        <f>COUNTIFS(Sta!$A:$A,$A542,Sta!$T:$T,"&gt;4.5")/$B542</f>
        <v>1</v>
      </c>
      <c r="P542" s="8">
        <f>COUNTIFS(Sta!$B:$B,$A542,Sta!$T:$T,"&gt;4.5")/$C542</f>
        <v>0</v>
      </c>
      <c r="Q542" s="11">
        <f>(COUNTIFS(Sta!$A:$A,$A542,Sta!$R:$R,"&gt;0.5") +COUNTIFS(Sta!$B:$B,$A542,Sta!$S:$S,"&gt;0.5"))/$D542</f>
        <v>0.5</v>
      </c>
      <c r="R542" s="8">
        <f>COUNTIFS(Sta!$A:$A,$A542,Sta!$R:$R,"&gt;0.5")/$B542</f>
        <v>1</v>
      </c>
      <c r="S542" s="8">
        <f>COUNTIFS(Sta!$B:$B,$A542,Sta!$S:$S,"&gt;0.5")/$C542</f>
        <v>0</v>
      </c>
      <c r="T542" s="11">
        <f>(COUNTIFS(Sta!$A:$A,$A542,Sta!$R:$R,"&gt;1.5") +COUNTIFS(Sta!$B:$B,$A542,Sta!$S:$S,"&gt;1.5"))/$D542</f>
        <v>0.5</v>
      </c>
      <c r="U542" s="8">
        <f>COUNTIFS(Sta!$A:$A,$A542,Sta!$R:$R,"&gt;1.5")/$B542</f>
        <v>1</v>
      </c>
      <c r="V542" s="8">
        <f>COUNTIFS(Sta!$B:$B,$A542,Sta!$S:$S,"&gt;1.5")/$C542</f>
        <v>0</v>
      </c>
    </row>
    <row r="543" spans="1:22" x14ac:dyDescent="0.3">
      <c r="A543" t="s">
        <v>686</v>
      </c>
      <c r="B543" s="9">
        <f>COUNTIF(Sta!A:A,A543)</f>
        <v>0</v>
      </c>
      <c r="C543" s="4">
        <f>COUNTIF(Sta!B:B,A543)</f>
        <v>0</v>
      </c>
      <c r="D543" s="4">
        <f t="shared" si="14"/>
        <v>0</v>
      </c>
      <c r="E543" s="10" t="e">
        <f>(SUMIF(Sta!$A:$A,$A543,Sta!$T:$T)  + SUMIF(Sta!$B:$B,$A543,Sta!$T:$T) )/$D543</f>
        <v>#DIV/0!</v>
      </c>
      <c r="F543" s="6" t="e">
        <f>SUMIF(Sta!$A:$A,$A543,Sta!$T:$T)/$B543</f>
        <v>#DIV/0!</v>
      </c>
      <c r="G543" s="6" t="e">
        <f>SUMIF(Sta!$B:$B,$A543,Sta!$T:$T)/$C543</f>
        <v>#DIV/0!</v>
      </c>
      <c r="H543" s="10" t="e">
        <f>(SUMIF(Sta!$A:$A,$A543,Sta!$R:$R)  + SUMIF(Sta!$B:$B,$A543,Sta!$S:$S) )/$D543</f>
        <v>#DIV/0!</v>
      </c>
      <c r="I543" s="6" t="e">
        <f>SUMIF(Sta!$A:$A,$A543,Sta!$R:$R)/$B543</f>
        <v>#DIV/0!</v>
      </c>
      <c r="J543" s="6" t="e">
        <f>SUMIF(Sta!$B:$B,$A543,Sta!$S:$S)/$C543</f>
        <v>#DIV/0!</v>
      </c>
      <c r="K543" s="11" t="e">
        <f>(COUNTIFS(Sta!$A:$A,$A543,Sta!$T:$T,"&gt;2.5") +COUNTIFS(Sta!$B:$B,$A543,Sta!$T:$T,"&gt;2.5"))/$D543</f>
        <v>#DIV/0!</v>
      </c>
      <c r="L543" s="8" t="e">
        <f>COUNTIFS(Sta!$A:$A,$A543,Sta!$T:$T,"&gt;2.5")/$B543</f>
        <v>#DIV/0!</v>
      </c>
      <c r="M543" s="8" t="e">
        <f>COUNTIFS(Sta!$B:$B,$A543,Sta!$T:$T,"&gt;2.5")/$C543</f>
        <v>#DIV/0!</v>
      </c>
      <c r="N543" s="11" t="e">
        <f>(COUNTIFS(Sta!$A:$A,$A543,Sta!$T:$T,"&gt;4.5") +COUNTIFS(Sta!$B:$B,$A543,Sta!$T:$T,"&gt;4.5"))/$D543</f>
        <v>#DIV/0!</v>
      </c>
      <c r="O543" s="8" t="e">
        <f>COUNTIFS(Sta!$A:$A,$A543,Sta!$T:$T,"&gt;4.5")/$B543</f>
        <v>#DIV/0!</v>
      </c>
      <c r="P543" s="8" t="e">
        <f>COUNTIFS(Sta!$B:$B,$A543,Sta!$T:$T,"&gt;4.5")/$C543</f>
        <v>#DIV/0!</v>
      </c>
      <c r="Q543" s="11" t="e">
        <f>(COUNTIFS(Sta!$A:$A,$A543,Sta!$R:$R,"&gt;0.5") +COUNTIFS(Sta!$B:$B,$A543,Sta!$S:$S,"&gt;0.5"))/$D543</f>
        <v>#DIV/0!</v>
      </c>
      <c r="R543" s="8" t="e">
        <f>COUNTIFS(Sta!$A:$A,$A543,Sta!$R:$R,"&gt;0.5")/$B543</f>
        <v>#DIV/0!</v>
      </c>
      <c r="S543" s="8" t="e">
        <f>COUNTIFS(Sta!$B:$B,$A543,Sta!$S:$S,"&gt;0.5")/$C543</f>
        <v>#DIV/0!</v>
      </c>
      <c r="T543" s="11" t="e">
        <f>(COUNTIFS(Sta!$A:$A,$A543,Sta!$R:$R,"&gt;1.5") +COUNTIFS(Sta!$B:$B,$A543,Sta!$S:$S,"&gt;1.5"))/$D543</f>
        <v>#DIV/0!</v>
      </c>
      <c r="U543" s="8" t="e">
        <f>COUNTIFS(Sta!$A:$A,$A543,Sta!$R:$R,"&gt;1.5")/$B543</f>
        <v>#DIV/0!</v>
      </c>
      <c r="V543" s="8" t="e">
        <f>COUNTIFS(Sta!$B:$B,$A543,Sta!$S:$S,"&gt;1.5")/$C543</f>
        <v>#DIV/0!</v>
      </c>
    </row>
    <row r="544" spans="1:22" x14ac:dyDescent="0.3">
      <c r="A544" t="s">
        <v>533</v>
      </c>
      <c r="B544" s="9">
        <f>COUNTIF(Sta!A:A,A544)</f>
        <v>8</v>
      </c>
      <c r="C544" s="4">
        <f>COUNTIF(Sta!B:B,A544)</f>
        <v>9</v>
      </c>
      <c r="D544" s="4">
        <f t="shared" si="14"/>
        <v>17</v>
      </c>
      <c r="E544" s="10">
        <f>(SUMIF(Sta!$A:$A,$A544,Sta!$T:$T)  + SUMIF(Sta!$B:$B,$A544,Sta!$T:$T) )/$D544</f>
        <v>3.1176470588235294</v>
      </c>
      <c r="F544" s="6">
        <f>SUMIF(Sta!$A:$A,$A544,Sta!$T:$T)/$B544</f>
        <v>3.5</v>
      </c>
      <c r="G544" s="6">
        <f>SUMIF(Sta!$B:$B,$A544,Sta!$T:$T)/$C544</f>
        <v>2.7777777777777777</v>
      </c>
      <c r="H544" s="10">
        <f>(SUMIF(Sta!$A:$A,$A544,Sta!$R:$R)  + SUMIF(Sta!$B:$B,$A544,Sta!$S:$S) )/$D544</f>
        <v>1.6470588235294117</v>
      </c>
      <c r="I544" s="6">
        <f>SUMIF(Sta!$A:$A,$A544,Sta!$R:$R)/$B544</f>
        <v>1.75</v>
      </c>
      <c r="J544" s="6">
        <f>SUMIF(Sta!$B:$B,$A544,Sta!$S:$S)/$C544</f>
        <v>1.5555555555555556</v>
      </c>
      <c r="K544" s="11">
        <f>(COUNTIFS(Sta!$A:$A,$A544,Sta!$T:$T,"&gt;2.5") +COUNTIFS(Sta!$B:$B,$A544,Sta!$T:$T,"&gt;2.5"))/$D544</f>
        <v>0.6470588235294118</v>
      </c>
      <c r="L544" s="8">
        <f>COUNTIFS(Sta!$A:$A,$A544,Sta!$T:$T,"&gt;2.5")/$B544</f>
        <v>0.625</v>
      </c>
      <c r="M544" s="8">
        <f>COUNTIFS(Sta!$B:$B,$A544,Sta!$T:$T,"&gt;2.5")/$C544</f>
        <v>0.66666666666666663</v>
      </c>
      <c r="N544" s="11">
        <f>(COUNTIFS(Sta!$A:$A,$A544,Sta!$T:$T,"&gt;4.5") +COUNTIFS(Sta!$B:$B,$A544,Sta!$T:$T,"&gt;4.5"))/$D544</f>
        <v>0.23529411764705882</v>
      </c>
      <c r="O544" s="8">
        <f>COUNTIFS(Sta!$A:$A,$A544,Sta!$T:$T,"&gt;4.5")/$B544</f>
        <v>0.5</v>
      </c>
      <c r="P544" s="8">
        <f>COUNTIFS(Sta!$B:$B,$A544,Sta!$T:$T,"&gt;4.5")/$C544</f>
        <v>0</v>
      </c>
      <c r="Q544" s="11">
        <f>(COUNTIFS(Sta!$A:$A,$A544,Sta!$R:$R,"&gt;0.5") +COUNTIFS(Sta!$B:$B,$A544,Sta!$S:$S,"&gt;0.5"))/$D544</f>
        <v>0.76470588235294112</v>
      </c>
      <c r="R544" s="8">
        <f>COUNTIFS(Sta!$A:$A,$A544,Sta!$R:$R,"&gt;0.5")/$B544</f>
        <v>0.75</v>
      </c>
      <c r="S544" s="8">
        <f>COUNTIFS(Sta!$B:$B,$A544,Sta!$S:$S,"&gt;0.5")/$C544</f>
        <v>0.77777777777777779</v>
      </c>
      <c r="T544" s="11">
        <f>(COUNTIFS(Sta!$A:$A,$A544,Sta!$R:$R,"&gt;1.5") +COUNTIFS(Sta!$B:$B,$A544,Sta!$S:$S,"&gt;1.5"))/$D544</f>
        <v>0.52941176470588236</v>
      </c>
      <c r="U544" s="8">
        <f>COUNTIFS(Sta!$A:$A,$A544,Sta!$R:$R,"&gt;1.5")/$B544</f>
        <v>0.625</v>
      </c>
      <c r="V544" s="8">
        <f>COUNTIFS(Sta!$B:$B,$A544,Sta!$S:$S,"&gt;1.5")/$C544</f>
        <v>0.44444444444444442</v>
      </c>
    </row>
    <row r="545" spans="1:22" x14ac:dyDescent="0.3">
      <c r="A545" t="s">
        <v>375</v>
      </c>
      <c r="B545" s="9">
        <f>COUNTIF(Sta!A:A,A545)</f>
        <v>2</v>
      </c>
      <c r="C545" s="4">
        <f>COUNTIF(Sta!B:B,A545)</f>
        <v>1</v>
      </c>
      <c r="D545" s="4">
        <f t="shared" si="14"/>
        <v>3</v>
      </c>
      <c r="E545" s="10">
        <f>(SUMIF(Sta!$A:$A,$A545,Sta!$T:$T)  + SUMIF(Sta!$B:$B,$A545,Sta!$T:$T) )/$D545</f>
        <v>4</v>
      </c>
      <c r="F545" s="6">
        <f>SUMIF(Sta!$A:$A,$A545,Sta!$T:$T)/$B545</f>
        <v>4.5</v>
      </c>
      <c r="G545" s="6">
        <f>SUMIF(Sta!$B:$B,$A545,Sta!$T:$T)/$C545</f>
        <v>3</v>
      </c>
      <c r="H545" s="10">
        <f>(SUMIF(Sta!$A:$A,$A545,Sta!$R:$R)  + SUMIF(Sta!$B:$B,$A545,Sta!$S:$S) )/$D545</f>
        <v>1.6666666666666667</v>
      </c>
      <c r="I545" s="6">
        <f>SUMIF(Sta!$A:$A,$A545,Sta!$R:$R)/$B545</f>
        <v>2</v>
      </c>
      <c r="J545" s="6">
        <f>SUMIF(Sta!$B:$B,$A545,Sta!$S:$S)/$C545</f>
        <v>1</v>
      </c>
      <c r="K545" s="11">
        <f>(COUNTIFS(Sta!$A:$A,$A545,Sta!$T:$T,"&gt;2.5") +COUNTIFS(Sta!$B:$B,$A545,Sta!$T:$T,"&gt;2.5"))/$D545</f>
        <v>1</v>
      </c>
      <c r="L545" s="8">
        <f>COUNTIFS(Sta!$A:$A,$A545,Sta!$T:$T,"&gt;2.5")/$B545</f>
        <v>1</v>
      </c>
      <c r="M545" s="8">
        <f>COUNTIFS(Sta!$B:$B,$A545,Sta!$T:$T,"&gt;2.5")/$C545</f>
        <v>1</v>
      </c>
      <c r="N545" s="11">
        <f>(COUNTIFS(Sta!$A:$A,$A545,Sta!$T:$T,"&gt;4.5") +COUNTIFS(Sta!$B:$B,$A545,Sta!$T:$T,"&gt;4.5"))/$D545</f>
        <v>0.33333333333333331</v>
      </c>
      <c r="O545" s="8">
        <f>COUNTIFS(Sta!$A:$A,$A545,Sta!$T:$T,"&gt;4.5")/$B545</f>
        <v>0.5</v>
      </c>
      <c r="P545" s="8">
        <f>COUNTIFS(Sta!$B:$B,$A545,Sta!$T:$T,"&gt;4.5")/$C545</f>
        <v>0</v>
      </c>
      <c r="Q545" s="11">
        <f>(COUNTIFS(Sta!$A:$A,$A545,Sta!$R:$R,"&gt;0.5") +COUNTIFS(Sta!$B:$B,$A545,Sta!$S:$S,"&gt;0.5"))/$D545</f>
        <v>0.66666666666666663</v>
      </c>
      <c r="R545" s="8">
        <f>COUNTIFS(Sta!$A:$A,$A545,Sta!$R:$R,"&gt;0.5")/$B545</f>
        <v>0.5</v>
      </c>
      <c r="S545" s="8">
        <f>COUNTIFS(Sta!$B:$B,$A545,Sta!$S:$S,"&gt;0.5")/$C545</f>
        <v>1</v>
      </c>
      <c r="T545" s="11">
        <f>(COUNTIFS(Sta!$A:$A,$A545,Sta!$R:$R,"&gt;1.5") +COUNTIFS(Sta!$B:$B,$A545,Sta!$S:$S,"&gt;1.5"))/$D545</f>
        <v>0.33333333333333331</v>
      </c>
      <c r="U545" s="8">
        <f>COUNTIFS(Sta!$A:$A,$A545,Sta!$R:$R,"&gt;1.5")/$B545</f>
        <v>0.5</v>
      </c>
      <c r="V545" s="8">
        <f>COUNTIFS(Sta!$B:$B,$A545,Sta!$S:$S,"&gt;1.5")/$C545</f>
        <v>0</v>
      </c>
    </row>
    <row r="546" spans="1:22" x14ac:dyDescent="0.3">
      <c r="A546" t="s">
        <v>135</v>
      </c>
      <c r="B546" s="9">
        <f>COUNTIF(Sta!A:A,A546)</f>
        <v>1</v>
      </c>
      <c r="C546" s="4">
        <f>COUNTIF(Sta!B:B,A546)</f>
        <v>1</v>
      </c>
      <c r="D546" s="4">
        <f t="shared" si="14"/>
        <v>2</v>
      </c>
      <c r="E546" s="10">
        <f>(SUMIF(Sta!$A:$A,$A546,Sta!$T:$T)  + SUMIF(Sta!$B:$B,$A546,Sta!$T:$T) )/$D546</f>
        <v>4.5</v>
      </c>
      <c r="F546" s="6">
        <f>SUMIF(Sta!$A:$A,$A546,Sta!$T:$T)/$B546</f>
        <v>2</v>
      </c>
      <c r="G546" s="6">
        <f>SUMIF(Sta!$B:$B,$A546,Sta!$T:$T)/$C546</f>
        <v>7</v>
      </c>
      <c r="H546" s="10">
        <f>(SUMIF(Sta!$A:$A,$A546,Sta!$R:$R)  + SUMIF(Sta!$B:$B,$A546,Sta!$S:$S) )/$D546</f>
        <v>1.5</v>
      </c>
      <c r="I546" s="6">
        <f>SUMIF(Sta!$A:$A,$A546,Sta!$R:$R)/$B546</f>
        <v>1</v>
      </c>
      <c r="J546" s="6">
        <f>SUMIF(Sta!$B:$B,$A546,Sta!$S:$S)/$C546</f>
        <v>2</v>
      </c>
      <c r="K546" s="11">
        <f>(COUNTIFS(Sta!$A:$A,$A546,Sta!$T:$T,"&gt;2.5") +COUNTIFS(Sta!$B:$B,$A546,Sta!$T:$T,"&gt;2.5"))/$D546</f>
        <v>0.5</v>
      </c>
      <c r="L546" s="8">
        <f>COUNTIFS(Sta!$A:$A,$A546,Sta!$T:$T,"&gt;2.5")/$B546</f>
        <v>0</v>
      </c>
      <c r="M546" s="8">
        <f>COUNTIFS(Sta!$B:$B,$A546,Sta!$T:$T,"&gt;2.5")/$C546</f>
        <v>1</v>
      </c>
      <c r="N546" s="11">
        <f>(COUNTIFS(Sta!$A:$A,$A546,Sta!$T:$T,"&gt;4.5") +COUNTIFS(Sta!$B:$B,$A546,Sta!$T:$T,"&gt;4.5"))/$D546</f>
        <v>0.5</v>
      </c>
      <c r="O546" s="8">
        <f>COUNTIFS(Sta!$A:$A,$A546,Sta!$T:$T,"&gt;4.5")/$B546</f>
        <v>0</v>
      </c>
      <c r="P546" s="8">
        <f>COUNTIFS(Sta!$B:$B,$A546,Sta!$T:$T,"&gt;4.5")/$C546</f>
        <v>1</v>
      </c>
      <c r="Q546" s="11">
        <f>(COUNTIFS(Sta!$A:$A,$A546,Sta!$R:$R,"&gt;0.5") +COUNTIFS(Sta!$B:$B,$A546,Sta!$S:$S,"&gt;0.5"))/$D546</f>
        <v>1</v>
      </c>
      <c r="R546" s="8">
        <f>COUNTIFS(Sta!$A:$A,$A546,Sta!$R:$R,"&gt;0.5")/$B546</f>
        <v>1</v>
      </c>
      <c r="S546" s="8">
        <f>COUNTIFS(Sta!$B:$B,$A546,Sta!$S:$S,"&gt;0.5")/$C546</f>
        <v>1</v>
      </c>
      <c r="T546" s="11">
        <f>(COUNTIFS(Sta!$A:$A,$A546,Sta!$R:$R,"&gt;1.5") +COUNTIFS(Sta!$B:$B,$A546,Sta!$S:$S,"&gt;1.5"))/$D546</f>
        <v>0.5</v>
      </c>
      <c r="U546" s="8">
        <f>COUNTIFS(Sta!$A:$A,$A546,Sta!$R:$R,"&gt;1.5")/$B546</f>
        <v>0</v>
      </c>
      <c r="V546" s="8">
        <f>COUNTIFS(Sta!$B:$B,$A546,Sta!$S:$S,"&gt;1.5")/$C546</f>
        <v>1</v>
      </c>
    </row>
    <row r="547" spans="1:22" x14ac:dyDescent="0.3">
      <c r="A547" t="s">
        <v>563</v>
      </c>
      <c r="B547" s="9">
        <f>COUNTIF(Sta!A:A,A547)</f>
        <v>15</v>
      </c>
      <c r="C547" s="4">
        <f>COUNTIF(Sta!B:B,A547)</f>
        <v>11</v>
      </c>
      <c r="D547" s="4">
        <f t="shared" si="14"/>
        <v>26</v>
      </c>
      <c r="E547" s="10">
        <f>(SUMIF(Sta!$A:$A,$A547,Sta!$T:$T)  + SUMIF(Sta!$B:$B,$A547,Sta!$T:$T) )/$D547</f>
        <v>3.1153846153846154</v>
      </c>
      <c r="F547" s="6">
        <f>SUMIF(Sta!$A:$A,$A547,Sta!$T:$T)/$B547</f>
        <v>3.8</v>
      </c>
      <c r="G547" s="6">
        <f>SUMIF(Sta!$B:$B,$A547,Sta!$T:$T)/$C547</f>
        <v>2.1818181818181817</v>
      </c>
      <c r="H547" s="10">
        <f>(SUMIF(Sta!$A:$A,$A547,Sta!$R:$R)  + SUMIF(Sta!$B:$B,$A547,Sta!$S:$S) )/$D547</f>
        <v>1.3076923076923077</v>
      </c>
      <c r="I547" s="6">
        <f>SUMIF(Sta!$A:$A,$A547,Sta!$R:$R)/$B547</f>
        <v>1.4666666666666666</v>
      </c>
      <c r="J547" s="6">
        <f>SUMIF(Sta!$B:$B,$A547,Sta!$S:$S)/$C547</f>
        <v>1.0909090909090908</v>
      </c>
      <c r="K547" s="11">
        <f>(COUNTIFS(Sta!$A:$A,$A547,Sta!$T:$T,"&gt;2.5") +COUNTIFS(Sta!$B:$B,$A547,Sta!$T:$T,"&gt;2.5"))/$D547</f>
        <v>0.53846153846153844</v>
      </c>
      <c r="L547" s="8">
        <f>COUNTIFS(Sta!$A:$A,$A547,Sta!$T:$T,"&gt;2.5")/$B547</f>
        <v>0.73333333333333328</v>
      </c>
      <c r="M547" s="8">
        <f>COUNTIFS(Sta!$B:$B,$A547,Sta!$T:$T,"&gt;2.5")/$C547</f>
        <v>0.27272727272727271</v>
      </c>
      <c r="N547" s="11">
        <f>(COUNTIFS(Sta!$A:$A,$A547,Sta!$T:$T,"&gt;4.5") +COUNTIFS(Sta!$B:$B,$A547,Sta!$T:$T,"&gt;4.5"))/$D547</f>
        <v>0.19230769230769232</v>
      </c>
      <c r="O547" s="8">
        <f>COUNTIFS(Sta!$A:$A,$A547,Sta!$T:$T,"&gt;4.5")/$B547</f>
        <v>0.26666666666666666</v>
      </c>
      <c r="P547" s="8">
        <f>COUNTIFS(Sta!$B:$B,$A547,Sta!$T:$T,"&gt;4.5")/$C547</f>
        <v>9.0909090909090912E-2</v>
      </c>
      <c r="Q547" s="11">
        <f>(COUNTIFS(Sta!$A:$A,$A547,Sta!$R:$R,"&gt;0.5") +COUNTIFS(Sta!$B:$B,$A547,Sta!$S:$S,"&gt;0.5"))/$D547</f>
        <v>0.69230769230769229</v>
      </c>
      <c r="R547" s="8">
        <f>COUNTIFS(Sta!$A:$A,$A547,Sta!$R:$R,"&gt;0.5")/$B547</f>
        <v>0.66666666666666663</v>
      </c>
      <c r="S547" s="8">
        <f>COUNTIFS(Sta!$B:$B,$A547,Sta!$S:$S,"&gt;0.5")/$C547</f>
        <v>0.72727272727272729</v>
      </c>
      <c r="T547" s="11">
        <f>(COUNTIFS(Sta!$A:$A,$A547,Sta!$R:$R,"&gt;1.5") +COUNTIFS(Sta!$B:$B,$A547,Sta!$S:$S,"&gt;1.5"))/$D547</f>
        <v>0.30769230769230771</v>
      </c>
      <c r="U547" s="8">
        <f>COUNTIFS(Sta!$A:$A,$A547,Sta!$R:$R,"&gt;1.5")/$B547</f>
        <v>0.4</v>
      </c>
      <c r="V547" s="8">
        <f>COUNTIFS(Sta!$B:$B,$A547,Sta!$S:$S,"&gt;1.5")/$C547</f>
        <v>0.18181818181818182</v>
      </c>
    </row>
    <row r="548" spans="1:22" x14ac:dyDescent="0.3">
      <c r="A548" t="s">
        <v>388</v>
      </c>
      <c r="B548" s="9">
        <f>COUNTIF(Sta!A:A,A548)</f>
        <v>0</v>
      </c>
      <c r="C548" s="4">
        <f>COUNTIF(Sta!B:B,A548)</f>
        <v>1</v>
      </c>
      <c r="D548" s="4">
        <f t="shared" si="14"/>
        <v>1</v>
      </c>
      <c r="E548" s="10">
        <f>(SUMIF(Sta!$A:$A,$A548,Sta!$T:$T)  + SUMIF(Sta!$B:$B,$A548,Sta!$T:$T) )/$D548</f>
        <v>6</v>
      </c>
      <c r="F548" s="6" t="e">
        <f>SUMIF(Sta!$A:$A,$A548,Sta!$T:$T)/$B548</f>
        <v>#DIV/0!</v>
      </c>
      <c r="G548" s="6">
        <f>SUMIF(Sta!$B:$B,$A548,Sta!$T:$T)/$C548</f>
        <v>6</v>
      </c>
      <c r="H548" s="10">
        <f>(SUMIF(Sta!$A:$A,$A548,Sta!$R:$R)  + SUMIF(Sta!$B:$B,$A548,Sta!$S:$S) )/$D548</f>
        <v>5</v>
      </c>
      <c r="I548" s="6" t="e">
        <f>SUMIF(Sta!$A:$A,$A548,Sta!$R:$R)/$B548</f>
        <v>#DIV/0!</v>
      </c>
      <c r="J548" s="6">
        <f>SUMIF(Sta!$B:$B,$A548,Sta!$S:$S)/$C548</f>
        <v>5</v>
      </c>
      <c r="K548" s="11">
        <f>(COUNTIFS(Sta!$A:$A,$A548,Sta!$T:$T,"&gt;2.5") +COUNTIFS(Sta!$B:$B,$A548,Sta!$T:$T,"&gt;2.5"))/$D548</f>
        <v>1</v>
      </c>
      <c r="L548" s="8" t="e">
        <f>COUNTIFS(Sta!$A:$A,$A548,Sta!$T:$T,"&gt;2.5")/$B548</f>
        <v>#DIV/0!</v>
      </c>
      <c r="M548" s="8">
        <f>COUNTIFS(Sta!$B:$B,$A548,Sta!$T:$T,"&gt;2.5")/$C548</f>
        <v>1</v>
      </c>
      <c r="N548" s="11">
        <f>(COUNTIFS(Sta!$A:$A,$A548,Sta!$T:$T,"&gt;4.5") +COUNTIFS(Sta!$B:$B,$A548,Sta!$T:$T,"&gt;4.5"))/$D548</f>
        <v>1</v>
      </c>
      <c r="O548" s="8" t="e">
        <f>COUNTIFS(Sta!$A:$A,$A548,Sta!$T:$T,"&gt;4.5")/$B548</f>
        <v>#DIV/0!</v>
      </c>
      <c r="P548" s="8">
        <f>COUNTIFS(Sta!$B:$B,$A548,Sta!$T:$T,"&gt;4.5")/$C548</f>
        <v>1</v>
      </c>
      <c r="Q548" s="11">
        <f>(COUNTIFS(Sta!$A:$A,$A548,Sta!$R:$R,"&gt;0.5") +COUNTIFS(Sta!$B:$B,$A548,Sta!$S:$S,"&gt;0.5"))/$D548</f>
        <v>1</v>
      </c>
      <c r="R548" s="8" t="e">
        <f>COUNTIFS(Sta!$A:$A,$A548,Sta!$R:$R,"&gt;0.5")/$B548</f>
        <v>#DIV/0!</v>
      </c>
      <c r="S548" s="8">
        <f>COUNTIFS(Sta!$B:$B,$A548,Sta!$S:$S,"&gt;0.5")/$C548</f>
        <v>1</v>
      </c>
      <c r="T548" s="11">
        <f>(COUNTIFS(Sta!$A:$A,$A548,Sta!$R:$R,"&gt;1.5") +COUNTIFS(Sta!$B:$B,$A548,Sta!$S:$S,"&gt;1.5"))/$D548</f>
        <v>1</v>
      </c>
      <c r="U548" s="8" t="e">
        <f>COUNTIFS(Sta!$A:$A,$A548,Sta!$R:$R,"&gt;1.5")/$B548</f>
        <v>#DIV/0!</v>
      </c>
      <c r="V548" s="8">
        <f>COUNTIFS(Sta!$B:$B,$A548,Sta!$S:$S,"&gt;1.5")/$C548</f>
        <v>1</v>
      </c>
    </row>
    <row r="549" spans="1:22" x14ac:dyDescent="0.3">
      <c r="A549" t="s">
        <v>102</v>
      </c>
      <c r="B549" s="9">
        <f>COUNTIF(Sta!A:A,A549)</f>
        <v>0</v>
      </c>
      <c r="C549" s="4">
        <f>COUNTIF(Sta!B:B,A549)</f>
        <v>0</v>
      </c>
      <c r="D549" s="4">
        <f t="shared" si="14"/>
        <v>0</v>
      </c>
      <c r="E549" s="10" t="e">
        <f>(SUMIF(Sta!$A:$A,$A549,Sta!$T:$T)  + SUMIF(Sta!$B:$B,$A549,Sta!$T:$T) )/$D549</f>
        <v>#DIV/0!</v>
      </c>
      <c r="F549" s="6" t="e">
        <f>SUMIF(Sta!$A:$A,$A549,Sta!$T:$T)/$B549</f>
        <v>#DIV/0!</v>
      </c>
      <c r="G549" s="6" t="e">
        <f>SUMIF(Sta!$B:$B,$A549,Sta!$T:$T)/$C549</f>
        <v>#DIV/0!</v>
      </c>
      <c r="H549" s="10" t="e">
        <f>(SUMIF(Sta!$A:$A,$A549,Sta!$R:$R)  + SUMIF(Sta!$B:$B,$A549,Sta!$S:$S) )/$D549</f>
        <v>#DIV/0!</v>
      </c>
      <c r="I549" s="6" t="e">
        <f>SUMIF(Sta!$A:$A,$A549,Sta!$R:$R)/$B549</f>
        <v>#DIV/0!</v>
      </c>
      <c r="J549" s="6" t="e">
        <f>SUMIF(Sta!$B:$B,$A549,Sta!$S:$S)/$C549</f>
        <v>#DIV/0!</v>
      </c>
      <c r="K549" s="11" t="e">
        <f>(COUNTIFS(Sta!$A:$A,$A549,Sta!$T:$T,"&gt;2.5") +COUNTIFS(Sta!$B:$B,$A549,Sta!$T:$T,"&gt;2.5"))/$D549</f>
        <v>#DIV/0!</v>
      </c>
      <c r="L549" s="8" t="e">
        <f>COUNTIFS(Sta!$A:$A,$A549,Sta!$T:$T,"&gt;2.5")/$B549</f>
        <v>#DIV/0!</v>
      </c>
      <c r="M549" s="8" t="e">
        <f>COUNTIFS(Sta!$B:$B,$A549,Sta!$T:$T,"&gt;2.5")/$C549</f>
        <v>#DIV/0!</v>
      </c>
      <c r="N549" s="11" t="e">
        <f>(COUNTIFS(Sta!$A:$A,$A549,Sta!$T:$T,"&gt;4.5") +COUNTIFS(Sta!$B:$B,$A549,Sta!$T:$T,"&gt;4.5"))/$D549</f>
        <v>#DIV/0!</v>
      </c>
      <c r="O549" s="8" t="e">
        <f>COUNTIFS(Sta!$A:$A,$A549,Sta!$T:$T,"&gt;4.5")/$B549</f>
        <v>#DIV/0!</v>
      </c>
      <c r="P549" s="8" t="e">
        <f>COUNTIFS(Sta!$B:$B,$A549,Sta!$T:$T,"&gt;4.5")/$C549</f>
        <v>#DIV/0!</v>
      </c>
      <c r="Q549" s="11" t="e">
        <f>(COUNTIFS(Sta!$A:$A,$A549,Sta!$R:$R,"&gt;0.5") +COUNTIFS(Sta!$B:$B,$A549,Sta!$S:$S,"&gt;0.5"))/$D549</f>
        <v>#DIV/0!</v>
      </c>
      <c r="R549" s="8" t="e">
        <f>COUNTIFS(Sta!$A:$A,$A549,Sta!$R:$R,"&gt;0.5")/$B549</f>
        <v>#DIV/0!</v>
      </c>
      <c r="S549" s="8" t="e">
        <f>COUNTIFS(Sta!$B:$B,$A549,Sta!$S:$S,"&gt;0.5")/$C549</f>
        <v>#DIV/0!</v>
      </c>
      <c r="T549" s="11" t="e">
        <f>(COUNTIFS(Sta!$A:$A,$A549,Sta!$R:$R,"&gt;1.5") +COUNTIFS(Sta!$B:$B,$A549,Sta!$S:$S,"&gt;1.5"))/$D549</f>
        <v>#DIV/0!</v>
      </c>
      <c r="U549" s="8" t="e">
        <f>COUNTIFS(Sta!$A:$A,$A549,Sta!$R:$R,"&gt;1.5")/$B549</f>
        <v>#DIV/0!</v>
      </c>
      <c r="V549" s="8" t="e">
        <f>COUNTIFS(Sta!$B:$B,$A549,Sta!$S:$S,"&gt;1.5")/$C549</f>
        <v>#DIV/0!</v>
      </c>
    </row>
    <row r="550" spans="1:22" x14ac:dyDescent="0.3">
      <c r="A550" t="s">
        <v>559</v>
      </c>
      <c r="B550" s="9">
        <f>COUNTIF(Sta!A:A,A550)</f>
        <v>2</v>
      </c>
      <c r="C550" s="4">
        <f>COUNTIF(Sta!B:B,A550)</f>
        <v>2</v>
      </c>
      <c r="D550" s="4">
        <f t="shared" si="14"/>
        <v>4</v>
      </c>
      <c r="E550" s="10">
        <f>(SUMIF(Sta!$A:$A,$A550,Sta!$T:$T)  + SUMIF(Sta!$B:$B,$A550,Sta!$T:$T) )/$D550</f>
        <v>3</v>
      </c>
      <c r="F550" s="6">
        <f>SUMIF(Sta!$A:$A,$A550,Sta!$T:$T)/$B550</f>
        <v>3.5</v>
      </c>
      <c r="G550" s="6">
        <f>SUMIF(Sta!$B:$B,$A550,Sta!$T:$T)/$C550</f>
        <v>2.5</v>
      </c>
      <c r="H550" s="10">
        <f>(SUMIF(Sta!$A:$A,$A550,Sta!$R:$R)  + SUMIF(Sta!$B:$B,$A550,Sta!$S:$S) )/$D550</f>
        <v>1.5</v>
      </c>
      <c r="I550" s="6">
        <f>SUMIF(Sta!$A:$A,$A550,Sta!$R:$R)/$B550</f>
        <v>1.5</v>
      </c>
      <c r="J550" s="6">
        <f>SUMIF(Sta!$B:$B,$A550,Sta!$S:$S)/$C550</f>
        <v>1.5</v>
      </c>
      <c r="K550" s="11">
        <f>(COUNTIFS(Sta!$A:$A,$A550,Sta!$T:$T,"&gt;2.5") +COUNTIFS(Sta!$B:$B,$A550,Sta!$T:$T,"&gt;2.5"))/$D550</f>
        <v>0.75</v>
      </c>
      <c r="L550" s="8">
        <f>COUNTIFS(Sta!$A:$A,$A550,Sta!$T:$T,"&gt;2.5")/$B550</f>
        <v>1</v>
      </c>
      <c r="M550" s="8">
        <f>COUNTIFS(Sta!$B:$B,$A550,Sta!$T:$T,"&gt;2.5")/$C550</f>
        <v>0.5</v>
      </c>
      <c r="N550" s="11">
        <f>(COUNTIFS(Sta!$A:$A,$A550,Sta!$T:$T,"&gt;4.5") +COUNTIFS(Sta!$B:$B,$A550,Sta!$T:$T,"&gt;4.5"))/$D550</f>
        <v>0</v>
      </c>
      <c r="O550" s="8">
        <f>COUNTIFS(Sta!$A:$A,$A550,Sta!$T:$T,"&gt;4.5")/$B550</f>
        <v>0</v>
      </c>
      <c r="P550" s="8">
        <f>COUNTIFS(Sta!$B:$B,$A550,Sta!$T:$T,"&gt;4.5")/$C550</f>
        <v>0</v>
      </c>
      <c r="Q550" s="11">
        <f>(COUNTIFS(Sta!$A:$A,$A550,Sta!$R:$R,"&gt;0.5") +COUNTIFS(Sta!$B:$B,$A550,Sta!$S:$S,"&gt;0.5"))/$D550</f>
        <v>1</v>
      </c>
      <c r="R550" s="8">
        <f>COUNTIFS(Sta!$A:$A,$A550,Sta!$R:$R,"&gt;0.5")/$B550</f>
        <v>1</v>
      </c>
      <c r="S550" s="8">
        <f>COUNTIFS(Sta!$B:$B,$A550,Sta!$S:$S,"&gt;0.5")/$C550</f>
        <v>1</v>
      </c>
      <c r="T550" s="11">
        <f>(COUNTIFS(Sta!$A:$A,$A550,Sta!$R:$R,"&gt;1.5") +COUNTIFS(Sta!$B:$B,$A550,Sta!$S:$S,"&gt;1.5"))/$D550</f>
        <v>0.5</v>
      </c>
      <c r="U550" s="8">
        <f>COUNTIFS(Sta!$A:$A,$A550,Sta!$R:$R,"&gt;1.5")/$B550</f>
        <v>0.5</v>
      </c>
      <c r="V550" s="8">
        <f>COUNTIFS(Sta!$B:$B,$A550,Sta!$S:$S,"&gt;1.5")/$C550</f>
        <v>0.5</v>
      </c>
    </row>
    <row r="551" spans="1:22" x14ac:dyDescent="0.3">
      <c r="A551" t="s">
        <v>625</v>
      </c>
      <c r="B551" s="9">
        <f>COUNTIF(Sta!A:A,A551)</f>
        <v>1</v>
      </c>
      <c r="C551" s="4">
        <f>COUNTIF(Sta!B:B,A551)</f>
        <v>1</v>
      </c>
      <c r="D551" s="4">
        <f t="shared" si="14"/>
        <v>2</v>
      </c>
      <c r="E551" s="10">
        <f>(SUMIF(Sta!$A:$A,$A551,Sta!$T:$T)  + SUMIF(Sta!$B:$B,$A551,Sta!$T:$T) )/$D551</f>
        <v>5.5</v>
      </c>
      <c r="F551" s="6">
        <f>SUMIF(Sta!$A:$A,$A551,Sta!$T:$T)/$B551</f>
        <v>6</v>
      </c>
      <c r="G551" s="6">
        <f>SUMIF(Sta!$B:$B,$A551,Sta!$T:$T)/$C551</f>
        <v>5</v>
      </c>
      <c r="H551" s="10">
        <f>(SUMIF(Sta!$A:$A,$A551,Sta!$R:$R)  + SUMIF(Sta!$B:$B,$A551,Sta!$S:$S) )/$D551</f>
        <v>2</v>
      </c>
      <c r="I551" s="6">
        <f>SUMIF(Sta!$A:$A,$A551,Sta!$R:$R)/$B551</f>
        <v>2</v>
      </c>
      <c r="J551" s="6">
        <f>SUMIF(Sta!$B:$B,$A551,Sta!$S:$S)/$C551</f>
        <v>2</v>
      </c>
      <c r="K551" s="11">
        <f>(COUNTIFS(Sta!$A:$A,$A551,Sta!$T:$T,"&gt;2.5") +COUNTIFS(Sta!$B:$B,$A551,Sta!$T:$T,"&gt;2.5"))/$D551</f>
        <v>1</v>
      </c>
      <c r="L551" s="8">
        <f>COUNTIFS(Sta!$A:$A,$A551,Sta!$T:$T,"&gt;2.5")/$B551</f>
        <v>1</v>
      </c>
      <c r="M551" s="8">
        <f>COUNTIFS(Sta!$B:$B,$A551,Sta!$T:$T,"&gt;2.5")/$C551</f>
        <v>1</v>
      </c>
      <c r="N551" s="11">
        <f>(COUNTIFS(Sta!$A:$A,$A551,Sta!$T:$T,"&gt;4.5") +COUNTIFS(Sta!$B:$B,$A551,Sta!$T:$T,"&gt;4.5"))/$D551</f>
        <v>1</v>
      </c>
      <c r="O551" s="8">
        <f>COUNTIFS(Sta!$A:$A,$A551,Sta!$T:$T,"&gt;4.5")/$B551</f>
        <v>1</v>
      </c>
      <c r="P551" s="8">
        <f>COUNTIFS(Sta!$B:$B,$A551,Sta!$T:$T,"&gt;4.5")/$C551</f>
        <v>1</v>
      </c>
      <c r="Q551" s="11">
        <f>(COUNTIFS(Sta!$A:$A,$A551,Sta!$R:$R,"&gt;0.5") +COUNTIFS(Sta!$B:$B,$A551,Sta!$S:$S,"&gt;0.5"))/$D551</f>
        <v>1</v>
      </c>
      <c r="R551" s="8">
        <f>COUNTIFS(Sta!$A:$A,$A551,Sta!$R:$R,"&gt;0.5")/$B551</f>
        <v>1</v>
      </c>
      <c r="S551" s="8">
        <f>COUNTIFS(Sta!$B:$B,$A551,Sta!$S:$S,"&gt;0.5")/$C551</f>
        <v>1</v>
      </c>
      <c r="T551" s="11">
        <f>(COUNTIFS(Sta!$A:$A,$A551,Sta!$R:$R,"&gt;1.5") +COUNTIFS(Sta!$B:$B,$A551,Sta!$S:$S,"&gt;1.5"))/$D551</f>
        <v>1</v>
      </c>
      <c r="U551" s="8">
        <f>COUNTIFS(Sta!$A:$A,$A551,Sta!$R:$R,"&gt;1.5")/$B551</f>
        <v>1</v>
      </c>
      <c r="V551" s="8">
        <f>COUNTIFS(Sta!$B:$B,$A551,Sta!$S:$S,"&gt;1.5")/$C551</f>
        <v>1</v>
      </c>
    </row>
    <row r="552" spans="1:22" x14ac:dyDescent="0.3">
      <c r="A552" t="s">
        <v>324</v>
      </c>
      <c r="B552" s="9">
        <f>COUNTIF(Sta!A:A,A552)</f>
        <v>0</v>
      </c>
      <c r="C552" s="4">
        <f>COUNTIF(Sta!B:B,A552)</f>
        <v>0</v>
      </c>
      <c r="D552" s="4">
        <f t="shared" si="14"/>
        <v>0</v>
      </c>
      <c r="E552" s="10" t="e">
        <f>(SUMIF(Sta!$A:$A,$A552,Sta!$T:$T)  + SUMIF(Sta!$B:$B,$A552,Sta!$T:$T) )/$D552</f>
        <v>#DIV/0!</v>
      </c>
      <c r="F552" s="6" t="e">
        <f>SUMIF(Sta!$A:$A,$A552,Sta!$T:$T)/$B552</f>
        <v>#DIV/0!</v>
      </c>
      <c r="G552" s="6" t="e">
        <f>SUMIF(Sta!$B:$B,$A552,Sta!$T:$T)/$C552</f>
        <v>#DIV/0!</v>
      </c>
      <c r="H552" s="10" t="e">
        <f>(SUMIF(Sta!$A:$A,$A552,Sta!$R:$R)  + SUMIF(Sta!$B:$B,$A552,Sta!$S:$S) )/$D552</f>
        <v>#DIV/0!</v>
      </c>
      <c r="I552" s="6" t="e">
        <f>SUMIF(Sta!$A:$A,$A552,Sta!$R:$R)/$B552</f>
        <v>#DIV/0!</v>
      </c>
      <c r="J552" s="6" t="e">
        <f>SUMIF(Sta!$B:$B,$A552,Sta!$S:$S)/$C552</f>
        <v>#DIV/0!</v>
      </c>
      <c r="K552" s="11" t="e">
        <f>(COUNTIFS(Sta!$A:$A,$A552,Sta!$T:$T,"&gt;2.5") +COUNTIFS(Sta!$B:$B,$A552,Sta!$T:$T,"&gt;2.5"))/$D552</f>
        <v>#DIV/0!</v>
      </c>
      <c r="L552" s="8" t="e">
        <f>COUNTIFS(Sta!$A:$A,$A552,Sta!$T:$T,"&gt;2.5")/$B552</f>
        <v>#DIV/0!</v>
      </c>
      <c r="M552" s="8" t="e">
        <f>COUNTIFS(Sta!$B:$B,$A552,Sta!$T:$T,"&gt;2.5")/$C552</f>
        <v>#DIV/0!</v>
      </c>
      <c r="N552" s="11" t="e">
        <f>(COUNTIFS(Sta!$A:$A,$A552,Sta!$T:$T,"&gt;4.5") +COUNTIFS(Sta!$B:$B,$A552,Sta!$T:$T,"&gt;4.5"))/$D552</f>
        <v>#DIV/0!</v>
      </c>
      <c r="O552" s="8" t="e">
        <f>COUNTIFS(Sta!$A:$A,$A552,Sta!$T:$T,"&gt;4.5")/$B552</f>
        <v>#DIV/0!</v>
      </c>
      <c r="P552" s="8" t="e">
        <f>COUNTIFS(Sta!$B:$B,$A552,Sta!$T:$T,"&gt;4.5")/$C552</f>
        <v>#DIV/0!</v>
      </c>
      <c r="Q552" s="11" t="e">
        <f>(COUNTIFS(Sta!$A:$A,$A552,Sta!$R:$R,"&gt;0.5") +COUNTIFS(Sta!$B:$B,$A552,Sta!$S:$S,"&gt;0.5"))/$D552</f>
        <v>#DIV/0!</v>
      </c>
      <c r="R552" s="8" t="e">
        <f>COUNTIFS(Sta!$A:$A,$A552,Sta!$R:$R,"&gt;0.5")/$B552</f>
        <v>#DIV/0!</v>
      </c>
      <c r="S552" s="8" t="e">
        <f>COUNTIFS(Sta!$B:$B,$A552,Sta!$S:$S,"&gt;0.5")/$C552</f>
        <v>#DIV/0!</v>
      </c>
      <c r="T552" s="11" t="e">
        <f>(COUNTIFS(Sta!$A:$A,$A552,Sta!$R:$R,"&gt;1.5") +COUNTIFS(Sta!$B:$B,$A552,Sta!$S:$S,"&gt;1.5"))/$D552</f>
        <v>#DIV/0!</v>
      </c>
      <c r="U552" s="8" t="e">
        <f>COUNTIFS(Sta!$A:$A,$A552,Sta!$R:$R,"&gt;1.5")/$B552</f>
        <v>#DIV/0!</v>
      </c>
      <c r="V552" s="8" t="e">
        <f>COUNTIFS(Sta!$B:$B,$A552,Sta!$S:$S,"&gt;1.5")/$C552</f>
        <v>#DIV/0!</v>
      </c>
    </row>
    <row r="553" spans="1:22" x14ac:dyDescent="0.3">
      <c r="A553" t="s">
        <v>558</v>
      </c>
      <c r="B553" s="9">
        <f>COUNTIF(Sta!A:A,A553)</f>
        <v>3</v>
      </c>
      <c r="C553" s="4">
        <f>COUNTIF(Sta!B:B,A553)</f>
        <v>1</v>
      </c>
      <c r="D553" s="4">
        <f t="shared" si="14"/>
        <v>4</v>
      </c>
      <c r="E553" s="10">
        <f>(SUMIF(Sta!$A:$A,$A553,Sta!$T:$T)  + SUMIF(Sta!$B:$B,$A553,Sta!$T:$T) )/$D553</f>
        <v>2.75</v>
      </c>
      <c r="F553" s="6">
        <f>SUMIF(Sta!$A:$A,$A553,Sta!$T:$T)/$B553</f>
        <v>2.6666666666666665</v>
      </c>
      <c r="G553" s="6">
        <f>SUMIF(Sta!$B:$B,$A553,Sta!$T:$T)/$C553</f>
        <v>3</v>
      </c>
      <c r="H553" s="10">
        <f>(SUMIF(Sta!$A:$A,$A553,Sta!$R:$R)  + SUMIF(Sta!$B:$B,$A553,Sta!$S:$S) )/$D553</f>
        <v>1.25</v>
      </c>
      <c r="I553" s="6">
        <f>SUMIF(Sta!$A:$A,$A553,Sta!$R:$R)/$B553</f>
        <v>1.3333333333333333</v>
      </c>
      <c r="J553" s="6">
        <f>SUMIF(Sta!$B:$B,$A553,Sta!$S:$S)/$C553</f>
        <v>1</v>
      </c>
      <c r="K553" s="11">
        <f>(COUNTIFS(Sta!$A:$A,$A553,Sta!$T:$T,"&gt;2.5") +COUNTIFS(Sta!$B:$B,$A553,Sta!$T:$T,"&gt;2.5"))/$D553</f>
        <v>0.5</v>
      </c>
      <c r="L553" s="8">
        <f>COUNTIFS(Sta!$A:$A,$A553,Sta!$T:$T,"&gt;2.5")/$B553</f>
        <v>0.33333333333333331</v>
      </c>
      <c r="M553" s="8">
        <f>COUNTIFS(Sta!$B:$B,$A553,Sta!$T:$T,"&gt;2.5")/$C553</f>
        <v>1</v>
      </c>
      <c r="N553" s="11">
        <f>(COUNTIFS(Sta!$A:$A,$A553,Sta!$T:$T,"&gt;4.5") +COUNTIFS(Sta!$B:$B,$A553,Sta!$T:$T,"&gt;4.5"))/$D553</f>
        <v>0.25</v>
      </c>
      <c r="O553" s="8">
        <f>COUNTIFS(Sta!$A:$A,$A553,Sta!$T:$T,"&gt;4.5")/$B553</f>
        <v>0.33333333333333331</v>
      </c>
      <c r="P553" s="8">
        <f>COUNTIFS(Sta!$B:$B,$A553,Sta!$T:$T,"&gt;4.5")/$C553</f>
        <v>0</v>
      </c>
      <c r="Q553" s="11">
        <f>(COUNTIFS(Sta!$A:$A,$A553,Sta!$R:$R,"&gt;0.5") +COUNTIFS(Sta!$B:$B,$A553,Sta!$S:$S,"&gt;0.5"))/$D553</f>
        <v>0.75</v>
      </c>
      <c r="R553" s="8">
        <f>COUNTIFS(Sta!$A:$A,$A553,Sta!$R:$R,"&gt;0.5")/$B553</f>
        <v>0.66666666666666663</v>
      </c>
      <c r="S553" s="8">
        <f>COUNTIFS(Sta!$B:$B,$A553,Sta!$S:$S,"&gt;0.5")/$C553</f>
        <v>1</v>
      </c>
      <c r="T553" s="11">
        <f>(COUNTIFS(Sta!$A:$A,$A553,Sta!$R:$R,"&gt;1.5") +COUNTIFS(Sta!$B:$B,$A553,Sta!$S:$S,"&gt;1.5"))/$D553</f>
        <v>0.25</v>
      </c>
      <c r="U553" s="8">
        <f>COUNTIFS(Sta!$A:$A,$A553,Sta!$R:$R,"&gt;1.5")/$B553</f>
        <v>0.33333333333333331</v>
      </c>
      <c r="V553" s="8">
        <f>COUNTIFS(Sta!$B:$B,$A553,Sta!$S:$S,"&gt;1.5")/$C553</f>
        <v>0</v>
      </c>
    </row>
    <row r="554" spans="1:22" x14ac:dyDescent="0.3">
      <c r="A554" t="s">
        <v>453</v>
      </c>
      <c r="B554" s="9">
        <f>COUNTIF(Sta!A:A,A554)</f>
        <v>10</v>
      </c>
      <c r="C554" s="4">
        <f>COUNTIF(Sta!B:B,A554)</f>
        <v>11</v>
      </c>
      <c r="D554" s="4">
        <f t="shared" si="14"/>
        <v>21</v>
      </c>
      <c r="E554" s="10">
        <f>(SUMIF(Sta!$A:$A,$A554,Sta!$T:$T)  + SUMIF(Sta!$B:$B,$A554,Sta!$T:$T) )/$D554</f>
        <v>2.4285714285714284</v>
      </c>
      <c r="F554" s="6">
        <f>SUMIF(Sta!$A:$A,$A554,Sta!$T:$T)/$B554</f>
        <v>2.6</v>
      </c>
      <c r="G554" s="6">
        <f>SUMIF(Sta!$B:$B,$A554,Sta!$T:$T)/$C554</f>
        <v>2.2727272727272729</v>
      </c>
      <c r="H554" s="10">
        <f>(SUMIF(Sta!$A:$A,$A554,Sta!$R:$R)  + SUMIF(Sta!$B:$B,$A554,Sta!$S:$S) )/$D554</f>
        <v>1.2857142857142858</v>
      </c>
      <c r="I554" s="6">
        <f>SUMIF(Sta!$A:$A,$A554,Sta!$R:$R)/$B554</f>
        <v>1.1000000000000001</v>
      </c>
      <c r="J554" s="6">
        <f>SUMIF(Sta!$B:$B,$A554,Sta!$S:$S)/$C554</f>
        <v>1.4545454545454546</v>
      </c>
      <c r="K554" s="11">
        <f>(COUNTIFS(Sta!$A:$A,$A554,Sta!$T:$T,"&gt;2.5") +COUNTIFS(Sta!$B:$B,$A554,Sta!$T:$T,"&gt;2.5"))/$D554</f>
        <v>0.47619047619047616</v>
      </c>
      <c r="L554" s="8">
        <f>COUNTIFS(Sta!$A:$A,$A554,Sta!$T:$T,"&gt;2.5")/$B554</f>
        <v>0.6</v>
      </c>
      <c r="M554" s="8">
        <f>COUNTIFS(Sta!$B:$B,$A554,Sta!$T:$T,"&gt;2.5")/$C554</f>
        <v>0.36363636363636365</v>
      </c>
      <c r="N554" s="11">
        <f>(COUNTIFS(Sta!$A:$A,$A554,Sta!$T:$T,"&gt;4.5") +COUNTIFS(Sta!$B:$B,$A554,Sta!$T:$T,"&gt;4.5"))/$D554</f>
        <v>4.7619047619047616E-2</v>
      </c>
      <c r="O554" s="8">
        <f>COUNTIFS(Sta!$A:$A,$A554,Sta!$T:$T,"&gt;4.5")/$B554</f>
        <v>0.1</v>
      </c>
      <c r="P554" s="8">
        <f>COUNTIFS(Sta!$B:$B,$A554,Sta!$T:$T,"&gt;4.5")/$C554</f>
        <v>0</v>
      </c>
      <c r="Q554" s="11">
        <f>(COUNTIFS(Sta!$A:$A,$A554,Sta!$R:$R,"&gt;0.5") +COUNTIFS(Sta!$B:$B,$A554,Sta!$S:$S,"&gt;0.5"))/$D554</f>
        <v>0.66666666666666663</v>
      </c>
      <c r="R554" s="8">
        <f>COUNTIFS(Sta!$A:$A,$A554,Sta!$R:$R,"&gt;0.5")/$B554</f>
        <v>0.5</v>
      </c>
      <c r="S554" s="8">
        <f>COUNTIFS(Sta!$B:$B,$A554,Sta!$S:$S,"&gt;0.5")/$C554</f>
        <v>0.81818181818181823</v>
      </c>
      <c r="T554" s="11">
        <f>(COUNTIFS(Sta!$A:$A,$A554,Sta!$R:$R,"&gt;1.5") +COUNTIFS(Sta!$B:$B,$A554,Sta!$S:$S,"&gt;1.5"))/$D554</f>
        <v>0.42857142857142855</v>
      </c>
      <c r="U554" s="8">
        <f>COUNTIFS(Sta!$A:$A,$A554,Sta!$R:$R,"&gt;1.5")/$B554</f>
        <v>0.3</v>
      </c>
      <c r="V554" s="8">
        <f>COUNTIFS(Sta!$B:$B,$A554,Sta!$S:$S,"&gt;1.5")/$C554</f>
        <v>0.54545454545454541</v>
      </c>
    </row>
    <row r="555" spans="1:22" x14ac:dyDescent="0.3">
      <c r="A555" t="s">
        <v>155</v>
      </c>
      <c r="B555" s="9">
        <f>COUNTIF(Sta!A:A,A555)</f>
        <v>0</v>
      </c>
      <c r="C555" s="4">
        <f>COUNTIF(Sta!B:B,A555)</f>
        <v>1</v>
      </c>
      <c r="D555" s="4">
        <f t="shared" si="14"/>
        <v>1</v>
      </c>
      <c r="E555" s="10">
        <f>(SUMIF(Sta!$A:$A,$A555,Sta!$T:$T)  + SUMIF(Sta!$B:$B,$A555,Sta!$T:$T) )/$D555</f>
        <v>3</v>
      </c>
      <c r="F555" s="6" t="e">
        <f>SUMIF(Sta!$A:$A,$A555,Sta!$T:$T)/$B555</f>
        <v>#DIV/0!</v>
      </c>
      <c r="G555" s="6">
        <f>SUMIF(Sta!$B:$B,$A555,Sta!$T:$T)/$C555</f>
        <v>3</v>
      </c>
      <c r="H555" s="10">
        <f>(SUMIF(Sta!$A:$A,$A555,Sta!$R:$R)  + SUMIF(Sta!$B:$B,$A555,Sta!$S:$S) )/$D555</f>
        <v>1</v>
      </c>
      <c r="I555" s="6" t="e">
        <f>SUMIF(Sta!$A:$A,$A555,Sta!$R:$R)/$B555</f>
        <v>#DIV/0!</v>
      </c>
      <c r="J555" s="6">
        <f>SUMIF(Sta!$B:$B,$A555,Sta!$S:$S)/$C555</f>
        <v>1</v>
      </c>
      <c r="K555" s="11">
        <f>(COUNTIFS(Sta!$A:$A,$A555,Sta!$T:$T,"&gt;2.5") +COUNTIFS(Sta!$B:$B,$A555,Sta!$T:$T,"&gt;2.5"))/$D555</f>
        <v>1</v>
      </c>
      <c r="L555" s="8" t="e">
        <f>COUNTIFS(Sta!$A:$A,$A555,Sta!$T:$T,"&gt;2.5")/$B555</f>
        <v>#DIV/0!</v>
      </c>
      <c r="M555" s="8">
        <f>COUNTIFS(Sta!$B:$B,$A555,Sta!$T:$T,"&gt;2.5")/$C555</f>
        <v>1</v>
      </c>
      <c r="N555" s="11">
        <f>(COUNTIFS(Sta!$A:$A,$A555,Sta!$T:$T,"&gt;4.5") +COUNTIFS(Sta!$B:$B,$A555,Sta!$T:$T,"&gt;4.5"))/$D555</f>
        <v>0</v>
      </c>
      <c r="O555" s="8" t="e">
        <f>COUNTIFS(Sta!$A:$A,$A555,Sta!$T:$T,"&gt;4.5")/$B555</f>
        <v>#DIV/0!</v>
      </c>
      <c r="P555" s="8">
        <f>COUNTIFS(Sta!$B:$B,$A555,Sta!$T:$T,"&gt;4.5")/$C555</f>
        <v>0</v>
      </c>
      <c r="Q555" s="11">
        <f>(COUNTIFS(Sta!$A:$A,$A555,Sta!$R:$R,"&gt;0.5") +COUNTIFS(Sta!$B:$B,$A555,Sta!$S:$S,"&gt;0.5"))/$D555</f>
        <v>1</v>
      </c>
      <c r="R555" s="8" t="e">
        <f>COUNTIFS(Sta!$A:$A,$A555,Sta!$R:$R,"&gt;0.5")/$B555</f>
        <v>#DIV/0!</v>
      </c>
      <c r="S555" s="8">
        <f>COUNTIFS(Sta!$B:$B,$A555,Sta!$S:$S,"&gt;0.5")/$C555</f>
        <v>1</v>
      </c>
      <c r="T555" s="11">
        <f>(COUNTIFS(Sta!$A:$A,$A555,Sta!$R:$R,"&gt;1.5") +COUNTIFS(Sta!$B:$B,$A555,Sta!$S:$S,"&gt;1.5"))/$D555</f>
        <v>0</v>
      </c>
      <c r="U555" s="8" t="e">
        <f>COUNTIFS(Sta!$A:$A,$A555,Sta!$R:$R,"&gt;1.5")/$B555</f>
        <v>#DIV/0!</v>
      </c>
      <c r="V555" s="8">
        <f>COUNTIFS(Sta!$B:$B,$A555,Sta!$S:$S,"&gt;1.5")/$C555</f>
        <v>0</v>
      </c>
    </row>
    <row r="556" spans="1:22" x14ac:dyDescent="0.3">
      <c r="A556" t="s">
        <v>149</v>
      </c>
      <c r="B556" s="9">
        <f>COUNTIF(Sta!A:A,A556)</f>
        <v>0</v>
      </c>
      <c r="C556" s="4">
        <f>COUNTIF(Sta!B:B,A556)</f>
        <v>1</v>
      </c>
      <c r="D556" s="4">
        <f t="shared" si="14"/>
        <v>1</v>
      </c>
      <c r="E556" s="10">
        <f>(SUMIF(Sta!$A:$A,$A556,Sta!$T:$T)  + SUMIF(Sta!$B:$B,$A556,Sta!$T:$T) )/$D556</f>
        <v>1</v>
      </c>
      <c r="F556" s="6" t="e">
        <f>SUMIF(Sta!$A:$A,$A556,Sta!$T:$T)/$B556</f>
        <v>#DIV/0!</v>
      </c>
      <c r="G556" s="6">
        <f>SUMIF(Sta!$B:$B,$A556,Sta!$T:$T)/$C556</f>
        <v>1</v>
      </c>
      <c r="H556" s="10">
        <f>(SUMIF(Sta!$A:$A,$A556,Sta!$R:$R)  + SUMIF(Sta!$B:$B,$A556,Sta!$S:$S) )/$D556</f>
        <v>0</v>
      </c>
      <c r="I556" s="6" t="e">
        <f>SUMIF(Sta!$A:$A,$A556,Sta!$R:$R)/$B556</f>
        <v>#DIV/0!</v>
      </c>
      <c r="J556" s="6">
        <f>SUMIF(Sta!$B:$B,$A556,Sta!$S:$S)/$C556</f>
        <v>0</v>
      </c>
      <c r="K556" s="11">
        <f>(COUNTIFS(Sta!$A:$A,$A556,Sta!$T:$T,"&gt;2.5") +COUNTIFS(Sta!$B:$B,$A556,Sta!$T:$T,"&gt;2.5"))/$D556</f>
        <v>0</v>
      </c>
      <c r="L556" s="8" t="e">
        <f>COUNTIFS(Sta!$A:$A,$A556,Sta!$T:$T,"&gt;2.5")/$B556</f>
        <v>#DIV/0!</v>
      </c>
      <c r="M556" s="8">
        <f>COUNTIFS(Sta!$B:$B,$A556,Sta!$T:$T,"&gt;2.5")/$C556</f>
        <v>0</v>
      </c>
      <c r="N556" s="11">
        <f>(COUNTIFS(Sta!$A:$A,$A556,Sta!$T:$T,"&gt;4.5") +COUNTIFS(Sta!$B:$B,$A556,Sta!$T:$T,"&gt;4.5"))/$D556</f>
        <v>0</v>
      </c>
      <c r="O556" s="8" t="e">
        <f>COUNTIFS(Sta!$A:$A,$A556,Sta!$T:$T,"&gt;4.5")/$B556</f>
        <v>#DIV/0!</v>
      </c>
      <c r="P556" s="8">
        <f>COUNTIFS(Sta!$B:$B,$A556,Sta!$T:$T,"&gt;4.5")/$C556</f>
        <v>0</v>
      </c>
      <c r="Q556" s="11">
        <f>(COUNTIFS(Sta!$A:$A,$A556,Sta!$R:$R,"&gt;0.5") +COUNTIFS(Sta!$B:$B,$A556,Sta!$S:$S,"&gt;0.5"))/$D556</f>
        <v>0</v>
      </c>
      <c r="R556" s="8" t="e">
        <f>COUNTIFS(Sta!$A:$A,$A556,Sta!$R:$R,"&gt;0.5")/$B556</f>
        <v>#DIV/0!</v>
      </c>
      <c r="S556" s="8">
        <f>COUNTIFS(Sta!$B:$B,$A556,Sta!$S:$S,"&gt;0.5")/$C556</f>
        <v>0</v>
      </c>
      <c r="T556" s="11">
        <f>(COUNTIFS(Sta!$A:$A,$A556,Sta!$R:$R,"&gt;1.5") +COUNTIFS(Sta!$B:$B,$A556,Sta!$S:$S,"&gt;1.5"))/$D556</f>
        <v>0</v>
      </c>
      <c r="U556" s="8" t="e">
        <f>COUNTIFS(Sta!$A:$A,$A556,Sta!$R:$R,"&gt;1.5")/$B556</f>
        <v>#DIV/0!</v>
      </c>
      <c r="V556" s="8">
        <f>COUNTIFS(Sta!$B:$B,$A556,Sta!$S:$S,"&gt;1.5")/$C556</f>
        <v>0</v>
      </c>
    </row>
    <row r="557" spans="1:22" x14ac:dyDescent="0.3">
      <c r="A557" t="s">
        <v>304</v>
      </c>
      <c r="B557" s="9">
        <f>COUNTIF(Sta!A:A,A557)</f>
        <v>0</v>
      </c>
      <c r="C557" s="4">
        <f>COUNTIF(Sta!B:B,A557)</f>
        <v>0</v>
      </c>
      <c r="D557" s="4">
        <f t="shared" si="14"/>
        <v>0</v>
      </c>
      <c r="E557" s="10" t="e">
        <f>(SUMIF(Sta!$A:$A,$A557,Sta!$T:$T)  + SUMIF(Sta!$B:$B,$A557,Sta!$T:$T) )/$D557</f>
        <v>#DIV/0!</v>
      </c>
      <c r="F557" s="6" t="e">
        <f>SUMIF(Sta!$A:$A,$A557,Sta!$T:$T)/$B557</f>
        <v>#DIV/0!</v>
      </c>
      <c r="G557" s="6" t="e">
        <f>SUMIF(Sta!$B:$B,$A557,Sta!$T:$T)/$C557</f>
        <v>#DIV/0!</v>
      </c>
      <c r="H557" s="10" t="e">
        <f>(SUMIF(Sta!$A:$A,$A557,Sta!$R:$R)  + SUMIF(Sta!$B:$B,$A557,Sta!$S:$S) )/$D557</f>
        <v>#DIV/0!</v>
      </c>
      <c r="I557" s="6" t="e">
        <f>SUMIF(Sta!$A:$A,$A557,Sta!$R:$R)/$B557</f>
        <v>#DIV/0!</v>
      </c>
      <c r="J557" s="6" t="e">
        <f>SUMIF(Sta!$B:$B,$A557,Sta!$S:$S)/$C557</f>
        <v>#DIV/0!</v>
      </c>
      <c r="K557" s="11" t="e">
        <f>(COUNTIFS(Sta!$A:$A,$A557,Sta!$T:$T,"&gt;2.5") +COUNTIFS(Sta!$B:$B,$A557,Sta!$T:$T,"&gt;2.5"))/$D557</f>
        <v>#DIV/0!</v>
      </c>
      <c r="L557" s="8" t="e">
        <f>COUNTIFS(Sta!$A:$A,$A557,Sta!$T:$T,"&gt;2.5")/$B557</f>
        <v>#DIV/0!</v>
      </c>
      <c r="M557" s="8" t="e">
        <f>COUNTIFS(Sta!$B:$B,$A557,Sta!$T:$T,"&gt;2.5")/$C557</f>
        <v>#DIV/0!</v>
      </c>
      <c r="N557" s="11" t="e">
        <f>(COUNTIFS(Sta!$A:$A,$A557,Sta!$T:$T,"&gt;4.5") +COUNTIFS(Sta!$B:$B,$A557,Sta!$T:$T,"&gt;4.5"))/$D557</f>
        <v>#DIV/0!</v>
      </c>
      <c r="O557" s="8" t="e">
        <f>COUNTIFS(Sta!$A:$A,$A557,Sta!$T:$T,"&gt;4.5")/$B557</f>
        <v>#DIV/0!</v>
      </c>
      <c r="P557" s="8" t="e">
        <f>COUNTIFS(Sta!$B:$B,$A557,Sta!$T:$T,"&gt;4.5")/$C557</f>
        <v>#DIV/0!</v>
      </c>
      <c r="Q557" s="11" t="e">
        <f>(COUNTIFS(Sta!$A:$A,$A557,Sta!$R:$R,"&gt;0.5") +COUNTIFS(Sta!$B:$B,$A557,Sta!$S:$S,"&gt;0.5"))/$D557</f>
        <v>#DIV/0!</v>
      </c>
      <c r="R557" s="8" t="e">
        <f>COUNTIFS(Sta!$A:$A,$A557,Sta!$R:$R,"&gt;0.5")/$B557</f>
        <v>#DIV/0!</v>
      </c>
      <c r="S557" s="8" t="e">
        <f>COUNTIFS(Sta!$B:$B,$A557,Sta!$S:$S,"&gt;0.5")/$C557</f>
        <v>#DIV/0!</v>
      </c>
      <c r="T557" s="11" t="e">
        <f>(COUNTIFS(Sta!$A:$A,$A557,Sta!$R:$R,"&gt;1.5") +COUNTIFS(Sta!$B:$B,$A557,Sta!$S:$S,"&gt;1.5"))/$D557</f>
        <v>#DIV/0!</v>
      </c>
      <c r="U557" s="8" t="e">
        <f>COUNTIFS(Sta!$A:$A,$A557,Sta!$R:$R,"&gt;1.5")/$B557</f>
        <v>#DIV/0!</v>
      </c>
      <c r="V557" s="8" t="e">
        <f>COUNTIFS(Sta!$B:$B,$A557,Sta!$S:$S,"&gt;1.5")/$C557</f>
        <v>#DIV/0!</v>
      </c>
    </row>
    <row r="558" spans="1:22" x14ac:dyDescent="0.3">
      <c r="A558" t="s">
        <v>358</v>
      </c>
      <c r="B558" s="9">
        <f>COUNTIF(Sta!A:A,A558)</f>
        <v>1</v>
      </c>
      <c r="C558" s="4">
        <f>COUNTIF(Sta!B:B,A558)</f>
        <v>2</v>
      </c>
      <c r="D558" s="4">
        <f t="shared" si="14"/>
        <v>3</v>
      </c>
      <c r="E558" s="10">
        <f>(SUMIF(Sta!$A:$A,$A558,Sta!$T:$T)  + SUMIF(Sta!$B:$B,$A558,Sta!$T:$T) )/$D558</f>
        <v>2.6666666666666665</v>
      </c>
      <c r="F558" s="6">
        <f>SUMIF(Sta!$A:$A,$A558,Sta!$T:$T)/$B558</f>
        <v>1</v>
      </c>
      <c r="G558" s="6">
        <f>SUMIF(Sta!$B:$B,$A558,Sta!$T:$T)/$C558</f>
        <v>3.5</v>
      </c>
      <c r="H558" s="10">
        <f>(SUMIF(Sta!$A:$A,$A558,Sta!$R:$R)  + SUMIF(Sta!$B:$B,$A558,Sta!$S:$S) )/$D558</f>
        <v>1.6666666666666667</v>
      </c>
      <c r="I558" s="6">
        <f>SUMIF(Sta!$A:$A,$A558,Sta!$R:$R)/$B558</f>
        <v>1</v>
      </c>
      <c r="J558" s="6">
        <f>SUMIF(Sta!$B:$B,$A558,Sta!$S:$S)/$C558</f>
        <v>2</v>
      </c>
      <c r="K558" s="11">
        <f>(COUNTIFS(Sta!$A:$A,$A558,Sta!$T:$T,"&gt;2.5") +COUNTIFS(Sta!$B:$B,$A558,Sta!$T:$T,"&gt;2.5"))/$D558</f>
        <v>0.66666666666666663</v>
      </c>
      <c r="L558" s="8">
        <f>COUNTIFS(Sta!$A:$A,$A558,Sta!$T:$T,"&gt;2.5")/$B558</f>
        <v>0</v>
      </c>
      <c r="M558" s="8">
        <f>COUNTIFS(Sta!$B:$B,$A558,Sta!$T:$T,"&gt;2.5")/$C558</f>
        <v>1</v>
      </c>
      <c r="N558" s="11">
        <f>(COUNTIFS(Sta!$A:$A,$A558,Sta!$T:$T,"&gt;4.5") +COUNTIFS(Sta!$B:$B,$A558,Sta!$T:$T,"&gt;4.5"))/$D558</f>
        <v>0</v>
      </c>
      <c r="O558" s="8">
        <f>COUNTIFS(Sta!$A:$A,$A558,Sta!$T:$T,"&gt;4.5")/$B558</f>
        <v>0</v>
      </c>
      <c r="P558" s="8">
        <f>COUNTIFS(Sta!$B:$B,$A558,Sta!$T:$T,"&gt;4.5")/$C558</f>
        <v>0</v>
      </c>
      <c r="Q558" s="11">
        <f>(COUNTIFS(Sta!$A:$A,$A558,Sta!$R:$R,"&gt;0.5") +COUNTIFS(Sta!$B:$B,$A558,Sta!$S:$S,"&gt;0.5"))/$D558</f>
        <v>1</v>
      </c>
      <c r="R558" s="8">
        <f>COUNTIFS(Sta!$A:$A,$A558,Sta!$R:$R,"&gt;0.5")/$B558</f>
        <v>1</v>
      </c>
      <c r="S558" s="8">
        <f>COUNTIFS(Sta!$B:$B,$A558,Sta!$S:$S,"&gt;0.5")/$C558</f>
        <v>1</v>
      </c>
      <c r="T558" s="11">
        <f>(COUNTIFS(Sta!$A:$A,$A558,Sta!$R:$R,"&gt;1.5") +COUNTIFS(Sta!$B:$B,$A558,Sta!$S:$S,"&gt;1.5"))/$D558</f>
        <v>0.66666666666666663</v>
      </c>
      <c r="U558" s="8">
        <f>COUNTIFS(Sta!$A:$A,$A558,Sta!$R:$R,"&gt;1.5")/$B558</f>
        <v>0</v>
      </c>
      <c r="V558" s="8">
        <f>COUNTIFS(Sta!$B:$B,$A558,Sta!$S:$S,"&gt;1.5")/$C558</f>
        <v>1</v>
      </c>
    </row>
    <row r="559" spans="1:22" x14ac:dyDescent="0.3">
      <c r="A559" t="s">
        <v>530</v>
      </c>
      <c r="B559" s="9">
        <f>COUNTIF(Sta!A:A,A559)</f>
        <v>8</v>
      </c>
      <c r="C559" s="4">
        <f>COUNTIF(Sta!B:B,A559)</f>
        <v>7</v>
      </c>
      <c r="D559" s="4">
        <f t="shared" si="14"/>
        <v>15</v>
      </c>
      <c r="E559" s="10">
        <f>(SUMIF(Sta!$A:$A,$A559,Sta!$T:$T)  + SUMIF(Sta!$B:$B,$A559,Sta!$T:$T) )/$D559</f>
        <v>3.1333333333333333</v>
      </c>
      <c r="F559" s="6">
        <f>SUMIF(Sta!$A:$A,$A559,Sta!$T:$T)/$B559</f>
        <v>2.5</v>
      </c>
      <c r="G559" s="6">
        <f>SUMIF(Sta!$B:$B,$A559,Sta!$T:$T)/$C559</f>
        <v>3.8571428571428572</v>
      </c>
      <c r="H559" s="10">
        <f>(SUMIF(Sta!$A:$A,$A559,Sta!$R:$R)  + SUMIF(Sta!$B:$B,$A559,Sta!$S:$S) )/$D559</f>
        <v>1.8666666666666667</v>
      </c>
      <c r="I559" s="6">
        <f>SUMIF(Sta!$A:$A,$A559,Sta!$R:$R)/$B559</f>
        <v>1.5</v>
      </c>
      <c r="J559" s="6">
        <f>SUMIF(Sta!$B:$B,$A559,Sta!$S:$S)/$C559</f>
        <v>2.2857142857142856</v>
      </c>
      <c r="K559" s="11">
        <f>(COUNTIFS(Sta!$A:$A,$A559,Sta!$T:$T,"&gt;2.5") +COUNTIFS(Sta!$B:$B,$A559,Sta!$T:$T,"&gt;2.5"))/$D559</f>
        <v>0.66666666666666663</v>
      </c>
      <c r="L559" s="8">
        <f>COUNTIFS(Sta!$A:$A,$A559,Sta!$T:$T,"&gt;2.5")/$B559</f>
        <v>0.5</v>
      </c>
      <c r="M559" s="8">
        <f>COUNTIFS(Sta!$B:$B,$A559,Sta!$T:$T,"&gt;2.5")/$C559</f>
        <v>0.8571428571428571</v>
      </c>
      <c r="N559" s="11">
        <f>(COUNTIFS(Sta!$A:$A,$A559,Sta!$T:$T,"&gt;4.5") +COUNTIFS(Sta!$B:$B,$A559,Sta!$T:$T,"&gt;4.5"))/$D559</f>
        <v>0.13333333333333333</v>
      </c>
      <c r="O559" s="8">
        <f>COUNTIFS(Sta!$A:$A,$A559,Sta!$T:$T,"&gt;4.5")/$B559</f>
        <v>0.125</v>
      </c>
      <c r="P559" s="8">
        <f>COUNTIFS(Sta!$B:$B,$A559,Sta!$T:$T,"&gt;4.5")/$C559</f>
        <v>0.14285714285714285</v>
      </c>
      <c r="Q559" s="11">
        <f>(COUNTIFS(Sta!$A:$A,$A559,Sta!$R:$R,"&gt;0.5") +COUNTIFS(Sta!$B:$B,$A559,Sta!$S:$S,"&gt;0.5"))/$D559</f>
        <v>0.8666666666666667</v>
      </c>
      <c r="R559" s="8">
        <f>COUNTIFS(Sta!$A:$A,$A559,Sta!$R:$R,"&gt;0.5")/$B559</f>
        <v>0.75</v>
      </c>
      <c r="S559" s="8">
        <f>COUNTIFS(Sta!$B:$B,$A559,Sta!$S:$S,"&gt;0.5")/$C559</f>
        <v>1</v>
      </c>
      <c r="T559" s="11">
        <f>(COUNTIFS(Sta!$A:$A,$A559,Sta!$R:$R,"&gt;1.5") +COUNTIFS(Sta!$B:$B,$A559,Sta!$S:$S,"&gt;1.5"))/$D559</f>
        <v>0.6</v>
      </c>
      <c r="U559" s="8">
        <f>COUNTIFS(Sta!$A:$A,$A559,Sta!$R:$R,"&gt;1.5")/$B559</f>
        <v>0.5</v>
      </c>
      <c r="V559" s="8">
        <f>COUNTIFS(Sta!$B:$B,$A559,Sta!$S:$S,"&gt;1.5")/$C559</f>
        <v>0.7142857142857143</v>
      </c>
    </row>
    <row r="560" spans="1:22" x14ac:dyDescent="0.3">
      <c r="A560" t="s">
        <v>621</v>
      </c>
      <c r="B560" s="9">
        <f>COUNTIF(Sta!A:A,A560)</f>
        <v>1</v>
      </c>
      <c r="C560" s="4">
        <f>COUNTIF(Sta!B:B,A560)</f>
        <v>2</v>
      </c>
      <c r="D560" s="4">
        <f t="shared" si="14"/>
        <v>3</v>
      </c>
      <c r="E560" s="10">
        <f>(SUMIF(Sta!$A:$A,$A560,Sta!$T:$T)  + SUMIF(Sta!$B:$B,$A560,Sta!$T:$T) )/$D560</f>
        <v>5</v>
      </c>
      <c r="F560" s="6">
        <f>SUMIF(Sta!$A:$A,$A560,Sta!$T:$T)/$B560</f>
        <v>4</v>
      </c>
      <c r="G560" s="6">
        <f>SUMIF(Sta!$B:$B,$A560,Sta!$T:$T)/$C560</f>
        <v>5.5</v>
      </c>
      <c r="H560" s="10">
        <f>(SUMIF(Sta!$A:$A,$A560,Sta!$R:$R)  + SUMIF(Sta!$B:$B,$A560,Sta!$S:$S) )/$D560</f>
        <v>3.3333333333333335</v>
      </c>
      <c r="I560" s="6">
        <f>SUMIF(Sta!$A:$A,$A560,Sta!$R:$R)/$B560</f>
        <v>2</v>
      </c>
      <c r="J560" s="6">
        <f>SUMIF(Sta!$B:$B,$A560,Sta!$S:$S)/$C560</f>
        <v>4</v>
      </c>
      <c r="K560" s="11">
        <f>(COUNTIFS(Sta!$A:$A,$A560,Sta!$T:$T,"&gt;2.5") +COUNTIFS(Sta!$B:$B,$A560,Sta!$T:$T,"&gt;2.5"))/$D560</f>
        <v>1</v>
      </c>
      <c r="L560" s="8">
        <f>COUNTIFS(Sta!$A:$A,$A560,Sta!$T:$T,"&gt;2.5")/$B560</f>
        <v>1</v>
      </c>
      <c r="M560" s="8">
        <f>COUNTIFS(Sta!$B:$B,$A560,Sta!$T:$T,"&gt;2.5")/$C560</f>
        <v>1</v>
      </c>
      <c r="N560" s="11">
        <f>(COUNTIFS(Sta!$A:$A,$A560,Sta!$T:$T,"&gt;4.5") +COUNTIFS(Sta!$B:$B,$A560,Sta!$T:$T,"&gt;4.5"))/$D560</f>
        <v>0.33333333333333331</v>
      </c>
      <c r="O560" s="8">
        <f>COUNTIFS(Sta!$A:$A,$A560,Sta!$T:$T,"&gt;4.5")/$B560</f>
        <v>0</v>
      </c>
      <c r="P560" s="8">
        <f>COUNTIFS(Sta!$B:$B,$A560,Sta!$T:$T,"&gt;4.5")/$C560</f>
        <v>0.5</v>
      </c>
      <c r="Q560" s="11">
        <f>(COUNTIFS(Sta!$A:$A,$A560,Sta!$R:$R,"&gt;0.5") +COUNTIFS(Sta!$B:$B,$A560,Sta!$S:$S,"&gt;0.5"))/$D560</f>
        <v>1</v>
      </c>
      <c r="R560" s="8">
        <f>COUNTIFS(Sta!$A:$A,$A560,Sta!$R:$R,"&gt;0.5")/$B560</f>
        <v>1</v>
      </c>
      <c r="S560" s="8">
        <f>COUNTIFS(Sta!$B:$B,$A560,Sta!$S:$S,"&gt;0.5")/$C560</f>
        <v>1</v>
      </c>
      <c r="T560" s="11">
        <f>(COUNTIFS(Sta!$A:$A,$A560,Sta!$R:$R,"&gt;1.5") +COUNTIFS(Sta!$B:$B,$A560,Sta!$S:$S,"&gt;1.5"))/$D560</f>
        <v>1</v>
      </c>
      <c r="U560" s="8">
        <f>COUNTIFS(Sta!$A:$A,$A560,Sta!$R:$R,"&gt;1.5")/$B560</f>
        <v>1</v>
      </c>
      <c r="V560" s="8">
        <f>COUNTIFS(Sta!$B:$B,$A560,Sta!$S:$S,"&gt;1.5")/$C560</f>
        <v>1</v>
      </c>
    </row>
    <row r="561" spans="1:22" x14ac:dyDescent="0.3">
      <c r="A561" t="s">
        <v>386</v>
      </c>
      <c r="B561" s="9">
        <f>COUNTIF(Sta!A:A,A561)</f>
        <v>1</v>
      </c>
      <c r="C561" s="4">
        <f>COUNTIF(Sta!B:B,A561)</f>
        <v>0</v>
      </c>
      <c r="D561" s="4">
        <f t="shared" si="14"/>
        <v>1</v>
      </c>
      <c r="E561" s="10">
        <f>(SUMIF(Sta!$A:$A,$A561,Sta!$T:$T)  + SUMIF(Sta!$B:$B,$A561,Sta!$T:$T) )/$D561</f>
        <v>6</v>
      </c>
      <c r="F561" s="6">
        <f>SUMIF(Sta!$A:$A,$A561,Sta!$T:$T)/$B561</f>
        <v>6</v>
      </c>
      <c r="G561" s="6" t="e">
        <f>SUMIF(Sta!$B:$B,$A561,Sta!$T:$T)/$C561</f>
        <v>#DIV/0!</v>
      </c>
      <c r="H561" s="10">
        <f>(SUMIF(Sta!$A:$A,$A561,Sta!$R:$R)  + SUMIF(Sta!$B:$B,$A561,Sta!$S:$S) )/$D561</f>
        <v>1</v>
      </c>
      <c r="I561" s="6">
        <f>SUMIF(Sta!$A:$A,$A561,Sta!$R:$R)/$B561</f>
        <v>1</v>
      </c>
      <c r="J561" s="6" t="e">
        <f>SUMIF(Sta!$B:$B,$A561,Sta!$S:$S)/$C561</f>
        <v>#DIV/0!</v>
      </c>
      <c r="K561" s="11">
        <f>(COUNTIFS(Sta!$A:$A,$A561,Sta!$T:$T,"&gt;2.5") +COUNTIFS(Sta!$B:$B,$A561,Sta!$T:$T,"&gt;2.5"))/$D561</f>
        <v>1</v>
      </c>
      <c r="L561" s="8">
        <f>COUNTIFS(Sta!$A:$A,$A561,Sta!$T:$T,"&gt;2.5")/$B561</f>
        <v>1</v>
      </c>
      <c r="M561" s="8" t="e">
        <f>COUNTIFS(Sta!$B:$B,$A561,Sta!$T:$T,"&gt;2.5")/$C561</f>
        <v>#DIV/0!</v>
      </c>
      <c r="N561" s="11">
        <f>(COUNTIFS(Sta!$A:$A,$A561,Sta!$T:$T,"&gt;4.5") +COUNTIFS(Sta!$B:$B,$A561,Sta!$T:$T,"&gt;4.5"))/$D561</f>
        <v>1</v>
      </c>
      <c r="O561" s="8">
        <f>COUNTIFS(Sta!$A:$A,$A561,Sta!$T:$T,"&gt;4.5")/$B561</f>
        <v>1</v>
      </c>
      <c r="P561" s="8" t="e">
        <f>COUNTIFS(Sta!$B:$B,$A561,Sta!$T:$T,"&gt;4.5")/$C561</f>
        <v>#DIV/0!</v>
      </c>
      <c r="Q561" s="11">
        <f>(COUNTIFS(Sta!$A:$A,$A561,Sta!$R:$R,"&gt;0.5") +COUNTIFS(Sta!$B:$B,$A561,Sta!$S:$S,"&gt;0.5"))/$D561</f>
        <v>1</v>
      </c>
      <c r="R561" s="8">
        <f>COUNTIFS(Sta!$A:$A,$A561,Sta!$R:$R,"&gt;0.5")/$B561</f>
        <v>1</v>
      </c>
      <c r="S561" s="8" t="e">
        <f>COUNTIFS(Sta!$B:$B,$A561,Sta!$S:$S,"&gt;0.5")/$C561</f>
        <v>#DIV/0!</v>
      </c>
      <c r="T561" s="11">
        <f>(COUNTIFS(Sta!$A:$A,$A561,Sta!$R:$R,"&gt;1.5") +COUNTIFS(Sta!$B:$B,$A561,Sta!$S:$S,"&gt;1.5"))/$D561</f>
        <v>0</v>
      </c>
      <c r="U561" s="8">
        <f>COUNTIFS(Sta!$A:$A,$A561,Sta!$R:$R,"&gt;1.5")/$B561</f>
        <v>0</v>
      </c>
      <c r="V561" s="8" t="e">
        <f>COUNTIFS(Sta!$B:$B,$A561,Sta!$S:$S,"&gt;1.5")/$C561</f>
        <v>#DIV/0!</v>
      </c>
    </row>
    <row r="562" spans="1:22" x14ac:dyDescent="0.3">
      <c r="A562" t="s">
        <v>497</v>
      </c>
      <c r="B562" s="9">
        <f>COUNTIF(Sta!A:A,A562)</f>
        <v>7</v>
      </c>
      <c r="C562" s="4">
        <f>COUNTIF(Sta!B:B,A562)</f>
        <v>6</v>
      </c>
      <c r="D562" s="4">
        <f t="shared" si="14"/>
        <v>13</v>
      </c>
      <c r="E562" s="10">
        <f>(SUMIF(Sta!$A:$A,$A562,Sta!$T:$T)  + SUMIF(Sta!$B:$B,$A562,Sta!$T:$T) )/$D562</f>
        <v>4</v>
      </c>
      <c r="F562" s="6">
        <f>SUMIF(Sta!$A:$A,$A562,Sta!$T:$T)/$B562</f>
        <v>3.4285714285714284</v>
      </c>
      <c r="G562" s="6">
        <f>SUMIF(Sta!$B:$B,$A562,Sta!$T:$T)/$C562</f>
        <v>4.666666666666667</v>
      </c>
      <c r="H562" s="10">
        <f>(SUMIF(Sta!$A:$A,$A562,Sta!$R:$R)  + SUMIF(Sta!$B:$B,$A562,Sta!$S:$S) )/$D562</f>
        <v>2.3076923076923075</v>
      </c>
      <c r="I562" s="6">
        <f>SUMIF(Sta!$A:$A,$A562,Sta!$R:$R)/$B562</f>
        <v>1.5714285714285714</v>
      </c>
      <c r="J562" s="6">
        <f>SUMIF(Sta!$B:$B,$A562,Sta!$S:$S)/$C562</f>
        <v>3.1666666666666665</v>
      </c>
      <c r="K562" s="11">
        <f>(COUNTIFS(Sta!$A:$A,$A562,Sta!$T:$T,"&gt;2.5") +COUNTIFS(Sta!$B:$B,$A562,Sta!$T:$T,"&gt;2.5"))/$D562</f>
        <v>0.69230769230769229</v>
      </c>
      <c r="L562" s="8">
        <f>COUNTIFS(Sta!$A:$A,$A562,Sta!$T:$T,"&gt;2.5")/$B562</f>
        <v>0.5714285714285714</v>
      </c>
      <c r="M562" s="8">
        <f>COUNTIFS(Sta!$B:$B,$A562,Sta!$T:$T,"&gt;2.5")/$C562</f>
        <v>0.83333333333333337</v>
      </c>
      <c r="N562" s="11">
        <f>(COUNTIFS(Sta!$A:$A,$A562,Sta!$T:$T,"&gt;4.5") +COUNTIFS(Sta!$B:$B,$A562,Sta!$T:$T,"&gt;4.5"))/$D562</f>
        <v>0.46153846153846156</v>
      </c>
      <c r="O562" s="8">
        <f>COUNTIFS(Sta!$A:$A,$A562,Sta!$T:$T,"&gt;4.5")/$B562</f>
        <v>0.2857142857142857</v>
      </c>
      <c r="P562" s="8">
        <f>COUNTIFS(Sta!$B:$B,$A562,Sta!$T:$T,"&gt;4.5")/$C562</f>
        <v>0.66666666666666663</v>
      </c>
      <c r="Q562" s="11">
        <f>(COUNTIFS(Sta!$A:$A,$A562,Sta!$R:$R,"&gt;0.5") +COUNTIFS(Sta!$B:$B,$A562,Sta!$S:$S,"&gt;0.5"))/$D562</f>
        <v>0.76923076923076927</v>
      </c>
      <c r="R562" s="8">
        <f>COUNTIFS(Sta!$A:$A,$A562,Sta!$R:$R,"&gt;0.5")/$B562</f>
        <v>0.5714285714285714</v>
      </c>
      <c r="S562" s="8">
        <f>COUNTIFS(Sta!$B:$B,$A562,Sta!$S:$S,"&gt;0.5")/$C562</f>
        <v>1</v>
      </c>
      <c r="T562" s="11">
        <f>(COUNTIFS(Sta!$A:$A,$A562,Sta!$R:$R,"&gt;1.5") +COUNTIFS(Sta!$B:$B,$A562,Sta!$S:$S,"&gt;1.5"))/$D562</f>
        <v>0.61538461538461542</v>
      </c>
      <c r="U562" s="8">
        <f>COUNTIFS(Sta!$A:$A,$A562,Sta!$R:$R,"&gt;1.5")/$B562</f>
        <v>0.42857142857142855</v>
      </c>
      <c r="V562" s="8">
        <f>COUNTIFS(Sta!$B:$B,$A562,Sta!$S:$S,"&gt;1.5")/$C562</f>
        <v>0.83333333333333337</v>
      </c>
    </row>
    <row r="563" spans="1:22" x14ac:dyDescent="0.3">
      <c r="A563" t="s">
        <v>452</v>
      </c>
      <c r="B563" s="9">
        <f>COUNTIF(Sta!A:A,A563)</f>
        <v>11</v>
      </c>
      <c r="C563" s="4">
        <f>COUNTIF(Sta!B:B,A563)</f>
        <v>11</v>
      </c>
      <c r="D563" s="4">
        <f t="shared" si="14"/>
        <v>22</v>
      </c>
      <c r="E563" s="10">
        <f>(SUMIF(Sta!$A:$A,$A563,Sta!$T:$T)  + SUMIF(Sta!$B:$B,$A563,Sta!$T:$T) )/$D563</f>
        <v>1.9545454545454546</v>
      </c>
      <c r="F563" s="6">
        <f>SUMIF(Sta!$A:$A,$A563,Sta!$T:$T)/$B563</f>
        <v>2.2727272727272729</v>
      </c>
      <c r="G563" s="6">
        <f>SUMIF(Sta!$B:$B,$A563,Sta!$T:$T)/$C563</f>
        <v>1.6363636363636365</v>
      </c>
      <c r="H563" s="10">
        <f>(SUMIF(Sta!$A:$A,$A563,Sta!$R:$R)  + SUMIF(Sta!$B:$B,$A563,Sta!$S:$S) )/$D563</f>
        <v>1.0909090909090908</v>
      </c>
      <c r="I563" s="6">
        <f>SUMIF(Sta!$A:$A,$A563,Sta!$R:$R)/$B563</f>
        <v>0.81818181818181823</v>
      </c>
      <c r="J563" s="6">
        <f>SUMIF(Sta!$B:$B,$A563,Sta!$S:$S)/$C563</f>
        <v>1.3636363636363635</v>
      </c>
      <c r="K563" s="11">
        <f>(COUNTIFS(Sta!$A:$A,$A563,Sta!$T:$T,"&gt;2.5") +COUNTIFS(Sta!$B:$B,$A563,Sta!$T:$T,"&gt;2.5"))/$D563</f>
        <v>0.27272727272727271</v>
      </c>
      <c r="L563" s="8">
        <f>COUNTIFS(Sta!$A:$A,$A563,Sta!$T:$T,"&gt;2.5")/$B563</f>
        <v>0.36363636363636365</v>
      </c>
      <c r="M563" s="8">
        <f>COUNTIFS(Sta!$B:$B,$A563,Sta!$T:$T,"&gt;2.5")/$C563</f>
        <v>0.18181818181818182</v>
      </c>
      <c r="N563" s="11">
        <f>(COUNTIFS(Sta!$A:$A,$A563,Sta!$T:$T,"&gt;4.5") +COUNTIFS(Sta!$B:$B,$A563,Sta!$T:$T,"&gt;4.5"))/$D563</f>
        <v>0</v>
      </c>
      <c r="O563" s="8">
        <f>COUNTIFS(Sta!$A:$A,$A563,Sta!$T:$T,"&gt;4.5")/$B563</f>
        <v>0</v>
      </c>
      <c r="P563" s="8">
        <f>COUNTIFS(Sta!$B:$B,$A563,Sta!$T:$T,"&gt;4.5")/$C563</f>
        <v>0</v>
      </c>
      <c r="Q563" s="11">
        <f>(COUNTIFS(Sta!$A:$A,$A563,Sta!$R:$R,"&gt;0.5") +COUNTIFS(Sta!$B:$B,$A563,Sta!$S:$S,"&gt;0.5"))/$D563</f>
        <v>0.63636363636363635</v>
      </c>
      <c r="R563" s="8">
        <f>COUNTIFS(Sta!$A:$A,$A563,Sta!$R:$R,"&gt;0.5")/$B563</f>
        <v>0.54545454545454541</v>
      </c>
      <c r="S563" s="8">
        <f>COUNTIFS(Sta!$B:$B,$A563,Sta!$S:$S,"&gt;0.5")/$C563</f>
        <v>0.72727272727272729</v>
      </c>
      <c r="T563" s="11">
        <f>(COUNTIFS(Sta!$A:$A,$A563,Sta!$R:$R,"&gt;1.5") +COUNTIFS(Sta!$B:$B,$A563,Sta!$S:$S,"&gt;1.5"))/$D563</f>
        <v>0.27272727272727271</v>
      </c>
      <c r="U563" s="8">
        <f>COUNTIFS(Sta!$A:$A,$A563,Sta!$R:$R,"&gt;1.5")/$B563</f>
        <v>0.27272727272727271</v>
      </c>
      <c r="V563" s="8">
        <f>COUNTIFS(Sta!$B:$B,$A563,Sta!$S:$S,"&gt;1.5")/$C563</f>
        <v>0.27272727272727271</v>
      </c>
    </row>
    <row r="564" spans="1:22" x14ac:dyDescent="0.3">
      <c r="A564" t="s">
        <v>639</v>
      </c>
      <c r="B564" s="9">
        <f>COUNTIF(Sta!A:A,A564)</f>
        <v>1</v>
      </c>
      <c r="C564" s="4">
        <f>COUNTIF(Sta!B:B,A564)</f>
        <v>1</v>
      </c>
      <c r="D564" s="4">
        <f t="shared" si="14"/>
        <v>2</v>
      </c>
      <c r="E564" s="10">
        <f>(SUMIF(Sta!$A:$A,$A564,Sta!$T:$T)  + SUMIF(Sta!$B:$B,$A564,Sta!$T:$T) )/$D564</f>
        <v>3.5</v>
      </c>
      <c r="F564" s="6">
        <f>SUMIF(Sta!$A:$A,$A564,Sta!$T:$T)/$B564</f>
        <v>5</v>
      </c>
      <c r="G564" s="6">
        <f>SUMIF(Sta!$B:$B,$A564,Sta!$T:$T)/$C564</f>
        <v>2</v>
      </c>
      <c r="H564" s="10">
        <f>(SUMIF(Sta!$A:$A,$A564,Sta!$R:$R)  + SUMIF(Sta!$B:$B,$A564,Sta!$S:$S) )/$D564</f>
        <v>2</v>
      </c>
      <c r="I564" s="6">
        <f>SUMIF(Sta!$A:$A,$A564,Sta!$R:$R)/$B564</f>
        <v>3</v>
      </c>
      <c r="J564" s="6">
        <f>SUMIF(Sta!$B:$B,$A564,Sta!$S:$S)/$C564</f>
        <v>1</v>
      </c>
      <c r="K564" s="11">
        <f>(COUNTIFS(Sta!$A:$A,$A564,Sta!$T:$T,"&gt;2.5") +COUNTIFS(Sta!$B:$B,$A564,Sta!$T:$T,"&gt;2.5"))/$D564</f>
        <v>0.5</v>
      </c>
      <c r="L564" s="8">
        <f>COUNTIFS(Sta!$A:$A,$A564,Sta!$T:$T,"&gt;2.5")/$B564</f>
        <v>1</v>
      </c>
      <c r="M564" s="8">
        <f>COUNTIFS(Sta!$B:$B,$A564,Sta!$T:$T,"&gt;2.5")/$C564</f>
        <v>0</v>
      </c>
      <c r="N564" s="11">
        <f>(COUNTIFS(Sta!$A:$A,$A564,Sta!$T:$T,"&gt;4.5") +COUNTIFS(Sta!$B:$B,$A564,Sta!$T:$T,"&gt;4.5"))/$D564</f>
        <v>0.5</v>
      </c>
      <c r="O564" s="8">
        <f>COUNTIFS(Sta!$A:$A,$A564,Sta!$T:$T,"&gt;4.5")/$B564</f>
        <v>1</v>
      </c>
      <c r="P564" s="8">
        <f>COUNTIFS(Sta!$B:$B,$A564,Sta!$T:$T,"&gt;4.5")/$C564</f>
        <v>0</v>
      </c>
      <c r="Q564" s="11">
        <f>(COUNTIFS(Sta!$A:$A,$A564,Sta!$R:$R,"&gt;0.5") +COUNTIFS(Sta!$B:$B,$A564,Sta!$S:$S,"&gt;0.5"))/$D564</f>
        <v>1</v>
      </c>
      <c r="R564" s="8">
        <f>COUNTIFS(Sta!$A:$A,$A564,Sta!$R:$R,"&gt;0.5")/$B564</f>
        <v>1</v>
      </c>
      <c r="S564" s="8">
        <f>COUNTIFS(Sta!$B:$B,$A564,Sta!$S:$S,"&gt;0.5")/$C564</f>
        <v>1</v>
      </c>
      <c r="T564" s="11">
        <f>(COUNTIFS(Sta!$A:$A,$A564,Sta!$R:$R,"&gt;1.5") +COUNTIFS(Sta!$B:$B,$A564,Sta!$S:$S,"&gt;1.5"))/$D564</f>
        <v>0.5</v>
      </c>
      <c r="U564" s="8">
        <f>COUNTIFS(Sta!$A:$A,$A564,Sta!$R:$R,"&gt;1.5")/$B564</f>
        <v>1</v>
      </c>
      <c r="V564" s="8">
        <f>COUNTIFS(Sta!$B:$B,$A564,Sta!$S:$S,"&gt;1.5")/$C564</f>
        <v>0</v>
      </c>
    </row>
    <row r="565" spans="1:22" x14ac:dyDescent="0.3">
      <c r="A565" t="s">
        <v>345</v>
      </c>
      <c r="B565" s="9">
        <f>COUNTIF(Sta!A:A,A565)</f>
        <v>0</v>
      </c>
      <c r="C565" s="4">
        <f>COUNTIF(Sta!B:B,A565)</f>
        <v>0</v>
      </c>
      <c r="D565" s="4">
        <f t="shared" si="14"/>
        <v>0</v>
      </c>
      <c r="E565" s="10" t="e">
        <f>(SUMIF(Sta!$A:$A,$A565,Sta!$T:$T)  + SUMIF(Sta!$B:$B,$A565,Sta!$T:$T) )/$D565</f>
        <v>#DIV/0!</v>
      </c>
      <c r="F565" s="6" t="e">
        <f>SUMIF(Sta!$A:$A,$A565,Sta!$T:$T)/$B565</f>
        <v>#DIV/0!</v>
      </c>
      <c r="G565" s="6" t="e">
        <f>SUMIF(Sta!$B:$B,$A565,Sta!$T:$T)/$C565</f>
        <v>#DIV/0!</v>
      </c>
      <c r="H565" s="10" t="e">
        <f>(SUMIF(Sta!$A:$A,$A565,Sta!$R:$R)  + SUMIF(Sta!$B:$B,$A565,Sta!$S:$S) )/$D565</f>
        <v>#DIV/0!</v>
      </c>
      <c r="I565" s="6" t="e">
        <f>SUMIF(Sta!$A:$A,$A565,Sta!$R:$R)/$B565</f>
        <v>#DIV/0!</v>
      </c>
      <c r="J565" s="6" t="e">
        <f>SUMIF(Sta!$B:$B,$A565,Sta!$S:$S)/$C565</f>
        <v>#DIV/0!</v>
      </c>
      <c r="K565" s="11" t="e">
        <f>(COUNTIFS(Sta!$A:$A,$A565,Sta!$T:$T,"&gt;2.5") +COUNTIFS(Sta!$B:$B,$A565,Sta!$T:$T,"&gt;2.5"))/$D565</f>
        <v>#DIV/0!</v>
      </c>
      <c r="L565" s="8" t="e">
        <f>COUNTIFS(Sta!$A:$A,$A565,Sta!$T:$T,"&gt;2.5")/$B565</f>
        <v>#DIV/0!</v>
      </c>
      <c r="M565" s="8" t="e">
        <f>COUNTIFS(Sta!$B:$B,$A565,Sta!$T:$T,"&gt;2.5")/$C565</f>
        <v>#DIV/0!</v>
      </c>
      <c r="N565" s="11" t="e">
        <f>(COUNTIFS(Sta!$A:$A,$A565,Sta!$T:$T,"&gt;4.5") +COUNTIFS(Sta!$B:$B,$A565,Sta!$T:$T,"&gt;4.5"))/$D565</f>
        <v>#DIV/0!</v>
      </c>
      <c r="O565" s="8" t="e">
        <f>COUNTIFS(Sta!$A:$A,$A565,Sta!$T:$T,"&gt;4.5")/$B565</f>
        <v>#DIV/0!</v>
      </c>
      <c r="P565" s="8" t="e">
        <f>COUNTIFS(Sta!$B:$B,$A565,Sta!$T:$T,"&gt;4.5")/$C565</f>
        <v>#DIV/0!</v>
      </c>
      <c r="Q565" s="11" t="e">
        <f>(COUNTIFS(Sta!$A:$A,$A565,Sta!$R:$R,"&gt;0.5") +COUNTIFS(Sta!$B:$B,$A565,Sta!$S:$S,"&gt;0.5"))/$D565</f>
        <v>#DIV/0!</v>
      </c>
      <c r="R565" s="8" t="e">
        <f>COUNTIFS(Sta!$A:$A,$A565,Sta!$R:$R,"&gt;0.5")/$B565</f>
        <v>#DIV/0!</v>
      </c>
      <c r="S565" s="8" t="e">
        <f>COUNTIFS(Sta!$B:$B,$A565,Sta!$S:$S,"&gt;0.5")/$C565</f>
        <v>#DIV/0!</v>
      </c>
      <c r="T565" s="11" t="e">
        <f>(COUNTIFS(Sta!$A:$A,$A565,Sta!$R:$R,"&gt;1.5") +COUNTIFS(Sta!$B:$B,$A565,Sta!$S:$S,"&gt;1.5"))/$D565</f>
        <v>#DIV/0!</v>
      </c>
      <c r="U565" s="8" t="e">
        <f>COUNTIFS(Sta!$A:$A,$A565,Sta!$R:$R,"&gt;1.5")/$B565</f>
        <v>#DIV/0!</v>
      </c>
      <c r="V565" s="8" t="e">
        <f>COUNTIFS(Sta!$B:$B,$A565,Sta!$S:$S,"&gt;1.5")/$C565</f>
        <v>#DIV/0!</v>
      </c>
    </row>
    <row r="566" spans="1:22" x14ac:dyDescent="0.3">
      <c r="A566" t="s">
        <v>538</v>
      </c>
      <c r="B566" s="9">
        <f>COUNTIF(Sta!A:A,A566)</f>
        <v>7</v>
      </c>
      <c r="C566" s="4">
        <f>COUNTIF(Sta!B:B,A566)</f>
        <v>8</v>
      </c>
      <c r="D566" s="4">
        <f t="shared" si="14"/>
        <v>15</v>
      </c>
      <c r="E566" s="10">
        <f>(SUMIF(Sta!$A:$A,$A566,Sta!$T:$T)  + SUMIF(Sta!$B:$B,$A566,Sta!$T:$T) )/$D566</f>
        <v>4.2666666666666666</v>
      </c>
      <c r="F566" s="6">
        <f>SUMIF(Sta!$A:$A,$A566,Sta!$T:$T)/$B566</f>
        <v>5.5714285714285712</v>
      </c>
      <c r="G566" s="6">
        <f>SUMIF(Sta!$B:$B,$A566,Sta!$T:$T)/$C566</f>
        <v>3.125</v>
      </c>
      <c r="H566" s="10">
        <f>(SUMIF(Sta!$A:$A,$A566,Sta!$R:$R)  + SUMIF(Sta!$B:$B,$A566,Sta!$S:$S) )/$D566</f>
        <v>2.0666666666666669</v>
      </c>
      <c r="I566" s="6">
        <f>SUMIF(Sta!$A:$A,$A566,Sta!$R:$R)/$B566</f>
        <v>2.5714285714285716</v>
      </c>
      <c r="J566" s="6">
        <f>SUMIF(Sta!$B:$B,$A566,Sta!$S:$S)/$C566</f>
        <v>1.625</v>
      </c>
      <c r="K566" s="11">
        <f>(COUNTIFS(Sta!$A:$A,$A566,Sta!$T:$T,"&gt;2.5") +COUNTIFS(Sta!$B:$B,$A566,Sta!$T:$T,"&gt;2.5"))/$D566</f>
        <v>0.8</v>
      </c>
      <c r="L566" s="8">
        <f>COUNTIFS(Sta!$A:$A,$A566,Sta!$T:$T,"&gt;2.5")/$B566</f>
        <v>1</v>
      </c>
      <c r="M566" s="8">
        <f>COUNTIFS(Sta!$B:$B,$A566,Sta!$T:$T,"&gt;2.5")/$C566</f>
        <v>0.625</v>
      </c>
      <c r="N566" s="11">
        <f>(COUNTIFS(Sta!$A:$A,$A566,Sta!$T:$T,"&gt;4.5") +COUNTIFS(Sta!$B:$B,$A566,Sta!$T:$T,"&gt;4.5"))/$D566</f>
        <v>0.33333333333333331</v>
      </c>
      <c r="O566" s="8">
        <f>COUNTIFS(Sta!$A:$A,$A566,Sta!$T:$T,"&gt;4.5")/$B566</f>
        <v>0.42857142857142855</v>
      </c>
      <c r="P566" s="8">
        <f>COUNTIFS(Sta!$B:$B,$A566,Sta!$T:$T,"&gt;4.5")/$C566</f>
        <v>0.25</v>
      </c>
      <c r="Q566" s="11">
        <f>(COUNTIFS(Sta!$A:$A,$A566,Sta!$R:$R,"&gt;0.5") +COUNTIFS(Sta!$B:$B,$A566,Sta!$S:$S,"&gt;0.5"))/$D566</f>
        <v>0.8666666666666667</v>
      </c>
      <c r="R566" s="8">
        <f>COUNTIFS(Sta!$A:$A,$A566,Sta!$R:$R,"&gt;0.5")/$B566</f>
        <v>0.8571428571428571</v>
      </c>
      <c r="S566" s="8">
        <f>COUNTIFS(Sta!$B:$B,$A566,Sta!$S:$S,"&gt;0.5")/$C566</f>
        <v>0.875</v>
      </c>
      <c r="T566" s="11">
        <f>(COUNTIFS(Sta!$A:$A,$A566,Sta!$R:$R,"&gt;1.5") +COUNTIFS(Sta!$B:$B,$A566,Sta!$S:$S,"&gt;1.5"))/$D566</f>
        <v>0.66666666666666663</v>
      </c>
      <c r="U566" s="8">
        <f>COUNTIFS(Sta!$A:$A,$A566,Sta!$R:$R,"&gt;1.5")/$B566</f>
        <v>0.7142857142857143</v>
      </c>
      <c r="V566" s="8">
        <f>COUNTIFS(Sta!$B:$B,$A566,Sta!$S:$S,"&gt;1.5")/$C566</f>
        <v>0.625</v>
      </c>
    </row>
    <row r="567" spans="1:22" x14ac:dyDescent="0.3">
      <c r="A567" t="s">
        <v>602</v>
      </c>
      <c r="B567" s="9">
        <f>COUNTIF(Sta!A:A,A567)</f>
        <v>2</v>
      </c>
      <c r="C567" s="4">
        <f>COUNTIF(Sta!B:B,A567)</f>
        <v>2</v>
      </c>
      <c r="D567" s="4">
        <f t="shared" si="14"/>
        <v>4</v>
      </c>
      <c r="E567" s="10">
        <f>(SUMIF(Sta!$A:$A,$A567,Sta!$T:$T)  + SUMIF(Sta!$B:$B,$A567,Sta!$T:$T) )/$D567</f>
        <v>4.5</v>
      </c>
      <c r="F567" s="6">
        <f>SUMIF(Sta!$A:$A,$A567,Sta!$T:$T)/$B567</f>
        <v>5.5</v>
      </c>
      <c r="G567" s="6">
        <f>SUMIF(Sta!$B:$B,$A567,Sta!$T:$T)/$C567</f>
        <v>3.5</v>
      </c>
      <c r="H567" s="10">
        <f>(SUMIF(Sta!$A:$A,$A567,Sta!$R:$R)  + SUMIF(Sta!$B:$B,$A567,Sta!$S:$S) )/$D567</f>
        <v>1.5</v>
      </c>
      <c r="I567" s="6">
        <f>SUMIF(Sta!$A:$A,$A567,Sta!$R:$R)/$B567</f>
        <v>1.5</v>
      </c>
      <c r="J567" s="6">
        <f>SUMIF(Sta!$B:$B,$A567,Sta!$S:$S)/$C567</f>
        <v>1.5</v>
      </c>
      <c r="K567" s="11">
        <f>(COUNTIFS(Sta!$A:$A,$A567,Sta!$T:$T,"&gt;2.5") +COUNTIFS(Sta!$B:$B,$A567,Sta!$T:$T,"&gt;2.5"))/$D567</f>
        <v>1</v>
      </c>
      <c r="L567" s="8">
        <f>COUNTIFS(Sta!$A:$A,$A567,Sta!$T:$T,"&gt;2.5")/$B567</f>
        <v>1</v>
      </c>
      <c r="M567" s="8">
        <f>COUNTIFS(Sta!$B:$B,$A567,Sta!$T:$T,"&gt;2.5")/$C567</f>
        <v>1</v>
      </c>
      <c r="N567" s="11">
        <f>(COUNTIFS(Sta!$A:$A,$A567,Sta!$T:$T,"&gt;4.5") +COUNTIFS(Sta!$B:$B,$A567,Sta!$T:$T,"&gt;4.5"))/$D567</f>
        <v>0.25</v>
      </c>
      <c r="O567" s="8">
        <f>COUNTIFS(Sta!$A:$A,$A567,Sta!$T:$T,"&gt;4.5")/$B567</f>
        <v>0.5</v>
      </c>
      <c r="P567" s="8">
        <f>COUNTIFS(Sta!$B:$B,$A567,Sta!$T:$T,"&gt;4.5")/$C567</f>
        <v>0</v>
      </c>
      <c r="Q567" s="11">
        <f>(COUNTIFS(Sta!$A:$A,$A567,Sta!$R:$R,"&gt;0.5") +COUNTIFS(Sta!$B:$B,$A567,Sta!$S:$S,"&gt;0.5"))/$D567</f>
        <v>1</v>
      </c>
      <c r="R567" s="8">
        <f>COUNTIFS(Sta!$A:$A,$A567,Sta!$R:$R,"&gt;0.5")/$B567</f>
        <v>1</v>
      </c>
      <c r="S567" s="8">
        <f>COUNTIFS(Sta!$B:$B,$A567,Sta!$S:$S,"&gt;0.5")/$C567</f>
        <v>1</v>
      </c>
      <c r="T567" s="11">
        <f>(COUNTIFS(Sta!$A:$A,$A567,Sta!$R:$R,"&gt;1.5") +COUNTIFS(Sta!$B:$B,$A567,Sta!$S:$S,"&gt;1.5"))/$D567</f>
        <v>0.5</v>
      </c>
      <c r="U567" s="8">
        <f>COUNTIFS(Sta!$A:$A,$A567,Sta!$R:$R,"&gt;1.5")/$B567</f>
        <v>0.5</v>
      </c>
      <c r="V567" s="8">
        <f>COUNTIFS(Sta!$B:$B,$A567,Sta!$S:$S,"&gt;1.5")/$C567</f>
        <v>0.5</v>
      </c>
    </row>
    <row r="568" spans="1:22" x14ac:dyDescent="0.3">
      <c r="A568" t="s">
        <v>696</v>
      </c>
      <c r="B568" s="9">
        <f>COUNTIF(Sta!A:A,A568)</f>
        <v>0</v>
      </c>
      <c r="C568" s="4">
        <f>COUNTIF(Sta!B:B,A568)</f>
        <v>0</v>
      </c>
      <c r="D568" s="4">
        <f t="shared" si="14"/>
        <v>0</v>
      </c>
      <c r="E568" s="10" t="e">
        <f>(SUMIF(Sta!$A:$A,$A568,Sta!$T:$T)  + SUMIF(Sta!$B:$B,$A568,Sta!$T:$T) )/$D568</f>
        <v>#DIV/0!</v>
      </c>
      <c r="F568" s="6" t="e">
        <f>SUMIF(Sta!$A:$A,$A568,Sta!$T:$T)/$B568</f>
        <v>#DIV/0!</v>
      </c>
      <c r="G568" s="6" t="e">
        <f>SUMIF(Sta!$B:$B,$A568,Sta!$T:$T)/$C568</f>
        <v>#DIV/0!</v>
      </c>
      <c r="H568" s="10" t="e">
        <f>(SUMIF(Sta!$A:$A,$A568,Sta!$R:$R)  + SUMIF(Sta!$B:$B,$A568,Sta!$S:$S) )/$D568</f>
        <v>#DIV/0!</v>
      </c>
      <c r="I568" s="6" t="e">
        <f>SUMIF(Sta!$A:$A,$A568,Sta!$R:$R)/$B568</f>
        <v>#DIV/0!</v>
      </c>
      <c r="J568" s="6" t="e">
        <f>SUMIF(Sta!$B:$B,$A568,Sta!$S:$S)/$C568</f>
        <v>#DIV/0!</v>
      </c>
      <c r="K568" s="11" t="e">
        <f>(COUNTIFS(Sta!$A:$A,$A568,Sta!$T:$T,"&gt;2.5") +COUNTIFS(Sta!$B:$B,$A568,Sta!$T:$T,"&gt;2.5"))/$D568</f>
        <v>#DIV/0!</v>
      </c>
      <c r="L568" s="8" t="e">
        <f>COUNTIFS(Sta!$A:$A,$A568,Sta!$T:$T,"&gt;2.5")/$B568</f>
        <v>#DIV/0!</v>
      </c>
      <c r="M568" s="8" t="e">
        <f>COUNTIFS(Sta!$B:$B,$A568,Sta!$T:$T,"&gt;2.5")/$C568</f>
        <v>#DIV/0!</v>
      </c>
      <c r="N568" s="11" t="e">
        <f>(COUNTIFS(Sta!$A:$A,$A568,Sta!$T:$T,"&gt;4.5") +COUNTIFS(Sta!$B:$B,$A568,Sta!$T:$T,"&gt;4.5"))/$D568</f>
        <v>#DIV/0!</v>
      </c>
      <c r="O568" s="8" t="e">
        <f>COUNTIFS(Sta!$A:$A,$A568,Sta!$T:$T,"&gt;4.5")/$B568</f>
        <v>#DIV/0!</v>
      </c>
      <c r="P568" s="8" t="e">
        <f>COUNTIFS(Sta!$B:$B,$A568,Sta!$T:$T,"&gt;4.5")/$C568</f>
        <v>#DIV/0!</v>
      </c>
      <c r="Q568" s="11" t="e">
        <f>(COUNTIFS(Sta!$A:$A,$A568,Sta!$R:$R,"&gt;0.5") +COUNTIFS(Sta!$B:$B,$A568,Sta!$S:$S,"&gt;0.5"))/$D568</f>
        <v>#DIV/0!</v>
      </c>
      <c r="R568" s="8" t="e">
        <f>COUNTIFS(Sta!$A:$A,$A568,Sta!$R:$R,"&gt;0.5")/$B568</f>
        <v>#DIV/0!</v>
      </c>
      <c r="S568" s="8" t="e">
        <f>COUNTIFS(Sta!$B:$B,$A568,Sta!$S:$S,"&gt;0.5")/$C568</f>
        <v>#DIV/0!</v>
      </c>
      <c r="T568" s="11" t="e">
        <f>(COUNTIFS(Sta!$A:$A,$A568,Sta!$R:$R,"&gt;1.5") +COUNTIFS(Sta!$B:$B,$A568,Sta!$S:$S,"&gt;1.5"))/$D568</f>
        <v>#DIV/0!</v>
      </c>
      <c r="U568" s="8" t="e">
        <f>COUNTIFS(Sta!$A:$A,$A568,Sta!$R:$R,"&gt;1.5")/$B568</f>
        <v>#DIV/0!</v>
      </c>
      <c r="V568" s="8" t="e">
        <f>COUNTIFS(Sta!$B:$B,$A568,Sta!$S:$S,"&gt;1.5")/$C568</f>
        <v>#DIV/0!</v>
      </c>
    </row>
    <row r="569" spans="1:22" x14ac:dyDescent="0.3">
      <c r="A569" t="s">
        <v>310</v>
      </c>
      <c r="B569" s="9">
        <f>COUNTIF(Sta!A:A,A569)</f>
        <v>0</v>
      </c>
      <c r="C569" s="4">
        <f>COUNTIF(Sta!B:B,A569)</f>
        <v>0</v>
      </c>
      <c r="D569" s="4">
        <f t="shared" si="14"/>
        <v>0</v>
      </c>
      <c r="E569" s="10" t="e">
        <f>(SUMIF(Sta!$A:$A,$A569,Sta!$T:$T)  + SUMIF(Sta!$B:$B,$A569,Sta!$T:$T) )/$D569</f>
        <v>#DIV/0!</v>
      </c>
      <c r="F569" s="6" t="e">
        <f>SUMIF(Sta!$A:$A,$A569,Sta!$T:$T)/$B569</f>
        <v>#DIV/0!</v>
      </c>
      <c r="G569" s="6" t="e">
        <f>SUMIF(Sta!$B:$B,$A569,Sta!$T:$T)/$C569</f>
        <v>#DIV/0!</v>
      </c>
      <c r="H569" s="10" t="e">
        <f>(SUMIF(Sta!$A:$A,$A569,Sta!$R:$R)  + SUMIF(Sta!$B:$B,$A569,Sta!$S:$S) )/$D569</f>
        <v>#DIV/0!</v>
      </c>
      <c r="I569" s="6" t="e">
        <f>SUMIF(Sta!$A:$A,$A569,Sta!$R:$R)/$B569</f>
        <v>#DIV/0!</v>
      </c>
      <c r="J569" s="6" t="e">
        <f>SUMIF(Sta!$B:$B,$A569,Sta!$S:$S)/$C569</f>
        <v>#DIV/0!</v>
      </c>
      <c r="K569" s="11" t="e">
        <f>(COUNTIFS(Sta!$A:$A,$A569,Sta!$T:$T,"&gt;2.5") +COUNTIFS(Sta!$B:$B,$A569,Sta!$T:$T,"&gt;2.5"))/$D569</f>
        <v>#DIV/0!</v>
      </c>
      <c r="L569" s="8" t="e">
        <f>COUNTIFS(Sta!$A:$A,$A569,Sta!$T:$T,"&gt;2.5")/$B569</f>
        <v>#DIV/0!</v>
      </c>
      <c r="M569" s="8" t="e">
        <f>COUNTIFS(Sta!$B:$B,$A569,Sta!$T:$T,"&gt;2.5")/$C569</f>
        <v>#DIV/0!</v>
      </c>
      <c r="N569" s="11" t="e">
        <f>(COUNTIFS(Sta!$A:$A,$A569,Sta!$T:$T,"&gt;4.5") +COUNTIFS(Sta!$B:$B,$A569,Sta!$T:$T,"&gt;4.5"))/$D569</f>
        <v>#DIV/0!</v>
      </c>
      <c r="O569" s="8" t="e">
        <f>COUNTIFS(Sta!$A:$A,$A569,Sta!$T:$T,"&gt;4.5")/$B569</f>
        <v>#DIV/0!</v>
      </c>
      <c r="P569" s="8" t="e">
        <f>COUNTIFS(Sta!$B:$B,$A569,Sta!$T:$T,"&gt;4.5")/$C569</f>
        <v>#DIV/0!</v>
      </c>
      <c r="Q569" s="11" t="e">
        <f>(COUNTIFS(Sta!$A:$A,$A569,Sta!$R:$R,"&gt;0.5") +COUNTIFS(Sta!$B:$B,$A569,Sta!$S:$S,"&gt;0.5"))/$D569</f>
        <v>#DIV/0!</v>
      </c>
      <c r="R569" s="8" t="e">
        <f>COUNTIFS(Sta!$A:$A,$A569,Sta!$R:$R,"&gt;0.5")/$B569</f>
        <v>#DIV/0!</v>
      </c>
      <c r="S569" s="8" t="e">
        <f>COUNTIFS(Sta!$B:$B,$A569,Sta!$S:$S,"&gt;0.5")/$C569</f>
        <v>#DIV/0!</v>
      </c>
      <c r="T569" s="11" t="e">
        <f>(COUNTIFS(Sta!$A:$A,$A569,Sta!$R:$R,"&gt;1.5") +COUNTIFS(Sta!$B:$B,$A569,Sta!$S:$S,"&gt;1.5"))/$D569</f>
        <v>#DIV/0!</v>
      </c>
      <c r="U569" s="8" t="e">
        <f>COUNTIFS(Sta!$A:$A,$A569,Sta!$R:$R,"&gt;1.5")/$B569</f>
        <v>#DIV/0!</v>
      </c>
      <c r="V569" s="8" t="e">
        <f>COUNTIFS(Sta!$B:$B,$A569,Sta!$S:$S,"&gt;1.5")/$C569</f>
        <v>#DIV/0!</v>
      </c>
    </row>
    <row r="570" spans="1:22" x14ac:dyDescent="0.3">
      <c r="A570" t="s">
        <v>690</v>
      </c>
      <c r="B570" s="9">
        <f>COUNTIF(Sta!A:A,A570)</f>
        <v>0</v>
      </c>
      <c r="C570" s="4">
        <f>COUNTIF(Sta!B:B,A570)</f>
        <v>0</v>
      </c>
      <c r="D570" s="4">
        <f t="shared" si="14"/>
        <v>0</v>
      </c>
      <c r="E570" s="10" t="e">
        <f>(SUMIF(Sta!$A:$A,$A570,Sta!$T:$T)  + SUMIF(Sta!$B:$B,$A570,Sta!$T:$T) )/$D570</f>
        <v>#DIV/0!</v>
      </c>
      <c r="F570" s="6" t="e">
        <f>SUMIF(Sta!$A:$A,$A570,Sta!$T:$T)/$B570</f>
        <v>#DIV/0!</v>
      </c>
      <c r="G570" s="6" t="e">
        <f>SUMIF(Sta!$B:$B,$A570,Sta!$T:$T)/$C570</f>
        <v>#DIV/0!</v>
      </c>
      <c r="H570" s="10" t="e">
        <f>(SUMIF(Sta!$A:$A,$A570,Sta!$R:$R)  + SUMIF(Sta!$B:$B,$A570,Sta!$S:$S) )/$D570</f>
        <v>#DIV/0!</v>
      </c>
      <c r="I570" s="6" t="e">
        <f>SUMIF(Sta!$A:$A,$A570,Sta!$R:$R)/$B570</f>
        <v>#DIV/0!</v>
      </c>
      <c r="J570" s="6" t="e">
        <f>SUMIF(Sta!$B:$B,$A570,Sta!$S:$S)/$C570</f>
        <v>#DIV/0!</v>
      </c>
      <c r="K570" s="11" t="e">
        <f>(COUNTIFS(Sta!$A:$A,$A570,Sta!$T:$T,"&gt;2.5") +COUNTIFS(Sta!$B:$B,$A570,Sta!$T:$T,"&gt;2.5"))/$D570</f>
        <v>#DIV/0!</v>
      </c>
      <c r="L570" s="8" t="e">
        <f>COUNTIFS(Sta!$A:$A,$A570,Sta!$T:$T,"&gt;2.5")/$B570</f>
        <v>#DIV/0!</v>
      </c>
      <c r="M570" s="8" t="e">
        <f>COUNTIFS(Sta!$B:$B,$A570,Sta!$T:$T,"&gt;2.5")/$C570</f>
        <v>#DIV/0!</v>
      </c>
      <c r="N570" s="11" t="e">
        <f>(COUNTIFS(Sta!$A:$A,$A570,Sta!$T:$T,"&gt;4.5") +COUNTIFS(Sta!$B:$B,$A570,Sta!$T:$T,"&gt;4.5"))/$D570</f>
        <v>#DIV/0!</v>
      </c>
      <c r="O570" s="8" t="e">
        <f>COUNTIFS(Sta!$A:$A,$A570,Sta!$T:$T,"&gt;4.5")/$B570</f>
        <v>#DIV/0!</v>
      </c>
      <c r="P570" s="8" t="e">
        <f>COUNTIFS(Sta!$B:$B,$A570,Sta!$T:$T,"&gt;4.5")/$C570</f>
        <v>#DIV/0!</v>
      </c>
      <c r="Q570" s="11" t="e">
        <f>(COUNTIFS(Sta!$A:$A,$A570,Sta!$R:$R,"&gt;0.5") +COUNTIFS(Sta!$B:$B,$A570,Sta!$S:$S,"&gt;0.5"))/$D570</f>
        <v>#DIV/0!</v>
      </c>
      <c r="R570" s="8" t="e">
        <f>COUNTIFS(Sta!$A:$A,$A570,Sta!$R:$R,"&gt;0.5")/$B570</f>
        <v>#DIV/0!</v>
      </c>
      <c r="S570" s="8" t="e">
        <f>COUNTIFS(Sta!$B:$B,$A570,Sta!$S:$S,"&gt;0.5")/$C570</f>
        <v>#DIV/0!</v>
      </c>
      <c r="T570" s="11" t="e">
        <f>(COUNTIFS(Sta!$A:$A,$A570,Sta!$R:$R,"&gt;1.5") +COUNTIFS(Sta!$B:$B,$A570,Sta!$S:$S,"&gt;1.5"))/$D570</f>
        <v>#DIV/0!</v>
      </c>
      <c r="U570" s="8" t="e">
        <f>COUNTIFS(Sta!$A:$A,$A570,Sta!$R:$R,"&gt;1.5")/$B570</f>
        <v>#DIV/0!</v>
      </c>
      <c r="V570" s="8" t="e">
        <f>COUNTIFS(Sta!$B:$B,$A570,Sta!$S:$S,"&gt;1.5")/$C570</f>
        <v>#DIV/0!</v>
      </c>
    </row>
    <row r="571" spans="1:22" x14ac:dyDescent="0.3">
      <c r="A571" t="s">
        <v>451</v>
      </c>
      <c r="B571" s="9">
        <f>COUNTIF(Sta!A:A,A571)</f>
        <v>10</v>
      </c>
      <c r="C571" s="4">
        <f>COUNTIF(Sta!B:B,A571)</f>
        <v>12</v>
      </c>
      <c r="D571" s="4">
        <f t="shared" si="14"/>
        <v>22</v>
      </c>
      <c r="E571" s="10">
        <f>(SUMIF(Sta!$A:$A,$A571,Sta!$T:$T)  + SUMIF(Sta!$B:$B,$A571,Sta!$T:$T) )/$D571</f>
        <v>2.3181818181818183</v>
      </c>
      <c r="F571" s="6">
        <f>SUMIF(Sta!$A:$A,$A571,Sta!$T:$T)/$B571</f>
        <v>1.8</v>
      </c>
      <c r="G571" s="6">
        <f>SUMIF(Sta!$B:$B,$A571,Sta!$T:$T)/$C571</f>
        <v>2.75</v>
      </c>
      <c r="H571" s="10">
        <f>(SUMIF(Sta!$A:$A,$A571,Sta!$R:$R)  + SUMIF(Sta!$B:$B,$A571,Sta!$S:$S) )/$D571</f>
        <v>1.4090909090909092</v>
      </c>
      <c r="I571" s="6">
        <f>SUMIF(Sta!$A:$A,$A571,Sta!$R:$R)/$B571</f>
        <v>0.8</v>
      </c>
      <c r="J571" s="6">
        <f>SUMIF(Sta!$B:$B,$A571,Sta!$S:$S)/$C571</f>
        <v>1.9166666666666667</v>
      </c>
      <c r="K571" s="11">
        <f>(COUNTIFS(Sta!$A:$A,$A571,Sta!$T:$T,"&gt;2.5") +COUNTIFS(Sta!$B:$B,$A571,Sta!$T:$T,"&gt;2.5"))/$D571</f>
        <v>0.31818181818181818</v>
      </c>
      <c r="L571" s="8">
        <f>COUNTIFS(Sta!$A:$A,$A571,Sta!$T:$T,"&gt;2.5")/$B571</f>
        <v>0.1</v>
      </c>
      <c r="M571" s="8">
        <f>COUNTIFS(Sta!$B:$B,$A571,Sta!$T:$T,"&gt;2.5")/$C571</f>
        <v>0.5</v>
      </c>
      <c r="N571" s="11">
        <f>(COUNTIFS(Sta!$A:$A,$A571,Sta!$T:$T,"&gt;4.5") +COUNTIFS(Sta!$B:$B,$A571,Sta!$T:$T,"&gt;4.5"))/$D571</f>
        <v>9.0909090909090912E-2</v>
      </c>
      <c r="O571" s="8">
        <f>COUNTIFS(Sta!$A:$A,$A571,Sta!$T:$T,"&gt;4.5")/$B571</f>
        <v>0</v>
      </c>
      <c r="P571" s="8">
        <f>COUNTIFS(Sta!$B:$B,$A571,Sta!$T:$T,"&gt;4.5")/$C571</f>
        <v>0.16666666666666666</v>
      </c>
      <c r="Q571" s="11">
        <f>(COUNTIFS(Sta!$A:$A,$A571,Sta!$R:$R,"&gt;0.5") +COUNTIFS(Sta!$B:$B,$A571,Sta!$S:$S,"&gt;0.5"))/$D571</f>
        <v>0.72727272727272729</v>
      </c>
      <c r="R571" s="8">
        <f>COUNTIFS(Sta!$A:$A,$A571,Sta!$R:$R,"&gt;0.5")/$B571</f>
        <v>0.7</v>
      </c>
      <c r="S571" s="8">
        <f>COUNTIFS(Sta!$B:$B,$A571,Sta!$S:$S,"&gt;0.5")/$C571</f>
        <v>0.75</v>
      </c>
      <c r="T571" s="11">
        <f>(COUNTIFS(Sta!$A:$A,$A571,Sta!$R:$R,"&gt;1.5") +COUNTIFS(Sta!$B:$B,$A571,Sta!$S:$S,"&gt;1.5"))/$D571</f>
        <v>0.40909090909090912</v>
      </c>
      <c r="U571" s="8">
        <f>COUNTIFS(Sta!$A:$A,$A571,Sta!$R:$R,"&gt;1.5")/$B571</f>
        <v>0.1</v>
      </c>
      <c r="V571" s="8">
        <f>COUNTIFS(Sta!$B:$B,$A571,Sta!$S:$S,"&gt;1.5")/$C571</f>
        <v>0.66666666666666663</v>
      </c>
    </row>
    <row r="572" spans="1:22" x14ac:dyDescent="0.3">
      <c r="A572" t="s">
        <v>156</v>
      </c>
      <c r="B572" s="9">
        <f>COUNTIF(Sta!A:A,A572)</f>
        <v>1</v>
      </c>
      <c r="C572" s="4">
        <f>COUNTIF(Sta!B:B,A572)</f>
        <v>1</v>
      </c>
      <c r="D572" s="4">
        <f t="shared" si="14"/>
        <v>2</v>
      </c>
      <c r="E572" s="10">
        <f>(SUMIF(Sta!$A:$A,$A572,Sta!$T:$T)  + SUMIF(Sta!$B:$B,$A572,Sta!$T:$T) )/$D572</f>
        <v>5</v>
      </c>
      <c r="F572" s="6">
        <f>SUMIF(Sta!$A:$A,$A572,Sta!$T:$T)/$B572</f>
        <v>6</v>
      </c>
      <c r="G572" s="6">
        <f>SUMIF(Sta!$B:$B,$A572,Sta!$T:$T)/$C572</f>
        <v>4</v>
      </c>
      <c r="H572" s="10">
        <f>(SUMIF(Sta!$A:$A,$A572,Sta!$R:$R)  + SUMIF(Sta!$B:$B,$A572,Sta!$S:$S) )/$D572</f>
        <v>2.5</v>
      </c>
      <c r="I572" s="6">
        <f>SUMIF(Sta!$A:$A,$A572,Sta!$R:$R)/$B572</f>
        <v>3</v>
      </c>
      <c r="J572" s="6">
        <f>SUMIF(Sta!$B:$B,$A572,Sta!$S:$S)/$C572</f>
        <v>2</v>
      </c>
      <c r="K572" s="11">
        <f>(COUNTIFS(Sta!$A:$A,$A572,Sta!$T:$T,"&gt;2.5") +COUNTIFS(Sta!$B:$B,$A572,Sta!$T:$T,"&gt;2.5"))/$D572</f>
        <v>1</v>
      </c>
      <c r="L572" s="8">
        <f>COUNTIFS(Sta!$A:$A,$A572,Sta!$T:$T,"&gt;2.5")/$B572</f>
        <v>1</v>
      </c>
      <c r="M572" s="8">
        <f>COUNTIFS(Sta!$B:$B,$A572,Sta!$T:$T,"&gt;2.5")/$C572</f>
        <v>1</v>
      </c>
      <c r="N572" s="11">
        <f>(COUNTIFS(Sta!$A:$A,$A572,Sta!$T:$T,"&gt;4.5") +COUNTIFS(Sta!$B:$B,$A572,Sta!$T:$T,"&gt;4.5"))/$D572</f>
        <v>0.5</v>
      </c>
      <c r="O572" s="8">
        <f>COUNTIFS(Sta!$A:$A,$A572,Sta!$T:$T,"&gt;4.5")/$B572</f>
        <v>1</v>
      </c>
      <c r="P572" s="8">
        <f>COUNTIFS(Sta!$B:$B,$A572,Sta!$T:$T,"&gt;4.5")/$C572</f>
        <v>0</v>
      </c>
      <c r="Q572" s="11">
        <f>(COUNTIFS(Sta!$A:$A,$A572,Sta!$R:$R,"&gt;0.5") +COUNTIFS(Sta!$B:$B,$A572,Sta!$S:$S,"&gt;0.5"))/$D572</f>
        <v>1</v>
      </c>
      <c r="R572" s="8">
        <f>COUNTIFS(Sta!$A:$A,$A572,Sta!$R:$R,"&gt;0.5")/$B572</f>
        <v>1</v>
      </c>
      <c r="S572" s="8">
        <f>COUNTIFS(Sta!$B:$B,$A572,Sta!$S:$S,"&gt;0.5")/$C572</f>
        <v>1</v>
      </c>
      <c r="T572" s="11">
        <f>(COUNTIFS(Sta!$A:$A,$A572,Sta!$R:$R,"&gt;1.5") +COUNTIFS(Sta!$B:$B,$A572,Sta!$S:$S,"&gt;1.5"))/$D572</f>
        <v>1</v>
      </c>
      <c r="U572" s="8">
        <f>COUNTIFS(Sta!$A:$A,$A572,Sta!$R:$R,"&gt;1.5")/$B572</f>
        <v>1</v>
      </c>
      <c r="V572" s="8">
        <f>COUNTIFS(Sta!$B:$B,$A572,Sta!$S:$S,"&gt;1.5")/$C572</f>
        <v>1</v>
      </c>
    </row>
    <row r="573" spans="1:22" x14ac:dyDescent="0.3">
      <c r="A573" t="s">
        <v>259</v>
      </c>
      <c r="B573" s="9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0" t="e">
        <f>(SUMIF(Sta!$A:$A,$A573,Sta!$T:$T)  + SUMIF(Sta!$B:$B,$A573,Sta!$T:$T) )/$D573</f>
        <v>#DIV/0!</v>
      </c>
      <c r="F573" s="6" t="e">
        <f>SUMIF(Sta!$A:$A,$A573,Sta!$T:$T)/$B573</f>
        <v>#DIV/0!</v>
      </c>
      <c r="G573" s="6" t="e">
        <f>SUMIF(Sta!$B:$B,$A573,Sta!$T:$T)/$C573</f>
        <v>#DIV/0!</v>
      </c>
      <c r="H573" s="10" t="e">
        <f>(SUMIF(Sta!$A:$A,$A573,Sta!$R:$R)  + SUMIF(Sta!$B:$B,$A573,Sta!$S:$S) )/$D573</f>
        <v>#DIV/0!</v>
      </c>
      <c r="I573" s="6" t="e">
        <f>SUMIF(Sta!$A:$A,$A573,Sta!$R:$R)/$B573</f>
        <v>#DIV/0!</v>
      </c>
      <c r="J573" s="6" t="e">
        <f>SUMIF(Sta!$B:$B,$A573,Sta!$S:$S)/$C573</f>
        <v>#DIV/0!</v>
      </c>
      <c r="K573" s="11" t="e">
        <f>(COUNTIFS(Sta!$A:$A,$A573,Sta!$T:$T,"&gt;2.5") +COUNTIFS(Sta!$B:$B,$A573,Sta!$T:$T,"&gt;2.5"))/$D573</f>
        <v>#DIV/0!</v>
      </c>
      <c r="L573" s="8" t="e">
        <f>COUNTIFS(Sta!$A:$A,$A573,Sta!$T:$T,"&gt;2.5")/$B573</f>
        <v>#DIV/0!</v>
      </c>
      <c r="M573" s="8" t="e">
        <f>COUNTIFS(Sta!$B:$B,$A573,Sta!$T:$T,"&gt;2.5")/$C573</f>
        <v>#DIV/0!</v>
      </c>
      <c r="N573" s="11" t="e">
        <f>(COUNTIFS(Sta!$A:$A,$A573,Sta!$T:$T,"&gt;4.5") +COUNTIFS(Sta!$B:$B,$A573,Sta!$T:$T,"&gt;4.5"))/$D573</f>
        <v>#DIV/0!</v>
      </c>
      <c r="O573" s="8" t="e">
        <f>COUNTIFS(Sta!$A:$A,$A573,Sta!$T:$T,"&gt;4.5")/$B573</f>
        <v>#DIV/0!</v>
      </c>
      <c r="P573" s="8" t="e">
        <f>COUNTIFS(Sta!$B:$B,$A573,Sta!$T:$T,"&gt;4.5")/$C573</f>
        <v>#DIV/0!</v>
      </c>
      <c r="Q573" s="11" t="e">
        <f>(COUNTIFS(Sta!$A:$A,$A573,Sta!$R:$R,"&gt;0.5") +COUNTIFS(Sta!$B:$B,$A573,Sta!$S:$S,"&gt;0.5"))/$D573</f>
        <v>#DIV/0!</v>
      </c>
      <c r="R573" s="8" t="e">
        <f>COUNTIFS(Sta!$A:$A,$A573,Sta!$R:$R,"&gt;0.5")/$B573</f>
        <v>#DIV/0!</v>
      </c>
      <c r="S573" s="8" t="e">
        <f>COUNTIFS(Sta!$B:$B,$A573,Sta!$S:$S,"&gt;0.5")/$C573</f>
        <v>#DIV/0!</v>
      </c>
      <c r="T573" s="11" t="e">
        <f>(COUNTIFS(Sta!$A:$A,$A573,Sta!$R:$R,"&gt;1.5") +COUNTIFS(Sta!$B:$B,$A573,Sta!$S:$S,"&gt;1.5"))/$D573</f>
        <v>#DIV/0!</v>
      </c>
      <c r="U573" s="8" t="e">
        <f>COUNTIFS(Sta!$A:$A,$A573,Sta!$R:$R,"&gt;1.5")/$B573</f>
        <v>#DIV/0!</v>
      </c>
      <c r="V573" s="8" t="e">
        <f>COUNTIFS(Sta!$B:$B,$A573,Sta!$S:$S,"&gt;1.5")/$C573</f>
        <v>#DIV/0!</v>
      </c>
    </row>
    <row r="574" spans="1:22" x14ac:dyDescent="0.3">
      <c r="A574" t="s">
        <v>265</v>
      </c>
      <c r="B574" s="9">
        <f>COUNTIF(Sta!A:A,A574)</f>
        <v>0</v>
      </c>
      <c r="C574" s="4">
        <f>COUNTIF(Sta!B:B,A574)</f>
        <v>0</v>
      </c>
      <c r="D574" s="4">
        <f t="shared" si="15"/>
        <v>0</v>
      </c>
      <c r="E574" s="10" t="e">
        <f>(SUMIF(Sta!$A:$A,$A574,Sta!$T:$T)  + SUMIF(Sta!$B:$B,$A574,Sta!$T:$T) )/$D574</f>
        <v>#DIV/0!</v>
      </c>
      <c r="F574" s="6" t="e">
        <f>SUMIF(Sta!$A:$A,$A574,Sta!$T:$T)/$B574</f>
        <v>#DIV/0!</v>
      </c>
      <c r="G574" s="6" t="e">
        <f>SUMIF(Sta!$B:$B,$A574,Sta!$T:$T)/$C574</f>
        <v>#DIV/0!</v>
      </c>
      <c r="H574" s="10" t="e">
        <f>(SUMIF(Sta!$A:$A,$A574,Sta!$R:$R)  + SUMIF(Sta!$B:$B,$A574,Sta!$S:$S) )/$D574</f>
        <v>#DIV/0!</v>
      </c>
      <c r="I574" s="6" t="e">
        <f>SUMIF(Sta!$A:$A,$A574,Sta!$R:$R)/$B574</f>
        <v>#DIV/0!</v>
      </c>
      <c r="J574" s="6" t="e">
        <f>SUMIF(Sta!$B:$B,$A574,Sta!$S:$S)/$C574</f>
        <v>#DIV/0!</v>
      </c>
      <c r="K574" s="11" t="e">
        <f>(COUNTIFS(Sta!$A:$A,$A574,Sta!$T:$T,"&gt;2.5") +COUNTIFS(Sta!$B:$B,$A574,Sta!$T:$T,"&gt;2.5"))/$D574</f>
        <v>#DIV/0!</v>
      </c>
      <c r="L574" s="8" t="e">
        <f>COUNTIFS(Sta!$A:$A,$A574,Sta!$T:$T,"&gt;2.5")/$B574</f>
        <v>#DIV/0!</v>
      </c>
      <c r="M574" s="8" t="e">
        <f>COUNTIFS(Sta!$B:$B,$A574,Sta!$T:$T,"&gt;2.5")/$C574</f>
        <v>#DIV/0!</v>
      </c>
      <c r="N574" s="11" t="e">
        <f>(COUNTIFS(Sta!$A:$A,$A574,Sta!$T:$T,"&gt;4.5") +COUNTIFS(Sta!$B:$B,$A574,Sta!$T:$T,"&gt;4.5"))/$D574</f>
        <v>#DIV/0!</v>
      </c>
      <c r="O574" s="8" t="e">
        <f>COUNTIFS(Sta!$A:$A,$A574,Sta!$T:$T,"&gt;4.5")/$B574</f>
        <v>#DIV/0!</v>
      </c>
      <c r="P574" s="8" t="e">
        <f>COUNTIFS(Sta!$B:$B,$A574,Sta!$T:$T,"&gt;4.5")/$C574</f>
        <v>#DIV/0!</v>
      </c>
      <c r="Q574" s="11" t="e">
        <f>(COUNTIFS(Sta!$A:$A,$A574,Sta!$R:$R,"&gt;0.5") +COUNTIFS(Sta!$B:$B,$A574,Sta!$S:$S,"&gt;0.5"))/$D574</f>
        <v>#DIV/0!</v>
      </c>
      <c r="R574" s="8" t="e">
        <f>COUNTIFS(Sta!$A:$A,$A574,Sta!$R:$R,"&gt;0.5")/$B574</f>
        <v>#DIV/0!</v>
      </c>
      <c r="S574" s="8" t="e">
        <f>COUNTIFS(Sta!$B:$B,$A574,Sta!$S:$S,"&gt;0.5")/$C574</f>
        <v>#DIV/0!</v>
      </c>
      <c r="T574" s="11" t="e">
        <f>(COUNTIFS(Sta!$A:$A,$A574,Sta!$R:$R,"&gt;1.5") +COUNTIFS(Sta!$B:$B,$A574,Sta!$S:$S,"&gt;1.5"))/$D574</f>
        <v>#DIV/0!</v>
      </c>
      <c r="U574" s="8" t="e">
        <f>COUNTIFS(Sta!$A:$A,$A574,Sta!$R:$R,"&gt;1.5")/$B574</f>
        <v>#DIV/0!</v>
      </c>
      <c r="V574" s="8" t="e">
        <f>COUNTIFS(Sta!$B:$B,$A574,Sta!$S:$S,"&gt;1.5")/$C574</f>
        <v>#DIV/0!</v>
      </c>
    </row>
    <row r="575" spans="1:22" x14ac:dyDescent="0.3">
      <c r="A575" t="s">
        <v>145</v>
      </c>
      <c r="B575" s="9">
        <f>COUNTIF(Sta!A:A,A575)</f>
        <v>0</v>
      </c>
      <c r="C575" s="4">
        <f>COUNTIF(Sta!B:B,A575)</f>
        <v>1</v>
      </c>
      <c r="D575" s="4">
        <f t="shared" si="15"/>
        <v>1</v>
      </c>
      <c r="E575" s="10">
        <f>(SUMIF(Sta!$A:$A,$A575,Sta!$T:$T)  + SUMIF(Sta!$B:$B,$A575,Sta!$T:$T) )/$D575</f>
        <v>5</v>
      </c>
      <c r="F575" s="6" t="e">
        <f>SUMIF(Sta!$A:$A,$A575,Sta!$T:$T)/$B575</f>
        <v>#DIV/0!</v>
      </c>
      <c r="G575" s="6">
        <f>SUMIF(Sta!$B:$B,$A575,Sta!$T:$T)/$C575</f>
        <v>5</v>
      </c>
      <c r="H575" s="10">
        <f>(SUMIF(Sta!$A:$A,$A575,Sta!$R:$R)  + SUMIF(Sta!$B:$B,$A575,Sta!$S:$S) )/$D575</f>
        <v>1</v>
      </c>
      <c r="I575" s="6" t="e">
        <f>SUMIF(Sta!$A:$A,$A575,Sta!$R:$R)/$B575</f>
        <v>#DIV/0!</v>
      </c>
      <c r="J575" s="6">
        <f>SUMIF(Sta!$B:$B,$A575,Sta!$S:$S)/$C575</f>
        <v>1</v>
      </c>
      <c r="K575" s="11">
        <f>(COUNTIFS(Sta!$A:$A,$A575,Sta!$T:$T,"&gt;2.5") +COUNTIFS(Sta!$B:$B,$A575,Sta!$T:$T,"&gt;2.5"))/$D575</f>
        <v>1</v>
      </c>
      <c r="L575" s="8" t="e">
        <f>COUNTIFS(Sta!$A:$A,$A575,Sta!$T:$T,"&gt;2.5")/$B575</f>
        <v>#DIV/0!</v>
      </c>
      <c r="M575" s="8">
        <f>COUNTIFS(Sta!$B:$B,$A575,Sta!$T:$T,"&gt;2.5")/$C575</f>
        <v>1</v>
      </c>
      <c r="N575" s="11">
        <f>(COUNTIFS(Sta!$A:$A,$A575,Sta!$T:$T,"&gt;4.5") +COUNTIFS(Sta!$B:$B,$A575,Sta!$T:$T,"&gt;4.5"))/$D575</f>
        <v>1</v>
      </c>
      <c r="O575" s="8" t="e">
        <f>COUNTIFS(Sta!$A:$A,$A575,Sta!$T:$T,"&gt;4.5")/$B575</f>
        <v>#DIV/0!</v>
      </c>
      <c r="P575" s="8">
        <f>COUNTIFS(Sta!$B:$B,$A575,Sta!$T:$T,"&gt;4.5")/$C575</f>
        <v>1</v>
      </c>
      <c r="Q575" s="11">
        <f>(COUNTIFS(Sta!$A:$A,$A575,Sta!$R:$R,"&gt;0.5") +COUNTIFS(Sta!$B:$B,$A575,Sta!$S:$S,"&gt;0.5"))/$D575</f>
        <v>1</v>
      </c>
      <c r="R575" s="8" t="e">
        <f>COUNTIFS(Sta!$A:$A,$A575,Sta!$R:$R,"&gt;0.5")/$B575</f>
        <v>#DIV/0!</v>
      </c>
      <c r="S575" s="8">
        <f>COUNTIFS(Sta!$B:$B,$A575,Sta!$S:$S,"&gt;0.5")/$C575</f>
        <v>1</v>
      </c>
      <c r="T575" s="11">
        <f>(COUNTIFS(Sta!$A:$A,$A575,Sta!$R:$R,"&gt;1.5") +COUNTIFS(Sta!$B:$B,$A575,Sta!$S:$S,"&gt;1.5"))/$D575</f>
        <v>0</v>
      </c>
      <c r="U575" s="8" t="e">
        <f>COUNTIFS(Sta!$A:$A,$A575,Sta!$R:$R,"&gt;1.5")/$B575</f>
        <v>#DIV/0!</v>
      </c>
      <c r="V575" s="8">
        <f>COUNTIFS(Sta!$B:$B,$A575,Sta!$S:$S,"&gt;1.5")/$C575</f>
        <v>0</v>
      </c>
    </row>
    <row r="576" spans="1:22" x14ac:dyDescent="0.3">
      <c r="A576" t="s">
        <v>684</v>
      </c>
      <c r="B576" s="9">
        <f>COUNTIF(Sta!A:A,A576)</f>
        <v>9</v>
      </c>
      <c r="C576" s="4">
        <f>COUNTIF(Sta!B:B,A576)</f>
        <v>9</v>
      </c>
      <c r="D576" s="4">
        <f t="shared" si="15"/>
        <v>18</v>
      </c>
      <c r="E576" s="10">
        <f>(SUMIF(Sta!$A:$A,$A576,Sta!$T:$T)  + SUMIF(Sta!$B:$B,$A576,Sta!$T:$T) )/$D576</f>
        <v>4.8888888888888893</v>
      </c>
      <c r="F576" s="6">
        <f>SUMIF(Sta!$A:$A,$A576,Sta!$T:$T)/$B576</f>
        <v>4.7777777777777777</v>
      </c>
      <c r="G576" s="6">
        <f>SUMIF(Sta!$B:$B,$A576,Sta!$T:$T)/$C576</f>
        <v>5</v>
      </c>
      <c r="H576" s="10">
        <f>(SUMIF(Sta!$A:$A,$A576,Sta!$R:$R)  + SUMIF(Sta!$B:$B,$A576,Sta!$S:$S) )/$D576</f>
        <v>2.5</v>
      </c>
      <c r="I576" s="6">
        <f>SUMIF(Sta!$A:$A,$A576,Sta!$R:$R)/$B576</f>
        <v>2.2222222222222223</v>
      </c>
      <c r="J576" s="6">
        <f>SUMIF(Sta!$B:$B,$A576,Sta!$S:$S)/$C576</f>
        <v>2.7777777777777777</v>
      </c>
      <c r="K576" s="11">
        <f>(COUNTIFS(Sta!$A:$A,$A576,Sta!$T:$T,"&gt;2.5") +COUNTIFS(Sta!$B:$B,$A576,Sta!$T:$T,"&gt;2.5"))/$D576</f>
        <v>0.94444444444444442</v>
      </c>
      <c r="L576" s="8">
        <f>COUNTIFS(Sta!$A:$A,$A576,Sta!$T:$T,"&gt;2.5")/$B576</f>
        <v>1</v>
      </c>
      <c r="M576" s="8">
        <f>COUNTIFS(Sta!$B:$B,$A576,Sta!$T:$T,"&gt;2.5")/$C576</f>
        <v>0.88888888888888884</v>
      </c>
      <c r="N576" s="11">
        <f>(COUNTIFS(Sta!$A:$A,$A576,Sta!$T:$T,"&gt;4.5") +COUNTIFS(Sta!$B:$B,$A576,Sta!$T:$T,"&gt;4.5"))/$D576</f>
        <v>0.61111111111111116</v>
      </c>
      <c r="O576" s="8">
        <f>COUNTIFS(Sta!$A:$A,$A576,Sta!$T:$T,"&gt;4.5")/$B576</f>
        <v>0.66666666666666663</v>
      </c>
      <c r="P576" s="8">
        <f>COUNTIFS(Sta!$B:$B,$A576,Sta!$T:$T,"&gt;4.5")/$C576</f>
        <v>0.55555555555555558</v>
      </c>
      <c r="Q576" s="11">
        <f>(COUNTIFS(Sta!$A:$A,$A576,Sta!$R:$R,"&gt;0.5") +COUNTIFS(Sta!$B:$B,$A576,Sta!$S:$S,"&gt;0.5"))/$D576</f>
        <v>0.88888888888888884</v>
      </c>
      <c r="R576" s="8">
        <f>COUNTIFS(Sta!$A:$A,$A576,Sta!$R:$R,"&gt;0.5")/$B576</f>
        <v>1</v>
      </c>
      <c r="S576" s="8">
        <f>COUNTIFS(Sta!$B:$B,$A576,Sta!$S:$S,"&gt;0.5")/$C576</f>
        <v>0.77777777777777779</v>
      </c>
      <c r="T576" s="11">
        <f>(COUNTIFS(Sta!$A:$A,$A576,Sta!$R:$R,"&gt;1.5") +COUNTIFS(Sta!$B:$B,$A576,Sta!$S:$S,"&gt;1.5"))/$D576</f>
        <v>0.83333333333333337</v>
      </c>
      <c r="U576" s="8">
        <f>COUNTIFS(Sta!$A:$A,$A576,Sta!$R:$R,"&gt;1.5")/$B576</f>
        <v>0.88888888888888884</v>
      </c>
      <c r="V576" s="8">
        <f>COUNTIFS(Sta!$B:$B,$A576,Sta!$S:$S,"&gt;1.5")/$C576</f>
        <v>0.77777777777777779</v>
      </c>
    </row>
    <row r="577" spans="1:22" x14ac:dyDescent="0.3">
      <c r="A577" t="s">
        <v>159</v>
      </c>
      <c r="B577" s="9">
        <f>COUNTIF(Sta!A:A,A577)</f>
        <v>1</v>
      </c>
      <c r="C577" s="4">
        <f>COUNTIF(Sta!B:B,A577)</f>
        <v>1</v>
      </c>
      <c r="D577" s="4">
        <f t="shared" si="15"/>
        <v>2</v>
      </c>
      <c r="E577" s="10">
        <f>(SUMIF(Sta!$A:$A,$A577,Sta!$T:$T)  + SUMIF(Sta!$B:$B,$A577,Sta!$T:$T) )/$D577</f>
        <v>4.5</v>
      </c>
      <c r="F577" s="6">
        <f>SUMIF(Sta!$A:$A,$A577,Sta!$T:$T)/$B577</f>
        <v>5</v>
      </c>
      <c r="G577" s="6">
        <f>SUMIF(Sta!$B:$B,$A577,Sta!$T:$T)/$C577</f>
        <v>4</v>
      </c>
      <c r="H577" s="10">
        <f>(SUMIF(Sta!$A:$A,$A577,Sta!$R:$R)  + SUMIF(Sta!$B:$B,$A577,Sta!$S:$S) )/$D577</f>
        <v>2</v>
      </c>
      <c r="I577" s="6">
        <f>SUMIF(Sta!$A:$A,$A577,Sta!$R:$R)/$B577</f>
        <v>2</v>
      </c>
      <c r="J577" s="6">
        <f>SUMIF(Sta!$B:$B,$A577,Sta!$S:$S)/$C577</f>
        <v>2</v>
      </c>
      <c r="K577" s="11">
        <f>(COUNTIFS(Sta!$A:$A,$A577,Sta!$T:$T,"&gt;2.5") +COUNTIFS(Sta!$B:$B,$A577,Sta!$T:$T,"&gt;2.5"))/$D577</f>
        <v>1</v>
      </c>
      <c r="L577" s="8">
        <f>COUNTIFS(Sta!$A:$A,$A577,Sta!$T:$T,"&gt;2.5")/$B577</f>
        <v>1</v>
      </c>
      <c r="M577" s="8">
        <f>COUNTIFS(Sta!$B:$B,$A577,Sta!$T:$T,"&gt;2.5")/$C577</f>
        <v>1</v>
      </c>
      <c r="N577" s="11">
        <f>(COUNTIFS(Sta!$A:$A,$A577,Sta!$T:$T,"&gt;4.5") +COUNTIFS(Sta!$B:$B,$A577,Sta!$T:$T,"&gt;4.5"))/$D577</f>
        <v>0.5</v>
      </c>
      <c r="O577" s="8">
        <f>COUNTIFS(Sta!$A:$A,$A577,Sta!$T:$T,"&gt;4.5")/$B577</f>
        <v>1</v>
      </c>
      <c r="P577" s="8">
        <f>COUNTIFS(Sta!$B:$B,$A577,Sta!$T:$T,"&gt;4.5")/$C577</f>
        <v>0</v>
      </c>
      <c r="Q577" s="11">
        <f>(COUNTIFS(Sta!$A:$A,$A577,Sta!$R:$R,"&gt;0.5") +COUNTIFS(Sta!$B:$B,$A577,Sta!$S:$S,"&gt;0.5"))/$D577</f>
        <v>1</v>
      </c>
      <c r="R577" s="8">
        <f>COUNTIFS(Sta!$A:$A,$A577,Sta!$R:$R,"&gt;0.5")/$B577</f>
        <v>1</v>
      </c>
      <c r="S577" s="8">
        <f>COUNTIFS(Sta!$B:$B,$A577,Sta!$S:$S,"&gt;0.5")/$C577</f>
        <v>1</v>
      </c>
      <c r="T577" s="11">
        <f>(COUNTIFS(Sta!$A:$A,$A577,Sta!$R:$R,"&gt;1.5") +COUNTIFS(Sta!$B:$B,$A577,Sta!$S:$S,"&gt;1.5"))/$D577</f>
        <v>1</v>
      </c>
      <c r="U577" s="8">
        <f>COUNTIFS(Sta!$A:$A,$A577,Sta!$R:$R,"&gt;1.5")/$B577</f>
        <v>1</v>
      </c>
      <c r="V577" s="8">
        <f>COUNTIFS(Sta!$B:$B,$A577,Sta!$S:$S,"&gt;1.5")/$C577</f>
        <v>1</v>
      </c>
    </row>
    <row r="578" spans="1:22" x14ac:dyDescent="0.3">
      <c r="A578" t="s">
        <v>588</v>
      </c>
      <c r="B578" s="9">
        <f>COUNTIF(Sta!A:A,A578)</f>
        <v>1</v>
      </c>
      <c r="C578" s="4">
        <f>COUNTIF(Sta!B:B,A578)</f>
        <v>2</v>
      </c>
      <c r="D578" s="4">
        <f t="shared" si="15"/>
        <v>3</v>
      </c>
      <c r="E578" s="10">
        <f>(SUMIF(Sta!$A:$A,$A578,Sta!$T:$T)  + SUMIF(Sta!$B:$B,$A578,Sta!$T:$T) )/$D578</f>
        <v>3</v>
      </c>
      <c r="F578" s="6">
        <f>SUMIF(Sta!$A:$A,$A578,Sta!$T:$T)/$B578</f>
        <v>4</v>
      </c>
      <c r="G578" s="6">
        <f>SUMIF(Sta!$B:$B,$A578,Sta!$T:$T)/$C578</f>
        <v>2.5</v>
      </c>
      <c r="H578" s="10">
        <f>(SUMIF(Sta!$A:$A,$A578,Sta!$R:$R)  + SUMIF(Sta!$B:$B,$A578,Sta!$S:$S) )/$D578</f>
        <v>2</v>
      </c>
      <c r="I578" s="6">
        <f>SUMIF(Sta!$A:$A,$A578,Sta!$R:$R)/$B578</f>
        <v>3</v>
      </c>
      <c r="J578" s="6">
        <f>SUMIF(Sta!$B:$B,$A578,Sta!$S:$S)/$C578</f>
        <v>1.5</v>
      </c>
      <c r="K578" s="11">
        <f>(COUNTIFS(Sta!$A:$A,$A578,Sta!$T:$T,"&gt;2.5") +COUNTIFS(Sta!$B:$B,$A578,Sta!$T:$T,"&gt;2.5"))/$D578</f>
        <v>0.66666666666666663</v>
      </c>
      <c r="L578" s="8">
        <f>COUNTIFS(Sta!$A:$A,$A578,Sta!$T:$T,"&gt;2.5")/$B578</f>
        <v>1</v>
      </c>
      <c r="M578" s="8">
        <f>COUNTIFS(Sta!$B:$B,$A578,Sta!$T:$T,"&gt;2.5")/$C578</f>
        <v>0.5</v>
      </c>
      <c r="N578" s="11">
        <f>(COUNTIFS(Sta!$A:$A,$A578,Sta!$T:$T,"&gt;4.5") +COUNTIFS(Sta!$B:$B,$A578,Sta!$T:$T,"&gt;4.5"))/$D578</f>
        <v>0</v>
      </c>
      <c r="O578" s="8">
        <f>COUNTIFS(Sta!$A:$A,$A578,Sta!$T:$T,"&gt;4.5")/$B578</f>
        <v>0</v>
      </c>
      <c r="P578" s="8">
        <f>COUNTIFS(Sta!$B:$B,$A578,Sta!$T:$T,"&gt;4.5")/$C578</f>
        <v>0</v>
      </c>
      <c r="Q578" s="11">
        <f>(COUNTIFS(Sta!$A:$A,$A578,Sta!$R:$R,"&gt;0.5") +COUNTIFS(Sta!$B:$B,$A578,Sta!$S:$S,"&gt;0.5"))/$D578</f>
        <v>1</v>
      </c>
      <c r="R578" s="8">
        <f>COUNTIFS(Sta!$A:$A,$A578,Sta!$R:$R,"&gt;0.5")/$B578</f>
        <v>1</v>
      </c>
      <c r="S578" s="8">
        <f>COUNTIFS(Sta!$B:$B,$A578,Sta!$S:$S,"&gt;0.5")/$C578</f>
        <v>1</v>
      </c>
      <c r="T578" s="11">
        <f>(COUNTIFS(Sta!$A:$A,$A578,Sta!$R:$R,"&gt;1.5") +COUNTIFS(Sta!$B:$B,$A578,Sta!$S:$S,"&gt;1.5"))/$D578</f>
        <v>0.66666666666666663</v>
      </c>
      <c r="U578" s="8">
        <f>COUNTIFS(Sta!$A:$A,$A578,Sta!$R:$R,"&gt;1.5")/$B578</f>
        <v>1</v>
      </c>
      <c r="V578" s="8">
        <f>COUNTIFS(Sta!$B:$B,$A578,Sta!$S:$S,"&gt;1.5")/$C578</f>
        <v>0.5</v>
      </c>
    </row>
    <row r="579" spans="1:22" x14ac:dyDescent="0.3">
      <c r="A579" t="s">
        <v>207</v>
      </c>
      <c r="B579" s="9">
        <f>COUNTIF(Sta!A:A,A579)</f>
        <v>1</v>
      </c>
      <c r="C579" s="4">
        <f>COUNTIF(Sta!B:B,A579)</f>
        <v>1</v>
      </c>
      <c r="D579" s="4">
        <f t="shared" si="15"/>
        <v>2</v>
      </c>
      <c r="E579" s="10">
        <f>(SUMIF(Sta!$A:$A,$A579,Sta!$T:$T)  + SUMIF(Sta!$B:$B,$A579,Sta!$T:$T) )/$D579</f>
        <v>5.5</v>
      </c>
      <c r="F579" s="6">
        <f>SUMIF(Sta!$A:$A,$A579,Sta!$T:$T)/$B579</f>
        <v>5</v>
      </c>
      <c r="G579" s="6">
        <f>SUMIF(Sta!$B:$B,$A579,Sta!$T:$T)/$C579</f>
        <v>6</v>
      </c>
      <c r="H579" s="10">
        <f>(SUMIF(Sta!$A:$A,$A579,Sta!$R:$R)  + SUMIF(Sta!$B:$B,$A579,Sta!$S:$S) )/$D579</f>
        <v>3</v>
      </c>
      <c r="I579" s="6">
        <f>SUMIF(Sta!$A:$A,$A579,Sta!$R:$R)/$B579</f>
        <v>2</v>
      </c>
      <c r="J579" s="6">
        <f>SUMIF(Sta!$B:$B,$A579,Sta!$S:$S)/$C579</f>
        <v>4</v>
      </c>
      <c r="K579" s="11">
        <f>(COUNTIFS(Sta!$A:$A,$A579,Sta!$T:$T,"&gt;2.5") +COUNTIFS(Sta!$B:$B,$A579,Sta!$T:$T,"&gt;2.5"))/$D579</f>
        <v>1</v>
      </c>
      <c r="L579" s="8">
        <f>COUNTIFS(Sta!$A:$A,$A579,Sta!$T:$T,"&gt;2.5")/$B579</f>
        <v>1</v>
      </c>
      <c r="M579" s="8">
        <f>COUNTIFS(Sta!$B:$B,$A579,Sta!$T:$T,"&gt;2.5")/$C579</f>
        <v>1</v>
      </c>
      <c r="N579" s="11">
        <f>(COUNTIFS(Sta!$A:$A,$A579,Sta!$T:$T,"&gt;4.5") +COUNTIFS(Sta!$B:$B,$A579,Sta!$T:$T,"&gt;4.5"))/$D579</f>
        <v>1</v>
      </c>
      <c r="O579" s="8">
        <f>COUNTIFS(Sta!$A:$A,$A579,Sta!$T:$T,"&gt;4.5")/$B579</f>
        <v>1</v>
      </c>
      <c r="P579" s="8">
        <f>COUNTIFS(Sta!$B:$B,$A579,Sta!$T:$T,"&gt;4.5")/$C579</f>
        <v>1</v>
      </c>
      <c r="Q579" s="11">
        <f>(COUNTIFS(Sta!$A:$A,$A579,Sta!$R:$R,"&gt;0.5") +COUNTIFS(Sta!$B:$B,$A579,Sta!$S:$S,"&gt;0.5"))/$D579</f>
        <v>1</v>
      </c>
      <c r="R579" s="8">
        <f>COUNTIFS(Sta!$A:$A,$A579,Sta!$R:$R,"&gt;0.5")/$B579</f>
        <v>1</v>
      </c>
      <c r="S579" s="8">
        <f>COUNTIFS(Sta!$B:$B,$A579,Sta!$S:$S,"&gt;0.5")/$C579</f>
        <v>1</v>
      </c>
      <c r="T579" s="11">
        <f>(COUNTIFS(Sta!$A:$A,$A579,Sta!$R:$R,"&gt;1.5") +COUNTIFS(Sta!$B:$B,$A579,Sta!$S:$S,"&gt;1.5"))/$D579</f>
        <v>1</v>
      </c>
      <c r="U579" s="8">
        <f>COUNTIFS(Sta!$A:$A,$A579,Sta!$R:$R,"&gt;1.5")/$B579</f>
        <v>1</v>
      </c>
      <c r="V579" s="8">
        <f>COUNTIFS(Sta!$B:$B,$A579,Sta!$S:$S,"&gt;1.5")/$C579</f>
        <v>1</v>
      </c>
    </row>
    <row r="580" spans="1:22" x14ac:dyDescent="0.3">
      <c r="A580" t="s">
        <v>568</v>
      </c>
      <c r="B580" s="9">
        <f>COUNTIF(Sta!A:A,A580)</f>
        <v>12</v>
      </c>
      <c r="C580" s="4">
        <f>COUNTIF(Sta!B:B,A580)</f>
        <v>13</v>
      </c>
      <c r="D580" s="4">
        <f t="shared" si="15"/>
        <v>25</v>
      </c>
      <c r="E580" s="10">
        <f>(SUMIF(Sta!$A:$A,$A580,Sta!$T:$T)  + SUMIF(Sta!$B:$B,$A580,Sta!$T:$T) )/$D580</f>
        <v>2.96</v>
      </c>
      <c r="F580" s="6">
        <f>SUMIF(Sta!$A:$A,$A580,Sta!$T:$T)/$B580</f>
        <v>3.25</v>
      </c>
      <c r="G580" s="6">
        <f>SUMIF(Sta!$B:$B,$A580,Sta!$T:$T)/$C580</f>
        <v>2.6923076923076925</v>
      </c>
      <c r="H580" s="10">
        <f>(SUMIF(Sta!$A:$A,$A580,Sta!$R:$R)  + SUMIF(Sta!$B:$B,$A580,Sta!$S:$S) )/$D580</f>
        <v>1.68</v>
      </c>
      <c r="I580" s="6">
        <f>SUMIF(Sta!$A:$A,$A580,Sta!$R:$R)/$B580</f>
        <v>1.8333333333333333</v>
      </c>
      <c r="J580" s="6">
        <f>SUMIF(Sta!$B:$B,$A580,Sta!$S:$S)/$C580</f>
        <v>1.5384615384615385</v>
      </c>
      <c r="K580" s="11">
        <f>(COUNTIFS(Sta!$A:$A,$A580,Sta!$T:$T,"&gt;2.5") +COUNTIFS(Sta!$B:$B,$A580,Sta!$T:$T,"&gt;2.5"))/$D580</f>
        <v>0.64</v>
      </c>
      <c r="L580" s="8">
        <f>COUNTIFS(Sta!$A:$A,$A580,Sta!$T:$T,"&gt;2.5")/$B580</f>
        <v>0.75</v>
      </c>
      <c r="M580" s="8">
        <f>COUNTIFS(Sta!$B:$B,$A580,Sta!$T:$T,"&gt;2.5")/$C580</f>
        <v>0.53846153846153844</v>
      </c>
      <c r="N580" s="11">
        <f>(COUNTIFS(Sta!$A:$A,$A580,Sta!$T:$T,"&gt;4.5") +COUNTIFS(Sta!$B:$B,$A580,Sta!$T:$T,"&gt;4.5"))/$D580</f>
        <v>0.12</v>
      </c>
      <c r="O580" s="8">
        <f>COUNTIFS(Sta!$A:$A,$A580,Sta!$T:$T,"&gt;4.5")/$B580</f>
        <v>0.16666666666666666</v>
      </c>
      <c r="P580" s="8">
        <f>COUNTIFS(Sta!$B:$B,$A580,Sta!$T:$T,"&gt;4.5")/$C580</f>
        <v>7.6923076923076927E-2</v>
      </c>
      <c r="Q580" s="11">
        <f>(COUNTIFS(Sta!$A:$A,$A580,Sta!$R:$R,"&gt;0.5") +COUNTIFS(Sta!$B:$B,$A580,Sta!$S:$S,"&gt;0.5"))/$D580</f>
        <v>0.88</v>
      </c>
      <c r="R580" s="8">
        <f>COUNTIFS(Sta!$A:$A,$A580,Sta!$R:$R,"&gt;0.5")/$B580</f>
        <v>0.91666666666666663</v>
      </c>
      <c r="S580" s="8">
        <f>COUNTIFS(Sta!$B:$B,$A580,Sta!$S:$S,"&gt;0.5")/$C580</f>
        <v>0.84615384615384615</v>
      </c>
      <c r="T580" s="11">
        <f>(COUNTIFS(Sta!$A:$A,$A580,Sta!$R:$R,"&gt;1.5") +COUNTIFS(Sta!$B:$B,$A580,Sta!$S:$S,"&gt;1.5"))/$D580</f>
        <v>0.56000000000000005</v>
      </c>
      <c r="U580" s="8">
        <f>COUNTIFS(Sta!$A:$A,$A580,Sta!$R:$R,"&gt;1.5")/$B580</f>
        <v>0.66666666666666663</v>
      </c>
      <c r="V580" s="8">
        <f>COUNTIFS(Sta!$B:$B,$A580,Sta!$S:$S,"&gt;1.5")/$C580</f>
        <v>0.46153846153846156</v>
      </c>
    </row>
    <row r="581" spans="1:22" x14ac:dyDescent="0.3">
      <c r="A581" t="s">
        <v>19</v>
      </c>
      <c r="B581" s="9">
        <f>COUNTIF(Sta!A:A,A581)</f>
        <v>1</v>
      </c>
      <c r="C581" s="4">
        <f>COUNTIF(Sta!B:B,A581)</f>
        <v>0</v>
      </c>
      <c r="D581" s="4">
        <f t="shared" si="15"/>
        <v>1</v>
      </c>
      <c r="E581" s="10">
        <f>(SUMIF(Sta!$A:$A,$A581,Sta!$T:$T)  + SUMIF(Sta!$B:$B,$A581,Sta!$T:$T) )/$D581</f>
        <v>1</v>
      </c>
      <c r="F581" s="6">
        <f>SUMIF(Sta!$A:$A,$A581,Sta!$T:$T)/$B581</f>
        <v>1</v>
      </c>
      <c r="G581" s="6" t="e">
        <f>SUMIF(Sta!$B:$B,$A581,Sta!$T:$T)/$C581</f>
        <v>#DIV/0!</v>
      </c>
      <c r="H581" s="10">
        <f>(SUMIF(Sta!$A:$A,$A581,Sta!$R:$R)  + SUMIF(Sta!$B:$B,$A581,Sta!$S:$S) )/$D581</f>
        <v>0</v>
      </c>
      <c r="I581" s="6">
        <f>SUMIF(Sta!$A:$A,$A581,Sta!$R:$R)/$B581</f>
        <v>0</v>
      </c>
      <c r="J581" s="6" t="e">
        <f>SUMIF(Sta!$B:$B,$A581,Sta!$S:$S)/$C581</f>
        <v>#DIV/0!</v>
      </c>
      <c r="K581" s="11">
        <f>(COUNTIFS(Sta!$A:$A,$A581,Sta!$T:$T,"&gt;2.5") +COUNTIFS(Sta!$B:$B,$A581,Sta!$T:$T,"&gt;2.5"))/$D581</f>
        <v>0</v>
      </c>
      <c r="L581" s="8">
        <f>COUNTIFS(Sta!$A:$A,$A581,Sta!$T:$T,"&gt;2.5")/$B581</f>
        <v>0</v>
      </c>
      <c r="M581" s="8" t="e">
        <f>COUNTIFS(Sta!$B:$B,$A581,Sta!$T:$T,"&gt;2.5")/$C581</f>
        <v>#DIV/0!</v>
      </c>
      <c r="N581" s="11">
        <f>(COUNTIFS(Sta!$A:$A,$A581,Sta!$T:$T,"&gt;4.5") +COUNTIFS(Sta!$B:$B,$A581,Sta!$T:$T,"&gt;4.5"))/$D581</f>
        <v>0</v>
      </c>
      <c r="O581" s="8">
        <f>COUNTIFS(Sta!$A:$A,$A581,Sta!$T:$T,"&gt;4.5")/$B581</f>
        <v>0</v>
      </c>
      <c r="P581" s="8" t="e">
        <f>COUNTIFS(Sta!$B:$B,$A581,Sta!$T:$T,"&gt;4.5")/$C581</f>
        <v>#DIV/0!</v>
      </c>
      <c r="Q581" s="11">
        <f>(COUNTIFS(Sta!$A:$A,$A581,Sta!$R:$R,"&gt;0.5") +COUNTIFS(Sta!$B:$B,$A581,Sta!$S:$S,"&gt;0.5"))/$D581</f>
        <v>0</v>
      </c>
      <c r="R581" s="8">
        <f>COUNTIFS(Sta!$A:$A,$A581,Sta!$R:$R,"&gt;0.5")/$B581</f>
        <v>0</v>
      </c>
      <c r="S581" s="8" t="e">
        <f>COUNTIFS(Sta!$B:$B,$A581,Sta!$S:$S,"&gt;0.5")/$C581</f>
        <v>#DIV/0!</v>
      </c>
      <c r="T581" s="11">
        <f>(COUNTIFS(Sta!$A:$A,$A581,Sta!$R:$R,"&gt;1.5") +COUNTIFS(Sta!$B:$B,$A581,Sta!$S:$S,"&gt;1.5"))/$D581</f>
        <v>0</v>
      </c>
      <c r="U581" s="8">
        <f>COUNTIFS(Sta!$A:$A,$A581,Sta!$R:$R,"&gt;1.5")/$B581</f>
        <v>0</v>
      </c>
      <c r="V581" s="8" t="e">
        <f>COUNTIFS(Sta!$B:$B,$A581,Sta!$S:$S,"&gt;1.5")/$C581</f>
        <v>#DIV/0!</v>
      </c>
    </row>
    <row r="582" spans="1:22" x14ac:dyDescent="0.3">
      <c r="A582" t="s">
        <v>471</v>
      </c>
      <c r="B582" s="9">
        <f>COUNTIF(Sta!A:A,A582)</f>
        <v>1</v>
      </c>
      <c r="C582" s="4">
        <f>COUNTIF(Sta!B:B,A582)</f>
        <v>1</v>
      </c>
      <c r="D582" s="4">
        <f t="shared" si="15"/>
        <v>2</v>
      </c>
      <c r="E582" s="10">
        <f>(SUMIF(Sta!$A:$A,$A582,Sta!$T:$T)  + SUMIF(Sta!$B:$B,$A582,Sta!$T:$T) )/$D582</f>
        <v>6.5</v>
      </c>
      <c r="F582" s="6">
        <f>SUMIF(Sta!$A:$A,$A582,Sta!$T:$T)/$B582</f>
        <v>4</v>
      </c>
      <c r="G582" s="6">
        <f>SUMIF(Sta!$B:$B,$A582,Sta!$T:$T)/$C582</f>
        <v>9</v>
      </c>
      <c r="H582" s="10">
        <f>(SUMIF(Sta!$A:$A,$A582,Sta!$R:$R)  + SUMIF(Sta!$B:$B,$A582,Sta!$S:$S) )/$D582</f>
        <v>3.5</v>
      </c>
      <c r="I582" s="6">
        <f>SUMIF(Sta!$A:$A,$A582,Sta!$R:$R)/$B582</f>
        <v>2</v>
      </c>
      <c r="J582" s="6">
        <f>SUMIF(Sta!$B:$B,$A582,Sta!$S:$S)/$C582</f>
        <v>5</v>
      </c>
      <c r="K582" s="11">
        <f>(COUNTIFS(Sta!$A:$A,$A582,Sta!$T:$T,"&gt;2.5") +COUNTIFS(Sta!$B:$B,$A582,Sta!$T:$T,"&gt;2.5"))/$D582</f>
        <v>1</v>
      </c>
      <c r="L582" s="8">
        <f>COUNTIFS(Sta!$A:$A,$A582,Sta!$T:$T,"&gt;2.5")/$B582</f>
        <v>1</v>
      </c>
      <c r="M582" s="8">
        <f>COUNTIFS(Sta!$B:$B,$A582,Sta!$T:$T,"&gt;2.5")/$C582</f>
        <v>1</v>
      </c>
      <c r="N582" s="11">
        <f>(COUNTIFS(Sta!$A:$A,$A582,Sta!$T:$T,"&gt;4.5") +COUNTIFS(Sta!$B:$B,$A582,Sta!$T:$T,"&gt;4.5"))/$D582</f>
        <v>0.5</v>
      </c>
      <c r="O582" s="8">
        <f>COUNTIFS(Sta!$A:$A,$A582,Sta!$T:$T,"&gt;4.5")/$B582</f>
        <v>0</v>
      </c>
      <c r="P582" s="8">
        <f>COUNTIFS(Sta!$B:$B,$A582,Sta!$T:$T,"&gt;4.5")/$C582</f>
        <v>1</v>
      </c>
      <c r="Q582" s="11">
        <f>(COUNTIFS(Sta!$A:$A,$A582,Sta!$R:$R,"&gt;0.5") +COUNTIFS(Sta!$B:$B,$A582,Sta!$S:$S,"&gt;0.5"))/$D582</f>
        <v>1</v>
      </c>
      <c r="R582" s="8">
        <f>COUNTIFS(Sta!$A:$A,$A582,Sta!$R:$R,"&gt;0.5")/$B582</f>
        <v>1</v>
      </c>
      <c r="S582" s="8">
        <f>COUNTIFS(Sta!$B:$B,$A582,Sta!$S:$S,"&gt;0.5")/$C582</f>
        <v>1</v>
      </c>
      <c r="T582" s="11">
        <f>(COUNTIFS(Sta!$A:$A,$A582,Sta!$R:$R,"&gt;1.5") +COUNTIFS(Sta!$B:$B,$A582,Sta!$S:$S,"&gt;1.5"))/$D582</f>
        <v>1</v>
      </c>
      <c r="U582" s="8">
        <f>COUNTIFS(Sta!$A:$A,$A582,Sta!$R:$R,"&gt;1.5")/$B582</f>
        <v>1</v>
      </c>
      <c r="V582" s="8">
        <f>COUNTIFS(Sta!$B:$B,$A582,Sta!$S:$S,"&gt;1.5")/$C582</f>
        <v>1</v>
      </c>
    </row>
    <row r="583" spans="1:22" x14ac:dyDescent="0.3">
      <c r="A583" t="s">
        <v>445</v>
      </c>
      <c r="B583" s="9">
        <f>COUNTIF(Sta!A:A,A583)</f>
        <v>0</v>
      </c>
      <c r="C583" s="4">
        <f>COUNTIF(Sta!B:B,A583)</f>
        <v>0</v>
      </c>
      <c r="D583" s="4">
        <f t="shared" si="15"/>
        <v>0</v>
      </c>
      <c r="E583" s="10" t="e">
        <f>(SUMIF(Sta!$A:$A,$A583,Sta!$T:$T)  + SUMIF(Sta!$B:$B,$A583,Sta!$T:$T) )/$D583</f>
        <v>#DIV/0!</v>
      </c>
      <c r="F583" s="6" t="e">
        <f>SUMIF(Sta!$A:$A,$A583,Sta!$T:$T)/$B583</f>
        <v>#DIV/0!</v>
      </c>
      <c r="G583" s="6" t="e">
        <f>SUMIF(Sta!$B:$B,$A583,Sta!$T:$T)/$C583</f>
        <v>#DIV/0!</v>
      </c>
      <c r="H583" s="10" t="e">
        <f>(SUMIF(Sta!$A:$A,$A583,Sta!$R:$R)  + SUMIF(Sta!$B:$B,$A583,Sta!$S:$S) )/$D583</f>
        <v>#DIV/0!</v>
      </c>
      <c r="I583" s="6" t="e">
        <f>SUMIF(Sta!$A:$A,$A583,Sta!$R:$R)/$B583</f>
        <v>#DIV/0!</v>
      </c>
      <c r="J583" s="6" t="e">
        <f>SUMIF(Sta!$B:$B,$A583,Sta!$S:$S)/$C583</f>
        <v>#DIV/0!</v>
      </c>
      <c r="K583" s="11" t="e">
        <f>(COUNTIFS(Sta!$A:$A,$A583,Sta!$T:$T,"&gt;2.5") +COUNTIFS(Sta!$B:$B,$A583,Sta!$T:$T,"&gt;2.5"))/$D583</f>
        <v>#DIV/0!</v>
      </c>
      <c r="L583" s="8" t="e">
        <f>COUNTIFS(Sta!$A:$A,$A583,Sta!$T:$T,"&gt;2.5")/$B583</f>
        <v>#DIV/0!</v>
      </c>
      <c r="M583" s="8" t="e">
        <f>COUNTIFS(Sta!$B:$B,$A583,Sta!$T:$T,"&gt;2.5")/$C583</f>
        <v>#DIV/0!</v>
      </c>
      <c r="N583" s="11" t="e">
        <f>(COUNTIFS(Sta!$A:$A,$A583,Sta!$T:$T,"&gt;4.5") +COUNTIFS(Sta!$B:$B,$A583,Sta!$T:$T,"&gt;4.5"))/$D583</f>
        <v>#DIV/0!</v>
      </c>
      <c r="O583" s="8" t="e">
        <f>COUNTIFS(Sta!$A:$A,$A583,Sta!$T:$T,"&gt;4.5")/$B583</f>
        <v>#DIV/0!</v>
      </c>
      <c r="P583" s="8" t="e">
        <f>COUNTIFS(Sta!$B:$B,$A583,Sta!$T:$T,"&gt;4.5")/$C583</f>
        <v>#DIV/0!</v>
      </c>
      <c r="Q583" s="11" t="e">
        <f>(COUNTIFS(Sta!$A:$A,$A583,Sta!$R:$R,"&gt;0.5") +COUNTIFS(Sta!$B:$B,$A583,Sta!$S:$S,"&gt;0.5"))/$D583</f>
        <v>#DIV/0!</v>
      </c>
      <c r="R583" s="8" t="e">
        <f>COUNTIFS(Sta!$A:$A,$A583,Sta!$R:$R,"&gt;0.5")/$B583</f>
        <v>#DIV/0!</v>
      </c>
      <c r="S583" s="8" t="e">
        <f>COUNTIFS(Sta!$B:$B,$A583,Sta!$S:$S,"&gt;0.5")/$C583</f>
        <v>#DIV/0!</v>
      </c>
      <c r="T583" s="11" t="e">
        <f>(COUNTIFS(Sta!$A:$A,$A583,Sta!$R:$R,"&gt;1.5") +COUNTIFS(Sta!$B:$B,$A583,Sta!$S:$S,"&gt;1.5"))/$D583</f>
        <v>#DIV/0!</v>
      </c>
      <c r="U583" s="8" t="e">
        <f>COUNTIFS(Sta!$A:$A,$A583,Sta!$R:$R,"&gt;1.5")/$B583</f>
        <v>#DIV/0!</v>
      </c>
      <c r="V583" s="8" t="e">
        <f>COUNTIFS(Sta!$B:$B,$A583,Sta!$S:$S,"&gt;1.5")/$C583</f>
        <v>#DIV/0!</v>
      </c>
    </row>
    <row r="584" spans="1:22" x14ac:dyDescent="0.3">
      <c r="A584" t="s">
        <v>243</v>
      </c>
      <c r="B584" s="9">
        <f>COUNTIF(Sta!A:A,A584)</f>
        <v>0</v>
      </c>
      <c r="C584" s="4">
        <f>COUNTIF(Sta!B:B,A584)</f>
        <v>0</v>
      </c>
      <c r="D584" s="4">
        <f t="shared" si="15"/>
        <v>0</v>
      </c>
      <c r="E584" s="10" t="e">
        <f>(SUMIF(Sta!$A:$A,$A584,Sta!$T:$T)  + SUMIF(Sta!$B:$B,$A584,Sta!$T:$T) )/$D584</f>
        <v>#DIV/0!</v>
      </c>
      <c r="F584" s="6" t="e">
        <f>SUMIF(Sta!$A:$A,$A584,Sta!$T:$T)/$B584</f>
        <v>#DIV/0!</v>
      </c>
      <c r="G584" s="6" t="e">
        <f>SUMIF(Sta!$B:$B,$A584,Sta!$T:$T)/$C584</f>
        <v>#DIV/0!</v>
      </c>
      <c r="H584" s="10" t="e">
        <f>(SUMIF(Sta!$A:$A,$A584,Sta!$R:$R)  + SUMIF(Sta!$B:$B,$A584,Sta!$S:$S) )/$D584</f>
        <v>#DIV/0!</v>
      </c>
      <c r="I584" s="6" t="e">
        <f>SUMIF(Sta!$A:$A,$A584,Sta!$R:$R)/$B584</f>
        <v>#DIV/0!</v>
      </c>
      <c r="J584" s="6" t="e">
        <f>SUMIF(Sta!$B:$B,$A584,Sta!$S:$S)/$C584</f>
        <v>#DIV/0!</v>
      </c>
      <c r="K584" s="11" t="e">
        <f>(COUNTIFS(Sta!$A:$A,$A584,Sta!$T:$T,"&gt;2.5") +COUNTIFS(Sta!$B:$B,$A584,Sta!$T:$T,"&gt;2.5"))/$D584</f>
        <v>#DIV/0!</v>
      </c>
      <c r="L584" s="8" t="e">
        <f>COUNTIFS(Sta!$A:$A,$A584,Sta!$T:$T,"&gt;2.5")/$B584</f>
        <v>#DIV/0!</v>
      </c>
      <c r="M584" s="8" t="e">
        <f>COUNTIFS(Sta!$B:$B,$A584,Sta!$T:$T,"&gt;2.5")/$C584</f>
        <v>#DIV/0!</v>
      </c>
      <c r="N584" s="11" t="e">
        <f>(COUNTIFS(Sta!$A:$A,$A584,Sta!$T:$T,"&gt;4.5") +COUNTIFS(Sta!$B:$B,$A584,Sta!$T:$T,"&gt;4.5"))/$D584</f>
        <v>#DIV/0!</v>
      </c>
      <c r="O584" s="8" t="e">
        <f>COUNTIFS(Sta!$A:$A,$A584,Sta!$T:$T,"&gt;4.5")/$B584</f>
        <v>#DIV/0!</v>
      </c>
      <c r="P584" s="8" t="e">
        <f>COUNTIFS(Sta!$B:$B,$A584,Sta!$T:$T,"&gt;4.5")/$C584</f>
        <v>#DIV/0!</v>
      </c>
      <c r="Q584" s="11" t="e">
        <f>(COUNTIFS(Sta!$A:$A,$A584,Sta!$R:$R,"&gt;0.5") +COUNTIFS(Sta!$B:$B,$A584,Sta!$S:$S,"&gt;0.5"))/$D584</f>
        <v>#DIV/0!</v>
      </c>
      <c r="R584" s="8" t="e">
        <f>COUNTIFS(Sta!$A:$A,$A584,Sta!$R:$R,"&gt;0.5")/$B584</f>
        <v>#DIV/0!</v>
      </c>
      <c r="S584" s="8" t="e">
        <f>COUNTIFS(Sta!$B:$B,$A584,Sta!$S:$S,"&gt;0.5")/$C584</f>
        <v>#DIV/0!</v>
      </c>
      <c r="T584" s="11" t="e">
        <f>(COUNTIFS(Sta!$A:$A,$A584,Sta!$R:$R,"&gt;1.5") +COUNTIFS(Sta!$B:$B,$A584,Sta!$S:$S,"&gt;1.5"))/$D584</f>
        <v>#DIV/0!</v>
      </c>
      <c r="U584" s="8" t="e">
        <f>COUNTIFS(Sta!$A:$A,$A584,Sta!$R:$R,"&gt;1.5")/$B584</f>
        <v>#DIV/0!</v>
      </c>
      <c r="V584" s="8" t="e">
        <f>COUNTIFS(Sta!$B:$B,$A584,Sta!$S:$S,"&gt;1.5")/$C584</f>
        <v>#DIV/0!</v>
      </c>
    </row>
    <row r="585" spans="1:22" x14ac:dyDescent="0.3">
      <c r="A585" t="s">
        <v>172</v>
      </c>
      <c r="B585" s="9">
        <f>COUNTIF(Sta!A:A,A585)</f>
        <v>1</v>
      </c>
      <c r="C585" s="4">
        <f>COUNTIF(Sta!B:B,A585)</f>
        <v>1</v>
      </c>
      <c r="D585" s="4">
        <f t="shared" si="15"/>
        <v>2</v>
      </c>
      <c r="E585" s="10">
        <f>(SUMIF(Sta!$A:$A,$A585,Sta!$T:$T)  + SUMIF(Sta!$B:$B,$A585,Sta!$T:$T) )/$D585</f>
        <v>2</v>
      </c>
      <c r="F585" s="6">
        <f>SUMIF(Sta!$A:$A,$A585,Sta!$T:$T)/$B585</f>
        <v>3</v>
      </c>
      <c r="G585" s="6">
        <f>SUMIF(Sta!$B:$B,$A585,Sta!$T:$T)/$C585</f>
        <v>1</v>
      </c>
      <c r="H585" s="10">
        <f>(SUMIF(Sta!$A:$A,$A585,Sta!$R:$R)  + SUMIF(Sta!$B:$B,$A585,Sta!$S:$S) )/$D585</f>
        <v>1</v>
      </c>
      <c r="I585" s="6">
        <f>SUMIF(Sta!$A:$A,$A585,Sta!$R:$R)/$B585</f>
        <v>1</v>
      </c>
      <c r="J585" s="6">
        <f>SUMIF(Sta!$B:$B,$A585,Sta!$S:$S)/$C585</f>
        <v>1</v>
      </c>
      <c r="K585" s="11">
        <f>(COUNTIFS(Sta!$A:$A,$A585,Sta!$T:$T,"&gt;2.5") +COUNTIFS(Sta!$B:$B,$A585,Sta!$T:$T,"&gt;2.5"))/$D585</f>
        <v>0.5</v>
      </c>
      <c r="L585" s="8">
        <f>COUNTIFS(Sta!$A:$A,$A585,Sta!$T:$T,"&gt;2.5")/$B585</f>
        <v>1</v>
      </c>
      <c r="M585" s="8">
        <f>COUNTIFS(Sta!$B:$B,$A585,Sta!$T:$T,"&gt;2.5")/$C585</f>
        <v>0</v>
      </c>
      <c r="N585" s="11">
        <f>(COUNTIFS(Sta!$A:$A,$A585,Sta!$T:$T,"&gt;4.5") +COUNTIFS(Sta!$B:$B,$A585,Sta!$T:$T,"&gt;4.5"))/$D585</f>
        <v>0</v>
      </c>
      <c r="O585" s="8">
        <f>COUNTIFS(Sta!$A:$A,$A585,Sta!$T:$T,"&gt;4.5")/$B585</f>
        <v>0</v>
      </c>
      <c r="P585" s="8">
        <f>COUNTIFS(Sta!$B:$B,$A585,Sta!$T:$T,"&gt;4.5")/$C585</f>
        <v>0</v>
      </c>
      <c r="Q585" s="11">
        <f>(COUNTIFS(Sta!$A:$A,$A585,Sta!$R:$R,"&gt;0.5") +COUNTIFS(Sta!$B:$B,$A585,Sta!$S:$S,"&gt;0.5"))/$D585</f>
        <v>1</v>
      </c>
      <c r="R585" s="8">
        <f>COUNTIFS(Sta!$A:$A,$A585,Sta!$R:$R,"&gt;0.5")/$B585</f>
        <v>1</v>
      </c>
      <c r="S585" s="8">
        <f>COUNTIFS(Sta!$B:$B,$A585,Sta!$S:$S,"&gt;0.5")/$C585</f>
        <v>1</v>
      </c>
      <c r="T585" s="11">
        <f>(COUNTIFS(Sta!$A:$A,$A585,Sta!$R:$R,"&gt;1.5") +COUNTIFS(Sta!$B:$B,$A585,Sta!$S:$S,"&gt;1.5"))/$D585</f>
        <v>0</v>
      </c>
      <c r="U585" s="8">
        <f>COUNTIFS(Sta!$A:$A,$A585,Sta!$R:$R,"&gt;1.5")/$B585</f>
        <v>0</v>
      </c>
      <c r="V585" s="8">
        <f>COUNTIFS(Sta!$B:$B,$A585,Sta!$S:$S,"&gt;1.5")/$C585</f>
        <v>0</v>
      </c>
    </row>
    <row r="586" spans="1:22" x14ac:dyDescent="0.3">
      <c r="A586" t="s">
        <v>12</v>
      </c>
      <c r="B586" s="9">
        <f>COUNTIF(Sta!A:A,A586)</f>
        <v>1</v>
      </c>
      <c r="C586" s="4">
        <f>COUNTIF(Sta!B:B,A586)</f>
        <v>0</v>
      </c>
      <c r="D586" s="4">
        <f t="shared" si="15"/>
        <v>1</v>
      </c>
      <c r="E586" s="10">
        <f>(SUMIF(Sta!$A:$A,$A586,Sta!$T:$T)  + SUMIF(Sta!$B:$B,$A586,Sta!$T:$T) )/$D586</f>
        <v>4</v>
      </c>
      <c r="F586" s="6">
        <f>SUMIF(Sta!$A:$A,$A586,Sta!$T:$T)/$B586</f>
        <v>4</v>
      </c>
      <c r="G586" s="6" t="e">
        <f>SUMIF(Sta!$B:$B,$A586,Sta!$T:$T)/$C586</f>
        <v>#DIV/0!</v>
      </c>
      <c r="H586" s="10">
        <f>(SUMIF(Sta!$A:$A,$A586,Sta!$R:$R)  + SUMIF(Sta!$B:$B,$A586,Sta!$S:$S) )/$D586</f>
        <v>2</v>
      </c>
      <c r="I586" s="6">
        <f>SUMIF(Sta!$A:$A,$A586,Sta!$R:$R)/$B586</f>
        <v>2</v>
      </c>
      <c r="J586" s="6" t="e">
        <f>SUMIF(Sta!$B:$B,$A586,Sta!$S:$S)/$C586</f>
        <v>#DIV/0!</v>
      </c>
      <c r="K586" s="11">
        <f>(COUNTIFS(Sta!$A:$A,$A586,Sta!$T:$T,"&gt;2.5") +COUNTIFS(Sta!$B:$B,$A586,Sta!$T:$T,"&gt;2.5"))/$D586</f>
        <v>1</v>
      </c>
      <c r="L586" s="8">
        <f>COUNTIFS(Sta!$A:$A,$A586,Sta!$T:$T,"&gt;2.5")/$B586</f>
        <v>1</v>
      </c>
      <c r="M586" s="8" t="e">
        <f>COUNTIFS(Sta!$B:$B,$A586,Sta!$T:$T,"&gt;2.5")/$C586</f>
        <v>#DIV/0!</v>
      </c>
      <c r="N586" s="11">
        <f>(COUNTIFS(Sta!$A:$A,$A586,Sta!$T:$T,"&gt;4.5") +COUNTIFS(Sta!$B:$B,$A586,Sta!$T:$T,"&gt;4.5"))/$D586</f>
        <v>0</v>
      </c>
      <c r="O586" s="8">
        <f>COUNTIFS(Sta!$A:$A,$A586,Sta!$T:$T,"&gt;4.5")/$B586</f>
        <v>0</v>
      </c>
      <c r="P586" s="8" t="e">
        <f>COUNTIFS(Sta!$B:$B,$A586,Sta!$T:$T,"&gt;4.5")/$C586</f>
        <v>#DIV/0!</v>
      </c>
      <c r="Q586" s="11">
        <f>(COUNTIFS(Sta!$A:$A,$A586,Sta!$R:$R,"&gt;0.5") +COUNTIFS(Sta!$B:$B,$A586,Sta!$S:$S,"&gt;0.5"))/$D586</f>
        <v>1</v>
      </c>
      <c r="R586" s="8">
        <f>COUNTIFS(Sta!$A:$A,$A586,Sta!$R:$R,"&gt;0.5")/$B586</f>
        <v>1</v>
      </c>
      <c r="S586" s="8" t="e">
        <f>COUNTIFS(Sta!$B:$B,$A586,Sta!$S:$S,"&gt;0.5")/$C586</f>
        <v>#DIV/0!</v>
      </c>
      <c r="T586" s="11">
        <f>(COUNTIFS(Sta!$A:$A,$A586,Sta!$R:$R,"&gt;1.5") +COUNTIFS(Sta!$B:$B,$A586,Sta!$S:$S,"&gt;1.5"))/$D586</f>
        <v>1</v>
      </c>
      <c r="U586" s="8">
        <f>COUNTIFS(Sta!$A:$A,$A586,Sta!$R:$R,"&gt;1.5")/$B586</f>
        <v>1</v>
      </c>
      <c r="V586" s="8" t="e">
        <f>COUNTIFS(Sta!$B:$B,$A586,Sta!$S:$S,"&gt;1.5")/$C586</f>
        <v>#DIV/0!</v>
      </c>
    </row>
    <row r="587" spans="1:22" x14ac:dyDescent="0.3">
      <c r="A587" t="s">
        <v>448</v>
      </c>
      <c r="B587" s="9">
        <f>COUNTIF(Sta!A:A,A587)</f>
        <v>0</v>
      </c>
      <c r="C587" s="4">
        <f>COUNTIF(Sta!B:B,A587)</f>
        <v>0</v>
      </c>
      <c r="D587" s="4">
        <f t="shared" si="15"/>
        <v>0</v>
      </c>
      <c r="E587" s="10" t="e">
        <f>(SUMIF(Sta!$A:$A,$A587,Sta!$T:$T)  + SUMIF(Sta!$B:$B,$A587,Sta!$T:$T) )/$D587</f>
        <v>#DIV/0!</v>
      </c>
      <c r="F587" s="6" t="e">
        <f>SUMIF(Sta!$A:$A,$A587,Sta!$T:$T)/$B587</f>
        <v>#DIV/0!</v>
      </c>
      <c r="G587" s="6" t="e">
        <f>SUMIF(Sta!$B:$B,$A587,Sta!$T:$T)/$C587</f>
        <v>#DIV/0!</v>
      </c>
      <c r="H587" s="10" t="e">
        <f>(SUMIF(Sta!$A:$A,$A587,Sta!$R:$R)  + SUMIF(Sta!$B:$B,$A587,Sta!$S:$S) )/$D587</f>
        <v>#DIV/0!</v>
      </c>
      <c r="I587" s="6" t="e">
        <f>SUMIF(Sta!$A:$A,$A587,Sta!$R:$R)/$B587</f>
        <v>#DIV/0!</v>
      </c>
      <c r="J587" s="6" t="e">
        <f>SUMIF(Sta!$B:$B,$A587,Sta!$S:$S)/$C587</f>
        <v>#DIV/0!</v>
      </c>
      <c r="K587" s="11" t="e">
        <f>(COUNTIFS(Sta!$A:$A,$A587,Sta!$T:$T,"&gt;2.5") +COUNTIFS(Sta!$B:$B,$A587,Sta!$T:$T,"&gt;2.5"))/$D587</f>
        <v>#DIV/0!</v>
      </c>
      <c r="L587" s="8" t="e">
        <f>COUNTIFS(Sta!$A:$A,$A587,Sta!$T:$T,"&gt;2.5")/$B587</f>
        <v>#DIV/0!</v>
      </c>
      <c r="M587" s="8" t="e">
        <f>COUNTIFS(Sta!$B:$B,$A587,Sta!$T:$T,"&gt;2.5")/$C587</f>
        <v>#DIV/0!</v>
      </c>
      <c r="N587" s="11" t="e">
        <f>(COUNTIFS(Sta!$A:$A,$A587,Sta!$T:$T,"&gt;4.5") +COUNTIFS(Sta!$B:$B,$A587,Sta!$T:$T,"&gt;4.5"))/$D587</f>
        <v>#DIV/0!</v>
      </c>
      <c r="O587" s="8" t="e">
        <f>COUNTIFS(Sta!$A:$A,$A587,Sta!$T:$T,"&gt;4.5")/$B587</f>
        <v>#DIV/0!</v>
      </c>
      <c r="P587" s="8" t="e">
        <f>COUNTIFS(Sta!$B:$B,$A587,Sta!$T:$T,"&gt;4.5")/$C587</f>
        <v>#DIV/0!</v>
      </c>
      <c r="Q587" s="11" t="e">
        <f>(COUNTIFS(Sta!$A:$A,$A587,Sta!$R:$R,"&gt;0.5") +COUNTIFS(Sta!$B:$B,$A587,Sta!$S:$S,"&gt;0.5"))/$D587</f>
        <v>#DIV/0!</v>
      </c>
      <c r="R587" s="8" t="e">
        <f>COUNTIFS(Sta!$A:$A,$A587,Sta!$R:$R,"&gt;0.5")/$B587</f>
        <v>#DIV/0!</v>
      </c>
      <c r="S587" s="8" t="e">
        <f>COUNTIFS(Sta!$B:$B,$A587,Sta!$S:$S,"&gt;0.5")/$C587</f>
        <v>#DIV/0!</v>
      </c>
      <c r="T587" s="11" t="e">
        <f>(COUNTIFS(Sta!$A:$A,$A587,Sta!$R:$R,"&gt;1.5") +COUNTIFS(Sta!$B:$B,$A587,Sta!$S:$S,"&gt;1.5"))/$D587</f>
        <v>#DIV/0!</v>
      </c>
      <c r="U587" s="8" t="e">
        <f>COUNTIFS(Sta!$A:$A,$A587,Sta!$R:$R,"&gt;1.5")/$B587</f>
        <v>#DIV/0!</v>
      </c>
      <c r="V587" s="8" t="e">
        <f>COUNTIFS(Sta!$B:$B,$A587,Sta!$S:$S,"&gt;1.5")/$C587</f>
        <v>#DIV/0!</v>
      </c>
    </row>
    <row r="588" spans="1:22" x14ac:dyDescent="0.3">
      <c r="A588" t="s">
        <v>697</v>
      </c>
      <c r="B588" s="9">
        <f>COUNTIF(Sta!A:A,A588)</f>
        <v>0</v>
      </c>
      <c r="C588" s="4">
        <f>COUNTIF(Sta!B:B,A588)</f>
        <v>0</v>
      </c>
      <c r="D588" s="4">
        <f t="shared" si="15"/>
        <v>0</v>
      </c>
      <c r="E588" s="10" t="e">
        <f>(SUMIF(Sta!$A:$A,$A588,Sta!$T:$T)  + SUMIF(Sta!$B:$B,$A588,Sta!$T:$T) )/$D588</f>
        <v>#DIV/0!</v>
      </c>
      <c r="F588" s="6" t="e">
        <f>SUMIF(Sta!$A:$A,$A588,Sta!$T:$T)/$B588</f>
        <v>#DIV/0!</v>
      </c>
      <c r="G588" s="6" t="e">
        <f>SUMIF(Sta!$B:$B,$A588,Sta!$T:$T)/$C588</f>
        <v>#DIV/0!</v>
      </c>
      <c r="H588" s="10" t="e">
        <f>(SUMIF(Sta!$A:$A,$A588,Sta!$R:$R)  + SUMIF(Sta!$B:$B,$A588,Sta!$S:$S) )/$D588</f>
        <v>#DIV/0!</v>
      </c>
      <c r="I588" s="6" t="e">
        <f>SUMIF(Sta!$A:$A,$A588,Sta!$R:$R)/$B588</f>
        <v>#DIV/0!</v>
      </c>
      <c r="J588" s="6" t="e">
        <f>SUMIF(Sta!$B:$B,$A588,Sta!$S:$S)/$C588</f>
        <v>#DIV/0!</v>
      </c>
      <c r="K588" s="11" t="e">
        <f>(COUNTIFS(Sta!$A:$A,$A588,Sta!$T:$T,"&gt;2.5") +COUNTIFS(Sta!$B:$B,$A588,Sta!$T:$T,"&gt;2.5"))/$D588</f>
        <v>#DIV/0!</v>
      </c>
      <c r="L588" s="8" t="e">
        <f>COUNTIFS(Sta!$A:$A,$A588,Sta!$T:$T,"&gt;2.5")/$B588</f>
        <v>#DIV/0!</v>
      </c>
      <c r="M588" s="8" t="e">
        <f>COUNTIFS(Sta!$B:$B,$A588,Sta!$T:$T,"&gt;2.5")/$C588</f>
        <v>#DIV/0!</v>
      </c>
      <c r="N588" s="11" t="e">
        <f>(COUNTIFS(Sta!$A:$A,$A588,Sta!$T:$T,"&gt;4.5") +COUNTIFS(Sta!$B:$B,$A588,Sta!$T:$T,"&gt;4.5"))/$D588</f>
        <v>#DIV/0!</v>
      </c>
      <c r="O588" s="8" t="e">
        <f>COUNTIFS(Sta!$A:$A,$A588,Sta!$T:$T,"&gt;4.5")/$B588</f>
        <v>#DIV/0!</v>
      </c>
      <c r="P588" s="8" t="e">
        <f>COUNTIFS(Sta!$B:$B,$A588,Sta!$T:$T,"&gt;4.5")/$C588</f>
        <v>#DIV/0!</v>
      </c>
      <c r="Q588" s="11" t="e">
        <f>(COUNTIFS(Sta!$A:$A,$A588,Sta!$R:$R,"&gt;0.5") +COUNTIFS(Sta!$B:$B,$A588,Sta!$S:$S,"&gt;0.5"))/$D588</f>
        <v>#DIV/0!</v>
      </c>
      <c r="R588" s="8" t="e">
        <f>COUNTIFS(Sta!$A:$A,$A588,Sta!$R:$R,"&gt;0.5")/$B588</f>
        <v>#DIV/0!</v>
      </c>
      <c r="S588" s="8" t="e">
        <f>COUNTIFS(Sta!$B:$B,$A588,Sta!$S:$S,"&gt;0.5")/$C588</f>
        <v>#DIV/0!</v>
      </c>
      <c r="T588" s="11" t="e">
        <f>(COUNTIFS(Sta!$A:$A,$A588,Sta!$R:$R,"&gt;1.5") +COUNTIFS(Sta!$B:$B,$A588,Sta!$S:$S,"&gt;1.5"))/$D588</f>
        <v>#DIV/0!</v>
      </c>
      <c r="U588" s="8" t="e">
        <f>COUNTIFS(Sta!$A:$A,$A588,Sta!$R:$R,"&gt;1.5")/$B588</f>
        <v>#DIV/0!</v>
      </c>
      <c r="V588" s="8" t="e">
        <f>COUNTIFS(Sta!$B:$B,$A588,Sta!$S:$S,"&gt;1.5")/$C588</f>
        <v>#DIV/0!</v>
      </c>
    </row>
    <row r="589" spans="1:22" x14ac:dyDescent="0.3">
      <c r="A589" t="s">
        <v>188</v>
      </c>
      <c r="B589" s="9">
        <f>COUNTIF(Sta!A:A,A589)</f>
        <v>1</v>
      </c>
      <c r="C589" s="4">
        <f>COUNTIF(Sta!B:B,A589)</f>
        <v>1</v>
      </c>
      <c r="D589" s="4">
        <f t="shared" si="15"/>
        <v>2</v>
      </c>
      <c r="E589" s="10">
        <f>(SUMIF(Sta!$A:$A,$A589,Sta!$T:$T)  + SUMIF(Sta!$B:$B,$A589,Sta!$T:$T) )/$D589</f>
        <v>4.5</v>
      </c>
      <c r="F589" s="6">
        <f>SUMIF(Sta!$A:$A,$A589,Sta!$T:$T)/$B589</f>
        <v>6</v>
      </c>
      <c r="G589" s="6">
        <f>SUMIF(Sta!$B:$B,$A589,Sta!$T:$T)/$C589</f>
        <v>3</v>
      </c>
      <c r="H589" s="10">
        <f>(SUMIF(Sta!$A:$A,$A589,Sta!$R:$R)  + SUMIF(Sta!$B:$B,$A589,Sta!$S:$S) )/$D589</f>
        <v>2</v>
      </c>
      <c r="I589" s="6">
        <f>SUMIF(Sta!$A:$A,$A589,Sta!$R:$R)/$B589</f>
        <v>2</v>
      </c>
      <c r="J589" s="6">
        <f>SUMIF(Sta!$B:$B,$A589,Sta!$S:$S)/$C589</f>
        <v>2</v>
      </c>
      <c r="K589" s="11">
        <f>(COUNTIFS(Sta!$A:$A,$A589,Sta!$T:$T,"&gt;2.5") +COUNTIFS(Sta!$B:$B,$A589,Sta!$T:$T,"&gt;2.5"))/$D589</f>
        <v>1</v>
      </c>
      <c r="L589" s="8">
        <f>COUNTIFS(Sta!$A:$A,$A589,Sta!$T:$T,"&gt;2.5")/$B589</f>
        <v>1</v>
      </c>
      <c r="M589" s="8">
        <f>COUNTIFS(Sta!$B:$B,$A589,Sta!$T:$T,"&gt;2.5")/$C589</f>
        <v>1</v>
      </c>
      <c r="N589" s="11">
        <f>(COUNTIFS(Sta!$A:$A,$A589,Sta!$T:$T,"&gt;4.5") +COUNTIFS(Sta!$B:$B,$A589,Sta!$T:$T,"&gt;4.5"))/$D589</f>
        <v>0.5</v>
      </c>
      <c r="O589" s="8">
        <f>COUNTIFS(Sta!$A:$A,$A589,Sta!$T:$T,"&gt;4.5")/$B589</f>
        <v>1</v>
      </c>
      <c r="P589" s="8">
        <f>COUNTIFS(Sta!$B:$B,$A589,Sta!$T:$T,"&gt;4.5")/$C589</f>
        <v>0</v>
      </c>
      <c r="Q589" s="11">
        <f>(COUNTIFS(Sta!$A:$A,$A589,Sta!$R:$R,"&gt;0.5") +COUNTIFS(Sta!$B:$B,$A589,Sta!$S:$S,"&gt;0.5"))/$D589</f>
        <v>1</v>
      </c>
      <c r="R589" s="8">
        <f>COUNTIFS(Sta!$A:$A,$A589,Sta!$R:$R,"&gt;0.5")/$B589</f>
        <v>1</v>
      </c>
      <c r="S589" s="8">
        <f>COUNTIFS(Sta!$B:$B,$A589,Sta!$S:$S,"&gt;0.5")/$C589</f>
        <v>1</v>
      </c>
      <c r="T589" s="11">
        <f>(COUNTIFS(Sta!$A:$A,$A589,Sta!$R:$R,"&gt;1.5") +COUNTIFS(Sta!$B:$B,$A589,Sta!$S:$S,"&gt;1.5"))/$D589</f>
        <v>1</v>
      </c>
      <c r="U589" s="8">
        <f>COUNTIFS(Sta!$A:$A,$A589,Sta!$R:$R,"&gt;1.5")/$B589</f>
        <v>1</v>
      </c>
      <c r="V589" s="8">
        <f>COUNTIFS(Sta!$B:$B,$A589,Sta!$S:$S,"&gt;1.5")/$C589</f>
        <v>1</v>
      </c>
    </row>
    <row r="590" spans="1:22" x14ac:dyDescent="0.3">
      <c r="A590" t="s">
        <v>163</v>
      </c>
      <c r="B590" s="9">
        <f>COUNTIF(Sta!A:A,A590)</f>
        <v>1</v>
      </c>
      <c r="C590" s="4">
        <f>COUNTIF(Sta!B:B,A590)</f>
        <v>1</v>
      </c>
      <c r="D590" s="4">
        <f t="shared" si="15"/>
        <v>2</v>
      </c>
      <c r="E590" s="10">
        <f>(SUMIF(Sta!$A:$A,$A590,Sta!$T:$T)  + SUMIF(Sta!$B:$B,$A590,Sta!$T:$T) )/$D590</f>
        <v>3</v>
      </c>
      <c r="F590" s="6">
        <f>SUMIF(Sta!$A:$A,$A590,Sta!$T:$T)/$B590</f>
        <v>4</v>
      </c>
      <c r="G590" s="6">
        <f>SUMIF(Sta!$B:$B,$A590,Sta!$T:$T)/$C590</f>
        <v>2</v>
      </c>
      <c r="H590" s="10">
        <f>(SUMIF(Sta!$A:$A,$A590,Sta!$R:$R)  + SUMIF(Sta!$B:$B,$A590,Sta!$S:$S) )/$D590</f>
        <v>1.5</v>
      </c>
      <c r="I590" s="6">
        <f>SUMIF(Sta!$A:$A,$A590,Sta!$R:$R)/$B590</f>
        <v>2</v>
      </c>
      <c r="J590" s="6">
        <f>SUMIF(Sta!$B:$B,$A590,Sta!$S:$S)/$C590</f>
        <v>1</v>
      </c>
      <c r="K590" s="11">
        <f>(COUNTIFS(Sta!$A:$A,$A590,Sta!$T:$T,"&gt;2.5") +COUNTIFS(Sta!$B:$B,$A590,Sta!$T:$T,"&gt;2.5"))/$D590</f>
        <v>0.5</v>
      </c>
      <c r="L590" s="8">
        <f>COUNTIFS(Sta!$A:$A,$A590,Sta!$T:$T,"&gt;2.5")/$B590</f>
        <v>1</v>
      </c>
      <c r="M590" s="8">
        <f>COUNTIFS(Sta!$B:$B,$A590,Sta!$T:$T,"&gt;2.5")/$C590</f>
        <v>0</v>
      </c>
      <c r="N590" s="11">
        <f>(COUNTIFS(Sta!$A:$A,$A590,Sta!$T:$T,"&gt;4.5") +COUNTIFS(Sta!$B:$B,$A590,Sta!$T:$T,"&gt;4.5"))/$D590</f>
        <v>0</v>
      </c>
      <c r="O590" s="8">
        <f>COUNTIFS(Sta!$A:$A,$A590,Sta!$T:$T,"&gt;4.5")/$B590</f>
        <v>0</v>
      </c>
      <c r="P590" s="8">
        <f>COUNTIFS(Sta!$B:$B,$A590,Sta!$T:$T,"&gt;4.5")/$C590</f>
        <v>0</v>
      </c>
      <c r="Q590" s="11">
        <f>(COUNTIFS(Sta!$A:$A,$A590,Sta!$R:$R,"&gt;0.5") +COUNTIFS(Sta!$B:$B,$A590,Sta!$S:$S,"&gt;0.5"))/$D590</f>
        <v>1</v>
      </c>
      <c r="R590" s="8">
        <f>COUNTIFS(Sta!$A:$A,$A590,Sta!$R:$R,"&gt;0.5")/$B590</f>
        <v>1</v>
      </c>
      <c r="S590" s="8">
        <f>COUNTIFS(Sta!$B:$B,$A590,Sta!$S:$S,"&gt;0.5")/$C590</f>
        <v>1</v>
      </c>
      <c r="T590" s="11">
        <f>(COUNTIFS(Sta!$A:$A,$A590,Sta!$R:$R,"&gt;1.5") +COUNTIFS(Sta!$B:$B,$A590,Sta!$S:$S,"&gt;1.5"))/$D590</f>
        <v>0.5</v>
      </c>
      <c r="U590" s="8">
        <f>COUNTIFS(Sta!$A:$A,$A590,Sta!$R:$R,"&gt;1.5")/$B590</f>
        <v>1</v>
      </c>
      <c r="V590" s="8">
        <f>COUNTIFS(Sta!$B:$B,$A590,Sta!$S:$S,"&gt;1.5")/$C590</f>
        <v>0</v>
      </c>
    </row>
    <row r="591" spans="1:22" x14ac:dyDescent="0.3">
      <c r="A591" t="s">
        <v>573</v>
      </c>
      <c r="B591" s="9">
        <f>COUNTIF(Sta!A:A,A591)</f>
        <v>1</v>
      </c>
      <c r="C591" s="4">
        <f>COUNTIF(Sta!B:B,A591)</f>
        <v>2</v>
      </c>
      <c r="D591" s="4">
        <f t="shared" si="15"/>
        <v>3</v>
      </c>
      <c r="E591" s="10">
        <f>(SUMIF(Sta!$A:$A,$A591,Sta!$T:$T)  + SUMIF(Sta!$B:$B,$A591,Sta!$T:$T) )/$D591</f>
        <v>5</v>
      </c>
      <c r="F591" s="6">
        <f>SUMIF(Sta!$A:$A,$A591,Sta!$T:$T)/$B591</f>
        <v>5</v>
      </c>
      <c r="G591" s="6">
        <f>SUMIF(Sta!$B:$B,$A591,Sta!$T:$T)/$C591</f>
        <v>5</v>
      </c>
      <c r="H591" s="10">
        <f>(SUMIF(Sta!$A:$A,$A591,Sta!$R:$R)  + SUMIF(Sta!$B:$B,$A591,Sta!$S:$S) )/$D591</f>
        <v>2.3333333333333335</v>
      </c>
      <c r="I591" s="6">
        <f>SUMIF(Sta!$A:$A,$A591,Sta!$R:$R)/$B591</f>
        <v>2</v>
      </c>
      <c r="J591" s="6">
        <f>SUMIF(Sta!$B:$B,$A591,Sta!$S:$S)/$C591</f>
        <v>2.5</v>
      </c>
      <c r="K591" s="11">
        <f>(COUNTIFS(Sta!$A:$A,$A591,Sta!$T:$T,"&gt;2.5") +COUNTIFS(Sta!$B:$B,$A591,Sta!$T:$T,"&gt;2.5"))/$D591</f>
        <v>1</v>
      </c>
      <c r="L591" s="8">
        <f>COUNTIFS(Sta!$A:$A,$A591,Sta!$T:$T,"&gt;2.5")/$B591</f>
        <v>1</v>
      </c>
      <c r="M591" s="8">
        <f>COUNTIFS(Sta!$B:$B,$A591,Sta!$T:$T,"&gt;2.5")/$C591</f>
        <v>1</v>
      </c>
      <c r="N591" s="11">
        <f>(COUNTIFS(Sta!$A:$A,$A591,Sta!$T:$T,"&gt;4.5") +COUNTIFS(Sta!$B:$B,$A591,Sta!$T:$T,"&gt;4.5"))/$D591</f>
        <v>0.66666666666666663</v>
      </c>
      <c r="O591" s="8">
        <f>COUNTIFS(Sta!$A:$A,$A591,Sta!$T:$T,"&gt;4.5")/$B591</f>
        <v>1</v>
      </c>
      <c r="P591" s="8">
        <f>COUNTIFS(Sta!$B:$B,$A591,Sta!$T:$T,"&gt;4.5")/$C591</f>
        <v>0.5</v>
      </c>
      <c r="Q591" s="11">
        <f>(COUNTIFS(Sta!$A:$A,$A591,Sta!$R:$R,"&gt;0.5") +COUNTIFS(Sta!$B:$B,$A591,Sta!$S:$S,"&gt;0.5"))/$D591</f>
        <v>1</v>
      </c>
      <c r="R591" s="8">
        <f>COUNTIFS(Sta!$A:$A,$A591,Sta!$R:$R,"&gt;0.5")/$B591</f>
        <v>1</v>
      </c>
      <c r="S591" s="8">
        <f>COUNTIFS(Sta!$B:$B,$A591,Sta!$S:$S,"&gt;0.5")/$C591</f>
        <v>1</v>
      </c>
      <c r="T591" s="11">
        <f>(COUNTIFS(Sta!$A:$A,$A591,Sta!$R:$R,"&gt;1.5") +COUNTIFS(Sta!$B:$B,$A591,Sta!$S:$S,"&gt;1.5"))/$D591</f>
        <v>1</v>
      </c>
      <c r="U591" s="8">
        <f>COUNTIFS(Sta!$A:$A,$A591,Sta!$R:$R,"&gt;1.5")/$B591</f>
        <v>1</v>
      </c>
      <c r="V591" s="8">
        <f>COUNTIFS(Sta!$B:$B,$A591,Sta!$S:$S,"&gt;1.5")/$C591</f>
        <v>1</v>
      </c>
    </row>
    <row r="592" spans="1:22" x14ac:dyDescent="0.3">
      <c r="A592" t="s">
        <v>257</v>
      </c>
      <c r="B592" s="9">
        <f>COUNTIF(Sta!A:A,A592)</f>
        <v>0</v>
      </c>
      <c r="C592" s="4">
        <f>COUNTIF(Sta!B:B,A592)</f>
        <v>0</v>
      </c>
      <c r="D592" s="4">
        <f t="shared" si="15"/>
        <v>0</v>
      </c>
      <c r="E592" s="10" t="e">
        <f>(SUMIF(Sta!$A:$A,$A592,Sta!$T:$T)  + SUMIF(Sta!$B:$B,$A592,Sta!$T:$T) )/$D592</f>
        <v>#DIV/0!</v>
      </c>
      <c r="F592" s="6" t="e">
        <f>SUMIF(Sta!$A:$A,$A592,Sta!$T:$T)/$B592</f>
        <v>#DIV/0!</v>
      </c>
      <c r="G592" s="6" t="e">
        <f>SUMIF(Sta!$B:$B,$A592,Sta!$T:$T)/$C592</f>
        <v>#DIV/0!</v>
      </c>
      <c r="H592" s="10" t="e">
        <f>(SUMIF(Sta!$A:$A,$A592,Sta!$R:$R)  + SUMIF(Sta!$B:$B,$A592,Sta!$S:$S) )/$D592</f>
        <v>#DIV/0!</v>
      </c>
      <c r="I592" s="6" t="e">
        <f>SUMIF(Sta!$A:$A,$A592,Sta!$R:$R)/$B592</f>
        <v>#DIV/0!</v>
      </c>
      <c r="J592" s="6" t="e">
        <f>SUMIF(Sta!$B:$B,$A592,Sta!$S:$S)/$C592</f>
        <v>#DIV/0!</v>
      </c>
      <c r="K592" s="11" t="e">
        <f>(COUNTIFS(Sta!$A:$A,$A592,Sta!$T:$T,"&gt;2.5") +COUNTIFS(Sta!$B:$B,$A592,Sta!$T:$T,"&gt;2.5"))/$D592</f>
        <v>#DIV/0!</v>
      </c>
      <c r="L592" s="8" t="e">
        <f>COUNTIFS(Sta!$A:$A,$A592,Sta!$T:$T,"&gt;2.5")/$B592</f>
        <v>#DIV/0!</v>
      </c>
      <c r="M592" s="8" t="e">
        <f>COUNTIFS(Sta!$B:$B,$A592,Sta!$T:$T,"&gt;2.5")/$C592</f>
        <v>#DIV/0!</v>
      </c>
      <c r="N592" s="11" t="e">
        <f>(COUNTIFS(Sta!$A:$A,$A592,Sta!$T:$T,"&gt;4.5") +COUNTIFS(Sta!$B:$B,$A592,Sta!$T:$T,"&gt;4.5"))/$D592</f>
        <v>#DIV/0!</v>
      </c>
      <c r="O592" s="8" t="e">
        <f>COUNTIFS(Sta!$A:$A,$A592,Sta!$T:$T,"&gt;4.5")/$B592</f>
        <v>#DIV/0!</v>
      </c>
      <c r="P592" s="8" t="e">
        <f>COUNTIFS(Sta!$B:$B,$A592,Sta!$T:$T,"&gt;4.5")/$C592</f>
        <v>#DIV/0!</v>
      </c>
      <c r="Q592" s="11" t="e">
        <f>(COUNTIFS(Sta!$A:$A,$A592,Sta!$R:$R,"&gt;0.5") +COUNTIFS(Sta!$B:$B,$A592,Sta!$S:$S,"&gt;0.5"))/$D592</f>
        <v>#DIV/0!</v>
      </c>
      <c r="R592" s="8" t="e">
        <f>COUNTIFS(Sta!$A:$A,$A592,Sta!$R:$R,"&gt;0.5")/$B592</f>
        <v>#DIV/0!</v>
      </c>
      <c r="S592" s="8" t="e">
        <f>COUNTIFS(Sta!$B:$B,$A592,Sta!$S:$S,"&gt;0.5")/$C592</f>
        <v>#DIV/0!</v>
      </c>
      <c r="T592" s="11" t="e">
        <f>(COUNTIFS(Sta!$A:$A,$A592,Sta!$R:$R,"&gt;1.5") +COUNTIFS(Sta!$B:$B,$A592,Sta!$S:$S,"&gt;1.5"))/$D592</f>
        <v>#DIV/0!</v>
      </c>
      <c r="U592" s="8" t="e">
        <f>COUNTIFS(Sta!$A:$A,$A592,Sta!$R:$R,"&gt;1.5")/$B592</f>
        <v>#DIV/0!</v>
      </c>
      <c r="V592" s="8" t="e">
        <f>COUNTIFS(Sta!$B:$B,$A592,Sta!$S:$S,"&gt;1.5")/$C592</f>
        <v>#DIV/0!</v>
      </c>
    </row>
    <row r="593" spans="1:22" x14ac:dyDescent="0.3">
      <c r="A593" t="s">
        <v>21</v>
      </c>
      <c r="B593" s="9">
        <f>COUNTIF(Sta!A:A,A593)</f>
        <v>0</v>
      </c>
      <c r="C593" s="4">
        <f>COUNTIF(Sta!B:B,A593)</f>
        <v>0</v>
      </c>
      <c r="D593" s="4">
        <f t="shared" si="15"/>
        <v>0</v>
      </c>
      <c r="E593" s="10" t="e">
        <f>(SUMIF(Sta!$A:$A,$A593,Sta!$T:$T)  + SUMIF(Sta!$B:$B,$A593,Sta!$T:$T) )/$D593</f>
        <v>#DIV/0!</v>
      </c>
      <c r="F593" s="6" t="e">
        <f>SUMIF(Sta!$A:$A,$A593,Sta!$T:$T)/$B593</f>
        <v>#DIV/0!</v>
      </c>
      <c r="G593" s="6" t="e">
        <f>SUMIF(Sta!$B:$B,$A593,Sta!$T:$T)/$C593</f>
        <v>#DIV/0!</v>
      </c>
      <c r="H593" s="10" t="e">
        <f>(SUMIF(Sta!$A:$A,$A593,Sta!$R:$R)  + SUMIF(Sta!$B:$B,$A593,Sta!$S:$S) )/$D593</f>
        <v>#DIV/0!</v>
      </c>
      <c r="I593" s="6" t="e">
        <f>SUMIF(Sta!$A:$A,$A593,Sta!$R:$R)/$B593</f>
        <v>#DIV/0!</v>
      </c>
      <c r="J593" s="6" t="e">
        <f>SUMIF(Sta!$B:$B,$A593,Sta!$S:$S)/$C593</f>
        <v>#DIV/0!</v>
      </c>
      <c r="K593" s="11" t="e">
        <f>(COUNTIFS(Sta!$A:$A,$A593,Sta!$T:$T,"&gt;2.5") +COUNTIFS(Sta!$B:$B,$A593,Sta!$T:$T,"&gt;2.5"))/$D593</f>
        <v>#DIV/0!</v>
      </c>
      <c r="L593" s="8" t="e">
        <f>COUNTIFS(Sta!$A:$A,$A593,Sta!$T:$T,"&gt;2.5")/$B593</f>
        <v>#DIV/0!</v>
      </c>
      <c r="M593" s="8" t="e">
        <f>COUNTIFS(Sta!$B:$B,$A593,Sta!$T:$T,"&gt;2.5")/$C593</f>
        <v>#DIV/0!</v>
      </c>
      <c r="N593" s="11" t="e">
        <f>(COUNTIFS(Sta!$A:$A,$A593,Sta!$T:$T,"&gt;4.5") +COUNTIFS(Sta!$B:$B,$A593,Sta!$T:$T,"&gt;4.5"))/$D593</f>
        <v>#DIV/0!</v>
      </c>
      <c r="O593" s="8" t="e">
        <f>COUNTIFS(Sta!$A:$A,$A593,Sta!$T:$T,"&gt;4.5")/$B593</f>
        <v>#DIV/0!</v>
      </c>
      <c r="P593" s="8" t="e">
        <f>COUNTIFS(Sta!$B:$B,$A593,Sta!$T:$T,"&gt;4.5")/$C593</f>
        <v>#DIV/0!</v>
      </c>
      <c r="Q593" s="11" t="e">
        <f>(COUNTIFS(Sta!$A:$A,$A593,Sta!$R:$R,"&gt;0.5") +COUNTIFS(Sta!$B:$B,$A593,Sta!$S:$S,"&gt;0.5"))/$D593</f>
        <v>#DIV/0!</v>
      </c>
      <c r="R593" s="8" t="e">
        <f>COUNTIFS(Sta!$A:$A,$A593,Sta!$R:$R,"&gt;0.5")/$B593</f>
        <v>#DIV/0!</v>
      </c>
      <c r="S593" s="8" t="e">
        <f>COUNTIFS(Sta!$B:$B,$A593,Sta!$S:$S,"&gt;0.5")/$C593</f>
        <v>#DIV/0!</v>
      </c>
      <c r="T593" s="11" t="e">
        <f>(COUNTIFS(Sta!$A:$A,$A593,Sta!$R:$R,"&gt;1.5") +COUNTIFS(Sta!$B:$B,$A593,Sta!$S:$S,"&gt;1.5"))/$D593</f>
        <v>#DIV/0!</v>
      </c>
      <c r="U593" s="8" t="e">
        <f>COUNTIFS(Sta!$A:$A,$A593,Sta!$R:$R,"&gt;1.5")/$B593</f>
        <v>#DIV/0!</v>
      </c>
      <c r="V593" s="8" t="e">
        <f>COUNTIFS(Sta!$B:$B,$A593,Sta!$S:$S,"&gt;1.5")/$C593</f>
        <v>#DIV/0!</v>
      </c>
    </row>
    <row r="594" spans="1:22" x14ac:dyDescent="0.3">
      <c r="A594" t="s">
        <v>504</v>
      </c>
      <c r="B594" s="9">
        <f>COUNTIF(Sta!A:A,A594)</f>
        <v>11</v>
      </c>
      <c r="C594" s="4">
        <f>COUNTIF(Sta!B:B,A594)</f>
        <v>11</v>
      </c>
      <c r="D594" s="4">
        <f t="shared" si="15"/>
        <v>22</v>
      </c>
      <c r="E594" s="10">
        <f>(SUMIF(Sta!$A:$A,$A594,Sta!$T:$T)  + SUMIF(Sta!$B:$B,$A594,Sta!$T:$T) )/$D594</f>
        <v>2.9090909090909092</v>
      </c>
      <c r="F594" s="6">
        <f>SUMIF(Sta!$A:$A,$A594,Sta!$T:$T)/$B594</f>
        <v>2.7272727272727271</v>
      </c>
      <c r="G594" s="6">
        <f>SUMIF(Sta!$B:$B,$A594,Sta!$T:$T)/$C594</f>
        <v>3.0909090909090908</v>
      </c>
      <c r="H594" s="10">
        <f>(SUMIF(Sta!$A:$A,$A594,Sta!$R:$R)  + SUMIF(Sta!$B:$B,$A594,Sta!$S:$S) )/$D594</f>
        <v>1.2272727272727273</v>
      </c>
      <c r="I594" s="6">
        <f>SUMIF(Sta!$A:$A,$A594,Sta!$R:$R)/$B594</f>
        <v>0.63636363636363635</v>
      </c>
      <c r="J594" s="6">
        <f>SUMIF(Sta!$B:$B,$A594,Sta!$S:$S)/$C594</f>
        <v>1.8181818181818181</v>
      </c>
      <c r="K594" s="11">
        <f>(COUNTIFS(Sta!$A:$A,$A594,Sta!$T:$T,"&gt;2.5") +COUNTIFS(Sta!$B:$B,$A594,Sta!$T:$T,"&gt;2.5"))/$D594</f>
        <v>0.59090909090909094</v>
      </c>
      <c r="L594" s="8">
        <f>COUNTIFS(Sta!$A:$A,$A594,Sta!$T:$T,"&gt;2.5")/$B594</f>
        <v>0.54545454545454541</v>
      </c>
      <c r="M594" s="8">
        <f>COUNTIFS(Sta!$B:$B,$A594,Sta!$T:$T,"&gt;2.5")/$C594</f>
        <v>0.63636363636363635</v>
      </c>
      <c r="N594" s="11">
        <f>(COUNTIFS(Sta!$A:$A,$A594,Sta!$T:$T,"&gt;4.5") +COUNTIFS(Sta!$B:$B,$A594,Sta!$T:$T,"&gt;4.5"))/$D594</f>
        <v>0.13636363636363635</v>
      </c>
      <c r="O594" s="8">
        <f>COUNTIFS(Sta!$A:$A,$A594,Sta!$T:$T,"&gt;4.5")/$B594</f>
        <v>0.18181818181818182</v>
      </c>
      <c r="P594" s="8">
        <f>COUNTIFS(Sta!$B:$B,$A594,Sta!$T:$T,"&gt;4.5")/$C594</f>
        <v>9.0909090909090912E-2</v>
      </c>
      <c r="Q594" s="11">
        <f>(COUNTIFS(Sta!$A:$A,$A594,Sta!$R:$R,"&gt;0.5") +COUNTIFS(Sta!$B:$B,$A594,Sta!$S:$S,"&gt;0.5"))/$D594</f>
        <v>0.68181818181818177</v>
      </c>
      <c r="R594" s="8">
        <f>COUNTIFS(Sta!$A:$A,$A594,Sta!$R:$R,"&gt;0.5")/$B594</f>
        <v>0.54545454545454541</v>
      </c>
      <c r="S594" s="8">
        <f>COUNTIFS(Sta!$B:$B,$A594,Sta!$S:$S,"&gt;0.5")/$C594</f>
        <v>0.81818181818181823</v>
      </c>
      <c r="T594" s="11">
        <f>(COUNTIFS(Sta!$A:$A,$A594,Sta!$R:$R,"&gt;1.5") +COUNTIFS(Sta!$B:$B,$A594,Sta!$S:$S,"&gt;1.5"))/$D594</f>
        <v>0.36363636363636365</v>
      </c>
      <c r="U594" s="8">
        <f>COUNTIFS(Sta!$A:$A,$A594,Sta!$R:$R,"&gt;1.5")/$B594</f>
        <v>9.0909090909090912E-2</v>
      </c>
      <c r="V594" s="8">
        <f>COUNTIFS(Sta!$B:$B,$A594,Sta!$S:$S,"&gt;1.5")/$C594</f>
        <v>0.63636363636363635</v>
      </c>
    </row>
    <row r="595" spans="1:22" x14ac:dyDescent="0.3">
      <c r="A595" t="s">
        <v>206</v>
      </c>
      <c r="B595" s="9">
        <f>COUNTIF(Sta!A:A,A595)</f>
        <v>1</v>
      </c>
      <c r="C595" s="4">
        <f>COUNTIF(Sta!B:B,A595)</f>
        <v>1</v>
      </c>
      <c r="D595" s="4">
        <f t="shared" si="15"/>
        <v>2</v>
      </c>
      <c r="E595" s="10">
        <f>(SUMIF(Sta!$A:$A,$A595,Sta!$T:$T)  + SUMIF(Sta!$B:$B,$A595,Sta!$T:$T) )/$D595</f>
        <v>1.5</v>
      </c>
      <c r="F595" s="6">
        <f>SUMIF(Sta!$A:$A,$A595,Sta!$T:$T)/$B595</f>
        <v>0</v>
      </c>
      <c r="G595" s="6">
        <f>SUMIF(Sta!$B:$B,$A595,Sta!$T:$T)/$C595</f>
        <v>3</v>
      </c>
      <c r="H595" s="10">
        <f>(SUMIF(Sta!$A:$A,$A595,Sta!$R:$R)  + SUMIF(Sta!$B:$B,$A595,Sta!$S:$S) )/$D595</f>
        <v>1</v>
      </c>
      <c r="I595" s="6">
        <f>SUMIF(Sta!$A:$A,$A595,Sta!$R:$R)/$B595</f>
        <v>0</v>
      </c>
      <c r="J595" s="6">
        <f>SUMIF(Sta!$B:$B,$A595,Sta!$S:$S)/$C595</f>
        <v>2</v>
      </c>
      <c r="K595" s="11">
        <f>(COUNTIFS(Sta!$A:$A,$A595,Sta!$T:$T,"&gt;2.5") +COUNTIFS(Sta!$B:$B,$A595,Sta!$T:$T,"&gt;2.5"))/$D595</f>
        <v>0.5</v>
      </c>
      <c r="L595" s="8">
        <f>COUNTIFS(Sta!$A:$A,$A595,Sta!$T:$T,"&gt;2.5")/$B595</f>
        <v>0</v>
      </c>
      <c r="M595" s="8">
        <f>COUNTIFS(Sta!$B:$B,$A595,Sta!$T:$T,"&gt;2.5")/$C595</f>
        <v>1</v>
      </c>
      <c r="N595" s="11">
        <f>(COUNTIFS(Sta!$A:$A,$A595,Sta!$T:$T,"&gt;4.5") +COUNTIFS(Sta!$B:$B,$A595,Sta!$T:$T,"&gt;4.5"))/$D595</f>
        <v>0</v>
      </c>
      <c r="O595" s="8">
        <f>COUNTIFS(Sta!$A:$A,$A595,Sta!$T:$T,"&gt;4.5")/$B595</f>
        <v>0</v>
      </c>
      <c r="P595" s="8">
        <f>COUNTIFS(Sta!$B:$B,$A595,Sta!$T:$T,"&gt;4.5")/$C595</f>
        <v>0</v>
      </c>
      <c r="Q595" s="11">
        <f>(COUNTIFS(Sta!$A:$A,$A595,Sta!$R:$R,"&gt;0.5") +COUNTIFS(Sta!$B:$B,$A595,Sta!$S:$S,"&gt;0.5"))/$D595</f>
        <v>0.5</v>
      </c>
      <c r="R595" s="8">
        <f>COUNTIFS(Sta!$A:$A,$A595,Sta!$R:$R,"&gt;0.5")/$B595</f>
        <v>0</v>
      </c>
      <c r="S595" s="8">
        <f>COUNTIFS(Sta!$B:$B,$A595,Sta!$S:$S,"&gt;0.5")/$C595</f>
        <v>1</v>
      </c>
      <c r="T595" s="11">
        <f>(COUNTIFS(Sta!$A:$A,$A595,Sta!$R:$R,"&gt;1.5") +COUNTIFS(Sta!$B:$B,$A595,Sta!$S:$S,"&gt;1.5"))/$D595</f>
        <v>0.5</v>
      </c>
      <c r="U595" s="8">
        <f>COUNTIFS(Sta!$A:$A,$A595,Sta!$R:$R,"&gt;1.5")/$B595</f>
        <v>0</v>
      </c>
      <c r="V595" s="8">
        <f>COUNTIFS(Sta!$B:$B,$A595,Sta!$S:$S,"&gt;1.5")/$C595</f>
        <v>1</v>
      </c>
    </row>
    <row r="596" spans="1:22" x14ac:dyDescent="0.3">
      <c r="A596" t="s">
        <v>702</v>
      </c>
      <c r="B596" s="9">
        <f>COUNTIF(Sta!A:A,A596)</f>
        <v>0</v>
      </c>
      <c r="C596" s="4">
        <f>COUNTIF(Sta!B:B,A596)</f>
        <v>0</v>
      </c>
      <c r="D596" s="4">
        <f t="shared" si="15"/>
        <v>0</v>
      </c>
      <c r="E596" s="10" t="e">
        <f>(SUMIF(Sta!$A:$A,$A596,Sta!$T:$T)  + SUMIF(Sta!$B:$B,$A596,Sta!$T:$T) )/$D596</f>
        <v>#DIV/0!</v>
      </c>
      <c r="F596" s="6" t="e">
        <f>SUMIF(Sta!$A:$A,$A596,Sta!$T:$T)/$B596</f>
        <v>#DIV/0!</v>
      </c>
      <c r="G596" s="6" t="e">
        <f>SUMIF(Sta!$B:$B,$A596,Sta!$T:$T)/$C596</f>
        <v>#DIV/0!</v>
      </c>
      <c r="H596" s="10" t="e">
        <f>(SUMIF(Sta!$A:$A,$A596,Sta!$R:$R)  + SUMIF(Sta!$B:$B,$A596,Sta!$S:$S) )/$D596</f>
        <v>#DIV/0!</v>
      </c>
      <c r="I596" s="6" t="e">
        <f>SUMIF(Sta!$A:$A,$A596,Sta!$R:$R)/$B596</f>
        <v>#DIV/0!</v>
      </c>
      <c r="J596" s="6" t="e">
        <f>SUMIF(Sta!$B:$B,$A596,Sta!$S:$S)/$C596</f>
        <v>#DIV/0!</v>
      </c>
      <c r="K596" s="11" t="e">
        <f>(COUNTIFS(Sta!$A:$A,$A596,Sta!$T:$T,"&gt;2.5") +COUNTIFS(Sta!$B:$B,$A596,Sta!$T:$T,"&gt;2.5"))/$D596</f>
        <v>#DIV/0!</v>
      </c>
      <c r="L596" s="8" t="e">
        <f>COUNTIFS(Sta!$A:$A,$A596,Sta!$T:$T,"&gt;2.5")/$B596</f>
        <v>#DIV/0!</v>
      </c>
      <c r="M596" s="8" t="e">
        <f>COUNTIFS(Sta!$B:$B,$A596,Sta!$T:$T,"&gt;2.5")/$C596</f>
        <v>#DIV/0!</v>
      </c>
      <c r="N596" s="11" t="e">
        <f>(COUNTIFS(Sta!$A:$A,$A596,Sta!$T:$T,"&gt;4.5") +COUNTIFS(Sta!$B:$B,$A596,Sta!$T:$T,"&gt;4.5"))/$D596</f>
        <v>#DIV/0!</v>
      </c>
      <c r="O596" s="8" t="e">
        <f>COUNTIFS(Sta!$A:$A,$A596,Sta!$T:$T,"&gt;4.5")/$B596</f>
        <v>#DIV/0!</v>
      </c>
      <c r="P596" s="8" t="e">
        <f>COUNTIFS(Sta!$B:$B,$A596,Sta!$T:$T,"&gt;4.5")/$C596</f>
        <v>#DIV/0!</v>
      </c>
      <c r="Q596" s="11" t="e">
        <f>(COUNTIFS(Sta!$A:$A,$A596,Sta!$R:$R,"&gt;0.5") +COUNTIFS(Sta!$B:$B,$A596,Sta!$S:$S,"&gt;0.5"))/$D596</f>
        <v>#DIV/0!</v>
      </c>
      <c r="R596" s="8" t="e">
        <f>COUNTIFS(Sta!$A:$A,$A596,Sta!$R:$R,"&gt;0.5")/$B596</f>
        <v>#DIV/0!</v>
      </c>
      <c r="S596" s="8" t="e">
        <f>COUNTIFS(Sta!$B:$B,$A596,Sta!$S:$S,"&gt;0.5")/$C596</f>
        <v>#DIV/0!</v>
      </c>
      <c r="T596" s="11" t="e">
        <f>(COUNTIFS(Sta!$A:$A,$A596,Sta!$R:$R,"&gt;1.5") +COUNTIFS(Sta!$B:$B,$A596,Sta!$S:$S,"&gt;1.5"))/$D596</f>
        <v>#DIV/0!</v>
      </c>
      <c r="U596" s="8" t="e">
        <f>COUNTIFS(Sta!$A:$A,$A596,Sta!$R:$R,"&gt;1.5")/$B596</f>
        <v>#DIV/0!</v>
      </c>
      <c r="V596" s="8" t="e">
        <f>COUNTIFS(Sta!$B:$B,$A596,Sta!$S:$S,"&gt;1.5")/$C596</f>
        <v>#DIV/0!</v>
      </c>
    </row>
    <row r="597" spans="1:22" x14ac:dyDescent="0.3">
      <c r="A597" t="s">
        <v>465</v>
      </c>
      <c r="B597" s="9">
        <f>COUNTIF(Sta!A:A,A597)</f>
        <v>11</v>
      </c>
      <c r="C597" s="4">
        <f>COUNTIF(Sta!B:B,A597)</f>
        <v>11</v>
      </c>
      <c r="D597" s="4">
        <f t="shared" si="15"/>
        <v>22</v>
      </c>
      <c r="E597" s="10">
        <f>(SUMIF(Sta!$A:$A,$A597,Sta!$T:$T)  + SUMIF(Sta!$B:$B,$A597,Sta!$T:$T) )/$D597</f>
        <v>2.2727272727272729</v>
      </c>
      <c r="F597" s="6">
        <f>SUMIF(Sta!$A:$A,$A597,Sta!$T:$T)/$B597</f>
        <v>2.5454545454545454</v>
      </c>
      <c r="G597" s="6">
        <f>SUMIF(Sta!$B:$B,$A597,Sta!$T:$T)/$C597</f>
        <v>2</v>
      </c>
      <c r="H597" s="10">
        <f>(SUMIF(Sta!$A:$A,$A597,Sta!$R:$R)  + SUMIF(Sta!$B:$B,$A597,Sta!$S:$S) )/$D597</f>
        <v>1.1818181818181819</v>
      </c>
      <c r="I597" s="6">
        <f>SUMIF(Sta!$A:$A,$A597,Sta!$R:$R)/$B597</f>
        <v>1.0909090909090908</v>
      </c>
      <c r="J597" s="6">
        <f>SUMIF(Sta!$B:$B,$A597,Sta!$S:$S)/$C597</f>
        <v>1.2727272727272727</v>
      </c>
      <c r="K597" s="11">
        <f>(COUNTIFS(Sta!$A:$A,$A597,Sta!$T:$T,"&gt;2.5") +COUNTIFS(Sta!$B:$B,$A597,Sta!$T:$T,"&gt;2.5"))/$D597</f>
        <v>0.36363636363636365</v>
      </c>
      <c r="L597" s="8">
        <f>COUNTIFS(Sta!$A:$A,$A597,Sta!$T:$T,"&gt;2.5")/$B597</f>
        <v>0.36363636363636365</v>
      </c>
      <c r="M597" s="8">
        <f>COUNTIFS(Sta!$B:$B,$A597,Sta!$T:$T,"&gt;2.5")/$C597</f>
        <v>0.36363636363636365</v>
      </c>
      <c r="N597" s="11">
        <f>(COUNTIFS(Sta!$A:$A,$A597,Sta!$T:$T,"&gt;4.5") +COUNTIFS(Sta!$B:$B,$A597,Sta!$T:$T,"&gt;4.5"))/$D597</f>
        <v>9.0909090909090912E-2</v>
      </c>
      <c r="O597" s="8">
        <f>COUNTIFS(Sta!$A:$A,$A597,Sta!$T:$T,"&gt;4.5")/$B597</f>
        <v>9.0909090909090912E-2</v>
      </c>
      <c r="P597" s="8">
        <f>COUNTIFS(Sta!$B:$B,$A597,Sta!$T:$T,"&gt;4.5")/$C597</f>
        <v>9.0909090909090912E-2</v>
      </c>
      <c r="Q597" s="11">
        <f>(COUNTIFS(Sta!$A:$A,$A597,Sta!$R:$R,"&gt;0.5") +COUNTIFS(Sta!$B:$B,$A597,Sta!$S:$S,"&gt;0.5"))/$D597</f>
        <v>0.72727272727272729</v>
      </c>
      <c r="R597" s="8">
        <f>COUNTIFS(Sta!$A:$A,$A597,Sta!$R:$R,"&gt;0.5")/$B597</f>
        <v>0.72727272727272729</v>
      </c>
      <c r="S597" s="8">
        <f>COUNTIFS(Sta!$B:$B,$A597,Sta!$S:$S,"&gt;0.5")/$C597</f>
        <v>0.72727272727272729</v>
      </c>
      <c r="T597" s="11">
        <f>(COUNTIFS(Sta!$A:$A,$A597,Sta!$R:$R,"&gt;1.5") +COUNTIFS(Sta!$B:$B,$A597,Sta!$S:$S,"&gt;1.5"))/$D597</f>
        <v>0.27272727272727271</v>
      </c>
      <c r="U597" s="8">
        <f>COUNTIFS(Sta!$A:$A,$A597,Sta!$R:$R,"&gt;1.5")/$B597</f>
        <v>0.18181818181818182</v>
      </c>
      <c r="V597" s="8">
        <f>COUNTIFS(Sta!$B:$B,$A597,Sta!$S:$S,"&gt;1.5")/$C597</f>
        <v>0.36363636363636365</v>
      </c>
    </row>
    <row r="598" spans="1:22" x14ac:dyDescent="0.3">
      <c r="A598" t="s">
        <v>669</v>
      </c>
      <c r="B598" s="9">
        <f>COUNTIF(Sta!A:A,A598)</f>
        <v>2</v>
      </c>
      <c r="C598" s="4">
        <f>COUNTIF(Sta!B:B,A598)</f>
        <v>2</v>
      </c>
      <c r="D598" s="4">
        <f t="shared" si="15"/>
        <v>4</v>
      </c>
      <c r="E598" s="10">
        <f>(SUMIF(Sta!$A:$A,$A598,Sta!$T:$T)  + SUMIF(Sta!$B:$B,$A598,Sta!$T:$T) )/$D598</f>
        <v>4.5</v>
      </c>
      <c r="F598" s="6">
        <f>SUMIF(Sta!$A:$A,$A598,Sta!$T:$T)/$B598</f>
        <v>4</v>
      </c>
      <c r="G598" s="6">
        <f>SUMIF(Sta!$B:$B,$A598,Sta!$T:$T)/$C598</f>
        <v>5</v>
      </c>
      <c r="H598" s="10">
        <f>(SUMIF(Sta!$A:$A,$A598,Sta!$R:$R)  + SUMIF(Sta!$B:$B,$A598,Sta!$S:$S) )/$D598</f>
        <v>2</v>
      </c>
      <c r="I598" s="6">
        <f>SUMIF(Sta!$A:$A,$A598,Sta!$R:$R)/$B598</f>
        <v>1.5</v>
      </c>
      <c r="J598" s="6">
        <f>SUMIF(Sta!$B:$B,$A598,Sta!$S:$S)/$C598</f>
        <v>2.5</v>
      </c>
      <c r="K598" s="11">
        <f>(COUNTIFS(Sta!$A:$A,$A598,Sta!$T:$T,"&gt;2.5") +COUNTIFS(Sta!$B:$B,$A598,Sta!$T:$T,"&gt;2.5"))/$D598</f>
        <v>1</v>
      </c>
      <c r="L598" s="8">
        <f>COUNTIFS(Sta!$A:$A,$A598,Sta!$T:$T,"&gt;2.5")/$B598</f>
        <v>1</v>
      </c>
      <c r="M598" s="8">
        <f>COUNTIFS(Sta!$B:$B,$A598,Sta!$T:$T,"&gt;2.5")/$C598</f>
        <v>1</v>
      </c>
      <c r="N598" s="11">
        <f>(COUNTIFS(Sta!$A:$A,$A598,Sta!$T:$T,"&gt;4.5") +COUNTIFS(Sta!$B:$B,$A598,Sta!$T:$T,"&gt;4.5"))/$D598</f>
        <v>0.5</v>
      </c>
      <c r="O598" s="8">
        <f>COUNTIFS(Sta!$A:$A,$A598,Sta!$T:$T,"&gt;4.5")/$B598</f>
        <v>0.5</v>
      </c>
      <c r="P598" s="8">
        <f>COUNTIFS(Sta!$B:$B,$A598,Sta!$T:$T,"&gt;4.5")/$C598</f>
        <v>0.5</v>
      </c>
      <c r="Q598" s="11">
        <f>(COUNTIFS(Sta!$A:$A,$A598,Sta!$R:$R,"&gt;0.5") +COUNTIFS(Sta!$B:$B,$A598,Sta!$S:$S,"&gt;0.5"))/$D598</f>
        <v>1</v>
      </c>
      <c r="R598" s="8">
        <f>COUNTIFS(Sta!$A:$A,$A598,Sta!$R:$R,"&gt;0.5")/$B598</f>
        <v>1</v>
      </c>
      <c r="S598" s="8">
        <f>COUNTIFS(Sta!$B:$B,$A598,Sta!$S:$S,"&gt;0.5")/$C598</f>
        <v>1</v>
      </c>
      <c r="T598" s="11">
        <f>(COUNTIFS(Sta!$A:$A,$A598,Sta!$R:$R,"&gt;1.5") +COUNTIFS(Sta!$B:$B,$A598,Sta!$S:$S,"&gt;1.5"))/$D598</f>
        <v>0.5</v>
      </c>
      <c r="U598" s="8">
        <f>COUNTIFS(Sta!$A:$A,$A598,Sta!$R:$R,"&gt;1.5")/$B598</f>
        <v>0.5</v>
      </c>
      <c r="V598" s="8">
        <f>COUNTIFS(Sta!$B:$B,$A598,Sta!$S:$S,"&gt;1.5")/$C598</f>
        <v>0.5</v>
      </c>
    </row>
    <row r="599" spans="1:22" x14ac:dyDescent="0.3">
      <c r="A599" t="s">
        <v>544</v>
      </c>
      <c r="B599" s="9">
        <f>COUNTIF(Sta!A:A,A599)</f>
        <v>2</v>
      </c>
      <c r="C599" s="4">
        <f>COUNTIF(Sta!B:B,A599)</f>
        <v>3</v>
      </c>
      <c r="D599" s="4">
        <f t="shared" si="15"/>
        <v>5</v>
      </c>
      <c r="E599" s="10">
        <f>(SUMIF(Sta!$A:$A,$A599,Sta!$T:$T)  + SUMIF(Sta!$B:$B,$A599,Sta!$T:$T) )/$D599</f>
        <v>5</v>
      </c>
      <c r="F599" s="6">
        <f>SUMIF(Sta!$A:$A,$A599,Sta!$T:$T)/$B599</f>
        <v>5</v>
      </c>
      <c r="G599" s="6">
        <f>SUMIF(Sta!$B:$B,$A599,Sta!$T:$T)/$C599</f>
        <v>5</v>
      </c>
      <c r="H599" s="10">
        <f>(SUMIF(Sta!$A:$A,$A599,Sta!$R:$R)  + SUMIF(Sta!$B:$B,$A599,Sta!$S:$S) )/$D599</f>
        <v>2</v>
      </c>
      <c r="I599" s="6">
        <f>SUMIF(Sta!$A:$A,$A599,Sta!$R:$R)/$B599</f>
        <v>2</v>
      </c>
      <c r="J599" s="6">
        <f>SUMIF(Sta!$B:$B,$A599,Sta!$S:$S)/$C599</f>
        <v>2</v>
      </c>
      <c r="K599" s="11">
        <f>(COUNTIFS(Sta!$A:$A,$A599,Sta!$T:$T,"&gt;2.5") +COUNTIFS(Sta!$B:$B,$A599,Sta!$T:$T,"&gt;2.5"))/$D599</f>
        <v>0.8</v>
      </c>
      <c r="L599" s="8">
        <f>COUNTIFS(Sta!$A:$A,$A599,Sta!$T:$T,"&gt;2.5")/$B599</f>
        <v>1</v>
      </c>
      <c r="M599" s="8">
        <f>COUNTIFS(Sta!$B:$B,$A599,Sta!$T:$T,"&gt;2.5")/$C599</f>
        <v>0.66666666666666663</v>
      </c>
      <c r="N599" s="11">
        <f>(COUNTIFS(Sta!$A:$A,$A599,Sta!$T:$T,"&gt;4.5") +COUNTIFS(Sta!$B:$B,$A599,Sta!$T:$T,"&gt;4.5"))/$D599</f>
        <v>0.6</v>
      </c>
      <c r="O599" s="8">
        <f>COUNTIFS(Sta!$A:$A,$A599,Sta!$T:$T,"&gt;4.5")/$B599</f>
        <v>0.5</v>
      </c>
      <c r="P599" s="8">
        <f>COUNTIFS(Sta!$B:$B,$A599,Sta!$T:$T,"&gt;4.5")/$C599</f>
        <v>0.66666666666666663</v>
      </c>
      <c r="Q599" s="11">
        <f>(COUNTIFS(Sta!$A:$A,$A599,Sta!$R:$R,"&gt;0.5") +COUNTIFS(Sta!$B:$B,$A599,Sta!$S:$S,"&gt;0.5"))/$D599</f>
        <v>0.8</v>
      </c>
      <c r="R599" s="8">
        <f>COUNTIFS(Sta!$A:$A,$A599,Sta!$R:$R,"&gt;0.5")/$B599</f>
        <v>1</v>
      </c>
      <c r="S599" s="8">
        <f>COUNTIFS(Sta!$B:$B,$A599,Sta!$S:$S,"&gt;0.5")/$C599</f>
        <v>0.66666666666666663</v>
      </c>
      <c r="T599" s="11">
        <f>(COUNTIFS(Sta!$A:$A,$A599,Sta!$R:$R,"&gt;1.5") +COUNTIFS(Sta!$B:$B,$A599,Sta!$S:$S,"&gt;1.5"))/$D599</f>
        <v>0.8</v>
      </c>
      <c r="U599" s="8">
        <f>COUNTIFS(Sta!$A:$A,$A599,Sta!$R:$R,"&gt;1.5")/$B599</f>
        <v>1</v>
      </c>
      <c r="V599" s="8">
        <f>COUNTIFS(Sta!$B:$B,$A599,Sta!$S:$S,"&gt;1.5")/$C599</f>
        <v>0.66666666666666663</v>
      </c>
    </row>
    <row r="600" spans="1:22" x14ac:dyDescent="0.3">
      <c r="A600" t="s">
        <v>600</v>
      </c>
      <c r="B600" s="9">
        <f>COUNTIF(Sta!A:A,A600)</f>
        <v>3</v>
      </c>
      <c r="C600" s="4">
        <f>COUNTIF(Sta!B:B,A600)</f>
        <v>2</v>
      </c>
      <c r="D600" s="4">
        <f t="shared" si="15"/>
        <v>5</v>
      </c>
      <c r="E600" s="10">
        <f>(SUMIF(Sta!$A:$A,$A600,Sta!$T:$T)  + SUMIF(Sta!$B:$B,$A600,Sta!$T:$T) )/$D600</f>
        <v>4</v>
      </c>
      <c r="F600" s="6">
        <f>SUMIF(Sta!$A:$A,$A600,Sta!$T:$T)/$B600</f>
        <v>3</v>
      </c>
      <c r="G600" s="6">
        <f>SUMIF(Sta!$B:$B,$A600,Sta!$T:$T)/$C600</f>
        <v>5.5</v>
      </c>
      <c r="H600" s="10">
        <f>(SUMIF(Sta!$A:$A,$A600,Sta!$R:$R)  + SUMIF(Sta!$B:$B,$A600,Sta!$S:$S) )/$D600</f>
        <v>2.2000000000000002</v>
      </c>
      <c r="I600" s="6">
        <f>SUMIF(Sta!$A:$A,$A600,Sta!$R:$R)/$B600</f>
        <v>1</v>
      </c>
      <c r="J600" s="6">
        <f>SUMIF(Sta!$B:$B,$A600,Sta!$S:$S)/$C600</f>
        <v>4</v>
      </c>
      <c r="K600" s="11">
        <f>(COUNTIFS(Sta!$A:$A,$A600,Sta!$T:$T,"&gt;2.5") +COUNTIFS(Sta!$B:$B,$A600,Sta!$T:$T,"&gt;2.5"))/$D600</f>
        <v>0.8</v>
      </c>
      <c r="L600" s="8">
        <f>COUNTIFS(Sta!$A:$A,$A600,Sta!$T:$T,"&gt;2.5")/$B600</f>
        <v>0.66666666666666663</v>
      </c>
      <c r="M600" s="8">
        <f>COUNTIFS(Sta!$B:$B,$A600,Sta!$T:$T,"&gt;2.5")/$C600</f>
        <v>1</v>
      </c>
      <c r="N600" s="11">
        <f>(COUNTIFS(Sta!$A:$A,$A600,Sta!$T:$T,"&gt;4.5") +COUNTIFS(Sta!$B:$B,$A600,Sta!$T:$T,"&gt;4.5"))/$D600</f>
        <v>0.4</v>
      </c>
      <c r="O600" s="8">
        <f>COUNTIFS(Sta!$A:$A,$A600,Sta!$T:$T,"&gt;4.5")/$B600</f>
        <v>0.33333333333333331</v>
      </c>
      <c r="P600" s="8">
        <f>COUNTIFS(Sta!$B:$B,$A600,Sta!$T:$T,"&gt;4.5")/$C600</f>
        <v>0.5</v>
      </c>
      <c r="Q600" s="11">
        <f>(COUNTIFS(Sta!$A:$A,$A600,Sta!$R:$R,"&gt;0.5") +COUNTIFS(Sta!$B:$B,$A600,Sta!$S:$S,"&gt;0.5"))/$D600</f>
        <v>0.8</v>
      </c>
      <c r="R600" s="8">
        <f>COUNTIFS(Sta!$A:$A,$A600,Sta!$R:$R,"&gt;0.5")/$B600</f>
        <v>0.66666666666666663</v>
      </c>
      <c r="S600" s="8">
        <f>COUNTIFS(Sta!$B:$B,$A600,Sta!$S:$S,"&gt;0.5")/$C600</f>
        <v>1</v>
      </c>
      <c r="T600" s="11">
        <f>(COUNTIFS(Sta!$A:$A,$A600,Sta!$R:$R,"&gt;1.5") +COUNTIFS(Sta!$B:$B,$A600,Sta!$S:$S,"&gt;1.5"))/$D600</f>
        <v>0.6</v>
      </c>
      <c r="U600" s="8">
        <f>COUNTIFS(Sta!$A:$A,$A600,Sta!$R:$R,"&gt;1.5")/$B600</f>
        <v>0.33333333333333331</v>
      </c>
      <c r="V600" s="8">
        <f>COUNTIFS(Sta!$B:$B,$A600,Sta!$S:$S,"&gt;1.5")/$C600</f>
        <v>1</v>
      </c>
    </row>
    <row r="601" spans="1:22" x14ac:dyDescent="0.3">
      <c r="A601" t="s">
        <v>592</v>
      </c>
      <c r="B601" s="9">
        <f>COUNTIF(Sta!A:A,A601)</f>
        <v>1</v>
      </c>
      <c r="C601" s="4">
        <f>COUNTIF(Sta!B:B,A601)</f>
        <v>2</v>
      </c>
      <c r="D601" s="4">
        <f t="shared" si="15"/>
        <v>3</v>
      </c>
      <c r="E601" s="10">
        <f>(SUMIF(Sta!$A:$A,$A601,Sta!$T:$T)  + SUMIF(Sta!$B:$B,$A601,Sta!$T:$T) )/$D601</f>
        <v>3.3333333333333335</v>
      </c>
      <c r="F601" s="6">
        <f>SUMIF(Sta!$A:$A,$A601,Sta!$T:$T)/$B601</f>
        <v>4</v>
      </c>
      <c r="G601" s="6">
        <f>SUMIF(Sta!$B:$B,$A601,Sta!$T:$T)/$C601</f>
        <v>3</v>
      </c>
      <c r="H601" s="10">
        <f>(SUMIF(Sta!$A:$A,$A601,Sta!$R:$R)  + SUMIF(Sta!$B:$B,$A601,Sta!$S:$S) )/$D601</f>
        <v>2.6666666666666665</v>
      </c>
      <c r="I601" s="6">
        <f>SUMIF(Sta!$A:$A,$A601,Sta!$R:$R)/$B601</f>
        <v>3</v>
      </c>
      <c r="J601" s="6">
        <f>SUMIF(Sta!$B:$B,$A601,Sta!$S:$S)/$C601</f>
        <v>2.5</v>
      </c>
      <c r="K601" s="11">
        <f>(COUNTIFS(Sta!$A:$A,$A601,Sta!$T:$T,"&gt;2.5") +COUNTIFS(Sta!$B:$B,$A601,Sta!$T:$T,"&gt;2.5"))/$D601</f>
        <v>1</v>
      </c>
      <c r="L601" s="8">
        <f>COUNTIFS(Sta!$A:$A,$A601,Sta!$T:$T,"&gt;2.5")/$B601</f>
        <v>1</v>
      </c>
      <c r="M601" s="8">
        <f>COUNTIFS(Sta!$B:$B,$A601,Sta!$T:$T,"&gt;2.5")/$C601</f>
        <v>1</v>
      </c>
      <c r="N601" s="11">
        <f>(COUNTIFS(Sta!$A:$A,$A601,Sta!$T:$T,"&gt;4.5") +COUNTIFS(Sta!$B:$B,$A601,Sta!$T:$T,"&gt;4.5"))/$D601</f>
        <v>0</v>
      </c>
      <c r="O601" s="8">
        <f>COUNTIFS(Sta!$A:$A,$A601,Sta!$T:$T,"&gt;4.5")/$B601</f>
        <v>0</v>
      </c>
      <c r="P601" s="8">
        <f>COUNTIFS(Sta!$B:$B,$A601,Sta!$T:$T,"&gt;4.5")/$C601</f>
        <v>0</v>
      </c>
      <c r="Q601" s="11">
        <f>(COUNTIFS(Sta!$A:$A,$A601,Sta!$R:$R,"&gt;0.5") +COUNTIFS(Sta!$B:$B,$A601,Sta!$S:$S,"&gt;0.5"))/$D601</f>
        <v>1</v>
      </c>
      <c r="R601" s="8">
        <f>COUNTIFS(Sta!$A:$A,$A601,Sta!$R:$R,"&gt;0.5")/$B601</f>
        <v>1</v>
      </c>
      <c r="S601" s="8">
        <f>COUNTIFS(Sta!$B:$B,$A601,Sta!$S:$S,"&gt;0.5")/$C601</f>
        <v>1</v>
      </c>
      <c r="T601" s="11">
        <f>(COUNTIFS(Sta!$A:$A,$A601,Sta!$R:$R,"&gt;1.5") +COUNTIFS(Sta!$B:$B,$A601,Sta!$S:$S,"&gt;1.5"))/$D601</f>
        <v>1</v>
      </c>
      <c r="U601" s="8">
        <f>COUNTIFS(Sta!$A:$A,$A601,Sta!$R:$R,"&gt;1.5")/$B601</f>
        <v>1</v>
      </c>
      <c r="V601" s="8">
        <f>COUNTIFS(Sta!$B:$B,$A601,Sta!$S:$S,"&gt;1.5")/$C601</f>
        <v>1</v>
      </c>
    </row>
    <row r="602" spans="1:22" x14ac:dyDescent="0.3">
      <c r="A602" t="s">
        <v>671</v>
      </c>
      <c r="B602" s="9">
        <f>COUNTIF(Sta!A:A,A602)</f>
        <v>1</v>
      </c>
      <c r="C602" s="4">
        <f>COUNTIF(Sta!B:B,A602)</f>
        <v>2</v>
      </c>
      <c r="D602" s="4">
        <f t="shared" si="15"/>
        <v>3</v>
      </c>
      <c r="E602" s="10">
        <f>(SUMIF(Sta!$A:$A,$A602,Sta!$T:$T)  + SUMIF(Sta!$B:$B,$A602,Sta!$T:$T) )/$D602</f>
        <v>3.6666666666666665</v>
      </c>
      <c r="F602" s="6">
        <f>SUMIF(Sta!$A:$A,$A602,Sta!$T:$T)/$B602</f>
        <v>3</v>
      </c>
      <c r="G602" s="6">
        <f>SUMIF(Sta!$B:$B,$A602,Sta!$T:$T)/$C602</f>
        <v>4</v>
      </c>
      <c r="H602" s="10">
        <f>(SUMIF(Sta!$A:$A,$A602,Sta!$R:$R)  + SUMIF(Sta!$B:$B,$A602,Sta!$S:$S) )/$D602</f>
        <v>1.6666666666666667</v>
      </c>
      <c r="I602" s="6">
        <f>SUMIF(Sta!$A:$A,$A602,Sta!$R:$R)/$B602</f>
        <v>1</v>
      </c>
      <c r="J602" s="6">
        <f>SUMIF(Sta!$B:$B,$A602,Sta!$S:$S)/$C602</f>
        <v>2</v>
      </c>
      <c r="K602" s="11">
        <f>(COUNTIFS(Sta!$A:$A,$A602,Sta!$T:$T,"&gt;2.5") +COUNTIFS(Sta!$B:$B,$A602,Sta!$T:$T,"&gt;2.5"))/$D602</f>
        <v>1</v>
      </c>
      <c r="L602" s="8">
        <f>COUNTIFS(Sta!$A:$A,$A602,Sta!$T:$T,"&gt;2.5")/$B602</f>
        <v>1</v>
      </c>
      <c r="M602" s="8">
        <f>COUNTIFS(Sta!$B:$B,$A602,Sta!$T:$T,"&gt;2.5")/$C602</f>
        <v>1</v>
      </c>
      <c r="N602" s="11">
        <f>(COUNTIFS(Sta!$A:$A,$A602,Sta!$T:$T,"&gt;4.5") +COUNTIFS(Sta!$B:$B,$A602,Sta!$T:$T,"&gt;4.5"))/$D602</f>
        <v>0</v>
      </c>
      <c r="O602" s="8">
        <f>COUNTIFS(Sta!$A:$A,$A602,Sta!$T:$T,"&gt;4.5")/$B602</f>
        <v>0</v>
      </c>
      <c r="P602" s="8">
        <f>COUNTIFS(Sta!$B:$B,$A602,Sta!$T:$T,"&gt;4.5")/$C602</f>
        <v>0</v>
      </c>
      <c r="Q602" s="11">
        <f>(COUNTIFS(Sta!$A:$A,$A602,Sta!$R:$R,"&gt;0.5") +COUNTIFS(Sta!$B:$B,$A602,Sta!$S:$S,"&gt;0.5"))/$D602</f>
        <v>1</v>
      </c>
      <c r="R602" s="8">
        <f>COUNTIFS(Sta!$A:$A,$A602,Sta!$R:$R,"&gt;0.5")/$B602</f>
        <v>1</v>
      </c>
      <c r="S602" s="8">
        <f>COUNTIFS(Sta!$B:$B,$A602,Sta!$S:$S,"&gt;0.5")/$C602</f>
        <v>1</v>
      </c>
      <c r="T602" s="11">
        <f>(COUNTIFS(Sta!$A:$A,$A602,Sta!$R:$R,"&gt;1.5") +COUNTIFS(Sta!$B:$B,$A602,Sta!$S:$S,"&gt;1.5"))/$D602</f>
        <v>0.33333333333333331</v>
      </c>
      <c r="U602" s="8">
        <f>COUNTIFS(Sta!$A:$A,$A602,Sta!$R:$R,"&gt;1.5")/$B602</f>
        <v>0</v>
      </c>
      <c r="V602" s="8">
        <f>COUNTIFS(Sta!$B:$B,$A602,Sta!$S:$S,"&gt;1.5")/$C602</f>
        <v>0.5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G602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602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602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602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602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602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D369-E031-4F18-BB0A-D2C7A28C5377}">
  <dimension ref="A1:AA216"/>
  <sheetViews>
    <sheetView workbookViewId="0">
      <selection activeCell="N2" sqref="N2"/>
    </sheetView>
  </sheetViews>
  <sheetFormatPr defaultColWidth="6" defaultRowHeight="13.8" x14ac:dyDescent="0.3"/>
  <cols>
    <col min="1" max="4" width="6" style="49"/>
    <col min="5" max="6" width="6.77734375" style="49" bestFit="1" customWidth="1"/>
    <col min="7" max="7" width="6" style="49"/>
    <col min="8" max="12" width="6.77734375" style="49" bestFit="1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8" width="6" style="49"/>
    <col min="19" max="19" width="6.5546875" style="49" customWidth="1"/>
    <col min="20" max="20" width="10.88671875" style="49" customWidth="1"/>
    <col min="21" max="21" width="6.77734375" style="49" bestFit="1" customWidth="1"/>
    <col min="22" max="23" width="6" style="49"/>
    <col min="24" max="27" width="6.77734375" style="49" bestFit="1" customWidth="1"/>
    <col min="28" max="16384" width="6" style="49"/>
  </cols>
  <sheetData>
    <row r="1" spans="1:27" s="52" customFormat="1" ht="42.6" thickTop="1" thickBot="1" x14ac:dyDescent="0.35">
      <c r="A1" s="55" t="s">
        <v>58</v>
      </c>
      <c r="B1" s="55" t="s">
        <v>24</v>
      </c>
      <c r="C1" s="55" t="s">
        <v>26</v>
      </c>
      <c r="D1" s="55" t="s">
        <v>24</v>
      </c>
      <c r="E1" s="55" t="s">
        <v>59</v>
      </c>
      <c r="F1" s="55" t="s">
        <v>24</v>
      </c>
      <c r="G1" s="55" t="s">
        <v>60</v>
      </c>
      <c r="H1" s="55" t="s">
        <v>24</v>
      </c>
      <c r="I1" s="55" t="s">
        <v>61</v>
      </c>
      <c r="J1" s="55" t="s">
        <v>24</v>
      </c>
      <c r="K1" s="55" t="s">
        <v>62</v>
      </c>
      <c r="L1" s="55" t="s">
        <v>24</v>
      </c>
      <c r="M1" s="55" t="s">
        <v>0</v>
      </c>
      <c r="N1" s="55" t="s">
        <v>242</v>
      </c>
      <c r="O1" s="55" t="s">
        <v>1</v>
      </c>
      <c r="P1" s="55" t="s">
        <v>58</v>
      </c>
      <c r="Q1" s="55" t="s">
        <v>29</v>
      </c>
      <c r="R1" s="55" t="s">
        <v>26</v>
      </c>
      <c r="S1" s="55" t="s">
        <v>29</v>
      </c>
      <c r="T1" s="55" t="s">
        <v>59</v>
      </c>
      <c r="U1" s="55" t="s">
        <v>29</v>
      </c>
      <c r="V1" s="55" t="s">
        <v>60</v>
      </c>
      <c r="W1" s="55" t="s">
        <v>29</v>
      </c>
      <c r="X1" s="55" t="s">
        <v>61</v>
      </c>
      <c r="Y1" s="55" t="s">
        <v>29</v>
      </c>
      <c r="Z1" s="55" t="s">
        <v>62</v>
      </c>
      <c r="AA1" s="55" t="s">
        <v>29</v>
      </c>
    </row>
    <row r="2" spans="1:27" ht="14.4" thickTop="1" x14ac:dyDescent="0.3">
      <c r="A2" s="51">
        <f>VLOOKUP($M2,CardStats!$A$3:$AE$998,5,FALSE)</f>
        <v>2.1904761904761907</v>
      </c>
      <c r="B2" s="51">
        <f>VLOOKUP($M2,CardStats!$A$3:$AE$998,6,FALSE)</f>
        <v>2</v>
      </c>
      <c r="C2" s="51">
        <f>VLOOKUP($M2,CardStats!$A$3:$AE$998,8,FALSE)</f>
        <v>0.8571428571428571</v>
      </c>
      <c r="D2" s="51">
        <f>VLOOKUP($M2,CardStats!$A$3:$AE$998,9,FALSE)</f>
        <v>0.33333333333333331</v>
      </c>
      <c r="E2" s="57">
        <f>VLOOKUP($M2,CardStats!$A$3:$AE$998,11,FALSE)</f>
        <v>0.38095238095238093</v>
      </c>
      <c r="F2" s="57">
        <f>VLOOKUP($M2,CardStats!$A$3:$AE$998,12,FALSE)</f>
        <v>0.33333333333333331</v>
      </c>
      <c r="G2" s="57">
        <f>VLOOKUP($M2,CardStats!$A$3:$AE$998,14,FALSE)</f>
        <v>4.7619047619047616E-2</v>
      </c>
      <c r="H2" s="57">
        <f>VLOOKUP($M2,CardStats!$A$3:$AE$998,15,FALSE)</f>
        <v>0.1111111111111111</v>
      </c>
      <c r="I2" s="57">
        <f>VLOOKUP($M2,CardStats!$A$3:$AE$998,17,FALSE)</f>
        <v>0.52380952380952384</v>
      </c>
      <c r="J2" s="57">
        <f>VLOOKUP($M2,CardStats!$A$3:$AE$998,18,FALSE)</f>
        <v>0.33333333333333331</v>
      </c>
      <c r="K2" s="57">
        <f>VLOOKUP($M2,CardStats!$A$3:$AE$998,20,FALSE)</f>
        <v>0.2857142857142857</v>
      </c>
      <c r="L2" s="57">
        <f>VLOOKUP($M2,CardStats!$A$3:$AE$998,21,FALSE)</f>
        <v>0</v>
      </c>
      <c r="M2" s="53" t="str">
        <f>Fixtures!A2</f>
        <v>Nagoya Grampus</v>
      </c>
      <c r="N2" s="54">
        <f>Fixtures!D2</f>
        <v>43687</v>
      </c>
      <c r="O2" s="53" t="str">
        <f>Fixtures!B2</f>
        <v>Kawasaki Frontale</v>
      </c>
      <c r="P2" s="51">
        <f>VLOOKUP($O2,CardStats!$A$3:$AE$998,5,FALSE)</f>
        <v>2.35</v>
      </c>
      <c r="Q2" s="51">
        <f>VLOOKUP($O2,CardStats!$A$3:$AE$998,7,FALSE)</f>
        <v>2.625</v>
      </c>
      <c r="R2" s="51">
        <f>VLOOKUP($O2,CardStats!$A$3:$AE$998,8,FALSE)</f>
        <v>0.85</v>
      </c>
      <c r="S2" s="51">
        <f>VLOOKUP($O2,CardStats!$A$3:$AE$998,10,FALSE)</f>
        <v>1</v>
      </c>
      <c r="T2" s="57">
        <f>VLOOKUP($O2,CardStats!$A$3:$AE$998,11,FALSE)</f>
        <v>0.35</v>
      </c>
      <c r="U2" s="57">
        <f>VLOOKUP($O2,CardStats!$A$3:$AE$998,13,FALSE)</f>
        <v>0.5</v>
      </c>
      <c r="V2" s="57">
        <f>VLOOKUP($O2,CardStats!$A$3:$AE$998,14,FALSE)</f>
        <v>0.2</v>
      </c>
      <c r="W2" s="57">
        <f>VLOOKUP($O2,CardStats!$A$3:$AE$998,16,FALSE)</f>
        <v>0.25</v>
      </c>
      <c r="X2" s="57">
        <f>VLOOKUP($O2,CardStats!$A$3:$AE$998,17,FALSE)</f>
        <v>0.45</v>
      </c>
      <c r="Y2" s="57">
        <f>VLOOKUP($O2,CardStats!$A$3:$AE$998,19,FALSE)</f>
        <v>0.5</v>
      </c>
      <c r="Z2" s="57">
        <f>VLOOKUP($O2,CardStats!$A$3:$AE$998,20,FALSE)</f>
        <v>0.25</v>
      </c>
      <c r="AA2" s="57">
        <f>VLOOKUP($O2,CardStats!$A$3:$AE$998,22,FALSE)</f>
        <v>0.375</v>
      </c>
    </row>
    <row r="3" spans="1:27" x14ac:dyDescent="0.3">
      <c r="A3" s="51">
        <f>VLOOKUP($M3,CardStats!$A$3:$AE$998,5,FALSE)</f>
        <v>4</v>
      </c>
      <c r="B3" s="51">
        <f>VLOOKUP($M3,CardStats!$A$3:$AE$998,6,FALSE)</f>
        <v>4</v>
      </c>
      <c r="C3" s="51">
        <f>VLOOKUP($M3,CardStats!$A$3:$AE$998,8,FALSE)</f>
        <v>1.9230769230769231</v>
      </c>
      <c r="D3" s="51">
        <f>VLOOKUP($M3,CardStats!$A$3:$AE$998,9,FALSE)</f>
        <v>1.8571428571428572</v>
      </c>
      <c r="E3" s="57">
        <f>VLOOKUP($M3,CardStats!$A$3:$AE$998,11,FALSE)</f>
        <v>0.69230769230769229</v>
      </c>
      <c r="F3" s="57">
        <f>VLOOKUP($M3,CardStats!$A$3:$AE$998,12,FALSE)</f>
        <v>0.7142857142857143</v>
      </c>
      <c r="G3" s="57">
        <f>VLOOKUP($M3,CardStats!$A$3:$AE$998,14,FALSE)</f>
        <v>0.38461538461538464</v>
      </c>
      <c r="H3" s="57">
        <f>VLOOKUP($M3,CardStats!$A$3:$AE$998,15,FALSE)</f>
        <v>0.42857142857142855</v>
      </c>
      <c r="I3" s="57">
        <f>VLOOKUP($M3,CardStats!$A$3:$AE$998,17,FALSE)</f>
        <v>0.76923076923076927</v>
      </c>
      <c r="J3" s="57">
        <f>VLOOKUP($M3,CardStats!$A$3:$AE$998,18,FALSE)</f>
        <v>0.7142857142857143</v>
      </c>
      <c r="K3" s="57">
        <f>VLOOKUP($M3,CardStats!$A$3:$AE$998,20,FALSE)</f>
        <v>0.76923076923076927</v>
      </c>
      <c r="L3" s="57">
        <f>VLOOKUP($M3,CardStats!$A$3:$AE$998,21,FALSE)</f>
        <v>0.7142857142857143</v>
      </c>
      <c r="M3" s="53" t="str">
        <f>Fixtures!A3</f>
        <v>Ceará</v>
      </c>
      <c r="N3" s="54">
        <f>Fixtures!D3</f>
        <v>43687</v>
      </c>
      <c r="O3" s="53" t="str">
        <f>Fixtures!B3</f>
        <v>Chapecoense</v>
      </c>
      <c r="P3" s="51">
        <f>VLOOKUP($O3,CardStats!$A$3:$AE$998,5,FALSE)</f>
        <v>4.615384615384615</v>
      </c>
      <c r="Q3" s="51">
        <f>VLOOKUP($O3,CardStats!$A$3:$AE$998,7,FALSE)</f>
        <v>4.333333333333333</v>
      </c>
      <c r="R3" s="51">
        <f>VLOOKUP($O3,CardStats!$A$3:$AE$998,8,FALSE)</f>
        <v>1.9230769230769231</v>
      </c>
      <c r="S3" s="51">
        <f>VLOOKUP($O3,CardStats!$A$3:$AE$998,10,FALSE)</f>
        <v>2.3333333333333335</v>
      </c>
      <c r="T3" s="57">
        <f>VLOOKUP($O3,CardStats!$A$3:$AE$998,11,FALSE)</f>
        <v>0.76923076923076927</v>
      </c>
      <c r="U3" s="57">
        <f>VLOOKUP($O3,CardStats!$A$3:$AE$998,13,FALSE)</f>
        <v>1</v>
      </c>
      <c r="V3" s="57">
        <f>VLOOKUP($O3,CardStats!$A$3:$AE$998,14,FALSE)</f>
        <v>0.38461538461538464</v>
      </c>
      <c r="W3" s="57">
        <f>VLOOKUP($O3,CardStats!$A$3:$AE$998,16,FALSE)</f>
        <v>0.33333333333333331</v>
      </c>
      <c r="X3" s="57">
        <f>VLOOKUP($O3,CardStats!$A$3:$AE$998,17,FALSE)</f>
        <v>1</v>
      </c>
      <c r="Y3" s="57">
        <f>VLOOKUP($O3,CardStats!$A$3:$AE$998,19,FALSE)</f>
        <v>1</v>
      </c>
      <c r="Z3" s="57">
        <f>VLOOKUP($O3,CardStats!$A$3:$AE$998,20,FALSE)</f>
        <v>0.53846153846153844</v>
      </c>
      <c r="AA3" s="57">
        <f>VLOOKUP($O3,CardStats!$A$3:$AE$998,22,FALSE)</f>
        <v>0.66666666666666663</v>
      </c>
    </row>
    <row r="4" spans="1:27" x14ac:dyDescent="0.3">
      <c r="A4" s="51">
        <f>VLOOKUP($M4,CardStats!$A$3:$AE$998,5,FALSE)</f>
        <v>3</v>
      </c>
      <c r="B4" s="51">
        <f>VLOOKUP($M4,CardStats!$A$3:$AE$998,6,FALSE)</f>
        <v>4</v>
      </c>
      <c r="C4" s="51">
        <f>VLOOKUP($M4,CardStats!$A$3:$AE$998,8,FALSE)</f>
        <v>1.25</v>
      </c>
      <c r="D4" s="51">
        <f>VLOOKUP($M4,CardStats!$A$3:$AE$998,9,FALSE)</f>
        <v>2</v>
      </c>
      <c r="E4" s="57">
        <f>VLOOKUP($M4,CardStats!$A$3:$AE$998,11,FALSE)</f>
        <v>0.5</v>
      </c>
      <c r="F4" s="57">
        <f>VLOOKUP($M4,CardStats!$A$3:$AE$998,12,FALSE)</f>
        <v>1</v>
      </c>
      <c r="G4" s="57">
        <f>VLOOKUP($M4,CardStats!$A$3:$AE$998,14,FALSE)</f>
        <v>0.25</v>
      </c>
      <c r="H4" s="57">
        <f>VLOOKUP($M4,CardStats!$A$3:$AE$998,15,FALSE)</f>
        <v>0</v>
      </c>
      <c r="I4" s="57">
        <f>VLOOKUP($M4,CardStats!$A$3:$AE$998,17,FALSE)</f>
        <v>0.75</v>
      </c>
      <c r="J4" s="57">
        <f>VLOOKUP($M4,CardStats!$A$3:$AE$998,18,FALSE)</f>
        <v>1</v>
      </c>
      <c r="K4" s="57">
        <f>VLOOKUP($M4,CardStats!$A$3:$AE$998,20,FALSE)</f>
        <v>0.5</v>
      </c>
      <c r="L4" s="57">
        <f>VLOOKUP($M4,CardStats!$A$3:$AE$998,21,FALSE)</f>
        <v>1</v>
      </c>
      <c r="M4" s="53" t="str">
        <f>Fixtures!A4</f>
        <v>Slavia Praha</v>
      </c>
      <c r="N4" s="54">
        <f>Fixtures!D4</f>
        <v>43687</v>
      </c>
      <c r="O4" s="53" t="str">
        <f>Fixtures!B4</f>
        <v>Slovan Liberec</v>
      </c>
      <c r="P4" s="51">
        <f>VLOOKUP($O4,CardStats!$A$3:$AE$998,5,FALSE)</f>
        <v>5.25</v>
      </c>
      <c r="Q4" s="51">
        <f>VLOOKUP($O4,CardStats!$A$3:$AE$998,7,FALSE)</f>
        <v>5</v>
      </c>
      <c r="R4" s="51">
        <f>VLOOKUP($O4,CardStats!$A$3:$AE$998,8,FALSE)</f>
        <v>3.25</v>
      </c>
      <c r="S4" s="51">
        <f>VLOOKUP($O4,CardStats!$A$3:$AE$998,10,FALSE)</f>
        <v>3.5</v>
      </c>
      <c r="T4" s="57">
        <f>VLOOKUP($O4,CardStats!$A$3:$AE$998,11,FALSE)</f>
        <v>1</v>
      </c>
      <c r="U4" s="57">
        <f>VLOOKUP($O4,CardStats!$A$3:$AE$998,13,FALSE)</f>
        <v>1</v>
      </c>
      <c r="V4" s="57">
        <f>VLOOKUP($O4,CardStats!$A$3:$AE$998,14,FALSE)</f>
        <v>0.5</v>
      </c>
      <c r="W4" s="57">
        <f>VLOOKUP($O4,CardStats!$A$3:$AE$998,16,FALSE)</f>
        <v>0.5</v>
      </c>
      <c r="X4" s="57">
        <f>VLOOKUP($O4,CardStats!$A$3:$AE$998,17,FALSE)</f>
        <v>1</v>
      </c>
      <c r="Y4" s="57">
        <f>VLOOKUP($O4,CardStats!$A$3:$AE$998,19,FALSE)</f>
        <v>1</v>
      </c>
      <c r="Z4" s="57">
        <f>VLOOKUP($O4,CardStats!$A$3:$AE$998,20,FALSE)</f>
        <v>1</v>
      </c>
      <c r="AA4" s="57">
        <f>VLOOKUP($O4,CardStats!$A$3:$AE$998,22,FALSE)</f>
        <v>1</v>
      </c>
    </row>
    <row r="5" spans="1:27" x14ac:dyDescent="0.3">
      <c r="A5" s="51" t="e">
        <f>VLOOKUP($M5,CardStats!$A$3:$AE$998,5,FALSE)</f>
        <v>#DIV/0!</v>
      </c>
      <c r="B5" s="51" t="e">
        <f>VLOOKUP($M5,CardStats!$A$3:$AE$998,6,FALSE)</f>
        <v>#DIV/0!</v>
      </c>
      <c r="C5" s="51" t="e">
        <f>VLOOKUP($M5,CardStats!$A$3:$AE$998,8,FALSE)</f>
        <v>#DIV/0!</v>
      </c>
      <c r="D5" s="51" t="e">
        <f>VLOOKUP($M5,CardStats!$A$3:$AE$998,9,FALSE)</f>
        <v>#DIV/0!</v>
      </c>
      <c r="E5" s="57" t="e">
        <f>VLOOKUP($M5,CardStats!$A$3:$AE$998,11,FALSE)</f>
        <v>#DIV/0!</v>
      </c>
      <c r="F5" s="57" t="e">
        <f>VLOOKUP($M5,CardStats!$A$3:$AE$998,12,FALSE)</f>
        <v>#DIV/0!</v>
      </c>
      <c r="G5" s="57" t="e">
        <f>VLOOKUP($M5,CardStats!$A$3:$AE$998,14,FALSE)</f>
        <v>#DIV/0!</v>
      </c>
      <c r="H5" s="57" t="e">
        <f>VLOOKUP($M5,CardStats!$A$3:$AE$998,15,FALSE)</f>
        <v>#DIV/0!</v>
      </c>
      <c r="I5" s="57" t="e">
        <f>VLOOKUP($M5,CardStats!$A$3:$AE$998,17,FALSE)</f>
        <v>#DIV/0!</v>
      </c>
      <c r="J5" s="57" t="e">
        <f>VLOOKUP($M5,CardStats!$A$3:$AE$998,18,FALSE)</f>
        <v>#DIV/0!</v>
      </c>
      <c r="K5" s="57" t="e">
        <f>VLOOKUP($M5,CardStats!$A$3:$AE$998,20,FALSE)</f>
        <v>#DIV/0!</v>
      </c>
      <c r="L5" s="57" t="e">
        <f>VLOOKUP($M5,CardStats!$A$3:$AE$998,21,FALSE)</f>
        <v>#DIV/0!</v>
      </c>
      <c r="M5" s="53" t="str">
        <f>Fixtures!A5</f>
        <v>Leicester City</v>
      </c>
      <c r="N5" s="54">
        <f>Fixtures!D5</f>
        <v>43688</v>
      </c>
      <c r="O5" s="53" t="str">
        <f>Fixtures!B5</f>
        <v>Wolverhampton Wanderers</v>
      </c>
      <c r="P5" s="51" t="e">
        <f>VLOOKUP($O5,CardStats!$A$3:$AE$998,5,FALSE)</f>
        <v>#DIV/0!</v>
      </c>
      <c r="Q5" s="51" t="e">
        <f>VLOOKUP($O5,CardStats!$A$3:$AE$998,7,FALSE)</f>
        <v>#DIV/0!</v>
      </c>
      <c r="R5" s="51" t="e">
        <f>VLOOKUP($O5,CardStats!$A$3:$AE$998,8,FALSE)</f>
        <v>#DIV/0!</v>
      </c>
      <c r="S5" s="51" t="e">
        <f>VLOOKUP($O5,CardStats!$A$3:$AE$998,10,FALSE)</f>
        <v>#DIV/0!</v>
      </c>
      <c r="T5" s="57" t="e">
        <f>VLOOKUP($O5,CardStats!$A$3:$AE$998,11,FALSE)</f>
        <v>#DIV/0!</v>
      </c>
      <c r="U5" s="57" t="e">
        <f>VLOOKUP($O5,CardStats!$A$3:$AE$998,13,FALSE)</f>
        <v>#DIV/0!</v>
      </c>
      <c r="V5" s="57" t="e">
        <f>VLOOKUP($O5,CardStats!$A$3:$AE$998,14,FALSE)</f>
        <v>#DIV/0!</v>
      </c>
      <c r="W5" s="57" t="e">
        <f>VLOOKUP($O5,CardStats!$A$3:$AE$998,16,FALSE)</f>
        <v>#DIV/0!</v>
      </c>
      <c r="X5" s="57" t="e">
        <f>VLOOKUP($O5,CardStats!$A$3:$AE$998,17,FALSE)</f>
        <v>#DIV/0!</v>
      </c>
      <c r="Y5" s="57" t="e">
        <f>VLOOKUP($O5,CardStats!$A$3:$AE$998,19,FALSE)</f>
        <v>#DIV/0!</v>
      </c>
      <c r="Z5" s="57" t="e">
        <f>VLOOKUP($O5,CardStats!$A$3:$AE$998,20,FALSE)</f>
        <v>#DIV/0!</v>
      </c>
      <c r="AA5" s="57" t="e">
        <f>VLOOKUP($O5,CardStats!$A$3:$AE$998,22,FALSE)</f>
        <v>#DIV/0!</v>
      </c>
    </row>
    <row r="6" spans="1:27" x14ac:dyDescent="0.3">
      <c r="A6" s="51" t="e">
        <f>VLOOKUP($M6,CardStats!$A$3:$AE$998,5,FALSE)</f>
        <v>#DIV/0!</v>
      </c>
      <c r="B6" s="51" t="e">
        <f>VLOOKUP($M6,CardStats!$A$3:$AE$998,6,FALSE)</f>
        <v>#DIV/0!</v>
      </c>
      <c r="C6" s="51" t="e">
        <f>VLOOKUP($M6,CardStats!$A$3:$AE$998,8,FALSE)</f>
        <v>#DIV/0!</v>
      </c>
      <c r="D6" s="51" t="e">
        <f>VLOOKUP($M6,CardStats!$A$3:$AE$998,9,FALSE)</f>
        <v>#DIV/0!</v>
      </c>
      <c r="E6" s="57" t="e">
        <f>VLOOKUP($M6,CardStats!$A$3:$AE$998,11,FALSE)</f>
        <v>#DIV/0!</v>
      </c>
      <c r="F6" s="57" t="e">
        <f>VLOOKUP($M6,CardStats!$A$3:$AE$998,12,FALSE)</f>
        <v>#DIV/0!</v>
      </c>
      <c r="G6" s="57" t="e">
        <f>VLOOKUP($M6,CardStats!$A$3:$AE$998,14,FALSE)</f>
        <v>#DIV/0!</v>
      </c>
      <c r="H6" s="57" t="e">
        <f>VLOOKUP($M6,CardStats!$A$3:$AE$998,15,FALSE)</f>
        <v>#DIV/0!</v>
      </c>
      <c r="I6" s="57" t="e">
        <f>VLOOKUP($M6,CardStats!$A$3:$AE$998,17,FALSE)</f>
        <v>#DIV/0!</v>
      </c>
      <c r="J6" s="57" t="e">
        <f>VLOOKUP($M6,CardStats!$A$3:$AE$998,18,FALSE)</f>
        <v>#DIV/0!</v>
      </c>
      <c r="K6" s="57" t="e">
        <f>VLOOKUP($M6,CardStats!$A$3:$AE$998,20,FALSE)</f>
        <v>#DIV/0!</v>
      </c>
      <c r="L6" s="57" t="e">
        <f>VLOOKUP($M6,CardStats!$A$3:$AE$998,21,FALSE)</f>
        <v>#DIV/0!</v>
      </c>
      <c r="M6" s="53" t="str">
        <f>Fixtures!A6</f>
        <v>Manchester United</v>
      </c>
      <c r="N6" s="54">
        <f>Fixtures!D6</f>
        <v>43688</v>
      </c>
      <c r="O6" s="53" t="str">
        <f>Fixtures!B6</f>
        <v>Chelsea</v>
      </c>
      <c r="P6" s="51" t="e">
        <f>VLOOKUP($O6,CardStats!$A$3:$AE$998,5,FALSE)</f>
        <v>#DIV/0!</v>
      </c>
      <c r="Q6" s="51" t="e">
        <f>VLOOKUP($O6,CardStats!$A$3:$AE$998,7,FALSE)</f>
        <v>#DIV/0!</v>
      </c>
      <c r="R6" s="51" t="e">
        <f>VLOOKUP($O6,CardStats!$A$3:$AE$998,8,FALSE)</f>
        <v>#DIV/0!</v>
      </c>
      <c r="S6" s="51" t="e">
        <f>VLOOKUP($O6,CardStats!$A$3:$AE$998,10,FALSE)</f>
        <v>#DIV/0!</v>
      </c>
      <c r="T6" s="57" t="e">
        <f>VLOOKUP($O6,CardStats!$A$3:$AE$998,11,FALSE)</f>
        <v>#DIV/0!</v>
      </c>
      <c r="U6" s="57" t="e">
        <f>VLOOKUP($O6,CardStats!$A$3:$AE$998,13,FALSE)</f>
        <v>#DIV/0!</v>
      </c>
      <c r="V6" s="57" t="e">
        <f>VLOOKUP($O6,CardStats!$A$3:$AE$998,14,FALSE)</f>
        <v>#DIV/0!</v>
      </c>
      <c r="W6" s="57" t="e">
        <f>VLOOKUP($O6,CardStats!$A$3:$AE$998,16,FALSE)</f>
        <v>#DIV/0!</v>
      </c>
      <c r="X6" s="57" t="e">
        <f>VLOOKUP($O6,CardStats!$A$3:$AE$998,17,FALSE)</f>
        <v>#DIV/0!</v>
      </c>
      <c r="Y6" s="57" t="e">
        <f>VLOOKUP($O6,CardStats!$A$3:$AE$998,19,FALSE)</f>
        <v>#DIV/0!</v>
      </c>
      <c r="Z6" s="57" t="e">
        <f>VLOOKUP($O6,CardStats!$A$3:$AE$998,20,FALSE)</f>
        <v>#DIV/0!</v>
      </c>
      <c r="AA6" s="57" t="e">
        <f>VLOOKUP($O6,CardStats!$A$3:$AE$998,22,FALSE)</f>
        <v>#DIV/0!</v>
      </c>
    </row>
    <row r="7" spans="1:27" x14ac:dyDescent="0.3">
      <c r="A7" s="51" t="e">
        <f>VLOOKUP($M7,CardStats!$A$3:$AE$998,5,FALSE)</f>
        <v>#DIV/0!</v>
      </c>
      <c r="B7" s="51" t="e">
        <f>VLOOKUP($M7,CardStats!$A$3:$AE$998,6,FALSE)</f>
        <v>#DIV/0!</v>
      </c>
      <c r="C7" s="51" t="e">
        <f>VLOOKUP($M7,CardStats!$A$3:$AE$998,8,FALSE)</f>
        <v>#DIV/0!</v>
      </c>
      <c r="D7" s="51" t="e">
        <f>VLOOKUP($M7,CardStats!$A$3:$AE$998,9,FALSE)</f>
        <v>#DIV/0!</v>
      </c>
      <c r="E7" s="57" t="e">
        <f>VLOOKUP($M7,CardStats!$A$3:$AE$998,11,FALSE)</f>
        <v>#DIV/0!</v>
      </c>
      <c r="F7" s="57" t="e">
        <f>VLOOKUP($M7,CardStats!$A$3:$AE$998,12,FALSE)</f>
        <v>#DIV/0!</v>
      </c>
      <c r="G7" s="57" t="e">
        <f>VLOOKUP($M7,CardStats!$A$3:$AE$998,14,FALSE)</f>
        <v>#DIV/0!</v>
      </c>
      <c r="H7" s="57" t="e">
        <f>VLOOKUP($M7,CardStats!$A$3:$AE$998,15,FALSE)</f>
        <v>#DIV/0!</v>
      </c>
      <c r="I7" s="57" t="e">
        <f>VLOOKUP($M7,CardStats!$A$3:$AE$998,17,FALSE)</f>
        <v>#DIV/0!</v>
      </c>
      <c r="J7" s="57" t="e">
        <f>VLOOKUP($M7,CardStats!$A$3:$AE$998,18,FALSE)</f>
        <v>#DIV/0!</v>
      </c>
      <c r="K7" s="57" t="e">
        <f>VLOOKUP($M7,CardStats!$A$3:$AE$998,20,FALSE)</f>
        <v>#DIV/0!</v>
      </c>
      <c r="L7" s="57" t="e">
        <f>VLOOKUP($M7,CardStats!$A$3:$AE$998,21,FALSE)</f>
        <v>#DIV/0!</v>
      </c>
      <c r="M7" s="53" t="str">
        <f>Fixtures!A7</f>
        <v>Newcastle United</v>
      </c>
      <c r="N7" s="54">
        <f>Fixtures!D7</f>
        <v>43688</v>
      </c>
      <c r="O7" s="53" t="str">
        <f>Fixtures!B7</f>
        <v>Arsenal</v>
      </c>
      <c r="P7" s="51">
        <f>VLOOKUP($O7,CardStats!$A$3:$AE$998,5,FALSE)</f>
        <v>3</v>
      </c>
      <c r="Q7" s="51">
        <f>VLOOKUP($O7,CardStats!$A$3:$AE$998,7,FALSE)</f>
        <v>2</v>
      </c>
      <c r="R7" s="51">
        <f>VLOOKUP($O7,CardStats!$A$3:$AE$998,8,FALSE)</f>
        <v>2.5</v>
      </c>
      <c r="S7" s="51">
        <f>VLOOKUP($O7,CardStats!$A$3:$AE$998,10,FALSE)</f>
        <v>2</v>
      </c>
      <c r="T7" s="57">
        <f>VLOOKUP($O7,CardStats!$A$3:$AE$998,11,FALSE)</f>
        <v>0.5</v>
      </c>
      <c r="U7" s="57">
        <f>VLOOKUP($O7,CardStats!$A$3:$AE$998,13,FALSE)</f>
        <v>0</v>
      </c>
      <c r="V7" s="57">
        <f>VLOOKUP($O7,CardStats!$A$3:$AE$998,14,FALSE)</f>
        <v>0</v>
      </c>
      <c r="W7" s="57">
        <f>VLOOKUP($O7,CardStats!$A$3:$AE$998,16,FALSE)</f>
        <v>0</v>
      </c>
      <c r="X7" s="57">
        <f>VLOOKUP($O7,CardStats!$A$3:$AE$998,17,FALSE)</f>
        <v>1</v>
      </c>
      <c r="Y7" s="57">
        <f>VLOOKUP($O7,CardStats!$A$3:$AE$998,19,FALSE)</f>
        <v>1</v>
      </c>
      <c r="Z7" s="57">
        <f>VLOOKUP($O7,CardStats!$A$3:$AE$998,20,FALSE)</f>
        <v>1</v>
      </c>
      <c r="AA7" s="57">
        <f>VLOOKUP($O7,CardStats!$A$3:$AE$998,22,FALSE)</f>
        <v>1</v>
      </c>
    </row>
    <row r="8" spans="1:27" x14ac:dyDescent="0.3">
      <c r="A8" s="51">
        <f>VLOOKUP($M8,CardStats!$A$3:$AE$998,5,FALSE)</f>
        <v>2</v>
      </c>
      <c r="B8" s="51" t="e">
        <f>VLOOKUP($M8,CardStats!$A$3:$AE$998,6,FALSE)</f>
        <v>#DIV/0!</v>
      </c>
      <c r="C8" s="51">
        <f>VLOOKUP($M8,CardStats!$A$3:$AE$998,8,FALSE)</f>
        <v>1</v>
      </c>
      <c r="D8" s="51" t="e">
        <f>VLOOKUP($M8,CardStats!$A$3:$AE$998,9,FALSE)</f>
        <v>#DIV/0!</v>
      </c>
      <c r="E8" s="57">
        <f>VLOOKUP($M8,CardStats!$A$3:$AE$998,11,FALSE)</f>
        <v>0</v>
      </c>
      <c r="F8" s="57" t="e">
        <f>VLOOKUP($M8,CardStats!$A$3:$AE$998,12,FALSE)</f>
        <v>#DIV/0!</v>
      </c>
      <c r="G8" s="57">
        <f>VLOOKUP($M8,CardStats!$A$3:$AE$998,14,FALSE)</f>
        <v>0</v>
      </c>
      <c r="H8" s="57" t="e">
        <f>VLOOKUP($M8,CardStats!$A$3:$AE$998,15,FALSE)</f>
        <v>#DIV/0!</v>
      </c>
      <c r="I8" s="57">
        <f>VLOOKUP($M8,CardStats!$A$3:$AE$998,17,FALSE)</f>
        <v>1</v>
      </c>
      <c r="J8" s="57" t="e">
        <f>VLOOKUP($M8,CardStats!$A$3:$AE$998,18,FALSE)</f>
        <v>#DIV/0!</v>
      </c>
      <c r="K8" s="57">
        <f>VLOOKUP($M8,CardStats!$A$3:$AE$998,20,FALSE)</f>
        <v>0</v>
      </c>
      <c r="L8" s="57" t="e">
        <f>VLOOKUP($M8,CardStats!$A$3:$AE$998,21,FALSE)</f>
        <v>#DIV/0!</v>
      </c>
      <c r="M8" s="53" t="str">
        <f>Fixtures!A8</f>
        <v>PSV</v>
      </c>
      <c r="N8" s="54">
        <f>Fixtures!D8</f>
        <v>43688</v>
      </c>
      <c r="O8" s="53" t="str">
        <f>Fixtures!B8</f>
        <v>ADO Den Haag</v>
      </c>
      <c r="P8" s="51">
        <f>VLOOKUP($O8,CardStats!$A$3:$AE$998,5,FALSE)</f>
        <v>3</v>
      </c>
      <c r="Q8" s="51" t="e">
        <f>VLOOKUP($O8,CardStats!$A$3:$AE$998,7,FALSE)</f>
        <v>#DIV/0!</v>
      </c>
      <c r="R8" s="51">
        <f>VLOOKUP($O8,CardStats!$A$3:$AE$998,8,FALSE)</f>
        <v>2</v>
      </c>
      <c r="S8" s="51" t="e">
        <f>VLOOKUP($O8,CardStats!$A$3:$AE$998,10,FALSE)</f>
        <v>#DIV/0!</v>
      </c>
      <c r="T8" s="57">
        <f>VLOOKUP($O8,CardStats!$A$3:$AE$998,11,FALSE)</f>
        <v>1</v>
      </c>
      <c r="U8" s="57" t="e">
        <f>VLOOKUP($O8,CardStats!$A$3:$AE$998,13,FALSE)</f>
        <v>#DIV/0!</v>
      </c>
      <c r="V8" s="57">
        <f>VLOOKUP($O8,CardStats!$A$3:$AE$998,14,FALSE)</f>
        <v>0</v>
      </c>
      <c r="W8" s="57" t="e">
        <f>VLOOKUP($O8,CardStats!$A$3:$AE$998,16,FALSE)</f>
        <v>#DIV/0!</v>
      </c>
      <c r="X8" s="57">
        <f>VLOOKUP($O8,CardStats!$A$3:$AE$998,17,FALSE)</f>
        <v>1</v>
      </c>
      <c r="Y8" s="57" t="e">
        <f>VLOOKUP($O8,CardStats!$A$3:$AE$998,19,FALSE)</f>
        <v>#DIV/0!</v>
      </c>
      <c r="Z8" s="57">
        <f>VLOOKUP($O8,CardStats!$A$3:$AE$998,20,FALSE)</f>
        <v>1</v>
      </c>
      <c r="AA8" s="57" t="e">
        <f>VLOOKUP($O8,CardStats!$A$3:$AE$998,22,FALSE)</f>
        <v>#DIV/0!</v>
      </c>
    </row>
    <row r="9" spans="1:27" x14ac:dyDescent="0.3">
      <c r="A9" s="51">
        <f>VLOOKUP($M9,CardStats!$A$3:$AE$998,5,FALSE)</f>
        <v>2</v>
      </c>
      <c r="B9" s="51" t="e">
        <f>VLOOKUP($M9,CardStats!$A$3:$AE$998,6,FALSE)</f>
        <v>#DIV/0!</v>
      </c>
      <c r="C9" s="51">
        <f>VLOOKUP($M9,CardStats!$A$3:$AE$998,8,FALSE)</f>
        <v>1</v>
      </c>
      <c r="D9" s="51" t="e">
        <f>VLOOKUP($M9,CardStats!$A$3:$AE$998,9,FALSE)</f>
        <v>#DIV/0!</v>
      </c>
      <c r="E9" s="57">
        <f>VLOOKUP($M9,CardStats!$A$3:$AE$998,11,FALSE)</f>
        <v>0</v>
      </c>
      <c r="F9" s="57" t="e">
        <f>VLOOKUP($M9,CardStats!$A$3:$AE$998,12,FALSE)</f>
        <v>#DIV/0!</v>
      </c>
      <c r="G9" s="57">
        <f>VLOOKUP($M9,CardStats!$A$3:$AE$998,14,FALSE)</f>
        <v>0</v>
      </c>
      <c r="H9" s="57" t="e">
        <f>VLOOKUP($M9,CardStats!$A$3:$AE$998,15,FALSE)</f>
        <v>#DIV/0!</v>
      </c>
      <c r="I9" s="57">
        <f>VLOOKUP($M9,CardStats!$A$3:$AE$998,17,FALSE)</f>
        <v>1</v>
      </c>
      <c r="J9" s="57" t="e">
        <f>VLOOKUP($M9,CardStats!$A$3:$AE$998,18,FALSE)</f>
        <v>#DIV/0!</v>
      </c>
      <c r="K9" s="57">
        <f>VLOOKUP($M9,CardStats!$A$3:$AE$998,20,FALSE)</f>
        <v>0</v>
      </c>
      <c r="L9" s="57" t="e">
        <f>VLOOKUP($M9,CardStats!$A$3:$AE$998,21,FALSE)</f>
        <v>#DIV/0!</v>
      </c>
      <c r="M9" s="53" t="str">
        <f>Fixtures!A9</f>
        <v>Fortuna Sittard</v>
      </c>
      <c r="N9" s="54">
        <f>Fixtures!D9</f>
        <v>43688</v>
      </c>
      <c r="O9" s="53" t="str">
        <f>Fixtures!B9</f>
        <v>Heracles</v>
      </c>
      <c r="P9" s="51">
        <f>VLOOKUP($O9,CardStats!$A$3:$AE$998,5,FALSE)</f>
        <v>3</v>
      </c>
      <c r="Q9" s="51" t="e">
        <f>VLOOKUP($O9,CardStats!$A$3:$AE$998,7,FALSE)</f>
        <v>#DIV/0!</v>
      </c>
      <c r="R9" s="51">
        <f>VLOOKUP($O9,CardStats!$A$3:$AE$998,8,FALSE)</f>
        <v>1</v>
      </c>
      <c r="S9" s="51" t="e">
        <f>VLOOKUP($O9,CardStats!$A$3:$AE$998,10,FALSE)</f>
        <v>#DIV/0!</v>
      </c>
      <c r="T9" s="57">
        <f>VLOOKUP($O9,CardStats!$A$3:$AE$998,11,FALSE)</f>
        <v>1</v>
      </c>
      <c r="U9" s="57" t="e">
        <f>VLOOKUP($O9,CardStats!$A$3:$AE$998,13,FALSE)</f>
        <v>#DIV/0!</v>
      </c>
      <c r="V9" s="57">
        <f>VLOOKUP($O9,CardStats!$A$3:$AE$998,14,FALSE)</f>
        <v>0</v>
      </c>
      <c r="W9" s="57" t="e">
        <f>VLOOKUP($O9,CardStats!$A$3:$AE$998,16,FALSE)</f>
        <v>#DIV/0!</v>
      </c>
      <c r="X9" s="57">
        <f>VLOOKUP($O9,CardStats!$A$3:$AE$998,17,FALSE)</f>
        <v>1</v>
      </c>
      <c r="Y9" s="57" t="e">
        <f>VLOOKUP($O9,CardStats!$A$3:$AE$998,19,FALSE)</f>
        <v>#DIV/0!</v>
      </c>
      <c r="Z9" s="57">
        <f>VLOOKUP($O9,CardStats!$A$3:$AE$998,20,FALSE)</f>
        <v>0</v>
      </c>
      <c r="AA9" s="57" t="e">
        <f>VLOOKUP($O9,CardStats!$A$3:$AE$998,22,FALSE)</f>
        <v>#DIV/0!</v>
      </c>
    </row>
    <row r="10" spans="1:27" x14ac:dyDescent="0.3">
      <c r="A10" s="51">
        <f>VLOOKUP($M10,CardStats!$A$3:$AE$998,5,FALSE)</f>
        <v>3</v>
      </c>
      <c r="B10" s="51" t="e">
        <f>VLOOKUP($M10,CardStats!$A$3:$AE$998,6,FALSE)</f>
        <v>#DIV/0!</v>
      </c>
      <c r="C10" s="51">
        <f>VLOOKUP($M10,CardStats!$A$3:$AE$998,8,FALSE)</f>
        <v>2</v>
      </c>
      <c r="D10" s="51" t="e">
        <f>VLOOKUP($M10,CardStats!$A$3:$AE$998,9,FALSE)</f>
        <v>#DIV/0!</v>
      </c>
      <c r="E10" s="57">
        <f>VLOOKUP($M10,CardStats!$A$3:$AE$998,11,FALSE)</f>
        <v>1</v>
      </c>
      <c r="F10" s="57" t="e">
        <f>VLOOKUP($M10,CardStats!$A$3:$AE$998,12,FALSE)</f>
        <v>#DIV/0!</v>
      </c>
      <c r="G10" s="57">
        <f>VLOOKUP($M10,CardStats!$A$3:$AE$998,14,FALSE)</f>
        <v>0</v>
      </c>
      <c r="H10" s="57" t="e">
        <f>VLOOKUP($M10,CardStats!$A$3:$AE$998,15,FALSE)</f>
        <v>#DIV/0!</v>
      </c>
      <c r="I10" s="57">
        <f>VLOOKUP($M10,CardStats!$A$3:$AE$998,17,FALSE)</f>
        <v>1</v>
      </c>
      <c r="J10" s="57" t="e">
        <f>VLOOKUP($M10,CardStats!$A$3:$AE$998,18,FALSE)</f>
        <v>#DIV/0!</v>
      </c>
      <c r="K10" s="57">
        <f>VLOOKUP($M10,CardStats!$A$3:$AE$998,20,FALSE)</f>
        <v>1</v>
      </c>
      <c r="L10" s="57" t="e">
        <f>VLOOKUP($M10,CardStats!$A$3:$AE$998,21,FALSE)</f>
        <v>#DIV/0!</v>
      </c>
      <c r="M10" s="53" t="str">
        <f>Fixtures!A10</f>
        <v>Heerenveen</v>
      </c>
      <c r="N10" s="54">
        <f>Fixtures!D10</f>
        <v>43688</v>
      </c>
      <c r="O10" s="53" t="str">
        <f>Fixtures!B10</f>
        <v>Feyenoord</v>
      </c>
      <c r="P10" s="51">
        <f>VLOOKUP($O10,CardStats!$A$3:$AE$998,5,FALSE)</f>
        <v>4</v>
      </c>
      <c r="Q10" s="51" t="e">
        <f>VLOOKUP($O10,CardStats!$A$3:$AE$998,7,FALSE)</f>
        <v>#DIV/0!</v>
      </c>
      <c r="R10" s="51">
        <f>VLOOKUP($O10,CardStats!$A$3:$AE$998,8,FALSE)</f>
        <v>2</v>
      </c>
      <c r="S10" s="51" t="e">
        <f>VLOOKUP($O10,CardStats!$A$3:$AE$998,10,FALSE)</f>
        <v>#DIV/0!</v>
      </c>
      <c r="T10" s="57">
        <f>VLOOKUP($O10,CardStats!$A$3:$AE$998,11,FALSE)</f>
        <v>1</v>
      </c>
      <c r="U10" s="57" t="e">
        <f>VLOOKUP($O10,CardStats!$A$3:$AE$998,13,FALSE)</f>
        <v>#DIV/0!</v>
      </c>
      <c r="V10" s="57">
        <f>VLOOKUP($O10,CardStats!$A$3:$AE$998,14,FALSE)</f>
        <v>0</v>
      </c>
      <c r="W10" s="57" t="e">
        <f>VLOOKUP($O10,CardStats!$A$3:$AE$998,16,FALSE)</f>
        <v>#DIV/0!</v>
      </c>
      <c r="X10" s="57">
        <f>VLOOKUP($O10,CardStats!$A$3:$AE$998,17,FALSE)</f>
        <v>1</v>
      </c>
      <c r="Y10" s="57" t="e">
        <f>VLOOKUP($O10,CardStats!$A$3:$AE$998,19,FALSE)</f>
        <v>#DIV/0!</v>
      </c>
      <c r="Z10" s="57">
        <f>VLOOKUP($O10,CardStats!$A$3:$AE$998,20,FALSE)</f>
        <v>1</v>
      </c>
      <c r="AA10" s="57" t="e">
        <f>VLOOKUP($O10,CardStats!$A$3:$AE$998,22,FALSE)</f>
        <v>#DIV/0!</v>
      </c>
    </row>
    <row r="11" spans="1:27" x14ac:dyDescent="0.3">
      <c r="A11" s="51">
        <f>VLOOKUP($M11,CardStats!$A$3:$AE$998,5,FALSE)</f>
        <v>5</v>
      </c>
      <c r="B11" s="51" t="e">
        <f>VLOOKUP($M11,CardStats!$A$3:$AE$998,6,FALSE)</f>
        <v>#DIV/0!</v>
      </c>
      <c r="C11" s="51">
        <f>VLOOKUP($M11,CardStats!$A$3:$AE$998,8,FALSE)</f>
        <v>3</v>
      </c>
      <c r="D11" s="51" t="e">
        <f>VLOOKUP($M11,CardStats!$A$3:$AE$998,9,FALSE)</f>
        <v>#DIV/0!</v>
      </c>
      <c r="E11" s="57">
        <f>VLOOKUP($M11,CardStats!$A$3:$AE$998,11,FALSE)</f>
        <v>1</v>
      </c>
      <c r="F11" s="57" t="e">
        <f>VLOOKUP($M11,CardStats!$A$3:$AE$998,12,FALSE)</f>
        <v>#DIV/0!</v>
      </c>
      <c r="G11" s="57">
        <f>VLOOKUP($M11,CardStats!$A$3:$AE$998,14,FALSE)</f>
        <v>1</v>
      </c>
      <c r="H11" s="57" t="e">
        <f>VLOOKUP($M11,CardStats!$A$3:$AE$998,15,FALSE)</f>
        <v>#DIV/0!</v>
      </c>
      <c r="I11" s="57">
        <f>VLOOKUP($M11,CardStats!$A$3:$AE$998,17,FALSE)</f>
        <v>1</v>
      </c>
      <c r="J11" s="57" t="e">
        <f>VLOOKUP($M11,CardStats!$A$3:$AE$998,18,FALSE)</f>
        <v>#DIV/0!</v>
      </c>
      <c r="K11" s="57">
        <f>VLOOKUP($M11,CardStats!$A$3:$AE$998,20,FALSE)</f>
        <v>1</v>
      </c>
      <c r="L11" s="57" t="e">
        <f>VLOOKUP($M11,CardStats!$A$3:$AE$998,21,FALSE)</f>
        <v>#DIV/0!</v>
      </c>
      <c r="M11" s="53" t="str">
        <f>Fixtures!A11</f>
        <v>RKC Waalwijk</v>
      </c>
      <c r="N11" s="54">
        <f>Fixtures!D11</f>
        <v>43688</v>
      </c>
      <c r="O11" s="53" t="str">
        <f>Fixtures!B11</f>
        <v>AZ</v>
      </c>
      <c r="P11" s="51">
        <f>VLOOKUP($O11,CardStats!$A$3:$AE$998,5,FALSE)</f>
        <v>2</v>
      </c>
      <c r="Q11" s="51" t="e">
        <f>VLOOKUP($O11,CardStats!$A$3:$AE$998,7,FALSE)</f>
        <v>#DIV/0!</v>
      </c>
      <c r="R11" s="51">
        <f>VLOOKUP($O11,CardStats!$A$3:$AE$998,8,FALSE)</f>
        <v>1</v>
      </c>
      <c r="S11" s="51" t="e">
        <f>VLOOKUP($O11,CardStats!$A$3:$AE$998,10,FALSE)</f>
        <v>#DIV/0!</v>
      </c>
      <c r="T11" s="57">
        <f>VLOOKUP($O11,CardStats!$A$3:$AE$998,11,FALSE)</f>
        <v>0</v>
      </c>
      <c r="U11" s="57" t="e">
        <f>VLOOKUP($O11,CardStats!$A$3:$AE$998,13,FALSE)</f>
        <v>#DIV/0!</v>
      </c>
      <c r="V11" s="57">
        <f>VLOOKUP($O11,CardStats!$A$3:$AE$998,14,FALSE)</f>
        <v>0</v>
      </c>
      <c r="W11" s="57" t="e">
        <f>VLOOKUP($O11,CardStats!$A$3:$AE$998,16,FALSE)</f>
        <v>#DIV/0!</v>
      </c>
      <c r="X11" s="57">
        <f>VLOOKUP($O11,CardStats!$A$3:$AE$998,17,FALSE)</f>
        <v>1</v>
      </c>
      <c r="Y11" s="57" t="e">
        <f>VLOOKUP($O11,CardStats!$A$3:$AE$998,19,FALSE)</f>
        <v>#DIV/0!</v>
      </c>
      <c r="Z11" s="57">
        <f>VLOOKUP($O11,CardStats!$A$3:$AE$998,20,FALSE)</f>
        <v>0</v>
      </c>
      <c r="AA11" s="57" t="e">
        <f>VLOOKUP($O11,CardStats!$A$3:$AE$998,22,FALSE)</f>
        <v>#DIV/0!</v>
      </c>
    </row>
    <row r="12" spans="1:27" x14ac:dyDescent="0.3">
      <c r="A12" s="51">
        <f>VLOOKUP($M12,CardStats!$A$3:$AE$998,5,FALSE)</f>
        <v>3</v>
      </c>
      <c r="B12" s="51" t="e">
        <f>VLOOKUP($M12,CardStats!$A$3:$AE$998,6,FALSE)</f>
        <v>#DIV/0!</v>
      </c>
      <c r="C12" s="51">
        <f>VLOOKUP($M12,CardStats!$A$3:$AE$998,8,FALSE)</f>
        <v>1</v>
      </c>
      <c r="D12" s="51" t="e">
        <f>VLOOKUP($M12,CardStats!$A$3:$AE$998,9,FALSE)</f>
        <v>#DIV/0!</v>
      </c>
      <c r="E12" s="57">
        <f>VLOOKUP($M12,CardStats!$A$3:$AE$998,11,FALSE)</f>
        <v>1</v>
      </c>
      <c r="F12" s="57" t="e">
        <f>VLOOKUP($M12,CardStats!$A$3:$AE$998,12,FALSE)</f>
        <v>#DIV/0!</v>
      </c>
      <c r="G12" s="57">
        <f>VLOOKUP($M12,CardStats!$A$3:$AE$998,14,FALSE)</f>
        <v>0</v>
      </c>
      <c r="H12" s="57" t="e">
        <f>VLOOKUP($M12,CardStats!$A$3:$AE$998,15,FALSE)</f>
        <v>#DIV/0!</v>
      </c>
      <c r="I12" s="57">
        <f>VLOOKUP($M12,CardStats!$A$3:$AE$998,17,FALSE)</f>
        <v>1</v>
      </c>
      <c r="J12" s="57" t="e">
        <f>VLOOKUP($M12,CardStats!$A$3:$AE$998,18,FALSE)</f>
        <v>#DIV/0!</v>
      </c>
      <c r="K12" s="57">
        <f>VLOOKUP($M12,CardStats!$A$3:$AE$998,20,FALSE)</f>
        <v>0</v>
      </c>
      <c r="L12" s="57" t="e">
        <f>VLOOKUP($M12,CardStats!$A$3:$AE$998,21,FALSE)</f>
        <v>#DIV/0!</v>
      </c>
      <c r="M12" s="53" t="str">
        <f>Fixtures!A12</f>
        <v>Utrecht</v>
      </c>
      <c r="N12" s="54">
        <f>Fixtures!D12</f>
        <v>43688</v>
      </c>
      <c r="O12" s="53" t="str">
        <f>Fixtures!B12</f>
        <v>PEC Zwolle</v>
      </c>
      <c r="P12" s="51">
        <f>VLOOKUP($O12,CardStats!$A$3:$AE$998,5,FALSE)</f>
        <v>2</v>
      </c>
      <c r="Q12" s="51" t="e">
        <f>VLOOKUP($O12,CardStats!$A$3:$AE$998,7,FALSE)</f>
        <v>#DIV/0!</v>
      </c>
      <c r="R12" s="51">
        <f>VLOOKUP($O12,CardStats!$A$3:$AE$998,8,FALSE)</f>
        <v>1</v>
      </c>
      <c r="S12" s="51" t="e">
        <f>VLOOKUP($O12,CardStats!$A$3:$AE$998,10,FALSE)</f>
        <v>#DIV/0!</v>
      </c>
      <c r="T12" s="57">
        <f>VLOOKUP($O12,CardStats!$A$3:$AE$998,11,FALSE)</f>
        <v>0</v>
      </c>
      <c r="U12" s="57" t="e">
        <f>VLOOKUP($O12,CardStats!$A$3:$AE$998,13,FALSE)</f>
        <v>#DIV/0!</v>
      </c>
      <c r="V12" s="57">
        <f>VLOOKUP($O12,CardStats!$A$3:$AE$998,14,FALSE)</f>
        <v>0</v>
      </c>
      <c r="W12" s="57" t="e">
        <f>VLOOKUP($O12,CardStats!$A$3:$AE$998,16,FALSE)</f>
        <v>#DIV/0!</v>
      </c>
      <c r="X12" s="57">
        <f>VLOOKUP($O12,CardStats!$A$3:$AE$998,17,FALSE)</f>
        <v>1</v>
      </c>
      <c r="Y12" s="57" t="e">
        <f>VLOOKUP($O12,CardStats!$A$3:$AE$998,19,FALSE)</f>
        <v>#DIV/0!</v>
      </c>
      <c r="Z12" s="57">
        <f>VLOOKUP($O12,CardStats!$A$3:$AE$998,20,FALSE)</f>
        <v>0</v>
      </c>
      <c r="AA12" s="57" t="e">
        <f>VLOOKUP($O12,CardStats!$A$3:$AE$998,22,FALSE)</f>
        <v>#DIV/0!</v>
      </c>
    </row>
    <row r="13" spans="1:27" x14ac:dyDescent="0.3">
      <c r="A13" s="51" t="e">
        <f>VLOOKUP($M13,CardStats!$A$3:$AE$998,5,FALSE)</f>
        <v>#DIV/0!</v>
      </c>
      <c r="B13" s="51" t="e">
        <f>VLOOKUP($M13,CardStats!$A$3:$AE$998,6,FALSE)</f>
        <v>#DIV/0!</v>
      </c>
      <c r="C13" s="51" t="e">
        <f>VLOOKUP($M13,CardStats!$A$3:$AE$998,8,FALSE)</f>
        <v>#DIV/0!</v>
      </c>
      <c r="D13" s="51" t="e">
        <f>VLOOKUP($M13,CardStats!$A$3:$AE$998,9,FALSE)</f>
        <v>#DIV/0!</v>
      </c>
      <c r="E13" s="57" t="e">
        <f>VLOOKUP($M13,CardStats!$A$3:$AE$998,11,FALSE)</f>
        <v>#DIV/0!</v>
      </c>
      <c r="F13" s="57" t="e">
        <f>VLOOKUP($M13,CardStats!$A$3:$AE$998,12,FALSE)</f>
        <v>#DIV/0!</v>
      </c>
      <c r="G13" s="57" t="e">
        <f>VLOOKUP($M13,CardStats!$A$3:$AE$998,14,FALSE)</f>
        <v>#DIV/0!</v>
      </c>
      <c r="H13" s="57" t="e">
        <f>VLOOKUP($M13,CardStats!$A$3:$AE$998,15,FALSE)</f>
        <v>#DIV/0!</v>
      </c>
      <c r="I13" s="57" t="e">
        <f>VLOOKUP($M13,CardStats!$A$3:$AE$998,17,FALSE)</f>
        <v>#DIV/0!</v>
      </c>
      <c r="J13" s="57" t="e">
        <f>VLOOKUP($M13,CardStats!$A$3:$AE$998,18,FALSE)</f>
        <v>#DIV/0!</v>
      </c>
      <c r="K13" s="57" t="e">
        <f>VLOOKUP($M13,CardStats!$A$3:$AE$998,20,FALSE)</f>
        <v>#DIV/0!</v>
      </c>
      <c r="L13" s="57" t="e">
        <f>VLOOKUP($M13,CardStats!$A$3:$AE$998,21,FALSE)</f>
        <v>#DIV/0!</v>
      </c>
      <c r="M13" s="53" t="str">
        <f>Fixtures!A13</f>
        <v>Strasbourg</v>
      </c>
      <c r="N13" s="54">
        <f>Fixtures!D13</f>
        <v>43688</v>
      </c>
      <c r="O13" s="53" t="str">
        <f>Fixtures!B13</f>
        <v>Metz</v>
      </c>
      <c r="P13" s="51" t="e">
        <f>VLOOKUP($O13,CardStats!$A$3:$AE$998,5,FALSE)</f>
        <v>#DIV/0!</v>
      </c>
      <c r="Q13" s="51" t="e">
        <f>VLOOKUP($O13,CardStats!$A$3:$AE$998,7,FALSE)</f>
        <v>#DIV/0!</v>
      </c>
      <c r="R13" s="51" t="e">
        <f>VLOOKUP($O13,CardStats!$A$3:$AE$998,8,FALSE)</f>
        <v>#DIV/0!</v>
      </c>
      <c r="S13" s="51" t="e">
        <f>VLOOKUP($O13,CardStats!$A$3:$AE$998,10,FALSE)</f>
        <v>#DIV/0!</v>
      </c>
      <c r="T13" s="57" t="e">
        <f>VLOOKUP($O13,CardStats!$A$3:$AE$998,11,FALSE)</f>
        <v>#DIV/0!</v>
      </c>
      <c r="U13" s="57" t="e">
        <f>VLOOKUP($O13,CardStats!$A$3:$AE$998,13,FALSE)</f>
        <v>#DIV/0!</v>
      </c>
      <c r="V13" s="57" t="e">
        <f>VLOOKUP($O13,CardStats!$A$3:$AE$998,14,FALSE)</f>
        <v>#DIV/0!</v>
      </c>
      <c r="W13" s="57" t="e">
        <f>VLOOKUP($O13,CardStats!$A$3:$AE$998,16,FALSE)</f>
        <v>#DIV/0!</v>
      </c>
      <c r="X13" s="57" t="e">
        <f>VLOOKUP($O13,CardStats!$A$3:$AE$998,17,FALSE)</f>
        <v>#DIV/0!</v>
      </c>
      <c r="Y13" s="57" t="e">
        <f>VLOOKUP($O13,CardStats!$A$3:$AE$998,19,FALSE)</f>
        <v>#DIV/0!</v>
      </c>
      <c r="Z13" s="57" t="e">
        <f>VLOOKUP($O13,CardStats!$A$3:$AE$998,20,FALSE)</f>
        <v>#DIV/0!</v>
      </c>
      <c r="AA13" s="57" t="e">
        <f>VLOOKUP($O13,CardStats!$A$3:$AE$998,22,FALSE)</f>
        <v>#DIV/0!</v>
      </c>
    </row>
    <row r="14" spans="1:27" x14ac:dyDescent="0.3">
      <c r="A14" s="51" t="e">
        <f>VLOOKUP($M14,CardStats!$A$3:$AE$998,5,FALSE)</f>
        <v>#DIV/0!</v>
      </c>
      <c r="B14" s="51" t="e">
        <f>VLOOKUP($M14,CardStats!$A$3:$AE$998,6,FALSE)</f>
        <v>#DIV/0!</v>
      </c>
      <c r="C14" s="51" t="e">
        <f>VLOOKUP($M14,CardStats!$A$3:$AE$998,8,FALSE)</f>
        <v>#DIV/0!</v>
      </c>
      <c r="D14" s="51" t="e">
        <f>VLOOKUP($M14,CardStats!$A$3:$AE$998,9,FALSE)</f>
        <v>#DIV/0!</v>
      </c>
      <c r="E14" s="57" t="e">
        <f>VLOOKUP($M14,CardStats!$A$3:$AE$998,11,FALSE)</f>
        <v>#DIV/0!</v>
      </c>
      <c r="F14" s="57" t="e">
        <f>VLOOKUP($M14,CardStats!$A$3:$AE$998,12,FALSE)</f>
        <v>#DIV/0!</v>
      </c>
      <c r="G14" s="57" t="e">
        <f>VLOOKUP($M14,CardStats!$A$3:$AE$998,14,FALSE)</f>
        <v>#DIV/0!</v>
      </c>
      <c r="H14" s="57" t="e">
        <f>VLOOKUP($M14,CardStats!$A$3:$AE$998,15,FALSE)</f>
        <v>#DIV/0!</v>
      </c>
      <c r="I14" s="57" t="e">
        <f>VLOOKUP($M14,CardStats!$A$3:$AE$998,17,FALSE)</f>
        <v>#DIV/0!</v>
      </c>
      <c r="J14" s="57" t="e">
        <f>VLOOKUP($M14,CardStats!$A$3:$AE$998,18,FALSE)</f>
        <v>#DIV/0!</v>
      </c>
      <c r="K14" s="57" t="e">
        <f>VLOOKUP($M14,CardStats!$A$3:$AE$998,20,FALSE)</f>
        <v>#DIV/0!</v>
      </c>
      <c r="L14" s="57" t="e">
        <f>VLOOKUP($M14,CardStats!$A$3:$AE$998,21,FALSE)</f>
        <v>#DIV/0!</v>
      </c>
      <c r="M14" s="53" t="str">
        <f>Fixtures!A14</f>
        <v>Lille</v>
      </c>
      <c r="N14" s="54">
        <f>Fixtures!D14</f>
        <v>43688</v>
      </c>
      <c r="O14" s="53" t="str">
        <f>Fixtures!B14</f>
        <v>Nantes</v>
      </c>
      <c r="P14" s="51" t="e">
        <f>VLOOKUP($O14,CardStats!$A$3:$AE$998,5,FALSE)</f>
        <v>#DIV/0!</v>
      </c>
      <c r="Q14" s="51" t="e">
        <f>VLOOKUP($O14,CardStats!$A$3:$AE$998,7,FALSE)</f>
        <v>#DIV/0!</v>
      </c>
      <c r="R14" s="51" t="e">
        <f>VLOOKUP($O14,CardStats!$A$3:$AE$998,8,FALSE)</f>
        <v>#DIV/0!</v>
      </c>
      <c r="S14" s="51" t="e">
        <f>VLOOKUP($O14,CardStats!$A$3:$AE$998,10,FALSE)</f>
        <v>#DIV/0!</v>
      </c>
      <c r="T14" s="57" t="e">
        <f>VLOOKUP($O14,CardStats!$A$3:$AE$998,11,FALSE)</f>
        <v>#DIV/0!</v>
      </c>
      <c r="U14" s="57" t="e">
        <f>VLOOKUP($O14,CardStats!$A$3:$AE$998,13,FALSE)</f>
        <v>#DIV/0!</v>
      </c>
      <c r="V14" s="57" t="e">
        <f>VLOOKUP($O14,CardStats!$A$3:$AE$998,14,FALSE)</f>
        <v>#DIV/0!</v>
      </c>
      <c r="W14" s="57" t="e">
        <f>VLOOKUP($O14,CardStats!$A$3:$AE$998,16,FALSE)</f>
        <v>#DIV/0!</v>
      </c>
      <c r="X14" s="57" t="e">
        <f>VLOOKUP($O14,CardStats!$A$3:$AE$998,17,FALSE)</f>
        <v>#DIV/0!</v>
      </c>
      <c r="Y14" s="57" t="e">
        <f>VLOOKUP($O14,CardStats!$A$3:$AE$998,19,FALSE)</f>
        <v>#DIV/0!</v>
      </c>
      <c r="Z14" s="57" t="e">
        <f>VLOOKUP($O14,CardStats!$A$3:$AE$998,20,FALSE)</f>
        <v>#DIV/0!</v>
      </c>
      <c r="AA14" s="57" t="e">
        <f>VLOOKUP($O14,CardStats!$A$3:$AE$998,22,FALSE)</f>
        <v>#DIV/0!</v>
      </c>
    </row>
    <row r="15" spans="1:27" x14ac:dyDescent="0.3">
      <c r="A15" s="51" t="e">
        <f>VLOOKUP($M15,CardStats!$A$3:$AE$998,5,FALSE)</f>
        <v>#DIV/0!</v>
      </c>
      <c r="B15" s="51" t="e">
        <f>VLOOKUP($M15,CardStats!$A$3:$AE$998,6,FALSE)</f>
        <v>#DIV/0!</v>
      </c>
      <c r="C15" s="51" t="e">
        <f>VLOOKUP($M15,CardStats!$A$3:$AE$998,8,FALSE)</f>
        <v>#DIV/0!</v>
      </c>
      <c r="D15" s="51" t="e">
        <f>VLOOKUP($M15,CardStats!$A$3:$AE$998,9,FALSE)</f>
        <v>#DIV/0!</v>
      </c>
      <c r="E15" s="57" t="e">
        <f>VLOOKUP($M15,CardStats!$A$3:$AE$998,11,FALSE)</f>
        <v>#DIV/0!</v>
      </c>
      <c r="F15" s="57" t="e">
        <f>VLOOKUP($M15,CardStats!$A$3:$AE$998,12,FALSE)</f>
        <v>#DIV/0!</v>
      </c>
      <c r="G15" s="57" t="e">
        <f>VLOOKUP($M15,CardStats!$A$3:$AE$998,14,FALSE)</f>
        <v>#DIV/0!</v>
      </c>
      <c r="H15" s="57" t="e">
        <f>VLOOKUP($M15,CardStats!$A$3:$AE$998,15,FALSE)</f>
        <v>#DIV/0!</v>
      </c>
      <c r="I15" s="57" t="e">
        <f>VLOOKUP($M15,CardStats!$A$3:$AE$998,17,FALSE)</f>
        <v>#DIV/0!</v>
      </c>
      <c r="J15" s="57" t="e">
        <f>VLOOKUP($M15,CardStats!$A$3:$AE$998,18,FALSE)</f>
        <v>#DIV/0!</v>
      </c>
      <c r="K15" s="57" t="e">
        <f>VLOOKUP($M15,CardStats!$A$3:$AE$998,20,FALSE)</f>
        <v>#DIV/0!</v>
      </c>
      <c r="L15" s="57" t="e">
        <f>VLOOKUP($M15,CardStats!$A$3:$AE$998,21,FALSE)</f>
        <v>#DIV/0!</v>
      </c>
      <c r="M15" s="53" t="str">
        <f>Fixtures!A15</f>
        <v>PSG</v>
      </c>
      <c r="N15" s="54">
        <f>Fixtures!D15</f>
        <v>43688</v>
      </c>
      <c r="O15" s="53" t="str">
        <f>Fixtures!B15</f>
        <v>Nîmes</v>
      </c>
      <c r="P15" s="51" t="e">
        <f>VLOOKUP($O15,CardStats!$A$3:$AE$998,5,FALSE)</f>
        <v>#DIV/0!</v>
      </c>
      <c r="Q15" s="51" t="e">
        <f>VLOOKUP($O15,CardStats!$A$3:$AE$998,7,FALSE)</f>
        <v>#DIV/0!</v>
      </c>
      <c r="R15" s="51" t="e">
        <f>VLOOKUP($O15,CardStats!$A$3:$AE$998,8,FALSE)</f>
        <v>#DIV/0!</v>
      </c>
      <c r="S15" s="51" t="e">
        <f>VLOOKUP($O15,CardStats!$A$3:$AE$998,10,FALSE)</f>
        <v>#DIV/0!</v>
      </c>
      <c r="T15" s="57" t="e">
        <f>VLOOKUP($O15,CardStats!$A$3:$AE$998,11,FALSE)</f>
        <v>#DIV/0!</v>
      </c>
      <c r="U15" s="57" t="e">
        <f>VLOOKUP($O15,CardStats!$A$3:$AE$998,13,FALSE)</f>
        <v>#DIV/0!</v>
      </c>
      <c r="V15" s="57" t="e">
        <f>VLOOKUP($O15,CardStats!$A$3:$AE$998,14,FALSE)</f>
        <v>#DIV/0!</v>
      </c>
      <c r="W15" s="57" t="e">
        <f>VLOOKUP($O15,CardStats!$A$3:$AE$998,16,FALSE)</f>
        <v>#DIV/0!</v>
      </c>
      <c r="X15" s="57" t="e">
        <f>VLOOKUP($O15,CardStats!$A$3:$AE$998,17,FALSE)</f>
        <v>#DIV/0!</v>
      </c>
      <c r="Y15" s="57" t="e">
        <f>VLOOKUP($O15,CardStats!$A$3:$AE$998,19,FALSE)</f>
        <v>#DIV/0!</v>
      </c>
      <c r="Z15" s="57" t="e">
        <f>VLOOKUP($O15,CardStats!$A$3:$AE$998,20,FALSE)</f>
        <v>#DIV/0!</v>
      </c>
      <c r="AA15" s="57" t="e">
        <f>VLOOKUP($O15,CardStats!$A$3:$AE$998,22,FALSE)</f>
        <v>#DIV/0!</v>
      </c>
    </row>
    <row r="16" spans="1:27" x14ac:dyDescent="0.3">
      <c r="A16" s="51" t="e">
        <f>VLOOKUP($M16,CardStats!$A$3:$AE$998,5,FALSE)</f>
        <v>#DIV/0!</v>
      </c>
      <c r="B16" s="51" t="e">
        <f>VLOOKUP($M16,CardStats!$A$3:$AE$998,6,FALSE)</f>
        <v>#DIV/0!</v>
      </c>
      <c r="C16" s="51" t="e">
        <f>VLOOKUP($M16,CardStats!$A$3:$AE$998,8,FALSE)</f>
        <v>#DIV/0!</v>
      </c>
      <c r="D16" s="51" t="e">
        <f>VLOOKUP($M16,CardStats!$A$3:$AE$998,9,FALSE)</f>
        <v>#DIV/0!</v>
      </c>
      <c r="E16" s="57" t="e">
        <f>VLOOKUP($M16,CardStats!$A$3:$AE$998,11,FALSE)</f>
        <v>#DIV/0!</v>
      </c>
      <c r="F16" s="57" t="e">
        <f>VLOOKUP($M16,CardStats!$A$3:$AE$998,12,FALSE)</f>
        <v>#DIV/0!</v>
      </c>
      <c r="G16" s="57" t="e">
        <f>VLOOKUP($M16,CardStats!$A$3:$AE$998,14,FALSE)</f>
        <v>#DIV/0!</v>
      </c>
      <c r="H16" s="57" t="e">
        <f>VLOOKUP($M16,CardStats!$A$3:$AE$998,15,FALSE)</f>
        <v>#DIV/0!</v>
      </c>
      <c r="I16" s="57" t="e">
        <f>VLOOKUP($M16,CardStats!$A$3:$AE$998,17,FALSE)</f>
        <v>#DIV/0!</v>
      </c>
      <c r="J16" s="57" t="e">
        <f>VLOOKUP($M16,CardStats!$A$3:$AE$998,18,FALSE)</f>
        <v>#DIV/0!</v>
      </c>
      <c r="K16" s="57" t="e">
        <f>VLOOKUP($M16,CardStats!$A$3:$AE$998,20,FALSE)</f>
        <v>#DIV/0!</v>
      </c>
      <c r="L16" s="57" t="e">
        <f>VLOOKUP($M16,CardStats!$A$3:$AE$998,21,FALSE)</f>
        <v>#DIV/0!</v>
      </c>
      <c r="M16" s="53" t="str">
        <f>Fixtures!A16</f>
        <v>Sporting Braga</v>
      </c>
      <c r="N16" s="54">
        <f>Fixtures!D16</f>
        <v>43688</v>
      </c>
      <c r="O16" s="53" t="str">
        <f>Fixtures!B16</f>
        <v>Moreirense</v>
      </c>
      <c r="P16" s="51" t="e">
        <f>VLOOKUP($O16,CardStats!$A$3:$AE$998,5,FALSE)</f>
        <v>#DIV/0!</v>
      </c>
      <c r="Q16" s="51" t="e">
        <f>VLOOKUP($O16,CardStats!$A$3:$AE$998,7,FALSE)</f>
        <v>#DIV/0!</v>
      </c>
      <c r="R16" s="51" t="e">
        <f>VLOOKUP($O16,CardStats!$A$3:$AE$998,8,FALSE)</f>
        <v>#DIV/0!</v>
      </c>
      <c r="S16" s="51" t="e">
        <f>VLOOKUP($O16,CardStats!$A$3:$AE$998,10,FALSE)</f>
        <v>#DIV/0!</v>
      </c>
      <c r="T16" s="57" t="e">
        <f>VLOOKUP($O16,CardStats!$A$3:$AE$998,11,FALSE)</f>
        <v>#DIV/0!</v>
      </c>
      <c r="U16" s="57" t="e">
        <f>VLOOKUP($O16,CardStats!$A$3:$AE$998,13,FALSE)</f>
        <v>#DIV/0!</v>
      </c>
      <c r="V16" s="57" t="e">
        <f>VLOOKUP($O16,CardStats!$A$3:$AE$998,14,FALSE)</f>
        <v>#DIV/0!</v>
      </c>
      <c r="W16" s="57" t="e">
        <f>VLOOKUP($O16,CardStats!$A$3:$AE$998,16,FALSE)</f>
        <v>#DIV/0!</v>
      </c>
      <c r="X16" s="57" t="e">
        <f>VLOOKUP($O16,CardStats!$A$3:$AE$998,17,FALSE)</f>
        <v>#DIV/0!</v>
      </c>
      <c r="Y16" s="57" t="e">
        <f>VLOOKUP($O16,CardStats!$A$3:$AE$998,19,FALSE)</f>
        <v>#DIV/0!</v>
      </c>
      <c r="Z16" s="57" t="e">
        <f>VLOOKUP($O16,CardStats!$A$3:$AE$998,20,FALSE)</f>
        <v>#DIV/0!</v>
      </c>
      <c r="AA16" s="57" t="e">
        <f>VLOOKUP($O16,CardStats!$A$3:$AE$998,22,FALSE)</f>
        <v>#DIV/0!</v>
      </c>
    </row>
    <row r="17" spans="1:27" x14ac:dyDescent="0.3">
      <c r="A17" s="51" t="e">
        <f>VLOOKUP($M17,CardStats!$A$3:$AE$998,5,FALSE)</f>
        <v>#DIV/0!</v>
      </c>
      <c r="B17" s="51" t="e">
        <f>VLOOKUP($M17,CardStats!$A$3:$AE$998,6,FALSE)</f>
        <v>#DIV/0!</v>
      </c>
      <c r="C17" s="51" t="e">
        <f>VLOOKUP($M17,CardStats!$A$3:$AE$998,8,FALSE)</f>
        <v>#DIV/0!</v>
      </c>
      <c r="D17" s="51" t="e">
        <f>VLOOKUP($M17,CardStats!$A$3:$AE$998,9,FALSE)</f>
        <v>#DIV/0!</v>
      </c>
      <c r="E17" s="57" t="e">
        <f>VLOOKUP($M17,CardStats!$A$3:$AE$998,11,FALSE)</f>
        <v>#DIV/0!</v>
      </c>
      <c r="F17" s="57" t="e">
        <f>VLOOKUP($M17,CardStats!$A$3:$AE$998,12,FALSE)</f>
        <v>#DIV/0!</v>
      </c>
      <c r="G17" s="57" t="e">
        <f>VLOOKUP($M17,CardStats!$A$3:$AE$998,14,FALSE)</f>
        <v>#DIV/0!</v>
      </c>
      <c r="H17" s="57" t="e">
        <f>VLOOKUP($M17,CardStats!$A$3:$AE$998,15,FALSE)</f>
        <v>#DIV/0!</v>
      </c>
      <c r="I17" s="57" t="e">
        <f>VLOOKUP($M17,CardStats!$A$3:$AE$998,17,FALSE)</f>
        <v>#DIV/0!</v>
      </c>
      <c r="J17" s="57" t="e">
        <f>VLOOKUP($M17,CardStats!$A$3:$AE$998,18,FALSE)</f>
        <v>#DIV/0!</v>
      </c>
      <c r="K17" s="57" t="e">
        <f>VLOOKUP($M17,CardStats!$A$3:$AE$998,20,FALSE)</f>
        <v>#DIV/0!</v>
      </c>
      <c r="L17" s="57" t="e">
        <f>VLOOKUP($M17,CardStats!$A$3:$AE$998,21,FALSE)</f>
        <v>#DIV/0!</v>
      </c>
      <c r="M17" s="53" t="str">
        <f>Fixtures!A17</f>
        <v>Marítimo</v>
      </c>
      <c r="N17" s="54">
        <f>Fixtures!D17</f>
        <v>43688</v>
      </c>
      <c r="O17" s="53" t="str">
        <f>Fixtures!B17</f>
        <v>Sporting CP</v>
      </c>
      <c r="P17" s="51" t="e">
        <f>VLOOKUP($O17,CardStats!$A$3:$AE$998,5,FALSE)</f>
        <v>#DIV/0!</v>
      </c>
      <c r="Q17" s="51" t="e">
        <f>VLOOKUP($O17,CardStats!$A$3:$AE$998,7,FALSE)</f>
        <v>#DIV/0!</v>
      </c>
      <c r="R17" s="51" t="e">
        <f>VLOOKUP($O17,CardStats!$A$3:$AE$998,8,FALSE)</f>
        <v>#DIV/0!</v>
      </c>
      <c r="S17" s="51" t="e">
        <f>VLOOKUP($O17,CardStats!$A$3:$AE$998,10,FALSE)</f>
        <v>#DIV/0!</v>
      </c>
      <c r="T17" s="57" t="e">
        <f>VLOOKUP($O17,CardStats!$A$3:$AE$998,11,FALSE)</f>
        <v>#DIV/0!</v>
      </c>
      <c r="U17" s="57" t="e">
        <f>VLOOKUP($O17,CardStats!$A$3:$AE$998,13,FALSE)</f>
        <v>#DIV/0!</v>
      </c>
      <c r="V17" s="57" t="e">
        <f>VLOOKUP($O17,CardStats!$A$3:$AE$998,14,FALSE)</f>
        <v>#DIV/0!</v>
      </c>
      <c r="W17" s="57" t="e">
        <f>VLOOKUP($O17,CardStats!$A$3:$AE$998,16,FALSE)</f>
        <v>#DIV/0!</v>
      </c>
      <c r="X17" s="57" t="e">
        <f>VLOOKUP($O17,CardStats!$A$3:$AE$998,17,FALSE)</f>
        <v>#DIV/0!</v>
      </c>
      <c r="Y17" s="57" t="e">
        <f>VLOOKUP($O17,CardStats!$A$3:$AE$998,19,FALSE)</f>
        <v>#DIV/0!</v>
      </c>
      <c r="Z17" s="57" t="e">
        <f>VLOOKUP($O17,CardStats!$A$3:$AE$998,20,FALSE)</f>
        <v>#DIV/0!</v>
      </c>
      <c r="AA17" s="57" t="e">
        <f>VLOOKUP($O17,CardStats!$A$3:$AE$998,22,FALSE)</f>
        <v>#DIV/0!</v>
      </c>
    </row>
    <row r="18" spans="1:27" x14ac:dyDescent="0.3">
      <c r="A18" s="51" t="e">
        <f>VLOOKUP($M18,CardStats!$A$3:$AE$998,5,FALSE)</f>
        <v>#DIV/0!</v>
      </c>
      <c r="B18" s="51" t="e">
        <f>VLOOKUP($M18,CardStats!$A$3:$AE$998,6,FALSE)</f>
        <v>#DIV/0!</v>
      </c>
      <c r="C18" s="51" t="e">
        <f>VLOOKUP($M18,CardStats!$A$3:$AE$998,8,FALSE)</f>
        <v>#DIV/0!</v>
      </c>
      <c r="D18" s="51" t="e">
        <f>VLOOKUP($M18,CardStats!$A$3:$AE$998,9,FALSE)</f>
        <v>#DIV/0!</v>
      </c>
      <c r="E18" s="57" t="e">
        <f>VLOOKUP($M18,CardStats!$A$3:$AE$998,11,FALSE)</f>
        <v>#DIV/0!</v>
      </c>
      <c r="F18" s="57" t="e">
        <f>VLOOKUP($M18,CardStats!$A$3:$AE$998,12,FALSE)</f>
        <v>#DIV/0!</v>
      </c>
      <c r="G18" s="57" t="e">
        <f>VLOOKUP($M18,CardStats!$A$3:$AE$998,14,FALSE)</f>
        <v>#DIV/0!</v>
      </c>
      <c r="H18" s="57" t="e">
        <f>VLOOKUP($M18,CardStats!$A$3:$AE$998,15,FALSE)</f>
        <v>#DIV/0!</v>
      </c>
      <c r="I18" s="57" t="e">
        <f>VLOOKUP($M18,CardStats!$A$3:$AE$998,17,FALSE)</f>
        <v>#DIV/0!</v>
      </c>
      <c r="J18" s="57" t="e">
        <f>VLOOKUP($M18,CardStats!$A$3:$AE$998,18,FALSE)</f>
        <v>#DIV/0!</v>
      </c>
      <c r="K18" s="57" t="e">
        <f>VLOOKUP($M18,CardStats!$A$3:$AE$998,20,FALSE)</f>
        <v>#DIV/0!</v>
      </c>
      <c r="L18" s="57" t="e">
        <f>VLOOKUP($M18,CardStats!$A$3:$AE$998,21,FALSE)</f>
        <v>#DIV/0!</v>
      </c>
      <c r="M18" s="53" t="str">
        <f>Fixtures!A18</f>
        <v>Boavista</v>
      </c>
      <c r="N18" s="54">
        <f>Fixtures!D18</f>
        <v>43688</v>
      </c>
      <c r="O18" s="53" t="str">
        <f>Fixtures!B18</f>
        <v>Desportivo Aves</v>
      </c>
      <c r="P18" s="51" t="e">
        <f>VLOOKUP($O18,CardStats!$A$3:$AE$998,5,FALSE)</f>
        <v>#DIV/0!</v>
      </c>
      <c r="Q18" s="51" t="e">
        <f>VLOOKUP($O18,CardStats!$A$3:$AE$998,7,FALSE)</f>
        <v>#DIV/0!</v>
      </c>
      <c r="R18" s="51" t="e">
        <f>VLOOKUP($O18,CardStats!$A$3:$AE$998,8,FALSE)</f>
        <v>#DIV/0!</v>
      </c>
      <c r="S18" s="51" t="e">
        <f>VLOOKUP($O18,CardStats!$A$3:$AE$998,10,FALSE)</f>
        <v>#DIV/0!</v>
      </c>
      <c r="T18" s="57" t="e">
        <f>VLOOKUP($O18,CardStats!$A$3:$AE$998,11,FALSE)</f>
        <v>#DIV/0!</v>
      </c>
      <c r="U18" s="57" t="e">
        <f>VLOOKUP($O18,CardStats!$A$3:$AE$998,13,FALSE)</f>
        <v>#DIV/0!</v>
      </c>
      <c r="V18" s="57" t="e">
        <f>VLOOKUP($O18,CardStats!$A$3:$AE$998,14,FALSE)</f>
        <v>#DIV/0!</v>
      </c>
      <c r="W18" s="57" t="e">
        <f>VLOOKUP($O18,CardStats!$A$3:$AE$998,16,FALSE)</f>
        <v>#DIV/0!</v>
      </c>
      <c r="X18" s="57" t="e">
        <f>VLOOKUP($O18,CardStats!$A$3:$AE$998,17,FALSE)</f>
        <v>#DIV/0!</v>
      </c>
      <c r="Y18" s="57" t="e">
        <f>VLOOKUP($O18,CardStats!$A$3:$AE$998,19,FALSE)</f>
        <v>#DIV/0!</v>
      </c>
      <c r="Z18" s="57" t="e">
        <f>VLOOKUP($O18,CardStats!$A$3:$AE$998,20,FALSE)</f>
        <v>#DIV/0!</v>
      </c>
      <c r="AA18" s="57" t="e">
        <f>VLOOKUP($O18,CardStats!$A$3:$AE$998,22,FALSE)</f>
        <v>#DIV/0!</v>
      </c>
    </row>
    <row r="19" spans="1:27" x14ac:dyDescent="0.3">
      <c r="A19" s="51" t="e">
        <f>VLOOKUP($M19,CardStats!$A$3:$AE$998,5,FALSE)</f>
        <v>#DIV/0!</v>
      </c>
      <c r="B19" s="51" t="e">
        <f>VLOOKUP($M19,CardStats!$A$3:$AE$998,6,FALSE)</f>
        <v>#DIV/0!</v>
      </c>
      <c r="C19" s="51" t="e">
        <f>VLOOKUP($M19,CardStats!$A$3:$AE$998,8,FALSE)</f>
        <v>#DIV/0!</v>
      </c>
      <c r="D19" s="51" t="e">
        <f>VLOOKUP($M19,CardStats!$A$3:$AE$998,9,FALSE)</f>
        <v>#DIV/0!</v>
      </c>
      <c r="E19" s="57" t="e">
        <f>VLOOKUP($M19,CardStats!$A$3:$AE$998,11,FALSE)</f>
        <v>#DIV/0!</v>
      </c>
      <c r="F19" s="57" t="e">
        <f>VLOOKUP($M19,CardStats!$A$3:$AE$998,12,FALSE)</f>
        <v>#DIV/0!</v>
      </c>
      <c r="G19" s="57" t="e">
        <f>VLOOKUP($M19,CardStats!$A$3:$AE$998,14,FALSE)</f>
        <v>#DIV/0!</v>
      </c>
      <c r="H19" s="57" t="e">
        <f>VLOOKUP($M19,CardStats!$A$3:$AE$998,15,FALSE)</f>
        <v>#DIV/0!</v>
      </c>
      <c r="I19" s="57" t="e">
        <f>VLOOKUP($M19,CardStats!$A$3:$AE$998,17,FALSE)</f>
        <v>#DIV/0!</v>
      </c>
      <c r="J19" s="57" t="e">
        <f>VLOOKUP($M19,CardStats!$A$3:$AE$998,18,FALSE)</f>
        <v>#DIV/0!</v>
      </c>
      <c r="K19" s="57" t="e">
        <f>VLOOKUP($M19,CardStats!$A$3:$AE$998,20,FALSE)</f>
        <v>#DIV/0!</v>
      </c>
      <c r="L19" s="57" t="e">
        <f>VLOOKUP($M19,CardStats!$A$3:$AE$998,21,FALSE)</f>
        <v>#DIV/0!</v>
      </c>
      <c r="M19" s="53" t="str">
        <f>Fixtures!A19</f>
        <v>Feirense</v>
      </c>
      <c r="N19" s="54">
        <f>Fixtures!D19</f>
        <v>43688</v>
      </c>
      <c r="O19" s="53" t="str">
        <f>Fixtures!B19</f>
        <v>Vilafranquense</v>
      </c>
      <c r="P19" s="51" t="e">
        <f>VLOOKUP($O19,CardStats!$A$3:$AE$998,5,FALSE)</f>
        <v>#DIV/0!</v>
      </c>
      <c r="Q19" s="51" t="e">
        <f>VLOOKUP($O19,CardStats!$A$3:$AE$998,7,FALSE)</f>
        <v>#DIV/0!</v>
      </c>
      <c r="R19" s="51" t="e">
        <f>VLOOKUP($O19,CardStats!$A$3:$AE$998,8,FALSE)</f>
        <v>#DIV/0!</v>
      </c>
      <c r="S19" s="51" t="e">
        <f>VLOOKUP($O19,CardStats!$A$3:$AE$998,10,FALSE)</f>
        <v>#DIV/0!</v>
      </c>
      <c r="T19" s="57" t="e">
        <f>VLOOKUP($O19,CardStats!$A$3:$AE$998,11,FALSE)</f>
        <v>#DIV/0!</v>
      </c>
      <c r="U19" s="57" t="e">
        <f>VLOOKUP($O19,CardStats!$A$3:$AE$998,13,FALSE)</f>
        <v>#DIV/0!</v>
      </c>
      <c r="V19" s="57" t="e">
        <f>VLOOKUP($O19,CardStats!$A$3:$AE$998,14,FALSE)</f>
        <v>#DIV/0!</v>
      </c>
      <c r="W19" s="57" t="e">
        <f>VLOOKUP($O19,CardStats!$A$3:$AE$998,16,FALSE)</f>
        <v>#DIV/0!</v>
      </c>
      <c r="X19" s="57" t="e">
        <f>VLOOKUP($O19,CardStats!$A$3:$AE$998,17,FALSE)</f>
        <v>#DIV/0!</v>
      </c>
      <c r="Y19" s="57" t="e">
        <f>VLOOKUP($O19,CardStats!$A$3:$AE$998,19,FALSE)</f>
        <v>#DIV/0!</v>
      </c>
      <c r="Z19" s="57" t="e">
        <f>VLOOKUP($O19,CardStats!$A$3:$AE$998,20,FALSE)</f>
        <v>#DIV/0!</v>
      </c>
      <c r="AA19" s="57" t="e">
        <f>VLOOKUP($O19,CardStats!$A$3:$AE$998,22,FALSE)</f>
        <v>#DIV/0!</v>
      </c>
    </row>
    <row r="20" spans="1:27" x14ac:dyDescent="0.3">
      <c r="A20" s="51" t="e">
        <f>VLOOKUP($M20,CardStats!$A$3:$AE$998,5,FALSE)</f>
        <v>#DIV/0!</v>
      </c>
      <c r="B20" s="51" t="e">
        <f>VLOOKUP($M20,CardStats!$A$3:$AE$998,6,FALSE)</f>
        <v>#DIV/0!</v>
      </c>
      <c r="C20" s="51" t="e">
        <f>VLOOKUP($M20,CardStats!$A$3:$AE$998,8,FALSE)</f>
        <v>#DIV/0!</v>
      </c>
      <c r="D20" s="51" t="e">
        <f>VLOOKUP($M20,CardStats!$A$3:$AE$998,9,FALSE)</f>
        <v>#DIV/0!</v>
      </c>
      <c r="E20" s="57" t="e">
        <f>VLOOKUP($M20,CardStats!$A$3:$AE$998,11,FALSE)</f>
        <v>#DIV/0!</v>
      </c>
      <c r="F20" s="57" t="e">
        <f>VLOOKUP($M20,CardStats!$A$3:$AE$998,12,FALSE)</f>
        <v>#DIV/0!</v>
      </c>
      <c r="G20" s="57" t="e">
        <f>VLOOKUP($M20,CardStats!$A$3:$AE$998,14,FALSE)</f>
        <v>#DIV/0!</v>
      </c>
      <c r="H20" s="57" t="e">
        <f>VLOOKUP($M20,CardStats!$A$3:$AE$998,15,FALSE)</f>
        <v>#DIV/0!</v>
      </c>
      <c r="I20" s="57" t="e">
        <f>VLOOKUP($M20,CardStats!$A$3:$AE$998,17,FALSE)</f>
        <v>#DIV/0!</v>
      </c>
      <c r="J20" s="57" t="e">
        <f>VLOOKUP($M20,CardStats!$A$3:$AE$998,18,FALSE)</f>
        <v>#DIV/0!</v>
      </c>
      <c r="K20" s="57" t="e">
        <f>VLOOKUP($M20,CardStats!$A$3:$AE$998,20,FALSE)</f>
        <v>#DIV/0!</v>
      </c>
      <c r="L20" s="57" t="e">
        <f>VLOOKUP($M20,CardStats!$A$3:$AE$998,21,FALSE)</f>
        <v>#DIV/0!</v>
      </c>
      <c r="M20" s="53" t="str">
        <f>Fixtures!A20</f>
        <v>Académica</v>
      </c>
      <c r="N20" s="54">
        <f>Fixtures!D20</f>
        <v>43688</v>
      </c>
      <c r="O20" s="53" t="str">
        <f>Fixtures!B20</f>
        <v>Leixões</v>
      </c>
      <c r="P20" s="51" t="e">
        <f>VLOOKUP($O20,CardStats!$A$3:$AE$998,5,FALSE)</f>
        <v>#DIV/0!</v>
      </c>
      <c r="Q20" s="51" t="e">
        <f>VLOOKUP($O20,CardStats!$A$3:$AE$998,7,FALSE)</f>
        <v>#DIV/0!</v>
      </c>
      <c r="R20" s="51" t="e">
        <f>VLOOKUP($O20,CardStats!$A$3:$AE$998,8,FALSE)</f>
        <v>#DIV/0!</v>
      </c>
      <c r="S20" s="51" t="e">
        <f>VLOOKUP($O20,CardStats!$A$3:$AE$998,10,FALSE)</f>
        <v>#DIV/0!</v>
      </c>
      <c r="T20" s="57" t="e">
        <f>VLOOKUP($O20,CardStats!$A$3:$AE$998,11,FALSE)</f>
        <v>#DIV/0!</v>
      </c>
      <c r="U20" s="57" t="e">
        <f>VLOOKUP($O20,CardStats!$A$3:$AE$998,13,FALSE)</f>
        <v>#DIV/0!</v>
      </c>
      <c r="V20" s="57" t="e">
        <f>VLOOKUP($O20,CardStats!$A$3:$AE$998,14,FALSE)</f>
        <v>#DIV/0!</v>
      </c>
      <c r="W20" s="57" t="e">
        <f>VLOOKUP($O20,CardStats!$A$3:$AE$998,16,FALSE)</f>
        <v>#DIV/0!</v>
      </c>
      <c r="X20" s="57" t="e">
        <f>VLOOKUP($O20,CardStats!$A$3:$AE$998,17,FALSE)</f>
        <v>#DIV/0!</v>
      </c>
      <c r="Y20" s="57" t="e">
        <f>VLOOKUP($O20,CardStats!$A$3:$AE$998,19,FALSE)</f>
        <v>#DIV/0!</v>
      </c>
      <c r="Z20" s="57" t="e">
        <f>VLOOKUP($O20,CardStats!$A$3:$AE$998,20,FALSE)</f>
        <v>#DIV/0!</v>
      </c>
      <c r="AA20" s="57" t="e">
        <f>VLOOKUP($O20,CardStats!$A$3:$AE$998,22,FALSE)</f>
        <v>#DIV/0!</v>
      </c>
    </row>
    <row r="21" spans="1:27" x14ac:dyDescent="0.3">
      <c r="A21" s="51" t="e">
        <f>VLOOKUP($M21,CardStats!$A$3:$AE$998,5,FALSE)</f>
        <v>#DIV/0!</v>
      </c>
      <c r="B21" s="51" t="e">
        <f>VLOOKUP($M21,CardStats!$A$3:$AE$998,6,FALSE)</f>
        <v>#DIV/0!</v>
      </c>
      <c r="C21" s="51" t="e">
        <f>VLOOKUP($M21,CardStats!$A$3:$AE$998,8,FALSE)</f>
        <v>#DIV/0!</v>
      </c>
      <c r="D21" s="51" t="e">
        <f>VLOOKUP($M21,CardStats!$A$3:$AE$998,9,FALSE)</f>
        <v>#DIV/0!</v>
      </c>
      <c r="E21" s="57" t="e">
        <f>VLOOKUP($M21,CardStats!$A$3:$AE$998,11,FALSE)</f>
        <v>#DIV/0!</v>
      </c>
      <c r="F21" s="57" t="e">
        <f>VLOOKUP($M21,CardStats!$A$3:$AE$998,12,FALSE)</f>
        <v>#DIV/0!</v>
      </c>
      <c r="G21" s="57" t="e">
        <f>VLOOKUP($M21,CardStats!$A$3:$AE$998,14,FALSE)</f>
        <v>#DIV/0!</v>
      </c>
      <c r="H21" s="57" t="e">
        <f>VLOOKUP($M21,CardStats!$A$3:$AE$998,15,FALSE)</f>
        <v>#DIV/0!</v>
      </c>
      <c r="I21" s="57" t="e">
        <f>VLOOKUP($M21,CardStats!$A$3:$AE$998,17,FALSE)</f>
        <v>#DIV/0!</v>
      </c>
      <c r="J21" s="57" t="e">
        <f>VLOOKUP($M21,CardStats!$A$3:$AE$998,18,FALSE)</f>
        <v>#DIV/0!</v>
      </c>
      <c r="K21" s="57" t="e">
        <f>VLOOKUP($M21,CardStats!$A$3:$AE$998,20,FALSE)</f>
        <v>#DIV/0!</v>
      </c>
      <c r="L21" s="57" t="e">
        <f>VLOOKUP($M21,CardStats!$A$3:$AE$998,21,FALSE)</f>
        <v>#DIV/0!</v>
      </c>
      <c r="M21" s="53" t="str">
        <f>Fixtures!A21</f>
        <v>Sporting Covilhã</v>
      </c>
      <c r="N21" s="54">
        <f>Fixtures!D21</f>
        <v>43688</v>
      </c>
      <c r="O21" s="53" t="str">
        <f>Fixtures!B21</f>
        <v>Porto II</v>
      </c>
      <c r="P21" s="51" t="e">
        <f>VLOOKUP($O21,CardStats!$A$3:$AE$998,5,FALSE)</f>
        <v>#DIV/0!</v>
      </c>
      <c r="Q21" s="51" t="e">
        <f>VLOOKUP($O21,CardStats!$A$3:$AE$998,7,FALSE)</f>
        <v>#DIV/0!</v>
      </c>
      <c r="R21" s="51" t="e">
        <f>VLOOKUP($O21,CardStats!$A$3:$AE$998,8,FALSE)</f>
        <v>#DIV/0!</v>
      </c>
      <c r="S21" s="51" t="e">
        <f>VLOOKUP($O21,CardStats!$A$3:$AE$998,10,FALSE)</f>
        <v>#DIV/0!</v>
      </c>
      <c r="T21" s="57" t="e">
        <f>VLOOKUP($O21,CardStats!$A$3:$AE$998,11,FALSE)</f>
        <v>#DIV/0!</v>
      </c>
      <c r="U21" s="57" t="e">
        <f>VLOOKUP($O21,CardStats!$A$3:$AE$998,13,FALSE)</f>
        <v>#DIV/0!</v>
      </c>
      <c r="V21" s="57" t="e">
        <f>VLOOKUP($O21,CardStats!$A$3:$AE$998,14,FALSE)</f>
        <v>#DIV/0!</v>
      </c>
      <c r="W21" s="57" t="e">
        <f>VLOOKUP($O21,CardStats!$A$3:$AE$998,16,FALSE)</f>
        <v>#DIV/0!</v>
      </c>
      <c r="X21" s="57" t="e">
        <f>VLOOKUP($O21,CardStats!$A$3:$AE$998,17,FALSE)</f>
        <v>#DIV/0!</v>
      </c>
      <c r="Y21" s="57" t="e">
        <f>VLOOKUP($O21,CardStats!$A$3:$AE$998,19,FALSE)</f>
        <v>#DIV/0!</v>
      </c>
      <c r="Z21" s="57" t="e">
        <f>VLOOKUP($O21,CardStats!$A$3:$AE$998,20,FALSE)</f>
        <v>#DIV/0!</v>
      </c>
      <c r="AA21" s="57" t="e">
        <f>VLOOKUP($O21,CardStats!$A$3:$AE$998,22,FALSE)</f>
        <v>#DIV/0!</v>
      </c>
    </row>
    <row r="22" spans="1:27" x14ac:dyDescent="0.3">
      <c r="A22" s="51" t="e">
        <f>VLOOKUP($M22,CardStats!$A$3:$AE$998,5,FALSE)</f>
        <v>#DIV/0!</v>
      </c>
      <c r="B22" s="51" t="e">
        <f>VLOOKUP($M22,CardStats!$A$3:$AE$998,6,FALSE)</f>
        <v>#DIV/0!</v>
      </c>
      <c r="C22" s="51" t="e">
        <f>VLOOKUP($M22,CardStats!$A$3:$AE$998,8,FALSE)</f>
        <v>#DIV/0!</v>
      </c>
      <c r="D22" s="51" t="e">
        <f>VLOOKUP($M22,CardStats!$A$3:$AE$998,9,FALSE)</f>
        <v>#DIV/0!</v>
      </c>
      <c r="E22" s="57" t="e">
        <f>VLOOKUP($M22,CardStats!$A$3:$AE$998,11,FALSE)</f>
        <v>#DIV/0!</v>
      </c>
      <c r="F22" s="57" t="e">
        <f>VLOOKUP($M22,CardStats!$A$3:$AE$998,12,FALSE)</f>
        <v>#DIV/0!</v>
      </c>
      <c r="G22" s="57" t="e">
        <f>VLOOKUP($M22,CardStats!$A$3:$AE$998,14,FALSE)</f>
        <v>#DIV/0!</v>
      </c>
      <c r="H22" s="57" t="e">
        <f>VLOOKUP($M22,CardStats!$A$3:$AE$998,15,FALSE)</f>
        <v>#DIV/0!</v>
      </c>
      <c r="I22" s="57" t="e">
        <f>VLOOKUP($M22,CardStats!$A$3:$AE$998,17,FALSE)</f>
        <v>#DIV/0!</v>
      </c>
      <c r="J22" s="57" t="e">
        <f>VLOOKUP($M22,CardStats!$A$3:$AE$998,18,FALSE)</f>
        <v>#DIV/0!</v>
      </c>
      <c r="K22" s="57" t="e">
        <f>VLOOKUP($M22,CardStats!$A$3:$AE$998,20,FALSE)</f>
        <v>#DIV/0!</v>
      </c>
      <c r="L22" s="57" t="e">
        <f>VLOOKUP($M22,CardStats!$A$3:$AE$998,21,FALSE)</f>
        <v>#DIV/0!</v>
      </c>
      <c r="M22" s="53" t="str">
        <f>Fixtures!A22</f>
        <v>Penafiel</v>
      </c>
      <c r="N22" s="54">
        <f>Fixtures!D22</f>
        <v>43688</v>
      </c>
      <c r="O22" s="53" t="str">
        <f>Fixtures!B22</f>
        <v>Academico Viseu</v>
      </c>
      <c r="P22" s="51" t="e">
        <f>VLOOKUP($O22,CardStats!$A$3:$AE$998,5,FALSE)</f>
        <v>#DIV/0!</v>
      </c>
      <c r="Q22" s="51" t="e">
        <f>VLOOKUP($O22,CardStats!$A$3:$AE$998,7,FALSE)</f>
        <v>#DIV/0!</v>
      </c>
      <c r="R22" s="51" t="e">
        <f>VLOOKUP($O22,CardStats!$A$3:$AE$998,8,FALSE)</f>
        <v>#DIV/0!</v>
      </c>
      <c r="S22" s="51" t="e">
        <f>VLOOKUP($O22,CardStats!$A$3:$AE$998,10,FALSE)</f>
        <v>#DIV/0!</v>
      </c>
      <c r="T22" s="57" t="e">
        <f>VLOOKUP($O22,CardStats!$A$3:$AE$998,11,FALSE)</f>
        <v>#DIV/0!</v>
      </c>
      <c r="U22" s="57" t="e">
        <f>VLOOKUP($O22,CardStats!$A$3:$AE$998,13,FALSE)</f>
        <v>#DIV/0!</v>
      </c>
      <c r="V22" s="57" t="e">
        <f>VLOOKUP($O22,CardStats!$A$3:$AE$998,14,FALSE)</f>
        <v>#DIV/0!</v>
      </c>
      <c r="W22" s="57" t="e">
        <f>VLOOKUP($O22,CardStats!$A$3:$AE$998,16,FALSE)</f>
        <v>#DIV/0!</v>
      </c>
      <c r="X22" s="57" t="e">
        <f>VLOOKUP($O22,CardStats!$A$3:$AE$998,17,FALSE)</f>
        <v>#DIV/0!</v>
      </c>
      <c r="Y22" s="57" t="e">
        <f>VLOOKUP($O22,CardStats!$A$3:$AE$998,19,FALSE)</f>
        <v>#DIV/0!</v>
      </c>
      <c r="Z22" s="57" t="e">
        <f>VLOOKUP($O22,CardStats!$A$3:$AE$998,20,FALSE)</f>
        <v>#DIV/0!</v>
      </c>
      <c r="AA22" s="57" t="e">
        <f>VLOOKUP($O22,CardStats!$A$3:$AE$998,22,FALSE)</f>
        <v>#DIV/0!</v>
      </c>
    </row>
    <row r="23" spans="1:27" x14ac:dyDescent="0.3">
      <c r="A23" s="51" t="e">
        <f>VLOOKUP($M23,CardStats!$A$3:$AE$998,5,FALSE)</f>
        <v>#DIV/0!</v>
      </c>
      <c r="B23" s="51" t="e">
        <f>VLOOKUP($M23,CardStats!$A$3:$AE$998,6,FALSE)</f>
        <v>#DIV/0!</v>
      </c>
      <c r="C23" s="51" t="e">
        <f>VLOOKUP($M23,CardStats!$A$3:$AE$998,8,FALSE)</f>
        <v>#DIV/0!</v>
      </c>
      <c r="D23" s="51" t="e">
        <f>VLOOKUP($M23,CardStats!$A$3:$AE$998,9,FALSE)</f>
        <v>#DIV/0!</v>
      </c>
      <c r="E23" s="57" t="e">
        <f>VLOOKUP($M23,CardStats!$A$3:$AE$998,11,FALSE)</f>
        <v>#DIV/0!</v>
      </c>
      <c r="F23" s="57" t="e">
        <f>VLOOKUP($M23,CardStats!$A$3:$AE$998,12,FALSE)</f>
        <v>#DIV/0!</v>
      </c>
      <c r="G23" s="57" t="e">
        <f>VLOOKUP($M23,CardStats!$A$3:$AE$998,14,FALSE)</f>
        <v>#DIV/0!</v>
      </c>
      <c r="H23" s="57" t="e">
        <f>VLOOKUP($M23,CardStats!$A$3:$AE$998,15,FALSE)</f>
        <v>#DIV/0!</v>
      </c>
      <c r="I23" s="57" t="e">
        <f>VLOOKUP($M23,CardStats!$A$3:$AE$998,17,FALSE)</f>
        <v>#DIV/0!</v>
      </c>
      <c r="J23" s="57" t="e">
        <f>VLOOKUP($M23,CardStats!$A$3:$AE$998,18,FALSE)</f>
        <v>#DIV/0!</v>
      </c>
      <c r="K23" s="57" t="e">
        <f>VLOOKUP($M23,CardStats!$A$3:$AE$998,20,FALSE)</f>
        <v>#DIV/0!</v>
      </c>
      <c r="L23" s="57" t="e">
        <f>VLOOKUP($M23,CardStats!$A$3:$AE$998,21,FALSE)</f>
        <v>#DIV/0!</v>
      </c>
      <c r="M23" s="53" t="str">
        <f>Fixtures!A23</f>
        <v>Benfica II</v>
      </c>
      <c r="N23" s="54">
        <f>Fixtures!D23</f>
        <v>43688</v>
      </c>
      <c r="O23" s="53" t="str">
        <f>Fixtures!B23</f>
        <v>Estoril</v>
      </c>
      <c r="P23" s="51" t="e">
        <f>VLOOKUP($O23,CardStats!$A$3:$AE$998,5,FALSE)</f>
        <v>#DIV/0!</v>
      </c>
      <c r="Q23" s="51" t="e">
        <f>VLOOKUP($O23,CardStats!$A$3:$AE$998,7,FALSE)</f>
        <v>#DIV/0!</v>
      </c>
      <c r="R23" s="51" t="e">
        <f>VLOOKUP($O23,CardStats!$A$3:$AE$998,8,FALSE)</f>
        <v>#DIV/0!</v>
      </c>
      <c r="S23" s="51" t="e">
        <f>VLOOKUP($O23,CardStats!$A$3:$AE$998,10,FALSE)</f>
        <v>#DIV/0!</v>
      </c>
      <c r="T23" s="57" t="e">
        <f>VLOOKUP($O23,CardStats!$A$3:$AE$998,11,FALSE)</f>
        <v>#DIV/0!</v>
      </c>
      <c r="U23" s="57" t="e">
        <f>VLOOKUP($O23,CardStats!$A$3:$AE$998,13,FALSE)</f>
        <v>#DIV/0!</v>
      </c>
      <c r="V23" s="57" t="e">
        <f>VLOOKUP($O23,CardStats!$A$3:$AE$998,14,FALSE)</f>
        <v>#DIV/0!</v>
      </c>
      <c r="W23" s="57" t="e">
        <f>VLOOKUP($O23,CardStats!$A$3:$AE$998,16,FALSE)</f>
        <v>#DIV/0!</v>
      </c>
      <c r="X23" s="57" t="e">
        <f>VLOOKUP($O23,CardStats!$A$3:$AE$998,17,FALSE)</f>
        <v>#DIV/0!</v>
      </c>
      <c r="Y23" s="57" t="e">
        <f>VLOOKUP($O23,CardStats!$A$3:$AE$998,19,FALSE)</f>
        <v>#DIV/0!</v>
      </c>
      <c r="Z23" s="57" t="e">
        <f>VLOOKUP($O23,CardStats!$A$3:$AE$998,20,FALSE)</f>
        <v>#DIV/0!</v>
      </c>
      <c r="AA23" s="57" t="e">
        <f>VLOOKUP($O23,CardStats!$A$3:$AE$998,22,FALSE)</f>
        <v>#DIV/0!</v>
      </c>
    </row>
    <row r="24" spans="1:27" x14ac:dyDescent="0.3">
      <c r="A24" s="51">
        <f>VLOOKUP($M24,CardStats!$A$3:$AE$998,5,FALSE)</f>
        <v>4</v>
      </c>
      <c r="B24" s="51" t="e">
        <f>VLOOKUP($M24,CardStats!$A$3:$AE$998,6,FALSE)</f>
        <v>#DIV/0!</v>
      </c>
      <c r="C24" s="51">
        <f>VLOOKUP($M24,CardStats!$A$3:$AE$998,8,FALSE)</f>
        <v>2</v>
      </c>
      <c r="D24" s="51" t="e">
        <f>VLOOKUP($M24,CardStats!$A$3:$AE$998,9,FALSE)</f>
        <v>#DIV/0!</v>
      </c>
      <c r="E24" s="57">
        <f>VLOOKUP($M24,CardStats!$A$3:$AE$998,11,FALSE)</f>
        <v>1</v>
      </c>
      <c r="F24" s="57" t="e">
        <f>VLOOKUP($M24,CardStats!$A$3:$AE$998,12,FALSE)</f>
        <v>#DIV/0!</v>
      </c>
      <c r="G24" s="57">
        <f>VLOOKUP($M24,CardStats!$A$3:$AE$998,14,FALSE)</f>
        <v>0</v>
      </c>
      <c r="H24" s="57" t="e">
        <f>VLOOKUP($M24,CardStats!$A$3:$AE$998,15,FALSE)</f>
        <v>#DIV/0!</v>
      </c>
      <c r="I24" s="57">
        <f>VLOOKUP($M24,CardStats!$A$3:$AE$998,17,FALSE)</f>
        <v>1</v>
      </c>
      <c r="J24" s="57" t="e">
        <f>VLOOKUP($M24,CardStats!$A$3:$AE$998,18,FALSE)</f>
        <v>#DIV/0!</v>
      </c>
      <c r="K24" s="57">
        <f>VLOOKUP($M24,CardStats!$A$3:$AE$998,20,FALSE)</f>
        <v>1</v>
      </c>
      <c r="L24" s="57" t="e">
        <f>VLOOKUP($M24,CardStats!$A$3:$AE$998,21,FALSE)</f>
        <v>#DIV/0!</v>
      </c>
      <c r="M24" s="53" t="str">
        <f>Fixtures!A24</f>
        <v>Rangers</v>
      </c>
      <c r="N24" s="54">
        <f>Fixtures!D24</f>
        <v>43688</v>
      </c>
      <c r="O24" s="53" t="str">
        <f>Fixtures!B24</f>
        <v>Hibernian</v>
      </c>
      <c r="P24" s="51">
        <f>VLOOKUP($O24,CardStats!$A$3:$AE$998,5,FALSE)</f>
        <v>3</v>
      </c>
      <c r="Q24" s="51" t="e">
        <f>VLOOKUP($O24,CardStats!$A$3:$AE$998,7,FALSE)</f>
        <v>#DIV/0!</v>
      </c>
      <c r="R24" s="51">
        <f>VLOOKUP($O24,CardStats!$A$3:$AE$998,8,FALSE)</f>
        <v>1</v>
      </c>
      <c r="S24" s="51" t="e">
        <f>VLOOKUP($O24,CardStats!$A$3:$AE$998,10,FALSE)</f>
        <v>#DIV/0!</v>
      </c>
      <c r="T24" s="57">
        <f>VLOOKUP($O24,CardStats!$A$3:$AE$998,11,FALSE)</f>
        <v>1</v>
      </c>
      <c r="U24" s="57" t="e">
        <f>VLOOKUP($O24,CardStats!$A$3:$AE$998,13,FALSE)</f>
        <v>#DIV/0!</v>
      </c>
      <c r="V24" s="57">
        <f>VLOOKUP($O24,CardStats!$A$3:$AE$998,14,FALSE)</f>
        <v>0</v>
      </c>
      <c r="W24" s="57" t="e">
        <f>VLOOKUP($O24,CardStats!$A$3:$AE$998,16,FALSE)</f>
        <v>#DIV/0!</v>
      </c>
      <c r="X24" s="57">
        <f>VLOOKUP($O24,CardStats!$A$3:$AE$998,17,FALSE)</f>
        <v>1</v>
      </c>
      <c r="Y24" s="57" t="e">
        <f>VLOOKUP($O24,CardStats!$A$3:$AE$998,19,FALSE)</f>
        <v>#DIV/0!</v>
      </c>
      <c r="Z24" s="57">
        <f>VLOOKUP($O24,CardStats!$A$3:$AE$998,20,FALSE)</f>
        <v>0</v>
      </c>
      <c r="AA24" s="57" t="e">
        <f>VLOOKUP($O24,CardStats!$A$3:$AE$998,22,FALSE)</f>
        <v>#DIV/0!</v>
      </c>
    </row>
    <row r="25" spans="1:27" x14ac:dyDescent="0.3">
      <c r="A25" s="51">
        <f>VLOOKUP($M25,CardStats!$A$3:$AE$998,5,FALSE)</f>
        <v>3</v>
      </c>
      <c r="B25" s="51" t="e">
        <f>VLOOKUP($M25,CardStats!$A$3:$AE$998,6,FALSE)</f>
        <v>#DIV/0!</v>
      </c>
      <c r="C25" s="51">
        <f>VLOOKUP($M25,CardStats!$A$3:$AE$998,8,FALSE)</f>
        <v>2</v>
      </c>
      <c r="D25" s="51" t="e">
        <f>VLOOKUP($M25,CardStats!$A$3:$AE$998,9,FALSE)</f>
        <v>#DIV/0!</v>
      </c>
      <c r="E25" s="57">
        <f>VLOOKUP($M25,CardStats!$A$3:$AE$998,11,FALSE)</f>
        <v>1</v>
      </c>
      <c r="F25" s="57" t="e">
        <f>VLOOKUP($M25,CardStats!$A$3:$AE$998,12,FALSE)</f>
        <v>#DIV/0!</v>
      </c>
      <c r="G25" s="57">
        <f>VLOOKUP($M25,CardStats!$A$3:$AE$998,14,FALSE)</f>
        <v>0</v>
      </c>
      <c r="H25" s="57" t="e">
        <f>VLOOKUP($M25,CardStats!$A$3:$AE$998,15,FALSE)</f>
        <v>#DIV/0!</v>
      </c>
      <c r="I25" s="57">
        <f>VLOOKUP($M25,CardStats!$A$3:$AE$998,17,FALSE)</f>
        <v>1</v>
      </c>
      <c r="J25" s="57" t="e">
        <f>VLOOKUP($M25,CardStats!$A$3:$AE$998,18,FALSE)</f>
        <v>#DIV/0!</v>
      </c>
      <c r="K25" s="57">
        <f>VLOOKUP($M25,CardStats!$A$3:$AE$998,20,FALSE)</f>
        <v>1</v>
      </c>
      <c r="L25" s="57" t="e">
        <f>VLOOKUP($M25,CardStats!$A$3:$AE$998,21,FALSE)</f>
        <v>#DIV/0!</v>
      </c>
      <c r="M25" s="53" t="str">
        <f>Fixtures!A25</f>
        <v>St. Mirren</v>
      </c>
      <c r="N25" s="54">
        <f>Fixtures!D25</f>
        <v>43688</v>
      </c>
      <c r="O25" s="53" t="str">
        <f>Fixtures!B25</f>
        <v>Aberdeen</v>
      </c>
      <c r="P25" s="51">
        <f>VLOOKUP($O25,CardStats!$A$3:$AE$998,5,FALSE)</f>
        <v>9</v>
      </c>
      <c r="Q25" s="51" t="e">
        <f>VLOOKUP($O25,CardStats!$A$3:$AE$998,7,FALSE)</f>
        <v>#DIV/0!</v>
      </c>
      <c r="R25" s="51">
        <f>VLOOKUP($O25,CardStats!$A$3:$AE$998,8,FALSE)</f>
        <v>4</v>
      </c>
      <c r="S25" s="51" t="e">
        <f>VLOOKUP($O25,CardStats!$A$3:$AE$998,10,FALSE)</f>
        <v>#DIV/0!</v>
      </c>
      <c r="T25" s="57">
        <f>VLOOKUP($O25,CardStats!$A$3:$AE$998,11,FALSE)</f>
        <v>1</v>
      </c>
      <c r="U25" s="57" t="e">
        <f>VLOOKUP($O25,CardStats!$A$3:$AE$998,13,FALSE)</f>
        <v>#DIV/0!</v>
      </c>
      <c r="V25" s="57">
        <f>VLOOKUP($O25,CardStats!$A$3:$AE$998,14,FALSE)</f>
        <v>1</v>
      </c>
      <c r="W25" s="57" t="e">
        <f>VLOOKUP($O25,CardStats!$A$3:$AE$998,16,FALSE)</f>
        <v>#DIV/0!</v>
      </c>
      <c r="X25" s="57">
        <f>VLOOKUP($O25,CardStats!$A$3:$AE$998,17,FALSE)</f>
        <v>1</v>
      </c>
      <c r="Y25" s="57" t="e">
        <f>VLOOKUP($O25,CardStats!$A$3:$AE$998,19,FALSE)</f>
        <v>#DIV/0!</v>
      </c>
      <c r="Z25" s="57">
        <f>VLOOKUP($O25,CardStats!$A$3:$AE$998,20,FALSE)</f>
        <v>1</v>
      </c>
      <c r="AA25" s="57" t="e">
        <f>VLOOKUP($O25,CardStats!$A$3:$AE$998,22,FALSE)</f>
        <v>#DIV/0!</v>
      </c>
    </row>
    <row r="26" spans="1:27" x14ac:dyDescent="0.3">
      <c r="A26" s="51">
        <f>VLOOKUP($M26,CardStats!$A$3:$AE$998,5,FALSE)</f>
        <v>1.5714285714285714</v>
      </c>
      <c r="B26" s="51">
        <f>VLOOKUP($M26,CardStats!$A$3:$AE$998,6,FALSE)</f>
        <v>1.9</v>
      </c>
      <c r="C26" s="51">
        <f>VLOOKUP($M26,CardStats!$A$3:$AE$998,8,FALSE)</f>
        <v>0.95238095238095233</v>
      </c>
      <c r="D26" s="51">
        <f>VLOOKUP($M26,CardStats!$A$3:$AE$998,9,FALSE)</f>
        <v>1.2</v>
      </c>
      <c r="E26" s="57">
        <f>VLOOKUP($M26,CardStats!$A$3:$AE$998,11,FALSE)</f>
        <v>0.19047619047619047</v>
      </c>
      <c r="F26" s="57">
        <f>VLOOKUP($M26,CardStats!$A$3:$AE$998,12,FALSE)</f>
        <v>0.3</v>
      </c>
      <c r="G26" s="57">
        <f>VLOOKUP($M26,CardStats!$A$3:$AE$998,14,FALSE)</f>
        <v>0</v>
      </c>
      <c r="H26" s="57">
        <f>VLOOKUP($M26,CardStats!$A$3:$AE$998,15,FALSE)</f>
        <v>0</v>
      </c>
      <c r="I26" s="57">
        <f>VLOOKUP($M26,CardStats!$A$3:$AE$998,17,FALSE)</f>
        <v>0.61904761904761907</v>
      </c>
      <c r="J26" s="57">
        <f>VLOOKUP($M26,CardStats!$A$3:$AE$998,18,FALSE)</f>
        <v>0.6</v>
      </c>
      <c r="K26" s="57">
        <f>VLOOKUP($M26,CardStats!$A$3:$AE$998,20,FALSE)</f>
        <v>0.23809523809523808</v>
      </c>
      <c r="L26" s="57">
        <f>VLOOKUP($M26,CardStats!$A$3:$AE$998,21,FALSE)</f>
        <v>0.4</v>
      </c>
      <c r="M26" s="53" t="str">
        <f>Fixtures!A26</f>
        <v>Cerezo Osaka</v>
      </c>
      <c r="N26" s="54">
        <f>Fixtures!D26</f>
        <v>43688</v>
      </c>
      <c r="O26" s="53" t="str">
        <f>Fixtures!B26</f>
        <v>Sagan Tosu</v>
      </c>
      <c r="P26" s="51">
        <f>VLOOKUP($O26,CardStats!$A$3:$AE$998,5,FALSE)</f>
        <v>2.7142857142857144</v>
      </c>
      <c r="Q26" s="51">
        <f>VLOOKUP($O26,CardStats!$A$3:$AE$998,7,FALSE)</f>
        <v>2.3636363636363638</v>
      </c>
      <c r="R26" s="51">
        <f>VLOOKUP($O26,CardStats!$A$3:$AE$998,8,FALSE)</f>
        <v>1.4285714285714286</v>
      </c>
      <c r="S26" s="51">
        <f>VLOOKUP($O26,CardStats!$A$3:$AE$998,10,FALSE)</f>
        <v>1.4545454545454546</v>
      </c>
      <c r="T26" s="57">
        <f>VLOOKUP($O26,CardStats!$A$3:$AE$998,11,FALSE)</f>
        <v>0.5714285714285714</v>
      </c>
      <c r="U26" s="57">
        <f>VLOOKUP($O26,CardStats!$A$3:$AE$998,13,FALSE)</f>
        <v>0.36363636363636365</v>
      </c>
      <c r="V26" s="57">
        <f>VLOOKUP($O26,CardStats!$A$3:$AE$998,14,FALSE)</f>
        <v>9.5238095238095233E-2</v>
      </c>
      <c r="W26" s="57">
        <f>VLOOKUP($O26,CardStats!$A$3:$AE$998,16,FALSE)</f>
        <v>9.0909090909090912E-2</v>
      </c>
      <c r="X26" s="57">
        <f>VLOOKUP($O26,CardStats!$A$3:$AE$998,17,FALSE)</f>
        <v>0.76190476190476186</v>
      </c>
      <c r="Y26" s="57">
        <f>VLOOKUP($O26,CardStats!$A$3:$AE$998,19,FALSE)</f>
        <v>0.72727272727272729</v>
      </c>
      <c r="Z26" s="57">
        <f>VLOOKUP($O26,CardStats!$A$3:$AE$998,20,FALSE)</f>
        <v>0.52380952380952384</v>
      </c>
      <c r="AA26" s="57">
        <f>VLOOKUP($O26,CardStats!$A$3:$AE$998,22,FALSE)</f>
        <v>0.45454545454545453</v>
      </c>
    </row>
    <row r="27" spans="1:27" x14ac:dyDescent="0.3">
      <c r="A27" s="51">
        <f>VLOOKUP($M27,CardStats!$A$3:$AE$998,5,FALSE)</f>
        <v>2.4285714285714284</v>
      </c>
      <c r="B27" s="51">
        <f>VLOOKUP($M27,CardStats!$A$3:$AE$998,6,FALSE)</f>
        <v>2.4</v>
      </c>
      <c r="C27" s="51">
        <f>VLOOKUP($M27,CardStats!$A$3:$AE$998,8,FALSE)</f>
        <v>1.0476190476190477</v>
      </c>
      <c r="D27" s="51">
        <f>VLOOKUP($M27,CardStats!$A$3:$AE$998,9,FALSE)</f>
        <v>1</v>
      </c>
      <c r="E27" s="57">
        <f>VLOOKUP($M27,CardStats!$A$3:$AE$998,11,FALSE)</f>
        <v>0.42857142857142855</v>
      </c>
      <c r="F27" s="57">
        <f>VLOOKUP($M27,CardStats!$A$3:$AE$998,12,FALSE)</f>
        <v>0.5</v>
      </c>
      <c r="G27" s="57">
        <f>VLOOKUP($M27,CardStats!$A$3:$AE$998,14,FALSE)</f>
        <v>0.14285714285714285</v>
      </c>
      <c r="H27" s="57">
        <f>VLOOKUP($M27,CardStats!$A$3:$AE$998,15,FALSE)</f>
        <v>0.1</v>
      </c>
      <c r="I27" s="57">
        <f>VLOOKUP($M27,CardStats!$A$3:$AE$998,17,FALSE)</f>
        <v>0.66666666666666663</v>
      </c>
      <c r="J27" s="57">
        <f>VLOOKUP($M27,CardStats!$A$3:$AE$998,18,FALSE)</f>
        <v>0.7</v>
      </c>
      <c r="K27" s="57">
        <f>VLOOKUP($M27,CardStats!$A$3:$AE$998,20,FALSE)</f>
        <v>0.23809523809523808</v>
      </c>
      <c r="L27" s="57">
        <f>VLOOKUP($M27,CardStats!$A$3:$AE$998,21,FALSE)</f>
        <v>0.3</v>
      </c>
      <c r="M27" s="53" t="str">
        <f>Fixtures!A27</f>
        <v>Júbilo Iwata</v>
      </c>
      <c r="N27" s="54">
        <f>Fixtures!D27</f>
        <v>43688</v>
      </c>
      <c r="O27" s="53" t="str">
        <f>Fixtures!B27</f>
        <v>Shonan Bellmare</v>
      </c>
      <c r="P27" s="51">
        <f>VLOOKUP($O27,CardStats!$A$3:$AE$998,5,FALSE)</f>
        <v>2.6666666666666665</v>
      </c>
      <c r="Q27" s="51">
        <f>VLOOKUP($O27,CardStats!$A$3:$AE$998,7,FALSE)</f>
        <v>3</v>
      </c>
      <c r="R27" s="51">
        <f>VLOOKUP($O27,CardStats!$A$3:$AE$998,8,FALSE)</f>
        <v>1.5238095238095237</v>
      </c>
      <c r="S27" s="51">
        <f>VLOOKUP($O27,CardStats!$A$3:$AE$998,10,FALSE)</f>
        <v>1.8</v>
      </c>
      <c r="T27" s="57">
        <f>VLOOKUP($O27,CardStats!$A$3:$AE$998,11,FALSE)</f>
        <v>0.47619047619047616</v>
      </c>
      <c r="U27" s="57">
        <f>VLOOKUP($O27,CardStats!$A$3:$AE$998,13,FALSE)</f>
        <v>0.5</v>
      </c>
      <c r="V27" s="57">
        <f>VLOOKUP($O27,CardStats!$A$3:$AE$998,14,FALSE)</f>
        <v>0.19047619047619047</v>
      </c>
      <c r="W27" s="57">
        <f>VLOOKUP($O27,CardStats!$A$3:$AE$998,16,FALSE)</f>
        <v>0.3</v>
      </c>
      <c r="X27" s="57">
        <f>VLOOKUP($O27,CardStats!$A$3:$AE$998,17,FALSE)</f>
        <v>0.7142857142857143</v>
      </c>
      <c r="Y27" s="57">
        <f>VLOOKUP($O27,CardStats!$A$3:$AE$998,19,FALSE)</f>
        <v>0.8</v>
      </c>
      <c r="Z27" s="57">
        <f>VLOOKUP($O27,CardStats!$A$3:$AE$998,20,FALSE)</f>
        <v>0.47619047619047616</v>
      </c>
      <c r="AA27" s="57">
        <f>VLOOKUP($O27,CardStats!$A$3:$AE$998,22,FALSE)</f>
        <v>0.6</v>
      </c>
    </row>
    <row r="28" spans="1:27" x14ac:dyDescent="0.3">
      <c r="A28" s="51">
        <f>VLOOKUP($M28,CardStats!$A$3:$AE$998,5,FALSE)</f>
        <v>4.1538461538461542</v>
      </c>
      <c r="B28" s="51">
        <f>VLOOKUP($M28,CardStats!$A$3:$AE$998,6,FALSE)</f>
        <v>3.4285714285714284</v>
      </c>
      <c r="C28" s="51">
        <f>VLOOKUP($M28,CardStats!$A$3:$AE$998,8,FALSE)</f>
        <v>2.3076923076923075</v>
      </c>
      <c r="D28" s="51">
        <f>VLOOKUP($M28,CardStats!$A$3:$AE$998,9,FALSE)</f>
        <v>1.7142857142857142</v>
      </c>
      <c r="E28" s="57">
        <f>VLOOKUP($M28,CardStats!$A$3:$AE$998,11,FALSE)</f>
        <v>0.61538461538461542</v>
      </c>
      <c r="F28" s="57">
        <f>VLOOKUP($M28,CardStats!$A$3:$AE$998,12,FALSE)</f>
        <v>0.5714285714285714</v>
      </c>
      <c r="G28" s="57">
        <f>VLOOKUP($M28,CardStats!$A$3:$AE$998,14,FALSE)</f>
        <v>0.53846153846153844</v>
      </c>
      <c r="H28" s="57">
        <f>VLOOKUP($M28,CardStats!$A$3:$AE$998,15,FALSE)</f>
        <v>0.5714285714285714</v>
      </c>
      <c r="I28" s="57">
        <f>VLOOKUP($M28,CardStats!$A$3:$AE$998,17,FALSE)</f>
        <v>0.84615384615384615</v>
      </c>
      <c r="J28" s="57">
        <f>VLOOKUP($M28,CardStats!$A$3:$AE$998,18,FALSE)</f>
        <v>0.7142857142857143</v>
      </c>
      <c r="K28" s="57">
        <f>VLOOKUP($M28,CardStats!$A$3:$AE$998,20,FALSE)</f>
        <v>0.69230769230769229</v>
      </c>
      <c r="L28" s="57">
        <f>VLOOKUP($M28,CardStats!$A$3:$AE$998,21,FALSE)</f>
        <v>0.5714285714285714</v>
      </c>
      <c r="M28" s="53" t="str">
        <f>Fixtures!A28</f>
        <v>Internacional</v>
      </c>
      <c r="N28" s="54">
        <f>Fixtures!D28</f>
        <v>43688</v>
      </c>
      <c r="O28" s="53" t="str">
        <f>Fixtures!B28</f>
        <v>Corinthians</v>
      </c>
      <c r="P28" s="51">
        <f>VLOOKUP($O28,CardStats!$A$3:$AE$998,5,FALSE)</f>
        <v>4.9230769230769234</v>
      </c>
      <c r="Q28" s="51">
        <f>VLOOKUP($O28,CardStats!$A$3:$AE$998,7,FALSE)</f>
        <v>4.333333333333333</v>
      </c>
      <c r="R28" s="51">
        <f>VLOOKUP($O28,CardStats!$A$3:$AE$998,8,FALSE)</f>
        <v>2.0769230769230771</v>
      </c>
      <c r="S28" s="51">
        <f>VLOOKUP($O28,CardStats!$A$3:$AE$998,10,FALSE)</f>
        <v>2.5</v>
      </c>
      <c r="T28" s="57">
        <f>VLOOKUP($O28,CardStats!$A$3:$AE$998,11,FALSE)</f>
        <v>0.92307692307692313</v>
      </c>
      <c r="U28" s="57">
        <f>VLOOKUP($O28,CardStats!$A$3:$AE$998,13,FALSE)</f>
        <v>0.83333333333333337</v>
      </c>
      <c r="V28" s="57">
        <f>VLOOKUP($O28,CardStats!$A$3:$AE$998,14,FALSE)</f>
        <v>0.53846153846153844</v>
      </c>
      <c r="W28" s="57">
        <f>VLOOKUP($O28,CardStats!$A$3:$AE$998,16,FALSE)</f>
        <v>0.5</v>
      </c>
      <c r="X28" s="57">
        <f>VLOOKUP($O28,CardStats!$A$3:$AE$998,17,FALSE)</f>
        <v>1</v>
      </c>
      <c r="Y28" s="57">
        <f>VLOOKUP($O28,CardStats!$A$3:$AE$998,19,FALSE)</f>
        <v>1</v>
      </c>
      <c r="Z28" s="57">
        <f>VLOOKUP($O28,CardStats!$A$3:$AE$998,20,FALSE)</f>
        <v>0.53846153846153844</v>
      </c>
      <c r="AA28" s="57">
        <f>VLOOKUP($O28,CardStats!$A$3:$AE$998,22,FALSE)</f>
        <v>0.5</v>
      </c>
    </row>
    <row r="29" spans="1:27" x14ac:dyDescent="0.3">
      <c r="A29" s="51">
        <f>VLOOKUP($M29,CardStats!$A$3:$AE$998,5,FALSE)</f>
        <v>3.6153846153846154</v>
      </c>
      <c r="B29" s="51">
        <f>VLOOKUP($M29,CardStats!$A$3:$AE$998,6,FALSE)</f>
        <v>4.1428571428571432</v>
      </c>
      <c r="C29" s="51">
        <f>VLOOKUP($M29,CardStats!$A$3:$AE$998,8,FALSE)</f>
        <v>1.6923076923076923</v>
      </c>
      <c r="D29" s="51">
        <f>VLOOKUP($M29,CardStats!$A$3:$AE$998,9,FALSE)</f>
        <v>1.4285714285714286</v>
      </c>
      <c r="E29" s="57">
        <f>VLOOKUP($M29,CardStats!$A$3:$AE$998,11,FALSE)</f>
        <v>0.69230769230769229</v>
      </c>
      <c r="F29" s="57">
        <f>VLOOKUP($M29,CardStats!$A$3:$AE$998,12,FALSE)</f>
        <v>0.8571428571428571</v>
      </c>
      <c r="G29" s="57">
        <f>VLOOKUP($M29,CardStats!$A$3:$AE$998,14,FALSE)</f>
        <v>0.46153846153846156</v>
      </c>
      <c r="H29" s="57">
        <f>VLOOKUP($M29,CardStats!$A$3:$AE$998,15,FALSE)</f>
        <v>0.5714285714285714</v>
      </c>
      <c r="I29" s="57">
        <f>VLOOKUP($M29,CardStats!$A$3:$AE$998,17,FALSE)</f>
        <v>0.69230769230769229</v>
      </c>
      <c r="J29" s="57">
        <f>VLOOKUP($M29,CardStats!$A$3:$AE$998,18,FALSE)</f>
        <v>0.7142857142857143</v>
      </c>
      <c r="K29" s="57">
        <f>VLOOKUP($M29,CardStats!$A$3:$AE$998,20,FALSE)</f>
        <v>0.46153846153846156</v>
      </c>
      <c r="L29" s="57">
        <f>VLOOKUP($M29,CardStats!$A$3:$AE$998,21,FALSE)</f>
        <v>0.42857142857142855</v>
      </c>
      <c r="M29" s="53" t="str">
        <f>Fixtures!A29</f>
        <v>Atlético Mineiro</v>
      </c>
      <c r="N29" s="54">
        <f>Fixtures!D29</f>
        <v>43688</v>
      </c>
      <c r="O29" s="53" t="str">
        <f>Fixtures!B29</f>
        <v>Fluminense</v>
      </c>
      <c r="P29" s="51">
        <f>VLOOKUP($O29,CardStats!$A$3:$AE$998,5,FALSE)</f>
        <v>5.4615384615384617</v>
      </c>
      <c r="Q29" s="51">
        <f>VLOOKUP($O29,CardStats!$A$3:$AE$998,7,FALSE)</f>
        <v>6.166666666666667</v>
      </c>
      <c r="R29" s="51">
        <f>VLOOKUP($O29,CardStats!$A$3:$AE$998,8,FALSE)</f>
        <v>3</v>
      </c>
      <c r="S29" s="51">
        <f>VLOOKUP($O29,CardStats!$A$3:$AE$998,10,FALSE)</f>
        <v>3.8333333333333335</v>
      </c>
      <c r="T29" s="57">
        <f>VLOOKUP($O29,CardStats!$A$3:$AE$998,11,FALSE)</f>
        <v>1</v>
      </c>
      <c r="U29" s="57">
        <f>VLOOKUP($O29,CardStats!$A$3:$AE$998,13,FALSE)</f>
        <v>1</v>
      </c>
      <c r="V29" s="57">
        <f>VLOOKUP($O29,CardStats!$A$3:$AE$998,14,FALSE)</f>
        <v>0.69230769230769229</v>
      </c>
      <c r="W29" s="57">
        <f>VLOOKUP($O29,CardStats!$A$3:$AE$998,16,FALSE)</f>
        <v>0.83333333333333337</v>
      </c>
      <c r="X29" s="57">
        <f>VLOOKUP($O29,CardStats!$A$3:$AE$998,17,FALSE)</f>
        <v>1</v>
      </c>
      <c r="Y29" s="57">
        <f>VLOOKUP($O29,CardStats!$A$3:$AE$998,19,FALSE)</f>
        <v>1</v>
      </c>
      <c r="Z29" s="57">
        <f>VLOOKUP($O29,CardStats!$A$3:$AE$998,20,FALSE)</f>
        <v>0.76923076923076927</v>
      </c>
      <c r="AA29" s="57">
        <f>VLOOKUP($O29,CardStats!$A$3:$AE$998,22,FALSE)</f>
        <v>0.83333333333333337</v>
      </c>
    </row>
    <row r="30" spans="1:27" x14ac:dyDescent="0.3">
      <c r="A30" s="51">
        <f>VLOOKUP($M30,CardStats!$A$3:$AE$998,5,FALSE)</f>
        <v>5</v>
      </c>
      <c r="B30" s="51">
        <f>VLOOKUP($M30,CardStats!$A$3:$AE$998,6,FALSE)</f>
        <v>4.833333333333333</v>
      </c>
      <c r="C30" s="51">
        <f>VLOOKUP($M30,CardStats!$A$3:$AE$998,8,FALSE)</f>
        <v>1.9230769230769231</v>
      </c>
      <c r="D30" s="51">
        <f>VLOOKUP($M30,CardStats!$A$3:$AE$998,9,FALSE)</f>
        <v>1.5</v>
      </c>
      <c r="E30" s="57">
        <f>VLOOKUP($M30,CardStats!$A$3:$AE$998,11,FALSE)</f>
        <v>0.84615384615384615</v>
      </c>
      <c r="F30" s="57">
        <f>VLOOKUP($M30,CardStats!$A$3:$AE$998,12,FALSE)</f>
        <v>0.83333333333333337</v>
      </c>
      <c r="G30" s="57">
        <f>VLOOKUP($M30,CardStats!$A$3:$AE$998,14,FALSE)</f>
        <v>0.61538461538461542</v>
      </c>
      <c r="H30" s="57">
        <f>VLOOKUP($M30,CardStats!$A$3:$AE$998,15,FALSE)</f>
        <v>0.66666666666666663</v>
      </c>
      <c r="I30" s="57">
        <f>VLOOKUP($M30,CardStats!$A$3:$AE$998,17,FALSE)</f>
        <v>0.84615384615384615</v>
      </c>
      <c r="J30" s="57">
        <f>VLOOKUP($M30,CardStats!$A$3:$AE$998,18,FALSE)</f>
        <v>1</v>
      </c>
      <c r="K30" s="57">
        <f>VLOOKUP($M30,CardStats!$A$3:$AE$998,20,FALSE)</f>
        <v>0.61538461538461542</v>
      </c>
      <c r="L30" s="57">
        <f>VLOOKUP($M30,CardStats!$A$3:$AE$998,21,FALSE)</f>
        <v>0.5</v>
      </c>
      <c r="M30" s="53" t="str">
        <f>Fixtures!A30</f>
        <v>Palmeiras</v>
      </c>
      <c r="N30" s="54">
        <f>Fixtures!D30</f>
        <v>43688</v>
      </c>
      <c r="O30" s="53" t="str">
        <f>Fixtures!B30</f>
        <v>Bahia</v>
      </c>
      <c r="P30" s="51">
        <f>VLOOKUP($O30,CardStats!$A$3:$AE$998,5,FALSE)</f>
        <v>3.8461538461538463</v>
      </c>
      <c r="Q30" s="51">
        <f>VLOOKUP($O30,CardStats!$A$3:$AE$998,7,FALSE)</f>
        <v>3.5</v>
      </c>
      <c r="R30" s="51">
        <f>VLOOKUP($O30,CardStats!$A$3:$AE$998,8,FALSE)</f>
        <v>1.6923076923076923</v>
      </c>
      <c r="S30" s="51">
        <f>VLOOKUP($O30,CardStats!$A$3:$AE$998,10,FALSE)</f>
        <v>1.6666666666666667</v>
      </c>
      <c r="T30" s="57">
        <f>VLOOKUP($O30,CardStats!$A$3:$AE$998,11,FALSE)</f>
        <v>0.84615384615384615</v>
      </c>
      <c r="U30" s="57">
        <f>VLOOKUP($O30,CardStats!$A$3:$AE$998,13,FALSE)</f>
        <v>0.66666666666666663</v>
      </c>
      <c r="V30" s="57">
        <f>VLOOKUP($O30,CardStats!$A$3:$AE$998,14,FALSE)</f>
        <v>0.38461538461538464</v>
      </c>
      <c r="W30" s="57">
        <f>VLOOKUP($O30,CardStats!$A$3:$AE$998,16,FALSE)</f>
        <v>0.33333333333333331</v>
      </c>
      <c r="X30" s="57">
        <f>VLOOKUP($O30,CardStats!$A$3:$AE$998,17,FALSE)</f>
        <v>0.92307692307692313</v>
      </c>
      <c r="Y30" s="57">
        <f>VLOOKUP($O30,CardStats!$A$3:$AE$998,19,FALSE)</f>
        <v>0.83333333333333337</v>
      </c>
      <c r="Z30" s="57">
        <f>VLOOKUP($O30,CardStats!$A$3:$AE$998,20,FALSE)</f>
        <v>0.53846153846153844</v>
      </c>
      <c r="AA30" s="57">
        <f>VLOOKUP($O30,CardStats!$A$3:$AE$998,22,FALSE)</f>
        <v>0.5</v>
      </c>
    </row>
    <row r="31" spans="1:27" x14ac:dyDescent="0.3">
      <c r="A31" s="51">
        <f>VLOOKUP($M31,CardStats!$A$3:$AE$998,5,FALSE)</f>
        <v>5.3076923076923075</v>
      </c>
      <c r="B31" s="51">
        <f>VLOOKUP($M31,CardStats!$A$3:$AE$998,6,FALSE)</f>
        <v>5.5</v>
      </c>
      <c r="C31" s="51">
        <f>VLOOKUP($M31,CardStats!$A$3:$AE$998,8,FALSE)</f>
        <v>2.8461538461538463</v>
      </c>
      <c r="D31" s="51">
        <f>VLOOKUP($M31,CardStats!$A$3:$AE$998,9,FALSE)</f>
        <v>2.8333333333333335</v>
      </c>
      <c r="E31" s="57">
        <f>VLOOKUP($M31,CardStats!$A$3:$AE$998,11,FALSE)</f>
        <v>0.92307692307692313</v>
      </c>
      <c r="F31" s="57">
        <f>VLOOKUP($M31,CardStats!$A$3:$AE$998,12,FALSE)</f>
        <v>0.83333333333333337</v>
      </c>
      <c r="G31" s="57">
        <f>VLOOKUP($M31,CardStats!$A$3:$AE$998,14,FALSE)</f>
        <v>0.69230769230769229</v>
      </c>
      <c r="H31" s="57">
        <f>VLOOKUP($M31,CardStats!$A$3:$AE$998,15,FALSE)</f>
        <v>0.66666666666666663</v>
      </c>
      <c r="I31" s="57">
        <f>VLOOKUP($M31,CardStats!$A$3:$AE$998,17,FALSE)</f>
        <v>1</v>
      </c>
      <c r="J31" s="57">
        <f>VLOOKUP($M31,CardStats!$A$3:$AE$998,18,FALSE)</f>
        <v>1</v>
      </c>
      <c r="K31" s="57">
        <f>VLOOKUP($M31,CardStats!$A$3:$AE$998,20,FALSE)</f>
        <v>0.61538461538461542</v>
      </c>
      <c r="L31" s="57">
        <f>VLOOKUP($M31,CardStats!$A$3:$AE$998,21,FALSE)</f>
        <v>0.66666666666666663</v>
      </c>
      <c r="M31" s="53" t="str">
        <f>Fixtures!A31</f>
        <v>Flamengo</v>
      </c>
      <c r="N31" s="54">
        <f>Fixtures!D31</f>
        <v>43688</v>
      </c>
      <c r="O31" s="53" t="str">
        <f>Fixtures!B31</f>
        <v>Grêmio</v>
      </c>
      <c r="P31" s="51">
        <f>VLOOKUP($O31,CardStats!$A$3:$AE$998,5,FALSE)</f>
        <v>5.6923076923076925</v>
      </c>
      <c r="Q31" s="51">
        <f>VLOOKUP($O31,CardStats!$A$3:$AE$998,7,FALSE)</f>
        <v>5.5714285714285712</v>
      </c>
      <c r="R31" s="51">
        <f>VLOOKUP($O31,CardStats!$A$3:$AE$998,8,FALSE)</f>
        <v>2.6153846153846154</v>
      </c>
      <c r="S31" s="51">
        <f>VLOOKUP($O31,CardStats!$A$3:$AE$998,10,FALSE)</f>
        <v>3</v>
      </c>
      <c r="T31" s="57">
        <f>VLOOKUP($O31,CardStats!$A$3:$AE$998,11,FALSE)</f>
        <v>1</v>
      </c>
      <c r="U31" s="57">
        <f>VLOOKUP($O31,CardStats!$A$3:$AE$998,13,FALSE)</f>
        <v>1</v>
      </c>
      <c r="V31" s="57">
        <f>VLOOKUP($O31,CardStats!$A$3:$AE$998,14,FALSE)</f>
        <v>0.76923076923076927</v>
      </c>
      <c r="W31" s="57">
        <f>VLOOKUP($O31,CardStats!$A$3:$AE$998,16,FALSE)</f>
        <v>0.7142857142857143</v>
      </c>
      <c r="X31" s="57">
        <f>VLOOKUP($O31,CardStats!$A$3:$AE$998,17,FALSE)</f>
        <v>1</v>
      </c>
      <c r="Y31" s="57">
        <f>VLOOKUP($O31,CardStats!$A$3:$AE$998,19,FALSE)</f>
        <v>1</v>
      </c>
      <c r="Z31" s="57">
        <f>VLOOKUP($O31,CardStats!$A$3:$AE$998,20,FALSE)</f>
        <v>0.84615384615384615</v>
      </c>
      <c r="AA31" s="57">
        <f>VLOOKUP($O31,CardStats!$A$3:$AE$998,22,FALSE)</f>
        <v>1</v>
      </c>
    </row>
    <row r="32" spans="1:27" x14ac:dyDescent="0.3">
      <c r="A32" s="51">
        <f>VLOOKUP($M32,CardStats!$A$3:$AE$998,5,FALSE)</f>
        <v>4.615384615384615</v>
      </c>
      <c r="B32" s="51">
        <f>VLOOKUP($M32,CardStats!$A$3:$AE$998,6,FALSE)</f>
        <v>5</v>
      </c>
      <c r="C32" s="51">
        <f>VLOOKUP($M32,CardStats!$A$3:$AE$998,8,FALSE)</f>
        <v>2.6923076923076925</v>
      </c>
      <c r="D32" s="51">
        <f>VLOOKUP($M32,CardStats!$A$3:$AE$998,9,FALSE)</f>
        <v>3.1666666666666665</v>
      </c>
      <c r="E32" s="57">
        <f>VLOOKUP($M32,CardStats!$A$3:$AE$998,11,FALSE)</f>
        <v>0.84615384615384615</v>
      </c>
      <c r="F32" s="57">
        <f>VLOOKUP($M32,CardStats!$A$3:$AE$998,12,FALSE)</f>
        <v>0.83333333333333337</v>
      </c>
      <c r="G32" s="57">
        <f>VLOOKUP($M32,CardStats!$A$3:$AE$998,14,FALSE)</f>
        <v>0.38461538461538464</v>
      </c>
      <c r="H32" s="57">
        <f>VLOOKUP($M32,CardStats!$A$3:$AE$998,15,FALSE)</f>
        <v>0.5</v>
      </c>
      <c r="I32" s="57">
        <f>VLOOKUP($M32,CardStats!$A$3:$AE$998,17,FALSE)</f>
        <v>0.84615384615384615</v>
      </c>
      <c r="J32" s="57">
        <f>VLOOKUP($M32,CardStats!$A$3:$AE$998,18,FALSE)</f>
        <v>0.83333333333333337</v>
      </c>
      <c r="K32" s="57">
        <f>VLOOKUP($M32,CardStats!$A$3:$AE$998,20,FALSE)</f>
        <v>0.61538461538461542</v>
      </c>
      <c r="L32" s="57">
        <f>VLOOKUP($M32,CardStats!$A$3:$AE$998,21,FALSE)</f>
        <v>0.66666666666666663</v>
      </c>
      <c r="M32" s="53" t="str">
        <f>Fixtures!A32</f>
        <v>Botafogo</v>
      </c>
      <c r="N32" s="54">
        <f>Fixtures!D32</f>
        <v>43688</v>
      </c>
      <c r="O32" s="53" t="str">
        <f>Fixtures!B32</f>
        <v>Athletico Paranaense</v>
      </c>
      <c r="P32" s="51">
        <f>VLOOKUP($O32,CardStats!$A$3:$AE$998,5,FALSE)</f>
        <v>4.5</v>
      </c>
      <c r="Q32" s="51">
        <f>VLOOKUP($O32,CardStats!$A$3:$AE$998,7,FALSE)</f>
        <v>4.4285714285714288</v>
      </c>
      <c r="R32" s="51">
        <f>VLOOKUP($O32,CardStats!$A$3:$AE$998,8,FALSE)</f>
        <v>2.0833333333333335</v>
      </c>
      <c r="S32" s="51">
        <f>VLOOKUP($O32,CardStats!$A$3:$AE$998,10,FALSE)</f>
        <v>2.4285714285714284</v>
      </c>
      <c r="T32" s="57">
        <f>VLOOKUP($O32,CardStats!$A$3:$AE$998,11,FALSE)</f>
        <v>0.83333333333333337</v>
      </c>
      <c r="U32" s="57">
        <f>VLOOKUP($O32,CardStats!$A$3:$AE$998,13,FALSE)</f>
        <v>0.8571428571428571</v>
      </c>
      <c r="V32" s="57">
        <f>VLOOKUP($O32,CardStats!$A$3:$AE$998,14,FALSE)</f>
        <v>0.58333333333333337</v>
      </c>
      <c r="W32" s="57">
        <f>VLOOKUP($O32,CardStats!$A$3:$AE$998,16,FALSE)</f>
        <v>0.42857142857142855</v>
      </c>
      <c r="X32" s="57">
        <f>VLOOKUP($O32,CardStats!$A$3:$AE$998,17,FALSE)</f>
        <v>0.91666666666666663</v>
      </c>
      <c r="Y32" s="57">
        <f>VLOOKUP($O32,CardStats!$A$3:$AE$998,19,FALSE)</f>
        <v>0.8571428571428571</v>
      </c>
      <c r="Z32" s="57">
        <f>VLOOKUP($O32,CardStats!$A$3:$AE$998,20,FALSE)</f>
        <v>0.58333333333333337</v>
      </c>
      <c r="AA32" s="57">
        <f>VLOOKUP($O32,CardStats!$A$3:$AE$998,22,FALSE)</f>
        <v>0.7142857142857143</v>
      </c>
    </row>
    <row r="33" spans="1:27" x14ac:dyDescent="0.3">
      <c r="A33" s="51">
        <f>VLOOKUP($M33,CardStats!$A$3:$AE$998,5,FALSE)</f>
        <v>3.9230769230769229</v>
      </c>
      <c r="B33" s="51">
        <f>VLOOKUP($M33,CardStats!$A$3:$AE$998,6,FALSE)</f>
        <v>5.666666666666667</v>
      </c>
      <c r="C33" s="51">
        <f>VLOOKUP($M33,CardStats!$A$3:$AE$998,8,FALSE)</f>
        <v>2.3846153846153846</v>
      </c>
      <c r="D33" s="51">
        <f>VLOOKUP($M33,CardStats!$A$3:$AE$998,9,FALSE)</f>
        <v>3.5</v>
      </c>
      <c r="E33" s="57">
        <f>VLOOKUP($M33,CardStats!$A$3:$AE$998,11,FALSE)</f>
        <v>0.76923076923076927</v>
      </c>
      <c r="F33" s="57">
        <f>VLOOKUP($M33,CardStats!$A$3:$AE$998,12,FALSE)</f>
        <v>1</v>
      </c>
      <c r="G33" s="57">
        <f>VLOOKUP($M33,CardStats!$A$3:$AE$998,14,FALSE)</f>
        <v>0.30769230769230771</v>
      </c>
      <c r="H33" s="57">
        <f>VLOOKUP($M33,CardStats!$A$3:$AE$998,15,FALSE)</f>
        <v>0.66666666666666663</v>
      </c>
      <c r="I33" s="57">
        <f>VLOOKUP($M33,CardStats!$A$3:$AE$998,17,FALSE)</f>
        <v>0.92307692307692313</v>
      </c>
      <c r="J33" s="57">
        <f>VLOOKUP($M33,CardStats!$A$3:$AE$998,18,FALSE)</f>
        <v>1</v>
      </c>
      <c r="K33" s="57">
        <f>VLOOKUP($M33,CardStats!$A$3:$AE$998,20,FALSE)</f>
        <v>0.69230769230769229</v>
      </c>
      <c r="L33" s="57">
        <f>VLOOKUP($M33,CardStats!$A$3:$AE$998,21,FALSE)</f>
        <v>0.83333333333333337</v>
      </c>
      <c r="M33" s="53" t="str">
        <f>Fixtures!A33</f>
        <v>Avaí</v>
      </c>
      <c r="N33" s="54">
        <f>Fixtures!D33</f>
        <v>43688</v>
      </c>
      <c r="O33" s="53" t="str">
        <f>Fixtures!B33</f>
        <v>Cruzeiro</v>
      </c>
      <c r="P33" s="51">
        <f>VLOOKUP($O33,CardStats!$A$3:$AE$998,5,FALSE)</f>
        <v>3.9230769230769229</v>
      </c>
      <c r="Q33" s="51">
        <f>VLOOKUP($O33,CardStats!$A$3:$AE$998,7,FALSE)</f>
        <v>5.5714285714285712</v>
      </c>
      <c r="R33" s="51">
        <f>VLOOKUP($O33,CardStats!$A$3:$AE$998,8,FALSE)</f>
        <v>2.0769230769230771</v>
      </c>
      <c r="S33" s="51">
        <f>VLOOKUP($O33,CardStats!$A$3:$AE$998,10,FALSE)</f>
        <v>3.1428571428571428</v>
      </c>
      <c r="T33" s="57">
        <f>VLOOKUP($O33,CardStats!$A$3:$AE$998,11,FALSE)</f>
        <v>0.61538461538461542</v>
      </c>
      <c r="U33" s="57">
        <f>VLOOKUP($O33,CardStats!$A$3:$AE$998,13,FALSE)</f>
        <v>0.8571428571428571</v>
      </c>
      <c r="V33" s="57">
        <f>VLOOKUP($O33,CardStats!$A$3:$AE$998,14,FALSE)</f>
        <v>0.38461538461538464</v>
      </c>
      <c r="W33" s="57">
        <f>VLOOKUP($O33,CardStats!$A$3:$AE$998,16,FALSE)</f>
        <v>0.7142857142857143</v>
      </c>
      <c r="X33" s="57">
        <f>VLOOKUP($O33,CardStats!$A$3:$AE$998,17,FALSE)</f>
        <v>0.92307692307692313</v>
      </c>
      <c r="Y33" s="57">
        <f>VLOOKUP($O33,CardStats!$A$3:$AE$998,19,FALSE)</f>
        <v>1</v>
      </c>
      <c r="Z33" s="57">
        <f>VLOOKUP($O33,CardStats!$A$3:$AE$998,20,FALSE)</f>
        <v>0.38461538461538464</v>
      </c>
      <c r="AA33" s="57">
        <f>VLOOKUP($O33,CardStats!$A$3:$AE$998,22,FALSE)</f>
        <v>0.7142857142857143</v>
      </c>
    </row>
    <row r="34" spans="1:27" x14ac:dyDescent="0.3">
      <c r="A34" s="51">
        <f>VLOOKUP($M34,CardStats!$A$3:$AE$998,5,FALSE)</f>
        <v>4</v>
      </c>
      <c r="B34" s="51">
        <f>VLOOKUP($M34,CardStats!$A$3:$AE$998,6,FALSE)</f>
        <v>3.9090909090909092</v>
      </c>
      <c r="C34" s="51">
        <f>VLOOKUP($M34,CardStats!$A$3:$AE$998,8,FALSE)</f>
        <v>1.8571428571428572</v>
      </c>
      <c r="D34" s="51">
        <f>VLOOKUP($M34,CardStats!$A$3:$AE$998,9,FALSE)</f>
        <v>1.4545454545454546</v>
      </c>
      <c r="E34" s="57">
        <f>VLOOKUP($M34,CardStats!$A$3:$AE$998,11,FALSE)</f>
        <v>0.80952380952380953</v>
      </c>
      <c r="F34" s="57">
        <f>VLOOKUP($M34,CardStats!$A$3:$AE$998,12,FALSE)</f>
        <v>0.81818181818181823</v>
      </c>
      <c r="G34" s="57">
        <f>VLOOKUP($M34,CardStats!$A$3:$AE$998,14,FALSE)</f>
        <v>0.38095238095238093</v>
      </c>
      <c r="H34" s="57">
        <f>VLOOKUP($M34,CardStats!$A$3:$AE$998,15,FALSE)</f>
        <v>0.36363636363636365</v>
      </c>
      <c r="I34" s="57">
        <f>VLOOKUP($M34,CardStats!$A$3:$AE$998,17,FALSE)</f>
        <v>0.8571428571428571</v>
      </c>
      <c r="J34" s="57">
        <f>VLOOKUP($M34,CardStats!$A$3:$AE$998,18,FALSE)</f>
        <v>0.72727272727272729</v>
      </c>
      <c r="K34" s="57">
        <f>VLOOKUP($M34,CardStats!$A$3:$AE$998,20,FALSE)</f>
        <v>0.5714285714285714</v>
      </c>
      <c r="L34" s="57">
        <f>VLOOKUP($M34,CardStats!$A$3:$AE$998,21,FALSE)</f>
        <v>0.36363636363636365</v>
      </c>
      <c r="M34" s="53" t="str">
        <f>Fixtures!A34</f>
        <v>Chongqing Dangdai Lifan</v>
      </c>
      <c r="N34" s="54">
        <f>Fixtures!D34</f>
        <v>43688</v>
      </c>
      <c r="O34" s="53" t="str">
        <f>Fixtures!B34</f>
        <v>Tianjin Tianhai</v>
      </c>
      <c r="P34" s="51">
        <f>VLOOKUP($O34,CardStats!$A$3:$AE$998,5,FALSE)</f>
        <v>3.9047619047619047</v>
      </c>
      <c r="Q34" s="51">
        <f>VLOOKUP($O34,CardStats!$A$3:$AE$998,7,FALSE)</f>
        <v>3.7272727272727271</v>
      </c>
      <c r="R34" s="51">
        <f>VLOOKUP($O34,CardStats!$A$3:$AE$998,8,FALSE)</f>
        <v>1.7619047619047619</v>
      </c>
      <c r="S34" s="51">
        <f>VLOOKUP($O34,CardStats!$A$3:$AE$998,10,FALSE)</f>
        <v>2</v>
      </c>
      <c r="T34" s="57">
        <f>VLOOKUP($O34,CardStats!$A$3:$AE$998,11,FALSE)</f>
        <v>0.80952380952380953</v>
      </c>
      <c r="U34" s="57">
        <f>VLOOKUP($O34,CardStats!$A$3:$AE$998,13,FALSE)</f>
        <v>0.81818181818181823</v>
      </c>
      <c r="V34" s="57">
        <f>VLOOKUP($O34,CardStats!$A$3:$AE$998,14,FALSE)</f>
        <v>0.38095238095238093</v>
      </c>
      <c r="W34" s="57">
        <f>VLOOKUP($O34,CardStats!$A$3:$AE$998,16,FALSE)</f>
        <v>0.27272727272727271</v>
      </c>
      <c r="X34" s="57">
        <f>VLOOKUP($O34,CardStats!$A$3:$AE$998,17,FALSE)</f>
        <v>0.7142857142857143</v>
      </c>
      <c r="Y34" s="57">
        <f>VLOOKUP($O34,CardStats!$A$3:$AE$998,19,FALSE)</f>
        <v>0.90909090909090906</v>
      </c>
      <c r="Z34" s="57">
        <f>VLOOKUP($O34,CardStats!$A$3:$AE$998,20,FALSE)</f>
        <v>0.47619047619047616</v>
      </c>
      <c r="AA34" s="57">
        <f>VLOOKUP($O34,CardStats!$A$3:$AE$998,22,FALSE)</f>
        <v>0.54545454545454541</v>
      </c>
    </row>
    <row r="35" spans="1:27" x14ac:dyDescent="0.3">
      <c r="A35" s="51">
        <f>VLOOKUP($M35,CardStats!$A$3:$AE$998,5,FALSE)</f>
        <v>3.7142857142857144</v>
      </c>
      <c r="B35" s="51">
        <f>VLOOKUP($M35,CardStats!$A$3:$AE$998,6,FALSE)</f>
        <v>4.3636363636363633</v>
      </c>
      <c r="C35" s="51">
        <f>VLOOKUP($M35,CardStats!$A$3:$AE$998,8,FALSE)</f>
        <v>1.3809523809523809</v>
      </c>
      <c r="D35" s="51">
        <f>VLOOKUP($M35,CardStats!$A$3:$AE$998,9,FALSE)</f>
        <v>1.3636363636363635</v>
      </c>
      <c r="E35" s="57">
        <f>VLOOKUP($M35,CardStats!$A$3:$AE$998,11,FALSE)</f>
        <v>0.80952380952380953</v>
      </c>
      <c r="F35" s="57">
        <f>VLOOKUP($M35,CardStats!$A$3:$AE$998,12,FALSE)</f>
        <v>0.81818181818181823</v>
      </c>
      <c r="G35" s="57">
        <f>VLOOKUP($M35,CardStats!$A$3:$AE$998,14,FALSE)</f>
        <v>0.23809523809523808</v>
      </c>
      <c r="H35" s="57">
        <f>VLOOKUP($M35,CardStats!$A$3:$AE$998,15,FALSE)</f>
        <v>0.45454545454545453</v>
      </c>
      <c r="I35" s="57">
        <f>VLOOKUP($M35,CardStats!$A$3:$AE$998,17,FALSE)</f>
        <v>0.7142857142857143</v>
      </c>
      <c r="J35" s="57">
        <f>VLOOKUP($M35,CardStats!$A$3:$AE$998,18,FALSE)</f>
        <v>0.63636363636363635</v>
      </c>
      <c r="K35" s="57">
        <f>VLOOKUP($M35,CardStats!$A$3:$AE$998,20,FALSE)</f>
        <v>0.42857142857142855</v>
      </c>
      <c r="L35" s="57">
        <f>VLOOKUP($M35,CardStats!$A$3:$AE$998,21,FALSE)</f>
        <v>0.45454545454545453</v>
      </c>
      <c r="M35" s="53" t="str">
        <f>Fixtures!A35</f>
        <v>Beijing Guoan</v>
      </c>
      <c r="N35" s="54">
        <f>Fixtures!D35</f>
        <v>43688</v>
      </c>
      <c r="O35" s="53" t="str">
        <f>Fixtures!B35</f>
        <v>Guangzhou Evergrande</v>
      </c>
      <c r="P35" s="51">
        <f>VLOOKUP($O35,CardStats!$A$3:$AE$998,5,FALSE)</f>
        <v>3.1428571428571428</v>
      </c>
      <c r="Q35" s="51">
        <f>VLOOKUP($O35,CardStats!$A$3:$AE$998,7,FALSE)</f>
        <v>3.0909090909090908</v>
      </c>
      <c r="R35" s="51">
        <f>VLOOKUP($O35,CardStats!$A$3:$AE$998,8,FALSE)</f>
        <v>1.5238095238095237</v>
      </c>
      <c r="S35" s="51">
        <f>VLOOKUP($O35,CardStats!$A$3:$AE$998,10,FALSE)</f>
        <v>1.9090909090909092</v>
      </c>
      <c r="T35" s="57">
        <f>VLOOKUP($O35,CardStats!$A$3:$AE$998,11,FALSE)</f>
        <v>0.5714285714285714</v>
      </c>
      <c r="U35" s="57">
        <f>VLOOKUP($O35,CardStats!$A$3:$AE$998,13,FALSE)</f>
        <v>0.45454545454545453</v>
      </c>
      <c r="V35" s="57">
        <f>VLOOKUP($O35,CardStats!$A$3:$AE$998,14,FALSE)</f>
        <v>0.14285714285714285</v>
      </c>
      <c r="W35" s="57">
        <f>VLOOKUP($O35,CardStats!$A$3:$AE$998,16,FALSE)</f>
        <v>9.0909090909090912E-2</v>
      </c>
      <c r="X35" s="57">
        <f>VLOOKUP($O35,CardStats!$A$3:$AE$998,17,FALSE)</f>
        <v>0.76190476190476186</v>
      </c>
      <c r="Y35" s="57">
        <f>VLOOKUP($O35,CardStats!$A$3:$AE$998,19,FALSE)</f>
        <v>0.72727272727272729</v>
      </c>
      <c r="Z35" s="57">
        <f>VLOOKUP($O35,CardStats!$A$3:$AE$998,20,FALSE)</f>
        <v>0.38095238095238093</v>
      </c>
      <c r="AA35" s="57">
        <f>VLOOKUP($O35,CardStats!$A$3:$AE$998,22,FALSE)</f>
        <v>0.45454545454545453</v>
      </c>
    </row>
    <row r="36" spans="1:27" x14ac:dyDescent="0.3">
      <c r="A36" s="51">
        <f>VLOOKUP($M36,CardStats!$A$3:$AE$998,5,FALSE)</f>
        <v>3.75</v>
      </c>
      <c r="B36" s="51">
        <f>VLOOKUP($M36,CardStats!$A$3:$AE$998,6,FALSE)</f>
        <v>4</v>
      </c>
      <c r="C36" s="51">
        <f>VLOOKUP($M36,CardStats!$A$3:$AE$998,8,FALSE)</f>
        <v>1.75</v>
      </c>
      <c r="D36" s="51">
        <f>VLOOKUP($M36,CardStats!$A$3:$AE$998,9,FALSE)</f>
        <v>2</v>
      </c>
      <c r="E36" s="57">
        <f>VLOOKUP($M36,CardStats!$A$3:$AE$998,11,FALSE)</f>
        <v>1</v>
      </c>
      <c r="F36" s="57">
        <f>VLOOKUP($M36,CardStats!$A$3:$AE$998,12,FALSE)</f>
        <v>1</v>
      </c>
      <c r="G36" s="57">
        <f>VLOOKUP($M36,CardStats!$A$3:$AE$998,14,FALSE)</f>
        <v>0.25</v>
      </c>
      <c r="H36" s="57">
        <f>VLOOKUP($M36,CardStats!$A$3:$AE$998,15,FALSE)</f>
        <v>0.5</v>
      </c>
      <c r="I36" s="57">
        <f>VLOOKUP($M36,CardStats!$A$3:$AE$998,17,FALSE)</f>
        <v>1</v>
      </c>
      <c r="J36" s="57">
        <f>VLOOKUP($M36,CardStats!$A$3:$AE$998,18,FALSE)</f>
        <v>1</v>
      </c>
      <c r="K36" s="57">
        <f>VLOOKUP($M36,CardStats!$A$3:$AE$998,20,FALSE)</f>
        <v>0.5</v>
      </c>
      <c r="L36" s="57">
        <f>VLOOKUP($M36,CardStats!$A$3:$AE$998,21,FALSE)</f>
        <v>0.5</v>
      </c>
      <c r="M36" s="53" t="str">
        <f>Fixtures!A36</f>
        <v>AaB</v>
      </c>
      <c r="N36" s="54">
        <f>Fixtures!D36</f>
        <v>43688</v>
      </c>
      <c r="O36" s="53" t="str">
        <f>Fixtures!B36</f>
        <v>Esbjerg</v>
      </c>
      <c r="P36" s="51">
        <f>VLOOKUP($O36,CardStats!$A$3:$AE$998,5,FALSE)</f>
        <v>4.75</v>
      </c>
      <c r="Q36" s="51">
        <f>VLOOKUP($O36,CardStats!$A$3:$AE$998,7,FALSE)</f>
        <v>2.5</v>
      </c>
      <c r="R36" s="51">
        <f>VLOOKUP($O36,CardStats!$A$3:$AE$998,8,FALSE)</f>
        <v>2.25</v>
      </c>
      <c r="S36" s="51">
        <f>VLOOKUP($O36,CardStats!$A$3:$AE$998,10,FALSE)</f>
        <v>1</v>
      </c>
      <c r="T36" s="57">
        <f>VLOOKUP($O36,CardStats!$A$3:$AE$998,11,FALSE)</f>
        <v>0.75</v>
      </c>
      <c r="U36" s="57">
        <f>VLOOKUP($O36,CardStats!$A$3:$AE$998,13,FALSE)</f>
        <v>0.5</v>
      </c>
      <c r="V36" s="57">
        <f>VLOOKUP($O36,CardStats!$A$3:$AE$998,14,FALSE)</f>
        <v>0.5</v>
      </c>
      <c r="W36" s="57">
        <f>VLOOKUP($O36,CardStats!$A$3:$AE$998,16,FALSE)</f>
        <v>0</v>
      </c>
      <c r="X36" s="57">
        <f>VLOOKUP($O36,CardStats!$A$3:$AE$998,17,FALSE)</f>
        <v>0.75</v>
      </c>
      <c r="Y36" s="57">
        <f>VLOOKUP($O36,CardStats!$A$3:$AE$998,19,FALSE)</f>
        <v>0.5</v>
      </c>
      <c r="Z36" s="57">
        <f>VLOOKUP($O36,CardStats!$A$3:$AE$998,20,FALSE)</f>
        <v>0.75</v>
      </c>
      <c r="AA36" s="57">
        <f>VLOOKUP($O36,CardStats!$A$3:$AE$998,22,FALSE)</f>
        <v>0.5</v>
      </c>
    </row>
    <row r="37" spans="1:27" x14ac:dyDescent="0.3">
      <c r="A37" s="51">
        <f>VLOOKUP($M37,CardStats!$A$3:$AE$998,5,FALSE)</f>
        <v>3.25</v>
      </c>
      <c r="B37" s="51">
        <f>VLOOKUP($M37,CardStats!$A$3:$AE$998,6,FALSE)</f>
        <v>2.5</v>
      </c>
      <c r="C37" s="51">
        <f>VLOOKUP($M37,CardStats!$A$3:$AE$998,8,FALSE)</f>
        <v>2</v>
      </c>
      <c r="D37" s="51">
        <f>VLOOKUP($M37,CardStats!$A$3:$AE$998,9,FALSE)</f>
        <v>2.5</v>
      </c>
      <c r="E37" s="57">
        <f>VLOOKUP($M37,CardStats!$A$3:$AE$998,11,FALSE)</f>
        <v>0.5</v>
      </c>
      <c r="F37" s="57">
        <f>VLOOKUP($M37,CardStats!$A$3:$AE$998,12,FALSE)</f>
        <v>0.5</v>
      </c>
      <c r="G37" s="57">
        <f>VLOOKUP($M37,CardStats!$A$3:$AE$998,14,FALSE)</f>
        <v>0.25</v>
      </c>
      <c r="H37" s="57">
        <f>VLOOKUP($M37,CardStats!$A$3:$AE$998,15,FALSE)</f>
        <v>0</v>
      </c>
      <c r="I37" s="57">
        <f>VLOOKUP($M37,CardStats!$A$3:$AE$998,17,FALSE)</f>
        <v>0.75</v>
      </c>
      <c r="J37" s="57">
        <f>VLOOKUP($M37,CardStats!$A$3:$AE$998,18,FALSE)</f>
        <v>1</v>
      </c>
      <c r="K37" s="57">
        <f>VLOOKUP($M37,CardStats!$A$3:$AE$998,20,FALSE)</f>
        <v>0.75</v>
      </c>
      <c r="L37" s="57">
        <f>VLOOKUP($M37,CardStats!$A$3:$AE$998,21,FALSE)</f>
        <v>1</v>
      </c>
      <c r="M37" s="53" t="str">
        <f>Fixtures!A37</f>
        <v>Horsens</v>
      </c>
      <c r="N37" s="54">
        <f>Fixtures!D37</f>
        <v>43688</v>
      </c>
      <c r="O37" s="53" t="str">
        <f>Fixtures!B37</f>
        <v>Midtjylland</v>
      </c>
      <c r="P37" s="51">
        <f>VLOOKUP($O37,CardStats!$A$3:$AE$998,5,FALSE)</f>
        <v>5.25</v>
      </c>
      <c r="Q37" s="51">
        <f>VLOOKUP($O37,CardStats!$A$3:$AE$998,7,FALSE)</f>
        <v>8</v>
      </c>
      <c r="R37" s="51">
        <f>VLOOKUP($O37,CardStats!$A$3:$AE$998,8,FALSE)</f>
        <v>2.75</v>
      </c>
      <c r="S37" s="51">
        <f>VLOOKUP($O37,CardStats!$A$3:$AE$998,10,FALSE)</f>
        <v>5</v>
      </c>
      <c r="T37" s="57">
        <f>VLOOKUP($O37,CardStats!$A$3:$AE$998,11,FALSE)</f>
        <v>1</v>
      </c>
      <c r="U37" s="57">
        <f>VLOOKUP($O37,CardStats!$A$3:$AE$998,13,FALSE)</f>
        <v>1</v>
      </c>
      <c r="V37" s="57">
        <f>VLOOKUP($O37,CardStats!$A$3:$AE$998,14,FALSE)</f>
        <v>0.5</v>
      </c>
      <c r="W37" s="57">
        <f>VLOOKUP($O37,CardStats!$A$3:$AE$998,16,FALSE)</f>
        <v>1</v>
      </c>
      <c r="X37" s="57">
        <f>VLOOKUP($O37,CardStats!$A$3:$AE$998,17,FALSE)</f>
        <v>1</v>
      </c>
      <c r="Y37" s="57">
        <f>VLOOKUP($O37,CardStats!$A$3:$AE$998,19,FALSE)</f>
        <v>1</v>
      </c>
      <c r="Z37" s="57">
        <f>VLOOKUP($O37,CardStats!$A$3:$AE$998,20,FALSE)</f>
        <v>0.75</v>
      </c>
      <c r="AA37" s="57">
        <f>VLOOKUP($O37,CardStats!$A$3:$AE$998,22,FALSE)</f>
        <v>1</v>
      </c>
    </row>
    <row r="38" spans="1:27" x14ac:dyDescent="0.3">
      <c r="A38" s="51">
        <f>VLOOKUP($M38,CardStats!$A$3:$AE$998,5,FALSE)</f>
        <v>3.25</v>
      </c>
      <c r="B38" s="51">
        <f>VLOOKUP($M38,CardStats!$A$3:$AE$998,6,FALSE)</f>
        <v>2</v>
      </c>
      <c r="C38" s="51">
        <f>VLOOKUP($M38,CardStats!$A$3:$AE$998,8,FALSE)</f>
        <v>2</v>
      </c>
      <c r="D38" s="51">
        <f>VLOOKUP($M38,CardStats!$A$3:$AE$998,9,FALSE)</f>
        <v>2</v>
      </c>
      <c r="E38" s="57">
        <f>VLOOKUP($M38,CardStats!$A$3:$AE$998,11,FALSE)</f>
        <v>0.5</v>
      </c>
      <c r="F38" s="57">
        <f>VLOOKUP($M38,CardStats!$A$3:$AE$998,12,FALSE)</f>
        <v>0</v>
      </c>
      <c r="G38" s="57">
        <f>VLOOKUP($M38,CardStats!$A$3:$AE$998,14,FALSE)</f>
        <v>0.25</v>
      </c>
      <c r="H38" s="57">
        <f>VLOOKUP($M38,CardStats!$A$3:$AE$998,15,FALSE)</f>
        <v>0</v>
      </c>
      <c r="I38" s="57">
        <f>VLOOKUP($M38,CardStats!$A$3:$AE$998,17,FALSE)</f>
        <v>0.75</v>
      </c>
      <c r="J38" s="57">
        <f>VLOOKUP($M38,CardStats!$A$3:$AE$998,18,FALSE)</f>
        <v>1</v>
      </c>
      <c r="K38" s="57">
        <f>VLOOKUP($M38,CardStats!$A$3:$AE$998,20,FALSE)</f>
        <v>0.75</v>
      </c>
      <c r="L38" s="57">
        <f>VLOOKUP($M38,CardStats!$A$3:$AE$998,21,FALSE)</f>
        <v>1</v>
      </c>
      <c r="M38" s="53" t="str">
        <f>Fixtures!A38</f>
        <v>Nordsjælland</v>
      </c>
      <c r="N38" s="54">
        <f>Fixtures!D38</f>
        <v>43688</v>
      </c>
      <c r="O38" s="53" t="str">
        <f>Fixtures!B38</f>
        <v>Silkeborg</v>
      </c>
      <c r="P38" s="51">
        <f>VLOOKUP($O38,CardStats!$A$3:$AE$998,5,FALSE)</f>
        <v>2.25</v>
      </c>
      <c r="Q38" s="51">
        <f>VLOOKUP($O38,CardStats!$A$3:$AE$998,7,FALSE)</f>
        <v>2</v>
      </c>
      <c r="R38" s="51">
        <f>VLOOKUP($O38,CardStats!$A$3:$AE$998,8,FALSE)</f>
        <v>1.25</v>
      </c>
      <c r="S38" s="51">
        <f>VLOOKUP($O38,CardStats!$A$3:$AE$998,10,FALSE)</f>
        <v>1.5</v>
      </c>
      <c r="T38" s="57">
        <f>VLOOKUP($O38,CardStats!$A$3:$AE$998,11,FALSE)</f>
        <v>0.5</v>
      </c>
      <c r="U38" s="57">
        <f>VLOOKUP($O38,CardStats!$A$3:$AE$998,13,FALSE)</f>
        <v>0.5</v>
      </c>
      <c r="V38" s="57">
        <f>VLOOKUP($O38,CardStats!$A$3:$AE$998,14,FALSE)</f>
        <v>0</v>
      </c>
      <c r="W38" s="57">
        <f>VLOOKUP($O38,CardStats!$A$3:$AE$998,16,FALSE)</f>
        <v>0</v>
      </c>
      <c r="X38" s="57">
        <f>VLOOKUP($O38,CardStats!$A$3:$AE$998,17,FALSE)</f>
        <v>0.75</v>
      </c>
      <c r="Y38" s="57">
        <f>VLOOKUP($O38,CardStats!$A$3:$AE$998,19,FALSE)</f>
        <v>1</v>
      </c>
      <c r="Z38" s="57">
        <f>VLOOKUP($O38,CardStats!$A$3:$AE$998,20,FALSE)</f>
        <v>0.5</v>
      </c>
      <c r="AA38" s="57">
        <f>VLOOKUP($O38,CardStats!$A$3:$AE$998,22,FALSE)</f>
        <v>0.5</v>
      </c>
    </row>
    <row r="39" spans="1:27" x14ac:dyDescent="0.3">
      <c r="A39" s="51">
        <f>VLOOKUP($M39,CardStats!$A$3:$AE$998,5,FALSE)</f>
        <v>4</v>
      </c>
      <c r="B39" s="51">
        <f>VLOOKUP($M39,CardStats!$A$3:$AE$998,6,FALSE)</f>
        <v>4</v>
      </c>
      <c r="C39" s="51">
        <f>VLOOKUP($M39,CardStats!$A$3:$AE$998,8,FALSE)</f>
        <v>2.25</v>
      </c>
      <c r="D39" s="51">
        <f>VLOOKUP($M39,CardStats!$A$3:$AE$998,9,FALSE)</f>
        <v>1.5</v>
      </c>
      <c r="E39" s="57">
        <f>VLOOKUP($M39,CardStats!$A$3:$AE$998,11,FALSE)</f>
        <v>1</v>
      </c>
      <c r="F39" s="57">
        <f>VLOOKUP($M39,CardStats!$A$3:$AE$998,12,FALSE)</f>
        <v>1</v>
      </c>
      <c r="G39" s="57">
        <f>VLOOKUP($M39,CardStats!$A$3:$AE$998,14,FALSE)</f>
        <v>0.5</v>
      </c>
      <c r="H39" s="57">
        <f>VLOOKUP($M39,CardStats!$A$3:$AE$998,15,FALSE)</f>
        <v>0.5</v>
      </c>
      <c r="I39" s="57">
        <f>VLOOKUP($M39,CardStats!$A$3:$AE$998,17,FALSE)</f>
        <v>1</v>
      </c>
      <c r="J39" s="57">
        <f>VLOOKUP($M39,CardStats!$A$3:$AE$998,18,FALSE)</f>
        <v>1</v>
      </c>
      <c r="K39" s="57">
        <f>VLOOKUP($M39,CardStats!$A$3:$AE$998,20,FALSE)</f>
        <v>0.75</v>
      </c>
      <c r="L39" s="57">
        <f>VLOOKUP($M39,CardStats!$A$3:$AE$998,21,FALSE)</f>
        <v>0.5</v>
      </c>
      <c r="M39" s="53" t="str">
        <f>Fixtures!A39</f>
        <v>Hobro</v>
      </c>
      <c r="N39" s="54">
        <f>Fixtures!D39</f>
        <v>43688</v>
      </c>
      <c r="O39" s="53" t="str">
        <f>Fixtures!B39</f>
        <v>Brøndby</v>
      </c>
      <c r="P39" s="51">
        <f>VLOOKUP($O39,CardStats!$A$3:$AE$998,5,FALSE)</f>
        <v>3.75</v>
      </c>
      <c r="Q39" s="51">
        <f>VLOOKUP($O39,CardStats!$A$3:$AE$998,7,FALSE)</f>
        <v>4</v>
      </c>
      <c r="R39" s="51">
        <f>VLOOKUP($O39,CardStats!$A$3:$AE$998,8,FALSE)</f>
        <v>1.75</v>
      </c>
      <c r="S39" s="51">
        <f>VLOOKUP($O39,CardStats!$A$3:$AE$998,10,FALSE)</f>
        <v>2</v>
      </c>
      <c r="T39" s="57">
        <f>VLOOKUP($O39,CardStats!$A$3:$AE$998,11,FALSE)</f>
        <v>0.75</v>
      </c>
      <c r="U39" s="57">
        <f>VLOOKUP($O39,CardStats!$A$3:$AE$998,13,FALSE)</f>
        <v>1</v>
      </c>
      <c r="V39" s="57">
        <f>VLOOKUP($O39,CardStats!$A$3:$AE$998,14,FALSE)</f>
        <v>0.25</v>
      </c>
      <c r="W39" s="57">
        <f>VLOOKUP($O39,CardStats!$A$3:$AE$998,16,FALSE)</f>
        <v>0</v>
      </c>
      <c r="X39" s="57">
        <f>VLOOKUP($O39,CardStats!$A$3:$AE$998,17,FALSE)</f>
        <v>0.75</v>
      </c>
      <c r="Y39" s="57">
        <f>VLOOKUP($O39,CardStats!$A$3:$AE$998,19,FALSE)</f>
        <v>1</v>
      </c>
      <c r="Z39" s="57">
        <f>VLOOKUP($O39,CardStats!$A$3:$AE$998,20,FALSE)</f>
        <v>0.75</v>
      </c>
      <c r="AA39" s="57">
        <f>VLOOKUP($O39,CardStats!$A$3:$AE$998,22,FALSE)</f>
        <v>1</v>
      </c>
    </row>
    <row r="40" spans="1:27" x14ac:dyDescent="0.3">
      <c r="A40" s="51">
        <f>VLOOKUP($M40,CardStats!$A$3:$AE$998,5,FALSE)</f>
        <v>3.3125</v>
      </c>
      <c r="B40" s="51">
        <f>VLOOKUP($M40,CardStats!$A$3:$AE$998,6,FALSE)</f>
        <v>3.75</v>
      </c>
      <c r="C40" s="51">
        <f>VLOOKUP($M40,CardStats!$A$3:$AE$998,8,FALSE)</f>
        <v>1.4375</v>
      </c>
      <c r="D40" s="51">
        <f>VLOOKUP($M40,CardStats!$A$3:$AE$998,9,FALSE)</f>
        <v>1.375</v>
      </c>
      <c r="E40" s="57">
        <f>VLOOKUP($M40,CardStats!$A$3:$AE$998,11,FALSE)</f>
        <v>0.75</v>
      </c>
      <c r="F40" s="57">
        <f>VLOOKUP($M40,CardStats!$A$3:$AE$998,12,FALSE)</f>
        <v>0.75</v>
      </c>
      <c r="G40" s="57">
        <f>VLOOKUP($M40,CardStats!$A$3:$AE$998,14,FALSE)</f>
        <v>0.25</v>
      </c>
      <c r="H40" s="57">
        <f>VLOOKUP($M40,CardStats!$A$3:$AE$998,15,FALSE)</f>
        <v>0.375</v>
      </c>
      <c r="I40" s="57">
        <f>VLOOKUP($M40,CardStats!$A$3:$AE$998,17,FALSE)</f>
        <v>0.75</v>
      </c>
      <c r="J40" s="57">
        <f>VLOOKUP($M40,CardStats!$A$3:$AE$998,18,FALSE)</f>
        <v>0.75</v>
      </c>
      <c r="K40" s="57">
        <f>VLOOKUP($M40,CardStats!$A$3:$AE$998,20,FALSE)</f>
        <v>0.375</v>
      </c>
      <c r="L40" s="57">
        <f>VLOOKUP($M40,CardStats!$A$3:$AE$998,21,FALSE)</f>
        <v>0.375</v>
      </c>
      <c r="M40" s="53" t="str">
        <f>Fixtures!A40</f>
        <v>Haugesund</v>
      </c>
      <c r="N40" s="54">
        <f>Fixtures!D40</f>
        <v>43688</v>
      </c>
      <c r="O40" s="53" t="str">
        <f>Fixtures!B40</f>
        <v>Ranheim</v>
      </c>
      <c r="P40" s="51">
        <f>VLOOKUP($O40,CardStats!$A$3:$AE$998,5,FALSE)</f>
        <v>2.9375</v>
      </c>
      <c r="Q40" s="51">
        <f>VLOOKUP($O40,CardStats!$A$3:$AE$998,7,FALSE)</f>
        <v>3.125</v>
      </c>
      <c r="R40" s="51">
        <f>VLOOKUP($O40,CardStats!$A$3:$AE$998,8,FALSE)</f>
        <v>1.5625</v>
      </c>
      <c r="S40" s="51">
        <f>VLOOKUP($O40,CardStats!$A$3:$AE$998,10,FALSE)</f>
        <v>1.375</v>
      </c>
      <c r="T40" s="57">
        <f>VLOOKUP($O40,CardStats!$A$3:$AE$998,11,FALSE)</f>
        <v>0.5625</v>
      </c>
      <c r="U40" s="57">
        <f>VLOOKUP($O40,CardStats!$A$3:$AE$998,13,FALSE)</f>
        <v>0.625</v>
      </c>
      <c r="V40" s="57">
        <f>VLOOKUP($O40,CardStats!$A$3:$AE$998,14,FALSE)</f>
        <v>0.1875</v>
      </c>
      <c r="W40" s="57">
        <f>VLOOKUP($O40,CardStats!$A$3:$AE$998,16,FALSE)</f>
        <v>0.25</v>
      </c>
      <c r="X40" s="57">
        <f>VLOOKUP($O40,CardStats!$A$3:$AE$998,17,FALSE)</f>
        <v>0.875</v>
      </c>
      <c r="Y40" s="57">
        <f>VLOOKUP($O40,CardStats!$A$3:$AE$998,19,FALSE)</f>
        <v>0.75</v>
      </c>
      <c r="Z40" s="57">
        <f>VLOOKUP($O40,CardStats!$A$3:$AE$998,20,FALSE)</f>
        <v>0.5</v>
      </c>
      <c r="AA40" s="57">
        <f>VLOOKUP($O40,CardStats!$A$3:$AE$998,22,FALSE)</f>
        <v>0.5</v>
      </c>
    </row>
    <row r="41" spans="1:27" x14ac:dyDescent="0.3">
      <c r="A41" s="51">
        <f>VLOOKUP($M41,CardStats!$A$3:$AE$998,5,FALSE)</f>
        <v>3.6666666666666665</v>
      </c>
      <c r="B41" s="51">
        <f>VLOOKUP($M41,CardStats!$A$3:$AE$998,6,FALSE)</f>
        <v>4.666666666666667</v>
      </c>
      <c r="C41" s="51">
        <f>VLOOKUP($M41,CardStats!$A$3:$AE$998,8,FALSE)</f>
        <v>1.8666666666666667</v>
      </c>
      <c r="D41" s="51">
        <f>VLOOKUP($M41,CardStats!$A$3:$AE$998,9,FALSE)</f>
        <v>2.1666666666666665</v>
      </c>
      <c r="E41" s="57">
        <f>VLOOKUP($M41,CardStats!$A$3:$AE$998,11,FALSE)</f>
        <v>0.8</v>
      </c>
      <c r="F41" s="57">
        <f>VLOOKUP($M41,CardStats!$A$3:$AE$998,12,FALSE)</f>
        <v>1</v>
      </c>
      <c r="G41" s="57">
        <f>VLOOKUP($M41,CardStats!$A$3:$AE$998,14,FALSE)</f>
        <v>0.2</v>
      </c>
      <c r="H41" s="57">
        <f>VLOOKUP($M41,CardStats!$A$3:$AE$998,15,FALSE)</f>
        <v>0.33333333333333331</v>
      </c>
      <c r="I41" s="57">
        <f>VLOOKUP($M41,CardStats!$A$3:$AE$998,17,FALSE)</f>
        <v>0.93333333333333335</v>
      </c>
      <c r="J41" s="57">
        <f>VLOOKUP($M41,CardStats!$A$3:$AE$998,18,FALSE)</f>
        <v>1</v>
      </c>
      <c r="K41" s="57">
        <f>VLOOKUP($M41,CardStats!$A$3:$AE$998,20,FALSE)</f>
        <v>0.6</v>
      </c>
      <c r="L41" s="57">
        <f>VLOOKUP($M41,CardStats!$A$3:$AE$998,21,FALSE)</f>
        <v>0.66666666666666663</v>
      </c>
      <c r="M41" s="53" t="str">
        <f>Fixtures!A41</f>
        <v>Kristiansund</v>
      </c>
      <c r="N41" s="54">
        <f>Fixtures!D41</f>
        <v>43688</v>
      </c>
      <c r="O41" s="53" t="str">
        <f>Fixtures!B41</f>
        <v>Odd</v>
      </c>
      <c r="P41" s="51">
        <f>VLOOKUP($O41,CardStats!$A$3:$AE$998,5,FALSE)</f>
        <v>2.375</v>
      </c>
      <c r="Q41" s="51">
        <f>VLOOKUP($O41,CardStats!$A$3:$AE$998,7,FALSE)</f>
        <v>2.2857142857142856</v>
      </c>
      <c r="R41" s="51">
        <f>VLOOKUP($O41,CardStats!$A$3:$AE$998,8,FALSE)</f>
        <v>1.125</v>
      </c>
      <c r="S41" s="51">
        <f>VLOOKUP($O41,CardStats!$A$3:$AE$998,10,FALSE)</f>
        <v>1.2857142857142858</v>
      </c>
      <c r="T41" s="57">
        <f>VLOOKUP($O41,CardStats!$A$3:$AE$998,11,FALSE)</f>
        <v>0.4375</v>
      </c>
      <c r="U41" s="57">
        <f>VLOOKUP($O41,CardStats!$A$3:$AE$998,13,FALSE)</f>
        <v>0.42857142857142855</v>
      </c>
      <c r="V41" s="57">
        <f>VLOOKUP($O41,CardStats!$A$3:$AE$998,14,FALSE)</f>
        <v>6.25E-2</v>
      </c>
      <c r="W41" s="57">
        <f>VLOOKUP($O41,CardStats!$A$3:$AE$998,16,FALSE)</f>
        <v>0.14285714285714285</v>
      </c>
      <c r="X41" s="57">
        <f>VLOOKUP($O41,CardStats!$A$3:$AE$998,17,FALSE)</f>
        <v>0.75</v>
      </c>
      <c r="Y41" s="57">
        <f>VLOOKUP($O41,CardStats!$A$3:$AE$998,19,FALSE)</f>
        <v>0.8571428571428571</v>
      </c>
      <c r="Z41" s="57">
        <f>VLOOKUP($O41,CardStats!$A$3:$AE$998,20,FALSE)</f>
        <v>0.375</v>
      </c>
      <c r="AA41" s="57">
        <f>VLOOKUP($O41,CardStats!$A$3:$AE$998,22,FALSE)</f>
        <v>0.42857142857142855</v>
      </c>
    </row>
    <row r="42" spans="1:27" x14ac:dyDescent="0.3">
      <c r="A42" s="51">
        <f>VLOOKUP($M42,CardStats!$A$3:$AE$998,5,FALSE)</f>
        <v>3.1333333333333333</v>
      </c>
      <c r="B42" s="51">
        <f>VLOOKUP($M42,CardStats!$A$3:$AE$998,6,FALSE)</f>
        <v>2.625</v>
      </c>
      <c r="C42" s="51">
        <f>VLOOKUP($M42,CardStats!$A$3:$AE$998,8,FALSE)</f>
        <v>1.6666666666666667</v>
      </c>
      <c r="D42" s="51">
        <f>VLOOKUP($M42,CardStats!$A$3:$AE$998,9,FALSE)</f>
        <v>1.25</v>
      </c>
      <c r="E42" s="57">
        <f>VLOOKUP($M42,CardStats!$A$3:$AE$998,11,FALSE)</f>
        <v>0.73333333333333328</v>
      </c>
      <c r="F42" s="57">
        <f>VLOOKUP($M42,CardStats!$A$3:$AE$998,12,FALSE)</f>
        <v>0.625</v>
      </c>
      <c r="G42" s="57">
        <f>VLOOKUP($M42,CardStats!$A$3:$AE$998,14,FALSE)</f>
        <v>0.2</v>
      </c>
      <c r="H42" s="57">
        <f>VLOOKUP($M42,CardStats!$A$3:$AE$998,15,FALSE)</f>
        <v>0.125</v>
      </c>
      <c r="I42" s="57">
        <f>VLOOKUP($M42,CardStats!$A$3:$AE$998,17,FALSE)</f>
        <v>0.8666666666666667</v>
      </c>
      <c r="J42" s="57">
        <f>VLOOKUP($M42,CardStats!$A$3:$AE$998,18,FALSE)</f>
        <v>0.875</v>
      </c>
      <c r="K42" s="57">
        <f>VLOOKUP($M42,CardStats!$A$3:$AE$998,20,FALSE)</f>
        <v>0.46666666666666667</v>
      </c>
      <c r="L42" s="57">
        <f>VLOOKUP($M42,CardStats!$A$3:$AE$998,21,FALSE)</f>
        <v>0.25</v>
      </c>
      <c r="M42" s="53" t="str">
        <f>Fixtures!A42</f>
        <v>Bodø / Glimt</v>
      </c>
      <c r="N42" s="54">
        <f>Fixtures!D42</f>
        <v>43688</v>
      </c>
      <c r="O42" s="53" t="str">
        <f>Fixtures!B42</f>
        <v>Viking</v>
      </c>
      <c r="P42" s="51">
        <f>VLOOKUP($O42,CardStats!$A$3:$AE$998,5,FALSE)</f>
        <v>4.2666666666666666</v>
      </c>
      <c r="Q42" s="51">
        <f>VLOOKUP($O42,CardStats!$A$3:$AE$998,7,FALSE)</f>
        <v>3.125</v>
      </c>
      <c r="R42" s="51">
        <f>VLOOKUP($O42,CardStats!$A$3:$AE$998,8,FALSE)</f>
        <v>2.0666666666666669</v>
      </c>
      <c r="S42" s="51">
        <f>VLOOKUP($O42,CardStats!$A$3:$AE$998,10,FALSE)</f>
        <v>1.625</v>
      </c>
      <c r="T42" s="57">
        <f>VLOOKUP($O42,CardStats!$A$3:$AE$998,11,FALSE)</f>
        <v>0.8</v>
      </c>
      <c r="U42" s="57">
        <f>VLOOKUP($O42,CardStats!$A$3:$AE$998,13,FALSE)</f>
        <v>0.625</v>
      </c>
      <c r="V42" s="57">
        <f>VLOOKUP($O42,CardStats!$A$3:$AE$998,14,FALSE)</f>
        <v>0.33333333333333331</v>
      </c>
      <c r="W42" s="57">
        <f>VLOOKUP($O42,CardStats!$A$3:$AE$998,16,FALSE)</f>
        <v>0.25</v>
      </c>
      <c r="X42" s="57">
        <f>VLOOKUP($O42,CardStats!$A$3:$AE$998,17,FALSE)</f>
        <v>0.8666666666666667</v>
      </c>
      <c r="Y42" s="57">
        <f>VLOOKUP($O42,CardStats!$A$3:$AE$998,19,FALSE)</f>
        <v>0.875</v>
      </c>
      <c r="Z42" s="57">
        <f>VLOOKUP($O42,CardStats!$A$3:$AE$998,20,FALSE)</f>
        <v>0.66666666666666663</v>
      </c>
      <c r="AA42" s="57">
        <f>VLOOKUP($O42,CardStats!$A$3:$AE$998,22,FALSE)</f>
        <v>0.625</v>
      </c>
    </row>
    <row r="43" spans="1:27" x14ac:dyDescent="0.3">
      <c r="A43" s="51">
        <f>VLOOKUP($M43,CardStats!$A$3:$AE$998,5,FALSE)</f>
        <v>3.25</v>
      </c>
      <c r="B43" s="51">
        <f>VLOOKUP($M43,CardStats!$A$3:$AE$998,6,FALSE)</f>
        <v>3.5</v>
      </c>
      <c r="C43" s="51">
        <f>VLOOKUP($M43,CardStats!$A$3:$AE$998,8,FALSE)</f>
        <v>1.875</v>
      </c>
      <c r="D43" s="51">
        <f>VLOOKUP($M43,CardStats!$A$3:$AE$998,9,FALSE)</f>
        <v>1.75</v>
      </c>
      <c r="E43" s="57">
        <f>VLOOKUP($M43,CardStats!$A$3:$AE$998,11,FALSE)</f>
        <v>0.625</v>
      </c>
      <c r="F43" s="57">
        <f>VLOOKUP($M43,CardStats!$A$3:$AE$998,12,FALSE)</f>
        <v>0.875</v>
      </c>
      <c r="G43" s="57">
        <f>VLOOKUP($M43,CardStats!$A$3:$AE$998,14,FALSE)</f>
        <v>0.1875</v>
      </c>
      <c r="H43" s="57">
        <f>VLOOKUP($M43,CardStats!$A$3:$AE$998,15,FALSE)</f>
        <v>0.125</v>
      </c>
      <c r="I43" s="57">
        <f>VLOOKUP($M43,CardStats!$A$3:$AE$998,17,FALSE)</f>
        <v>0.8125</v>
      </c>
      <c r="J43" s="57">
        <f>VLOOKUP($M43,CardStats!$A$3:$AE$998,18,FALSE)</f>
        <v>0.625</v>
      </c>
      <c r="K43" s="57">
        <f>VLOOKUP($M43,CardStats!$A$3:$AE$998,20,FALSE)</f>
        <v>0.5625</v>
      </c>
      <c r="L43" s="57">
        <f>VLOOKUP($M43,CardStats!$A$3:$AE$998,21,FALSE)</f>
        <v>0.625</v>
      </c>
      <c r="M43" s="53" t="str">
        <f>Fixtures!A43</f>
        <v>Strømsgodset</v>
      </c>
      <c r="N43" s="54">
        <f>Fixtures!D43</f>
        <v>43688</v>
      </c>
      <c r="O43" s="53" t="str">
        <f>Fixtures!B43</f>
        <v>Vålerenga</v>
      </c>
      <c r="P43" s="51">
        <f>VLOOKUP($O43,CardStats!$A$3:$AE$998,5,FALSE)</f>
        <v>3.1333333333333333</v>
      </c>
      <c r="Q43" s="51">
        <f>VLOOKUP($O43,CardStats!$A$3:$AE$998,7,FALSE)</f>
        <v>3.8571428571428572</v>
      </c>
      <c r="R43" s="51">
        <f>VLOOKUP($O43,CardStats!$A$3:$AE$998,8,FALSE)</f>
        <v>1.8666666666666667</v>
      </c>
      <c r="S43" s="51">
        <f>VLOOKUP($O43,CardStats!$A$3:$AE$998,10,FALSE)</f>
        <v>2.2857142857142856</v>
      </c>
      <c r="T43" s="57">
        <f>VLOOKUP($O43,CardStats!$A$3:$AE$998,11,FALSE)</f>
        <v>0.66666666666666663</v>
      </c>
      <c r="U43" s="57">
        <f>VLOOKUP($O43,CardStats!$A$3:$AE$998,13,FALSE)</f>
        <v>0.8571428571428571</v>
      </c>
      <c r="V43" s="57">
        <f>VLOOKUP($O43,CardStats!$A$3:$AE$998,14,FALSE)</f>
        <v>0.13333333333333333</v>
      </c>
      <c r="W43" s="57">
        <f>VLOOKUP($O43,CardStats!$A$3:$AE$998,16,FALSE)</f>
        <v>0.14285714285714285</v>
      </c>
      <c r="X43" s="57">
        <f>VLOOKUP($O43,CardStats!$A$3:$AE$998,17,FALSE)</f>
        <v>0.8666666666666667</v>
      </c>
      <c r="Y43" s="57">
        <f>VLOOKUP($O43,CardStats!$A$3:$AE$998,19,FALSE)</f>
        <v>1</v>
      </c>
      <c r="Z43" s="57">
        <f>VLOOKUP($O43,CardStats!$A$3:$AE$998,20,FALSE)</f>
        <v>0.6</v>
      </c>
      <c r="AA43" s="57">
        <f>VLOOKUP($O43,CardStats!$A$3:$AE$998,22,FALSE)</f>
        <v>0.7142857142857143</v>
      </c>
    </row>
    <row r="44" spans="1:27" x14ac:dyDescent="0.3">
      <c r="A44" s="51">
        <f>VLOOKUP($M44,CardStats!$A$3:$AE$998,5,FALSE)</f>
        <v>5.5</v>
      </c>
      <c r="B44" s="51">
        <f>VLOOKUP($M44,CardStats!$A$3:$AE$998,6,FALSE)</f>
        <v>6</v>
      </c>
      <c r="C44" s="51">
        <f>VLOOKUP($M44,CardStats!$A$3:$AE$998,8,FALSE)</f>
        <v>3.25</v>
      </c>
      <c r="D44" s="51">
        <f>VLOOKUP($M44,CardStats!$A$3:$AE$998,9,FALSE)</f>
        <v>3.5</v>
      </c>
      <c r="E44" s="57">
        <f>VLOOKUP($M44,CardStats!$A$3:$AE$998,11,FALSE)</f>
        <v>1</v>
      </c>
      <c r="F44" s="57">
        <f>VLOOKUP($M44,CardStats!$A$3:$AE$998,12,FALSE)</f>
        <v>1</v>
      </c>
      <c r="G44" s="57">
        <f>VLOOKUP($M44,CardStats!$A$3:$AE$998,14,FALSE)</f>
        <v>0.75</v>
      </c>
      <c r="H44" s="57">
        <f>VLOOKUP($M44,CardStats!$A$3:$AE$998,15,FALSE)</f>
        <v>1</v>
      </c>
      <c r="I44" s="57">
        <f>VLOOKUP($M44,CardStats!$A$3:$AE$998,17,FALSE)</f>
        <v>1</v>
      </c>
      <c r="J44" s="57">
        <f>VLOOKUP($M44,CardStats!$A$3:$AE$998,18,FALSE)</f>
        <v>1</v>
      </c>
      <c r="K44" s="57">
        <f>VLOOKUP($M44,CardStats!$A$3:$AE$998,20,FALSE)</f>
        <v>1</v>
      </c>
      <c r="L44" s="57">
        <f>VLOOKUP($M44,CardStats!$A$3:$AE$998,21,FALSE)</f>
        <v>1</v>
      </c>
      <c r="M44" s="53" t="str">
        <f>Fixtures!A44</f>
        <v>CSKA Moskva</v>
      </c>
      <c r="N44" s="54">
        <f>Fixtures!D44</f>
        <v>43688</v>
      </c>
      <c r="O44" s="53" t="str">
        <f>Fixtures!B44</f>
        <v>Sochi</v>
      </c>
      <c r="P44" s="51">
        <f>VLOOKUP($O44,CardStats!$A$3:$AE$998,5,FALSE)</f>
        <v>4.25</v>
      </c>
      <c r="Q44" s="51">
        <f>VLOOKUP($O44,CardStats!$A$3:$AE$998,7,FALSE)</f>
        <v>5.5</v>
      </c>
      <c r="R44" s="51">
        <f>VLOOKUP($O44,CardStats!$A$3:$AE$998,8,FALSE)</f>
        <v>2.25</v>
      </c>
      <c r="S44" s="51">
        <f>VLOOKUP($O44,CardStats!$A$3:$AE$998,10,FALSE)</f>
        <v>2.5</v>
      </c>
      <c r="T44" s="57">
        <f>VLOOKUP($O44,CardStats!$A$3:$AE$998,11,FALSE)</f>
        <v>0.75</v>
      </c>
      <c r="U44" s="57">
        <f>VLOOKUP($O44,CardStats!$A$3:$AE$998,13,FALSE)</f>
        <v>1</v>
      </c>
      <c r="V44" s="57">
        <f>VLOOKUP($O44,CardStats!$A$3:$AE$998,14,FALSE)</f>
        <v>0.5</v>
      </c>
      <c r="W44" s="57">
        <f>VLOOKUP($O44,CardStats!$A$3:$AE$998,16,FALSE)</f>
        <v>1</v>
      </c>
      <c r="X44" s="57">
        <f>VLOOKUP($O44,CardStats!$A$3:$AE$998,17,FALSE)</f>
        <v>1</v>
      </c>
      <c r="Y44" s="57">
        <f>VLOOKUP($O44,CardStats!$A$3:$AE$998,19,FALSE)</f>
        <v>1</v>
      </c>
      <c r="Z44" s="57">
        <f>VLOOKUP($O44,CardStats!$A$3:$AE$998,20,FALSE)</f>
        <v>1</v>
      </c>
      <c r="AA44" s="57">
        <f>VLOOKUP($O44,CardStats!$A$3:$AE$998,22,FALSE)</f>
        <v>1</v>
      </c>
    </row>
    <row r="45" spans="1:27" x14ac:dyDescent="0.3">
      <c r="A45" s="51">
        <f>VLOOKUP($M45,CardStats!$A$3:$AE$998,5,FALSE)</f>
        <v>6.25</v>
      </c>
      <c r="B45" s="51">
        <f>VLOOKUP($M45,CardStats!$A$3:$AE$998,6,FALSE)</f>
        <v>6</v>
      </c>
      <c r="C45" s="51">
        <f>VLOOKUP($M45,CardStats!$A$3:$AE$998,8,FALSE)</f>
        <v>2.25</v>
      </c>
      <c r="D45" s="51">
        <f>VLOOKUP($M45,CardStats!$A$3:$AE$998,9,FALSE)</f>
        <v>2.5</v>
      </c>
      <c r="E45" s="57">
        <f>VLOOKUP($M45,CardStats!$A$3:$AE$998,11,FALSE)</f>
        <v>1</v>
      </c>
      <c r="F45" s="57">
        <f>VLOOKUP($M45,CardStats!$A$3:$AE$998,12,FALSE)</f>
        <v>1</v>
      </c>
      <c r="G45" s="57">
        <f>VLOOKUP($M45,CardStats!$A$3:$AE$998,14,FALSE)</f>
        <v>1</v>
      </c>
      <c r="H45" s="57">
        <f>VLOOKUP($M45,CardStats!$A$3:$AE$998,15,FALSE)</f>
        <v>1</v>
      </c>
      <c r="I45" s="57">
        <f>VLOOKUP($M45,CardStats!$A$3:$AE$998,17,FALSE)</f>
        <v>1</v>
      </c>
      <c r="J45" s="57">
        <f>VLOOKUP($M45,CardStats!$A$3:$AE$998,18,FALSE)</f>
        <v>1</v>
      </c>
      <c r="K45" s="57">
        <f>VLOOKUP($M45,CardStats!$A$3:$AE$998,20,FALSE)</f>
        <v>1</v>
      </c>
      <c r="L45" s="57">
        <f>VLOOKUP($M45,CardStats!$A$3:$AE$998,21,FALSE)</f>
        <v>1</v>
      </c>
      <c r="M45" s="53" t="str">
        <f>Fixtures!A45</f>
        <v>Lokomotiv Moskva</v>
      </c>
      <c r="N45" s="54">
        <f>Fixtures!D45</f>
        <v>43688</v>
      </c>
      <c r="O45" s="53" t="str">
        <f>Fixtures!B45</f>
        <v>Ural</v>
      </c>
      <c r="P45" s="51">
        <f>VLOOKUP($O45,CardStats!$A$3:$AE$998,5,FALSE)</f>
        <v>2.75</v>
      </c>
      <c r="Q45" s="51">
        <f>VLOOKUP($O45,CardStats!$A$3:$AE$998,7,FALSE)</f>
        <v>3</v>
      </c>
      <c r="R45" s="51">
        <f>VLOOKUP($O45,CardStats!$A$3:$AE$998,8,FALSE)</f>
        <v>1.25</v>
      </c>
      <c r="S45" s="51">
        <f>VLOOKUP($O45,CardStats!$A$3:$AE$998,10,FALSE)</f>
        <v>1</v>
      </c>
      <c r="T45" s="57">
        <f>VLOOKUP($O45,CardStats!$A$3:$AE$998,11,FALSE)</f>
        <v>0.5</v>
      </c>
      <c r="U45" s="57">
        <f>VLOOKUP($O45,CardStats!$A$3:$AE$998,13,FALSE)</f>
        <v>1</v>
      </c>
      <c r="V45" s="57">
        <f>VLOOKUP($O45,CardStats!$A$3:$AE$998,14,FALSE)</f>
        <v>0.25</v>
      </c>
      <c r="W45" s="57">
        <f>VLOOKUP($O45,CardStats!$A$3:$AE$998,16,FALSE)</f>
        <v>0</v>
      </c>
      <c r="X45" s="57">
        <f>VLOOKUP($O45,CardStats!$A$3:$AE$998,17,FALSE)</f>
        <v>0.75</v>
      </c>
      <c r="Y45" s="57">
        <f>VLOOKUP($O45,CardStats!$A$3:$AE$998,19,FALSE)</f>
        <v>1</v>
      </c>
      <c r="Z45" s="57">
        <f>VLOOKUP($O45,CardStats!$A$3:$AE$998,20,FALSE)</f>
        <v>0.25</v>
      </c>
      <c r="AA45" s="57">
        <f>VLOOKUP($O45,CardStats!$A$3:$AE$998,22,FALSE)</f>
        <v>0</v>
      </c>
    </row>
    <row r="46" spans="1:27" x14ac:dyDescent="0.3">
      <c r="A46" s="51">
        <f>VLOOKUP($M46,CardStats!$A$3:$AE$998,5,FALSE)</f>
        <v>4.75</v>
      </c>
      <c r="B46" s="51">
        <f>VLOOKUP($M46,CardStats!$A$3:$AE$998,6,FALSE)</f>
        <v>6</v>
      </c>
      <c r="C46" s="51">
        <f>VLOOKUP($M46,CardStats!$A$3:$AE$998,8,FALSE)</f>
        <v>2.75</v>
      </c>
      <c r="D46" s="51">
        <f>VLOOKUP($M46,CardStats!$A$3:$AE$998,9,FALSE)</f>
        <v>3.5</v>
      </c>
      <c r="E46" s="57">
        <f>VLOOKUP($M46,CardStats!$A$3:$AE$998,11,FALSE)</f>
        <v>0.75</v>
      </c>
      <c r="F46" s="57">
        <f>VLOOKUP($M46,CardStats!$A$3:$AE$998,12,FALSE)</f>
        <v>1</v>
      </c>
      <c r="G46" s="57">
        <f>VLOOKUP($M46,CardStats!$A$3:$AE$998,14,FALSE)</f>
        <v>0.75</v>
      </c>
      <c r="H46" s="57">
        <f>VLOOKUP($M46,CardStats!$A$3:$AE$998,15,FALSE)</f>
        <v>1</v>
      </c>
      <c r="I46" s="57">
        <f>VLOOKUP($M46,CardStats!$A$3:$AE$998,17,FALSE)</f>
        <v>1</v>
      </c>
      <c r="J46" s="57">
        <f>VLOOKUP($M46,CardStats!$A$3:$AE$998,18,FALSE)</f>
        <v>1</v>
      </c>
      <c r="K46" s="57">
        <f>VLOOKUP($M46,CardStats!$A$3:$AE$998,20,FALSE)</f>
        <v>0.75</v>
      </c>
      <c r="L46" s="57">
        <f>VLOOKUP($M46,CardStats!$A$3:$AE$998,21,FALSE)</f>
        <v>1</v>
      </c>
      <c r="M46" s="53" t="str">
        <f>Fixtures!A46</f>
        <v>Akhmat Grozny</v>
      </c>
      <c r="N46" s="54">
        <f>Fixtures!D46</f>
        <v>43688</v>
      </c>
      <c r="O46" s="53" t="str">
        <f>Fixtures!B46</f>
        <v>Spartak Moskva</v>
      </c>
      <c r="P46" s="51">
        <f>VLOOKUP($O46,CardStats!$A$3:$AE$998,5,FALSE)</f>
        <v>6.5</v>
      </c>
      <c r="Q46" s="51">
        <f>VLOOKUP($O46,CardStats!$A$3:$AE$998,7,FALSE)</f>
        <v>6</v>
      </c>
      <c r="R46" s="51">
        <f>VLOOKUP($O46,CardStats!$A$3:$AE$998,8,FALSE)</f>
        <v>4</v>
      </c>
      <c r="S46" s="51">
        <f>VLOOKUP($O46,CardStats!$A$3:$AE$998,10,FALSE)</f>
        <v>3.5</v>
      </c>
      <c r="T46" s="57">
        <f>VLOOKUP($O46,CardStats!$A$3:$AE$998,11,FALSE)</f>
        <v>1</v>
      </c>
      <c r="U46" s="57">
        <f>VLOOKUP($O46,CardStats!$A$3:$AE$998,13,FALSE)</f>
        <v>1</v>
      </c>
      <c r="V46" s="57">
        <f>VLOOKUP($O46,CardStats!$A$3:$AE$998,14,FALSE)</f>
        <v>1</v>
      </c>
      <c r="W46" s="57">
        <f>VLOOKUP($O46,CardStats!$A$3:$AE$998,16,FALSE)</f>
        <v>1</v>
      </c>
      <c r="X46" s="57">
        <f>VLOOKUP($O46,CardStats!$A$3:$AE$998,17,FALSE)</f>
        <v>1</v>
      </c>
      <c r="Y46" s="57">
        <f>VLOOKUP($O46,CardStats!$A$3:$AE$998,19,FALSE)</f>
        <v>1</v>
      </c>
      <c r="Z46" s="57">
        <f>VLOOKUP($O46,CardStats!$A$3:$AE$998,20,FALSE)</f>
        <v>1</v>
      </c>
      <c r="AA46" s="57">
        <f>VLOOKUP($O46,CardStats!$A$3:$AE$998,22,FALSE)</f>
        <v>1</v>
      </c>
    </row>
    <row r="47" spans="1:27" x14ac:dyDescent="0.3">
      <c r="A47" s="51">
        <f>VLOOKUP($M47,CardStats!$A$3:$AE$998,5,FALSE)</f>
        <v>5.75</v>
      </c>
      <c r="B47" s="51">
        <f>VLOOKUP($M47,CardStats!$A$3:$AE$998,6,FALSE)</f>
        <v>4.5</v>
      </c>
      <c r="C47" s="51">
        <f>VLOOKUP($M47,CardStats!$A$3:$AE$998,8,FALSE)</f>
        <v>2.5</v>
      </c>
      <c r="D47" s="51">
        <f>VLOOKUP($M47,CardStats!$A$3:$AE$998,9,FALSE)</f>
        <v>1.5</v>
      </c>
      <c r="E47" s="57">
        <f>VLOOKUP($M47,CardStats!$A$3:$AE$998,11,FALSE)</f>
        <v>1</v>
      </c>
      <c r="F47" s="57">
        <f>VLOOKUP($M47,CardStats!$A$3:$AE$998,12,FALSE)</f>
        <v>1</v>
      </c>
      <c r="G47" s="57">
        <f>VLOOKUP($M47,CardStats!$A$3:$AE$998,14,FALSE)</f>
        <v>0.75</v>
      </c>
      <c r="H47" s="57">
        <f>VLOOKUP($M47,CardStats!$A$3:$AE$998,15,FALSE)</f>
        <v>0.5</v>
      </c>
      <c r="I47" s="57">
        <f>VLOOKUP($M47,CardStats!$A$3:$AE$998,17,FALSE)</f>
        <v>0.75</v>
      </c>
      <c r="J47" s="57">
        <f>VLOOKUP($M47,CardStats!$A$3:$AE$998,18,FALSE)</f>
        <v>0.5</v>
      </c>
      <c r="K47" s="57">
        <f>VLOOKUP($M47,CardStats!$A$3:$AE$998,20,FALSE)</f>
        <v>0.75</v>
      </c>
      <c r="L47" s="57">
        <f>VLOOKUP($M47,CardStats!$A$3:$AE$998,21,FALSE)</f>
        <v>0.5</v>
      </c>
      <c r="M47" s="53" t="str">
        <f>Fixtures!A47</f>
        <v>Arsenal Tula</v>
      </c>
      <c r="N47" s="54">
        <f>Fixtures!D47</f>
        <v>43688</v>
      </c>
      <c r="O47" s="53" t="str">
        <f>Fixtures!B47</f>
        <v>Ufa</v>
      </c>
      <c r="P47" s="51">
        <f>VLOOKUP($O47,CardStats!$A$3:$AE$998,5,FALSE)</f>
        <v>3</v>
      </c>
      <c r="Q47" s="51">
        <f>VLOOKUP($O47,CardStats!$A$3:$AE$998,7,FALSE)</f>
        <v>2.5</v>
      </c>
      <c r="R47" s="51">
        <f>VLOOKUP($O47,CardStats!$A$3:$AE$998,8,FALSE)</f>
        <v>1.5</v>
      </c>
      <c r="S47" s="51">
        <f>VLOOKUP($O47,CardStats!$A$3:$AE$998,10,FALSE)</f>
        <v>1.5</v>
      </c>
      <c r="T47" s="57">
        <f>VLOOKUP($O47,CardStats!$A$3:$AE$998,11,FALSE)</f>
        <v>0.75</v>
      </c>
      <c r="U47" s="57">
        <f>VLOOKUP($O47,CardStats!$A$3:$AE$998,13,FALSE)</f>
        <v>0.5</v>
      </c>
      <c r="V47" s="57">
        <f>VLOOKUP($O47,CardStats!$A$3:$AE$998,14,FALSE)</f>
        <v>0</v>
      </c>
      <c r="W47" s="57">
        <f>VLOOKUP($O47,CardStats!$A$3:$AE$998,16,FALSE)</f>
        <v>0</v>
      </c>
      <c r="X47" s="57">
        <f>VLOOKUP($O47,CardStats!$A$3:$AE$998,17,FALSE)</f>
        <v>1</v>
      </c>
      <c r="Y47" s="57">
        <f>VLOOKUP($O47,CardStats!$A$3:$AE$998,19,FALSE)</f>
        <v>1</v>
      </c>
      <c r="Z47" s="57">
        <f>VLOOKUP($O47,CardStats!$A$3:$AE$998,20,FALSE)</f>
        <v>0.5</v>
      </c>
      <c r="AA47" s="57">
        <f>VLOOKUP($O47,CardStats!$A$3:$AE$998,22,FALSE)</f>
        <v>0.5</v>
      </c>
    </row>
    <row r="48" spans="1:27" x14ac:dyDescent="0.3">
      <c r="A48" s="51">
        <f>VLOOKUP($M48,CardStats!$A$3:$AE$998,5,FALSE)</f>
        <v>5</v>
      </c>
      <c r="B48" s="51">
        <f>VLOOKUP($M48,CardStats!$A$3:$AE$998,6,FALSE)</f>
        <v>4</v>
      </c>
      <c r="C48" s="51">
        <f>VLOOKUP($M48,CardStats!$A$3:$AE$998,8,FALSE)</f>
        <v>1.5</v>
      </c>
      <c r="D48" s="51">
        <f>VLOOKUP($M48,CardStats!$A$3:$AE$998,9,FALSE)</f>
        <v>1</v>
      </c>
      <c r="E48" s="57">
        <f>VLOOKUP($M48,CardStats!$A$3:$AE$998,11,FALSE)</f>
        <v>1</v>
      </c>
      <c r="F48" s="57">
        <f>VLOOKUP($M48,CardStats!$A$3:$AE$998,12,FALSE)</f>
        <v>1</v>
      </c>
      <c r="G48" s="57">
        <f>VLOOKUP($M48,CardStats!$A$3:$AE$998,14,FALSE)</f>
        <v>0.5</v>
      </c>
      <c r="H48" s="57">
        <f>VLOOKUP($M48,CardStats!$A$3:$AE$998,15,FALSE)</f>
        <v>0</v>
      </c>
      <c r="I48" s="57">
        <f>VLOOKUP($M48,CardStats!$A$3:$AE$998,17,FALSE)</f>
        <v>1</v>
      </c>
      <c r="J48" s="57">
        <f>VLOOKUP($M48,CardStats!$A$3:$AE$998,18,FALSE)</f>
        <v>1</v>
      </c>
      <c r="K48" s="57">
        <f>VLOOKUP($M48,CardStats!$A$3:$AE$998,20,FALSE)</f>
        <v>0.5</v>
      </c>
      <c r="L48" s="57">
        <f>VLOOKUP($M48,CardStats!$A$3:$AE$998,21,FALSE)</f>
        <v>0</v>
      </c>
      <c r="M48" s="53" t="str">
        <f>Fixtures!A48</f>
        <v>Mattersburg</v>
      </c>
      <c r="N48" s="54">
        <f>Fixtures!D48</f>
        <v>43688</v>
      </c>
      <c r="O48" s="53" t="str">
        <f>Fixtures!B48</f>
        <v>Austria Wien</v>
      </c>
      <c r="P48" s="51">
        <f>VLOOKUP($O48,CardStats!$A$3:$AE$998,5,FALSE)</f>
        <v>2.5</v>
      </c>
      <c r="Q48" s="51">
        <f>VLOOKUP($O48,CardStats!$A$3:$AE$998,7,FALSE)</f>
        <v>2</v>
      </c>
      <c r="R48" s="51">
        <f>VLOOKUP($O48,CardStats!$A$3:$AE$998,8,FALSE)</f>
        <v>1.5</v>
      </c>
      <c r="S48" s="51">
        <f>VLOOKUP($O48,CardStats!$A$3:$AE$998,10,FALSE)</f>
        <v>2</v>
      </c>
      <c r="T48" s="57">
        <f>VLOOKUP($O48,CardStats!$A$3:$AE$998,11,FALSE)</f>
        <v>0.5</v>
      </c>
      <c r="U48" s="57">
        <f>VLOOKUP($O48,CardStats!$A$3:$AE$998,13,FALSE)</f>
        <v>0</v>
      </c>
      <c r="V48" s="57">
        <f>VLOOKUP($O48,CardStats!$A$3:$AE$998,14,FALSE)</f>
        <v>0</v>
      </c>
      <c r="W48" s="57">
        <f>VLOOKUP($O48,CardStats!$A$3:$AE$998,16,FALSE)</f>
        <v>0</v>
      </c>
      <c r="X48" s="57">
        <f>VLOOKUP($O48,CardStats!$A$3:$AE$998,17,FALSE)</f>
        <v>1</v>
      </c>
      <c r="Y48" s="57">
        <f>VLOOKUP($O48,CardStats!$A$3:$AE$998,19,FALSE)</f>
        <v>1</v>
      </c>
      <c r="Z48" s="57">
        <f>VLOOKUP($O48,CardStats!$A$3:$AE$998,20,FALSE)</f>
        <v>0.5</v>
      </c>
      <c r="AA48" s="57">
        <f>VLOOKUP($O48,CardStats!$A$3:$AE$998,22,FALSE)</f>
        <v>1</v>
      </c>
    </row>
    <row r="49" spans="1:27" x14ac:dyDescent="0.3">
      <c r="A49" s="51">
        <f>VLOOKUP($M49,CardStats!$A$3:$AE$998,5,FALSE)</f>
        <v>4.5</v>
      </c>
      <c r="B49" s="51">
        <f>VLOOKUP($M49,CardStats!$A$3:$AE$998,6,FALSE)</f>
        <v>5</v>
      </c>
      <c r="C49" s="51">
        <f>VLOOKUP($M49,CardStats!$A$3:$AE$998,8,FALSE)</f>
        <v>2.5</v>
      </c>
      <c r="D49" s="51">
        <f>VLOOKUP($M49,CardStats!$A$3:$AE$998,9,FALSE)</f>
        <v>2</v>
      </c>
      <c r="E49" s="57">
        <f>VLOOKUP($M49,CardStats!$A$3:$AE$998,11,FALSE)</f>
        <v>1</v>
      </c>
      <c r="F49" s="57">
        <f>VLOOKUP($M49,CardStats!$A$3:$AE$998,12,FALSE)</f>
        <v>1</v>
      </c>
      <c r="G49" s="57">
        <f>VLOOKUP($M49,CardStats!$A$3:$AE$998,14,FALSE)</f>
        <v>0.5</v>
      </c>
      <c r="H49" s="57">
        <f>VLOOKUP($M49,CardStats!$A$3:$AE$998,15,FALSE)</f>
        <v>1</v>
      </c>
      <c r="I49" s="57">
        <f>VLOOKUP($M49,CardStats!$A$3:$AE$998,17,FALSE)</f>
        <v>1</v>
      </c>
      <c r="J49" s="57">
        <f>VLOOKUP($M49,CardStats!$A$3:$AE$998,18,FALSE)</f>
        <v>1</v>
      </c>
      <c r="K49" s="57">
        <f>VLOOKUP($M49,CardStats!$A$3:$AE$998,20,FALSE)</f>
        <v>1</v>
      </c>
      <c r="L49" s="57">
        <f>VLOOKUP($M49,CardStats!$A$3:$AE$998,21,FALSE)</f>
        <v>1</v>
      </c>
      <c r="M49" s="53" t="str">
        <f>Fixtures!A49</f>
        <v>Hartberg</v>
      </c>
      <c r="N49" s="54">
        <f>Fixtures!D49</f>
        <v>43688</v>
      </c>
      <c r="O49" s="53" t="str">
        <f>Fixtures!B49</f>
        <v>Sturm Graz</v>
      </c>
      <c r="P49" s="51">
        <f>VLOOKUP($O49,CardStats!$A$3:$AE$998,5,FALSE)</f>
        <v>5</v>
      </c>
      <c r="Q49" s="51">
        <f>VLOOKUP($O49,CardStats!$A$3:$AE$998,7,FALSE)</f>
        <v>5</v>
      </c>
      <c r="R49" s="51">
        <f>VLOOKUP($O49,CardStats!$A$3:$AE$998,8,FALSE)</f>
        <v>2.5</v>
      </c>
      <c r="S49" s="51">
        <f>VLOOKUP($O49,CardStats!$A$3:$AE$998,10,FALSE)</f>
        <v>3</v>
      </c>
      <c r="T49" s="57">
        <f>VLOOKUP($O49,CardStats!$A$3:$AE$998,11,FALSE)</f>
        <v>1</v>
      </c>
      <c r="U49" s="57">
        <f>VLOOKUP($O49,CardStats!$A$3:$AE$998,13,FALSE)</f>
        <v>1</v>
      </c>
      <c r="V49" s="57">
        <f>VLOOKUP($O49,CardStats!$A$3:$AE$998,14,FALSE)</f>
        <v>1</v>
      </c>
      <c r="W49" s="57">
        <f>VLOOKUP($O49,CardStats!$A$3:$AE$998,16,FALSE)</f>
        <v>1</v>
      </c>
      <c r="X49" s="57">
        <f>VLOOKUP($O49,CardStats!$A$3:$AE$998,17,FALSE)</f>
        <v>1</v>
      </c>
      <c r="Y49" s="57">
        <f>VLOOKUP($O49,CardStats!$A$3:$AE$998,19,FALSE)</f>
        <v>1</v>
      </c>
      <c r="Z49" s="57">
        <f>VLOOKUP($O49,CardStats!$A$3:$AE$998,20,FALSE)</f>
        <v>1</v>
      </c>
      <c r="AA49" s="57">
        <f>VLOOKUP($O49,CardStats!$A$3:$AE$998,22,FALSE)</f>
        <v>1</v>
      </c>
    </row>
    <row r="50" spans="1:27" x14ac:dyDescent="0.3">
      <c r="A50" s="51">
        <f>VLOOKUP($M50,CardStats!$A$3:$AE$998,5,FALSE)</f>
        <v>3.5</v>
      </c>
      <c r="B50" s="51">
        <f>VLOOKUP($M50,CardStats!$A$3:$AE$998,6,FALSE)</f>
        <v>2</v>
      </c>
      <c r="C50" s="51">
        <f>VLOOKUP($M50,CardStats!$A$3:$AE$998,8,FALSE)</f>
        <v>1.5</v>
      </c>
      <c r="D50" s="51">
        <f>VLOOKUP($M50,CardStats!$A$3:$AE$998,9,FALSE)</f>
        <v>0</v>
      </c>
      <c r="E50" s="57">
        <f>VLOOKUP($M50,CardStats!$A$3:$AE$998,11,FALSE)</f>
        <v>0.5</v>
      </c>
      <c r="F50" s="57">
        <f>VLOOKUP($M50,CardStats!$A$3:$AE$998,12,FALSE)</f>
        <v>0</v>
      </c>
      <c r="G50" s="57">
        <f>VLOOKUP($M50,CardStats!$A$3:$AE$998,14,FALSE)</f>
        <v>0.5</v>
      </c>
      <c r="H50" s="57">
        <f>VLOOKUP($M50,CardStats!$A$3:$AE$998,15,FALSE)</f>
        <v>0</v>
      </c>
      <c r="I50" s="57">
        <f>VLOOKUP($M50,CardStats!$A$3:$AE$998,17,FALSE)</f>
        <v>0.5</v>
      </c>
      <c r="J50" s="57">
        <f>VLOOKUP($M50,CardStats!$A$3:$AE$998,18,FALSE)</f>
        <v>0</v>
      </c>
      <c r="K50" s="57">
        <f>VLOOKUP($M50,CardStats!$A$3:$AE$998,20,FALSE)</f>
        <v>0.5</v>
      </c>
      <c r="L50" s="57">
        <f>VLOOKUP($M50,CardStats!$A$3:$AE$998,21,FALSE)</f>
        <v>0</v>
      </c>
      <c r="M50" s="53" t="str">
        <f>Fixtures!A50</f>
        <v>Swarovski Tirol</v>
      </c>
      <c r="N50" s="54">
        <f>Fixtures!D50</f>
        <v>43688</v>
      </c>
      <c r="O50" s="53" t="str">
        <f>Fixtures!B50</f>
        <v>St. Pölten</v>
      </c>
      <c r="P50" s="51">
        <f>VLOOKUP($O50,CardStats!$A$3:$AE$998,5,FALSE)</f>
        <v>6</v>
      </c>
      <c r="Q50" s="51">
        <f>VLOOKUP($O50,CardStats!$A$3:$AE$998,7,FALSE)</f>
        <v>5</v>
      </c>
      <c r="R50" s="51">
        <f>VLOOKUP($O50,CardStats!$A$3:$AE$998,8,FALSE)</f>
        <v>3</v>
      </c>
      <c r="S50" s="51">
        <f>VLOOKUP($O50,CardStats!$A$3:$AE$998,10,FALSE)</f>
        <v>3</v>
      </c>
      <c r="T50" s="57">
        <f>VLOOKUP($O50,CardStats!$A$3:$AE$998,11,FALSE)</f>
        <v>1</v>
      </c>
      <c r="U50" s="57">
        <f>VLOOKUP($O50,CardStats!$A$3:$AE$998,13,FALSE)</f>
        <v>1</v>
      </c>
      <c r="V50" s="57">
        <f>VLOOKUP($O50,CardStats!$A$3:$AE$998,14,FALSE)</f>
        <v>1</v>
      </c>
      <c r="W50" s="57">
        <f>VLOOKUP($O50,CardStats!$A$3:$AE$998,16,FALSE)</f>
        <v>1</v>
      </c>
      <c r="X50" s="57">
        <f>VLOOKUP($O50,CardStats!$A$3:$AE$998,17,FALSE)</f>
        <v>1</v>
      </c>
      <c r="Y50" s="57">
        <f>VLOOKUP($O50,CardStats!$A$3:$AE$998,19,FALSE)</f>
        <v>1</v>
      </c>
      <c r="Z50" s="57">
        <f>VLOOKUP($O50,CardStats!$A$3:$AE$998,20,FALSE)</f>
        <v>1</v>
      </c>
      <c r="AA50" s="57">
        <f>VLOOKUP($O50,CardStats!$A$3:$AE$998,22,FALSE)</f>
        <v>1</v>
      </c>
    </row>
    <row r="51" spans="1:27" x14ac:dyDescent="0.3">
      <c r="A51" s="51">
        <f>VLOOKUP($M51,CardStats!$A$3:$AE$998,5,FALSE)</f>
        <v>6</v>
      </c>
      <c r="B51" s="51">
        <f>VLOOKUP($M51,CardStats!$A$3:$AE$998,6,FALSE)</f>
        <v>6</v>
      </c>
      <c r="C51" s="51">
        <f>VLOOKUP($M51,CardStats!$A$3:$AE$998,8,FALSE)</f>
        <v>3</v>
      </c>
      <c r="D51" s="51">
        <f>VLOOKUP($M51,CardStats!$A$3:$AE$998,9,FALSE)</f>
        <v>2</v>
      </c>
      <c r="E51" s="57">
        <f>VLOOKUP($M51,CardStats!$A$3:$AE$998,11,FALSE)</f>
        <v>1</v>
      </c>
      <c r="F51" s="57">
        <f>VLOOKUP($M51,CardStats!$A$3:$AE$998,12,FALSE)</f>
        <v>1</v>
      </c>
      <c r="G51" s="57">
        <f>VLOOKUP($M51,CardStats!$A$3:$AE$998,14,FALSE)</f>
        <v>1</v>
      </c>
      <c r="H51" s="57">
        <f>VLOOKUP($M51,CardStats!$A$3:$AE$998,15,FALSE)</f>
        <v>1</v>
      </c>
      <c r="I51" s="57">
        <f>VLOOKUP($M51,CardStats!$A$3:$AE$998,17,FALSE)</f>
        <v>1</v>
      </c>
      <c r="J51" s="57">
        <f>VLOOKUP($M51,CardStats!$A$3:$AE$998,18,FALSE)</f>
        <v>1</v>
      </c>
      <c r="K51" s="57">
        <f>VLOOKUP($M51,CardStats!$A$3:$AE$998,20,FALSE)</f>
        <v>1</v>
      </c>
      <c r="L51" s="57">
        <f>VLOOKUP($M51,CardStats!$A$3:$AE$998,21,FALSE)</f>
        <v>1</v>
      </c>
      <c r="M51" s="53" t="str">
        <f>Fixtures!A51</f>
        <v>Sint-Truiden</v>
      </c>
      <c r="N51" s="54">
        <f>Fixtures!D51</f>
        <v>43688</v>
      </c>
      <c r="O51" s="53" t="str">
        <f>Fixtures!B51</f>
        <v>Standard Liège</v>
      </c>
      <c r="P51" s="51">
        <f>VLOOKUP($O51,CardStats!$A$3:$AE$998,5,FALSE)</f>
        <v>3</v>
      </c>
      <c r="Q51" s="51">
        <f>VLOOKUP($O51,CardStats!$A$3:$AE$998,7,FALSE)</f>
        <v>3</v>
      </c>
      <c r="R51" s="51">
        <f>VLOOKUP($O51,CardStats!$A$3:$AE$998,8,FALSE)</f>
        <v>0.5</v>
      </c>
      <c r="S51" s="51">
        <f>VLOOKUP($O51,CardStats!$A$3:$AE$998,10,FALSE)</f>
        <v>1</v>
      </c>
      <c r="T51" s="57">
        <f>VLOOKUP($O51,CardStats!$A$3:$AE$998,11,FALSE)</f>
        <v>1</v>
      </c>
      <c r="U51" s="57">
        <f>VLOOKUP($O51,CardStats!$A$3:$AE$998,13,FALSE)</f>
        <v>1</v>
      </c>
      <c r="V51" s="57">
        <f>VLOOKUP($O51,CardStats!$A$3:$AE$998,14,FALSE)</f>
        <v>0</v>
      </c>
      <c r="W51" s="57">
        <f>VLOOKUP($O51,CardStats!$A$3:$AE$998,16,FALSE)</f>
        <v>0</v>
      </c>
      <c r="X51" s="57">
        <f>VLOOKUP($O51,CardStats!$A$3:$AE$998,17,FALSE)</f>
        <v>0.5</v>
      </c>
      <c r="Y51" s="57">
        <f>VLOOKUP($O51,CardStats!$A$3:$AE$998,19,FALSE)</f>
        <v>1</v>
      </c>
      <c r="Z51" s="57">
        <f>VLOOKUP($O51,CardStats!$A$3:$AE$998,20,FALSE)</f>
        <v>0</v>
      </c>
      <c r="AA51" s="57">
        <f>VLOOKUP($O51,CardStats!$A$3:$AE$998,22,FALSE)</f>
        <v>0</v>
      </c>
    </row>
    <row r="52" spans="1:27" x14ac:dyDescent="0.3">
      <c r="A52" s="51">
        <f>VLOOKUP($M52,CardStats!$A$3:$AE$998,5,FALSE)</f>
        <v>3</v>
      </c>
      <c r="B52" s="51">
        <f>VLOOKUP($M52,CardStats!$A$3:$AE$998,6,FALSE)</f>
        <v>2</v>
      </c>
      <c r="C52" s="51">
        <f>VLOOKUP($M52,CardStats!$A$3:$AE$998,8,FALSE)</f>
        <v>1</v>
      </c>
      <c r="D52" s="51">
        <f>VLOOKUP($M52,CardStats!$A$3:$AE$998,9,FALSE)</f>
        <v>0</v>
      </c>
      <c r="E52" s="57">
        <f>VLOOKUP($M52,CardStats!$A$3:$AE$998,11,FALSE)</f>
        <v>0.5</v>
      </c>
      <c r="F52" s="57">
        <f>VLOOKUP($M52,CardStats!$A$3:$AE$998,12,FALSE)</f>
        <v>0</v>
      </c>
      <c r="G52" s="57">
        <f>VLOOKUP($M52,CardStats!$A$3:$AE$998,14,FALSE)</f>
        <v>0</v>
      </c>
      <c r="H52" s="57">
        <f>VLOOKUP($M52,CardStats!$A$3:$AE$998,15,FALSE)</f>
        <v>0</v>
      </c>
      <c r="I52" s="57">
        <f>VLOOKUP($M52,CardStats!$A$3:$AE$998,17,FALSE)</f>
        <v>0.5</v>
      </c>
      <c r="J52" s="57">
        <f>VLOOKUP($M52,CardStats!$A$3:$AE$998,18,FALSE)</f>
        <v>0</v>
      </c>
      <c r="K52" s="57">
        <f>VLOOKUP($M52,CardStats!$A$3:$AE$998,20,FALSE)</f>
        <v>0.5</v>
      </c>
      <c r="L52" s="57">
        <f>VLOOKUP($M52,CardStats!$A$3:$AE$998,21,FALSE)</f>
        <v>0</v>
      </c>
      <c r="M52" s="53" t="str">
        <f>Fixtures!A52</f>
        <v>Sporting Charleroi</v>
      </c>
      <c r="N52" s="54">
        <f>Fixtures!D52</f>
        <v>43688</v>
      </c>
      <c r="O52" s="53" t="str">
        <f>Fixtures!B52</f>
        <v>Antwerp</v>
      </c>
      <c r="P52" s="51">
        <f>VLOOKUP($O52,CardStats!$A$3:$AE$998,5,FALSE)</f>
        <v>2.5</v>
      </c>
      <c r="Q52" s="51">
        <f>VLOOKUP($O52,CardStats!$A$3:$AE$998,7,FALSE)</f>
        <v>3</v>
      </c>
      <c r="R52" s="51">
        <f>VLOOKUP($O52,CardStats!$A$3:$AE$998,8,FALSE)</f>
        <v>1</v>
      </c>
      <c r="S52" s="51">
        <f>VLOOKUP($O52,CardStats!$A$3:$AE$998,10,FALSE)</f>
        <v>2</v>
      </c>
      <c r="T52" s="57">
        <f>VLOOKUP($O52,CardStats!$A$3:$AE$998,11,FALSE)</f>
        <v>0.5</v>
      </c>
      <c r="U52" s="57">
        <f>VLOOKUP($O52,CardStats!$A$3:$AE$998,13,FALSE)</f>
        <v>1</v>
      </c>
      <c r="V52" s="57">
        <f>VLOOKUP($O52,CardStats!$A$3:$AE$998,14,FALSE)</f>
        <v>0</v>
      </c>
      <c r="W52" s="57">
        <f>VLOOKUP($O52,CardStats!$A$3:$AE$998,16,FALSE)</f>
        <v>0</v>
      </c>
      <c r="X52" s="57">
        <f>VLOOKUP($O52,CardStats!$A$3:$AE$998,17,FALSE)</f>
        <v>0.5</v>
      </c>
      <c r="Y52" s="57">
        <f>VLOOKUP($O52,CardStats!$A$3:$AE$998,19,FALSE)</f>
        <v>1</v>
      </c>
      <c r="Z52" s="57">
        <f>VLOOKUP($O52,CardStats!$A$3:$AE$998,20,FALSE)</f>
        <v>0.5</v>
      </c>
      <c r="AA52" s="57">
        <f>VLOOKUP($O52,CardStats!$A$3:$AE$998,22,FALSE)</f>
        <v>1</v>
      </c>
    </row>
    <row r="53" spans="1:27" x14ac:dyDescent="0.3">
      <c r="A53" s="51">
        <f>VLOOKUP($M53,CardStats!$A$3:$AE$998,5,FALSE)</f>
        <v>6</v>
      </c>
      <c r="B53" s="51">
        <f>VLOOKUP($M53,CardStats!$A$3:$AE$998,6,FALSE)</f>
        <v>6</v>
      </c>
      <c r="C53" s="51">
        <f>VLOOKUP($M53,CardStats!$A$3:$AE$998,8,FALSE)</f>
        <v>3</v>
      </c>
      <c r="D53" s="51">
        <f>VLOOKUP($M53,CardStats!$A$3:$AE$998,9,FALSE)</f>
        <v>2</v>
      </c>
      <c r="E53" s="57">
        <f>VLOOKUP($M53,CardStats!$A$3:$AE$998,11,FALSE)</f>
        <v>1</v>
      </c>
      <c r="F53" s="57">
        <f>VLOOKUP($M53,CardStats!$A$3:$AE$998,12,FALSE)</f>
        <v>1</v>
      </c>
      <c r="G53" s="57">
        <f>VLOOKUP($M53,CardStats!$A$3:$AE$998,14,FALSE)</f>
        <v>1</v>
      </c>
      <c r="H53" s="57">
        <f>VLOOKUP($M53,CardStats!$A$3:$AE$998,15,FALSE)</f>
        <v>1</v>
      </c>
      <c r="I53" s="57">
        <f>VLOOKUP($M53,CardStats!$A$3:$AE$998,17,FALSE)</f>
        <v>1</v>
      </c>
      <c r="J53" s="57">
        <f>VLOOKUP($M53,CardStats!$A$3:$AE$998,18,FALSE)</f>
        <v>1</v>
      </c>
      <c r="K53" s="57">
        <f>VLOOKUP($M53,CardStats!$A$3:$AE$998,20,FALSE)</f>
        <v>1</v>
      </c>
      <c r="L53" s="57">
        <f>VLOOKUP($M53,CardStats!$A$3:$AE$998,21,FALSE)</f>
        <v>1</v>
      </c>
      <c r="M53" s="53" t="str">
        <f>Fixtures!A53</f>
        <v>Royal Excel Mouscron</v>
      </c>
      <c r="N53" s="54">
        <f>Fixtures!D53</f>
        <v>43688</v>
      </c>
      <c r="O53" s="53" t="str">
        <f>Fixtures!B53</f>
        <v>Gent</v>
      </c>
      <c r="P53" s="51">
        <f>VLOOKUP($O53,CardStats!$A$3:$AE$998,5,FALSE)</f>
        <v>2</v>
      </c>
      <c r="Q53" s="51">
        <f>VLOOKUP($O53,CardStats!$A$3:$AE$998,7,FALSE)</f>
        <v>2</v>
      </c>
      <c r="R53" s="51">
        <f>VLOOKUP($O53,CardStats!$A$3:$AE$998,8,FALSE)</f>
        <v>1</v>
      </c>
      <c r="S53" s="51">
        <f>VLOOKUP($O53,CardStats!$A$3:$AE$998,10,FALSE)</f>
        <v>2</v>
      </c>
      <c r="T53" s="57">
        <f>VLOOKUP($O53,CardStats!$A$3:$AE$998,11,FALSE)</f>
        <v>0</v>
      </c>
      <c r="U53" s="57">
        <f>VLOOKUP($O53,CardStats!$A$3:$AE$998,13,FALSE)</f>
        <v>0</v>
      </c>
      <c r="V53" s="57">
        <f>VLOOKUP($O53,CardStats!$A$3:$AE$998,14,FALSE)</f>
        <v>0</v>
      </c>
      <c r="W53" s="57">
        <f>VLOOKUP($O53,CardStats!$A$3:$AE$998,16,FALSE)</f>
        <v>0</v>
      </c>
      <c r="X53" s="57">
        <f>VLOOKUP($O53,CardStats!$A$3:$AE$998,17,FALSE)</f>
        <v>0.5</v>
      </c>
      <c r="Y53" s="57">
        <f>VLOOKUP($O53,CardStats!$A$3:$AE$998,19,FALSE)</f>
        <v>1</v>
      </c>
      <c r="Z53" s="57">
        <f>VLOOKUP($O53,CardStats!$A$3:$AE$998,20,FALSE)</f>
        <v>0.5</v>
      </c>
      <c r="AA53" s="57">
        <f>VLOOKUP($O53,CardStats!$A$3:$AE$998,22,FALSE)</f>
        <v>1</v>
      </c>
    </row>
    <row r="54" spans="1:27" x14ac:dyDescent="0.3">
      <c r="A54" s="51">
        <f>VLOOKUP($M54,CardStats!$A$3:$AE$998,5,FALSE)</f>
        <v>4.5</v>
      </c>
      <c r="B54" s="51">
        <f>VLOOKUP($M54,CardStats!$A$3:$AE$998,6,FALSE)</f>
        <v>5.5</v>
      </c>
      <c r="C54" s="51">
        <f>VLOOKUP($M54,CardStats!$A$3:$AE$998,8,FALSE)</f>
        <v>1.5</v>
      </c>
      <c r="D54" s="51">
        <f>VLOOKUP($M54,CardStats!$A$3:$AE$998,9,FALSE)</f>
        <v>1.5</v>
      </c>
      <c r="E54" s="57">
        <f>VLOOKUP($M54,CardStats!$A$3:$AE$998,11,FALSE)</f>
        <v>1</v>
      </c>
      <c r="F54" s="57">
        <f>VLOOKUP($M54,CardStats!$A$3:$AE$998,12,FALSE)</f>
        <v>1</v>
      </c>
      <c r="G54" s="57">
        <f>VLOOKUP($M54,CardStats!$A$3:$AE$998,14,FALSE)</f>
        <v>0.25</v>
      </c>
      <c r="H54" s="57">
        <f>VLOOKUP($M54,CardStats!$A$3:$AE$998,15,FALSE)</f>
        <v>0.5</v>
      </c>
      <c r="I54" s="57">
        <f>VLOOKUP($M54,CardStats!$A$3:$AE$998,17,FALSE)</f>
        <v>1</v>
      </c>
      <c r="J54" s="57">
        <f>VLOOKUP($M54,CardStats!$A$3:$AE$998,18,FALSE)</f>
        <v>1</v>
      </c>
      <c r="K54" s="57">
        <f>VLOOKUP($M54,CardStats!$A$3:$AE$998,20,FALSE)</f>
        <v>0.5</v>
      </c>
      <c r="L54" s="57">
        <f>VLOOKUP($M54,CardStats!$A$3:$AE$998,21,FALSE)</f>
        <v>0.5</v>
      </c>
      <c r="M54" s="53" t="str">
        <f>Fixtures!A54</f>
        <v>Viktoria Plzeň</v>
      </c>
      <c r="N54" s="54">
        <f>Fixtures!D54</f>
        <v>43688</v>
      </c>
      <c r="O54" s="53" t="str">
        <f>Fixtures!B54</f>
        <v>Slovácko</v>
      </c>
      <c r="P54" s="51">
        <f>VLOOKUP($O54,CardStats!$A$3:$AE$998,5,FALSE)</f>
        <v>5</v>
      </c>
      <c r="Q54" s="51">
        <f>VLOOKUP($O54,CardStats!$A$3:$AE$998,7,FALSE)</f>
        <v>3.5</v>
      </c>
      <c r="R54" s="51">
        <f>VLOOKUP($O54,CardStats!$A$3:$AE$998,8,FALSE)</f>
        <v>2.25</v>
      </c>
      <c r="S54" s="51">
        <f>VLOOKUP($O54,CardStats!$A$3:$AE$998,10,FALSE)</f>
        <v>2.5</v>
      </c>
      <c r="T54" s="57">
        <f>VLOOKUP($O54,CardStats!$A$3:$AE$998,11,FALSE)</f>
        <v>0.75</v>
      </c>
      <c r="U54" s="57">
        <f>VLOOKUP($O54,CardStats!$A$3:$AE$998,13,FALSE)</f>
        <v>0.5</v>
      </c>
      <c r="V54" s="57">
        <f>VLOOKUP($O54,CardStats!$A$3:$AE$998,14,FALSE)</f>
        <v>0.75</v>
      </c>
      <c r="W54" s="57">
        <f>VLOOKUP($O54,CardStats!$A$3:$AE$998,16,FALSE)</f>
        <v>0.5</v>
      </c>
      <c r="X54" s="57">
        <f>VLOOKUP($O54,CardStats!$A$3:$AE$998,17,FALSE)</f>
        <v>1</v>
      </c>
      <c r="Y54" s="57">
        <f>VLOOKUP($O54,CardStats!$A$3:$AE$998,19,FALSE)</f>
        <v>1</v>
      </c>
      <c r="Z54" s="57">
        <f>VLOOKUP($O54,CardStats!$A$3:$AE$998,20,FALSE)</f>
        <v>0.5</v>
      </c>
      <c r="AA54" s="57">
        <f>VLOOKUP($O54,CardStats!$A$3:$AE$998,22,FALSE)</f>
        <v>0.5</v>
      </c>
    </row>
    <row r="55" spans="1:27" x14ac:dyDescent="0.3">
      <c r="A55" s="51">
        <f>VLOOKUP($M55,CardStats!$A$3:$AE$998,5,FALSE)</f>
        <v>4</v>
      </c>
      <c r="B55" s="51">
        <f>VLOOKUP($M55,CardStats!$A$3:$AE$998,6,FALSE)</f>
        <v>4</v>
      </c>
      <c r="C55" s="51">
        <f>VLOOKUP($M55,CardStats!$A$3:$AE$998,8,FALSE)</f>
        <v>0.66666666666666663</v>
      </c>
      <c r="D55" s="51">
        <f>VLOOKUP($M55,CardStats!$A$3:$AE$998,9,FALSE)</f>
        <v>0.5</v>
      </c>
      <c r="E55" s="57">
        <f>VLOOKUP($M55,CardStats!$A$3:$AE$998,11,FALSE)</f>
        <v>0.66666666666666663</v>
      </c>
      <c r="F55" s="57">
        <f>VLOOKUP($M55,CardStats!$A$3:$AE$998,12,FALSE)</f>
        <v>0.5</v>
      </c>
      <c r="G55" s="57">
        <f>VLOOKUP($M55,CardStats!$A$3:$AE$998,14,FALSE)</f>
        <v>0.33333333333333331</v>
      </c>
      <c r="H55" s="57">
        <f>VLOOKUP($M55,CardStats!$A$3:$AE$998,15,FALSE)</f>
        <v>0.5</v>
      </c>
      <c r="I55" s="57">
        <f>VLOOKUP($M55,CardStats!$A$3:$AE$998,17,FALSE)</f>
        <v>0.66666666666666663</v>
      </c>
      <c r="J55" s="57">
        <f>VLOOKUP($M55,CardStats!$A$3:$AE$998,18,FALSE)</f>
        <v>0.5</v>
      </c>
      <c r="K55" s="57">
        <f>VLOOKUP($M55,CardStats!$A$3:$AE$998,20,FALSE)</f>
        <v>0</v>
      </c>
      <c r="L55" s="57">
        <f>VLOOKUP($M55,CardStats!$A$3:$AE$998,21,FALSE)</f>
        <v>0</v>
      </c>
      <c r="M55" s="53" t="str">
        <f>Fixtures!A55</f>
        <v>Mladá Boleslav</v>
      </c>
      <c r="N55" s="54">
        <f>Fixtures!D55</f>
        <v>43688</v>
      </c>
      <c r="O55" s="53" t="str">
        <f>Fixtures!B55</f>
        <v>Sparta Praha</v>
      </c>
      <c r="P55" s="51">
        <f>VLOOKUP($O55,CardStats!$A$3:$AE$998,5,FALSE)</f>
        <v>4.5</v>
      </c>
      <c r="Q55" s="51">
        <f>VLOOKUP($O55,CardStats!$A$3:$AE$998,7,FALSE)</f>
        <v>7</v>
      </c>
      <c r="R55" s="51">
        <f>VLOOKUP($O55,CardStats!$A$3:$AE$998,8,FALSE)</f>
        <v>1</v>
      </c>
      <c r="S55" s="51">
        <f>VLOOKUP($O55,CardStats!$A$3:$AE$998,10,FALSE)</f>
        <v>2</v>
      </c>
      <c r="T55" s="57">
        <f>VLOOKUP($O55,CardStats!$A$3:$AE$998,11,FALSE)</f>
        <v>0.75</v>
      </c>
      <c r="U55" s="57">
        <f>VLOOKUP($O55,CardStats!$A$3:$AE$998,13,FALSE)</f>
        <v>1</v>
      </c>
      <c r="V55" s="57">
        <f>VLOOKUP($O55,CardStats!$A$3:$AE$998,14,FALSE)</f>
        <v>0.5</v>
      </c>
      <c r="W55" s="57">
        <f>VLOOKUP($O55,CardStats!$A$3:$AE$998,16,FALSE)</f>
        <v>1</v>
      </c>
      <c r="X55" s="57">
        <f>VLOOKUP($O55,CardStats!$A$3:$AE$998,17,FALSE)</f>
        <v>0.75</v>
      </c>
      <c r="Y55" s="57">
        <f>VLOOKUP($O55,CardStats!$A$3:$AE$998,19,FALSE)</f>
        <v>1</v>
      </c>
      <c r="Z55" s="57">
        <f>VLOOKUP($O55,CardStats!$A$3:$AE$998,20,FALSE)</f>
        <v>0.25</v>
      </c>
      <c r="AA55" s="57">
        <f>VLOOKUP($O55,CardStats!$A$3:$AE$998,22,FALSE)</f>
        <v>1</v>
      </c>
    </row>
    <row r="56" spans="1:27" x14ac:dyDescent="0.3">
      <c r="A56" s="51">
        <f>VLOOKUP($M56,CardStats!$A$3:$AE$998,5,FALSE)</f>
        <v>2.5</v>
      </c>
      <c r="B56" s="51">
        <f>VLOOKUP($M56,CardStats!$A$3:$AE$998,6,FALSE)</f>
        <v>3</v>
      </c>
      <c r="C56" s="51">
        <f>VLOOKUP($M56,CardStats!$A$3:$AE$998,8,FALSE)</f>
        <v>0.75</v>
      </c>
      <c r="D56" s="51">
        <f>VLOOKUP($M56,CardStats!$A$3:$AE$998,9,FALSE)</f>
        <v>1</v>
      </c>
      <c r="E56" s="57">
        <f>VLOOKUP($M56,CardStats!$A$3:$AE$998,11,FALSE)</f>
        <v>0.25</v>
      </c>
      <c r="F56" s="57">
        <f>VLOOKUP($M56,CardStats!$A$3:$AE$998,12,FALSE)</f>
        <v>0.5</v>
      </c>
      <c r="G56" s="57">
        <f>VLOOKUP($M56,CardStats!$A$3:$AE$998,14,FALSE)</f>
        <v>0</v>
      </c>
      <c r="H56" s="57">
        <f>VLOOKUP($M56,CardStats!$A$3:$AE$998,15,FALSE)</f>
        <v>0</v>
      </c>
      <c r="I56" s="57">
        <f>VLOOKUP($M56,CardStats!$A$3:$AE$998,17,FALSE)</f>
        <v>0.75</v>
      </c>
      <c r="J56" s="57">
        <f>VLOOKUP($M56,CardStats!$A$3:$AE$998,18,FALSE)</f>
        <v>1</v>
      </c>
      <c r="K56" s="57">
        <f>VLOOKUP($M56,CardStats!$A$3:$AE$998,20,FALSE)</f>
        <v>0</v>
      </c>
      <c r="L56" s="57">
        <f>VLOOKUP($M56,CardStats!$A$3:$AE$998,21,FALSE)</f>
        <v>0</v>
      </c>
      <c r="M56" s="53" t="str">
        <f>Fixtures!A56</f>
        <v>Jablonec</v>
      </c>
      <c r="N56" s="54">
        <f>Fixtures!D56</f>
        <v>43688</v>
      </c>
      <c r="O56" s="53" t="str">
        <f>Fixtures!B56</f>
        <v>Opava</v>
      </c>
      <c r="P56" s="51">
        <f>VLOOKUP($O56,CardStats!$A$3:$AE$998,5,FALSE)</f>
        <v>3.5</v>
      </c>
      <c r="Q56" s="51">
        <f>VLOOKUP($O56,CardStats!$A$3:$AE$998,7,FALSE)</f>
        <v>3</v>
      </c>
      <c r="R56" s="51">
        <f>VLOOKUP($O56,CardStats!$A$3:$AE$998,8,FALSE)</f>
        <v>2.5</v>
      </c>
      <c r="S56" s="51">
        <f>VLOOKUP($O56,CardStats!$A$3:$AE$998,10,FALSE)</f>
        <v>3</v>
      </c>
      <c r="T56" s="57">
        <f>VLOOKUP($O56,CardStats!$A$3:$AE$998,11,FALSE)</f>
        <v>0.75</v>
      </c>
      <c r="U56" s="57">
        <f>VLOOKUP($O56,CardStats!$A$3:$AE$998,13,FALSE)</f>
        <v>0.5</v>
      </c>
      <c r="V56" s="57">
        <f>VLOOKUP($O56,CardStats!$A$3:$AE$998,14,FALSE)</f>
        <v>0</v>
      </c>
      <c r="W56" s="57">
        <f>VLOOKUP($O56,CardStats!$A$3:$AE$998,16,FALSE)</f>
        <v>0</v>
      </c>
      <c r="X56" s="57">
        <f>VLOOKUP($O56,CardStats!$A$3:$AE$998,17,FALSE)</f>
        <v>1</v>
      </c>
      <c r="Y56" s="57">
        <f>VLOOKUP($O56,CardStats!$A$3:$AE$998,19,FALSE)</f>
        <v>1</v>
      </c>
      <c r="Z56" s="57">
        <f>VLOOKUP($O56,CardStats!$A$3:$AE$998,20,FALSE)</f>
        <v>0.75</v>
      </c>
      <c r="AA56" s="57">
        <f>VLOOKUP($O56,CardStats!$A$3:$AE$998,22,FALSE)</f>
        <v>1</v>
      </c>
    </row>
    <row r="57" spans="1:27" x14ac:dyDescent="0.3">
      <c r="A57" s="51">
        <f>VLOOKUP($M57,CardStats!$A$3:$AE$998,5,FALSE)</f>
        <v>5.333333333333333</v>
      </c>
      <c r="B57" s="51">
        <f>VLOOKUP($M57,CardStats!$A$3:$AE$998,6,FALSE)</f>
        <v>6</v>
      </c>
      <c r="C57" s="51">
        <f>VLOOKUP($M57,CardStats!$A$3:$AE$998,8,FALSE)</f>
        <v>3.6666666666666665</v>
      </c>
      <c r="D57" s="51">
        <f>VLOOKUP($M57,CardStats!$A$3:$AE$998,9,FALSE)</f>
        <v>4</v>
      </c>
      <c r="E57" s="57">
        <f>VLOOKUP($M57,CardStats!$A$3:$AE$998,11,FALSE)</f>
        <v>1</v>
      </c>
      <c r="F57" s="57">
        <f>VLOOKUP($M57,CardStats!$A$3:$AE$998,12,FALSE)</f>
        <v>1</v>
      </c>
      <c r="G57" s="57">
        <f>VLOOKUP($M57,CardStats!$A$3:$AE$998,14,FALSE)</f>
        <v>1</v>
      </c>
      <c r="H57" s="57">
        <f>VLOOKUP($M57,CardStats!$A$3:$AE$998,15,FALSE)</f>
        <v>1</v>
      </c>
      <c r="I57" s="57">
        <f>VLOOKUP($M57,CardStats!$A$3:$AE$998,17,FALSE)</f>
        <v>1</v>
      </c>
      <c r="J57" s="57">
        <f>VLOOKUP($M57,CardStats!$A$3:$AE$998,18,FALSE)</f>
        <v>1</v>
      </c>
      <c r="K57" s="57">
        <f>VLOOKUP($M57,CardStats!$A$3:$AE$998,20,FALSE)</f>
        <v>1</v>
      </c>
      <c r="L57" s="57">
        <f>VLOOKUP($M57,CardStats!$A$3:$AE$998,21,FALSE)</f>
        <v>1</v>
      </c>
      <c r="M57" s="53" t="str">
        <f>Fixtures!A57</f>
        <v>Slaven Koprivnica</v>
      </c>
      <c r="N57" s="54">
        <f>Fixtures!D57</f>
        <v>43688</v>
      </c>
      <c r="O57" s="53" t="str">
        <f>Fixtures!B57</f>
        <v>Hajduk Split</v>
      </c>
      <c r="P57" s="51">
        <f>VLOOKUP($O57,CardStats!$A$3:$AE$998,5,FALSE)</f>
        <v>3</v>
      </c>
      <c r="Q57" s="51">
        <f>VLOOKUP($O57,CardStats!$A$3:$AE$998,7,FALSE)</f>
        <v>4</v>
      </c>
      <c r="R57" s="51">
        <f>VLOOKUP($O57,CardStats!$A$3:$AE$998,8,FALSE)</f>
        <v>2</v>
      </c>
      <c r="S57" s="51">
        <f>VLOOKUP($O57,CardStats!$A$3:$AE$998,10,FALSE)</f>
        <v>2</v>
      </c>
      <c r="T57" s="57">
        <f>VLOOKUP($O57,CardStats!$A$3:$AE$998,11,FALSE)</f>
        <v>0.66666666666666663</v>
      </c>
      <c r="U57" s="57">
        <f>VLOOKUP($O57,CardStats!$A$3:$AE$998,13,FALSE)</f>
        <v>1</v>
      </c>
      <c r="V57" s="57">
        <f>VLOOKUP($O57,CardStats!$A$3:$AE$998,14,FALSE)</f>
        <v>0</v>
      </c>
      <c r="W57" s="57">
        <f>VLOOKUP($O57,CardStats!$A$3:$AE$998,16,FALSE)</f>
        <v>0</v>
      </c>
      <c r="X57" s="57">
        <f>VLOOKUP($O57,CardStats!$A$3:$AE$998,17,FALSE)</f>
        <v>1</v>
      </c>
      <c r="Y57" s="57">
        <f>VLOOKUP($O57,CardStats!$A$3:$AE$998,19,FALSE)</f>
        <v>1</v>
      </c>
      <c r="Z57" s="57">
        <f>VLOOKUP($O57,CardStats!$A$3:$AE$998,20,FALSE)</f>
        <v>1</v>
      </c>
      <c r="AA57" s="57">
        <f>VLOOKUP($O57,CardStats!$A$3:$AE$998,22,FALSE)</f>
        <v>1</v>
      </c>
    </row>
    <row r="58" spans="1:27" x14ac:dyDescent="0.3">
      <c r="A58" s="51">
        <f>VLOOKUP($M58,CardStats!$A$3:$AE$998,5,FALSE)</f>
        <v>6.333333333333333</v>
      </c>
      <c r="B58" s="51">
        <f>VLOOKUP($M58,CardStats!$A$3:$AE$998,6,FALSE)</f>
        <v>6.5</v>
      </c>
      <c r="C58" s="51">
        <f>VLOOKUP($M58,CardStats!$A$3:$AE$998,8,FALSE)</f>
        <v>3.6666666666666665</v>
      </c>
      <c r="D58" s="51">
        <f>VLOOKUP($M58,CardStats!$A$3:$AE$998,9,FALSE)</f>
        <v>3</v>
      </c>
      <c r="E58" s="57">
        <f>VLOOKUP($M58,CardStats!$A$3:$AE$998,11,FALSE)</f>
        <v>0.66666666666666663</v>
      </c>
      <c r="F58" s="57">
        <f>VLOOKUP($M58,CardStats!$A$3:$AE$998,12,FALSE)</f>
        <v>0.5</v>
      </c>
      <c r="G58" s="57">
        <f>VLOOKUP($M58,CardStats!$A$3:$AE$998,14,FALSE)</f>
        <v>0.66666666666666663</v>
      </c>
      <c r="H58" s="57">
        <f>VLOOKUP($M58,CardStats!$A$3:$AE$998,15,FALSE)</f>
        <v>0.5</v>
      </c>
      <c r="I58" s="57">
        <f>VLOOKUP($M58,CardStats!$A$3:$AE$998,17,FALSE)</f>
        <v>0.66666666666666663</v>
      </c>
      <c r="J58" s="57">
        <f>VLOOKUP($M58,CardStats!$A$3:$AE$998,18,FALSE)</f>
        <v>0.5</v>
      </c>
      <c r="K58" s="57">
        <f>VLOOKUP($M58,CardStats!$A$3:$AE$998,20,FALSE)</f>
        <v>0.66666666666666663</v>
      </c>
      <c r="L58" s="57">
        <f>VLOOKUP($M58,CardStats!$A$3:$AE$998,21,FALSE)</f>
        <v>0.5</v>
      </c>
      <c r="M58" s="53" t="str">
        <f>Fixtures!A58</f>
        <v>Gorica</v>
      </c>
      <c r="N58" s="54">
        <f>Fixtures!D58</f>
        <v>43688</v>
      </c>
      <c r="O58" s="53" t="str">
        <f>Fixtures!B58</f>
        <v>Rijeka</v>
      </c>
      <c r="P58" s="51">
        <f>VLOOKUP($O58,CardStats!$A$3:$AE$998,5,FALSE)</f>
        <v>4.666666666666667</v>
      </c>
      <c r="Q58" s="51">
        <f>VLOOKUP($O58,CardStats!$A$3:$AE$998,7,FALSE)</f>
        <v>5</v>
      </c>
      <c r="R58" s="51">
        <f>VLOOKUP($O58,CardStats!$A$3:$AE$998,8,FALSE)</f>
        <v>1.3333333333333333</v>
      </c>
      <c r="S58" s="51">
        <f>VLOOKUP($O58,CardStats!$A$3:$AE$998,10,FALSE)</f>
        <v>2</v>
      </c>
      <c r="T58" s="57">
        <f>VLOOKUP($O58,CardStats!$A$3:$AE$998,11,FALSE)</f>
        <v>1</v>
      </c>
      <c r="U58" s="57">
        <f>VLOOKUP($O58,CardStats!$A$3:$AE$998,13,FALSE)</f>
        <v>1</v>
      </c>
      <c r="V58" s="57">
        <f>VLOOKUP($O58,CardStats!$A$3:$AE$998,14,FALSE)</f>
        <v>0.66666666666666663</v>
      </c>
      <c r="W58" s="57">
        <f>VLOOKUP($O58,CardStats!$A$3:$AE$998,16,FALSE)</f>
        <v>1</v>
      </c>
      <c r="X58" s="57">
        <f>VLOOKUP($O58,CardStats!$A$3:$AE$998,17,FALSE)</f>
        <v>0.66666666666666663</v>
      </c>
      <c r="Y58" s="57">
        <f>VLOOKUP($O58,CardStats!$A$3:$AE$998,19,FALSE)</f>
        <v>1</v>
      </c>
      <c r="Z58" s="57">
        <f>VLOOKUP($O58,CardStats!$A$3:$AE$998,20,FALSE)</f>
        <v>0.66666666666666663</v>
      </c>
      <c r="AA58" s="57">
        <f>VLOOKUP($O58,CardStats!$A$3:$AE$998,22,FALSE)</f>
        <v>1</v>
      </c>
    </row>
    <row r="59" spans="1:27" x14ac:dyDescent="0.3">
      <c r="A59" s="51">
        <f>VLOOKUP($M59,CardStats!$A$3:$AE$998,5,FALSE)</f>
        <v>3.3333333333333335</v>
      </c>
      <c r="B59" s="51">
        <f>VLOOKUP($M59,CardStats!$A$3:$AE$998,6,FALSE)</f>
        <v>2.875</v>
      </c>
      <c r="C59" s="51">
        <f>VLOOKUP($M59,CardStats!$A$3:$AE$998,8,FALSE)</f>
        <v>1.2777777777777777</v>
      </c>
      <c r="D59" s="51">
        <f>VLOOKUP($M59,CardStats!$A$3:$AE$998,9,FALSE)</f>
        <v>1.25</v>
      </c>
      <c r="E59" s="57">
        <f>VLOOKUP($M59,CardStats!$A$3:$AE$998,11,FALSE)</f>
        <v>0.72222222222222221</v>
      </c>
      <c r="F59" s="57">
        <f>VLOOKUP($M59,CardStats!$A$3:$AE$998,12,FALSE)</f>
        <v>0.625</v>
      </c>
      <c r="G59" s="57">
        <f>VLOOKUP($M59,CardStats!$A$3:$AE$998,14,FALSE)</f>
        <v>0.27777777777777779</v>
      </c>
      <c r="H59" s="57">
        <f>VLOOKUP($M59,CardStats!$A$3:$AE$998,15,FALSE)</f>
        <v>0.25</v>
      </c>
      <c r="I59" s="57">
        <f>VLOOKUP($M59,CardStats!$A$3:$AE$998,17,FALSE)</f>
        <v>0.72222222222222221</v>
      </c>
      <c r="J59" s="57">
        <f>VLOOKUP($M59,CardStats!$A$3:$AE$998,18,FALSE)</f>
        <v>0.5</v>
      </c>
      <c r="K59" s="57">
        <f>VLOOKUP($M59,CardStats!$A$3:$AE$998,20,FALSE)</f>
        <v>0.33333333333333331</v>
      </c>
      <c r="L59" s="57">
        <f>VLOOKUP($M59,CardStats!$A$3:$AE$998,21,FALSE)</f>
        <v>0.375</v>
      </c>
      <c r="M59" s="53" t="str">
        <f>Fixtures!A59</f>
        <v>Norrköping</v>
      </c>
      <c r="N59" s="54">
        <f>Fixtures!D59</f>
        <v>43688</v>
      </c>
      <c r="O59" s="53" t="str">
        <f>Fixtures!B59</f>
        <v>Elfsborg</v>
      </c>
      <c r="P59" s="51">
        <f>VLOOKUP($O59,CardStats!$A$3:$AE$998,5,FALSE)</f>
        <v>4.5</v>
      </c>
      <c r="Q59" s="51">
        <f>VLOOKUP($O59,CardStats!$A$3:$AE$998,7,FALSE)</f>
        <v>4.1111111111111107</v>
      </c>
      <c r="R59" s="51">
        <f>VLOOKUP($O59,CardStats!$A$3:$AE$998,8,FALSE)</f>
        <v>2.7777777777777777</v>
      </c>
      <c r="S59" s="51">
        <f>VLOOKUP($O59,CardStats!$A$3:$AE$998,10,FALSE)</f>
        <v>2.4444444444444446</v>
      </c>
      <c r="T59" s="57">
        <f>VLOOKUP($O59,CardStats!$A$3:$AE$998,11,FALSE)</f>
        <v>0.83333333333333337</v>
      </c>
      <c r="U59" s="57">
        <f>VLOOKUP($O59,CardStats!$A$3:$AE$998,13,FALSE)</f>
        <v>0.66666666666666663</v>
      </c>
      <c r="V59" s="57">
        <f>VLOOKUP($O59,CardStats!$A$3:$AE$998,14,FALSE)</f>
        <v>0.44444444444444442</v>
      </c>
      <c r="W59" s="57">
        <f>VLOOKUP($O59,CardStats!$A$3:$AE$998,16,FALSE)</f>
        <v>0.44444444444444442</v>
      </c>
      <c r="X59" s="57">
        <f>VLOOKUP($O59,CardStats!$A$3:$AE$998,17,FALSE)</f>
        <v>0.88888888888888884</v>
      </c>
      <c r="Y59" s="57">
        <f>VLOOKUP($O59,CardStats!$A$3:$AE$998,19,FALSE)</f>
        <v>0.77777777777777779</v>
      </c>
      <c r="Z59" s="57">
        <f>VLOOKUP($O59,CardStats!$A$3:$AE$998,20,FALSE)</f>
        <v>0.83333333333333337</v>
      </c>
      <c r="AA59" s="57">
        <f>VLOOKUP($O59,CardStats!$A$3:$AE$998,22,FALSE)</f>
        <v>0.77777777777777779</v>
      </c>
    </row>
    <row r="60" spans="1:27" x14ac:dyDescent="0.3">
      <c r="A60" s="51">
        <f>VLOOKUP($M60,CardStats!$A$3:$AE$998,5,FALSE)</f>
        <v>4.1111111111111107</v>
      </c>
      <c r="B60" s="51">
        <f>VLOOKUP($M60,CardStats!$A$3:$AE$998,6,FALSE)</f>
        <v>4.625</v>
      </c>
      <c r="C60" s="51">
        <f>VLOOKUP($M60,CardStats!$A$3:$AE$998,8,FALSE)</f>
        <v>1.9444444444444444</v>
      </c>
      <c r="D60" s="51">
        <f>VLOOKUP($M60,CardStats!$A$3:$AE$998,9,FALSE)</f>
        <v>2</v>
      </c>
      <c r="E60" s="57">
        <f>VLOOKUP($M60,CardStats!$A$3:$AE$998,11,FALSE)</f>
        <v>0.72222222222222221</v>
      </c>
      <c r="F60" s="57">
        <f>VLOOKUP($M60,CardStats!$A$3:$AE$998,12,FALSE)</f>
        <v>0.75</v>
      </c>
      <c r="G60" s="57">
        <f>VLOOKUP($M60,CardStats!$A$3:$AE$998,14,FALSE)</f>
        <v>0.5</v>
      </c>
      <c r="H60" s="57">
        <f>VLOOKUP($M60,CardStats!$A$3:$AE$998,15,FALSE)</f>
        <v>0.75</v>
      </c>
      <c r="I60" s="57">
        <f>VLOOKUP($M60,CardStats!$A$3:$AE$998,17,FALSE)</f>
        <v>0.83333333333333337</v>
      </c>
      <c r="J60" s="57">
        <f>VLOOKUP($M60,CardStats!$A$3:$AE$998,18,FALSE)</f>
        <v>0.75</v>
      </c>
      <c r="K60" s="57">
        <f>VLOOKUP($M60,CardStats!$A$3:$AE$998,20,FALSE)</f>
        <v>0.66666666666666663</v>
      </c>
      <c r="L60" s="57">
        <f>VLOOKUP($M60,CardStats!$A$3:$AE$998,21,FALSE)</f>
        <v>0.5</v>
      </c>
      <c r="M60" s="53" t="str">
        <f>Fixtures!A60</f>
        <v>Hammarby</v>
      </c>
      <c r="N60" s="54">
        <f>Fixtures!D60</f>
        <v>43688</v>
      </c>
      <c r="O60" s="53" t="str">
        <f>Fixtures!B60</f>
        <v>Helsingborg</v>
      </c>
      <c r="P60" s="51">
        <f>VLOOKUP($O60,CardStats!$A$3:$AE$998,5,FALSE)</f>
        <v>3.0555555555555554</v>
      </c>
      <c r="Q60" s="51">
        <f>VLOOKUP($O60,CardStats!$A$3:$AE$998,7,FALSE)</f>
        <v>2.4444444444444446</v>
      </c>
      <c r="R60" s="51">
        <f>VLOOKUP($O60,CardStats!$A$3:$AE$998,8,FALSE)</f>
        <v>1.7777777777777777</v>
      </c>
      <c r="S60" s="51">
        <f>VLOOKUP($O60,CardStats!$A$3:$AE$998,10,FALSE)</f>
        <v>1.6666666666666667</v>
      </c>
      <c r="T60" s="57">
        <f>VLOOKUP($O60,CardStats!$A$3:$AE$998,11,FALSE)</f>
        <v>0.66666666666666663</v>
      </c>
      <c r="U60" s="57">
        <f>VLOOKUP($O60,CardStats!$A$3:$AE$998,13,FALSE)</f>
        <v>0.55555555555555558</v>
      </c>
      <c r="V60" s="57">
        <f>VLOOKUP($O60,CardStats!$A$3:$AE$998,14,FALSE)</f>
        <v>0.22222222222222221</v>
      </c>
      <c r="W60" s="57">
        <f>VLOOKUP($O60,CardStats!$A$3:$AE$998,16,FALSE)</f>
        <v>0.1111111111111111</v>
      </c>
      <c r="X60" s="57">
        <f>VLOOKUP($O60,CardStats!$A$3:$AE$998,17,FALSE)</f>
        <v>0.83333333333333337</v>
      </c>
      <c r="Y60" s="57">
        <f>VLOOKUP($O60,CardStats!$A$3:$AE$998,19,FALSE)</f>
        <v>0.88888888888888884</v>
      </c>
      <c r="Z60" s="57">
        <f>VLOOKUP($O60,CardStats!$A$3:$AE$998,20,FALSE)</f>
        <v>0.61111111111111116</v>
      </c>
      <c r="AA60" s="57">
        <f>VLOOKUP($O60,CardStats!$A$3:$AE$998,22,FALSE)</f>
        <v>0.55555555555555558</v>
      </c>
    </row>
    <row r="61" spans="1:27" x14ac:dyDescent="0.3">
      <c r="A61" s="51">
        <f>VLOOKUP($M61,CardStats!$A$3:$AE$998,5,FALSE)</f>
        <v>4.5555555555555554</v>
      </c>
      <c r="B61" s="51">
        <f>VLOOKUP($M61,CardStats!$A$3:$AE$998,6,FALSE)</f>
        <v>4.4444444444444446</v>
      </c>
      <c r="C61" s="51">
        <f>VLOOKUP($M61,CardStats!$A$3:$AE$998,8,FALSE)</f>
        <v>2.1111111111111112</v>
      </c>
      <c r="D61" s="51">
        <f>VLOOKUP($M61,CardStats!$A$3:$AE$998,9,FALSE)</f>
        <v>1.8888888888888888</v>
      </c>
      <c r="E61" s="57">
        <f>VLOOKUP($M61,CardStats!$A$3:$AE$998,11,FALSE)</f>
        <v>0.83333333333333337</v>
      </c>
      <c r="F61" s="57">
        <f>VLOOKUP($M61,CardStats!$A$3:$AE$998,12,FALSE)</f>
        <v>0.77777777777777779</v>
      </c>
      <c r="G61" s="57">
        <f>VLOOKUP($M61,CardStats!$A$3:$AE$998,14,FALSE)</f>
        <v>0.44444444444444442</v>
      </c>
      <c r="H61" s="57">
        <f>VLOOKUP($M61,CardStats!$A$3:$AE$998,15,FALSE)</f>
        <v>0.44444444444444442</v>
      </c>
      <c r="I61" s="57">
        <f>VLOOKUP($M61,CardStats!$A$3:$AE$998,17,FALSE)</f>
        <v>0.88888888888888884</v>
      </c>
      <c r="J61" s="57">
        <f>VLOOKUP($M61,CardStats!$A$3:$AE$998,18,FALSE)</f>
        <v>0.77777777777777779</v>
      </c>
      <c r="K61" s="57">
        <f>VLOOKUP($M61,CardStats!$A$3:$AE$998,20,FALSE)</f>
        <v>0.66666666666666663</v>
      </c>
      <c r="L61" s="57">
        <f>VLOOKUP($M61,CardStats!$A$3:$AE$998,21,FALSE)</f>
        <v>0.55555555555555558</v>
      </c>
      <c r="M61" s="53" t="str">
        <f>Fixtures!A61</f>
        <v>Häcken</v>
      </c>
      <c r="N61" s="54">
        <f>Fixtures!D61</f>
        <v>43688</v>
      </c>
      <c r="O61" s="53" t="str">
        <f>Fixtures!B61</f>
        <v>Malmö FF</v>
      </c>
      <c r="P61" s="51">
        <f>VLOOKUP($O61,CardStats!$A$3:$AE$998,5,FALSE)</f>
        <v>4.1111111111111107</v>
      </c>
      <c r="Q61" s="51">
        <f>VLOOKUP($O61,CardStats!$A$3:$AE$998,7,FALSE)</f>
        <v>4.1111111111111107</v>
      </c>
      <c r="R61" s="51">
        <f>VLOOKUP($O61,CardStats!$A$3:$AE$998,8,FALSE)</f>
        <v>1.7777777777777777</v>
      </c>
      <c r="S61" s="51">
        <f>VLOOKUP($O61,CardStats!$A$3:$AE$998,10,FALSE)</f>
        <v>1.7777777777777777</v>
      </c>
      <c r="T61" s="57">
        <f>VLOOKUP($O61,CardStats!$A$3:$AE$998,11,FALSE)</f>
        <v>0.88888888888888884</v>
      </c>
      <c r="U61" s="57">
        <f>VLOOKUP($O61,CardStats!$A$3:$AE$998,13,FALSE)</f>
        <v>0.88888888888888884</v>
      </c>
      <c r="V61" s="57">
        <f>VLOOKUP($O61,CardStats!$A$3:$AE$998,14,FALSE)</f>
        <v>0.3888888888888889</v>
      </c>
      <c r="W61" s="57">
        <f>VLOOKUP($O61,CardStats!$A$3:$AE$998,16,FALSE)</f>
        <v>0.44444444444444442</v>
      </c>
      <c r="X61" s="57">
        <f>VLOOKUP($O61,CardStats!$A$3:$AE$998,17,FALSE)</f>
        <v>0.88888888888888884</v>
      </c>
      <c r="Y61" s="57">
        <f>VLOOKUP($O61,CardStats!$A$3:$AE$998,19,FALSE)</f>
        <v>0.88888888888888884</v>
      </c>
      <c r="Z61" s="57">
        <f>VLOOKUP($O61,CardStats!$A$3:$AE$998,20,FALSE)</f>
        <v>0.66666666666666663</v>
      </c>
      <c r="AA61" s="57">
        <f>VLOOKUP($O61,CardStats!$A$3:$AE$998,22,FALSE)</f>
        <v>0.66666666666666663</v>
      </c>
    </row>
    <row r="62" spans="1:27" x14ac:dyDescent="0.3">
      <c r="A62" s="51">
        <f>VLOOKUP($M62,CardStats!$A$3:$AE$998,5,FALSE)</f>
        <v>2.5555555555555554</v>
      </c>
      <c r="B62" s="51">
        <f>VLOOKUP($M62,CardStats!$A$3:$AE$998,6,FALSE)</f>
        <v>2.5555555555555554</v>
      </c>
      <c r="C62" s="51">
        <f>VLOOKUP($M62,CardStats!$A$3:$AE$998,8,FALSE)</f>
        <v>1.8333333333333333</v>
      </c>
      <c r="D62" s="51">
        <f>VLOOKUP($M62,CardStats!$A$3:$AE$998,9,FALSE)</f>
        <v>1.5555555555555556</v>
      </c>
      <c r="E62" s="57">
        <f>VLOOKUP($M62,CardStats!$A$3:$AE$998,11,FALSE)</f>
        <v>0.55555555555555558</v>
      </c>
      <c r="F62" s="57">
        <f>VLOOKUP($M62,CardStats!$A$3:$AE$998,12,FALSE)</f>
        <v>0.44444444444444442</v>
      </c>
      <c r="G62" s="57">
        <f>VLOOKUP($M62,CardStats!$A$3:$AE$998,14,FALSE)</f>
        <v>5.5555555555555552E-2</v>
      </c>
      <c r="H62" s="57">
        <f>VLOOKUP($M62,CardStats!$A$3:$AE$998,15,FALSE)</f>
        <v>0</v>
      </c>
      <c r="I62" s="57">
        <f>VLOOKUP($M62,CardStats!$A$3:$AE$998,17,FALSE)</f>
        <v>0.88888888888888884</v>
      </c>
      <c r="J62" s="57">
        <f>VLOOKUP($M62,CardStats!$A$3:$AE$998,18,FALSE)</f>
        <v>0.88888888888888884</v>
      </c>
      <c r="K62" s="57">
        <f>VLOOKUP($M62,CardStats!$A$3:$AE$998,20,FALSE)</f>
        <v>0.55555555555555558</v>
      </c>
      <c r="L62" s="57">
        <f>VLOOKUP($M62,CardStats!$A$3:$AE$998,21,FALSE)</f>
        <v>0.44444444444444442</v>
      </c>
      <c r="M62" s="53" t="str">
        <f>Fixtures!A62</f>
        <v>AFC Eskilstuna</v>
      </c>
      <c r="N62" s="54">
        <f>Fixtures!D62</f>
        <v>43688</v>
      </c>
      <c r="O62" s="53" t="str">
        <f>Fixtures!B62</f>
        <v>AIK</v>
      </c>
      <c r="P62" s="51">
        <f>VLOOKUP($O62,CardStats!$A$3:$AE$998,5,FALSE)</f>
        <v>3.4444444444444446</v>
      </c>
      <c r="Q62" s="51">
        <f>VLOOKUP($O62,CardStats!$A$3:$AE$998,7,FALSE)</f>
        <v>3.375</v>
      </c>
      <c r="R62" s="51">
        <f>VLOOKUP($O62,CardStats!$A$3:$AE$998,8,FALSE)</f>
        <v>1.5</v>
      </c>
      <c r="S62" s="51">
        <f>VLOOKUP($O62,CardStats!$A$3:$AE$998,10,FALSE)</f>
        <v>1.625</v>
      </c>
      <c r="T62" s="57">
        <f>VLOOKUP($O62,CardStats!$A$3:$AE$998,11,FALSE)</f>
        <v>0.66666666666666663</v>
      </c>
      <c r="U62" s="57">
        <f>VLOOKUP($O62,CardStats!$A$3:$AE$998,13,FALSE)</f>
        <v>0.75</v>
      </c>
      <c r="V62" s="57">
        <f>VLOOKUP($O62,CardStats!$A$3:$AE$998,14,FALSE)</f>
        <v>0.33333333333333331</v>
      </c>
      <c r="W62" s="57">
        <f>VLOOKUP($O62,CardStats!$A$3:$AE$998,16,FALSE)</f>
        <v>0.25</v>
      </c>
      <c r="X62" s="57">
        <f>VLOOKUP($O62,CardStats!$A$3:$AE$998,17,FALSE)</f>
        <v>0.66666666666666663</v>
      </c>
      <c r="Y62" s="57">
        <f>VLOOKUP($O62,CardStats!$A$3:$AE$998,19,FALSE)</f>
        <v>0.625</v>
      </c>
      <c r="Z62" s="57">
        <f>VLOOKUP($O62,CardStats!$A$3:$AE$998,20,FALSE)</f>
        <v>0.44444444444444442</v>
      </c>
      <c r="AA62" s="57">
        <f>VLOOKUP($O62,CardStats!$A$3:$AE$998,22,FALSE)</f>
        <v>0.5</v>
      </c>
    </row>
    <row r="63" spans="1:27" x14ac:dyDescent="0.3">
      <c r="A63" s="51">
        <f>VLOOKUP($M63,CardStats!$A$3:$AE$998,5,FALSE)</f>
        <v>4.333333333333333</v>
      </c>
      <c r="B63" s="51">
        <f>VLOOKUP($M63,CardStats!$A$3:$AE$998,6,FALSE)</f>
        <v>5</v>
      </c>
      <c r="C63" s="51">
        <f>VLOOKUP($M63,CardStats!$A$3:$AE$998,8,FALSE)</f>
        <v>2.3333333333333335</v>
      </c>
      <c r="D63" s="51">
        <f>VLOOKUP($M63,CardStats!$A$3:$AE$998,9,FALSE)</f>
        <v>2</v>
      </c>
      <c r="E63" s="57">
        <f>VLOOKUP($M63,CardStats!$A$3:$AE$998,11,FALSE)</f>
        <v>1</v>
      </c>
      <c r="F63" s="57">
        <f>VLOOKUP($M63,CardStats!$A$3:$AE$998,12,FALSE)</f>
        <v>1</v>
      </c>
      <c r="G63" s="57">
        <f>VLOOKUP($M63,CardStats!$A$3:$AE$998,14,FALSE)</f>
        <v>0.66666666666666663</v>
      </c>
      <c r="H63" s="57">
        <f>VLOOKUP($M63,CardStats!$A$3:$AE$998,15,FALSE)</f>
        <v>1</v>
      </c>
      <c r="I63" s="57">
        <f>VLOOKUP($M63,CardStats!$A$3:$AE$998,17,FALSE)</f>
        <v>1</v>
      </c>
      <c r="J63" s="57">
        <f>VLOOKUP($M63,CardStats!$A$3:$AE$998,18,FALSE)</f>
        <v>1</v>
      </c>
      <c r="K63" s="57">
        <f>VLOOKUP($M63,CardStats!$A$3:$AE$998,20,FALSE)</f>
        <v>1</v>
      </c>
      <c r="L63" s="57">
        <f>VLOOKUP($M63,CardStats!$A$3:$AE$998,21,FALSE)</f>
        <v>1</v>
      </c>
      <c r="M63" s="53" t="str">
        <f>Fixtures!A63</f>
        <v>Lugano</v>
      </c>
      <c r="N63" s="54">
        <f>Fixtures!D63</f>
        <v>43688</v>
      </c>
      <c r="O63" s="53" t="str">
        <f>Fixtures!B63</f>
        <v>Sion</v>
      </c>
      <c r="P63" s="51">
        <f>VLOOKUP($O63,CardStats!$A$3:$AE$998,5,FALSE)</f>
        <v>4</v>
      </c>
      <c r="Q63" s="51">
        <f>VLOOKUP($O63,CardStats!$A$3:$AE$998,7,FALSE)</f>
        <v>4</v>
      </c>
      <c r="R63" s="51">
        <f>VLOOKUP($O63,CardStats!$A$3:$AE$998,8,FALSE)</f>
        <v>2.3333333333333335</v>
      </c>
      <c r="S63" s="51">
        <f>VLOOKUP($O63,CardStats!$A$3:$AE$998,10,FALSE)</f>
        <v>3</v>
      </c>
      <c r="T63" s="57">
        <f>VLOOKUP($O63,CardStats!$A$3:$AE$998,11,FALSE)</f>
        <v>1</v>
      </c>
      <c r="U63" s="57">
        <f>VLOOKUP($O63,CardStats!$A$3:$AE$998,13,FALSE)</f>
        <v>1</v>
      </c>
      <c r="V63" s="57">
        <f>VLOOKUP($O63,CardStats!$A$3:$AE$998,14,FALSE)</f>
        <v>0</v>
      </c>
      <c r="W63" s="57">
        <f>VLOOKUP($O63,CardStats!$A$3:$AE$998,16,FALSE)</f>
        <v>0</v>
      </c>
      <c r="X63" s="57">
        <f>VLOOKUP($O63,CardStats!$A$3:$AE$998,17,FALSE)</f>
        <v>1</v>
      </c>
      <c r="Y63" s="57">
        <f>VLOOKUP($O63,CardStats!$A$3:$AE$998,19,FALSE)</f>
        <v>1</v>
      </c>
      <c r="Z63" s="57">
        <f>VLOOKUP($O63,CardStats!$A$3:$AE$998,20,FALSE)</f>
        <v>0.66666666666666663</v>
      </c>
      <c r="AA63" s="57">
        <f>VLOOKUP($O63,CardStats!$A$3:$AE$998,22,FALSE)</f>
        <v>1</v>
      </c>
    </row>
    <row r="64" spans="1:27" x14ac:dyDescent="0.3">
      <c r="A64" s="51">
        <f>VLOOKUP($M64,CardStats!$A$3:$AE$998,5,FALSE)</f>
        <v>6</v>
      </c>
      <c r="B64" s="51">
        <f>VLOOKUP($M64,CardStats!$A$3:$AE$998,6,FALSE)</f>
        <v>4</v>
      </c>
      <c r="C64" s="51">
        <f>VLOOKUP($M64,CardStats!$A$3:$AE$998,8,FALSE)</f>
        <v>3</v>
      </c>
      <c r="D64" s="51">
        <f>VLOOKUP($M64,CardStats!$A$3:$AE$998,9,FALSE)</f>
        <v>1</v>
      </c>
      <c r="E64" s="57">
        <f>VLOOKUP($M64,CardStats!$A$3:$AE$998,11,FALSE)</f>
        <v>1</v>
      </c>
      <c r="F64" s="57">
        <f>VLOOKUP($M64,CardStats!$A$3:$AE$998,12,FALSE)</f>
        <v>1</v>
      </c>
      <c r="G64" s="57">
        <f>VLOOKUP($M64,CardStats!$A$3:$AE$998,14,FALSE)</f>
        <v>0.66666666666666663</v>
      </c>
      <c r="H64" s="57">
        <f>VLOOKUP($M64,CardStats!$A$3:$AE$998,15,FALSE)</f>
        <v>0</v>
      </c>
      <c r="I64" s="57">
        <f>VLOOKUP($M64,CardStats!$A$3:$AE$998,17,FALSE)</f>
        <v>1</v>
      </c>
      <c r="J64" s="57">
        <f>VLOOKUP($M64,CardStats!$A$3:$AE$998,18,FALSE)</f>
        <v>1</v>
      </c>
      <c r="K64" s="57">
        <f>VLOOKUP($M64,CardStats!$A$3:$AE$998,20,FALSE)</f>
        <v>0.66666666666666663</v>
      </c>
      <c r="L64" s="57">
        <f>VLOOKUP($M64,CardStats!$A$3:$AE$998,21,FALSE)</f>
        <v>0</v>
      </c>
      <c r="M64" s="53" t="str">
        <f>Fixtures!A64</f>
        <v>Luzern</v>
      </c>
      <c r="N64" s="54">
        <f>Fixtures!D64</f>
        <v>43688</v>
      </c>
      <c r="O64" s="53" t="str">
        <f>Fixtures!B64</f>
        <v>Thun</v>
      </c>
      <c r="P64" s="51">
        <f>VLOOKUP($O64,CardStats!$A$3:$AE$998,5,FALSE)</f>
        <v>6.333333333333333</v>
      </c>
      <c r="Q64" s="51">
        <f>VLOOKUP($O64,CardStats!$A$3:$AE$998,7,FALSE)</f>
        <v>5</v>
      </c>
      <c r="R64" s="51">
        <f>VLOOKUP($O64,CardStats!$A$3:$AE$998,8,FALSE)</f>
        <v>3</v>
      </c>
      <c r="S64" s="51">
        <f>VLOOKUP($O64,CardStats!$A$3:$AE$998,10,FALSE)</f>
        <v>3</v>
      </c>
      <c r="T64" s="57">
        <f>VLOOKUP($O64,CardStats!$A$3:$AE$998,11,FALSE)</f>
        <v>1</v>
      </c>
      <c r="U64" s="57">
        <f>VLOOKUP($O64,CardStats!$A$3:$AE$998,13,FALSE)</f>
        <v>1</v>
      </c>
      <c r="V64" s="57">
        <f>VLOOKUP($O64,CardStats!$A$3:$AE$998,14,FALSE)</f>
        <v>1</v>
      </c>
      <c r="W64" s="57">
        <f>VLOOKUP($O64,CardStats!$A$3:$AE$998,16,FALSE)</f>
        <v>1</v>
      </c>
      <c r="X64" s="57">
        <f>VLOOKUP($O64,CardStats!$A$3:$AE$998,17,FALSE)</f>
        <v>1</v>
      </c>
      <c r="Y64" s="57">
        <f>VLOOKUP($O64,CardStats!$A$3:$AE$998,19,FALSE)</f>
        <v>1</v>
      </c>
      <c r="Z64" s="57">
        <f>VLOOKUP($O64,CardStats!$A$3:$AE$998,20,FALSE)</f>
        <v>1</v>
      </c>
      <c r="AA64" s="57">
        <f>VLOOKUP($O64,CardStats!$A$3:$AE$998,22,FALSE)</f>
        <v>1</v>
      </c>
    </row>
    <row r="65" spans="1:27" x14ac:dyDescent="0.3">
      <c r="A65" s="51">
        <f>VLOOKUP($M65,CardStats!$A$3:$AE$998,5,FALSE)</f>
        <v>3.6666666666666665</v>
      </c>
      <c r="B65" s="51">
        <f>VLOOKUP($M65,CardStats!$A$3:$AE$998,6,FALSE)</f>
        <v>3</v>
      </c>
      <c r="C65" s="51">
        <f>VLOOKUP($M65,CardStats!$A$3:$AE$998,8,FALSE)</f>
        <v>1.6666666666666667</v>
      </c>
      <c r="D65" s="51">
        <f>VLOOKUP($M65,CardStats!$A$3:$AE$998,9,FALSE)</f>
        <v>1</v>
      </c>
      <c r="E65" s="57">
        <f>VLOOKUP($M65,CardStats!$A$3:$AE$998,11,FALSE)</f>
        <v>1</v>
      </c>
      <c r="F65" s="57">
        <f>VLOOKUP($M65,CardStats!$A$3:$AE$998,12,FALSE)</f>
        <v>1</v>
      </c>
      <c r="G65" s="57">
        <f>VLOOKUP($M65,CardStats!$A$3:$AE$998,14,FALSE)</f>
        <v>0</v>
      </c>
      <c r="H65" s="57">
        <f>VLOOKUP($M65,CardStats!$A$3:$AE$998,15,FALSE)</f>
        <v>0</v>
      </c>
      <c r="I65" s="57">
        <f>VLOOKUP($M65,CardStats!$A$3:$AE$998,17,FALSE)</f>
        <v>1</v>
      </c>
      <c r="J65" s="57">
        <f>VLOOKUP($M65,CardStats!$A$3:$AE$998,18,FALSE)</f>
        <v>1</v>
      </c>
      <c r="K65" s="57">
        <f>VLOOKUP($M65,CardStats!$A$3:$AE$998,20,FALSE)</f>
        <v>0.33333333333333331</v>
      </c>
      <c r="L65" s="57">
        <f>VLOOKUP($M65,CardStats!$A$3:$AE$998,21,FALSE)</f>
        <v>0</v>
      </c>
      <c r="M65" s="53" t="str">
        <f>Fixtures!A65</f>
        <v>Zürich</v>
      </c>
      <c r="N65" s="54">
        <f>Fixtures!D65</f>
        <v>43688</v>
      </c>
      <c r="O65" s="53" t="str">
        <f>Fixtures!B65</f>
        <v>Neuchâtel Xamax</v>
      </c>
      <c r="P65" s="51">
        <f>VLOOKUP($O65,CardStats!$A$3:$AE$998,5,FALSE)</f>
        <v>5.333333333333333</v>
      </c>
      <c r="Q65" s="51">
        <f>VLOOKUP($O65,CardStats!$A$3:$AE$998,7,FALSE)</f>
        <v>9</v>
      </c>
      <c r="R65" s="51">
        <f>VLOOKUP($O65,CardStats!$A$3:$AE$998,8,FALSE)</f>
        <v>4.333333333333333</v>
      </c>
      <c r="S65" s="51">
        <f>VLOOKUP($O65,CardStats!$A$3:$AE$998,10,FALSE)</f>
        <v>7</v>
      </c>
      <c r="T65" s="57">
        <f>VLOOKUP($O65,CardStats!$A$3:$AE$998,11,FALSE)</f>
        <v>1</v>
      </c>
      <c r="U65" s="57">
        <f>VLOOKUP($O65,CardStats!$A$3:$AE$998,13,FALSE)</f>
        <v>1</v>
      </c>
      <c r="V65" s="57">
        <f>VLOOKUP($O65,CardStats!$A$3:$AE$998,14,FALSE)</f>
        <v>0.33333333333333331</v>
      </c>
      <c r="W65" s="57">
        <f>VLOOKUP($O65,CardStats!$A$3:$AE$998,16,FALSE)</f>
        <v>1</v>
      </c>
      <c r="X65" s="57">
        <f>VLOOKUP($O65,CardStats!$A$3:$AE$998,17,FALSE)</f>
        <v>1</v>
      </c>
      <c r="Y65" s="57">
        <f>VLOOKUP($O65,CardStats!$A$3:$AE$998,19,FALSE)</f>
        <v>1</v>
      </c>
      <c r="Z65" s="57">
        <f>VLOOKUP($O65,CardStats!$A$3:$AE$998,20,FALSE)</f>
        <v>1</v>
      </c>
      <c r="AA65" s="57">
        <f>VLOOKUP($O65,CardStats!$A$3:$AE$998,22,FALSE)</f>
        <v>1</v>
      </c>
    </row>
    <row r="66" spans="1:27" x14ac:dyDescent="0.3">
      <c r="A66" s="51">
        <f>VLOOKUP($M66,CardStats!$A$3:$AE$998,5,FALSE)</f>
        <v>4.0588235294117645</v>
      </c>
      <c r="B66" s="51">
        <f>VLOOKUP($M66,CardStats!$A$3:$AE$998,6,FALSE)</f>
        <v>4.5555555555555554</v>
      </c>
      <c r="C66" s="51">
        <f>VLOOKUP($M66,CardStats!$A$3:$AE$998,8,FALSE)</f>
        <v>2.2352941176470589</v>
      </c>
      <c r="D66" s="51">
        <f>VLOOKUP($M66,CardStats!$A$3:$AE$998,9,FALSE)</f>
        <v>2.8888888888888888</v>
      </c>
      <c r="E66" s="57">
        <f>VLOOKUP($M66,CardStats!$A$3:$AE$998,11,FALSE)</f>
        <v>0.82352941176470584</v>
      </c>
      <c r="F66" s="57">
        <f>VLOOKUP($M66,CardStats!$A$3:$AE$998,12,FALSE)</f>
        <v>0.88888888888888884</v>
      </c>
      <c r="G66" s="57">
        <f>VLOOKUP($M66,CardStats!$A$3:$AE$998,14,FALSE)</f>
        <v>0.47058823529411764</v>
      </c>
      <c r="H66" s="57">
        <f>VLOOKUP($M66,CardStats!$A$3:$AE$998,15,FALSE)</f>
        <v>0.55555555555555558</v>
      </c>
      <c r="I66" s="57">
        <f>VLOOKUP($M66,CardStats!$A$3:$AE$998,17,FALSE)</f>
        <v>0.88235294117647056</v>
      </c>
      <c r="J66" s="57">
        <f>VLOOKUP($M66,CardStats!$A$3:$AE$998,18,FALSE)</f>
        <v>1</v>
      </c>
      <c r="K66" s="57">
        <f>VLOOKUP($M66,CardStats!$A$3:$AE$998,20,FALSE)</f>
        <v>0.58823529411764708</v>
      </c>
      <c r="L66" s="57">
        <f>VLOOKUP($M66,CardStats!$A$3:$AE$998,21,FALSE)</f>
        <v>0.77777777777777779</v>
      </c>
      <c r="M66" s="53" t="str">
        <f>Fixtures!A66</f>
        <v>Mariehamn</v>
      </c>
      <c r="N66" s="54">
        <f>Fixtures!D66</f>
        <v>43688</v>
      </c>
      <c r="O66" s="53" t="str">
        <f>Fixtures!B66</f>
        <v>Ilves</v>
      </c>
      <c r="P66" s="51">
        <f>VLOOKUP($O66,CardStats!$A$3:$AE$998,5,FALSE)</f>
        <v>4.0588235294117645</v>
      </c>
      <c r="Q66" s="51">
        <f>VLOOKUP($O66,CardStats!$A$3:$AE$998,7,FALSE)</f>
        <v>4.4444444444444446</v>
      </c>
      <c r="R66" s="51">
        <f>VLOOKUP($O66,CardStats!$A$3:$AE$998,8,FALSE)</f>
        <v>1.1764705882352942</v>
      </c>
      <c r="S66" s="51">
        <f>VLOOKUP($O66,CardStats!$A$3:$AE$998,10,FALSE)</f>
        <v>1.2222222222222223</v>
      </c>
      <c r="T66" s="57">
        <f>VLOOKUP($O66,CardStats!$A$3:$AE$998,11,FALSE)</f>
        <v>0.76470588235294112</v>
      </c>
      <c r="U66" s="57">
        <f>VLOOKUP($O66,CardStats!$A$3:$AE$998,13,FALSE)</f>
        <v>0.66666666666666663</v>
      </c>
      <c r="V66" s="57">
        <f>VLOOKUP($O66,CardStats!$A$3:$AE$998,14,FALSE)</f>
        <v>0.29411764705882354</v>
      </c>
      <c r="W66" s="57">
        <f>VLOOKUP($O66,CardStats!$A$3:$AE$998,16,FALSE)</f>
        <v>0.44444444444444442</v>
      </c>
      <c r="X66" s="57">
        <f>VLOOKUP($O66,CardStats!$A$3:$AE$998,17,FALSE)</f>
        <v>0.70588235294117652</v>
      </c>
      <c r="Y66" s="57">
        <f>VLOOKUP($O66,CardStats!$A$3:$AE$998,19,FALSE)</f>
        <v>0.55555555555555558</v>
      </c>
      <c r="Z66" s="57">
        <f>VLOOKUP($O66,CardStats!$A$3:$AE$998,20,FALSE)</f>
        <v>0.35294117647058826</v>
      </c>
      <c r="AA66" s="57">
        <f>VLOOKUP($O66,CardStats!$A$3:$AE$998,22,FALSE)</f>
        <v>0.44444444444444442</v>
      </c>
    </row>
    <row r="67" spans="1:27" x14ac:dyDescent="0.3">
      <c r="A67" s="51">
        <f>VLOOKUP($M67,CardStats!$A$3:$AE$998,5,FALSE)</f>
        <v>3.5555555555555554</v>
      </c>
      <c r="B67" s="51">
        <f>VLOOKUP($M67,CardStats!$A$3:$AE$998,6,FALSE)</f>
        <v>3.1111111111111112</v>
      </c>
      <c r="C67" s="51">
        <f>VLOOKUP($M67,CardStats!$A$3:$AE$998,8,FALSE)</f>
        <v>1.7222222222222223</v>
      </c>
      <c r="D67" s="51">
        <f>VLOOKUP($M67,CardStats!$A$3:$AE$998,9,FALSE)</f>
        <v>1.4444444444444444</v>
      </c>
      <c r="E67" s="57">
        <f>VLOOKUP($M67,CardStats!$A$3:$AE$998,11,FALSE)</f>
        <v>0.72222222222222221</v>
      </c>
      <c r="F67" s="57">
        <f>VLOOKUP($M67,CardStats!$A$3:$AE$998,12,FALSE)</f>
        <v>0.77777777777777779</v>
      </c>
      <c r="G67" s="57">
        <f>VLOOKUP($M67,CardStats!$A$3:$AE$998,14,FALSE)</f>
        <v>0.33333333333333331</v>
      </c>
      <c r="H67" s="57">
        <f>VLOOKUP($M67,CardStats!$A$3:$AE$998,15,FALSE)</f>
        <v>0.1111111111111111</v>
      </c>
      <c r="I67" s="57">
        <f>VLOOKUP($M67,CardStats!$A$3:$AE$998,17,FALSE)</f>
        <v>0.88888888888888884</v>
      </c>
      <c r="J67" s="57">
        <f>VLOOKUP($M67,CardStats!$A$3:$AE$998,18,FALSE)</f>
        <v>0.77777777777777779</v>
      </c>
      <c r="K67" s="57">
        <f>VLOOKUP($M67,CardStats!$A$3:$AE$998,20,FALSE)</f>
        <v>0.55555555555555558</v>
      </c>
      <c r="L67" s="57">
        <f>VLOOKUP($M67,CardStats!$A$3:$AE$998,21,FALSE)</f>
        <v>0.44444444444444442</v>
      </c>
      <c r="M67" s="53" t="str">
        <f>Fixtures!A67</f>
        <v>RoPS</v>
      </c>
      <c r="N67" s="54">
        <f>Fixtures!D67</f>
        <v>43688</v>
      </c>
      <c r="O67" s="53" t="str">
        <f>Fixtures!B67</f>
        <v>VPS</v>
      </c>
      <c r="P67" s="51">
        <f>VLOOKUP($O67,CardStats!$A$3:$AE$998,5,FALSE)</f>
        <v>4.8888888888888893</v>
      </c>
      <c r="Q67" s="51">
        <f>VLOOKUP($O67,CardStats!$A$3:$AE$998,7,FALSE)</f>
        <v>5</v>
      </c>
      <c r="R67" s="51">
        <f>VLOOKUP($O67,CardStats!$A$3:$AE$998,8,FALSE)</f>
        <v>2.5</v>
      </c>
      <c r="S67" s="51">
        <f>VLOOKUP($O67,CardStats!$A$3:$AE$998,10,FALSE)</f>
        <v>2.7777777777777777</v>
      </c>
      <c r="T67" s="57">
        <f>VLOOKUP($O67,CardStats!$A$3:$AE$998,11,FALSE)</f>
        <v>0.94444444444444442</v>
      </c>
      <c r="U67" s="57">
        <f>VLOOKUP($O67,CardStats!$A$3:$AE$998,13,FALSE)</f>
        <v>0.88888888888888884</v>
      </c>
      <c r="V67" s="57">
        <f>VLOOKUP($O67,CardStats!$A$3:$AE$998,14,FALSE)</f>
        <v>0.61111111111111116</v>
      </c>
      <c r="W67" s="57">
        <f>VLOOKUP($O67,CardStats!$A$3:$AE$998,16,FALSE)</f>
        <v>0.55555555555555558</v>
      </c>
      <c r="X67" s="57">
        <f>VLOOKUP($O67,CardStats!$A$3:$AE$998,17,FALSE)</f>
        <v>0.88888888888888884</v>
      </c>
      <c r="Y67" s="57">
        <f>VLOOKUP($O67,CardStats!$A$3:$AE$998,19,FALSE)</f>
        <v>0.77777777777777779</v>
      </c>
      <c r="Z67" s="57">
        <f>VLOOKUP($O67,CardStats!$A$3:$AE$998,20,FALSE)</f>
        <v>0.83333333333333337</v>
      </c>
      <c r="AA67" s="57">
        <f>VLOOKUP($O67,CardStats!$A$3:$AE$998,22,FALSE)</f>
        <v>0.77777777777777779</v>
      </c>
    </row>
    <row r="68" spans="1:27" x14ac:dyDescent="0.3">
      <c r="A68" s="51" t="e">
        <f>VLOOKUP($M68,CardStats!$A$3:$AE$998,5,FALSE)</f>
        <v>#DIV/0!</v>
      </c>
      <c r="B68" s="51" t="e">
        <f>VLOOKUP($M68,CardStats!$A$3:$AE$998,6,FALSE)</f>
        <v>#DIV/0!</v>
      </c>
      <c r="C68" s="51" t="e">
        <f>VLOOKUP($M68,CardStats!$A$3:$AE$998,8,FALSE)</f>
        <v>#DIV/0!</v>
      </c>
      <c r="D68" s="51" t="e">
        <f>VLOOKUP($M68,CardStats!$A$3:$AE$998,9,FALSE)</f>
        <v>#DIV/0!</v>
      </c>
      <c r="E68" s="57" t="e">
        <f>VLOOKUP($M68,CardStats!$A$3:$AE$998,11,FALSE)</f>
        <v>#DIV/0!</v>
      </c>
      <c r="F68" s="57" t="e">
        <f>VLOOKUP($M68,CardStats!$A$3:$AE$998,12,FALSE)</f>
        <v>#DIV/0!</v>
      </c>
      <c r="G68" s="57" t="e">
        <f>VLOOKUP($M68,CardStats!$A$3:$AE$998,14,FALSE)</f>
        <v>#DIV/0!</v>
      </c>
      <c r="H68" s="57" t="e">
        <f>VLOOKUP($M68,CardStats!$A$3:$AE$998,15,FALSE)</f>
        <v>#DIV/0!</v>
      </c>
      <c r="I68" s="57" t="e">
        <f>VLOOKUP($M68,CardStats!$A$3:$AE$998,17,FALSE)</f>
        <v>#DIV/0!</v>
      </c>
      <c r="J68" s="57" t="e">
        <f>VLOOKUP($M68,CardStats!$A$3:$AE$998,18,FALSE)</f>
        <v>#DIV/0!</v>
      </c>
      <c r="K68" s="57" t="e">
        <f>VLOOKUP($M68,CardStats!$A$3:$AE$998,20,FALSE)</f>
        <v>#DIV/0!</v>
      </c>
      <c r="L68" s="57" t="e">
        <f>VLOOKUP($M68,CardStats!$A$3:$AE$998,21,FALSE)</f>
        <v>#DIV/0!</v>
      </c>
      <c r="M68" s="53" t="str">
        <f>Fixtures!A68</f>
        <v>Vitória Setúbal</v>
      </c>
      <c r="N68" s="54">
        <f>Fixtures!D68</f>
        <v>43689</v>
      </c>
      <c r="O68" s="53" t="str">
        <f>Fixtures!B68</f>
        <v>Tondela</v>
      </c>
      <c r="P68" s="51" t="e">
        <f>VLOOKUP($O68,CardStats!$A$3:$AE$998,5,FALSE)</f>
        <v>#DIV/0!</v>
      </c>
      <c r="Q68" s="51" t="e">
        <f>VLOOKUP($O68,CardStats!$A$3:$AE$998,7,FALSE)</f>
        <v>#DIV/0!</v>
      </c>
      <c r="R68" s="51" t="e">
        <f>VLOOKUP($O68,CardStats!$A$3:$AE$998,8,FALSE)</f>
        <v>#DIV/0!</v>
      </c>
      <c r="S68" s="51" t="e">
        <f>VLOOKUP($O68,CardStats!$A$3:$AE$998,10,FALSE)</f>
        <v>#DIV/0!</v>
      </c>
      <c r="T68" s="57" t="e">
        <f>VLOOKUP($O68,CardStats!$A$3:$AE$998,11,FALSE)</f>
        <v>#DIV/0!</v>
      </c>
      <c r="U68" s="57" t="e">
        <f>VLOOKUP($O68,CardStats!$A$3:$AE$998,13,FALSE)</f>
        <v>#DIV/0!</v>
      </c>
      <c r="V68" s="57" t="e">
        <f>VLOOKUP($O68,CardStats!$A$3:$AE$998,14,FALSE)</f>
        <v>#DIV/0!</v>
      </c>
      <c r="W68" s="57" t="e">
        <f>VLOOKUP($O68,CardStats!$A$3:$AE$998,16,FALSE)</f>
        <v>#DIV/0!</v>
      </c>
      <c r="X68" s="57" t="e">
        <f>VLOOKUP($O68,CardStats!$A$3:$AE$998,17,FALSE)</f>
        <v>#DIV/0!</v>
      </c>
      <c r="Y68" s="57" t="e">
        <f>VLOOKUP($O68,CardStats!$A$3:$AE$998,19,FALSE)</f>
        <v>#DIV/0!</v>
      </c>
      <c r="Z68" s="57" t="e">
        <f>VLOOKUP($O68,CardStats!$A$3:$AE$998,20,FALSE)</f>
        <v>#DIV/0!</v>
      </c>
      <c r="AA68" s="57" t="e">
        <f>VLOOKUP($O68,CardStats!$A$3:$AE$998,22,FALSE)</f>
        <v>#DIV/0!</v>
      </c>
    </row>
    <row r="69" spans="1:27" x14ac:dyDescent="0.3">
      <c r="A69" s="51" t="e">
        <f>VLOOKUP($M69,CardStats!$A$3:$AE$998,5,FALSE)</f>
        <v>#DIV/0!</v>
      </c>
      <c r="B69" s="51" t="e">
        <f>VLOOKUP($M69,CardStats!$A$3:$AE$998,6,FALSE)</f>
        <v>#DIV/0!</v>
      </c>
      <c r="C69" s="51" t="e">
        <f>VLOOKUP($M69,CardStats!$A$3:$AE$998,8,FALSE)</f>
        <v>#DIV/0!</v>
      </c>
      <c r="D69" s="51" t="e">
        <f>VLOOKUP($M69,CardStats!$A$3:$AE$998,9,FALSE)</f>
        <v>#DIV/0!</v>
      </c>
      <c r="E69" s="57" t="e">
        <f>VLOOKUP($M69,CardStats!$A$3:$AE$998,11,FALSE)</f>
        <v>#DIV/0!</v>
      </c>
      <c r="F69" s="57" t="e">
        <f>VLOOKUP($M69,CardStats!$A$3:$AE$998,12,FALSE)</f>
        <v>#DIV/0!</v>
      </c>
      <c r="G69" s="57" t="e">
        <f>VLOOKUP($M69,CardStats!$A$3:$AE$998,14,FALSE)</f>
        <v>#DIV/0!</v>
      </c>
      <c r="H69" s="57" t="e">
        <f>VLOOKUP($M69,CardStats!$A$3:$AE$998,15,FALSE)</f>
        <v>#DIV/0!</v>
      </c>
      <c r="I69" s="57" t="e">
        <f>VLOOKUP($M69,CardStats!$A$3:$AE$998,17,FALSE)</f>
        <v>#DIV/0!</v>
      </c>
      <c r="J69" s="57" t="e">
        <f>VLOOKUP($M69,CardStats!$A$3:$AE$998,18,FALSE)</f>
        <v>#DIV/0!</v>
      </c>
      <c r="K69" s="57" t="e">
        <f>VLOOKUP($M69,CardStats!$A$3:$AE$998,20,FALSE)</f>
        <v>#DIV/0!</v>
      </c>
      <c r="L69" s="57" t="e">
        <f>VLOOKUP($M69,CardStats!$A$3:$AE$998,21,FALSE)</f>
        <v>#DIV/0!</v>
      </c>
      <c r="M69" s="53" t="str">
        <f>Fixtures!A69</f>
        <v>PSV II</v>
      </c>
      <c r="N69" s="54">
        <f>Fixtures!D69</f>
        <v>43689</v>
      </c>
      <c r="O69" s="53" t="str">
        <f>Fixtures!B69</f>
        <v>Den Bosch</v>
      </c>
      <c r="P69" s="51" t="e">
        <f>VLOOKUP($O69,CardStats!$A$3:$AE$998,5,FALSE)</f>
        <v>#DIV/0!</v>
      </c>
      <c r="Q69" s="51" t="e">
        <f>VLOOKUP($O69,CardStats!$A$3:$AE$998,7,FALSE)</f>
        <v>#DIV/0!</v>
      </c>
      <c r="R69" s="51" t="e">
        <f>VLOOKUP($O69,CardStats!$A$3:$AE$998,8,FALSE)</f>
        <v>#DIV/0!</v>
      </c>
      <c r="S69" s="51" t="e">
        <f>VLOOKUP($O69,CardStats!$A$3:$AE$998,10,FALSE)</f>
        <v>#DIV/0!</v>
      </c>
      <c r="T69" s="57" t="e">
        <f>VLOOKUP($O69,CardStats!$A$3:$AE$998,11,FALSE)</f>
        <v>#DIV/0!</v>
      </c>
      <c r="U69" s="57" t="e">
        <f>VLOOKUP($O69,CardStats!$A$3:$AE$998,13,FALSE)</f>
        <v>#DIV/0!</v>
      </c>
      <c r="V69" s="57" t="e">
        <f>VLOOKUP($O69,CardStats!$A$3:$AE$998,14,FALSE)</f>
        <v>#DIV/0!</v>
      </c>
      <c r="W69" s="57" t="e">
        <f>VLOOKUP($O69,CardStats!$A$3:$AE$998,16,FALSE)</f>
        <v>#DIV/0!</v>
      </c>
      <c r="X69" s="57" t="e">
        <f>VLOOKUP($O69,CardStats!$A$3:$AE$998,17,FALSE)</f>
        <v>#DIV/0!</v>
      </c>
      <c r="Y69" s="57" t="e">
        <f>VLOOKUP($O69,CardStats!$A$3:$AE$998,19,FALSE)</f>
        <v>#DIV/0!</v>
      </c>
      <c r="Z69" s="57" t="e">
        <f>VLOOKUP($O69,CardStats!$A$3:$AE$998,20,FALSE)</f>
        <v>#DIV/0!</v>
      </c>
      <c r="AA69" s="57" t="e">
        <f>VLOOKUP($O69,CardStats!$A$3:$AE$998,22,FALSE)</f>
        <v>#DIV/0!</v>
      </c>
    </row>
    <row r="70" spans="1:27" x14ac:dyDescent="0.3">
      <c r="A70" s="51" t="e">
        <f>VLOOKUP($M70,CardStats!$A$3:$AE$998,5,FALSE)</f>
        <v>#DIV/0!</v>
      </c>
      <c r="B70" s="51" t="e">
        <f>VLOOKUP($M70,CardStats!$A$3:$AE$998,6,FALSE)</f>
        <v>#DIV/0!</v>
      </c>
      <c r="C70" s="51" t="e">
        <f>VLOOKUP($M70,CardStats!$A$3:$AE$998,8,FALSE)</f>
        <v>#DIV/0!</v>
      </c>
      <c r="D70" s="51" t="e">
        <f>VLOOKUP($M70,CardStats!$A$3:$AE$998,9,FALSE)</f>
        <v>#DIV/0!</v>
      </c>
      <c r="E70" s="57" t="e">
        <f>VLOOKUP($M70,CardStats!$A$3:$AE$998,11,FALSE)</f>
        <v>#DIV/0!</v>
      </c>
      <c r="F70" s="57" t="e">
        <f>VLOOKUP($M70,CardStats!$A$3:$AE$998,12,FALSE)</f>
        <v>#DIV/0!</v>
      </c>
      <c r="G70" s="57" t="e">
        <f>VLOOKUP($M70,CardStats!$A$3:$AE$998,14,FALSE)</f>
        <v>#DIV/0!</v>
      </c>
      <c r="H70" s="57" t="e">
        <f>VLOOKUP($M70,CardStats!$A$3:$AE$998,15,FALSE)</f>
        <v>#DIV/0!</v>
      </c>
      <c r="I70" s="57" t="e">
        <f>VLOOKUP($M70,CardStats!$A$3:$AE$998,17,FALSE)</f>
        <v>#DIV/0!</v>
      </c>
      <c r="J70" s="57" t="e">
        <f>VLOOKUP($M70,CardStats!$A$3:$AE$998,18,FALSE)</f>
        <v>#DIV/0!</v>
      </c>
      <c r="K70" s="57" t="e">
        <f>VLOOKUP($M70,CardStats!$A$3:$AE$998,20,FALSE)</f>
        <v>#DIV/0!</v>
      </c>
      <c r="L70" s="57" t="e">
        <f>VLOOKUP($M70,CardStats!$A$3:$AE$998,21,FALSE)</f>
        <v>#DIV/0!</v>
      </c>
      <c r="M70" s="53" t="str">
        <f>Fixtures!A70</f>
        <v>AZ II</v>
      </c>
      <c r="N70" s="54">
        <f>Fixtures!D70</f>
        <v>43689</v>
      </c>
      <c r="O70" s="53" t="str">
        <f>Fixtures!B70</f>
        <v>Telstar</v>
      </c>
      <c r="P70" s="51" t="e">
        <f>VLOOKUP($O70,CardStats!$A$3:$AE$998,5,FALSE)</f>
        <v>#DIV/0!</v>
      </c>
      <c r="Q70" s="51" t="e">
        <f>VLOOKUP($O70,CardStats!$A$3:$AE$998,7,FALSE)</f>
        <v>#DIV/0!</v>
      </c>
      <c r="R70" s="51" t="e">
        <f>VLOOKUP($O70,CardStats!$A$3:$AE$998,8,FALSE)</f>
        <v>#DIV/0!</v>
      </c>
      <c r="S70" s="51" t="e">
        <f>VLOOKUP($O70,CardStats!$A$3:$AE$998,10,FALSE)</f>
        <v>#DIV/0!</v>
      </c>
      <c r="T70" s="57" t="e">
        <f>VLOOKUP($O70,CardStats!$A$3:$AE$998,11,FALSE)</f>
        <v>#DIV/0!</v>
      </c>
      <c r="U70" s="57" t="e">
        <f>VLOOKUP($O70,CardStats!$A$3:$AE$998,13,FALSE)</f>
        <v>#DIV/0!</v>
      </c>
      <c r="V70" s="57" t="e">
        <f>VLOOKUP($O70,CardStats!$A$3:$AE$998,14,FALSE)</f>
        <v>#DIV/0!</v>
      </c>
      <c r="W70" s="57" t="e">
        <f>VLOOKUP($O70,CardStats!$A$3:$AE$998,16,FALSE)</f>
        <v>#DIV/0!</v>
      </c>
      <c r="X70" s="57" t="e">
        <f>VLOOKUP($O70,CardStats!$A$3:$AE$998,17,FALSE)</f>
        <v>#DIV/0!</v>
      </c>
      <c r="Y70" s="57" t="e">
        <f>VLOOKUP($O70,CardStats!$A$3:$AE$998,19,FALSE)</f>
        <v>#DIV/0!</v>
      </c>
      <c r="Z70" s="57" t="e">
        <f>VLOOKUP($O70,CardStats!$A$3:$AE$998,20,FALSE)</f>
        <v>#DIV/0!</v>
      </c>
      <c r="AA70" s="57" t="e">
        <f>VLOOKUP($O70,CardStats!$A$3:$AE$998,22,FALSE)</f>
        <v>#DIV/0!</v>
      </c>
    </row>
    <row r="71" spans="1:27" x14ac:dyDescent="0.3">
      <c r="A71" s="51">
        <f>VLOOKUP($M71,CardStats!$A$3:$AE$998,5,FALSE)</f>
        <v>4.2307692307692308</v>
      </c>
      <c r="B71" s="51">
        <f>VLOOKUP($M71,CardStats!$A$3:$AE$998,6,FALSE)</f>
        <v>3.6666666666666665</v>
      </c>
      <c r="C71" s="51">
        <f>VLOOKUP($M71,CardStats!$A$3:$AE$998,8,FALSE)</f>
        <v>2</v>
      </c>
      <c r="D71" s="51">
        <f>VLOOKUP($M71,CardStats!$A$3:$AE$998,9,FALSE)</f>
        <v>1.6666666666666667</v>
      </c>
      <c r="E71" s="57">
        <f>VLOOKUP($M71,CardStats!$A$3:$AE$998,11,FALSE)</f>
        <v>0.92307692307692313</v>
      </c>
      <c r="F71" s="57">
        <f>VLOOKUP($M71,CardStats!$A$3:$AE$998,12,FALSE)</f>
        <v>0.83333333333333337</v>
      </c>
      <c r="G71" s="57">
        <f>VLOOKUP($M71,CardStats!$A$3:$AE$998,14,FALSE)</f>
        <v>0.30769230769230771</v>
      </c>
      <c r="H71" s="57">
        <f>VLOOKUP($M71,CardStats!$A$3:$AE$998,15,FALSE)</f>
        <v>0.16666666666666666</v>
      </c>
      <c r="I71" s="57">
        <f>VLOOKUP($M71,CardStats!$A$3:$AE$998,17,FALSE)</f>
        <v>1</v>
      </c>
      <c r="J71" s="57">
        <f>VLOOKUP($M71,CardStats!$A$3:$AE$998,18,FALSE)</f>
        <v>1</v>
      </c>
      <c r="K71" s="57">
        <f>VLOOKUP($M71,CardStats!$A$3:$AE$998,20,FALSE)</f>
        <v>0.61538461538461542</v>
      </c>
      <c r="L71" s="57">
        <f>VLOOKUP($M71,CardStats!$A$3:$AE$998,21,FALSE)</f>
        <v>0.5</v>
      </c>
      <c r="M71" s="53" t="str">
        <f>Fixtures!A71</f>
        <v>Goiás</v>
      </c>
      <c r="N71" s="54">
        <f>Fixtures!D71</f>
        <v>43689</v>
      </c>
      <c r="O71" s="53" t="str">
        <f>Fixtures!B71</f>
        <v>Vasco da Gama</v>
      </c>
      <c r="P71" s="51">
        <f>VLOOKUP($O71,CardStats!$A$3:$AE$998,5,FALSE)</f>
        <v>4</v>
      </c>
      <c r="Q71" s="51">
        <f>VLOOKUP($O71,CardStats!$A$3:$AE$998,7,FALSE)</f>
        <v>4.666666666666667</v>
      </c>
      <c r="R71" s="51">
        <f>VLOOKUP($O71,CardStats!$A$3:$AE$998,8,FALSE)</f>
        <v>2.3076923076923075</v>
      </c>
      <c r="S71" s="51">
        <f>VLOOKUP($O71,CardStats!$A$3:$AE$998,10,FALSE)</f>
        <v>3.1666666666666665</v>
      </c>
      <c r="T71" s="57">
        <f>VLOOKUP($O71,CardStats!$A$3:$AE$998,11,FALSE)</f>
        <v>0.69230769230769229</v>
      </c>
      <c r="U71" s="57">
        <f>VLOOKUP($O71,CardStats!$A$3:$AE$998,13,FALSE)</f>
        <v>0.83333333333333337</v>
      </c>
      <c r="V71" s="57">
        <f>VLOOKUP($O71,CardStats!$A$3:$AE$998,14,FALSE)</f>
        <v>0.46153846153846156</v>
      </c>
      <c r="W71" s="57">
        <f>VLOOKUP($O71,CardStats!$A$3:$AE$998,16,FALSE)</f>
        <v>0.66666666666666663</v>
      </c>
      <c r="X71" s="57">
        <f>VLOOKUP($O71,CardStats!$A$3:$AE$998,17,FALSE)</f>
        <v>0.76923076923076927</v>
      </c>
      <c r="Y71" s="57">
        <f>VLOOKUP($O71,CardStats!$A$3:$AE$998,19,FALSE)</f>
        <v>1</v>
      </c>
      <c r="Z71" s="57">
        <f>VLOOKUP($O71,CardStats!$A$3:$AE$998,20,FALSE)</f>
        <v>0.61538461538461542</v>
      </c>
      <c r="AA71" s="57">
        <f>VLOOKUP($O71,CardStats!$A$3:$AE$998,22,FALSE)</f>
        <v>0.83333333333333337</v>
      </c>
    </row>
    <row r="72" spans="1:27" x14ac:dyDescent="0.3">
      <c r="A72" s="51">
        <f>VLOOKUP($M72,CardStats!$A$3:$AE$998,5,FALSE)</f>
        <v>5</v>
      </c>
      <c r="B72" s="51">
        <f>VLOOKUP($M72,CardStats!$A$3:$AE$998,6,FALSE)</f>
        <v>5.5</v>
      </c>
      <c r="C72" s="51">
        <f>VLOOKUP($M72,CardStats!$A$3:$AE$998,8,FALSE)</f>
        <v>2</v>
      </c>
      <c r="D72" s="51">
        <f>VLOOKUP($M72,CardStats!$A$3:$AE$998,9,FALSE)</f>
        <v>2</v>
      </c>
      <c r="E72" s="57">
        <f>VLOOKUP($M72,CardStats!$A$3:$AE$998,11,FALSE)</f>
        <v>1</v>
      </c>
      <c r="F72" s="57">
        <f>VLOOKUP($M72,CardStats!$A$3:$AE$998,12,FALSE)</f>
        <v>1</v>
      </c>
      <c r="G72" s="57">
        <f>VLOOKUP($M72,CardStats!$A$3:$AE$998,14,FALSE)</f>
        <v>0.5</v>
      </c>
      <c r="H72" s="57">
        <f>VLOOKUP($M72,CardStats!$A$3:$AE$998,15,FALSE)</f>
        <v>0.5</v>
      </c>
      <c r="I72" s="57">
        <f>VLOOKUP($M72,CardStats!$A$3:$AE$998,17,FALSE)</f>
        <v>0.75</v>
      </c>
      <c r="J72" s="57">
        <f>VLOOKUP($M72,CardStats!$A$3:$AE$998,18,FALSE)</f>
        <v>0.5</v>
      </c>
      <c r="K72" s="57">
        <f>VLOOKUP($M72,CardStats!$A$3:$AE$998,20,FALSE)</f>
        <v>0.75</v>
      </c>
      <c r="L72" s="57">
        <f>VLOOKUP($M72,CardStats!$A$3:$AE$998,21,FALSE)</f>
        <v>0.5</v>
      </c>
      <c r="M72" s="53" t="str">
        <f>Fixtures!A72</f>
        <v>SønderjyskE</v>
      </c>
      <c r="N72" s="54">
        <f>Fixtures!D72</f>
        <v>43689</v>
      </c>
      <c r="O72" s="53" t="str">
        <f>Fixtures!B72</f>
        <v>AGF</v>
      </c>
      <c r="P72" s="51">
        <f>VLOOKUP($O72,CardStats!$A$3:$AE$998,5,FALSE)</f>
        <v>5.25</v>
      </c>
      <c r="Q72" s="51">
        <f>VLOOKUP($O72,CardStats!$A$3:$AE$998,7,FALSE)</f>
        <v>4.333333333333333</v>
      </c>
      <c r="R72" s="51">
        <f>VLOOKUP($O72,CardStats!$A$3:$AE$998,8,FALSE)</f>
        <v>2.5</v>
      </c>
      <c r="S72" s="51">
        <f>VLOOKUP($O72,CardStats!$A$3:$AE$998,10,FALSE)</f>
        <v>2.3333333333333335</v>
      </c>
      <c r="T72" s="57">
        <f>VLOOKUP($O72,CardStats!$A$3:$AE$998,11,FALSE)</f>
        <v>1</v>
      </c>
      <c r="U72" s="57">
        <f>VLOOKUP($O72,CardStats!$A$3:$AE$998,13,FALSE)</f>
        <v>1</v>
      </c>
      <c r="V72" s="57">
        <f>VLOOKUP($O72,CardStats!$A$3:$AE$998,14,FALSE)</f>
        <v>0.5</v>
      </c>
      <c r="W72" s="57">
        <f>VLOOKUP($O72,CardStats!$A$3:$AE$998,16,FALSE)</f>
        <v>0.33333333333333331</v>
      </c>
      <c r="X72" s="57">
        <f>VLOOKUP($O72,CardStats!$A$3:$AE$998,17,FALSE)</f>
        <v>1</v>
      </c>
      <c r="Y72" s="57">
        <f>VLOOKUP($O72,CardStats!$A$3:$AE$998,19,FALSE)</f>
        <v>1</v>
      </c>
      <c r="Z72" s="57">
        <f>VLOOKUP($O72,CardStats!$A$3:$AE$998,20,FALSE)</f>
        <v>1</v>
      </c>
      <c r="AA72" s="57">
        <f>VLOOKUP($O72,CardStats!$A$3:$AE$998,22,FALSE)</f>
        <v>1</v>
      </c>
    </row>
    <row r="73" spans="1:27" x14ac:dyDescent="0.3">
      <c r="A73" s="51">
        <f>VLOOKUP($M73,CardStats!$A$3:$AE$998,5,FALSE)</f>
        <v>2.4375</v>
      </c>
      <c r="B73" s="51">
        <f>VLOOKUP($M73,CardStats!$A$3:$AE$998,6,FALSE)</f>
        <v>1.75</v>
      </c>
      <c r="C73" s="51">
        <f>VLOOKUP($M73,CardStats!$A$3:$AE$998,8,FALSE)</f>
        <v>1.0625</v>
      </c>
      <c r="D73" s="51">
        <f>VLOOKUP($M73,CardStats!$A$3:$AE$998,9,FALSE)</f>
        <v>1</v>
      </c>
      <c r="E73" s="57">
        <f>VLOOKUP($M73,CardStats!$A$3:$AE$998,11,FALSE)</f>
        <v>0.4375</v>
      </c>
      <c r="F73" s="57">
        <f>VLOOKUP($M73,CardStats!$A$3:$AE$998,12,FALSE)</f>
        <v>0.25</v>
      </c>
      <c r="G73" s="57">
        <f>VLOOKUP($M73,CardStats!$A$3:$AE$998,14,FALSE)</f>
        <v>0.1875</v>
      </c>
      <c r="H73" s="57">
        <f>VLOOKUP($M73,CardStats!$A$3:$AE$998,15,FALSE)</f>
        <v>0</v>
      </c>
      <c r="I73" s="57">
        <f>VLOOKUP($M73,CardStats!$A$3:$AE$998,17,FALSE)</f>
        <v>0.625</v>
      </c>
      <c r="J73" s="57">
        <f>VLOOKUP($M73,CardStats!$A$3:$AE$998,18,FALSE)</f>
        <v>0.625</v>
      </c>
      <c r="K73" s="57">
        <f>VLOOKUP($M73,CardStats!$A$3:$AE$998,20,FALSE)</f>
        <v>0.3125</v>
      </c>
      <c r="L73" s="57">
        <f>VLOOKUP($M73,CardStats!$A$3:$AE$998,21,FALSE)</f>
        <v>0.25</v>
      </c>
      <c r="M73" s="53" t="str">
        <f>Fixtures!A73</f>
        <v>Lillestrøm</v>
      </c>
      <c r="N73" s="54">
        <f>Fixtures!D73</f>
        <v>43689</v>
      </c>
      <c r="O73" s="53" t="str">
        <f>Fixtures!B73</f>
        <v>Mjøndalen</v>
      </c>
      <c r="P73" s="51">
        <f>VLOOKUP($O73,CardStats!$A$3:$AE$998,5,FALSE)</f>
        <v>3.25</v>
      </c>
      <c r="Q73" s="51">
        <f>VLOOKUP($O73,CardStats!$A$3:$AE$998,7,FALSE)</f>
        <v>3.25</v>
      </c>
      <c r="R73" s="51">
        <f>VLOOKUP($O73,CardStats!$A$3:$AE$998,8,FALSE)</f>
        <v>1.75</v>
      </c>
      <c r="S73" s="51">
        <f>VLOOKUP($O73,CardStats!$A$3:$AE$998,10,FALSE)</f>
        <v>1.5</v>
      </c>
      <c r="T73" s="57">
        <f>VLOOKUP($O73,CardStats!$A$3:$AE$998,11,FALSE)</f>
        <v>0.8125</v>
      </c>
      <c r="U73" s="57">
        <f>VLOOKUP($O73,CardStats!$A$3:$AE$998,13,FALSE)</f>
        <v>0.75</v>
      </c>
      <c r="V73" s="57">
        <f>VLOOKUP($O73,CardStats!$A$3:$AE$998,14,FALSE)</f>
        <v>0.1875</v>
      </c>
      <c r="W73" s="57">
        <f>VLOOKUP($O73,CardStats!$A$3:$AE$998,16,FALSE)</f>
        <v>0.25</v>
      </c>
      <c r="X73" s="57">
        <f>VLOOKUP($O73,CardStats!$A$3:$AE$998,17,FALSE)</f>
        <v>0.9375</v>
      </c>
      <c r="Y73" s="57">
        <f>VLOOKUP($O73,CardStats!$A$3:$AE$998,19,FALSE)</f>
        <v>0.875</v>
      </c>
      <c r="Z73" s="57">
        <f>VLOOKUP($O73,CardStats!$A$3:$AE$998,20,FALSE)</f>
        <v>0.5625</v>
      </c>
      <c r="AA73" s="57">
        <f>VLOOKUP($O73,CardStats!$A$3:$AE$998,22,FALSE)</f>
        <v>0.5</v>
      </c>
    </row>
    <row r="74" spans="1:27" x14ac:dyDescent="0.3">
      <c r="A74" s="51">
        <f>VLOOKUP($M74,CardStats!$A$3:$AE$998,5,FALSE)</f>
        <v>5.25</v>
      </c>
      <c r="B74" s="51">
        <f>VLOOKUP($M74,CardStats!$A$3:$AE$998,6,FALSE)</f>
        <v>5</v>
      </c>
      <c r="C74" s="51">
        <f>VLOOKUP($M74,CardStats!$A$3:$AE$998,8,FALSE)</f>
        <v>2.25</v>
      </c>
      <c r="D74" s="51">
        <f>VLOOKUP($M74,CardStats!$A$3:$AE$998,9,FALSE)</f>
        <v>2</v>
      </c>
      <c r="E74" s="57">
        <f>VLOOKUP($M74,CardStats!$A$3:$AE$998,11,FALSE)</f>
        <v>1</v>
      </c>
      <c r="F74" s="57">
        <f>VLOOKUP($M74,CardStats!$A$3:$AE$998,12,FALSE)</f>
        <v>1</v>
      </c>
      <c r="G74" s="57">
        <f>VLOOKUP($M74,CardStats!$A$3:$AE$998,14,FALSE)</f>
        <v>1</v>
      </c>
      <c r="H74" s="57">
        <f>VLOOKUP($M74,CardStats!$A$3:$AE$998,15,FALSE)</f>
        <v>1</v>
      </c>
      <c r="I74" s="57">
        <f>VLOOKUP($M74,CardStats!$A$3:$AE$998,17,FALSE)</f>
        <v>1</v>
      </c>
      <c r="J74" s="57">
        <f>VLOOKUP($M74,CardStats!$A$3:$AE$998,18,FALSE)</f>
        <v>1</v>
      </c>
      <c r="K74" s="57">
        <f>VLOOKUP($M74,CardStats!$A$3:$AE$998,20,FALSE)</f>
        <v>1</v>
      </c>
      <c r="L74" s="57">
        <f>VLOOKUP($M74,CardStats!$A$3:$AE$998,21,FALSE)</f>
        <v>1</v>
      </c>
      <c r="M74" s="53" t="str">
        <f>Fixtures!A74</f>
        <v>Rostov</v>
      </c>
      <c r="N74" s="54">
        <f>Fixtures!D74</f>
        <v>43689</v>
      </c>
      <c r="O74" s="53" t="str">
        <f>Fixtures!B74</f>
        <v>Krylya Sovetov</v>
      </c>
      <c r="P74" s="51">
        <f>VLOOKUP($O74,CardStats!$A$3:$AE$998,5,FALSE)</f>
        <v>5.5</v>
      </c>
      <c r="Q74" s="51">
        <f>VLOOKUP($O74,CardStats!$A$3:$AE$998,7,FALSE)</f>
        <v>3</v>
      </c>
      <c r="R74" s="51">
        <f>VLOOKUP($O74,CardStats!$A$3:$AE$998,8,FALSE)</f>
        <v>2.75</v>
      </c>
      <c r="S74" s="51">
        <f>VLOOKUP($O74,CardStats!$A$3:$AE$998,10,FALSE)</f>
        <v>2</v>
      </c>
      <c r="T74" s="57">
        <f>VLOOKUP($O74,CardStats!$A$3:$AE$998,11,FALSE)</f>
        <v>1</v>
      </c>
      <c r="U74" s="57">
        <f>VLOOKUP($O74,CardStats!$A$3:$AE$998,13,FALSE)</f>
        <v>1</v>
      </c>
      <c r="V74" s="57">
        <f>VLOOKUP($O74,CardStats!$A$3:$AE$998,14,FALSE)</f>
        <v>0.5</v>
      </c>
      <c r="W74" s="57">
        <f>VLOOKUP($O74,CardStats!$A$3:$AE$998,16,FALSE)</f>
        <v>0</v>
      </c>
      <c r="X74" s="57">
        <f>VLOOKUP($O74,CardStats!$A$3:$AE$998,17,FALSE)</f>
        <v>1</v>
      </c>
      <c r="Y74" s="57">
        <f>VLOOKUP($O74,CardStats!$A$3:$AE$998,19,FALSE)</f>
        <v>1</v>
      </c>
      <c r="Z74" s="57">
        <f>VLOOKUP($O74,CardStats!$A$3:$AE$998,20,FALSE)</f>
        <v>0.75</v>
      </c>
      <c r="AA74" s="57">
        <f>VLOOKUP($O74,CardStats!$A$3:$AE$998,22,FALSE)</f>
        <v>1</v>
      </c>
    </row>
    <row r="75" spans="1:27" x14ac:dyDescent="0.3">
      <c r="A75" s="51">
        <f>VLOOKUP($M75,CardStats!$A$3:$AE$998,5,FALSE)</f>
        <v>4.5</v>
      </c>
      <c r="B75" s="51">
        <f>VLOOKUP($M75,CardStats!$A$3:$AE$998,6,FALSE)</f>
        <v>4.666666666666667</v>
      </c>
      <c r="C75" s="51">
        <f>VLOOKUP($M75,CardStats!$A$3:$AE$998,8,FALSE)</f>
        <v>2.0555555555555554</v>
      </c>
      <c r="D75" s="51">
        <f>VLOOKUP($M75,CardStats!$A$3:$AE$998,9,FALSE)</f>
        <v>2.4444444444444446</v>
      </c>
      <c r="E75" s="57">
        <f>VLOOKUP($M75,CardStats!$A$3:$AE$998,11,FALSE)</f>
        <v>0.83333333333333337</v>
      </c>
      <c r="F75" s="57">
        <f>VLOOKUP($M75,CardStats!$A$3:$AE$998,12,FALSE)</f>
        <v>0.77777777777777779</v>
      </c>
      <c r="G75" s="57">
        <f>VLOOKUP($M75,CardStats!$A$3:$AE$998,14,FALSE)</f>
        <v>0.44444444444444442</v>
      </c>
      <c r="H75" s="57">
        <f>VLOOKUP($M75,CardStats!$A$3:$AE$998,15,FALSE)</f>
        <v>0.44444444444444442</v>
      </c>
      <c r="I75" s="57">
        <f>VLOOKUP($M75,CardStats!$A$3:$AE$998,17,FALSE)</f>
        <v>0.88888888888888884</v>
      </c>
      <c r="J75" s="57">
        <f>VLOOKUP($M75,CardStats!$A$3:$AE$998,18,FALSE)</f>
        <v>0.88888888888888884</v>
      </c>
      <c r="K75" s="57">
        <f>VLOOKUP($M75,CardStats!$A$3:$AE$998,20,FALSE)</f>
        <v>0.66666666666666663</v>
      </c>
      <c r="L75" s="57">
        <f>VLOOKUP($M75,CardStats!$A$3:$AE$998,21,FALSE)</f>
        <v>0.66666666666666663</v>
      </c>
      <c r="M75" s="53" t="str">
        <f>Fixtures!A75</f>
        <v>Kalmar</v>
      </c>
      <c r="N75" s="54">
        <f>Fixtures!D75</f>
        <v>43689</v>
      </c>
      <c r="O75" s="53" t="str">
        <f>Fixtures!B75</f>
        <v>Örebro</v>
      </c>
      <c r="P75" s="51">
        <f>VLOOKUP($O75,CardStats!$A$3:$AE$998,5,FALSE)</f>
        <v>2.6666666666666665</v>
      </c>
      <c r="Q75" s="51">
        <f>VLOOKUP($O75,CardStats!$A$3:$AE$998,7,FALSE)</f>
        <v>3</v>
      </c>
      <c r="R75" s="51">
        <f>VLOOKUP($O75,CardStats!$A$3:$AE$998,8,FALSE)</f>
        <v>1.1111111111111112</v>
      </c>
      <c r="S75" s="51">
        <f>VLOOKUP($O75,CardStats!$A$3:$AE$998,10,FALSE)</f>
        <v>1.2222222222222223</v>
      </c>
      <c r="T75" s="57">
        <f>VLOOKUP($O75,CardStats!$A$3:$AE$998,11,FALSE)</f>
        <v>0.44444444444444442</v>
      </c>
      <c r="U75" s="57">
        <f>VLOOKUP($O75,CardStats!$A$3:$AE$998,13,FALSE)</f>
        <v>0.55555555555555558</v>
      </c>
      <c r="V75" s="57">
        <f>VLOOKUP($O75,CardStats!$A$3:$AE$998,14,FALSE)</f>
        <v>0.1111111111111111</v>
      </c>
      <c r="W75" s="57">
        <f>VLOOKUP($O75,CardStats!$A$3:$AE$998,16,FALSE)</f>
        <v>0.1111111111111111</v>
      </c>
      <c r="X75" s="57">
        <f>VLOOKUP($O75,CardStats!$A$3:$AE$998,17,FALSE)</f>
        <v>0.72222222222222221</v>
      </c>
      <c r="Y75" s="57">
        <f>VLOOKUP($O75,CardStats!$A$3:$AE$998,19,FALSE)</f>
        <v>0.77777777777777779</v>
      </c>
      <c r="Z75" s="57">
        <f>VLOOKUP($O75,CardStats!$A$3:$AE$998,20,FALSE)</f>
        <v>0.3888888888888889</v>
      </c>
      <c r="AA75" s="57">
        <f>VLOOKUP($O75,CardStats!$A$3:$AE$998,22,FALSE)</f>
        <v>0.44444444444444442</v>
      </c>
    </row>
    <row r="76" spans="1:27" x14ac:dyDescent="0.3">
      <c r="A76" s="51">
        <f>VLOOKUP($M76,CardStats!$A$3:$AE$998,5,FALSE)</f>
        <v>3.8333333333333335</v>
      </c>
      <c r="B76" s="51">
        <f>VLOOKUP($M76,CardStats!$A$3:$AE$998,6,FALSE)</f>
        <v>3.8888888888888888</v>
      </c>
      <c r="C76" s="51">
        <f>VLOOKUP($M76,CardStats!$A$3:$AE$998,8,FALSE)</f>
        <v>1.9444444444444444</v>
      </c>
      <c r="D76" s="51">
        <f>VLOOKUP($M76,CardStats!$A$3:$AE$998,9,FALSE)</f>
        <v>1.5555555555555556</v>
      </c>
      <c r="E76" s="57">
        <f>VLOOKUP($M76,CardStats!$A$3:$AE$998,11,FALSE)</f>
        <v>0.77777777777777779</v>
      </c>
      <c r="F76" s="57">
        <f>VLOOKUP($M76,CardStats!$A$3:$AE$998,12,FALSE)</f>
        <v>0.88888888888888884</v>
      </c>
      <c r="G76" s="57">
        <f>VLOOKUP($M76,CardStats!$A$3:$AE$998,14,FALSE)</f>
        <v>0.33333333333333331</v>
      </c>
      <c r="H76" s="57">
        <f>VLOOKUP($M76,CardStats!$A$3:$AE$998,15,FALSE)</f>
        <v>0.33333333333333331</v>
      </c>
      <c r="I76" s="57">
        <f>VLOOKUP($M76,CardStats!$A$3:$AE$998,17,FALSE)</f>
        <v>0.88888888888888884</v>
      </c>
      <c r="J76" s="57">
        <f>VLOOKUP($M76,CardStats!$A$3:$AE$998,18,FALSE)</f>
        <v>0.77777777777777779</v>
      </c>
      <c r="K76" s="57">
        <f>VLOOKUP($M76,CardStats!$A$3:$AE$998,20,FALSE)</f>
        <v>0.55555555555555558</v>
      </c>
      <c r="L76" s="57">
        <f>VLOOKUP($M76,CardStats!$A$3:$AE$998,21,FALSE)</f>
        <v>0.55555555555555558</v>
      </c>
      <c r="M76" s="53" t="str">
        <f>Fixtures!A76</f>
        <v>IFK Göteborg</v>
      </c>
      <c r="N76" s="54">
        <f>Fixtures!D76</f>
        <v>43689</v>
      </c>
      <c r="O76" s="53" t="str">
        <f>Fixtures!B76</f>
        <v>Falkenberg</v>
      </c>
      <c r="P76" s="51">
        <f>VLOOKUP($O76,CardStats!$A$3:$AE$998,5,FALSE)</f>
        <v>2.8333333333333335</v>
      </c>
      <c r="Q76" s="51">
        <f>VLOOKUP($O76,CardStats!$A$3:$AE$998,7,FALSE)</f>
        <v>3.25</v>
      </c>
      <c r="R76" s="51">
        <f>VLOOKUP($O76,CardStats!$A$3:$AE$998,8,FALSE)</f>
        <v>1.6666666666666667</v>
      </c>
      <c r="S76" s="51">
        <f>VLOOKUP($O76,CardStats!$A$3:$AE$998,10,FALSE)</f>
        <v>2.125</v>
      </c>
      <c r="T76" s="57">
        <f>VLOOKUP($O76,CardStats!$A$3:$AE$998,11,FALSE)</f>
        <v>0.55555555555555558</v>
      </c>
      <c r="U76" s="57">
        <f>VLOOKUP($O76,CardStats!$A$3:$AE$998,13,FALSE)</f>
        <v>0.5</v>
      </c>
      <c r="V76" s="57">
        <f>VLOOKUP($O76,CardStats!$A$3:$AE$998,14,FALSE)</f>
        <v>0.22222222222222221</v>
      </c>
      <c r="W76" s="57">
        <f>VLOOKUP($O76,CardStats!$A$3:$AE$998,16,FALSE)</f>
        <v>0.375</v>
      </c>
      <c r="X76" s="57">
        <f>VLOOKUP($O76,CardStats!$A$3:$AE$998,17,FALSE)</f>
        <v>0.83333333333333337</v>
      </c>
      <c r="Y76" s="57">
        <f>VLOOKUP($O76,CardStats!$A$3:$AE$998,19,FALSE)</f>
        <v>1</v>
      </c>
      <c r="Z76" s="57">
        <f>VLOOKUP($O76,CardStats!$A$3:$AE$998,20,FALSE)</f>
        <v>0.55555555555555558</v>
      </c>
      <c r="AA76" s="57">
        <f>VLOOKUP($O76,CardStats!$A$3:$AE$998,22,FALSE)</f>
        <v>0.625</v>
      </c>
    </row>
    <row r="77" spans="1:27" x14ac:dyDescent="0.3">
      <c r="A77" s="51">
        <f>VLOOKUP($M77,CardStats!$A$3:$AE$998,5,FALSE)</f>
        <v>3.8461538461538463</v>
      </c>
      <c r="B77" s="51">
        <f>VLOOKUP($M77,CardStats!$A$3:$AE$998,6,FALSE)</f>
        <v>3.5714285714285716</v>
      </c>
      <c r="C77" s="51">
        <f>VLOOKUP($M77,CardStats!$A$3:$AE$998,8,FALSE)</f>
        <v>2.3846153846153846</v>
      </c>
      <c r="D77" s="51">
        <f>VLOOKUP($M77,CardStats!$A$3:$AE$998,9,FALSE)</f>
        <v>2.1428571428571428</v>
      </c>
      <c r="E77" s="57">
        <f>VLOOKUP($M77,CardStats!$A$3:$AE$998,11,FALSE)</f>
        <v>0.84615384615384615</v>
      </c>
      <c r="F77" s="57">
        <f>VLOOKUP($M77,CardStats!$A$3:$AE$998,12,FALSE)</f>
        <v>0.8571428571428571</v>
      </c>
      <c r="G77" s="57">
        <f>VLOOKUP($M77,CardStats!$A$3:$AE$998,14,FALSE)</f>
        <v>0.38461538461538464</v>
      </c>
      <c r="H77" s="57">
        <f>VLOOKUP($M77,CardStats!$A$3:$AE$998,15,FALSE)</f>
        <v>0.2857142857142857</v>
      </c>
      <c r="I77" s="57">
        <f>VLOOKUP($M77,CardStats!$A$3:$AE$998,17,FALSE)</f>
        <v>0.92307692307692313</v>
      </c>
      <c r="J77" s="57">
        <f>VLOOKUP($M77,CardStats!$A$3:$AE$998,18,FALSE)</f>
        <v>0.8571428571428571</v>
      </c>
      <c r="K77" s="57">
        <f>VLOOKUP($M77,CardStats!$A$3:$AE$998,20,FALSE)</f>
        <v>0.69230769230769229</v>
      </c>
      <c r="L77" s="57">
        <f>VLOOKUP($M77,CardStats!$A$3:$AE$998,21,FALSE)</f>
        <v>0.7142857142857143</v>
      </c>
      <c r="M77" s="53" t="str">
        <f>Fixtures!A77</f>
        <v>CSA</v>
      </c>
      <c r="N77" s="54">
        <f>Fixtures!D77</f>
        <v>43690</v>
      </c>
      <c r="O77" s="53" t="str">
        <f>Fixtures!B77</f>
        <v>Fortaleza</v>
      </c>
      <c r="P77" s="51">
        <f>VLOOKUP($O77,CardStats!$A$3:$AE$998,5,FALSE)</f>
        <v>4</v>
      </c>
      <c r="Q77" s="51">
        <f>VLOOKUP($O77,CardStats!$A$3:$AE$998,7,FALSE)</f>
        <v>3.4285714285714284</v>
      </c>
      <c r="R77" s="51">
        <f>VLOOKUP($O77,CardStats!$A$3:$AE$998,8,FALSE)</f>
        <v>2.1538461538461537</v>
      </c>
      <c r="S77" s="51">
        <f>VLOOKUP($O77,CardStats!$A$3:$AE$998,10,FALSE)</f>
        <v>2.2857142857142856</v>
      </c>
      <c r="T77" s="57">
        <f>VLOOKUP($O77,CardStats!$A$3:$AE$998,11,FALSE)</f>
        <v>0.76923076923076927</v>
      </c>
      <c r="U77" s="57">
        <f>VLOOKUP($O77,CardStats!$A$3:$AE$998,13,FALSE)</f>
        <v>0.5714285714285714</v>
      </c>
      <c r="V77" s="57">
        <f>VLOOKUP($O77,CardStats!$A$3:$AE$998,14,FALSE)</f>
        <v>0.38461538461538464</v>
      </c>
      <c r="W77" s="57">
        <f>VLOOKUP($O77,CardStats!$A$3:$AE$998,16,FALSE)</f>
        <v>0.42857142857142855</v>
      </c>
      <c r="X77" s="57">
        <f>VLOOKUP($O77,CardStats!$A$3:$AE$998,17,FALSE)</f>
        <v>0.92307692307692313</v>
      </c>
      <c r="Y77" s="57">
        <f>VLOOKUP($O77,CardStats!$A$3:$AE$998,19,FALSE)</f>
        <v>0.8571428571428571</v>
      </c>
      <c r="Z77" s="57">
        <f>VLOOKUP($O77,CardStats!$A$3:$AE$998,20,FALSE)</f>
        <v>0.76923076923076927</v>
      </c>
      <c r="AA77" s="57">
        <f>VLOOKUP($O77,CardStats!$A$3:$AE$998,22,FALSE)</f>
        <v>0.7142857142857143</v>
      </c>
    </row>
    <row r="78" spans="1:27" x14ac:dyDescent="0.3">
      <c r="A78" s="51">
        <f>VLOOKUP($M78,CardStats!$A$3:$AE$998,5,FALSE)</f>
        <v>5.0909090909090908</v>
      </c>
      <c r="B78" s="51">
        <f>VLOOKUP($M78,CardStats!$A$3:$AE$998,6,FALSE)</f>
        <v>4.0999999999999996</v>
      </c>
      <c r="C78" s="51">
        <f>VLOOKUP($M78,CardStats!$A$3:$AE$998,8,FALSE)</f>
        <v>2.2272727272727271</v>
      </c>
      <c r="D78" s="51">
        <f>VLOOKUP($M78,CardStats!$A$3:$AE$998,9,FALSE)</f>
        <v>1.2</v>
      </c>
      <c r="E78" s="57">
        <f>VLOOKUP($M78,CardStats!$A$3:$AE$998,11,FALSE)</f>
        <v>0.86363636363636365</v>
      </c>
      <c r="F78" s="57">
        <f>VLOOKUP($M78,CardStats!$A$3:$AE$998,12,FALSE)</f>
        <v>0.8</v>
      </c>
      <c r="G78" s="57">
        <f>VLOOKUP($M78,CardStats!$A$3:$AE$998,14,FALSE)</f>
        <v>0.54545454545454541</v>
      </c>
      <c r="H78" s="57">
        <f>VLOOKUP($M78,CardStats!$A$3:$AE$998,15,FALSE)</f>
        <v>0.3</v>
      </c>
      <c r="I78" s="57">
        <f>VLOOKUP($M78,CardStats!$A$3:$AE$998,17,FALSE)</f>
        <v>0.77272727272727271</v>
      </c>
      <c r="J78" s="57">
        <f>VLOOKUP($M78,CardStats!$A$3:$AE$998,18,FALSE)</f>
        <v>0.6</v>
      </c>
      <c r="K78" s="57">
        <f>VLOOKUP($M78,CardStats!$A$3:$AE$998,20,FALSE)</f>
        <v>0.54545454545454541</v>
      </c>
      <c r="L78" s="57">
        <f>VLOOKUP($M78,CardStats!$A$3:$AE$998,21,FALSE)</f>
        <v>0.3</v>
      </c>
      <c r="M78" s="53" t="str">
        <f>Fixtures!A78</f>
        <v>Jiangsu Suning</v>
      </c>
      <c r="N78" s="54">
        <f>Fixtures!D78</f>
        <v>43690</v>
      </c>
      <c r="O78" s="53" t="str">
        <f>Fixtures!B78</f>
        <v>Henan Jianye</v>
      </c>
      <c r="P78" s="51">
        <f>VLOOKUP($O78,CardStats!$A$3:$AE$998,5,FALSE)</f>
        <v>4</v>
      </c>
      <c r="Q78" s="51">
        <f>VLOOKUP($O78,CardStats!$A$3:$AE$998,7,FALSE)</f>
        <v>4.2727272727272725</v>
      </c>
      <c r="R78" s="51">
        <f>VLOOKUP($O78,CardStats!$A$3:$AE$998,8,FALSE)</f>
        <v>1.9090909090909092</v>
      </c>
      <c r="S78" s="51">
        <f>VLOOKUP($O78,CardStats!$A$3:$AE$998,10,FALSE)</f>
        <v>2.2727272727272729</v>
      </c>
      <c r="T78" s="57">
        <f>VLOOKUP($O78,CardStats!$A$3:$AE$998,11,FALSE)</f>
        <v>0.72727272727272729</v>
      </c>
      <c r="U78" s="57">
        <f>VLOOKUP($O78,CardStats!$A$3:$AE$998,13,FALSE)</f>
        <v>0.72727272727272729</v>
      </c>
      <c r="V78" s="57">
        <f>VLOOKUP($O78,CardStats!$A$3:$AE$998,14,FALSE)</f>
        <v>0.31818181818181818</v>
      </c>
      <c r="W78" s="57">
        <f>VLOOKUP($O78,CardStats!$A$3:$AE$998,16,FALSE)</f>
        <v>0.45454545454545453</v>
      </c>
      <c r="X78" s="57">
        <f>VLOOKUP($O78,CardStats!$A$3:$AE$998,17,FALSE)</f>
        <v>0.95454545454545459</v>
      </c>
      <c r="Y78" s="57">
        <f>VLOOKUP($O78,CardStats!$A$3:$AE$998,19,FALSE)</f>
        <v>1</v>
      </c>
      <c r="Z78" s="57">
        <f>VLOOKUP($O78,CardStats!$A$3:$AE$998,20,FALSE)</f>
        <v>0.5</v>
      </c>
      <c r="AA78" s="57">
        <f>VLOOKUP($O78,CardStats!$A$3:$AE$998,22,FALSE)</f>
        <v>0.72727272727272729</v>
      </c>
    </row>
    <row r="79" spans="1:27" x14ac:dyDescent="0.3">
      <c r="A79" s="51">
        <f>VLOOKUP($M79,CardStats!$A$3:$AE$998,5,FALSE)</f>
        <v>4.0909090909090908</v>
      </c>
      <c r="B79" s="51">
        <f>VLOOKUP($M79,CardStats!$A$3:$AE$998,6,FALSE)</f>
        <v>4.3</v>
      </c>
      <c r="C79" s="51">
        <f>VLOOKUP($M79,CardStats!$A$3:$AE$998,8,FALSE)</f>
        <v>2.4090909090909092</v>
      </c>
      <c r="D79" s="51">
        <f>VLOOKUP($M79,CardStats!$A$3:$AE$998,9,FALSE)</f>
        <v>2.2999999999999998</v>
      </c>
      <c r="E79" s="57">
        <f>VLOOKUP($M79,CardStats!$A$3:$AE$998,11,FALSE)</f>
        <v>0.77272727272727271</v>
      </c>
      <c r="F79" s="57">
        <f>VLOOKUP($M79,CardStats!$A$3:$AE$998,12,FALSE)</f>
        <v>0.9</v>
      </c>
      <c r="G79" s="57">
        <f>VLOOKUP($M79,CardStats!$A$3:$AE$998,14,FALSE)</f>
        <v>0.27272727272727271</v>
      </c>
      <c r="H79" s="57">
        <f>VLOOKUP($M79,CardStats!$A$3:$AE$998,15,FALSE)</f>
        <v>0.2</v>
      </c>
      <c r="I79" s="57">
        <f>VLOOKUP($M79,CardStats!$A$3:$AE$998,17,FALSE)</f>
        <v>0.95454545454545459</v>
      </c>
      <c r="J79" s="57">
        <f>VLOOKUP($M79,CardStats!$A$3:$AE$998,18,FALSE)</f>
        <v>1</v>
      </c>
      <c r="K79" s="57">
        <f>VLOOKUP($M79,CardStats!$A$3:$AE$998,20,FALSE)</f>
        <v>0.77272727272727271</v>
      </c>
      <c r="L79" s="57">
        <f>VLOOKUP($M79,CardStats!$A$3:$AE$998,21,FALSE)</f>
        <v>0.8</v>
      </c>
      <c r="M79" s="53" t="str">
        <f>Fixtures!A79</f>
        <v>Beijing Renhe</v>
      </c>
      <c r="N79" s="54">
        <f>Fixtures!D79</f>
        <v>43691</v>
      </c>
      <c r="O79" s="53" t="str">
        <f>Fixtures!B79</f>
        <v>Hebei CFFC</v>
      </c>
      <c r="P79" s="51">
        <f>VLOOKUP($O79,CardStats!$A$3:$AE$998,5,FALSE)</f>
        <v>3.2727272727272729</v>
      </c>
      <c r="Q79" s="51">
        <f>VLOOKUP($O79,CardStats!$A$3:$AE$998,7,FALSE)</f>
        <v>3</v>
      </c>
      <c r="R79" s="51">
        <f>VLOOKUP($O79,CardStats!$A$3:$AE$998,8,FALSE)</f>
        <v>1.9090909090909092</v>
      </c>
      <c r="S79" s="51">
        <f>VLOOKUP($O79,CardStats!$A$3:$AE$998,10,FALSE)</f>
        <v>1.9</v>
      </c>
      <c r="T79" s="57">
        <f>VLOOKUP($O79,CardStats!$A$3:$AE$998,11,FALSE)</f>
        <v>0.72727272727272729</v>
      </c>
      <c r="U79" s="57">
        <f>VLOOKUP($O79,CardStats!$A$3:$AE$998,13,FALSE)</f>
        <v>0.6</v>
      </c>
      <c r="V79" s="57">
        <f>VLOOKUP($O79,CardStats!$A$3:$AE$998,14,FALSE)</f>
        <v>0.13636363636363635</v>
      </c>
      <c r="W79" s="57">
        <f>VLOOKUP($O79,CardStats!$A$3:$AE$998,16,FALSE)</f>
        <v>0.2</v>
      </c>
      <c r="X79" s="57">
        <f>VLOOKUP($O79,CardStats!$A$3:$AE$998,17,FALSE)</f>
        <v>0.95454545454545459</v>
      </c>
      <c r="Y79" s="57">
        <f>VLOOKUP($O79,CardStats!$A$3:$AE$998,19,FALSE)</f>
        <v>0.9</v>
      </c>
      <c r="Z79" s="57">
        <f>VLOOKUP($O79,CardStats!$A$3:$AE$998,20,FALSE)</f>
        <v>0.59090909090909094</v>
      </c>
      <c r="AA79" s="57">
        <f>VLOOKUP($O79,CardStats!$A$3:$AE$998,22,FALSE)</f>
        <v>0.6</v>
      </c>
    </row>
    <row r="80" spans="1:27" x14ac:dyDescent="0.3">
      <c r="A80" s="51">
        <f>VLOOKUP($M80,CardStats!$A$3:$AE$998,5,FALSE)</f>
        <v>3.6190476190476191</v>
      </c>
      <c r="B80" s="51">
        <f>VLOOKUP($M80,CardStats!$A$3:$AE$998,6,FALSE)</f>
        <v>3.7</v>
      </c>
      <c r="C80" s="51">
        <f>VLOOKUP($M80,CardStats!$A$3:$AE$998,8,FALSE)</f>
        <v>2.1904761904761907</v>
      </c>
      <c r="D80" s="51">
        <f>VLOOKUP($M80,CardStats!$A$3:$AE$998,9,FALSE)</f>
        <v>1.7</v>
      </c>
      <c r="E80" s="57">
        <f>VLOOKUP($M80,CardStats!$A$3:$AE$998,11,FALSE)</f>
        <v>0.95238095238095233</v>
      </c>
      <c r="F80" s="57">
        <f>VLOOKUP($M80,CardStats!$A$3:$AE$998,12,FALSE)</f>
        <v>0.9</v>
      </c>
      <c r="G80" s="57">
        <f>VLOOKUP($M80,CardStats!$A$3:$AE$998,14,FALSE)</f>
        <v>0.23809523809523808</v>
      </c>
      <c r="H80" s="57">
        <f>VLOOKUP($M80,CardStats!$A$3:$AE$998,15,FALSE)</f>
        <v>0.3</v>
      </c>
      <c r="I80" s="57">
        <f>VLOOKUP($M80,CardStats!$A$3:$AE$998,17,FALSE)</f>
        <v>1</v>
      </c>
      <c r="J80" s="57">
        <f>VLOOKUP($M80,CardStats!$A$3:$AE$998,18,FALSE)</f>
        <v>1</v>
      </c>
      <c r="K80" s="57">
        <f>VLOOKUP($M80,CardStats!$A$3:$AE$998,20,FALSE)</f>
        <v>0.7142857142857143</v>
      </c>
      <c r="L80" s="57">
        <f>VLOOKUP($M80,CardStats!$A$3:$AE$998,21,FALSE)</f>
        <v>0.6</v>
      </c>
      <c r="M80" s="53" t="str">
        <f>Fixtures!A80</f>
        <v>Shenzhen</v>
      </c>
      <c r="N80" s="54">
        <f>Fixtures!D80</f>
        <v>43691</v>
      </c>
      <c r="O80" s="53" t="str">
        <f>Fixtures!B80</f>
        <v>Guangzhou R&amp;F</v>
      </c>
      <c r="P80" s="51">
        <f>VLOOKUP($O80,CardStats!$A$3:$AE$998,5,FALSE)</f>
        <v>3.4090909090909092</v>
      </c>
      <c r="Q80" s="51">
        <f>VLOOKUP($O80,CardStats!$A$3:$AE$998,7,FALSE)</f>
        <v>3.3</v>
      </c>
      <c r="R80" s="51">
        <f>VLOOKUP($O80,CardStats!$A$3:$AE$998,8,FALSE)</f>
        <v>2</v>
      </c>
      <c r="S80" s="51">
        <f>VLOOKUP($O80,CardStats!$A$3:$AE$998,10,FALSE)</f>
        <v>2.1</v>
      </c>
      <c r="T80" s="57">
        <f>VLOOKUP($O80,CardStats!$A$3:$AE$998,11,FALSE)</f>
        <v>0.68181818181818177</v>
      </c>
      <c r="U80" s="57">
        <f>VLOOKUP($O80,CardStats!$A$3:$AE$998,13,FALSE)</f>
        <v>0.6</v>
      </c>
      <c r="V80" s="57">
        <f>VLOOKUP($O80,CardStats!$A$3:$AE$998,14,FALSE)</f>
        <v>0.27272727272727271</v>
      </c>
      <c r="W80" s="57">
        <f>VLOOKUP($O80,CardStats!$A$3:$AE$998,16,FALSE)</f>
        <v>0.4</v>
      </c>
      <c r="X80" s="57">
        <f>VLOOKUP($O80,CardStats!$A$3:$AE$998,17,FALSE)</f>
        <v>0.90909090909090906</v>
      </c>
      <c r="Y80" s="57">
        <f>VLOOKUP($O80,CardStats!$A$3:$AE$998,19,FALSE)</f>
        <v>0.8</v>
      </c>
      <c r="Z80" s="57">
        <f>VLOOKUP($O80,CardStats!$A$3:$AE$998,20,FALSE)</f>
        <v>0.59090909090909094</v>
      </c>
      <c r="AA80" s="57">
        <f>VLOOKUP($O80,CardStats!$A$3:$AE$998,22,FALSE)</f>
        <v>0.7</v>
      </c>
    </row>
    <row r="81" spans="1:27" x14ac:dyDescent="0.3">
      <c r="A81" s="51">
        <f>VLOOKUP($M81,CardStats!$A$3:$AE$998,5,FALSE)</f>
        <v>3.9090909090909092</v>
      </c>
      <c r="B81" s="51">
        <f>VLOOKUP($M81,CardStats!$A$3:$AE$998,6,FALSE)</f>
        <v>4.0909090909090908</v>
      </c>
      <c r="C81" s="51">
        <f>VLOOKUP($M81,CardStats!$A$3:$AE$998,8,FALSE)</f>
        <v>2.0454545454545454</v>
      </c>
      <c r="D81" s="51">
        <f>VLOOKUP($M81,CardStats!$A$3:$AE$998,9,FALSE)</f>
        <v>2.1818181818181817</v>
      </c>
      <c r="E81" s="57">
        <f>VLOOKUP($M81,CardStats!$A$3:$AE$998,11,FALSE)</f>
        <v>0.72727272727272729</v>
      </c>
      <c r="F81" s="57">
        <f>VLOOKUP($M81,CardStats!$A$3:$AE$998,12,FALSE)</f>
        <v>0.63636363636363635</v>
      </c>
      <c r="G81" s="57">
        <f>VLOOKUP($M81,CardStats!$A$3:$AE$998,14,FALSE)</f>
        <v>0.40909090909090912</v>
      </c>
      <c r="H81" s="57">
        <f>VLOOKUP($M81,CardStats!$A$3:$AE$998,15,FALSE)</f>
        <v>0.45454545454545453</v>
      </c>
      <c r="I81" s="57">
        <f>VLOOKUP($M81,CardStats!$A$3:$AE$998,17,FALSE)</f>
        <v>0.95454545454545459</v>
      </c>
      <c r="J81" s="57">
        <f>VLOOKUP($M81,CardStats!$A$3:$AE$998,18,FALSE)</f>
        <v>0.90909090909090906</v>
      </c>
      <c r="K81" s="57">
        <f>VLOOKUP($M81,CardStats!$A$3:$AE$998,20,FALSE)</f>
        <v>0.59090909090909094</v>
      </c>
      <c r="L81" s="57">
        <f>VLOOKUP($M81,CardStats!$A$3:$AE$998,21,FALSE)</f>
        <v>0.72727272727272729</v>
      </c>
      <c r="M81" s="53" t="str">
        <f>Fixtures!A81</f>
        <v>Shanghai SIPG</v>
      </c>
      <c r="N81" s="54">
        <f>Fixtures!D81</f>
        <v>43691</v>
      </c>
      <c r="O81" s="53" t="str">
        <f>Fixtures!B81</f>
        <v>Tianjin Teda</v>
      </c>
      <c r="P81" s="51">
        <f>VLOOKUP($O81,CardStats!$A$3:$AE$998,5,FALSE)</f>
        <v>5.0909090909090908</v>
      </c>
      <c r="Q81" s="51">
        <f>VLOOKUP($O81,CardStats!$A$3:$AE$998,7,FALSE)</f>
        <v>5.3</v>
      </c>
      <c r="R81" s="51">
        <f>VLOOKUP($O81,CardStats!$A$3:$AE$998,8,FALSE)</f>
        <v>2.5</v>
      </c>
      <c r="S81" s="51">
        <f>VLOOKUP($O81,CardStats!$A$3:$AE$998,10,FALSE)</f>
        <v>3</v>
      </c>
      <c r="T81" s="57">
        <f>VLOOKUP($O81,CardStats!$A$3:$AE$998,11,FALSE)</f>
        <v>0.95454545454545459</v>
      </c>
      <c r="U81" s="57">
        <f>VLOOKUP($O81,CardStats!$A$3:$AE$998,13,FALSE)</f>
        <v>1</v>
      </c>
      <c r="V81" s="57">
        <f>VLOOKUP($O81,CardStats!$A$3:$AE$998,14,FALSE)</f>
        <v>0.5</v>
      </c>
      <c r="W81" s="57">
        <f>VLOOKUP($O81,CardStats!$A$3:$AE$998,16,FALSE)</f>
        <v>0.5</v>
      </c>
      <c r="X81" s="57">
        <f>VLOOKUP($O81,CardStats!$A$3:$AE$998,17,FALSE)</f>
        <v>0.95454545454545459</v>
      </c>
      <c r="Y81" s="57">
        <f>VLOOKUP($O81,CardStats!$A$3:$AE$998,19,FALSE)</f>
        <v>1</v>
      </c>
      <c r="Z81" s="57">
        <f>VLOOKUP($O81,CardStats!$A$3:$AE$998,20,FALSE)</f>
        <v>0.81818181818181823</v>
      </c>
      <c r="AA81" s="57">
        <f>VLOOKUP($O81,CardStats!$A$3:$AE$998,22,FALSE)</f>
        <v>0.9</v>
      </c>
    </row>
    <row r="82" spans="1:27" x14ac:dyDescent="0.3">
      <c r="A82" s="51">
        <f>VLOOKUP($M82,CardStats!$A$3:$AE$998,5,FALSE)</f>
        <v>3.0625</v>
      </c>
      <c r="B82" s="51">
        <f>VLOOKUP($M82,CardStats!$A$3:$AE$998,6,FALSE)</f>
        <v>2.625</v>
      </c>
      <c r="C82" s="51">
        <f>VLOOKUP($M82,CardStats!$A$3:$AE$998,8,FALSE)</f>
        <v>1.4375</v>
      </c>
      <c r="D82" s="51">
        <f>VLOOKUP($M82,CardStats!$A$3:$AE$998,9,FALSE)</f>
        <v>1</v>
      </c>
      <c r="E82" s="57">
        <f>VLOOKUP($M82,CardStats!$A$3:$AE$998,11,FALSE)</f>
        <v>0.625</v>
      </c>
      <c r="F82" s="57">
        <f>VLOOKUP($M82,CardStats!$A$3:$AE$998,12,FALSE)</f>
        <v>0.625</v>
      </c>
      <c r="G82" s="57">
        <f>VLOOKUP($M82,CardStats!$A$3:$AE$998,14,FALSE)</f>
        <v>0.125</v>
      </c>
      <c r="H82" s="57">
        <f>VLOOKUP($M82,CardStats!$A$3:$AE$998,15,FALSE)</f>
        <v>0</v>
      </c>
      <c r="I82" s="57">
        <f>VLOOKUP($M82,CardStats!$A$3:$AE$998,17,FALSE)</f>
        <v>0.75</v>
      </c>
      <c r="J82" s="57">
        <f>VLOOKUP($M82,CardStats!$A$3:$AE$998,18,FALSE)</f>
        <v>0.625</v>
      </c>
      <c r="K82" s="57">
        <f>VLOOKUP($M82,CardStats!$A$3:$AE$998,20,FALSE)</f>
        <v>0.3125</v>
      </c>
      <c r="L82" s="57">
        <f>VLOOKUP($M82,CardStats!$A$3:$AE$998,21,FALSE)</f>
        <v>0.25</v>
      </c>
      <c r="M82" s="53" t="str">
        <f>Fixtures!A82</f>
        <v>Stabæk</v>
      </c>
      <c r="N82" s="54">
        <f>Fixtures!D82</f>
        <v>43691</v>
      </c>
      <c r="O82" s="53" t="str">
        <f>Fixtures!B82</f>
        <v>Vålerenga</v>
      </c>
      <c r="P82" s="51">
        <f>VLOOKUP($O82,CardStats!$A$3:$AE$998,5,FALSE)</f>
        <v>3.1333333333333333</v>
      </c>
      <c r="Q82" s="51">
        <f>VLOOKUP($O82,CardStats!$A$3:$AE$998,7,FALSE)</f>
        <v>3.8571428571428572</v>
      </c>
      <c r="R82" s="51">
        <f>VLOOKUP($O82,CardStats!$A$3:$AE$998,8,FALSE)</f>
        <v>1.8666666666666667</v>
      </c>
      <c r="S82" s="51">
        <f>VLOOKUP($O82,CardStats!$A$3:$AE$998,10,FALSE)</f>
        <v>2.2857142857142856</v>
      </c>
      <c r="T82" s="57">
        <f>VLOOKUP($O82,CardStats!$A$3:$AE$998,11,FALSE)</f>
        <v>0.66666666666666663</v>
      </c>
      <c r="U82" s="57">
        <f>VLOOKUP($O82,CardStats!$A$3:$AE$998,13,FALSE)</f>
        <v>0.8571428571428571</v>
      </c>
      <c r="V82" s="57">
        <f>VLOOKUP($O82,CardStats!$A$3:$AE$998,14,FALSE)</f>
        <v>0.13333333333333333</v>
      </c>
      <c r="W82" s="57">
        <f>VLOOKUP($O82,CardStats!$A$3:$AE$998,16,FALSE)</f>
        <v>0.14285714285714285</v>
      </c>
      <c r="X82" s="57">
        <f>VLOOKUP($O82,CardStats!$A$3:$AE$998,17,FALSE)</f>
        <v>0.8666666666666667</v>
      </c>
      <c r="Y82" s="57">
        <f>VLOOKUP($O82,CardStats!$A$3:$AE$998,19,FALSE)</f>
        <v>1</v>
      </c>
      <c r="Z82" s="57">
        <f>VLOOKUP($O82,CardStats!$A$3:$AE$998,20,FALSE)</f>
        <v>0.6</v>
      </c>
      <c r="AA82" s="57">
        <f>VLOOKUP($O82,CardStats!$A$3:$AE$998,22,FALSE)</f>
        <v>0.7142857142857143</v>
      </c>
    </row>
    <row r="83" spans="1:27" x14ac:dyDescent="0.3">
      <c r="A83" s="51">
        <f>VLOOKUP($M83,CardStats!$A$3:$AE$998,5,FALSE)</f>
        <v>3.6666666666666665</v>
      </c>
      <c r="B83" s="51">
        <f>VLOOKUP($M83,CardStats!$A$3:$AE$998,6,FALSE)</f>
        <v>4.666666666666667</v>
      </c>
      <c r="C83" s="51">
        <f>VLOOKUP($M83,CardStats!$A$3:$AE$998,8,FALSE)</f>
        <v>1.8666666666666667</v>
      </c>
      <c r="D83" s="51">
        <f>VLOOKUP($M83,CardStats!$A$3:$AE$998,9,FALSE)</f>
        <v>2.1666666666666665</v>
      </c>
      <c r="E83" s="57">
        <f>VLOOKUP($M83,CardStats!$A$3:$AE$998,11,FALSE)</f>
        <v>0.8</v>
      </c>
      <c r="F83" s="57">
        <f>VLOOKUP($M83,CardStats!$A$3:$AE$998,12,FALSE)</f>
        <v>1</v>
      </c>
      <c r="G83" s="57">
        <f>VLOOKUP($M83,CardStats!$A$3:$AE$998,14,FALSE)</f>
        <v>0.2</v>
      </c>
      <c r="H83" s="57">
        <f>VLOOKUP($M83,CardStats!$A$3:$AE$998,15,FALSE)</f>
        <v>0.33333333333333331</v>
      </c>
      <c r="I83" s="57">
        <f>VLOOKUP($M83,CardStats!$A$3:$AE$998,17,FALSE)</f>
        <v>0.93333333333333335</v>
      </c>
      <c r="J83" s="57">
        <f>VLOOKUP($M83,CardStats!$A$3:$AE$998,18,FALSE)</f>
        <v>1</v>
      </c>
      <c r="K83" s="57">
        <f>VLOOKUP($M83,CardStats!$A$3:$AE$998,20,FALSE)</f>
        <v>0.6</v>
      </c>
      <c r="L83" s="57">
        <f>VLOOKUP($M83,CardStats!$A$3:$AE$998,21,FALSE)</f>
        <v>0.66666666666666663</v>
      </c>
      <c r="M83" s="53" t="str">
        <f>Fixtures!A83</f>
        <v>Kristiansund</v>
      </c>
      <c r="N83" s="54">
        <f>Fixtures!D83</f>
        <v>43691</v>
      </c>
      <c r="O83" s="53" t="str">
        <f>Fixtures!B83</f>
        <v>Bodø / Glimt</v>
      </c>
      <c r="P83" s="51">
        <f>VLOOKUP($O83,CardStats!$A$3:$AE$998,5,FALSE)</f>
        <v>3.1333333333333333</v>
      </c>
      <c r="Q83" s="51">
        <f>VLOOKUP($O83,CardStats!$A$3:$AE$998,7,FALSE)</f>
        <v>3.7142857142857144</v>
      </c>
      <c r="R83" s="51">
        <f>VLOOKUP($O83,CardStats!$A$3:$AE$998,8,FALSE)</f>
        <v>1.6666666666666667</v>
      </c>
      <c r="S83" s="51">
        <f>VLOOKUP($O83,CardStats!$A$3:$AE$998,10,FALSE)</f>
        <v>2.1428571428571428</v>
      </c>
      <c r="T83" s="57">
        <f>VLOOKUP($O83,CardStats!$A$3:$AE$998,11,FALSE)</f>
        <v>0.73333333333333328</v>
      </c>
      <c r="U83" s="57">
        <f>VLOOKUP($O83,CardStats!$A$3:$AE$998,13,FALSE)</f>
        <v>0.8571428571428571</v>
      </c>
      <c r="V83" s="57">
        <f>VLOOKUP($O83,CardStats!$A$3:$AE$998,14,FALSE)</f>
        <v>0.2</v>
      </c>
      <c r="W83" s="57">
        <f>VLOOKUP($O83,CardStats!$A$3:$AE$998,16,FALSE)</f>
        <v>0.2857142857142857</v>
      </c>
      <c r="X83" s="57">
        <f>VLOOKUP($O83,CardStats!$A$3:$AE$998,17,FALSE)</f>
        <v>0.8666666666666667</v>
      </c>
      <c r="Y83" s="57">
        <f>VLOOKUP($O83,CardStats!$A$3:$AE$998,19,FALSE)</f>
        <v>0.8571428571428571</v>
      </c>
      <c r="Z83" s="57">
        <f>VLOOKUP($O83,CardStats!$A$3:$AE$998,20,FALSE)</f>
        <v>0.46666666666666667</v>
      </c>
      <c r="AA83" s="57">
        <f>VLOOKUP($O83,CardStats!$A$3:$AE$998,22,FALSE)</f>
        <v>0.7142857142857143</v>
      </c>
    </row>
    <row r="84" spans="1:27" x14ac:dyDescent="0.3">
      <c r="A84" s="51">
        <f>VLOOKUP($M84,CardStats!$A$3:$AE$998,5,FALSE)</f>
        <v>4.2666666666666666</v>
      </c>
      <c r="B84" s="51">
        <f>VLOOKUP($M84,CardStats!$A$3:$AE$998,6,FALSE)</f>
        <v>5.5714285714285712</v>
      </c>
      <c r="C84" s="51">
        <f>VLOOKUP($M84,CardStats!$A$3:$AE$998,8,FALSE)</f>
        <v>2.0666666666666669</v>
      </c>
      <c r="D84" s="51">
        <f>VLOOKUP($M84,CardStats!$A$3:$AE$998,9,FALSE)</f>
        <v>2.5714285714285716</v>
      </c>
      <c r="E84" s="57">
        <f>VLOOKUP($M84,CardStats!$A$3:$AE$998,11,FALSE)</f>
        <v>0.8</v>
      </c>
      <c r="F84" s="57">
        <f>VLOOKUP($M84,CardStats!$A$3:$AE$998,12,FALSE)</f>
        <v>1</v>
      </c>
      <c r="G84" s="57">
        <f>VLOOKUP($M84,CardStats!$A$3:$AE$998,14,FALSE)</f>
        <v>0.33333333333333331</v>
      </c>
      <c r="H84" s="57">
        <f>VLOOKUP($M84,CardStats!$A$3:$AE$998,15,FALSE)</f>
        <v>0.42857142857142855</v>
      </c>
      <c r="I84" s="57">
        <f>VLOOKUP($M84,CardStats!$A$3:$AE$998,17,FALSE)</f>
        <v>0.8666666666666667</v>
      </c>
      <c r="J84" s="57">
        <f>VLOOKUP($M84,CardStats!$A$3:$AE$998,18,FALSE)</f>
        <v>0.8571428571428571</v>
      </c>
      <c r="K84" s="57">
        <f>VLOOKUP($M84,CardStats!$A$3:$AE$998,20,FALSE)</f>
        <v>0.66666666666666663</v>
      </c>
      <c r="L84" s="57">
        <f>VLOOKUP($M84,CardStats!$A$3:$AE$998,21,FALSE)</f>
        <v>0.7142857142857143</v>
      </c>
      <c r="M84" s="53" t="str">
        <f>Fixtures!A84</f>
        <v>Viking</v>
      </c>
      <c r="N84" s="54">
        <f>Fixtures!D84</f>
        <v>43691</v>
      </c>
      <c r="O84" s="53" t="str">
        <f>Fixtures!B84</f>
        <v>Sarpsborg 08</v>
      </c>
      <c r="P84" s="51">
        <f>VLOOKUP($O84,CardStats!$A$3:$AE$998,5,FALSE)</f>
        <v>3.4375</v>
      </c>
      <c r="Q84" s="51">
        <f>VLOOKUP($O84,CardStats!$A$3:$AE$998,7,FALSE)</f>
        <v>2.75</v>
      </c>
      <c r="R84" s="51">
        <f>VLOOKUP($O84,CardStats!$A$3:$AE$998,8,FALSE)</f>
        <v>1.6875</v>
      </c>
      <c r="S84" s="51">
        <f>VLOOKUP($O84,CardStats!$A$3:$AE$998,10,FALSE)</f>
        <v>1.5</v>
      </c>
      <c r="T84" s="57">
        <f>VLOOKUP($O84,CardStats!$A$3:$AE$998,11,FALSE)</f>
        <v>0.6875</v>
      </c>
      <c r="U84" s="57">
        <f>VLOOKUP($O84,CardStats!$A$3:$AE$998,13,FALSE)</f>
        <v>0.5</v>
      </c>
      <c r="V84" s="57">
        <f>VLOOKUP($O84,CardStats!$A$3:$AE$998,14,FALSE)</f>
        <v>0.3125</v>
      </c>
      <c r="W84" s="57">
        <f>VLOOKUP($O84,CardStats!$A$3:$AE$998,16,FALSE)</f>
        <v>0.125</v>
      </c>
      <c r="X84" s="57">
        <f>VLOOKUP($O84,CardStats!$A$3:$AE$998,17,FALSE)</f>
        <v>0.9375</v>
      </c>
      <c r="Y84" s="57">
        <f>VLOOKUP($O84,CardStats!$A$3:$AE$998,19,FALSE)</f>
        <v>1</v>
      </c>
      <c r="Z84" s="57">
        <f>VLOOKUP($O84,CardStats!$A$3:$AE$998,20,FALSE)</f>
        <v>0.4375</v>
      </c>
      <c r="AA84" s="57">
        <f>VLOOKUP($O84,CardStats!$A$3:$AE$998,22,FALSE)</f>
        <v>0.375</v>
      </c>
    </row>
    <row r="85" spans="1:27" x14ac:dyDescent="0.3">
      <c r="A85" s="51">
        <f>VLOOKUP($M85,CardStats!$A$3:$AE$998,5,FALSE)</f>
        <v>3.6666666666666665</v>
      </c>
      <c r="B85" s="51">
        <f>VLOOKUP($M85,CardStats!$A$3:$AE$998,6,FALSE)</f>
        <v>3</v>
      </c>
      <c r="C85" s="51">
        <f>VLOOKUP($M85,CardStats!$A$3:$AE$998,8,FALSE)</f>
        <v>1.6666666666666667</v>
      </c>
      <c r="D85" s="51">
        <f>VLOOKUP($M85,CardStats!$A$3:$AE$998,9,FALSE)</f>
        <v>1</v>
      </c>
      <c r="E85" s="57">
        <f>VLOOKUP($M85,CardStats!$A$3:$AE$998,11,FALSE)</f>
        <v>1</v>
      </c>
      <c r="F85" s="57">
        <f>VLOOKUP($M85,CardStats!$A$3:$AE$998,12,FALSE)</f>
        <v>1</v>
      </c>
      <c r="G85" s="57">
        <f>VLOOKUP($M85,CardStats!$A$3:$AE$998,14,FALSE)</f>
        <v>0</v>
      </c>
      <c r="H85" s="57">
        <f>VLOOKUP($M85,CardStats!$A$3:$AE$998,15,FALSE)</f>
        <v>0</v>
      </c>
      <c r="I85" s="57">
        <f>VLOOKUP($M85,CardStats!$A$3:$AE$998,17,FALSE)</f>
        <v>1</v>
      </c>
      <c r="J85" s="57">
        <f>VLOOKUP($M85,CardStats!$A$3:$AE$998,18,FALSE)</f>
        <v>1</v>
      </c>
      <c r="K85" s="57">
        <f>VLOOKUP($M85,CardStats!$A$3:$AE$998,20,FALSE)</f>
        <v>0.33333333333333331</v>
      </c>
      <c r="L85" s="57">
        <f>VLOOKUP($M85,CardStats!$A$3:$AE$998,21,FALSE)</f>
        <v>0</v>
      </c>
      <c r="M85" s="53" t="str">
        <f>Fixtures!A85</f>
        <v>Zürich</v>
      </c>
      <c r="N85" s="54">
        <f>Fixtures!D85</f>
        <v>43691</v>
      </c>
      <c r="O85" s="53" t="str">
        <f>Fixtures!B85</f>
        <v>St. Gallen</v>
      </c>
      <c r="P85" s="51">
        <f>VLOOKUP($O85,CardStats!$A$3:$AE$998,5,FALSE)</f>
        <v>6</v>
      </c>
      <c r="Q85" s="51">
        <f>VLOOKUP($O85,CardStats!$A$3:$AE$998,7,FALSE)</f>
        <v>5</v>
      </c>
      <c r="R85" s="51">
        <f>VLOOKUP($O85,CardStats!$A$3:$AE$998,8,FALSE)</f>
        <v>2.5</v>
      </c>
      <c r="S85" s="51">
        <f>VLOOKUP($O85,CardStats!$A$3:$AE$998,10,FALSE)</f>
        <v>2.5</v>
      </c>
      <c r="T85" s="57">
        <f>VLOOKUP($O85,CardStats!$A$3:$AE$998,11,FALSE)</f>
        <v>1</v>
      </c>
      <c r="U85" s="57">
        <f>VLOOKUP($O85,CardStats!$A$3:$AE$998,13,FALSE)</f>
        <v>1</v>
      </c>
      <c r="V85" s="57">
        <f>VLOOKUP($O85,CardStats!$A$3:$AE$998,14,FALSE)</f>
        <v>0.75</v>
      </c>
      <c r="W85" s="57">
        <f>VLOOKUP($O85,CardStats!$A$3:$AE$998,16,FALSE)</f>
        <v>0.5</v>
      </c>
      <c r="X85" s="57">
        <f>VLOOKUP($O85,CardStats!$A$3:$AE$998,17,FALSE)</f>
        <v>0.75</v>
      </c>
      <c r="Y85" s="57">
        <f>VLOOKUP($O85,CardStats!$A$3:$AE$998,19,FALSE)</f>
        <v>0.5</v>
      </c>
      <c r="Z85" s="57">
        <f>VLOOKUP($O85,CardStats!$A$3:$AE$998,20,FALSE)</f>
        <v>0.75</v>
      </c>
      <c r="AA85" s="57">
        <f>VLOOKUP($O85,CardStats!$A$3:$AE$998,22,FALSE)</f>
        <v>0.5</v>
      </c>
    </row>
    <row r="86" spans="1:27" x14ac:dyDescent="0.3">
      <c r="A86" s="51">
        <f>VLOOKUP($M86,CardStats!$A$3:$AE$998,5,FALSE)</f>
        <v>3.9545454545454546</v>
      </c>
      <c r="B86" s="51">
        <f>VLOOKUP($M86,CardStats!$A$3:$AE$998,6,FALSE)</f>
        <v>3.7272727272727271</v>
      </c>
      <c r="C86" s="51">
        <f>VLOOKUP($M86,CardStats!$A$3:$AE$998,8,FALSE)</f>
        <v>2.2272727272727271</v>
      </c>
      <c r="D86" s="51">
        <f>VLOOKUP($M86,CardStats!$A$3:$AE$998,9,FALSE)</f>
        <v>1.7272727272727273</v>
      </c>
      <c r="E86" s="57">
        <f>VLOOKUP($M86,CardStats!$A$3:$AE$998,11,FALSE)</f>
        <v>0.86363636363636365</v>
      </c>
      <c r="F86" s="57">
        <f>VLOOKUP($M86,CardStats!$A$3:$AE$998,12,FALSE)</f>
        <v>0.81818181818181823</v>
      </c>
      <c r="G86" s="57">
        <f>VLOOKUP($M86,CardStats!$A$3:$AE$998,14,FALSE)</f>
        <v>0.31818181818181818</v>
      </c>
      <c r="H86" s="57">
        <f>VLOOKUP($M86,CardStats!$A$3:$AE$998,15,FALSE)</f>
        <v>0.27272727272727271</v>
      </c>
      <c r="I86" s="57">
        <f>VLOOKUP($M86,CardStats!$A$3:$AE$998,17,FALSE)</f>
        <v>0.90909090909090906</v>
      </c>
      <c r="J86" s="57">
        <f>VLOOKUP($M86,CardStats!$A$3:$AE$998,18,FALSE)</f>
        <v>0.90909090909090906</v>
      </c>
      <c r="K86" s="57">
        <f>VLOOKUP($M86,CardStats!$A$3:$AE$998,20,FALSE)</f>
        <v>0.68181818181818177</v>
      </c>
      <c r="L86" s="57">
        <f>VLOOKUP($M86,CardStats!$A$3:$AE$998,21,FALSE)</f>
        <v>0.54545454545454541</v>
      </c>
      <c r="M86" s="53" t="str">
        <f>Fixtures!A86</f>
        <v>Dalian Yifang</v>
      </c>
      <c r="N86" s="54">
        <f>Fixtures!D86</f>
        <v>43692</v>
      </c>
      <c r="O86" s="53" t="str">
        <f>Fixtures!B86</f>
        <v>Beijing Guoan</v>
      </c>
      <c r="P86" s="51">
        <f>VLOOKUP($O86,CardStats!$A$3:$AE$998,5,FALSE)</f>
        <v>3.7142857142857144</v>
      </c>
      <c r="Q86" s="51">
        <f>VLOOKUP($O86,CardStats!$A$3:$AE$998,7,FALSE)</f>
        <v>3</v>
      </c>
      <c r="R86" s="51">
        <f>VLOOKUP($O86,CardStats!$A$3:$AE$998,8,FALSE)</f>
        <v>1.3809523809523809</v>
      </c>
      <c r="S86" s="51">
        <f>VLOOKUP($O86,CardStats!$A$3:$AE$998,10,FALSE)</f>
        <v>1.4</v>
      </c>
      <c r="T86" s="57">
        <f>VLOOKUP($O86,CardStats!$A$3:$AE$998,11,FALSE)</f>
        <v>0.80952380952380953</v>
      </c>
      <c r="U86" s="57">
        <f>VLOOKUP($O86,CardStats!$A$3:$AE$998,13,FALSE)</f>
        <v>0.8</v>
      </c>
      <c r="V86" s="57">
        <f>VLOOKUP($O86,CardStats!$A$3:$AE$998,14,FALSE)</f>
        <v>0.23809523809523808</v>
      </c>
      <c r="W86" s="57">
        <f>VLOOKUP($O86,CardStats!$A$3:$AE$998,16,FALSE)</f>
        <v>0</v>
      </c>
      <c r="X86" s="57">
        <f>VLOOKUP($O86,CardStats!$A$3:$AE$998,17,FALSE)</f>
        <v>0.7142857142857143</v>
      </c>
      <c r="Y86" s="57">
        <f>VLOOKUP($O86,CardStats!$A$3:$AE$998,19,FALSE)</f>
        <v>0.8</v>
      </c>
      <c r="Z86" s="57">
        <f>VLOOKUP($O86,CardStats!$A$3:$AE$998,20,FALSE)</f>
        <v>0.42857142857142855</v>
      </c>
      <c r="AA86" s="57">
        <f>VLOOKUP($O86,CardStats!$A$3:$AE$998,22,FALSE)</f>
        <v>0.4</v>
      </c>
    </row>
    <row r="87" spans="1:27" x14ac:dyDescent="0.3">
      <c r="A87" s="51">
        <f>VLOOKUP($M87,CardStats!$A$3:$AE$998,5,FALSE)</f>
        <v>2.9090909090909092</v>
      </c>
      <c r="B87" s="51">
        <f>VLOOKUP($M87,CardStats!$A$3:$AE$998,6,FALSE)</f>
        <v>2.7272727272727271</v>
      </c>
      <c r="C87" s="51">
        <f>VLOOKUP($M87,CardStats!$A$3:$AE$998,8,FALSE)</f>
        <v>1.2272727272727273</v>
      </c>
      <c r="D87" s="51">
        <f>VLOOKUP($M87,CardStats!$A$3:$AE$998,9,FALSE)</f>
        <v>0.63636363636363635</v>
      </c>
      <c r="E87" s="57">
        <f>VLOOKUP($M87,CardStats!$A$3:$AE$998,11,FALSE)</f>
        <v>0.59090909090909094</v>
      </c>
      <c r="F87" s="57">
        <f>VLOOKUP($M87,CardStats!$A$3:$AE$998,12,FALSE)</f>
        <v>0.54545454545454541</v>
      </c>
      <c r="G87" s="57">
        <f>VLOOKUP($M87,CardStats!$A$3:$AE$998,14,FALSE)</f>
        <v>0.13636363636363635</v>
      </c>
      <c r="H87" s="57">
        <f>VLOOKUP($M87,CardStats!$A$3:$AE$998,15,FALSE)</f>
        <v>0.18181818181818182</v>
      </c>
      <c r="I87" s="57">
        <f>VLOOKUP($M87,CardStats!$A$3:$AE$998,17,FALSE)</f>
        <v>0.68181818181818177</v>
      </c>
      <c r="J87" s="57">
        <f>VLOOKUP($M87,CardStats!$A$3:$AE$998,18,FALSE)</f>
        <v>0.54545454545454541</v>
      </c>
      <c r="K87" s="57">
        <f>VLOOKUP($M87,CardStats!$A$3:$AE$998,20,FALSE)</f>
        <v>0.36363636363636365</v>
      </c>
      <c r="L87" s="57">
        <f>VLOOKUP($M87,CardStats!$A$3:$AE$998,21,FALSE)</f>
        <v>9.0909090909090912E-2</v>
      </c>
      <c r="M87" s="53" t="str">
        <f>Fixtures!A87</f>
        <v>Wuhan Zall</v>
      </c>
      <c r="N87" s="54">
        <f>Fixtures!D87</f>
        <v>43692</v>
      </c>
      <c r="O87" s="53" t="str">
        <f>Fixtures!B87</f>
        <v>Shandong Luneng</v>
      </c>
      <c r="P87" s="51">
        <f>VLOOKUP($O87,CardStats!$A$3:$AE$998,5,FALSE)</f>
        <v>2.6818181818181817</v>
      </c>
      <c r="Q87" s="51">
        <f>VLOOKUP($O87,CardStats!$A$3:$AE$998,7,FALSE)</f>
        <v>3</v>
      </c>
      <c r="R87" s="51">
        <f>VLOOKUP($O87,CardStats!$A$3:$AE$998,8,FALSE)</f>
        <v>1.3181818181818181</v>
      </c>
      <c r="S87" s="51">
        <f>VLOOKUP($O87,CardStats!$A$3:$AE$998,10,FALSE)</f>
        <v>1.7272727272727273</v>
      </c>
      <c r="T87" s="57">
        <f>VLOOKUP($O87,CardStats!$A$3:$AE$998,11,FALSE)</f>
        <v>0.5</v>
      </c>
      <c r="U87" s="57">
        <f>VLOOKUP($O87,CardStats!$A$3:$AE$998,13,FALSE)</f>
        <v>0.63636363636363635</v>
      </c>
      <c r="V87" s="57">
        <f>VLOOKUP($O87,CardStats!$A$3:$AE$998,14,FALSE)</f>
        <v>0.13636363636363635</v>
      </c>
      <c r="W87" s="57">
        <f>VLOOKUP($O87,CardStats!$A$3:$AE$998,16,FALSE)</f>
        <v>9.0909090909090912E-2</v>
      </c>
      <c r="X87" s="57">
        <f>VLOOKUP($O87,CardStats!$A$3:$AE$998,17,FALSE)</f>
        <v>0.63636363636363635</v>
      </c>
      <c r="Y87" s="57">
        <f>VLOOKUP($O87,CardStats!$A$3:$AE$998,19,FALSE)</f>
        <v>0.90909090909090906</v>
      </c>
      <c r="Z87" s="57">
        <f>VLOOKUP($O87,CardStats!$A$3:$AE$998,20,FALSE)</f>
        <v>0.36363636363636365</v>
      </c>
      <c r="AA87" s="57">
        <f>VLOOKUP($O87,CardStats!$A$3:$AE$998,22,FALSE)</f>
        <v>0.54545454545454541</v>
      </c>
    </row>
    <row r="88" spans="1:27" x14ac:dyDescent="0.3">
      <c r="A88" s="51">
        <f>VLOOKUP($M88,CardStats!$A$3:$AE$998,5,FALSE)</f>
        <v>3.9047619047619047</v>
      </c>
      <c r="B88" s="51">
        <f>VLOOKUP($M88,CardStats!$A$3:$AE$998,6,FALSE)</f>
        <v>4.0999999999999996</v>
      </c>
      <c r="C88" s="51">
        <f>VLOOKUP($M88,CardStats!$A$3:$AE$998,8,FALSE)</f>
        <v>1.7619047619047619</v>
      </c>
      <c r="D88" s="51">
        <f>VLOOKUP($M88,CardStats!$A$3:$AE$998,9,FALSE)</f>
        <v>1.5</v>
      </c>
      <c r="E88" s="57">
        <f>VLOOKUP($M88,CardStats!$A$3:$AE$998,11,FALSE)</f>
        <v>0.80952380952380953</v>
      </c>
      <c r="F88" s="57">
        <f>VLOOKUP($M88,CardStats!$A$3:$AE$998,12,FALSE)</f>
        <v>0.8</v>
      </c>
      <c r="G88" s="57">
        <f>VLOOKUP($M88,CardStats!$A$3:$AE$998,14,FALSE)</f>
        <v>0.38095238095238093</v>
      </c>
      <c r="H88" s="57">
        <f>VLOOKUP($M88,CardStats!$A$3:$AE$998,15,FALSE)</f>
        <v>0.5</v>
      </c>
      <c r="I88" s="57">
        <f>VLOOKUP($M88,CardStats!$A$3:$AE$998,17,FALSE)</f>
        <v>0.7142857142857143</v>
      </c>
      <c r="J88" s="57">
        <f>VLOOKUP($M88,CardStats!$A$3:$AE$998,18,FALSE)</f>
        <v>0.5</v>
      </c>
      <c r="K88" s="57">
        <f>VLOOKUP($M88,CardStats!$A$3:$AE$998,20,FALSE)</f>
        <v>0.47619047619047616</v>
      </c>
      <c r="L88" s="57">
        <f>VLOOKUP($M88,CardStats!$A$3:$AE$998,21,FALSE)</f>
        <v>0.4</v>
      </c>
      <c r="M88" s="53" t="str">
        <f>Fixtures!A88</f>
        <v>Tianjin Tianhai</v>
      </c>
      <c r="N88" s="54">
        <f>Fixtures!D88</f>
        <v>43692</v>
      </c>
      <c r="O88" s="53" t="str">
        <f>Fixtures!B88</f>
        <v>Shanghai Shenhua</v>
      </c>
      <c r="P88" s="51">
        <f>VLOOKUP($O88,CardStats!$A$3:$AE$998,5,FALSE)</f>
        <v>3.4761904761904763</v>
      </c>
      <c r="Q88" s="51">
        <f>VLOOKUP($O88,CardStats!$A$3:$AE$998,7,FALSE)</f>
        <v>2.9090909090909092</v>
      </c>
      <c r="R88" s="51">
        <f>VLOOKUP($O88,CardStats!$A$3:$AE$998,8,FALSE)</f>
        <v>1.6190476190476191</v>
      </c>
      <c r="S88" s="51">
        <f>VLOOKUP($O88,CardStats!$A$3:$AE$998,10,FALSE)</f>
        <v>1.5454545454545454</v>
      </c>
      <c r="T88" s="57">
        <f>VLOOKUP($O88,CardStats!$A$3:$AE$998,11,FALSE)</f>
        <v>0.5714285714285714</v>
      </c>
      <c r="U88" s="57">
        <f>VLOOKUP($O88,CardStats!$A$3:$AE$998,13,FALSE)</f>
        <v>0.54545454545454541</v>
      </c>
      <c r="V88" s="57">
        <f>VLOOKUP($O88,CardStats!$A$3:$AE$998,14,FALSE)</f>
        <v>0.2857142857142857</v>
      </c>
      <c r="W88" s="57">
        <f>VLOOKUP($O88,CardStats!$A$3:$AE$998,16,FALSE)</f>
        <v>0.18181818181818182</v>
      </c>
      <c r="X88" s="57">
        <f>VLOOKUP($O88,CardStats!$A$3:$AE$998,17,FALSE)</f>
        <v>0.8571428571428571</v>
      </c>
      <c r="Y88" s="57">
        <f>VLOOKUP($O88,CardStats!$A$3:$AE$998,19,FALSE)</f>
        <v>0.81818181818181823</v>
      </c>
      <c r="Z88" s="57">
        <f>VLOOKUP($O88,CardStats!$A$3:$AE$998,20,FALSE)</f>
        <v>0.47619047619047616</v>
      </c>
      <c r="AA88" s="57">
        <f>VLOOKUP($O88,CardStats!$A$3:$AE$998,22,FALSE)</f>
        <v>0.54545454545454541</v>
      </c>
    </row>
    <row r="89" spans="1:27" x14ac:dyDescent="0.3">
      <c r="A89" s="51">
        <f>VLOOKUP($M89,CardStats!$A$3:$AE$998,5,FALSE)</f>
        <v>3.1428571428571428</v>
      </c>
      <c r="B89" s="51">
        <f>VLOOKUP($M89,CardStats!$A$3:$AE$998,6,FALSE)</f>
        <v>3.2</v>
      </c>
      <c r="C89" s="51">
        <f>VLOOKUP($M89,CardStats!$A$3:$AE$998,8,FALSE)</f>
        <v>1.5238095238095237</v>
      </c>
      <c r="D89" s="51">
        <f>VLOOKUP($M89,CardStats!$A$3:$AE$998,9,FALSE)</f>
        <v>1.1000000000000001</v>
      </c>
      <c r="E89" s="57">
        <f>VLOOKUP($M89,CardStats!$A$3:$AE$998,11,FALSE)</f>
        <v>0.5714285714285714</v>
      </c>
      <c r="F89" s="57">
        <f>VLOOKUP($M89,CardStats!$A$3:$AE$998,12,FALSE)</f>
        <v>0.7</v>
      </c>
      <c r="G89" s="57">
        <f>VLOOKUP($M89,CardStats!$A$3:$AE$998,14,FALSE)</f>
        <v>0.14285714285714285</v>
      </c>
      <c r="H89" s="57">
        <f>VLOOKUP($M89,CardStats!$A$3:$AE$998,15,FALSE)</f>
        <v>0.2</v>
      </c>
      <c r="I89" s="57">
        <f>VLOOKUP($M89,CardStats!$A$3:$AE$998,17,FALSE)</f>
        <v>0.76190476190476186</v>
      </c>
      <c r="J89" s="57">
        <f>VLOOKUP($M89,CardStats!$A$3:$AE$998,18,FALSE)</f>
        <v>0.8</v>
      </c>
      <c r="K89" s="57">
        <f>VLOOKUP($M89,CardStats!$A$3:$AE$998,20,FALSE)</f>
        <v>0.38095238095238093</v>
      </c>
      <c r="L89" s="57">
        <f>VLOOKUP($M89,CardStats!$A$3:$AE$998,21,FALSE)</f>
        <v>0.3</v>
      </c>
      <c r="M89" s="53" t="str">
        <f>Fixtures!A89</f>
        <v>Guangzhou Evergrande</v>
      </c>
      <c r="N89" s="54">
        <f>Fixtures!D89</f>
        <v>43692</v>
      </c>
      <c r="O89" s="53" t="str">
        <f>Fixtures!B89</f>
        <v>Chongqing Dangdai Lifan</v>
      </c>
      <c r="P89" s="51">
        <f>VLOOKUP($O89,CardStats!$A$3:$AE$998,5,FALSE)</f>
        <v>4</v>
      </c>
      <c r="Q89" s="51">
        <f>VLOOKUP($O89,CardStats!$A$3:$AE$998,7,FALSE)</f>
        <v>4.0999999999999996</v>
      </c>
      <c r="R89" s="51">
        <f>VLOOKUP($O89,CardStats!$A$3:$AE$998,8,FALSE)</f>
        <v>1.8571428571428572</v>
      </c>
      <c r="S89" s="51">
        <f>VLOOKUP($O89,CardStats!$A$3:$AE$998,10,FALSE)</f>
        <v>2.2999999999999998</v>
      </c>
      <c r="T89" s="57">
        <f>VLOOKUP($O89,CardStats!$A$3:$AE$998,11,FALSE)</f>
        <v>0.80952380952380953</v>
      </c>
      <c r="U89" s="57">
        <f>VLOOKUP($O89,CardStats!$A$3:$AE$998,13,FALSE)</f>
        <v>0.8</v>
      </c>
      <c r="V89" s="57">
        <f>VLOOKUP($O89,CardStats!$A$3:$AE$998,14,FALSE)</f>
        <v>0.38095238095238093</v>
      </c>
      <c r="W89" s="57">
        <f>VLOOKUP($O89,CardStats!$A$3:$AE$998,16,FALSE)</f>
        <v>0.4</v>
      </c>
      <c r="X89" s="57">
        <f>VLOOKUP($O89,CardStats!$A$3:$AE$998,17,FALSE)</f>
        <v>0.8571428571428571</v>
      </c>
      <c r="Y89" s="57">
        <f>VLOOKUP($O89,CardStats!$A$3:$AE$998,19,FALSE)</f>
        <v>1</v>
      </c>
      <c r="Z89" s="57">
        <f>VLOOKUP($O89,CardStats!$A$3:$AE$998,20,FALSE)</f>
        <v>0.5714285714285714</v>
      </c>
      <c r="AA89" s="57">
        <f>VLOOKUP($O89,CardStats!$A$3:$AE$998,22,FALSE)</f>
        <v>0.8</v>
      </c>
    </row>
    <row r="90" spans="1:27" x14ac:dyDescent="0.3">
      <c r="A90" s="51">
        <f>VLOOKUP($M90,CardStats!$A$3:$AE$998,5,FALSE)</f>
        <v>4.666666666666667</v>
      </c>
      <c r="B90" s="51">
        <f>VLOOKUP($M90,CardStats!$A$3:$AE$998,6,FALSE)</f>
        <v>5.25</v>
      </c>
      <c r="C90" s="51">
        <f>VLOOKUP($M90,CardStats!$A$3:$AE$998,8,FALSE)</f>
        <v>2.8888888888888888</v>
      </c>
      <c r="D90" s="51">
        <f>VLOOKUP($M90,CardStats!$A$3:$AE$998,9,FALSE)</f>
        <v>3.5</v>
      </c>
      <c r="E90" s="57">
        <f>VLOOKUP($M90,CardStats!$A$3:$AE$998,11,FALSE)</f>
        <v>1</v>
      </c>
      <c r="F90" s="57">
        <f>VLOOKUP($M90,CardStats!$A$3:$AE$998,12,FALSE)</f>
        <v>1</v>
      </c>
      <c r="G90" s="57">
        <f>VLOOKUP($M90,CardStats!$A$3:$AE$998,14,FALSE)</f>
        <v>0.3888888888888889</v>
      </c>
      <c r="H90" s="57">
        <f>VLOOKUP($M90,CardStats!$A$3:$AE$998,15,FALSE)</f>
        <v>0.5</v>
      </c>
      <c r="I90" s="57">
        <f>VLOOKUP($M90,CardStats!$A$3:$AE$998,17,FALSE)</f>
        <v>1</v>
      </c>
      <c r="J90" s="57">
        <f>VLOOKUP($M90,CardStats!$A$3:$AE$998,18,FALSE)</f>
        <v>1</v>
      </c>
      <c r="K90" s="57">
        <f>VLOOKUP($M90,CardStats!$A$3:$AE$998,20,FALSE)</f>
        <v>1</v>
      </c>
      <c r="L90" s="57">
        <f>VLOOKUP($M90,CardStats!$A$3:$AE$998,21,FALSE)</f>
        <v>1</v>
      </c>
      <c r="M90" s="53" t="str">
        <f>Fixtures!A90</f>
        <v>SJK</v>
      </c>
      <c r="N90" s="54">
        <f>Fixtures!D90</f>
        <v>43692</v>
      </c>
      <c r="O90" s="53" t="str">
        <f>Fixtures!B90</f>
        <v>Mariehamn</v>
      </c>
      <c r="P90" s="51">
        <f>VLOOKUP($O90,CardStats!$A$3:$AE$998,5,FALSE)</f>
        <v>4.0588235294117645</v>
      </c>
      <c r="Q90" s="51">
        <f>VLOOKUP($O90,CardStats!$A$3:$AE$998,7,FALSE)</f>
        <v>3.5</v>
      </c>
      <c r="R90" s="51">
        <f>VLOOKUP($O90,CardStats!$A$3:$AE$998,8,FALSE)</f>
        <v>2.2352941176470589</v>
      </c>
      <c r="S90" s="51">
        <f>VLOOKUP($O90,CardStats!$A$3:$AE$998,10,FALSE)</f>
        <v>1.5</v>
      </c>
      <c r="T90" s="57">
        <f>VLOOKUP($O90,CardStats!$A$3:$AE$998,11,FALSE)</f>
        <v>0.82352941176470584</v>
      </c>
      <c r="U90" s="57">
        <f>VLOOKUP($O90,CardStats!$A$3:$AE$998,13,FALSE)</f>
        <v>0.75</v>
      </c>
      <c r="V90" s="57">
        <f>VLOOKUP($O90,CardStats!$A$3:$AE$998,14,FALSE)</f>
        <v>0.47058823529411764</v>
      </c>
      <c r="W90" s="57">
        <f>VLOOKUP($O90,CardStats!$A$3:$AE$998,16,FALSE)</f>
        <v>0.375</v>
      </c>
      <c r="X90" s="57">
        <f>VLOOKUP($O90,CardStats!$A$3:$AE$998,17,FALSE)</f>
        <v>0.88235294117647056</v>
      </c>
      <c r="Y90" s="57">
        <f>VLOOKUP($O90,CardStats!$A$3:$AE$998,19,FALSE)</f>
        <v>0.75</v>
      </c>
      <c r="Z90" s="57">
        <f>VLOOKUP($O90,CardStats!$A$3:$AE$998,20,FALSE)</f>
        <v>0.58823529411764708</v>
      </c>
      <c r="AA90" s="57">
        <f>VLOOKUP($O90,CardStats!$A$3:$AE$998,22,FALSE)</f>
        <v>0.375</v>
      </c>
    </row>
    <row r="91" spans="1:27" x14ac:dyDescent="0.3">
      <c r="A91" s="51">
        <f>VLOOKUP($M91,CardStats!$A$3:$AE$998,5,FALSE)</f>
        <v>5</v>
      </c>
      <c r="B91" s="51">
        <f>VLOOKUP($M91,CardStats!$A$3:$AE$998,6,FALSE)</f>
        <v>6</v>
      </c>
      <c r="C91" s="51">
        <f>VLOOKUP($M91,CardStats!$A$3:$AE$998,8,FALSE)</f>
        <v>2.5</v>
      </c>
      <c r="D91" s="51">
        <f>VLOOKUP($M91,CardStats!$A$3:$AE$998,9,FALSE)</f>
        <v>3</v>
      </c>
      <c r="E91" s="57">
        <f>VLOOKUP($M91,CardStats!$A$3:$AE$998,11,FALSE)</f>
        <v>1</v>
      </c>
      <c r="F91" s="57">
        <f>VLOOKUP($M91,CardStats!$A$3:$AE$998,12,FALSE)</f>
        <v>1</v>
      </c>
      <c r="G91" s="57">
        <f>VLOOKUP($M91,CardStats!$A$3:$AE$998,14,FALSE)</f>
        <v>0.5</v>
      </c>
      <c r="H91" s="57">
        <f>VLOOKUP($M91,CardStats!$A$3:$AE$998,15,FALSE)</f>
        <v>1</v>
      </c>
      <c r="I91" s="57">
        <f>VLOOKUP($M91,CardStats!$A$3:$AE$998,17,FALSE)</f>
        <v>1</v>
      </c>
      <c r="J91" s="57">
        <f>VLOOKUP($M91,CardStats!$A$3:$AE$998,18,FALSE)</f>
        <v>1</v>
      </c>
      <c r="K91" s="57">
        <f>VLOOKUP($M91,CardStats!$A$3:$AE$998,20,FALSE)</f>
        <v>1</v>
      </c>
      <c r="L91" s="57">
        <f>VLOOKUP($M91,CardStats!$A$3:$AE$998,21,FALSE)</f>
        <v>1</v>
      </c>
      <c r="M91" s="53" t="str">
        <f>Fixtures!A91</f>
        <v>Vitesse</v>
      </c>
      <c r="N91" s="54">
        <f>Fixtures!D91</f>
        <v>43693</v>
      </c>
      <c r="O91" s="53" t="str">
        <f>Fixtures!B91</f>
        <v>PEC Zwolle</v>
      </c>
      <c r="P91" s="51">
        <f>VLOOKUP($O91,CardStats!$A$3:$AE$998,5,FALSE)</f>
        <v>2</v>
      </c>
      <c r="Q91" s="51" t="e">
        <f>VLOOKUP($O91,CardStats!$A$3:$AE$998,7,FALSE)</f>
        <v>#DIV/0!</v>
      </c>
      <c r="R91" s="51">
        <f>VLOOKUP($O91,CardStats!$A$3:$AE$998,8,FALSE)</f>
        <v>1</v>
      </c>
      <c r="S91" s="51" t="e">
        <f>VLOOKUP($O91,CardStats!$A$3:$AE$998,10,FALSE)</f>
        <v>#DIV/0!</v>
      </c>
      <c r="T91" s="57">
        <f>VLOOKUP($O91,CardStats!$A$3:$AE$998,11,FALSE)</f>
        <v>0</v>
      </c>
      <c r="U91" s="57" t="e">
        <f>VLOOKUP($O91,CardStats!$A$3:$AE$998,13,FALSE)</f>
        <v>#DIV/0!</v>
      </c>
      <c r="V91" s="57">
        <f>VLOOKUP($O91,CardStats!$A$3:$AE$998,14,FALSE)</f>
        <v>0</v>
      </c>
      <c r="W91" s="57" t="e">
        <f>VLOOKUP($O91,CardStats!$A$3:$AE$998,16,FALSE)</f>
        <v>#DIV/0!</v>
      </c>
      <c r="X91" s="57">
        <f>VLOOKUP($O91,CardStats!$A$3:$AE$998,17,FALSE)</f>
        <v>1</v>
      </c>
      <c r="Y91" s="57" t="e">
        <f>VLOOKUP($O91,CardStats!$A$3:$AE$998,19,FALSE)</f>
        <v>#DIV/0!</v>
      </c>
      <c r="Z91" s="57">
        <f>VLOOKUP($O91,CardStats!$A$3:$AE$998,20,FALSE)</f>
        <v>0</v>
      </c>
      <c r="AA91" s="57" t="e">
        <f>VLOOKUP($O91,CardStats!$A$3:$AE$998,22,FALSE)</f>
        <v>#DIV/0!</v>
      </c>
    </row>
    <row r="92" spans="1:27" x14ac:dyDescent="0.3">
      <c r="A92" s="51">
        <f>VLOOKUP($M92,CardStats!$A$3:$AE$998,5,FALSE)</f>
        <v>3.5</v>
      </c>
      <c r="B92" s="51">
        <f>VLOOKUP($M92,CardStats!$A$3:$AE$998,6,FALSE)</f>
        <v>0</v>
      </c>
      <c r="C92" s="51">
        <f>VLOOKUP($M92,CardStats!$A$3:$AE$998,8,FALSE)</f>
        <v>2.5</v>
      </c>
      <c r="D92" s="51">
        <f>VLOOKUP($M92,CardStats!$A$3:$AE$998,9,FALSE)</f>
        <v>0</v>
      </c>
      <c r="E92" s="57">
        <f>VLOOKUP($M92,CardStats!$A$3:$AE$998,11,FALSE)</f>
        <v>0.5</v>
      </c>
      <c r="F92" s="57">
        <f>VLOOKUP($M92,CardStats!$A$3:$AE$998,12,FALSE)</f>
        <v>0</v>
      </c>
      <c r="G92" s="57">
        <f>VLOOKUP($M92,CardStats!$A$3:$AE$998,14,FALSE)</f>
        <v>0.5</v>
      </c>
      <c r="H92" s="57">
        <f>VLOOKUP($M92,CardStats!$A$3:$AE$998,15,FALSE)</f>
        <v>0</v>
      </c>
      <c r="I92" s="57">
        <f>VLOOKUP($M92,CardStats!$A$3:$AE$998,17,FALSE)</f>
        <v>0.5</v>
      </c>
      <c r="J92" s="57">
        <f>VLOOKUP($M92,CardStats!$A$3:$AE$998,18,FALSE)</f>
        <v>0</v>
      </c>
      <c r="K92" s="57">
        <f>VLOOKUP($M92,CardStats!$A$3:$AE$998,20,FALSE)</f>
        <v>0.5</v>
      </c>
      <c r="L92" s="57">
        <f>VLOOKUP($M92,CardStats!$A$3:$AE$998,21,FALSE)</f>
        <v>0</v>
      </c>
      <c r="M92" s="53" t="str">
        <f>Fixtures!A92</f>
        <v>Huddersfield Town</v>
      </c>
      <c r="N92" s="54">
        <f>Fixtures!D92</f>
        <v>43693</v>
      </c>
      <c r="O92" s="53" t="str">
        <f>Fixtures!B92</f>
        <v>Fulham</v>
      </c>
      <c r="P92" s="51">
        <f>VLOOKUP($O92,CardStats!$A$3:$AE$998,5,FALSE)</f>
        <v>3</v>
      </c>
      <c r="Q92" s="51">
        <f>VLOOKUP($O92,CardStats!$A$3:$AE$998,7,FALSE)</f>
        <v>4</v>
      </c>
      <c r="R92" s="51">
        <f>VLOOKUP($O92,CardStats!$A$3:$AE$998,8,FALSE)</f>
        <v>0.5</v>
      </c>
      <c r="S92" s="51">
        <f>VLOOKUP($O92,CardStats!$A$3:$AE$998,10,FALSE)</f>
        <v>1</v>
      </c>
      <c r="T92" s="57">
        <f>VLOOKUP($O92,CardStats!$A$3:$AE$998,11,FALSE)</f>
        <v>0.5</v>
      </c>
      <c r="U92" s="57">
        <f>VLOOKUP($O92,CardStats!$A$3:$AE$998,13,FALSE)</f>
        <v>1</v>
      </c>
      <c r="V92" s="57">
        <f>VLOOKUP($O92,CardStats!$A$3:$AE$998,14,FALSE)</f>
        <v>0</v>
      </c>
      <c r="W92" s="57">
        <f>VLOOKUP($O92,CardStats!$A$3:$AE$998,16,FALSE)</f>
        <v>0</v>
      </c>
      <c r="X92" s="57">
        <f>VLOOKUP($O92,CardStats!$A$3:$AE$998,17,FALSE)</f>
        <v>0.5</v>
      </c>
      <c r="Y92" s="57">
        <f>VLOOKUP($O92,CardStats!$A$3:$AE$998,19,FALSE)</f>
        <v>1</v>
      </c>
      <c r="Z92" s="57">
        <f>VLOOKUP($O92,CardStats!$A$3:$AE$998,20,FALSE)</f>
        <v>0</v>
      </c>
      <c r="AA92" s="57">
        <f>VLOOKUP($O92,CardStats!$A$3:$AE$998,22,FALSE)</f>
        <v>0</v>
      </c>
    </row>
    <row r="93" spans="1:27" x14ac:dyDescent="0.3">
      <c r="A93" s="51" t="e">
        <f>VLOOKUP($M93,CardStats!$A$3:$AE$998,5,FALSE)</f>
        <v>#DIV/0!</v>
      </c>
      <c r="B93" s="51" t="e">
        <f>VLOOKUP($M93,CardStats!$A$3:$AE$998,6,FALSE)</f>
        <v>#DIV/0!</v>
      </c>
      <c r="C93" s="51" t="e">
        <f>VLOOKUP($M93,CardStats!$A$3:$AE$998,8,FALSE)</f>
        <v>#DIV/0!</v>
      </c>
      <c r="D93" s="51" t="e">
        <f>VLOOKUP($M93,CardStats!$A$3:$AE$998,9,FALSE)</f>
        <v>#DIV/0!</v>
      </c>
      <c r="E93" s="57" t="e">
        <f>VLOOKUP($M93,CardStats!$A$3:$AE$998,11,FALSE)</f>
        <v>#DIV/0!</v>
      </c>
      <c r="F93" s="57" t="e">
        <f>VLOOKUP($M93,CardStats!$A$3:$AE$998,12,FALSE)</f>
        <v>#DIV/0!</v>
      </c>
      <c r="G93" s="57" t="e">
        <f>VLOOKUP($M93,CardStats!$A$3:$AE$998,14,FALSE)</f>
        <v>#DIV/0!</v>
      </c>
      <c r="H93" s="57" t="e">
        <f>VLOOKUP($M93,CardStats!$A$3:$AE$998,15,FALSE)</f>
        <v>#DIV/0!</v>
      </c>
      <c r="I93" s="57" t="e">
        <f>VLOOKUP($M93,CardStats!$A$3:$AE$998,17,FALSE)</f>
        <v>#DIV/0!</v>
      </c>
      <c r="J93" s="57" t="e">
        <f>VLOOKUP($M93,CardStats!$A$3:$AE$998,18,FALSE)</f>
        <v>#DIV/0!</v>
      </c>
      <c r="K93" s="57" t="e">
        <f>VLOOKUP($M93,CardStats!$A$3:$AE$998,20,FALSE)</f>
        <v>#DIV/0!</v>
      </c>
      <c r="L93" s="57" t="e">
        <f>VLOOKUP($M93,CardStats!$A$3:$AE$998,21,FALSE)</f>
        <v>#DIV/0!</v>
      </c>
      <c r="M93" s="53" t="str">
        <f>Fixtures!A93</f>
        <v>Athletic Club</v>
      </c>
      <c r="N93" s="54">
        <f>Fixtures!D93</f>
        <v>43693</v>
      </c>
      <c r="O93" s="53" t="str">
        <f>Fixtures!B93</f>
        <v>Barcelona</v>
      </c>
      <c r="P93" s="51" t="e">
        <f>VLOOKUP($O93,CardStats!$A$3:$AE$998,5,FALSE)</f>
        <v>#DIV/0!</v>
      </c>
      <c r="Q93" s="51" t="e">
        <f>VLOOKUP($O93,CardStats!$A$3:$AE$998,7,FALSE)</f>
        <v>#DIV/0!</v>
      </c>
      <c r="R93" s="51" t="e">
        <f>VLOOKUP($O93,CardStats!$A$3:$AE$998,8,FALSE)</f>
        <v>#DIV/0!</v>
      </c>
      <c r="S93" s="51" t="e">
        <f>VLOOKUP($O93,CardStats!$A$3:$AE$998,10,FALSE)</f>
        <v>#DIV/0!</v>
      </c>
      <c r="T93" s="57" t="e">
        <f>VLOOKUP($O93,CardStats!$A$3:$AE$998,11,FALSE)</f>
        <v>#DIV/0!</v>
      </c>
      <c r="U93" s="57" t="e">
        <f>VLOOKUP($O93,CardStats!$A$3:$AE$998,13,FALSE)</f>
        <v>#DIV/0!</v>
      </c>
      <c r="V93" s="57" t="e">
        <f>VLOOKUP($O93,CardStats!$A$3:$AE$998,14,FALSE)</f>
        <v>#DIV/0!</v>
      </c>
      <c r="W93" s="57" t="e">
        <f>VLOOKUP($O93,CardStats!$A$3:$AE$998,16,FALSE)</f>
        <v>#DIV/0!</v>
      </c>
      <c r="X93" s="57" t="e">
        <f>VLOOKUP($O93,CardStats!$A$3:$AE$998,17,FALSE)</f>
        <v>#DIV/0!</v>
      </c>
      <c r="Y93" s="57" t="e">
        <f>VLOOKUP($O93,CardStats!$A$3:$AE$998,19,FALSE)</f>
        <v>#DIV/0!</v>
      </c>
      <c r="Z93" s="57" t="e">
        <f>VLOOKUP($O93,CardStats!$A$3:$AE$998,20,FALSE)</f>
        <v>#DIV/0!</v>
      </c>
      <c r="AA93" s="57" t="e">
        <f>VLOOKUP($O93,CardStats!$A$3:$AE$998,22,FALSE)</f>
        <v>#DIV/0!</v>
      </c>
    </row>
    <row r="94" spans="1:27" x14ac:dyDescent="0.3">
      <c r="A94" s="51">
        <f>VLOOKUP($M94,CardStats!$A$3:$AE$998,5,FALSE)</f>
        <v>5</v>
      </c>
      <c r="B94" s="51" t="e">
        <f>VLOOKUP($M94,CardStats!$A$3:$AE$998,6,FALSE)</f>
        <v>#DIV/0!</v>
      </c>
      <c r="C94" s="51">
        <f>VLOOKUP($M94,CardStats!$A$3:$AE$998,8,FALSE)</f>
        <v>2</v>
      </c>
      <c r="D94" s="51" t="e">
        <f>VLOOKUP($M94,CardStats!$A$3:$AE$998,9,FALSE)</f>
        <v>#DIV/0!</v>
      </c>
      <c r="E94" s="57">
        <f>VLOOKUP($M94,CardStats!$A$3:$AE$998,11,FALSE)</f>
        <v>1</v>
      </c>
      <c r="F94" s="57" t="e">
        <f>VLOOKUP($M94,CardStats!$A$3:$AE$998,12,FALSE)</f>
        <v>#DIV/0!</v>
      </c>
      <c r="G94" s="57">
        <f>VLOOKUP($M94,CardStats!$A$3:$AE$998,14,FALSE)</f>
        <v>1</v>
      </c>
      <c r="H94" s="57" t="e">
        <f>VLOOKUP($M94,CardStats!$A$3:$AE$998,15,FALSE)</f>
        <v>#DIV/0!</v>
      </c>
      <c r="I94" s="57">
        <f>VLOOKUP($M94,CardStats!$A$3:$AE$998,17,FALSE)</f>
        <v>1</v>
      </c>
      <c r="J94" s="57" t="e">
        <f>VLOOKUP($M94,CardStats!$A$3:$AE$998,18,FALSE)</f>
        <v>#DIV/0!</v>
      </c>
      <c r="K94" s="57">
        <f>VLOOKUP($M94,CardStats!$A$3:$AE$998,20,FALSE)</f>
        <v>1</v>
      </c>
      <c r="L94" s="57" t="e">
        <f>VLOOKUP($M94,CardStats!$A$3:$AE$998,21,FALSE)</f>
        <v>#DIV/0!</v>
      </c>
      <c r="M94" s="53" t="str">
        <f>Fixtures!A94</f>
        <v>Olympique Lyonnais</v>
      </c>
      <c r="N94" s="54">
        <f>Fixtures!D94</f>
        <v>43693</v>
      </c>
      <c r="O94" s="53" t="str">
        <f>Fixtures!B94</f>
        <v>Angers SCO</v>
      </c>
      <c r="P94" s="51">
        <f>VLOOKUP($O94,CardStats!$A$3:$AE$998,5,FALSE)</f>
        <v>3</v>
      </c>
      <c r="Q94" s="51" t="e">
        <f>VLOOKUP($O94,CardStats!$A$3:$AE$998,7,FALSE)</f>
        <v>#DIV/0!</v>
      </c>
      <c r="R94" s="51">
        <f>VLOOKUP($O94,CardStats!$A$3:$AE$998,8,FALSE)</f>
        <v>2</v>
      </c>
      <c r="S94" s="51" t="e">
        <f>VLOOKUP($O94,CardStats!$A$3:$AE$998,10,FALSE)</f>
        <v>#DIV/0!</v>
      </c>
      <c r="T94" s="57">
        <f>VLOOKUP($O94,CardStats!$A$3:$AE$998,11,FALSE)</f>
        <v>1</v>
      </c>
      <c r="U94" s="57" t="e">
        <f>VLOOKUP($O94,CardStats!$A$3:$AE$998,13,FALSE)</f>
        <v>#DIV/0!</v>
      </c>
      <c r="V94" s="57">
        <f>VLOOKUP($O94,CardStats!$A$3:$AE$998,14,FALSE)</f>
        <v>0</v>
      </c>
      <c r="W94" s="57" t="e">
        <f>VLOOKUP($O94,CardStats!$A$3:$AE$998,16,FALSE)</f>
        <v>#DIV/0!</v>
      </c>
      <c r="X94" s="57">
        <f>VLOOKUP($O94,CardStats!$A$3:$AE$998,17,FALSE)</f>
        <v>1</v>
      </c>
      <c r="Y94" s="57" t="e">
        <f>VLOOKUP($O94,CardStats!$A$3:$AE$998,19,FALSE)</f>
        <v>#DIV/0!</v>
      </c>
      <c r="Z94" s="57">
        <f>VLOOKUP($O94,CardStats!$A$3:$AE$998,20,FALSE)</f>
        <v>1</v>
      </c>
      <c r="AA94" s="57" t="e">
        <f>VLOOKUP($O94,CardStats!$A$3:$AE$998,22,FALSE)</f>
        <v>#DIV/0!</v>
      </c>
    </row>
    <row r="95" spans="1:27" x14ac:dyDescent="0.3">
      <c r="A95" s="51" t="e">
        <f>VLOOKUP($M95,CardStats!$A$3:$AE$998,5,FALSE)</f>
        <v>#DIV/0!</v>
      </c>
      <c r="B95" s="51" t="e">
        <f>VLOOKUP($M95,CardStats!$A$3:$AE$998,6,FALSE)</f>
        <v>#DIV/0!</v>
      </c>
      <c r="C95" s="51" t="e">
        <f>VLOOKUP($M95,CardStats!$A$3:$AE$998,8,FALSE)</f>
        <v>#DIV/0!</v>
      </c>
      <c r="D95" s="51" t="e">
        <f>VLOOKUP($M95,CardStats!$A$3:$AE$998,9,FALSE)</f>
        <v>#DIV/0!</v>
      </c>
      <c r="E95" s="57" t="e">
        <f>VLOOKUP($M95,CardStats!$A$3:$AE$998,11,FALSE)</f>
        <v>#DIV/0!</v>
      </c>
      <c r="F95" s="57" t="e">
        <f>VLOOKUP($M95,CardStats!$A$3:$AE$998,12,FALSE)</f>
        <v>#DIV/0!</v>
      </c>
      <c r="G95" s="57" t="e">
        <f>VLOOKUP($M95,CardStats!$A$3:$AE$998,14,FALSE)</f>
        <v>#DIV/0!</v>
      </c>
      <c r="H95" s="57" t="e">
        <f>VLOOKUP($M95,CardStats!$A$3:$AE$998,15,FALSE)</f>
        <v>#DIV/0!</v>
      </c>
      <c r="I95" s="57" t="e">
        <f>VLOOKUP($M95,CardStats!$A$3:$AE$998,17,FALSE)</f>
        <v>#DIV/0!</v>
      </c>
      <c r="J95" s="57" t="e">
        <f>VLOOKUP($M95,CardStats!$A$3:$AE$998,18,FALSE)</f>
        <v>#DIV/0!</v>
      </c>
      <c r="K95" s="57" t="e">
        <f>VLOOKUP($M95,CardStats!$A$3:$AE$998,20,FALSE)</f>
        <v>#DIV/0!</v>
      </c>
      <c r="L95" s="57" t="e">
        <f>VLOOKUP($M95,CardStats!$A$3:$AE$998,21,FALSE)</f>
        <v>#DIV/0!</v>
      </c>
      <c r="M95" s="53" t="str">
        <f>Fixtures!A95</f>
        <v>Bayern München</v>
      </c>
      <c r="N95" s="54">
        <f>Fixtures!D95</f>
        <v>43693</v>
      </c>
      <c r="O95" s="53" t="str">
        <f>Fixtures!B95</f>
        <v>Hertha BSC</v>
      </c>
      <c r="P95" s="51" t="e">
        <f>VLOOKUP($O95,CardStats!$A$3:$AE$998,5,FALSE)</f>
        <v>#DIV/0!</v>
      </c>
      <c r="Q95" s="51" t="e">
        <f>VLOOKUP($O95,CardStats!$A$3:$AE$998,7,FALSE)</f>
        <v>#DIV/0!</v>
      </c>
      <c r="R95" s="51" t="e">
        <f>VLOOKUP($O95,CardStats!$A$3:$AE$998,8,FALSE)</f>
        <v>#DIV/0!</v>
      </c>
      <c r="S95" s="51" t="e">
        <f>VLOOKUP($O95,CardStats!$A$3:$AE$998,10,FALSE)</f>
        <v>#DIV/0!</v>
      </c>
      <c r="T95" s="57" t="e">
        <f>VLOOKUP($O95,CardStats!$A$3:$AE$998,11,FALSE)</f>
        <v>#DIV/0!</v>
      </c>
      <c r="U95" s="57" t="e">
        <f>VLOOKUP($O95,CardStats!$A$3:$AE$998,13,FALSE)</f>
        <v>#DIV/0!</v>
      </c>
      <c r="V95" s="57" t="e">
        <f>VLOOKUP($O95,CardStats!$A$3:$AE$998,14,FALSE)</f>
        <v>#DIV/0!</v>
      </c>
      <c r="W95" s="57" t="e">
        <f>VLOOKUP($O95,CardStats!$A$3:$AE$998,16,FALSE)</f>
        <v>#DIV/0!</v>
      </c>
      <c r="X95" s="57" t="e">
        <f>VLOOKUP($O95,CardStats!$A$3:$AE$998,17,FALSE)</f>
        <v>#DIV/0!</v>
      </c>
      <c r="Y95" s="57" t="e">
        <f>VLOOKUP($O95,CardStats!$A$3:$AE$998,19,FALSE)</f>
        <v>#DIV/0!</v>
      </c>
      <c r="Z95" s="57" t="e">
        <f>VLOOKUP($O95,CardStats!$A$3:$AE$998,20,FALSE)</f>
        <v>#DIV/0!</v>
      </c>
      <c r="AA95" s="57" t="e">
        <f>VLOOKUP($O95,CardStats!$A$3:$AE$998,22,FALSE)</f>
        <v>#DIV/0!</v>
      </c>
    </row>
    <row r="96" spans="1:27" x14ac:dyDescent="0.3">
      <c r="A96" s="51">
        <f>VLOOKUP($M96,CardStats!$A$3:$AE$998,5,FALSE)</f>
        <v>3</v>
      </c>
      <c r="B96" s="51" t="e">
        <f>VLOOKUP($M96,CardStats!$A$3:$AE$998,6,FALSE)</f>
        <v>#DIV/0!</v>
      </c>
      <c r="C96" s="51">
        <f>VLOOKUP($M96,CardStats!$A$3:$AE$998,8,FALSE)</f>
        <v>3</v>
      </c>
      <c r="D96" s="51" t="e">
        <f>VLOOKUP($M96,CardStats!$A$3:$AE$998,9,FALSE)</f>
        <v>#DIV/0!</v>
      </c>
      <c r="E96" s="57">
        <f>VLOOKUP($M96,CardStats!$A$3:$AE$998,11,FALSE)</f>
        <v>1</v>
      </c>
      <c r="F96" s="57" t="e">
        <f>VLOOKUP($M96,CardStats!$A$3:$AE$998,12,FALSE)</f>
        <v>#DIV/0!</v>
      </c>
      <c r="G96" s="57">
        <f>VLOOKUP($M96,CardStats!$A$3:$AE$998,14,FALSE)</f>
        <v>0</v>
      </c>
      <c r="H96" s="57" t="e">
        <f>VLOOKUP($M96,CardStats!$A$3:$AE$998,15,FALSE)</f>
        <v>#DIV/0!</v>
      </c>
      <c r="I96" s="57">
        <f>VLOOKUP($M96,CardStats!$A$3:$AE$998,17,FALSE)</f>
        <v>1</v>
      </c>
      <c r="J96" s="57" t="e">
        <f>VLOOKUP($M96,CardStats!$A$3:$AE$998,18,FALSE)</f>
        <v>#DIV/0!</v>
      </c>
      <c r="K96" s="57">
        <f>VLOOKUP($M96,CardStats!$A$3:$AE$998,20,FALSE)</f>
        <v>1</v>
      </c>
      <c r="L96" s="57" t="e">
        <f>VLOOKUP($M96,CardStats!$A$3:$AE$998,21,FALSE)</f>
        <v>#DIV/0!</v>
      </c>
      <c r="M96" s="53" t="str">
        <f>Fixtures!A96</f>
        <v>Famalicão</v>
      </c>
      <c r="N96" s="54">
        <f>Fixtures!D96</f>
        <v>43693</v>
      </c>
      <c r="O96" s="53" t="str">
        <f>Fixtures!B96</f>
        <v>Rio Ave</v>
      </c>
      <c r="P96" s="51" t="e">
        <f>VLOOKUP($O96,CardStats!$A$3:$AE$998,5,FALSE)</f>
        <v>#DIV/0!</v>
      </c>
      <c r="Q96" s="51" t="e">
        <f>VLOOKUP($O96,CardStats!$A$3:$AE$998,7,FALSE)</f>
        <v>#DIV/0!</v>
      </c>
      <c r="R96" s="51" t="e">
        <f>VLOOKUP($O96,CardStats!$A$3:$AE$998,8,FALSE)</f>
        <v>#DIV/0!</v>
      </c>
      <c r="S96" s="51" t="e">
        <f>VLOOKUP($O96,CardStats!$A$3:$AE$998,10,FALSE)</f>
        <v>#DIV/0!</v>
      </c>
      <c r="T96" s="57" t="e">
        <f>VLOOKUP($O96,CardStats!$A$3:$AE$998,11,FALSE)</f>
        <v>#DIV/0!</v>
      </c>
      <c r="U96" s="57" t="e">
        <f>VLOOKUP($O96,CardStats!$A$3:$AE$998,13,FALSE)</f>
        <v>#DIV/0!</v>
      </c>
      <c r="V96" s="57" t="e">
        <f>VLOOKUP($O96,CardStats!$A$3:$AE$998,14,FALSE)</f>
        <v>#DIV/0!</v>
      </c>
      <c r="W96" s="57" t="e">
        <f>VLOOKUP($O96,CardStats!$A$3:$AE$998,16,FALSE)</f>
        <v>#DIV/0!</v>
      </c>
      <c r="X96" s="57" t="e">
        <f>VLOOKUP($O96,CardStats!$A$3:$AE$998,17,FALSE)</f>
        <v>#DIV/0!</v>
      </c>
      <c r="Y96" s="57" t="e">
        <f>VLOOKUP($O96,CardStats!$A$3:$AE$998,19,FALSE)</f>
        <v>#DIV/0!</v>
      </c>
      <c r="Z96" s="57" t="e">
        <f>VLOOKUP($O96,CardStats!$A$3:$AE$998,20,FALSE)</f>
        <v>#DIV/0!</v>
      </c>
      <c r="AA96" s="57" t="e">
        <f>VLOOKUP($O96,CardStats!$A$3:$AE$998,22,FALSE)</f>
        <v>#DIV/0!</v>
      </c>
    </row>
    <row r="97" spans="1:27" x14ac:dyDescent="0.3">
      <c r="A97" s="51">
        <f>VLOOKUP($M97,CardStats!$A$3:$AE$998,5,FALSE)</f>
        <v>6</v>
      </c>
      <c r="B97" s="51" t="e">
        <f>VLOOKUP($M97,CardStats!$A$3:$AE$998,6,FALSE)</f>
        <v>#DIV/0!</v>
      </c>
      <c r="C97" s="51">
        <f>VLOOKUP($M97,CardStats!$A$3:$AE$998,8,FALSE)</f>
        <v>3</v>
      </c>
      <c r="D97" s="51" t="e">
        <f>VLOOKUP($M97,CardStats!$A$3:$AE$998,9,FALSE)</f>
        <v>#DIV/0!</v>
      </c>
      <c r="E97" s="57">
        <f>VLOOKUP($M97,CardStats!$A$3:$AE$998,11,FALSE)</f>
        <v>1</v>
      </c>
      <c r="F97" s="57" t="e">
        <f>VLOOKUP($M97,CardStats!$A$3:$AE$998,12,FALSE)</f>
        <v>#DIV/0!</v>
      </c>
      <c r="G97" s="57">
        <f>VLOOKUP($M97,CardStats!$A$3:$AE$998,14,FALSE)</f>
        <v>1</v>
      </c>
      <c r="H97" s="57" t="e">
        <f>VLOOKUP($M97,CardStats!$A$3:$AE$998,15,FALSE)</f>
        <v>#DIV/0!</v>
      </c>
      <c r="I97" s="57">
        <f>VLOOKUP($M97,CardStats!$A$3:$AE$998,17,FALSE)</f>
        <v>1</v>
      </c>
      <c r="J97" s="57" t="e">
        <f>VLOOKUP($M97,CardStats!$A$3:$AE$998,18,FALSE)</f>
        <v>#DIV/0!</v>
      </c>
      <c r="K97" s="57">
        <f>VLOOKUP($M97,CardStats!$A$3:$AE$998,20,FALSE)</f>
        <v>1</v>
      </c>
      <c r="L97" s="57" t="e">
        <f>VLOOKUP($M97,CardStats!$A$3:$AE$998,21,FALSE)</f>
        <v>#DIV/0!</v>
      </c>
      <c r="M97" s="53" t="str">
        <f>Fixtures!A97</f>
        <v>Cambuur</v>
      </c>
      <c r="N97" s="54">
        <f>Fixtures!D97</f>
        <v>43693</v>
      </c>
      <c r="O97" s="53" t="str">
        <f>Fixtures!B97</f>
        <v>Go Ahead Eagles</v>
      </c>
      <c r="P97" s="51">
        <f>VLOOKUP($O97,CardStats!$A$3:$AE$998,5,FALSE)</f>
        <v>1</v>
      </c>
      <c r="Q97" s="51" t="e">
        <f>VLOOKUP($O97,CardStats!$A$3:$AE$998,7,FALSE)</f>
        <v>#DIV/0!</v>
      </c>
      <c r="R97" s="51">
        <f>VLOOKUP($O97,CardStats!$A$3:$AE$998,8,FALSE)</f>
        <v>0</v>
      </c>
      <c r="S97" s="51" t="e">
        <f>VLOOKUP($O97,CardStats!$A$3:$AE$998,10,FALSE)</f>
        <v>#DIV/0!</v>
      </c>
      <c r="T97" s="57">
        <f>VLOOKUP($O97,CardStats!$A$3:$AE$998,11,FALSE)</f>
        <v>0</v>
      </c>
      <c r="U97" s="57" t="e">
        <f>VLOOKUP($O97,CardStats!$A$3:$AE$998,13,FALSE)</f>
        <v>#DIV/0!</v>
      </c>
      <c r="V97" s="57">
        <f>VLOOKUP($O97,CardStats!$A$3:$AE$998,14,FALSE)</f>
        <v>0</v>
      </c>
      <c r="W97" s="57" t="e">
        <f>VLOOKUP($O97,CardStats!$A$3:$AE$998,16,FALSE)</f>
        <v>#DIV/0!</v>
      </c>
      <c r="X97" s="57">
        <f>VLOOKUP($O97,CardStats!$A$3:$AE$998,17,FALSE)</f>
        <v>0</v>
      </c>
      <c r="Y97" s="57" t="e">
        <f>VLOOKUP($O97,CardStats!$A$3:$AE$998,19,FALSE)</f>
        <v>#DIV/0!</v>
      </c>
      <c r="Z97" s="57">
        <f>VLOOKUP($O97,CardStats!$A$3:$AE$998,20,FALSE)</f>
        <v>0</v>
      </c>
      <c r="AA97" s="57" t="e">
        <f>VLOOKUP($O97,CardStats!$A$3:$AE$998,22,FALSE)</f>
        <v>#DIV/0!</v>
      </c>
    </row>
    <row r="98" spans="1:27" x14ac:dyDescent="0.3">
      <c r="A98" s="51">
        <f>VLOOKUP($M98,CardStats!$A$3:$AE$998,5,FALSE)</f>
        <v>5</v>
      </c>
      <c r="B98" s="51" t="e">
        <f>VLOOKUP($M98,CardStats!$A$3:$AE$998,6,FALSE)</f>
        <v>#DIV/0!</v>
      </c>
      <c r="C98" s="51">
        <f>VLOOKUP($M98,CardStats!$A$3:$AE$998,8,FALSE)</f>
        <v>1</v>
      </c>
      <c r="D98" s="51" t="e">
        <f>VLOOKUP($M98,CardStats!$A$3:$AE$998,9,FALSE)</f>
        <v>#DIV/0!</v>
      </c>
      <c r="E98" s="57">
        <f>VLOOKUP($M98,CardStats!$A$3:$AE$998,11,FALSE)</f>
        <v>1</v>
      </c>
      <c r="F98" s="57" t="e">
        <f>VLOOKUP($M98,CardStats!$A$3:$AE$998,12,FALSE)</f>
        <v>#DIV/0!</v>
      </c>
      <c r="G98" s="57">
        <f>VLOOKUP($M98,CardStats!$A$3:$AE$998,14,FALSE)</f>
        <v>1</v>
      </c>
      <c r="H98" s="57" t="e">
        <f>VLOOKUP($M98,CardStats!$A$3:$AE$998,15,FALSE)</f>
        <v>#DIV/0!</v>
      </c>
      <c r="I98" s="57">
        <f>VLOOKUP($M98,CardStats!$A$3:$AE$998,17,FALSE)</f>
        <v>1</v>
      </c>
      <c r="J98" s="57" t="e">
        <f>VLOOKUP($M98,CardStats!$A$3:$AE$998,18,FALSE)</f>
        <v>#DIV/0!</v>
      </c>
      <c r="K98" s="57">
        <f>VLOOKUP($M98,CardStats!$A$3:$AE$998,20,FALSE)</f>
        <v>0</v>
      </c>
      <c r="L98" s="57" t="e">
        <f>VLOOKUP($M98,CardStats!$A$3:$AE$998,21,FALSE)</f>
        <v>#DIV/0!</v>
      </c>
      <c r="M98" s="53" t="str">
        <f>Fixtures!A98</f>
        <v>Volendam</v>
      </c>
      <c r="N98" s="54">
        <f>Fixtures!D98</f>
        <v>43693</v>
      </c>
      <c r="O98" s="53" t="str">
        <f>Fixtures!B98</f>
        <v>Roda JC</v>
      </c>
      <c r="P98" s="51">
        <f>VLOOKUP($O98,CardStats!$A$3:$AE$998,5,FALSE)</f>
        <v>6</v>
      </c>
      <c r="Q98" s="51" t="e">
        <f>VLOOKUP($O98,CardStats!$A$3:$AE$998,7,FALSE)</f>
        <v>#DIV/0!</v>
      </c>
      <c r="R98" s="51">
        <f>VLOOKUP($O98,CardStats!$A$3:$AE$998,8,FALSE)</f>
        <v>4</v>
      </c>
      <c r="S98" s="51" t="e">
        <f>VLOOKUP($O98,CardStats!$A$3:$AE$998,10,FALSE)</f>
        <v>#DIV/0!</v>
      </c>
      <c r="T98" s="57">
        <f>VLOOKUP($O98,CardStats!$A$3:$AE$998,11,FALSE)</f>
        <v>1</v>
      </c>
      <c r="U98" s="57" t="e">
        <f>VLOOKUP($O98,CardStats!$A$3:$AE$998,13,FALSE)</f>
        <v>#DIV/0!</v>
      </c>
      <c r="V98" s="57">
        <f>VLOOKUP($O98,CardStats!$A$3:$AE$998,14,FALSE)</f>
        <v>1</v>
      </c>
      <c r="W98" s="57" t="e">
        <f>VLOOKUP($O98,CardStats!$A$3:$AE$998,16,FALSE)</f>
        <v>#DIV/0!</v>
      </c>
      <c r="X98" s="57">
        <f>VLOOKUP($O98,CardStats!$A$3:$AE$998,17,FALSE)</f>
        <v>1</v>
      </c>
      <c r="Y98" s="57" t="e">
        <f>VLOOKUP($O98,CardStats!$A$3:$AE$998,19,FALSE)</f>
        <v>#DIV/0!</v>
      </c>
      <c r="Z98" s="57">
        <f>VLOOKUP($O98,CardStats!$A$3:$AE$998,20,FALSE)</f>
        <v>1</v>
      </c>
      <c r="AA98" s="57" t="e">
        <f>VLOOKUP($O98,CardStats!$A$3:$AE$998,22,FALSE)</f>
        <v>#DIV/0!</v>
      </c>
    </row>
    <row r="99" spans="1:27" x14ac:dyDescent="0.3">
      <c r="A99" s="51">
        <f>VLOOKUP($M99,CardStats!$A$3:$AE$998,5,FALSE)</f>
        <v>4</v>
      </c>
      <c r="B99" s="51" t="e">
        <f>VLOOKUP($M99,CardStats!$A$3:$AE$998,6,FALSE)</f>
        <v>#DIV/0!</v>
      </c>
      <c r="C99" s="51">
        <f>VLOOKUP($M99,CardStats!$A$3:$AE$998,8,FALSE)</f>
        <v>1</v>
      </c>
      <c r="D99" s="51" t="e">
        <f>VLOOKUP($M99,CardStats!$A$3:$AE$998,9,FALSE)</f>
        <v>#DIV/0!</v>
      </c>
      <c r="E99" s="57">
        <f>VLOOKUP($M99,CardStats!$A$3:$AE$998,11,FALSE)</f>
        <v>1</v>
      </c>
      <c r="F99" s="57" t="e">
        <f>VLOOKUP($M99,CardStats!$A$3:$AE$998,12,FALSE)</f>
        <v>#DIV/0!</v>
      </c>
      <c r="G99" s="57">
        <f>VLOOKUP($M99,CardStats!$A$3:$AE$998,14,FALSE)</f>
        <v>0</v>
      </c>
      <c r="H99" s="57" t="e">
        <f>VLOOKUP($M99,CardStats!$A$3:$AE$998,15,FALSE)</f>
        <v>#DIV/0!</v>
      </c>
      <c r="I99" s="57">
        <f>VLOOKUP($M99,CardStats!$A$3:$AE$998,17,FALSE)</f>
        <v>1</v>
      </c>
      <c r="J99" s="57" t="e">
        <f>VLOOKUP($M99,CardStats!$A$3:$AE$998,18,FALSE)</f>
        <v>#DIV/0!</v>
      </c>
      <c r="K99" s="57">
        <f>VLOOKUP($M99,CardStats!$A$3:$AE$998,20,FALSE)</f>
        <v>0</v>
      </c>
      <c r="L99" s="57" t="e">
        <f>VLOOKUP($M99,CardStats!$A$3:$AE$998,21,FALSE)</f>
        <v>#DIV/0!</v>
      </c>
      <c r="M99" s="53" t="str">
        <f>Fixtures!A99</f>
        <v>NAC Breda</v>
      </c>
      <c r="N99" s="54">
        <f>Fixtures!D99</f>
        <v>43693</v>
      </c>
      <c r="O99" s="53" t="str">
        <f>Fixtures!B99</f>
        <v>Helmond Sport</v>
      </c>
      <c r="P99" s="51">
        <f>VLOOKUP($O99,CardStats!$A$3:$AE$998,5,FALSE)</f>
        <v>5</v>
      </c>
      <c r="Q99" s="51" t="e">
        <f>VLOOKUP($O99,CardStats!$A$3:$AE$998,7,FALSE)</f>
        <v>#DIV/0!</v>
      </c>
      <c r="R99" s="51">
        <f>VLOOKUP($O99,CardStats!$A$3:$AE$998,8,FALSE)</f>
        <v>4</v>
      </c>
      <c r="S99" s="51" t="e">
        <f>VLOOKUP($O99,CardStats!$A$3:$AE$998,10,FALSE)</f>
        <v>#DIV/0!</v>
      </c>
      <c r="T99" s="57">
        <f>VLOOKUP($O99,CardStats!$A$3:$AE$998,11,FALSE)</f>
        <v>1</v>
      </c>
      <c r="U99" s="57" t="e">
        <f>VLOOKUP($O99,CardStats!$A$3:$AE$998,13,FALSE)</f>
        <v>#DIV/0!</v>
      </c>
      <c r="V99" s="57">
        <f>VLOOKUP($O99,CardStats!$A$3:$AE$998,14,FALSE)</f>
        <v>1</v>
      </c>
      <c r="W99" s="57" t="e">
        <f>VLOOKUP($O99,CardStats!$A$3:$AE$998,16,FALSE)</f>
        <v>#DIV/0!</v>
      </c>
      <c r="X99" s="57">
        <f>VLOOKUP($O99,CardStats!$A$3:$AE$998,17,FALSE)</f>
        <v>1</v>
      </c>
      <c r="Y99" s="57" t="e">
        <f>VLOOKUP($O99,CardStats!$A$3:$AE$998,19,FALSE)</f>
        <v>#DIV/0!</v>
      </c>
      <c r="Z99" s="57">
        <f>VLOOKUP($O99,CardStats!$A$3:$AE$998,20,FALSE)</f>
        <v>1</v>
      </c>
      <c r="AA99" s="57" t="e">
        <f>VLOOKUP($O99,CardStats!$A$3:$AE$998,22,FALSE)</f>
        <v>#DIV/0!</v>
      </c>
    </row>
    <row r="100" spans="1:27" x14ac:dyDescent="0.3">
      <c r="A100" s="51">
        <f>VLOOKUP($M100,CardStats!$A$3:$AE$998,5,FALSE)</f>
        <v>1</v>
      </c>
      <c r="B100" s="51" t="e">
        <f>VLOOKUP($M100,CardStats!$A$3:$AE$998,6,FALSE)</f>
        <v>#DIV/0!</v>
      </c>
      <c r="C100" s="51">
        <f>VLOOKUP($M100,CardStats!$A$3:$AE$998,8,FALSE)</f>
        <v>1</v>
      </c>
      <c r="D100" s="51" t="e">
        <f>VLOOKUP($M100,CardStats!$A$3:$AE$998,9,FALSE)</f>
        <v>#DIV/0!</v>
      </c>
      <c r="E100" s="57">
        <f>VLOOKUP($M100,CardStats!$A$3:$AE$998,11,FALSE)</f>
        <v>0</v>
      </c>
      <c r="F100" s="57" t="e">
        <f>VLOOKUP($M100,CardStats!$A$3:$AE$998,12,FALSE)</f>
        <v>#DIV/0!</v>
      </c>
      <c r="G100" s="57">
        <f>VLOOKUP($M100,CardStats!$A$3:$AE$998,14,FALSE)</f>
        <v>0</v>
      </c>
      <c r="H100" s="57" t="e">
        <f>VLOOKUP($M100,CardStats!$A$3:$AE$998,15,FALSE)</f>
        <v>#DIV/0!</v>
      </c>
      <c r="I100" s="57">
        <f>VLOOKUP($M100,CardStats!$A$3:$AE$998,17,FALSE)</f>
        <v>1</v>
      </c>
      <c r="J100" s="57" t="e">
        <f>VLOOKUP($M100,CardStats!$A$3:$AE$998,18,FALSE)</f>
        <v>#DIV/0!</v>
      </c>
      <c r="K100" s="57">
        <f>VLOOKUP($M100,CardStats!$A$3:$AE$998,20,FALSE)</f>
        <v>0</v>
      </c>
      <c r="L100" s="57" t="e">
        <f>VLOOKUP($M100,CardStats!$A$3:$AE$998,21,FALSE)</f>
        <v>#DIV/0!</v>
      </c>
      <c r="M100" s="53" t="str">
        <f>Fixtures!A100</f>
        <v>MVV</v>
      </c>
      <c r="N100" s="54">
        <f>Fixtures!D100</f>
        <v>43693</v>
      </c>
      <c r="O100" s="53" t="str">
        <f>Fixtures!B100</f>
        <v>De Graafschap</v>
      </c>
      <c r="P100" s="51">
        <f>VLOOKUP($O100,CardStats!$A$3:$AE$998,5,FALSE)</f>
        <v>6</v>
      </c>
      <c r="Q100" s="51" t="e">
        <f>VLOOKUP($O100,CardStats!$A$3:$AE$998,7,FALSE)</f>
        <v>#DIV/0!</v>
      </c>
      <c r="R100" s="51">
        <f>VLOOKUP($O100,CardStats!$A$3:$AE$998,8,FALSE)</f>
        <v>3</v>
      </c>
      <c r="S100" s="51" t="e">
        <f>VLOOKUP($O100,CardStats!$A$3:$AE$998,10,FALSE)</f>
        <v>#DIV/0!</v>
      </c>
      <c r="T100" s="57">
        <f>VLOOKUP($O100,CardStats!$A$3:$AE$998,11,FALSE)</f>
        <v>1</v>
      </c>
      <c r="U100" s="57" t="e">
        <f>VLOOKUP($O100,CardStats!$A$3:$AE$998,13,FALSE)</f>
        <v>#DIV/0!</v>
      </c>
      <c r="V100" s="57">
        <f>VLOOKUP($O100,CardStats!$A$3:$AE$998,14,FALSE)</f>
        <v>1</v>
      </c>
      <c r="W100" s="57" t="e">
        <f>VLOOKUP($O100,CardStats!$A$3:$AE$998,16,FALSE)</f>
        <v>#DIV/0!</v>
      </c>
      <c r="X100" s="57">
        <f>VLOOKUP($O100,CardStats!$A$3:$AE$998,17,FALSE)</f>
        <v>1</v>
      </c>
      <c r="Y100" s="57" t="e">
        <f>VLOOKUP($O100,CardStats!$A$3:$AE$998,19,FALSE)</f>
        <v>#DIV/0!</v>
      </c>
      <c r="Z100" s="57">
        <f>VLOOKUP($O100,CardStats!$A$3:$AE$998,20,FALSE)</f>
        <v>1</v>
      </c>
      <c r="AA100" s="57" t="e">
        <f>VLOOKUP($O100,CardStats!$A$3:$AE$998,22,FALSE)</f>
        <v>#DIV/0!</v>
      </c>
    </row>
    <row r="101" spans="1:27" x14ac:dyDescent="0.3">
      <c r="A101" s="51">
        <f>VLOOKUP($M101,CardStats!$A$3:$AE$998,5,FALSE)</f>
        <v>7</v>
      </c>
      <c r="B101" s="51" t="e">
        <f>VLOOKUP($M101,CardStats!$A$3:$AE$998,6,FALSE)</f>
        <v>#DIV/0!</v>
      </c>
      <c r="C101" s="51">
        <f>VLOOKUP($M101,CardStats!$A$3:$AE$998,8,FALSE)</f>
        <v>3</v>
      </c>
      <c r="D101" s="51" t="e">
        <f>VLOOKUP($M101,CardStats!$A$3:$AE$998,9,FALSE)</f>
        <v>#DIV/0!</v>
      </c>
      <c r="E101" s="57">
        <f>VLOOKUP($M101,CardStats!$A$3:$AE$998,11,FALSE)</f>
        <v>1</v>
      </c>
      <c r="F101" s="57" t="e">
        <f>VLOOKUP($M101,CardStats!$A$3:$AE$998,12,FALSE)</f>
        <v>#DIV/0!</v>
      </c>
      <c r="G101" s="57">
        <f>VLOOKUP($M101,CardStats!$A$3:$AE$998,14,FALSE)</f>
        <v>1</v>
      </c>
      <c r="H101" s="57" t="e">
        <f>VLOOKUP($M101,CardStats!$A$3:$AE$998,15,FALSE)</f>
        <v>#DIV/0!</v>
      </c>
      <c r="I101" s="57">
        <f>VLOOKUP($M101,CardStats!$A$3:$AE$998,17,FALSE)</f>
        <v>1</v>
      </c>
      <c r="J101" s="57" t="e">
        <f>VLOOKUP($M101,CardStats!$A$3:$AE$998,18,FALSE)</f>
        <v>#DIV/0!</v>
      </c>
      <c r="K101" s="57">
        <f>VLOOKUP($M101,CardStats!$A$3:$AE$998,20,FALSE)</f>
        <v>1</v>
      </c>
      <c r="L101" s="57" t="e">
        <f>VLOOKUP($M101,CardStats!$A$3:$AE$998,21,FALSE)</f>
        <v>#DIV/0!</v>
      </c>
      <c r="M101" s="53" t="str">
        <f>Fixtures!A101</f>
        <v>Eindhoven</v>
      </c>
      <c r="N101" s="54">
        <f>Fixtures!D101</f>
        <v>43693</v>
      </c>
      <c r="O101" s="53" t="str">
        <f>Fixtures!B101</f>
        <v>Dordrecht</v>
      </c>
      <c r="P101" s="51">
        <f>VLOOKUP($O101,CardStats!$A$3:$AE$998,5,FALSE)</f>
        <v>4</v>
      </c>
      <c r="Q101" s="51" t="e">
        <f>VLOOKUP($O101,CardStats!$A$3:$AE$998,7,FALSE)</f>
        <v>#DIV/0!</v>
      </c>
      <c r="R101" s="51">
        <f>VLOOKUP($O101,CardStats!$A$3:$AE$998,8,FALSE)</f>
        <v>3</v>
      </c>
      <c r="S101" s="51" t="e">
        <f>VLOOKUP($O101,CardStats!$A$3:$AE$998,10,FALSE)</f>
        <v>#DIV/0!</v>
      </c>
      <c r="T101" s="57">
        <f>VLOOKUP($O101,CardStats!$A$3:$AE$998,11,FALSE)</f>
        <v>1</v>
      </c>
      <c r="U101" s="57" t="e">
        <f>VLOOKUP($O101,CardStats!$A$3:$AE$998,13,FALSE)</f>
        <v>#DIV/0!</v>
      </c>
      <c r="V101" s="57">
        <f>VLOOKUP($O101,CardStats!$A$3:$AE$998,14,FALSE)</f>
        <v>0</v>
      </c>
      <c r="W101" s="57" t="e">
        <f>VLOOKUP($O101,CardStats!$A$3:$AE$998,16,FALSE)</f>
        <v>#DIV/0!</v>
      </c>
      <c r="X101" s="57">
        <f>VLOOKUP($O101,CardStats!$A$3:$AE$998,17,FALSE)</f>
        <v>1</v>
      </c>
      <c r="Y101" s="57" t="e">
        <f>VLOOKUP($O101,CardStats!$A$3:$AE$998,19,FALSE)</f>
        <v>#DIV/0!</v>
      </c>
      <c r="Z101" s="57">
        <f>VLOOKUP($O101,CardStats!$A$3:$AE$998,20,FALSE)</f>
        <v>1</v>
      </c>
      <c r="AA101" s="57" t="e">
        <f>VLOOKUP($O101,CardStats!$A$3:$AE$998,22,FALSE)</f>
        <v>#DIV/0!</v>
      </c>
    </row>
    <row r="102" spans="1:27" x14ac:dyDescent="0.3">
      <c r="A102" s="51" t="e">
        <f>VLOOKUP($M102,CardStats!$A$3:$AE$998,5,FALSE)</f>
        <v>#DIV/0!</v>
      </c>
      <c r="B102" s="51" t="e">
        <f>VLOOKUP($M102,CardStats!$A$3:$AE$998,6,FALSE)</f>
        <v>#DIV/0!</v>
      </c>
      <c r="C102" s="51" t="e">
        <f>VLOOKUP($M102,CardStats!$A$3:$AE$998,8,FALSE)</f>
        <v>#DIV/0!</v>
      </c>
      <c r="D102" s="51" t="e">
        <f>VLOOKUP($M102,CardStats!$A$3:$AE$998,9,FALSE)</f>
        <v>#DIV/0!</v>
      </c>
      <c r="E102" s="57" t="e">
        <f>VLOOKUP($M102,CardStats!$A$3:$AE$998,11,FALSE)</f>
        <v>#DIV/0!</v>
      </c>
      <c r="F102" s="57" t="e">
        <f>VLOOKUP($M102,CardStats!$A$3:$AE$998,12,FALSE)</f>
        <v>#DIV/0!</v>
      </c>
      <c r="G102" s="57" t="e">
        <f>VLOOKUP($M102,CardStats!$A$3:$AE$998,14,FALSE)</f>
        <v>#DIV/0!</v>
      </c>
      <c r="H102" s="57" t="e">
        <f>VLOOKUP($M102,CardStats!$A$3:$AE$998,15,FALSE)</f>
        <v>#DIV/0!</v>
      </c>
      <c r="I102" s="57" t="e">
        <f>VLOOKUP($M102,CardStats!$A$3:$AE$998,17,FALSE)</f>
        <v>#DIV/0!</v>
      </c>
      <c r="J102" s="57" t="e">
        <f>VLOOKUP($M102,CardStats!$A$3:$AE$998,18,FALSE)</f>
        <v>#DIV/0!</v>
      </c>
      <c r="K102" s="57" t="e">
        <f>VLOOKUP($M102,CardStats!$A$3:$AE$998,20,FALSE)</f>
        <v>#DIV/0!</v>
      </c>
      <c r="L102" s="57" t="e">
        <f>VLOOKUP($M102,CardStats!$A$3:$AE$998,21,FALSE)</f>
        <v>#DIV/0!</v>
      </c>
      <c r="M102" s="53" t="str">
        <f>Fixtures!A102</f>
        <v>Den Bosch</v>
      </c>
      <c r="N102" s="54">
        <f>Fixtures!D102</f>
        <v>43693</v>
      </c>
      <c r="O102" s="53" t="str">
        <f>Fixtures!B102</f>
        <v>Telstar</v>
      </c>
      <c r="P102" s="51" t="e">
        <f>VLOOKUP($O102,CardStats!$A$3:$AE$998,5,FALSE)</f>
        <v>#DIV/0!</v>
      </c>
      <c r="Q102" s="51" t="e">
        <f>VLOOKUP($O102,CardStats!$A$3:$AE$998,7,FALSE)</f>
        <v>#DIV/0!</v>
      </c>
      <c r="R102" s="51" t="e">
        <f>VLOOKUP($O102,CardStats!$A$3:$AE$998,8,FALSE)</f>
        <v>#DIV/0!</v>
      </c>
      <c r="S102" s="51" t="e">
        <f>VLOOKUP($O102,CardStats!$A$3:$AE$998,10,FALSE)</f>
        <v>#DIV/0!</v>
      </c>
      <c r="T102" s="57" t="e">
        <f>VLOOKUP($O102,CardStats!$A$3:$AE$998,11,FALSE)</f>
        <v>#DIV/0!</v>
      </c>
      <c r="U102" s="57" t="e">
        <f>VLOOKUP($O102,CardStats!$A$3:$AE$998,13,FALSE)</f>
        <v>#DIV/0!</v>
      </c>
      <c r="V102" s="57" t="e">
        <f>VLOOKUP($O102,CardStats!$A$3:$AE$998,14,FALSE)</f>
        <v>#DIV/0!</v>
      </c>
      <c r="W102" s="57" t="e">
        <f>VLOOKUP($O102,CardStats!$A$3:$AE$998,16,FALSE)</f>
        <v>#DIV/0!</v>
      </c>
      <c r="X102" s="57" t="e">
        <f>VLOOKUP($O102,CardStats!$A$3:$AE$998,17,FALSE)</f>
        <v>#DIV/0!</v>
      </c>
      <c r="Y102" s="57" t="e">
        <f>VLOOKUP($O102,CardStats!$A$3:$AE$998,19,FALSE)</f>
        <v>#DIV/0!</v>
      </c>
      <c r="Z102" s="57" t="e">
        <f>VLOOKUP($O102,CardStats!$A$3:$AE$998,20,FALSE)</f>
        <v>#DIV/0!</v>
      </c>
      <c r="AA102" s="57" t="e">
        <f>VLOOKUP($O102,CardStats!$A$3:$AE$998,22,FALSE)</f>
        <v>#DIV/0!</v>
      </c>
    </row>
    <row r="103" spans="1:27" x14ac:dyDescent="0.3">
      <c r="A103" s="51">
        <f>VLOOKUP($M103,CardStats!$A$3:$AE$998,5,FALSE)</f>
        <v>6</v>
      </c>
      <c r="B103" s="51" t="e">
        <f>VLOOKUP($M103,CardStats!$A$3:$AE$998,6,FALSE)</f>
        <v>#DIV/0!</v>
      </c>
      <c r="C103" s="51">
        <f>VLOOKUP($M103,CardStats!$A$3:$AE$998,8,FALSE)</f>
        <v>2</v>
      </c>
      <c r="D103" s="51" t="e">
        <f>VLOOKUP($M103,CardStats!$A$3:$AE$998,9,FALSE)</f>
        <v>#DIV/0!</v>
      </c>
      <c r="E103" s="57">
        <f>VLOOKUP($M103,CardStats!$A$3:$AE$998,11,FALSE)</f>
        <v>1</v>
      </c>
      <c r="F103" s="57" t="e">
        <f>VLOOKUP($M103,CardStats!$A$3:$AE$998,12,FALSE)</f>
        <v>#DIV/0!</v>
      </c>
      <c r="G103" s="57">
        <f>VLOOKUP($M103,CardStats!$A$3:$AE$998,14,FALSE)</f>
        <v>1</v>
      </c>
      <c r="H103" s="57" t="e">
        <f>VLOOKUP($M103,CardStats!$A$3:$AE$998,15,FALSE)</f>
        <v>#DIV/0!</v>
      </c>
      <c r="I103" s="57">
        <f>VLOOKUP($M103,CardStats!$A$3:$AE$998,17,FALSE)</f>
        <v>1</v>
      </c>
      <c r="J103" s="57" t="e">
        <f>VLOOKUP($M103,CardStats!$A$3:$AE$998,18,FALSE)</f>
        <v>#DIV/0!</v>
      </c>
      <c r="K103" s="57">
        <f>VLOOKUP($M103,CardStats!$A$3:$AE$998,20,FALSE)</f>
        <v>1</v>
      </c>
      <c r="L103" s="57" t="e">
        <f>VLOOKUP($M103,CardStats!$A$3:$AE$998,21,FALSE)</f>
        <v>#DIV/0!</v>
      </c>
      <c r="M103" s="53" t="str">
        <f>Fixtures!A103</f>
        <v>Almere City</v>
      </c>
      <c r="N103" s="54">
        <f>Fixtures!D103</f>
        <v>43693</v>
      </c>
      <c r="O103" s="53" t="str">
        <f>Fixtures!B103</f>
        <v>PSV II</v>
      </c>
      <c r="P103" s="51" t="e">
        <f>VLOOKUP($O103,CardStats!$A$3:$AE$998,5,FALSE)</f>
        <v>#DIV/0!</v>
      </c>
      <c r="Q103" s="51" t="e">
        <f>VLOOKUP($O103,CardStats!$A$3:$AE$998,7,FALSE)</f>
        <v>#DIV/0!</v>
      </c>
      <c r="R103" s="51" t="e">
        <f>VLOOKUP($O103,CardStats!$A$3:$AE$998,8,FALSE)</f>
        <v>#DIV/0!</v>
      </c>
      <c r="S103" s="51" t="e">
        <f>VLOOKUP($O103,CardStats!$A$3:$AE$998,10,FALSE)</f>
        <v>#DIV/0!</v>
      </c>
      <c r="T103" s="57" t="e">
        <f>VLOOKUP($O103,CardStats!$A$3:$AE$998,11,FALSE)</f>
        <v>#DIV/0!</v>
      </c>
      <c r="U103" s="57" t="e">
        <f>VLOOKUP($O103,CardStats!$A$3:$AE$998,13,FALSE)</f>
        <v>#DIV/0!</v>
      </c>
      <c r="V103" s="57" t="e">
        <f>VLOOKUP($O103,CardStats!$A$3:$AE$998,14,FALSE)</f>
        <v>#DIV/0!</v>
      </c>
      <c r="W103" s="57" t="e">
        <f>VLOOKUP($O103,CardStats!$A$3:$AE$998,16,FALSE)</f>
        <v>#DIV/0!</v>
      </c>
      <c r="X103" s="57" t="e">
        <f>VLOOKUP($O103,CardStats!$A$3:$AE$998,17,FALSE)</f>
        <v>#DIV/0!</v>
      </c>
      <c r="Y103" s="57" t="e">
        <f>VLOOKUP($O103,CardStats!$A$3:$AE$998,19,FALSE)</f>
        <v>#DIV/0!</v>
      </c>
      <c r="Z103" s="57" t="e">
        <f>VLOOKUP($O103,CardStats!$A$3:$AE$998,20,FALSE)</f>
        <v>#DIV/0!</v>
      </c>
      <c r="AA103" s="57" t="e">
        <f>VLOOKUP($O103,CardStats!$A$3:$AE$998,22,FALSE)</f>
        <v>#DIV/0!</v>
      </c>
    </row>
    <row r="104" spans="1:27" x14ac:dyDescent="0.3">
      <c r="A104" s="51">
        <f>VLOOKUP($M104,CardStats!$A$3:$AE$998,5,FALSE)</f>
        <v>4</v>
      </c>
      <c r="B104" s="51">
        <f>VLOOKUP($M104,CardStats!$A$3:$AE$998,6,FALSE)</f>
        <v>6</v>
      </c>
      <c r="C104" s="51">
        <f>VLOOKUP($M104,CardStats!$A$3:$AE$998,8,FALSE)</f>
        <v>1.5</v>
      </c>
      <c r="D104" s="51">
        <f>VLOOKUP($M104,CardStats!$A$3:$AE$998,9,FALSE)</f>
        <v>2</v>
      </c>
      <c r="E104" s="57">
        <f>VLOOKUP($M104,CardStats!$A$3:$AE$998,11,FALSE)</f>
        <v>0.5</v>
      </c>
      <c r="F104" s="57">
        <f>VLOOKUP($M104,CardStats!$A$3:$AE$998,12,FALSE)</f>
        <v>1</v>
      </c>
      <c r="G104" s="57">
        <f>VLOOKUP($M104,CardStats!$A$3:$AE$998,14,FALSE)</f>
        <v>0.5</v>
      </c>
      <c r="H104" s="57">
        <f>VLOOKUP($M104,CardStats!$A$3:$AE$998,15,FALSE)</f>
        <v>1</v>
      </c>
      <c r="I104" s="57">
        <f>VLOOKUP($M104,CardStats!$A$3:$AE$998,17,FALSE)</f>
        <v>1</v>
      </c>
      <c r="J104" s="57">
        <f>VLOOKUP($M104,CardStats!$A$3:$AE$998,18,FALSE)</f>
        <v>1</v>
      </c>
      <c r="K104" s="57">
        <f>VLOOKUP($M104,CardStats!$A$3:$AE$998,20,FALSE)</f>
        <v>0.5</v>
      </c>
      <c r="L104" s="57">
        <f>VLOOKUP($M104,CardStats!$A$3:$AE$998,21,FALSE)</f>
        <v>1</v>
      </c>
      <c r="M104" s="53" t="str">
        <f>Fixtures!A104</f>
        <v>Hamburger SV</v>
      </c>
      <c r="N104" s="54">
        <f>Fixtures!D104</f>
        <v>43693</v>
      </c>
      <c r="O104" s="53" t="str">
        <f>Fixtures!B104</f>
        <v>Bochum</v>
      </c>
      <c r="P104" s="51">
        <f>VLOOKUP($O104,CardStats!$A$3:$AE$998,5,FALSE)</f>
        <v>4.5</v>
      </c>
      <c r="Q104" s="51">
        <f>VLOOKUP($O104,CardStats!$A$3:$AE$998,7,FALSE)</f>
        <v>4</v>
      </c>
      <c r="R104" s="51">
        <f>VLOOKUP($O104,CardStats!$A$3:$AE$998,8,FALSE)</f>
        <v>2.5</v>
      </c>
      <c r="S104" s="51">
        <f>VLOOKUP($O104,CardStats!$A$3:$AE$998,10,FALSE)</f>
        <v>2</v>
      </c>
      <c r="T104" s="57">
        <f>VLOOKUP($O104,CardStats!$A$3:$AE$998,11,FALSE)</f>
        <v>1</v>
      </c>
      <c r="U104" s="57">
        <f>VLOOKUP($O104,CardStats!$A$3:$AE$998,13,FALSE)</f>
        <v>1</v>
      </c>
      <c r="V104" s="57">
        <f>VLOOKUP($O104,CardStats!$A$3:$AE$998,14,FALSE)</f>
        <v>0.5</v>
      </c>
      <c r="W104" s="57">
        <f>VLOOKUP($O104,CardStats!$A$3:$AE$998,16,FALSE)</f>
        <v>0</v>
      </c>
      <c r="X104" s="57">
        <f>VLOOKUP($O104,CardStats!$A$3:$AE$998,17,FALSE)</f>
        <v>1</v>
      </c>
      <c r="Y104" s="57">
        <f>VLOOKUP($O104,CardStats!$A$3:$AE$998,19,FALSE)</f>
        <v>1</v>
      </c>
      <c r="Z104" s="57">
        <f>VLOOKUP($O104,CardStats!$A$3:$AE$998,20,FALSE)</f>
        <v>1</v>
      </c>
      <c r="AA104" s="57">
        <f>VLOOKUP($O104,CardStats!$A$3:$AE$998,22,FALSE)</f>
        <v>1</v>
      </c>
    </row>
    <row r="105" spans="1:27" x14ac:dyDescent="0.3">
      <c r="A105" s="51">
        <f>VLOOKUP($M105,CardStats!$A$3:$AE$998,5,FALSE)</f>
        <v>4.5</v>
      </c>
      <c r="B105" s="51">
        <f>VLOOKUP($M105,CardStats!$A$3:$AE$998,6,FALSE)</f>
        <v>5</v>
      </c>
      <c r="C105" s="51">
        <f>VLOOKUP($M105,CardStats!$A$3:$AE$998,8,FALSE)</f>
        <v>4</v>
      </c>
      <c r="D105" s="51">
        <f>VLOOKUP($M105,CardStats!$A$3:$AE$998,9,FALSE)</f>
        <v>4</v>
      </c>
      <c r="E105" s="57">
        <f>VLOOKUP($M105,CardStats!$A$3:$AE$998,11,FALSE)</f>
        <v>1</v>
      </c>
      <c r="F105" s="57">
        <f>VLOOKUP($M105,CardStats!$A$3:$AE$998,12,FALSE)</f>
        <v>1</v>
      </c>
      <c r="G105" s="57">
        <f>VLOOKUP($M105,CardStats!$A$3:$AE$998,14,FALSE)</f>
        <v>0.5</v>
      </c>
      <c r="H105" s="57">
        <f>VLOOKUP($M105,CardStats!$A$3:$AE$998,15,FALSE)</f>
        <v>1</v>
      </c>
      <c r="I105" s="57">
        <f>VLOOKUP($M105,CardStats!$A$3:$AE$998,17,FALSE)</f>
        <v>1</v>
      </c>
      <c r="J105" s="57">
        <f>VLOOKUP($M105,CardStats!$A$3:$AE$998,18,FALSE)</f>
        <v>1</v>
      </c>
      <c r="K105" s="57">
        <f>VLOOKUP($M105,CardStats!$A$3:$AE$998,20,FALSE)</f>
        <v>1</v>
      </c>
      <c r="L105" s="57">
        <f>VLOOKUP($M105,CardStats!$A$3:$AE$998,21,FALSE)</f>
        <v>1</v>
      </c>
      <c r="M105" s="53" t="str">
        <f>Fixtures!A105</f>
        <v>Sandhausen</v>
      </c>
      <c r="N105" s="54">
        <f>Fixtures!D105</f>
        <v>43693</v>
      </c>
      <c r="O105" s="53" t="str">
        <f>Fixtures!B105</f>
        <v>Nürnberg</v>
      </c>
      <c r="P105" s="51">
        <f>VLOOKUP($O105,CardStats!$A$3:$AE$998,5,FALSE)</f>
        <v>3</v>
      </c>
      <c r="Q105" s="51">
        <f>VLOOKUP($O105,CardStats!$A$3:$AE$998,7,FALSE)</f>
        <v>4</v>
      </c>
      <c r="R105" s="51">
        <f>VLOOKUP($O105,CardStats!$A$3:$AE$998,8,FALSE)</f>
        <v>1.5</v>
      </c>
      <c r="S105" s="51">
        <f>VLOOKUP($O105,CardStats!$A$3:$AE$998,10,FALSE)</f>
        <v>2</v>
      </c>
      <c r="T105" s="57">
        <f>VLOOKUP($O105,CardStats!$A$3:$AE$998,11,FALSE)</f>
        <v>0.5</v>
      </c>
      <c r="U105" s="57">
        <f>VLOOKUP($O105,CardStats!$A$3:$AE$998,13,FALSE)</f>
        <v>1</v>
      </c>
      <c r="V105" s="57">
        <f>VLOOKUP($O105,CardStats!$A$3:$AE$998,14,FALSE)</f>
        <v>0</v>
      </c>
      <c r="W105" s="57">
        <f>VLOOKUP($O105,CardStats!$A$3:$AE$998,16,FALSE)</f>
        <v>0</v>
      </c>
      <c r="X105" s="57">
        <f>VLOOKUP($O105,CardStats!$A$3:$AE$998,17,FALSE)</f>
        <v>1</v>
      </c>
      <c r="Y105" s="57">
        <f>VLOOKUP($O105,CardStats!$A$3:$AE$998,19,FALSE)</f>
        <v>1</v>
      </c>
      <c r="Z105" s="57">
        <f>VLOOKUP($O105,CardStats!$A$3:$AE$998,20,FALSE)</f>
        <v>0.5</v>
      </c>
      <c r="AA105" s="57">
        <f>VLOOKUP($O105,CardStats!$A$3:$AE$998,22,FALSE)</f>
        <v>1</v>
      </c>
    </row>
    <row r="106" spans="1:27" x14ac:dyDescent="0.3">
      <c r="A106" s="51">
        <f>VLOOKUP($M106,CardStats!$A$3:$AE$998,5,FALSE)</f>
        <v>2.6666666666666665</v>
      </c>
      <c r="B106" s="51">
        <f>VLOOKUP($M106,CardStats!$A$3:$AE$998,6,FALSE)</f>
        <v>1</v>
      </c>
      <c r="C106" s="51">
        <f>VLOOKUP($M106,CardStats!$A$3:$AE$998,8,FALSE)</f>
        <v>1.6666666666666667</v>
      </c>
      <c r="D106" s="51">
        <f>VLOOKUP($M106,CardStats!$A$3:$AE$998,9,FALSE)</f>
        <v>1</v>
      </c>
      <c r="E106" s="57">
        <f>VLOOKUP($M106,CardStats!$A$3:$AE$998,11,FALSE)</f>
        <v>0.66666666666666663</v>
      </c>
      <c r="F106" s="57">
        <f>VLOOKUP($M106,CardStats!$A$3:$AE$998,12,FALSE)</f>
        <v>0</v>
      </c>
      <c r="G106" s="57">
        <f>VLOOKUP($M106,CardStats!$A$3:$AE$998,14,FALSE)</f>
        <v>0</v>
      </c>
      <c r="H106" s="57">
        <f>VLOOKUP($M106,CardStats!$A$3:$AE$998,15,FALSE)</f>
        <v>0</v>
      </c>
      <c r="I106" s="57">
        <f>VLOOKUP($M106,CardStats!$A$3:$AE$998,17,FALSE)</f>
        <v>1</v>
      </c>
      <c r="J106" s="57">
        <f>VLOOKUP($M106,CardStats!$A$3:$AE$998,18,FALSE)</f>
        <v>1</v>
      </c>
      <c r="K106" s="57">
        <f>VLOOKUP($M106,CardStats!$A$3:$AE$998,20,FALSE)</f>
        <v>0.66666666666666663</v>
      </c>
      <c r="L106" s="57">
        <f>VLOOKUP($M106,CardStats!$A$3:$AE$998,21,FALSE)</f>
        <v>0</v>
      </c>
      <c r="M106" s="53" t="str">
        <f>Fixtures!A106</f>
        <v>Valenciennes</v>
      </c>
      <c r="N106" s="54">
        <f>Fixtures!D106</f>
        <v>43693</v>
      </c>
      <c r="O106" s="53" t="str">
        <f>Fixtures!B106</f>
        <v>Rodez</v>
      </c>
      <c r="P106" s="51">
        <f>VLOOKUP($O106,CardStats!$A$3:$AE$998,5,FALSE)</f>
        <v>4.333333333333333</v>
      </c>
      <c r="Q106" s="51">
        <f>VLOOKUP($O106,CardStats!$A$3:$AE$998,7,FALSE)</f>
        <v>4</v>
      </c>
      <c r="R106" s="51">
        <f>VLOOKUP($O106,CardStats!$A$3:$AE$998,8,FALSE)</f>
        <v>1.6666666666666667</v>
      </c>
      <c r="S106" s="51">
        <f>VLOOKUP($O106,CardStats!$A$3:$AE$998,10,FALSE)</f>
        <v>2</v>
      </c>
      <c r="T106" s="57">
        <f>VLOOKUP($O106,CardStats!$A$3:$AE$998,11,FALSE)</f>
        <v>1</v>
      </c>
      <c r="U106" s="57">
        <f>VLOOKUP($O106,CardStats!$A$3:$AE$998,13,FALSE)</f>
        <v>1</v>
      </c>
      <c r="V106" s="57">
        <f>VLOOKUP($O106,CardStats!$A$3:$AE$998,14,FALSE)</f>
        <v>0.33333333333333331</v>
      </c>
      <c r="W106" s="57">
        <f>VLOOKUP($O106,CardStats!$A$3:$AE$998,16,FALSE)</f>
        <v>0</v>
      </c>
      <c r="X106" s="57">
        <f>VLOOKUP($O106,CardStats!$A$3:$AE$998,17,FALSE)</f>
        <v>1</v>
      </c>
      <c r="Y106" s="57">
        <f>VLOOKUP($O106,CardStats!$A$3:$AE$998,19,FALSE)</f>
        <v>1</v>
      </c>
      <c r="Z106" s="57">
        <f>VLOOKUP($O106,CardStats!$A$3:$AE$998,20,FALSE)</f>
        <v>0.66666666666666663</v>
      </c>
      <c r="AA106" s="57">
        <f>VLOOKUP($O106,CardStats!$A$3:$AE$998,22,FALSE)</f>
        <v>1</v>
      </c>
    </row>
    <row r="107" spans="1:27" x14ac:dyDescent="0.3">
      <c r="A107" s="51">
        <f>VLOOKUP($M107,CardStats!$A$3:$AE$998,5,FALSE)</f>
        <v>5.333333333333333</v>
      </c>
      <c r="B107" s="51">
        <f>VLOOKUP($M107,CardStats!$A$3:$AE$998,6,FALSE)</f>
        <v>6</v>
      </c>
      <c r="C107" s="51">
        <f>VLOOKUP($M107,CardStats!$A$3:$AE$998,8,FALSE)</f>
        <v>3</v>
      </c>
      <c r="D107" s="51">
        <f>VLOOKUP($M107,CardStats!$A$3:$AE$998,9,FALSE)</f>
        <v>4</v>
      </c>
      <c r="E107" s="57">
        <f>VLOOKUP($M107,CardStats!$A$3:$AE$998,11,FALSE)</f>
        <v>1</v>
      </c>
      <c r="F107" s="57">
        <f>VLOOKUP($M107,CardStats!$A$3:$AE$998,12,FALSE)</f>
        <v>1</v>
      </c>
      <c r="G107" s="57">
        <f>VLOOKUP($M107,CardStats!$A$3:$AE$998,14,FALSE)</f>
        <v>0.66666666666666663</v>
      </c>
      <c r="H107" s="57">
        <f>VLOOKUP($M107,CardStats!$A$3:$AE$998,15,FALSE)</f>
        <v>1</v>
      </c>
      <c r="I107" s="57">
        <f>VLOOKUP($M107,CardStats!$A$3:$AE$998,17,FALSE)</f>
        <v>1</v>
      </c>
      <c r="J107" s="57">
        <f>VLOOKUP($M107,CardStats!$A$3:$AE$998,18,FALSE)</f>
        <v>1</v>
      </c>
      <c r="K107" s="57">
        <f>VLOOKUP($M107,CardStats!$A$3:$AE$998,20,FALSE)</f>
        <v>1</v>
      </c>
      <c r="L107" s="57">
        <f>VLOOKUP($M107,CardStats!$A$3:$AE$998,21,FALSE)</f>
        <v>1</v>
      </c>
      <c r="M107" s="53" t="str">
        <f>Fixtures!A107</f>
        <v>Caen</v>
      </c>
      <c r="N107" s="54">
        <f>Fixtures!D107</f>
        <v>43693</v>
      </c>
      <c r="O107" s="53" t="str">
        <f>Fixtures!B107</f>
        <v>Chambly</v>
      </c>
      <c r="P107" s="51">
        <f>VLOOKUP($O107,CardStats!$A$3:$AE$998,5,FALSE)</f>
        <v>3.6666666666666665</v>
      </c>
      <c r="Q107" s="51">
        <f>VLOOKUP($O107,CardStats!$A$3:$AE$998,7,FALSE)</f>
        <v>3</v>
      </c>
      <c r="R107" s="51">
        <f>VLOOKUP($O107,CardStats!$A$3:$AE$998,8,FALSE)</f>
        <v>2.3333333333333335</v>
      </c>
      <c r="S107" s="51">
        <f>VLOOKUP($O107,CardStats!$A$3:$AE$998,10,FALSE)</f>
        <v>2</v>
      </c>
      <c r="T107" s="57">
        <f>VLOOKUP($O107,CardStats!$A$3:$AE$998,11,FALSE)</f>
        <v>1</v>
      </c>
      <c r="U107" s="57">
        <f>VLOOKUP($O107,CardStats!$A$3:$AE$998,13,FALSE)</f>
        <v>1</v>
      </c>
      <c r="V107" s="57">
        <f>VLOOKUP($O107,CardStats!$A$3:$AE$998,14,FALSE)</f>
        <v>0</v>
      </c>
      <c r="W107" s="57">
        <f>VLOOKUP($O107,CardStats!$A$3:$AE$998,16,FALSE)</f>
        <v>0</v>
      </c>
      <c r="X107" s="57">
        <f>VLOOKUP($O107,CardStats!$A$3:$AE$998,17,FALSE)</f>
        <v>1</v>
      </c>
      <c r="Y107" s="57">
        <f>VLOOKUP($O107,CardStats!$A$3:$AE$998,19,FALSE)</f>
        <v>1</v>
      </c>
      <c r="Z107" s="57">
        <f>VLOOKUP($O107,CardStats!$A$3:$AE$998,20,FALSE)</f>
        <v>1</v>
      </c>
      <c r="AA107" s="57">
        <f>VLOOKUP($O107,CardStats!$A$3:$AE$998,22,FALSE)</f>
        <v>1</v>
      </c>
    </row>
    <row r="108" spans="1:27" x14ac:dyDescent="0.3">
      <c r="A108" s="51">
        <f>VLOOKUP($M108,CardStats!$A$3:$AE$998,5,FALSE)</f>
        <v>4.666666666666667</v>
      </c>
      <c r="B108" s="51">
        <f>VLOOKUP($M108,CardStats!$A$3:$AE$998,6,FALSE)</f>
        <v>7</v>
      </c>
      <c r="C108" s="51">
        <f>VLOOKUP($M108,CardStats!$A$3:$AE$998,8,FALSE)</f>
        <v>2.3333333333333335</v>
      </c>
      <c r="D108" s="51">
        <f>VLOOKUP($M108,CardStats!$A$3:$AE$998,9,FALSE)</f>
        <v>4</v>
      </c>
      <c r="E108" s="57">
        <f>VLOOKUP($M108,CardStats!$A$3:$AE$998,11,FALSE)</f>
        <v>1</v>
      </c>
      <c r="F108" s="57">
        <f>VLOOKUP($M108,CardStats!$A$3:$AE$998,12,FALSE)</f>
        <v>1</v>
      </c>
      <c r="G108" s="57">
        <f>VLOOKUP($M108,CardStats!$A$3:$AE$998,14,FALSE)</f>
        <v>0.33333333333333331</v>
      </c>
      <c r="H108" s="57">
        <f>VLOOKUP($M108,CardStats!$A$3:$AE$998,15,FALSE)</f>
        <v>1</v>
      </c>
      <c r="I108" s="57">
        <f>VLOOKUP($M108,CardStats!$A$3:$AE$998,17,FALSE)</f>
        <v>1</v>
      </c>
      <c r="J108" s="57">
        <f>VLOOKUP($M108,CardStats!$A$3:$AE$998,18,FALSE)</f>
        <v>1</v>
      </c>
      <c r="K108" s="57">
        <f>VLOOKUP($M108,CardStats!$A$3:$AE$998,20,FALSE)</f>
        <v>0.66666666666666663</v>
      </c>
      <c r="L108" s="57">
        <f>VLOOKUP($M108,CardStats!$A$3:$AE$998,21,FALSE)</f>
        <v>1</v>
      </c>
      <c r="M108" s="53" t="str">
        <f>Fixtures!A108</f>
        <v>Grenoble Foot 38</v>
      </c>
      <c r="N108" s="54">
        <f>Fixtures!D108</f>
        <v>43693</v>
      </c>
      <c r="O108" s="53" t="str">
        <f>Fixtures!B108</f>
        <v>Troyes</v>
      </c>
      <c r="P108" s="51">
        <f>VLOOKUP($O108,CardStats!$A$3:$AE$998,5,FALSE)</f>
        <v>4</v>
      </c>
      <c r="Q108" s="51">
        <f>VLOOKUP($O108,CardStats!$A$3:$AE$998,7,FALSE)</f>
        <v>3</v>
      </c>
      <c r="R108" s="51">
        <f>VLOOKUP($O108,CardStats!$A$3:$AE$998,8,FALSE)</f>
        <v>1.6666666666666667</v>
      </c>
      <c r="S108" s="51">
        <f>VLOOKUP($O108,CardStats!$A$3:$AE$998,10,FALSE)</f>
        <v>1</v>
      </c>
      <c r="T108" s="57">
        <f>VLOOKUP($O108,CardStats!$A$3:$AE$998,11,FALSE)</f>
        <v>1</v>
      </c>
      <c r="U108" s="57">
        <f>VLOOKUP($O108,CardStats!$A$3:$AE$998,13,FALSE)</f>
        <v>1</v>
      </c>
      <c r="V108" s="57">
        <f>VLOOKUP($O108,CardStats!$A$3:$AE$998,14,FALSE)</f>
        <v>0.33333333333333331</v>
      </c>
      <c r="W108" s="57">
        <f>VLOOKUP($O108,CardStats!$A$3:$AE$998,16,FALSE)</f>
        <v>0</v>
      </c>
      <c r="X108" s="57">
        <f>VLOOKUP($O108,CardStats!$A$3:$AE$998,17,FALSE)</f>
        <v>0.66666666666666663</v>
      </c>
      <c r="Y108" s="57">
        <f>VLOOKUP($O108,CardStats!$A$3:$AE$998,19,FALSE)</f>
        <v>1</v>
      </c>
      <c r="Z108" s="57">
        <f>VLOOKUP($O108,CardStats!$A$3:$AE$998,20,FALSE)</f>
        <v>0.33333333333333331</v>
      </c>
      <c r="AA108" s="57">
        <f>VLOOKUP($O108,CardStats!$A$3:$AE$998,22,FALSE)</f>
        <v>0</v>
      </c>
    </row>
    <row r="109" spans="1:27" x14ac:dyDescent="0.3">
      <c r="A109" s="51">
        <f>VLOOKUP($M109,CardStats!$A$3:$AE$998,5,FALSE)</f>
        <v>3.6666666666666665</v>
      </c>
      <c r="B109" s="51">
        <f>VLOOKUP($M109,CardStats!$A$3:$AE$998,6,FALSE)</f>
        <v>4</v>
      </c>
      <c r="C109" s="51">
        <f>VLOOKUP($M109,CardStats!$A$3:$AE$998,8,FALSE)</f>
        <v>2.3333333333333335</v>
      </c>
      <c r="D109" s="51">
        <f>VLOOKUP($M109,CardStats!$A$3:$AE$998,9,FALSE)</f>
        <v>2</v>
      </c>
      <c r="E109" s="57">
        <f>VLOOKUP($M109,CardStats!$A$3:$AE$998,11,FALSE)</f>
        <v>1</v>
      </c>
      <c r="F109" s="57">
        <f>VLOOKUP($M109,CardStats!$A$3:$AE$998,12,FALSE)</f>
        <v>1</v>
      </c>
      <c r="G109" s="57">
        <f>VLOOKUP($M109,CardStats!$A$3:$AE$998,14,FALSE)</f>
        <v>0</v>
      </c>
      <c r="H109" s="57">
        <f>VLOOKUP($M109,CardStats!$A$3:$AE$998,15,FALSE)</f>
        <v>0</v>
      </c>
      <c r="I109" s="57">
        <f>VLOOKUP($M109,CardStats!$A$3:$AE$998,17,FALSE)</f>
        <v>1</v>
      </c>
      <c r="J109" s="57">
        <f>VLOOKUP($M109,CardStats!$A$3:$AE$998,18,FALSE)</f>
        <v>1</v>
      </c>
      <c r="K109" s="57">
        <f>VLOOKUP($M109,CardStats!$A$3:$AE$998,20,FALSE)</f>
        <v>1</v>
      </c>
      <c r="L109" s="57">
        <f>VLOOKUP($M109,CardStats!$A$3:$AE$998,21,FALSE)</f>
        <v>1</v>
      </c>
      <c r="M109" s="53" t="str">
        <f>Fixtures!A109</f>
        <v>Châteauroux</v>
      </c>
      <c r="N109" s="54">
        <f>Fixtures!D109</f>
        <v>43693</v>
      </c>
      <c r="O109" s="53" t="str">
        <f>Fixtures!B109</f>
        <v>Ajaccio</v>
      </c>
      <c r="P109" s="51">
        <f>VLOOKUP($O109,CardStats!$A$3:$AE$998,5,FALSE)</f>
        <v>7.333333333333333</v>
      </c>
      <c r="Q109" s="51">
        <f>VLOOKUP($O109,CardStats!$A$3:$AE$998,7,FALSE)</f>
        <v>7</v>
      </c>
      <c r="R109" s="51">
        <f>VLOOKUP($O109,CardStats!$A$3:$AE$998,8,FALSE)</f>
        <v>3.6666666666666665</v>
      </c>
      <c r="S109" s="51">
        <f>VLOOKUP($O109,CardStats!$A$3:$AE$998,10,FALSE)</f>
        <v>3</v>
      </c>
      <c r="T109" s="57">
        <f>VLOOKUP($O109,CardStats!$A$3:$AE$998,11,FALSE)</f>
        <v>1</v>
      </c>
      <c r="U109" s="57">
        <f>VLOOKUP($O109,CardStats!$A$3:$AE$998,13,FALSE)</f>
        <v>1</v>
      </c>
      <c r="V109" s="57">
        <f>VLOOKUP($O109,CardStats!$A$3:$AE$998,14,FALSE)</f>
        <v>1</v>
      </c>
      <c r="W109" s="57">
        <f>VLOOKUP($O109,CardStats!$A$3:$AE$998,16,FALSE)</f>
        <v>1</v>
      </c>
      <c r="X109" s="57">
        <f>VLOOKUP($O109,CardStats!$A$3:$AE$998,17,FALSE)</f>
        <v>1</v>
      </c>
      <c r="Y109" s="57">
        <f>VLOOKUP($O109,CardStats!$A$3:$AE$998,19,FALSE)</f>
        <v>1</v>
      </c>
      <c r="Z109" s="57">
        <f>VLOOKUP($O109,CardStats!$A$3:$AE$998,20,FALSE)</f>
        <v>1</v>
      </c>
      <c r="AA109" s="57">
        <f>VLOOKUP($O109,CardStats!$A$3:$AE$998,22,FALSE)</f>
        <v>1</v>
      </c>
    </row>
    <row r="110" spans="1:27" x14ac:dyDescent="0.3">
      <c r="A110" s="51">
        <f>VLOOKUP($M110,CardStats!$A$3:$AE$998,5,FALSE)</f>
        <v>6.333333333333333</v>
      </c>
      <c r="B110" s="51">
        <f>VLOOKUP($M110,CardStats!$A$3:$AE$998,6,FALSE)</f>
        <v>4</v>
      </c>
      <c r="C110" s="51">
        <f>VLOOKUP($M110,CardStats!$A$3:$AE$998,8,FALSE)</f>
        <v>2.6666666666666665</v>
      </c>
      <c r="D110" s="51">
        <f>VLOOKUP($M110,CardStats!$A$3:$AE$998,9,FALSE)</f>
        <v>0</v>
      </c>
      <c r="E110" s="57">
        <f>VLOOKUP($M110,CardStats!$A$3:$AE$998,11,FALSE)</f>
        <v>1</v>
      </c>
      <c r="F110" s="57">
        <f>VLOOKUP($M110,CardStats!$A$3:$AE$998,12,FALSE)</f>
        <v>1</v>
      </c>
      <c r="G110" s="57">
        <f>VLOOKUP($M110,CardStats!$A$3:$AE$998,14,FALSE)</f>
        <v>0.66666666666666663</v>
      </c>
      <c r="H110" s="57">
        <f>VLOOKUP($M110,CardStats!$A$3:$AE$998,15,FALSE)</f>
        <v>0</v>
      </c>
      <c r="I110" s="57">
        <f>VLOOKUP($M110,CardStats!$A$3:$AE$998,17,FALSE)</f>
        <v>0.66666666666666663</v>
      </c>
      <c r="J110" s="57">
        <f>VLOOKUP($M110,CardStats!$A$3:$AE$998,18,FALSE)</f>
        <v>0</v>
      </c>
      <c r="K110" s="57">
        <f>VLOOKUP($M110,CardStats!$A$3:$AE$998,20,FALSE)</f>
        <v>0.66666666666666663</v>
      </c>
      <c r="L110" s="57">
        <f>VLOOKUP($M110,CardStats!$A$3:$AE$998,21,FALSE)</f>
        <v>0</v>
      </c>
      <c r="M110" s="53" t="str">
        <f>Fixtures!A110</f>
        <v>Lorient</v>
      </c>
      <c r="N110" s="54">
        <f>Fixtures!D110</f>
        <v>43693</v>
      </c>
      <c r="O110" s="53" t="str">
        <f>Fixtures!B110</f>
        <v>Sochaux</v>
      </c>
      <c r="P110" s="51">
        <f>VLOOKUP($O110,CardStats!$A$3:$AE$998,5,FALSE)</f>
        <v>3.6666666666666665</v>
      </c>
      <c r="Q110" s="51">
        <f>VLOOKUP($O110,CardStats!$A$3:$AE$998,7,FALSE)</f>
        <v>3</v>
      </c>
      <c r="R110" s="51">
        <f>VLOOKUP($O110,CardStats!$A$3:$AE$998,8,FALSE)</f>
        <v>1.3333333333333333</v>
      </c>
      <c r="S110" s="51">
        <f>VLOOKUP($O110,CardStats!$A$3:$AE$998,10,FALSE)</f>
        <v>2</v>
      </c>
      <c r="T110" s="57">
        <f>VLOOKUP($O110,CardStats!$A$3:$AE$998,11,FALSE)</f>
        <v>1</v>
      </c>
      <c r="U110" s="57">
        <f>VLOOKUP($O110,CardStats!$A$3:$AE$998,13,FALSE)</f>
        <v>1</v>
      </c>
      <c r="V110" s="57">
        <f>VLOOKUP($O110,CardStats!$A$3:$AE$998,14,FALSE)</f>
        <v>0</v>
      </c>
      <c r="W110" s="57">
        <f>VLOOKUP($O110,CardStats!$A$3:$AE$998,16,FALSE)</f>
        <v>0</v>
      </c>
      <c r="X110" s="57">
        <f>VLOOKUP($O110,CardStats!$A$3:$AE$998,17,FALSE)</f>
        <v>1</v>
      </c>
      <c r="Y110" s="57">
        <f>VLOOKUP($O110,CardStats!$A$3:$AE$998,19,FALSE)</f>
        <v>1</v>
      </c>
      <c r="Z110" s="57">
        <f>VLOOKUP($O110,CardStats!$A$3:$AE$998,20,FALSE)</f>
        <v>0.33333333333333331</v>
      </c>
      <c r="AA110" s="57">
        <f>VLOOKUP($O110,CardStats!$A$3:$AE$998,22,FALSE)</f>
        <v>1</v>
      </c>
    </row>
    <row r="111" spans="1:27" x14ac:dyDescent="0.3">
      <c r="A111" s="51">
        <f>VLOOKUP($M111,CardStats!$A$3:$AE$998,5,FALSE)</f>
        <v>4</v>
      </c>
      <c r="B111" s="51">
        <f>VLOOKUP($M111,CardStats!$A$3:$AE$998,6,FALSE)</f>
        <v>5.5</v>
      </c>
      <c r="C111" s="51">
        <f>VLOOKUP($M111,CardStats!$A$3:$AE$998,8,FALSE)</f>
        <v>1.3333333333333333</v>
      </c>
      <c r="D111" s="51">
        <f>VLOOKUP($M111,CardStats!$A$3:$AE$998,9,FALSE)</f>
        <v>2</v>
      </c>
      <c r="E111" s="57">
        <f>VLOOKUP($M111,CardStats!$A$3:$AE$998,11,FALSE)</f>
        <v>0.33333333333333331</v>
      </c>
      <c r="F111" s="57">
        <f>VLOOKUP($M111,CardStats!$A$3:$AE$998,12,FALSE)</f>
        <v>0.5</v>
      </c>
      <c r="G111" s="57">
        <f>VLOOKUP($M111,CardStats!$A$3:$AE$998,14,FALSE)</f>
        <v>0.33333333333333331</v>
      </c>
      <c r="H111" s="57">
        <f>VLOOKUP($M111,CardStats!$A$3:$AE$998,15,FALSE)</f>
        <v>0.5</v>
      </c>
      <c r="I111" s="57">
        <f>VLOOKUP($M111,CardStats!$A$3:$AE$998,17,FALSE)</f>
        <v>0.66666666666666663</v>
      </c>
      <c r="J111" s="57">
        <f>VLOOKUP($M111,CardStats!$A$3:$AE$998,18,FALSE)</f>
        <v>1</v>
      </c>
      <c r="K111" s="57">
        <f>VLOOKUP($M111,CardStats!$A$3:$AE$998,20,FALSE)</f>
        <v>0.33333333333333331</v>
      </c>
      <c r="L111" s="57">
        <f>VLOOKUP($M111,CardStats!$A$3:$AE$998,21,FALSE)</f>
        <v>0.5</v>
      </c>
      <c r="M111" s="53" t="str">
        <f>Fixtures!A111</f>
        <v>Nancy</v>
      </c>
      <c r="N111" s="54">
        <f>Fixtures!D111</f>
        <v>43693</v>
      </c>
      <c r="O111" s="53" t="str">
        <f>Fixtures!B111</f>
        <v>Le Mans</v>
      </c>
      <c r="P111" s="51">
        <f>VLOOKUP($O111,CardStats!$A$3:$AE$998,5,FALSE)</f>
        <v>2.3333333333333335</v>
      </c>
      <c r="Q111" s="51">
        <f>VLOOKUP($O111,CardStats!$A$3:$AE$998,7,FALSE)</f>
        <v>3</v>
      </c>
      <c r="R111" s="51">
        <f>VLOOKUP($O111,CardStats!$A$3:$AE$998,8,FALSE)</f>
        <v>1.3333333333333333</v>
      </c>
      <c r="S111" s="51">
        <f>VLOOKUP($O111,CardStats!$A$3:$AE$998,10,FALSE)</f>
        <v>2</v>
      </c>
      <c r="T111" s="57">
        <f>VLOOKUP($O111,CardStats!$A$3:$AE$998,11,FALSE)</f>
        <v>0.66666666666666663</v>
      </c>
      <c r="U111" s="57">
        <f>VLOOKUP($O111,CardStats!$A$3:$AE$998,13,FALSE)</f>
        <v>1</v>
      </c>
      <c r="V111" s="57">
        <f>VLOOKUP($O111,CardStats!$A$3:$AE$998,14,FALSE)</f>
        <v>0</v>
      </c>
      <c r="W111" s="57">
        <f>VLOOKUP($O111,CardStats!$A$3:$AE$998,16,FALSE)</f>
        <v>0</v>
      </c>
      <c r="X111" s="57">
        <f>VLOOKUP($O111,CardStats!$A$3:$AE$998,17,FALSE)</f>
        <v>1</v>
      </c>
      <c r="Y111" s="57">
        <f>VLOOKUP($O111,CardStats!$A$3:$AE$998,19,FALSE)</f>
        <v>1</v>
      </c>
      <c r="Z111" s="57">
        <f>VLOOKUP($O111,CardStats!$A$3:$AE$998,20,FALSE)</f>
        <v>0.33333333333333331</v>
      </c>
      <c r="AA111" s="57">
        <f>VLOOKUP($O111,CardStats!$A$3:$AE$998,22,FALSE)</f>
        <v>1</v>
      </c>
    </row>
    <row r="112" spans="1:27" x14ac:dyDescent="0.3">
      <c r="A112" s="51">
        <f>VLOOKUP($M112,CardStats!$A$3:$AE$998,5,FALSE)</f>
        <v>3</v>
      </c>
      <c r="B112" s="51">
        <f>VLOOKUP($M112,CardStats!$A$3:$AE$998,6,FALSE)</f>
        <v>3</v>
      </c>
      <c r="C112" s="51">
        <f>VLOOKUP($M112,CardStats!$A$3:$AE$998,8,FALSE)</f>
        <v>1.6666666666666667</v>
      </c>
      <c r="D112" s="51">
        <f>VLOOKUP($M112,CardStats!$A$3:$AE$998,9,FALSE)</f>
        <v>1</v>
      </c>
      <c r="E112" s="57">
        <f>VLOOKUP($M112,CardStats!$A$3:$AE$998,11,FALSE)</f>
        <v>0.66666666666666663</v>
      </c>
      <c r="F112" s="57">
        <f>VLOOKUP($M112,CardStats!$A$3:$AE$998,12,FALSE)</f>
        <v>1</v>
      </c>
      <c r="G112" s="57">
        <f>VLOOKUP($M112,CardStats!$A$3:$AE$998,14,FALSE)</f>
        <v>0</v>
      </c>
      <c r="H112" s="57">
        <f>VLOOKUP($M112,CardStats!$A$3:$AE$998,15,FALSE)</f>
        <v>0</v>
      </c>
      <c r="I112" s="57">
        <f>VLOOKUP($M112,CardStats!$A$3:$AE$998,17,FALSE)</f>
        <v>1</v>
      </c>
      <c r="J112" s="57">
        <f>VLOOKUP($M112,CardStats!$A$3:$AE$998,18,FALSE)</f>
        <v>1</v>
      </c>
      <c r="K112" s="57">
        <f>VLOOKUP($M112,CardStats!$A$3:$AE$998,20,FALSE)</f>
        <v>0.33333333333333331</v>
      </c>
      <c r="L112" s="57">
        <f>VLOOKUP($M112,CardStats!$A$3:$AE$998,21,FALSE)</f>
        <v>0</v>
      </c>
      <c r="M112" s="53" t="str">
        <f>Fixtures!A112</f>
        <v>Orléans</v>
      </c>
      <c r="N112" s="54">
        <f>Fixtures!D112</f>
        <v>43693</v>
      </c>
      <c r="O112" s="53" t="str">
        <f>Fixtures!B112</f>
        <v>Clermont</v>
      </c>
      <c r="P112" s="51">
        <f>VLOOKUP($O112,CardStats!$A$3:$AE$998,5,FALSE)</f>
        <v>4.333333333333333</v>
      </c>
      <c r="Q112" s="51">
        <f>VLOOKUP($O112,CardStats!$A$3:$AE$998,7,FALSE)</f>
        <v>5</v>
      </c>
      <c r="R112" s="51">
        <f>VLOOKUP($O112,CardStats!$A$3:$AE$998,8,FALSE)</f>
        <v>1.3333333333333333</v>
      </c>
      <c r="S112" s="51">
        <f>VLOOKUP($O112,CardStats!$A$3:$AE$998,10,FALSE)</f>
        <v>1</v>
      </c>
      <c r="T112" s="57">
        <f>VLOOKUP($O112,CardStats!$A$3:$AE$998,11,FALSE)</f>
        <v>1</v>
      </c>
      <c r="U112" s="57">
        <f>VLOOKUP($O112,CardStats!$A$3:$AE$998,13,FALSE)</f>
        <v>1</v>
      </c>
      <c r="V112" s="57">
        <f>VLOOKUP($O112,CardStats!$A$3:$AE$998,14,FALSE)</f>
        <v>0.33333333333333331</v>
      </c>
      <c r="W112" s="57">
        <f>VLOOKUP($O112,CardStats!$A$3:$AE$998,16,FALSE)</f>
        <v>1</v>
      </c>
      <c r="X112" s="57">
        <f>VLOOKUP($O112,CardStats!$A$3:$AE$998,17,FALSE)</f>
        <v>1</v>
      </c>
      <c r="Y112" s="57">
        <f>VLOOKUP($O112,CardStats!$A$3:$AE$998,19,FALSE)</f>
        <v>1</v>
      </c>
      <c r="Z112" s="57">
        <f>VLOOKUP($O112,CardStats!$A$3:$AE$998,20,FALSE)</f>
        <v>0.33333333333333331</v>
      </c>
      <c r="AA112" s="57">
        <f>VLOOKUP($O112,CardStats!$A$3:$AE$998,22,FALSE)</f>
        <v>0</v>
      </c>
    </row>
    <row r="113" spans="1:27" x14ac:dyDescent="0.3">
      <c r="A113" s="51">
        <f>VLOOKUP($M113,CardStats!$A$3:$AE$998,5,FALSE)</f>
        <v>4.333333333333333</v>
      </c>
      <c r="B113" s="51">
        <f>VLOOKUP($M113,CardStats!$A$3:$AE$998,6,FALSE)</f>
        <v>3</v>
      </c>
      <c r="C113" s="51">
        <f>VLOOKUP($M113,CardStats!$A$3:$AE$998,8,FALSE)</f>
        <v>3</v>
      </c>
      <c r="D113" s="51">
        <f>VLOOKUP($M113,CardStats!$A$3:$AE$998,9,FALSE)</f>
        <v>1</v>
      </c>
      <c r="E113" s="57">
        <f>VLOOKUP($M113,CardStats!$A$3:$AE$998,11,FALSE)</f>
        <v>1</v>
      </c>
      <c r="F113" s="57">
        <f>VLOOKUP($M113,CardStats!$A$3:$AE$998,12,FALSE)</f>
        <v>1</v>
      </c>
      <c r="G113" s="57">
        <f>VLOOKUP($M113,CardStats!$A$3:$AE$998,14,FALSE)</f>
        <v>0.33333333333333331</v>
      </c>
      <c r="H113" s="57">
        <f>VLOOKUP($M113,CardStats!$A$3:$AE$998,15,FALSE)</f>
        <v>0</v>
      </c>
      <c r="I113" s="57">
        <f>VLOOKUP($M113,CardStats!$A$3:$AE$998,17,FALSE)</f>
        <v>1</v>
      </c>
      <c r="J113" s="57">
        <f>VLOOKUP($M113,CardStats!$A$3:$AE$998,18,FALSE)</f>
        <v>1</v>
      </c>
      <c r="K113" s="57">
        <f>VLOOKUP($M113,CardStats!$A$3:$AE$998,20,FALSE)</f>
        <v>0.66666666666666663</v>
      </c>
      <c r="L113" s="57">
        <f>VLOOKUP($M113,CardStats!$A$3:$AE$998,21,FALSE)</f>
        <v>0</v>
      </c>
      <c r="M113" s="53" t="str">
        <f>Fixtures!A113</f>
        <v>Paris</v>
      </c>
      <c r="N113" s="54">
        <f>Fixtures!D113</f>
        <v>43693</v>
      </c>
      <c r="O113" s="53" t="str">
        <f>Fixtures!B113</f>
        <v>Niort</v>
      </c>
      <c r="P113" s="51">
        <f>VLOOKUP($O113,CardStats!$A$3:$AE$998,5,FALSE)</f>
        <v>3</v>
      </c>
      <c r="Q113" s="51">
        <f>VLOOKUP($O113,CardStats!$A$3:$AE$998,7,FALSE)</f>
        <v>3</v>
      </c>
      <c r="R113" s="51">
        <f>VLOOKUP($O113,CardStats!$A$3:$AE$998,8,FALSE)</f>
        <v>1.6666666666666667</v>
      </c>
      <c r="S113" s="51">
        <f>VLOOKUP($O113,CardStats!$A$3:$AE$998,10,FALSE)</f>
        <v>2</v>
      </c>
      <c r="T113" s="57">
        <f>VLOOKUP($O113,CardStats!$A$3:$AE$998,11,FALSE)</f>
        <v>1</v>
      </c>
      <c r="U113" s="57">
        <f>VLOOKUP($O113,CardStats!$A$3:$AE$998,13,FALSE)</f>
        <v>1</v>
      </c>
      <c r="V113" s="57">
        <f>VLOOKUP($O113,CardStats!$A$3:$AE$998,14,FALSE)</f>
        <v>0</v>
      </c>
      <c r="W113" s="57">
        <f>VLOOKUP($O113,CardStats!$A$3:$AE$998,16,FALSE)</f>
        <v>0</v>
      </c>
      <c r="X113" s="57">
        <f>VLOOKUP($O113,CardStats!$A$3:$AE$998,17,FALSE)</f>
        <v>1</v>
      </c>
      <c r="Y113" s="57">
        <f>VLOOKUP($O113,CardStats!$A$3:$AE$998,19,FALSE)</f>
        <v>1</v>
      </c>
      <c r="Z113" s="57">
        <f>VLOOKUP($O113,CardStats!$A$3:$AE$998,20,FALSE)</f>
        <v>0.66666666666666663</v>
      </c>
      <c r="AA113" s="57">
        <f>VLOOKUP($O113,CardStats!$A$3:$AE$998,22,FALSE)</f>
        <v>1</v>
      </c>
    </row>
    <row r="114" spans="1:27" x14ac:dyDescent="0.3">
      <c r="A114" s="51" t="e">
        <f>VLOOKUP($M114,CardStats!$A$3:$AE$998,5,FALSE)</f>
        <v>#DIV/0!</v>
      </c>
      <c r="B114" s="51" t="e">
        <f>VLOOKUP($M114,CardStats!$A$3:$AE$998,6,FALSE)</f>
        <v>#DIV/0!</v>
      </c>
      <c r="C114" s="51" t="e">
        <f>VLOOKUP($M114,CardStats!$A$3:$AE$998,8,FALSE)</f>
        <v>#DIV/0!</v>
      </c>
      <c r="D114" s="51" t="e">
        <f>VLOOKUP($M114,CardStats!$A$3:$AE$998,9,FALSE)</f>
        <v>#DIV/0!</v>
      </c>
      <c r="E114" s="57" t="e">
        <f>VLOOKUP($M114,CardStats!$A$3:$AE$998,11,FALSE)</f>
        <v>#DIV/0!</v>
      </c>
      <c r="F114" s="57" t="e">
        <f>VLOOKUP($M114,CardStats!$A$3:$AE$998,12,FALSE)</f>
        <v>#DIV/0!</v>
      </c>
      <c r="G114" s="57" t="e">
        <f>VLOOKUP($M114,CardStats!$A$3:$AE$998,14,FALSE)</f>
        <v>#DIV/0!</v>
      </c>
      <c r="H114" s="57" t="e">
        <f>VLOOKUP($M114,CardStats!$A$3:$AE$998,15,FALSE)</f>
        <v>#DIV/0!</v>
      </c>
      <c r="I114" s="57" t="e">
        <f>VLOOKUP($M114,CardStats!$A$3:$AE$998,17,FALSE)</f>
        <v>#DIV/0!</v>
      </c>
      <c r="J114" s="57" t="e">
        <f>VLOOKUP($M114,CardStats!$A$3:$AE$998,18,FALSE)</f>
        <v>#DIV/0!</v>
      </c>
      <c r="K114" s="57" t="e">
        <f>VLOOKUP($M114,CardStats!$A$3:$AE$998,20,FALSE)</f>
        <v>#DIV/0!</v>
      </c>
      <c r="L114" s="57" t="e">
        <f>VLOOKUP($M114,CardStats!$A$3:$AE$998,21,FALSE)</f>
        <v>#DIV/0!</v>
      </c>
      <c r="M114" s="53" t="str">
        <f>Fixtures!A114</f>
        <v>Denizlispor</v>
      </c>
      <c r="N114" s="54">
        <f>Fixtures!D114</f>
        <v>43693</v>
      </c>
      <c r="O114" s="53" t="str">
        <f>Fixtures!B114</f>
        <v>Galatasaray</v>
      </c>
      <c r="P114" s="51" t="e">
        <f>VLOOKUP($O114,CardStats!$A$3:$AE$998,5,FALSE)</f>
        <v>#DIV/0!</v>
      </c>
      <c r="Q114" s="51" t="e">
        <f>VLOOKUP($O114,CardStats!$A$3:$AE$998,7,FALSE)</f>
        <v>#DIV/0!</v>
      </c>
      <c r="R114" s="51" t="e">
        <f>VLOOKUP($O114,CardStats!$A$3:$AE$998,8,FALSE)</f>
        <v>#DIV/0!</v>
      </c>
      <c r="S114" s="51" t="e">
        <f>VLOOKUP($O114,CardStats!$A$3:$AE$998,10,FALSE)</f>
        <v>#DIV/0!</v>
      </c>
      <c r="T114" s="57" t="e">
        <f>VLOOKUP($O114,CardStats!$A$3:$AE$998,11,FALSE)</f>
        <v>#DIV/0!</v>
      </c>
      <c r="U114" s="57" t="e">
        <f>VLOOKUP($O114,CardStats!$A$3:$AE$998,13,FALSE)</f>
        <v>#DIV/0!</v>
      </c>
      <c r="V114" s="57" t="e">
        <f>VLOOKUP($O114,CardStats!$A$3:$AE$998,14,FALSE)</f>
        <v>#DIV/0!</v>
      </c>
      <c r="W114" s="57" t="e">
        <f>VLOOKUP($O114,CardStats!$A$3:$AE$998,16,FALSE)</f>
        <v>#DIV/0!</v>
      </c>
      <c r="X114" s="57" t="e">
        <f>VLOOKUP($O114,CardStats!$A$3:$AE$998,17,FALSE)</f>
        <v>#DIV/0!</v>
      </c>
      <c r="Y114" s="57" t="e">
        <f>VLOOKUP($O114,CardStats!$A$3:$AE$998,19,FALSE)</f>
        <v>#DIV/0!</v>
      </c>
      <c r="Z114" s="57" t="e">
        <f>VLOOKUP($O114,CardStats!$A$3:$AE$998,20,FALSE)</f>
        <v>#DIV/0!</v>
      </c>
      <c r="AA114" s="57" t="e">
        <f>VLOOKUP($O114,CardStats!$A$3:$AE$998,22,FALSE)</f>
        <v>#DIV/0!</v>
      </c>
    </row>
    <row r="115" spans="1:27" x14ac:dyDescent="0.3">
      <c r="A115" s="51">
        <f>VLOOKUP($M115,CardStats!$A$3:$AE$998,5,FALSE)</f>
        <v>3.4</v>
      </c>
      <c r="B115" s="51">
        <f>VLOOKUP($M115,CardStats!$A$3:$AE$998,6,FALSE)</f>
        <v>3.5</v>
      </c>
      <c r="C115" s="51">
        <f>VLOOKUP($M115,CardStats!$A$3:$AE$998,8,FALSE)</f>
        <v>2</v>
      </c>
      <c r="D115" s="51">
        <f>VLOOKUP($M115,CardStats!$A$3:$AE$998,9,FALSE)</f>
        <v>1.5</v>
      </c>
      <c r="E115" s="57">
        <f>VLOOKUP($M115,CardStats!$A$3:$AE$998,11,FALSE)</f>
        <v>1</v>
      </c>
      <c r="F115" s="57">
        <f>VLOOKUP($M115,CardStats!$A$3:$AE$998,12,FALSE)</f>
        <v>1</v>
      </c>
      <c r="G115" s="57">
        <f>VLOOKUP($M115,CardStats!$A$3:$AE$998,14,FALSE)</f>
        <v>0</v>
      </c>
      <c r="H115" s="57">
        <f>VLOOKUP($M115,CardStats!$A$3:$AE$998,15,FALSE)</f>
        <v>0</v>
      </c>
      <c r="I115" s="57">
        <f>VLOOKUP($M115,CardStats!$A$3:$AE$998,17,FALSE)</f>
        <v>1</v>
      </c>
      <c r="J115" s="57">
        <f>VLOOKUP($M115,CardStats!$A$3:$AE$998,18,FALSE)</f>
        <v>1</v>
      </c>
      <c r="K115" s="57">
        <f>VLOOKUP($M115,CardStats!$A$3:$AE$998,20,FALSE)</f>
        <v>0.6</v>
      </c>
      <c r="L115" s="57">
        <f>VLOOKUP($M115,CardStats!$A$3:$AE$998,21,FALSE)</f>
        <v>0.5</v>
      </c>
      <c r="M115" s="53" t="str">
        <f>Fixtures!A115</f>
        <v>Randers</v>
      </c>
      <c r="N115" s="54">
        <f>Fixtures!D115</f>
        <v>43693</v>
      </c>
      <c r="O115" s="53" t="str">
        <f>Fixtures!B115</f>
        <v>København</v>
      </c>
      <c r="P115" s="51">
        <f>VLOOKUP($O115,CardStats!$A$3:$AE$998,5,FALSE)</f>
        <v>4.8</v>
      </c>
      <c r="Q115" s="51">
        <f>VLOOKUP($O115,CardStats!$A$3:$AE$998,7,FALSE)</f>
        <v>4.666666666666667</v>
      </c>
      <c r="R115" s="51">
        <f>VLOOKUP($O115,CardStats!$A$3:$AE$998,8,FALSE)</f>
        <v>1.6</v>
      </c>
      <c r="S115" s="51">
        <f>VLOOKUP($O115,CardStats!$A$3:$AE$998,10,FALSE)</f>
        <v>1.6666666666666667</v>
      </c>
      <c r="T115" s="57">
        <f>VLOOKUP($O115,CardStats!$A$3:$AE$998,11,FALSE)</f>
        <v>1</v>
      </c>
      <c r="U115" s="57">
        <f>VLOOKUP($O115,CardStats!$A$3:$AE$998,13,FALSE)</f>
        <v>1</v>
      </c>
      <c r="V115" s="57">
        <f>VLOOKUP($O115,CardStats!$A$3:$AE$998,14,FALSE)</f>
        <v>0.4</v>
      </c>
      <c r="W115" s="57">
        <f>VLOOKUP($O115,CardStats!$A$3:$AE$998,16,FALSE)</f>
        <v>0.33333333333333331</v>
      </c>
      <c r="X115" s="57">
        <f>VLOOKUP($O115,CardStats!$A$3:$AE$998,17,FALSE)</f>
        <v>0.8</v>
      </c>
      <c r="Y115" s="57">
        <f>VLOOKUP($O115,CardStats!$A$3:$AE$998,19,FALSE)</f>
        <v>0.66666666666666663</v>
      </c>
      <c r="Z115" s="57">
        <f>VLOOKUP($O115,CardStats!$A$3:$AE$998,20,FALSE)</f>
        <v>0.6</v>
      </c>
      <c r="AA115" s="57">
        <f>VLOOKUP($O115,CardStats!$A$3:$AE$998,22,FALSE)</f>
        <v>0.66666666666666663</v>
      </c>
    </row>
    <row r="116" spans="1:27" x14ac:dyDescent="0.3">
      <c r="A116" s="51">
        <f>VLOOKUP($M116,CardStats!$A$3:$AE$998,5,FALSE)</f>
        <v>3.25</v>
      </c>
      <c r="B116" s="51">
        <f>VLOOKUP($M116,CardStats!$A$3:$AE$998,6,FALSE)</f>
        <v>2</v>
      </c>
      <c r="C116" s="51">
        <f>VLOOKUP($M116,CardStats!$A$3:$AE$998,8,FALSE)</f>
        <v>2</v>
      </c>
      <c r="D116" s="51">
        <f>VLOOKUP($M116,CardStats!$A$3:$AE$998,9,FALSE)</f>
        <v>2</v>
      </c>
      <c r="E116" s="57">
        <f>VLOOKUP($M116,CardStats!$A$3:$AE$998,11,FALSE)</f>
        <v>0.5</v>
      </c>
      <c r="F116" s="57">
        <f>VLOOKUP($M116,CardStats!$A$3:$AE$998,12,FALSE)</f>
        <v>0</v>
      </c>
      <c r="G116" s="57">
        <f>VLOOKUP($M116,CardStats!$A$3:$AE$998,14,FALSE)</f>
        <v>0.25</v>
      </c>
      <c r="H116" s="57">
        <f>VLOOKUP($M116,CardStats!$A$3:$AE$998,15,FALSE)</f>
        <v>0</v>
      </c>
      <c r="I116" s="57">
        <f>VLOOKUP($M116,CardStats!$A$3:$AE$998,17,FALSE)</f>
        <v>0.75</v>
      </c>
      <c r="J116" s="57">
        <f>VLOOKUP($M116,CardStats!$A$3:$AE$998,18,FALSE)</f>
        <v>1</v>
      </c>
      <c r="K116" s="57">
        <f>VLOOKUP($M116,CardStats!$A$3:$AE$998,20,FALSE)</f>
        <v>0.75</v>
      </c>
      <c r="L116" s="57">
        <f>VLOOKUP($M116,CardStats!$A$3:$AE$998,21,FALSE)</f>
        <v>1</v>
      </c>
      <c r="M116" s="53" t="str">
        <f>Fixtures!A116</f>
        <v>Nordsjælland</v>
      </c>
      <c r="N116" s="54">
        <f>Fixtures!D116</f>
        <v>43693</v>
      </c>
      <c r="O116" s="53" t="str">
        <f>Fixtures!B116</f>
        <v>OB</v>
      </c>
      <c r="P116" s="51">
        <f>VLOOKUP($O116,CardStats!$A$3:$AE$998,5,FALSE)</f>
        <v>5.6</v>
      </c>
      <c r="Q116" s="51">
        <f>VLOOKUP($O116,CardStats!$A$3:$AE$998,7,FALSE)</f>
        <v>6.5</v>
      </c>
      <c r="R116" s="51">
        <f>VLOOKUP($O116,CardStats!$A$3:$AE$998,8,FALSE)</f>
        <v>2.8</v>
      </c>
      <c r="S116" s="51">
        <f>VLOOKUP($O116,CardStats!$A$3:$AE$998,10,FALSE)</f>
        <v>3</v>
      </c>
      <c r="T116" s="57">
        <f>VLOOKUP($O116,CardStats!$A$3:$AE$998,11,FALSE)</f>
        <v>1</v>
      </c>
      <c r="U116" s="57">
        <f>VLOOKUP($O116,CardStats!$A$3:$AE$998,13,FALSE)</f>
        <v>1</v>
      </c>
      <c r="V116" s="57">
        <f>VLOOKUP($O116,CardStats!$A$3:$AE$998,14,FALSE)</f>
        <v>0.4</v>
      </c>
      <c r="W116" s="57">
        <f>VLOOKUP($O116,CardStats!$A$3:$AE$998,16,FALSE)</f>
        <v>0.5</v>
      </c>
      <c r="X116" s="57">
        <f>VLOOKUP($O116,CardStats!$A$3:$AE$998,17,FALSE)</f>
        <v>1</v>
      </c>
      <c r="Y116" s="57">
        <f>VLOOKUP($O116,CardStats!$A$3:$AE$998,19,FALSE)</f>
        <v>1</v>
      </c>
      <c r="Z116" s="57">
        <f>VLOOKUP($O116,CardStats!$A$3:$AE$998,20,FALSE)</f>
        <v>1</v>
      </c>
      <c r="AA116" s="57">
        <f>VLOOKUP($O116,CardStats!$A$3:$AE$998,22,FALSE)</f>
        <v>1</v>
      </c>
    </row>
    <row r="117" spans="1:27" x14ac:dyDescent="0.3">
      <c r="A117" s="51">
        <f>VLOOKUP($M117,CardStats!$A$3:$AE$998,5,FALSE)</f>
        <v>4.8</v>
      </c>
      <c r="B117" s="51">
        <f>VLOOKUP($M117,CardStats!$A$3:$AE$998,6,FALSE)</f>
        <v>4</v>
      </c>
      <c r="C117" s="51">
        <f>VLOOKUP($M117,CardStats!$A$3:$AE$998,8,FALSE)</f>
        <v>2.2000000000000002</v>
      </c>
      <c r="D117" s="51">
        <f>VLOOKUP($M117,CardStats!$A$3:$AE$998,9,FALSE)</f>
        <v>1.5</v>
      </c>
      <c r="E117" s="57">
        <f>VLOOKUP($M117,CardStats!$A$3:$AE$998,11,FALSE)</f>
        <v>1</v>
      </c>
      <c r="F117" s="57">
        <f>VLOOKUP($M117,CardStats!$A$3:$AE$998,12,FALSE)</f>
        <v>1</v>
      </c>
      <c r="G117" s="57">
        <f>VLOOKUP($M117,CardStats!$A$3:$AE$998,14,FALSE)</f>
        <v>0.8</v>
      </c>
      <c r="H117" s="57">
        <f>VLOOKUP($M117,CardStats!$A$3:$AE$998,15,FALSE)</f>
        <v>0.5</v>
      </c>
      <c r="I117" s="57">
        <f>VLOOKUP($M117,CardStats!$A$3:$AE$998,17,FALSE)</f>
        <v>1</v>
      </c>
      <c r="J117" s="57">
        <f>VLOOKUP($M117,CardStats!$A$3:$AE$998,18,FALSE)</f>
        <v>1</v>
      </c>
      <c r="K117" s="57">
        <f>VLOOKUP($M117,CardStats!$A$3:$AE$998,20,FALSE)</f>
        <v>0.8</v>
      </c>
      <c r="L117" s="57">
        <f>VLOOKUP($M117,CardStats!$A$3:$AE$998,21,FALSE)</f>
        <v>0.5</v>
      </c>
      <c r="M117" s="53" t="str">
        <f>Fixtures!A117</f>
        <v>Orenburg</v>
      </c>
      <c r="N117" s="54">
        <f>Fixtures!D117</f>
        <v>43693</v>
      </c>
      <c r="O117" s="53" t="str">
        <f>Fixtures!B117</f>
        <v>Sochi</v>
      </c>
      <c r="P117" s="51">
        <f>VLOOKUP($O117,CardStats!$A$3:$AE$998,5,FALSE)</f>
        <v>4.25</v>
      </c>
      <c r="Q117" s="51">
        <f>VLOOKUP($O117,CardStats!$A$3:$AE$998,7,FALSE)</f>
        <v>5.5</v>
      </c>
      <c r="R117" s="51">
        <f>VLOOKUP($O117,CardStats!$A$3:$AE$998,8,FALSE)</f>
        <v>2.25</v>
      </c>
      <c r="S117" s="51">
        <f>VLOOKUP($O117,CardStats!$A$3:$AE$998,10,FALSE)</f>
        <v>2.5</v>
      </c>
      <c r="T117" s="57">
        <f>VLOOKUP($O117,CardStats!$A$3:$AE$998,11,FALSE)</f>
        <v>0.75</v>
      </c>
      <c r="U117" s="57">
        <f>VLOOKUP($O117,CardStats!$A$3:$AE$998,13,FALSE)</f>
        <v>1</v>
      </c>
      <c r="V117" s="57">
        <f>VLOOKUP($O117,CardStats!$A$3:$AE$998,14,FALSE)</f>
        <v>0.5</v>
      </c>
      <c r="W117" s="57">
        <f>VLOOKUP($O117,CardStats!$A$3:$AE$998,16,FALSE)</f>
        <v>1</v>
      </c>
      <c r="X117" s="57">
        <f>VLOOKUP($O117,CardStats!$A$3:$AE$998,17,FALSE)</f>
        <v>1</v>
      </c>
      <c r="Y117" s="57">
        <f>VLOOKUP($O117,CardStats!$A$3:$AE$998,19,FALSE)</f>
        <v>1</v>
      </c>
      <c r="Z117" s="57">
        <f>VLOOKUP($O117,CardStats!$A$3:$AE$998,20,FALSE)</f>
        <v>1</v>
      </c>
      <c r="AA117" s="57">
        <f>VLOOKUP($O117,CardStats!$A$3:$AE$998,22,FALSE)</f>
        <v>1</v>
      </c>
    </row>
    <row r="118" spans="1:27" x14ac:dyDescent="0.3">
      <c r="A118" s="51">
        <f>VLOOKUP($M118,CardStats!$A$3:$AE$998,5,FALSE)</f>
        <v>4.3928571428571432</v>
      </c>
      <c r="B118" s="51">
        <f>VLOOKUP($M118,CardStats!$A$3:$AE$998,6,FALSE)</f>
        <v>4</v>
      </c>
      <c r="C118" s="51">
        <f>VLOOKUP($M118,CardStats!$A$3:$AE$998,8,FALSE)</f>
        <v>1.8928571428571428</v>
      </c>
      <c r="D118" s="51">
        <f>VLOOKUP($M118,CardStats!$A$3:$AE$998,9,FALSE)</f>
        <v>1.6923076923076923</v>
      </c>
      <c r="E118" s="57">
        <f>VLOOKUP($M118,CardStats!$A$3:$AE$998,11,FALSE)</f>
        <v>0.8214285714285714</v>
      </c>
      <c r="F118" s="57">
        <f>VLOOKUP($M118,CardStats!$A$3:$AE$998,12,FALSE)</f>
        <v>0.76923076923076927</v>
      </c>
      <c r="G118" s="57">
        <f>VLOOKUP($M118,CardStats!$A$3:$AE$998,14,FALSE)</f>
        <v>0.5357142857142857</v>
      </c>
      <c r="H118" s="57">
        <f>VLOOKUP($M118,CardStats!$A$3:$AE$998,15,FALSE)</f>
        <v>0.46153846153846156</v>
      </c>
      <c r="I118" s="57">
        <f>VLOOKUP($M118,CardStats!$A$3:$AE$998,17,FALSE)</f>
        <v>0.8214285714285714</v>
      </c>
      <c r="J118" s="57">
        <f>VLOOKUP($M118,CardStats!$A$3:$AE$998,18,FALSE)</f>
        <v>0.76923076923076927</v>
      </c>
      <c r="K118" s="57">
        <f>VLOOKUP($M118,CardStats!$A$3:$AE$998,20,FALSE)</f>
        <v>0.5714285714285714</v>
      </c>
      <c r="L118" s="57">
        <f>VLOOKUP($M118,CardStats!$A$3:$AE$998,21,FALSE)</f>
        <v>0.61538461538461542</v>
      </c>
      <c r="M118" s="53" t="str">
        <f>Fixtures!A118</f>
        <v>Bohemians</v>
      </c>
      <c r="N118" s="54">
        <f>Fixtures!D118</f>
        <v>43693</v>
      </c>
      <c r="O118" s="53" t="str">
        <f>Fixtures!B118</f>
        <v>UCD</v>
      </c>
      <c r="P118" s="51">
        <f>VLOOKUP($O118,CardStats!$A$3:$AE$998,5,FALSE)</f>
        <v>3.1153846153846154</v>
      </c>
      <c r="Q118" s="51">
        <f>VLOOKUP($O118,CardStats!$A$3:$AE$998,7,FALSE)</f>
        <v>2.1818181818181817</v>
      </c>
      <c r="R118" s="51">
        <f>VLOOKUP($O118,CardStats!$A$3:$AE$998,8,FALSE)</f>
        <v>1.3076923076923077</v>
      </c>
      <c r="S118" s="51">
        <f>VLOOKUP($O118,CardStats!$A$3:$AE$998,10,FALSE)</f>
        <v>1.0909090909090908</v>
      </c>
      <c r="T118" s="57">
        <f>VLOOKUP($O118,CardStats!$A$3:$AE$998,11,FALSE)</f>
        <v>0.53846153846153844</v>
      </c>
      <c r="U118" s="57">
        <f>VLOOKUP($O118,CardStats!$A$3:$AE$998,13,FALSE)</f>
        <v>0.27272727272727271</v>
      </c>
      <c r="V118" s="57">
        <f>VLOOKUP($O118,CardStats!$A$3:$AE$998,14,FALSE)</f>
        <v>0.19230769230769232</v>
      </c>
      <c r="W118" s="57">
        <f>VLOOKUP($O118,CardStats!$A$3:$AE$998,16,FALSE)</f>
        <v>9.0909090909090912E-2</v>
      </c>
      <c r="X118" s="57">
        <f>VLOOKUP($O118,CardStats!$A$3:$AE$998,17,FALSE)</f>
        <v>0.69230769230769229</v>
      </c>
      <c r="Y118" s="57">
        <f>VLOOKUP($O118,CardStats!$A$3:$AE$998,19,FALSE)</f>
        <v>0.72727272727272729</v>
      </c>
      <c r="Z118" s="57">
        <f>VLOOKUP($O118,CardStats!$A$3:$AE$998,20,FALSE)</f>
        <v>0.30769230769230771</v>
      </c>
      <c r="AA118" s="57">
        <f>VLOOKUP($O118,CardStats!$A$3:$AE$998,22,FALSE)</f>
        <v>0.18181818181818182</v>
      </c>
    </row>
    <row r="119" spans="1:27" x14ac:dyDescent="0.3">
      <c r="A119" s="51">
        <f>VLOOKUP($M119,CardStats!$A$3:$AE$998,5,FALSE)</f>
        <v>3.9629629629629628</v>
      </c>
      <c r="B119" s="51">
        <f>VLOOKUP($M119,CardStats!$A$3:$AE$998,6,FALSE)</f>
        <v>4.5</v>
      </c>
      <c r="C119" s="51">
        <f>VLOOKUP($M119,CardStats!$A$3:$AE$998,8,FALSE)</f>
        <v>1.7407407407407407</v>
      </c>
      <c r="D119" s="51">
        <f>VLOOKUP($M119,CardStats!$A$3:$AE$998,9,FALSE)</f>
        <v>1.5</v>
      </c>
      <c r="E119" s="57">
        <f>VLOOKUP($M119,CardStats!$A$3:$AE$998,11,FALSE)</f>
        <v>0.62962962962962965</v>
      </c>
      <c r="F119" s="57">
        <f>VLOOKUP($M119,CardStats!$A$3:$AE$998,12,FALSE)</f>
        <v>0.83333333333333337</v>
      </c>
      <c r="G119" s="57">
        <f>VLOOKUP($M119,CardStats!$A$3:$AE$998,14,FALSE)</f>
        <v>0.37037037037037035</v>
      </c>
      <c r="H119" s="57">
        <f>VLOOKUP($M119,CardStats!$A$3:$AE$998,15,FALSE)</f>
        <v>0.41666666666666669</v>
      </c>
      <c r="I119" s="57">
        <f>VLOOKUP($M119,CardStats!$A$3:$AE$998,17,FALSE)</f>
        <v>0.77777777777777779</v>
      </c>
      <c r="J119" s="57">
        <f>VLOOKUP($M119,CardStats!$A$3:$AE$998,18,FALSE)</f>
        <v>0.75</v>
      </c>
      <c r="K119" s="57">
        <f>VLOOKUP($M119,CardStats!$A$3:$AE$998,20,FALSE)</f>
        <v>0.55555555555555558</v>
      </c>
      <c r="L119" s="57">
        <f>VLOOKUP($M119,CardStats!$A$3:$AE$998,21,FALSE)</f>
        <v>0.5</v>
      </c>
      <c r="M119" s="53" t="str">
        <f>Fixtures!A119</f>
        <v>Derry City</v>
      </c>
      <c r="N119" s="54">
        <f>Fixtures!D119</f>
        <v>43693</v>
      </c>
      <c r="O119" s="53" t="str">
        <f>Fixtures!B119</f>
        <v>Shamrock Rovers</v>
      </c>
      <c r="P119" s="51">
        <f>VLOOKUP($O119,CardStats!$A$3:$AE$998,5,FALSE)</f>
        <v>3.6923076923076925</v>
      </c>
      <c r="Q119" s="51">
        <f>VLOOKUP($O119,CardStats!$A$3:$AE$998,7,FALSE)</f>
        <v>3.4615384615384617</v>
      </c>
      <c r="R119" s="51">
        <f>VLOOKUP($O119,CardStats!$A$3:$AE$998,8,FALSE)</f>
        <v>1.6923076923076923</v>
      </c>
      <c r="S119" s="51">
        <f>VLOOKUP($O119,CardStats!$A$3:$AE$998,10,FALSE)</f>
        <v>1.6923076923076923</v>
      </c>
      <c r="T119" s="57">
        <f>VLOOKUP($O119,CardStats!$A$3:$AE$998,11,FALSE)</f>
        <v>0.65384615384615385</v>
      </c>
      <c r="U119" s="57">
        <f>VLOOKUP($O119,CardStats!$A$3:$AE$998,13,FALSE)</f>
        <v>0.61538461538461542</v>
      </c>
      <c r="V119" s="57">
        <f>VLOOKUP($O119,CardStats!$A$3:$AE$998,14,FALSE)</f>
        <v>0.42307692307692307</v>
      </c>
      <c r="W119" s="57">
        <f>VLOOKUP($O119,CardStats!$A$3:$AE$998,16,FALSE)</f>
        <v>0.30769230769230771</v>
      </c>
      <c r="X119" s="57">
        <f>VLOOKUP($O119,CardStats!$A$3:$AE$998,17,FALSE)</f>
        <v>0.76923076923076927</v>
      </c>
      <c r="Y119" s="57">
        <f>VLOOKUP($O119,CardStats!$A$3:$AE$998,19,FALSE)</f>
        <v>0.84615384615384615</v>
      </c>
      <c r="Z119" s="57">
        <f>VLOOKUP($O119,CardStats!$A$3:$AE$998,20,FALSE)</f>
        <v>0.5</v>
      </c>
      <c r="AA119" s="57">
        <f>VLOOKUP($O119,CardStats!$A$3:$AE$998,22,FALSE)</f>
        <v>0.46153846153846156</v>
      </c>
    </row>
    <row r="120" spans="1:27" x14ac:dyDescent="0.3">
      <c r="A120" s="51">
        <f>VLOOKUP($M120,CardStats!$A$3:$AE$998,5,FALSE)</f>
        <v>4.32</v>
      </c>
      <c r="B120" s="51">
        <f>VLOOKUP($M120,CardStats!$A$3:$AE$998,6,FALSE)</f>
        <v>4.583333333333333</v>
      </c>
      <c r="C120" s="51">
        <f>VLOOKUP($M120,CardStats!$A$3:$AE$998,8,FALSE)</f>
        <v>1.6</v>
      </c>
      <c r="D120" s="51">
        <f>VLOOKUP($M120,CardStats!$A$3:$AE$998,9,FALSE)</f>
        <v>1.5</v>
      </c>
      <c r="E120" s="57">
        <f>VLOOKUP($M120,CardStats!$A$3:$AE$998,11,FALSE)</f>
        <v>0.8</v>
      </c>
      <c r="F120" s="57">
        <f>VLOOKUP($M120,CardStats!$A$3:$AE$998,12,FALSE)</f>
        <v>0.75</v>
      </c>
      <c r="G120" s="57">
        <f>VLOOKUP($M120,CardStats!$A$3:$AE$998,14,FALSE)</f>
        <v>0.48</v>
      </c>
      <c r="H120" s="57">
        <f>VLOOKUP($M120,CardStats!$A$3:$AE$998,15,FALSE)</f>
        <v>0.5</v>
      </c>
      <c r="I120" s="57">
        <f>VLOOKUP($M120,CardStats!$A$3:$AE$998,17,FALSE)</f>
        <v>0.84</v>
      </c>
      <c r="J120" s="57">
        <f>VLOOKUP($M120,CardStats!$A$3:$AE$998,18,FALSE)</f>
        <v>0.83333333333333337</v>
      </c>
      <c r="K120" s="57">
        <f>VLOOKUP($M120,CardStats!$A$3:$AE$998,20,FALSE)</f>
        <v>0.4</v>
      </c>
      <c r="L120" s="57">
        <f>VLOOKUP($M120,CardStats!$A$3:$AE$998,21,FALSE)</f>
        <v>0.41666666666666669</v>
      </c>
      <c r="M120" s="53" t="str">
        <f>Fixtures!A120</f>
        <v>Dundalk</v>
      </c>
      <c r="N120" s="54">
        <f>Fixtures!D120</f>
        <v>43693</v>
      </c>
      <c r="O120" s="53" t="str">
        <f>Fixtures!B120</f>
        <v>Finn Harps</v>
      </c>
      <c r="P120" s="51">
        <f>VLOOKUP($O120,CardStats!$A$3:$AE$998,5,FALSE)</f>
        <v>4.1428571428571432</v>
      </c>
      <c r="Q120" s="51">
        <f>VLOOKUP($O120,CardStats!$A$3:$AE$998,7,FALSE)</f>
        <v>4.9230769230769234</v>
      </c>
      <c r="R120" s="51">
        <f>VLOOKUP($O120,CardStats!$A$3:$AE$998,8,FALSE)</f>
        <v>2.5714285714285716</v>
      </c>
      <c r="S120" s="51">
        <f>VLOOKUP($O120,CardStats!$A$3:$AE$998,10,FALSE)</f>
        <v>3.3076923076923075</v>
      </c>
      <c r="T120" s="57">
        <f>VLOOKUP($O120,CardStats!$A$3:$AE$998,11,FALSE)</f>
        <v>0.7857142857142857</v>
      </c>
      <c r="U120" s="57">
        <f>VLOOKUP($O120,CardStats!$A$3:$AE$998,13,FALSE)</f>
        <v>0.92307692307692313</v>
      </c>
      <c r="V120" s="57">
        <f>VLOOKUP($O120,CardStats!$A$3:$AE$998,14,FALSE)</f>
        <v>0.32142857142857145</v>
      </c>
      <c r="W120" s="57">
        <f>VLOOKUP($O120,CardStats!$A$3:$AE$998,16,FALSE)</f>
        <v>0.53846153846153844</v>
      </c>
      <c r="X120" s="57">
        <f>VLOOKUP($O120,CardStats!$A$3:$AE$998,17,FALSE)</f>
        <v>0.9285714285714286</v>
      </c>
      <c r="Y120" s="57">
        <f>VLOOKUP($O120,CardStats!$A$3:$AE$998,19,FALSE)</f>
        <v>1</v>
      </c>
      <c r="Z120" s="57">
        <f>VLOOKUP($O120,CardStats!$A$3:$AE$998,20,FALSE)</f>
        <v>0.6785714285714286</v>
      </c>
      <c r="AA120" s="57">
        <f>VLOOKUP($O120,CardStats!$A$3:$AE$998,22,FALSE)</f>
        <v>0.84615384615384615</v>
      </c>
    </row>
    <row r="121" spans="1:27" x14ac:dyDescent="0.3">
      <c r="A121" s="51">
        <f>VLOOKUP($M121,CardStats!$A$3:$AE$998,5,FALSE)</f>
        <v>3.7142857142857144</v>
      </c>
      <c r="B121" s="51">
        <f>VLOOKUP($M121,CardStats!$A$3:$AE$998,6,FALSE)</f>
        <v>3.8571428571428572</v>
      </c>
      <c r="C121" s="51">
        <f>VLOOKUP($M121,CardStats!$A$3:$AE$998,8,FALSE)</f>
        <v>2.1071428571428572</v>
      </c>
      <c r="D121" s="51">
        <f>VLOOKUP($M121,CardStats!$A$3:$AE$998,9,FALSE)</f>
        <v>2.2142857142857144</v>
      </c>
      <c r="E121" s="57">
        <f>VLOOKUP($M121,CardStats!$A$3:$AE$998,11,FALSE)</f>
        <v>0.75</v>
      </c>
      <c r="F121" s="57">
        <f>VLOOKUP($M121,CardStats!$A$3:$AE$998,12,FALSE)</f>
        <v>0.7142857142857143</v>
      </c>
      <c r="G121" s="57">
        <f>VLOOKUP($M121,CardStats!$A$3:$AE$998,14,FALSE)</f>
        <v>0.35714285714285715</v>
      </c>
      <c r="H121" s="57">
        <f>VLOOKUP($M121,CardStats!$A$3:$AE$998,15,FALSE)</f>
        <v>0.35714285714285715</v>
      </c>
      <c r="I121" s="57">
        <f>VLOOKUP($M121,CardStats!$A$3:$AE$998,17,FALSE)</f>
        <v>0.8928571428571429</v>
      </c>
      <c r="J121" s="57">
        <f>VLOOKUP($M121,CardStats!$A$3:$AE$998,18,FALSE)</f>
        <v>0.8571428571428571</v>
      </c>
      <c r="K121" s="57">
        <f>VLOOKUP($M121,CardStats!$A$3:$AE$998,20,FALSE)</f>
        <v>0.7142857142857143</v>
      </c>
      <c r="L121" s="57">
        <f>VLOOKUP($M121,CardStats!$A$3:$AE$998,21,FALSE)</f>
        <v>0.6428571428571429</v>
      </c>
      <c r="M121" s="53" t="str">
        <f>Fixtures!A121</f>
        <v>St Patrick's Athl.</v>
      </c>
      <c r="N121" s="54">
        <f>Fixtures!D121</f>
        <v>43693</v>
      </c>
      <c r="O121" s="53" t="str">
        <f>Fixtures!B121</f>
        <v>Sligo Rovers</v>
      </c>
      <c r="P121" s="51">
        <f>VLOOKUP($O121,CardStats!$A$3:$AE$998,5,FALSE)</f>
        <v>4</v>
      </c>
      <c r="Q121" s="51">
        <f>VLOOKUP($O121,CardStats!$A$3:$AE$998,7,FALSE)</f>
        <v>4.4615384615384617</v>
      </c>
      <c r="R121" s="51">
        <f>VLOOKUP($O121,CardStats!$A$3:$AE$998,8,FALSE)</f>
        <v>2.1851851851851851</v>
      </c>
      <c r="S121" s="51">
        <f>VLOOKUP($O121,CardStats!$A$3:$AE$998,10,FALSE)</f>
        <v>2.8461538461538463</v>
      </c>
      <c r="T121" s="57">
        <f>VLOOKUP($O121,CardStats!$A$3:$AE$998,11,FALSE)</f>
        <v>0.7407407407407407</v>
      </c>
      <c r="U121" s="57">
        <f>VLOOKUP($O121,CardStats!$A$3:$AE$998,13,FALSE)</f>
        <v>0.92307692307692313</v>
      </c>
      <c r="V121" s="57">
        <f>VLOOKUP($O121,CardStats!$A$3:$AE$998,14,FALSE)</f>
        <v>0.37037037037037035</v>
      </c>
      <c r="W121" s="57">
        <f>VLOOKUP($O121,CardStats!$A$3:$AE$998,16,FALSE)</f>
        <v>0.38461538461538464</v>
      </c>
      <c r="X121" s="57">
        <f>VLOOKUP($O121,CardStats!$A$3:$AE$998,17,FALSE)</f>
        <v>0.85185185185185186</v>
      </c>
      <c r="Y121" s="57">
        <f>VLOOKUP($O121,CardStats!$A$3:$AE$998,19,FALSE)</f>
        <v>1</v>
      </c>
      <c r="Z121" s="57">
        <f>VLOOKUP($O121,CardStats!$A$3:$AE$998,20,FALSE)</f>
        <v>0.70370370370370372</v>
      </c>
      <c r="AA121" s="57">
        <f>VLOOKUP($O121,CardStats!$A$3:$AE$998,22,FALSE)</f>
        <v>0.92307692307692313</v>
      </c>
    </row>
    <row r="122" spans="1:27" x14ac:dyDescent="0.3">
      <c r="A122" s="51">
        <f>VLOOKUP($M122,CardStats!$A$3:$AE$998,5,FALSE)</f>
        <v>2.96</v>
      </c>
      <c r="B122" s="51">
        <f>VLOOKUP($M122,CardStats!$A$3:$AE$998,6,FALSE)</f>
        <v>3.25</v>
      </c>
      <c r="C122" s="51">
        <f>VLOOKUP($M122,CardStats!$A$3:$AE$998,8,FALSE)</f>
        <v>1.68</v>
      </c>
      <c r="D122" s="51">
        <f>VLOOKUP($M122,CardStats!$A$3:$AE$998,9,FALSE)</f>
        <v>1.8333333333333333</v>
      </c>
      <c r="E122" s="57">
        <f>VLOOKUP($M122,CardStats!$A$3:$AE$998,11,FALSE)</f>
        <v>0.64</v>
      </c>
      <c r="F122" s="57">
        <f>VLOOKUP($M122,CardStats!$A$3:$AE$998,12,FALSE)</f>
        <v>0.75</v>
      </c>
      <c r="G122" s="57">
        <f>VLOOKUP($M122,CardStats!$A$3:$AE$998,14,FALSE)</f>
        <v>0.12</v>
      </c>
      <c r="H122" s="57">
        <f>VLOOKUP($M122,CardStats!$A$3:$AE$998,15,FALSE)</f>
        <v>0.16666666666666666</v>
      </c>
      <c r="I122" s="57">
        <f>VLOOKUP($M122,CardStats!$A$3:$AE$998,17,FALSE)</f>
        <v>0.88</v>
      </c>
      <c r="J122" s="57">
        <f>VLOOKUP($M122,CardStats!$A$3:$AE$998,18,FALSE)</f>
        <v>0.91666666666666663</v>
      </c>
      <c r="K122" s="57">
        <f>VLOOKUP($M122,CardStats!$A$3:$AE$998,20,FALSE)</f>
        <v>0.56000000000000005</v>
      </c>
      <c r="L122" s="57">
        <f>VLOOKUP($M122,CardStats!$A$3:$AE$998,21,FALSE)</f>
        <v>0.66666666666666663</v>
      </c>
      <c r="M122" s="53" t="str">
        <f>Fixtures!A122</f>
        <v>Waterford</v>
      </c>
      <c r="N122" s="54">
        <f>Fixtures!D122</f>
        <v>43693</v>
      </c>
      <c r="O122" s="53" t="str">
        <f>Fixtures!B122</f>
        <v>Cork City</v>
      </c>
      <c r="P122" s="51">
        <f>VLOOKUP($O122,CardStats!$A$3:$AE$998,5,FALSE)</f>
        <v>4.5</v>
      </c>
      <c r="Q122" s="51">
        <f>VLOOKUP($O122,CardStats!$A$3:$AE$998,7,FALSE)</f>
        <v>4.9230769230769234</v>
      </c>
      <c r="R122" s="51">
        <f>VLOOKUP($O122,CardStats!$A$3:$AE$998,8,FALSE)</f>
        <v>2.5769230769230771</v>
      </c>
      <c r="S122" s="51">
        <f>VLOOKUP($O122,CardStats!$A$3:$AE$998,10,FALSE)</f>
        <v>3.1538461538461537</v>
      </c>
      <c r="T122" s="57">
        <f>VLOOKUP($O122,CardStats!$A$3:$AE$998,11,FALSE)</f>
        <v>0.84615384615384615</v>
      </c>
      <c r="U122" s="57">
        <f>VLOOKUP($O122,CardStats!$A$3:$AE$998,13,FALSE)</f>
        <v>0.92307692307692313</v>
      </c>
      <c r="V122" s="57">
        <f>VLOOKUP($O122,CardStats!$A$3:$AE$998,14,FALSE)</f>
        <v>0.34615384615384615</v>
      </c>
      <c r="W122" s="57">
        <f>VLOOKUP($O122,CardStats!$A$3:$AE$998,16,FALSE)</f>
        <v>0.30769230769230771</v>
      </c>
      <c r="X122" s="57">
        <f>VLOOKUP($O122,CardStats!$A$3:$AE$998,17,FALSE)</f>
        <v>0.96153846153846156</v>
      </c>
      <c r="Y122" s="57">
        <f>VLOOKUP($O122,CardStats!$A$3:$AE$998,19,FALSE)</f>
        <v>1</v>
      </c>
      <c r="Z122" s="57">
        <f>VLOOKUP($O122,CardStats!$A$3:$AE$998,20,FALSE)</f>
        <v>0.73076923076923073</v>
      </c>
      <c r="AA122" s="57">
        <f>VLOOKUP($O122,CardStats!$A$3:$AE$998,22,FALSE)</f>
        <v>0.76923076923076927</v>
      </c>
    </row>
    <row r="123" spans="1:27" x14ac:dyDescent="0.3">
      <c r="A123" s="51">
        <f>VLOOKUP($M123,CardStats!$A$3:$AE$998,5,FALSE)</f>
        <v>3.3333333333333335</v>
      </c>
      <c r="B123" s="51">
        <f>VLOOKUP($M123,CardStats!$A$3:$AE$998,6,FALSE)</f>
        <v>6</v>
      </c>
      <c r="C123" s="51">
        <f>VLOOKUP($M123,CardStats!$A$3:$AE$998,8,FALSE)</f>
        <v>1</v>
      </c>
      <c r="D123" s="51">
        <f>VLOOKUP($M123,CardStats!$A$3:$AE$998,9,FALSE)</f>
        <v>2</v>
      </c>
      <c r="E123" s="57">
        <f>VLOOKUP($M123,CardStats!$A$3:$AE$998,11,FALSE)</f>
        <v>0.66666666666666663</v>
      </c>
      <c r="F123" s="57">
        <f>VLOOKUP($M123,CardStats!$A$3:$AE$998,12,FALSE)</f>
        <v>1</v>
      </c>
      <c r="G123" s="57">
        <f>VLOOKUP($M123,CardStats!$A$3:$AE$998,14,FALSE)</f>
        <v>0.33333333333333331</v>
      </c>
      <c r="H123" s="57">
        <f>VLOOKUP($M123,CardStats!$A$3:$AE$998,15,FALSE)</f>
        <v>1</v>
      </c>
      <c r="I123" s="57">
        <f>VLOOKUP($M123,CardStats!$A$3:$AE$998,17,FALSE)</f>
        <v>0.66666666666666663</v>
      </c>
      <c r="J123" s="57">
        <f>VLOOKUP($M123,CardStats!$A$3:$AE$998,18,FALSE)</f>
        <v>1</v>
      </c>
      <c r="K123" s="57">
        <f>VLOOKUP($M123,CardStats!$A$3:$AE$998,20,FALSE)</f>
        <v>0.33333333333333331</v>
      </c>
      <c r="L123" s="57">
        <f>VLOOKUP($M123,CardStats!$A$3:$AE$998,21,FALSE)</f>
        <v>1</v>
      </c>
      <c r="M123" s="53" t="str">
        <f>Fixtures!A123</f>
        <v>Club Brugge</v>
      </c>
      <c r="N123" s="54">
        <f>Fixtures!D123</f>
        <v>43693</v>
      </c>
      <c r="O123" s="53" t="str">
        <f>Fixtures!B123</f>
        <v>AS Eupen</v>
      </c>
      <c r="P123" s="51">
        <f>VLOOKUP($O123,CardStats!$A$3:$AE$998,5,FALSE)</f>
        <v>2.6666666666666665</v>
      </c>
      <c r="Q123" s="51">
        <f>VLOOKUP($O123,CardStats!$A$3:$AE$998,7,FALSE)</f>
        <v>2</v>
      </c>
      <c r="R123" s="51">
        <f>VLOOKUP($O123,CardStats!$A$3:$AE$998,8,FALSE)</f>
        <v>1.6666666666666667</v>
      </c>
      <c r="S123" s="51">
        <f>VLOOKUP($O123,CardStats!$A$3:$AE$998,10,FALSE)</f>
        <v>2</v>
      </c>
      <c r="T123" s="57">
        <f>VLOOKUP($O123,CardStats!$A$3:$AE$998,11,FALSE)</f>
        <v>0.66666666666666663</v>
      </c>
      <c r="U123" s="57">
        <f>VLOOKUP($O123,CardStats!$A$3:$AE$998,13,FALSE)</f>
        <v>0</v>
      </c>
      <c r="V123" s="57">
        <f>VLOOKUP($O123,CardStats!$A$3:$AE$998,14,FALSE)</f>
        <v>0</v>
      </c>
      <c r="W123" s="57">
        <f>VLOOKUP($O123,CardStats!$A$3:$AE$998,16,FALSE)</f>
        <v>0</v>
      </c>
      <c r="X123" s="57">
        <f>VLOOKUP($O123,CardStats!$A$3:$AE$998,17,FALSE)</f>
        <v>1</v>
      </c>
      <c r="Y123" s="57">
        <f>VLOOKUP($O123,CardStats!$A$3:$AE$998,19,FALSE)</f>
        <v>1</v>
      </c>
      <c r="Z123" s="57">
        <f>VLOOKUP($O123,CardStats!$A$3:$AE$998,20,FALSE)</f>
        <v>0.66666666666666663</v>
      </c>
      <c r="AA123" s="57">
        <f>VLOOKUP($O123,CardStats!$A$3:$AE$998,22,FALSE)</f>
        <v>1</v>
      </c>
    </row>
    <row r="124" spans="1:27" x14ac:dyDescent="0.3">
      <c r="A124" s="51">
        <f>VLOOKUP($M124,CardStats!$A$3:$AE$998,5,FALSE)</f>
        <v>4.8</v>
      </c>
      <c r="B124" s="51">
        <f>VLOOKUP($M124,CardStats!$A$3:$AE$998,6,FALSE)</f>
        <v>4.333333333333333</v>
      </c>
      <c r="C124" s="51">
        <f>VLOOKUP($M124,CardStats!$A$3:$AE$998,8,FALSE)</f>
        <v>3.2</v>
      </c>
      <c r="D124" s="51">
        <f>VLOOKUP($M124,CardStats!$A$3:$AE$998,9,FALSE)</f>
        <v>2.3333333333333335</v>
      </c>
      <c r="E124" s="57">
        <f>VLOOKUP($M124,CardStats!$A$3:$AE$998,11,FALSE)</f>
        <v>0.8</v>
      </c>
      <c r="F124" s="57">
        <f>VLOOKUP($M124,CardStats!$A$3:$AE$998,12,FALSE)</f>
        <v>0.66666666666666663</v>
      </c>
      <c r="G124" s="57">
        <f>VLOOKUP($M124,CardStats!$A$3:$AE$998,14,FALSE)</f>
        <v>0.6</v>
      </c>
      <c r="H124" s="57">
        <f>VLOOKUP($M124,CardStats!$A$3:$AE$998,15,FALSE)</f>
        <v>0.33333333333333331</v>
      </c>
      <c r="I124" s="57">
        <f>VLOOKUP($M124,CardStats!$A$3:$AE$998,17,FALSE)</f>
        <v>0.8</v>
      </c>
      <c r="J124" s="57">
        <f>VLOOKUP($M124,CardStats!$A$3:$AE$998,18,FALSE)</f>
        <v>0.66666666666666663</v>
      </c>
      <c r="K124" s="57">
        <f>VLOOKUP($M124,CardStats!$A$3:$AE$998,20,FALSE)</f>
        <v>0.8</v>
      </c>
      <c r="L124" s="57">
        <f>VLOOKUP($M124,CardStats!$A$3:$AE$998,21,FALSE)</f>
        <v>0.66666666666666663</v>
      </c>
      <c r="M124" s="53" t="str">
        <f>Fixtures!A124</f>
        <v>České Budějovice</v>
      </c>
      <c r="N124" s="54">
        <f>Fixtures!D124</f>
        <v>43693</v>
      </c>
      <c r="O124" s="53" t="str">
        <f>Fixtures!B124</f>
        <v>Slavia Praha</v>
      </c>
      <c r="P124" s="51">
        <f>VLOOKUP($O124,CardStats!$A$3:$AE$998,5,FALSE)</f>
        <v>3</v>
      </c>
      <c r="Q124" s="51">
        <f>VLOOKUP($O124,CardStats!$A$3:$AE$998,7,FALSE)</f>
        <v>2.6666666666666665</v>
      </c>
      <c r="R124" s="51">
        <f>VLOOKUP($O124,CardStats!$A$3:$AE$998,8,FALSE)</f>
        <v>1.25</v>
      </c>
      <c r="S124" s="51">
        <f>VLOOKUP($O124,CardStats!$A$3:$AE$998,10,FALSE)</f>
        <v>1</v>
      </c>
      <c r="T124" s="57">
        <f>VLOOKUP($O124,CardStats!$A$3:$AE$998,11,FALSE)</f>
        <v>0.5</v>
      </c>
      <c r="U124" s="57">
        <f>VLOOKUP($O124,CardStats!$A$3:$AE$998,13,FALSE)</f>
        <v>0.33333333333333331</v>
      </c>
      <c r="V124" s="57">
        <f>VLOOKUP($O124,CardStats!$A$3:$AE$998,14,FALSE)</f>
        <v>0.25</v>
      </c>
      <c r="W124" s="57">
        <f>VLOOKUP($O124,CardStats!$A$3:$AE$998,16,FALSE)</f>
        <v>0.33333333333333331</v>
      </c>
      <c r="X124" s="57">
        <f>VLOOKUP($O124,CardStats!$A$3:$AE$998,17,FALSE)</f>
        <v>0.75</v>
      </c>
      <c r="Y124" s="57">
        <f>VLOOKUP($O124,CardStats!$A$3:$AE$998,19,FALSE)</f>
        <v>0.66666666666666663</v>
      </c>
      <c r="Z124" s="57">
        <f>VLOOKUP($O124,CardStats!$A$3:$AE$998,20,FALSE)</f>
        <v>0.5</v>
      </c>
      <c r="AA124" s="57">
        <f>VLOOKUP($O124,CardStats!$A$3:$AE$998,22,FALSE)</f>
        <v>0.33333333333333331</v>
      </c>
    </row>
    <row r="125" spans="1:27" x14ac:dyDescent="0.3">
      <c r="A125" s="51">
        <f>VLOOKUP($M125,CardStats!$A$3:$AE$998,5,FALSE)</f>
        <v>5.75</v>
      </c>
      <c r="B125" s="51">
        <f>VLOOKUP($M125,CardStats!$A$3:$AE$998,6,FALSE)</f>
        <v>5.5</v>
      </c>
      <c r="C125" s="51">
        <f>VLOOKUP($M125,CardStats!$A$3:$AE$998,8,FALSE)</f>
        <v>1.25</v>
      </c>
      <c r="D125" s="51">
        <f>VLOOKUP($M125,CardStats!$A$3:$AE$998,9,FALSE)</f>
        <v>1</v>
      </c>
      <c r="E125" s="57">
        <f>VLOOKUP($M125,CardStats!$A$3:$AE$998,11,FALSE)</f>
        <v>1</v>
      </c>
      <c r="F125" s="57">
        <f>VLOOKUP($M125,CardStats!$A$3:$AE$998,12,FALSE)</f>
        <v>1</v>
      </c>
      <c r="G125" s="57">
        <f>VLOOKUP($M125,CardStats!$A$3:$AE$998,14,FALSE)</f>
        <v>1</v>
      </c>
      <c r="H125" s="57">
        <f>VLOOKUP($M125,CardStats!$A$3:$AE$998,15,FALSE)</f>
        <v>1</v>
      </c>
      <c r="I125" s="57">
        <f>VLOOKUP($M125,CardStats!$A$3:$AE$998,17,FALSE)</f>
        <v>1</v>
      </c>
      <c r="J125" s="57">
        <f>VLOOKUP($M125,CardStats!$A$3:$AE$998,18,FALSE)</f>
        <v>1</v>
      </c>
      <c r="K125" s="57">
        <f>VLOOKUP($M125,CardStats!$A$3:$AE$998,20,FALSE)</f>
        <v>0.25</v>
      </c>
      <c r="L125" s="57">
        <f>VLOOKUP($M125,CardStats!$A$3:$AE$998,21,FALSE)</f>
        <v>0</v>
      </c>
      <c r="M125" s="53" t="str">
        <f>Fixtures!A125</f>
        <v>Dinamo Zagreb</v>
      </c>
      <c r="N125" s="54">
        <f>Fixtures!D125</f>
        <v>43693</v>
      </c>
      <c r="O125" s="53" t="str">
        <f>Fixtures!B125</f>
        <v>Inter Zaprešić</v>
      </c>
      <c r="P125" s="51">
        <f>VLOOKUP($O125,CardStats!$A$3:$AE$998,5,FALSE)</f>
        <v>4.666666666666667</v>
      </c>
      <c r="Q125" s="51">
        <f>VLOOKUP($O125,CardStats!$A$3:$AE$998,7,FALSE)</f>
        <v>3</v>
      </c>
      <c r="R125" s="51">
        <f>VLOOKUP($O125,CardStats!$A$3:$AE$998,8,FALSE)</f>
        <v>3</v>
      </c>
      <c r="S125" s="51">
        <f>VLOOKUP($O125,CardStats!$A$3:$AE$998,10,FALSE)</f>
        <v>2.5</v>
      </c>
      <c r="T125" s="57">
        <f>VLOOKUP($O125,CardStats!$A$3:$AE$998,11,FALSE)</f>
        <v>0.66666666666666663</v>
      </c>
      <c r="U125" s="57">
        <f>VLOOKUP($O125,CardStats!$A$3:$AE$998,13,FALSE)</f>
        <v>0.5</v>
      </c>
      <c r="V125" s="57">
        <f>VLOOKUP($O125,CardStats!$A$3:$AE$998,14,FALSE)</f>
        <v>0.33333333333333331</v>
      </c>
      <c r="W125" s="57">
        <f>VLOOKUP($O125,CardStats!$A$3:$AE$998,16,FALSE)</f>
        <v>0</v>
      </c>
      <c r="X125" s="57">
        <f>VLOOKUP($O125,CardStats!$A$3:$AE$998,17,FALSE)</f>
        <v>1</v>
      </c>
      <c r="Y125" s="57">
        <f>VLOOKUP($O125,CardStats!$A$3:$AE$998,19,FALSE)</f>
        <v>1</v>
      </c>
      <c r="Z125" s="57">
        <f>VLOOKUP($O125,CardStats!$A$3:$AE$998,20,FALSE)</f>
        <v>1</v>
      </c>
      <c r="AA125" s="57">
        <f>VLOOKUP($O125,CardStats!$A$3:$AE$998,22,FALSE)</f>
        <v>1</v>
      </c>
    </row>
    <row r="126" spans="1:27" x14ac:dyDescent="0.3">
      <c r="A126" s="51">
        <f>VLOOKUP($M126,CardStats!$A$3:$AE$998,5,FALSE)</f>
        <v>3.9473684210526314</v>
      </c>
      <c r="B126" s="51">
        <f>VLOOKUP($M126,CardStats!$A$3:$AE$998,6,FALSE)</f>
        <v>4</v>
      </c>
      <c r="C126" s="51">
        <f>VLOOKUP($M126,CardStats!$A$3:$AE$998,8,FALSE)</f>
        <v>1.8947368421052631</v>
      </c>
      <c r="D126" s="51">
        <f>VLOOKUP($M126,CardStats!$A$3:$AE$998,9,FALSE)</f>
        <v>1.8888888888888888</v>
      </c>
      <c r="E126" s="57">
        <f>VLOOKUP($M126,CardStats!$A$3:$AE$998,11,FALSE)</f>
        <v>0.73684210526315785</v>
      </c>
      <c r="F126" s="57">
        <f>VLOOKUP($M126,CardStats!$A$3:$AE$998,12,FALSE)</f>
        <v>0.55555555555555558</v>
      </c>
      <c r="G126" s="57">
        <f>VLOOKUP($M126,CardStats!$A$3:$AE$998,14,FALSE)</f>
        <v>0.36842105263157893</v>
      </c>
      <c r="H126" s="57">
        <f>VLOOKUP($M126,CardStats!$A$3:$AE$998,15,FALSE)</f>
        <v>0.44444444444444442</v>
      </c>
      <c r="I126" s="57">
        <f>VLOOKUP($M126,CardStats!$A$3:$AE$998,17,FALSE)</f>
        <v>1</v>
      </c>
      <c r="J126" s="57">
        <f>VLOOKUP($M126,CardStats!$A$3:$AE$998,18,FALSE)</f>
        <v>1</v>
      </c>
      <c r="K126" s="57">
        <f>VLOOKUP($M126,CardStats!$A$3:$AE$998,20,FALSE)</f>
        <v>0.63157894736842102</v>
      </c>
      <c r="L126" s="57">
        <f>VLOOKUP($M126,CardStats!$A$3:$AE$998,21,FALSE)</f>
        <v>0.55555555555555558</v>
      </c>
      <c r="M126" s="53" t="str">
        <f>Fixtures!A126</f>
        <v>Inter Turku</v>
      </c>
      <c r="N126" s="54">
        <f>Fixtures!D126</f>
        <v>43693</v>
      </c>
      <c r="O126" s="53" t="str">
        <f>Fixtures!B126</f>
        <v>HIFK</v>
      </c>
      <c r="P126" s="51">
        <f>VLOOKUP($O126,CardStats!$A$3:$AE$998,5,FALSE)</f>
        <v>4.5</v>
      </c>
      <c r="Q126" s="51">
        <f>VLOOKUP($O126,CardStats!$A$3:$AE$998,7,FALSE)</f>
        <v>3.625</v>
      </c>
      <c r="R126" s="51">
        <f>VLOOKUP($O126,CardStats!$A$3:$AE$998,8,FALSE)</f>
        <v>2.6666666666666665</v>
      </c>
      <c r="S126" s="51">
        <f>VLOOKUP($O126,CardStats!$A$3:$AE$998,10,FALSE)</f>
        <v>2.5</v>
      </c>
      <c r="T126" s="57">
        <f>VLOOKUP($O126,CardStats!$A$3:$AE$998,11,FALSE)</f>
        <v>0.94444444444444442</v>
      </c>
      <c r="U126" s="57">
        <f>VLOOKUP($O126,CardStats!$A$3:$AE$998,13,FALSE)</f>
        <v>0.875</v>
      </c>
      <c r="V126" s="57">
        <f>VLOOKUP($O126,CardStats!$A$3:$AE$998,14,FALSE)</f>
        <v>0.55555555555555558</v>
      </c>
      <c r="W126" s="57">
        <f>VLOOKUP($O126,CardStats!$A$3:$AE$998,16,FALSE)</f>
        <v>0.25</v>
      </c>
      <c r="X126" s="57">
        <f>VLOOKUP($O126,CardStats!$A$3:$AE$998,17,FALSE)</f>
        <v>1</v>
      </c>
      <c r="Y126" s="57">
        <f>VLOOKUP($O126,CardStats!$A$3:$AE$998,19,FALSE)</f>
        <v>1</v>
      </c>
      <c r="Z126" s="57">
        <f>VLOOKUP($O126,CardStats!$A$3:$AE$998,20,FALSE)</f>
        <v>1</v>
      </c>
      <c r="AA126" s="57">
        <f>VLOOKUP($O126,CardStats!$A$3:$AE$998,22,FALSE)</f>
        <v>1</v>
      </c>
    </row>
    <row r="127" spans="1:27" x14ac:dyDescent="0.3">
      <c r="A127" s="51">
        <f>VLOOKUP($M127,CardStats!$A$3:$AE$998,5,FALSE)</f>
        <v>4.0588235294117645</v>
      </c>
      <c r="B127" s="51">
        <f>VLOOKUP($M127,CardStats!$A$3:$AE$998,6,FALSE)</f>
        <v>3.625</v>
      </c>
      <c r="C127" s="51">
        <f>VLOOKUP($M127,CardStats!$A$3:$AE$998,8,FALSE)</f>
        <v>1.1764705882352942</v>
      </c>
      <c r="D127" s="51">
        <f>VLOOKUP($M127,CardStats!$A$3:$AE$998,9,FALSE)</f>
        <v>1.125</v>
      </c>
      <c r="E127" s="57">
        <f>VLOOKUP($M127,CardStats!$A$3:$AE$998,11,FALSE)</f>
        <v>0.76470588235294112</v>
      </c>
      <c r="F127" s="57">
        <f>VLOOKUP($M127,CardStats!$A$3:$AE$998,12,FALSE)</f>
        <v>0.875</v>
      </c>
      <c r="G127" s="57">
        <f>VLOOKUP($M127,CardStats!$A$3:$AE$998,14,FALSE)</f>
        <v>0.29411764705882354</v>
      </c>
      <c r="H127" s="57">
        <f>VLOOKUP($M127,CardStats!$A$3:$AE$998,15,FALSE)</f>
        <v>0.125</v>
      </c>
      <c r="I127" s="57">
        <f>VLOOKUP($M127,CardStats!$A$3:$AE$998,17,FALSE)</f>
        <v>0.70588235294117652</v>
      </c>
      <c r="J127" s="57">
        <f>VLOOKUP($M127,CardStats!$A$3:$AE$998,18,FALSE)</f>
        <v>0.875</v>
      </c>
      <c r="K127" s="57">
        <f>VLOOKUP($M127,CardStats!$A$3:$AE$998,20,FALSE)</f>
        <v>0.35294117647058826</v>
      </c>
      <c r="L127" s="57">
        <f>VLOOKUP($M127,CardStats!$A$3:$AE$998,21,FALSE)</f>
        <v>0.25</v>
      </c>
      <c r="M127" s="53" t="str">
        <f>Fixtures!A127</f>
        <v>Ilves</v>
      </c>
      <c r="N127" s="54">
        <f>Fixtures!D127</f>
        <v>43693</v>
      </c>
      <c r="O127" s="53" t="str">
        <f>Fixtures!B127</f>
        <v>KuPS</v>
      </c>
      <c r="P127" s="51">
        <f>VLOOKUP($O127,CardStats!$A$3:$AE$998,5,FALSE)</f>
        <v>3.3157894736842106</v>
      </c>
      <c r="Q127" s="51">
        <f>VLOOKUP($O127,CardStats!$A$3:$AE$998,7,FALSE)</f>
        <v>3.4444444444444446</v>
      </c>
      <c r="R127" s="51">
        <f>VLOOKUP($O127,CardStats!$A$3:$AE$998,8,FALSE)</f>
        <v>1.6842105263157894</v>
      </c>
      <c r="S127" s="51">
        <f>VLOOKUP($O127,CardStats!$A$3:$AE$998,10,FALSE)</f>
        <v>1.6666666666666667</v>
      </c>
      <c r="T127" s="57">
        <f>VLOOKUP($O127,CardStats!$A$3:$AE$998,11,FALSE)</f>
        <v>0.63157894736842102</v>
      </c>
      <c r="U127" s="57">
        <f>VLOOKUP($O127,CardStats!$A$3:$AE$998,13,FALSE)</f>
        <v>0.55555555555555558</v>
      </c>
      <c r="V127" s="57">
        <f>VLOOKUP($O127,CardStats!$A$3:$AE$998,14,FALSE)</f>
        <v>0.36842105263157893</v>
      </c>
      <c r="W127" s="57">
        <f>VLOOKUP($O127,CardStats!$A$3:$AE$998,16,FALSE)</f>
        <v>0.44444444444444442</v>
      </c>
      <c r="X127" s="57">
        <f>VLOOKUP($O127,CardStats!$A$3:$AE$998,17,FALSE)</f>
        <v>0.84210526315789469</v>
      </c>
      <c r="Y127" s="57">
        <f>VLOOKUP($O127,CardStats!$A$3:$AE$998,19,FALSE)</f>
        <v>0.88888888888888884</v>
      </c>
      <c r="Z127" s="57">
        <f>VLOOKUP($O127,CardStats!$A$3:$AE$998,20,FALSE)</f>
        <v>0.52631578947368418</v>
      </c>
      <c r="AA127" s="57">
        <f>VLOOKUP($O127,CardStats!$A$3:$AE$998,22,FALSE)</f>
        <v>0.44444444444444442</v>
      </c>
    </row>
    <row r="128" spans="1:27" x14ac:dyDescent="0.3">
      <c r="A128" s="51">
        <f>VLOOKUP($M128,CardStats!$A$3:$AE$998,5,FALSE)</f>
        <v>3</v>
      </c>
      <c r="B128" s="51">
        <f>VLOOKUP($M128,CardStats!$A$3:$AE$998,6,FALSE)</f>
        <v>4</v>
      </c>
      <c r="C128" s="51">
        <f>VLOOKUP($M128,CardStats!$A$3:$AE$998,8,FALSE)</f>
        <v>2.5</v>
      </c>
      <c r="D128" s="51">
        <f>VLOOKUP($M128,CardStats!$A$3:$AE$998,9,FALSE)</f>
        <v>3</v>
      </c>
      <c r="E128" s="57">
        <f>VLOOKUP($M128,CardStats!$A$3:$AE$998,11,FALSE)</f>
        <v>0.5</v>
      </c>
      <c r="F128" s="57">
        <f>VLOOKUP($M128,CardStats!$A$3:$AE$998,12,FALSE)</f>
        <v>1</v>
      </c>
      <c r="G128" s="57">
        <f>VLOOKUP($M128,CardStats!$A$3:$AE$998,14,FALSE)</f>
        <v>0</v>
      </c>
      <c r="H128" s="57">
        <f>VLOOKUP($M128,CardStats!$A$3:$AE$998,15,FALSE)</f>
        <v>0</v>
      </c>
      <c r="I128" s="57">
        <f>VLOOKUP($M128,CardStats!$A$3:$AE$998,17,FALSE)</f>
        <v>1</v>
      </c>
      <c r="J128" s="57">
        <f>VLOOKUP($M128,CardStats!$A$3:$AE$998,18,FALSE)</f>
        <v>1</v>
      </c>
      <c r="K128" s="57">
        <f>VLOOKUP($M128,CardStats!$A$3:$AE$998,20,FALSE)</f>
        <v>1</v>
      </c>
      <c r="L128" s="57">
        <f>VLOOKUP($M128,CardStats!$A$3:$AE$998,21,FALSE)</f>
        <v>1</v>
      </c>
      <c r="M128" s="53" t="str">
        <f>Fixtures!A128</f>
        <v>Arsenal</v>
      </c>
      <c r="N128" s="54">
        <f>Fixtures!D128</f>
        <v>43694</v>
      </c>
      <c r="O128" s="53" t="str">
        <f>Fixtures!B128</f>
        <v>Burnley</v>
      </c>
      <c r="P128" s="51">
        <f>VLOOKUP($O128,CardStats!$A$3:$AE$998,5,FALSE)</f>
        <v>0</v>
      </c>
      <c r="Q128" s="51" t="e">
        <f>VLOOKUP($O128,CardStats!$A$3:$AE$998,7,FALSE)</f>
        <v>#DIV/0!</v>
      </c>
      <c r="R128" s="51">
        <f>VLOOKUP($O128,CardStats!$A$3:$AE$998,8,FALSE)</f>
        <v>0</v>
      </c>
      <c r="S128" s="51" t="e">
        <f>VLOOKUP($O128,CardStats!$A$3:$AE$998,10,FALSE)</f>
        <v>#DIV/0!</v>
      </c>
      <c r="T128" s="57">
        <f>VLOOKUP($O128,CardStats!$A$3:$AE$998,11,FALSE)</f>
        <v>0</v>
      </c>
      <c r="U128" s="57" t="e">
        <f>VLOOKUP($O128,CardStats!$A$3:$AE$998,13,FALSE)</f>
        <v>#DIV/0!</v>
      </c>
      <c r="V128" s="57">
        <f>VLOOKUP($O128,CardStats!$A$3:$AE$998,14,FALSE)</f>
        <v>0</v>
      </c>
      <c r="W128" s="57" t="e">
        <f>VLOOKUP($O128,CardStats!$A$3:$AE$998,16,FALSE)</f>
        <v>#DIV/0!</v>
      </c>
      <c r="X128" s="57">
        <f>VLOOKUP($O128,CardStats!$A$3:$AE$998,17,FALSE)</f>
        <v>0</v>
      </c>
      <c r="Y128" s="57" t="e">
        <f>VLOOKUP($O128,CardStats!$A$3:$AE$998,19,FALSE)</f>
        <v>#DIV/0!</v>
      </c>
      <c r="Z128" s="57">
        <f>VLOOKUP($O128,CardStats!$A$3:$AE$998,20,FALSE)</f>
        <v>0</v>
      </c>
      <c r="AA128" s="57" t="e">
        <f>VLOOKUP($O128,CardStats!$A$3:$AE$998,22,FALSE)</f>
        <v>#DIV/0!</v>
      </c>
    </row>
    <row r="129" spans="1:27" x14ac:dyDescent="0.3">
      <c r="A129" s="51">
        <f>VLOOKUP($M129,CardStats!$A$3:$AE$998,5,FALSE)</f>
        <v>1</v>
      </c>
      <c r="B129" s="51" t="e">
        <f>VLOOKUP($M129,CardStats!$A$3:$AE$998,6,FALSE)</f>
        <v>#DIV/0!</v>
      </c>
      <c r="C129" s="51">
        <f>VLOOKUP($M129,CardStats!$A$3:$AE$998,8,FALSE)</f>
        <v>0</v>
      </c>
      <c r="D129" s="51" t="e">
        <f>VLOOKUP($M129,CardStats!$A$3:$AE$998,9,FALSE)</f>
        <v>#DIV/0!</v>
      </c>
      <c r="E129" s="57">
        <f>VLOOKUP($M129,CardStats!$A$3:$AE$998,11,FALSE)</f>
        <v>0</v>
      </c>
      <c r="F129" s="57" t="e">
        <f>VLOOKUP($M129,CardStats!$A$3:$AE$998,12,FALSE)</f>
        <v>#DIV/0!</v>
      </c>
      <c r="G129" s="57">
        <f>VLOOKUP($M129,CardStats!$A$3:$AE$998,14,FALSE)</f>
        <v>0</v>
      </c>
      <c r="H129" s="57" t="e">
        <f>VLOOKUP($M129,CardStats!$A$3:$AE$998,15,FALSE)</f>
        <v>#DIV/0!</v>
      </c>
      <c r="I129" s="57">
        <f>VLOOKUP($M129,CardStats!$A$3:$AE$998,17,FALSE)</f>
        <v>0</v>
      </c>
      <c r="J129" s="57" t="e">
        <f>VLOOKUP($M129,CardStats!$A$3:$AE$998,18,FALSE)</f>
        <v>#DIV/0!</v>
      </c>
      <c r="K129" s="57">
        <f>VLOOKUP($M129,CardStats!$A$3:$AE$998,20,FALSE)</f>
        <v>0</v>
      </c>
      <c r="L129" s="57" t="e">
        <f>VLOOKUP($M129,CardStats!$A$3:$AE$998,21,FALSE)</f>
        <v>#DIV/0!</v>
      </c>
      <c r="M129" s="53" t="str">
        <f>Fixtures!A129</f>
        <v>Aston Villa</v>
      </c>
      <c r="N129" s="54">
        <f>Fixtures!D129</f>
        <v>43694</v>
      </c>
      <c r="O129" s="53" t="str">
        <f>Fixtures!B129</f>
        <v>AFC Bournemouth</v>
      </c>
      <c r="P129" s="51">
        <f>VLOOKUP($O129,CardStats!$A$3:$AE$998,5,FALSE)</f>
        <v>3</v>
      </c>
      <c r="Q129" s="51" t="e">
        <f>VLOOKUP($O129,CardStats!$A$3:$AE$998,7,FALSE)</f>
        <v>#DIV/0!</v>
      </c>
      <c r="R129" s="51">
        <f>VLOOKUP($O129,CardStats!$A$3:$AE$998,8,FALSE)</f>
        <v>2</v>
      </c>
      <c r="S129" s="51" t="e">
        <f>VLOOKUP($O129,CardStats!$A$3:$AE$998,10,FALSE)</f>
        <v>#DIV/0!</v>
      </c>
      <c r="T129" s="57">
        <f>VLOOKUP($O129,CardStats!$A$3:$AE$998,11,FALSE)</f>
        <v>1</v>
      </c>
      <c r="U129" s="57" t="e">
        <f>VLOOKUP($O129,CardStats!$A$3:$AE$998,13,FALSE)</f>
        <v>#DIV/0!</v>
      </c>
      <c r="V129" s="57">
        <f>VLOOKUP($O129,CardStats!$A$3:$AE$998,14,FALSE)</f>
        <v>0</v>
      </c>
      <c r="W129" s="57" t="e">
        <f>VLOOKUP($O129,CardStats!$A$3:$AE$998,16,FALSE)</f>
        <v>#DIV/0!</v>
      </c>
      <c r="X129" s="57">
        <f>VLOOKUP($O129,CardStats!$A$3:$AE$998,17,FALSE)</f>
        <v>1</v>
      </c>
      <c r="Y129" s="57" t="e">
        <f>VLOOKUP($O129,CardStats!$A$3:$AE$998,19,FALSE)</f>
        <v>#DIV/0!</v>
      </c>
      <c r="Z129" s="57">
        <f>VLOOKUP($O129,CardStats!$A$3:$AE$998,20,FALSE)</f>
        <v>1</v>
      </c>
      <c r="AA129" s="57" t="e">
        <f>VLOOKUP($O129,CardStats!$A$3:$AE$998,22,FALSE)</f>
        <v>#DIV/0!</v>
      </c>
    </row>
    <row r="130" spans="1:27" x14ac:dyDescent="0.3">
      <c r="A130" s="51">
        <f>VLOOKUP($M130,CardStats!$A$3:$AE$998,5,FALSE)</f>
        <v>1</v>
      </c>
      <c r="B130" s="51" t="e">
        <f>VLOOKUP($M130,CardStats!$A$3:$AE$998,6,FALSE)</f>
        <v>#DIV/0!</v>
      </c>
      <c r="C130" s="51">
        <f>VLOOKUP($M130,CardStats!$A$3:$AE$998,8,FALSE)</f>
        <v>1</v>
      </c>
      <c r="D130" s="51" t="e">
        <f>VLOOKUP($M130,CardStats!$A$3:$AE$998,9,FALSE)</f>
        <v>#DIV/0!</v>
      </c>
      <c r="E130" s="57">
        <f>VLOOKUP($M130,CardStats!$A$3:$AE$998,11,FALSE)</f>
        <v>0</v>
      </c>
      <c r="F130" s="57" t="e">
        <f>VLOOKUP($M130,CardStats!$A$3:$AE$998,12,FALSE)</f>
        <v>#DIV/0!</v>
      </c>
      <c r="G130" s="57">
        <f>VLOOKUP($M130,CardStats!$A$3:$AE$998,14,FALSE)</f>
        <v>0</v>
      </c>
      <c r="H130" s="57" t="e">
        <f>VLOOKUP($M130,CardStats!$A$3:$AE$998,15,FALSE)</f>
        <v>#DIV/0!</v>
      </c>
      <c r="I130" s="57">
        <f>VLOOKUP($M130,CardStats!$A$3:$AE$998,17,FALSE)</f>
        <v>1</v>
      </c>
      <c r="J130" s="57" t="e">
        <f>VLOOKUP($M130,CardStats!$A$3:$AE$998,18,FALSE)</f>
        <v>#DIV/0!</v>
      </c>
      <c r="K130" s="57">
        <f>VLOOKUP($M130,CardStats!$A$3:$AE$998,20,FALSE)</f>
        <v>0</v>
      </c>
      <c r="L130" s="57" t="e">
        <f>VLOOKUP($M130,CardStats!$A$3:$AE$998,21,FALSE)</f>
        <v>#DIV/0!</v>
      </c>
      <c r="M130" s="53" t="str">
        <f>Fixtures!A130</f>
        <v>Brighton &amp; Hove Albion</v>
      </c>
      <c r="N130" s="54">
        <f>Fixtures!D130</f>
        <v>43694</v>
      </c>
      <c r="O130" s="53" t="str">
        <f>Fixtures!B130</f>
        <v>West Ham United</v>
      </c>
      <c r="P130" s="51">
        <f>VLOOKUP($O130,CardStats!$A$3:$AE$998,5,FALSE)</f>
        <v>4</v>
      </c>
      <c r="Q130" s="51" t="e">
        <f>VLOOKUP($O130,CardStats!$A$3:$AE$998,7,FALSE)</f>
        <v>#DIV/0!</v>
      </c>
      <c r="R130" s="51">
        <f>VLOOKUP($O130,CardStats!$A$3:$AE$998,8,FALSE)</f>
        <v>2</v>
      </c>
      <c r="S130" s="51" t="e">
        <f>VLOOKUP($O130,CardStats!$A$3:$AE$998,10,FALSE)</f>
        <v>#DIV/0!</v>
      </c>
      <c r="T130" s="57">
        <f>VLOOKUP($O130,CardStats!$A$3:$AE$998,11,FALSE)</f>
        <v>1</v>
      </c>
      <c r="U130" s="57" t="e">
        <f>VLOOKUP($O130,CardStats!$A$3:$AE$998,13,FALSE)</f>
        <v>#DIV/0!</v>
      </c>
      <c r="V130" s="57">
        <f>VLOOKUP($O130,CardStats!$A$3:$AE$998,14,FALSE)</f>
        <v>0</v>
      </c>
      <c r="W130" s="57" t="e">
        <f>VLOOKUP($O130,CardStats!$A$3:$AE$998,16,FALSE)</f>
        <v>#DIV/0!</v>
      </c>
      <c r="X130" s="57">
        <f>VLOOKUP($O130,CardStats!$A$3:$AE$998,17,FALSE)</f>
        <v>1</v>
      </c>
      <c r="Y130" s="57" t="e">
        <f>VLOOKUP($O130,CardStats!$A$3:$AE$998,19,FALSE)</f>
        <v>#DIV/0!</v>
      </c>
      <c r="Z130" s="57">
        <f>VLOOKUP($O130,CardStats!$A$3:$AE$998,20,FALSE)</f>
        <v>1</v>
      </c>
      <c r="AA130" s="57" t="e">
        <f>VLOOKUP($O130,CardStats!$A$3:$AE$998,22,FALSE)</f>
        <v>#DIV/0!</v>
      </c>
    </row>
    <row r="131" spans="1:27" x14ac:dyDescent="0.3">
      <c r="A131" s="51">
        <f>VLOOKUP($M131,CardStats!$A$3:$AE$998,5,FALSE)</f>
        <v>5</v>
      </c>
      <c r="B131" s="51" t="e">
        <f>VLOOKUP($M131,CardStats!$A$3:$AE$998,6,FALSE)</f>
        <v>#DIV/0!</v>
      </c>
      <c r="C131" s="51">
        <f>VLOOKUP($M131,CardStats!$A$3:$AE$998,8,FALSE)</f>
        <v>3</v>
      </c>
      <c r="D131" s="51" t="e">
        <f>VLOOKUP($M131,CardStats!$A$3:$AE$998,9,FALSE)</f>
        <v>#DIV/0!</v>
      </c>
      <c r="E131" s="57">
        <f>VLOOKUP($M131,CardStats!$A$3:$AE$998,11,FALSE)</f>
        <v>1</v>
      </c>
      <c r="F131" s="57" t="e">
        <f>VLOOKUP($M131,CardStats!$A$3:$AE$998,12,FALSE)</f>
        <v>#DIV/0!</v>
      </c>
      <c r="G131" s="57">
        <f>VLOOKUP($M131,CardStats!$A$3:$AE$998,14,FALSE)</f>
        <v>1</v>
      </c>
      <c r="H131" s="57" t="e">
        <f>VLOOKUP($M131,CardStats!$A$3:$AE$998,15,FALSE)</f>
        <v>#DIV/0!</v>
      </c>
      <c r="I131" s="57">
        <f>VLOOKUP($M131,CardStats!$A$3:$AE$998,17,FALSE)</f>
        <v>1</v>
      </c>
      <c r="J131" s="57" t="e">
        <f>VLOOKUP($M131,CardStats!$A$3:$AE$998,18,FALSE)</f>
        <v>#DIV/0!</v>
      </c>
      <c r="K131" s="57">
        <f>VLOOKUP($M131,CardStats!$A$3:$AE$998,20,FALSE)</f>
        <v>1</v>
      </c>
      <c r="L131" s="57" t="e">
        <f>VLOOKUP($M131,CardStats!$A$3:$AE$998,21,FALSE)</f>
        <v>#DIV/0!</v>
      </c>
      <c r="M131" s="53" t="str">
        <f>Fixtures!A131</f>
        <v>Everton</v>
      </c>
      <c r="N131" s="54">
        <f>Fixtures!D131</f>
        <v>43694</v>
      </c>
      <c r="O131" s="53" t="str">
        <f>Fixtures!B131</f>
        <v>Watford</v>
      </c>
      <c r="P131" s="51">
        <f>VLOOKUP($O131,CardStats!$A$3:$AE$998,5,FALSE)</f>
        <v>1</v>
      </c>
      <c r="Q131" s="51" t="e">
        <f>VLOOKUP($O131,CardStats!$A$3:$AE$998,7,FALSE)</f>
        <v>#DIV/0!</v>
      </c>
      <c r="R131" s="51">
        <f>VLOOKUP($O131,CardStats!$A$3:$AE$998,8,FALSE)</f>
        <v>0</v>
      </c>
      <c r="S131" s="51" t="e">
        <f>VLOOKUP($O131,CardStats!$A$3:$AE$998,10,FALSE)</f>
        <v>#DIV/0!</v>
      </c>
      <c r="T131" s="57">
        <f>VLOOKUP($O131,CardStats!$A$3:$AE$998,11,FALSE)</f>
        <v>0</v>
      </c>
      <c r="U131" s="57" t="e">
        <f>VLOOKUP($O131,CardStats!$A$3:$AE$998,13,FALSE)</f>
        <v>#DIV/0!</v>
      </c>
      <c r="V131" s="57">
        <f>VLOOKUP($O131,CardStats!$A$3:$AE$998,14,FALSE)</f>
        <v>0</v>
      </c>
      <c r="W131" s="57" t="e">
        <f>VLOOKUP($O131,CardStats!$A$3:$AE$998,16,FALSE)</f>
        <v>#DIV/0!</v>
      </c>
      <c r="X131" s="57">
        <f>VLOOKUP($O131,CardStats!$A$3:$AE$998,17,FALSE)</f>
        <v>0</v>
      </c>
      <c r="Y131" s="57" t="e">
        <f>VLOOKUP($O131,CardStats!$A$3:$AE$998,19,FALSE)</f>
        <v>#DIV/0!</v>
      </c>
      <c r="Z131" s="57">
        <f>VLOOKUP($O131,CardStats!$A$3:$AE$998,20,FALSE)</f>
        <v>0</v>
      </c>
      <c r="AA131" s="57" t="e">
        <f>VLOOKUP($O131,CardStats!$A$3:$AE$998,22,FALSE)</f>
        <v>#DIV/0!</v>
      </c>
    </row>
    <row r="132" spans="1:27" x14ac:dyDescent="0.3">
      <c r="A132" s="51">
        <f>VLOOKUP($M132,CardStats!$A$3:$AE$998,5,FALSE)</f>
        <v>4</v>
      </c>
      <c r="B132" s="51" t="e">
        <f>VLOOKUP($M132,CardStats!$A$3:$AE$998,6,FALSE)</f>
        <v>#DIV/0!</v>
      </c>
      <c r="C132" s="51">
        <f>VLOOKUP($M132,CardStats!$A$3:$AE$998,8,FALSE)</f>
        <v>2</v>
      </c>
      <c r="D132" s="51" t="e">
        <f>VLOOKUP($M132,CardStats!$A$3:$AE$998,9,FALSE)</f>
        <v>#DIV/0!</v>
      </c>
      <c r="E132" s="57">
        <f>VLOOKUP($M132,CardStats!$A$3:$AE$998,11,FALSE)</f>
        <v>1</v>
      </c>
      <c r="F132" s="57" t="e">
        <f>VLOOKUP($M132,CardStats!$A$3:$AE$998,12,FALSE)</f>
        <v>#DIV/0!</v>
      </c>
      <c r="G132" s="57">
        <f>VLOOKUP($M132,CardStats!$A$3:$AE$998,14,FALSE)</f>
        <v>0</v>
      </c>
      <c r="H132" s="57" t="e">
        <f>VLOOKUP($M132,CardStats!$A$3:$AE$998,15,FALSE)</f>
        <v>#DIV/0!</v>
      </c>
      <c r="I132" s="57">
        <f>VLOOKUP($M132,CardStats!$A$3:$AE$998,17,FALSE)</f>
        <v>1</v>
      </c>
      <c r="J132" s="57" t="e">
        <f>VLOOKUP($M132,CardStats!$A$3:$AE$998,18,FALSE)</f>
        <v>#DIV/0!</v>
      </c>
      <c r="K132" s="57">
        <f>VLOOKUP($M132,CardStats!$A$3:$AE$998,20,FALSE)</f>
        <v>1</v>
      </c>
      <c r="L132" s="57" t="e">
        <f>VLOOKUP($M132,CardStats!$A$3:$AE$998,21,FALSE)</f>
        <v>#DIV/0!</v>
      </c>
      <c r="M132" s="53" t="str">
        <f>Fixtures!A132</f>
        <v>Manchester City</v>
      </c>
      <c r="N132" s="54">
        <f>Fixtures!D132</f>
        <v>43694</v>
      </c>
      <c r="O132" s="53" t="str">
        <f>Fixtures!B132</f>
        <v>Tottenham Hotspur</v>
      </c>
      <c r="P132" s="51">
        <f>VLOOKUP($O132,CardStats!$A$3:$AE$998,5,FALSE)</f>
        <v>1</v>
      </c>
      <c r="Q132" s="51" t="e">
        <f>VLOOKUP($O132,CardStats!$A$3:$AE$998,7,FALSE)</f>
        <v>#DIV/0!</v>
      </c>
      <c r="R132" s="51">
        <f>VLOOKUP($O132,CardStats!$A$3:$AE$998,8,FALSE)</f>
        <v>1</v>
      </c>
      <c r="S132" s="51" t="e">
        <f>VLOOKUP($O132,CardStats!$A$3:$AE$998,10,FALSE)</f>
        <v>#DIV/0!</v>
      </c>
      <c r="T132" s="57">
        <f>VLOOKUP($O132,CardStats!$A$3:$AE$998,11,FALSE)</f>
        <v>0</v>
      </c>
      <c r="U132" s="57" t="e">
        <f>VLOOKUP($O132,CardStats!$A$3:$AE$998,13,FALSE)</f>
        <v>#DIV/0!</v>
      </c>
      <c r="V132" s="57">
        <f>VLOOKUP($O132,CardStats!$A$3:$AE$998,14,FALSE)</f>
        <v>0</v>
      </c>
      <c r="W132" s="57" t="e">
        <f>VLOOKUP($O132,CardStats!$A$3:$AE$998,16,FALSE)</f>
        <v>#DIV/0!</v>
      </c>
      <c r="X132" s="57">
        <f>VLOOKUP($O132,CardStats!$A$3:$AE$998,17,FALSE)</f>
        <v>1</v>
      </c>
      <c r="Y132" s="57" t="e">
        <f>VLOOKUP($O132,CardStats!$A$3:$AE$998,19,FALSE)</f>
        <v>#DIV/0!</v>
      </c>
      <c r="Z132" s="57">
        <f>VLOOKUP($O132,CardStats!$A$3:$AE$998,20,FALSE)</f>
        <v>0</v>
      </c>
      <c r="AA132" s="57" t="e">
        <f>VLOOKUP($O132,CardStats!$A$3:$AE$998,22,FALSE)</f>
        <v>#DIV/0!</v>
      </c>
    </row>
    <row r="133" spans="1:27" x14ac:dyDescent="0.3">
      <c r="A133" s="51">
        <f>VLOOKUP($M133,CardStats!$A$3:$AE$998,5,FALSE)</f>
        <v>2</v>
      </c>
      <c r="B133" s="51" t="e">
        <f>VLOOKUP($M133,CardStats!$A$3:$AE$998,6,FALSE)</f>
        <v>#DIV/0!</v>
      </c>
      <c r="C133" s="51">
        <f>VLOOKUP($M133,CardStats!$A$3:$AE$998,8,FALSE)</f>
        <v>2</v>
      </c>
      <c r="D133" s="51" t="e">
        <f>VLOOKUP($M133,CardStats!$A$3:$AE$998,9,FALSE)</f>
        <v>#DIV/0!</v>
      </c>
      <c r="E133" s="57">
        <f>VLOOKUP($M133,CardStats!$A$3:$AE$998,11,FALSE)</f>
        <v>0</v>
      </c>
      <c r="F133" s="57" t="e">
        <f>VLOOKUP($M133,CardStats!$A$3:$AE$998,12,FALSE)</f>
        <v>#DIV/0!</v>
      </c>
      <c r="G133" s="57">
        <f>VLOOKUP($M133,CardStats!$A$3:$AE$998,14,FALSE)</f>
        <v>0</v>
      </c>
      <c r="H133" s="57" t="e">
        <f>VLOOKUP($M133,CardStats!$A$3:$AE$998,15,FALSE)</f>
        <v>#DIV/0!</v>
      </c>
      <c r="I133" s="57">
        <f>VLOOKUP($M133,CardStats!$A$3:$AE$998,17,FALSE)</f>
        <v>1</v>
      </c>
      <c r="J133" s="57" t="e">
        <f>VLOOKUP($M133,CardStats!$A$3:$AE$998,18,FALSE)</f>
        <v>#DIV/0!</v>
      </c>
      <c r="K133" s="57">
        <f>VLOOKUP($M133,CardStats!$A$3:$AE$998,20,FALSE)</f>
        <v>1</v>
      </c>
      <c r="L133" s="57" t="e">
        <f>VLOOKUP($M133,CardStats!$A$3:$AE$998,21,FALSE)</f>
        <v>#DIV/0!</v>
      </c>
      <c r="M133" s="53" t="str">
        <f>Fixtures!A133</f>
        <v>Norwich City</v>
      </c>
      <c r="N133" s="54">
        <f>Fixtures!D133</f>
        <v>43694</v>
      </c>
      <c r="O133" s="53" t="str">
        <f>Fixtures!B133</f>
        <v>Newcastle United</v>
      </c>
      <c r="P133" s="51" t="e">
        <f>VLOOKUP($O133,CardStats!$A$3:$AE$998,5,FALSE)</f>
        <v>#DIV/0!</v>
      </c>
      <c r="Q133" s="51" t="e">
        <f>VLOOKUP($O133,CardStats!$A$3:$AE$998,7,FALSE)</f>
        <v>#DIV/0!</v>
      </c>
      <c r="R133" s="51" t="e">
        <f>VLOOKUP($O133,CardStats!$A$3:$AE$998,8,FALSE)</f>
        <v>#DIV/0!</v>
      </c>
      <c r="S133" s="51" t="e">
        <f>VLOOKUP($O133,CardStats!$A$3:$AE$998,10,FALSE)</f>
        <v>#DIV/0!</v>
      </c>
      <c r="T133" s="57" t="e">
        <f>VLOOKUP($O133,CardStats!$A$3:$AE$998,11,FALSE)</f>
        <v>#DIV/0!</v>
      </c>
      <c r="U133" s="57" t="e">
        <f>VLOOKUP($O133,CardStats!$A$3:$AE$998,13,FALSE)</f>
        <v>#DIV/0!</v>
      </c>
      <c r="V133" s="57" t="e">
        <f>VLOOKUP($O133,CardStats!$A$3:$AE$998,14,FALSE)</f>
        <v>#DIV/0!</v>
      </c>
      <c r="W133" s="57" t="e">
        <f>VLOOKUP($O133,CardStats!$A$3:$AE$998,16,FALSE)</f>
        <v>#DIV/0!</v>
      </c>
      <c r="X133" s="57" t="e">
        <f>VLOOKUP($O133,CardStats!$A$3:$AE$998,17,FALSE)</f>
        <v>#DIV/0!</v>
      </c>
      <c r="Y133" s="57" t="e">
        <f>VLOOKUP($O133,CardStats!$A$3:$AE$998,19,FALSE)</f>
        <v>#DIV/0!</v>
      </c>
      <c r="Z133" s="57" t="e">
        <f>VLOOKUP($O133,CardStats!$A$3:$AE$998,20,FALSE)</f>
        <v>#DIV/0!</v>
      </c>
      <c r="AA133" s="57" t="e">
        <f>VLOOKUP($O133,CardStats!$A$3:$AE$998,22,FALSE)</f>
        <v>#DIV/0!</v>
      </c>
    </row>
    <row r="134" spans="1:27" x14ac:dyDescent="0.3">
      <c r="A134" s="51">
        <f>VLOOKUP($M134,CardStats!$A$3:$AE$998,5,FALSE)</f>
        <v>0</v>
      </c>
      <c r="B134" s="51" t="e">
        <f>VLOOKUP($M134,CardStats!$A$3:$AE$998,6,FALSE)</f>
        <v>#DIV/0!</v>
      </c>
      <c r="C134" s="51">
        <f>VLOOKUP($M134,CardStats!$A$3:$AE$998,8,FALSE)</f>
        <v>0</v>
      </c>
      <c r="D134" s="51" t="e">
        <f>VLOOKUP($M134,CardStats!$A$3:$AE$998,9,FALSE)</f>
        <v>#DIV/0!</v>
      </c>
      <c r="E134" s="57">
        <f>VLOOKUP($M134,CardStats!$A$3:$AE$998,11,FALSE)</f>
        <v>0</v>
      </c>
      <c r="F134" s="57" t="e">
        <f>VLOOKUP($M134,CardStats!$A$3:$AE$998,12,FALSE)</f>
        <v>#DIV/0!</v>
      </c>
      <c r="G134" s="57">
        <f>VLOOKUP($M134,CardStats!$A$3:$AE$998,14,FALSE)</f>
        <v>0</v>
      </c>
      <c r="H134" s="57" t="e">
        <f>VLOOKUP($M134,CardStats!$A$3:$AE$998,15,FALSE)</f>
        <v>#DIV/0!</v>
      </c>
      <c r="I134" s="57">
        <f>VLOOKUP($M134,CardStats!$A$3:$AE$998,17,FALSE)</f>
        <v>0</v>
      </c>
      <c r="J134" s="57" t="e">
        <f>VLOOKUP($M134,CardStats!$A$3:$AE$998,18,FALSE)</f>
        <v>#DIV/0!</v>
      </c>
      <c r="K134" s="57">
        <f>VLOOKUP($M134,CardStats!$A$3:$AE$998,20,FALSE)</f>
        <v>0</v>
      </c>
      <c r="L134" s="57" t="e">
        <f>VLOOKUP($M134,CardStats!$A$3:$AE$998,21,FALSE)</f>
        <v>#DIV/0!</v>
      </c>
      <c r="M134" s="53" t="str">
        <f>Fixtures!A134</f>
        <v>Southampton</v>
      </c>
      <c r="N134" s="54">
        <f>Fixtures!D134</f>
        <v>43694</v>
      </c>
      <c r="O134" s="53" t="str">
        <f>Fixtures!B134</f>
        <v>Liverpool</v>
      </c>
      <c r="P134" s="51">
        <f>VLOOKUP($O134,CardStats!$A$3:$AE$998,5,FALSE)</f>
        <v>2</v>
      </c>
      <c r="Q134" s="51" t="e">
        <f>VLOOKUP($O134,CardStats!$A$3:$AE$998,7,FALSE)</f>
        <v>#DIV/0!</v>
      </c>
      <c r="R134" s="51">
        <f>VLOOKUP($O134,CardStats!$A$3:$AE$998,8,FALSE)</f>
        <v>0</v>
      </c>
      <c r="S134" s="51" t="e">
        <f>VLOOKUP($O134,CardStats!$A$3:$AE$998,10,FALSE)</f>
        <v>#DIV/0!</v>
      </c>
      <c r="T134" s="57">
        <f>VLOOKUP($O134,CardStats!$A$3:$AE$998,11,FALSE)</f>
        <v>0</v>
      </c>
      <c r="U134" s="57" t="e">
        <f>VLOOKUP($O134,CardStats!$A$3:$AE$998,13,FALSE)</f>
        <v>#DIV/0!</v>
      </c>
      <c r="V134" s="57">
        <f>VLOOKUP($O134,CardStats!$A$3:$AE$998,14,FALSE)</f>
        <v>0</v>
      </c>
      <c r="W134" s="57" t="e">
        <f>VLOOKUP($O134,CardStats!$A$3:$AE$998,16,FALSE)</f>
        <v>#DIV/0!</v>
      </c>
      <c r="X134" s="57">
        <f>VLOOKUP($O134,CardStats!$A$3:$AE$998,17,FALSE)</f>
        <v>0</v>
      </c>
      <c r="Y134" s="57" t="e">
        <f>VLOOKUP($O134,CardStats!$A$3:$AE$998,19,FALSE)</f>
        <v>#DIV/0!</v>
      </c>
      <c r="Z134" s="57">
        <f>VLOOKUP($O134,CardStats!$A$3:$AE$998,20,FALSE)</f>
        <v>0</v>
      </c>
      <c r="AA134" s="57" t="e">
        <f>VLOOKUP($O134,CardStats!$A$3:$AE$998,22,FALSE)</f>
        <v>#DIV/0!</v>
      </c>
    </row>
    <row r="135" spans="1:27" x14ac:dyDescent="0.3">
      <c r="A135" s="51">
        <f>VLOOKUP($M135,CardStats!$A$3:$AE$998,5,FALSE)</f>
        <v>4.5</v>
      </c>
      <c r="B135" s="51">
        <f>VLOOKUP($M135,CardStats!$A$3:$AE$998,6,FALSE)</f>
        <v>5</v>
      </c>
      <c r="C135" s="51">
        <f>VLOOKUP($M135,CardStats!$A$3:$AE$998,8,FALSE)</f>
        <v>2</v>
      </c>
      <c r="D135" s="51">
        <f>VLOOKUP($M135,CardStats!$A$3:$AE$998,9,FALSE)</f>
        <v>2</v>
      </c>
      <c r="E135" s="57">
        <f>VLOOKUP($M135,CardStats!$A$3:$AE$998,11,FALSE)</f>
        <v>1</v>
      </c>
      <c r="F135" s="57">
        <f>VLOOKUP($M135,CardStats!$A$3:$AE$998,12,FALSE)</f>
        <v>1</v>
      </c>
      <c r="G135" s="57">
        <f>VLOOKUP($M135,CardStats!$A$3:$AE$998,14,FALSE)</f>
        <v>0.5</v>
      </c>
      <c r="H135" s="57">
        <f>VLOOKUP($M135,CardStats!$A$3:$AE$998,15,FALSE)</f>
        <v>1</v>
      </c>
      <c r="I135" s="57">
        <f>VLOOKUP($M135,CardStats!$A$3:$AE$998,17,FALSE)</f>
        <v>1</v>
      </c>
      <c r="J135" s="57">
        <f>VLOOKUP($M135,CardStats!$A$3:$AE$998,18,FALSE)</f>
        <v>1</v>
      </c>
      <c r="K135" s="57">
        <f>VLOOKUP($M135,CardStats!$A$3:$AE$998,20,FALSE)</f>
        <v>1</v>
      </c>
      <c r="L135" s="57">
        <f>VLOOKUP($M135,CardStats!$A$3:$AE$998,21,FALSE)</f>
        <v>1</v>
      </c>
      <c r="M135" s="53" t="str">
        <f>Fixtures!A135</f>
        <v>VVV</v>
      </c>
      <c r="N135" s="54">
        <f>Fixtures!D135</f>
        <v>43694</v>
      </c>
      <c r="O135" s="53" t="str">
        <f>Fixtures!B135</f>
        <v>Ajax</v>
      </c>
      <c r="P135" s="51">
        <f>VLOOKUP($O135,CardStats!$A$3:$AE$998,5,FALSE)</f>
        <v>3.5</v>
      </c>
      <c r="Q135" s="51">
        <f>VLOOKUP($O135,CardStats!$A$3:$AE$998,7,FALSE)</f>
        <v>6</v>
      </c>
      <c r="R135" s="51">
        <f>VLOOKUP($O135,CardStats!$A$3:$AE$998,8,FALSE)</f>
        <v>1.5</v>
      </c>
      <c r="S135" s="51">
        <f>VLOOKUP($O135,CardStats!$A$3:$AE$998,10,FALSE)</f>
        <v>3</v>
      </c>
      <c r="T135" s="57">
        <f>VLOOKUP($O135,CardStats!$A$3:$AE$998,11,FALSE)</f>
        <v>0.5</v>
      </c>
      <c r="U135" s="57">
        <f>VLOOKUP($O135,CardStats!$A$3:$AE$998,13,FALSE)</f>
        <v>1</v>
      </c>
      <c r="V135" s="57">
        <f>VLOOKUP($O135,CardStats!$A$3:$AE$998,14,FALSE)</f>
        <v>0.5</v>
      </c>
      <c r="W135" s="57">
        <f>VLOOKUP($O135,CardStats!$A$3:$AE$998,16,FALSE)</f>
        <v>1</v>
      </c>
      <c r="X135" s="57">
        <f>VLOOKUP($O135,CardStats!$A$3:$AE$998,17,FALSE)</f>
        <v>0.5</v>
      </c>
      <c r="Y135" s="57">
        <f>VLOOKUP($O135,CardStats!$A$3:$AE$998,19,FALSE)</f>
        <v>1</v>
      </c>
      <c r="Z135" s="57">
        <f>VLOOKUP($O135,CardStats!$A$3:$AE$998,20,FALSE)</f>
        <v>0.5</v>
      </c>
      <c r="AA135" s="57">
        <f>VLOOKUP($O135,CardStats!$A$3:$AE$998,22,FALSE)</f>
        <v>1</v>
      </c>
    </row>
    <row r="136" spans="1:27" x14ac:dyDescent="0.3">
      <c r="A136" s="51">
        <f>VLOOKUP($M136,CardStats!$A$3:$AE$998,5,FALSE)</f>
        <v>3</v>
      </c>
      <c r="B136" s="51">
        <f>VLOOKUP($M136,CardStats!$A$3:$AE$998,6,FALSE)</f>
        <v>3</v>
      </c>
      <c r="C136" s="51">
        <f>VLOOKUP($M136,CardStats!$A$3:$AE$998,8,FALSE)</f>
        <v>2</v>
      </c>
      <c r="D136" s="51">
        <f>VLOOKUP($M136,CardStats!$A$3:$AE$998,9,FALSE)</f>
        <v>2</v>
      </c>
      <c r="E136" s="57">
        <f>VLOOKUP($M136,CardStats!$A$3:$AE$998,11,FALSE)</f>
        <v>1</v>
      </c>
      <c r="F136" s="57">
        <f>VLOOKUP($M136,CardStats!$A$3:$AE$998,12,FALSE)</f>
        <v>1</v>
      </c>
      <c r="G136" s="57">
        <f>VLOOKUP($M136,CardStats!$A$3:$AE$998,14,FALSE)</f>
        <v>0</v>
      </c>
      <c r="H136" s="57">
        <f>VLOOKUP($M136,CardStats!$A$3:$AE$998,15,FALSE)</f>
        <v>0</v>
      </c>
      <c r="I136" s="57">
        <f>VLOOKUP($M136,CardStats!$A$3:$AE$998,17,FALSE)</f>
        <v>1</v>
      </c>
      <c r="J136" s="57">
        <f>VLOOKUP($M136,CardStats!$A$3:$AE$998,18,FALSE)</f>
        <v>1</v>
      </c>
      <c r="K136" s="57">
        <f>VLOOKUP($M136,CardStats!$A$3:$AE$998,20,FALSE)</f>
        <v>1</v>
      </c>
      <c r="L136" s="57">
        <f>VLOOKUP($M136,CardStats!$A$3:$AE$998,21,FALSE)</f>
        <v>1</v>
      </c>
      <c r="M136" s="53" t="str">
        <f>Fixtures!A136</f>
        <v>ADO Den Haag</v>
      </c>
      <c r="N136" s="54">
        <f>Fixtures!D136</f>
        <v>43694</v>
      </c>
      <c r="O136" s="53" t="str">
        <f>Fixtures!B136</f>
        <v>Sparta Rotterdam</v>
      </c>
      <c r="P136" s="51">
        <f>VLOOKUP($O136,CardStats!$A$3:$AE$998,5,FALSE)</f>
        <v>4</v>
      </c>
      <c r="Q136" s="51">
        <f>VLOOKUP($O136,CardStats!$A$3:$AE$998,7,FALSE)</f>
        <v>4</v>
      </c>
      <c r="R136" s="51">
        <f>VLOOKUP($O136,CardStats!$A$3:$AE$998,8,FALSE)</f>
        <v>2</v>
      </c>
      <c r="S136" s="51">
        <f>VLOOKUP($O136,CardStats!$A$3:$AE$998,10,FALSE)</f>
        <v>2</v>
      </c>
      <c r="T136" s="57">
        <f>VLOOKUP($O136,CardStats!$A$3:$AE$998,11,FALSE)</f>
        <v>1</v>
      </c>
      <c r="U136" s="57">
        <f>VLOOKUP($O136,CardStats!$A$3:$AE$998,13,FALSE)</f>
        <v>1</v>
      </c>
      <c r="V136" s="57">
        <f>VLOOKUP($O136,CardStats!$A$3:$AE$998,14,FALSE)</f>
        <v>0</v>
      </c>
      <c r="W136" s="57">
        <f>VLOOKUP($O136,CardStats!$A$3:$AE$998,16,FALSE)</f>
        <v>0</v>
      </c>
      <c r="X136" s="57">
        <f>VLOOKUP($O136,CardStats!$A$3:$AE$998,17,FALSE)</f>
        <v>1</v>
      </c>
      <c r="Y136" s="57">
        <f>VLOOKUP($O136,CardStats!$A$3:$AE$998,19,FALSE)</f>
        <v>1</v>
      </c>
      <c r="Z136" s="57">
        <f>VLOOKUP($O136,CardStats!$A$3:$AE$998,20,FALSE)</f>
        <v>1</v>
      </c>
      <c r="AA136" s="57">
        <f>VLOOKUP($O136,CardStats!$A$3:$AE$998,22,FALSE)</f>
        <v>1</v>
      </c>
    </row>
    <row r="137" spans="1:27" x14ac:dyDescent="0.3">
      <c r="A137" s="51">
        <f>VLOOKUP($M137,CardStats!$A$3:$AE$998,5,FALSE)</f>
        <v>2.5</v>
      </c>
      <c r="B137" s="51">
        <f>VLOOKUP($M137,CardStats!$A$3:$AE$998,6,FALSE)</f>
        <v>4</v>
      </c>
      <c r="C137" s="51">
        <f>VLOOKUP($M137,CardStats!$A$3:$AE$998,8,FALSE)</f>
        <v>1.5</v>
      </c>
      <c r="D137" s="51">
        <f>VLOOKUP($M137,CardStats!$A$3:$AE$998,9,FALSE)</f>
        <v>2</v>
      </c>
      <c r="E137" s="57">
        <f>VLOOKUP($M137,CardStats!$A$3:$AE$998,11,FALSE)</f>
        <v>0.5</v>
      </c>
      <c r="F137" s="57">
        <f>VLOOKUP($M137,CardStats!$A$3:$AE$998,12,FALSE)</f>
        <v>1</v>
      </c>
      <c r="G137" s="57">
        <f>VLOOKUP($M137,CardStats!$A$3:$AE$998,14,FALSE)</f>
        <v>0</v>
      </c>
      <c r="H137" s="57">
        <f>VLOOKUP($M137,CardStats!$A$3:$AE$998,15,FALSE)</f>
        <v>0</v>
      </c>
      <c r="I137" s="57">
        <f>VLOOKUP($M137,CardStats!$A$3:$AE$998,17,FALSE)</f>
        <v>1</v>
      </c>
      <c r="J137" s="57">
        <f>VLOOKUP($M137,CardStats!$A$3:$AE$998,18,FALSE)</f>
        <v>1</v>
      </c>
      <c r="K137" s="57">
        <f>VLOOKUP($M137,CardStats!$A$3:$AE$998,20,FALSE)</f>
        <v>0.5</v>
      </c>
      <c r="L137" s="57">
        <f>VLOOKUP($M137,CardStats!$A$3:$AE$998,21,FALSE)</f>
        <v>1</v>
      </c>
      <c r="M137" s="53" t="str">
        <f>Fixtures!A137</f>
        <v>Emmen</v>
      </c>
      <c r="N137" s="54">
        <f>Fixtures!D137</f>
        <v>43694</v>
      </c>
      <c r="O137" s="53" t="str">
        <f>Fixtures!B137</f>
        <v>Heerenveen</v>
      </c>
      <c r="P137" s="51">
        <f>VLOOKUP($O137,CardStats!$A$3:$AE$998,5,FALSE)</f>
        <v>3</v>
      </c>
      <c r="Q137" s="51">
        <f>VLOOKUP($O137,CardStats!$A$3:$AE$998,7,FALSE)</f>
        <v>3</v>
      </c>
      <c r="R137" s="51">
        <f>VLOOKUP($O137,CardStats!$A$3:$AE$998,8,FALSE)</f>
        <v>2</v>
      </c>
      <c r="S137" s="51">
        <f>VLOOKUP($O137,CardStats!$A$3:$AE$998,10,FALSE)</f>
        <v>2</v>
      </c>
      <c r="T137" s="57">
        <f>VLOOKUP($O137,CardStats!$A$3:$AE$998,11,FALSE)</f>
        <v>1</v>
      </c>
      <c r="U137" s="57">
        <f>VLOOKUP($O137,CardStats!$A$3:$AE$998,13,FALSE)</f>
        <v>1</v>
      </c>
      <c r="V137" s="57">
        <f>VLOOKUP($O137,CardStats!$A$3:$AE$998,14,FALSE)</f>
        <v>0</v>
      </c>
      <c r="W137" s="57">
        <f>VLOOKUP($O137,CardStats!$A$3:$AE$998,16,FALSE)</f>
        <v>0</v>
      </c>
      <c r="X137" s="57">
        <f>VLOOKUP($O137,CardStats!$A$3:$AE$998,17,FALSE)</f>
        <v>1</v>
      </c>
      <c r="Y137" s="57">
        <f>VLOOKUP($O137,CardStats!$A$3:$AE$998,19,FALSE)</f>
        <v>1</v>
      </c>
      <c r="Z137" s="57">
        <f>VLOOKUP($O137,CardStats!$A$3:$AE$998,20,FALSE)</f>
        <v>1</v>
      </c>
      <c r="AA137" s="57">
        <f>VLOOKUP($O137,CardStats!$A$3:$AE$998,22,FALSE)</f>
        <v>1</v>
      </c>
    </row>
    <row r="138" spans="1:27" x14ac:dyDescent="0.3">
      <c r="A138" s="51">
        <f>VLOOKUP($M138,CardStats!$A$3:$AE$998,5,FALSE)</f>
        <v>2.5</v>
      </c>
      <c r="B138" s="51">
        <f>VLOOKUP($M138,CardStats!$A$3:$AE$998,6,FALSE)</f>
        <v>1</v>
      </c>
      <c r="C138" s="51">
        <f>VLOOKUP($M138,CardStats!$A$3:$AE$998,8,FALSE)</f>
        <v>2</v>
      </c>
      <c r="D138" s="51">
        <f>VLOOKUP($M138,CardStats!$A$3:$AE$998,9,FALSE)</f>
        <v>1</v>
      </c>
      <c r="E138" s="57">
        <f>VLOOKUP($M138,CardStats!$A$3:$AE$998,11,FALSE)</f>
        <v>0.5</v>
      </c>
      <c r="F138" s="57">
        <f>VLOOKUP($M138,CardStats!$A$3:$AE$998,12,FALSE)</f>
        <v>0</v>
      </c>
      <c r="G138" s="57">
        <f>VLOOKUP($M138,CardStats!$A$3:$AE$998,14,FALSE)</f>
        <v>0</v>
      </c>
      <c r="H138" s="57">
        <f>VLOOKUP($M138,CardStats!$A$3:$AE$998,15,FALSE)</f>
        <v>0</v>
      </c>
      <c r="I138" s="57">
        <f>VLOOKUP($M138,CardStats!$A$3:$AE$998,17,FALSE)</f>
        <v>1</v>
      </c>
      <c r="J138" s="57">
        <f>VLOOKUP($M138,CardStats!$A$3:$AE$998,18,FALSE)</f>
        <v>1</v>
      </c>
      <c r="K138" s="57">
        <f>VLOOKUP($M138,CardStats!$A$3:$AE$998,20,FALSE)</f>
        <v>0.5</v>
      </c>
      <c r="L138" s="57">
        <f>VLOOKUP($M138,CardStats!$A$3:$AE$998,21,FALSE)</f>
        <v>0</v>
      </c>
      <c r="M138" s="53" t="str">
        <f>Fixtures!A138</f>
        <v>AFC Wimbledon</v>
      </c>
      <c r="N138" s="54">
        <f>Fixtures!D138</f>
        <v>43694</v>
      </c>
      <c r="O138" s="53" t="str">
        <f>Fixtures!B138</f>
        <v>Accrington Stanley</v>
      </c>
      <c r="P138" s="51">
        <f>VLOOKUP($O138,CardStats!$A$3:$AE$998,5,FALSE)</f>
        <v>3</v>
      </c>
      <c r="Q138" s="51">
        <f>VLOOKUP($O138,CardStats!$A$3:$AE$998,7,FALSE)</f>
        <v>3</v>
      </c>
      <c r="R138" s="51">
        <f>VLOOKUP($O138,CardStats!$A$3:$AE$998,8,FALSE)</f>
        <v>1</v>
      </c>
      <c r="S138" s="51">
        <f>VLOOKUP($O138,CardStats!$A$3:$AE$998,10,FALSE)</f>
        <v>1</v>
      </c>
      <c r="T138" s="57">
        <f>VLOOKUP($O138,CardStats!$A$3:$AE$998,11,FALSE)</f>
        <v>1</v>
      </c>
      <c r="U138" s="57">
        <f>VLOOKUP($O138,CardStats!$A$3:$AE$998,13,FALSE)</f>
        <v>1</v>
      </c>
      <c r="V138" s="57">
        <f>VLOOKUP($O138,CardStats!$A$3:$AE$998,14,FALSE)</f>
        <v>0</v>
      </c>
      <c r="W138" s="57">
        <f>VLOOKUP($O138,CardStats!$A$3:$AE$998,16,FALSE)</f>
        <v>0</v>
      </c>
      <c r="X138" s="57">
        <f>VLOOKUP($O138,CardStats!$A$3:$AE$998,17,FALSE)</f>
        <v>1</v>
      </c>
      <c r="Y138" s="57">
        <f>VLOOKUP($O138,CardStats!$A$3:$AE$998,19,FALSE)</f>
        <v>1</v>
      </c>
      <c r="Z138" s="57">
        <f>VLOOKUP($O138,CardStats!$A$3:$AE$998,20,FALSE)</f>
        <v>0</v>
      </c>
      <c r="AA138" s="57">
        <f>VLOOKUP($O138,CardStats!$A$3:$AE$998,22,FALSE)</f>
        <v>0</v>
      </c>
    </row>
    <row r="139" spans="1:27" x14ac:dyDescent="0.3">
      <c r="A139" s="51">
        <f>VLOOKUP($M139,CardStats!$A$3:$AE$998,5,FALSE)</f>
        <v>2.5</v>
      </c>
      <c r="B139" s="51">
        <f>VLOOKUP($M139,CardStats!$A$3:$AE$998,6,FALSE)</f>
        <v>2</v>
      </c>
      <c r="C139" s="51">
        <f>VLOOKUP($M139,CardStats!$A$3:$AE$998,8,FALSE)</f>
        <v>1.5</v>
      </c>
      <c r="D139" s="51">
        <f>VLOOKUP($M139,CardStats!$A$3:$AE$998,9,FALSE)</f>
        <v>1</v>
      </c>
      <c r="E139" s="57">
        <f>VLOOKUP($M139,CardStats!$A$3:$AE$998,11,FALSE)</f>
        <v>0.5</v>
      </c>
      <c r="F139" s="57">
        <f>VLOOKUP($M139,CardStats!$A$3:$AE$998,12,FALSE)</f>
        <v>0</v>
      </c>
      <c r="G139" s="57">
        <f>VLOOKUP($M139,CardStats!$A$3:$AE$998,14,FALSE)</f>
        <v>0</v>
      </c>
      <c r="H139" s="57">
        <f>VLOOKUP($M139,CardStats!$A$3:$AE$998,15,FALSE)</f>
        <v>0</v>
      </c>
      <c r="I139" s="57">
        <f>VLOOKUP($M139,CardStats!$A$3:$AE$998,17,FALSE)</f>
        <v>1</v>
      </c>
      <c r="J139" s="57">
        <f>VLOOKUP($M139,CardStats!$A$3:$AE$998,18,FALSE)</f>
        <v>1</v>
      </c>
      <c r="K139" s="57">
        <f>VLOOKUP($M139,CardStats!$A$3:$AE$998,20,FALSE)</f>
        <v>0.5</v>
      </c>
      <c r="L139" s="57">
        <f>VLOOKUP($M139,CardStats!$A$3:$AE$998,21,FALSE)</f>
        <v>0</v>
      </c>
      <c r="M139" s="53" t="str">
        <f>Fixtures!A139</f>
        <v>Blackpool</v>
      </c>
      <c r="N139" s="54">
        <f>Fixtures!D139</f>
        <v>43694</v>
      </c>
      <c r="O139" s="53" t="str">
        <f>Fixtures!B139</f>
        <v>Oxford United</v>
      </c>
      <c r="P139" s="51">
        <f>VLOOKUP($O139,CardStats!$A$3:$AE$998,5,FALSE)</f>
        <v>5</v>
      </c>
      <c r="Q139" s="51">
        <f>VLOOKUP($O139,CardStats!$A$3:$AE$998,7,FALSE)</f>
        <v>5</v>
      </c>
      <c r="R139" s="51">
        <f>VLOOKUP($O139,CardStats!$A$3:$AE$998,8,FALSE)</f>
        <v>3.5</v>
      </c>
      <c r="S139" s="51">
        <f>VLOOKUP($O139,CardStats!$A$3:$AE$998,10,FALSE)</f>
        <v>4</v>
      </c>
      <c r="T139" s="57">
        <f>VLOOKUP($O139,CardStats!$A$3:$AE$998,11,FALSE)</f>
        <v>1</v>
      </c>
      <c r="U139" s="57">
        <f>VLOOKUP($O139,CardStats!$A$3:$AE$998,13,FALSE)</f>
        <v>1</v>
      </c>
      <c r="V139" s="57">
        <f>VLOOKUP($O139,CardStats!$A$3:$AE$998,14,FALSE)</f>
        <v>1</v>
      </c>
      <c r="W139" s="57">
        <f>VLOOKUP($O139,CardStats!$A$3:$AE$998,16,FALSE)</f>
        <v>1</v>
      </c>
      <c r="X139" s="57">
        <f>VLOOKUP($O139,CardStats!$A$3:$AE$998,17,FALSE)</f>
        <v>1</v>
      </c>
      <c r="Y139" s="57">
        <f>VLOOKUP($O139,CardStats!$A$3:$AE$998,19,FALSE)</f>
        <v>1</v>
      </c>
      <c r="Z139" s="57">
        <f>VLOOKUP($O139,CardStats!$A$3:$AE$998,20,FALSE)</f>
        <v>1</v>
      </c>
      <c r="AA139" s="57">
        <f>VLOOKUP($O139,CardStats!$A$3:$AE$998,22,FALSE)</f>
        <v>1</v>
      </c>
    </row>
    <row r="140" spans="1:27" x14ac:dyDescent="0.3">
      <c r="A140" s="51">
        <f>VLOOKUP($M140,CardStats!$A$3:$AE$998,5,FALSE)</f>
        <v>4.5</v>
      </c>
      <c r="B140" s="51">
        <f>VLOOKUP($M140,CardStats!$A$3:$AE$998,6,FALSE)</f>
        <v>7</v>
      </c>
      <c r="C140" s="51">
        <f>VLOOKUP($M140,CardStats!$A$3:$AE$998,8,FALSE)</f>
        <v>3</v>
      </c>
      <c r="D140" s="51">
        <f>VLOOKUP($M140,CardStats!$A$3:$AE$998,9,FALSE)</f>
        <v>4</v>
      </c>
      <c r="E140" s="57">
        <f>VLOOKUP($M140,CardStats!$A$3:$AE$998,11,FALSE)</f>
        <v>0.5</v>
      </c>
      <c r="F140" s="57">
        <f>VLOOKUP($M140,CardStats!$A$3:$AE$998,12,FALSE)</f>
        <v>1</v>
      </c>
      <c r="G140" s="57">
        <f>VLOOKUP($M140,CardStats!$A$3:$AE$998,14,FALSE)</f>
        <v>0.5</v>
      </c>
      <c r="H140" s="57">
        <f>VLOOKUP($M140,CardStats!$A$3:$AE$998,15,FALSE)</f>
        <v>1</v>
      </c>
      <c r="I140" s="57">
        <f>VLOOKUP($M140,CardStats!$A$3:$AE$998,17,FALSE)</f>
        <v>1</v>
      </c>
      <c r="J140" s="57">
        <f>VLOOKUP($M140,CardStats!$A$3:$AE$998,18,FALSE)</f>
        <v>1</v>
      </c>
      <c r="K140" s="57">
        <f>VLOOKUP($M140,CardStats!$A$3:$AE$998,20,FALSE)</f>
        <v>1</v>
      </c>
      <c r="L140" s="57">
        <f>VLOOKUP($M140,CardStats!$A$3:$AE$998,21,FALSE)</f>
        <v>1</v>
      </c>
      <c r="M140" s="53" t="str">
        <f>Fixtures!A140</f>
        <v>Burton Albion</v>
      </c>
      <c r="N140" s="54">
        <f>Fixtures!D140</f>
        <v>43694</v>
      </c>
      <c r="O140" s="53" t="str">
        <f>Fixtures!B140</f>
        <v>Rotherham United</v>
      </c>
      <c r="P140" s="51">
        <f>VLOOKUP($O140,CardStats!$A$3:$AE$998,5,FALSE)</f>
        <v>3.5</v>
      </c>
      <c r="Q140" s="51">
        <f>VLOOKUP($O140,CardStats!$A$3:$AE$998,7,FALSE)</f>
        <v>1</v>
      </c>
      <c r="R140" s="51">
        <f>VLOOKUP($O140,CardStats!$A$3:$AE$998,8,FALSE)</f>
        <v>2</v>
      </c>
      <c r="S140" s="51">
        <f>VLOOKUP($O140,CardStats!$A$3:$AE$998,10,FALSE)</f>
        <v>0</v>
      </c>
      <c r="T140" s="57">
        <f>VLOOKUP($O140,CardStats!$A$3:$AE$998,11,FALSE)</f>
        <v>0.5</v>
      </c>
      <c r="U140" s="57">
        <f>VLOOKUP($O140,CardStats!$A$3:$AE$998,13,FALSE)</f>
        <v>0</v>
      </c>
      <c r="V140" s="57">
        <f>VLOOKUP($O140,CardStats!$A$3:$AE$998,14,FALSE)</f>
        <v>0.5</v>
      </c>
      <c r="W140" s="57">
        <f>VLOOKUP($O140,CardStats!$A$3:$AE$998,16,FALSE)</f>
        <v>0</v>
      </c>
      <c r="X140" s="57">
        <f>VLOOKUP($O140,CardStats!$A$3:$AE$998,17,FALSE)</f>
        <v>0.5</v>
      </c>
      <c r="Y140" s="57">
        <f>VLOOKUP($O140,CardStats!$A$3:$AE$998,19,FALSE)</f>
        <v>0</v>
      </c>
      <c r="Z140" s="57">
        <f>VLOOKUP($O140,CardStats!$A$3:$AE$998,20,FALSE)</f>
        <v>0.5</v>
      </c>
      <c r="AA140" s="57">
        <f>VLOOKUP($O140,CardStats!$A$3:$AE$998,22,FALSE)</f>
        <v>0</v>
      </c>
    </row>
    <row r="141" spans="1:27" x14ac:dyDescent="0.3">
      <c r="A141" s="51" t="e">
        <f>VLOOKUP($M141,CardStats!$A$3:$AE$998,5,FALSE)</f>
        <v>#DIV/0!</v>
      </c>
      <c r="B141" s="51" t="e">
        <f>VLOOKUP($M141,CardStats!$A$3:$AE$998,6,FALSE)</f>
        <v>#DIV/0!</v>
      </c>
      <c r="C141" s="51" t="e">
        <f>VLOOKUP($M141,CardStats!$A$3:$AE$998,8,FALSE)</f>
        <v>#DIV/0!</v>
      </c>
      <c r="D141" s="51" t="e">
        <f>VLOOKUP($M141,CardStats!$A$3:$AE$998,9,FALSE)</f>
        <v>#DIV/0!</v>
      </c>
      <c r="E141" s="57" t="e">
        <f>VLOOKUP($M141,CardStats!$A$3:$AE$998,11,FALSE)</f>
        <v>#DIV/0!</v>
      </c>
      <c r="F141" s="57" t="e">
        <f>VLOOKUP($M141,CardStats!$A$3:$AE$998,12,FALSE)</f>
        <v>#DIV/0!</v>
      </c>
      <c r="G141" s="57" t="e">
        <f>VLOOKUP($M141,CardStats!$A$3:$AE$998,14,FALSE)</f>
        <v>#DIV/0!</v>
      </c>
      <c r="H141" s="57" t="e">
        <f>VLOOKUP($M141,CardStats!$A$3:$AE$998,15,FALSE)</f>
        <v>#DIV/0!</v>
      </c>
      <c r="I141" s="57" t="e">
        <f>VLOOKUP($M141,CardStats!$A$3:$AE$998,17,FALSE)</f>
        <v>#DIV/0!</v>
      </c>
      <c r="J141" s="57" t="e">
        <f>VLOOKUP($M141,CardStats!$A$3:$AE$998,18,FALSE)</f>
        <v>#DIV/0!</v>
      </c>
      <c r="K141" s="57" t="e">
        <f>VLOOKUP($M141,CardStats!$A$3:$AE$998,20,FALSE)</f>
        <v>#DIV/0!</v>
      </c>
      <c r="L141" s="57" t="e">
        <f>VLOOKUP($M141,CardStats!$A$3:$AE$998,21,FALSE)</f>
        <v>#DIV/0!</v>
      </c>
      <c r="M141" s="53" t="str">
        <f>Fixtures!A141</f>
        <v>Bury</v>
      </c>
      <c r="N141" s="54">
        <f>Fixtures!D141</f>
        <v>43694</v>
      </c>
      <c r="O141" s="53" t="str">
        <f>Fixtures!B141</f>
        <v>Gillingham</v>
      </c>
      <c r="P141" s="51">
        <f>VLOOKUP($O141,CardStats!$A$3:$AE$998,5,FALSE)</f>
        <v>1.5</v>
      </c>
      <c r="Q141" s="51">
        <f>VLOOKUP($O141,CardStats!$A$3:$AE$998,7,FALSE)</f>
        <v>1</v>
      </c>
      <c r="R141" s="51">
        <f>VLOOKUP($O141,CardStats!$A$3:$AE$998,8,FALSE)</f>
        <v>0.5</v>
      </c>
      <c r="S141" s="51">
        <f>VLOOKUP($O141,CardStats!$A$3:$AE$998,10,FALSE)</f>
        <v>1</v>
      </c>
      <c r="T141" s="57">
        <f>VLOOKUP($O141,CardStats!$A$3:$AE$998,11,FALSE)</f>
        <v>0</v>
      </c>
      <c r="U141" s="57">
        <f>VLOOKUP($O141,CardStats!$A$3:$AE$998,13,FALSE)</f>
        <v>0</v>
      </c>
      <c r="V141" s="57">
        <f>VLOOKUP($O141,CardStats!$A$3:$AE$998,14,FALSE)</f>
        <v>0</v>
      </c>
      <c r="W141" s="57">
        <f>VLOOKUP($O141,CardStats!$A$3:$AE$998,16,FALSE)</f>
        <v>0</v>
      </c>
      <c r="X141" s="57">
        <f>VLOOKUP($O141,CardStats!$A$3:$AE$998,17,FALSE)</f>
        <v>0.5</v>
      </c>
      <c r="Y141" s="57">
        <f>VLOOKUP($O141,CardStats!$A$3:$AE$998,19,FALSE)</f>
        <v>1</v>
      </c>
      <c r="Z141" s="57">
        <f>VLOOKUP($O141,CardStats!$A$3:$AE$998,20,FALSE)</f>
        <v>0</v>
      </c>
      <c r="AA141" s="57">
        <f>VLOOKUP($O141,CardStats!$A$3:$AE$998,22,FALSE)</f>
        <v>0</v>
      </c>
    </row>
    <row r="142" spans="1:27" x14ac:dyDescent="0.3">
      <c r="A142" s="51">
        <f>VLOOKUP($M142,CardStats!$A$3:$AE$998,5,FALSE)</f>
        <v>3.5</v>
      </c>
      <c r="B142" s="51">
        <f>VLOOKUP($M142,CardStats!$A$3:$AE$998,6,FALSE)</f>
        <v>2</v>
      </c>
      <c r="C142" s="51">
        <f>VLOOKUP($M142,CardStats!$A$3:$AE$998,8,FALSE)</f>
        <v>1</v>
      </c>
      <c r="D142" s="51">
        <f>VLOOKUP($M142,CardStats!$A$3:$AE$998,9,FALSE)</f>
        <v>1</v>
      </c>
      <c r="E142" s="57">
        <f>VLOOKUP($M142,CardStats!$A$3:$AE$998,11,FALSE)</f>
        <v>0.5</v>
      </c>
      <c r="F142" s="57">
        <f>VLOOKUP($M142,CardStats!$A$3:$AE$998,12,FALSE)</f>
        <v>0</v>
      </c>
      <c r="G142" s="57">
        <f>VLOOKUP($M142,CardStats!$A$3:$AE$998,14,FALSE)</f>
        <v>0.5</v>
      </c>
      <c r="H142" s="57">
        <f>VLOOKUP($M142,CardStats!$A$3:$AE$998,15,FALSE)</f>
        <v>0</v>
      </c>
      <c r="I142" s="57">
        <f>VLOOKUP($M142,CardStats!$A$3:$AE$998,17,FALSE)</f>
        <v>1</v>
      </c>
      <c r="J142" s="57">
        <f>VLOOKUP($M142,CardStats!$A$3:$AE$998,18,FALSE)</f>
        <v>1</v>
      </c>
      <c r="K142" s="57">
        <f>VLOOKUP($M142,CardStats!$A$3:$AE$998,20,FALSE)</f>
        <v>0</v>
      </c>
      <c r="L142" s="57">
        <f>VLOOKUP($M142,CardStats!$A$3:$AE$998,21,FALSE)</f>
        <v>0</v>
      </c>
      <c r="M142" s="53" t="str">
        <f>Fixtures!A142</f>
        <v>Coventry City</v>
      </c>
      <c r="N142" s="54">
        <f>Fixtures!D142</f>
        <v>43694</v>
      </c>
      <c r="O142" s="53" t="str">
        <f>Fixtures!B142</f>
        <v>Bristol Rovers</v>
      </c>
      <c r="P142" s="51">
        <f>VLOOKUP($O142,CardStats!$A$3:$AE$998,5,FALSE)</f>
        <v>2.5</v>
      </c>
      <c r="Q142" s="51">
        <f>VLOOKUP($O142,CardStats!$A$3:$AE$998,7,FALSE)</f>
        <v>2</v>
      </c>
      <c r="R142" s="51">
        <f>VLOOKUP($O142,CardStats!$A$3:$AE$998,8,FALSE)</f>
        <v>1</v>
      </c>
      <c r="S142" s="51">
        <f>VLOOKUP($O142,CardStats!$A$3:$AE$998,10,FALSE)</f>
        <v>1</v>
      </c>
      <c r="T142" s="57">
        <f>VLOOKUP($O142,CardStats!$A$3:$AE$998,11,FALSE)</f>
        <v>0.5</v>
      </c>
      <c r="U142" s="57">
        <f>VLOOKUP($O142,CardStats!$A$3:$AE$998,13,FALSE)</f>
        <v>0</v>
      </c>
      <c r="V142" s="57">
        <f>VLOOKUP($O142,CardStats!$A$3:$AE$998,14,FALSE)</f>
        <v>0</v>
      </c>
      <c r="W142" s="57">
        <f>VLOOKUP($O142,CardStats!$A$3:$AE$998,16,FALSE)</f>
        <v>0</v>
      </c>
      <c r="X142" s="57">
        <f>VLOOKUP($O142,CardStats!$A$3:$AE$998,17,FALSE)</f>
        <v>1</v>
      </c>
      <c r="Y142" s="57">
        <f>VLOOKUP($O142,CardStats!$A$3:$AE$998,19,FALSE)</f>
        <v>1</v>
      </c>
      <c r="Z142" s="57">
        <f>VLOOKUP($O142,CardStats!$A$3:$AE$998,20,FALSE)</f>
        <v>0</v>
      </c>
      <c r="AA142" s="57">
        <f>VLOOKUP($O142,CardStats!$A$3:$AE$998,22,FALSE)</f>
        <v>0</v>
      </c>
    </row>
    <row r="143" spans="1:27" x14ac:dyDescent="0.3">
      <c r="A143" s="51">
        <f>VLOOKUP($M143,CardStats!$A$3:$AE$998,5,FALSE)</f>
        <v>2</v>
      </c>
      <c r="B143" s="51">
        <f>VLOOKUP($M143,CardStats!$A$3:$AE$998,6,FALSE)</f>
        <v>1</v>
      </c>
      <c r="C143" s="51">
        <f>VLOOKUP($M143,CardStats!$A$3:$AE$998,8,FALSE)</f>
        <v>0.5</v>
      </c>
      <c r="D143" s="51">
        <f>VLOOKUP($M143,CardStats!$A$3:$AE$998,9,FALSE)</f>
        <v>0</v>
      </c>
      <c r="E143" s="57">
        <f>VLOOKUP($M143,CardStats!$A$3:$AE$998,11,FALSE)</f>
        <v>0.5</v>
      </c>
      <c r="F143" s="57">
        <f>VLOOKUP($M143,CardStats!$A$3:$AE$998,12,FALSE)</f>
        <v>0</v>
      </c>
      <c r="G143" s="57">
        <f>VLOOKUP($M143,CardStats!$A$3:$AE$998,14,FALSE)</f>
        <v>0</v>
      </c>
      <c r="H143" s="57">
        <f>VLOOKUP($M143,CardStats!$A$3:$AE$998,15,FALSE)</f>
        <v>0</v>
      </c>
      <c r="I143" s="57">
        <f>VLOOKUP($M143,CardStats!$A$3:$AE$998,17,FALSE)</f>
        <v>0.5</v>
      </c>
      <c r="J143" s="57">
        <f>VLOOKUP($M143,CardStats!$A$3:$AE$998,18,FALSE)</f>
        <v>0</v>
      </c>
      <c r="K143" s="57">
        <f>VLOOKUP($M143,CardStats!$A$3:$AE$998,20,FALSE)</f>
        <v>0</v>
      </c>
      <c r="L143" s="57">
        <f>VLOOKUP($M143,CardStats!$A$3:$AE$998,21,FALSE)</f>
        <v>0</v>
      </c>
      <c r="M143" s="53" t="str">
        <f>Fixtures!A143</f>
        <v>Doncaster Rovers</v>
      </c>
      <c r="N143" s="54">
        <f>Fixtures!D143</f>
        <v>43694</v>
      </c>
      <c r="O143" s="53" t="str">
        <f>Fixtures!B143</f>
        <v>Fleetwood Town</v>
      </c>
      <c r="P143" s="51">
        <f>VLOOKUP($O143,CardStats!$A$3:$AE$998,5,FALSE)</f>
        <v>5.5</v>
      </c>
      <c r="Q143" s="51">
        <f>VLOOKUP($O143,CardStats!$A$3:$AE$998,7,FALSE)</f>
        <v>7</v>
      </c>
      <c r="R143" s="51">
        <f>VLOOKUP($O143,CardStats!$A$3:$AE$998,8,FALSE)</f>
        <v>3.5</v>
      </c>
      <c r="S143" s="51">
        <f>VLOOKUP($O143,CardStats!$A$3:$AE$998,10,FALSE)</f>
        <v>6</v>
      </c>
      <c r="T143" s="57">
        <f>VLOOKUP($O143,CardStats!$A$3:$AE$998,11,FALSE)</f>
        <v>1</v>
      </c>
      <c r="U143" s="57">
        <f>VLOOKUP($O143,CardStats!$A$3:$AE$998,13,FALSE)</f>
        <v>1</v>
      </c>
      <c r="V143" s="57">
        <f>VLOOKUP($O143,CardStats!$A$3:$AE$998,14,FALSE)</f>
        <v>0.5</v>
      </c>
      <c r="W143" s="57">
        <f>VLOOKUP($O143,CardStats!$A$3:$AE$998,16,FALSE)</f>
        <v>1</v>
      </c>
      <c r="X143" s="57">
        <f>VLOOKUP($O143,CardStats!$A$3:$AE$998,17,FALSE)</f>
        <v>1</v>
      </c>
      <c r="Y143" s="57">
        <f>VLOOKUP($O143,CardStats!$A$3:$AE$998,19,FALSE)</f>
        <v>1</v>
      </c>
      <c r="Z143" s="57">
        <f>VLOOKUP($O143,CardStats!$A$3:$AE$998,20,FALSE)</f>
        <v>0.5</v>
      </c>
      <c r="AA143" s="57">
        <f>VLOOKUP($O143,CardStats!$A$3:$AE$998,22,FALSE)</f>
        <v>1</v>
      </c>
    </row>
    <row r="144" spans="1:27" x14ac:dyDescent="0.3">
      <c r="A144" s="51">
        <f>VLOOKUP($M144,CardStats!$A$3:$AE$998,5,FALSE)</f>
        <v>4.5</v>
      </c>
      <c r="B144" s="51">
        <f>VLOOKUP($M144,CardStats!$A$3:$AE$998,6,FALSE)</f>
        <v>3</v>
      </c>
      <c r="C144" s="51">
        <f>VLOOKUP($M144,CardStats!$A$3:$AE$998,8,FALSE)</f>
        <v>2</v>
      </c>
      <c r="D144" s="51">
        <f>VLOOKUP($M144,CardStats!$A$3:$AE$998,9,FALSE)</f>
        <v>2</v>
      </c>
      <c r="E144" s="57">
        <f>VLOOKUP($M144,CardStats!$A$3:$AE$998,11,FALSE)</f>
        <v>1</v>
      </c>
      <c r="F144" s="57">
        <f>VLOOKUP($M144,CardStats!$A$3:$AE$998,12,FALSE)</f>
        <v>1</v>
      </c>
      <c r="G144" s="57">
        <f>VLOOKUP($M144,CardStats!$A$3:$AE$998,14,FALSE)</f>
        <v>0.5</v>
      </c>
      <c r="H144" s="57">
        <f>VLOOKUP($M144,CardStats!$A$3:$AE$998,15,FALSE)</f>
        <v>0</v>
      </c>
      <c r="I144" s="57">
        <f>VLOOKUP($M144,CardStats!$A$3:$AE$998,17,FALSE)</f>
        <v>1</v>
      </c>
      <c r="J144" s="57">
        <f>VLOOKUP($M144,CardStats!$A$3:$AE$998,18,FALSE)</f>
        <v>1</v>
      </c>
      <c r="K144" s="57">
        <f>VLOOKUP($M144,CardStats!$A$3:$AE$998,20,FALSE)</f>
        <v>1</v>
      </c>
      <c r="L144" s="57">
        <f>VLOOKUP($M144,CardStats!$A$3:$AE$998,21,FALSE)</f>
        <v>1</v>
      </c>
      <c r="M144" s="53" t="str">
        <f>Fixtures!A144</f>
        <v>Lincoln City</v>
      </c>
      <c r="N144" s="54">
        <f>Fixtures!D144</f>
        <v>43694</v>
      </c>
      <c r="O144" s="53" t="str">
        <f>Fixtures!B144</f>
        <v>Southend United</v>
      </c>
      <c r="P144" s="51">
        <f>VLOOKUP($O144,CardStats!$A$3:$AE$998,5,FALSE)</f>
        <v>2.5</v>
      </c>
      <c r="Q144" s="51">
        <f>VLOOKUP($O144,CardStats!$A$3:$AE$998,7,FALSE)</f>
        <v>2</v>
      </c>
      <c r="R144" s="51">
        <f>VLOOKUP($O144,CardStats!$A$3:$AE$998,8,FALSE)</f>
        <v>1</v>
      </c>
      <c r="S144" s="51">
        <f>VLOOKUP($O144,CardStats!$A$3:$AE$998,10,FALSE)</f>
        <v>1</v>
      </c>
      <c r="T144" s="57">
        <f>VLOOKUP($O144,CardStats!$A$3:$AE$998,11,FALSE)</f>
        <v>0.5</v>
      </c>
      <c r="U144" s="57">
        <f>VLOOKUP($O144,CardStats!$A$3:$AE$998,13,FALSE)</f>
        <v>0</v>
      </c>
      <c r="V144" s="57">
        <f>VLOOKUP($O144,CardStats!$A$3:$AE$998,14,FALSE)</f>
        <v>0</v>
      </c>
      <c r="W144" s="57">
        <f>VLOOKUP($O144,CardStats!$A$3:$AE$998,16,FALSE)</f>
        <v>0</v>
      </c>
      <c r="X144" s="57">
        <f>VLOOKUP($O144,CardStats!$A$3:$AE$998,17,FALSE)</f>
        <v>1</v>
      </c>
      <c r="Y144" s="57">
        <f>VLOOKUP($O144,CardStats!$A$3:$AE$998,19,FALSE)</f>
        <v>1</v>
      </c>
      <c r="Z144" s="57">
        <f>VLOOKUP($O144,CardStats!$A$3:$AE$998,20,FALSE)</f>
        <v>0</v>
      </c>
      <c r="AA144" s="57">
        <f>VLOOKUP($O144,CardStats!$A$3:$AE$998,22,FALSE)</f>
        <v>0</v>
      </c>
    </row>
    <row r="145" spans="1:27" x14ac:dyDescent="0.3">
      <c r="A145" s="51">
        <f>VLOOKUP($M145,CardStats!$A$3:$AE$998,5,FALSE)</f>
        <v>6</v>
      </c>
      <c r="B145" s="51">
        <f>VLOOKUP($M145,CardStats!$A$3:$AE$998,6,FALSE)</f>
        <v>7</v>
      </c>
      <c r="C145" s="51">
        <f>VLOOKUP($M145,CardStats!$A$3:$AE$998,8,FALSE)</f>
        <v>1.5</v>
      </c>
      <c r="D145" s="51">
        <f>VLOOKUP($M145,CardStats!$A$3:$AE$998,9,FALSE)</f>
        <v>1</v>
      </c>
      <c r="E145" s="57">
        <f>VLOOKUP($M145,CardStats!$A$3:$AE$998,11,FALSE)</f>
        <v>1</v>
      </c>
      <c r="F145" s="57">
        <f>VLOOKUP($M145,CardStats!$A$3:$AE$998,12,FALSE)</f>
        <v>1</v>
      </c>
      <c r="G145" s="57">
        <f>VLOOKUP($M145,CardStats!$A$3:$AE$998,14,FALSE)</f>
        <v>1</v>
      </c>
      <c r="H145" s="57">
        <f>VLOOKUP($M145,CardStats!$A$3:$AE$998,15,FALSE)</f>
        <v>1</v>
      </c>
      <c r="I145" s="57">
        <f>VLOOKUP($M145,CardStats!$A$3:$AE$998,17,FALSE)</f>
        <v>1</v>
      </c>
      <c r="J145" s="57">
        <f>VLOOKUP($M145,CardStats!$A$3:$AE$998,18,FALSE)</f>
        <v>1</v>
      </c>
      <c r="K145" s="57">
        <f>VLOOKUP($M145,CardStats!$A$3:$AE$998,20,FALSE)</f>
        <v>0.5</v>
      </c>
      <c r="L145" s="57">
        <f>VLOOKUP($M145,CardStats!$A$3:$AE$998,21,FALSE)</f>
        <v>0</v>
      </c>
      <c r="M145" s="53" t="str">
        <f>Fixtures!A145</f>
        <v>Peterborough United</v>
      </c>
      <c r="N145" s="54">
        <f>Fixtures!D145</f>
        <v>43694</v>
      </c>
      <c r="O145" s="53" t="str">
        <f>Fixtures!B145</f>
        <v>Ipswich Town</v>
      </c>
      <c r="P145" s="51">
        <f>VLOOKUP($O145,CardStats!$A$3:$AE$998,5,FALSE)</f>
        <v>4.5</v>
      </c>
      <c r="Q145" s="51">
        <f>VLOOKUP($O145,CardStats!$A$3:$AE$998,7,FALSE)</f>
        <v>7</v>
      </c>
      <c r="R145" s="51">
        <f>VLOOKUP($O145,CardStats!$A$3:$AE$998,8,FALSE)</f>
        <v>2</v>
      </c>
      <c r="S145" s="51">
        <f>VLOOKUP($O145,CardStats!$A$3:$AE$998,10,FALSE)</f>
        <v>3</v>
      </c>
      <c r="T145" s="57">
        <f>VLOOKUP($O145,CardStats!$A$3:$AE$998,11,FALSE)</f>
        <v>0.5</v>
      </c>
      <c r="U145" s="57">
        <f>VLOOKUP($O145,CardStats!$A$3:$AE$998,13,FALSE)</f>
        <v>1</v>
      </c>
      <c r="V145" s="57">
        <f>VLOOKUP($O145,CardStats!$A$3:$AE$998,14,FALSE)</f>
        <v>0.5</v>
      </c>
      <c r="W145" s="57">
        <f>VLOOKUP($O145,CardStats!$A$3:$AE$998,16,FALSE)</f>
        <v>1</v>
      </c>
      <c r="X145" s="57">
        <f>VLOOKUP($O145,CardStats!$A$3:$AE$998,17,FALSE)</f>
        <v>1</v>
      </c>
      <c r="Y145" s="57">
        <f>VLOOKUP($O145,CardStats!$A$3:$AE$998,19,FALSE)</f>
        <v>1</v>
      </c>
      <c r="Z145" s="57">
        <f>VLOOKUP($O145,CardStats!$A$3:$AE$998,20,FALSE)</f>
        <v>0.5</v>
      </c>
      <c r="AA145" s="57">
        <f>VLOOKUP($O145,CardStats!$A$3:$AE$998,22,FALSE)</f>
        <v>1</v>
      </c>
    </row>
    <row r="146" spans="1:27" x14ac:dyDescent="0.3">
      <c r="A146" s="51">
        <f>VLOOKUP($M146,CardStats!$A$3:$AE$998,5,FALSE)</f>
        <v>5</v>
      </c>
      <c r="B146" s="51">
        <f>VLOOKUP($M146,CardStats!$A$3:$AE$998,6,FALSE)</f>
        <v>8</v>
      </c>
      <c r="C146" s="51">
        <f>VLOOKUP($M146,CardStats!$A$3:$AE$998,8,FALSE)</f>
        <v>2</v>
      </c>
      <c r="D146" s="51">
        <f>VLOOKUP($M146,CardStats!$A$3:$AE$998,9,FALSE)</f>
        <v>3</v>
      </c>
      <c r="E146" s="57">
        <f>VLOOKUP($M146,CardStats!$A$3:$AE$998,11,FALSE)</f>
        <v>0.5</v>
      </c>
      <c r="F146" s="57">
        <f>VLOOKUP($M146,CardStats!$A$3:$AE$998,12,FALSE)</f>
        <v>1</v>
      </c>
      <c r="G146" s="57">
        <f>VLOOKUP($M146,CardStats!$A$3:$AE$998,14,FALSE)</f>
        <v>0.5</v>
      </c>
      <c r="H146" s="57">
        <f>VLOOKUP($M146,CardStats!$A$3:$AE$998,15,FALSE)</f>
        <v>1</v>
      </c>
      <c r="I146" s="57">
        <f>VLOOKUP($M146,CardStats!$A$3:$AE$998,17,FALSE)</f>
        <v>1</v>
      </c>
      <c r="J146" s="57">
        <f>VLOOKUP($M146,CardStats!$A$3:$AE$998,18,FALSE)</f>
        <v>1</v>
      </c>
      <c r="K146" s="57">
        <f>VLOOKUP($M146,CardStats!$A$3:$AE$998,20,FALSE)</f>
        <v>0.5</v>
      </c>
      <c r="L146" s="57">
        <f>VLOOKUP($M146,CardStats!$A$3:$AE$998,21,FALSE)</f>
        <v>1</v>
      </c>
      <c r="M146" s="53" t="str">
        <f>Fixtures!A146</f>
        <v>Shrewsbury Town</v>
      </c>
      <c r="N146" s="54">
        <f>Fixtures!D146</f>
        <v>43694</v>
      </c>
      <c r="O146" s="53" t="str">
        <f>Fixtures!B146</f>
        <v>Rochdale</v>
      </c>
      <c r="P146" s="51">
        <f>VLOOKUP($O146,CardStats!$A$3:$AE$998,5,FALSE)</f>
        <v>4.5</v>
      </c>
      <c r="Q146" s="51">
        <f>VLOOKUP($O146,CardStats!$A$3:$AE$998,7,FALSE)</f>
        <v>6</v>
      </c>
      <c r="R146" s="51">
        <f>VLOOKUP($O146,CardStats!$A$3:$AE$998,8,FALSE)</f>
        <v>2.5</v>
      </c>
      <c r="S146" s="51">
        <f>VLOOKUP($O146,CardStats!$A$3:$AE$998,10,FALSE)</f>
        <v>3</v>
      </c>
      <c r="T146" s="57">
        <f>VLOOKUP($O146,CardStats!$A$3:$AE$998,11,FALSE)</f>
        <v>1</v>
      </c>
      <c r="U146" s="57">
        <f>VLOOKUP($O146,CardStats!$A$3:$AE$998,13,FALSE)</f>
        <v>1</v>
      </c>
      <c r="V146" s="57">
        <f>VLOOKUP($O146,CardStats!$A$3:$AE$998,14,FALSE)</f>
        <v>0.5</v>
      </c>
      <c r="W146" s="57">
        <f>VLOOKUP($O146,CardStats!$A$3:$AE$998,16,FALSE)</f>
        <v>1</v>
      </c>
      <c r="X146" s="57">
        <f>VLOOKUP($O146,CardStats!$A$3:$AE$998,17,FALSE)</f>
        <v>1</v>
      </c>
      <c r="Y146" s="57">
        <f>VLOOKUP($O146,CardStats!$A$3:$AE$998,19,FALSE)</f>
        <v>1</v>
      </c>
      <c r="Z146" s="57">
        <f>VLOOKUP($O146,CardStats!$A$3:$AE$998,20,FALSE)</f>
        <v>1</v>
      </c>
      <c r="AA146" s="57">
        <f>VLOOKUP($O146,CardStats!$A$3:$AE$998,22,FALSE)</f>
        <v>1</v>
      </c>
    </row>
    <row r="147" spans="1:27" x14ac:dyDescent="0.3">
      <c r="A147" s="51">
        <f>VLOOKUP($M147,CardStats!$A$3:$AE$998,5,FALSE)</f>
        <v>3.5</v>
      </c>
      <c r="B147" s="51">
        <f>VLOOKUP($M147,CardStats!$A$3:$AE$998,6,FALSE)</f>
        <v>5</v>
      </c>
      <c r="C147" s="51">
        <f>VLOOKUP($M147,CardStats!$A$3:$AE$998,8,FALSE)</f>
        <v>1</v>
      </c>
      <c r="D147" s="51">
        <f>VLOOKUP($M147,CardStats!$A$3:$AE$998,9,FALSE)</f>
        <v>1</v>
      </c>
      <c r="E147" s="57">
        <f>VLOOKUP($M147,CardStats!$A$3:$AE$998,11,FALSE)</f>
        <v>0.5</v>
      </c>
      <c r="F147" s="57">
        <f>VLOOKUP($M147,CardStats!$A$3:$AE$998,12,FALSE)</f>
        <v>1</v>
      </c>
      <c r="G147" s="57">
        <f>VLOOKUP($M147,CardStats!$A$3:$AE$998,14,FALSE)</f>
        <v>0.5</v>
      </c>
      <c r="H147" s="57">
        <f>VLOOKUP($M147,CardStats!$A$3:$AE$998,15,FALSE)</f>
        <v>1</v>
      </c>
      <c r="I147" s="57">
        <f>VLOOKUP($M147,CardStats!$A$3:$AE$998,17,FALSE)</f>
        <v>1</v>
      </c>
      <c r="J147" s="57">
        <f>VLOOKUP($M147,CardStats!$A$3:$AE$998,18,FALSE)</f>
        <v>1</v>
      </c>
      <c r="K147" s="57">
        <f>VLOOKUP($M147,CardStats!$A$3:$AE$998,20,FALSE)</f>
        <v>0</v>
      </c>
      <c r="L147" s="57">
        <f>VLOOKUP($M147,CardStats!$A$3:$AE$998,21,FALSE)</f>
        <v>0</v>
      </c>
      <c r="M147" s="53" t="str">
        <f>Fixtures!A147</f>
        <v>Sunderland</v>
      </c>
      <c r="N147" s="54">
        <f>Fixtures!D147</f>
        <v>43694</v>
      </c>
      <c r="O147" s="53" t="str">
        <f>Fixtures!B147</f>
        <v>Portsmouth</v>
      </c>
      <c r="P147" s="51">
        <f>VLOOKUP($O147,CardStats!$A$3:$AE$998,5,FALSE)</f>
        <v>5</v>
      </c>
      <c r="Q147" s="51">
        <f>VLOOKUP($O147,CardStats!$A$3:$AE$998,7,FALSE)</f>
        <v>8</v>
      </c>
      <c r="R147" s="51">
        <f>VLOOKUP($O147,CardStats!$A$3:$AE$998,8,FALSE)</f>
        <v>3.5</v>
      </c>
      <c r="S147" s="51">
        <f>VLOOKUP($O147,CardStats!$A$3:$AE$998,10,FALSE)</f>
        <v>5</v>
      </c>
      <c r="T147" s="57">
        <f>VLOOKUP($O147,CardStats!$A$3:$AE$998,11,FALSE)</f>
        <v>0.5</v>
      </c>
      <c r="U147" s="57">
        <f>VLOOKUP($O147,CardStats!$A$3:$AE$998,13,FALSE)</f>
        <v>1</v>
      </c>
      <c r="V147" s="57">
        <f>VLOOKUP($O147,CardStats!$A$3:$AE$998,14,FALSE)</f>
        <v>0.5</v>
      </c>
      <c r="W147" s="57">
        <f>VLOOKUP($O147,CardStats!$A$3:$AE$998,16,FALSE)</f>
        <v>1</v>
      </c>
      <c r="X147" s="57">
        <f>VLOOKUP($O147,CardStats!$A$3:$AE$998,17,FALSE)</f>
        <v>1</v>
      </c>
      <c r="Y147" s="57">
        <f>VLOOKUP($O147,CardStats!$A$3:$AE$998,19,FALSE)</f>
        <v>1</v>
      </c>
      <c r="Z147" s="57">
        <f>VLOOKUP($O147,CardStats!$A$3:$AE$998,20,FALSE)</f>
        <v>1</v>
      </c>
      <c r="AA147" s="57">
        <f>VLOOKUP($O147,CardStats!$A$3:$AE$998,22,FALSE)</f>
        <v>1</v>
      </c>
    </row>
    <row r="148" spans="1:27" x14ac:dyDescent="0.3">
      <c r="A148" s="51">
        <f>VLOOKUP($M148,CardStats!$A$3:$AE$998,5,FALSE)</f>
        <v>4</v>
      </c>
      <c r="B148" s="51">
        <f>VLOOKUP($M148,CardStats!$A$3:$AE$998,6,FALSE)</f>
        <v>6</v>
      </c>
      <c r="C148" s="51">
        <f>VLOOKUP($M148,CardStats!$A$3:$AE$998,8,FALSE)</f>
        <v>1.5</v>
      </c>
      <c r="D148" s="51">
        <f>VLOOKUP($M148,CardStats!$A$3:$AE$998,9,FALSE)</f>
        <v>3</v>
      </c>
      <c r="E148" s="57">
        <f>VLOOKUP($M148,CardStats!$A$3:$AE$998,11,FALSE)</f>
        <v>0.5</v>
      </c>
      <c r="F148" s="57">
        <f>VLOOKUP($M148,CardStats!$A$3:$AE$998,12,FALSE)</f>
        <v>1</v>
      </c>
      <c r="G148" s="57">
        <f>VLOOKUP($M148,CardStats!$A$3:$AE$998,14,FALSE)</f>
        <v>0.5</v>
      </c>
      <c r="H148" s="57">
        <f>VLOOKUP($M148,CardStats!$A$3:$AE$998,15,FALSE)</f>
        <v>1</v>
      </c>
      <c r="I148" s="57">
        <f>VLOOKUP($M148,CardStats!$A$3:$AE$998,17,FALSE)</f>
        <v>0.5</v>
      </c>
      <c r="J148" s="57">
        <f>VLOOKUP($M148,CardStats!$A$3:$AE$998,18,FALSE)</f>
        <v>1</v>
      </c>
      <c r="K148" s="57">
        <f>VLOOKUP($M148,CardStats!$A$3:$AE$998,20,FALSE)</f>
        <v>0.5</v>
      </c>
      <c r="L148" s="57">
        <f>VLOOKUP($M148,CardStats!$A$3:$AE$998,21,FALSE)</f>
        <v>1</v>
      </c>
      <c r="M148" s="53" t="str">
        <f>Fixtures!A148</f>
        <v>Tranmere Rovers</v>
      </c>
      <c r="N148" s="54">
        <f>Fixtures!D148</f>
        <v>43694</v>
      </c>
      <c r="O148" s="53" t="str">
        <f>Fixtures!B148</f>
        <v>Bolton Wanderers</v>
      </c>
      <c r="P148" s="51">
        <f>VLOOKUP($O148,CardStats!$A$3:$AE$998,5,FALSE)</f>
        <v>2.5</v>
      </c>
      <c r="Q148" s="51">
        <f>VLOOKUP($O148,CardStats!$A$3:$AE$998,7,FALSE)</f>
        <v>0</v>
      </c>
      <c r="R148" s="51">
        <f>VLOOKUP($O148,CardStats!$A$3:$AE$998,8,FALSE)</f>
        <v>2</v>
      </c>
      <c r="S148" s="51">
        <f>VLOOKUP($O148,CardStats!$A$3:$AE$998,10,FALSE)</f>
        <v>0</v>
      </c>
      <c r="T148" s="57">
        <f>VLOOKUP($O148,CardStats!$A$3:$AE$998,11,FALSE)</f>
        <v>0.5</v>
      </c>
      <c r="U148" s="57">
        <f>VLOOKUP($O148,CardStats!$A$3:$AE$998,13,FALSE)</f>
        <v>0</v>
      </c>
      <c r="V148" s="57">
        <f>VLOOKUP($O148,CardStats!$A$3:$AE$998,14,FALSE)</f>
        <v>0.5</v>
      </c>
      <c r="W148" s="57">
        <f>VLOOKUP($O148,CardStats!$A$3:$AE$998,16,FALSE)</f>
        <v>0</v>
      </c>
      <c r="X148" s="57">
        <f>VLOOKUP($O148,CardStats!$A$3:$AE$998,17,FALSE)</f>
        <v>0.5</v>
      </c>
      <c r="Y148" s="57">
        <f>VLOOKUP($O148,CardStats!$A$3:$AE$998,19,FALSE)</f>
        <v>0</v>
      </c>
      <c r="Z148" s="57">
        <f>VLOOKUP($O148,CardStats!$A$3:$AE$998,20,FALSE)</f>
        <v>0.5</v>
      </c>
      <c r="AA148" s="57">
        <f>VLOOKUP($O148,CardStats!$A$3:$AE$998,22,FALSE)</f>
        <v>0</v>
      </c>
    </row>
    <row r="149" spans="1:27" x14ac:dyDescent="0.3">
      <c r="A149" s="51">
        <f>VLOOKUP($M149,CardStats!$A$3:$AE$998,5,FALSE)</f>
        <v>1.5</v>
      </c>
      <c r="B149" s="51">
        <f>VLOOKUP($M149,CardStats!$A$3:$AE$998,6,FALSE)</f>
        <v>0</v>
      </c>
      <c r="C149" s="51">
        <f>VLOOKUP($M149,CardStats!$A$3:$AE$998,8,FALSE)</f>
        <v>1</v>
      </c>
      <c r="D149" s="51">
        <f>VLOOKUP($M149,CardStats!$A$3:$AE$998,9,FALSE)</f>
        <v>0</v>
      </c>
      <c r="E149" s="57">
        <f>VLOOKUP($M149,CardStats!$A$3:$AE$998,11,FALSE)</f>
        <v>0.5</v>
      </c>
      <c r="F149" s="57">
        <f>VLOOKUP($M149,CardStats!$A$3:$AE$998,12,FALSE)</f>
        <v>0</v>
      </c>
      <c r="G149" s="57">
        <f>VLOOKUP($M149,CardStats!$A$3:$AE$998,14,FALSE)</f>
        <v>0</v>
      </c>
      <c r="H149" s="57">
        <f>VLOOKUP($M149,CardStats!$A$3:$AE$998,15,FALSE)</f>
        <v>0</v>
      </c>
      <c r="I149" s="57">
        <f>VLOOKUP($M149,CardStats!$A$3:$AE$998,17,FALSE)</f>
        <v>0.5</v>
      </c>
      <c r="J149" s="57">
        <f>VLOOKUP($M149,CardStats!$A$3:$AE$998,18,FALSE)</f>
        <v>0</v>
      </c>
      <c r="K149" s="57">
        <f>VLOOKUP($M149,CardStats!$A$3:$AE$998,20,FALSE)</f>
        <v>0.5</v>
      </c>
      <c r="L149" s="57">
        <f>VLOOKUP($M149,CardStats!$A$3:$AE$998,21,FALSE)</f>
        <v>0</v>
      </c>
      <c r="M149" s="53" t="str">
        <f>Fixtures!A149</f>
        <v>Wycombe Wanderers</v>
      </c>
      <c r="N149" s="54">
        <f>Fixtures!D149</f>
        <v>43694</v>
      </c>
      <c r="O149" s="53" t="str">
        <f>Fixtures!B149</f>
        <v>Milton Keynes Dons</v>
      </c>
      <c r="P149" s="51">
        <f>VLOOKUP($O149,CardStats!$A$3:$AE$998,5,FALSE)</f>
        <v>2</v>
      </c>
      <c r="Q149" s="51" t="e">
        <f>VLOOKUP($O149,CardStats!$A$3:$AE$998,7,FALSE)</f>
        <v>#DIV/0!</v>
      </c>
      <c r="R149" s="51">
        <f>VLOOKUP($O149,CardStats!$A$3:$AE$998,8,FALSE)</f>
        <v>1</v>
      </c>
      <c r="S149" s="51" t="e">
        <f>VLOOKUP($O149,CardStats!$A$3:$AE$998,10,FALSE)</f>
        <v>#DIV/0!</v>
      </c>
      <c r="T149" s="57">
        <f>VLOOKUP($O149,CardStats!$A$3:$AE$998,11,FALSE)</f>
        <v>0</v>
      </c>
      <c r="U149" s="57" t="e">
        <f>VLOOKUP($O149,CardStats!$A$3:$AE$998,13,FALSE)</f>
        <v>#DIV/0!</v>
      </c>
      <c r="V149" s="57">
        <f>VLOOKUP($O149,CardStats!$A$3:$AE$998,14,FALSE)</f>
        <v>0</v>
      </c>
      <c r="W149" s="57" t="e">
        <f>VLOOKUP($O149,CardStats!$A$3:$AE$998,16,FALSE)</f>
        <v>#DIV/0!</v>
      </c>
      <c r="X149" s="57">
        <f>VLOOKUP($O149,CardStats!$A$3:$AE$998,17,FALSE)</f>
        <v>1</v>
      </c>
      <c r="Y149" s="57" t="e">
        <f>VLOOKUP($O149,CardStats!$A$3:$AE$998,19,FALSE)</f>
        <v>#DIV/0!</v>
      </c>
      <c r="Z149" s="57">
        <f>VLOOKUP($O149,CardStats!$A$3:$AE$998,20,FALSE)</f>
        <v>0</v>
      </c>
      <c r="AA149" s="57" t="e">
        <f>VLOOKUP($O149,CardStats!$A$3:$AE$998,22,FALSE)</f>
        <v>#DIV/0!</v>
      </c>
    </row>
    <row r="150" spans="1:27" x14ac:dyDescent="0.3">
      <c r="A150" s="51">
        <f>VLOOKUP($M150,CardStats!$A$3:$AE$998,5,FALSE)</f>
        <v>3</v>
      </c>
      <c r="B150" s="51">
        <f>VLOOKUP($M150,CardStats!$A$3:$AE$998,6,FALSE)</f>
        <v>4</v>
      </c>
      <c r="C150" s="51">
        <f>VLOOKUP($M150,CardStats!$A$3:$AE$998,8,FALSE)</f>
        <v>2</v>
      </c>
      <c r="D150" s="51">
        <f>VLOOKUP($M150,CardStats!$A$3:$AE$998,9,FALSE)</f>
        <v>3</v>
      </c>
      <c r="E150" s="57">
        <f>VLOOKUP($M150,CardStats!$A$3:$AE$998,11,FALSE)</f>
        <v>0.5</v>
      </c>
      <c r="F150" s="57">
        <f>VLOOKUP($M150,CardStats!$A$3:$AE$998,12,FALSE)</f>
        <v>1</v>
      </c>
      <c r="G150" s="57">
        <f>VLOOKUP($M150,CardStats!$A$3:$AE$998,14,FALSE)</f>
        <v>0</v>
      </c>
      <c r="H150" s="57">
        <f>VLOOKUP($M150,CardStats!$A$3:$AE$998,15,FALSE)</f>
        <v>0</v>
      </c>
      <c r="I150" s="57">
        <f>VLOOKUP($M150,CardStats!$A$3:$AE$998,17,FALSE)</f>
        <v>1</v>
      </c>
      <c r="J150" s="57">
        <f>VLOOKUP($M150,CardStats!$A$3:$AE$998,18,FALSE)</f>
        <v>1</v>
      </c>
      <c r="K150" s="57">
        <f>VLOOKUP($M150,CardStats!$A$3:$AE$998,20,FALSE)</f>
        <v>0.5</v>
      </c>
      <c r="L150" s="57">
        <f>VLOOKUP($M150,CardStats!$A$3:$AE$998,21,FALSE)</f>
        <v>1</v>
      </c>
      <c r="M150" s="53" t="str">
        <f>Fixtures!A150</f>
        <v>Barnsley</v>
      </c>
      <c r="N150" s="54">
        <f>Fixtures!D150</f>
        <v>43694</v>
      </c>
      <c r="O150" s="53" t="str">
        <f>Fixtures!B150</f>
        <v>Charlton Athletic</v>
      </c>
      <c r="P150" s="51">
        <f>VLOOKUP($O150,CardStats!$A$3:$AE$998,5,FALSE)</f>
        <v>1.5</v>
      </c>
      <c r="Q150" s="51">
        <f>VLOOKUP($O150,CardStats!$A$3:$AE$998,7,FALSE)</f>
        <v>3</v>
      </c>
      <c r="R150" s="51">
        <f>VLOOKUP($O150,CardStats!$A$3:$AE$998,8,FALSE)</f>
        <v>1.5</v>
      </c>
      <c r="S150" s="51">
        <f>VLOOKUP($O150,CardStats!$A$3:$AE$998,10,FALSE)</f>
        <v>3</v>
      </c>
      <c r="T150" s="57">
        <f>VLOOKUP($O150,CardStats!$A$3:$AE$998,11,FALSE)</f>
        <v>0.5</v>
      </c>
      <c r="U150" s="57">
        <f>VLOOKUP($O150,CardStats!$A$3:$AE$998,13,FALSE)</f>
        <v>1</v>
      </c>
      <c r="V150" s="57">
        <f>VLOOKUP($O150,CardStats!$A$3:$AE$998,14,FALSE)</f>
        <v>0</v>
      </c>
      <c r="W150" s="57">
        <f>VLOOKUP($O150,CardStats!$A$3:$AE$998,16,FALSE)</f>
        <v>0</v>
      </c>
      <c r="X150" s="57">
        <f>VLOOKUP($O150,CardStats!$A$3:$AE$998,17,FALSE)</f>
        <v>0.5</v>
      </c>
      <c r="Y150" s="57">
        <f>VLOOKUP($O150,CardStats!$A$3:$AE$998,19,FALSE)</f>
        <v>1</v>
      </c>
      <c r="Z150" s="57">
        <f>VLOOKUP($O150,CardStats!$A$3:$AE$998,20,FALSE)</f>
        <v>0.5</v>
      </c>
      <c r="AA150" s="57">
        <f>VLOOKUP($O150,CardStats!$A$3:$AE$998,22,FALSE)</f>
        <v>1</v>
      </c>
    </row>
    <row r="151" spans="1:27" x14ac:dyDescent="0.3">
      <c r="A151" s="51">
        <f>VLOOKUP($M151,CardStats!$A$3:$AE$998,5,FALSE)</f>
        <v>2.5</v>
      </c>
      <c r="B151" s="51">
        <f>VLOOKUP($M151,CardStats!$A$3:$AE$998,6,FALSE)</f>
        <v>3</v>
      </c>
      <c r="C151" s="51">
        <f>VLOOKUP($M151,CardStats!$A$3:$AE$998,8,FALSE)</f>
        <v>1</v>
      </c>
      <c r="D151" s="51">
        <f>VLOOKUP($M151,CardStats!$A$3:$AE$998,9,FALSE)</f>
        <v>0</v>
      </c>
      <c r="E151" s="57">
        <f>VLOOKUP($M151,CardStats!$A$3:$AE$998,11,FALSE)</f>
        <v>0.5</v>
      </c>
      <c r="F151" s="57">
        <f>VLOOKUP($M151,CardStats!$A$3:$AE$998,12,FALSE)</f>
        <v>1</v>
      </c>
      <c r="G151" s="57">
        <f>VLOOKUP($M151,CardStats!$A$3:$AE$998,14,FALSE)</f>
        <v>0</v>
      </c>
      <c r="H151" s="57">
        <f>VLOOKUP($M151,CardStats!$A$3:$AE$998,15,FALSE)</f>
        <v>0</v>
      </c>
      <c r="I151" s="57">
        <f>VLOOKUP($M151,CardStats!$A$3:$AE$998,17,FALSE)</f>
        <v>0.5</v>
      </c>
      <c r="J151" s="57">
        <f>VLOOKUP($M151,CardStats!$A$3:$AE$998,18,FALSE)</f>
        <v>0</v>
      </c>
      <c r="K151" s="57">
        <f>VLOOKUP($M151,CardStats!$A$3:$AE$998,20,FALSE)</f>
        <v>0.5</v>
      </c>
      <c r="L151" s="57">
        <f>VLOOKUP($M151,CardStats!$A$3:$AE$998,21,FALSE)</f>
        <v>0</v>
      </c>
      <c r="M151" s="53" t="str">
        <f>Fixtures!A151</f>
        <v>Blackburn Rovers</v>
      </c>
      <c r="N151" s="54">
        <f>Fixtures!D151</f>
        <v>43694</v>
      </c>
      <c r="O151" s="53" t="str">
        <f>Fixtures!B151</f>
        <v>Middlesbrough</v>
      </c>
      <c r="P151" s="51">
        <f>VLOOKUP($O151,CardStats!$A$3:$AE$998,5,FALSE)</f>
        <v>2.5</v>
      </c>
      <c r="Q151" s="51">
        <f>VLOOKUP($O151,CardStats!$A$3:$AE$998,7,FALSE)</f>
        <v>4</v>
      </c>
      <c r="R151" s="51">
        <f>VLOOKUP($O151,CardStats!$A$3:$AE$998,8,FALSE)</f>
        <v>1</v>
      </c>
      <c r="S151" s="51">
        <f>VLOOKUP($O151,CardStats!$A$3:$AE$998,10,FALSE)</f>
        <v>2</v>
      </c>
      <c r="T151" s="57">
        <f>VLOOKUP($O151,CardStats!$A$3:$AE$998,11,FALSE)</f>
        <v>0.5</v>
      </c>
      <c r="U151" s="57">
        <f>VLOOKUP($O151,CardStats!$A$3:$AE$998,13,FALSE)</f>
        <v>1</v>
      </c>
      <c r="V151" s="57">
        <f>VLOOKUP($O151,CardStats!$A$3:$AE$998,14,FALSE)</f>
        <v>0</v>
      </c>
      <c r="W151" s="57">
        <f>VLOOKUP($O151,CardStats!$A$3:$AE$998,16,FALSE)</f>
        <v>0</v>
      </c>
      <c r="X151" s="57">
        <f>VLOOKUP($O151,CardStats!$A$3:$AE$998,17,FALSE)</f>
        <v>0.5</v>
      </c>
      <c r="Y151" s="57">
        <f>VLOOKUP($O151,CardStats!$A$3:$AE$998,19,FALSE)</f>
        <v>1</v>
      </c>
      <c r="Z151" s="57">
        <f>VLOOKUP($O151,CardStats!$A$3:$AE$998,20,FALSE)</f>
        <v>0.5</v>
      </c>
      <c r="AA151" s="57">
        <f>VLOOKUP($O151,CardStats!$A$3:$AE$998,22,FALSE)</f>
        <v>1</v>
      </c>
    </row>
    <row r="152" spans="1:27" x14ac:dyDescent="0.3">
      <c r="A152" s="51">
        <f>VLOOKUP($M152,CardStats!$A$3:$AE$998,5,FALSE)</f>
        <v>2.5</v>
      </c>
      <c r="B152" s="51">
        <f>VLOOKUP($M152,CardStats!$A$3:$AE$998,6,FALSE)</f>
        <v>4</v>
      </c>
      <c r="C152" s="51">
        <f>VLOOKUP($M152,CardStats!$A$3:$AE$998,8,FALSE)</f>
        <v>1</v>
      </c>
      <c r="D152" s="51">
        <f>VLOOKUP($M152,CardStats!$A$3:$AE$998,9,FALSE)</f>
        <v>1</v>
      </c>
      <c r="E152" s="57">
        <f>VLOOKUP($M152,CardStats!$A$3:$AE$998,11,FALSE)</f>
        <v>0.5</v>
      </c>
      <c r="F152" s="57">
        <f>VLOOKUP($M152,CardStats!$A$3:$AE$998,12,FALSE)</f>
        <v>1</v>
      </c>
      <c r="G152" s="57">
        <f>VLOOKUP($M152,CardStats!$A$3:$AE$998,14,FALSE)</f>
        <v>0</v>
      </c>
      <c r="H152" s="57">
        <f>VLOOKUP($M152,CardStats!$A$3:$AE$998,15,FALSE)</f>
        <v>0</v>
      </c>
      <c r="I152" s="57">
        <f>VLOOKUP($M152,CardStats!$A$3:$AE$998,17,FALSE)</f>
        <v>1</v>
      </c>
      <c r="J152" s="57">
        <f>VLOOKUP($M152,CardStats!$A$3:$AE$998,18,FALSE)</f>
        <v>1</v>
      </c>
      <c r="K152" s="57">
        <f>VLOOKUP($M152,CardStats!$A$3:$AE$998,20,FALSE)</f>
        <v>0</v>
      </c>
      <c r="L152" s="57">
        <f>VLOOKUP($M152,CardStats!$A$3:$AE$998,21,FALSE)</f>
        <v>0</v>
      </c>
      <c r="M152" s="53" t="str">
        <f>Fixtures!A152</f>
        <v>Brentford</v>
      </c>
      <c r="N152" s="54">
        <f>Fixtures!D152</f>
        <v>43694</v>
      </c>
      <c r="O152" s="53" t="str">
        <f>Fixtures!B152</f>
        <v>Hull City</v>
      </c>
      <c r="P152" s="51">
        <f>VLOOKUP($O152,CardStats!$A$3:$AE$998,5,FALSE)</f>
        <v>4</v>
      </c>
      <c r="Q152" s="51">
        <f>VLOOKUP($O152,CardStats!$A$3:$AE$998,7,FALSE)</f>
        <v>4</v>
      </c>
      <c r="R152" s="51">
        <f>VLOOKUP($O152,CardStats!$A$3:$AE$998,8,FALSE)</f>
        <v>2</v>
      </c>
      <c r="S152" s="51">
        <f>VLOOKUP($O152,CardStats!$A$3:$AE$998,10,FALSE)</f>
        <v>2</v>
      </c>
      <c r="T152" s="57">
        <f>VLOOKUP($O152,CardStats!$A$3:$AE$998,11,FALSE)</f>
        <v>1</v>
      </c>
      <c r="U152" s="57">
        <f>VLOOKUP($O152,CardStats!$A$3:$AE$998,13,FALSE)</f>
        <v>1</v>
      </c>
      <c r="V152" s="57">
        <f>VLOOKUP($O152,CardStats!$A$3:$AE$998,14,FALSE)</f>
        <v>0</v>
      </c>
      <c r="W152" s="57">
        <f>VLOOKUP($O152,CardStats!$A$3:$AE$998,16,FALSE)</f>
        <v>0</v>
      </c>
      <c r="X152" s="57">
        <f>VLOOKUP($O152,CardStats!$A$3:$AE$998,17,FALSE)</f>
        <v>1</v>
      </c>
      <c r="Y152" s="57">
        <f>VLOOKUP($O152,CardStats!$A$3:$AE$998,19,FALSE)</f>
        <v>1</v>
      </c>
      <c r="Z152" s="57">
        <f>VLOOKUP($O152,CardStats!$A$3:$AE$998,20,FALSE)</f>
        <v>1</v>
      </c>
      <c r="AA152" s="57">
        <f>VLOOKUP($O152,CardStats!$A$3:$AE$998,22,FALSE)</f>
        <v>1</v>
      </c>
    </row>
    <row r="153" spans="1:27" x14ac:dyDescent="0.3">
      <c r="A153" s="51">
        <f>VLOOKUP($M153,CardStats!$A$3:$AE$998,5,FALSE)</f>
        <v>5</v>
      </c>
      <c r="B153" s="51">
        <f>VLOOKUP($M153,CardStats!$A$3:$AE$998,6,FALSE)</f>
        <v>5</v>
      </c>
      <c r="C153" s="51">
        <f>VLOOKUP($M153,CardStats!$A$3:$AE$998,8,FALSE)</f>
        <v>3</v>
      </c>
      <c r="D153" s="51">
        <f>VLOOKUP($M153,CardStats!$A$3:$AE$998,9,FALSE)</f>
        <v>3</v>
      </c>
      <c r="E153" s="57">
        <f>VLOOKUP($M153,CardStats!$A$3:$AE$998,11,FALSE)</f>
        <v>1</v>
      </c>
      <c r="F153" s="57">
        <f>VLOOKUP($M153,CardStats!$A$3:$AE$998,12,FALSE)</f>
        <v>1</v>
      </c>
      <c r="G153" s="57">
        <f>VLOOKUP($M153,CardStats!$A$3:$AE$998,14,FALSE)</f>
        <v>1</v>
      </c>
      <c r="H153" s="57">
        <f>VLOOKUP($M153,CardStats!$A$3:$AE$998,15,FALSE)</f>
        <v>1</v>
      </c>
      <c r="I153" s="57">
        <f>VLOOKUP($M153,CardStats!$A$3:$AE$998,17,FALSE)</f>
        <v>1</v>
      </c>
      <c r="J153" s="57">
        <f>VLOOKUP($M153,CardStats!$A$3:$AE$998,18,FALSE)</f>
        <v>1</v>
      </c>
      <c r="K153" s="57">
        <f>VLOOKUP($M153,CardStats!$A$3:$AE$998,20,FALSE)</f>
        <v>1</v>
      </c>
      <c r="L153" s="57">
        <f>VLOOKUP($M153,CardStats!$A$3:$AE$998,21,FALSE)</f>
        <v>1</v>
      </c>
      <c r="M153" s="53" t="str">
        <f>Fixtures!A153</f>
        <v>Bristol City</v>
      </c>
      <c r="N153" s="54">
        <f>Fixtures!D153</f>
        <v>43694</v>
      </c>
      <c r="O153" s="53" t="str">
        <f>Fixtures!B153</f>
        <v>Queens Park Rangers</v>
      </c>
      <c r="P153" s="51">
        <f>VLOOKUP($O153,CardStats!$A$3:$AE$998,5,FALSE)</f>
        <v>5.5</v>
      </c>
      <c r="Q153" s="51">
        <f>VLOOKUP($O153,CardStats!$A$3:$AE$998,7,FALSE)</f>
        <v>4</v>
      </c>
      <c r="R153" s="51">
        <f>VLOOKUP($O153,CardStats!$A$3:$AE$998,8,FALSE)</f>
        <v>2.5</v>
      </c>
      <c r="S153" s="51">
        <f>VLOOKUP($O153,CardStats!$A$3:$AE$998,10,FALSE)</f>
        <v>3</v>
      </c>
      <c r="T153" s="57">
        <f>VLOOKUP($O153,CardStats!$A$3:$AE$998,11,FALSE)</f>
        <v>1</v>
      </c>
      <c r="U153" s="57">
        <f>VLOOKUP($O153,CardStats!$A$3:$AE$998,13,FALSE)</f>
        <v>1</v>
      </c>
      <c r="V153" s="57">
        <f>VLOOKUP($O153,CardStats!$A$3:$AE$998,14,FALSE)</f>
        <v>0.5</v>
      </c>
      <c r="W153" s="57">
        <f>VLOOKUP($O153,CardStats!$A$3:$AE$998,16,FALSE)</f>
        <v>0</v>
      </c>
      <c r="X153" s="57">
        <f>VLOOKUP($O153,CardStats!$A$3:$AE$998,17,FALSE)</f>
        <v>1</v>
      </c>
      <c r="Y153" s="57">
        <f>VLOOKUP($O153,CardStats!$A$3:$AE$998,19,FALSE)</f>
        <v>1</v>
      </c>
      <c r="Z153" s="57">
        <f>VLOOKUP($O153,CardStats!$A$3:$AE$998,20,FALSE)</f>
        <v>1</v>
      </c>
      <c r="AA153" s="57">
        <f>VLOOKUP($O153,CardStats!$A$3:$AE$998,22,FALSE)</f>
        <v>1</v>
      </c>
    </row>
    <row r="154" spans="1:27" x14ac:dyDescent="0.3">
      <c r="A154" s="51">
        <f>VLOOKUP($M154,CardStats!$A$3:$AE$998,5,FALSE)</f>
        <v>4</v>
      </c>
      <c r="B154" s="51">
        <f>VLOOKUP($M154,CardStats!$A$3:$AE$998,6,FALSE)</f>
        <v>4</v>
      </c>
      <c r="C154" s="51">
        <f>VLOOKUP($M154,CardStats!$A$3:$AE$998,8,FALSE)</f>
        <v>2</v>
      </c>
      <c r="D154" s="51">
        <f>VLOOKUP($M154,CardStats!$A$3:$AE$998,9,FALSE)</f>
        <v>2</v>
      </c>
      <c r="E154" s="57">
        <f>VLOOKUP($M154,CardStats!$A$3:$AE$998,11,FALSE)</f>
        <v>1</v>
      </c>
      <c r="F154" s="57">
        <f>VLOOKUP($M154,CardStats!$A$3:$AE$998,12,FALSE)</f>
        <v>1</v>
      </c>
      <c r="G154" s="57">
        <f>VLOOKUP($M154,CardStats!$A$3:$AE$998,14,FALSE)</f>
        <v>0</v>
      </c>
      <c r="H154" s="57">
        <f>VLOOKUP($M154,CardStats!$A$3:$AE$998,15,FALSE)</f>
        <v>0</v>
      </c>
      <c r="I154" s="57">
        <f>VLOOKUP($M154,CardStats!$A$3:$AE$998,17,FALSE)</f>
        <v>1</v>
      </c>
      <c r="J154" s="57">
        <f>VLOOKUP($M154,CardStats!$A$3:$AE$998,18,FALSE)</f>
        <v>1</v>
      </c>
      <c r="K154" s="57">
        <f>VLOOKUP($M154,CardStats!$A$3:$AE$998,20,FALSE)</f>
        <v>1</v>
      </c>
      <c r="L154" s="57">
        <f>VLOOKUP($M154,CardStats!$A$3:$AE$998,21,FALSE)</f>
        <v>1</v>
      </c>
      <c r="M154" s="53" t="str">
        <f>Fixtures!A154</f>
        <v>Luton Town</v>
      </c>
      <c r="N154" s="54">
        <f>Fixtures!D154</f>
        <v>43694</v>
      </c>
      <c r="O154" s="53" t="str">
        <f>Fixtures!B154</f>
        <v>West Bromwich Albion</v>
      </c>
      <c r="P154" s="51">
        <f>VLOOKUP($O154,CardStats!$A$3:$AE$998,5,FALSE)</f>
        <v>2</v>
      </c>
      <c r="Q154" s="51">
        <f>VLOOKUP($O154,CardStats!$A$3:$AE$998,7,FALSE)</f>
        <v>1</v>
      </c>
      <c r="R154" s="51">
        <f>VLOOKUP($O154,CardStats!$A$3:$AE$998,8,FALSE)</f>
        <v>1</v>
      </c>
      <c r="S154" s="51">
        <f>VLOOKUP($O154,CardStats!$A$3:$AE$998,10,FALSE)</f>
        <v>1</v>
      </c>
      <c r="T154" s="57">
        <f>VLOOKUP($O154,CardStats!$A$3:$AE$998,11,FALSE)</f>
        <v>0.5</v>
      </c>
      <c r="U154" s="57">
        <f>VLOOKUP($O154,CardStats!$A$3:$AE$998,13,FALSE)</f>
        <v>0</v>
      </c>
      <c r="V154" s="57">
        <f>VLOOKUP($O154,CardStats!$A$3:$AE$998,14,FALSE)</f>
        <v>0</v>
      </c>
      <c r="W154" s="57">
        <f>VLOOKUP($O154,CardStats!$A$3:$AE$998,16,FALSE)</f>
        <v>0</v>
      </c>
      <c r="X154" s="57">
        <f>VLOOKUP($O154,CardStats!$A$3:$AE$998,17,FALSE)</f>
        <v>1</v>
      </c>
      <c r="Y154" s="57">
        <f>VLOOKUP($O154,CardStats!$A$3:$AE$998,19,FALSE)</f>
        <v>1</v>
      </c>
      <c r="Z154" s="57">
        <f>VLOOKUP($O154,CardStats!$A$3:$AE$998,20,FALSE)</f>
        <v>0</v>
      </c>
      <c r="AA154" s="57">
        <f>VLOOKUP($O154,CardStats!$A$3:$AE$998,22,FALSE)</f>
        <v>0</v>
      </c>
    </row>
    <row r="155" spans="1:27" x14ac:dyDescent="0.3">
      <c r="A155" s="51">
        <f>VLOOKUP($M155,CardStats!$A$3:$AE$998,5,FALSE)</f>
        <v>4</v>
      </c>
      <c r="B155" s="51">
        <f>VLOOKUP($M155,CardStats!$A$3:$AE$998,6,FALSE)</f>
        <v>5</v>
      </c>
      <c r="C155" s="51">
        <f>VLOOKUP($M155,CardStats!$A$3:$AE$998,8,FALSE)</f>
        <v>2</v>
      </c>
      <c r="D155" s="51">
        <f>VLOOKUP($M155,CardStats!$A$3:$AE$998,9,FALSE)</f>
        <v>2</v>
      </c>
      <c r="E155" s="57">
        <f>VLOOKUP($M155,CardStats!$A$3:$AE$998,11,FALSE)</f>
        <v>1</v>
      </c>
      <c r="F155" s="57">
        <f>VLOOKUP($M155,CardStats!$A$3:$AE$998,12,FALSE)</f>
        <v>1</v>
      </c>
      <c r="G155" s="57">
        <f>VLOOKUP($M155,CardStats!$A$3:$AE$998,14,FALSE)</f>
        <v>0.5</v>
      </c>
      <c r="H155" s="57">
        <f>VLOOKUP($M155,CardStats!$A$3:$AE$998,15,FALSE)</f>
        <v>1</v>
      </c>
      <c r="I155" s="57">
        <f>VLOOKUP($M155,CardStats!$A$3:$AE$998,17,FALSE)</f>
        <v>1</v>
      </c>
      <c r="J155" s="57">
        <f>VLOOKUP($M155,CardStats!$A$3:$AE$998,18,FALSE)</f>
        <v>1</v>
      </c>
      <c r="K155" s="57">
        <f>VLOOKUP($M155,CardStats!$A$3:$AE$998,20,FALSE)</f>
        <v>1</v>
      </c>
      <c r="L155" s="57">
        <f>VLOOKUP($M155,CardStats!$A$3:$AE$998,21,FALSE)</f>
        <v>1</v>
      </c>
      <c r="M155" s="53" t="str">
        <f>Fixtures!A155</f>
        <v>Millwall</v>
      </c>
      <c r="N155" s="54">
        <f>Fixtures!D155</f>
        <v>43694</v>
      </c>
      <c r="O155" s="53" t="str">
        <f>Fixtures!B155</f>
        <v>Sheffield Wednesday</v>
      </c>
      <c r="P155" s="51">
        <f>VLOOKUP($O155,CardStats!$A$3:$AE$998,5,FALSE)</f>
        <v>3</v>
      </c>
      <c r="Q155" s="51">
        <f>VLOOKUP($O155,CardStats!$A$3:$AE$998,7,FALSE)</f>
        <v>4</v>
      </c>
      <c r="R155" s="51">
        <f>VLOOKUP($O155,CardStats!$A$3:$AE$998,8,FALSE)</f>
        <v>2.5</v>
      </c>
      <c r="S155" s="51">
        <f>VLOOKUP($O155,CardStats!$A$3:$AE$998,10,FALSE)</f>
        <v>4</v>
      </c>
      <c r="T155" s="57">
        <f>VLOOKUP($O155,CardStats!$A$3:$AE$998,11,FALSE)</f>
        <v>0.5</v>
      </c>
      <c r="U155" s="57">
        <f>VLOOKUP($O155,CardStats!$A$3:$AE$998,13,FALSE)</f>
        <v>1</v>
      </c>
      <c r="V155" s="57">
        <f>VLOOKUP($O155,CardStats!$A$3:$AE$998,14,FALSE)</f>
        <v>0</v>
      </c>
      <c r="W155" s="57">
        <f>VLOOKUP($O155,CardStats!$A$3:$AE$998,16,FALSE)</f>
        <v>0</v>
      </c>
      <c r="X155" s="57">
        <f>VLOOKUP($O155,CardStats!$A$3:$AE$998,17,FALSE)</f>
        <v>1</v>
      </c>
      <c r="Y155" s="57">
        <f>VLOOKUP($O155,CardStats!$A$3:$AE$998,19,FALSE)</f>
        <v>1</v>
      </c>
      <c r="Z155" s="57">
        <f>VLOOKUP($O155,CardStats!$A$3:$AE$998,20,FALSE)</f>
        <v>0.5</v>
      </c>
      <c r="AA155" s="57">
        <f>VLOOKUP($O155,CardStats!$A$3:$AE$998,22,FALSE)</f>
        <v>1</v>
      </c>
    </row>
    <row r="156" spans="1:27" x14ac:dyDescent="0.3">
      <c r="A156" s="51">
        <f>VLOOKUP($M156,CardStats!$A$3:$AE$998,5,FALSE)</f>
        <v>2.5</v>
      </c>
      <c r="B156" s="51">
        <f>VLOOKUP($M156,CardStats!$A$3:$AE$998,6,FALSE)</f>
        <v>1</v>
      </c>
      <c r="C156" s="51">
        <f>VLOOKUP($M156,CardStats!$A$3:$AE$998,8,FALSE)</f>
        <v>1</v>
      </c>
      <c r="D156" s="51">
        <f>VLOOKUP($M156,CardStats!$A$3:$AE$998,9,FALSE)</f>
        <v>0</v>
      </c>
      <c r="E156" s="57">
        <f>VLOOKUP($M156,CardStats!$A$3:$AE$998,11,FALSE)</f>
        <v>0.5</v>
      </c>
      <c r="F156" s="57">
        <f>VLOOKUP($M156,CardStats!$A$3:$AE$998,12,FALSE)</f>
        <v>0</v>
      </c>
      <c r="G156" s="57">
        <f>VLOOKUP($M156,CardStats!$A$3:$AE$998,14,FALSE)</f>
        <v>0</v>
      </c>
      <c r="H156" s="57">
        <f>VLOOKUP($M156,CardStats!$A$3:$AE$998,15,FALSE)</f>
        <v>0</v>
      </c>
      <c r="I156" s="57">
        <f>VLOOKUP($M156,CardStats!$A$3:$AE$998,17,FALSE)</f>
        <v>0.5</v>
      </c>
      <c r="J156" s="57">
        <f>VLOOKUP($M156,CardStats!$A$3:$AE$998,18,FALSE)</f>
        <v>0</v>
      </c>
      <c r="K156" s="57">
        <f>VLOOKUP($M156,CardStats!$A$3:$AE$998,20,FALSE)</f>
        <v>0.5</v>
      </c>
      <c r="L156" s="57">
        <f>VLOOKUP($M156,CardStats!$A$3:$AE$998,21,FALSE)</f>
        <v>0</v>
      </c>
      <c r="M156" s="53" t="str">
        <f>Fixtures!A156</f>
        <v>Nottingham Forest</v>
      </c>
      <c r="N156" s="54">
        <f>Fixtures!D156</f>
        <v>43694</v>
      </c>
      <c r="O156" s="53" t="str">
        <f>Fixtures!B156</f>
        <v>Birmingham City</v>
      </c>
      <c r="P156" s="51">
        <f>VLOOKUP($O156,CardStats!$A$3:$AE$998,5,FALSE)</f>
        <v>4.5</v>
      </c>
      <c r="Q156" s="51">
        <f>VLOOKUP($O156,CardStats!$A$3:$AE$998,7,FALSE)</f>
        <v>4</v>
      </c>
      <c r="R156" s="51">
        <f>VLOOKUP($O156,CardStats!$A$3:$AE$998,8,FALSE)</f>
        <v>2.5</v>
      </c>
      <c r="S156" s="51">
        <f>VLOOKUP($O156,CardStats!$A$3:$AE$998,10,FALSE)</f>
        <v>3</v>
      </c>
      <c r="T156" s="57">
        <f>VLOOKUP($O156,CardStats!$A$3:$AE$998,11,FALSE)</f>
        <v>1</v>
      </c>
      <c r="U156" s="57">
        <f>VLOOKUP($O156,CardStats!$A$3:$AE$998,13,FALSE)</f>
        <v>1</v>
      </c>
      <c r="V156" s="57">
        <f>VLOOKUP($O156,CardStats!$A$3:$AE$998,14,FALSE)</f>
        <v>0.5</v>
      </c>
      <c r="W156" s="57">
        <f>VLOOKUP($O156,CardStats!$A$3:$AE$998,16,FALSE)</f>
        <v>0</v>
      </c>
      <c r="X156" s="57">
        <f>VLOOKUP($O156,CardStats!$A$3:$AE$998,17,FALSE)</f>
        <v>1</v>
      </c>
      <c r="Y156" s="57">
        <f>VLOOKUP($O156,CardStats!$A$3:$AE$998,19,FALSE)</f>
        <v>1</v>
      </c>
      <c r="Z156" s="57">
        <f>VLOOKUP($O156,CardStats!$A$3:$AE$998,20,FALSE)</f>
        <v>1</v>
      </c>
      <c r="AA156" s="57">
        <f>VLOOKUP($O156,CardStats!$A$3:$AE$998,22,FALSE)</f>
        <v>1</v>
      </c>
    </row>
    <row r="157" spans="1:27" x14ac:dyDescent="0.3">
      <c r="A157" s="51">
        <f>VLOOKUP($M157,CardStats!$A$3:$AE$998,5,FALSE)</f>
        <v>2</v>
      </c>
      <c r="B157" s="51">
        <f>VLOOKUP($M157,CardStats!$A$3:$AE$998,6,FALSE)</f>
        <v>4</v>
      </c>
      <c r="C157" s="51">
        <f>VLOOKUP($M157,CardStats!$A$3:$AE$998,8,FALSE)</f>
        <v>0.5</v>
      </c>
      <c r="D157" s="51">
        <f>VLOOKUP($M157,CardStats!$A$3:$AE$998,9,FALSE)</f>
        <v>1</v>
      </c>
      <c r="E157" s="57">
        <f>VLOOKUP($M157,CardStats!$A$3:$AE$998,11,FALSE)</f>
        <v>0.5</v>
      </c>
      <c r="F157" s="57">
        <f>VLOOKUP($M157,CardStats!$A$3:$AE$998,12,FALSE)</f>
        <v>1</v>
      </c>
      <c r="G157" s="57">
        <f>VLOOKUP($M157,CardStats!$A$3:$AE$998,14,FALSE)</f>
        <v>0</v>
      </c>
      <c r="H157" s="57">
        <f>VLOOKUP($M157,CardStats!$A$3:$AE$998,15,FALSE)</f>
        <v>0</v>
      </c>
      <c r="I157" s="57">
        <f>VLOOKUP($M157,CardStats!$A$3:$AE$998,17,FALSE)</f>
        <v>0.5</v>
      </c>
      <c r="J157" s="57">
        <f>VLOOKUP($M157,CardStats!$A$3:$AE$998,18,FALSE)</f>
        <v>1</v>
      </c>
      <c r="K157" s="57">
        <f>VLOOKUP($M157,CardStats!$A$3:$AE$998,20,FALSE)</f>
        <v>0</v>
      </c>
      <c r="L157" s="57">
        <f>VLOOKUP($M157,CardStats!$A$3:$AE$998,21,FALSE)</f>
        <v>0</v>
      </c>
      <c r="M157" s="53" t="str">
        <f>Fixtures!A157</f>
        <v>Stoke City</v>
      </c>
      <c r="N157" s="54">
        <f>Fixtures!D157</f>
        <v>43694</v>
      </c>
      <c r="O157" s="53" t="str">
        <f>Fixtures!B157</f>
        <v>Derby County</v>
      </c>
      <c r="P157" s="51">
        <f>VLOOKUP($O157,CardStats!$A$3:$AE$998,5,FALSE)</f>
        <v>1.5</v>
      </c>
      <c r="Q157" s="51">
        <f>VLOOKUP($O157,CardStats!$A$3:$AE$998,7,FALSE)</f>
        <v>0</v>
      </c>
      <c r="R157" s="51">
        <f>VLOOKUP($O157,CardStats!$A$3:$AE$998,8,FALSE)</f>
        <v>1</v>
      </c>
      <c r="S157" s="51">
        <f>VLOOKUP($O157,CardStats!$A$3:$AE$998,10,FALSE)</f>
        <v>0</v>
      </c>
      <c r="T157" s="57">
        <f>VLOOKUP($O157,CardStats!$A$3:$AE$998,11,FALSE)</f>
        <v>0.5</v>
      </c>
      <c r="U157" s="57">
        <f>VLOOKUP($O157,CardStats!$A$3:$AE$998,13,FALSE)</f>
        <v>0</v>
      </c>
      <c r="V157" s="57">
        <f>VLOOKUP($O157,CardStats!$A$3:$AE$998,14,FALSE)</f>
        <v>0</v>
      </c>
      <c r="W157" s="57">
        <f>VLOOKUP($O157,CardStats!$A$3:$AE$998,16,FALSE)</f>
        <v>0</v>
      </c>
      <c r="X157" s="57">
        <f>VLOOKUP($O157,CardStats!$A$3:$AE$998,17,FALSE)</f>
        <v>0.5</v>
      </c>
      <c r="Y157" s="57">
        <f>VLOOKUP($O157,CardStats!$A$3:$AE$998,19,FALSE)</f>
        <v>0</v>
      </c>
      <c r="Z157" s="57">
        <f>VLOOKUP($O157,CardStats!$A$3:$AE$998,20,FALSE)</f>
        <v>0.5</v>
      </c>
      <c r="AA157" s="57">
        <f>VLOOKUP($O157,CardStats!$A$3:$AE$998,22,FALSE)</f>
        <v>0</v>
      </c>
    </row>
    <row r="158" spans="1:27" x14ac:dyDescent="0.3">
      <c r="A158" s="51">
        <f>VLOOKUP($M158,CardStats!$A$3:$AE$998,5,FALSE)</f>
        <v>3.5</v>
      </c>
      <c r="B158" s="51">
        <f>VLOOKUP($M158,CardStats!$A$3:$AE$998,6,FALSE)</f>
        <v>4</v>
      </c>
      <c r="C158" s="51">
        <f>VLOOKUP($M158,CardStats!$A$3:$AE$998,8,FALSE)</f>
        <v>1.5</v>
      </c>
      <c r="D158" s="51">
        <f>VLOOKUP($M158,CardStats!$A$3:$AE$998,9,FALSE)</f>
        <v>2</v>
      </c>
      <c r="E158" s="57">
        <f>VLOOKUP($M158,CardStats!$A$3:$AE$998,11,FALSE)</f>
        <v>1</v>
      </c>
      <c r="F158" s="57">
        <f>VLOOKUP($M158,CardStats!$A$3:$AE$998,12,FALSE)</f>
        <v>1</v>
      </c>
      <c r="G158" s="57">
        <f>VLOOKUP($M158,CardStats!$A$3:$AE$998,14,FALSE)</f>
        <v>0</v>
      </c>
      <c r="H158" s="57">
        <f>VLOOKUP($M158,CardStats!$A$3:$AE$998,15,FALSE)</f>
        <v>0</v>
      </c>
      <c r="I158" s="57">
        <f>VLOOKUP($M158,CardStats!$A$3:$AE$998,17,FALSE)</f>
        <v>1</v>
      </c>
      <c r="J158" s="57">
        <f>VLOOKUP($M158,CardStats!$A$3:$AE$998,18,FALSE)</f>
        <v>1</v>
      </c>
      <c r="K158" s="57">
        <f>VLOOKUP($M158,CardStats!$A$3:$AE$998,20,FALSE)</f>
        <v>0.5</v>
      </c>
      <c r="L158" s="57">
        <f>VLOOKUP($M158,CardStats!$A$3:$AE$998,21,FALSE)</f>
        <v>1</v>
      </c>
      <c r="M158" s="53" t="str">
        <f>Fixtures!A158</f>
        <v>Swansea City</v>
      </c>
      <c r="N158" s="54">
        <f>Fixtures!D158</f>
        <v>43694</v>
      </c>
      <c r="O158" s="53" t="str">
        <f>Fixtures!B158</f>
        <v>Preston North End</v>
      </c>
      <c r="P158" s="51">
        <f>VLOOKUP($O158,CardStats!$A$3:$AE$998,5,FALSE)</f>
        <v>4</v>
      </c>
      <c r="Q158" s="51">
        <f>VLOOKUP($O158,CardStats!$A$3:$AE$998,7,FALSE)</f>
        <v>5</v>
      </c>
      <c r="R158" s="51">
        <f>VLOOKUP($O158,CardStats!$A$3:$AE$998,8,FALSE)</f>
        <v>2</v>
      </c>
      <c r="S158" s="51">
        <f>VLOOKUP($O158,CardStats!$A$3:$AE$998,10,FALSE)</f>
        <v>3</v>
      </c>
      <c r="T158" s="57">
        <f>VLOOKUP($O158,CardStats!$A$3:$AE$998,11,FALSE)</f>
        <v>1</v>
      </c>
      <c r="U158" s="57">
        <f>VLOOKUP($O158,CardStats!$A$3:$AE$998,13,FALSE)</f>
        <v>1</v>
      </c>
      <c r="V158" s="57">
        <f>VLOOKUP($O158,CardStats!$A$3:$AE$998,14,FALSE)</f>
        <v>0.5</v>
      </c>
      <c r="W158" s="57">
        <f>VLOOKUP($O158,CardStats!$A$3:$AE$998,16,FALSE)</f>
        <v>1</v>
      </c>
      <c r="X158" s="57">
        <f>VLOOKUP($O158,CardStats!$A$3:$AE$998,17,FALSE)</f>
        <v>1</v>
      </c>
      <c r="Y158" s="57">
        <f>VLOOKUP($O158,CardStats!$A$3:$AE$998,19,FALSE)</f>
        <v>1</v>
      </c>
      <c r="Z158" s="57">
        <f>VLOOKUP($O158,CardStats!$A$3:$AE$998,20,FALSE)</f>
        <v>0.5</v>
      </c>
      <c r="AA158" s="57">
        <f>VLOOKUP($O158,CardStats!$A$3:$AE$998,22,FALSE)</f>
        <v>1</v>
      </c>
    </row>
    <row r="159" spans="1:27" x14ac:dyDescent="0.3">
      <c r="A159" s="51">
        <f>VLOOKUP($M159,CardStats!$A$3:$AE$998,5,FALSE)</f>
        <v>4.5</v>
      </c>
      <c r="B159" s="51">
        <f>VLOOKUP($M159,CardStats!$A$3:$AE$998,6,FALSE)</f>
        <v>6</v>
      </c>
      <c r="C159" s="51">
        <f>VLOOKUP($M159,CardStats!$A$3:$AE$998,8,FALSE)</f>
        <v>2</v>
      </c>
      <c r="D159" s="51">
        <f>VLOOKUP($M159,CardStats!$A$3:$AE$998,9,FALSE)</f>
        <v>2</v>
      </c>
      <c r="E159" s="57">
        <f>VLOOKUP($M159,CardStats!$A$3:$AE$998,11,FALSE)</f>
        <v>1</v>
      </c>
      <c r="F159" s="57">
        <f>VLOOKUP($M159,CardStats!$A$3:$AE$998,12,FALSE)</f>
        <v>1</v>
      </c>
      <c r="G159" s="57">
        <f>VLOOKUP($M159,CardStats!$A$3:$AE$998,14,FALSE)</f>
        <v>0.5</v>
      </c>
      <c r="H159" s="57">
        <f>VLOOKUP($M159,CardStats!$A$3:$AE$998,15,FALSE)</f>
        <v>1</v>
      </c>
      <c r="I159" s="57">
        <f>VLOOKUP($M159,CardStats!$A$3:$AE$998,17,FALSE)</f>
        <v>1</v>
      </c>
      <c r="J159" s="57">
        <f>VLOOKUP($M159,CardStats!$A$3:$AE$998,18,FALSE)</f>
        <v>1</v>
      </c>
      <c r="K159" s="57">
        <f>VLOOKUP($M159,CardStats!$A$3:$AE$998,20,FALSE)</f>
        <v>1</v>
      </c>
      <c r="L159" s="57">
        <f>VLOOKUP($M159,CardStats!$A$3:$AE$998,21,FALSE)</f>
        <v>1</v>
      </c>
      <c r="M159" s="53" t="str">
        <f>Fixtures!A159</f>
        <v>Wigan Athletic</v>
      </c>
      <c r="N159" s="54">
        <f>Fixtures!D159</f>
        <v>43694</v>
      </c>
      <c r="O159" s="53" t="str">
        <f>Fixtures!B159</f>
        <v>Leeds United</v>
      </c>
      <c r="P159" s="51">
        <f>VLOOKUP($O159,CardStats!$A$3:$AE$998,5,FALSE)</f>
        <v>4.5</v>
      </c>
      <c r="Q159" s="51">
        <f>VLOOKUP($O159,CardStats!$A$3:$AE$998,7,FALSE)</f>
        <v>5</v>
      </c>
      <c r="R159" s="51">
        <f>VLOOKUP($O159,CardStats!$A$3:$AE$998,8,FALSE)</f>
        <v>2</v>
      </c>
      <c r="S159" s="51">
        <f>VLOOKUP($O159,CardStats!$A$3:$AE$998,10,FALSE)</f>
        <v>2</v>
      </c>
      <c r="T159" s="57">
        <f>VLOOKUP($O159,CardStats!$A$3:$AE$998,11,FALSE)</f>
        <v>1</v>
      </c>
      <c r="U159" s="57">
        <f>VLOOKUP($O159,CardStats!$A$3:$AE$998,13,FALSE)</f>
        <v>1</v>
      </c>
      <c r="V159" s="57">
        <f>VLOOKUP($O159,CardStats!$A$3:$AE$998,14,FALSE)</f>
        <v>0.5</v>
      </c>
      <c r="W159" s="57">
        <f>VLOOKUP($O159,CardStats!$A$3:$AE$998,16,FALSE)</f>
        <v>1</v>
      </c>
      <c r="X159" s="57">
        <f>VLOOKUP($O159,CardStats!$A$3:$AE$998,17,FALSE)</f>
        <v>1</v>
      </c>
      <c r="Y159" s="57">
        <f>VLOOKUP($O159,CardStats!$A$3:$AE$998,19,FALSE)</f>
        <v>1</v>
      </c>
      <c r="Z159" s="57">
        <f>VLOOKUP($O159,CardStats!$A$3:$AE$998,20,FALSE)</f>
        <v>1</v>
      </c>
      <c r="AA159" s="57">
        <f>VLOOKUP($O159,CardStats!$A$3:$AE$998,22,FALSE)</f>
        <v>1</v>
      </c>
    </row>
    <row r="160" spans="1:27" x14ac:dyDescent="0.3">
      <c r="A160" s="51">
        <f>VLOOKUP($M160,CardStats!$A$3:$AE$998,5,FALSE)</f>
        <v>3.5</v>
      </c>
      <c r="B160" s="51">
        <f>VLOOKUP($M160,CardStats!$A$3:$AE$998,6,FALSE)</f>
        <v>4</v>
      </c>
      <c r="C160" s="51">
        <f>VLOOKUP($M160,CardStats!$A$3:$AE$998,8,FALSE)</f>
        <v>2</v>
      </c>
      <c r="D160" s="51">
        <f>VLOOKUP($M160,CardStats!$A$3:$AE$998,9,FALSE)</f>
        <v>3</v>
      </c>
      <c r="E160" s="57">
        <f>VLOOKUP($M160,CardStats!$A$3:$AE$998,11,FALSE)</f>
        <v>1</v>
      </c>
      <c r="F160" s="57">
        <f>VLOOKUP($M160,CardStats!$A$3:$AE$998,12,FALSE)</f>
        <v>1</v>
      </c>
      <c r="G160" s="57">
        <f>VLOOKUP($M160,CardStats!$A$3:$AE$998,14,FALSE)</f>
        <v>0</v>
      </c>
      <c r="H160" s="57">
        <f>VLOOKUP($M160,CardStats!$A$3:$AE$998,15,FALSE)</f>
        <v>0</v>
      </c>
      <c r="I160" s="57">
        <f>VLOOKUP($M160,CardStats!$A$3:$AE$998,17,FALSE)</f>
        <v>1</v>
      </c>
      <c r="J160" s="57">
        <f>VLOOKUP($M160,CardStats!$A$3:$AE$998,18,FALSE)</f>
        <v>1</v>
      </c>
      <c r="K160" s="57">
        <f>VLOOKUP($M160,CardStats!$A$3:$AE$998,20,FALSE)</f>
        <v>0.5</v>
      </c>
      <c r="L160" s="57">
        <f>VLOOKUP($M160,CardStats!$A$3:$AE$998,21,FALSE)</f>
        <v>1</v>
      </c>
      <c r="M160" s="53" t="str">
        <f>Fixtures!A160</f>
        <v>Bradford City</v>
      </c>
      <c r="N160" s="54">
        <f>Fixtures!D160</f>
        <v>43694</v>
      </c>
      <c r="O160" s="53" t="str">
        <f>Fixtures!B160</f>
        <v>Oldham Athletic</v>
      </c>
      <c r="P160" s="51">
        <f>VLOOKUP($O160,CardStats!$A$3:$AE$998,5,FALSE)</f>
        <v>3</v>
      </c>
      <c r="Q160" s="51">
        <f>VLOOKUP($O160,CardStats!$A$3:$AE$998,7,FALSE)</f>
        <v>3</v>
      </c>
      <c r="R160" s="51">
        <f>VLOOKUP($O160,CardStats!$A$3:$AE$998,8,FALSE)</f>
        <v>2</v>
      </c>
      <c r="S160" s="51">
        <f>VLOOKUP($O160,CardStats!$A$3:$AE$998,10,FALSE)</f>
        <v>2</v>
      </c>
      <c r="T160" s="57">
        <f>VLOOKUP($O160,CardStats!$A$3:$AE$998,11,FALSE)</f>
        <v>1</v>
      </c>
      <c r="U160" s="57">
        <f>VLOOKUP($O160,CardStats!$A$3:$AE$998,13,FALSE)</f>
        <v>1</v>
      </c>
      <c r="V160" s="57">
        <f>VLOOKUP($O160,CardStats!$A$3:$AE$998,14,FALSE)</f>
        <v>0</v>
      </c>
      <c r="W160" s="57">
        <f>VLOOKUP($O160,CardStats!$A$3:$AE$998,16,FALSE)</f>
        <v>0</v>
      </c>
      <c r="X160" s="57">
        <f>VLOOKUP($O160,CardStats!$A$3:$AE$998,17,FALSE)</f>
        <v>1</v>
      </c>
      <c r="Y160" s="57">
        <f>VLOOKUP($O160,CardStats!$A$3:$AE$998,19,FALSE)</f>
        <v>1</v>
      </c>
      <c r="Z160" s="57">
        <f>VLOOKUP($O160,CardStats!$A$3:$AE$998,20,FALSE)</f>
        <v>1</v>
      </c>
      <c r="AA160" s="57">
        <f>VLOOKUP($O160,CardStats!$A$3:$AE$998,22,FALSE)</f>
        <v>1</v>
      </c>
    </row>
    <row r="161" spans="1:27" x14ac:dyDescent="0.3">
      <c r="A161" s="51">
        <f>VLOOKUP($M161,CardStats!$A$3:$AE$998,5,FALSE)</f>
        <v>4.5</v>
      </c>
      <c r="B161" s="51">
        <f>VLOOKUP($M161,CardStats!$A$3:$AE$998,6,FALSE)</f>
        <v>5</v>
      </c>
      <c r="C161" s="51">
        <f>VLOOKUP($M161,CardStats!$A$3:$AE$998,8,FALSE)</f>
        <v>2</v>
      </c>
      <c r="D161" s="51">
        <f>VLOOKUP($M161,CardStats!$A$3:$AE$998,9,FALSE)</f>
        <v>2</v>
      </c>
      <c r="E161" s="57">
        <f>VLOOKUP($M161,CardStats!$A$3:$AE$998,11,FALSE)</f>
        <v>1</v>
      </c>
      <c r="F161" s="57">
        <f>VLOOKUP($M161,CardStats!$A$3:$AE$998,12,FALSE)</f>
        <v>1</v>
      </c>
      <c r="G161" s="57">
        <f>VLOOKUP($M161,CardStats!$A$3:$AE$998,14,FALSE)</f>
        <v>0.5</v>
      </c>
      <c r="H161" s="57">
        <f>VLOOKUP($M161,CardStats!$A$3:$AE$998,15,FALSE)</f>
        <v>1</v>
      </c>
      <c r="I161" s="57">
        <f>VLOOKUP($M161,CardStats!$A$3:$AE$998,17,FALSE)</f>
        <v>1</v>
      </c>
      <c r="J161" s="57">
        <f>VLOOKUP($M161,CardStats!$A$3:$AE$998,18,FALSE)</f>
        <v>1</v>
      </c>
      <c r="K161" s="57">
        <f>VLOOKUP($M161,CardStats!$A$3:$AE$998,20,FALSE)</f>
        <v>1</v>
      </c>
      <c r="L161" s="57">
        <f>VLOOKUP($M161,CardStats!$A$3:$AE$998,21,FALSE)</f>
        <v>1</v>
      </c>
      <c r="M161" s="53" t="str">
        <f>Fixtures!A161</f>
        <v>Carlisle United</v>
      </c>
      <c r="N161" s="54">
        <f>Fixtures!D161</f>
        <v>43694</v>
      </c>
      <c r="O161" s="53" t="str">
        <f>Fixtures!B161</f>
        <v>Mansfield Town</v>
      </c>
      <c r="P161" s="51">
        <f>VLOOKUP($O161,CardStats!$A$3:$AE$998,5,FALSE)</f>
        <v>6.5</v>
      </c>
      <c r="Q161" s="51">
        <f>VLOOKUP($O161,CardStats!$A$3:$AE$998,7,FALSE)</f>
        <v>8</v>
      </c>
      <c r="R161" s="51">
        <f>VLOOKUP($O161,CardStats!$A$3:$AE$998,8,FALSE)</f>
        <v>4.5</v>
      </c>
      <c r="S161" s="51">
        <f>VLOOKUP($O161,CardStats!$A$3:$AE$998,10,FALSE)</f>
        <v>6</v>
      </c>
      <c r="T161" s="57">
        <f>VLOOKUP($O161,CardStats!$A$3:$AE$998,11,FALSE)</f>
        <v>1</v>
      </c>
      <c r="U161" s="57">
        <f>VLOOKUP($O161,CardStats!$A$3:$AE$998,13,FALSE)</f>
        <v>1</v>
      </c>
      <c r="V161" s="57">
        <f>VLOOKUP($O161,CardStats!$A$3:$AE$998,14,FALSE)</f>
        <v>1</v>
      </c>
      <c r="W161" s="57">
        <f>VLOOKUP($O161,CardStats!$A$3:$AE$998,16,FALSE)</f>
        <v>1</v>
      </c>
      <c r="X161" s="57">
        <f>VLOOKUP($O161,CardStats!$A$3:$AE$998,17,FALSE)</f>
        <v>1</v>
      </c>
      <c r="Y161" s="57">
        <f>VLOOKUP($O161,CardStats!$A$3:$AE$998,19,FALSE)</f>
        <v>1</v>
      </c>
      <c r="Z161" s="57">
        <f>VLOOKUP($O161,CardStats!$A$3:$AE$998,20,FALSE)</f>
        <v>1</v>
      </c>
      <c r="AA161" s="57">
        <f>VLOOKUP($O161,CardStats!$A$3:$AE$998,22,FALSE)</f>
        <v>1</v>
      </c>
    </row>
    <row r="162" spans="1:27" x14ac:dyDescent="0.3">
      <c r="A162" s="51">
        <f>VLOOKUP($M162,CardStats!$A$3:$AE$998,5,FALSE)</f>
        <v>2.5</v>
      </c>
      <c r="B162" s="51">
        <f>VLOOKUP($M162,CardStats!$A$3:$AE$998,6,FALSE)</f>
        <v>3</v>
      </c>
      <c r="C162" s="51">
        <f>VLOOKUP($M162,CardStats!$A$3:$AE$998,8,FALSE)</f>
        <v>0.5</v>
      </c>
      <c r="D162" s="51">
        <f>VLOOKUP($M162,CardStats!$A$3:$AE$998,9,FALSE)</f>
        <v>0</v>
      </c>
      <c r="E162" s="57">
        <f>VLOOKUP($M162,CardStats!$A$3:$AE$998,11,FALSE)</f>
        <v>0.5</v>
      </c>
      <c r="F162" s="57">
        <f>VLOOKUP($M162,CardStats!$A$3:$AE$998,12,FALSE)</f>
        <v>1</v>
      </c>
      <c r="G162" s="57">
        <f>VLOOKUP($M162,CardStats!$A$3:$AE$998,14,FALSE)</f>
        <v>0</v>
      </c>
      <c r="H162" s="57">
        <f>VLOOKUP($M162,CardStats!$A$3:$AE$998,15,FALSE)</f>
        <v>0</v>
      </c>
      <c r="I162" s="57">
        <f>VLOOKUP($M162,CardStats!$A$3:$AE$998,17,FALSE)</f>
        <v>0.5</v>
      </c>
      <c r="J162" s="57">
        <f>VLOOKUP($M162,CardStats!$A$3:$AE$998,18,FALSE)</f>
        <v>0</v>
      </c>
      <c r="K162" s="57">
        <f>VLOOKUP($M162,CardStats!$A$3:$AE$998,20,FALSE)</f>
        <v>0</v>
      </c>
      <c r="L162" s="57">
        <f>VLOOKUP($M162,CardStats!$A$3:$AE$998,21,FALSE)</f>
        <v>0</v>
      </c>
      <c r="M162" s="53" t="str">
        <f>Fixtures!A162</f>
        <v>Colchester United</v>
      </c>
      <c r="N162" s="54">
        <f>Fixtures!D162</f>
        <v>43694</v>
      </c>
      <c r="O162" s="53" t="str">
        <f>Fixtures!B162</f>
        <v>Cambridge United</v>
      </c>
      <c r="P162" s="51">
        <f>VLOOKUP($O162,CardStats!$A$3:$AE$998,5,FALSE)</f>
        <v>3</v>
      </c>
      <c r="Q162" s="51">
        <f>VLOOKUP($O162,CardStats!$A$3:$AE$998,7,FALSE)</f>
        <v>4</v>
      </c>
      <c r="R162" s="51">
        <f>VLOOKUP($O162,CardStats!$A$3:$AE$998,8,FALSE)</f>
        <v>1</v>
      </c>
      <c r="S162" s="51">
        <f>VLOOKUP($O162,CardStats!$A$3:$AE$998,10,FALSE)</f>
        <v>1</v>
      </c>
      <c r="T162" s="57">
        <f>VLOOKUP($O162,CardStats!$A$3:$AE$998,11,FALSE)</f>
        <v>0.5</v>
      </c>
      <c r="U162" s="57">
        <f>VLOOKUP($O162,CardStats!$A$3:$AE$998,13,FALSE)</f>
        <v>1</v>
      </c>
      <c r="V162" s="57">
        <f>VLOOKUP($O162,CardStats!$A$3:$AE$998,14,FALSE)</f>
        <v>0</v>
      </c>
      <c r="W162" s="57">
        <f>VLOOKUP($O162,CardStats!$A$3:$AE$998,16,FALSE)</f>
        <v>0</v>
      </c>
      <c r="X162" s="57">
        <f>VLOOKUP($O162,CardStats!$A$3:$AE$998,17,FALSE)</f>
        <v>1</v>
      </c>
      <c r="Y162" s="57">
        <f>VLOOKUP($O162,CardStats!$A$3:$AE$998,19,FALSE)</f>
        <v>1</v>
      </c>
      <c r="Z162" s="57">
        <f>VLOOKUP($O162,CardStats!$A$3:$AE$998,20,FALSE)</f>
        <v>0</v>
      </c>
      <c r="AA162" s="57">
        <f>VLOOKUP($O162,CardStats!$A$3:$AE$998,22,FALSE)</f>
        <v>0</v>
      </c>
    </row>
    <row r="163" spans="1:27" x14ac:dyDescent="0.3">
      <c r="A163" s="51">
        <f>VLOOKUP($M163,CardStats!$A$3:$AE$998,5,FALSE)</f>
        <v>5.5</v>
      </c>
      <c r="B163" s="51">
        <f>VLOOKUP($M163,CardStats!$A$3:$AE$998,6,FALSE)</f>
        <v>8</v>
      </c>
      <c r="C163" s="51">
        <f>VLOOKUP($M163,CardStats!$A$3:$AE$998,8,FALSE)</f>
        <v>2</v>
      </c>
      <c r="D163" s="51">
        <f>VLOOKUP($M163,CardStats!$A$3:$AE$998,9,FALSE)</f>
        <v>3</v>
      </c>
      <c r="E163" s="57">
        <f>VLOOKUP($M163,CardStats!$A$3:$AE$998,11,FALSE)</f>
        <v>1</v>
      </c>
      <c r="F163" s="57">
        <f>VLOOKUP($M163,CardStats!$A$3:$AE$998,12,FALSE)</f>
        <v>1</v>
      </c>
      <c r="G163" s="57">
        <f>VLOOKUP($M163,CardStats!$A$3:$AE$998,14,FALSE)</f>
        <v>0.5</v>
      </c>
      <c r="H163" s="57">
        <f>VLOOKUP($M163,CardStats!$A$3:$AE$998,15,FALSE)</f>
        <v>1</v>
      </c>
      <c r="I163" s="57">
        <f>VLOOKUP($M163,CardStats!$A$3:$AE$998,17,FALSE)</f>
        <v>1</v>
      </c>
      <c r="J163" s="57">
        <f>VLOOKUP($M163,CardStats!$A$3:$AE$998,18,FALSE)</f>
        <v>1</v>
      </c>
      <c r="K163" s="57">
        <f>VLOOKUP($M163,CardStats!$A$3:$AE$998,20,FALSE)</f>
        <v>0.5</v>
      </c>
      <c r="L163" s="57">
        <f>VLOOKUP($M163,CardStats!$A$3:$AE$998,21,FALSE)</f>
        <v>1</v>
      </c>
      <c r="M163" s="53" t="str">
        <f>Fixtures!A163</f>
        <v>Crewe Alexandra</v>
      </c>
      <c r="N163" s="54">
        <f>Fixtures!D163</f>
        <v>43694</v>
      </c>
      <c r="O163" s="53" t="str">
        <f>Fixtures!B163</f>
        <v>Walsall</v>
      </c>
      <c r="P163" s="51">
        <f>VLOOKUP($O163,CardStats!$A$3:$AE$998,5,FALSE)</f>
        <v>5.5</v>
      </c>
      <c r="Q163" s="51">
        <f>VLOOKUP($O163,CardStats!$A$3:$AE$998,7,FALSE)</f>
        <v>6</v>
      </c>
      <c r="R163" s="51">
        <f>VLOOKUP($O163,CardStats!$A$3:$AE$998,8,FALSE)</f>
        <v>3</v>
      </c>
      <c r="S163" s="51">
        <f>VLOOKUP($O163,CardStats!$A$3:$AE$998,10,FALSE)</f>
        <v>4</v>
      </c>
      <c r="T163" s="57">
        <f>VLOOKUP($O163,CardStats!$A$3:$AE$998,11,FALSE)</f>
        <v>1</v>
      </c>
      <c r="U163" s="57">
        <f>VLOOKUP($O163,CardStats!$A$3:$AE$998,13,FALSE)</f>
        <v>1</v>
      </c>
      <c r="V163" s="57">
        <f>VLOOKUP($O163,CardStats!$A$3:$AE$998,14,FALSE)</f>
        <v>1</v>
      </c>
      <c r="W163" s="57">
        <f>VLOOKUP($O163,CardStats!$A$3:$AE$998,16,FALSE)</f>
        <v>1</v>
      </c>
      <c r="X163" s="57">
        <f>VLOOKUP($O163,CardStats!$A$3:$AE$998,17,FALSE)</f>
        <v>1</v>
      </c>
      <c r="Y163" s="57">
        <f>VLOOKUP($O163,CardStats!$A$3:$AE$998,19,FALSE)</f>
        <v>1</v>
      </c>
      <c r="Z163" s="57">
        <f>VLOOKUP($O163,CardStats!$A$3:$AE$998,20,FALSE)</f>
        <v>1</v>
      </c>
      <c r="AA163" s="57">
        <f>VLOOKUP($O163,CardStats!$A$3:$AE$998,22,FALSE)</f>
        <v>1</v>
      </c>
    </row>
    <row r="164" spans="1:27" x14ac:dyDescent="0.3">
      <c r="A164" s="51">
        <f>VLOOKUP($M164,CardStats!$A$3:$AE$998,5,FALSE)</f>
        <v>3.5</v>
      </c>
      <c r="B164" s="51">
        <f>VLOOKUP($M164,CardStats!$A$3:$AE$998,6,FALSE)</f>
        <v>4</v>
      </c>
      <c r="C164" s="51">
        <f>VLOOKUP($M164,CardStats!$A$3:$AE$998,8,FALSE)</f>
        <v>1.5</v>
      </c>
      <c r="D164" s="51">
        <f>VLOOKUP($M164,CardStats!$A$3:$AE$998,9,FALSE)</f>
        <v>1</v>
      </c>
      <c r="E164" s="57">
        <f>VLOOKUP($M164,CardStats!$A$3:$AE$998,11,FALSE)</f>
        <v>1</v>
      </c>
      <c r="F164" s="57">
        <f>VLOOKUP($M164,CardStats!$A$3:$AE$998,12,FALSE)</f>
        <v>1</v>
      </c>
      <c r="G164" s="57">
        <f>VLOOKUP($M164,CardStats!$A$3:$AE$998,14,FALSE)</f>
        <v>0</v>
      </c>
      <c r="H164" s="57">
        <f>VLOOKUP($M164,CardStats!$A$3:$AE$998,15,FALSE)</f>
        <v>0</v>
      </c>
      <c r="I164" s="57">
        <f>VLOOKUP($M164,CardStats!$A$3:$AE$998,17,FALSE)</f>
        <v>1</v>
      </c>
      <c r="J164" s="57">
        <f>VLOOKUP($M164,CardStats!$A$3:$AE$998,18,FALSE)</f>
        <v>1</v>
      </c>
      <c r="K164" s="57">
        <f>VLOOKUP($M164,CardStats!$A$3:$AE$998,20,FALSE)</f>
        <v>0.5</v>
      </c>
      <c r="L164" s="57">
        <f>VLOOKUP($M164,CardStats!$A$3:$AE$998,21,FALSE)</f>
        <v>0</v>
      </c>
      <c r="M164" s="53" t="str">
        <f>Fixtures!A164</f>
        <v>Exeter City</v>
      </c>
      <c r="N164" s="54">
        <f>Fixtures!D164</f>
        <v>43694</v>
      </c>
      <c r="O164" s="53" t="str">
        <f>Fixtures!B164</f>
        <v>Swindon Town</v>
      </c>
      <c r="P164" s="51">
        <f>VLOOKUP($O164,CardStats!$A$3:$AE$998,5,FALSE)</f>
        <v>3</v>
      </c>
      <c r="Q164" s="51">
        <f>VLOOKUP($O164,CardStats!$A$3:$AE$998,7,FALSE)</f>
        <v>2</v>
      </c>
      <c r="R164" s="51">
        <f>VLOOKUP($O164,CardStats!$A$3:$AE$998,8,FALSE)</f>
        <v>1</v>
      </c>
      <c r="S164" s="51">
        <f>VLOOKUP($O164,CardStats!$A$3:$AE$998,10,FALSE)</f>
        <v>0</v>
      </c>
      <c r="T164" s="57">
        <f>VLOOKUP($O164,CardStats!$A$3:$AE$998,11,FALSE)</f>
        <v>0.5</v>
      </c>
      <c r="U164" s="57">
        <f>VLOOKUP($O164,CardStats!$A$3:$AE$998,13,FALSE)</f>
        <v>0</v>
      </c>
      <c r="V164" s="57">
        <f>VLOOKUP($O164,CardStats!$A$3:$AE$998,14,FALSE)</f>
        <v>0</v>
      </c>
      <c r="W164" s="57">
        <f>VLOOKUP($O164,CardStats!$A$3:$AE$998,16,FALSE)</f>
        <v>0</v>
      </c>
      <c r="X164" s="57">
        <f>VLOOKUP($O164,CardStats!$A$3:$AE$998,17,FALSE)</f>
        <v>0.5</v>
      </c>
      <c r="Y164" s="57">
        <f>VLOOKUP($O164,CardStats!$A$3:$AE$998,19,FALSE)</f>
        <v>0</v>
      </c>
      <c r="Z164" s="57">
        <f>VLOOKUP($O164,CardStats!$A$3:$AE$998,20,FALSE)</f>
        <v>0.5</v>
      </c>
      <c r="AA164" s="57">
        <f>VLOOKUP($O164,CardStats!$A$3:$AE$998,22,FALSE)</f>
        <v>0</v>
      </c>
    </row>
    <row r="165" spans="1:27" x14ac:dyDescent="0.3">
      <c r="A165" s="51">
        <f>VLOOKUP($M165,CardStats!$A$3:$AE$998,5,FALSE)</f>
        <v>4</v>
      </c>
      <c r="B165" s="51">
        <f>VLOOKUP($M165,CardStats!$A$3:$AE$998,6,FALSE)</f>
        <v>3</v>
      </c>
      <c r="C165" s="51">
        <f>VLOOKUP($M165,CardStats!$A$3:$AE$998,8,FALSE)</f>
        <v>2</v>
      </c>
      <c r="D165" s="51">
        <f>VLOOKUP($M165,CardStats!$A$3:$AE$998,9,FALSE)</f>
        <v>1</v>
      </c>
      <c r="E165" s="57">
        <f>VLOOKUP($M165,CardStats!$A$3:$AE$998,11,FALSE)</f>
        <v>1</v>
      </c>
      <c r="F165" s="57">
        <f>VLOOKUP($M165,CardStats!$A$3:$AE$998,12,FALSE)</f>
        <v>1</v>
      </c>
      <c r="G165" s="57">
        <f>VLOOKUP($M165,CardStats!$A$3:$AE$998,14,FALSE)</f>
        <v>0.5</v>
      </c>
      <c r="H165" s="57">
        <f>VLOOKUP($M165,CardStats!$A$3:$AE$998,15,FALSE)</f>
        <v>0</v>
      </c>
      <c r="I165" s="57">
        <f>VLOOKUP($M165,CardStats!$A$3:$AE$998,17,FALSE)</f>
        <v>1</v>
      </c>
      <c r="J165" s="57">
        <f>VLOOKUP($M165,CardStats!$A$3:$AE$998,18,FALSE)</f>
        <v>1</v>
      </c>
      <c r="K165" s="57">
        <f>VLOOKUP($M165,CardStats!$A$3:$AE$998,20,FALSE)</f>
        <v>0.5</v>
      </c>
      <c r="L165" s="57">
        <f>VLOOKUP($M165,CardStats!$A$3:$AE$998,21,FALSE)</f>
        <v>0</v>
      </c>
      <c r="M165" s="53" t="str">
        <f>Fixtures!A165</f>
        <v>Forest Green Rovers</v>
      </c>
      <c r="N165" s="54">
        <f>Fixtures!D165</f>
        <v>43694</v>
      </c>
      <c r="O165" s="53" t="str">
        <f>Fixtures!B165</f>
        <v>Grimsby Town</v>
      </c>
      <c r="P165" s="51">
        <f>VLOOKUP($O165,CardStats!$A$3:$AE$998,5,FALSE)</f>
        <v>4</v>
      </c>
      <c r="Q165" s="51">
        <f>VLOOKUP($O165,CardStats!$A$3:$AE$998,7,FALSE)</f>
        <v>5</v>
      </c>
      <c r="R165" s="51">
        <f>VLOOKUP($O165,CardStats!$A$3:$AE$998,8,FALSE)</f>
        <v>2</v>
      </c>
      <c r="S165" s="51">
        <f>VLOOKUP($O165,CardStats!$A$3:$AE$998,10,FALSE)</f>
        <v>2</v>
      </c>
      <c r="T165" s="57">
        <f>VLOOKUP($O165,CardStats!$A$3:$AE$998,11,FALSE)</f>
        <v>1</v>
      </c>
      <c r="U165" s="57">
        <f>VLOOKUP($O165,CardStats!$A$3:$AE$998,13,FALSE)</f>
        <v>1</v>
      </c>
      <c r="V165" s="57">
        <f>VLOOKUP($O165,CardStats!$A$3:$AE$998,14,FALSE)</f>
        <v>0.5</v>
      </c>
      <c r="W165" s="57">
        <f>VLOOKUP($O165,CardStats!$A$3:$AE$998,16,FALSE)</f>
        <v>1</v>
      </c>
      <c r="X165" s="57">
        <f>VLOOKUP($O165,CardStats!$A$3:$AE$998,17,FALSE)</f>
        <v>1</v>
      </c>
      <c r="Y165" s="57">
        <f>VLOOKUP($O165,CardStats!$A$3:$AE$998,19,FALSE)</f>
        <v>1</v>
      </c>
      <c r="Z165" s="57">
        <f>VLOOKUP($O165,CardStats!$A$3:$AE$998,20,FALSE)</f>
        <v>1</v>
      </c>
      <c r="AA165" s="57">
        <f>VLOOKUP($O165,CardStats!$A$3:$AE$998,22,FALSE)</f>
        <v>1</v>
      </c>
    </row>
    <row r="166" spans="1:27" x14ac:dyDescent="0.3">
      <c r="A166" s="51">
        <f>VLOOKUP($M166,CardStats!$A$3:$AE$998,5,FALSE)</f>
        <v>2.5</v>
      </c>
      <c r="B166" s="51">
        <f>VLOOKUP($M166,CardStats!$A$3:$AE$998,6,FALSE)</f>
        <v>3</v>
      </c>
      <c r="C166" s="51">
        <f>VLOOKUP($M166,CardStats!$A$3:$AE$998,8,FALSE)</f>
        <v>0.5</v>
      </c>
      <c r="D166" s="51">
        <f>VLOOKUP($M166,CardStats!$A$3:$AE$998,9,FALSE)</f>
        <v>0</v>
      </c>
      <c r="E166" s="57">
        <f>VLOOKUP($M166,CardStats!$A$3:$AE$998,11,FALSE)</f>
        <v>0.5</v>
      </c>
      <c r="F166" s="57">
        <f>VLOOKUP($M166,CardStats!$A$3:$AE$998,12,FALSE)</f>
        <v>1</v>
      </c>
      <c r="G166" s="57">
        <f>VLOOKUP($M166,CardStats!$A$3:$AE$998,14,FALSE)</f>
        <v>0</v>
      </c>
      <c r="H166" s="57">
        <f>VLOOKUP($M166,CardStats!$A$3:$AE$998,15,FALSE)</f>
        <v>0</v>
      </c>
      <c r="I166" s="57">
        <f>VLOOKUP($M166,CardStats!$A$3:$AE$998,17,FALSE)</f>
        <v>0.5</v>
      </c>
      <c r="J166" s="57">
        <f>VLOOKUP($M166,CardStats!$A$3:$AE$998,18,FALSE)</f>
        <v>0</v>
      </c>
      <c r="K166" s="57">
        <f>VLOOKUP($M166,CardStats!$A$3:$AE$998,20,FALSE)</f>
        <v>0</v>
      </c>
      <c r="L166" s="57">
        <f>VLOOKUP($M166,CardStats!$A$3:$AE$998,21,FALSE)</f>
        <v>0</v>
      </c>
      <c r="M166" s="53" t="str">
        <f>Fixtures!A166</f>
        <v>Leyton Orient</v>
      </c>
      <c r="N166" s="54">
        <f>Fixtures!D166</f>
        <v>43694</v>
      </c>
      <c r="O166" s="53" t="str">
        <f>Fixtures!B166</f>
        <v>Stevenage</v>
      </c>
      <c r="P166" s="51">
        <f>VLOOKUP($O166,CardStats!$A$3:$AE$998,5,FALSE)</f>
        <v>2</v>
      </c>
      <c r="Q166" s="51">
        <f>VLOOKUP($O166,CardStats!$A$3:$AE$998,7,FALSE)</f>
        <v>1</v>
      </c>
      <c r="R166" s="51">
        <f>VLOOKUP($O166,CardStats!$A$3:$AE$998,8,FALSE)</f>
        <v>0.5</v>
      </c>
      <c r="S166" s="51">
        <f>VLOOKUP($O166,CardStats!$A$3:$AE$998,10,FALSE)</f>
        <v>0</v>
      </c>
      <c r="T166" s="57">
        <f>VLOOKUP($O166,CardStats!$A$3:$AE$998,11,FALSE)</f>
        <v>0.5</v>
      </c>
      <c r="U166" s="57">
        <f>VLOOKUP($O166,CardStats!$A$3:$AE$998,13,FALSE)</f>
        <v>0</v>
      </c>
      <c r="V166" s="57">
        <f>VLOOKUP($O166,CardStats!$A$3:$AE$998,14,FALSE)</f>
        <v>0</v>
      </c>
      <c r="W166" s="57">
        <f>VLOOKUP($O166,CardStats!$A$3:$AE$998,16,FALSE)</f>
        <v>0</v>
      </c>
      <c r="X166" s="57">
        <f>VLOOKUP($O166,CardStats!$A$3:$AE$998,17,FALSE)</f>
        <v>0.5</v>
      </c>
      <c r="Y166" s="57">
        <f>VLOOKUP($O166,CardStats!$A$3:$AE$998,19,FALSE)</f>
        <v>0</v>
      </c>
      <c r="Z166" s="57">
        <f>VLOOKUP($O166,CardStats!$A$3:$AE$998,20,FALSE)</f>
        <v>0</v>
      </c>
      <c r="AA166" s="57">
        <f>VLOOKUP($O166,CardStats!$A$3:$AE$998,22,FALSE)</f>
        <v>0</v>
      </c>
    </row>
    <row r="167" spans="1:27" x14ac:dyDescent="0.3">
      <c r="A167" s="51">
        <f>VLOOKUP($M167,CardStats!$A$3:$AE$998,5,FALSE)</f>
        <v>5</v>
      </c>
      <c r="B167" s="51">
        <f>VLOOKUP($M167,CardStats!$A$3:$AE$998,6,FALSE)</f>
        <v>5</v>
      </c>
      <c r="C167" s="51">
        <f>VLOOKUP($M167,CardStats!$A$3:$AE$998,8,FALSE)</f>
        <v>2.5</v>
      </c>
      <c r="D167" s="51">
        <f>VLOOKUP($M167,CardStats!$A$3:$AE$998,9,FALSE)</f>
        <v>3</v>
      </c>
      <c r="E167" s="57">
        <f>VLOOKUP($M167,CardStats!$A$3:$AE$998,11,FALSE)</f>
        <v>1</v>
      </c>
      <c r="F167" s="57">
        <f>VLOOKUP($M167,CardStats!$A$3:$AE$998,12,FALSE)</f>
        <v>1</v>
      </c>
      <c r="G167" s="57">
        <f>VLOOKUP($M167,CardStats!$A$3:$AE$998,14,FALSE)</f>
        <v>1</v>
      </c>
      <c r="H167" s="57">
        <f>VLOOKUP($M167,CardStats!$A$3:$AE$998,15,FALSE)</f>
        <v>1</v>
      </c>
      <c r="I167" s="57">
        <f>VLOOKUP($M167,CardStats!$A$3:$AE$998,17,FALSE)</f>
        <v>1</v>
      </c>
      <c r="J167" s="57">
        <f>VLOOKUP($M167,CardStats!$A$3:$AE$998,18,FALSE)</f>
        <v>1</v>
      </c>
      <c r="K167" s="57">
        <f>VLOOKUP($M167,CardStats!$A$3:$AE$998,20,FALSE)</f>
        <v>1</v>
      </c>
      <c r="L167" s="57">
        <f>VLOOKUP($M167,CardStats!$A$3:$AE$998,21,FALSE)</f>
        <v>1</v>
      </c>
      <c r="M167" s="53" t="str">
        <f>Fixtures!A167</f>
        <v>Morecambe</v>
      </c>
      <c r="N167" s="54">
        <f>Fixtures!D167</f>
        <v>43694</v>
      </c>
      <c r="O167" s="53" t="str">
        <f>Fixtures!B167</f>
        <v>Cheltenham Town</v>
      </c>
      <c r="P167" s="51">
        <f>VLOOKUP($O167,CardStats!$A$3:$AE$998,5,FALSE)</f>
        <v>2.5</v>
      </c>
      <c r="Q167" s="51">
        <f>VLOOKUP($O167,CardStats!$A$3:$AE$998,7,FALSE)</f>
        <v>3</v>
      </c>
      <c r="R167" s="51">
        <f>VLOOKUP($O167,CardStats!$A$3:$AE$998,8,FALSE)</f>
        <v>1.5</v>
      </c>
      <c r="S167" s="51">
        <f>VLOOKUP($O167,CardStats!$A$3:$AE$998,10,FALSE)</f>
        <v>3</v>
      </c>
      <c r="T167" s="57">
        <f>VLOOKUP($O167,CardStats!$A$3:$AE$998,11,FALSE)</f>
        <v>0.5</v>
      </c>
      <c r="U167" s="57">
        <f>VLOOKUP($O167,CardStats!$A$3:$AE$998,13,FALSE)</f>
        <v>1</v>
      </c>
      <c r="V167" s="57">
        <f>VLOOKUP($O167,CardStats!$A$3:$AE$998,14,FALSE)</f>
        <v>0</v>
      </c>
      <c r="W167" s="57">
        <f>VLOOKUP($O167,CardStats!$A$3:$AE$998,16,FALSE)</f>
        <v>0</v>
      </c>
      <c r="X167" s="57">
        <f>VLOOKUP($O167,CardStats!$A$3:$AE$998,17,FALSE)</f>
        <v>0.5</v>
      </c>
      <c r="Y167" s="57">
        <f>VLOOKUP($O167,CardStats!$A$3:$AE$998,19,FALSE)</f>
        <v>1</v>
      </c>
      <c r="Z167" s="57">
        <f>VLOOKUP($O167,CardStats!$A$3:$AE$998,20,FALSE)</f>
        <v>0.5</v>
      </c>
      <c r="AA167" s="57">
        <f>VLOOKUP($O167,CardStats!$A$3:$AE$998,22,FALSE)</f>
        <v>1</v>
      </c>
    </row>
    <row r="168" spans="1:27" x14ac:dyDescent="0.3">
      <c r="A168" s="51">
        <f>VLOOKUP($M168,CardStats!$A$3:$AE$998,5,FALSE)</f>
        <v>5</v>
      </c>
      <c r="B168" s="51">
        <f>VLOOKUP($M168,CardStats!$A$3:$AE$998,6,FALSE)</f>
        <v>8</v>
      </c>
      <c r="C168" s="51">
        <f>VLOOKUP($M168,CardStats!$A$3:$AE$998,8,FALSE)</f>
        <v>1.5</v>
      </c>
      <c r="D168" s="51">
        <f>VLOOKUP($M168,CardStats!$A$3:$AE$998,9,FALSE)</f>
        <v>2</v>
      </c>
      <c r="E168" s="57">
        <f>VLOOKUP($M168,CardStats!$A$3:$AE$998,11,FALSE)</f>
        <v>0.5</v>
      </c>
      <c r="F168" s="57">
        <f>VLOOKUP($M168,CardStats!$A$3:$AE$998,12,FALSE)</f>
        <v>1</v>
      </c>
      <c r="G168" s="57">
        <f>VLOOKUP($M168,CardStats!$A$3:$AE$998,14,FALSE)</f>
        <v>0.5</v>
      </c>
      <c r="H168" s="57">
        <f>VLOOKUP($M168,CardStats!$A$3:$AE$998,15,FALSE)</f>
        <v>1</v>
      </c>
      <c r="I168" s="57">
        <f>VLOOKUP($M168,CardStats!$A$3:$AE$998,17,FALSE)</f>
        <v>1</v>
      </c>
      <c r="J168" s="57">
        <f>VLOOKUP($M168,CardStats!$A$3:$AE$998,18,FALSE)</f>
        <v>1</v>
      </c>
      <c r="K168" s="57">
        <f>VLOOKUP($M168,CardStats!$A$3:$AE$998,20,FALSE)</f>
        <v>0.5</v>
      </c>
      <c r="L168" s="57">
        <f>VLOOKUP($M168,CardStats!$A$3:$AE$998,21,FALSE)</f>
        <v>1</v>
      </c>
      <c r="M168" s="53" t="str">
        <f>Fixtures!A168</f>
        <v>Newport County</v>
      </c>
      <c r="N168" s="54">
        <f>Fixtures!D168</f>
        <v>43694</v>
      </c>
      <c r="O168" s="53" t="str">
        <f>Fixtures!B168</f>
        <v>Plymouth Argyle</v>
      </c>
      <c r="P168" s="51">
        <f>VLOOKUP($O168,CardStats!$A$3:$AE$998,5,FALSE)</f>
        <v>5</v>
      </c>
      <c r="Q168" s="51">
        <f>VLOOKUP($O168,CardStats!$A$3:$AE$998,7,FALSE)</f>
        <v>8</v>
      </c>
      <c r="R168" s="51">
        <f>VLOOKUP($O168,CardStats!$A$3:$AE$998,8,FALSE)</f>
        <v>3</v>
      </c>
      <c r="S168" s="51">
        <f>VLOOKUP($O168,CardStats!$A$3:$AE$998,10,FALSE)</f>
        <v>5</v>
      </c>
      <c r="T168" s="57">
        <f>VLOOKUP($O168,CardStats!$A$3:$AE$998,11,FALSE)</f>
        <v>0.5</v>
      </c>
      <c r="U168" s="57">
        <f>VLOOKUP($O168,CardStats!$A$3:$AE$998,13,FALSE)</f>
        <v>1</v>
      </c>
      <c r="V168" s="57">
        <f>VLOOKUP($O168,CardStats!$A$3:$AE$998,14,FALSE)</f>
        <v>0.5</v>
      </c>
      <c r="W168" s="57">
        <f>VLOOKUP($O168,CardStats!$A$3:$AE$998,16,FALSE)</f>
        <v>1</v>
      </c>
      <c r="X168" s="57">
        <f>VLOOKUP($O168,CardStats!$A$3:$AE$998,17,FALSE)</f>
        <v>1</v>
      </c>
      <c r="Y168" s="57">
        <f>VLOOKUP($O168,CardStats!$A$3:$AE$998,19,FALSE)</f>
        <v>1</v>
      </c>
      <c r="Z168" s="57">
        <f>VLOOKUP($O168,CardStats!$A$3:$AE$998,20,FALSE)</f>
        <v>0.5</v>
      </c>
      <c r="AA168" s="57">
        <f>VLOOKUP($O168,CardStats!$A$3:$AE$998,22,FALSE)</f>
        <v>1</v>
      </c>
    </row>
    <row r="169" spans="1:27" x14ac:dyDescent="0.3">
      <c r="A169" s="51">
        <f>VLOOKUP($M169,CardStats!$A$3:$AE$998,5,FALSE)</f>
        <v>6</v>
      </c>
      <c r="B169" s="51">
        <f>VLOOKUP($M169,CardStats!$A$3:$AE$998,6,FALSE)</f>
        <v>6</v>
      </c>
      <c r="C169" s="51">
        <f>VLOOKUP($M169,CardStats!$A$3:$AE$998,8,FALSE)</f>
        <v>3.5</v>
      </c>
      <c r="D169" s="51">
        <f>VLOOKUP($M169,CardStats!$A$3:$AE$998,9,FALSE)</f>
        <v>2</v>
      </c>
      <c r="E169" s="57">
        <f>VLOOKUP($M169,CardStats!$A$3:$AE$998,11,FALSE)</f>
        <v>1</v>
      </c>
      <c r="F169" s="57">
        <f>VLOOKUP($M169,CardStats!$A$3:$AE$998,12,FALSE)</f>
        <v>1</v>
      </c>
      <c r="G169" s="57">
        <f>VLOOKUP($M169,CardStats!$A$3:$AE$998,14,FALSE)</f>
        <v>1</v>
      </c>
      <c r="H169" s="57">
        <f>VLOOKUP($M169,CardStats!$A$3:$AE$998,15,FALSE)</f>
        <v>1</v>
      </c>
      <c r="I169" s="57">
        <f>VLOOKUP($M169,CardStats!$A$3:$AE$998,17,FALSE)</f>
        <v>1</v>
      </c>
      <c r="J169" s="57">
        <f>VLOOKUP($M169,CardStats!$A$3:$AE$998,18,FALSE)</f>
        <v>1</v>
      </c>
      <c r="K169" s="57">
        <f>VLOOKUP($M169,CardStats!$A$3:$AE$998,20,FALSE)</f>
        <v>1</v>
      </c>
      <c r="L169" s="57">
        <f>VLOOKUP($M169,CardStats!$A$3:$AE$998,21,FALSE)</f>
        <v>1</v>
      </c>
      <c r="M169" s="53" t="str">
        <f>Fixtures!A169</f>
        <v>Northampton Town</v>
      </c>
      <c r="N169" s="54">
        <f>Fixtures!D169</f>
        <v>43694</v>
      </c>
      <c r="O169" s="53" t="str">
        <f>Fixtures!B169</f>
        <v>Macclesfield Town</v>
      </c>
      <c r="P169" s="51">
        <f>VLOOKUP($O169,CardStats!$A$3:$AE$998,5,FALSE)</f>
        <v>3</v>
      </c>
      <c r="Q169" s="51">
        <f>VLOOKUP($O169,CardStats!$A$3:$AE$998,7,FALSE)</f>
        <v>4</v>
      </c>
      <c r="R169" s="51">
        <f>VLOOKUP($O169,CardStats!$A$3:$AE$998,8,FALSE)</f>
        <v>2</v>
      </c>
      <c r="S169" s="51">
        <f>VLOOKUP($O169,CardStats!$A$3:$AE$998,10,FALSE)</f>
        <v>3</v>
      </c>
      <c r="T169" s="57">
        <f>VLOOKUP($O169,CardStats!$A$3:$AE$998,11,FALSE)</f>
        <v>0.5</v>
      </c>
      <c r="U169" s="57">
        <f>VLOOKUP($O169,CardStats!$A$3:$AE$998,13,FALSE)</f>
        <v>1</v>
      </c>
      <c r="V169" s="57">
        <f>VLOOKUP($O169,CardStats!$A$3:$AE$998,14,FALSE)</f>
        <v>0</v>
      </c>
      <c r="W169" s="57">
        <f>VLOOKUP($O169,CardStats!$A$3:$AE$998,16,FALSE)</f>
        <v>0</v>
      </c>
      <c r="X169" s="57">
        <f>VLOOKUP($O169,CardStats!$A$3:$AE$998,17,FALSE)</f>
        <v>1</v>
      </c>
      <c r="Y169" s="57">
        <f>VLOOKUP($O169,CardStats!$A$3:$AE$998,19,FALSE)</f>
        <v>1</v>
      </c>
      <c r="Z169" s="57">
        <f>VLOOKUP($O169,CardStats!$A$3:$AE$998,20,FALSE)</f>
        <v>0.5</v>
      </c>
      <c r="AA169" s="57">
        <f>VLOOKUP($O169,CardStats!$A$3:$AE$998,22,FALSE)</f>
        <v>1</v>
      </c>
    </row>
    <row r="170" spans="1:27" x14ac:dyDescent="0.3">
      <c r="A170" s="51">
        <f>VLOOKUP($M170,CardStats!$A$3:$AE$998,5,FALSE)</f>
        <v>2.5</v>
      </c>
      <c r="B170" s="51">
        <f>VLOOKUP($M170,CardStats!$A$3:$AE$998,6,FALSE)</f>
        <v>1</v>
      </c>
      <c r="C170" s="51">
        <f>VLOOKUP($M170,CardStats!$A$3:$AE$998,8,FALSE)</f>
        <v>1.5</v>
      </c>
      <c r="D170" s="51">
        <f>VLOOKUP($M170,CardStats!$A$3:$AE$998,9,FALSE)</f>
        <v>1</v>
      </c>
      <c r="E170" s="57">
        <f>VLOOKUP($M170,CardStats!$A$3:$AE$998,11,FALSE)</f>
        <v>0.5</v>
      </c>
      <c r="F170" s="57">
        <f>VLOOKUP($M170,CardStats!$A$3:$AE$998,12,FALSE)</f>
        <v>0</v>
      </c>
      <c r="G170" s="57">
        <f>VLOOKUP($M170,CardStats!$A$3:$AE$998,14,FALSE)</f>
        <v>0</v>
      </c>
      <c r="H170" s="57">
        <f>VLOOKUP($M170,CardStats!$A$3:$AE$998,15,FALSE)</f>
        <v>0</v>
      </c>
      <c r="I170" s="57">
        <f>VLOOKUP($M170,CardStats!$A$3:$AE$998,17,FALSE)</f>
        <v>1</v>
      </c>
      <c r="J170" s="57">
        <f>VLOOKUP($M170,CardStats!$A$3:$AE$998,18,FALSE)</f>
        <v>1</v>
      </c>
      <c r="K170" s="57">
        <f>VLOOKUP($M170,CardStats!$A$3:$AE$998,20,FALSE)</f>
        <v>0.5</v>
      </c>
      <c r="L170" s="57">
        <f>VLOOKUP($M170,CardStats!$A$3:$AE$998,21,FALSE)</f>
        <v>0</v>
      </c>
      <c r="M170" s="53" t="str">
        <f>Fixtures!A170</f>
        <v>Salford City</v>
      </c>
      <c r="N170" s="54">
        <f>Fixtures!D170</f>
        <v>43694</v>
      </c>
      <c r="O170" s="53" t="str">
        <f>Fixtures!B170</f>
        <v>Port Vale</v>
      </c>
      <c r="P170" s="51">
        <f>VLOOKUP($O170,CardStats!$A$3:$AE$998,5,FALSE)</f>
        <v>4.5</v>
      </c>
      <c r="Q170" s="51">
        <f>VLOOKUP($O170,CardStats!$A$3:$AE$998,7,FALSE)</f>
        <v>3</v>
      </c>
      <c r="R170" s="51">
        <f>VLOOKUP($O170,CardStats!$A$3:$AE$998,8,FALSE)</f>
        <v>2</v>
      </c>
      <c r="S170" s="51">
        <f>VLOOKUP($O170,CardStats!$A$3:$AE$998,10,FALSE)</f>
        <v>3</v>
      </c>
      <c r="T170" s="57">
        <f>VLOOKUP($O170,CardStats!$A$3:$AE$998,11,FALSE)</f>
        <v>1</v>
      </c>
      <c r="U170" s="57">
        <f>VLOOKUP($O170,CardStats!$A$3:$AE$998,13,FALSE)</f>
        <v>1</v>
      </c>
      <c r="V170" s="57">
        <f>VLOOKUP($O170,CardStats!$A$3:$AE$998,14,FALSE)</f>
        <v>0.5</v>
      </c>
      <c r="W170" s="57">
        <f>VLOOKUP($O170,CardStats!$A$3:$AE$998,16,FALSE)</f>
        <v>0</v>
      </c>
      <c r="X170" s="57">
        <f>VLOOKUP($O170,CardStats!$A$3:$AE$998,17,FALSE)</f>
        <v>1</v>
      </c>
      <c r="Y170" s="57">
        <f>VLOOKUP($O170,CardStats!$A$3:$AE$998,19,FALSE)</f>
        <v>1</v>
      </c>
      <c r="Z170" s="57">
        <f>VLOOKUP($O170,CardStats!$A$3:$AE$998,20,FALSE)</f>
        <v>0.5</v>
      </c>
      <c r="AA170" s="57">
        <f>VLOOKUP($O170,CardStats!$A$3:$AE$998,22,FALSE)</f>
        <v>1</v>
      </c>
    </row>
    <row r="171" spans="1:27" x14ac:dyDescent="0.3">
      <c r="A171" s="51">
        <f>VLOOKUP($M171,CardStats!$A$3:$AE$998,5,FALSE)</f>
        <v>2</v>
      </c>
      <c r="B171" s="51">
        <f>VLOOKUP($M171,CardStats!$A$3:$AE$998,6,FALSE)</f>
        <v>2</v>
      </c>
      <c r="C171" s="51">
        <f>VLOOKUP($M171,CardStats!$A$3:$AE$998,8,FALSE)</f>
        <v>2</v>
      </c>
      <c r="D171" s="51">
        <f>VLOOKUP($M171,CardStats!$A$3:$AE$998,9,FALSE)</f>
        <v>2</v>
      </c>
      <c r="E171" s="57">
        <f>VLOOKUP($M171,CardStats!$A$3:$AE$998,11,FALSE)</f>
        <v>0</v>
      </c>
      <c r="F171" s="57">
        <f>VLOOKUP($M171,CardStats!$A$3:$AE$998,12,FALSE)</f>
        <v>0</v>
      </c>
      <c r="G171" s="57">
        <f>VLOOKUP($M171,CardStats!$A$3:$AE$998,14,FALSE)</f>
        <v>0</v>
      </c>
      <c r="H171" s="57">
        <f>VLOOKUP($M171,CardStats!$A$3:$AE$998,15,FALSE)</f>
        <v>0</v>
      </c>
      <c r="I171" s="57">
        <f>VLOOKUP($M171,CardStats!$A$3:$AE$998,17,FALSE)</f>
        <v>1</v>
      </c>
      <c r="J171" s="57">
        <f>VLOOKUP($M171,CardStats!$A$3:$AE$998,18,FALSE)</f>
        <v>1</v>
      </c>
      <c r="K171" s="57">
        <f>VLOOKUP($M171,CardStats!$A$3:$AE$998,20,FALSE)</f>
        <v>1</v>
      </c>
      <c r="L171" s="57">
        <f>VLOOKUP($M171,CardStats!$A$3:$AE$998,21,FALSE)</f>
        <v>1</v>
      </c>
      <c r="M171" s="53" t="str">
        <f>Fixtures!A171</f>
        <v>Scunthorpe United</v>
      </c>
      <c r="N171" s="54">
        <f>Fixtures!D171</f>
        <v>43694</v>
      </c>
      <c r="O171" s="53" t="str">
        <f>Fixtures!B171</f>
        <v>Crawley Town</v>
      </c>
      <c r="P171" s="51">
        <f>VLOOKUP($O171,CardStats!$A$3:$AE$998,5,FALSE)</f>
        <v>4.5</v>
      </c>
      <c r="Q171" s="51">
        <f>VLOOKUP($O171,CardStats!$A$3:$AE$998,7,FALSE)</f>
        <v>5</v>
      </c>
      <c r="R171" s="51">
        <f>VLOOKUP($O171,CardStats!$A$3:$AE$998,8,FALSE)</f>
        <v>2.5</v>
      </c>
      <c r="S171" s="51">
        <f>VLOOKUP($O171,CardStats!$A$3:$AE$998,10,FALSE)</f>
        <v>3</v>
      </c>
      <c r="T171" s="57">
        <f>VLOOKUP($O171,CardStats!$A$3:$AE$998,11,FALSE)</f>
        <v>1</v>
      </c>
      <c r="U171" s="57">
        <f>VLOOKUP($O171,CardStats!$A$3:$AE$998,13,FALSE)</f>
        <v>1</v>
      </c>
      <c r="V171" s="57">
        <f>VLOOKUP($O171,CardStats!$A$3:$AE$998,14,FALSE)</f>
        <v>0.5</v>
      </c>
      <c r="W171" s="57">
        <f>VLOOKUP($O171,CardStats!$A$3:$AE$998,16,FALSE)</f>
        <v>1</v>
      </c>
      <c r="X171" s="57">
        <f>VLOOKUP($O171,CardStats!$A$3:$AE$998,17,FALSE)</f>
        <v>1</v>
      </c>
      <c r="Y171" s="57">
        <f>VLOOKUP($O171,CardStats!$A$3:$AE$998,19,FALSE)</f>
        <v>1</v>
      </c>
      <c r="Z171" s="57">
        <f>VLOOKUP($O171,CardStats!$A$3:$AE$998,20,FALSE)</f>
        <v>1</v>
      </c>
      <c r="AA171" s="57">
        <f>VLOOKUP($O171,CardStats!$A$3:$AE$998,22,FALSE)</f>
        <v>1</v>
      </c>
    </row>
    <row r="172" spans="1:27" x14ac:dyDescent="0.3">
      <c r="A172" s="51" t="e">
        <f>VLOOKUP($M172,CardStats!$A$3:$AE$998,5,FALSE)</f>
        <v>#DIV/0!</v>
      </c>
      <c r="B172" s="51" t="e">
        <f>VLOOKUP($M172,CardStats!$A$3:$AE$998,6,FALSE)</f>
        <v>#DIV/0!</v>
      </c>
      <c r="C172" s="51" t="e">
        <f>VLOOKUP($M172,CardStats!$A$3:$AE$998,8,FALSE)</f>
        <v>#DIV/0!</v>
      </c>
      <c r="D172" s="51" t="e">
        <f>VLOOKUP($M172,CardStats!$A$3:$AE$998,9,FALSE)</f>
        <v>#DIV/0!</v>
      </c>
      <c r="E172" s="57" t="e">
        <f>VLOOKUP($M172,CardStats!$A$3:$AE$998,11,FALSE)</f>
        <v>#DIV/0!</v>
      </c>
      <c r="F172" s="57" t="e">
        <f>VLOOKUP($M172,CardStats!$A$3:$AE$998,12,FALSE)</f>
        <v>#DIV/0!</v>
      </c>
      <c r="G172" s="57" t="e">
        <f>VLOOKUP($M172,CardStats!$A$3:$AE$998,14,FALSE)</f>
        <v>#DIV/0!</v>
      </c>
      <c r="H172" s="57" t="e">
        <f>VLOOKUP($M172,CardStats!$A$3:$AE$998,15,FALSE)</f>
        <v>#DIV/0!</v>
      </c>
      <c r="I172" s="57" t="e">
        <f>VLOOKUP($M172,CardStats!$A$3:$AE$998,17,FALSE)</f>
        <v>#DIV/0!</v>
      </c>
      <c r="J172" s="57" t="e">
        <f>VLOOKUP($M172,CardStats!$A$3:$AE$998,18,FALSE)</f>
        <v>#DIV/0!</v>
      </c>
      <c r="K172" s="57" t="e">
        <f>VLOOKUP($M172,CardStats!$A$3:$AE$998,20,FALSE)</f>
        <v>#DIV/0!</v>
      </c>
      <c r="L172" s="57" t="e">
        <f>VLOOKUP($M172,CardStats!$A$3:$AE$998,21,FALSE)</f>
        <v>#DIV/0!</v>
      </c>
      <c r="M172" s="53" t="str">
        <f>Fixtures!A172</f>
        <v>Celta de Vigo</v>
      </c>
      <c r="N172" s="54">
        <f>Fixtures!D172</f>
        <v>43694</v>
      </c>
      <c r="O172" s="53" t="str">
        <f>Fixtures!B172</f>
        <v>Real Madrid</v>
      </c>
      <c r="P172" s="51" t="e">
        <f>VLOOKUP($O172,CardStats!$A$3:$AE$998,5,FALSE)</f>
        <v>#DIV/0!</v>
      </c>
      <c r="Q172" s="51" t="e">
        <f>VLOOKUP($O172,CardStats!$A$3:$AE$998,7,FALSE)</f>
        <v>#DIV/0!</v>
      </c>
      <c r="R172" s="51" t="e">
        <f>VLOOKUP($O172,CardStats!$A$3:$AE$998,8,FALSE)</f>
        <v>#DIV/0!</v>
      </c>
      <c r="S172" s="51" t="e">
        <f>VLOOKUP($O172,CardStats!$A$3:$AE$998,10,FALSE)</f>
        <v>#DIV/0!</v>
      </c>
      <c r="T172" s="57" t="e">
        <f>VLOOKUP($O172,CardStats!$A$3:$AE$998,11,FALSE)</f>
        <v>#DIV/0!</v>
      </c>
      <c r="U172" s="57" t="e">
        <f>VLOOKUP($O172,CardStats!$A$3:$AE$998,13,FALSE)</f>
        <v>#DIV/0!</v>
      </c>
      <c r="V172" s="57" t="e">
        <f>VLOOKUP($O172,CardStats!$A$3:$AE$998,14,FALSE)</f>
        <v>#DIV/0!</v>
      </c>
      <c r="W172" s="57" t="e">
        <f>VLOOKUP($O172,CardStats!$A$3:$AE$998,16,FALSE)</f>
        <v>#DIV/0!</v>
      </c>
      <c r="X172" s="57" t="e">
        <f>VLOOKUP($O172,CardStats!$A$3:$AE$998,17,FALSE)</f>
        <v>#DIV/0!</v>
      </c>
      <c r="Y172" s="57" t="e">
        <f>VLOOKUP($O172,CardStats!$A$3:$AE$998,19,FALSE)</f>
        <v>#DIV/0!</v>
      </c>
      <c r="Z172" s="57" t="e">
        <f>VLOOKUP($O172,CardStats!$A$3:$AE$998,20,FALSE)</f>
        <v>#DIV/0!</v>
      </c>
      <c r="AA172" s="57" t="e">
        <f>VLOOKUP($O172,CardStats!$A$3:$AE$998,22,FALSE)</f>
        <v>#DIV/0!</v>
      </c>
    </row>
    <row r="173" spans="1:27" x14ac:dyDescent="0.3">
      <c r="A173" s="51" t="e">
        <f>VLOOKUP($M173,CardStats!$A$3:$AE$998,5,FALSE)</f>
        <v>#DIV/0!</v>
      </c>
      <c r="B173" s="51" t="e">
        <f>VLOOKUP($M173,CardStats!$A$3:$AE$998,6,FALSE)</f>
        <v>#DIV/0!</v>
      </c>
      <c r="C173" s="51" t="e">
        <f>VLOOKUP($M173,CardStats!$A$3:$AE$998,8,FALSE)</f>
        <v>#DIV/0!</v>
      </c>
      <c r="D173" s="51" t="e">
        <f>VLOOKUP($M173,CardStats!$A$3:$AE$998,9,FALSE)</f>
        <v>#DIV/0!</v>
      </c>
      <c r="E173" s="57" t="e">
        <f>VLOOKUP($M173,CardStats!$A$3:$AE$998,11,FALSE)</f>
        <v>#DIV/0!</v>
      </c>
      <c r="F173" s="57" t="e">
        <f>VLOOKUP($M173,CardStats!$A$3:$AE$998,12,FALSE)</f>
        <v>#DIV/0!</v>
      </c>
      <c r="G173" s="57" t="e">
        <f>VLOOKUP($M173,CardStats!$A$3:$AE$998,14,FALSE)</f>
        <v>#DIV/0!</v>
      </c>
      <c r="H173" s="57" t="e">
        <f>VLOOKUP($M173,CardStats!$A$3:$AE$998,15,FALSE)</f>
        <v>#DIV/0!</v>
      </c>
      <c r="I173" s="57" t="e">
        <f>VLOOKUP($M173,CardStats!$A$3:$AE$998,17,FALSE)</f>
        <v>#DIV/0!</v>
      </c>
      <c r="J173" s="57" t="e">
        <f>VLOOKUP($M173,CardStats!$A$3:$AE$998,18,FALSE)</f>
        <v>#DIV/0!</v>
      </c>
      <c r="K173" s="57" t="e">
        <f>VLOOKUP($M173,CardStats!$A$3:$AE$998,20,FALSE)</f>
        <v>#DIV/0!</v>
      </c>
      <c r="L173" s="57" t="e">
        <f>VLOOKUP($M173,CardStats!$A$3:$AE$998,21,FALSE)</f>
        <v>#DIV/0!</v>
      </c>
      <c r="M173" s="53" t="str">
        <f>Fixtures!A173</f>
        <v>Leganés</v>
      </c>
      <c r="N173" s="54">
        <f>Fixtures!D173</f>
        <v>43694</v>
      </c>
      <c r="O173" s="53" t="str">
        <f>Fixtures!B173</f>
        <v>Osasuna</v>
      </c>
      <c r="P173" s="51" t="e">
        <f>VLOOKUP($O173,CardStats!$A$3:$AE$998,5,FALSE)</f>
        <v>#DIV/0!</v>
      </c>
      <c r="Q173" s="51" t="e">
        <f>VLOOKUP($O173,CardStats!$A$3:$AE$998,7,FALSE)</f>
        <v>#DIV/0!</v>
      </c>
      <c r="R173" s="51" t="e">
        <f>VLOOKUP($O173,CardStats!$A$3:$AE$998,8,FALSE)</f>
        <v>#DIV/0!</v>
      </c>
      <c r="S173" s="51" t="e">
        <f>VLOOKUP($O173,CardStats!$A$3:$AE$998,10,FALSE)</f>
        <v>#DIV/0!</v>
      </c>
      <c r="T173" s="57" t="e">
        <f>VLOOKUP($O173,CardStats!$A$3:$AE$998,11,FALSE)</f>
        <v>#DIV/0!</v>
      </c>
      <c r="U173" s="57" t="e">
        <f>VLOOKUP($O173,CardStats!$A$3:$AE$998,13,FALSE)</f>
        <v>#DIV/0!</v>
      </c>
      <c r="V173" s="57" t="e">
        <f>VLOOKUP($O173,CardStats!$A$3:$AE$998,14,FALSE)</f>
        <v>#DIV/0!</v>
      </c>
      <c r="W173" s="57" t="e">
        <f>VLOOKUP($O173,CardStats!$A$3:$AE$998,16,FALSE)</f>
        <v>#DIV/0!</v>
      </c>
      <c r="X173" s="57" t="e">
        <f>VLOOKUP($O173,CardStats!$A$3:$AE$998,17,FALSE)</f>
        <v>#DIV/0!</v>
      </c>
      <c r="Y173" s="57" t="e">
        <f>VLOOKUP($O173,CardStats!$A$3:$AE$998,19,FALSE)</f>
        <v>#DIV/0!</v>
      </c>
      <c r="Z173" s="57" t="e">
        <f>VLOOKUP($O173,CardStats!$A$3:$AE$998,20,FALSE)</f>
        <v>#DIV/0!</v>
      </c>
      <c r="AA173" s="57" t="e">
        <f>VLOOKUP($O173,CardStats!$A$3:$AE$998,22,FALSE)</f>
        <v>#DIV/0!</v>
      </c>
    </row>
    <row r="174" spans="1:27" x14ac:dyDescent="0.3">
      <c r="A174" s="51" t="e">
        <f>VLOOKUP($M174,CardStats!$A$3:$AE$998,5,FALSE)</f>
        <v>#DIV/0!</v>
      </c>
      <c r="B174" s="51" t="e">
        <f>VLOOKUP($M174,CardStats!$A$3:$AE$998,6,FALSE)</f>
        <v>#DIV/0!</v>
      </c>
      <c r="C174" s="51" t="e">
        <f>VLOOKUP($M174,CardStats!$A$3:$AE$998,8,FALSE)</f>
        <v>#DIV/0!</v>
      </c>
      <c r="D174" s="51" t="e">
        <f>VLOOKUP($M174,CardStats!$A$3:$AE$998,9,FALSE)</f>
        <v>#DIV/0!</v>
      </c>
      <c r="E174" s="57" t="e">
        <f>VLOOKUP($M174,CardStats!$A$3:$AE$998,11,FALSE)</f>
        <v>#DIV/0!</v>
      </c>
      <c r="F174" s="57" t="e">
        <f>VLOOKUP($M174,CardStats!$A$3:$AE$998,12,FALSE)</f>
        <v>#DIV/0!</v>
      </c>
      <c r="G174" s="57" t="e">
        <f>VLOOKUP($M174,CardStats!$A$3:$AE$998,14,FALSE)</f>
        <v>#DIV/0!</v>
      </c>
      <c r="H174" s="57" t="e">
        <f>VLOOKUP($M174,CardStats!$A$3:$AE$998,15,FALSE)</f>
        <v>#DIV/0!</v>
      </c>
      <c r="I174" s="57" t="e">
        <f>VLOOKUP($M174,CardStats!$A$3:$AE$998,17,FALSE)</f>
        <v>#DIV/0!</v>
      </c>
      <c r="J174" s="57" t="e">
        <f>VLOOKUP($M174,CardStats!$A$3:$AE$998,18,FALSE)</f>
        <v>#DIV/0!</v>
      </c>
      <c r="K174" s="57" t="e">
        <f>VLOOKUP($M174,CardStats!$A$3:$AE$998,20,FALSE)</f>
        <v>#DIV/0!</v>
      </c>
      <c r="L174" s="57" t="e">
        <f>VLOOKUP($M174,CardStats!$A$3:$AE$998,21,FALSE)</f>
        <v>#DIV/0!</v>
      </c>
      <c r="M174" s="53" t="str">
        <f>Fixtures!A174</f>
        <v>Mallorca</v>
      </c>
      <c r="N174" s="54">
        <f>Fixtures!D174</f>
        <v>43694</v>
      </c>
      <c r="O174" s="53" t="str">
        <f>Fixtures!B174</f>
        <v>Eibar</v>
      </c>
      <c r="P174" s="51" t="e">
        <f>VLOOKUP($O174,CardStats!$A$3:$AE$998,5,FALSE)</f>
        <v>#DIV/0!</v>
      </c>
      <c r="Q174" s="51" t="e">
        <f>VLOOKUP($O174,CardStats!$A$3:$AE$998,7,FALSE)</f>
        <v>#DIV/0!</v>
      </c>
      <c r="R174" s="51" t="e">
        <f>VLOOKUP($O174,CardStats!$A$3:$AE$998,8,FALSE)</f>
        <v>#DIV/0!</v>
      </c>
      <c r="S174" s="51" t="e">
        <f>VLOOKUP($O174,CardStats!$A$3:$AE$998,10,FALSE)</f>
        <v>#DIV/0!</v>
      </c>
      <c r="T174" s="57" t="e">
        <f>VLOOKUP($O174,CardStats!$A$3:$AE$998,11,FALSE)</f>
        <v>#DIV/0!</v>
      </c>
      <c r="U174" s="57" t="e">
        <f>VLOOKUP($O174,CardStats!$A$3:$AE$998,13,FALSE)</f>
        <v>#DIV/0!</v>
      </c>
      <c r="V174" s="57" t="e">
        <f>VLOOKUP($O174,CardStats!$A$3:$AE$998,14,FALSE)</f>
        <v>#DIV/0!</v>
      </c>
      <c r="W174" s="57" t="e">
        <f>VLOOKUP($O174,CardStats!$A$3:$AE$998,16,FALSE)</f>
        <v>#DIV/0!</v>
      </c>
      <c r="X174" s="57" t="e">
        <f>VLOOKUP($O174,CardStats!$A$3:$AE$998,17,FALSE)</f>
        <v>#DIV/0!</v>
      </c>
      <c r="Y174" s="57" t="e">
        <f>VLOOKUP($O174,CardStats!$A$3:$AE$998,19,FALSE)</f>
        <v>#DIV/0!</v>
      </c>
      <c r="Z174" s="57" t="e">
        <f>VLOOKUP($O174,CardStats!$A$3:$AE$998,20,FALSE)</f>
        <v>#DIV/0!</v>
      </c>
      <c r="AA174" s="57" t="e">
        <f>VLOOKUP($O174,CardStats!$A$3:$AE$998,22,FALSE)</f>
        <v>#DIV/0!</v>
      </c>
    </row>
    <row r="175" spans="1:27" x14ac:dyDescent="0.3">
      <c r="A175" s="51" t="e">
        <f>VLOOKUP($M175,CardStats!$A$3:$AE$998,5,FALSE)</f>
        <v>#DIV/0!</v>
      </c>
      <c r="B175" s="51" t="e">
        <f>VLOOKUP($M175,CardStats!$A$3:$AE$998,6,FALSE)</f>
        <v>#DIV/0!</v>
      </c>
      <c r="C175" s="51" t="e">
        <f>VLOOKUP($M175,CardStats!$A$3:$AE$998,8,FALSE)</f>
        <v>#DIV/0!</v>
      </c>
      <c r="D175" s="51" t="e">
        <f>VLOOKUP($M175,CardStats!$A$3:$AE$998,9,FALSE)</f>
        <v>#DIV/0!</v>
      </c>
      <c r="E175" s="57" t="e">
        <f>VLOOKUP($M175,CardStats!$A$3:$AE$998,11,FALSE)</f>
        <v>#DIV/0!</v>
      </c>
      <c r="F175" s="57" t="e">
        <f>VLOOKUP($M175,CardStats!$A$3:$AE$998,12,FALSE)</f>
        <v>#DIV/0!</v>
      </c>
      <c r="G175" s="57" t="e">
        <f>VLOOKUP($M175,CardStats!$A$3:$AE$998,14,FALSE)</f>
        <v>#DIV/0!</v>
      </c>
      <c r="H175" s="57" t="e">
        <f>VLOOKUP($M175,CardStats!$A$3:$AE$998,15,FALSE)</f>
        <v>#DIV/0!</v>
      </c>
      <c r="I175" s="57" t="e">
        <f>VLOOKUP($M175,CardStats!$A$3:$AE$998,17,FALSE)</f>
        <v>#DIV/0!</v>
      </c>
      <c r="J175" s="57" t="e">
        <f>VLOOKUP($M175,CardStats!$A$3:$AE$998,18,FALSE)</f>
        <v>#DIV/0!</v>
      </c>
      <c r="K175" s="57" t="e">
        <f>VLOOKUP($M175,CardStats!$A$3:$AE$998,20,FALSE)</f>
        <v>#DIV/0!</v>
      </c>
      <c r="L175" s="57" t="e">
        <f>VLOOKUP($M175,CardStats!$A$3:$AE$998,21,FALSE)</f>
        <v>#DIV/0!</v>
      </c>
      <c r="M175" s="53" t="str">
        <f>Fixtures!A175</f>
        <v>Valencia</v>
      </c>
      <c r="N175" s="54">
        <f>Fixtures!D175</f>
        <v>43694</v>
      </c>
      <c r="O175" s="53" t="str">
        <f>Fixtures!B175</f>
        <v>Real Sociedad</v>
      </c>
      <c r="P175" s="51" t="e">
        <f>VLOOKUP($O175,CardStats!$A$3:$AE$998,5,FALSE)</f>
        <v>#DIV/0!</v>
      </c>
      <c r="Q175" s="51" t="e">
        <f>VLOOKUP($O175,CardStats!$A$3:$AE$998,7,FALSE)</f>
        <v>#DIV/0!</v>
      </c>
      <c r="R175" s="51" t="e">
        <f>VLOOKUP($O175,CardStats!$A$3:$AE$998,8,FALSE)</f>
        <v>#DIV/0!</v>
      </c>
      <c r="S175" s="51" t="e">
        <f>VLOOKUP($O175,CardStats!$A$3:$AE$998,10,FALSE)</f>
        <v>#DIV/0!</v>
      </c>
      <c r="T175" s="57" t="e">
        <f>VLOOKUP($O175,CardStats!$A$3:$AE$998,11,FALSE)</f>
        <v>#DIV/0!</v>
      </c>
      <c r="U175" s="57" t="e">
        <f>VLOOKUP($O175,CardStats!$A$3:$AE$998,13,FALSE)</f>
        <v>#DIV/0!</v>
      </c>
      <c r="V175" s="57" t="e">
        <f>VLOOKUP($O175,CardStats!$A$3:$AE$998,14,FALSE)</f>
        <v>#DIV/0!</v>
      </c>
      <c r="W175" s="57" t="e">
        <f>VLOOKUP($O175,CardStats!$A$3:$AE$998,16,FALSE)</f>
        <v>#DIV/0!</v>
      </c>
      <c r="X175" s="57" t="e">
        <f>VLOOKUP($O175,CardStats!$A$3:$AE$998,17,FALSE)</f>
        <v>#DIV/0!</v>
      </c>
      <c r="Y175" s="57" t="e">
        <f>VLOOKUP($O175,CardStats!$A$3:$AE$998,19,FALSE)</f>
        <v>#DIV/0!</v>
      </c>
      <c r="Z175" s="57" t="e">
        <f>VLOOKUP($O175,CardStats!$A$3:$AE$998,20,FALSE)</f>
        <v>#DIV/0!</v>
      </c>
      <c r="AA175" s="57" t="e">
        <f>VLOOKUP($O175,CardStats!$A$3:$AE$998,22,FALSE)</f>
        <v>#DIV/0!</v>
      </c>
    </row>
    <row r="176" spans="1:27" x14ac:dyDescent="0.3">
      <c r="A176" s="51" t="e">
        <f>VLOOKUP($M176,CardStats!$A$3:$AE$998,5,FALSE)</f>
        <v>#DIV/0!</v>
      </c>
      <c r="B176" s="51" t="e">
        <f>VLOOKUP($M176,CardStats!$A$3:$AE$998,6,FALSE)</f>
        <v>#DIV/0!</v>
      </c>
      <c r="C176" s="51" t="e">
        <f>VLOOKUP($M176,CardStats!$A$3:$AE$998,8,FALSE)</f>
        <v>#DIV/0!</v>
      </c>
      <c r="D176" s="51" t="e">
        <f>VLOOKUP($M176,CardStats!$A$3:$AE$998,9,FALSE)</f>
        <v>#DIV/0!</v>
      </c>
      <c r="E176" s="57" t="e">
        <f>VLOOKUP($M176,CardStats!$A$3:$AE$998,11,FALSE)</f>
        <v>#DIV/0!</v>
      </c>
      <c r="F176" s="57" t="e">
        <f>VLOOKUP($M176,CardStats!$A$3:$AE$998,12,FALSE)</f>
        <v>#DIV/0!</v>
      </c>
      <c r="G176" s="57" t="e">
        <f>VLOOKUP($M176,CardStats!$A$3:$AE$998,14,FALSE)</f>
        <v>#DIV/0!</v>
      </c>
      <c r="H176" s="57" t="e">
        <f>VLOOKUP($M176,CardStats!$A$3:$AE$998,15,FALSE)</f>
        <v>#DIV/0!</v>
      </c>
      <c r="I176" s="57" t="e">
        <f>VLOOKUP($M176,CardStats!$A$3:$AE$998,17,FALSE)</f>
        <v>#DIV/0!</v>
      </c>
      <c r="J176" s="57" t="e">
        <f>VLOOKUP($M176,CardStats!$A$3:$AE$998,18,FALSE)</f>
        <v>#DIV/0!</v>
      </c>
      <c r="K176" s="57" t="e">
        <f>VLOOKUP($M176,CardStats!$A$3:$AE$998,20,FALSE)</f>
        <v>#DIV/0!</v>
      </c>
      <c r="L176" s="57" t="e">
        <f>VLOOKUP($M176,CardStats!$A$3:$AE$998,21,FALSE)</f>
        <v>#DIV/0!</v>
      </c>
      <c r="M176" s="53" t="str">
        <f>Fixtures!A176</f>
        <v>Villarreal</v>
      </c>
      <c r="N176" s="54">
        <f>Fixtures!D176</f>
        <v>43694</v>
      </c>
      <c r="O176" s="53" t="str">
        <f>Fixtures!B176</f>
        <v>Granada</v>
      </c>
      <c r="P176" s="51" t="e">
        <f>VLOOKUP($O176,CardStats!$A$3:$AE$998,5,FALSE)</f>
        <v>#DIV/0!</v>
      </c>
      <c r="Q176" s="51" t="e">
        <f>VLOOKUP($O176,CardStats!$A$3:$AE$998,7,FALSE)</f>
        <v>#DIV/0!</v>
      </c>
      <c r="R176" s="51" t="e">
        <f>VLOOKUP($O176,CardStats!$A$3:$AE$998,8,FALSE)</f>
        <v>#DIV/0!</v>
      </c>
      <c r="S176" s="51" t="e">
        <f>VLOOKUP($O176,CardStats!$A$3:$AE$998,10,FALSE)</f>
        <v>#DIV/0!</v>
      </c>
      <c r="T176" s="57" t="e">
        <f>VLOOKUP($O176,CardStats!$A$3:$AE$998,11,FALSE)</f>
        <v>#DIV/0!</v>
      </c>
      <c r="U176" s="57" t="e">
        <f>VLOOKUP($O176,CardStats!$A$3:$AE$998,13,FALSE)</f>
        <v>#DIV/0!</v>
      </c>
      <c r="V176" s="57" t="e">
        <f>VLOOKUP($O176,CardStats!$A$3:$AE$998,14,FALSE)</f>
        <v>#DIV/0!</v>
      </c>
      <c r="W176" s="57" t="e">
        <f>VLOOKUP($O176,CardStats!$A$3:$AE$998,16,FALSE)</f>
        <v>#DIV/0!</v>
      </c>
      <c r="X176" s="57" t="e">
        <f>VLOOKUP($O176,CardStats!$A$3:$AE$998,17,FALSE)</f>
        <v>#DIV/0!</v>
      </c>
      <c r="Y176" s="57" t="e">
        <f>VLOOKUP($O176,CardStats!$A$3:$AE$998,19,FALSE)</f>
        <v>#DIV/0!</v>
      </c>
      <c r="Z176" s="57" t="e">
        <f>VLOOKUP($O176,CardStats!$A$3:$AE$998,20,FALSE)</f>
        <v>#DIV/0!</v>
      </c>
      <c r="AA176" s="57" t="e">
        <f>VLOOKUP($O176,CardStats!$A$3:$AE$998,22,FALSE)</f>
        <v>#DIV/0!</v>
      </c>
    </row>
    <row r="177" spans="1:27" x14ac:dyDescent="0.3">
      <c r="A177" s="51" t="e">
        <f>VLOOKUP($M177,CardStats!$A$3:$AE$998,5,FALSE)</f>
        <v>#DIV/0!</v>
      </c>
      <c r="B177" s="51" t="e">
        <f>VLOOKUP($M177,CardStats!$A$3:$AE$998,6,FALSE)</f>
        <v>#DIV/0!</v>
      </c>
      <c r="C177" s="51" t="e">
        <f>VLOOKUP($M177,CardStats!$A$3:$AE$998,8,FALSE)</f>
        <v>#DIV/0!</v>
      </c>
      <c r="D177" s="51" t="e">
        <f>VLOOKUP($M177,CardStats!$A$3:$AE$998,9,FALSE)</f>
        <v>#DIV/0!</v>
      </c>
      <c r="E177" s="57" t="e">
        <f>VLOOKUP($M177,CardStats!$A$3:$AE$998,11,FALSE)</f>
        <v>#DIV/0!</v>
      </c>
      <c r="F177" s="57" t="e">
        <f>VLOOKUP($M177,CardStats!$A$3:$AE$998,12,FALSE)</f>
        <v>#DIV/0!</v>
      </c>
      <c r="G177" s="57" t="e">
        <f>VLOOKUP($M177,CardStats!$A$3:$AE$998,14,FALSE)</f>
        <v>#DIV/0!</v>
      </c>
      <c r="H177" s="57" t="e">
        <f>VLOOKUP($M177,CardStats!$A$3:$AE$998,15,FALSE)</f>
        <v>#DIV/0!</v>
      </c>
      <c r="I177" s="57" t="e">
        <f>VLOOKUP($M177,CardStats!$A$3:$AE$998,17,FALSE)</f>
        <v>#DIV/0!</v>
      </c>
      <c r="J177" s="57" t="e">
        <f>VLOOKUP($M177,CardStats!$A$3:$AE$998,18,FALSE)</f>
        <v>#DIV/0!</v>
      </c>
      <c r="K177" s="57" t="e">
        <f>VLOOKUP($M177,CardStats!$A$3:$AE$998,20,FALSE)</f>
        <v>#DIV/0!</v>
      </c>
      <c r="L177" s="57" t="e">
        <f>VLOOKUP($M177,CardStats!$A$3:$AE$998,21,FALSE)</f>
        <v>#DIV/0!</v>
      </c>
      <c r="M177" s="53" t="str">
        <f>Fixtures!A177</f>
        <v>Metz</v>
      </c>
      <c r="N177" s="54">
        <f>Fixtures!D177</f>
        <v>43694</v>
      </c>
      <c r="O177" s="53" t="str">
        <f>Fixtures!B177</f>
        <v>Monaco</v>
      </c>
      <c r="P177" s="51">
        <f>VLOOKUP($O177,CardStats!$A$3:$AE$998,5,FALSE)</f>
        <v>5</v>
      </c>
      <c r="Q177" s="51" t="e">
        <f>VLOOKUP($O177,CardStats!$A$3:$AE$998,7,FALSE)</f>
        <v>#DIV/0!</v>
      </c>
      <c r="R177" s="51">
        <f>VLOOKUP($O177,CardStats!$A$3:$AE$998,8,FALSE)</f>
        <v>3</v>
      </c>
      <c r="S177" s="51" t="e">
        <f>VLOOKUP($O177,CardStats!$A$3:$AE$998,10,FALSE)</f>
        <v>#DIV/0!</v>
      </c>
      <c r="T177" s="57">
        <f>VLOOKUP($O177,CardStats!$A$3:$AE$998,11,FALSE)</f>
        <v>1</v>
      </c>
      <c r="U177" s="57" t="e">
        <f>VLOOKUP($O177,CardStats!$A$3:$AE$998,13,FALSE)</f>
        <v>#DIV/0!</v>
      </c>
      <c r="V177" s="57">
        <f>VLOOKUP($O177,CardStats!$A$3:$AE$998,14,FALSE)</f>
        <v>1</v>
      </c>
      <c r="W177" s="57" t="e">
        <f>VLOOKUP($O177,CardStats!$A$3:$AE$998,16,FALSE)</f>
        <v>#DIV/0!</v>
      </c>
      <c r="X177" s="57">
        <f>VLOOKUP($O177,CardStats!$A$3:$AE$998,17,FALSE)</f>
        <v>1</v>
      </c>
      <c r="Y177" s="57" t="e">
        <f>VLOOKUP($O177,CardStats!$A$3:$AE$998,19,FALSE)</f>
        <v>#DIV/0!</v>
      </c>
      <c r="Z177" s="57">
        <f>VLOOKUP($O177,CardStats!$A$3:$AE$998,20,FALSE)</f>
        <v>1</v>
      </c>
      <c r="AA177" s="57" t="e">
        <f>VLOOKUP($O177,CardStats!$A$3:$AE$998,22,FALSE)</f>
        <v>#DIV/0!</v>
      </c>
    </row>
    <row r="178" spans="1:27" x14ac:dyDescent="0.3">
      <c r="A178" s="51">
        <f>VLOOKUP($M178,CardStats!$A$3:$AE$998,5,FALSE)</f>
        <v>0</v>
      </c>
      <c r="B178" s="51" t="e">
        <f>VLOOKUP($M178,CardStats!$A$3:$AE$998,6,FALSE)</f>
        <v>#DIV/0!</v>
      </c>
      <c r="C178" s="51">
        <f>VLOOKUP($M178,CardStats!$A$3:$AE$998,8,FALSE)</f>
        <v>0</v>
      </c>
      <c r="D178" s="51" t="e">
        <f>VLOOKUP($M178,CardStats!$A$3:$AE$998,9,FALSE)</f>
        <v>#DIV/0!</v>
      </c>
      <c r="E178" s="57">
        <f>VLOOKUP($M178,CardStats!$A$3:$AE$998,11,FALSE)</f>
        <v>0</v>
      </c>
      <c r="F178" s="57" t="e">
        <f>VLOOKUP($M178,CardStats!$A$3:$AE$998,12,FALSE)</f>
        <v>#DIV/0!</v>
      </c>
      <c r="G178" s="57">
        <f>VLOOKUP($M178,CardStats!$A$3:$AE$998,14,FALSE)</f>
        <v>0</v>
      </c>
      <c r="H178" s="57" t="e">
        <f>VLOOKUP($M178,CardStats!$A$3:$AE$998,15,FALSE)</f>
        <v>#DIV/0!</v>
      </c>
      <c r="I178" s="57">
        <f>VLOOKUP($M178,CardStats!$A$3:$AE$998,17,FALSE)</f>
        <v>0</v>
      </c>
      <c r="J178" s="57" t="e">
        <f>VLOOKUP($M178,CardStats!$A$3:$AE$998,18,FALSE)</f>
        <v>#DIV/0!</v>
      </c>
      <c r="K178" s="57">
        <f>VLOOKUP($M178,CardStats!$A$3:$AE$998,20,FALSE)</f>
        <v>0</v>
      </c>
      <c r="L178" s="57" t="e">
        <f>VLOOKUP($M178,CardStats!$A$3:$AE$998,21,FALSE)</f>
        <v>#DIV/0!</v>
      </c>
      <c r="M178" s="53" t="str">
        <f>Fixtures!A178</f>
        <v>Toulouse</v>
      </c>
      <c r="N178" s="54">
        <f>Fixtures!D178</f>
        <v>43694</v>
      </c>
      <c r="O178" s="53" t="str">
        <f>Fixtures!B178</f>
        <v>Dijon</v>
      </c>
      <c r="P178" s="51">
        <f>VLOOKUP($O178,CardStats!$A$3:$AE$998,5,FALSE)</f>
        <v>2</v>
      </c>
      <c r="Q178" s="51" t="e">
        <f>VLOOKUP($O178,CardStats!$A$3:$AE$998,7,FALSE)</f>
        <v>#DIV/0!</v>
      </c>
      <c r="R178" s="51">
        <f>VLOOKUP($O178,CardStats!$A$3:$AE$998,8,FALSE)</f>
        <v>0</v>
      </c>
      <c r="S178" s="51" t="e">
        <f>VLOOKUP($O178,CardStats!$A$3:$AE$998,10,FALSE)</f>
        <v>#DIV/0!</v>
      </c>
      <c r="T178" s="57">
        <f>VLOOKUP($O178,CardStats!$A$3:$AE$998,11,FALSE)</f>
        <v>0</v>
      </c>
      <c r="U178" s="57" t="e">
        <f>VLOOKUP($O178,CardStats!$A$3:$AE$998,13,FALSE)</f>
        <v>#DIV/0!</v>
      </c>
      <c r="V178" s="57">
        <f>VLOOKUP($O178,CardStats!$A$3:$AE$998,14,FALSE)</f>
        <v>0</v>
      </c>
      <c r="W178" s="57" t="e">
        <f>VLOOKUP($O178,CardStats!$A$3:$AE$998,16,FALSE)</f>
        <v>#DIV/0!</v>
      </c>
      <c r="X178" s="57">
        <f>VLOOKUP($O178,CardStats!$A$3:$AE$998,17,FALSE)</f>
        <v>0</v>
      </c>
      <c r="Y178" s="57" t="e">
        <f>VLOOKUP($O178,CardStats!$A$3:$AE$998,19,FALSE)</f>
        <v>#DIV/0!</v>
      </c>
      <c r="Z178" s="57">
        <f>VLOOKUP($O178,CardStats!$A$3:$AE$998,20,FALSE)</f>
        <v>0</v>
      </c>
      <c r="AA178" s="57" t="e">
        <f>VLOOKUP($O178,CardStats!$A$3:$AE$998,22,FALSE)</f>
        <v>#DIV/0!</v>
      </c>
    </row>
    <row r="179" spans="1:27" x14ac:dyDescent="0.3">
      <c r="A179" s="51" t="e">
        <f>VLOOKUP($M179,CardStats!$A$3:$AE$998,5,FALSE)</f>
        <v>#DIV/0!</v>
      </c>
      <c r="B179" s="51" t="e">
        <f>VLOOKUP($M179,CardStats!$A$3:$AE$998,6,FALSE)</f>
        <v>#DIV/0!</v>
      </c>
      <c r="C179" s="51" t="e">
        <f>VLOOKUP($M179,CardStats!$A$3:$AE$998,8,FALSE)</f>
        <v>#DIV/0!</v>
      </c>
      <c r="D179" s="51" t="e">
        <f>VLOOKUP($M179,CardStats!$A$3:$AE$998,9,FALSE)</f>
        <v>#DIV/0!</v>
      </c>
      <c r="E179" s="57" t="e">
        <f>VLOOKUP($M179,CardStats!$A$3:$AE$998,11,FALSE)</f>
        <v>#DIV/0!</v>
      </c>
      <c r="F179" s="57" t="e">
        <f>VLOOKUP($M179,CardStats!$A$3:$AE$998,12,FALSE)</f>
        <v>#DIV/0!</v>
      </c>
      <c r="G179" s="57" t="e">
        <f>VLOOKUP($M179,CardStats!$A$3:$AE$998,14,FALSE)</f>
        <v>#DIV/0!</v>
      </c>
      <c r="H179" s="57" t="e">
        <f>VLOOKUP($M179,CardStats!$A$3:$AE$998,15,FALSE)</f>
        <v>#DIV/0!</v>
      </c>
      <c r="I179" s="57" t="e">
        <f>VLOOKUP($M179,CardStats!$A$3:$AE$998,17,FALSE)</f>
        <v>#DIV/0!</v>
      </c>
      <c r="J179" s="57" t="e">
        <f>VLOOKUP($M179,CardStats!$A$3:$AE$998,18,FALSE)</f>
        <v>#DIV/0!</v>
      </c>
      <c r="K179" s="57" t="e">
        <f>VLOOKUP($M179,CardStats!$A$3:$AE$998,20,FALSE)</f>
        <v>#DIV/0!</v>
      </c>
      <c r="L179" s="57" t="e">
        <f>VLOOKUP($M179,CardStats!$A$3:$AE$998,21,FALSE)</f>
        <v>#DIV/0!</v>
      </c>
      <c r="M179" s="53" t="str">
        <f>Fixtures!A179</f>
        <v>Nîmes</v>
      </c>
      <c r="N179" s="54">
        <f>Fixtures!D179</f>
        <v>43694</v>
      </c>
      <c r="O179" s="53" t="str">
        <f>Fixtures!B179</f>
        <v>Nice</v>
      </c>
      <c r="P179" s="51">
        <f>VLOOKUP($O179,CardStats!$A$3:$AE$998,5,FALSE)</f>
        <v>7</v>
      </c>
      <c r="Q179" s="51" t="e">
        <f>VLOOKUP($O179,CardStats!$A$3:$AE$998,7,FALSE)</f>
        <v>#DIV/0!</v>
      </c>
      <c r="R179" s="51">
        <f>VLOOKUP($O179,CardStats!$A$3:$AE$998,8,FALSE)</f>
        <v>3</v>
      </c>
      <c r="S179" s="51" t="e">
        <f>VLOOKUP($O179,CardStats!$A$3:$AE$998,10,FALSE)</f>
        <v>#DIV/0!</v>
      </c>
      <c r="T179" s="57">
        <f>VLOOKUP($O179,CardStats!$A$3:$AE$998,11,FALSE)</f>
        <v>1</v>
      </c>
      <c r="U179" s="57" t="e">
        <f>VLOOKUP($O179,CardStats!$A$3:$AE$998,13,FALSE)</f>
        <v>#DIV/0!</v>
      </c>
      <c r="V179" s="57">
        <f>VLOOKUP($O179,CardStats!$A$3:$AE$998,14,FALSE)</f>
        <v>1</v>
      </c>
      <c r="W179" s="57" t="e">
        <f>VLOOKUP($O179,CardStats!$A$3:$AE$998,16,FALSE)</f>
        <v>#DIV/0!</v>
      </c>
      <c r="X179" s="57">
        <f>VLOOKUP($O179,CardStats!$A$3:$AE$998,17,FALSE)</f>
        <v>1</v>
      </c>
      <c r="Y179" s="57" t="e">
        <f>VLOOKUP($O179,CardStats!$A$3:$AE$998,19,FALSE)</f>
        <v>#DIV/0!</v>
      </c>
      <c r="Z179" s="57">
        <f>VLOOKUP($O179,CardStats!$A$3:$AE$998,20,FALSE)</f>
        <v>1</v>
      </c>
      <c r="AA179" s="57" t="e">
        <f>VLOOKUP($O179,CardStats!$A$3:$AE$998,22,FALSE)</f>
        <v>#DIV/0!</v>
      </c>
    </row>
    <row r="180" spans="1:27" x14ac:dyDescent="0.3">
      <c r="A180" s="51" t="e">
        <f>VLOOKUP($M180,CardStats!$A$3:$AE$998,5,FALSE)</f>
        <v>#DIV/0!</v>
      </c>
      <c r="B180" s="51" t="e">
        <f>VLOOKUP($M180,CardStats!$A$3:$AE$998,6,FALSE)</f>
        <v>#DIV/0!</v>
      </c>
      <c r="C180" s="51" t="e">
        <f>VLOOKUP($M180,CardStats!$A$3:$AE$998,8,FALSE)</f>
        <v>#DIV/0!</v>
      </c>
      <c r="D180" s="51" t="e">
        <f>VLOOKUP($M180,CardStats!$A$3:$AE$998,9,FALSE)</f>
        <v>#DIV/0!</v>
      </c>
      <c r="E180" s="57" t="e">
        <f>VLOOKUP($M180,CardStats!$A$3:$AE$998,11,FALSE)</f>
        <v>#DIV/0!</v>
      </c>
      <c r="F180" s="57" t="e">
        <f>VLOOKUP($M180,CardStats!$A$3:$AE$998,12,FALSE)</f>
        <v>#DIV/0!</v>
      </c>
      <c r="G180" s="57" t="e">
        <f>VLOOKUP($M180,CardStats!$A$3:$AE$998,14,FALSE)</f>
        <v>#DIV/0!</v>
      </c>
      <c r="H180" s="57" t="e">
        <f>VLOOKUP($M180,CardStats!$A$3:$AE$998,15,FALSE)</f>
        <v>#DIV/0!</v>
      </c>
      <c r="I180" s="57" t="e">
        <f>VLOOKUP($M180,CardStats!$A$3:$AE$998,17,FALSE)</f>
        <v>#DIV/0!</v>
      </c>
      <c r="J180" s="57" t="e">
        <f>VLOOKUP($M180,CardStats!$A$3:$AE$998,18,FALSE)</f>
        <v>#DIV/0!</v>
      </c>
      <c r="K180" s="57" t="e">
        <f>VLOOKUP($M180,CardStats!$A$3:$AE$998,20,FALSE)</f>
        <v>#DIV/0!</v>
      </c>
      <c r="L180" s="57" t="e">
        <f>VLOOKUP($M180,CardStats!$A$3:$AE$998,21,FALSE)</f>
        <v>#DIV/0!</v>
      </c>
      <c r="M180" s="53" t="str">
        <f>Fixtures!A180</f>
        <v>Nantes</v>
      </c>
      <c r="N180" s="54">
        <f>Fixtures!D180</f>
        <v>43694</v>
      </c>
      <c r="O180" s="53" t="str">
        <f>Fixtures!B180</f>
        <v>Olympique Marseille</v>
      </c>
      <c r="P180" s="51">
        <f>VLOOKUP($O180,CardStats!$A$3:$AE$998,5,FALSE)</f>
        <v>1</v>
      </c>
      <c r="Q180" s="51" t="e">
        <f>VLOOKUP($O180,CardStats!$A$3:$AE$998,7,FALSE)</f>
        <v>#DIV/0!</v>
      </c>
      <c r="R180" s="51">
        <f>VLOOKUP($O180,CardStats!$A$3:$AE$998,8,FALSE)</f>
        <v>1</v>
      </c>
      <c r="S180" s="51" t="e">
        <f>VLOOKUP($O180,CardStats!$A$3:$AE$998,10,FALSE)</f>
        <v>#DIV/0!</v>
      </c>
      <c r="T180" s="57">
        <f>VLOOKUP($O180,CardStats!$A$3:$AE$998,11,FALSE)</f>
        <v>0</v>
      </c>
      <c r="U180" s="57" t="e">
        <f>VLOOKUP($O180,CardStats!$A$3:$AE$998,13,FALSE)</f>
        <v>#DIV/0!</v>
      </c>
      <c r="V180" s="57">
        <f>VLOOKUP($O180,CardStats!$A$3:$AE$998,14,FALSE)</f>
        <v>0</v>
      </c>
      <c r="W180" s="57" t="e">
        <f>VLOOKUP($O180,CardStats!$A$3:$AE$998,16,FALSE)</f>
        <v>#DIV/0!</v>
      </c>
      <c r="X180" s="57">
        <f>VLOOKUP($O180,CardStats!$A$3:$AE$998,17,FALSE)</f>
        <v>1</v>
      </c>
      <c r="Y180" s="57" t="e">
        <f>VLOOKUP($O180,CardStats!$A$3:$AE$998,19,FALSE)</f>
        <v>#DIV/0!</v>
      </c>
      <c r="Z180" s="57">
        <f>VLOOKUP($O180,CardStats!$A$3:$AE$998,20,FALSE)</f>
        <v>0</v>
      </c>
      <c r="AA180" s="57" t="e">
        <f>VLOOKUP($O180,CardStats!$A$3:$AE$998,22,FALSE)</f>
        <v>#DIV/0!</v>
      </c>
    </row>
    <row r="181" spans="1:27" x14ac:dyDescent="0.3">
      <c r="A181" s="51">
        <f>VLOOKUP($M181,CardStats!$A$3:$AE$998,5,FALSE)</f>
        <v>7</v>
      </c>
      <c r="B181" s="51" t="e">
        <f>VLOOKUP($M181,CardStats!$A$3:$AE$998,6,FALSE)</f>
        <v>#DIV/0!</v>
      </c>
      <c r="C181" s="51">
        <f>VLOOKUP($M181,CardStats!$A$3:$AE$998,8,FALSE)</f>
        <v>4</v>
      </c>
      <c r="D181" s="51" t="e">
        <f>VLOOKUP($M181,CardStats!$A$3:$AE$998,9,FALSE)</f>
        <v>#DIV/0!</v>
      </c>
      <c r="E181" s="57">
        <f>VLOOKUP($M181,CardStats!$A$3:$AE$998,11,FALSE)</f>
        <v>1</v>
      </c>
      <c r="F181" s="57" t="e">
        <f>VLOOKUP($M181,CardStats!$A$3:$AE$998,12,FALSE)</f>
        <v>#DIV/0!</v>
      </c>
      <c r="G181" s="57">
        <f>VLOOKUP($M181,CardStats!$A$3:$AE$998,14,FALSE)</f>
        <v>1</v>
      </c>
      <c r="H181" s="57" t="e">
        <f>VLOOKUP($M181,CardStats!$A$3:$AE$998,15,FALSE)</f>
        <v>#DIV/0!</v>
      </c>
      <c r="I181" s="57">
        <f>VLOOKUP($M181,CardStats!$A$3:$AE$998,17,FALSE)</f>
        <v>1</v>
      </c>
      <c r="J181" s="57" t="e">
        <f>VLOOKUP($M181,CardStats!$A$3:$AE$998,18,FALSE)</f>
        <v>#DIV/0!</v>
      </c>
      <c r="K181" s="57">
        <f>VLOOKUP($M181,CardStats!$A$3:$AE$998,20,FALSE)</f>
        <v>1</v>
      </c>
      <c r="L181" s="57" t="e">
        <f>VLOOKUP($M181,CardStats!$A$3:$AE$998,21,FALSE)</f>
        <v>#DIV/0!</v>
      </c>
      <c r="M181" s="53" t="str">
        <f>Fixtures!A181</f>
        <v>Amiens SC</v>
      </c>
      <c r="N181" s="54">
        <f>Fixtures!D181</f>
        <v>43694</v>
      </c>
      <c r="O181" s="53" t="str">
        <f>Fixtures!B181</f>
        <v>Lille</v>
      </c>
      <c r="P181" s="51" t="e">
        <f>VLOOKUP($O181,CardStats!$A$3:$AE$998,5,FALSE)</f>
        <v>#DIV/0!</v>
      </c>
      <c r="Q181" s="51" t="e">
        <f>VLOOKUP($O181,CardStats!$A$3:$AE$998,7,FALSE)</f>
        <v>#DIV/0!</v>
      </c>
      <c r="R181" s="51" t="e">
        <f>VLOOKUP($O181,CardStats!$A$3:$AE$998,8,FALSE)</f>
        <v>#DIV/0!</v>
      </c>
      <c r="S181" s="51" t="e">
        <f>VLOOKUP($O181,CardStats!$A$3:$AE$998,10,FALSE)</f>
        <v>#DIV/0!</v>
      </c>
      <c r="T181" s="57" t="e">
        <f>VLOOKUP($O181,CardStats!$A$3:$AE$998,11,FALSE)</f>
        <v>#DIV/0!</v>
      </c>
      <c r="U181" s="57" t="e">
        <f>VLOOKUP($O181,CardStats!$A$3:$AE$998,13,FALSE)</f>
        <v>#DIV/0!</v>
      </c>
      <c r="V181" s="57" t="e">
        <f>VLOOKUP($O181,CardStats!$A$3:$AE$998,14,FALSE)</f>
        <v>#DIV/0!</v>
      </c>
      <c r="W181" s="57" t="e">
        <f>VLOOKUP($O181,CardStats!$A$3:$AE$998,16,FALSE)</f>
        <v>#DIV/0!</v>
      </c>
      <c r="X181" s="57" t="e">
        <f>VLOOKUP($O181,CardStats!$A$3:$AE$998,17,FALSE)</f>
        <v>#DIV/0!</v>
      </c>
      <c r="Y181" s="57" t="e">
        <f>VLOOKUP($O181,CardStats!$A$3:$AE$998,19,FALSE)</f>
        <v>#DIV/0!</v>
      </c>
      <c r="Z181" s="57" t="e">
        <f>VLOOKUP($O181,CardStats!$A$3:$AE$998,20,FALSE)</f>
        <v>#DIV/0!</v>
      </c>
      <c r="AA181" s="57" t="e">
        <f>VLOOKUP($O181,CardStats!$A$3:$AE$998,22,FALSE)</f>
        <v>#DIV/0!</v>
      </c>
    </row>
    <row r="182" spans="1:27" x14ac:dyDescent="0.3">
      <c r="A182" s="51">
        <f>VLOOKUP($M182,CardStats!$A$3:$AE$998,5,FALSE)</f>
        <v>3</v>
      </c>
      <c r="B182" s="51" t="e">
        <f>VLOOKUP($M182,CardStats!$A$3:$AE$998,6,FALSE)</f>
        <v>#DIV/0!</v>
      </c>
      <c r="C182" s="51">
        <f>VLOOKUP($M182,CardStats!$A$3:$AE$998,8,FALSE)</f>
        <v>1</v>
      </c>
      <c r="D182" s="51" t="e">
        <f>VLOOKUP($M182,CardStats!$A$3:$AE$998,9,FALSE)</f>
        <v>#DIV/0!</v>
      </c>
      <c r="E182" s="57">
        <f>VLOOKUP($M182,CardStats!$A$3:$AE$998,11,FALSE)</f>
        <v>1</v>
      </c>
      <c r="F182" s="57" t="e">
        <f>VLOOKUP($M182,CardStats!$A$3:$AE$998,12,FALSE)</f>
        <v>#DIV/0!</v>
      </c>
      <c r="G182" s="57">
        <f>VLOOKUP($M182,CardStats!$A$3:$AE$998,14,FALSE)</f>
        <v>0</v>
      </c>
      <c r="H182" s="57" t="e">
        <f>VLOOKUP($M182,CardStats!$A$3:$AE$998,15,FALSE)</f>
        <v>#DIV/0!</v>
      </c>
      <c r="I182" s="57">
        <f>VLOOKUP($M182,CardStats!$A$3:$AE$998,17,FALSE)</f>
        <v>1</v>
      </c>
      <c r="J182" s="57" t="e">
        <f>VLOOKUP($M182,CardStats!$A$3:$AE$998,18,FALSE)</f>
        <v>#DIV/0!</v>
      </c>
      <c r="K182" s="57">
        <f>VLOOKUP($M182,CardStats!$A$3:$AE$998,20,FALSE)</f>
        <v>0</v>
      </c>
      <c r="L182" s="57" t="e">
        <f>VLOOKUP($M182,CardStats!$A$3:$AE$998,21,FALSE)</f>
        <v>#DIV/0!</v>
      </c>
      <c r="M182" s="53" t="str">
        <f>Fixtures!A182</f>
        <v>Bordeaux</v>
      </c>
      <c r="N182" s="54">
        <f>Fixtures!D182</f>
        <v>43694</v>
      </c>
      <c r="O182" s="53" t="str">
        <f>Fixtures!B182</f>
        <v>Montpellier</v>
      </c>
      <c r="P182" s="51">
        <f>VLOOKUP($O182,CardStats!$A$3:$AE$998,5,FALSE)</f>
        <v>7</v>
      </c>
      <c r="Q182" s="51" t="e">
        <f>VLOOKUP($O182,CardStats!$A$3:$AE$998,7,FALSE)</f>
        <v>#DIV/0!</v>
      </c>
      <c r="R182" s="51">
        <f>VLOOKUP($O182,CardStats!$A$3:$AE$998,8,FALSE)</f>
        <v>3</v>
      </c>
      <c r="S182" s="51" t="e">
        <f>VLOOKUP($O182,CardStats!$A$3:$AE$998,10,FALSE)</f>
        <v>#DIV/0!</v>
      </c>
      <c r="T182" s="57">
        <f>VLOOKUP($O182,CardStats!$A$3:$AE$998,11,FALSE)</f>
        <v>1</v>
      </c>
      <c r="U182" s="57" t="e">
        <f>VLOOKUP($O182,CardStats!$A$3:$AE$998,13,FALSE)</f>
        <v>#DIV/0!</v>
      </c>
      <c r="V182" s="57">
        <f>VLOOKUP($O182,CardStats!$A$3:$AE$998,14,FALSE)</f>
        <v>1</v>
      </c>
      <c r="W182" s="57" t="e">
        <f>VLOOKUP($O182,CardStats!$A$3:$AE$998,16,FALSE)</f>
        <v>#DIV/0!</v>
      </c>
      <c r="X182" s="57">
        <f>VLOOKUP($O182,CardStats!$A$3:$AE$998,17,FALSE)</f>
        <v>1</v>
      </c>
      <c r="Y182" s="57" t="e">
        <f>VLOOKUP($O182,CardStats!$A$3:$AE$998,19,FALSE)</f>
        <v>#DIV/0!</v>
      </c>
      <c r="Z182" s="57">
        <f>VLOOKUP($O182,CardStats!$A$3:$AE$998,20,FALSE)</f>
        <v>1</v>
      </c>
      <c r="AA182" s="57" t="e">
        <f>VLOOKUP($O182,CardStats!$A$3:$AE$998,22,FALSE)</f>
        <v>#DIV/0!</v>
      </c>
    </row>
    <row r="183" spans="1:27" x14ac:dyDescent="0.3">
      <c r="A183" s="51" t="e">
        <f>VLOOKUP($M183,CardStats!$A$3:$AE$998,5,FALSE)</f>
        <v>#DIV/0!</v>
      </c>
      <c r="B183" s="51" t="e">
        <f>VLOOKUP($M183,CardStats!$A$3:$AE$998,6,FALSE)</f>
        <v>#DIV/0!</v>
      </c>
      <c r="C183" s="51" t="e">
        <f>VLOOKUP($M183,CardStats!$A$3:$AE$998,8,FALSE)</f>
        <v>#DIV/0!</v>
      </c>
      <c r="D183" s="51" t="e">
        <f>VLOOKUP($M183,CardStats!$A$3:$AE$998,9,FALSE)</f>
        <v>#DIV/0!</v>
      </c>
      <c r="E183" s="57" t="e">
        <f>VLOOKUP($M183,CardStats!$A$3:$AE$998,11,FALSE)</f>
        <v>#DIV/0!</v>
      </c>
      <c r="F183" s="57" t="e">
        <f>VLOOKUP($M183,CardStats!$A$3:$AE$998,12,FALSE)</f>
        <v>#DIV/0!</v>
      </c>
      <c r="G183" s="57" t="e">
        <f>VLOOKUP($M183,CardStats!$A$3:$AE$998,14,FALSE)</f>
        <v>#DIV/0!</v>
      </c>
      <c r="H183" s="57" t="e">
        <f>VLOOKUP($M183,CardStats!$A$3:$AE$998,15,FALSE)</f>
        <v>#DIV/0!</v>
      </c>
      <c r="I183" s="57" t="e">
        <f>VLOOKUP($M183,CardStats!$A$3:$AE$998,17,FALSE)</f>
        <v>#DIV/0!</v>
      </c>
      <c r="J183" s="57" t="e">
        <f>VLOOKUP($M183,CardStats!$A$3:$AE$998,18,FALSE)</f>
        <v>#DIV/0!</v>
      </c>
      <c r="K183" s="57" t="e">
        <f>VLOOKUP($M183,CardStats!$A$3:$AE$998,20,FALSE)</f>
        <v>#DIV/0!</v>
      </c>
      <c r="L183" s="57" t="e">
        <f>VLOOKUP($M183,CardStats!$A$3:$AE$998,21,FALSE)</f>
        <v>#DIV/0!</v>
      </c>
      <c r="M183" s="53" t="str">
        <f>Fixtures!A183</f>
        <v>Borussia Dortmund</v>
      </c>
      <c r="N183" s="54">
        <f>Fixtures!D183</f>
        <v>43694</v>
      </c>
      <c r="O183" s="53" t="str">
        <f>Fixtures!B183</f>
        <v>Augsburg</v>
      </c>
      <c r="P183" s="51" t="e">
        <f>VLOOKUP($O183,CardStats!$A$3:$AE$998,5,FALSE)</f>
        <v>#DIV/0!</v>
      </c>
      <c r="Q183" s="51" t="e">
        <f>VLOOKUP($O183,CardStats!$A$3:$AE$998,7,FALSE)</f>
        <v>#DIV/0!</v>
      </c>
      <c r="R183" s="51" t="e">
        <f>VLOOKUP($O183,CardStats!$A$3:$AE$998,8,FALSE)</f>
        <v>#DIV/0!</v>
      </c>
      <c r="S183" s="51" t="e">
        <f>VLOOKUP($O183,CardStats!$A$3:$AE$998,10,FALSE)</f>
        <v>#DIV/0!</v>
      </c>
      <c r="T183" s="57" t="e">
        <f>VLOOKUP($O183,CardStats!$A$3:$AE$998,11,FALSE)</f>
        <v>#DIV/0!</v>
      </c>
      <c r="U183" s="57" t="e">
        <f>VLOOKUP($O183,CardStats!$A$3:$AE$998,13,FALSE)</f>
        <v>#DIV/0!</v>
      </c>
      <c r="V183" s="57" t="e">
        <f>VLOOKUP($O183,CardStats!$A$3:$AE$998,14,FALSE)</f>
        <v>#DIV/0!</v>
      </c>
      <c r="W183" s="57" t="e">
        <f>VLOOKUP($O183,CardStats!$A$3:$AE$998,16,FALSE)</f>
        <v>#DIV/0!</v>
      </c>
      <c r="X183" s="57" t="e">
        <f>VLOOKUP($O183,CardStats!$A$3:$AE$998,17,FALSE)</f>
        <v>#DIV/0!</v>
      </c>
      <c r="Y183" s="57" t="e">
        <f>VLOOKUP($O183,CardStats!$A$3:$AE$998,19,FALSE)</f>
        <v>#DIV/0!</v>
      </c>
      <c r="Z183" s="57" t="e">
        <f>VLOOKUP($O183,CardStats!$A$3:$AE$998,20,FALSE)</f>
        <v>#DIV/0!</v>
      </c>
      <c r="AA183" s="57" t="e">
        <f>VLOOKUP($O183,CardStats!$A$3:$AE$998,22,FALSE)</f>
        <v>#DIV/0!</v>
      </c>
    </row>
    <row r="184" spans="1:27" x14ac:dyDescent="0.3">
      <c r="A184" s="51" t="e">
        <f>VLOOKUP($M184,CardStats!$A$3:$AE$998,5,FALSE)</f>
        <v>#DIV/0!</v>
      </c>
      <c r="B184" s="51" t="e">
        <f>VLOOKUP($M184,CardStats!$A$3:$AE$998,6,FALSE)</f>
        <v>#DIV/0!</v>
      </c>
      <c r="C184" s="51" t="e">
        <f>VLOOKUP($M184,CardStats!$A$3:$AE$998,8,FALSE)</f>
        <v>#DIV/0!</v>
      </c>
      <c r="D184" s="51" t="e">
        <f>VLOOKUP($M184,CardStats!$A$3:$AE$998,9,FALSE)</f>
        <v>#DIV/0!</v>
      </c>
      <c r="E184" s="57" t="e">
        <f>VLOOKUP($M184,CardStats!$A$3:$AE$998,11,FALSE)</f>
        <v>#DIV/0!</v>
      </c>
      <c r="F184" s="57" t="e">
        <f>VLOOKUP($M184,CardStats!$A$3:$AE$998,12,FALSE)</f>
        <v>#DIV/0!</v>
      </c>
      <c r="G184" s="57" t="e">
        <f>VLOOKUP($M184,CardStats!$A$3:$AE$998,14,FALSE)</f>
        <v>#DIV/0!</v>
      </c>
      <c r="H184" s="57" t="e">
        <f>VLOOKUP($M184,CardStats!$A$3:$AE$998,15,FALSE)</f>
        <v>#DIV/0!</v>
      </c>
      <c r="I184" s="57" t="e">
        <f>VLOOKUP($M184,CardStats!$A$3:$AE$998,17,FALSE)</f>
        <v>#DIV/0!</v>
      </c>
      <c r="J184" s="57" t="e">
        <f>VLOOKUP($M184,CardStats!$A$3:$AE$998,18,FALSE)</f>
        <v>#DIV/0!</v>
      </c>
      <c r="K184" s="57" t="e">
        <f>VLOOKUP($M184,CardStats!$A$3:$AE$998,20,FALSE)</f>
        <v>#DIV/0!</v>
      </c>
      <c r="L184" s="57" t="e">
        <f>VLOOKUP($M184,CardStats!$A$3:$AE$998,21,FALSE)</f>
        <v>#DIV/0!</v>
      </c>
      <c r="M184" s="53" t="str">
        <f>Fixtures!A184</f>
        <v>Bayer Leverkusen</v>
      </c>
      <c r="N184" s="54">
        <f>Fixtures!D184</f>
        <v>43694</v>
      </c>
      <c r="O184" s="53" t="str">
        <f>Fixtures!B184</f>
        <v>Paderborn</v>
      </c>
      <c r="P184" s="51" t="e">
        <f>VLOOKUP($O184,CardStats!$A$3:$AE$998,5,FALSE)</f>
        <v>#DIV/0!</v>
      </c>
      <c r="Q184" s="51" t="e">
        <f>VLOOKUP($O184,CardStats!$A$3:$AE$998,7,FALSE)</f>
        <v>#DIV/0!</v>
      </c>
      <c r="R184" s="51" t="e">
        <f>VLOOKUP($O184,CardStats!$A$3:$AE$998,8,FALSE)</f>
        <v>#DIV/0!</v>
      </c>
      <c r="S184" s="51" t="e">
        <f>VLOOKUP($O184,CardStats!$A$3:$AE$998,10,FALSE)</f>
        <v>#DIV/0!</v>
      </c>
      <c r="T184" s="57" t="e">
        <f>VLOOKUP($O184,CardStats!$A$3:$AE$998,11,FALSE)</f>
        <v>#DIV/0!</v>
      </c>
      <c r="U184" s="57" t="e">
        <f>VLOOKUP($O184,CardStats!$A$3:$AE$998,13,FALSE)</f>
        <v>#DIV/0!</v>
      </c>
      <c r="V184" s="57" t="e">
        <f>VLOOKUP($O184,CardStats!$A$3:$AE$998,14,FALSE)</f>
        <v>#DIV/0!</v>
      </c>
      <c r="W184" s="57" t="e">
        <f>VLOOKUP($O184,CardStats!$A$3:$AE$998,16,FALSE)</f>
        <v>#DIV/0!</v>
      </c>
      <c r="X184" s="57" t="e">
        <f>VLOOKUP($O184,CardStats!$A$3:$AE$998,17,FALSE)</f>
        <v>#DIV/0!</v>
      </c>
      <c r="Y184" s="57" t="e">
        <f>VLOOKUP($O184,CardStats!$A$3:$AE$998,19,FALSE)</f>
        <v>#DIV/0!</v>
      </c>
      <c r="Z184" s="57" t="e">
        <f>VLOOKUP($O184,CardStats!$A$3:$AE$998,20,FALSE)</f>
        <v>#DIV/0!</v>
      </c>
      <c r="AA184" s="57" t="e">
        <f>VLOOKUP($O184,CardStats!$A$3:$AE$998,22,FALSE)</f>
        <v>#DIV/0!</v>
      </c>
    </row>
    <row r="185" spans="1:27" x14ac:dyDescent="0.3">
      <c r="A185" s="51" t="e">
        <f>VLOOKUP($M185,CardStats!$A$3:$AE$998,5,FALSE)</f>
        <v>#DIV/0!</v>
      </c>
      <c r="B185" s="51" t="e">
        <f>VLOOKUP($M185,CardStats!$A$3:$AE$998,6,FALSE)</f>
        <v>#DIV/0!</v>
      </c>
      <c r="C185" s="51" t="e">
        <f>VLOOKUP($M185,CardStats!$A$3:$AE$998,8,FALSE)</f>
        <v>#DIV/0!</v>
      </c>
      <c r="D185" s="51" t="e">
        <f>VLOOKUP($M185,CardStats!$A$3:$AE$998,9,FALSE)</f>
        <v>#DIV/0!</v>
      </c>
      <c r="E185" s="57" t="e">
        <f>VLOOKUP($M185,CardStats!$A$3:$AE$998,11,FALSE)</f>
        <v>#DIV/0!</v>
      </c>
      <c r="F185" s="57" t="e">
        <f>VLOOKUP($M185,CardStats!$A$3:$AE$998,12,FALSE)</f>
        <v>#DIV/0!</v>
      </c>
      <c r="G185" s="57" t="e">
        <f>VLOOKUP($M185,CardStats!$A$3:$AE$998,14,FALSE)</f>
        <v>#DIV/0!</v>
      </c>
      <c r="H185" s="57" t="e">
        <f>VLOOKUP($M185,CardStats!$A$3:$AE$998,15,FALSE)</f>
        <v>#DIV/0!</v>
      </c>
      <c r="I185" s="57" t="e">
        <f>VLOOKUP($M185,CardStats!$A$3:$AE$998,17,FALSE)</f>
        <v>#DIV/0!</v>
      </c>
      <c r="J185" s="57" t="e">
        <f>VLOOKUP($M185,CardStats!$A$3:$AE$998,18,FALSE)</f>
        <v>#DIV/0!</v>
      </c>
      <c r="K185" s="57" t="e">
        <f>VLOOKUP($M185,CardStats!$A$3:$AE$998,20,FALSE)</f>
        <v>#DIV/0!</v>
      </c>
      <c r="L185" s="57" t="e">
        <f>VLOOKUP($M185,CardStats!$A$3:$AE$998,21,FALSE)</f>
        <v>#DIV/0!</v>
      </c>
      <c r="M185" s="53" t="str">
        <f>Fixtures!A185</f>
        <v>Borussia M'gladbach</v>
      </c>
      <c r="N185" s="54">
        <f>Fixtures!D185</f>
        <v>43694</v>
      </c>
      <c r="O185" s="53" t="str">
        <f>Fixtures!B185</f>
        <v>Schalke 04</v>
      </c>
      <c r="P185" s="51" t="e">
        <f>VLOOKUP($O185,CardStats!$A$3:$AE$998,5,FALSE)</f>
        <v>#DIV/0!</v>
      </c>
      <c r="Q185" s="51" t="e">
        <f>VLOOKUP($O185,CardStats!$A$3:$AE$998,7,FALSE)</f>
        <v>#DIV/0!</v>
      </c>
      <c r="R185" s="51" t="e">
        <f>VLOOKUP($O185,CardStats!$A$3:$AE$998,8,FALSE)</f>
        <v>#DIV/0!</v>
      </c>
      <c r="S185" s="51" t="e">
        <f>VLOOKUP($O185,CardStats!$A$3:$AE$998,10,FALSE)</f>
        <v>#DIV/0!</v>
      </c>
      <c r="T185" s="57" t="e">
        <f>VLOOKUP($O185,CardStats!$A$3:$AE$998,11,FALSE)</f>
        <v>#DIV/0!</v>
      </c>
      <c r="U185" s="57" t="e">
        <f>VLOOKUP($O185,CardStats!$A$3:$AE$998,13,FALSE)</f>
        <v>#DIV/0!</v>
      </c>
      <c r="V185" s="57" t="e">
        <f>VLOOKUP($O185,CardStats!$A$3:$AE$998,14,FALSE)</f>
        <v>#DIV/0!</v>
      </c>
      <c r="W185" s="57" t="e">
        <f>VLOOKUP($O185,CardStats!$A$3:$AE$998,16,FALSE)</f>
        <v>#DIV/0!</v>
      </c>
      <c r="X185" s="57" t="e">
        <f>VLOOKUP($O185,CardStats!$A$3:$AE$998,17,FALSE)</f>
        <v>#DIV/0!</v>
      </c>
      <c r="Y185" s="57" t="e">
        <f>VLOOKUP($O185,CardStats!$A$3:$AE$998,19,FALSE)</f>
        <v>#DIV/0!</v>
      </c>
      <c r="Z185" s="57" t="e">
        <f>VLOOKUP($O185,CardStats!$A$3:$AE$998,20,FALSE)</f>
        <v>#DIV/0!</v>
      </c>
      <c r="AA185" s="57" t="e">
        <f>VLOOKUP($O185,CardStats!$A$3:$AE$998,22,FALSE)</f>
        <v>#DIV/0!</v>
      </c>
    </row>
    <row r="186" spans="1:27" x14ac:dyDescent="0.3">
      <c r="A186" s="51" t="e">
        <f>VLOOKUP($M186,CardStats!$A$3:$AE$998,5,FALSE)</f>
        <v>#DIV/0!</v>
      </c>
      <c r="B186" s="51" t="e">
        <f>VLOOKUP($M186,CardStats!$A$3:$AE$998,6,FALSE)</f>
        <v>#DIV/0!</v>
      </c>
      <c r="C186" s="51" t="e">
        <f>VLOOKUP($M186,CardStats!$A$3:$AE$998,8,FALSE)</f>
        <v>#DIV/0!</v>
      </c>
      <c r="D186" s="51" t="e">
        <f>VLOOKUP($M186,CardStats!$A$3:$AE$998,9,FALSE)</f>
        <v>#DIV/0!</v>
      </c>
      <c r="E186" s="57" t="e">
        <f>VLOOKUP($M186,CardStats!$A$3:$AE$998,11,FALSE)</f>
        <v>#DIV/0!</v>
      </c>
      <c r="F186" s="57" t="e">
        <f>VLOOKUP($M186,CardStats!$A$3:$AE$998,12,FALSE)</f>
        <v>#DIV/0!</v>
      </c>
      <c r="G186" s="57" t="e">
        <f>VLOOKUP($M186,CardStats!$A$3:$AE$998,14,FALSE)</f>
        <v>#DIV/0!</v>
      </c>
      <c r="H186" s="57" t="e">
        <f>VLOOKUP($M186,CardStats!$A$3:$AE$998,15,FALSE)</f>
        <v>#DIV/0!</v>
      </c>
      <c r="I186" s="57" t="e">
        <f>VLOOKUP($M186,CardStats!$A$3:$AE$998,17,FALSE)</f>
        <v>#DIV/0!</v>
      </c>
      <c r="J186" s="57" t="e">
        <f>VLOOKUP($M186,CardStats!$A$3:$AE$998,18,FALSE)</f>
        <v>#DIV/0!</v>
      </c>
      <c r="K186" s="57" t="e">
        <f>VLOOKUP($M186,CardStats!$A$3:$AE$998,20,FALSE)</f>
        <v>#DIV/0!</v>
      </c>
      <c r="L186" s="57" t="e">
        <f>VLOOKUP($M186,CardStats!$A$3:$AE$998,21,FALSE)</f>
        <v>#DIV/0!</v>
      </c>
      <c r="M186" s="53" t="str">
        <f>Fixtures!A186</f>
        <v>Wolfsburg</v>
      </c>
      <c r="N186" s="54">
        <f>Fixtures!D186</f>
        <v>43694</v>
      </c>
      <c r="O186" s="53" t="str">
        <f>Fixtures!B186</f>
        <v>Köln</v>
      </c>
      <c r="P186" s="51" t="e">
        <f>VLOOKUP($O186,CardStats!$A$3:$AE$998,5,FALSE)</f>
        <v>#DIV/0!</v>
      </c>
      <c r="Q186" s="51" t="e">
        <f>VLOOKUP($O186,CardStats!$A$3:$AE$998,7,FALSE)</f>
        <v>#DIV/0!</v>
      </c>
      <c r="R186" s="51" t="e">
        <f>VLOOKUP($O186,CardStats!$A$3:$AE$998,8,FALSE)</f>
        <v>#DIV/0!</v>
      </c>
      <c r="S186" s="51" t="e">
        <f>VLOOKUP($O186,CardStats!$A$3:$AE$998,10,FALSE)</f>
        <v>#DIV/0!</v>
      </c>
      <c r="T186" s="57" t="e">
        <f>VLOOKUP($O186,CardStats!$A$3:$AE$998,11,FALSE)</f>
        <v>#DIV/0!</v>
      </c>
      <c r="U186" s="57" t="e">
        <f>VLOOKUP($O186,CardStats!$A$3:$AE$998,13,FALSE)</f>
        <v>#DIV/0!</v>
      </c>
      <c r="V186" s="57" t="e">
        <f>VLOOKUP($O186,CardStats!$A$3:$AE$998,14,FALSE)</f>
        <v>#DIV/0!</v>
      </c>
      <c r="W186" s="57" t="e">
        <f>VLOOKUP($O186,CardStats!$A$3:$AE$998,16,FALSE)</f>
        <v>#DIV/0!</v>
      </c>
      <c r="X186" s="57" t="e">
        <f>VLOOKUP($O186,CardStats!$A$3:$AE$998,17,FALSE)</f>
        <v>#DIV/0!</v>
      </c>
      <c r="Y186" s="57" t="e">
        <f>VLOOKUP($O186,CardStats!$A$3:$AE$998,19,FALSE)</f>
        <v>#DIV/0!</v>
      </c>
      <c r="Z186" s="57" t="e">
        <f>VLOOKUP($O186,CardStats!$A$3:$AE$998,20,FALSE)</f>
        <v>#DIV/0!</v>
      </c>
      <c r="AA186" s="57" t="e">
        <f>VLOOKUP($O186,CardStats!$A$3:$AE$998,22,FALSE)</f>
        <v>#DIV/0!</v>
      </c>
    </row>
    <row r="187" spans="1:27" x14ac:dyDescent="0.3">
      <c r="A187" s="51" t="e">
        <f>VLOOKUP($M187,CardStats!$A$3:$AE$998,5,FALSE)</f>
        <v>#DIV/0!</v>
      </c>
      <c r="B187" s="51" t="e">
        <f>VLOOKUP($M187,CardStats!$A$3:$AE$998,6,FALSE)</f>
        <v>#DIV/0!</v>
      </c>
      <c r="C187" s="51" t="e">
        <f>VLOOKUP($M187,CardStats!$A$3:$AE$998,8,FALSE)</f>
        <v>#DIV/0!</v>
      </c>
      <c r="D187" s="51" t="e">
        <f>VLOOKUP($M187,CardStats!$A$3:$AE$998,9,FALSE)</f>
        <v>#DIV/0!</v>
      </c>
      <c r="E187" s="57" t="e">
        <f>VLOOKUP($M187,CardStats!$A$3:$AE$998,11,FALSE)</f>
        <v>#DIV/0!</v>
      </c>
      <c r="F187" s="57" t="e">
        <f>VLOOKUP($M187,CardStats!$A$3:$AE$998,12,FALSE)</f>
        <v>#DIV/0!</v>
      </c>
      <c r="G187" s="57" t="e">
        <f>VLOOKUP($M187,CardStats!$A$3:$AE$998,14,FALSE)</f>
        <v>#DIV/0!</v>
      </c>
      <c r="H187" s="57" t="e">
        <f>VLOOKUP($M187,CardStats!$A$3:$AE$998,15,FALSE)</f>
        <v>#DIV/0!</v>
      </c>
      <c r="I187" s="57" t="e">
        <f>VLOOKUP($M187,CardStats!$A$3:$AE$998,17,FALSE)</f>
        <v>#DIV/0!</v>
      </c>
      <c r="J187" s="57" t="e">
        <f>VLOOKUP($M187,CardStats!$A$3:$AE$998,18,FALSE)</f>
        <v>#DIV/0!</v>
      </c>
      <c r="K187" s="57" t="e">
        <f>VLOOKUP($M187,CardStats!$A$3:$AE$998,20,FALSE)</f>
        <v>#DIV/0!</v>
      </c>
      <c r="L187" s="57" t="e">
        <f>VLOOKUP($M187,CardStats!$A$3:$AE$998,21,FALSE)</f>
        <v>#DIV/0!</v>
      </c>
      <c r="M187" s="53" t="str">
        <f>Fixtures!A187</f>
        <v>Werder Bremen</v>
      </c>
      <c r="N187" s="54">
        <f>Fixtures!D187</f>
        <v>43694</v>
      </c>
      <c r="O187" s="53" t="str">
        <f>Fixtures!B187</f>
        <v>Fortuna Düsseldorf</v>
      </c>
      <c r="P187" s="51" t="e">
        <f>VLOOKUP($O187,CardStats!$A$3:$AE$998,5,FALSE)</f>
        <v>#DIV/0!</v>
      </c>
      <c r="Q187" s="51" t="e">
        <f>VLOOKUP($O187,CardStats!$A$3:$AE$998,7,FALSE)</f>
        <v>#DIV/0!</v>
      </c>
      <c r="R187" s="51" t="e">
        <f>VLOOKUP($O187,CardStats!$A$3:$AE$998,8,FALSE)</f>
        <v>#DIV/0!</v>
      </c>
      <c r="S187" s="51" t="e">
        <f>VLOOKUP($O187,CardStats!$A$3:$AE$998,10,FALSE)</f>
        <v>#DIV/0!</v>
      </c>
      <c r="T187" s="57" t="e">
        <f>VLOOKUP($O187,CardStats!$A$3:$AE$998,11,FALSE)</f>
        <v>#DIV/0!</v>
      </c>
      <c r="U187" s="57" t="e">
        <f>VLOOKUP($O187,CardStats!$A$3:$AE$998,13,FALSE)</f>
        <v>#DIV/0!</v>
      </c>
      <c r="V187" s="57" t="e">
        <f>VLOOKUP($O187,CardStats!$A$3:$AE$998,14,FALSE)</f>
        <v>#DIV/0!</v>
      </c>
      <c r="W187" s="57" t="e">
        <f>VLOOKUP($O187,CardStats!$A$3:$AE$998,16,FALSE)</f>
        <v>#DIV/0!</v>
      </c>
      <c r="X187" s="57" t="e">
        <f>VLOOKUP($O187,CardStats!$A$3:$AE$998,17,FALSE)</f>
        <v>#DIV/0!</v>
      </c>
      <c r="Y187" s="57" t="e">
        <f>VLOOKUP($O187,CardStats!$A$3:$AE$998,19,FALSE)</f>
        <v>#DIV/0!</v>
      </c>
      <c r="Z187" s="57" t="e">
        <f>VLOOKUP($O187,CardStats!$A$3:$AE$998,20,FALSE)</f>
        <v>#DIV/0!</v>
      </c>
      <c r="AA187" s="57" t="e">
        <f>VLOOKUP($O187,CardStats!$A$3:$AE$998,22,FALSE)</f>
        <v>#DIV/0!</v>
      </c>
    </row>
    <row r="188" spans="1:27" x14ac:dyDescent="0.3">
      <c r="A188" s="51" t="e">
        <f>VLOOKUP($M188,CardStats!$A$3:$AE$998,5,FALSE)</f>
        <v>#DIV/0!</v>
      </c>
      <c r="B188" s="51" t="e">
        <f>VLOOKUP($M188,CardStats!$A$3:$AE$998,6,FALSE)</f>
        <v>#DIV/0!</v>
      </c>
      <c r="C188" s="51" t="e">
        <f>VLOOKUP($M188,CardStats!$A$3:$AE$998,8,FALSE)</f>
        <v>#DIV/0!</v>
      </c>
      <c r="D188" s="51" t="e">
        <f>VLOOKUP($M188,CardStats!$A$3:$AE$998,9,FALSE)</f>
        <v>#DIV/0!</v>
      </c>
      <c r="E188" s="57" t="e">
        <f>VLOOKUP($M188,CardStats!$A$3:$AE$998,11,FALSE)</f>
        <v>#DIV/0!</v>
      </c>
      <c r="F188" s="57" t="e">
        <f>VLOOKUP($M188,CardStats!$A$3:$AE$998,12,FALSE)</f>
        <v>#DIV/0!</v>
      </c>
      <c r="G188" s="57" t="e">
        <f>VLOOKUP($M188,CardStats!$A$3:$AE$998,14,FALSE)</f>
        <v>#DIV/0!</v>
      </c>
      <c r="H188" s="57" t="e">
        <f>VLOOKUP($M188,CardStats!$A$3:$AE$998,15,FALSE)</f>
        <v>#DIV/0!</v>
      </c>
      <c r="I188" s="57" t="e">
        <f>VLOOKUP($M188,CardStats!$A$3:$AE$998,17,FALSE)</f>
        <v>#DIV/0!</v>
      </c>
      <c r="J188" s="57" t="e">
        <f>VLOOKUP($M188,CardStats!$A$3:$AE$998,18,FALSE)</f>
        <v>#DIV/0!</v>
      </c>
      <c r="K188" s="57" t="e">
        <f>VLOOKUP($M188,CardStats!$A$3:$AE$998,20,FALSE)</f>
        <v>#DIV/0!</v>
      </c>
      <c r="L188" s="57" t="e">
        <f>VLOOKUP($M188,CardStats!$A$3:$AE$998,21,FALSE)</f>
        <v>#DIV/0!</v>
      </c>
      <c r="M188" s="53" t="str">
        <f>Fixtures!A188</f>
        <v>Freiburg</v>
      </c>
      <c r="N188" s="54">
        <f>Fixtures!D188</f>
        <v>43694</v>
      </c>
      <c r="O188" s="53" t="str">
        <f>Fixtures!B188</f>
        <v>Mainz 05</v>
      </c>
      <c r="P188" s="51" t="e">
        <f>VLOOKUP($O188,CardStats!$A$3:$AE$998,5,FALSE)</f>
        <v>#DIV/0!</v>
      </c>
      <c r="Q188" s="51" t="e">
        <f>VLOOKUP($O188,CardStats!$A$3:$AE$998,7,FALSE)</f>
        <v>#DIV/0!</v>
      </c>
      <c r="R188" s="51" t="e">
        <f>VLOOKUP($O188,CardStats!$A$3:$AE$998,8,FALSE)</f>
        <v>#DIV/0!</v>
      </c>
      <c r="S188" s="51" t="e">
        <f>VLOOKUP($O188,CardStats!$A$3:$AE$998,10,FALSE)</f>
        <v>#DIV/0!</v>
      </c>
      <c r="T188" s="57" t="e">
        <f>VLOOKUP($O188,CardStats!$A$3:$AE$998,11,FALSE)</f>
        <v>#DIV/0!</v>
      </c>
      <c r="U188" s="57" t="e">
        <f>VLOOKUP($O188,CardStats!$A$3:$AE$998,13,FALSE)</f>
        <v>#DIV/0!</v>
      </c>
      <c r="V188" s="57" t="e">
        <f>VLOOKUP($O188,CardStats!$A$3:$AE$998,14,FALSE)</f>
        <v>#DIV/0!</v>
      </c>
      <c r="W188" s="57" t="e">
        <f>VLOOKUP($O188,CardStats!$A$3:$AE$998,16,FALSE)</f>
        <v>#DIV/0!</v>
      </c>
      <c r="X188" s="57" t="e">
        <f>VLOOKUP($O188,CardStats!$A$3:$AE$998,17,FALSE)</f>
        <v>#DIV/0!</v>
      </c>
      <c r="Y188" s="57" t="e">
        <f>VLOOKUP($O188,CardStats!$A$3:$AE$998,19,FALSE)</f>
        <v>#DIV/0!</v>
      </c>
      <c r="Z188" s="57" t="e">
        <f>VLOOKUP($O188,CardStats!$A$3:$AE$998,20,FALSE)</f>
        <v>#DIV/0!</v>
      </c>
      <c r="AA188" s="57" t="e">
        <f>VLOOKUP($O188,CardStats!$A$3:$AE$998,22,FALSE)</f>
        <v>#DIV/0!</v>
      </c>
    </row>
    <row r="189" spans="1:27" x14ac:dyDescent="0.3">
      <c r="A189" s="51">
        <f>VLOOKUP($M189,CardStats!$A$3:$AE$998,5,FALSE)</f>
        <v>2</v>
      </c>
      <c r="B189" s="51" t="e">
        <f>VLOOKUP($M189,CardStats!$A$3:$AE$998,6,FALSE)</f>
        <v>#DIV/0!</v>
      </c>
      <c r="C189" s="51">
        <f>VLOOKUP($M189,CardStats!$A$3:$AE$998,8,FALSE)</f>
        <v>1</v>
      </c>
      <c r="D189" s="51" t="e">
        <f>VLOOKUP($M189,CardStats!$A$3:$AE$998,9,FALSE)</f>
        <v>#DIV/0!</v>
      </c>
      <c r="E189" s="57">
        <f>VLOOKUP($M189,CardStats!$A$3:$AE$998,11,FALSE)</f>
        <v>0</v>
      </c>
      <c r="F189" s="57" t="e">
        <f>VLOOKUP($M189,CardStats!$A$3:$AE$998,12,FALSE)</f>
        <v>#DIV/0!</v>
      </c>
      <c r="G189" s="57">
        <f>VLOOKUP($M189,CardStats!$A$3:$AE$998,14,FALSE)</f>
        <v>0</v>
      </c>
      <c r="H189" s="57" t="e">
        <f>VLOOKUP($M189,CardStats!$A$3:$AE$998,15,FALSE)</f>
        <v>#DIV/0!</v>
      </c>
      <c r="I189" s="57">
        <f>VLOOKUP($M189,CardStats!$A$3:$AE$998,17,FALSE)</f>
        <v>1</v>
      </c>
      <c r="J189" s="57" t="e">
        <f>VLOOKUP($M189,CardStats!$A$3:$AE$998,18,FALSE)</f>
        <v>#DIV/0!</v>
      </c>
      <c r="K189" s="57">
        <f>VLOOKUP($M189,CardStats!$A$3:$AE$998,20,FALSE)</f>
        <v>0</v>
      </c>
      <c r="L189" s="57" t="e">
        <f>VLOOKUP($M189,CardStats!$A$3:$AE$998,21,FALSE)</f>
        <v>#DIV/0!</v>
      </c>
      <c r="M189" s="53" t="str">
        <f>Fixtures!A189</f>
        <v>Belenenses</v>
      </c>
      <c r="N189" s="54">
        <f>Fixtures!D189</f>
        <v>43694</v>
      </c>
      <c r="O189" s="53" t="str">
        <f>Fixtures!B189</f>
        <v>Benfica</v>
      </c>
      <c r="P189" s="51" t="e">
        <f>VLOOKUP($O189,CardStats!$A$3:$AE$998,5,FALSE)</f>
        <v>#DIV/0!</v>
      </c>
      <c r="Q189" s="51" t="e">
        <f>VLOOKUP($O189,CardStats!$A$3:$AE$998,7,FALSE)</f>
        <v>#DIV/0!</v>
      </c>
      <c r="R189" s="51" t="e">
        <f>VLOOKUP($O189,CardStats!$A$3:$AE$998,8,FALSE)</f>
        <v>#DIV/0!</v>
      </c>
      <c r="S189" s="51" t="e">
        <f>VLOOKUP($O189,CardStats!$A$3:$AE$998,10,FALSE)</f>
        <v>#DIV/0!</v>
      </c>
      <c r="T189" s="57" t="e">
        <f>VLOOKUP($O189,CardStats!$A$3:$AE$998,11,FALSE)</f>
        <v>#DIV/0!</v>
      </c>
      <c r="U189" s="57" t="e">
        <f>VLOOKUP($O189,CardStats!$A$3:$AE$998,13,FALSE)</f>
        <v>#DIV/0!</v>
      </c>
      <c r="V189" s="57" t="e">
        <f>VLOOKUP($O189,CardStats!$A$3:$AE$998,14,FALSE)</f>
        <v>#DIV/0!</v>
      </c>
      <c r="W189" s="57" t="e">
        <f>VLOOKUP($O189,CardStats!$A$3:$AE$998,16,FALSE)</f>
        <v>#DIV/0!</v>
      </c>
      <c r="X189" s="57" t="e">
        <f>VLOOKUP($O189,CardStats!$A$3:$AE$998,17,FALSE)</f>
        <v>#DIV/0!</v>
      </c>
      <c r="Y189" s="57" t="e">
        <f>VLOOKUP($O189,CardStats!$A$3:$AE$998,19,FALSE)</f>
        <v>#DIV/0!</v>
      </c>
      <c r="Z189" s="57" t="e">
        <f>VLOOKUP($O189,CardStats!$A$3:$AE$998,20,FALSE)</f>
        <v>#DIV/0!</v>
      </c>
      <c r="AA189" s="57" t="e">
        <f>VLOOKUP($O189,CardStats!$A$3:$AE$998,22,FALSE)</f>
        <v>#DIV/0!</v>
      </c>
    </row>
    <row r="190" spans="1:27" x14ac:dyDescent="0.3">
      <c r="A190" s="51">
        <f>VLOOKUP($M190,CardStats!$A$3:$AE$998,5,FALSE)</f>
        <v>6</v>
      </c>
      <c r="B190" s="51" t="e">
        <f>VLOOKUP($M190,CardStats!$A$3:$AE$998,6,FALSE)</f>
        <v>#DIV/0!</v>
      </c>
      <c r="C190" s="51">
        <f>VLOOKUP($M190,CardStats!$A$3:$AE$998,8,FALSE)</f>
        <v>3</v>
      </c>
      <c r="D190" s="51" t="e">
        <f>VLOOKUP($M190,CardStats!$A$3:$AE$998,9,FALSE)</f>
        <v>#DIV/0!</v>
      </c>
      <c r="E190" s="57">
        <f>VLOOKUP($M190,CardStats!$A$3:$AE$998,11,FALSE)</f>
        <v>1</v>
      </c>
      <c r="F190" s="57" t="e">
        <f>VLOOKUP($M190,CardStats!$A$3:$AE$998,12,FALSE)</f>
        <v>#DIV/0!</v>
      </c>
      <c r="G190" s="57">
        <f>VLOOKUP($M190,CardStats!$A$3:$AE$998,14,FALSE)</f>
        <v>1</v>
      </c>
      <c r="H190" s="57" t="e">
        <f>VLOOKUP($M190,CardStats!$A$3:$AE$998,15,FALSE)</f>
        <v>#DIV/0!</v>
      </c>
      <c r="I190" s="57">
        <f>VLOOKUP($M190,CardStats!$A$3:$AE$998,17,FALSE)</f>
        <v>1</v>
      </c>
      <c r="J190" s="57" t="e">
        <f>VLOOKUP($M190,CardStats!$A$3:$AE$998,18,FALSE)</f>
        <v>#DIV/0!</v>
      </c>
      <c r="K190" s="57">
        <f>VLOOKUP($M190,CardStats!$A$3:$AE$998,20,FALSE)</f>
        <v>1</v>
      </c>
      <c r="L190" s="57" t="e">
        <f>VLOOKUP($M190,CardStats!$A$3:$AE$998,21,FALSE)</f>
        <v>#DIV/0!</v>
      </c>
      <c r="M190" s="53" t="str">
        <f>Fixtures!A190</f>
        <v>Porto</v>
      </c>
      <c r="N190" s="54">
        <f>Fixtures!D190</f>
        <v>43694</v>
      </c>
      <c r="O190" s="53" t="str">
        <f>Fixtures!B190</f>
        <v>Vitória Setúbal</v>
      </c>
      <c r="P190" s="51" t="e">
        <f>VLOOKUP($O190,CardStats!$A$3:$AE$998,5,FALSE)</f>
        <v>#DIV/0!</v>
      </c>
      <c r="Q190" s="51" t="e">
        <f>VLOOKUP($O190,CardStats!$A$3:$AE$998,7,FALSE)</f>
        <v>#DIV/0!</v>
      </c>
      <c r="R190" s="51" t="e">
        <f>VLOOKUP($O190,CardStats!$A$3:$AE$998,8,FALSE)</f>
        <v>#DIV/0!</v>
      </c>
      <c r="S190" s="51" t="e">
        <f>VLOOKUP($O190,CardStats!$A$3:$AE$998,10,FALSE)</f>
        <v>#DIV/0!</v>
      </c>
      <c r="T190" s="57" t="e">
        <f>VLOOKUP($O190,CardStats!$A$3:$AE$998,11,FALSE)</f>
        <v>#DIV/0!</v>
      </c>
      <c r="U190" s="57" t="e">
        <f>VLOOKUP($O190,CardStats!$A$3:$AE$998,13,FALSE)</f>
        <v>#DIV/0!</v>
      </c>
      <c r="V190" s="57" t="e">
        <f>VLOOKUP($O190,CardStats!$A$3:$AE$998,14,FALSE)</f>
        <v>#DIV/0!</v>
      </c>
      <c r="W190" s="57" t="e">
        <f>VLOOKUP($O190,CardStats!$A$3:$AE$998,16,FALSE)</f>
        <v>#DIV/0!</v>
      </c>
      <c r="X190" s="57" t="e">
        <f>VLOOKUP($O190,CardStats!$A$3:$AE$998,17,FALSE)</f>
        <v>#DIV/0!</v>
      </c>
      <c r="Y190" s="57" t="e">
        <f>VLOOKUP($O190,CardStats!$A$3:$AE$998,19,FALSE)</f>
        <v>#DIV/0!</v>
      </c>
      <c r="Z190" s="57" t="e">
        <f>VLOOKUP($O190,CardStats!$A$3:$AE$998,20,FALSE)</f>
        <v>#DIV/0!</v>
      </c>
      <c r="AA190" s="57" t="e">
        <f>VLOOKUP($O190,CardStats!$A$3:$AE$998,22,FALSE)</f>
        <v>#DIV/0!</v>
      </c>
    </row>
    <row r="191" spans="1:27" x14ac:dyDescent="0.3">
      <c r="A191" s="51" t="e">
        <f>VLOOKUP($M191,CardStats!$A$3:$AE$998,5,FALSE)</f>
        <v>#DIV/0!</v>
      </c>
      <c r="B191" s="51" t="e">
        <f>VLOOKUP($M191,CardStats!$A$3:$AE$998,6,FALSE)</f>
        <v>#DIV/0!</v>
      </c>
      <c r="C191" s="51" t="e">
        <f>VLOOKUP($M191,CardStats!$A$3:$AE$998,8,FALSE)</f>
        <v>#DIV/0!</v>
      </c>
      <c r="D191" s="51" t="e">
        <f>VLOOKUP($M191,CardStats!$A$3:$AE$998,9,FALSE)</f>
        <v>#DIV/0!</v>
      </c>
      <c r="E191" s="57" t="e">
        <f>VLOOKUP($M191,CardStats!$A$3:$AE$998,11,FALSE)</f>
        <v>#DIV/0!</v>
      </c>
      <c r="F191" s="57" t="e">
        <f>VLOOKUP($M191,CardStats!$A$3:$AE$998,12,FALSE)</f>
        <v>#DIV/0!</v>
      </c>
      <c r="G191" s="57" t="e">
        <f>VLOOKUP($M191,CardStats!$A$3:$AE$998,14,FALSE)</f>
        <v>#DIV/0!</v>
      </c>
      <c r="H191" s="57" t="e">
        <f>VLOOKUP($M191,CardStats!$A$3:$AE$998,15,FALSE)</f>
        <v>#DIV/0!</v>
      </c>
      <c r="I191" s="57" t="e">
        <f>VLOOKUP($M191,CardStats!$A$3:$AE$998,17,FALSE)</f>
        <v>#DIV/0!</v>
      </c>
      <c r="J191" s="57" t="e">
        <f>VLOOKUP($M191,CardStats!$A$3:$AE$998,18,FALSE)</f>
        <v>#DIV/0!</v>
      </c>
      <c r="K191" s="57" t="e">
        <f>VLOOKUP($M191,CardStats!$A$3:$AE$998,20,FALSE)</f>
        <v>#DIV/0!</v>
      </c>
      <c r="L191" s="57" t="e">
        <f>VLOOKUP($M191,CardStats!$A$3:$AE$998,21,FALSE)</f>
        <v>#DIV/0!</v>
      </c>
      <c r="M191" s="53" t="str">
        <f>Fixtures!A191</f>
        <v>Moreirense</v>
      </c>
      <c r="N191" s="54">
        <f>Fixtures!D191</f>
        <v>43694</v>
      </c>
      <c r="O191" s="53" t="str">
        <f>Fixtures!B191</f>
        <v>Gil Vicente</v>
      </c>
      <c r="P191" s="51">
        <f>VLOOKUP($O191,CardStats!$A$3:$AE$998,5,FALSE)</f>
        <v>6</v>
      </c>
      <c r="Q191" s="51" t="e">
        <f>VLOOKUP($O191,CardStats!$A$3:$AE$998,7,FALSE)</f>
        <v>#DIV/0!</v>
      </c>
      <c r="R191" s="51">
        <f>VLOOKUP($O191,CardStats!$A$3:$AE$998,8,FALSE)</f>
        <v>3</v>
      </c>
      <c r="S191" s="51" t="e">
        <f>VLOOKUP($O191,CardStats!$A$3:$AE$998,10,FALSE)</f>
        <v>#DIV/0!</v>
      </c>
      <c r="T191" s="57">
        <f>VLOOKUP($O191,CardStats!$A$3:$AE$998,11,FALSE)</f>
        <v>1</v>
      </c>
      <c r="U191" s="57" t="e">
        <f>VLOOKUP($O191,CardStats!$A$3:$AE$998,13,FALSE)</f>
        <v>#DIV/0!</v>
      </c>
      <c r="V191" s="57">
        <f>VLOOKUP($O191,CardStats!$A$3:$AE$998,14,FALSE)</f>
        <v>1</v>
      </c>
      <c r="W191" s="57" t="e">
        <f>VLOOKUP($O191,CardStats!$A$3:$AE$998,16,FALSE)</f>
        <v>#DIV/0!</v>
      </c>
      <c r="X191" s="57">
        <f>VLOOKUP($O191,CardStats!$A$3:$AE$998,17,FALSE)</f>
        <v>1</v>
      </c>
      <c r="Y191" s="57" t="e">
        <f>VLOOKUP($O191,CardStats!$A$3:$AE$998,19,FALSE)</f>
        <v>#DIV/0!</v>
      </c>
      <c r="Z191" s="57">
        <f>VLOOKUP($O191,CardStats!$A$3:$AE$998,20,FALSE)</f>
        <v>1</v>
      </c>
      <c r="AA191" s="57" t="e">
        <f>VLOOKUP($O191,CardStats!$A$3:$AE$998,22,FALSE)</f>
        <v>#DIV/0!</v>
      </c>
    </row>
    <row r="192" spans="1:27" x14ac:dyDescent="0.3">
      <c r="A192" s="51">
        <f>VLOOKUP($M192,CardStats!$A$3:$AE$998,5,FALSE)</f>
        <v>5</v>
      </c>
      <c r="B192" s="51">
        <f>VLOOKUP($M192,CardStats!$A$3:$AE$998,6,FALSE)</f>
        <v>9</v>
      </c>
      <c r="C192" s="51">
        <f>VLOOKUP($M192,CardStats!$A$3:$AE$998,8,FALSE)</f>
        <v>3.5</v>
      </c>
      <c r="D192" s="51">
        <f>VLOOKUP($M192,CardStats!$A$3:$AE$998,9,FALSE)</f>
        <v>6</v>
      </c>
      <c r="E192" s="57">
        <f>VLOOKUP($M192,CardStats!$A$3:$AE$998,11,FALSE)</f>
        <v>0.5</v>
      </c>
      <c r="F192" s="57">
        <f>VLOOKUP($M192,CardStats!$A$3:$AE$998,12,FALSE)</f>
        <v>1</v>
      </c>
      <c r="G192" s="57">
        <f>VLOOKUP($M192,CardStats!$A$3:$AE$998,14,FALSE)</f>
        <v>0.5</v>
      </c>
      <c r="H192" s="57">
        <f>VLOOKUP($M192,CardStats!$A$3:$AE$998,15,FALSE)</f>
        <v>1</v>
      </c>
      <c r="I192" s="57">
        <f>VLOOKUP($M192,CardStats!$A$3:$AE$998,17,FALSE)</f>
        <v>1</v>
      </c>
      <c r="J192" s="57">
        <f>VLOOKUP($M192,CardStats!$A$3:$AE$998,18,FALSE)</f>
        <v>1</v>
      </c>
      <c r="K192" s="57">
        <f>VLOOKUP($M192,CardStats!$A$3:$AE$998,20,FALSE)</f>
        <v>0.5</v>
      </c>
      <c r="L192" s="57">
        <f>VLOOKUP($M192,CardStats!$A$3:$AE$998,21,FALSE)</f>
        <v>1</v>
      </c>
      <c r="M192" s="53" t="str">
        <f>Fixtures!A192</f>
        <v>Stuttgart</v>
      </c>
      <c r="N192" s="54">
        <f>Fixtures!D192</f>
        <v>43694</v>
      </c>
      <c r="O192" s="53" t="str">
        <f>Fixtures!B192</f>
        <v>St. Pauli</v>
      </c>
      <c r="P192" s="51">
        <f>VLOOKUP($O192,CardStats!$A$3:$AE$998,5,FALSE)</f>
        <v>2.5</v>
      </c>
      <c r="Q192" s="51">
        <f>VLOOKUP($O192,CardStats!$A$3:$AE$998,7,FALSE)</f>
        <v>4</v>
      </c>
      <c r="R192" s="51">
        <f>VLOOKUP($O192,CardStats!$A$3:$AE$998,8,FALSE)</f>
        <v>1</v>
      </c>
      <c r="S192" s="51">
        <f>VLOOKUP($O192,CardStats!$A$3:$AE$998,10,FALSE)</f>
        <v>2</v>
      </c>
      <c r="T192" s="57">
        <f>VLOOKUP($O192,CardStats!$A$3:$AE$998,11,FALSE)</f>
        <v>0.5</v>
      </c>
      <c r="U192" s="57">
        <f>VLOOKUP($O192,CardStats!$A$3:$AE$998,13,FALSE)</f>
        <v>1</v>
      </c>
      <c r="V192" s="57">
        <f>VLOOKUP($O192,CardStats!$A$3:$AE$998,14,FALSE)</f>
        <v>0</v>
      </c>
      <c r="W192" s="57">
        <f>VLOOKUP($O192,CardStats!$A$3:$AE$998,16,FALSE)</f>
        <v>0</v>
      </c>
      <c r="X192" s="57">
        <f>VLOOKUP($O192,CardStats!$A$3:$AE$998,17,FALSE)</f>
        <v>0.5</v>
      </c>
      <c r="Y192" s="57">
        <f>VLOOKUP($O192,CardStats!$A$3:$AE$998,19,FALSE)</f>
        <v>1</v>
      </c>
      <c r="Z192" s="57">
        <f>VLOOKUP($O192,CardStats!$A$3:$AE$998,20,FALSE)</f>
        <v>0.5</v>
      </c>
      <c r="AA192" s="57">
        <f>VLOOKUP($O192,CardStats!$A$3:$AE$998,22,FALSE)</f>
        <v>1</v>
      </c>
    </row>
    <row r="193" spans="1:27" x14ac:dyDescent="0.3">
      <c r="A193" s="51">
        <f>VLOOKUP($M193,CardStats!$A$3:$AE$998,5,FALSE)</f>
        <v>4.5</v>
      </c>
      <c r="B193" s="51">
        <f>VLOOKUP($M193,CardStats!$A$3:$AE$998,6,FALSE)</f>
        <v>4</v>
      </c>
      <c r="C193" s="51">
        <f>VLOOKUP($M193,CardStats!$A$3:$AE$998,8,FALSE)</f>
        <v>2</v>
      </c>
      <c r="D193" s="51">
        <f>VLOOKUP($M193,CardStats!$A$3:$AE$998,9,FALSE)</f>
        <v>2</v>
      </c>
      <c r="E193" s="57">
        <f>VLOOKUP($M193,CardStats!$A$3:$AE$998,11,FALSE)</f>
        <v>1</v>
      </c>
      <c r="F193" s="57">
        <f>VLOOKUP($M193,CardStats!$A$3:$AE$998,12,FALSE)</f>
        <v>1</v>
      </c>
      <c r="G193" s="57">
        <f>VLOOKUP($M193,CardStats!$A$3:$AE$998,14,FALSE)</f>
        <v>0.5</v>
      </c>
      <c r="H193" s="57">
        <f>VLOOKUP($M193,CardStats!$A$3:$AE$998,15,FALSE)</f>
        <v>0</v>
      </c>
      <c r="I193" s="57">
        <f>VLOOKUP($M193,CardStats!$A$3:$AE$998,17,FALSE)</f>
        <v>1</v>
      </c>
      <c r="J193" s="57">
        <f>VLOOKUP($M193,CardStats!$A$3:$AE$998,18,FALSE)</f>
        <v>1</v>
      </c>
      <c r="K193" s="57">
        <f>VLOOKUP($M193,CardStats!$A$3:$AE$998,20,FALSE)</f>
        <v>1</v>
      </c>
      <c r="L193" s="57">
        <f>VLOOKUP($M193,CardStats!$A$3:$AE$998,21,FALSE)</f>
        <v>1</v>
      </c>
      <c r="M193" s="53" t="str">
        <f>Fixtures!A193</f>
        <v>Arminia Bielefeld</v>
      </c>
      <c r="N193" s="54">
        <f>Fixtures!D193</f>
        <v>43694</v>
      </c>
      <c r="O193" s="53" t="str">
        <f>Fixtures!B193</f>
        <v>Erzgebirge Aue</v>
      </c>
      <c r="P193" s="51">
        <f>VLOOKUP($O193,CardStats!$A$3:$AE$998,5,FALSE)</f>
        <v>7</v>
      </c>
      <c r="Q193" s="51">
        <f>VLOOKUP($O193,CardStats!$A$3:$AE$998,7,FALSE)</f>
        <v>5</v>
      </c>
      <c r="R193" s="51">
        <f>VLOOKUP($O193,CardStats!$A$3:$AE$998,8,FALSE)</f>
        <v>4</v>
      </c>
      <c r="S193" s="51">
        <f>VLOOKUP($O193,CardStats!$A$3:$AE$998,10,FALSE)</f>
        <v>4</v>
      </c>
      <c r="T193" s="57">
        <f>VLOOKUP($O193,CardStats!$A$3:$AE$998,11,FALSE)</f>
        <v>1</v>
      </c>
      <c r="U193" s="57">
        <f>VLOOKUP($O193,CardStats!$A$3:$AE$998,13,FALSE)</f>
        <v>1</v>
      </c>
      <c r="V193" s="57">
        <f>VLOOKUP($O193,CardStats!$A$3:$AE$998,14,FALSE)</f>
        <v>1</v>
      </c>
      <c r="W193" s="57">
        <f>VLOOKUP($O193,CardStats!$A$3:$AE$998,16,FALSE)</f>
        <v>1</v>
      </c>
      <c r="X193" s="57">
        <f>VLOOKUP($O193,CardStats!$A$3:$AE$998,17,FALSE)</f>
        <v>1</v>
      </c>
      <c r="Y193" s="57">
        <f>VLOOKUP($O193,CardStats!$A$3:$AE$998,19,FALSE)</f>
        <v>1</v>
      </c>
      <c r="Z193" s="57">
        <f>VLOOKUP($O193,CardStats!$A$3:$AE$998,20,FALSE)</f>
        <v>1</v>
      </c>
      <c r="AA193" s="57">
        <f>VLOOKUP($O193,CardStats!$A$3:$AE$998,22,FALSE)</f>
        <v>1</v>
      </c>
    </row>
    <row r="194" spans="1:27" x14ac:dyDescent="0.3">
      <c r="A194" s="51">
        <f>VLOOKUP($M194,CardStats!$A$3:$AE$998,5,FALSE)</f>
        <v>6.5</v>
      </c>
      <c r="B194" s="51">
        <f>VLOOKUP($M194,CardStats!$A$3:$AE$998,6,FALSE)</f>
        <v>4</v>
      </c>
      <c r="C194" s="51">
        <f>VLOOKUP($M194,CardStats!$A$3:$AE$998,8,FALSE)</f>
        <v>3.5</v>
      </c>
      <c r="D194" s="51">
        <f>VLOOKUP($M194,CardStats!$A$3:$AE$998,9,FALSE)</f>
        <v>2</v>
      </c>
      <c r="E194" s="57">
        <f>VLOOKUP($M194,CardStats!$A$3:$AE$998,11,FALSE)</f>
        <v>1</v>
      </c>
      <c r="F194" s="57">
        <f>VLOOKUP($M194,CardStats!$A$3:$AE$998,12,FALSE)</f>
        <v>1</v>
      </c>
      <c r="G194" s="57">
        <f>VLOOKUP($M194,CardStats!$A$3:$AE$998,14,FALSE)</f>
        <v>0.5</v>
      </c>
      <c r="H194" s="57">
        <f>VLOOKUP($M194,CardStats!$A$3:$AE$998,15,FALSE)</f>
        <v>0</v>
      </c>
      <c r="I194" s="57">
        <f>VLOOKUP($M194,CardStats!$A$3:$AE$998,17,FALSE)</f>
        <v>1</v>
      </c>
      <c r="J194" s="57">
        <f>VLOOKUP($M194,CardStats!$A$3:$AE$998,18,FALSE)</f>
        <v>1</v>
      </c>
      <c r="K194" s="57">
        <f>VLOOKUP($M194,CardStats!$A$3:$AE$998,20,FALSE)</f>
        <v>1</v>
      </c>
      <c r="L194" s="57">
        <f>VLOOKUP($M194,CardStats!$A$3:$AE$998,21,FALSE)</f>
        <v>1</v>
      </c>
      <c r="M194" s="53" t="str">
        <f>Fixtures!A194</f>
        <v>Wehen Wiesbaden</v>
      </c>
      <c r="N194" s="54">
        <f>Fixtures!D194</f>
        <v>43694</v>
      </c>
      <c r="O194" s="53" t="str">
        <f>Fixtures!B194</f>
        <v>Hannover 96</v>
      </c>
      <c r="P194" s="51">
        <f>VLOOKUP($O194,CardStats!$A$3:$AE$998,5,FALSE)</f>
        <v>6</v>
      </c>
      <c r="Q194" s="51">
        <f>VLOOKUP($O194,CardStats!$A$3:$AE$998,7,FALSE)</f>
        <v>9</v>
      </c>
      <c r="R194" s="51">
        <f>VLOOKUP($O194,CardStats!$A$3:$AE$998,8,FALSE)</f>
        <v>2</v>
      </c>
      <c r="S194" s="51">
        <f>VLOOKUP($O194,CardStats!$A$3:$AE$998,10,FALSE)</f>
        <v>3</v>
      </c>
      <c r="T194" s="57">
        <f>VLOOKUP($O194,CardStats!$A$3:$AE$998,11,FALSE)</f>
        <v>1</v>
      </c>
      <c r="U194" s="57">
        <f>VLOOKUP($O194,CardStats!$A$3:$AE$998,13,FALSE)</f>
        <v>1</v>
      </c>
      <c r="V194" s="57">
        <f>VLOOKUP($O194,CardStats!$A$3:$AE$998,14,FALSE)</f>
        <v>0.5</v>
      </c>
      <c r="W194" s="57">
        <f>VLOOKUP($O194,CardStats!$A$3:$AE$998,16,FALSE)</f>
        <v>1</v>
      </c>
      <c r="X194" s="57">
        <f>VLOOKUP($O194,CardStats!$A$3:$AE$998,17,FALSE)</f>
        <v>1</v>
      </c>
      <c r="Y194" s="57">
        <f>VLOOKUP($O194,CardStats!$A$3:$AE$998,19,FALSE)</f>
        <v>1</v>
      </c>
      <c r="Z194" s="57">
        <f>VLOOKUP($O194,CardStats!$A$3:$AE$998,20,FALSE)</f>
        <v>0.5</v>
      </c>
      <c r="AA194" s="57">
        <f>VLOOKUP($O194,CardStats!$A$3:$AE$998,22,FALSE)</f>
        <v>1</v>
      </c>
    </row>
    <row r="195" spans="1:27" x14ac:dyDescent="0.3">
      <c r="A195" s="51">
        <f>VLOOKUP($M195,CardStats!$A$3:$AE$998,5,FALSE)</f>
        <v>3.3333333333333335</v>
      </c>
      <c r="B195" s="51">
        <f>VLOOKUP($M195,CardStats!$A$3:$AE$998,6,FALSE)</f>
        <v>5</v>
      </c>
      <c r="C195" s="51">
        <f>VLOOKUP($M195,CardStats!$A$3:$AE$998,8,FALSE)</f>
        <v>1.3333333333333333</v>
      </c>
      <c r="D195" s="51">
        <f>VLOOKUP($M195,CardStats!$A$3:$AE$998,9,FALSE)</f>
        <v>2</v>
      </c>
      <c r="E195" s="57">
        <f>VLOOKUP($M195,CardStats!$A$3:$AE$998,11,FALSE)</f>
        <v>0.66666666666666663</v>
      </c>
      <c r="F195" s="57">
        <f>VLOOKUP($M195,CardStats!$A$3:$AE$998,12,FALSE)</f>
        <v>1</v>
      </c>
      <c r="G195" s="57">
        <f>VLOOKUP($M195,CardStats!$A$3:$AE$998,14,FALSE)</f>
        <v>0.33333333333333331</v>
      </c>
      <c r="H195" s="57">
        <f>VLOOKUP($M195,CardStats!$A$3:$AE$998,15,FALSE)</f>
        <v>1</v>
      </c>
      <c r="I195" s="57">
        <f>VLOOKUP($M195,CardStats!$A$3:$AE$998,17,FALSE)</f>
        <v>0.66666666666666663</v>
      </c>
      <c r="J195" s="57">
        <f>VLOOKUP($M195,CardStats!$A$3:$AE$998,18,FALSE)</f>
        <v>1</v>
      </c>
      <c r="K195" s="57">
        <f>VLOOKUP($M195,CardStats!$A$3:$AE$998,20,FALSE)</f>
        <v>0.66666666666666663</v>
      </c>
      <c r="L195" s="57">
        <f>VLOOKUP($M195,CardStats!$A$3:$AE$998,21,FALSE)</f>
        <v>1</v>
      </c>
      <c r="M195" s="53" t="str">
        <f>Fixtures!A195</f>
        <v>Lens</v>
      </c>
      <c r="N195" s="54">
        <f>Fixtures!D195</f>
        <v>43694</v>
      </c>
      <c r="O195" s="53" t="str">
        <f>Fixtures!B195</f>
        <v>Le Havre</v>
      </c>
      <c r="P195" s="51">
        <f>VLOOKUP($O195,CardStats!$A$3:$AE$998,5,FALSE)</f>
        <v>5.333333333333333</v>
      </c>
      <c r="Q195" s="51">
        <f>VLOOKUP($O195,CardStats!$A$3:$AE$998,7,FALSE)</f>
        <v>6.5</v>
      </c>
      <c r="R195" s="51">
        <f>VLOOKUP($O195,CardStats!$A$3:$AE$998,8,FALSE)</f>
        <v>3.3333333333333335</v>
      </c>
      <c r="S195" s="51">
        <f>VLOOKUP($O195,CardStats!$A$3:$AE$998,10,FALSE)</f>
        <v>4.5</v>
      </c>
      <c r="T195" s="57">
        <f>VLOOKUP($O195,CardStats!$A$3:$AE$998,11,FALSE)</f>
        <v>1</v>
      </c>
      <c r="U195" s="57">
        <f>VLOOKUP($O195,CardStats!$A$3:$AE$998,13,FALSE)</f>
        <v>1</v>
      </c>
      <c r="V195" s="57">
        <f>VLOOKUP($O195,CardStats!$A$3:$AE$998,14,FALSE)</f>
        <v>0.33333333333333331</v>
      </c>
      <c r="W195" s="57">
        <f>VLOOKUP($O195,CardStats!$A$3:$AE$998,16,FALSE)</f>
        <v>0.5</v>
      </c>
      <c r="X195" s="57">
        <f>VLOOKUP($O195,CardStats!$A$3:$AE$998,17,FALSE)</f>
        <v>1</v>
      </c>
      <c r="Y195" s="57">
        <f>VLOOKUP($O195,CardStats!$A$3:$AE$998,19,FALSE)</f>
        <v>1</v>
      </c>
      <c r="Z195" s="57">
        <f>VLOOKUP($O195,CardStats!$A$3:$AE$998,20,FALSE)</f>
        <v>0.66666666666666663</v>
      </c>
      <c r="AA195" s="57">
        <f>VLOOKUP($O195,CardStats!$A$3:$AE$998,22,FALSE)</f>
        <v>1</v>
      </c>
    </row>
    <row r="196" spans="1:27" x14ac:dyDescent="0.3">
      <c r="A196" s="51" t="e">
        <f>VLOOKUP($M196,CardStats!$A$3:$AE$998,5,FALSE)</f>
        <v>#DIV/0!</v>
      </c>
      <c r="B196" s="51" t="e">
        <f>VLOOKUP($M196,CardStats!$A$3:$AE$998,6,FALSE)</f>
        <v>#DIV/0!</v>
      </c>
      <c r="C196" s="51" t="e">
        <f>VLOOKUP($M196,CardStats!$A$3:$AE$998,8,FALSE)</f>
        <v>#DIV/0!</v>
      </c>
      <c r="D196" s="51" t="e">
        <f>VLOOKUP($M196,CardStats!$A$3:$AE$998,9,FALSE)</f>
        <v>#DIV/0!</v>
      </c>
      <c r="E196" s="57" t="e">
        <f>VLOOKUP($M196,CardStats!$A$3:$AE$998,11,FALSE)</f>
        <v>#DIV/0!</v>
      </c>
      <c r="F196" s="57" t="e">
        <f>VLOOKUP($M196,CardStats!$A$3:$AE$998,12,FALSE)</f>
        <v>#DIV/0!</v>
      </c>
      <c r="G196" s="57" t="e">
        <f>VLOOKUP($M196,CardStats!$A$3:$AE$998,14,FALSE)</f>
        <v>#DIV/0!</v>
      </c>
      <c r="H196" s="57" t="e">
        <f>VLOOKUP($M196,CardStats!$A$3:$AE$998,15,FALSE)</f>
        <v>#DIV/0!</v>
      </c>
      <c r="I196" s="57" t="e">
        <f>VLOOKUP($M196,CardStats!$A$3:$AE$998,17,FALSE)</f>
        <v>#DIV/0!</v>
      </c>
      <c r="J196" s="57" t="e">
        <f>VLOOKUP($M196,CardStats!$A$3:$AE$998,18,FALSE)</f>
        <v>#DIV/0!</v>
      </c>
      <c r="K196" s="57" t="e">
        <f>VLOOKUP($M196,CardStats!$A$3:$AE$998,20,FALSE)</f>
        <v>#DIV/0!</v>
      </c>
      <c r="L196" s="57" t="e">
        <f>VLOOKUP($M196,CardStats!$A$3:$AE$998,21,FALSE)</f>
        <v>#DIV/0!</v>
      </c>
      <c r="M196" s="53" t="str">
        <f>Fixtures!A196</f>
        <v>Almería</v>
      </c>
      <c r="N196" s="54">
        <f>Fixtures!D196</f>
        <v>43694</v>
      </c>
      <c r="O196" s="53" t="str">
        <f>Fixtures!B196</f>
        <v>Albacete</v>
      </c>
      <c r="P196" s="51" t="e">
        <f>VLOOKUP($O196,CardStats!$A$3:$AE$998,5,FALSE)</f>
        <v>#DIV/0!</v>
      </c>
      <c r="Q196" s="51" t="e">
        <f>VLOOKUP($O196,CardStats!$A$3:$AE$998,7,FALSE)</f>
        <v>#DIV/0!</v>
      </c>
      <c r="R196" s="51" t="e">
        <f>VLOOKUP($O196,CardStats!$A$3:$AE$998,8,FALSE)</f>
        <v>#DIV/0!</v>
      </c>
      <c r="S196" s="51" t="e">
        <f>VLOOKUP($O196,CardStats!$A$3:$AE$998,10,FALSE)</f>
        <v>#DIV/0!</v>
      </c>
      <c r="T196" s="57" t="e">
        <f>VLOOKUP($O196,CardStats!$A$3:$AE$998,11,FALSE)</f>
        <v>#DIV/0!</v>
      </c>
      <c r="U196" s="57" t="e">
        <f>VLOOKUP($O196,CardStats!$A$3:$AE$998,13,FALSE)</f>
        <v>#DIV/0!</v>
      </c>
      <c r="V196" s="57" t="e">
        <f>VLOOKUP($O196,CardStats!$A$3:$AE$998,14,FALSE)</f>
        <v>#DIV/0!</v>
      </c>
      <c r="W196" s="57" t="e">
        <f>VLOOKUP($O196,CardStats!$A$3:$AE$998,16,FALSE)</f>
        <v>#DIV/0!</v>
      </c>
      <c r="X196" s="57" t="e">
        <f>VLOOKUP($O196,CardStats!$A$3:$AE$998,17,FALSE)</f>
        <v>#DIV/0!</v>
      </c>
      <c r="Y196" s="57" t="e">
        <f>VLOOKUP($O196,CardStats!$A$3:$AE$998,19,FALSE)</f>
        <v>#DIV/0!</v>
      </c>
      <c r="Z196" s="57" t="e">
        <f>VLOOKUP($O196,CardStats!$A$3:$AE$998,20,FALSE)</f>
        <v>#DIV/0!</v>
      </c>
      <c r="AA196" s="57" t="e">
        <f>VLOOKUP($O196,CardStats!$A$3:$AE$998,22,FALSE)</f>
        <v>#DIV/0!</v>
      </c>
    </row>
    <row r="197" spans="1:27" x14ac:dyDescent="0.3">
      <c r="A197" s="51" t="e">
        <f>VLOOKUP($M197,CardStats!$A$3:$AE$998,5,FALSE)</f>
        <v>#DIV/0!</v>
      </c>
      <c r="B197" s="51" t="e">
        <f>VLOOKUP($M197,CardStats!$A$3:$AE$998,6,FALSE)</f>
        <v>#DIV/0!</v>
      </c>
      <c r="C197" s="51" t="e">
        <f>VLOOKUP($M197,CardStats!$A$3:$AE$998,8,FALSE)</f>
        <v>#DIV/0!</v>
      </c>
      <c r="D197" s="51" t="e">
        <f>VLOOKUP($M197,CardStats!$A$3:$AE$998,9,FALSE)</f>
        <v>#DIV/0!</v>
      </c>
      <c r="E197" s="57" t="e">
        <f>VLOOKUP($M197,CardStats!$A$3:$AE$998,11,FALSE)</f>
        <v>#DIV/0!</v>
      </c>
      <c r="F197" s="57" t="e">
        <f>VLOOKUP($M197,CardStats!$A$3:$AE$998,12,FALSE)</f>
        <v>#DIV/0!</v>
      </c>
      <c r="G197" s="57" t="e">
        <f>VLOOKUP($M197,CardStats!$A$3:$AE$998,14,FALSE)</f>
        <v>#DIV/0!</v>
      </c>
      <c r="H197" s="57" t="e">
        <f>VLOOKUP($M197,CardStats!$A$3:$AE$998,15,FALSE)</f>
        <v>#DIV/0!</v>
      </c>
      <c r="I197" s="57" t="e">
        <f>VLOOKUP($M197,CardStats!$A$3:$AE$998,17,FALSE)</f>
        <v>#DIV/0!</v>
      </c>
      <c r="J197" s="57" t="e">
        <f>VLOOKUP($M197,CardStats!$A$3:$AE$998,18,FALSE)</f>
        <v>#DIV/0!</v>
      </c>
      <c r="K197" s="57" t="e">
        <f>VLOOKUP($M197,CardStats!$A$3:$AE$998,20,FALSE)</f>
        <v>#DIV/0!</v>
      </c>
      <c r="L197" s="57" t="e">
        <f>VLOOKUP($M197,CardStats!$A$3:$AE$998,21,FALSE)</f>
        <v>#DIV/0!</v>
      </c>
      <c r="M197" s="53" t="str">
        <f>Fixtures!A197</f>
        <v>Elche</v>
      </c>
      <c r="N197" s="54">
        <f>Fixtures!D197</f>
        <v>43694</v>
      </c>
      <c r="O197" s="53" t="str">
        <f>Fixtures!B197</f>
        <v>Fuenlabrada</v>
      </c>
      <c r="P197" s="51" t="e">
        <f>VLOOKUP($O197,CardStats!$A$3:$AE$998,5,FALSE)</f>
        <v>#DIV/0!</v>
      </c>
      <c r="Q197" s="51" t="e">
        <f>VLOOKUP($O197,CardStats!$A$3:$AE$998,7,FALSE)</f>
        <v>#DIV/0!</v>
      </c>
      <c r="R197" s="51" t="e">
        <f>VLOOKUP($O197,CardStats!$A$3:$AE$998,8,FALSE)</f>
        <v>#DIV/0!</v>
      </c>
      <c r="S197" s="51" t="e">
        <f>VLOOKUP($O197,CardStats!$A$3:$AE$998,10,FALSE)</f>
        <v>#DIV/0!</v>
      </c>
      <c r="T197" s="57" t="e">
        <f>VLOOKUP($O197,CardStats!$A$3:$AE$998,11,FALSE)</f>
        <v>#DIV/0!</v>
      </c>
      <c r="U197" s="57" t="e">
        <f>VLOOKUP($O197,CardStats!$A$3:$AE$998,13,FALSE)</f>
        <v>#DIV/0!</v>
      </c>
      <c r="V197" s="57" t="e">
        <f>VLOOKUP($O197,CardStats!$A$3:$AE$998,14,FALSE)</f>
        <v>#DIV/0!</v>
      </c>
      <c r="W197" s="57" t="e">
        <f>VLOOKUP($O197,CardStats!$A$3:$AE$998,16,FALSE)</f>
        <v>#DIV/0!</v>
      </c>
      <c r="X197" s="57" t="e">
        <f>VLOOKUP($O197,CardStats!$A$3:$AE$998,17,FALSE)</f>
        <v>#DIV/0!</v>
      </c>
      <c r="Y197" s="57" t="e">
        <f>VLOOKUP($O197,CardStats!$A$3:$AE$998,19,FALSE)</f>
        <v>#DIV/0!</v>
      </c>
      <c r="Z197" s="57" t="e">
        <f>VLOOKUP($O197,CardStats!$A$3:$AE$998,20,FALSE)</f>
        <v>#DIV/0!</v>
      </c>
      <c r="AA197" s="57" t="e">
        <f>VLOOKUP($O197,CardStats!$A$3:$AE$998,22,FALSE)</f>
        <v>#DIV/0!</v>
      </c>
    </row>
    <row r="198" spans="1:27" x14ac:dyDescent="0.3">
      <c r="A198" s="51" t="e">
        <f>VLOOKUP($M198,CardStats!$A$3:$AE$998,5,FALSE)</f>
        <v>#DIV/0!</v>
      </c>
      <c r="B198" s="51" t="e">
        <f>VLOOKUP($M198,CardStats!$A$3:$AE$998,6,FALSE)</f>
        <v>#DIV/0!</v>
      </c>
      <c r="C198" s="51" t="e">
        <f>VLOOKUP($M198,CardStats!$A$3:$AE$998,8,FALSE)</f>
        <v>#DIV/0!</v>
      </c>
      <c r="D198" s="51" t="e">
        <f>VLOOKUP($M198,CardStats!$A$3:$AE$998,9,FALSE)</f>
        <v>#DIV/0!</v>
      </c>
      <c r="E198" s="57" t="e">
        <f>VLOOKUP($M198,CardStats!$A$3:$AE$998,11,FALSE)</f>
        <v>#DIV/0!</v>
      </c>
      <c r="F198" s="57" t="e">
        <f>VLOOKUP($M198,CardStats!$A$3:$AE$998,12,FALSE)</f>
        <v>#DIV/0!</v>
      </c>
      <c r="G198" s="57" t="e">
        <f>VLOOKUP($M198,CardStats!$A$3:$AE$998,14,FALSE)</f>
        <v>#DIV/0!</v>
      </c>
      <c r="H198" s="57" t="e">
        <f>VLOOKUP($M198,CardStats!$A$3:$AE$998,15,FALSE)</f>
        <v>#DIV/0!</v>
      </c>
      <c r="I198" s="57" t="e">
        <f>VLOOKUP($M198,CardStats!$A$3:$AE$998,17,FALSE)</f>
        <v>#DIV/0!</v>
      </c>
      <c r="J198" s="57" t="e">
        <f>VLOOKUP($M198,CardStats!$A$3:$AE$998,18,FALSE)</f>
        <v>#DIV/0!</v>
      </c>
      <c r="K198" s="57" t="e">
        <f>VLOOKUP($M198,CardStats!$A$3:$AE$998,20,FALSE)</f>
        <v>#DIV/0!</v>
      </c>
      <c r="L198" s="57" t="e">
        <f>VLOOKUP($M198,CardStats!$A$3:$AE$998,21,FALSE)</f>
        <v>#DIV/0!</v>
      </c>
      <c r="M198" s="53" t="str">
        <f>Fixtures!A198</f>
        <v>Lugo</v>
      </c>
      <c r="N198" s="54">
        <f>Fixtures!D198</f>
        <v>43694</v>
      </c>
      <c r="O198" s="53" t="str">
        <f>Fixtures!B198</f>
        <v>Extremadura UD</v>
      </c>
      <c r="P198" s="51" t="e">
        <f>VLOOKUP($O198,CardStats!$A$3:$AE$998,5,FALSE)</f>
        <v>#DIV/0!</v>
      </c>
      <c r="Q198" s="51" t="e">
        <f>VLOOKUP($O198,CardStats!$A$3:$AE$998,7,FALSE)</f>
        <v>#DIV/0!</v>
      </c>
      <c r="R198" s="51" t="e">
        <f>VLOOKUP($O198,CardStats!$A$3:$AE$998,8,FALSE)</f>
        <v>#DIV/0!</v>
      </c>
      <c r="S198" s="51" t="e">
        <f>VLOOKUP($O198,CardStats!$A$3:$AE$998,10,FALSE)</f>
        <v>#DIV/0!</v>
      </c>
      <c r="T198" s="57" t="e">
        <f>VLOOKUP($O198,CardStats!$A$3:$AE$998,11,FALSE)</f>
        <v>#DIV/0!</v>
      </c>
      <c r="U198" s="57" t="e">
        <f>VLOOKUP($O198,CardStats!$A$3:$AE$998,13,FALSE)</f>
        <v>#DIV/0!</v>
      </c>
      <c r="V198" s="57" t="e">
        <f>VLOOKUP($O198,CardStats!$A$3:$AE$998,14,FALSE)</f>
        <v>#DIV/0!</v>
      </c>
      <c r="W198" s="57" t="e">
        <f>VLOOKUP($O198,CardStats!$A$3:$AE$998,16,FALSE)</f>
        <v>#DIV/0!</v>
      </c>
      <c r="X198" s="57" t="e">
        <f>VLOOKUP($O198,CardStats!$A$3:$AE$998,17,FALSE)</f>
        <v>#DIV/0!</v>
      </c>
      <c r="Y198" s="57" t="e">
        <f>VLOOKUP($O198,CardStats!$A$3:$AE$998,19,FALSE)</f>
        <v>#DIV/0!</v>
      </c>
      <c r="Z198" s="57" t="e">
        <f>VLOOKUP($O198,CardStats!$A$3:$AE$998,20,FALSE)</f>
        <v>#DIV/0!</v>
      </c>
      <c r="AA198" s="57" t="e">
        <f>VLOOKUP($O198,CardStats!$A$3:$AE$998,22,FALSE)</f>
        <v>#DIV/0!</v>
      </c>
    </row>
    <row r="199" spans="1:27" x14ac:dyDescent="0.3">
      <c r="A199" s="51" t="e">
        <f>VLOOKUP($M199,CardStats!$A$3:$AE$998,5,FALSE)</f>
        <v>#DIV/0!</v>
      </c>
      <c r="B199" s="51" t="e">
        <f>VLOOKUP($M199,CardStats!$A$3:$AE$998,6,FALSE)</f>
        <v>#DIV/0!</v>
      </c>
      <c r="C199" s="51" t="e">
        <f>VLOOKUP($M199,CardStats!$A$3:$AE$998,8,FALSE)</f>
        <v>#DIV/0!</v>
      </c>
      <c r="D199" s="51" t="e">
        <f>VLOOKUP($M199,CardStats!$A$3:$AE$998,9,FALSE)</f>
        <v>#DIV/0!</v>
      </c>
      <c r="E199" s="57" t="e">
        <f>VLOOKUP($M199,CardStats!$A$3:$AE$998,11,FALSE)</f>
        <v>#DIV/0!</v>
      </c>
      <c r="F199" s="57" t="e">
        <f>VLOOKUP($M199,CardStats!$A$3:$AE$998,12,FALSE)</f>
        <v>#DIV/0!</v>
      </c>
      <c r="G199" s="57" t="e">
        <f>VLOOKUP($M199,CardStats!$A$3:$AE$998,14,FALSE)</f>
        <v>#DIV/0!</v>
      </c>
      <c r="H199" s="57" t="e">
        <f>VLOOKUP($M199,CardStats!$A$3:$AE$998,15,FALSE)</f>
        <v>#DIV/0!</v>
      </c>
      <c r="I199" s="57" t="e">
        <f>VLOOKUP($M199,CardStats!$A$3:$AE$998,17,FALSE)</f>
        <v>#DIV/0!</v>
      </c>
      <c r="J199" s="57" t="e">
        <f>VLOOKUP($M199,CardStats!$A$3:$AE$998,18,FALSE)</f>
        <v>#DIV/0!</v>
      </c>
      <c r="K199" s="57" t="e">
        <f>VLOOKUP($M199,CardStats!$A$3:$AE$998,20,FALSE)</f>
        <v>#DIV/0!</v>
      </c>
      <c r="L199" s="57" t="e">
        <f>VLOOKUP($M199,CardStats!$A$3:$AE$998,21,FALSE)</f>
        <v>#DIV/0!</v>
      </c>
      <c r="M199" s="53" t="str">
        <f>Fixtures!A199</f>
        <v>Racing Santander</v>
      </c>
      <c r="N199" s="54">
        <f>Fixtures!D199</f>
        <v>43694</v>
      </c>
      <c r="O199" s="53" t="str">
        <f>Fixtures!B199</f>
        <v>Málaga</v>
      </c>
      <c r="P199" s="51" t="e">
        <f>VLOOKUP($O199,CardStats!$A$3:$AE$998,5,FALSE)</f>
        <v>#DIV/0!</v>
      </c>
      <c r="Q199" s="51" t="e">
        <f>VLOOKUP($O199,CardStats!$A$3:$AE$998,7,FALSE)</f>
        <v>#DIV/0!</v>
      </c>
      <c r="R199" s="51" t="e">
        <f>VLOOKUP($O199,CardStats!$A$3:$AE$998,8,FALSE)</f>
        <v>#DIV/0!</v>
      </c>
      <c r="S199" s="51" t="e">
        <f>VLOOKUP($O199,CardStats!$A$3:$AE$998,10,FALSE)</f>
        <v>#DIV/0!</v>
      </c>
      <c r="T199" s="57" t="e">
        <f>VLOOKUP($O199,CardStats!$A$3:$AE$998,11,FALSE)</f>
        <v>#DIV/0!</v>
      </c>
      <c r="U199" s="57" t="e">
        <f>VLOOKUP($O199,CardStats!$A$3:$AE$998,13,FALSE)</f>
        <v>#DIV/0!</v>
      </c>
      <c r="V199" s="57" t="e">
        <f>VLOOKUP($O199,CardStats!$A$3:$AE$998,14,FALSE)</f>
        <v>#DIV/0!</v>
      </c>
      <c r="W199" s="57" t="e">
        <f>VLOOKUP($O199,CardStats!$A$3:$AE$998,16,FALSE)</f>
        <v>#DIV/0!</v>
      </c>
      <c r="X199" s="57" t="e">
        <f>VLOOKUP($O199,CardStats!$A$3:$AE$998,17,FALSE)</f>
        <v>#DIV/0!</v>
      </c>
      <c r="Y199" s="57" t="e">
        <f>VLOOKUP($O199,CardStats!$A$3:$AE$998,19,FALSE)</f>
        <v>#DIV/0!</v>
      </c>
      <c r="Z199" s="57" t="e">
        <f>VLOOKUP($O199,CardStats!$A$3:$AE$998,20,FALSE)</f>
        <v>#DIV/0!</v>
      </c>
      <c r="AA199" s="57" t="e">
        <f>VLOOKUP($O199,CardStats!$A$3:$AE$998,22,FALSE)</f>
        <v>#DIV/0!</v>
      </c>
    </row>
    <row r="200" spans="1:27" x14ac:dyDescent="0.3">
      <c r="A200" s="51" t="e">
        <f>VLOOKUP($M200,CardStats!$A$3:$AE$998,5,FALSE)</f>
        <v>#DIV/0!</v>
      </c>
      <c r="B200" s="51" t="e">
        <f>VLOOKUP($M200,CardStats!$A$3:$AE$998,6,FALSE)</f>
        <v>#DIV/0!</v>
      </c>
      <c r="C200" s="51" t="e">
        <f>VLOOKUP($M200,CardStats!$A$3:$AE$998,8,FALSE)</f>
        <v>#DIV/0!</v>
      </c>
      <c r="D200" s="51" t="e">
        <f>VLOOKUP($M200,CardStats!$A$3:$AE$998,9,FALSE)</f>
        <v>#DIV/0!</v>
      </c>
      <c r="E200" s="57" t="e">
        <f>VLOOKUP($M200,CardStats!$A$3:$AE$998,11,FALSE)</f>
        <v>#DIV/0!</v>
      </c>
      <c r="F200" s="57" t="e">
        <f>VLOOKUP($M200,CardStats!$A$3:$AE$998,12,FALSE)</f>
        <v>#DIV/0!</v>
      </c>
      <c r="G200" s="57" t="e">
        <f>VLOOKUP($M200,CardStats!$A$3:$AE$998,14,FALSE)</f>
        <v>#DIV/0!</v>
      </c>
      <c r="H200" s="57" t="e">
        <f>VLOOKUP($M200,CardStats!$A$3:$AE$998,15,FALSE)</f>
        <v>#DIV/0!</v>
      </c>
      <c r="I200" s="57" t="e">
        <f>VLOOKUP($M200,CardStats!$A$3:$AE$998,17,FALSE)</f>
        <v>#DIV/0!</v>
      </c>
      <c r="J200" s="57" t="e">
        <f>VLOOKUP($M200,CardStats!$A$3:$AE$998,18,FALSE)</f>
        <v>#DIV/0!</v>
      </c>
      <c r="K200" s="57" t="e">
        <f>VLOOKUP($M200,CardStats!$A$3:$AE$998,20,FALSE)</f>
        <v>#DIV/0!</v>
      </c>
      <c r="L200" s="57" t="e">
        <f>VLOOKUP($M200,CardStats!$A$3:$AE$998,21,FALSE)</f>
        <v>#DIV/0!</v>
      </c>
      <c r="M200" s="53" t="str">
        <f>Fixtures!A200</f>
        <v>Rayo Vallecano</v>
      </c>
      <c r="N200" s="54">
        <f>Fixtures!D200</f>
        <v>43694</v>
      </c>
      <c r="O200" s="53" t="str">
        <f>Fixtures!B200</f>
        <v>Mirandés</v>
      </c>
      <c r="P200" s="51" t="e">
        <f>VLOOKUP($O200,CardStats!$A$3:$AE$998,5,FALSE)</f>
        <v>#DIV/0!</v>
      </c>
      <c r="Q200" s="51" t="e">
        <f>VLOOKUP($O200,CardStats!$A$3:$AE$998,7,FALSE)</f>
        <v>#DIV/0!</v>
      </c>
      <c r="R200" s="51" t="e">
        <f>VLOOKUP($O200,CardStats!$A$3:$AE$998,8,FALSE)</f>
        <v>#DIV/0!</v>
      </c>
      <c r="S200" s="51" t="e">
        <f>VLOOKUP($O200,CardStats!$A$3:$AE$998,10,FALSE)</f>
        <v>#DIV/0!</v>
      </c>
      <c r="T200" s="57" t="e">
        <f>VLOOKUP($O200,CardStats!$A$3:$AE$998,11,FALSE)</f>
        <v>#DIV/0!</v>
      </c>
      <c r="U200" s="57" t="e">
        <f>VLOOKUP($O200,CardStats!$A$3:$AE$998,13,FALSE)</f>
        <v>#DIV/0!</v>
      </c>
      <c r="V200" s="57" t="e">
        <f>VLOOKUP($O200,CardStats!$A$3:$AE$998,14,FALSE)</f>
        <v>#DIV/0!</v>
      </c>
      <c r="W200" s="57" t="e">
        <f>VLOOKUP($O200,CardStats!$A$3:$AE$998,16,FALSE)</f>
        <v>#DIV/0!</v>
      </c>
      <c r="X200" s="57" t="e">
        <f>VLOOKUP($O200,CardStats!$A$3:$AE$998,17,FALSE)</f>
        <v>#DIV/0!</v>
      </c>
      <c r="Y200" s="57" t="e">
        <f>VLOOKUP($O200,CardStats!$A$3:$AE$998,19,FALSE)</f>
        <v>#DIV/0!</v>
      </c>
      <c r="Z200" s="57" t="e">
        <f>VLOOKUP($O200,CardStats!$A$3:$AE$998,20,FALSE)</f>
        <v>#DIV/0!</v>
      </c>
      <c r="AA200" s="57" t="e">
        <f>VLOOKUP($O200,CardStats!$A$3:$AE$998,22,FALSE)</f>
        <v>#DIV/0!</v>
      </c>
    </row>
    <row r="201" spans="1:27" x14ac:dyDescent="0.3">
      <c r="A201" s="51" t="e">
        <f>VLOOKUP($M201,CardStats!$A$3:$AE$998,5,FALSE)</f>
        <v>#DIV/0!</v>
      </c>
      <c r="B201" s="51" t="e">
        <f>VLOOKUP($M201,CardStats!$A$3:$AE$998,6,FALSE)</f>
        <v>#DIV/0!</v>
      </c>
      <c r="C201" s="51" t="e">
        <f>VLOOKUP($M201,CardStats!$A$3:$AE$998,8,FALSE)</f>
        <v>#DIV/0!</v>
      </c>
      <c r="D201" s="51" t="e">
        <f>VLOOKUP($M201,CardStats!$A$3:$AE$998,9,FALSE)</f>
        <v>#DIV/0!</v>
      </c>
      <c r="E201" s="57" t="e">
        <f>VLOOKUP($M201,CardStats!$A$3:$AE$998,11,FALSE)</f>
        <v>#DIV/0!</v>
      </c>
      <c r="F201" s="57" t="e">
        <f>VLOOKUP($M201,CardStats!$A$3:$AE$998,12,FALSE)</f>
        <v>#DIV/0!</v>
      </c>
      <c r="G201" s="57" t="e">
        <f>VLOOKUP($M201,CardStats!$A$3:$AE$998,14,FALSE)</f>
        <v>#DIV/0!</v>
      </c>
      <c r="H201" s="57" t="e">
        <f>VLOOKUP($M201,CardStats!$A$3:$AE$998,15,FALSE)</f>
        <v>#DIV/0!</v>
      </c>
      <c r="I201" s="57" t="e">
        <f>VLOOKUP($M201,CardStats!$A$3:$AE$998,17,FALSE)</f>
        <v>#DIV/0!</v>
      </c>
      <c r="J201" s="57" t="e">
        <f>VLOOKUP($M201,CardStats!$A$3:$AE$998,18,FALSE)</f>
        <v>#DIV/0!</v>
      </c>
      <c r="K201" s="57" t="e">
        <f>VLOOKUP($M201,CardStats!$A$3:$AE$998,20,FALSE)</f>
        <v>#DIV/0!</v>
      </c>
      <c r="L201" s="57" t="e">
        <f>VLOOKUP($M201,CardStats!$A$3:$AE$998,21,FALSE)</f>
        <v>#DIV/0!</v>
      </c>
      <c r="M201" s="53" t="str">
        <f>Fixtures!A201</f>
        <v>Real Zaragoza</v>
      </c>
      <c r="N201" s="54">
        <f>Fixtures!D201</f>
        <v>43694</v>
      </c>
      <c r="O201" s="53" t="str">
        <f>Fixtures!B201</f>
        <v>Tenerife</v>
      </c>
      <c r="P201" s="51" t="e">
        <f>VLOOKUP($O201,CardStats!$A$3:$AE$998,5,FALSE)</f>
        <v>#DIV/0!</v>
      </c>
      <c r="Q201" s="51" t="e">
        <f>VLOOKUP($O201,CardStats!$A$3:$AE$998,7,FALSE)</f>
        <v>#DIV/0!</v>
      </c>
      <c r="R201" s="51" t="e">
        <f>VLOOKUP($O201,CardStats!$A$3:$AE$998,8,FALSE)</f>
        <v>#DIV/0!</v>
      </c>
      <c r="S201" s="51" t="e">
        <f>VLOOKUP($O201,CardStats!$A$3:$AE$998,10,FALSE)</f>
        <v>#DIV/0!</v>
      </c>
      <c r="T201" s="57" t="e">
        <f>VLOOKUP($O201,CardStats!$A$3:$AE$998,11,FALSE)</f>
        <v>#DIV/0!</v>
      </c>
      <c r="U201" s="57" t="e">
        <f>VLOOKUP($O201,CardStats!$A$3:$AE$998,13,FALSE)</f>
        <v>#DIV/0!</v>
      </c>
      <c r="V201" s="57" t="e">
        <f>VLOOKUP($O201,CardStats!$A$3:$AE$998,14,FALSE)</f>
        <v>#DIV/0!</v>
      </c>
      <c r="W201" s="57" t="e">
        <f>VLOOKUP($O201,CardStats!$A$3:$AE$998,16,FALSE)</f>
        <v>#DIV/0!</v>
      </c>
      <c r="X201" s="57" t="e">
        <f>VLOOKUP($O201,CardStats!$A$3:$AE$998,17,FALSE)</f>
        <v>#DIV/0!</v>
      </c>
      <c r="Y201" s="57" t="e">
        <f>VLOOKUP($O201,CardStats!$A$3:$AE$998,19,FALSE)</f>
        <v>#DIV/0!</v>
      </c>
      <c r="Z201" s="57" t="e">
        <f>VLOOKUP($O201,CardStats!$A$3:$AE$998,20,FALSE)</f>
        <v>#DIV/0!</v>
      </c>
      <c r="AA201" s="57" t="e">
        <f>VLOOKUP($O201,CardStats!$A$3:$AE$998,22,FALSE)</f>
        <v>#DIV/0!</v>
      </c>
    </row>
    <row r="202" spans="1:27" x14ac:dyDescent="0.3">
      <c r="A202" s="51">
        <f>VLOOKUP($M202,CardStats!$A$3:$AE$998,5,FALSE)</f>
        <v>7</v>
      </c>
      <c r="B202" s="51" t="e">
        <f>VLOOKUP($M202,CardStats!$A$3:$AE$998,6,FALSE)</f>
        <v>#DIV/0!</v>
      </c>
      <c r="C202" s="51">
        <f>VLOOKUP($M202,CardStats!$A$3:$AE$998,8,FALSE)</f>
        <v>4</v>
      </c>
      <c r="D202" s="51" t="e">
        <f>VLOOKUP($M202,CardStats!$A$3:$AE$998,9,FALSE)</f>
        <v>#DIV/0!</v>
      </c>
      <c r="E202" s="57">
        <f>VLOOKUP($M202,CardStats!$A$3:$AE$998,11,FALSE)</f>
        <v>1</v>
      </c>
      <c r="F202" s="57" t="e">
        <f>VLOOKUP($M202,CardStats!$A$3:$AE$998,12,FALSE)</f>
        <v>#DIV/0!</v>
      </c>
      <c r="G202" s="57">
        <f>VLOOKUP($M202,CardStats!$A$3:$AE$998,14,FALSE)</f>
        <v>1</v>
      </c>
      <c r="H202" s="57" t="e">
        <f>VLOOKUP($M202,CardStats!$A$3:$AE$998,15,FALSE)</f>
        <v>#DIV/0!</v>
      </c>
      <c r="I202" s="57">
        <f>VLOOKUP($M202,CardStats!$A$3:$AE$998,17,FALSE)</f>
        <v>1</v>
      </c>
      <c r="J202" s="57" t="e">
        <f>VLOOKUP($M202,CardStats!$A$3:$AE$998,18,FALSE)</f>
        <v>#DIV/0!</v>
      </c>
      <c r="K202" s="57">
        <f>VLOOKUP($M202,CardStats!$A$3:$AE$998,20,FALSE)</f>
        <v>1</v>
      </c>
      <c r="L202" s="57" t="e">
        <f>VLOOKUP($M202,CardStats!$A$3:$AE$998,21,FALSE)</f>
        <v>#DIV/0!</v>
      </c>
      <c r="M202" s="53" t="str">
        <f>Fixtures!A202</f>
        <v>Chaves</v>
      </c>
      <c r="N202" s="54">
        <f>Fixtures!D202</f>
        <v>43694</v>
      </c>
      <c r="O202" s="53" t="str">
        <f>Fixtures!B202</f>
        <v>Mafra</v>
      </c>
      <c r="P202" s="51">
        <f>VLOOKUP($O202,CardStats!$A$3:$AE$998,5,FALSE)</f>
        <v>8</v>
      </c>
      <c r="Q202" s="51" t="e">
        <f>VLOOKUP($O202,CardStats!$A$3:$AE$998,7,FALSE)</f>
        <v>#DIV/0!</v>
      </c>
      <c r="R202" s="51">
        <f>VLOOKUP($O202,CardStats!$A$3:$AE$998,8,FALSE)</f>
        <v>5</v>
      </c>
      <c r="S202" s="51" t="e">
        <f>VLOOKUP($O202,CardStats!$A$3:$AE$998,10,FALSE)</f>
        <v>#DIV/0!</v>
      </c>
      <c r="T202" s="57">
        <f>VLOOKUP($O202,CardStats!$A$3:$AE$998,11,FALSE)</f>
        <v>1</v>
      </c>
      <c r="U202" s="57" t="e">
        <f>VLOOKUP($O202,CardStats!$A$3:$AE$998,13,FALSE)</f>
        <v>#DIV/0!</v>
      </c>
      <c r="V202" s="57">
        <f>VLOOKUP($O202,CardStats!$A$3:$AE$998,14,FALSE)</f>
        <v>1</v>
      </c>
      <c r="W202" s="57" t="e">
        <f>VLOOKUP($O202,CardStats!$A$3:$AE$998,16,FALSE)</f>
        <v>#DIV/0!</v>
      </c>
      <c r="X202" s="57">
        <f>VLOOKUP($O202,CardStats!$A$3:$AE$998,17,FALSE)</f>
        <v>1</v>
      </c>
      <c r="Y202" s="57" t="e">
        <f>VLOOKUP($O202,CardStats!$A$3:$AE$998,19,FALSE)</f>
        <v>#DIV/0!</v>
      </c>
      <c r="Z202" s="57">
        <f>VLOOKUP($O202,CardStats!$A$3:$AE$998,20,FALSE)</f>
        <v>1</v>
      </c>
      <c r="AA202" s="57" t="e">
        <f>VLOOKUP($O202,CardStats!$A$3:$AE$998,22,FALSE)</f>
        <v>#DIV/0!</v>
      </c>
    </row>
    <row r="203" spans="1:27" x14ac:dyDescent="0.3">
      <c r="A203" s="51" t="e">
        <f>VLOOKUP($M203,CardStats!$A$3:$AE$998,5,FALSE)</f>
        <v>#DIV/0!</v>
      </c>
      <c r="B203" s="51" t="e">
        <f>VLOOKUP($M203,CardStats!$A$3:$AE$998,6,FALSE)</f>
        <v>#DIV/0!</v>
      </c>
      <c r="C203" s="51" t="e">
        <f>VLOOKUP($M203,CardStats!$A$3:$AE$998,8,FALSE)</f>
        <v>#DIV/0!</v>
      </c>
      <c r="D203" s="51" t="e">
        <f>VLOOKUP($M203,CardStats!$A$3:$AE$998,9,FALSE)</f>
        <v>#DIV/0!</v>
      </c>
      <c r="E203" s="57" t="e">
        <f>VLOOKUP($M203,CardStats!$A$3:$AE$998,11,FALSE)</f>
        <v>#DIV/0!</v>
      </c>
      <c r="F203" s="57" t="e">
        <f>VLOOKUP($M203,CardStats!$A$3:$AE$998,12,FALSE)</f>
        <v>#DIV/0!</v>
      </c>
      <c r="G203" s="57" t="e">
        <f>VLOOKUP($M203,CardStats!$A$3:$AE$998,14,FALSE)</f>
        <v>#DIV/0!</v>
      </c>
      <c r="H203" s="57" t="e">
        <f>VLOOKUP($M203,CardStats!$A$3:$AE$998,15,FALSE)</f>
        <v>#DIV/0!</v>
      </c>
      <c r="I203" s="57" t="e">
        <f>VLOOKUP($M203,CardStats!$A$3:$AE$998,17,FALSE)</f>
        <v>#DIV/0!</v>
      </c>
      <c r="J203" s="57" t="e">
        <f>VLOOKUP($M203,CardStats!$A$3:$AE$998,18,FALSE)</f>
        <v>#DIV/0!</v>
      </c>
      <c r="K203" s="57" t="e">
        <f>VLOOKUP($M203,CardStats!$A$3:$AE$998,20,FALSE)</f>
        <v>#DIV/0!</v>
      </c>
      <c r="L203" s="57" t="e">
        <f>VLOOKUP($M203,CardStats!$A$3:$AE$998,21,FALSE)</f>
        <v>#DIV/0!</v>
      </c>
      <c r="M203" s="53" t="str">
        <f>Fixtures!A203</f>
        <v>Academico Viseu</v>
      </c>
      <c r="N203" s="54">
        <f>Fixtures!D203</f>
        <v>43694</v>
      </c>
      <c r="O203" s="53" t="str">
        <f>Fixtures!B203</f>
        <v>Académica</v>
      </c>
      <c r="P203" s="51" t="e">
        <f>VLOOKUP($O203,CardStats!$A$3:$AE$998,5,FALSE)</f>
        <v>#DIV/0!</v>
      </c>
      <c r="Q203" s="51" t="e">
        <f>VLOOKUP($O203,CardStats!$A$3:$AE$998,7,FALSE)</f>
        <v>#DIV/0!</v>
      </c>
      <c r="R203" s="51" t="e">
        <f>VLOOKUP($O203,CardStats!$A$3:$AE$998,8,FALSE)</f>
        <v>#DIV/0!</v>
      </c>
      <c r="S203" s="51" t="e">
        <f>VLOOKUP($O203,CardStats!$A$3:$AE$998,10,FALSE)</f>
        <v>#DIV/0!</v>
      </c>
      <c r="T203" s="57" t="e">
        <f>VLOOKUP($O203,CardStats!$A$3:$AE$998,11,FALSE)</f>
        <v>#DIV/0!</v>
      </c>
      <c r="U203" s="57" t="e">
        <f>VLOOKUP($O203,CardStats!$A$3:$AE$998,13,FALSE)</f>
        <v>#DIV/0!</v>
      </c>
      <c r="V203" s="57" t="e">
        <f>VLOOKUP($O203,CardStats!$A$3:$AE$998,14,FALSE)</f>
        <v>#DIV/0!</v>
      </c>
      <c r="W203" s="57" t="e">
        <f>VLOOKUP($O203,CardStats!$A$3:$AE$998,16,FALSE)</f>
        <v>#DIV/0!</v>
      </c>
      <c r="X203" s="57" t="e">
        <f>VLOOKUP($O203,CardStats!$A$3:$AE$998,17,FALSE)</f>
        <v>#DIV/0!</v>
      </c>
      <c r="Y203" s="57" t="e">
        <f>VLOOKUP($O203,CardStats!$A$3:$AE$998,19,FALSE)</f>
        <v>#DIV/0!</v>
      </c>
      <c r="Z203" s="57" t="e">
        <f>VLOOKUP($O203,CardStats!$A$3:$AE$998,20,FALSE)</f>
        <v>#DIV/0!</v>
      </c>
      <c r="AA203" s="57" t="e">
        <f>VLOOKUP($O203,CardStats!$A$3:$AE$998,22,FALSE)</f>
        <v>#DIV/0!</v>
      </c>
    </row>
    <row r="204" spans="1:27" x14ac:dyDescent="0.3">
      <c r="A204" s="51">
        <f>VLOOKUP($M204,CardStats!$A$3:$AE$998,5,FALSE)</f>
        <v>6</v>
      </c>
      <c r="B204" s="51" t="e">
        <f>VLOOKUP($M204,CardStats!$A$3:$AE$998,6,FALSE)</f>
        <v>#DIV/0!</v>
      </c>
      <c r="C204" s="51">
        <f>VLOOKUP($M204,CardStats!$A$3:$AE$998,8,FALSE)</f>
        <v>5</v>
      </c>
      <c r="D204" s="51" t="e">
        <f>VLOOKUP($M204,CardStats!$A$3:$AE$998,9,FALSE)</f>
        <v>#DIV/0!</v>
      </c>
      <c r="E204" s="57">
        <f>VLOOKUP($M204,CardStats!$A$3:$AE$998,11,FALSE)</f>
        <v>1</v>
      </c>
      <c r="F204" s="57" t="e">
        <f>VLOOKUP($M204,CardStats!$A$3:$AE$998,12,FALSE)</f>
        <v>#DIV/0!</v>
      </c>
      <c r="G204" s="57">
        <f>VLOOKUP($M204,CardStats!$A$3:$AE$998,14,FALSE)</f>
        <v>1</v>
      </c>
      <c r="H204" s="57" t="e">
        <f>VLOOKUP($M204,CardStats!$A$3:$AE$998,15,FALSE)</f>
        <v>#DIV/0!</v>
      </c>
      <c r="I204" s="57">
        <f>VLOOKUP($M204,CardStats!$A$3:$AE$998,17,FALSE)</f>
        <v>1</v>
      </c>
      <c r="J204" s="57" t="e">
        <f>VLOOKUP($M204,CardStats!$A$3:$AE$998,18,FALSE)</f>
        <v>#DIV/0!</v>
      </c>
      <c r="K204" s="57">
        <f>VLOOKUP($M204,CardStats!$A$3:$AE$998,20,FALSE)</f>
        <v>1</v>
      </c>
      <c r="L204" s="57" t="e">
        <f>VLOOKUP($M204,CardStats!$A$3:$AE$998,21,FALSE)</f>
        <v>#DIV/0!</v>
      </c>
      <c r="M204" s="53" t="str">
        <f>Fixtures!A204</f>
        <v>UD Oliveirense</v>
      </c>
      <c r="N204" s="54">
        <f>Fixtures!D204</f>
        <v>43694</v>
      </c>
      <c r="O204" s="53" t="str">
        <f>Fixtures!B204</f>
        <v>Sporting Covilhã</v>
      </c>
      <c r="P204" s="51" t="e">
        <f>VLOOKUP($O204,CardStats!$A$3:$AE$998,5,FALSE)</f>
        <v>#DIV/0!</v>
      </c>
      <c r="Q204" s="51" t="e">
        <f>VLOOKUP($O204,CardStats!$A$3:$AE$998,7,FALSE)</f>
        <v>#DIV/0!</v>
      </c>
      <c r="R204" s="51" t="e">
        <f>VLOOKUP($O204,CardStats!$A$3:$AE$998,8,FALSE)</f>
        <v>#DIV/0!</v>
      </c>
      <c r="S204" s="51" t="e">
        <f>VLOOKUP($O204,CardStats!$A$3:$AE$998,10,FALSE)</f>
        <v>#DIV/0!</v>
      </c>
      <c r="T204" s="57" t="e">
        <f>VLOOKUP($O204,CardStats!$A$3:$AE$998,11,FALSE)</f>
        <v>#DIV/0!</v>
      </c>
      <c r="U204" s="57" t="e">
        <f>VLOOKUP($O204,CardStats!$A$3:$AE$998,13,FALSE)</f>
        <v>#DIV/0!</v>
      </c>
      <c r="V204" s="57" t="e">
        <f>VLOOKUP($O204,CardStats!$A$3:$AE$998,14,FALSE)</f>
        <v>#DIV/0!</v>
      </c>
      <c r="W204" s="57" t="e">
        <f>VLOOKUP($O204,CardStats!$A$3:$AE$998,16,FALSE)</f>
        <v>#DIV/0!</v>
      </c>
      <c r="X204" s="57" t="e">
        <f>VLOOKUP($O204,CardStats!$A$3:$AE$998,17,FALSE)</f>
        <v>#DIV/0!</v>
      </c>
      <c r="Y204" s="57" t="e">
        <f>VLOOKUP($O204,CardStats!$A$3:$AE$998,19,FALSE)</f>
        <v>#DIV/0!</v>
      </c>
      <c r="Z204" s="57" t="e">
        <f>VLOOKUP($O204,CardStats!$A$3:$AE$998,20,FALSE)</f>
        <v>#DIV/0!</v>
      </c>
      <c r="AA204" s="57" t="e">
        <f>VLOOKUP($O204,CardStats!$A$3:$AE$998,22,FALSE)</f>
        <v>#DIV/0!</v>
      </c>
    </row>
    <row r="205" spans="1:27" x14ac:dyDescent="0.3">
      <c r="A205" s="51">
        <f>VLOOKUP($M205,CardStats!$A$3:$AE$998,5,FALSE)</f>
        <v>2</v>
      </c>
      <c r="B205" s="51" t="e">
        <f>VLOOKUP($M205,CardStats!$A$3:$AE$998,6,FALSE)</f>
        <v>#DIV/0!</v>
      </c>
      <c r="C205" s="51">
        <f>VLOOKUP($M205,CardStats!$A$3:$AE$998,8,FALSE)</f>
        <v>1</v>
      </c>
      <c r="D205" s="51" t="e">
        <f>VLOOKUP($M205,CardStats!$A$3:$AE$998,9,FALSE)</f>
        <v>#DIV/0!</v>
      </c>
      <c r="E205" s="57">
        <f>VLOOKUP($M205,CardStats!$A$3:$AE$998,11,FALSE)</f>
        <v>0</v>
      </c>
      <c r="F205" s="57" t="e">
        <f>VLOOKUP($M205,CardStats!$A$3:$AE$998,12,FALSE)</f>
        <v>#DIV/0!</v>
      </c>
      <c r="G205" s="57">
        <f>VLOOKUP($M205,CardStats!$A$3:$AE$998,14,FALSE)</f>
        <v>0</v>
      </c>
      <c r="H205" s="57" t="e">
        <f>VLOOKUP($M205,CardStats!$A$3:$AE$998,15,FALSE)</f>
        <v>#DIV/0!</v>
      </c>
      <c r="I205" s="57">
        <f>VLOOKUP($M205,CardStats!$A$3:$AE$998,17,FALSE)</f>
        <v>1</v>
      </c>
      <c r="J205" s="57" t="e">
        <f>VLOOKUP($M205,CardStats!$A$3:$AE$998,18,FALSE)</f>
        <v>#DIV/0!</v>
      </c>
      <c r="K205" s="57">
        <f>VLOOKUP($M205,CardStats!$A$3:$AE$998,20,FALSE)</f>
        <v>0</v>
      </c>
      <c r="L205" s="57" t="e">
        <f>VLOOKUP($M205,CardStats!$A$3:$AE$998,21,FALSE)</f>
        <v>#DIV/0!</v>
      </c>
      <c r="M205" s="53" t="str">
        <f>Fixtures!A205</f>
        <v>Casa Pia</v>
      </c>
      <c r="N205" s="54">
        <f>Fixtures!D205</f>
        <v>43694</v>
      </c>
      <c r="O205" s="53" t="str">
        <f>Fixtures!B205</f>
        <v>Penafiel</v>
      </c>
      <c r="P205" s="51" t="e">
        <f>VLOOKUP($O205,CardStats!$A$3:$AE$998,5,FALSE)</f>
        <v>#DIV/0!</v>
      </c>
      <c r="Q205" s="51" t="e">
        <f>VLOOKUP($O205,CardStats!$A$3:$AE$998,7,FALSE)</f>
        <v>#DIV/0!</v>
      </c>
      <c r="R205" s="51" t="e">
        <f>VLOOKUP($O205,CardStats!$A$3:$AE$998,8,FALSE)</f>
        <v>#DIV/0!</v>
      </c>
      <c r="S205" s="51" t="e">
        <f>VLOOKUP($O205,CardStats!$A$3:$AE$998,10,FALSE)</f>
        <v>#DIV/0!</v>
      </c>
      <c r="T205" s="57" t="e">
        <f>VLOOKUP($O205,CardStats!$A$3:$AE$998,11,FALSE)</f>
        <v>#DIV/0!</v>
      </c>
      <c r="U205" s="57" t="e">
        <f>VLOOKUP($O205,CardStats!$A$3:$AE$998,13,FALSE)</f>
        <v>#DIV/0!</v>
      </c>
      <c r="V205" s="57" t="e">
        <f>VLOOKUP($O205,CardStats!$A$3:$AE$998,14,FALSE)</f>
        <v>#DIV/0!</v>
      </c>
      <c r="W205" s="57" t="e">
        <f>VLOOKUP($O205,CardStats!$A$3:$AE$998,16,FALSE)</f>
        <v>#DIV/0!</v>
      </c>
      <c r="X205" s="57" t="e">
        <f>VLOOKUP($O205,CardStats!$A$3:$AE$998,17,FALSE)</f>
        <v>#DIV/0!</v>
      </c>
      <c r="Y205" s="57" t="e">
        <f>VLOOKUP($O205,CardStats!$A$3:$AE$998,19,FALSE)</f>
        <v>#DIV/0!</v>
      </c>
      <c r="Z205" s="57" t="e">
        <f>VLOOKUP($O205,CardStats!$A$3:$AE$998,20,FALSE)</f>
        <v>#DIV/0!</v>
      </c>
      <c r="AA205" s="57" t="e">
        <f>VLOOKUP($O205,CardStats!$A$3:$AE$998,22,FALSE)</f>
        <v>#DIV/0!</v>
      </c>
    </row>
    <row r="206" spans="1:27" x14ac:dyDescent="0.3">
      <c r="A206" s="51" t="e">
        <f>VLOOKUP($M206,CardStats!$A$3:$AE$998,5,FALSE)</f>
        <v>#DIV/0!</v>
      </c>
      <c r="B206" s="51" t="e">
        <f>VLOOKUP($M206,CardStats!$A$3:$AE$998,6,FALSE)</f>
        <v>#DIV/0!</v>
      </c>
      <c r="C206" s="51" t="e">
        <f>VLOOKUP($M206,CardStats!$A$3:$AE$998,8,FALSE)</f>
        <v>#DIV/0!</v>
      </c>
      <c r="D206" s="51" t="e">
        <f>VLOOKUP($M206,CardStats!$A$3:$AE$998,9,FALSE)</f>
        <v>#DIV/0!</v>
      </c>
      <c r="E206" s="57" t="e">
        <f>VLOOKUP($M206,CardStats!$A$3:$AE$998,11,FALSE)</f>
        <v>#DIV/0!</v>
      </c>
      <c r="F206" s="57" t="e">
        <f>VLOOKUP($M206,CardStats!$A$3:$AE$998,12,FALSE)</f>
        <v>#DIV/0!</v>
      </c>
      <c r="G206" s="57" t="e">
        <f>VLOOKUP($M206,CardStats!$A$3:$AE$998,14,FALSE)</f>
        <v>#DIV/0!</v>
      </c>
      <c r="H206" s="57" t="e">
        <f>VLOOKUP($M206,CardStats!$A$3:$AE$998,15,FALSE)</f>
        <v>#DIV/0!</v>
      </c>
      <c r="I206" s="57" t="e">
        <f>VLOOKUP($M206,CardStats!$A$3:$AE$998,17,FALSE)</f>
        <v>#DIV/0!</v>
      </c>
      <c r="J206" s="57" t="e">
        <f>VLOOKUP($M206,CardStats!$A$3:$AE$998,18,FALSE)</f>
        <v>#DIV/0!</v>
      </c>
      <c r="K206" s="57" t="e">
        <f>VLOOKUP($M206,CardStats!$A$3:$AE$998,20,FALSE)</f>
        <v>#DIV/0!</v>
      </c>
      <c r="L206" s="57" t="e">
        <f>VLOOKUP($M206,CardStats!$A$3:$AE$998,21,FALSE)</f>
        <v>#DIV/0!</v>
      </c>
      <c r="M206" s="53" t="str">
        <f>Fixtures!A206</f>
        <v>Sivasspor</v>
      </c>
      <c r="N206" s="54">
        <f>Fixtures!D206</f>
        <v>43694</v>
      </c>
      <c r="O206" s="53" t="str">
        <f>Fixtures!B206</f>
        <v>Beşiktaş</v>
      </c>
      <c r="P206" s="51" t="e">
        <f>VLOOKUP($O206,CardStats!$A$3:$AE$998,5,FALSE)</f>
        <v>#DIV/0!</v>
      </c>
      <c r="Q206" s="51" t="e">
        <f>VLOOKUP($O206,CardStats!$A$3:$AE$998,7,FALSE)</f>
        <v>#DIV/0!</v>
      </c>
      <c r="R206" s="51" t="e">
        <f>VLOOKUP($O206,CardStats!$A$3:$AE$998,8,FALSE)</f>
        <v>#DIV/0!</v>
      </c>
      <c r="S206" s="51" t="e">
        <f>VLOOKUP($O206,CardStats!$A$3:$AE$998,10,FALSE)</f>
        <v>#DIV/0!</v>
      </c>
      <c r="T206" s="57" t="e">
        <f>VLOOKUP($O206,CardStats!$A$3:$AE$998,11,FALSE)</f>
        <v>#DIV/0!</v>
      </c>
      <c r="U206" s="57" t="e">
        <f>VLOOKUP($O206,CardStats!$A$3:$AE$998,13,FALSE)</f>
        <v>#DIV/0!</v>
      </c>
      <c r="V206" s="57" t="e">
        <f>VLOOKUP($O206,CardStats!$A$3:$AE$998,14,FALSE)</f>
        <v>#DIV/0!</v>
      </c>
      <c r="W206" s="57" t="e">
        <f>VLOOKUP($O206,CardStats!$A$3:$AE$998,16,FALSE)</f>
        <v>#DIV/0!</v>
      </c>
      <c r="X206" s="57" t="e">
        <f>VLOOKUP($O206,CardStats!$A$3:$AE$998,17,FALSE)</f>
        <v>#DIV/0!</v>
      </c>
      <c r="Y206" s="57" t="e">
        <f>VLOOKUP($O206,CardStats!$A$3:$AE$998,19,FALSE)</f>
        <v>#DIV/0!</v>
      </c>
      <c r="Z206" s="57" t="e">
        <f>VLOOKUP($O206,CardStats!$A$3:$AE$998,20,FALSE)</f>
        <v>#DIV/0!</v>
      </c>
      <c r="AA206" s="57" t="e">
        <f>VLOOKUP($O206,CardStats!$A$3:$AE$998,22,FALSE)</f>
        <v>#DIV/0!</v>
      </c>
    </row>
    <row r="207" spans="1:27" x14ac:dyDescent="0.3">
      <c r="A207" s="51" t="e">
        <f>VLOOKUP($M207,CardStats!$A$3:$AE$998,5,FALSE)</f>
        <v>#DIV/0!</v>
      </c>
      <c r="B207" s="51" t="e">
        <f>VLOOKUP($M207,CardStats!$A$3:$AE$998,6,FALSE)</f>
        <v>#DIV/0!</v>
      </c>
      <c r="C207" s="51" t="e">
        <f>VLOOKUP($M207,CardStats!$A$3:$AE$998,8,FALSE)</f>
        <v>#DIV/0!</v>
      </c>
      <c r="D207" s="51" t="e">
        <f>VLOOKUP($M207,CardStats!$A$3:$AE$998,9,FALSE)</f>
        <v>#DIV/0!</v>
      </c>
      <c r="E207" s="57" t="e">
        <f>VLOOKUP($M207,CardStats!$A$3:$AE$998,11,FALSE)</f>
        <v>#DIV/0!</v>
      </c>
      <c r="F207" s="57" t="e">
        <f>VLOOKUP($M207,CardStats!$A$3:$AE$998,12,FALSE)</f>
        <v>#DIV/0!</v>
      </c>
      <c r="G207" s="57" t="e">
        <f>VLOOKUP($M207,CardStats!$A$3:$AE$998,14,FALSE)</f>
        <v>#DIV/0!</v>
      </c>
      <c r="H207" s="57" t="e">
        <f>VLOOKUP($M207,CardStats!$A$3:$AE$998,15,FALSE)</f>
        <v>#DIV/0!</v>
      </c>
      <c r="I207" s="57" t="e">
        <f>VLOOKUP($M207,CardStats!$A$3:$AE$998,17,FALSE)</f>
        <v>#DIV/0!</v>
      </c>
      <c r="J207" s="57" t="e">
        <f>VLOOKUP($M207,CardStats!$A$3:$AE$998,18,FALSE)</f>
        <v>#DIV/0!</v>
      </c>
      <c r="K207" s="57" t="e">
        <f>VLOOKUP($M207,CardStats!$A$3:$AE$998,20,FALSE)</f>
        <v>#DIV/0!</v>
      </c>
      <c r="L207" s="57" t="e">
        <f>VLOOKUP($M207,CardStats!$A$3:$AE$998,21,FALSE)</f>
        <v>#DIV/0!</v>
      </c>
      <c r="M207" s="53" t="str">
        <f>Fixtures!A207</f>
        <v>Gençlerbirliği</v>
      </c>
      <c r="N207" s="54">
        <f>Fixtures!D207</f>
        <v>43694</v>
      </c>
      <c r="O207" s="53" t="str">
        <f>Fixtures!B207</f>
        <v>Rizespor</v>
      </c>
      <c r="P207" s="51" t="e">
        <f>VLOOKUP($O207,CardStats!$A$3:$AE$998,5,FALSE)</f>
        <v>#DIV/0!</v>
      </c>
      <c r="Q207" s="51" t="e">
        <f>VLOOKUP($O207,CardStats!$A$3:$AE$998,7,FALSE)</f>
        <v>#DIV/0!</v>
      </c>
      <c r="R207" s="51" t="e">
        <f>VLOOKUP($O207,CardStats!$A$3:$AE$998,8,FALSE)</f>
        <v>#DIV/0!</v>
      </c>
      <c r="S207" s="51" t="e">
        <f>VLOOKUP($O207,CardStats!$A$3:$AE$998,10,FALSE)</f>
        <v>#DIV/0!</v>
      </c>
      <c r="T207" s="57" t="e">
        <f>VLOOKUP($O207,CardStats!$A$3:$AE$998,11,FALSE)</f>
        <v>#DIV/0!</v>
      </c>
      <c r="U207" s="57" t="e">
        <f>VLOOKUP($O207,CardStats!$A$3:$AE$998,13,FALSE)</f>
        <v>#DIV/0!</v>
      </c>
      <c r="V207" s="57" t="e">
        <f>VLOOKUP($O207,CardStats!$A$3:$AE$998,14,FALSE)</f>
        <v>#DIV/0!</v>
      </c>
      <c r="W207" s="57" t="e">
        <f>VLOOKUP($O207,CardStats!$A$3:$AE$998,16,FALSE)</f>
        <v>#DIV/0!</v>
      </c>
      <c r="X207" s="57" t="e">
        <f>VLOOKUP($O207,CardStats!$A$3:$AE$998,17,FALSE)</f>
        <v>#DIV/0!</v>
      </c>
      <c r="Y207" s="57" t="e">
        <f>VLOOKUP($O207,CardStats!$A$3:$AE$998,19,FALSE)</f>
        <v>#DIV/0!</v>
      </c>
      <c r="Z207" s="57" t="e">
        <f>VLOOKUP($O207,CardStats!$A$3:$AE$998,20,FALSE)</f>
        <v>#DIV/0!</v>
      </c>
      <c r="AA207" s="57" t="e">
        <f>VLOOKUP($O207,CardStats!$A$3:$AE$998,22,FALSE)</f>
        <v>#DIV/0!</v>
      </c>
    </row>
    <row r="208" spans="1:27" x14ac:dyDescent="0.3">
      <c r="A208" s="51" t="e">
        <f>VLOOKUP($M208,CardStats!$A$3:$AE$998,5,FALSE)</f>
        <v>#DIV/0!</v>
      </c>
      <c r="B208" s="51" t="e">
        <f>VLOOKUP($M208,CardStats!$A$3:$AE$998,6,FALSE)</f>
        <v>#DIV/0!</v>
      </c>
      <c r="C208" s="51" t="e">
        <f>VLOOKUP($M208,CardStats!$A$3:$AE$998,8,FALSE)</f>
        <v>#DIV/0!</v>
      </c>
      <c r="D208" s="51" t="e">
        <f>VLOOKUP($M208,CardStats!$A$3:$AE$998,9,FALSE)</f>
        <v>#DIV/0!</v>
      </c>
      <c r="E208" s="57" t="e">
        <f>VLOOKUP($M208,CardStats!$A$3:$AE$998,11,FALSE)</f>
        <v>#DIV/0!</v>
      </c>
      <c r="F208" s="57" t="e">
        <f>VLOOKUP($M208,CardStats!$A$3:$AE$998,12,FALSE)</f>
        <v>#DIV/0!</v>
      </c>
      <c r="G208" s="57" t="e">
        <f>VLOOKUP($M208,CardStats!$A$3:$AE$998,14,FALSE)</f>
        <v>#DIV/0!</v>
      </c>
      <c r="H208" s="57" t="e">
        <f>VLOOKUP($M208,CardStats!$A$3:$AE$998,15,FALSE)</f>
        <v>#DIV/0!</v>
      </c>
      <c r="I208" s="57" t="e">
        <f>VLOOKUP($M208,CardStats!$A$3:$AE$998,17,FALSE)</f>
        <v>#DIV/0!</v>
      </c>
      <c r="J208" s="57" t="e">
        <f>VLOOKUP($M208,CardStats!$A$3:$AE$998,18,FALSE)</f>
        <v>#DIV/0!</v>
      </c>
      <c r="K208" s="57" t="e">
        <f>VLOOKUP($M208,CardStats!$A$3:$AE$998,20,FALSE)</f>
        <v>#DIV/0!</v>
      </c>
      <c r="L208" s="57" t="e">
        <f>VLOOKUP($M208,CardStats!$A$3:$AE$998,21,FALSE)</f>
        <v>#DIV/0!</v>
      </c>
      <c r="M208" s="53" t="str">
        <f>Fixtures!A208</f>
        <v>Kayserispor</v>
      </c>
      <c r="N208" s="54">
        <f>Fixtures!D208</f>
        <v>43694</v>
      </c>
      <c r="O208" s="53" t="str">
        <f>Fixtures!B208</f>
        <v>Alanyaspor</v>
      </c>
      <c r="P208" s="51" t="e">
        <f>VLOOKUP($O208,CardStats!$A$3:$AE$998,5,FALSE)</f>
        <v>#DIV/0!</v>
      </c>
      <c r="Q208" s="51" t="e">
        <f>VLOOKUP($O208,CardStats!$A$3:$AE$998,7,FALSE)</f>
        <v>#DIV/0!</v>
      </c>
      <c r="R208" s="51" t="e">
        <f>VLOOKUP($O208,CardStats!$A$3:$AE$998,8,FALSE)</f>
        <v>#DIV/0!</v>
      </c>
      <c r="S208" s="51" t="e">
        <f>VLOOKUP($O208,CardStats!$A$3:$AE$998,10,FALSE)</f>
        <v>#DIV/0!</v>
      </c>
      <c r="T208" s="57" t="e">
        <f>VLOOKUP($O208,CardStats!$A$3:$AE$998,11,FALSE)</f>
        <v>#DIV/0!</v>
      </c>
      <c r="U208" s="57" t="e">
        <f>VLOOKUP($O208,CardStats!$A$3:$AE$998,13,FALSE)</f>
        <v>#DIV/0!</v>
      </c>
      <c r="V208" s="57" t="e">
        <f>VLOOKUP($O208,CardStats!$A$3:$AE$998,14,FALSE)</f>
        <v>#DIV/0!</v>
      </c>
      <c r="W208" s="57" t="e">
        <f>VLOOKUP($O208,CardStats!$A$3:$AE$998,16,FALSE)</f>
        <v>#DIV/0!</v>
      </c>
      <c r="X208" s="57" t="e">
        <f>VLOOKUP($O208,CardStats!$A$3:$AE$998,17,FALSE)</f>
        <v>#DIV/0!</v>
      </c>
      <c r="Y208" s="57" t="e">
        <f>VLOOKUP($O208,CardStats!$A$3:$AE$998,19,FALSE)</f>
        <v>#DIV/0!</v>
      </c>
      <c r="Z208" s="57" t="e">
        <f>VLOOKUP($O208,CardStats!$A$3:$AE$998,20,FALSE)</f>
        <v>#DIV/0!</v>
      </c>
      <c r="AA208" s="57" t="e">
        <f>VLOOKUP($O208,CardStats!$A$3:$AE$998,22,FALSE)</f>
        <v>#DIV/0!</v>
      </c>
    </row>
    <row r="209" spans="1:27" x14ac:dyDescent="0.3">
      <c r="A209" s="51">
        <f>VLOOKUP($M209,CardStats!$A$3:$AE$998,5,FALSE)</f>
        <v>2.2727272727272729</v>
      </c>
      <c r="B209" s="51">
        <f>VLOOKUP($M209,CardStats!$A$3:$AE$998,6,FALSE)</f>
        <v>2.2999999999999998</v>
      </c>
      <c r="C209" s="51">
        <f>VLOOKUP($M209,CardStats!$A$3:$AE$998,8,FALSE)</f>
        <v>1.2727272727272727</v>
      </c>
      <c r="D209" s="51">
        <f>VLOOKUP($M209,CardStats!$A$3:$AE$998,9,FALSE)</f>
        <v>1.2</v>
      </c>
      <c r="E209" s="57">
        <f>VLOOKUP($M209,CardStats!$A$3:$AE$998,11,FALSE)</f>
        <v>0.36363636363636365</v>
      </c>
      <c r="F209" s="57">
        <f>VLOOKUP($M209,CardStats!$A$3:$AE$998,12,FALSE)</f>
        <v>0.4</v>
      </c>
      <c r="G209" s="57">
        <f>VLOOKUP($M209,CardStats!$A$3:$AE$998,14,FALSE)</f>
        <v>4.5454545454545456E-2</v>
      </c>
      <c r="H209" s="57">
        <f>VLOOKUP($M209,CardStats!$A$3:$AE$998,15,FALSE)</f>
        <v>0.1</v>
      </c>
      <c r="I209" s="57">
        <f>VLOOKUP($M209,CardStats!$A$3:$AE$998,17,FALSE)</f>
        <v>0.81818181818181823</v>
      </c>
      <c r="J209" s="57">
        <f>VLOOKUP($M209,CardStats!$A$3:$AE$998,18,FALSE)</f>
        <v>0.7</v>
      </c>
      <c r="K209" s="57">
        <f>VLOOKUP($M209,CardStats!$A$3:$AE$998,20,FALSE)</f>
        <v>0.31818181818181818</v>
      </c>
      <c r="L209" s="57">
        <f>VLOOKUP($M209,CardStats!$A$3:$AE$998,21,FALSE)</f>
        <v>0.4</v>
      </c>
      <c r="M209" s="53" t="str">
        <f>Fixtures!A209</f>
        <v>Shimizu S-Pulse</v>
      </c>
      <c r="N209" s="54">
        <f>Fixtures!D209</f>
        <v>43694</v>
      </c>
      <c r="O209" s="53" t="str">
        <f>Fixtures!B209</f>
        <v>Consadole Sapporo</v>
      </c>
      <c r="P209" s="51">
        <f>VLOOKUP($O209,CardStats!$A$3:$AE$998,5,FALSE)</f>
        <v>2.4090909090909092</v>
      </c>
      <c r="Q209" s="51">
        <f>VLOOKUP($O209,CardStats!$A$3:$AE$998,7,FALSE)</f>
        <v>2.5454545454545454</v>
      </c>
      <c r="R209" s="51">
        <f>VLOOKUP($O209,CardStats!$A$3:$AE$998,8,FALSE)</f>
        <v>1.4090909090909092</v>
      </c>
      <c r="S209" s="51">
        <f>VLOOKUP($O209,CardStats!$A$3:$AE$998,10,FALSE)</f>
        <v>1.6363636363636365</v>
      </c>
      <c r="T209" s="57">
        <f>VLOOKUP($O209,CardStats!$A$3:$AE$998,11,FALSE)</f>
        <v>0.40909090909090912</v>
      </c>
      <c r="U209" s="57">
        <f>VLOOKUP($O209,CardStats!$A$3:$AE$998,13,FALSE)</f>
        <v>0.54545454545454541</v>
      </c>
      <c r="V209" s="57">
        <f>VLOOKUP($O209,CardStats!$A$3:$AE$998,14,FALSE)</f>
        <v>0.13636363636363635</v>
      </c>
      <c r="W209" s="57">
        <f>VLOOKUP($O209,CardStats!$A$3:$AE$998,16,FALSE)</f>
        <v>0.18181818181818182</v>
      </c>
      <c r="X209" s="57">
        <f>VLOOKUP($O209,CardStats!$A$3:$AE$998,17,FALSE)</f>
        <v>0.81818181818181823</v>
      </c>
      <c r="Y209" s="57">
        <f>VLOOKUP($O209,CardStats!$A$3:$AE$998,19,FALSE)</f>
        <v>0.90909090909090906</v>
      </c>
      <c r="Z209" s="57">
        <f>VLOOKUP($O209,CardStats!$A$3:$AE$998,20,FALSE)</f>
        <v>0.40909090909090912</v>
      </c>
      <c r="AA209" s="57">
        <f>VLOOKUP($O209,CardStats!$A$3:$AE$998,22,FALSE)</f>
        <v>0.54545454545454541</v>
      </c>
    </row>
    <row r="210" spans="1:27" x14ac:dyDescent="0.3">
      <c r="A210" s="51">
        <f>VLOOKUP($M210,CardStats!$A$3:$AE$998,5,FALSE)</f>
        <v>1.9545454545454546</v>
      </c>
      <c r="B210" s="51">
        <f>VLOOKUP($M210,CardStats!$A$3:$AE$998,6,FALSE)</f>
        <v>2.2727272727272729</v>
      </c>
      <c r="C210" s="51">
        <f>VLOOKUP($M210,CardStats!$A$3:$AE$998,8,FALSE)</f>
        <v>1.0909090909090908</v>
      </c>
      <c r="D210" s="51">
        <f>VLOOKUP($M210,CardStats!$A$3:$AE$998,9,FALSE)</f>
        <v>0.81818181818181823</v>
      </c>
      <c r="E210" s="57">
        <f>VLOOKUP($M210,CardStats!$A$3:$AE$998,11,FALSE)</f>
        <v>0.27272727272727271</v>
      </c>
      <c r="F210" s="57">
        <f>VLOOKUP($M210,CardStats!$A$3:$AE$998,12,FALSE)</f>
        <v>0.36363636363636365</v>
      </c>
      <c r="G210" s="57">
        <f>VLOOKUP($M210,CardStats!$A$3:$AE$998,14,FALSE)</f>
        <v>0</v>
      </c>
      <c r="H210" s="57">
        <f>VLOOKUP($M210,CardStats!$A$3:$AE$998,15,FALSE)</f>
        <v>0</v>
      </c>
      <c r="I210" s="57">
        <f>VLOOKUP($M210,CardStats!$A$3:$AE$998,17,FALSE)</f>
        <v>0.63636363636363635</v>
      </c>
      <c r="J210" s="57">
        <f>VLOOKUP($M210,CardStats!$A$3:$AE$998,18,FALSE)</f>
        <v>0.54545454545454541</v>
      </c>
      <c r="K210" s="57">
        <f>VLOOKUP($M210,CardStats!$A$3:$AE$998,20,FALSE)</f>
        <v>0.27272727272727271</v>
      </c>
      <c r="L210" s="57">
        <f>VLOOKUP($M210,CardStats!$A$3:$AE$998,21,FALSE)</f>
        <v>0.27272727272727271</v>
      </c>
      <c r="M210" s="53" t="str">
        <f>Fixtures!A210</f>
        <v>Vegalta Sendai</v>
      </c>
      <c r="N210" s="54">
        <f>Fixtures!D210</f>
        <v>43694</v>
      </c>
      <c r="O210" s="53" t="str">
        <f>Fixtures!B210</f>
        <v>Kawasaki Frontale</v>
      </c>
      <c r="P210" s="51">
        <f>VLOOKUP($O210,CardStats!$A$3:$AE$998,5,FALSE)</f>
        <v>2.35</v>
      </c>
      <c r="Q210" s="51">
        <f>VLOOKUP($O210,CardStats!$A$3:$AE$998,7,FALSE)</f>
        <v>2.625</v>
      </c>
      <c r="R210" s="51">
        <f>VLOOKUP($O210,CardStats!$A$3:$AE$998,8,FALSE)</f>
        <v>0.85</v>
      </c>
      <c r="S210" s="51">
        <f>VLOOKUP($O210,CardStats!$A$3:$AE$998,10,FALSE)</f>
        <v>1</v>
      </c>
      <c r="T210" s="57">
        <f>VLOOKUP($O210,CardStats!$A$3:$AE$998,11,FALSE)</f>
        <v>0.35</v>
      </c>
      <c r="U210" s="57">
        <f>VLOOKUP($O210,CardStats!$A$3:$AE$998,13,FALSE)</f>
        <v>0.5</v>
      </c>
      <c r="V210" s="57">
        <f>VLOOKUP($O210,CardStats!$A$3:$AE$998,14,FALSE)</f>
        <v>0.2</v>
      </c>
      <c r="W210" s="57">
        <f>VLOOKUP($O210,CardStats!$A$3:$AE$998,16,FALSE)</f>
        <v>0.25</v>
      </c>
      <c r="X210" s="57">
        <f>VLOOKUP($O210,CardStats!$A$3:$AE$998,17,FALSE)</f>
        <v>0.45</v>
      </c>
      <c r="Y210" s="57">
        <f>VLOOKUP($O210,CardStats!$A$3:$AE$998,19,FALSE)</f>
        <v>0.5</v>
      </c>
      <c r="Z210" s="57">
        <f>VLOOKUP($O210,CardStats!$A$3:$AE$998,20,FALSE)</f>
        <v>0.25</v>
      </c>
      <c r="AA210" s="57">
        <f>VLOOKUP($O210,CardStats!$A$3:$AE$998,22,FALSE)</f>
        <v>0.375</v>
      </c>
    </row>
    <row r="211" spans="1:27" x14ac:dyDescent="0.3">
      <c r="A211" s="51">
        <f>VLOOKUP($M211,CardStats!$A$3:$AE$998,5,FALSE)</f>
        <v>2.3636363636363638</v>
      </c>
      <c r="B211" s="51">
        <f>VLOOKUP($M211,CardStats!$A$3:$AE$998,6,FALSE)</f>
        <v>2</v>
      </c>
      <c r="C211" s="51">
        <f>VLOOKUP($M211,CardStats!$A$3:$AE$998,8,FALSE)</f>
        <v>0.68181818181818177</v>
      </c>
      <c r="D211" s="51">
        <f>VLOOKUP($M211,CardStats!$A$3:$AE$998,9,FALSE)</f>
        <v>0.5</v>
      </c>
      <c r="E211" s="57">
        <f>VLOOKUP($M211,CardStats!$A$3:$AE$998,11,FALSE)</f>
        <v>0.36363636363636365</v>
      </c>
      <c r="F211" s="57">
        <f>VLOOKUP($M211,CardStats!$A$3:$AE$998,12,FALSE)</f>
        <v>0.2857142857142857</v>
      </c>
      <c r="G211" s="57">
        <f>VLOOKUP($M211,CardStats!$A$3:$AE$998,14,FALSE)</f>
        <v>9.0909090909090912E-2</v>
      </c>
      <c r="H211" s="57">
        <f>VLOOKUP($M211,CardStats!$A$3:$AE$998,15,FALSE)</f>
        <v>0</v>
      </c>
      <c r="I211" s="57">
        <f>VLOOKUP($M211,CardStats!$A$3:$AE$998,17,FALSE)</f>
        <v>0.54545454545454541</v>
      </c>
      <c r="J211" s="57">
        <f>VLOOKUP($M211,CardStats!$A$3:$AE$998,18,FALSE)</f>
        <v>0.5</v>
      </c>
      <c r="K211" s="57">
        <f>VLOOKUP($M211,CardStats!$A$3:$AE$998,20,FALSE)</f>
        <v>0.13636363636363635</v>
      </c>
      <c r="L211" s="57">
        <f>VLOOKUP($M211,CardStats!$A$3:$AE$998,21,FALSE)</f>
        <v>0</v>
      </c>
      <c r="M211" s="53" t="str">
        <f>Fixtures!A211</f>
        <v>Tokyo</v>
      </c>
      <c r="N211" s="54">
        <f>Fixtures!D211</f>
        <v>43694</v>
      </c>
      <c r="O211" s="53" t="str">
        <f>Fixtures!B211</f>
        <v>Sanfrecce Hiroshima</v>
      </c>
      <c r="P211" s="51">
        <f>VLOOKUP($O211,CardStats!$A$3:$AE$998,5,FALSE)</f>
        <v>2.2857142857142856</v>
      </c>
      <c r="Q211" s="51">
        <f>VLOOKUP($O211,CardStats!$A$3:$AE$998,7,FALSE)</f>
        <v>2.6363636363636362</v>
      </c>
      <c r="R211" s="51">
        <f>VLOOKUP($O211,CardStats!$A$3:$AE$998,8,FALSE)</f>
        <v>0.95238095238095233</v>
      </c>
      <c r="S211" s="51">
        <f>VLOOKUP($O211,CardStats!$A$3:$AE$998,10,FALSE)</f>
        <v>1.0909090909090908</v>
      </c>
      <c r="T211" s="57">
        <f>VLOOKUP($O211,CardStats!$A$3:$AE$998,11,FALSE)</f>
        <v>0.33333333333333331</v>
      </c>
      <c r="U211" s="57">
        <f>VLOOKUP($O211,CardStats!$A$3:$AE$998,13,FALSE)</f>
        <v>0.54545454545454541</v>
      </c>
      <c r="V211" s="57">
        <f>VLOOKUP($O211,CardStats!$A$3:$AE$998,14,FALSE)</f>
        <v>9.5238095238095233E-2</v>
      </c>
      <c r="W211" s="57">
        <f>VLOOKUP($O211,CardStats!$A$3:$AE$998,16,FALSE)</f>
        <v>9.0909090909090912E-2</v>
      </c>
      <c r="X211" s="57">
        <f>VLOOKUP($O211,CardStats!$A$3:$AE$998,17,FALSE)</f>
        <v>0.5714285714285714</v>
      </c>
      <c r="Y211" s="57">
        <f>VLOOKUP($O211,CardStats!$A$3:$AE$998,19,FALSE)</f>
        <v>0.54545454545454541</v>
      </c>
      <c r="Z211" s="57">
        <f>VLOOKUP($O211,CardStats!$A$3:$AE$998,20,FALSE)</f>
        <v>0.23809523809523808</v>
      </c>
      <c r="AA211" s="57">
        <f>VLOOKUP($O211,CardStats!$A$3:$AE$998,22,FALSE)</f>
        <v>0.27272727272727271</v>
      </c>
    </row>
    <row r="212" spans="1:27" x14ac:dyDescent="0.3">
      <c r="A212" s="51">
        <f>VLOOKUP($M212,CardStats!$A$3:$AE$998,5,FALSE)</f>
        <v>2.2727272727272729</v>
      </c>
      <c r="B212" s="51">
        <f>VLOOKUP($M212,CardStats!$A$3:$AE$998,6,FALSE)</f>
        <v>2.5454545454545454</v>
      </c>
      <c r="C212" s="51">
        <f>VLOOKUP($M212,CardStats!$A$3:$AE$998,8,FALSE)</f>
        <v>1.1818181818181819</v>
      </c>
      <c r="D212" s="51">
        <f>VLOOKUP($M212,CardStats!$A$3:$AE$998,9,FALSE)</f>
        <v>1.0909090909090908</v>
      </c>
      <c r="E212" s="57">
        <f>VLOOKUP($M212,CardStats!$A$3:$AE$998,11,FALSE)</f>
        <v>0.36363636363636365</v>
      </c>
      <c r="F212" s="57">
        <f>VLOOKUP($M212,CardStats!$A$3:$AE$998,12,FALSE)</f>
        <v>0.36363636363636365</v>
      </c>
      <c r="G212" s="57">
        <f>VLOOKUP($M212,CardStats!$A$3:$AE$998,14,FALSE)</f>
        <v>9.0909090909090912E-2</v>
      </c>
      <c r="H212" s="57">
        <f>VLOOKUP($M212,CardStats!$A$3:$AE$998,15,FALSE)</f>
        <v>9.0909090909090912E-2</v>
      </c>
      <c r="I212" s="57">
        <f>VLOOKUP($M212,CardStats!$A$3:$AE$998,17,FALSE)</f>
        <v>0.72727272727272729</v>
      </c>
      <c r="J212" s="57">
        <f>VLOOKUP($M212,CardStats!$A$3:$AE$998,18,FALSE)</f>
        <v>0.72727272727272729</v>
      </c>
      <c r="K212" s="57">
        <f>VLOOKUP($M212,CardStats!$A$3:$AE$998,20,FALSE)</f>
        <v>0.27272727272727271</v>
      </c>
      <c r="L212" s="57">
        <f>VLOOKUP($M212,CardStats!$A$3:$AE$998,21,FALSE)</f>
        <v>0.18181818181818182</v>
      </c>
      <c r="M212" s="53" t="str">
        <f>Fixtures!A212</f>
        <v>Yokohama F. Marinos</v>
      </c>
      <c r="N212" s="54">
        <f>Fixtures!D212</f>
        <v>43694</v>
      </c>
      <c r="O212" s="53" t="str">
        <f>Fixtures!B212</f>
        <v>Cerezo Osaka</v>
      </c>
      <c r="P212" s="51">
        <f>VLOOKUP($O212,CardStats!$A$3:$AE$998,5,FALSE)</f>
        <v>1.5714285714285714</v>
      </c>
      <c r="Q212" s="51">
        <f>VLOOKUP($O212,CardStats!$A$3:$AE$998,7,FALSE)</f>
        <v>1.2727272727272727</v>
      </c>
      <c r="R212" s="51">
        <f>VLOOKUP($O212,CardStats!$A$3:$AE$998,8,FALSE)</f>
        <v>0.95238095238095233</v>
      </c>
      <c r="S212" s="51">
        <f>VLOOKUP($O212,CardStats!$A$3:$AE$998,10,FALSE)</f>
        <v>0.72727272727272729</v>
      </c>
      <c r="T212" s="57">
        <f>VLOOKUP($O212,CardStats!$A$3:$AE$998,11,FALSE)</f>
        <v>0.19047619047619047</v>
      </c>
      <c r="U212" s="57">
        <f>VLOOKUP($O212,CardStats!$A$3:$AE$998,13,FALSE)</f>
        <v>9.0909090909090912E-2</v>
      </c>
      <c r="V212" s="57">
        <f>VLOOKUP($O212,CardStats!$A$3:$AE$998,14,FALSE)</f>
        <v>0</v>
      </c>
      <c r="W212" s="57">
        <f>VLOOKUP($O212,CardStats!$A$3:$AE$998,16,FALSE)</f>
        <v>0</v>
      </c>
      <c r="X212" s="57">
        <f>VLOOKUP($O212,CardStats!$A$3:$AE$998,17,FALSE)</f>
        <v>0.61904761904761907</v>
      </c>
      <c r="Y212" s="57">
        <f>VLOOKUP($O212,CardStats!$A$3:$AE$998,19,FALSE)</f>
        <v>0.63636363636363635</v>
      </c>
      <c r="Z212" s="57">
        <f>VLOOKUP($O212,CardStats!$A$3:$AE$998,20,FALSE)</f>
        <v>0.23809523809523808</v>
      </c>
      <c r="AA212" s="57">
        <f>VLOOKUP($O212,CardStats!$A$3:$AE$998,22,FALSE)</f>
        <v>9.0909090909090912E-2</v>
      </c>
    </row>
    <row r="213" spans="1:27" x14ac:dyDescent="0.3">
      <c r="A213" s="51">
        <f>VLOOKUP($M213,CardStats!$A$3:$AE$998,5,FALSE)</f>
        <v>2.6666666666666665</v>
      </c>
      <c r="B213" s="51">
        <f>VLOOKUP($M213,CardStats!$A$3:$AE$998,6,FALSE)</f>
        <v>2.3636363636363638</v>
      </c>
      <c r="C213" s="51">
        <f>VLOOKUP($M213,CardStats!$A$3:$AE$998,8,FALSE)</f>
        <v>1.5238095238095237</v>
      </c>
      <c r="D213" s="51">
        <f>VLOOKUP($M213,CardStats!$A$3:$AE$998,9,FALSE)</f>
        <v>1.2727272727272727</v>
      </c>
      <c r="E213" s="57">
        <f>VLOOKUP($M213,CardStats!$A$3:$AE$998,11,FALSE)</f>
        <v>0.47619047619047616</v>
      </c>
      <c r="F213" s="57">
        <f>VLOOKUP($M213,CardStats!$A$3:$AE$998,12,FALSE)</f>
        <v>0.45454545454545453</v>
      </c>
      <c r="G213" s="57">
        <f>VLOOKUP($M213,CardStats!$A$3:$AE$998,14,FALSE)</f>
        <v>0.19047619047619047</v>
      </c>
      <c r="H213" s="57">
        <f>VLOOKUP($M213,CardStats!$A$3:$AE$998,15,FALSE)</f>
        <v>9.0909090909090912E-2</v>
      </c>
      <c r="I213" s="57">
        <f>VLOOKUP($M213,CardStats!$A$3:$AE$998,17,FALSE)</f>
        <v>0.7142857142857143</v>
      </c>
      <c r="J213" s="57">
        <f>VLOOKUP($M213,CardStats!$A$3:$AE$998,18,FALSE)</f>
        <v>0.63636363636363635</v>
      </c>
      <c r="K213" s="57">
        <f>VLOOKUP($M213,CardStats!$A$3:$AE$998,20,FALSE)</f>
        <v>0.47619047619047616</v>
      </c>
      <c r="L213" s="57">
        <f>VLOOKUP($M213,CardStats!$A$3:$AE$998,21,FALSE)</f>
        <v>0.36363636363636365</v>
      </c>
      <c r="M213" s="53" t="str">
        <f>Fixtures!A213</f>
        <v>Shonan Bellmare</v>
      </c>
      <c r="N213" s="54">
        <f>Fixtures!D213</f>
        <v>43694</v>
      </c>
      <c r="O213" s="53" t="str">
        <f>Fixtures!B213</f>
        <v>Sagan Tosu</v>
      </c>
      <c r="P213" s="51">
        <f>VLOOKUP($O213,CardStats!$A$3:$AE$998,5,FALSE)</f>
        <v>2.7142857142857144</v>
      </c>
      <c r="Q213" s="51">
        <f>VLOOKUP($O213,CardStats!$A$3:$AE$998,7,FALSE)</f>
        <v>2.3636363636363638</v>
      </c>
      <c r="R213" s="51">
        <f>VLOOKUP($O213,CardStats!$A$3:$AE$998,8,FALSE)</f>
        <v>1.4285714285714286</v>
      </c>
      <c r="S213" s="51">
        <f>VLOOKUP($O213,CardStats!$A$3:$AE$998,10,FALSE)</f>
        <v>1.4545454545454546</v>
      </c>
      <c r="T213" s="57">
        <f>VLOOKUP($O213,CardStats!$A$3:$AE$998,11,FALSE)</f>
        <v>0.5714285714285714</v>
      </c>
      <c r="U213" s="57">
        <f>VLOOKUP($O213,CardStats!$A$3:$AE$998,13,FALSE)</f>
        <v>0.36363636363636365</v>
      </c>
      <c r="V213" s="57">
        <f>VLOOKUP($O213,CardStats!$A$3:$AE$998,14,FALSE)</f>
        <v>9.5238095238095233E-2</v>
      </c>
      <c r="W213" s="57">
        <f>VLOOKUP($O213,CardStats!$A$3:$AE$998,16,FALSE)</f>
        <v>9.0909090909090912E-2</v>
      </c>
      <c r="X213" s="57">
        <f>VLOOKUP($O213,CardStats!$A$3:$AE$998,17,FALSE)</f>
        <v>0.76190476190476186</v>
      </c>
      <c r="Y213" s="57">
        <f>VLOOKUP($O213,CardStats!$A$3:$AE$998,19,FALSE)</f>
        <v>0.72727272727272729</v>
      </c>
      <c r="Z213" s="57">
        <f>VLOOKUP($O213,CardStats!$A$3:$AE$998,20,FALSE)</f>
        <v>0.52380952380952384</v>
      </c>
      <c r="AA213" s="57">
        <f>VLOOKUP($O213,CardStats!$A$3:$AE$998,22,FALSE)</f>
        <v>0.45454545454545453</v>
      </c>
    </row>
    <row r="214" spans="1:27" x14ac:dyDescent="0.3">
      <c r="A214" s="51">
        <f>VLOOKUP($M214,CardStats!$A$3:$AE$998,5,FALSE)</f>
        <v>2.3181818181818183</v>
      </c>
      <c r="B214" s="51">
        <f>VLOOKUP($M214,CardStats!$A$3:$AE$998,6,FALSE)</f>
        <v>1.8</v>
      </c>
      <c r="C214" s="51">
        <f>VLOOKUP($M214,CardStats!$A$3:$AE$998,8,FALSE)</f>
        <v>1.4090909090909092</v>
      </c>
      <c r="D214" s="51">
        <f>VLOOKUP($M214,CardStats!$A$3:$AE$998,9,FALSE)</f>
        <v>0.8</v>
      </c>
      <c r="E214" s="57">
        <f>VLOOKUP($M214,CardStats!$A$3:$AE$998,11,FALSE)</f>
        <v>0.31818181818181818</v>
      </c>
      <c r="F214" s="57">
        <f>VLOOKUP($M214,CardStats!$A$3:$AE$998,12,FALSE)</f>
        <v>0.1</v>
      </c>
      <c r="G214" s="57">
        <f>VLOOKUP($M214,CardStats!$A$3:$AE$998,14,FALSE)</f>
        <v>9.0909090909090912E-2</v>
      </c>
      <c r="H214" s="57">
        <f>VLOOKUP($M214,CardStats!$A$3:$AE$998,15,FALSE)</f>
        <v>0</v>
      </c>
      <c r="I214" s="57">
        <f>VLOOKUP($M214,CardStats!$A$3:$AE$998,17,FALSE)</f>
        <v>0.72727272727272729</v>
      </c>
      <c r="J214" s="57">
        <f>VLOOKUP($M214,CardStats!$A$3:$AE$998,18,FALSE)</f>
        <v>0.7</v>
      </c>
      <c r="K214" s="57">
        <f>VLOOKUP($M214,CardStats!$A$3:$AE$998,20,FALSE)</f>
        <v>0.40909090909090912</v>
      </c>
      <c r="L214" s="57">
        <f>VLOOKUP($M214,CardStats!$A$3:$AE$998,21,FALSE)</f>
        <v>0.1</v>
      </c>
      <c r="M214" s="53" t="str">
        <f>Fixtures!A214</f>
        <v>Vissel Kobe</v>
      </c>
      <c r="N214" s="54">
        <f>Fixtures!D214</f>
        <v>43694</v>
      </c>
      <c r="O214" s="53" t="str">
        <f>Fixtures!B214</f>
        <v>Urawa Reds</v>
      </c>
      <c r="P214" s="51">
        <f>VLOOKUP($O214,CardStats!$A$3:$AE$998,5,FALSE)</f>
        <v>2.4285714285714284</v>
      </c>
      <c r="Q214" s="51">
        <f>VLOOKUP($O214,CardStats!$A$3:$AE$998,7,FALSE)</f>
        <v>2.2727272727272729</v>
      </c>
      <c r="R214" s="51">
        <f>VLOOKUP($O214,CardStats!$A$3:$AE$998,8,FALSE)</f>
        <v>1.2857142857142858</v>
      </c>
      <c r="S214" s="51">
        <f>VLOOKUP($O214,CardStats!$A$3:$AE$998,10,FALSE)</f>
        <v>1.4545454545454546</v>
      </c>
      <c r="T214" s="57">
        <f>VLOOKUP($O214,CardStats!$A$3:$AE$998,11,FALSE)</f>
        <v>0.47619047619047616</v>
      </c>
      <c r="U214" s="57">
        <f>VLOOKUP($O214,CardStats!$A$3:$AE$998,13,FALSE)</f>
        <v>0.36363636363636365</v>
      </c>
      <c r="V214" s="57">
        <f>VLOOKUP($O214,CardStats!$A$3:$AE$998,14,FALSE)</f>
        <v>4.7619047619047616E-2</v>
      </c>
      <c r="W214" s="57">
        <f>VLOOKUP($O214,CardStats!$A$3:$AE$998,16,FALSE)</f>
        <v>0</v>
      </c>
      <c r="X214" s="57">
        <f>VLOOKUP($O214,CardStats!$A$3:$AE$998,17,FALSE)</f>
        <v>0.66666666666666663</v>
      </c>
      <c r="Y214" s="57">
        <f>VLOOKUP($O214,CardStats!$A$3:$AE$998,19,FALSE)</f>
        <v>0.81818181818181823</v>
      </c>
      <c r="Z214" s="57">
        <f>VLOOKUP($O214,CardStats!$A$3:$AE$998,20,FALSE)</f>
        <v>0.42857142857142855</v>
      </c>
      <c r="AA214" s="57">
        <f>VLOOKUP($O214,CardStats!$A$3:$AE$998,22,FALSE)</f>
        <v>0.54545454545454541</v>
      </c>
    </row>
    <row r="215" spans="1:27" x14ac:dyDescent="0.3">
      <c r="A215" s="51">
        <f>VLOOKUP($M215,CardStats!$A$3:$AE$998,5,FALSE)</f>
        <v>2.0909090909090908</v>
      </c>
      <c r="B215" s="51">
        <f>VLOOKUP($M215,CardStats!$A$3:$AE$998,6,FALSE)</f>
        <v>2</v>
      </c>
      <c r="C215" s="51">
        <f>VLOOKUP($M215,CardStats!$A$3:$AE$998,8,FALSE)</f>
        <v>1.0909090909090908</v>
      </c>
      <c r="D215" s="51">
        <f>VLOOKUP($M215,CardStats!$A$3:$AE$998,9,FALSE)</f>
        <v>1</v>
      </c>
      <c r="E215" s="57">
        <f>VLOOKUP($M215,CardStats!$A$3:$AE$998,11,FALSE)</f>
        <v>0.40909090909090912</v>
      </c>
      <c r="F215" s="57">
        <f>VLOOKUP($M215,CardStats!$A$3:$AE$998,12,FALSE)</f>
        <v>0.36363636363636365</v>
      </c>
      <c r="G215" s="57">
        <f>VLOOKUP($M215,CardStats!$A$3:$AE$998,14,FALSE)</f>
        <v>4.5454545454545456E-2</v>
      </c>
      <c r="H215" s="57">
        <f>VLOOKUP($M215,CardStats!$A$3:$AE$998,15,FALSE)</f>
        <v>9.0909090909090912E-2</v>
      </c>
      <c r="I215" s="57">
        <f>VLOOKUP($M215,CardStats!$A$3:$AE$998,17,FALSE)</f>
        <v>0.77272727272727271</v>
      </c>
      <c r="J215" s="57">
        <f>VLOOKUP($M215,CardStats!$A$3:$AE$998,18,FALSE)</f>
        <v>0.72727272727272729</v>
      </c>
      <c r="K215" s="57">
        <f>VLOOKUP($M215,CardStats!$A$3:$AE$998,20,FALSE)</f>
        <v>0.27272727272727271</v>
      </c>
      <c r="L215" s="57">
        <f>VLOOKUP($M215,CardStats!$A$3:$AE$998,21,FALSE)</f>
        <v>0.18181818181818182</v>
      </c>
      <c r="M215" s="53" t="str">
        <f>Fixtures!A215</f>
        <v>Oita Trinita</v>
      </c>
      <c r="N215" s="54">
        <f>Fixtures!D215</f>
        <v>43694</v>
      </c>
      <c r="O215" s="53" t="str">
        <f>Fixtures!B215</f>
        <v>Kashima Antlers</v>
      </c>
      <c r="P215" s="51">
        <f>VLOOKUP($O215,CardStats!$A$3:$AE$998,5,FALSE)</f>
        <v>2.3333333333333335</v>
      </c>
      <c r="Q215" s="51">
        <f>VLOOKUP($O215,CardStats!$A$3:$AE$998,7,FALSE)</f>
        <v>1.6</v>
      </c>
      <c r="R215" s="51">
        <f>VLOOKUP($O215,CardStats!$A$3:$AE$998,8,FALSE)</f>
        <v>0.95238095238095233</v>
      </c>
      <c r="S215" s="51">
        <f>VLOOKUP($O215,CardStats!$A$3:$AE$998,10,FALSE)</f>
        <v>0.9</v>
      </c>
      <c r="T215" s="57">
        <f>VLOOKUP($O215,CardStats!$A$3:$AE$998,11,FALSE)</f>
        <v>0.42857142857142855</v>
      </c>
      <c r="U215" s="57">
        <f>VLOOKUP($O215,CardStats!$A$3:$AE$998,13,FALSE)</f>
        <v>0.2</v>
      </c>
      <c r="V215" s="57">
        <f>VLOOKUP($O215,CardStats!$A$3:$AE$998,14,FALSE)</f>
        <v>0.14285714285714285</v>
      </c>
      <c r="W215" s="57">
        <f>VLOOKUP($O215,CardStats!$A$3:$AE$998,16,FALSE)</f>
        <v>0</v>
      </c>
      <c r="X215" s="57">
        <f>VLOOKUP($O215,CardStats!$A$3:$AE$998,17,FALSE)</f>
        <v>0.61904761904761907</v>
      </c>
      <c r="Y215" s="57">
        <f>VLOOKUP($O215,CardStats!$A$3:$AE$998,19,FALSE)</f>
        <v>0.6</v>
      </c>
      <c r="Z215" s="57">
        <f>VLOOKUP($O215,CardStats!$A$3:$AE$998,20,FALSE)</f>
        <v>0.2857142857142857</v>
      </c>
      <c r="AA215" s="57">
        <f>VLOOKUP($O215,CardStats!$A$3:$AE$998,22,FALSE)</f>
        <v>0.3</v>
      </c>
    </row>
    <row r="216" spans="1:27" x14ac:dyDescent="0.3">
      <c r="A216" s="51">
        <f>VLOOKUP($M216,CardStats!$A$3:$AE$998,5,FALSE)</f>
        <v>4</v>
      </c>
      <c r="B216" s="51">
        <f>VLOOKUP($M216,CardStats!$A$3:$AE$998,6,FALSE)</f>
        <v>4.666666666666667</v>
      </c>
      <c r="C216" s="51">
        <f>VLOOKUP($M216,CardStats!$A$3:$AE$998,8,FALSE)</f>
        <v>2.1538461538461537</v>
      </c>
      <c r="D216" s="51">
        <f>VLOOKUP($M216,CardStats!$A$3:$AE$998,9,FALSE)</f>
        <v>2</v>
      </c>
      <c r="E216" s="57">
        <f>VLOOKUP($M216,CardStats!$A$3:$AE$998,11,FALSE)</f>
        <v>0.76923076923076927</v>
      </c>
      <c r="F216" s="57">
        <f>VLOOKUP($M216,CardStats!$A$3:$AE$998,12,FALSE)</f>
        <v>1</v>
      </c>
      <c r="G216" s="57">
        <f>VLOOKUP($M216,CardStats!$A$3:$AE$998,14,FALSE)</f>
        <v>0.38461538461538464</v>
      </c>
      <c r="H216" s="57">
        <f>VLOOKUP($M216,CardStats!$A$3:$AE$998,15,FALSE)</f>
        <v>0.33333333333333331</v>
      </c>
      <c r="I216" s="57">
        <f>VLOOKUP($M216,CardStats!$A$3:$AE$998,17,FALSE)</f>
        <v>0.92307692307692313</v>
      </c>
      <c r="J216" s="57">
        <f>VLOOKUP($M216,CardStats!$A$3:$AE$998,18,FALSE)</f>
        <v>1</v>
      </c>
      <c r="K216" s="57">
        <f>VLOOKUP($M216,CardStats!$A$3:$AE$998,20,FALSE)</f>
        <v>0.76923076923076927</v>
      </c>
      <c r="L216" s="57">
        <f>VLOOKUP($M216,CardStats!$A$3:$AE$998,21,FALSE)</f>
        <v>0.83333333333333337</v>
      </c>
      <c r="M216" s="53" t="str">
        <f>Fixtures!A216</f>
        <v>Fortaleza</v>
      </c>
      <c r="N216" s="54">
        <f>Fixtures!D216</f>
        <v>43694</v>
      </c>
      <c r="O216" s="53" t="str">
        <f>Fixtures!B216</f>
        <v>Internacional</v>
      </c>
      <c r="P216" s="51">
        <f>VLOOKUP($O216,CardStats!$A$3:$AE$998,5,FALSE)</f>
        <v>4.1538461538461542</v>
      </c>
      <c r="Q216" s="51">
        <f>VLOOKUP($O216,CardStats!$A$3:$AE$998,7,FALSE)</f>
        <v>5</v>
      </c>
      <c r="R216" s="51">
        <f>VLOOKUP($O216,CardStats!$A$3:$AE$998,8,FALSE)</f>
        <v>2.3076923076923075</v>
      </c>
      <c r="S216" s="51">
        <f>VLOOKUP($O216,CardStats!$A$3:$AE$998,10,FALSE)</f>
        <v>3</v>
      </c>
      <c r="T216" s="57">
        <f>VLOOKUP($O216,CardStats!$A$3:$AE$998,11,FALSE)</f>
        <v>0.61538461538461542</v>
      </c>
      <c r="U216" s="57">
        <f>VLOOKUP($O216,CardStats!$A$3:$AE$998,13,FALSE)</f>
        <v>0.66666666666666663</v>
      </c>
      <c r="V216" s="57">
        <f>VLOOKUP($O216,CardStats!$A$3:$AE$998,14,FALSE)</f>
        <v>0.53846153846153844</v>
      </c>
      <c r="W216" s="57">
        <f>VLOOKUP($O216,CardStats!$A$3:$AE$998,16,FALSE)</f>
        <v>0.5</v>
      </c>
      <c r="X216" s="57">
        <f>VLOOKUP($O216,CardStats!$A$3:$AE$998,17,FALSE)</f>
        <v>0.84615384615384615</v>
      </c>
      <c r="Y216" s="57">
        <f>VLOOKUP($O216,CardStats!$A$3:$AE$998,19,FALSE)</f>
        <v>1</v>
      </c>
      <c r="Z216" s="57">
        <f>VLOOKUP($O216,CardStats!$A$3:$AE$998,20,FALSE)</f>
        <v>0.69230769230769229</v>
      </c>
      <c r="AA216" s="57">
        <f>VLOOKUP($O216,CardStats!$A$3:$AE$998,22,FALSE)</f>
        <v>0.83333333333333337</v>
      </c>
    </row>
  </sheetData>
  <autoFilter ref="N1:N216" xr:uid="{A5C19DCE-1590-42E3-A12E-005AAD81604C}"/>
  <conditionalFormatting sqref="A1:A1048576 P1:P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Q1:Q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R1:R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S1:S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L216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16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16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16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761C-462E-4884-9B81-B687F65470A4}">
  <dimension ref="A1:AF380"/>
  <sheetViews>
    <sheetView workbookViewId="0">
      <selection sqref="A1:A2"/>
    </sheetView>
  </sheetViews>
  <sheetFormatPr defaultRowHeight="14.4" x14ac:dyDescent="0.3"/>
  <cols>
    <col min="1" max="1" width="25.44140625" style="4" bestFit="1" customWidth="1"/>
    <col min="2" max="2" width="6.109375" style="9" bestFit="1" customWidth="1"/>
    <col min="3" max="3" width="5.6640625" style="4" bestFit="1" customWidth="1"/>
    <col min="4" max="4" width="5.21875" style="4" bestFit="1" customWidth="1"/>
    <col min="5" max="5" width="7.44140625" style="9" bestFit="1" customWidth="1"/>
    <col min="6" max="7" width="7.44140625" style="4" bestFit="1" customWidth="1"/>
    <col min="8" max="8" width="7.44140625" style="9" bestFit="1" customWidth="1"/>
    <col min="9" max="10" width="7.44140625" style="4" bestFit="1" customWidth="1"/>
    <col min="11" max="11" width="7.44140625" style="9" bestFit="1" customWidth="1"/>
    <col min="12" max="13" width="7.44140625" style="4" bestFit="1" customWidth="1"/>
    <col min="14" max="14" width="8" style="9" bestFit="1" customWidth="1"/>
    <col min="15" max="16" width="8" style="4" bestFit="1" customWidth="1"/>
    <col min="17" max="17" width="7.44140625" style="9" bestFit="1" customWidth="1"/>
    <col min="18" max="18" width="7.44140625" style="4" bestFit="1" customWidth="1"/>
    <col min="19" max="19" width="8" style="4" bestFit="1" customWidth="1"/>
    <col min="20" max="20" width="8" style="9" bestFit="1" customWidth="1"/>
    <col min="21" max="22" width="8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67</v>
      </c>
      <c r="F1" s="63"/>
      <c r="G1" s="63"/>
      <c r="H1" s="63" t="s">
        <v>63</v>
      </c>
      <c r="I1" s="63"/>
      <c r="J1" s="63"/>
      <c r="K1" s="63" t="s">
        <v>64</v>
      </c>
      <c r="L1" s="63"/>
      <c r="M1" s="63"/>
      <c r="N1" s="63" t="s">
        <v>65</v>
      </c>
      <c r="O1" s="63"/>
      <c r="P1" s="63"/>
      <c r="Q1" s="63" t="s">
        <v>66</v>
      </c>
      <c r="R1" s="63"/>
      <c r="S1" s="63"/>
      <c r="T1" s="63" t="s">
        <v>68</v>
      </c>
      <c r="U1" s="63"/>
      <c r="V1" s="63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s="4" t="s">
        <v>5</v>
      </c>
      <c r="B3" s="9">
        <f>COUNTIF(Sta!A:A,A3)</f>
        <v>1</v>
      </c>
      <c r="C3" s="4">
        <f>COUNTIF(Sta!B:B,A3)</f>
        <v>1</v>
      </c>
      <c r="D3" s="4">
        <f>B3+C3</f>
        <v>2</v>
      </c>
      <c r="E3" s="10">
        <f>(SUMIF(Sta!$A:$A,$A3,Sta!$Y:$Y)  + SUMIF(Sta!$B:$B,$A3,Sta!$Y:$Y) )/$D3</f>
        <v>9</v>
      </c>
      <c r="F3" s="6">
        <f>SUMIF(Sta!$A:$A,$A3,Sta!$Y:$Y)/$B3</f>
        <v>12</v>
      </c>
      <c r="G3" s="6">
        <f>SUMIF(Sta!$B:$B,$A3,Sta!$Y:$Y)/$C3</f>
        <v>6</v>
      </c>
      <c r="H3" s="10">
        <f>(SUMIF(Sta!$A:$A,$A3,Sta!$U:$U)  + SUMIF(Sta!$B:$B,$A3,Sta!$V:$V) )/$D3</f>
        <v>5.5</v>
      </c>
      <c r="I3" s="6">
        <f>SUMIF(Sta!$A:$A,$A3,Sta!$U:$U)/$B3</f>
        <v>7</v>
      </c>
      <c r="J3" s="6">
        <f>SUMIF(Sta!$B:$B,$A3,Sta!$V:$V)/$C3</f>
        <v>4</v>
      </c>
      <c r="K3" s="10">
        <f>(SUMIF(Sta!$A:$A,$A3,Sta!$W:$W)  + SUMIF(Sta!$B:$B,$A3,Sta!$X:$X) )/$D3</f>
        <v>3.5</v>
      </c>
      <c r="L3" s="6">
        <f>SUMIF(Sta!$A:$A,$A3,Sta!$W:$W)/$B3</f>
        <v>5</v>
      </c>
      <c r="M3" s="6">
        <f>SUMIF(Sta!$B:$B,$A3,Sta!$X:$X)/$C3</f>
        <v>2</v>
      </c>
      <c r="N3" s="11">
        <f>(COUNTIFS(Sta!$A:$A,$A3,Sta!$Y:$Y,"&gt;8") +COUNTIFS(Sta!$B:$B,$A3,Sta!$Y:$Y,"&gt;8"))/$D3</f>
        <v>0.5</v>
      </c>
      <c r="O3" s="8">
        <f>COUNTIFS(Sta!$A:$A,$A3,Sta!$Y:$Y,"&gt;8")/$B3</f>
        <v>1</v>
      </c>
      <c r="P3" s="8">
        <f>COUNTIFS(Sta!$B:$B,$A3,Sta!$Y:$Y,"&gt;8")/$C3</f>
        <v>0</v>
      </c>
      <c r="Q3" s="11">
        <f>(COUNTIFS(Sta!$A:$A,$A3,Sta!$Y:$Y,"&gt;10") +COUNTIFS(Sta!$B:$B,$A3,Sta!$Y:$Y,"&gt;10"))/$D3</f>
        <v>0.5</v>
      </c>
      <c r="R3" s="8">
        <f>COUNTIFS(Sta!$A:$A,$A3,Sta!$Y:$Y,"&gt;10")/$B3</f>
        <v>1</v>
      </c>
      <c r="S3" s="8">
        <f>COUNTIFS(Sta!$B:$B,$A3,Sta!$Y:$Y,"&gt;10")/$C3</f>
        <v>0</v>
      </c>
      <c r="T3" s="11">
        <f>(COUNTIFS(Sta!$A:$A,$A3,Sta!$Y:$Y,"&lt;12") +COUNTIFS(Sta!$B:$B,$A3,Sta!$Y:$Y,"&lt;12"))/$D3</f>
        <v>0.5</v>
      </c>
      <c r="U3" s="8">
        <f>COUNTIFS(Sta!$A:$A,$A3,Sta!$Y:$Y,"&lt;12")/$B3</f>
        <v>0</v>
      </c>
      <c r="V3" s="8">
        <f>COUNTIFS(Sta!$B:$B,$A3,Sta!$Y:$Y,"&lt;12")/$C3</f>
        <v>1</v>
      </c>
    </row>
    <row r="4" spans="1:32" x14ac:dyDescent="0.3">
      <c r="A4" s="4" t="s">
        <v>3</v>
      </c>
      <c r="B4" s="9">
        <f>COUNTIF(Sta!A:A,A4)</f>
        <v>1</v>
      </c>
      <c r="C4" s="4">
        <f>COUNTIF(Sta!B:B,A4)</f>
        <v>0</v>
      </c>
      <c r="D4" s="4">
        <f t="shared" ref="D4:D22" si="0">B4+C4</f>
        <v>1</v>
      </c>
      <c r="E4" s="10">
        <f>(SUMIF(Sta!$A:$A,$A4,Sta!$Y:$Y)  + SUMIF(Sta!$B:$B,$A4,Sta!$Y:$Y) )/$D4</f>
        <v>7</v>
      </c>
      <c r="F4" s="6">
        <f>SUMIF(Sta!$A:$A,$A4,Sta!$Y:$Y)/$B4</f>
        <v>7</v>
      </c>
      <c r="G4" s="6" t="e">
        <f>SUMIF(Sta!$B:$B,$A4,Sta!$Y:$Y)/$C4</f>
        <v>#DIV/0!</v>
      </c>
      <c r="H4" s="10">
        <f>(SUMIF(Sta!$A:$A,$A4,Sta!$U:$U)  + SUMIF(Sta!$B:$B,$A4,Sta!$V:$V) )/$D4</f>
        <v>3</v>
      </c>
      <c r="I4" s="6">
        <f>SUMIF(Sta!$A:$A,$A4,Sta!$U:$U)/$B4</f>
        <v>3</v>
      </c>
      <c r="J4" s="6" t="e">
        <f>SUMIF(Sta!$B:$B,$A4,Sta!$V:$V)/$C4</f>
        <v>#DIV/0!</v>
      </c>
      <c r="K4" s="10">
        <f>(SUMIF(Sta!$A:$A,$A4,Sta!$W:$W)  + SUMIF(Sta!$B:$B,$A4,Sta!$X:$X) )/$D4</f>
        <v>4</v>
      </c>
      <c r="L4" s="6">
        <f>SUMIF(Sta!$A:$A,$A4,Sta!$W:$W)/$B4</f>
        <v>4</v>
      </c>
      <c r="M4" s="6" t="e">
        <f>SUMIF(Sta!$B:$B,$A4,Sta!$X:$X)/$C4</f>
        <v>#DIV/0!</v>
      </c>
      <c r="N4" s="11">
        <f>(COUNTIFS(Sta!$A:$A,$A4,Sta!$Y:$Y,"&gt;8") +COUNTIFS(Sta!$B:$B,$A4,Sta!$Y:$Y,"&gt;8"))/$D4</f>
        <v>0</v>
      </c>
      <c r="O4" s="8">
        <f>COUNTIFS(Sta!$A:$A,$A4,Sta!$Y:$Y,"&gt;8")/$B4</f>
        <v>0</v>
      </c>
      <c r="P4" s="8" t="e">
        <f>COUNTIFS(Sta!$B:$B,$A4,Sta!$Y:$Y,"&gt;8")/$C4</f>
        <v>#DIV/0!</v>
      </c>
      <c r="Q4" s="11">
        <f>(COUNTIFS(Sta!$A:$A,$A4,Sta!$Y:$Y,"&gt;10") +COUNTIFS(Sta!$B:$B,$A4,Sta!$Y:$Y,"&gt;10"))/$D4</f>
        <v>0</v>
      </c>
      <c r="R4" s="8">
        <f>COUNTIFS(Sta!$A:$A,$A4,Sta!$Y:$Y,"&gt;10")/$B4</f>
        <v>0</v>
      </c>
      <c r="S4" s="8" t="e">
        <f>COUNTIFS(Sta!$B:$B,$A4,Sta!$Y:$Y,"&gt;10")/$C4</f>
        <v>#DIV/0!</v>
      </c>
      <c r="T4" s="11">
        <f>(COUNTIFS(Sta!$A:$A,$A4,Sta!$Y:$Y,"&lt;12") +COUNTIFS(Sta!$B:$B,$A4,Sta!$Y:$Y,"&lt;12"))/$D4</f>
        <v>1</v>
      </c>
      <c r="U4" s="8">
        <f>COUNTIFS(Sta!$A:$A,$A4,Sta!$Y:$Y,"&lt;12")/$B4</f>
        <v>1</v>
      </c>
      <c r="V4" s="8" t="e">
        <f>COUNTIFS(Sta!$B:$B,$A4,Sta!$Y:$Y,"&lt;12")/$C4</f>
        <v>#DIV/0!</v>
      </c>
    </row>
    <row r="5" spans="1:32" x14ac:dyDescent="0.3">
      <c r="A5" s="4" t="s">
        <v>20</v>
      </c>
      <c r="B5" s="9">
        <f>COUNTIF(Sta!A:A,A5)</f>
        <v>0</v>
      </c>
      <c r="C5" s="4">
        <f>COUNTIF(Sta!B:B,A5)</f>
        <v>1</v>
      </c>
      <c r="D5" s="4">
        <f t="shared" si="0"/>
        <v>1</v>
      </c>
      <c r="E5" s="10">
        <f>(SUMIF(Sta!$A:$A,$A5,Sta!$Y:$Y)  + SUMIF(Sta!$B:$B,$A5,Sta!$Y:$Y) )/$D5</f>
        <v>7</v>
      </c>
      <c r="F5" s="6" t="e">
        <f>SUMIF(Sta!$A:$A,$A5,Sta!$Y:$Y)/$B5</f>
        <v>#DIV/0!</v>
      </c>
      <c r="G5" s="6">
        <f>SUMIF(Sta!$B:$B,$A5,Sta!$Y:$Y)/$C5</f>
        <v>7</v>
      </c>
      <c r="H5" s="10">
        <f>(SUMIF(Sta!$A:$A,$A5,Sta!$U:$U)  + SUMIF(Sta!$B:$B,$A5,Sta!$V:$V) )/$D5</f>
        <v>2</v>
      </c>
      <c r="I5" s="6" t="e">
        <f>SUMIF(Sta!$A:$A,$A5,Sta!$U:$U)/$B5</f>
        <v>#DIV/0!</v>
      </c>
      <c r="J5" s="6">
        <f>SUMIF(Sta!$B:$B,$A5,Sta!$V:$V)/$C5</f>
        <v>2</v>
      </c>
      <c r="K5" s="10">
        <f>(SUMIF(Sta!$A:$A,$A5,Sta!$W:$W)  + SUMIF(Sta!$B:$B,$A5,Sta!$X:$X) )/$D5</f>
        <v>5</v>
      </c>
      <c r="L5" s="6" t="e">
        <f>SUMIF(Sta!$A:$A,$A5,Sta!$W:$W)/$B5</f>
        <v>#DIV/0!</v>
      </c>
      <c r="M5" s="6">
        <f>SUMIF(Sta!$B:$B,$A5,Sta!$X:$X)/$C5</f>
        <v>5</v>
      </c>
      <c r="N5" s="11">
        <f>(COUNTIFS(Sta!$A:$A,$A5,Sta!$Y:$Y,"&gt;8") +COUNTIFS(Sta!$B:$B,$A5,Sta!$Y:$Y,"&gt;8"))/$D5</f>
        <v>0</v>
      </c>
      <c r="O5" s="8" t="e">
        <f>COUNTIFS(Sta!$A:$A,$A5,Sta!$Y:$Y,"&gt;8")/$B5</f>
        <v>#DIV/0!</v>
      </c>
      <c r="P5" s="8">
        <f>COUNTIFS(Sta!$B:$B,$A5,Sta!$Y:$Y,"&gt;8")/$C5</f>
        <v>0</v>
      </c>
      <c r="Q5" s="11">
        <f>(COUNTIFS(Sta!$A:$A,$A5,Sta!$Y:$Y,"&gt;10") +COUNTIFS(Sta!$B:$B,$A5,Sta!$Y:$Y,"&gt;10"))/$D5</f>
        <v>0</v>
      </c>
      <c r="R5" s="8" t="e">
        <f>COUNTIFS(Sta!$A:$A,$A5,Sta!$Y:$Y,"&gt;10")/$B5</f>
        <v>#DIV/0!</v>
      </c>
      <c r="S5" s="8">
        <f>COUNTIFS(Sta!$B:$B,$A5,Sta!$Y:$Y,"&gt;10")/$C5</f>
        <v>0</v>
      </c>
      <c r="T5" s="11">
        <f>(COUNTIFS(Sta!$A:$A,$A5,Sta!$Y:$Y,"&lt;12") +COUNTIFS(Sta!$B:$B,$A5,Sta!$Y:$Y,"&lt;12"))/$D5</f>
        <v>1</v>
      </c>
      <c r="U5" s="8" t="e">
        <f>COUNTIFS(Sta!$A:$A,$A5,Sta!$Y:$Y,"&lt;12")/$B5</f>
        <v>#DIV/0!</v>
      </c>
      <c r="V5" s="8">
        <f>COUNTIFS(Sta!$B:$B,$A5,Sta!$Y:$Y,"&lt;12")/$C5</f>
        <v>1</v>
      </c>
    </row>
    <row r="6" spans="1:32" x14ac:dyDescent="0.3">
      <c r="A6" s="4" t="s">
        <v>18</v>
      </c>
      <c r="B6" s="9">
        <f>COUNTIF(Sta!A:A,A6)</f>
        <v>1</v>
      </c>
      <c r="C6" s="4">
        <f>COUNTIF(Sta!B:B,A6)</f>
        <v>0</v>
      </c>
      <c r="D6" s="4">
        <f t="shared" si="0"/>
        <v>1</v>
      </c>
      <c r="E6" s="10">
        <f>(SUMIF(Sta!$A:$A,$A6,Sta!$Y:$Y)  + SUMIF(Sta!$B:$B,$A6,Sta!$Y:$Y) )/$D6</f>
        <v>9</v>
      </c>
      <c r="F6" s="6">
        <f>SUMIF(Sta!$A:$A,$A6,Sta!$Y:$Y)/$B6</f>
        <v>9</v>
      </c>
      <c r="G6" s="6" t="e">
        <f>SUMIF(Sta!$B:$B,$A6,Sta!$Y:$Y)/$C6</f>
        <v>#DIV/0!</v>
      </c>
      <c r="H6" s="10">
        <f>(SUMIF(Sta!$A:$A,$A6,Sta!$U:$U)  + SUMIF(Sta!$B:$B,$A6,Sta!$V:$V) )/$D6</f>
        <v>2</v>
      </c>
      <c r="I6" s="6">
        <f>SUMIF(Sta!$A:$A,$A6,Sta!$U:$U)/$B6</f>
        <v>2</v>
      </c>
      <c r="J6" s="6" t="e">
        <f>SUMIF(Sta!$B:$B,$A6,Sta!$V:$V)/$C6</f>
        <v>#DIV/0!</v>
      </c>
      <c r="K6" s="10">
        <f>(SUMIF(Sta!$A:$A,$A6,Sta!$W:$W)  + SUMIF(Sta!$B:$B,$A6,Sta!$X:$X) )/$D6</f>
        <v>7</v>
      </c>
      <c r="L6" s="6">
        <f>SUMIF(Sta!$A:$A,$A6,Sta!$W:$W)/$B6</f>
        <v>7</v>
      </c>
      <c r="M6" s="6" t="e">
        <f>SUMIF(Sta!$B:$B,$A6,Sta!$X:$X)/$C6</f>
        <v>#DIV/0!</v>
      </c>
      <c r="N6" s="11">
        <f>(COUNTIFS(Sta!$A:$A,$A6,Sta!$Y:$Y,"&gt;8") +COUNTIFS(Sta!$B:$B,$A6,Sta!$Y:$Y,"&gt;8"))/$D6</f>
        <v>1</v>
      </c>
      <c r="O6" s="8">
        <f>COUNTIFS(Sta!$A:$A,$A6,Sta!$Y:$Y,"&gt;8")/$B6</f>
        <v>1</v>
      </c>
      <c r="P6" s="8" t="e">
        <f>COUNTIFS(Sta!$B:$B,$A6,Sta!$Y:$Y,"&gt;8")/$C6</f>
        <v>#DIV/0!</v>
      </c>
      <c r="Q6" s="11">
        <f>(COUNTIFS(Sta!$A:$A,$A6,Sta!$Y:$Y,"&gt;10") +COUNTIFS(Sta!$B:$B,$A6,Sta!$Y:$Y,"&gt;10"))/$D6</f>
        <v>0</v>
      </c>
      <c r="R6" s="8">
        <f>COUNTIFS(Sta!$A:$A,$A6,Sta!$Y:$Y,"&gt;10")/$B6</f>
        <v>0</v>
      </c>
      <c r="S6" s="8" t="e">
        <f>COUNTIFS(Sta!$B:$B,$A6,Sta!$Y:$Y,"&gt;10")/$C6</f>
        <v>#DIV/0!</v>
      </c>
      <c r="T6" s="11">
        <f>(COUNTIFS(Sta!$A:$A,$A6,Sta!$Y:$Y,"&lt;12") +COUNTIFS(Sta!$B:$B,$A6,Sta!$Y:$Y,"&lt;12"))/$D6</f>
        <v>1</v>
      </c>
      <c r="U6" s="8">
        <f>COUNTIFS(Sta!$A:$A,$A6,Sta!$Y:$Y,"&lt;12")/$B6</f>
        <v>1</v>
      </c>
      <c r="V6" s="8" t="e">
        <f>COUNTIFS(Sta!$B:$B,$A6,Sta!$Y:$Y,"&lt;12")/$C6</f>
        <v>#DIV/0!</v>
      </c>
    </row>
    <row r="7" spans="1:32" x14ac:dyDescent="0.3">
      <c r="A7" s="4" t="s">
        <v>4</v>
      </c>
      <c r="B7" s="9">
        <f>COUNTIF(Sta!A:A,A7)</f>
        <v>1</v>
      </c>
      <c r="C7" s="4">
        <f>COUNTIF(Sta!B:B,A7)</f>
        <v>1</v>
      </c>
      <c r="D7" s="4">
        <f t="shared" si="0"/>
        <v>2</v>
      </c>
      <c r="E7" s="10">
        <f>(SUMIF(Sta!$A:$A,$A7,Sta!$Y:$Y)  + SUMIF(Sta!$B:$B,$A7,Sta!$Y:$Y) )/$D7</f>
        <v>0</v>
      </c>
      <c r="F7" s="6">
        <f>SUMIF(Sta!$A:$A,$A7,Sta!$Y:$Y)/$B7</f>
        <v>0</v>
      </c>
      <c r="G7" s="6">
        <f>SUMIF(Sta!$B:$B,$A7,Sta!$Y:$Y)/$C7</f>
        <v>0</v>
      </c>
      <c r="H7" s="10">
        <f>(SUMIF(Sta!$A:$A,$A7,Sta!$U:$U)  + SUMIF(Sta!$B:$B,$A7,Sta!$V:$V) )/$D7</f>
        <v>0</v>
      </c>
      <c r="I7" s="6">
        <f>SUMIF(Sta!$A:$A,$A7,Sta!$U:$U)/$B7</f>
        <v>0</v>
      </c>
      <c r="J7" s="6">
        <f>SUMIF(Sta!$B:$B,$A7,Sta!$V:$V)/$C7</f>
        <v>0</v>
      </c>
      <c r="K7" s="10">
        <f>(SUMIF(Sta!$A:$A,$A7,Sta!$W:$W)  + SUMIF(Sta!$B:$B,$A7,Sta!$X:$X) )/$D7</f>
        <v>0</v>
      </c>
      <c r="L7" s="6">
        <f>SUMIF(Sta!$A:$A,$A7,Sta!$W:$W)/$B7</f>
        <v>0</v>
      </c>
      <c r="M7" s="6">
        <f>SUMIF(Sta!$B:$B,$A7,Sta!$X:$X)/$C7</f>
        <v>0</v>
      </c>
      <c r="N7" s="11">
        <f>(COUNTIFS(Sta!$A:$A,$A7,Sta!$Y:$Y,"&gt;8") +COUNTIFS(Sta!$B:$B,$A7,Sta!$Y:$Y,"&gt;8"))/$D7</f>
        <v>0</v>
      </c>
      <c r="O7" s="8">
        <f>COUNTIFS(Sta!$A:$A,$A7,Sta!$Y:$Y,"&gt;8")/$B7</f>
        <v>0</v>
      </c>
      <c r="P7" s="8">
        <f>COUNTIFS(Sta!$B:$B,$A7,Sta!$Y:$Y,"&gt;8")/$C7</f>
        <v>0</v>
      </c>
      <c r="Q7" s="11">
        <f>(COUNTIFS(Sta!$A:$A,$A7,Sta!$Y:$Y,"&gt;10") +COUNTIFS(Sta!$B:$B,$A7,Sta!$Y:$Y,"&gt;10"))/$D7</f>
        <v>0</v>
      </c>
      <c r="R7" s="8">
        <f>COUNTIFS(Sta!$A:$A,$A7,Sta!$Y:$Y,"&gt;10")/$B7</f>
        <v>0</v>
      </c>
      <c r="S7" s="8">
        <f>COUNTIFS(Sta!$B:$B,$A7,Sta!$Y:$Y,"&gt;10")/$C7</f>
        <v>0</v>
      </c>
      <c r="T7" s="11">
        <f>(COUNTIFS(Sta!$A:$A,$A7,Sta!$Y:$Y,"&lt;12") +COUNTIFS(Sta!$B:$B,$A7,Sta!$Y:$Y,"&lt;12"))/$D7</f>
        <v>0</v>
      </c>
      <c r="U7" s="8">
        <f>COUNTIFS(Sta!$A:$A,$A7,Sta!$Y:$Y,"&lt;12")/$B7</f>
        <v>0</v>
      </c>
      <c r="V7" s="8">
        <f>COUNTIFS(Sta!$B:$B,$A7,Sta!$Y:$Y,"&lt;12")/$C7</f>
        <v>0</v>
      </c>
    </row>
    <row r="8" spans="1:32" x14ac:dyDescent="0.3">
      <c r="A8" s="4" t="s">
        <v>10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0" t="e">
        <f>(SUMIF(Sta!$A:$A,$A8,Sta!$Y:$Y)  + SUMIF(Sta!$B:$B,$A8,Sta!$Y:$Y) )/$D8</f>
        <v>#DIV/0!</v>
      </c>
      <c r="F8" s="6" t="e">
        <f>SUMIF(Sta!$A:$A,$A8,Sta!$Y:$Y)/$B8</f>
        <v>#DIV/0!</v>
      </c>
      <c r="G8" s="6" t="e">
        <f>SUMIF(Sta!$B:$B,$A8,Sta!$Y:$Y)/$C8</f>
        <v>#DIV/0!</v>
      </c>
      <c r="H8" s="10" t="e">
        <f>(SUMIF(Sta!$A:$A,$A8,Sta!$U:$U)  + SUMIF(Sta!$B:$B,$A8,Sta!$V:$V) )/$D8</f>
        <v>#DIV/0!</v>
      </c>
      <c r="I8" s="6" t="e">
        <f>SUMIF(Sta!$A:$A,$A8,Sta!$U:$U)/$B8</f>
        <v>#DIV/0!</v>
      </c>
      <c r="J8" s="6" t="e">
        <f>SUMIF(Sta!$B:$B,$A8,Sta!$V:$V)/$C8</f>
        <v>#DIV/0!</v>
      </c>
      <c r="K8" s="10" t="e">
        <f>(SUMIF(Sta!$A:$A,$A8,Sta!$W:$W)  + SUMIF(Sta!$B:$B,$A8,Sta!$X:$X) )/$D8</f>
        <v>#DIV/0!</v>
      </c>
      <c r="L8" s="6" t="e">
        <f>SUMIF(Sta!$A:$A,$A8,Sta!$W:$W)/$B8</f>
        <v>#DIV/0!</v>
      </c>
      <c r="M8" s="6" t="e">
        <f>SUMIF(Sta!$B:$B,$A8,Sta!$X:$X)/$C8</f>
        <v>#DIV/0!</v>
      </c>
      <c r="N8" s="11" t="e">
        <f>(COUNTIFS(Sta!$A:$A,$A8,Sta!$Y:$Y,"&gt;8") +COUNTIFS(Sta!$B:$B,$A8,Sta!$Y:$Y,"&gt;8"))/$D8</f>
        <v>#DIV/0!</v>
      </c>
      <c r="O8" s="8" t="e">
        <f>COUNTIFS(Sta!$A:$A,$A8,Sta!$Y:$Y,"&gt;8")/$B8</f>
        <v>#DIV/0!</v>
      </c>
      <c r="P8" s="8" t="e">
        <f>COUNTIFS(Sta!$B:$B,$A8,Sta!$Y:$Y,"&gt;8")/$C8</f>
        <v>#DIV/0!</v>
      </c>
      <c r="Q8" s="11" t="e">
        <f>(COUNTIFS(Sta!$A:$A,$A8,Sta!$Y:$Y,"&gt;10") +COUNTIFS(Sta!$B:$B,$A8,Sta!$Y:$Y,"&gt;10"))/$D8</f>
        <v>#DIV/0!</v>
      </c>
      <c r="R8" s="8" t="e">
        <f>COUNTIFS(Sta!$A:$A,$A8,Sta!$Y:$Y,"&gt;10")/$B8</f>
        <v>#DIV/0!</v>
      </c>
      <c r="S8" s="8" t="e">
        <f>COUNTIFS(Sta!$B:$B,$A8,Sta!$Y:$Y,"&gt;10")/$C8</f>
        <v>#DIV/0!</v>
      </c>
      <c r="T8" s="11" t="e">
        <f>(COUNTIFS(Sta!$A:$A,$A8,Sta!$Y:$Y,"&lt;12") +COUNTIFS(Sta!$B:$B,$A8,Sta!$Y:$Y,"&lt;12"))/$D8</f>
        <v>#DIV/0!</v>
      </c>
      <c r="U8" s="8" t="e">
        <f>COUNTIFS(Sta!$A:$A,$A8,Sta!$Y:$Y,"&lt;12")/$B8</f>
        <v>#DIV/0!</v>
      </c>
      <c r="V8" s="8" t="e">
        <f>COUNTIFS(Sta!$B:$B,$A8,Sta!$Y:$Y,"&lt;12")/$C8</f>
        <v>#DIV/0!</v>
      </c>
    </row>
    <row r="9" spans="1:32" x14ac:dyDescent="0.3">
      <c r="A9" s="4" t="s">
        <v>8</v>
      </c>
      <c r="B9" s="9">
        <f>COUNTIF(Sta!A:A,A9)</f>
        <v>1</v>
      </c>
      <c r="C9" s="4">
        <f>COUNTIF(Sta!B:B,A9)</f>
        <v>0</v>
      </c>
      <c r="D9" s="4">
        <f t="shared" si="0"/>
        <v>1</v>
      </c>
      <c r="E9" s="10">
        <f>(SUMIF(Sta!$A:$A,$A9,Sta!$Y:$Y)  + SUMIF(Sta!$B:$B,$A9,Sta!$Y:$Y) )/$D9</f>
        <v>8</v>
      </c>
      <c r="F9" s="6">
        <f>SUMIF(Sta!$A:$A,$A9,Sta!$Y:$Y)/$B9</f>
        <v>8</v>
      </c>
      <c r="G9" s="6" t="e">
        <f>SUMIF(Sta!$B:$B,$A9,Sta!$Y:$Y)/$C9</f>
        <v>#DIV/0!</v>
      </c>
      <c r="H9" s="10">
        <f>(SUMIF(Sta!$A:$A,$A9,Sta!$U:$U)  + SUMIF(Sta!$B:$B,$A9,Sta!$V:$V) )/$D9</f>
        <v>6</v>
      </c>
      <c r="I9" s="6">
        <f>SUMIF(Sta!$A:$A,$A9,Sta!$U:$U)/$B9</f>
        <v>6</v>
      </c>
      <c r="J9" s="6" t="e">
        <f>SUMIF(Sta!$B:$B,$A9,Sta!$V:$V)/$C9</f>
        <v>#DIV/0!</v>
      </c>
      <c r="K9" s="10">
        <f>(SUMIF(Sta!$A:$A,$A9,Sta!$W:$W)  + SUMIF(Sta!$B:$B,$A9,Sta!$X:$X) )/$D9</f>
        <v>2</v>
      </c>
      <c r="L9" s="6">
        <f>SUMIF(Sta!$A:$A,$A9,Sta!$W:$W)/$B9</f>
        <v>2</v>
      </c>
      <c r="M9" s="6" t="e">
        <f>SUMIF(Sta!$B:$B,$A9,Sta!$X:$X)/$C9</f>
        <v>#DIV/0!</v>
      </c>
      <c r="N9" s="11">
        <f>(COUNTIFS(Sta!$A:$A,$A9,Sta!$Y:$Y,"&gt;8") +COUNTIFS(Sta!$B:$B,$A9,Sta!$Y:$Y,"&gt;8"))/$D9</f>
        <v>0</v>
      </c>
      <c r="O9" s="8">
        <f>COUNTIFS(Sta!$A:$A,$A9,Sta!$Y:$Y,"&gt;8")/$B9</f>
        <v>0</v>
      </c>
      <c r="P9" s="8" t="e">
        <f>COUNTIFS(Sta!$B:$B,$A9,Sta!$Y:$Y,"&gt;8")/$C9</f>
        <v>#DIV/0!</v>
      </c>
      <c r="Q9" s="11">
        <f>(COUNTIFS(Sta!$A:$A,$A9,Sta!$Y:$Y,"&gt;10") +COUNTIFS(Sta!$B:$B,$A9,Sta!$Y:$Y,"&gt;10"))/$D9</f>
        <v>0</v>
      </c>
      <c r="R9" s="8">
        <f>COUNTIFS(Sta!$A:$A,$A9,Sta!$Y:$Y,"&gt;10")/$B9</f>
        <v>0</v>
      </c>
      <c r="S9" s="8" t="e">
        <f>COUNTIFS(Sta!$B:$B,$A9,Sta!$Y:$Y,"&gt;10")/$C9</f>
        <v>#DIV/0!</v>
      </c>
      <c r="T9" s="11">
        <f>(COUNTIFS(Sta!$A:$A,$A9,Sta!$Y:$Y,"&lt;12") +COUNTIFS(Sta!$B:$B,$A9,Sta!$Y:$Y,"&lt;12"))/$D9</f>
        <v>1</v>
      </c>
      <c r="U9" s="8">
        <f>COUNTIFS(Sta!$A:$A,$A9,Sta!$Y:$Y,"&lt;12")/$B9</f>
        <v>1</v>
      </c>
      <c r="V9" s="8" t="e">
        <f>COUNTIFS(Sta!$B:$B,$A9,Sta!$Y:$Y,"&lt;12")/$C9</f>
        <v>#DIV/0!</v>
      </c>
    </row>
    <row r="10" spans="1:32" x14ac:dyDescent="0.3">
      <c r="A10" s="4" t="s">
        <v>22</v>
      </c>
      <c r="B10" s="9">
        <f>COUNTIF(Sta!A:A,A10)</f>
        <v>0</v>
      </c>
      <c r="C10" s="4">
        <f>COUNTIF(Sta!B:B,A10)</f>
        <v>1</v>
      </c>
      <c r="D10" s="4">
        <f t="shared" si="0"/>
        <v>1</v>
      </c>
      <c r="E10" s="10">
        <f>(SUMIF(Sta!$A:$A,$A10,Sta!$Y:$Y)  + SUMIF(Sta!$B:$B,$A10,Sta!$Y:$Y) )/$D10</f>
        <v>8</v>
      </c>
      <c r="F10" s="6" t="e">
        <f>SUMIF(Sta!$A:$A,$A10,Sta!$Y:$Y)/$B10</f>
        <v>#DIV/0!</v>
      </c>
      <c r="G10" s="6">
        <f>SUMIF(Sta!$B:$B,$A10,Sta!$Y:$Y)/$C10</f>
        <v>8</v>
      </c>
      <c r="H10" s="10">
        <f>(SUMIF(Sta!$A:$A,$A10,Sta!$U:$U)  + SUMIF(Sta!$B:$B,$A10,Sta!$V:$V) )/$D10</f>
        <v>2</v>
      </c>
      <c r="I10" s="6" t="e">
        <f>SUMIF(Sta!$A:$A,$A10,Sta!$U:$U)/$B10</f>
        <v>#DIV/0!</v>
      </c>
      <c r="J10" s="6">
        <f>SUMIF(Sta!$B:$B,$A10,Sta!$V:$V)/$C10</f>
        <v>2</v>
      </c>
      <c r="K10" s="10">
        <f>(SUMIF(Sta!$A:$A,$A10,Sta!$W:$W)  + SUMIF(Sta!$B:$B,$A10,Sta!$X:$X) )/$D10</f>
        <v>6</v>
      </c>
      <c r="L10" s="6" t="e">
        <f>SUMIF(Sta!$A:$A,$A10,Sta!$W:$W)/$B10</f>
        <v>#DIV/0!</v>
      </c>
      <c r="M10" s="6">
        <f>SUMIF(Sta!$B:$B,$A10,Sta!$X:$X)/$C10</f>
        <v>6</v>
      </c>
      <c r="N10" s="11">
        <f>(COUNTIFS(Sta!$A:$A,$A10,Sta!$Y:$Y,"&gt;8") +COUNTIFS(Sta!$B:$B,$A10,Sta!$Y:$Y,"&gt;8"))/$D10</f>
        <v>0</v>
      </c>
      <c r="O10" s="8" t="e">
        <f>COUNTIFS(Sta!$A:$A,$A10,Sta!$Y:$Y,"&gt;8")/$B10</f>
        <v>#DIV/0!</v>
      </c>
      <c r="P10" s="8">
        <f>COUNTIFS(Sta!$B:$B,$A10,Sta!$Y:$Y,"&gt;8")/$C10</f>
        <v>0</v>
      </c>
      <c r="Q10" s="11">
        <f>(COUNTIFS(Sta!$A:$A,$A10,Sta!$Y:$Y,"&gt;10") +COUNTIFS(Sta!$B:$B,$A10,Sta!$Y:$Y,"&gt;10"))/$D10</f>
        <v>0</v>
      </c>
      <c r="R10" s="8" t="e">
        <f>COUNTIFS(Sta!$A:$A,$A10,Sta!$Y:$Y,"&gt;10")/$B10</f>
        <v>#DIV/0!</v>
      </c>
      <c r="S10" s="8">
        <f>COUNTIFS(Sta!$B:$B,$A10,Sta!$Y:$Y,"&gt;10")/$C10</f>
        <v>0</v>
      </c>
      <c r="T10" s="11">
        <f>(COUNTIFS(Sta!$A:$A,$A10,Sta!$Y:$Y,"&lt;12") +COUNTIFS(Sta!$B:$B,$A10,Sta!$Y:$Y,"&lt;12"))/$D10</f>
        <v>1</v>
      </c>
      <c r="U10" s="8" t="e">
        <f>COUNTIFS(Sta!$A:$A,$A10,Sta!$Y:$Y,"&lt;12")/$B10</f>
        <v>#DIV/0!</v>
      </c>
      <c r="V10" s="8">
        <f>COUNTIFS(Sta!$B:$B,$A10,Sta!$Y:$Y,"&lt;12")/$C10</f>
        <v>1</v>
      </c>
    </row>
    <row r="11" spans="1:32" x14ac:dyDescent="0.3">
      <c r="A11" s="4" t="s">
        <v>7</v>
      </c>
      <c r="B11" s="9">
        <f>COUNTIF(Sta!A:A,A11)</f>
        <v>1</v>
      </c>
      <c r="C11" s="4">
        <f>COUNTIF(Sta!B:B,A11)</f>
        <v>1</v>
      </c>
      <c r="D11" s="4">
        <f t="shared" si="0"/>
        <v>2</v>
      </c>
      <c r="E11" s="10">
        <f>(SUMIF(Sta!$A:$A,$A11,Sta!$Y:$Y)  + SUMIF(Sta!$B:$B,$A11,Sta!$Y:$Y) )/$D11</f>
        <v>6</v>
      </c>
      <c r="F11" s="6">
        <f>SUMIF(Sta!$A:$A,$A11,Sta!$Y:$Y)/$B11</f>
        <v>0</v>
      </c>
      <c r="G11" s="6">
        <f>SUMIF(Sta!$B:$B,$A11,Sta!$Y:$Y)/$C11</f>
        <v>12</v>
      </c>
      <c r="H11" s="10">
        <f>(SUMIF(Sta!$A:$A,$A11,Sta!$U:$U)  + SUMIF(Sta!$B:$B,$A11,Sta!$V:$V) )/$D11</f>
        <v>2.5</v>
      </c>
      <c r="I11" s="6">
        <f>SUMIF(Sta!$A:$A,$A11,Sta!$U:$U)/$B11</f>
        <v>0</v>
      </c>
      <c r="J11" s="6">
        <f>SUMIF(Sta!$B:$B,$A11,Sta!$V:$V)/$C11</f>
        <v>5</v>
      </c>
      <c r="K11" s="10">
        <f>(SUMIF(Sta!$A:$A,$A11,Sta!$W:$W)  + SUMIF(Sta!$B:$B,$A11,Sta!$X:$X) )/$D11</f>
        <v>3.5</v>
      </c>
      <c r="L11" s="6">
        <f>SUMIF(Sta!$A:$A,$A11,Sta!$W:$W)/$B11</f>
        <v>0</v>
      </c>
      <c r="M11" s="6">
        <f>SUMIF(Sta!$B:$B,$A11,Sta!$X:$X)/$C11</f>
        <v>7</v>
      </c>
      <c r="N11" s="11">
        <f>(COUNTIFS(Sta!$A:$A,$A11,Sta!$Y:$Y,"&gt;8") +COUNTIFS(Sta!$B:$B,$A11,Sta!$Y:$Y,"&gt;8"))/$D11</f>
        <v>0.5</v>
      </c>
      <c r="O11" s="8">
        <f>COUNTIFS(Sta!$A:$A,$A11,Sta!$Y:$Y,"&gt;8")/$B11</f>
        <v>0</v>
      </c>
      <c r="P11" s="8">
        <f>COUNTIFS(Sta!$B:$B,$A11,Sta!$Y:$Y,"&gt;8")/$C11</f>
        <v>1</v>
      </c>
      <c r="Q11" s="11">
        <f>(COUNTIFS(Sta!$A:$A,$A11,Sta!$Y:$Y,"&gt;10") +COUNTIFS(Sta!$B:$B,$A11,Sta!$Y:$Y,"&gt;10"))/$D11</f>
        <v>0.5</v>
      </c>
      <c r="R11" s="8">
        <f>COUNTIFS(Sta!$A:$A,$A11,Sta!$Y:$Y,"&gt;10")/$B11</f>
        <v>0</v>
      </c>
      <c r="S11" s="8">
        <f>COUNTIFS(Sta!$B:$B,$A11,Sta!$Y:$Y,"&gt;10")/$C11</f>
        <v>1</v>
      </c>
      <c r="T11" s="11">
        <f>(COUNTIFS(Sta!$A:$A,$A11,Sta!$Y:$Y,"&lt;12") +COUNTIFS(Sta!$B:$B,$A11,Sta!$Y:$Y,"&lt;12"))/$D11</f>
        <v>0</v>
      </c>
      <c r="U11" s="8">
        <f>COUNTIFS(Sta!$A:$A,$A11,Sta!$Y:$Y,"&lt;12")/$B11</f>
        <v>0</v>
      </c>
      <c r="V11" s="8">
        <f>COUNTIFS(Sta!$B:$B,$A11,Sta!$Y:$Y,"&lt;12")/$C11</f>
        <v>0</v>
      </c>
    </row>
    <row r="12" spans="1:32" x14ac:dyDescent="0.3">
      <c r="A12" s="4" t="s">
        <v>9</v>
      </c>
      <c r="B12" s="9">
        <f>COUNTIF(Sta!A:A,A12)</f>
        <v>1</v>
      </c>
      <c r="C12" s="4">
        <f>COUNTIF(Sta!B:B,A12)</f>
        <v>1</v>
      </c>
      <c r="D12" s="4">
        <f t="shared" si="0"/>
        <v>2</v>
      </c>
      <c r="E12" s="10">
        <f>(SUMIF(Sta!$A:$A,$A12,Sta!$Y:$Y)  + SUMIF(Sta!$B:$B,$A12,Sta!$Y:$Y) )/$D12</f>
        <v>7.5</v>
      </c>
      <c r="F12" s="6">
        <f>SUMIF(Sta!$A:$A,$A12,Sta!$Y:$Y)/$B12</f>
        <v>8</v>
      </c>
      <c r="G12" s="6">
        <f>SUMIF(Sta!$B:$B,$A12,Sta!$Y:$Y)/$C12</f>
        <v>7</v>
      </c>
      <c r="H12" s="10">
        <f>(SUMIF(Sta!$A:$A,$A12,Sta!$U:$U)  + SUMIF(Sta!$B:$B,$A12,Sta!$V:$V) )/$D12</f>
        <v>4</v>
      </c>
      <c r="I12" s="6">
        <f>SUMIF(Sta!$A:$A,$A12,Sta!$U:$U)/$B12</f>
        <v>8</v>
      </c>
      <c r="J12" s="6">
        <f>SUMIF(Sta!$B:$B,$A12,Sta!$V:$V)/$C12</f>
        <v>0</v>
      </c>
      <c r="K12" s="10">
        <f>(SUMIF(Sta!$A:$A,$A12,Sta!$W:$W)  + SUMIF(Sta!$B:$B,$A12,Sta!$X:$X) )/$D12</f>
        <v>3.5</v>
      </c>
      <c r="L12" s="6">
        <f>SUMIF(Sta!$A:$A,$A12,Sta!$W:$W)/$B12</f>
        <v>0</v>
      </c>
      <c r="M12" s="6">
        <f>SUMIF(Sta!$B:$B,$A12,Sta!$X:$X)/$C12</f>
        <v>7</v>
      </c>
      <c r="N12" s="11">
        <f>(COUNTIFS(Sta!$A:$A,$A12,Sta!$Y:$Y,"&gt;8") +COUNTIFS(Sta!$B:$B,$A12,Sta!$Y:$Y,"&gt;8"))/$D12</f>
        <v>0</v>
      </c>
      <c r="O12" s="8">
        <f>COUNTIFS(Sta!$A:$A,$A12,Sta!$Y:$Y,"&gt;8")/$B12</f>
        <v>0</v>
      </c>
      <c r="P12" s="8">
        <f>COUNTIFS(Sta!$B:$B,$A12,Sta!$Y:$Y,"&gt;8")/$C12</f>
        <v>0</v>
      </c>
      <c r="Q12" s="11">
        <f>(COUNTIFS(Sta!$A:$A,$A12,Sta!$Y:$Y,"&gt;10") +COUNTIFS(Sta!$B:$B,$A12,Sta!$Y:$Y,"&gt;10"))/$D12</f>
        <v>0</v>
      </c>
      <c r="R12" s="8">
        <f>COUNTIFS(Sta!$A:$A,$A12,Sta!$Y:$Y,"&gt;10")/$B12</f>
        <v>0</v>
      </c>
      <c r="S12" s="8">
        <f>COUNTIFS(Sta!$B:$B,$A12,Sta!$Y:$Y,"&gt;10")/$C12</f>
        <v>0</v>
      </c>
      <c r="T12" s="11">
        <f>(COUNTIFS(Sta!$A:$A,$A12,Sta!$Y:$Y,"&lt;12") +COUNTIFS(Sta!$B:$B,$A12,Sta!$Y:$Y,"&lt;12"))/$D12</f>
        <v>1</v>
      </c>
      <c r="U12" s="8">
        <f>COUNTIFS(Sta!$A:$A,$A12,Sta!$Y:$Y,"&lt;12")/$B12</f>
        <v>1</v>
      </c>
      <c r="V12" s="8">
        <f>COUNTIFS(Sta!$B:$B,$A12,Sta!$Y:$Y,"&lt;12")/$C12</f>
        <v>1</v>
      </c>
    </row>
    <row r="13" spans="1:32" x14ac:dyDescent="0.3">
      <c r="A13" s="4" t="s">
        <v>14</v>
      </c>
      <c r="B13" s="9">
        <f>COUNTIF(Sta!A:A,A13)</f>
        <v>0</v>
      </c>
      <c r="C13" s="4">
        <f>COUNTIF(Sta!B:B,A13)</f>
        <v>0</v>
      </c>
      <c r="D13" s="4">
        <f t="shared" si="0"/>
        <v>0</v>
      </c>
      <c r="E13" s="10" t="e">
        <f>(SUMIF(Sta!$A:$A,$A13,Sta!$Y:$Y)  + SUMIF(Sta!$B:$B,$A13,Sta!$Y:$Y) )/$D13</f>
        <v>#DIV/0!</v>
      </c>
      <c r="F13" s="6" t="e">
        <f>SUMIF(Sta!$A:$A,$A13,Sta!$Y:$Y)/$B13</f>
        <v>#DIV/0!</v>
      </c>
      <c r="G13" s="6" t="e">
        <f>SUMIF(Sta!$B:$B,$A13,Sta!$Y:$Y)/$C13</f>
        <v>#DIV/0!</v>
      </c>
      <c r="H13" s="10" t="e">
        <f>(SUMIF(Sta!$A:$A,$A13,Sta!$U:$U)  + SUMIF(Sta!$B:$B,$A13,Sta!$V:$V) )/$D13</f>
        <v>#DIV/0!</v>
      </c>
      <c r="I13" s="6" t="e">
        <f>SUMIF(Sta!$A:$A,$A13,Sta!$U:$U)/$B13</f>
        <v>#DIV/0!</v>
      </c>
      <c r="J13" s="6" t="e">
        <f>SUMIF(Sta!$B:$B,$A13,Sta!$V:$V)/$C13</f>
        <v>#DIV/0!</v>
      </c>
      <c r="K13" s="10" t="e">
        <f>(SUMIF(Sta!$A:$A,$A13,Sta!$W:$W)  + SUMIF(Sta!$B:$B,$A13,Sta!$X:$X) )/$D13</f>
        <v>#DIV/0!</v>
      </c>
      <c r="L13" s="6" t="e">
        <f>SUMIF(Sta!$A:$A,$A13,Sta!$W:$W)/$B13</f>
        <v>#DIV/0!</v>
      </c>
      <c r="M13" s="6" t="e">
        <f>SUMIF(Sta!$B:$B,$A13,Sta!$X:$X)/$C13</f>
        <v>#DIV/0!</v>
      </c>
      <c r="N13" s="11" t="e">
        <f>(COUNTIFS(Sta!$A:$A,$A13,Sta!$Y:$Y,"&gt;8") +COUNTIFS(Sta!$B:$B,$A13,Sta!$Y:$Y,"&gt;8"))/$D13</f>
        <v>#DIV/0!</v>
      </c>
      <c r="O13" s="8" t="e">
        <f>COUNTIFS(Sta!$A:$A,$A13,Sta!$Y:$Y,"&gt;8")/$B13</f>
        <v>#DIV/0!</v>
      </c>
      <c r="P13" s="8" t="e">
        <f>COUNTIFS(Sta!$B:$B,$A13,Sta!$Y:$Y,"&gt;8")/$C13</f>
        <v>#DIV/0!</v>
      </c>
      <c r="Q13" s="11" t="e">
        <f>(COUNTIFS(Sta!$A:$A,$A13,Sta!$Y:$Y,"&gt;10") +COUNTIFS(Sta!$B:$B,$A13,Sta!$Y:$Y,"&gt;10"))/$D13</f>
        <v>#DIV/0!</v>
      </c>
      <c r="R13" s="8" t="e">
        <f>COUNTIFS(Sta!$A:$A,$A13,Sta!$Y:$Y,"&gt;10")/$B13</f>
        <v>#DIV/0!</v>
      </c>
      <c r="S13" s="8" t="e">
        <f>COUNTIFS(Sta!$B:$B,$A13,Sta!$Y:$Y,"&gt;10")/$C13</f>
        <v>#DIV/0!</v>
      </c>
      <c r="T13" s="11" t="e">
        <f>(COUNTIFS(Sta!$A:$A,$A13,Sta!$Y:$Y,"&lt;12") +COUNTIFS(Sta!$B:$B,$A13,Sta!$Y:$Y,"&lt;12"))/$D13</f>
        <v>#DIV/0!</v>
      </c>
      <c r="U13" s="8" t="e">
        <f>COUNTIFS(Sta!$A:$A,$A13,Sta!$Y:$Y,"&lt;12")/$B13</f>
        <v>#DIV/0!</v>
      </c>
      <c r="V13" s="8" t="e">
        <f>COUNTIFS(Sta!$B:$B,$A13,Sta!$Y:$Y,"&lt;12")/$C13</f>
        <v>#DIV/0!</v>
      </c>
    </row>
    <row r="14" spans="1:32" x14ac:dyDescent="0.3">
      <c r="A14" s="4" t="s">
        <v>11</v>
      </c>
      <c r="B14" s="9">
        <f>COUNTIF(Sta!A:A,A14)</f>
        <v>1</v>
      </c>
      <c r="C14" s="4">
        <f>COUNTIF(Sta!B:B,A14)</f>
        <v>0</v>
      </c>
      <c r="D14" s="4">
        <f t="shared" si="0"/>
        <v>1</v>
      </c>
      <c r="E14" s="10">
        <f>(SUMIF(Sta!$A:$A,$A14,Sta!$Y:$Y)  + SUMIF(Sta!$B:$B,$A14,Sta!$Y:$Y) )/$D14</f>
        <v>13</v>
      </c>
      <c r="F14" s="6">
        <f>SUMIF(Sta!$A:$A,$A14,Sta!$Y:$Y)/$B14</f>
        <v>13</v>
      </c>
      <c r="G14" s="6" t="e">
        <f>SUMIF(Sta!$B:$B,$A14,Sta!$Y:$Y)/$C14</f>
        <v>#DIV/0!</v>
      </c>
      <c r="H14" s="10">
        <f>(SUMIF(Sta!$A:$A,$A14,Sta!$U:$U)  + SUMIF(Sta!$B:$B,$A14,Sta!$V:$V) )/$D14</f>
        <v>11</v>
      </c>
      <c r="I14" s="6">
        <f>SUMIF(Sta!$A:$A,$A14,Sta!$U:$U)/$B14</f>
        <v>11</v>
      </c>
      <c r="J14" s="6" t="e">
        <f>SUMIF(Sta!$B:$B,$A14,Sta!$V:$V)/$C14</f>
        <v>#DIV/0!</v>
      </c>
      <c r="K14" s="10">
        <f>(SUMIF(Sta!$A:$A,$A14,Sta!$W:$W)  + SUMIF(Sta!$B:$B,$A14,Sta!$X:$X) )/$D14</f>
        <v>2</v>
      </c>
      <c r="L14" s="6">
        <f>SUMIF(Sta!$A:$A,$A14,Sta!$W:$W)/$B14</f>
        <v>2</v>
      </c>
      <c r="M14" s="6" t="e">
        <f>SUMIF(Sta!$B:$B,$A14,Sta!$X:$X)/$C14</f>
        <v>#DIV/0!</v>
      </c>
      <c r="N14" s="11">
        <f>(COUNTIFS(Sta!$A:$A,$A14,Sta!$Y:$Y,"&gt;8") +COUNTIFS(Sta!$B:$B,$A14,Sta!$Y:$Y,"&gt;8"))/$D14</f>
        <v>1</v>
      </c>
      <c r="O14" s="8">
        <f>COUNTIFS(Sta!$A:$A,$A14,Sta!$Y:$Y,"&gt;8")/$B14</f>
        <v>1</v>
      </c>
      <c r="P14" s="8" t="e">
        <f>COUNTIFS(Sta!$B:$B,$A14,Sta!$Y:$Y,"&gt;8")/$C14</f>
        <v>#DIV/0!</v>
      </c>
      <c r="Q14" s="11">
        <f>(COUNTIFS(Sta!$A:$A,$A14,Sta!$Y:$Y,"&gt;10") +COUNTIFS(Sta!$B:$B,$A14,Sta!$Y:$Y,"&gt;10"))/$D14</f>
        <v>1</v>
      </c>
      <c r="R14" s="8">
        <f>COUNTIFS(Sta!$A:$A,$A14,Sta!$Y:$Y,"&gt;10")/$B14</f>
        <v>1</v>
      </c>
      <c r="S14" s="8" t="e">
        <f>COUNTIFS(Sta!$B:$B,$A14,Sta!$Y:$Y,"&gt;10")/$C14</f>
        <v>#DIV/0!</v>
      </c>
      <c r="T14" s="11">
        <f>(COUNTIFS(Sta!$A:$A,$A14,Sta!$Y:$Y,"&lt;12") +COUNTIFS(Sta!$B:$B,$A14,Sta!$Y:$Y,"&lt;12"))/$D14</f>
        <v>0</v>
      </c>
      <c r="U14" s="8">
        <f>COUNTIFS(Sta!$A:$A,$A14,Sta!$Y:$Y,"&lt;12")/$B14</f>
        <v>0</v>
      </c>
      <c r="V14" s="8" t="e">
        <f>COUNTIFS(Sta!$B:$B,$A14,Sta!$Y:$Y,"&lt;12")/$C14</f>
        <v>#DIV/0!</v>
      </c>
    </row>
    <row r="15" spans="1:32" x14ac:dyDescent="0.3">
      <c r="A15" s="4" t="s">
        <v>6</v>
      </c>
      <c r="B15" s="9">
        <f>COUNTIF(Sta!A:A,A15)</f>
        <v>0</v>
      </c>
      <c r="C15" s="4">
        <f>COUNTIF(Sta!B:B,A15)</f>
        <v>1</v>
      </c>
      <c r="D15" s="4">
        <f t="shared" si="0"/>
        <v>1</v>
      </c>
      <c r="E15" s="10">
        <f>(SUMIF(Sta!$A:$A,$A15,Sta!$Y:$Y)  + SUMIF(Sta!$B:$B,$A15,Sta!$Y:$Y) )/$D15</f>
        <v>2</v>
      </c>
      <c r="F15" s="6" t="e">
        <f>SUMIF(Sta!$A:$A,$A15,Sta!$Y:$Y)/$B15</f>
        <v>#DIV/0!</v>
      </c>
      <c r="G15" s="6">
        <f>SUMIF(Sta!$B:$B,$A15,Sta!$Y:$Y)/$C15</f>
        <v>2</v>
      </c>
      <c r="H15" s="10">
        <f>(SUMIF(Sta!$A:$A,$A15,Sta!$U:$U)  + SUMIF(Sta!$B:$B,$A15,Sta!$V:$V) )/$D15</f>
        <v>1</v>
      </c>
      <c r="I15" s="6" t="e">
        <f>SUMIF(Sta!$A:$A,$A15,Sta!$U:$U)/$B15</f>
        <v>#DIV/0!</v>
      </c>
      <c r="J15" s="6">
        <f>SUMIF(Sta!$B:$B,$A15,Sta!$V:$V)/$C15</f>
        <v>1</v>
      </c>
      <c r="K15" s="10">
        <f>(SUMIF(Sta!$A:$A,$A15,Sta!$W:$W)  + SUMIF(Sta!$B:$B,$A15,Sta!$X:$X) )/$D15</f>
        <v>1</v>
      </c>
      <c r="L15" s="6" t="e">
        <f>SUMIF(Sta!$A:$A,$A15,Sta!$W:$W)/$B15</f>
        <v>#DIV/0!</v>
      </c>
      <c r="M15" s="6">
        <f>SUMIF(Sta!$B:$B,$A15,Sta!$X:$X)/$C15</f>
        <v>1</v>
      </c>
      <c r="N15" s="11">
        <f>(COUNTIFS(Sta!$A:$A,$A15,Sta!$Y:$Y,"&gt;8") +COUNTIFS(Sta!$B:$B,$A15,Sta!$Y:$Y,"&gt;8"))/$D15</f>
        <v>0</v>
      </c>
      <c r="O15" s="8" t="e">
        <f>COUNTIFS(Sta!$A:$A,$A15,Sta!$Y:$Y,"&gt;8")/$B15</f>
        <v>#DIV/0!</v>
      </c>
      <c r="P15" s="8">
        <f>COUNTIFS(Sta!$B:$B,$A15,Sta!$Y:$Y,"&gt;8")/$C15</f>
        <v>0</v>
      </c>
      <c r="Q15" s="11">
        <f>(COUNTIFS(Sta!$A:$A,$A15,Sta!$Y:$Y,"&gt;10") +COUNTIFS(Sta!$B:$B,$A15,Sta!$Y:$Y,"&gt;10"))/$D15</f>
        <v>0</v>
      </c>
      <c r="R15" s="8" t="e">
        <f>COUNTIFS(Sta!$A:$A,$A15,Sta!$Y:$Y,"&gt;10")/$B15</f>
        <v>#DIV/0!</v>
      </c>
      <c r="S15" s="8">
        <f>COUNTIFS(Sta!$B:$B,$A15,Sta!$Y:$Y,"&gt;10")/$C15</f>
        <v>0</v>
      </c>
      <c r="T15" s="11">
        <f>(COUNTIFS(Sta!$A:$A,$A15,Sta!$Y:$Y,"&lt;12") +COUNTIFS(Sta!$B:$B,$A15,Sta!$Y:$Y,"&lt;12"))/$D15</f>
        <v>1</v>
      </c>
      <c r="U15" s="8" t="e">
        <f>COUNTIFS(Sta!$A:$A,$A15,Sta!$Y:$Y,"&lt;12")/$B15</f>
        <v>#DIV/0!</v>
      </c>
      <c r="V15" s="8">
        <f>COUNTIFS(Sta!$B:$B,$A15,Sta!$Y:$Y,"&lt;12")/$C15</f>
        <v>1</v>
      </c>
    </row>
    <row r="16" spans="1:32" x14ac:dyDescent="0.3">
      <c r="A16" s="4" t="s">
        <v>13</v>
      </c>
      <c r="B16" s="9">
        <f>COUNTIF(Sta!A:A,A16)</f>
        <v>0</v>
      </c>
      <c r="C16" s="4">
        <f>COUNTIF(Sta!B:B,A16)</f>
        <v>0</v>
      </c>
      <c r="D16" s="4">
        <f t="shared" si="0"/>
        <v>0</v>
      </c>
      <c r="E16" s="10" t="e">
        <f>(SUMIF(Sta!$A:$A,$A16,Sta!$Y:$Y)  + SUMIF(Sta!$B:$B,$A16,Sta!$Y:$Y) )/$D16</f>
        <v>#DIV/0!</v>
      </c>
      <c r="F16" s="6" t="e">
        <f>SUMIF(Sta!$A:$A,$A16,Sta!$Y:$Y)/$B16</f>
        <v>#DIV/0!</v>
      </c>
      <c r="G16" s="6" t="e">
        <f>SUMIF(Sta!$B:$B,$A16,Sta!$Y:$Y)/$C16</f>
        <v>#DIV/0!</v>
      </c>
      <c r="H16" s="10" t="e">
        <f>(SUMIF(Sta!$A:$A,$A16,Sta!$U:$U)  + SUMIF(Sta!$B:$B,$A16,Sta!$V:$V) )/$D16</f>
        <v>#DIV/0!</v>
      </c>
      <c r="I16" s="6" t="e">
        <f>SUMIF(Sta!$A:$A,$A16,Sta!$U:$U)/$B16</f>
        <v>#DIV/0!</v>
      </c>
      <c r="J16" s="6" t="e">
        <f>SUMIF(Sta!$B:$B,$A16,Sta!$V:$V)/$C16</f>
        <v>#DIV/0!</v>
      </c>
      <c r="K16" s="10" t="e">
        <f>(SUMIF(Sta!$A:$A,$A16,Sta!$W:$W)  + SUMIF(Sta!$B:$B,$A16,Sta!$X:$X) )/$D16</f>
        <v>#DIV/0!</v>
      </c>
      <c r="L16" s="6" t="e">
        <f>SUMIF(Sta!$A:$A,$A16,Sta!$W:$W)/$B16</f>
        <v>#DIV/0!</v>
      </c>
      <c r="M16" s="6" t="e">
        <f>SUMIF(Sta!$B:$B,$A16,Sta!$X:$X)/$C16</f>
        <v>#DIV/0!</v>
      </c>
      <c r="N16" s="11" t="e">
        <f>(COUNTIFS(Sta!$A:$A,$A16,Sta!$Y:$Y,"&gt;8") +COUNTIFS(Sta!$B:$B,$A16,Sta!$Y:$Y,"&gt;8"))/$D16</f>
        <v>#DIV/0!</v>
      </c>
      <c r="O16" s="8" t="e">
        <f>COUNTIFS(Sta!$A:$A,$A16,Sta!$Y:$Y,"&gt;8")/$B16</f>
        <v>#DIV/0!</v>
      </c>
      <c r="P16" s="8" t="e">
        <f>COUNTIFS(Sta!$B:$B,$A16,Sta!$Y:$Y,"&gt;8")/$C16</f>
        <v>#DIV/0!</v>
      </c>
      <c r="Q16" s="11" t="e">
        <f>(COUNTIFS(Sta!$A:$A,$A16,Sta!$Y:$Y,"&gt;10") +COUNTIFS(Sta!$B:$B,$A16,Sta!$Y:$Y,"&gt;10"))/$D16</f>
        <v>#DIV/0!</v>
      </c>
      <c r="R16" s="8" t="e">
        <f>COUNTIFS(Sta!$A:$A,$A16,Sta!$Y:$Y,"&gt;10")/$B16</f>
        <v>#DIV/0!</v>
      </c>
      <c r="S16" s="8" t="e">
        <f>COUNTIFS(Sta!$B:$B,$A16,Sta!$Y:$Y,"&gt;10")/$C16</f>
        <v>#DIV/0!</v>
      </c>
      <c r="T16" s="11" t="e">
        <f>(COUNTIFS(Sta!$A:$A,$A16,Sta!$Y:$Y,"&lt;12") +COUNTIFS(Sta!$B:$B,$A16,Sta!$Y:$Y,"&lt;12"))/$D16</f>
        <v>#DIV/0!</v>
      </c>
      <c r="U16" s="8" t="e">
        <f>COUNTIFS(Sta!$A:$A,$A16,Sta!$Y:$Y,"&lt;12")/$B16</f>
        <v>#DIV/0!</v>
      </c>
      <c r="V16" s="8" t="e">
        <f>COUNTIFS(Sta!$B:$B,$A16,Sta!$Y:$Y,"&lt;12")/$C16</f>
        <v>#DIV/0!</v>
      </c>
    </row>
    <row r="17" spans="1:22" x14ac:dyDescent="0.3">
      <c r="A17" s="5" t="s">
        <v>15</v>
      </c>
      <c r="B17" s="9">
        <f>COUNTIF(Sta!A:A,A17)</f>
        <v>0</v>
      </c>
      <c r="C17" s="4">
        <f>COUNTIF(Sta!B:B,A17)</f>
        <v>0</v>
      </c>
      <c r="D17" s="4">
        <f t="shared" si="0"/>
        <v>0</v>
      </c>
      <c r="E17" s="10" t="e">
        <f>(SUMIF(Sta!$A:$A,$A17,Sta!$Y:$Y)  + SUMIF(Sta!$B:$B,$A17,Sta!$Y:$Y) )/$D17</f>
        <v>#DIV/0!</v>
      </c>
      <c r="F17" s="6" t="e">
        <f>SUMIF(Sta!$A:$A,$A17,Sta!$Y:$Y)/$B17</f>
        <v>#DIV/0!</v>
      </c>
      <c r="G17" s="6" t="e">
        <f>SUMIF(Sta!$B:$B,$A17,Sta!$Y:$Y)/$C17</f>
        <v>#DIV/0!</v>
      </c>
      <c r="H17" s="10" t="e">
        <f>(SUMIF(Sta!$A:$A,$A17,Sta!$U:$U)  + SUMIF(Sta!$B:$B,$A17,Sta!$V:$V) )/$D17</f>
        <v>#DIV/0!</v>
      </c>
      <c r="I17" s="6" t="e">
        <f>SUMIF(Sta!$A:$A,$A17,Sta!$U:$U)/$B17</f>
        <v>#DIV/0!</v>
      </c>
      <c r="J17" s="6" t="e">
        <f>SUMIF(Sta!$B:$B,$A17,Sta!$V:$V)/$C17</f>
        <v>#DIV/0!</v>
      </c>
      <c r="K17" s="10" t="e">
        <f>(SUMIF(Sta!$A:$A,$A17,Sta!$W:$W)  + SUMIF(Sta!$B:$B,$A17,Sta!$X:$X) )/$D17</f>
        <v>#DIV/0!</v>
      </c>
      <c r="L17" s="6" t="e">
        <f>SUMIF(Sta!$A:$A,$A17,Sta!$W:$W)/$B17</f>
        <v>#DIV/0!</v>
      </c>
      <c r="M17" s="6" t="e">
        <f>SUMIF(Sta!$B:$B,$A17,Sta!$X:$X)/$C17</f>
        <v>#DIV/0!</v>
      </c>
      <c r="N17" s="11" t="e">
        <f>(COUNTIFS(Sta!$A:$A,$A17,Sta!$Y:$Y,"&gt;8") +COUNTIFS(Sta!$B:$B,$A17,Sta!$Y:$Y,"&gt;8"))/$D17</f>
        <v>#DIV/0!</v>
      </c>
      <c r="O17" s="8" t="e">
        <f>COUNTIFS(Sta!$A:$A,$A17,Sta!$Y:$Y,"&gt;8")/$B17</f>
        <v>#DIV/0!</v>
      </c>
      <c r="P17" s="8" t="e">
        <f>COUNTIFS(Sta!$B:$B,$A17,Sta!$Y:$Y,"&gt;8")/$C17</f>
        <v>#DIV/0!</v>
      </c>
      <c r="Q17" s="11" t="e">
        <f>(COUNTIFS(Sta!$A:$A,$A17,Sta!$Y:$Y,"&gt;10") +COUNTIFS(Sta!$B:$B,$A17,Sta!$Y:$Y,"&gt;10"))/$D17</f>
        <v>#DIV/0!</v>
      </c>
      <c r="R17" s="8" t="e">
        <f>COUNTIFS(Sta!$A:$A,$A17,Sta!$Y:$Y,"&gt;10")/$B17</f>
        <v>#DIV/0!</v>
      </c>
      <c r="S17" s="8" t="e">
        <f>COUNTIFS(Sta!$B:$B,$A17,Sta!$Y:$Y,"&gt;10")/$C17</f>
        <v>#DIV/0!</v>
      </c>
      <c r="T17" s="11" t="e">
        <f>(COUNTIFS(Sta!$A:$A,$A17,Sta!$Y:$Y,"&lt;12") +COUNTIFS(Sta!$B:$B,$A17,Sta!$Y:$Y,"&lt;12"))/$D17</f>
        <v>#DIV/0!</v>
      </c>
      <c r="U17" s="8" t="e">
        <f>COUNTIFS(Sta!$A:$A,$A17,Sta!$Y:$Y,"&lt;12")/$B17</f>
        <v>#DIV/0!</v>
      </c>
      <c r="V17" s="8" t="e">
        <f>COUNTIFS(Sta!$B:$B,$A17,Sta!$Y:$Y,"&lt;12")/$C17</f>
        <v>#DIV/0!</v>
      </c>
    </row>
    <row r="18" spans="1:22" x14ac:dyDescent="0.3">
      <c r="A18" s="4" t="s">
        <v>17</v>
      </c>
      <c r="B18" s="9">
        <f>COUNTIF(Sta!A:A,A18)</f>
        <v>0</v>
      </c>
      <c r="C18" s="4">
        <f>COUNTIF(Sta!B:B,A18)</f>
        <v>1</v>
      </c>
      <c r="D18" s="4">
        <f t="shared" si="0"/>
        <v>1</v>
      </c>
      <c r="E18" s="10">
        <f>(SUMIF(Sta!$A:$A,$A18,Sta!$Y:$Y)  + SUMIF(Sta!$B:$B,$A18,Sta!$Y:$Y) )/$D18</f>
        <v>9</v>
      </c>
      <c r="F18" s="6" t="e">
        <f>SUMIF(Sta!$A:$A,$A18,Sta!$Y:$Y)/$B18</f>
        <v>#DIV/0!</v>
      </c>
      <c r="G18" s="6">
        <f>SUMIF(Sta!$B:$B,$A18,Sta!$Y:$Y)/$C18</f>
        <v>9</v>
      </c>
      <c r="H18" s="10">
        <f>(SUMIF(Sta!$A:$A,$A18,Sta!$U:$U)  + SUMIF(Sta!$B:$B,$A18,Sta!$V:$V) )/$D18</f>
        <v>7</v>
      </c>
      <c r="I18" s="6" t="e">
        <f>SUMIF(Sta!$A:$A,$A18,Sta!$U:$U)/$B18</f>
        <v>#DIV/0!</v>
      </c>
      <c r="J18" s="6">
        <f>SUMIF(Sta!$B:$B,$A18,Sta!$V:$V)/$C18</f>
        <v>7</v>
      </c>
      <c r="K18" s="10">
        <f>(SUMIF(Sta!$A:$A,$A18,Sta!$W:$W)  + SUMIF(Sta!$B:$B,$A18,Sta!$X:$X) )/$D18</f>
        <v>2</v>
      </c>
      <c r="L18" s="6" t="e">
        <f>SUMIF(Sta!$A:$A,$A18,Sta!$W:$W)/$B18</f>
        <v>#DIV/0!</v>
      </c>
      <c r="M18" s="6">
        <f>SUMIF(Sta!$B:$B,$A18,Sta!$X:$X)/$C18</f>
        <v>2</v>
      </c>
      <c r="N18" s="11">
        <f>(COUNTIFS(Sta!$A:$A,$A18,Sta!$Y:$Y,"&gt;8") +COUNTIFS(Sta!$B:$B,$A18,Sta!$Y:$Y,"&gt;8"))/$D18</f>
        <v>1</v>
      </c>
      <c r="O18" s="8" t="e">
        <f>COUNTIFS(Sta!$A:$A,$A18,Sta!$Y:$Y,"&gt;8")/$B18</f>
        <v>#DIV/0!</v>
      </c>
      <c r="P18" s="8">
        <f>COUNTIFS(Sta!$B:$B,$A18,Sta!$Y:$Y,"&gt;8")/$C18</f>
        <v>1</v>
      </c>
      <c r="Q18" s="11">
        <f>(COUNTIFS(Sta!$A:$A,$A18,Sta!$Y:$Y,"&gt;10") +COUNTIFS(Sta!$B:$B,$A18,Sta!$Y:$Y,"&gt;10"))/$D18</f>
        <v>0</v>
      </c>
      <c r="R18" s="8" t="e">
        <f>COUNTIFS(Sta!$A:$A,$A18,Sta!$Y:$Y,"&gt;10")/$B18</f>
        <v>#DIV/0!</v>
      </c>
      <c r="S18" s="8">
        <f>COUNTIFS(Sta!$B:$B,$A18,Sta!$Y:$Y,"&gt;10")/$C18</f>
        <v>0</v>
      </c>
      <c r="T18" s="11">
        <f>(COUNTIFS(Sta!$A:$A,$A18,Sta!$Y:$Y,"&lt;12") +COUNTIFS(Sta!$B:$B,$A18,Sta!$Y:$Y,"&lt;12"))/$D18</f>
        <v>1</v>
      </c>
      <c r="U18" s="8" t="e">
        <f>COUNTIFS(Sta!$A:$A,$A18,Sta!$Y:$Y,"&lt;12")/$B18</f>
        <v>#DIV/0!</v>
      </c>
      <c r="V18" s="8">
        <f>COUNTIFS(Sta!$B:$B,$A18,Sta!$Y:$Y,"&lt;12")/$C18</f>
        <v>1</v>
      </c>
    </row>
    <row r="19" spans="1:22" x14ac:dyDescent="0.3">
      <c r="A19" s="4" t="s">
        <v>16</v>
      </c>
      <c r="B19" s="9">
        <f>COUNTIF(Sta!A:A,A19)</f>
        <v>1</v>
      </c>
      <c r="C19" s="4">
        <f>COUNTIF(Sta!B:B,A19)</f>
        <v>0</v>
      </c>
      <c r="D19" s="4">
        <f t="shared" si="0"/>
        <v>1</v>
      </c>
      <c r="E19" s="10">
        <f>(SUMIF(Sta!$A:$A,$A19,Sta!$Y:$Y)  + SUMIF(Sta!$B:$B,$A19,Sta!$Y:$Y) )/$D19</f>
        <v>14</v>
      </c>
      <c r="F19" s="6">
        <f>SUMIF(Sta!$A:$A,$A19,Sta!$Y:$Y)/$B19</f>
        <v>14</v>
      </c>
      <c r="G19" s="6" t="e">
        <f>SUMIF(Sta!$B:$B,$A19,Sta!$Y:$Y)/$C19</f>
        <v>#DIV/0!</v>
      </c>
      <c r="H19" s="10">
        <f>(SUMIF(Sta!$A:$A,$A19,Sta!$U:$U)  + SUMIF(Sta!$B:$B,$A19,Sta!$V:$V) )/$D19</f>
        <v>14</v>
      </c>
      <c r="I19" s="6">
        <f>SUMIF(Sta!$A:$A,$A19,Sta!$U:$U)/$B19</f>
        <v>14</v>
      </c>
      <c r="J19" s="6" t="e">
        <f>SUMIF(Sta!$B:$B,$A19,Sta!$V:$V)/$C19</f>
        <v>#DIV/0!</v>
      </c>
      <c r="K19" s="10">
        <f>(SUMIF(Sta!$A:$A,$A19,Sta!$W:$W)  + SUMIF(Sta!$B:$B,$A19,Sta!$X:$X) )/$D19</f>
        <v>0</v>
      </c>
      <c r="L19" s="6">
        <f>SUMIF(Sta!$A:$A,$A19,Sta!$W:$W)/$B19</f>
        <v>0</v>
      </c>
      <c r="M19" s="6" t="e">
        <f>SUMIF(Sta!$B:$B,$A19,Sta!$X:$X)/$C19</f>
        <v>#DIV/0!</v>
      </c>
      <c r="N19" s="11">
        <f>(COUNTIFS(Sta!$A:$A,$A19,Sta!$Y:$Y,"&gt;8") +COUNTIFS(Sta!$B:$B,$A19,Sta!$Y:$Y,"&gt;8"))/$D19</f>
        <v>1</v>
      </c>
      <c r="O19" s="8">
        <f>COUNTIFS(Sta!$A:$A,$A19,Sta!$Y:$Y,"&gt;8")/$B19</f>
        <v>1</v>
      </c>
      <c r="P19" s="8" t="e">
        <f>COUNTIFS(Sta!$B:$B,$A19,Sta!$Y:$Y,"&gt;8")/$C19</f>
        <v>#DIV/0!</v>
      </c>
      <c r="Q19" s="11">
        <f>(COUNTIFS(Sta!$A:$A,$A19,Sta!$Y:$Y,"&gt;10") +COUNTIFS(Sta!$B:$B,$A19,Sta!$Y:$Y,"&gt;10"))/$D19</f>
        <v>1</v>
      </c>
      <c r="R19" s="8">
        <f>COUNTIFS(Sta!$A:$A,$A19,Sta!$Y:$Y,"&gt;10")/$B19</f>
        <v>1</v>
      </c>
      <c r="S19" s="8" t="e">
        <f>COUNTIFS(Sta!$B:$B,$A19,Sta!$Y:$Y,"&gt;10")/$C19</f>
        <v>#DIV/0!</v>
      </c>
      <c r="T19" s="11">
        <f>(COUNTIFS(Sta!$A:$A,$A19,Sta!$Y:$Y,"&lt;12") +COUNTIFS(Sta!$B:$B,$A19,Sta!$Y:$Y,"&lt;12"))/$D19</f>
        <v>0</v>
      </c>
      <c r="U19" s="8">
        <f>COUNTIFS(Sta!$A:$A,$A19,Sta!$Y:$Y,"&lt;12")/$B19</f>
        <v>0</v>
      </c>
      <c r="V19" s="8" t="e">
        <f>COUNTIFS(Sta!$B:$B,$A19,Sta!$Y:$Y,"&lt;12")/$C19</f>
        <v>#DIV/0!</v>
      </c>
    </row>
    <row r="20" spans="1:22" x14ac:dyDescent="0.3">
      <c r="A20" s="4" t="s">
        <v>19</v>
      </c>
      <c r="B20" s="9">
        <f>COUNTIF(Sta!A:A,A20)</f>
        <v>1</v>
      </c>
      <c r="C20" s="4">
        <f>COUNTIF(Sta!B:B,A20)</f>
        <v>0</v>
      </c>
      <c r="D20" s="4">
        <f t="shared" si="0"/>
        <v>1</v>
      </c>
      <c r="E20" s="10">
        <f>(SUMIF(Sta!$A:$A,$A20,Sta!$Y:$Y)  + SUMIF(Sta!$B:$B,$A20,Sta!$Y:$Y) )/$D20</f>
        <v>7</v>
      </c>
      <c r="F20" s="6">
        <f>SUMIF(Sta!$A:$A,$A20,Sta!$Y:$Y)/$B20</f>
        <v>7</v>
      </c>
      <c r="G20" s="6" t="e">
        <f>SUMIF(Sta!$B:$B,$A20,Sta!$Y:$Y)/$C20</f>
        <v>#DIV/0!</v>
      </c>
      <c r="H20" s="10">
        <f>(SUMIF(Sta!$A:$A,$A20,Sta!$U:$U)  + SUMIF(Sta!$B:$B,$A20,Sta!$V:$V) )/$D20</f>
        <v>5</v>
      </c>
      <c r="I20" s="6">
        <f>SUMIF(Sta!$A:$A,$A20,Sta!$U:$U)/$B20</f>
        <v>5</v>
      </c>
      <c r="J20" s="6" t="e">
        <f>SUMIF(Sta!$B:$B,$A20,Sta!$V:$V)/$C20</f>
        <v>#DIV/0!</v>
      </c>
      <c r="K20" s="10">
        <f>(SUMIF(Sta!$A:$A,$A20,Sta!$W:$W)  + SUMIF(Sta!$B:$B,$A20,Sta!$X:$X) )/$D20</f>
        <v>2</v>
      </c>
      <c r="L20" s="6">
        <f>SUMIF(Sta!$A:$A,$A20,Sta!$W:$W)/$B20</f>
        <v>2</v>
      </c>
      <c r="M20" s="6" t="e">
        <f>SUMIF(Sta!$B:$B,$A20,Sta!$X:$X)/$C20</f>
        <v>#DIV/0!</v>
      </c>
      <c r="N20" s="11">
        <f>(COUNTIFS(Sta!$A:$A,$A20,Sta!$Y:$Y,"&gt;8") +COUNTIFS(Sta!$B:$B,$A20,Sta!$Y:$Y,"&gt;8"))/$D20</f>
        <v>0</v>
      </c>
      <c r="O20" s="8">
        <f>COUNTIFS(Sta!$A:$A,$A20,Sta!$Y:$Y,"&gt;8")/$B20</f>
        <v>0</v>
      </c>
      <c r="P20" s="8" t="e">
        <f>COUNTIFS(Sta!$B:$B,$A20,Sta!$Y:$Y,"&gt;8")/$C20</f>
        <v>#DIV/0!</v>
      </c>
      <c r="Q20" s="11">
        <f>(COUNTIFS(Sta!$A:$A,$A20,Sta!$Y:$Y,"&gt;10") +COUNTIFS(Sta!$B:$B,$A20,Sta!$Y:$Y,"&gt;10"))/$D20</f>
        <v>0</v>
      </c>
      <c r="R20" s="8">
        <f>COUNTIFS(Sta!$A:$A,$A20,Sta!$Y:$Y,"&gt;10")/$B20</f>
        <v>0</v>
      </c>
      <c r="S20" s="8" t="e">
        <f>COUNTIFS(Sta!$B:$B,$A20,Sta!$Y:$Y,"&gt;10")/$C20</f>
        <v>#DIV/0!</v>
      </c>
      <c r="T20" s="11">
        <f>(COUNTIFS(Sta!$A:$A,$A20,Sta!$Y:$Y,"&lt;12") +COUNTIFS(Sta!$B:$B,$A20,Sta!$Y:$Y,"&lt;12"))/$D20</f>
        <v>1</v>
      </c>
      <c r="U20" s="8">
        <f>COUNTIFS(Sta!$A:$A,$A20,Sta!$Y:$Y,"&lt;12")/$B20</f>
        <v>1</v>
      </c>
      <c r="V20" s="8" t="e">
        <f>COUNTIFS(Sta!$B:$B,$A20,Sta!$Y:$Y,"&lt;12")/$C20</f>
        <v>#DIV/0!</v>
      </c>
    </row>
    <row r="21" spans="1:22" x14ac:dyDescent="0.3">
      <c r="A21" s="4" t="s">
        <v>12</v>
      </c>
      <c r="B21" s="9">
        <f>COUNTIF(Sta!A:A,A21)</f>
        <v>1</v>
      </c>
      <c r="C21" s="4">
        <f>COUNTIF(Sta!B:B,A21)</f>
        <v>0</v>
      </c>
      <c r="D21" s="4">
        <f t="shared" si="0"/>
        <v>1</v>
      </c>
      <c r="E21" s="10">
        <f>(SUMIF(Sta!$A:$A,$A21,Sta!$Y:$Y)  + SUMIF(Sta!$B:$B,$A21,Sta!$Y:$Y) )/$D21</f>
        <v>2</v>
      </c>
      <c r="F21" s="6">
        <f>SUMIF(Sta!$A:$A,$A21,Sta!$Y:$Y)/$B21</f>
        <v>2</v>
      </c>
      <c r="G21" s="6" t="e">
        <f>SUMIF(Sta!$B:$B,$A21,Sta!$Y:$Y)/$C21</f>
        <v>#DIV/0!</v>
      </c>
      <c r="H21" s="10">
        <f>(SUMIF(Sta!$A:$A,$A21,Sta!$U:$U)  + SUMIF(Sta!$B:$B,$A21,Sta!$V:$V) )/$D21</f>
        <v>1</v>
      </c>
      <c r="I21" s="6">
        <f>SUMIF(Sta!$A:$A,$A21,Sta!$U:$U)/$B21</f>
        <v>1</v>
      </c>
      <c r="J21" s="6" t="e">
        <f>SUMIF(Sta!$B:$B,$A21,Sta!$V:$V)/$C21</f>
        <v>#DIV/0!</v>
      </c>
      <c r="K21" s="10">
        <f>(SUMIF(Sta!$A:$A,$A21,Sta!$W:$W)  + SUMIF(Sta!$B:$B,$A21,Sta!$X:$X) )/$D21</f>
        <v>1</v>
      </c>
      <c r="L21" s="6">
        <f>SUMIF(Sta!$A:$A,$A21,Sta!$W:$W)/$B21</f>
        <v>1</v>
      </c>
      <c r="M21" s="6" t="e">
        <f>SUMIF(Sta!$B:$B,$A21,Sta!$X:$X)/$C21</f>
        <v>#DIV/0!</v>
      </c>
      <c r="N21" s="11">
        <f>(COUNTIFS(Sta!$A:$A,$A21,Sta!$Y:$Y,"&gt;8") +COUNTIFS(Sta!$B:$B,$A21,Sta!$Y:$Y,"&gt;8"))/$D21</f>
        <v>0</v>
      </c>
      <c r="O21" s="8">
        <f>COUNTIFS(Sta!$A:$A,$A21,Sta!$Y:$Y,"&gt;8")/$B21</f>
        <v>0</v>
      </c>
      <c r="P21" s="8" t="e">
        <f>COUNTIFS(Sta!$B:$B,$A21,Sta!$Y:$Y,"&gt;8")/$C21</f>
        <v>#DIV/0!</v>
      </c>
      <c r="Q21" s="11">
        <f>(COUNTIFS(Sta!$A:$A,$A21,Sta!$Y:$Y,"&gt;10") +COUNTIFS(Sta!$B:$B,$A21,Sta!$Y:$Y,"&gt;10"))/$D21</f>
        <v>0</v>
      </c>
      <c r="R21" s="8">
        <f>COUNTIFS(Sta!$A:$A,$A21,Sta!$Y:$Y,"&gt;10")/$B21</f>
        <v>0</v>
      </c>
      <c r="S21" s="8" t="e">
        <f>COUNTIFS(Sta!$B:$B,$A21,Sta!$Y:$Y,"&gt;10")/$C21</f>
        <v>#DIV/0!</v>
      </c>
      <c r="T21" s="11">
        <f>(COUNTIFS(Sta!$A:$A,$A21,Sta!$Y:$Y,"&lt;12") +COUNTIFS(Sta!$B:$B,$A21,Sta!$Y:$Y,"&lt;12"))/$D21</f>
        <v>1</v>
      </c>
      <c r="U21" s="8">
        <f>COUNTIFS(Sta!$A:$A,$A21,Sta!$Y:$Y,"&lt;12")/$B21</f>
        <v>1</v>
      </c>
      <c r="V21" s="8" t="e">
        <f>COUNTIFS(Sta!$B:$B,$A21,Sta!$Y:$Y,"&lt;12")/$C21</f>
        <v>#DIV/0!</v>
      </c>
    </row>
    <row r="22" spans="1:22" x14ac:dyDescent="0.3">
      <c r="A22" s="4" t="s">
        <v>21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0" t="e">
        <f>(SUMIF(Sta!$A:$A,$A22,Sta!$Y:$Y)  + SUMIF(Sta!$B:$B,$A22,Sta!$Y:$Y) )/$D22</f>
        <v>#DIV/0!</v>
      </c>
      <c r="F22" s="6" t="e">
        <f>SUMIF(Sta!$A:$A,$A22,Sta!$Y:$Y)/$B22</f>
        <v>#DIV/0!</v>
      </c>
      <c r="G22" s="6" t="e">
        <f>SUMIF(Sta!$B:$B,$A22,Sta!$Y:$Y)/$C22</f>
        <v>#DIV/0!</v>
      </c>
      <c r="H22" s="10" t="e">
        <f>(SUMIF(Sta!$A:$A,$A22,Sta!$U:$U)  + SUMIF(Sta!$B:$B,$A22,Sta!$V:$V) )/$D22</f>
        <v>#DIV/0!</v>
      </c>
      <c r="I22" s="6" t="e">
        <f>SUMIF(Sta!$A:$A,$A22,Sta!$U:$U)/$B22</f>
        <v>#DIV/0!</v>
      </c>
      <c r="J22" s="6" t="e">
        <f>SUMIF(Sta!$B:$B,$A22,Sta!$V:$V)/$C22</f>
        <v>#DIV/0!</v>
      </c>
      <c r="K22" s="10" t="e">
        <f>(SUMIF(Sta!$A:$A,$A22,Sta!$W:$W)  + SUMIF(Sta!$B:$B,$A22,Sta!$X:$X) )/$D22</f>
        <v>#DIV/0!</v>
      </c>
      <c r="L22" s="6" t="e">
        <f>SUMIF(Sta!$A:$A,$A22,Sta!$W:$W)/$B22</f>
        <v>#DIV/0!</v>
      </c>
      <c r="M22" s="6" t="e">
        <f>SUMIF(Sta!$B:$B,$A22,Sta!$X:$X)/$C22</f>
        <v>#DIV/0!</v>
      </c>
      <c r="N22" s="11" t="e">
        <f>(COUNTIFS(Sta!$A:$A,$A22,Sta!$Y:$Y,"&gt;8") +COUNTIFS(Sta!$B:$B,$A22,Sta!$Y:$Y,"&gt;8"))/$D22</f>
        <v>#DIV/0!</v>
      </c>
      <c r="O22" s="8" t="e">
        <f>COUNTIFS(Sta!$A:$A,$A22,Sta!$Y:$Y,"&gt;8")/$B22</f>
        <v>#DIV/0!</v>
      </c>
      <c r="P22" s="8" t="e">
        <f>COUNTIFS(Sta!$B:$B,$A22,Sta!$Y:$Y,"&gt;8")/$C22</f>
        <v>#DIV/0!</v>
      </c>
      <c r="Q22" s="11" t="e">
        <f>(COUNTIFS(Sta!$A:$A,$A22,Sta!$Y:$Y,"&gt;10") +COUNTIFS(Sta!$B:$B,$A22,Sta!$Y:$Y,"&gt;10"))/$D22</f>
        <v>#DIV/0!</v>
      </c>
      <c r="R22" s="8" t="e">
        <f>COUNTIFS(Sta!$A:$A,$A22,Sta!$Y:$Y,"&gt;10")/$B22</f>
        <v>#DIV/0!</v>
      </c>
      <c r="S22" s="8" t="e">
        <f>COUNTIFS(Sta!$B:$B,$A22,Sta!$Y:$Y,"&gt;10")/$C22</f>
        <v>#DIV/0!</v>
      </c>
      <c r="T22" s="11" t="e">
        <f>(COUNTIFS(Sta!$A:$A,$A22,Sta!$Y:$Y,"&lt;12") +COUNTIFS(Sta!$B:$B,$A22,Sta!$Y:$Y,"&lt;12"))/$D22</f>
        <v>#DIV/0!</v>
      </c>
      <c r="U22" s="8" t="e">
        <f>COUNTIFS(Sta!$A:$A,$A22,Sta!$Y:$Y,"&lt;12")/$B22</f>
        <v>#DIV/0!</v>
      </c>
      <c r="V22" s="8" t="e">
        <f>COUNTIFS(Sta!$B:$B,$A22,Sta!$Y:$Y,"&lt;12")/$C22</f>
        <v>#DIV/0!</v>
      </c>
    </row>
    <row r="23" spans="1:22" x14ac:dyDescent="0.3">
      <c r="A23" s="4" t="s">
        <v>94</v>
      </c>
      <c r="B23" s="9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0" t="e">
        <f>(SUMIF(Sta!$A:$A,$A23,Sta!$Y:$Y)  + SUMIF(Sta!$B:$B,$A23,Sta!$Y:$Y) )/$D23</f>
        <v>#DIV/0!</v>
      </c>
      <c r="F23" s="6" t="e">
        <f>SUMIF(Sta!$A:$A,$A23,Sta!$Y:$Y)/$B23</f>
        <v>#DIV/0!</v>
      </c>
      <c r="G23" s="6" t="e">
        <f>SUMIF(Sta!$B:$B,$A23,Sta!$Y:$Y)/$C23</f>
        <v>#DIV/0!</v>
      </c>
      <c r="H23" s="10" t="e">
        <f>(SUMIF(Sta!$A:$A,$A23,Sta!$U:$U)  + SUMIF(Sta!$B:$B,$A23,Sta!$V:$V) )/$D23</f>
        <v>#DIV/0!</v>
      </c>
      <c r="I23" s="6" t="e">
        <f>SUMIF(Sta!$A:$A,$A23,Sta!$U:$U)/$B23</f>
        <v>#DIV/0!</v>
      </c>
      <c r="J23" s="6" t="e">
        <f>SUMIF(Sta!$B:$B,$A23,Sta!$V:$V)/$C23</f>
        <v>#DIV/0!</v>
      </c>
      <c r="K23" s="10" t="e">
        <f>(SUMIF(Sta!$A:$A,$A23,Sta!$W:$W)  + SUMIF(Sta!$B:$B,$A23,Sta!$X:$X) )/$D23</f>
        <v>#DIV/0!</v>
      </c>
      <c r="L23" s="6" t="e">
        <f>SUMIF(Sta!$A:$A,$A23,Sta!$W:$W)/$B23</f>
        <v>#DIV/0!</v>
      </c>
      <c r="M23" s="6" t="e">
        <f>SUMIF(Sta!$B:$B,$A23,Sta!$X:$X)/$C23</f>
        <v>#DIV/0!</v>
      </c>
      <c r="N23" s="11" t="e">
        <f>(COUNTIFS(Sta!$A:$A,$A23,Sta!$Y:$Y,"&gt;8") +COUNTIFS(Sta!$B:$B,$A23,Sta!$Y:$Y,"&gt;8"))/$D23</f>
        <v>#DIV/0!</v>
      </c>
      <c r="O23" s="8" t="e">
        <f>COUNTIFS(Sta!$A:$A,$A23,Sta!$Y:$Y,"&gt;8")/$B23</f>
        <v>#DIV/0!</v>
      </c>
      <c r="P23" s="8" t="e">
        <f>COUNTIFS(Sta!$B:$B,$A23,Sta!$Y:$Y,"&gt;8")/$C23</f>
        <v>#DIV/0!</v>
      </c>
      <c r="Q23" s="11" t="e">
        <f>(COUNTIFS(Sta!$A:$A,$A23,Sta!$Y:$Y,"&gt;10") +COUNTIFS(Sta!$B:$B,$A23,Sta!$Y:$Y,"&gt;10"))/$D23</f>
        <v>#DIV/0!</v>
      </c>
      <c r="R23" s="8" t="e">
        <f>COUNTIFS(Sta!$A:$A,$A23,Sta!$Y:$Y,"&gt;10")/$B23</f>
        <v>#DIV/0!</v>
      </c>
      <c r="S23" s="8" t="e">
        <f>COUNTIFS(Sta!$B:$B,$A23,Sta!$Y:$Y,"&gt;10")/$C23</f>
        <v>#DIV/0!</v>
      </c>
      <c r="T23" s="11" t="e">
        <f>(COUNTIFS(Sta!$A:$A,$A23,Sta!$Y:$Y,"&lt;12") +COUNTIFS(Sta!$B:$B,$A23,Sta!$Y:$Y,"&lt;12"))/$D23</f>
        <v>#DIV/0!</v>
      </c>
      <c r="U23" s="8" t="e">
        <f>COUNTIFS(Sta!$A:$A,$A23,Sta!$Y:$Y,"&lt;12")/$B23</f>
        <v>#DIV/0!</v>
      </c>
      <c r="V23" s="8" t="e">
        <f>COUNTIFS(Sta!$B:$B,$A23,Sta!$Y:$Y,"&lt;12")/$C23</f>
        <v>#DIV/0!</v>
      </c>
    </row>
    <row r="24" spans="1:22" x14ac:dyDescent="0.3">
      <c r="A24" s="4" t="s">
        <v>103</v>
      </c>
      <c r="B24" s="9">
        <f>COUNTIF(Sta!A:A,A24)</f>
        <v>0</v>
      </c>
      <c r="C24" s="4">
        <f>COUNTIF(Sta!B:B,A24)</f>
        <v>0</v>
      </c>
      <c r="D24" s="4">
        <f t="shared" si="1"/>
        <v>0</v>
      </c>
      <c r="E24" s="10" t="e">
        <f>(SUMIF(Sta!$A:$A,$A24,Sta!$Y:$Y)  + SUMIF(Sta!$B:$B,$A24,Sta!$Y:$Y) )/$D24</f>
        <v>#DIV/0!</v>
      </c>
      <c r="F24" s="6" t="e">
        <f>SUMIF(Sta!$A:$A,$A24,Sta!$Y:$Y)/$B24</f>
        <v>#DIV/0!</v>
      </c>
      <c r="G24" s="6" t="e">
        <f>SUMIF(Sta!$B:$B,$A24,Sta!$Y:$Y)/$C24</f>
        <v>#DIV/0!</v>
      </c>
      <c r="H24" s="10" t="e">
        <f>(SUMIF(Sta!$A:$A,$A24,Sta!$U:$U)  + SUMIF(Sta!$B:$B,$A24,Sta!$V:$V) )/$D24</f>
        <v>#DIV/0!</v>
      </c>
      <c r="I24" s="6" t="e">
        <f>SUMIF(Sta!$A:$A,$A24,Sta!$U:$U)/$B24</f>
        <v>#DIV/0!</v>
      </c>
      <c r="J24" s="6" t="e">
        <f>SUMIF(Sta!$B:$B,$A24,Sta!$V:$V)/$C24</f>
        <v>#DIV/0!</v>
      </c>
      <c r="K24" s="10" t="e">
        <f>(SUMIF(Sta!$A:$A,$A24,Sta!$W:$W)  + SUMIF(Sta!$B:$B,$A24,Sta!$X:$X) )/$D24</f>
        <v>#DIV/0!</v>
      </c>
      <c r="L24" s="6" t="e">
        <f>SUMIF(Sta!$A:$A,$A24,Sta!$W:$W)/$B24</f>
        <v>#DIV/0!</v>
      </c>
      <c r="M24" s="6" t="e">
        <f>SUMIF(Sta!$B:$B,$A24,Sta!$X:$X)/$C24</f>
        <v>#DIV/0!</v>
      </c>
      <c r="N24" s="11" t="e">
        <f>(COUNTIFS(Sta!$A:$A,$A24,Sta!$Y:$Y,"&gt;8") +COUNTIFS(Sta!$B:$B,$A24,Sta!$Y:$Y,"&gt;8"))/$D24</f>
        <v>#DIV/0!</v>
      </c>
      <c r="O24" s="8" t="e">
        <f>COUNTIFS(Sta!$A:$A,$A24,Sta!$Y:$Y,"&gt;8")/$B24</f>
        <v>#DIV/0!</v>
      </c>
      <c r="P24" s="8" t="e">
        <f>COUNTIFS(Sta!$B:$B,$A24,Sta!$Y:$Y,"&gt;8")/$C24</f>
        <v>#DIV/0!</v>
      </c>
      <c r="Q24" s="11" t="e">
        <f>(COUNTIFS(Sta!$A:$A,$A24,Sta!$Y:$Y,"&gt;10") +COUNTIFS(Sta!$B:$B,$A24,Sta!$Y:$Y,"&gt;10"))/$D24</f>
        <v>#DIV/0!</v>
      </c>
      <c r="R24" s="8" t="e">
        <f>COUNTIFS(Sta!$A:$A,$A24,Sta!$Y:$Y,"&gt;10")/$B24</f>
        <v>#DIV/0!</v>
      </c>
      <c r="S24" s="8" t="e">
        <f>COUNTIFS(Sta!$B:$B,$A24,Sta!$Y:$Y,"&gt;10")/$C24</f>
        <v>#DIV/0!</v>
      </c>
      <c r="T24" s="11" t="e">
        <f>(COUNTIFS(Sta!$A:$A,$A24,Sta!$Y:$Y,"&lt;12") +COUNTIFS(Sta!$B:$B,$A24,Sta!$Y:$Y,"&lt;12"))/$D24</f>
        <v>#DIV/0!</v>
      </c>
      <c r="U24" s="8" t="e">
        <f>COUNTIFS(Sta!$A:$A,$A24,Sta!$Y:$Y,"&lt;12")/$B24</f>
        <v>#DIV/0!</v>
      </c>
      <c r="V24" s="8" t="e">
        <f>COUNTIFS(Sta!$B:$B,$A24,Sta!$Y:$Y,"&lt;12")/$C24</f>
        <v>#DIV/0!</v>
      </c>
    </row>
    <row r="25" spans="1:22" x14ac:dyDescent="0.3">
      <c r="A25" s="4" t="s">
        <v>98</v>
      </c>
      <c r="B25" s="9">
        <f>COUNTIF(Sta!A:A,A25)</f>
        <v>0</v>
      </c>
      <c r="C25" s="4">
        <f>COUNTIF(Sta!B:B,A25)</f>
        <v>0</v>
      </c>
      <c r="D25" s="4">
        <f t="shared" si="1"/>
        <v>0</v>
      </c>
      <c r="E25" s="10" t="e">
        <f>(SUMIF(Sta!$A:$A,$A25,Sta!$Y:$Y)  + SUMIF(Sta!$B:$B,$A25,Sta!$Y:$Y) )/$D25</f>
        <v>#DIV/0!</v>
      </c>
      <c r="F25" s="6" t="e">
        <f>SUMIF(Sta!$A:$A,$A25,Sta!$Y:$Y)/$B25</f>
        <v>#DIV/0!</v>
      </c>
      <c r="G25" s="6" t="e">
        <f>SUMIF(Sta!$B:$B,$A25,Sta!$Y:$Y)/$C25</f>
        <v>#DIV/0!</v>
      </c>
      <c r="H25" s="10" t="e">
        <f>(SUMIF(Sta!$A:$A,$A25,Sta!$U:$U)  + SUMIF(Sta!$B:$B,$A25,Sta!$V:$V) )/$D25</f>
        <v>#DIV/0!</v>
      </c>
      <c r="I25" s="6" t="e">
        <f>SUMIF(Sta!$A:$A,$A25,Sta!$U:$U)/$B25</f>
        <v>#DIV/0!</v>
      </c>
      <c r="J25" s="6" t="e">
        <f>SUMIF(Sta!$B:$B,$A25,Sta!$V:$V)/$C25</f>
        <v>#DIV/0!</v>
      </c>
      <c r="K25" s="10" t="e">
        <f>(SUMIF(Sta!$A:$A,$A25,Sta!$W:$W)  + SUMIF(Sta!$B:$B,$A25,Sta!$X:$X) )/$D25</f>
        <v>#DIV/0!</v>
      </c>
      <c r="L25" s="6" t="e">
        <f>SUMIF(Sta!$A:$A,$A25,Sta!$W:$W)/$B25</f>
        <v>#DIV/0!</v>
      </c>
      <c r="M25" s="6" t="e">
        <f>SUMIF(Sta!$B:$B,$A25,Sta!$X:$X)/$C25</f>
        <v>#DIV/0!</v>
      </c>
      <c r="N25" s="11" t="e">
        <f>(COUNTIFS(Sta!$A:$A,$A25,Sta!$Y:$Y,"&gt;8") +COUNTIFS(Sta!$B:$B,$A25,Sta!$Y:$Y,"&gt;8"))/$D25</f>
        <v>#DIV/0!</v>
      </c>
      <c r="O25" s="8" t="e">
        <f>COUNTIFS(Sta!$A:$A,$A25,Sta!$Y:$Y,"&gt;8")/$B25</f>
        <v>#DIV/0!</v>
      </c>
      <c r="P25" s="8" t="e">
        <f>COUNTIFS(Sta!$B:$B,$A25,Sta!$Y:$Y,"&gt;8")/$C25</f>
        <v>#DIV/0!</v>
      </c>
      <c r="Q25" s="11" t="e">
        <f>(COUNTIFS(Sta!$A:$A,$A25,Sta!$Y:$Y,"&gt;10") +COUNTIFS(Sta!$B:$B,$A25,Sta!$Y:$Y,"&gt;10"))/$D25</f>
        <v>#DIV/0!</v>
      </c>
      <c r="R25" s="8" t="e">
        <f>COUNTIFS(Sta!$A:$A,$A25,Sta!$Y:$Y,"&gt;10")/$B25</f>
        <v>#DIV/0!</v>
      </c>
      <c r="S25" s="8" t="e">
        <f>COUNTIFS(Sta!$B:$B,$A25,Sta!$Y:$Y,"&gt;10")/$C25</f>
        <v>#DIV/0!</v>
      </c>
      <c r="T25" s="11" t="e">
        <f>(COUNTIFS(Sta!$A:$A,$A25,Sta!$Y:$Y,"&lt;12") +COUNTIFS(Sta!$B:$B,$A25,Sta!$Y:$Y,"&lt;12"))/$D25</f>
        <v>#DIV/0!</v>
      </c>
      <c r="U25" s="8" t="e">
        <f>COUNTIFS(Sta!$A:$A,$A25,Sta!$Y:$Y,"&lt;12")/$B25</f>
        <v>#DIV/0!</v>
      </c>
      <c r="V25" s="8" t="e">
        <f>COUNTIFS(Sta!$B:$B,$A25,Sta!$Y:$Y,"&lt;12")/$C25</f>
        <v>#DIV/0!</v>
      </c>
    </row>
    <row r="26" spans="1:22" x14ac:dyDescent="0.3">
      <c r="A26" s="4" t="s">
        <v>105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0" t="e">
        <f>(SUMIF(Sta!$A:$A,$A26,Sta!$Y:$Y)  + SUMIF(Sta!$B:$B,$A26,Sta!$Y:$Y) )/$D26</f>
        <v>#DIV/0!</v>
      </c>
      <c r="F26" s="6" t="e">
        <f>SUMIF(Sta!$A:$A,$A26,Sta!$Y:$Y)/$B26</f>
        <v>#DIV/0!</v>
      </c>
      <c r="G26" s="6" t="e">
        <f>SUMIF(Sta!$B:$B,$A26,Sta!$Y:$Y)/$C26</f>
        <v>#DIV/0!</v>
      </c>
      <c r="H26" s="10" t="e">
        <f>(SUMIF(Sta!$A:$A,$A26,Sta!$U:$U)  + SUMIF(Sta!$B:$B,$A26,Sta!$V:$V) )/$D26</f>
        <v>#DIV/0!</v>
      </c>
      <c r="I26" s="6" t="e">
        <f>SUMIF(Sta!$A:$A,$A26,Sta!$U:$U)/$B26</f>
        <v>#DIV/0!</v>
      </c>
      <c r="J26" s="6" t="e">
        <f>SUMIF(Sta!$B:$B,$A26,Sta!$V:$V)/$C26</f>
        <v>#DIV/0!</v>
      </c>
      <c r="K26" s="10" t="e">
        <f>(SUMIF(Sta!$A:$A,$A26,Sta!$W:$W)  + SUMIF(Sta!$B:$B,$A26,Sta!$X:$X) )/$D26</f>
        <v>#DIV/0!</v>
      </c>
      <c r="L26" s="6" t="e">
        <f>SUMIF(Sta!$A:$A,$A26,Sta!$W:$W)/$B26</f>
        <v>#DIV/0!</v>
      </c>
      <c r="M26" s="6" t="e">
        <f>SUMIF(Sta!$B:$B,$A26,Sta!$X:$X)/$C26</f>
        <v>#DIV/0!</v>
      </c>
      <c r="N26" s="11" t="e">
        <f>(COUNTIFS(Sta!$A:$A,$A26,Sta!$Y:$Y,"&gt;8") +COUNTIFS(Sta!$B:$B,$A26,Sta!$Y:$Y,"&gt;8"))/$D26</f>
        <v>#DIV/0!</v>
      </c>
      <c r="O26" s="8" t="e">
        <f>COUNTIFS(Sta!$A:$A,$A26,Sta!$Y:$Y,"&gt;8")/$B26</f>
        <v>#DIV/0!</v>
      </c>
      <c r="P26" s="8" t="e">
        <f>COUNTIFS(Sta!$B:$B,$A26,Sta!$Y:$Y,"&gt;8")/$C26</f>
        <v>#DIV/0!</v>
      </c>
      <c r="Q26" s="11" t="e">
        <f>(COUNTIFS(Sta!$A:$A,$A26,Sta!$Y:$Y,"&gt;10") +COUNTIFS(Sta!$B:$B,$A26,Sta!$Y:$Y,"&gt;10"))/$D26</f>
        <v>#DIV/0!</v>
      </c>
      <c r="R26" s="8" t="e">
        <f>COUNTIFS(Sta!$A:$A,$A26,Sta!$Y:$Y,"&gt;10")/$B26</f>
        <v>#DIV/0!</v>
      </c>
      <c r="S26" s="8" t="e">
        <f>COUNTIFS(Sta!$B:$B,$A26,Sta!$Y:$Y,"&gt;10")/$C26</f>
        <v>#DIV/0!</v>
      </c>
      <c r="T26" s="11" t="e">
        <f>(COUNTIFS(Sta!$A:$A,$A26,Sta!$Y:$Y,"&lt;12") +COUNTIFS(Sta!$B:$B,$A26,Sta!$Y:$Y,"&lt;12"))/$D26</f>
        <v>#DIV/0!</v>
      </c>
      <c r="U26" s="8" t="e">
        <f>COUNTIFS(Sta!$A:$A,$A26,Sta!$Y:$Y,"&lt;12")/$B26</f>
        <v>#DIV/0!</v>
      </c>
      <c r="V26" s="8" t="e">
        <f>COUNTIFS(Sta!$B:$B,$A26,Sta!$Y:$Y,"&lt;12")/$C26</f>
        <v>#DIV/0!</v>
      </c>
    </row>
    <row r="27" spans="1:22" x14ac:dyDescent="0.3">
      <c r="A27" s="4" t="s">
        <v>101</v>
      </c>
      <c r="B27" s="9">
        <f>COUNTIF(Sta!A:A,A27)</f>
        <v>0</v>
      </c>
      <c r="C27" s="4">
        <f>COUNTIF(Sta!B:B,A27)</f>
        <v>0</v>
      </c>
      <c r="D27" s="4">
        <f t="shared" si="1"/>
        <v>0</v>
      </c>
      <c r="E27" s="10" t="e">
        <f>(SUMIF(Sta!$A:$A,$A27,Sta!$Y:$Y)  + SUMIF(Sta!$B:$B,$A27,Sta!$Y:$Y) )/$D27</f>
        <v>#DIV/0!</v>
      </c>
      <c r="F27" s="6" t="e">
        <f>SUMIF(Sta!$A:$A,$A27,Sta!$Y:$Y)/$B27</f>
        <v>#DIV/0!</v>
      </c>
      <c r="G27" s="6" t="e">
        <f>SUMIF(Sta!$B:$B,$A27,Sta!$Y:$Y)/$C27</f>
        <v>#DIV/0!</v>
      </c>
      <c r="H27" s="10" t="e">
        <f>(SUMIF(Sta!$A:$A,$A27,Sta!$U:$U)  + SUMIF(Sta!$B:$B,$A27,Sta!$V:$V) )/$D27</f>
        <v>#DIV/0!</v>
      </c>
      <c r="I27" s="6" t="e">
        <f>SUMIF(Sta!$A:$A,$A27,Sta!$U:$U)/$B27</f>
        <v>#DIV/0!</v>
      </c>
      <c r="J27" s="6" t="e">
        <f>SUMIF(Sta!$B:$B,$A27,Sta!$V:$V)/$C27</f>
        <v>#DIV/0!</v>
      </c>
      <c r="K27" s="10" t="e">
        <f>(SUMIF(Sta!$A:$A,$A27,Sta!$W:$W)  + SUMIF(Sta!$B:$B,$A27,Sta!$X:$X) )/$D27</f>
        <v>#DIV/0!</v>
      </c>
      <c r="L27" s="6" t="e">
        <f>SUMIF(Sta!$A:$A,$A27,Sta!$W:$W)/$B27</f>
        <v>#DIV/0!</v>
      </c>
      <c r="M27" s="6" t="e">
        <f>SUMIF(Sta!$B:$B,$A27,Sta!$X:$X)/$C27</f>
        <v>#DIV/0!</v>
      </c>
      <c r="N27" s="11" t="e">
        <f>(COUNTIFS(Sta!$A:$A,$A27,Sta!$Y:$Y,"&gt;8") +COUNTIFS(Sta!$B:$B,$A27,Sta!$Y:$Y,"&gt;8"))/$D27</f>
        <v>#DIV/0!</v>
      </c>
      <c r="O27" s="8" t="e">
        <f>COUNTIFS(Sta!$A:$A,$A27,Sta!$Y:$Y,"&gt;8")/$B27</f>
        <v>#DIV/0!</v>
      </c>
      <c r="P27" s="8" t="e">
        <f>COUNTIFS(Sta!$B:$B,$A27,Sta!$Y:$Y,"&gt;8")/$C27</f>
        <v>#DIV/0!</v>
      </c>
      <c r="Q27" s="11" t="e">
        <f>(COUNTIFS(Sta!$A:$A,$A27,Sta!$Y:$Y,"&gt;10") +COUNTIFS(Sta!$B:$B,$A27,Sta!$Y:$Y,"&gt;10"))/$D27</f>
        <v>#DIV/0!</v>
      </c>
      <c r="R27" s="8" t="e">
        <f>COUNTIFS(Sta!$A:$A,$A27,Sta!$Y:$Y,"&gt;10")/$B27</f>
        <v>#DIV/0!</v>
      </c>
      <c r="S27" s="8" t="e">
        <f>COUNTIFS(Sta!$B:$B,$A27,Sta!$Y:$Y,"&gt;10")/$C27</f>
        <v>#DIV/0!</v>
      </c>
      <c r="T27" s="11" t="e">
        <f>(COUNTIFS(Sta!$A:$A,$A27,Sta!$Y:$Y,"&lt;12") +COUNTIFS(Sta!$B:$B,$A27,Sta!$Y:$Y,"&lt;12"))/$D27</f>
        <v>#DIV/0!</v>
      </c>
      <c r="U27" s="8" t="e">
        <f>COUNTIFS(Sta!$A:$A,$A27,Sta!$Y:$Y,"&lt;12")/$B27</f>
        <v>#DIV/0!</v>
      </c>
      <c r="V27" s="8" t="e">
        <f>COUNTIFS(Sta!$B:$B,$A27,Sta!$Y:$Y,"&lt;12")/$C27</f>
        <v>#DIV/0!</v>
      </c>
    </row>
    <row r="28" spans="1:22" x14ac:dyDescent="0.3">
      <c r="A28" s="4" t="s">
        <v>95</v>
      </c>
      <c r="B28" s="9">
        <f>COUNTIF(Sta!A:A,A28)</f>
        <v>0</v>
      </c>
      <c r="C28" s="4">
        <f>COUNTIF(Sta!B:B,A28)</f>
        <v>0</v>
      </c>
      <c r="D28" s="4">
        <f t="shared" si="1"/>
        <v>0</v>
      </c>
      <c r="E28" s="10" t="e">
        <f>(SUMIF(Sta!$A:$A,$A28,Sta!$Y:$Y)  + SUMIF(Sta!$B:$B,$A28,Sta!$Y:$Y) )/$D28</f>
        <v>#DIV/0!</v>
      </c>
      <c r="F28" s="6" t="e">
        <f>SUMIF(Sta!$A:$A,$A28,Sta!$Y:$Y)/$B28</f>
        <v>#DIV/0!</v>
      </c>
      <c r="G28" s="6" t="e">
        <f>SUMIF(Sta!$B:$B,$A28,Sta!$Y:$Y)/$C28</f>
        <v>#DIV/0!</v>
      </c>
      <c r="H28" s="10" t="e">
        <f>(SUMIF(Sta!$A:$A,$A28,Sta!$U:$U)  + SUMIF(Sta!$B:$B,$A28,Sta!$V:$V) )/$D28</f>
        <v>#DIV/0!</v>
      </c>
      <c r="I28" s="6" t="e">
        <f>SUMIF(Sta!$A:$A,$A28,Sta!$U:$U)/$B28</f>
        <v>#DIV/0!</v>
      </c>
      <c r="J28" s="6" t="e">
        <f>SUMIF(Sta!$B:$B,$A28,Sta!$V:$V)/$C28</f>
        <v>#DIV/0!</v>
      </c>
      <c r="K28" s="10" t="e">
        <f>(SUMIF(Sta!$A:$A,$A28,Sta!$W:$W)  + SUMIF(Sta!$B:$B,$A28,Sta!$X:$X) )/$D28</f>
        <v>#DIV/0!</v>
      </c>
      <c r="L28" s="6" t="e">
        <f>SUMIF(Sta!$A:$A,$A28,Sta!$W:$W)/$B28</f>
        <v>#DIV/0!</v>
      </c>
      <c r="M28" s="6" t="e">
        <f>SUMIF(Sta!$B:$B,$A28,Sta!$X:$X)/$C28</f>
        <v>#DIV/0!</v>
      </c>
      <c r="N28" s="11" t="e">
        <f>(COUNTIFS(Sta!$A:$A,$A28,Sta!$Y:$Y,"&gt;8") +COUNTIFS(Sta!$B:$B,$A28,Sta!$Y:$Y,"&gt;8"))/$D28</f>
        <v>#DIV/0!</v>
      </c>
      <c r="O28" s="8" t="e">
        <f>COUNTIFS(Sta!$A:$A,$A28,Sta!$Y:$Y,"&gt;8")/$B28</f>
        <v>#DIV/0!</v>
      </c>
      <c r="P28" s="8" t="e">
        <f>COUNTIFS(Sta!$B:$B,$A28,Sta!$Y:$Y,"&gt;8")/$C28</f>
        <v>#DIV/0!</v>
      </c>
      <c r="Q28" s="11" t="e">
        <f>(COUNTIFS(Sta!$A:$A,$A28,Sta!$Y:$Y,"&gt;10") +COUNTIFS(Sta!$B:$B,$A28,Sta!$Y:$Y,"&gt;10"))/$D28</f>
        <v>#DIV/0!</v>
      </c>
      <c r="R28" s="8" t="e">
        <f>COUNTIFS(Sta!$A:$A,$A28,Sta!$Y:$Y,"&gt;10")/$B28</f>
        <v>#DIV/0!</v>
      </c>
      <c r="S28" s="8" t="e">
        <f>COUNTIFS(Sta!$B:$B,$A28,Sta!$Y:$Y,"&gt;10")/$C28</f>
        <v>#DIV/0!</v>
      </c>
      <c r="T28" s="11" t="e">
        <f>(COUNTIFS(Sta!$A:$A,$A28,Sta!$Y:$Y,"&lt;12") +COUNTIFS(Sta!$B:$B,$A28,Sta!$Y:$Y,"&lt;12"))/$D28</f>
        <v>#DIV/0!</v>
      </c>
      <c r="U28" s="8" t="e">
        <f>COUNTIFS(Sta!$A:$A,$A28,Sta!$Y:$Y,"&lt;12")/$B28</f>
        <v>#DIV/0!</v>
      </c>
      <c r="V28" s="8" t="e">
        <f>COUNTIFS(Sta!$B:$B,$A28,Sta!$Y:$Y,"&lt;12")/$C28</f>
        <v>#DIV/0!</v>
      </c>
    </row>
    <row r="29" spans="1:22" x14ac:dyDescent="0.3">
      <c r="A29" s="4" t="s">
        <v>104</v>
      </c>
      <c r="B29" s="9">
        <f>COUNTIF(Sta!A:A,A29)</f>
        <v>0</v>
      </c>
      <c r="C29" s="4">
        <f>COUNTIF(Sta!B:B,A29)</f>
        <v>0</v>
      </c>
      <c r="D29" s="4">
        <f t="shared" si="1"/>
        <v>0</v>
      </c>
      <c r="E29" s="10" t="e">
        <f>(SUMIF(Sta!$A:$A,$A29,Sta!$Y:$Y)  + SUMIF(Sta!$B:$B,$A29,Sta!$Y:$Y) )/$D29</f>
        <v>#DIV/0!</v>
      </c>
      <c r="F29" s="6" t="e">
        <f>SUMIF(Sta!$A:$A,$A29,Sta!$Y:$Y)/$B29</f>
        <v>#DIV/0!</v>
      </c>
      <c r="G29" s="6" t="e">
        <f>SUMIF(Sta!$B:$B,$A29,Sta!$Y:$Y)/$C29</f>
        <v>#DIV/0!</v>
      </c>
      <c r="H29" s="10" t="e">
        <f>(SUMIF(Sta!$A:$A,$A29,Sta!$U:$U)  + SUMIF(Sta!$B:$B,$A29,Sta!$V:$V) )/$D29</f>
        <v>#DIV/0!</v>
      </c>
      <c r="I29" s="6" t="e">
        <f>SUMIF(Sta!$A:$A,$A29,Sta!$U:$U)/$B29</f>
        <v>#DIV/0!</v>
      </c>
      <c r="J29" s="6" t="e">
        <f>SUMIF(Sta!$B:$B,$A29,Sta!$V:$V)/$C29</f>
        <v>#DIV/0!</v>
      </c>
      <c r="K29" s="10" t="e">
        <f>(SUMIF(Sta!$A:$A,$A29,Sta!$W:$W)  + SUMIF(Sta!$B:$B,$A29,Sta!$X:$X) )/$D29</f>
        <v>#DIV/0!</v>
      </c>
      <c r="L29" s="6" t="e">
        <f>SUMIF(Sta!$A:$A,$A29,Sta!$W:$W)/$B29</f>
        <v>#DIV/0!</v>
      </c>
      <c r="M29" s="6" t="e">
        <f>SUMIF(Sta!$B:$B,$A29,Sta!$X:$X)/$C29</f>
        <v>#DIV/0!</v>
      </c>
      <c r="N29" s="11" t="e">
        <f>(COUNTIFS(Sta!$A:$A,$A29,Sta!$Y:$Y,"&gt;8") +COUNTIFS(Sta!$B:$B,$A29,Sta!$Y:$Y,"&gt;8"))/$D29</f>
        <v>#DIV/0!</v>
      </c>
      <c r="O29" s="8" t="e">
        <f>COUNTIFS(Sta!$A:$A,$A29,Sta!$Y:$Y,"&gt;8")/$B29</f>
        <v>#DIV/0!</v>
      </c>
      <c r="P29" s="8" t="e">
        <f>COUNTIFS(Sta!$B:$B,$A29,Sta!$Y:$Y,"&gt;8")/$C29</f>
        <v>#DIV/0!</v>
      </c>
      <c r="Q29" s="11" t="e">
        <f>(COUNTIFS(Sta!$A:$A,$A29,Sta!$Y:$Y,"&gt;10") +COUNTIFS(Sta!$B:$B,$A29,Sta!$Y:$Y,"&gt;10"))/$D29</f>
        <v>#DIV/0!</v>
      </c>
      <c r="R29" s="8" t="e">
        <f>COUNTIFS(Sta!$A:$A,$A29,Sta!$Y:$Y,"&gt;10")/$B29</f>
        <v>#DIV/0!</v>
      </c>
      <c r="S29" s="8" t="e">
        <f>COUNTIFS(Sta!$B:$B,$A29,Sta!$Y:$Y,"&gt;10")/$C29</f>
        <v>#DIV/0!</v>
      </c>
      <c r="T29" s="11" t="e">
        <f>(COUNTIFS(Sta!$A:$A,$A29,Sta!$Y:$Y,"&lt;12") +COUNTIFS(Sta!$B:$B,$A29,Sta!$Y:$Y,"&lt;12"))/$D29</f>
        <v>#DIV/0!</v>
      </c>
      <c r="U29" s="8" t="e">
        <f>COUNTIFS(Sta!$A:$A,$A29,Sta!$Y:$Y,"&lt;12")/$B29</f>
        <v>#DIV/0!</v>
      </c>
      <c r="V29" s="8" t="e">
        <f>COUNTIFS(Sta!$B:$B,$A29,Sta!$Y:$Y,"&lt;12")/$C29</f>
        <v>#DIV/0!</v>
      </c>
    </row>
    <row r="30" spans="1:22" x14ac:dyDescent="0.3">
      <c r="A30" s="4" t="s">
        <v>99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0" t="e">
        <f>(SUMIF(Sta!$A:$A,$A30,Sta!$Y:$Y)  + SUMIF(Sta!$B:$B,$A30,Sta!$Y:$Y) )/$D30</f>
        <v>#DIV/0!</v>
      </c>
      <c r="F30" s="6" t="e">
        <f>SUMIF(Sta!$A:$A,$A30,Sta!$Y:$Y)/$B30</f>
        <v>#DIV/0!</v>
      </c>
      <c r="G30" s="6" t="e">
        <f>SUMIF(Sta!$B:$B,$A30,Sta!$Y:$Y)/$C30</f>
        <v>#DIV/0!</v>
      </c>
      <c r="H30" s="10" t="e">
        <f>(SUMIF(Sta!$A:$A,$A30,Sta!$U:$U)  + SUMIF(Sta!$B:$B,$A30,Sta!$V:$V) )/$D30</f>
        <v>#DIV/0!</v>
      </c>
      <c r="I30" s="6" t="e">
        <f>SUMIF(Sta!$A:$A,$A30,Sta!$U:$U)/$B30</f>
        <v>#DIV/0!</v>
      </c>
      <c r="J30" s="6" t="e">
        <f>SUMIF(Sta!$B:$B,$A30,Sta!$V:$V)/$C30</f>
        <v>#DIV/0!</v>
      </c>
      <c r="K30" s="10" t="e">
        <f>(SUMIF(Sta!$A:$A,$A30,Sta!$W:$W)  + SUMIF(Sta!$B:$B,$A30,Sta!$X:$X) )/$D30</f>
        <v>#DIV/0!</v>
      </c>
      <c r="L30" s="6" t="e">
        <f>SUMIF(Sta!$A:$A,$A30,Sta!$W:$W)/$B30</f>
        <v>#DIV/0!</v>
      </c>
      <c r="M30" s="6" t="e">
        <f>SUMIF(Sta!$B:$B,$A30,Sta!$X:$X)/$C30</f>
        <v>#DIV/0!</v>
      </c>
      <c r="N30" s="11" t="e">
        <f>(COUNTIFS(Sta!$A:$A,$A30,Sta!$Y:$Y,"&gt;8") +COUNTIFS(Sta!$B:$B,$A30,Sta!$Y:$Y,"&gt;8"))/$D30</f>
        <v>#DIV/0!</v>
      </c>
      <c r="O30" s="8" t="e">
        <f>COUNTIFS(Sta!$A:$A,$A30,Sta!$Y:$Y,"&gt;8")/$B30</f>
        <v>#DIV/0!</v>
      </c>
      <c r="P30" s="8" t="e">
        <f>COUNTIFS(Sta!$B:$B,$A30,Sta!$Y:$Y,"&gt;8")/$C30</f>
        <v>#DIV/0!</v>
      </c>
      <c r="Q30" s="11" t="e">
        <f>(COUNTIFS(Sta!$A:$A,$A30,Sta!$Y:$Y,"&gt;10") +COUNTIFS(Sta!$B:$B,$A30,Sta!$Y:$Y,"&gt;10"))/$D30</f>
        <v>#DIV/0!</v>
      </c>
      <c r="R30" s="8" t="e">
        <f>COUNTIFS(Sta!$A:$A,$A30,Sta!$Y:$Y,"&gt;10")/$B30</f>
        <v>#DIV/0!</v>
      </c>
      <c r="S30" s="8" t="e">
        <f>COUNTIFS(Sta!$B:$B,$A30,Sta!$Y:$Y,"&gt;10")/$C30</f>
        <v>#DIV/0!</v>
      </c>
      <c r="T30" s="11" t="e">
        <f>(COUNTIFS(Sta!$A:$A,$A30,Sta!$Y:$Y,"&lt;12") +COUNTIFS(Sta!$B:$B,$A30,Sta!$Y:$Y,"&lt;12"))/$D30</f>
        <v>#DIV/0!</v>
      </c>
      <c r="U30" s="8" t="e">
        <f>COUNTIFS(Sta!$A:$A,$A30,Sta!$Y:$Y,"&lt;12")/$B30</f>
        <v>#DIV/0!</v>
      </c>
      <c r="V30" s="8" t="e">
        <f>COUNTIFS(Sta!$B:$B,$A30,Sta!$Y:$Y,"&lt;12")/$C30</f>
        <v>#DIV/0!</v>
      </c>
    </row>
    <row r="31" spans="1:22" x14ac:dyDescent="0.3">
      <c r="A31" s="4" t="s">
        <v>88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0" t="e">
        <f>(SUMIF(Sta!$A:$A,$A31,Sta!$Y:$Y)  + SUMIF(Sta!$B:$B,$A31,Sta!$Y:$Y) )/$D31</f>
        <v>#DIV/0!</v>
      </c>
      <c r="F31" s="6" t="e">
        <f>SUMIF(Sta!$A:$A,$A31,Sta!$Y:$Y)/$B31</f>
        <v>#DIV/0!</v>
      </c>
      <c r="G31" s="6" t="e">
        <f>SUMIF(Sta!$B:$B,$A31,Sta!$Y:$Y)/$C31</f>
        <v>#DIV/0!</v>
      </c>
      <c r="H31" s="10" t="e">
        <f>(SUMIF(Sta!$A:$A,$A31,Sta!$U:$U)  + SUMIF(Sta!$B:$B,$A31,Sta!$V:$V) )/$D31</f>
        <v>#DIV/0!</v>
      </c>
      <c r="I31" s="6" t="e">
        <f>SUMIF(Sta!$A:$A,$A31,Sta!$U:$U)/$B31</f>
        <v>#DIV/0!</v>
      </c>
      <c r="J31" s="6" t="e">
        <f>SUMIF(Sta!$B:$B,$A31,Sta!$V:$V)/$C31</f>
        <v>#DIV/0!</v>
      </c>
      <c r="K31" s="10" t="e">
        <f>(SUMIF(Sta!$A:$A,$A31,Sta!$W:$W)  + SUMIF(Sta!$B:$B,$A31,Sta!$X:$X) )/$D31</f>
        <v>#DIV/0!</v>
      </c>
      <c r="L31" s="6" t="e">
        <f>SUMIF(Sta!$A:$A,$A31,Sta!$W:$W)/$B31</f>
        <v>#DIV/0!</v>
      </c>
      <c r="M31" s="6" t="e">
        <f>SUMIF(Sta!$B:$B,$A31,Sta!$X:$X)/$C31</f>
        <v>#DIV/0!</v>
      </c>
      <c r="N31" s="11" t="e">
        <f>(COUNTIFS(Sta!$A:$A,$A31,Sta!$Y:$Y,"&gt;8") +COUNTIFS(Sta!$B:$B,$A31,Sta!$Y:$Y,"&gt;8"))/$D31</f>
        <v>#DIV/0!</v>
      </c>
      <c r="O31" s="8" t="e">
        <f>COUNTIFS(Sta!$A:$A,$A31,Sta!$Y:$Y,"&gt;8")/$B31</f>
        <v>#DIV/0!</v>
      </c>
      <c r="P31" s="8" t="e">
        <f>COUNTIFS(Sta!$B:$B,$A31,Sta!$Y:$Y,"&gt;8")/$C31</f>
        <v>#DIV/0!</v>
      </c>
      <c r="Q31" s="11" t="e">
        <f>(COUNTIFS(Sta!$A:$A,$A31,Sta!$Y:$Y,"&gt;10") +COUNTIFS(Sta!$B:$B,$A31,Sta!$Y:$Y,"&gt;10"))/$D31</f>
        <v>#DIV/0!</v>
      </c>
      <c r="R31" s="8" t="e">
        <f>COUNTIFS(Sta!$A:$A,$A31,Sta!$Y:$Y,"&gt;10")/$B31</f>
        <v>#DIV/0!</v>
      </c>
      <c r="S31" s="8" t="e">
        <f>COUNTIFS(Sta!$B:$B,$A31,Sta!$Y:$Y,"&gt;10")/$C31</f>
        <v>#DIV/0!</v>
      </c>
      <c r="T31" s="11" t="e">
        <f>(COUNTIFS(Sta!$A:$A,$A31,Sta!$Y:$Y,"&lt;12") +COUNTIFS(Sta!$B:$B,$A31,Sta!$Y:$Y,"&lt;12"))/$D31</f>
        <v>#DIV/0!</v>
      </c>
      <c r="U31" s="8" t="e">
        <f>COUNTIFS(Sta!$A:$A,$A31,Sta!$Y:$Y,"&lt;12")/$B31</f>
        <v>#DIV/0!</v>
      </c>
      <c r="V31" s="8" t="e">
        <f>COUNTIFS(Sta!$B:$B,$A31,Sta!$Y:$Y,"&lt;12")/$C31</f>
        <v>#DIV/0!</v>
      </c>
    </row>
    <row r="32" spans="1:22" x14ac:dyDescent="0.3">
      <c r="A32" s="4" t="s">
        <v>86</v>
      </c>
      <c r="B32" s="9">
        <f>COUNTIF(Sta!A:A,A32)</f>
        <v>0</v>
      </c>
      <c r="C32" s="4">
        <f>COUNTIF(Sta!B:B,A32)</f>
        <v>0</v>
      </c>
      <c r="D32" s="4">
        <f t="shared" si="1"/>
        <v>0</v>
      </c>
      <c r="E32" s="10" t="e">
        <f>(SUMIF(Sta!$A:$A,$A32,Sta!$Y:$Y)  + SUMIF(Sta!$B:$B,$A32,Sta!$Y:$Y) )/$D32</f>
        <v>#DIV/0!</v>
      </c>
      <c r="F32" s="6" t="e">
        <f>SUMIF(Sta!$A:$A,$A32,Sta!$Y:$Y)/$B32</f>
        <v>#DIV/0!</v>
      </c>
      <c r="G32" s="6" t="e">
        <f>SUMIF(Sta!$B:$B,$A32,Sta!$Y:$Y)/$C32</f>
        <v>#DIV/0!</v>
      </c>
      <c r="H32" s="10" t="e">
        <f>(SUMIF(Sta!$A:$A,$A32,Sta!$U:$U)  + SUMIF(Sta!$B:$B,$A32,Sta!$V:$V) )/$D32</f>
        <v>#DIV/0!</v>
      </c>
      <c r="I32" s="6" t="e">
        <f>SUMIF(Sta!$A:$A,$A32,Sta!$U:$U)/$B32</f>
        <v>#DIV/0!</v>
      </c>
      <c r="J32" s="6" t="e">
        <f>SUMIF(Sta!$B:$B,$A32,Sta!$V:$V)/$C32</f>
        <v>#DIV/0!</v>
      </c>
      <c r="K32" s="10" t="e">
        <f>(SUMIF(Sta!$A:$A,$A32,Sta!$W:$W)  + SUMIF(Sta!$B:$B,$A32,Sta!$X:$X) )/$D32</f>
        <v>#DIV/0!</v>
      </c>
      <c r="L32" s="6" t="e">
        <f>SUMIF(Sta!$A:$A,$A32,Sta!$W:$W)/$B32</f>
        <v>#DIV/0!</v>
      </c>
      <c r="M32" s="6" t="e">
        <f>SUMIF(Sta!$B:$B,$A32,Sta!$X:$X)/$C32</f>
        <v>#DIV/0!</v>
      </c>
      <c r="N32" s="11" t="e">
        <f>(COUNTIFS(Sta!$A:$A,$A32,Sta!$Y:$Y,"&gt;8") +COUNTIFS(Sta!$B:$B,$A32,Sta!$Y:$Y,"&gt;8"))/$D32</f>
        <v>#DIV/0!</v>
      </c>
      <c r="O32" s="8" t="e">
        <f>COUNTIFS(Sta!$A:$A,$A32,Sta!$Y:$Y,"&gt;8")/$B32</f>
        <v>#DIV/0!</v>
      </c>
      <c r="P32" s="8" t="e">
        <f>COUNTIFS(Sta!$B:$B,$A32,Sta!$Y:$Y,"&gt;8")/$C32</f>
        <v>#DIV/0!</v>
      </c>
      <c r="Q32" s="11" t="e">
        <f>(COUNTIFS(Sta!$A:$A,$A32,Sta!$Y:$Y,"&gt;10") +COUNTIFS(Sta!$B:$B,$A32,Sta!$Y:$Y,"&gt;10"))/$D32</f>
        <v>#DIV/0!</v>
      </c>
      <c r="R32" s="8" t="e">
        <f>COUNTIFS(Sta!$A:$A,$A32,Sta!$Y:$Y,"&gt;10")/$B32</f>
        <v>#DIV/0!</v>
      </c>
      <c r="S32" s="8" t="e">
        <f>COUNTIFS(Sta!$B:$B,$A32,Sta!$Y:$Y,"&gt;10")/$C32</f>
        <v>#DIV/0!</v>
      </c>
      <c r="T32" s="11" t="e">
        <f>(COUNTIFS(Sta!$A:$A,$A32,Sta!$Y:$Y,"&lt;12") +COUNTIFS(Sta!$B:$B,$A32,Sta!$Y:$Y,"&lt;12"))/$D32</f>
        <v>#DIV/0!</v>
      </c>
      <c r="U32" s="8" t="e">
        <f>COUNTIFS(Sta!$A:$A,$A32,Sta!$Y:$Y,"&lt;12")/$B32</f>
        <v>#DIV/0!</v>
      </c>
      <c r="V32" s="8" t="e">
        <f>COUNTIFS(Sta!$B:$B,$A32,Sta!$Y:$Y,"&lt;12")/$C32</f>
        <v>#DIV/0!</v>
      </c>
    </row>
    <row r="33" spans="1:22" x14ac:dyDescent="0.3">
      <c r="A33" s="4" t="s">
        <v>89</v>
      </c>
      <c r="B33" s="9">
        <f>COUNTIF(Sta!A:A,A33)</f>
        <v>0</v>
      </c>
      <c r="C33" s="4">
        <f>COUNTIF(Sta!B:B,A33)</f>
        <v>0</v>
      </c>
      <c r="D33" s="4">
        <f t="shared" si="1"/>
        <v>0</v>
      </c>
      <c r="E33" s="10" t="e">
        <f>(SUMIF(Sta!$A:$A,$A33,Sta!$Y:$Y)  + SUMIF(Sta!$B:$B,$A33,Sta!$Y:$Y) )/$D33</f>
        <v>#DIV/0!</v>
      </c>
      <c r="F33" s="6" t="e">
        <f>SUMIF(Sta!$A:$A,$A33,Sta!$Y:$Y)/$B33</f>
        <v>#DIV/0!</v>
      </c>
      <c r="G33" s="6" t="e">
        <f>SUMIF(Sta!$B:$B,$A33,Sta!$Y:$Y)/$C33</f>
        <v>#DIV/0!</v>
      </c>
      <c r="H33" s="10" t="e">
        <f>(SUMIF(Sta!$A:$A,$A33,Sta!$U:$U)  + SUMIF(Sta!$B:$B,$A33,Sta!$V:$V) )/$D33</f>
        <v>#DIV/0!</v>
      </c>
      <c r="I33" s="6" t="e">
        <f>SUMIF(Sta!$A:$A,$A33,Sta!$U:$U)/$B33</f>
        <v>#DIV/0!</v>
      </c>
      <c r="J33" s="6" t="e">
        <f>SUMIF(Sta!$B:$B,$A33,Sta!$V:$V)/$C33</f>
        <v>#DIV/0!</v>
      </c>
      <c r="K33" s="10" t="e">
        <f>(SUMIF(Sta!$A:$A,$A33,Sta!$W:$W)  + SUMIF(Sta!$B:$B,$A33,Sta!$X:$X) )/$D33</f>
        <v>#DIV/0!</v>
      </c>
      <c r="L33" s="6" t="e">
        <f>SUMIF(Sta!$A:$A,$A33,Sta!$W:$W)/$B33</f>
        <v>#DIV/0!</v>
      </c>
      <c r="M33" s="6" t="e">
        <f>SUMIF(Sta!$B:$B,$A33,Sta!$X:$X)/$C33</f>
        <v>#DIV/0!</v>
      </c>
      <c r="N33" s="11" t="e">
        <f>(COUNTIFS(Sta!$A:$A,$A33,Sta!$Y:$Y,"&gt;8") +COUNTIFS(Sta!$B:$B,$A33,Sta!$Y:$Y,"&gt;8"))/$D33</f>
        <v>#DIV/0!</v>
      </c>
      <c r="O33" s="8" t="e">
        <f>COUNTIFS(Sta!$A:$A,$A33,Sta!$Y:$Y,"&gt;8")/$B33</f>
        <v>#DIV/0!</v>
      </c>
      <c r="P33" s="8" t="e">
        <f>COUNTIFS(Sta!$B:$B,$A33,Sta!$Y:$Y,"&gt;8")/$C33</f>
        <v>#DIV/0!</v>
      </c>
      <c r="Q33" s="11" t="e">
        <f>(COUNTIFS(Sta!$A:$A,$A33,Sta!$Y:$Y,"&gt;10") +COUNTIFS(Sta!$B:$B,$A33,Sta!$Y:$Y,"&gt;10"))/$D33</f>
        <v>#DIV/0!</v>
      </c>
      <c r="R33" s="8" t="e">
        <f>COUNTIFS(Sta!$A:$A,$A33,Sta!$Y:$Y,"&gt;10")/$B33</f>
        <v>#DIV/0!</v>
      </c>
      <c r="S33" s="8" t="e">
        <f>COUNTIFS(Sta!$B:$B,$A33,Sta!$Y:$Y,"&gt;10")/$C33</f>
        <v>#DIV/0!</v>
      </c>
      <c r="T33" s="11" t="e">
        <f>(COUNTIFS(Sta!$A:$A,$A33,Sta!$Y:$Y,"&lt;12") +COUNTIFS(Sta!$B:$B,$A33,Sta!$Y:$Y,"&lt;12"))/$D33</f>
        <v>#DIV/0!</v>
      </c>
      <c r="U33" s="8" t="e">
        <f>COUNTIFS(Sta!$A:$A,$A33,Sta!$Y:$Y,"&lt;12")/$B33</f>
        <v>#DIV/0!</v>
      </c>
      <c r="V33" s="8" t="e">
        <f>COUNTIFS(Sta!$B:$B,$A33,Sta!$Y:$Y,"&lt;12")/$C33</f>
        <v>#DIV/0!</v>
      </c>
    </row>
    <row r="34" spans="1:22" x14ac:dyDescent="0.3">
      <c r="A34" s="4" t="s">
        <v>91</v>
      </c>
      <c r="B34" s="9">
        <f>COUNTIF(Sta!A:A,A34)</f>
        <v>0</v>
      </c>
      <c r="C34" s="4">
        <f>COUNTIF(Sta!B:B,A34)</f>
        <v>0</v>
      </c>
      <c r="D34" s="4">
        <f t="shared" si="1"/>
        <v>0</v>
      </c>
      <c r="E34" s="10" t="e">
        <f>(SUMIF(Sta!$A:$A,$A34,Sta!$Y:$Y)  + SUMIF(Sta!$B:$B,$A34,Sta!$Y:$Y) )/$D34</f>
        <v>#DIV/0!</v>
      </c>
      <c r="F34" s="6" t="e">
        <f>SUMIF(Sta!$A:$A,$A34,Sta!$Y:$Y)/$B34</f>
        <v>#DIV/0!</v>
      </c>
      <c r="G34" s="6" t="e">
        <f>SUMIF(Sta!$B:$B,$A34,Sta!$Y:$Y)/$C34</f>
        <v>#DIV/0!</v>
      </c>
      <c r="H34" s="10" t="e">
        <f>(SUMIF(Sta!$A:$A,$A34,Sta!$U:$U)  + SUMIF(Sta!$B:$B,$A34,Sta!$V:$V) )/$D34</f>
        <v>#DIV/0!</v>
      </c>
      <c r="I34" s="6" t="e">
        <f>SUMIF(Sta!$A:$A,$A34,Sta!$U:$U)/$B34</f>
        <v>#DIV/0!</v>
      </c>
      <c r="J34" s="6" t="e">
        <f>SUMIF(Sta!$B:$B,$A34,Sta!$V:$V)/$C34</f>
        <v>#DIV/0!</v>
      </c>
      <c r="K34" s="10" t="e">
        <f>(SUMIF(Sta!$A:$A,$A34,Sta!$W:$W)  + SUMIF(Sta!$B:$B,$A34,Sta!$X:$X) )/$D34</f>
        <v>#DIV/0!</v>
      </c>
      <c r="L34" s="6" t="e">
        <f>SUMIF(Sta!$A:$A,$A34,Sta!$W:$W)/$B34</f>
        <v>#DIV/0!</v>
      </c>
      <c r="M34" s="6" t="e">
        <f>SUMIF(Sta!$B:$B,$A34,Sta!$X:$X)/$C34</f>
        <v>#DIV/0!</v>
      </c>
      <c r="N34" s="11" t="e">
        <f>(COUNTIFS(Sta!$A:$A,$A34,Sta!$Y:$Y,"&gt;8") +COUNTIFS(Sta!$B:$B,$A34,Sta!$Y:$Y,"&gt;8"))/$D34</f>
        <v>#DIV/0!</v>
      </c>
      <c r="O34" s="8" t="e">
        <f>COUNTIFS(Sta!$A:$A,$A34,Sta!$Y:$Y,"&gt;8")/$B34</f>
        <v>#DIV/0!</v>
      </c>
      <c r="P34" s="8" t="e">
        <f>COUNTIFS(Sta!$B:$B,$A34,Sta!$Y:$Y,"&gt;8")/$C34</f>
        <v>#DIV/0!</v>
      </c>
      <c r="Q34" s="11" t="e">
        <f>(COUNTIFS(Sta!$A:$A,$A34,Sta!$Y:$Y,"&gt;10") +COUNTIFS(Sta!$B:$B,$A34,Sta!$Y:$Y,"&gt;10"))/$D34</f>
        <v>#DIV/0!</v>
      </c>
      <c r="R34" s="8" t="e">
        <f>COUNTIFS(Sta!$A:$A,$A34,Sta!$Y:$Y,"&gt;10")/$B34</f>
        <v>#DIV/0!</v>
      </c>
      <c r="S34" s="8" t="e">
        <f>COUNTIFS(Sta!$B:$B,$A34,Sta!$Y:$Y,"&gt;10")/$C34</f>
        <v>#DIV/0!</v>
      </c>
      <c r="T34" s="11" t="e">
        <f>(COUNTIFS(Sta!$A:$A,$A34,Sta!$Y:$Y,"&lt;12") +COUNTIFS(Sta!$B:$B,$A34,Sta!$Y:$Y,"&lt;12"))/$D34</f>
        <v>#DIV/0!</v>
      </c>
      <c r="U34" s="8" t="e">
        <f>COUNTIFS(Sta!$A:$A,$A34,Sta!$Y:$Y,"&lt;12")/$B34</f>
        <v>#DIV/0!</v>
      </c>
      <c r="V34" s="8" t="e">
        <f>COUNTIFS(Sta!$B:$B,$A34,Sta!$Y:$Y,"&lt;12")/$C34</f>
        <v>#DIV/0!</v>
      </c>
    </row>
    <row r="35" spans="1:22" x14ac:dyDescent="0.3">
      <c r="A35" s="4" t="s">
        <v>87</v>
      </c>
      <c r="B35" s="9">
        <f>COUNTIF(Sta!A:A,A35)</f>
        <v>0</v>
      </c>
      <c r="C35" s="4">
        <f>COUNTIF(Sta!B:B,A35)</f>
        <v>0</v>
      </c>
      <c r="D35" s="4">
        <f t="shared" si="1"/>
        <v>0</v>
      </c>
      <c r="E35" s="10" t="e">
        <f>(SUMIF(Sta!$A:$A,$A35,Sta!$Y:$Y)  + SUMIF(Sta!$B:$B,$A35,Sta!$Y:$Y) )/$D35</f>
        <v>#DIV/0!</v>
      </c>
      <c r="F35" s="6" t="e">
        <f>SUMIF(Sta!$A:$A,$A35,Sta!$Y:$Y)/$B35</f>
        <v>#DIV/0!</v>
      </c>
      <c r="G35" s="6" t="e">
        <f>SUMIF(Sta!$B:$B,$A35,Sta!$Y:$Y)/$C35</f>
        <v>#DIV/0!</v>
      </c>
      <c r="H35" s="10" t="e">
        <f>(SUMIF(Sta!$A:$A,$A35,Sta!$U:$U)  + SUMIF(Sta!$B:$B,$A35,Sta!$V:$V) )/$D35</f>
        <v>#DIV/0!</v>
      </c>
      <c r="I35" s="6" t="e">
        <f>SUMIF(Sta!$A:$A,$A35,Sta!$U:$U)/$B35</f>
        <v>#DIV/0!</v>
      </c>
      <c r="J35" s="6" t="e">
        <f>SUMIF(Sta!$B:$B,$A35,Sta!$V:$V)/$C35</f>
        <v>#DIV/0!</v>
      </c>
      <c r="K35" s="10" t="e">
        <f>(SUMIF(Sta!$A:$A,$A35,Sta!$W:$W)  + SUMIF(Sta!$B:$B,$A35,Sta!$X:$X) )/$D35</f>
        <v>#DIV/0!</v>
      </c>
      <c r="L35" s="6" t="e">
        <f>SUMIF(Sta!$A:$A,$A35,Sta!$W:$W)/$B35</f>
        <v>#DIV/0!</v>
      </c>
      <c r="M35" s="6" t="e">
        <f>SUMIF(Sta!$B:$B,$A35,Sta!$X:$X)/$C35</f>
        <v>#DIV/0!</v>
      </c>
      <c r="N35" s="11" t="e">
        <f>(COUNTIFS(Sta!$A:$A,$A35,Sta!$Y:$Y,"&gt;8") +COUNTIFS(Sta!$B:$B,$A35,Sta!$Y:$Y,"&gt;8"))/$D35</f>
        <v>#DIV/0!</v>
      </c>
      <c r="O35" s="8" t="e">
        <f>COUNTIFS(Sta!$A:$A,$A35,Sta!$Y:$Y,"&gt;8")/$B35</f>
        <v>#DIV/0!</v>
      </c>
      <c r="P35" s="8" t="e">
        <f>COUNTIFS(Sta!$B:$B,$A35,Sta!$Y:$Y,"&gt;8")/$C35</f>
        <v>#DIV/0!</v>
      </c>
      <c r="Q35" s="11" t="e">
        <f>(COUNTIFS(Sta!$A:$A,$A35,Sta!$Y:$Y,"&gt;10") +COUNTIFS(Sta!$B:$B,$A35,Sta!$Y:$Y,"&gt;10"))/$D35</f>
        <v>#DIV/0!</v>
      </c>
      <c r="R35" s="8" t="e">
        <f>COUNTIFS(Sta!$A:$A,$A35,Sta!$Y:$Y,"&gt;10")/$B35</f>
        <v>#DIV/0!</v>
      </c>
      <c r="S35" s="8" t="e">
        <f>COUNTIFS(Sta!$B:$B,$A35,Sta!$Y:$Y,"&gt;10")/$C35</f>
        <v>#DIV/0!</v>
      </c>
      <c r="T35" s="11" t="e">
        <f>(COUNTIFS(Sta!$A:$A,$A35,Sta!$Y:$Y,"&lt;12") +COUNTIFS(Sta!$B:$B,$A35,Sta!$Y:$Y,"&lt;12"))/$D35</f>
        <v>#DIV/0!</v>
      </c>
      <c r="U35" s="8" t="e">
        <f>COUNTIFS(Sta!$A:$A,$A35,Sta!$Y:$Y,"&lt;12")/$B35</f>
        <v>#DIV/0!</v>
      </c>
      <c r="V35" s="8" t="e">
        <f>COUNTIFS(Sta!$B:$B,$A35,Sta!$Y:$Y,"&lt;12")/$C35</f>
        <v>#DIV/0!</v>
      </c>
    </row>
    <row r="36" spans="1:22" x14ac:dyDescent="0.3">
      <c r="A36" s="4" t="s">
        <v>97</v>
      </c>
      <c r="B36" s="9">
        <f>COUNTIF(Sta!A:A,A36)</f>
        <v>0</v>
      </c>
      <c r="C36" s="4">
        <f>COUNTIF(Sta!B:B,A36)</f>
        <v>0</v>
      </c>
      <c r="D36" s="4">
        <f t="shared" si="1"/>
        <v>0</v>
      </c>
      <c r="E36" s="10" t="e">
        <f>(SUMIF(Sta!$A:$A,$A36,Sta!$Y:$Y)  + SUMIF(Sta!$B:$B,$A36,Sta!$Y:$Y) )/$D36</f>
        <v>#DIV/0!</v>
      </c>
      <c r="F36" s="6" t="e">
        <f>SUMIF(Sta!$A:$A,$A36,Sta!$Y:$Y)/$B36</f>
        <v>#DIV/0!</v>
      </c>
      <c r="G36" s="6" t="e">
        <f>SUMIF(Sta!$B:$B,$A36,Sta!$Y:$Y)/$C36</f>
        <v>#DIV/0!</v>
      </c>
      <c r="H36" s="10" t="e">
        <f>(SUMIF(Sta!$A:$A,$A36,Sta!$U:$U)  + SUMIF(Sta!$B:$B,$A36,Sta!$V:$V) )/$D36</f>
        <v>#DIV/0!</v>
      </c>
      <c r="I36" s="6" t="e">
        <f>SUMIF(Sta!$A:$A,$A36,Sta!$U:$U)/$B36</f>
        <v>#DIV/0!</v>
      </c>
      <c r="J36" s="6" t="e">
        <f>SUMIF(Sta!$B:$B,$A36,Sta!$V:$V)/$C36</f>
        <v>#DIV/0!</v>
      </c>
      <c r="K36" s="10" t="e">
        <f>(SUMIF(Sta!$A:$A,$A36,Sta!$W:$W)  + SUMIF(Sta!$B:$B,$A36,Sta!$X:$X) )/$D36</f>
        <v>#DIV/0!</v>
      </c>
      <c r="L36" s="6" t="e">
        <f>SUMIF(Sta!$A:$A,$A36,Sta!$W:$W)/$B36</f>
        <v>#DIV/0!</v>
      </c>
      <c r="M36" s="6" t="e">
        <f>SUMIF(Sta!$B:$B,$A36,Sta!$X:$X)/$C36</f>
        <v>#DIV/0!</v>
      </c>
      <c r="N36" s="11" t="e">
        <f>(COUNTIFS(Sta!$A:$A,$A36,Sta!$Y:$Y,"&gt;8") +COUNTIFS(Sta!$B:$B,$A36,Sta!$Y:$Y,"&gt;8"))/$D36</f>
        <v>#DIV/0!</v>
      </c>
      <c r="O36" s="8" t="e">
        <f>COUNTIFS(Sta!$A:$A,$A36,Sta!$Y:$Y,"&gt;8")/$B36</f>
        <v>#DIV/0!</v>
      </c>
      <c r="P36" s="8" t="e">
        <f>COUNTIFS(Sta!$B:$B,$A36,Sta!$Y:$Y,"&gt;8")/$C36</f>
        <v>#DIV/0!</v>
      </c>
      <c r="Q36" s="11" t="e">
        <f>(COUNTIFS(Sta!$A:$A,$A36,Sta!$Y:$Y,"&gt;10") +COUNTIFS(Sta!$B:$B,$A36,Sta!$Y:$Y,"&gt;10"))/$D36</f>
        <v>#DIV/0!</v>
      </c>
      <c r="R36" s="8" t="e">
        <f>COUNTIFS(Sta!$A:$A,$A36,Sta!$Y:$Y,"&gt;10")/$B36</f>
        <v>#DIV/0!</v>
      </c>
      <c r="S36" s="8" t="e">
        <f>COUNTIFS(Sta!$B:$B,$A36,Sta!$Y:$Y,"&gt;10")/$C36</f>
        <v>#DIV/0!</v>
      </c>
      <c r="T36" s="11" t="e">
        <f>(COUNTIFS(Sta!$A:$A,$A36,Sta!$Y:$Y,"&lt;12") +COUNTIFS(Sta!$B:$B,$A36,Sta!$Y:$Y,"&lt;12"))/$D36</f>
        <v>#DIV/0!</v>
      </c>
      <c r="U36" s="8" t="e">
        <f>COUNTIFS(Sta!$A:$A,$A36,Sta!$Y:$Y,"&lt;12")/$B36</f>
        <v>#DIV/0!</v>
      </c>
      <c r="V36" s="8" t="e">
        <f>COUNTIFS(Sta!$B:$B,$A36,Sta!$Y:$Y,"&lt;12")/$C36</f>
        <v>#DIV/0!</v>
      </c>
    </row>
    <row r="37" spans="1:22" x14ac:dyDescent="0.3">
      <c r="A37" s="4" t="s">
        <v>92</v>
      </c>
      <c r="B37" s="9">
        <f>COUNTIF(Sta!A:A,A37)</f>
        <v>0</v>
      </c>
      <c r="C37" s="4">
        <f>COUNTIF(Sta!B:B,A37)</f>
        <v>0</v>
      </c>
      <c r="D37" s="4">
        <f t="shared" si="1"/>
        <v>0</v>
      </c>
      <c r="E37" s="10" t="e">
        <f>(SUMIF(Sta!$A:$A,$A37,Sta!$Y:$Y)  + SUMIF(Sta!$B:$B,$A37,Sta!$Y:$Y) )/$D37</f>
        <v>#DIV/0!</v>
      </c>
      <c r="F37" s="6" t="e">
        <f>SUMIF(Sta!$A:$A,$A37,Sta!$Y:$Y)/$B37</f>
        <v>#DIV/0!</v>
      </c>
      <c r="G37" s="6" t="e">
        <f>SUMIF(Sta!$B:$B,$A37,Sta!$Y:$Y)/$C37</f>
        <v>#DIV/0!</v>
      </c>
      <c r="H37" s="10" t="e">
        <f>(SUMIF(Sta!$A:$A,$A37,Sta!$U:$U)  + SUMIF(Sta!$B:$B,$A37,Sta!$V:$V) )/$D37</f>
        <v>#DIV/0!</v>
      </c>
      <c r="I37" s="6" t="e">
        <f>SUMIF(Sta!$A:$A,$A37,Sta!$U:$U)/$B37</f>
        <v>#DIV/0!</v>
      </c>
      <c r="J37" s="6" t="e">
        <f>SUMIF(Sta!$B:$B,$A37,Sta!$V:$V)/$C37</f>
        <v>#DIV/0!</v>
      </c>
      <c r="K37" s="10" t="e">
        <f>(SUMIF(Sta!$A:$A,$A37,Sta!$W:$W)  + SUMIF(Sta!$B:$B,$A37,Sta!$X:$X) )/$D37</f>
        <v>#DIV/0!</v>
      </c>
      <c r="L37" s="6" t="e">
        <f>SUMIF(Sta!$A:$A,$A37,Sta!$W:$W)/$B37</f>
        <v>#DIV/0!</v>
      </c>
      <c r="M37" s="6" t="e">
        <f>SUMIF(Sta!$B:$B,$A37,Sta!$X:$X)/$C37</f>
        <v>#DIV/0!</v>
      </c>
      <c r="N37" s="11" t="e">
        <f>(COUNTIFS(Sta!$A:$A,$A37,Sta!$Y:$Y,"&gt;8") +COUNTIFS(Sta!$B:$B,$A37,Sta!$Y:$Y,"&gt;8"))/$D37</f>
        <v>#DIV/0!</v>
      </c>
      <c r="O37" s="8" t="e">
        <f>COUNTIFS(Sta!$A:$A,$A37,Sta!$Y:$Y,"&gt;8")/$B37</f>
        <v>#DIV/0!</v>
      </c>
      <c r="P37" s="8" t="e">
        <f>COUNTIFS(Sta!$B:$B,$A37,Sta!$Y:$Y,"&gt;8")/$C37</f>
        <v>#DIV/0!</v>
      </c>
      <c r="Q37" s="11" t="e">
        <f>(COUNTIFS(Sta!$A:$A,$A37,Sta!$Y:$Y,"&gt;10") +COUNTIFS(Sta!$B:$B,$A37,Sta!$Y:$Y,"&gt;10"))/$D37</f>
        <v>#DIV/0!</v>
      </c>
      <c r="R37" s="8" t="e">
        <f>COUNTIFS(Sta!$A:$A,$A37,Sta!$Y:$Y,"&gt;10")/$B37</f>
        <v>#DIV/0!</v>
      </c>
      <c r="S37" s="8" t="e">
        <f>COUNTIFS(Sta!$B:$B,$A37,Sta!$Y:$Y,"&gt;10")/$C37</f>
        <v>#DIV/0!</v>
      </c>
      <c r="T37" s="11" t="e">
        <f>(COUNTIFS(Sta!$A:$A,$A37,Sta!$Y:$Y,"&lt;12") +COUNTIFS(Sta!$B:$B,$A37,Sta!$Y:$Y,"&lt;12"))/$D37</f>
        <v>#DIV/0!</v>
      </c>
      <c r="U37" s="8" t="e">
        <f>COUNTIFS(Sta!$A:$A,$A37,Sta!$Y:$Y,"&lt;12")/$B37</f>
        <v>#DIV/0!</v>
      </c>
      <c r="V37" s="8" t="e">
        <f>COUNTIFS(Sta!$B:$B,$A37,Sta!$Y:$Y,"&lt;12")/$C37</f>
        <v>#DIV/0!</v>
      </c>
    </row>
    <row r="38" spans="1:22" x14ac:dyDescent="0.3">
      <c r="A38" s="4" t="s">
        <v>90</v>
      </c>
      <c r="B38" s="9">
        <f>COUNTIF(Sta!A:A,A38)</f>
        <v>0</v>
      </c>
      <c r="C38" s="4">
        <f>COUNTIF(Sta!B:B,A38)</f>
        <v>0</v>
      </c>
      <c r="D38" s="4">
        <f t="shared" si="1"/>
        <v>0</v>
      </c>
      <c r="E38" s="10" t="e">
        <f>(SUMIF(Sta!$A:$A,$A38,Sta!$Y:$Y)  + SUMIF(Sta!$B:$B,$A38,Sta!$Y:$Y) )/$D38</f>
        <v>#DIV/0!</v>
      </c>
      <c r="F38" s="6" t="e">
        <f>SUMIF(Sta!$A:$A,$A38,Sta!$Y:$Y)/$B38</f>
        <v>#DIV/0!</v>
      </c>
      <c r="G38" s="6" t="e">
        <f>SUMIF(Sta!$B:$B,$A38,Sta!$Y:$Y)/$C38</f>
        <v>#DIV/0!</v>
      </c>
      <c r="H38" s="10" t="e">
        <f>(SUMIF(Sta!$A:$A,$A38,Sta!$U:$U)  + SUMIF(Sta!$B:$B,$A38,Sta!$V:$V) )/$D38</f>
        <v>#DIV/0!</v>
      </c>
      <c r="I38" s="6" t="e">
        <f>SUMIF(Sta!$A:$A,$A38,Sta!$U:$U)/$B38</f>
        <v>#DIV/0!</v>
      </c>
      <c r="J38" s="6" t="e">
        <f>SUMIF(Sta!$B:$B,$A38,Sta!$V:$V)/$C38</f>
        <v>#DIV/0!</v>
      </c>
      <c r="K38" s="10" t="e">
        <f>(SUMIF(Sta!$A:$A,$A38,Sta!$W:$W)  + SUMIF(Sta!$B:$B,$A38,Sta!$X:$X) )/$D38</f>
        <v>#DIV/0!</v>
      </c>
      <c r="L38" s="6" t="e">
        <f>SUMIF(Sta!$A:$A,$A38,Sta!$W:$W)/$B38</f>
        <v>#DIV/0!</v>
      </c>
      <c r="M38" s="6" t="e">
        <f>SUMIF(Sta!$B:$B,$A38,Sta!$X:$X)/$C38</f>
        <v>#DIV/0!</v>
      </c>
      <c r="N38" s="11" t="e">
        <f>(COUNTIFS(Sta!$A:$A,$A38,Sta!$Y:$Y,"&gt;8") +COUNTIFS(Sta!$B:$B,$A38,Sta!$Y:$Y,"&gt;8"))/$D38</f>
        <v>#DIV/0!</v>
      </c>
      <c r="O38" s="8" t="e">
        <f>COUNTIFS(Sta!$A:$A,$A38,Sta!$Y:$Y,"&gt;8")/$B38</f>
        <v>#DIV/0!</v>
      </c>
      <c r="P38" s="8" t="e">
        <f>COUNTIFS(Sta!$B:$B,$A38,Sta!$Y:$Y,"&gt;8")/$C38</f>
        <v>#DIV/0!</v>
      </c>
      <c r="Q38" s="11" t="e">
        <f>(COUNTIFS(Sta!$A:$A,$A38,Sta!$Y:$Y,"&gt;10") +COUNTIFS(Sta!$B:$B,$A38,Sta!$Y:$Y,"&gt;10"))/$D38</f>
        <v>#DIV/0!</v>
      </c>
      <c r="R38" s="8" t="e">
        <f>COUNTIFS(Sta!$A:$A,$A38,Sta!$Y:$Y,"&gt;10")/$B38</f>
        <v>#DIV/0!</v>
      </c>
      <c r="S38" s="8" t="e">
        <f>COUNTIFS(Sta!$B:$B,$A38,Sta!$Y:$Y,"&gt;10")/$C38</f>
        <v>#DIV/0!</v>
      </c>
      <c r="T38" s="11" t="e">
        <f>(COUNTIFS(Sta!$A:$A,$A38,Sta!$Y:$Y,"&lt;12") +COUNTIFS(Sta!$B:$B,$A38,Sta!$Y:$Y,"&lt;12"))/$D38</f>
        <v>#DIV/0!</v>
      </c>
      <c r="U38" s="8" t="e">
        <f>COUNTIFS(Sta!$A:$A,$A38,Sta!$Y:$Y,"&lt;12")/$B38</f>
        <v>#DIV/0!</v>
      </c>
      <c r="V38" s="8" t="e">
        <f>COUNTIFS(Sta!$B:$B,$A38,Sta!$Y:$Y,"&lt;12")/$C38</f>
        <v>#DIV/0!</v>
      </c>
    </row>
    <row r="39" spans="1:22" x14ac:dyDescent="0.3">
      <c r="A39" s="4" t="s">
        <v>96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0" t="e">
        <f>(SUMIF(Sta!$A:$A,$A39,Sta!$Y:$Y)  + SUMIF(Sta!$B:$B,$A39,Sta!$Y:$Y) )/$D39</f>
        <v>#DIV/0!</v>
      </c>
      <c r="F39" s="6" t="e">
        <f>SUMIF(Sta!$A:$A,$A39,Sta!$Y:$Y)/$B39</f>
        <v>#DIV/0!</v>
      </c>
      <c r="G39" s="6" t="e">
        <f>SUMIF(Sta!$B:$B,$A39,Sta!$Y:$Y)/$C39</f>
        <v>#DIV/0!</v>
      </c>
      <c r="H39" s="10" t="e">
        <f>(SUMIF(Sta!$A:$A,$A39,Sta!$U:$U)  + SUMIF(Sta!$B:$B,$A39,Sta!$V:$V) )/$D39</f>
        <v>#DIV/0!</v>
      </c>
      <c r="I39" s="6" t="e">
        <f>SUMIF(Sta!$A:$A,$A39,Sta!$U:$U)/$B39</f>
        <v>#DIV/0!</v>
      </c>
      <c r="J39" s="6" t="e">
        <f>SUMIF(Sta!$B:$B,$A39,Sta!$V:$V)/$C39</f>
        <v>#DIV/0!</v>
      </c>
      <c r="K39" s="10" t="e">
        <f>(SUMIF(Sta!$A:$A,$A39,Sta!$W:$W)  + SUMIF(Sta!$B:$B,$A39,Sta!$X:$X) )/$D39</f>
        <v>#DIV/0!</v>
      </c>
      <c r="L39" s="6" t="e">
        <f>SUMIF(Sta!$A:$A,$A39,Sta!$W:$W)/$B39</f>
        <v>#DIV/0!</v>
      </c>
      <c r="M39" s="6" t="e">
        <f>SUMIF(Sta!$B:$B,$A39,Sta!$X:$X)/$C39</f>
        <v>#DIV/0!</v>
      </c>
      <c r="N39" s="11" t="e">
        <f>(COUNTIFS(Sta!$A:$A,$A39,Sta!$Y:$Y,"&gt;8") +COUNTIFS(Sta!$B:$B,$A39,Sta!$Y:$Y,"&gt;8"))/$D39</f>
        <v>#DIV/0!</v>
      </c>
      <c r="O39" s="8" t="e">
        <f>COUNTIFS(Sta!$A:$A,$A39,Sta!$Y:$Y,"&gt;8")/$B39</f>
        <v>#DIV/0!</v>
      </c>
      <c r="P39" s="8" t="e">
        <f>COUNTIFS(Sta!$B:$B,$A39,Sta!$Y:$Y,"&gt;8")/$C39</f>
        <v>#DIV/0!</v>
      </c>
      <c r="Q39" s="11" t="e">
        <f>(COUNTIFS(Sta!$A:$A,$A39,Sta!$Y:$Y,"&gt;10") +COUNTIFS(Sta!$B:$B,$A39,Sta!$Y:$Y,"&gt;10"))/$D39</f>
        <v>#DIV/0!</v>
      </c>
      <c r="R39" s="8" t="e">
        <f>COUNTIFS(Sta!$A:$A,$A39,Sta!$Y:$Y,"&gt;10")/$B39</f>
        <v>#DIV/0!</v>
      </c>
      <c r="S39" s="8" t="e">
        <f>COUNTIFS(Sta!$B:$B,$A39,Sta!$Y:$Y,"&gt;10")/$C39</f>
        <v>#DIV/0!</v>
      </c>
      <c r="T39" s="11" t="e">
        <f>(COUNTIFS(Sta!$A:$A,$A39,Sta!$Y:$Y,"&lt;12") +COUNTIFS(Sta!$B:$B,$A39,Sta!$Y:$Y,"&lt;12"))/$D39</f>
        <v>#DIV/0!</v>
      </c>
      <c r="U39" s="8" t="e">
        <f>COUNTIFS(Sta!$A:$A,$A39,Sta!$Y:$Y,"&lt;12")/$B39</f>
        <v>#DIV/0!</v>
      </c>
      <c r="V39" s="8" t="e">
        <f>COUNTIFS(Sta!$B:$B,$A39,Sta!$Y:$Y,"&lt;12")/$C39</f>
        <v>#DIV/0!</v>
      </c>
    </row>
    <row r="40" spans="1:22" x14ac:dyDescent="0.3">
      <c r="A40" s="4" t="s">
        <v>100</v>
      </c>
      <c r="B40" s="9">
        <f>COUNTIF(Sta!A:A,A40)</f>
        <v>0</v>
      </c>
      <c r="C40" s="4">
        <f>COUNTIF(Sta!B:B,A40)</f>
        <v>0</v>
      </c>
      <c r="D40" s="4">
        <f t="shared" si="1"/>
        <v>0</v>
      </c>
      <c r="E40" s="10" t="e">
        <f>(SUMIF(Sta!$A:$A,$A40,Sta!$Y:$Y)  + SUMIF(Sta!$B:$B,$A40,Sta!$Y:$Y) )/$D40</f>
        <v>#DIV/0!</v>
      </c>
      <c r="F40" s="6" t="e">
        <f>SUMIF(Sta!$A:$A,$A40,Sta!$Y:$Y)/$B40</f>
        <v>#DIV/0!</v>
      </c>
      <c r="G40" s="6" t="e">
        <f>SUMIF(Sta!$B:$B,$A40,Sta!$Y:$Y)/$C40</f>
        <v>#DIV/0!</v>
      </c>
      <c r="H40" s="10" t="e">
        <f>(SUMIF(Sta!$A:$A,$A40,Sta!$U:$U)  + SUMIF(Sta!$B:$B,$A40,Sta!$V:$V) )/$D40</f>
        <v>#DIV/0!</v>
      </c>
      <c r="I40" s="6" t="e">
        <f>SUMIF(Sta!$A:$A,$A40,Sta!$U:$U)/$B40</f>
        <v>#DIV/0!</v>
      </c>
      <c r="J40" s="6" t="e">
        <f>SUMIF(Sta!$B:$B,$A40,Sta!$V:$V)/$C40</f>
        <v>#DIV/0!</v>
      </c>
      <c r="K40" s="10" t="e">
        <f>(SUMIF(Sta!$A:$A,$A40,Sta!$W:$W)  + SUMIF(Sta!$B:$B,$A40,Sta!$X:$X) )/$D40</f>
        <v>#DIV/0!</v>
      </c>
      <c r="L40" s="6" t="e">
        <f>SUMIF(Sta!$A:$A,$A40,Sta!$W:$W)/$B40</f>
        <v>#DIV/0!</v>
      </c>
      <c r="M40" s="6" t="e">
        <f>SUMIF(Sta!$B:$B,$A40,Sta!$X:$X)/$C40</f>
        <v>#DIV/0!</v>
      </c>
      <c r="N40" s="11" t="e">
        <f>(COUNTIFS(Sta!$A:$A,$A40,Sta!$Y:$Y,"&gt;8") +COUNTIFS(Sta!$B:$B,$A40,Sta!$Y:$Y,"&gt;8"))/$D40</f>
        <v>#DIV/0!</v>
      </c>
      <c r="O40" s="8" t="e">
        <f>COUNTIFS(Sta!$A:$A,$A40,Sta!$Y:$Y,"&gt;8")/$B40</f>
        <v>#DIV/0!</v>
      </c>
      <c r="P40" s="8" t="e">
        <f>COUNTIFS(Sta!$B:$B,$A40,Sta!$Y:$Y,"&gt;8")/$C40</f>
        <v>#DIV/0!</v>
      </c>
      <c r="Q40" s="11" t="e">
        <f>(COUNTIFS(Sta!$A:$A,$A40,Sta!$Y:$Y,"&gt;10") +COUNTIFS(Sta!$B:$B,$A40,Sta!$Y:$Y,"&gt;10"))/$D40</f>
        <v>#DIV/0!</v>
      </c>
      <c r="R40" s="8" t="e">
        <f>COUNTIFS(Sta!$A:$A,$A40,Sta!$Y:$Y,"&gt;10")/$B40</f>
        <v>#DIV/0!</v>
      </c>
      <c r="S40" s="8" t="e">
        <f>COUNTIFS(Sta!$B:$B,$A40,Sta!$Y:$Y,"&gt;10")/$C40</f>
        <v>#DIV/0!</v>
      </c>
      <c r="T40" s="11" t="e">
        <f>(COUNTIFS(Sta!$A:$A,$A40,Sta!$Y:$Y,"&lt;12") +COUNTIFS(Sta!$B:$B,$A40,Sta!$Y:$Y,"&lt;12"))/$D40</f>
        <v>#DIV/0!</v>
      </c>
      <c r="U40" s="8" t="e">
        <f>COUNTIFS(Sta!$A:$A,$A40,Sta!$Y:$Y,"&lt;12")/$B40</f>
        <v>#DIV/0!</v>
      </c>
      <c r="V40" s="8" t="e">
        <f>COUNTIFS(Sta!$B:$B,$A40,Sta!$Y:$Y,"&lt;12")/$C40</f>
        <v>#DIV/0!</v>
      </c>
    </row>
    <row r="41" spans="1:22" x14ac:dyDescent="0.3">
      <c r="A41" s="4" t="s">
        <v>93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0" t="e">
        <f>(SUMIF(Sta!$A:$A,$A41,Sta!$Y:$Y)  + SUMIF(Sta!$B:$B,$A41,Sta!$Y:$Y) )/$D41</f>
        <v>#DIV/0!</v>
      </c>
      <c r="F41" s="6" t="e">
        <f>SUMIF(Sta!$A:$A,$A41,Sta!$Y:$Y)/$B41</f>
        <v>#DIV/0!</v>
      </c>
      <c r="G41" s="6" t="e">
        <f>SUMIF(Sta!$B:$B,$A41,Sta!$Y:$Y)/$C41</f>
        <v>#DIV/0!</v>
      </c>
      <c r="H41" s="10" t="e">
        <f>(SUMIF(Sta!$A:$A,$A41,Sta!$U:$U)  + SUMIF(Sta!$B:$B,$A41,Sta!$V:$V) )/$D41</f>
        <v>#DIV/0!</v>
      </c>
      <c r="I41" s="6" t="e">
        <f>SUMIF(Sta!$A:$A,$A41,Sta!$U:$U)/$B41</f>
        <v>#DIV/0!</v>
      </c>
      <c r="J41" s="6" t="e">
        <f>SUMIF(Sta!$B:$B,$A41,Sta!$V:$V)/$C41</f>
        <v>#DIV/0!</v>
      </c>
      <c r="K41" s="10" t="e">
        <f>(SUMIF(Sta!$A:$A,$A41,Sta!$W:$W)  + SUMIF(Sta!$B:$B,$A41,Sta!$X:$X) )/$D41</f>
        <v>#DIV/0!</v>
      </c>
      <c r="L41" s="6" t="e">
        <f>SUMIF(Sta!$A:$A,$A41,Sta!$W:$W)/$B41</f>
        <v>#DIV/0!</v>
      </c>
      <c r="M41" s="6" t="e">
        <f>SUMIF(Sta!$B:$B,$A41,Sta!$X:$X)/$C41</f>
        <v>#DIV/0!</v>
      </c>
      <c r="N41" s="11" t="e">
        <f>(COUNTIFS(Sta!$A:$A,$A41,Sta!$Y:$Y,"&gt;8") +COUNTIFS(Sta!$B:$B,$A41,Sta!$Y:$Y,"&gt;8"))/$D41</f>
        <v>#DIV/0!</v>
      </c>
      <c r="O41" s="8" t="e">
        <f>COUNTIFS(Sta!$A:$A,$A41,Sta!$Y:$Y,"&gt;8")/$B41</f>
        <v>#DIV/0!</v>
      </c>
      <c r="P41" s="8" t="e">
        <f>COUNTIFS(Sta!$B:$B,$A41,Sta!$Y:$Y,"&gt;8")/$C41</f>
        <v>#DIV/0!</v>
      </c>
      <c r="Q41" s="11" t="e">
        <f>(COUNTIFS(Sta!$A:$A,$A41,Sta!$Y:$Y,"&gt;10") +COUNTIFS(Sta!$B:$B,$A41,Sta!$Y:$Y,"&gt;10"))/$D41</f>
        <v>#DIV/0!</v>
      </c>
      <c r="R41" s="8" t="e">
        <f>COUNTIFS(Sta!$A:$A,$A41,Sta!$Y:$Y,"&gt;10")/$B41</f>
        <v>#DIV/0!</v>
      </c>
      <c r="S41" s="8" t="e">
        <f>COUNTIFS(Sta!$B:$B,$A41,Sta!$Y:$Y,"&gt;10")/$C41</f>
        <v>#DIV/0!</v>
      </c>
      <c r="T41" s="11" t="e">
        <f>(COUNTIFS(Sta!$A:$A,$A41,Sta!$Y:$Y,"&lt;12") +COUNTIFS(Sta!$B:$B,$A41,Sta!$Y:$Y,"&lt;12"))/$D41</f>
        <v>#DIV/0!</v>
      </c>
      <c r="U41" s="8" t="e">
        <f>COUNTIFS(Sta!$A:$A,$A41,Sta!$Y:$Y,"&lt;12")/$B41</f>
        <v>#DIV/0!</v>
      </c>
      <c r="V41" s="8" t="e">
        <f>COUNTIFS(Sta!$B:$B,$A41,Sta!$Y:$Y,"&lt;12")/$C41</f>
        <v>#DIV/0!</v>
      </c>
    </row>
    <row r="42" spans="1:22" x14ac:dyDescent="0.3">
      <c r="A42" s="4" t="s">
        <v>102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0" t="e">
        <f>(SUMIF(Sta!$A:$A,$A42,Sta!$Y:$Y)  + SUMIF(Sta!$B:$B,$A42,Sta!$Y:$Y) )/$D42</f>
        <v>#DIV/0!</v>
      </c>
      <c r="F42" s="6" t="e">
        <f>SUMIF(Sta!$A:$A,$A42,Sta!$Y:$Y)/$B42</f>
        <v>#DIV/0!</v>
      </c>
      <c r="G42" s="6" t="e">
        <f>SUMIF(Sta!$B:$B,$A42,Sta!$Y:$Y)/$C42</f>
        <v>#DIV/0!</v>
      </c>
      <c r="H42" s="10" t="e">
        <f>(SUMIF(Sta!$A:$A,$A42,Sta!$U:$U)  + SUMIF(Sta!$B:$B,$A42,Sta!$V:$V) )/$D42</f>
        <v>#DIV/0!</v>
      </c>
      <c r="I42" s="6" t="e">
        <f>SUMIF(Sta!$A:$A,$A42,Sta!$U:$U)/$B42</f>
        <v>#DIV/0!</v>
      </c>
      <c r="J42" s="6" t="e">
        <f>SUMIF(Sta!$B:$B,$A42,Sta!$V:$V)/$C42</f>
        <v>#DIV/0!</v>
      </c>
      <c r="K42" s="10" t="e">
        <f>(SUMIF(Sta!$A:$A,$A42,Sta!$W:$W)  + SUMIF(Sta!$B:$B,$A42,Sta!$X:$X) )/$D42</f>
        <v>#DIV/0!</v>
      </c>
      <c r="L42" s="6" t="e">
        <f>SUMIF(Sta!$A:$A,$A42,Sta!$W:$W)/$B42</f>
        <v>#DIV/0!</v>
      </c>
      <c r="M42" s="6" t="e">
        <f>SUMIF(Sta!$B:$B,$A42,Sta!$X:$X)/$C42</f>
        <v>#DIV/0!</v>
      </c>
      <c r="N42" s="11" t="e">
        <f>(COUNTIFS(Sta!$A:$A,$A42,Sta!$Y:$Y,"&gt;8") +COUNTIFS(Sta!$B:$B,$A42,Sta!$Y:$Y,"&gt;8"))/$D42</f>
        <v>#DIV/0!</v>
      </c>
      <c r="O42" s="8" t="e">
        <f>COUNTIFS(Sta!$A:$A,$A42,Sta!$Y:$Y,"&gt;8")/$B42</f>
        <v>#DIV/0!</v>
      </c>
      <c r="P42" s="8" t="e">
        <f>COUNTIFS(Sta!$B:$B,$A42,Sta!$Y:$Y,"&gt;8")/$C42</f>
        <v>#DIV/0!</v>
      </c>
      <c r="Q42" s="11" t="e">
        <f>(COUNTIFS(Sta!$A:$A,$A42,Sta!$Y:$Y,"&gt;10") +COUNTIFS(Sta!$B:$B,$A42,Sta!$Y:$Y,"&gt;10"))/$D42</f>
        <v>#DIV/0!</v>
      </c>
      <c r="R42" s="8" t="e">
        <f>COUNTIFS(Sta!$A:$A,$A42,Sta!$Y:$Y,"&gt;10")/$B42</f>
        <v>#DIV/0!</v>
      </c>
      <c r="S42" s="8" t="e">
        <f>COUNTIFS(Sta!$B:$B,$A42,Sta!$Y:$Y,"&gt;10")/$C42</f>
        <v>#DIV/0!</v>
      </c>
      <c r="T42" s="11" t="e">
        <f>(COUNTIFS(Sta!$A:$A,$A42,Sta!$Y:$Y,"&lt;12") +COUNTIFS(Sta!$B:$B,$A42,Sta!$Y:$Y,"&lt;12"))/$D42</f>
        <v>#DIV/0!</v>
      </c>
      <c r="U42" s="8" t="e">
        <f>COUNTIFS(Sta!$A:$A,$A42,Sta!$Y:$Y,"&lt;12")/$B42</f>
        <v>#DIV/0!</v>
      </c>
      <c r="V42" s="8" t="e">
        <f>COUNTIFS(Sta!$B:$B,$A42,Sta!$Y:$Y,"&lt;12")/$C42</f>
        <v>#DIV/0!</v>
      </c>
    </row>
    <row r="43" spans="1:22" x14ac:dyDescent="0.3">
      <c r="A43" s="4" t="s">
        <v>162</v>
      </c>
      <c r="B43" s="9">
        <f>COUNTIF(Sta!A:A,A43)</f>
        <v>1</v>
      </c>
      <c r="C43" s="4">
        <f>COUNTIF(Sta!B:B,A43)</f>
        <v>0</v>
      </c>
      <c r="D43" s="4">
        <f t="shared" ref="D43:D60" si="2">B43+C43</f>
        <v>1</v>
      </c>
      <c r="E43" s="10">
        <f>(SUMIF(Sta!$A:$A,$A43,Sta!$Y:$Y)  + SUMIF(Sta!$B:$B,$A43,Sta!$Y:$Y) )/$D43</f>
        <v>10</v>
      </c>
      <c r="F43" s="6">
        <f>SUMIF(Sta!$A:$A,$A43,Sta!$Y:$Y)/$B43</f>
        <v>10</v>
      </c>
      <c r="G43" s="6" t="e">
        <f>SUMIF(Sta!$B:$B,$A43,Sta!$Y:$Y)/$C43</f>
        <v>#DIV/0!</v>
      </c>
      <c r="H43" s="10">
        <f>(SUMIF(Sta!$A:$A,$A43,Sta!$U:$U)  + SUMIF(Sta!$B:$B,$A43,Sta!$V:$V) )/$D43</f>
        <v>5</v>
      </c>
      <c r="I43" s="6">
        <f>SUMIF(Sta!$A:$A,$A43,Sta!$U:$U)/$B43</f>
        <v>5</v>
      </c>
      <c r="J43" s="6" t="e">
        <f>SUMIF(Sta!$B:$B,$A43,Sta!$V:$V)/$C43</f>
        <v>#DIV/0!</v>
      </c>
      <c r="K43" s="10">
        <f>(SUMIF(Sta!$A:$A,$A43,Sta!$W:$W)  + SUMIF(Sta!$B:$B,$A43,Sta!$X:$X) )/$D43</f>
        <v>5</v>
      </c>
      <c r="L43" s="6">
        <f>SUMIF(Sta!$A:$A,$A43,Sta!$W:$W)/$B43</f>
        <v>5</v>
      </c>
      <c r="M43" s="6" t="e">
        <f>SUMIF(Sta!$B:$B,$A43,Sta!$X:$X)/$C43</f>
        <v>#DIV/0!</v>
      </c>
      <c r="N43" s="11">
        <f>(COUNTIFS(Sta!$A:$A,$A43,Sta!$Y:$Y,"&gt;8") +COUNTIFS(Sta!$B:$B,$A43,Sta!$Y:$Y,"&gt;8"))/$D43</f>
        <v>1</v>
      </c>
      <c r="O43" s="8">
        <f>COUNTIFS(Sta!$A:$A,$A43,Sta!$Y:$Y,"&gt;8")/$B43</f>
        <v>1</v>
      </c>
      <c r="P43" s="8" t="e">
        <f>COUNTIFS(Sta!$B:$B,$A43,Sta!$Y:$Y,"&gt;8")/$C43</f>
        <v>#DIV/0!</v>
      </c>
      <c r="Q43" s="11">
        <f>(COUNTIFS(Sta!$A:$A,$A43,Sta!$Y:$Y,"&gt;10") +COUNTIFS(Sta!$B:$B,$A43,Sta!$Y:$Y,"&gt;10"))/$D43</f>
        <v>0</v>
      </c>
      <c r="R43" s="8">
        <f>COUNTIFS(Sta!$A:$A,$A43,Sta!$Y:$Y,"&gt;10")/$B43</f>
        <v>0</v>
      </c>
      <c r="S43" s="8" t="e">
        <f>COUNTIFS(Sta!$B:$B,$A43,Sta!$Y:$Y,"&gt;10")/$C43</f>
        <v>#DIV/0!</v>
      </c>
      <c r="T43" s="11">
        <f>(COUNTIFS(Sta!$A:$A,$A43,Sta!$Y:$Y,"&lt;12") +COUNTIFS(Sta!$B:$B,$A43,Sta!$Y:$Y,"&lt;12"))/$D43</f>
        <v>1</v>
      </c>
      <c r="U43" s="8">
        <f>COUNTIFS(Sta!$A:$A,$A43,Sta!$Y:$Y,"&lt;12")/$B43</f>
        <v>1</v>
      </c>
      <c r="V43" s="8" t="e">
        <f>COUNTIFS(Sta!$B:$B,$A43,Sta!$Y:$Y,"&lt;12")/$C43</f>
        <v>#DIV/0!</v>
      </c>
    </row>
    <row r="44" spans="1:22" x14ac:dyDescent="0.3">
      <c r="A44" s="4" t="s">
        <v>138</v>
      </c>
      <c r="B44" s="9">
        <f>COUNTIF(Sta!A:A,A44)</f>
        <v>1</v>
      </c>
      <c r="C44" s="4">
        <f>COUNTIF(Sta!B:B,A44)</f>
        <v>1</v>
      </c>
      <c r="D44" s="4">
        <f t="shared" si="2"/>
        <v>2</v>
      </c>
      <c r="E44" s="10">
        <f>(SUMIF(Sta!$A:$A,$A44,Sta!$Y:$Y)  + SUMIF(Sta!$B:$B,$A44,Sta!$Y:$Y) )/$D44</f>
        <v>9.5</v>
      </c>
      <c r="F44" s="6">
        <f>SUMIF(Sta!$A:$A,$A44,Sta!$Y:$Y)/$B44</f>
        <v>10</v>
      </c>
      <c r="G44" s="6">
        <f>SUMIF(Sta!$B:$B,$A44,Sta!$Y:$Y)/$C44</f>
        <v>9</v>
      </c>
      <c r="H44" s="10">
        <f>(SUMIF(Sta!$A:$A,$A44,Sta!$U:$U)  + SUMIF(Sta!$B:$B,$A44,Sta!$V:$V) )/$D44</f>
        <v>8</v>
      </c>
      <c r="I44" s="6">
        <f>SUMIF(Sta!$A:$A,$A44,Sta!$U:$U)/$B44</f>
        <v>7</v>
      </c>
      <c r="J44" s="6">
        <f>SUMIF(Sta!$B:$B,$A44,Sta!$V:$V)/$C44</f>
        <v>9</v>
      </c>
      <c r="K44" s="10">
        <f>(SUMIF(Sta!$A:$A,$A44,Sta!$W:$W)  + SUMIF(Sta!$B:$B,$A44,Sta!$X:$X) )/$D44</f>
        <v>1.5</v>
      </c>
      <c r="L44" s="6">
        <f>SUMIF(Sta!$A:$A,$A44,Sta!$W:$W)/$B44</f>
        <v>3</v>
      </c>
      <c r="M44" s="6">
        <f>SUMIF(Sta!$B:$B,$A44,Sta!$X:$X)/$C44</f>
        <v>0</v>
      </c>
      <c r="N44" s="11">
        <f>(COUNTIFS(Sta!$A:$A,$A44,Sta!$Y:$Y,"&gt;8") +COUNTIFS(Sta!$B:$B,$A44,Sta!$Y:$Y,"&gt;8"))/$D44</f>
        <v>1</v>
      </c>
      <c r="O44" s="8">
        <f>COUNTIFS(Sta!$A:$A,$A44,Sta!$Y:$Y,"&gt;8")/$B44</f>
        <v>1</v>
      </c>
      <c r="P44" s="8">
        <f>COUNTIFS(Sta!$B:$B,$A44,Sta!$Y:$Y,"&gt;8")/$C44</f>
        <v>1</v>
      </c>
      <c r="Q44" s="11">
        <f>(COUNTIFS(Sta!$A:$A,$A44,Sta!$Y:$Y,"&gt;10") +COUNTIFS(Sta!$B:$B,$A44,Sta!$Y:$Y,"&gt;10"))/$D44</f>
        <v>0</v>
      </c>
      <c r="R44" s="8">
        <f>COUNTIFS(Sta!$A:$A,$A44,Sta!$Y:$Y,"&gt;10")/$B44</f>
        <v>0</v>
      </c>
      <c r="S44" s="8">
        <f>COUNTIFS(Sta!$B:$B,$A44,Sta!$Y:$Y,"&gt;10")/$C44</f>
        <v>0</v>
      </c>
      <c r="T44" s="11">
        <f>(COUNTIFS(Sta!$A:$A,$A44,Sta!$Y:$Y,"&lt;12") +COUNTIFS(Sta!$B:$B,$A44,Sta!$Y:$Y,"&lt;12"))/$D44</f>
        <v>1</v>
      </c>
      <c r="U44" s="8">
        <f>COUNTIFS(Sta!$A:$A,$A44,Sta!$Y:$Y,"&lt;12")/$B44</f>
        <v>1</v>
      </c>
      <c r="V44" s="8">
        <f>COUNTIFS(Sta!$B:$B,$A44,Sta!$Y:$Y,"&lt;12")/$C44</f>
        <v>1</v>
      </c>
    </row>
    <row r="45" spans="1:22" x14ac:dyDescent="0.3">
      <c r="A45" s="4" t="s">
        <v>158</v>
      </c>
      <c r="B45" s="9">
        <f>COUNTIF(Sta!A:A,A45)</f>
        <v>1</v>
      </c>
      <c r="C45" s="4">
        <f>COUNTIF(Sta!B:B,A45)</f>
        <v>0</v>
      </c>
      <c r="D45" s="4">
        <f t="shared" si="2"/>
        <v>1</v>
      </c>
      <c r="E45" s="10">
        <f>(SUMIF(Sta!$A:$A,$A45,Sta!$Y:$Y)  + SUMIF(Sta!$B:$B,$A45,Sta!$Y:$Y) )/$D45</f>
        <v>15</v>
      </c>
      <c r="F45" s="6">
        <f>SUMIF(Sta!$A:$A,$A45,Sta!$Y:$Y)/$B45</f>
        <v>15</v>
      </c>
      <c r="G45" s="6" t="e">
        <f>SUMIF(Sta!$B:$B,$A45,Sta!$Y:$Y)/$C45</f>
        <v>#DIV/0!</v>
      </c>
      <c r="H45" s="10">
        <f>(SUMIF(Sta!$A:$A,$A45,Sta!$U:$U)  + SUMIF(Sta!$B:$B,$A45,Sta!$V:$V) )/$D45</f>
        <v>14</v>
      </c>
      <c r="I45" s="6">
        <f>SUMIF(Sta!$A:$A,$A45,Sta!$U:$U)/$B45</f>
        <v>14</v>
      </c>
      <c r="J45" s="6" t="e">
        <f>SUMIF(Sta!$B:$B,$A45,Sta!$V:$V)/$C45</f>
        <v>#DIV/0!</v>
      </c>
      <c r="K45" s="10">
        <f>(SUMIF(Sta!$A:$A,$A45,Sta!$W:$W)  + SUMIF(Sta!$B:$B,$A45,Sta!$X:$X) )/$D45</f>
        <v>1</v>
      </c>
      <c r="L45" s="6">
        <f>SUMIF(Sta!$A:$A,$A45,Sta!$W:$W)/$B45</f>
        <v>1</v>
      </c>
      <c r="M45" s="6" t="e">
        <f>SUMIF(Sta!$B:$B,$A45,Sta!$X:$X)/$C45</f>
        <v>#DIV/0!</v>
      </c>
      <c r="N45" s="11">
        <f>(COUNTIFS(Sta!$A:$A,$A45,Sta!$Y:$Y,"&gt;8") +COUNTIFS(Sta!$B:$B,$A45,Sta!$Y:$Y,"&gt;8"))/$D45</f>
        <v>1</v>
      </c>
      <c r="O45" s="8">
        <f>COUNTIFS(Sta!$A:$A,$A45,Sta!$Y:$Y,"&gt;8")/$B45</f>
        <v>1</v>
      </c>
      <c r="P45" s="8" t="e">
        <f>COUNTIFS(Sta!$B:$B,$A45,Sta!$Y:$Y,"&gt;8")/$C45</f>
        <v>#DIV/0!</v>
      </c>
      <c r="Q45" s="11">
        <f>(COUNTIFS(Sta!$A:$A,$A45,Sta!$Y:$Y,"&gt;10") +COUNTIFS(Sta!$B:$B,$A45,Sta!$Y:$Y,"&gt;10"))/$D45</f>
        <v>1</v>
      </c>
      <c r="R45" s="8">
        <f>COUNTIFS(Sta!$A:$A,$A45,Sta!$Y:$Y,"&gt;10")/$B45</f>
        <v>1</v>
      </c>
      <c r="S45" s="8" t="e">
        <f>COUNTIFS(Sta!$B:$B,$A45,Sta!$Y:$Y,"&gt;10")/$C45</f>
        <v>#DIV/0!</v>
      </c>
      <c r="T45" s="11">
        <f>(COUNTIFS(Sta!$A:$A,$A45,Sta!$Y:$Y,"&lt;12") +COUNTIFS(Sta!$B:$B,$A45,Sta!$Y:$Y,"&lt;12"))/$D45</f>
        <v>0</v>
      </c>
      <c r="U45" s="8">
        <f>COUNTIFS(Sta!$A:$A,$A45,Sta!$Y:$Y,"&lt;12")/$B45</f>
        <v>0</v>
      </c>
      <c r="V45" s="8" t="e">
        <f>COUNTIFS(Sta!$B:$B,$A45,Sta!$Y:$Y,"&lt;12")/$C45</f>
        <v>#DIV/0!</v>
      </c>
    </row>
    <row r="46" spans="1:22" x14ac:dyDescent="0.3">
      <c r="A46" s="4" t="s">
        <v>168</v>
      </c>
      <c r="B46" s="9">
        <f>COUNTIF(Sta!A:A,A46)</f>
        <v>1</v>
      </c>
      <c r="C46" s="4">
        <f>COUNTIF(Sta!B:B,A46)</f>
        <v>0</v>
      </c>
      <c r="D46" s="4">
        <f t="shared" si="2"/>
        <v>1</v>
      </c>
      <c r="E46" s="10">
        <f>(SUMIF(Sta!$A:$A,$A46,Sta!$Y:$Y)  + SUMIF(Sta!$B:$B,$A46,Sta!$Y:$Y) )/$D46</f>
        <v>9</v>
      </c>
      <c r="F46" s="6">
        <f>SUMIF(Sta!$A:$A,$A46,Sta!$Y:$Y)/$B46</f>
        <v>9</v>
      </c>
      <c r="G46" s="6" t="e">
        <f>SUMIF(Sta!$B:$B,$A46,Sta!$Y:$Y)/$C46</f>
        <v>#DIV/0!</v>
      </c>
      <c r="H46" s="10">
        <f>(SUMIF(Sta!$A:$A,$A46,Sta!$U:$U)  + SUMIF(Sta!$B:$B,$A46,Sta!$V:$V) )/$D46</f>
        <v>7</v>
      </c>
      <c r="I46" s="6">
        <f>SUMIF(Sta!$A:$A,$A46,Sta!$U:$U)/$B46</f>
        <v>7</v>
      </c>
      <c r="J46" s="6" t="e">
        <f>SUMIF(Sta!$B:$B,$A46,Sta!$V:$V)/$C46</f>
        <v>#DIV/0!</v>
      </c>
      <c r="K46" s="10">
        <f>(SUMIF(Sta!$A:$A,$A46,Sta!$W:$W)  + SUMIF(Sta!$B:$B,$A46,Sta!$X:$X) )/$D46</f>
        <v>2</v>
      </c>
      <c r="L46" s="6">
        <f>SUMIF(Sta!$A:$A,$A46,Sta!$W:$W)/$B46</f>
        <v>2</v>
      </c>
      <c r="M46" s="6" t="e">
        <f>SUMIF(Sta!$B:$B,$A46,Sta!$X:$X)/$C46</f>
        <v>#DIV/0!</v>
      </c>
      <c r="N46" s="11">
        <f>(COUNTIFS(Sta!$A:$A,$A46,Sta!$Y:$Y,"&gt;8") +COUNTIFS(Sta!$B:$B,$A46,Sta!$Y:$Y,"&gt;8"))/$D46</f>
        <v>1</v>
      </c>
      <c r="O46" s="8">
        <f>COUNTIFS(Sta!$A:$A,$A46,Sta!$Y:$Y,"&gt;8")/$B46</f>
        <v>1</v>
      </c>
      <c r="P46" s="8" t="e">
        <f>COUNTIFS(Sta!$B:$B,$A46,Sta!$Y:$Y,"&gt;8")/$C46</f>
        <v>#DIV/0!</v>
      </c>
      <c r="Q46" s="11">
        <f>(COUNTIFS(Sta!$A:$A,$A46,Sta!$Y:$Y,"&gt;10") +COUNTIFS(Sta!$B:$B,$A46,Sta!$Y:$Y,"&gt;10"))/$D46</f>
        <v>0</v>
      </c>
      <c r="R46" s="8">
        <f>COUNTIFS(Sta!$A:$A,$A46,Sta!$Y:$Y,"&gt;10")/$B46</f>
        <v>0</v>
      </c>
      <c r="S46" s="8" t="e">
        <f>COUNTIFS(Sta!$B:$B,$A46,Sta!$Y:$Y,"&gt;10")/$C46</f>
        <v>#DIV/0!</v>
      </c>
      <c r="T46" s="11">
        <f>(COUNTIFS(Sta!$A:$A,$A46,Sta!$Y:$Y,"&lt;12") +COUNTIFS(Sta!$B:$B,$A46,Sta!$Y:$Y,"&lt;12"))/$D46</f>
        <v>1</v>
      </c>
      <c r="U46" s="8">
        <f>COUNTIFS(Sta!$A:$A,$A46,Sta!$Y:$Y,"&lt;12")/$B46</f>
        <v>1</v>
      </c>
      <c r="V46" s="8" t="e">
        <f>COUNTIFS(Sta!$B:$B,$A46,Sta!$Y:$Y,"&lt;12")/$C46</f>
        <v>#DIV/0!</v>
      </c>
    </row>
    <row r="47" spans="1:22" x14ac:dyDescent="0.3">
      <c r="A47" s="4" t="s">
        <v>164</v>
      </c>
      <c r="B47" s="9">
        <f>COUNTIF(Sta!A:A,A47)</f>
        <v>1</v>
      </c>
      <c r="C47" s="4">
        <f>COUNTIF(Sta!B:B,A47)</f>
        <v>1</v>
      </c>
      <c r="D47" s="4">
        <f t="shared" si="2"/>
        <v>2</v>
      </c>
      <c r="E47" s="10">
        <f>(SUMIF(Sta!$A:$A,$A47,Sta!$Y:$Y)  + SUMIF(Sta!$B:$B,$A47,Sta!$Y:$Y) )/$D47</f>
        <v>11.5</v>
      </c>
      <c r="F47" s="6">
        <f>SUMIF(Sta!$A:$A,$A47,Sta!$Y:$Y)/$B47</f>
        <v>13</v>
      </c>
      <c r="G47" s="6">
        <f>SUMIF(Sta!$B:$B,$A47,Sta!$Y:$Y)/$C47</f>
        <v>10</v>
      </c>
      <c r="H47" s="10">
        <f>(SUMIF(Sta!$A:$A,$A47,Sta!$U:$U)  + SUMIF(Sta!$B:$B,$A47,Sta!$V:$V) )/$D47</f>
        <v>4.5</v>
      </c>
      <c r="I47" s="6">
        <f>SUMIF(Sta!$A:$A,$A47,Sta!$U:$U)/$B47</f>
        <v>6</v>
      </c>
      <c r="J47" s="6">
        <f>SUMIF(Sta!$B:$B,$A47,Sta!$V:$V)/$C47</f>
        <v>3</v>
      </c>
      <c r="K47" s="10">
        <f>(SUMIF(Sta!$A:$A,$A47,Sta!$W:$W)  + SUMIF(Sta!$B:$B,$A47,Sta!$X:$X) )/$D47</f>
        <v>7</v>
      </c>
      <c r="L47" s="6">
        <f>SUMIF(Sta!$A:$A,$A47,Sta!$W:$W)/$B47</f>
        <v>7</v>
      </c>
      <c r="M47" s="6">
        <f>SUMIF(Sta!$B:$B,$A47,Sta!$X:$X)/$C47</f>
        <v>7</v>
      </c>
      <c r="N47" s="11">
        <f>(COUNTIFS(Sta!$A:$A,$A47,Sta!$Y:$Y,"&gt;8") +COUNTIFS(Sta!$B:$B,$A47,Sta!$Y:$Y,"&gt;8"))/$D47</f>
        <v>1</v>
      </c>
      <c r="O47" s="8">
        <f>COUNTIFS(Sta!$A:$A,$A47,Sta!$Y:$Y,"&gt;8")/$B47</f>
        <v>1</v>
      </c>
      <c r="P47" s="8">
        <f>COUNTIFS(Sta!$B:$B,$A47,Sta!$Y:$Y,"&gt;8")/$C47</f>
        <v>1</v>
      </c>
      <c r="Q47" s="11">
        <f>(COUNTIFS(Sta!$A:$A,$A47,Sta!$Y:$Y,"&gt;10") +COUNTIFS(Sta!$B:$B,$A47,Sta!$Y:$Y,"&gt;10"))/$D47</f>
        <v>0.5</v>
      </c>
      <c r="R47" s="8">
        <f>COUNTIFS(Sta!$A:$A,$A47,Sta!$Y:$Y,"&gt;10")/$B47</f>
        <v>1</v>
      </c>
      <c r="S47" s="8">
        <f>COUNTIFS(Sta!$B:$B,$A47,Sta!$Y:$Y,"&gt;10")/$C47</f>
        <v>0</v>
      </c>
      <c r="T47" s="11">
        <f>(COUNTIFS(Sta!$A:$A,$A47,Sta!$Y:$Y,"&lt;12") +COUNTIFS(Sta!$B:$B,$A47,Sta!$Y:$Y,"&lt;12"))/$D47</f>
        <v>0.5</v>
      </c>
      <c r="U47" s="8">
        <f>COUNTIFS(Sta!$A:$A,$A47,Sta!$Y:$Y,"&lt;12")/$B47</f>
        <v>0</v>
      </c>
      <c r="V47" s="8">
        <f>COUNTIFS(Sta!$B:$B,$A47,Sta!$Y:$Y,"&lt;12")/$C47</f>
        <v>1</v>
      </c>
    </row>
    <row r="48" spans="1:22" x14ac:dyDescent="0.3">
      <c r="A48" s="4" t="s">
        <v>169</v>
      </c>
      <c r="B48" s="9">
        <f>COUNTIF(Sta!A:A,A48)</f>
        <v>1</v>
      </c>
      <c r="C48" s="4">
        <f>COUNTIF(Sta!B:B,A48)</f>
        <v>0</v>
      </c>
      <c r="D48" s="4">
        <f t="shared" si="2"/>
        <v>1</v>
      </c>
      <c r="E48" s="10">
        <f>(SUMIF(Sta!$A:$A,$A48,Sta!$Y:$Y)  + SUMIF(Sta!$B:$B,$A48,Sta!$Y:$Y) )/$D48</f>
        <v>14</v>
      </c>
      <c r="F48" s="6">
        <f>SUMIF(Sta!$A:$A,$A48,Sta!$Y:$Y)/$B48</f>
        <v>14</v>
      </c>
      <c r="G48" s="6" t="e">
        <f>SUMIF(Sta!$B:$B,$A48,Sta!$Y:$Y)/$C48</f>
        <v>#DIV/0!</v>
      </c>
      <c r="H48" s="10">
        <f>(SUMIF(Sta!$A:$A,$A48,Sta!$U:$U)  + SUMIF(Sta!$B:$B,$A48,Sta!$V:$V) )/$D48</f>
        <v>9</v>
      </c>
      <c r="I48" s="6">
        <f>SUMIF(Sta!$A:$A,$A48,Sta!$U:$U)/$B48</f>
        <v>9</v>
      </c>
      <c r="J48" s="6" t="e">
        <f>SUMIF(Sta!$B:$B,$A48,Sta!$V:$V)/$C48</f>
        <v>#DIV/0!</v>
      </c>
      <c r="K48" s="10">
        <f>(SUMIF(Sta!$A:$A,$A48,Sta!$W:$W)  + SUMIF(Sta!$B:$B,$A48,Sta!$X:$X) )/$D48</f>
        <v>5</v>
      </c>
      <c r="L48" s="6">
        <f>SUMIF(Sta!$A:$A,$A48,Sta!$W:$W)/$B48</f>
        <v>5</v>
      </c>
      <c r="M48" s="6" t="e">
        <f>SUMIF(Sta!$B:$B,$A48,Sta!$X:$X)/$C48</f>
        <v>#DIV/0!</v>
      </c>
      <c r="N48" s="11">
        <f>(COUNTIFS(Sta!$A:$A,$A48,Sta!$Y:$Y,"&gt;8") +COUNTIFS(Sta!$B:$B,$A48,Sta!$Y:$Y,"&gt;8"))/$D48</f>
        <v>1</v>
      </c>
      <c r="O48" s="8">
        <f>COUNTIFS(Sta!$A:$A,$A48,Sta!$Y:$Y,"&gt;8")/$B48</f>
        <v>1</v>
      </c>
      <c r="P48" s="8" t="e">
        <f>COUNTIFS(Sta!$B:$B,$A48,Sta!$Y:$Y,"&gt;8")/$C48</f>
        <v>#DIV/0!</v>
      </c>
      <c r="Q48" s="11">
        <f>(COUNTIFS(Sta!$A:$A,$A48,Sta!$Y:$Y,"&gt;10") +COUNTIFS(Sta!$B:$B,$A48,Sta!$Y:$Y,"&gt;10"))/$D48</f>
        <v>1</v>
      </c>
      <c r="R48" s="8">
        <f>COUNTIFS(Sta!$A:$A,$A48,Sta!$Y:$Y,"&gt;10")/$B48</f>
        <v>1</v>
      </c>
      <c r="S48" s="8" t="e">
        <f>COUNTIFS(Sta!$B:$B,$A48,Sta!$Y:$Y,"&gt;10")/$C48</f>
        <v>#DIV/0!</v>
      </c>
      <c r="T48" s="11">
        <f>(COUNTIFS(Sta!$A:$A,$A48,Sta!$Y:$Y,"&lt;12") +COUNTIFS(Sta!$B:$B,$A48,Sta!$Y:$Y,"&lt;12"))/$D48</f>
        <v>0</v>
      </c>
      <c r="U48" s="8">
        <f>COUNTIFS(Sta!$A:$A,$A48,Sta!$Y:$Y,"&lt;12")/$B48</f>
        <v>0</v>
      </c>
      <c r="V48" s="8" t="e">
        <f>COUNTIFS(Sta!$B:$B,$A48,Sta!$Y:$Y,"&lt;12")/$C48</f>
        <v>#DIV/0!</v>
      </c>
    </row>
    <row r="49" spans="1:22" x14ac:dyDescent="0.3">
      <c r="A49" s="4" t="s">
        <v>154</v>
      </c>
      <c r="B49" s="9">
        <f>COUNTIF(Sta!A:A,A49)</f>
        <v>1</v>
      </c>
      <c r="C49" s="4">
        <f>COUNTIF(Sta!B:B,A49)</f>
        <v>0</v>
      </c>
      <c r="D49" s="4">
        <f t="shared" si="2"/>
        <v>1</v>
      </c>
      <c r="E49" s="10">
        <f>(SUMIF(Sta!$A:$A,$A49,Sta!$Y:$Y)  + SUMIF(Sta!$B:$B,$A49,Sta!$Y:$Y) )/$D49</f>
        <v>8</v>
      </c>
      <c r="F49" s="6">
        <f>SUMIF(Sta!$A:$A,$A49,Sta!$Y:$Y)/$B49</f>
        <v>8</v>
      </c>
      <c r="G49" s="6" t="e">
        <f>SUMIF(Sta!$B:$B,$A49,Sta!$Y:$Y)/$C49</f>
        <v>#DIV/0!</v>
      </c>
      <c r="H49" s="10">
        <f>(SUMIF(Sta!$A:$A,$A49,Sta!$U:$U)  + SUMIF(Sta!$B:$B,$A49,Sta!$V:$V) )/$D49</f>
        <v>5</v>
      </c>
      <c r="I49" s="6">
        <f>SUMIF(Sta!$A:$A,$A49,Sta!$U:$U)/$B49</f>
        <v>5</v>
      </c>
      <c r="J49" s="6" t="e">
        <f>SUMIF(Sta!$B:$B,$A49,Sta!$V:$V)/$C49</f>
        <v>#DIV/0!</v>
      </c>
      <c r="K49" s="10">
        <f>(SUMIF(Sta!$A:$A,$A49,Sta!$W:$W)  + SUMIF(Sta!$B:$B,$A49,Sta!$X:$X) )/$D49</f>
        <v>3</v>
      </c>
      <c r="L49" s="6">
        <f>SUMIF(Sta!$A:$A,$A49,Sta!$W:$W)/$B49</f>
        <v>3</v>
      </c>
      <c r="M49" s="6" t="e">
        <f>SUMIF(Sta!$B:$B,$A49,Sta!$X:$X)/$C49</f>
        <v>#DIV/0!</v>
      </c>
      <c r="N49" s="11">
        <f>(COUNTIFS(Sta!$A:$A,$A49,Sta!$Y:$Y,"&gt;8") +COUNTIFS(Sta!$B:$B,$A49,Sta!$Y:$Y,"&gt;8"))/$D49</f>
        <v>0</v>
      </c>
      <c r="O49" s="8">
        <f>COUNTIFS(Sta!$A:$A,$A49,Sta!$Y:$Y,"&gt;8")/$B49</f>
        <v>0</v>
      </c>
      <c r="P49" s="8" t="e">
        <f>COUNTIFS(Sta!$B:$B,$A49,Sta!$Y:$Y,"&gt;8")/$C49</f>
        <v>#DIV/0!</v>
      </c>
      <c r="Q49" s="11">
        <f>(COUNTIFS(Sta!$A:$A,$A49,Sta!$Y:$Y,"&gt;10") +COUNTIFS(Sta!$B:$B,$A49,Sta!$Y:$Y,"&gt;10"))/$D49</f>
        <v>0</v>
      </c>
      <c r="R49" s="8">
        <f>COUNTIFS(Sta!$A:$A,$A49,Sta!$Y:$Y,"&gt;10")/$B49</f>
        <v>0</v>
      </c>
      <c r="S49" s="8" t="e">
        <f>COUNTIFS(Sta!$B:$B,$A49,Sta!$Y:$Y,"&gt;10")/$C49</f>
        <v>#DIV/0!</v>
      </c>
      <c r="T49" s="11">
        <f>(COUNTIFS(Sta!$A:$A,$A49,Sta!$Y:$Y,"&lt;12") +COUNTIFS(Sta!$B:$B,$A49,Sta!$Y:$Y,"&lt;12"))/$D49</f>
        <v>1</v>
      </c>
      <c r="U49" s="8">
        <f>COUNTIFS(Sta!$A:$A,$A49,Sta!$Y:$Y,"&lt;12")/$B49</f>
        <v>1</v>
      </c>
      <c r="V49" s="8" t="e">
        <f>COUNTIFS(Sta!$B:$B,$A49,Sta!$Y:$Y,"&lt;12")/$C49</f>
        <v>#DIV/0!</v>
      </c>
    </row>
    <row r="50" spans="1:22" x14ac:dyDescent="0.3">
      <c r="A50" s="4" t="s">
        <v>160</v>
      </c>
      <c r="B50" s="9">
        <f>COUNTIF(Sta!A:A,A50)</f>
        <v>0</v>
      </c>
      <c r="C50" s="4">
        <f>COUNTIF(Sta!B:B,A50)</f>
        <v>1</v>
      </c>
      <c r="D50" s="4">
        <f t="shared" si="2"/>
        <v>1</v>
      </c>
      <c r="E50" s="10">
        <f>(SUMIF(Sta!$A:$A,$A50,Sta!$Y:$Y)  + SUMIF(Sta!$B:$B,$A50,Sta!$Y:$Y) )/$D50</f>
        <v>15</v>
      </c>
      <c r="F50" s="6" t="e">
        <f>SUMIF(Sta!$A:$A,$A50,Sta!$Y:$Y)/$B50</f>
        <v>#DIV/0!</v>
      </c>
      <c r="G50" s="6">
        <f>SUMIF(Sta!$B:$B,$A50,Sta!$Y:$Y)/$C50</f>
        <v>15</v>
      </c>
      <c r="H50" s="10">
        <f>(SUMIF(Sta!$A:$A,$A50,Sta!$U:$U)  + SUMIF(Sta!$B:$B,$A50,Sta!$V:$V) )/$D50</f>
        <v>1</v>
      </c>
      <c r="I50" s="6" t="e">
        <f>SUMIF(Sta!$A:$A,$A50,Sta!$U:$U)/$B50</f>
        <v>#DIV/0!</v>
      </c>
      <c r="J50" s="6">
        <f>SUMIF(Sta!$B:$B,$A50,Sta!$V:$V)/$C50</f>
        <v>1</v>
      </c>
      <c r="K50" s="10">
        <f>(SUMIF(Sta!$A:$A,$A50,Sta!$W:$W)  + SUMIF(Sta!$B:$B,$A50,Sta!$X:$X) )/$D50</f>
        <v>14</v>
      </c>
      <c r="L50" s="6" t="e">
        <f>SUMIF(Sta!$A:$A,$A50,Sta!$W:$W)/$B50</f>
        <v>#DIV/0!</v>
      </c>
      <c r="M50" s="6">
        <f>SUMIF(Sta!$B:$B,$A50,Sta!$X:$X)/$C50</f>
        <v>14</v>
      </c>
      <c r="N50" s="11">
        <f>(COUNTIFS(Sta!$A:$A,$A50,Sta!$Y:$Y,"&gt;8") +COUNTIFS(Sta!$B:$B,$A50,Sta!$Y:$Y,"&gt;8"))/$D50</f>
        <v>1</v>
      </c>
      <c r="O50" s="8" t="e">
        <f>COUNTIFS(Sta!$A:$A,$A50,Sta!$Y:$Y,"&gt;8")/$B50</f>
        <v>#DIV/0!</v>
      </c>
      <c r="P50" s="8">
        <f>COUNTIFS(Sta!$B:$B,$A50,Sta!$Y:$Y,"&gt;8")/$C50</f>
        <v>1</v>
      </c>
      <c r="Q50" s="11">
        <f>(COUNTIFS(Sta!$A:$A,$A50,Sta!$Y:$Y,"&gt;10") +COUNTIFS(Sta!$B:$B,$A50,Sta!$Y:$Y,"&gt;10"))/$D50</f>
        <v>1</v>
      </c>
      <c r="R50" s="8" t="e">
        <f>COUNTIFS(Sta!$A:$A,$A50,Sta!$Y:$Y,"&gt;10")/$B50</f>
        <v>#DIV/0!</v>
      </c>
      <c r="S50" s="8">
        <f>COUNTIFS(Sta!$B:$B,$A50,Sta!$Y:$Y,"&gt;10")/$C50</f>
        <v>1</v>
      </c>
      <c r="T50" s="11">
        <f>(COUNTIFS(Sta!$A:$A,$A50,Sta!$Y:$Y,"&lt;12") +COUNTIFS(Sta!$B:$B,$A50,Sta!$Y:$Y,"&lt;12"))/$D50</f>
        <v>0</v>
      </c>
      <c r="U50" s="8" t="e">
        <f>COUNTIFS(Sta!$A:$A,$A50,Sta!$Y:$Y,"&lt;12")/$B50</f>
        <v>#DIV/0!</v>
      </c>
      <c r="V50" s="8">
        <f>COUNTIFS(Sta!$B:$B,$A50,Sta!$Y:$Y,"&lt;12")/$C50</f>
        <v>0</v>
      </c>
    </row>
    <row r="51" spans="1:22" x14ac:dyDescent="0.3">
      <c r="A51" s="4" t="s">
        <v>165</v>
      </c>
      <c r="B51" s="9">
        <f>COUNTIF(Sta!A:A,A51)</f>
        <v>1</v>
      </c>
      <c r="C51" s="4">
        <f>COUNTIF(Sta!B:B,A51)</f>
        <v>1</v>
      </c>
      <c r="D51" s="4">
        <f t="shared" si="2"/>
        <v>2</v>
      </c>
      <c r="E51" s="10">
        <f>(SUMIF(Sta!$A:$A,$A51,Sta!$Y:$Y)  + SUMIF(Sta!$B:$B,$A51,Sta!$Y:$Y) )/$D51</f>
        <v>8</v>
      </c>
      <c r="F51" s="6">
        <f>SUMIF(Sta!$A:$A,$A51,Sta!$Y:$Y)/$B51</f>
        <v>3</v>
      </c>
      <c r="G51" s="6">
        <f>SUMIF(Sta!$B:$B,$A51,Sta!$Y:$Y)/$C51</f>
        <v>13</v>
      </c>
      <c r="H51" s="10">
        <f>(SUMIF(Sta!$A:$A,$A51,Sta!$U:$U)  + SUMIF(Sta!$B:$B,$A51,Sta!$V:$V) )/$D51</f>
        <v>5</v>
      </c>
      <c r="I51" s="6">
        <f>SUMIF(Sta!$A:$A,$A51,Sta!$U:$U)/$B51</f>
        <v>3</v>
      </c>
      <c r="J51" s="6">
        <f>SUMIF(Sta!$B:$B,$A51,Sta!$V:$V)/$C51</f>
        <v>7</v>
      </c>
      <c r="K51" s="10">
        <f>(SUMIF(Sta!$A:$A,$A51,Sta!$W:$W)  + SUMIF(Sta!$B:$B,$A51,Sta!$X:$X) )/$D51</f>
        <v>3</v>
      </c>
      <c r="L51" s="6">
        <f>SUMIF(Sta!$A:$A,$A51,Sta!$W:$W)/$B51</f>
        <v>0</v>
      </c>
      <c r="M51" s="6">
        <f>SUMIF(Sta!$B:$B,$A51,Sta!$X:$X)/$C51</f>
        <v>6</v>
      </c>
      <c r="N51" s="11">
        <f>(COUNTIFS(Sta!$A:$A,$A51,Sta!$Y:$Y,"&gt;8") +COUNTIFS(Sta!$B:$B,$A51,Sta!$Y:$Y,"&gt;8"))/$D51</f>
        <v>0.5</v>
      </c>
      <c r="O51" s="8">
        <f>COUNTIFS(Sta!$A:$A,$A51,Sta!$Y:$Y,"&gt;8")/$B51</f>
        <v>0</v>
      </c>
      <c r="P51" s="8">
        <f>COUNTIFS(Sta!$B:$B,$A51,Sta!$Y:$Y,"&gt;8")/$C51</f>
        <v>1</v>
      </c>
      <c r="Q51" s="11">
        <f>(COUNTIFS(Sta!$A:$A,$A51,Sta!$Y:$Y,"&gt;10") +COUNTIFS(Sta!$B:$B,$A51,Sta!$Y:$Y,"&gt;10"))/$D51</f>
        <v>0.5</v>
      </c>
      <c r="R51" s="8">
        <f>COUNTIFS(Sta!$A:$A,$A51,Sta!$Y:$Y,"&gt;10")/$B51</f>
        <v>0</v>
      </c>
      <c r="S51" s="8">
        <f>COUNTIFS(Sta!$B:$B,$A51,Sta!$Y:$Y,"&gt;10")/$C51</f>
        <v>1</v>
      </c>
      <c r="T51" s="11">
        <f>(COUNTIFS(Sta!$A:$A,$A51,Sta!$Y:$Y,"&lt;12") +COUNTIFS(Sta!$B:$B,$A51,Sta!$Y:$Y,"&lt;12"))/$D51</f>
        <v>0.5</v>
      </c>
      <c r="U51" s="8">
        <f>COUNTIFS(Sta!$A:$A,$A51,Sta!$Y:$Y,"&lt;12")/$B51</f>
        <v>1</v>
      </c>
      <c r="V51" s="8">
        <f>COUNTIFS(Sta!$B:$B,$A51,Sta!$Y:$Y,"&lt;12")/$C51</f>
        <v>0</v>
      </c>
    </row>
    <row r="52" spans="1:22" x14ac:dyDescent="0.3">
      <c r="A52" s="4" t="s">
        <v>161</v>
      </c>
      <c r="B52" s="9">
        <f>COUNTIF(Sta!A:A,A52)</f>
        <v>0</v>
      </c>
      <c r="C52" s="4">
        <f>COUNTIF(Sta!B:B,A52)</f>
        <v>1</v>
      </c>
      <c r="D52" s="4">
        <f t="shared" si="2"/>
        <v>1</v>
      </c>
      <c r="E52" s="10">
        <f>(SUMIF(Sta!$A:$A,$A52,Sta!$Y:$Y)  + SUMIF(Sta!$B:$B,$A52,Sta!$Y:$Y) )/$D52</f>
        <v>6</v>
      </c>
      <c r="F52" s="6" t="e">
        <f>SUMIF(Sta!$A:$A,$A52,Sta!$Y:$Y)/$B52</f>
        <v>#DIV/0!</v>
      </c>
      <c r="G52" s="6">
        <f>SUMIF(Sta!$B:$B,$A52,Sta!$Y:$Y)/$C52</f>
        <v>6</v>
      </c>
      <c r="H52" s="10">
        <f>(SUMIF(Sta!$A:$A,$A52,Sta!$U:$U)  + SUMIF(Sta!$B:$B,$A52,Sta!$V:$V) )/$D52</f>
        <v>2</v>
      </c>
      <c r="I52" s="6" t="e">
        <f>SUMIF(Sta!$A:$A,$A52,Sta!$U:$U)/$B52</f>
        <v>#DIV/0!</v>
      </c>
      <c r="J52" s="6">
        <f>SUMIF(Sta!$B:$B,$A52,Sta!$V:$V)/$C52</f>
        <v>2</v>
      </c>
      <c r="K52" s="10">
        <f>(SUMIF(Sta!$A:$A,$A52,Sta!$W:$W)  + SUMIF(Sta!$B:$B,$A52,Sta!$X:$X) )/$D52</f>
        <v>4</v>
      </c>
      <c r="L52" s="6" t="e">
        <f>SUMIF(Sta!$A:$A,$A52,Sta!$W:$W)/$B52</f>
        <v>#DIV/0!</v>
      </c>
      <c r="M52" s="6">
        <f>SUMIF(Sta!$B:$B,$A52,Sta!$X:$X)/$C52</f>
        <v>4</v>
      </c>
      <c r="N52" s="11">
        <f>(COUNTIFS(Sta!$A:$A,$A52,Sta!$Y:$Y,"&gt;8") +COUNTIFS(Sta!$B:$B,$A52,Sta!$Y:$Y,"&gt;8"))/$D52</f>
        <v>0</v>
      </c>
      <c r="O52" s="8" t="e">
        <f>COUNTIFS(Sta!$A:$A,$A52,Sta!$Y:$Y,"&gt;8")/$B52</f>
        <v>#DIV/0!</v>
      </c>
      <c r="P52" s="8">
        <f>COUNTIFS(Sta!$B:$B,$A52,Sta!$Y:$Y,"&gt;8")/$C52</f>
        <v>0</v>
      </c>
      <c r="Q52" s="11">
        <f>(COUNTIFS(Sta!$A:$A,$A52,Sta!$Y:$Y,"&gt;10") +COUNTIFS(Sta!$B:$B,$A52,Sta!$Y:$Y,"&gt;10"))/$D52</f>
        <v>0</v>
      </c>
      <c r="R52" s="8" t="e">
        <f>COUNTIFS(Sta!$A:$A,$A52,Sta!$Y:$Y,"&gt;10")/$B52</f>
        <v>#DIV/0!</v>
      </c>
      <c r="S52" s="8">
        <f>COUNTIFS(Sta!$B:$B,$A52,Sta!$Y:$Y,"&gt;10")/$C52</f>
        <v>0</v>
      </c>
      <c r="T52" s="11">
        <f>(COUNTIFS(Sta!$A:$A,$A52,Sta!$Y:$Y,"&lt;12") +COUNTIFS(Sta!$B:$B,$A52,Sta!$Y:$Y,"&lt;12"))/$D52</f>
        <v>1</v>
      </c>
      <c r="U52" s="8" t="e">
        <f>COUNTIFS(Sta!$A:$A,$A52,Sta!$Y:$Y,"&lt;12")/$B52</f>
        <v>#DIV/0!</v>
      </c>
      <c r="V52" s="8">
        <f>COUNTIFS(Sta!$B:$B,$A52,Sta!$Y:$Y,"&lt;12")/$C52</f>
        <v>1</v>
      </c>
    </row>
    <row r="53" spans="1:22" x14ac:dyDescent="0.3">
      <c r="A53" s="4" t="s">
        <v>157</v>
      </c>
      <c r="B53" s="9">
        <f>COUNTIF(Sta!A:A,A53)</f>
        <v>1</v>
      </c>
      <c r="C53" s="4">
        <f>COUNTIF(Sta!B:B,A53)</f>
        <v>0</v>
      </c>
      <c r="D53" s="4">
        <f t="shared" si="2"/>
        <v>1</v>
      </c>
      <c r="E53" s="10">
        <f>(SUMIF(Sta!$A:$A,$A53,Sta!$Y:$Y)  + SUMIF(Sta!$B:$B,$A53,Sta!$Y:$Y) )/$D53</f>
        <v>6</v>
      </c>
      <c r="F53" s="6">
        <f>SUMIF(Sta!$A:$A,$A53,Sta!$Y:$Y)/$B53</f>
        <v>6</v>
      </c>
      <c r="G53" s="6" t="e">
        <f>SUMIF(Sta!$B:$B,$A53,Sta!$Y:$Y)/$C53</f>
        <v>#DIV/0!</v>
      </c>
      <c r="H53" s="10">
        <f>(SUMIF(Sta!$A:$A,$A53,Sta!$U:$U)  + SUMIF(Sta!$B:$B,$A53,Sta!$V:$V) )/$D53</f>
        <v>4</v>
      </c>
      <c r="I53" s="6">
        <f>SUMIF(Sta!$A:$A,$A53,Sta!$U:$U)/$B53</f>
        <v>4</v>
      </c>
      <c r="J53" s="6" t="e">
        <f>SUMIF(Sta!$B:$B,$A53,Sta!$V:$V)/$C53</f>
        <v>#DIV/0!</v>
      </c>
      <c r="K53" s="10">
        <f>(SUMIF(Sta!$A:$A,$A53,Sta!$W:$W)  + SUMIF(Sta!$B:$B,$A53,Sta!$X:$X) )/$D53</f>
        <v>2</v>
      </c>
      <c r="L53" s="6">
        <f>SUMIF(Sta!$A:$A,$A53,Sta!$W:$W)/$B53</f>
        <v>2</v>
      </c>
      <c r="M53" s="6" t="e">
        <f>SUMIF(Sta!$B:$B,$A53,Sta!$X:$X)/$C53</f>
        <v>#DIV/0!</v>
      </c>
      <c r="N53" s="11">
        <f>(COUNTIFS(Sta!$A:$A,$A53,Sta!$Y:$Y,"&gt;8") +COUNTIFS(Sta!$B:$B,$A53,Sta!$Y:$Y,"&gt;8"))/$D53</f>
        <v>0</v>
      </c>
      <c r="O53" s="8">
        <f>COUNTIFS(Sta!$A:$A,$A53,Sta!$Y:$Y,"&gt;8")/$B53</f>
        <v>0</v>
      </c>
      <c r="P53" s="8" t="e">
        <f>COUNTIFS(Sta!$B:$B,$A53,Sta!$Y:$Y,"&gt;8")/$C53</f>
        <v>#DIV/0!</v>
      </c>
      <c r="Q53" s="11">
        <f>(COUNTIFS(Sta!$A:$A,$A53,Sta!$Y:$Y,"&gt;10") +COUNTIFS(Sta!$B:$B,$A53,Sta!$Y:$Y,"&gt;10"))/$D53</f>
        <v>0</v>
      </c>
      <c r="R53" s="8">
        <f>COUNTIFS(Sta!$A:$A,$A53,Sta!$Y:$Y,"&gt;10")/$B53</f>
        <v>0</v>
      </c>
      <c r="S53" s="8" t="e">
        <f>COUNTIFS(Sta!$B:$B,$A53,Sta!$Y:$Y,"&gt;10")/$C53</f>
        <v>#DIV/0!</v>
      </c>
      <c r="T53" s="11">
        <f>(COUNTIFS(Sta!$A:$A,$A53,Sta!$Y:$Y,"&lt;12") +COUNTIFS(Sta!$B:$B,$A53,Sta!$Y:$Y,"&lt;12"))/$D53</f>
        <v>1</v>
      </c>
      <c r="U53" s="8">
        <f>COUNTIFS(Sta!$A:$A,$A53,Sta!$Y:$Y,"&lt;12")/$B53</f>
        <v>1</v>
      </c>
      <c r="V53" s="8" t="e">
        <f>COUNTIFS(Sta!$B:$B,$A53,Sta!$Y:$Y,"&lt;12")/$C53</f>
        <v>#DIV/0!</v>
      </c>
    </row>
    <row r="54" spans="1:22" x14ac:dyDescent="0.3">
      <c r="A54" s="4" t="s">
        <v>167</v>
      </c>
      <c r="B54" s="9">
        <f>COUNTIF(Sta!A:A,A54)</f>
        <v>0</v>
      </c>
      <c r="C54" s="4">
        <f>COUNTIF(Sta!B:B,A54)</f>
        <v>1</v>
      </c>
      <c r="D54" s="4">
        <f t="shared" si="2"/>
        <v>1</v>
      </c>
      <c r="E54" s="10">
        <f>(SUMIF(Sta!$A:$A,$A54,Sta!$Y:$Y)  + SUMIF(Sta!$B:$B,$A54,Sta!$Y:$Y) )/$D54</f>
        <v>14</v>
      </c>
      <c r="F54" s="6" t="e">
        <f>SUMIF(Sta!$A:$A,$A54,Sta!$Y:$Y)/$B54</f>
        <v>#DIV/0!</v>
      </c>
      <c r="G54" s="6">
        <f>SUMIF(Sta!$B:$B,$A54,Sta!$Y:$Y)/$C54</f>
        <v>14</v>
      </c>
      <c r="H54" s="10">
        <f>(SUMIF(Sta!$A:$A,$A54,Sta!$U:$U)  + SUMIF(Sta!$B:$B,$A54,Sta!$V:$V) )/$D54</f>
        <v>6</v>
      </c>
      <c r="I54" s="6" t="e">
        <f>SUMIF(Sta!$A:$A,$A54,Sta!$U:$U)/$B54</f>
        <v>#DIV/0!</v>
      </c>
      <c r="J54" s="6">
        <f>SUMIF(Sta!$B:$B,$A54,Sta!$V:$V)/$C54</f>
        <v>6</v>
      </c>
      <c r="K54" s="10">
        <f>(SUMIF(Sta!$A:$A,$A54,Sta!$W:$W)  + SUMIF(Sta!$B:$B,$A54,Sta!$X:$X) )/$D54</f>
        <v>8</v>
      </c>
      <c r="L54" s="6" t="e">
        <f>SUMIF(Sta!$A:$A,$A54,Sta!$W:$W)/$B54</f>
        <v>#DIV/0!</v>
      </c>
      <c r="M54" s="6">
        <f>SUMIF(Sta!$B:$B,$A54,Sta!$X:$X)/$C54</f>
        <v>8</v>
      </c>
      <c r="N54" s="11">
        <f>(COUNTIFS(Sta!$A:$A,$A54,Sta!$Y:$Y,"&gt;8") +COUNTIFS(Sta!$B:$B,$A54,Sta!$Y:$Y,"&gt;8"))/$D54</f>
        <v>1</v>
      </c>
      <c r="O54" s="8" t="e">
        <f>COUNTIFS(Sta!$A:$A,$A54,Sta!$Y:$Y,"&gt;8")/$B54</f>
        <v>#DIV/0!</v>
      </c>
      <c r="P54" s="8">
        <f>COUNTIFS(Sta!$B:$B,$A54,Sta!$Y:$Y,"&gt;8")/$C54</f>
        <v>1</v>
      </c>
      <c r="Q54" s="11">
        <f>(COUNTIFS(Sta!$A:$A,$A54,Sta!$Y:$Y,"&gt;10") +COUNTIFS(Sta!$B:$B,$A54,Sta!$Y:$Y,"&gt;10"))/$D54</f>
        <v>1</v>
      </c>
      <c r="R54" s="8" t="e">
        <f>COUNTIFS(Sta!$A:$A,$A54,Sta!$Y:$Y,"&gt;10")/$B54</f>
        <v>#DIV/0!</v>
      </c>
      <c r="S54" s="8">
        <f>COUNTIFS(Sta!$B:$B,$A54,Sta!$Y:$Y,"&gt;10")/$C54</f>
        <v>1</v>
      </c>
      <c r="T54" s="11">
        <f>(COUNTIFS(Sta!$A:$A,$A54,Sta!$Y:$Y,"&lt;12") +COUNTIFS(Sta!$B:$B,$A54,Sta!$Y:$Y,"&lt;12"))/$D54</f>
        <v>0</v>
      </c>
      <c r="U54" s="8" t="e">
        <f>COUNTIFS(Sta!$A:$A,$A54,Sta!$Y:$Y,"&lt;12")/$B54</f>
        <v>#DIV/0!</v>
      </c>
      <c r="V54" s="8">
        <f>COUNTIFS(Sta!$B:$B,$A54,Sta!$Y:$Y,"&lt;12")/$C54</f>
        <v>0</v>
      </c>
    </row>
    <row r="55" spans="1:22" x14ac:dyDescent="0.3">
      <c r="A55" s="4" t="s">
        <v>166</v>
      </c>
      <c r="B55" s="9">
        <f>COUNTIF(Sta!A:A,A55)</f>
        <v>1</v>
      </c>
      <c r="C55" s="4">
        <f>COUNTIF(Sta!B:B,A55)</f>
        <v>0</v>
      </c>
      <c r="D55" s="4">
        <f t="shared" si="2"/>
        <v>1</v>
      </c>
      <c r="E55" s="10">
        <f>(SUMIF(Sta!$A:$A,$A55,Sta!$Y:$Y)  + SUMIF(Sta!$B:$B,$A55,Sta!$Y:$Y) )/$D55</f>
        <v>11</v>
      </c>
      <c r="F55" s="6">
        <f>SUMIF(Sta!$A:$A,$A55,Sta!$Y:$Y)/$B55</f>
        <v>11</v>
      </c>
      <c r="G55" s="6" t="e">
        <f>SUMIF(Sta!$B:$B,$A55,Sta!$Y:$Y)/$C55</f>
        <v>#DIV/0!</v>
      </c>
      <c r="H55" s="10">
        <f>(SUMIF(Sta!$A:$A,$A55,Sta!$U:$U)  + SUMIF(Sta!$B:$B,$A55,Sta!$V:$V) )/$D55</f>
        <v>2</v>
      </c>
      <c r="I55" s="6">
        <f>SUMIF(Sta!$A:$A,$A55,Sta!$U:$U)/$B55</f>
        <v>2</v>
      </c>
      <c r="J55" s="6" t="e">
        <f>SUMIF(Sta!$B:$B,$A55,Sta!$V:$V)/$C55</f>
        <v>#DIV/0!</v>
      </c>
      <c r="K55" s="10">
        <f>(SUMIF(Sta!$A:$A,$A55,Sta!$W:$W)  + SUMIF(Sta!$B:$B,$A55,Sta!$X:$X) )/$D55</f>
        <v>9</v>
      </c>
      <c r="L55" s="6">
        <f>SUMIF(Sta!$A:$A,$A55,Sta!$W:$W)/$B55</f>
        <v>9</v>
      </c>
      <c r="M55" s="6" t="e">
        <f>SUMIF(Sta!$B:$B,$A55,Sta!$X:$X)/$C55</f>
        <v>#DIV/0!</v>
      </c>
      <c r="N55" s="11">
        <f>(COUNTIFS(Sta!$A:$A,$A55,Sta!$Y:$Y,"&gt;8") +COUNTIFS(Sta!$B:$B,$A55,Sta!$Y:$Y,"&gt;8"))/$D55</f>
        <v>1</v>
      </c>
      <c r="O55" s="8">
        <f>COUNTIFS(Sta!$A:$A,$A55,Sta!$Y:$Y,"&gt;8")/$B55</f>
        <v>1</v>
      </c>
      <c r="P55" s="8" t="e">
        <f>COUNTIFS(Sta!$B:$B,$A55,Sta!$Y:$Y,"&gt;8")/$C55</f>
        <v>#DIV/0!</v>
      </c>
      <c r="Q55" s="11">
        <f>(COUNTIFS(Sta!$A:$A,$A55,Sta!$Y:$Y,"&gt;10") +COUNTIFS(Sta!$B:$B,$A55,Sta!$Y:$Y,"&gt;10"))/$D55</f>
        <v>1</v>
      </c>
      <c r="R55" s="8">
        <f>COUNTIFS(Sta!$A:$A,$A55,Sta!$Y:$Y,"&gt;10")/$B55</f>
        <v>1</v>
      </c>
      <c r="S55" s="8" t="e">
        <f>COUNTIFS(Sta!$B:$B,$A55,Sta!$Y:$Y,"&gt;10")/$C55</f>
        <v>#DIV/0!</v>
      </c>
      <c r="T55" s="11">
        <f>(COUNTIFS(Sta!$A:$A,$A55,Sta!$Y:$Y,"&lt;12") +COUNTIFS(Sta!$B:$B,$A55,Sta!$Y:$Y,"&lt;12"))/$D55</f>
        <v>1</v>
      </c>
      <c r="U55" s="8">
        <f>COUNTIFS(Sta!$A:$A,$A55,Sta!$Y:$Y,"&lt;12")/$B55</f>
        <v>1</v>
      </c>
      <c r="V55" s="8" t="e">
        <f>COUNTIFS(Sta!$B:$B,$A55,Sta!$Y:$Y,"&lt;12")/$C55</f>
        <v>#DIV/0!</v>
      </c>
    </row>
    <row r="56" spans="1:22" x14ac:dyDescent="0.3">
      <c r="A56" s="4" t="s">
        <v>153</v>
      </c>
      <c r="B56" s="9">
        <f>COUNTIF(Sta!A:A,A56)</f>
        <v>0</v>
      </c>
      <c r="C56" s="4">
        <f>COUNTIF(Sta!B:B,A56)</f>
        <v>1</v>
      </c>
      <c r="D56" s="4">
        <f t="shared" si="2"/>
        <v>1</v>
      </c>
      <c r="E56" s="10">
        <f>(SUMIF(Sta!$A:$A,$A56,Sta!$Y:$Y)  + SUMIF(Sta!$B:$B,$A56,Sta!$Y:$Y) )/$D56</f>
        <v>7</v>
      </c>
      <c r="F56" s="6" t="e">
        <f>SUMIF(Sta!$A:$A,$A56,Sta!$Y:$Y)/$B56</f>
        <v>#DIV/0!</v>
      </c>
      <c r="G56" s="6">
        <f>SUMIF(Sta!$B:$B,$A56,Sta!$Y:$Y)/$C56</f>
        <v>7</v>
      </c>
      <c r="H56" s="10">
        <f>(SUMIF(Sta!$A:$A,$A56,Sta!$U:$U)  + SUMIF(Sta!$B:$B,$A56,Sta!$V:$V) )/$D56</f>
        <v>7</v>
      </c>
      <c r="I56" s="6" t="e">
        <f>SUMIF(Sta!$A:$A,$A56,Sta!$U:$U)/$B56</f>
        <v>#DIV/0!</v>
      </c>
      <c r="J56" s="6">
        <f>SUMIF(Sta!$B:$B,$A56,Sta!$V:$V)/$C56</f>
        <v>7</v>
      </c>
      <c r="K56" s="10">
        <f>(SUMIF(Sta!$A:$A,$A56,Sta!$W:$W)  + SUMIF(Sta!$B:$B,$A56,Sta!$X:$X) )/$D56</f>
        <v>0</v>
      </c>
      <c r="L56" s="6" t="e">
        <f>SUMIF(Sta!$A:$A,$A56,Sta!$W:$W)/$B56</f>
        <v>#DIV/0!</v>
      </c>
      <c r="M56" s="6">
        <f>SUMIF(Sta!$B:$B,$A56,Sta!$X:$X)/$C56</f>
        <v>0</v>
      </c>
      <c r="N56" s="11">
        <f>(COUNTIFS(Sta!$A:$A,$A56,Sta!$Y:$Y,"&gt;8") +COUNTIFS(Sta!$B:$B,$A56,Sta!$Y:$Y,"&gt;8"))/$D56</f>
        <v>0</v>
      </c>
      <c r="O56" s="8" t="e">
        <f>COUNTIFS(Sta!$A:$A,$A56,Sta!$Y:$Y,"&gt;8")/$B56</f>
        <v>#DIV/0!</v>
      </c>
      <c r="P56" s="8">
        <f>COUNTIFS(Sta!$B:$B,$A56,Sta!$Y:$Y,"&gt;8")/$C56</f>
        <v>0</v>
      </c>
      <c r="Q56" s="11">
        <f>(COUNTIFS(Sta!$A:$A,$A56,Sta!$Y:$Y,"&gt;10") +COUNTIFS(Sta!$B:$B,$A56,Sta!$Y:$Y,"&gt;10"))/$D56</f>
        <v>0</v>
      </c>
      <c r="R56" s="8" t="e">
        <f>COUNTIFS(Sta!$A:$A,$A56,Sta!$Y:$Y,"&gt;10")/$B56</f>
        <v>#DIV/0!</v>
      </c>
      <c r="S56" s="8">
        <f>COUNTIFS(Sta!$B:$B,$A56,Sta!$Y:$Y,"&gt;10")/$C56</f>
        <v>0</v>
      </c>
      <c r="T56" s="11">
        <f>(COUNTIFS(Sta!$A:$A,$A56,Sta!$Y:$Y,"&lt;12") +COUNTIFS(Sta!$B:$B,$A56,Sta!$Y:$Y,"&lt;12"))/$D56</f>
        <v>1</v>
      </c>
      <c r="U56" s="8" t="e">
        <f>COUNTIFS(Sta!$A:$A,$A56,Sta!$Y:$Y,"&lt;12")/$B56</f>
        <v>#DIV/0!</v>
      </c>
      <c r="V56" s="8">
        <f>COUNTIFS(Sta!$B:$B,$A56,Sta!$Y:$Y,"&lt;12")/$C56</f>
        <v>1</v>
      </c>
    </row>
    <row r="57" spans="1:22" x14ac:dyDescent="0.3">
      <c r="A57" s="4" t="s">
        <v>155</v>
      </c>
      <c r="B57" s="9">
        <f>COUNTIF(Sta!A:A,A57)</f>
        <v>0</v>
      </c>
      <c r="C57" s="4">
        <f>COUNTIF(Sta!B:B,A57)</f>
        <v>1</v>
      </c>
      <c r="D57" s="4">
        <f t="shared" si="2"/>
        <v>1</v>
      </c>
      <c r="E57" s="10">
        <f>(SUMIF(Sta!$A:$A,$A57,Sta!$Y:$Y)  + SUMIF(Sta!$B:$B,$A57,Sta!$Y:$Y) )/$D57</f>
        <v>10</v>
      </c>
      <c r="F57" s="6" t="e">
        <f>SUMIF(Sta!$A:$A,$A57,Sta!$Y:$Y)/$B57</f>
        <v>#DIV/0!</v>
      </c>
      <c r="G57" s="6">
        <f>SUMIF(Sta!$B:$B,$A57,Sta!$Y:$Y)/$C57</f>
        <v>10</v>
      </c>
      <c r="H57" s="10">
        <f>(SUMIF(Sta!$A:$A,$A57,Sta!$U:$U)  + SUMIF(Sta!$B:$B,$A57,Sta!$V:$V) )/$D57</f>
        <v>5</v>
      </c>
      <c r="I57" s="6" t="e">
        <f>SUMIF(Sta!$A:$A,$A57,Sta!$U:$U)/$B57</f>
        <v>#DIV/0!</v>
      </c>
      <c r="J57" s="6">
        <f>SUMIF(Sta!$B:$B,$A57,Sta!$V:$V)/$C57</f>
        <v>5</v>
      </c>
      <c r="K57" s="10">
        <f>(SUMIF(Sta!$A:$A,$A57,Sta!$W:$W)  + SUMIF(Sta!$B:$B,$A57,Sta!$X:$X) )/$D57</f>
        <v>5</v>
      </c>
      <c r="L57" s="6" t="e">
        <f>SUMIF(Sta!$A:$A,$A57,Sta!$W:$W)/$B57</f>
        <v>#DIV/0!</v>
      </c>
      <c r="M57" s="6">
        <f>SUMIF(Sta!$B:$B,$A57,Sta!$X:$X)/$C57</f>
        <v>5</v>
      </c>
      <c r="N57" s="11">
        <f>(COUNTIFS(Sta!$A:$A,$A57,Sta!$Y:$Y,"&gt;8") +COUNTIFS(Sta!$B:$B,$A57,Sta!$Y:$Y,"&gt;8"))/$D57</f>
        <v>1</v>
      </c>
      <c r="O57" s="8" t="e">
        <f>COUNTIFS(Sta!$A:$A,$A57,Sta!$Y:$Y,"&gt;8")/$B57</f>
        <v>#DIV/0!</v>
      </c>
      <c r="P57" s="8">
        <f>COUNTIFS(Sta!$B:$B,$A57,Sta!$Y:$Y,"&gt;8")/$C57</f>
        <v>1</v>
      </c>
      <c r="Q57" s="11">
        <f>(COUNTIFS(Sta!$A:$A,$A57,Sta!$Y:$Y,"&gt;10") +COUNTIFS(Sta!$B:$B,$A57,Sta!$Y:$Y,"&gt;10"))/$D57</f>
        <v>0</v>
      </c>
      <c r="R57" s="8" t="e">
        <f>COUNTIFS(Sta!$A:$A,$A57,Sta!$Y:$Y,"&gt;10")/$B57</f>
        <v>#DIV/0!</v>
      </c>
      <c r="S57" s="8">
        <f>COUNTIFS(Sta!$B:$B,$A57,Sta!$Y:$Y,"&gt;10")/$C57</f>
        <v>0</v>
      </c>
      <c r="T57" s="11">
        <f>(COUNTIFS(Sta!$A:$A,$A57,Sta!$Y:$Y,"&lt;12") +COUNTIFS(Sta!$B:$B,$A57,Sta!$Y:$Y,"&lt;12"))/$D57</f>
        <v>1</v>
      </c>
      <c r="U57" s="8" t="e">
        <f>COUNTIFS(Sta!$A:$A,$A57,Sta!$Y:$Y,"&lt;12")/$B57</f>
        <v>#DIV/0!</v>
      </c>
      <c r="V57" s="8">
        <f>COUNTIFS(Sta!$B:$B,$A57,Sta!$Y:$Y,"&lt;12")/$C57</f>
        <v>1</v>
      </c>
    </row>
    <row r="58" spans="1:22" x14ac:dyDescent="0.3">
      <c r="A58" s="4" t="s">
        <v>156</v>
      </c>
      <c r="B58" s="9">
        <f>COUNTIF(Sta!A:A,A58)</f>
        <v>1</v>
      </c>
      <c r="C58" s="4">
        <f>COUNTIF(Sta!B:B,A58)</f>
        <v>1</v>
      </c>
      <c r="D58" s="4">
        <f t="shared" si="2"/>
        <v>2</v>
      </c>
      <c r="E58" s="10">
        <f>(SUMIF(Sta!$A:$A,$A58,Sta!$Y:$Y)  + SUMIF(Sta!$B:$B,$A58,Sta!$Y:$Y) )/$D58</f>
        <v>10</v>
      </c>
      <c r="F58" s="6">
        <f>SUMIF(Sta!$A:$A,$A58,Sta!$Y:$Y)/$B58</f>
        <v>9</v>
      </c>
      <c r="G58" s="6">
        <f>SUMIF(Sta!$B:$B,$A58,Sta!$Y:$Y)/$C58</f>
        <v>11</v>
      </c>
      <c r="H58" s="10">
        <f>(SUMIF(Sta!$A:$A,$A58,Sta!$U:$U)  + SUMIF(Sta!$B:$B,$A58,Sta!$V:$V) )/$D58</f>
        <v>3.5</v>
      </c>
      <c r="I58" s="6">
        <f>SUMIF(Sta!$A:$A,$A58,Sta!$U:$U)/$B58</f>
        <v>0</v>
      </c>
      <c r="J58" s="6">
        <f>SUMIF(Sta!$B:$B,$A58,Sta!$V:$V)/$C58</f>
        <v>7</v>
      </c>
      <c r="K58" s="10">
        <f>(SUMIF(Sta!$A:$A,$A58,Sta!$W:$W)  + SUMIF(Sta!$B:$B,$A58,Sta!$X:$X) )/$D58</f>
        <v>6.5</v>
      </c>
      <c r="L58" s="6">
        <f>SUMIF(Sta!$A:$A,$A58,Sta!$W:$W)/$B58</f>
        <v>9</v>
      </c>
      <c r="M58" s="6">
        <f>SUMIF(Sta!$B:$B,$A58,Sta!$X:$X)/$C58</f>
        <v>4</v>
      </c>
      <c r="N58" s="11">
        <f>(COUNTIFS(Sta!$A:$A,$A58,Sta!$Y:$Y,"&gt;8") +COUNTIFS(Sta!$B:$B,$A58,Sta!$Y:$Y,"&gt;8"))/$D58</f>
        <v>1</v>
      </c>
      <c r="O58" s="8">
        <f>COUNTIFS(Sta!$A:$A,$A58,Sta!$Y:$Y,"&gt;8")/$B58</f>
        <v>1</v>
      </c>
      <c r="P58" s="8">
        <f>COUNTIFS(Sta!$B:$B,$A58,Sta!$Y:$Y,"&gt;8")/$C58</f>
        <v>1</v>
      </c>
      <c r="Q58" s="11">
        <f>(COUNTIFS(Sta!$A:$A,$A58,Sta!$Y:$Y,"&gt;10") +COUNTIFS(Sta!$B:$B,$A58,Sta!$Y:$Y,"&gt;10"))/$D58</f>
        <v>0.5</v>
      </c>
      <c r="R58" s="8">
        <f>COUNTIFS(Sta!$A:$A,$A58,Sta!$Y:$Y,"&gt;10")/$B58</f>
        <v>0</v>
      </c>
      <c r="S58" s="8">
        <f>COUNTIFS(Sta!$B:$B,$A58,Sta!$Y:$Y,"&gt;10")/$C58</f>
        <v>1</v>
      </c>
      <c r="T58" s="11">
        <f>(COUNTIFS(Sta!$A:$A,$A58,Sta!$Y:$Y,"&lt;12") +COUNTIFS(Sta!$B:$B,$A58,Sta!$Y:$Y,"&lt;12"))/$D58</f>
        <v>1</v>
      </c>
      <c r="U58" s="8">
        <f>COUNTIFS(Sta!$A:$A,$A58,Sta!$Y:$Y,"&lt;12")/$B58</f>
        <v>1</v>
      </c>
      <c r="V58" s="8">
        <f>COUNTIFS(Sta!$B:$B,$A58,Sta!$Y:$Y,"&lt;12")/$C58</f>
        <v>1</v>
      </c>
    </row>
    <row r="59" spans="1:22" x14ac:dyDescent="0.3">
      <c r="A59" s="4" t="s">
        <v>159</v>
      </c>
      <c r="B59" s="9">
        <f>COUNTIF(Sta!A:A,A59)</f>
        <v>1</v>
      </c>
      <c r="C59" s="4">
        <f>COUNTIF(Sta!B:B,A59)</f>
        <v>1</v>
      </c>
      <c r="D59" s="4">
        <f t="shared" si="2"/>
        <v>2</v>
      </c>
      <c r="E59" s="10">
        <f>(SUMIF(Sta!$A:$A,$A59,Sta!$Y:$Y)  + SUMIF(Sta!$B:$B,$A59,Sta!$Y:$Y) )/$D59</f>
        <v>5.5</v>
      </c>
      <c r="F59" s="6">
        <f>SUMIF(Sta!$A:$A,$A59,Sta!$Y:$Y)/$B59</f>
        <v>5</v>
      </c>
      <c r="G59" s="6">
        <f>SUMIF(Sta!$B:$B,$A59,Sta!$Y:$Y)/$C59</f>
        <v>6</v>
      </c>
      <c r="H59" s="10">
        <f>(SUMIF(Sta!$A:$A,$A59,Sta!$U:$U)  + SUMIF(Sta!$B:$B,$A59,Sta!$V:$V) )/$D59</f>
        <v>3</v>
      </c>
      <c r="I59" s="6">
        <f>SUMIF(Sta!$A:$A,$A59,Sta!$U:$U)/$B59</f>
        <v>2</v>
      </c>
      <c r="J59" s="6">
        <f>SUMIF(Sta!$B:$B,$A59,Sta!$V:$V)/$C59</f>
        <v>4</v>
      </c>
      <c r="K59" s="10">
        <f>(SUMIF(Sta!$A:$A,$A59,Sta!$W:$W)  + SUMIF(Sta!$B:$B,$A59,Sta!$X:$X) )/$D59</f>
        <v>2.5</v>
      </c>
      <c r="L59" s="6">
        <f>SUMIF(Sta!$A:$A,$A59,Sta!$W:$W)/$B59</f>
        <v>3</v>
      </c>
      <c r="M59" s="6">
        <f>SUMIF(Sta!$B:$B,$A59,Sta!$X:$X)/$C59</f>
        <v>2</v>
      </c>
      <c r="N59" s="11">
        <f>(COUNTIFS(Sta!$A:$A,$A59,Sta!$Y:$Y,"&gt;8") +COUNTIFS(Sta!$B:$B,$A59,Sta!$Y:$Y,"&gt;8"))/$D59</f>
        <v>0</v>
      </c>
      <c r="O59" s="8">
        <f>COUNTIFS(Sta!$A:$A,$A59,Sta!$Y:$Y,"&gt;8")/$B59</f>
        <v>0</v>
      </c>
      <c r="P59" s="8">
        <f>COUNTIFS(Sta!$B:$B,$A59,Sta!$Y:$Y,"&gt;8")/$C59</f>
        <v>0</v>
      </c>
      <c r="Q59" s="11">
        <f>(COUNTIFS(Sta!$A:$A,$A59,Sta!$Y:$Y,"&gt;10") +COUNTIFS(Sta!$B:$B,$A59,Sta!$Y:$Y,"&gt;10"))/$D59</f>
        <v>0</v>
      </c>
      <c r="R59" s="8">
        <f>COUNTIFS(Sta!$A:$A,$A59,Sta!$Y:$Y,"&gt;10")/$B59</f>
        <v>0</v>
      </c>
      <c r="S59" s="8">
        <f>COUNTIFS(Sta!$B:$B,$A59,Sta!$Y:$Y,"&gt;10")/$C59</f>
        <v>0</v>
      </c>
      <c r="T59" s="11">
        <f>(COUNTIFS(Sta!$A:$A,$A59,Sta!$Y:$Y,"&lt;12") +COUNTIFS(Sta!$B:$B,$A59,Sta!$Y:$Y,"&lt;12"))/$D59</f>
        <v>1</v>
      </c>
      <c r="U59" s="8">
        <f>COUNTIFS(Sta!$A:$A,$A59,Sta!$Y:$Y,"&lt;12")/$B59</f>
        <v>1</v>
      </c>
      <c r="V59" s="8">
        <f>COUNTIFS(Sta!$B:$B,$A59,Sta!$Y:$Y,"&lt;12")/$C59</f>
        <v>1</v>
      </c>
    </row>
    <row r="60" spans="1:22" x14ac:dyDescent="0.3">
      <c r="A60" s="4" t="s">
        <v>163</v>
      </c>
      <c r="B60" s="9">
        <f>COUNTIF(Sta!A:A,A60)</f>
        <v>1</v>
      </c>
      <c r="C60" s="4">
        <f>COUNTIF(Sta!B:B,A60)</f>
        <v>1</v>
      </c>
      <c r="D60" s="4">
        <f t="shared" si="2"/>
        <v>2</v>
      </c>
      <c r="E60" s="10">
        <f>(SUMIF(Sta!$A:$A,$A60,Sta!$Y:$Y)  + SUMIF(Sta!$B:$B,$A60,Sta!$Y:$Y) )/$D60</f>
        <v>11</v>
      </c>
      <c r="F60" s="6">
        <f>SUMIF(Sta!$A:$A,$A60,Sta!$Y:$Y)/$B60</f>
        <v>11</v>
      </c>
      <c r="G60" s="6">
        <f>SUMIF(Sta!$B:$B,$A60,Sta!$Y:$Y)/$C60</f>
        <v>11</v>
      </c>
      <c r="H60" s="10">
        <f>(SUMIF(Sta!$A:$A,$A60,Sta!$U:$U)  + SUMIF(Sta!$B:$B,$A60,Sta!$V:$V) )/$D60</f>
        <v>6.5</v>
      </c>
      <c r="I60" s="6">
        <f>SUMIF(Sta!$A:$A,$A60,Sta!$U:$U)/$B60</f>
        <v>4</v>
      </c>
      <c r="J60" s="6">
        <f>SUMIF(Sta!$B:$B,$A60,Sta!$V:$V)/$C60</f>
        <v>9</v>
      </c>
      <c r="K60" s="10">
        <f>(SUMIF(Sta!$A:$A,$A60,Sta!$W:$W)  + SUMIF(Sta!$B:$B,$A60,Sta!$X:$X) )/$D60</f>
        <v>4.5</v>
      </c>
      <c r="L60" s="6">
        <f>SUMIF(Sta!$A:$A,$A60,Sta!$W:$W)/$B60</f>
        <v>7</v>
      </c>
      <c r="M60" s="6">
        <f>SUMIF(Sta!$B:$B,$A60,Sta!$X:$X)/$C60</f>
        <v>2</v>
      </c>
      <c r="N60" s="11">
        <f>(COUNTIFS(Sta!$A:$A,$A60,Sta!$Y:$Y,"&gt;8") +COUNTIFS(Sta!$B:$B,$A60,Sta!$Y:$Y,"&gt;8"))/$D60</f>
        <v>1</v>
      </c>
      <c r="O60" s="8">
        <f>COUNTIFS(Sta!$A:$A,$A60,Sta!$Y:$Y,"&gt;8")/$B60</f>
        <v>1</v>
      </c>
      <c r="P60" s="8">
        <f>COUNTIFS(Sta!$B:$B,$A60,Sta!$Y:$Y,"&gt;8")/$C60</f>
        <v>1</v>
      </c>
      <c r="Q60" s="11">
        <f>(COUNTIFS(Sta!$A:$A,$A60,Sta!$Y:$Y,"&gt;10") +COUNTIFS(Sta!$B:$B,$A60,Sta!$Y:$Y,"&gt;10"))/$D60</f>
        <v>1</v>
      </c>
      <c r="R60" s="8">
        <f>COUNTIFS(Sta!$A:$A,$A60,Sta!$Y:$Y,"&gt;10")/$B60</f>
        <v>1</v>
      </c>
      <c r="S60" s="8">
        <f>COUNTIFS(Sta!$B:$B,$A60,Sta!$Y:$Y,"&gt;10")/$C60</f>
        <v>1</v>
      </c>
      <c r="T60" s="11">
        <f>(COUNTIFS(Sta!$A:$A,$A60,Sta!$Y:$Y,"&lt;12") +COUNTIFS(Sta!$B:$B,$A60,Sta!$Y:$Y,"&lt;12"))/$D60</f>
        <v>1</v>
      </c>
      <c r="U60" s="8">
        <f>COUNTIFS(Sta!$A:$A,$A60,Sta!$Y:$Y,"&lt;12")/$B60</f>
        <v>1</v>
      </c>
      <c r="V60" s="8">
        <f>COUNTIFS(Sta!$B:$B,$A60,Sta!$Y:$Y,"&lt;12")/$C60</f>
        <v>1</v>
      </c>
    </row>
    <row r="61" spans="1:22" x14ac:dyDescent="0.3">
      <c r="A61" t="s">
        <v>178</v>
      </c>
      <c r="B61" s="9">
        <f>COUNTIF(Sta!A:A,A61)</f>
        <v>0</v>
      </c>
      <c r="C61" s="4">
        <f>COUNTIF(Sta!B:B,A61)</f>
        <v>1</v>
      </c>
      <c r="D61" s="4">
        <f t="shared" ref="D61:D124" si="3">B61+C61</f>
        <v>1</v>
      </c>
      <c r="E61" s="10">
        <f>(SUMIF(Sta!$A:$A,$A61,Sta!$Y:$Y)  + SUMIF(Sta!$B:$B,$A61,Sta!$Y:$Y) )/$D61</f>
        <v>14</v>
      </c>
      <c r="F61" s="6" t="e">
        <f>SUMIF(Sta!$A:$A,$A61,Sta!$Y:$Y)/$B61</f>
        <v>#DIV/0!</v>
      </c>
      <c r="G61" s="6">
        <f>SUMIF(Sta!$B:$B,$A61,Sta!$Y:$Y)/$C61</f>
        <v>14</v>
      </c>
      <c r="H61" s="10">
        <f>(SUMIF(Sta!$A:$A,$A61,Sta!$U:$U)  + SUMIF(Sta!$B:$B,$A61,Sta!$V:$V) )/$D61</f>
        <v>0</v>
      </c>
      <c r="I61" s="6" t="e">
        <f>SUMIF(Sta!$A:$A,$A61,Sta!$U:$U)/$B61</f>
        <v>#DIV/0!</v>
      </c>
      <c r="J61" s="6">
        <f>SUMIF(Sta!$B:$B,$A61,Sta!$V:$V)/$C61</f>
        <v>0</v>
      </c>
      <c r="K61" s="10">
        <f>(SUMIF(Sta!$A:$A,$A61,Sta!$W:$W)  + SUMIF(Sta!$B:$B,$A61,Sta!$X:$X) )/$D61</f>
        <v>14</v>
      </c>
      <c r="L61" s="6" t="e">
        <f>SUMIF(Sta!$A:$A,$A61,Sta!$W:$W)/$B61</f>
        <v>#DIV/0!</v>
      </c>
      <c r="M61" s="6">
        <f>SUMIF(Sta!$B:$B,$A61,Sta!$X:$X)/$C61</f>
        <v>14</v>
      </c>
      <c r="N61" s="11">
        <f>(COUNTIFS(Sta!$A:$A,$A61,Sta!$Y:$Y,"&gt;8") +COUNTIFS(Sta!$B:$B,$A61,Sta!$Y:$Y,"&gt;8"))/$D61</f>
        <v>1</v>
      </c>
      <c r="O61" s="8" t="e">
        <f>COUNTIFS(Sta!$A:$A,$A61,Sta!$Y:$Y,"&gt;8")/$B61</f>
        <v>#DIV/0!</v>
      </c>
      <c r="P61" s="8">
        <f>COUNTIFS(Sta!$B:$B,$A61,Sta!$Y:$Y,"&gt;8")/$C61</f>
        <v>1</v>
      </c>
      <c r="Q61" s="11">
        <f>(COUNTIFS(Sta!$A:$A,$A61,Sta!$Y:$Y,"&gt;10") +COUNTIFS(Sta!$B:$B,$A61,Sta!$Y:$Y,"&gt;10"))/$D61</f>
        <v>1</v>
      </c>
      <c r="R61" s="8" t="e">
        <f>COUNTIFS(Sta!$A:$A,$A61,Sta!$Y:$Y,"&gt;10")/$B61</f>
        <v>#DIV/0!</v>
      </c>
      <c r="S61" s="8">
        <f>COUNTIFS(Sta!$B:$B,$A61,Sta!$Y:$Y,"&gt;10")/$C61</f>
        <v>1</v>
      </c>
      <c r="T61" s="11">
        <f>(COUNTIFS(Sta!$A:$A,$A61,Sta!$Y:$Y,"&lt;12") +COUNTIFS(Sta!$B:$B,$A61,Sta!$Y:$Y,"&lt;12"))/$D61</f>
        <v>0</v>
      </c>
      <c r="U61" s="8" t="e">
        <f>COUNTIFS(Sta!$A:$A,$A61,Sta!$Y:$Y,"&lt;12")/$B61</f>
        <v>#DIV/0!</v>
      </c>
      <c r="V61" s="8">
        <f>COUNTIFS(Sta!$B:$B,$A61,Sta!$Y:$Y,"&lt;12")/$C61</f>
        <v>0</v>
      </c>
    </row>
    <row r="62" spans="1:22" x14ac:dyDescent="0.3">
      <c r="A62" t="s">
        <v>176</v>
      </c>
      <c r="B62" s="9">
        <f>COUNTIF(Sta!A:A,A62)</f>
        <v>1</v>
      </c>
      <c r="C62" s="4">
        <f>COUNTIF(Sta!B:B,A62)</f>
        <v>1</v>
      </c>
      <c r="D62" s="4">
        <f t="shared" si="3"/>
        <v>2</v>
      </c>
      <c r="E62" s="10">
        <f>(SUMIF(Sta!$A:$A,$A62,Sta!$Y:$Y)  + SUMIF(Sta!$B:$B,$A62,Sta!$Y:$Y) )/$D62</f>
        <v>0</v>
      </c>
      <c r="F62" s="6">
        <f>SUMIF(Sta!$A:$A,$A62,Sta!$Y:$Y)/$B62</f>
        <v>0</v>
      </c>
      <c r="G62" s="6">
        <f>SUMIF(Sta!$B:$B,$A62,Sta!$Y:$Y)/$C62</f>
        <v>0</v>
      </c>
      <c r="H62" s="10">
        <f>(SUMIF(Sta!$A:$A,$A62,Sta!$U:$U)  + SUMIF(Sta!$B:$B,$A62,Sta!$V:$V) )/$D62</f>
        <v>0</v>
      </c>
      <c r="I62" s="6">
        <f>SUMIF(Sta!$A:$A,$A62,Sta!$U:$U)/$B62</f>
        <v>0</v>
      </c>
      <c r="J62" s="6">
        <f>SUMIF(Sta!$B:$B,$A62,Sta!$V:$V)/$C62</f>
        <v>0</v>
      </c>
      <c r="K62" s="10">
        <f>(SUMIF(Sta!$A:$A,$A62,Sta!$W:$W)  + SUMIF(Sta!$B:$B,$A62,Sta!$X:$X) )/$D62</f>
        <v>0</v>
      </c>
      <c r="L62" s="6">
        <f>SUMIF(Sta!$A:$A,$A62,Sta!$W:$W)/$B62</f>
        <v>0</v>
      </c>
      <c r="M62" s="6">
        <f>SUMIF(Sta!$B:$B,$A62,Sta!$X:$X)/$C62</f>
        <v>0</v>
      </c>
      <c r="N62" s="11">
        <f>(COUNTIFS(Sta!$A:$A,$A62,Sta!$Y:$Y,"&gt;8") +COUNTIFS(Sta!$B:$B,$A62,Sta!$Y:$Y,"&gt;8"))/$D62</f>
        <v>0</v>
      </c>
      <c r="O62" s="8">
        <f>COUNTIFS(Sta!$A:$A,$A62,Sta!$Y:$Y,"&gt;8")/$B62</f>
        <v>0</v>
      </c>
      <c r="P62" s="8">
        <f>COUNTIFS(Sta!$B:$B,$A62,Sta!$Y:$Y,"&gt;8")/$C62</f>
        <v>0</v>
      </c>
      <c r="Q62" s="11">
        <f>(COUNTIFS(Sta!$A:$A,$A62,Sta!$Y:$Y,"&gt;10") +COUNTIFS(Sta!$B:$B,$A62,Sta!$Y:$Y,"&gt;10"))/$D62</f>
        <v>0</v>
      </c>
      <c r="R62" s="8">
        <f>COUNTIFS(Sta!$A:$A,$A62,Sta!$Y:$Y,"&gt;10")/$B62</f>
        <v>0</v>
      </c>
      <c r="S62" s="8">
        <f>COUNTIFS(Sta!$B:$B,$A62,Sta!$Y:$Y,"&gt;10")/$C62</f>
        <v>0</v>
      </c>
      <c r="T62" s="11">
        <f>(COUNTIFS(Sta!$A:$A,$A62,Sta!$Y:$Y,"&lt;12") +COUNTIFS(Sta!$B:$B,$A62,Sta!$Y:$Y,"&lt;12"))/$D62</f>
        <v>0</v>
      </c>
      <c r="U62" s="8">
        <f>COUNTIFS(Sta!$A:$A,$A62,Sta!$Y:$Y,"&lt;12")/$B62</f>
        <v>0</v>
      </c>
      <c r="V62" s="8">
        <f>COUNTIFS(Sta!$B:$B,$A62,Sta!$Y:$Y,"&lt;12")/$C62</f>
        <v>0</v>
      </c>
    </row>
    <row r="63" spans="1:22" x14ac:dyDescent="0.3">
      <c r="A63" t="s">
        <v>184</v>
      </c>
      <c r="B63" s="9">
        <f>COUNTIF(Sta!A:A,A63)</f>
        <v>1</v>
      </c>
      <c r="C63" s="4">
        <f>COUNTIF(Sta!B:B,A63)</f>
        <v>1</v>
      </c>
      <c r="D63" s="4">
        <f t="shared" si="3"/>
        <v>2</v>
      </c>
      <c r="E63" s="10">
        <f>(SUMIF(Sta!$A:$A,$A63,Sta!$Y:$Y)  + SUMIF(Sta!$B:$B,$A63,Sta!$Y:$Y) )/$D63</f>
        <v>0</v>
      </c>
      <c r="F63" s="6">
        <f>SUMIF(Sta!$A:$A,$A63,Sta!$Y:$Y)/$B63</f>
        <v>0</v>
      </c>
      <c r="G63" s="6">
        <f>SUMIF(Sta!$B:$B,$A63,Sta!$Y:$Y)/$C63</f>
        <v>0</v>
      </c>
      <c r="H63" s="10">
        <f>(SUMIF(Sta!$A:$A,$A63,Sta!$U:$U)  + SUMIF(Sta!$B:$B,$A63,Sta!$V:$V) )/$D63</f>
        <v>0</v>
      </c>
      <c r="I63" s="6">
        <f>SUMIF(Sta!$A:$A,$A63,Sta!$U:$U)/$B63</f>
        <v>0</v>
      </c>
      <c r="J63" s="6">
        <f>SUMIF(Sta!$B:$B,$A63,Sta!$V:$V)/$C63</f>
        <v>0</v>
      </c>
      <c r="K63" s="10">
        <f>(SUMIF(Sta!$A:$A,$A63,Sta!$W:$W)  + SUMIF(Sta!$B:$B,$A63,Sta!$X:$X) )/$D63</f>
        <v>0</v>
      </c>
      <c r="L63" s="6">
        <f>SUMIF(Sta!$A:$A,$A63,Sta!$W:$W)/$B63</f>
        <v>0</v>
      </c>
      <c r="M63" s="6">
        <f>SUMIF(Sta!$B:$B,$A63,Sta!$X:$X)/$C63</f>
        <v>0</v>
      </c>
      <c r="N63" s="11">
        <f>(COUNTIFS(Sta!$A:$A,$A63,Sta!$Y:$Y,"&gt;8") +COUNTIFS(Sta!$B:$B,$A63,Sta!$Y:$Y,"&gt;8"))/$D63</f>
        <v>0</v>
      </c>
      <c r="O63" s="8">
        <f>COUNTIFS(Sta!$A:$A,$A63,Sta!$Y:$Y,"&gt;8")/$B63</f>
        <v>0</v>
      </c>
      <c r="P63" s="8">
        <f>COUNTIFS(Sta!$B:$B,$A63,Sta!$Y:$Y,"&gt;8")/$C63</f>
        <v>0</v>
      </c>
      <c r="Q63" s="11">
        <f>(COUNTIFS(Sta!$A:$A,$A63,Sta!$Y:$Y,"&gt;10") +COUNTIFS(Sta!$B:$B,$A63,Sta!$Y:$Y,"&gt;10"))/$D63</f>
        <v>0</v>
      </c>
      <c r="R63" s="8">
        <f>COUNTIFS(Sta!$A:$A,$A63,Sta!$Y:$Y,"&gt;10")/$B63</f>
        <v>0</v>
      </c>
      <c r="S63" s="8">
        <f>COUNTIFS(Sta!$B:$B,$A63,Sta!$Y:$Y,"&gt;10")/$C63</f>
        <v>0</v>
      </c>
      <c r="T63" s="11">
        <f>(COUNTIFS(Sta!$A:$A,$A63,Sta!$Y:$Y,"&lt;12") +COUNTIFS(Sta!$B:$B,$A63,Sta!$Y:$Y,"&lt;12"))/$D63</f>
        <v>0</v>
      </c>
      <c r="U63" s="8">
        <f>COUNTIFS(Sta!$A:$A,$A63,Sta!$Y:$Y,"&lt;12")/$B63</f>
        <v>0</v>
      </c>
      <c r="V63" s="8">
        <f>COUNTIFS(Sta!$B:$B,$A63,Sta!$Y:$Y,"&lt;12")/$C63</f>
        <v>0</v>
      </c>
    </row>
    <row r="64" spans="1:22" x14ac:dyDescent="0.3">
      <c r="A64" t="s">
        <v>190</v>
      </c>
      <c r="B64" s="9">
        <f>COUNTIF(Sta!A:A,A64)</f>
        <v>1</v>
      </c>
      <c r="C64" s="4">
        <f>COUNTIF(Sta!B:B,A64)</f>
        <v>1</v>
      </c>
      <c r="D64" s="4">
        <f t="shared" si="3"/>
        <v>2</v>
      </c>
      <c r="E64" s="10">
        <f>(SUMIF(Sta!$A:$A,$A64,Sta!$Y:$Y)  + SUMIF(Sta!$B:$B,$A64,Sta!$Y:$Y) )/$D64</f>
        <v>0</v>
      </c>
      <c r="F64" s="6">
        <f>SUMIF(Sta!$A:$A,$A64,Sta!$Y:$Y)/$B64</f>
        <v>0</v>
      </c>
      <c r="G64" s="6">
        <f>SUMIF(Sta!$B:$B,$A64,Sta!$Y:$Y)/$C64</f>
        <v>0</v>
      </c>
      <c r="H64" s="10">
        <f>(SUMIF(Sta!$A:$A,$A64,Sta!$U:$U)  + SUMIF(Sta!$B:$B,$A64,Sta!$V:$V) )/$D64</f>
        <v>0</v>
      </c>
      <c r="I64" s="6">
        <f>SUMIF(Sta!$A:$A,$A64,Sta!$U:$U)/$B64</f>
        <v>0</v>
      </c>
      <c r="J64" s="6">
        <f>SUMIF(Sta!$B:$B,$A64,Sta!$V:$V)/$C64</f>
        <v>0</v>
      </c>
      <c r="K64" s="10">
        <f>(SUMIF(Sta!$A:$A,$A64,Sta!$W:$W)  + SUMIF(Sta!$B:$B,$A64,Sta!$X:$X) )/$D64</f>
        <v>0</v>
      </c>
      <c r="L64" s="6">
        <f>SUMIF(Sta!$A:$A,$A64,Sta!$W:$W)/$B64</f>
        <v>0</v>
      </c>
      <c r="M64" s="6">
        <f>SUMIF(Sta!$B:$B,$A64,Sta!$X:$X)/$C64</f>
        <v>0</v>
      </c>
      <c r="N64" s="11">
        <f>(COUNTIFS(Sta!$A:$A,$A64,Sta!$Y:$Y,"&gt;8") +COUNTIFS(Sta!$B:$B,$A64,Sta!$Y:$Y,"&gt;8"))/$D64</f>
        <v>0</v>
      </c>
      <c r="O64" s="8">
        <f>COUNTIFS(Sta!$A:$A,$A64,Sta!$Y:$Y,"&gt;8")/$B64</f>
        <v>0</v>
      </c>
      <c r="P64" s="8">
        <f>COUNTIFS(Sta!$B:$B,$A64,Sta!$Y:$Y,"&gt;8")/$C64</f>
        <v>0</v>
      </c>
      <c r="Q64" s="11">
        <f>(COUNTIFS(Sta!$A:$A,$A64,Sta!$Y:$Y,"&gt;10") +COUNTIFS(Sta!$B:$B,$A64,Sta!$Y:$Y,"&gt;10"))/$D64</f>
        <v>0</v>
      </c>
      <c r="R64" s="8">
        <f>COUNTIFS(Sta!$A:$A,$A64,Sta!$Y:$Y,"&gt;10")/$B64</f>
        <v>0</v>
      </c>
      <c r="S64" s="8">
        <f>COUNTIFS(Sta!$B:$B,$A64,Sta!$Y:$Y,"&gt;10")/$C64</f>
        <v>0</v>
      </c>
      <c r="T64" s="11">
        <f>(COUNTIFS(Sta!$A:$A,$A64,Sta!$Y:$Y,"&lt;12") +COUNTIFS(Sta!$B:$B,$A64,Sta!$Y:$Y,"&lt;12"))/$D64</f>
        <v>0</v>
      </c>
      <c r="U64" s="8">
        <f>COUNTIFS(Sta!$A:$A,$A64,Sta!$Y:$Y,"&lt;12")/$B64</f>
        <v>0</v>
      </c>
      <c r="V64" s="8">
        <f>COUNTIFS(Sta!$B:$B,$A64,Sta!$Y:$Y,"&lt;12")/$C64</f>
        <v>0</v>
      </c>
    </row>
    <row r="65" spans="1:22" x14ac:dyDescent="0.3">
      <c r="A65" t="s">
        <v>187</v>
      </c>
      <c r="B65" s="9">
        <f>COUNTIF(Sta!A:A,A65)</f>
        <v>1</v>
      </c>
      <c r="C65" s="4">
        <f>COUNTIF(Sta!B:B,A65)</f>
        <v>1</v>
      </c>
      <c r="D65" s="4">
        <f t="shared" si="3"/>
        <v>2</v>
      </c>
      <c r="E65" s="10">
        <f>(SUMIF(Sta!$A:$A,$A65,Sta!$Y:$Y)  + SUMIF(Sta!$B:$B,$A65,Sta!$Y:$Y) )/$D65</f>
        <v>0</v>
      </c>
      <c r="F65" s="6">
        <f>SUMIF(Sta!$A:$A,$A65,Sta!$Y:$Y)/$B65</f>
        <v>0</v>
      </c>
      <c r="G65" s="6">
        <f>SUMIF(Sta!$B:$B,$A65,Sta!$Y:$Y)/$C65</f>
        <v>0</v>
      </c>
      <c r="H65" s="10">
        <f>(SUMIF(Sta!$A:$A,$A65,Sta!$U:$U)  + SUMIF(Sta!$B:$B,$A65,Sta!$V:$V) )/$D65</f>
        <v>0</v>
      </c>
      <c r="I65" s="6">
        <f>SUMIF(Sta!$A:$A,$A65,Sta!$U:$U)/$B65</f>
        <v>0</v>
      </c>
      <c r="J65" s="6">
        <f>SUMIF(Sta!$B:$B,$A65,Sta!$V:$V)/$C65</f>
        <v>0</v>
      </c>
      <c r="K65" s="10">
        <f>(SUMIF(Sta!$A:$A,$A65,Sta!$W:$W)  + SUMIF(Sta!$B:$B,$A65,Sta!$X:$X) )/$D65</f>
        <v>0</v>
      </c>
      <c r="L65" s="6">
        <f>SUMIF(Sta!$A:$A,$A65,Sta!$W:$W)/$B65</f>
        <v>0</v>
      </c>
      <c r="M65" s="6">
        <f>SUMIF(Sta!$B:$B,$A65,Sta!$X:$X)/$C65</f>
        <v>0</v>
      </c>
      <c r="N65" s="11">
        <f>(COUNTIFS(Sta!$A:$A,$A65,Sta!$Y:$Y,"&gt;8") +COUNTIFS(Sta!$B:$B,$A65,Sta!$Y:$Y,"&gt;8"))/$D65</f>
        <v>0</v>
      </c>
      <c r="O65" s="8">
        <f>COUNTIFS(Sta!$A:$A,$A65,Sta!$Y:$Y,"&gt;8")/$B65</f>
        <v>0</v>
      </c>
      <c r="P65" s="8">
        <f>COUNTIFS(Sta!$B:$B,$A65,Sta!$Y:$Y,"&gt;8")/$C65</f>
        <v>0</v>
      </c>
      <c r="Q65" s="11">
        <f>(COUNTIFS(Sta!$A:$A,$A65,Sta!$Y:$Y,"&gt;10") +COUNTIFS(Sta!$B:$B,$A65,Sta!$Y:$Y,"&gt;10"))/$D65</f>
        <v>0</v>
      </c>
      <c r="R65" s="8">
        <f>COUNTIFS(Sta!$A:$A,$A65,Sta!$Y:$Y,"&gt;10")/$B65</f>
        <v>0</v>
      </c>
      <c r="S65" s="8">
        <f>COUNTIFS(Sta!$B:$B,$A65,Sta!$Y:$Y,"&gt;10")/$C65</f>
        <v>0</v>
      </c>
      <c r="T65" s="11">
        <f>(COUNTIFS(Sta!$A:$A,$A65,Sta!$Y:$Y,"&lt;12") +COUNTIFS(Sta!$B:$B,$A65,Sta!$Y:$Y,"&lt;12"))/$D65</f>
        <v>0</v>
      </c>
      <c r="U65" s="8">
        <f>COUNTIFS(Sta!$A:$A,$A65,Sta!$Y:$Y,"&lt;12")/$B65</f>
        <v>0</v>
      </c>
      <c r="V65" s="8">
        <f>COUNTIFS(Sta!$B:$B,$A65,Sta!$Y:$Y,"&lt;12")/$C65</f>
        <v>0</v>
      </c>
    </row>
    <row r="66" spans="1:22" x14ac:dyDescent="0.3">
      <c r="A66" t="s">
        <v>180</v>
      </c>
      <c r="B66" s="9">
        <f>COUNTIF(Sta!A:A,A66)</f>
        <v>1</v>
      </c>
      <c r="C66" s="4">
        <f>COUNTIF(Sta!B:B,A66)</f>
        <v>1</v>
      </c>
      <c r="D66" s="4">
        <f t="shared" si="3"/>
        <v>2</v>
      </c>
      <c r="E66" s="10">
        <f>(SUMIF(Sta!$A:$A,$A66,Sta!$Y:$Y)  + SUMIF(Sta!$B:$B,$A66,Sta!$Y:$Y) )/$D66</f>
        <v>5</v>
      </c>
      <c r="F66" s="6">
        <f>SUMIF(Sta!$A:$A,$A66,Sta!$Y:$Y)/$B66</f>
        <v>10</v>
      </c>
      <c r="G66" s="6">
        <f>SUMIF(Sta!$B:$B,$A66,Sta!$Y:$Y)/$C66</f>
        <v>0</v>
      </c>
      <c r="H66" s="10">
        <f>(SUMIF(Sta!$A:$A,$A66,Sta!$U:$U)  + SUMIF(Sta!$B:$B,$A66,Sta!$V:$V) )/$D66</f>
        <v>2</v>
      </c>
      <c r="I66" s="6">
        <f>SUMIF(Sta!$A:$A,$A66,Sta!$U:$U)/$B66</f>
        <v>4</v>
      </c>
      <c r="J66" s="6">
        <f>SUMIF(Sta!$B:$B,$A66,Sta!$V:$V)/$C66</f>
        <v>0</v>
      </c>
      <c r="K66" s="10">
        <f>(SUMIF(Sta!$A:$A,$A66,Sta!$W:$W)  + SUMIF(Sta!$B:$B,$A66,Sta!$X:$X) )/$D66</f>
        <v>3</v>
      </c>
      <c r="L66" s="6">
        <f>SUMIF(Sta!$A:$A,$A66,Sta!$W:$W)/$B66</f>
        <v>6</v>
      </c>
      <c r="M66" s="6">
        <f>SUMIF(Sta!$B:$B,$A66,Sta!$X:$X)/$C66</f>
        <v>0</v>
      </c>
      <c r="N66" s="11">
        <f>(COUNTIFS(Sta!$A:$A,$A66,Sta!$Y:$Y,"&gt;8") +COUNTIFS(Sta!$B:$B,$A66,Sta!$Y:$Y,"&gt;8"))/$D66</f>
        <v>0.5</v>
      </c>
      <c r="O66" s="8">
        <f>COUNTIFS(Sta!$A:$A,$A66,Sta!$Y:$Y,"&gt;8")/$B66</f>
        <v>1</v>
      </c>
      <c r="P66" s="8">
        <f>COUNTIFS(Sta!$B:$B,$A66,Sta!$Y:$Y,"&gt;8")/$C66</f>
        <v>0</v>
      </c>
      <c r="Q66" s="11">
        <f>(COUNTIFS(Sta!$A:$A,$A66,Sta!$Y:$Y,"&gt;10") +COUNTIFS(Sta!$B:$B,$A66,Sta!$Y:$Y,"&gt;10"))/$D66</f>
        <v>0</v>
      </c>
      <c r="R66" s="8">
        <f>COUNTIFS(Sta!$A:$A,$A66,Sta!$Y:$Y,"&gt;10")/$B66</f>
        <v>0</v>
      </c>
      <c r="S66" s="8">
        <f>COUNTIFS(Sta!$B:$B,$A66,Sta!$Y:$Y,"&gt;10")/$C66</f>
        <v>0</v>
      </c>
      <c r="T66" s="11">
        <f>(COUNTIFS(Sta!$A:$A,$A66,Sta!$Y:$Y,"&lt;12") +COUNTIFS(Sta!$B:$B,$A66,Sta!$Y:$Y,"&lt;12"))/$D66</f>
        <v>0.5</v>
      </c>
      <c r="U66" s="8">
        <f>COUNTIFS(Sta!$A:$A,$A66,Sta!$Y:$Y,"&lt;12")/$B66</f>
        <v>1</v>
      </c>
      <c r="V66" s="8">
        <f>COUNTIFS(Sta!$B:$B,$A66,Sta!$Y:$Y,"&lt;12")/$C66</f>
        <v>0</v>
      </c>
    </row>
    <row r="67" spans="1:22" x14ac:dyDescent="0.3">
      <c r="A67" t="s">
        <v>175</v>
      </c>
      <c r="B67" s="9">
        <f>COUNTIF(Sta!A:A,A67)</f>
        <v>1</v>
      </c>
      <c r="C67" s="4">
        <f>COUNTIF(Sta!B:B,A67)</f>
        <v>1</v>
      </c>
      <c r="D67" s="4">
        <f t="shared" si="3"/>
        <v>2</v>
      </c>
      <c r="E67" s="10">
        <f>(SUMIF(Sta!$A:$A,$A67,Sta!$Y:$Y)  + SUMIF(Sta!$B:$B,$A67,Sta!$Y:$Y) )/$D67</f>
        <v>4</v>
      </c>
      <c r="F67" s="6">
        <f>SUMIF(Sta!$A:$A,$A67,Sta!$Y:$Y)/$B67</f>
        <v>0</v>
      </c>
      <c r="G67" s="6">
        <f>SUMIF(Sta!$B:$B,$A67,Sta!$Y:$Y)/$C67</f>
        <v>8</v>
      </c>
      <c r="H67" s="10">
        <f>(SUMIF(Sta!$A:$A,$A67,Sta!$U:$U)  + SUMIF(Sta!$B:$B,$A67,Sta!$V:$V) )/$D67</f>
        <v>0</v>
      </c>
      <c r="I67" s="6">
        <f>SUMIF(Sta!$A:$A,$A67,Sta!$U:$U)/$B67</f>
        <v>0</v>
      </c>
      <c r="J67" s="6">
        <f>SUMIF(Sta!$B:$B,$A67,Sta!$V:$V)/$C67</f>
        <v>0</v>
      </c>
      <c r="K67" s="10">
        <f>(SUMIF(Sta!$A:$A,$A67,Sta!$W:$W)  + SUMIF(Sta!$B:$B,$A67,Sta!$X:$X) )/$D67</f>
        <v>4</v>
      </c>
      <c r="L67" s="6">
        <f>SUMIF(Sta!$A:$A,$A67,Sta!$W:$W)/$B67</f>
        <v>0</v>
      </c>
      <c r="M67" s="6">
        <f>SUMIF(Sta!$B:$B,$A67,Sta!$X:$X)/$C67</f>
        <v>8</v>
      </c>
      <c r="N67" s="11">
        <f>(COUNTIFS(Sta!$A:$A,$A67,Sta!$Y:$Y,"&gt;8") +COUNTIFS(Sta!$B:$B,$A67,Sta!$Y:$Y,"&gt;8"))/$D67</f>
        <v>0</v>
      </c>
      <c r="O67" s="8">
        <f>COUNTIFS(Sta!$A:$A,$A67,Sta!$Y:$Y,"&gt;8")/$B67</f>
        <v>0</v>
      </c>
      <c r="P67" s="8">
        <f>COUNTIFS(Sta!$B:$B,$A67,Sta!$Y:$Y,"&gt;8")/$C67</f>
        <v>0</v>
      </c>
      <c r="Q67" s="11">
        <f>(COUNTIFS(Sta!$A:$A,$A67,Sta!$Y:$Y,"&gt;10") +COUNTIFS(Sta!$B:$B,$A67,Sta!$Y:$Y,"&gt;10"))/$D67</f>
        <v>0</v>
      </c>
      <c r="R67" s="8">
        <f>COUNTIFS(Sta!$A:$A,$A67,Sta!$Y:$Y,"&gt;10")/$B67</f>
        <v>0</v>
      </c>
      <c r="S67" s="8">
        <f>COUNTIFS(Sta!$B:$B,$A67,Sta!$Y:$Y,"&gt;10")/$C67</f>
        <v>0</v>
      </c>
      <c r="T67" s="11">
        <f>(COUNTIFS(Sta!$A:$A,$A67,Sta!$Y:$Y,"&lt;12") +COUNTIFS(Sta!$B:$B,$A67,Sta!$Y:$Y,"&lt;12"))/$D67</f>
        <v>0.5</v>
      </c>
      <c r="U67" s="8">
        <f>COUNTIFS(Sta!$A:$A,$A67,Sta!$Y:$Y,"&lt;12")/$B67</f>
        <v>0</v>
      </c>
      <c r="V67" s="8">
        <f>COUNTIFS(Sta!$B:$B,$A67,Sta!$Y:$Y,"&lt;12")/$C67</f>
        <v>1</v>
      </c>
    </row>
    <row r="68" spans="1:22" x14ac:dyDescent="0.3">
      <c r="A68" t="s">
        <v>183</v>
      </c>
      <c r="B68" s="9">
        <f>COUNTIF(Sta!A:A,A68)</f>
        <v>1</v>
      </c>
      <c r="C68" s="4">
        <f>COUNTIF(Sta!B:B,A68)</f>
        <v>1</v>
      </c>
      <c r="D68" s="4">
        <f t="shared" si="3"/>
        <v>2</v>
      </c>
      <c r="E68" s="10">
        <f>(SUMIF(Sta!$A:$A,$A68,Sta!$Y:$Y)  + SUMIF(Sta!$B:$B,$A68,Sta!$Y:$Y) )/$D68</f>
        <v>0</v>
      </c>
      <c r="F68" s="6">
        <f>SUMIF(Sta!$A:$A,$A68,Sta!$Y:$Y)/$B68</f>
        <v>0</v>
      </c>
      <c r="G68" s="6">
        <f>SUMIF(Sta!$B:$B,$A68,Sta!$Y:$Y)/$C68</f>
        <v>0</v>
      </c>
      <c r="H68" s="10">
        <f>(SUMIF(Sta!$A:$A,$A68,Sta!$U:$U)  + SUMIF(Sta!$B:$B,$A68,Sta!$V:$V) )/$D68</f>
        <v>0</v>
      </c>
      <c r="I68" s="6">
        <f>SUMIF(Sta!$A:$A,$A68,Sta!$U:$U)/$B68</f>
        <v>0</v>
      </c>
      <c r="J68" s="6">
        <f>SUMIF(Sta!$B:$B,$A68,Sta!$V:$V)/$C68</f>
        <v>0</v>
      </c>
      <c r="K68" s="10">
        <f>(SUMIF(Sta!$A:$A,$A68,Sta!$W:$W)  + SUMIF(Sta!$B:$B,$A68,Sta!$X:$X) )/$D68</f>
        <v>0</v>
      </c>
      <c r="L68" s="6">
        <f>SUMIF(Sta!$A:$A,$A68,Sta!$W:$W)/$B68</f>
        <v>0</v>
      </c>
      <c r="M68" s="6">
        <f>SUMIF(Sta!$B:$B,$A68,Sta!$X:$X)/$C68</f>
        <v>0</v>
      </c>
      <c r="N68" s="11">
        <f>(COUNTIFS(Sta!$A:$A,$A68,Sta!$Y:$Y,"&gt;8") +COUNTIFS(Sta!$B:$B,$A68,Sta!$Y:$Y,"&gt;8"))/$D68</f>
        <v>0</v>
      </c>
      <c r="O68" s="8">
        <f>COUNTIFS(Sta!$A:$A,$A68,Sta!$Y:$Y,"&gt;8")/$B68</f>
        <v>0</v>
      </c>
      <c r="P68" s="8">
        <f>COUNTIFS(Sta!$B:$B,$A68,Sta!$Y:$Y,"&gt;8")/$C68</f>
        <v>0</v>
      </c>
      <c r="Q68" s="11">
        <f>(COUNTIFS(Sta!$A:$A,$A68,Sta!$Y:$Y,"&gt;10") +COUNTIFS(Sta!$B:$B,$A68,Sta!$Y:$Y,"&gt;10"))/$D68</f>
        <v>0</v>
      </c>
      <c r="R68" s="8">
        <f>COUNTIFS(Sta!$A:$A,$A68,Sta!$Y:$Y,"&gt;10")/$B68</f>
        <v>0</v>
      </c>
      <c r="S68" s="8">
        <f>COUNTIFS(Sta!$B:$B,$A68,Sta!$Y:$Y,"&gt;10")/$C68</f>
        <v>0</v>
      </c>
      <c r="T68" s="11">
        <f>(COUNTIFS(Sta!$A:$A,$A68,Sta!$Y:$Y,"&lt;12") +COUNTIFS(Sta!$B:$B,$A68,Sta!$Y:$Y,"&lt;12"))/$D68</f>
        <v>0</v>
      </c>
      <c r="U68" s="8">
        <f>COUNTIFS(Sta!$A:$A,$A68,Sta!$Y:$Y,"&lt;12")/$B68</f>
        <v>0</v>
      </c>
      <c r="V68" s="8">
        <f>COUNTIFS(Sta!$B:$B,$A68,Sta!$Y:$Y,"&lt;12")/$C68</f>
        <v>0</v>
      </c>
    </row>
    <row r="69" spans="1:22" x14ac:dyDescent="0.3">
      <c r="A69" t="s">
        <v>193</v>
      </c>
      <c r="B69" s="9">
        <f>COUNTIF(Sta!A:A,A69)</f>
        <v>1</v>
      </c>
      <c r="C69" s="4">
        <f>COUNTIF(Sta!B:B,A69)</f>
        <v>1</v>
      </c>
      <c r="D69" s="4">
        <f t="shared" si="3"/>
        <v>2</v>
      </c>
      <c r="E69" s="10">
        <f>(SUMIF(Sta!$A:$A,$A69,Sta!$Y:$Y)  + SUMIF(Sta!$B:$B,$A69,Sta!$Y:$Y) )/$D69</f>
        <v>0</v>
      </c>
      <c r="F69" s="6">
        <f>SUMIF(Sta!$A:$A,$A69,Sta!$Y:$Y)/$B69</f>
        <v>0</v>
      </c>
      <c r="G69" s="6">
        <f>SUMIF(Sta!$B:$B,$A69,Sta!$Y:$Y)/$C69</f>
        <v>0</v>
      </c>
      <c r="H69" s="10">
        <f>(SUMIF(Sta!$A:$A,$A69,Sta!$U:$U)  + SUMIF(Sta!$B:$B,$A69,Sta!$V:$V) )/$D69</f>
        <v>0</v>
      </c>
      <c r="I69" s="6">
        <f>SUMIF(Sta!$A:$A,$A69,Sta!$U:$U)/$B69</f>
        <v>0</v>
      </c>
      <c r="J69" s="6">
        <f>SUMIF(Sta!$B:$B,$A69,Sta!$V:$V)/$C69</f>
        <v>0</v>
      </c>
      <c r="K69" s="10">
        <f>(SUMIF(Sta!$A:$A,$A69,Sta!$W:$W)  + SUMIF(Sta!$B:$B,$A69,Sta!$X:$X) )/$D69</f>
        <v>0</v>
      </c>
      <c r="L69" s="6">
        <f>SUMIF(Sta!$A:$A,$A69,Sta!$W:$W)/$B69</f>
        <v>0</v>
      </c>
      <c r="M69" s="6">
        <f>SUMIF(Sta!$B:$B,$A69,Sta!$X:$X)/$C69</f>
        <v>0</v>
      </c>
      <c r="N69" s="11">
        <f>(COUNTIFS(Sta!$A:$A,$A69,Sta!$Y:$Y,"&gt;8") +COUNTIFS(Sta!$B:$B,$A69,Sta!$Y:$Y,"&gt;8"))/$D69</f>
        <v>0</v>
      </c>
      <c r="O69" s="8">
        <f>COUNTIFS(Sta!$A:$A,$A69,Sta!$Y:$Y,"&gt;8")/$B69</f>
        <v>0</v>
      </c>
      <c r="P69" s="8">
        <f>COUNTIFS(Sta!$B:$B,$A69,Sta!$Y:$Y,"&gt;8")/$C69</f>
        <v>0</v>
      </c>
      <c r="Q69" s="11">
        <f>(COUNTIFS(Sta!$A:$A,$A69,Sta!$Y:$Y,"&gt;10") +COUNTIFS(Sta!$B:$B,$A69,Sta!$Y:$Y,"&gt;10"))/$D69</f>
        <v>0</v>
      </c>
      <c r="R69" s="8">
        <f>COUNTIFS(Sta!$A:$A,$A69,Sta!$Y:$Y,"&gt;10")/$B69</f>
        <v>0</v>
      </c>
      <c r="S69" s="8">
        <f>COUNTIFS(Sta!$B:$B,$A69,Sta!$Y:$Y,"&gt;10")/$C69</f>
        <v>0</v>
      </c>
      <c r="T69" s="11">
        <f>(COUNTIFS(Sta!$A:$A,$A69,Sta!$Y:$Y,"&lt;12") +COUNTIFS(Sta!$B:$B,$A69,Sta!$Y:$Y,"&lt;12"))/$D69</f>
        <v>0</v>
      </c>
      <c r="U69" s="8">
        <f>COUNTIFS(Sta!$A:$A,$A69,Sta!$Y:$Y,"&lt;12")/$B69</f>
        <v>0</v>
      </c>
      <c r="V69" s="8">
        <f>COUNTIFS(Sta!$B:$B,$A69,Sta!$Y:$Y,"&lt;12")/$C69</f>
        <v>0</v>
      </c>
    </row>
    <row r="70" spans="1:22" x14ac:dyDescent="0.3">
      <c r="A70" t="s">
        <v>170</v>
      </c>
      <c r="B70" s="9">
        <f>COUNTIF(Sta!A:A,A70)</f>
        <v>1</v>
      </c>
      <c r="C70" s="4">
        <f>COUNTIF(Sta!B:B,A70)</f>
        <v>1</v>
      </c>
      <c r="D70" s="4">
        <f t="shared" si="3"/>
        <v>2</v>
      </c>
      <c r="E70" s="10">
        <f>(SUMIF(Sta!$A:$A,$A70,Sta!$Y:$Y)  + SUMIF(Sta!$B:$B,$A70,Sta!$Y:$Y) )/$D70</f>
        <v>11.5</v>
      </c>
      <c r="F70" s="6">
        <f>SUMIF(Sta!$A:$A,$A70,Sta!$Y:$Y)/$B70</f>
        <v>13</v>
      </c>
      <c r="G70" s="6">
        <f>SUMIF(Sta!$B:$B,$A70,Sta!$Y:$Y)/$C70</f>
        <v>10</v>
      </c>
      <c r="H70" s="10">
        <f>(SUMIF(Sta!$A:$A,$A70,Sta!$U:$U)  + SUMIF(Sta!$B:$B,$A70,Sta!$V:$V) )/$D70</f>
        <v>8</v>
      </c>
      <c r="I70" s="6">
        <f>SUMIF(Sta!$A:$A,$A70,Sta!$U:$U)/$B70</f>
        <v>10</v>
      </c>
      <c r="J70" s="6">
        <f>SUMIF(Sta!$B:$B,$A70,Sta!$V:$V)/$C70</f>
        <v>6</v>
      </c>
      <c r="K70" s="10">
        <f>(SUMIF(Sta!$A:$A,$A70,Sta!$W:$W)  + SUMIF(Sta!$B:$B,$A70,Sta!$X:$X) )/$D70</f>
        <v>3.5</v>
      </c>
      <c r="L70" s="6">
        <f>SUMIF(Sta!$A:$A,$A70,Sta!$W:$W)/$B70</f>
        <v>3</v>
      </c>
      <c r="M70" s="6">
        <f>SUMIF(Sta!$B:$B,$A70,Sta!$X:$X)/$C70</f>
        <v>4</v>
      </c>
      <c r="N70" s="11">
        <f>(COUNTIFS(Sta!$A:$A,$A70,Sta!$Y:$Y,"&gt;8") +COUNTIFS(Sta!$B:$B,$A70,Sta!$Y:$Y,"&gt;8"))/$D70</f>
        <v>1</v>
      </c>
      <c r="O70" s="8">
        <f>COUNTIFS(Sta!$A:$A,$A70,Sta!$Y:$Y,"&gt;8")/$B70</f>
        <v>1</v>
      </c>
      <c r="P70" s="8">
        <f>COUNTIFS(Sta!$B:$B,$A70,Sta!$Y:$Y,"&gt;8")/$C70</f>
        <v>1</v>
      </c>
      <c r="Q70" s="11">
        <f>(COUNTIFS(Sta!$A:$A,$A70,Sta!$Y:$Y,"&gt;10") +COUNTIFS(Sta!$B:$B,$A70,Sta!$Y:$Y,"&gt;10"))/$D70</f>
        <v>0.5</v>
      </c>
      <c r="R70" s="8">
        <f>COUNTIFS(Sta!$A:$A,$A70,Sta!$Y:$Y,"&gt;10")/$B70</f>
        <v>1</v>
      </c>
      <c r="S70" s="8">
        <f>COUNTIFS(Sta!$B:$B,$A70,Sta!$Y:$Y,"&gt;10")/$C70</f>
        <v>0</v>
      </c>
      <c r="T70" s="11">
        <f>(COUNTIFS(Sta!$A:$A,$A70,Sta!$Y:$Y,"&lt;12") +COUNTIFS(Sta!$B:$B,$A70,Sta!$Y:$Y,"&lt;12"))/$D70</f>
        <v>0.5</v>
      </c>
      <c r="U70" s="8">
        <f>COUNTIFS(Sta!$A:$A,$A70,Sta!$Y:$Y,"&lt;12")/$B70</f>
        <v>0</v>
      </c>
      <c r="V70" s="8">
        <f>COUNTIFS(Sta!$B:$B,$A70,Sta!$Y:$Y,"&lt;12")/$C70</f>
        <v>1</v>
      </c>
    </row>
    <row r="71" spans="1:22" x14ac:dyDescent="0.3">
      <c r="A71" t="s">
        <v>174</v>
      </c>
      <c r="B71" s="9">
        <f>COUNTIF(Sta!A:A,A71)</f>
        <v>1</v>
      </c>
      <c r="C71" s="4">
        <f>COUNTIF(Sta!B:B,A71)</f>
        <v>1</v>
      </c>
      <c r="D71" s="4">
        <f t="shared" si="3"/>
        <v>2</v>
      </c>
      <c r="E71" s="10">
        <f>(SUMIF(Sta!$A:$A,$A71,Sta!$Y:$Y)  + SUMIF(Sta!$B:$B,$A71,Sta!$Y:$Y) )/$D71</f>
        <v>9.5</v>
      </c>
      <c r="F71" s="6">
        <f>SUMIF(Sta!$A:$A,$A71,Sta!$Y:$Y)/$B71</f>
        <v>0</v>
      </c>
      <c r="G71" s="6">
        <f>SUMIF(Sta!$B:$B,$A71,Sta!$Y:$Y)/$C71</f>
        <v>19</v>
      </c>
      <c r="H71" s="10">
        <f>(SUMIF(Sta!$A:$A,$A71,Sta!$U:$U)  + SUMIF(Sta!$B:$B,$A71,Sta!$V:$V) )/$D71</f>
        <v>5.5</v>
      </c>
      <c r="I71" s="6">
        <f>SUMIF(Sta!$A:$A,$A71,Sta!$U:$U)/$B71</f>
        <v>0</v>
      </c>
      <c r="J71" s="6">
        <f>SUMIF(Sta!$B:$B,$A71,Sta!$V:$V)/$C71</f>
        <v>11</v>
      </c>
      <c r="K71" s="10">
        <f>(SUMIF(Sta!$A:$A,$A71,Sta!$W:$W)  + SUMIF(Sta!$B:$B,$A71,Sta!$X:$X) )/$D71</f>
        <v>4</v>
      </c>
      <c r="L71" s="6">
        <f>SUMIF(Sta!$A:$A,$A71,Sta!$W:$W)/$B71</f>
        <v>0</v>
      </c>
      <c r="M71" s="6">
        <f>SUMIF(Sta!$B:$B,$A71,Sta!$X:$X)/$C71</f>
        <v>8</v>
      </c>
      <c r="N71" s="11">
        <f>(COUNTIFS(Sta!$A:$A,$A71,Sta!$Y:$Y,"&gt;8") +COUNTIFS(Sta!$B:$B,$A71,Sta!$Y:$Y,"&gt;8"))/$D71</f>
        <v>0.5</v>
      </c>
      <c r="O71" s="8">
        <f>COUNTIFS(Sta!$A:$A,$A71,Sta!$Y:$Y,"&gt;8")/$B71</f>
        <v>0</v>
      </c>
      <c r="P71" s="8">
        <f>COUNTIFS(Sta!$B:$B,$A71,Sta!$Y:$Y,"&gt;8")/$C71</f>
        <v>1</v>
      </c>
      <c r="Q71" s="11">
        <f>(COUNTIFS(Sta!$A:$A,$A71,Sta!$Y:$Y,"&gt;10") +COUNTIFS(Sta!$B:$B,$A71,Sta!$Y:$Y,"&gt;10"))/$D71</f>
        <v>0.5</v>
      </c>
      <c r="R71" s="8">
        <f>COUNTIFS(Sta!$A:$A,$A71,Sta!$Y:$Y,"&gt;10")/$B71</f>
        <v>0</v>
      </c>
      <c r="S71" s="8">
        <f>COUNTIFS(Sta!$B:$B,$A71,Sta!$Y:$Y,"&gt;10")/$C71</f>
        <v>1</v>
      </c>
      <c r="T71" s="11">
        <f>(COUNTIFS(Sta!$A:$A,$A71,Sta!$Y:$Y,"&lt;12") +COUNTIFS(Sta!$B:$B,$A71,Sta!$Y:$Y,"&lt;12"))/$D71</f>
        <v>0</v>
      </c>
      <c r="U71" s="8">
        <f>COUNTIFS(Sta!$A:$A,$A71,Sta!$Y:$Y,"&lt;12")/$B71</f>
        <v>0</v>
      </c>
      <c r="V71" s="8">
        <f>COUNTIFS(Sta!$B:$B,$A71,Sta!$Y:$Y,"&lt;12")/$C71</f>
        <v>0</v>
      </c>
    </row>
    <row r="72" spans="1:22" x14ac:dyDescent="0.3">
      <c r="A72" t="s">
        <v>189</v>
      </c>
      <c r="B72" s="9">
        <f>COUNTIF(Sta!A:A,A72)</f>
        <v>1</v>
      </c>
      <c r="C72" s="4">
        <f>COUNTIF(Sta!B:B,A72)</f>
        <v>1</v>
      </c>
      <c r="D72" s="4">
        <f t="shared" si="3"/>
        <v>2</v>
      </c>
      <c r="E72" s="10">
        <f>(SUMIF(Sta!$A:$A,$A72,Sta!$Y:$Y)  + SUMIF(Sta!$B:$B,$A72,Sta!$Y:$Y) )/$D72</f>
        <v>0</v>
      </c>
      <c r="F72" s="6">
        <f>SUMIF(Sta!$A:$A,$A72,Sta!$Y:$Y)/$B72</f>
        <v>0</v>
      </c>
      <c r="G72" s="6">
        <f>SUMIF(Sta!$B:$B,$A72,Sta!$Y:$Y)/$C72</f>
        <v>0</v>
      </c>
      <c r="H72" s="10">
        <f>(SUMIF(Sta!$A:$A,$A72,Sta!$U:$U)  + SUMIF(Sta!$B:$B,$A72,Sta!$V:$V) )/$D72</f>
        <v>0</v>
      </c>
      <c r="I72" s="6">
        <f>SUMIF(Sta!$A:$A,$A72,Sta!$U:$U)/$B72</f>
        <v>0</v>
      </c>
      <c r="J72" s="6">
        <f>SUMIF(Sta!$B:$B,$A72,Sta!$V:$V)/$C72</f>
        <v>0</v>
      </c>
      <c r="K72" s="10">
        <f>(SUMIF(Sta!$A:$A,$A72,Sta!$W:$W)  + SUMIF(Sta!$B:$B,$A72,Sta!$X:$X) )/$D72</f>
        <v>0</v>
      </c>
      <c r="L72" s="6">
        <f>SUMIF(Sta!$A:$A,$A72,Sta!$W:$W)/$B72</f>
        <v>0</v>
      </c>
      <c r="M72" s="6">
        <f>SUMIF(Sta!$B:$B,$A72,Sta!$X:$X)/$C72</f>
        <v>0</v>
      </c>
      <c r="N72" s="11">
        <f>(COUNTIFS(Sta!$A:$A,$A72,Sta!$Y:$Y,"&gt;8") +COUNTIFS(Sta!$B:$B,$A72,Sta!$Y:$Y,"&gt;8"))/$D72</f>
        <v>0</v>
      </c>
      <c r="O72" s="8">
        <f>COUNTIFS(Sta!$A:$A,$A72,Sta!$Y:$Y,"&gt;8")/$B72</f>
        <v>0</v>
      </c>
      <c r="P72" s="8">
        <f>COUNTIFS(Sta!$B:$B,$A72,Sta!$Y:$Y,"&gt;8")/$C72</f>
        <v>0</v>
      </c>
      <c r="Q72" s="11">
        <f>(COUNTIFS(Sta!$A:$A,$A72,Sta!$Y:$Y,"&gt;10") +COUNTIFS(Sta!$B:$B,$A72,Sta!$Y:$Y,"&gt;10"))/$D72</f>
        <v>0</v>
      </c>
      <c r="R72" s="8">
        <f>COUNTIFS(Sta!$A:$A,$A72,Sta!$Y:$Y,"&gt;10")/$B72</f>
        <v>0</v>
      </c>
      <c r="S72" s="8">
        <f>COUNTIFS(Sta!$B:$B,$A72,Sta!$Y:$Y,"&gt;10")/$C72</f>
        <v>0</v>
      </c>
      <c r="T72" s="11">
        <f>(COUNTIFS(Sta!$A:$A,$A72,Sta!$Y:$Y,"&lt;12") +COUNTIFS(Sta!$B:$B,$A72,Sta!$Y:$Y,"&lt;12"))/$D72</f>
        <v>0</v>
      </c>
      <c r="U72" s="8">
        <f>COUNTIFS(Sta!$A:$A,$A72,Sta!$Y:$Y,"&lt;12")/$B72</f>
        <v>0</v>
      </c>
      <c r="V72" s="8">
        <f>COUNTIFS(Sta!$B:$B,$A72,Sta!$Y:$Y,"&lt;12")/$C72</f>
        <v>0</v>
      </c>
    </row>
    <row r="73" spans="1:22" x14ac:dyDescent="0.3">
      <c r="A73" t="s">
        <v>171</v>
      </c>
      <c r="B73" s="9">
        <f>COUNTIF(Sta!A:A,A73)</f>
        <v>0</v>
      </c>
      <c r="C73" s="4">
        <f>COUNTIF(Sta!B:B,A73)</f>
        <v>1</v>
      </c>
      <c r="D73" s="4">
        <f t="shared" si="3"/>
        <v>1</v>
      </c>
      <c r="E73" s="10">
        <f>(SUMIF(Sta!$A:$A,$A73,Sta!$Y:$Y)  + SUMIF(Sta!$B:$B,$A73,Sta!$Y:$Y) )/$D73</f>
        <v>13</v>
      </c>
      <c r="F73" s="6" t="e">
        <f>SUMIF(Sta!$A:$A,$A73,Sta!$Y:$Y)/$B73</f>
        <v>#DIV/0!</v>
      </c>
      <c r="G73" s="6">
        <f>SUMIF(Sta!$B:$B,$A73,Sta!$Y:$Y)/$C73</f>
        <v>13</v>
      </c>
      <c r="H73" s="10">
        <f>(SUMIF(Sta!$A:$A,$A73,Sta!$U:$U)  + SUMIF(Sta!$B:$B,$A73,Sta!$V:$V) )/$D73</f>
        <v>2</v>
      </c>
      <c r="I73" s="6" t="e">
        <f>SUMIF(Sta!$A:$A,$A73,Sta!$U:$U)/$B73</f>
        <v>#DIV/0!</v>
      </c>
      <c r="J73" s="6">
        <f>SUMIF(Sta!$B:$B,$A73,Sta!$V:$V)/$C73</f>
        <v>2</v>
      </c>
      <c r="K73" s="10">
        <f>(SUMIF(Sta!$A:$A,$A73,Sta!$W:$W)  + SUMIF(Sta!$B:$B,$A73,Sta!$X:$X) )/$D73</f>
        <v>11</v>
      </c>
      <c r="L73" s="6" t="e">
        <f>SUMIF(Sta!$A:$A,$A73,Sta!$W:$W)/$B73</f>
        <v>#DIV/0!</v>
      </c>
      <c r="M73" s="6">
        <f>SUMIF(Sta!$B:$B,$A73,Sta!$X:$X)/$C73</f>
        <v>11</v>
      </c>
      <c r="N73" s="11">
        <f>(COUNTIFS(Sta!$A:$A,$A73,Sta!$Y:$Y,"&gt;8") +COUNTIFS(Sta!$B:$B,$A73,Sta!$Y:$Y,"&gt;8"))/$D73</f>
        <v>1</v>
      </c>
      <c r="O73" s="8" t="e">
        <f>COUNTIFS(Sta!$A:$A,$A73,Sta!$Y:$Y,"&gt;8")/$B73</f>
        <v>#DIV/0!</v>
      </c>
      <c r="P73" s="8">
        <f>COUNTIFS(Sta!$B:$B,$A73,Sta!$Y:$Y,"&gt;8")/$C73</f>
        <v>1</v>
      </c>
      <c r="Q73" s="11">
        <f>(COUNTIFS(Sta!$A:$A,$A73,Sta!$Y:$Y,"&gt;10") +COUNTIFS(Sta!$B:$B,$A73,Sta!$Y:$Y,"&gt;10"))/$D73</f>
        <v>1</v>
      </c>
      <c r="R73" s="8" t="e">
        <f>COUNTIFS(Sta!$A:$A,$A73,Sta!$Y:$Y,"&gt;10")/$B73</f>
        <v>#DIV/0!</v>
      </c>
      <c r="S73" s="8">
        <f>COUNTIFS(Sta!$B:$B,$A73,Sta!$Y:$Y,"&gt;10")/$C73</f>
        <v>1</v>
      </c>
      <c r="T73" s="11">
        <f>(COUNTIFS(Sta!$A:$A,$A73,Sta!$Y:$Y,"&lt;12") +COUNTIFS(Sta!$B:$B,$A73,Sta!$Y:$Y,"&lt;12"))/$D73</f>
        <v>0</v>
      </c>
      <c r="U73" s="8" t="e">
        <f>COUNTIFS(Sta!$A:$A,$A73,Sta!$Y:$Y,"&lt;12")/$B73</f>
        <v>#DIV/0!</v>
      </c>
      <c r="V73" s="8">
        <f>COUNTIFS(Sta!$B:$B,$A73,Sta!$Y:$Y,"&lt;12")/$C73</f>
        <v>0</v>
      </c>
    </row>
    <row r="74" spans="1:22" x14ac:dyDescent="0.3">
      <c r="A74" t="s">
        <v>179</v>
      </c>
      <c r="B74" s="9">
        <f>COUNTIF(Sta!A:A,A74)</f>
        <v>1</v>
      </c>
      <c r="C74" s="4">
        <f>COUNTIF(Sta!B:B,A74)</f>
        <v>1</v>
      </c>
      <c r="D74" s="4">
        <f t="shared" si="3"/>
        <v>2</v>
      </c>
      <c r="E74" s="10">
        <f>(SUMIF(Sta!$A:$A,$A74,Sta!$Y:$Y)  + SUMIF(Sta!$B:$B,$A74,Sta!$Y:$Y) )/$D74</f>
        <v>13.5</v>
      </c>
      <c r="F74" s="6">
        <f>SUMIF(Sta!$A:$A,$A74,Sta!$Y:$Y)/$B74</f>
        <v>14</v>
      </c>
      <c r="G74" s="6">
        <f>SUMIF(Sta!$B:$B,$A74,Sta!$Y:$Y)/$C74</f>
        <v>13</v>
      </c>
      <c r="H74" s="10">
        <f>(SUMIF(Sta!$A:$A,$A74,Sta!$U:$U)  + SUMIF(Sta!$B:$B,$A74,Sta!$V:$V) )/$D74</f>
        <v>6</v>
      </c>
      <c r="I74" s="6">
        <f>SUMIF(Sta!$A:$A,$A74,Sta!$U:$U)/$B74</f>
        <v>9</v>
      </c>
      <c r="J74" s="6">
        <f>SUMIF(Sta!$B:$B,$A74,Sta!$V:$V)/$C74</f>
        <v>3</v>
      </c>
      <c r="K74" s="10">
        <f>(SUMIF(Sta!$A:$A,$A74,Sta!$W:$W)  + SUMIF(Sta!$B:$B,$A74,Sta!$X:$X) )/$D74</f>
        <v>7.5</v>
      </c>
      <c r="L74" s="6">
        <f>SUMIF(Sta!$A:$A,$A74,Sta!$W:$W)/$B74</f>
        <v>5</v>
      </c>
      <c r="M74" s="6">
        <f>SUMIF(Sta!$B:$B,$A74,Sta!$X:$X)/$C74</f>
        <v>10</v>
      </c>
      <c r="N74" s="11">
        <f>(COUNTIFS(Sta!$A:$A,$A74,Sta!$Y:$Y,"&gt;8") +COUNTIFS(Sta!$B:$B,$A74,Sta!$Y:$Y,"&gt;8"))/$D74</f>
        <v>1</v>
      </c>
      <c r="O74" s="8">
        <f>COUNTIFS(Sta!$A:$A,$A74,Sta!$Y:$Y,"&gt;8")/$B74</f>
        <v>1</v>
      </c>
      <c r="P74" s="8">
        <f>COUNTIFS(Sta!$B:$B,$A74,Sta!$Y:$Y,"&gt;8")/$C74</f>
        <v>1</v>
      </c>
      <c r="Q74" s="11">
        <f>(COUNTIFS(Sta!$A:$A,$A74,Sta!$Y:$Y,"&gt;10") +COUNTIFS(Sta!$B:$B,$A74,Sta!$Y:$Y,"&gt;10"))/$D74</f>
        <v>1</v>
      </c>
      <c r="R74" s="8">
        <f>COUNTIFS(Sta!$A:$A,$A74,Sta!$Y:$Y,"&gt;10")/$B74</f>
        <v>1</v>
      </c>
      <c r="S74" s="8">
        <f>COUNTIFS(Sta!$B:$B,$A74,Sta!$Y:$Y,"&gt;10")/$C74</f>
        <v>1</v>
      </c>
      <c r="T74" s="11">
        <f>(COUNTIFS(Sta!$A:$A,$A74,Sta!$Y:$Y,"&lt;12") +COUNTIFS(Sta!$B:$B,$A74,Sta!$Y:$Y,"&lt;12"))/$D74</f>
        <v>0</v>
      </c>
      <c r="U74" s="8">
        <f>COUNTIFS(Sta!$A:$A,$A74,Sta!$Y:$Y,"&lt;12")/$B74</f>
        <v>0</v>
      </c>
      <c r="V74" s="8">
        <f>COUNTIFS(Sta!$B:$B,$A74,Sta!$Y:$Y,"&lt;12")/$C74</f>
        <v>0</v>
      </c>
    </row>
    <row r="75" spans="1:22" x14ac:dyDescent="0.3">
      <c r="A75" t="s">
        <v>186</v>
      </c>
      <c r="B75" s="9">
        <f>COUNTIF(Sta!A:A,A75)</f>
        <v>1</v>
      </c>
      <c r="C75" s="4">
        <f>COUNTIF(Sta!B:B,A75)</f>
        <v>1</v>
      </c>
      <c r="D75" s="4">
        <f t="shared" si="3"/>
        <v>2</v>
      </c>
      <c r="E75" s="10">
        <f>(SUMIF(Sta!$A:$A,$A75,Sta!$Y:$Y)  + SUMIF(Sta!$B:$B,$A75,Sta!$Y:$Y) )/$D75</f>
        <v>0</v>
      </c>
      <c r="F75" s="6">
        <f>SUMIF(Sta!$A:$A,$A75,Sta!$Y:$Y)/$B75</f>
        <v>0</v>
      </c>
      <c r="G75" s="6">
        <f>SUMIF(Sta!$B:$B,$A75,Sta!$Y:$Y)/$C75</f>
        <v>0</v>
      </c>
      <c r="H75" s="10">
        <f>(SUMIF(Sta!$A:$A,$A75,Sta!$U:$U)  + SUMIF(Sta!$B:$B,$A75,Sta!$V:$V) )/$D75</f>
        <v>0</v>
      </c>
      <c r="I75" s="6">
        <f>SUMIF(Sta!$A:$A,$A75,Sta!$U:$U)/$B75</f>
        <v>0</v>
      </c>
      <c r="J75" s="6">
        <f>SUMIF(Sta!$B:$B,$A75,Sta!$V:$V)/$C75</f>
        <v>0</v>
      </c>
      <c r="K75" s="10">
        <f>(SUMIF(Sta!$A:$A,$A75,Sta!$W:$W)  + SUMIF(Sta!$B:$B,$A75,Sta!$X:$X) )/$D75</f>
        <v>0</v>
      </c>
      <c r="L75" s="6">
        <f>SUMIF(Sta!$A:$A,$A75,Sta!$W:$W)/$B75</f>
        <v>0</v>
      </c>
      <c r="M75" s="6">
        <f>SUMIF(Sta!$B:$B,$A75,Sta!$X:$X)/$C75</f>
        <v>0</v>
      </c>
      <c r="N75" s="11">
        <f>(COUNTIFS(Sta!$A:$A,$A75,Sta!$Y:$Y,"&gt;8") +COUNTIFS(Sta!$B:$B,$A75,Sta!$Y:$Y,"&gt;8"))/$D75</f>
        <v>0</v>
      </c>
      <c r="O75" s="8">
        <f>COUNTIFS(Sta!$A:$A,$A75,Sta!$Y:$Y,"&gt;8")/$B75</f>
        <v>0</v>
      </c>
      <c r="P75" s="8">
        <f>COUNTIFS(Sta!$B:$B,$A75,Sta!$Y:$Y,"&gt;8")/$C75</f>
        <v>0</v>
      </c>
      <c r="Q75" s="11">
        <f>(COUNTIFS(Sta!$A:$A,$A75,Sta!$Y:$Y,"&gt;10") +COUNTIFS(Sta!$B:$B,$A75,Sta!$Y:$Y,"&gt;10"))/$D75</f>
        <v>0</v>
      </c>
      <c r="R75" s="8">
        <f>COUNTIFS(Sta!$A:$A,$A75,Sta!$Y:$Y,"&gt;10")/$B75</f>
        <v>0</v>
      </c>
      <c r="S75" s="8">
        <f>COUNTIFS(Sta!$B:$B,$A75,Sta!$Y:$Y,"&gt;10")/$C75</f>
        <v>0</v>
      </c>
      <c r="T75" s="11">
        <f>(COUNTIFS(Sta!$A:$A,$A75,Sta!$Y:$Y,"&lt;12") +COUNTIFS(Sta!$B:$B,$A75,Sta!$Y:$Y,"&lt;12"))/$D75</f>
        <v>0</v>
      </c>
      <c r="U75" s="8">
        <f>COUNTIFS(Sta!$A:$A,$A75,Sta!$Y:$Y,"&lt;12")/$B75</f>
        <v>0</v>
      </c>
      <c r="V75" s="8">
        <f>COUNTIFS(Sta!$B:$B,$A75,Sta!$Y:$Y,"&lt;12")/$C75</f>
        <v>0</v>
      </c>
    </row>
    <row r="76" spans="1:22" x14ac:dyDescent="0.3">
      <c r="A76" t="s">
        <v>177</v>
      </c>
      <c r="B76" s="9">
        <f>COUNTIF(Sta!A:A,A76)</f>
        <v>1</v>
      </c>
      <c r="C76" s="4">
        <f>COUNTIF(Sta!B:B,A76)</f>
        <v>1</v>
      </c>
      <c r="D76" s="4">
        <f t="shared" si="3"/>
        <v>2</v>
      </c>
      <c r="E76" s="10">
        <f>(SUMIF(Sta!$A:$A,$A76,Sta!$Y:$Y)  + SUMIF(Sta!$B:$B,$A76,Sta!$Y:$Y) )/$D76</f>
        <v>3.5</v>
      </c>
      <c r="F76" s="6">
        <f>SUMIF(Sta!$A:$A,$A76,Sta!$Y:$Y)/$B76</f>
        <v>7</v>
      </c>
      <c r="G76" s="6">
        <f>SUMIF(Sta!$B:$B,$A76,Sta!$Y:$Y)/$C76</f>
        <v>0</v>
      </c>
      <c r="H76" s="10">
        <f>(SUMIF(Sta!$A:$A,$A76,Sta!$U:$U)  + SUMIF(Sta!$B:$B,$A76,Sta!$V:$V) )/$D76</f>
        <v>3.5</v>
      </c>
      <c r="I76" s="6">
        <f>SUMIF(Sta!$A:$A,$A76,Sta!$U:$U)/$B76</f>
        <v>7</v>
      </c>
      <c r="J76" s="6">
        <f>SUMIF(Sta!$B:$B,$A76,Sta!$V:$V)/$C76</f>
        <v>0</v>
      </c>
      <c r="K76" s="10">
        <f>(SUMIF(Sta!$A:$A,$A76,Sta!$W:$W)  + SUMIF(Sta!$B:$B,$A76,Sta!$X:$X) )/$D76</f>
        <v>0</v>
      </c>
      <c r="L76" s="6">
        <f>SUMIF(Sta!$A:$A,$A76,Sta!$W:$W)/$B76</f>
        <v>0</v>
      </c>
      <c r="M76" s="6">
        <f>SUMIF(Sta!$B:$B,$A76,Sta!$X:$X)/$C76</f>
        <v>0</v>
      </c>
      <c r="N76" s="11">
        <f>(COUNTIFS(Sta!$A:$A,$A76,Sta!$Y:$Y,"&gt;8") +COUNTIFS(Sta!$B:$B,$A76,Sta!$Y:$Y,"&gt;8"))/$D76</f>
        <v>0</v>
      </c>
      <c r="O76" s="8">
        <f>COUNTIFS(Sta!$A:$A,$A76,Sta!$Y:$Y,"&gt;8")/$B76</f>
        <v>0</v>
      </c>
      <c r="P76" s="8">
        <f>COUNTIFS(Sta!$B:$B,$A76,Sta!$Y:$Y,"&gt;8")/$C76</f>
        <v>0</v>
      </c>
      <c r="Q76" s="11">
        <f>(COUNTIFS(Sta!$A:$A,$A76,Sta!$Y:$Y,"&gt;10") +COUNTIFS(Sta!$B:$B,$A76,Sta!$Y:$Y,"&gt;10"))/$D76</f>
        <v>0</v>
      </c>
      <c r="R76" s="8">
        <f>COUNTIFS(Sta!$A:$A,$A76,Sta!$Y:$Y,"&gt;10")/$B76</f>
        <v>0</v>
      </c>
      <c r="S76" s="8">
        <f>COUNTIFS(Sta!$B:$B,$A76,Sta!$Y:$Y,"&gt;10")/$C76</f>
        <v>0</v>
      </c>
      <c r="T76" s="11">
        <f>(COUNTIFS(Sta!$A:$A,$A76,Sta!$Y:$Y,"&lt;12") +COUNTIFS(Sta!$B:$B,$A76,Sta!$Y:$Y,"&lt;12"))/$D76</f>
        <v>0.5</v>
      </c>
      <c r="U76" s="8">
        <f>COUNTIFS(Sta!$A:$A,$A76,Sta!$Y:$Y,"&lt;12")/$B76</f>
        <v>1</v>
      </c>
      <c r="V76" s="8">
        <f>COUNTIFS(Sta!$B:$B,$A76,Sta!$Y:$Y,"&lt;12")/$C76</f>
        <v>0</v>
      </c>
    </row>
    <row r="77" spans="1:22" x14ac:dyDescent="0.3">
      <c r="A77" t="s">
        <v>192</v>
      </c>
      <c r="B77" s="9">
        <f>COUNTIF(Sta!A:A,A77)</f>
        <v>1</v>
      </c>
      <c r="C77" s="4">
        <f>COUNTIF(Sta!B:B,A77)</f>
        <v>1</v>
      </c>
      <c r="D77" s="4">
        <f t="shared" si="3"/>
        <v>2</v>
      </c>
      <c r="E77" s="10">
        <f>(SUMIF(Sta!$A:$A,$A77,Sta!$Y:$Y)  + SUMIF(Sta!$B:$B,$A77,Sta!$Y:$Y) )/$D77</f>
        <v>0</v>
      </c>
      <c r="F77" s="6">
        <f>SUMIF(Sta!$A:$A,$A77,Sta!$Y:$Y)/$B77</f>
        <v>0</v>
      </c>
      <c r="G77" s="6">
        <f>SUMIF(Sta!$B:$B,$A77,Sta!$Y:$Y)/$C77</f>
        <v>0</v>
      </c>
      <c r="H77" s="10">
        <f>(SUMIF(Sta!$A:$A,$A77,Sta!$U:$U)  + SUMIF(Sta!$B:$B,$A77,Sta!$V:$V) )/$D77</f>
        <v>0</v>
      </c>
      <c r="I77" s="6">
        <f>SUMIF(Sta!$A:$A,$A77,Sta!$U:$U)/$B77</f>
        <v>0</v>
      </c>
      <c r="J77" s="6">
        <f>SUMIF(Sta!$B:$B,$A77,Sta!$V:$V)/$C77</f>
        <v>0</v>
      </c>
      <c r="K77" s="10">
        <f>(SUMIF(Sta!$A:$A,$A77,Sta!$W:$W)  + SUMIF(Sta!$B:$B,$A77,Sta!$X:$X) )/$D77</f>
        <v>0</v>
      </c>
      <c r="L77" s="6">
        <f>SUMIF(Sta!$A:$A,$A77,Sta!$W:$W)/$B77</f>
        <v>0</v>
      </c>
      <c r="M77" s="6">
        <f>SUMIF(Sta!$B:$B,$A77,Sta!$X:$X)/$C77</f>
        <v>0</v>
      </c>
      <c r="N77" s="11">
        <f>(COUNTIFS(Sta!$A:$A,$A77,Sta!$Y:$Y,"&gt;8") +COUNTIFS(Sta!$B:$B,$A77,Sta!$Y:$Y,"&gt;8"))/$D77</f>
        <v>0</v>
      </c>
      <c r="O77" s="8">
        <f>COUNTIFS(Sta!$A:$A,$A77,Sta!$Y:$Y,"&gt;8")/$B77</f>
        <v>0</v>
      </c>
      <c r="P77" s="8">
        <f>COUNTIFS(Sta!$B:$B,$A77,Sta!$Y:$Y,"&gt;8")/$C77</f>
        <v>0</v>
      </c>
      <c r="Q77" s="11">
        <f>(COUNTIFS(Sta!$A:$A,$A77,Sta!$Y:$Y,"&gt;10") +COUNTIFS(Sta!$B:$B,$A77,Sta!$Y:$Y,"&gt;10"))/$D77</f>
        <v>0</v>
      </c>
      <c r="R77" s="8">
        <f>COUNTIFS(Sta!$A:$A,$A77,Sta!$Y:$Y,"&gt;10")/$B77</f>
        <v>0</v>
      </c>
      <c r="S77" s="8">
        <f>COUNTIFS(Sta!$B:$B,$A77,Sta!$Y:$Y,"&gt;10")/$C77</f>
        <v>0</v>
      </c>
      <c r="T77" s="11">
        <f>(COUNTIFS(Sta!$A:$A,$A77,Sta!$Y:$Y,"&lt;12") +COUNTIFS(Sta!$B:$B,$A77,Sta!$Y:$Y,"&lt;12"))/$D77</f>
        <v>0</v>
      </c>
      <c r="U77" s="8">
        <f>COUNTIFS(Sta!$A:$A,$A77,Sta!$Y:$Y,"&lt;12")/$B77</f>
        <v>0</v>
      </c>
      <c r="V77" s="8">
        <f>COUNTIFS(Sta!$B:$B,$A77,Sta!$Y:$Y,"&lt;12")/$C77</f>
        <v>0</v>
      </c>
    </row>
    <row r="78" spans="1:22" x14ac:dyDescent="0.3">
      <c r="A78" t="s">
        <v>191</v>
      </c>
      <c r="B78" s="9">
        <f>COUNTIF(Sta!A:A,A78)</f>
        <v>1</v>
      </c>
      <c r="C78" s="4">
        <f>COUNTIF(Sta!B:B,A78)</f>
        <v>1</v>
      </c>
      <c r="D78" s="4">
        <f t="shared" si="3"/>
        <v>2</v>
      </c>
      <c r="E78" s="10">
        <f>(SUMIF(Sta!$A:$A,$A78,Sta!$Y:$Y)  + SUMIF(Sta!$B:$B,$A78,Sta!$Y:$Y) )/$D78</f>
        <v>0</v>
      </c>
      <c r="F78" s="6">
        <f>SUMIF(Sta!$A:$A,$A78,Sta!$Y:$Y)/$B78</f>
        <v>0</v>
      </c>
      <c r="G78" s="6">
        <f>SUMIF(Sta!$B:$B,$A78,Sta!$Y:$Y)/$C78</f>
        <v>0</v>
      </c>
      <c r="H78" s="10">
        <f>(SUMIF(Sta!$A:$A,$A78,Sta!$U:$U)  + SUMIF(Sta!$B:$B,$A78,Sta!$V:$V) )/$D78</f>
        <v>0</v>
      </c>
      <c r="I78" s="6">
        <f>SUMIF(Sta!$A:$A,$A78,Sta!$U:$U)/$B78</f>
        <v>0</v>
      </c>
      <c r="J78" s="6">
        <f>SUMIF(Sta!$B:$B,$A78,Sta!$V:$V)/$C78</f>
        <v>0</v>
      </c>
      <c r="K78" s="10">
        <f>(SUMIF(Sta!$A:$A,$A78,Sta!$W:$W)  + SUMIF(Sta!$B:$B,$A78,Sta!$X:$X) )/$D78</f>
        <v>0</v>
      </c>
      <c r="L78" s="6">
        <f>SUMIF(Sta!$A:$A,$A78,Sta!$W:$W)/$B78</f>
        <v>0</v>
      </c>
      <c r="M78" s="6">
        <f>SUMIF(Sta!$B:$B,$A78,Sta!$X:$X)/$C78</f>
        <v>0</v>
      </c>
      <c r="N78" s="11">
        <f>(COUNTIFS(Sta!$A:$A,$A78,Sta!$Y:$Y,"&gt;8") +COUNTIFS(Sta!$B:$B,$A78,Sta!$Y:$Y,"&gt;8"))/$D78</f>
        <v>0</v>
      </c>
      <c r="O78" s="8">
        <f>COUNTIFS(Sta!$A:$A,$A78,Sta!$Y:$Y,"&gt;8")/$B78</f>
        <v>0</v>
      </c>
      <c r="P78" s="8">
        <f>COUNTIFS(Sta!$B:$B,$A78,Sta!$Y:$Y,"&gt;8")/$C78</f>
        <v>0</v>
      </c>
      <c r="Q78" s="11">
        <f>(COUNTIFS(Sta!$A:$A,$A78,Sta!$Y:$Y,"&gt;10") +COUNTIFS(Sta!$B:$B,$A78,Sta!$Y:$Y,"&gt;10"))/$D78</f>
        <v>0</v>
      </c>
      <c r="R78" s="8">
        <f>COUNTIFS(Sta!$A:$A,$A78,Sta!$Y:$Y,"&gt;10")/$B78</f>
        <v>0</v>
      </c>
      <c r="S78" s="8">
        <f>COUNTIFS(Sta!$B:$B,$A78,Sta!$Y:$Y,"&gt;10")/$C78</f>
        <v>0</v>
      </c>
      <c r="T78" s="11">
        <f>(COUNTIFS(Sta!$A:$A,$A78,Sta!$Y:$Y,"&lt;12") +COUNTIFS(Sta!$B:$B,$A78,Sta!$Y:$Y,"&lt;12"))/$D78</f>
        <v>0</v>
      </c>
      <c r="U78" s="8">
        <f>COUNTIFS(Sta!$A:$A,$A78,Sta!$Y:$Y,"&lt;12")/$B78</f>
        <v>0</v>
      </c>
      <c r="V78" s="8">
        <f>COUNTIFS(Sta!$B:$B,$A78,Sta!$Y:$Y,"&lt;12")/$C78</f>
        <v>0</v>
      </c>
    </row>
    <row r="79" spans="1:22" x14ac:dyDescent="0.3">
      <c r="A79" t="s">
        <v>173</v>
      </c>
      <c r="B79" s="9">
        <f>COUNTIF(Sta!A:A,A79)</f>
        <v>0</v>
      </c>
      <c r="C79" s="4">
        <f>COUNTIF(Sta!B:B,A79)</f>
        <v>1</v>
      </c>
      <c r="D79" s="4">
        <f t="shared" si="3"/>
        <v>1</v>
      </c>
      <c r="E79" s="10">
        <f>(SUMIF(Sta!$A:$A,$A79,Sta!$Y:$Y)  + SUMIF(Sta!$B:$B,$A79,Sta!$Y:$Y) )/$D79</f>
        <v>7</v>
      </c>
      <c r="F79" s="6" t="e">
        <f>SUMIF(Sta!$A:$A,$A79,Sta!$Y:$Y)/$B79</f>
        <v>#DIV/0!</v>
      </c>
      <c r="G79" s="6">
        <f>SUMIF(Sta!$B:$B,$A79,Sta!$Y:$Y)/$C79</f>
        <v>7</v>
      </c>
      <c r="H79" s="10">
        <f>(SUMIF(Sta!$A:$A,$A79,Sta!$U:$U)  + SUMIF(Sta!$B:$B,$A79,Sta!$V:$V) )/$D79</f>
        <v>4</v>
      </c>
      <c r="I79" s="6" t="e">
        <f>SUMIF(Sta!$A:$A,$A79,Sta!$U:$U)/$B79</f>
        <v>#DIV/0!</v>
      </c>
      <c r="J79" s="6">
        <f>SUMIF(Sta!$B:$B,$A79,Sta!$V:$V)/$C79</f>
        <v>4</v>
      </c>
      <c r="K79" s="10">
        <f>(SUMIF(Sta!$A:$A,$A79,Sta!$W:$W)  + SUMIF(Sta!$B:$B,$A79,Sta!$X:$X) )/$D79</f>
        <v>3</v>
      </c>
      <c r="L79" s="6" t="e">
        <f>SUMIF(Sta!$A:$A,$A79,Sta!$W:$W)/$B79</f>
        <v>#DIV/0!</v>
      </c>
      <c r="M79" s="6">
        <f>SUMIF(Sta!$B:$B,$A79,Sta!$X:$X)/$C79</f>
        <v>3</v>
      </c>
      <c r="N79" s="11">
        <f>(COUNTIFS(Sta!$A:$A,$A79,Sta!$Y:$Y,"&gt;8") +COUNTIFS(Sta!$B:$B,$A79,Sta!$Y:$Y,"&gt;8"))/$D79</f>
        <v>0</v>
      </c>
      <c r="O79" s="8" t="e">
        <f>COUNTIFS(Sta!$A:$A,$A79,Sta!$Y:$Y,"&gt;8")/$B79</f>
        <v>#DIV/0!</v>
      </c>
      <c r="P79" s="8">
        <f>COUNTIFS(Sta!$B:$B,$A79,Sta!$Y:$Y,"&gt;8")/$C79</f>
        <v>0</v>
      </c>
      <c r="Q79" s="11">
        <f>(COUNTIFS(Sta!$A:$A,$A79,Sta!$Y:$Y,"&gt;10") +COUNTIFS(Sta!$B:$B,$A79,Sta!$Y:$Y,"&gt;10"))/$D79</f>
        <v>0</v>
      </c>
      <c r="R79" s="8" t="e">
        <f>COUNTIFS(Sta!$A:$A,$A79,Sta!$Y:$Y,"&gt;10")/$B79</f>
        <v>#DIV/0!</v>
      </c>
      <c r="S79" s="8">
        <f>COUNTIFS(Sta!$B:$B,$A79,Sta!$Y:$Y,"&gt;10")/$C79</f>
        <v>0</v>
      </c>
      <c r="T79" s="11">
        <f>(COUNTIFS(Sta!$A:$A,$A79,Sta!$Y:$Y,"&lt;12") +COUNTIFS(Sta!$B:$B,$A79,Sta!$Y:$Y,"&lt;12"))/$D79</f>
        <v>1</v>
      </c>
      <c r="U79" s="8" t="e">
        <f>COUNTIFS(Sta!$A:$A,$A79,Sta!$Y:$Y,"&lt;12")/$B79</f>
        <v>#DIV/0!</v>
      </c>
      <c r="V79" s="8">
        <f>COUNTIFS(Sta!$B:$B,$A79,Sta!$Y:$Y,"&lt;12")/$C79</f>
        <v>1</v>
      </c>
    </row>
    <row r="80" spans="1:22" x14ac:dyDescent="0.3">
      <c r="A80" t="s">
        <v>185</v>
      </c>
      <c r="B80" s="9">
        <f>COUNTIF(Sta!A:A,A80)</f>
        <v>1</v>
      </c>
      <c r="C80" s="4">
        <f>COUNTIF(Sta!B:B,A80)</f>
        <v>1</v>
      </c>
      <c r="D80" s="4">
        <f t="shared" si="3"/>
        <v>2</v>
      </c>
      <c r="E80" s="10">
        <f>(SUMIF(Sta!$A:$A,$A80,Sta!$Y:$Y)  + SUMIF(Sta!$B:$B,$A80,Sta!$Y:$Y) )/$D80</f>
        <v>0</v>
      </c>
      <c r="F80" s="6">
        <f>SUMIF(Sta!$A:$A,$A80,Sta!$Y:$Y)/$B80</f>
        <v>0</v>
      </c>
      <c r="G80" s="6">
        <f>SUMIF(Sta!$B:$B,$A80,Sta!$Y:$Y)/$C80</f>
        <v>0</v>
      </c>
      <c r="H80" s="10">
        <f>(SUMIF(Sta!$A:$A,$A80,Sta!$U:$U)  + SUMIF(Sta!$B:$B,$A80,Sta!$V:$V) )/$D80</f>
        <v>0</v>
      </c>
      <c r="I80" s="6">
        <f>SUMIF(Sta!$A:$A,$A80,Sta!$U:$U)/$B80</f>
        <v>0</v>
      </c>
      <c r="J80" s="6">
        <f>SUMIF(Sta!$B:$B,$A80,Sta!$V:$V)/$C80</f>
        <v>0</v>
      </c>
      <c r="K80" s="10">
        <f>(SUMIF(Sta!$A:$A,$A80,Sta!$W:$W)  + SUMIF(Sta!$B:$B,$A80,Sta!$X:$X) )/$D80</f>
        <v>0</v>
      </c>
      <c r="L80" s="6">
        <f>SUMIF(Sta!$A:$A,$A80,Sta!$W:$W)/$B80</f>
        <v>0</v>
      </c>
      <c r="M80" s="6">
        <f>SUMIF(Sta!$B:$B,$A80,Sta!$X:$X)/$C80</f>
        <v>0</v>
      </c>
      <c r="N80" s="11">
        <f>(COUNTIFS(Sta!$A:$A,$A80,Sta!$Y:$Y,"&gt;8") +COUNTIFS(Sta!$B:$B,$A80,Sta!$Y:$Y,"&gt;8"))/$D80</f>
        <v>0</v>
      </c>
      <c r="O80" s="8">
        <f>COUNTIFS(Sta!$A:$A,$A80,Sta!$Y:$Y,"&gt;8")/$B80</f>
        <v>0</v>
      </c>
      <c r="P80" s="8">
        <f>COUNTIFS(Sta!$B:$B,$A80,Sta!$Y:$Y,"&gt;8")/$C80</f>
        <v>0</v>
      </c>
      <c r="Q80" s="11">
        <f>(COUNTIFS(Sta!$A:$A,$A80,Sta!$Y:$Y,"&gt;10") +COUNTIFS(Sta!$B:$B,$A80,Sta!$Y:$Y,"&gt;10"))/$D80</f>
        <v>0</v>
      </c>
      <c r="R80" s="8">
        <f>COUNTIFS(Sta!$A:$A,$A80,Sta!$Y:$Y,"&gt;10")/$B80</f>
        <v>0</v>
      </c>
      <c r="S80" s="8">
        <f>COUNTIFS(Sta!$B:$B,$A80,Sta!$Y:$Y,"&gt;10")/$C80</f>
        <v>0</v>
      </c>
      <c r="T80" s="11">
        <f>(COUNTIFS(Sta!$A:$A,$A80,Sta!$Y:$Y,"&lt;12") +COUNTIFS(Sta!$B:$B,$A80,Sta!$Y:$Y,"&lt;12"))/$D80</f>
        <v>0</v>
      </c>
      <c r="U80" s="8">
        <f>COUNTIFS(Sta!$A:$A,$A80,Sta!$Y:$Y,"&lt;12")/$B80</f>
        <v>0</v>
      </c>
      <c r="V80" s="8">
        <f>COUNTIFS(Sta!$B:$B,$A80,Sta!$Y:$Y,"&lt;12")/$C80</f>
        <v>0</v>
      </c>
    </row>
    <row r="81" spans="1:22" x14ac:dyDescent="0.3">
      <c r="A81" t="s">
        <v>181</v>
      </c>
      <c r="B81" s="9">
        <f>COUNTIF(Sta!A:A,A81)</f>
        <v>1</v>
      </c>
      <c r="C81" s="4">
        <f>COUNTIF(Sta!B:B,A81)</f>
        <v>1</v>
      </c>
      <c r="D81" s="4">
        <f t="shared" si="3"/>
        <v>2</v>
      </c>
      <c r="E81" s="10">
        <f>(SUMIF(Sta!$A:$A,$A81,Sta!$Y:$Y)  + SUMIF(Sta!$B:$B,$A81,Sta!$Y:$Y) )/$D81</f>
        <v>0</v>
      </c>
      <c r="F81" s="6">
        <f>SUMIF(Sta!$A:$A,$A81,Sta!$Y:$Y)/$B81</f>
        <v>0</v>
      </c>
      <c r="G81" s="6">
        <f>SUMIF(Sta!$B:$B,$A81,Sta!$Y:$Y)/$C81</f>
        <v>0</v>
      </c>
      <c r="H81" s="10">
        <f>(SUMIF(Sta!$A:$A,$A81,Sta!$U:$U)  + SUMIF(Sta!$B:$B,$A81,Sta!$V:$V) )/$D81</f>
        <v>0</v>
      </c>
      <c r="I81" s="6">
        <f>SUMIF(Sta!$A:$A,$A81,Sta!$U:$U)/$B81</f>
        <v>0</v>
      </c>
      <c r="J81" s="6">
        <f>SUMIF(Sta!$B:$B,$A81,Sta!$V:$V)/$C81</f>
        <v>0</v>
      </c>
      <c r="K81" s="10">
        <f>(SUMIF(Sta!$A:$A,$A81,Sta!$W:$W)  + SUMIF(Sta!$B:$B,$A81,Sta!$X:$X) )/$D81</f>
        <v>0</v>
      </c>
      <c r="L81" s="6">
        <f>SUMIF(Sta!$A:$A,$A81,Sta!$W:$W)/$B81</f>
        <v>0</v>
      </c>
      <c r="M81" s="6">
        <f>SUMIF(Sta!$B:$B,$A81,Sta!$X:$X)/$C81</f>
        <v>0</v>
      </c>
      <c r="N81" s="11">
        <f>(COUNTIFS(Sta!$A:$A,$A81,Sta!$Y:$Y,"&gt;8") +COUNTIFS(Sta!$B:$B,$A81,Sta!$Y:$Y,"&gt;8"))/$D81</f>
        <v>0</v>
      </c>
      <c r="O81" s="8">
        <f>COUNTIFS(Sta!$A:$A,$A81,Sta!$Y:$Y,"&gt;8")/$B81</f>
        <v>0</v>
      </c>
      <c r="P81" s="8">
        <f>COUNTIFS(Sta!$B:$B,$A81,Sta!$Y:$Y,"&gt;8")/$C81</f>
        <v>0</v>
      </c>
      <c r="Q81" s="11">
        <f>(COUNTIFS(Sta!$A:$A,$A81,Sta!$Y:$Y,"&gt;10") +COUNTIFS(Sta!$B:$B,$A81,Sta!$Y:$Y,"&gt;10"))/$D81</f>
        <v>0</v>
      </c>
      <c r="R81" s="8">
        <f>COUNTIFS(Sta!$A:$A,$A81,Sta!$Y:$Y,"&gt;10")/$B81</f>
        <v>0</v>
      </c>
      <c r="S81" s="8">
        <f>COUNTIFS(Sta!$B:$B,$A81,Sta!$Y:$Y,"&gt;10")/$C81</f>
        <v>0</v>
      </c>
      <c r="T81" s="11">
        <f>(COUNTIFS(Sta!$A:$A,$A81,Sta!$Y:$Y,"&lt;12") +COUNTIFS(Sta!$B:$B,$A81,Sta!$Y:$Y,"&lt;12"))/$D81</f>
        <v>0</v>
      </c>
      <c r="U81" s="8">
        <f>COUNTIFS(Sta!$A:$A,$A81,Sta!$Y:$Y,"&lt;12")/$B81</f>
        <v>0</v>
      </c>
      <c r="V81" s="8">
        <f>COUNTIFS(Sta!$B:$B,$A81,Sta!$Y:$Y,"&lt;12")/$C81</f>
        <v>0</v>
      </c>
    </row>
    <row r="82" spans="1:22" x14ac:dyDescent="0.3">
      <c r="A82" t="s">
        <v>182</v>
      </c>
      <c r="B82" s="9">
        <f>COUNTIF(Sta!A:A,A82)</f>
        <v>1</v>
      </c>
      <c r="C82" s="4">
        <f>COUNTIF(Sta!B:B,A82)</f>
        <v>1</v>
      </c>
      <c r="D82" s="4">
        <f t="shared" si="3"/>
        <v>2</v>
      </c>
      <c r="E82" s="10">
        <f>(SUMIF(Sta!$A:$A,$A82,Sta!$Y:$Y)  + SUMIF(Sta!$B:$B,$A82,Sta!$Y:$Y) )/$D82</f>
        <v>0</v>
      </c>
      <c r="F82" s="6">
        <f>SUMIF(Sta!$A:$A,$A82,Sta!$Y:$Y)/$B82</f>
        <v>0</v>
      </c>
      <c r="G82" s="6">
        <f>SUMIF(Sta!$B:$B,$A82,Sta!$Y:$Y)/$C82</f>
        <v>0</v>
      </c>
      <c r="H82" s="10">
        <f>(SUMIF(Sta!$A:$A,$A82,Sta!$U:$U)  + SUMIF(Sta!$B:$B,$A82,Sta!$V:$V) )/$D82</f>
        <v>0</v>
      </c>
      <c r="I82" s="6">
        <f>SUMIF(Sta!$A:$A,$A82,Sta!$U:$U)/$B82</f>
        <v>0</v>
      </c>
      <c r="J82" s="6">
        <f>SUMIF(Sta!$B:$B,$A82,Sta!$V:$V)/$C82</f>
        <v>0</v>
      </c>
      <c r="K82" s="10">
        <f>(SUMIF(Sta!$A:$A,$A82,Sta!$W:$W)  + SUMIF(Sta!$B:$B,$A82,Sta!$X:$X) )/$D82</f>
        <v>0</v>
      </c>
      <c r="L82" s="6">
        <f>SUMIF(Sta!$A:$A,$A82,Sta!$W:$W)/$B82</f>
        <v>0</v>
      </c>
      <c r="M82" s="6">
        <f>SUMIF(Sta!$B:$B,$A82,Sta!$X:$X)/$C82</f>
        <v>0</v>
      </c>
      <c r="N82" s="11">
        <f>(COUNTIFS(Sta!$A:$A,$A82,Sta!$Y:$Y,"&gt;8") +COUNTIFS(Sta!$B:$B,$A82,Sta!$Y:$Y,"&gt;8"))/$D82</f>
        <v>0</v>
      </c>
      <c r="O82" s="8">
        <f>COUNTIFS(Sta!$A:$A,$A82,Sta!$Y:$Y,"&gt;8")/$B82</f>
        <v>0</v>
      </c>
      <c r="P82" s="8">
        <f>COUNTIFS(Sta!$B:$B,$A82,Sta!$Y:$Y,"&gt;8")/$C82</f>
        <v>0</v>
      </c>
      <c r="Q82" s="11">
        <f>(COUNTIFS(Sta!$A:$A,$A82,Sta!$Y:$Y,"&gt;10") +COUNTIFS(Sta!$B:$B,$A82,Sta!$Y:$Y,"&gt;10"))/$D82</f>
        <v>0</v>
      </c>
      <c r="R82" s="8">
        <f>COUNTIFS(Sta!$A:$A,$A82,Sta!$Y:$Y,"&gt;10")/$B82</f>
        <v>0</v>
      </c>
      <c r="S82" s="8">
        <f>COUNTIFS(Sta!$B:$B,$A82,Sta!$Y:$Y,"&gt;10")/$C82</f>
        <v>0</v>
      </c>
      <c r="T82" s="11">
        <f>(COUNTIFS(Sta!$A:$A,$A82,Sta!$Y:$Y,"&lt;12") +COUNTIFS(Sta!$B:$B,$A82,Sta!$Y:$Y,"&lt;12"))/$D82</f>
        <v>0</v>
      </c>
      <c r="U82" s="8">
        <f>COUNTIFS(Sta!$A:$A,$A82,Sta!$Y:$Y,"&lt;12")/$B82</f>
        <v>0</v>
      </c>
      <c r="V82" s="8">
        <f>COUNTIFS(Sta!$B:$B,$A82,Sta!$Y:$Y,"&lt;12")/$C82</f>
        <v>0</v>
      </c>
    </row>
    <row r="83" spans="1:22" x14ac:dyDescent="0.3">
      <c r="A83" t="s">
        <v>172</v>
      </c>
      <c r="B83" s="9">
        <f>COUNTIF(Sta!A:A,A83)</f>
        <v>1</v>
      </c>
      <c r="C83" s="4">
        <f>COUNTIF(Sta!B:B,A83)</f>
        <v>1</v>
      </c>
      <c r="D83" s="4">
        <f t="shared" si="3"/>
        <v>2</v>
      </c>
      <c r="E83" s="10">
        <f>(SUMIF(Sta!$A:$A,$A83,Sta!$Y:$Y)  + SUMIF(Sta!$B:$B,$A83,Sta!$Y:$Y) )/$D83</f>
        <v>7</v>
      </c>
      <c r="F83" s="6">
        <f>SUMIF(Sta!$A:$A,$A83,Sta!$Y:$Y)/$B83</f>
        <v>0</v>
      </c>
      <c r="G83" s="6">
        <f>SUMIF(Sta!$B:$B,$A83,Sta!$Y:$Y)/$C83</f>
        <v>14</v>
      </c>
      <c r="H83" s="10">
        <f>(SUMIF(Sta!$A:$A,$A83,Sta!$U:$U)  + SUMIF(Sta!$B:$B,$A83,Sta!$V:$V) )/$D83</f>
        <v>2.5</v>
      </c>
      <c r="I83" s="6">
        <f>SUMIF(Sta!$A:$A,$A83,Sta!$U:$U)/$B83</f>
        <v>0</v>
      </c>
      <c r="J83" s="6">
        <f>SUMIF(Sta!$B:$B,$A83,Sta!$V:$V)/$C83</f>
        <v>5</v>
      </c>
      <c r="K83" s="10">
        <f>(SUMIF(Sta!$A:$A,$A83,Sta!$W:$W)  + SUMIF(Sta!$B:$B,$A83,Sta!$X:$X) )/$D83</f>
        <v>4.5</v>
      </c>
      <c r="L83" s="6">
        <f>SUMIF(Sta!$A:$A,$A83,Sta!$W:$W)/$B83</f>
        <v>0</v>
      </c>
      <c r="M83" s="6">
        <f>SUMIF(Sta!$B:$B,$A83,Sta!$X:$X)/$C83</f>
        <v>9</v>
      </c>
      <c r="N83" s="11">
        <f>(COUNTIFS(Sta!$A:$A,$A83,Sta!$Y:$Y,"&gt;8") +COUNTIFS(Sta!$B:$B,$A83,Sta!$Y:$Y,"&gt;8"))/$D83</f>
        <v>0.5</v>
      </c>
      <c r="O83" s="8">
        <f>COUNTIFS(Sta!$A:$A,$A83,Sta!$Y:$Y,"&gt;8")/$B83</f>
        <v>0</v>
      </c>
      <c r="P83" s="8">
        <f>COUNTIFS(Sta!$B:$B,$A83,Sta!$Y:$Y,"&gt;8")/$C83</f>
        <v>1</v>
      </c>
      <c r="Q83" s="11">
        <f>(COUNTIFS(Sta!$A:$A,$A83,Sta!$Y:$Y,"&gt;10") +COUNTIFS(Sta!$B:$B,$A83,Sta!$Y:$Y,"&gt;10"))/$D83</f>
        <v>0.5</v>
      </c>
      <c r="R83" s="8">
        <f>COUNTIFS(Sta!$A:$A,$A83,Sta!$Y:$Y,"&gt;10")/$B83</f>
        <v>0</v>
      </c>
      <c r="S83" s="8">
        <f>COUNTIFS(Sta!$B:$B,$A83,Sta!$Y:$Y,"&gt;10")/$C83</f>
        <v>1</v>
      </c>
      <c r="T83" s="11">
        <f>(COUNTIFS(Sta!$A:$A,$A83,Sta!$Y:$Y,"&lt;12") +COUNTIFS(Sta!$B:$B,$A83,Sta!$Y:$Y,"&lt;12"))/$D83</f>
        <v>0</v>
      </c>
      <c r="U83" s="8">
        <f>COUNTIFS(Sta!$A:$A,$A83,Sta!$Y:$Y,"&lt;12")/$B83</f>
        <v>0</v>
      </c>
      <c r="V83" s="8">
        <f>COUNTIFS(Sta!$B:$B,$A83,Sta!$Y:$Y,"&lt;12")/$C83</f>
        <v>0</v>
      </c>
    </row>
    <row r="84" spans="1:22" x14ac:dyDescent="0.3">
      <c r="A84" t="s">
        <v>188</v>
      </c>
      <c r="B84" s="9">
        <f>COUNTIF(Sta!A:A,A84)</f>
        <v>1</v>
      </c>
      <c r="C84" s="4">
        <f>COUNTIF(Sta!B:B,A84)</f>
        <v>1</v>
      </c>
      <c r="D84" s="4">
        <f t="shared" si="3"/>
        <v>2</v>
      </c>
      <c r="E84" s="10">
        <f>(SUMIF(Sta!$A:$A,$A84,Sta!$Y:$Y)  + SUMIF(Sta!$B:$B,$A84,Sta!$Y:$Y) )/$D84</f>
        <v>0</v>
      </c>
      <c r="F84" s="6">
        <f>SUMIF(Sta!$A:$A,$A84,Sta!$Y:$Y)/$B84</f>
        <v>0</v>
      </c>
      <c r="G84" s="6">
        <f>SUMIF(Sta!$B:$B,$A84,Sta!$Y:$Y)/$C84</f>
        <v>0</v>
      </c>
      <c r="H84" s="10">
        <f>(SUMIF(Sta!$A:$A,$A84,Sta!$U:$U)  + SUMIF(Sta!$B:$B,$A84,Sta!$V:$V) )/$D84</f>
        <v>0</v>
      </c>
      <c r="I84" s="6">
        <f>SUMIF(Sta!$A:$A,$A84,Sta!$U:$U)/$B84</f>
        <v>0</v>
      </c>
      <c r="J84" s="6">
        <f>SUMIF(Sta!$B:$B,$A84,Sta!$V:$V)/$C84</f>
        <v>0</v>
      </c>
      <c r="K84" s="10">
        <f>(SUMIF(Sta!$A:$A,$A84,Sta!$W:$W)  + SUMIF(Sta!$B:$B,$A84,Sta!$X:$X) )/$D84</f>
        <v>0</v>
      </c>
      <c r="L84" s="6">
        <f>SUMIF(Sta!$A:$A,$A84,Sta!$W:$W)/$B84</f>
        <v>0</v>
      </c>
      <c r="M84" s="6">
        <f>SUMIF(Sta!$B:$B,$A84,Sta!$X:$X)/$C84</f>
        <v>0</v>
      </c>
      <c r="N84" s="11">
        <f>(COUNTIFS(Sta!$A:$A,$A84,Sta!$Y:$Y,"&gt;8") +COUNTIFS(Sta!$B:$B,$A84,Sta!$Y:$Y,"&gt;8"))/$D84</f>
        <v>0</v>
      </c>
      <c r="O84" s="8">
        <f>COUNTIFS(Sta!$A:$A,$A84,Sta!$Y:$Y,"&gt;8")/$B84</f>
        <v>0</v>
      </c>
      <c r="P84" s="8">
        <f>COUNTIFS(Sta!$B:$B,$A84,Sta!$Y:$Y,"&gt;8")/$C84</f>
        <v>0</v>
      </c>
      <c r="Q84" s="11">
        <f>(COUNTIFS(Sta!$A:$A,$A84,Sta!$Y:$Y,"&gt;10") +COUNTIFS(Sta!$B:$B,$A84,Sta!$Y:$Y,"&gt;10"))/$D84</f>
        <v>0</v>
      </c>
      <c r="R84" s="8">
        <f>COUNTIFS(Sta!$A:$A,$A84,Sta!$Y:$Y,"&gt;10")/$B84</f>
        <v>0</v>
      </c>
      <c r="S84" s="8">
        <f>COUNTIFS(Sta!$B:$B,$A84,Sta!$Y:$Y,"&gt;10")/$C84</f>
        <v>0</v>
      </c>
      <c r="T84" s="11">
        <f>(COUNTIFS(Sta!$A:$A,$A84,Sta!$Y:$Y,"&lt;12") +COUNTIFS(Sta!$B:$B,$A84,Sta!$Y:$Y,"&lt;12"))/$D84</f>
        <v>0</v>
      </c>
      <c r="U84" s="8">
        <f>COUNTIFS(Sta!$A:$A,$A84,Sta!$Y:$Y,"&lt;12")/$B84</f>
        <v>0</v>
      </c>
      <c r="V84" s="8">
        <f>COUNTIFS(Sta!$B:$B,$A84,Sta!$Y:$Y,"&lt;12")/$C84</f>
        <v>0</v>
      </c>
    </row>
    <row r="85" spans="1:22" x14ac:dyDescent="0.3">
      <c r="A85" t="s">
        <v>203</v>
      </c>
      <c r="B85" s="9">
        <f>COUNTIF(Sta!A:A,A85)</f>
        <v>0</v>
      </c>
      <c r="C85" s="4">
        <f>COUNTIF(Sta!B:B,A85)</f>
        <v>1</v>
      </c>
      <c r="D85" s="4">
        <f t="shared" si="3"/>
        <v>1</v>
      </c>
      <c r="E85" s="10">
        <f>(SUMIF(Sta!$A:$A,$A85,Sta!$Y:$Y)  + SUMIF(Sta!$B:$B,$A85,Sta!$Y:$Y) )/$D85</f>
        <v>0</v>
      </c>
      <c r="F85" s="6" t="e">
        <f>SUMIF(Sta!$A:$A,$A85,Sta!$Y:$Y)/$B85</f>
        <v>#DIV/0!</v>
      </c>
      <c r="G85" s="6">
        <f>SUMIF(Sta!$B:$B,$A85,Sta!$Y:$Y)/$C85</f>
        <v>0</v>
      </c>
      <c r="H85" s="10">
        <f>(SUMIF(Sta!$A:$A,$A85,Sta!$U:$U)  + SUMIF(Sta!$B:$B,$A85,Sta!$V:$V) )/$D85</f>
        <v>0</v>
      </c>
      <c r="I85" s="6" t="e">
        <f>SUMIF(Sta!$A:$A,$A85,Sta!$U:$U)/$B85</f>
        <v>#DIV/0!</v>
      </c>
      <c r="J85" s="6">
        <f>SUMIF(Sta!$B:$B,$A85,Sta!$V:$V)/$C85</f>
        <v>0</v>
      </c>
      <c r="K85" s="10">
        <f>(SUMIF(Sta!$A:$A,$A85,Sta!$W:$W)  + SUMIF(Sta!$B:$B,$A85,Sta!$X:$X) )/$D85</f>
        <v>0</v>
      </c>
      <c r="L85" s="6" t="e">
        <f>SUMIF(Sta!$A:$A,$A85,Sta!$W:$W)/$B85</f>
        <v>#DIV/0!</v>
      </c>
      <c r="M85" s="6">
        <f>SUMIF(Sta!$B:$B,$A85,Sta!$X:$X)/$C85</f>
        <v>0</v>
      </c>
      <c r="N85" s="11">
        <f>(COUNTIFS(Sta!$A:$A,$A85,Sta!$Y:$Y,"&gt;8") +COUNTIFS(Sta!$B:$B,$A85,Sta!$Y:$Y,"&gt;8"))/$D85</f>
        <v>0</v>
      </c>
      <c r="O85" s="8" t="e">
        <f>COUNTIFS(Sta!$A:$A,$A85,Sta!$Y:$Y,"&gt;8")/$B85</f>
        <v>#DIV/0!</v>
      </c>
      <c r="P85" s="8">
        <f>COUNTIFS(Sta!$B:$B,$A85,Sta!$Y:$Y,"&gt;8")/$C85</f>
        <v>0</v>
      </c>
      <c r="Q85" s="11">
        <f>(COUNTIFS(Sta!$A:$A,$A85,Sta!$Y:$Y,"&gt;10") +COUNTIFS(Sta!$B:$B,$A85,Sta!$Y:$Y,"&gt;10"))/$D85</f>
        <v>0</v>
      </c>
      <c r="R85" s="8" t="e">
        <f>COUNTIFS(Sta!$A:$A,$A85,Sta!$Y:$Y,"&gt;10")/$B85</f>
        <v>#DIV/0!</v>
      </c>
      <c r="S85" s="8">
        <f>COUNTIFS(Sta!$B:$B,$A85,Sta!$Y:$Y,"&gt;10")/$C85</f>
        <v>0</v>
      </c>
      <c r="T85" s="11">
        <f>(COUNTIFS(Sta!$A:$A,$A85,Sta!$Y:$Y,"&lt;12") +COUNTIFS(Sta!$B:$B,$A85,Sta!$Y:$Y,"&lt;12"))/$D85</f>
        <v>0</v>
      </c>
      <c r="U85" s="8" t="e">
        <f>COUNTIFS(Sta!$A:$A,$A85,Sta!$Y:$Y,"&lt;12")/$B85</f>
        <v>#DIV/0!</v>
      </c>
      <c r="V85" s="8">
        <f>COUNTIFS(Sta!$B:$B,$A85,Sta!$Y:$Y,"&lt;12")/$C85</f>
        <v>0</v>
      </c>
    </row>
    <row r="86" spans="1:22" x14ac:dyDescent="0.3">
      <c r="A86" t="s">
        <v>216</v>
      </c>
      <c r="B86" s="9">
        <f>COUNTIF(Sta!A:A,A86)</f>
        <v>1</v>
      </c>
      <c r="C86" s="4">
        <f>COUNTIF(Sta!B:B,A86)</f>
        <v>1</v>
      </c>
      <c r="D86" s="4">
        <f t="shared" si="3"/>
        <v>2</v>
      </c>
      <c r="E86" s="10">
        <f>(SUMIF(Sta!$A:$A,$A86,Sta!$Y:$Y)  + SUMIF(Sta!$B:$B,$A86,Sta!$Y:$Y) )/$D86</f>
        <v>0</v>
      </c>
      <c r="F86" s="6">
        <f>SUMIF(Sta!$A:$A,$A86,Sta!$Y:$Y)/$B86</f>
        <v>0</v>
      </c>
      <c r="G86" s="6">
        <f>SUMIF(Sta!$B:$B,$A86,Sta!$Y:$Y)/$C86</f>
        <v>0</v>
      </c>
      <c r="H86" s="10">
        <f>(SUMIF(Sta!$A:$A,$A86,Sta!$U:$U)  + SUMIF(Sta!$B:$B,$A86,Sta!$V:$V) )/$D86</f>
        <v>0</v>
      </c>
      <c r="I86" s="6">
        <f>SUMIF(Sta!$A:$A,$A86,Sta!$U:$U)/$B86</f>
        <v>0</v>
      </c>
      <c r="J86" s="6">
        <f>SUMIF(Sta!$B:$B,$A86,Sta!$V:$V)/$C86</f>
        <v>0</v>
      </c>
      <c r="K86" s="10">
        <f>(SUMIF(Sta!$A:$A,$A86,Sta!$W:$W)  + SUMIF(Sta!$B:$B,$A86,Sta!$X:$X) )/$D86</f>
        <v>0</v>
      </c>
      <c r="L86" s="6">
        <f>SUMIF(Sta!$A:$A,$A86,Sta!$W:$W)/$B86</f>
        <v>0</v>
      </c>
      <c r="M86" s="6">
        <f>SUMIF(Sta!$B:$B,$A86,Sta!$X:$X)/$C86</f>
        <v>0</v>
      </c>
      <c r="N86" s="11">
        <f>(COUNTIFS(Sta!$A:$A,$A86,Sta!$Y:$Y,"&gt;8") +COUNTIFS(Sta!$B:$B,$A86,Sta!$Y:$Y,"&gt;8"))/$D86</f>
        <v>0</v>
      </c>
      <c r="O86" s="8">
        <f>COUNTIFS(Sta!$A:$A,$A86,Sta!$Y:$Y,"&gt;8")/$B86</f>
        <v>0</v>
      </c>
      <c r="P86" s="8">
        <f>COUNTIFS(Sta!$B:$B,$A86,Sta!$Y:$Y,"&gt;8")/$C86</f>
        <v>0</v>
      </c>
      <c r="Q86" s="11">
        <f>(COUNTIFS(Sta!$A:$A,$A86,Sta!$Y:$Y,"&gt;10") +COUNTIFS(Sta!$B:$B,$A86,Sta!$Y:$Y,"&gt;10"))/$D86</f>
        <v>0</v>
      </c>
      <c r="R86" s="8">
        <f>COUNTIFS(Sta!$A:$A,$A86,Sta!$Y:$Y,"&gt;10")/$B86</f>
        <v>0</v>
      </c>
      <c r="S86" s="8">
        <f>COUNTIFS(Sta!$B:$B,$A86,Sta!$Y:$Y,"&gt;10")/$C86</f>
        <v>0</v>
      </c>
      <c r="T86" s="11">
        <f>(COUNTIFS(Sta!$A:$A,$A86,Sta!$Y:$Y,"&lt;12") +COUNTIFS(Sta!$B:$B,$A86,Sta!$Y:$Y,"&lt;12"))/$D86</f>
        <v>0</v>
      </c>
      <c r="U86" s="8">
        <f>COUNTIFS(Sta!$A:$A,$A86,Sta!$Y:$Y,"&lt;12")/$B86</f>
        <v>0</v>
      </c>
      <c r="V86" s="8">
        <f>COUNTIFS(Sta!$B:$B,$A86,Sta!$Y:$Y,"&lt;12")/$C86</f>
        <v>0</v>
      </c>
    </row>
    <row r="87" spans="1:22" x14ac:dyDescent="0.3">
      <c r="A87" t="s">
        <v>197</v>
      </c>
      <c r="B87" s="9">
        <f>COUNTIF(Sta!A:A,A87)</f>
        <v>1</v>
      </c>
      <c r="C87" s="4">
        <f>COUNTIF(Sta!B:B,A87)</f>
        <v>1</v>
      </c>
      <c r="D87" s="4">
        <f t="shared" si="3"/>
        <v>2</v>
      </c>
      <c r="E87" s="10">
        <f>(SUMIF(Sta!$A:$A,$A87,Sta!$Y:$Y)  + SUMIF(Sta!$B:$B,$A87,Sta!$Y:$Y) )/$D87</f>
        <v>6</v>
      </c>
      <c r="F87" s="6">
        <f>SUMIF(Sta!$A:$A,$A87,Sta!$Y:$Y)/$B87</f>
        <v>12</v>
      </c>
      <c r="G87" s="6">
        <f>SUMIF(Sta!$B:$B,$A87,Sta!$Y:$Y)/$C87</f>
        <v>0</v>
      </c>
      <c r="H87" s="10">
        <f>(SUMIF(Sta!$A:$A,$A87,Sta!$U:$U)  + SUMIF(Sta!$B:$B,$A87,Sta!$V:$V) )/$D87</f>
        <v>3.5</v>
      </c>
      <c r="I87" s="6">
        <f>SUMIF(Sta!$A:$A,$A87,Sta!$U:$U)/$B87</f>
        <v>7</v>
      </c>
      <c r="J87" s="6">
        <f>SUMIF(Sta!$B:$B,$A87,Sta!$V:$V)/$C87</f>
        <v>0</v>
      </c>
      <c r="K87" s="10">
        <f>(SUMIF(Sta!$A:$A,$A87,Sta!$W:$W)  + SUMIF(Sta!$B:$B,$A87,Sta!$X:$X) )/$D87</f>
        <v>2.5</v>
      </c>
      <c r="L87" s="6">
        <f>SUMIF(Sta!$A:$A,$A87,Sta!$W:$W)/$B87</f>
        <v>5</v>
      </c>
      <c r="M87" s="6">
        <f>SUMIF(Sta!$B:$B,$A87,Sta!$X:$X)/$C87</f>
        <v>0</v>
      </c>
      <c r="N87" s="11">
        <f>(COUNTIFS(Sta!$A:$A,$A87,Sta!$Y:$Y,"&gt;8") +COUNTIFS(Sta!$B:$B,$A87,Sta!$Y:$Y,"&gt;8"))/$D87</f>
        <v>0.5</v>
      </c>
      <c r="O87" s="8">
        <f>COUNTIFS(Sta!$A:$A,$A87,Sta!$Y:$Y,"&gt;8")/$B87</f>
        <v>1</v>
      </c>
      <c r="P87" s="8">
        <f>COUNTIFS(Sta!$B:$B,$A87,Sta!$Y:$Y,"&gt;8")/$C87</f>
        <v>0</v>
      </c>
      <c r="Q87" s="11">
        <f>(COUNTIFS(Sta!$A:$A,$A87,Sta!$Y:$Y,"&gt;10") +COUNTIFS(Sta!$B:$B,$A87,Sta!$Y:$Y,"&gt;10"))/$D87</f>
        <v>0.5</v>
      </c>
      <c r="R87" s="8">
        <f>COUNTIFS(Sta!$A:$A,$A87,Sta!$Y:$Y,"&gt;10")/$B87</f>
        <v>1</v>
      </c>
      <c r="S87" s="8">
        <f>COUNTIFS(Sta!$B:$B,$A87,Sta!$Y:$Y,"&gt;10")/$C87</f>
        <v>0</v>
      </c>
      <c r="T87" s="11">
        <f>(COUNTIFS(Sta!$A:$A,$A87,Sta!$Y:$Y,"&lt;12") +COUNTIFS(Sta!$B:$B,$A87,Sta!$Y:$Y,"&lt;12"))/$D87</f>
        <v>0</v>
      </c>
      <c r="U87" s="8">
        <f>COUNTIFS(Sta!$A:$A,$A87,Sta!$Y:$Y,"&lt;12")/$B87</f>
        <v>0</v>
      </c>
      <c r="V87" s="8">
        <f>COUNTIFS(Sta!$B:$B,$A87,Sta!$Y:$Y,"&lt;12")/$C87</f>
        <v>0</v>
      </c>
    </row>
    <row r="88" spans="1:22" x14ac:dyDescent="0.3">
      <c r="A88" t="s">
        <v>201</v>
      </c>
      <c r="B88" s="9">
        <f>COUNTIF(Sta!A:A,A88)</f>
        <v>1</v>
      </c>
      <c r="C88" s="4">
        <f>COUNTIF(Sta!B:B,A88)</f>
        <v>1</v>
      </c>
      <c r="D88" s="4">
        <f t="shared" si="3"/>
        <v>2</v>
      </c>
      <c r="E88" s="10">
        <f>(SUMIF(Sta!$A:$A,$A88,Sta!$Y:$Y)  + SUMIF(Sta!$B:$B,$A88,Sta!$Y:$Y) )/$D88</f>
        <v>0</v>
      </c>
      <c r="F88" s="6">
        <f>SUMIF(Sta!$A:$A,$A88,Sta!$Y:$Y)/$B88</f>
        <v>0</v>
      </c>
      <c r="G88" s="6">
        <f>SUMIF(Sta!$B:$B,$A88,Sta!$Y:$Y)/$C88</f>
        <v>0</v>
      </c>
      <c r="H88" s="10">
        <f>(SUMIF(Sta!$A:$A,$A88,Sta!$U:$U)  + SUMIF(Sta!$B:$B,$A88,Sta!$V:$V) )/$D88</f>
        <v>0</v>
      </c>
      <c r="I88" s="6">
        <f>SUMIF(Sta!$A:$A,$A88,Sta!$U:$U)/$B88</f>
        <v>0</v>
      </c>
      <c r="J88" s="6">
        <f>SUMIF(Sta!$B:$B,$A88,Sta!$V:$V)/$C88</f>
        <v>0</v>
      </c>
      <c r="K88" s="10">
        <f>(SUMIF(Sta!$A:$A,$A88,Sta!$W:$W)  + SUMIF(Sta!$B:$B,$A88,Sta!$X:$X) )/$D88</f>
        <v>0</v>
      </c>
      <c r="L88" s="6">
        <f>SUMIF(Sta!$A:$A,$A88,Sta!$W:$W)/$B88</f>
        <v>0</v>
      </c>
      <c r="M88" s="6">
        <f>SUMIF(Sta!$B:$B,$A88,Sta!$X:$X)/$C88</f>
        <v>0</v>
      </c>
      <c r="N88" s="11">
        <f>(COUNTIFS(Sta!$A:$A,$A88,Sta!$Y:$Y,"&gt;8") +COUNTIFS(Sta!$B:$B,$A88,Sta!$Y:$Y,"&gt;8"))/$D88</f>
        <v>0</v>
      </c>
      <c r="O88" s="8">
        <f>COUNTIFS(Sta!$A:$A,$A88,Sta!$Y:$Y,"&gt;8")/$B88</f>
        <v>0</v>
      </c>
      <c r="P88" s="8">
        <f>COUNTIFS(Sta!$B:$B,$A88,Sta!$Y:$Y,"&gt;8")/$C88</f>
        <v>0</v>
      </c>
      <c r="Q88" s="11">
        <f>(COUNTIFS(Sta!$A:$A,$A88,Sta!$Y:$Y,"&gt;10") +COUNTIFS(Sta!$B:$B,$A88,Sta!$Y:$Y,"&gt;10"))/$D88</f>
        <v>0</v>
      </c>
      <c r="R88" s="8">
        <f>COUNTIFS(Sta!$A:$A,$A88,Sta!$Y:$Y,"&gt;10")/$B88</f>
        <v>0</v>
      </c>
      <c r="S88" s="8">
        <f>COUNTIFS(Sta!$B:$B,$A88,Sta!$Y:$Y,"&gt;10")/$C88</f>
        <v>0</v>
      </c>
      <c r="T88" s="11">
        <f>(COUNTIFS(Sta!$A:$A,$A88,Sta!$Y:$Y,"&lt;12") +COUNTIFS(Sta!$B:$B,$A88,Sta!$Y:$Y,"&lt;12"))/$D88</f>
        <v>0</v>
      </c>
      <c r="U88" s="8">
        <f>COUNTIFS(Sta!$A:$A,$A88,Sta!$Y:$Y,"&lt;12")/$B88</f>
        <v>0</v>
      </c>
      <c r="V88" s="8">
        <f>COUNTIFS(Sta!$B:$B,$A88,Sta!$Y:$Y,"&lt;12")/$C88</f>
        <v>0</v>
      </c>
    </row>
    <row r="89" spans="1:22" x14ac:dyDescent="0.3">
      <c r="A89" t="s">
        <v>214</v>
      </c>
      <c r="B89" s="9">
        <f>COUNTIF(Sta!A:A,A89)</f>
        <v>1</v>
      </c>
      <c r="C89" s="4">
        <f>COUNTIF(Sta!B:B,A89)</f>
        <v>1</v>
      </c>
      <c r="D89" s="4">
        <f t="shared" si="3"/>
        <v>2</v>
      </c>
      <c r="E89" s="10">
        <f>(SUMIF(Sta!$A:$A,$A89,Sta!$Y:$Y)  + SUMIF(Sta!$B:$B,$A89,Sta!$Y:$Y) )/$D89</f>
        <v>0</v>
      </c>
      <c r="F89" s="6">
        <f>SUMIF(Sta!$A:$A,$A89,Sta!$Y:$Y)/$B89</f>
        <v>0</v>
      </c>
      <c r="G89" s="6">
        <f>SUMIF(Sta!$B:$B,$A89,Sta!$Y:$Y)/$C89</f>
        <v>0</v>
      </c>
      <c r="H89" s="10">
        <f>(SUMIF(Sta!$A:$A,$A89,Sta!$U:$U)  + SUMIF(Sta!$B:$B,$A89,Sta!$V:$V) )/$D89</f>
        <v>0</v>
      </c>
      <c r="I89" s="6">
        <f>SUMIF(Sta!$A:$A,$A89,Sta!$U:$U)/$B89</f>
        <v>0</v>
      </c>
      <c r="J89" s="6">
        <f>SUMIF(Sta!$B:$B,$A89,Sta!$V:$V)/$C89</f>
        <v>0</v>
      </c>
      <c r="K89" s="10">
        <f>(SUMIF(Sta!$A:$A,$A89,Sta!$W:$W)  + SUMIF(Sta!$B:$B,$A89,Sta!$X:$X) )/$D89</f>
        <v>0</v>
      </c>
      <c r="L89" s="6">
        <f>SUMIF(Sta!$A:$A,$A89,Sta!$W:$W)/$B89</f>
        <v>0</v>
      </c>
      <c r="M89" s="6">
        <f>SUMIF(Sta!$B:$B,$A89,Sta!$X:$X)/$C89</f>
        <v>0</v>
      </c>
      <c r="N89" s="11">
        <f>(COUNTIFS(Sta!$A:$A,$A89,Sta!$Y:$Y,"&gt;8") +COUNTIFS(Sta!$B:$B,$A89,Sta!$Y:$Y,"&gt;8"))/$D89</f>
        <v>0</v>
      </c>
      <c r="O89" s="8">
        <f>COUNTIFS(Sta!$A:$A,$A89,Sta!$Y:$Y,"&gt;8")/$B89</f>
        <v>0</v>
      </c>
      <c r="P89" s="8">
        <f>COUNTIFS(Sta!$B:$B,$A89,Sta!$Y:$Y,"&gt;8")/$C89</f>
        <v>0</v>
      </c>
      <c r="Q89" s="11">
        <f>(COUNTIFS(Sta!$A:$A,$A89,Sta!$Y:$Y,"&gt;10") +COUNTIFS(Sta!$B:$B,$A89,Sta!$Y:$Y,"&gt;10"))/$D89</f>
        <v>0</v>
      </c>
      <c r="R89" s="8">
        <f>COUNTIFS(Sta!$A:$A,$A89,Sta!$Y:$Y,"&gt;10")/$B89</f>
        <v>0</v>
      </c>
      <c r="S89" s="8">
        <f>COUNTIFS(Sta!$B:$B,$A89,Sta!$Y:$Y,"&gt;10")/$C89</f>
        <v>0</v>
      </c>
      <c r="T89" s="11">
        <f>(COUNTIFS(Sta!$A:$A,$A89,Sta!$Y:$Y,"&lt;12") +COUNTIFS(Sta!$B:$B,$A89,Sta!$Y:$Y,"&lt;12"))/$D89</f>
        <v>0</v>
      </c>
      <c r="U89" s="8">
        <f>COUNTIFS(Sta!$A:$A,$A89,Sta!$Y:$Y,"&lt;12")/$B89</f>
        <v>0</v>
      </c>
      <c r="V89" s="8">
        <f>COUNTIFS(Sta!$B:$B,$A89,Sta!$Y:$Y,"&lt;12")/$C89</f>
        <v>0</v>
      </c>
    </row>
    <row r="90" spans="1:22" x14ac:dyDescent="0.3">
      <c r="A90" t="s">
        <v>212</v>
      </c>
      <c r="B90" s="9">
        <f>COUNTIF(Sta!A:A,A90)</f>
        <v>1</v>
      </c>
      <c r="C90" s="4">
        <f>COUNTIF(Sta!B:B,A90)</f>
        <v>1</v>
      </c>
      <c r="D90" s="4">
        <f t="shared" si="3"/>
        <v>2</v>
      </c>
      <c r="E90" s="10">
        <f>(SUMIF(Sta!$A:$A,$A90,Sta!$Y:$Y)  + SUMIF(Sta!$B:$B,$A90,Sta!$Y:$Y) )/$D90</f>
        <v>0</v>
      </c>
      <c r="F90" s="6">
        <f>SUMIF(Sta!$A:$A,$A90,Sta!$Y:$Y)/$B90</f>
        <v>0</v>
      </c>
      <c r="G90" s="6">
        <f>SUMIF(Sta!$B:$B,$A90,Sta!$Y:$Y)/$C90</f>
        <v>0</v>
      </c>
      <c r="H90" s="10">
        <f>(SUMIF(Sta!$A:$A,$A90,Sta!$U:$U)  + SUMIF(Sta!$B:$B,$A90,Sta!$V:$V) )/$D90</f>
        <v>0</v>
      </c>
      <c r="I90" s="6">
        <f>SUMIF(Sta!$A:$A,$A90,Sta!$U:$U)/$B90</f>
        <v>0</v>
      </c>
      <c r="J90" s="6">
        <f>SUMIF(Sta!$B:$B,$A90,Sta!$V:$V)/$C90</f>
        <v>0</v>
      </c>
      <c r="K90" s="10">
        <f>(SUMIF(Sta!$A:$A,$A90,Sta!$W:$W)  + SUMIF(Sta!$B:$B,$A90,Sta!$X:$X) )/$D90</f>
        <v>0</v>
      </c>
      <c r="L90" s="6">
        <f>SUMIF(Sta!$A:$A,$A90,Sta!$W:$W)/$B90</f>
        <v>0</v>
      </c>
      <c r="M90" s="6">
        <f>SUMIF(Sta!$B:$B,$A90,Sta!$X:$X)/$C90</f>
        <v>0</v>
      </c>
      <c r="N90" s="11">
        <f>(COUNTIFS(Sta!$A:$A,$A90,Sta!$Y:$Y,"&gt;8") +COUNTIFS(Sta!$B:$B,$A90,Sta!$Y:$Y,"&gt;8"))/$D90</f>
        <v>0</v>
      </c>
      <c r="O90" s="8">
        <f>COUNTIFS(Sta!$A:$A,$A90,Sta!$Y:$Y,"&gt;8")/$B90</f>
        <v>0</v>
      </c>
      <c r="P90" s="8">
        <f>COUNTIFS(Sta!$B:$B,$A90,Sta!$Y:$Y,"&gt;8")/$C90</f>
        <v>0</v>
      </c>
      <c r="Q90" s="11">
        <f>(COUNTIFS(Sta!$A:$A,$A90,Sta!$Y:$Y,"&gt;10") +COUNTIFS(Sta!$B:$B,$A90,Sta!$Y:$Y,"&gt;10"))/$D90</f>
        <v>0</v>
      </c>
      <c r="R90" s="8">
        <f>COUNTIFS(Sta!$A:$A,$A90,Sta!$Y:$Y,"&gt;10")/$B90</f>
        <v>0</v>
      </c>
      <c r="S90" s="8">
        <f>COUNTIFS(Sta!$B:$B,$A90,Sta!$Y:$Y,"&gt;10")/$C90</f>
        <v>0</v>
      </c>
      <c r="T90" s="11">
        <f>(COUNTIFS(Sta!$A:$A,$A90,Sta!$Y:$Y,"&lt;12") +COUNTIFS(Sta!$B:$B,$A90,Sta!$Y:$Y,"&lt;12"))/$D90</f>
        <v>0</v>
      </c>
      <c r="U90" s="8">
        <f>COUNTIFS(Sta!$A:$A,$A90,Sta!$Y:$Y,"&lt;12")/$B90</f>
        <v>0</v>
      </c>
      <c r="V90" s="8">
        <f>COUNTIFS(Sta!$B:$B,$A90,Sta!$Y:$Y,"&lt;12")/$C90</f>
        <v>0</v>
      </c>
    </row>
    <row r="91" spans="1:22" x14ac:dyDescent="0.3">
      <c r="A91" t="s">
        <v>208</v>
      </c>
      <c r="B91" s="9">
        <f>COUNTIF(Sta!A:A,A91)</f>
        <v>1</v>
      </c>
      <c r="C91" s="4">
        <f>COUNTIF(Sta!B:B,A91)</f>
        <v>1</v>
      </c>
      <c r="D91" s="4">
        <f t="shared" si="3"/>
        <v>2</v>
      </c>
      <c r="E91" s="10">
        <f>(SUMIF(Sta!$A:$A,$A91,Sta!$Y:$Y)  + SUMIF(Sta!$B:$B,$A91,Sta!$Y:$Y) )/$D91</f>
        <v>0</v>
      </c>
      <c r="F91" s="6">
        <f>SUMIF(Sta!$A:$A,$A91,Sta!$Y:$Y)/$B91</f>
        <v>0</v>
      </c>
      <c r="G91" s="6">
        <f>SUMIF(Sta!$B:$B,$A91,Sta!$Y:$Y)/$C91</f>
        <v>0</v>
      </c>
      <c r="H91" s="10">
        <f>(SUMIF(Sta!$A:$A,$A91,Sta!$U:$U)  + SUMIF(Sta!$B:$B,$A91,Sta!$V:$V) )/$D91</f>
        <v>0</v>
      </c>
      <c r="I91" s="6">
        <f>SUMIF(Sta!$A:$A,$A91,Sta!$U:$U)/$B91</f>
        <v>0</v>
      </c>
      <c r="J91" s="6">
        <f>SUMIF(Sta!$B:$B,$A91,Sta!$V:$V)/$C91</f>
        <v>0</v>
      </c>
      <c r="K91" s="10">
        <f>(SUMIF(Sta!$A:$A,$A91,Sta!$W:$W)  + SUMIF(Sta!$B:$B,$A91,Sta!$X:$X) )/$D91</f>
        <v>0</v>
      </c>
      <c r="L91" s="6">
        <f>SUMIF(Sta!$A:$A,$A91,Sta!$W:$W)/$B91</f>
        <v>0</v>
      </c>
      <c r="M91" s="6">
        <f>SUMIF(Sta!$B:$B,$A91,Sta!$X:$X)/$C91</f>
        <v>0</v>
      </c>
      <c r="N91" s="11">
        <f>(COUNTIFS(Sta!$A:$A,$A91,Sta!$Y:$Y,"&gt;8") +COUNTIFS(Sta!$B:$B,$A91,Sta!$Y:$Y,"&gt;8"))/$D91</f>
        <v>0</v>
      </c>
      <c r="O91" s="8">
        <f>COUNTIFS(Sta!$A:$A,$A91,Sta!$Y:$Y,"&gt;8")/$B91</f>
        <v>0</v>
      </c>
      <c r="P91" s="8">
        <f>COUNTIFS(Sta!$B:$B,$A91,Sta!$Y:$Y,"&gt;8")/$C91</f>
        <v>0</v>
      </c>
      <c r="Q91" s="11">
        <f>(COUNTIFS(Sta!$A:$A,$A91,Sta!$Y:$Y,"&gt;10") +COUNTIFS(Sta!$B:$B,$A91,Sta!$Y:$Y,"&gt;10"))/$D91</f>
        <v>0</v>
      </c>
      <c r="R91" s="8">
        <f>COUNTIFS(Sta!$A:$A,$A91,Sta!$Y:$Y,"&gt;10")/$B91</f>
        <v>0</v>
      </c>
      <c r="S91" s="8">
        <f>COUNTIFS(Sta!$B:$B,$A91,Sta!$Y:$Y,"&gt;10")/$C91</f>
        <v>0</v>
      </c>
      <c r="T91" s="11">
        <f>(COUNTIFS(Sta!$A:$A,$A91,Sta!$Y:$Y,"&lt;12") +COUNTIFS(Sta!$B:$B,$A91,Sta!$Y:$Y,"&lt;12"))/$D91</f>
        <v>0</v>
      </c>
      <c r="U91" s="8">
        <f>COUNTIFS(Sta!$A:$A,$A91,Sta!$Y:$Y,"&lt;12")/$B91</f>
        <v>0</v>
      </c>
      <c r="V91" s="8">
        <f>COUNTIFS(Sta!$B:$B,$A91,Sta!$Y:$Y,"&lt;12")/$C91</f>
        <v>0</v>
      </c>
    </row>
    <row r="92" spans="1:22" x14ac:dyDescent="0.3">
      <c r="A92" t="s">
        <v>199</v>
      </c>
      <c r="B92" s="9">
        <f>COUNTIF(Sta!A:A,A92)</f>
        <v>1</v>
      </c>
      <c r="C92" s="4">
        <f>COUNTIF(Sta!B:B,A92)</f>
        <v>1</v>
      </c>
      <c r="D92" s="4">
        <f t="shared" si="3"/>
        <v>2</v>
      </c>
      <c r="E92" s="10">
        <f>(SUMIF(Sta!$A:$A,$A92,Sta!$Y:$Y)  + SUMIF(Sta!$B:$B,$A92,Sta!$Y:$Y) )/$D92</f>
        <v>0</v>
      </c>
      <c r="F92" s="6">
        <f>SUMIF(Sta!$A:$A,$A92,Sta!$Y:$Y)/$B92</f>
        <v>0</v>
      </c>
      <c r="G92" s="6">
        <f>SUMIF(Sta!$B:$B,$A92,Sta!$Y:$Y)/$C92</f>
        <v>0</v>
      </c>
      <c r="H92" s="10">
        <f>(SUMIF(Sta!$A:$A,$A92,Sta!$U:$U)  + SUMIF(Sta!$B:$B,$A92,Sta!$V:$V) )/$D92</f>
        <v>0</v>
      </c>
      <c r="I92" s="6">
        <f>SUMIF(Sta!$A:$A,$A92,Sta!$U:$U)/$B92</f>
        <v>0</v>
      </c>
      <c r="J92" s="6">
        <f>SUMIF(Sta!$B:$B,$A92,Sta!$V:$V)/$C92</f>
        <v>0</v>
      </c>
      <c r="K92" s="10">
        <f>(SUMIF(Sta!$A:$A,$A92,Sta!$W:$W)  + SUMIF(Sta!$B:$B,$A92,Sta!$X:$X) )/$D92</f>
        <v>0</v>
      </c>
      <c r="L92" s="6">
        <f>SUMIF(Sta!$A:$A,$A92,Sta!$W:$W)/$B92</f>
        <v>0</v>
      </c>
      <c r="M92" s="6">
        <f>SUMIF(Sta!$B:$B,$A92,Sta!$X:$X)/$C92</f>
        <v>0</v>
      </c>
      <c r="N92" s="11">
        <f>(COUNTIFS(Sta!$A:$A,$A92,Sta!$Y:$Y,"&gt;8") +COUNTIFS(Sta!$B:$B,$A92,Sta!$Y:$Y,"&gt;8"))/$D92</f>
        <v>0</v>
      </c>
      <c r="O92" s="8">
        <f>COUNTIFS(Sta!$A:$A,$A92,Sta!$Y:$Y,"&gt;8")/$B92</f>
        <v>0</v>
      </c>
      <c r="P92" s="8">
        <f>COUNTIFS(Sta!$B:$B,$A92,Sta!$Y:$Y,"&gt;8")/$C92</f>
        <v>0</v>
      </c>
      <c r="Q92" s="11">
        <f>(COUNTIFS(Sta!$A:$A,$A92,Sta!$Y:$Y,"&gt;10") +COUNTIFS(Sta!$B:$B,$A92,Sta!$Y:$Y,"&gt;10"))/$D92</f>
        <v>0</v>
      </c>
      <c r="R92" s="8">
        <f>COUNTIFS(Sta!$A:$A,$A92,Sta!$Y:$Y,"&gt;10")/$B92</f>
        <v>0</v>
      </c>
      <c r="S92" s="8">
        <f>COUNTIFS(Sta!$B:$B,$A92,Sta!$Y:$Y,"&gt;10")/$C92</f>
        <v>0</v>
      </c>
      <c r="T92" s="11">
        <f>(COUNTIFS(Sta!$A:$A,$A92,Sta!$Y:$Y,"&lt;12") +COUNTIFS(Sta!$B:$B,$A92,Sta!$Y:$Y,"&lt;12"))/$D92</f>
        <v>0</v>
      </c>
      <c r="U92" s="8">
        <f>COUNTIFS(Sta!$A:$A,$A92,Sta!$Y:$Y,"&lt;12")/$B92</f>
        <v>0</v>
      </c>
      <c r="V92" s="8">
        <f>COUNTIFS(Sta!$B:$B,$A92,Sta!$Y:$Y,"&lt;12")/$C92</f>
        <v>0</v>
      </c>
    </row>
    <row r="93" spans="1:22" x14ac:dyDescent="0.3">
      <c r="A93" t="s">
        <v>202</v>
      </c>
      <c r="B93" s="9">
        <f>COUNTIF(Sta!A:A,A93)</f>
        <v>1</v>
      </c>
      <c r="C93" s="4">
        <f>COUNTIF(Sta!B:B,A93)</f>
        <v>1</v>
      </c>
      <c r="D93" s="4">
        <f t="shared" si="3"/>
        <v>2</v>
      </c>
      <c r="E93" s="10">
        <f>(SUMIF(Sta!$A:$A,$A93,Sta!$Y:$Y)  + SUMIF(Sta!$B:$B,$A93,Sta!$Y:$Y) )/$D93</f>
        <v>0</v>
      </c>
      <c r="F93" s="6">
        <f>SUMIF(Sta!$A:$A,$A93,Sta!$Y:$Y)/$B93</f>
        <v>0</v>
      </c>
      <c r="G93" s="6">
        <f>SUMIF(Sta!$B:$B,$A93,Sta!$Y:$Y)/$C93</f>
        <v>0</v>
      </c>
      <c r="H93" s="10">
        <f>(SUMIF(Sta!$A:$A,$A93,Sta!$U:$U)  + SUMIF(Sta!$B:$B,$A93,Sta!$V:$V) )/$D93</f>
        <v>0</v>
      </c>
      <c r="I93" s="6">
        <f>SUMIF(Sta!$A:$A,$A93,Sta!$U:$U)/$B93</f>
        <v>0</v>
      </c>
      <c r="J93" s="6">
        <f>SUMIF(Sta!$B:$B,$A93,Sta!$V:$V)/$C93</f>
        <v>0</v>
      </c>
      <c r="K93" s="10">
        <f>(SUMIF(Sta!$A:$A,$A93,Sta!$W:$W)  + SUMIF(Sta!$B:$B,$A93,Sta!$X:$X) )/$D93</f>
        <v>0</v>
      </c>
      <c r="L93" s="6">
        <f>SUMIF(Sta!$A:$A,$A93,Sta!$W:$W)/$B93</f>
        <v>0</v>
      </c>
      <c r="M93" s="6">
        <f>SUMIF(Sta!$B:$B,$A93,Sta!$X:$X)/$C93</f>
        <v>0</v>
      </c>
      <c r="N93" s="11">
        <f>(COUNTIFS(Sta!$A:$A,$A93,Sta!$Y:$Y,"&gt;8") +COUNTIFS(Sta!$B:$B,$A93,Sta!$Y:$Y,"&gt;8"))/$D93</f>
        <v>0</v>
      </c>
      <c r="O93" s="8">
        <f>COUNTIFS(Sta!$A:$A,$A93,Sta!$Y:$Y,"&gt;8")/$B93</f>
        <v>0</v>
      </c>
      <c r="P93" s="8">
        <f>COUNTIFS(Sta!$B:$B,$A93,Sta!$Y:$Y,"&gt;8")/$C93</f>
        <v>0</v>
      </c>
      <c r="Q93" s="11">
        <f>(COUNTIFS(Sta!$A:$A,$A93,Sta!$Y:$Y,"&gt;10") +COUNTIFS(Sta!$B:$B,$A93,Sta!$Y:$Y,"&gt;10"))/$D93</f>
        <v>0</v>
      </c>
      <c r="R93" s="8">
        <f>COUNTIFS(Sta!$A:$A,$A93,Sta!$Y:$Y,"&gt;10")/$B93</f>
        <v>0</v>
      </c>
      <c r="S93" s="8">
        <f>COUNTIFS(Sta!$B:$B,$A93,Sta!$Y:$Y,"&gt;10")/$C93</f>
        <v>0</v>
      </c>
      <c r="T93" s="11">
        <f>(COUNTIFS(Sta!$A:$A,$A93,Sta!$Y:$Y,"&lt;12") +COUNTIFS(Sta!$B:$B,$A93,Sta!$Y:$Y,"&lt;12"))/$D93</f>
        <v>0</v>
      </c>
      <c r="U93" s="8">
        <f>COUNTIFS(Sta!$A:$A,$A93,Sta!$Y:$Y,"&lt;12")/$B93</f>
        <v>0</v>
      </c>
      <c r="V93" s="8">
        <f>COUNTIFS(Sta!$B:$B,$A93,Sta!$Y:$Y,"&lt;12")/$C93</f>
        <v>0</v>
      </c>
    </row>
    <row r="94" spans="1:22" x14ac:dyDescent="0.3">
      <c r="A94" t="s">
        <v>200</v>
      </c>
      <c r="B94" s="9">
        <f>COUNTIF(Sta!A:A,A94)</f>
        <v>1</v>
      </c>
      <c r="C94" s="4">
        <f>COUNTIF(Sta!B:B,A94)</f>
        <v>1</v>
      </c>
      <c r="D94" s="4">
        <f t="shared" si="3"/>
        <v>2</v>
      </c>
      <c r="E94" s="10">
        <f>(SUMIF(Sta!$A:$A,$A94,Sta!$Y:$Y)  + SUMIF(Sta!$B:$B,$A94,Sta!$Y:$Y) )/$D94</f>
        <v>0</v>
      </c>
      <c r="F94" s="6">
        <f>SUMIF(Sta!$A:$A,$A94,Sta!$Y:$Y)/$B94</f>
        <v>0</v>
      </c>
      <c r="G94" s="6">
        <f>SUMIF(Sta!$B:$B,$A94,Sta!$Y:$Y)/$C94</f>
        <v>0</v>
      </c>
      <c r="H94" s="10">
        <f>(SUMIF(Sta!$A:$A,$A94,Sta!$U:$U)  + SUMIF(Sta!$B:$B,$A94,Sta!$V:$V) )/$D94</f>
        <v>0</v>
      </c>
      <c r="I94" s="6">
        <f>SUMIF(Sta!$A:$A,$A94,Sta!$U:$U)/$B94</f>
        <v>0</v>
      </c>
      <c r="J94" s="6">
        <f>SUMIF(Sta!$B:$B,$A94,Sta!$V:$V)/$C94</f>
        <v>0</v>
      </c>
      <c r="K94" s="10">
        <f>(SUMIF(Sta!$A:$A,$A94,Sta!$W:$W)  + SUMIF(Sta!$B:$B,$A94,Sta!$X:$X) )/$D94</f>
        <v>0</v>
      </c>
      <c r="L94" s="6">
        <f>SUMIF(Sta!$A:$A,$A94,Sta!$W:$W)/$B94</f>
        <v>0</v>
      </c>
      <c r="M94" s="6">
        <f>SUMIF(Sta!$B:$B,$A94,Sta!$X:$X)/$C94</f>
        <v>0</v>
      </c>
      <c r="N94" s="11">
        <f>(COUNTIFS(Sta!$A:$A,$A94,Sta!$Y:$Y,"&gt;8") +COUNTIFS(Sta!$B:$B,$A94,Sta!$Y:$Y,"&gt;8"))/$D94</f>
        <v>0</v>
      </c>
      <c r="O94" s="8">
        <f>COUNTIFS(Sta!$A:$A,$A94,Sta!$Y:$Y,"&gt;8")/$B94</f>
        <v>0</v>
      </c>
      <c r="P94" s="8">
        <f>COUNTIFS(Sta!$B:$B,$A94,Sta!$Y:$Y,"&gt;8")/$C94</f>
        <v>0</v>
      </c>
      <c r="Q94" s="11">
        <f>(COUNTIFS(Sta!$A:$A,$A94,Sta!$Y:$Y,"&gt;10") +COUNTIFS(Sta!$B:$B,$A94,Sta!$Y:$Y,"&gt;10"))/$D94</f>
        <v>0</v>
      </c>
      <c r="R94" s="8">
        <f>COUNTIFS(Sta!$A:$A,$A94,Sta!$Y:$Y,"&gt;10")/$B94</f>
        <v>0</v>
      </c>
      <c r="S94" s="8">
        <f>COUNTIFS(Sta!$B:$B,$A94,Sta!$Y:$Y,"&gt;10")/$C94</f>
        <v>0</v>
      </c>
      <c r="T94" s="11">
        <f>(COUNTIFS(Sta!$A:$A,$A94,Sta!$Y:$Y,"&lt;12") +COUNTIFS(Sta!$B:$B,$A94,Sta!$Y:$Y,"&lt;12"))/$D94</f>
        <v>0</v>
      </c>
      <c r="U94" s="8">
        <f>COUNTIFS(Sta!$A:$A,$A94,Sta!$Y:$Y,"&lt;12")/$B94</f>
        <v>0</v>
      </c>
      <c r="V94" s="8">
        <f>COUNTIFS(Sta!$B:$B,$A94,Sta!$Y:$Y,"&lt;12")/$C94</f>
        <v>0</v>
      </c>
    </row>
    <row r="95" spans="1:22" x14ac:dyDescent="0.3">
      <c r="A95" t="s">
        <v>204</v>
      </c>
      <c r="B95" s="9">
        <f>COUNTIF(Sta!A:A,A95)</f>
        <v>1</v>
      </c>
      <c r="C95" s="4">
        <f>COUNTIF(Sta!B:B,A95)</f>
        <v>1</v>
      </c>
      <c r="D95" s="4">
        <f t="shared" si="3"/>
        <v>2</v>
      </c>
      <c r="E95" s="10">
        <f>(SUMIF(Sta!$A:$A,$A95,Sta!$Y:$Y)  + SUMIF(Sta!$B:$B,$A95,Sta!$Y:$Y) )/$D95</f>
        <v>0</v>
      </c>
      <c r="F95" s="6">
        <f>SUMIF(Sta!$A:$A,$A95,Sta!$Y:$Y)/$B95</f>
        <v>0</v>
      </c>
      <c r="G95" s="6">
        <f>SUMIF(Sta!$B:$B,$A95,Sta!$Y:$Y)/$C95</f>
        <v>0</v>
      </c>
      <c r="H95" s="10">
        <f>(SUMIF(Sta!$A:$A,$A95,Sta!$U:$U)  + SUMIF(Sta!$B:$B,$A95,Sta!$V:$V) )/$D95</f>
        <v>0</v>
      </c>
      <c r="I95" s="6">
        <f>SUMIF(Sta!$A:$A,$A95,Sta!$U:$U)/$B95</f>
        <v>0</v>
      </c>
      <c r="J95" s="6">
        <f>SUMIF(Sta!$B:$B,$A95,Sta!$V:$V)/$C95</f>
        <v>0</v>
      </c>
      <c r="K95" s="10">
        <f>(SUMIF(Sta!$A:$A,$A95,Sta!$W:$W)  + SUMIF(Sta!$B:$B,$A95,Sta!$X:$X) )/$D95</f>
        <v>0</v>
      </c>
      <c r="L95" s="6">
        <f>SUMIF(Sta!$A:$A,$A95,Sta!$W:$W)/$B95</f>
        <v>0</v>
      </c>
      <c r="M95" s="6">
        <f>SUMIF(Sta!$B:$B,$A95,Sta!$X:$X)/$C95</f>
        <v>0</v>
      </c>
      <c r="N95" s="11">
        <f>(COUNTIFS(Sta!$A:$A,$A95,Sta!$Y:$Y,"&gt;8") +COUNTIFS(Sta!$B:$B,$A95,Sta!$Y:$Y,"&gt;8"))/$D95</f>
        <v>0</v>
      </c>
      <c r="O95" s="8">
        <f>COUNTIFS(Sta!$A:$A,$A95,Sta!$Y:$Y,"&gt;8")/$B95</f>
        <v>0</v>
      </c>
      <c r="P95" s="8">
        <f>COUNTIFS(Sta!$B:$B,$A95,Sta!$Y:$Y,"&gt;8")/$C95</f>
        <v>0</v>
      </c>
      <c r="Q95" s="11">
        <f>(COUNTIFS(Sta!$A:$A,$A95,Sta!$Y:$Y,"&gt;10") +COUNTIFS(Sta!$B:$B,$A95,Sta!$Y:$Y,"&gt;10"))/$D95</f>
        <v>0</v>
      </c>
      <c r="R95" s="8">
        <f>COUNTIFS(Sta!$A:$A,$A95,Sta!$Y:$Y,"&gt;10")/$B95</f>
        <v>0</v>
      </c>
      <c r="S95" s="8">
        <f>COUNTIFS(Sta!$B:$B,$A95,Sta!$Y:$Y,"&gt;10")/$C95</f>
        <v>0</v>
      </c>
      <c r="T95" s="11">
        <f>(COUNTIFS(Sta!$A:$A,$A95,Sta!$Y:$Y,"&lt;12") +COUNTIFS(Sta!$B:$B,$A95,Sta!$Y:$Y,"&lt;12"))/$D95</f>
        <v>0</v>
      </c>
      <c r="U95" s="8">
        <f>COUNTIFS(Sta!$A:$A,$A95,Sta!$Y:$Y,"&lt;12")/$B95</f>
        <v>0</v>
      </c>
      <c r="V95" s="8">
        <f>COUNTIFS(Sta!$B:$B,$A95,Sta!$Y:$Y,"&lt;12")/$C95</f>
        <v>0</v>
      </c>
    </row>
    <row r="96" spans="1:22" x14ac:dyDescent="0.3">
      <c r="A96" t="s">
        <v>211</v>
      </c>
      <c r="B96" s="9">
        <f>COUNTIF(Sta!A:A,A96)</f>
        <v>1</v>
      </c>
      <c r="C96" s="4">
        <f>COUNTIF(Sta!B:B,A96)</f>
        <v>1</v>
      </c>
      <c r="D96" s="4">
        <f t="shared" si="3"/>
        <v>2</v>
      </c>
      <c r="E96" s="10">
        <f>(SUMIF(Sta!$A:$A,$A96,Sta!$Y:$Y)  + SUMIF(Sta!$B:$B,$A96,Sta!$Y:$Y) )/$D96</f>
        <v>0</v>
      </c>
      <c r="F96" s="6">
        <f>SUMIF(Sta!$A:$A,$A96,Sta!$Y:$Y)/$B96</f>
        <v>0</v>
      </c>
      <c r="G96" s="6">
        <f>SUMIF(Sta!$B:$B,$A96,Sta!$Y:$Y)/$C96</f>
        <v>0</v>
      </c>
      <c r="H96" s="10">
        <f>(SUMIF(Sta!$A:$A,$A96,Sta!$U:$U)  + SUMIF(Sta!$B:$B,$A96,Sta!$V:$V) )/$D96</f>
        <v>0</v>
      </c>
      <c r="I96" s="6">
        <f>SUMIF(Sta!$A:$A,$A96,Sta!$U:$U)/$B96</f>
        <v>0</v>
      </c>
      <c r="J96" s="6">
        <f>SUMIF(Sta!$B:$B,$A96,Sta!$V:$V)/$C96</f>
        <v>0</v>
      </c>
      <c r="K96" s="10">
        <f>(SUMIF(Sta!$A:$A,$A96,Sta!$W:$W)  + SUMIF(Sta!$B:$B,$A96,Sta!$X:$X) )/$D96</f>
        <v>0</v>
      </c>
      <c r="L96" s="6">
        <f>SUMIF(Sta!$A:$A,$A96,Sta!$W:$W)/$B96</f>
        <v>0</v>
      </c>
      <c r="M96" s="6">
        <f>SUMIF(Sta!$B:$B,$A96,Sta!$X:$X)/$C96</f>
        <v>0</v>
      </c>
      <c r="N96" s="11">
        <f>(COUNTIFS(Sta!$A:$A,$A96,Sta!$Y:$Y,"&gt;8") +COUNTIFS(Sta!$B:$B,$A96,Sta!$Y:$Y,"&gt;8"))/$D96</f>
        <v>0</v>
      </c>
      <c r="O96" s="8">
        <f>COUNTIFS(Sta!$A:$A,$A96,Sta!$Y:$Y,"&gt;8")/$B96</f>
        <v>0</v>
      </c>
      <c r="P96" s="8">
        <f>COUNTIFS(Sta!$B:$B,$A96,Sta!$Y:$Y,"&gt;8")/$C96</f>
        <v>0</v>
      </c>
      <c r="Q96" s="11">
        <f>(COUNTIFS(Sta!$A:$A,$A96,Sta!$Y:$Y,"&gt;10") +COUNTIFS(Sta!$B:$B,$A96,Sta!$Y:$Y,"&gt;10"))/$D96</f>
        <v>0</v>
      </c>
      <c r="R96" s="8">
        <f>COUNTIFS(Sta!$A:$A,$A96,Sta!$Y:$Y,"&gt;10")/$B96</f>
        <v>0</v>
      </c>
      <c r="S96" s="8">
        <f>COUNTIFS(Sta!$B:$B,$A96,Sta!$Y:$Y,"&gt;10")/$C96</f>
        <v>0</v>
      </c>
      <c r="T96" s="11">
        <f>(COUNTIFS(Sta!$A:$A,$A96,Sta!$Y:$Y,"&lt;12") +COUNTIFS(Sta!$B:$B,$A96,Sta!$Y:$Y,"&lt;12"))/$D96</f>
        <v>0</v>
      </c>
      <c r="U96" s="8">
        <f>COUNTIFS(Sta!$A:$A,$A96,Sta!$Y:$Y,"&lt;12")/$B96</f>
        <v>0</v>
      </c>
      <c r="V96" s="8">
        <f>COUNTIFS(Sta!$B:$B,$A96,Sta!$Y:$Y,"&lt;12")/$C96</f>
        <v>0</v>
      </c>
    </row>
    <row r="97" spans="1:22" x14ac:dyDescent="0.3">
      <c r="A97" t="s">
        <v>195</v>
      </c>
      <c r="B97" s="9">
        <f>COUNTIF(Sta!A:A,A97)</f>
        <v>1</v>
      </c>
      <c r="C97" s="4">
        <f>COUNTIF(Sta!B:B,A97)</f>
        <v>1</v>
      </c>
      <c r="D97" s="4">
        <f t="shared" si="3"/>
        <v>2</v>
      </c>
      <c r="E97" s="10">
        <f>(SUMIF(Sta!$A:$A,$A97,Sta!$Y:$Y)  + SUMIF(Sta!$B:$B,$A97,Sta!$Y:$Y) )/$D97</f>
        <v>9.5</v>
      </c>
      <c r="F97" s="6">
        <f>SUMIF(Sta!$A:$A,$A97,Sta!$Y:$Y)/$B97</f>
        <v>19</v>
      </c>
      <c r="G97" s="6">
        <f>SUMIF(Sta!$B:$B,$A97,Sta!$Y:$Y)/$C97</f>
        <v>0</v>
      </c>
      <c r="H97" s="10">
        <f>(SUMIF(Sta!$A:$A,$A97,Sta!$U:$U)  + SUMIF(Sta!$B:$B,$A97,Sta!$V:$V) )/$D97</f>
        <v>4</v>
      </c>
      <c r="I97" s="6">
        <f>SUMIF(Sta!$A:$A,$A97,Sta!$U:$U)/$B97</f>
        <v>8</v>
      </c>
      <c r="J97" s="6">
        <f>SUMIF(Sta!$B:$B,$A97,Sta!$V:$V)/$C97</f>
        <v>0</v>
      </c>
      <c r="K97" s="10">
        <f>(SUMIF(Sta!$A:$A,$A97,Sta!$W:$W)  + SUMIF(Sta!$B:$B,$A97,Sta!$X:$X) )/$D97</f>
        <v>5.5</v>
      </c>
      <c r="L97" s="6">
        <f>SUMIF(Sta!$A:$A,$A97,Sta!$W:$W)/$B97</f>
        <v>11</v>
      </c>
      <c r="M97" s="6">
        <f>SUMIF(Sta!$B:$B,$A97,Sta!$X:$X)/$C97</f>
        <v>0</v>
      </c>
      <c r="N97" s="11">
        <f>(COUNTIFS(Sta!$A:$A,$A97,Sta!$Y:$Y,"&gt;8") +COUNTIFS(Sta!$B:$B,$A97,Sta!$Y:$Y,"&gt;8"))/$D97</f>
        <v>0.5</v>
      </c>
      <c r="O97" s="8">
        <f>COUNTIFS(Sta!$A:$A,$A97,Sta!$Y:$Y,"&gt;8")/$B97</f>
        <v>1</v>
      </c>
      <c r="P97" s="8">
        <f>COUNTIFS(Sta!$B:$B,$A97,Sta!$Y:$Y,"&gt;8")/$C97</f>
        <v>0</v>
      </c>
      <c r="Q97" s="11">
        <f>(COUNTIFS(Sta!$A:$A,$A97,Sta!$Y:$Y,"&gt;10") +COUNTIFS(Sta!$B:$B,$A97,Sta!$Y:$Y,"&gt;10"))/$D97</f>
        <v>0.5</v>
      </c>
      <c r="R97" s="8">
        <f>COUNTIFS(Sta!$A:$A,$A97,Sta!$Y:$Y,"&gt;10")/$B97</f>
        <v>1</v>
      </c>
      <c r="S97" s="8">
        <f>COUNTIFS(Sta!$B:$B,$A97,Sta!$Y:$Y,"&gt;10")/$C97</f>
        <v>0</v>
      </c>
      <c r="T97" s="11">
        <f>(COUNTIFS(Sta!$A:$A,$A97,Sta!$Y:$Y,"&lt;12") +COUNTIFS(Sta!$B:$B,$A97,Sta!$Y:$Y,"&lt;12"))/$D97</f>
        <v>0</v>
      </c>
      <c r="U97" s="8">
        <f>COUNTIFS(Sta!$A:$A,$A97,Sta!$Y:$Y,"&lt;12")/$B97</f>
        <v>0</v>
      </c>
      <c r="V97" s="8">
        <f>COUNTIFS(Sta!$B:$B,$A97,Sta!$Y:$Y,"&lt;12")/$C97</f>
        <v>0</v>
      </c>
    </row>
    <row r="98" spans="1:22" x14ac:dyDescent="0.3">
      <c r="A98" t="s">
        <v>213</v>
      </c>
      <c r="B98" s="9">
        <f>COUNTIF(Sta!A:A,A98)</f>
        <v>1</v>
      </c>
      <c r="C98" s="4">
        <f>COUNTIF(Sta!B:B,A98)</f>
        <v>1</v>
      </c>
      <c r="D98" s="4">
        <f t="shared" si="3"/>
        <v>2</v>
      </c>
      <c r="E98" s="10">
        <f>(SUMIF(Sta!$A:$A,$A98,Sta!$Y:$Y)  + SUMIF(Sta!$B:$B,$A98,Sta!$Y:$Y) )/$D98</f>
        <v>0</v>
      </c>
      <c r="F98" s="6">
        <f>SUMIF(Sta!$A:$A,$A98,Sta!$Y:$Y)/$B98</f>
        <v>0</v>
      </c>
      <c r="G98" s="6">
        <f>SUMIF(Sta!$B:$B,$A98,Sta!$Y:$Y)/$C98</f>
        <v>0</v>
      </c>
      <c r="H98" s="10">
        <f>(SUMIF(Sta!$A:$A,$A98,Sta!$U:$U)  + SUMIF(Sta!$B:$B,$A98,Sta!$V:$V) )/$D98</f>
        <v>0</v>
      </c>
      <c r="I98" s="6">
        <f>SUMIF(Sta!$A:$A,$A98,Sta!$U:$U)/$B98</f>
        <v>0</v>
      </c>
      <c r="J98" s="6">
        <f>SUMIF(Sta!$B:$B,$A98,Sta!$V:$V)/$C98</f>
        <v>0</v>
      </c>
      <c r="K98" s="10">
        <f>(SUMIF(Sta!$A:$A,$A98,Sta!$W:$W)  + SUMIF(Sta!$B:$B,$A98,Sta!$X:$X) )/$D98</f>
        <v>0</v>
      </c>
      <c r="L98" s="6">
        <f>SUMIF(Sta!$A:$A,$A98,Sta!$W:$W)/$B98</f>
        <v>0</v>
      </c>
      <c r="M98" s="6">
        <f>SUMIF(Sta!$B:$B,$A98,Sta!$X:$X)/$C98</f>
        <v>0</v>
      </c>
      <c r="N98" s="11">
        <f>(COUNTIFS(Sta!$A:$A,$A98,Sta!$Y:$Y,"&gt;8") +COUNTIFS(Sta!$B:$B,$A98,Sta!$Y:$Y,"&gt;8"))/$D98</f>
        <v>0</v>
      </c>
      <c r="O98" s="8">
        <f>COUNTIFS(Sta!$A:$A,$A98,Sta!$Y:$Y,"&gt;8")/$B98</f>
        <v>0</v>
      </c>
      <c r="P98" s="8">
        <f>COUNTIFS(Sta!$B:$B,$A98,Sta!$Y:$Y,"&gt;8")/$C98</f>
        <v>0</v>
      </c>
      <c r="Q98" s="11">
        <f>(COUNTIFS(Sta!$A:$A,$A98,Sta!$Y:$Y,"&gt;10") +COUNTIFS(Sta!$B:$B,$A98,Sta!$Y:$Y,"&gt;10"))/$D98</f>
        <v>0</v>
      </c>
      <c r="R98" s="8">
        <f>COUNTIFS(Sta!$A:$A,$A98,Sta!$Y:$Y,"&gt;10")/$B98</f>
        <v>0</v>
      </c>
      <c r="S98" s="8">
        <f>COUNTIFS(Sta!$B:$B,$A98,Sta!$Y:$Y,"&gt;10")/$C98</f>
        <v>0</v>
      </c>
      <c r="T98" s="11">
        <f>(COUNTIFS(Sta!$A:$A,$A98,Sta!$Y:$Y,"&lt;12") +COUNTIFS(Sta!$B:$B,$A98,Sta!$Y:$Y,"&lt;12"))/$D98</f>
        <v>0</v>
      </c>
      <c r="U98" s="8">
        <f>COUNTIFS(Sta!$A:$A,$A98,Sta!$Y:$Y,"&lt;12")/$B98</f>
        <v>0</v>
      </c>
      <c r="V98" s="8">
        <f>COUNTIFS(Sta!$B:$B,$A98,Sta!$Y:$Y,"&lt;12")/$C98</f>
        <v>0</v>
      </c>
    </row>
    <row r="99" spans="1:22" x14ac:dyDescent="0.3">
      <c r="A99" t="s">
        <v>198</v>
      </c>
      <c r="B99" s="9">
        <f>COUNTIF(Sta!A:A,A99)</f>
        <v>1</v>
      </c>
      <c r="C99" s="4">
        <f>COUNTIF(Sta!B:B,A99)</f>
        <v>1</v>
      </c>
      <c r="D99" s="4">
        <f t="shared" si="3"/>
        <v>2</v>
      </c>
      <c r="E99" s="10">
        <f>(SUMIF(Sta!$A:$A,$A99,Sta!$Y:$Y)  + SUMIF(Sta!$B:$B,$A99,Sta!$Y:$Y) )/$D99</f>
        <v>0</v>
      </c>
      <c r="F99" s="6">
        <f>SUMIF(Sta!$A:$A,$A99,Sta!$Y:$Y)/$B99</f>
        <v>0</v>
      </c>
      <c r="G99" s="6">
        <f>SUMIF(Sta!$B:$B,$A99,Sta!$Y:$Y)/$C99</f>
        <v>0</v>
      </c>
      <c r="H99" s="10">
        <f>(SUMIF(Sta!$A:$A,$A99,Sta!$U:$U)  + SUMIF(Sta!$B:$B,$A99,Sta!$V:$V) )/$D99</f>
        <v>0</v>
      </c>
      <c r="I99" s="6">
        <f>SUMIF(Sta!$A:$A,$A99,Sta!$U:$U)/$B99</f>
        <v>0</v>
      </c>
      <c r="J99" s="6">
        <f>SUMIF(Sta!$B:$B,$A99,Sta!$V:$V)/$C99</f>
        <v>0</v>
      </c>
      <c r="K99" s="10">
        <f>(SUMIF(Sta!$A:$A,$A99,Sta!$W:$W)  + SUMIF(Sta!$B:$B,$A99,Sta!$X:$X) )/$D99</f>
        <v>0</v>
      </c>
      <c r="L99" s="6">
        <f>SUMIF(Sta!$A:$A,$A99,Sta!$W:$W)/$B99</f>
        <v>0</v>
      </c>
      <c r="M99" s="6">
        <f>SUMIF(Sta!$B:$B,$A99,Sta!$X:$X)/$C99</f>
        <v>0</v>
      </c>
      <c r="N99" s="11">
        <f>(COUNTIFS(Sta!$A:$A,$A99,Sta!$Y:$Y,"&gt;8") +COUNTIFS(Sta!$B:$B,$A99,Sta!$Y:$Y,"&gt;8"))/$D99</f>
        <v>0</v>
      </c>
      <c r="O99" s="8">
        <f>COUNTIFS(Sta!$A:$A,$A99,Sta!$Y:$Y,"&gt;8")/$B99</f>
        <v>0</v>
      </c>
      <c r="P99" s="8">
        <f>COUNTIFS(Sta!$B:$B,$A99,Sta!$Y:$Y,"&gt;8")/$C99</f>
        <v>0</v>
      </c>
      <c r="Q99" s="11">
        <f>(COUNTIFS(Sta!$A:$A,$A99,Sta!$Y:$Y,"&gt;10") +COUNTIFS(Sta!$B:$B,$A99,Sta!$Y:$Y,"&gt;10"))/$D99</f>
        <v>0</v>
      </c>
      <c r="R99" s="8">
        <f>COUNTIFS(Sta!$A:$A,$A99,Sta!$Y:$Y,"&gt;10")/$B99</f>
        <v>0</v>
      </c>
      <c r="S99" s="8">
        <f>COUNTIFS(Sta!$B:$B,$A99,Sta!$Y:$Y,"&gt;10")/$C99</f>
        <v>0</v>
      </c>
      <c r="T99" s="11">
        <f>(COUNTIFS(Sta!$A:$A,$A99,Sta!$Y:$Y,"&lt;12") +COUNTIFS(Sta!$B:$B,$A99,Sta!$Y:$Y,"&lt;12"))/$D99</f>
        <v>0</v>
      </c>
      <c r="U99" s="8">
        <f>COUNTIFS(Sta!$A:$A,$A99,Sta!$Y:$Y,"&lt;12")/$B99</f>
        <v>0</v>
      </c>
      <c r="V99" s="8">
        <f>COUNTIFS(Sta!$B:$B,$A99,Sta!$Y:$Y,"&lt;12")/$C99</f>
        <v>0</v>
      </c>
    </row>
    <row r="100" spans="1:22" x14ac:dyDescent="0.3">
      <c r="A100" t="s">
        <v>217</v>
      </c>
      <c r="B100" s="9">
        <f>COUNTIF(Sta!A:A,A100)</f>
        <v>1</v>
      </c>
      <c r="C100" s="4">
        <f>COUNTIF(Sta!B:B,A100)</f>
        <v>1</v>
      </c>
      <c r="D100" s="4">
        <f t="shared" si="3"/>
        <v>2</v>
      </c>
      <c r="E100" s="10">
        <f>(SUMIF(Sta!$A:$A,$A100,Sta!$Y:$Y)  + SUMIF(Sta!$B:$B,$A100,Sta!$Y:$Y) )/$D100</f>
        <v>0</v>
      </c>
      <c r="F100" s="6">
        <f>SUMIF(Sta!$A:$A,$A100,Sta!$Y:$Y)/$B100</f>
        <v>0</v>
      </c>
      <c r="G100" s="6">
        <f>SUMIF(Sta!$B:$B,$A100,Sta!$Y:$Y)/$C100</f>
        <v>0</v>
      </c>
      <c r="H100" s="10">
        <f>(SUMIF(Sta!$A:$A,$A100,Sta!$U:$U)  + SUMIF(Sta!$B:$B,$A100,Sta!$V:$V) )/$D100</f>
        <v>0</v>
      </c>
      <c r="I100" s="6">
        <f>SUMIF(Sta!$A:$A,$A100,Sta!$U:$U)/$B100</f>
        <v>0</v>
      </c>
      <c r="J100" s="6">
        <f>SUMIF(Sta!$B:$B,$A100,Sta!$V:$V)/$C100</f>
        <v>0</v>
      </c>
      <c r="K100" s="10">
        <f>(SUMIF(Sta!$A:$A,$A100,Sta!$W:$W)  + SUMIF(Sta!$B:$B,$A100,Sta!$X:$X) )/$D100</f>
        <v>0</v>
      </c>
      <c r="L100" s="6">
        <f>SUMIF(Sta!$A:$A,$A100,Sta!$W:$W)/$B100</f>
        <v>0</v>
      </c>
      <c r="M100" s="6">
        <f>SUMIF(Sta!$B:$B,$A100,Sta!$X:$X)/$C100</f>
        <v>0</v>
      </c>
      <c r="N100" s="11">
        <f>(COUNTIFS(Sta!$A:$A,$A100,Sta!$Y:$Y,"&gt;8") +COUNTIFS(Sta!$B:$B,$A100,Sta!$Y:$Y,"&gt;8"))/$D100</f>
        <v>0</v>
      </c>
      <c r="O100" s="8">
        <f>COUNTIFS(Sta!$A:$A,$A100,Sta!$Y:$Y,"&gt;8")/$B100</f>
        <v>0</v>
      </c>
      <c r="P100" s="8">
        <f>COUNTIFS(Sta!$B:$B,$A100,Sta!$Y:$Y,"&gt;8")/$C100</f>
        <v>0</v>
      </c>
      <c r="Q100" s="11">
        <f>(COUNTIFS(Sta!$A:$A,$A100,Sta!$Y:$Y,"&gt;10") +COUNTIFS(Sta!$B:$B,$A100,Sta!$Y:$Y,"&gt;10"))/$D100</f>
        <v>0</v>
      </c>
      <c r="R100" s="8">
        <f>COUNTIFS(Sta!$A:$A,$A100,Sta!$Y:$Y,"&gt;10")/$B100</f>
        <v>0</v>
      </c>
      <c r="S100" s="8">
        <f>COUNTIFS(Sta!$B:$B,$A100,Sta!$Y:$Y,"&gt;10")/$C100</f>
        <v>0</v>
      </c>
      <c r="T100" s="11">
        <f>(COUNTIFS(Sta!$A:$A,$A100,Sta!$Y:$Y,"&lt;12") +COUNTIFS(Sta!$B:$B,$A100,Sta!$Y:$Y,"&lt;12"))/$D100</f>
        <v>0</v>
      </c>
      <c r="U100" s="8">
        <f>COUNTIFS(Sta!$A:$A,$A100,Sta!$Y:$Y,"&lt;12")/$B100</f>
        <v>0</v>
      </c>
      <c r="V100" s="8">
        <f>COUNTIFS(Sta!$B:$B,$A100,Sta!$Y:$Y,"&lt;12")/$C100</f>
        <v>0</v>
      </c>
    </row>
    <row r="101" spans="1:22" x14ac:dyDescent="0.3">
      <c r="A101" t="s">
        <v>194</v>
      </c>
      <c r="B101" s="9">
        <f>COUNTIF(Sta!A:A,A101)</f>
        <v>1</v>
      </c>
      <c r="C101" s="4">
        <f>COUNTIF(Sta!B:B,A101)</f>
        <v>1</v>
      </c>
      <c r="D101" s="4">
        <f t="shared" si="3"/>
        <v>2</v>
      </c>
      <c r="E101" s="10">
        <f>(SUMIF(Sta!$A:$A,$A101,Sta!$Y:$Y)  + SUMIF(Sta!$B:$B,$A101,Sta!$Y:$Y) )/$D101</f>
        <v>0</v>
      </c>
      <c r="F101" s="6">
        <f>SUMIF(Sta!$A:$A,$A101,Sta!$Y:$Y)/$B101</f>
        <v>0</v>
      </c>
      <c r="G101" s="6">
        <f>SUMIF(Sta!$B:$B,$A101,Sta!$Y:$Y)/$C101</f>
        <v>0</v>
      </c>
      <c r="H101" s="10">
        <f>(SUMIF(Sta!$A:$A,$A101,Sta!$U:$U)  + SUMIF(Sta!$B:$B,$A101,Sta!$V:$V) )/$D101</f>
        <v>0</v>
      </c>
      <c r="I101" s="6">
        <f>SUMIF(Sta!$A:$A,$A101,Sta!$U:$U)/$B101</f>
        <v>0</v>
      </c>
      <c r="J101" s="6">
        <f>SUMIF(Sta!$B:$B,$A101,Sta!$V:$V)/$C101</f>
        <v>0</v>
      </c>
      <c r="K101" s="10">
        <f>(SUMIF(Sta!$A:$A,$A101,Sta!$W:$W)  + SUMIF(Sta!$B:$B,$A101,Sta!$X:$X) )/$D101</f>
        <v>0</v>
      </c>
      <c r="L101" s="6">
        <f>SUMIF(Sta!$A:$A,$A101,Sta!$W:$W)/$B101</f>
        <v>0</v>
      </c>
      <c r="M101" s="6">
        <f>SUMIF(Sta!$B:$B,$A101,Sta!$X:$X)/$C101</f>
        <v>0</v>
      </c>
      <c r="N101" s="11">
        <f>(COUNTIFS(Sta!$A:$A,$A101,Sta!$Y:$Y,"&gt;8") +COUNTIFS(Sta!$B:$B,$A101,Sta!$Y:$Y,"&gt;8"))/$D101</f>
        <v>0</v>
      </c>
      <c r="O101" s="8">
        <f>COUNTIFS(Sta!$A:$A,$A101,Sta!$Y:$Y,"&gt;8")/$B101</f>
        <v>0</v>
      </c>
      <c r="P101" s="8">
        <f>COUNTIFS(Sta!$B:$B,$A101,Sta!$Y:$Y,"&gt;8")/$C101</f>
        <v>0</v>
      </c>
      <c r="Q101" s="11">
        <f>(COUNTIFS(Sta!$A:$A,$A101,Sta!$Y:$Y,"&gt;10") +COUNTIFS(Sta!$B:$B,$A101,Sta!$Y:$Y,"&gt;10"))/$D101</f>
        <v>0</v>
      </c>
      <c r="R101" s="8">
        <f>COUNTIFS(Sta!$A:$A,$A101,Sta!$Y:$Y,"&gt;10")/$B101</f>
        <v>0</v>
      </c>
      <c r="S101" s="8">
        <f>COUNTIFS(Sta!$B:$B,$A101,Sta!$Y:$Y,"&gt;10")/$C101</f>
        <v>0</v>
      </c>
      <c r="T101" s="11">
        <f>(COUNTIFS(Sta!$A:$A,$A101,Sta!$Y:$Y,"&lt;12") +COUNTIFS(Sta!$B:$B,$A101,Sta!$Y:$Y,"&lt;12"))/$D101</f>
        <v>0</v>
      </c>
      <c r="U101" s="8">
        <f>COUNTIFS(Sta!$A:$A,$A101,Sta!$Y:$Y,"&lt;12")/$B101</f>
        <v>0</v>
      </c>
      <c r="V101" s="8">
        <f>COUNTIFS(Sta!$B:$B,$A101,Sta!$Y:$Y,"&lt;12")/$C101</f>
        <v>0</v>
      </c>
    </row>
    <row r="102" spans="1:22" x14ac:dyDescent="0.3">
      <c r="A102" t="s">
        <v>209</v>
      </c>
      <c r="B102" s="9">
        <f>COUNTIF(Sta!A:A,A102)</f>
        <v>1</v>
      </c>
      <c r="C102" s="4">
        <f>COUNTIF(Sta!B:B,A102)</f>
        <v>1</v>
      </c>
      <c r="D102" s="4">
        <f t="shared" si="3"/>
        <v>2</v>
      </c>
      <c r="E102" s="10">
        <f>(SUMIF(Sta!$A:$A,$A102,Sta!$Y:$Y)  + SUMIF(Sta!$B:$B,$A102,Sta!$Y:$Y) )/$D102</f>
        <v>0</v>
      </c>
      <c r="F102" s="6">
        <f>SUMIF(Sta!$A:$A,$A102,Sta!$Y:$Y)/$B102</f>
        <v>0</v>
      </c>
      <c r="G102" s="6">
        <f>SUMIF(Sta!$B:$B,$A102,Sta!$Y:$Y)/$C102</f>
        <v>0</v>
      </c>
      <c r="H102" s="10">
        <f>(SUMIF(Sta!$A:$A,$A102,Sta!$U:$U)  + SUMIF(Sta!$B:$B,$A102,Sta!$V:$V) )/$D102</f>
        <v>0</v>
      </c>
      <c r="I102" s="6">
        <f>SUMIF(Sta!$A:$A,$A102,Sta!$U:$U)/$B102</f>
        <v>0</v>
      </c>
      <c r="J102" s="6">
        <f>SUMIF(Sta!$B:$B,$A102,Sta!$V:$V)/$C102</f>
        <v>0</v>
      </c>
      <c r="K102" s="10">
        <f>(SUMIF(Sta!$A:$A,$A102,Sta!$W:$W)  + SUMIF(Sta!$B:$B,$A102,Sta!$X:$X) )/$D102</f>
        <v>0</v>
      </c>
      <c r="L102" s="6">
        <f>SUMIF(Sta!$A:$A,$A102,Sta!$W:$W)/$B102</f>
        <v>0</v>
      </c>
      <c r="M102" s="6">
        <f>SUMIF(Sta!$B:$B,$A102,Sta!$X:$X)/$C102</f>
        <v>0</v>
      </c>
      <c r="N102" s="11">
        <f>(COUNTIFS(Sta!$A:$A,$A102,Sta!$Y:$Y,"&gt;8") +COUNTIFS(Sta!$B:$B,$A102,Sta!$Y:$Y,"&gt;8"))/$D102</f>
        <v>0</v>
      </c>
      <c r="O102" s="8">
        <f>COUNTIFS(Sta!$A:$A,$A102,Sta!$Y:$Y,"&gt;8")/$B102</f>
        <v>0</v>
      </c>
      <c r="P102" s="8">
        <f>COUNTIFS(Sta!$B:$B,$A102,Sta!$Y:$Y,"&gt;8")/$C102</f>
        <v>0</v>
      </c>
      <c r="Q102" s="11">
        <f>(COUNTIFS(Sta!$A:$A,$A102,Sta!$Y:$Y,"&gt;10") +COUNTIFS(Sta!$B:$B,$A102,Sta!$Y:$Y,"&gt;10"))/$D102</f>
        <v>0</v>
      </c>
      <c r="R102" s="8">
        <f>COUNTIFS(Sta!$A:$A,$A102,Sta!$Y:$Y,"&gt;10")/$B102</f>
        <v>0</v>
      </c>
      <c r="S102" s="8">
        <f>COUNTIFS(Sta!$B:$B,$A102,Sta!$Y:$Y,"&gt;10")/$C102</f>
        <v>0</v>
      </c>
      <c r="T102" s="11">
        <f>(COUNTIFS(Sta!$A:$A,$A102,Sta!$Y:$Y,"&lt;12") +COUNTIFS(Sta!$B:$B,$A102,Sta!$Y:$Y,"&lt;12"))/$D102</f>
        <v>0</v>
      </c>
      <c r="U102" s="8">
        <f>COUNTIFS(Sta!$A:$A,$A102,Sta!$Y:$Y,"&lt;12")/$B102</f>
        <v>0</v>
      </c>
      <c r="V102" s="8">
        <f>COUNTIFS(Sta!$B:$B,$A102,Sta!$Y:$Y,"&lt;12")/$C102</f>
        <v>0</v>
      </c>
    </row>
    <row r="103" spans="1:22" x14ac:dyDescent="0.3">
      <c r="A103" t="s">
        <v>215</v>
      </c>
      <c r="B103" s="9">
        <f>COUNTIF(Sta!A:A,A103)</f>
        <v>1</v>
      </c>
      <c r="C103" s="4">
        <f>COUNTIF(Sta!B:B,A103)</f>
        <v>1</v>
      </c>
      <c r="D103" s="4">
        <f t="shared" si="3"/>
        <v>2</v>
      </c>
      <c r="E103" s="10">
        <f>(SUMIF(Sta!$A:$A,$A103,Sta!$Y:$Y)  + SUMIF(Sta!$B:$B,$A103,Sta!$Y:$Y) )/$D103</f>
        <v>0</v>
      </c>
      <c r="F103" s="6">
        <f>SUMIF(Sta!$A:$A,$A103,Sta!$Y:$Y)/$B103</f>
        <v>0</v>
      </c>
      <c r="G103" s="6">
        <f>SUMIF(Sta!$B:$B,$A103,Sta!$Y:$Y)/$C103</f>
        <v>0</v>
      </c>
      <c r="H103" s="10">
        <f>(SUMIF(Sta!$A:$A,$A103,Sta!$U:$U)  + SUMIF(Sta!$B:$B,$A103,Sta!$V:$V) )/$D103</f>
        <v>0</v>
      </c>
      <c r="I103" s="6">
        <f>SUMIF(Sta!$A:$A,$A103,Sta!$U:$U)/$B103</f>
        <v>0</v>
      </c>
      <c r="J103" s="6">
        <f>SUMIF(Sta!$B:$B,$A103,Sta!$V:$V)/$C103</f>
        <v>0</v>
      </c>
      <c r="K103" s="10">
        <f>(SUMIF(Sta!$A:$A,$A103,Sta!$W:$W)  + SUMIF(Sta!$B:$B,$A103,Sta!$X:$X) )/$D103</f>
        <v>0</v>
      </c>
      <c r="L103" s="6">
        <f>SUMIF(Sta!$A:$A,$A103,Sta!$W:$W)/$B103</f>
        <v>0</v>
      </c>
      <c r="M103" s="6">
        <f>SUMIF(Sta!$B:$B,$A103,Sta!$X:$X)/$C103</f>
        <v>0</v>
      </c>
      <c r="N103" s="11">
        <f>(COUNTIFS(Sta!$A:$A,$A103,Sta!$Y:$Y,"&gt;8") +COUNTIFS(Sta!$B:$B,$A103,Sta!$Y:$Y,"&gt;8"))/$D103</f>
        <v>0</v>
      </c>
      <c r="O103" s="8">
        <f>COUNTIFS(Sta!$A:$A,$A103,Sta!$Y:$Y,"&gt;8")/$B103</f>
        <v>0</v>
      </c>
      <c r="P103" s="8">
        <f>COUNTIFS(Sta!$B:$B,$A103,Sta!$Y:$Y,"&gt;8")/$C103</f>
        <v>0</v>
      </c>
      <c r="Q103" s="11">
        <f>(COUNTIFS(Sta!$A:$A,$A103,Sta!$Y:$Y,"&gt;10") +COUNTIFS(Sta!$B:$B,$A103,Sta!$Y:$Y,"&gt;10"))/$D103</f>
        <v>0</v>
      </c>
      <c r="R103" s="8">
        <f>COUNTIFS(Sta!$A:$A,$A103,Sta!$Y:$Y,"&gt;10")/$B103</f>
        <v>0</v>
      </c>
      <c r="S103" s="8">
        <f>COUNTIFS(Sta!$B:$B,$A103,Sta!$Y:$Y,"&gt;10")/$C103</f>
        <v>0</v>
      </c>
      <c r="T103" s="11">
        <f>(COUNTIFS(Sta!$A:$A,$A103,Sta!$Y:$Y,"&lt;12") +COUNTIFS(Sta!$B:$B,$A103,Sta!$Y:$Y,"&lt;12"))/$D103</f>
        <v>0</v>
      </c>
      <c r="U103" s="8">
        <f>COUNTIFS(Sta!$A:$A,$A103,Sta!$Y:$Y,"&lt;12")/$B103</f>
        <v>0</v>
      </c>
      <c r="V103" s="8">
        <f>COUNTIFS(Sta!$B:$B,$A103,Sta!$Y:$Y,"&lt;12")/$C103</f>
        <v>0</v>
      </c>
    </row>
    <row r="104" spans="1:22" x14ac:dyDescent="0.3">
      <c r="A104" t="s">
        <v>210</v>
      </c>
      <c r="B104" s="9">
        <f>COUNTIF(Sta!A:A,A104)</f>
        <v>1</v>
      </c>
      <c r="C104" s="4">
        <f>COUNTIF(Sta!B:B,A104)</f>
        <v>1</v>
      </c>
      <c r="D104" s="4">
        <f t="shared" si="3"/>
        <v>2</v>
      </c>
      <c r="E104" s="10">
        <f>(SUMIF(Sta!$A:$A,$A104,Sta!$Y:$Y)  + SUMIF(Sta!$B:$B,$A104,Sta!$Y:$Y) )/$D104</f>
        <v>0</v>
      </c>
      <c r="F104" s="6">
        <f>SUMIF(Sta!$A:$A,$A104,Sta!$Y:$Y)/$B104</f>
        <v>0</v>
      </c>
      <c r="G104" s="6">
        <f>SUMIF(Sta!$B:$B,$A104,Sta!$Y:$Y)/$C104</f>
        <v>0</v>
      </c>
      <c r="H104" s="10">
        <f>(SUMIF(Sta!$A:$A,$A104,Sta!$U:$U)  + SUMIF(Sta!$B:$B,$A104,Sta!$V:$V) )/$D104</f>
        <v>0</v>
      </c>
      <c r="I104" s="6">
        <f>SUMIF(Sta!$A:$A,$A104,Sta!$U:$U)/$B104</f>
        <v>0</v>
      </c>
      <c r="J104" s="6">
        <f>SUMIF(Sta!$B:$B,$A104,Sta!$V:$V)/$C104</f>
        <v>0</v>
      </c>
      <c r="K104" s="10">
        <f>(SUMIF(Sta!$A:$A,$A104,Sta!$W:$W)  + SUMIF(Sta!$B:$B,$A104,Sta!$X:$X) )/$D104</f>
        <v>0</v>
      </c>
      <c r="L104" s="6">
        <f>SUMIF(Sta!$A:$A,$A104,Sta!$W:$W)/$B104</f>
        <v>0</v>
      </c>
      <c r="M104" s="6">
        <f>SUMIF(Sta!$B:$B,$A104,Sta!$X:$X)/$C104</f>
        <v>0</v>
      </c>
      <c r="N104" s="11">
        <f>(COUNTIFS(Sta!$A:$A,$A104,Sta!$Y:$Y,"&gt;8") +COUNTIFS(Sta!$B:$B,$A104,Sta!$Y:$Y,"&gt;8"))/$D104</f>
        <v>0</v>
      </c>
      <c r="O104" s="8">
        <f>COUNTIFS(Sta!$A:$A,$A104,Sta!$Y:$Y,"&gt;8")/$B104</f>
        <v>0</v>
      </c>
      <c r="P104" s="8">
        <f>COUNTIFS(Sta!$B:$B,$A104,Sta!$Y:$Y,"&gt;8")/$C104</f>
        <v>0</v>
      </c>
      <c r="Q104" s="11">
        <f>(COUNTIFS(Sta!$A:$A,$A104,Sta!$Y:$Y,"&gt;10") +COUNTIFS(Sta!$B:$B,$A104,Sta!$Y:$Y,"&gt;10"))/$D104</f>
        <v>0</v>
      </c>
      <c r="R104" s="8">
        <f>COUNTIFS(Sta!$A:$A,$A104,Sta!$Y:$Y,"&gt;10")/$B104</f>
        <v>0</v>
      </c>
      <c r="S104" s="8">
        <f>COUNTIFS(Sta!$B:$B,$A104,Sta!$Y:$Y,"&gt;10")/$C104</f>
        <v>0</v>
      </c>
      <c r="T104" s="11">
        <f>(COUNTIFS(Sta!$A:$A,$A104,Sta!$Y:$Y,"&lt;12") +COUNTIFS(Sta!$B:$B,$A104,Sta!$Y:$Y,"&lt;12"))/$D104</f>
        <v>0</v>
      </c>
      <c r="U104" s="8">
        <f>COUNTIFS(Sta!$A:$A,$A104,Sta!$Y:$Y,"&lt;12")/$B104</f>
        <v>0</v>
      </c>
      <c r="V104" s="8">
        <f>COUNTIFS(Sta!$B:$B,$A104,Sta!$Y:$Y,"&lt;12")/$C104</f>
        <v>0</v>
      </c>
    </row>
    <row r="105" spans="1:22" x14ac:dyDescent="0.3">
      <c r="A105" t="s">
        <v>205</v>
      </c>
      <c r="B105" s="9">
        <f>COUNTIF(Sta!A:A,A105)</f>
        <v>1</v>
      </c>
      <c r="C105" s="4">
        <f>COUNTIF(Sta!B:B,A105)</f>
        <v>1</v>
      </c>
      <c r="D105" s="4">
        <f t="shared" si="3"/>
        <v>2</v>
      </c>
      <c r="E105" s="10">
        <f>(SUMIF(Sta!$A:$A,$A105,Sta!$Y:$Y)  + SUMIF(Sta!$B:$B,$A105,Sta!$Y:$Y) )/$D105</f>
        <v>0</v>
      </c>
      <c r="F105" s="6">
        <f>SUMIF(Sta!$A:$A,$A105,Sta!$Y:$Y)/$B105</f>
        <v>0</v>
      </c>
      <c r="G105" s="6">
        <f>SUMIF(Sta!$B:$B,$A105,Sta!$Y:$Y)/$C105</f>
        <v>0</v>
      </c>
      <c r="H105" s="10">
        <f>(SUMIF(Sta!$A:$A,$A105,Sta!$U:$U)  + SUMIF(Sta!$B:$B,$A105,Sta!$V:$V) )/$D105</f>
        <v>0</v>
      </c>
      <c r="I105" s="6">
        <f>SUMIF(Sta!$A:$A,$A105,Sta!$U:$U)/$B105</f>
        <v>0</v>
      </c>
      <c r="J105" s="6">
        <f>SUMIF(Sta!$B:$B,$A105,Sta!$V:$V)/$C105</f>
        <v>0</v>
      </c>
      <c r="K105" s="10">
        <f>(SUMIF(Sta!$A:$A,$A105,Sta!$W:$W)  + SUMIF(Sta!$B:$B,$A105,Sta!$X:$X) )/$D105</f>
        <v>0</v>
      </c>
      <c r="L105" s="6">
        <f>SUMIF(Sta!$A:$A,$A105,Sta!$W:$W)/$B105</f>
        <v>0</v>
      </c>
      <c r="M105" s="6">
        <f>SUMIF(Sta!$B:$B,$A105,Sta!$X:$X)/$C105</f>
        <v>0</v>
      </c>
      <c r="N105" s="11">
        <f>(COUNTIFS(Sta!$A:$A,$A105,Sta!$Y:$Y,"&gt;8") +COUNTIFS(Sta!$B:$B,$A105,Sta!$Y:$Y,"&gt;8"))/$D105</f>
        <v>0</v>
      </c>
      <c r="O105" s="8">
        <f>COUNTIFS(Sta!$A:$A,$A105,Sta!$Y:$Y,"&gt;8")/$B105</f>
        <v>0</v>
      </c>
      <c r="P105" s="8">
        <f>COUNTIFS(Sta!$B:$B,$A105,Sta!$Y:$Y,"&gt;8")/$C105</f>
        <v>0</v>
      </c>
      <c r="Q105" s="11">
        <f>(COUNTIFS(Sta!$A:$A,$A105,Sta!$Y:$Y,"&gt;10") +COUNTIFS(Sta!$B:$B,$A105,Sta!$Y:$Y,"&gt;10"))/$D105</f>
        <v>0</v>
      </c>
      <c r="R105" s="8">
        <f>COUNTIFS(Sta!$A:$A,$A105,Sta!$Y:$Y,"&gt;10")/$B105</f>
        <v>0</v>
      </c>
      <c r="S105" s="8">
        <f>COUNTIFS(Sta!$B:$B,$A105,Sta!$Y:$Y,"&gt;10")/$C105</f>
        <v>0</v>
      </c>
      <c r="T105" s="11">
        <f>(COUNTIFS(Sta!$A:$A,$A105,Sta!$Y:$Y,"&lt;12") +COUNTIFS(Sta!$B:$B,$A105,Sta!$Y:$Y,"&lt;12"))/$D105</f>
        <v>0</v>
      </c>
      <c r="U105" s="8">
        <f>COUNTIFS(Sta!$A:$A,$A105,Sta!$Y:$Y,"&lt;12")/$B105</f>
        <v>0</v>
      </c>
      <c r="V105" s="8">
        <f>COUNTIFS(Sta!$B:$B,$A105,Sta!$Y:$Y,"&lt;12")/$C105</f>
        <v>0</v>
      </c>
    </row>
    <row r="106" spans="1:22" x14ac:dyDescent="0.3">
      <c r="A106" t="s">
        <v>196</v>
      </c>
      <c r="B106" s="9">
        <f>COUNTIF(Sta!A:A,A106)</f>
        <v>1</v>
      </c>
      <c r="C106" s="4">
        <f>COUNTIF(Sta!B:B,A106)</f>
        <v>1</v>
      </c>
      <c r="D106" s="4">
        <f t="shared" si="3"/>
        <v>2</v>
      </c>
      <c r="E106" s="10">
        <f>(SUMIF(Sta!$A:$A,$A106,Sta!$Y:$Y)  + SUMIF(Sta!$B:$B,$A106,Sta!$Y:$Y) )/$D106</f>
        <v>0</v>
      </c>
      <c r="F106" s="6">
        <f>SUMIF(Sta!$A:$A,$A106,Sta!$Y:$Y)/$B106</f>
        <v>0</v>
      </c>
      <c r="G106" s="6">
        <f>SUMIF(Sta!$B:$B,$A106,Sta!$Y:$Y)/$C106</f>
        <v>0</v>
      </c>
      <c r="H106" s="10">
        <f>(SUMIF(Sta!$A:$A,$A106,Sta!$U:$U)  + SUMIF(Sta!$B:$B,$A106,Sta!$V:$V) )/$D106</f>
        <v>0</v>
      </c>
      <c r="I106" s="6">
        <f>SUMIF(Sta!$A:$A,$A106,Sta!$U:$U)/$B106</f>
        <v>0</v>
      </c>
      <c r="J106" s="6">
        <f>SUMIF(Sta!$B:$B,$A106,Sta!$V:$V)/$C106</f>
        <v>0</v>
      </c>
      <c r="K106" s="10">
        <f>(SUMIF(Sta!$A:$A,$A106,Sta!$W:$W)  + SUMIF(Sta!$B:$B,$A106,Sta!$X:$X) )/$D106</f>
        <v>0</v>
      </c>
      <c r="L106" s="6">
        <f>SUMIF(Sta!$A:$A,$A106,Sta!$W:$W)/$B106</f>
        <v>0</v>
      </c>
      <c r="M106" s="6">
        <f>SUMIF(Sta!$B:$B,$A106,Sta!$X:$X)/$C106</f>
        <v>0</v>
      </c>
      <c r="N106" s="11">
        <f>(COUNTIFS(Sta!$A:$A,$A106,Sta!$Y:$Y,"&gt;8") +COUNTIFS(Sta!$B:$B,$A106,Sta!$Y:$Y,"&gt;8"))/$D106</f>
        <v>0</v>
      </c>
      <c r="O106" s="8">
        <f>COUNTIFS(Sta!$A:$A,$A106,Sta!$Y:$Y,"&gt;8")/$B106</f>
        <v>0</v>
      </c>
      <c r="P106" s="8">
        <f>COUNTIFS(Sta!$B:$B,$A106,Sta!$Y:$Y,"&gt;8")/$C106</f>
        <v>0</v>
      </c>
      <c r="Q106" s="11">
        <f>(COUNTIFS(Sta!$A:$A,$A106,Sta!$Y:$Y,"&gt;10") +COUNTIFS(Sta!$B:$B,$A106,Sta!$Y:$Y,"&gt;10"))/$D106</f>
        <v>0</v>
      </c>
      <c r="R106" s="8">
        <f>COUNTIFS(Sta!$A:$A,$A106,Sta!$Y:$Y,"&gt;10")/$B106</f>
        <v>0</v>
      </c>
      <c r="S106" s="8">
        <f>COUNTIFS(Sta!$B:$B,$A106,Sta!$Y:$Y,"&gt;10")/$C106</f>
        <v>0</v>
      </c>
      <c r="T106" s="11">
        <f>(COUNTIFS(Sta!$A:$A,$A106,Sta!$Y:$Y,"&lt;12") +COUNTIFS(Sta!$B:$B,$A106,Sta!$Y:$Y,"&lt;12"))/$D106</f>
        <v>0</v>
      </c>
      <c r="U106" s="8">
        <f>COUNTIFS(Sta!$A:$A,$A106,Sta!$Y:$Y,"&lt;12")/$B106</f>
        <v>0</v>
      </c>
      <c r="V106" s="8">
        <f>COUNTIFS(Sta!$B:$B,$A106,Sta!$Y:$Y,"&lt;12")/$C106</f>
        <v>0</v>
      </c>
    </row>
    <row r="107" spans="1:22" x14ac:dyDescent="0.3">
      <c r="A107" t="s">
        <v>207</v>
      </c>
      <c r="B107" s="9">
        <f>COUNTIF(Sta!A:A,A107)</f>
        <v>1</v>
      </c>
      <c r="C107" s="4">
        <f>COUNTIF(Sta!B:B,A107)</f>
        <v>1</v>
      </c>
      <c r="D107" s="4">
        <f t="shared" si="3"/>
        <v>2</v>
      </c>
      <c r="E107" s="10">
        <f>(SUMIF(Sta!$A:$A,$A107,Sta!$Y:$Y)  + SUMIF(Sta!$B:$B,$A107,Sta!$Y:$Y) )/$D107</f>
        <v>0</v>
      </c>
      <c r="F107" s="6">
        <f>SUMIF(Sta!$A:$A,$A107,Sta!$Y:$Y)/$B107</f>
        <v>0</v>
      </c>
      <c r="G107" s="6">
        <f>SUMIF(Sta!$B:$B,$A107,Sta!$Y:$Y)/$C107</f>
        <v>0</v>
      </c>
      <c r="H107" s="10">
        <f>(SUMIF(Sta!$A:$A,$A107,Sta!$U:$U)  + SUMIF(Sta!$B:$B,$A107,Sta!$V:$V) )/$D107</f>
        <v>0</v>
      </c>
      <c r="I107" s="6">
        <f>SUMIF(Sta!$A:$A,$A107,Sta!$U:$U)/$B107</f>
        <v>0</v>
      </c>
      <c r="J107" s="6">
        <f>SUMIF(Sta!$B:$B,$A107,Sta!$V:$V)/$C107</f>
        <v>0</v>
      </c>
      <c r="K107" s="10">
        <f>(SUMIF(Sta!$A:$A,$A107,Sta!$W:$W)  + SUMIF(Sta!$B:$B,$A107,Sta!$X:$X) )/$D107</f>
        <v>0</v>
      </c>
      <c r="L107" s="6">
        <f>SUMIF(Sta!$A:$A,$A107,Sta!$W:$W)/$B107</f>
        <v>0</v>
      </c>
      <c r="M107" s="6">
        <f>SUMIF(Sta!$B:$B,$A107,Sta!$X:$X)/$C107</f>
        <v>0</v>
      </c>
      <c r="N107" s="11">
        <f>(COUNTIFS(Sta!$A:$A,$A107,Sta!$Y:$Y,"&gt;8") +COUNTIFS(Sta!$B:$B,$A107,Sta!$Y:$Y,"&gt;8"))/$D107</f>
        <v>0</v>
      </c>
      <c r="O107" s="8">
        <f>COUNTIFS(Sta!$A:$A,$A107,Sta!$Y:$Y,"&gt;8")/$B107</f>
        <v>0</v>
      </c>
      <c r="P107" s="8">
        <f>COUNTIFS(Sta!$B:$B,$A107,Sta!$Y:$Y,"&gt;8")/$C107</f>
        <v>0</v>
      </c>
      <c r="Q107" s="11">
        <f>(COUNTIFS(Sta!$A:$A,$A107,Sta!$Y:$Y,"&gt;10") +COUNTIFS(Sta!$B:$B,$A107,Sta!$Y:$Y,"&gt;10"))/$D107</f>
        <v>0</v>
      </c>
      <c r="R107" s="8">
        <f>COUNTIFS(Sta!$A:$A,$A107,Sta!$Y:$Y,"&gt;10")/$B107</f>
        <v>0</v>
      </c>
      <c r="S107" s="8">
        <f>COUNTIFS(Sta!$B:$B,$A107,Sta!$Y:$Y,"&gt;10")/$C107</f>
        <v>0</v>
      </c>
      <c r="T107" s="11">
        <f>(COUNTIFS(Sta!$A:$A,$A107,Sta!$Y:$Y,"&lt;12") +COUNTIFS(Sta!$B:$B,$A107,Sta!$Y:$Y,"&lt;12"))/$D107</f>
        <v>0</v>
      </c>
      <c r="U107" s="8">
        <f>COUNTIFS(Sta!$A:$A,$A107,Sta!$Y:$Y,"&lt;12")/$B107</f>
        <v>0</v>
      </c>
      <c r="V107" s="8">
        <f>COUNTIFS(Sta!$B:$B,$A107,Sta!$Y:$Y,"&lt;12")/$C107</f>
        <v>0</v>
      </c>
    </row>
    <row r="108" spans="1:22" x14ac:dyDescent="0.3">
      <c r="A108" t="s">
        <v>206</v>
      </c>
      <c r="B108" s="9">
        <f>COUNTIF(Sta!A:A,A108)</f>
        <v>1</v>
      </c>
      <c r="C108" s="4">
        <f>COUNTIF(Sta!B:B,A108)</f>
        <v>1</v>
      </c>
      <c r="D108" s="4">
        <f t="shared" si="3"/>
        <v>2</v>
      </c>
      <c r="E108" s="10">
        <f>(SUMIF(Sta!$A:$A,$A108,Sta!$Y:$Y)  + SUMIF(Sta!$B:$B,$A108,Sta!$Y:$Y) )/$D108</f>
        <v>0</v>
      </c>
      <c r="F108" s="6">
        <f>SUMIF(Sta!$A:$A,$A108,Sta!$Y:$Y)/$B108</f>
        <v>0</v>
      </c>
      <c r="G108" s="6">
        <f>SUMIF(Sta!$B:$B,$A108,Sta!$Y:$Y)/$C108</f>
        <v>0</v>
      </c>
      <c r="H108" s="10">
        <f>(SUMIF(Sta!$A:$A,$A108,Sta!$U:$U)  + SUMIF(Sta!$B:$B,$A108,Sta!$V:$V) )/$D108</f>
        <v>0</v>
      </c>
      <c r="I108" s="6">
        <f>SUMIF(Sta!$A:$A,$A108,Sta!$U:$U)/$B108</f>
        <v>0</v>
      </c>
      <c r="J108" s="6">
        <f>SUMIF(Sta!$B:$B,$A108,Sta!$V:$V)/$C108</f>
        <v>0</v>
      </c>
      <c r="K108" s="10">
        <f>(SUMIF(Sta!$A:$A,$A108,Sta!$W:$W)  + SUMIF(Sta!$B:$B,$A108,Sta!$X:$X) )/$D108</f>
        <v>0</v>
      </c>
      <c r="L108" s="6">
        <f>SUMIF(Sta!$A:$A,$A108,Sta!$W:$W)/$B108</f>
        <v>0</v>
      </c>
      <c r="M108" s="6">
        <f>SUMIF(Sta!$B:$B,$A108,Sta!$X:$X)/$C108</f>
        <v>0</v>
      </c>
      <c r="N108" s="11">
        <f>(COUNTIFS(Sta!$A:$A,$A108,Sta!$Y:$Y,"&gt;8") +COUNTIFS(Sta!$B:$B,$A108,Sta!$Y:$Y,"&gt;8"))/$D108</f>
        <v>0</v>
      </c>
      <c r="O108" s="8">
        <f>COUNTIFS(Sta!$A:$A,$A108,Sta!$Y:$Y,"&gt;8")/$B108</f>
        <v>0</v>
      </c>
      <c r="P108" s="8">
        <f>COUNTIFS(Sta!$B:$B,$A108,Sta!$Y:$Y,"&gt;8")/$C108</f>
        <v>0</v>
      </c>
      <c r="Q108" s="11">
        <f>(COUNTIFS(Sta!$A:$A,$A108,Sta!$Y:$Y,"&gt;10") +COUNTIFS(Sta!$B:$B,$A108,Sta!$Y:$Y,"&gt;10"))/$D108</f>
        <v>0</v>
      </c>
      <c r="R108" s="8">
        <f>COUNTIFS(Sta!$A:$A,$A108,Sta!$Y:$Y,"&gt;10")/$B108</f>
        <v>0</v>
      </c>
      <c r="S108" s="8">
        <f>COUNTIFS(Sta!$B:$B,$A108,Sta!$Y:$Y,"&gt;10")/$C108</f>
        <v>0</v>
      </c>
      <c r="T108" s="11">
        <f>(COUNTIFS(Sta!$A:$A,$A108,Sta!$Y:$Y,"&lt;12") +COUNTIFS(Sta!$B:$B,$A108,Sta!$Y:$Y,"&lt;12"))/$D108</f>
        <v>0</v>
      </c>
      <c r="U108" s="8">
        <f>COUNTIFS(Sta!$A:$A,$A108,Sta!$Y:$Y,"&lt;12")/$B108</f>
        <v>0</v>
      </c>
      <c r="V108" s="8">
        <f>COUNTIFS(Sta!$B:$B,$A108,Sta!$Y:$Y,"&lt;12")/$C108</f>
        <v>0</v>
      </c>
    </row>
    <row r="109" spans="1:22" x14ac:dyDescent="0.3">
      <c r="A109" t="s">
        <v>222</v>
      </c>
      <c r="B109" s="9">
        <f>COUNTIF(Sta!A:A,A109)</f>
        <v>0</v>
      </c>
      <c r="C109" s="4">
        <f>COUNTIF(Sta!B:B,A109)</f>
        <v>0</v>
      </c>
      <c r="D109" s="4">
        <f t="shared" si="3"/>
        <v>0</v>
      </c>
      <c r="E109" s="10" t="e">
        <f>(SUMIF(Sta!$A:$A,$A109,Sta!$Y:$Y)  + SUMIF(Sta!$B:$B,$A109,Sta!$Y:$Y) )/$D109</f>
        <v>#DIV/0!</v>
      </c>
      <c r="F109" s="6" t="e">
        <f>SUMIF(Sta!$A:$A,$A109,Sta!$Y:$Y)/$B109</f>
        <v>#DIV/0!</v>
      </c>
      <c r="G109" s="6" t="e">
        <f>SUMIF(Sta!$B:$B,$A109,Sta!$Y:$Y)/$C109</f>
        <v>#DIV/0!</v>
      </c>
      <c r="H109" s="10" t="e">
        <f>(SUMIF(Sta!$A:$A,$A109,Sta!$U:$U)  + SUMIF(Sta!$B:$B,$A109,Sta!$V:$V) )/$D109</f>
        <v>#DIV/0!</v>
      </c>
      <c r="I109" s="6" t="e">
        <f>SUMIF(Sta!$A:$A,$A109,Sta!$U:$U)/$B109</f>
        <v>#DIV/0!</v>
      </c>
      <c r="J109" s="6" t="e">
        <f>SUMIF(Sta!$B:$B,$A109,Sta!$V:$V)/$C109</f>
        <v>#DIV/0!</v>
      </c>
      <c r="K109" s="10" t="e">
        <f>(SUMIF(Sta!$A:$A,$A109,Sta!$W:$W)  + SUMIF(Sta!$B:$B,$A109,Sta!$X:$X) )/$D109</f>
        <v>#DIV/0!</v>
      </c>
      <c r="L109" s="6" t="e">
        <f>SUMIF(Sta!$A:$A,$A109,Sta!$W:$W)/$B109</f>
        <v>#DIV/0!</v>
      </c>
      <c r="M109" s="6" t="e">
        <f>SUMIF(Sta!$B:$B,$A109,Sta!$X:$X)/$C109</f>
        <v>#DIV/0!</v>
      </c>
      <c r="N109" s="11" t="e">
        <f>(COUNTIFS(Sta!$A:$A,$A109,Sta!$Y:$Y,"&gt;8") +COUNTIFS(Sta!$B:$B,$A109,Sta!$Y:$Y,"&gt;8"))/$D109</f>
        <v>#DIV/0!</v>
      </c>
      <c r="O109" s="8" t="e">
        <f>COUNTIFS(Sta!$A:$A,$A109,Sta!$Y:$Y,"&gt;8")/$B109</f>
        <v>#DIV/0!</v>
      </c>
      <c r="P109" s="8" t="e">
        <f>COUNTIFS(Sta!$B:$B,$A109,Sta!$Y:$Y,"&gt;8")/$C109</f>
        <v>#DIV/0!</v>
      </c>
      <c r="Q109" s="11" t="e">
        <f>(COUNTIFS(Sta!$A:$A,$A109,Sta!$Y:$Y,"&gt;10") +COUNTIFS(Sta!$B:$B,$A109,Sta!$Y:$Y,"&gt;10"))/$D109</f>
        <v>#DIV/0!</v>
      </c>
      <c r="R109" s="8" t="e">
        <f>COUNTIFS(Sta!$A:$A,$A109,Sta!$Y:$Y,"&gt;10")/$B109</f>
        <v>#DIV/0!</v>
      </c>
      <c r="S109" s="8" t="e">
        <f>COUNTIFS(Sta!$B:$B,$A109,Sta!$Y:$Y,"&gt;10")/$C109</f>
        <v>#DIV/0!</v>
      </c>
      <c r="T109" s="11" t="e">
        <f>(COUNTIFS(Sta!$A:$A,$A109,Sta!$Y:$Y,"&lt;12") +COUNTIFS(Sta!$B:$B,$A109,Sta!$Y:$Y,"&lt;12"))/$D109</f>
        <v>#DIV/0!</v>
      </c>
      <c r="U109" s="8" t="e">
        <f>COUNTIFS(Sta!$A:$A,$A109,Sta!$Y:$Y,"&lt;12")/$B109</f>
        <v>#DIV/0!</v>
      </c>
      <c r="V109" s="8" t="e">
        <f>COUNTIFS(Sta!$B:$B,$A109,Sta!$Y:$Y,"&lt;12")/$C109</f>
        <v>#DIV/0!</v>
      </c>
    </row>
    <row r="110" spans="1:22" x14ac:dyDescent="0.3">
      <c r="A110" t="s">
        <v>239</v>
      </c>
      <c r="B110" s="9">
        <f>COUNTIF(Sta!A:A,A110)</f>
        <v>1</v>
      </c>
      <c r="C110" s="4">
        <f>COUNTIF(Sta!B:B,A110)</f>
        <v>1</v>
      </c>
      <c r="D110" s="4">
        <f t="shared" si="3"/>
        <v>2</v>
      </c>
      <c r="E110" s="10">
        <f>(SUMIF(Sta!$A:$A,$A110,Sta!$Y:$Y)  + SUMIF(Sta!$B:$B,$A110,Sta!$Y:$Y) )/$D110</f>
        <v>0</v>
      </c>
      <c r="F110" s="6">
        <f>SUMIF(Sta!$A:$A,$A110,Sta!$Y:$Y)/$B110</f>
        <v>0</v>
      </c>
      <c r="G110" s="6">
        <f>SUMIF(Sta!$B:$B,$A110,Sta!$Y:$Y)/$C110</f>
        <v>0</v>
      </c>
      <c r="H110" s="10">
        <f>(SUMIF(Sta!$A:$A,$A110,Sta!$U:$U)  + SUMIF(Sta!$B:$B,$A110,Sta!$V:$V) )/$D110</f>
        <v>0</v>
      </c>
      <c r="I110" s="6">
        <f>SUMIF(Sta!$A:$A,$A110,Sta!$U:$U)/$B110</f>
        <v>0</v>
      </c>
      <c r="J110" s="6">
        <f>SUMIF(Sta!$B:$B,$A110,Sta!$V:$V)/$C110</f>
        <v>0</v>
      </c>
      <c r="K110" s="10">
        <f>(SUMIF(Sta!$A:$A,$A110,Sta!$W:$W)  + SUMIF(Sta!$B:$B,$A110,Sta!$X:$X) )/$D110</f>
        <v>0</v>
      </c>
      <c r="L110" s="6">
        <f>SUMIF(Sta!$A:$A,$A110,Sta!$W:$W)/$B110</f>
        <v>0</v>
      </c>
      <c r="M110" s="6">
        <f>SUMIF(Sta!$B:$B,$A110,Sta!$X:$X)/$C110</f>
        <v>0</v>
      </c>
      <c r="N110" s="11">
        <f>(COUNTIFS(Sta!$A:$A,$A110,Sta!$Y:$Y,"&gt;8") +COUNTIFS(Sta!$B:$B,$A110,Sta!$Y:$Y,"&gt;8"))/$D110</f>
        <v>0</v>
      </c>
      <c r="O110" s="8">
        <f>COUNTIFS(Sta!$A:$A,$A110,Sta!$Y:$Y,"&gt;8")/$B110</f>
        <v>0</v>
      </c>
      <c r="P110" s="8">
        <f>COUNTIFS(Sta!$B:$B,$A110,Sta!$Y:$Y,"&gt;8")/$C110</f>
        <v>0</v>
      </c>
      <c r="Q110" s="11">
        <f>(COUNTIFS(Sta!$A:$A,$A110,Sta!$Y:$Y,"&gt;10") +COUNTIFS(Sta!$B:$B,$A110,Sta!$Y:$Y,"&gt;10"))/$D110</f>
        <v>0</v>
      </c>
      <c r="R110" s="8">
        <f>COUNTIFS(Sta!$A:$A,$A110,Sta!$Y:$Y,"&gt;10")/$B110</f>
        <v>0</v>
      </c>
      <c r="S110" s="8">
        <f>COUNTIFS(Sta!$B:$B,$A110,Sta!$Y:$Y,"&gt;10")/$C110</f>
        <v>0</v>
      </c>
      <c r="T110" s="11">
        <f>(COUNTIFS(Sta!$A:$A,$A110,Sta!$Y:$Y,"&lt;12") +COUNTIFS(Sta!$B:$B,$A110,Sta!$Y:$Y,"&lt;12"))/$D110</f>
        <v>0</v>
      </c>
      <c r="U110" s="8">
        <f>COUNTIFS(Sta!$A:$A,$A110,Sta!$Y:$Y,"&lt;12")/$B110</f>
        <v>0</v>
      </c>
      <c r="V110" s="8">
        <f>COUNTIFS(Sta!$B:$B,$A110,Sta!$Y:$Y,"&lt;12")/$C110</f>
        <v>0</v>
      </c>
    </row>
    <row r="111" spans="1:22" x14ac:dyDescent="0.3">
      <c r="A111" t="s">
        <v>225</v>
      </c>
      <c r="B111" s="9">
        <f>COUNTIF(Sta!A:A,A111)</f>
        <v>1</v>
      </c>
      <c r="C111" s="4">
        <f>COUNTIF(Sta!B:B,A111)</f>
        <v>1</v>
      </c>
      <c r="D111" s="4">
        <f t="shared" si="3"/>
        <v>2</v>
      </c>
      <c r="E111" s="10">
        <f>(SUMIF(Sta!$A:$A,$A111,Sta!$Y:$Y)  + SUMIF(Sta!$B:$B,$A111,Sta!$Y:$Y) )/$D111</f>
        <v>0</v>
      </c>
      <c r="F111" s="6">
        <f>SUMIF(Sta!$A:$A,$A111,Sta!$Y:$Y)/$B111</f>
        <v>0</v>
      </c>
      <c r="G111" s="6">
        <f>SUMIF(Sta!$B:$B,$A111,Sta!$Y:$Y)/$C111</f>
        <v>0</v>
      </c>
      <c r="H111" s="10">
        <f>(SUMIF(Sta!$A:$A,$A111,Sta!$U:$U)  + SUMIF(Sta!$B:$B,$A111,Sta!$V:$V) )/$D111</f>
        <v>0</v>
      </c>
      <c r="I111" s="6">
        <f>SUMIF(Sta!$A:$A,$A111,Sta!$U:$U)/$B111</f>
        <v>0</v>
      </c>
      <c r="J111" s="6">
        <f>SUMIF(Sta!$B:$B,$A111,Sta!$V:$V)/$C111</f>
        <v>0</v>
      </c>
      <c r="K111" s="10">
        <f>(SUMIF(Sta!$A:$A,$A111,Sta!$W:$W)  + SUMIF(Sta!$B:$B,$A111,Sta!$X:$X) )/$D111</f>
        <v>0</v>
      </c>
      <c r="L111" s="6">
        <f>SUMIF(Sta!$A:$A,$A111,Sta!$W:$W)/$B111</f>
        <v>0</v>
      </c>
      <c r="M111" s="6">
        <f>SUMIF(Sta!$B:$B,$A111,Sta!$X:$X)/$C111</f>
        <v>0</v>
      </c>
      <c r="N111" s="11">
        <f>(COUNTIFS(Sta!$A:$A,$A111,Sta!$Y:$Y,"&gt;8") +COUNTIFS(Sta!$B:$B,$A111,Sta!$Y:$Y,"&gt;8"))/$D111</f>
        <v>0</v>
      </c>
      <c r="O111" s="8">
        <f>COUNTIFS(Sta!$A:$A,$A111,Sta!$Y:$Y,"&gt;8")/$B111</f>
        <v>0</v>
      </c>
      <c r="P111" s="8">
        <f>COUNTIFS(Sta!$B:$B,$A111,Sta!$Y:$Y,"&gt;8")/$C111</f>
        <v>0</v>
      </c>
      <c r="Q111" s="11">
        <f>(COUNTIFS(Sta!$A:$A,$A111,Sta!$Y:$Y,"&gt;10") +COUNTIFS(Sta!$B:$B,$A111,Sta!$Y:$Y,"&gt;10"))/$D111</f>
        <v>0</v>
      </c>
      <c r="R111" s="8">
        <f>COUNTIFS(Sta!$A:$A,$A111,Sta!$Y:$Y,"&gt;10")/$B111</f>
        <v>0</v>
      </c>
      <c r="S111" s="8">
        <f>COUNTIFS(Sta!$B:$B,$A111,Sta!$Y:$Y,"&gt;10")/$C111</f>
        <v>0</v>
      </c>
      <c r="T111" s="11">
        <f>(COUNTIFS(Sta!$A:$A,$A111,Sta!$Y:$Y,"&lt;12") +COUNTIFS(Sta!$B:$B,$A111,Sta!$Y:$Y,"&lt;12"))/$D111</f>
        <v>0</v>
      </c>
      <c r="U111" s="8">
        <f>COUNTIFS(Sta!$A:$A,$A111,Sta!$Y:$Y,"&lt;12")/$B111</f>
        <v>0</v>
      </c>
      <c r="V111" s="8">
        <f>COUNTIFS(Sta!$B:$B,$A111,Sta!$Y:$Y,"&lt;12")/$C111</f>
        <v>0</v>
      </c>
    </row>
    <row r="112" spans="1:22" x14ac:dyDescent="0.3">
      <c r="A112" t="s">
        <v>236</v>
      </c>
      <c r="B112" s="9">
        <f>COUNTIF(Sta!A:A,A112)</f>
        <v>1</v>
      </c>
      <c r="C112" s="4">
        <f>COUNTIF(Sta!B:B,A112)</f>
        <v>1</v>
      </c>
      <c r="D112" s="4">
        <f t="shared" si="3"/>
        <v>2</v>
      </c>
      <c r="E112" s="10">
        <f>(SUMIF(Sta!$A:$A,$A112,Sta!$Y:$Y)  + SUMIF(Sta!$B:$B,$A112,Sta!$Y:$Y) )/$D112</f>
        <v>0</v>
      </c>
      <c r="F112" s="6">
        <f>SUMIF(Sta!$A:$A,$A112,Sta!$Y:$Y)/$B112</f>
        <v>0</v>
      </c>
      <c r="G112" s="6">
        <f>SUMIF(Sta!$B:$B,$A112,Sta!$Y:$Y)/$C112</f>
        <v>0</v>
      </c>
      <c r="H112" s="10">
        <f>(SUMIF(Sta!$A:$A,$A112,Sta!$U:$U)  + SUMIF(Sta!$B:$B,$A112,Sta!$V:$V) )/$D112</f>
        <v>0</v>
      </c>
      <c r="I112" s="6">
        <f>SUMIF(Sta!$A:$A,$A112,Sta!$U:$U)/$B112</f>
        <v>0</v>
      </c>
      <c r="J112" s="6">
        <f>SUMIF(Sta!$B:$B,$A112,Sta!$V:$V)/$C112</f>
        <v>0</v>
      </c>
      <c r="K112" s="10">
        <f>(SUMIF(Sta!$A:$A,$A112,Sta!$W:$W)  + SUMIF(Sta!$B:$B,$A112,Sta!$X:$X) )/$D112</f>
        <v>0</v>
      </c>
      <c r="L112" s="6">
        <f>SUMIF(Sta!$A:$A,$A112,Sta!$W:$W)/$B112</f>
        <v>0</v>
      </c>
      <c r="M112" s="6">
        <f>SUMIF(Sta!$B:$B,$A112,Sta!$X:$X)/$C112</f>
        <v>0</v>
      </c>
      <c r="N112" s="11">
        <f>(COUNTIFS(Sta!$A:$A,$A112,Sta!$Y:$Y,"&gt;8") +COUNTIFS(Sta!$B:$B,$A112,Sta!$Y:$Y,"&gt;8"))/$D112</f>
        <v>0</v>
      </c>
      <c r="O112" s="8">
        <f>COUNTIFS(Sta!$A:$A,$A112,Sta!$Y:$Y,"&gt;8")/$B112</f>
        <v>0</v>
      </c>
      <c r="P112" s="8">
        <f>COUNTIFS(Sta!$B:$B,$A112,Sta!$Y:$Y,"&gt;8")/$C112</f>
        <v>0</v>
      </c>
      <c r="Q112" s="11">
        <f>(COUNTIFS(Sta!$A:$A,$A112,Sta!$Y:$Y,"&gt;10") +COUNTIFS(Sta!$B:$B,$A112,Sta!$Y:$Y,"&gt;10"))/$D112</f>
        <v>0</v>
      </c>
      <c r="R112" s="8">
        <f>COUNTIFS(Sta!$A:$A,$A112,Sta!$Y:$Y,"&gt;10")/$B112</f>
        <v>0</v>
      </c>
      <c r="S112" s="8">
        <f>COUNTIFS(Sta!$B:$B,$A112,Sta!$Y:$Y,"&gt;10")/$C112</f>
        <v>0</v>
      </c>
      <c r="T112" s="11">
        <f>(COUNTIFS(Sta!$A:$A,$A112,Sta!$Y:$Y,"&lt;12") +COUNTIFS(Sta!$B:$B,$A112,Sta!$Y:$Y,"&lt;12"))/$D112</f>
        <v>0</v>
      </c>
      <c r="U112" s="8">
        <f>COUNTIFS(Sta!$A:$A,$A112,Sta!$Y:$Y,"&lt;12")/$B112</f>
        <v>0</v>
      </c>
      <c r="V112" s="8">
        <f>COUNTIFS(Sta!$B:$B,$A112,Sta!$Y:$Y,"&lt;12")/$C112</f>
        <v>0</v>
      </c>
    </row>
    <row r="113" spans="1:22" x14ac:dyDescent="0.3">
      <c r="A113" t="s">
        <v>221</v>
      </c>
      <c r="B113" s="9">
        <f>COUNTIF(Sta!A:A,A113)</f>
        <v>1</v>
      </c>
      <c r="C113" s="4">
        <f>COUNTIF(Sta!B:B,A113)</f>
        <v>1</v>
      </c>
      <c r="D113" s="4">
        <f t="shared" si="3"/>
        <v>2</v>
      </c>
      <c r="E113" s="10">
        <f>(SUMIF(Sta!$A:$A,$A113,Sta!$Y:$Y)  + SUMIF(Sta!$B:$B,$A113,Sta!$Y:$Y) )/$D113</f>
        <v>0</v>
      </c>
      <c r="F113" s="6">
        <f>SUMIF(Sta!$A:$A,$A113,Sta!$Y:$Y)/$B113</f>
        <v>0</v>
      </c>
      <c r="G113" s="6">
        <f>SUMIF(Sta!$B:$B,$A113,Sta!$Y:$Y)/$C113</f>
        <v>0</v>
      </c>
      <c r="H113" s="10">
        <f>(SUMIF(Sta!$A:$A,$A113,Sta!$U:$U)  + SUMIF(Sta!$B:$B,$A113,Sta!$V:$V) )/$D113</f>
        <v>0</v>
      </c>
      <c r="I113" s="6">
        <f>SUMIF(Sta!$A:$A,$A113,Sta!$U:$U)/$B113</f>
        <v>0</v>
      </c>
      <c r="J113" s="6">
        <f>SUMIF(Sta!$B:$B,$A113,Sta!$V:$V)/$C113</f>
        <v>0</v>
      </c>
      <c r="K113" s="10">
        <f>(SUMIF(Sta!$A:$A,$A113,Sta!$W:$W)  + SUMIF(Sta!$B:$B,$A113,Sta!$X:$X) )/$D113</f>
        <v>0</v>
      </c>
      <c r="L113" s="6">
        <f>SUMIF(Sta!$A:$A,$A113,Sta!$W:$W)/$B113</f>
        <v>0</v>
      </c>
      <c r="M113" s="6">
        <f>SUMIF(Sta!$B:$B,$A113,Sta!$X:$X)/$C113</f>
        <v>0</v>
      </c>
      <c r="N113" s="11">
        <f>(COUNTIFS(Sta!$A:$A,$A113,Sta!$Y:$Y,"&gt;8") +COUNTIFS(Sta!$B:$B,$A113,Sta!$Y:$Y,"&gt;8"))/$D113</f>
        <v>0</v>
      </c>
      <c r="O113" s="8">
        <f>COUNTIFS(Sta!$A:$A,$A113,Sta!$Y:$Y,"&gt;8")/$B113</f>
        <v>0</v>
      </c>
      <c r="P113" s="8">
        <f>COUNTIFS(Sta!$B:$B,$A113,Sta!$Y:$Y,"&gt;8")/$C113</f>
        <v>0</v>
      </c>
      <c r="Q113" s="11">
        <f>(COUNTIFS(Sta!$A:$A,$A113,Sta!$Y:$Y,"&gt;10") +COUNTIFS(Sta!$B:$B,$A113,Sta!$Y:$Y,"&gt;10"))/$D113</f>
        <v>0</v>
      </c>
      <c r="R113" s="8">
        <f>COUNTIFS(Sta!$A:$A,$A113,Sta!$Y:$Y,"&gt;10")/$B113</f>
        <v>0</v>
      </c>
      <c r="S113" s="8">
        <f>COUNTIFS(Sta!$B:$B,$A113,Sta!$Y:$Y,"&gt;10")/$C113</f>
        <v>0</v>
      </c>
      <c r="T113" s="11">
        <f>(COUNTIFS(Sta!$A:$A,$A113,Sta!$Y:$Y,"&lt;12") +COUNTIFS(Sta!$B:$B,$A113,Sta!$Y:$Y,"&lt;12"))/$D113</f>
        <v>0</v>
      </c>
      <c r="U113" s="8">
        <f>COUNTIFS(Sta!$A:$A,$A113,Sta!$Y:$Y,"&lt;12")/$B113</f>
        <v>0</v>
      </c>
      <c r="V113" s="8">
        <f>COUNTIFS(Sta!$B:$B,$A113,Sta!$Y:$Y,"&lt;12")/$C113</f>
        <v>0</v>
      </c>
    </row>
    <row r="114" spans="1:22" x14ac:dyDescent="0.3">
      <c r="A114" t="s">
        <v>235</v>
      </c>
      <c r="B114" s="9">
        <f>COUNTIF(Sta!A:A,A114)</f>
        <v>1</v>
      </c>
      <c r="C114" s="4">
        <f>COUNTIF(Sta!B:B,A114)</f>
        <v>1</v>
      </c>
      <c r="D114" s="4">
        <f t="shared" si="3"/>
        <v>2</v>
      </c>
      <c r="E114" s="10">
        <f>(SUMIF(Sta!$A:$A,$A114,Sta!$Y:$Y)  + SUMIF(Sta!$B:$B,$A114,Sta!$Y:$Y) )/$D114</f>
        <v>0</v>
      </c>
      <c r="F114" s="6">
        <f>SUMIF(Sta!$A:$A,$A114,Sta!$Y:$Y)/$B114</f>
        <v>0</v>
      </c>
      <c r="G114" s="6">
        <f>SUMIF(Sta!$B:$B,$A114,Sta!$Y:$Y)/$C114</f>
        <v>0</v>
      </c>
      <c r="H114" s="10">
        <f>(SUMIF(Sta!$A:$A,$A114,Sta!$U:$U)  + SUMIF(Sta!$B:$B,$A114,Sta!$V:$V) )/$D114</f>
        <v>0</v>
      </c>
      <c r="I114" s="6">
        <f>SUMIF(Sta!$A:$A,$A114,Sta!$U:$U)/$B114</f>
        <v>0</v>
      </c>
      <c r="J114" s="6">
        <f>SUMIF(Sta!$B:$B,$A114,Sta!$V:$V)/$C114</f>
        <v>0</v>
      </c>
      <c r="K114" s="10">
        <f>(SUMIF(Sta!$A:$A,$A114,Sta!$W:$W)  + SUMIF(Sta!$B:$B,$A114,Sta!$X:$X) )/$D114</f>
        <v>0</v>
      </c>
      <c r="L114" s="6">
        <f>SUMIF(Sta!$A:$A,$A114,Sta!$W:$W)/$B114</f>
        <v>0</v>
      </c>
      <c r="M114" s="6">
        <f>SUMIF(Sta!$B:$B,$A114,Sta!$X:$X)/$C114</f>
        <v>0</v>
      </c>
      <c r="N114" s="11">
        <f>(COUNTIFS(Sta!$A:$A,$A114,Sta!$Y:$Y,"&gt;8") +COUNTIFS(Sta!$B:$B,$A114,Sta!$Y:$Y,"&gt;8"))/$D114</f>
        <v>0</v>
      </c>
      <c r="O114" s="8">
        <f>COUNTIFS(Sta!$A:$A,$A114,Sta!$Y:$Y,"&gt;8")/$B114</f>
        <v>0</v>
      </c>
      <c r="P114" s="8">
        <f>COUNTIFS(Sta!$B:$B,$A114,Sta!$Y:$Y,"&gt;8")/$C114</f>
        <v>0</v>
      </c>
      <c r="Q114" s="11">
        <f>(COUNTIFS(Sta!$A:$A,$A114,Sta!$Y:$Y,"&gt;10") +COUNTIFS(Sta!$B:$B,$A114,Sta!$Y:$Y,"&gt;10"))/$D114</f>
        <v>0</v>
      </c>
      <c r="R114" s="8">
        <f>COUNTIFS(Sta!$A:$A,$A114,Sta!$Y:$Y,"&gt;10")/$B114</f>
        <v>0</v>
      </c>
      <c r="S114" s="8">
        <f>COUNTIFS(Sta!$B:$B,$A114,Sta!$Y:$Y,"&gt;10")/$C114</f>
        <v>0</v>
      </c>
      <c r="T114" s="11">
        <f>(COUNTIFS(Sta!$A:$A,$A114,Sta!$Y:$Y,"&lt;12") +COUNTIFS(Sta!$B:$B,$A114,Sta!$Y:$Y,"&lt;12"))/$D114</f>
        <v>0</v>
      </c>
      <c r="U114" s="8">
        <f>COUNTIFS(Sta!$A:$A,$A114,Sta!$Y:$Y,"&lt;12")/$B114</f>
        <v>0</v>
      </c>
      <c r="V114" s="8">
        <f>COUNTIFS(Sta!$B:$B,$A114,Sta!$Y:$Y,"&lt;12")/$C114</f>
        <v>0</v>
      </c>
    </row>
    <row r="115" spans="1:22" x14ac:dyDescent="0.3">
      <c r="A115" t="s">
        <v>232</v>
      </c>
      <c r="B115" s="9">
        <f>COUNTIF(Sta!A:A,A115)</f>
        <v>1</v>
      </c>
      <c r="C115" s="4">
        <f>COUNTIF(Sta!B:B,A115)</f>
        <v>1</v>
      </c>
      <c r="D115" s="4">
        <f t="shared" si="3"/>
        <v>2</v>
      </c>
      <c r="E115" s="10">
        <f>(SUMIF(Sta!$A:$A,$A115,Sta!$Y:$Y)  + SUMIF(Sta!$B:$B,$A115,Sta!$Y:$Y) )/$D115</f>
        <v>0</v>
      </c>
      <c r="F115" s="6">
        <f>SUMIF(Sta!$A:$A,$A115,Sta!$Y:$Y)/$B115</f>
        <v>0</v>
      </c>
      <c r="G115" s="6">
        <f>SUMIF(Sta!$B:$B,$A115,Sta!$Y:$Y)/$C115</f>
        <v>0</v>
      </c>
      <c r="H115" s="10">
        <f>(SUMIF(Sta!$A:$A,$A115,Sta!$U:$U)  + SUMIF(Sta!$B:$B,$A115,Sta!$V:$V) )/$D115</f>
        <v>0</v>
      </c>
      <c r="I115" s="6">
        <f>SUMIF(Sta!$A:$A,$A115,Sta!$U:$U)/$B115</f>
        <v>0</v>
      </c>
      <c r="J115" s="6">
        <f>SUMIF(Sta!$B:$B,$A115,Sta!$V:$V)/$C115</f>
        <v>0</v>
      </c>
      <c r="K115" s="10">
        <f>(SUMIF(Sta!$A:$A,$A115,Sta!$W:$W)  + SUMIF(Sta!$B:$B,$A115,Sta!$X:$X) )/$D115</f>
        <v>0</v>
      </c>
      <c r="L115" s="6">
        <f>SUMIF(Sta!$A:$A,$A115,Sta!$W:$W)/$B115</f>
        <v>0</v>
      </c>
      <c r="M115" s="6">
        <f>SUMIF(Sta!$B:$B,$A115,Sta!$X:$X)/$C115</f>
        <v>0</v>
      </c>
      <c r="N115" s="11">
        <f>(COUNTIFS(Sta!$A:$A,$A115,Sta!$Y:$Y,"&gt;8") +COUNTIFS(Sta!$B:$B,$A115,Sta!$Y:$Y,"&gt;8"))/$D115</f>
        <v>0</v>
      </c>
      <c r="O115" s="8">
        <f>COUNTIFS(Sta!$A:$A,$A115,Sta!$Y:$Y,"&gt;8")/$B115</f>
        <v>0</v>
      </c>
      <c r="P115" s="8">
        <f>COUNTIFS(Sta!$B:$B,$A115,Sta!$Y:$Y,"&gt;8")/$C115</f>
        <v>0</v>
      </c>
      <c r="Q115" s="11">
        <f>(COUNTIFS(Sta!$A:$A,$A115,Sta!$Y:$Y,"&gt;10") +COUNTIFS(Sta!$B:$B,$A115,Sta!$Y:$Y,"&gt;10"))/$D115</f>
        <v>0</v>
      </c>
      <c r="R115" s="8">
        <f>COUNTIFS(Sta!$A:$A,$A115,Sta!$Y:$Y,"&gt;10")/$B115</f>
        <v>0</v>
      </c>
      <c r="S115" s="8">
        <f>COUNTIFS(Sta!$B:$B,$A115,Sta!$Y:$Y,"&gt;10")/$C115</f>
        <v>0</v>
      </c>
      <c r="T115" s="11">
        <f>(COUNTIFS(Sta!$A:$A,$A115,Sta!$Y:$Y,"&lt;12") +COUNTIFS(Sta!$B:$B,$A115,Sta!$Y:$Y,"&lt;12"))/$D115</f>
        <v>0</v>
      </c>
      <c r="U115" s="8">
        <f>COUNTIFS(Sta!$A:$A,$A115,Sta!$Y:$Y,"&lt;12")/$B115</f>
        <v>0</v>
      </c>
      <c r="V115" s="8">
        <f>COUNTIFS(Sta!$B:$B,$A115,Sta!$Y:$Y,"&lt;12")/$C115</f>
        <v>0</v>
      </c>
    </row>
    <row r="116" spans="1:22" x14ac:dyDescent="0.3">
      <c r="A116" t="s">
        <v>224</v>
      </c>
      <c r="B116" s="9">
        <f>COUNTIF(Sta!A:A,A116)</f>
        <v>1</v>
      </c>
      <c r="C116" s="4">
        <f>COUNTIF(Sta!B:B,A116)</f>
        <v>1</v>
      </c>
      <c r="D116" s="4">
        <f t="shared" si="3"/>
        <v>2</v>
      </c>
      <c r="E116" s="10">
        <f>(SUMIF(Sta!$A:$A,$A116,Sta!$Y:$Y)  + SUMIF(Sta!$B:$B,$A116,Sta!$Y:$Y) )/$D116</f>
        <v>0</v>
      </c>
      <c r="F116" s="6">
        <f>SUMIF(Sta!$A:$A,$A116,Sta!$Y:$Y)/$B116</f>
        <v>0</v>
      </c>
      <c r="G116" s="6">
        <f>SUMIF(Sta!$B:$B,$A116,Sta!$Y:$Y)/$C116</f>
        <v>0</v>
      </c>
      <c r="H116" s="10">
        <f>(SUMIF(Sta!$A:$A,$A116,Sta!$U:$U)  + SUMIF(Sta!$B:$B,$A116,Sta!$V:$V) )/$D116</f>
        <v>0</v>
      </c>
      <c r="I116" s="6">
        <f>SUMIF(Sta!$A:$A,$A116,Sta!$U:$U)/$B116</f>
        <v>0</v>
      </c>
      <c r="J116" s="6">
        <f>SUMIF(Sta!$B:$B,$A116,Sta!$V:$V)/$C116</f>
        <v>0</v>
      </c>
      <c r="K116" s="10">
        <f>(SUMIF(Sta!$A:$A,$A116,Sta!$W:$W)  + SUMIF(Sta!$B:$B,$A116,Sta!$X:$X) )/$D116</f>
        <v>0</v>
      </c>
      <c r="L116" s="6">
        <f>SUMIF(Sta!$A:$A,$A116,Sta!$W:$W)/$B116</f>
        <v>0</v>
      </c>
      <c r="M116" s="6">
        <f>SUMIF(Sta!$B:$B,$A116,Sta!$X:$X)/$C116</f>
        <v>0</v>
      </c>
      <c r="N116" s="11">
        <f>(COUNTIFS(Sta!$A:$A,$A116,Sta!$Y:$Y,"&gt;8") +COUNTIFS(Sta!$B:$B,$A116,Sta!$Y:$Y,"&gt;8"))/$D116</f>
        <v>0</v>
      </c>
      <c r="O116" s="8">
        <f>COUNTIFS(Sta!$A:$A,$A116,Sta!$Y:$Y,"&gt;8")/$B116</f>
        <v>0</v>
      </c>
      <c r="P116" s="8">
        <f>COUNTIFS(Sta!$B:$B,$A116,Sta!$Y:$Y,"&gt;8")/$C116</f>
        <v>0</v>
      </c>
      <c r="Q116" s="11">
        <f>(COUNTIFS(Sta!$A:$A,$A116,Sta!$Y:$Y,"&gt;10") +COUNTIFS(Sta!$B:$B,$A116,Sta!$Y:$Y,"&gt;10"))/$D116</f>
        <v>0</v>
      </c>
      <c r="R116" s="8">
        <f>COUNTIFS(Sta!$A:$A,$A116,Sta!$Y:$Y,"&gt;10")/$B116</f>
        <v>0</v>
      </c>
      <c r="S116" s="8">
        <f>COUNTIFS(Sta!$B:$B,$A116,Sta!$Y:$Y,"&gt;10")/$C116</f>
        <v>0</v>
      </c>
      <c r="T116" s="11">
        <f>(COUNTIFS(Sta!$A:$A,$A116,Sta!$Y:$Y,"&lt;12") +COUNTIFS(Sta!$B:$B,$A116,Sta!$Y:$Y,"&lt;12"))/$D116</f>
        <v>0</v>
      </c>
      <c r="U116" s="8">
        <f>COUNTIFS(Sta!$A:$A,$A116,Sta!$Y:$Y,"&lt;12")/$B116</f>
        <v>0</v>
      </c>
      <c r="V116" s="8">
        <f>COUNTIFS(Sta!$B:$B,$A116,Sta!$Y:$Y,"&lt;12")/$C116</f>
        <v>0</v>
      </c>
    </row>
    <row r="117" spans="1:22" x14ac:dyDescent="0.3">
      <c r="A117" t="s">
        <v>223</v>
      </c>
      <c r="B117" s="9">
        <f>COUNTIF(Sta!A:A,A117)</f>
        <v>1</v>
      </c>
      <c r="C117" s="4">
        <f>COUNTIF(Sta!B:B,A117)</f>
        <v>1</v>
      </c>
      <c r="D117" s="4">
        <f t="shared" si="3"/>
        <v>2</v>
      </c>
      <c r="E117" s="10">
        <f>(SUMIF(Sta!$A:$A,$A117,Sta!$Y:$Y)  + SUMIF(Sta!$B:$B,$A117,Sta!$Y:$Y) )/$D117</f>
        <v>0</v>
      </c>
      <c r="F117" s="6">
        <f>SUMIF(Sta!$A:$A,$A117,Sta!$Y:$Y)/$B117</f>
        <v>0</v>
      </c>
      <c r="G117" s="6">
        <f>SUMIF(Sta!$B:$B,$A117,Sta!$Y:$Y)/$C117</f>
        <v>0</v>
      </c>
      <c r="H117" s="10">
        <f>(SUMIF(Sta!$A:$A,$A117,Sta!$U:$U)  + SUMIF(Sta!$B:$B,$A117,Sta!$V:$V) )/$D117</f>
        <v>0</v>
      </c>
      <c r="I117" s="6">
        <f>SUMIF(Sta!$A:$A,$A117,Sta!$U:$U)/$B117</f>
        <v>0</v>
      </c>
      <c r="J117" s="6">
        <f>SUMIF(Sta!$B:$B,$A117,Sta!$V:$V)/$C117</f>
        <v>0</v>
      </c>
      <c r="K117" s="10">
        <f>(SUMIF(Sta!$A:$A,$A117,Sta!$W:$W)  + SUMIF(Sta!$B:$B,$A117,Sta!$X:$X) )/$D117</f>
        <v>0</v>
      </c>
      <c r="L117" s="6">
        <f>SUMIF(Sta!$A:$A,$A117,Sta!$W:$W)/$B117</f>
        <v>0</v>
      </c>
      <c r="M117" s="6">
        <f>SUMIF(Sta!$B:$B,$A117,Sta!$X:$X)/$C117</f>
        <v>0</v>
      </c>
      <c r="N117" s="11">
        <f>(COUNTIFS(Sta!$A:$A,$A117,Sta!$Y:$Y,"&gt;8") +COUNTIFS(Sta!$B:$B,$A117,Sta!$Y:$Y,"&gt;8"))/$D117</f>
        <v>0</v>
      </c>
      <c r="O117" s="8">
        <f>COUNTIFS(Sta!$A:$A,$A117,Sta!$Y:$Y,"&gt;8")/$B117</f>
        <v>0</v>
      </c>
      <c r="P117" s="8">
        <f>COUNTIFS(Sta!$B:$B,$A117,Sta!$Y:$Y,"&gt;8")/$C117</f>
        <v>0</v>
      </c>
      <c r="Q117" s="11">
        <f>(COUNTIFS(Sta!$A:$A,$A117,Sta!$Y:$Y,"&gt;10") +COUNTIFS(Sta!$B:$B,$A117,Sta!$Y:$Y,"&gt;10"))/$D117</f>
        <v>0</v>
      </c>
      <c r="R117" s="8">
        <f>COUNTIFS(Sta!$A:$A,$A117,Sta!$Y:$Y,"&gt;10")/$B117</f>
        <v>0</v>
      </c>
      <c r="S117" s="8">
        <f>COUNTIFS(Sta!$B:$B,$A117,Sta!$Y:$Y,"&gt;10")/$C117</f>
        <v>0</v>
      </c>
      <c r="T117" s="11">
        <f>(COUNTIFS(Sta!$A:$A,$A117,Sta!$Y:$Y,"&lt;12") +COUNTIFS(Sta!$B:$B,$A117,Sta!$Y:$Y,"&lt;12"))/$D117</f>
        <v>0</v>
      </c>
      <c r="U117" s="8">
        <f>COUNTIFS(Sta!$A:$A,$A117,Sta!$Y:$Y,"&lt;12")/$B117</f>
        <v>0</v>
      </c>
      <c r="V117" s="8">
        <f>COUNTIFS(Sta!$B:$B,$A117,Sta!$Y:$Y,"&lt;12")/$C117</f>
        <v>0</v>
      </c>
    </row>
    <row r="118" spans="1:22" x14ac:dyDescent="0.3">
      <c r="A118" t="s">
        <v>230</v>
      </c>
      <c r="B118" s="9">
        <f>COUNTIF(Sta!A:A,A118)</f>
        <v>1</v>
      </c>
      <c r="C118" s="4">
        <f>COUNTIF(Sta!B:B,A118)</f>
        <v>1</v>
      </c>
      <c r="D118" s="4">
        <f t="shared" si="3"/>
        <v>2</v>
      </c>
      <c r="E118" s="10">
        <f>(SUMIF(Sta!$A:$A,$A118,Sta!$Y:$Y)  + SUMIF(Sta!$B:$B,$A118,Sta!$Y:$Y) )/$D118</f>
        <v>0</v>
      </c>
      <c r="F118" s="6">
        <f>SUMIF(Sta!$A:$A,$A118,Sta!$Y:$Y)/$B118</f>
        <v>0</v>
      </c>
      <c r="G118" s="6">
        <f>SUMIF(Sta!$B:$B,$A118,Sta!$Y:$Y)/$C118</f>
        <v>0</v>
      </c>
      <c r="H118" s="10">
        <f>(SUMIF(Sta!$A:$A,$A118,Sta!$U:$U)  + SUMIF(Sta!$B:$B,$A118,Sta!$V:$V) )/$D118</f>
        <v>0</v>
      </c>
      <c r="I118" s="6">
        <f>SUMIF(Sta!$A:$A,$A118,Sta!$U:$U)/$B118</f>
        <v>0</v>
      </c>
      <c r="J118" s="6">
        <f>SUMIF(Sta!$B:$B,$A118,Sta!$V:$V)/$C118</f>
        <v>0</v>
      </c>
      <c r="K118" s="10">
        <f>(SUMIF(Sta!$A:$A,$A118,Sta!$W:$W)  + SUMIF(Sta!$B:$B,$A118,Sta!$X:$X) )/$D118</f>
        <v>0</v>
      </c>
      <c r="L118" s="6">
        <f>SUMIF(Sta!$A:$A,$A118,Sta!$W:$W)/$B118</f>
        <v>0</v>
      </c>
      <c r="M118" s="6">
        <f>SUMIF(Sta!$B:$B,$A118,Sta!$X:$X)/$C118</f>
        <v>0</v>
      </c>
      <c r="N118" s="11">
        <f>(COUNTIFS(Sta!$A:$A,$A118,Sta!$Y:$Y,"&gt;8") +COUNTIFS(Sta!$B:$B,$A118,Sta!$Y:$Y,"&gt;8"))/$D118</f>
        <v>0</v>
      </c>
      <c r="O118" s="8">
        <f>COUNTIFS(Sta!$A:$A,$A118,Sta!$Y:$Y,"&gt;8")/$B118</f>
        <v>0</v>
      </c>
      <c r="P118" s="8">
        <f>COUNTIFS(Sta!$B:$B,$A118,Sta!$Y:$Y,"&gt;8")/$C118</f>
        <v>0</v>
      </c>
      <c r="Q118" s="11">
        <f>(COUNTIFS(Sta!$A:$A,$A118,Sta!$Y:$Y,"&gt;10") +COUNTIFS(Sta!$B:$B,$A118,Sta!$Y:$Y,"&gt;10"))/$D118</f>
        <v>0</v>
      </c>
      <c r="R118" s="8">
        <f>COUNTIFS(Sta!$A:$A,$A118,Sta!$Y:$Y,"&gt;10")/$B118</f>
        <v>0</v>
      </c>
      <c r="S118" s="8">
        <f>COUNTIFS(Sta!$B:$B,$A118,Sta!$Y:$Y,"&gt;10")/$C118</f>
        <v>0</v>
      </c>
      <c r="T118" s="11">
        <f>(COUNTIFS(Sta!$A:$A,$A118,Sta!$Y:$Y,"&lt;12") +COUNTIFS(Sta!$B:$B,$A118,Sta!$Y:$Y,"&lt;12"))/$D118</f>
        <v>0</v>
      </c>
      <c r="U118" s="8">
        <f>COUNTIFS(Sta!$A:$A,$A118,Sta!$Y:$Y,"&lt;12")/$B118</f>
        <v>0</v>
      </c>
      <c r="V118" s="8">
        <f>COUNTIFS(Sta!$B:$B,$A118,Sta!$Y:$Y,"&lt;12")/$C118</f>
        <v>0</v>
      </c>
    </row>
    <row r="119" spans="1:22" x14ac:dyDescent="0.3">
      <c r="A119" t="s">
        <v>218</v>
      </c>
      <c r="B119" s="9">
        <f>COUNTIF(Sta!A:A,A119)</f>
        <v>1</v>
      </c>
      <c r="C119" s="4">
        <f>COUNTIF(Sta!B:B,A119)</f>
        <v>1</v>
      </c>
      <c r="D119" s="4">
        <f t="shared" si="3"/>
        <v>2</v>
      </c>
      <c r="E119" s="10">
        <f>(SUMIF(Sta!$A:$A,$A119,Sta!$Y:$Y)  + SUMIF(Sta!$B:$B,$A119,Sta!$Y:$Y) )/$D119</f>
        <v>0</v>
      </c>
      <c r="F119" s="6">
        <f>SUMIF(Sta!$A:$A,$A119,Sta!$Y:$Y)/$B119</f>
        <v>0</v>
      </c>
      <c r="G119" s="6">
        <f>SUMIF(Sta!$B:$B,$A119,Sta!$Y:$Y)/$C119</f>
        <v>0</v>
      </c>
      <c r="H119" s="10">
        <f>(SUMIF(Sta!$A:$A,$A119,Sta!$U:$U)  + SUMIF(Sta!$B:$B,$A119,Sta!$V:$V) )/$D119</f>
        <v>0</v>
      </c>
      <c r="I119" s="6">
        <f>SUMIF(Sta!$A:$A,$A119,Sta!$U:$U)/$B119</f>
        <v>0</v>
      </c>
      <c r="J119" s="6">
        <f>SUMIF(Sta!$B:$B,$A119,Sta!$V:$V)/$C119</f>
        <v>0</v>
      </c>
      <c r="K119" s="10">
        <f>(SUMIF(Sta!$A:$A,$A119,Sta!$W:$W)  + SUMIF(Sta!$B:$B,$A119,Sta!$X:$X) )/$D119</f>
        <v>0</v>
      </c>
      <c r="L119" s="6">
        <f>SUMIF(Sta!$A:$A,$A119,Sta!$W:$W)/$B119</f>
        <v>0</v>
      </c>
      <c r="M119" s="6">
        <f>SUMIF(Sta!$B:$B,$A119,Sta!$X:$X)/$C119</f>
        <v>0</v>
      </c>
      <c r="N119" s="11">
        <f>(COUNTIFS(Sta!$A:$A,$A119,Sta!$Y:$Y,"&gt;8") +COUNTIFS(Sta!$B:$B,$A119,Sta!$Y:$Y,"&gt;8"))/$D119</f>
        <v>0</v>
      </c>
      <c r="O119" s="8">
        <f>COUNTIFS(Sta!$A:$A,$A119,Sta!$Y:$Y,"&gt;8")/$B119</f>
        <v>0</v>
      </c>
      <c r="P119" s="8">
        <f>COUNTIFS(Sta!$B:$B,$A119,Sta!$Y:$Y,"&gt;8")/$C119</f>
        <v>0</v>
      </c>
      <c r="Q119" s="11">
        <f>(COUNTIFS(Sta!$A:$A,$A119,Sta!$Y:$Y,"&gt;10") +COUNTIFS(Sta!$B:$B,$A119,Sta!$Y:$Y,"&gt;10"))/$D119</f>
        <v>0</v>
      </c>
      <c r="R119" s="8">
        <f>COUNTIFS(Sta!$A:$A,$A119,Sta!$Y:$Y,"&gt;10")/$B119</f>
        <v>0</v>
      </c>
      <c r="S119" s="8">
        <f>COUNTIFS(Sta!$B:$B,$A119,Sta!$Y:$Y,"&gt;10")/$C119</f>
        <v>0</v>
      </c>
      <c r="T119" s="11">
        <f>(COUNTIFS(Sta!$A:$A,$A119,Sta!$Y:$Y,"&lt;12") +COUNTIFS(Sta!$B:$B,$A119,Sta!$Y:$Y,"&lt;12"))/$D119</f>
        <v>0</v>
      </c>
      <c r="U119" s="8">
        <f>COUNTIFS(Sta!$A:$A,$A119,Sta!$Y:$Y,"&lt;12")/$B119</f>
        <v>0</v>
      </c>
      <c r="V119" s="8">
        <f>COUNTIFS(Sta!$B:$B,$A119,Sta!$Y:$Y,"&lt;12")/$C119</f>
        <v>0</v>
      </c>
    </row>
    <row r="120" spans="1:22" x14ac:dyDescent="0.3">
      <c r="A120" t="s">
        <v>240</v>
      </c>
      <c r="B120" s="9">
        <f>COUNTIF(Sta!A:A,A120)</f>
        <v>1</v>
      </c>
      <c r="C120" s="4">
        <f>COUNTIF(Sta!B:B,A120)</f>
        <v>1</v>
      </c>
      <c r="D120" s="4">
        <f t="shared" si="3"/>
        <v>2</v>
      </c>
      <c r="E120" s="10">
        <f>(SUMIF(Sta!$A:$A,$A120,Sta!$Y:$Y)  + SUMIF(Sta!$B:$B,$A120,Sta!$Y:$Y) )/$D120</f>
        <v>0</v>
      </c>
      <c r="F120" s="6">
        <f>SUMIF(Sta!$A:$A,$A120,Sta!$Y:$Y)/$B120</f>
        <v>0</v>
      </c>
      <c r="G120" s="6">
        <f>SUMIF(Sta!$B:$B,$A120,Sta!$Y:$Y)/$C120</f>
        <v>0</v>
      </c>
      <c r="H120" s="10">
        <f>(SUMIF(Sta!$A:$A,$A120,Sta!$U:$U)  + SUMIF(Sta!$B:$B,$A120,Sta!$V:$V) )/$D120</f>
        <v>0</v>
      </c>
      <c r="I120" s="6">
        <f>SUMIF(Sta!$A:$A,$A120,Sta!$U:$U)/$B120</f>
        <v>0</v>
      </c>
      <c r="J120" s="6">
        <f>SUMIF(Sta!$B:$B,$A120,Sta!$V:$V)/$C120</f>
        <v>0</v>
      </c>
      <c r="K120" s="10">
        <f>(SUMIF(Sta!$A:$A,$A120,Sta!$W:$W)  + SUMIF(Sta!$B:$B,$A120,Sta!$X:$X) )/$D120</f>
        <v>0</v>
      </c>
      <c r="L120" s="6">
        <f>SUMIF(Sta!$A:$A,$A120,Sta!$W:$W)/$B120</f>
        <v>0</v>
      </c>
      <c r="M120" s="6">
        <f>SUMIF(Sta!$B:$B,$A120,Sta!$X:$X)/$C120</f>
        <v>0</v>
      </c>
      <c r="N120" s="11">
        <f>(COUNTIFS(Sta!$A:$A,$A120,Sta!$Y:$Y,"&gt;8") +COUNTIFS(Sta!$B:$B,$A120,Sta!$Y:$Y,"&gt;8"))/$D120</f>
        <v>0</v>
      </c>
      <c r="O120" s="8">
        <f>COUNTIFS(Sta!$A:$A,$A120,Sta!$Y:$Y,"&gt;8")/$B120</f>
        <v>0</v>
      </c>
      <c r="P120" s="8">
        <f>COUNTIFS(Sta!$B:$B,$A120,Sta!$Y:$Y,"&gt;8")/$C120</f>
        <v>0</v>
      </c>
      <c r="Q120" s="11">
        <f>(COUNTIFS(Sta!$A:$A,$A120,Sta!$Y:$Y,"&gt;10") +COUNTIFS(Sta!$B:$B,$A120,Sta!$Y:$Y,"&gt;10"))/$D120</f>
        <v>0</v>
      </c>
      <c r="R120" s="8">
        <f>COUNTIFS(Sta!$A:$A,$A120,Sta!$Y:$Y,"&gt;10")/$B120</f>
        <v>0</v>
      </c>
      <c r="S120" s="8">
        <f>COUNTIFS(Sta!$B:$B,$A120,Sta!$Y:$Y,"&gt;10")/$C120</f>
        <v>0</v>
      </c>
      <c r="T120" s="11">
        <f>(COUNTIFS(Sta!$A:$A,$A120,Sta!$Y:$Y,"&lt;12") +COUNTIFS(Sta!$B:$B,$A120,Sta!$Y:$Y,"&lt;12"))/$D120</f>
        <v>0</v>
      </c>
      <c r="U120" s="8">
        <f>COUNTIFS(Sta!$A:$A,$A120,Sta!$Y:$Y,"&lt;12")/$B120</f>
        <v>0</v>
      </c>
      <c r="V120" s="8">
        <f>COUNTIFS(Sta!$B:$B,$A120,Sta!$Y:$Y,"&lt;12")/$C120</f>
        <v>0</v>
      </c>
    </row>
    <row r="121" spans="1:22" x14ac:dyDescent="0.3">
      <c r="A121" t="s">
        <v>220</v>
      </c>
      <c r="B121" s="9">
        <f>COUNTIF(Sta!A:A,A121)</f>
        <v>1</v>
      </c>
      <c r="C121" s="4">
        <f>COUNTIF(Sta!B:B,A121)</f>
        <v>1</v>
      </c>
      <c r="D121" s="4">
        <f t="shared" si="3"/>
        <v>2</v>
      </c>
      <c r="E121" s="10">
        <f>(SUMIF(Sta!$A:$A,$A121,Sta!$Y:$Y)  + SUMIF(Sta!$B:$B,$A121,Sta!$Y:$Y) )/$D121</f>
        <v>0</v>
      </c>
      <c r="F121" s="6">
        <f>SUMIF(Sta!$A:$A,$A121,Sta!$Y:$Y)/$B121</f>
        <v>0</v>
      </c>
      <c r="G121" s="6">
        <f>SUMIF(Sta!$B:$B,$A121,Sta!$Y:$Y)/$C121</f>
        <v>0</v>
      </c>
      <c r="H121" s="10">
        <f>(SUMIF(Sta!$A:$A,$A121,Sta!$U:$U)  + SUMIF(Sta!$B:$B,$A121,Sta!$V:$V) )/$D121</f>
        <v>0</v>
      </c>
      <c r="I121" s="6">
        <f>SUMIF(Sta!$A:$A,$A121,Sta!$U:$U)/$B121</f>
        <v>0</v>
      </c>
      <c r="J121" s="6">
        <f>SUMIF(Sta!$B:$B,$A121,Sta!$V:$V)/$C121</f>
        <v>0</v>
      </c>
      <c r="K121" s="10">
        <f>(SUMIF(Sta!$A:$A,$A121,Sta!$W:$W)  + SUMIF(Sta!$B:$B,$A121,Sta!$X:$X) )/$D121</f>
        <v>0</v>
      </c>
      <c r="L121" s="6">
        <f>SUMIF(Sta!$A:$A,$A121,Sta!$W:$W)/$B121</f>
        <v>0</v>
      </c>
      <c r="M121" s="6">
        <f>SUMIF(Sta!$B:$B,$A121,Sta!$X:$X)/$C121</f>
        <v>0</v>
      </c>
      <c r="N121" s="11">
        <f>(COUNTIFS(Sta!$A:$A,$A121,Sta!$Y:$Y,"&gt;8") +COUNTIFS(Sta!$B:$B,$A121,Sta!$Y:$Y,"&gt;8"))/$D121</f>
        <v>0</v>
      </c>
      <c r="O121" s="8">
        <f>COUNTIFS(Sta!$A:$A,$A121,Sta!$Y:$Y,"&gt;8")/$B121</f>
        <v>0</v>
      </c>
      <c r="P121" s="8">
        <f>COUNTIFS(Sta!$B:$B,$A121,Sta!$Y:$Y,"&gt;8")/$C121</f>
        <v>0</v>
      </c>
      <c r="Q121" s="11">
        <f>(COUNTIFS(Sta!$A:$A,$A121,Sta!$Y:$Y,"&gt;10") +COUNTIFS(Sta!$B:$B,$A121,Sta!$Y:$Y,"&gt;10"))/$D121</f>
        <v>0</v>
      </c>
      <c r="R121" s="8">
        <f>COUNTIFS(Sta!$A:$A,$A121,Sta!$Y:$Y,"&gt;10")/$B121</f>
        <v>0</v>
      </c>
      <c r="S121" s="8">
        <f>COUNTIFS(Sta!$B:$B,$A121,Sta!$Y:$Y,"&gt;10")/$C121</f>
        <v>0</v>
      </c>
      <c r="T121" s="11">
        <f>(COUNTIFS(Sta!$A:$A,$A121,Sta!$Y:$Y,"&lt;12") +COUNTIFS(Sta!$B:$B,$A121,Sta!$Y:$Y,"&lt;12"))/$D121</f>
        <v>0</v>
      </c>
      <c r="U121" s="8">
        <f>COUNTIFS(Sta!$A:$A,$A121,Sta!$Y:$Y,"&lt;12")/$B121</f>
        <v>0</v>
      </c>
      <c r="V121" s="8">
        <f>COUNTIFS(Sta!$B:$B,$A121,Sta!$Y:$Y,"&lt;12")/$C121</f>
        <v>0</v>
      </c>
    </row>
    <row r="122" spans="1:22" x14ac:dyDescent="0.3">
      <c r="A122" t="s">
        <v>219</v>
      </c>
      <c r="B122" s="9">
        <f>COUNTIF(Sta!A:A,A122)</f>
        <v>1</v>
      </c>
      <c r="C122" s="4">
        <f>COUNTIF(Sta!B:B,A122)</f>
        <v>0</v>
      </c>
      <c r="D122" s="4">
        <f t="shared" si="3"/>
        <v>1</v>
      </c>
      <c r="E122" s="10">
        <f>(SUMIF(Sta!$A:$A,$A122,Sta!$Y:$Y)  + SUMIF(Sta!$B:$B,$A122,Sta!$Y:$Y) )/$D122</f>
        <v>0</v>
      </c>
      <c r="F122" s="6">
        <f>SUMIF(Sta!$A:$A,$A122,Sta!$Y:$Y)/$B122</f>
        <v>0</v>
      </c>
      <c r="G122" s="6" t="e">
        <f>SUMIF(Sta!$B:$B,$A122,Sta!$Y:$Y)/$C122</f>
        <v>#DIV/0!</v>
      </c>
      <c r="H122" s="10">
        <f>(SUMIF(Sta!$A:$A,$A122,Sta!$U:$U)  + SUMIF(Sta!$B:$B,$A122,Sta!$V:$V) )/$D122</f>
        <v>0</v>
      </c>
      <c r="I122" s="6">
        <f>SUMIF(Sta!$A:$A,$A122,Sta!$U:$U)/$B122</f>
        <v>0</v>
      </c>
      <c r="J122" s="6" t="e">
        <f>SUMIF(Sta!$B:$B,$A122,Sta!$V:$V)/$C122</f>
        <v>#DIV/0!</v>
      </c>
      <c r="K122" s="10">
        <f>(SUMIF(Sta!$A:$A,$A122,Sta!$W:$W)  + SUMIF(Sta!$B:$B,$A122,Sta!$X:$X) )/$D122</f>
        <v>0</v>
      </c>
      <c r="L122" s="6">
        <f>SUMIF(Sta!$A:$A,$A122,Sta!$W:$W)/$B122</f>
        <v>0</v>
      </c>
      <c r="M122" s="6" t="e">
        <f>SUMIF(Sta!$B:$B,$A122,Sta!$X:$X)/$C122</f>
        <v>#DIV/0!</v>
      </c>
      <c r="N122" s="11">
        <f>(COUNTIFS(Sta!$A:$A,$A122,Sta!$Y:$Y,"&gt;8") +COUNTIFS(Sta!$B:$B,$A122,Sta!$Y:$Y,"&gt;8"))/$D122</f>
        <v>0</v>
      </c>
      <c r="O122" s="8">
        <f>COUNTIFS(Sta!$A:$A,$A122,Sta!$Y:$Y,"&gt;8")/$B122</f>
        <v>0</v>
      </c>
      <c r="P122" s="8" t="e">
        <f>COUNTIFS(Sta!$B:$B,$A122,Sta!$Y:$Y,"&gt;8")/$C122</f>
        <v>#DIV/0!</v>
      </c>
      <c r="Q122" s="11">
        <f>(COUNTIFS(Sta!$A:$A,$A122,Sta!$Y:$Y,"&gt;10") +COUNTIFS(Sta!$B:$B,$A122,Sta!$Y:$Y,"&gt;10"))/$D122</f>
        <v>0</v>
      </c>
      <c r="R122" s="8">
        <f>COUNTIFS(Sta!$A:$A,$A122,Sta!$Y:$Y,"&gt;10")/$B122</f>
        <v>0</v>
      </c>
      <c r="S122" s="8" t="e">
        <f>COUNTIFS(Sta!$B:$B,$A122,Sta!$Y:$Y,"&gt;10")/$C122</f>
        <v>#DIV/0!</v>
      </c>
      <c r="T122" s="11">
        <f>(COUNTIFS(Sta!$A:$A,$A122,Sta!$Y:$Y,"&lt;12") +COUNTIFS(Sta!$B:$B,$A122,Sta!$Y:$Y,"&lt;12"))/$D122</f>
        <v>0</v>
      </c>
      <c r="U122" s="8">
        <f>COUNTIFS(Sta!$A:$A,$A122,Sta!$Y:$Y,"&lt;12")/$B122</f>
        <v>0</v>
      </c>
      <c r="V122" s="8" t="e">
        <f>COUNTIFS(Sta!$B:$B,$A122,Sta!$Y:$Y,"&lt;12")/$C122</f>
        <v>#DIV/0!</v>
      </c>
    </row>
    <row r="123" spans="1:22" x14ac:dyDescent="0.3">
      <c r="A123" t="s">
        <v>237</v>
      </c>
      <c r="B123" s="9">
        <f>COUNTIF(Sta!A:A,A123)</f>
        <v>1</v>
      </c>
      <c r="C123" s="4">
        <f>COUNTIF(Sta!B:B,A123)</f>
        <v>1</v>
      </c>
      <c r="D123" s="4">
        <f t="shared" si="3"/>
        <v>2</v>
      </c>
      <c r="E123" s="10">
        <f>(SUMIF(Sta!$A:$A,$A123,Sta!$Y:$Y)  + SUMIF(Sta!$B:$B,$A123,Sta!$Y:$Y) )/$D123</f>
        <v>0</v>
      </c>
      <c r="F123" s="6">
        <f>SUMIF(Sta!$A:$A,$A123,Sta!$Y:$Y)/$B123</f>
        <v>0</v>
      </c>
      <c r="G123" s="6">
        <f>SUMIF(Sta!$B:$B,$A123,Sta!$Y:$Y)/$C123</f>
        <v>0</v>
      </c>
      <c r="H123" s="10">
        <f>(SUMIF(Sta!$A:$A,$A123,Sta!$U:$U)  + SUMIF(Sta!$B:$B,$A123,Sta!$V:$V) )/$D123</f>
        <v>0</v>
      </c>
      <c r="I123" s="6">
        <f>SUMIF(Sta!$A:$A,$A123,Sta!$U:$U)/$B123</f>
        <v>0</v>
      </c>
      <c r="J123" s="6">
        <f>SUMIF(Sta!$B:$B,$A123,Sta!$V:$V)/$C123</f>
        <v>0</v>
      </c>
      <c r="K123" s="10">
        <f>(SUMIF(Sta!$A:$A,$A123,Sta!$W:$W)  + SUMIF(Sta!$B:$B,$A123,Sta!$X:$X) )/$D123</f>
        <v>0</v>
      </c>
      <c r="L123" s="6">
        <f>SUMIF(Sta!$A:$A,$A123,Sta!$W:$W)/$B123</f>
        <v>0</v>
      </c>
      <c r="M123" s="6">
        <f>SUMIF(Sta!$B:$B,$A123,Sta!$X:$X)/$C123</f>
        <v>0</v>
      </c>
      <c r="N123" s="11">
        <f>(COUNTIFS(Sta!$A:$A,$A123,Sta!$Y:$Y,"&gt;8") +COUNTIFS(Sta!$B:$B,$A123,Sta!$Y:$Y,"&gt;8"))/$D123</f>
        <v>0</v>
      </c>
      <c r="O123" s="8">
        <f>COUNTIFS(Sta!$A:$A,$A123,Sta!$Y:$Y,"&gt;8")/$B123</f>
        <v>0</v>
      </c>
      <c r="P123" s="8">
        <f>COUNTIFS(Sta!$B:$B,$A123,Sta!$Y:$Y,"&gt;8")/$C123</f>
        <v>0</v>
      </c>
      <c r="Q123" s="11">
        <f>(COUNTIFS(Sta!$A:$A,$A123,Sta!$Y:$Y,"&gt;10") +COUNTIFS(Sta!$B:$B,$A123,Sta!$Y:$Y,"&gt;10"))/$D123</f>
        <v>0</v>
      </c>
      <c r="R123" s="8">
        <f>COUNTIFS(Sta!$A:$A,$A123,Sta!$Y:$Y,"&gt;10")/$B123</f>
        <v>0</v>
      </c>
      <c r="S123" s="8">
        <f>COUNTIFS(Sta!$B:$B,$A123,Sta!$Y:$Y,"&gt;10")/$C123</f>
        <v>0</v>
      </c>
      <c r="T123" s="11">
        <f>(COUNTIFS(Sta!$A:$A,$A123,Sta!$Y:$Y,"&lt;12") +COUNTIFS(Sta!$B:$B,$A123,Sta!$Y:$Y,"&lt;12"))/$D123</f>
        <v>0</v>
      </c>
      <c r="U123" s="8">
        <f>COUNTIFS(Sta!$A:$A,$A123,Sta!$Y:$Y,"&lt;12")/$B123</f>
        <v>0</v>
      </c>
      <c r="V123" s="8">
        <f>COUNTIFS(Sta!$B:$B,$A123,Sta!$Y:$Y,"&lt;12")/$C123</f>
        <v>0</v>
      </c>
    </row>
    <row r="124" spans="1:22" x14ac:dyDescent="0.3">
      <c r="A124" t="s">
        <v>227</v>
      </c>
      <c r="B124" s="9">
        <f>COUNTIF(Sta!A:A,A124)</f>
        <v>1</v>
      </c>
      <c r="C124" s="4">
        <f>COUNTIF(Sta!B:B,A124)</f>
        <v>1</v>
      </c>
      <c r="D124" s="4">
        <f t="shared" si="3"/>
        <v>2</v>
      </c>
      <c r="E124" s="10">
        <f>(SUMIF(Sta!$A:$A,$A124,Sta!$Y:$Y)  + SUMIF(Sta!$B:$B,$A124,Sta!$Y:$Y) )/$D124</f>
        <v>0</v>
      </c>
      <c r="F124" s="6">
        <f>SUMIF(Sta!$A:$A,$A124,Sta!$Y:$Y)/$B124</f>
        <v>0</v>
      </c>
      <c r="G124" s="6">
        <f>SUMIF(Sta!$B:$B,$A124,Sta!$Y:$Y)/$C124</f>
        <v>0</v>
      </c>
      <c r="H124" s="10">
        <f>(SUMIF(Sta!$A:$A,$A124,Sta!$U:$U)  + SUMIF(Sta!$B:$B,$A124,Sta!$V:$V) )/$D124</f>
        <v>0</v>
      </c>
      <c r="I124" s="6">
        <f>SUMIF(Sta!$A:$A,$A124,Sta!$U:$U)/$B124</f>
        <v>0</v>
      </c>
      <c r="J124" s="6">
        <f>SUMIF(Sta!$B:$B,$A124,Sta!$V:$V)/$C124</f>
        <v>0</v>
      </c>
      <c r="K124" s="10">
        <f>(SUMIF(Sta!$A:$A,$A124,Sta!$W:$W)  + SUMIF(Sta!$B:$B,$A124,Sta!$X:$X) )/$D124</f>
        <v>0</v>
      </c>
      <c r="L124" s="6">
        <f>SUMIF(Sta!$A:$A,$A124,Sta!$W:$W)/$B124</f>
        <v>0</v>
      </c>
      <c r="M124" s="6">
        <f>SUMIF(Sta!$B:$B,$A124,Sta!$X:$X)/$C124</f>
        <v>0</v>
      </c>
      <c r="N124" s="11">
        <f>(COUNTIFS(Sta!$A:$A,$A124,Sta!$Y:$Y,"&gt;8") +COUNTIFS(Sta!$B:$B,$A124,Sta!$Y:$Y,"&gt;8"))/$D124</f>
        <v>0</v>
      </c>
      <c r="O124" s="8">
        <f>COUNTIFS(Sta!$A:$A,$A124,Sta!$Y:$Y,"&gt;8")/$B124</f>
        <v>0</v>
      </c>
      <c r="P124" s="8">
        <f>COUNTIFS(Sta!$B:$B,$A124,Sta!$Y:$Y,"&gt;8")/$C124</f>
        <v>0</v>
      </c>
      <c r="Q124" s="11">
        <f>(COUNTIFS(Sta!$A:$A,$A124,Sta!$Y:$Y,"&gt;10") +COUNTIFS(Sta!$B:$B,$A124,Sta!$Y:$Y,"&gt;10"))/$D124</f>
        <v>0</v>
      </c>
      <c r="R124" s="8">
        <f>COUNTIFS(Sta!$A:$A,$A124,Sta!$Y:$Y,"&gt;10")/$B124</f>
        <v>0</v>
      </c>
      <c r="S124" s="8">
        <f>COUNTIFS(Sta!$B:$B,$A124,Sta!$Y:$Y,"&gt;10")/$C124</f>
        <v>0</v>
      </c>
      <c r="T124" s="11">
        <f>(COUNTIFS(Sta!$A:$A,$A124,Sta!$Y:$Y,"&lt;12") +COUNTIFS(Sta!$B:$B,$A124,Sta!$Y:$Y,"&lt;12"))/$D124</f>
        <v>0</v>
      </c>
      <c r="U124" s="8">
        <f>COUNTIFS(Sta!$A:$A,$A124,Sta!$Y:$Y,"&lt;12")/$B124</f>
        <v>0</v>
      </c>
      <c r="V124" s="8">
        <f>COUNTIFS(Sta!$B:$B,$A124,Sta!$Y:$Y,"&lt;12")/$C124</f>
        <v>0</v>
      </c>
    </row>
    <row r="125" spans="1:22" x14ac:dyDescent="0.3">
      <c r="A125" t="s">
        <v>233</v>
      </c>
      <c r="B125" s="9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0">
        <f>(SUMIF(Sta!$A:$A,$A125,Sta!$Y:$Y)  + SUMIF(Sta!$B:$B,$A125,Sta!$Y:$Y) )/$D125</f>
        <v>0</v>
      </c>
      <c r="F125" s="6">
        <f>SUMIF(Sta!$A:$A,$A125,Sta!$Y:$Y)/$B125</f>
        <v>0</v>
      </c>
      <c r="G125" s="6">
        <f>SUMIF(Sta!$B:$B,$A125,Sta!$Y:$Y)/$C125</f>
        <v>0</v>
      </c>
      <c r="H125" s="10">
        <f>(SUMIF(Sta!$A:$A,$A125,Sta!$U:$U)  + SUMIF(Sta!$B:$B,$A125,Sta!$V:$V) )/$D125</f>
        <v>0</v>
      </c>
      <c r="I125" s="6">
        <f>SUMIF(Sta!$A:$A,$A125,Sta!$U:$U)/$B125</f>
        <v>0</v>
      </c>
      <c r="J125" s="6">
        <f>SUMIF(Sta!$B:$B,$A125,Sta!$V:$V)/$C125</f>
        <v>0</v>
      </c>
      <c r="K125" s="10">
        <f>(SUMIF(Sta!$A:$A,$A125,Sta!$W:$W)  + SUMIF(Sta!$B:$B,$A125,Sta!$X:$X) )/$D125</f>
        <v>0</v>
      </c>
      <c r="L125" s="6">
        <f>SUMIF(Sta!$A:$A,$A125,Sta!$W:$W)/$B125</f>
        <v>0</v>
      </c>
      <c r="M125" s="6">
        <f>SUMIF(Sta!$B:$B,$A125,Sta!$X:$X)/$C125</f>
        <v>0</v>
      </c>
      <c r="N125" s="11">
        <f>(COUNTIFS(Sta!$A:$A,$A125,Sta!$Y:$Y,"&gt;8") +COUNTIFS(Sta!$B:$B,$A125,Sta!$Y:$Y,"&gt;8"))/$D125</f>
        <v>0</v>
      </c>
      <c r="O125" s="8">
        <f>COUNTIFS(Sta!$A:$A,$A125,Sta!$Y:$Y,"&gt;8")/$B125</f>
        <v>0</v>
      </c>
      <c r="P125" s="8">
        <f>COUNTIFS(Sta!$B:$B,$A125,Sta!$Y:$Y,"&gt;8")/$C125</f>
        <v>0</v>
      </c>
      <c r="Q125" s="11">
        <f>(COUNTIFS(Sta!$A:$A,$A125,Sta!$Y:$Y,"&gt;10") +COUNTIFS(Sta!$B:$B,$A125,Sta!$Y:$Y,"&gt;10"))/$D125</f>
        <v>0</v>
      </c>
      <c r="R125" s="8">
        <f>COUNTIFS(Sta!$A:$A,$A125,Sta!$Y:$Y,"&gt;10")/$B125</f>
        <v>0</v>
      </c>
      <c r="S125" s="8">
        <f>COUNTIFS(Sta!$B:$B,$A125,Sta!$Y:$Y,"&gt;10")/$C125</f>
        <v>0</v>
      </c>
      <c r="T125" s="11">
        <f>(COUNTIFS(Sta!$A:$A,$A125,Sta!$Y:$Y,"&lt;12") +COUNTIFS(Sta!$B:$B,$A125,Sta!$Y:$Y,"&lt;12"))/$D125</f>
        <v>0</v>
      </c>
      <c r="U125" s="8">
        <f>COUNTIFS(Sta!$A:$A,$A125,Sta!$Y:$Y,"&lt;12")/$B125</f>
        <v>0</v>
      </c>
      <c r="V125" s="8">
        <f>COUNTIFS(Sta!$B:$B,$A125,Sta!$Y:$Y,"&lt;12")/$C125</f>
        <v>0</v>
      </c>
    </row>
    <row r="126" spans="1:22" x14ac:dyDescent="0.3">
      <c r="A126" t="s">
        <v>241</v>
      </c>
      <c r="B126" s="9">
        <f>COUNTIF(Sta!A:A,A126)</f>
        <v>0</v>
      </c>
      <c r="C126" s="4">
        <f>COUNTIF(Sta!B:B,A126)</f>
        <v>0</v>
      </c>
      <c r="D126" s="4">
        <f t="shared" si="4"/>
        <v>0</v>
      </c>
      <c r="E126" s="10" t="e">
        <f>(SUMIF(Sta!$A:$A,$A126,Sta!$Y:$Y)  + SUMIF(Sta!$B:$B,$A126,Sta!$Y:$Y) )/$D126</f>
        <v>#DIV/0!</v>
      </c>
      <c r="F126" s="6" t="e">
        <f>SUMIF(Sta!$A:$A,$A126,Sta!$Y:$Y)/$B126</f>
        <v>#DIV/0!</v>
      </c>
      <c r="G126" s="6" t="e">
        <f>SUMIF(Sta!$B:$B,$A126,Sta!$Y:$Y)/$C126</f>
        <v>#DIV/0!</v>
      </c>
      <c r="H126" s="10" t="e">
        <f>(SUMIF(Sta!$A:$A,$A126,Sta!$U:$U)  + SUMIF(Sta!$B:$B,$A126,Sta!$V:$V) )/$D126</f>
        <v>#DIV/0!</v>
      </c>
      <c r="I126" s="6" t="e">
        <f>SUMIF(Sta!$A:$A,$A126,Sta!$U:$U)/$B126</f>
        <v>#DIV/0!</v>
      </c>
      <c r="J126" s="6" t="e">
        <f>SUMIF(Sta!$B:$B,$A126,Sta!$V:$V)/$C126</f>
        <v>#DIV/0!</v>
      </c>
      <c r="K126" s="10" t="e">
        <f>(SUMIF(Sta!$A:$A,$A126,Sta!$W:$W)  + SUMIF(Sta!$B:$B,$A126,Sta!$X:$X) )/$D126</f>
        <v>#DIV/0!</v>
      </c>
      <c r="L126" s="6" t="e">
        <f>SUMIF(Sta!$A:$A,$A126,Sta!$W:$W)/$B126</f>
        <v>#DIV/0!</v>
      </c>
      <c r="M126" s="6" t="e">
        <f>SUMIF(Sta!$B:$B,$A126,Sta!$X:$X)/$C126</f>
        <v>#DIV/0!</v>
      </c>
      <c r="N126" s="11" t="e">
        <f>(COUNTIFS(Sta!$A:$A,$A126,Sta!$Y:$Y,"&gt;8") +COUNTIFS(Sta!$B:$B,$A126,Sta!$Y:$Y,"&gt;8"))/$D126</f>
        <v>#DIV/0!</v>
      </c>
      <c r="O126" s="8" t="e">
        <f>COUNTIFS(Sta!$A:$A,$A126,Sta!$Y:$Y,"&gt;8")/$B126</f>
        <v>#DIV/0!</v>
      </c>
      <c r="P126" s="8" t="e">
        <f>COUNTIFS(Sta!$B:$B,$A126,Sta!$Y:$Y,"&gt;8")/$C126</f>
        <v>#DIV/0!</v>
      </c>
      <c r="Q126" s="11" t="e">
        <f>(COUNTIFS(Sta!$A:$A,$A126,Sta!$Y:$Y,"&gt;10") +COUNTIFS(Sta!$B:$B,$A126,Sta!$Y:$Y,"&gt;10"))/$D126</f>
        <v>#DIV/0!</v>
      </c>
      <c r="R126" s="8" t="e">
        <f>COUNTIFS(Sta!$A:$A,$A126,Sta!$Y:$Y,"&gt;10")/$B126</f>
        <v>#DIV/0!</v>
      </c>
      <c r="S126" s="8" t="e">
        <f>COUNTIFS(Sta!$B:$B,$A126,Sta!$Y:$Y,"&gt;10")/$C126</f>
        <v>#DIV/0!</v>
      </c>
      <c r="T126" s="11" t="e">
        <f>(COUNTIFS(Sta!$A:$A,$A126,Sta!$Y:$Y,"&lt;12") +COUNTIFS(Sta!$B:$B,$A126,Sta!$Y:$Y,"&lt;12"))/$D126</f>
        <v>#DIV/0!</v>
      </c>
      <c r="U126" s="8" t="e">
        <f>COUNTIFS(Sta!$A:$A,$A126,Sta!$Y:$Y,"&lt;12")/$B126</f>
        <v>#DIV/0!</v>
      </c>
      <c r="V126" s="8" t="e">
        <f>COUNTIFS(Sta!$B:$B,$A126,Sta!$Y:$Y,"&lt;12")/$C126</f>
        <v>#DIV/0!</v>
      </c>
    </row>
    <row r="127" spans="1:22" x14ac:dyDescent="0.3">
      <c r="A127" t="s">
        <v>228</v>
      </c>
      <c r="B127" s="9">
        <f>COUNTIF(Sta!A:A,A127)</f>
        <v>1</v>
      </c>
      <c r="C127" s="4">
        <f>COUNTIF(Sta!B:B,A127)</f>
        <v>1</v>
      </c>
      <c r="D127" s="4">
        <f t="shared" si="4"/>
        <v>2</v>
      </c>
      <c r="E127" s="10">
        <f>(SUMIF(Sta!$A:$A,$A127,Sta!$Y:$Y)  + SUMIF(Sta!$B:$B,$A127,Sta!$Y:$Y) )/$D127</f>
        <v>0</v>
      </c>
      <c r="F127" s="6">
        <f>SUMIF(Sta!$A:$A,$A127,Sta!$Y:$Y)/$B127</f>
        <v>0</v>
      </c>
      <c r="G127" s="6">
        <f>SUMIF(Sta!$B:$B,$A127,Sta!$Y:$Y)/$C127</f>
        <v>0</v>
      </c>
      <c r="H127" s="10">
        <f>(SUMIF(Sta!$A:$A,$A127,Sta!$U:$U)  + SUMIF(Sta!$B:$B,$A127,Sta!$V:$V) )/$D127</f>
        <v>0</v>
      </c>
      <c r="I127" s="6">
        <f>SUMIF(Sta!$A:$A,$A127,Sta!$U:$U)/$B127</f>
        <v>0</v>
      </c>
      <c r="J127" s="6">
        <f>SUMIF(Sta!$B:$B,$A127,Sta!$V:$V)/$C127</f>
        <v>0</v>
      </c>
      <c r="K127" s="10">
        <f>(SUMIF(Sta!$A:$A,$A127,Sta!$W:$W)  + SUMIF(Sta!$B:$B,$A127,Sta!$X:$X) )/$D127</f>
        <v>0</v>
      </c>
      <c r="L127" s="6">
        <f>SUMIF(Sta!$A:$A,$A127,Sta!$W:$W)/$B127</f>
        <v>0</v>
      </c>
      <c r="M127" s="6">
        <f>SUMIF(Sta!$B:$B,$A127,Sta!$X:$X)/$C127</f>
        <v>0</v>
      </c>
      <c r="N127" s="11">
        <f>(COUNTIFS(Sta!$A:$A,$A127,Sta!$Y:$Y,"&gt;8") +COUNTIFS(Sta!$B:$B,$A127,Sta!$Y:$Y,"&gt;8"))/$D127</f>
        <v>0</v>
      </c>
      <c r="O127" s="8">
        <f>COUNTIFS(Sta!$A:$A,$A127,Sta!$Y:$Y,"&gt;8")/$B127</f>
        <v>0</v>
      </c>
      <c r="P127" s="8">
        <f>COUNTIFS(Sta!$B:$B,$A127,Sta!$Y:$Y,"&gt;8")/$C127</f>
        <v>0</v>
      </c>
      <c r="Q127" s="11">
        <f>(COUNTIFS(Sta!$A:$A,$A127,Sta!$Y:$Y,"&gt;10") +COUNTIFS(Sta!$B:$B,$A127,Sta!$Y:$Y,"&gt;10"))/$D127</f>
        <v>0</v>
      </c>
      <c r="R127" s="8">
        <f>COUNTIFS(Sta!$A:$A,$A127,Sta!$Y:$Y,"&gt;10")/$B127</f>
        <v>0</v>
      </c>
      <c r="S127" s="8">
        <f>COUNTIFS(Sta!$B:$B,$A127,Sta!$Y:$Y,"&gt;10")/$C127</f>
        <v>0</v>
      </c>
      <c r="T127" s="11">
        <f>(COUNTIFS(Sta!$A:$A,$A127,Sta!$Y:$Y,"&lt;12") +COUNTIFS(Sta!$B:$B,$A127,Sta!$Y:$Y,"&lt;12"))/$D127</f>
        <v>0</v>
      </c>
      <c r="U127" s="8">
        <f>COUNTIFS(Sta!$A:$A,$A127,Sta!$Y:$Y,"&lt;12")/$B127</f>
        <v>0</v>
      </c>
      <c r="V127" s="8">
        <f>COUNTIFS(Sta!$B:$B,$A127,Sta!$Y:$Y,"&lt;12")/$C127</f>
        <v>0</v>
      </c>
    </row>
    <row r="128" spans="1:22" x14ac:dyDescent="0.3">
      <c r="A128" t="s">
        <v>234</v>
      </c>
      <c r="B128" s="9">
        <f>COUNTIF(Sta!A:A,A128)</f>
        <v>1</v>
      </c>
      <c r="C128" s="4">
        <f>COUNTIF(Sta!B:B,A128)</f>
        <v>1</v>
      </c>
      <c r="D128" s="4">
        <f t="shared" si="4"/>
        <v>2</v>
      </c>
      <c r="E128" s="10">
        <f>(SUMIF(Sta!$A:$A,$A128,Sta!$Y:$Y)  + SUMIF(Sta!$B:$B,$A128,Sta!$Y:$Y) )/$D128</f>
        <v>0</v>
      </c>
      <c r="F128" s="6">
        <f>SUMIF(Sta!$A:$A,$A128,Sta!$Y:$Y)/$B128</f>
        <v>0</v>
      </c>
      <c r="G128" s="6">
        <f>SUMIF(Sta!$B:$B,$A128,Sta!$Y:$Y)/$C128</f>
        <v>0</v>
      </c>
      <c r="H128" s="10">
        <f>(SUMIF(Sta!$A:$A,$A128,Sta!$U:$U)  + SUMIF(Sta!$B:$B,$A128,Sta!$V:$V) )/$D128</f>
        <v>0</v>
      </c>
      <c r="I128" s="6">
        <f>SUMIF(Sta!$A:$A,$A128,Sta!$U:$U)/$B128</f>
        <v>0</v>
      </c>
      <c r="J128" s="6">
        <f>SUMIF(Sta!$B:$B,$A128,Sta!$V:$V)/$C128</f>
        <v>0</v>
      </c>
      <c r="K128" s="10">
        <f>(SUMIF(Sta!$A:$A,$A128,Sta!$W:$W)  + SUMIF(Sta!$B:$B,$A128,Sta!$X:$X) )/$D128</f>
        <v>0</v>
      </c>
      <c r="L128" s="6">
        <f>SUMIF(Sta!$A:$A,$A128,Sta!$W:$W)/$B128</f>
        <v>0</v>
      </c>
      <c r="M128" s="6">
        <f>SUMIF(Sta!$B:$B,$A128,Sta!$X:$X)/$C128</f>
        <v>0</v>
      </c>
      <c r="N128" s="11">
        <f>(COUNTIFS(Sta!$A:$A,$A128,Sta!$Y:$Y,"&gt;8") +COUNTIFS(Sta!$B:$B,$A128,Sta!$Y:$Y,"&gt;8"))/$D128</f>
        <v>0</v>
      </c>
      <c r="O128" s="8">
        <f>COUNTIFS(Sta!$A:$A,$A128,Sta!$Y:$Y,"&gt;8")/$B128</f>
        <v>0</v>
      </c>
      <c r="P128" s="8">
        <f>COUNTIFS(Sta!$B:$B,$A128,Sta!$Y:$Y,"&gt;8")/$C128</f>
        <v>0</v>
      </c>
      <c r="Q128" s="11">
        <f>(COUNTIFS(Sta!$A:$A,$A128,Sta!$Y:$Y,"&gt;10") +COUNTIFS(Sta!$B:$B,$A128,Sta!$Y:$Y,"&gt;10"))/$D128</f>
        <v>0</v>
      </c>
      <c r="R128" s="8">
        <f>COUNTIFS(Sta!$A:$A,$A128,Sta!$Y:$Y,"&gt;10")/$B128</f>
        <v>0</v>
      </c>
      <c r="S128" s="8">
        <f>COUNTIFS(Sta!$B:$B,$A128,Sta!$Y:$Y,"&gt;10")/$C128</f>
        <v>0</v>
      </c>
      <c r="T128" s="11">
        <f>(COUNTIFS(Sta!$A:$A,$A128,Sta!$Y:$Y,"&lt;12") +COUNTIFS(Sta!$B:$B,$A128,Sta!$Y:$Y,"&lt;12"))/$D128</f>
        <v>0</v>
      </c>
      <c r="U128" s="8">
        <f>COUNTIFS(Sta!$A:$A,$A128,Sta!$Y:$Y,"&lt;12")/$B128</f>
        <v>0</v>
      </c>
      <c r="V128" s="8">
        <f>COUNTIFS(Sta!$B:$B,$A128,Sta!$Y:$Y,"&lt;12")/$C128</f>
        <v>0</v>
      </c>
    </row>
    <row r="129" spans="1:22" x14ac:dyDescent="0.3">
      <c r="A129" t="s">
        <v>229</v>
      </c>
      <c r="B129" s="9">
        <f>COUNTIF(Sta!A:A,A129)</f>
        <v>1</v>
      </c>
      <c r="C129" s="4">
        <f>COUNTIF(Sta!B:B,A129)</f>
        <v>1</v>
      </c>
      <c r="D129" s="4">
        <f t="shared" si="4"/>
        <v>2</v>
      </c>
      <c r="E129" s="10">
        <f>(SUMIF(Sta!$A:$A,$A129,Sta!$Y:$Y)  + SUMIF(Sta!$B:$B,$A129,Sta!$Y:$Y) )/$D129</f>
        <v>5</v>
      </c>
      <c r="F129" s="6">
        <f>SUMIF(Sta!$A:$A,$A129,Sta!$Y:$Y)/$B129</f>
        <v>0</v>
      </c>
      <c r="G129" s="6">
        <f>SUMIF(Sta!$B:$B,$A129,Sta!$Y:$Y)/$C129</f>
        <v>10</v>
      </c>
      <c r="H129" s="10">
        <f>(SUMIF(Sta!$A:$A,$A129,Sta!$U:$U)  + SUMIF(Sta!$B:$B,$A129,Sta!$V:$V) )/$D129</f>
        <v>3.5</v>
      </c>
      <c r="I129" s="6">
        <f>SUMIF(Sta!$A:$A,$A129,Sta!$U:$U)/$B129</f>
        <v>0</v>
      </c>
      <c r="J129" s="6">
        <f>SUMIF(Sta!$B:$B,$A129,Sta!$V:$V)/$C129</f>
        <v>7</v>
      </c>
      <c r="K129" s="10">
        <f>(SUMIF(Sta!$A:$A,$A129,Sta!$W:$W)  + SUMIF(Sta!$B:$B,$A129,Sta!$X:$X) )/$D129</f>
        <v>1.5</v>
      </c>
      <c r="L129" s="6">
        <f>SUMIF(Sta!$A:$A,$A129,Sta!$W:$W)/$B129</f>
        <v>0</v>
      </c>
      <c r="M129" s="6">
        <f>SUMIF(Sta!$B:$B,$A129,Sta!$X:$X)/$C129</f>
        <v>3</v>
      </c>
      <c r="N129" s="11">
        <f>(COUNTIFS(Sta!$A:$A,$A129,Sta!$Y:$Y,"&gt;8") +COUNTIFS(Sta!$B:$B,$A129,Sta!$Y:$Y,"&gt;8"))/$D129</f>
        <v>0.5</v>
      </c>
      <c r="O129" s="8">
        <f>COUNTIFS(Sta!$A:$A,$A129,Sta!$Y:$Y,"&gt;8")/$B129</f>
        <v>0</v>
      </c>
      <c r="P129" s="8">
        <f>COUNTIFS(Sta!$B:$B,$A129,Sta!$Y:$Y,"&gt;8")/$C129</f>
        <v>1</v>
      </c>
      <c r="Q129" s="11">
        <f>(COUNTIFS(Sta!$A:$A,$A129,Sta!$Y:$Y,"&gt;10") +COUNTIFS(Sta!$B:$B,$A129,Sta!$Y:$Y,"&gt;10"))/$D129</f>
        <v>0</v>
      </c>
      <c r="R129" s="8">
        <f>COUNTIFS(Sta!$A:$A,$A129,Sta!$Y:$Y,"&gt;10")/$B129</f>
        <v>0</v>
      </c>
      <c r="S129" s="8">
        <f>COUNTIFS(Sta!$B:$B,$A129,Sta!$Y:$Y,"&gt;10")/$C129</f>
        <v>0</v>
      </c>
      <c r="T129" s="11">
        <f>(COUNTIFS(Sta!$A:$A,$A129,Sta!$Y:$Y,"&lt;12") +COUNTIFS(Sta!$B:$B,$A129,Sta!$Y:$Y,"&lt;12"))/$D129</f>
        <v>0.5</v>
      </c>
      <c r="U129" s="8">
        <f>COUNTIFS(Sta!$A:$A,$A129,Sta!$Y:$Y,"&lt;12")/$B129</f>
        <v>0</v>
      </c>
      <c r="V129" s="8">
        <f>COUNTIFS(Sta!$B:$B,$A129,Sta!$Y:$Y,"&lt;12")/$C129</f>
        <v>1</v>
      </c>
    </row>
    <row r="130" spans="1:22" x14ac:dyDescent="0.3">
      <c r="A130" t="s">
        <v>231</v>
      </c>
      <c r="B130" s="9">
        <f>COUNTIF(Sta!A:A,A130)</f>
        <v>1</v>
      </c>
      <c r="C130" s="4">
        <f>COUNTIF(Sta!B:B,A130)</f>
        <v>1</v>
      </c>
      <c r="D130" s="4">
        <f t="shared" si="4"/>
        <v>2</v>
      </c>
      <c r="E130" s="10">
        <f>(SUMIF(Sta!$A:$A,$A130,Sta!$Y:$Y)  + SUMIF(Sta!$B:$B,$A130,Sta!$Y:$Y) )/$D130</f>
        <v>0</v>
      </c>
      <c r="F130" s="6">
        <f>SUMIF(Sta!$A:$A,$A130,Sta!$Y:$Y)/$B130</f>
        <v>0</v>
      </c>
      <c r="G130" s="6">
        <f>SUMIF(Sta!$B:$B,$A130,Sta!$Y:$Y)/$C130</f>
        <v>0</v>
      </c>
      <c r="H130" s="10">
        <f>(SUMIF(Sta!$A:$A,$A130,Sta!$U:$U)  + SUMIF(Sta!$B:$B,$A130,Sta!$V:$V) )/$D130</f>
        <v>0</v>
      </c>
      <c r="I130" s="6">
        <f>SUMIF(Sta!$A:$A,$A130,Sta!$U:$U)/$B130</f>
        <v>0</v>
      </c>
      <c r="J130" s="6">
        <f>SUMIF(Sta!$B:$B,$A130,Sta!$V:$V)/$C130</f>
        <v>0</v>
      </c>
      <c r="K130" s="10">
        <f>(SUMIF(Sta!$A:$A,$A130,Sta!$W:$W)  + SUMIF(Sta!$B:$B,$A130,Sta!$X:$X) )/$D130</f>
        <v>0</v>
      </c>
      <c r="L130" s="6">
        <f>SUMIF(Sta!$A:$A,$A130,Sta!$W:$W)/$B130</f>
        <v>0</v>
      </c>
      <c r="M130" s="6">
        <f>SUMIF(Sta!$B:$B,$A130,Sta!$X:$X)/$C130</f>
        <v>0</v>
      </c>
      <c r="N130" s="11">
        <f>(COUNTIFS(Sta!$A:$A,$A130,Sta!$Y:$Y,"&gt;8") +COUNTIFS(Sta!$B:$B,$A130,Sta!$Y:$Y,"&gt;8"))/$D130</f>
        <v>0</v>
      </c>
      <c r="O130" s="8">
        <f>COUNTIFS(Sta!$A:$A,$A130,Sta!$Y:$Y,"&gt;8")/$B130</f>
        <v>0</v>
      </c>
      <c r="P130" s="8">
        <f>COUNTIFS(Sta!$B:$B,$A130,Sta!$Y:$Y,"&gt;8")/$C130</f>
        <v>0</v>
      </c>
      <c r="Q130" s="11">
        <f>(COUNTIFS(Sta!$A:$A,$A130,Sta!$Y:$Y,"&gt;10") +COUNTIFS(Sta!$B:$B,$A130,Sta!$Y:$Y,"&gt;10"))/$D130</f>
        <v>0</v>
      </c>
      <c r="R130" s="8">
        <f>COUNTIFS(Sta!$A:$A,$A130,Sta!$Y:$Y,"&gt;10")/$B130</f>
        <v>0</v>
      </c>
      <c r="S130" s="8">
        <f>COUNTIFS(Sta!$B:$B,$A130,Sta!$Y:$Y,"&gt;10")/$C130</f>
        <v>0</v>
      </c>
      <c r="T130" s="11">
        <f>(COUNTIFS(Sta!$A:$A,$A130,Sta!$Y:$Y,"&lt;12") +COUNTIFS(Sta!$B:$B,$A130,Sta!$Y:$Y,"&lt;12"))/$D130</f>
        <v>0</v>
      </c>
      <c r="U130" s="8">
        <f>COUNTIFS(Sta!$A:$A,$A130,Sta!$Y:$Y,"&lt;12")/$B130</f>
        <v>0</v>
      </c>
      <c r="V130" s="8">
        <f>COUNTIFS(Sta!$B:$B,$A130,Sta!$Y:$Y,"&lt;12")/$C130</f>
        <v>0</v>
      </c>
    </row>
    <row r="131" spans="1:22" x14ac:dyDescent="0.3">
      <c r="A131" t="s">
        <v>226</v>
      </c>
      <c r="B131" s="9">
        <f>COUNTIF(Sta!A:A,A131)</f>
        <v>1</v>
      </c>
      <c r="C131" s="4">
        <f>COUNTIF(Sta!B:B,A131)</f>
        <v>1</v>
      </c>
      <c r="D131" s="4">
        <f t="shared" si="4"/>
        <v>2</v>
      </c>
      <c r="E131" s="10">
        <f>(SUMIF(Sta!$A:$A,$A131,Sta!$Y:$Y)  + SUMIF(Sta!$B:$B,$A131,Sta!$Y:$Y) )/$D131</f>
        <v>0</v>
      </c>
      <c r="F131" s="6">
        <f>SUMIF(Sta!$A:$A,$A131,Sta!$Y:$Y)/$B131</f>
        <v>0</v>
      </c>
      <c r="G131" s="6">
        <f>SUMIF(Sta!$B:$B,$A131,Sta!$Y:$Y)/$C131</f>
        <v>0</v>
      </c>
      <c r="H131" s="10">
        <f>(SUMIF(Sta!$A:$A,$A131,Sta!$U:$U)  + SUMIF(Sta!$B:$B,$A131,Sta!$V:$V) )/$D131</f>
        <v>0</v>
      </c>
      <c r="I131" s="6">
        <f>SUMIF(Sta!$A:$A,$A131,Sta!$U:$U)/$B131</f>
        <v>0</v>
      </c>
      <c r="J131" s="6">
        <f>SUMIF(Sta!$B:$B,$A131,Sta!$V:$V)/$C131</f>
        <v>0</v>
      </c>
      <c r="K131" s="10">
        <f>(SUMIF(Sta!$A:$A,$A131,Sta!$W:$W)  + SUMIF(Sta!$B:$B,$A131,Sta!$X:$X) )/$D131</f>
        <v>0</v>
      </c>
      <c r="L131" s="6">
        <f>SUMIF(Sta!$A:$A,$A131,Sta!$W:$W)/$B131</f>
        <v>0</v>
      </c>
      <c r="M131" s="6">
        <f>SUMIF(Sta!$B:$B,$A131,Sta!$X:$X)/$C131</f>
        <v>0</v>
      </c>
      <c r="N131" s="11">
        <f>(COUNTIFS(Sta!$A:$A,$A131,Sta!$Y:$Y,"&gt;8") +COUNTIFS(Sta!$B:$B,$A131,Sta!$Y:$Y,"&gt;8"))/$D131</f>
        <v>0</v>
      </c>
      <c r="O131" s="8">
        <f>COUNTIFS(Sta!$A:$A,$A131,Sta!$Y:$Y,"&gt;8")/$B131</f>
        <v>0</v>
      </c>
      <c r="P131" s="8">
        <f>COUNTIFS(Sta!$B:$B,$A131,Sta!$Y:$Y,"&gt;8")/$C131</f>
        <v>0</v>
      </c>
      <c r="Q131" s="11">
        <f>(COUNTIFS(Sta!$A:$A,$A131,Sta!$Y:$Y,"&gt;10") +COUNTIFS(Sta!$B:$B,$A131,Sta!$Y:$Y,"&gt;10"))/$D131</f>
        <v>0</v>
      </c>
      <c r="R131" s="8">
        <f>COUNTIFS(Sta!$A:$A,$A131,Sta!$Y:$Y,"&gt;10")/$B131</f>
        <v>0</v>
      </c>
      <c r="S131" s="8">
        <f>COUNTIFS(Sta!$B:$B,$A131,Sta!$Y:$Y,"&gt;10")/$C131</f>
        <v>0</v>
      </c>
      <c r="T131" s="11">
        <f>(COUNTIFS(Sta!$A:$A,$A131,Sta!$Y:$Y,"&lt;12") +COUNTIFS(Sta!$B:$B,$A131,Sta!$Y:$Y,"&lt;12"))/$D131</f>
        <v>0</v>
      </c>
      <c r="U131" s="8">
        <f>COUNTIFS(Sta!$A:$A,$A131,Sta!$Y:$Y,"&lt;12")/$B131</f>
        <v>0</v>
      </c>
      <c r="V131" s="8">
        <f>COUNTIFS(Sta!$B:$B,$A131,Sta!$Y:$Y,"&lt;12")/$C131</f>
        <v>0</v>
      </c>
    </row>
    <row r="132" spans="1:22" x14ac:dyDescent="0.3">
      <c r="A132" t="s">
        <v>238</v>
      </c>
      <c r="B132" s="9">
        <f>COUNTIF(Sta!A:A,A132)</f>
        <v>0</v>
      </c>
      <c r="C132" s="4">
        <f>COUNTIF(Sta!B:B,A132)</f>
        <v>0</v>
      </c>
      <c r="D132" s="4">
        <f t="shared" si="4"/>
        <v>0</v>
      </c>
      <c r="E132" s="10" t="e">
        <f>(SUMIF(Sta!$A:$A,$A132,Sta!$Y:$Y)  + SUMIF(Sta!$B:$B,$A132,Sta!$Y:$Y) )/$D132</f>
        <v>#DIV/0!</v>
      </c>
      <c r="F132" s="6" t="e">
        <f>SUMIF(Sta!$A:$A,$A132,Sta!$Y:$Y)/$B132</f>
        <v>#DIV/0!</v>
      </c>
      <c r="G132" s="6" t="e">
        <f>SUMIF(Sta!$B:$B,$A132,Sta!$Y:$Y)/$C132</f>
        <v>#DIV/0!</v>
      </c>
      <c r="H132" s="10" t="e">
        <f>(SUMIF(Sta!$A:$A,$A132,Sta!$U:$U)  + SUMIF(Sta!$B:$B,$A132,Sta!$V:$V) )/$D132</f>
        <v>#DIV/0!</v>
      </c>
      <c r="I132" s="6" t="e">
        <f>SUMIF(Sta!$A:$A,$A132,Sta!$U:$U)/$B132</f>
        <v>#DIV/0!</v>
      </c>
      <c r="J132" s="6" t="e">
        <f>SUMIF(Sta!$B:$B,$A132,Sta!$V:$V)/$C132</f>
        <v>#DIV/0!</v>
      </c>
      <c r="K132" s="10" t="e">
        <f>(SUMIF(Sta!$A:$A,$A132,Sta!$W:$W)  + SUMIF(Sta!$B:$B,$A132,Sta!$X:$X) )/$D132</f>
        <v>#DIV/0!</v>
      </c>
      <c r="L132" s="6" t="e">
        <f>SUMIF(Sta!$A:$A,$A132,Sta!$W:$W)/$B132</f>
        <v>#DIV/0!</v>
      </c>
      <c r="M132" s="6" t="e">
        <f>SUMIF(Sta!$B:$B,$A132,Sta!$X:$X)/$C132</f>
        <v>#DIV/0!</v>
      </c>
      <c r="N132" s="11" t="e">
        <f>(COUNTIFS(Sta!$A:$A,$A132,Sta!$Y:$Y,"&gt;8") +COUNTIFS(Sta!$B:$B,$A132,Sta!$Y:$Y,"&gt;8"))/$D132</f>
        <v>#DIV/0!</v>
      </c>
      <c r="O132" s="8" t="e">
        <f>COUNTIFS(Sta!$A:$A,$A132,Sta!$Y:$Y,"&gt;8")/$B132</f>
        <v>#DIV/0!</v>
      </c>
      <c r="P132" s="8" t="e">
        <f>COUNTIFS(Sta!$B:$B,$A132,Sta!$Y:$Y,"&gt;8")/$C132</f>
        <v>#DIV/0!</v>
      </c>
      <c r="Q132" s="11" t="e">
        <f>(COUNTIFS(Sta!$A:$A,$A132,Sta!$Y:$Y,"&gt;10") +COUNTIFS(Sta!$B:$B,$A132,Sta!$Y:$Y,"&gt;10"))/$D132</f>
        <v>#DIV/0!</v>
      </c>
      <c r="R132" s="8" t="e">
        <f>COUNTIFS(Sta!$A:$A,$A132,Sta!$Y:$Y,"&gt;10")/$B132</f>
        <v>#DIV/0!</v>
      </c>
      <c r="S132" s="8" t="e">
        <f>COUNTIFS(Sta!$B:$B,$A132,Sta!$Y:$Y,"&gt;10")/$C132</f>
        <v>#DIV/0!</v>
      </c>
      <c r="T132" s="11" t="e">
        <f>(COUNTIFS(Sta!$A:$A,$A132,Sta!$Y:$Y,"&lt;12") +COUNTIFS(Sta!$B:$B,$A132,Sta!$Y:$Y,"&lt;12"))/$D132</f>
        <v>#DIV/0!</v>
      </c>
      <c r="U132" s="8" t="e">
        <f>COUNTIFS(Sta!$A:$A,$A132,Sta!$Y:$Y,"&lt;12")/$B132</f>
        <v>#DIV/0!</v>
      </c>
      <c r="V132" s="8" t="e">
        <f>COUNTIFS(Sta!$B:$B,$A132,Sta!$Y:$Y,"&lt;12")/$C132</f>
        <v>#DIV/0!</v>
      </c>
    </row>
    <row r="133" spans="1:22" x14ac:dyDescent="0.3">
      <c r="A133" s="62" t="s">
        <v>256</v>
      </c>
      <c r="B133" s="9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10" t="e">
        <f>(SUMIF(Sta!$A:$A,$A133,Sta!$Y:$Y)  + SUMIF(Sta!$B:$B,$A133,Sta!$Y:$Y) )/$D133</f>
        <v>#DIV/0!</v>
      </c>
      <c r="F133" s="6" t="e">
        <f>SUMIF(Sta!$A:$A,$A133,Sta!$Y:$Y)/$B133</f>
        <v>#DIV/0!</v>
      </c>
      <c r="G133" s="6" t="e">
        <f>SUMIF(Sta!$B:$B,$A133,Sta!$Y:$Y)/$C133</f>
        <v>#DIV/0!</v>
      </c>
      <c r="H133" s="10" t="e">
        <f>(SUMIF(Sta!$A:$A,$A133,Sta!$U:$U)  + SUMIF(Sta!$B:$B,$A133,Sta!$V:$V) )/$D133</f>
        <v>#DIV/0!</v>
      </c>
      <c r="I133" s="6" t="e">
        <f>SUMIF(Sta!$A:$A,$A133,Sta!$U:$U)/$B133</f>
        <v>#DIV/0!</v>
      </c>
      <c r="J133" s="6" t="e">
        <f>SUMIF(Sta!$B:$B,$A133,Sta!$V:$V)/$C133</f>
        <v>#DIV/0!</v>
      </c>
      <c r="K133" s="10" t="e">
        <f>(SUMIF(Sta!$A:$A,$A133,Sta!$W:$W)  + SUMIF(Sta!$B:$B,$A133,Sta!$X:$X) )/$D133</f>
        <v>#DIV/0!</v>
      </c>
      <c r="L133" s="6" t="e">
        <f>SUMIF(Sta!$A:$A,$A133,Sta!$W:$W)/$B133</f>
        <v>#DIV/0!</v>
      </c>
      <c r="M133" s="6" t="e">
        <f>SUMIF(Sta!$B:$B,$A133,Sta!$X:$X)/$C133</f>
        <v>#DIV/0!</v>
      </c>
      <c r="N133" s="11" t="e">
        <f>(COUNTIFS(Sta!$A:$A,$A133,Sta!$Y:$Y,"&gt;8") +COUNTIFS(Sta!$B:$B,$A133,Sta!$Y:$Y,"&gt;8"))/$D133</f>
        <v>#DIV/0!</v>
      </c>
      <c r="O133" s="8" t="e">
        <f>COUNTIFS(Sta!$A:$A,$A133,Sta!$Y:$Y,"&gt;8")/$B133</f>
        <v>#DIV/0!</v>
      </c>
      <c r="P133" s="8" t="e">
        <f>COUNTIFS(Sta!$B:$B,$A133,Sta!$Y:$Y,"&gt;8")/$C133</f>
        <v>#DIV/0!</v>
      </c>
      <c r="Q133" s="11" t="e">
        <f>(COUNTIFS(Sta!$A:$A,$A133,Sta!$Y:$Y,"&gt;10") +COUNTIFS(Sta!$B:$B,$A133,Sta!$Y:$Y,"&gt;10"))/$D133</f>
        <v>#DIV/0!</v>
      </c>
      <c r="R133" s="8" t="e">
        <f>COUNTIFS(Sta!$A:$A,$A133,Sta!$Y:$Y,"&gt;10")/$B133</f>
        <v>#DIV/0!</v>
      </c>
      <c r="S133" s="8" t="e">
        <f>COUNTIFS(Sta!$B:$B,$A133,Sta!$Y:$Y,"&gt;10")/$C133</f>
        <v>#DIV/0!</v>
      </c>
      <c r="T133" s="11" t="e">
        <f>(COUNTIFS(Sta!$A:$A,$A133,Sta!$Y:$Y,"&lt;12") +COUNTIFS(Sta!$B:$B,$A133,Sta!$Y:$Y,"&lt;12"))/$D133</f>
        <v>#DIV/0!</v>
      </c>
      <c r="U133" s="8" t="e">
        <f>COUNTIFS(Sta!$A:$A,$A133,Sta!$Y:$Y,"&lt;12")/$B133</f>
        <v>#DIV/0!</v>
      </c>
      <c r="V133" s="8" t="e">
        <f>COUNTIFS(Sta!$B:$B,$A133,Sta!$Y:$Y,"&lt;12")/$C133</f>
        <v>#DIV/0!</v>
      </c>
    </row>
    <row r="134" spans="1:22" x14ac:dyDescent="0.3">
      <c r="A134" s="62" t="s">
        <v>246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0" t="e">
        <f>(SUMIF(Sta!$A:$A,$A134,Sta!$Y:$Y)  + SUMIF(Sta!$B:$B,$A134,Sta!$Y:$Y) )/$D134</f>
        <v>#DIV/0!</v>
      </c>
      <c r="F134" s="6" t="e">
        <f>SUMIF(Sta!$A:$A,$A134,Sta!$Y:$Y)/$B134</f>
        <v>#DIV/0!</v>
      </c>
      <c r="G134" s="6" t="e">
        <f>SUMIF(Sta!$B:$B,$A134,Sta!$Y:$Y)/$C134</f>
        <v>#DIV/0!</v>
      </c>
      <c r="H134" s="10" t="e">
        <f>(SUMIF(Sta!$A:$A,$A134,Sta!$U:$U)  + SUMIF(Sta!$B:$B,$A134,Sta!$V:$V) )/$D134</f>
        <v>#DIV/0!</v>
      </c>
      <c r="I134" s="6" t="e">
        <f>SUMIF(Sta!$A:$A,$A134,Sta!$U:$U)/$B134</f>
        <v>#DIV/0!</v>
      </c>
      <c r="J134" s="6" t="e">
        <f>SUMIF(Sta!$B:$B,$A134,Sta!$V:$V)/$C134</f>
        <v>#DIV/0!</v>
      </c>
      <c r="K134" s="10" t="e">
        <f>(SUMIF(Sta!$A:$A,$A134,Sta!$W:$W)  + SUMIF(Sta!$B:$B,$A134,Sta!$X:$X) )/$D134</f>
        <v>#DIV/0!</v>
      </c>
      <c r="L134" s="6" t="e">
        <f>SUMIF(Sta!$A:$A,$A134,Sta!$W:$W)/$B134</f>
        <v>#DIV/0!</v>
      </c>
      <c r="M134" s="6" t="e">
        <f>SUMIF(Sta!$B:$B,$A134,Sta!$X:$X)/$C134</f>
        <v>#DIV/0!</v>
      </c>
      <c r="N134" s="11" t="e">
        <f>(COUNTIFS(Sta!$A:$A,$A134,Sta!$Y:$Y,"&gt;8") +COUNTIFS(Sta!$B:$B,$A134,Sta!$Y:$Y,"&gt;8"))/$D134</f>
        <v>#DIV/0!</v>
      </c>
      <c r="O134" s="8" t="e">
        <f>COUNTIFS(Sta!$A:$A,$A134,Sta!$Y:$Y,"&gt;8")/$B134</f>
        <v>#DIV/0!</v>
      </c>
      <c r="P134" s="8" t="e">
        <f>COUNTIFS(Sta!$B:$B,$A134,Sta!$Y:$Y,"&gt;8")/$C134</f>
        <v>#DIV/0!</v>
      </c>
      <c r="Q134" s="11" t="e">
        <f>(COUNTIFS(Sta!$A:$A,$A134,Sta!$Y:$Y,"&gt;10") +COUNTIFS(Sta!$B:$B,$A134,Sta!$Y:$Y,"&gt;10"))/$D134</f>
        <v>#DIV/0!</v>
      </c>
      <c r="R134" s="8" t="e">
        <f>COUNTIFS(Sta!$A:$A,$A134,Sta!$Y:$Y,"&gt;10")/$B134</f>
        <v>#DIV/0!</v>
      </c>
      <c r="S134" s="8" t="e">
        <f>COUNTIFS(Sta!$B:$B,$A134,Sta!$Y:$Y,"&gt;10")/$C134</f>
        <v>#DIV/0!</v>
      </c>
      <c r="T134" s="11" t="e">
        <f>(COUNTIFS(Sta!$A:$A,$A134,Sta!$Y:$Y,"&lt;12") +COUNTIFS(Sta!$B:$B,$A134,Sta!$Y:$Y,"&lt;12"))/$D134</f>
        <v>#DIV/0!</v>
      </c>
      <c r="U134" s="8" t="e">
        <f>COUNTIFS(Sta!$A:$A,$A134,Sta!$Y:$Y,"&lt;12")/$B134</f>
        <v>#DIV/0!</v>
      </c>
      <c r="V134" s="8" t="e">
        <f>COUNTIFS(Sta!$B:$B,$A134,Sta!$Y:$Y,"&lt;12")/$C134</f>
        <v>#DIV/0!</v>
      </c>
    </row>
    <row r="135" spans="1:22" x14ac:dyDescent="0.3">
      <c r="A135" s="62" t="s">
        <v>255</v>
      </c>
      <c r="B135" s="9">
        <f>COUNTIF(Sta!A:A,A135)</f>
        <v>0</v>
      </c>
      <c r="C135" s="4">
        <f>COUNTIF(Sta!B:B,A135)</f>
        <v>0</v>
      </c>
      <c r="D135" s="4">
        <f t="shared" si="5"/>
        <v>0</v>
      </c>
      <c r="E135" s="10" t="e">
        <f>(SUMIF(Sta!$A:$A,$A135,Sta!$Y:$Y)  + SUMIF(Sta!$B:$B,$A135,Sta!$Y:$Y) )/$D135</f>
        <v>#DIV/0!</v>
      </c>
      <c r="F135" s="6" t="e">
        <f>SUMIF(Sta!$A:$A,$A135,Sta!$Y:$Y)/$B135</f>
        <v>#DIV/0!</v>
      </c>
      <c r="G135" s="6" t="e">
        <f>SUMIF(Sta!$B:$B,$A135,Sta!$Y:$Y)/$C135</f>
        <v>#DIV/0!</v>
      </c>
      <c r="H135" s="10" t="e">
        <f>(SUMIF(Sta!$A:$A,$A135,Sta!$U:$U)  + SUMIF(Sta!$B:$B,$A135,Sta!$V:$V) )/$D135</f>
        <v>#DIV/0!</v>
      </c>
      <c r="I135" s="6" t="e">
        <f>SUMIF(Sta!$A:$A,$A135,Sta!$U:$U)/$B135</f>
        <v>#DIV/0!</v>
      </c>
      <c r="J135" s="6" t="e">
        <f>SUMIF(Sta!$B:$B,$A135,Sta!$V:$V)/$C135</f>
        <v>#DIV/0!</v>
      </c>
      <c r="K135" s="10" t="e">
        <f>(SUMIF(Sta!$A:$A,$A135,Sta!$W:$W)  + SUMIF(Sta!$B:$B,$A135,Sta!$X:$X) )/$D135</f>
        <v>#DIV/0!</v>
      </c>
      <c r="L135" s="6" t="e">
        <f>SUMIF(Sta!$A:$A,$A135,Sta!$W:$W)/$B135</f>
        <v>#DIV/0!</v>
      </c>
      <c r="M135" s="6" t="e">
        <f>SUMIF(Sta!$B:$B,$A135,Sta!$X:$X)/$C135</f>
        <v>#DIV/0!</v>
      </c>
      <c r="N135" s="11" t="e">
        <f>(COUNTIFS(Sta!$A:$A,$A135,Sta!$Y:$Y,"&gt;8") +COUNTIFS(Sta!$B:$B,$A135,Sta!$Y:$Y,"&gt;8"))/$D135</f>
        <v>#DIV/0!</v>
      </c>
      <c r="O135" s="8" t="e">
        <f>COUNTIFS(Sta!$A:$A,$A135,Sta!$Y:$Y,"&gt;8")/$B135</f>
        <v>#DIV/0!</v>
      </c>
      <c r="P135" s="8" t="e">
        <f>COUNTIFS(Sta!$B:$B,$A135,Sta!$Y:$Y,"&gt;8")/$C135</f>
        <v>#DIV/0!</v>
      </c>
      <c r="Q135" s="11" t="e">
        <f>(COUNTIFS(Sta!$A:$A,$A135,Sta!$Y:$Y,"&gt;10") +COUNTIFS(Sta!$B:$B,$A135,Sta!$Y:$Y,"&gt;10"))/$D135</f>
        <v>#DIV/0!</v>
      </c>
      <c r="R135" s="8" t="e">
        <f>COUNTIFS(Sta!$A:$A,$A135,Sta!$Y:$Y,"&gt;10")/$B135</f>
        <v>#DIV/0!</v>
      </c>
      <c r="S135" s="8" t="e">
        <f>COUNTIFS(Sta!$B:$B,$A135,Sta!$Y:$Y,"&gt;10")/$C135</f>
        <v>#DIV/0!</v>
      </c>
      <c r="T135" s="11" t="e">
        <f>(COUNTIFS(Sta!$A:$A,$A135,Sta!$Y:$Y,"&lt;12") +COUNTIFS(Sta!$B:$B,$A135,Sta!$Y:$Y,"&lt;12"))/$D135</f>
        <v>#DIV/0!</v>
      </c>
      <c r="U135" s="8" t="e">
        <f>COUNTIFS(Sta!$A:$A,$A135,Sta!$Y:$Y,"&lt;12")/$B135</f>
        <v>#DIV/0!</v>
      </c>
      <c r="V135" s="8" t="e">
        <f>COUNTIFS(Sta!$B:$B,$A135,Sta!$Y:$Y,"&lt;12")/$C135</f>
        <v>#DIV/0!</v>
      </c>
    </row>
    <row r="136" spans="1:22" x14ac:dyDescent="0.3">
      <c r="A136" s="62" t="s">
        <v>245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0" t="e">
        <f>(SUMIF(Sta!$A:$A,$A136,Sta!$Y:$Y)  + SUMIF(Sta!$B:$B,$A136,Sta!$Y:$Y) )/$D136</f>
        <v>#DIV/0!</v>
      </c>
      <c r="F136" s="6" t="e">
        <f>SUMIF(Sta!$A:$A,$A136,Sta!$Y:$Y)/$B136</f>
        <v>#DIV/0!</v>
      </c>
      <c r="G136" s="6" t="e">
        <f>SUMIF(Sta!$B:$B,$A136,Sta!$Y:$Y)/$C136</f>
        <v>#DIV/0!</v>
      </c>
      <c r="H136" s="10" t="e">
        <f>(SUMIF(Sta!$A:$A,$A136,Sta!$U:$U)  + SUMIF(Sta!$B:$B,$A136,Sta!$V:$V) )/$D136</f>
        <v>#DIV/0!</v>
      </c>
      <c r="I136" s="6" t="e">
        <f>SUMIF(Sta!$A:$A,$A136,Sta!$U:$U)/$B136</f>
        <v>#DIV/0!</v>
      </c>
      <c r="J136" s="6" t="e">
        <f>SUMIF(Sta!$B:$B,$A136,Sta!$V:$V)/$C136</f>
        <v>#DIV/0!</v>
      </c>
      <c r="K136" s="10" t="e">
        <f>(SUMIF(Sta!$A:$A,$A136,Sta!$W:$W)  + SUMIF(Sta!$B:$B,$A136,Sta!$X:$X) )/$D136</f>
        <v>#DIV/0!</v>
      </c>
      <c r="L136" s="6" t="e">
        <f>SUMIF(Sta!$A:$A,$A136,Sta!$W:$W)/$B136</f>
        <v>#DIV/0!</v>
      </c>
      <c r="M136" s="6" t="e">
        <f>SUMIF(Sta!$B:$B,$A136,Sta!$X:$X)/$C136</f>
        <v>#DIV/0!</v>
      </c>
      <c r="N136" s="11" t="e">
        <f>(COUNTIFS(Sta!$A:$A,$A136,Sta!$Y:$Y,"&gt;8") +COUNTIFS(Sta!$B:$B,$A136,Sta!$Y:$Y,"&gt;8"))/$D136</f>
        <v>#DIV/0!</v>
      </c>
      <c r="O136" s="8" t="e">
        <f>COUNTIFS(Sta!$A:$A,$A136,Sta!$Y:$Y,"&gt;8")/$B136</f>
        <v>#DIV/0!</v>
      </c>
      <c r="P136" s="8" t="e">
        <f>COUNTIFS(Sta!$B:$B,$A136,Sta!$Y:$Y,"&gt;8")/$C136</f>
        <v>#DIV/0!</v>
      </c>
      <c r="Q136" s="11" t="e">
        <f>(COUNTIFS(Sta!$A:$A,$A136,Sta!$Y:$Y,"&gt;10") +COUNTIFS(Sta!$B:$B,$A136,Sta!$Y:$Y,"&gt;10"))/$D136</f>
        <v>#DIV/0!</v>
      </c>
      <c r="R136" s="8" t="e">
        <f>COUNTIFS(Sta!$A:$A,$A136,Sta!$Y:$Y,"&gt;10")/$B136</f>
        <v>#DIV/0!</v>
      </c>
      <c r="S136" s="8" t="e">
        <f>COUNTIFS(Sta!$B:$B,$A136,Sta!$Y:$Y,"&gt;10")/$C136</f>
        <v>#DIV/0!</v>
      </c>
      <c r="T136" s="11" t="e">
        <f>(COUNTIFS(Sta!$A:$A,$A136,Sta!$Y:$Y,"&lt;12") +COUNTIFS(Sta!$B:$B,$A136,Sta!$Y:$Y,"&lt;12"))/$D136</f>
        <v>#DIV/0!</v>
      </c>
      <c r="U136" s="8" t="e">
        <f>COUNTIFS(Sta!$A:$A,$A136,Sta!$Y:$Y,"&lt;12")/$B136</f>
        <v>#DIV/0!</v>
      </c>
      <c r="V136" s="8" t="e">
        <f>COUNTIFS(Sta!$B:$B,$A136,Sta!$Y:$Y,"&lt;12")/$C136</f>
        <v>#DIV/0!</v>
      </c>
    </row>
    <row r="137" spans="1:22" x14ac:dyDescent="0.3">
      <c r="A137" t="s">
        <v>317</v>
      </c>
      <c r="B137" s="9">
        <f>COUNTIF(Sta!A:A,A137)</f>
        <v>0</v>
      </c>
      <c r="C137" s="4">
        <f>COUNTIF(Sta!B:B,A137)</f>
        <v>0</v>
      </c>
      <c r="D137" s="4">
        <f t="shared" si="5"/>
        <v>0</v>
      </c>
      <c r="E137" s="10" t="e">
        <f>(SUMIF(Sta!$A:$A,$A137,Sta!$Y:$Y)  + SUMIF(Sta!$B:$B,$A137,Sta!$Y:$Y) )/$D137</f>
        <v>#DIV/0!</v>
      </c>
      <c r="F137" s="6" t="e">
        <f>SUMIF(Sta!$A:$A,$A137,Sta!$Y:$Y)/$B137</f>
        <v>#DIV/0!</v>
      </c>
      <c r="G137" s="6" t="e">
        <f>SUMIF(Sta!$B:$B,$A137,Sta!$Y:$Y)/$C137</f>
        <v>#DIV/0!</v>
      </c>
      <c r="H137" s="10" t="e">
        <f>(SUMIF(Sta!$A:$A,$A137,Sta!$U:$U)  + SUMIF(Sta!$B:$B,$A137,Sta!$V:$V) )/$D137</f>
        <v>#DIV/0!</v>
      </c>
      <c r="I137" s="6" t="e">
        <f>SUMIF(Sta!$A:$A,$A137,Sta!$U:$U)/$B137</f>
        <v>#DIV/0!</v>
      </c>
      <c r="J137" s="6" t="e">
        <f>SUMIF(Sta!$B:$B,$A137,Sta!$V:$V)/$C137</f>
        <v>#DIV/0!</v>
      </c>
      <c r="K137" s="10" t="e">
        <f>(SUMIF(Sta!$A:$A,$A137,Sta!$W:$W)  + SUMIF(Sta!$B:$B,$A137,Sta!$X:$X) )/$D137</f>
        <v>#DIV/0!</v>
      </c>
      <c r="L137" s="6" t="e">
        <f>SUMIF(Sta!$A:$A,$A137,Sta!$W:$W)/$B137</f>
        <v>#DIV/0!</v>
      </c>
      <c r="M137" s="6" t="e">
        <f>SUMIF(Sta!$B:$B,$A137,Sta!$X:$X)/$C137</f>
        <v>#DIV/0!</v>
      </c>
      <c r="N137" s="11" t="e">
        <f>(COUNTIFS(Sta!$A:$A,$A137,Sta!$Y:$Y,"&gt;8") +COUNTIFS(Sta!$B:$B,$A137,Sta!$Y:$Y,"&gt;8"))/$D137</f>
        <v>#DIV/0!</v>
      </c>
      <c r="O137" s="8" t="e">
        <f>COUNTIFS(Sta!$A:$A,$A137,Sta!$Y:$Y,"&gt;8")/$B137</f>
        <v>#DIV/0!</v>
      </c>
      <c r="P137" s="8" t="e">
        <f>COUNTIFS(Sta!$B:$B,$A137,Sta!$Y:$Y,"&gt;8")/$C137</f>
        <v>#DIV/0!</v>
      </c>
      <c r="Q137" s="11" t="e">
        <f>(COUNTIFS(Sta!$A:$A,$A137,Sta!$Y:$Y,"&gt;10") +COUNTIFS(Sta!$B:$B,$A137,Sta!$Y:$Y,"&gt;10"))/$D137</f>
        <v>#DIV/0!</v>
      </c>
      <c r="R137" s="8" t="e">
        <f>COUNTIFS(Sta!$A:$A,$A137,Sta!$Y:$Y,"&gt;10")/$B137</f>
        <v>#DIV/0!</v>
      </c>
      <c r="S137" s="8" t="e">
        <f>COUNTIFS(Sta!$B:$B,$A137,Sta!$Y:$Y,"&gt;10")/$C137</f>
        <v>#DIV/0!</v>
      </c>
      <c r="T137" s="11" t="e">
        <f>(COUNTIFS(Sta!$A:$A,$A137,Sta!$Y:$Y,"&lt;12") +COUNTIFS(Sta!$B:$B,$A137,Sta!$Y:$Y,"&lt;12"))/$D137</f>
        <v>#DIV/0!</v>
      </c>
      <c r="U137" s="8" t="e">
        <f>COUNTIFS(Sta!$A:$A,$A137,Sta!$Y:$Y,"&lt;12")/$B137</f>
        <v>#DIV/0!</v>
      </c>
      <c r="V137" s="8" t="e">
        <f>COUNTIFS(Sta!$B:$B,$A137,Sta!$Y:$Y,"&lt;12")/$C137</f>
        <v>#DIV/0!</v>
      </c>
    </row>
    <row r="138" spans="1:22" x14ac:dyDescent="0.3">
      <c r="A138" s="62" t="s">
        <v>318</v>
      </c>
      <c r="B138" s="9">
        <f>COUNTIF(Sta!A:A,A138)</f>
        <v>0</v>
      </c>
      <c r="C138" s="4">
        <f>COUNTIF(Sta!B:B,A138)</f>
        <v>0</v>
      </c>
      <c r="D138" s="4">
        <f t="shared" si="5"/>
        <v>0</v>
      </c>
      <c r="E138" s="10" t="e">
        <f>(SUMIF(Sta!$A:$A,$A138,Sta!$Y:$Y)  + SUMIF(Sta!$B:$B,$A138,Sta!$Y:$Y) )/$D138</f>
        <v>#DIV/0!</v>
      </c>
      <c r="F138" s="6" t="e">
        <f>SUMIF(Sta!$A:$A,$A138,Sta!$Y:$Y)/$B138</f>
        <v>#DIV/0!</v>
      </c>
      <c r="G138" s="6" t="e">
        <f>SUMIF(Sta!$B:$B,$A138,Sta!$Y:$Y)/$C138</f>
        <v>#DIV/0!</v>
      </c>
      <c r="H138" s="10" t="e">
        <f>(SUMIF(Sta!$A:$A,$A138,Sta!$U:$U)  + SUMIF(Sta!$B:$B,$A138,Sta!$V:$V) )/$D138</f>
        <v>#DIV/0!</v>
      </c>
      <c r="I138" s="6" t="e">
        <f>SUMIF(Sta!$A:$A,$A138,Sta!$U:$U)/$B138</f>
        <v>#DIV/0!</v>
      </c>
      <c r="J138" s="6" t="e">
        <f>SUMIF(Sta!$B:$B,$A138,Sta!$V:$V)/$C138</f>
        <v>#DIV/0!</v>
      </c>
      <c r="K138" s="10" t="e">
        <f>(SUMIF(Sta!$A:$A,$A138,Sta!$W:$W)  + SUMIF(Sta!$B:$B,$A138,Sta!$X:$X) )/$D138</f>
        <v>#DIV/0!</v>
      </c>
      <c r="L138" s="6" t="e">
        <f>SUMIF(Sta!$A:$A,$A138,Sta!$W:$W)/$B138</f>
        <v>#DIV/0!</v>
      </c>
      <c r="M138" s="6" t="e">
        <f>SUMIF(Sta!$B:$B,$A138,Sta!$X:$X)/$C138</f>
        <v>#DIV/0!</v>
      </c>
      <c r="N138" s="11" t="e">
        <f>(COUNTIFS(Sta!$A:$A,$A138,Sta!$Y:$Y,"&gt;8") +COUNTIFS(Sta!$B:$B,$A138,Sta!$Y:$Y,"&gt;8"))/$D138</f>
        <v>#DIV/0!</v>
      </c>
      <c r="O138" s="8" t="e">
        <f>COUNTIFS(Sta!$A:$A,$A138,Sta!$Y:$Y,"&gt;8")/$B138</f>
        <v>#DIV/0!</v>
      </c>
      <c r="P138" s="8" t="e">
        <f>COUNTIFS(Sta!$B:$B,$A138,Sta!$Y:$Y,"&gt;8")/$C138</f>
        <v>#DIV/0!</v>
      </c>
      <c r="Q138" s="11" t="e">
        <f>(COUNTIFS(Sta!$A:$A,$A138,Sta!$Y:$Y,"&gt;10") +COUNTIFS(Sta!$B:$B,$A138,Sta!$Y:$Y,"&gt;10"))/$D138</f>
        <v>#DIV/0!</v>
      </c>
      <c r="R138" s="8" t="e">
        <f>COUNTIFS(Sta!$A:$A,$A138,Sta!$Y:$Y,"&gt;10")/$B138</f>
        <v>#DIV/0!</v>
      </c>
      <c r="S138" s="8" t="e">
        <f>COUNTIFS(Sta!$B:$B,$A138,Sta!$Y:$Y,"&gt;10")/$C138</f>
        <v>#DIV/0!</v>
      </c>
      <c r="T138" s="11" t="e">
        <f>(COUNTIFS(Sta!$A:$A,$A138,Sta!$Y:$Y,"&lt;12") +COUNTIFS(Sta!$B:$B,$A138,Sta!$Y:$Y,"&lt;12"))/$D138</f>
        <v>#DIV/0!</v>
      </c>
      <c r="U138" s="8" t="e">
        <f>COUNTIFS(Sta!$A:$A,$A138,Sta!$Y:$Y,"&lt;12")/$B138</f>
        <v>#DIV/0!</v>
      </c>
      <c r="V138" s="8" t="e">
        <f>COUNTIFS(Sta!$B:$B,$A138,Sta!$Y:$Y,"&lt;12")/$C138</f>
        <v>#DIV/0!</v>
      </c>
    </row>
    <row r="139" spans="1:22" x14ac:dyDescent="0.3">
      <c r="A139" s="62" t="s">
        <v>254</v>
      </c>
      <c r="B139" s="9">
        <f>COUNTIF(Sta!A:A,A139)</f>
        <v>0</v>
      </c>
      <c r="C139" s="4">
        <f>COUNTIF(Sta!B:B,A139)</f>
        <v>0</v>
      </c>
      <c r="D139" s="4">
        <f t="shared" si="5"/>
        <v>0</v>
      </c>
      <c r="E139" s="10" t="e">
        <f>(SUMIF(Sta!$A:$A,$A139,Sta!$Y:$Y)  + SUMIF(Sta!$B:$B,$A139,Sta!$Y:$Y) )/$D139</f>
        <v>#DIV/0!</v>
      </c>
      <c r="F139" s="6" t="e">
        <f>SUMIF(Sta!$A:$A,$A139,Sta!$Y:$Y)/$B139</f>
        <v>#DIV/0!</v>
      </c>
      <c r="G139" s="6" t="e">
        <f>SUMIF(Sta!$B:$B,$A139,Sta!$Y:$Y)/$C139</f>
        <v>#DIV/0!</v>
      </c>
      <c r="H139" s="10" t="e">
        <f>(SUMIF(Sta!$A:$A,$A139,Sta!$U:$U)  + SUMIF(Sta!$B:$B,$A139,Sta!$V:$V) )/$D139</f>
        <v>#DIV/0!</v>
      </c>
      <c r="I139" s="6" t="e">
        <f>SUMIF(Sta!$A:$A,$A139,Sta!$U:$U)/$B139</f>
        <v>#DIV/0!</v>
      </c>
      <c r="J139" s="6" t="e">
        <f>SUMIF(Sta!$B:$B,$A139,Sta!$V:$V)/$C139</f>
        <v>#DIV/0!</v>
      </c>
      <c r="K139" s="10" t="e">
        <f>(SUMIF(Sta!$A:$A,$A139,Sta!$W:$W)  + SUMIF(Sta!$B:$B,$A139,Sta!$X:$X) )/$D139</f>
        <v>#DIV/0!</v>
      </c>
      <c r="L139" s="6" t="e">
        <f>SUMIF(Sta!$A:$A,$A139,Sta!$W:$W)/$B139</f>
        <v>#DIV/0!</v>
      </c>
      <c r="M139" s="6" t="e">
        <f>SUMIF(Sta!$B:$B,$A139,Sta!$X:$X)/$C139</f>
        <v>#DIV/0!</v>
      </c>
      <c r="N139" s="11" t="e">
        <f>(COUNTIFS(Sta!$A:$A,$A139,Sta!$Y:$Y,"&gt;8") +COUNTIFS(Sta!$B:$B,$A139,Sta!$Y:$Y,"&gt;8"))/$D139</f>
        <v>#DIV/0!</v>
      </c>
      <c r="O139" s="8" t="e">
        <f>COUNTIFS(Sta!$A:$A,$A139,Sta!$Y:$Y,"&gt;8")/$B139</f>
        <v>#DIV/0!</v>
      </c>
      <c r="P139" s="8" t="e">
        <f>COUNTIFS(Sta!$B:$B,$A139,Sta!$Y:$Y,"&gt;8")/$C139</f>
        <v>#DIV/0!</v>
      </c>
      <c r="Q139" s="11" t="e">
        <f>(COUNTIFS(Sta!$A:$A,$A139,Sta!$Y:$Y,"&gt;10") +COUNTIFS(Sta!$B:$B,$A139,Sta!$Y:$Y,"&gt;10"))/$D139</f>
        <v>#DIV/0!</v>
      </c>
      <c r="R139" s="8" t="e">
        <f>COUNTIFS(Sta!$A:$A,$A139,Sta!$Y:$Y,"&gt;10")/$B139</f>
        <v>#DIV/0!</v>
      </c>
      <c r="S139" s="8" t="e">
        <f>COUNTIFS(Sta!$B:$B,$A139,Sta!$Y:$Y,"&gt;10")/$C139</f>
        <v>#DIV/0!</v>
      </c>
      <c r="T139" s="11" t="e">
        <f>(COUNTIFS(Sta!$A:$A,$A139,Sta!$Y:$Y,"&lt;12") +COUNTIFS(Sta!$B:$B,$A139,Sta!$Y:$Y,"&lt;12"))/$D139</f>
        <v>#DIV/0!</v>
      </c>
      <c r="U139" s="8" t="e">
        <f>COUNTIFS(Sta!$A:$A,$A139,Sta!$Y:$Y,"&lt;12")/$B139</f>
        <v>#DIV/0!</v>
      </c>
      <c r="V139" s="8" t="e">
        <f>COUNTIFS(Sta!$B:$B,$A139,Sta!$Y:$Y,"&lt;12")/$C139</f>
        <v>#DIV/0!</v>
      </c>
    </row>
    <row r="140" spans="1:22" x14ac:dyDescent="0.3">
      <c r="A140" s="62" t="s">
        <v>249</v>
      </c>
      <c r="B140" s="9">
        <f>COUNTIF(Sta!A:A,A140)</f>
        <v>0</v>
      </c>
      <c r="C140" s="4">
        <f>COUNTIF(Sta!B:B,A140)</f>
        <v>0</v>
      </c>
      <c r="D140" s="4">
        <f t="shared" si="5"/>
        <v>0</v>
      </c>
      <c r="E140" s="10" t="e">
        <f>(SUMIF(Sta!$A:$A,$A140,Sta!$Y:$Y)  + SUMIF(Sta!$B:$B,$A140,Sta!$Y:$Y) )/$D140</f>
        <v>#DIV/0!</v>
      </c>
      <c r="F140" s="6" t="e">
        <f>SUMIF(Sta!$A:$A,$A140,Sta!$Y:$Y)/$B140</f>
        <v>#DIV/0!</v>
      </c>
      <c r="G140" s="6" t="e">
        <f>SUMIF(Sta!$B:$B,$A140,Sta!$Y:$Y)/$C140</f>
        <v>#DIV/0!</v>
      </c>
      <c r="H140" s="10" t="e">
        <f>(SUMIF(Sta!$A:$A,$A140,Sta!$U:$U)  + SUMIF(Sta!$B:$B,$A140,Sta!$V:$V) )/$D140</f>
        <v>#DIV/0!</v>
      </c>
      <c r="I140" s="6" t="e">
        <f>SUMIF(Sta!$A:$A,$A140,Sta!$U:$U)/$B140</f>
        <v>#DIV/0!</v>
      </c>
      <c r="J140" s="6" t="e">
        <f>SUMIF(Sta!$B:$B,$A140,Sta!$V:$V)/$C140</f>
        <v>#DIV/0!</v>
      </c>
      <c r="K140" s="10" t="e">
        <f>(SUMIF(Sta!$A:$A,$A140,Sta!$W:$W)  + SUMIF(Sta!$B:$B,$A140,Sta!$X:$X) )/$D140</f>
        <v>#DIV/0!</v>
      </c>
      <c r="L140" s="6" t="e">
        <f>SUMIF(Sta!$A:$A,$A140,Sta!$W:$W)/$B140</f>
        <v>#DIV/0!</v>
      </c>
      <c r="M140" s="6" t="e">
        <f>SUMIF(Sta!$B:$B,$A140,Sta!$X:$X)/$C140</f>
        <v>#DIV/0!</v>
      </c>
      <c r="N140" s="11" t="e">
        <f>(COUNTIFS(Sta!$A:$A,$A140,Sta!$Y:$Y,"&gt;8") +COUNTIFS(Sta!$B:$B,$A140,Sta!$Y:$Y,"&gt;8"))/$D140</f>
        <v>#DIV/0!</v>
      </c>
      <c r="O140" s="8" t="e">
        <f>COUNTIFS(Sta!$A:$A,$A140,Sta!$Y:$Y,"&gt;8")/$B140</f>
        <v>#DIV/0!</v>
      </c>
      <c r="P140" s="8" t="e">
        <f>COUNTIFS(Sta!$B:$B,$A140,Sta!$Y:$Y,"&gt;8")/$C140</f>
        <v>#DIV/0!</v>
      </c>
      <c r="Q140" s="11" t="e">
        <f>(COUNTIFS(Sta!$A:$A,$A140,Sta!$Y:$Y,"&gt;10") +COUNTIFS(Sta!$B:$B,$A140,Sta!$Y:$Y,"&gt;10"))/$D140</f>
        <v>#DIV/0!</v>
      </c>
      <c r="R140" s="8" t="e">
        <f>COUNTIFS(Sta!$A:$A,$A140,Sta!$Y:$Y,"&gt;10")/$B140</f>
        <v>#DIV/0!</v>
      </c>
      <c r="S140" s="8" t="e">
        <f>COUNTIFS(Sta!$B:$B,$A140,Sta!$Y:$Y,"&gt;10")/$C140</f>
        <v>#DIV/0!</v>
      </c>
      <c r="T140" s="11" t="e">
        <f>(COUNTIFS(Sta!$A:$A,$A140,Sta!$Y:$Y,"&lt;12") +COUNTIFS(Sta!$B:$B,$A140,Sta!$Y:$Y,"&lt;12"))/$D140</f>
        <v>#DIV/0!</v>
      </c>
      <c r="U140" s="8" t="e">
        <f>COUNTIFS(Sta!$A:$A,$A140,Sta!$Y:$Y,"&lt;12")/$B140</f>
        <v>#DIV/0!</v>
      </c>
      <c r="V140" s="8" t="e">
        <f>COUNTIFS(Sta!$B:$B,$A140,Sta!$Y:$Y,"&lt;12")/$C140</f>
        <v>#DIV/0!</v>
      </c>
    </row>
    <row r="141" spans="1:22" x14ac:dyDescent="0.3">
      <c r="A141" s="62" t="s">
        <v>253</v>
      </c>
      <c r="B141" s="9">
        <f>COUNTIF(Sta!A:A,A141)</f>
        <v>1</v>
      </c>
      <c r="C141" s="4">
        <f>COUNTIF(Sta!B:B,A141)</f>
        <v>1</v>
      </c>
      <c r="D141" s="4">
        <f t="shared" si="5"/>
        <v>2</v>
      </c>
      <c r="E141" s="10">
        <f>(SUMIF(Sta!$A:$A,$A141,Sta!$Y:$Y)  + SUMIF(Sta!$B:$B,$A141,Sta!$Y:$Y) )/$D141</f>
        <v>8</v>
      </c>
      <c r="F141" s="6">
        <f>SUMIF(Sta!$A:$A,$A141,Sta!$Y:$Y)/$B141</f>
        <v>9</v>
      </c>
      <c r="G141" s="6">
        <f>SUMIF(Sta!$B:$B,$A141,Sta!$Y:$Y)/$C141</f>
        <v>7</v>
      </c>
      <c r="H141" s="10">
        <f>(SUMIF(Sta!$A:$A,$A141,Sta!$U:$U)  + SUMIF(Sta!$B:$B,$A141,Sta!$V:$V) )/$D141</f>
        <v>5.5</v>
      </c>
      <c r="I141" s="6">
        <f>SUMIF(Sta!$A:$A,$A141,Sta!$U:$U)/$B141</f>
        <v>8</v>
      </c>
      <c r="J141" s="6">
        <f>SUMIF(Sta!$B:$B,$A141,Sta!$V:$V)/$C141</f>
        <v>3</v>
      </c>
      <c r="K141" s="10">
        <f>(SUMIF(Sta!$A:$A,$A141,Sta!$W:$W)  + SUMIF(Sta!$B:$B,$A141,Sta!$X:$X) )/$D141</f>
        <v>2.5</v>
      </c>
      <c r="L141" s="6">
        <f>SUMIF(Sta!$A:$A,$A141,Sta!$W:$W)/$B141</f>
        <v>1</v>
      </c>
      <c r="M141" s="6">
        <f>SUMIF(Sta!$B:$B,$A141,Sta!$X:$X)/$C141</f>
        <v>4</v>
      </c>
      <c r="N141" s="11">
        <f>(COUNTIFS(Sta!$A:$A,$A141,Sta!$Y:$Y,"&gt;8") +COUNTIFS(Sta!$B:$B,$A141,Sta!$Y:$Y,"&gt;8"))/$D141</f>
        <v>0.5</v>
      </c>
      <c r="O141" s="8">
        <f>COUNTIFS(Sta!$A:$A,$A141,Sta!$Y:$Y,"&gt;8")/$B141</f>
        <v>1</v>
      </c>
      <c r="P141" s="8">
        <f>COUNTIFS(Sta!$B:$B,$A141,Sta!$Y:$Y,"&gt;8")/$C141</f>
        <v>0</v>
      </c>
      <c r="Q141" s="11">
        <f>(COUNTIFS(Sta!$A:$A,$A141,Sta!$Y:$Y,"&gt;10") +COUNTIFS(Sta!$B:$B,$A141,Sta!$Y:$Y,"&gt;10"))/$D141</f>
        <v>0</v>
      </c>
      <c r="R141" s="8">
        <f>COUNTIFS(Sta!$A:$A,$A141,Sta!$Y:$Y,"&gt;10")/$B141</f>
        <v>0</v>
      </c>
      <c r="S141" s="8">
        <f>COUNTIFS(Sta!$B:$B,$A141,Sta!$Y:$Y,"&gt;10")/$C141</f>
        <v>0</v>
      </c>
      <c r="T141" s="11">
        <f>(COUNTIFS(Sta!$A:$A,$A141,Sta!$Y:$Y,"&lt;12") +COUNTIFS(Sta!$B:$B,$A141,Sta!$Y:$Y,"&lt;12"))/$D141</f>
        <v>1</v>
      </c>
      <c r="U141" s="8">
        <f>COUNTIFS(Sta!$A:$A,$A141,Sta!$Y:$Y,"&lt;12")/$B141</f>
        <v>1</v>
      </c>
      <c r="V141" s="8">
        <f>COUNTIFS(Sta!$B:$B,$A141,Sta!$Y:$Y,"&lt;12")/$C141</f>
        <v>1</v>
      </c>
    </row>
    <row r="142" spans="1:22" x14ac:dyDescent="0.3">
      <c r="A142" s="62" t="s">
        <v>247</v>
      </c>
      <c r="B142" s="9">
        <f>COUNTIF(Sta!A:A,A142)</f>
        <v>0</v>
      </c>
      <c r="C142" s="4">
        <f>COUNTIF(Sta!B:B,A142)</f>
        <v>0</v>
      </c>
      <c r="D142" s="4">
        <f t="shared" si="5"/>
        <v>0</v>
      </c>
      <c r="E142" s="10" t="e">
        <f>(SUMIF(Sta!$A:$A,$A142,Sta!$Y:$Y)  + SUMIF(Sta!$B:$B,$A142,Sta!$Y:$Y) )/$D142</f>
        <v>#DIV/0!</v>
      </c>
      <c r="F142" s="6" t="e">
        <f>SUMIF(Sta!$A:$A,$A142,Sta!$Y:$Y)/$B142</f>
        <v>#DIV/0!</v>
      </c>
      <c r="G142" s="6" t="e">
        <f>SUMIF(Sta!$B:$B,$A142,Sta!$Y:$Y)/$C142</f>
        <v>#DIV/0!</v>
      </c>
      <c r="H142" s="10" t="e">
        <f>(SUMIF(Sta!$A:$A,$A142,Sta!$U:$U)  + SUMIF(Sta!$B:$B,$A142,Sta!$V:$V) )/$D142</f>
        <v>#DIV/0!</v>
      </c>
      <c r="I142" s="6" t="e">
        <f>SUMIF(Sta!$A:$A,$A142,Sta!$U:$U)/$B142</f>
        <v>#DIV/0!</v>
      </c>
      <c r="J142" s="6" t="e">
        <f>SUMIF(Sta!$B:$B,$A142,Sta!$V:$V)/$C142</f>
        <v>#DIV/0!</v>
      </c>
      <c r="K142" s="10" t="e">
        <f>(SUMIF(Sta!$A:$A,$A142,Sta!$W:$W)  + SUMIF(Sta!$B:$B,$A142,Sta!$X:$X) )/$D142</f>
        <v>#DIV/0!</v>
      </c>
      <c r="L142" s="6" t="e">
        <f>SUMIF(Sta!$A:$A,$A142,Sta!$W:$W)/$B142</f>
        <v>#DIV/0!</v>
      </c>
      <c r="M142" s="6" t="e">
        <f>SUMIF(Sta!$B:$B,$A142,Sta!$X:$X)/$C142</f>
        <v>#DIV/0!</v>
      </c>
      <c r="N142" s="11" t="e">
        <f>(COUNTIFS(Sta!$A:$A,$A142,Sta!$Y:$Y,"&gt;8") +COUNTIFS(Sta!$B:$B,$A142,Sta!$Y:$Y,"&gt;8"))/$D142</f>
        <v>#DIV/0!</v>
      </c>
      <c r="O142" s="8" t="e">
        <f>COUNTIFS(Sta!$A:$A,$A142,Sta!$Y:$Y,"&gt;8")/$B142</f>
        <v>#DIV/0!</v>
      </c>
      <c r="P142" s="8" t="e">
        <f>COUNTIFS(Sta!$B:$B,$A142,Sta!$Y:$Y,"&gt;8")/$C142</f>
        <v>#DIV/0!</v>
      </c>
      <c r="Q142" s="11" t="e">
        <f>(COUNTIFS(Sta!$A:$A,$A142,Sta!$Y:$Y,"&gt;10") +COUNTIFS(Sta!$B:$B,$A142,Sta!$Y:$Y,"&gt;10"))/$D142</f>
        <v>#DIV/0!</v>
      </c>
      <c r="R142" s="8" t="e">
        <f>COUNTIFS(Sta!$A:$A,$A142,Sta!$Y:$Y,"&gt;10")/$B142</f>
        <v>#DIV/0!</v>
      </c>
      <c r="S142" s="8" t="e">
        <f>COUNTIFS(Sta!$B:$B,$A142,Sta!$Y:$Y,"&gt;10")/$C142</f>
        <v>#DIV/0!</v>
      </c>
      <c r="T142" s="11" t="e">
        <f>(COUNTIFS(Sta!$A:$A,$A142,Sta!$Y:$Y,"&lt;12") +COUNTIFS(Sta!$B:$B,$A142,Sta!$Y:$Y,"&lt;12"))/$D142</f>
        <v>#DIV/0!</v>
      </c>
      <c r="U142" s="8" t="e">
        <f>COUNTIFS(Sta!$A:$A,$A142,Sta!$Y:$Y,"&lt;12")/$B142</f>
        <v>#DIV/0!</v>
      </c>
      <c r="V142" s="8" t="e">
        <f>COUNTIFS(Sta!$B:$B,$A142,Sta!$Y:$Y,"&lt;12")/$C142</f>
        <v>#DIV/0!</v>
      </c>
    </row>
    <row r="143" spans="1:22" x14ac:dyDescent="0.3">
      <c r="A143" s="62" t="s">
        <v>244</v>
      </c>
      <c r="B143" s="9">
        <f>COUNTIF(Sta!A:A,A143)</f>
        <v>0</v>
      </c>
      <c r="C143" s="4">
        <f>COUNTIF(Sta!B:B,A143)</f>
        <v>0</v>
      </c>
      <c r="D143" s="4">
        <f t="shared" si="5"/>
        <v>0</v>
      </c>
      <c r="E143" s="10" t="e">
        <f>(SUMIF(Sta!$A:$A,$A143,Sta!$Y:$Y)  + SUMIF(Sta!$B:$B,$A143,Sta!$Y:$Y) )/$D143</f>
        <v>#DIV/0!</v>
      </c>
      <c r="F143" s="6" t="e">
        <f>SUMIF(Sta!$A:$A,$A143,Sta!$Y:$Y)/$B143</f>
        <v>#DIV/0!</v>
      </c>
      <c r="G143" s="6" t="e">
        <f>SUMIF(Sta!$B:$B,$A143,Sta!$Y:$Y)/$C143</f>
        <v>#DIV/0!</v>
      </c>
      <c r="H143" s="10" t="e">
        <f>(SUMIF(Sta!$A:$A,$A143,Sta!$U:$U)  + SUMIF(Sta!$B:$B,$A143,Sta!$V:$V) )/$D143</f>
        <v>#DIV/0!</v>
      </c>
      <c r="I143" s="6" t="e">
        <f>SUMIF(Sta!$A:$A,$A143,Sta!$U:$U)/$B143</f>
        <v>#DIV/0!</v>
      </c>
      <c r="J143" s="6" t="e">
        <f>SUMIF(Sta!$B:$B,$A143,Sta!$V:$V)/$C143</f>
        <v>#DIV/0!</v>
      </c>
      <c r="K143" s="10" t="e">
        <f>(SUMIF(Sta!$A:$A,$A143,Sta!$W:$W)  + SUMIF(Sta!$B:$B,$A143,Sta!$X:$X) )/$D143</f>
        <v>#DIV/0!</v>
      </c>
      <c r="L143" s="6" t="e">
        <f>SUMIF(Sta!$A:$A,$A143,Sta!$W:$W)/$B143</f>
        <v>#DIV/0!</v>
      </c>
      <c r="M143" s="6" t="e">
        <f>SUMIF(Sta!$B:$B,$A143,Sta!$X:$X)/$C143</f>
        <v>#DIV/0!</v>
      </c>
      <c r="N143" s="11" t="e">
        <f>(COUNTIFS(Sta!$A:$A,$A143,Sta!$Y:$Y,"&gt;8") +COUNTIFS(Sta!$B:$B,$A143,Sta!$Y:$Y,"&gt;8"))/$D143</f>
        <v>#DIV/0!</v>
      </c>
      <c r="O143" s="8" t="e">
        <f>COUNTIFS(Sta!$A:$A,$A143,Sta!$Y:$Y,"&gt;8")/$B143</f>
        <v>#DIV/0!</v>
      </c>
      <c r="P143" s="8" t="e">
        <f>COUNTIFS(Sta!$B:$B,$A143,Sta!$Y:$Y,"&gt;8")/$C143</f>
        <v>#DIV/0!</v>
      </c>
      <c r="Q143" s="11" t="e">
        <f>(COUNTIFS(Sta!$A:$A,$A143,Sta!$Y:$Y,"&gt;10") +COUNTIFS(Sta!$B:$B,$A143,Sta!$Y:$Y,"&gt;10"))/$D143</f>
        <v>#DIV/0!</v>
      </c>
      <c r="R143" s="8" t="e">
        <f>COUNTIFS(Sta!$A:$A,$A143,Sta!$Y:$Y,"&gt;10")/$B143</f>
        <v>#DIV/0!</v>
      </c>
      <c r="S143" s="8" t="e">
        <f>COUNTIFS(Sta!$B:$B,$A143,Sta!$Y:$Y,"&gt;10")/$C143</f>
        <v>#DIV/0!</v>
      </c>
      <c r="T143" s="11" t="e">
        <f>(COUNTIFS(Sta!$A:$A,$A143,Sta!$Y:$Y,"&lt;12") +COUNTIFS(Sta!$B:$B,$A143,Sta!$Y:$Y,"&lt;12"))/$D143</f>
        <v>#DIV/0!</v>
      </c>
      <c r="U143" s="8" t="e">
        <f>COUNTIFS(Sta!$A:$A,$A143,Sta!$Y:$Y,"&lt;12")/$B143</f>
        <v>#DIV/0!</v>
      </c>
      <c r="V143" s="8" t="e">
        <f>COUNTIFS(Sta!$B:$B,$A143,Sta!$Y:$Y,"&lt;12")/$C143</f>
        <v>#DIV/0!</v>
      </c>
    </row>
    <row r="144" spans="1:22" x14ac:dyDescent="0.3">
      <c r="A144" s="62" t="s">
        <v>258</v>
      </c>
      <c r="B144" s="9">
        <f>COUNTIF(Sta!A:A,A144)</f>
        <v>0</v>
      </c>
      <c r="C144" s="4">
        <f>COUNTIF(Sta!B:B,A144)</f>
        <v>0</v>
      </c>
      <c r="D144" s="4">
        <f t="shared" si="5"/>
        <v>0</v>
      </c>
      <c r="E144" s="10" t="e">
        <f>(SUMIF(Sta!$A:$A,$A144,Sta!$Y:$Y)  + SUMIF(Sta!$B:$B,$A144,Sta!$Y:$Y) )/$D144</f>
        <v>#DIV/0!</v>
      </c>
      <c r="F144" s="6" t="e">
        <f>SUMIF(Sta!$A:$A,$A144,Sta!$Y:$Y)/$B144</f>
        <v>#DIV/0!</v>
      </c>
      <c r="G144" s="6" t="e">
        <f>SUMIF(Sta!$B:$B,$A144,Sta!$Y:$Y)/$C144</f>
        <v>#DIV/0!</v>
      </c>
      <c r="H144" s="10" t="e">
        <f>(SUMIF(Sta!$A:$A,$A144,Sta!$U:$U)  + SUMIF(Sta!$B:$B,$A144,Sta!$V:$V) )/$D144</f>
        <v>#DIV/0!</v>
      </c>
      <c r="I144" s="6" t="e">
        <f>SUMIF(Sta!$A:$A,$A144,Sta!$U:$U)/$B144</f>
        <v>#DIV/0!</v>
      </c>
      <c r="J144" s="6" t="e">
        <f>SUMIF(Sta!$B:$B,$A144,Sta!$V:$V)/$C144</f>
        <v>#DIV/0!</v>
      </c>
      <c r="K144" s="10" t="e">
        <f>(SUMIF(Sta!$A:$A,$A144,Sta!$W:$W)  + SUMIF(Sta!$B:$B,$A144,Sta!$X:$X) )/$D144</f>
        <v>#DIV/0!</v>
      </c>
      <c r="L144" s="6" t="e">
        <f>SUMIF(Sta!$A:$A,$A144,Sta!$W:$W)/$B144</f>
        <v>#DIV/0!</v>
      </c>
      <c r="M144" s="6" t="e">
        <f>SUMIF(Sta!$B:$B,$A144,Sta!$X:$X)/$C144</f>
        <v>#DIV/0!</v>
      </c>
      <c r="N144" s="11" t="e">
        <f>(COUNTIFS(Sta!$A:$A,$A144,Sta!$Y:$Y,"&gt;8") +COUNTIFS(Sta!$B:$B,$A144,Sta!$Y:$Y,"&gt;8"))/$D144</f>
        <v>#DIV/0!</v>
      </c>
      <c r="O144" s="8" t="e">
        <f>COUNTIFS(Sta!$A:$A,$A144,Sta!$Y:$Y,"&gt;8")/$B144</f>
        <v>#DIV/0!</v>
      </c>
      <c r="P144" s="8" t="e">
        <f>COUNTIFS(Sta!$B:$B,$A144,Sta!$Y:$Y,"&gt;8")/$C144</f>
        <v>#DIV/0!</v>
      </c>
      <c r="Q144" s="11" t="e">
        <f>(COUNTIFS(Sta!$A:$A,$A144,Sta!$Y:$Y,"&gt;10") +COUNTIFS(Sta!$B:$B,$A144,Sta!$Y:$Y,"&gt;10"))/$D144</f>
        <v>#DIV/0!</v>
      </c>
      <c r="R144" s="8" t="e">
        <f>COUNTIFS(Sta!$A:$A,$A144,Sta!$Y:$Y,"&gt;10")/$B144</f>
        <v>#DIV/0!</v>
      </c>
      <c r="S144" s="8" t="e">
        <f>COUNTIFS(Sta!$B:$B,$A144,Sta!$Y:$Y,"&gt;10")/$C144</f>
        <v>#DIV/0!</v>
      </c>
      <c r="T144" s="11" t="e">
        <f>(COUNTIFS(Sta!$A:$A,$A144,Sta!$Y:$Y,"&lt;12") +COUNTIFS(Sta!$B:$B,$A144,Sta!$Y:$Y,"&lt;12"))/$D144</f>
        <v>#DIV/0!</v>
      </c>
      <c r="U144" s="8" t="e">
        <f>COUNTIFS(Sta!$A:$A,$A144,Sta!$Y:$Y,"&lt;12")/$B144</f>
        <v>#DIV/0!</v>
      </c>
      <c r="V144" s="8" t="e">
        <f>COUNTIFS(Sta!$B:$B,$A144,Sta!$Y:$Y,"&lt;12")/$C144</f>
        <v>#DIV/0!</v>
      </c>
    </row>
    <row r="145" spans="1:22" x14ac:dyDescent="0.3">
      <c r="A145" s="62" t="s">
        <v>248</v>
      </c>
      <c r="B145" s="9">
        <f>COUNTIF(Sta!A:A,A145)</f>
        <v>1</v>
      </c>
      <c r="C145" s="4">
        <f>COUNTIF(Sta!B:B,A145)</f>
        <v>1</v>
      </c>
      <c r="D145" s="4">
        <f t="shared" si="5"/>
        <v>2</v>
      </c>
      <c r="E145" s="10">
        <f>(SUMIF(Sta!$A:$A,$A145,Sta!$Y:$Y)  + SUMIF(Sta!$B:$B,$A145,Sta!$Y:$Y) )/$D145</f>
        <v>10</v>
      </c>
      <c r="F145" s="6">
        <f>SUMIF(Sta!$A:$A,$A145,Sta!$Y:$Y)/$B145</f>
        <v>7</v>
      </c>
      <c r="G145" s="6">
        <f>SUMIF(Sta!$B:$B,$A145,Sta!$Y:$Y)/$C145</f>
        <v>13</v>
      </c>
      <c r="H145" s="10">
        <f>(SUMIF(Sta!$A:$A,$A145,Sta!$U:$U)  + SUMIF(Sta!$B:$B,$A145,Sta!$V:$V) )/$D145</f>
        <v>2.5</v>
      </c>
      <c r="I145" s="6">
        <f>SUMIF(Sta!$A:$A,$A145,Sta!$U:$U)/$B145</f>
        <v>4</v>
      </c>
      <c r="J145" s="6">
        <f>SUMIF(Sta!$B:$B,$A145,Sta!$V:$V)/$C145</f>
        <v>1</v>
      </c>
      <c r="K145" s="10">
        <f>(SUMIF(Sta!$A:$A,$A145,Sta!$W:$W)  + SUMIF(Sta!$B:$B,$A145,Sta!$X:$X) )/$D145</f>
        <v>7.5</v>
      </c>
      <c r="L145" s="6">
        <f>SUMIF(Sta!$A:$A,$A145,Sta!$W:$W)/$B145</f>
        <v>3</v>
      </c>
      <c r="M145" s="6">
        <f>SUMIF(Sta!$B:$B,$A145,Sta!$X:$X)/$C145</f>
        <v>12</v>
      </c>
      <c r="N145" s="11">
        <f>(COUNTIFS(Sta!$A:$A,$A145,Sta!$Y:$Y,"&gt;8") +COUNTIFS(Sta!$B:$B,$A145,Sta!$Y:$Y,"&gt;8"))/$D145</f>
        <v>0.5</v>
      </c>
      <c r="O145" s="8">
        <f>COUNTIFS(Sta!$A:$A,$A145,Sta!$Y:$Y,"&gt;8")/$B145</f>
        <v>0</v>
      </c>
      <c r="P145" s="8">
        <f>COUNTIFS(Sta!$B:$B,$A145,Sta!$Y:$Y,"&gt;8")/$C145</f>
        <v>1</v>
      </c>
      <c r="Q145" s="11">
        <f>(COUNTIFS(Sta!$A:$A,$A145,Sta!$Y:$Y,"&gt;10") +COUNTIFS(Sta!$B:$B,$A145,Sta!$Y:$Y,"&gt;10"))/$D145</f>
        <v>0.5</v>
      </c>
      <c r="R145" s="8">
        <f>COUNTIFS(Sta!$A:$A,$A145,Sta!$Y:$Y,"&gt;10")/$B145</f>
        <v>0</v>
      </c>
      <c r="S145" s="8">
        <f>COUNTIFS(Sta!$B:$B,$A145,Sta!$Y:$Y,"&gt;10")/$C145</f>
        <v>1</v>
      </c>
      <c r="T145" s="11">
        <f>(COUNTIFS(Sta!$A:$A,$A145,Sta!$Y:$Y,"&lt;12") +COUNTIFS(Sta!$B:$B,$A145,Sta!$Y:$Y,"&lt;12"))/$D145</f>
        <v>0.5</v>
      </c>
      <c r="U145" s="8">
        <f>COUNTIFS(Sta!$A:$A,$A145,Sta!$Y:$Y,"&lt;12")/$B145</f>
        <v>1</v>
      </c>
      <c r="V145" s="8">
        <f>COUNTIFS(Sta!$B:$B,$A145,Sta!$Y:$Y,"&lt;12")/$C145</f>
        <v>0</v>
      </c>
    </row>
    <row r="146" spans="1:22" x14ac:dyDescent="0.3">
      <c r="A146" s="62" t="s">
        <v>250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0" t="e">
        <f>(SUMIF(Sta!$A:$A,$A146,Sta!$Y:$Y)  + SUMIF(Sta!$B:$B,$A146,Sta!$Y:$Y) )/$D146</f>
        <v>#DIV/0!</v>
      </c>
      <c r="F146" s="6" t="e">
        <f>SUMIF(Sta!$A:$A,$A146,Sta!$Y:$Y)/$B146</f>
        <v>#DIV/0!</v>
      </c>
      <c r="G146" s="6" t="e">
        <f>SUMIF(Sta!$B:$B,$A146,Sta!$Y:$Y)/$C146</f>
        <v>#DIV/0!</v>
      </c>
      <c r="H146" s="10" t="e">
        <f>(SUMIF(Sta!$A:$A,$A146,Sta!$U:$U)  + SUMIF(Sta!$B:$B,$A146,Sta!$V:$V) )/$D146</f>
        <v>#DIV/0!</v>
      </c>
      <c r="I146" s="6" t="e">
        <f>SUMIF(Sta!$A:$A,$A146,Sta!$U:$U)/$B146</f>
        <v>#DIV/0!</v>
      </c>
      <c r="J146" s="6" t="e">
        <f>SUMIF(Sta!$B:$B,$A146,Sta!$V:$V)/$C146</f>
        <v>#DIV/0!</v>
      </c>
      <c r="K146" s="10" t="e">
        <f>(SUMIF(Sta!$A:$A,$A146,Sta!$W:$W)  + SUMIF(Sta!$B:$B,$A146,Sta!$X:$X) )/$D146</f>
        <v>#DIV/0!</v>
      </c>
      <c r="L146" s="6" t="e">
        <f>SUMIF(Sta!$A:$A,$A146,Sta!$W:$W)/$B146</f>
        <v>#DIV/0!</v>
      </c>
      <c r="M146" s="6" t="e">
        <f>SUMIF(Sta!$B:$B,$A146,Sta!$X:$X)/$C146</f>
        <v>#DIV/0!</v>
      </c>
      <c r="N146" s="11" t="e">
        <f>(COUNTIFS(Sta!$A:$A,$A146,Sta!$Y:$Y,"&gt;8") +COUNTIFS(Sta!$B:$B,$A146,Sta!$Y:$Y,"&gt;8"))/$D146</f>
        <v>#DIV/0!</v>
      </c>
      <c r="O146" s="8" t="e">
        <f>COUNTIFS(Sta!$A:$A,$A146,Sta!$Y:$Y,"&gt;8")/$B146</f>
        <v>#DIV/0!</v>
      </c>
      <c r="P146" s="8" t="e">
        <f>COUNTIFS(Sta!$B:$B,$A146,Sta!$Y:$Y,"&gt;8")/$C146</f>
        <v>#DIV/0!</v>
      </c>
      <c r="Q146" s="11" t="e">
        <f>(COUNTIFS(Sta!$A:$A,$A146,Sta!$Y:$Y,"&gt;10") +COUNTIFS(Sta!$B:$B,$A146,Sta!$Y:$Y,"&gt;10"))/$D146</f>
        <v>#DIV/0!</v>
      </c>
      <c r="R146" s="8" t="e">
        <f>COUNTIFS(Sta!$A:$A,$A146,Sta!$Y:$Y,"&gt;10")/$B146</f>
        <v>#DIV/0!</v>
      </c>
      <c r="S146" s="8" t="e">
        <f>COUNTIFS(Sta!$B:$B,$A146,Sta!$Y:$Y,"&gt;10")/$C146</f>
        <v>#DIV/0!</v>
      </c>
      <c r="T146" s="11" t="e">
        <f>(COUNTIFS(Sta!$A:$A,$A146,Sta!$Y:$Y,"&lt;12") +COUNTIFS(Sta!$B:$B,$A146,Sta!$Y:$Y,"&lt;12"))/$D146</f>
        <v>#DIV/0!</v>
      </c>
      <c r="U146" s="8" t="e">
        <f>COUNTIFS(Sta!$A:$A,$A146,Sta!$Y:$Y,"&lt;12")/$B146</f>
        <v>#DIV/0!</v>
      </c>
      <c r="V146" s="8" t="e">
        <f>COUNTIFS(Sta!$B:$B,$A146,Sta!$Y:$Y,"&lt;12")/$C146</f>
        <v>#DIV/0!</v>
      </c>
    </row>
    <row r="147" spans="1:22" x14ac:dyDescent="0.3">
      <c r="A147" s="62" t="s">
        <v>252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0" t="e">
        <f>(SUMIF(Sta!$A:$A,$A147,Sta!$Y:$Y)  + SUMIF(Sta!$B:$B,$A147,Sta!$Y:$Y) )/$D147</f>
        <v>#DIV/0!</v>
      </c>
      <c r="F147" s="6" t="e">
        <f>SUMIF(Sta!$A:$A,$A147,Sta!$Y:$Y)/$B147</f>
        <v>#DIV/0!</v>
      </c>
      <c r="G147" s="6" t="e">
        <f>SUMIF(Sta!$B:$B,$A147,Sta!$Y:$Y)/$C147</f>
        <v>#DIV/0!</v>
      </c>
      <c r="H147" s="10" t="e">
        <f>(SUMIF(Sta!$A:$A,$A147,Sta!$U:$U)  + SUMIF(Sta!$B:$B,$A147,Sta!$V:$V) )/$D147</f>
        <v>#DIV/0!</v>
      </c>
      <c r="I147" s="6" t="e">
        <f>SUMIF(Sta!$A:$A,$A147,Sta!$U:$U)/$B147</f>
        <v>#DIV/0!</v>
      </c>
      <c r="J147" s="6" t="e">
        <f>SUMIF(Sta!$B:$B,$A147,Sta!$V:$V)/$C147</f>
        <v>#DIV/0!</v>
      </c>
      <c r="K147" s="10" t="e">
        <f>(SUMIF(Sta!$A:$A,$A147,Sta!$W:$W)  + SUMIF(Sta!$B:$B,$A147,Sta!$X:$X) )/$D147</f>
        <v>#DIV/0!</v>
      </c>
      <c r="L147" s="6" t="e">
        <f>SUMIF(Sta!$A:$A,$A147,Sta!$W:$W)/$B147</f>
        <v>#DIV/0!</v>
      </c>
      <c r="M147" s="6" t="e">
        <f>SUMIF(Sta!$B:$B,$A147,Sta!$X:$X)/$C147</f>
        <v>#DIV/0!</v>
      </c>
      <c r="N147" s="11" t="e">
        <f>(COUNTIFS(Sta!$A:$A,$A147,Sta!$Y:$Y,"&gt;8") +COUNTIFS(Sta!$B:$B,$A147,Sta!$Y:$Y,"&gt;8"))/$D147</f>
        <v>#DIV/0!</v>
      </c>
      <c r="O147" s="8" t="e">
        <f>COUNTIFS(Sta!$A:$A,$A147,Sta!$Y:$Y,"&gt;8")/$B147</f>
        <v>#DIV/0!</v>
      </c>
      <c r="P147" s="8" t="e">
        <f>COUNTIFS(Sta!$B:$B,$A147,Sta!$Y:$Y,"&gt;8")/$C147</f>
        <v>#DIV/0!</v>
      </c>
      <c r="Q147" s="11" t="e">
        <f>(COUNTIFS(Sta!$A:$A,$A147,Sta!$Y:$Y,"&gt;10") +COUNTIFS(Sta!$B:$B,$A147,Sta!$Y:$Y,"&gt;10"))/$D147</f>
        <v>#DIV/0!</v>
      </c>
      <c r="R147" s="8" t="e">
        <f>COUNTIFS(Sta!$A:$A,$A147,Sta!$Y:$Y,"&gt;10")/$B147</f>
        <v>#DIV/0!</v>
      </c>
      <c r="S147" s="8" t="e">
        <f>COUNTIFS(Sta!$B:$B,$A147,Sta!$Y:$Y,"&gt;10")/$C147</f>
        <v>#DIV/0!</v>
      </c>
      <c r="T147" s="11" t="e">
        <f>(COUNTIFS(Sta!$A:$A,$A147,Sta!$Y:$Y,"&lt;12") +COUNTIFS(Sta!$B:$B,$A147,Sta!$Y:$Y,"&lt;12"))/$D147</f>
        <v>#DIV/0!</v>
      </c>
      <c r="U147" s="8" t="e">
        <f>COUNTIFS(Sta!$A:$A,$A147,Sta!$Y:$Y,"&lt;12")/$B147</f>
        <v>#DIV/0!</v>
      </c>
      <c r="V147" s="8" t="e">
        <f>COUNTIFS(Sta!$B:$B,$A147,Sta!$Y:$Y,"&lt;12")/$C147</f>
        <v>#DIV/0!</v>
      </c>
    </row>
    <row r="148" spans="1:22" x14ac:dyDescent="0.3">
      <c r="A148" s="62" t="s">
        <v>251</v>
      </c>
      <c r="B148" s="9">
        <f>COUNTIF(Sta!A:A,A148)</f>
        <v>1</v>
      </c>
      <c r="C148" s="4">
        <f>COUNTIF(Sta!B:B,A148)</f>
        <v>1</v>
      </c>
      <c r="D148" s="4">
        <f t="shared" si="5"/>
        <v>2</v>
      </c>
      <c r="E148" s="10">
        <f>(SUMIF(Sta!$A:$A,$A148,Sta!$Y:$Y)  + SUMIF(Sta!$B:$B,$A148,Sta!$Y:$Y) )/$D148</f>
        <v>10</v>
      </c>
      <c r="F148" s="6">
        <f>SUMIF(Sta!$A:$A,$A148,Sta!$Y:$Y)/$B148</f>
        <v>7</v>
      </c>
      <c r="G148" s="6">
        <f>SUMIF(Sta!$B:$B,$A148,Sta!$Y:$Y)/$C148</f>
        <v>13</v>
      </c>
      <c r="H148" s="10">
        <f>(SUMIF(Sta!$A:$A,$A148,Sta!$U:$U)  + SUMIF(Sta!$B:$B,$A148,Sta!$V:$V) )/$D148</f>
        <v>7</v>
      </c>
      <c r="I148" s="6">
        <f>SUMIF(Sta!$A:$A,$A148,Sta!$U:$U)/$B148</f>
        <v>4</v>
      </c>
      <c r="J148" s="6">
        <f>SUMIF(Sta!$B:$B,$A148,Sta!$V:$V)/$C148</f>
        <v>10</v>
      </c>
      <c r="K148" s="10">
        <f>(SUMIF(Sta!$A:$A,$A148,Sta!$W:$W)  + SUMIF(Sta!$B:$B,$A148,Sta!$X:$X) )/$D148</f>
        <v>3</v>
      </c>
      <c r="L148" s="6">
        <f>SUMIF(Sta!$A:$A,$A148,Sta!$W:$W)/$B148</f>
        <v>3</v>
      </c>
      <c r="M148" s="6">
        <f>SUMIF(Sta!$B:$B,$A148,Sta!$X:$X)/$C148</f>
        <v>3</v>
      </c>
      <c r="N148" s="11">
        <f>(COUNTIFS(Sta!$A:$A,$A148,Sta!$Y:$Y,"&gt;8") +COUNTIFS(Sta!$B:$B,$A148,Sta!$Y:$Y,"&gt;8"))/$D148</f>
        <v>0.5</v>
      </c>
      <c r="O148" s="8">
        <f>COUNTIFS(Sta!$A:$A,$A148,Sta!$Y:$Y,"&gt;8")/$B148</f>
        <v>0</v>
      </c>
      <c r="P148" s="8">
        <f>COUNTIFS(Sta!$B:$B,$A148,Sta!$Y:$Y,"&gt;8")/$C148</f>
        <v>1</v>
      </c>
      <c r="Q148" s="11">
        <f>(COUNTIFS(Sta!$A:$A,$A148,Sta!$Y:$Y,"&gt;10") +COUNTIFS(Sta!$B:$B,$A148,Sta!$Y:$Y,"&gt;10"))/$D148</f>
        <v>0.5</v>
      </c>
      <c r="R148" s="8">
        <f>COUNTIFS(Sta!$A:$A,$A148,Sta!$Y:$Y,"&gt;10")/$B148</f>
        <v>0</v>
      </c>
      <c r="S148" s="8">
        <f>COUNTIFS(Sta!$B:$B,$A148,Sta!$Y:$Y,"&gt;10")/$C148</f>
        <v>1</v>
      </c>
      <c r="T148" s="11">
        <f>(COUNTIFS(Sta!$A:$A,$A148,Sta!$Y:$Y,"&lt;12") +COUNTIFS(Sta!$B:$B,$A148,Sta!$Y:$Y,"&lt;12"))/$D148</f>
        <v>0.5</v>
      </c>
      <c r="U148" s="8">
        <f>COUNTIFS(Sta!$A:$A,$A148,Sta!$Y:$Y,"&lt;12")/$B148</f>
        <v>1</v>
      </c>
      <c r="V148" s="8">
        <f>COUNTIFS(Sta!$B:$B,$A148,Sta!$Y:$Y,"&lt;12")/$C148</f>
        <v>0</v>
      </c>
    </row>
    <row r="149" spans="1:22" x14ac:dyDescent="0.3">
      <c r="A149" s="62" t="s">
        <v>243</v>
      </c>
      <c r="B149" s="9">
        <f>COUNTIF(Sta!A:A,A149)</f>
        <v>0</v>
      </c>
      <c r="C149" s="4">
        <f>COUNTIF(Sta!B:B,A149)</f>
        <v>0</v>
      </c>
      <c r="D149" s="4">
        <f t="shared" si="5"/>
        <v>0</v>
      </c>
      <c r="E149" s="10" t="e">
        <f>(SUMIF(Sta!$A:$A,$A149,Sta!$Y:$Y)  + SUMIF(Sta!$B:$B,$A149,Sta!$Y:$Y) )/$D149</f>
        <v>#DIV/0!</v>
      </c>
      <c r="F149" s="6" t="e">
        <f>SUMIF(Sta!$A:$A,$A149,Sta!$Y:$Y)/$B149</f>
        <v>#DIV/0!</v>
      </c>
      <c r="G149" s="6" t="e">
        <f>SUMIF(Sta!$B:$B,$A149,Sta!$Y:$Y)/$C149</f>
        <v>#DIV/0!</v>
      </c>
      <c r="H149" s="10" t="e">
        <f>(SUMIF(Sta!$A:$A,$A149,Sta!$U:$U)  + SUMIF(Sta!$B:$B,$A149,Sta!$V:$V) )/$D149</f>
        <v>#DIV/0!</v>
      </c>
      <c r="I149" s="6" t="e">
        <f>SUMIF(Sta!$A:$A,$A149,Sta!$U:$U)/$B149</f>
        <v>#DIV/0!</v>
      </c>
      <c r="J149" s="6" t="e">
        <f>SUMIF(Sta!$B:$B,$A149,Sta!$V:$V)/$C149</f>
        <v>#DIV/0!</v>
      </c>
      <c r="K149" s="10" t="e">
        <f>(SUMIF(Sta!$A:$A,$A149,Sta!$W:$W)  + SUMIF(Sta!$B:$B,$A149,Sta!$X:$X) )/$D149</f>
        <v>#DIV/0!</v>
      </c>
      <c r="L149" s="6" t="e">
        <f>SUMIF(Sta!$A:$A,$A149,Sta!$W:$W)/$B149</f>
        <v>#DIV/0!</v>
      </c>
      <c r="M149" s="6" t="e">
        <f>SUMIF(Sta!$B:$B,$A149,Sta!$X:$X)/$C149</f>
        <v>#DIV/0!</v>
      </c>
      <c r="N149" s="11" t="e">
        <f>(COUNTIFS(Sta!$A:$A,$A149,Sta!$Y:$Y,"&gt;8") +COUNTIFS(Sta!$B:$B,$A149,Sta!$Y:$Y,"&gt;8"))/$D149</f>
        <v>#DIV/0!</v>
      </c>
      <c r="O149" s="8" t="e">
        <f>COUNTIFS(Sta!$A:$A,$A149,Sta!$Y:$Y,"&gt;8")/$B149</f>
        <v>#DIV/0!</v>
      </c>
      <c r="P149" s="8" t="e">
        <f>COUNTIFS(Sta!$B:$B,$A149,Sta!$Y:$Y,"&gt;8")/$C149</f>
        <v>#DIV/0!</v>
      </c>
      <c r="Q149" s="11" t="e">
        <f>(COUNTIFS(Sta!$A:$A,$A149,Sta!$Y:$Y,"&gt;10") +COUNTIFS(Sta!$B:$B,$A149,Sta!$Y:$Y,"&gt;10"))/$D149</f>
        <v>#DIV/0!</v>
      </c>
      <c r="R149" s="8" t="e">
        <f>COUNTIFS(Sta!$A:$A,$A149,Sta!$Y:$Y,"&gt;10")/$B149</f>
        <v>#DIV/0!</v>
      </c>
      <c r="S149" s="8" t="e">
        <f>COUNTIFS(Sta!$B:$B,$A149,Sta!$Y:$Y,"&gt;10")/$C149</f>
        <v>#DIV/0!</v>
      </c>
      <c r="T149" s="11" t="e">
        <f>(COUNTIFS(Sta!$A:$A,$A149,Sta!$Y:$Y,"&lt;12") +COUNTIFS(Sta!$B:$B,$A149,Sta!$Y:$Y,"&lt;12"))/$D149</f>
        <v>#DIV/0!</v>
      </c>
      <c r="U149" s="8" t="e">
        <f>COUNTIFS(Sta!$A:$A,$A149,Sta!$Y:$Y,"&lt;12")/$B149</f>
        <v>#DIV/0!</v>
      </c>
      <c r="V149" s="8" t="e">
        <f>COUNTIFS(Sta!$B:$B,$A149,Sta!$Y:$Y,"&lt;12")/$C149</f>
        <v>#DIV/0!</v>
      </c>
    </row>
    <row r="150" spans="1:22" x14ac:dyDescent="0.3">
      <c r="A150" s="62" t="s">
        <v>257</v>
      </c>
      <c r="B150" s="9">
        <f>COUNTIF(Sta!A:A,A150)</f>
        <v>0</v>
      </c>
      <c r="C150" s="4">
        <f>COUNTIF(Sta!B:B,A150)</f>
        <v>0</v>
      </c>
      <c r="D150" s="4">
        <f t="shared" si="5"/>
        <v>0</v>
      </c>
      <c r="E150" s="10" t="e">
        <f>(SUMIF(Sta!$A:$A,$A150,Sta!$Y:$Y)  + SUMIF(Sta!$B:$B,$A150,Sta!$Y:$Y) )/$D150</f>
        <v>#DIV/0!</v>
      </c>
      <c r="F150" s="6" t="e">
        <f>SUMIF(Sta!$A:$A,$A150,Sta!$Y:$Y)/$B150</f>
        <v>#DIV/0!</v>
      </c>
      <c r="G150" s="6" t="e">
        <f>SUMIF(Sta!$B:$B,$A150,Sta!$Y:$Y)/$C150</f>
        <v>#DIV/0!</v>
      </c>
      <c r="H150" s="10" t="e">
        <f>(SUMIF(Sta!$A:$A,$A150,Sta!$U:$U)  + SUMIF(Sta!$B:$B,$A150,Sta!$V:$V) )/$D150</f>
        <v>#DIV/0!</v>
      </c>
      <c r="I150" s="6" t="e">
        <f>SUMIF(Sta!$A:$A,$A150,Sta!$U:$U)/$B150</f>
        <v>#DIV/0!</v>
      </c>
      <c r="J150" s="6" t="e">
        <f>SUMIF(Sta!$B:$B,$A150,Sta!$V:$V)/$C150</f>
        <v>#DIV/0!</v>
      </c>
      <c r="K150" s="10" t="e">
        <f>(SUMIF(Sta!$A:$A,$A150,Sta!$W:$W)  + SUMIF(Sta!$B:$B,$A150,Sta!$X:$X) )/$D150</f>
        <v>#DIV/0!</v>
      </c>
      <c r="L150" s="6" t="e">
        <f>SUMIF(Sta!$A:$A,$A150,Sta!$W:$W)/$B150</f>
        <v>#DIV/0!</v>
      </c>
      <c r="M150" s="6" t="e">
        <f>SUMIF(Sta!$B:$B,$A150,Sta!$X:$X)/$C150</f>
        <v>#DIV/0!</v>
      </c>
      <c r="N150" s="11" t="e">
        <f>(COUNTIFS(Sta!$A:$A,$A150,Sta!$Y:$Y,"&gt;8") +COUNTIFS(Sta!$B:$B,$A150,Sta!$Y:$Y,"&gt;8"))/$D150</f>
        <v>#DIV/0!</v>
      </c>
      <c r="O150" s="8" t="e">
        <f>COUNTIFS(Sta!$A:$A,$A150,Sta!$Y:$Y,"&gt;8")/$B150</f>
        <v>#DIV/0!</v>
      </c>
      <c r="P150" s="8" t="e">
        <f>COUNTIFS(Sta!$B:$B,$A150,Sta!$Y:$Y,"&gt;8")/$C150</f>
        <v>#DIV/0!</v>
      </c>
      <c r="Q150" s="11" t="e">
        <f>(COUNTIFS(Sta!$A:$A,$A150,Sta!$Y:$Y,"&gt;10") +COUNTIFS(Sta!$B:$B,$A150,Sta!$Y:$Y,"&gt;10"))/$D150</f>
        <v>#DIV/0!</v>
      </c>
      <c r="R150" s="8" t="e">
        <f>COUNTIFS(Sta!$A:$A,$A150,Sta!$Y:$Y,"&gt;10")/$B150</f>
        <v>#DIV/0!</v>
      </c>
      <c r="S150" s="8" t="e">
        <f>COUNTIFS(Sta!$B:$B,$A150,Sta!$Y:$Y,"&gt;10")/$C150</f>
        <v>#DIV/0!</v>
      </c>
      <c r="T150" s="11" t="e">
        <f>(COUNTIFS(Sta!$A:$A,$A150,Sta!$Y:$Y,"&lt;12") +COUNTIFS(Sta!$B:$B,$A150,Sta!$Y:$Y,"&lt;12"))/$D150</f>
        <v>#DIV/0!</v>
      </c>
      <c r="U150" s="8" t="e">
        <f>COUNTIFS(Sta!$A:$A,$A150,Sta!$Y:$Y,"&lt;12")/$B150</f>
        <v>#DIV/0!</v>
      </c>
      <c r="V150" s="8" t="e">
        <f>COUNTIFS(Sta!$B:$B,$A150,Sta!$Y:$Y,"&lt;12")/$C150</f>
        <v>#DIV/0!</v>
      </c>
    </row>
    <row r="151" spans="1:22" x14ac:dyDescent="0.3">
      <c r="A151" s="62" t="s">
        <v>274</v>
      </c>
      <c r="B151" s="9">
        <f>COUNTIF(Sta!A:A,A151)</f>
        <v>0</v>
      </c>
      <c r="C151" s="4">
        <f>COUNTIF(Sta!B:B,A151)</f>
        <v>1</v>
      </c>
      <c r="D151" s="4">
        <f t="shared" si="5"/>
        <v>1</v>
      </c>
      <c r="E151" s="10">
        <f>(SUMIF(Sta!$A:$A,$A151,Sta!$Y:$Y)  + SUMIF(Sta!$B:$B,$A151,Sta!$Y:$Y) )/$D151</f>
        <v>10</v>
      </c>
      <c r="F151" s="6" t="e">
        <f>SUMIF(Sta!$A:$A,$A151,Sta!$Y:$Y)/$B151</f>
        <v>#DIV/0!</v>
      </c>
      <c r="G151" s="6">
        <f>SUMIF(Sta!$B:$B,$A151,Sta!$Y:$Y)/$C151</f>
        <v>10</v>
      </c>
      <c r="H151" s="10">
        <f>(SUMIF(Sta!$A:$A,$A151,Sta!$U:$U)  + SUMIF(Sta!$B:$B,$A151,Sta!$V:$V) )/$D151</f>
        <v>5</v>
      </c>
      <c r="I151" s="6" t="e">
        <f>SUMIF(Sta!$A:$A,$A151,Sta!$U:$U)/$B151</f>
        <v>#DIV/0!</v>
      </c>
      <c r="J151" s="6">
        <f>SUMIF(Sta!$B:$B,$A151,Sta!$V:$V)/$C151</f>
        <v>5</v>
      </c>
      <c r="K151" s="10">
        <f>(SUMIF(Sta!$A:$A,$A151,Sta!$W:$W)  + SUMIF(Sta!$B:$B,$A151,Sta!$X:$X) )/$D151</f>
        <v>5</v>
      </c>
      <c r="L151" s="6" t="e">
        <f>SUMIF(Sta!$A:$A,$A151,Sta!$W:$W)/$B151</f>
        <v>#DIV/0!</v>
      </c>
      <c r="M151" s="6">
        <f>SUMIF(Sta!$B:$B,$A151,Sta!$X:$X)/$C151</f>
        <v>5</v>
      </c>
      <c r="N151" s="11">
        <f>(COUNTIFS(Sta!$A:$A,$A151,Sta!$Y:$Y,"&gt;8") +COUNTIFS(Sta!$B:$B,$A151,Sta!$Y:$Y,"&gt;8"))/$D151</f>
        <v>1</v>
      </c>
      <c r="O151" s="8" t="e">
        <f>COUNTIFS(Sta!$A:$A,$A151,Sta!$Y:$Y,"&gt;8")/$B151</f>
        <v>#DIV/0!</v>
      </c>
      <c r="P151" s="8">
        <f>COUNTIFS(Sta!$B:$B,$A151,Sta!$Y:$Y,"&gt;8")/$C151</f>
        <v>1</v>
      </c>
      <c r="Q151" s="11">
        <f>(COUNTIFS(Sta!$A:$A,$A151,Sta!$Y:$Y,"&gt;10") +COUNTIFS(Sta!$B:$B,$A151,Sta!$Y:$Y,"&gt;10"))/$D151</f>
        <v>0</v>
      </c>
      <c r="R151" s="8" t="e">
        <f>COUNTIFS(Sta!$A:$A,$A151,Sta!$Y:$Y,"&gt;10")/$B151</f>
        <v>#DIV/0!</v>
      </c>
      <c r="S151" s="8">
        <f>COUNTIFS(Sta!$B:$B,$A151,Sta!$Y:$Y,"&gt;10")/$C151</f>
        <v>0</v>
      </c>
      <c r="T151" s="11">
        <f>(COUNTIFS(Sta!$A:$A,$A151,Sta!$Y:$Y,"&lt;12") +COUNTIFS(Sta!$B:$B,$A151,Sta!$Y:$Y,"&lt;12"))/$D151</f>
        <v>1</v>
      </c>
      <c r="U151" s="8" t="e">
        <f>COUNTIFS(Sta!$A:$A,$A151,Sta!$Y:$Y,"&lt;12")/$B151</f>
        <v>#DIV/0!</v>
      </c>
      <c r="V151" s="8">
        <f>COUNTIFS(Sta!$B:$B,$A151,Sta!$Y:$Y,"&lt;12")/$C151</f>
        <v>1</v>
      </c>
    </row>
    <row r="152" spans="1:22" x14ac:dyDescent="0.3">
      <c r="A152" s="62" t="s">
        <v>269</v>
      </c>
      <c r="B152" s="9">
        <f>COUNTIF(Sta!A:A,A152)</f>
        <v>0</v>
      </c>
      <c r="C152" s="4">
        <f>COUNTIF(Sta!B:B,A152)</f>
        <v>0</v>
      </c>
      <c r="D152" s="4">
        <f t="shared" si="5"/>
        <v>0</v>
      </c>
      <c r="E152" s="10" t="e">
        <f>(SUMIF(Sta!$A:$A,$A152,Sta!$Y:$Y)  + SUMIF(Sta!$B:$B,$A152,Sta!$Y:$Y) )/$D152</f>
        <v>#DIV/0!</v>
      </c>
      <c r="F152" s="6" t="e">
        <f>SUMIF(Sta!$A:$A,$A152,Sta!$Y:$Y)/$B152</f>
        <v>#DIV/0!</v>
      </c>
      <c r="G152" s="6" t="e">
        <f>SUMIF(Sta!$B:$B,$A152,Sta!$Y:$Y)/$C152</f>
        <v>#DIV/0!</v>
      </c>
      <c r="H152" s="10" t="e">
        <f>(SUMIF(Sta!$A:$A,$A152,Sta!$U:$U)  + SUMIF(Sta!$B:$B,$A152,Sta!$V:$V) )/$D152</f>
        <v>#DIV/0!</v>
      </c>
      <c r="I152" s="6" t="e">
        <f>SUMIF(Sta!$A:$A,$A152,Sta!$U:$U)/$B152</f>
        <v>#DIV/0!</v>
      </c>
      <c r="J152" s="6" t="e">
        <f>SUMIF(Sta!$B:$B,$A152,Sta!$V:$V)/$C152</f>
        <v>#DIV/0!</v>
      </c>
      <c r="K152" s="10" t="e">
        <f>(SUMIF(Sta!$A:$A,$A152,Sta!$W:$W)  + SUMIF(Sta!$B:$B,$A152,Sta!$X:$X) )/$D152</f>
        <v>#DIV/0!</v>
      </c>
      <c r="L152" s="6" t="e">
        <f>SUMIF(Sta!$A:$A,$A152,Sta!$W:$W)/$B152</f>
        <v>#DIV/0!</v>
      </c>
      <c r="M152" s="6" t="e">
        <f>SUMIF(Sta!$B:$B,$A152,Sta!$X:$X)/$C152</f>
        <v>#DIV/0!</v>
      </c>
      <c r="N152" s="11" t="e">
        <f>(COUNTIFS(Sta!$A:$A,$A152,Sta!$Y:$Y,"&gt;8") +COUNTIFS(Sta!$B:$B,$A152,Sta!$Y:$Y,"&gt;8"))/$D152</f>
        <v>#DIV/0!</v>
      </c>
      <c r="O152" s="8" t="e">
        <f>COUNTIFS(Sta!$A:$A,$A152,Sta!$Y:$Y,"&gt;8")/$B152</f>
        <v>#DIV/0!</v>
      </c>
      <c r="P152" s="8" t="e">
        <f>COUNTIFS(Sta!$B:$B,$A152,Sta!$Y:$Y,"&gt;8")/$C152</f>
        <v>#DIV/0!</v>
      </c>
      <c r="Q152" s="11" t="e">
        <f>(COUNTIFS(Sta!$A:$A,$A152,Sta!$Y:$Y,"&gt;10") +COUNTIFS(Sta!$B:$B,$A152,Sta!$Y:$Y,"&gt;10"))/$D152</f>
        <v>#DIV/0!</v>
      </c>
      <c r="R152" s="8" t="e">
        <f>COUNTIFS(Sta!$A:$A,$A152,Sta!$Y:$Y,"&gt;10")/$B152</f>
        <v>#DIV/0!</v>
      </c>
      <c r="S152" s="8" t="e">
        <f>COUNTIFS(Sta!$B:$B,$A152,Sta!$Y:$Y,"&gt;10")/$C152</f>
        <v>#DIV/0!</v>
      </c>
      <c r="T152" s="11" t="e">
        <f>(COUNTIFS(Sta!$A:$A,$A152,Sta!$Y:$Y,"&lt;12") +COUNTIFS(Sta!$B:$B,$A152,Sta!$Y:$Y,"&lt;12"))/$D152</f>
        <v>#DIV/0!</v>
      </c>
      <c r="U152" s="8" t="e">
        <f>COUNTIFS(Sta!$A:$A,$A152,Sta!$Y:$Y,"&lt;12")/$B152</f>
        <v>#DIV/0!</v>
      </c>
      <c r="V152" s="8" t="e">
        <f>COUNTIFS(Sta!$B:$B,$A152,Sta!$Y:$Y,"&lt;12")/$C152</f>
        <v>#DIV/0!</v>
      </c>
    </row>
    <row r="153" spans="1:22" x14ac:dyDescent="0.3">
      <c r="A153" s="62" t="s">
        <v>264</v>
      </c>
      <c r="B153" s="9">
        <f>COUNTIF(Sta!A:A,A153)</f>
        <v>0</v>
      </c>
      <c r="C153" s="4">
        <f>COUNTIF(Sta!B:B,A153)</f>
        <v>0</v>
      </c>
      <c r="D153" s="4">
        <f t="shared" si="5"/>
        <v>0</v>
      </c>
      <c r="E153" s="10" t="e">
        <f>(SUMIF(Sta!$A:$A,$A153,Sta!$Y:$Y)  + SUMIF(Sta!$B:$B,$A153,Sta!$Y:$Y) )/$D153</f>
        <v>#DIV/0!</v>
      </c>
      <c r="F153" s="6" t="e">
        <f>SUMIF(Sta!$A:$A,$A153,Sta!$Y:$Y)/$B153</f>
        <v>#DIV/0!</v>
      </c>
      <c r="G153" s="6" t="e">
        <f>SUMIF(Sta!$B:$B,$A153,Sta!$Y:$Y)/$C153</f>
        <v>#DIV/0!</v>
      </c>
      <c r="H153" s="10" t="e">
        <f>(SUMIF(Sta!$A:$A,$A153,Sta!$U:$U)  + SUMIF(Sta!$B:$B,$A153,Sta!$V:$V) )/$D153</f>
        <v>#DIV/0!</v>
      </c>
      <c r="I153" s="6" t="e">
        <f>SUMIF(Sta!$A:$A,$A153,Sta!$U:$U)/$B153</f>
        <v>#DIV/0!</v>
      </c>
      <c r="J153" s="6" t="e">
        <f>SUMIF(Sta!$B:$B,$A153,Sta!$V:$V)/$C153</f>
        <v>#DIV/0!</v>
      </c>
      <c r="K153" s="10" t="e">
        <f>(SUMIF(Sta!$A:$A,$A153,Sta!$W:$W)  + SUMIF(Sta!$B:$B,$A153,Sta!$X:$X) )/$D153</f>
        <v>#DIV/0!</v>
      </c>
      <c r="L153" s="6" t="e">
        <f>SUMIF(Sta!$A:$A,$A153,Sta!$W:$W)/$B153</f>
        <v>#DIV/0!</v>
      </c>
      <c r="M153" s="6" t="e">
        <f>SUMIF(Sta!$B:$B,$A153,Sta!$X:$X)/$C153</f>
        <v>#DIV/0!</v>
      </c>
      <c r="N153" s="11" t="e">
        <f>(COUNTIFS(Sta!$A:$A,$A153,Sta!$Y:$Y,"&gt;8") +COUNTIFS(Sta!$B:$B,$A153,Sta!$Y:$Y,"&gt;8"))/$D153</f>
        <v>#DIV/0!</v>
      </c>
      <c r="O153" s="8" t="e">
        <f>COUNTIFS(Sta!$A:$A,$A153,Sta!$Y:$Y,"&gt;8")/$B153</f>
        <v>#DIV/0!</v>
      </c>
      <c r="P153" s="8" t="e">
        <f>COUNTIFS(Sta!$B:$B,$A153,Sta!$Y:$Y,"&gt;8")/$C153</f>
        <v>#DIV/0!</v>
      </c>
      <c r="Q153" s="11" t="e">
        <f>(COUNTIFS(Sta!$A:$A,$A153,Sta!$Y:$Y,"&gt;10") +COUNTIFS(Sta!$B:$B,$A153,Sta!$Y:$Y,"&gt;10"))/$D153</f>
        <v>#DIV/0!</v>
      </c>
      <c r="R153" s="8" t="e">
        <f>COUNTIFS(Sta!$A:$A,$A153,Sta!$Y:$Y,"&gt;10")/$B153</f>
        <v>#DIV/0!</v>
      </c>
      <c r="S153" s="8" t="e">
        <f>COUNTIFS(Sta!$B:$B,$A153,Sta!$Y:$Y,"&gt;10")/$C153</f>
        <v>#DIV/0!</v>
      </c>
      <c r="T153" s="11" t="e">
        <f>(COUNTIFS(Sta!$A:$A,$A153,Sta!$Y:$Y,"&lt;12") +COUNTIFS(Sta!$B:$B,$A153,Sta!$Y:$Y,"&lt;12"))/$D153</f>
        <v>#DIV/0!</v>
      </c>
      <c r="U153" s="8" t="e">
        <f>COUNTIFS(Sta!$A:$A,$A153,Sta!$Y:$Y,"&lt;12")/$B153</f>
        <v>#DIV/0!</v>
      </c>
      <c r="V153" s="8" t="e">
        <f>COUNTIFS(Sta!$B:$B,$A153,Sta!$Y:$Y,"&lt;12")/$C153</f>
        <v>#DIV/0!</v>
      </c>
    </row>
    <row r="154" spans="1:22" x14ac:dyDescent="0.3">
      <c r="A154" s="62" t="s">
        <v>272</v>
      </c>
      <c r="B154" s="9">
        <f>COUNTIF(Sta!A:A,A154)</f>
        <v>0</v>
      </c>
      <c r="C154" s="4">
        <f>COUNTIF(Sta!B:B,A154)</f>
        <v>1</v>
      </c>
      <c r="D154" s="4">
        <f t="shared" si="5"/>
        <v>1</v>
      </c>
      <c r="E154" s="10">
        <f>(SUMIF(Sta!$A:$A,$A154,Sta!$Y:$Y)  + SUMIF(Sta!$B:$B,$A154,Sta!$Y:$Y) )/$D154</f>
        <v>9</v>
      </c>
      <c r="F154" s="6" t="e">
        <f>SUMIF(Sta!$A:$A,$A154,Sta!$Y:$Y)/$B154</f>
        <v>#DIV/0!</v>
      </c>
      <c r="G154" s="6">
        <f>SUMIF(Sta!$B:$B,$A154,Sta!$Y:$Y)/$C154</f>
        <v>9</v>
      </c>
      <c r="H154" s="10">
        <f>(SUMIF(Sta!$A:$A,$A154,Sta!$U:$U)  + SUMIF(Sta!$B:$B,$A154,Sta!$V:$V) )/$D154</f>
        <v>6</v>
      </c>
      <c r="I154" s="6" t="e">
        <f>SUMIF(Sta!$A:$A,$A154,Sta!$U:$U)/$B154</f>
        <v>#DIV/0!</v>
      </c>
      <c r="J154" s="6">
        <f>SUMIF(Sta!$B:$B,$A154,Sta!$V:$V)/$C154</f>
        <v>6</v>
      </c>
      <c r="K154" s="10">
        <f>(SUMIF(Sta!$A:$A,$A154,Sta!$W:$W)  + SUMIF(Sta!$B:$B,$A154,Sta!$X:$X) )/$D154</f>
        <v>3</v>
      </c>
      <c r="L154" s="6" t="e">
        <f>SUMIF(Sta!$A:$A,$A154,Sta!$W:$W)/$B154</f>
        <v>#DIV/0!</v>
      </c>
      <c r="M154" s="6">
        <f>SUMIF(Sta!$B:$B,$A154,Sta!$X:$X)/$C154</f>
        <v>3</v>
      </c>
      <c r="N154" s="11">
        <f>(COUNTIFS(Sta!$A:$A,$A154,Sta!$Y:$Y,"&gt;8") +COUNTIFS(Sta!$B:$B,$A154,Sta!$Y:$Y,"&gt;8"))/$D154</f>
        <v>1</v>
      </c>
      <c r="O154" s="8" t="e">
        <f>COUNTIFS(Sta!$A:$A,$A154,Sta!$Y:$Y,"&gt;8")/$B154</f>
        <v>#DIV/0!</v>
      </c>
      <c r="P154" s="8">
        <f>COUNTIFS(Sta!$B:$B,$A154,Sta!$Y:$Y,"&gt;8")/$C154</f>
        <v>1</v>
      </c>
      <c r="Q154" s="11">
        <f>(COUNTIFS(Sta!$A:$A,$A154,Sta!$Y:$Y,"&gt;10") +COUNTIFS(Sta!$B:$B,$A154,Sta!$Y:$Y,"&gt;10"))/$D154</f>
        <v>0</v>
      </c>
      <c r="R154" s="8" t="e">
        <f>COUNTIFS(Sta!$A:$A,$A154,Sta!$Y:$Y,"&gt;10")/$B154</f>
        <v>#DIV/0!</v>
      </c>
      <c r="S154" s="8">
        <f>COUNTIFS(Sta!$B:$B,$A154,Sta!$Y:$Y,"&gt;10")/$C154</f>
        <v>0</v>
      </c>
      <c r="T154" s="11">
        <f>(COUNTIFS(Sta!$A:$A,$A154,Sta!$Y:$Y,"&lt;12") +COUNTIFS(Sta!$B:$B,$A154,Sta!$Y:$Y,"&lt;12"))/$D154</f>
        <v>1</v>
      </c>
      <c r="U154" s="8" t="e">
        <f>COUNTIFS(Sta!$A:$A,$A154,Sta!$Y:$Y,"&lt;12")/$B154</f>
        <v>#DIV/0!</v>
      </c>
      <c r="V154" s="8">
        <f>COUNTIFS(Sta!$B:$B,$A154,Sta!$Y:$Y,"&lt;12")/$C154</f>
        <v>1</v>
      </c>
    </row>
    <row r="155" spans="1:22" x14ac:dyDescent="0.3">
      <c r="A155" s="62" t="s">
        <v>275</v>
      </c>
      <c r="B155" s="9">
        <f>COUNTIF(Sta!A:A,A155)</f>
        <v>0</v>
      </c>
      <c r="C155" s="4">
        <f>COUNTIF(Sta!B:B,A155)</f>
        <v>0</v>
      </c>
      <c r="D155" s="4">
        <f t="shared" si="5"/>
        <v>0</v>
      </c>
      <c r="E155" s="10" t="e">
        <f>(SUMIF(Sta!$A:$A,$A155,Sta!$Y:$Y)  + SUMIF(Sta!$B:$B,$A155,Sta!$Y:$Y) )/$D155</f>
        <v>#DIV/0!</v>
      </c>
      <c r="F155" s="6" t="e">
        <f>SUMIF(Sta!$A:$A,$A155,Sta!$Y:$Y)/$B155</f>
        <v>#DIV/0!</v>
      </c>
      <c r="G155" s="6" t="e">
        <f>SUMIF(Sta!$B:$B,$A155,Sta!$Y:$Y)/$C155</f>
        <v>#DIV/0!</v>
      </c>
      <c r="H155" s="10" t="e">
        <f>(SUMIF(Sta!$A:$A,$A155,Sta!$U:$U)  + SUMIF(Sta!$B:$B,$A155,Sta!$V:$V) )/$D155</f>
        <v>#DIV/0!</v>
      </c>
      <c r="I155" s="6" t="e">
        <f>SUMIF(Sta!$A:$A,$A155,Sta!$U:$U)/$B155</f>
        <v>#DIV/0!</v>
      </c>
      <c r="J155" s="6" t="e">
        <f>SUMIF(Sta!$B:$B,$A155,Sta!$V:$V)/$C155</f>
        <v>#DIV/0!</v>
      </c>
      <c r="K155" s="10" t="e">
        <f>(SUMIF(Sta!$A:$A,$A155,Sta!$W:$W)  + SUMIF(Sta!$B:$B,$A155,Sta!$X:$X) )/$D155</f>
        <v>#DIV/0!</v>
      </c>
      <c r="L155" s="6" t="e">
        <f>SUMIF(Sta!$A:$A,$A155,Sta!$W:$W)/$B155</f>
        <v>#DIV/0!</v>
      </c>
      <c r="M155" s="6" t="e">
        <f>SUMIF(Sta!$B:$B,$A155,Sta!$X:$X)/$C155</f>
        <v>#DIV/0!</v>
      </c>
      <c r="N155" s="11" t="e">
        <f>(COUNTIFS(Sta!$A:$A,$A155,Sta!$Y:$Y,"&gt;8") +COUNTIFS(Sta!$B:$B,$A155,Sta!$Y:$Y,"&gt;8"))/$D155</f>
        <v>#DIV/0!</v>
      </c>
      <c r="O155" s="8" t="e">
        <f>COUNTIFS(Sta!$A:$A,$A155,Sta!$Y:$Y,"&gt;8")/$B155</f>
        <v>#DIV/0!</v>
      </c>
      <c r="P155" s="8" t="e">
        <f>COUNTIFS(Sta!$B:$B,$A155,Sta!$Y:$Y,"&gt;8")/$C155</f>
        <v>#DIV/0!</v>
      </c>
      <c r="Q155" s="11" t="e">
        <f>(COUNTIFS(Sta!$A:$A,$A155,Sta!$Y:$Y,"&gt;10") +COUNTIFS(Sta!$B:$B,$A155,Sta!$Y:$Y,"&gt;10"))/$D155</f>
        <v>#DIV/0!</v>
      </c>
      <c r="R155" s="8" t="e">
        <f>COUNTIFS(Sta!$A:$A,$A155,Sta!$Y:$Y,"&gt;10")/$B155</f>
        <v>#DIV/0!</v>
      </c>
      <c r="S155" s="8" t="e">
        <f>COUNTIFS(Sta!$B:$B,$A155,Sta!$Y:$Y,"&gt;10")/$C155</f>
        <v>#DIV/0!</v>
      </c>
      <c r="T155" s="11" t="e">
        <f>(COUNTIFS(Sta!$A:$A,$A155,Sta!$Y:$Y,"&lt;12") +COUNTIFS(Sta!$B:$B,$A155,Sta!$Y:$Y,"&lt;12"))/$D155</f>
        <v>#DIV/0!</v>
      </c>
      <c r="U155" s="8" t="e">
        <f>COUNTIFS(Sta!$A:$A,$A155,Sta!$Y:$Y,"&lt;12")/$B155</f>
        <v>#DIV/0!</v>
      </c>
      <c r="V155" s="8" t="e">
        <f>COUNTIFS(Sta!$B:$B,$A155,Sta!$Y:$Y,"&lt;12")/$C155</f>
        <v>#DIV/0!</v>
      </c>
    </row>
    <row r="156" spans="1:22" x14ac:dyDescent="0.3">
      <c r="A156" s="62" t="s">
        <v>273</v>
      </c>
      <c r="B156" s="9">
        <f>COUNTIF(Sta!A:A,A156)</f>
        <v>0</v>
      </c>
      <c r="C156" s="4">
        <f>COUNTIF(Sta!B:B,A156)</f>
        <v>0</v>
      </c>
      <c r="D156" s="4">
        <f t="shared" si="5"/>
        <v>0</v>
      </c>
      <c r="E156" s="10" t="e">
        <f>(SUMIF(Sta!$A:$A,$A156,Sta!$Y:$Y)  + SUMIF(Sta!$B:$B,$A156,Sta!$Y:$Y) )/$D156</f>
        <v>#DIV/0!</v>
      </c>
      <c r="F156" s="6" t="e">
        <f>SUMIF(Sta!$A:$A,$A156,Sta!$Y:$Y)/$B156</f>
        <v>#DIV/0!</v>
      </c>
      <c r="G156" s="6" t="e">
        <f>SUMIF(Sta!$B:$B,$A156,Sta!$Y:$Y)/$C156</f>
        <v>#DIV/0!</v>
      </c>
      <c r="H156" s="10" t="e">
        <f>(SUMIF(Sta!$A:$A,$A156,Sta!$U:$U)  + SUMIF(Sta!$B:$B,$A156,Sta!$V:$V) )/$D156</f>
        <v>#DIV/0!</v>
      </c>
      <c r="I156" s="6" t="e">
        <f>SUMIF(Sta!$A:$A,$A156,Sta!$U:$U)/$B156</f>
        <v>#DIV/0!</v>
      </c>
      <c r="J156" s="6" t="e">
        <f>SUMIF(Sta!$B:$B,$A156,Sta!$V:$V)/$C156</f>
        <v>#DIV/0!</v>
      </c>
      <c r="K156" s="10" t="e">
        <f>(SUMIF(Sta!$A:$A,$A156,Sta!$W:$W)  + SUMIF(Sta!$B:$B,$A156,Sta!$X:$X) )/$D156</f>
        <v>#DIV/0!</v>
      </c>
      <c r="L156" s="6" t="e">
        <f>SUMIF(Sta!$A:$A,$A156,Sta!$W:$W)/$B156</f>
        <v>#DIV/0!</v>
      </c>
      <c r="M156" s="6" t="e">
        <f>SUMIF(Sta!$B:$B,$A156,Sta!$X:$X)/$C156</f>
        <v>#DIV/0!</v>
      </c>
      <c r="N156" s="11" t="e">
        <f>(COUNTIFS(Sta!$A:$A,$A156,Sta!$Y:$Y,"&gt;8") +COUNTIFS(Sta!$B:$B,$A156,Sta!$Y:$Y,"&gt;8"))/$D156</f>
        <v>#DIV/0!</v>
      </c>
      <c r="O156" s="8" t="e">
        <f>COUNTIFS(Sta!$A:$A,$A156,Sta!$Y:$Y,"&gt;8")/$B156</f>
        <v>#DIV/0!</v>
      </c>
      <c r="P156" s="8" t="e">
        <f>COUNTIFS(Sta!$B:$B,$A156,Sta!$Y:$Y,"&gt;8")/$C156</f>
        <v>#DIV/0!</v>
      </c>
      <c r="Q156" s="11" t="e">
        <f>(COUNTIFS(Sta!$A:$A,$A156,Sta!$Y:$Y,"&gt;10") +COUNTIFS(Sta!$B:$B,$A156,Sta!$Y:$Y,"&gt;10"))/$D156</f>
        <v>#DIV/0!</v>
      </c>
      <c r="R156" s="8" t="e">
        <f>COUNTIFS(Sta!$A:$A,$A156,Sta!$Y:$Y,"&gt;10")/$B156</f>
        <v>#DIV/0!</v>
      </c>
      <c r="S156" s="8" t="e">
        <f>COUNTIFS(Sta!$B:$B,$A156,Sta!$Y:$Y,"&gt;10")/$C156</f>
        <v>#DIV/0!</v>
      </c>
      <c r="T156" s="11" t="e">
        <f>(COUNTIFS(Sta!$A:$A,$A156,Sta!$Y:$Y,"&lt;12") +COUNTIFS(Sta!$B:$B,$A156,Sta!$Y:$Y,"&lt;12"))/$D156</f>
        <v>#DIV/0!</v>
      </c>
      <c r="U156" s="8" t="e">
        <f>COUNTIFS(Sta!$A:$A,$A156,Sta!$Y:$Y,"&lt;12")/$B156</f>
        <v>#DIV/0!</v>
      </c>
      <c r="V156" s="8" t="e">
        <f>COUNTIFS(Sta!$B:$B,$A156,Sta!$Y:$Y,"&lt;12")/$C156</f>
        <v>#DIV/0!</v>
      </c>
    </row>
    <row r="157" spans="1:22" x14ac:dyDescent="0.3">
      <c r="A157" s="62" t="s">
        <v>267</v>
      </c>
      <c r="B157" s="9">
        <f>COUNTIF(Sta!A:A,A157)</f>
        <v>0</v>
      </c>
      <c r="C157" s="4">
        <f>COUNTIF(Sta!B:B,A157)</f>
        <v>0</v>
      </c>
      <c r="D157" s="4">
        <f t="shared" si="5"/>
        <v>0</v>
      </c>
      <c r="E157" s="10" t="e">
        <f>(SUMIF(Sta!$A:$A,$A157,Sta!$Y:$Y)  + SUMIF(Sta!$B:$B,$A157,Sta!$Y:$Y) )/$D157</f>
        <v>#DIV/0!</v>
      </c>
      <c r="F157" s="6" t="e">
        <f>SUMIF(Sta!$A:$A,$A157,Sta!$Y:$Y)/$B157</f>
        <v>#DIV/0!</v>
      </c>
      <c r="G157" s="6" t="e">
        <f>SUMIF(Sta!$B:$B,$A157,Sta!$Y:$Y)/$C157</f>
        <v>#DIV/0!</v>
      </c>
      <c r="H157" s="10" t="e">
        <f>(SUMIF(Sta!$A:$A,$A157,Sta!$U:$U)  + SUMIF(Sta!$B:$B,$A157,Sta!$V:$V) )/$D157</f>
        <v>#DIV/0!</v>
      </c>
      <c r="I157" s="6" t="e">
        <f>SUMIF(Sta!$A:$A,$A157,Sta!$U:$U)/$B157</f>
        <v>#DIV/0!</v>
      </c>
      <c r="J157" s="6" t="e">
        <f>SUMIF(Sta!$B:$B,$A157,Sta!$V:$V)/$C157</f>
        <v>#DIV/0!</v>
      </c>
      <c r="K157" s="10" t="e">
        <f>(SUMIF(Sta!$A:$A,$A157,Sta!$W:$W)  + SUMIF(Sta!$B:$B,$A157,Sta!$X:$X) )/$D157</f>
        <v>#DIV/0!</v>
      </c>
      <c r="L157" s="6" t="e">
        <f>SUMIF(Sta!$A:$A,$A157,Sta!$W:$W)/$B157</f>
        <v>#DIV/0!</v>
      </c>
      <c r="M157" s="6" t="e">
        <f>SUMIF(Sta!$B:$B,$A157,Sta!$X:$X)/$C157</f>
        <v>#DIV/0!</v>
      </c>
      <c r="N157" s="11" t="e">
        <f>(COUNTIFS(Sta!$A:$A,$A157,Sta!$Y:$Y,"&gt;8") +COUNTIFS(Sta!$B:$B,$A157,Sta!$Y:$Y,"&gt;8"))/$D157</f>
        <v>#DIV/0!</v>
      </c>
      <c r="O157" s="8" t="e">
        <f>COUNTIFS(Sta!$A:$A,$A157,Sta!$Y:$Y,"&gt;8")/$B157</f>
        <v>#DIV/0!</v>
      </c>
      <c r="P157" s="8" t="e">
        <f>COUNTIFS(Sta!$B:$B,$A157,Sta!$Y:$Y,"&gt;8")/$C157</f>
        <v>#DIV/0!</v>
      </c>
      <c r="Q157" s="11" t="e">
        <f>(COUNTIFS(Sta!$A:$A,$A157,Sta!$Y:$Y,"&gt;10") +COUNTIFS(Sta!$B:$B,$A157,Sta!$Y:$Y,"&gt;10"))/$D157</f>
        <v>#DIV/0!</v>
      </c>
      <c r="R157" s="8" t="e">
        <f>COUNTIFS(Sta!$A:$A,$A157,Sta!$Y:$Y,"&gt;10")/$B157</f>
        <v>#DIV/0!</v>
      </c>
      <c r="S157" s="8" t="e">
        <f>COUNTIFS(Sta!$B:$B,$A157,Sta!$Y:$Y,"&gt;10")/$C157</f>
        <v>#DIV/0!</v>
      </c>
      <c r="T157" s="11" t="e">
        <f>(COUNTIFS(Sta!$A:$A,$A157,Sta!$Y:$Y,"&lt;12") +COUNTIFS(Sta!$B:$B,$A157,Sta!$Y:$Y,"&lt;12"))/$D157</f>
        <v>#DIV/0!</v>
      </c>
      <c r="U157" s="8" t="e">
        <f>COUNTIFS(Sta!$A:$A,$A157,Sta!$Y:$Y,"&lt;12")/$B157</f>
        <v>#DIV/0!</v>
      </c>
      <c r="V157" s="8" t="e">
        <f>COUNTIFS(Sta!$B:$B,$A157,Sta!$Y:$Y,"&lt;12")/$C157</f>
        <v>#DIV/0!</v>
      </c>
    </row>
    <row r="158" spans="1:22" x14ac:dyDescent="0.3">
      <c r="A158" s="62" t="s">
        <v>271</v>
      </c>
      <c r="B158" s="9">
        <f>COUNTIF(Sta!A:A,A158)</f>
        <v>0</v>
      </c>
      <c r="C158" s="4">
        <f>COUNTIF(Sta!B:B,A158)</f>
        <v>0</v>
      </c>
      <c r="D158" s="4">
        <f t="shared" si="5"/>
        <v>0</v>
      </c>
      <c r="E158" s="10" t="e">
        <f>(SUMIF(Sta!$A:$A,$A158,Sta!$Y:$Y)  + SUMIF(Sta!$B:$B,$A158,Sta!$Y:$Y) )/$D158</f>
        <v>#DIV/0!</v>
      </c>
      <c r="F158" s="6" t="e">
        <f>SUMIF(Sta!$A:$A,$A158,Sta!$Y:$Y)/$B158</f>
        <v>#DIV/0!</v>
      </c>
      <c r="G158" s="6" t="e">
        <f>SUMIF(Sta!$B:$B,$A158,Sta!$Y:$Y)/$C158</f>
        <v>#DIV/0!</v>
      </c>
      <c r="H158" s="10" t="e">
        <f>(SUMIF(Sta!$A:$A,$A158,Sta!$U:$U)  + SUMIF(Sta!$B:$B,$A158,Sta!$V:$V) )/$D158</f>
        <v>#DIV/0!</v>
      </c>
      <c r="I158" s="6" t="e">
        <f>SUMIF(Sta!$A:$A,$A158,Sta!$U:$U)/$B158</f>
        <v>#DIV/0!</v>
      </c>
      <c r="J158" s="6" t="e">
        <f>SUMIF(Sta!$B:$B,$A158,Sta!$V:$V)/$C158</f>
        <v>#DIV/0!</v>
      </c>
      <c r="K158" s="10" t="e">
        <f>(SUMIF(Sta!$A:$A,$A158,Sta!$W:$W)  + SUMIF(Sta!$B:$B,$A158,Sta!$X:$X) )/$D158</f>
        <v>#DIV/0!</v>
      </c>
      <c r="L158" s="6" t="e">
        <f>SUMIF(Sta!$A:$A,$A158,Sta!$W:$W)/$B158</f>
        <v>#DIV/0!</v>
      </c>
      <c r="M158" s="6" t="e">
        <f>SUMIF(Sta!$B:$B,$A158,Sta!$X:$X)/$C158</f>
        <v>#DIV/0!</v>
      </c>
      <c r="N158" s="11" t="e">
        <f>(COUNTIFS(Sta!$A:$A,$A158,Sta!$Y:$Y,"&gt;8") +COUNTIFS(Sta!$B:$B,$A158,Sta!$Y:$Y,"&gt;8"))/$D158</f>
        <v>#DIV/0!</v>
      </c>
      <c r="O158" s="8" t="e">
        <f>COUNTIFS(Sta!$A:$A,$A158,Sta!$Y:$Y,"&gt;8")/$B158</f>
        <v>#DIV/0!</v>
      </c>
      <c r="P158" s="8" t="e">
        <f>COUNTIFS(Sta!$B:$B,$A158,Sta!$Y:$Y,"&gt;8")/$C158</f>
        <v>#DIV/0!</v>
      </c>
      <c r="Q158" s="11" t="e">
        <f>(COUNTIFS(Sta!$A:$A,$A158,Sta!$Y:$Y,"&gt;10") +COUNTIFS(Sta!$B:$B,$A158,Sta!$Y:$Y,"&gt;10"))/$D158</f>
        <v>#DIV/0!</v>
      </c>
      <c r="R158" s="8" t="e">
        <f>COUNTIFS(Sta!$A:$A,$A158,Sta!$Y:$Y,"&gt;10")/$B158</f>
        <v>#DIV/0!</v>
      </c>
      <c r="S158" s="8" t="e">
        <f>COUNTIFS(Sta!$B:$B,$A158,Sta!$Y:$Y,"&gt;10")/$C158</f>
        <v>#DIV/0!</v>
      </c>
      <c r="T158" s="11" t="e">
        <f>(COUNTIFS(Sta!$A:$A,$A158,Sta!$Y:$Y,"&lt;12") +COUNTIFS(Sta!$B:$B,$A158,Sta!$Y:$Y,"&lt;12"))/$D158</f>
        <v>#DIV/0!</v>
      </c>
      <c r="U158" s="8" t="e">
        <f>COUNTIFS(Sta!$A:$A,$A158,Sta!$Y:$Y,"&lt;12")/$B158</f>
        <v>#DIV/0!</v>
      </c>
      <c r="V158" s="8" t="e">
        <f>COUNTIFS(Sta!$B:$B,$A158,Sta!$Y:$Y,"&lt;12")/$C158</f>
        <v>#DIV/0!</v>
      </c>
    </row>
    <row r="159" spans="1:22" x14ac:dyDescent="0.3">
      <c r="A159" s="62" t="s">
        <v>263</v>
      </c>
      <c r="B159" s="9">
        <f>COUNTIF(Sta!A:A,A159)</f>
        <v>1</v>
      </c>
      <c r="C159" s="4">
        <f>COUNTIF(Sta!B:B,A159)</f>
        <v>0</v>
      </c>
      <c r="D159" s="4">
        <f t="shared" si="5"/>
        <v>1</v>
      </c>
      <c r="E159" s="10">
        <f>(SUMIF(Sta!$A:$A,$A159,Sta!$Y:$Y)  + SUMIF(Sta!$B:$B,$A159,Sta!$Y:$Y) )/$D159</f>
        <v>9</v>
      </c>
      <c r="F159" s="6">
        <f>SUMIF(Sta!$A:$A,$A159,Sta!$Y:$Y)/$B159</f>
        <v>9</v>
      </c>
      <c r="G159" s="6" t="e">
        <f>SUMIF(Sta!$B:$B,$A159,Sta!$Y:$Y)/$C159</f>
        <v>#DIV/0!</v>
      </c>
      <c r="H159" s="10">
        <f>(SUMIF(Sta!$A:$A,$A159,Sta!$U:$U)  + SUMIF(Sta!$B:$B,$A159,Sta!$V:$V) )/$D159</f>
        <v>3</v>
      </c>
      <c r="I159" s="6">
        <f>SUMIF(Sta!$A:$A,$A159,Sta!$U:$U)/$B159</f>
        <v>3</v>
      </c>
      <c r="J159" s="6" t="e">
        <f>SUMIF(Sta!$B:$B,$A159,Sta!$V:$V)/$C159</f>
        <v>#DIV/0!</v>
      </c>
      <c r="K159" s="10">
        <f>(SUMIF(Sta!$A:$A,$A159,Sta!$W:$W)  + SUMIF(Sta!$B:$B,$A159,Sta!$X:$X) )/$D159</f>
        <v>6</v>
      </c>
      <c r="L159" s="6">
        <f>SUMIF(Sta!$A:$A,$A159,Sta!$W:$W)/$B159</f>
        <v>6</v>
      </c>
      <c r="M159" s="6" t="e">
        <f>SUMIF(Sta!$B:$B,$A159,Sta!$X:$X)/$C159</f>
        <v>#DIV/0!</v>
      </c>
      <c r="N159" s="11">
        <f>(COUNTIFS(Sta!$A:$A,$A159,Sta!$Y:$Y,"&gt;8") +COUNTIFS(Sta!$B:$B,$A159,Sta!$Y:$Y,"&gt;8"))/$D159</f>
        <v>1</v>
      </c>
      <c r="O159" s="8">
        <f>COUNTIFS(Sta!$A:$A,$A159,Sta!$Y:$Y,"&gt;8")/$B159</f>
        <v>1</v>
      </c>
      <c r="P159" s="8" t="e">
        <f>COUNTIFS(Sta!$B:$B,$A159,Sta!$Y:$Y,"&gt;8")/$C159</f>
        <v>#DIV/0!</v>
      </c>
      <c r="Q159" s="11">
        <f>(COUNTIFS(Sta!$A:$A,$A159,Sta!$Y:$Y,"&gt;10") +COUNTIFS(Sta!$B:$B,$A159,Sta!$Y:$Y,"&gt;10"))/$D159</f>
        <v>0</v>
      </c>
      <c r="R159" s="8">
        <f>COUNTIFS(Sta!$A:$A,$A159,Sta!$Y:$Y,"&gt;10")/$B159</f>
        <v>0</v>
      </c>
      <c r="S159" s="8" t="e">
        <f>COUNTIFS(Sta!$B:$B,$A159,Sta!$Y:$Y,"&gt;10")/$C159</f>
        <v>#DIV/0!</v>
      </c>
      <c r="T159" s="11">
        <f>(COUNTIFS(Sta!$A:$A,$A159,Sta!$Y:$Y,"&lt;12") +COUNTIFS(Sta!$B:$B,$A159,Sta!$Y:$Y,"&lt;12"))/$D159</f>
        <v>1</v>
      </c>
      <c r="U159" s="8">
        <f>COUNTIFS(Sta!$A:$A,$A159,Sta!$Y:$Y,"&lt;12")/$B159</f>
        <v>1</v>
      </c>
      <c r="V159" s="8" t="e">
        <f>COUNTIFS(Sta!$B:$B,$A159,Sta!$Y:$Y,"&lt;12")/$C159</f>
        <v>#DIV/0!</v>
      </c>
    </row>
    <row r="160" spans="1:22" x14ac:dyDescent="0.3">
      <c r="A160" s="62" t="s">
        <v>268</v>
      </c>
      <c r="B160" s="9">
        <f>COUNTIF(Sta!A:A,A160)</f>
        <v>1</v>
      </c>
      <c r="C160" s="4">
        <f>COUNTIF(Sta!B:B,A160)</f>
        <v>0</v>
      </c>
      <c r="D160" s="4">
        <f t="shared" si="5"/>
        <v>1</v>
      </c>
      <c r="E160" s="10">
        <f>(SUMIF(Sta!$A:$A,$A160,Sta!$Y:$Y)  + SUMIF(Sta!$B:$B,$A160,Sta!$Y:$Y) )/$D160</f>
        <v>10</v>
      </c>
      <c r="F160" s="6">
        <f>SUMIF(Sta!$A:$A,$A160,Sta!$Y:$Y)/$B160</f>
        <v>10</v>
      </c>
      <c r="G160" s="6" t="e">
        <f>SUMIF(Sta!$B:$B,$A160,Sta!$Y:$Y)/$C160</f>
        <v>#DIV/0!</v>
      </c>
      <c r="H160" s="10">
        <f>(SUMIF(Sta!$A:$A,$A160,Sta!$U:$U)  + SUMIF(Sta!$B:$B,$A160,Sta!$V:$V) )/$D160</f>
        <v>5</v>
      </c>
      <c r="I160" s="6">
        <f>SUMIF(Sta!$A:$A,$A160,Sta!$U:$U)/$B160</f>
        <v>5</v>
      </c>
      <c r="J160" s="6" t="e">
        <f>SUMIF(Sta!$B:$B,$A160,Sta!$V:$V)/$C160</f>
        <v>#DIV/0!</v>
      </c>
      <c r="K160" s="10">
        <f>(SUMIF(Sta!$A:$A,$A160,Sta!$W:$W)  + SUMIF(Sta!$B:$B,$A160,Sta!$X:$X) )/$D160</f>
        <v>5</v>
      </c>
      <c r="L160" s="6">
        <f>SUMIF(Sta!$A:$A,$A160,Sta!$W:$W)/$B160</f>
        <v>5</v>
      </c>
      <c r="M160" s="6" t="e">
        <f>SUMIF(Sta!$B:$B,$A160,Sta!$X:$X)/$C160</f>
        <v>#DIV/0!</v>
      </c>
      <c r="N160" s="11">
        <f>(COUNTIFS(Sta!$A:$A,$A160,Sta!$Y:$Y,"&gt;8") +COUNTIFS(Sta!$B:$B,$A160,Sta!$Y:$Y,"&gt;8"))/$D160</f>
        <v>1</v>
      </c>
      <c r="O160" s="8">
        <f>COUNTIFS(Sta!$A:$A,$A160,Sta!$Y:$Y,"&gt;8")/$B160</f>
        <v>1</v>
      </c>
      <c r="P160" s="8" t="e">
        <f>COUNTIFS(Sta!$B:$B,$A160,Sta!$Y:$Y,"&gt;8")/$C160</f>
        <v>#DIV/0!</v>
      </c>
      <c r="Q160" s="11">
        <f>(COUNTIFS(Sta!$A:$A,$A160,Sta!$Y:$Y,"&gt;10") +COUNTIFS(Sta!$B:$B,$A160,Sta!$Y:$Y,"&gt;10"))/$D160</f>
        <v>0</v>
      </c>
      <c r="R160" s="8">
        <f>COUNTIFS(Sta!$A:$A,$A160,Sta!$Y:$Y,"&gt;10")/$B160</f>
        <v>0</v>
      </c>
      <c r="S160" s="8" t="e">
        <f>COUNTIFS(Sta!$B:$B,$A160,Sta!$Y:$Y,"&gt;10")/$C160</f>
        <v>#DIV/0!</v>
      </c>
      <c r="T160" s="11">
        <f>(COUNTIFS(Sta!$A:$A,$A160,Sta!$Y:$Y,"&lt;12") +COUNTIFS(Sta!$B:$B,$A160,Sta!$Y:$Y,"&lt;12"))/$D160</f>
        <v>1</v>
      </c>
      <c r="U160" s="8">
        <f>COUNTIFS(Sta!$A:$A,$A160,Sta!$Y:$Y,"&lt;12")/$B160</f>
        <v>1</v>
      </c>
      <c r="V160" s="8" t="e">
        <f>COUNTIFS(Sta!$B:$B,$A160,Sta!$Y:$Y,"&lt;12")/$C160</f>
        <v>#DIV/0!</v>
      </c>
    </row>
    <row r="161" spans="1:22" x14ac:dyDescent="0.3">
      <c r="A161" s="62" t="s">
        <v>276</v>
      </c>
      <c r="B161" s="9">
        <f>COUNTIF(Sta!A:A,A161)</f>
        <v>0</v>
      </c>
      <c r="C161" s="4">
        <f>COUNTIF(Sta!B:B,A161)</f>
        <v>1</v>
      </c>
      <c r="D161" s="4">
        <f t="shared" si="5"/>
        <v>1</v>
      </c>
      <c r="E161" s="10">
        <f>(SUMIF(Sta!$A:$A,$A161,Sta!$Y:$Y)  + SUMIF(Sta!$B:$B,$A161,Sta!$Y:$Y) )/$D161</f>
        <v>10</v>
      </c>
      <c r="F161" s="6" t="e">
        <f>SUMIF(Sta!$A:$A,$A161,Sta!$Y:$Y)/$B161</f>
        <v>#DIV/0!</v>
      </c>
      <c r="G161" s="6">
        <f>SUMIF(Sta!$B:$B,$A161,Sta!$Y:$Y)/$C161</f>
        <v>10</v>
      </c>
      <c r="H161" s="10">
        <f>(SUMIF(Sta!$A:$A,$A161,Sta!$U:$U)  + SUMIF(Sta!$B:$B,$A161,Sta!$V:$V) )/$D161</f>
        <v>6</v>
      </c>
      <c r="I161" s="6" t="e">
        <f>SUMIF(Sta!$A:$A,$A161,Sta!$U:$U)/$B161</f>
        <v>#DIV/0!</v>
      </c>
      <c r="J161" s="6">
        <f>SUMIF(Sta!$B:$B,$A161,Sta!$V:$V)/$C161</f>
        <v>6</v>
      </c>
      <c r="K161" s="10">
        <f>(SUMIF(Sta!$A:$A,$A161,Sta!$W:$W)  + SUMIF(Sta!$B:$B,$A161,Sta!$X:$X) )/$D161</f>
        <v>4</v>
      </c>
      <c r="L161" s="6" t="e">
        <f>SUMIF(Sta!$A:$A,$A161,Sta!$W:$W)/$B161</f>
        <v>#DIV/0!</v>
      </c>
      <c r="M161" s="6">
        <f>SUMIF(Sta!$B:$B,$A161,Sta!$X:$X)/$C161</f>
        <v>4</v>
      </c>
      <c r="N161" s="11">
        <f>(COUNTIFS(Sta!$A:$A,$A161,Sta!$Y:$Y,"&gt;8") +COUNTIFS(Sta!$B:$B,$A161,Sta!$Y:$Y,"&gt;8"))/$D161</f>
        <v>1</v>
      </c>
      <c r="O161" s="8" t="e">
        <f>COUNTIFS(Sta!$A:$A,$A161,Sta!$Y:$Y,"&gt;8")/$B161</f>
        <v>#DIV/0!</v>
      </c>
      <c r="P161" s="8">
        <f>COUNTIFS(Sta!$B:$B,$A161,Sta!$Y:$Y,"&gt;8")/$C161</f>
        <v>1</v>
      </c>
      <c r="Q161" s="11">
        <f>(COUNTIFS(Sta!$A:$A,$A161,Sta!$Y:$Y,"&gt;10") +COUNTIFS(Sta!$B:$B,$A161,Sta!$Y:$Y,"&gt;10"))/$D161</f>
        <v>0</v>
      </c>
      <c r="R161" s="8" t="e">
        <f>COUNTIFS(Sta!$A:$A,$A161,Sta!$Y:$Y,"&gt;10")/$B161</f>
        <v>#DIV/0!</v>
      </c>
      <c r="S161" s="8">
        <f>COUNTIFS(Sta!$B:$B,$A161,Sta!$Y:$Y,"&gt;10")/$C161</f>
        <v>0</v>
      </c>
      <c r="T161" s="11">
        <f>(COUNTIFS(Sta!$A:$A,$A161,Sta!$Y:$Y,"&lt;12") +COUNTIFS(Sta!$B:$B,$A161,Sta!$Y:$Y,"&lt;12"))/$D161</f>
        <v>1</v>
      </c>
      <c r="U161" s="8" t="e">
        <f>COUNTIFS(Sta!$A:$A,$A161,Sta!$Y:$Y,"&lt;12")/$B161</f>
        <v>#DIV/0!</v>
      </c>
      <c r="V161" s="8">
        <f>COUNTIFS(Sta!$B:$B,$A161,Sta!$Y:$Y,"&lt;12")/$C161</f>
        <v>1</v>
      </c>
    </row>
    <row r="162" spans="1:22" x14ac:dyDescent="0.3">
      <c r="A162" s="62" t="s">
        <v>270</v>
      </c>
      <c r="B162" s="9">
        <f>COUNTIF(Sta!A:A,A162)</f>
        <v>0</v>
      </c>
      <c r="C162" s="4">
        <f>COUNTIF(Sta!B:B,A162)</f>
        <v>0</v>
      </c>
      <c r="D162" s="4">
        <f t="shared" si="5"/>
        <v>0</v>
      </c>
      <c r="E162" s="10" t="e">
        <f>(SUMIF(Sta!$A:$A,$A162,Sta!$Y:$Y)  + SUMIF(Sta!$B:$B,$A162,Sta!$Y:$Y) )/$D162</f>
        <v>#DIV/0!</v>
      </c>
      <c r="F162" s="6" t="e">
        <f>SUMIF(Sta!$A:$A,$A162,Sta!$Y:$Y)/$B162</f>
        <v>#DIV/0!</v>
      </c>
      <c r="G162" s="6" t="e">
        <f>SUMIF(Sta!$B:$B,$A162,Sta!$Y:$Y)/$C162</f>
        <v>#DIV/0!</v>
      </c>
      <c r="H162" s="10" t="e">
        <f>(SUMIF(Sta!$A:$A,$A162,Sta!$U:$U)  + SUMIF(Sta!$B:$B,$A162,Sta!$V:$V) )/$D162</f>
        <v>#DIV/0!</v>
      </c>
      <c r="I162" s="6" t="e">
        <f>SUMIF(Sta!$A:$A,$A162,Sta!$U:$U)/$B162</f>
        <v>#DIV/0!</v>
      </c>
      <c r="J162" s="6" t="e">
        <f>SUMIF(Sta!$B:$B,$A162,Sta!$V:$V)/$C162</f>
        <v>#DIV/0!</v>
      </c>
      <c r="K162" s="10" t="e">
        <f>(SUMIF(Sta!$A:$A,$A162,Sta!$W:$W)  + SUMIF(Sta!$B:$B,$A162,Sta!$X:$X) )/$D162</f>
        <v>#DIV/0!</v>
      </c>
      <c r="L162" s="6" t="e">
        <f>SUMIF(Sta!$A:$A,$A162,Sta!$W:$W)/$B162</f>
        <v>#DIV/0!</v>
      </c>
      <c r="M162" s="6" t="e">
        <f>SUMIF(Sta!$B:$B,$A162,Sta!$X:$X)/$C162</f>
        <v>#DIV/0!</v>
      </c>
      <c r="N162" s="11" t="e">
        <f>(COUNTIFS(Sta!$A:$A,$A162,Sta!$Y:$Y,"&gt;8") +COUNTIFS(Sta!$B:$B,$A162,Sta!$Y:$Y,"&gt;8"))/$D162</f>
        <v>#DIV/0!</v>
      </c>
      <c r="O162" s="8" t="e">
        <f>COUNTIFS(Sta!$A:$A,$A162,Sta!$Y:$Y,"&gt;8")/$B162</f>
        <v>#DIV/0!</v>
      </c>
      <c r="P162" s="8" t="e">
        <f>COUNTIFS(Sta!$B:$B,$A162,Sta!$Y:$Y,"&gt;8")/$C162</f>
        <v>#DIV/0!</v>
      </c>
      <c r="Q162" s="11" t="e">
        <f>(COUNTIFS(Sta!$A:$A,$A162,Sta!$Y:$Y,"&gt;10") +COUNTIFS(Sta!$B:$B,$A162,Sta!$Y:$Y,"&gt;10"))/$D162</f>
        <v>#DIV/0!</v>
      </c>
      <c r="R162" s="8" t="e">
        <f>COUNTIFS(Sta!$A:$A,$A162,Sta!$Y:$Y,"&gt;10")/$B162</f>
        <v>#DIV/0!</v>
      </c>
      <c r="S162" s="8" t="e">
        <f>COUNTIFS(Sta!$B:$B,$A162,Sta!$Y:$Y,"&gt;10")/$C162</f>
        <v>#DIV/0!</v>
      </c>
      <c r="T162" s="11" t="e">
        <f>(COUNTIFS(Sta!$A:$A,$A162,Sta!$Y:$Y,"&lt;12") +COUNTIFS(Sta!$B:$B,$A162,Sta!$Y:$Y,"&lt;12"))/$D162</f>
        <v>#DIV/0!</v>
      </c>
      <c r="U162" s="8" t="e">
        <f>COUNTIFS(Sta!$A:$A,$A162,Sta!$Y:$Y,"&lt;12")/$B162</f>
        <v>#DIV/0!</v>
      </c>
      <c r="V162" s="8" t="e">
        <f>COUNTIFS(Sta!$B:$B,$A162,Sta!$Y:$Y,"&lt;12")/$C162</f>
        <v>#DIV/0!</v>
      </c>
    </row>
    <row r="163" spans="1:22" x14ac:dyDescent="0.3">
      <c r="A163" s="62" t="s">
        <v>261</v>
      </c>
      <c r="B163" s="9">
        <f>COUNTIF(Sta!A:A,A163)</f>
        <v>1</v>
      </c>
      <c r="C163" s="4">
        <f>COUNTIF(Sta!B:B,A163)</f>
        <v>0</v>
      </c>
      <c r="D163" s="4">
        <f t="shared" si="5"/>
        <v>1</v>
      </c>
      <c r="E163" s="10">
        <f>(SUMIF(Sta!$A:$A,$A163,Sta!$Y:$Y)  + SUMIF(Sta!$B:$B,$A163,Sta!$Y:$Y) )/$D163</f>
        <v>20</v>
      </c>
      <c r="F163" s="6">
        <f>SUMIF(Sta!$A:$A,$A163,Sta!$Y:$Y)/$B163</f>
        <v>20</v>
      </c>
      <c r="G163" s="6" t="e">
        <f>SUMIF(Sta!$B:$B,$A163,Sta!$Y:$Y)/$C163</f>
        <v>#DIV/0!</v>
      </c>
      <c r="H163" s="10">
        <f>(SUMIF(Sta!$A:$A,$A163,Sta!$U:$U)  + SUMIF(Sta!$B:$B,$A163,Sta!$V:$V) )/$D163</f>
        <v>14</v>
      </c>
      <c r="I163" s="6">
        <f>SUMIF(Sta!$A:$A,$A163,Sta!$U:$U)/$B163</f>
        <v>14</v>
      </c>
      <c r="J163" s="6" t="e">
        <f>SUMIF(Sta!$B:$B,$A163,Sta!$V:$V)/$C163</f>
        <v>#DIV/0!</v>
      </c>
      <c r="K163" s="10">
        <f>(SUMIF(Sta!$A:$A,$A163,Sta!$W:$W)  + SUMIF(Sta!$B:$B,$A163,Sta!$X:$X) )/$D163</f>
        <v>6</v>
      </c>
      <c r="L163" s="6">
        <f>SUMIF(Sta!$A:$A,$A163,Sta!$W:$W)/$B163</f>
        <v>6</v>
      </c>
      <c r="M163" s="6" t="e">
        <f>SUMIF(Sta!$B:$B,$A163,Sta!$X:$X)/$C163</f>
        <v>#DIV/0!</v>
      </c>
      <c r="N163" s="11">
        <f>(COUNTIFS(Sta!$A:$A,$A163,Sta!$Y:$Y,"&gt;8") +COUNTIFS(Sta!$B:$B,$A163,Sta!$Y:$Y,"&gt;8"))/$D163</f>
        <v>1</v>
      </c>
      <c r="O163" s="8">
        <f>COUNTIFS(Sta!$A:$A,$A163,Sta!$Y:$Y,"&gt;8")/$B163</f>
        <v>1</v>
      </c>
      <c r="P163" s="8" t="e">
        <f>COUNTIFS(Sta!$B:$B,$A163,Sta!$Y:$Y,"&gt;8")/$C163</f>
        <v>#DIV/0!</v>
      </c>
      <c r="Q163" s="11">
        <f>(COUNTIFS(Sta!$A:$A,$A163,Sta!$Y:$Y,"&gt;10") +COUNTIFS(Sta!$B:$B,$A163,Sta!$Y:$Y,"&gt;10"))/$D163</f>
        <v>1</v>
      </c>
      <c r="R163" s="8">
        <f>COUNTIFS(Sta!$A:$A,$A163,Sta!$Y:$Y,"&gt;10")/$B163</f>
        <v>1</v>
      </c>
      <c r="S163" s="8" t="e">
        <f>COUNTIFS(Sta!$B:$B,$A163,Sta!$Y:$Y,"&gt;10")/$C163</f>
        <v>#DIV/0!</v>
      </c>
      <c r="T163" s="11">
        <f>(COUNTIFS(Sta!$A:$A,$A163,Sta!$Y:$Y,"&lt;12") +COUNTIFS(Sta!$B:$B,$A163,Sta!$Y:$Y,"&lt;12"))/$D163</f>
        <v>0</v>
      </c>
      <c r="U163" s="8">
        <f>COUNTIFS(Sta!$A:$A,$A163,Sta!$Y:$Y,"&lt;12")/$B163</f>
        <v>0</v>
      </c>
      <c r="V163" s="8" t="e">
        <f>COUNTIFS(Sta!$B:$B,$A163,Sta!$Y:$Y,"&lt;12")/$C163</f>
        <v>#DIV/0!</v>
      </c>
    </row>
    <row r="164" spans="1:22" x14ac:dyDescent="0.3">
      <c r="A164" s="62" t="s">
        <v>266</v>
      </c>
      <c r="B164" s="9">
        <f>COUNTIF(Sta!A:A,A164)</f>
        <v>0</v>
      </c>
      <c r="C164" s="4">
        <f>COUNTIF(Sta!B:B,A164)</f>
        <v>0</v>
      </c>
      <c r="D164" s="4">
        <f t="shared" si="5"/>
        <v>0</v>
      </c>
      <c r="E164" s="10" t="e">
        <f>(SUMIF(Sta!$A:$A,$A164,Sta!$Y:$Y)  + SUMIF(Sta!$B:$B,$A164,Sta!$Y:$Y) )/$D164</f>
        <v>#DIV/0!</v>
      </c>
      <c r="F164" s="6" t="e">
        <f>SUMIF(Sta!$A:$A,$A164,Sta!$Y:$Y)/$B164</f>
        <v>#DIV/0!</v>
      </c>
      <c r="G164" s="6" t="e">
        <f>SUMIF(Sta!$B:$B,$A164,Sta!$Y:$Y)/$C164</f>
        <v>#DIV/0!</v>
      </c>
      <c r="H164" s="10" t="e">
        <f>(SUMIF(Sta!$A:$A,$A164,Sta!$U:$U)  + SUMIF(Sta!$B:$B,$A164,Sta!$V:$V) )/$D164</f>
        <v>#DIV/0!</v>
      </c>
      <c r="I164" s="6" t="e">
        <f>SUMIF(Sta!$A:$A,$A164,Sta!$U:$U)/$B164</f>
        <v>#DIV/0!</v>
      </c>
      <c r="J164" s="6" t="e">
        <f>SUMIF(Sta!$B:$B,$A164,Sta!$V:$V)/$C164</f>
        <v>#DIV/0!</v>
      </c>
      <c r="K164" s="10" t="e">
        <f>(SUMIF(Sta!$A:$A,$A164,Sta!$W:$W)  + SUMIF(Sta!$B:$B,$A164,Sta!$X:$X) )/$D164</f>
        <v>#DIV/0!</v>
      </c>
      <c r="L164" s="6" t="e">
        <f>SUMIF(Sta!$A:$A,$A164,Sta!$W:$W)/$B164</f>
        <v>#DIV/0!</v>
      </c>
      <c r="M164" s="6" t="e">
        <f>SUMIF(Sta!$B:$B,$A164,Sta!$X:$X)/$C164</f>
        <v>#DIV/0!</v>
      </c>
      <c r="N164" s="11" t="e">
        <f>(COUNTIFS(Sta!$A:$A,$A164,Sta!$Y:$Y,"&gt;8") +COUNTIFS(Sta!$B:$B,$A164,Sta!$Y:$Y,"&gt;8"))/$D164</f>
        <v>#DIV/0!</v>
      </c>
      <c r="O164" s="8" t="e">
        <f>COUNTIFS(Sta!$A:$A,$A164,Sta!$Y:$Y,"&gt;8")/$B164</f>
        <v>#DIV/0!</v>
      </c>
      <c r="P164" s="8" t="e">
        <f>COUNTIFS(Sta!$B:$B,$A164,Sta!$Y:$Y,"&gt;8")/$C164</f>
        <v>#DIV/0!</v>
      </c>
      <c r="Q164" s="11" t="e">
        <f>(COUNTIFS(Sta!$A:$A,$A164,Sta!$Y:$Y,"&gt;10") +COUNTIFS(Sta!$B:$B,$A164,Sta!$Y:$Y,"&gt;10"))/$D164</f>
        <v>#DIV/0!</v>
      </c>
      <c r="R164" s="8" t="e">
        <f>COUNTIFS(Sta!$A:$A,$A164,Sta!$Y:$Y,"&gt;10")/$B164</f>
        <v>#DIV/0!</v>
      </c>
      <c r="S164" s="8" t="e">
        <f>COUNTIFS(Sta!$B:$B,$A164,Sta!$Y:$Y,"&gt;10")/$C164</f>
        <v>#DIV/0!</v>
      </c>
      <c r="T164" s="11" t="e">
        <f>(COUNTIFS(Sta!$A:$A,$A164,Sta!$Y:$Y,"&lt;12") +COUNTIFS(Sta!$B:$B,$A164,Sta!$Y:$Y,"&lt;12"))/$D164</f>
        <v>#DIV/0!</v>
      </c>
      <c r="U164" s="8" t="e">
        <f>COUNTIFS(Sta!$A:$A,$A164,Sta!$Y:$Y,"&lt;12")/$B164</f>
        <v>#DIV/0!</v>
      </c>
      <c r="V164" s="8" t="e">
        <f>COUNTIFS(Sta!$B:$B,$A164,Sta!$Y:$Y,"&lt;12")/$C164</f>
        <v>#DIV/0!</v>
      </c>
    </row>
    <row r="165" spans="1:22" x14ac:dyDescent="0.3">
      <c r="A165" s="62" t="s">
        <v>260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0" t="e">
        <f>(SUMIF(Sta!$A:$A,$A165,Sta!$Y:$Y)  + SUMIF(Sta!$B:$B,$A165,Sta!$Y:$Y) )/$D165</f>
        <v>#DIV/0!</v>
      </c>
      <c r="F165" s="6" t="e">
        <f>SUMIF(Sta!$A:$A,$A165,Sta!$Y:$Y)/$B165</f>
        <v>#DIV/0!</v>
      </c>
      <c r="G165" s="6" t="e">
        <f>SUMIF(Sta!$B:$B,$A165,Sta!$Y:$Y)/$C165</f>
        <v>#DIV/0!</v>
      </c>
      <c r="H165" s="10" t="e">
        <f>(SUMIF(Sta!$A:$A,$A165,Sta!$U:$U)  + SUMIF(Sta!$B:$B,$A165,Sta!$V:$V) )/$D165</f>
        <v>#DIV/0!</v>
      </c>
      <c r="I165" s="6" t="e">
        <f>SUMIF(Sta!$A:$A,$A165,Sta!$U:$U)/$B165</f>
        <v>#DIV/0!</v>
      </c>
      <c r="J165" s="6" t="e">
        <f>SUMIF(Sta!$B:$B,$A165,Sta!$V:$V)/$C165</f>
        <v>#DIV/0!</v>
      </c>
      <c r="K165" s="10" t="e">
        <f>(SUMIF(Sta!$A:$A,$A165,Sta!$W:$W)  + SUMIF(Sta!$B:$B,$A165,Sta!$X:$X) )/$D165</f>
        <v>#DIV/0!</v>
      </c>
      <c r="L165" s="6" t="e">
        <f>SUMIF(Sta!$A:$A,$A165,Sta!$W:$W)/$B165</f>
        <v>#DIV/0!</v>
      </c>
      <c r="M165" s="6" t="e">
        <f>SUMIF(Sta!$B:$B,$A165,Sta!$X:$X)/$C165</f>
        <v>#DIV/0!</v>
      </c>
      <c r="N165" s="11" t="e">
        <f>(COUNTIFS(Sta!$A:$A,$A165,Sta!$Y:$Y,"&gt;8") +COUNTIFS(Sta!$B:$B,$A165,Sta!$Y:$Y,"&gt;8"))/$D165</f>
        <v>#DIV/0!</v>
      </c>
      <c r="O165" s="8" t="e">
        <f>COUNTIFS(Sta!$A:$A,$A165,Sta!$Y:$Y,"&gt;8")/$B165</f>
        <v>#DIV/0!</v>
      </c>
      <c r="P165" s="8" t="e">
        <f>COUNTIFS(Sta!$B:$B,$A165,Sta!$Y:$Y,"&gt;8")/$C165</f>
        <v>#DIV/0!</v>
      </c>
      <c r="Q165" s="11" t="e">
        <f>(COUNTIFS(Sta!$A:$A,$A165,Sta!$Y:$Y,"&gt;10") +COUNTIFS(Sta!$B:$B,$A165,Sta!$Y:$Y,"&gt;10"))/$D165</f>
        <v>#DIV/0!</v>
      </c>
      <c r="R165" s="8" t="e">
        <f>COUNTIFS(Sta!$A:$A,$A165,Sta!$Y:$Y,"&gt;10")/$B165</f>
        <v>#DIV/0!</v>
      </c>
      <c r="S165" s="8" t="e">
        <f>COUNTIFS(Sta!$B:$B,$A165,Sta!$Y:$Y,"&gt;10")/$C165</f>
        <v>#DIV/0!</v>
      </c>
      <c r="T165" s="11" t="e">
        <f>(COUNTIFS(Sta!$A:$A,$A165,Sta!$Y:$Y,"&lt;12") +COUNTIFS(Sta!$B:$B,$A165,Sta!$Y:$Y,"&lt;12"))/$D165</f>
        <v>#DIV/0!</v>
      </c>
      <c r="U165" s="8" t="e">
        <f>COUNTIFS(Sta!$A:$A,$A165,Sta!$Y:$Y,"&lt;12")/$B165</f>
        <v>#DIV/0!</v>
      </c>
      <c r="V165" s="8" t="e">
        <f>COUNTIFS(Sta!$B:$B,$A165,Sta!$Y:$Y,"&lt;12")/$C165</f>
        <v>#DIV/0!</v>
      </c>
    </row>
    <row r="166" spans="1:22" x14ac:dyDescent="0.3">
      <c r="A166" s="62" t="s">
        <v>262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0" t="e">
        <f>(SUMIF(Sta!$A:$A,$A166,Sta!$Y:$Y)  + SUMIF(Sta!$B:$B,$A166,Sta!$Y:$Y) )/$D166</f>
        <v>#DIV/0!</v>
      </c>
      <c r="F166" s="6" t="e">
        <f>SUMIF(Sta!$A:$A,$A166,Sta!$Y:$Y)/$B166</f>
        <v>#DIV/0!</v>
      </c>
      <c r="G166" s="6" t="e">
        <f>SUMIF(Sta!$B:$B,$A166,Sta!$Y:$Y)/$C166</f>
        <v>#DIV/0!</v>
      </c>
      <c r="H166" s="10" t="e">
        <f>(SUMIF(Sta!$A:$A,$A166,Sta!$U:$U)  + SUMIF(Sta!$B:$B,$A166,Sta!$V:$V) )/$D166</f>
        <v>#DIV/0!</v>
      </c>
      <c r="I166" s="6" t="e">
        <f>SUMIF(Sta!$A:$A,$A166,Sta!$U:$U)/$B166</f>
        <v>#DIV/0!</v>
      </c>
      <c r="J166" s="6" t="e">
        <f>SUMIF(Sta!$B:$B,$A166,Sta!$V:$V)/$C166</f>
        <v>#DIV/0!</v>
      </c>
      <c r="K166" s="10" t="e">
        <f>(SUMIF(Sta!$A:$A,$A166,Sta!$W:$W)  + SUMIF(Sta!$B:$B,$A166,Sta!$X:$X) )/$D166</f>
        <v>#DIV/0!</v>
      </c>
      <c r="L166" s="6" t="e">
        <f>SUMIF(Sta!$A:$A,$A166,Sta!$W:$W)/$B166</f>
        <v>#DIV/0!</v>
      </c>
      <c r="M166" s="6" t="e">
        <f>SUMIF(Sta!$B:$B,$A166,Sta!$X:$X)/$C166</f>
        <v>#DIV/0!</v>
      </c>
      <c r="N166" s="11" t="e">
        <f>(COUNTIFS(Sta!$A:$A,$A166,Sta!$Y:$Y,"&gt;8") +COUNTIFS(Sta!$B:$B,$A166,Sta!$Y:$Y,"&gt;8"))/$D166</f>
        <v>#DIV/0!</v>
      </c>
      <c r="O166" s="8" t="e">
        <f>COUNTIFS(Sta!$A:$A,$A166,Sta!$Y:$Y,"&gt;8")/$B166</f>
        <v>#DIV/0!</v>
      </c>
      <c r="P166" s="8" t="e">
        <f>COUNTIFS(Sta!$B:$B,$A166,Sta!$Y:$Y,"&gt;8")/$C166</f>
        <v>#DIV/0!</v>
      </c>
      <c r="Q166" s="11" t="e">
        <f>(COUNTIFS(Sta!$A:$A,$A166,Sta!$Y:$Y,"&gt;10") +COUNTIFS(Sta!$B:$B,$A166,Sta!$Y:$Y,"&gt;10"))/$D166</f>
        <v>#DIV/0!</v>
      </c>
      <c r="R166" s="8" t="e">
        <f>COUNTIFS(Sta!$A:$A,$A166,Sta!$Y:$Y,"&gt;10")/$B166</f>
        <v>#DIV/0!</v>
      </c>
      <c r="S166" s="8" t="e">
        <f>COUNTIFS(Sta!$B:$B,$A166,Sta!$Y:$Y,"&gt;10")/$C166</f>
        <v>#DIV/0!</v>
      </c>
      <c r="T166" s="11" t="e">
        <f>(COUNTIFS(Sta!$A:$A,$A166,Sta!$Y:$Y,"&lt;12") +COUNTIFS(Sta!$B:$B,$A166,Sta!$Y:$Y,"&lt;12"))/$D166</f>
        <v>#DIV/0!</v>
      </c>
      <c r="U166" s="8" t="e">
        <f>COUNTIFS(Sta!$A:$A,$A166,Sta!$Y:$Y,"&lt;12")/$B166</f>
        <v>#DIV/0!</v>
      </c>
      <c r="V166" s="8" t="e">
        <f>COUNTIFS(Sta!$B:$B,$A166,Sta!$Y:$Y,"&lt;12")/$C166</f>
        <v>#DIV/0!</v>
      </c>
    </row>
    <row r="167" spans="1:22" x14ac:dyDescent="0.3">
      <c r="A167" s="62" t="s">
        <v>259</v>
      </c>
      <c r="B167" s="9">
        <f>COUNTIF(Sta!A:A,A167)</f>
        <v>0</v>
      </c>
      <c r="C167" s="4">
        <f>COUNTIF(Sta!B:B,A167)</f>
        <v>0</v>
      </c>
      <c r="D167" s="4">
        <f t="shared" si="5"/>
        <v>0</v>
      </c>
      <c r="E167" s="10" t="e">
        <f>(SUMIF(Sta!$A:$A,$A167,Sta!$Y:$Y)  + SUMIF(Sta!$B:$B,$A167,Sta!$Y:$Y) )/$D167</f>
        <v>#DIV/0!</v>
      </c>
      <c r="F167" s="6" t="e">
        <f>SUMIF(Sta!$A:$A,$A167,Sta!$Y:$Y)/$B167</f>
        <v>#DIV/0!</v>
      </c>
      <c r="G167" s="6" t="e">
        <f>SUMIF(Sta!$B:$B,$A167,Sta!$Y:$Y)/$C167</f>
        <v>#DIV/0!</v>
      </c>
      <c r="H167" s="10" t="e">
        <f>(SUMIF(Sta!$A:$A,$A167,Sta!$U:$U)  + SUMIF(Sta!$B:$B,$A167,Sta!$V:$V) )/$D167</f>
        <v>#DIV/0!</v>
      </c>
      <c r="I167" s="6" t="e">
        <f>SUMIF(Sta!$A:$A,$A167,Sta!$U:$U)/$B167</f>
        <v>#DIV/0!</v>
      </c>
      <c r="J167" s="6" t="e">
        <f>SUMIF(Sta!$B:$B,$A167,Sta!$V:$V)/$C167</f>
        <v>#DIV/0!</v>
      </c>
      <c r="K167" s="10" t="e">
        <f>(SUMIF(Sta!$A:$A,$A167,Sta!$W:$W)  + SUMIF(Sta!$B:$B,$A167,Sta!$X:$X) )/$D167</f>
        <v>#DIV/0!</v>
      </c>
      <c r="L167" s="6" t="e">
        <f>SUMIF(Sta!$A:$A,$A167,Sta!$W:$W)/$B167</f>
        <v>#DIV/0!</v>
      </c>
      <c r="M167" s="6" t="e">
        <f>SUMIF(Sta!$B:$B,$A167,Sta!$X:$X)/$C167</f>
        <v>#DIV/0!</v>
      </c>
      <c r="N167" s="11" t="e">
        <f>(COUNTIFS(Sta!$A:$A,$A167,Sta!$Y:$Y,"&gt;8") +COUNTIFS(Sta!$B:$B,$A167,Sta!$Y:$Y,"&gt;8"))/$D167</f>
        <v>#DIV/0!</v>
      </c>
      <c r="O167" s="8" t="e">
        <f>COUNTIFS(Sta!$A:$A,$A167,Sta!$Y:$Y,"&gt;8")/$B167</f>
        <v>#DIV/0!</v>
      </c>
      <c r="P167" s="8" t="e">
        <f>COUNTIFS(Sta!$B:$B,$A167,Sta!$Y:$Y,"&gt;8")/$C167</f>
        <v>#DIV/0!</v>
      </c>
      <c r="Q167" s="11" t="e">
        <f>(COUNTIFS(Sta!$A:$A,$A167,Sta!$Y:$Y,"&gt;10") +COUNTIFS(Sta!$B:$B,$A167,Sta!$Y:$Y,"&gt;10"))/$D167</f>
        <v>#DIV/0!</v>
      </c>
      <c r="R167" s="8" t="e">
        <f>COUNTIFS(Sta!$A:$A,$A167,Sta!$Y:$Y,"&gt;10")/$B167</f>
        <v>#DIV/0!</v>
      </c>
      <c r="S167" s="8" t="e">
        <f>COUNTIFS(Sta!$B:$B,$A167,Sta!$Y:$Y,"&gt;10")/$C167</f>
        <v>#DIV/0!</v>
      </c>
      <c r="T167" s="11" t="e">
        <f>(COUNTIFS(Sta!$A:$A,$A167,Sta!$Y:$Y,"&lt;12") +COUNTIFS(Sta!$B:$B,$A167,Sta!$Y:$Y,"&lt;12"))/$D167</f>
        <v>#DIV/0!</v>
      </c>
      <c r="U167" s="8" t="e">
        <f>COUNTIFS(Sta!$A:$A,$A167,Sta!$Y:$Y,"&lt;12")/$B167</f>
        <v>#DIV/0!</v>
      </c>
      <c r="V167" s="8" t="e">
        <f>COUNTIFS(Sta!$B:$B,$A167,Sta!$Y:$Y,"&lt;12")/$C167</f>
        <v>#DIV/0!</v>
      </c>
    </row>
    <row r="168" spans="1:22" x14ac:dyDescent="0.3">
      <c r="A168" s="62" t="s">
        <v>265</v>
      </c>
      <c r="B168" s="9">
        <f>COUNTIF(Sta!A:A,A168)</f>
        <v>0</v>
      </c>
      <c r="C168" s="4">
        <f>COUNTIF(Sta!B:B,A168)</f>
        <v>0</v>
      </c>
      <c r="D168" s="4">
        <f t="shared" si="5"/>
        <v>0</v>
      </c>
      <c r="E168" s="10" t="e">
        <f>(SUMIF(Sta!$A:$A,$A168,Sta!$Y:$Y)  + SUMIF(Sta!$B:$B,$A168,Sta!$Y:$Y) )/$D168</f>
        <v>#DIV/0!</v>
      </c>
      <c r="F168" s="6" t="e">
        <f>SUMIF(Sta!$A:$A,$A168,Sta!$Y:$Y)/$B168</f>
        <v>#DIV/0!</v>
      </c>
      <c r="G168" s="6" t="e">
        <f>SUMIF(Sta!$B:$B,$A168,Sta!$Y:$Y)/$C168</f>
        <v>#DIV/0!</v>
      </c>
      <c r="H168" s="10" t="e">
        <f>(SUMIF(Sta!$A:$A,$A168,Sta!$U:$U)  + SUMIF(Sta!$B:$B,$A168,Sta!$V:$V) )/$D168</f>
        <v>#DIV/0!</v>
      </c>
      <c r="I168" s="6" t="e">
        <f>SUMIF(Sta!$A:$A,$A168,Sta!$U:$U)/$B168</f>
        <v>#DIV/0!</v>
      </c>
      <c r="J168" s="6" t="e">
        <f>SUMIF(Sta!$B:$B,$A168,Sta!$V:$V)/$C168</f>
        <v>#DIV/0!</v>
      </c>
      <c r="K168" s="10" t="e">
        <f>(SUMIF(Sta!$A:$A,$A168,Sta!$W:$W)  + SUMIF(Sta!$B:$B,$A168,Sta!$X:$X) )/$D168</f>
        <v>#DIV/0!</v>
      </c>
      <c r="L168" s="6" t="e">
        <f>SUMIF(Sta!$A:$A,$A168,Sta!$W:$W)/$B168</f>
        <v>#DIV/0!</v>
      </c>
      <c r="M168" s="6" t="e">
        <f>SUMIF(Sta!$B:$B,$A168,Sta!$X:$X)/$C168</f>
        <v>#DIV/0!</v>
      </c>
      <c r="N168" s="11" t="e">
        <f>(COUNTIFS(Sta!$A:$A,$A168,Sta!$Y:$Y,"&gt;8") +COUNTIFS(Sta!$B:$B,$A168,Sta!$Y:$Y,"&gt;8"))/$D168</f>
        <v>#DIV/0!</v>
      </c>
      <c r="O168" s="8" t="e">
        <f>COUNTIFS(Sta!$A:$A,$A168,Sta!$Y:$Y,"&gt;8")/$B168</f>
        <v>#DIV/0!</v>
      </c>
      <c r="P168" s="8" t="e">
        <f>COUNTIFS(Sta!$B:$B,$A168,Sta!$Y:$Y,"&gt;8")/$C168</f>
        <v>#DIV/0!</v>
      </c>
      <c r="Q168" s="11" t="e">
        <f>(COUNTIFS(Sta!$A:$A,$A168,Sta!$Y:$Y,"&gt;10") +COUNTIFS(Sta!$B:$B,$A168,Sta!$Y:$Y,"&gt;10"))/$D168</f>
        <v>#DIV/0!</v>
      </c>
      <c r="R168" s="8" t="e">
        <f>COUNTIFS(Sta!$A:$A,$A168,Sta!$Y:$Y,"&gt;10")/$B168</f>
        <v>#DIV/0!</v>
      </c>
      <c r="S168" s="8" t="e">
        <f>COUNTIFS(Sta!$B:$B,$A168,Sta!$Y:$Y,"&gt;10")/$C168</f>
        <v>#DIV/0!</v>
      </c>
      <c r="T168" s="11" t="e">
        <f>(COUNTIFS(Sta!$A:$A,$A168,Sta!$Y:$Y,"&lt;12") +COUNTIFS(Sta!$B:$B,$A168,Sta!$Y:$Y,"&lt;12"))/$D168</f>
        <v>#DIV/0!</v>
      </c>
      <c r="U168" s="8" t="e">
        <f>COUNTIFS(Sta!$A:$A,$A168,Sta!$Y:$Y,"&lt;12")/$B168</f>
        <v>#DIV/0!</v>
      </c>
      <c r="V168" s="8" t="e">
        <f>COUNTIFS(Sta!$B:$B,$A168,Sta!$Y:$Y,"&lt;12")/$C168</f>
        <v>#DIV/0!</v>
      </c>
    </row>
    <row r="169" spans="1:22" x14ac:dyDescent="0.3">
      <c r="A169" s="62" t="s">
        <v>295</v>
      </c>
      <c r="B169" s="9">
        <f>COUNTIF(Sta!A:A,A169)</f>
        <v>0</v>
      </c>
      <c r="C169" s="4">
        <f>COUNTIF(Sta!B:B,A169)</f>
        <v>1</v>
      </c>
      <c r="D169" s="4">
        <f t="shared" si="5"/>
        <v>1</v>
      </c>
      <c r="E169" s="10">
        <f>(SUMIF(Sta!$A:$A,$A169,Sta!$Y:$Y)  + SUMIF(Sta!$B:$B,$A169,Sta!$Y:$Y) )/$D169</f>
        <v>10</v>
      </c>
      <c r="F169" s="6" t="e">
        <f>SUMIF(Sta!$A:$A,$A169,Sta!$Y:$Y)/$B169</f>
        <v>#DIV/0!</v>
      </c>
      <c r="G169" s="6">
        <f>SUMIF(Sta!$B:$B,$A169,Sta!$Y:$Y)/$C169</f>
        <v>10</v>
      </c>
      <c r="H169" s="10">
        <f>(SUMIF(Sta!$A:$A,$A169,Sta!$U:$U)  + SUMIF(Sta!$B:$B,$A169,Sta!$V:$V) )/$D169</f>
        <v>3</v>
      </c>
      <c r="I169" s="6" t="e">
        <f>SUMIF(Sta!$A:$A,$A169,Sta!$U:$U)/$B169</f>
        <v>#DIV/0!</v>
      </c>
      <c r="J169" s="6">
        <f>SUMIF(Sta!$B:$B,$A169,Sta!$V:$V)/$C169</f>
        <v>3</v>
      </c>
      <c r="K169" s="10">
        <f>(SUMIF(Sta!$A:$A,$A169,Sta!$W:$W)  + SUMIF(Sta!$B:$B,$A169,Sta!$X:$X) )/$D169</f>
        <v>7</v>
      </c>
      <c r="L169" s="6" t="e">
        <f>SUMIF(Sta!$A:$A,$A169,Sta!$W:$W)/$B169</f>
        <v>#DIV/0!</v>
      </c>
      <c r="M169" s="6">
        <f>SUMIF(Sta!$B:$B,$A169,Sta!$X:$X)/$C169</f>
        <v>7</v>
      </c>
      <c r="N169" s="11">
        <f>(COUNTIFS(Sta!$A:$A,$A169,Sta!$Y:$Y,"&gt;8") +COUNTIFS(Sta!$B:$B,$A169,Sta!$Y:$Y,"&gt;8"))/$D169</f>
        <v>1</v>
      </c>
      <c r="O169" s="8" t="e">
        <f>COUNTIFS(Sta!$A:$A,$A169,Sta!$Y:$Y,"&gt;8")/$B169</f>
        <v>#DIV/0!</v>
      </c>
      <c r="P169" s="8">
        <f>COUNTIFS(Sta!$B:$B,$A169,Sta!$Y:$Y,"&gt;8")/$C169</f>
        <v>1</v>
      </c>
      <c r="Q169" s="11">
        <f>(COUNTIFS(Sta!$A:$A,$A169,Sta!$Y:$Y,"&gt;10") +COUNTIFS(Sta!$B:$B,$A169,Sta!$Y:$Y,"&gt;10"))/$D169</f>
        <v>0</v>
      </c>
      <c r="R169" s="8" t="e">
        <f>COUNTIFS(Sta!$A:$A,$A169,Sta!$Y:$Y,"&gt;10")/$B169</f>
        <v>#DIV/0!</v>
      </c>
      <c r="S169" s="8">
        <f>COUNTIFS(Sta!$B:$B,$A169,Sta!$Y:$Y,"&gt;10")/$C169</f>
        <v>0</v>
      </c>
      <c r="T169" s="11">
        <f>(COUNTIFS(Sta!$A:$A,$A169,Sta!$Y:$Y,"&lt;12") +COUNTIFS(Sta!$B:$B,$A169,Sta!$Y:$Y,"&lt;12"))/$D169</f>
        <v>1</v>
      </c>
      <c r="U169" s="8" t="e">
        <f>COUNTIFS(Sta!$A:$A,$A169,Sta!$Y:$Y,"&lt;12")/$B169</f>
        <v>#DIV/0!</v>
      </c>
      <c r="V169" s="8">
        <f>COUNTIFS(Sta!$B:$B,$A169,Sta!$Y:$Y,"&lt;12")/$C169</f>
        <v>1</v>
      </c>
    </row>
    <row r="170" spans="1:22" x14ac:dyDescent="0.3">
      <c r="A170" s="62" t="s">
        <v>285</v>
      </c>
      <c r="B170" s="9">
        <f>COUNTIF(Sta!A:A,A170)</f>
        <v>1</v>
      </c>
      <c r="C170" s="4">
        <f>COUNTIF(Sta!B:B,A170)</f>
        <v>0</v>
      </c>
      <c r="D170" s="4">
        <f t="shared" si="5"/>
        <v>1</v>
      </c>
      <c r="E170" s="10">
        <f>(SUMIF(Sta!$A:$A,$A170,Sta!$Y:$Y)  + SUMIF(Sta!$B:$B,$A170,Sta!$Y:$Y) )/$D170</f>
        <v>7</v>
      </c>
      <c r="F170" s="6">
        <f>SUMIF(Sta!$A:$A,$A170,Sta!$Y:$Y)/$B170</f>
        <v>7</v>
      </c>
      <c r="G170" s="6" t="e">
        <f>SUMIF(Sta!$B:$B,$A170,Sta!$Y:$Y)/$C170</f>
        <v>#DIV/0!</v>
      </c>
      <c r="H170" s="10">
        <f>(SUMIF(Sta!$A:$A,$A170,Sta!$U:$U)  + SUMIF(Sta!$B:$B,$A170,Sta!$V:$V) )/$D170</f>
        <v>4</v>
      </c>
      <c r="I170" s="6">
        <f>SUMIF(Sta!$A:$A,$A170,Sta!$U:$U)/$B170</f>
        <v>4</v>
      </c>
      <c r="J170" s="6" t="e">
        <f>SUMIF(Sta!$B:$B,$A170,Sta!$V:$V)/$C170</f>
        <v>#DIV/0!</v>
      </c>
      <c r="K170" s="10">
        <f>(SUMIF(Sta!$A:$A,$A170,Sta!$W:$W)  + SUMIF(Sta!$B:$B,$A170,Sta!$X:$X) )/$D170</f>
        <v>3</v>
      </c>
      <c r="L170" s="6">
        <f>SUMIF(Sta!$A:$A,$A170,Sta!$W:$W)/$B170</f>
        <v>3</v>
      </c>
      <c r="M170" s="6" t="e">
        <f>SUMIF(Sta!$B:$B,$A170,Sta!$X:$X)/$C170</f>
        <v>#DIV/0!</v>
      </c>
      <c r="N170" s="11">
        <f>(COUNTIFS(Sta!$A:$A,$A170,Sta!$Y:$Y,"&gt;8") +COUNTIFS(Sta!$B:$B,$A170,Sta!$Y:$Y,"&gt;8"))/$D170</f>
        <v>0</v>
      </c>
      <c r="O170" s="8">
        <f>COUNTIFS(Sta!$A:$A,$A170,Sta!$Y:$Y,"&gt;8")/$B170</f>
        <v>0</v>
      </c>
      <c r="P170" s="8" t="e">
        <f>COUNTIFS(Sta!$B:$B,$A170,Sta!$Y:$Y,"&gt;8")/$C170</f>
        <v>#DIV/0!</v>
      </c>
      <c r="Q170" s="11">
        <f>(COUNTIFS(Sta!$A:$A,$A170,Sta!$Y:$Y,"&gt;10") +COUNTIFS(Sta!$B:$B,$A170,Sta!$Y:$Y,"&gt;10"))/$D170</f>
        <v>0</v>
      </c>
      <c r="R170" s="8">
        <f>COUNTIFS(Sta!$A:$A,$A170,Sta!$Y:$Y,"&gt;10")/$B170</f>
        <v>0</v>
      </c>
      <c r="S170" s="8" t="e">
        <f>COUNTIFS(Sta!$B:$B,$A170,Sta!$Y:$Y,"&gt;10")/$C170</f>
        <v>#DIV/0!</v>
      </c>
      <c r="T170" s="11">
        <f>(COUNTIFS(Sta!$A:$A,$A170,Sta!$Y:$Y,"&lt;12") +COUNTIFS(Sta!$B:$B,$A170,Sta!$Y:$Y,"&lt;12"))/$D170</f>
        <v>1</v>
      </c>
      <c r="U170" s="8">
        <f>COUNTIFS(Sta!$A:$A,$A170,Sta!$Y:$Y,"&lt;12")/$B170</f>
        <v>1</v>
      </c>
      <c r="V170" s="8" t="e">
        <f>COUNTIFS(Sta!$B:$B,$A170,Sta!$Y:$Y,"&lt;12")/$C170</f>
        <v>#DIV/0!</v>
      </c>
    </row>
    <row r="171" spans="1:22" x14ac:dyDescent="0.3">
      <c r="A171" s="62" t="s">
        <v>294</v>
      </c>
      <c r="B171" s="9">
        <f>COUNTIF(Sta!A:A,A171)</f>
        <v>0</v>
      </c>
      <c r="C171" s="4">
        <f>COUNTIF(Sta!B:B,A171)</f>
        <v>1</v>
      </c>
      <c r="D171" s="4">
        <f t="shared" si="5"/>
        <v>1</v>
      </c>
      <c r="E171" s="10">
        <f>(SUMIF(Sta!$A:$A,$A171,Sta!$Y:$Y)  + SUMIF(Sta!$B:$B,$A171,Sta!$Y:$Y) )/$D171</f>
        <v>7</v>
      </c>
      <c r="F171" s="6" t="e">
        <f>SUMIF(Sta!$A:$A,$A171,Sta!$Y:$Y)/$B171</f>
        <v>#DIV/0!</v>
      </c>
      <c r="G171" s="6">
        <f>SUMIF(Sta!$B:$B,$A171,Sta!$Y:$Y)/$C171</f>
        <v>7</v>
      </c>
      <c r="H171" s="10">
        <f>(SUMIF(Sta!$A:$A,$A171,Sta!$U:$U)  + SUMIF(Sta!$B:$B,$A171,Sta!$V:$V) )/$D171</f>
        <v>3</v>
      </c>
      <c r="I171" s="6" t="e">
        <f>SUMIF(Sta!$A:$A,$A171,Sta!$U:$U)/$B171</f>
        <v>#DIV/0!</v>
      </c>
      <c r="J171" s="6">
        <f>SUMIF(Sta!$B:$B,$A171,Sta!$V:$V)/$C171</f>
        <v>3</v>
      </c>
      <c r="K171" s="10">
        <f>(SUMIF(Sta!$A:$A,$A171,Sta!$W:$W)  + SUMIF(Sta!$B:$B,$A171,Sta!$X:$X) )/$D171</f>
        <v>4</v>
      </c>
      <c r="L171" s="6" t="e">
        <f>SUMIF(Sta!$A:$A,$A171,Sta!$W:$W)/$B171</f>
        <v>#DIV/0!</v>
      </c>
      <c r="M171" s="6">
        <f>SUMIF(Sta!$B:$B,$A171,Sta!$X:$X)/$C171</f>
        <v>4</v>
      </c>
      <c r="N171" s="11">
        <f>(COUNTIFS(Sta!$A:$A,$A171,Sta!$Y:$Y,"&gt;8") +COUNTIFS(Sta!$B:$B,$A171,Sta!$Y:$Y,"&gt;8"))/$D171</f>
        <v>0</v>
      </c>
      <c r="O171" s="8" t="e">
        <f>COUNTIFS(Sta!$A:$A,$A171,Sta!$Y:$Y,"&gt;8")/$B171</f>
        <v>#DIV/0!</v>
      </c>
      <c r="P171" s="8">
        <f>COUNTIFS(Sta!$B:$B,$A171,Sta!$Y:$Y,"&gt;8")/$C171</f>
        <v>0</v>
      </c>
      <c r="Q171" s="11">
        <f>(COUNTIFS(Sta!$A:$A,$A171,Sta!$Y:$Y,"&gt;10") +COUNTIFS(Sta!$B:$B,$A171,Sta!$Y:$Y,"&gt;10"))/$D171</f>
        <v>0</v>
      </c>
      <c r="R171" s="8" t="e">
        <f>COUNTIFS(Sta!$A:$A,$A171,Sta!$Y:$Y,"&gt;10")/$B171</f>
        <v>#DIV/0!</v>
      </c>
      <c r="S171" s="8">
        <f>COUNTIFS(Sta!$B:$B,$A171,Sta!$Y:$Y,"&gt;10")/$C171</f>
        <v>0</v>
      </c>
      <c r="T171" s="11">
        <f>(COUNTIFS(Sta!$A:$A,$A171,Sta!$Y:$Y,"&lt;12") +COUNTIFS(Sta!$B:$B,$A171,Sta!$Y:$Y,"&lt;12"))/$D171</f>
        <v>1</v>
      </c>
      <c r="U171" s="8" t="e">
        <f>COUNTIFS(Sta!$A:$A,$A171,Sta!$Y:$Y,"&lt;12")/$B171</f>
        <v>#DIV/0!</v>
      </c>
      <c r="V171" s="8">
        <f>COUNTIFS(Sta!$B:$B,$A171,Sta!$Y:$Y,"&lt;12")/$C171</f>
        <v>1</v>
      </c>
    </row>
    <row r="172" spans="1:22" x14ac:dyDescent="0.3">
      <c r="A172" s="62" t="s">
        <v>282</v>
      </c>
      <c r="B172" s="9">
        <f>COUNTIF(Sta!A:A,A172)</f>
        <v>1</v>
      </c>
      <c r="C172" s="4">
        <f>COUNTIF(Sta!B:B,A172)</f>
        <v>2</v>
      </c>
      <c r="D172" s="4">
        <f t="shared" si="5"/>
        <v>3</v>
      </c>
      <c r="E172" s="10">
        <f>(SUMIF(Sta!$A:$A,$A172,Sta!$Y:$Y)  + SUMIF(Sta!$B:$B,$A172,Sta!$Y:$Y) )/$D172</f>
        <v>11.333333333333334</v>
      </c>
      <c r="F172" s="6">
        <f>SUMIF(Sta!$A:$A,$A172,Sta!$Y:$Y)/$B172</f>
        <v>7</v>
      </c>
      <c r="G172" s="6">
        <f>SUMIF(Sta!$B:$B,$A172,Sta!$Y:$Y)/$C172</f>
        <v>13.5</v>
      </c>
      <c r="H172" s="10">
        <f>(SUMIF(Sta!$A:$A,$A172,Sta!$U:$U)  + SUMIF(Sta!$B:$B,$A172,Sta!$V:$V) )/$D172</f>
        <v>5.333333333333333</v>
      </c>
      <c r="I172" s="6">
        <f>SUMIF(Sta!$A:$A,$A172,Sta!$U:$U)/$B172</f>
        <v>5</v>
      </c>
      <c r="J172" s="6">
        <f>SUMIF(Sta!$B:$B,$A172,Sta!$V:$V)/$C172</f>
        <v>5.5</v>
      </c>
      <c r="K172" s="10">
        <f>(SUMIF(Sta!$A:$A,$A172,Sta!$W:$W)  + SUMIF(Sta!$B:$B,$A172,Sta!$X:$X) )/$D172</f>
        <v>6</v>
      </c>
      <c r="L172" s="6">
        <f>SUMIF(Sta!$A:$A,$A172,Sta!$W:$W)/$B172</f>
        <v>2</v>
      </c>
      <c r="M172" s="6">
        <f>SUMIF(Sta!$B:$B,$A172,Sta!$X:$X)/$C172</f>
        <v>8</v>
      </c>
      <c r="N172" s="11">
        <f>(COUNTIFS(Sta!$A:$A,$A172,Sta!$Y:$Y,"&gt;8") +COUNTIFS(Sta!$B:$B,$A172,Sta!$Y:$Y,"&gt;8"))/$D172</f>
        <v>0.33333333333333331</v>
      </c>
      <c r="O172" s="8">
        <f>COUNTIFS(Sta!$A:$A,$A172,Sta!$Y:$Y,"&gt;8")/$B172</f>
        <v>0</v>
      </c>
      <c r="P172" s="8">
        <f>COUNTIFS(Sta!$B:$B,$A172,Sta!$Y:$Y,"&gt;8")/$C172</f>
        <v>0.5</v>
      </c>
      <c r="Q172" s="11">
        <f>(COUNTIFS(Sta!$A:$A,$A172,Sta!$Y:$Y,"&gt;10") +COUNTIFS(Sta!$B:$B,$A172,Sta!$Y:$Y,"&gt;10"))/$D172</f>
        <v>0.33333333333333331</v>
      </c>
      <c r="R172" s="8">
        <f>COUNTIFS(Sta!$A:$A,$A172,Sta!$Y:$Y,"&gt;10")/$B172</f>
        <v>0</v>
      </c>
      <c r="S172" s="8">
        <f>COUNTIFS(Sta!$B:$B,$A172,Sta!$Y:$Y,"&gt;10")/$C172</f>
        <v>0.5</v>
      </c>
      <c r="T172" s="11">
        <f>(COUNTIFS(Sta!$A:$A,$A172,Sta!$Y:$Y,"&lt;12") +COUNTIFS(Sta!$B:$B,$A172,Sta!$Y:$Y,"&lt;12"))/$D172</f>
        <v>0.66666666666666663</v>
      </c>
      <c r="U172" s="8">
        <f>COUNTIFS(Sta!$A:$A,$A172,Sta!$Y:$Y,"&lt;12")/$B172</f>
        <v>1</v>
      </c>
      <c r="V172" s="8">
        <f>COUNTIFS(Sta!$B:$B,$A172,Sta!$Y:$Y,"&lt;12")/$C172</f>
        <v>0.5</v>
      </c>
    </row>
    <row r="173" spans="1:22" x14ac:dyDescent="0.3">
      <c r="A173" s="62" t="s">
        <v>293</v>
      </c>
      <c r="B173" s="9">
        <f>COUNTIF(Sta!A:A,A173)</f>
        <v>1</v>
      </c>
      <c r="C173" s="4">
        <f>COUNTIF(Sta!B:B,A173)</f>
        <v>0</v>
      </c>
      <c r="D173" s="4">
        <f t="shared" si="5"/>
        <v>1</v>
      </c>
      <c r="E173" s="10">
        <f>(SUMIF(Sta!$A:$A,$A173,Sta!$Y:$Y)  + SUMIF(Sta!$B:$B,$A173,Sta!$Y:$Y) )/$D173</f>
        <v>17</v>
      </c>
      <c r="F173" s="6">
        <f>SUMIF(Sta!$A:$A,$A173,Sta!$Y:$Y)/$B173</f>
        <v>17</v>
      </c>
      <c r="G173" s="6" t="e">
        <f>SUMIF(Sta!$B:$B,$A173,Sta!$Y:$Y)/$C173</f>
        <v>#DIV/0!</v>
      </c>
      <c r="H173" s="10">
        <f>(SUMIF(Sta!$A:$A,$A173,Sta!$U:$U)  + SUMIF(Sta!$B:$B,$A173,Sta!$V:$V) )/$D173</f>
        <v>12</v>
      </c>
      <c r="I173" s="6">
        <f>SUMIF(Sta!$A:$A,$A173,Sta!$U:$U)/$B173</f>
        <v>12</v>
      </c>
      <c r="J173" s="6" t="e">
        <f>SUMIF(Sta!$B:$B,$A173,Sta!$V:$V)/$C173</f>
        <v>#DIV/0!</v>
      </c>
      <c r="K173" s="10">
        <f>(SUMIF(Sta!$A:$A,$A173,Sta!$W:$W)  + SUMIF(Sta!$B:$B,$A173,Sta!$X:$X) )/$D173</f>
        <v>5</v>
      </c>
      <c r="L173" s="6">
        <f>SUMIF(Sta!$A:$A,$A173,Sta!$W:$W)/$B173</f>
        <v>5</v>
      </c>
      <c r="M173" s="6" t="e">
        <f>SUMIF(Sta!$B:$B,$A173,Sta!$X:$X)/$C173</f>
        <v>#DIV/0!</v>
      </c>
      <c r="N173" s="11">
        <f>(COUNTIFS(Sta!$A:$A,$A173,Sta!$Y:$Y,"&gt;8") +COUNTIFS(Sta!$B:$B,$A173,Sta!$Y:$Y,"&gt;8"))/$D173</f>
        <v>1</v>
      </c>
      <c r="O173" s="8">
        <f>COUNTIFS(Sta!$A:$A,$A173,Sta!$Y:$Y,"&gt;8")/$B173</f>
        <v>1</v>
      </c>
      <c r="P173" s="8" t="e">
        <f>COUNTIFS(Sta!$B:$B,$A173,Sta!$Y:$Y,"&gt;8")/$C173</f>
        <v>#DIV/0!</v>
      </c>
      <c r="Q173" s="11">
        <f>(COUNTIFS(Sta!$A:$A,$A173,Sta!$Y:$Y,"&gt;10") +COUNTIFS(Sta!$B:$B,$A173,Sta!$Y:$Y,"&gt;10"))/$D173</f>
        <v>1</v>
      </c>
      <c r="R173" s="8">
        <f>COUNTIFS(Sta!$A:$A,$A173,Sta!$Y:$Y,"&gt;10")/$B173</f>
        <v>1</v>
      </c>
      <c r="S173" s="8" t="e">
        <f>COUNTIFS(Sta!$B:$B,$A173,Sta!$Y:$Y,"&gt;10")/$C173</f>
        <v>#DIV/0!</v>
      </c>
      <c r="T173" s="11">
        <f>(COUNTIFS(Sta!$A:$A,$A173,Sta!$Y:$Y,"&lt;12") +COUNTIFS(Sta!$B:$B,$A173,Sta!$Y:$Y,"&lt;12"))/$D173</f>
        <v>0</v>
      </c>
      <c r="U173" s="8">
        <f>COUNTIFS(Sta!$A:$A,$A173,Sta!$Y:$Y,"&lt;12")/$B173</f>
        <v>0</v>
      </c>
      <c r="V173" s="8" t="e">
        <f>COUNTIFS(Sta!$B:$B,$A173,Sta!$Y:$Y,"&lt;12")/$C173</f>
        <v>#DIV/0!</v>
      </c>
    </row>
    <row r="174" spans="1:22" x14ac:dyDescent="0.3">
      <c r="A174" s="62" t="s">
        <v>291</v>
      </c>
      <c r="B174" s="9">
        <f>COUNTIF(Sta!A:A,A174)</f>
        <v>2</v>
      </c>
      <c r="C174" s="4">
        <f>COUNTIF(Sta!B:B,A174)</f>
        <v>1</v>
      </c>
      <c r="D174" s="4">
        <f t="shared" si="5"/>
        <v>3</v>
      </c>
      <c r="E174" s="10">
        <f>(SUMIF(Sta!$A:$A,$A174,Sta!$Y:$Y)  + SUMIF(Sta!$B:$B,$A174,Sta!$Y:$Y) )/$D174</f>
        <v>6</v>
      </c>
      <c r="F174" s="6">
        <f>SUMIF(Sta!$A:$A,$A174,Sta!$Y:$Y)/$B174</f>
        <v>4</v>
      </c>
      <c r="G174" s="6">
        <f>SUMIF(Sta!$B:$B,$A174,Sta!$Y:$Y)/$C174</f>
        <v>10</v>
      </c>
      <c r="H174" s="10">
        <f>(SUMIF(Sta!$A:$A,$A174,Sta!$U:$U)  + SUMIF(Sta!$B:$B,$A174,Sta!$V:$V) )/$D174</f>
        <v>3.6666666666666665</v>
      </c>
      <c r="I174" s="6">
        <f>SUMIF(Sta!$A:$A,$A174,Sta!$U:$U)/$B174</f>
        <v>1.5</v>
      </c>
      <c r="J174" s="6">
        <f>SUMIF(Sta!$B:$B,$A174,Sta!$V:$V)/$C174</f>
        <v>8</v>
      </c>
      <c r="K174" s="10">
        <f>(SUMIF(Sta!$A:$A,$A174,Sta!$W:$W)  + SUMIF(Sta!$B:$B,$A174,Sta!$X:$X) )/$D174</f>
        <v>2.3333333333333335</v>
      </c>
      <c r="L174" s="6">
        <f>SUMIF(Sta!$A:$A,$A174,Sta!$W:$W)/$B174</f>
        <v>2.5</v>
      </c>
      <c r="M174" s="6">
        <f>SUMIF(Sta!$B:$B,$A174,Sta!$X:$X)/$C174</f>
        <v>2</v>
      </c>
      <c r="N174" s="11">
        <f>(COUNTIFS(Sta!$A:$A,$A174,Sta!$Y:$Y,"&gt;8") +COUNTIFS(Sta!$B:$B,$A174,Sta!$Y:$Y,"&gt;8"))/$D174</f>
        <v>0.33333333333333331</v>
      </c>
      <c r="O174" s="8">
        <f>COUNTIFS(Sta!$A:$A,$A174,Sta!$Y:$Y,"&gt;8")/$B174</f>
        <v>0</v>
      </c>
      <c r="P174" s="8">
        <f>COUNTIFS(Sta!$B:$B,$A174,Sta!$Y:$Y,"&gt;8")/$C174</f>
        <v>1</v>
      </c>
      <c r="Q174" s="11">
        <f>(COUNTIFS(Sta!$A:$A,$A174,Sta!$Y:$Y,"&gt;10") +COUNTIFS(Sta!$B:$B,$A174,Sta!$Y:$Y,"&gt;10"))/$D174</f>
        <v>0</v>
      </c>
      <c r="R174" s="8">
        <f>COUNTIFS(Sta!$A:$A,$A174,Sta!$Y:$Y,"&gt;10")/$B174</f>
        <v>0</v>
      </c>
      <c r="S174" s="8">
        <f>COUNTIFS(Sta!$B:$B,$A174,Sta!$Y:$Y,"&gt;10")/$C174</f>
        <v>0</v>
      </c>
      <c r="T174" s="11">
        <f>(COUNTIFS(Sta!$A:$A,$A174,Sta!$Y:$Y,"&lt;12") +COUNTIFS(Sta!$B:$B,$A174,Sta!$Y:$Y,"&lt;12"))/$D174</f>
        <v>0.66666666666666663</v>
      </c>
      <c r="U174" s="8">
        <f>COUNTIFS(Sta!$A:$A,$A174,Sta!$Y:$Y,"&lt;12")/$B174</f>
        <v>0.5</v>
      </c>
      <c r="V174" s="8">
        <f>COUNTIFS(Sta!$B:$B,$A174,Sta!$Y:$Y,"&lt;12")/$C174</f>
        <v>1</v>
      </c>
    </row>
    <row r="175" spans="1:22" x14ac:dyDescent="0.3">
      <c r="A175" s="62" t="s">
        <v>279</v>
      </c>
      <c r="B175" s="9">
        <f>COUNTIF(Sta!A:A,A175)</f>
        <v>0</v>
      </c>
      <c r="C175" s="4">
        <f>COUNTIF(Sta!B:B,A175)</f>
        <v>0</v>
      </c>
      <c r="D175" s="4">
        <f t="shared" si="5"/>
        <v>0</v>
      </c>
      <c r="E175" s="10" t="e">
        <f>(SUMIF(Sta!$A:$A,$A175,Sta!$Y:$Y)  + SUMIF(Sta!$B:$B,$A175,Sta!$Y:$Y) )/$D175</f>
        <v>#DIV/0!</v>
      </c>
      <c r="F175" s="6" t="e">
        <f>SUMIF(Sta!$A:$A,$A175,Sta!$Y:$Y)/$B175</f>
        <v>#DIV/0!</v>
      </c>
      <c r="G175" s="6" t="e">
        <f>SUMIF(Sta!$B:$B,$A175,Sta!$Y:$Y)/$C175</f>
        <v>#DIV/0!</v>
      </c>
      <c r="H175" s="10" t="e">
        <f>(SUMIF(Sta!$A:$A,$A175,Sta!$U:$U)  + SUMIF(Sta!$B:$B,$A175,Sta!$V:$V) )/$D175</f>
        <v>#DIV/0!</v>
      </c>
      <c r="I175" s="6" t="e">
        <f>SUMIF(Sta!$A:$A,$A175,Sta!$U:$U)/$B175</f>
        <v>#DIV/0!</v>
      </c>
      <c r="J175" s="6" t="e">
        <f>SUMIF(Sta!$B:$B,$A175,Sta!$V:$V)/$C175</f>
        <v>#DIV/0!</v>
      </c>
      <c r="K175" s="10" t="e">
        <f>(SUMIF(Sta!$A:$A,$A175,Sta!$W:$W)  + SUMIF(Sta!$B:$B,$A175,Sta!$X:$X) )/$D175</f>
        <v>#DIV/0!</v>
      </c>
      <c r="L175" s="6" t="e">
        <f>SUMIF(Sta!$A:$A,$A175,Sta!$W:$W)/$B175</f>
        <v>#DIV/0!</v>
      </c>
      <c r="M175" s="6" t="e">
        <f>SUMIF(Sta!$B:$B,$A175,Sta!$X:$X)/$C175</f>
        <v>#DIV/0!</v>
      </c>
      <c r="N175" s="11" t="e">
        <f>(COUNTIFS(Sta!$A:$A,$A175,Sta!$Y:$Y,"&gt;8") +COUNTIFS(Sta!$B:$B,$A175,Sta!$Y:$Y,"&gt;8"))/$D175</f>
        <v>#DIV/0!</v>
      </c>
      <c r="O175" s="8" t="e">
        <f>COUNTIFS(Sta!$A:$A,$A175,Sta!$Y:$Y,"&gt;8")/$B175</f>
        <v>#DIV/0!</v>
      </c>
      <c r="P175" s="8" t="e">
        <f>COUNTIFS(Sta!$B:$B,$A175,Sta!$Y:$Y,"&gt;8")/$C175</f>
        <v>#DIV/0!</v>
      </c>
      <c r="Q175" s="11" t="e">
        <f>(COUNTIFS(Sta!$A:$A,$A175,Sta!$Y:$Y,"&gt;10") +COUNTIFS(Sta!$B:$B,$A175,Sta!$Y:$Y,"&gt;10"))/$D175</f>
        <v>#DIV/0!</v>
      </c>
      <c r="R175" s="8" t="e">
        <f>COUNTIFS(Sta!$A:$A,$A175,Sta!$Y:$Y,"&gt;10")/$B175</f>
        <v>#DIV/0!</v>
      </c>
      <c r="S175" s="8" t="e">
        <f>COUNTIFS(Sta!$B:$B,$A175,Sta!$Y:$Y,"&gt;10")/$C175</f>
        <v>#DIV/0!</v>
      </c>
      <c r="T175" s="11" t="e">
        <f>(COUNTIFS(Sta!$A:$A,$A175,Sta!$Y:$Y,"&lt;12") +COUNTIFS(Sta!$B:$B,$A175,Sta!$Y:$Y,"&lt;12"))/$D175</f>
        <v>#DIV/0!</v>
      </c>
      <c r="U175" s="8" t="e">
        <f>COUNTIFS(Sta!$A:$A,$A175,Sta!$Y:$Y,"&lt;12")/$B175</f>
        <v>#DIV/0!</v>
      </c>
      <c r="V175" s="8" t="e">
        <f>COUNTIFS(Sta!$B:$B,$A175,Sta!$Y:$Y,"&lt;12")/$C175</f>
        <v>#DIV/0!</v>
      </c>
    </row>
    <row r="176" spans="1:22" x14ac:dyDescent="0.3">
      <c r="A176" s="62" t="s">
        <v>290</v>
      </c>
      <c r="B176" s="9">
        <f>COUNTIF(Sta!A:A,A176)</f>
        <v>1</v>
      </c>
      <c r="C176" s="4">
        <f>COUNTIF(Sta!B:B,A176)</f>
        <v>0</v>
      </c>
      <c r="D176" s="4">
        <f t="shared" si="5"/>
        <v>1</v>
      </c>
      <c r="E176" s="10">
        <f>(SUMIF(Sta!$A:$A,$A176,Sta!$Y:$Y)  + SUMIF(Sta!$B:$B,$A176,Sta!$Y:$Y) )/$D176</f>
        <v>7</v>
      </c>
      <c r="F176" s="6">
        <f>SUMIF(Sta!$A:$A,$A176,Sta!$Y:$Y)/$B176</f>
        <v>7</v>
      </c>
      <c r="G176" s="6" t="e">
        <f>SUMIF(Sta!$B:$B,$A176,Sta!$Y:$Y)/$C176</f>
        <v>#DIV/0!</v>
      </c>
      <c r="H176" s="10">
        <f>(SUMIF(Sta!$A:$A,$A176,Sta!$U:$U)  + SUMIF(Sta!$B:$B,$A176,Sta!$V:$V) )/$D176</f>
        <v>2</v>
      </c>
      <c r="I176" s="6">
        <f>SUMIF(Sta!$A:$A,$A176,Sta!$U:$U)/$B176</f>
        <v>2</v>
      </c>
      <c r="J176" s="6" t="e">
        <f>SUMIF(Sta!$B:$B,$A176,Sta!$V:$V)/$C176</f>
        <v>#DIV/0!</v>
      </c>
      <c r="K176" s="10">
        <f>(SUMIF(Sta!$A:$A,$A176,Sta!$W:$W)  + SUMIF(Sta!$B:$B,$A176,Sta!$X:$X) )/$D176</f>
        <v>5</v>
      </c>
      <c r="L176" s="6">
        <f>SUMIF(Sta!$A:$A,$A176,Sta!$W:$W)/$B176</f>
        <v>5</v>
      </c>
      <c r="M176" s="6" t="e">
        <f>SUMIF(Sta!$B:$B,$A176,Sta!$X:$X)/$C176</f>
        <v>#DIV/0!</v>
      </c>
      <c r="N176" s="11">
        <f>(COUNTIFS(Sta!$A:$A,$A176,Sta!$Y:$Y,"&gt;8") +COUNTIFS(Sta!$B:$B,$A176,Sta!$Y:$Y,"&gt;8"))/$D176</f>
        <v>0</v>
      </c>
      <c r="O176" s="8">
        <f>COUNTIFS(Sta!$A:$A,$A176,Sta!$Y:$Y,"&gt;8")/$B176</f>
        <v>0</v>
      </c>
      <c r="P176" s="8" t="e">
        <f>COUNTIFS(Sta!$B:$B,$A176,Sta!$Y:$Y,"&gt;8")/$C176</f>
        <v>#DIV/0!</v>
      </c>
      <c r="Q176" s="11">
        <f>(COUNTIFS(Sta!$A:$A,$A176,Sta!$Y:$Y,"&gt;10") +COUNTIFS(Sta!$B:$B,$A176,Sta!$Y:$Y,"&gt;10"))/$D176</f>
        <v>0</v>
      </c>
      <c r="R176" s="8">
        <f>COUNTIFS(Sta!$A:$A,$A176,Sta!$Y:$Y,"&gt;10")/$B176</f>
        <v>0</v>
      </c>
      <c r="S176" s="8" t="e">
        <f>COUNTIFS(Sta!$B:$B,$A176,Sta!$Y:$Y,"&gt;10")/$C176</f>
        <v>#DIV/0!</v>
      </c>
      <c r="T176" s="11">
        <f>(COUNTIFS(Sta!$A:$A,$A176,Sta!$Y:$Y,"&lt;12") +COUNTIFS(Sta!$B:$B,$A176,Sta!$Y:$Y,"&lt;12"))/$D176</f>
        <v>1</v>
      </c>
      <c r="U176" s="8">
        <f>COUNTIFS(Sta!$A:$A,$A176,Sta!$Y:$Y,"&lt;12")/$B176</f>
        <v>1</v>
      </c>
      <c r="V176" s="8" t="e">
        <f>COUNTIFS(Sta!$B:$B,$A176,Sta!$Y:$Y,"&lt;12")/$C176</f>
        <v>#DIV/0!</v>
      </c>
    </row>
    <row r="177" spans="1:22" x14ac:dyDescent="0.3">
      <c r="A177" s="62" t="s">
        <v>286</v>
      </c>
      <c r="B177" s="9">
        <f>COUNTIF(Sta!A:A,A177)</f>
        <v>1</v>
      </c>
      <c r="C177" s="4">
        <f>COUNTIF(Sta!B:B,A177)</f>
        <v>0</v>
      </c>
      <c r="D177" s="4">
        <f t="shared" si="5"/>
        <v>1</v>
      </c>
      <c r="E177" s="10">
        <f>(SUMIF(Sta!$A:$A,$A177,Sta!$Y:$Y)  + SUMIF(Sta!$B:$B,$A177,Sta!$Y:$Y) )/$D177</f>
        <v>8</v>
      </c>
      <c r="F177" s="6">
        <f>SUMIF(Sta!$A:$A,$A177,Sta!$Y:$Y)/$B177</f>
        <v>8</v>
      </c>
      <c r="G177" s="6" t="e">
        <f>SUMIF(Sta!$B:$B,$A177,Sta!$Y:$Y)/$C177</f>
        <v>#DIV/0!</v>
      </c>
      <c r="H177" s="10">
        <f>(SUMIF(Sta!$A:$A,$A177,Sta!$U:$U)  + SUMIF(Sta!$B:$B,$A177,Sta!$V:$V) )/$D177</f>
        <v>7</v>
      </c>
      <c r="I177" s="6">
        <f>SUMIF(Sta!$A:$A,$A177,Sta!$U:$U)/$B177</f>
        <v>7</v>
      </c>
      <c r="J177" s="6" t="e">
        <f>SUMIF(Sta!$B:$B,$A177,Sta!$V:$V)/$C177</f>
        <v>#DIV/0!</v>
      </c>
      <c r="K177" s="10">
        <f>(SUMIF(Sta!$A:$A,$A177,Sta!$W:$W)  + SUMIF(Sta!$B:$B,$A177,Sta!$X:$X) )/$D177</f>
        <v>1</v>
      </c>
      <c r="L177" s="6">
        <f>SUMIF(Sta!$A:$A,$A177,Sta!$W:$W)/$B177</f>
        <v>1</v>
      </c>
      <c r="M177" s="6" t="e">
        <f>SUMIF(Sta!$B:$B,$A177,Sta!$X:$X)/$C177</f>
        <v>#DIV/0!</v>
      </c>
      <c r="N177" s="11">
        <f>(COUNTIFS(Sta!$A:$A,$A177,Sta!$Y:$Y,"&gt;8") +COUNTIFS(Sta!$B:$B,$A177,Sta!$Y:$Y,"&gt;8"))/$D177</f>
        <v>0</v>
      </c>
      <c r="O177" s="8">
        <f>COUNTIFS(Sta!$A:$A,$A177,Sta!$Y:$Y,"&gt;8")/$B177</f>
        <v>0</v>
      </c>
      <c r="P177" s="8" t="e">
        <f>COUNTIFS(Sta!$B:$B,$A177,Sta!$Y:$Y,"&gt;8")/$C177</f>
        <v>#DIV/0!</v>
      </c>
      <c r="Q177" s="11">
        <f>(COUNTIFS(Sta!$A:$A,$A177,Sta!$Y:$Y,"&gt;10") +COUNTIFS(Sta!$B:$B,$A177,Sta!$Y:$Y,"&gt;10"))/$D177</f>
        <v>0</v>
      </c>
      <c r="R177" s="8">
        <f>COUNTIFS(Sta!$A:$A,$A177,Sta!$Y:$Y,"&gt;10")/$B177</f>
        <v>0</v>
      </c>
      <c r="S177" s="8" t="e">
        <f>COUNTIFS(Sta!$B:$B,$A177,Sta!$Y:$Y,"&gt;10")/$C177</f>
        <v>#DIV/0!</v>
      </c>
      <c r="T177" s="11">
        <f>(COUNTIFS(Sta!$A:$A,$A177,Sta!$Y:$Y,"&lt;12") +COUNTIFS(Sta!$B:$B,$A177,Sta!$Y:$Y,"&lt;12"))/$D177</f>
        <v>1</v>
      </c>
      <c r="U177" s="8">
        <f>COUNTIFS(Sta!$A:$A,$A177,Sta!$Y:$Y,"&lt;12")/$B177</f>
        <v>1</v>
      </c>
      <c r="V177" s="8" t="e">
        <f>COUNTIFS(Sta!$B:$B,$A177,Sta!$Y:$Y,"&lt;12")/$C177</f>
        <v>#DIV/0!</v>
      </c>
    </row>
    <row r="178" spans="1:22" x14ac:dyDescent="0.3">
      <c r="A178" s="62" t="s">
        <v>278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0" t="e">
        <f>(SUMIF(Sta!$A:$A,$A178,Sta!$Y:$Y)  + SUMIF(Sta!$B:$B,$A178,Sta!$Y:$Y) )/$D178</f>
        <v>#DIV/0!</v>
      </c>
      <c r="F178" s="6" t="e">
        <f>SUMIF(Sta!$A:$A,$A178,Sta!$Y:$Y)/$B178</f>
        <v>#DIV/0!</v>
      </c>
      <c r="G178" s="6" t="e">
        <f>SUMIF(Sta!$B:$B,$A178,Sta!$Y:$Y)/$C178</f>
        <v>#DIV/0!</v>
      </c>
      <c r="H178" s="10" t="e">
        <f>(SUMIF(Sta!$A:$A,$A178,Sta!$U:$U)  + SUMIF(Sta!$B:$B,$A178,Sta!$V:$V) )/$D178</f>
        <v>#DIV/0!</v>
      </c>
      <c r="I178" s="6" t="e">
        <f>SUMIF(Sta!$A:$A,$A178,Sta!$U:$U)/$B178</f>
        <v>#DIV/0!</v>
      </c>
      <c r="J178" s="6" t="e">
        <f>SUMIF(Sta!$B:$B,$A178,Sta!$V:$V)/$C178</f>
        <v>#DIV/0!</v>
      </c>
      <c r="K178" s="10" t="e">
        <f>(SUMIF(Sta!$A:$A,$A178,Sta!$W:$W)  + SUMIF(Sta!$B:$B,$A178,Sta!$X:$X) )/$D178</f>
        <v>#DIV/0!</v>
      </c>
      <c r="L178" s="6" t="e">
        <f>SUMIF(Sta!$A:$A,$A178,Sta!$W:$W)/$B178</f>
        <v>#DIV/0!</v>
      </c>
      <c r="M178" s="6" t="e">
        <f>SUMIF(Sta!$B:$B,$A178,Sta!$X:$X)/$C178</f>
        <v>#DIV/0!</v>
      </c>
      <c r="N178" s="11" t="e">
        <f>(COUNTIFS(Sta!$A:$A,$A178,Sta!$Y:$Y,"&gt;8") +COUNTIFS(Sta!$B:$B,$A178,Sta!$Y:$Y,"&gt;8"))/$D178</f>
        <v>#DIV/0!</v>
      </c>
      <c r="O178" s="8" t="e">
        <f>COUNTIFS(Sta!$A:$A,$A178,Sta!$Y:$Y,"&gt;8")/$B178</f>
        <v>#DIV/0!</v>
      </c>
      <c r="P178" s="8" t="e">
        <f>COUNTIFS(Sta!$B:$B,$A178,Sta!$Y:$Y,"&gt;8")/$C178</f>
        <v>#DIV/0!</v>
      </c>
      <c r="Q178" s="11" t="e">
        <f>(COUNTIFS(Sta!$A:$A,$A178,Sta!$Y:$Y,"&gt;10") +COUNTIFS(Sta!$B:$B,$A178,Sta!$Y:$Y,"&gt;10"))/$D178</f>
        <v>#DIV/0!</v>
      </c>
      <c r="R178" s="8" t="e">
        <f>COUNTIFS(Sta!$A:$A,$A178,Sta!$Y:$Y,"&gt;10")/$B178</f>
        <v>#DIV/0!</v>
      </c>
      <c r="S178" s="8" t="e">
        <f>COUNTIFS(Sta!$B:$B,$A178,Sta!$Y:$Y,"&gt;10")/$C178</f>
        <v>#DIV/0!</v>
      </c>
      <c r="T178" s="11" t="e">
        <f>(COUNTIFS(Sta!$A:$A,$A178,Sta!$Y:$Y,"&lt;12") +COUNTIFS(Sta!$B:$B,$A178,Sta!$Y:$Y,"&lt;12"))/$D178</f>
        <v>#DIV/0!</v>
      </c>
      <c r="U178" s="8" t="e">
        <f>COUNTIFS(Sta!$A:$A,$A178,Sta!$Y:$Y,"&lt;12")/$B178</f>
        <v>#DIV/0!</v>
      </c>
      <c r="V178" s="8" t="e">
        <f>COUNTIFS(Sta!$B:$B,$A178,Sta!$Y:$Y,"&lt;12")/$C178</f>
        <v>#DIV/0!</v>
      </c>
    </row>
    <row r="179" spans="1:22" x14ac:dyDescent="0.3">
      <c r="A179" s="62" t="s">
        <v>284</v>
      </c>
      <c r="B179" s="9">
        <f>COUNTIF(Sta!A:A,A179)</f>
        <v>1</v>
      </c>
      <c r="C179" s="4">
        <f>COUNTIF(Sta!B:B,A179)</f>
        <v>0</v>
      </c>
      <c r="D179" s="4">
        <f t="shared" si="5"/>
        <v>1</v>
      </c>
      <c r="E179" s="10">
        <f>(SUMIF(Sta!$A:$A,$A179,Sta!$Y:$Y)  + SUMIF(Sta!$B:$B,$A179,Sta!$Y:$Y) )/$D179</f>
        <v>10</v>
      </c>
      <c r="F179" s="6">
        <f>SUMIF(Sta!$A:$A,$A179,Sta!$Y:$Y)/$B179</f>
        <v>10</v>
      </c>
      <c r="G179" s="6" t="e">
        <f>SUMIF(Sta!$B:$B,$A179,Sta!$Y:$Y)/$C179</f>
        <v>#DIV/0!</v>
      </c>
      <c r="H179" s="10">
        <f>(SUMIF(Sta!$A:$A,$A179,Sta!$U:$U)  + SUMIF(Sta!$B:$B,$A179,Sta!$V:$V) )/$D179</f>
        <v>7</v>
      </c>
      <c r="I179" s="6">
        <f>SUMIF(Sta!$A:$A,$A179,Sta!$U:$U)/$B179</f>
        <v>7</v>
      </c>
      <c r="J179" s="6" t="e">
        <f>SUMIF(Sta!$B:$B,$A179,Sta!$V:$V)/$C179</f>
        <v>#DIV/0!</v>
      </c>
      <c r="K179" s="10">
        <f>(SUMIF(Sta!$A:$A,$A179,Sta!$W:$W)  + SUMIF(Sta!$B:$B,$A179,Sta!$X:$X) )/$D179</f>
        <v>3</v>
      </c>
      <c r="L179" s="6">
        <f>SUMIF(Sta!$A:$A,$A179,Sta!$W:$W)/$B179</f>
        <v>3</v>
      </c>
      <c r="M179" s="6" t="e">
        <f>SUMIF(Sta!$B:$B,$A179,Sta!$X:$X)/$C179</f>
        <v>#DIV/0!</v>
      </c>
      <c r="N179" s="11">
        <f>(COUNTIFS(Sta!$A:$A,$A179,Sta!$Y:$Y,"&gt;8") +COUNTIFS(Sta!$B:$B,$A179,Sta!$Y:$Y,"&gt;8"))/$D179</f>
        <v>1</v>
      </c>
      <c r="O179" s="8">
        <f>COUNTIFS(Sta!$A:$A,$A179,Sta!$Y:$Y,"&gt;8")/$B179</f>
        <v>1</v>
      </c>
      <c r="P179" s="8" t="e">
        <f>COUNTIFS(Sta!$B:$B,$A179,Sta!$Y:$Y,"&gt;8")/$C179</f>
        <v>#DIV/0!</v>
      </c>
      <c r="Q179" s="11">
        <f>(COUNTIFS(Sta!$A:$A,$A179,Sta!$Y:$Y,"&gt;10") +COUNTIFS(Sta!$B:$B,$A179,Sta!$Y:$Y,"&gt;10"))/$D179</f>
        <v>0</v>
      </c>
      <c r="R179" s="8">
        <f>COUNTIFS(Sta!$A:$A,$A179,Sta!$Y:$Y,"&gt;10")/$B179</f>
        <v>0</v>
      </c>
      <c r="S179" s="8" t="e">
        <f>COUNTIFS(Sta!$B:$B,$A179,Sta!$Y:$Y,"&gt;10")/$C179</f>
        <v>#DIV/0!</v>
      </c>
      <c r="T179" s="11">
        <f>(COUNTIFS(Sta!$A:$A,$A179,Sta!$Y:$Y,"&lt;12") +COUNTIFS(Sta!$B:$B,$A179,Sta!$Y:$Y,"&lt;12"))/$D179</f>
        <v>1</v>
      </c>
      <c r="U179" s="8">
        <f>COUNTIFS(Sta!$A:$A,$A179,Sta!$Y:$Y,"&lt;12")/$B179</f>
        <v>1</v>
      </c>
      <c r="V179" s="8" t="e">
        <f>COUNTIFS(Sta!$B:$B,$A179,Sta!$Y:$Y,"&lt;12")/$C179</f>
        <v>#DIV/0!</v>
      </c>
    </row>
    <row r="180" spans="1:22" x14ac:dyDescent="0.3">
      <c r="A180" s="62" t="s">
        <v>289</v>
      </c>
      <c r="B180" s="9">
        <f>COUNTIF(Sta!A:A,A180)</f>
        <v>0</v>
      </c>
      <c r="C180" s="4">
        <f>COUNTIF(Sta!B:B,A180)</f>
        <v>0</v>
      </c>
      <c r="D180" s="4">
        <f t="shared" si="5"/>
        <v>0</v>
      </c>
      <c r="E180" s="10" t="e">
        <f>(SUMIF(Sta!$A:$A,$A180,Sta!$Y:$Y)  + SUMIF(Sta!$B:$B,$A180,Sta!$Y:$Y) )/$D180</f>
        <v>#DIV/0!</v>
      </c>
      <c r="F180" s="6" t="e">
        <f>SUMIF(Sta!$A:$A,$A180,Sta!$Y:$Y)/$B180</f>
        <v>#DIV/0!</v>
      </c>
      <c r="G180" s="6" t="e">
        <f>SUMIF(Sta!$B:$B,$A180,Sta!$Y:$Y)/$C180</f>
        <v>#DIV/0!</v>
      </c>
      <c r="H180" s="10" t="e">
        <f>(SUMIF(Sta!$A:$A,$A180,Sta!$U:$U)  + SUMIF(Sta!$B:$B,$A180,Sta!$V:$V) )/$D180</f>
        <v>#DIV/0!</v>
      </c>
      <c r="I180" s="6" t="e">
        <f>SUMIF(Sta!$A:$A,$A180,Sta!$U:$U)/$B180</f>
        <v>#DIV/0!</v>
      </c>
      <c r="J180" s="6" t="e">
        <f>SUMIF(Sta!$B:$B,$A180,Sta!$V:$V)/$C180</f>
        <v>#DIV/0!</v>
      </c>
      <c r="K180" s="10" t="e">
        <f>(SUMIF(Sta!$A:$A,$A180,Sta!$W:$W)  + SUMIF(Sta!$B:$B,$A180,Sta!$X:$X) )/$D180</f>
        <v>#DIV/0!</v>
      </c>
      <c r="L180" s="6" t="e">
        <f>SUMIF(Sta!$A:$A,$A180,Sta!$W:$W)/$B180</f>
        <v>#DIV/0!</v>
      </c>
      <c r="M180" s="6" t="e">
        <f>SUMIF(Sta!$B:$B,$A180,Sta!$X:$X)/$C180</f>
        <v>#DIV/0!</v>
      </c>
      <c r="N180" s="11" t="e">
        <f>(COUNTIFS(Sta!$A:$A,$A180,Sta!$Y:$Y,"&gt;8") +COUNTIFS(Sta!$B:$B,$A180,Sta!$Y:$Y,"&gt;8"))/$D180</f>
        <v>#DIV/0!</v>
      </c>
      <c r="O180" s="8" t="e">
        <f>COUNTIFS(Sta!$A:$A,$A180,Sta!$Y:$Y,"&gt;8")/$B180</f>
        <v>#DIV/0!</v>
      </c>
      <c r="P180" s="8" t="e">
        <f>COUNTIFS(Sta!$B:$B,$A180,Sta!$Y:$Y,"&gt;8")/$C180</f>
        <v>#DIV/0!</v>
      </c>
      <c r="Q180" s="11" t="e">
        <f>(COUNTIFS(Sta!$A:$A,$A180,Sta!$Y:$Y,"&gt;10") +COUNTIFS(Sta!$B:$B,$A180,Sta!$Y:$Y,"&gt;10"))/$D180</f>
        <v>#DIV/0!</v>
      </c>
      <c r="R180" s="8" t="e">
        <f>COUNTIFS(Sta!$A:$A,$A180,Sta!$Y:$Y,"&gt;10")/$B180</f>
        <v>#DIV/0!</v>
      </c>
      <c r="S180" s="8" t="e">
        <f>COUNTIFS(Sta!$B:$B,$A180,Sta!$Y:$Y,"&gt;10")/$C180</f>
        <v>#DIV/0!</v>
      </c>
      <c r="T180" s="11" t="e">
        <f>(COUNTIFS(Sta!$A:$A,$A180,Sta!$Y:$Y,"&lt;12") +COUNTIFS(Sta!$B:$B,$A180,Sta!$Y:$Y,"&lt;12"))/$D180</f>
        <v>#DIV/0!</v>
      </c>
      <c r="U180" s="8" t="e">
        <f>COUNTIFS(Sta!$A:$A,$A180,Sta!$Y:$Y,"&lt;12")/$B180</f>
        <v>#DIV/0!</v>
      </c>
      <c r="V180" s="8" t="e">
        <f>COUNTIFS(Sta!$B:$B,$A180,Sta!$Y:$Y,"&lt;12")/$C180</f>
        <v>#DIV/0!</v>
      </c>
    </row>
    <row r="181" spans="1:22" x14ac:dyDescent="0.3">
      <c r="A181" s="62" t="s">
        <v>287</v>
      </c>
      <c r="B181" s="9">
        <f>COUNTIF(Sta!A:A,A181)</f>
        <v>0</v>
      </c>
      <c r="C181" s="4">
        <f>COUNTIF(Sta!B:B,A181)</f>
        <v>1</v>
      </c>
      <c r="D181" s="4">
        <f t="shared" si="5"/>
        <v>1</v>
      </c>
      <c r="E181" s="10">
        <f>(SUMIF(Sta!$A:$A,$A181,Sta!$Y:$Y)  + SUMIF(Sta!$B:$B,$A181,Sta!$Y:$Y) )/$D181</f>
        <v>7</v>
      </c>
      <c r="F181" s="6" t="e">
        <f>SUMIF(Sta!$A:$A,$A181,Sta!$Y:$Y)/$B181</f>
        <v>#DIV/0!</v>
      </c>
      <c r="G181" s="6">
        <f>SUMIF(Sta!$B:$B,$A181,Sta!$Y:$Y)/$C181</f>
        <v>7</v>
      </c>
      <c r="H181" s="10">
        <f>(SUMIF(Sta!$A:$A,$A181,Sta!$U:$U)  + SUMIF(Sta!$B:$B,$A181,Sta!$V:$V) )/$D181</f>
        <v>5</v>
      </c>
      <c r="I181" s="6" t="e">
        <f>SUMIF(Sta!$A:$A,$A181,Sta!$U:$U)/$B181</f>
        <v>#DIV/0!</v>
      </c>
      <c r="J181" s="6">
        <f>SUMIF(Sta!$B:$B,$A181,Sta!$V:$V)/$C181</f>
        <v>5</v>
      </c>
      <c r="K181" s="10">
        <f>(SUMIF(Sta!$A:$A,$A181,Sta!$W:$W)  + SUMIF(Sta!$B:$B,$A181,Sta!$X:$X) )/$D181</f>
        <v>2</v>
      </c>
      <c r="L181" s="6" t="e">
        <f>SUMIF(Sta!$A:$A,$A181,Sta!$W:$W)/$B181</f>
        <v>#DIV/0!</v>
      </c>
      <c r="M181" s="6">
        <f>SUMIF(Sta!$B:$B,$A181,Sta!$X:$X)/$C181</f>
        <v>2</v>
      </c>
      <c r="N181" s="11">
        <f>(COUNTIFS(Sta!$A:$A,$A181,Sta!$Y:$Y,"&gt;8") +COUNTIFS(Sta!$B:$B,$A181,Sta!$Y:$Y,"&gt;8"))/$D181</f>
        <v>0</v>
      </c>
      <c r="O181" s="8" t="e">
        <f>COUNTIFS(Sta!$A:$A,$A181,Sta!$Y:$Y,"&gt;8")/$B181</f>
        <v>#DIV/0!</v>
      </c>
      <c r="P181" s="8">
        <f>COUNTIFS(Sta!$B:$B,$A181,Sta!$Y:$Y,"&gt;8")/$C181</f>
        <v>0</v>
      </c>
      <c r="Q181" s="11">
        <f>(COUNTIFS(Sta!$A:$A,$A181,Sta!$Y:$Y,"&gt;10") +COUNTIFS(Sta!$B:$B,$A181,Sta!$Y:$Y,"&gt;10"))/$D181</f>
        <v>0</v>
      </c>
      <c r="R181" s="8" t="e">
        <f>COUNTIFS(Sta!$A:$A,$A181,Sta!$Y:$Y,"&gt;10")/$B181</f>
        <v>#DIV/0!</v>
      </c>
      <c r="S181" s="8">
        <f>COUNTIFS(Sta!$B:$B,$A181,Sta!$Y:$Y,"&gt;10")/$C181</f>
        <v>0</v>
      </c>
      <c r="T181" s="11">
        <f>(COUNTIFS(Sta!$A:$A,$A181,Sta!$Y:$Y,"&lt;12") +COUNTIFS(Sta!$B:$B,$A181,Sta!$Y:$Y,"&lt;12"))/$D181</f>
        <v>1</v>
      </c>
      <c r="U181" s="8" t="e">
        <f>COUNTIFS(Sta!$A:$A,$A181,Sta!$Y:$Y,"&lt;12")/$B181</f>
        <v>#DIV/0!</v>
      </c>
      <c r="V181" s="8">
        <f>COUNTIFS(Sta!$B:$B,$A181,Sta!$Y:$Y,"&lt;12")/$C181</f>
        <v>1</v>
      </c>
    </row>
    <row r="182" spans="1:22" x14ac:dyDescent="0.3">
      <c r="A182" s="62" t="s">
        <v>316</v>
      </c>
      <c r="B182" s="9">
        <f>COUNTIF(Sta!A:A,A182)</f>
        <v>1</v>
      </c>
      <c r="C182" s="4">
        <f>COUNTIF(Sta!B:B,A182)</f>
        <v>0</v>
      </c>
      <c r="D182" s="4">
        <f t="shared" si="5"/>
        <v>1</v>
      </c>
      <c r="E182" s="10">
        <f>(SUMIF(Sta!$A:$A,$A182,Sta!$Y:$Y)  + SUMIF(Sta!$B:$B,$A182,Sta!$Y:$Y) )/$D182</f>
        <v>8</v>
      </c>
      <c r="F182" s="6">
        <f>SUMIF(Sta!$A:$A,$A182,Sta!$Y:$Y)/$B182</f>
        <v>8</v>
      </c>
      <c r="G182" s="6" t="e">
        <f>SUMIF(Sta!$B:$B,$A182,Sta!$Y:$Y)/$C182</f>
        <v>#DIV/0!</v>
      </c>
      <c r="H182" s="10">
        <f>(SUMIF(Sta!$A:$A,$A182,Sta!$U:$U)  + SUMIF(Sta!$B:$B,$A182,Sta!$V:$V) )/$D182</f>
        <v>5</v>
      </c>
      <c r="I182" s="6">
        <f>SUMIF(Sta!$A:$A,$A182,Sta!$U:$U)/$B182</f>
        <v>5</v>
      </c>
      <c r="J182" s="6" t="e">
        <f>SUMIF(Sta!$B:$B,$A182,Sta!$V:$V)/$C182</f>
        <v>#DIV/0!</v>
      </c>
      <c r="K182" s="10">
        <f>(SUMIF(Sta!$A:$A,$A182,Sta!$W:$W)  + SUMIF(Sta!$B:$B,$A182,Sta!$X:$X) )/$D182</f>
        <v>3</v>
      </c>
      <c r="L182" s="6">
        <f>SUMIF(Sta!$A:$A,$A182,Sta!$W:$W)/$B182</f>
        <v>3</v>
      </c>
      <c r="M182" s="6" t="e">
        <f>SUMIF(Sta!$B:$B,$A182,Sta!$X:$X)/$C182</f>
        <v>#DIV/0!</v>
      </c>
      <c r="N182" s="11">
        <f>(COUNTIFS(Sta!$A:$A,$A182,Sta!$Y:$Y,"&gt;8") +COUNTIFS(Sta!$B:$B,$A182,Sta!$Y:$Y,"&gt;8"))/$D182</f>
        <v>0</v>
      </c>
      <c r="O182" s="8">
        <f>COUNTIFS(Sta!$A:$A,$A182,Sta!$Y:$Y,"&gt;8")/$B182</f>
        <v>0</v>
      </c>
      <c r="P182" s="8" t="e">
        <f>COUNTIFS(Sta!$B:$B,$A182,Sta!$Y:$Y,"&gt;8")/$C182</f>
        <v>#DIV/0!</v>
      </c>
      <c r="Q182" s="11">
        <f>(COUNTIFS(Sta!$A:$A,$A182,Sta!$Y:$Y,"&gt;10") +COUNTIFS(Sta!$B:$B,$A182,Sta!$Y:$Y,"&gt;10"))/$D182</f>
        <v>0</v>
      </c>
      <c r="R182" s="8">
        <f>COUNTIFS(Sta!$A:$A,$A182,Sta!$Y:$Y,"&gt;10")/$B182</f>
        <v>0</v>
      </c>
      <c r="S182" s="8" t="e">
        <f>COUNTIFS(Sta!$B:$B,$A182,Sta!$Y:$Y,"&gt;10")/$C182</f>
        <v>#DIV/0!</v>
      </c>
      <c r="T182" s="11">
        <f>(COUNTIFS(Sta!$A:$A,$A182,Sta!$Y:$Y,"&lt;12") +COUNTIFS(Sta!$B:$B,$A182,Sta!$Y:$Y,"&lt;12"))/$D182</f>
        <v>1</v>
      </c>
      <c r="U182" s="8">
        <f>COUNTIFS(Sta!$A:$A,$A182,Sta!$Y:$Y,"&lt;12")/$B182</f>
        <v>1</v>
      </c>
      <c r="V182" s="8" t="e">
        <f>COUNTIFS(Sta!$B:$B,$A182,Sta!$Y:$Y,"&lt;12")/$C182</f>
        <v>#DIV/0!</v>
      </c>
    </row>
    <row r="183" spans="1:22" x14ac:dyDescent="0.3">
      <c r="A183" s="62" t="s">
        <v>277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0" t="e">
        <f>(SUMIF(Sta!$A:$A,$A183,Sta!$Y:$Y)  + SUMIF(Sta!$B:$B,$A183,Sta!$Y:$Y) )/$D183</f>
        <v>#DIV/0!</v>
      </c>
      <c r="F183" s="6" t="e">
        <f>SUMIF(Sta!$A:$A,$A183,Sta!$Y:$Y)/$B183</f>
        <v>#DIV/0!</v>
      </c>
      <c r="G183" s="6" t="e">
        <f>SUMIF(Sta!$B:$B,$A183,Sta!$Y:$Y)/$C183</f>
        <v>#DIV/0!</v>
      </c>
      <c r="H183" s="10" t="e">
        <f>(SUMIF(Sta!$A:$A,$A183,Sta!$U:$U)  + SUMIF(Sta!$B:$B,$A183,Sta!$V:$V) )/$D183</f>
        <v>#DIV/0!</v>
      </c>
      <c r="I183" s="6" t="e">
        <f>SUMIF(Sta!$A:$A,$A183,Sta!$U:$U)/$B183</f>
        <v>#DIV/0!</v>
      </c>
      <c r="J183" s="6" t="e">
        <f>SUMIF(Sta!$B:$B,$A183,Sta!$V:$V)/$C183</f>
        <v>#DIV/0!</v>
      </c>
      <c r="K183" s="10" t="e">
        <f>(SUMIF(Sta!$A:$A,$A183,Sta!$W:$W)  + SUMIF(Sta!$B:$B,$A183,Sta!$X:$X) )/$D183</f>
        <v>#DIV/0!</v>
      </c>
      <c r="L183" s="6" t="e">
        <f>SUMIF(Sta!$A:$A,$A183,Sta!$W:$W)/$B183</f>
        <v>#DIV/0!</v>
      </c>
      <c r="M183" s="6" t="e">
        <f>SUMIF(Sta!$B:$B,$A183,Sta!$X:$X)/$C183</f>
        <v>#DIV/0!</v>
      </c>
      <c r="N183" s="11" t="e">
        <f>(COUNTIFS(Sta!$A:$A,$A183,Sta!$Y:$Y,"&gt;8") +COUNTIFS(Sta!$B:$B,$A183,Sta!$Y:$Y,"&gt;8"))/$D183</f>
        <v>#DIV/0!</v>
      </c>
      <c r="O183" s="8" t="e">
        <f>COUNTIFS(Sta!$A:$A,$A183,Sta!$Y:$Y,"&gt;8")/$B183</f>
        <v>#DIV/0!</v>
      </c>
      <c r="P183" s="8" t="e">
        <f>COUNTIFS(Sta!$B:$B,$A183,Sta!$Y:$Y,"&gt;8")/$C183</f>
        <v>#DIV/0!</v>
      </c>
      <c r="Q183" s="11" t="e">
        <f>(COUNTIFS(Sta!$A:$A,$A183,Sta!$Y:$Y,"&gt;10") +COUNTIFS(Sta!$B:$B,$A183,Sta!$Y:$Y,"&gt;10"))/$D183</f>
        <v>#DIV/0!</v>
      </c>
      <c r="R183" s="8" t="e">
        <f>COUNTIFS(Sta!$A:$A,$A183,Sta!$Y:$Y,"&gt;10")/$B183</f>
        <v>#DIV/0!</v>
      </c>
      <c r="S183" s="8" t="e">
        <f>COUNTIFS(Sta!$B:$B,$A183,Sta!$Y:$Y,"&gt;10")/$C183</f>
        <v>#DIV/0!</v>
      </c>
      <c r="T183" s="11" t="e">
        <f>(COUNTIFS(Sta!$A:$A,$A183,Sta!$Y:$Y,"&lt;12") +COUNTIFS(Sta!$B:$B,$A183,Sta!$Y:$Y,"&lt;12"))/$D183</f>
        <v>#DIV/0!</v>
      </c>
      <c r="U183" s="8" t="e">
        <f>COUNTIFS(Sta!$A:$A,$A183,Sta!$Y:$Y,"&lt;12")/$B183</f>
        <v>#DIV/0!</v>
      </c>
      <c r="V183" s="8" t="e">
        <f>COUNTIFS(Sta!$B:$B,$A183,Sta!$Y:$Y,"&lt;12")/$C183</f>
        <v>#DIV/0!</v>
      </c>
    </row>
    <row r="184" spans="1:22" x14ac:dyDescent="0.3">
      <c r="A184" s="62" t="s">
        <v>281</v>
      </c>
      <c r="B184" s="9">
        <f>COUNTIF(Sta!A:A,A184)</f>
        <v>0</v>
      </c>
      <c r="C184" s="4">
        <f>COUNTIF(Sta!B:B,A184)</f>
        <v>1</v>
      </c>
      <c r="D184" s="4">
        <f t="shared" si="5"/>
        <v>1</v>
      </c>
      <c r="E184" s="10">
        <f>(SUMIF(Sta!$A:$A,$A184,Sta!$Y:$Y)  + SUMIF(Sta!$B:$B,$A184,Sta!$Y:$Y) )/$D184</f>
        <v>8</v>
      </c>
      <c r="F184" s="6" t="e">
        <f>SUMIF(Sta!$A:$A,$A184,Sta!$Y:$Y)/$B184</f>
        <v>#DIV/0!</v>
      </c>
      <c r="G184" s="6">
        <f>SUMIF(Sta!$B:$B,$A184,Sta!$Y:$Y)/$C184</f>
        <v>8</v>
      </c>
      <c r="H184" s="10">
        <f>(SUMIF(Sta!$A:$A,$A184,Sta!$U:$U)  + SUMIF(Sta!$B:$B,$A184,Sta!$V:$V) )/$D184</f>
        <v>3</v>
      </c>
      <c r="I184" s="6" t="e">
        <f>SUMIF(Sta!$A:$A,$A184,Sta!$U:$U)/$B184</f>
        <v>#DIV/0!</v>
      </c>
      <c r="J184" s="6">
        <f>SUMIF(Sta!$B:$B,$A184,Sta!$V:$V)/$C184</f>
        <v>3</v>
      </c>
      <c r="K184" s="10">
        <f>(SUMIF(Sta!$A:$A,$A184,Sta!$W:$W)  + SUMIF(Sta!$B:$B,$A184,Sta!$X:$X) )/$D184</f>
        <v>5</v>
      </c>
      <c r="L184" s="6" t="e">
        <f>SUMIF(Sta!$A:$A,$A184,Sta!$W:$W)/$B184</f>
        <v>#DIV/0!</v>
      </c>
      <c r="M184" s="6">
        <f>SUMIF(Sta!$B:$B,$A184,Sta!$X:$X)/$C184</f>
        <v>5</v>
      </c>
      <c r="N184" s="11">
        <f>(COUNTIFS(Sta!$A:$A,$A184,Sta!$Y:$Y,"&gt;8") +COUNTIFS(Sta!$B:$B,$A184,Sta!$Y:$Y,"&gt;8"))/$D184</f>
        <v>0</v>
      </c>
      <c r="O184" s="8" t="e">
        <f>COUNTIFS(Sta!$A:$A,$A184,Sta!$Y:$Y,"&gt;8")/$B184</f>
        <v>#DIV/0!</v>
      </c>
      <c r="P184" s="8">
        <f>COUNTIFS(Sta!$B:$B,$A184,Sta!$Y:$Y,"&gt;8")/$C184</f>
        <v>0</v>
      </c>
      <c r="Q184" s="11">
        <f>(COUNTIFS(Sta!$A:$A,$A184,Sta!$Y:$Y,"&gt;10") +COUNTIFS(Sta!$B:$B,$A184,Sta!$Y:$Y,"&gt;10"))/$D184</f>
        <v>0</v>
      </c>
      <c r="R184" s="8" t="e">
        <f>COUNTIFS(Sta!$A:$A,$A184,Sta!$Y:$Y,"&gt;10")/$B184</f>
        <v>#DIV/0!</v>
      </c>
      <c r="S184" s="8">
        <f>COUNTIFS(Sta!$B:$B,$A184,Sta!$Y:$Y,"&gt;10")/$C184</f>
        <v>0</v>
      </c>
      <c r="T184" s="11">
        <f>(COUNTIFS(Sta!$A:$A,$A184,Sta!$Y:$Y,"&lt;12") +COUNTIFS(Sta!$B:$B,$A184,Sta!$Y:$Y,"&lt;12"))/$D184</f>
        <v>1</v>
      </c>
      <c r="U184" s="8" t="e">
        <f>COUNTIFS(Sta!$A:$A,$A184,Sta!$Y:$Y,"&lt;12")/$B184</f>
        <v>#DIV/0!</v>
      </c>
      <c r="V184" s="8">
        <f>COUNTIFS(Sta!$B:$B,$A184,Sta!$Y:$Y,"&lt;12")/$C184</f>
        <v>1</v>
      </c>
    </row>
    <row r="185" spans="1:22" x14ac:dyDescent="0.3">
      <c r="A185" s="62" t="s">
        <v>288</v>
      </c>
      <c r="B185" s="9">
        <f>COUNTIF(Sta!A:A,A185)</f>
        <v>0</v>
      </c>
      <c r="C185" s="4">
        <f>COUNTIF(Sta!B:B,A185)</f>
        <v>1</v>
      </c>
      <c r="D185" s="4">
        <f t="shared" si="5"/>
        <v>1</v>
      </c>
      <c r="E185" s="10">
        <f>(SUMIF(Sta!$A:$A,$A185,Sta!$Y:$Y)  + SUMIF(Sta!$B:$B,$A185,Sta!$Y:$Y) )/$D185</f>
        <v>8</v>
      </c>
      <c r="F185" s="6" t="e">
        <f>SUMIF(Sta!$A:$A,$A185,Sta!$Y:$Y)/$B185</f>
        <v>#DIV/0!</v>
      </c>
      <c r="G185" s="6">
        <f>SUMIF(Sta!$B:$B,$A185,Sta!$Y:$Y)/$C185</f>
        <v>8</v>
      </c>
      <c r="H185" s="10">
        <f>(SUMIF(Sta!$A:$A,$A185,Sta!$U:$U)  + SUMIF(Sta!$B:$B,$A185,Sta!$V:$V) )/$D185</f>
        <v>1</v>
      </c>
      <c r="I185" s="6" t="e">
        <f>SUMIF(Sta!$A:$A,$A185,Sta!$U:$U)/$B185</f>
        <v>#DIV/0!</v>
      </c>
      <c r="J185" s="6">
        <f>SUMIF(Sta!$B:$B,$A185,Sta!$V:$V)/$C185</f>
        <v>1</v>
      </c>
      <c r="K185" s="10">
        <f>(SUMIF(Sta!$A:$A,$A185,Sta!$W:$W)  + SUMIF(Sta!$B:$B,$A185,Sta!$X:$X) )/$D185</f>
        <v>7</v>
      </c>
      <c r="L185" s="6" t="e">
        <f>SUMIF(Sta!$A:$A,$A185,Sta!$W:$W)/$B185</f>
        <v>#DIV/0!</v>
      </c>
      <c r="M185" s="6">
        <f>SUMIF(Sta!$B:$B,$A185,Sta!$X:$X)/$C185</f>
        <v>7</v>
      </c>
      <c r="N185" s="11">
        <f>(COUNTIFS(Sta!$A:$A,$A185,Sta!$Y:$Y,"&gt;8") +COUNTIFS(Sta!$B:$B,$A185,Sta!$Y:$Y,"&gt;8"))/$D185</f>
        <v>0</v>
      </c>
      <c r="O185" s="8" t="e">
        <f>COUNTIFS(Sta!$A:$A,$A185,Sta!$Y:$Y,"&gt;8")/$B185</f>
        <v>#DIV/0!</v>
      </c>
      <c r="P185" s="8">
        <f>COUNTIFS(Sta!$B:$B,$A185,Sta!$Y:$Y,"&gt;8")/$C185</f>
        <v>0</v>
      </c>
      <c r="Q185" s="11">
        <f>(COUNTIFS(Sta!$A:$A,$A185,Sta!$Y:$Y,"&gt;10") +COUNTIFS(Sta!$B:$B,$A185,Sta!$Y:$Y,"&gt;10"))/$D185</f>
        <v>0</v>
      </c>
      <c r="R185" s="8" t="e">
        <f>COUNTIFS(Sta!$A:$A,$A185,Sta!$Y:$Y,"&gt;10")/$B185</f>
        <v>#DIV/0!</v>
      </c>
      <c r="S185" s="8">
        <f>COUNTIFS(Sta!$B:$B,$A185,Sta!$Y:$Y,"&gt;10")/$C185</f>
        <v>0</v>
      </c>
      <c r="T185" s="11">
        <f>(COUNTIFS(Sta!$A:$A,$A185,Sta!$Y:$Y,"&lt;12") +COUNTIFS(Sta!$B:$B,$A185,Sta!$Y:$Y,"&lt;12"))/$D185</f>
        <v>1</v>
      </c>
      <c r="U185" s="8" t="e">
        <f>COUNTIFS(Sta!$A:$A,$A185,Sta!$Y:$Y,"&lt;12")/$B185</f>
        <v>#DIV/0!</v>
      </c>
      <c r="V185" s="8">
        <f>COUNTIFS(Sta!$B:$B,$A185,Sta!$Y:$Y,"&lt;12")/$C185</f>
        <v>1</v>
      </c>
    </row>
    <row r="186" spans="1:22" x14ac:dyDescent="0.3">
      <c r="A186" s="62" t="s">
        <v>292</v>
      </c>
      <c r="B186" s="9">
        <f>COUNTIF(Sta!A:A,A186)</f>
        <v>0</v>
      </c>
      <c r="C186" s="4">
        <f>COUNTIF(Sta!B:B,A186)</f>
        <v>1</v>
      </c>
      <c r="D186" s="4">
        <f t="shared" si="5"/>
        <v>1</v>
      </c>
      <c r="E186" s="10">
        <f>(SUMIF(Sta!$A:$A,$A186,Sta!$Y:$Y)  + SUMIF(Sta!$B:$B,$A186,Sta!$Y:$Y) )/$D186</f>
        <v>17</v>
      </c>
      <c r="F186" s="6" t="e">
        <f>SUMIF(Sta!$A:$A,$A186,Sta!$Y:$Y)/$B186</f>
        <v>#DIV/0!</v>
      </c>
      <c r="G186" s="6">
        <f>SUMIF(Sta!$B:$B,$A186,Sta!$Y:$Y)/$C186</f>
        <v>17</v>
      </c>
      <c r="H186" s="10">
        <f>(SUMIF(Sta!$A:$A,$A186,Sta!$U:$U)  + SUMIF(Sta!$B:$B,$A186,Sta!$V:$V) )/$D186</f>
        <v>5</v>
      </c>
      <c r="I186" s="6" t="e">
        <f>SUMIF(Sta!$A:$A,$A186,Sta!$U:$U)/$B186</f>
        <v>#DIV/0!</v>
      </c>
      <c r="J186" s="6">
        <f>SUMIF(Sta!$B:$B,$A186,Sta!$V:$V)/$C186</f>
        <v>5</v>
      </c>
      <c r="K186" s="10">
        <f>(SUMIF(Sta!$A:$A,$A186,Sta!$W:$W)  + SUMIF(Sta!$B:$B,$A186,Sta!$X:$X) )/$D186</f>
        <v>12</v>
      </c>
      <c r="L186" s="6" t="e">
        <f>SUMIF(Sta!$A:$A,$A186,Sta!$W:$W)/$B186</f>
        <v>#DIV/0!</v>
      </c>
      <c r="M186" s="6">
        <f>SUMIF(Sta!$B:$B,$A186,Sta!$X:$X)/$C186</f>
        <v>12</v>
      </c>
      <c r="N186" s="11">
        <f>(COUNTIFS(Sta!$A:$A,$A186,Sta!$Y:$Y,"&gt;8") +COUNTIFS(Sta!$B:$B,$A186,Sta!$Y:$Y,"&gt;8"))/$D186</f>
        <v>1</v>
      </c>
      <c r="O186" s="8" t="e">
        <f>COUNTIFS(Sta!$A:$A,$A186,Sta!$Y:$Y,"&gt;8")/$B186</f>
        <v>#DIV/0!</v>
      </c>
      <c r="P186" s="8">
        <f>COUNTIFS(Sta!$B:$B,$A186,Sta!$Y:$Y,"&gt;8")/$C186</f>
        <v>1</v>
      </c>
      <c r="Q186" s="11">
        <f>(COUNTIFS(Sta!$A:$A,$A186,Sta!$Y:$Y,"&gt;10") +COUNTIFS(Sta!$B:$B,$A186,Sta!$Y:$Y,"&gt;10"))/$D186</f>
        <v>1</v>
      </c>
      <c r="R186" s="8" t="e">
        <f>COUNTIFS(Sta!$A:$A,$A186,Sta!$Y:$Y,"&gt;10")/$B186</f>
        <v>#DIV/0!</v>
      </c>
      <c r="S186" s="8">
        <f>COUNTIFS(Sta!$B:$B,$A186,Sta!$Y:$Y,"&gt;10")/$C186</f>
        <v>1</v>
      </c>
      <c r="T186" s="11">
        <f>(COUNTIFS(Sta!$A:$A,$A186,Sta!$Y:$Y,"&lt;12") +COUNTIFS(Sta!$B:$B,$A186,Sta!$Y:$Y,"&lt;12"))/$D186</f>
        <v>0</v>
      </c>
      <c r="U186" s="8" t="e">
        <f>COUNTIFS(Sta!$A:$A,$A186,Sta!$Y:$Y,"&lt;12")/$B186</f>
        <v>#DIV/0!</v>
      </c>
      <c r="V186" s="8">
        <f>COUNTIFS(Sta!$B:$B,$A186,Sta!$Y:$Y,"&lt;12")/$C186</f>
        <v>0</v>
      </c>
    </row>
    <row r="187" spans="1:22" x14ac:dyDescent="0.3">
      <c r="A187" s="62" t="s">
        <v>283</v>
      </c>
      <c r="B187" s="9">
        <f>COUNTIF(Sta!A:A,A187)</f>
        <v>0</v>
      </c>
      <c r="C187" s="4">
        <f>COUNTIF(Sta!B:B,A187)</f>
        <v>0</v>
      </c>
      <c r="D187" s="4">
        <f t="shared" si="5"/>
        <v>0</v>
      </c>
      <c r="E187" s="10" t="e">
        <f>(SUMIF(Sta!$A:$A,$A187,Sta!$Y:$Y)  + SUMIF(Sta!$B:$B,$A187,Sta!$Y:$Y) )/$D187</f>
        <v>#DIV/0!</v>
      </c>
      <c r="F187" s="6" t="e">
        <f>SUMIF(Sta!$A:$A,$A187,Sta!$Y:$Y)/$B187</f>
        <v>#DIV/0!</v>
      </c>
      <c r="G187" s="6" t="e">
        <f>SUMIF(Sta!$B:$B,$A187,Sta!$Y:$Y)/$C187</f>
        <v>#DIV/0!</v>
      </c>
      <c r="H187" s="10" t="e">
        <f>(SUMIF(Sta!$A:$A,$A187,Sta!$U:$U)  + SUMIF(Sta!$B:$B,$A187,Sta!$V:$V) )/$D187</f>
        <v>#DIV/0!</v>
      </c>
      <c r="I187" s="6" t="e">
        <f>SUMIF(Sta!$A:$A,$A187,Sta!$U:$U)/$B187</f>
        <v>#DIV/0!</v>
      </c>
      <c r="J187" s="6" t="e">
        <f>SUMIF(Sta!$B:$B,$A187,Sta!$V:$V)/$C187</f>
        <v>#DIV/0!</v>
      </c>
      <c r="K187" s="10" t="e">
        <f>(SUMIF(Sta!$A:$A,$A187,Sta!$W:$W)  + SUMIF(Sta!$B:$B,$A187,Sta!$X:$X) )/$D187</f>
        <v>#DIV/0!</v>
      </c>
      <c r="L187" s="6" t="e">
        <f>SUMIF(Sta!$A:$A,$A187,Sta!$W:$W)/$B187</f>
        <v>#DIV/0!</v>
      </c>
      <c r="M187" s="6" t="e">
        <f>SUMIF(Sta!$B:$B,$A187,Sta!$X:$X)/$C187</f>
        <v>#DIV/0!</v>
      </c>
      <c r="N187" s="11" t="e">
        <f>(COUNTIFS(Sta!$A:$A,$A187,Sta!$Y:$Y,"&gt;8") +COUNTIFS(Sta!$B:$B,$A187,Sta!$Y:$Y,"&gt;8"))/$D187</f>
        <v>#DIV/0!</v>
      </c>
      <c r="O187" s="8" t="e">
        <f>COUNTIFS(Sta!$A:$A,$A187,Sta!$Y:$Y,"&gt;8")/$B187</f>
        <v>#DIV/0!</v>
      </c>
      <c r="P187" s="8" t="e">
        <f>COUNTIFS(Sta!$B:$B,$A187,Sta!$Y:$Y,"&gt;8")/$C187</f>
        <v>#DIV/0!</v>
      </c>
      <c r="Q187" s="11" t="e">
        <f>(COUNTIFS(Sta!$A:$A,$A187,Sta!$Y:$Y,"&gt;10") +COUNTIFS(Sta!$B:$B,$A187,Sta!$Y:$Y,"&gt;10"))/$D187</f>
        <v>#DIV/0!</v>
      </c>
      <c r="R187" s="8" t="e">
        <f>COUNTIFS(Sta!$A:$A,$A187,Sta!$Y:$Y,"&gt;10")/$B187</f>
        <v>#DIV/0!</v>
      </c>
      <c r="S187" s="8" t="e">
        <f>COUNTIFS(Sta!$B:$B,$A187,Sta!$Y:$Y,"&gt;10")/$C187</f>
        <v>#DIV/0!</v>
      </c>
      <c r="T187" s="11" t="e">
        <f>(COUNTIFS(Sta!$A:$A,$A187,Sta!$Y:$Y,"&lt;12") +COUNTIFS(Sta!$B:$B,$A187,Sta!$Y:$Y,"&lt;12"))/$D187</f>
        <v>#DIV/0!</v>
      </c>
      <c r="U187" s="8" t="e">
        <f>COUNTIFS(Sta!$A:$A,$A187,Sta!$Y:$Y,"&lt;12")/$B187</f>
        <v>#DIV/0!</v>
      </c>
      <c r="V187" s="8" t="e">
        <f>COUNTIFS(Sta!$B:$B,$A187,Sta!$Y:$Y,"&lt;12")/$C187</f>
        <v>#DIV/0!</v>
      </c>
    </row>
    <row r="188" spans="1:22" x14ac:dyDescent="0.3">
      <c r="A188" s="62" t="s">
        <v>280</v>
      </c>
      <c r="B188" s="9">
        <f>COUNTIF(Sta!A:A,A188)</f>
        <v>0</v>
      </c>
      <c r="C188" s="4">
        <f>COUNTIF(Sta!B:B,A188)</f>
        <v>1</v>
      </c>
      <c r="D188" s="4">
        <f t="shared" si="5"/>
        <v>1</v>
      </c>
      <c r="E188" s="10">
        <f>(SUMIF(Sta!$A:$A,$A188,Sta!$Y:$Y)  + SUMIF(Sta!$B:$B,$A188,Sta!$Y:$Y) )/$D188</f>
        <v>11</v>
      </c>
      <c r="F188" s="6" t="e">
        <f>SUMIF(Sta!$A:$A,$A188,Sta!$Y:$Y)/$B188</f>
        <v>#DIV/0!</v>
      </c>
      <c r="G188" s="6">
        <f>SUMIF(Sta!$B:$B,$A188,Sta!$Y:$Y)/$C188</f>
        <v>11</v>
      </c>
      <c r="H188" s="10">
        <f>(SUMIF(Sta!$A:$A,$A188,Sta!$U:$U)  + SUMIF(Sta!$B:$B,$A188,Sta!$V:$V) )/$D188</f>
        <v>7</v>
      </c>
      <c r="I188" s="6" t="e">
        <f>SUMIF(Sta!$A:$A,$A188,Sta!$U:$U)/$B188</f>
        <v>#DIV/0!</v>
      </c>
      <c r="J188" s="6">
        <f>SUMIF(Sta!$B:$B,$A188,Sta!$V:$V)/$C188</f>
        <v>7</v>
      </c>
      <c r="K188" s="10">
        <f>(SUMIF(Sta!$A:$A,$A188,Sta!$W:$W)  + SUMIF(Sta!$B:$B,$A188,Sta!$X:$X) )/$D188</f>
        <v>4</v>
      </c>
      <c r="L188" s="6" t="e">
        <f>SUMIF(Sta!$A:$A,$A188,Sta!$W:$W)/$B188</f>
        <v>#DIV/0!</v>
      </c>
      <c r="M188" s="6">
        <f>SUMIF(Sta!$B:$B,$A188,Sta!$X:$X)/$C188</f>
        <v>4</v>
      </c>
      <c r="N188" s="11">
        <f>(COUNTIFS(Sta!$A:$A,$A188,Sta!$Y:$Y,"&gt;8") +COUNTIFS(Sta!$B:$B,$A188,Sta!$Y:$Y,"&gt;8"))/$D188</f>
        <v>1</v>
      </c>
      <c r="O188" s="8" t="e">
        <f>COUNTIFS(Sta!$A:$A,$A188,Sta!$Y:$Y,"&gt;8")/$B188</f>
        <v>#DIV/0!</v>
      </c>
      <c r="P188" s="8">
        <f>COUNTIFS(Sta!$B:$B,$A188,Sta!$Y:$Y,"&gt;8")/$C188</f>
        <v>1</v>
      </c>
      <c r="Q188" s="11">
        <f>(COUNTIFS(Sta!$A:$A,$A188,Sta!$Y:$Y,"&gt;10") +COUNTIFS(Sta!$B:$B,$A188,Sta!$Y:$Y,"&gt;10"))/$D188</f>
        <v>1</v>
      </c>
      <c r="R188" s="8" t="e">
        <f>COUNTIFS(Sta!$A:$A,$A188,Sta!$Y:$Y,"&gt;10")/$B188</f>
        <v>#DIV/0!</v>
      </c>
      <c r="S188" s="8">
        <f>COUNTIFS(Sta!$B:$B,$A188,Sta!$Y:$Y,"&gt;10")/$C188</f>
        <v>1</v>
      </c>
      <c r="T188" s="11">
        <f>(COUNTIFS(Sta!$A:$A,$A188,Sta!$Y:$Y,"&lt;12") +COUNTIFS(Sta!$B:$B,$A188,Sta!$Y:$Y,"&lt;12"))/$D188</f>
        <v>1</v>
      </c>
      <c r="U188" s="8" t="e">
        <f>COUNTIFS(Sta!$A:$A,$A188,Sta!$Y:$Y,"&lt;12")/$B188</f>
        <v>#DIV/0!</v>
      </c>
      <c r="V188" s="8">
        <f>COUNTIFS(Sta!$B:$B,$A188,Sta!$Y:$Y,"&lt;12")/$C188</f>
        <v>1</v>
      </c>
    </row>
    <row r="189" spans="1:22" x14ac:dyDescent="0.3">
      <c r="A189" s="62" t="s">
        <v>302</v>
      </c>
      <c r="B189" s="9">
        <f>COUNTIF(Sta!A:A,A189)</f>
        <v>0</v>
      </c>
      <c r="C189" s="4">
        <f>COUNTIF(Sta!B:B,A189)</f>
        <v>0</v>
      </c>
      <c r="D189" s="4">
        <f t="shared" si="5"/>
        <v>0</v>
      </c>
      <c r="E189" s="10" t="e">
        <f>(SUMIF(Sta!$A:$A,$A189,Sta!$Y:$Y)  + SUMIF(Sta!$B:$B,$A189,Sta!$Y:$Y) )/$D189</f>
        <v>#DIV/0!</v>
      </c>
      <c r="F189" s="6" t="e">
        <f>SUMIF(Sta!$A:$A,$A189,Sta!$Y:$Y)/$B189</f>
        <v>#DIV/0!</v>
      </c>
      <c r="G189" s="6" t="e">
        <f>SUMIF(Sta!$B:$B,$A189,Sta!$Y:$Y)/$C189</f>
        <v>#DIV/0!</v>
      </c>
      <c r="H189" s="10" t="e">
        <f>(SUMIF(Sta!$A:$A,$A189,Sta!$U:$U)  + SUMIF(Sta!$B:$B,$A189,Sta!$V:$V) )/$D189</f>
        <v>#DIV/0!</v>
      </c>
      <c r="I189" s="6" t="e">
        <f>SUMIF(Sta!$A:$A,$A189,Sta!$U:$U)/$B189</f>
        <v>#DIV/0!</v>
      </c>
      <c r="J189" s="6" t="e">
        <f>SUMIF(Sta!$B:$B,$A189,Sta!$V:$V)/$C189</f>
        <v>#DIV/0!</v>
      </c>
      <c r="K189" s="10" t="e">
        <f>(SUMIF(Sta!$A:$A,$A189,Sta!$W:$W)  + SUMIF(Sta!$B:$B,$A189,Sta!$X:$X) )/$D189</f>
        <v>#DIV/0!</v>
      </c>
      <c r="L189" s="6" t="e">
        <f>SUMIF(Sta!$A:$A,$A189,Sta!$W:$W)/$B189</f>
        <v>#DIV/0!</v>
      </c>
      <c r="M189" s="6" t="e">
        <f>SUMIF(Sta!$B:$B,$A189,Sta!$X:$X)/$C189</f>
        <v>#DIV/0!</v>
      </c>
      <c r="N189" s="11" t="e">
        <f>(COUNTIFS(Sta!$A:$A,$A189,Sta!$Y:$Y,"&gt;8") +COUNTIFS(Sta!$B:$B,$A189,Sta!$Y:$Y,"&gt;8"))/$D189</f>
        <v>#DIV/0!</v>
      </c>
      <c r="O189" s="8" t="e">
        <f>COUNTIFS(Sta!$A:$A,$A189,Sta!$Y:$Y,"&gt;8")/$B189</f>
        <v>#DIV/0!</v>
      </c>
      <c r="P189" s="8" t="e">
        <f>COUNTIFS(Sta!$B:$B,$A189,Sta!$Y:$Y,"&gt;8")/$C189</f>
        <v>#DIV/0!</v>
      </c>
      <c r="Q189" s="11" t="e">
        <f>(COUNTIFS(Sta!$A:$A,$A189,Sta!$Y:$Y,"&gt;10") +COUNTIFS(Sta!$B:$B,$A189,Sta!$Y:$Y,"&gt;10"))/$D189</f>
        <v>#DIV/0!</v>
      </c>
      <c r="R189" s="8" t="e">
        <f>COUNTIFS(Sta!$A:$A,$A189,Sta!$Y:$Y,"&gt;10")/$B189</f>
        <v>#DIV/0!</v>
      </c>
      <c r="S189" s="8" t="e">
        <f>COUNTIFS(Sta!$B:$B,$A189,Sta!$Y:$Y,"&gt;10")/$C189</f>
        <v>#DIV/0!</v>
      </c>
      <c r="T189" s="11" t="e">
        <f>(COUNTIFS(Sta!$A:$A,$A189,Sta!$Y:$Y,"&lt;12") +COUNTIFS(Sta!$B:$B,$A189,Sta!$Y:$Y,"&lt;12"))/$D189</f>
        <v>#DIV/0!</v>
      </c>
      <c r="U189" s="8" t="e">
        <f>COUNTIFS(Sta!$A:$A,$A189,Sta!$Y:$Y,"&lt;12")/$B189</f>
        <v>#DIV/0!</v>
      </c>
      <c r="V189" s="8" t="e">
        <f>COUNTIFS(Sta!$B:$B,$A189,Sta!$Y:$Y,"&lt;12")/$C189</f>
        <v>#DIV/0!</v>
      </c>
    </row>
    <row r="190" spans="1:22" x14ac:dyDescent="0.3">
      <c r="A190" s="62" t="s">
        <v>298</v>
      </c>
      <c r="B190" s="9">
        <f>COUNTIF(Sta!A:A,A190)</f>
        <v>0</v>
      </c>
      <c r="C190" s="4">
        <f>COUNTIF(Sta!B:B,A190)</f>
        <v>0</v>
      </c>
      <c r="D190" s="4">
        <f t="shared" si="5"/>
        <v>0</v>
      </c>
      <c r="E190" s="10" t="e">
        <f>(SUMIF(Sta!$A:$A,$A190,Sta!$Y:$Y)  + SUMIF(Sta!$B:$B,$A190,Sta!$Y:$Y) )/$D190</f>
        <v>#DIV/0!</v>
      </c>
      <c r="F190" s="6" t="e">
        <f>SUMIF(Sta!$A:$A,$A190,Sta!$Y:$Y)/$B190</f>
        <v>#DIV/0!</v>
      </c>
      <c r="G190" s="6" t="e">
        <f>SUMIF(Sta!$B:$B,$A190,Sta!$Y:$Y)/$C190</f>
        <v>#DIV/0!</v>
      </c>
      <c r="H190" s="10" t="e">
        <f>(SUMIF(Sta!$A:$A,$A190,Sta!$U:$U)  + SUMIF(Sta!$B:$B,$A190,Sta!$V:$V) )/$D190</f>
        <v>#DIV/0!</v>
      </c>
      <c r="I190" s="6" t="e">
        <f>SUMIF(Sta!$A:$A,$A190,Sta!$U:$U)/$B190</f>
        <v>#DIV/0!</v>
      </c>
      <c r="J190" s="6" t="e">
        <f>SUMIF(Sta!$B:$B,$A190,Sta!$V:$V)/$C190</f>
        <v>#DIV/0!</v>
      </c>
      <c r="K190" s="10" t="e">
        <f>(SUMIF(Sta!$A:$A,$A190,Sta!$W:$W)  + SUMIF(Sta!$B:$B,$A190,Sta!$X:$X) )/$D190</f>
        <v>#DIV/0!</v>
      </c>
      <c r="L190" s="6" t="e">
        <f>SUMIF(Sta!$A:$A,$A190,Sta!$W:$W)/$B190</f>
        <v>#DIV/0!</v>
      </c>
      <c r="M190" s="6" t="e">
        <f>SUMIF(Sta!$B:$B,$A190,Sta!$X:$X)/$C190</f>
        <v>#DIV/0!</v>
      </c>
      <c r="N190" s="11" t="e">
        <f>(COUNTIFS(Sta!$A:$A,$A190,Sta!$Y:$Y,"&gt;8") +COUNTIFS(Sta!$B:$B,$A190,Sta!$Y:$Y,"&gt;8"))/$D190</f>
        <v>#DIV/0!</v>
      </c>
      <c r="O190" s="8" t="e">
        <f>COUNTIFS(Sta!$A:$A,$A190,Sta!$Y:$Y,"&gt;8")/$B190</f>
        <v>#DIV/0!</v>
      </c>
      <c r="P190" s="8" t="e">
        <f>COUNTIFS(Sta!$B:$B,$A190,Sta!$Y:$Y,"&gt;8")/$C190</f>
        <v>#DIV/0!</v>
      </c>
      <c r="Q190" s="11" t="e">
        <f>(COUNTIFS(Sta!$A:$A,$A190,Sta!$Y:$Y,"&gt;10") +COUNTIFS(Sta!$B:$B,$A190,Sta!$Y:$Y,"&gt;10"))/$D190</f>
        <v>#DIV/0!</v>
      </c>
      <c r="R190" s="8" t="e">
        <f>COUNTIFS(Sta!$A:$A,$A190,Sta!$Y:$Y,"&gt;10")/$B190</f>
        <v>#DIV/0!</v>
      </c>
      <c r="S190" s="8" t="e">
        <f>COUNTIFS(Sta!$B:$B,$A190,Sta!$Y:$Y,"&gt;10")/$C190</f>
        <v>#DIV/0!</v>
      </c>
      <c r="T190" s="11" t="e">
        <f>(COUNTIFS(Sta!$A:$A,$A190,Sta!$Y:$Y,"&lt;12") +COUNTIFS(Sta!$B:$B,$A190,Sta!$Y:$Y,"&lt;12"))/$D190</f>
        <v>#DIV/0!</v>
      </c>
      <c r="U190" s="8" t="e">
        <f>COUNTIFS(Sta!$A:$A,$A190,Sta!$Y:$Y,"&lt;12")/$B190</f>
        <v>#DIV/0!</v>
      </c>
      <c r="V190" s="8" t="e">
        <f>COUNTIFS(Sta!$B:$B,$A190,Sta!$Y:$Y,"&lt;12")/$C190</f>
        <v>#DIV/0!</v>
      </c>
    </row>
    <row r="191" spans="1:22" x14ac:dyDescent="0.3">
      <c r="A191" s="62" t="s">
        <v>300</v>
      </c>
      <c r="B191" s="9">
        <f>COUNTIF(Sta!A:A,A191)</f>
        <v>0</v>
      </c>
      <c r="C191" s="4">
        <f>COUNTIF(Sta!B:B,A191)</f>
        <v>0</v>
      </c>
      <c r="D191" s="4">
        <f t="shared" si="5"/>
        <v>0</v>
      </c>
      <c r="E191" s="10" t="e">
        <f>(SUMIF(Sta!$A:$A,$A191,Sta!$Y:$Y)  + SUMIF(Sta!$B:$B,$A191,Sta!$Y:$Y) )/$D191</f>
        <v>#DIV/0!</v>
      </c>
      <c r="F191" s="6" t="e">
        <f>SUMIF(Sta!$A:$A,$A191,Sta!$Y:$Y)/$B191</f>
        <v>#DIV/0!</v>
      </c>
      <c r="G191" s="6" t="e">
        <f>SUMIF(Sta!$B:$B,$A191,Sta!$Y:$Y)/$C191</f>
        <v>#DIV/0!</v>
      </c>
      <c r="H191" s="10" t="e">
        <f>(SUMIF(Sta!$A:$A,$A191,Sta!$U:$U)  + SUMIF(Sta!$B:$B,$A191,Sta!$V:$V) )/$D191</f>
        <v>#DIV/0!</v>
      </c>
      <c r="I191" s="6" t="e">
        <f>SUMIF(Sta!$A:$A,$A191,Sta!$U:$U)/$B191</f>
        <v>#DIV/0!</v>
      </c>
      <c r="J191" s="6" t="e">
        <f>SUMIF(Sta!$B:$B,$A191,Sta!$V:$V)/$C191</f>
        <v>#DIV/0!</v>
      </c>
      <c r="K191" s="10" t="e">
        <f>(SUMIF(Sta!$A:$A,$A191,Sta!$W:$W)  + SUMIF(Sta!$B:$B,$A191,Sta!$X:$X) )/$D191</f>
        <v>#DIV/0!</v>
      </c>
      <c r="L191" s="6" t="e">
        <f>SUMIF(Sta!$A:$A,$A191,Sta!$W:$W)/$B191</f>
        <v>#DIV/0!</v>
      </c>
      <c r="M191" s="6" t="e">
        <f>SUMIF(Sta!$B:$B,$A191,Sta!$X:$X)/$C191</f>
        <v>#DIV/0!</v>
      </c>
      <c r="N191" s="11" t="e">
        <f>(COUNTIFS(Sta!$A:$A,$A191,Sta!$Y:$Y,"&gt;8") +COUNTIFS(Sta!$B:$B,$A191,Sta!$Y:$Y,"&gt;8"))/$D191</f>
        <v>#DIV/0!</v>
      </c>
      <c r="O191" s="8" t="e">
        <f>COUNTIFS(Sta!$A:$A,$A191,Sta!$Y:$Y,"&gt;8")/$B191</f>
        <v>#DIV/0!</v>
      </c>
      <c r="P191" s="8" t="e">
        <f>COUNTIFS(Sta!$B:$B,$A191,Sta!$Y:$Y,"&gt;8")/$C191</f>
        <v>#DIV/0!</v>
      </c>
      <c r="Q191" s="11" t="e">
        <f>(COUNTIFS(Sta!$A:$A,$A191,Sta!$Y:$Y,"&gt;10") +COUNTIFS(Sta!$B:$B,$A191,Sta!$Y:$Y,"&gt;10"))/$D191</f>
        <v>#DIV/0!</v>
      </c>
      <c r="R191" s="8" t="e">
        <f>COUNTIFS(Sta!$A:$A,$A191,Sta!$Y:$Y,"&gt;10")/$B191</f>
        <v>#DIV/0!</v>
      </c>
      <c r="S191" s="8" t="e">
        <f>COUNTIFS(Sta!$B:$B,$A191,Sta!$Y:$Y,"&gt;10")/$C191</f>
        <v>#DIV/0!</v>
      </c>
      <c r="T191" s="11" t="e">
        <f>(COUNTIFS(Sta!$A:$A,$A191,Sta!$Y:$Y,"&lt;12") +COUNTIFS(Sta!$B:$B,$A191,Sta!$Y:$Y,"&lt;12"))/$D191</f>
        <v>#DIV/0!</v>
      </c>
      <c r="U191" s="8" t="e">
        <f>COUNTIFS(Sta!$A:$A,$A191,Sta!$Y:$Y,"&lt;12")/$B191</f>
        <v>#DIV/0!</v>
      </c>
      <c r="V191" s="8" t="e">
        <f>COUNTIFS(Sta!$B:$B,$A191,Sta!$Y:$Y,"&lt;12")/$C191</f>
        <v>#DIV/0!</v>
      </c>
    </row>
    <row r="192" spans="1:22" x14ac:dyDescent="0.3">
      <c r="A192" s="62" t="s">
        <v>301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0" t="e">
        <f>(SUMIF(Sta!$A:$A,$A192,Sta!$Y:$Y)  + SUMIF(Sta!$B:$B,$A192,Sta!$Y:$Y) )/$D192</f>
        <v>#DIV/0!</v>
      </c>
      <c r="F192" s="6" t="e">
        <f>SUMIF(Sta!$A:$A,$A192,Sta!$Y:$Y)/$B192</f>
        <v>#DIV/0!</v>
      </c>
      <c r="G192" s="6" t="e">
        <f>SUMIF(Sta!$B:$B,$A192,Sta!$Y:$Y)/$C192</f>
        <v>#DIV/0!</v>
      </c>
      <c r="H192" s="10" t="e">
        <f>(SUMIF(Sta!$A:$A,$A192,Sta!$U:$U)  + SUMIF(Sta!$B:$B,$A192,Sta!$V:$V) )/$D192</f>
        <v>#DIV/0!</v>
      </c>
      <c r="I192" s="6" t="e">
        <f>SUMIF(Sta!$A:$A,$A192,Sta!$U:$U)/$B192</f>
        <v>#DIV/0!</v>
      </c>
      <c r="J192" s="6" t="e">
        <f>SUMIF(Sta!$B:$B,$A192,Sta!$V:$V)/$C192</f>
        <v>#DIV/0!</v>
      </c>
      <c r="K192" s="10" t="e">
        <f>(SUMIF(Sta!$A:$A,$A192,Sta!$W:$W)  + SUMIF(Sta!$B:$B,$A192,Sta!$X:$X) )/$D192</f>
        <v>#DIV/0!</v>
      </c>
      <c r="L192" s="6" t="e">
        <f>SUMIF(Sta!$A:$A,$A192,Sta!$W:$W)/$B192</f>
        <v>#DIV/0!</v>
      </c>
      <c r="M192" s="6" t="e">
        <f>SUMIF(Sta!$B:$B,$A192,Sta!$X:$X)/$C192</f>
        <v>#DIV/0!</v>
      </c>
      <c r="N192" s="11" t="e">
        <f>(COUNTIFS(Sta!$A:$A,$A192,Sta!$Y:$Y,"&gt;8") +COUNTIFS(Sta!$B:$B,$A192,Sta!$Y:$Y,"&gt;8"))/$D192</f>
        <v>#DIV/0!</v>
      </c>
      <c r="O192" s="8" t="e">
        <f>COUNTIFS(Sta!$A:$A,$A192,Sta!$Y:$Y,"&gt;8")/$B192</f>
        <v>#DIV/0!</v>
      </c>
      <c r="P192" s="8" t="e">
        <f>COUNTIFS(Sta!$B:$B,$A192,Sta!$Y:$Y,"&gt;8")/$C192</f>
        <v>#DIV/0!</v>
      </c>
      <c r="Q192" s="11" t="e">
        <f>(COUNTIFS(Sta!$A:$A,$A192,Sta!$Y:$Y,"&gt;10") +COUNTIFS(Sta!$B:$B,$A192,Sta!$Y:$Y,"&gt;10"))/$D192</f>
        <v>#DIV/0!</v>
      </c>
      <c r="R192" s="8" t="e">
        <f>COUNTIFS(Sta!$A:$A,$A192,Sta!$Y:$Y,"&gt;10")/$B192</f>
        <v>#DIV/0!</v>
      </c>
      <c r="S192" s="8" t="e">
        <f>COUNTIFS(Sta!$B:$B,$A192,Sta!$Y:$Y,"&gt;10")/$C192</f>
        <v>#DIV/0!</v>
      </c>
      <c r="T192" s="11" t="e">
        <f>(COUNTIFS(Sta!$A:$A,$A192,Sta!$Y:$Y,"&lt;12") +COUNTIFS(Sta!$B:$B,$A192,Sta!$Y:$Y,"&lt;12"))/$D192</f>
        <v>#DIV/0!</v>
      </c>
      <c r="U192" s="8" t="e">
        <f>COUNTIFS(Sta!$A:$A,$A192,Sta!$Y:$Y,"&lt;12")/$B192</f>
        <v>#DIV/0!</v>
      </c>
      <c r="V192" s="8" t="e">
        <f>COUNTIFS(Sta!$B:$B,$A192,Sta!$Y:$Y,"&lt;12")/$C192</f>
        <v>#DIV/0!</v>
      </c>
    </row>
    <row r="193" spans="1:22" x14ac:dyDescent="0.3">
      <c r="A193" s="62" t="s">
        <v>313</v>
      </c>
      <c r="B193" s="9">
        <f>COUNTIF(Sta!A:A,A193)</f>
        <v>0</v>
      </c>
      <c r="C193" s="4">
        <f>COUNTIF(Sta!B:B,A193)</f>
        <v>0</v>
      </c>
      <c r="D193" s="4">
        <f>B193+C193</f>
        <v>0</v>
      </c>
      <c r="E193" s="10" t="e">
        <f>(SUMIF(Sta!$A:$A,$A193,Sta!$Y:$Y)  + SUMIF(Sta!$B:$B,$A193,Sta!$Y:$Y) )/$D193</f>
        <v>#DIV/0!</v>
      </c>
      <c r="F193" s="6" t="e">
        <f>SUMIF(Sta!$A:$A,$A193,Sta!$Y:$Y)/$B193</f>
        <v>#DIV/0!</v>
      </c>
      <c r="G193" s="6" t="e">
        <f>SUMIF(Sta!$B:$B,$A193,Sta!$Y:$Y)/$C193</f>
        <v>#DIV/0!</v>
      </c>
      <c r="H193" s="10" t="e">
        <f>(SUMIF(Sta!$A:$A,$A193,Sta!$U:$U)  + SUMIF(Sta!$B:$B,$A193,Sta!$V:$V) )/$D193</f>
        <v>#DIV/0!</v>
      </c>
      <c r="I193" s="6" t="e">
        <f>SUMIF(Sta!$A:$A,$A193,Sta!$U:$U)/$B193</f>
        <v>#DIV/0!</v>
      </c>
      <c r="J193" s="6" t="e">
        <f>SUMIF(Sta!$B:$B,$A193,Sta!$V:$V)/$C193</f>
        <v>#DIV/0!</v>
      </c>
      <c r="K193" s="10" t="e">
        <f>(SUMIF(Sta!$A:$A,$A193,Sta!$W:$W)  + SUMIF(Sta!$B:$B,$A193,Sta!$X:$X) )/$D193</f>
        <v>#DIV/0!</v>
      </c>
      <c r="L193" s="6" t="e">
        <f>SUMIF(Sta!$A:$A,$A193,Sta!$W:$W)/$B193</f>
        <v>#DIV/0!</v>
      </c>
      <c r="M193" s="6" t="e">
        <f>SUMIF(Sta!$B:$B,$A193,Sta!$X:$X)/$C193</f>
        <v>#DIV/0!</v>
      </c>
      <c r="N193" s="11" t="e">
        <f>(COUNTIFS(Sta!$A:$A,$A193,Sta!$Y:$Y,"&gt;8") +COUNTIFS(Sta!$B:$B,$A193,Sta!$Y:$Y,"&gt;8"))/$D193</f>
        <v>#DIV/0!</v>
      </c>
      <c r="O193" s="8" t="e">
        <f>COUNTIFS(Sta!$A:$A,$A193,Sta!$Y:$Y,"&gt;8")/$B193</f>
        <v>#DIV/0!</v>
      </c>
      <c r="P193" s="8" t="e">
        <f>COUNTIFS(Sta!$B:$B,$A193,Sta!$Y:$Y,"&gt;8")/$C193</f>
        <v>#DIV/0!</v>
      </c>
      <c r="Q193" s="11" t="e">
        <f>(COUNTIFS(Sta!$A:$A,$A193,Sta!$Y:$Y,"&gt;10") +COUNTIFS(Sta!$B:$B,$A193,Sta!$Y:$Y,"&gt;10"))/$D193</f>
        <v>#DIV/0!</v>
      </c>
      <c r="R193" s="8" t="e">
        <f>COUNTIFS(Sta!$A:$A,$A193,Sta!$Y:$Y,"&gt;10")/$B193</f>
        <v>#DIV/0!</v>
      </c>
      <c r="S193" s="8" t="e">
        <f>COUNTIFS(Sta!$B:$B,$A193,Sta!$Y:$Y,"&gt;10")/$C193</f>
        <v>#DIV/0!</v>
      </c>
      <c r="T193" s="11" t="e">
        <f>(COUNTIFS(Sta!$A:$A,$A193,Sta!$Y:$Y,"&lt;12") +COUNTIFS(Sta!$B:$B,$A193,Sta!$Y:$Y,"&lt;12"))/$D193</f>
        <v>#DIV/0!</v>
      </c>
      <c r="U193" s="8" t="e">
        <f>COUNTIFS(Sta!$A:$A,$A193,Sta!$Y:$Y,"&lt;12")/$B193</f>
        <v>#DIV/0!</v>
      </c>
      <c r="V193" s="8" t="e">
        <f>COUNTIFS(Sta!$B:$B,$A193,Sta!$Y:$Y,"&lt;12")/$C193</f>
        <v>#DIV/0!</v>
      </c>
    </row>
    <row r="194" spans="1:22" x14ac:dyDescent="0.3">
      <c r="A194" s="62" t="s">
        <v>297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0" t="e">
        <f>(SUMIF(Sta!$A:$A,$A194,Sta!$Y:$Y)  + SUMIF(Sta!$B:$B,$A194,Sta!$Y:$Y) )/$D194</f>
        <v>#DIV/0!</v>
      </c>
      <c r="F194" s="6" t="e">
        <f>SUMIF(Sta!$A:$A,$A194,Sta!$Y:$Y)/$B194</f>
        <v>#DIV/0!</v>
      </c>
      <c r="G194" s="6" t="e">
        <f>SUMIF(Sta!$B:$B,$A194,Sta!$Y:$Y)/$C194</f>
        <v>#DIV/0!</v>
      </c>
      <c r="H194" s="10" t="e">
        <f>(SUMIF(Sta!$A:$A,$A194,Sta!$U:$U)  + SUMIF(Sta!$B:$B,$A194,Sta!$V:$V) )/$D194</f>
        <v>#DIV/0!</v>
      </c>
      <c r="I194" s="6" t="e">
        <f>SUMIF(Sta!$A:$A,$A194,Sta!$U:$U)/$B194</f>
        <v>#DIV/0!</v>
      </c>
      <c r="J194" s="6" t="e">
        <f>SUMIF(Sta!$B:$B,$A194,Sta!$V:$V)/$C194</f>
        <v>#DIV/0!</v>
      </c>
      <c r="K194" s="10" t="e">
        <f>(SUMIF(Sta!$A:$A,$A194,Sta!$W:$W)  + SUMIF(Sta!$B:$B,$A194,Sta!$X:$X) )/$D194</f>
        <v>#DIV/0!</v>
      </c>
      <c r="L194" s="6" t="e">
        <f>SUMIF(Sta!$A:$A,$A194,Sta!$W:$W)/$B194</f>
        <v>#DIV/0!</v>
      </c>
      <c r="M194" s="6" t="e">
        <f>SUMIF(Sta!$B:$B,$A194,Sta!$X:$X)/$C194</f>
        <v>#DIV/0!</v>
      </c>
      <c r="N194" s="11" t="e">
        <f>(COUNTIFS(Sta!$A:$A,$A194,Sta!$Y:$Y,"&gt;8") +COUNTIFS(Sta!$B:$B,$A194,Sta!$Y:$Y,"&gt;8"))/$D194</f>
        <v>#DIV/0!</v>
      </c>
      <c r="O194" s="8" t="e">
        <f>COUNTIFS(Sta!$A:$A,$A194,Sta!$Y:$Y,"&gt;8")/$B194</f>
        <v>#DIV/0!</v>
      </c>
      <c r="P194" s="8" t="e">
        <f>COUNTIFS(Sta!$B:$B,$A194,Sta!$Y:$Y,"&gt;8")/$C194</f>
        <v>#DIV/0!</v>
      </c>
      <c r="Q194" s="11" t="e">
        <f>(COUNTIFS(Sta!$A:$A,$A194,Sta!$Y:$Y,"&gt;10") +COUNTIFS(Sta!$B:$B,$A194,Sta!$Y:$Y,"&gt;10"))/$D194</f>
        <v>#DIV/0!</v>
      </c>
      <c r="R194" s="8" t="e">
        <f>COUNTIFS(Sta!$A:$A,$A194,Sta!$Y:$Y,"&gt;10")/$B194</f>
        <v>#DIV/0!</v>
      </c>
      <c r="S194" s="8" t="e">
        <f>COUNTIFS(Sta!$B:$B,$A194,Sta!$Y:$Y,"&gt;10")/$C194</f>
        <v>#DIV/0!</v>
      </c>
      <c r="T194" s="11" t="e">
        <f>(COUNTIFS(Sta!$A:$A,$A194,Sta!$Y:$Y,"&lt;12") +COUNTIFS(Sta!$B:$B,$A194,Sta!$Y:$Y,"&lt;12"))/$D194</f>
        <v>#DIV/0!</v>
      </c>
      <c r="U194" s="8" t="e">
        <f>COUNTIFS(Sta!$A:$A,$A194,Sta!$Y:$Y,"&lt;12")/$B194</f>
        <v>#DIV/0!</v>
      </c>
      <c r="V194" s="8" t="e">
        <f>COUNTIFS(Sta!$B:$B,$A194,Sta!$Y:$Y,"&lt;12")/$C194</f>
        <v>#DIV/0!</v>
      </c>
    </row>
    <row r="195" spans="1:22" x14ac:dyDescent="0.3">
      <c r="A195" s="62" t="s">
        <v>299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0" t="e">
        <f>(SUMIF(Sta!$A:$A,$A195,Sta!$Y:$Y)  + SUMIF(Sta!$B:$B,$A195,Sta!$Y:$Y) )/$D195</f>
        <v>#DIV/0!</v>
      </c>
      <c r="F195" s="6" t="e">
        <f>SUMIF(Sta!$A:$A,$A195,Sta!$Y:$Y)/$B195</f>
        <v>#DIV/0!</v>
      </c>
      <c r="G195" s="6" t="e">
        <f>SUMIF(Sta!$B:$B,$A195,Sta!$Y:$Y)/$C195</f>
        <v>#DIV/0!</v>
      </c>
      <c r="H195" s="10" t="e">
        <f>(SUMIF(Sta!$A:$A,$A195,Sta!$U:$U)  + SUMIF(Sta!$B:$B,$A195,Sta!$V:$V) )/$D195</f>
        <v>#DIV/0!</v>
      </c>
      <c r="I195" s="6" t="e">
        <f>SUMIF(Sta!$A:$A,$A195,Sta!$U:$U)/$B195</f>
        <v>#DIV/0!</v>
      </c>
      <c r="J195" s="6" t="e">
        <f>SUMIF(Sta!$B:$B,$A195,Sta!$V:$V)/$C195</f>
        <v>#DIV/0!</v>
      </c>
      <c r="K195" s="10" t="e">
        <f>(SUMIF(Sta!$A:$A,$A195,Sta!$W:$W)  + SUMIF(Sta!$B:$B,$A195,Sta!$X:$X) )/$D195</f>
        <v>#DIV/0!</v>
      </c>
      <c r="L195" s="6" t="e">
        <f>SUMIF(Sta!$A:$A,$A195,Sta!$W:$W)/$B195</f>
        <v>#DIV/0!</v>
      </c>
      <c r="M195" s="6" t="e">
        <f>SUMIF(Sta!$B:$B,$A195,Sta!$X:$X)/$C195</f>
        <v>#DIV/0!</v>
      </c>
      <c r="N195" s="11" t="e">
        <f>(COUNTIFS(Sta!$A:$A,$A195,Sta!$Y:$Y,"&gt;8") +COUNTIFS(Sta!$B:$B,$A195,Sta!$Y:$Y,"&gt;8"))/$D195</f>
        <v>#DIV/0!</v>
      </c>
      <c r="O195" s="8" t="e">
        <f>COUNTIFS(Sta!$A:$A,$A195,Sta!$Y:$Y,"&gt;8")/$B195</f>
        <v>#DIV/0!</v>
      </c>
      <c r="P195" s="8" t="e">
        <f>COUNTIFS(Sta!$B:$B,$A195,Sta!$Y:$Y,"&gt;8")/$C195</f>
        <v>#DIV/0!</v>
      </c>
      <c r="Q195" s="11" t="e">
        <f>(COUNTIFS(Sta!$A:$A,$A195,Sta!$Y:$Y,"&gt;10") +COUNTIFS(Sta!$B:$B,$A195,Sta!$Y:$Y,"&gt;10"))/$D195</f>
        <v>#DIV/0!</v>
      </c>
      <c r="R195" s="8" t="e">
        <f>COUNTIFS(Sta!$A:$A,$A195,Sta!$Y:$Y,"&gt;10")/$B195</f>
        <v>#DIV/0!</v>
      </c>
      <c r="S195" s="8" t="e">
        <f>COUNTIFS(Sta!$B:$B,$A195,Sta!$Y:$Y,"&gt;10")/$C195</f>
        <v>#DIV/0!</v>
      </c>
      <c r="T195" s="11" t="e">
        <f>(COUNTIFS(Sta!$A:$A,$A195,Sta!$Y:$Y,"&lt;12") +COUNTIFS(Sta!$B:$B,$A195,Sta!$Y:$Y,"&lt;12"))/$D195</f>
        <v>#DIV/0!</v>
      </c>
      <c r="U195" s="8" t="e">
        <f>COUNTIFS(Sta!$A:$A,$A195,Sta!$Y:$Y,"&lt;12")/$B195</f>
        <v>#DIV/0!</v>
      </c>
      <c r="V195" s="8" t="e">
        <f>COUNTIFS(Sta!$B:$B,$A195,Sta!$Y:$Y,"&lt;12")/$C195</f>
        <v>#DIV/0!</v>
      </c>
    </row>
    <row r="196" spans="1:22" x14ac:dyDescent="0.3">
      <c r="A196" s="62" t="s">
        <v>314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0" t="e">
        <f>(SUMIF(Sta!$A:$A,$A196,Sta!$Y:$Y)  + SUMIF(Sta!$B:$B,$A196,Sta!$Y:$Y) )/$D196</f>
        <v>#DIV/0!</v>
      </c>
      <c r="F196" s="6" t="e">
        <f>SUMIF(Sta!$A:$A,$A196,Sta!$Y:$Y)/$B196</f>
        <v>#DIV/0!</v>
      </c>
      <c r="G196" s="6" t="e">
        <f>SUMIF(Sta!$B:$B,$A196,Sta!$Y:$Y)/$C196</f>
        <v>#DIV/0!</v>
      </c>
      <c r="H196" s="10" t="e">
        <f>(SUMIF(Sta!$A:$A,$A196,Sta!$U:$U)  + SUMIF(Sta!$B:$B,$A196,Sta!$V:$V) )/$D196</f>
        <v>#DIV/0!</v>
      </c>
      <c r="I196" s="6" t="e">
        <f>SUMIF(Sta!$A:$A,$A196,Sta!$U:$U)/$B196</f>
        <v>#DIV/0!</v>
      </c>
      <c r="J196" s="6" t="e">
        <f>SUMIF(Sta!$B:$B,$A196,Sta!$V:$V)/$C196</f>
        <v>#DIV/0!</v>
      </c>
      <c r="K196" s="10" t="e">
        <f>(SUMIF(Sta!$A:$A,$A196,Sta!$W:$W)  + SUMIF(Sta!$B:$B,$A196,Sta!$X:$X) )/$D196</f>
        <v>#DIV/0!</v>
      </c>
      <c r="L196" s="6" t="e">
        <f>SUMIF(Sta!$A:$A,$A196,Sta!$W:$W)/$B196</f>
        <v>#DIV/0!</v>
      </c>
      <c r="M196" s="6" t="e">
        <f>SUMIF(Sta!$B:$B,$A196,Sta!$X:$X)/$C196</f>
        <v>#DIV/0!</v>
      </c>
      <c r="N196" s="11" t="e">
        <f>(COUNTIFS(Sta!$A:$A,$A196,Sta!$Y:$Y,"&gt;8") +COUNTIFS(Sta!$B:$B,$A196,Sta!$Y:$Y,"&gt;8"))/$D196</f>
        <v>#DIV/0!</v>
      </c>
      <c r="O196" s="8" t="e">
        <f>COUNTIFS(Sta!$A:$A,$A196,Sta!$Y:$Y,"&gt;8")/$B196</f>
        <v>#DIV/0!</v>
      </c>
      <c r="P196" s="8" t="e">
        <f>COUNTIFS(Sta!$B:$B,$A196,Sta!$Y:$Y,"&gt;8")/$C196</f>
        <v>#DIV/0!</v>
      </c>
      <c r="Q196" s="11" t="e">
        <f>(COUNTIFS(Sta!$A:$A,$A196,Sta!$Y:$Y,"&gt;10") +COUNTIFS(Sta!$B:$B,$A196,Sta!$Y:$Y,"&gt;10"))/$D196</f>
        <v>#DIV/0!</v>
      </c>
      <c r="R196" s="8" t="e">
        <f>COUNTIFS(Sta!$A:$A,$A196,Sta!$Y:$Y,"&gt;10")/$B196</f>
        <v>#DIV/0!</v>
      </c>
      <c r="S196" s="8" t="e">
        <f>COUNTIFS(Sta!$B:$B,$A196,Sta!$Y:$Y,"&gt;10")/$C196</f>
        <v>#DIV/0!</v>
      </c>
      <c r="T196" s="11" t="e">
        <f>(COUNTIFS(Sta!$A:$A,$A196,Sta!$Y:$Y,"&lt;12") +COUNTIFS(Sta!$B:$B,$A196,Sta!$Y:$Y,"&lt;12"))/$D196</f>
        <v>#DIV/0!</v>
      </c>
      <c r="U196" s="8" t="e">
        <f>COUNTIFS(Sta!$A:$A,$A196,Sta!$Y:$Y,"&lt;12")/$B196</f>
        <v>#DIV/0!</v>
      </c>
      <c r="V196" s="8" t="e">
        <f>COUNTIFS(Sta!$B:$B,$A196,Sta!$Y:$Y,"&lt;12")/$C196</f>
        <v>#DIV/0!</v>
      </c>
    </row>
    <row r="197" spans="1:22" x14ac:dyDescent="0.3">
      <c r="A197" s="62" t="s">
        <v>312</v>
      </c>
      <c r="B197" s="9">
        <f>COUNTIF(Sta!A:A,A197)</f>
        <v>0</v>
      </c>
      <c r="C197" s="4">
        <f>COUNTIF(Sta!B:B,A197)</f>
        <v>0</v>
      </c>
      <c r="D197" s="4">
        <f t="shared" ref="D197:D208" si="6">B197+C197</f>
        <v>0</v>
      </c>
      <c r="E197" s="10" t="e">
        <f>(SUMIF(Sta!$A:$A,$A197,Sta!$Y:$Y)  + SUMIF(Sta!$B:$B,$A197,Sta!$Y:$Y) )/$D197</f>
        <v>#DIV/0!</v>
      </c>
      <c r="F197" s="6" t="e">
        <f>SUMIF(Sta!$A:$A,$A197,Sta!$Y:$Y)/$B197</f>
        <v>#DIV/0!</v>
      </c>
      <c r="G197" s="6" t="e">
        <f>SUMIF(Sta!$B:$B,$A197,Sta!$Y:$Y)/$C197</f>
        <v>#DIV/0!</v>
      </c>
      <c r="H197" s="10" t="e">
        <f>(SUMIF(Sta!$A:$A,$A197,Sta!$U:$U)  + SUMIF(Sta!$B:$B,$A197,Sta!$V:$V) )/$D197</f>
        <v>#DIV/0!</v>
      </c>
      <c r="I197" s="6" t="e">
        <f>SUMIF(Sta!$A:$A,$A197,Sta!$U:$U)/$B197</f>
        <v>#DIV/0!</v>
      </c>
      <c r="J197" s="6" t="e">
        <f>SUMIF(Sta!$B:$B,$A197,Sta!$V:$V)/$C197</f>
        <v>#DIV/0!</v>
      </c>
      <c r="K197" s="10" t="e">
        <f>(SUMIF(Sta!$A:$A,$A197,Sta!$W:$W)  + SUMIF(Sta!$B:$B,$A197,Sta!$X:$X) )/$D197</f>
        <v>#DIV/0!</v>
      </c>
      <c r="L197" s="6" t="e">
        <f>SUMIF(Sta!$A:$A,$A197,Sta!$W:$W)/$B197</f>
        <v>#DIV/0!</v>
      </c>
      <c r="M197" s="6" t="e">
        <f>SUMIF(Sta!$B:$B,$A197,Sta!$X:$X)/$C197</f>
        <v>#DIV/0!</v>
      </c>
      <c r="N197" s="11" t="e">
        <f>(COUNTIFS(Sta!$A:$A,$A197,Sta!$Y:$Y,"&gt;8") +COUNTIFS(Sta!$B:$B,$A197,Sta!$Y:$Y,"&gt;8"))/$D197</f>
        <v>#DIV/0!</v>
      </c>
      <c r="O197" s="8" t="e">
        <f>COUNTIFS(Sta!$A:$A,$A197,Sta!$Y:$Y,"&gt;8")/$B197</f>
        <v>#DIV/0!</v>
      </c>
      <c r="P197" s="8" t="e">
        <f>COUNTIFS(Sta!$B:$B,$A197,Sta!$Y:$Y,"&gt;8")/$C197</f>
        <v>#DIV/0!</v>
      </c>
      <c r="Q197" s="11" t="e">
        <f>(COUNTIFS(Sta!$A:$A,$A197,Sta!$Y:$Y,"&gt;10") +COUNTIFS(Sta!$B:$B,$A197,Sta!$Y:$Y,"&gt;10"))/$D197</f>
        <v>#DIV/0!</v>
      </c>
      <c r="R197" s="8" t="e">
        <f>COUNTIFS(Sta!$A:$A,$A197,Sta!$Y:$Y,"&gt;10")/$B197</f>
        <v>#DIV/0!</v>
      </c>
      <c r="S197" s="8" t="e">
        <f>COUNTIFS(Sta!$B:$B,$A197,Sta!$Y:$Y,"&gt;10")/$C197</f>
        <v>#DIV/0!</v>
      </c>
      <c r="T197" s="11" t="e">
        <f>(COUNTIFS(Sta!$A:$A,$A197,Sta!$Y:$Y,"&lt;12") +COUNTIFS(Sta!$B:$B,$A197,Sta!$Y:$Y,"&lt;12"))/$D197</f>
        <v>#DIV/0!</v>
      </c>
      <c r="U197" s="8" t="e">
        <f>COUNTIFS(Sta!$A:$A,$A197,Sta!$Y:$Y,"&lt;12")/$B197</f>
        <v>#DIV/0!</v>
      </c>
      <c r="V197" s="8" t="e">
        <f>COUNTIFS(Sta!$B:$B,$A197,Sta!$Y:$Y,"&lt;12")/$C197</f>
        <v>#DIV/0!</v>
      </c>
    </row>
    <row r="198" spans="1:22" x14ac:dyDescent="0.3">
      <c r="A198" s="62" t="s">
        <v>305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0" t="e">
        <f>(SUMIF(Sta!$A:$A,$A198,Sta!$Y:$Y)  + SUMIF(Sta!$B:$B,$A198,Sta!$Y:$Y) )/$D198</f>
        <v>#DIV/0!</v>
      </c>
      <c r="F198" s="6" t="e">
        <f>SUMIF(Sta!$A:$A,$A198,Sta!$Y:$Y)/$B198</f>
        <v>#DIV/0!</v>
      </c>
      <c r="G198" s="6" t="e">
        <f>SUMIF(Sta!$B:$B,$A198,Sta!$Y:$Y)/$C198</f>
        <v>#DIV/0!</v>
      </c>
      <c r="H198" s="10" t="e">
        <f>(SUMIF(Sta!$A:$A,$A198,Sta!$U:$U)  + SUMIF(Sta!$B:$B,$A198,Sta!$V:$V) )/$D198</f>
        <v>#DIV/0!</v>
      </c>
      <c r="I198" s="6" t="e">
        <f>SUMIF(Sta!$A:$A,$A198,Sta!$U:$U)/$B198</f>
        <v>#DIV/0!</v>
      </c>
      <c r="J198" s="6" t="e">
        <f>SUMIF(Sta!$B:$B,$A198,Sta!$V:$V)/$C198</f>
        <v>#DIV/0!</v>
      </c>
      <c r="K198" s="10" t="e">
        <f>(SUMIF(Sta!$A:$A,$A198,Sta!$W:$W)  + SUMIF(Sta!$B:$B,$A198,Sta!$X:$X) )/$D198</f>
        <v>#DIV/0!</v>
      </c>
      <c r="L198" s="6" t="e">
        <f>SUMIF(Sta!$A:$A,$A198,Sta!$W:$W)/$B198</f>
        <v>#DIV/0!</v>
      </c>
      <c r="M198" s="6" t="e">
        <f>SUMIF(Sta!$B:$B,$A198,Sta!$X:$X)/$C198</f>
        <v>#DIV/0!</v>
      </c>
      <c r="N198" s="11" t="e">
        <f>(COUNTIFS(Sta!$A:$A,$A198,Sta!$Y:$Y,"&gt;8") +COUNTIFS(Sta!$B:$B,$A198,Sta!$Y:$Y,"&gt;8"))/$D198</f>
        <v>#DIV/0!</v>
      </c>
      <c r="O198" s="8" t="e">
        <f>COUNTIFS(Sta!$A:$A,$A198,Sta!$Y:$Y,"&gt;8")/$B198</f>
        <v>#DIV/0!</v>
      </c>
      <c r="P198" s="8" t="e">
        <f>COUNTIFS(Sta!$B:$B,$A198,Sta!$Y:$Y,"&gt;8")/$C198</f>
        <v>#DIV/0!</v>
      </c>
      <c r="Q198" s="11" t="e">
        <f>(COUNTIFS(Sta!$A:$A,$A198,Sta!$Y:$Y,"&gt;10") +COUNTIFS(Sta!$B:$B,$A198,Sta!$Y:$Y,"&gt;10"))/$D198</f>
        <v>#DIV/0!</v>
      </c>
      <c r="R198" s="8" t="e">
        <f>COUNTIFS(Sta!$A:$A,$A198,Sta!$Y:$Y,"&gt;10")/$B198</f>
        <v>#DIV/0!</v>
      </c>
      <c r="S198" s="8" t="e">
        <f>COUNTIFS(Sta!$B:$B,$A198,Sta!$Y:$Y,"&gt;10")/$C198</f>
        <v>#DIV/0!</v>
      </c>
      <c r="T198" s="11" t="e">
        <f>(COUNTIFS(Sta!$A:$A,$A198,Sta!$Y:$Y,"&lt;12") +COUNTIFS(Sta!$B:$B,$A198,Sta!$Y:$Y,"&lt;12"))/$D198</f>
        <v>#DIV/0!</v>
      </c>
      <c r="U198" s="8" t="e">
        <f>COUNTIFS(Sta!$A:$A,$A198,Sta!$Y:$Y,"&lt;12")/$B198</f>
        <v>#DIV/0!</v>
      </c>
      <c r="V198" s="8" t="e">
        <f>COUNTIFS(Sta!$B:$B,$A198,Sta!$Y:$Y,"&lt;12")/$C198</f>
        <v>#DIV/0!</v>
      </c>
    </row>
    <row r="199" spans="1:22" x14ac:dyDescent="0.3">
      <c r="A199" s="62" t="s">
        <v>306</v>
      </c>
      <c r="B199" s="9">
        <f>COUNTIF(Sta!A:A,A199)</f>
        <v>0</v>
      </c>
      <c r="C199" s="4">
        <f>COUNTIF(Sta!B:B,A199)</f>
        <v>0</v>
      </c>
      <c r="D199" s="4">
        <f t="shared" si="6"/>
        <v>0</v>
      </c>
      <c r="E199" s="10" t="e">
        <f>(SUMIF(Sta!$A:$A,$A199,Sta!$Y:$Y)  + SUMIF(Sta!$B:$B,$A199,Sta!$Y:$Y) )/$D199</f>
        <v>#DIV/0!</v>
      </c>
      <c r="F199" s="6" t="e">
        <f>SUMIF(Sta!$A:$A,$A199,Sta!$Y:$Y)/$B199</f>
        <v>#DIV/0!</v>
      </c>
      <c r="G199" s="6" t="e">
        <f>SUMIF(Sta!$B:$B,$A199,Sta!$Y:$Y)/$C199</f>
        <v>#DIV/0!</v>
      </c>
      <c r="H199" s="10" t="e">
        <f>(SUMIF(Sta!$A:$A,$A199,Sta!$U:$U)  + SUMIF(Sta!$B:$B,$A199,Sta!$V:$V) )/$D199</f>
        <v>#DIV/0!</v>
      </c>
      <c r="I199" s="6" t="e">
        <f>SUMIF(Sta!$A:$A,$A199,Sta!$U:$U)/$B199</f>
        <v>#DIV/0!</v>
      </c>
      <c r="J199" s="6" t="e">
        <f>SUMIF(Sta!$B:$B,$A199,Sta!$V:$V)/$C199</f>
        <v>#DIV/0!</v>
      </c>
      <c r="K199" s="10" t="e">
        <f>(SUMIF(Sta!$A:$A,$A199,Sta!$W:$W)  + SUMIF(Sta!$B:$B,$A199,Sta!$X:$X) )/$D199</f>
        <v>#DIV/0!</v>
      </c>
      <c r="L199" s="6" t="e">
        <f>SUMIF(Sta!$A:$A,$A199,Sta!$W:$W)/$B199</f>
        <v>#DIV/0!</v>
      </c>
      <c r="M199" s="6" t="e">
        <f>SUMIF(Sta!$B:$B,$A199,Sta!$X:$X)/$C199</f>
        <v>#DIV/0!</v>
      </c>
      <c r="N199" s="11" t="e">
        <f>(COUNTIFS(Sta!$A:$A,$A199,Sta!$Y:$Y,"&gt;8") +COUNTIFS(Sta!$B:$B,$A199,Sta!$Y:$Y,"&gt;8"))/$D199</f>
        <v>#DIV/0!</v>
      </c>
      <c r="O199" s="8" t="e">
        <f>COUNTIFS(Sta!$A:$A,$A199,Sta!$Y:$Y,"&gt;8")/$B199</f>
        <v>#DIV/0!</v>
      </c>
      <c r="P199" s="8" t="e">
        <f>COUNTIFS(Sta!$B:$B,$A199,Sta!$Y:$Y,"&gt;8")/$C199</f>
        <v>#DIV/0!</v>
      </c>
      <c r="Q199" s="11" t="e">
        <f>(COUNTIFS(Sta!$A:$A,$A199,Sta!$Y:$Y,"&gt;10") +COUNTIFS(Sta!$B:$B,$A199,Sta!$Y:$Y,"&gt;10"))/$D199</f>
        <v>#DIV/0!</v>
      </c>
      <c r="R199" s="8" t="e">
        <f>COUNTIFS(Sta!$A:$A,$A199,Sta!$Y:$Y,"&gt;10")/$B199</f>
        <v>#DIV/0!</v>
      </c>
      <c r="S199" s="8" t="e">
        <f>COUNTIFS(Sta!$B:$B,$A199,Sta!$Y:$Y,"&gt;10")/$C199</f>
        <v>#DIV/0!</v>
      </c>
      <c r="T199" s="11" t="e">
        <f>(COUNTIFS(Sta!$A:$A,$A199,Sta!$Y:$Y,"&lt;12") +COUNTIFS(Sta!$B:$B,$A199,Sta!$Y:$Y,"&lt;12"))/$D199</f>
        <v>#DIV/0!</v>
      </c>
      <c r="U199" s="8" t="e">
        <f>COUNTIFS(Sta!$A:$A,$A199,Sta!$Y:$Y,"&lt;12")/$B199</f>
        <v>#DIV/0!</v>
      </c>
      <c r="V199" s="8" t="e">
        <f>COUNTIFS(Sta!$B:$B,$A199,Sta!$Y:$Y,"&lt;12")/$C199</f>
        <v>#DIV/0!</v>
      </c>
    </row>
    <row r="200" spans="1:22" x14ac:dyDescent="0.3">
      <c r="A200" s="62" t="s">
        <v>309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0" t="e">
        <f>(SUMIF(Sta!$A:$A,$A200,Sta!$Y:$Y)  + SUMIF(Sta!$B:$B,$A200,Sta!$Y:$Y) )/$D200</f>
        <v>#DIV/0!</v>
      </c>
      <c r="F200" s="6" t="e">
        <f>SUMIF(Sta!$A:$A,$A200,Sta!$Y:$Y)/$B200</f>
        <v>#DIV/0!</v>
      </c>
      <c r="G200" s="6" t="e">
        <f>SUMIF(Sta!$B:$B,$A200,Sta!$Y:$Y)/$C200</f>
        <v>#DIV/0!</v>
      </c>
      <c r="H200" s="10" t="e">
        <f>(SUMIF(Sta!$A:$A,$A200,Sta!$U:$U)  + SUMIF(Sta!$B:$B,$A200,Sta!$V:$V) )/$D200</f>
        <v>#DIV/0!</v>
      </c>
      <c r="I200" s="6" t="e">
        <f>SUMIF(Sta!$A:$A,$A200,Sta!$U:$U)/$B200</f>
        <v>#DIV/0!</v>
      </c>
      <c r="J200" s="6" t="e">
        <f>SUMIF(Sta!$B:$B,$A200,Sta!$V:$V)/$C200</f>
        <v>#DIV/0!</v>
      </c>
      <c r="K200" s="10" t="e">
        <f>(SUMIF(Sta!$A:$A,$A200,Sta!$W:$W)  + SUMIF(Sta!$B:$B,$A200,Sta!$X:$X) )/$D200</f>
        <v>#DIV/0!</v>
      </c>
      <c r="L200" s="6" t="e">
        <f>SUMIF(Sta!$A:$A,$A200,Sta!$W:$W)/$B200</f>
        <v>#DIV/0!</v>
      </c>
      <c r="M200" s="6" t="e">
        <f>SUMIF(Sta!$B:$B,$A200,Sta!$X:$X)/$C200</f>
        <v>#DIV/0!</v>
      </c>
      <c r="N200" s="11" t="e">
        <f>(COUNTIFS(Sta!$A:$A,$A200,Sta!$Y:$Y,"&gt;8") +COUNTIFS(Sta!$B:$B,$A200,Sta!$Y:$Y,"&gt;8"))/$D200</f>
        <v>#DIV/0!</v>
      </c>
      <c r="O200" s="8" t="e">
        <f>COUNTIFS(Sta!$A:$A,$A200,Sta!$Y:$Y,"&gt;8")/$B200</f>
        <v>#DIV/0!</v>
      </c>
      <c r="P200" s="8" t="e">
        <f>COUNTIFS(Sta!$B:$B,$A200,Sta!$Y:$Y,"&gt;8")/$C200</f>
        <v>#DIV/0!</v>
      </c>
      <c r="Q200" s="11" t="e">
        <f>(COUNTIFS(Sta!$A:$A,$A200,Sta!$Y:$Y,"&gt;10") +COUNTIFS(Sta!$B:$B,$A200,Sta!$Y:$Y,"&gt;10"))/$D200</f>
        <v>#DIV/0!</v>
      </c>
      <c r="R200" s="8" t="e">
        <f>COUNTIFS(Sta!$A:$A,$A200,Sta!$Y:$Y,"&gt;10")/$B200</f>
        <v>#DIV/0!</v>
      </c>
      <c r="S200" s="8" t="e">
        <f>COUNTIFS(Sta!$B:$B,$A200,Sta!$Y:$Y,"&gt;10")/$C200</f>
        <v>#DIV/0!</v>
      </c>
      <c r="T200" s="11" t="e">
        <f>(COUNTIFS(Sta!$A:$A,$A200,Sta!$Y:$Y,"&lt;12") +COUNTIFS(Sta!$B:$B,$A200,Sta!$Y:$Y,"&lt;12"))/$D200</f>
        <v>#DIV/0!</v>
      </c>
      <c r="U200" s="8" t="e">
        <f>COUNTIFS(Sta!$A:$A,$A200,Sta!$Y:$Y,"&lt;12")/$B200</f>
        <v>#DIV/0!</v>
      </c>
      <c r="V200" s="8" t="e">
        <f>COUNTIFS(Sta!$B:$B,$A200,Sta!$Y:$Y,"&lt;12")/$C200</f>
        <v>#DIV/0!</v>
      </c>
    </row>
    <row r="201" spans="1:22" x14ac:dyDescent="0.3">
      <c r="A201" s="62" t="s">
        <v>308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0" t="e">
        <f>(SUMIF(Sta!$A:$A,$A201,Sta!$Y:$Y)  + SUMIF(Sta!$B:$B,$A201,Sta!$Y:$Y) )/$D201</f>
        <v>#DIV/0!</v>
      </c>
      <c r="F201" s="6" t="e">
        <f>SUMIF(Sta!$A:$A,$A201,Sta!$Y:$Y)/$B201</f>
        <v>#DIV/0!</v>
      </c>
      <c r="G201" s="6" t="e">
        <f>SUMIF(Sta!$B:$B,$A201,Sta!$Y:$Y)/$C201</f>
        <v>#DIV/0!</v>
      </c>
      <c r="H201" s="10" t="e">
        <f>(SUMIF(Sta!$A:$A,$A201,Sta!$U:$U)  + SUMIF(Sta!$B:$B,$A201,Sta!$V:$V) )/$D201</f>
        <v>#DIV/0!</v>
      </c>
      <c r="I201" s="6" t="e">
        <f>SUMIF(Sta!$A:$A,$A201,Sta!$U:$U)/$B201</f>
        <v>#DIV/0!</v>
      </c>
      <c r="J201" s="6" t="e">
        <f>SUMIF(Sta!$B:$B,$A201,Sta!$V:$V)/$C201</f>
        <v>#DIV/0!</v>
      </c>
      <c r="K201" s="10" t="e">
        <f>(SUMIF(Sta!$A:$A,$A201,Sta!$W:$W)  + SUMIF(Sta!$B:$B,$A201,Sta!$X:$X) )/$D201</f>
        <v>#DIV/0!</v>
      </c>
      <c r="L201" s="6" t="e">
        <f>SUMIF(Sta!$A:$A,$A201,Sta!$W:$W)/$B201</f>
        <v>#DIV/0!</v>
      </c>
      <c r="M201" s="6" t="e">
        <f>SUMIF(Sta!$B:$B,$A201,Sta!$X:$X)/$C201</f>
        <v>#DIV/0!</v>
      </c>
      <c r="N201" s="11" t="e">
        <f>(COUNTIFS(Sta!$A:$A,$A201,Sta!$Y:$Y,"&gt;8") +COUNTIFS(Sta!$B:$B,$A201,Sta!$Y:$Y,"&gt;8"))/$D201</f>
        <v>#DIV/0!</v>
      </c>
      <c r="O201" s="8" t="e">
        <f>COUNTIFS(Sta!$A:$A,$A201,Sta!$Y:$Y,"&gt;8")/$B201</f>
        <v>#DIV/0!</v>
      </c>
      <c r="P201" s="8" t="e">
        <f>COUNTIFS(Sta!$B:$B,$A201,Sta!$Y:$Y,"&gt;8")/$C201</f>
        <v>#DIV/0!</v>
      </c>
      <c r="Q201" s="11" t="e">
        <f>(COUNTIFS(Sta!$A:$A,$A201,Sta!$Y:$Y,"&gt;10") +COUNTIFS(Sta!$B:$B,$A201,Sta!$Y:$Y,"&gt;10"))/$D201</f>
        <v>#DIV/0!</v>
      </c>
      <c r="R201" s="8" t="e">
        <f>COUNTIFS(Sta!$A:$A,$A201,Sta!$Y:$Y,"&gt;10")/$B201</f>
        <v>#DIV/0!</v>
      </c>
      <c r="S201" s="8" t="e">
        <f>COUNTIFS(Sta!$B:$B,$A201,Sta!$Y:$Y,"&gt;10")/$C201</f>
        <v>#DIV/0!</v>
      </c>
      <c r="T201" s="11" t="e">
        <f>(COUNTIFS(Sta!$A:$A,$A201,Sta!$Y:$Y,"&lt;12") +COUNTIFS(Sta!$B:$B,$A201,Sta!$Y:$Y,"&lt;12"))/$D201</f>
        <v>#DIV/0!</v>
      </c>
      <c r="U201" s="8" t="e">
        <f>COUNTIFS(Sta!$A:$A,$A201,Sta!$Y:$Y,"&lt;12")/$B201</f>
        <v>#DIV/0!</v>
      </c>
      <c r="V201" s="8" t="e">
        <f>COUNTIFS(Sta!$B:$B,$A201,Sta!$Y:$Y,"&lt;12")/$C201</f>
        <v>#DIV/0!</v>
      </c>
    </row>
    <row r="202" spans="1:22" x14ac:dyDescent="0.3">
      <c r="A202" s="62" t="s">
        <v>296</v>
      </c>
      <c r="B202" s="9">
        <f>COUNTIF(Sta!A:A,A202)</f>
        <v>0</v>
      </c>
      <c r="C202" s="4">
        <f>COUNTIF(Sta!B:B,A202)</f>
        <v>0</v>
      </c>
      <c r="D202" s="4">
        <f t="shared" si="6"/>
        <v>0</v>
      </c>
      <c r="E202" s="10" t="e">
        <f>(SUMIF(Sta!$A:$A,$A202,Sta!$Y:$Y)  + SUMIF(Sta!$B:$B,$A202,Sta!$Y:$Y) )/$D202</f>
        <v>#DIV/0!</v>
      </c>
      <c r="F202" s="6" t="e">
        <f>SUMIF(Sta!$A:$A,$A202,Sta!$Y:$Y)/$B202</f>
        <v>#DIV/0!</v>
      </c>
      <c r="G202" s="6" t="e">
        <f>SUMIF(Sta!$B:$B,$A202,Sta!$Y:$Y)/$C202</f>
        <v>#DIV/0!</v>
      </c>
      <c r="H202" s="10" t="e">
        <f>(SUMIF(Sta!$A:$A,$A202,Sta!$U:$U)  + SUMIF(Sta!$B:$B,$A202,Sta!$V:$V) )/$D202</f>
        <v>#DIV/0!</v>
      </c>
      <c r="I202" s="6" t="e">
        <f>SUMIF(Sta!$A:$A,$A202,Sta!$U:$U)/$B202</f>
        <v>#DIV/0!</v>
      </c>
      <c r="J202" s="6" t="e">
        <f>SUMIF(Sta!$B:$B,$A202,Sta!$V:$V)/$C202</f>
        <v>#DIV/0!</v>
      </c>
      <c r="K202" s="10" t="e">
        <f>(SUMIF(Sta!$A:$A,$A202,Sta!$W:$W)  + SUMIF(Sta!$B:$B,$A202,Sta!$X:$X) )/$D202</f>
        <v>#DIV/0!</v>
      </c>
      <c r="L202" s="6" t="e">
        <f>SUMIF(Sta!$A:$A,$A202,Sta!$W:$W)/$B202</f>
        <v>#DIV/0!</v>
      </c>
      <c r="M202" s="6" t="e">
        <f>SUMIF(Sta!$B:$B,$A202,Sta!$X:$X)/$C202</f>
        <v>#DIV/0!</v>
      </c>
      <c r="N202" s="11" t="e">
        <f>(COUNTIFS(Sta!$A:$A,$A202,Sta!$Y:$Y,"&gt;8") +COUNTIFS(Sta!$B:$B,$A202,Sta!$Y:$Y,"&gt;8"))/$D202</f>
        <v>#DIV/0!</v>
      </c>
      <c r="O202" s="8" t="e">
        <f>COUNTIFS(Sta!$A:$A,$A202,Sta!$Y:$Y,"&gt;8")/$B202</f>
        <v>#DIV/0!</v>
      </c>
      <c r="P202" s="8" t="e">
        <f>COUNTIFS(Sta!$B:$B,$A202,Sta!$Y:$Y,"&gt;8")/$C202</f>
        <v>#DIV/0!</v>
      </c>
      <c r="Q202" s="11" t="e">
        <f>(COUNTIFS(Sta!$A:$A,$A202,Sta!$Y:$Y,"&gt;10") +COUNTIFS(Sta!$B:$B,$A202,Sta!$Y:$Y,"&gt;10"))/$D202</f>
        <v>#DIV/0!</v>
      </c>
      <c r="R202" s="8" t="e">
        <f>COUNTIFS(Sta!$A:$A,$A202,Sta!$Y:$Y,"&gt;10")/$B202</f>
        <v>#DIV/0!</v>
      </c>
      <c r="S202" s="8" t="e">
        <f>COUNTIFS(Sta!$B:$B,$A202,Sta!$Y:$Y,"&gt;10")/$C202</f>
        <v>#DIV/0!</v>
      </c>
      <c r="T202" s="11" t="e">
        <f>(COUNTIFS(Sta!$A:$A,$A202,Sta!$Y:$Y,"&lt;12") +COUNTIFS(Sta!$B:$B,$A202,Sta!$Y:$Y,"&lt;12"))/$D202</f>
        <v>#DIV/0!</v>
      </c>
      <c r="U202" s="8" t="e">
        <f>COUNTIFS(Sta!$A:$A,$A202,Sta!$Y:$Y,"&lt;12")/$B202</f>
        <v>#DIV/0!</v>
      </c>
      <c r="V202" s="8" t="e">
        <f>COUNTIFS(Sta!$B:$B,$A202,Sta!$Y:$Y,"&lt;12")/$C202</f>
        <v>#DIV/0!</v>
      </c>
    </row>
    <row r="203" spans="1:22" x14ac:dyDescent="0.3">
      <c r="A203" s="62" t="s">
        <v>311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0" t="e">
        <f>(SUMIF(Sta!$A:$A,$A203,Sta!$Y:$Y)  + SUMIF(Sta!$B:$B,$A203,Sta!$Y:$Y) )/$D203</f>
        <v>#DIV/0!</v>
      </c>
      <c r="F203" s="6" t="e">
        <f>SUMIF(Sta!$A:$A,$A203,Sta!$Y:$Y)/$B203</f>
        <v>#DIV/0!</v>
      </c>
      <c r="G203" s="6" t="e">
        <f>SUMIF(Sta!$B:$B,$A203,Sta!$Y:$Y)/$C203</f>
        <v>#DIV/0!</v>
      </c>
      <c r="H203" s="10" t="e">
        <f>(SUMIF(Sta!$A:$A,$A203,Sta!$U:$U)  + SUMIF(Sta!$B:$B,$A203,Sta!$V:$V) )/$D203</f>
        <v>#DIV/0!</v>
      </c>
      <c r="I203" s="6" t="e">
        <f>SUMIF(Sta!$A:$A,$A203,Sta!$U:$U)/$B203</f>
        <v>#DIV/0!</v>
      </c>
      <c r="J203" s="6" t="e">
        <f>SUMIF(Sta!$B:$B,$A203,Sta!$V:$V)/$C203</f>
        <v>#DIV/0!</v>
      </c>
      <c r="K203" s="10" t="e">
        <f>(SUMIF(Sta!$A:$A,$A203,Sta!$W:$W)  + SUMIF(Sta!$B:$B,$A203,Sta!$X:$X) )/$D203</f>
        <v>#DIV/0!</v>
      </c>
      <c r="L203" s="6" t="e">
        <f>SUMIF(Sta!$A:$A,$A203,Sta!$W:$W)/$B203</f>
        <v>#DIV/0!</v>
      </c>
      <c r="M203" s="6" t="e">
        <f>SUMIF(Sta!$B:$B,$A203,Sta!$X:$X)/$C203</f>
        <v>#DIV/0!</v>
      </c>
      <c r="N203" s="11" t="e">
        <f>(COUNTIFS(Sta!$A:$A,$A203,Sta!$Y:$Y,"&gt;8") +COUNTIFS(Sta!$B:$B,$A203,Sta!$Y:$Y,"&gt;8"))/$D203</f>
        <v>#DIV/0!</v>
      </c>
      <c r="O203" s="8" t="e">
        <f>COUNTIFS(Sta!$A:$A,$A203,Sta!$Y:$Y,"&gt;8")/$B203</f>
        <v>#DIV/0!</v>
      </c>
      <c r="P203" s="8" t="e">
        <f>COUNTIFS(Sta!$B:$B,$A203,Sta!$Y:$Y,"&gt;8")/$C203</f>
        <v>#DIV/0!</v>
      </c>
      <c r="Q203" s="11" t="e">
        <f>(COUNTIFS(Sta!$A:$A,$A203,Sta!$Y:$Y,"&gt;10") +COUNTIFS(Sta!$B:$B,$A203,Sta!$Y:$Y,"&gt;10"))/$D203</f>
        <v>#DIV/0!</v>
      </c>
      <c r="R203" s="8" t="e">
        <f>COUNTIFS(Sta!$A:$A,$A203,Sta!$Y:$Y,"&gt;10")/$B203</f>
        <v>#DIV/0!</v>
      </c>
      <c r="S203" s="8" t="e">
        <f>COUNTIFS(Sta!$B:$B,$A203,Sta!$Y:$Y,"&gt;10")/$C203</f>
        <v>#DIV/0!</v>
      </c>
      <c r="T203" s="11" t="e">
        <f>(COUNTIFS(Sta!$A:$A,$A203,Sta!$Y:$Y,"&lt;12") +COUNTIFS(Sta!$B:$B,$A203,Sta!$Y:$Y,"&lt;12"))/$D203</f>
        <v>#DIV/0!</v>
      </c>
      <c r="U203" s="8" t="e">
        <f>COUNTIFS(Sta!$A:$A,$A203,Sta!$Y:$Y,"&lt;12")/$B203</f>
        <v>#DIV/0!</v>
      </c>
      <c r="V203" s="8" t="e">
        <f>COUNTIFS(Sta!$B:$B,$A203,Sta!$Y:$Y,"&lt;12")/$C203</f>
        <v>#DIV/0!</v>
      </c>
    </row>
    <row r="204" spans="1:22" x14ac:dyDescent="0.3">
      <c r="A204" s="62" t="s">
        <v>315</v>
      </c>
      <c r="B204" s="9">
        <f>COUNTIF(Sta!A:A,A204)</f>
        <v>0</v>
      </c>
      <c r="C204" s="4">
        <f>COUNTIF(Sta!B:B,A204)</f>
        <v>0</v>
      </c>
      <c r="D204" s="4">
        <f>B204+C204</f>
        <v>0</v>
      </c>
      <c r="E204" s="10" t="e">
        <f>(SUMIF(Sta!$A:$A,$A204,Sta!$Y:$Y)  + SUMIF(Sta!$B:$B,$A204,Sta!$Y:$Y) )/$D204</f>
        <v>#DIV/0!</v>
      </c>
      <c r="F204" s="6" t="e">
        <f>SUMIF(Sta!$A:$A,$A204,Sta!$Y:$Y)/$B204</f>
        <v>#DIV/0!</v>
      </c>
      <c r="G204" s="6" t="e">
        <f>SUMIF(Sta!$B:$B,$A204,Sta!$Y:$Y)/$C204</f>
        <v>#DIV/0!</v>
      </c>
      <c r="H204" s="10" t="e">
        <f>(SUMIF(Sta!$A:$A,$A204,Sta!$U:$U)  + SUMIF(Sta!$B:$B,$A204,Sta!$V:$V) )/$D204</f>
        <v>#DIV/0!</v>
      </c>
      <c r="I204" s="6" t="e">
        <f>SUMIF(Sta!$A:$A,$A204,Sta!$U:$U)/$B204</f>
        <v>#DIV/0!</v>
      </c>
      <c r="J204" s="6" t="e">
        <f>SUMIF(Sta!$B:$B,$A204,Sta!$V:$V)/$C204</f>
        <v>#DIV/0!</v>
      </c>
      <c r="K204" s="10" t="e">
        <f>(SUMIF(Sta!$A:$A,$A204,Sta!$W:$W)  + SUMIF(Sta!$B:$B,$A204,Sta!$X:$X) )/$D204</f>
        <v>#DIV/0!</v>
      </c>
      <c r="L204" s="6" t="e">
        <f>SUMIF(Sta!$A:$A,$A204,Sta!$W:$W)/$B204</f>
        <v>#DIV/0!</v>
      </c>
      <c r="M204" s="6" t="e">
        <f>SUMIF(Sta!$B:$B,$A204,Sta!$X:$X)/$C204</f>
        <v>#DIV/0!</v>
      </c>
      <c r="N204" s="11" t="e">
        <f>(COUNTIFS(Sta!$A:$A,$A204,Sta!$Y:$Y,"&gt;8") +COUNTIFS(Sta!$B:$B,$A204,Sta!$Y:$Y,"&gt;8"))/$D204</f>
        <v>#DIV/0!</v>
      </c>
      <c r="O204" s="8" t="e">
        <f>COUNTIFS(Sta!$A:$A,$A204,Sta!$Y:$Y,"&gt;8")/$B204</f>
        <v>#DIV/0!</v>
      </c>
      <c r="P204" s="8" t="e">
        <f>COUNTIFS(Sta!$B:$B,$A204,Sta!$Y:$Y,"&gt;8")/$C204</f>
        <v>#DIV/0!</v>
      </c>
      <c r="Q204" s="11" t="e">
        <f>(COUNTIFS(Sta!$A:$A,$A204,Sta!$Y:$Y,"&gt;10") +COUNTIFS(Sta!$B:$B,$A204,Sta!$Y:$Y,"&gt;10"))/$D204</f>
        <v>#DIV/0!</v>
      </c>
      <c r="R204" s="8" t="e">
        <f>COUNTIFS(Sta!$A:$A,$A204,Sta!$Y:$Y,"&gt;10")/$B204</f>
        <v>#DIV/0!</v>
      </c>
      <c r="S204" s="8" t="e">
        <f>COUNTIFS(Sta!$B:$B,$A204,Sta!$Y:$Y,"&gt;10")/$C204</f>
        <v>#DIV/0!</v>
      </c>
      <c r="T204" s="11" t="e">
        <f>(COUNTIFS(Sta!$A:$A,$A204,Sta!$Y:$Y,"&lt;12") +COUNTIFS(Sta!$B:$B,$A204,Sta!$Y:$Y,"&lt;12"))/$D204</f>
        <v>#DIV/0!</v>
      </c>
      <c r="U204" s="8" t="e">
        <f>COUNTIFS(Sta!$A:$A,$A204,Sta!$Y:$Y,"&lt;12")/$B204</f>
        <v>#DIV/0!</v>
      </c>
      <c r="V204" s="8" t="e">
        <f>COUNTIFS(Sta!$B:$B,$A204,Sta!$Y:$Y,"&lt;12")/$C204</f>
        <v>#DIV/0!</v>
      </c>
    </row>
    <row r="205" spans="1:22" x14ac:dyDescent="0.3">
      <c r="A205" s="62" t="s">
        <v>303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0" t="e">
        <f>(SUMIF(Sta!$A:$A,$A205,Sta!$Y:$Y)  + SUMIF(Sta!$B:$B,$A205,Sta!$Y:$Y) )/$D205</f>
        <v>#DIV/0!</v>
      </c>
      <c r="F205" s="6" t="e">
        <f>SUMIF(Sta!$A:$A,$A205,Sta!$Y:$Y)/$B205</f>
        <v>#DIV/0!</v>
      </c>
      <c r="G205" s="6" t="e">
        <f>SUMIF(Sta!$B:$B,$A205,Sta!$Y:$Y)/$C205</f>
        <v>#DIV/0!</v>
      </c>
      <c r="H205" s="10" t="e">
        <f>(SUMIF(Sta!$A:$A,$A205,Sta!$U:$U)  + SUMIF(Sta!$B:$B,$A205,Sta!$V:$V) )/$D205</f>
        <v>#DIV/0!</v>
      </c>
      <c r="I205" s="6" t="e">
        <f>SUMIF(Sta!$A:$A,$A205,Sta!$U:$U)/$B205</f>
        <v>#DIV/0!</v>
      </c>
      <c r="J205" s="6" t="e">
        <f>SUMIF(Sta!$B:$B,$A205,Sta!$V:$V)/$C205</f>
        <v>#DIV/0!</v>
      </c>
      <c r="K205" s="10" t="e">
        <f>(SUMIF(Sta!$A:$A,$A205,Sta!$W:$W)  + SUMIF(Sta!$B:$B,$A205,Sta!$X:$X) )/$D205</f>
        <v>#DIV/0!</v>
      </c>
      <c r="L205" s="6" t="e">
        <f>SUMIF(Sta!$A:$A,$A205,Sta!$W:$W)/$B205</f>
        <v>#DIV/0!</v>
      </c>
      <c r="M205" s="6" t="e">
        <f>SUMIF(Sta!$B:$B,$A205,Sta!$X:$X)/$C205</f>
        <v>#DIV/0!</v>
      </c>
      <c r="N205" s="11" t="e">
        <f>(COUNTIFS(Sta!$A:$A,$A205,Sta!$Y:$Y,"&gt;8") +COUNTIFS(Sta!$B:$B,$A205,Sta!$Y:$Y,"&gt;8"))/$D205</f>
        <v>#DIV/0!</v>
      </c>
      <c r="O205" s="8" t="e">
        <f>COUNTIFS(Sta!$A:$A,$A205,Sta!$Y:$Y,"&gt;8")/$B205</f>
        <v>#DIV/0!</v>
      </c>
      <c r="P205" s="8" t="e">
        <f>COUNTIFS(Sta!$B:$B,$A205,Sta!$Y:$Y,"&gt;8")/$C205</f>
        <v>#DIV/0!</v>
      </c>
      <c r="Q205" s="11" t="e">
        <f>(COUNTIFS(Sta!$A:$A,$A205,Sta!$Y:$Y,"&gt;10") +COUNTIFS(Sta!$B:$B,$A205,Sta!$Y:$Y,"&gt;10"))/$D205</f>
        <v>#DIV/0!</v>
      </c>
      <c r="R205" s="8" t="e">
        <f>COUNTIFS(Sta!$A:$A,$A205,Sta!$Y:$Y,"&gt;10")/$B205</f>
        <v>#DIV/0!</v>
      </c>
      <c r="S205" s="8" t="e">
        <f>COUNTIFS(Sta!$B:$B,$A205,Sta!$Y:$Y,"&gt;10")/$C205</f>
        <v>#DIV/0!</v>
      </c>
      <c r="T205" s="11" t="e">
        <f>(COUNTIFS(Sta!$A:$A,$A205,Sta!$Y:$Y,"&lt;12") +COUNTIFS(Sta!$B:$B,$A205,Sta!$Y:$Y,"&lt;12"))/$D205</f>
        <v>#DIV/0!</v>
      </c>
      <c r="U205" s="8" t="e">
        <f>COUNTIFS(Sta!$A:$A,$A205,Sta!$Y:$Y,"&lt;12")/$B205</f>
        <v>#DIV/0!</v>
      </c>
      <c r="V205" s="8" t="e">
        <f>COUNTIFS(Sta!$B:$B,$A205,Sta!$Y:$Y,"&lt;12")/$C205</f>
        <v>#DIV/0!</v>
      </c>
    </row>
    <row r="206" spans="1:22" x14ac:dyDescent="0.3">
      <c r="A206" s="62" t="s">
        <v>307</v>
      </c>
      <c r="B206" s="9">
        <f>COUNTIF(Sta!A:A,A206)</f>
        <v>0</v>
      </c>
      <c r="C206" s="4">
        <f>COUNTIF(Sta!B:B,A206)</f>
        <v>0</v>
      </c>
      <c r="D206" s="4">
        <f t="shared" si="6"/>
        <v>0</v>
      </c>
      <c r="E206" s="10" t="e">
        <f>(SUMIF(Sta!$A:$A,$A206,Sta!$Y:$Y)  + SUMIF(Sta!$B:$B,$A206,Sta!$Y:$Y) )/$D206</f>
        <v>#DIV/0!</v>
      </c>
      <c r="F206" s="6" t="e">
        <f>SUMIF(Sta!$A:$A,$A206,Sta!$Y:$Y)/$B206</f>
        <v>#DIV/0!</v>
      </c>
      <c r="G206" s="6" t="e">
        <f>SUMIF(Sta!$B:$B,$A206,Sta!$Y:$Y)/$C206</f>
        <v>#DIV/0!</v>
      </c>
      <c r="H206" s="10" t="e">
        <f>(SUMIF(Sta!$A:$A,$A206,Sta!$U:$U)  + SUMIF(Sta!$B:$B,$A206,Sta!$V:$V) )/$D206</f>
        <v>#DIV/0!</v>
      </c>
      <c r="I206" s="6" t="e">
        <f>SUMIF(Sta!$A:$A,$A206,Sta!$U:$U)/$B206</f>
        <v>#DIV/0!</v>
      </c>
      <c r="J206" s="6" t="e">
        <f>SUMIF(Sta!$B:$B,$A206,Sta!$V:$V)/$C206</f>
        <v>#DIV/0!</v>
      </c>
      <c r="K206" s="10" t="e">
        <f>(SUMIF(Sta!$A:$A,$A206,Sta!$W:$W)  + SUMIF(Sta!$B:$B,$A206,Sta!$X:$X) )/$D206</f>
        <v>#DIV/0!</v>
      </c>
      <c r="L206" s="6" t="e">
        <f>SUMIF(Sta!$A:$A,$A206,Sta!$W:$W)/$B206</f>
        <v>#DIV/0!</v>
      </c>
      <c r="M206" s="6" t="e">
        <f>SUMIF(Sta!$B:$B,$A206,Sta!$X:$X)/$C206</f>
        <v>#DIV/0!</v>
      </c>
      <c r="N206" s="11" t="e">
        <f>(COUNTIFS(Sta!$A:$A,$A206,Sta!$Y:$Y,"&gt;8") +COUNTIFS(Sta!$B:$B,$A206,Sta!$Y:$Y,"&gt;8"))/$D206</f>
        <v>#DIV/0!</v>
      </c>
      <c r="O206" s="8" t="e">
        <f>COUNTIFS(Sta!$A:$A,$A206,Sta!$Y:$Y,"&gt;8")/$B206</f>
        <v>#DIV/0!</v>
      </c>
      <c r="P206" s="8" t="e">
        <f>COUNTIFS(Sta!$B:$B,$A206,Sta!$Y:$Y,"&gt;8")/$C206</f>
        <v>#DIV/0!</v>
      </c>
      <c r="Q206" s="11" t="e">
        <f>(COUNTIFS(Sta!$A:$A,$A206,Sta!$Y:$Y,"&gt;10") +COUNTIFS(Sta!$B:$B,$A206,Sta!$Y:$Y,"&gt;10"))/$D206</f>
        <v>#DIV/0!</v>
      </c>
      <c r="R206" s="8" t="e">
        <f>COUNTIFS(Sta!$A:$A,$A206,Sta!$Y:$Y,"&gt;10")/$B206</f>
        <v>#DIV/0!</v>
      </c>
      <c r="S206" s="8" t="e">
        <f>COUNTIFS(Sta!$B:$B,$A206,Sta!$Y:$Y,"&gt;10")/$C206</f>
        <v>#DIV/0!</v>
      </c>
      <c r="T206" s="11" t="e">
        <f>(COUNTIFS(Sta!$A:$A,$A206,Sta!$Y:$Y,"&lt;12") +COUNTIFS(Sta!$B:$B,$A206,Sta!$Y:$Y,"&lt;12"))/$D206</f>
        <v>#DIV/0!</v>
      </c>
      <c r="U206" s="8" t="e">
        <f>COUNTIFS(Sta!$A:$A,$A206,Sta!$Y:$Y,"&lt;12")/$B206</f>
        <v>#DIV/0!</v>
      </c>
      <c r="V206" s="8" t="e">
        <f>COUNTIFS(Sta!$B:$B,$A206,Sta!$Y:$Y,"&lt;12")/$C206</f>
        <v>#DIV/0!</v>
      </c>
    </row>
    <row r="207" spans="1:22" x14ac:dyDescent="0.3">
      <c r="A207" s="62" t="s">
        <v>304</v>
      </c>
      <c r="B207" s="9">
        <f>COUNTIF(Sta!A:A,A207)</f>
        <v>0</v>
      </c>
      <c r="C207" s="4">
        <f>COUNTIF(Sta!B:B,A207)</f>
        <v>0</v>
      </c>
      <c r="D207" s="4">
        <f t="shared" si="6"/>
        <v>0</v>
      </c>
      <c r="E207" s="10" t="e">
        <f>(SUMIF(Sta!$A:$A,$A207,Sta!$Y:$Y)  + SUMIF(Sta!$B:$B,$A207,Sta!$Y:$Y) )/$D207</f>
        <v>#DIV/0!</v>
      </c>
      <c r="F207" s="6" t="e">
        <f>SUMIF(Sta!$A:$A,$A207,Sta!$Y:$Y)/$B207</f>
        <v>#DIV/0!</v>
      </c>
      <c r="G207" s="6" t="e">
        <f>SUMIF(Sta!$B:$B,$A207,Sta!$Y:$Y)/$C207</f>
        <v>#DIV/0!</v>
      </c>
      <c r="H207" s="10" t="e">
        <f>(SUMIF(Sta!$A:$A,$A207,Sta!$U:$U)  + SUMIF(Sta!$B:$B,$A207,Sta!$V:$V) )/$D207</f>
        <v>#DIV/0!</v>
      </c>
      <c r="I207" s="6" t="e">
        <f>SUMIF(Sta!$A:$A,$A207,Sta!$U:$U)/$B207</f>
        <v>#DIV/0!</v>
      </c>
      <c r="J207" s="6" t="e">
        <f>SUMIF(Sta!$B:$B,$A207,Sta!$V:$V)/$C207</f>
        <v>#DIV/0!</v>
      </c>
      <c r="K207" s="10" t="e">
        <f>(SUMIF(Sta!$A:$A,$A207,Sta!$W:$W)  + SUMIF(Sta!$B:$B,$A207,Sta!$X:$X) )/$D207</f>
        <v>#DIV/0!</v>
      </c>
      <c r="L207" s="6" t="e">
        <f>SUMIF(Sta!$A:$A,$A207,Sta!$W:$W)/$B207</f>
        <v>#DIV/0!</v>
      </c>
      <c r="M207" s="6" t="e">
        <f>SUMIF(Sta!$B:$B,$A207,Sta!$X:$X)/$C207</f>
        <v>#DIV/0!</v>
      </c>
      <c r="N207" s="11" t="e">
        <f>(COUNTIFS(Sta!$A:$A,$A207,Sta!$Y:$Y,"&gt;8") +COUNTIFS(Sta!$B:$B,$A207,Sta!$Y:$Y,"&gt;8"))/$D207</f>
        <v>#DIV/0!</v>
      </c>
      <c r="O207" s="8" t="e">
        <f>COUNTIFS(Sta!$A:$A,$A207,Sta!$Y:$Y,"&gt;8")/$B207</f>
        <v>#DIV/0!</v>
      </c>
      <c r="P207" s="8" t="e">
        <f>COUNTIFS(Sta!$B:$B,$A207,Sta!$Y:$Y,"&gt;8")/$C207</f>
        <v>#DIV/0!</v>
      </c>
      <c r="Q207" s="11" t="e">
        <f>(COUNTIFS(Sta!$A:$A,$A207,Sta!$Y:$Y,"&gt;10") +COUNTIFS(Sta!$B:$B,$A207,Sta!$Y:$Y,"&gt;10"))/$D207</f>
        <v>#DIV/0!</v>
      </c>
      <c r="R207" s="8" t="e">
        <f>COUNTIFS(Sta!$A:$A,$A207,Sta!$Y:$Y,"&gt;10")/$B207</f>
        <v>#DIV/0!</v>
      </c>
      <c r="S207" s="8" t="e">
        <f>COUNTIFS(Sta!$B:$B,$A207,Sta!$Y:$Y,"&gt;10")/$C207</f>
        <v>#DIV/0!</v>
      </c>
      <c r="T207" s="11" t="e">
        <f>(COUNTIFS(Sta!$A:$A,$A207,Sta!$Y:$Y,"&lt;12") +COUNTIFS(Sta!$B:$B,$A207,Sta!$Y:$Y,"&lt;12"))/$D207</f>
        <v>#DIV/0!</v>
      </c>
      <c r="U207" s="8" t="e">
        <f>COUNTIFS(Sta!$A:$A,$A207,Sta!$Y:$Y,"&lt;12")/$B207</f>
        <v>#DIV/0!</v>
      </c>
      <c r="V207" s="8" t="e">
        <f>COUNTIFS(Sta!$B:$B,$A207,Sta!$Y:$Y,"&lt;12")/$C207</f>
        <v>#DIV/0!</v>
      </c>
    </row>
    <row r="208" spans="1:22" x14ac:dyDescent="0.3">
      <c r="A208" s="62" t="s">
        <v>310</v>
      </c>
      <c r="B208" s="9">
        <f>COUNTIF(Sta!A:A,A208)</f>
        <v>0</v>
      </c>
      <c r="C208" s="4">
        <f>COUNTIF(Sta!B:B,A208)</f>
        <v>0</v>
      </c>
      <c r="D208" s="4">
        <f t="shared" si="6"/>
        <v>0</v>
      </c>
      <c r="E208" s="10" t="e">
        <f>(SUMIF(Sta!$A:$A,$A208,Sta!$Y:$Y)  + SUMIF(Sta!$B:$B,$A208,Sta!$Y:$Y) )/$D208</f>
        <v>#DIV/0!</v>
      </c>
      <c r="F208" s="6" t="e">
        <f>SUMIF(Sta!$A:$A,$A208,Sta!$Y:$Y)/$B208</f>
        <v>#DIV/0!</v>
      </c>
      <c r="G208" s="6" t="e">
        <f>SUMIF(Sta!$B:$B,$A208,Sta!$Y:$Y)/$C208</f>
        <v>#DIV/0!</v>
      </c>
      <c r="H208" s="10" t="e">
        <f>(SUMIF(Sta!$A:$A,$A208,Sta!$U:$U)  + SUMIF(Sta!$B:$B,$A208,Sta!$V:$V) )/$D208</f>
        <v>#DIV/0!</v>
      </c>
      <c r="I208" s="6" t="e">
        <f>SUMIF(Sta!$A:$A,$A208,Sta!$U:$U)/$B208</f>
        <v>#DIV/0!</v>
      </c>
      <c r="J208" s="6" t="e">
        <f>SUMIF(Sta!$B:$B,$A208,Sta!$V:$V)/$C208</f>
        <v>#DIV/0!</v>
      </c>
      <c r="K208" s="10" t="e">
        <f>(SUMIF(Sta!$A:$A,$A208,Sta!$W:$W)  + SUMIF(Sta!$B:$B,$A208,Sta!$X:$X) )/$D208</f>
        <v>#DIV/0!</v>
      </c>
      <c r="L208" s="6" t="e">
        <f>SUMIF(Sta!$A:$A,$A208,Sta!$W:$W)/$B208</f>
        <v>#DIV/0!</v>
      </c>
      <c r="M208" s="6" t="e">
        <f>SUMIF(Sta!$B:$B,$A208,Sta!$X:$X)/$C208</f>
        <v>#DIV/0!</v>
      </c>
      <c r="N208" s="11" t="e">
        <f>(COUNTIFS(Sta!$A:$A,$A208,Sta!$Y:$Y,"&gt;8") +COUNTIFS(Sta!$B:$B,$A208,Sta!$Y:$Y,"&gt;8"))/$D208</f>
        <v>#DIV/0!</v>
      </c>
      <c r="O208" s="8" t="e">
        <f>COUNTIFS(Sta!$A:$A,$A208,Sta!$Y:$Y,"&gt;8")/$B208</f>
        <v>#DIV/0!</v>
      </c>
      <c r="P208" s="8" t="e">
        <f>COUNTIFS(Sta!$B:$B,$A208,Sta!$Y:$Y,"&gt;8")/$C208</f>
        <v>#DIV/0!</v>
      </c>
      <c r="Q208" s="11" t="e">
        <f>(COUNTIFS(Sta!$A:$A,$A208,Sta!$Y:$Y,"&gt;10") +COUNTIFS(Sta!$B:$B,$A208,Sta!$Y:$Y,"&gt;10"))/$D208</f>
        <v>#DIV/0!</v>
      </c>
      <c r="R208" s="8" t="e">
        <f>COUNTIFS(Sta!$A:$A,$A208,Sta!$Y:$Y,"&gt;10")/$B208</f>
        <v>#DIV/0!</v>
      </c>
      <c r="S208" s="8" t="e">
        <f>COUNTIFS(Sta!$B:$B,$A208,Sta!$Y:$Y,"&gt;10")/$C208</f>
        <v>#DIV/0!</v>
      </c>
      <c r="T208" s="11" t="e">
        <f>(COUNTIFS(Sta!$A:$A,$A208,Sta!$Y:$Y,"&lt;12") +COUNTIFS(Sta!$B:$B,$A208,Sta!$Y:$Y,"&lt;12"))/$D208</f>
        <v>#DIV/0!</v>
      </c>
      <c r="U208" s="8" t="e">
        <f>COUNTIFS(Sta!$A:$A,$A208,Sta!$Y:$Y,"&lt;12")/$B208</f>
        <v>#DIV/0!</v>
      </c>
      <c r="V208" s="8" t="e">
        <f>COUNTIFS(Sta!$B:$B,$A208,Sta!$Y:$Y,"&lt;12")/$C208</f>
        <v>#DIV/0!</v>
      </c>
    </row>
    <row r="209" spans="1:22" x14ac:dyDescent="0.3">
      <c r="A209" s="62" t="s">
        <v>334</v>
      </c>
      <c r="B209" s="9">
        <f>COUNTIF(Sta!A:A,A209)</f>
        <v>1</v>
      </c>
      <c r="C209" s="4">
        <f>COUNTIF(Sta!B:B,A209)</f>
        <v>1</v>
      </c>
      <c r="D209" s="4">
        <f t="shared" ref="D209:D272" si="7">B209+C209</f>
        <v>2</v>
      </c>
      <c r="E209" s="10">
        <f>(SUMIF(Sta!$A:$A,$A209,Sta!$Y:$Y)  + SUMIF(Sta!$B:$B,$A209,Sta!$Y:$Y) )/$D209</f>
        <v>8.5</v>
      </c>
      <c r="F209" s="6">
        <f>SUMIF(Sta!$A:$A,$A209,Sta!$Y:$Y)/$B209</f>
        <v>8</v>
      </c>
      <c r="G209" s="6">
        <f>SUMIF(Sta!$B:$B,$A209,Sta!$Y:$Y)/$C209</f>
        <v>9</v>
      </c>
      <c r="H209" s="10">
        <f>(SUMIF(Sta!$A:$A,$A209,Sta!$U:$U)  + SUMIF(Sta!$B:$B,$A209,Sta!$V:$V) )/$D209</f>
        <v>6.5</v>
      </c>
      <c r="I209" s="6">
        <f>SUMIF(Sta!$A:$A,$A209,Sta!$U:$U)/$B209</f>
        <v>8</v>
      </c>
      <c r="J209" s="6">
        <f>SUMIF(Sta!$B:$B,$A209,Sta!$V:$V)/$C209</f>
        <v>5</v>
      </c>
      <c r="K209" s="10">
        <f>(SUMIF(Sta!$A:$A,$A209,Sta!$W:$W)  + SUMIF(Sta!$B:$B,$A209,Sta!$X:$X) )/$D209</f>
        <v>2</v>
      </c>
      <c r="L209" s="6">
        <f>SUMIF(Sta!$A:$A,$A209,Sta!$W:$W)/$B209</f>
        <v>0</v>
      </c>
      <c r="M209" s="6">
        <f>SUMIF(Sta!$B:$B,$A209,Sta!$X:$X)/$C209</f>
        <v>4</v>
      </c>
      <c r="N209" s="11">
        <f>(COUNTIFS(Sta!$A:$A,$A209,Sta!$Y:$Y,"&gt;8") +COUNTIFS(Sta!$B:$B,$A209,Sta!$Y:$Y,"&gt;8"))/$D209</f>
        <v>0.5</v>
      </c>
      <c r="O209" s="8">
        <f>COUNTIFS(Sta!$A:$A,$A209,Sta!$Y:$Y,"&gt;8")/$B209</f>
        <v>0</v>
      </c>
      <c r="P209" s="8">
        <f>COUNTIFS(Sta!$B:$B,$A209,Sta!$Y:$Y,"&gt;8")/$C209</f>
        <v>1</v>
      </c>
      <c r="Q209" s="11">
        <f>(COUNTIFS(Sta!$A:$A,$A209,Sta!$Y:$Y,"&gt;10") +COUNTIFS(Sta!$B:$B,$A209,Sta!$Y:$Y,"&gt;10"))/$D209</f>
        <v>0</v>
      </c>
      <c r="R209" s="8">
        <f>COUNTIFS(Sta!$A:$A,$A209,Sta!$Y:$Y,"&gt;10")/$B209</f>
        <v>0</v>
      </c>
      <c r="S209" s="8">
        <f>COUNTIFS(Sta!$B:$B,$A209,Sta!$Y:$Y,"&gt;10")/$C209</f>
        <v>0</v>
      </c>
      <c r="T209" s="11">
        <f>(COUNTIFS(Sta!$A:$A,$A209,Sta!$Y:$Y,"&lt;12") +COUNTIFS(Sta!$B:$B,$A209,Sta!$Y:$Y,"&lt;12"))/$D209</f>
        <v>1</v>
      </c>
      <c r="U209" s="8">
        <f>COUNTIFS(Sta!$A:$A,$A209,Sta!$Y:$Y,"&lt;12")/$B209</f>
        <v>1</v>
      </c>
      <c r="V209" s="8">
        <f>COUNTIFS(Sta!$B:$B,$A209,Sta!$Y:$Y,"&lt;12")/$C209</f>
        <v>1</v>
      </c>
    </row>
    <row r="210" spans="1:22" x14ac:dyDescent="0.3">
      <c r="A210" s="62" t="s">
        <v>328</v>
      </c>
      <c r="B210" s="9">
        <f>COUNTIF(Sta!A:A,A210)</f>
        <v>1</v>
      </c>
      <c r="C210" s="4">
        <f>COUNTIF(Sta!B:B,A210)</f>
        <v>1</v>
      </c>
      <c r="D210" s="4">
        <f t="shared" si="7"/>
        <v>2</v>
      </c>
      <c r="E210" s="10">
        <f>(SUMIF(Sta!$A:$A,$A210,Sta!$Y:$Y)  + SUMIF(Sta!$B:$B,$A210,Sta!$Y:$Y) )/$D210</f>
        <v>8.5</v>
      </c>
      <c r="F210" s="6">
        <f>SUMIF(Sta!$A:$A,$A210,Sta!$Y:$Y)/$B210</f>
        <v>9</v>
      </c>
      <c r="G210" s="6">
        <f>SUMIF(Sta!$B:$B,$A210,Sta!$Y:$Y)/$C210</f>
        <v>8</v>
      </c>
      <c r="H210" s="10">
        <f>(SUMIF(Sta!$A:$A,$A210,Sta!$U:$U)  + SUMIF(Sta!$B:$B,$A210,Sta!$V:$V) )/$D210</f>
        <v>3.5</v>
      </c>
      <c r="I210" s="6">
        <f>SUMIF(Sta!$A:$A,$A210,Sta!$U:$U)/$B210</f>
        <v>4</v>
      </c>
      <c r="J210" s="6">
        <f>SUMIF(Sta!$B:$B,$A210,Sta!$V:$V)/$C210</f>
        <v>3</v>
      </c>
      <c r="K210" s="10">
        <f>(SUMIF(Sta!$A:$A,$A210,Sta!$W:$W)  + SUMIF(Sta!$B:$B,$A210,Sta!$X:$X) )/$D210</f>
        <v>5</v>
      </c>
      <c r="L210" s="6">
        <f>SUMIF(Sta!$A:$A,$A210,Sta!$W:$W)/$B210</f>
        <v>5</v>
      </c>
      <c r="M210" s="6">
        <f>SUMIF(Sta!$B:$B,$A210,Sta!$X:$X)/$C210</f>
        <v>5</v>
      </c>
      <c r="N210" s="11">
        <f>(COUNTIFS(Sta!$A:$A,$A210,Sta!$Y:$Y,"&gt;8") +COUNTIFS(Sta!$B:$B,$A210,Sta!$Y:$Y,"&gt;8"))/$D210</f>
        <v>0.5</v>
      </c>
      <c r="O210" s="8">
        <f>COUNTIFS(Sta!$A:$A,$A210,Sta!$Y:$Y,"&gt;8")/$B210</f>
        <v>1</v>
      </c>
      <c r="P210" s="8">
        <f>COUNTIFS(Sta!$B:$B,$A210,Sta!$Y:$Y,"&gt;8")/$C210</f>
        <v>0</v>
      </c>
      <c r="Q210" s="11">
        <f>(COUNTIFS(Sta!$A:$A,$A210,Sta!$Y:$Y,"&gt;10") +COUNTIFS(Sta!$B:$B,$A210,Sta!$Y:$Y,"&gt;10"))/$D210</f>
        <v>0</v>
      </c>
      <c r="R210" s="8">
        <f>COUNTIFS(Sta!$A:$A,$A210,Sta!$Y:$Y,"&gt;10")/$B210</f>
        <v>0</v>
      </c>
      <c r="S210" s="8">
        <f>COUNTIFS(Sta!$B:$B,$A210,Sta!$Y:$Y,"&gt;10")/$C210</f>
        <v>0</v>
      </c>
      <c r="T210" s="11">
        <f>(COUNTIFS(Sta!$A:$A,$A210,Sta!$Y:$Y,"&lt;12") +COUNTIFS(Sta!$B:$B,$A210,Sta!$Y:$Y,"&lt;12"))/$D210</f>
        <v>1</v>
      </c>
      <c r="U210" s="8">
        <f>COUNTIFS(Sta!$A:$A,$A210,Sta!$Y:$Y,"&lt;12")/$B210</f>
        <v>1</v>
      </c>
      <c r="V210" s="8">
        <f>COUNTIFS(Sta!$B:$B,$A210,Sta!$Y:$Y,"&lt;12")/$C210</f>
        <v>1</v>
      </c>
    </row>
    <row r="211" spans="1:22" x14ac:dyDescent="0.3">
      <c r="A211" s="62" t="s">
        <v>333</v>
      </c>
      <c r="B211" s="9">
        <f>COUNTIF(Sta!A:A,A211)</f>
        <v>1</v>
      </c>
      <c r="C211" s="4">
        <f>COUNTIF(Sta!B:B,A211)</f>
        <v>1</v>
      </c>
      <c r="D211" s="4">
        <f t="shared" si="7"/>
        <v>2</v>
      </c>
      <c r="E211" s="10">
        <f>(SUMIF(Sta!$A:$A,$A211,Sta!$Y:$Y)  + SUMIF(Sta!$B:$B,$A211,Sta!$Y:$Y) )/$D211</f>
        <v>14</v>
      </c>
      <c r="F211" s="6">
        <f>SUMIF(Sta!$A:$A,$A211,Sta!$Y:$Y)/$B211</f>
        <v>19</v>
      </c>
      <c r="G211" s="6">
        <f>SUMIF(Sta!$B:$B,$A211,Sta!$Y:$Y)/$C211</f>
        <v>9</v>
      </c>
      <c r="H211" s="10">
        <f>(SUMIF(Sta!$A:$A,$A211,Sta!$U:$U)  + SUMIF(Sta!$B:$B,$A211,Sta!$V:$V) )/$D211</f>
        <v>3</v>
      </c>
      <c r="I211" s="6">
        <f>SUMIF(Sta!$A:$A,$A211,Sta!$U:$U)/$B211</f>
        <v>4</v>
      </c>
      <c r="J211" s="6">
        <f>SUMIF(Sta!$B:$B,$A211,Sta!$V:$V)/$C211</f>
        <v>2</v>
      </c>
      <c r="K211" s="10">
        <f>(SUMIF(Sta!$A:$A,$A211,Sta!$W:$W)  + SUMIF(Sta!$B:$B,$A211,Sta!$X:$X) )/$D211</f>
        <v>11</v>
      </c>
      <c r="L211" s="6">
        <f>SUMIF(Sta!$A:$A,$A211,Sta!$W:$W)/$B211</f>
        <v>15</v>
      </c>
      <c r="M211" s="6">
        <f>SUMIF(Sta!$B:$B,$A211,Sta!$X:$X)/$C211</f>
        <v>7</v>
      </c>
      <c r="N211" s="11">
        <f>(COUNTIFS(Sta!$A:$A,$A211,Sta!$Y:$Y,"&gt;8") +COUNTIFS(Sta!$B:$B,$A211,Sta!$Y:$Y,"&gt;8"))/$D211</f>
        <v>1</v>
      </c>
      <c r="O211" s="8">
        <f>COUNTIFS(Sta!$A:$A,$A211,Sta!$Y:$Y,"&gt;8")/$B211</f>
        <v>1</v>
      </c>
      <c r="P211" s="8">
        <f>COUNTIFS(Sta!$B:$B,$A211,Sta!$Y:$Y,"&gt;8")/$C211</f>
        <v>1</v>
      </c>
      <c r="Q211" s="11">
        <f>(COUNTIFS(Sta!$A:$A,$A211,Sta!$Y:$Y,"&gt;10") +COUNTIFS(Sta!$B:$B,$A211,Sta!$Y:$Y,"&gt;10"))/$D211</f>
        <v>0.5</v>
      </c>
      <c r="R211" s="8">
        <f>COUNTIFS(Sta!$A:$A,$A211,Sta!$Y:$Y,"&gt;10")/$B211</f>
        <v>1</v>
      </c>
      <c r="S211" s="8">
        <f>COUNTIFS(Sta!$B:$B,$A211,Sta!$Y:$Y,"&gt;10")/$C211</f>
        <v>0</v>
      </c>
      <c r="T211" s="11">
        <f>(COUNTIFS(Sta!$A:$A,$A211,Sta!$Y:$Y,"&lt;12") +COUNTIFS(Sta!$B:$B,$A211,Sta!$Y:$Y,"&lt;12"))/$D211</f>
        <v>0.5</v>
      </c>
      <c r="U211" s="8">
        <f>COUNTIFS(Sta!$A:$A,$A211,Sta!$Y:$Y,"&lt;12")/$B211</f>
        <v>0</v>
      </c>
      <c r="V211" s="8">
        <f>COUNTIFS(Sta!$B:$B,$A211,Sta!$Y:$Y,"&lt;12")/$C211</f>
        <v>1</v>
      </c>
    </row>
    <row r="212" spans="1:22" x14ac:dyDescent="0.3">
      <c r="A212" s="62" t="s">
        <v>330</v>
      </c>
      <c r="B212" s="9">
        <f>COUNTIF(Sta!A:A,A212)</f>
        <v>1</v>
      </c>
      <c r="C212" s="4">
        <f>COUNTIF(Sta!B:B,A212)</f>
        <v>1</v>
      </c>
      <c r="D212" s="4">
        <f t="shared" si="7"/>
        <v>2</v>
      </c>
      <c r="E212" s="10">
        <f>(SUMIF(Sta!$A:$A,$A212,Sta!$Y:$Y)  + SUMIF(Sta!$B:$B,$A212,Sta!$Y:$Y) )/$D212</f>
        <v>11.5</v>
      </c>
      <c r="F212" s="6">
        <f>SUMIF(Sta!$A:$A,$A212,Sta!$Y:$Y)/$B212</f>
        <v>13</v>
      </c>
      <c r="G212" s="6">
        <f>SUMIF(Sta!$B:$B,$A212,Sta!$Y:$Y)/$C212</f>
        <v>10</v>
      </c>
      <c r="H212" s="10">
        <f>(SUMIF(Sta!$A:$A,$A212,Sta!$U:$U)  + SUMIF(Sta!$B:$B,$A212,Sta!$V:$V) )/$D212</f>
        <v>9</v>
      </c>
      <c r="I212" s="6">
        <f>SUMIF(Sta!$A:$A,$A212,Sta!$U:$U)/$B212</f>
        <v>12</v>
      </c>
      <c r="J212" s="6">
        <f>SUMIF(Sta!$B:$B,$A212,Sta!$V:$V)/$C212</f>
        <v>6</v>
      </c>
      <c r="K212" s="10">
        <f>(SUMIF(Sta!$A:$A,$A212,Sta!$W:$W)  + SUMIF(Sta!$B:$B,$A212,Sta!$X:$X) )/$D212</f>
        <v>2.5</v>
      </c>
      <c r="L212" s="6">
        <f>SUMIF(Sta!$A:$A,$A212,Sta!$W:$W)/$B212</f>
        <v>1</v>
      </c>
      <c r="M212" s="6">
        <f>SUMIF(Sta!$B:$B,$A212,Sta!$X:$X)/$C212</f>
        <v>4</v>
      </c>
      <c r="N212" s="11">
        <f>(COUNTIFS(Sta!$A:$A,$A212,Sta!$Y:$Y,"&gt;8") +COUNTIFS(Sta!$B:$B,$A212,Sta!$Y:$Y,"&gt;8"))/$D212</f>
        <v>1</v>
      </c>
      <c r="O212" s="8">
        <f>COUNTIFS(Sta!$A:$A,$A212,Sta!$Y:$Y,"&gt;8")/$B212</f>
        <v>1</v>
      </c>
      <c r="P212" s="8">
        <f>COUNTIFS(Sta!$B:$B,$A212,Sta!$Y:$Y,"&gt;8")/$C212</f>
        <v>1</v>
      </c>
      <c r="Q212" s="11">
        <f>(COUNTIFS(Sta!$A:$A,$A212,Sta!$Y:$Y,"&gt;10") +COUNTIFS(Sta!$B:$B,$A212,Sta!$Y:$Y,"&gt;10"))/$D212</f>
        <v>0.5</v>
      </c>
      <c r="R212" s="8">
        <f>COUNTIFS(Sta!$A:$A,$A212,Sta!$Y:$Y,"&gt;10")/$B212</f>
        <v>1</v>
      </c>
      <c r="S212" s="8">
        <f>COUNTIFS(Sta!$B:$B,$A212,Sta!$Y:$Y,"&gt;10")/$C212</f>
        <v>0</v>
      </c>
      <c r="T212" s="11">
        <f>(COUNTIFS(Sta!$A:$A,$A212,Sta!$Y:$Y,"&lt;12") +COUNTIFS(Sta!$B:$B,$A212,Sta!$Y:$Y,"&lt;12"))/$D212</f>
        <v>0.5</v>
      </c>
      <c r="U212" s="8">
        <f>COUNTIFS(Sta!$A:$A,$A212,Sta!$Y:$Y,"&lt;12")/$B212</f>
        <v>0</v>
      </c>
      <c r="V212" s="8">
        <f>COUNTIFS(Sta!$B:$B,$A212,Sta!$Y:$Y,"&lt;12")/$C212</f>
        <v>1</v>
      </c>
    </row>
    <row r="213" spans="1:22" x14ac:dyDescent="0.3">
      <c r="A213" s="62" t="s">
        <v>332</v>
      </c>
      <c r="B213" s="9">
        <f>COUNTIF(Sta!A:A,A213)</f>
        <v>1</v>
      </c>
      <c r="C213" s="4">
        <f>COUNTIF(Sta!B:B,A213)</f>
        <v>1</v>
      </c>
      <c r="D213" s="4">
        <f t="shared" si="7"/>
        <v>2</v>
      </c>
      <c r="E213" s="10">
        <f>(SUMIF(Sta!$A:$A,$A213,Sta!$Y:$Y)  + SUMIF(Sta!$B:$B,$A213,Sta!$Y:$Y) )/$D213</f>
        <v>8.5</v>
      </c>
      <c r="F213" s="6">
        <f>SUMIF(Sta!$A:$A,$A213,Sta!$Y:$Y)/$B213</f>
        <v>6</v>
      </c>
      <c r="G213" s="6">
        <f>SUMIF(Sta!$B:$B,$A213,Sta!$Y:$Y)/$C213</f>
        <v>11</v>
      </c>
      <c r="H213" s="10">
        <f>(SUMIF(Sta!$A:$A,$A213,Sta!$U:$U)  + SUMIF(Sta!$B:$B,$A213,Sta!$V:$V) )/$D213</f>
        <v>1.5</v>
      </c>
      <c r="I213" s="6">
        <f>SUMIF(Sta!$A:$A,$A213,Sta!$U:$U)/$B213</f>
        <v>1</v>
      </c>
      <c r="J213" s="6">
        <f>SUMIF(Sta!$B:$B,$A213,Sta!$V:$V)/$C213</f>
        <v>2</v>
      </c>
      <c r="K213" s="10">
        <f>(SUMIF(Sta!$A:$A,$A213,Sta!$W:$W)  + SUMIF(Sta!$B:$B,$A213,Sta!$X:$X) )/$D213</f>
        <v>7</v>
      </c>
      <c r="L213" s="6">
        <f>SUMIF(Sta!$A:$A,$A213,Sta!$W:$W)/$B213</f>
        <v>5</v>
      </c>
      <c r="M213" s="6">
        <f>SUMIF(Sta!$B:$B,$A213,Sta!$X:$X)/$C213</f>
        <v>9</v>
      </c>
      <c r="N213" s="11">
        <f>(COUNTIFS(Sta!$A:$A,$A213,Sta!$Y:$Y,"&gt;8") +COUNTIFS(Sta!$B:$B,$A213,Sta!$Y:$Y,"&gt;8"))/$D213</f>
        <v>0.5</v>
      </c>
      <c r="O213" s="8">
        <f>COUNTIFS(Sta!$A:$A,$A213,Sta!$Y:$Y,"&gt;8")/$B213</f>
        <v>0</v>
      </c>
      <c r="P213" s="8">
        <f>COUNTIFS(Sta!$B:$B,$A213,Sta!$Y:$Y,"&gt;8")/$C213</f>
        <v>1</v>
      </c>
      <c r="Q213" s="11">
        <f>(COUNTIFS(Sta!$A:$A,$A213,Sta!$Y:$Y,"&gt;10") +COUNTIFS(Sta!$B:$B,$A213,Sta!$Y:$Y,"&gt;10"))/$D213</f>
        <v>0.5</v>
      </c>
      <c r="R213" s="8">
        <f>COUNTIFS(Sta!$A:$A,$A213,Sta!$Y:$Y,"&gt;10")/$B213</f>
        <v>0</v>
      </c>
      <c r="S213" s="8">
        <f>COUNTIFS(Sta!$B:$B,$A213,Sta!$Y:$Y,"&gt;10")/$C213</f>
        <v>1</v>
      </c>
      <c r="T213" s="11">
        <f>(COUNTIFS(Sta!$A:$A,$A213,Sta!$Y:$Y,"&lt;12") +COUNTIFS(Sta!$B:$B,$A213,Sta!$Y:$Y,"&lt;12"))/$D213</f>
        <v>1</v>
      </c>
      <c r="U213" s="8">
        <f>COUNTIFS(Sta!$A:$A,$A213,Sta!$Y:$Y,"&lt;12")/$B213</f>
        <v>1</v>
      </c>
      <c r="V213" s="8">
        <f>COUNTIFS(Sta!$B:$B,$A213,Sta!$Y:$Y,"&lt;12")/$C213</f>
        <v>1</v>
      </c>
    </row>
    <row r="214" spans="1:22" x14ac:dyDescent="0.3">
      <c r="A214" s="62" t="s">
        <v>331</v>
      </c>
      <c r="B214" s="9">
        <f>COUNTIF(Sta!A:A,A214)</f>
        <v>1</v>
      </c>
      <c r="C214" s="4">
        <f>COUNTIF(Sta!B:B,A214)</f>
        <v>1</v>
      </c>
      <c r="D214" s="4">
        <f t="shared" si="7"/>
        <v>2</v>
      </c>
      <c r="E214" s="10">
        <f>(SUMIF(Sta!$A:$A,$A214,Sta!$Y:$Y)  + SUMIF(Sta!$B:$B,$A214,Sta!$Y:$Y) )/$D214</f>
        <v>9.5</v>
      </c>
      <c r="F214" s="6">
        <f>SUMIF(Sta!$A:$A,$A214,Sta!$Y:$Y)/$B214</f>
        <v>11</v>
      </c>
      <c r="G214" s="6">
        <f>SUMIF(Sta!$B:$B,$A214,Sta!$Y:$Y)/$C214</f>
        <v>8</v>
      </c>
      <c r="H214" s="10">
        <f>(SUMIF(Sta!$A:$A,$A214,Sta!$U:$U)  + SUMIF(Sta!$B:$B,$A214,Sta!$V:$V) )/$D214</f>
        <v>5</v>
      </c>
      <c r="I214" s="6">
        <f>SUMIF(Sta!$A:$A,$A214,Sta!$U:$U)/$B214</f>
        <v>9</v>
      </c>
      <c r="J214" s="6">
        <f>SUMIF(Sta!$B:$B,$A214,Sta!$V:$V)/$C214</f>
        <v>1</v>
      </c>
      <c r="K214" s="10">
        <f>(SUMIF(Sta!$A:$A,$A214,Sta!$W:$W)  + SUMIF(Sta!$B:$B,$A214,Sta!$X:$X) )/$D214</f>
        <v>4.5</v>
      </c>
      <c r="L214" s="6">
        <f>SUMIF(Sta!$A:$A,$A214,Sta!$W:$W)/$B214</f>
        <v>2</v>
      </c>
      <c r="M214" s="6">
        <f>SUMIF(Sta!$B:$B,$A214,Sta!$X:$X)/$C214</f>
        <v>7</v>
      </c>
      <c r="N214" s="11">
        <f>(COUNTIFS(Sta!$A:$A,$A214,Sta!$Y:$Y,"&gt;8") +COUNTIFS(Sta!$B:$B,$A214,Sta!$Y:$Y,"&gt;8"))/$D214</f>
        <v>0.5</v>
      </c>
      <c r="O214" s="8">
        <f>COUNTIFS(Sta!$A:$A,$A214,Sta!$Y:$Y,"&gt;8")/$B214</f>
        <v>1</v>
      </c>
      <c r="P214" s="8">
        <f>COUNTIFS(Sta!$B:$B,$A214,Sta!$Y:$Y,"&gt;8")/$C214</f>
        <v>0</v>
      </c>
      <c r="Q214" s="11">
        <f>(COUNTIFS(Sta!$A:$A,$A214,Sta!$Y:$Y,"&gt;10") +COUNTIFS(Sta!$B:$B,$A214,Sta!$Y:$Y,"&gt;10"))/$D214</f>
        <v>0.5</v>
      </c>
      <c r="R214" s="8">
        <f>COUNTIFS(Sta!$A:$A,$A214,Sta!$Y:$Y,"&gt;10")/$B214</f>
        <v>1</v>
      </c>
      <c r="S214" s="8">
        <f>COUNTIFS(Sta!$B:$B,$A214,Sta!$Y:$Y,"&gt;10")/$C214</f>
        <v>0</v>
      </c>
      <c r="T214" s="11">
        <f>(COUNTIFS(Sta!$A:$A,$A214,Sta!$Y:$Y,"&lt;12") +COUNTIFS(Sta!$B:$B,$A214,Sta!$Y:$Y,"&lt;12"))/$D214</f>
        <v>1</v>
      </c>
      <c r="U214" s="8">
        <f>COUNTIFS(Sta!$A:$A,$A214,Sta!$Y:$Y,"&lt;12")/$B214</f>
        <v>1</v>
      </c>
      <c r="V214" s="8">
        <f>COUNTIFS(Sta!$B:$B,$A214,Sta!$Y:$Y,"&lt;12")/$C214</f>
        <v>1</v>
      </c>
    </row>
    <row r="215" spans="1:22" x14ac:dyDescent="0.3">
      <c r="A215" s="62" t="s">
        <v>321</v>
      </c>
      <c r="B215" s="9">
        <f>COUNTIF(Sta!A:A,A215)</f>
        <v>1</v>
      </c>
      <c r="C215" s="4">
        <f>COUNTIF(Sta!B:B,A215)</f>
        <v>1</v>
      </c>
      <c r="D215" s="4">
        <f t="shared" si="7"/>
        <v>2</v>
      </c>
      <c r="E215" s="10">
        <f>(SUMIF(Sta!$A:$A,$A215,Sta!$Y:$Y)  + SUMIF(Sta!$B:$B,$A215,Sta!$Y:$Y) )/$D215</f>
        <v>8</v>
      </c>
      <c r="F215" s="6">
        <f>SUMIF(Sta!$A:$A,$A215,Sta!$Y:$Y)/$B215</f>
        <v>9</v>
      </c>
      <c r="G215" s="6">
        <f>SUMIF(Sta!$B:$B,$A215,Sta!$Y:$Y)/$C215</f>
        <v>7</v>
      </c>
      <c r="H215" s="10">
        <f>(SUMIF(Sta!$A:$A,$A215,Sta!$U:$U)  + SUMIF(Sta!$B:$B,$A215,Sta!$V:$V) )/$D215</f>
        <v>5</v>
      </c>
      <c r="I215" s="6">
        <f>SUMIF(Sta!$A:$A,$A215,Sta!$U:$U)/$B215</f>
        <v>7</v>
      </c>
      <c r="J215" s="6">
        <f>SUMIF(Sta!$B:$B,$A215,Sta!$V:$V)/$C215</f>
        <v>3</v>
      </c>
      <c r="K215" s="10">
        <f>(SUMIF(Sta!$A:$A,$A215,Sta!$W:$W)  + SUMIF(Sta!$B:$B,$A215,Sta!$X:$X) )/$D215</f>
        <v>3</v>
      </c>
      <c r="L215" s="6">
        <f>SUMIF(Sta!$A:$A,$A215,Sta!$W:$W)/$B215</f>
        <v>2</v>
      </c>
      <c r="M215" s="6">
        <f>SUMIF(Sta!$B:$B,$A215,Sta!$X:$X)/$C215</f>
        <v>4</v>
      </c>
      <c r="N215" s="11">
        <f>(COUNTIFS(Sta!$A:$A,$A215,Sta!$Y:$Y,"&gt;8") +COUNTIFS(Sta!$B:$B,$A215,Sta!$Y:$Y,"&gt;8"))/$D215</f>
        <v>0.5</v>
      </c>
      <c r="O215" s="8">
        <f>COUNTIFS(Sta!$A:$A,$A215,Sta!$Y:$Y,"&gt;8")/$B215</f>
        <v>1</v>
      </c>
      <c r="P215" s="8">
        <f>COUNTIFS(Sta!$B:$B,$A215,Sta!$Y:$Y,"&gt;8")/$C215</f>
        <v>0</v>
      </c>
      <c r="Q215" s="11">
        <f>(COUNTIFS(Sta!$A:$A,$A215,Sta!$Y:$Y,"&gt;10") +COUNTIFS(Sta!$B:$B,$A215,Sta!$Y:$Y,"&gt;10"))/$D215</f>
        <v>0</v>
      </c>
      <c r="R215" s="8">
        <f>COUNTIFS(Sta!$A:$A,$A215,Sta!$Y:$Y,"&gt;10")/$B215</f>
        <v>0</v>
      </c>
      <c r="S215" s="8">
        <f>COUNTIFS(Sta!$B:$B,$A215,Sta!$Y:$Y,"&gt;10")/$C215</f>
        <v>0</v>
      </c>
      <c r="T215" s="11">
        <f>(COUNTIFS(Sta!$A:$A,$A215,Sta!$Y:$Y,"&lt;12") +COUNTIFS(Sta!$B:$B,$A215,Sta!$Y:$Y,"&lt;12"))/$D215</f>
        <v>1</v>
      </c>
      <c r="U215" s="8">
        <f>COUNTIFS(Sta!$A:$A,$A215,Sta!$Y:$Y,"&lt;12")/$B215</f>
        <v>1</v>
      </c>
      <c r="V215" s="8">
        <f>COUNTIFS(Sta!$B:$B,$A215,Sta!$Y:$Y,"&lt;12")/$C215</f>
        <v>1</v>
      </c>
    </row>
    <row r="216" spans="1:22" x14ac:dyDescent="0.3">
      <c r="A216" s="62" t="s">
        <v>326</v>
      </c>
      <c r="B216" s="9">
        <f>COUNTIF(Sta!A:A,A216)</f>
        <v>1</v>
      </c>
      <c r="C216" s="4">
        <f>COUNTIF(Sta!B:B,A216)</f>
        <v>1</v>
      </c>
      <c r="D216" s="4">
        <f t="shared" si="7"/>
        <v>2</v>
      </c>
      <c r="E216" s="10">
        <f>(SUMIF(Sta!$A:$A,$A216,Sta!$Y:$Y)  + SUMIF(Sta!$B:$B,$A216,Sta!$Y:$Y) )/$D216</f>
        <v>12.5</v>
      </c>
      <c r="F216" s="6">
        <f>SUMIF(Sta!$A:$A,$A216,Sta!$Y:$Y)/$B216</f>
        <v>13</v>
      </c>
      <c r="G216" s="6">
        <f>SUMIF(Sta!$B:$B,$A216,Sta!$Y:$Y)/$C216</f>
        <v>12</v>
      </c>
      <c r="H216" s="10">
        <f>(SUMIF(Sta!$A:$A,$A216,Sta!$U:$U)  + SUMIF(Sta!$B:$B,$A216,Sta!$V:$V) )/$D216</f>
        <v>4.5</v>
      </c>
      <c r="I216" s="6">
        <f>SUMIF(Sta!$A:$A,$A216,Sta!$U:$U)/$B216</f>
        <v>3</v>
      </c>
      <c r="J216" s="6">
        <f>SUMIF(Sta!$B:$B,$A216,Sta!$V:$V)/$C216</f>
        <v>6</v>
      </c>
      <c r="K216" s="10">
        <f>(SUMIF(Sta!$A:$A,$A216,Sta!$W:$W)  + SUMIF(Sta!$B:$B,$A216,Sta!$X:$X) )/$D216</f>
        <v>8</v>
      </c>
      <c r="L216" s="6">
        <f>SUMIF(Sta!$A:$A,$A216,Sta!$W:$W)/$B216</f>
        <v>10</v>
      </c>
      <c r="M216" s="6">
        <f>SUMIF(Sta!$B:$B,$A216,Sta!$X:$X)/$C216</f>
        <v>6</v>
      </c>
      <c r="N216" s="11">
        <f>(COUNTIFS(Sta!$A:$A,$A216,Sta!$Y:$Y,"&gt;8") +COUNTIFS(Sta!$B:$B,$A216,Sta!$Y:$Y,"&gt;8"))/$D216</f>
        <v>1</v>
      </c>
      <c r="O216" s="8">
        <f>COUNTIFS(Sta!$A:$A,$A216,Sta!$Y:$Y,"&gt;8")/$B216</f>
        <v>1</v>
      </c>
      <c r="P216" s="8">
        <f>COUNTIFS(Sta!$B:$B,$A216,Sta!$Y:$Y,"&gt;8")/$C216</f>
        <v>1</v>
      </c>
      <c r="Q216" s="11">
        <f>(COUNTIFS(Sta!$A:$A,$A216,Sta!$Y:$Y,"&gt;10") +COUNTIFS(Sta!$B:$B,$A216,Sta!$Y:$Y,"&gt;10"))/$D216</f>
        <v>1</v>
      </c>
      <c r="R216" s="8">
        <f>COUNTIFS(Sta!$A:$A,$A216,Sta!$Y:$Y,"&gt;10")/$B216</f>
        <v>1</v>
      </c>
      <c r="S216" s="8">
        <f>COUNTIFS(Sta!$B:$B,$A216,Sta!$Y:$Y,"&gt;10")/$C216</f>
        <v>1</v>
      </c>
      <c r="T216" s="11">
        <f>(COUNTIFS(Sta!$A:$A,$A216,Sta!$Y:$Y,"&lt;12") +COUNTIFS(Sta!$B:$B,$A216,Sta!$Y:$Y,"&lt;12"))/$D216</f>
        <v>0</v>
      </c>
      <c r="U216" s="8">
        <f>COUNTIFS(Sta!$A:$A,$A216,Sta!$Y:$Y,"&lt;12")/$B216</f>
        <v>0</v>
      </c>
      <c r="V216" s="8">
        <f>COUNTIFS(Sta!$B:$B,$A216,Sta!$Y:$Y,"&lt;12")/$C216</f>
        <v>0</v>
      </c>
    </row>
    <row r="217" spans="1:22" x14ac:dyDescent="0.3">
      <c r="A217" s="62" t="s">
        <v>325</v>
      </c>
      <c r="B217" s="9">
        <f>COUNTIF(Sta!A:A,A217)</f>
        <v>1</v>
      </c>
      <c r="C217" s="4">
        <f>COUNTIF(Sta!B:B,A217)</f>
        <v>1</v>
      </c>
      <c r="D217" s="4">
        <f t="shared" si="7"/>
        <v>2</v>
      </c>
      <c r="E217" s="10">
        <f>(SUMIF(Sta!$A:$A,$A217,Sta!$Y:$Y)  + SUMIF(Sta!$B:$B,$A217,Sta!$Y:$Y) )/$D217</f>
        <v>15.5</v>
      </c>
      <c r="F217" s="6">
        <f>SUMIF(Sta!$A:$A,$A217,Sta!$Y:$Y)/$B217</f>
        <v>12</v>
      </c>
      <c r="G217" s="6">
        <f>SUMIF(Sta!$B:$B,$A217,Sta!$Y:$Y)/$C217</f>
        <v>19</v>
      </c>
      <c r="H217" s="10">
        <f>(SUMIF(Sta!$A:$A,$A217,Sta!$U:$U)  + SUMIF(Sta!$B:$B,$A217,Sta!$V:$V) )/$D217</f>
        <v>10</v>
      </c>
      <c r="I217" s="6">
        <f>SUMIF(Sta!$A:$A,$A217,Sta!$U:$U)/$B217</f>
        <v>5</v>
      </c>
      <c r="J217" s="6">
        <f>SUMIF(Sta!$B:$B,$A217,Sta!$V:$V)/$C217</f>
        <v>15</v>
      </c>
      <c r="K217" s="10">
        <f>(SUMIF(Sta!$A:$A,$A217,Sta!$W:$W)  + SUMIF(Sta!$B:$B,$A217,Sta!$X:$X) )/$D217</f>
        <v>5.5</v>
      </c>
      <c r="L217" s="6">
        <f>SUMIF(Sta!$A:$A,$A217,Sta!$W:$W)/$B217</f>
        <v>7</v>
      </c>
      <c r="M217" s="6">
        <f>SUMIF(Sta!$B:$B,$A217,Sta!$X:$X)/$C217</f>
        <v>4</v>
      </c>
      <c r="N217" s="11">
        <f>(COUNTIFS(Sta!$A:$A,$A217,Sta!$Y:$Y,"&gt;8") +COUNTIFS(Sta!$B:$B,$A217,Sta!$Y:$Y,"&gt;8"))/$D217</f>
        <v>1</v>
      </c>
      <c r="O217" s="8">
        <f>COUNTIFS(Sta!$A:$A,$A217,Sta!$Y:$Y,"&gt;8")/$B217</f>
        <v>1</v>
      </c>
      <c r="P217" s="8">
        <f>COUNTIFS(Sta!$B:$B,$A217,Sta!$Y:$Y,"&gt;8")/$C217</f>
        <v>1</v>
      </c>
      <c r="Q217" s="11">
        <f>(COUNTIFS(Sta!$A:$A,$A217,Sta!$Y:$Y,"&gt;10") +COUNTIFS(Sta!$B:$B,$A217,Sta!$Y:$Y,"&gt;10"))/$D217</f>
        <v>1</v>
      </c>
      <c r="R217" s="8">
        <f>COUNTIFS(Sta!$A:$A,$A217,Sta!$Y:$Y,"&gt;10")/$B217</f>
        <v>1</v>
      </c>
      <c r="S217" s="8">
        <f>COUNTIFS(Sta!$B:$B,$A217,Sta!$Y:$Y,"&gt;10")/$C217</f>
        <v>1</v>
      </c>
      <c r="T217" s="11">
        <f>(COUNTIFS(Sta!$A:$A,$A217,Sta!$Y:$Y,"&lt;12") +COUNTIFS(Sta!$B:$B,$A217,Sta!$Y:$Y,"&lt;12"))/$D217</f>
        <v>0</v>
      </c>
      <c r="U217" s="8">
        <f>COUNTIFS(Sta!$A:$A,$A217,Sta!$Y:$Y,"&lt;12")/$B217</f>
        <v>0</v>
      </c>
      <c r="V217" s="8">
        <f>COUNTIFS(Sta!$B:$B,$A217,Sta!$Y:$Y,"&lt;12")/$C217</f>
        <v>0</v>
      </c>
    </row>
    <row r="218" spans="1:22" x14ac:dyDescent="0.3">
      <c r="A218" s="62" t="s">
        <v>338</v>
      </c>
      <c r="B218" s="9">
        <f>COUNTIF(Sta!A:A,A218)</f>
        <v>0</v>
      </c>
      <c r="C218" s="4">
        <f>COUNTIF(Sta!B:B,A218)</f>
        <v>0</v>
      </c>
      <c r="D218" s="4">
        <f t="shared" si="7"/>
        <v>0</v>
      </c>
      <c r="E218" s="10" t="e">
        <f>(SUMIF(Sta!$A:$A,$A218,Sta!$Y:$Y)  + SUMIF(Sta!$B:$B,$A218,Sta!$Y:$Y) )/$D218</f>
        <v>#DIV/0!</v>
      </c>
      <c r="F218" s="6" t="e">
        <f>SUMIF(Sta!$A:$A,$A218,Sta!$Y:$Y)/$B218</f>
        <v>#DIV/0!</v>
      </c>
      <c r="G218" s="6" t="e">
        <f>SUMIF(Sta!$B:$B,$A218,Sta!$Y:$Y)/$C218</f>
        <v>#DIV/0!</v>
      </c>
      <c r="H218" s="10" t="e">
        <f>(SUMIF(Sta!$A:$A,$A218,Sta!$U:$U)  + SUMIF(Sta!$B:$B,$A218,Sta!$V:$V) )/$D218</f>
        <v>#DIV/0!</v>
      </c>
      <c r="I218" s="6" t="e">
        <f>SUMIF(Sta!$A:$A,$A218,Sta!$U:$U)/$B218</f>
        <v>#DIV/0!</v>
      </c>
      <c r="J218" s="6" t="e">
        <f>SUMIF(Sta!$B:$B,$A218,Sta!$V:$V)/$C218</f>
        <v>#DIV/0!</v>
      </c>
      <c r="K218" s="10" t="e">
        <f>(SUMIF(Sta!$A:$A,$A218,Sta!$W:$W)  + SUMIF(Sta!$B:$B,$A218,Sta!$X:$X) )/$D218</f>
        <v>#DIV/0!</v>
      </c>
      <c r="L218" s="6" t="e">
        <f>SUMIF(Sta!$A:$A,$A218,Sta!$W:$W)/$B218</f>
        <v>#DIV/0!</v>
      </c>
      <c r="M218" s="6" t="e">
        <f>SUMIF(Sta!$B:$B,$A218,Sta!$X:$X)/$C218</f>
        <v>#DIV/0!</v>
      </c>
      <c r="N218" s="11" t="e">
        <f>(COUNTIFS(Sta!$A:$A,$A218,Sta!$Y:$Y,"&gt;8") +COUNTIFS(Sta!$B:$B,$A218,Sta!$Y:$Y,"&gt;8"))/$D218</f>
        <v>#DIV/0!</v>
      </c>
      <c r="O218" s="8" t="e">
        <f>COUNTIFS(Sta!$A:$A,$A218,Sta!$Y:$Y,"&gt;8")/$B218</f>
        <v>#DIV/0!</v>
      </c>
      <c r="P218" s="8" t="e">
        <f>COUNTIFS(Sta!$B:$B,$A218,Sta!$Y:$Y,"&gt;8")/$C218</f>
        <v>#DIV/0!</v>
      </c>
      <c r="Q218" s="11" t="e">
        <f>(COUNTIFS(Sta!$A:$A,$A218,Sta!$Y:$Y,"&gt;10") +COUNTIFS(Sta!$B:$B,$A218,Sta!$Y:$Y,"&gt;10"))/$D218</f>
        <v>#DIV/0!</v>
      </c>
      <c r="R218" s="8" t="e">
        <f>COUNTIFS(Sta!$A:$A,$A218,Sta!$Y:$Y,"&gt;10")/$B218</f>
        <v>#DIV/0!</v>
      </c>
      <c r="S218" s="8" t="e">
        <f>COUNTIFS(Sta!$B:$B,$A218,Sta!$Y:$Y,"&gt;10")/$C218</f>
        <v>#DIV/0!</v>
      </c>
      <c r="T218" s="11" t="e">
        <f>(COUNTIFS(Sta!$A:$A,$A218,Sta!$Y:$Y,"&lt;12") +COUNTIFS(Sta!$B:$B,$A218,Sta!$Y:$Y,"&lt;12"))/$D218</f>
        <v>#DIV/0!</v>
      </c>
      <c r="U218" s="8" t="e">
        <f>COUNTIFS(Sta!$A:$A,$A218,Sta!$Y:$Y,"&lt;12")/$B218</f>
        <v>#DIV/0!</v>
      </c>
      <c r="V218" s="8" t="e">
        <f>COUNTIFS(Sta!$B:$B,$A218,Sta!$Y:$Y,"&lt;12")/$C218</f>
        <v>#DIV/0!</v>
      </c>
    </row>
    <row r="219" spans="1:22" x14ac:dyDescent="0.3">
      <c r="A219" s="62" t="s">
        <v>329</v>
      </c>
      <c r="B219" s="9">
        <f>COUNTIF(Sta!A:A,A219)</f>
        <v>1</v>
      </c>
      <c r="C219" s="4">
        <f>COUNTIF(Sta!B:B,A219)</f>
        <v>1</v>
      </c>
      <c r="D219" s="4">
        <f t="shared" si="7"/>
        <v>2</v>
      </c>
      <c r="E219" s="10">
        <f>(SUMIF(Sta!$A:$A,$A219,Sta!$Y:$Y)  + SUMIF(Sta!$B:$B,$A219,Sta!$Y:$Y) )/$D219</f>
        <v>8.5</v>
      </c>
      <c r="F219" s="6">
        <f>SUMIF(Sta!$A:$A,$A219,Sta!$Y:$Y)/$B219</f>
        <v>8</v>
      </c>
      <c r="G219" s="6">
        <f>SUMIF(Sta!$B:$B,$A219,Sta!$Y:$Y)/$C219</f>
        <v>9</v>
      </c>
      <c r="H219" s="10">
        <f>(SUMIF(Sta!$A:$A,$A219,Sta!$U:$U)  + SUMIF(Sta!$B:$B,$A219,Sta!$V:$V) )/$D219</f>
        <v>3</v>
      </c>
      <c r="I219" s="6">
        <f>SUMIF(Sta!$A:$A,$A219,Sta!$U:$U)/$B219</f>
        <v>5</v>
      </c>
      <c r="J219" s="6">
        <f>SUMIF(Sta!$B:$B,$A219,Sta!$V:$V)/$C219</f>
        <v>1</v>
      </c>
      <c r="K219" s="10">
        <f>(SUMIF(Sta!$A:$A,$A219,Sta!$W:$W)  + SUMIF(Sta!$B:$B,$A219,Sta!$X:$X) )/$D219</f>
        <v>5.5</v>
      </c>
      <c r="L219" s="6">
        <f>SUMIF(Sta!$A:$A,$A219,Sta!$W:$W)/$B219</f>
        <v>3</v>
      </c>
      <c r="M219" s="6">
        <f>SUMIF(Sta!$B:$B,$A219,Sta!$X:$X)/$C219</f>
        <v>8</v>
      </c>
      <c r="N219" s="11">
        <f>(COUNTIFS(Sta!$A:$A,$A219,Sta!$Y:$Y,"&gt;8") +COUNTIFS(Sta!$B:$B,$A219,Sta!$Y:$Y,"&gt;8"))/$D219</f>
        <v>0.5</v>
      </c>
      <c r="O219" s="8">
        <f>COUNTIFS(Sta!$A:$A,$A219,Sta!$Y:$Y,"&gt;8")/$B219</f>
        <v>0</v>
      </c>
      <c r="P219" s="8">
        <f>COUNTIFS(Sta!$B:$B,$A219,Sta!$Y:$Y,"&gt;8")/$C219</f>
        <v>1</v>
      </c>
      <c r="Q219" s="11">
        <f>(COUNTIFS(Sta!$A:$A,$A219,Sta!$Y:$Y,"&gt;10") +COUNTIFS(Sta!$B:$B,$A219,Sta!$Y:$Y,"&gt;10"))/$D219</f>
        <v>0</v>
      </c>
      <c r="R219" s="8">
        <f>COUNTIFS(Sta!$A:$A,$A219,Sta!$Y:$Y,"&gt;10")/$B219</f>
        <v>0</v>
      </c>
      <c r="S219" s="8">
        <f>COUNTIFS(Sta!$B:$B,$A219,Sta!$Y:$Y,"&gt;10")/$C219</f>
        <v>0</v>
      </c>
      <c r="T219" s="11">
        <f>(COUNTIFS(Sta!$A:$A,$A219,Sta!$Y:$Y,"&lt;12") +COUNTIFS(Sta!$B:$B,$A219,Sta!$Y:$Y,"&lt;12"))/$D219</f>
        <v>1</v>
      </c>
      <c r="U219" s="8">
        <f>COUNTIFS(Sta!$A:$A,$A219,Sta!$Y:$Y,"&lt;12")/$B219</f>
        <v>1</v>
      </c>
      <c r="V219" s="8">
        <f>COUNTIFS(Sta!$B:$B,$A219,Sta!$Y:$Y,"&lt;12")/$C219</f>
        <v>1</v>
      </c>
    </row>
    <row r="220" spans="1:22" x14ac:dyDescent="0.3">
      <c r="A220" s="62" t="s">
        <v>322</v>
      </c>
      <c r="B220" s="9">
        <f>COUNTIF(Sta!A:A,A220)</f>
        <v>0</v>
      </c>
      <c r="C220" s="4">
        <f>COUNTIF(Sta!B:B,A220)</f>
        <v>0</v>
      </c>
      <c r="D220" s="4">
        <f t="shared" si="7"/>
        <v>0</v>
      </c>
      <c r="E220" s="10" t="e">
        <f>(SUMIF(Sta!$A:$A,$A220,Sta!$Y:$Y)  + SUMIF(Sta!$B:$B,$A220,Sta!$Y:$Y) )/$D220</f>
        <v>#DIV/0!</v>
      </c>
      <c r="F220" s="6" t="e">
        <f>SUMIF(Sta!$A:$A,$A220,Sta!$Y:$Y)/$B220</f>
        <v>#DIV/0!</v>
      </c>
      <c r="G220" s="6" t="e">
        <f>SUMIF(Sta!$B:$B,$A220,Sta!$Y:$Y)/$C220</f>
        <v>#DIV/0!</v>
      </c>
      <c r="H220" s="10" t="e">
        <f>(SUMIF(Sta!$A:$A,$A220,Sta!$U:$U)  + SUMIF(Sta!$B:$B,$A220,Sta!$V:$V) )/$D220</f>
        <v>#DIV/0!</v>
      </c>
      <c r="I220" s="6" t="e">
        <f>SUMIF(Sta!$A:$A,$A220,Sta!$U:$U)/$B220</f>
        <v>#DIV/0!</v>
      </c>
      <c r="J220" s="6" t="e">
        <f>SUMIF(Sta!$B:$B,$A220,Sta!$V:$V)/$C220</f>
        <v>#DIV/0!</v>
      </c>
      <c r="K220" s="10" t="e">
        <f>(SUMIF(Sta!$A:$A,$A220,Sta!$W:$W)  + SUMIF(Sta!$B:$B,$A220,Sta!$X:$X) )/$D220</f>
        <v>#DIV/0!</v>
      </c>
      <c r="L220" s="6" t="e">
        <f>SUMIF(Sta!$A:$A,$A220,Sta!$W:$W)/$B220</f>
        <v>#DIV/0!</v>
      </c>
      <c r="M220" s="6" t="e">
        <f>SUMIF(Sta!$B:$B,$A220,Sta!$X:$X)/$C220</f>
        <v>#DIV/0!</v>
      </c>
      <c r="N220" s="11" t="e">
        <f>(COUNTIFS(Sta!$A:$A,$A220,Sta!$Y:$Y,"&gt;8") +COUNTIFS(Sta!$B:$B,$A220,Sta!$Y:$Y,"&gt;8"))/$D220</f>
        <v>#DIV/0!</v>
      </c>
      <c r="O220" s="8" t="e">
        <f>COUNTIFS(Sta!$A:$A,$A220,Sta!$Y:$Y,"&gt;8")/$B220</f>
        <v>#DIV/0!</v>
      </c>
      <c r="P220" s="8" t="e">
        <f>COUNTIFS(Sta!$B:$B,$A220,Sta!$Y:$Y,"&gt;8")/$C220</f>
        <v>#DIV/0!</v>
      </c>
      <c r="Q220" s="11" t="e">
        <f>(COUNTIFS(Sta!$A:$A,$A220,Sta!$Y:$Y,"&gt;10") +COUNTIFS(Sta!$B:$B,$A220,Sta!$Y:$Y,"&gt;10"))/$D220</f>
        <v>#DIV/0!</v>
      </c>
      <c r="R220" s="8" t="e">
        <f>COUNTIFS(Sta!$A:$A,$A220,Sta!$Y:$Y,"&gt;10")/$B220</f>
        <v>#DIV/0!</v>
      </c>
      <c r="S220" s="8" t="e">
        <f>COUNTIFS(Sta!$B:$B,$A220,Sta!$Y:$Y,"&gt;10")/$C220</f>
        <v>#DIV/0!</v>
      </c>
      <c r="T220" s="11" t="e">
        <f>(COUNTIFS(Sta!$A:$A,$A220,Sta!$Y:$Y,"&lt;12") +COUNTIFS(Sta!$B:$B,$A220,Sta!$Y:$Y,"&lt;12"))/$D220</f>
        <v>#DIV/0!</v>
      </c>
      <c r="U220" s="8" t="e">
        <f>COUNTIFS(Sta!$A:$A,$A220,Sta!$Y:$Y,"&lt;12")/$B220</f>
        <v>#DIV/0!</v>
      </c>
      <c r="V220" s="8" t="e">
        <f>COUNTIFS(Sta!$B:$B,$A220,Sta!$Y:$Y,"&lt;12")/$C220</f>
        <v>#DIV/0!</v>
      </c>
    </row>
    <row r="221" spans="1:22" x14ac:dyDescent="0.3">
      <c r="A221" s="62" t="s">
        <v>337</v>
      </c>
      <c r="B221" s="9">
        <f>COUNTIF(Sta!A:A,A221)</f>
        <v>0</v>
      </c>
      <c r="C221" s="4">
        <f>COUNTIF(Sta!B:B,A221)</f>
        <v>0</v>
      </c>
      <c r="D221" s="4">
        <f t="shared" si="7"/>
        <v>0</v>
      </c>
      <c r="E221" s="10" t="e">
        <f>(SUMIF(Sta!$A:$A,$A221,Sta!$Y:$Y)  + SUMIF(Sta!$B:$B,$A221,Sta!$Y:$Y) )/$D221</f>
        <v>#DIV/0!</v>
      </c>
      <c r="F221" s="6" t="e">
        <f>SUMIF(Sta!$A:$A,$A221,Sta!$Y:$Y)/$B221</f>
        <v>#DIV/0!</v>
      </c>
      <c r="G221" s="6" t="e">
        <f>SUMIF(Sta!$B:$B,$A221,Sta!$Y:$Y)/$C221</f>
        <v>#DIV/0!</v>
      </c>
      <c r="H221" s="10" t="e">
        <f>(SUMIF(Sta!$A:$A,$A221,Sta!$U:$U)  + SUMIF(Sta!$B:$B,$A221,Sta!$V:$V) )/$D221</f>
        <v>#DIV/0!</v>
      </c>
      <c r="I221" s="6" t="e">
        <f>SUMIF(Sta!$A:$A,$A221,Sta!$U:$U)/$B221</f>
        <v>#DIV/0!</v>
      </c>
      <c r="J221" s="6" t="e">
        <f>SUMIF(Sta!$B:$B,$A221,Sta!$V:$V)/$C221</f>
        <v>#DIV/0!</v>
      </c>
      <c r="K221" s="10" t="e">
        <f>(SUMIF(Sta!$A:$A,$A221,Sta!$W:$W)  + SUMIF(Sta!$B:$B,$A221,Sta!$X:$X) )/$D221</f>
        <v>#DIV/0!</v>
      </c>
      <c r="L221" s="6" t="e">
        <f>SUMIF(Sta!$A:$A,$A221,Sta!$W:$W)/$B221</f>
        <v>#DIV/0!</v>
      </c>
      <c r="M221" s="6" t="e">
        <f>SUMIF(Sta!$B:$B,$A221,Sta!$X:$X)/$C221</f>
        <v>#DIV/0!</v>
      </c>
      <c r="N221" s="11" t="e">
        <f>(COUNTIFS(Sta!$A:$A,$A221,Sta!$Y:$Y,"&gt;8") +COUNTIFS(Sta!$B:$B,$A221,Sta!$Y:$Y,"&gt;8"))/$D221</f>
        <v>#DIV/0!</v>
      </c>
      <c r="O221" s="8" t="e">
        <f>COUNTIFS(Sta!$A:$A,$A221,Sta!$Y:$Y,"&gt;8")/$B221</f>
        <v>#DIV/0!</v>
      </c>
      <c r="P221" s="8" t="e">
        <f>COUNTIFS(Sta!$B:$B,$A221,Sta!$Y:$Y,"&gt;8")/$C221</f>
        <v>#DIV/0!</v>
      </c>
      <c r="Q221" s="11" t="e">
        <f>(COUNTIFS(Sta!$A:$A,$A221,Sta!$Y:$Y,"&gt;10") +COUNTIFS(Sta!$B:$B,$A221,Sta!$Y:$Y,"&gt;10"))/$D221</f>
        <v>#DIV/0!</v>
      </c>
      <c r="R221" s="8" t="e">
        <f>COUNTIFS(Sta!$A:$A,$A221,Sta!$Y:$Y,"&gt;10")/$B221</f>
        <v>#DIV/0!</v>
      </c>
      <c r="S221" s="8" t="e">
        <f>COUNTIFS(Sta!$B:$B,$A221,Sta!$Y:$Y,"&gt;10")/$C221</f>
        <v>#DIV/0!</v>
      </c>
      <c r="T221" s="11" t="e">
        <f>(COUNTIFS(Sta!$A:$A,$A221,Sta!$Y:$Y,"&lt;12") +COUNTIFS(Sta!$B:$B,$A221,Sta!$Y:$Y,"&lt;12"))/$D221</f>
        <v>#DIV/0!</v>
      </c>
      <c r="U221" s="8" t="e">
        <f>COUNTIFS(Sta!$A:$A,$A221,Sta!$Y:$Y,"&lt;12")/$B221</f>
        <v>#DIV/0!</v>
      </c>
      <c r="V221" s="8" t="e">
        <f>COUNTIFS(Sta!$B:$B,$A221,Sta!$Y:$Y,"&lt;12")/$C221</f>
        <v>#DIV/0!</v>
      </c>
    </row>
    <row r="222" spans="1:22" x14ac:dyDescent="0.3">
      <c r="A222" s="62" t="s">
        <v>336</v>
      </c>
      <c r="B222" s="9">
        <f>COUNTIF(Sta!A:A,A222)</f>
        <v>0</v>
      </c>
      <c r="C222" s="4">
        <f>COUNTIF(Sta!B:B,A222)</f>
        <v>0</v>
      </c>
      <c r="D222" s="4">
        <f t="shared" si="7"/>
        <v>0</v>
      </c>
      <c r="E222" s="10" t="e">
        <f>(SUMIF(Sta!$A:$A,$A222,Sta!$Y:$Y)  + SUMIF(Sta!$B:$B,$A222,Sta!$Y:$Y) )/$D222</f>
        <v>#DIV/0!</v>
      </c>
      <c r="F222" s="6" t="e">
        <f>SUMIF(Sta!$A:$A,$A222,Sta!$Y:$Y)/$B222</f>
        <v>#DIV/0!</v>
      </c>
      <c r="G222" s="6" t="e">
        <f>SUMIF(Sta!$B:$B,$A222,Sta!$Y:$Y)/$C222</f>
        <v>#DIV/0!</v>
      </c>
      <c r="H222" s="10" t="e">
        <f>(SUMIF(Sta!$A:$A,$A222,Sta!$U:$U)  + SUMIF(Sta!$B:$B,$A222,Sta!$V:$V) )/$D222</f>
        <v>#DIV/0!</v>
      </c>
      <c r="I222" s="6" t="e">
        <f>SUMIF(Sta!$A:$A,$A222,Sta!$U:$U)/$B222</f>
        <v>#DIV/0!</v>
      </c>
      <c r="J222" s="6" t="e">
        <f>SUMIF(Sta!$B:$B,$A222,Sta!$V:$V)/$C222</f>
        <v>#DIV/0!</v>
      </c>
      <c r="K222" s="10" t="e">
        <f>(SUMIF(Sta!$A:$A,$A222,Sta!$W:$W)  + SUMIF(Sta!$B:$B,$A222,Sta!$X:$X) )/$D222</f>
        <v>#DIV/0!</v>
      </c>
      <c r="L222" s="6" t="e">
        <f>SUMIF(Sta!$A:$A,$A222,Sta!$W:$W)/$B222</f>
        <v>#DIV/0!</v>
      </c>
      <c r="M222" s="6" t="e">
        <f>SUMIF(Sta!$B:$B,$A222,Sta!$X:$X)/$C222</f>
        <v>#DIV/0!</v>
      </c>
      <c r="N222" s="11" t="e">
        <f>(COUNTIFS(Sta!$A:$A,$A222,Sta!$Y:$Y,"&gt;8") +COUNTIFS(Sta!$B:$B,$A222,Sta!$Y:$Y,"&gt;8"))/$D222</f>
        <v>#DIV/0!</v>
      </c>
      <c r="O222" s="8" t="e">
        <f>COUNTIFS(Sta!$A:$A,$A222,Sta!$Y:$Y,"&gt;8")/$B222</f>
        <v>#DIV/0!</v>
      </c>
      <c r="P222" s="8" t="e">
        <f>COUNTIFS(Sta!$B:$B,$A222,Sta!$Y:$Y,"&gt;8")/$C222</f>
        <v>#DIV/0!</v>
      </c>
      <c r="Q222" s="11" t="e">
        <f>(COUNTIFS(Sta!$A:$A,$A222,Sta!$Y:$Y,"&gt;10") +COUNTIFS(Sta!$B:$B,$A222,Sta!$Y:$Y,"&gt;10"))/$D222</f>
        <v>#DIV/0!</v>
      </c>
      <c r="R222" s="8" t="e">
        <f>COUNTIFS(Sta!$A:$A,$A222,Sta!$Y:$Y,"&gt;10")/$B222</f>
        <v>#DIV/0!</v>
      </c>
      <c r="S222" s="8" t="e">
        <f>COUNTIFS(Sta!$B:$B,$A222,Sta!$Y:$Y,"&gt;10")/$C222</f>
        <v>#DIV/0!</v>
      </c>
      <c r="T222" s="11" t="e">
        <f>(COUNTIFS(Sta!$A:$A,$A222,Sta!$Y:$Y,"&lt;12") +COUNTIFS(Sta!$B:$B,$A222,Sta!$Y:$Y,"&lt;12"))/$D222</f>
        <v>#DIV/0!</v>
      </c>
      <c r="U222" s="8" t="e">
        <f>COUNTIFS(Sta!$A:$A,$A222,Sta!$Y:$Y,"&lt;12")/$B222</f>
        <v>#DIV/0!</v>
      </c>
      <c r="V222" s="8" t="e">
        <f>COUNTIFS(Sta!$B:$B,$A222,Sta!$Y:$Y,"&lt;12")/$C222</f>
        <v>#DIV/0!</v>
      </c>
    </row>
    <row r="223" spans="1:22" x14ac:dyDescent="0.3">
      <c r="A223" s="62" t="s">
        <v>327</v>
      </c>
      <c r="B223" s="9">
        <f>COUNTIF(Sta!A:A,A223)</f>
        <v>0</v>
      </c>
      <c r="C223" s="4">
        <f>COUNTIF(Sta!B:B,A223)</f>
        <v>0</v>
      </c>
      <c r="D223" s="4">
        <f t="shared" si="7"/>
        <v>0</v>
      </c>
      <c r="E223" s="10" t="e">
        <f>(SUMIF(Sta!$A:$A,$A223,Sta!$Y:$Y)  + SUMIF(Sta!$B:$B,$A223,Sta!$Y:$Y) )/$D223</f>
        <v>#DIV/0!</v>
      </c>
      <c r="F223" s="6" t="e">
        <f>SUMIF(Sta!$A:$A,$A223,Sta!$Y:$Y)/$B223</f>
        <v>#DIV/0!</v>
      </c>
      <c r="G223" s="6" t="e">
        <f>SUMIF(Sta!$B:$B,$A223,Sta!$Y:$Y)/$C223</f>
        <v>#DIV/0!</v>
      </c>
      <c r="H223" s="10" t="e">
        <f>(SUMIF(Sta!$A:$A,$A223,Sta!$U:$U)  + SUMIF(Sta!$B:$B,$A223,Sta!$V:$V) )/$D223</f>
        <v>#DIV/0!</v>
      </c>
      <c r="I223" s="6" t="e">
        <f>SUMIF(Sta!$A:$A,$A223,Sta!$U:$U)/$B223</f>
        <v>#DIV/0!</v>
      </c>
      <c r="J223" s="6" t="e">
        <f>SUMIF(Sta!$B:$B,$A223,Sta!$V:$V)/$C223</f>
        <v>#DIV/0!</v>
      </c>
      <c r="K223" s="10" t="e">
        <f>(SUMIF(Sta!$A:$A,$A223,Sta!$W:$W)  + SUMIF(Sta!$B:$B,$A223,Sta!$X:$X) )/$D223</f>
        <v>#DIV/0!</v>
      </c>
      <c r="L223" s="6" t="e">
        <f>SUMIF(Sta!$A:$A,$A223,Sta!$W:$W)/$B223</f>
        <v>#DIV/0!</v>
      </c>
      <c r="M223" s="6" t="e">
        <f>SUMIF(Sta!$B:$B,$A223,Sta!$X:$X)/$C223</f>
        <v>#DIV/0!</v>
      </c>
      <c r="N223" s="11" t="e">
        <f>(COUNTIFS(Sta!$A:$A,$A223,Sta!$Y:$Y,"&gt;8") +COUNTIFS(Sta!$B:$B,$A223,Sta!$Y:$Y,"&gt;8"))/$D223</f>
        <v>#DIV/0!</v>
      </c>
      <c r="O223" s="8" t="e">
        <f>COUNTIFS(Sta!$A:$A,$A223,Sta!$Y:$Y,"&gt;8")/$B223</f>
        <v>#DIV/0!</v>
      </c>
      <c r="P223" s="8" t="e">
        <f>COUNTIFS(Sta!$B:$B,$A223,Sta!$Y:$Y,"&gt;8")/$C223</f>
        <v>#DIV/0!</v>
      </c>
      <c r="Q223" s="11" t="e">
        <f>(COUNTIFS(Sta!$A:$A,$A223,Sta!$Y:$Y,"&gt;10") +COUNTIFS(Sta!$B:$B,$A223,Sta!$Y:$Y,"&gt;10"))/$D223</f>
        <v>#DIV/0!</v>
      </c>
      <c r="R223" s="8" t="e">
        <f>COUNTIFS(Sta!$A:$A,$A223,Sta!$Y:$Y,"&gt;10")/$B223</f>
        <v>#DIV/0!</v>
      </c>
      <c r="S223" s="8" t="e">
        <f>COUNTIFS(Sta!$B:$B,$A223,Sta!$Y:$Y,"&gt;10")/$C223</f>
        <v>#DIV/0!</v>
      </c>
      <c r="T223" s="11" t="e">
        <f>(COUNTIFS(Sta!$A:$A,$A223,Sta!$Y:$Y,"&lt;12") +COUNTIFS(Sta!$B:$B,$A223,Sta!$Y:$Y,"&lt;12"))/$D223</f>
        <v>#DIV/0!</v>
      </c>
      <c r="U223" s="8" t="e">
        <f>COUNTIFS(Sta!$A:$A,$A223,Sta!$Y:$Y,"&lt;12")/$B223</f>
        <v>#DIV/0!</v>
      </c>
      <c r="V223" s="8" t="e">
        <f>COUNTIFS(Sta!$B:$B,$A223,Sta!$Y:$Y,"&lt;12")/$C223</f>
        <v>#DIV/0!</v>
      </c>
    </row>
    <row r="224" spans="1:22" x14ac:dyDescent="0.3">
      <c r="A224" s="62" t="s">
        <v>335</v>
      </c>
      <c r="B224" s="9">
        <f>COUNTIF(Sta!A:A,A224)</f>
        <v>1</v>
      </c>
      <c r="C224" s="4">
        <f>COUNTIF(Sta!B:B,A224)</f>
        <v>1</v>
      </c>
      <c r="D224" s="4">
        <f t="shared" si="7"/>
        <v>2</v>
      </c>
      <c r="E224" s="10">
        <f>(SUMIF(Sta!$A:$A,$A224,Sta!$Y:$Y)  + SUMIF(Sta!$B:$B,$A224,Sta!$Y:$Y) )/$D224</f>
        <v>9.5</v>
      </c>
      <c r="F224" s="6">
        <f>SUMIF(Sta!$A:$A,$A224,Sta!$Y:$Y)/$B224</f>
        <v>7</v>
      </c>
      <c r="G224" s="6">
        <f>SUMIF(Sta!$B:$B,$A224,Sta!$Y:$Y)/$C224</f>
        <v>12</v>
      </c>
      <c r="H224" s="10">
        <f>(SUMIF(Sta!$A:$A,$A224,Sta!$U:$U)  + SUMIF(Sta!$B:$B,$A224,Sta!$V:$V) )/$D224</f>
        <v>6</v>
      </c>
      <c r="I224" s="6">
        <f>SUMIF(Sta!$A:$A,$A224,Sta!$U:$U)/$B224</f>
        <v>5</v>
      </c>
      <c r="J224" s="6">
        <f>SUMIF(Sta!$B:$B,$A224,Sta!$V:$V)/$C224</f>
        <v>7</v>
      </c>
      <c r="K224" s="10">
        <f>(SUMIF(Sta!$A:$A,$A224,Sta!$W:$W)  + SUMIF(Sta!$B:$B,$A224,Sta!$X:$X) )/$D224</f>
        <v>3.5</v>
      </c>
      <c r="L224" s="6">
        <f>SUMIF(Sta!$A:$A,$A224,Sta!$W:$W)/$B224</f>
        <v>2</v>
      </c>
      <c r="M224" s="6">
        <f>SUMIF(Sta!$B:$B,$A224,Sta!$X:$X)/$C224</f>
        <v>5</v>
      </c>
      <c r="N224" s="11">
        <f>(COUNTIFS(Sta!$A:$A,$A224,Sta!$Y:$Y,"&gt;8") +COUNTIFS(Sta!$B:$B,$A224,Sta!$Y:$Y,"&gt;8"))/$D224</f>
        <v>0.5</v>
      </c>
      <c r="O224" s="8">
        <f>COUNTIFS(Sta!$A:$A,$A224,Sta!$Y:$Y,"&gt;8")/$B224</f>
        <v>0</v>
      </c>
      <c r="P224" s="8">
        <f>COUNTIFS(Sta!$B:$B,$A224,Sta!$Y:$Y,"&gt;8")/$C224</f>
        <v>1</v>
      </c>
      <c r="Q224" s="11">
        <f>(COUNTIFS(Sta!$A:$A,$A224,Sta!$Y:$Y,"&gt;10") +COUNTIFS(Sta!$B:$B,$A224,Sta!$Y:$Y,"&gt;10"))/$D224</f>
        <v>0.5</v>
      </c>
      <c r="R224" s="8">
        <f>COUNTIFS(Sta!$A:$A,$A224,Sta!$Y:$Y,"&gt;10")/$B224</f>
        <v>0</v>
      </c>
      <c r="S224" s="8">
        <f>COUNTIFS(Sta!$B:$B,$A224,Sta!$Y:$Y,"&gt;10")/$C224</f>
        <v>1</v>
      </c>
      <c r="T224" s="11">
        <f>(COUNTIFS(Sta!$A:$A,$A224,Sta!$Y:$Y,"&lt;12") +COUNTIFS(Sta!$B:$B,$A224,Sta!$Y:$Y,"&lt;12"))/$D224</f>
        <v>0.5</v>
      </c>
      <c r="U224" s="8">
        <f>COUNTIFS(Sta!$A:$A,$A224,Sta!$Y:$Y,"&lt;12")/$B224</f>
        <v>1</v>
      </c>
      <c r="V224" s="8">
        <f>COUNTIFS(Sta!$B:$B,$A224,Sta!$Y:$Y,"&lt;12")/$C224</f>
        <v>0</v>
      </c>
    </row>
    <row r="225" spans="1:22" x14ac:dyDescent="0.3">
      <c r="A225" s="62" t="s">
        <v>323</v>
      </c>
      <c r="B225" s="9">
        <f>COUNTIF(Sta!A:A,A225)</f>
        <v>1</v>
      </c>
      <c r="C225" s="4">
        <f>COUNTIF(Sta!B:B,A225)</f>
        <v>1</v>
      </c>
      <c r="D225" s="4">
        <f t="shared" si="7"/>
        <v>2</v>
      </c>
      <c r="E225" s="10">
        <f>(SUMIF(Sta!$A:$A,$A225,Sta!$Y:$Y)  + SUMIF(Sta!$B:$B,$A225,Sta!$Y:$Y) )/$D225</f>
        <v>8</v>
      </c>
      <c r="F225" s="6">
        <f>SUMIF(Sta!$A:$A,$A225,Sta!$Y:$Y)/$B225</f>
        <v>8</v>
      </c>
      <c r="G225" s="6">
        <f>SUMIF(Sta!$B:$B,$A225,Sta!$Y:$Y)/$C225</f>
        <v>8</v>
      </c>
      <c r="H225" s="10">
        <f>(SUMIF(Sta!$A:$A,$A225,Sta!$U:$U)  + SUMIF(Sta!$B:$B,$A225,Sta!$V:$V) )/$D225</f>
        <v>3.5</v>
      </c>
      <c r="I225" s="6">
        <f>SUMIF(Sta!$A:$A,$A225,Sta!$U:$U)/$B225</f>
        <v>7</v>
      </c>
      <c r="J225" s="6">
        <f>SUMIF(Sta!$B:$B,$A225,Sta!$V:$V)/$C225</f>
        <v>0</v>
      </c>
      <c r="K225" s="10">
        <f>(SUMIF(Sta!$A:$A,$A225,Sta!$W:$W)  + SUMIF(Sta!$B:$B,$A225,Sta!$X:$X) )/$D225</f>
        <v>4.5</v>
      </c>
      <c r="L225" s="6">
        <f>SUMIF(Sta!$A:$A,$A225,Sta!$W:$W)/$B225</f>
        <v>1</v>
      </c>
      <c r="M225" s="6">
        <f>SUMIF(Sta!$B:$B,$A225,Sta!$X:$X)/$C225</f>
        <v>8</v>
      </c>
      <c r="N225" s="11">
        <f>(COUNTIFS(Sta!$A:$A,$A225,Sta!$Y:$Y,"&gt;8") +COUNTIFS(Sta!$B:$B,$A225,Sta!$Y:$Y,"&gt;8"))/$D225</f>
        <v>0</v>
      </c>
      <c r="O225" s="8">
        <f>COUNTIFS(Sta!$A:$A,$A225,Sta!$Y:$Y,"&gt;8")/$B225</f>
        <v>0</v>
      </c>
      <c r="P225" s="8">
        <f>COUNTIFS(Sta!$B:$B,$A225,Sta!$Y:$Y,"&gt;8")/$C225</f>
        <v>0</v>
      </c>
      <c r="Q225" s="11">
        <f>(COUNTIFS(Sta!$A:$A,$A225,Sta!$Y:$Y,"&gt;10") +COUNTIFS(Sta!$B:$B,$A225,Sta!$Y:$Y,"&gt;10"))/$D225</f>
        <v>0</v>
      </c>
      <c r="R225" s="8">
        <f>COUNTIFS(Sta!$A:$A,$A225,Sta!$Y:$Y,"&gt;10")/$B225</f>
        <v>0</v>
      </c>
      <c r="S225" s="8">
        <f>COUNTIFS(Sta!$B:$B,$A225,Sta!$Y:$Y,"&gt;10")/$C225</f>
        <v>0</v>
      </c>
      <c r="T225" s="11">
        <f>(COUNTIFS(Sta!$A:$A,$A225,Sta!$Y:$Y,"&lt;12") +COUNTIFS(Sta!$B:$B,$A225,Sta!$Y:$Y,"&lt;12"))/$D225</f>
        <v>1</v>
      </c>
      <c r="U225" s="8">
        <f>COUNTIFS(Sta!$A:$A,$A225,Sta!$Y:$Y,"&lt;12")/$B225</f>
        <v>1</v>
      </c>
      <c r="V225" s="8">
        <f>COUNTIFS(Sta!$B:$B,$A225,Sta!$Y:$Y,"&lt;12")/$C225</f>
        <v>1</v>
      </c>
    </row>
    <row r="226" spans="1:22" x14ac:dyDescent="0.3">
      <c r="A226" s="62" t="s">
        <v>324</v>
      </c>
      <c r="B226" s="9">
        <f>COUNTIF(Sta!A:A,A226)</f>
        <v>0</v>
      </c>
      <c r="C226" s="4">
        <f>COUNTIF(Sta!B:B,A226)</f>
        <v>0</v>
      </c>
      <c r="D226" s="4">
        <f t="shared" si="7"/>
        <v>0</v>
      </c>
      <c r="E226" s="10" t="e">
        <f>(SUMIF(Sta!$A:$A,$A226,Sta!$Y:$Y)  + SUMIF(Sta!$B:$B,$A226,Sta!$Y:$Y) )/$D226</f>
        <v>#DIV/0!</v>
      </c>
      <c r="F226" s="6" t="e">
        <f>SUMIF(Sta!$A:$A,$A226,Sta!$Y:$Y)/$B226</f>
        <v>#DIV/0!</v>
      </c>
      <c r="G226" s="6" t="e">
        <f>SUMIF(Sta!$B:$B,$A226,Sta!$Y:$Y)/$C226</f>
        <v>#DIV/0!</v>
      </c>
      <c r="H226" s="10" t="e">
        <f>(SUMIF(Sta!$A:$A,$A226,Sta!$U:$U)  + SUMIF(Sta!$B:$B,$A226,Sta!$V:$V) )/$D226</f>
        <v>#DIV/0!</v>
      </c>
      <c r="I226" s="6" t="e">
        <f>SUMIF(Sta!$A:$A,$A226,Sta!$U:$U)/$B226</f>
        <v>#DIV/0!</v>
      </c>
      <c r="J226" s="6" t="e">
        <f>SUMIF(Sta!$B:$B,$A226,Sta!$V:$V)/$C226</f>
        <v>#DIV/0!</v>
      </c>
      <c r="K226" s="10" t="e">
        <f>(SUMIF(Sta!$A:$A,$A226,Sta!$W:$W)  + SUMIF(Sta!$B:$B,$A226,Sta!$X:$X) )/$D226</f>
        <v>#DIV/0!</v>
      </c>
      <c r="L226" s="6" t="e">
        <f>SUMIF(Sta!$A:$A,$A226,Sta!$W:$W)/$B226</f>
        <v>#DIV/0!</v>
      </c>
      <c r="M226" s="6" t="e">
        <f>SUMIF(Sta!$B:$B,$A226,Sta!$X:$X)/$C226</f>
        <v>#DIV/0!</v>
      </c>
      <c r="N226" s="11" t="e">
        <f>(COUNTIFS(Sta!$A:$A,$A226,Sta!$Y:$Y,"&gt;8") +COUNTIFS(Sta!$B:$B,$A226,Sta!$Y:$Y,"&gt;8"))/$D226</f>
        <v>#DIV/0!</v>
      </c>
      <c r="O226" s="8" t="e">
        <f>COUNTIFS(Sta!$A:$A,$A226,Sta!$Y:$Y,"&gt;8")/$B226</f>
        <v>#DIV/0!</v>
      </c>
      <c r="P226" s="8" t="e">
        <f>COUNTIFS(Sta!$B:$B,$A226,Sta!$Y:$Y,"&gt;8")/$C226</f>
        <v>#DIV/0!</v>
      </c>
      <c r="Q226" s="11" t="e">
        <f>(COUNTIFS(Sta!$A:$A,$A226,Sta!$Y:$Y,"&gt;10") +COUNTIFS(Sta!$B:$B,$A226,Sta!$Y:$Y,"&gt;10"))/$D226</f>
        <v>#DIV/0!</v>
      </c>
      <c r="R226" s="8" t="e">
        <f>COUNTIFS(Sta!$A:$A,$A226,Sta!$Y:$Y,"&gt;10")/$B226</f>
        <v>#DIV/0!</v>
      </c>
      <c r="S226" s="8" t="e">
        <f>COUNTIFS(Sta!$B:$B,$A226,Sta!$Y:$Y,"&gt;10")/$C226</f>
        <v>#DIV/0!</v>
      </c>
      <c r="T226" s="11" t="e">
        <f>(COUNTIFS(Sta!$A:$A,$A226,Sta!$Y:$Y,"&lt;12") +COUNTIFS(Sta!$B:$B,$A226,Sta!$Y:$Y,"&lt;12"))/$D226</f>
        <v>#DIV/0!</v>
      </c>
      <c r="U226" s="8" t="e">
        <f>COUNTIFS(Sta!$A:$A,$A226,Sta!$Y:$Y,"&lt;12")/$B226</f>
        <v>#DIV/0!</v>
      </c>
      <c r="V226" s="8" t="e">
        <f>COUNTIFS(Sta!$B:$B,$A226,Sta!$Y:$Y,"&lt;12")/$C226</f>
        <v>#DIV/0!</v>
      </c>
    </row>
    <row r="227" spans="1:22" x14ac:dyDescent="0.3">
      <c r="A227" t="s">
        <v>349</v>
      </c>
      <c r="B227" s="9">
        <f>COUNTIF(Sta!A:A,A227)</f>
        <v>0</v>
      </c>
      <c r="C227" s="4">
        <f>COUNTIF(Sta!B:B,A227)</f>
        <v>0</v>
      </c>
      <c r="D227" s="4">
        <f t="shared" si="7"/>
        <v>0</v>
      </c>
      <c r="E227" s="10" t="e">
        <f>(SUMIF(Sta!$A:$A,$A227,Sta!$Y:$Y)  + SUMIF(Sta!$B:$B,$A227,Sta!$Y:$Y) )/$D227</f>
        <v>#DIV/0!</v>
      </c>
      <c r="F227" s="6" t="e">
        <f>SUMIF(Sta!$A:$A,$A227,Sta!$Y:$Y)/$B227</f>
        <v>#DIV/0!</v>
      </c>
      <c r="G227" s="6" t="e">
        <f>SUMIF(Sta!$B:$B,$A227,Sta!$Y:$Y)/$C227</f>
        <v>#DIV/0!</v>
      </c>
      <c r="H227" s="10" t="e">
        <f>(SUMIF(Sta!$A:$A,$A227,Sta!$U:$U)  + SUMIF(Sta!$B:$B,$A227,Sta!$V:$V) )/$D227</f>
        <v>#DIV/0!</v>
      </c>
      <c r="I227" s="6" t="e">
        <f>SUMIF(Sta!$A:$A,$A227,Sta!$U:$U)/$B227</f>
        <v>#DIV/0!</v>
      </c>
      <c r="J227" s="6" t="e">
        <f>SUMIF(Sta!$B:$B,$A227,Sta!$V:$V)/$C227</f>
        <v>#DIV/0!</v>
      </c>
      <c r="K227" s="10" t="e">
        <f>(SUMIF(Sta!$A:$A,$A227,Sta!$W:$W)  + SUMIF(Sta!$B:$B,$A227,Sta!$X:$X) )/$D227</f>
        <v>#DIV/0!</v>
      </c>
      <c r="L227" s="6" t="e">
        <f>SUMIF(Sta!$A:$A,$A227,Sta!$W:$W)/$B227</f>
        <v>#DIV/0!</v>
      </c>
      <c r="M227" s="6" t="e">
        <f>SUMIF(Sta!$B:$B,$A227,Sta!$X:$X)/$C227</f>
        <v>#DIV/0!</v>
      </c>
      <c r="N227" s="11" t="e">
        <f>(COUNTIFS(Sta!$A:$A,$A227,Sta!$Y:$Y,"&gt;8") +COUNTIFS(Sta!$B:$B,$A227,Sta!$Y:$Y,"&gt;8"))/$D227</f>
        <v>#DIV/0!</v>
      </c>
      <c r="O227" s="8" t="e">
        <f>COUNTIFS(Sta!$A:$A,$A227,Sta!$Y:$Y,"&gt;8")/$B227</f>
        <v>#DIV/0!</v>
      </c>
      <c r="P227" s="8" t="e">
        <f>COUNTIFS(Sta!$B:$B,$A227,Sta!$Y:$Y,"&gt;8")/$C227</f>
        <v>#DIV/0!</v>
      </c>
      <c r="Q227" s="11" t="e">
        <f>(COUNTIFS(Sta!$A:$A,$A227,Sta!$Y:$Y,"&gt;10") +COUNTIFS(Sta!$B:$B,$A227,Sta!$Y:$Y,"&gt;10"))/$D227</f>
        <v>#DIV/0!</v>
      </c>
      <c r="R227" s="8" t="e">
        <f>COUNTIFS(Sta!$A:$A,$A227,Sta!$Y:$Y,"&gt;10")/$B227</f>
        <v>#DIV/0!</v>
      </c>
      <c r="S227" s="8" t="e">
        <f>COUNTIFS(Sta!$B:$B,$A227,Sta!$Y:$Y,"&gt;10")/$C227</f>
        <v>#DIV/0!</v>
      </c>
      <c r="T227" s="11" t="e">
        <f>(COUNTIFS(Sta!$A:$A,$A227,Sta!$Y:$Y,"&lt;12") +COUNTIFS(Sta!$B:$B,$A227,Sta!$Y:$Y,"&lt;12"))/$D227</f>
        <v>#DIV/0!</v>
      </c>
      <c r="U227" s="8" t="e">
        <f>COUNTIFS(Sta!$A:$A,$A227,Sta!$Y:$Y,"&lt;12")/$B227</f>
        <v>#DIV/0!</v>
      </c>
      <c r="V227" s="8" t="e">
        <f>COUNTIFS(Sta!$B:$B,$A227,Sta!$Y:$Y,"&lt;12")/$C227</f>
        <v>#DIV/0!</v>
      </c>
    </row>
    <row r="228" spans="1:22" x14ac:dyDescent="0.3">
      <c r="A228" t="s">
        <v>355</v>
      </c>
      <c r="B228" s="9">
        <f>COUNTIF(Sta!A:A,A228)</f>
        <v>0</v>
      </c>
      <c r="C228" s="4">
        <f>COUNTIF(Sta!B:B,A228)</f>
        <v>0</v>
      </c>
      <c r="D228" s="4">
        <f t="shared" si="7"/>
        <v>0</v>
      </c>
      <c r="E228" s="10" t="e">
        <f>(SUMIF(Sta!$A:$A,$A228,Sta!$Y:$Y)  + SUMIF(Sta!$B:$B,$A228,Sta!$Y:$Y) )/$D228</f>
        <v>#DIV/0!</v>
      </c>
      <c r="F228" s="6" t="e">
        <f>SUMIF(Sta!$A:$A,$A228,Sta!$Y:$Y)/$B228</f>
        <v>#DIV/0!</v>
      </c>
      <c r="G228" s="6" t="e">
        <f>SUMIF(Sta!$B:$B,$A228,Sta!$Y:$Y)/$C228</f>
        <v>#DIV/0!</v>
      </c>
      <c r="H228" s="10" t="e">
        <f>(SUMIF(Sta!$A:$A,$A228,Sta!$U:$U)  + SUMIF(Sta!$B:$B,$A228,Sta!$V:$V) )/$D228</f>
        <v>#DIV/0!</v>
      </c>
      <c r="I228" s="6" t="e">
        <f>SUMIF(Sta!$A:$A,$A228,Sta!$U:$U)/$B228</f>
        <v>#DIV/0!</v>
      </c>
      <c r="J228" s="6" t="e">
        <f>SUMIF(Sta!$B:$B,$A228,Sta!$V:$V)/$C228</f>
        <v>#DIV/0!</v>
      </c>
      <c r="K228" s="10" t="e">
        <f>(SUMIF(Sta!$A:$A,$A228,Sta!$W:$W)  + SUMIF(Sta!$B:$B,$A228,Sta!$X:$X) )/$D228</f>
        <v>#DIV/0!</v>
      </c>
      <c r="L228" s="6" t="e">
        <f>SUMIF(Sta!$A:$A,$A228,Sta!$W:$W)/$B228</f>
        <v>#DIV/0!</v>
      </c>
      <c r="M228" s="6" t="e">
        <f>SUMIF(Sta!$B:$B,$A228,Sta!$X:$X)/$C228</f>
        <v>#DIV/0!</v>
      </c>
      <c r="N228" s="11" t="e">
        <f>(COUNTIFS(Sta!$A:$A,$A228,Sta!$Y:$Y,"&gt;8") +COUNTIFS(Sta!$B:$B,$A228,Sta!$Y:$Y,"&gt;8"))/$D228</f>
        <v>#DIV/0!</v>
      </c>
      <c r="O228" s="8" t="e">
        <f>COUNTIFS(Sta!$A:$A,$A228,Sta!$Y:$Y,"&gt;8")/$B228</f>
        <v>#DIV/0!</v>
      </c>
      <c r="P228" s="8" t="e">
        <f>COUNTIFS(Sta!$B:$B,$A228,Sta!$Y:$Y,"&gt;8")/$C228</f>
        <v>#DIV/0!</v>
      </c>
      <c r="Q228" s="11" t="e">
        <f>(COUNTIFS(Sta!$A:$A,$A228,Sta!$Y:$Y,"&gt;10") +COUNTIFS(Sta!$B:$B,$A228,Sta!$Y:$Y,"&gt;10"))/$D228</f>
        <v>#DIV/0!</v>
      </c>
      <c r="R228" s="8" t="e">
        <f>COUNTIFS(Sta!$A:$A,$A228,Sta!$Y:$Y,"&gt;10")/$B228</f>
        <v>#DIV/0!</v>
      </c>
      <c r="S228" s="8" t="e">
        <f>COUNTIFS(Sta!$B:$B,$A228,Sta!$Y:$Y,"&gt;10")/$C228</f>
        <v>#DIV/0!</v>
      </c>
      <c r="T228" s="11" t="e">
        <f>(COUNTIFS(Sta!$A:$A,$A228,Sta!$Y:$Y,"&lt;12") +COUNTIFS(Sta!$B:$B,$A228,Sta!$Y:$Y,"&lt;12"))/$D228</f>
        <v>#DIV/0!</v>
      </c>
      <c r="U228" s="8" t="e">
        <f>COUNTIFS(Sta!$A:$A,$A228,Sta!$Y:$Y,"&lt;12")/$B228</f>
        <v>#DIV/0!</v>
      </c>
      <c r="V228" s="8" t="e">
        <f>COUNTIFS(Sta!$B:$B,$A228,Sta!$Y:$Y,"&lt;12")/$C228</f>
        <v>#DIV/0!</v>
      </c>
    </row>
    <row r="229" spans="1:22" x14ac:dyDescent="0.3">
      <c r="A229" t="s">
        <v>339</v>
      </c>
      <c r="B229" s="9">
        <f>COUNTIF(Sta!A:A,A229)</f>
        <v>0</v>
      </c>
      <c r="C229" s="4">
        <f>COUNTIF(Sta!B:B,A229)</f>
        <v>0</v>
      </c>
      <c r="D229" s="4">
        <f t="shared" si="7"/>
        <v>0</v>
      </c>
      <c r="E229" s="10" t="e">
        <f>(SUMIF(Sta!$A:$A,$A229,Sta!$Y:$Y)  + SUMIF(Sta!$B:$B,$A229,Sta!$Y:$Y) )/$D229</f>
        <v>#DIV/0!</v>
      </c>
      <c r="F229" s="6" t="e">
        <f>SUMIF(Sta!$A:$A,$A229,Sta!$Y:$Y)/$B229</f>
        <v>#DIV/0!</v>
      </c>
      <c r="G229" s="6" t="e">
        <f>SUMIF(Sta!$B:$B,$A229,Sta!$Y:$Y)/$C229</f>
        <v>#DIV/0!</v>
      </c>
      <c r="H229" s="10" t="e">
        <f>(SUMIF(Sta!$A:$A,$A229,Sta!$U:$U)  + SUMIF(Sta!$B:$B,$A229,Sta!$V:$V) )/$D229</f>
        <v>#DIV/0!</v>
      </c>
      <c r="I229" s="6" t="e">
        <f>SUMIF(Sta!$A:$A,$A229,Sta!$U:$U)/$B229</f>
        <v>#DIV/0!</v>
      </c>
      <c r="J229" s="6" t="e">
        <f>SUMIF(Sta!$B:$B,$A229,Sta!$V:$V)/$C229</f>
        <v>#DIV/0!</v>
      </c>
      <c r="K229" s="10" t="e">
        <f>(SUMIF(Sta!$A:$A,$A229,Sta!$W:$W)  + SUMIF(Sta!$B:$B,$A229,Sta!$X:$X) )/$D229</f>
        <v>#DIV/0!</v>
      </c>
      <c r="L229" s="6" t="e">
        <f>SUMIF(Sta!$A:$A,$A229,Sta!$W:$W)/$B229</f>
        <v>#DIV/0!</v>
      </c>
      <c r="M229" s="6" t="e">
        <f>SUMIF(Sta!$B:$B,$A229,Sta!$X:$X)/$C229</f>
        <v>#DIV/0!</v>
      </c>
      <c r="N229" s="11" t="e">
        <f>(COUNTIFS(Sta!$A:$A,$A229,Sta!$Y:$Y,"&gt;8") +COUNTIFS(Sta!$B:$B,$A229,Sta!$Y:$Y,"&gt;8"))/$D229</f>
        <v>#DIV/0!</v>
      </c>
      <c r="O229" s="8" t="e">
        <f>COUNTIFS(Sta!$A:$A,$A229,Sta!$Y:$Y,"&gt;8")/$B229</f>
        <v>#DIV/0!</v>
      </c>
      <c r="P229" s="8" t="e">
        <f>COUNTIFS(Sta!$B:$B,$A229,Sta!$Y:$Y,"&gt;8")/$C229</f>
        <v>#DIV/0!</v>
      </c>
      <c r="Q229" s="11" t="e">
        <f>(COUNTIFS(Sta!$A:$A,$A229,Sta!$Y:$Y,"&gt;10") +COUNTIFS(Sta!$B:$B,$A229,Sta!$Y:$Y,"&gt;10"))/$D229</f>
        <v>#DIV/0!</v>
      </c>
      <c r="R229" s="8" t="e">
        <f>COUNTIFS(Sta!$A:$A,$A229,Sta!$Y:$Y,"&gt;10")/$B229</f>
        <v>#DIV/0!</v>
      </c>
      <c r="S229" s="8" t="e">
        <f>COUNTIFS(Sta!$B:$B,$A229,Sta!$Y:$Y,"&gt;10")/$C229</f>
        <v>#DIV/0!</v>
      </c>
      <c r="T229" s="11" t="e">
        <f>(COUNTIFS(Sta!$A:$A,$A229,Sta!$Y:$Y,"&lt;12") +COUNTIFS(Sta!$B:$B,$A229,Sta!$Y:$Y,"&lt;12"))/$D229</f>
        <v>#DIV/0!</v>
      </c>
      <c r="U229" s="8" t="e">
        <f>COUNTIFS(Sta!$A:$A,$A229,Sta!$Y:$Y,"&lt;12")/$B229</f>
        <v>#DIV/0!</v>
      </c>
      <c r="V229" s="8" t="e">
        <f>COUNTIFS(Sta!$B:$B,$A229,Sta!$Y:$Y,"&lt;12")/$C229</f>
        <v>#DIV/0!</v>
      </c>
    </row>
    <row r="230" spans="1:22" x14ac:dyDescent="0.3">
      <c r="A230" t="s">
        <v>348</v>
      </c>
      <c r="B230" s="9">
        <f>COUNTIF(Sta!A:A,A230)</f>
        <v>0</v>
      </c>
      <c r="C230" s="4">
        <f>COUNTIF(Sta!B:B,A230)</f>
        <v>0</v>
      </c>
      <c r="D230" s="4">
        <f t="shared" si="7"/>
        <v>0</v>
      </c>
      <c r="E230" s="10" t="e">
        <f>(SUMIF(Sta!$A:$A,$A230,Sta!$Y:$Y)  + SUMIF(Sta!$B:$B,$A230,Sta!$Y:$Y) )/$D230</f>
        <v>#DIV/0!</v>
      </c>
      <c r="F230" s="6" t="e">
        <f>SUMIF(Sta!$A:$A,$A230,Sta!$Y:$Y)/$B230</f>
        <v>#DIV/0!</v>
      </c>
      <c r="G230" s="6" t="e">
        <f>SUMIF(Sta!$B:$B,$A230,Sta!$Y:$Y)/$C230</f>
        <v>#DIV/0!</v>
      </c>
      <c r="H230" s="10" t="e">
        <f>(SUMIF(Sta!$A:$A,$A230,Sta!$U:$U)  + SUMIF(Sta!$B:$B,$A230,Sta!$V:$V) )/$D230</f>
        <v>#DIV/0!</v>
      </c>
      <c r="I230" s="6" t="e">
        <f>SUMIF(Sta!$A:$A,$A230,Sta!$U:$U)/$B230</f>
        <v>#DIV/0!</v>
      </c>
      <c r="J230" s="6" t="e">
        <f>SUMIF(Sta!$B:$B,$A230,Sta!$V:$V)/$C230</f>
        <v>#DIV/0!</v>
      </c>
      <c r="K230" s="10" t="e">
        <f>(SUMIF(Sta!$A:$A,$A230,Sta!$W:$W)  + SUMIF(Sta!$B:$B,$A230,Sta!$X:$X) )/$D230</f>
        <v>#DIV/0!</v>
      </c>
      <c r="L230" s="6" t="e">
        <f>SUMIF(Sta!$A:$A,$A230,Sta!$W:$W)/$B230</f>
        <v>#DIV/0!</v>
      </c>
      <c r="M230" s="6" t="e">
        <f>SUMIF(Sta!$B:$B,$A230,Sta!$X:$X)/$C230</f>
        <v>#DIV/0!</v>
      </c>
      <c r="N230" s="11" t="e">
        <f>(COUNTIFS(Sta!$A:$A,$A230,Sta!$Y:$Y,"&gt;8") +COUNTIFS(Sta!$B:$B,$A230,Sta!$Y:$Y,"&gt;8"))/$D230</f>
        <v>#DIV/0!</v>
      </c>
      <c r="O230" s="8" t="e">
        <f>COUNTIFS(Sta!$A:$A,$A230,Sta!$Y:$Y,"&gt;8")/$B230</f>
        <v>#DIV/0!</v>
      </c>
      <c r="P230" s="8" t="e">
        <f>COUNTIFS(Sta!$B:$B,$A230,Sta!$Y:$Y,"&gt;8")/$C230</f>
        <v>#DIV/0!</v>
      </c>
      <c r="Q230" s="11" t="e">
        <f>(COUNTIFS(Sta!$A:$A,$A230,Sta!$Y:$Y,"&gt;10") +COUNTIFS(Sta!$B:$B,$A230,Sta!$Y:$Y,"&gt;10"))/$D230</f>
        <v>#DIV/0!</v>
      </c>
      <c r="R230" s="8" t="e">
        <f>COUNTIFS(Sta!$A:$A,$A230,Sta!$Y:$Y,"&gt;10")/$B230</f>
        <v>#DIV/0!</v>
      </c>
      <c r="S230" s="8" t="e">
        <f>COUNTIFS(Sta!$B:$B,$A230,Sta!$Y:$Y,"&gt;10")/$C230</f>
        <v>#DIV/0!</v>
      </c>
      <c r="T230" s="11" t="e">
        <f>(COUNTIFS(Sta!$A:$A,$A230,Sta!$Y:$Y,"&lt;12") +COUNTIFS(Sta!$B:$B,$A230,Sta!$Y:$Y,"&lt;12"))/$D230</f>
        <v>#DIV/0!</v>
      </c>
      <c r="U230" s="8" t="e">
        <f>COUNTIFS(Sta!$A:$A,$A230,Sta!$Y:$Y,"&lt;12")/$B230</f>
        <v>#DIV/0!</v>
      </c>
      <c r="V230" s="8" t="e">
        <f>COUNTIFS(Sta!$B:$B,$A230,Sta!$Y:$Y,"&lt;12")/$C230</f>
        <v>#DIV/0!</v>
      </c>
    </row>
    <row r="231" spans="1:22" x14ac:dyDescent="0.3">
      <c r="A231" t="s">
        <v>354</v>
      </c>
      <c r="B231" s="9">
        <f>COUNTIF(Sta!A:A,A231)</f>
        <v>0</v>
      </c>
      <c r="C231" s="4">
        <f>COUNTIF(Sta!B:B,A231)</f>
        <v>0</v>
      </c>
      <c r="D231" s="4">
        <f t="shared" si="7"/>
        <v>0</v>
      </c>
      <c r="E231" s="10" t="e">
        <f>(SUMIF(Sta!$A:$A,$A231,Sta!$Y:$Y)  + SUMIF(Sta!$B:$B,$A231,Sta!$Y:$Y) )/$D231</f>
        <v>#DIV/0!</v>
      </c>
      <c r="F231" s="6" t="e">
        <f>SUMIF(Sta!$A:$A,$A231,Sta!$Y:$Y)/$B231</f>
        <v>#DIV/0!</v>
      </c>
      <c r="G231" s="6" t="e">
        <f>SUMIF(Sta!$B:$B,$A231,Sta!$Y:$Y)/$C231</f>
        <v>#DIV/0!</v>
      </c>
      <c r="H231" s="10" t="e">
        <f>(SUMIF(Sta!$A:$A,$A231,Sta!$U:$U)  + SUMIF(Sta!$B:$B,$A231,Sta!$V:$V) )/$D231</f>
        <v>#DIV/0!</v>
      </c>
      <c r="I231" s="6" t="e">
        <f>SUMIF(Sta!$A:$A,$A231,Sta!$U:$U)/$B231</f>
        <v>#DIV/0!</v>
      </c>
      <c r="J231" s="6" t="e">
        <f>SUMIF(Sta!$B:$B,$A231,Sta!$V:$V)/$C231</f>
        <v>#DIV/0!</v>
      </c>
      <c r="K231" s="10" t="e">
        <f>(SUMIF(Sta!$A:$A,$A231,Sta!$W:$W)  + SUMIF(Sta!$B:$B,$A231,Sta!$X:$X) )/$D231</f>
        <v>#DIV/0!</v>
      </c>
      <c r="L231" s="6" t="e">
        <f>SUMIF(Sta!$A:$A,$A231,Sta!$W:$W)/$B231</f>
        <v>#DIV/0!</v>
      </c>
      <c r="M231" s="6" t="e">
        <f>SUMIF(Sta!$B:$B,$A231,Sta!$X:$X)/$C231</f>
        <v>#DIV/0!</v>
      </c>
      <c r="N231" s="11" t="e">
        <f>(COUNTIFS(Sta!$A:$A,$A231,Sta!$Y:$Y,"&gt;8") +COUNTIFS(Sta!$B:$B,$A231,Sta!$Y:$Y,"&gt;8"))/$D231</f>
        <v>#DIV/0!</v>
      </c>
      <c r="O231" s="8" t="e">
        <f>COUNTIFS(Sta!$A:$A,$A231,Sta!$Y:$Y,"&gt;8")/$B231</f>
        <v>#DIV/0!</v>
      </c>
      <c r="P231" s="8" t="e">
        <f>COUNTIFS(Sta!$B:$B,$A231,Sta!$Y:$Y,"&gt;8")/$C231</f>
        <v>#DIV/0!</v>
      </c>
      <c r="Q231" s="11" t="e">
        <f>(COUNTIFS(Sta!$A:$A,$A231,Sta!$Y:$Y,"&gt;10") +COUNTIFS(Sta!$B:$B,$A231,Sta!$Y:$Y,"&gt;10"))/$D231</f>
        <v>#DIV/0!</v>
      </c>
      <c r="R231" s="8" t="e">
        <f>COUNTIFS(Sta!$A:$A,$A231,Sta!$Y:$Y,"&gt;10")/$B231</f>
        <v>#DIV/0!</v>
      </c>
      <c r="S231" s="8" t="e">
        <f>COUNTIFS(Sta!$B:$B,$A231,Sta!$Y:$Y,"&gt;10")/$C231</f>
        <v>#DIV/0!</v>
      </c>
      <c r="T231" s="11" t="e">
        <f>(COUNTIFS(Sta!$A:$A,$A231,Sta!$Y:$Y,"&lt;12") +COUNTIFS(Sta!$B:$B,$A231,Sta!$Y:$Y,"&lt;12"))/$D231</f>
        <v>#DIV/0!</v>
      </c>
      <c r="U231" s="8" t="e">
        <f>COUNTIFS(Sta!$A:$A,$A231,Sta!$Y:$Y,"&lt;12")/$B231</f>
        <v>#DIV/0!</v>
      </c>
      <c r="V231" s="8" t="e">
        <f>COUNTIFS(Sta!$B:$B,$A231,Sta!$Y:$Y,"&lt;12")/$C231</f>
        <v>#DIV/0!</v>
      </c>
    </row>
    <row r="232" spans="1:22" x14ac:dyDescent="0.3">
      <c r="A232" t="s">
        <v>351</v>
      </c>
      <c r="B232" s="9">
        <f>COUNTIF(Sta!A:A,A232)</f>
        <v>0</v>
      </c>
      <c r="C232" s="4">
        <f>COUNTIF(Sta!B:B,A232)</f>
        <v>0</v>
      </c>
      <c r="D232" s="4">
        <f t="shared" si="7"/>
        <v>0</v>
      </c>
      <c r="E232" s="10" t="e">
        <f>(SUMIF(Sta!$A:$A,$A232,Sta!$Y:$Y)  + SUMIF(Sta!$B:$B,$A232,Sta!$Y:$Y) )/$D232</f>
        <v>#DIV/0!</v>
      </c>
      <c r="F232" s="6" t="e">
        <f>SUMIF(Sta!$A:$A,$A232,Sta!$Y:$Y)/$B232</f>
        <v>#DIV/0!</v>
      </c>
      <c r="G232" s="6" t="e">
        <f>SUMIF(Sta!$B:$B,$A232,Sta!$Y:$Y)/$C232</f>
        <v>#DIV/0!</v>
      </c>
      <c r="H232" s="10" t="e">
        <f>(SUMIF(Sta!$A:$A,$A232,Sta!$U:$U)  + SUMIF(Sta!$B:$B,$A232,Sta!$V:$V) )/$D232</f>
        <v>#DIV/0!</v>
      </c>
      <c r="I232" s="6" t="e">
        <f>SUMIF(Sta!$A:$A,$A232,Sta!$U:$U)/$B232</f>
        <v>#DIV/0!</v>
      </c>
      <c r="J232" s="6" t="e">
        <f>SUMIF(Sta!$B:$B,$A232,Sta!$V:$V)/$C232</f>
        <v>#DIV/0!</v>
      </c>
      <c r="K232" s="10" t="e">
        <f>(SUMIF(Sta!$A:$A,$A232,Sta!$W:$W)  + SUMIF(Sta!$B:$B,$A232,Sta!$X:$X) )/$D232</f>
        <v>#DIV/0!</v>
      </c>
      <c r="L232" s="6" t="e">
        <f>SUMIF(Sta!$A:$A,$A232,Sta!$W:$W)/$B232</f>
        <v>#DIV/0!</v>
      </c>
      <c r="M232" s="6" t="e">
        <f>SUMIF(Sta!$B:$B,$A232,Sta!$X:$X)/$C232</f>
        <v>#DIV/0!</v>
      </c>
      <c r="N232" s="11" t="e">
        <f>(COUNTIFS(Sta!$A:$A,$A232,Sta!$Y:$Y,"&gt;8") +COUNTIFS(Sta!$B:$B,$A232,Sta!$Y:$Y,"&gt;8"))/$D232</f>
        <v>#DIV/0!</v>
      </c>
      <c r="O232" s="8" t="e">
        <f>COUNTIFS(Sta!$A:$A,$A232,Sta!$Y:$Y,"&gt;8")/$B232</f>
        <v>#DIV/0!</v>
      </c>
      <c r="P232" s="8" t="e">
        <f>COUNTIFS(Sta!$B:$B,$A232,Sta!$Y:$Y,"&gt;8")/$C232</f>
        <v>#DIV/0!</v>
      </c>
      <c r="Q232" s="11" t="e">
        <f>(COUNTIFS(Sta!$A:$A,$A232,Sta!$Y:$Y,"&gt;10") +COUNTIFS(Sta!$B:$B,$A232,Sta!$Y:$Y,"&gt;10"))/$D232</f>
        <v>#DIV/0!</v>
      </c>
      <c r="R232" s="8" t="e">
        <f>COUNTIFS(Sta!$A:$A,$A232,Sta!$Y:$Y,"&gt;10")/$B232</f>
        <v>#DIV/0!</v>
      </c>
      <c r="S232" s="8" t="e">
        <f>COUNTIFS(Sta!$B:$B,$A232,Sta!$Y:$Y,"&gt;10")/$C232</f>
        <v>#DIV/0!</v>
      </c>
      <c r="T232" s="11" t="e">
        <f>(COUNTIFS(Sta!$A:$A,$A232,Sta!$Y:$Y,"&lt;12") +COUNTIFS(Sta!$B:$B,$A232,Sta!$Y:$Y,"&lt;12"))/$D232</f>
        <v>#DIV/0!</v>
      </c>
      <c r="U232" s="8" t="e">
        <f>COUNTIFS(Sta!$A:$A,$A232,Sta!$Y:$Y,"&lt;12")/$B232</f>
        <v>#DIV/0!</v>
      </c>
      <c r="V232" s="8" t="e">
        <f>COUNTIFS(Sta!$B:$B,$A232,Sta!$Y:$Y,"&lt;12")/$C232</f>
        <v>#DIV/0!</v>
      </c>
    </row>
    <row r="233" spans="1:22" x14ac:dyDescent="0.3">
      <c r="A233" t="s">
        <v>350</v>
      </c>
      <c r="B233" s="9">
        <f>COUNTIF(Sta!A:A,A233)</f>
        <v>0</v>
      </c>
      <c r="C233" s="4">
        <f>COUNTIF(Sta!B:B,A233)</f>
        <v>0</v>
      </c>
      <c r="D233" s="4">
        <f t="shared" si="7"/>
        <v>0</v>
      </c>
      <c r="E233" s="10" t="e">
        <f>(SUMIF(Sta!$A:$A,$A233,Sta!$Y:$Y)  + SUMIF(Sta!$B:$B,$A233,Sta!$Y:$Y) )/$D233</f>
        <v>#DIV/0!</v>
      </c>
      <c r="F233" s="6" t="e">
        <f>SUMIF(Sta!$A:$A,$A233,Sta!$Y:$Y)/$B233</f>
        <v>#DIV/0!</v>
      </c>
      <c r="G233" s="6" t="e">
        <f>SUMIF(Sta!$B:$B,$A233,Sta!$Y:$Y)/$C233</f>
        <v>#DIV/0!</v>
      </c>
      <c r="H233" s="10" t="e">
        <f>(SUMIF(Sta!$A:$A,$A233,Sta!$U:$U)  + SUMIF(Sta!$B:$B,$A233,Sta!$V:$V) )/$D233</f>
        <v>#DIV/0!</v>
      </c>
      <c r="I233" s="6" t="e">
        <f>SUMIF(Sta!$A:$A,$A233,Sta!$U:$U)/$B233</f>
        <v>#DIV/0!</v>
      </c>
      <c r="J233" s="6" t="e">
        <f>SUMIF(Sta!$B:$B,$A233,Sta!$V:$V)/$C233</f>
        <v>#DIV/0!</v>
      </c>
      <c r="K233" s="10" t="e">
        <f>(SUMIF(Sta!$A:$A,$A233,Sta!$W:$W)  + SUMIF(Sta!$B:$B,$A233,Sta!$X:$X) )/$D233</f>
        <v>#DIV/0!</v>
      </c>
      <c r="L233" s="6" t="e">
        <f>SUMIF(Sta!$A:$A,$A233,Sta!$W:$W)/$B233</f>
        <v>#DIV/0!</v>
      </c>
      <c r="M233" s="6" t="e">
        <f>SUMIF(Sta!$B:$B,$A233,Sta!$X:$X)/$C233</f>
        <v>#DIV/0!</v>
      </c>
      <c r="N233" s="11" t="e">
        <f>(COUNTIFS(Sta!$A:$A,$A233,Sta!$Y:$Y,"&gt;8") +COUNTIFS(Sta!$B:$B,$A233,Sta!$Y:$Y,"&gt;8"))/$D233</f>
        <v>#DIV/0!</v>
      </c>
      <c r="O233" s="8" t="e">
        <f>COUNTIFS(Sta!$A:$A,$A233,Sta!$Y:$Y,"&gt;8")/$B233</f>
        <v>#DIV/0!</v>
      </c>
      <c r="P233" s="8" t="e">
        <f>COUNTIFS(Sta!$B:$B,$A233,Sta!$Y:$Y,"&gt;8")/$C233</f>
        <v>#DIV/0!</v>
      </c>
      <c r="Q233" s="11" t="e">
        <f>(COUNTIFS(Sta!$A:$A,$A233,Sta!$Y:$Y,"&gt;10") +COUNTIFS(Sta!$B:$B,$A233,Sta!$Y:$Y,"&gt;10"))/$D233</f>
        <v>#DIV/0!</v>
      </c>
      <c r="R233" s="8" t="e">
        <f>COUNTIFS(Sta!$A:$A,$A233,Sta!$Y:$Y,"&gt;10")/$B233</f>
        <v>#DIV/0!</v>
      </c>
      <c r="S233" s="8" t="e">
        <f>COUNTIFS(Sta!$B:$B,$A233,Sta!$Y:$Y,"&gt;10")/$C233</f>
        <v>#DIV/0!</v>
      </c>
      <c r="T233" s="11" t="e">
        <f>(COUNTIFS(Sta!$A:$A,$A233,Sta!$Y:$Y,"&lt;12") +COUNTIFS(Sta!$B:$B,$A233,Sta!$Y:$Y,"&lt;12"))/$D233</f>
        <v>#DIV/0!</v>
      </c>
      <c r="U233" s="8" t="e">
        <f>COUNTIFS(Sta!$A:$A,$A233,Sta!$Y:$Y,"&lt;12")/$B233</f>
        <v>#DIV/0!</v>
      </c>
      <c r="V233" s="8" t="e">
        <f>COUNTIFS(Sta!$B:$B,$A233,Sta!$Y:$Y,"&lt;12")/$C233</f>
        <v>#DIV/0!</v>
      </c>
    </row>
    <row r="234" spans="1:22" x14ac:dyDescent="0.3">
      <c r="A234" t="s">
        <v>341</v>
      </c>
      <c r="B234" s="9">
        <f>COUNTIF(Sta!A:A,A234)</f>
        <v>0</v>
      </c>
      <c r="C234" s="4">
        <f>COUNTIF(Sta!B:B,A234)</f>
        <v>0</v>
      </c>
      <c r="D234" s="4">
        <f t="shared" si="7"/>
        <v>0</v>
      </c>
      <c r="E234" s="10" t="e">
        <f>(SUMIF(Sta!$A:$A,$A234,Sta!$Y:$Y)  + SUMIF(Sta!$B:$B,$A234,Sta!$Y:$Y) )/$D234</f>
        <v>#DIV/0!</v>
      </c>
      <c r="F234" s="6" t="e">
        <f>SUMIF(Sta!$A:$A,$A234,Sta!$Y:$Y)/$B234</f>
        <v>#DIV/0!</v>
      </c>
      <c r="G234" s="6" t="e">
        <f>SUMIF(Sta!$B:$B,$A234,Sta!$Y:$Y)/$C234</f>
        <v>#DIV/0!</v>
      </c>
      <c r="H234" s="10" t="e">
        <f>(SUMIF(Sta!$A:$A,$A234,Sta!$U:$U)  + SUMIF(Sta!$B:$B,$A234,Sta!$V:$V) )/$D234</f>
        <v>#DIV/0!</v>
      </c>
      <c r="I234" s="6" t="e">
        <f>SUMIF(Sta!$A:$A,$A234,Sta!$U:$U)/$B234</f>
        <v>#DIV/0!</v>
      </c>
      <c r="J234" s="6" t="e">
        <f>SUMIF(Sta!$B:$B,$A234,Sta!$V:$V)/$C234</f>
        <v>#DIV/0!</v>
      </c>
      <c r="K234" s="10" t="e">
        <f>(SUMIF(Sta!$A:$A,$A234,Sta!$W:$W)  + SUMIF(Sta!$B:$B,$A234,Sta!$X:$X) )/$D234</f>
        <v>#DIV/0!</v>
      </c>
      <c r="L234" s="6" t="e">
        <f>SUMIF(Sta!$A:$A,$A234,Sta!$W:$W)/$B234</f>
        <v>#DIV/0!</v>
      </c>
      <c r="M234" s="6" t="e">
        <f>SUMIF(Sta!$B:$B,$A234,Sta!$X:$X)/$C234</f>
        <v>#DIV/0!</v>
      </c>
      <c r="N234" s="11" t="e">
        <f>(COUNTIFS(Sta!$A:$A,$A234,Sta!$Y:$Y,"&gt;8") +COUNTIFS(Sta!$B:$B,$A234,Sta!$Y:$Y,"&gt;8"))/$D234</f>
        <v>#DIV/0!</v>
      </c>
      <c r="O234" s="8" t="e">
        <f>COUNTIFS(Sta!$A:$A,$A234,Sta!$Y:$Y,"&gt;8")/$B234</f>
        <v>#DIV/0!</v>
      </c>
      <c r="P234" s="8" t="e">
        <f>COUNTIFS(Sta!$B:$B,$A234,Sta!$Y:$Y,"&gt;8")/$C234</f>
        <v>#DIV/0!</v>
      </c>
      <c r="Q234" s="11" t="e">
        <f>(COUNTIFS(Sta!$A:$A,$A234,Sta!$Y:$Y,"&gt;10") +COUNTIFS(Sta!$B:$B,$A234,Sta!$Y:$Y,"&gt;10"))/$D234</f>
        <v>#DIV/0!</v>
      </c>
      <c r="R234" s="8" t="e">
        <f>COUNTIFS(Sta!$A:$A,$A234,Sta!$Y:$Y,"&gt;10")/$B234</f>
        <v>#DIV/0!</v>
      </c>
      <c r="S234" s="8" t="e">
        <f>COUNTIFS(Sta!$B:$B,$A234,Sta!$Y:$Y,"&gt;10")/$C234</f>
        <v>#DIV/0!</v>
      </c>
      <c r="T234" s="11" t="e">
        <f>(COUNTIFS(Sta!$A:$A,$A234,Sta!$Y:$Y,"&lt;12") +COUNTIFS(Sta!$B:$B,$A234,Sta!$Y:$Y,"&lt;12"))/$D234</f>
        <v>#DIV/0!</v>
      </c>
      <c r="U234" s="8" t="e">
        <f>COUNTIFS(Sta!$A:$A,$A234,Sta!$Y:$Y,"&lt;12")/$B234</f>
        <v>#DIV/0!</v>
      </c>
      <c r="V234" s="8" t="e">
        <f>COUNTIFS(Sta!$B:$B,$A234,Sta!$Y:$Y,"&lt;12")/$C234</f>
        <v>#DIV/0!</v>
      </c>
    </row>
    <row r="235" spans="1:22" x14ac:dyDescent="0.3">
      <c r="A235" t="s">
        <v>352</v>
      </c>
      <c r="B235" s="9">
        <f>COUNTIF(Sta!A:A,A235)</f>
        <v>0</v>
      </c>
      <c r="C235" s="4">
        <f>COUNTIF(Sta!B:B,A235)</f>
        <v>0</v>
      </c>
      <c r="D235" s="4">
        <f t="shared" si="7"/>
        <v>0</v>
      </c>
      <c r="E235" s="10" t="e">
        <f>(SUMIF(Sta!$A:$A,$A235,Sta!$Y:$Y)  + SUMIF(Sta!$B:$B,$A235,Sta!$Y:$Y) )/$D235</f>
        <v>#DIV/0!</v>
      </c>
      <c r="F235" s="6" t="e">
        <f>SUMIF(Sta!$A:$A,$A235,Sta!$Y:$Y)/$B235</f>
        <v>#DIV/0!</v>
      </c>
      <c r="G235" s="6" t="e">
        <f>SUMIF(Sta!$B:$B,$A235,Sta!$Y:$Y)/$C235</f>
        <v>#DIV/0!</v>
      </c>
      <c r="H235" s="10" t="e">
        <f>(SUMIF(Sta!$A:$A,$A235,Sta!$U:$U)  + SUMIF(Sta!$B:$B,$A235,Sta!$V:$V) )/$D235</f>
        <v>#DIV/0!</v>
      </c>
      <c r="I235" s="6" t="e">
        <f>SUMIF(Sta!$A:$A,$A235,Sta!$U:$U)/$B235</f>
        <v>#DIV/0!</v>
      </c>
      <c r="J235" s="6" t="e">
        <f>SUMIF(Sta!$B:$B,$A235,Sta!$V:$V)/$C235</f>
        <v>#DIV/0!</v>
      </c>
      <c r="K235" s="10" t="e">
        <f>(SUMIF(Sta!$A:$A,$A235,Sta!$W:$W)  + SUMIF(Sta!$B:$B,$A235,Sta!$X:$X) )/$D235</f>
        <v>#DIV/0!</v>
      </c>
      <c r="L235" s="6" t="e">
        <f>SUMIF(Sta!$A:$A,$A235,Sta!$W:$W)/$B235</f>
        <v>#DIV/0!</v>
      </c>
      <c r="M235" s="6" t="e">
        <f>SUMIF(Sta!$B:$B,$A235,Sta!$X:$X)/$C235</f>
        <v>#DIV/0!</v>
      </c>
      <c r="N235" s="11" t="e">
        <f>(COUNTIFS(Sta!$A:$A,$A235,Sta!$Y:$Y,"&gt;8") +COUNTIFS(Sta!$B:$B,$A235,Sta!$Y:$Y,"&gt;8"))/$D235</f>
        <v>#DIV/0!</v>
      </c>
      <c r="O235" s="8" t="e">
        <f>COUNTIFS(Sta!$A:$A,$A235,Sta!$Y:$Y,"&gt;8")/$B235</f>
        <v>#DIV/0!</v>
      </c>
      <c r="P235" s="8" t="e">
        <f>COUNTIFS(Sta!$B:$B,$A235,Sta!$Y:$Y,"&gt;8")/$C235</f>
        <v>#DIV/0!</v>
      </c>
      <c r="Q235" s="11" t="e">
        <f>(COUNTIFS(Sta!$A:$A,$A235,Sta!$Y:$Y,"&gt;10") +COUNTIFS(Sta!$B:$B,$A235,Sta!$Y:$Y,"&gt;10"))/$D235</f>
        <v>#DIV/0!</v>
      </c>
      <c r="R235" s="8" t="e">
        <f>COUNTIFS(Sta!$A:$A,$A235,Sta!$Y:$Y,"&gt;10")/$B235</f>
        <v>#DIV/0!</v>
      </c>
      <c r="S235" s="8" t="e">
        <f>COUNTIFS(Sta!$B:$B,$A235,Sta!$Y:$Y,"&gt;10")/$C235</f>
        <v>#DIV/0!</v>
      </c>
      <c r="T235" s="11" t="e">
        <f>(COUNTIFS(Sta!$A:$A,$A235,Sta!$Y:$Y,"&lt;12") +COUNTIFS(Sta!$B:$B,$A235,Sta!$Y:$Y,"&lt;12"))/$D235</f>
        <v>#DIV/0!</v>
      </c>
      <c r="U235" s="8" t="e">
        <f>COUNTIFS(Sta!$A:$A,$A235,Sta!$Y:$Y,"&lt;12")/$B235</f>
        <v>#DIV/0!</v>
      </c>
      <c r="V235" s="8" t="e">
        <f>COUNTIFS(Sta!$B:$B,$A235,Sta!$Y:$Y,"&lt;12")/$C235</f>
        <v>#DIV/0!</v>
      </c>
    </row>
    <row r="236" spans="1:22" x14ac:dyDescent="0.3">
      <c r="A236" t="s">
        <v>353</v>
      </c>
      <c r="B236" s="9">
        <f>COUNTIF(Sta!A:A,A236)</f>
        <v>0</v>
      </c>
      <c r="C236" s="4">
        <f>COUNTIF(Sta!B:B,A236)</f>
        <v>0</v>
      </c>
      <c r="D236" s="4">
        <f t="shared" si="7"/>
        <v>0</v>
      </c>
      <c r="E236" s="10" t="e">
        <f>(SUMIF(Sta!$A:$A,$A236,Sta!$Y:$Y)  + SUMIF(Sta!$B:$B,$A236,Sta!$Y:$Y) )/$D236</f>
        <v>#DIV/0!</v>
      </c>
      <c r="F236" s="6" t="e">
        <f>SUMIF(Sta!$A:$A,$A236,Sta!$Y:$Y)/$B236</f>
        <v>#DIV/0!</v>
      </c>
      <c r="G236" s="6" t="e">
        <f>SUMIF(Sta!$B:$B,$A236,Sta!$Y:$Y)/$C236</f>
        <v>#DIV/0!</v>
      </c>
      <c r="H236" s="10" t="e">
        <f>(SUMIF(Sta!$A:$A,$A236,Sta!$U:$U)  + SUMIF(Sta!$B:$B,$A236,Sta!$V:$V) )/$D236</f>
        <v>#DIV/0!</v>
      </c>
      <c r="I236" s="6" t="e">
        <f>SUMIF(Sta!$A:$A,$A236,Sta!$U:$U)/$B236</f>
        <v>#DIV/0!</v>
      </c>
      <c r="J236" s="6" t="e">
        <f>SUMIF(Sta!$B:$B,$A236,Sta!$V:$V)/$C236</f>
        <v>#DIV/0!</v>
      </c>
      <c r="K236" s="10" t="e">
        <f>(SUMIF(Sta!$A:$A,$A236,Sta!$W:$W)  + SUMIF(Sta!$B:$B,$A236,Sta!$X:$X) )/$D236</f>
        <v>#DIV/0!</v>
      </c>
      <c r="L236" s="6" t="e">
        <f>SUMIF(Sta!$A:$A,$A236,Sta!$W:$W)/$B236</f>
        <v>#DIV/0!</v>
      </c>
      <c r="M236" s="6" t="e">
        <f>SUMIF(Sta!$B:$B,$A236,Sta!$X:$X)/$C236</f>
        <v>#DIV/0!</v>
      </c>
      <c r="N236" s="11" t="e">
        <f>(COUNTIFS(Sta!$A:$A,$A236,Sta!$Y:$Y,"&gt;8") +COUNTIFS(Sta!$B:$B,$A236,Sta!$Y:$Y,"&gt;8"))/$D236</f>
        <v>#DIV/0!</v>
      </c>
      <c r="O236" s="8" t="e">
        <f>COUNTIFS(Sta!$A:$A,$A236,Sta!$Y:$Y,"&gt;8")/$B236</f>
        <v>#DIV/0!</v>
      </c>
      <c r="P236" s="8" t="e">
        <f>COUNTIFS(Sta!$B:$B,$A236,Sta!$Y:$Y,"&gt;8")/$C236</f>
        <v>#DIV/0!</v>
      </c>
      <c r="Q236" s="11" t="e">
        <f>(COUNTIFS(Sta!$A:$A,$A236,Sta!$Y:$Y,"&gt;10") +COUNTIFS(Sta!$B:$B,$A236,Sta!$Y:$Y,"&gt;10"))/$D236</f>
        <v>#DIV/0!</v>
      </c>
      <c r="R236" s="8" t="e">
        <f>COUNTIFS(Sta!$A:$A,$A236,Sta!$Y:$Y,"&gt;10")/$B236</f>
        <v>#DIV/0!</v>
      </c>
      <c r="S236" s="8" t="e">
        <f>COUNTIFS(Sta!$B:$B,$A236,Sta!$Y:$Y,"&gt;10")/$C236</f>
        <v>#DIV/0!</v>
      </c>
      <c r="T236" s="11" t="e">
        <f>(COUNTIFS(Sta!$A:$A,$A236,Sta!$Y:$Y,"&lt;12") +COUNTIFS(Sta!$B:$B,$A236,Sta!$Y:$Y,"&lt;12"))/$D236</f>
        <v>#DIV/0!</v>
      </c>
      <c r="U236" s="8" t="e">
        <f>COUNTIFS(Sta!$A:$A,$A236,Sta!$Y:$Y,"&lt;12")/$B236</f>
        <v>#DIV/0!</v>
      </c>
      <c r="V236" s="8" t="e">
        <f>COUNTIFS(Sta!$B:$B,$A236,Sta!$Y:$Y,"&lt;12")/$C236</f>
        <v>#DIV/0!</v>
      </c>
    </row>
    <row r="237" spans="1:22" x14ac:dyDescent="0.3">
      <c r="A237" t="s">
        <v>347</v>
      </c>
      <c r="B237" s="9">
        <f>COUNTIF(Sta!A:A,A237)</f>
        <v>0</v>
      </c>
      <c r="C237" s="4">
        <f>COUNTIF(Sta!B:B,A237)</f>
        <v>0</v>
      </c>
      <c r="D237" s="4">
        <f t="shared" si="7"/>
        <v>0</v>
      </c>
      <c r="E237" s="10" t="e">
        <f>(SUMIF(Sta!$A:$A,$A237,Sta!$Y:$Y)  + SUMIF(Sta!$B:$B,$A237,Sta!$Y:$Y) )/$D237</f>
        <v>#DIV/0!</v>
      </c>
      <c r="F237" s="6" t="e">
        <f>SUMIF(Sta!$A:$A,$A237,Sta!$Y:$Y)/$B237</f>
        <v>#DIV/0!</v>
      </c>
      <c r="G237" s="6" t="e">
        <f>SUMIF(Sta!$B:$B,$A237,Sta!$Y:$Y)/$C237</f>
        <v>#DIV/0!</v>
      </c>
      <c r="H237" s="10" t="e">
        <f>(SUMIF(Sta!$A:$A,$A237,Sta!$U:$U)  + SUMIF(Sta!$B:$B,$A237,Sta!$V:$V) )/$D237</f>
        <v>#DIV/0!</v>
      </c>
      <c r="I237" s="6" t="e">
        <f>SUMIF(Sta!$A:$A,$A237,Sta!$U:$U)/$B237</f>
        <v>#DIV/0!</v>
      </c>
      <c r="J237" s="6" t="e">
        <f>SUMIF(Sta!$B:$B,$A237,Sta!$V:$V)/$C237</f>
        <v>#DIV/0!</v>
      </c>
      <c r="K237" s="10" t="e">
        <f>(SUMIF(Sta!$A:$A,$A237,Sta!$W:$W)  + SUMIF(Sta!$B:$B,$A237,Sta!$X:$X) )/$D237</f>
        <v>#DIV/0!</v>
      </c>
      <c r="L237" s="6" t="e">
        <f>SUMIF(Sta!$A:$A,$A237,Sta!$W:$W)/$B237</f>
        <v>#DIV/0!</v>
      </c>
      <c r="M237" s="6" t="e">
        <f>SUMIF(Sta!$B:$B,$A237,Sta!$X:$X)/$C237</f>
        <v>#DIV/0!</v>
      </c>
      <c r="N237" s="11" t="e">
        <f>(COUNTIFS(Sta!$A:$A,$A237,Sta!$Y:$Y,"&gt;8") +COUNTIFS(Sta!$B:$B,$A237,Sta!$Y:$Y,"&gt;8"))/$D237</f>
        <v>#DIV/0!</v>
      </c>
      <c r="O237" s="8" t="e">
        <f>COUNTIFS(Sta!$A:$A,$A237,Sta!$Y:$Y,"&gt;8")/$B237</f>
        <v>#DIV/0!</v>
      </c>
      <c r="P237" s="8" t="e">
        <f>COUNTIFS(Sta!$B:$B,$A237,Sta!$Y:$Y,"&gt;8")/$C237</f>
        <v>#DIV/0!</v>
      </c>
      <c r="Q237" s="11" t="e">
        <f>(COUNTIFS(Sta!$A:$A,$A237,Sta!$Y:$Y,"&gt;10") +COUNTIFS(Sta!$B:$B,$A237,Sta!$Y:$Y,"&gt;10"))/$D237</f>
        <v>#DIV/0!</v>
      </c>
      <c r="R237" s="8" t="e">
        <f>COUNTIFS(Sta!$A:$A,$A237,Sta!$Y:$Y,"&gt;10")/$B237</f>
        <v>#DIV/0!</v>
      </c>
      <c r="S237" s="8" t="e">
        <f>COUNTIFS(Sta!$B:$B,$A237,Sta!$Y:$Y,"&gt;10")/$C237</f>
        <v>#DIV/0!</v>
      </c>
      <c r="T237" s="11" t="e">
        <f>(COUNTIFS(Sta!$A:$A,$A237,Sta!$Y:$Y,"&lt;12") +COUNTIFS(Sta!$B:$B,$A237,Sta!$Y:$Y,"&lt;12"))/$D237</f>
        <v>#DIV/0!</v>
      </c>
      <c r="U237" s="8" t="e">
        <f>COUNTIFS(Sta!$A:$A,$A237,Sta!$Y:$Y,"&lt;12")/$B237</f>
        <v>#DIV/0!</v>
      </c>
      <c r="V237" s="8" t="e">
        <f>COUNTIFS(Sta!$B:$B,$A237,Sta!$Y:$Y,"&lt;12")/$C237</f>
        <v>#DIV/0!</v>
      </c>
    </row>
    <row r="238" spans="1:22" x14ac:dyDescent="0.3">
      <c r="A238" t="s">
        <v>356</v>
      </c>
      <c r="B238" s="9">
        <f>COUNTIF(Sta!A:A,A238)</f>
        <v>0</v>
      </c>
      <c r="C238" s="4">
        <f>COUNTIF(Sta!B:B,A238)</f>
        <v>0</v>
      </c>
      <c r="D238" s="4">
        <f t="shared" si="7"/>
        <v>0</v>
      </c>
      <c r="E238" s="10" t="e">
        <f>(SUMIF(Sta!$A:$A,$A238,Sta!$Y:$Y)  + SUMIF(Sta!$B:$B,$A238,Sta!$Y:$Y) )/$D238</f>
        <v>#DIV/0!</v>
      </c>
      <c r="F238" s="6" t="e">
        <f>SUMIF(Sta!$A:$A,$A238,Sta!$Y:$Y)/$B238</f>
        <v>#DIV/0!</v>
      </c>
      <c r="G238" s="6" t="e">
        <f>SUMIF(Sta!$B:$B,$A238,Sta!$Y:$Y)/$C238</f>
        <v>#DIV/0!</v>
      </c>
      <c r="H238" s="10" t="e">
        <f>(SUMIF(Sta!$A:$A,$A238,Sta!$U:$U)  + SUMIF(Sta!$B:$B,$A238,Sta!$V:$V) )/$D238</f>
        <v>#DIV/0!</v>
      </c>
      <c r="I238" s="6" t="e">
        <f>SUMIF(Sta!$A:$A,$A238,Sta!$U:$U)/$B238</f>
        <v>#DIV/0!</v>
      </c>
      <c r="J238" s="6" t="e">
        <f>SUMIF(Sta!$B:$B,$A238,Sta!$V:$V)/$C238</f>
        <v>#DIV/0!</v>
      </c>
      <c r="K238" s="10" t="e">
        <f>(SUMIF(Sta!$A:$A,$A238,Sta!$W:$W)  + SUMIF(Sta!$B:$B,$A238,Sta!$X:$X) )/$D238</f>
        <v>#DIV/0!</v>
      </c>
      <c r="L238" s="6" t="e">
        <f>SUMIF(Sta!$A:$A,$A238,Sta!$W:$W)/$B238</f>
        <v>#DIV/0!</v>
      </c>
      <c r="M238" s="6" t="e">
        <f>SUMIF(Sta!$B:$B,$A238,Sta!$X:$X)/$C238</f>
        <v>#DIV/0!</v>
      </c>
      <c r="N238" s="11" t="e">
        <f>(COUNTIFS(Sta!$A:$A,$A238,Sta!$Y:$Y,"&gt;8") +COUNTIFS(Sta!$B:$B,$A238,Sta!$Y:$Y,"&gt;8"))/$D238</f>
        <v>#DIV/0!</v>
      </c>
      <c r="O238" s="8" t="e">
        <f>COUNTIFS(Sta!$A:$A,$A238,Sta!$Y:$Y,"&gt;8")/$B238</f>
        <v>#DIV/0!</v>
      </c>
      <c r="P238" s="8" t="e">
        <f>COUNTIFS(Sta!$B:$B,$A238,Sta!$Y:$Y,"&gt;8")/$C238</f>
        <v>#DIV/0!</v>
      </c>
      <c r="Q238" s="11" t="e">
        <f>(COUNTIFS(Sta!$A:$A,$A238,Sta!$Y:$Y,"&gt;10") +COUNTIFS(Sta!$B:$B,$A238,Sta!$Y:$Y,"&gt;10"))/$D238</f>
        <v>#DIV/0!</v>
      </c>
      <c r="R238" s="8" t="e">
        <f>COUNTIFS(Sta!$A:$A,$A238,Sta!$Y:$Y,"&gt;10")/$B238</f>
        <v>#DIV/0!</v>
      </c>
      <c r="S238" s="8" t="e">
        <f>COUNTIFS(Sta!$B:$B,$A238,Sta!$Y:$Y,"&gt;10")/$C238</f>
        <v>#DIV/0!</v>
      </c>
      <c r="T238" s="11" t="e">
        <f>(COUNTIFS(Sta!$A:$A,$A238,Sta!$Y:$Y,"&lt;12") +COUNTIFS(Sta!$B:$B,$A238,Sta!$Y:$Y,"&lt;12"))/$D238</f>
        <v>#DIV/0!</v>
      </c>
      <c r="U238" s="8" t="e">
        <f>COUNTIFS(Sta!$A:$A,$A238,Sta!$Y:$Y,"&lt;12")/$B238</f>
        <v>#DIV/0!</v>
      </c>
      <c r="V238" s="8" t="e">
        <f>COUNTIFS(Sta!$B:$B,$A238,Sta!$Y:$Y,"&lt;12")/$C238</f>
        <v>#DIV/0!</v>
      </c>
    </row>
    <row r="239" spans="1:22" x14ac:dyDescent="0.3">
      <c r="A239" t="s">
        <v>344</v>
      </c>
      <c r="B239" s="9">
        <f>COUNTIF(Sta!A:A,A239)</f>
        <v>0</v>
      </c>
      <c r="C239" s="4">
        <f>COUNTIF(Sta!B:B,A239)</f>
        <v>0</v>
      </c>
      <c r="D239" s="4">
        <f t="shared" si="7"/>
        <v>0</v>
      </c>
      <c r="E239" s="10" t="e">
        <f>(SUMIF(Sta!$A:$A,$A239,Sta!$Y:$Y)  + SUMIF(Sta!$B:$B,$A239,Sta!$Y:$Y) )/$D239</f>
        <v>#DIV/0!</v>
      </c>
      <c r="F239" s="6" t="e">
        <f>SUMIF(Sta!$A:$A,$A239,Sta!$Y:$Y)/$B239</f>
        <v>#DIV/0!</v>
      </c>
      <c r="G239" s="6" t="e">
        <f>SUMIF(Sta!$B:$B,$A239,Sta!$Y:$Y)/$C239</f>
        <v>#DIV/0!</v>
      </c>
      <c r="H239" s="10" t="e">
        <f>(SUMIF(Sta!$A:$A,$A239,Sta!$U:$U)  + SUMIF(Sta!$B:$B,$A239,Sta!$V:$V) )/$D239</f>
        <v>#DIV/0!</v>
      </c>
      <c r="I239" s="6" t="e">
        <f>SUMIF(Sta!$A:$A,$A239,Sta!$U:$U)/$B239</f>
        <v>#DIV/0!</v>
      </c>
      <c r="J239" s="6" t="e">
        <f>SUMIF(Sta!$B:$B,$A239,Sta!$V:$V)/$C239</f>
        <v>#DIV/0!</v>
      </c>
      <c r="K239" s="10" t="e">
        <f>(SUMIF(Sta!$A:$A,$A239,Sta!$W:$W)  + SUMIF(Sta!$B:$B,$A239,Sta!$X:$X) )/$D239</f>
        <v>#DIV/0!</v>
      </c>
      <c r="L239" s="6" t="e">
        <f>SUMIF(Sta!$A:$A,$A239,Sta!$W:$W)/$B239</f>
        <v>#DIV/0!</v>
      </c>
      <c r="M239" s="6" t="e">
        <f>SUMIF(Sta!$B:$B,$A239,Sta!$X:$X)/$C239</f>
        <v>#DIV/0!</v>
      </c>
      <c r="N239" s="11" t="e">
        <f>(COUNTIFS(Sta!$A:$A,$A239,Sta!$Y:$Y,"&gt;8") +COUNTIFS(Sta!$B:$B,$A239,Sta!$Y:$Y,"&gt;8"))/$D239</f>
        <v>#DIV/0!</v>
      </c>
      <c r="O239" s="8" t="e">
        <f>COUNTIFS(Sta!$A:$A,$A239,Sta!$Y:$Y,"&gt;8")/$B239</f>
        <v>#DIV/0!</v>
      </c>
      <c r="P239" s="8" t="e">
        <f>COUNTIFS(Sta!$B:$B,$A239,Sta!$Y:$Y,"&gt;8")/$C239</f>
        <v>#DIV/0!</v>
      </c>
      <c r="Q239" s="11" t="e">
        <f>(COUNTIFS(Sta!$A:$A,$A239,Sta!$Y:$Y,"&gt;10") +COUNTIFS(Sta!$B:$B,$A239,Sta!$Y:$Y,"&gt;10"))/$D239</f>
        <v>#DIV/0!</v>
      </c>
      <c r="R239" s="8" t="e">
        <f>COUNTIFS(Sta!$A:$A,$A239,Sta!$Y:$Y,"&gt;10")/$B239</f>
        <v>#DIV/0!</v>
      </c>
      <c r="S239" s="8" t="e">
        <f>COUNTIFS(Sta!$B:$B,$A239,Sta!$Y:$Y,"&gt;10")/$C239</f>
        <v>#DIV/0!</v>
      </c>
      <c r="T239" s="11" t="e">
        <f>(COUNTIFS(Sta!$A:$A,$A239,Sta!$Y:$Y,"&lt;12") +COUNTIFS(Sta!$B:$B,$A239,Sta!$Y:$Y,"&lt;12"))/$D239</f>
        <v>#DIV/0!</v>
      </c>
      <c r="U239" s="8" t="e">
        <f>COUNTIFS(Sta!$A:$A,$A239,Sta!$Y:$Y,"&lt;12")/$B239</f>
        <v>#DIV/0!</v>
      </c>
      <c r="V239" s="8" t="e">
        <f>COUNTIFS(Sta!$B:$B,$A239,Sta!$Y:$Y,"&lt;12")/$C239</f>
        <v>#DIV/0!</v>
      </c>
    </row>
    <row r="240" spans="1:22" x14ac:dyDescent="0.3">
      <c r="A240" t="s">
        <v>340</v>
      </c>
      <c r="B240" s="9">
        <f>COUNTIF(Sta!A:A,A240)</f>
        <v>0</v>
      </c>
      <c r="C240" s="4">
        <f>COUNTIF(Sta!B:B,A240)</f>
        <v>0</v>
      </c>
      <c r="D240" s="4">
        <f t="shared" si="7"/>
        <v>0</v>
      </c>
      <c r="E240" s="10" t="e">
        <f>(SUMIF(Sta!$A:$A,$A240,Sta!$Y:$Y)  + SUMIF(Sta!$B:$B,$A240,Sta!$Y:$Y) )/$D240</f>
        <v>#DIV/0!</v>
      </c>
      <c r="F240" s="6" t="e">
        <f>SUMIF(Sta!$A:$A,$A240,Sta!$Y:$Y)/$B240</f>
        <v>#DIV/0!</v>
      </c>
      <c r="G240" s="6" t="e">
        <f>SUMIF(Sta!$B:$B,$A240,Sta!$Y:$Y)/$C240</f>
        <v>#DIV/0!</v>
      </c>
      <c r="H240" s="10" t="e">
        <f>(SUMIF(Sta!$A:$A,$A240,Sta!$U:$U)  + SUMIF(Sta!$B:$B,$A240,Sta!$V:$V) )/$D240</f>
        <v>#DIV/0!</v>
      </c>
      <c r="I240" s="6" t="e">
        <f>SUMIF(Sta!$A:$A,$A240,Sta!$U:$U)/$B240</f>
        <v>#DIV/0!</v>
      </c>
      <c r="J240" s="6" t="e">
        <f>SUMIF(Sta!$B:$B,$A240,Sta!$V:$V)/$C240</f>
        <v>#DIV/0!</v>
      </c>
      <c r="K240" s="10" t="e">
        <f>(SUMIF(Sta!$A:$A,$A240,Sta!$W:$W)  + SUMIF(Sta!$B:$B,$A240,Sta!$X:$X) )/$D240</f>
        <v>#DIV/0!</v>
      </c>
      <c r="L240" s="6" t="e">
        <f>SUMIF(Sta!$A:$A,$A240,Sta!$W:$W)/$B240</f>
        <v>#DIV/0!</v>
      </c>
      <c r="M240" s="6" t="e">
        <f>SUMIF(Sta!$B:$B,$A240,Sta!$X:$X)/$C240</f>
        <v>#DIV/0!</v>
      </c>
      <c r="N240" s="11" t="e">
        <f>(COUNTIFS(Sta!$A:$A,$A240,Sta!$Y:$Y,"&gt;8") +COUNTIFS(Sta!$B:$B,$A240,Sta!$Y:$Y,"&gt;8"))/$D240</f>
        <v>#DIV/0!</v>
      </c>
      <c r="O240" s="8" t="e">
        <f>COUNTIFS(Sta!$A:$A,$A240,Sta!$Y:$Y,"&gt;8")/$B240</f>
        <v>#DIV/0!</v>
      </c>
      <c r="P240" s="8" t="e">
        <f>COUNTIFS(Sta!$B:$B,$A240,Sta!$Y:$Y,"&gt;8")/$C240</f>
        <v>#DIV/0!</v>
      </c>
      <c r="Q240" s="11" t="e">
        <f>(COUNTIFS(Sta!$A:$A,$A240,Sta!$Y:$Y,"&gt;10") +COUNTIFS(Sta!$B:$B,$A240,Sta!$Y:$Y,"&gt;10"))/$D240</f>
        <v>#DIV/0!</v>
      </c>
      <c r="R240" s="8" t="e">
        <f>COUNTIFS(Sta!$A:$A,$A240,Sta!$Y:$Y,"&gt;10")/$B240</f>
        <v>#DIV/0!</v>
      </c>
      <c r="S240" s="8" t="e">
        <f>COUNTIFS(Sta!$B:$B,$A240,Sta!$Y:$Y,"&gt;10")/$C240</f>
        <v>#DIV/0!</v>
      </c>
      <c r="T240" s="11" t="e">
        <f>(COUNTIFS(Sta!$A:$A,$A240,Sta!$Y:$Y,"&lt;12") +COUNTIFS(Sta!$B:$B,$A240,Sta!$Y:$Y,"&lt;12"))/$D240</f>
        <v>#DIV/0!</v>
      </c>
      <c r="U240" s="8" t="e">
        <f>COUNTIFS(Sta!$A:$A,$A240,Sta!$Y:$Y,"&lt;12")/$B240</f>
        <v>#DIV/0!</v>
      </c>
      <c r="V240" s="8" t="e">
        <f>COUNTIFS(Sta!$B:$B,$A240,Sta!$Y:$Y,"&lt;12")/$C240</f>
        <v>#DIV/0!</v>
      </c>
    </row>
    <row r="241" spans="1:22" x14ac:dyDescent="0.3">
      <c r="A241" t="s">
        <v>342</v>
      </c>
      <c r="B241" s="9">
        <f>COUNTIF(Sta!A:A,A241)</f>
        <v>0</v>
      </c>
      <c r="C241" s="4">
        <f>COUNTIF(Sta!B:B,A241)</f>
        <v>0</v>
      </c>
      <c r="D241" s="4">
        <f t="shared" si="7"/>
        <v>0</v>
      </c>
      <c r="E241" s="10" t="e">
        <f>(SUMIF(Sta!$A:$A,$A241,Sta!$Y:$Y)  + SUMIF(Sta!$B:$B,$A241,Sta!$Y:$Y) )/$D241</f>
        <v>#DIV/0!</v>
      </c>
      <c r="F241" s="6" t="e">
        <f>SUMIF(Sta!$A:$A,$A241,Sta!$Y:$Y)/$B241</f>
        <v>#DIV/0!</v>
      </c>
      <c r="G241" s="6" t="e">
        <f>SUMIF(Sta!$B:$B,$A241,Sta!$Y:$Y)/$C241</f>
        <v>#DIV/0!</v>
      </c>
      <c r="H241" s="10" t="e">
        <f>(SUMIF(Sta!$A:$A,$A241,Sta!$U:$U)  + SUMIF(Sta!$B:$B,$A241,Sta!$V:$V) )/$D241</f>
        <v>#DIV/0!</v>
      </c>
      <c r="I241" s="6" t="e">
        <f>SUMIF(Sta!$A:$A,$A241,Sta!$U:$U)/$B241</f>
        <v>#DIV/0!</v>
      </c>
      <c r="J241" s="6" t="e">
        <f>SUMIF(Sta!$B:$B,$A241,Sta!$V:$V)/$C241</f>
        <v>#DIV/0!</v>
      </c>
      <c r="K241" s="10" t="e">
        <f>(SUMIF(Sta!$A:$A,$A241,Sta!$W:$W)  + SUMIF(Sta!$B:$B,$A241,Sta!$X:$X) )/$D241</f>
        <v>#DIV/0!</v>
      </c>
      <c r="L241" s="6" t="e">
        <f>SUMIF(Sta!$A:$A,$A241,Sta!$W:$W)/$B241</f>
        <v>#DIV/0!</v>
      </c>
      <c r="M241" s="6" t="e">
        <f>SUMIF(Sta!$B:$B,$A241,Sta!$X:$X)/$C241</f>
        <v>#DIV/0!</v>
      </c>
      <c r="N241" s="11" t="e">
        <f>(COUNTIFS(Sta!$A:$A,$A241,Sta!$Y:$Y,"&gt;8") +COUNTIFS(Sta!$B:$B,$A241,Sta!$Y:$Y,"&gt;8"))/$D241</f>
        <v>#DIV/0!</v>
      </c>
      <c r="O241" s="8" t="e">
        <f>COUNTIFS(Sta!$A:$A,$A241,Sta!$Y:$Y,"&gt;8")/$B241</f>
        <v>#DIV/0!</v>
      </c>
      <c r="P241" s="8" t="e">
        <f>COUNTIFS(Sta!$B:$B,$A241,Sta!$Y:$Y,"&gt;8")/$C241</f>
        <v>#DIV/0!</v>
      </c>
      <c r="Q241" s="11" t="e">
        <f>(COUNTIFS(Sta!$A:$A,$A241,Sta!$Y:$Y,"&gt;10") +COUNTIFS(Sta!$B:$B,$A241,Sta!$Y:$Y,"&gt;10"))/$D241</f>
        <v>#DIV/0!</v>
      </c>
      <c r="R241" s="8" t="e">
        <f>COUNTIFS(Sta!$A:$A,$A241,Sta!$Y:$Y,"&gt;10")/$B241</f>
        <v>#DIV/0!</v>
      </c>
      <c r="S241" s="8" t="e">
        <f>COUNTIFS(Sta!$B:$B,$A241,Sta!$Y:$Y,"&gt;10")/$C241</f>
        <v>#DIV/0!</v>
      </c>
      <c r="T241" s="11" t="e">
        <f>(COUNTIFS(Sta!$A:$A,$A241,Sta!$Y:$Y,"&lt;12") +COUNTIFS(Sta!$B:$B,$A241,Sta!$Y:$Y,"&lt;12"))/$D241</f>
        <v>#DIV/0!</v>
      </c>
      <c r="U241" s="8" t="e">
        <f>COUNTIFS(Sta!$A:$A,$A241,Sta!$Y:$Y,"&lt;12")/$B241</f>
        <v>#DIV/0!</v>
      </c>
      <c r="V241" s="8" t="e">
        <f>COUNTIFS(Sta!$B:$B,$A241,Sta!$Y:$Y,"&lt;12")/$C241</f>
        <v>#DIV/0!</v>
      </c>
    </row>
    <row r="242" spans="1:22" x14ac:dyDescent="0.3">
      <c r="A242" t="s">
        <v>343</v>
      </c>
      <c r="B242" s="9">
        <f>COUNTIF(Sta!A:A,A242)</f>
        <v>0</v>
      </c>
      <c r="C242" s="4">
        <f>COUNTIF(Sta!B:B,A242)</f>
        <v>0</v>
      </c>
      <c r="D242" s="4">
        <f t="shared" si="7"/>
        <v>0</v>
      </c>
      <c r="E242" s="10" t="e">
        <f>(SUMIF(Sta!$A:$A,$A242,Sta!$Y:$Y)  + SUMIF(Sta!$B:$B,$A242,Sta!$Y:$Y) )/$D242</f>
        <v>#DIV/0!</v>
      </c>
      <c r="F242" s="6" t="e">
        <f>SUMIF(Sta!$A:$A,$A242,Sta!$Y:$Y)/$B242</f>
        <v>#DIV/0!</v>
      </c>
      <c r="G242" s="6" t="e">
        <f>SUMIF(Sta!$B:$B,$A242,Sta!$Y:$Y)/$C242</f>
        <v>#DIV/0!</v>
      </c>
      <c r="H242" s="10" t="e">
        <f>(SUMIF(Sta!$A:$A,$A242,Sta!$U:$U)  + SUMIF(Sta!$B:$B,$A242,Sta!$V:$V) )/$D242</f>
        <v>#DIV/0!</v>
      </c>
      <c r="I242" s="6" t="e">
        <f>SUMIF(Sta!$A:$A,$A242,Sta!$U:$U)/$B242</f>
        <v>#DIV/0!</v>
      </c>
      <c r="J242" s="6" t="e">
        <f>SUMIF(Sta!$B:$B,$A242,Sta!$V:$V)/$C242</f>
        <v>#DIV/0!</v>
      </c>
      <c r="K242" s="10" t="e">
        <f>(SUMIF(Sta!$A:$A,$A242,Sta!$W:$W)  + SUMIF(Sta!$B:$B,$A242,Sta!$X:$X) )/$D242</f>
        <v>#DIV/0!</v>
      </c>
      <c r="L242" s="6" t="e">
        <f>SUMIF(Sta!$A:$A,$A242,Sta!$W:$W)/$B242</f>
        <v>#DIV/0!</v>
      </c>
      <c r="M242" s="6" t="e">
        <f>SUMIF(Sta!$B:$B,$A242,Sta!$X:$X)/$C242</f>
        <v>#DIV/0!</v>
      </c>
      <c r="N242" s="11" t="e">
        <f>(COUNTIFS(Sta!$A:$A,$A242,Sta!$Y:$Y,"&gt;8") +COUNTIFS(Sta!$B:$B,$A242,Sta!$Y:$Y,"&gt;8"))/$D242</f>
        <v>#DIV/0!</v>
      </c>
      <c r="O242" s="8" t="e">
        <f>COUNTIFS(Sta!$A:$A,$A242,Sta!$Y:$Y,"&gt;8")/$B242</f>
        <v>#DIV/0!</v>
      </c>
      <c r="P242" s="8" t="e">
        <f>COUNTIFS(Sta!$B:$B,$A242,Sta!$Y:$Y,"&gt;8")/$C242</f>
        <v>#DIV/0!</v>
      </c>
      <c r="Q242" s="11" t="e">
        <f>(COUNTIFS(Sta!$A:$A,$A242,Sta!$Y:$Y,"&gt;10") +COUNTIFS(Sta!$B:$B,$A242,Sta!$Y:$Y,"&gt;10"))/$D242</f>
        <v>#DIV/0!</v>
      </c>
      <c r="R242" s="8" t="e">
        <f>COUNTIFS(Sta!$A:$A,$A242,Sta!$Y:$Y,"&gt;10")/$B242</f>
        <v>#DIV/0!</v>
      </c>
      <c r="S242" s="8" t="e">
        <f>COUNTIFS(Sta!$B:$B,$A242,Sta!$Y:$Y,"&gt;10")/$C242</f>
        <v>#DIV/0!</v>
      </c>
      <c r="T242" s="11" t="e">
        <f>(COUNTIFS(Sta!$A:$A,$A242,Sta!$Y:$Y,"&lt;12") +COUNTIFS(Sta!$B:$B,$A242,Sta!$Y:$Y,"&lt;12"))/$D242</f>
        <v>#DIV/0!</v>
      </c>
      <c r="U242" s="8" t="e">
        <f>COUNTIFS(Sta!$A:$A,$A242,Sta!$Y:$Y,"&lt;12")/$B242</f>
        <v>#DIV/0!</v>
      </c>
      <c r="V242" s="8" t="e">
        <f>COUNTIFS(Sta!$B:$B,$A242,Sta!$Y:$Y,"&lt;12")/$C242</f>
        <v>#DIV/0!</v>
      </c>
    </row>
    <row r="243" spans="1:22" x14ac:dyDescent="0.3">
      <c r="A243" t="s">
        <v>346</v>
      </c>
      <c r="B243" s="9">
        <f>COUNTIF(Sta!A:A,A243)</f>
        <v>0</v>
      </c>
      <c r="C243" s="4">
        <f>COUNTIF(Sta!B:B,A243)</f>
        <v>0</v>
      </c>
      <c r="D243" s="4">
        <f t="shared" si="7"/>
        <v>0</v>
      </c>
      <c r="E243" s="10" t="e">
        <f>(SUMIF(Sta!$A:$A,$A243,Sta!$Y:$Y)  + SUMIF(Sta!$B:$B,$A243,Sta!$Y:$Y) )/$D243</f>
        <v>#DIV/0!</v>
      </c>
      <c r="F243" s="6" t="e">
        <f>SUMIF(Sta!$A:$A,$A243,Sta!$Y:$Y)/$B243</f>
        <v>#DIV/0!</v>
      </c>
      <c r="G243" s="6" t="e">
        <f>SUMIF(Sta!$B:$B,$A243,Sta!$Y:$Y)/$C243</f>
        <v>#DIV/0!</v>
      </c>
      <c r="H243" s="10" t="e">
        <f>(SUMIF(Sta!$A:$A,$A243,Sta!$U:$U)  + SUMIF(Sta!$B:$B,$A243,Sta!$V:$V) )/$D243</f>
        <v>#DIV/0!</v>
      </c>
      <c r="I243" s="6" t="e">
        <f>SUMIF(Sta!$A:$A,$A243,Sta!$U:$U)/$B243</f>
        <v>#DIV/0!</v>
      </c>
      <c r="J243" s="6" t="e">
        <f>SUMIF(Sta!$B:$B,$A243,Sta!$V:$V)/$C243</f>
        <v>#DIV/0!</v>
      </c>
      <c r="K243" s="10" t="e">
        <f>(SUMIF(Sta!$A:$A,$A243,Sta!$W:$W)  + SUMIF(Sta!$B:$B,$A243,Sta!$X:$X) )/$D243</f>
        <v>#DIV/0!</v>
      </c>
      <c r="L243" s="6" t="e">
        <f>SUMIF(Sta!$A:$A,$A243,Sta!$W:$W)/$B243</f>
        <v>#DIV/0!</v>
      </c>
      <c r="M243" s="6" t="e">
        <f>SUMIF(Sta!$B:$B,$A243,Sta!$X:$X)/$C243</f>
        <v>#DIV/0!</v>
      </c>
      <c r="N243" s="11" t="e">
        <f>(COUNTIFS(Sta!$A:$A,$A243,Sta!$Y:$Y,"&gt;8") +COUNTIFS(Sta!$B:$B,$A243,Sta!$Y:$Y,"&gt;8"))/$D243</f>
        <v>#DIV/0!</v>
      </c>
      <c r="O243" s="8" t="e">
        <f>COUNTIFS(Sta!$A:$A,$A243,Sta!$Y:$Y,"&gt;8")/$B243</f>
        <v>#DIV/0!</v>
      </c>
      <c r="P243" s="8" t="e">
        <f>COUNTIFS(Sta!$B:$B,$A243,Sta!$Y:$Y,"&gt;8")/$C243</f>
        <v>#DIV/0!</v>
      </c>
      <c r="Q243" s="11" t="e">
        <f>(COUNTIFS(Sta!$A:$A,$A243,Sta!$Y:$Y,"&gt;10") +COUNTIFS(Sta!$B:$B,$A243,Sta!$Y:$Y,"&gt;10"))/$D243</f>
        <v>#DIV/0!</v>
      </c>
      <c r="R243" s="8" t="e">
        <f>COUNTIFS(Sta!$A:$A,$A243,Sta!$Y:$Y,"&gt;10")/$B243</f>
        <v>#DIV/0!</v>
      </c>
      <c r="S243" s="8" t="e">
        <f>COUNTIFS(Sta!$B:$B,$A243,Sta!$Y:$Y,"&gt;10")/$C243</f>
        <v>#DIV/0!</v>
      </c>
      <c r="T243" s="11" t="e">
        <f>(COUNTIFS(Sta!$A:$A,$A243,Sta!$Y:$Y,"&lt;12") +COUNTIFS(Sta!$B:$B,$A243,Sta!$Y:$Y,"&lt;12"))/$D243</f>
        <v>#DIV/0!</v>
      </c>
      <c r="U243" s="8" t="e">
        <f>COUNTIFS(Sta!$A:$A,$A243,Sta!$Y:$Y,"&lt;12")/$B243</f>
        <v>#DIV/0!</v>
      </c>
      <c r="V243" s="8" t="e">
        <f>COUNTIFS(Sta!$B:$B,$A243,Sta!$Y:$Y,"&lt;12")/$C243</f>
        <v>#DIV/0!</v>
      </c>
    </row>
    <row r="244" spans="1:22" x14ac:dyDescent="0.3">
      <c r="A244" t="s">
        <v>345</v>
      </c>
      <c r="B244" s="9">
        <f>COUNTIF(Sta!A:A,A244)</f>
        <v>0</v>
      </c>
      <c r="C244" s="4">
        <f>COUNTIF(Sta!B:B,A244)</f>
        <v>0</v>
      </c>
      <c r="D244" s="4">
        <f t="shared" si="7"/>
        <v>0</v>
      </c>
      <c r="E244" s="10" t="e">
        <f>(SUMIF(Sta!$A:$A,$A244,Sta!$Y:$Y)  + SUMIF(Sta!$B:$B,$A244,Sta!$Y:$Y) )/$D244</f>
        <v>#DIV/0!</v>
      </c>
      <c r="F244" s="6" t="e">
        <f>SUMIF(Sta!$A:$A,$A244,Sta!$Y:$Y)/$B244</f>
        <v>#DIV/0!</v>
      </c>
      <c r="G244" s="6" t="e">
        <f>SUMIF(Sta!$B:$B,$A244,Sta!$Y:$Y)/$C244</f>
        <v>#DIV/0!</v>
      </c>
      <c r="H244" s="10" t="e">
        <f>(SUMIF(Sta!$A:$A,$A244,Sta!$U:$U)  + SUMIF(Sta!$B:$B,$A244,Sta!$V:$V) )/$D244</f>
        <v>#DIV/0!</v>
      </c>
      <c r="I244" s="6" t="e">
        <f>SUMIF(Sta!$A:$A,$A244,Sta!$U:$U)/$B244</f>
        <v>#DIV/0!</v>
      </c>
      <c r="J244" s="6" t="e">
        <f>SUMIF(Sta!$B:$B,$A244,Sta!$V:$V)/$C244</f>
        <v>#DIV/0!</v>
      </c>
      <c r="K244" s="10" t="e">
        <f>(SUMIF(Sta!$A:$A,$A244,Sta!$W:$W)  + SUMIF(Sta!$B:$B,$A244,Sta!$X:$X) )/$D244</f>
        <v>#DIV/0!</v>
      </c>
      <c r="L244" s="6" t="e">
        <f>SUMIF(Sta!$A:$A,$A244,Sta!$W:$W)/$B244</f>
        <v>#DIV/0!</v>
      </c>
      <c r="M244" s="6" t="e">
        <f>SUMIF(Sta!$B:$B,$A244,Sta!$X:$X)/$C244</f>
        <v>#DIV/0!</v>
      </c>
      <c r="N244" s="11" t="e">
        <f>(COUNTIFS(Sta!$A:$A,$A244,Sta!$Y:$Y,"&gt;8") +COUNTIFS(Sta!$B:$B,$A244,Sta!$Y:$Y,"&gt;8"))/$D244</f>
        <v>#DIV/0!</v>
      </c>
      <c r="O244" s="8" t="e">
        <f>COUNTIFS(Sta!$A:$A,$A244,Sta!$Y:$Y,"&gt;8")/$B244</f>
        <v>#DIV/0!</v>
      </c>
      <c r="P244" s="8" t="e">
        <f>COUNTIFS(Sta!$B:$B,$A244,Sta!$Y:$Y,"&gt;8")/$C244</f>
        <v>#DIV/0!</v>
      </c>
      <c r="Q244" s="11" t="e">
        <f>(COUNTIFS(Sta!$A:$A,$A244,Sta!$Y:$Y,"&gt;10") +COUNTIFS(Sta!$B:$B,$A244,Sta!$Y:$Y,"&gt;10"))/$D244</f>
        <v>#DIV/0!</v>
      </c>
      <c r="R244" s="8" t="e">
        <f>COUNTIFS(Sta!$A:$A,$A244,Sta!$Y:$Y,"&gt;10")/$B244</f>
        <v>#DIV/0!</v>
      </c>
      <c r="S244" s="8" t="e">
        <f>COUNTIFS(Sta!$B:$B,$A244,Sta!$Y:$Y,"&gt;10")/$C244</f>
        <v>#DIV/0!</v>
      </c>
      <c r="T244" s="11" t="e">
        <f>(COUNTIFS(Sta!$A:$A,$A244,Sta!$Y:$Y,"&lt;12") +COUNTIFS(Sta!$B:$B,$A244,Sta!$Y:$Y,"&lt;12"))/$D244</f>
        <v>#DIV/0!</v>
      </c>
      <c r="U244" s="8" t="e">
        <f>COUNTIFS(Sta!$A:$A,$A244,Sta!$Y:$Y,"&lt;12")/$B244</f>
        <v>#DIV/0!</v>
      </c>
      <c r="V244" s="8" t="e">
        <f>COUNTIFS(Sta!$B:$B,$A244,Sta!$Y:$Y,"&lt;12")/$C244</f>
        <v>#DIV/0!</v>
      </c>
    </row>
    <row r="245" spans="1:22" x14ac:dyDescent="0.3">
      <c r="A245" t="s">
        <v>376</v>
      </c>
      <c r="B245" s="9">
        <f>COUNTIF(Sta!A:A,A245)</f>
        <v>2</v>
      </c>
      <c r="C245" s="4">
        <f>COUNTIF(Sta!B:B,A245)</f>
        <v>1</v>
      </c>
      <c r="D245" s="4">
        <f t="shared" si="7"/>
        <v>3</v>
      </c>
      <c r="E245" s="10">
        <f>(SUMIF(Sta!$A:$A,$A245,Sta!$Y:$Y)  + SUMIF(Sta!$B:$B,$A245,Sta!$Y:$Y) )/$D245</f>
        <v>12.333333333333334</v>
      </c>
      <c r="F245" s="6">
        <f>SUMIF(Sta!$A:$A,$A245,Sta!$Y:$Y)/$B245</f>
        <v>16</v>
      </c>
      <c r="G245" s="6">
        <f>SUMIF(Sta!$B:$B,$A245,Sta!$Y:$Y)/$C245</f>
        <v>5</v>
      </c>
      <c r="H245" s="10">
        <f>(SUMIF(Sta!$A:$A,$A245,Sta!$U:$U)  + SUMIF(Sta!$B:$B,$A245,Sta!$V:$V) )/$D245</f>
        <v>6.666666666666667</v>
      </c>
      <c r="I245" s="6">
        <f>SUMIF(Sta!$A:$A,$A245,Sta!$U:$U)/$B245</f>
        <v>9</v>
      </c>
      <c r="J245" s="6">
        <f>SUMIF(Sta!$B:$B,$A245,Sta!$V:$V)/$C245</f>
        <v>2</v>
      </c>
      <c r="K245" s="10">
        <f>(SUMIF(Sta!$A:$A,$A245,Sta!$W:$W)  + SUMIF(Sta!$B:$B,$A245,Sta!$X:$X) )/$D245</f>
        <v>5.666666666666667</v>
      </c>
      <c r="L245" s="6">
        <f>SUMIF(Sta!$A:$A,$A245,Sta!$W:$W)/$B245</f>
        <v>7</v>
      </c>
      <c r="M245" s="6">
        <f>SUMIF(Sta!$B:$B,$A245,Sta!$X:$X)/$C245</f>
        <v>3</v>
      </c>
      <c r="N245" s="11">
        <f>(COUNTIFS(Sta!$A:$A,$A245,Sta!$Y:$Y,"&gt;8") +COUNTIFS(Sta!$B:$B,$A245,Sta!$Y:$Y,"&gt;8"))/$D245</f>
        <v>0.66666666666666663</v>
      </c>
      <c r="O245" s="8">
        <f>COUNTIFS(Sta!$A:$A,$A245,Sta!$Y:$Y,"&gt;8")/$B245</f>
        <v>1</v>
      </c>
      <c r="P245" s="8">
        <f>COUNTIFS(Sta!$B:$B,$A245,Sta!$Y:$Y,"&gt;8")/$C245</f>
        <v>0</v>
      </c>
      <c r="Q245" s="11">
        <f>(COUNTIFS(Sta!$A:$A,$A245,Sta!$Y:$Y,"&gt;10") +COUNTIFS(Sta!$B:$B,$A245,Sta!$Y:$Y,"&gt;10"))/$D245</f>
        <v>0.66666666666666663</v>
      </c>
      <c r="R245" s="8">
        <f>COUNTIFS(Sta!$A:$A,$A245,Sta!$Y:$Y,"&gt;10")/$B245</f>
        <v>1</v>
      </c>
      <c r="S245" s="8">
        <f>COUNTIFS(Sta!$B:$B,$A245,Sta!$Y:$Y,"&gt;10")/$C245</f>
        <v>0</v>
      </c>
      <c r="T245" s="11">
        <f>(COUNTIFS(Sta!$A:$A,$A245,Sta!$Y:$Y,"&lt;12") +COUNTIFS(Sta!$B:$B,$A245,Sta!$Y:$Y,"&lt;12"))/$D245</f>
        <v>0.33333333333333331</v>
      </c>
      <c r="U245" s="8">
        <f>COUNTIFS(Sta!$A:$A,$A245,Sta!$Y:$Y,"&lt;12")/$B245</f>
        <v>0</v>
      </c>
      <c r="V245" s="8">
        <f>COUNTIFS(Sta!$B:$B,$A245,Sta!$Y:$Y,"&lt;12")/$C245</f>
        <v>1</v>
      </c>
    </row>
    <row r="246" spans="1:22" x14ac:dyDescent="0.3">
      <c r="A246" t="s">
        <v>357</v>
      </c>
      <c r="B246" s="9">
        <f>COUNTIF(Sta!A:A,A246)</f>
        <v>1</v>
      </c>
      <c r="C246" s="4">
        <f>COUNTIF(Sta!B:B,A246)</f>
        <v>2</v>
      </c>
      <c r="D246" s="4">
        <f t="shared" si="7"/>
        <v>3</v>
      </c>
      <c r="E246" s="10">
        <f>(SUMIF(Sta!$A:$A,$A246,Sta!$Y:$Y)  + SUMIF(Sta!$B:$B,$A246,Sta!$Y:$Y) )/$D246</f>
        <v>7</v>
      </c>
      <c r="F246" s="6">
        <f>SUMIF(Sta!$A:$A,$A246,Sta!$Y:$Y)/$B246</f>
        <v>6</v>
      </c>
      <c r="G246" s="6">
        <f>SUMIF(Sta!$B:$B,$A246,Sta!$Y:$Y)/$C246</f>
        <v>7.5</v>
      </c>
      <c r="H246" s="10">
        <f>(SUMIF(Sta!$A:$A,$A246,Sta!$U:$U)  + SUMIF(Sta!$B:$B,$A246,Sta!$V:$V) )/$D246</f>
        <v>3.3333333333333335</v>
      </c>
      <c r="I246" s="6">
        <f>SUMIF(Sta!$A:$A,$A246,Sta!$U:$U)/$B246</f>
        <v>2</v>
      </c>
      <c r="J246" s="6">
        <f>SUMIF(Sta!$B:$B,$A246,Sta!$V:$V)/$C246</f>
        <v>4</v>
      </c>
      <c r="K246" s="10">
        <f>(SUMIF(Sta!$A:$A,$A246,Sta!$W:$W)  + SUMIF(Sta!$B:$B,$A246,Sta!$X:$X) )/$D246</f>
        <v>3.6666666666666665</v>
      </c>
      <c r="L246" s="6">
        <f>SUMIF(Sta!$A:$A,$A246,Sta!$W:$W)/$B246</f>
        <v>4</v>
      </c>
      <c r="M246" s="6">
        <f>SUMIF(Sta!$B:$B,$A246,Sta!$X:$X)/$C246</f>
        <v>3.5</v>
      </c>
      <c r="N246" s="11">
        <f>(COUNTIFS(Sta!$A:$A,$A246,Sta!$Y:$Y,"&gt;8") +COUNTIFS(Sta!$B:$B,$A246,Sta!$Y:$Y,"&gt;8"))/$D246</f>
        <v>0</v>
      </c>
      <c r="O246" s="8">
        <f>COUNTIFS(Sta!$A:$A,$A246,Sta!$Y:$Y,"&gt;8")/$B246</f>
        <v>0</v>
      </c>
      <c r="P246" s="8">
        <f>COUNTIFS(Sta!$B:$B,$A246,Sta!$Y:$Y,"&gt;8")/$C246</f>
        <v>0</v>
      </c>
      <c r="Q246" s="11">
        <f>(COUNTIFS(Sta!$A:$A,$A246,Sta!$Y:$Y,"&gt;10") +COUNTIFS(Sta!$B:$B,$A246,Sta!$Y:$Y,"&gt;10"))/$D246</f>
        <v>0</v>
      </c>
      <c r="R246" s="8">
        <f>COUNTIFS(Sta!$A:$A,$A246,Sta!$Y:$Y,"&gt;10")/$B246</f>
        <v>0</v>
      </c>
      <c r="S246" s="8">
        <f>COUNTIFS(Sta!$B:$B,$A246,Sta!$Y:$Y,"&gt;10")/$C246</f>
        <v>0</v>
      </c>
      <c r="T246" s="11">
        <f>(COUNTIFS(Sta!$A:$A,$A246,Sta!$Y:$Y,"&lt;12") +COUNTIFS(Sta!$B:$B,$A246,Sta!$Y:$Y,"&lt;12"))/$D246</f>
        <v>1</v>
      </c>
      <c r="U246" s="8">
        <f>COUNTIFS(Sta!$A:$A,$A246,Sta!$Y:$Y,"&lt;12")/$B246</f>
        <v>1</v>
      </c>
      <c r="V246" s="8">
        <f>COUNTIFS(Sta!$B:$B,$A246,Sta!$Y:$Y,"&lt;12")/$C246</f>
        <v>1</v>
      </c>
    </row>
    <row r="247" spans="1:22" x14ac:dyDescent="0.3">
      <c r="A247" t="s">
        <v>359</v>
      </c>
      <c r="B247" s="9">
        <f>COUNTIF(Sta!A:A,A247)</f>
        <v>0</v>
      </c>
      <c r="C247" s="4">
        <f>COUNTIF(Sta!B:B,A247)</f>
        <v>0</v>
      </c>
      <c r="D247" s="4">
        <f t="shared" si="7"/>
        <v>0</v>
      </c>
      <c r="E247" s="10" t="e">
        <f>(SUMIF(Sta!$A:$A,$A247,Sta!$Y:$Y)  + SUMIF(Sta!$B:$B,$A247,Sta!$Y:$Y) )/$D247</f>
        <v>#DIV/0!</v>
      </c>
      <c r="F247" s="6" t="e">
        <f>SUMIF(Sta!$A:$A,$A247,Sta!$Y:$Y)/$B247</f>
        <v>#DIV/0!</v>
      </c>
      <c r="G247" s="6" t="e">
        <f>SUMIF(Sta!$B:$B,$A247,Sta!$Y:$Y)/$C247</f>
        <v>#DIV/0!</v>
      </c>
      <c r="H247" s="10" t="e">
        <f>(SUMIF(Sta!$A:$A,$A247,Sta!$U:$U)  + SUMIF(Sta!$B:$B,$A247,Sta!$V:$V) )/$D247</f>
        <v>#DIV/0!</v>
      </c>
      <c r="I247" s="6" t="e">
        <f>SUMIF(Sta!$A:$A,$A247,Sta!$U:$U)/$B247</f>
        <v>#DIV/0!</v>
      </c>
      <c r="J247" s="6" t="e">
        <f>SUMIF(Sta!$B:$B,$A247,Sta!$V:$V)/$C247</f>
        <v>#DIV/0!</v>
      </c>
      <c r="K247" s="10" t="e">
        <f>(SUMIF(Sta!$A:$A,$A247,Sta!$W:$W)  + SUMIF(Sta!$B:$B,$A247,Sta!$X:$X) )/$D247</f>
        <v>#DIV/0!</v>
      </c>
      <c r="L247" s="6" t="e">
        <f>SUMIF(Sta!$A:$A,$A247,Sta!$W:$W)/$B247</f>
        <v>#DIV/0!</v>
      </c>
      <c r="M247" s="6" t="e">
        <f>SUMIF(Sta!$B:$B,$A247,Sta!$X:$X)/$C247</f>
        <v>#DIV/0!</v>
      </c>
      <c r="N247" s="11" t="e">
        <f>(COUNTIFS(Sta!$A:$A,$A247,Sta!$Y:$Y,"&gt;8") +COUNTIFS(Sta!$B:$B,$A247,Sta!$Y:$Y,"&gt;8"))/$D247</f>
        <v>#DIV/0!</v>
      </c>
      <c r="O247" s="8" t="e">
        <f>COUNTIFS(Sta!$A:$A,$A247,Sta!$Y:$Y,"&gt;8")/$B247</f>
        <v>#DIV/0!</v>
      </c>
      <c r="P247" s="8" t="e">
        <f>COUNTIFS(Sta!$B:$B,$A247,Sta!$Y:$Y,"&gt;8")/$C247</f>
        <v>#DIV/0!</v>
      </c>
      <c r="Q247" s="11" t="e">
        <f>(COUNTIFS(Sta!$A:$A,$A247,Sta!$Y:$Y,"&gt;10") +COUNTIFS(Sta!$B:$B,$A247,Sta!$Y:$Y,"&gt;10"))/$D247</f>
        <v>#DIV/0!</v>
      </c>
      <c r="R247" s="8" t="e">
        <f>COUNTIFS(Sta!$A:$A,$A247,Sta!$Y:$Y,"&gt;10")/$B247</f>
        <v>#DIV/0!</v>
      </c>
      <c r="S247" s="8" t="e">
        <f>COUNTIFS(Sta!$B:$B,$A247,Sta!$Y:$Y,"&gt;10")/$C247</f>
        <v>#DIV/0!</v>
      </c>
      <c r="T247" s="11" t="e">
        <f>(COUNTIFS(Sta!$A:$A,$A247,Sta!$Y:$Y,"&lt;12") +COUNTIFS(Sta!$B:$B,$A247,Sta!$Y:$Y,"&lt;12"))/$D247</f>
        <v>#DIV/0!</v>
      </c>
      <c r="U247" s="8" t="e">
        <f>COUNTIFS(Sta!$A:$A,$A247,Sta!$Y:$Y,"&lt;12")/$B247</f>
        <v>#DIV/0!</v>
      </c>
      <c r="V247" s="8" t="e">
        <f>COUNTIFS(Sta!$B:$B,$A247,Sta!$Y:$Y,"&lt;12")/$C247</f>
        <v>#DIV/0!</v>
      </c>
    </row>
    <row r="248" spans="1:22" x14ac:dyDescent="0.3">
      <c r="A248" t="s">
        <v>368</v>
      </c>
      <c r="B248" s="9">
        <f>COUNTIF(Sta!A:A,A248)</f>
        <v>1</v>
      </c>
      <c r="C248" s="4">
        <f>COUNTIF(Sta!B:B,A248)</f>
        <v>0</v>
      </c>
      <c r="D248" s="4">
        <f t="shared" si="7"/>
        <v>1</v>
      </c>
      <c r="E248" s="10">
        <f>(SUMIF(Sta!$A:$A,$A248,Sta!$Y:$Y)  + SUMIF(Sta!$B:$B,$A248,Sta!$Y:$Y) )/$D248</f>
        <v>11</v>
      </c>
      <c r="F248" s="6">
        <f>SUMIF(Sta!$A:$A,$A248,Sta!$Y:$Y)/$B248</f>
        <v>11</v>
      </c>
      <c r="G248" s="6" t="e">
        <f>SUMIF(Sta!$B:$B,$A248,Sta!$Y:$Y)/$C248</f>
        <v>#DIV/0!</v>
      </c>
      <c r="H248" s="10">
        <f>(SUMIF(Sta!$A:$A,$A248,Sta!$U:$U)  + SUMIF(Sta!$B:$B,$A248,Sta!$V:$V) )/$D248</f>
        <v>4</v>
      </c>
      <c r="I248" s="6">
        <f>SUMIF(Sta!$A:$A,$A248,Sta!$U:$U)/$B248</f>
        <v>4</v>
      </c>
      <c r="J248" s="6" t="e">
        <f>SUMIF(Sta!$B:$B,$A248,Sta!$V:$V)/$C248</f>
        <v>#DIV/0!</v>
      </c>
      <c r="K248" s="10">
        <f>(SUMIF(Sta!$A:$A,$A248,Sta!$W:$W)  + SUMIF(Sta!$B:$B,$A248,Sta!$X:$X) )/$D248</f>
        <v>7</v>
      </c>
      <c r="L248" s="6">
        <f>SUMIF(Sta!$A:$A,$A248,Sta!$W:$W)/$B248</f>
        <v>7</v>
      </c>
      <c r="M248" s="6" t="e">
        <f>SUMIF(Sta!$B:$B,$A248,Sta!$X:$X)/$C248</f>
        <v>#DIV/0!</v>
      </c>
      <c r="N248" s="11">
        <f>(COUNTIFS(Sta!$A:$A,$A248,Sta!$Y:$Y,"&gt;8") +COUNTIFS(Sta!$B:$B,$A248,Sta!$Y:$Y,"&gt;8"))/$D248</f>
        <v>1</v>
      </c>
      <c r="O248" s="8">
        <f>COUNTIFS(Sta!$A:$A,$A248,Sta!$Y:$Y,"&gt;8")/$B248</f>
        <v>1</v>
      </c>
      <c r="P248" s="8" t="e">
        <f>COUNTIFS(Sta!$B:$B,$A248,Sta!$Y:$Y,"&gt;8")/$C248</f>
        <v>#DIV/0!</v>
      </c>
      <c r="Q248" s="11">
        <f>(COUNTIFS(Sta!$A:$A,$A248,Sta!$Y:$Y,"&gt;10") +COUNTIFS(Sta!$B:$B,$A248,Sta!$Y:$Y,"&gt;10"))/$D248</f>
        <v>1</v>
      </c>
      <c r="R248" s="8">
        <f>COUNTIFS(Sta!$A:$A,$A248,Sta!$Y:$Y,"&gt;10")/$B248</f>
        <v>1</v>
      </c>
      <c r="S248" s="8" t="e">
        <f>COUNTIFS(Sta!$B:$B,$A248,Sta!$Y:$Y,"&gt;10")/$C248</f>
        <v>#DIV/0!</v>
      </c>
      <c r="T248" s="11">
        <f>(COUNTIFS(Sta!$A:$A,$A248,Sta!$Y:$Y,"&lt;12") +COUNTIFS(Sta!$B:$B,$A248,Sta!$Y:$Y,"&lt;12"))/$D248</f>
        <v>1</v>
      </c>
      <c r="U248" s="8">
        <f>COUNTIFS(Sta!$A:$A,$A248,Sta!$Y:$Y,"&lt;12")/$B248</f>
        <v>1</v>
      </c>
      <c r="V248" s="8" t="e">
        <f>COUNTIFS(Sta!$B:$B,$A248,Sta!$Y:$Y,"&lt;12")/$C248</f>
        <v>#DIV/0!</v>
      </c>
    </row>
    <row r="249" spans="1:22" x14ac:dyDescent="0.3">
      <c r="A249" t="s">
        <v>361</v>
      </c>
      <c r="B249" s="9">
        <f>COUNTIF(Sta!A:A,A249)</f>
        <v>1</v>
      </c>
      <c r="C249" s="4">
        <f>COUNTIF(Sta!B:B,A249)</f>
        <v>2</v>
      </c>
      <c r="D249" s="4">
        <f t="shared" si="7"/>
        <v>3</v>
      </c>
      <c r="E249" s="10">
        <f>(SUMIF(Sta!$A:$A,$A249,Sta!$Y:$Y)  + SUMIF(Sta!$B:$B,$A249,Sta!$Y:$Y) )/$D249</f>
        <v>7.333333333333333</v>
      </c>
      <c r="F249" s="6">
        <f>SUMIF(Sta!$A:$A,$A249,Sta!$Y:$Y)/$B249</f>
        <v>4</v>
      </c>
      <c r="G249" s="6">
        <f>SUMIF(Sta!$B:$B,$A249,Sta!$Y:$Y)/$C249</f>
        <v>9</v>
      </c>
      <c r="H249" s="10">
        <f>(SUMIF(Sta!$A:$A,$A249,Sta!$U:$U)  + SUMIF(Sta!$B:$B,$A249,Sta!$V:$V) )/$D249</f>
        <v>2.6666666666666665</v>
      </c>
      <c r="I249" s="6">
        <f>SUMIF(Sta!$A:$A,$A249,Sta!$U:$U)/$B249</f>
        <v>1</v>
      </c>
      <c r="J249" s="6">
        <f>SUMIF(Sta!$B:$B,$A249,Sta!$V:$V)/$C249</f>
        <v>3.5</v>
      </c>
      <c r="K249" s="10">
        <f>(SUMIF(Sta!$A:$A,$A249,Sta!$W:$W)  + SUMIF(Sta!$B:$B,$A249,Sta!$X:$X) )/$D249</f>
        <v>4.666666666666667</v>
      </c>
      <c r="L249" s="6">
        <f>SUMIF(Sta!$A:$A,$A249,Sta!$W:$W)/$B249</f>
        <v>3</v>
      </c>
      <c r="M249" s="6">
        <f>SUMIF(Sta!$B:$B,$A249,Sta!$X:$X)/$C249</f>
        <v>5.5</v>
      </c>
      <c r="N249" s="11">
        <f>(COUNTIFS(Sta!$A:$A,$A249,Sta!$Y:$Y,"&gt;8") +COUNTIFS(Sta!$B:$B,$A249,Sta!$Y:$Y,"&gt;8"))/$D249</f>
        <v>0.33333333333333331</v>
      </c>
      <c r="O249" s="8">
        <f>COUNTIFS(Sta!$A:$A,$A249,Sta!$Y:$Y,"&gt;8")/$B249</f>
        <v>0</v>
      </c>
      <c r="P249" s="8">
        <f>COUNTIFS(Sta!$B:$B,$A249,Sta!$Y:$Y,"&gt;8")/$C249</f>
        <v>0.5</v>
      </c>
      <c r="Q249" s="11">
        <f>(COUNTIFS(Sta!$A:$A,$A249,Sta!$Y:$Y,"&gt;10") +COUNTIFS(Sta!$B:$B,$A249,Sta!$Y:$Y,"&gt;10"))/$D249</f>
        <v>0.33333333333333331</v>
      </c>
      <c r="R249" s="8">
        <f>COUNTIFS(Sta!$A:$A,$A249,Sta!$Y:$Y,"&gt;10")/$B249</f>
        <v>0</v>
      </c>
      <c r="S249" s="8">
        <f>COUNTIFS(Sta!$B:$B,$A249,Sta!$Y:$Y,"&gt;10")/$C249</f>
        <v>0.5</v>
      </c>
      <c r="T249" s="11">
        <f>(COUNTIFS(Sta!$A:$A,$A249,Sta!$Y:$Y,"&lt;12") +COUNTIFS(Sta!$B:$B,$A249,Sta!$Y:$Y,"&lt;12"))/$D249</f>
        <v>1</v>
      </c>
      <c r="U249" s="8">
        <f>COUNTIFS(Sta!$A:$A,$A249,Sta!$Y:$Y,"&lt;12")/$B249</f>
        <v>1</v>
      </c>
      <c r="V249" s="8">
        <f>COUNTIFS(Sta!$B:$B,$A249,Sta!$Y:$Y,"&lt;12")/$C249</f>
        <v>1</v>
      </c>
    </row>
    <row r="250" spans="1:22" x14ac:dyDescent="0.3">
      <c r="A250" t="s">
        <v>362</v>
      </c>
      <c r="B250" s="9">
        <f>COUNTIF(Sta!A:A,A250)</f>
        <v>2</v>
      </c>
      <c r="C250" s="4">
        <f>COUNTIF(Sta!B:B,A250)</f>
        <v>1</v>
      </c>
      <c r="D250" s="4">
        <f t="shared" si="7"/>
        <v>3</v>
      </c>
      <c r="E250" s="10">
        <f>(SUMIF(Sta!$A:$A,$A250,Sta!$Y:$Y)  + SUMIF(Sta!$B:$B,$A250,Sta!$Y:$Y) )/$D250</f>
        <v>8</v>
      </c>
      <c r="F250" s="6">
        <f>SUMIF(Sta!$A:$A,$A250,Sta!$Y:$Y)/$B250</f>
        <v>9.5</v>
      </c>
      <c r="G250" s="6">
        <f>SUMIF(Sta!$B:$B,$A250,Sta!$Y:$Y)/$C250</f>
        <v>5</v>
      </c>
      <c r="H250" s="10">
        <f>(SUMIF(Sta!$A:$A,$A250,Sta!$U:$U)  + SUMIF(Sta!$B:$B,$A250,Sta!$V:$V) )/$D250</f>
        <v>5.666666666666667</v>
      </c>
      <c r="I250" s="6">
        <f>SUMIF(Sta!$A:$A,$A250,Sta!$U:$U)/$B250</f>
        <v>6.5</v>
      </c>
      <c r="J250" s="6">
        <f>SUMIF(Sta!$B:$B,$A250,Sta!$V:$V)/$C250</f>
        <v>4</v>
      </c>
      <c r="K250" s="10">
        <f>(SUMIF(Sta!$A:$A,$A250,Sta!$W:$W)  + SUMIF(Sta!$B:$B,$A250,Sta!$X:$X) )/$D250</f>
        <v>2.3333333333333335</v>
      </c>
      <c r="L250" s="6">
        <f>SUMIF(Sta!$A:$A,$A250,Sta!$W:$W)/$B250</f>
        <v>3</v>
      </c>
      <c r="M250" s="6">
        <f>SUMIF(Sta!$B:$B,$A250,Sta!$X:$X)/$C250</f>
        <v>1</v>
      </c>
      <c r="N250" s="11">
        <f>(COUNTIFS(Sta!$A:$A,$A250,Sta!$Y:$Y,"&gt;8") +COUNTIFS(Sta!$B:$B,$A250,Sta!$Y:$Y,"&gt;8"))/$D250</f>
        <v>0.33333333333333331</v>
      </c>
      <c r="O250" s="8">
        <f>COUNTIFS(Sta!$A:$A,$A250,Sta!$Y:$Y,"&gt;8")/$B250</f>
        <v>0.5</v>
      </c>
      <c r="P250" s="8">
        <f>COUNTIFS(Sta!$B:$B,$A250,Sta!$Y:$Y,"&gt;8")/$C250</f>
        <v>0</v>
      </c>
      <c r="Q250" s="11">
        <f>(COUNTIFS(Sta!$A:$A,$A250,Sta!$Y:$Y,"&gt;10") +COUNTIFS(Sta!$B:$B,$A250,Sta!$Y:$Y,"&gt;10"))/$D250</f>
        <v>0.33333333333333331</v>
      </c>
      <c r="R250" s="8">
        <f>COUNTIFS(Sta!$A:$A,$A250,Sta!$Y:$Y,"&gt;10")/$B250</f>
        <v>0.5</v>
      </c>
      <c r="S250" s="8">
        <f>COUNTIFS(Sta!$B:$B,$A250,Sta!$Y:$Y,"&gt;10")/$C250</f>
        <v>0</v>
      </c>
      <c r="T250" s="11">
        <f>(COUNTIFS(Sta!$A:$A,$A250,Sta!$Y:$Y,"&lt;12") +COUNTIFS(Sta!$B:$B,$A250,Sta!$Y:$Y,"&lt;12"))/$D250</f>
        <v>1</v>
      </c>
      <c r="U250" s="8">
        <f>COUNTIFS(Sta!$A:$A,$A250,Sta!$Y:$Y,"&lt;12")/$B250</f>
        <v>1</v>
      </c>
      <c r="V250" s="8">
        <f>COUNTIFS(Sta!$B:$B,$A250,Sta!$Y:$Y,"&lt;12")/$C250</f>
        <v>1</v>
      </c>
    </row>
    <row r="251" spans="1:22" x14ac:dyDescent="0.3">
      <c r="A251" t="s">
        <v>372</v>
      </c>
      <c r="B251" s="9">
        <f>COUNTIF(Sta!A:A,A251)</f>
        <v>0</v>
      </c>
      <c r="C251" s="4">
        <f>COUNTIF(Sta!B:B,A251)</f>
        <v>0</v>
      </c>
      <c r="D251" s="4">
        <f t="shared" si="7"/>
        <v>0</v>
      </c>
      <c r="E251" s="10" t="e">
        <f>(SUMIF(Sta!$A:$A,$A251,Sta!$Y:$Y)  + SUMIF(Sta!$B:$B,$A251,Sta!$Y:$Y) )/$D251</f>
        <v>#DIV/0!</v>
      </c>
      <c r="F251" s="6" t="e">
        <f>SUMIF(Sta!$A:$A,$A251,Sta!$Y:$Y)/$B251</f>
        <v>#DIV/0!</v>
      </c>
      <c r="G251" s="6" t="e">
        <f>SUMIF(Sta!$B:$B,$A251,Sta!$Y:$Y)/$C251</f>
        <v>#DIV/0!</v>
      </c>
      <c r="H251" s="10" t="e">
        <f>(SUMIF(Sta!$A:$A,$A251,Sta!$U:$U)  + SUMIF(Sta!$B:$B,$A251,Sta!$V:$V) )/$D251</f>
        <v>#DIV/0!</v>
      </c>
      <c r="I251" s="6" t="e">
        <f>SUMIF(Sta!$A:$A,$A251,Sta!$U:$U)/$B251</f>
        <v>#DIV/0!</v>
      </c>
      <c r="J251" s="6" t="e">
        <f>SUMIF(Sta!$B:$B,$A251,Sta!$V:$V)/$C251</f>
        <v>#DIV/0!</v>
      </c>
      <c r="K251" s="10" t="e">
        <f>(SUMIF(Sta!$A:$A,$A251,Sta!$W:$W)  + SUMIF(Sta!$B:$B,$A251,Sta!$X:$X) )/$D251</f>
        <v>#DIV/0!</v>
      </c>
      <c r="L251" s="6" t="e">
        <f>SUMIF(Sta!$A:$A,$A251,Sta!$W:$W)/$B251</f>
        <v>#DIV/0!</v>
      </c>
      <c r="M251" s="6" t="e">
        <f>SUMIF(Sta!$B:$B,$A251,Sta!$X:$X)/$C251</f>
        <v>#DIV/0!</v>
      </c>
      <c r="N251" s="11" t="e">
        <f>(COUNTIFS(Sta!$A:$A,$A251,Sta!$Y:$Y,"&gt;8") +COUNTIFS(Sta!$B:$B,$A251,Sta!$Y:$Y,"&gt;8"))/$D251</f>
        <v>#DIV/0!</v>
      </c>
      <c r="O251" s="8" t="e">
        <f>COUNTIFS(Sta!$A:$A,$A251,Sta!$Y:$Y,"&gt;8")/$B251</f>
        <v>#DIV/0!</v>
      </c>
      <c r="P251" s="8" t="e">
        <f>COUNTIFS(Sta!$B:$B,$A251,Sta!$Y:$Y,"&gt;8")/$C251</f>
        <v>#DIV/0!</v>
      </c>
      <c r="Q251" s="11" t="e">
        <f>(COUNTIFS(Sta!$A:$A,$A251,Sta!$Y:$Y,"&gt;10") +COUNTIFS(Sta!$B:$B,$A251,Sta!$Y:$Y,"&gt;10"))/$D251</f>
        <v>#DIV/0!</v>
      </c>
      <c r="R251" s="8" t="e">
        <f>COUNTIFS(Sta!$A:$A,$A251,Sta!$Y:$Y,"&gt;10")/$B251</f>
        <v>#DIV/0!</v>
      </c>
      <c r="S251" s="8" t="e">
        <f>COUNTIFS(Sta!$B:$B,$A251,Sta!$Y:$Y,"&gt;10")/$C251</f>
        <v>#DIV/0!</v>
      </c>
      <c r="T251" s="11" t="e">
        <f>(COUNTIFS(Sta!$A:$A,$A251,Sta!$Y:$Y,"&lt;12") +COUNTIFS(Sta!$B:$B,$A251,Sta!$Y:$Y,"&lt;12"))/$D251</f>
        <v>#DIV/0!</v>
      </c>
      <c r="U251" s="8" t="e">
        <f>COUNTIFS(Sta!$A:$A,$A251,Sta!$Y:$Y,"&lt;12")/$B251</f>
        <v>#DIV/0!</v>
      </c>
      <c r="V251" s="8" t="e">
        <f>COUNTIFS(Sta!$B:$B,$A251,Sta!$Y:$Y,"&lt;12")/$C251</f>
        <v>#DIV/0!</v>
      </c>
    </row>
    <row r="252" spans="1:22" x14ac:dyDescent="0.3">
      <c r="A252" t="s">
        <v>374</v>
      </c>
      <c r="B252" s="9">
        <f>COUNTIF(Sta!A:A,A252)</f>
        <v>1</v>
      </c>
      <c r="C252" s="4">
        <f>COUNTIF(Sta!B:B,A252)</f>
        <v>2</v>
      </c>
      <c r="D252" s="4">
        <f t="shared" si="7"/>
        <v>3</v>
      </c>
      <c r="E252" s="10">
        <f>(SUMIF(Sta!$A:$A,$A252,Sta!$Y:$Y)  + SUMIF(Sta!$B:$B,$A252,Sta!$Y:$Y) )/$D252</f>
        <v>4.333333333333333</v>
      </c>
      <c r="F252" s="6">
        <f>SUMIF(Sta!$A:$A,$A252,Sta!$Y:$Y)/$B252</f>
        <v>5</v>
      </c>
      <c r="G252" s="6">
        <f>SUMIF(Sta!$B:$B,$A252,Sta!$Y:$Y)/$C252</f>
        <v>4</v>
      </c>
      <c r="H252" s="10">
        <f>(SUMIF(Sta!$A:$A,$A252,Sta!$U:$U)  + SUMIF(Sta!$B:$B,$A252,Sta!$V:$V) )/$D252</f>
        <v>1.3333333333333333</v>
      </c>
      <c r="I252" s="6">
        <f>SUMIF(Sta!$A:$A,$A252,Sta!$U:$U)/$B252</f>
        <v>3</v>
      </c>
      <c r="J252" s="6">
        <f>SUMIF(Sta!$B:$B,$A252,Sta!$V:$V)/$C252</f>
        <v>0.5</v>
      </c>
      <c r="K252" s="10">
        <f>(SUMIF(Sta!$A:$A,$A252,Sta!$W:$W)  + SUMIF(Sta!$B:$B,$A252,Sta!$X:$X) )/$D252</f>
        <v>3</v>
      </c>
      <c r="L252" s="6">
        <f>SUMIF(Sta!$A:$A,$A252,Sta!$W:$W)/$B252</f>
        <v>2</v>
      </c>
      <c r="M252" s="6">
        <f>SUMIF(Sta!$B:$B,$A252,Sta!$X:$X)/$C252</f>
        <v>3.5</v>
      </c>
      <c r="N252" s="11">
        <f>(COUNTIFS(Sta!$A:$A,$A252,Sta!$Y:$Y,"&gt;8") +COUNTIFS(Sta!$B:$B,$A252,Sta!$Y:$Y,"&gt;8"))/$D252</f>
        <v>0</v>
      </c>
      <c r="O252" s="8">
        <f>COUNTIFS(Sta!$A:$A,$A252,Sta!$Y:$Y,"&gt;8")/$B252</f>
        <v>0</v>
      </c>
      <c r="P252" s="8">
        <f>COUNTIFS(Sta!$B:$B,$A252,Sta!$Y:$Y,"&gt;8")/$C252</f>
        <v>0</v>
      </c>
      <c r="Q252" s="11">
        <f>(COUNTIFS(Sta!$A:$A,$A252,Sta!$Y:$Y,"&gt;10") +COUNTIFS(Sta!$B:$B,$A252,Sta!$Y:$Y,"&gt;10"))/$D252</f>
        <v>0</v>
      </c>
      <c r="R252" s="8">
        <f>COUNTIFS(Sta!$A:$A,$A252,Sta!$Y:$Y,"&gt;10")/$B252</f>
        <v>0</v>
      </c>
      <c r="S252" s="8">
        <f>COUNTIFS(Sta!$B:$B,$A252,Sta!$Y:$Y,"&gt;10")/$C252</f>
        <v>0</v>
      </c>
      <c r="T252" s="11">
        <f>(COUNTIFS(Sta!$A:$A,$A252,Sta!$Y:$Y,"&lt;12") +COUNTIFS(Sta!$B:$B,$A252,Sta!$Y:$Y,"&lt;12"))/$D252</f>
        <v>0.66666666666666663</v>
      </c>
      <c r="U252" s="8">
        <f>COUNTIFS(Sta!$A:$A,$A252,Sta!$Y:$Y,"&lt;12")/$B252</f>
        <v>1</v>
      </c>
      <c r="V252" s="8">
        <f>COUNTIFS(Sta!$B:$B,$A252,Sta!$Y:$Y,"&lt;12")/$C252</f>
        <v>0.5</v>
      </c>
    </row>
    <row r="253" spans="1:22" x14ac:dyDescent="0.3">
      <c r="A253" t="s">
        <v>363</v>
      </c>
      <c r="B253" s="9">
        <f>COUNTIF(Sta!A:A,A253)</f>
        <v>1</v>
      </c>
      <c r="C253" s="4">
        <f>COUNTIF(Sta!B:B,A253)</f>
        <v>2</v>
      </c>
      <c r="D253" s="4">
        <f t="shared" si="7"/>
        <v>3</v>
      </c>
      <c r="E253" s="10">
        <f>(SUMIF(Sta!$A:$A,$A253,Sta!$Y:$Y)  + SUMIF(Sta!$B:$B,$A253,Sta!$Y:$Y) )/$D253</f>
        <v>12</v>
      </c>
      <c r="F253" s="6">
        <f>SUMIF(Sta!$A:$A,$A253,Sta!$Y:$Y)/$B253</f>
        <v>8</v>
      </c>
      <c r="G253" s="6">
        <f>SUMIF(Sta!$B:$B,$A253,Sta!$Y:$Y)/$C253</f>
        <v>14</v>
      </c>
      <c r="H253" s="10">
        <f>(SUMIF(Sta!$A:$A,$A253,Sta!$U:$U)  + SUMIF(Sta!$B:$B,$A253,Sta!$V:$V) )/$D253</f>
        <v>6</v>
      </c>
      <c r="I253" s="6">
        <f>SUMIF(Sta!$A:$A,$A253,Sta!$U:$U)/$B253</f>
        <v>5</v>
      </c>
      <c r="J253" s="6">
        <f>SUMIF(Sta!$B:$B,$A253,Sta!$V:$V)/$C253</f>
        <v>6.5</v>
      </c>
      <c r="K253" s="10">
        <f>(SUMIF(Sta!$A:$A,$A253,Sta!$W:$W)  + SUMIF(Sta!$B:$B,$A253,Sta!$X:$X) )/$D253</f>
        <v>6</v>
      </c>
      <c r="L253" s="6">
        <f>SUMIF(Sta!$A:$A,$A253,Sta!$W:$W)/$B253</f>
        <v>3</v>
      </c>
      <c r="M253" s="6">
        <f>SUMIF(Sta!$B:$B,$A253,Sta!$X:$X)/$C253</f>
        <v>7.5</v>
      </c>
      <c r="N253" s="11">
        <f>(COUNTIFS(Sta!$A:$A,$A253,Sta!$Y:$Y,"&gt;8") +COUNTIFS(Sta!$B:$B,$A253,Sta!$Y:$Y,"&gt;8"))/$D253</f>
        <v>0.66666666666666663</v>
      </c>
      <c r="O253" s="8">
        <f>COUNTIFS(Sta!$A:$A,$A253,Sta!$Y:$Y,"&gt;8")/$B253</f>
        <v>0</v>
      </c>
      <c r="P253" s="8">
        <f>COUNTIFS(Sta!$B:$B,$A253,Sta!$Y:$Y,"&gt;8")/$C253</f>
        <v>1</v>
      </c>
      <c r="Q253" s="11">
        <f>(COUNTIFS(Sta!$A:$A,$A253,Sta!$Y:$Y,"&gt;10") +COUNTIFS(Sta!$B:$B,$A253,Sta!$Y:$Y,"&gt;10"))/$D253</f>
        <v>0.66666666666666663</v>
      </c>
      <c r="R253" s="8">
        <f>COUNTIFS(Sta!$A:$A,$A253,Sta!$Y:$Y,"&gt;10")/$B253</f>
        <v>0</v>
      </c>
      <c r="S253" s="8">
        <f>COUNTIFS(Sta!$B:$B,$A253,Sta!$Y:$Y,"&gt;10")/$C253</f>
        <v>1</v>
      </c>
      <c r="T253" s="11">
        <f>(COUNTIFS(Sta!$A:$A,$A253,Sta!$Y:$Y,"&lt;12") +COUNTIFS(Sta!$B:$B,$A253,Sta!$Y:$Y,"&lt;12"))/$D253</f>
        <v>0.33333333333333331</v>
      </c>
      <c r="U253" s="8">
        <f>COUNTIFS(Sta!$A:$A,$A253,Sta!$Y:$Y,"&lt;12")/$B253</f>
        <v>1</v>
      </c>
      <c r="V253" s="8">
        <f>COUNTIFS(Sta!$B:$B,$A253,Sta!$Y:$Y,"&lt;12")/$C253</f>
        <v>0</v>
      </c>
    </row>
    <row r="254" spans="1:22" x14ac:dyDescent="0.3">
      <c r="A254" t="s">
        <v>365</v>
      </c>
      <c r="B254" s="9">
        <f>COUNTIF(Sta!A:A,A254)</f>
        <v>1</v>
      </c>
      <c r="C254" s="4">
        <f>COUNTIF(Sta!B:B,A254)</f>
        <v>2</v>
      </c>
      <c r="D254" s="4">
        <f t="shared" si="7"/>
        <v>3</v>
      </c>
      <c r="E254" s="10">
        <f>(SUMIF(Sta!$A:$A,$A254,Sta!$Y:$Y)  + SUMIF(Sta!$B:$B,$A254,Sta!$Y:$Y) )/$D254</f>
        <v>8.3333333333333339</v>
      </c>
      <c r="F254" s="6">
        <f>SUMIF(Sta!$A:$A,$A254,Sta!$Y:$Y)/$B254</f>
        <v>10</v>
      </c>
      <c r="G254" s="6">
        <f>SUMIF(Sta!$B:$B,$A254,Sta!$Y:$Y)/$C254</f>
        <v>7.5</v>
      </c>
      <c r="H254" s="10">
        <f>(SUMIF(Sta!$A:$A,$A254,Sta!$U:$U)  + SUMIF(Sta!$B:$B,$A254,Sta!$V:$V) )/$D254</f>
        <v>2.3333333333333335</v>
      </c>
      <c r="I254" s="6">
        <f>SUMIF(Sta!$A:$A,$A254,Sta!$U:$U)/$B254</f>
        <v>2</v>
      </c>
      <c r="J254" s="6">
        <f>SUMIF(Sta!$B:$B,$A254,Sta!$V:$V)/$C254</f>
        <v>2.5</v>
      </c>
      <c r="K254" s="10">
        <f>(SUMIF(Sta!$A:$A,$A254,Sta!$W:$W)  + SUMIF(Sta!$B:$B,$A254,Sta!$X:$X) )/$D254</f>
        <v>6</v>
      </c>
      <c r="L254" s="6">
        <f>SUMIF(Sta!$A:$A,$A254,Sta!$W:$W)/$B254</f>
        <v>8</v>
      </c>
      <c r="M254" s="6">
        <f>SUMIF(Sta!$B:$B,$A254,Sta!$X:$X)/$C254</f>
        <v>5</v>
      </c>
      <c r="N254" s="11">
        <f>(COUNTIFS(Sta!$A:$A,$A254,Sta!$Y:$Y,"&gt;8") +COUNTIFS(Sta!$B:$B,$A254,Sta!$Y:$Y,"&gt;8"))/$D254</f>
        <v>0.33333333333333331</v>
      </c>
      <c r="O254" s="8">
        <f>COUNTIFS(Sta!$A:$A,$A254,Sta!$Y:$Y,"&gt;8")/$B254</f>
        <v>1</v>
      </c>
      <c r="P254" s="8">
        <f>COUNTIFS(Sta!$B:$B,$A254,Sta!$Y:$Y,"&gt;8")/$C254</f>
        <v>0</v>
      </c>
      <c r="Q254" s="11">
        <f>(COUNTIFS(Sta!$A:$A,$A254,Sta!$Y:$Y,"&gt;10") +COUNTIFS(Sta!$B:$B,$A254,Sta!$Y:$Y,"&gt;10"))/$D254</f>
        <v>0</v>
      </c>
      <c r="R254" s="8">
        <f>COUNTIFS(Sta!$A:$A,$A254,Sta!$Y:$Y,"&gt;10")/$B254</f>
        <v>0</v>
      </c>
      <c r="S254" s="8">
        <f>COUNTIFS(Sta!$B:$B,$A254,Sta!$Y:$Y,"&gt;10")/$C254</f>
        <v>0</v>
      </c>
      <c r="T254" s="11">
        <f>(COUNTIFS(Sta!$A:$A,$A254,Sta!$Y:$Y,"&lt;12") +COUNTIFS(Sta!$B:$B,$A254,Sta!$Y:$Y,"&lt;12"))/$D254</f>
        <v>1</v>
      </c>
      <c r="U254" s="8">
        <f>COUNTIFS(Sta!$A:$A,$A254,Sta!$Y:$Y,"&lt;12")/$B254</f>
        <v>1</v>
      </c>
      <c r="V254" s="8">
        <f>COUNTIFS(Sta!$B:$B,$A254,Sta!$Y:$Y,"&lt;12")/$C254</f>
        <v>1</v>
      </c>
    </row>
    <row r="255" spans="1:22" x14ac:dyDescent="0.3">
      <c r="A255" t="s">
        <v>364</v>
      </c>
      <c r="B255" s="9">
        <f>COUNTIF(Sta!A:A,A255)</f>
        <v>1</v>
      </c>
      <c r="C255" s="4">
        <f>COUNTIF(Sta!B:B,A255)</f>
        <v>2</v>
      </c>
      <c r="D255" s="4">
        <f t="shared" si="7"/>
        <v>3</v>
      </c>
      <c r="E255" s="10">
        <f>(SUMIF(Sta!$A:$A,$A255,Sta!$Y:$Y)  + SUMIF(Sta!$B:$B,$A255,Sta!$Y:$Y) )/$D255</f>
        <v>9</v>
      </c>
      <c r="F255" s="6">
        <f>SUMIF(Sta!$A:$A,$A255,Sta!$Y:$Y)/$B255</f>
        <v>10</v>
      </c>
      <c r="G255" s="6">
        <f>SUMIF(Sta!$B:$B,$A255,Sta!$Y:$Y)/$C255</f>
        <v>8.5</v>
      </c>
      <c r="H255" s="10">
        <f>(SUMIF(Sta!$A:$A,$A255,Sta!$U:$U)  + SUMIF(Sta!$B:$B,$A255,Sta!$V:$V) )/$D255</f>
        <v>5.666666666666667</v>
      </c>
      <c r="I255" s="6">
        <f>SUMIF(Sta!$A:$A,$A255,Sta!$U:$U)/$B255</f>
        <v>8</v>
      </c>
      <c r="J255" s="6">
        <f>SUMIF(Sta!$B:$B,$A255,Sta!$V:$V)/$C255</f>
        <v>4.5</v>
      </c>
      <c r="K255" s="10">
        <f>(SUMIF(Sta!$A:$A,$A255,Sta!$W:$W)  + SUMIF(Sta!$B:$B,$A255,Sta!$X:$X) )/$D255</f>
        <v>3.3333333333333335</v>
      </c>
      <c r="L255" s="6">
        <f>SUMIF(Sta!$A:$A,$A255,Sta!$W:$W)/$B255</f>
        <v>2</v>
      </c>
      <c r="M255" s="6">
        <f>SUMIF(Sta!$B:$B,$A255,Sta!$X:$X)/$C255</f>
        <v>4</v>
      </c>
      <c r="N255" s="11">
        <f>(COUNTIFS(Sta!$A:$A,$A255,Sta!$Y:$Y,"&gt;8") +COUNTIFS(Sta!$B:$B,$A255,Sta!$Y:$Y,"&gt;8"))/$D255</f>
        <v>0.66666666666666663</v>
      </c>
      <c r="O255" s="8">
        <f>COUNTIFS(Sta!$A:$A,$A255,Sta!$Y:$Y,"&gt;8")/$B255</f>
        <v>1</v>
      </c>
      <c r="P255" s="8">
        <f>COUNTIFS(Sta!$B:$B,$A255,Sta!$Y:$Y,"&gt;8")/$C255</f>
        <v>0.5</v>
      </c>
      <c r="Q255" s="11">
        <f>(COUNTIFS(Sta!$A:$A,$A255,Sta!$Y:$Y,"&gt;10") +COUNTIFS(Sta!$B:$B,$A255,Sta!$Y:$Y,"&gt;10"))/$D255</f>
        <v>0</v>
      </c>
      <c r="R255" s="8">
        <f>COUNTIFS(Sta!$A:$A,$A255,Sta!$Y:$Y,"&gt;10")/$B255</f>
        <v>0</v>
      </c>
      <c r="S255" s="8">
        <f>COUNTIFS(Sta!$B:$B,$A255,Sta!$Y:$Y,"&gt;10")/$C255</f>
        <v>0</v>
      </c>
      <c r="T255" s="11">
        <f>(COUNTIFS(Sta!$A:$A,$A255,Sta!$Y:$Y,"&lt;12") +COUNTIFS(Sta!$B:$B,$A255,Sta!$Y:$Y,"&lt;12"))/$D255</f>
        <v>1</v>
      </c>
      <c r="U255" s="8">
        <f>COUNTIFS(Sta!$A:$A,$A255,Sta!$Y:$Y,"&lt;12")/$B255</f>
        <v>1</v>
      </c>
      <c r="V255" s="8">
        <f>COUNTIFS(Sta!$B:$B,$A255,Sta!$Y:$Y,"&lt;12")/$C255</f>
        <v>1</v>
      </c>
    </row>
    <row r="256" spans="1:22" x14ac:dyDescent="0.3">
      <c r="A256" t="s">
        <v>367</v>
      </c>
      <c r="B256" s="9">
        <f>COUNTIF(Sta!A:A,A256)</f>
        <v>0</v>
      </c>
      <c r="C256" s="4">
        <f>COUNTIF(Sta!B:B,A256)</f>
        <v>0</v>
      </c>
      <c r="D256" s="4">
        <f t="shared" si="7"/>
        <v>0</v>
      </c>
      <c r="E256" s="10" t="e">
        <f>(SUMIF(Sta!$A:$A,$A256,Sta!$Y:$Y)  + SUMIF(Sta!$B:$B,$A256,Sta!$Y:$Y) )/$D256</f>
        <v>#DIV/0!</v>
      </c>
      <c r="F256" s="6" t="e">
        <f>SUMIF(Sta!$A:$A,$A256,Sta!$Y:$Y)/$B256</f>
        <v>#DIV/0!</v>
      </c>
      <c r="G256" s="6" t="e">
        <f>SUMIF(Sta!$B:$B,$A256,Sta!$Y:$Y)/$C256</f>
        <v>#DIV/0!</v>
      </c>
      <c r="H256" s="10" t="e">
        <f>(SUMIF(Sta!$A:$A,$A256,Sta!$U:$U)  + SUMIF(Sta!$B:$B,$A256,Sta!$V:$V) )/$D256</f>
        <v>#DIV/0!</v>
      </c>
      <c r="I256" s="6" t="e">
        <f>SUMIF(Sta!$A:$A,$A256,Sta!$U:$U)/$B256</f>
        <v>#DIV/0!</v>
      </c>
      <c r="J256" s="6" t="e">
        <f>SUMIF(Sta!$B:$B,$A256,Sta!$V:$V)/$C256</f>
        <v>#DIV/0!</v>
      </c>
      <c r="K256" s="10" t="e">
        <f>(SUMIF(Sta!$A:$A,$A256,Sta!$W:$W)  + SUMIF(Sta!$B:$B,$A256,Sta!$X:$X) )/$D256</f>
        <v>#DIV/0!</v>
      </c>
      <c r="L256" s="6" t="e">
        <f>SUMIF(Sta!$A:$A,$A256,Sta!$W:$W)/$B256</f>
        <v>#DIV/0!</v>
      </c>
      <c r="M256" s="6" t="e">
        <f>SUMIF(Sta!$B:$B,$A256,Sta!$X:$X)/$C256</f>
        <v>#DIV/0!</v>
      </c>
      <c r="N256" s="11" t="e">
        <f>(COUNTIFS(Sta!$A:$A,$A256,Sta!$Y:$Y,"&gt;8") +COUNTIFS(Sta!$B:$B,$A256,Sta!$Y:$Y,"&gt;8"))/$D256</f>
        <v>#DIV/0!</v>
      </c>
      <c r="O256" s="8" t="e">
        <f>COUNTIFS(Sta!$A:$A,$A256,Sta!$Y:$Y,"&gt;8")/$B256</f>
        <v>#DIV/0!</v>
      </c>
      <c r="P256" s="8" t="e">
        <f>COUNTIFS(Sta!$B:$B,$A256,Sta!$Y:$Y,"&gt;8")/$C256</f>
        <v>#DIV/0!</v>
      </c>
      <c r="Q256" s="11" t="e">
        <f>(COUNTIFS(Sta!$A:$A,$A256,Sta!$Y:$Y,"&gt;10") +COUNTIFS(Sta!$B:$B,$A256,Sta!$Y:$Y,"&gt;10"))/$D256</f>
        <v>#DIV/0!</v>
      </c>
      <c r="R256" s="8" t="e">
        <f>COUNTIFS(Sta!$A:$A,$A256,Sta!$Y:$Y,"&gt;10")/$B256</f>
        <v>#DIV/0!</v>
      </c>
      <c r="S256" s="8" t="e">
        <f>COUNTIFS(Sta!$B:$B,$A256,Sta!$Y:$Y,"&gt;10")/$C256</f>
        <v>#DIV/0!</v>
      </c>
      <c r="T256" s="11" t="e">
        <f>(COUNTIFS(Sta!$A:$A,$A256,Sta!$Y:$Y,"&lt;12") +COUNTIFS(Sta!$B:$B,$A256,Sta!$Y:$Y,"&lt;12"))/$D256</f>
        <v>#DIV/0!</v>
      </c>
      <c r="U256" s="8" t="e">
        <f>COUNTIFS(Sta!$A:$A,$A256,Sta!$Y:$Y,"&lt;12")/$B256</f>
        <v>#DIV/0!</v>
      </c>
      <c r="V256" s="8" t="e">
        <f>COUNTIFS(Sta!$B:$B,$A256,Sta!$Y:$Y,"&lt;12")/$C256</f>
        <v>#DIV/0!</v>
      </c>
    </row>
    <row r="257" spans="1:22" x14ac:dyDescent="0.3">
      <c r="A257" t="s">
        <v>360</v>
      </c>
      <c r="B257" s="9">
        <f>COUNTIF(Sta!A:A,A257)</f>
        <v>2</v>
      </c>
      <c r="C257" s="4">
        <f>COUNTIF(Sta!B:B,A257)</f>
        <v>1</v>
      </c>
      <c r="D257" s="4">
        <f t="shared" si="7"/>
        <v>3</v>
      </c>
      <c r="E257" s="10">
        <f>(SUMIF(Sta!$A:$A,$A257,Sta!$Y:$Y)  + SUMIF(Sta!$B:$B,$A257,Sta!$Y:$Y) )/$D257</f>
        <v>8.3333333333333339</v>
      </c>
      <c r="F257" s="6">
        <f>SUMIF(Sta!$A:$A,$A257,Sta!$Y:$Y)/$B257</f>
        <v>9</v>
      </c>
      <c r="G257" s="6">
        <f>SUMIF(Sta!$B:$B,$A257,Sta!$Y:$Y)/$C257</f>
        <v>7</v>
      </c>
      <c r="H257" s="10">
        <f>(SUMIF(Sta!$A:$A,$A257,Sta!$U:$U)  + SUMIF(Sta!$B:$B,$A257,Sta!$V:$V) )/$D257</f>
        <v>4.666666666666667</v>
      </c>
      <c r="I257" s="6">
        <f>SUMIF(Sta!$A:$A,$A257,Sta!$U:$U)/$B257</f>
        <v>4.5</v>
      </c>
      <c r="J257" s="6">
        <f>SUMIF(Sta!$B:$B,$A257,Sta!$V:$V)/$C257</f>
        <v>5</v>
      </c>
      <c r="K257" s="10">
        <f>(SUMIF(Sta!$A:$A,$A257,Sta!$W:$W)  + SUMIF(Sta!$B:$B,$A257,Sta!$X:$X) )/$D257</f>
        <v>3.6666666666666665</v>
      </c>
      <c r="L257" s="6">
        <f>SUMIF(Sta!$A:$A,$A257,Sta!$W:$W)/$B257</f>
        <v>4.5</v>
      </c>
      <c r="M257" s="6">
        <f>SUMIF(Sta!$B:$B,$A257,Sta!$X:$X)/$C257</f>
        <v>2</v>
      </c>
      <c r="N257" s="11">
        <f>(COUNTIFS(Sta!$A:$A,$A257,Sta!$Y:$Y,"&gt;8") +COUNTIFS(Sta!$B:$B,$A257,Sta!$Y:$Y,"&gt;8"))/$D257</f>
        <v>0.33333333333333331</v>
      </c>
      <c r="O257" s="8">
        <f>COUNTIFS(Sta!$A:$A,$A257,Sta!$Y:$Y,"&gt;8")/$B257</f>
        <v>0.5</v>
      </c>
      <c r="P257" s="8">
        <f>COUNTIFS(Sta!$B:$B,$A257,Sta!$Y:$Y,"&gt;8")/$C257</f>
        <v>0</v>
      </c>
      <c r="Q257" s="11">
        <f>(COUNTIFS(Sta!$A:$A,$A257,Sta!$Y:$Y,"&gt;10") +COUNTIFS(Sta!$B:$B,$A257,Sta!$Y:$Y,"&gt;10"))/$D257</f>
        <v>0</v>
      </c>
      <c r="R257" s="8">
        <f>COUNTIFS(Sta!$A:$A,$A257,Sta!$Y:$Y,"&gt;10")/$B257</f>
        <v>0</v>
      </c>
      <c r="S257" s="8">
        <f>COUNTIFS(Sta!$B:$B,$A257,Sta!$Y:$Y,"&gt;10")/$C257</f>
        <v>0</v>
      </c>
      <c r="T257" s="11">
        <f>(COUNTIFS(Sta!$A:$A,$A257,Sta!$Y:$Y,"&lt;12") +COUNTIFS(Sta!$B:$B,$A257,Sta!$Y:$Y,"&lt;12"))/$D257</f>
        <v>1</v>
      </c>
      <c r="U257" s="8">
        <f>COUNTIFS(Sta!$A:$A,$A257,Sta!$Y:$Y,"&lt;12")/$B257</f>
        <v>1</v>
      </c>
      <c r="V257" s="8">
        <f>COUNTIFS(Sta!$B:$B,$A257,Sta!$Y:$Y,"&lt;12")/$C257</f>
        <v>1</v>
      </c>
    </row>
    <row r="258" spans="1:22" x14ac:dyDescent="0.3">
      <c r="A258" t="s">
        <v>369</v>
      </c>
      <c r="B258" s="9">
        <f>COUNTIF(Sta!A:A,A258)</f>
        <v>2</v>
      </c>
      <c r="C258" s="4">
        <f>COUNTIF(Sta!B:B,A258)</f>
        <v>1</v>
      </c>
      <c r="D258" s="4">
        <f t="shared" si="7"/>
        <v>3</v>
      </c>
      <c r="E258" s="10">
        <f>(SUMIF(Sta!$A:$A,$A258,Sta!$Y:$Y)  + SUMIF(Sta!$B:$B,$A258,Sta!$Y:$Y) )/$D258</f>
        <v>7</v>
      </c>
      <c r="F258" s="6">
        <f>SUMIF(Sta!$A:$A,$A258,Sta!$Y:$Y)/$B258</f>
        <v>6.5</v>
      </c>
      <c r="G258" s="6">
        <f>SUMIF(Sta!$B:$B,$A258,Sta!$Y:$Y)/$C258</f>
        <v>8</v>
      </c>
      <c r="H258" s="10">
        <f>(SUMIF(Sta!$A:$A,$A258,Sta!$U:$U)  + SUMIF(Sta!$B:$B,$A258,Sta!$V:$V) )/$D258</f>
        <v>2.3333333333333335</v>
      </c>
      <c r="I258" s="6">
        <f>SUMIF(Sta!$A:$A,$A258,Sta!$U:$U)/$B258</f>
        <v>2</v>
      </c>
      <c r="J258" s="6">
        <f>SUMIF(Sta!$B:$B,$A258,Sta!$V:$V)/$C258</f>
        <v>3</v>
      </c>
      <c r="K258" s="10">
        <f>(SUMIF(Sta!$A:$A,$A258,Sta!$W:$W)  + SUMIF(Sta!$B:$B,$A258,Sta!$X:$X) )/$D258</f>
        <v>4.666666666666667</v>
      </c>
      <c r="L258" s="6">
        <f>SUMIF(Sta!$A:$A,$A258,Sta!$W:$W)/$B258</f>
        <v>4.5</v>
      </c>
      <c r="M258" s="6">
        <f>SUMIF(Sta!$B:$B,$A258,Sta!$X:$X)/$C258</f>
        <v>5</v>
      </c>
      <c r="N258" s="11">
        <f>(COUNTIFS(Sta!$A:$A,$A258,Sta!$Y:$Y,"&gt;8") +COUNTIFS(Sta!$B:$B,$A258,Sta!$Y:$Y,"&gt;8"))/$D258</f>
        <v>0</v>
      </c>
      <c r="O258" s="8">
        <f>COUNTIFS(Sta!$A:$A,$A258,Sta!$Y:$Y,"&gt;8")/$B258</f>
        <v>0</v>
      </c>
      <c r="P258" s="8">
        <f>COUNTIFS(Sta!$B:$B,$A258,Sta!$Y:$Y,"&gt;8")/$C258</f>
        <v>0</v>
      </c>
      <c r="Q258" s="11">
        <f>(COUNTIFS(Sta!$A:$A,$A258,Sta!$Y:$Y,"&gt;10") +COUNTIFS(Sta!$B:$B,$A258,Sta!$Y:$Y,"&gt;10"))/$D258</f>
        <v>0</v>
      </c>
      <c r="R258" s="8">
        <f>COUNTIFS(Sta!$A:$A,$A258,Sta!$Y:$Y,"&gt;10")/$B258</f>
        <v>0</v>
      </c>
      <c r="S258" s="8">
        <f>COUNTIFS(Sta!$B:$B,$A258,Sta!$Y:$Y,"&gt;10")/$C258</f>
        <v>0</v>
      </c>
      <c r="T258" s="11">
        <f>(COUNTIFS(Sta!$A:$A,$A258,Sta!$Y:$Y,"&lt;12") +COUNTIFS(Sta!$B:$B,$A258,Sta!$Y:$Y,"&lt;12"))/$D258</f>
        <v>1</v>
      </c>
      <c r="U258" s="8">
        <f>COUNTIFS(Sta!$A:$A,$A258,Sta!$Y:$Y,"&lt;12")/$B258</f>
        <v>1</v>
      </c>
      <c r="V258" s="8">
        <f>COUNTIFS(Sta!$B:$B,$A258,Sta!$Y:$Y,"&lt;12")/$C258</f>
        <v>1</v>
      </c>
    </row>
    <row r="259" spans="1:22" x14ac:dyDescent="0.3">
      <c r="A259" t="s">
        <v>366</v>
      </c>
      <c r="B259" s="9">
        <f>COUNTIF(Sta!A:A,A259)</f>
        <v>1</v>
      </c>
      <c r="C259" s="4">
        <f>COUNTIF(Sta!B:B,A259)</f>
        <v>2</v>
      </c>
      <c r="D259" s="4">
        <f t="shared" si="7"/>
        <v>3</v>
      </c>
      <c r="E259" s="10">
        <f>(SUMIF(Sta!$A:$A,$A259,Sta!$Y:$Y)  + SUMIF(Sta!$B:$B,$A259,Sta!$Y:$Y) )/$D259</f>
        <v>9</v>
      </c>
      <c r="F259" s="6">
        <f>SUMIF(Sta!$A:$A,$A259,Sta!$Y:$Y)/$B259</f>
        <v>11</v>
      </c>
      <c r="G259" s="6">
        <f>SUMIF(Sta!$B:$B,$A259,Sta!$Y:$Y)/$C259</f>
        <v>8</v>
      </c>
      <c r="H259" s="10">
        <f>(SUMIF(Sta!$A:$A,$A259,Sta!$U:$U)  + SUMIF(Sta!$B:$B,$A259,Sta!$V:$V) )/$D259</f>
        <v>4.666666666666667</v>
      </c>
      <c r="I259" s="6">
        <f>SUMIF(Sta!$A:$A,$A259,Sta!$U:$U)/$B259</f>
        <v>7</v>
      </c>
      <c r="J259" s="6">
        <f>SUMIF(Sta!$B:$B,$A259,Sta!$V:$V)/$C259</f>
        <v>3.5</v>
      </c>
      <c r="K259" s="10">
        <f>(SUMIF(Sta!$A:$A,$A259,Sta!$W:$W)  + SUMIF(Sta!$B:$B,$A259,Sta!$X:$X) )/$D259</f>
        <v>4.333333333333333</v>
      </c>
      <c r="L259" s="6">
        <f>SUMIF(Sta!$A:$A,$A259,Sta!$W:$W)/$B259</f>
        <v>4</v>
      </c>
      <c r="M259" s="6">
        <f>SUMIF(Sta!$B:$B,$A259,Sta!$X:$X)/$C259</f>
        <v>4.5</v>
      </c>
      <c r="N259" s="11">
        <f>(COUNTIFS(Sta!$A:$A,$A259,Sta!$Y:$Y,"&gt;8") +COUNTIFS(Sta!$B:$B,$A259,Sta!$Y:$Y,"&gt;8"))/$D259</f>
        <v>0.33333333333333331</v>
      </c>
      <c r="O259" s="8">
        <f>COUNTIFS(Sta!$A:$A,$A259,Sta!$Y:$Y,"&gt;8")/$B259</f>
        <v>1</v>
      </c>
      <c r="P259" s="8">
        <f>COUNTIFS(Sta!$B:$B,$A259,Sta!$Y:$Y,"&gt;8")/$C259</f>
        <v>0</v>
      </c>
      <c r="Q259" s="11">
        <f>(COUNTIFS(Sta!$A:$A,$A259,Sta!$Y:$Y,"&gt;10") +COUNTIFS(Sta!$B:$B,$A259,Sta!$Y:$Y,"&gt;10"))/$D259</f>
        <v>0.33333333333333331</v>
      </c>
      <c r="R259" s="8">
        <f>COUNTIFS(Sta!$A:$A,$A259,Sta!$Y:$Y,"&gt;10")/$B259</f>
        <v>1</v>
      </c>
      <c r="S259" s="8">
        <f>COUNTIFS(Sta!$B:$B,$A259,Sta!$Y:$Y,"&gt;10")/$C259</f>
        <v>0</v>
      </c>
      <c r="T259" s="11">
        <f>(COUNTIFS(Sta!$A:$A,$A259,Sta!$Y:$Y,"&lt;12") +COUNTIFS(Sta!$B:$B,$A259,Sta!$Y:$Y,"&lt;12"))/$D259</f>
        <v>1</v>
      </c>
      <c r="U259" s="8">
        <f>COUNTIFS(Sta!$A:$A,$A259,Sta!$Y:$Y,"&lt;12")/$B259</f>
        <v>1</v>
      </c>
      <c r="V259" s="8">
        <f>COUNTIFS(Sta!$B:$B,$A259,Sta!$Y:$Y,"&lt;12")/$C259</f>
        <v>1</v>
      </c>
    </row>
    <row r="260" spans="1:22" x14ac:dyDescent="0.3">
      <c r="A260" t="s">
        <v>371</v>
      </c>
      <c r="B260" s="9">
        <f>COUNTIF(Sta!A:A,A260)</f>
        <v>1</v>
      </c>
      <c r="C260" s="4">
        <f>COUNTIF(Sta!B:B,A260)</f>
        <v>2</v>
      </c>
      <c r="D260" s="4">
        <f t="shared" si="7"/>
        <v>3</v>
      </c>
      <c r="E260" s="10">
        <f>(SUMIF(Sta!$A:$A,$A260,Sta!$Y:$Y)  + SUMIF(Sta!$B:$B,$A260,Sta!$Y:$Y) )/$D260</f>
        <v>8.6666666666666661</v>
      </c>
      <c r="F260" s="6">
        <f>SUMIF(Sta!$A:$A,$A260,Sta!$Y:$Y)/$B260</f>
        <v>8</v>
      </c>
      <c r="G260" s="6">
        <f>SUMIF(Sta!$B:$B,$A260,Sta!$Y:$Y)/$C260</f>
        <v>9</v>
      </c>
      <c r="H260" s="10">
        <f>(SUMIF(Sta!$A:$A,$A260,Sta!$U:$U)  + SUMIF(Sta!$B:$B,$A260,Sta!$V:$V) )/$D260</f>
        <v>3.6666666666666665</v>
      </c>
      <c r="I260" s="6">
        <f>SUMIF(Sta!$A:$A,$A260,Sta!$U:$U)/$B260</f>
        <v>7</v>
      </c>
      <c r="J260" s="6">
        <f>SUMIF(Sta!$B:$B,$A260,Sta!$V:$V)/$C260</f>
        <v>2</v>
      </c>
      <c r="K260" s="10">
        <f>(SUMIF(Sta!$A:$A,$A260,Sta!$W:$W)  + SUMIF(Sta!$B:$B,$A260,Sta!$X:$X) )/$D260</f>
        <v>5</v>
      </c>
      <c r="L260" s="6">
        <f>SUMIF(Sta!$A:$A,$A260,Sta!$W:$W)/$B260</f>
        <v>1</v>
      </c>
      <c r="M260" s="6">
        <f>SUMIF(Sta!$B:$B,$A260,Sta!$X:$X)/$C260</f>
        <v>7</v>
      </c>
      <c r="N260" s="11">
        <f>(COUNTIFS(Sta!$A:$A,$A260,Sta!$Y:$Y,"&gt;8") +COUNTIFS(Sta!$B:$B,$A260,Sta!$Y:$Y,"&gt;8"))/$D260</f>
        <v>0.33333333333333331</v>
      </c>
      <c r="O260" s="8">
        <f>COUNTIFS(Sta!$A:$A,$A260,Sta!$Y:$Y,"&gt;8")/$B260</f>
        <v>0</v>
      </c>
      <c r="P260" s="8">
        <f>COUNTIFS(Sta!$B:$B,$A260,Sta!$Y:$Y,"&gt;8")/$C260</f>
        <v>0.5</v>
      </c>
      <c r="Q260" s="11">
        <f>(COUNTIFS(Sta!$A:$A,$A260,Sta!$Y:$Y,"&gt;10") +COUNTIFS(Sta!$B:$B,$A260,Sta!$Y:$Y,"&gt;10"))/$D260</f>
        <v>0</v>
      </c>
      <c r="R260" s="8">
        <f>COUNTIFS(Sta!$A:$A,$A260,Sta!$Y:$Y,"&gt;10")/$B260</f>
        <v>0</v>
      </c>
      <c r="S260" s="8">
        <f>COUNTIFS(Sta!$B:$B,$A260,Sta!$Y:$Y,"&gt;10")/$C260</f>
        <v>0</v>
      </c>
      <c r="T260" s="11">
        <f>(COUNTIFS(Sta!$A:$A,$A260,Sta!$Y:$Y,"&lt;12") +COUNTIFS(Sta!$B:$B,$A260,Sta!$Y:$Y,"&lt;12"))/$D260</f>
        <v>1</v>
      </c>
      <c r="U260" s="8">
        <f>COUNTIFS(Sta!$A:$A,$A260,Sta!$Y:$Y,"&lt;12")/$B260</f>
        <v>1</v>
      </c>
      <c r="V260" s="8">
        <f>COUNTIFS(Sta!$B:$B,$A260,Sta!$Y:$Y,"&lt;12")/$C260</f>
        <v>1</v>
      </c>
    </row>
    <row r="261" spans="1:22" x14ac:dyDescent="0.3">
      <c r="A261" t="s">
        <v>370</v>
      </c>
      <c r="B261" s="9">
        <f>COUNTIF(Sta!A:A,A261)</f>
        <v>0</v>
      </c>
      <c r="C261" s="4">
        <f>COUNTIF(Sta!B:B,A261)</f>
        <v>0</v>
      </c>
      <c r="D261" s="4">
        <f t="shared" si="7"/>
        <v>0</v>
      </c>
      <c r="E261" s="10" t="e">
        <f>(SUMIF(Sta!$A:$A,$A261,Sta!$Y:$Y)  + SUMIF(Sta!$B:$B,$A261,Sta!$Y:$Y) )/$D261</f>
        <v>#DIV/0!</v>
      </c>
      <c r="F261" s="6" t="e">
        <f>SUMIF(Sta!$A:$A,$A261,Sta!$Y:$Y)/$B261</f>
        <v>#DIV/0!</v>
      </c>
      <c r="G261" s="6" t="e">
        <f>SUMIF(Sta!$B:$B,$A261,Sta!$Y:$Y)/$C261</f>
        <v>#DIV/0!</v>
      </c>
      <c r="H261" s="10" t="e">
        <f>(SUMIF(Sta!$A:$A,$A261,Sta!$U:$U)  + SUMIF(Sta!$B:$B,$A261,Sta!$V:$V) )/$D261</f>
        <v>#DIV/0!</v>
      </c>
      <c r="I261" s="6" t="e">
        <f>SUMIF(Sta!$A:$A,$A261,Sta!$U:$U)/$B261</f>
        <v>#DIV/0!</v>
      </c>
      <c r="J261" s="6" t="e">
        <f>SUMIF(Sta!$B:$B,$A261,Sta!$V:$V)/$C261</f>
        <v>#DIV/0!</v>
      </c>
      <c r="K261" s="10" t="e">
        <f>(SUMIF(Sta!$A:$A,$A261,Sta!$W:$W)  + SUMIF(Sta!$B:$B,$A261,Sta!$X:$X) )/$D261</f>
        <v>#DIV/0!</v>
      </c>
      <c r="L261" s="6" t="e">
        <f>SUMIF(Sta!$A:$A,$A261,Sta!$W:$W)/$B261</f>
        <v>#DIV/0!</v>
      </c>
      <c r="M261" s="6" t="e">
        <f>SUMIF(Sta!$B:$B,$A261,Sta!$X:$X)/$C261</f>
        <v>#DIV/0!</v>
      </c>
      <c r="N261" s="11" t="e">
        <f>(COUNTIFS(Sta!$A:$A,$A261,Sta!$Y:$Y,"&gt;8") +COUNTIFS(Sta!$B:$B,$A261,Sta!$Y:$Y,"&gt;8"))/$D261</f>
        <v>#DIV/0!</v>
      </c>
      <c r="O261" s="8" t="e">
        <f>COUNTIFS(Sta!$A:$A,$A261,Sta!$Y:$Y,"&gt;8")/$B261</f>
        <v>#DIV/0!</v>
      </c>
      <c r="P261" s="8" t="e">
        <f>COUNTIFS(Sta!$B:$B,$A261,Sta!$Y:$Y,"&gt;8")/$C261</f>
        <v>#DIV/0!</v>
      </c>
      <c r="Q261" s="11" t="e">
        <f>(COUNTIFS(Sta!$A:$A,$A261,Sta!$Y:$Y,"&gt;10") +COUNTIFS(Sta!$B:$B,$A261,Sta!$Y:$Y,"&gt;10"))/$D261</f>
        <v>#DIV/0!</v>
      </c>
      <c r="R261" s="8" t="e">
        <f>COUNTIFS(Sta!$A:$A,$A261,Sta!$Y:$Y,"&gt;10")/$B261</f>
        <v>#DIV/0!</v>
      </c>
      <c r="S261" s="8" t="e">
        <f>COUNTIFS(Sta!$B:$B,$A261,Sta!$Y:$Y,"&gt;10")/$C261</f>
        <v>#DIV/0!</v>
      </c>
      <c r="T261" s="11" t="e">
        <f>(COUNTIFS(Sta!$A:$A,$A261,Sta!$Y:$Y,"&lt;12") +COUNTIFS(Sta!$B:$B,$A261,Sta!$Y:$Y,"&lt;12"))/$D261</f>
        <v>#DIV/0!</v>
      </c>
      <c r="U261" s="8" t="e">
        <f>COUNTIFS(Sta!$A:$A,$A261,Sta!$Y:$Y,"&lt;12")/$B261</f>
        <v>#DIV/0!</v>
      </c>
      <c r="V261" s="8" t="e">
        <f>COUNTIFS(Sta!$B:$B,$A261,Sta!$Y:$Y,"&lt;12")/$C261</f>
        <v>#DIV/0!</v>
      </c>
    </row>
    <row r="262" spans="1:22" x14ac:dyDescent="0.3">
      <c r="A262" t="s">
        <v>373</v>
      </c>
      <c r="B262" s="9">
        <f>COUNTIF(Sta!A:A,A262)</f>
        <v>2</v>
      </c>
      <c r="C262" s="4">
        <f>COUNTIF(Sta!B:B,A262)</f>
        <v>1</v>
      </c>
      <c r="D262" s="4">
        <f t="shared" si="7"/>
        <v>3</v>
      </c>
      <c r="E262" s="10">
        <f>(SUMIF(Sta!$A:$A,$A262,Sta!$Y:$Y)  + SUMIF(Sta!$B:$B,$A262,Sta!$Y:$Y) )/$D262</f>
        <v>8</v>
      </c>
      <c r="F262" s="6">
        <f>SUMIF(Sta!$A:$A,$A262,Sta!$Y:$Y)/$B262</f>
        <v>8</v>
      </c>
      <c r="G262" s="6">
        <f>SUMIF(Sta!$B:$B,$A262,Sta!$Y:$Y)/$C262</f>
        <v>8</v>
      </c>
      <c r="H262" s="10">
        <f>(SUMIF(Sta!$A:$A,$A262,Sta!$U:$U)  + SUMIF(Sta!$B:$B,$A262,Sta!$V:$V) )/$D262</f>
        <v>2.3333333333333335</v>
      </c>
      <c r="I262" s="6">
        <f>SUMIF(Sta!$A:$A,$A262,Sta!$U:$U)/$B262</f>
        <v>3</v>
      </c>
      <c r="J262" s="6">
        <f>SUMIF(Sta!$B:$B,$A262,Sta!$V:$V)/$C262</f>
        <v>1</v>
      </c>
      <c r="K262" s="10">
        <f>(SUMIF(Sta!$A:$A,$A262,Sta!$W:$W)  + SUMIF(Sta!$B:$B,$A262,Sta!$X:$X) )/$D262</f>
        <v>5.666666666666667</v>
      </c>
      <c r="L262" s="6">
        <f>SUMIF(Sta!$A:$A,$A262,Sta!$W:$W)/$B262</f>
        <v>5</v>
      </c>
      <c r="M262" s="6">
        <f>SUMIF(Sta!$B:$B,$A262,Sta!$X:$X)/$C262</f>
        <v>7</v>
      </c>
      <c r="N262" s="11">
        <f>(COUNTIFS(Sta!$A:$A,$A262,Sta!$Y:$Y,"&gt;8") +COUNTIFS(Sta!$B:$B,$A262,Sta!$Y:$Y,"&gt;8"))/$D262</f>
        <v>0</v>
      </c>
      <c r="O262" s="8">
        <f>COUNTIFS(Sta!$A:$A,$A262,Sta!$Y:$Y,"&gt;8")/$B262</f>
        <v>0</v>
      </c>
      <c r="P262" s="8">
        <f>COUNTIFS(Sta!$B:$B,$A262,Sta!$Y:$Y,"&gt;8")/$C262</f>
        <v>0</v>
      </c>
      <c r="Q262" s="11">
        <f>(COUNTIFS(Sta!$A:$A,$A262,Sta!$Y:$Y,"&gt;10") +COUNTIFS(Sta!$B:$B,$A262,Sta!$Y:$Y,"&gt;10"))/$D262</f>
        <v>0</v>
      </c>
      <c r="R262" s="8">
        <f>COUNTIFS(Sta!$A:$A,$A262,Sta!$Y:$Y,"&gt;10")/$B262</f>
        <v>0</v>
      </c>
      <c r="S262" s="8">
        <f>COUNTIFS(Sta!$B:$B,$A262,Sta!$Y:$Y,"&gt;10")/$C262</f>
        <v>0</v>
      </c>
      <c r="T262" s="11">
        <f>(COUNTIFS(Sta!$A:$A,$A262,Sta!$Y:$Y,"&lt;12") +COUNTIFS(Sta!$B:$B,$A262,Sta!$Y:$Y,"&lt;12"))/$D262</f>
        <v>1</v>
      </c>
      <c r="U262" s="8">
        <f>COUNTIFS(Sta!$A:$A,$A262,Sta!$Y:$Y,"&lt;12")/$B262</f>
        <v>1</v>
      </c>
      <c r="V262" s="8">
        <f>COUNTIFS(Sta!$B:$B,$A262,Sta!$Y:$Y,"&lt;12")/$C262</f>
        <v>1</v>
      </c>
    </row>
    <row r="263" spans="1:22" x14ac:dyDescent="0.3">
      <c r="A263" t="s">
        <v>375</v>
      </c>
      <c r="B263" s="9">
        <f>COUNTIF(Sta!A:A,A263)</f>
        <v>2</v>
      </c>
      <c r="C263" s="4">
        <f>COUNTIF(Sta!B:B,A263)</f>
        <v>1</v>
      </c>
      <c r="D263" s="4">
        <f t="shared" si="7"/>
        <v>3</v>
      </c>
      <c r="E263" s="10">
        <f>(SUMIF(Sta!$A:$A,$A263,Sta!$Y:$Y)  + SUMIF(Sta!$B:$B,$A263,Sta!$Y:$Y) )/$D263</f>
        <v>8.6666666666666661</v>
      </c>
      <c r="F263" s="6">
        <f>SUMIF(Sta!$A:$A,$A263,Sta!$Y:$Y)/$B263</f>
        <v>10</v>
      </c>
      <c r="G263" s="6">
        <f>SUMIF(Sta!$B:$B,$A263,Sta!$Y:$Y)/$C263</f>
        <v>6</v>
      </c>
      <c r="H263" s="10">
        <f>(SUMIF(Sta!$A:$A,$A263,Sta!$U:$U)  + SUMIF(Sta!$B:$B,$A263,Sta!$V:$V) )/$D263</f>
        <v>5.333333333333333</v>
      </c>
      <c r="I263" s="6">
        <f>SUMIF(Sta!$A:$A,$A263,Sta!$U:$U)/$B263</f>
        <v>5.5</v>
      </c>
      <c r="J263" s="6">
        <f>SUMIF(Sta!$B:$B,$A263,Sta!$V:$V)/$C263</f>
        <v>5</v>
      </c>
      <c r="K263" s="10">
        <f>(SUMIF(Sta!$A:$A,$A263,Sta!$W:$W)  + SUMIF(Sta!$B:$B,$A263,Sta!$X:$X) )/$D263</f>
        <v>3.3333333333333335</v>
      </c>
      <c r="L263" s="6">
        <f>SUMIF(Sta!$A:$A,$A263,Sta!$W:$W)/$B263</f>
        <v>4.5</v>
      </c>
      <c r="M263" s="6">
        <f>SUMIF(Sta!$B:$B,$A263,Sta!$X:$X)/$C263</f>
        <v>1</v>
      </c>
      <c r="N263" s="11">
        <f>(COUNTIFS(Sta!$A:$A,$A263,Sta!$Y:$Y,"&gt;8") +COUNTIFS(Sta!$B:$B,$A263,Sta!$Y:$Y,"&gt;8"))/$D263</f>
        <v>0.33333333333333331</v>
      </c>
      <c r="O263" s="8">
        <f>COUNTIFS(Sta!$A:$A,$A263,Sta!$Y:$Y,"&gt;8")/$B263</f>
        <v>0.5</v>
      </c>
      <c r="P263" s="8">
        <f>COUNTIFS(Sta!$B:$B,$A263,Sta!$Y:$Y,"&gt;8")/$C263</f>
        <v>0</v>
      </c>
      <c r="Q263" s="11">
        <f>(COUNTIFS(Sta!$A:$A,$A263,Sta!$Y:$Y,"&gt;10") +COUNTIFS(Sta!$B:$B,$A263,Sta!$Y:$Y,"&gt;10"))/$D263</f>
        <v>0.33333333333333331</v>
      </c>
      <c r="R263" s="8">
        <f>COUNTIFS(Sta!$A:$A,$A263,Sta!$Y:$Y,"&gt;10")/$B263</f>
        <v>0.5</v>
      </c>
      <c r="S263" s="8">
        <f>COUNTIFS(Sta!$B:$B,$A263,Sta!$Y:$Y,"&gt;10")/$C263</f>
        <v>0</v>
      </c>
      <c r="T263" s="11">
        <f>(COUNTIFS(Sta!$A:$A,$A263,Sta!$Y:$Y,"&lt;12") +COUNTIFS(Sta!$B:$B,$A263,Sta!$Y:$Y,"&lt;12"))/$D263</f>
        <v>0.66666666666666663</v>
      </c>
      <c r="U263" s="8">
        <f>COUNTIFS(Sta!$A:$A,$A263,Sta!$Y:$Y,"&lt;12")/$B263</f>
        <v>0.5</v>
      </c>
      <c r="V263" s="8">
        <f>COUNTIFS(Sta!$B:$B,$A263,Sta!$Y:$Y,"&lt;12")/$C263</f>
        <v>1</v>
      </c>
    </row>
    <row r="264" spans="1:22" x14ac:dyDescent="0.3">
      <c r="A264" t="s">
        <v>358</v>
      </c>
      <c r="B264" s="9">
        <f>COUNTIF(Sta!A:A,A264)</f>
        <v>1</v>
      </c>
      <c r="C264" s="4">
        <f>COUNTIF(Sta!B:B,A264)</f>
        <v>2</v>
      </c>
      <c r="D264" s="4">
        <f t="shared" si="7"/>
        <v>3</v>
      </c>
      <c r="E264" s="10">
        <f>(SUMIF(Sta!$A:$A,$A264,Sta!$Y:$Y)  + SUMIF(Sta!$B:$B,$A264,Sta!$Y:$Y) )/$D264</f>
        <v>9.3333333333333339</v>
      </c>
      <c r="F264" s="6">
        <f>SUMIF(Sta!$A:$A,$A264,Sta!$Y:$Y)/$B264</f>
        <v>7</v>
      </c>
      <c r="G264" s="6">
        <f>SUMIF(Sta!$B:$B,$A264,Sta!$Y:$Y)/$C264</f>
        <v>10.5</v>
      </c>
      <c r="H264" s="10">
        <f>(SUMIF(Sta!$A:$A,$A264,Sta!$U:$U)  + SUMIF(Sta!$B:$B,$A264,Sta!$V:$V) )/$D264</f>
        <v>3</v>
      </c>
      <c r="I264" s="6">
        <f>SUMIF(Sta!$A:$A,$A264,Sta!$U:$U)/$B264</f>
        <v>2</v>
      </c>
      <c r="J264" s="6">
        <f>SUMIF(Sta!$B:$B,$A264,Sta!$V:$V)/$C264</f>
        <v>3.5</v>
      </c>
      <c r="K264" s="10">
        <f>(SUMIF(Sta!$A:$A,$A264,Sta!$W:$W)  + SUMIF(Sta!$B:$B,$A264,Sta!$X:$X) )/$D264</f>
        <v>6.333333333333333</v>
      </c>
      <c r="L264" s="6">
        <f>SUMIF(Sta!$A:$A,$A264,Sta!$W:$W)/$B264</f>
        <v>5</v>
      </c>
      <c r="M264" s="6">
        <f>SUMIF(Sta!$B:$B,$A264,Sta!$X:$X)/$C264</f>
        <v>7</v>
      </c>
      <c r="N264" s="11">
        <f>(COUNTIFS(Sta!$A:$A,$A264,Sta!$Y:$Y,"&gt;8") +COUNTIFS(Sta!$B:$B,$A264,Sta!$Y:$Y,"&gt;8"))/$D264</f>
        <v>0.33333333333333331</v>
      </c>
      <c r="O264" s="8">
        <f>COUNTIFS(Sta!$A:$A,$A264,Sta!$Y:$Y,"&gt;8")/$B264</f>
        <v>0</v>
      </c>
      <c r="P264" s="8">
        <f>COUNTIFS(Sta!$B:$B,$A264,Sta!$Y:$Y,"&gt;8")/$C264</f>
        <v>0.5</v>
      </c>
      <c r="Q264" s="11">
        <f>(COUNTIFS(Sta!$A:$A,$A264,Sta!$Y:$Y,"&gt;10") +COUNTIFS(Sta!$B:$B,$A264,Sta!$Y:$Y,"&gt;10"))/$D264</f>
        <v>0.33333333333333331</v>
      </c>
      <c r="R264" s="8">
        <f>COUNTIFS(Sta!$A:$A,$A264,Sta!$Y:$Y,"&gt;10")/$B264</f>
        <v>0</v>
      </c>
      <c r="S264" s="8">
        <f>COUNTIFS(Sta!$B:$B,$A264,Sta!$Y:$Y,"&gt;10")/$C264</f>
        <v>0.5</v>
      </c>
      <c r="T264" s="11">
        <f>(COUNTIFS(Sta!$A:$A,$A264,Sta!$Y:$Y,"&lt;12") +COUNTIFS(Sta!$B:$B,$A264,Sta!$Y:$Y,"&lt;12"))/$D264</f>
        <v>0.66666666666666663</v>
      </c>
      <c r="U264" s="8">
        <f>COUNTIFS(Sta!$A:$A,$A264,Sta!$Y:$Y,"&lt;12")/$B264</f>
        <v>1</v>
      </c>
      <c r="V264" s="8">
        <f>COUNTIFS(Sta!$B:$B,$A264,Sta!$Y:$Y,"&lt;12")/$C264</f>
        <v>0.5</v>
      </c>
    </row>
    <row r="265" spans="1:22" x14ac:dyDescent="0.3">
      <c r="A265" t="s">
        <v>387</v>
      </c>
      <c r="B265" s="9">
        <f>COUNTIF(Sta!A:A,A265)</f>
        <v>0</v>
      </c>
      <c r="C265" s="4">
        <f>COUNTIF(Sta!B:B,A265)</f>
        <v>0</v>
      </c>
      <c r="D265" s="4">
        <f t="shared" si="7"/>
        <v>0</v>
      </c>
      <c r="E265" s="10" t="e">
        <f>(SUMIF(Sta!$A:$A,$A265,Sta!$Y:$Y)  + SUMIF(Sta!$B:$B,$A265,Sta!$Y:$Y) )/$D265</f>
        <v>#DIV/0!</v>
      </c>
      <c r="F265" s="6" t="e">
        <f>SUMIF(Sta!$A:$A,$A265,Sta!$Y:$Y)/$B265</f>
        <v>#DIV/0!</v>
      </c>
      <c r="G265" s="6" t="e">
        <f>SUMIF(Sta!$B:$B,$A265,Sta!$Y:$Y)/$C265</f>
        <v>#DIV/0!</v>
      </c>
      <c r="H265" s="10" t="e">
        <f>(SUMIF(Sta!$A:$A,$A265,Sta!$U:$U)  + SUMIF(Sta!$B:$B,$A265,Sta!$V:$V) )/$D265</f>
        <v>#DIV/0!</v>
      </c>
      <c r="I265" s="6" t="e">
        <f>SUMIF(Sta!$A:$A,$A265,Sta!$U:$U)/$B265</f>
        <v>#DIV/0!</v>
      </c>
      <c r="J265" s="6" t="e">
        <f>SUMIF(Sta!$B:$B,$A265,Sta!$V:$V)/$C265</f>
        <v>#DIV/0!</v>
      </c>
      <c r="K265" s="10" t="e">
        <f>(SUMIF(Sta!$A:$A,$A265,Sta!$W:$W)  + SUMIF(Sta!$B:$B,$A265,Sta!$X:$X) )/$D265</f>
        <v>#DIV/0!</v>
      </c>
      <c r="L265" s="6" t="e">
        <f>SUMIF(Sta!$A:$A,$A265,Sta!$W:$W)/$B265</f>
        <v>#DIV/0!</v>
      </c>
      <c r="M265" s="6" t="e">
        <f>SUMIF(Sta!$B:$B,$A265,Sta!$X:$X)/$C265</f>
        <v>#DIV/0!</v>
      </c>
      <c r="N265" s="11" t="e">
        <f>(COUNTIFS(Sta!$A:$A,$A265,Sta!$Y:$Y,"&gt;8") +COUNTIFS(Sta!$B:$B,$A265,Sta!$Y:$Y,"&gt;8"))/$D265</f>
        <v>#DIV/0!</v>
      </c>
      <c r="O265" s="8" t="e">
        <f>COUNTIFS(Sta!$A:$A,$A265,Sta!$Y:$Y,"&gt;8")/$B265</f>
        <v>#DIV/0!</v>
      </c>
      <c r="P265" s="8" t="e">
        <f>COUNTIFS(Sta!$B:$B,$A265,Sta!$Y:$Y,"&gt;8")/$C265</f>
        <v>#DIV/0!</v>
      </c>
      <c r="Q265" s="11" t="e">
        <f>(COUNTIFS(Sta!$A:$A,$A265,Sta!$Y:$Y,"&gt;10") +COUNTIFS(Sta!$B:$B,$A265,Sta!$Y:$Y,"&gt;10"))/$D265</f>
        <v>#DIV/0!</v>
      </c>
      <c r="R265" s="8" t="e">
        <f>COUNTIFS(Sta!$A:$A,$A265,Sta!$Y:$Y,"&gt;10")/$B265</f>
        <v>#DIV/0!</v>
      </c>
      <c r="S265" s="8" t="e">
        <f>COUNTIFS(Sta!$B:$B,$A265,Sta!$Y:$Y,"&gt;10")/$C265</f>
        <v>#DIV/0!</v>
      </c>
      <c r="T265" s="11" t="e">
        <f>(COUNTIFS(Sta!$A:$A,$A265,Sta!$Y:$Y,"&lt;12") +COUNTIFS(Sta!$B:$B,$A265,Sta!$Y:$Y,"&lt;12"))/$D265</f>
        <v>#DIV/0!</v>
      </c>
      <c r="U265" s="8" t="e">
        <f>COUNTIFS(Sta!$A:$A,$A265,Sta!$Y:$Y,"&lt;12")/$B265</f>
        <v>#DIV/0!</v>
      </c>
      <c r="V265" s="8" t="e">
        <f>COUNTIFS(Sta!$B:$B,$A265,Sta!$Y:$Y,"&lt;12")/$C265</f>
        <v>#DIV/0!</v>
      </c>
    </row>
    <row r="266" spans="1:22" x14ac:dyDescent="0.3">
      <c r="A266" t="s">
        <v>380</v>
      </c>
      <c r="B266" s="9">
        <f>COUNTIF(Sta!A:A,A266)</f>
        <v>0</v>
      </c>
      <c r="C266" s="4">
        <f>COUNTIF(Sta!B:B,A266)</f>
        <v>0</v>
      </c>
      <c r="D266" s="4">
        <f t="shared" si="7"/>
        <v>0</v>
      </c>
      <c r="E266" s="10" t="e">
        <f>(SUMIF(Sta!$A:$A,$A266,Sta!$Y:$Y)  + SUMIF(Sta!$B:$B,$A266,Sta!$Y:$Y) )/$D266</f>
        <v>#DIV/0!</v>
      </c>
      <c r="F266" s="6" t="e">
        <f>SUMIF(Sta!$A:$A,$A266,Sta!$Y:$Y)/$B266</f>
        <v>#DIV/0!</v>
      </c>
      <c r="G266" s="6" t="e">
        <f>SUMIF(Sta!$B:$B,$A266,Sta!$Y:$Y)/$C266</f>
        <v>#DIV/0!</v>
      </c>
      <c r="H266" s="10" t="e">
        <f>(SUMIF(Sta!$A:$A,$A266,Sta!$U:$U)  + SUMIF(Sta!$B:$B,$A266,Sta!$V:$V) )/$D266</f>
        <v>#DIV/0!</v>
      </c>
      <c r="I266" s="6" t="e">
        <f>SUMIF(Sta!$A:$A,$A266,Sta!$U:$U)/$B266</f>
        <v>#DIV/0!</v>
      </c>
      <c r="J266" s="6" t="e">
        <f>SUMIF(Sta!$B:$B,$A266,Sta!$V:$V)/$C266</f>
        <v>#DIV/0!</v>
      </c>
      <c r="K266" s="10" t="e">
        <f>(SUMIF(Sta!$A:$A,$A266,Sta!$W:$W)  + SUMIF(Sta!$B:$B,$A266,Sta!$X:$X) )/$D266</f>
        <v>#DIV/0!</v>
      </c>
      <c r="L266" s="6" t="e">
        <f>SUMIF(Sta!$A:$A,$A266,Sta!$W:$W)/$B266</f>
        <v>#DIV/0!</v>
      </c>
      <c r="M266" s="6" t="e">
        <f>SUMIF(Sta!$B:$B,$A266,Sta!$X:$X)/$C266</f>
        <v>#DIV/0!</v>
      </c>
      <c r="N266" s="11" t="e">
        <f>(COUNTIFS(Sta!$A:$A,$A266,Sta!$Y:$Y,"&gt;8") +COUNTIFS(Sta!$B:$B,$A266,Sta!$Y:$Y,"&gt;8"))/$D266</f>
        <v>#DIV/0!</v>
      </c>
      <c r="O266" s="8" t="e">
        <f>COUNTIFS(Sta!$A:$A,$A266,Sta!$Y:$Y,"&gt;8")/$B266</f>
        <v>#DIV/0!</v>
      </c>
      <c r="P266" s="8" t="e">
        <f>COUNTIFS(Sta!$B:$B,$A266,Sta!$Y:$Y,"&gt;8")/$C266</f>
        <v>#DIV/0!</v>
      </c>
      <c r="Q266" s="11" t="e">
        <f>(COUNTIFS(Sta!$A:$A,$A266,Sta!$Y:$Y,"&gt;10") +COUNTIFS(Sta!$B:$B,$A266,Sta!$Y:$Y,"&gt;10"))/$D266</f>
        <v>#DIV/0!</v>
      </c>
      <c r="R266" s="8" t="e">
        <f>COUNTIFS(Sta!$A:$A,$A266,Sta!$Y:$Y,"&gt;10")/$B266</f>
        <v>#DIV/0!</v>
      </c>
      <c r="S266" s="8" t="e">
        <f>COUNTIFS(Sta!$B:$B,$A266,Sta!$Y:$Y,"&gt;10")/$C266</f>
        <v>#DIV/0!</v>
      </c>
      <c r="T266" s="11" t="e">
        <f>(COUNTIFS(Sta!$A:$A,$A266,Sta!$Y:$Y,"&lt;12") +COUNTIFS(Sta!$B:$B,$A266,Sta!$Y:$Y,"&lt;12"))/$D266</f>
        <v>#DIV/0!</v>
      </c>
      <c r="U266" s="8" t="e">
        <f>COUNTIFS(Sta!$A:$A,$A266,Sta!$Y:$Y,"&lt;12")/$B266</f>
        <v>#DIV/0!</v>
      </c>
      <c r="V266" s="8" t="e">
        <f>COUNTIFS(Sta!$B:$B,$A266,Sta!$Y:$Y,"&lt;12")/$C266</f>
        <v>#DIV/0!</v>
      </c>
    </row>
    <row r="267" spans="1:22" x14ac:dyDescent="0.3">
      <c r="A267" t="s">
        <v>389</v>
      </c>
      <c r="B267" s="9">
        <f>COUNTIF(Sta!A:A,A267)</f>
        <v>0</v>
      </c>
      <c r="C267" s="4">
        <f>COUNTIF(Sta!B:B,A267)</f>
        <v>0</v>
      </c>
      <c r="D267" s="4">
        <f t="shared" si="7"/>
        <v>0</v>
      </c>
      <c r="E267" s="10" t="e">
        <f>(SUMIF(Sta!$A:$A,$A267,Sta!$Y:$Y)  + SUMIF(Sta!$B:$B,$A267,Sta!$Y:$Y) )/$D267</f>
        <v>#DIV/0!</v>
      </c>
      <c r="F267" s="6" t="e">
        <f>SUMIF(Sta!$A:$A,$A267,Sta!$Y:$Y)/$B267</f>
        <v>#DIV/0!</v>
      </c>
      <c r="G267" s="6" t="e">
        <f>SUMIF(Sta!$B:$B,$A267,Sta!$Y:$Y)/$C267</f>
        <v>#DIV/0!</v>
      </c>
      <c r="H267" s="10" t="e">
        <f>(SUMIF(Sta!$A:$A,$A267,Sta!$U:$U)  + SUMIF(Sta!$B:$B,$A267,Sta!$V:$V) )/$D267</f>
        <v>#DIV/0!</v>
      </c>
      <c r="I267" s="6" t="e">
        <f>SUMIF(Sta!$A:$A,$A267,Sta!$U:$U)/$B267</f>
        <v>#DIV/0!</v>
      </c>
      <c r="J267" s="6" t="e">
        <f>SUMIF(Sta!$B:$B,$A267,Sta!$V:$V)/$C267</f>
        <v>#DIV/0!</v>
      </c>
      <c r="K267" s="10" t="e">
        <f>(SUMIF(Sta!$A:$A,$A267,Sta!$W:$W)  + SUMIF(Sta!$B:$B,$A267,Sta!$X:$X) )/$D267</f>
        <v>#DIV/0!</v>
      </c>
      <c r="L267" s="6" t="e">
        <f>SUMIF(Sta!$A:$A,$A267,Sta!$W:$W)/$B267</f>
        <v>#DIV/0!</v>
      </c>
      <c r="M267" s="6" t="e">
        <f>SUMIF(Sta!$B:$B,$A267,Sta!$X:$X)/$C267</f>
        <v>#DIV/0!</v>
      </c>
      <c r="N267" s="11" t="e">
        <f>(COUNTIFS(Sta!$A:$A,$A267,Sta!$Y:$Y,"&gt;8") +COUNTIFS(Sta!$B:$B,$A267,Sta!$Y:$Y,"&gt;8"))/$D267</f>
        <v>#DIV/0!</v>
      </c>
      <c r="O267" s="8" t="e">
        <f>COUNTIFS(Sta!$A:$A,$A267,Sta!$Y:$Y,"&gt;8")/$B267</f>
        <v>#DIV/0!</v>
      </c>
      <c r="P267" s="8" t="e">
        <f>COUNTIFS(Sta!$B:$B,$A267,Sta!$Y:$Y,"&gt;8")/$C267</f>
        <v>#DIV/0!</v>
      </c>
      <c r="Q267" s="11" t="e">
        <f>(COUNTIFS(Sta!$A:$A,$A267,Sta!$Y:$Y,"&gt;10") +COUNTIFS(Sta!$B:$B,$A267,Sta!$Y:$Y,"&gt;10"))/$D267</f>
        <v>#DIV/0!</v>
      </c>
      <c r="R267" s="8" t="e">
        <f>COUNTIFS(Sta!$A:$A,$A267,Sta!$Y:$Y,"&gt;10")/$B267</f>
        <v>#DIV/0!</v>
      </c>
      <c r="S267" s="8" t="e">
        <f>COUNTIFS(Sta!$B:$B,$A267,Sta!$Y:$Y,"&gt;10")/$C267</f>
        <v>#DIV/0!</v>
      </c>
      <c r="T267" s="11" t="e">
        <f>(COUNTIFS(Sta!$A:$A,$A267,Sta!$Y:$Y,"&lt;12") +COUNTIFS(Sta!$B:$B,$A267,Sta!$Y:$Y,"&lt;12"))/$D267</f>
        <v>#DIV/0!</v>
      </c>
      <c r="U267" s="8" t="e">
        <f>COUNTIFS(Sta!$A:$A,$A267,Sta!$Y:$Y,"&lt;12")/$B267</f>
        <v>#DIV/0!</v>
      </c>
      <c r="V267" s="8" t="e">
        <f>COUNTIFS(Sta!$B:$B,$A267,Sta!$Y:$Y,"&lt;12")/$C267</f>
        <v>#DIV/0!</v>
      </c>
    </row>
    <row r="268" spans="1:22" x14ac:dyDescent="0.3">
      <c r="A268" t="s">
        <v>393</v>
      </c>
      <c r="B268" s="9">
        <f>COUNTIF(Sta!A:A,A268)</f>
        <v>0</v>
      </c>
      <c r="C268" s="4">
        <f>COUNTIF(Sta!B:B,A268)</f>
        <v>0</v>
      </c>
      <c r="D268" s="4">
        <f t="shared" si="7"/>
        <v>0</v>
      </c>
      <c r="E268" s="10" t="e">
        <f>(SUMIF(Sta!$A:$A,$A268,Sta!$Y:$Y)  + SUMIF(Sta!$B:$B,$A268,Sta!$Y:$Y) )/$D268</f>
        <v>#DIV/0!</v>
      </c>
      <c r="F268" s="6" t="e">
        <f>SUMIF(Sta!$A:$A,$A268,Sta!$Y:$Y)/$B268</f>
        <v>#DIV/0!</v>
      </c>
      <c r="G268" s="6" t="e">
        <f>SUMIF(Sta!$B:$B,$A268,Sta!$Y:$Y)/$C268</f>
        <v>#DIV/0!</v>
      </c>
      <c r="H268" s="10" t="e">
        <f>(SUMIF(Sta!$A:$A,$A268,Sta!$U:$U)  + SUMIF(Sta!$B:$B,$A268,Sta!$V:$V) )/$D268</f>
        <v>#DIV/0!</v>
      </c>
      <c r="I268" s="6" t="e">
        <f>SUMIF(Sta!$A:$A,$A268,Sta!$U:$U)/$B268</f>
        <v>#DIV/0!</v>
      </c>
      <c r="J268" s="6" t="e">
        <f>SUMIF(Sta!$B:$B,$A268,Sta!$V:$V)/$C268</f>
        <v>#DIV/0!</v>
      </c>
      <c r="K268" s="10" t="e">
        <f>(SUMIF(Sta!$A:$A,$A268,Sta!$W:$W)  + SUMIF(Sta!$B:$B,$A268,Sta!$X:$X) )/$D268</f>
        <v>#DIV/0!</v>
      </c>
      <c r="L268" s="6" t="e">
        <f>SUMIF(Sta!$A:$A,$A268,Sta!$W:$W)/$B268</f>
        <v>#DIV/0!</v>
      </c>
      <c r="M268" s="6" t="e">
        <f>SUMIF(Sta!$B:$B,$A268,Sta!$X:$X)/$C268</f>
        <v>#DIV/0!</v>
      </c>
      <c r="N268" s="11" t="e">
        <f>(COUNTIFS(Sta!$A:$A,$A268,Sta!$Y:$Y,"&gt;8") +COUNTIFS(Sta!$B:$B,$A268,Sta!$Y:$Y,"&gt;8"))/$D268</f>
        <v>#DIV/0!</v>
      </c>
      <c r="O268" s="8" t="e">
        <f>COUNTIFS(Sta!$A:$A,$A268,Sta!$Y:$Y,"&gt;8")/$B268</f>
        <v>#DIV/0!</v>
      </c>
      <c r="P268" s="8" t="e">
        <f>COUNTIFS(Sta!$B:$B,$A268,Sta!$Y:$Y,"&gt;8")/$C268</f>
        <v>#DIV/0!</v>
      </c>
      <c r="Q268" s="11" t="e">
        <f>(COUNTIFS(Sta!$A:$A,$A268,Sta!$Y:$Y,"&gt;10") +COUNTIFS(Sta!$B:$B,$A268,Sta!$Y:$Y,"&gt;10"))/$D268</f>
        <v>#DIV/0!</v>
      </c>
      <c r="R268" s="8" t="e">
        <f>COUNTIFS(Sta!$A:$A,$A268,Sta!$Y:$Y,"&gt;10")/$B268</f>
        <v>#DIV/0!</v>
      </c>
      <c r="S268" s="8" t="e">
        <f>COUNTIFS(Sta!$B:$B,$A268,Sta!$Y:$Y,"&gt;10")/$C268</f>
        <v>#DIV/0!</v>
      </c>
      <c r="T268" s="11" t="e">
        <f>(COUNTIFS(Sta!$A:$A,$A268,Sta!$Y:$Y,"&lt;12") +COUNTIFS(Sta!$B:$B,$A268,Sta!$Y:$Y,"&lt;12"))/$D268</f>
        <v>#DIV/0!</v>
      </c>
      <c r="U268" s="8" t="e">
        <f>COUNTIFS(Sta!$A:$A,$A268,Sta!$Y:$Y,"&lt;12")/$B268</f>
        <v>#DIV/0!</v>
      </c>
      <c r="V268" s="8" t="e">
        <f>COUNTIFS(Sta!$B:$B,$A268,Sta!$Y:$Y,"&lt;12")/$C268</f>
        <v>#DIV/0!</v>
      </c>
    </row>
    <row r="269" spans="1:22" x14ac:dyDescent="0.3">
      <c r="A269" t="s">
        <v>382</v>
      </c>
      <c r="B269" s="9">
        <f>COUNTIF(Sta!A:A,A269)</f>
        <v>0</v>
      </c>
      <c r="C269" s="4">
        <f>COUNTIF(Sta!B:B,A269)</f>
        <v>1</v>
      </c>
      <c r="D269" s="4">
        <f t="shared" si="7"/>
        <v>1</v>
      </c>
      <c r="E269" s="10">
        <f>(SUMIF(Sta!$A:$A,$A269,Sta!$Y:$Y)  + SUMIF(Sta!$B:$B,$A269,Sta!$Y:$Y) )/$D269</f>
        <v>10</v>
      </c>
      <c r="F269" s="6" t="e">
        <f>SUMIF(Sta!$A:$A,$A269,Sta!$Y:$Y)/$B269</f>
        <v>#DIV/0!</v>
      </c>
      <c r="G269" s="6">
        <f>SUMIF(Sta!$B:$B,$A269,Sta!$Y:$Y)/$C269</f>
        <v>10</v>
      </c>
      <c r="H269" s="10">
        <f>(SUMIF(Sta!$A:$A,$A269,Sta!$U:$U)  + SUMIF(Sta!$B:$B,$A269,Sta!$V:$V) )/$D269</f>
        <v>5</v>
      </c>
      <c r="I269" s="6" t="e">
        <f>SUMIF(Sta!$A:$A,$A269,Sta!$U:$U)/$B269</f>
        <v>#DIV/0!</v>
      </c>
      <c r="J269" s="6">
        <f>SUMIF(Sta!$B:$B,$A269,Sta!$V:$V)/$C269</f>
        <v>5</v>
      </c>
      <c r="K269" s="10">
        <f>(SUMIF(Sta!$A:$A,$A269,Sta!$W:$W)  + SUMIF(Sta!$B:$B,$A269,Sta!$X:$X) )/$D269</f>
        <v>5</v>
      </c>
      <c r="L269" s="6" t="e">
        <f>SUMIF(Sta!$A:$A,$A269,Sta!$W:$W)/$B269</f>
        <v>#DIV/0!</v>
      </c>
      <c r="M269" s="6">
        <f>SUMIF(Sta!$B:$B,$A269,Sta!$X:$X)/$C269</f>
        <v>5</v>
      </c>
      <c r="N269" s="11">
        <f>(COUNTIFS(Sta!$A:$A,$A269,Sta!$Y:$Y,"&gt;8") +COUNTIFS(Sta!$B:$B,$A269,Sta!$Y:$Y,"&gt;8"))/$D269</f>
        <v>1</v>
      </c>
      <c r="O269" s="8" t="e">
        <f>COUNTIFS(Sta!$A:$A,$A269,Sta!$Y:$Y,"&gt;8")/$B269</f>
        <v>#DIV/0!</v>
      </c>
      <c r="P269" s="8">
        <f>COUNTIFS(Sta!$B:$B,$A269,Sta!$Y:$Y,"&gt;8")/$C269</f>
        <v>1</v>
      </c>
      <c r="Q269" s="11">
        <f>(COUNTIFS(Sta!$A:$A,$A269,Sta!$Y:$Y,"&gt;10") +COUNTIFS(Sta!$B:$B,$A269,Sta!$Y:$Y,"&gt;10"))/$D269</f>
        <v>0</v>
      </c>
      <c r="R269" s="8" t="e">
        <f>COUNTIFS(Sta!$A:$A,$A269,Sta!$Y:$Y,"&gt;10")/$B269</f>
        <v>#DIV/0!</v>
      </c>
      <c r="S269" s="8">
        <f>COUNTIFS(Sta!$B:$B,$A269,Sta!$Y:$Y,"&gt;10")/$C269</f>
        <v>0</v>
      </c>
      <c r="T269" s="11">
        <f>(COUNTIFS(Sta!$A:$A,$A269,Sta!$Y:$Y,"&lt;12") +COUNTIFS(Sta!$B:$B,$A269,Sta!$Y:$Y,"&lt;12"))/$D269</f>
        <v>1</v>
      </c>
      <c r="U269" s="8" t="e">
        <f>COUNTIFS(Sta!$A:$A,$A269,Sta!$Y:$Y,"&lt;12")/$B269</f>
        <v>#DIV/0!</v>
      </c>
      <c r="V269" s="8">
        <f>COUNTIFS(Sta!$B:$B,$A269,Sta!$Y:$Y,"&lt;12")/$C269</f>
        <v>1</v>
      </c>
    </row>
    <row r="270" spans="1:22" x14ac:dyDescent="0.3">
      <c r="A270" t="s">
        <v>377</v>
      </c>
      <c r="B270" s="9">
        <f>COUNTIF(Sta!A:A,A270)</f>
        <v>0</v>
      </c>
      <c r="C270" s="4">
        <f>COUNTIF(Sta!B:B,A270)</f>
        <v>0</v>
      </c>
      <c r="D270" s="4">
        <f t="shared" si="7"/>
        <v>0</v>
      </c>
      <c r="E270" s="10" t="e">
        <f>(SUMIF(Sta!$A:$A,$A270,Sta!$Y:$Y)  + SUMIF(Sta!$B:$B,$A270,Sta!$Y:$Y) )/$D270</f>
        <v>#DIV/0!</v>
      </c>
      <c r="F270" s="6" t="e">
        <f>SUMIF(Sta!$A:$A,$A270,Sta!$Y:$Y)/$B270</f>
        <v>#DIV/0!</v>
      </c>
      <c r="G270" s="6" t="e">
        <f>SUMIF(Sta!$B:$B,$A270,Sta!$Y:$Y)/$C270</f>
        <v>#DIV/0!</v>
      </c>
      <c r="H270" s="10" t="e">
        <f>(SUMIF(Sta!$A:$A,$A270,Sta!$U:$U)  + SUMIF(Sta!$B:$B,$A270,Sta!$V:$V) )/$D270</f>
        <v>#DIV/0!</v>
      </c>
      <c r="I270" s="6" t="e">
        <f>SUMIF(Sta!$A:$A,$A270,Sta!$U:$U)/$B270</f>
        <v>#DIV/0!</v>
      </c>
      <c r="J270" s="6" t="e">
        <f>SUMIF(Sta!$B:$B,$A270,Sta!$V:$V)/$C270</f>
        <v>#DIV/0!</v>
      </c>
      <c r="K270" s="10" t="e">
        <f>(SUMIF(Sta!$A:$A,$A270,Sta!$W:$W)  + SUMIF(Sta!$B:$B,$A270,Sta!$X:$X) )/$D270</f>
        <v>#DIV/0!</v>
      </c>
      <c r="L270" s="6" t="e">
        <f>SUMIF(Sta!$A:$A,$A270,Sta!$W:$W)/$B270</f>
        <v>#DIV/0!</v>
      </c>
      <c r="M270" s="6" t="e">
        <f>SUMIF(Sta!$B:$B,$A270,Sta!$X:$X)/$C270</f>
        <v>#DIV/0!</v>
      </c>
      <c r="N270" s="11" t="e">
        <f>(COUNTIFS(Sta!$A:$A,$A270,Sta!$Y:$Y,"&gt;8") +COUNTIFS(Sta!$B:$B,$A270,Sta!$Y:$Y,"&gt;8"))/$D270</f>
        <v>#DIV/0!</v>
      </c>
      <c r="O270" s="8" t="e">
        <f>COUNTIFS(Sta!$A:$A,$A270,Sta!$Y:$Y,"&gt;8")/$B270</f>
        <v>#DIV/0!</v>
      </c>
      <c r="P270" s="8" t="e">
        <f>COUNTIFS(Sta!$B:$B,$A270,Sta!$Y:$Y,"&gt;8")/$C270</f>
        <v>#DIV/0!</v>
      </c>
      <c r="Q270" s="11" t="e">
        <f>(COUNTIFS(Sta!$A:$A,$A270,Sta!$Y:$Y,"&gt;10") +COUNTIFS(Sta!$B:$B,$A270,Sta!$Y:$Y,"&gt;10"))/$D270</f>
        <v>#DIV/0!</v>
      </c>
      <c r="R270" s="8" t="e">
        <f>COUNTIFS(Sta!$A:$A,$A270,Sta!$Y:$Y,"&gt;10")/$B270</f>
        <v>#DIV/0!</v>
      </c>
      <c r="S270" s="8" t="e">
        <f>COUNTIFS(Sta!$B:$B,$A270,Sta!$Y:$Y,"&gt;10")/$C270</f>
        <v>#DIV/0!</v>
      </c>
      <c r="T270" s="11" t="e">
        <f>(COUNTIFS(Sta!$A:$A,$A270,Sta!$Y:$Y,"&lt;12") +COUNTIFS(Sta!$B:$B,$A270,Sta!$Y:$Y,"&lt;12"))/$D270</f>
        <v>#DIV/0!</v>
      </c>
      <c r="U270" s="8" t="e">
        <f>COUNTIFS(Sta!$A:$A,$A270,Sta!$Y:$Y,"&lt;12")/$B270</f>
        <v>#DIV/0!</v>
      </c>
      <c r="V270" s="8" t="e">
        <f>COUNTIFS(Sta!$B:$B,$A270,Sta!$Y:$Y,"&lt;12")/$C270</f>
        <v>#DIV/0!</v>
      </c>
    </row>
    <row r="271" spans="1:22" x14ac:dyDescent="0.3">
      <c r="A271" t="s">
        <v>378</v>
      </c>
      <c r="B271" s="9">
        <f>COUNTIF(Sta!A:A,A271)</f>
        <v>0</v>
      </c>
      <c r="C271" s="4">
        <f>COUNTIF(Sta!B:B,A271)</f>
        <v>1</v>
      </c>
      <c r="D271" s="4">
        <f t="shared" si="7"/>
        <v>1</v>
      </c>
      <c r="E271" s="10">
        <f>(SUMIF(Sta!$A:$A,$A271,Sta!$Y:$Y)  + SUMIF(Sta!$B:$B,$A271,Sta!$Y:$Y) )/$D271</f>
        <v>20</v>
      </c>
      <c r="F271" s="6" t="e">
        <f>SUMIF(Sta!$A:$A,$A271,Sta!$Y:$Y)/$B271</f>
        <v>#DIV/0!</v>
      </c>
      <c r="G271" s="6">
        <f>SUMIF(Sta!$B:$B,$A271,Sta!$Y:$Y)/$C271</f>
        <v>20</v>
      </c>
      <c r="H271" s="10">
        <f>(SUMIF(Sta!$A:$A,$A271,Sta!$U:$U)  + SUMIF(Sta!$B:$B,$A271,Sta!$V:$V) )/$D271</f>
        <v>6</v>
      </c>
      <c r="I271" s="6" t="e">
        <f>SUMIF(Sta!$A:$A,$A271,Sta!$U:$U)/$B271</f>
        <v>#DIV/0!</v>
      </c>
      <c r="J271" s="6">
        <f>SUMIF(Sta!$B:$B,$A271,Sta!$V:$V)/$C271</f>
        <v>6</v>
      </c>
      <c r="K271" s="10">
        <f>(SUMIF(Sta!$A:$A,$A271,Sta!$W:$W)  + SUMIF(Sta!$B:$B,$A271,Sta!$X:$X) )/$D271</f>
        <v>14</v>
      </c>
      <c r="L271" s="6" t="e">
        <f>SUMIF(Sta!$A:$A,$A271,Sta!$W:$W)/$B271</f>
        <v>#DIV/0!</v>
      </c>
      <c r="M271" s="6">
        <f>SUMIF(Sta!$B:$B,$A271,Sta!$X:$X)/$C271</f>
        <v>14</v>
      </c>
      <c r="N271" s="11">
        <f>(COUNTIFS(Sta!$A:$A,$A271,Sta!$Y:$Y,"&gt;8") +COUNTIFS(Sta!$B:$B,$A271,Sta!$Y:$Y,"&gt;8"))/$D271</f>
        <v>1</v>
      </c>
      <c r="O271" s="8" t="e">
        <f>COUNTIFS(Sta!$A:$A,$A271,Sta!$Y:$Y,"&gt;8")/$B271</f>
        <v>#DIV/0!</v>
      </c>
      <c r="P271" s="8">
        <f>COUNTIFS(Sta!$B:$B,$A271,Sta!$Y:$Y,"&gt;8")/$C271</f>
        <v>1</v>
      </c>
      <c r="Q271" s="11">
        <f>(COUNTIFS(Sta!$A:$A,$A271,Sta!$Y:$Y,"&gt;10") +COUNTIFS(Sta!$B:$B,$A271,Sta!$Y:$Y,"&gt;10"))/$D271</f>
        <v>1</v>
      </c>
      <c r="R271" s="8" t="e">
        <f>COUNTIFS(Sta!$A:$A,$A271,Sta!$Y:$Y,"&gt;10")/$B271</f>
        <v>#DIV/0!</v>
      </c>
      <c r="S271" s="8">
        <f>COUNTIFS(Sta!$B:$B,$A271,Sta!$Y:$Y,"&gt;10")/$C271</f>
        <v>1</v>
      </c>
      <c r="T271" s="11">
        <f>(COUNTIFS(Sta!$A:$A,$A271,Sta!$Y:$Y,"&lt;12") +COUNTIFS(Sta!$B:$B,$A271,Sta!$Y:$Y,"&lt;12"))/$D271</f>
        <v>0</v>
      </c>
      <c r="U271" s="8" t="e">
        <f>COUNTIFS(Sta!$A:$A,$A271,Sta!$Y:$Y,"&lt;12")/$B271</f>
        <v>#DIV/0!</v>
      </c>
      <c r="V271" s="8">
        <f>COUNTIFS(Sta!$B:$B,$A271,Sta!$Y:$Y,"&lt;12")/$C271</f>
        <v>0</v>
      </c>
    </row>
    <row r="272" spans="1:22" x14ac:dyDescent="0.3">
      <c r="A272" t="s">
        <v>379</v>
      </c>
      <c r="B272" s="9">
        <f>COUNTIF(Sta!A:A,A272)</f>
        <v>1</v>
      </c>
      <c r="C272" s="4">
        <f>COUNTIF(Sta!B:B,A272)</f>
        <v>0</v>
      </c>
      <c r="D272" s="4">
        <f t="shared" si="7"/>
        <v>1</v>
      </c>
      <c r="E272" s="10">
        <f>(SUMIF(Sta!$A:$A,$A272,Sta!$Y:$Y)  + SUMIF(Sta!$B:$B,$A272,Sta!$Y:$Y) )/$D272</f>
        <v>7</v>
      </c>
      <c r="F272" s="6">
        <f>SUMIF(Sta!$A:$A,$A272,Sta!$Y:$Y)/$B272</f>
        <v>7</v>
      </c>
      <c r="G272" s="6" t="e">
        <f>SUMIF(Sta!$B:$B,$A272,Sta!$Y:$Y)/$C272</f>
        <v>#DIV/0!</v>
      </c>
      <c r="H272" s="10">
        <f>(SUMIF(Sta!$A:$A,$A272,Sta!$U:$U)  + SUMIF(Sta!$B:$B,$A272,Sta!$V:$V) )/$D272</f>
        <v>5</v>
      </c>
      <c r="I272" s="6">
        <f>SUMIF(Sta!$A:$A,$A272,Sta!$U:$U)/$B272</f>
        <v>5</v>
      </c>
      <c r="J272" s="6" t="e">
        <f>SUMIF(Sta!$B:$B,$A272,Sta!$V:$V)/$C272</f>
        <v>#DIV/0!</v>
      </c>
      <c r="K272" s="10">
        <f>(SUMIF(Sta!$A:$A,$A272,Sta!$W:$W)  + SUMIF(Sta!$B:$B,$A272,Sta!$X:$X) )/$D272</f>
        <v>2</v>
      </c>
      <c r="L272" s="6">
        <f>SUMIF(Sta!$A:$A,$A272,Sta!$W:$W)/$B272</f>
        <v>2</v>
      </c>
      <c r="M272" s="6" t="e">
        <f>SUMIF(Sta!$B:$B,$A272,Sta!$X:$X)/$C272</f>
        <v>#DIV/0!</v>
      </c>
      <c r="N272" s="11">
        <f>(COUNTIFS(Sta!$A:$A,$A272,Sta!$Y:$Y,"&gt;8") +COUNTIFS(Sta!$B:$B,$A272,Sta!$Y:$Y,"&gt;8"))/$D272</f>
        <v>0</v>
      </c>
      <c r="O272" s="8">
        <f>COUNTIFS(Sta!$A:$A,$A272,Sta!$Y:$Y,"&gt;8")/$B272</f>
        <v>0</v>
      </c>
      <c r="P272" s="8" t="e">
        <f>COUNTIFS(Sta!$B:$B,$A272,Sta!$Y:$Y,"&gt;8")/$C272</f>
        <v>#DIV/0!</v>
      </c>
      <c r="Q272" s="11">
        <f>(COUNTIFS(Sta!$A:$A,$A272,Sta!$Y:$Y,"&gt;10") +COUNTIFS(Sta!$B:$B,$A272,Sta!$Y:$Y,"&gt;10"))/$D272</f>
        <v>0</v>
      </c>
      <c r="R272" s="8">
        <f>COUNTIFS(Sta!$A:$A,$A272,Sta!$Y:$Y,"&gt;10")/$B272</f>
        <v>0</v>
      </c>
      <c r="S272" s="8" t="e">
        <f>COUNTIFS(Sta!$B:$B,$A272,Sta!$Y:$Y,"&gt;10")/$C272</f>
        <v>#DIV/0!</v>
      </c>
      <c r="T272" s="11">
        <f>(COUNTIFS(Sta!$A:$A,$A272,Sta!$Y:$Y,"&lt;12") +COUNTIFS(Sta!$B:$B,$A272,Sta!$Y:$Y,"&lt;12"))/$D272</f>
        <v>1</v>
      </c>
      <c r="U272" s="8">
        <f>COUNTIFS(Sta!$A:$A,$A272,Sta!$Y:$Y,"&lt;12")/$B272</f>
        <v>1</v>
      </c>
      <c r="V272" s="8" t="e">
        <f>COUNTIFS(Sta!$B:$B,$A272,Sta!$Y:$Y,"&lt;12")/$C272</f>
        <v>#DIV/0!</v>
      </c>
    </row>
    <row r="273" spans="1:22" x14ac:dyDescent="0.3">
      <c r="A273" t="s">
        <v>391</v>
      </c>
      <c r="B273" s="9">
        <f>COUNTIF(Sta!A:A,A273)</f>
        <v>0</v>
      </c>
      <c r="C273" s="4">
        <f>COUNTIF(Sta!B:B,A273)</f>
        <v>0</v>
      </c>
      <c r="D273" s="4">
        <f t="shared" ref="D273:D326" si="8">B273+C273</f>
        <v>0</v>
      </c>
      <c r="E273" s="10" t="e">
        <f>(SUMIF(Sta!$A:$A,$A273,Sta!$Y:$Y)  + SUMIF(Sta!$B:$B,$A273,Sta!$Y:$Y) )/$D273</f>
        <v>#DIV/0!</v>
      </c>
      <c r="F273" s="6" t="e">
        <f>SUMIF(Sta!$A:$A,$A273,Sta!$Y:$Y)/$B273</f>
        <v>#DIV/0!</v>
      </c>
      <c r="G273" s="6" t="e">
        <f>SUMIF(Sta!$B:$B,$A273,Sta!$Y:$Y)/$C273</f>
        <v>#DIV/0!</v>
      </c>
      <c r="H273" s="10" t="e">
        <f>(SUMIF(Sta!$A:$A,$A273,Sta!$U:$U)  + SUMIF(Sta!$B:$B,$A273,Sta!$V:$V) )/$D273</f>
        <v>#DIV/0!</v>
      </c>
      <c r="I273" s="6" t="e">
        <f>SUMIF(Sta!$A:$A,$A273,Sta!$U:$U)/$B273</f>
        <v>#DIV/0!</v>
      </c>
      <c r="J273" s="6" t="e">
        <f>SUMIF(Sta!$B:$B,$A273,Sta!$V:$V)/$C273</f>
        <v>#DIV/0!</v>
      </c>
      <c r="K273" s="10" t="e">
        <f>(SUMIF(Sta!$A:$A,$A273,Sta!$W:$W)  + SUMIF(Sta!$B:$B,$A273,Sta!$X:$X) )/$D273</f>
        <v>#DIV/0!</v>
      </c>
      <c r="L273" s="6" t="e">
        <f>SUMIF(Sta!$A:$A,$A273,Sta!$W:$W)/$B273</f>
        <v>#DIV/0!</v>
      </c>
      <c r="M273" s="6" t="e">
        <f>SUMIF(Sta!$B:$B,$A273,Sta!$X:$X)/$C273</f>
        <v>#DIV/0!</v>
      </c>
      <c r="N273" s="11" t="e">
        <f>(COUNTIFS(Sta!$A:$A,$A273,Sta!$Y:$Y,"&gt;8") +COUNTIFS(Sta!$B:$B,$A273,Sta!$Y:$Y,"&gt;8"))/$D273</f>
        <v>#DIV/0!</v>
      </c>
      <c r="O273" s="8" t="e">
        <f>COUNTIFS(Sta!$A:$A,$A273,Sta!$Y:$Y,"&gt;8")/$B273</f>
        <v>#DIV/0!</v>
      </c>
      <c r="P273" s="8" t="e">
        <f>COUNTIFS(Sta!$B:$B,$A273,Sta!$Y:$Y,"&gt;8")/$C273</f>
        <v>#DIV/0!</v>
      </c>
      <c r="Q273" s="11" t="e">
        <f>(COUNTIFS(Sta!$A:$A,$A273,Sta!$Y:$Y,"&gt;10") +COUNTIFS(Sta!$B:$B,$A273,Sta!$Y:$Y,"&gt;10"))/$D273</f>
        <v>#DIV/0!</v>
      </c>
      <c r="R273" s="8" t="e">
        <f>COUNTIFS(Sta!$A:$A,$A273,Sta!$Y:$Y,"&gt;10")/$B273</f>
        <v>#DIV/0!</v>
      </c>
      <c r="S273" s="8" t="e">
        <f>COUNTIFS(Sta!$B:$B,$A273,Sta!$Y:$Y,"&gt;10")/$C273</f>
        <v>#DIV/0!</v>
      </c>
      <c r="T273" s="11" t="e">
        <f>(COUNTIFS(Sta!$A:$A,$A273,Sta!$Y:$Y,"&lt;12") +COUNTIFS(Sta!$B:$B,$A273,Sta!$Y:$Y,"&lt;12"))/$D273</f>
        <v>#DIV/0!</v>
      </c>
      <c r="U273" s="8" t="e">
        <f>COUNTIFS(Sta!$A:$A,$A273,Sta!$Y:$Y,"&lt;12")/$B273</f>
        <v>#DIV/0!</v>
      </c>
      <c r="V273" s="8" t="e">
        <f>COUNTIFS(Sta!$B:$B,$A273,Sta!$Y:$Y,"&lt;12")/$C273</f>
        <v>#DIV/0!</v>
      </c>
    </row>
    <row r="274" spans="1:22" x14ac:dyDescent="0.3">
      <c r="A274" t="s">
        <v>384</v>
      </c>
      <c r="B274" s="9">
        <f>COUNTIF(Sta!A:A,A274)</f>
        <v>1</v>
      </c>
      <c r="C274" s="4">
        <f>COUNTIF(Sta!B:B,A274)</f>
        <v>0</v>
      </c>
      <c r="D274" s="4">
        <f t="shared" si="8"/>
        <v>1</v>
      </c>
      <c r="E274" s="10">
        <f>(SUMIF(Sta!$A:$A,$A274,Sta!$Y:$Y)  + SUMIF(Sta!$B:$B,$A274,Sta!$Y:$Y) )/$D274</f>
        <v>10</v>
      </c>
      <c r="F274" s="6">
        <f>SUMIF(Sta!$A:$A,$A274,Sta!$Y:$Y)/$B274</f>
        <v>10</v>
      </c>
      <c r="G274" s="6" t="e">
        <f>SUMIF(Sta!$B:$B,$A274,Sta!$Y:$Y)/$C274</f>
        <v>#DIV/0!</v>
      </c>
      <c r="H274" s="10">
        <f>(SUMIF(Sta!$A:$A,$A274,Sta!$U:$U)  + SUMIF(Sta!$B:$B,$A274,Sta!$V:$V) )/$D274</f>
        <v>5</v>
      </c>
      <c r="I274" s="6">
        <f>SUMIF(Sta!$A:$A,$A274,Sta!$U:$U)/$B274</f>
        <v>5</v>
      </c>
      <c r="J274" s="6" t="e">
        <f>SUMIF(Sta!$B:$B,$A274,Sta!$V:$V)/$C274</f>
        <v>#DIV/0!</v>
      </c>
      <c r="K274" s="10">
        <f>(SUMIF(Sta!$A:$A,$A274,Sta!$W:$W)  + SUMIF(Sta!$B:$B,$A274,Sta!$X:$X) )/$D274</f>
        <v>5</v>
      </c>
      <c r="L274" s="6">
        <f>SUMIF(Sta!$A:$A,$A274,Sta!$W:$W)/$B274</f>
        <v>5</v>
      </c>
      <c r="M274" s="6" t="e">
        <f>SUMIF(Sta!$B:$B,$A274,Sta!$X:$X)/$C274</f>
        <v>#DIV/0!</v>
      </c>
      <c r="N274" s="11">
        <f>(COUNTIFS(Sta!$A:$A,$A274,Sta!$Y:$Y,"&gt;8") +COUNTIFS(Sta!$B:$B,$A274,Sta!$Y:$Y,"&gt;8"))/$D274</f>
        <v>1</v>
      </c>
      <c r="O274" s="8">
        <f>COUNTIFS(Sta!$A:$A,$A274,Sta!$Y:$Y,"&gt;8")/$B274</f>
        <v>1</v>
      </c>
      <c r="P274" s="8" t="e">
        <f>COUNTIFS(Sta!$B:$B,$A274,Sta!$Y:$Y,"&gt;8")/$C274</f>
        <v>#DIV/0!</v>
      </c>
      <c r="Q274" s="11">
        <f>(COUNTIFS(Sta!$A:$A,$A274,Sta!$Y:$Y,"&gt;10") +COUNTIFS(Sta!$B:$B,$A274,Sta!$Y:$Y,"&gt;10"))/$D274</f>
        <v>0</v>
      </c>
      <c r="R274" s="8">
        <f>COUNTIFS(Sta!$A:$A,$A274,Sta!$Y:$Y,"&gt;10")/$B274</f>
        <v>0</v>
      </c>
      <c r="S274" s="8" t="e">
        <f>COUNTIFS(Sta!$B:$B,$A274,Sta!$Y:$Y,"&gt;10")/$C274</f>
        <v>#DIV/0!</v>
      </c>
      <c r="T274" s="11">
        <f>(COUNTIFS(Sta!$A:$A,$A274,Sta!$Y:$Y,"&lt;12") +COUNTIFS(Sta!$B:$B,$A274,Sta!$Y:$Y,"&lt;12"))/$D274</f>
        <v>1</v>
      </c>
      <c r="U274" s="8">
        <f>COUNTIFS(Sta!$A:$A,$A274,Sta!$Y:$Y,"&lt;12")/$B274</f>
        <v>1</v>
      </c>
      <c r="V274" s="8" t="e">
        <f>COUNTIFS(Sta!$B:$B,$A274,Sta!$Y:$Y,"&lt;12")/$C274</f>
        <v>#DIV/0!</v>
      </c>
    </row>
    <row r="275" spans="1:22" x14ac:dyDescent="0.3">
      <c r="A275" t="s">
        <v>381</v>
      </c>
      <c r="B275" s="9">
        <f>COUNTIF(Sta!A:A,A275)</f>
        <v>0</v>
      </c>
      <c r="C275" s="4">
        <f>COUNTIF(Sta!B:B,A275)</f>
        <v>0</v>
      </c>
      <c r="D275" s="4">
        <f t="shared" si="8"/>
        <v>0</v>
      </c>
      <c r="E275" s="10" t="e">
        <f>(SUMIF(Sta!$A:$A,$A275,Sta!$Y:$Y)  + SUMIF(Sta!$B:$B,$A275,Sta!$Y:$Y) )/$D275</f>
        <v>#DIV/0!</v>
      </c>
      <c r="F275" s="6" t="e">
        <f>SUMIF(Sta!$A:$A,$A275,Sta!$Y:$Y)/$B275</f>
        <v>#DIV/0!</v>
      </c>
      <c r="G275" s="6" t="e">
        <f>SUMIF(Sta!$B:$B,$A275,Sta!$Y:$Y)/$C275</f>
        <v>#DIV/0!</v>
      </c>
      <c r="H275" s="10" t="e">
        <f>(SUMIF(Sta!$A:$A,$A275,Sta!$U:$U)  + SUMIF(Sta!$B:$B,$A275,Sta!$V:$V) )/$D275</f>
        <v>#DIV/0!</v>
      </c>
      <c r="I275" s="6" t="e">
        <f>SUMIF(Sta!$A:$A,$A275,Sta!$U:$U)/$B275</f>
        <v>#DIV/0!</v>
      </c>
      <c r="J275" s="6" t="e">
        <f>SUMIF(Sta!$B:$B,$A275,Sta!$V:$V)/$C275</f>
        <v>#DIV/0!</v>
      </c>
      <c r="K275" s="10" t="e">
        <f>(SUMIF(Sta!$A:$A,$A275,Sta!$W:$W)  + SUMIF(Sta!$B:$B,$A275,Sta!$X:$X) )/$D275</f>
        <v>#DIV/0!</v>
      </c>
      <c r="L275" s="6" t="e">
        <f>SUMIF(Sta!$A:$A,$A275,Sta!$W:$W)/$B275</f>
        <v>#DIV/0!</v>
      </c>
      <c r="M275" s="6" t="e">
        <f>SUMIF(Sta!$B:$B,$A275,Sta!$X:$X)/$C275</f>
        <v>#DIV/0!</v>
      </c>
      <c r="N275" s="11" t="e">
        <f>(COUNTIFS(Sta!$A:$A,$A275,Sta!$Y:$Y,"&gt;8") +COUNTIFS(Sta!$B:$B,$A275,Sta!$Y:$Y,"&gt;8"))/$D275</f>
        <v>#DIV/0!</v>
      </c>
      <c r="O275" s="8" t="e">
        <f>COUNTIFS(Sta!$A:$A,$A275,Sta!$Y:$Y,"&gt;8")/$B275</f>
        <v>#DIV/0!</v>
      </c>
      <c r="P275" s="8" t="e">
        <f>COUNTIFS(Sta!$B:$B,$A275,Sta!$Y:$Y,"&gt;8")/$C275</f>
        <v>#DIV/0!</v>
      </c>
      <c r="Q275" s="11" t="e">
        <f>(COUNTIFS(Sta!$A:$A,$A275,Sta!$Y:$Y,"&gt;10") +COUNTIFS(Sta!$B:$B,$A275,Sta!$Y:$Y,"&gt;10"))/$D275</f>
        <v>#DIV/0!</v>
      </c>
      <c r="R275" s="8" t="e">
        <f>COUNTIFS(Sta!$A:$A,$A275,Sta!$Y:$Y,"&gt;10")/$B275</f>
        <v>#DIV/0!</v>
      </c>
      <c r="S275" s="8" t="e">
        <f>COUNTIFS(Sta!$B:$B,$A275,Sta!$Y:$Y,"&gt;10")/$C275</f>
        <v>#DIV/0!</v>
      </c>
      <c r="T275" s="11" t="e">
        <f>(COUNTIFS(Sta!$A:$A,$A275,Sta!$Y:$Y,"&lt;12") +COUNTIFS(Sta!$B:$B,$A275,Sta!$Y:$Y,"&lt;12"))/$D275</f>
        <v>#DIV/0!</v>
      </c>
      <c r="U275" s="8" t="e">
        <f>COUNTIFS(Sta!$A:$A,$A275,Sta!$Y:$Y,"&lt;12")/$B275</f>
        <v>#DIV/0!</v>
      </c>
      <c r="V275" s="8" t="e">
        <f>COUNTIFS(Sta!$B:$B,$A275,Sta!$Y:$Y,"&lt;12")/$C275</f>
        <v>#DIV/0!</v>
      </c>
    </row>
    <row r="276" spans="1:22" x14ac:dyDescent="0.3">
      <c r="A276" t="s">
        <v>390</v>
      </c>
      <c r="B276" s="9">
        <f>COUNTIF(Sta!A:A,A276)</f>
        <v>0</v>
      </c>
      <c r="C276" s="4">
        <f>COUNTIF(Sta!B:B,A276)</f>
        <v>0</v>
      </c>
      <c r="D276" s="4">
        <f t="shared" si="8"/>
        <v>0</v>
      </c>
      <c r="E276" s="10" t="e">
        <f>(SUMIF(Sta!$A:$A,$A276,Sta!$Y:$Y)  + SUMIF(Sta!$B:$B,$A276,Sta!$Y:$Y) )/$D276</f>
        <v>#DIV/0!</v>
      </c>
      <c r="F276" s="6" t="e">
        <f>SUMIF(Sta!$A:$A,$A276,Sta!$Y:$Y)/$B276</f>
        <v>#DIV/0!</v>
      </c>
      <c r="G276" s="6" t="e">
        <f>SUMIF(Sta!$B:$B,$A276,Sta!$Y:$Y)/$C276</f>
        <v>#DIV/0!</v>
      </c>
      <c r="H276" s="10" t="e">
        <f>(SUMIF(Sta!$A:$A,$A276,Sta!$U:$U)  + SUMIF(Sta!$B:$B,$A276,Sta!$V:$V) )/$D276</f>
        <v>#DIV/0!</v>
      </c>
      <c r="I276" s="6" t="e">
        <f>SUMIF(Sta!$A:$A,$A276,Sta!$U:$U)/$B276</f>
        <v>#DIV/0!</v>
      </c>
      <c r="J276" s="6" t="e">
        <f>SUMIF(Sta!$B:$B,$A276,Sta!$V:$V)/$C276</f>
        <v>#DIV/0!</v>
      </c>
      <c r="K276" s="10" t="e">
        <f>(SUMIF(Sta!$A:$A,$A276,Sta!$W:$W)  + SUMIF(Sta!$B:$B,$A276,Sta!$X:$X) )/$D276</f>
        <v>#DIV/0!</v>
      </c>
      <c r="L276" s="6" t="e">
        <f>SUMIF(Sta!$A:$A,$A276,Sta!$W:$W)/$B276</f>
        <v>#DIV/0!</v>
      </c>
      <c r="M276" s="6" t="e">
        <f>SUMIF(Sta!$B:$B,$A276,Sta!$X:$X)/$C276</f>
        <v>#DIV/0!</v>
      </c>
      <c r="N276" s="11" t="e">
        <f>(COUNTIFS(Sta!$A:$A,$A276,Sta!$Y:$Y,"&gt;8") +COUNTIFS(Sta!$B:$B,$A276,Sta!$Y:$Y,"&gt;8"))/$D276</f>
        <v>#DIV/0!</v>
      </c>
      <c r="O276" s="8" t="e">
        <f>COUNTIFS(Sta!$A:$A,$A276,Sta!$Y:$Y,"&gt;8")/$B276</f>
        <v>#DIV/0!</v>
      </c>
      <c r="P276" s="8" t="e">
        <f>COUNTIFS(Sta!$B:$B,$A276,Sta!$Y:$Y,"&gt;8")/$C276</f>
        <v>#DIV/0!</v>
      </c>
      <c r="Q276" s="11" t="e">
        <f>(COUNTIFS(Sta!$A:$A,$A276,Sta!$Y:$Y,"&gt;10") +COUNTIFS(Sta!$B:$B,$A276,Sta!$Y:$Y,"&gt;10"))/$D276</f>
        <v>#DIV/0!</v>
      </c>
      <c r="R276" s="8" t="e">
        <f>COUNTIFS(Sta!$A:$A,$A276,Sta!$Y:$Y,"&gt;10")/$B276</f>
        <v>#DIV/0!</v>
      </c>
      <c r="S276" s="8" t="e">
        <f>COUNTIFS(Sta!$B:$B,$A276,Sta!$Y:$Y,"&gt;10")/$C276</f>
        <v>#DIV/0!</v>
      </c>
      <c r="T276" s="11" t="e">
        <f>(COUNTIFS(Sta!$A:$A,$A276,Sta!$Y:$Y,"&lt;12") +COUNTIFS(Sta!$B:$B,$A276,Sta!$Y:$Y,"&lt;12"))/$D276</f>
        <v>#DIV/0!</v>
      </c>
      <c r="U276" s="8" t="e">
        <f>COUNTIFS(Sta!$A:$A,$A276,Sta!$Y:$Y,"&lt;12")/$B276</f>
        <v>#DIV/0!</v>
      </c>
      <c r="V276" s="8" t="e">
        <f>COUNTIFS(Sta!$B:$B,$A276,Sta!$Y:$Y,"&lt;12")/$C276</f>
        <v>#DIV/0!</v>
      </c>
    </row>
    <row r="277" spans="1:22" x14ac:dyDescent="0.3">
      <c r="A277" t="s">
        <v>385</v>
      </c>
      <c r="B277" s="9">
        <f>COUNTIF(Sta!A:A,A277)</f>
        <v>0</v>
      </c>
      <c r="C277" s="4">
        <f>COUNTIF(Sta!B:B,A277)</f>
        <v>0</v>
      </c>
      <c r="D277" s="4">
        <f t="shared" si="8"/>
        <v>0</v>
      </c>
      <c r="E277" s="10" t="e">
        <f>(SUMIF(Sta!$A:$A,$A277,Sta!$Y:$Y)  + SUMIF(Sta!$B:$B,$A277,Sta!$Y:$Y) )/$D277</f>
        <v>#DIV/0!</v>
      </c>
      <c r="F277" s="6" t="e">
        <f>SUMIF(Sta!$A:$A,$A277,Sta!$Y:$Y)/$B277</f>
        <v>#DIV/0!</v>
      </c>
      <c r="G277" s="6" t="e">
        <f>SUMIF(Sta!$B:$B,$A277,Sta!$Y:$Y)/$C277</f>
        <v>#DIV/0!</v>
      </c>
      <c r="H277" s="10" t="e">
        <f>(SUMIF(Sta!$A:$A,$A277,Sta!$U:$U)  + SUMIF(Sta!$B:$B,$A277,Sta!$V:$V) )/$D277</f>
        <v>#DIV/0!</v>
      </c>
      <c r="I277" s="6" t="e">
        <f>SUMIF(Sta!$A:$A,$A277,Sta!$U:$U)/$B277</f>
        <v>#DIV/0!</v>
      </c>
      <c r="J277" s="6" t="e">
        <f>SUMIF(Sta!$B:$B,$A277,Sta!$V:$V)/$C277</f>
        <v>#DIV/0!</v>
      </c>
      <c r="K277" s="10" t="e">
        <f>(SUMIF(Sta!$A:$A,$A277,Sta!$W:$W)  + SUMIF(Sta!$B:$B,$A277,Sta!$X:$X) )/$D277</f>
        <v>#DIV/0!</v>
      </c>
      <c r="L277" s="6" t="e">
        <f>SUMIF(Sta!$A:$A,$A277,Sta!$W:$W)/$B277</f>
        <v>#DIV/0!</v>
      </c>
      <c r="M277" s="6" t="e">
        <f>SUMIF(Sta!$B:$B,$A277,Sta!$X:$X)/$C277</f>
        <v>#DIV/0!</v>
      </c>
      <c r="N277" s="11" t="e">
        <f>(COUNTIFS(Sta!$A:$A,$A277,Sta!$Y:$Y,"&gt;8") +COUNTIFS(Sta!$B:$B,$A277,Sta!$Y:$Y,"&gt;8"))/$D277</f>
        <v>#DIV/0!</v>
      </c>
      <c r="O277" s="8" t="e">
        <f>COUNTIFS(Sta!$A:$A,$A277,Sta!$Y:$Y,"&gt;8")/$B277</f>
        <v>#DIV/0!</v>
      </c>
      <c r="P277" s="8" t="e">
        <f>COUNTIFS(Sta!$B:$B,$A277,Sta!$Y:$Y,"&gt;8")/$C277</f>
        <v>#DIV/0!</v>
      </c>
      <c r="Q277" s="11" t="e">
        <f>(COUNTIFS(Sta!$A:$A,$A277,Sta!$Y:$Y,"&gt;10") +COUNTIFS(Sta!$B:$B,$A277,Sta!$Y:$Y,"&gt;10"))/$D277</f>
        <v>#DIV/0!</v>
      </c>
      <c r="R277" s="8" t="e">
        <f>COUNTIFS(Sta!$A:$A,$A277,Sta!$Y:$Y,"&gt;10")/$B277</f>
        <v>#DIV/0!</v>
      </c>
      <c r="S277" s="8" t="e">
        <f>COUNTIFS(Sta!$B:$B,$A277,Sta!$Y:$Y,"&gt;10")/$C277</f>
        <v>#DIV/0!</v>
      </c>
      <c r="T277" s="11" t="e">
        <f>(COUNTIFS(Sta!$A:$A,$A277,Sta!$Y:$Y,"&lt;12") +COUNTIFS(Sta!$B:$B,$A277,Sta!$Y:$Y,"&lt;12"))/$D277</f>
        <v>#DIV/0!</v>
      </c>
      <c r="U277" s="8" t="e">
        <f>COUNTIFS(Sta!$A:$A,$A277,Sta!$Y:$Y,"&lt;12")/$B277</f>
        <v>#DIV/0!</v>
      </c>
      <c r="V277" s="8" t="e">
        <f>COUNTIFS(Sta!$B:$B,$A277,Sta!$Y:$Y,"&lt;12")/$C277</f>
        <v>#DIV/0!</v>
      </c>
    </row>
    <row r="278" spans="1:22" x14ac:dyDescent="0.3">
      <c r="A278" t="s">
        <v>392</v>
      </c>
      <c r="B278" s="9">
        <f>COUNTIF(Sta!A:A,A278)</f>
        <v>0</v>
      </c>
      <c r="C278" s="4">
        <f>COUNTIF(Sta!B:B,A278)</f>
        <v>0</v>
      </c>
      <c r="D278" s="4">
        <f t="shared" si="8"/>
        <v>0</v>
      </c>
      <c r="E278" s="10" t="e">
        <f>(SUMIF(Sta!$A:$A,$A278,Sta!$Y:$Y)  + SUMIF(Sta!$B:$B,$A278,Sta!$Y:$Y) )/$D278</f>
        <v>#DIV/0!</v>
      </c>
      <c r="F278" s="6" t="e">
        <f>SUMIF(Sta!$A:$A,$A278,Sta!$Y:$Y)/$B278</f>
        <v>#DIV/0!</v>
      </c>
      <c r="G278" s="6" t="e">
        <f>SUMIF(Sta!$B:$B,$A278,Sta!$Y:$Y)/$C278</f>
        <v>#DIV/0!</v>
      </c>
      <c r="H278" s="10" t="e">
        <f>(SUMIF(Sta!$A:$A,$A278,Sta!$U:$U)  + SUMIF(Sta!$B:$B,$A278,Sta!$V:$V) )/$D278</f>
        <v>#DIV/0!</v>
      </c>
      <c r="I278" s="6" t="e">
        <f>SUMIF(Sta!$A:$A,$A278,Sta!$U:$U)/$B278</f>
        <v>#DIV/0!</v>
      </c>
      <c r="J278" s="6" t="e">
        <f>SUMIF(Sta!$B:$B,$A278,Sta!$V:$V)/$C278</f>
        <v>#DIV/0!</v>
      </c>
      <c r="K278" s="10" t="e">
        <f>(SUMIF(Sta!$A:$A,$A278,Sta!$W:$W)  + SUMIF(Sta!$B:$B,$A278,Sta!$X:$X) )/$D278</f>
        <v>#DIV/0!</v>
      </c>
      <c r="L278" s="6" t="e">
        <f>SUMIF(Sta!$A:$A,$A278,Sta!$W:$W)/$B278</f>
        <v>#DIV/0!</v>
      </c>
      <c r="M278" s="6" t="e">
        <f>SUMIF(Sta!$B:$B,$A278,Sta!$X:$X)/$C278</f>
        <v>#DIV/0!</v>
      </c>
      <c r="N278" s="11" t="e">
        <f>(COUNTIFS(Sta!$A:$A,$A278,Sta!$Y:$Y,"&gt;8") +COUNTIFS(Sta!$B:$B,$A278,Sta!$Y:$Y,"&gt;8"))/$D278</f>
        <v>#DIV/0!</v>
      </c>
      <c r="O278" s="8" t="e">
        <f>COUNTIFS(Sta!$A:$A,$A278,Sta!$Y:$Y,"&gt;8")/$B278</f>
        <v>#DIV/0!</v>
      </c>
      <c r="P278" s="8" t="e">
        <f>COUNTIFS(Sta!$B:$B,$A278,Sta!$Y:$Y,"&gt;8")/$C278</f>
        <v>#DIV/0!</v>
      </c>
      <c r="Q278" s="11" t="e">
        <f>(COUNTIFS(Sta!$A:$A,$A278,Sta!$Y:$Y,"&gt;10") +COUNTIFS(Sta!$B:$B,$A278,Sta!$Y:$Y,"&gt;10"))/$D278</f>
        <v>#DIV/0!</v>
      </c>
      <c r="R278" s="8" t="e">
        <f>COUNTIFS(Sta!$A:$A,$A278,Sta!$Y:$Y,"&gt;10")/$B278</f>
        <v>#DIV/0!</v>
      </c>
      <c r="S278" s="8" t="e">
        <f>COUNTIFS(Sta!$B:$B,$A278,Sta!$Y:$Y,"&gt;10")/$C278</f>
        <v>#DIV/0!</v>
      </c>
      <c r="T278" s="11" t="e">
        <f>(COUNTIFS(Sta!$A:$A,$A278,Sta!$Y:$Y,"&lt;12") +COUNTIFS(Sta!$B:$B,$A278,Sta!$Y:$Y,"&lt;12"))/$D278</f>
        <v>#DIV/0!</v>
      </c>
      <c r="U278" s="8" t="e">
        <f>COUNTIFS(Sta!$A:$A,$A278,Sta!$Y:$Y,"&lt;12")/$B278</f>
        <v>#DIV/0!</v>
      </c>
      <c r="V278" s="8" t="e">
        <f>COUNTIFS(Sta!$B:$B,$A278,Sta!$Y:$Y,"&lt;12")/$C278</f>
        <v>#DIV/0!</v>
      </c>
    </row>
    <row r="279" spans="1:22" x14ac:dyDescent="0.3">
      <c r="A279" t="s">
        <v>383</v>
      </c>
      <c r="B279" s="9">
        <f>COUNTIF(Sta!A:A,A279)</f>
        <v>0</v>
      </c>
      <c r="C279" s="4">
        <f>COUNTIF(Sta!B:B,A279)</f>
        <v>0</v>
      </c>
      <c r="D279" s="4">
        <f t="shared" si="8"/>
        <v>0</v>
      </c>
      <c r="E279" s="10" t="e">
        <f>(SUMIF(Sta!$A:$A,$A279,Sta!$Y:$Y)  + SUMIF(Sta!$B:$B,$A279,Sta!$Y:$Y) )/$D279</f>
        <v>#DIV/0!</v>
      </c>
      <c r="F279" s="6" t="e">
        <f>SUMIF(Sta!$A:$A,$A279,Sta!$Y:$Y)/$B279</f>
        <v>#DIV/0!</v>
      </c>
      <c r="G279" s="6" t="e">
        <f>SUMIF(Sta!$B:$B,$A279,Sta!$Y:$Y)/$C279</f>
        <v>#DIV/0!</v>
      </c>
      <c r="H279" s="10" t="e">
        <f>(SUMIF(Sta!$A:$A,$A279,Sta!$U:$U)  + SUMIF(Sta!$B:$B,$A279,Sta!$V:$V) )/$D279</f>
        <v>#DIV/0!</v>
      </c>
      <c r="I279" s="6" t="e">
        <f>SUMIF(Sta!$A:$A,$A279,Sta!$U:$U)/$B279</f>
        <v>#DIV/0!</v>
      </c>
      <c r="J279" s="6" t="e">
        <f>SUMIF(Sta!$B:$B,$A279,Sta!$V:$V)/$C279</f>
        <v>#DIV/0!</v>
      </c>
      <c r="K279" s="10" t="e">
        <f>(SUMIF(Sta!$A:$A,$A279,Sta!$W:$W)  + SUMIF(Sta!$B:$B,$A279,Sta!$X:$X) )/$D279</f>
        <v>#DIV/0!</v>
      </c>
      <c r="L279" s="6" t="e">
        <f>SUMIF(Sta!$A:$A,$A279,Sta!$W:$W)/$B279</f>
        <v>#DIV/0!</v>
      </c>
      <c r="M279" s="6" t="e">
        <f>SUMIF(Sta!$B:$B,$A279,Sta!$X:$X)/$C279</f>
        <v>#DIV/0!</v>
      </c>
      <c r="N279" s="11" t="e">
        <f>(COUNTIFS(Sta!$A:$A,$A279,Sta!$Y:$Y,"&gt;8") +COUNTIFS(Sta!$B:$B,$A279,Sta!$Y:$Y,"&gt;8"))/$D279</f>
        <v>#DIV/0!</v>
      </c>
      <c r="O279" s="8" t="e">
        <f>COUNTIFS(Sta!$A:$A,$A279,Sta!$Y:$Y,"&gt;8")/$B279</f>
        <v>#DIV/0!</v>
      </c>
      <c r="P279" s="8" t="e">
        <f>COUNTIFS(Sta!$B:$B,$A279,Sta!$Y:$Y,"&gt;8")/$C279</f>
        <v>#DIV/0!</v>
      </c>
      <c r="Q279" s="11" t="e">
        <f>(COUNTIFS(Sta!$A:$A,$A279,Sta!$Y:$Y,"&gt;10") +COUNTIFS(Sta!$B:$B,$A279,Sta!$Y:$Y,"&gt;10"))/$D279</f>
        <v>#DIV/0!</v>
      </c>
      <c r="R279" s="8" t="e">
        <f>COUNTIFS(Sta!$A:$A,$A279,Sta!$Y:$Y,"&gt;10")/$B279</f>
        <v>#DIV/0!</v>
      </c>
      <c r="S279" s="8" t="e">
        <f>COUNTIFS(Sta!$B:$B,$A279,Sta!$Y:$Y,"&gt;10")/$C279</f>
        <v>#DIV/0!</v>
      </c>
      <c r="T279" s="11" t="e">
        <f>(COUNTIFS(Sta!$A:$A,$A279,Sta!$Y:$Y,"&lt;12") +COUNTIFS(Sta!$B:$B,$A279,Sta!$Y:$Y,"&lt;12"))/$D279</f>
        <v>#DIV/0!</v>
      </c>
      <c r="U279" s="8" t="e">
        <f>COUNTIFS(Sta!$A:$A,$A279,Sta!$Y:$Y,"&lt;12")/$B279</f>
        <v>#DIV/0!</v>
      </c>
      <c r="V279" s="8" t="e">
        <f>COUNTIFS(Sta!$B:$B,$A279,Sta!$Y:$Y,"&lt;12")/$C279</f>
        <v>#DIV/0!</v>
      </c>
    </row>
    <row r="280" spans="1:22" x14ac:dyDescent="0.3">
      <c r="A280" t="s">
        <v>388</v>
      </c>
      <c r="B280" s="9">
        <f>COUNTIF(Sta!A:A,A280)</f>
        <v>0</v>
      </c>
      <c r="C280" s="4">
        <f>COUNTIF(Sta!B:B,A280)</f>
        <v>1</v>
      </c>
      <c r="D280" s="4">
        <f t="shared" si="8"/>
        <v>1</v>
      </c>
      <c r="E280" s="10">
        <f>(SUMIF(Sta!$A:$A,$A280,Sta!$Y:$Y)  + SUMIF(Sta!$B:$B,$A280,Sta!$Y:$Y) )/$D280</f>
        <v>8</v>
      </c>
      <c r="F280" s="6" t="e">
        <f>SUMIF(Sta!$A:$A,$A280,Sta!$Y:$Y)/$B280</f>
        <v>#DIV/0!</v>
      </c>
      <c r="G280" s="6">
        <f>SUMIF(Sta!$B:$B,$A280,Sta!$Y:$Y)/$C280</f>
        <v>8</v>
      </c>
      <c r="H280" s="10">
        <f>(SUMIF(Sta!$A:$A,$A280,Sta!$U:$U)  + SUMIF(Sta!$B:$B,$A280,Sta!$V:$V) )/$D280</f>
        <v>4</v>
      </c>
      <c r="I280" s="6" t="e">
        <f>SUMIF(Sta!$A:$A,$A280,Sta!$U:$U)/$B280</f>
        <v>#DIV/0!</v>
      </c>
      <c r="J280" s="6">
        <f>SUMIF(Sta!$B:$B,$A280,Sta!$V:$V)/$C280</f>
        <v>4</v>
      </c>
      <c r="K280" s="10">
        <f>(SUMIF(Sta!$A:$A,$A280,Sta!$W:$W)  + SUMIF(Sta!$B:$B,$A280,Sta!$X:$X) )/$D280</f>
        <v>4</v>
      </c>
      <c r="L280" s="6" t="e">
        <f>SUMIF(Sta!$A:$A,$A280,Sta!$W:$W)/$B280</f>
        <v>#DIV/0!</v>
      </c>
      <c r="M280" s="6">
        <f>SUMIF(Sta!$B:$B,$A280,Sta!$X:$X)/$C280</f>
        <v>4</v>
      </c>
      <c r="N280" s="11">
        <f>(COUNTIFS(Sta!$A:$A,$A280,Sta!$Y:$Y,"&gt;8") +COUNTIFS(Sta!$B:$B,$A280,Sta!$Y:$Y,"&gt;8"))/$D280</f>
        <v>0</v>
      </c>
      <c r="O280" s="8" t="e">
        <f>COUNTIFS(Sta!$A:$A,$A280,Sta!$Y:$Y,"&gt;8")/$B280</f>
        <v>#DIV/0!</v>
      </c>
      <c r="P280" s="8">
        <f>COUNTIFS(Sta!$B:$B,$A280,Sta!$Y:$Y,"&gt;8")/$C280</f>
        <v>0</v>
      </c>
      <c r="Q280" s="11">
        <f>(COUNTIFS(Sta!$A:$A,$A280,Sta!$Y:$Y,"&gt;10") +COUNTIFS(Sta!$B:$B,$A280,Sta!$Y:$Y,"&gt;10"))/$D280</f>
        <v>0</v>
      </c>
      <c r="R280" s="8" t="e">
        <f>COUNTIFS(Sta!$A:$A,$A280,Sta!$Y:$Y,"&gt;10")/$B280</f>
        <v>#DIV/0!</v>
      </c>
      <c r="S280" s="8">
        <f>COUNTIFS(Sta!$B:$B,$A280,Sta!$Y:$Y,"&gt;10")/$C280</f>
        <v>0</v>
      </c>
      <c r="T280" s="11">
        <f>(COUNTIFS(Sta!$A:$A,$A280,Sta!$Y:$Y,"&lt;12") +COUNTIFS(Sta!$B:$B,$A280,Sta!$Y:$Y,"&lt;12"))/$D280</f>
        <v>1</v>
      </c>
      <c r="U280" s="8" t="e">
        <f>COUNTIFS(Sta!$A:$A,$A280,Sta!$Y:$Y,"&lt;12")/$B280</f>
        <v>#DIV/0!</v>
      </c>
      <c r="V280" s="8">
        <f>COUNTIFS(Sta!$B:$B,$A280,Sta!$Y:$Y,"&lt;12")/$C280</f>
        <v>1</v>
      </c>
    </row>
    <row r="281" spans="1:22" x14ac:dyDescent="0.3">
      <c r="A281" t="s">
        <v>386</v>
      </c>
      <c r="B281" s="9">
        <f>COUNTIF(Sta!A:A,A281)</f>
        <v>1</v>
      </c>
      <c r="C281" s="4">
        <f>COUNTIF(Sta!B:B,A281)</f>
        <v>0</v>
      </c>
      <c r="D281" s="4">
        <f t="shared" si="8"/>
        <v>1</v>
      </c>
      <c r="E281" s="10">
        <f>(SUMIF(Sta!$A:$A,$A281,Sta!$Y:$Y)  + SUMIF(Sta!$B:$B,$A281,Sta!$Y:$Y) )/$D281</f>
        <v>8</v>
      </c>
      <c r="F281" s="6">
        <f>SUMIF(Sta!$A:$A,$A281,Sta!$Y:$Y)/$B281</f>
        <v>8</v>
      </c>
      <c r="G281" s="6" t="e">
        <f>SUMIF(Sta!$B:$B,$A281,Sta!$Y:$Y)/$C281</f>
        <v>#DIV/0!</v>
      </c>
      <c r="H281" s="10">
        <f>(SUMIF(Sta!$A:$A,$A281,Sta!$U:$U)  + SUMIF(Sta!$B:$B,$A281,Sta!$V:$V) )/$D281</f>
        <v>4</v>
      </c>
      <c r="I281" s="6">
        <f>SUMIF(Sta!$A:$A,$A281,Sta!$U:$U)/$B281</f>
        <v>4</v>
      </c>
      <c r="J281" s="6" t="e">
        <f>SUMIF(Sta!$B:$B,$A281,Sta!$V:$V)/$C281</f>
        <v>#DIV/0!</v>
      </c>
      <c r="K281" s="10">
        <f>(SUMIF(Sta!$A:$A,$A281,Sta!$W:$W)  + SUMIF(Sta!$B:$B,$A281,Sta!$X:$X) )/$D281</f>
        <v>4</v>
      </c>
      <c r="L281" s="6">
        <f>SUMIF(Sta!$A:$A,$A281,Sta!$W:$W)/$B281</f>
        <v>4</v>
      </c>
      <c r="M281" s="6" t="e">
        <f>SUMIF(Sta!$B:$B,$A281,Sta!$X:$X)/$C281</f>
        <v>#DIV/0!</v>
      </c>
      <c r="N281" s="11">
        <f>(COUNTIFS(Sta!$A:$A,$A281,Sta!$Y:$Y,"&gt;8") +COUNTIFS(Sta!$B:$B,$A281,Sta!$Y:$Y,"&gt;8"))/$D281</f>
        <v>0</v>
      </c>
      <c r="O281" s="8">
        <f>COUNTIFS(Sta!$A:$A,$A281,Sta!$Y:$Y,"&gt;8")/$B281</f>
        <v>0</v>
      </c>
      <c r="P281" s="8" t="e">
        <f>COUNTIFS(Sta!$B:$B,$A281,Sta!$Y:$Y,"&gt;8")/$C281</f>
        <v>#DIV/0!</v>
      </c>
      <c r="Q281" s="11">
        <f>(COUNTIFS(Sta!$A:$A,$A281,Sta!$Y:$Y,"&gt;10") +COUNTIFS(Sta!$B:$B,$A281,Sta!$Y:$Y,"&gt;10"))/$D281</f>
        <v>0</v>
      </c>
      <c r="R281" s="8">
        <f>COUNTIFS(Sta!$A:$A,$A281,Sta!$Y:$Y,"&gt;10")/$B281</f>
        <v>0</v>
      </c>
      <c r="S281" s="8" t="e">
        <f>COUNTIFS(Sta!$B:$B,$A281,Sta!$Y:$Y,"&gt;10")/$C281</f>
        <v>#DIV/0!</v>
      </c>
      <c r="T281" s="11">
        <f>(COUNTIFS(Sta!$A:$A,$A281,Sta!$Y:$Y,"&lt;12") +COUNTIFS(Sta!$B:$B,$A281,Sta!$Y:$Y,"&lt;12"))/$D281</f>
        <v>1</v>
      </c>
      <c r="U281" s="8">
        <f>COUNTIFS(Sta!$A:$A,$A281,Sta!$Y:$Y,"&lt;12")/$B281</f>
        <v>1</v>
      </c>
      <c r="V281" s="8" t="e">
        <f>COUNTIFS(Sta!$B:$B,$A281,Sta!$Y:$Y,"&lt;12")/$C281</f>
        <v>#DIV/0!</v>
      </c>
    </row>
    <row r="282" spans="1:22" x14ac:dyDescent="0.3">
      <c r="A282" t="s">
        <v>425</v>
      </c>
      <c r="B282" s="9">
        <f>COUNTIF(Sta!A:A,A282)</f>
        <v>0</v>
      </c>
      <c r="C282" s="4">
        <f>COUNTIF(Sta!B:B,A282)</f>
        <v>0</v>
      </c>
      <c r="D282" s="4">
        <f t="shared" si="8"/>
        <v>0</v>
      </c>
      <c r="E282" s="10" t="e">
        <f>(SUMIF(Sta!$A:$A,$A282,Sta!$Y:$Y)  + SUMIF(Sta!$B:$B,$A282,Sta!$Y:$Y) )/$D282</f>
        <v>#DIV/0!</v>
      </c>
      <c r="F282" s="6" t="e">
        <f>SUMIF(Sta!$A:$A,$A282,Sta!$Y:$Y)/$B282</f>
        <v>#DIV/0!</v>
      </c>
      <c r="G282" s="6" t="e">
        <f>SUMIF(Sta!$B:$B,$A282,Sta!$Y:$Y)/$C282</f>
        <v>#DIV/0!</v>
      </c>
      <c r="H282" s="10" t="e">
        <f>(SUMIF(Sta!$A:$A,$A282,Sta!$U:$U)  + SUMIF(Sta!$B:$B,$A282,Sta!$V:$V) )/$D282</f>
        <v>#DIV/0!</v>
      </c>
      <c r="I282" s="6" t="e">
        <f>SUMIF(Sta!$A:$A,$A282,Sta!$U:$U)/$B282</f>
        <v>#DIV/0!</v>
      </c>
      <c r="J282" s="6" t="e">
        <f>SUMIF(Sta!$B:$B,$A282,Sta!$V:$V)/$C282</f>
        <v>#DIV/0!</v>
      </c>
      <c r="K282" s="10" t="e">
        <f>(SUMIF(Sta!$A:$A,$A282,Sta!$W:$W)  + SUMIF(Sta!$B:$B,$A282,Sta!$X:$X) )/$D282</f>
        <v>#DIV/0!</v>
      </c>
      <c r="L282" s="6" t="e">
        <f>SUMIF(Sta!$A:$A,$A282,Sta!$W:$W)/$B282</f>
        <v>#DIV/0!</v>
      </c>
      <c r="M282" s="6" t="e">
        <f>SUMIF(Sta!$B:$B,$A282,Sta!$X:$X)/$C282</f>
        <v>#DIV/0!</v>
      </c>
      <c r="N282" s="11" t="e">
        <f>(COUNTIFS(Sta!$A:$A,$A282,Sta!$Y:$Y,"&gt;8") +COUNTIFS(Sta!$B:$B,$A282,Sta!$Y:$Y,"&gt;8"))/$D282</f>
        <v>#DIV/0!</v>
      </c>
      <c r="O282" s="8" t="e">
        <f>COUNTIFS(Sta!$A:$A,$A282,Sta!$Y:$Y,"&gt;8")/$B282</f>
        <v>#DIV/0!</v>
      </c>
      <c r="P282" s="8" t="e">
        <f>COUNTIFS(Sta!$B:$B,$A282,Sta!$Y:$Y,"&gt;8")/$C282</f>
        <v>#DIV/0!</v>
      </c>
      <c r="Q282" s="11" t="e">
        <f>(COUNTIFS(Sta!$A:$A,$A282,Sta!$Y:$Y,"&gt;10") +COUNTIFS(Sta!$B:$B,$A282,Sta!$Y:$Y,"&gt;10"))/$D282</f>
        <v>#DIV/0!</v>
      </c>
      <c r="R282" s="8" t="e">
        <f>COUNTIFS(Sta!$A:$A,$A282,Sta!$Y:$Y,"&gt;10")/$B282</f>
        <v>#DIV/0!</v>
      </c>
      <c r="S282" s="8" t="e">
        <f>COUNTIFS(Sta!$B:$B,$A282,Sta!$Y:$Y,"&gt;10")/$C282</f>
        <v>#DIV/0!</v>
      </c>
      <c r="T282" s="11" t="e">
        <f>(COUNTIFS(Sta!$A:$A,$A282,Sta!$Y:$Y,"&lt;12") +COUNTIFS(Sta!$B:$B,$A282,Sta!$Y:$Y,"&lt;12"))/$D282</f>
        <v>#DIV/0!</v>
      </c>
      <c r="U282" s="8" t="e">
        <f>COUNTIFS(Sta!$A:$A,$A282,Sta!$Y:$Y,"&lt;12")/$B282</f>
        <v>#DIV/0!</v>
      </c>
      <c r="V282" s="8" t="e">
        <f>COUNTIFS(Sta!$B:$B,$A282,Sta!$Y:$Y,"&lt;12")/$C282</f>
        <v>#DIV/0!</v>
      </c>
    </row>
    <row r="283" spans="1:22" x14ac:dyDescent="0.3">
      <c r="A283" t="s">
        <v>403</v>
      </c>
      <c r="B283" s="9">
        <f>COUNTIF(Sta!A:A,A283)</f>
        <v>0</v>
      </c>
      <c r="C283" s="4">
        <f>COUNTIF(Sta!B:B,A283)</f>
        <v>0</v>
      </c>
      <c r="D283" s="4">
        <f t="shared" si="8"/>
        <v>0</v>
      </c>
      <c r="E283" s="10" t="e">
        <f>(SUMIF(Sta!$A:$A,$A283,Sta!$Y:$Y)  + SUMIF(Sta!$B:$B,$A283,Sta!$Y:$Y) )/$D283</f>
        <v>#DIV/0!</v>
      </c>
      <c r="F283" s="6" t="e">
        <f>SUMIF(Sta!$A:$A,$A283,Sta!$Y:$Y)/$B283</f>
        <v>#DIV/0!</v>
      </c>
      <c r="G283" s="6" t="e">
        <f>SUMIF(Sta!$B:$B,$A283,Sta!$Y:$Y)/$C283</f>
        <v>#DIV/0!</v>
      </c>
      <c r="H283" s="10" t="e">
        <f>(SUMIF(Sta!$A:$A,$A283,Sta!$U:$U)  + SUMIF(Sta!$B:$B,$A283,Sta!$V:$V) )/$D283</f>
        <v>#DIV/0!</v>
      </c>
      <c r="I283" s="6" t="e">
        <f>SUMIF(Sta!$A:$A,$A283,Sta!$U:$U)/$B283</f>
        <v>#DIV/0!</v>
      </c>
      <c r="J283" s="6" t="e">
        <f>SUMIF(Sta!$B:$B,$A283,Sta!$V:$V)/$C283</f>
        <v>#DIV/0!</v>
      </c>
      <c r="K283" s="10" t="e">
        <f>(SUMIF(Sta!$A:$A,$A283,Sta!$W:$W)  + SUMIF(Sta!$B:$B,$A283,Sta!$X:$X) )/$D283</f>
        <v>#DIV/0!</v>
      </c>
      <c r="L283" s="6" t="e">
        <f>SUMIF(Sta!$A:$A,$A283,Sta!$W:$W)/$B283</f>
        <v>#DIV/0!</v>
      </c>
      <c r="M283" s="6" t="e">
        <f>SUMIF(Sta!$B:$B,$A283,Sta!$X:$X)/$C283</f>
        <v>#DIV/0!</v>
      </c>
      <c r="N283" s="11" t="e">
        <f>(COUNTIFS(Sta!$A:$A,$A283,Sta!$Y:$Y,"&gt;8") +COUNTIFS(Sta!$B:$B,$A283,Sta!$Y:$Y,"&gt;8"))/$D283</f>
        <v>#DIV/0!</v>
      </c>
      <c r="O283" s="8" t="e">
        <f>COUNTIFS(Sta!$A:$A,$A283,Sta!$Y:$Y,"&gt;8")/$B283</f>
        <v>#DIV/0!</v>
      </c>
      <c r="P283" s="8" t="e">
        <f>COUNTIFS(Sta!$B:$B,$A283,Sta!$Y:$Y,"&gt;8")/$C283</f>
        <v>#DIV/0!</v>
      </c>
      <c r="Q283" s="11" t="e">
        <f>(COUNTIFS(Sta!$A:$A,$A283,Sta!$Y:$Y,"&gt;10") +COUNTIFS(Sta!$B:$B,$A283,Sta!$Y:$Y,"&gt;10"))/$D283</f>
        <v>#DIV/0!</v>
      </c>
      <c r="R283" s="8" t="e">
        <f>COUNTIFS(Sta!$A:$A,$A283,Sta!$Y:$Y,"&gt;10")/$B283</f>
        <v>#DIV/0!</v>
      </c>
      <c r="S283" s="8" t="e">
        <f>COUNTIFS(Sta!$B:$B,$A283,Sta!$Y:$Y,"&gt;10")/$C283</f>
        <v>#DIV/0!</v>
      </c>
      <c r="T283" s="11" t="e">
        <f>(COUNTIFS(Sta!$A:$A,$A283,Sta!$Y:$Y,"&lt;12") +COUNTIFS(Sta!$B:$B,$A283,Sta!$Y:$Y,"&lt;12"))/$D283</f>
        <v>#DIV/0!</v>
      </c>
      <c r="U283" s="8" t="e">
        <f>COUNTIFS(Sta!$A:$A,$A283,Sta!$Y:$Y,"&lt;12")/$B283</f>
        <v>#DIV/0!</v>
      </c>
      <c r="V283" s="8" t="e">
        <f>COUNTIFS(Sta!$B:$B,$A283,Sta!$Y:$Y,"&lt;12")/$C283</f>
        <v>#DIV/0!</v>
      </c>
    </row>
    <row r="284" spans="1:22" x14ac:dyDescent="0.3">
      <c r="A284" t="s">
        <v>405</v>
      </c>
      <c r="B284" s="9">
        <f>COUNTIF(Sta!A:A,A284)</f>
        <v>0</v>
      </c>
      <c r="C284" s="4">
        <f>COUNTIF(Sta!B:B,A284)</f>
        <v>0</v>
      </c>
      <c r="D284" s="4">
        <f t="shared" si="8"/>
        <v>0</v>
      </c>
      <c r="E284" s="10" t="e">
        <f>(SUMIF(Sta!$A:$A,$A284,Sta!$Y:$Y)  + SUMIF(Sta!$B:$B,$A284,Sta!$Y:$Y) )/$D284</f>
        <v>#DIV/0!</v>
      </c>
      <c r="F284" s="6" t="e">
        <f>SUMIF(Sta!$A:$A,$A284,Sta!$Y:$Y)/$B284</f>
        <v>#DIV/0!</v>
      </c>
      <c r="G284" s="6" t="e">
        <f>SUMIF(Sta!$B:$B,$A284,Sta!$Y:$Y)/$C284</f>
        <v>#DIV/0!</v>
      </c>
      <c r="H284" s="10" t="e">
        <f>(SUMIF(Sta!$A:$A,$A284,Sta!$U:$U)  + SUMIF(Sta!$B:$B,$A284,Sta!$V:$V) )/$D284</f>
        <v>#DIV/0!</v>
      </c>
      <c r="I284" s="6" t="e">
        <f>SUMIF(Sta!$A:$A,$A284,Sta!$U:$U)/$B284</f>
        <v>#DIV/0!</v>
      </c>
      <c r="J284" s="6" t="e">
        <f>SUMIF(Sta!$B:$B,$A284,Sta!$V:$V)/$C284</f>
        <v>#DIV/0!</v>
      </c>
      <c r="K284" s="10" t="e">
        <f>(SUMIF(Sta!$A:$A,$A284,Sta!$W:$W)  + SUMIF(Sta!$B:$B,$A284,Sta!$X:$X) )/$D284</f>
        <v>#DIV/0!</v>
      </c>
      <c r="L284" s="6" t="e">
        <f>SUMIF(Sta!$A:$A,$A284,Sta!$W:$W)/$B284</f>
        <v>#DIV/0!</v>
      </c>
      <c r="M284" s="6" t="e">
        <f>SUMIF(Sta!$B:$B,$A284,Sta!$X:$X)/$C284</f>
        <v>#DIV/0!</v>
      </c>
      <c r="N284" s="11" t="e">
        <f>(COUNTIFS(Sta!$A:$A,$A284,Sta!$Y:$Y,"&gt;8") +COUNTIFS(Sta!$B:$B,$A284,Sta!$Y:$Y,"&gt;8"))/$D284</f>
        <v>#DIV/0!</v>
      </c>
      <c r="O284" s="8" t="e">
        <f>COUNTIFS(Sta!$A:$A,$A284,Sta!$Y:$Y,"&gt;8")/$B284</f>
        <v>#DIV/0!</v>
      </c>
      <c r="P284" s="8" t="e">
        <f>COUNTIFS(Sta!$B:$B,$A284,Sta!$Y:$Y,"&gt;8")/$C284</f>
        <v>#DIV/0!</v>
      </c>
      <c r="Q284" s="11" t="e">
        <f>(COUNTIFS(Sta!$A:$A,$A284,Sta!$Y:$Y,"&gt;10") +COUNTIFS(Sta!$B:$B,$A284,Sta!$Y:$Y,"&gt;10"))/$D284</f>
        <v>#DIV/0!</v>
      </c>
      <c r="R284" s="8" t="e">
        <f>COUNTIFS(Sta!$A:$A,$A284,Sta!$Y:$Y,"&gt;10")/$B284</f>
        <v>#DIV/0!</v>
      </c>
      <c r="S284" s="8" t="e">
        <f>COUNTIFS(Sta!$B:$B,$A284,Sta!$Y:$Y,"&gt;10")/$C284</f>
        <v>#DIV/0!</v>
      </c>
      <c r="T284" s="11" t="e">
        <f>(COUNTIFS(Sta!$A:$A,$A284,Sta!$Y:$Y,"&lt;12") +COUNTIFS(Sta!$B:$B,$A284,Sta!$Y:$Y,"&lt;12"))/$D284</f>
        <v>#DIV/0!</v>
      </c>
      <c r="U284" s="8" t="e">
        <f>COUNTIFS(Sta!$A:$A,$A284,Sta!$Y:$Y,"&lt;12")/$B284</f>
        <v>#DIV/0!</v>
      </c>
      <c r="V284" s="8" t="e">
        <f>COUNTIFS(Sta!$B:$B,$A284,Sta!$Y:$Y,"&lt;12")/$C284</f>
        <v>#DIV/0!</v>
      </c>
    </row>
    <row r="285" spans="1:22" x14ac:dyDescent="0.3">
      <c r="A285" t="s">
        <v>402</v>
      </c>
      <c r="B285" s="9">
        <f>COUNTIF(Sta!A:A,A285)</f>
        <v>0</v>
      </c>
      <c r="C285" s="4">
        <f>COUNTIF(Sta!B:B,A285)</f>
        <v>0</v>
      </c>
      <c r="D285" s="4">
        <f t="shared" si="8"/>
        <v>0</v>
      </c>
      <c r="E285" s="10" t="e">
        <f>(SUMIF(Sta!$A:$A,$A285,Sta!$Y:$Y)  + SUMIF(Sta!$B:$B,$A285,Sta!$Y:$Y) )/$D285</f>
        <v>#DIV/0!</v>
      </c>
      <c r="F285" s="6" t="e">
        <f>SUMIF(Sta!$A:$A,$A285,Sta!$Y:$Y)/$B285</f>
        <v>#DIV/0!</v>
      </c>
      <c r="G285" s="6" t="e">
        <f>SUMIF(Sta!$B:$B,$A285,Sta!$Y:$Y)/$C285</f>
        <v>#DIV/0!</v>
      </c>
      <c r="H285" s="10" t="e">
        <f>(SUMIF(Sta!$A:$A,$A285,Sta!$U:$U)  + SUMIF(Sta!$B:$B,$A285,Sta!$V:$V) )/$D285</f>
        <v>#DIV/0!</v>
      </c>
      <c r="I285" s="6" t="e">
        <f>SUMIF(Sta!$A:$A,$A285,Sta!$U:$U)/$B285</f>
        <v>#DIV/0!</v>
      </c>
      <c r="J285" s="6" t="e">
        <f>SUMIF(Sta!$B:$B,$A285,Sta!$V:$V)/$C285</f>
        <v>#DIV/0!</v>
      </c>
      <c r="K285" s="10" t="e">
        <f>(SUMIF(Sta!$A:$A,$A285,Sta!$W:$W)  + SUMIF(Sta!$B:$B,$A285,Sta!$X:$X) )/$D285</f>
        <v>#DIV/0!</v>
      </c>
      <c r="L285" s="6" t="e">
        <f>SUMIF(Sta!$A:$A,$A285,Sta!$W:$W)/$B285</f>
        <v>#DIV/0!</v>
      </c>
      <c r="M285" s="6" t="e">
        <f>SUMIF(Sta!$B:$B,$A285,Sta!$X:$X)/$C285</f>
        <v>#DIV/0!</v>
      </c>
      <c r="N285" s="11" t="e">
        <f>(COUNTIFS(Sta!$A:$A,$A285,Sta!$Y:$Y,"&gt;8") +COUNTIFS(Sta!$B:$B,$A285,Sta!$Y:$Y,"&gt;8"))/$D285</f>
        <v>#DIV/0!</v>
      </c>
      <c r="O285" s="8" t="e">
        <f>COUNTIFS(Sta!$A:$A,$A285,Sta!$Y:$Y,"&gt;8")/$B285</f>
        <v>#DIV/0!</v>
      </c>
      <c r="P285" s="8" t="e">
        <f>COUNTIFS(Sta!$B:$B,$A285,Sta!$Y:$Y,"&gt;8")/$C285</f>
        <v>#DIV/0!</v>
      </c>
      <c r="Q285" s="11" t="e">
        <f>(COUNTIFS(Sta!$A:$A,$A285,Sta!$Y:$Y,"&gt;10") +COUNTIFS(Sta!$B:$B,$A285,Sta!$Y:$Y,"&gt;10"))/$D285</f>
        <v>#DIV/0!</v>
      </c>
      <c r="R285" s="8" t="e">
        <f>COUNTIFS(Sta!$A:$A,$A285,Sta!$Y:$Y,"&gt;10")/$B285</f>
        <v>#DIV/0!</v>
      </c>
      <c r="S285" s="8" t="e">
        <f>COUNTIFS(Sta!$B:$B,$A285,Sta!$Y:$Y,"&gt;10")/$C285</f>
        <v>#DIV/0!</v>
      </c>
      <c r="T285" s="11" t="e">
        <f>(COUNTIFS(Sta!$A:$A,$A285,Sta!$Y:$Y,"&lt;12") +COUNTIFS(Sta!$B:$B,$A285,Sta!$Y:$Y,"&lt;12"))/$D285</f>
        <v>#DIV/0!</v>
      </c>
      <c r="U285" s="8" t="e">
        <f>COUNTIFS(Sta!$A:$A,$A285,Sta!$Y:$Y,"&lt;12")/$B285</f>
        <v>#DIV/0!</v>
      </c>
      <c r="V285" s="8" t="e">
        <f>COUNTIFS(Sta!$B:$B,$A285,Sta!$Y:$Y,"&lt;12")/$C285</f>
        <v>#DIV/0!</v>
      </c>
    </row>
    <row r="286" spans="1:22" x14ac:dyDescent="0.3">
      <c r="A286" t="s">
        <v>407</v>
      </c>
      <c r="B286" s="9">
        <f>COUNTIF(Sta!A:A,A286)</f>
        <v>0</v>
      </c>
      <c r="C286" s="4">
        <f>COUNTIF(Sta!B:B,A286)</f>
        <v>0</v>
      </c>
      <c r="D286" s="4">
        <f t="shared" si="8"/>
        <v>0</v>
      </c>
      <c r="E286" s="10" t="e">
        <f>(SUMIF(Sta!$A:$A,$A286,Sta!$Y:$Y)  + SUMIF(Sta!$B:$B,$A286,Sta!$Y:$Y) )/$D286</f>
        <v>#DIV/0!</v>
      </c>
      <c r="F286" s="6" t="e">
        <f>SUMIF(Sta!$A:$A,$A286,Sta!$Y:$Y)/$B286</f>
        <v>#DIV/0!</v>
      </c>
      <c r="G286" s="6" t="e">
        <f>SUMIF(Sta!$B:$B,$A286,Sta!$Y:$Y)/$C286</f>
        <v>#DIV/0!</v>
      </c>
      <c r="H286" s="10" t="e">
        <f>(SUMIF(Sta!$A:$A,$A286,Sta!$U:$U)  + SUMIF(Sta!$B:$B,$A286,Sta!$V:$V) )/$D286</f>
        <v>#DIV/0!</v>
      </c>
      <c r="I286" s="6" t="e">
        <f>SUMIF(Sta!$A:$A,$A286,Sta!$U:$U)/$B286</f>
        <v>#DIV/0!</v>
      </c>
      <c r="J286" s="6" t="e">
        <f>SUMIF(Sta!$B:$B,$A286,Sta!$V:$V)/$C286</f>
        <v>#DIV/0!</v>
      </c>
      <c r="K286" s="10" t="e">
        <f>(SUMIF(Sta!$A:$A,$A286,Sta!$W:$W)  + SUMIF(Sta!$B:$B,$A286,Sta!$X:$X) )/$D286</f>
        <v>#DIV/0!</v>
      </c>
      <c r="L286" s="6" t="e">
        <f>SUMIF(Sta!$A:$A,$A286,Sta!$W:$W)/$B286</f>
        <v>#DIV/0!</v>
      </c>
      <c r="M286" s="6" t="e">
        <f>SUMIF(Sta!$B:$B,$A286,Sta!$X:$X)/$C286</f>
        <v>#DIV/0!</v>
      </c>
      <c r="N286" s="11" t="e">
        <f>(COUNTIFS(Sta!$A:$A,$A286,Sta!$Y:$Y,"&gt;8") +COUNTIFS(Sta!$B:$B,$A286,Sta!$Y:$Y,"&gt;8"))/$D286</f>
        <v>#DIV/0!</v>
      </c>
      <c r="O286" s="8" t="e">
        <f>COUNTIFS(Sta!$A:$A,$A286,Sta!$Y:$Y,"&gt;8")/$B286</f>
        <v>#DIV/0!</v>
      </c>
      <c r="P286" s="8" t="e">
        <f>COUNTIFS(Sta!$B:$B,$A286,Sta!$Y:$Y,"&gt;8")/$C286</f>
        <v>#DIV/0!</v>
      </c>
      <c r="Q286" s="11" t="e">
        <f>(COUNTIFS(Sta!$A:$A,$A286,Sta!$Y:$Y,"&gt;10") +COUNTIFS(Sta!$B:$B,$A286,Sta!$Y:$Y,"&gt;10"))/$D286</f>
        <v>#DIV/0!</v>
      </c>
      <c r="R286" s="8" t="e">
        <f>COUNTIFS(Sta!$A:$A,$A286,Sta!$Y:$Y,"&gt;10")/$B286</f>
        <v>#DIV/0!</v>
      </c>
      <c r="S286" s="8" t="e">
        <f>COUNTIFS(Sta!$B:$B,$A286,Sta!$Y:$Y,"&gt;10")/$C286</f>
        <v>#DIV/0!</v>
      </c>
      <c r="T286" s="11" t="e">
        <f>(COUNTIFS(Sta!$A:$A,$A286,Sta!$Y:$Y,"&lt;12") +COUNTIFS(Sta!$B:$B,$A286,Sta!$Y:$Y,"&lt;12"))/$D286</f>
        <v>#DIV/0!</v>
      </c>
      <c r="U286" s="8" t="e">
        <f>COUNTIFS(Sta!$A:$A,$A286,Sta!$Y:$Y,"&lt;12")/$B286</f>
        <v>#DIV/0!</v>
      </c>
      <c r="V286" s="8" t="e">
        <f>COUNTIFS(Sta!$B:$B,$A286,Sta!$Y:$Y,"&lt;12")/$C286</f>
        <v>#DIV/0!</v>
      </c>
    </row>
    <row r="287" spans="1:22" x14ac:dyDescent="0.3">
      <c r="A287" t="s">
        <v>408</v>
      </c>
      <c r="B287" s="9">
        <f>COUNTIF(Sta!A:A,A287)</f>
        <v>0</v>
      </c>
      <c r="C287" s="4">
        <f>COUNTIF(Sta!B:B,A287)</f>
        <v>0</v>
      </c>
      <c r="D287" s="4">
        <f t="shared" si="8"/>
        <v>0</v>
      </c>
      <c r="E287" s="10" t="e">
        <f>(SUMIF(Sta!$A:$A,$A287,Sta!$Y:$Y)  + SUMIF(Sta!$B:$B,$A287,Sta!$Y:$Y) )/$D287</f>
        <v>#DIV/0!</v>
      </c>
      <c r="F287" s="6" t="e">
        <f>SUMIF(Sta!$A:$A,$A287,Sta!$Y:$Y)/$B287</f>
        <v>#DIV/0!</v>
      </c>
      <c r="G287" s="6" t="e">
        <f>SUMIF(Sta!$B:$B,$A287,Sta!$Y:$Y)/$C287</f>
        <v>#DIV/0!</v>
      </c>
      <c r="H287" s="10" t="e">
        <f>(SUMIF(Sta!$A:$A,$A287,Sta!$U:$U)  + SUMIF(Sta!$B:$B,$A287,Sta!$V:$V) )/$D287</f>
        <v>#DIV/0!</v>
      </c>
      <c r="I287" s="6" t="e">
        <f>SUMIF(Sta!$A:$A,$A287,Sta!$U:$U)/$B287</f>
        <v>#DIV/0!</v>
      </c>
      <c r="J287" s="6" t="e">
        <f>SUMIF(Sta!$B:$B,$A287,Sta!$V:$V)/$C287</f>
        <v>#DIV/0!</v>
      </c>
      <c r="K287" s="10" t="e">
        <f>(SUMIF(Sta!$A:$A,$A287,Sta!$W:$W)  + SUMIF(Sta!$B:$B,$A287,Sta!$X:$X) )/$D287</f>
        <v>#DIV/0!</v>
      </c>
      <c r="L287" s="6" t="e">
        <f>SUMIF(Sta!$A:$A,$A287,Sta!$W:$W)/$B287</f>
        <v>#DIV/0!</v>
      </c>
      <c r="M287" s="6" t="e">
        <f>SUMIF(Sta!$B:$B,$A287,Sta!$X:$X)/$C287</f>
        <v>#DIV/0!</v>
      </c>
      <c r="N287" s="11" t="e">
        <f>(COUNTIFS(Sta!$A:$A,$A287,Sta!$Y:$Y,"&gt;8") +COUNTIFS(Sta!$B:$B,$A287,Sta!$Y:$Y,"&gt;8"))/$D287</f>
        <v>#DIV/0!</v>
      </c>
      <c r="O287" s="8" t="e">
        <f>COUNTIFS(Sta!$A:$A,$A287,Sta!$Y:$Y,"&gt;8")/$B287</f>
        <v>#DIV/0!</v>
      </c>
      <c r="P287" s="8" t="e">
        <f>COUNTIFS(Sta!$B:$B,$A287,Sta!$Y:$Y,"&gt;8")/$C287</f>
        <v>#DIV/0!</v>
      </c>
      <c r="Q287" s="11" t="e">
        <f>(COUNTIFS(Sta!$A:$A,$A287,Sta!$Y:$Y,"&gt;10") +COUNTIFS(Sta!$B:$B,$A287,Sta!$Y:$Y,"&gt;10"))/$D287</f>
        <v>#DIV/0!</v>
      </c>
      <c r="R287" s="8" t="e">
        <f>COUNTIFS(Sta!$A:$A,$A287,Sta!$Y:$Y,"&gt;10")/$B287</f>
        <v>#DIV/0!</v>
      </c>
      <c r="S287" s="8" t="e">
        <f>COUNTIFS(Sta!$B:$B,$A287,Sta!$Y:$Y,"&gt;10")/$C287</f>
        <v>#DIV/0!</v>
      </c>
      <c r="T287" s="11" t="e">
        <f>(COUNTIFS(Sta!$A:$A,$A287,Sta!$Y:$Y,"&lt;12") +COUNTIFS(Sta!$B:$B,$A287,Sta!$Y:$Y,"&lt;12"))/$D287</f>
        <v>#DIV/0!</v>
      </c>
      <c r="U287" s="8" t="e">
        <f>COUNTIFS(Sta!$A:$A,$A287,Sta!$Y:$Y,"&lt;12")/$B287</f>
        <v>#DIV/0!</v>
      </c>
      <c r="V287" s="8" t="e">
        <f>COUNTIFS(Sta!$B:$B,$A287,Sta!$Y:$Y,"&lt;12")/$C287</f>
        <v>#DIV/0!</v>
      </c>
    </row>
    <row r="288" spans="1:22" x14ac:dyDescent="0.3">
      <c r="A288" t="s">
        <v>426</v>
      </c>
      <c r="B288" s="9">
        <f>COUNTIF(Sta!A:A,A288)</f>
        <v>0</v>
      </c>
      <c r="C288" s="4">
        <f>COUNTIF(Sta!B:B,A288)</f>
        <v>0</v>
      </c>
      <c r="D288" s="4">
        <f t="shared" si="8"/>
        <v>0</v>
      </c>
      <c r="E288" s="10" t="e">
        <f>(SUMIF(Sta!$A:$A,$A288,Sta!$Y:$Y)  + SUMIF(Sta!$B:$B,$A288,Sta!$Y:$Y) )/$D288</f>
        <v>#DIV/0!</v>
      </c>
      <c r="F288" s="6" t="e">
        <f>SUMIF(Sta!$A:$A,$A288,Sta!$Y:$Y)/$B288</f>
        <v>#DIV/0!</v>
      </c>
      <c r="G288" s="6" t="e">
        <f>SUMIF(Sta!$B:$B,$A288,Sta!$Y:$Y)/$C288</f>
        <v>#DIV/0!</v>
      </c>
      <c r="H288" s="10" t="e">
        <f>(SUMIF(Sta!$A:$A,$A288,Sta!$U:$U)  + SUMIF(Sta!$B:$B,$A288,Sta!$V:$V) )/$D288</f>
        <v>#DIV/0!</v>
      </c>
      <c r="I288" s="6" t="e">
        <f>SUMIF(Sta!$A:$A,$A288,Sta!$U:$U)/$B288</f>
        <v>#DIV/0!</v>
      </c>
      <c r="J288" s="6" t="e">
        <f>SUMIF(Sta!$B:$B,$A288,Sta!$V:$V)/$C288</f>
        <v>#DIV/0!</v>
      </c>
      <c r="K288" s="10" t="e">
        <f>(SUMIF(Sta!$A:$A,$A288,Sta!$W:$W)  + SUMIF(Sta!$B:$B,$A288,Sta!$X:$X) )/$D288</f>
        <v>#DIV/0!</v>
      </c>
      <c r="L288" s="6" t="e">
        <f>SUMIF(Sta!$A:$A,$A288,Sta!$W:$W)/$B288</f>
        <v>#DIV/0!</v>
      </c>
      <c r="M288" s="6" t="e">
        <f>SUMIF(Sta!$B:$B,$A288,Sta!$X:$X)/$C288</f>
        <v>#DIV/0!</v>
      </c>
      <c r="N288" s="11" t="e">
        <f>(COUNTIFS(Sta!$A:$A,$A288,Sta!$Y:$Y,"&gt;8") +COUNTIFS(Sta!$B:$B,$A288,Sta!$Y:$Y,"&gt;8"))/$D288</f>
        <v>#DIV/0!</v>
      </c>
      <c r="O288" s="8" t="e">
        <f>COUNTIFS(Sta!$A:$A,$A288,Sta!$Y:$Y,"&gt;8")/$B288</f>
        <v>#DIV/0!</v>
      </c>
      <c r="P288" s="8" t="e">
        <f>COUNTIFS(Sta!$B:$B,$A288,Sta!$Y:$Y,"&gt;8")/$C288</f>
        <v>#DIV/0!</v>
      </c>
      <c r="Q288" s="11" t="e">
        <f>(COUNTIFS(Sta!$A:$A,$A288,Sta!$Y:$Y,"&gt;10") +COUNTIFS(Sta!$B:$B,$A288,Sta!$Y:$Y,"&gt;10"))/$D288</f>
        <v>#DIV/0!</v>
      </c>
      <c r="R288" s="8" t="e">
        <f>COUNTIFS(Sta!$A:$A,$A288,Sta!$Y:$Y,"&gt;10")/$B288</f>
        <v>#DIV/0!</v>
      </c>
      <c r="S288" s="8" t="e">
        <f>COUNTIFS(Sta!$B:$B,$A288,Sta!$Y:$Y,"&gt;10")/$C288</f>
        <v>#DIV/0!</v>
      </c>
      <c r="T288" s="11" t="e">
        <f>(COUNTIFS(Sta!$A:$A,$A288,Sta!$Y:$Y,"&lt;12") +COUNTIFS(Sta!$B:$B,$A288,Sta!$Y:$Y,"&lt;12"))/$D288</f>
        <v>#DIV/0!</v>
      </c>
      <c r="U288" s="8" t="e">
        <f>COUNTIFS(Sta!$A:$A,$A288,Sta!$Y:$Y,"&lt;12")/$B288</f>
        <v>#DIV/0!</v>
      </c>
      <c r="V288" s="8" t="e">
        <f>COUNTIFS(Sta!$B:$B,$A288,Sta!$Y:$Y,"&lt;12")/$C288</f>
        <v>#DIV/0!</v>
      </c>
    </row>
    <row r="289" spans="1:22" x14ac:dyDescent="0.3">
      <c r="A289" t="s">
        <v>410</v>
      </c>
      <c r="B289" s="9">
        <f>COUNTIF(Sta!A:A,A289)</f>
        <v>0</v>
      </c>
      <c r="C289" s="4">
        <f>COUNTIF(Sta!B:B,A289)</f>
        <v>0</v>
      </c>
      <c r="D289" s="4">
        <f t="shared" si="8"/>
        <v>0</v>
      </c>
      <c r="E289" s="10" t="e">
        <f>(SUMIF(Sta!$A:$A,$A289,Sta!$Y:$Y)  + SUMIF(Sta!$B:$B,$A289,Sta!$Y:$Y) )/$D289</f>
        <v>#DIV/0!</v>
      </c>
      <c r="F289" s="6" t="e">
        <f>SUMIF(Sta!$A:$A,$A289,Sta!$Y:$Y)/$B289</f>
        <v>#DIV/0!</v>
      </c>
      <c r="G289" s="6" t="e">
        <f>SUMIF(Sta!$B:$B,$A289,Sta!$Y:$Y)/$C289</f>
        <v>#DIV/0!</v>
      </c>
      <c r="H289" s="10" t="e">
        <f>(SUMIF(Sta!$A:$A,$A289,Sta!$U:$U)  + SUMIF(Sta!$B:$B,$A289,Sta!$V:$V) )/$D289</f>
        <v>#DIV/0!</v>
      </c>
      <c r="I289" s="6" t="e">
        <f>SUMIF(Sta!$A:$A,$A289,Sta!$U:$U)/$B289</f>
        <v>#DIV/0!</v>
      </c>
      <c r="J289" s="6" t="e">
        <f>SUMIF(Sta!$B:$B,$A289,Sta!$V:$V)/$C289</f>
        <v>#DIV/0!</v>
      </c>
      <c r="K289" s="10" t="e">
        <f>(SUMIF(Sta!$A:$A,$A289,Sta!$W:$W)  + SUMIF(Sta!$B:$B,$A289,Sta!$X:$X) )/$D289</f>
        <v>#DIV/0!</v>
      </c>
      <c r="L289" s="6" t="e">
        <f>SUMIF(Sta!$A:$A,$A289,Sta!$W:$W)/$B289</f>
        <v>#DIV/0!</v>
      </c>
      <c r="M289" s="6" t="e">
        <f>SUMIF(Sta!$B:$B,$A289,Sta!$X:$X)/$C289</f>
        <v>#DIV/0!</v>
      </c>
      <c r="N289" s="11" t="e">
        <f>(COUNTIFS(Sta!$A:$A,$A289,Sta!$Y:$Y,"&gt;8") +COUNTIFS(Sta!$B:$B,$A289,Sta!$Y:$Y,"&gt;8"))/$D289</f>
        <v>#DIV/0!</v>
      </c>
      <c r="O289" s="8" t="e">
        <f>COUNTIFS(Sta!$A:$A,$A289,Sta!$Y:$Y,"&gt;8")/$B289</f>
        <v>#DIV/0!</v>
      </c>
      <c r="P289" s="8" t="e">
        <f>COUNTIFS(Sta!$B:$B,$A289,Sta!$Y:$Y,"&gt;8")/$C289</f>
        <v>#DIV/0!</v>
      </c>
      <c r="Q289" s="11" t="e">
        <f>(COUNTIFS(Sta!$A:$A,$A289,Sta!$Y:$Y,"&gt;10") +COUNTIFS(Sta!$B:$B,$A289,Sta!$Y:$Y,"&gt;10"))/$D289</f>
        <v>#DIV/0!</v>
      </c>
      <c r="R289" s="8" t="e">
        <f>COUNTIFS(Sta!$A:$A,$A289,Sta!$Y:$Y,"&gt;10")/$B289</f>
        <v>#DIV/0!</v>
      </c>
      <c r="S289" s="8" t="e">
        <f>COUNTIFS(Sta!$B:$B,$A289,Sta!$Y:$Y,"&gt;10")/$C289</f>
        <v>#DIV/0!</v>
      </c>
      <c r="T289" s="11" t="e">
        <f>(COUNTIFS(Sta!$A:$A,$A289,Sta!$Y:$Y,"&lt;12") +COUNTIFS(Sta!$B:$B,$A289,Sta!$Y:$Y,"&lt;12"))/$D289</f>
        <v>#DIV/0!</v>
      </c>
      <c r="U289" s="8" t="e">
        <f>COUNTIFS(Sta!$A:$A,$A289,Sta!$Y:$Y,"&lt;12")/$B289</f>
        <v>#DIV/0!</v>
      </c>
      <c r="V289" s="8" t="e">
        <f>COUNTIFS(Sta!$B:$B,$A289,Sta!$Y:$Y,"&lt;12")/$C289</f>
        <v>#DIV/0!</v>
      </c>
    </row>
    <row r="290" spans="1:22" x14ac:dyDescent="0.3">
      <c r="A290" t="s">
        <v>394</v>
      </c>
      <c r="B290" s="9">
        <f>COUNTIF(Sta!A:A,A290)</f>
        <v>0</v>
      </c>
      <c r="C290" s="4">
        <f>COUNTIF(Sta!B:B,A290)</f>
        <v>0</v>
      </c>
      <c r="D290" s="4">
        <f t="shared" si="8"/>
        <v>0</v>
      </c>
      <c r="E290" s="10" t="e">
        <f>(SUMIF(Sta!$A:$A,$A290,Sta!$Y:$Y)  + SUMIF(Sta!$B:$B,$A290,Sta!$Y:$Y) )/$D290</f>
        <v>#DIV/0!</v>
      </c>
      <c r="F290" s="6" t="e">
        <f>SUMIF(Sta!$A:$A,$A290,Sta!$Y:$Y)/$B290</f>
        <v>#DIV/0!</v>
      </c>
      <c r="G290" s="6" t="e">
        <f>SUMIF(Sta!$B:$B,$A290,Sta!$Y:$Y)/$C290</f>
        <v>#DIV/0!</v>
      </c>
      <c r="H290" s="10" t="e">
        <f>(SUMIF(Sta!$A:$A,$A290,Sta!$U:$U)  + SUMIF(Sta!$B:$B,$A290,Sta!$V:$V) )/$D290</f>
        <v>#DIV/0!</v>
      </c>
      <c r="I290" s="6" t="e">
        <f>SUMIF(Sta!$A:$A,$A290,Sta!$U:$U)/$B290</f>
        <v>#DIV/0!</v>
      </c>
      <c r="J290" s="6" t="e">
        <f>SUMIF(Sta!$B:$B,$A290,Sta!$V:$V)/$C290</f>
        <v>#DIV/0!</v>
      </c>
      <c r="K290" s="10" t="e">
        <f>(SUMIF(Sta!$A:$A,$A290,Sta!$W:$W)  + SUMIF(Sta!$B:$B,$A290,Sta!$X:$X) )/$D290</f>
        <v>#DIV/0!</v>
      </c>
      <c r="L290" s="6" t="e">
        <f>SUMIF(Sta!$A:$A,$A290,Sta!$W:$W)/$B290</f>
        <v>#DIV/0!</v>
      </c>
      <c r="M290" s="6" t="e">
        <f>SUMIF(Sta!$B:$B,$A290,Sta!$X:$X)/$C290</f>
        <v>#DIV/0!</v>
      </c>
      <c r="N290" s="11" t="e">
        <f>(COUNTIFS(Sta!$A:$A,$A290,Sta!$Y:$Y,"&gt;8") +COUNTIFS(Sta!$B:$B,$A290,Sta!$Y:$Y,"&gt;8"))/$D290</f>
        <v>#DIV/0!</v>
      </c>
      <c r="O290" s="8" t="e">
        <f>COUNTIFS(Sta!$A:$A,$A290,Sta!$Y:$Y,"&gt;8")/$B290</f>
        <v>#DIV/0!</v>
      </c>
      <c r="P290" s="8" t="e">
        <f>COUNTIFS(Sta!$B:$B,$A290,Sta!$Y:$Y,"&gt;8")/$C290</f>
        <v>#DIV/0!</v>
      </c>
      <c r="Q290" s="11" t="e">
        <f>(COUNTIFS(Sta!$A:$A,$A290,Sta!$Y:$Y,"&gt;10") +COUNTIFS(Sta!$B:$B,$A290,Sta!$Y:$Y,"&gt;10"))/$D290</f>
        <v>#DIV/0!</v>
      </c>
      <c r="R290" s="8" t="e">
        <f>COUNTIFS(Sta!$A:$A,$A290,Sta!$Y:$Y,"&gt;10")/$B290</f>
        <v>#DIV/0!</v>
      </c>
      <c r="S290" s="8" t="e">
        <f>COUNTIFS(Sta!$B:$B,$A290,Sta!$Y:$Y,"&gt;10")/$C290</f>
        <v>#DIV/0!</v>
      </c>
      <c r="T290" s="11" t="e">
        <f>(COUNTIFS(Sta!$A:$A,$A290,Sta!$Y:$Y,"&lt;12") +COUNTIFS(Sta!$B:$B,$A290,Sta!$Y:$Y,"&lt;12"))/$D290</f>
        <v>#DIV/0!</v>
      </c>
      <c r="U290" s="8" t="e">
        <f>COUNTIFS(Sta!$A:$A,$A290,Sta!$Y:$Y,"&lt;12")/$B290</f>
        <v>#DIV/0!</v>
      </c>
      <c r="V290" s="8" t="e">
        <f>COUNTIFS(Sta!$B:$B,$A290,Sta!$Y:$Y,"&lt;12")/$C290</f>
        <v>#DIV/0!</v>
      </c>
    </row>
    <row r="291" spans="1:22" x14ac:dyDescent="0.3">
      <c r="A291" t="s">
        <v>427</v>
      </c>
      <c r="B291" s="9">
        <f>COUNTIF(Sta!A:A,A291)</f>
        <v>0</v>
      </c>
      <c r="C291" s="4">
        <f>COUNTIF(Sta!B:B,A291)</f>
        <v>0</v>
      </c>
      <c r="D291" s="4">
        <f t="shared" si="8"/>
        <v>0</v>
      </c>
      <c r="E291" s="10" t="e">
        <f>(SUMIF(Sta!$A:$A,$A291,Sta!$Y:$Y)  + SUMIF(Sta!$B:$B,$A291,Sta!$Y:$Y) )/$D291</f>
        <v>#DIV/0!</v>
      </c>
      <c r="F291" s="6" t="e">
        <f>SUMIF(Sta!$A:$A,$A291,Sta!$Y:$Y)/$B291</f>
        <v>#DIV/0!</v>
      </c>
      <c r="G291" s="6" t="e">
        <f>SUMIF(Sta!$B:$B,$A291,Sta!$Y:$Y)/$C291</f>
        <v>#DIV/0!</v>
      </c>
      <c r="H291" s="10" t="e">
        <f>(SUMIF(Sta!$A:$A,$A291,Sta!$U:$U)  + SUMIF(Sta!$B:$B,$A291,Sta!$V:$V) )/$D291</f>
        <v>#DIV/0!</v>
      </c>
      <c r="I291" s="6" t="e">
        <f>SUMIF(Sta!$A:$A,$A291,Sta!$U:$U)/$B291</f>
        <v>#DIV/0!</v>
      </c>
      <c r="J291" s="6" t="e">
        <f>SUMIF(Sta!$B:$B,$A291,Sta!$V:$V)/$C291</f>
        <v>#DIV/0!</v>
      </c>
      <c r="K291" s="10" t="e">
        <f>(SUMIF(Sta!$A:$A,$A291,Sta!$W:$W)  + SUMIF(Sta!$B:$B,$A291,Sta!$X:$X) )/$D291</f>
        <v>#DIV/0!</v>
      </c>
      <c r="L291" s="6" t="e">
        <f>SUMIF(Sta!$A:$A,$A291,Sta!$W:$W)/$B291</f>
        <v>#DIV/0!</v>
      </c>
      <c r="M291" s="6" t="e">
        <f>SUMIF(Sta!$B:$B,$A291,Sta!$X:$X)/$C291</f>
        <v>#DIV/0!</v>
      </c>
      <c r="N291" s="11" t="e">
        <f>(COUNTIFS(Sta!$A:$A,$A291,Sta!$Y:$Y,"&gt;8") +COUNTIFS(Sta!$B:$B,$A291,Sta!$Y:$Y,"&gt;8"))/$D291</f>
        <v>#DIV/0!</v>
      </c>
      <c r="O291" s="8" t="e">
        <f>COUNTIFS(Sta!$A:$A,$A291,Sta!$Y:$Y,"&gt;8")/$B291</f>
        <v>#DIV/0!</v>
      </c>
      <c r="P291" s="8" t="e">
        <f>COUNTIFS(Sta!$B:$B,$A291,Sta!$Y:$Y,"&gt;8")/$C291</f>
        <v>#DIV/0!</v>
      </c>
      <c r="Q291" s="11" t="e">
        <f>(COUNTIFS(Sta!$A:$A,$A291,Sta!$Y:$Y,"&gt;10") +COUNTIFS(Sta!$B:$B,$A291,Sta!$Y:$Y,"&gt;10"))/$D291</f>
        <v>#DIV/0!</v>
      </c>
      <c r="R291" s="8" t="e">
        <f>COUNTIFS(Sta!$A:$A,$A291,Sta!$Y:$Y,"&gt;10")/$B291</f>
        <v>#DIV/0!</v>
      </c>
      <c r="S291" s="8" t="e">
        <f>COUNTIFS(Sta!$B:$B,$A291,Sta!$Y:$Y,"&gt;10")/$C291</f>
        <v>#DIV/0!</v>
      </c>
      <c r="T291" s="11" t="e">
        <f>(COUNTIFS(Sta!$A:$A,$A291,Sta!$Y:$Y,"&lt;12") +COUNTIFS(Sta!$B:$B,$A291,Sta!$Y:$Y,"&lt;12"))/$D291</f>
        <v>#DIV/0!</v>
      </c>
      <c r="U291" s="8" t="e">
        <f>COUNTIFS(Sta!$A:$A,$A291,Sta!$Y:$Y,"&lt;12")/$B291</f>
        <v>#DIV/0!</v>
      </c>
      <c r="V291" s="8" t="e">
        <f>COUNTIFS(Sta!$B:$B,$A291,Sta!$Y:$Y,"&lt;12")/$C291</f>
        <v>#DIV/0!</v>
      </c>
    </row>
    <row r="292" spans="1:22" x14ac:dyDescent="0.3">
      <c r="A292" t="s">
        <v>404</v>
      </c>
      <c r="B292" s="9">
        <f>COUNTIF(Sta!A:A,A292)</f>
        <v>0</v>
      </c>
      <c r="C292" s="4">
        <f>COUNTIF(Sta!B:B,A292)</f>
        <v>0</v>
      </c>
      <c r="D292" s="4">
        <f t="shared" si="8"/>
        <v>0</v>
      </c>
      <c r="E292" s="10" t="e">
        <f>(SUMIF(Sta!$A:$A,$A292,Sta!$Y:$Y)  + SUMIF(Sta!$B:$B,$A292,Sta!$Y:$Y) )/$D292</f>
        <v>#DIV/0!</v>
      </c>
      <c r="F292" s="6" t="e">
        <f>SUMIF(Sta!$A:$A,$A292,Sta!$Y:$Y)/$B292</f>
        <v>#DIV/0!</v>
      </c>
      <c r="G292" s="6" t="e">
        <f>SUMIF(Sta!$B:$B,$A292,Sta!$Y:$Y)/$C292</f>
        <v>#DIV/0!</v>
      </c>
      <c r="H292" s="10" t="e">
        <f>(SUMIF(Sta!$A:$A,$A292,Sta!$U:$U)  + SUMIF(Sta!$B:$B,$A292,Sta!$V:$V) )/$D292</f>
        <v>#DIV/0!</v>
      </c>
      <c r="I292" s="6" t="e">
        <f>SUMIF(Sta!$A:$A,$A292,Sta!$U:$U)/$B292</f>
        <v>#DIV/0!</v>
      </c>
      <c r="J292" s="6" t="e">
        <f>SUMIF(Sta!$B:$B,$A292,Sta!$V:$V)/$C292</f>
        <v>#DIV/0!</v>
      </c>
      <c r="K292" s="10" t="e">
        <f>(SUMIF(Sta!$A:$A,$A292,Sta!$W:$W)  + SUMIF(Sta!$B:$B,$A292,Sta!$X:$X) )/$D292</f>
        <v>#DIV/0!</v>
      </c>
      <c r="L292" s="6" t="e">
        <f>SUMIF(Sta!$A:$A,$A292,Sta!$W:$W)/$B292</f>
        <v>#DIV/0!</v>
      </c>
      <c r="M292" s="6" t="e">
        <f>SUMIF(Sta!$B:$B,$A292,Sta!$X:$X)/$C292</f>
        <v>#DIV/0!</v>
      </c>
      <c r="N292" s="11" t="e">
        <f>(COUNTIFS(Sta!$A:$A,$A292,Sta!$Y:$Y,"&gt;8") +COUNTIFS(Sta!$B:$B,$A292,Sta!$Y:$Y,"&gt;8"))/$D292</f>
        <v>#DIV/0!</v>
      </c>
      <c r="O292" s="8" t="e">
        <f>COUNTIFS(Sta!$A:$A,$A292,Sta!$Y:$Y,"&gt;8")/$B292</f>
        <v>#DIV/0!</v>
      </c>
      <c r="P292" s="8" t="e">
        <f>COUNTIFS(Sta!$B:$B,$A292,Sta!$Y:$Y,"&gt;8")/$C292</f>
        <v>#DIV/0!</v>
      </c>
      <c r="Q292" s="11" t="e">
        <f>(COUNTIFS(Sta!$A:$A,$A292,Sta!$Y:$Y,"&gt;10") +COUNTIFS(Sta!$B:$B,$A292,Sta!$Y:$Y,"&gt;10"))/$D292</f>
        <v>#DIV/0!</v>
      </c>
      <c r="R292" s="8" t="e">
        <f>COUNTIFS(Sta!$A:$A,$A292,Sta!$Y:$Y,"&gt;10")/$B292</f>
        <v>#DIV/0!</v>
      </c>
      <c r="S292" s="8" t="e">
        <f>COUNTIFS(Sta!$B:$B,$A292,Sta!$Y:$Y,"&gt;10")/$C292</f>
        <v>#DIV/0!</v>
      </c>
      <c r="T292" s="11" t="e">
        <f>(COUNTIFS(Sta!$A:$A,$A292,Sta!$Y:$Y,"&lt;12") +COUNTIFS(Sta!$B:$B,$A292,Sta!$Y:$Y,"&lt;12"))/$D292</f>
        <v>#DIV/0!</v>
      </c>
      <c r="U292" s="8" t="e">
        <f>COUNTIFS(Sta!$A:$A,$A292,Sta!$Y:$Y,"&lt;12")/$B292</f>
        <v>#DIV/0!</v>
      </c>
      <c r="V292" s="8" t="e">
        <f>COUNTIFS(Sta!$B:$B,$A292,Sta!$Y:$Y,"&lt;12")/$C292</f>
        <v>#DIV/0!</v>
      </c>
    </row>
    <row r="293" spans="1:22" x14ac:dyDescent="0.3">
      <c r="A293" t="s">
        <v>412</v>
      </c>
      <c r="B293" s="9">
        <f>COUNTIF(Sta!A:A,A293)</f>
        <v>0</v>
      </c>
      <c r="C293" s="4">
        <f>COUNTIF(Sta!B:B,A293)</f>
        <v>0</v>
      </c>
      <c r="D293" s="4">
        <f t="shared" si="8"/>
        <v>0</v>
      </c>
      <c r="E293" s="10" t="e">
        <f>(SUMIF(Sta!$A:$A,$A293,Sta!$Y:$Y)  + SUMIF(Sta!$B:$B,$A293,Sta!$Y:$Y) )/$D293</f>
        <v>#DIV/0!</v>
      </c>
      <c r="F293" s="6" t="e">
        <f>SUMIF(Sta!$A:$A,$A293,Sta!$Y:$Y)/$B293</f>
        <v>#DIV/0!</v>
      </c>
      <c r="G293" s="6" t="e">
        <f>SUMIF(Sta!$B:$B,$A293,Sta!$Y:$Y)/$C293</f>
        <v>#DIV/0!</v>
      </c>
      <c r="H293" s="10" t="e">
        <f>(SUMIF(Sta!$A:$A,$A293,Sta!$U:$U)  + SUMIF(Sta!$B:$B,$A293,Sta!$V:$V) )/$D293</f>
        <v>#DIV/0!</v>
      </c>
      <c r="I293" s="6" t="e">
        <f>SUMIF(Sta!$A:$A,$A293,Sta!$U:$U)/$B293</f>
        <v>#DIV/0!</v>
      </c>
      <c r="J293" s="6" t="e">
        <f>SUMIF(Sta!$B:$B,$A293,Sta!$V:$V)/$C293</f>
        <v>#DIV/0!</v>
      </c>
      <c r="K293" s="10" t="e">
        <f>(SUMIF(Sta!$A:$A,$A293,Sta!$W:$W)  + SUMIF(Sta!$B:$B,$A293,Sta!$X:$X) )/$D293</f>
        <v>#DIV/0!</v>
      </c>
      <c r="L293" s="6" t="e">
        <f>SUMIF(Sta!$A:$A,$A293,Sta!$W:$W)/$B293</f>
        <v>#DIV/0!</v>
      </c>
      <c r="M293" s="6" t="e">
        <f>SUMIF(Sta!$B:$B,$A293,Sta!$X:$X)/$C293</f>
        <v>#DIV/0!</v>
      </c>
      <c r="N293" s="11" t="e">
        <f>(COUNTIFS(Sta!$A:$A,$A293,Sta!$Y:$Y,"&gt;8") +COUNTIFS(Sta!$B:$B,$A293,Sta!$Y:$Y,"&gt;8"))/$D293</f>
        <v>#DIV/0!</v>
      </c>
      <c r="O293" s="8" t="e">
        <f>COUNTIFS(Sta!$A:$A,$A293,Sta!$Y:$Y,"&gt;8")/$B293</f>
        <v>#DIV/0!</v>
      </c>
      <c r="P293" s="8" t="e">
        <f>COUNTIFS(Sta!$B:$B,$A293,Sta!$Y:$Y,"&gt;8")/$C293</f>
        <v>#DIV/0!</v>
      </c>
      <c r="Q293" s="11" t="e">
        <f>(COUNTIFS(Sta!$A:$A,$A293,Sta!$Y:$Y,"&gt;10") +COUNTIFS(Sta!$B:$B,$A293,Sta!$Y:$Y,"&gt;10"))/$D293</f>
        <v>#DIV/0!</v>
      </c>
      <c r="R293" s="8" t="e">
        <f>COUNTIFS(Sta!$A:$A,$A293,Sta!$Y:$Y,"&gt;10")/$B293</f>
        <v>#DIV/0!</v>
      </c>
      <c r="S293" s="8" t="e">
        <f>COUNTIFS(Sta!$B:$B,$A293,Sta!$Y:$Y,"&gt;10")/$C293</f>
        <v>#DIV/0!</v>
      </c>
      <c r="T293" s="11" t="e">
        <f>(COUNTIFS(Sta!$A:$A,$A293,Sta!$Y:$Y,"&lt;12") +COUNTIFS(Sta!$B:$B,$A293,Sta!$Y:$Y,"&lt;12"))/$D293</f>
        <v>#DIV/0!</v>
      </c>
      <c r="U293" s="8" t="e">
        <f>COUNTIFS(Sta!$A:$A,$A293,Sta!$Y:$Y,"&lt;12")/$B293</f>
        <v>#DIV/0!</v>
      </c>
      <c r="V293" s="8" t="e">
        <f>COUNTIFS(Sta!$B:$B,$A293,Sta!$Y:$Y,"&lt;12")/$C293</f>
        <v>#DIV/0!</v>
      </c>
    </row>
    <row r="294" spans="1:22" x14ac:dyDescent="0.3">
      <c r="A294" t="s">
        <v>413</v>
      </c>
      <c r="B294" s="9">
        <f>COUNTIF(Sta!A:A,A294)</f>
        <v>0</v>
      </c>
      <c r="C294" s="4">
        <f>COUNTIF(Sta!B:B,A294)</f>
        <v>0</v>
      </c>
      <c r="D294" s="4">
        <f t="shared" si="8"/>
        <v>0</v>
      </c>
      <c r="E294" s="10" t="e">
        <f>(SUMIF(Sta!$A:$A,$A294,Sta!$Y:$Y)  + SUMIF(Sta!$B:$B,$A294,Sta!$Y:$Y) )/$D294</f>
        <v>#DIV/0!</v>
      </c>
      <c r="F294" s="6" t="e">
        <f>SUMIF(Sta!$A:$A,$A294,Sta!$Y:$Y)/$B294</f>
        <v>#DIV/0!</v>
      </c>
      <c r="G294" s="6" t="e">
        <f>SUMIF(Sta!$B:$B,$A294,Sta!$Y:$Y)/$C294</f>
        <v>#DIV/0!</v>
      </c>
      <c r="H294" s="10" t="e">
        <f>(SUMIF(Sta!$A:$A,$A294,Sta!$U:$U)  + SUMIF(Sta!$B:$B,$A294,Sta!$V:$V) )/$D294</f>
        <v>#DIV/0!</v>
      </c>
      <c r="I294" s="6" t="e">
        <f>SUMIF(Sta!$A:$A,$A294,Sta!$U:$U)/$B294</f>
        <v>#DIV/0!</v>
      </c>
      <c r="J294" s="6" t="e">
        <f>SUMIF(Sta!$B:$B,$A294,Sta!$V:$V)/$C294</f>
        <v>#DIV/0!</v>
      </c>
      <c r="K294" s="10" t="e">
        <f>(SUMIF(Sta!$A:$A,$A294,Sta!$W:$W)  + SUMIF(Sta!$B:$B,$A294,Sta!$X:$X) )/$D294</f>
        <v>#DIV/0!</v>
      </c>
      <c r="L294" s="6" t="e">
        <f>SUMIF(Sta!$A:$A,$A294,Sta!$W:$W)/$B294</f>
        <v>#DIV/0!</v>
      </c>
      <c r="M294" s="6" t="e">
        <f>SUMIF(Sta!$B:$B,$A294,Sta!$X:$X)/$C294</f>
        <v>#DIV/0!</v>
      </c>
      <c r="N294" s="11" t="e">
        <f>(COUNTIFS(Sta!$A:$A,$A294,Sta!$Y:$Y,"&gt;8") +COUNTIFS(Sta!$B:$B,$A294,Sta!$Y:$Y,"&gt;8"))/$D294</f>
        <v>#DIV/0!</v>
      </c>
      <c r="O294" s="8" t="e">
        <f>COUNTIFS(Sta!$A:$A,$A294,Sta!$Y:$Y,"&gt;8")/$B294</f>
        <v>#DIV/0!</v>
      </c>
      <c r="P294" s="8" t="e">
        <f>COUNTIFS(Sta!$B:$B,$A294,Sta!$Y:$Y,"&gt;8")/$C294</f>
        <v>#DIV/0!</v>
      </c>
      <c r="Q294" s="11" t="e">
        <f>(COUNTIFS(Sta!$A:$A,$A294,Sta!$Y:$Y,"&gt;10") +COUNTIFS(Sta!$B:$B,$A294,Sta!$Y:$Y,"&gt;10"))/$D294</f>
        <v>#DIV/0!</v>
      </c>
      <c r="R294" s="8" t="e">
        <f>COUNTIFS(Sta!$A:$A,$A294,Sta!$Y:$Y,"&gt;10")/$B294</f>
        <v>#DIV/0!</v>
      </c>
      <c r="S294" s="8" t="e">
        <f>COUNTIFS(Sta!$B:$B,$A294,Sta!$Y:$Y,"&gt;10")/$C294</f>
        <v>#DIV/0!</v>
      </c>
      <c r="T294" s="11" t="e">
        <f>(COUNTIFS(Sta!$A:$A,$A294,Sta!$Y:$Y,"&lt;12") +COUNTIFS(Sta!$B:$B,$A294,Sta!$Y:$Y,"&lt;12"))/$D294</f>
        <v>#DIV/0!</v>
      </c>
      <c r="U294" s="8" t="e">
        <f>COUNTIFS(Sta!$A:$A,$A294,Sta!$Y:$Y,"&lt;12")/$B294</f>
        <v>#DIV/0!</v>
      </c>
      <c r="V294" s="8" t="e">
        <f>COUNTIFS(Sta!$B:$B,$A294,Sta!$Y:$Y,"&lt;12")/$C294</f>
        <v>#DIV/0!</v>
      </c>
    </row>
    <row r="295" spans="1:22" x14ac:dyDescent="0.3">
      <c r="A295" t="s">
        <v>409</v>
      </c>
      <c r="B295" s="9">
        <f>COUNTIF(Sta!A:A,A295)</f>
        <v>0</v>
      </c>
      <c r="C295" s="4">
        <f>COUNTIF(Sta!B:B,A295)</f>
        <v>0</v>
      </c>
      <c r="D295" s="4">
        <f t="shared" si="8"/>
        <v>0</v>
      </c>
      <c r="E295" s="10" t="e">
        <f>(SUMIF(Sta!$A:$A,$A295,Sta!$Y:$Y)  + SUMIF(Sta!$B:$B,$A295,Sta!$Y:$Y) )/$D295</f>
        <v>#DIV/0!</v>
      </c>
      <c r="F295" s="6" t="e">
        <f>SUMIF(Sta!$A:$A,$A295,Sta!$Y:$Y)/$B295</f>
        <v>#DIV/0!</v>
      </c>
      <c r="G295" s="6" t="e">
        <f>SUMIF(Sta!$B:$B,$A295,Sta!$Y:$Y)/$C295</f>
        <v>#DIV/0!</v>
      </c>
      <c r="H295" s="10" t="e">
        <f>(SUMIF(Sta!$A:$A,$A295,Sta!$U:$U)  + SUMIF(Sta!$B:$B,$A295,Sta!$V:$V) )/$D295</f>
        <v>#DIV/0!</v>
      </c>
      <c r="I295" s="6" t="e">
        <f>SUMIF(Sta!$A:$A,$A295,Sta!$U:$U)/$B295</f>
        <v>#DIV/0!</v>
      </c>
      <c r="J295" s="6" t="e">
        <f>SUMIF(Sta!$B:$B,$A295,Sta!$V:$V)/$C295</f>
        <v>#DIV/0!</v>
      </c>
      <c r="K295" s="10" t="e">
        <f>(SUMIF(Sta!$A:$A,$A295,Sta!$W:$W)  + SUMIF(Sta!$B:$B,$A295,Sta!$X:$X) )/$D295</f>
        <v>#DIV/0!</v>
      </c>
      <c r="L295" s="6" t="e">
        <f>SUMIF(Sta!$A:$A,$A295,Sta!$W:$W)/$B295</f>
        <v>#DIV/0!</v>
      </c>
      <c r="M295" s="6" t="e">
        <f>SUMIF(Sta!$B:$B,$A295,Sta!$X:$X)/$C295</f>
        <v>#DIV/0!</v>
      </c>
      <c r="N295" s="11" t="e">
        <f>(COUNTIFS(Sta!$A:$A,$A295,Sta!$Y:$Y,"&gt;8") +COUNTIFS(Sta!$B:$B,$A295,Sta!$Y:$Y,"&gt;8"))/$D295</f>
        <v>#DIV/0!</v>
      </c>
      <c r="O295" s="8" t="e">
        <f>COUNTIFS(Sta!$A:$A,$A295,Sta!$Y:$Y,"&gt;8")/$B295</f>
        <v>#DIV/0!</v>
      </c>
      <c r="P295" s="8" t="e">
        <f>COUNTIFS(Sta!$B:$B,$A295,Sta!$Y:$Y,"&gt;8")/$C295</f>
        <v>#DIV/0!</v>
      </c>
      <c r="Q295" s="11" t="e">
        <f>(COUNTIFS(Sta!$A:$A,$A295,Sta!$Y:$Y,"&gt;10") +COUNTIFS(Sta!$B:$B,$A295,Sta!$Y:$Y,"&gt;10"))/$D295</f>
        <v>#DIV/0!</v>
      </c>
      <c r="R295" s="8" t="e">
        <f>COUNTIFS(Sta!$A:$A,$A295,Sta!$Y:$Y,"&gt;10")/$B295</f>
        <v>#DIV/0!</v>
      </c>
      <c r="S295" s="8" t="e">
        <f>COUNTIFS(Sta!$B:$B,$A295,Sta!$Y:$Y,"&gt;10")/$C295</f>
        <v>#DIV/0!</v>
      </c>
      <c r="T295" s="11" t="e">
        <f>(COUNTIFS(Sta!$A:$A,$A295,Sta!$Y:$Y,"&lt;12") +COUNTIFS(Sta!$B:$B,$A295,Sta!$Y:$Y,"&lt;12"))/$D295</f>
        <v>#DIV/0!</v>
      </c>
      <c r="U295" s="8" t="e">
        <f>COUNTIFS(Sta!$A:$A,$A295,Sta!$Y:$Y,"&lt;12")/$B295</f>
        <v>#DIV/0!</v>
      </c>
      <c r="V295" s="8" t="e">
        <f>COUNTIFS(Sta!$B:$B,$A295,Sta!$Y:$Y,"&lt;12")/$C295</f>
        <v>#DIV/0!</v>
      </c>
    </row>
    <row r="296" spans="1:22" x14ac:dyDescent="0.3">
      <c r="A296" t="s">
        <v>395</v>
      </c>
      <c r="B296" s="9">
        <f>COUNTIF(Sta!A:A,A296)</f>
        <v>0</v>
      </c>
      <c r="C296" s="4">
        <f>COUNTIF(Sta!B:B,A296)</f>
        <v>0</v>
      </c>
      <c r="D296" s="4">
        <f t="shared" si="8"/>
        <v>0</v>
      </c>
      <c r="E296" s="10" t="e">
        <f>(SUMIF(Sta!$A:$A,$A296,Sta!$Y:$Y)  + SUMIF(Sta!$B:$B,$A296,Sta!$Y:$Y) )/$D296</f>
        <v>#DIV/0!</v>
      </c>
      <c r="F296" s="6" t="e">
        <f>SUMIF(Sta!$A:$A,$A296,Sta!$Y:$Y)/$B296</f>
        <v>#DIV/0!</v>
      </c>
      <c r="G296" s="6" t="e">
        <f>SUMIF(Sta!$B:$B,$A296,Sta!$Y:$Y)/$C296</f>
        <v>#DIV/0!</v>
      </c>
      <c r="H296" s="10" t="e">
        <f>(SUMIF(Sta!$A:$A,$A296,Sta!$U:$U)  + SUMIF(Sta!$B:$B,$A296,Sta!$V:$V) )/$D296</f>
        <v>#DIV/0!</v>
      </c>
      <c r="I296" s="6" t="e">
        <f>SUMIF(Sta!$A:$A,$A296,Sta!$U:$U)/$B296</f>
        <v>#DIV/0!</v>
      </c>
      <c r="J296" s="6" t="e">
        <f>SUMIF(Sta!$B:$B,$A296,Sta!$V:$V)/$C296</f>
        <v>#DIV/0!</v>
      </c>
      <c r="K296" s="10" t="e">
        <f>(SUMIF(Sta!$A:$A,$A296,Sta!$W:$W)  + SUMIF(Sta!$B:$B,$A296,Sta!$X:$X) )/$D296</f>
        <v>#DIV/0!</v>
      </c>
      <c r="L296" s="6" t="e">
        <f>SUMIF(Sta!$A:$A,$A296,Sta!$W:$W)/$B296</f>
        <v>#DIV/0!</v>
      </c>
      <c r="M296" s="6" t="e">
        <f>SUMIF(Sta!$B:$B,$A296,Sta!$X:$X)/$C296</f>
        <v>#DIV/0!</v>
      </c>
      <c r="N296" s="11" t="e">
        <f>(COUNTIFS(Sta!$A:$A,$A296,Sta!$Y:$Y,"&gt;8") +COUNTIFS(Sta!$B:$B,$A296,Sta!$Y:$Y,"&gt;8"))/$D296</f>
        <v>#DIV/0!</v>
      </c>
      <c r="O296" s="8" t="e">
        <f>COUNTIFS(Sta!$A:$A,$A296,Sta!$Y:$Y,"&gt;8")/$B296</f>
        <v>#DIV/0!</v>
      </c>
      <c r="P296" s="8" t="e">
        <f>COUNTIFS(Sta!$B:$B,$A296,Sta!$Y:$Y,"&gt;8")/$C296</f>
        <v>#DIV/0!</v>
      </c>
      <c r="Q296" s="11" t="e">
        <f>(COUNTIFS(Sta!$A:$A,$A296,Sta!$Y:$Y,"&gt;10") +COUNTIFS(Sta!$B:$B,$A296,Sta!$Y:$Y,"&gt;10"))/$D296</f>
        <v>#DIV/0!</v>
      </c>
      <c r="R296" s="8" t="e">
        <f>COUNTIFS(Sta!$A:$A,$A296,Sta!$Y:$Y,"&gt;10")/$B296</f>
        <v>#DIV/0!</v>
      </c>
      <c r="S296" s="8" t="e">
        <f>COUNTIFS(Sta!$B:$B,$A296,Sta!$Y:$Y,"&gt;10")/$C296</f>
        <v>#DIV/0!</v>
      </c>
      <c r="T296" s="11" t="e">
        <f>(COUNTIFS(Sta!$A:$A,$A296,Sta!$Y:$Y,"&lt;12") +COUNTIFS(Sta!$B:$B,$A296,Sta!$Y:$Y,"&lt;12"))/$D296</f>
        <v>#DIV/0!</v>
      </c>
      <c r="U296" s="8" t="e">
        <f>COUNTIFS(Sta!$A:$A,$A296,Sta!$Y:$Y,"&lt;12")/$B296</f>
        <v>#DIV/0!</v>
      </c>
      <c r="V296" s="8" t="e">
        <f>COUNTIFS(Sta!$B:$B,$A296,Sta!$Y:$Y,"&lt;12")/$C296</f>
        <v>#DIV/0!</v>
      </c>
    </row>
    <row r="297" spans="1:22" x14ac:dyDescent="0.3">
      <c r="A297" t="s">
        <v>411</v>
      </c>
      <c r="B297" s="9">
        <f>COUNTIF(Sta!A:A,A297)</f>
        <v>0</v>
      </c>
      <c r="C297" s="4">
        <f>COUNTIF(Sta!B:B,A297)</f>
        <v>0</v>
      </c>
      <c r="D297" s="4">
        <f t="shared" si="8"/>
        <v>0</v>
      </c>
      <c r="E297" s="10" t="e">
        <f>(SUMIF(Sta!$A:$A,$A297,Sta!$Y:$Y)  + SUMIF(Sta!$B:$B,$A297,Sta!$Y:$Y) )/$D297</f>
        <v>#DIV/0!</v>
      </c>
      <c r="F297" s="6" t="e">
        <f>SUMIF(Sta!$A:$A,$A297,Sta!$Y:$Y)/$B297</f>
        <v>#DIV/0!</v>
      </c>
      <c r="G297" s="6" t="e">
        <f>SUMIF(Sta!$B:$B,$A297,Sta!$Y:$Y)/$C297</f>
        <v>#DIV/0!</v>
      </c>
      <c r="H297" s="10" t="e">
        <f>(SUMIF(Sta!$A:$A,$A297,Sta!$U:$U)  + SUMIF(Sta!$B:$B,$A297,Sta!$V:$V) )/$D297</f>
        <v>#DIV/0!</v>
      </c>
      <c r="I297" s="6" t="e">
        <f>SUMIF(Sta!$A:$A,$A297,Sta!$U:$U)/$B297</f>
        <v>#DIV/0!</v>
      </c>
      <c r="J297" s="6" t="e">
        <f>SUMIF(Sta!$B:$B,$A297,Sta!$V:$V)/$C297</f>
        <v>#DIV/0!</v>
      </c>
      <c r="K297" s="10" t="e">
        <f>(SUMIF(Sta!$A:$A,$A297,Sta!$W:$W)  + SUMIF(Sta!$B:$B,$A297,Sta!$X:$X) )/$D297</f>
        <v>#DIV/0!</v>
      </c>
      <c r="L297" s="6" t="e">
        <f>SUMIF(Sta!$A:$A,$A297,Sta!$W:$W)/$B297</f>
        <v>#DIV/0!</v>
      </c>
      <c r="M297" s="6" t="e">
        <f>SUMIF(Sta!$B:$B,$A297,Sta!$X:$X)/$C297</f>
        <v>#DIV/0!</v>
      </c>
      <c r="N297" s="11" t="e">
        <f>(COUNTIFS(Sta!$A:$A,$A297,Sta!$Y:$Y,"&gt;8") +COUNTIFS(Sta!$B:$B,$A297,Sta!$Y:$Y,"&gt;8"))/$D297</f>
        <v>#DIV/0!</v>
      </c>
      <c r="O297" s="8" t="e">
        <f>COUNTIFS(Sta!$A:$A,$A297,Sta!$Y:$Y,"&gt;8")/$B297</f>
        <v>#DIV/0!</v>
      </c>
      <c r="P297" s="8" t="e">
        <f>COUNTIFS(Sta!$B:$B,$A297,Sta!$Y:$Y,"&gt;8")/$C297</f>
        <v>#DIV/0!</v>
      </c>
      <c r="Q297" s="11" t="e">
        <f>(COUNTIFS(Sta!$A:$A,$A297,Sta!$Y:$Y,"&gt;10") +COUNTIFS(Sta!$B:$B,$A297,Sta!$Y:$Y,"&gt;10"))/$D297</f>
        <v>#DIV/0!</v>
      </c>
      <c r="R297" s="8" t="e">
        <f>COUNTIFS(Sta!$A:$A,$A297,Sta!$Y:$Y,"&gt;10")/$B297</f>
        <v>#DIV/0!</v>
      </c>
      <c r="S297" s="8" t="e">
        <f>COUNTIFS(Sta!$B:$B,$A297,Sta!$Y:$Y,"&gt;10")/$C297</f>
        <v>#DIV/0!</v>
      </c>
      <c r="T297" s="11" t="e">
        <f>(COUNTIFS(Sta!$A:$A,$A297,Sta!$Y:$Y,"&lt;12") +COUNTIFS(Sta!$B:$B,$A297,Sta!$Y:$Y,"&lt;12"))/$D297</f>
        <v>#DIV/0!</v>
      </c>
      <c r="U297" s="8" t="e">
        <f>COUNTIFS(Sta!$A:$A,$A297,Sta!$Y:$Y,"&lt;12")/$B297</f>
        <v>#DIV/0!</v>
      </c>
      <c r="V297" s="8" t="e">
        <f>COUNTIFS(Sta!$B:$B,$A297,Sta!$Y:$Y,"&lt;12")/$C297</f>
        <v>#DIV/0!</v>
      </c>
    </row>
    <row r="298" spans="1:22" x14ac:dyDescent="0.3">
      <c r="A298" t="s">
        <v>398</v>
      </c>
      <c r="B298" s="9">
        <f>COUNTIF(Sta!A:A,A298)</f>
        <v>0</v>
      </c>
      <c r="C298" s="4">
        <f>COUNTIF(Sta!B:B,A298)</f>
        <v>0</v>
      </c>
      <c r="D298" s="4">
        <f t="shared" si="8"/>
        <v>0</v>
      </c>
      <c r="E298" s="10" t="e">
        <f>(SUMIF(Sta!$A:$A,$A298,Sta!$Y:$Y)  + SUMIF(Sta!$B:$B,$A298,Sta!$Y:$Y) )/$D298</f>
        <v>#DIV/0!</v>
      </c>
      <c r="F298" s="6" t="e">
        <f>SUMIF(Sta!$A:$A,$A298,Sta!$Y:$Y)/$B298</f>
        <v>#DIV/0!</v>
      </c>
      <c r="G298" s="6" t="e">
        <f>SUMIF(Sta!$B:$B,$A298,Sta!$Y:$Y)/$C298</f>
        <v>#DIV/0!</v>
      </c>
      <c r="H298" s="10" t="e">
        <f>(SUMIF(Sta!$A:$A,$A298,Sta!$U:$U)  + SUMIF(Sta!$B:$B,$A298,Sta!$V:$V) )/$D298</f>
        <v>#DIV/0!</v>
      </c>
      <c r="I298" s="6" t="e">
        <f>SUMIF(Sta!$A:$A,$A298,Sta!$U:$U)/$B298</f>
        <v>#DIV/0!</v>
      </c>
      <c r="J298" s="6" t="e">
        <f>SUMIF(Sta!$B:$B,$A298,Sta!$V:$V)/$C298</f>
        <v>#DIV/0!</v>
      </c>
      <c r="K298" s="10" t="e">
        <f>(SUMIF(Sta!$A:$A,$A298,Sta!$W:$W)  + SUMIF(Sta!$B:$B,$A298,Sta!$X:$X) )/$D298</f>
        <v>#DIV/0!</v>
      </c>
      <c r="L298" s="6" t="e">
        <f>SUMIF(Sta!$A:$A,$A298,Sta!$W:$W)/$B298</f>
        <v>#DIV/0!</v>
      </c>
      <c r="M298" s="6" t="e">
        <f>SUMIF(Sta!$B:$B,$A298,Sta!$X:$X)/$C298</f>
        <v>#DIV/0!</v>
      </c>
      <c r="N298" s="11" t="e">
        <f>(COUNTIFS(Sta!$A:$A,$A298,Sta!$Y:$Y,"&gt;8") +COUNTIFS(Sta!$B:$B,$A298,Sta!$Y:$Y,"&gt;8"))/$D298</f>
        <v>#DIV/0!</v>
      </c>
      <c r="O298" s="8" t="e">
        <f>COUNTIFS(Sta!$A:$A,$A298,Sta!$Y:$Y,"&gt;8")/$B298</f>
        <v>#DIV/0!</v>
      </c>
      <c r="P298" s="8" t="e">
        <f>COUNTIFS(Sta!$B:$B,$A298,Sta!$Y:$Y,"&gt;8")/$C298</f>
        <v>#DIV/0!</v>
      </c>
      <c r="Q298" s="11" t="e">
        <f>(COUNTIFS(Sta!$A:$A,$A298,Sta!$Y:$Y,"&gt;10") +COUNTIFS(Sta!$B:$B,$A298,Sta!$Y:$Y,"&gt;10"))/$D298</f>
        <v>#DIV/0!</v>
      </c>
      <c r="R298" s="8" t="e">
        <f>COUNTIFS(Sta!$A:$A,$A298,Sta!$Y:$Y,"&gt;10")/$B298</f>
        <v>#DIV/0!</v>
      </c>
      <c r="S298" s="8" t="e">
        <f>COUNTIFS(Sta!$B:$B,$A298,Sta!$Y:$Y,"&gt;10")/$C298</f>
        <v>#DIV/0!</v>
      </c>
      <c r="T298" s="11" t="e">
        <f>(COUNTIFS(Sta!$A:$A,$A298,Sta!$Y:$Y,"&lt;12") +COUNTIFS(Sta!$B:$B,$A298,Sta!$Y:$Y,"&lt;12"))/$D298</f>
        <v>#DIV/0!</v>
      </c>
      <c r="U298" s="8" t="e">
        <f>COUNTIFS(Sta!$A:$A,$A298,Sta!$Y:$Y,"&lt;12")/$B298</f>
        <v>#DIV/0!</v>
      </c>
      <c r="V298" s="8" t="e">
        <f>COUNTIFS(Sta!$B:$B,$A298,Sta!$Y:$Y,"&lt;12")/$C298</f>
        <v>#DIV/0!</v>
      </c>
    </row>
    <row r="299" spans="1:22" x14ac:dyDescent="0.3">
      <c r="A299" t="s">
        <v>396</v>
      </c>
      <c r="B299" s="9">
        <f>COUNTIF(Sta!A:A,A299)</f>
        <v>0</v>
      </c>
      <c r="C299" s="4">
        <f>COUNTIF(Sta!B:B,A299)</f>
        <v>0</v>
      </c>
      <c r="D299" s="4">
        <f t="shared" si="8"/>
        <v>0</v>
      </c>
      <c r="E299" s="10" t="e">
        <f>(SUMIF(Sta!$A:$A,$A299,Sta!$Y:$Y)  + SUMIF(Sta!$B:$B,$A299,Sta!$Y:$Y) )/$D299</f>
        <v>#DIV/0!</v>
      </c>
      <c r="F299" s="6" t="e">
        <f>SUMIF(Sta!$A:$A,$A299,Sta!$Y:$Y)/$B299</f>
        <v>#DIV/0!</v>
      </c>
      <c r="G299" s="6" t="e">
        <f>SUMIF(Sta!$B:$B,$A299,Sta!$Y:$Y)/$C299</f>
        <v>#DIV/0!</v>
      </c>
      <c r="H299" s="10" t="e">
        <f>(SUMIF(Sta!$A:$A,$A299,Sta!$U:$U)  + SUMIF(Sta!$B:$B,$A299,Sta!$V:$V) )/$D299</f>
        <v>#DIV/0!</v>
      </c>
      <c r="I299" s="6" t="e">
        <f>SUMIF(Sta!$A:$A,$A299,Sta!$U:$U)/$B299</f>
        <v>#DIV/0!</v>
      </c>
      <c r="J299" s="6" t="e">
        <f>SUMIF(Sta!$B:$B,$A299,Sta!$V:$V)/$C299</f>
        <v>#DIV/0!</v>
      </c>
      <c r="K299" s="10" t="e">
        <f>(SUMIF(Sta!$A:$A,$A299,Sta!$W:$W)  + SUMIF(Sta!$B:$B,$A299,Sta!$X:$X) )/$D299</f>
        <v>#DIV/0!</v>
      </c>
      <c r="L299" s="6" t="e">
        <f>SUMIF(Sta!$A:$A,$A299,Sta!$W:$W)/$B299</f>
        <v>#DIV/0!</v>
      </c>
      <c r="M299" s="6" t="e">
        <f>SUMIF(Sta!$B:$B,$A299,Sta!$X:$X)/$C299</f>
        <v>#DIV/0!</v>
      </c>
      <c r="N299" s="11" t="e">
        <f>(COUNTIFS(Sta!$A:$A,$A299,Sta!$Y:$Y,"&gt;8") +COUNTIFS(Sta!$B:$B,$A299,Sta!$Y:$Y,"&gt;8"))/$D299</f>
        <v>#DIV/0!</v>
      </c>
      <c r="O299" s="8" t="e">
        <f>COUNTIFS(Sta!$A:$A,$A299,Sta!$Y:$Y,"&gt;8")/$B299</f>
        <v>#DIV/0!</v>
      </c>
      <c r="P299" s="8" t="e">
        <f>COUNTIFS(Sta!$B:$B,$A299,Sta!$Y:$Y,"&gt;8")/$C299</f>
        <v>#DIV/0!</v>
      </c>
      <c r="Q299" s="11" t="e">
        <f>(COUNTIFS(Sta!$A:$A,$A299,Sta!$Y:$Y,"&gt;10") +COUNTIFS(Sta!$B:$B,$A299,Sta!$Y:$Y,"&gt;10"))/$D299</f>
        <v>#DIV/0!</v>
      </c>
      <c r="R299" s="8" t="e">
        <f>COUNTIFS(Sta!$A:$A,$A299,Sta!$Y:$Y,"&gt;10")/$B299</f>
        <v>#DIV/0!</v>
      </c>
      <c r="S299" s="8" t="e">
        <f>COUNTIFS(Sta!$B:$B,$A299,Sta!$Y:$Y,"&gt;10")/$C299</f>
        <v>#DIV/0!</v>
      </c>
      <c r="T299" s="11" t="e">
        <f>(COUNTIFS(Sta!$A:$A,$A299,Sta!$Y:$Y,"&lt;12") +COUNTIFS(Sta!$B:$B,$A299,Sta!$Y:$Y,"&lt;12"))/$D299</f>
        <v>#DIV/0!</v>
      </c>
      <c r="U299" s="8" t="e">
        <f>COUNTIFS(Sta!$A:$A,$A299,Sta!$Y:$Y,"&lt;12")/$B299</f>
        <v>#DIV/0!</v>
      </c>
      <c r="V299" s="8" t="e">
        <f>COUNTIFS(Sta!$B:$B,$A299,Sta!$Y:$Y,"&lt;12")/$C299</f>
        <v>#DIV/0!</v>
      </c>
    </row>
    <row r="300" spans="1:22" x14ac:dyDescent="0.3">
      <c r="A300" t="s">
        <v>399</v>
      </c>
      <c r="B300" s="9">
        <f>COUNTIF(Sta!A:A,A300)</f>
        <v>0</v>
      </c>
      <c r="C300" s="4">
        <f>COUNTIF(Sta!B:B,A300)</f>
        <v>0</v>
      </c>
      <c r="D300" s="4">
        <f t="shared" si="8"/>
        <v>0</v>
      </c>
      <c r="E300" s="10" t="e">
        <f>(SUMIF(Sta!$A:$A,$A300,Sta!$Y:$Y)  + SUMIF(Sta!$B:$B,$A300,Sta!$Y:$Y) )/$D300</f>
        <v>#DIV/0!</v>
      </c>
      <c r="F300" s="6" t="e">
        <f>SUMIF(Sta!$A:$A,$A300,Sta!$Y:$Y)/$B300</f>
        <v>#DIV/0!</v>
      </c>
      <c r="G300" s="6" t="e">
        <f>SUMIF(Sta!$B:$B,$A300,Sta!$Y:$Y)/$C300</f>
        <v>#DIV/0!</v>
      </c>
      <c r="H300" s="10" t="e">
        <f>(SUMIF(Sta!$A:$A,$A300,Sta!$U:$U)  + SUMIF(Sta!$B:$B,$A300,Sta!$V:$V) )/$D300</f>
        <v>#DIV/0!</v>
      </c>
      <c r="I300" s="6" t="e">
        <f>SUMIF(Sta!$A:$A,$A300,Sta!$U:$U)/$B300</f>
        <v>#DIV/0!</v>
      </c>
      <c r="J300" s="6" t="e">
        <f>SUMIF(Sta!$B:$B,$A300,Sta!$V:$V)/$C300</f>
        <v>#DIV/0!</v>
      </c>
      <c r="K300" s="10" t="e">
        <f>(SUMIF(Sta!$A:$A,$A300,Sta!$W:$W)  + SUMIF(Sta!$B:$B,$A300,Sta!$X:$X) )/$D300</f>
        <v>#DIV/0!</v>
      </c>
      <c r="L300" s="6" t="e">
        <f>SUMIF(Sta!$A:$A,$A300,Sta!$W:$W)/$B300</f>
        <v>#DIV/0!</v>
      </c>
      <c r="M300" s="6" t="e">
        <f>SUMIF(Sta!$B:$B,$A300,Sta!$X:$X)/$C300</f>
        <v>#DIV/0!</v>
      </c>
      <c r="N300" s="11" t="e">
        <f>(COUNTIFS(Sta!$A:$A,$A300,Sta!$Y:$Y,"&gt;8") +COUNTIFS(Sta!$B:$B,$A300,Sta!$Y:$Y,"&gt;8"))/$D300</f>
        <v>#DIV/0!</v>
      </c>
      <c r="O300" s="8" t="e">
        <f>COUNTIFS(Sta!$A:$A,$A300,Sta!$Y:$Y,"&gt;8")/$B300</f>
        <v>#DIV/0!</v>
      </c>
      <c r="P300" s="8" t="e">
        <f>COUNTIFS(Sta!$B:$B,$A300,Sta!$Y:$Y,"&gt;8")/$C300</f>
        <v>#DIV/0!</v>
      </c>
      <c r="Q300" s="11" t="e">
        <f>(COUNTIFS(Sta!$A:$A,$A300,Sta!$Y:$Y,"&gt;10") +COUNTIFS(Sta!$B:$B,$A300,Sta!$Y:$Y,"&gt;10"))/$D300</f>
        <v>#DIV/0!</v>
      </c>
      <c r="R300" s="8" t="e">
        <f>COUNTIFS(Sta!$A:$A,$A300,Sta!$Y:$Y,"&gt;10")/$B300</f>
        <v>#DIV/0!</v>
      </c>
      <c r="S300" s="8" t="e">
        <f>COUNTIFS(Sta!$B:$B,$A300,Sta!$Y:$Y,"&gt;10")/$C300</f>
        <v>#DIV/0!</v>
      </c>
      <c r="T300" s="11" t="e">
        <f>(COUNTIFS(Sta!$A:$A,$A300,Sta!$Y:$Y,"&lt;12") +COUNTIFS(Sta!$B:$B,$A300,Sta!$Y:$Y,"&lt;12"))/$D300</f>
        <v>#DIV/0!</v>
      </c>
      <c r="U300" s="8" t="e">
        <f>COUNTIFS(Sta!$A:$A,$A300,Sta!$Y:$Y,"&lt;12")/$B300</f>
        <v>#DIV/0!</v>
      </c>
      <c r="V300" s="8" t="e">
        <f>COUNTIFS(Sta!$B:$B,$A300,Sta!$Y:$Y,"&lt;12")/$C300</f>
        <v>#DIV/0!</v>
      </c>
    </row>
    <row r="301" spans="1:22" x14ac:dyDescent="0.3">
      <c r="A301" t="s">
        <v>401</v>
      </c>
      <c r="B301" s="9">
        <f>COUNTIF(Sta!A:A,A301)</f>
        <v>0</v>
      </c>
      <c r="C301" s="4">
        <f>COUNTIF(Sta!B:B,A301)</f>
        <v>0</v>
      </c>
      <c r="D301" s="4">
        <f t="shared" si="8"/>
        <v>0</v>
      </c>
      <c r="E301" s="10" t="e">
        <f>(SUMIF(Sta!$A:$A,$A301,Sta!$Y:$Y)  + SUMIF(Sta!$B:$B,$A301,Sta!$Y:$Y) )/$D301</f>
        <v>#DIV/0!</v>
      </c>
      <c r="F301" s="6" t="e">
        <f>SUMIF(Sta!$A:$A,$A301,Sta!$Y:$Y)/$B301</f>
        <v>#DIV/0!</v>
      </c>
      <c r="G301" s="6" t="e">
        <f>SUMIF(Sta!$B:$B,$A301,Sta!$Y:$Y)/$C301</f>
        <v>#DIV/0!</v>
      </c>
      <c r="H301" s="10" t="e">
        <f>(SUMIF(Sta!$A:$A,$A301,Sta!$U:$U)  + SUMIF(Sta!$B:$B,$A301,Sta!$V:$V) )/$D301</f>
        <v>#DIV/0!</v>
      </c>
      <c r="I301" s="6" t="e">
        <f>SUMIF(Sta!$A:$A,$A301,Sta!$U:$U)/$B301</f>
        <v>#DIV/0!</v>
      </c>
      <c r="J301" s="6" t="e">
        <f>SUMIF(Sta!$B:$B,$A301,Sta!$V:$V)/$C301</f>
        <v>#DIV/0!</v>
      </c>
      <c r="K301" s="10" t="e">
        <f>(SUMIF(Sta!$A:$A,$A301,Sta!$W:$W)  + SUMIF(Sta!$B:$B,$A301,Sta!$X:$X) )/$D301</f>
        <v>#DIV/0!</v>
      </c>
      <c r="L301" s="6" t="e">
        <f>SUMIF(Sta!$A:$A,$A301,Sta!$W:$W)/$B301</f>
        <v>#DIV/0!</v>
      </c>
      <c r="M301" s="6" t="e">
        <f>SUMIF(Sta!$B:$B,$A301,Sta!$X:$X)/$C301</f>
        <v>#DIV/0!</v>
      </c>
      <c r="N301" s="11" t="e">
        <f>(COUNTIFS(Sta!$A:$A,$A301,Sta!$Y:$Y,"&gt;8") +COUNTIFS(Sta!$B:$B,$A301,Sta!$Y:$Y,"&gt;8"))/$D301</f>
        <v>#DIV/0!</v>
      </c>
      <c r="O301" s="8" t="e">
        <f>COUNTIFS(Sta!$A:$A,$A301,Sta!$Y:$Y,"&gt;8")/$B301</f>
        <v>#DIV/0!</v>
      </c>
      <c r="P301" s="8" t="e">
        <f>COUNTIFS(Sta!$B:$B,$A301,Sta!$Y:$Y,"&gt;8")/$C301</f>
        <v>#DIV/0!</v>
      </c>
      <c r="Q301" s="11" t="e">
        <f>(COUNTIFS(Sta!$A:$A,$A301,Sta!$Y:$Y,"&gt;10") +COUNTIFS(Sta!$B:$B,$A301,Sta!$Y:$Y,"&gt;10"))/$D301</f>
        <v>#DIV/0!</v>
      </c>
      <c r="R301" s="8" t="e">
        <f>COUNTIFS(Sta!$A:$A,$A301,Sta!$Y:$Y,"&gt;10")/$B301</f>
        <v>#DIV/0!</v>
      </c>
      <c r="S301" s="8" t="e">
        <f>COUNTIFS(Sta!$B:$B,$A301,Sta!$Y:$Y,"&gt;10")/$C301</f>
        <v>#DIV/0!</v>
      </c>
      <c r="T301" s="11" t="e">
        <f>(COUNTIFS(Sta!$A:$A,$A301,Sta!$Y:$Y,"&lt;12") +COUNTIFS(Sta!$B:$B,$A301,Sta!$Y:$Y,"&lt;12"))/$D301</f>
        <v>#DIV/0!</v>
      </c>
      <c r="U301" s="8" t="e">
        <f>COUNTIFS(Sta!$A:$A,$A301,Sta!$Y:$Y,"&lt;12")/$B301</f>
        <v>#DIV/0!</v>
      </c>
      <c r="V301" s="8" t="e">
        <f>COUNTIFS(Sta!$B:$B,$A301,Sta!$Y:$Y,"&lt;12")/$C301</f>
        <v>#DIV/0!</v>
      </c>
    </row>
    <row r="302" spans="1:22" x14ac:dyDescent="0.3">
      <c r="A302" t="s">
        <v>397</v>
      </c>
      <c r="B302" s="9">
        <f>COUNTIF(Sta!A:A,A302)</f>
        <v>0</v>
      </c>
      <c r="C302" s="4">
        <f>COUNTIF(Sta!B:B,A302)</f>
        <v>0</v>
      </c>
      <c r="D302" s="4">
        <f t="shared" si="8"/>
        <v>0</v>
      </c>
      <c r="E302" s="10" t="e">
        <f>(SUMIF(Sta!$A:$A,$A302,Sta!$Y:$Y)  + SUMIF(Sta!$B:$B,$A302,Sta!$Y:$Y) )/$D302</f>
        <v>#DIV/0!</v>
      </c>
      <c r="F302" s="6" t="e">
        <f>SUMIF(Sta!$A:$A,$A302,Sta!$Y:$Y)/$B302</f>
        <v>#DIV/0!</v>
      </c>
      <c r="G302" s="6" t="e">
        <f>SUMIF(Sta!$B:$B,$A302,Sta!$Y:$Y)/$C302</f>
        <v>#DIV/0!</v>
      </c>
      <c r="H302" s="10" t="e">
        <f>(SUMIF(Sta!$A:$A,$A302,Sta!$U:$U)  + SUMIF(Sta!$B:$B,$A302,Sta!$V:$V) )/$D302</f>
        <v>#DIV/0!</v>
      </c>
      <c r="I302" s="6" t="e">
        <f>SUMIF(Sta!$A:$A,$A302,Sta!$U:$U)/$B302</f>
        <v>#DIV/0!</v>
      </c>
      <c r="J302" s="6" t="e">
        <f>SUMIF(Sta!$B:$B,$A302,Sta!$V:$V)/$C302</f>
        <v>#DIV/0!</v>
      </c>
      <c r="K302" s="10" t="e">
        <f>(SUMIF(Sta!$A:$A,$A302,Sta!$W:$W)  + SUMIF(Sta!$B:$B,$A302,Sta!$X:$X) )/$D302</f>
        <v>#DIV/0!</v>
      </c>
      <c r="L302" s="6" t="e">
        <f>SUMIF(Sta!$A:$A,$A302,Sta!$W:$W)/$B302</f>
        <v>#DIV/0!</v>
      </c>
      <c r="M302" s="6" t="e">
        <f>SUMIF(Sta!$B:$B,$A302,Sta!$X:$X)/$C302</f>
        <v>#DIV/0!</v>
      </c>
      <c r="N302" s="11" t="e">
        <f>(COUNTIFS(Sta!$A:$A,$A302,Sta!$Y:$Y,"&gt;8") +COUNTIFS(Sta!$B:$B,$A302,Sta!$Y:$Y,"&gt;8"))/$D302</f>
        <v>#DIV/0!</v>
      </c>
      <c r="O302" s="8" t="e">
        <f>COUNTIFS(Sta!$A:$A,$A302,Sta!$Y:$Y,"&gt;8")/$B302</f>
        <v>#DIV/0!</v>
      </c>
      <c r="P302" s="8" t="e">
        <f>COUNTIFS(Sta!$B:$B,$A302,Sta!$Y:$Y,"&gt;8")/$C302</f>
        <v>#DIV/0!</v>
      </c>
      <c r="Q302" s="11" t="e">
        <f>(COUNTIFS(Sta!$A:$A,$A302,Sta!$Y:$Y,"&gt;10") +COUNTIFS(Sta!$B:$B,$A302,Sta!$Y:$Y,"&gt;10"))/$D302</f>
        <v>#DIV/0!</v>
      </c>
      <c r="R302" s="8" t="e">
        <f>COUNTIFS(Sta!$A:$A,$A302,Sta!$Y:$Y,"&gt;10")/$B302</f>
        <v>#DIV/0!</v>
      </c>
      <c r="S302" s="8" t="e">
        <f>COUNTIFS(Sta!$B:$B,$A302,Sta!$Y:$Y,"&gt;10")/$C302</f>
        <v>#DIV/0!</v>
      </c>
      <c r="T302" s="11" t="e">
        <f>(COUNTIFS(Sta!$A:$A,$A302,Sta!$Y:$Y,"&lt;12") +COUNTIFS(Sta!$B:$B,$A302,Sta!$Y:$Y,"&lt;12"))/$D302</f>
        <v>#DIV/0!</v>
      </c>
      <c r="U302" s="8" t="e">
        <f>COUNTIFS(Sta!$A:$A,$A302,Sta!$Y:$Y,"&lt;12")/$B302</f>
        <v>#DIV/0!</v>
      </c>
      <c r="V302" s="8" t="e">
        <f>COUNTIFS(Sta!$B:$B,$A302,Sta!$Y:$Y,"&lt;12")/$C302</f>
        <v>#DIV/0!</v>
      </c>
    </row>
    <row r="303" spans="1:22" x14ac:dyDescent="0.3">
      <c r="A303" t="s">
        <v>406</v>
      </c>
      <c r="B303" s="9">
        <f>COUNTIF(Sta!A:A,A303)</f>
        <v>0</v>
      </c>
      <c r="C303" s="4">
        <f>COUNTIF(Sta!B:B,A303)</f>
        <v>0</v>
      </c>
      <c r="D303" s="4">
        <f t="shared" si="8"/>
        <v>0</v>
      </c>
      <c r="E303" s="10" t="e">
        <f>(SUMIF(Sta!$A:$A,$A303,Sta!$Y:$Y)  + SUMIF(Sta!$B:$B,$A303,Sta!$Y:$Y) )/$D303</f>
        <v>#DIV/0!</v>
      </c>
      <c r="F303" s="6" t="e">
        <f>SUMIF(Sta!$A:$A,$A303,Sta!$Y:$Y)/$B303</f>
        <v>#DIV/0!</v>
      </c>
      <c r="G303" s="6" t="e">
        <f>SUMIF(Sta!$B:$B,$A303,Sta!$Y:$Y)/$C303</f>
        <v>#DIV/0!</v>
      </c>
      <c r="H303" s="10" t="e">
        <f>(SUMIF(Sta!$A:$A,$A303,Sta!$U:$U)  + SUMIF(Sta!$B:$B,$A303,Sta!$V:$V) )/$D303</f>
        <v>#DIV/0!</v>
      </c>
      <c r="I303" s="6" t="e">
        <f>SUMIF(Sta!$A:$A,$A303,Sta!$U:$U)/$B303</f>
        <v>#DIV/0!</v>
      </c>
      <c r="J303" s="6" t="e">
        <f>SUMIF(Sta!$B:$B,$A303,Sta!$V:$V)/$C303</f>
        <v>#DIV/0!</v>
      </c>
      <c r="K303" s="10" t="e">
        <f>(SUMIF(Sta!$A:$A,$A303,Sta!$W:$W)  + SUMIF(Sta!$B:$B,$A303,Sta!$X:$X) )/$D303</f>
        <v>#DIV/0!</v>
      </c>
      <c r="L303" s="6" t="e">
        <f>SUMIF(Sta!$A:$A,$A303,Sta!$W:$W)/$B303</f>
        <v>#DIV/0!</v>
      </c>
      <c r="M303" s="6" t="e">
        <f>SUMIF(Sta!$B:$B,$A303,Sta!$X:$X)/$C303</f>
        <v>#DIV/0!</v>
      </c>
      <c r="N303" s="11" t="e">
        <f>(COUNTIFS(Sta!$A:$A,$A303,Sta!$Y:$Y,"&gt;8") +COUNTIFS(Sta!$B:$B,$A303,Sta!$Y:$Y,"&gt;8"))/$D303</f>
        <v>#DIV/0!</v>
      </c>
      <c r="O303" s="8" t="e">
        <f>COUNTIFS(Sta!$A:$A,$A303,Sta!$Y:$Y,"&gt;8")/$B303</f>
        <v>#DIV/0!</v>
      </c>
      <c r="P303" s="8" t="e">
        <f>COUNTIFS(Sta!$B:$B,$A303,Sta!$Y:$Y,"&gt;8")/$C303</f>
        <v>#DIV/0!</v>
      </c>
      <c r="Q303" s="11" t="e">
        <f>(COUNTIFS(Sta!$A:$A,$A303,Sta!$Y:$Y,"&gt;10") +COUNTIFS(Sta!$B:$B,$A303,Sta!$Y:$Y,"&gt;10"))/$D303</f>
        <v>#DIV/0!</v>
      </c>
      <c r="R303" s="8" t="e">
        <f>COUNTIFS(Sta!$A:$A,$A303,Sta!$Y:$Y,"&gt;10")/$B303</f>
        <v>#DIV/0!</v>
      </c>
      <c r="S303" s="8" t="e">
        <f>COUNTIFS(Sta!$B:$B,$A303,Sta!$Y:$Y,"&gt;10")/$C303</f>
        <v>#DIV/0!</v>
      </c>
      <c r="T303" s="11" t="e">
        <f>(COUNTIFS(Sta!$A:$A,$A303,Sta!$Y:$Y,"&lt;12") +COUNTIFS(Sta!$B:$B,$A303,Sta!$Y:$Y,"&lt;12"))/$D303</f>
        <v>#DIV/0!</v>
      </c>
      <c r="U303" s="8" t="e">
        <f>COUNTIFS(Sta!$A:$A,$A303,Sta!$Y:$Y,"&lt;12")/$B303</f>
        <v>#DIV/0!</v>
      </c>
      <c r="V303" s="8" t="e">
        <f>COUNTIFS(Sta!$B:$B,$A303,Sta!$Y:$Y,"&lt;12")/$C303</f>
        <v>#DIV/0!</v>
      </c>
    </row>
    <row r="304" spans="1:22" x14ac:dyDescent="0.3">
      <c r="A304" t="s">
        <v>400</v>
      </c>
      <c r="B304" s="9">
        <f>COUNTIF(Sta!A:A,A304)</f>
        <v>0</v>
      </c>
      <c r="C304" s="4">
        <f>COUNTIF(Sta!B:B,A304)</f>
        <v>0</v>
      </c>
      <c r="D304" s="4">
        <f t="shared" si="8"/>
        <v>0</v>
      </c>
      <c r="E304" s="10" t="e">
        <f>(SUMIF(Sta!$A:$A,$A304,Sta!$Y:$Y)  + SUMIF(Sta!$B:$B,$A304,Sta!$Y:$Y) )/$D304</f>
        <v>#DIV/0!</v>
      </c>
      <c r="F304" s="6" t="e">
        <f>SUMIF(Sta!$A:$A,$A304,Sta!$Y:$Y)/$B304</f>
        <v>#DIV/0!</v>
      </c>
      <c r="G304" s="6" t="e">
        <f>SUMIF(Sta!$B:$B,$A304,Sta!$Y:$Y)/$C304</f>
        <v>#DIV/0!</v>
      </c>
      <c r="H304" s="10" t="e">
        <f>(SUMIF(Sta!$A:$A,$A304,Sta!$U:$U)  + SUMIF(Sta!$B:$B,$A304,Sta!$V:$V) )/$D304</f>
        <v>#DIV/0!</v>
      </c>
      <c r="I304" s="6" t="e">
        <f>SUMIF(Sta!$A:$A,$A304,Sta!$U:$U)/$B304</f>
        <v>#DIV/0!</v>
      </c>
      <c r="J304" s="6" t="e">
        <f>SUMIF(Sta!$B:$B,$A304,Sta!$V:$V)/$C304</f>
        <v>#DIV/0!</v>
      </c>
      <c r="K304" s="10" t="e">
        <f>(SUMIF(Sta!$A:$A,$A304,Sta!$W:$W)  + SUMIF(Sta!$B:$B,$A304,Sta!$X:$X) )/$D304</f>
        <v>#DIV/0!</v>
      </c>
      <c r="L304" s="6" t="e">
        <f>SUMIF(Sta!$A:$A,$A304,Sta!$W:$W)/$B304</f>
        <v>#DIV/0!</v>
      </c>
      <c r="M304" s="6" t="e">
        <f>SUMIF(Sta!$B:$B,$A304,Sta!$X:$X)/$C304</f>
        <v>#DIV/0!</v>
      </c>
      <c r="N304" s="11" t="e">
        <f>(COUNTIFS(Sta!$A:$A,$A304,Sta!$Y:$Y,"&gt;8") +COUNTIFS(Sta!$B:$B,$A304,Sta!$Y:$Y,"&gt;8"))/$D304</f>
        <v>#DIV/0!</v>
      </c>
      <c r="O304" s="8" t="e">
        <f>COUNTIFS(Sta!$A:$A,$A304,Sta!$Y:$Y,"&gt;8")/$B304</f>
        <v>#DIV/0!</v>
      </c>
      <c r="P304" s="8" t="e">
        <f>COUNTIFS(Sta!$B:$B,$A304,Sta!$Y:$Y,"&gt;8")/$C304</f>
        <v>#DIV/0!</v>
      </c>
      <c r="Q304" s="11" t="e">
        <f>(COUNTIFS(Sta!$A:$A,$A304,Sta!$Y:$Y,"&gt;10") +COUNTIFS(Sta!$B:$B,$A304,Sta!$Y:$Y,"&gt;10"))/$D304</f>
        <v>#DIV/0!</v>
      </c>
      <c r="R304" s="8" t="e">
        <f>COUNTIFS(Sta!$A:$A,$A304,Sta!$Y:$Y,"&gt;10")/$B304</f>
        <v>#DIV/0!</v>
      </c>
      <c r="S304" s="8" t="e">
        <f>COUNTIFS(Sta!$B:$B,$A304,Sta!$Y:$Y,"&gt;10")/$C304</f>
        <v>#DIV/0!</v>
      </c>
      <c r="T304" s="11" t="e">
        <f>(COUNTIFS(Sta!$A:$A,$A304,Sta!$Y:$Y,"&lt;12") +COUNTIFS(Sta!$B:$B,$A304,Sta!$Y:$Y,"&lt;12"))/$D304</f>
        <v>#DIV/0!</v>
      </c>
      <c r="U304" s="8" t="e">
        <f>COUNTIFS(Sta!$A:$A,$A304,Sta!$Y:$Y,"&lt;12")/$B304</f>
        <v>#DIV/0!</v>
      </c>
      <c r="V304" s="8" t="e">
        <f>COUNTIFS(Sta!$B:$B,$A304,Sta!$Y:$Y,"&lt;12")/$C304</f>
        <v>#DIV/0!</v>
      </c>
    </row>
    <row r="305" spans="1:22" x14ac:dyDescent="0.3">
      <c r="A305" t="s">
        <v>424</v>
      </c>
      <c r="B305" s="9">
        <f>COUNTIF(Sta!A:A,A305)</f>
        <v>1</v>
      </c>
      <c r="C305" s="4">
        <f>COUNTIF(Sta!B:B,A305)</f>
        <v>0</v>
      </c>
      <c r="D305" s="4">
        <f t="shared" si="8"/>
        <v>1</v>
      </c>
      <c r="E305" s="10">
        <f>(SUMIF(Sta!$A:$A,$A305,Sta!$Y:$Y)  + SUMIF(Sta!$B:$B,$A305,Sta!$Y:$Y) )/$D305</f>
        <v>0</v>
      </c>
      <c r="F305" s="6">
        <f>SUMIF(Sta!$A:$A,$A305,Sta!$Y:$Y)/$B305</f>
        <v>0</v>
      </c>
      <c r="G305" s="6" t="e">
        <f>SUMIF(Sta!$B:$B,$A305,Sta!$Y:$Y)/$C305</f>
        <v>#DIV/0!</v>
      </c>
      <c r="H305" s="10">
        <f>(SUMIF(Sta!$A:$A,$A305,Sta!$U:$U)  + SUMIF(Sta!$B:$B,$A305,Sta!$V:$V) )/$D305</f>
        <v>0</v>
      </c>
      <c r="I305" s="6">
        <f>SUMIF(Sta!$A:$A,$A305,Sta!$U:$U)/$B305</f>
        <v>0</v>
      </c>
      <c r="J305" s="6" t="e">
        <f>SUMIF(Sta!$B:$B,$A305,Sta!$V:$V)/$C305</f>
        <v>#DIV/0!</v>
      </c>
      <c r="K305" s="10">
        <f>(SUMIF(Sta!$A:$A,$A305,Sta!$W:$W)  + SUMIF(Sta!$B:$B,$A305,Sta!$X:$X) )/$D305</f>
        <v>0</v>
      </c>
      <c r="L305" s="6">
        <f>SUMIF(Sta!$A:$A,$A305,Sta!$W:$W)/$B305</f>
        <v>0</v>
      </c>
      <c r="M305" s="6" t="e">
        <f>SUMIF(Sta!$B:$B,$A305,Sta!$X:$X)/$C305</f>
        <v>#DIV/0!</v>
      </c>
      <c r="N305" s="11">
        <f>(COUNTIFS(Sta!$A:$A,$A305,Sta!$Y:$Y,"&gt;8") +COUNTIFS(Sta!$B:$B,$A305,Sta!$Y:$Y,"&gt;8"))/$D305</f>
        <v>0</v>
      </c>
      <c r="O305" s="8">
        <f>COUNTIFS(Sta!$A:$A,$A305,Sta!$Y:$Y,"&gt;8")/$B305</f>
        <v>0</v>
      </c>
      <c r="P305" s="8" t="e">
        <f>COUNTIFS(Sta!$B:$B,$A305,Sta!$Y:$Y,"&gt;8")/$C305</f>
        <v>#DIV/0!</v>
      </c>
      <c r="Q305" s="11">
        <f>(COUNTIFS(Sta!$A:$A,$A305,Sta!$Y:$Y,"&gt;10") +COUNTIFS(Sta!$B:$B,$A305,Sta!$Y:$Y,"&gt;10"))/$D305</f>
        <v>0</v>
      </c>
      <c r="R305" s="8">
        <f>COUNTIFS(Sta!$A:$A,$A305,Sta!$Y:$Y,"&gt;10")/$B305</f>
        <v>0</v>
      </c>
      <c r="S305" s="8" t="e">
        <f>COUNTIFS(Sta!$B:$B,$A305,Sta!$Y:$Y,"&gt;10")/$C305</f>
        <v>#DIV/0!</v>
      </c>
      <c r="T305" s="11">
        <f>(COUNTIFS(Sta!$A:$A,$A305,Sta!$Y:$Y,"&lt;12") +COUNTIFS(Sta!$B:$B,$A305,Sta!$Y:$Y,"&lt;12"))/$D305</f>
        <v>0</v>
      </c>
      <c r="U305" s="8">
        <f>COUNTIFS(Sta!$A:$A,$A305,Sta!$Y:$Y,"&lt;12")/$B305</f>
        <v>0</v>
      </c>
      <c r="V305" s="8" t="e">
        <f>COUNTIFS(Sta!$B:$B,$A305,Sta!$Y:$Y,"&lt;12")/$C305</f>
        <v>#DIV/0!</v>
      </c>
    </row>
    <row r="306" spans="1:22" x14ac:dyDescent="0.3">
      <c r="A306" t="s">
        <v>414</v>
      </c>
      <c r="B306" s="9">
        <f>COUNTIF(Sta!A:A,A306)</f>
        <v>1</v>
      </c>
      <c r="C306" s="4">
        <f>COUNTIF(Sta!B:B,A306)</f>
        <v>1</v>
      </c>
      <c r="D306" s="4">
        <f t="shared" si="8"/>
        <v>2</v>
      </c>
      <c r="E306" s="10">
        <f>(SUMIF(Sta!$A:$A,$A306,Sta!$Y:$Y)  + SUMIF(Sta!$B:$B,$A306,Sta!$Y:$Y) )/$D306</f>
        <v>5</v>
      </c>
      <c r="F306" s="6">
        <f>SUMIF(Sta!$A:$A,$A306,Sta!$Y:$Y)/$B306</f>
        <v>0</v>
      </c>
      <c r="G306" s="6">
        <f>SUMIF(Sta!$B:$B,$A306,Sta!$Y:$Y)/$C306</f>
        <v>10</v>
      </c>
      <c r="H306" s="10">
        <f>(SUMIF(Sta!$A:$A,$A306,Sta!$U:$U)  + SUMIF(Sta!$B:$B,$A306,Sta!$V:$V) )/$D306</f>
        <v>2.5</v>
      </c>
      <c r="I306" s="6">
        <f>SUMIF(Sta!$A:$A,$A306,Sta!$U:$U)/$B306</f>
        <v>0</v>
      </c>
      <c r="J306" s="6">
        <f>SUMIF(Sta!$B:$B,$A306,Sta!$V:$V)/$C306</f>
        <v>5</v>
      </c>
      <c r="K306" s="10">
        <f>(SUMIF(Sta!$A:$A,$A306,Sta!$W:$W)  + SUMIF(Sta!$B:$B,$A306,Sta!$X:$X) )/$D306</f>
        <v>2.5</v>
      </c>
      <c r="L306" s="6">
        <f>SUMIF(Sta!$A:$A,$A306,Sta!$W:$W)/$B306</f>
        <v>0</v>
      </c>
      <c r="M306" s="6">
        <f>SUMIF(Sta!$B:$B,$A306,Sta!$X:$X)/$C306</f>
        <v>5</v>
      </c>
      <c r="N306" s="11">
        <f>(COUNTIFS(Sta!$A:$A,$A306,Sta!$Y:$Y,"&gt;8") +COUNTIFS(Sta!$B:$B,$A306,Sta!$Y:$Y,"&gt;8"))/$D306</f>
        <v>0.5</v>
      </c>
      <c r="O306" s="8">
        <f>COUNTIFS(Sta!$A:$A,$A306,Sta!$Y:$Y,"&gt;8")/$B306</f>
        <v>0</v>
      </c>
      <c r="P306" s="8">
        <f>COUNTIFS(Sta!$B:$B,$A306,Sta!$Y:$Y,"&gt;8")/$C306</f>
        <v>1</v>
      </c>
      <c r="Q306" s="11">
        <f>(COUNTIFS(Sta!$A:$A,$A306,Sta!$Y:$Y,"&gt;10") +COUNTIFS(Sta!$B:$B,$A306,Sta!$Y:$Y,"&gt;10"))/$D306</f>
        <v>0</v>
      </c>
      <c r="R306" s="8">
        <f>COUNTIFS(Sta!$A:$A,$A306,Sta!$Y:$Y,"&gt;10")/$B306</f>
        <v>0</v>
      </c>
      <c r="S306" s="8">
        <f>COUNTIFS(Sta!$B:$B,$A306,Sta!$Y:$Y,"&gt;10")/$C306</f>
        <v>0</v>
      </c>
      <c r="T306" s="11">
        <f>(COUNTIFS(Sta!$A:$A,$A306,Sta!$Y:$Y,"&lt;12") +COUNTIFS(Sta!$B:$B,$A306,Sta!$Y:$Y,"&lt;12"))/$D306</f>
        <v>0.5</v>
      </c>
      <c r="U306" s="8">
        <f>COUNTIFS(Sta!$A:$A,$A306,Sta!$Y:$Y,"&lt;12")/$B306</f>
        <v>0</v>
      </c>
      <c r="V306" s="8">
        <f>COUNTIFS(Sta!$B:$B,$A306,Sta!$Y:$Y,"&lt;12")/$C306</f>
        <v>1</v>
      </c>
    </row>
    <row r="307" spans="1:22" x14ac:dyDescent="0.3">
      <c r="A307" t="s">
        <v>423</v>
      </c>
      <c r="B307" s="9">
        <f>COUNTIF(Sta!A:A,A307)</f>
        <v>1</v>
      </c>
      <c r="C307" s="4">
        <f>COUNTIF(Sta!B:B,A307)</f>
        <v>1</v>
      </c>
      <c r="D307" s="4">
        <f t="shared" si="8"/>
        <v>2</v>
      </c>
      <c r="E307" s="10">
        <f>(SUMIF(Sta!$A:$A,$A307,Sta!$Y:$Y)  + SUMIF(Sta!$B:$B,$A307,Sta!$Y:$Y) )/$D307</f>
        <v>7</v>
      </c>
      <c r="F307" s="6">
        <f>SUMIF(Sta!$A:$A,$A307,Sta!$Y:$Y)/$B307</f>
        <v>0</v>
      </c>
      <c r="G307" s="6">
        <f>SUMIF(Sta!$B:$B,$A307,Sta!$Y:$Y)/$C307</f>
        <v>14</v>
      </c>
      <c r="H307" s="10">
        <f>(SUMIF(Sta!$A:$A,$A307,Sta!$U:$U)  + SUMIF(Sta!$B:$B,$A307,Sta!$V:$V) )/$D307</f>
        <v>2</v>
      </c>
      <c r="I307" s="6">
        <f>SUMIF(Sta!$A:$A,$A307,Sta!$U:$U)/$B307</f>
        <v>0</v>
      </c>
      <c r="J307" s="6">
        <f>SUMIF(Sta!$B:$B,$A307,Sta!$V:$V)/$C307</f>
        <v>4</v>
      </c>
      <c r="K307" s="10">
        <f>(SUMIF(Sta!$A:$A,$A307,Sta!$W:$W)  + SUMIF(Sta!$B:$B,$A307,Sta!$X:$X) )/$D307</f>
        <v>5</v>
      </c>
      <c r="L307" s="6">
        <f>SUMIF(Sta!$A:$A,$A307,Sta!$W:$W)/$B307</f>
        <v>0</v>
      </c>
      <c r="M307" s="6">
        <f>SUMIF(Sta!$B:$B,$A307,Sta!$X:$X)/$C307</f>
        <v>10</v>
      </c>
      <c r="N307" s="11">
        <f>(COUNTIFS(Sta!$A:$A,$A307,Sta!$Y:$Y,"&gt;8") +COUNTIFS(Sta!$B:$B,$A307,Sta!$Y:$Y,"&gt;8"))/$D307</f>
        <v>0.5</v>
      </c>
      <c r="O307" s="8">
        <f>COUNTIFS(Sta!$A:$A,$A307,Sta!$Y:$Y,"&gt;8")/$B307</f>
        <v>0</v>
      </c>
      <c r="P307" s="8">
        <f>COUNTIFS(Sta!$B:$B,$A307,Sta!$Y:$Y,"&gt;8")/$C307</f>
        <v>1</v>
      </c>
      <c r="Q307" s="11">
        <f>(COUNTIFS(Sta!$A:$A,$A307,Sta!$Y:$Y,"&gt;10") +COUNTIFS(Sta!$B:$B,$A307,Sta!$Y:$Y,"&gt;10"))/$D307</f>
        <v>0.5</v>
      </c>
      <c r="R307" s="8">
        <f>COUNTIFS(Sta!$A:$A,$A307,Sta!$Y:$Y,"&gt;10")/$B307</f>
        <v>0</v>
      </c>
      <c r="S307" s="8">
        <f>COUNTIFS(Sta!$B:$B,$A307,Sta!$Y:$Y,"&gt;10")/$C307</f>
        <v>1</v>
      </c>
      <c r="T307" s="11">
        <f>(COUNTIFS(Sta!$A:$A,$A307,Sta!$Y:$Y,"&lt;12") +COUNTIFS(Sta!$B:$B,$A307,Sta!$Y:$Y,"&lt;12"))/$D307</f>
        <v>0</v>
      </c>
      <c r="U307" s="8">
        <f>COUNTIFS(Sta!$A:$A,$A307,Sta!$Y:$Y,"&lt;12")/$B307</f>
        <v>0</v>
      </c>
      <c r="V307" s="8">
        <f>COUNTIFS(Sta!$B:$B,$A307,Sta!$Y:$Y,"&lt;12")/$C307</f>
        <v>0</v>
      </c>
    </row>
    <row r="308" spans="1:22" x14ac:dyDescent="0.3">
      <c r="A308" t="s">
        <v>428</v>
      </c>
      <c r="B308" s="9">
        <f>COUNTIF(Sta!A:A,A308)</f>
        <v>1</v>
      </c>
      <c r="C308" s="4">
        <f>COUNTIF(Sta!B:B,A308)</f>
        <v>1</v>
      </c>
      <c r="D308" s="4">
        <f t="shared" si="8"/>
        <v>2</v>
      </c>
      <c r="E308" s="10">
        <f>(SUMIF(Sta!$A:$A,$A308,Sta!$Y:$Y)  + SUMIF(Sta!$B:$B,$A308,Sta!$Y:$Y) )/$D308</f>
        <v>0</v>
      </c>
      <c r="F308" s="6">
        <f>SUMIF(Sta!$A:$A,$A308,Sta!$Y:$Y)/$B308</f>
        <v>0</v>
      </c>
      <c r="G308" s="6">
        <f>SUMIF(Sta!$B:$B,$A308,Sta!$Y:$Y)/$C308</f>
        <v>0</v>
      </c>
      <c r="H308" s="10">
        <f>(SUMIF(Sta!$A:$A,$A308,Sta!$U:$U)  + SUMIF(Sta!$B:$B,$A308,Sta!$V:$V) )/$D308</f>
        <v>0</v>
      </c>
      <c r="I308" s="6">
        <f>SUMIF(Sta!$A:$A,$A308,Sta!$U:$U)/$B308</f>
        <v>0</v>
      </c>
      <c r="J308" s="6">
        <f>SUMIF(Sta!$B:$B,$A308,Sta!$V:$V)/$C308</f>
        <v>0</v>
      </c>
      <c r="K308" s="10">
        <f>(SUMIF(Sta!$A:$A,$A308,Sta!$W:$W)  + SUMIF(Sta!$B:$B,$A308,Sta!$X:$X) )/$D308</f>
        <v>0</v>
      </c>
      <c r="L308" s="6">
        <f>SUMIF(Sta!$A:$A,$A308,Sta!$W:$W)/$B308</f>
        <v>0</v>
      </c>
      <c r="M308" s="6">
        <f>SUMIF(Sta!$B:$B,$A308,Sta!$X:$X)/$C308</f>
        <v>0</v>
      </c>
      <c r="N308" s="11">
        <f>(COUNTIFS(Sta!$A:$A,$A308,Sta!$Y:$Y,"&gt;8") +COUNTIFS(Sta!$B:$B,$A308,Sta!$Y:$Y,"&gt;8"))/$D308</f>
        <v>0</v>
      </c>
      <c r="O308" s="8">
        <f>COUNTIFS(Sta!$A:$A,$A308,Sta!$Y:$Y,"&gt;8")/$B308</f>
        <v>0</v>
      </c>
      <c r="P308" s="8">
        <f>COUNTIFS(Sta!$B:$B,$A308,Sta!$Y:$Y,"&gt;8")/$C308</f>
        <v>0</v>
      </c>
      <c r="Q308" s="11">
        <f>(COUNTIFS(Sta!$A:$A,$A308,Sta!$Y:$Y,"&gt;10") +COUNTIFS(Sta!$B:$B,$A308,Sta!$Y:$Y,"&gt;10"))/$D308</f>
        <v>0</v>
      </c>
      <c r="R308" s="8">
        <f>COUNTIFS(Sta!$A:$A,$A308,Sta!$Y:$Y,"&gt;10")/$B308</f>
        <v>0</v>
      </c>
      <c r="S308" s="8">
        <f>COUNTIFS(Sta!$B:$B,$A308,Sta!$Y:$Y,"&gt;10")/$C308</f>
        <v>0</v>
      </c>
      <c r="T308" s="11">
        <f>(COUNTIFS(Sta!$A:$A,$A308,Sta!$Y:$Y,"&lt;12") +COUNTIFS(Sta!$B:$B,$A308,Sta!$Y:$Y,"&lt;12"))/$D308</f>
        <v>0</v>
      </c>
      <c r="U308" s="8">
        <f>COUNTIFS(Sta!$A:$A,$A308,Sta!$Y:$Y,"&lt;12")/$B308</f>
        <v>0</v>
      </c>
      <c r="V308" s="8">
        <f>COUNTIFS(Sta!$B:$B,$A308,Sta!$Y:$Y,"&lt;12")/$C308</f>
        <v>0</v>
      </c>
    </row>
    <row r="309" spans="1:22" x14ac:dyDescent="0.3">
      <c r="A309" t="s">
        <v>416</v>
      </c>
      <c r="B309" s="9">
        <f>COUNTIF(Sta!A:A,A309)</f>
        <v>1</v>
      </c>
      <c r="C309" s="4">
        <f>COUNTIF(Sta!B:B,A309)</f>
        <v>1</v>
      </c>
      <c r="D309" s="4">
        <f t="shared" si="8"/>
        <v>2</v>
      </c>
      <c r="E309" s="10">
        <f>(SUMIF(Sta!$A:$A,$A309,Sta!$Y:$Y)  + SUMIF(Sta!$B:$B,$A309,Sta!$Y:$Y) )/$D309</f>
        <v>0</v>
      </c>
      <c r="F309" s="6">
        <f>SUMIF(Sta!$A:$A,$A309,Sta!$Y:$Y)/$B309</f>
        <v>0</v>
      </c>
      <c r="G309" s="6">
        <f>SUMIF(Sta!$B:$B,$A309,Sta!$Y:$Y)/$C309</f>
        <v>0</v>
      </c>
      <c r="H309" s="10">
        <f>(SUMIF(Sta!$A:$A,$A309,Sta!$U:$U)  + SUMIF(Sta!$B:$B,$A309,Sta!$V:$V) )/$D309</f>
        <v>0</v>
      </c>
      <c r="I309" s="6">
        <f>SUMIF(Sta!$A:$A,$A309,Sta!$U:$U)/$B309</f>
        <v>0</v>
      </c>
      <c r="J309" s="6">
        <f>SUMIF(Sta!$B:$B,$A309,Sta!$V:$V)/$C309</f>
        <v>0</v>
      </c>
      <c r="K309" s="10">
        <f>(SUMIF(Sta!$A:$A,$A309,Sta!$W:$W)  + SUMIF(Sta!$B:$B,$A309,Sta!$X:$X) )/$D309</f>
        <v>0</v>
      </c>
      <c r="L309" s="6">
        <f>SUMIF(Sta!$A:$A,$A309,Sta!$W:$W)/$B309</f>
        <v>0</v>
      </c>
      <c r="M309" s="6">
        <f>SUMIF(Sta!$B:$B,$A309,Sta!$X:$X)/$C309</f>
        <v>0</v>
      </c>
      <c r="N309" s="11">
        <f>(COUNTIFS(Sta!$A:$A,$A309,Sta!$Y:$Y,"&gt;8") +COUNTIFS(Sta!$B:$B,$A309,Sta!$Y:$Y,"&gt;8"))/$D309</f>
        <v>0</v>
      </c>
      <c r="O309" s="8">
        <f>COUNTIFS(Sta!$A:$A,$A309,Sta!$Y:$Y,"&gt;8")/$B309</f>
        <v>0</v>
      </c>
      <c r="P309" s="8">
        <f>COUNTIFS(Sta!$B:$B,$A309,Sta!$Y:$Y,"&gt;8")/$C309</f>
        <v>0</v>
      </c>
      <c r="Q309" s="11">
        <f>(COUNTIFS(Sta!$A:$A,$A309,Sta!$Y:$Y,"&gt;10") +COUNTIFS(Sta!$B:$B,$A309,Sta!$Y:$Y,"&gt;10"))/$D309</f>
        <v>0</v>
      </c>
      <c r="R309" s="8">
        <f>COUNTIFS(Sta!$A:$A,$A309,Sta!$Y:$Y,"&gt;10")/$B309</f>
        <v>0</v>
      </c>
      <c r="S309" s="8">
        <f>COUNTIFS(Sta!$B:$B,$A309,Sta!$Y:$Y,"&gt;10")/$C309</f>
        <v>0</v>
      </c>
      <c r="T309" s="11">
        <f>(COUNTIFS(Sta!$A:$A,$A309,Sta!$Y:$Y,"&lt;12") +COUNTIFS(Sta!$B:$B,$A309,Sta!$Y:$Y,"&lt;12"))/$D309</f>
        <v>0</v>
      </c>
      <c r="U309" s="8">
        <f>COUNTIFS(Sta!$A:$A,$A309,Sta!$Y:$Y,"&lt;12")/$B309</f>
        <v>0</v>
      </c>
      <c r="V309" s="8">
        <f>COUNTIFS(Sta!$B:$B,$A309,Sta!$Y:$Y,"&lt;12")/$C309</f>
        <v>0</v>
      </c>
    </row>
    <row r="310" spans="1:22" x14ac:dyDescent="0.3">
      <c r="A310" t="s">
        <v>417</v>
      </c>
      <c r="B310" s="9">
        <f>COUNTIF(Sta!A:A,A310)</f>
        <v>1</v>
      </c>
      <c r="C310" s="4">
        <f>COUNTIF(Sta!B:B,A310)</f>
        <v>0</v>
      </c>
      <c r="D310" s="4">
        <f t="shared" si="8"/>
        <v>1</v>
      </c>
      <c r="E310" s="10">
        <f>(SUMIF(Sta!$A:$A,$A310,Sta!$Y:$Y)  + SUMIF(Sta!$B:$B,$A310,Sta!$Y:$Y) )/$D310</f>
        <v>0</v>
      </c>
      <c r="F310" s="6">
        <f>SUMIF(Sta!$A:$A,$A310,Sta!$Y:$Y)/$B310</f>
        <v>0</v>
      </c>
      <c r="G310" s="6" t="e">
        <f>SUMIF(Sta!$B:$B,$A310,Sta!$Y:$Y)/$C310</f>
        <v>#DIV/0!</v>
      </c>
      <c r="H310" s="10">
        <f>(SUMIF(Sta!$A:$A,$A310,Sta!$U:$U)  + SUMIF(Sta!$B:$B,$A310,Sta!$V:$V) )/$D310</f>
        <v>0</v>
      </c>
      <c r="I310" s="6">
        <f>SUMIF(Sta!$A:$A,$A310,Sta!$U:$U)/$B310</f>
        <v>0</v>
      </c>
      <c r="J310" s="6" t="e">
        <f>SUMIF(Sta!$B:$B,$A310,Sta!$V:$V)/$C310</f>
        <v>#DIV/0!</v>
      </c>
      <c r="K310" s="10">
        <f>(SUMIF(Sta!$A:$A,$A310,Sta!$W:$W)  + SUMIF(Sta!$B:$B,$A310,Sta!$X:$X) )/$D310</f>
        <v>0</v>
      </c>
      <c r="L310" s="6">
        <f>SUMIF(Sta!$A:$A,$A310,Sta!$W:$W)/$B310</f>
        <v>0</v>
      </c>
      <c r="M310" s="6" t="e">
        <f>SUMIF(Sta!$B:$B,$A310,Sta!$X:$X)/$C310</f>
        <v>#DIV/0!</v>
      </c>
      <c r="N310" s="11">
        <f>(COUNTIFS(Sta!$A:$A,$A310,Sta!$Y:$Y,"&gt;8") +COUNTIFS(Sta!$B:$B,$A310,Sta!$Y:$Y,"&gt;8"))/$D310</f>
        <v>0</v>
      </c>
      <c r="O310" s="8">
        <f>COUNTIFS(Sta!$A:$A,$A310,Sta!$Y:$Y,"&gt;8")/$B310</f>
        <v>0</v>
      </c>
      <c r="P310" s="8" t="e">
        <f>COUNTIFS(Sta!$B:$B,$A310,Sta!$Y:$Y,"&gt;8")/$C310</f>
        <v>#DIV/0!</v>
      </c>
      <c r="Q310" s="11">
        <f>(COUNTIFS(Sta!$A:$A,$A310,Sta!$Y:$Y,"&gt;10") +COUNTIFS(Sta!$B:$B,$A310,Sta!$Y:$Y,"&gt;10"))/$D310</f>
        <v>0</v>
      </c>
      <c r="R310" s="8">
        <f>COUNTIFS(Sta!$A:$A,$A310,Sta!$Y:$Y,"&gt;10")/$B310</f>
        <v>0</v>
      </c>
      <c r="S310" s="8" t="e">
        <f>COUNTIFS(Sta!$B:$B,$A310,Sta!$Y:$Y,"&gt;10")/$C310</f>
        <v>#DIV/0!</v>
      </c>
      <c r="T310" s="11">
        <f>(COUNTIFS(Sta!$A:$A,$A310,Sta!$Y:$Y,"&lt;12") +COUNTIFS(Sta!$B:$B,$A310,Sta!$Y:$Y,"&lt;12"))/$D310</f>
        <v>0</v>
      </c>
      <c r="U310" s="8">
        <f>COUNTIFS(Sta!$A:$A,$A310,Sta!$Y:$Y,"&lt;12")/$B310</f>
        <v>0</v>
      </c>
      <c r="V310" s="8" t="e">
        <f>COUNTIFS(Sta!$B:$B,$A310,Sta!$Y:$Y,"&lt;12")/$C310</f>
        <v>#DIV/0!</v>
      </c>
    </row>
    <row r="311" spans="1:22" x14ac:dyDescent="0.3">
      <c r="A311" t="s">
        <v>421</v>
      </c>
      <c r="B311" s="9">
        <f>COUNTIF(Sta!A:A,A311)</f>
        <v>1</v>
      </c>
      <c r="C311" s="4">
        <f>COUNTIF(Sta!B:B,A311)</f>
        <v>1</v>
      </c>
      <c r="D311" s="4">
        <f t="shared" si="8"/>
        <v>2</v>
      </c>
      <c r="E311" s="10">
        <f>(SUMIF(Sta!$A:$A,$A311,Sta!$Y:$Y)  + SUMIF(Sta!$B:$B,$A311,Sta!$Y:$Y) )/$D311</f>
        <v>4.5</v>
      </c>
      <c r="F311" s="6">
        <f>SUMIF(Sta!$A:$A,$A311,Sta!$Y:$Y)/$B311</f>
        <v>9</v>
      </c>
      <c r="G311" s="6">
        <f>SUMIF(Sta!$B:$B,$A311,Sta!$Y:$Y)/$C311</f>
        <v>0</v>
      </c>
      <c r="H311" s="10">
        <f>(SUMIF(Sta!$A:$A,$A311,Sta!$U:$U)  + SUMIF(Sta!$B:$B,$A311,Sta!$V:$V) )/$D311</f>
        <v>1</v>
      </c>
      <c r="I311" s="6">
        <f>SUMIF(Sta!$A:$A,$A311,Sta!$U:$U)/$B311</f>
        <v>2</v>
      </c>
      <c r="J311" s="6">
        <f>SUMIF(Sta!$B:$B,$A311,Sta!$V:$V)/$C311</f>
        <v>0</v>
      </c>
      <c r="K311" s="10">
        <f>(SUMIF(Sta!$A:$A,$A311,Sta!$W:$W)  + SUMIF(Sta!$B:$B,$A311,Sta!$X:$X) )/$D311</f>
        <v>3.5</v>
      </c>
      <c r="L311" s="6">
        <f>SUMIF(Sta!$A:$A,$A311,Sta!$W:$W)/$B311</f>
        <v>7</v>
      </c>
      <c r="M311" s="6">
        <f>SUMIF(Sta!$B:$B,$A311,Sta!$X:$X)/$C311</f>
        <v>0</v>
      </c>
      <c r="N311" s="11">
        <f>(COUNTIFS(Sta!$A:$A,$A311,Sta!$Y:$Y,"&gt;8") +COUNTIFS(Sta!$B:$B,$A311,Sta!$Y:$Y,"&gt;8"))/$D311</f>
        <v>0.5</v>
      </c>
      <c r="O311" s="8">
        <f>COUNTIFS(Sta!$A:$A,$A311,Sta!$Y:$Y,"&gt;8")/$B311</f>
        <v>1</v>
      </c>
      <c r="P311" s="8">
        <f>COUNTIFS(Sta!$B:$B,$A311,Sta!$Y:$Y,"&gt;8")/$C311</f>
        <v>0</v>
      </c>
      <c r="Q311" s="11">
        <f>(COUNTIFS(Sta!$A:$A,$A311,Sta!$Y:$Y,"&gt;10") +COUNTIFS(Sta!$B:$B,$A311,Sta!$Y:$Y,"&gt;10"))/$D311</f>
        <v>0</v>
      </c>
      <c r="R311" s="8">
        <f>COUNTIFS(Sta!$A:$A,$A311,Sta!$Y:$Y,"&gt;10")/$B311</f>
        <v>0</v>
      </c>
      <c r="S311" s="8">
        <f>COUNTIFS(Sta!$B:$B,$A311,Sta!$Y:$Y,"&gt;10")/$C311</f>
        <v>0</v>
      </c>
      <c r="T311" s="11">
        <f>(COUNTIFS(Sta!$A:$A,$A311,Sta!$Y:$Y,"&lt;12") +COUNTIFS(Sta!$B:$B,$A311,Sta!$Y:$Y,"&lt;12"))/$D311</f>
        <v>0.5</v>
      </c>
      <c r="U311" s="8">
        <f>COUNTIFS(Sta!$A:$A,$A311,Sta!$Y:$Y,"&lt;12")/$B311</f>
        <v>1</v>
      </c>
      <c r="V311" s="8">
        <f>COUNTIFS(Sta!$B:$B,$A311,Sta!$Y:$Y,"&lt;12")/$C311</f>
        <v>0</v>
      </c>
    </row>
    <row r="312" spans="1:22" x14ac:dyDescent="0.3">
      <c r="A312" t="s">
        <v>415</v>
      </c>
      <c r="B312" s="9">
        <f>COUNTIF(Sta!A:A,A312)</f>
        <v>1</v>
      </c>
      <c r="C312" s="4">
        <f>COUNTIF(Sta!B:B,A312)</f>
        <v>1</v>
      </c>
      <c r="D312" s="4">
        <f t="shared" si="8"/>
        <v>2</v>
      </c>
      <c r="E312" s="10">
        <f>(SUMIF(Sta!$A:$A,$A312,Sta!$Y:$Y)  + SUMIF(Sta!$B:$B,$A312,Sta!$Y:$Y) )/$D312</f>
        <v>0</v>
      </c>
      <c r="F312" s="6">
        <f>SUMIF(Sta!$A:$A,$A312,Sta!$Y:$Y)/$B312</f>
        <v>0</v>
      </c>
      <c r="G312" s="6">
        <f>SUMIF(Sta!$B:$B,$A312,Sta!$Y:$Y)/$C312</f>
        <v>0</v>
      </c>
      <c r="H312" s="10">
        <f>(SUMIF(Sta!$A:$A,$A312,Sta!$U:$U)  + SUMIF(Sta!$B:$B,$A312,Sta!$V:$V) )/$D312</f>
        <v>0</v>
      </c>
      <c r="I312" s="6">
        <f>SUMIF(Sta!$A:$A,$A312,Sta!$U:$U)/$B312</f>
        <v>0</v>
      </c>
      <c r="J312" s="6">
        <f>SUMIF(Sta!$B:$B,$A312,Sta!$V:$V)/$C312</f>
        <v>0</v>
      </c>
      <c r="K312" s="10">
        <f>(SUMIF(Sta!$A:$A,$A312,Sta!$W:$W)  + SUMIF(Sta!$B:$B,$A312,Sta!$X:$X) )/$D312</f>
        <v>0</v>
      </c>
      <c r="L312" s="6">
        <f>SUMIF(Sta!$A:$A,$A312,Sta!$W:$W)/$B312</f>
        <v>0</v>
      </c>
      <c r="M312" s="6">
        <f>SUMIF(Sta!$B:$B,$A312,Sta!$X:$X)/$C312</f>
        <v>0</v>
      </c>
      <c r="N312" s="11">
        <f>(COUNTIFS(Sta!$A:$A,$A312,Sta!$Y:$Y,"&gt;8") +COUNTIFS(Sta!$B:$B,$A312,Sta!$Y:$Y,"&gt;8"))/$D312</f>
        <v>0</v>
      </c>
      <c r="O312" s="8">
        <f>COUNTIFS(Sta!$A:$A,$A312,Sta!$Y:$Y,"&gt;8")/$B312</f>
        <v>0</v>
      </c>
      <c r="P312" s="8">
        <f>COUNTIFS(Sta!$B:$B,$A312,Sta!$Y:$Y,"&gt;8")/$C312</f>
        <v>0</v>
      </c>
      <c r="Q312" s="11">
        <f>(COUNTIFS(Sta!$A:$A,$A312,Sta!$Y:$Y,"&gt;10") +COUNTIFS(Sta!$B:$B,$A312,Sta!$Y:$Y,"&gt;10"))/$D312</f>
        <v>0</v>
      </c>
      <c r="R312" s="8">
        <f>COUNTIFS(Sta!$A:$A,$A312,Sta!$Y:$Y,"&gt;10")/$B312</f>
        <v>0</v>
      </c>
      <c r="S312" s="8">
        <f>COUNTIFS(Sta!$B:$B,$A312,Sta!$Y:$Y,"&gt;10")/$C312</f>
        <v>0</v>
      </c>
      <c r="T312" s="11">
        <f>(COUNTIFS(Sta!$A:$A,$A312,Sta!$Y:$Y,"&lt;12") +COUNTIFS(Sta!$B:$B,$A312,Sta!$Y:$Y,"&lt;12"))/$D312</f>
        <v>0</v>
      </c>
      <c r="U312" s="8">
        <f>COUNTIFS(Sta!$A:$A,$A312,Sta!$Y:$Y,"&lt;12")/$B312</f>
        <v>0</v>
      </c>
      <c r="V312" s="8">
        <f>COUNTIFS(Sta!$B:$B,$A312,Sta!$Y:$Y,"&lt;12")/$C312</f>
        <v>0</v>
      </c>
    </row>
    <row r="313" spans="1:22" x14ac:dyDescent="0.3">
      <c r="A313" t="s">
        <v>418</v>
      </c>
      <c r="B313" s="9">
        <f>COUNTIF(Sta!A:A,A313)</f>
        <v>1</v>
      </c>
      <c r="C313" s="4">
        <f>COUNTIF(Sta!B:B,A313)</f>
        <v>1</v>
      </c>
      <c r="D313" s="4">
        <f t="shared" si="8"/>
        <v>2</v>
      </c>
      <c r="E313" s="10">
        <f>(SUMIF(Sta!$A:$A,$A313,Sta!$Y:$Y)  + SUMIF(Sta!$B:$B,$A313,Sta!$Y:$Y) )/$D313</f>
        <v>5</v>
      </c>
      <c r="F313" s="6">
        <f>SUMIF(Sta!$A:$A,$A313,Sta!$Y:$Y)/$B313</f>
        <v>10</v>
      </c>
      <c r="G313" s="6">
        <f>SUMIF(Sta!$B:$B,$A313,Sta!$Y:$Y)/$C313</f>
        <v>0</v>
      </c>
      <c r="H313" s="10">
        <f>(SUMIF(Sta!$A:$A,$A313,Sta!$U:$U)  + SUMIF(Sta!$B:$B,$A313,Sta!$V:$V) )/$D313</f>
        <v>2.5</v>
      </c>
      <c r="I313" s="6">
        <f>SUMIF(Sta!$A:$A,$A313,Sta!$U:$U)/$B313</f>
        <v>5</v>
      </c>
      <c r="J313" s="6">
        <f>SUMIF(Sta!$B:$B,$A313,Sta!$V:$V)/$C313</f>
        <v>0</v>
      </c>
      <c r="K313" s="10">
        <f>(SUMIF(Sta!$A:$A,$A313,Sta!$W:$W)  + SUMIF(Sta!$B:$B,$A313,Sta!$X:$X) )/$D313</f>
        <v>2.5</v>
      </c>
      <c r="L313" s="6">
        <f>SUMIF(Sta!$A:$A,$A313,Sta!$W:$W)/$B313</f>
        <v>5</v>
      </c>
      <c r="M313" s="6">
        <f>SUMIF(Sta!$B:$B,$A313,Sta!$X:$X)/$C313</f>
        <v>0</v>
      </c>
      <c r="N313" s="11">
        <f>(COUNTIFS(Sta!$A:$A,$A313,Sta!$Y:$Y,"&gt;8") +COUNTIFS(Sta!$B:$B,$A313,Sta!$Y:$Y,"&gt;8"))/$D313</f>
        <v>0.5</v>
      </c>
      <c r="O313" s="8">
        <f>COUNTIFS(Sta!$A:$A,$A313,Sta!$Y:$Y,"&gt;8")/$B313</f>
        <v>1</v>
      </c>
      <c r="P313" s="8">
        <f>COUNTIFS(Sta!$B:$B,$A313,Sta!$Y:$Y,"&gt;8")/$C313</f>
        <v>0</v>
      </c>
      <c r="Q313" s="11">
        <f>(COUNTIFS(Sta!$A:$A,$A313,Sta!$Y:$Y,"&gt;10") +COUNTIFS(Sta!$B:$B,$A313,Sta!$Y:$Y,"&gt;10"))/$D313</f>
        <v>0</v>
      </c>
      <c r="R313" s="8">
        <f>COUNTIFS(Sta!$A:$A,$A313,Sta!$Y:$Y,"&gt;10")/$B313</f>
        <v>0</v>
      </c>
      <c r="S313" s="8">
        <f>COUNTIFS(Sta!$B:$B,$A313,Sta!$Y:$Y,"&gt;10")/$C313</f>
        <v>0</v>
      </c>
      <c r="T313" s="11">
        <f>(COUNTIFS(Sta!$A:$A,$A313,Sta!$Y:$Y,"&lt;12") +COUNTIFS(Sta!$B:$B,$A313,Sta!$Y:$Y,"&lt;12"))/$D313</f>
        <v>0.5</v>
      </c>
      <c r="U313" s="8">
        <f>COUNTIFS(Sta!$A:$A,$A313,Sta!$Y:$Y,"&lt;12")/$B313</f>
        <v>1</v>
      </c>
      <c r="V313" s="8">
        <f>COUNTIFS(Sta!$B:$B,$A313,Sta!$Y:$Y,"&lt;12")/$C313</f>
        <v>0</v>
      </c>
    </row>
    <row r="314" spans="1:22" x14ac:dyDescent="0.3">
      <c r="A314" t="s">
        <v>419</v>
      </c>
      <c r="B314" s="9">
        <f>COUNTIF(Sta!A:A,A314)</f>
        <v>0</v>
      </c>
      <c r="C314" s="4">
        <f>COUNTIF(Sta!B:B,A314)</f>
        <v>1</v>
      </c>
      <c r="D314" s="4">
        <f t="shared" si="8"/>
        <v>1</v>
      </c>
      <c r="E314" s="10">
        <f>(SUMIF(Sta!$A:$A,$A314,Sta!$Y:$Y)  + SUMIF(Sta!$B:$B,$A314,Sta!$Y:$Y) )/$D314</f>
        <v>9</v>
      </c>
      <c r="F314" s="6" t="e">
        <f>SUMIF(Sta!$A:$A,$A314,Sta!$Y:$Y)/$B314</f>
        <v>#DIV/0!</v>
      </c>
      <c r="G314" s="6">
        <f>SUMIF(Sta!$B:$B,$A314,Sta!$Y:$Y)/$C314</f>
        <v>9</v>
      </c>
      <c r="H314" s="10">
        <f>(SUMIF(Sta!$A:$A,$A314,Sta!$U:$U)  + SUMIF(Sta!$B:$B,$A314,Sta!$V:$V) )/$D314</f>
        <v>7</v>
      </c>
      <c r="I314" s="6" t="e">
        <f>SUMIF(Sta!$A:$A,$A314,Sta!$U:$U)/$B314</f>
        <v>#DIV/0!</v>
      </c>
      <c r="J314" s="6">
        <f>SUMIF(Sta!$B:$B,$A314,Sta!$V:$V)/$C314</f>
        <v>7</v>
      </c>
      <c r="K314" s="10">
        <f>(SUMIF(Sta!$A:$A,$A314,Sta!$W:$W)  + SUMIF(Sta!$B:$B,$A314,Sta!$X:$X) )/$D314</f>
        <v>2</v>
      </c>
      <c r="L314" s="6" t="e">
        <f>SUMIF(Sta!$A:$A,$A314,Sta!$W:$W)/$B314</f>
        <v>#DIV/0!</v>
      </c>
      <c r="M314" s="6">
        <f>SUMIF(Sta!$B:$B,$A314,Sta!$X:$X)/$C314</f>
        <v>2</v>
      </c>
      <c r="N314" s="11">
        <f>(COUNTIFS(Sta!$A:$A,$A314,Sta!$Y:$Y,"&gt;8") +COUNTIFS(Sta!$B:$B,$A314,Sta!$Y:$Y,"&gt;8"))/$D314</f>
        <v>1</v>
      </c>
      <c r="O314" s="8" t="e">
        <f>COUNTIFS(Sta!$A:$A,$A314,Sta!$Y:$Y,"&gt;8")/$B314</f>
        <v>#DIV/0!</v>
      </c>
      <c r="P314" s="8">
        <f>COUNTIFS(Sta!$B:$B,$A314,Sta!$Y:$Y,"&gt;8")/$C314</f>
        <v>1</v>
      </c>
      <c r="Q314" s="11">
        <f>(COUNTIFS(Sta!$A:$A,$A314,Sta!$Y:$Y,"&gt;10") +COUNTIFS(Sta!$B:$B,$A314,Sta!$Y:$Y,"&gt;10"))/$D314</f>
        <v>0</v>
      </c>
      <c r="R314" s="8" t="e">
        <f>COUNTIFS(Sta!$A:$A,$A314,Sta!$Y:$Y,"&gt;10")/$B314</f>
        <v>#DIV/0!</v>
      </c>
      <c r="S314" s="8">
        <f>COUNTIFS(Sta!$B:$B,$A314,Sta!$Y:$Y,"&gt;10")/$C314</f>
        <v>0</v>
      </c>
      <c r="T314" s="11">
        <f>(COUNTIFS(Sta!$A:$A,$A314,Sta!$Y:$Y,"&lt;12") +COUNTIFS(Sta!$B:$B,$A314,Sta!$Y:$Y,"&lt;12"))/$D314</f>
        <v>1</v>
      </c>
      <c r="U314" s="8" t="e">
        <f>COUNTIFS(Sta!$A:$A,$A314,Sta!$Y:$Y,"&lt;12")/$B314</f>
        <v>#DIV/0!</v>
      </c>
      <c r="V314" s="8">
        <f>COUNTIFS(Sta!$B:$B,$A314,Sta!$Y:$Y,"&lt;12")/$C314</f>
        <v>1</v>
      </c>
    </row>
    <row r="315" spans="1:22" x14ac:dyDescent="0.3">
      <c r="A315" t="s">
        <v>422</v>
      </c>
      <c r="B315" s="9">
        <f>COUNTIF(Sta!A:A,A315)</f>
        <v>1</v>
      </c>
      <c r="C315" s="4">
        <f>COUNTIF(Sta!B:B,A315)</f>
        <v>1</v>
      </c>
      <c r="D315" s="4">
        <f t="shared" si="8"/>
        <v>2</v>
      </c>
      <c r="E315" s="10">
        <f>(SUMIF(Sta!$A:$A,$A315,Sta!$Y:$Y)  + SUMIF(Sta!$B:$B,$A315,Sta!$Y:$Y) )/$D315</f>
        <v>0</v>
      </c>
      <c r="F315" s="6">
        <f>SUMIF(Sta!$A:$A,$A315,Sta!$Y:$Y)/$B315</f>
        <v>0</v>
      </c>
      <c r="G315" s="6">
        <f>SUMIF(Sta!$B:$B,$A315,Sta!$Y:$Y)/$C315</f>
        <v>0</v>
      </c>
      <c r="H315" s="10">
        <f>(SUMIF(Sta!$A:$A,$A315,Sta!$U:$U)  + SUMIF(Sta!$B:$B,$A315,Sta!$V:$V) )/$D315</f>
        <v>0</v>
      </c>
      <c r="I315" s="6">
        <f>SUMIF(Sta!$A:$A,$A315,Sta!$U:$U)/$B315</f>
        <v>0</v>
      </c>
      <c r="J315" s="6">
        <f>SUMIF(Sta!$B:$B,$A315,Sta!$V:$V)/$C315</f>
        <v>0</v>
      </c>
      <c r="K315" s="10">
        <f>(SUMIF(Sta!$A:$A,$A315,Sta!$W:$W)  + SUMIF(Sta!$B:$B,$A315,Sta!$X:$X) )/$D315</f>
        <v>0</v>
      </c>
      <c r="L315" s="6">
        <f>SUMIF(Sta!$A:$A,$A315,Sta!$W:$W)/$B315</f>
        <v>0</v>
      </c>
      <c r="M315" s="6">
        <f>SUMIF(Sta!$B:$B,$A315,Sta!$X:$X)/$C315</f>
        <v>0</v>
      </c>
      <c r="N315" s="11">
        <f>(COUNTIFS(Sta!$A:$A,$A315,Sta!$Y:$Y,"&gt;8") +COUNTIFS(Sta!$B:$B,$A315,Sta!$Y:$Y,"&gt;8"))/$D315</f>
        <v>0</v>
      </c>
      <c r="O315" s="8">
        <f>COUNTIFS(Sta!$A:$A,$A315,Sta!$Y:$Y,"&gt;8")/$B315</f>
        <v>0</v>
      </c>
      <c r="P315" s="8">
        <f>COUNTIFS(Sta!$B:$B,$A315,Sta!$Y:$Y,"&gt;8")/$C315</f>
        <v>0</v>
      </c>
      <c r="Q315" s="11">
        <f>(COUNTIFS(Sta!$A:$A,$A315,Sta!$Y:$Y,"&gt;10") +COUNTIFS(Sta!$B:$B,$A315,Sta!$Y:$Y,"&gt;10"))/$D315</f>
        <v>0</v>
      </c>
      <c r="R315" s="8">
        <f>COUNTIFS(Sta!$A:$A,$A315,Sta!$Y:$Y,"&gt;10")/$B315</f>
        <v>0</v>
      </c>
      <c r="S315" s="8">
        <f>COUNTIFS(Sta!$B:$B,$A315,Sta!$Y:$Y,"&gt;10")/$C315</f>
        <v>0</v>
      </c>
      <c r="T315" s="11">
        <f>(COUNTIFS(Sta!$A:$A,$A315,Sta!$Y:$Y,"&lt;12") +COUNTIFS(Sta!$B:$B,$A315,Sta!$Y:$Y,"&lt;12"))/$D315</f>
        <v>0</v>
      </c>
      <c r="U315" s="8">
        <f>COUNTIFS(Sta!$A:$A,$A315,Sta!$Y:$Y,"&lt;12")/$B315</f>
        <v>0</v>
      </c>
      <c r="V315" s="8">
        <f>COUNTIFS(Sta!$B:$B,$A315,Sta!$Y:$Y,"&lt;12")/$C315</f>
        <v>0</v>
      </c>
    </row>
    <row r="316" spans="1:22" x14ac:dyDescent="0.3">
      <c r="A316" t="s">
        <v>420</v>
      </c>
      <c r="B316" s="9">
        <f>COUNTIF(Sta!A:A,A316)</f>
        <v>0</v>
      </c>
      <c r="C316" s="4">
        <f>COUNTIF(Sta!B:B,A316)</f>
        <v>1</v>
      </c>
      <c r="D316" s="4">
        <f t="shared" si="8"/>
        <v>1</v>
      </c>
      <c r="E316" s="10">
        <f>(SUMIF(Sta!$A:$A,$A316,Sta!$Y:$Y)  + SUMIF(Sta!$B:$B,$A316,Sta!$Y:$Y) )/$D316</f>
        <v>0</v>
      </c>
      <c r="F316" s="6" t="e">
        <f>SUMIF(Sta!$A:$A,$A316,Sta!$Y:$Y)/$B316</f>
        <v>#DIV/0!</v>
      </c>
      <c r="G316" s="6">
        <f>SUMIF(Sta!$B:$B,$A316,Sta!$Y:$Y)/$C316</f>
        <v>0</v>
      </c>
      <c r="H316" s="10">
        <f>(SUMIF(Sta!$A:$A,$A316,Sta!$U:$U)  + SUMIF(Sta!$B:$B,$A316,Sta!$V:$V) )/$D316</f>
        <v>0</v>
      </c>
      <c r="I316" s="6" t="e">
        <f>SUMIF(Sta!$A:$A,$A316,Sta!$U:$U)/$B316</f>
        <v>#DIV/0!</v>
      </c>
      <c r="J316" s="6">
        <f>SUMIF(Sta!$B:$B,$A316,Sta!$V:$V)/$C316</f>
        <v>0</v>
      </c>
      <c r="K316" s="10">
        <f>(SUMIF(Sta!$A:$A,$A316,Sta!$W:$W)  + SUMIF(Sta!$B:$B,$A316,Sta!$X:$X) )/$D316</f>
        <v>0</v>
      </c>
      <c r="L316" s="6" t="e">
        <f>SUMIF(Sta!$A:$A,$A316,Sta!$W:$W)/$B316</f>
        <v>#DIV/0!</v>
      </c>
      <c r="M316" s="6">
        <f>SUMIF(Sta!$B:$B,$A316,Sta!$X:$X)/$C316</f>
        <v>0</v>
      </c>
      <c r="N316" s="11">
        <f>(COUNTIFS(Sta!$A:$A,$A316,Sta!$Y:$Y,"&gt;8") +COUNTIFS(Sta!$B:$B,$A316,Sta!$Y:$Y,"&gt;8"))/$D316</f>
        <v>0</v>
      </c>
      <c r="O316" s="8" t="e">
        <f>COUNTIFS(Sta!$A:$A,$A316,Sta!$Y:$Y,"&gt;8")/$B316</f>
        <v>#DIV/0!</v>
      </c>
      <c r="P316" s="8">
        <f>COUNTIFS(Sta!$B:$B,$A316,Sta!$Y:$Y,"&gt;8")/$C316</f>
        <v>0</v>
      </c>
      <c r="Q316" s="11">
        <f>(COUNTIFS(Sta!$A:$A,$A316,Sta!$Y:$Y,"&gt;10") +COUNTIFS(Sta!$B:$B,$A316,Sta!$Y:$Y,"&gt;10"))/$D316</f>
        <v>0</v>
      </c>
      <c r="R316" s="8" t="e">
        <f>COUNTIFS(Sta!$A:$A,$A316,Sta!$Y:$Y,"&gt;10")/$B316</f>
        <v>#DIV/0!</v>
      </c>
      <c r="S316" s="8">
        <f>COUNTIFS(Sta!$B:$B,$A316,Sta!$Y:$Y,"&gt;10")/$C316</f>
        <v>0</v>
      </c>
      <c r="T316" s="11">
        <f>(COUNTIFS(Sta!$A:$A,$A316,Sta!$Y:$Y,"&lt;12") +COUNTIFS(Sta!$B:$B,$A316,Sta!$Y:$Y,"&lt;12"))/$D316</f>
        <v>0</v>
      </c>
      <c r="U316" s="8" t="e">
        <f>COUNTIFS(Sta!$A:$A,$A316,Sta!$Y:$Y,"&lt;12")/$B316</f>
        <v>#DIV/0!</v>
      </c>
      <c r="V316" s="8">
        <f>COUNTIFS(Sta!$B:$B,$A316,Sta!$Y:$Y,"&lt;12")/$C316</f>
        <v>0</v>
      </c>
    </row>
    <row r="317" spans="1:22" x14ac:dyDescent="0.3">
      <c r="A317" t="s">
        <v>435</v>
      </c>
      <c r="B317" s="9">
        <f>COUNTIF(Sta!A:A,A317)</f>
        <v>1</v>
      </c>
      <c r="C317" s="4">
        <f>COUNTIF(Sta!B:B,A317)</f>
        <v>1</v>
      </c>
      <c r="D317" s="4">
        <f t="shared" si="8"/>
        <v>2</v>
      </c>
      <c r="E317" s="10">
        <f>(SUMIF(Sta!$A:$A,$A317,Sta!$Y:$Y)  + SUMIF(Sta!$B:$B,$A317,Sta!$Y:$Y) )/$D317</f>
        <v>0</v>
      </c>
      <c r="F317" s="6">
        <f>SUMIF(Sta!$A:$A,$A317,Sta!$Y:$Y)/$B317</f>
        <v>0</v>
      </c>
      <c r="G317" s="6">
        <f>SUMIF(Sta!$B:$B,$A317,Sta!$Y:$Y)/$C317</f>
        <v>0</v>
      </c>
      <c r="H317" s="10">
        <f>(SUMIF(Sta!$A:$A,$A317,Sta!$U:$U)  + SUMIF(Sta!$B:$B,$A317,Sta!$V:$V) )/$D317</f>
        <v>0</v>
      </c>
      <c r="I317" s="6">
        <f>SUMIF(Sta!$A:$A,$A317,Sta!$U:$U)/$B317</f>
        <v>0</v>
      </c>
      <c r="J317" s="6">
        <f>SUMIF(Sta!$B:$B,$A317,Sta!$V:$V)/$C317</f>
        <v>0</v>
      </c>
      <c r="K317" s="10">
        <f>(SUMIF(Sta!$A:$A,$A317,Sta!$W:$W)  + SUMIF(Sta!$B:$B,$A317,Sta!$X:$X) )/$D317</f>
        <v>0</v>
      </c>
      <c r="L317" s="6">
        <f>SUMIF(Sta!$A:$A,$A317,Sta!$W:$W)/$B317</f>
        <v>0</v>
      </c>
      <c r="M317" s="6">
        <f>SUMIF(Sta!$B:$B,$A317,Sta!$X:$X)/$C317</f>
        <v>0</v>
      </c>
      <c r="N317" s="11">
        <f>(COUNTIFS(Sta!$A:$A,$A317,Sta!$Y:$Y,"&gt;8") +COUNTIFS(Sta!$B:$B,$A317,Sta!$Y:$Y,"&gt;8"))/$D317</f>
        <v>0</v>
      </c>
      <c r="O317" s="8">
        <f>COUNTIFS(Sta!$A:$A,$A317,Sta!$Y:$Y,"&gt;8")/$B317</f>
        <v>0</v>
      </c>
      <c r="P317" s="8">
        <f>COUNTIFS(Sta!$B:$B,$A317,Sta!$Y:$Y,"&gt;8")/$C317</f>
        <v>0</v>
      </c>
      <c r="Q317" s="11">
        <f>(COUNTIFS(Sta!$A:$A,$A317,Sta!$Y:$Y,"&gt;10") +COUNTIFS(Sta!$B:$B,$A317,Sta!$Y:$Y,"&gt;10"))/$D317</f>
        <v>0</v>
      </c>
      <c r="R317" s="8">
        <f>COUNTIFS(Sta!$A:$A,$A317,Sta!$Y:$Y,"&gt;10")/$B317</f>
        <v>0</v>
      </c>
      <c r="S317" s="8">
        <f>COUNTIFS(Sta!$B:$B,$A317,Sta!$Y:$Y,"&gt;10")/$C317</f>
        <v>0</v>
      </c>
      <c r="T317" s="11">
        <f>(COUNTIFS(Sta!$A:$A,$A317,Sta!$Y:$Y,"&lt;12") +COUNTIFS(Sta!$B:$B,$A317,Sta!$Y:$Y,"&lt;12"))/$D317</f>
        <v>0</v>
      </c>
      <c r="U317" s="8">
        <f>COUNTIFS(Sta!$A:$A,$A317,Sta!$Y:$Y,"&lt;12")/$B317</f>
        <v>0</v>
      </c>
      <c r="V317" s="8">
        <f>COUNTIFS(Sta!$B:$B,$A317,Sta!$Y:$Y,"&lt;12")/$C317</f>
        <v>0</v>
      </c>
    </row>
    <row r="318" spans="1:22" x14ac:dyDescent="0.3">
      <c r="A318" t="s">
        <v>432</v>
      </c>
      <c r="B318" s="9">
        <f>COUNTIF(Sta!A:A,A318)</f>
        <v>1</v>
      </c>
      <c r="C318" s="4">
        <f>COUNTIF(Sta!B:B,A318)</f>
        <v>1</v>
      </c>
      <c r="D318" s="4">
        <f t="shared" si="8"/>
        <v>2</v>
      </c>
      <c r="E318" s="10">
        <f>(SUMIF(Sta!$A:$A,$A318,Sta!$Y:$Y)  + SUMIF(Sta!$B:$B,$A318,Sta!$Y:$Y) )/$D318</f>
        <v>0</v>
      </c>
      <c r="F318" s="6">
        <f>SUMIF(Sta!$A:$A,$A318,Sta!$Y:$Y)/$B318</f>
        <v>0</v>
      </c>
      <c r="G318" s="6">
        <f>SUMIF(Sta!$B:$B,$A318,Sta!$Y:$Y)/$C318</f>
        <v>0</v>
      </c>
      <c r="H318" s="10">
        <f>(SUMIF(Sta!$A:$A,$A318,Sta!$U:$U)  + SUMIF(Sta!$B:$B,$A318,Sta!$V:$V) )/$D318</f>
        <v>0</v>
      </c>
      <c r="I318" s="6">
        <f>SUMIF(Sta!$A:$A,$A318,Sta!$U:$U)/$B318</f>
        <v>0</v>
      </c>
      <c r="J318" s="6">
        <f>SUMIF(Sta!$B:$B,$A318,Sta!$V:$V)/$C318</f>
        <v>0</v>
      </c>
      <c r="K318" s="10">
        <f>(SUMIF(Sta!$A:$A,$A318,Sta!$W:$W)  + SUMIF(Sta!$B:$B,$A318,Sta!$X:$X) )/$D318</f>
        <v>0</v>
      </c>
      <c r="L318" s="6">
        <f>SUMIF(Sta!$A:$A,$A318,Sta!$W:$W)/$B318</f>
        <v>0</v>
      </c>
      <c r="M318" s="6">
        <f>SUMIF(Sta!$B:$B,$A318,Sta!$X:$X)/$C318</f>
        <v>0</v>
      </c>
      <c r="N318" s="11">
        <f>(COUNTIFS(Sta!$A:$A,$A318,Sta!$Y:$Y,"&gt;8") +COUNTIFS(Sta!$B:$B,$A318,Sta!$Y:$Y,"&gt;8"))/$D318</f>
        <v>0</v>
      </c>
      <c r="O318" s="8">
        <f>COUNTIFS(Sta!$A:$A,$A318,Sta!$Y:$Y,"&gt;8")/$B318</f>
        <v>0</v>
      </c>
      <c r="P318" s="8">
        <f>COUNTIFS(Sta!$B:$B,$A318,Sta!$Y:$Y,"&gt;8")/$C318</f>
        <v>0</v>
      </c>
      <c r="Q318" s="11">
        <f>(COUNTIFS(Sta!$A:$A,$A318,Sta!$Y:$Y,"&gt;10") +COUNTIFS(Sta!$B:$B,$A318,Sta!$Y:$Y,"&gt;10"))/$D318</f>
        <v>0</v>
      </c>
      <c r="R318" s="8">
        <f>COUNTIFS(Sta!$A:$A,$A318,Sta!$Y:$Y,"&gt;10")/$B318</f>
        <v>0</v>
      </c>
      <c r="S318" s="8">
        <f>COUNTIFS(Sta!$B:$B,$A318,Sta!$Y:$Y,"&gt;10")/$C318</f>
        <v>0</v>
      </c>
      <c r="T318" s="11">
        <f>(COUNTIFS(Sta!$A:$A,$A318,Sta!$Y:$Y,"&lt;12") +COUNTIFS(Sta!$B:$B,$A318,Sta!$Y:$Y,"&lt;12"))/$D318</f>
        <v>0</v>
      </c>
      <c r="U318" s="8">
        <f>COUNTIFS(Sta!$A:$A,$A318,Sta!$Y:$Y,"&lt;12")/$B318</f>
        <v>0</v>
      </c>
      <c r="V318" s="8">
        <f>COUNTIFS(Sta!$B:$B,$A318,Sta!$Y:$Y,"&lt;12")/$C318</f>
        <v>0</v>
      </c>
    </row>
    <row r="319" spans="1:22" x14ac:dyDescent="0.3">
      <c r="A319" t="s">
        <v>431</v>
      </c>
      <c r="B319" s="9">
        <f>COUNTIF(Sta!A:A,A319)</f>
        <v>1</v>
      </c>
      <c r="C319" s="4">
        <f>COUNTIF(Sta!B:B,A319)</f>
        <v>1</v>
      </c>
      <c r="D319" s="4">
        <f t="shared" si="8"/>
        <v>2</v>
      </c>
      <c r="E319" s="10">
        <f>(SUMIF(Sta!$A:$A,$A319,Sta!$Y:$Y)  + SUMIF(Sta!$B:$B,$A319,Sta!$Y:$Y) )/$D319</f>
        <v>6</v>
      </c>
      <c r="F319" s="6">
        <f>SUMIF(Sta!$A:$A,$A319,Sta!$Y:$Y)/$B319</f>
        <v>0</v>
      </c>
      <c r="G319" s="6">
        <f>SUMIF(Sta!$B:$B,$A319,Sta!$Y:$Y)/$C319</f>
        <v>12</v>
      </c>
      <c r="H319" s="10">
        <f>(SUMIF(Sta!$A:$A,$A319,Sta!$U:$U)  + SUMIF(Sta!$B:$B,$A319,Sta!$V:$V) )/$D319</f>
        <v>4</v>
      </c>
      <c r="I319" s="6">
        <f>SUMIF(Sta!$A:$A,$A319,Sta!$U:$U)/$B319</f>
        <v>0</v>
      </c>
      <c r="J319" s="6">
        <f>SUMIF(Sta!$B:$B,$A319,Sta!$V:$V)/$C319</f>
        <v>8</v>
      </c>
      <c r="K319" s="10">
        <f>(SUMIF(Sta!$A:$A,$A319,Sta!$W:$W)  + SUMIF(Sta!$B:$B,$A319,Sta!$X:$X) )/$D319</f>
        <v>2</v>
      </c>
      <c r="L319" s="6">
        <f>SUMIF(Sta!$A:$A,$A319,Sta!$W:$W)/$B319</f>
        <v>0</v>
      </c>
      <c r="M319" s="6">
        <f>SUMIF(Sta!$B:$B,$A319,Sta!$X:$X)/$C319</f>
        <v>4</v>
      </c>
      <c r="N319" s="11">
        <f>(COUNTIFS(Sta!$A:$A,$A319,Sta!$Y:$Y,"&gt;8") +COUNTIFS(Sta!$B:$B,$A319,Sta!$Y:$Y,"&gt;8"))/$D319</f>
        <v>0.5</v>
      </c>
      <c r="O319" s="8">
        <f>COUNTIFS(Sta!$A:$A,$A319,Sta!$Y:$Y,"&gt;8")/$B319</f>
        <v>0</v>
      </c>
      <c r="P319" s="8">
        <f>COUNTIFS(Sta!$B:$B,$A319,Sta!$Y:$Y,"&gt;8")/$C319</f>
        <v>1</v>
      </c>
      <c r="Q319" s="11">
        <f>(COUNTIFS(Sta!$A:$A,$A319,Sta!$Y:$Y,"&gt;10") +COUNTIFS(Sta!$B:$B,$A319,Sta!$Y:$Y,"&gt;10"))/$D319</f>
        <v>0.5</v>
      </c>
      <c r="R319" s="8">
        <f>COUNTIFS(Sta!$A:$A,$A319,Sta!$Y:$Y,"&gt;10")/$B319</f>
        <v>0</v>
      </c>
      <c r="S319" s="8">
        <f>COUNTIFS(Sta!$B:$B,$A319,Sta!$Y:$Y,"&gt;10")/$C319</f>
        <v>1</v>
      </c>
      <c r="T319" s="11">
        <f>(COUNTIFS(Sta!$A:$A,$A319,Sta!$Y:$Y,"&lt;12") +COUNTIFS(Sta!$B:$B,$A319,Sta!$Y:$Y,"&lt;12"))/$D319</f>
        <v>0</v>
      </c>
      <c r="U319" s="8">
        <f>COUNTIFS(Sta!$A:$A,$A319,Sta!$Y:$Y,"&lt;12")/$B319</f>
        <v>0</v>
      </c>
      <c r="V319" s="8">
        <f>COUNTIFS(Sta!$B:$B,$A319,Sta!$Y:$Y,"&lt;12")/$C319</f>
        <v>0</v>
      </c>
    </row>
    <row r="320" spans="1:22" x14ac:dyDescent="0.3">
      <c r="A320" t="s">
        <v>438</v>
      </c>
      <c r="B320" s="9">
        <f>COUNTIF(Sta!A:A,A320)</f>
        <v>1</v>
      </c>
      <c r="C320" s="4">
        <f>COUNTIF(Sta!B:B,A320)</f>
        <v>1</v>
      </c>
      <c r="D320" s="4">
        <f t="shared" si="8"/>
        <v>2</v>
      </c>
      <c r="E320" s="10">
        <f>(SUMIF(Sta!$A:$A,$A320,Sta!$Y:$Y)  + SUMIF(Sta!$B:$B,$A320,Sta!$Y:$Y) )/$D320</f>
        <v>7</v>
      </c>
      <c r="F320" s="6">
        <f>SUMIF(Sta!$A:$A,$A320,Sta!$Y:$Y)/$B320</f>
        <v>14</v>
      </c>
      <c r="G320" s="6">
        <f>SUMIF(Sta!$B:$B,$A320,Sta!$Y:$Y)/$C320</f>
        <v>0</v>
      </c>
      <c r="H320" s="10">
        <f>(SUMIF(Sta!$A:$A,$A320,Sta!$U:$U)  + SUMIF(Sta!$B:$B,$A320,Sta!$V:$V) )/$D320</f>
        <v>5</v>
      </c>
      <c r="I320" s="6">
        <f>SUMIF(Sta!$A:$A,$A320,Sta!$U:$U)/$B320</f>
        <v>10</v>
      </c>
      <c r="J320" s="6">
        <f>SUMIF(Sta!$B:$B,$A320,Sta!$V:$V)/$C320</f>
        <v>0</v>
      </c>
      <c r="K320" s="10">
        <f>(SUMIF(Sta!$A:$A,$A320,Sta!$W:$W)  + SUMIF(Sta!$B:$B,$A320,Sta!$X:$X) )/$D320</f>
        <v>2</v>
      </c>
      <c r="L320" s="6">
        <f>SUMIF(Sta!$A:$A,$A320,Sta!$W:$W)/$B320</f>
        <v>4</v>
      </c>
      <c r="M320" s="6">
        <f>SUMIF(Sta!$B:$B,$A320,Sta!$X:$X)/$C320</f>
        <v>0</v>
      </c>
      <c r="N320" s="11">
        <f>(COUNTIFS(Sta!$A:$A,$A320,Sta!$Y:$Y,"&gt;8") +COUNTIFS(Sta!$B:$B,$A320,Sta!$Y:$Y,"&gt;8"))/$D320</f>
        <v>0.5</v>
      </c>
      <c r="O320" s="8">
        <f>COUNTIFS(Sta!$A:$A,$A320,Sta!$Y:$Y,"&gt;8")/$B320</f>
        <v>1</v>
      </c>
      <c r="P320" s="8">
        <f>COUNTIFS(Sta!$B:$B,$A320,Sta!$Y:$Y,"&gt;8")/$C320</f>
        <v>0</v>
      </c>
      <c r="Q320" s="11">
        <f>(COUNTIFS(Sta!$A:$A,$A320,Sta!$Y:$Y,"&gt;10") +COUNTIFS(Sta!$B:$B,$A320,Sta!$Y:$Y,"&gt;10"))/$D320</f>
        <v>0.5</v>
      </c>
      <c r="R320" s="8">
        <f>COUNTIFS(Sta!$A:$A,$A320,Sta!$Y:$Y,"&gt;10")/$B320</f>
        <v>1</v>
      </c>
      <c r="S320" s="8">
        <f>COUNTIFS(Sta!$B:$B,$A320,Sta!$Y:$Y,"&gt;10")/$C320</f>
        <v>0</v>
      </c>
      <c r="T320" s="11">
        <f>(COUNTIFS(Sta!$A:$A,$A320,Sta!$Y:$Y,"&lt;12") +COUNTIFS(Sta!$B:$B,$A320,Sta!$Y:$Y,"&lt;12"))/$D320</f>
        <v>0</v>
      </c>
      <c r="U320" s="8">
        <f>COUNTIFS(Sta!$A:$A,$A320,Sta!$Y:$Y,"&lt;12")/$B320</f>
        <v>0</v>
      </c>
      <c r="V320" s="8">
        <f>COUNTIFS(Sta!$B:$B,$A320,Sta!$Y:$Y,"&lt;12")/$C320</f>
        <v>0</v>
      </c>
    </row>
    <row r="321" spans="1:22" x14ac:dyDescent="0.3">
      <c r="A321" t="s">
        <v>436</v>
      </c>
      <c r="B321" s="9">
        <f>COUNTIF(Sta!A:A,A321)</f>
        <v>0</v>
      </c>
      <c r="C321" s="4">
        <f>COUNTIF(Sta!B:B,A321)</f>
        <v>0</v>
      </c>
      <c r="D321" s="4">
        <f t="shared" si="8"/>
        <v>0</v>
      </c>
      <c r="E321" s="10" t="e">
        <f>(SUMIF(Sta!$A:$A,$A321,Sta!$Y:$Y)  + SUMIF(Sta!$B:$B,$A321,Sta!$Y:$Y) )/$D321</f>
        <v>#DIV/0!</v>
      </c>
      <c r="F321" s="6" t="e">
        <f>SUMIF(Sta!$A:$A,$A321,Sta!$Y:$Y)/$B321</f>
        <v>#DIV/0!</v>
      </c>
      <c r="G321" s="6" t="e">
        <f>SUMIF(Sta!$B:$B,$A321,Sta!$Y:$Y)/$C321</f>
        <v>#DIV/0!</v>
      </c>
      <c r="H321" s="10" t="e">
        <f>(SUMIF(Sta!$A:$A,$A321,Sta!$U:$U)  + SUMIF(Sta!$B:$B,$A321,Sta!$V:$V) )/$D321</f>
        <v>#DIV/0!</v>
      </c>
      <c r="I321" s="6" t="e">
        <f>SUMIF(Sta!$A:$A,$A321,Sta!$U:$U)/$B321</f>
        <v>#DIV/0!</v>
      </c>
      <c r="J321" s="6" t="e">
        <f>SUMIF(Sta!$B:$B,$A321,Sta!$V:$V)/$C321</f>
        <v>#DIV/0!</v>
      </c>
      <c r="K321" s="10" t="e">
        <f>(SUMIF(Sta!$A:$A,$A321,Sta!$W:$W)  + SUMIF(Sta!$B:$B,$A321,Sta!$X:$X) )/$D321</f>
        <v>#DIV/0!</v>
      </c>
      <c r="L321" s="6" t="e">
        <f>SUMIF(Sta!$A:$A,$A321,Sta!$W:$W)/$B321</f>
        <v>#DIV/0!</v>
      </c>
      <c r="M321" s="6" t="e">
        <f>SUMIF(Sta!$B:$B,$A321,Sta!$X:$X)/$C321</f>
        <v>#DIV/0!</v>
      </c>
      <c r="N321" s="11" t="e">
        <f>(COUNTIFS(Sta!$A:$A,$A321,Sta!$Y:$Y,"&gt;8") +COUNTIFS(Sta!$B:$B,$A321,Sta!$Y:$Y,"&gt;8"))/$D321</f>
        <v>#DIV/0!</v>
      </c>
      <c r="O321" s="8" t="e">
        <f>COUNTIFS(Sta!$A:$A,$A321,Sta!$Y:$Y,"&gt;8")/$B321</f>
        <v>#DIV/0!</v>
      </c>
      <c r="P321" s="8" t="e">
        <f>COUNTIFS(Sta!$B:$B,$A321,Sta!$Y:$Y,"&gt;8")/$C321</f>
        <v>#DIV/0!</v>
      </c>
      <c r="Q321" s="11" t="e">
        <f>(COUNTIFS(Sta!$A:$A,$A321,Sta!$Y:$Y,"&gt;10") +COUNTIFS(Sta!$B:$B,$A321,Sta!$Y:$Y,"&gt;10"))/$D321</f>
        <v>#DIV/0!</v>
      </c>
      <c r="R321" s="8" t="e">
        <f>COUNTIFS(Sta!$A:$A,$A321,Sta!$Y:$Y,"&gt;10")/$B321</f>
        <v>#DIV/0!</v>
      </c>
      <c r="S321" s="8" t="e">
        <f>COUNTIFS(Sta!$B:$B,$A321,Sta!$Y:$Y,"&gt;10")/$C321</f>
        <v>#DIV/0!</v>
      </c>
      <c r="T321" s="11" t="e">
        <f>(COUNTIFS(Sta!$A:$A,$A321,Sta!$Y:$Y,"&lt;12") +COUNTIFS(Sta!$B:$B,$A321,Sta!$Y:$Y,"&lt;12"))/$D321</f>
        <v>#DIV/0!</v>
      </c>
      <c r="U321" s="8" t="e">
        <f>COUNTIFS(Sta!$A:$A,$A321,Sta!$Y:$Y,"&lt;12")/$B321</f>
        <v>#DIV/0!</v>
      </c>
      <c r="V321" s="8" t="e">
        <f>COUNTIFS(Sta!$B:$B,$A321,Sta!$Y:$Y,"&lt;12")/$C321</f>
        <v>#DIV/0!</v>
      </c>
    </row>
    <row r="322" spans="1:22" x14ac:dyDescent="0.3">
      <c r="A322" t="s">
        <v>429</v>
      </c>
      <c r="B322" s="9">
        <f>COUNTIF(Sta!A:A,A322)</f>
        <v>1</v>
      </c>
      <c r="C322" s="4">
        <f>COUNTIF(Sta!B:B,A322)</f>
        <v>1</v>
      </c>
      <c r="D322" s="4">
        <f t="shared" si="8"/>
        <v>2</v>
      </c>
      <c r="E322" s="10">
        <f>(SUMIF(Sta!$A:$A,$A322,Sta!$Y:$Y)  + SUMIF(Sta!$B:$B,$A322,Sta!$Y:$Y) )/$D322</f>
        <v>0</v>
      </c>
      <c r="F322" s="6">
        <f>SUMIF(Sta!$A:$A,$A322,Sta!$Y:$Y)/$B322</f>
        <v>0</v>
      </c>
      <c r="G322" s="6">
        <f>SUMIF(Sta!$B:$B,$A322,Sta!$Y:$Y)/$C322</f>
        <v>0</v>
      </c>
      <c r="H322" s="10">
        <f>(SUMIF(Sta!$A:$A,$A322,Sta!$U:$U)  + SUMIF(Sta!$B:$B,$A322,Sta!$V:$V) )/$D322</f>
        <v>0</v>
      </c>
      <c r="I322" s="6">
        <f>SUMIF(Sta!$A:$A,$A322,Sta!$U:$U)/$B322</f>
        <v>0</v>
      </c>
      <c r="J322" s="6">
        <f>SUMIF(Sta!$B:$B,$A322,Sta!$V:$V)/$C322</f>
        <v>0</v>
      </c>
      <c r="K322" s="10">
        <f>(SUMIF(Sta!$A:$A,$A322,Sta!$W:$W)  + SUMIF(Sta!$B:$B,$A322,Sta!$X:$X) )/$D322</f>
        <v>0</v>
      </c>
      <c r="L322" s="6">
        <f>SUMIF(Sta!$A:$A,$A322,Sta!$W:$W)/$B322</f>
        <v>0</v>
      </c>
      <c r="M322" s="6">
        <f>SUMIF(Sta!$B:$B,$A322,Sta!$X:$X)/$C322</f>
        <v>0</v>
      </c>
      <c r="N322" s="11">
        <f>(COUNTIFS(Sta!$A:$A,$A322,Sta!$Y:$Y,"&gt;8") +COUNTIFS(Sta!$B:$B,$A322,Sta!$Y:$Y,"&gt;8"))/$D322</f>
        <v>0</v>
      </c>
      <c r="O322" s="8">
        <f>COUNTIFS(Sta!$A:$A,$A322,Sta!$Y:$Y,"&gt;8")/$B322</f>
        <v>0</v>
      </c>
      <c r="P322" s="8">
        <f>COUNTIFS(Sta!$B:$B,$A322,Sta!$Y:$Y,"&gt;8")/$C322</f>
        <v>0</v>
      </c>
      <c r="Q322" s="11">
        <f>(COUNTIFS(Sta!$A:$A,$A322,Sta!$Y:$Y,"&gt;10") +COUNTIFS(Sta!$B:$B,$A322,Sta!$Y:$Y,"&gt;10"))/$D322</f>
        <v>0</v>
      </c>
      <c r="R322" s="8">
        <f>COUNTIFS(Sta!$A:$A,$A322,Sta!$Y:$Y,"&gt;10")/$B322</f>
        <v>0</v>
      </c>
      <c r="S322" s="8">
        <f>COUNTIFS(Sta!$B:$B,$A322,Sta!$Y:$Y,"&gt;10")/$C322</f>
        <v>0</v>
      </c>
      <c r="T322" s="11">
        <f>(COUNTIFS(Sta!$A:$A,$A322,Sta!$Y:$Y,"&lt;12") +COUNTIFS(Sta!$B:$B,$A322,Sta!$Y:$Y,"&lt;12"))/$D322</f>
        <v>0</v>
      </c>
      <c r="U322" s="8">
        <f>COUNTIFS(Sta!$A:$A,$A322,Sta!$Y:$Y,"&lt;12")/$B322</f>
        <v>0</v>
      </c>
      <c r="V322" s="8">
        <f>COUNTIFS(Sta!$B:$B,$A322,Sta!$Y:$Y,"&lt;12")/$C322</f>
        <v>0</v>
      </c>
    </row>
    <row r="323" spans="1:22" x14ac:dyDescent="0.3">
      <c r="A323" t="s">
        <v>437</v>
      </c>
      <c r="B323" s="9">
        <f>COUNTIF(Sta!A:A,A323)</f>
        <v>1</v>
      </c>
      <c r="C323" s="4">
        <f>COUNTIF(Sta!B:B,A323)</f>
        <v>1</v>
      </c>
      <c r="D323" s="4">
        <f t="shared" si="8"/>
        <v>2</v>
      </c>
      <c r="E323" s="10">
        <f>(SUMIF(Sta!$A:$A,$A323,Sta!$Y:$Y)  + SUMIF(Sta!$B:$B,$A323,Sta!$Y:$Y) )/$D323</f>
        <v>0</v>
      </c>
      <c r="F323" s="6">
        <f>SUMIF(Sta!$A:$A,$A323,Sta!$Y:$Y)/$B323</f>
        <v>0</v>
      </c>
      <c r="G323" s="6">
        <f>SUMIF(Sta!$B:$B,$A323,Sta!$Y:$Y)/$C323</f>
        <v>0</v>
      </c>
      <c r="H323" s="10">
        <f>(SUMIF(Sta!$A:$A,$A323,Sta!$U:$U)  + SUMIF(Sta!$B:$B,$A323,Sta!$V:$V) )/$D323</f>
        <v>0</v>
      </c>
      <c r="I323" s="6">
        <f>SUMIF(Sta!$A:$A,$A323,Sta!$U:$U)/$B323</f>
        <v>0</v>
      </c>
      <c r="J323" s="6">
        <f>SUMIF(Sta!$B:$B,$A323,Sta!$V:$V)/$C323</f>
        <v>0</v>
      </c>
      <c r="K323" s="10">
        <f>(SUMIF(Sta!$A:$A,$A323,Sta!$W:$W)  + SUMIF(Sta!$B:$B,$A323,Sta!$X:$X) )/$D323</f>
        <v>0</v>
      </c>
      <c r="L323" s="6">
        <f>SUMIF(Sta!$A:$A,$A323,Sta!$W:$W)/$B323</f>
        <v>0</v>
      </c>
      <c r="M323" s="6">
        <f>SUMIF(Sta!$B:$B,$A323,Sta!$X:$X)/$C323</f>
        <v>0</v>
      </c>
      <c r="N323" s="11">
        <f>(COUNTIFS(Sta!$A:$A,$A323,Sta!$Y:$Y,"&gt;8") +COUNTIFS(Sta!$B:$B,$A323,Sta!$Y:$Y,"&gt;8"))/$D323</f>
        <v>0</v>
      </c>
      <c r="O323" s="8">
        <f>COUNTIFS(Sta!$A:$A,$A323,Sta!$Y:$Y,"&gt;8")/$B323</f>
        <v>0</v>
      </c>
      <c r="P323" s="8">
        <f>COUNTIFS(Sta!$B:$B,$A323,Sta!$Y:$Y,"&gt;8")/$C323</f>
        <v>0</v>
      </c>
      <c r="Q323" s="11">
        <f>(COUNTIFS(Sta!$A:$A,$A323,Sta!$Y:$Y,"&gt;10") +COUNTIFS(Sta!$B:$B,$A323,Sta!$Y:$Y,"&gt;10"))/$D323</f>
        <v>0</v>
      </c>
      <c r="R323" s="8">
        <f>COUNTIFS(Sta!$A:$A,$A323,Sta!$Y:$Y,"&gt;10")/$B323</f>
        <v>0</v>
      </c>
      <c r="S323" s="8">
        <f>COUNTIFS(Sta!$B:$B,$A323,Sta!$Y:$Y,"&gt;10")/$C323</f>
        <v>0</v>
      </c>
      <c r="T323" s="11">
        <f>(COUNTIFS(Sta!$A:$A,$A323,Sta!$Y:$Y,"&lt;12") +COUNTIFS(Sta!$B:$B,$A323,Sta!$Y:$Y,"&lt;12"))/$D323</f>
        <v>0</v>
      </c>
      <c r="U323" s="8">
        <f>COUNTIFS(Sta!$A:$A,$A323,Sta!$Y:$Y,"&lt;12")/$B323</f>
        <v>0</v>
      </c>
      <c r="V323" s="8">
        <f>COUNTIFS(Sta!$B:$B,$A323,Sta!$Y:$Y,"&lt;12")/$C323</f>
        <v>0</v>
      </c>
    </row>
    <row r="324" spans="1:22" x14ac:dyDescent="0.3">
      <c r="A324" t="s">
        <v>433</v>
      </c>
      <c r="B324" s="9">
        <f>COUNTIF(Sta!A:A,A324)</f>
        <v>1</v>
      </c>
      <c r="C324" s="4">
        <f>COUNTIF(Sta!B:B,A324)</f>
        <v>1</v>
      </c>
      <c r="D324" s="4">
        <f t="shared" si="8"/>
        <v>2</v>
      </c>
      <c r="E324" s="10">
        <f>(SUMIF(Sta!$A:$A,$A324,Sta!$Y:$Y)  + SUMIF(Sta!$B:$B,$A324,Sta!$Y:$Y) )/$D324</f>
        <v>6</v>
      </c>
      <c r="F324" s="6">
        <f>SUMIF(Sta!$A:$A,$A324,Sta!$Y:$Y)/$B324</f>
        <v>12</v>
      </c>
      <c r="G324" s="6">
        <f>SUMIF(Sta!$B:$B,$A324,Sta!$Y:$Y)/$C324</f>
        <v>0</v>
      </c>
      <c r="H324" s="10">
        <f>(SUMIF(Sta!$A:$A,$A324,Sta!$U:$U)  + SUMIF(Sta!$B:$B,$A324,Sta!$V:$V) )/$D324</f>
        <v>2</v>
      </c>
      <c r="I324" s="6">
        <f>SUMIF(Sta!$A:$A,$A324,Sta!$U:$U)/$B324</f>
        <v>4</v>
      </c>
      <c r="J324" s="6">
        <f>SUMIF(Sta!$B:$B,$A324,Sta!$V:$V)/$C324</f>
        <v>0</v>
      </c>
      <c r="K324" s="10">
        <f>(SUMIF(Sta!$A:$A,$A324,Sta!$W:$W)  + SUMIF(Sta!$B:$B,$A324,Sta!$X:$X) )/$D324</f>
        <v>4</v>
      </c>
      <c r="L324" s="6">
        <f>SUMIF(Sta!$A:$A,$A324,Sta!$W:$W)/$B324</f>
        <v>8</v>
      </c>
      <c r="M324" s="6">
        <f>SUMIF(Sta!$B:$B,$A324,Sta!$X:$X)/$C324</f>
        <v>0</v>
      </c>
      <c r="N324" s="11">
        <f>(COUNTIFS(Sta!$A:$A,$A324,Sta!$Y:$Y,"&gt;8") +COUNTIFS(Sta!$B:$B,$A324,Sta!$Y:$Y,"&gt;8"))/$D324</f>
        <v>0.5</v>
      </c>
      <c r="O324" s="8">
        <f>COUNTIFS(Sta!$A:$A,$A324,Sta!$Y:$Y,"&gt;8")/$B324</f>
        <v>1</v>
      </c>
      <c r="P324" s="8">
        <f>COUNTIFS(Sta!$B:$B,$A324,Sta!$Y:$Y,"&gt;8")/$C324</f>
        <v>0</v>
      </c>
      <c r="Q324" s="11">
        <f>(COUNTIFS(Sta!$A:$A,$A324,Sta!$Y:$Y,"&gt;10") +COUNTIFS(Sta!$B:$B,$A324,Sta!$Y:$Y,"&gt;10"))/$D324</f>
        <v>0.5</v>
      </c>
      <c r="R324" s="8">
        <f>COUNTIFS(Sta!$A:$A,$A324,Sta!$Y:$Y,"&gt;10")/$B324</f>
        <v>1</v>
      </c>
      <c r="S324" s="8">
        <f>COUNTIFS(Sta!$B:$B,$A324,Sta!$Y:$Y,"&gt;10")/$C324</f>
        <v>0</v>
      </c>
      <c r="T324" s="11">
        <f>(COUNTIFS(Sta!$A:$A,$A324,Sta!$Y:$Y,"&lt;12") +COUNTIFS(Sta!$B:$B,$A324,Sta!$Y:$Y,"&lt;12"))/$D324</f>
        <v>0</v>
      </c>
      <c r="U324" s="8">
        <f>COUNTIFS(Sta!$A:$A,$A324,Sta!$Y:$Y,"&lt;12")/$B324</f>
        <v>0</v>
      </c>
      <c r="V324" s="8">
        <f>COUNTIFS(Sta!$B:$B,$A324,Sta!$Y:$Y,"&lt;12")/$C324</f>
        <v>0</v>
      </c>
    </row>
    <row r="325" spans="1:22" x14ac:dyDescent="0.3">
      <c r="A325" t="s">
        <v>430</v>
      </c>
      <c r="B325" s="9">
        <f>COUNTIF(Sta!A:A,A325)</f>
        <v>1</v>
      </c>
      <c r="C325" s="4">
        <f>COUNTIF(Sta!B:B,A325)</f>
        <v>1</v>
      </c>
      <c r="D325" s="4">
        <f t="shared" si="8"/>
        <v>2</v>
      </c>
      <c r="E325" s="10">
        <f>(SUMIF(Sta!$A:$A,$A325,Sta!$Y:$Y)  + SUMIF(Sta!$B:$B,$A325,Sta!$Y:$Y) )/$D325</f>
        <v>0</v>
      </c>
      <c r="F325" s="6">
        <f>SUMIF(Sta!$A:$A,$A325,Sta!$Y:$Y)/$B325</f>
        <v>0</v>
      </c>
      <c r="G325" s="6">
        <f>SUMIF(Sta!$B:$B,$A325,Sta!$Y:$Y)/$C325</f>
        <v>0</v>
      </c>
      <c r="H325" s="10">
        <f>(SUMIF(Sta!$A:$A,$A325,Sta!$U:$U)  + SUMIF(Sta!$B:$B,$A325,Sta!$V:$V) )/$D325</f>
        <v>0</v>
      </c>
      <c r="I325" s="6">
        <f>SUMIF(Sta!$A:$A,$A325,Sta!$U:$U)/$B325</f>
        <v>0</v>
      </c>
      <c r="J325" s="6">
        <f>SUMIF(Sta!$B:$B,$A325,Sta!$V:$V)/$C325</f>
        <v>0</v>
      </c>
      <c r="K325" s="10">
        <f>(SUMIF(Sta!$A:$A,$A325,Sta!$W:$W)  + SUMIF(Sta!$B:$B,$A325,Sta!$X:$X) )/$D325</f>
        <v>0</v>
      </c>
      <c r="L325" s="6">
        <f>SUMIF(Sta!$A:$A,$A325,Sta!$W:$W)/$B325</f>
        <v>0</v>
      </c>
      <c r="M325" s="6">
        <f>SUMIF(Sta!$B:$B,$A325,Sta!$X:$X)/$C325</f>
        <v>0</v>
      </c>
      <c r="N325" s="11">
        <f>(COUNTIFS(Sta!$A:$A,$A325,Sta!$Y:$Y,"&gt;8") +COUNTIFS(Sta!$B:$B,$A325,Sta!$Y:$Y,"&gt;8"))/$D325</f>
        <v>0</v>
      </c>
      <c r="O325" s="8">
        <f>COUNTIFS(Sta!$A:$A,$A325,Sta!$Y:$Y,"&gt;8")/$B325</f>
        <v>0</v>
      </c>
      <c r="P325" s="8">
        <f>COUNTIFS(Sta!$B:$B,$A325,Sta!$Y:$Y,"&gt;8")/$C325</f>
        <v>0</v>
      </c>
      <c r="Q325" s="11">
        <f>(COUNTIFS(Sta!$A:$A,$A325,Sta!$Y:$Y,"&gt;10") +COUNTIFS(Sta!$B:$B,$A325,Sta!$Y:$Y,"&gt;10"))/$D325</f>
        <v>0</v>
      </c>
      <c r="R325" s="8">
        <f>COUNTIFS(Sta!$A:$A,$A325,Sta!$Y:$Y,"&gt;10")/$B325</f>
        <v>0</v>
      </c>
      <c r="S325" s="8">
        <f>COUNTIFS(Sta!$B:$B,$A325,Sta!$Y:$Y,"&gt;10")/$C325</f>
        <v>0</v>
      </c>
      <c r="T325" s="11">
        <f>(COUNTIFS(Sta!$A:$A,$A325,Sta!$Y:$Y,"&lt;12") +COUNTIFS(Sta!$B:$B,$A325,Sta!$Y:$Y,"&lt;12"))/$D325</f>
        <v>0</v>
      </c>
      <c r="U325" s="8">
        <f>COUNTIFS(Sta!$A:$A,$A325,Sta!$Y:$Y,"&lt;12")/$B325</f>
        <v>0</v>
      </c>
      <c r="V325" s="8">
        <f>COUNTIFS(Sta!$B:$B,$A325,Sta!$Y:$Y,"&lt;12")/$C325</f>
        <v>0</v>
      </c>
    </row>
    <row r="326" spans="1:22" x14ac:dyDescent="0.3">
      <c r="A326" t="s">
        <v>434</v>
      </c>
      <c r="B326" s="9">
        <f>COUNTIF(Sta!A:A,A326)</f>
        <v>1</v>
      </c>
      <c r="C326" s="4">
        <f>COUNTIF(Sta!B:B,A326)</f>
        <v>1</v>
      </c>
      <c r="D326" s="4">
        <f t="shared" si="8"/>
        <v>2</v>
      </c>
      <c r="E326" s="10">
        <f>(SUMIF(Sta!$A:$A,$A326,Sta!$Y:$Y)  + SUMIF(Sta!$B:$B,$A326,Sta!$Y:$Y) )/$D326</f>
        <v>0</v>
      </c>
      <c r="F326" s="6">
        <f>SUMIF(Sta!$A:$A,$A326,Sta!$Y:$Y)/$B326</f>
        <v>0</v>
      </c>
      <c r="G326" s="6">
        <f>SUMIF(Sta!$B:$B,$A326,Sta!$Y:$Y)/$C326</f>
        <v>0</v>
      </c>
      <c r="H326" s="10">
        <f>(SUMIF(Sta!$A:$A,$A326,Sta!$U:$U)  + SUMIF(Sta!$B:$B,$A326,Sta!$V:$V) )/$D326</f>
        <v>0</v>
      </c>
      <c r="I326" s="6">
        <f>SUMIF(Sta!$A:$A,$A326,Sta!$U:$U)/$B326</f>
        <v>0</v>
      </c>
      <c r="J326" s="6">
        <f>SUMIF(Sta!$B:$B,$A326,Sta!$V:$V)/$C326</f>
        <v>0</v>
      </c>
      <c r="K326" s="10">
        <f>(SUMIF(Sta!$A:$A,$A326,Sta!$W:$W)  + SUMIF(Sta!$B:$B,$A326,Sta!$X:$X) )/$D326</f>
        <v>0</v>
      </c>
      <c r="L326" s="6">
        <f>SUMIF(Sta!$A:$A,$A326,Sta!$W:$W)/$B326</f>
        <v>0</v>
      </c>
      <c r="M326" s="6">
        <f>SUMIF(Sta!$B:$B,$A326,Sta!$X:$X)/$C326</f>
        <v>0</v>
      </c>
      <c r="N326" s="11">
        <f>(COUNTIFS(Sta!$A:$A,$A326,Sta!$Y:$Y,"&gt;8") +COUNTIFS(Sta!$B:$B,$A326,Sta!$Y:$Y,"&gt;8"))/$D326</f>
        <v>0</v>
      </c>
      <c r="O326" s="8">
        <f>COUNTIFS(Sta!$A:$A,$A326,Sta!$Y:$Y,"&gt;8")/$B326</f>
        <v>0</v>
      </c>
      <c r="P326" s="8">
        <f>COUNTIFS(Sta!$B:$B,$A326,Sta!$Y:$Y,"&gt;8")/$C326</f>
        <v>0</v>
      </c>
      <c r="Q326" s="11">
        <f>(COUNTIFS(Sta!$A:$A,$A326,Sta!$Y:$Y,"&gt;10") +COUNTIFS(Sta!$B:$B,$A326,Sta!$Y:$Y,"&gt;10"))/$D326</f>
        <v>0</v>
      </c>
      <c r="R326" s="8">
        <f>COUNTIFS(Sta!$A:$A,$A326,Sta!$Y:$Y,"&gt;10")/$B326</f>
        <v>0</v>
      </c>
      <c r="S326" s="8">
        <f>COUNTIFS(Sta!$B:$B,$A326,Sta!$Y:$Y,"&gt;10")/$C326</f>
        <v>0</v>
      </c>
      <c r="T326" s="11">
        <f>(COUNTIFS(Sta!$A:$A,$A326,Sta!$Y:$Y,"&lt;12") +COUNTIFS(Sta!$B:$B,$A326,Sta!$Y:$Y,"&lt;12"))/$D326</f>
        <v>0</v>
      </c>
      <c r="U326" s="8">
        <f>COUNTIFS(Sta!$A:$A,$A326,Sta!$Y:$Y,"&lt;12")/$B326</f>
        <v>0</v>
      </c>
      <c r="V326" s="8">
        <f>COUNTIFS(Sta!$B:$B,$A326,Sta!$Y:$Y,"&lt;12")/$C326</f>
        <v>0</v>
      </c>
    </row>
    <row r="327" spans="1:22" x14ac:dyDescent="0.3">
      <c r="A327" t="s">
        <v>439</v>
      </c>
      <c r="B327" s="9">
        <f>COUNTIF(Sta!A:A,A327)</f>
        <v>0</v>
      </c>
      <c r="C327" s="4">
        <f>COUNTIF(Sta!B:B,A327)</f>
        <v>0</v>
      </c>
      <c r="D327" s="4">
        <f t="shared" ref="D327:D336" si="9">B327+C327</f>
        <v>0</v>
      </c>
      <c r="E327" s="10" t="e">
        <f>(SUMIF(Sta!$A:$A,$A327,Sta!$Y:$Y)  + SUMIF(Sta!$B:$B,$A327,Sta!$Y:$Y) )/$D327</f>
        <v>#DIV/0!</v>
      </c>
      <c r="F327" s="6" t="e">
        <f>SUMIF(Sta!$A:$A,$A327,Sta!$Y:$Y)/$B327</f>
        <v>#DIV/0!</v>
      </c>
      <c r="G327" s="6" t="e">
        <f>SUMIF(Sta!$B:$B,$A327,Sta!$Y:$Y)/$C327</f>
        <v>#DIV/0!</v>
      </c>
      <c r="H327" s="10" t="e">
        <f>(SUMIF(Sta!$A:$A,$A327,Sta!$U:$U)  + SUMIF(Sta!$B:$B,$A327,Sta!$V:$V) )/$D327</f>
        <v>#DIV/0!</v>
      </c>
      <c r="I327" s="6" t="e">
        <f>SUMIF(Sta!$A:$A,$A327,Sta!$U:$U)/$B327</f>
        <v>#DIV/0!</v>
      </c>
      <c r="J327" s="6" t="e">
        <f>SUMIF(Sta!$B:$B,$A327,Sta!$V:$V)/$C327</f>
        <v>#DIV/0!</v>
      </c>
      <c r="K327" s="10" t="e">
        <f>(SUMIF(Sta!$A:$A,$A327,Sta!$W:$W)  + SUMIF(Sta!$B:$B,$A327,Sta!$X:$X) )/$D327</f>
        <v>#DIV/0!</v>
      </c>
      <c r="L327" s="6" t="e">
        <f>SUMIF(Sta!$A:$A,$A327,Sta!$W:$W)/$B327</f>
        <v>#DIV/0!</v>
      </c>
      <c r="M327" s="6" t="e">
        <f>SUMIF(Sta!$B:$B,$A327,Sta!$X:$X)/$C327</f>
        <v>#DIV/0!</v>
      </c>
      <c r="N327" s="11" t="e">
        <f>(COUNTIFS(Sta!$A:$A,$A327,Sta!$Y:$Y,"&gt;8") +COUNTIFS(Sta!$B:$B,$A327,Sta!$Y:$Y,"&gt;8"))/$D327</f>
        <v>#DIV/0!</v>
      </c>
      <c r="O327" s="8" t="e">
        <f>COUNTIFS(Sta!$A:$A,$A327,Sta!$Y:$Y,"&gt;8")/$B327</f>
        <v>#DIV/0!</v>
      </c>
      <c r="P327" s="8" t="e">
        <f>COUNTIFS(Sta!$B:$B,$A327,Sta!$Y:$Y,"&gt;8")/$C327</f>
        <v>#DIV/0!</v>
      </c>
      <c r="Q327" s="11" t="e">
        <f>(COUNTIFS(Sta!$A:$A,$A327,Sta!$Y:$Y,"&gt;10") +COUNTIFS(Sta!$B:$B,$A327,Sta!$Y:$Y,"&gt;10"))/$D327</f>
        <v>#DIV/0!</v>
      </c>
      <c r="R327" s="8" t="e">
        <f>COUNTIFS(Sta!$A:$A,$A327,Sta!$Y:$Y,"&gt;10")/$B327</f>
        <v>#DIV/0!</v>
      </c>
      <c r="S327" s="8" t="e">
        <f>COUNTIFS(Sta!$B:$B,$A327,Sta!$Y:$Y,"&gt;10")/$C327</f>
        <v>#DIV/0!</v>
      </c>
      <c r="T327" s="11" t="e">
        <f>(COUNTIFS(Sta!$A:$A,$A327,Sta!$Y:$Y,"&lt;12") +COUNTIFS(Sta!$B:$B,$A327,Sta!$Y:$Y,"&lt;12"))/$D327</f>
        <v>#DIV/0!</v>
      </c>
      <c r="U327" s="8" t="e">
        <f>COUNTIFS(Sta!$A:$A,$A327,Sta!$Y:$Y,"&lt;12")/$B327</f>
        <v>#DIV/0!</v>
      </c>
      <c r="V327" s="8" t="e">
        <f>COUNTIFS(Sta!$B:$B,$A327,Sta!$Y:$Y,"&lt;12")/$C327</f>
        <v>#DIV/0!</v>
      </c>
    </row>
    <row r="328" spans="1:22" x14ac:dyDescent="0.3">
      <c r="A328" t="s">
        <v>446</v>
      </c>
      <c r="B328" s="9">
        <f>COUNTIF(Sta!A:A,A328)</f>
        <v>0</v>
      </c>
      <c r="C328" s="4">
        <f>COUNTIF(Sta!B:B,A328)</f>
        <v>0</v>
      </c>
      <c r="D328" s="4">
        <f t="shared" si="9"/>
        <v>0</v>
      </c>
      <c r="E328" s="10" t="e">
        <f>(SUMIF(Sta!$A:$A,$A328,Sta!$Y:$Y)  + SUMIF(Sta!$B:$B,$A328,Sta!$Y:$Y) )/$D328</f>
        <v>#DIV/0!</v>
      </c>
      <c r="F328" s="6" t="e">
        <f>SUMIF(Sta!$A:$A,$A328,Sta!$Y:$Y)/$B328</f>
        <v>#DIV/0!</v>
      </c>
      <c r="G328" s="6" t="e">
        <f>SUMIF(Sta!$B:$B,$A328,Sta!$Y:$Y)/$C328</f>
        <v>#DIV/0!</v>
      </c>
      <c r="H328" s="10" t="e">
        <f>(SUMIF(Sta!$A:$A,$A328,Sta!$U:$U)  + SUMIF(Sta!$B:$B,$A328,Sta!$V:$V) )/$D328</f>
        <v>#DIV/0!</v>
      </c>
      <c r="I328" s="6" t="e">
        <f>SUMIF(Sta!$A:$A,$A328,Sta!$U:$U)/$B328</f>
        <v>#DIV/0!</v>
      </c>
      <c r="J328" s="6" t="e">
        <f>SUMIF(Sta!$B:$B,$A328,Sta!$V:$V)/$C328</f>
        <v>#DIV/0!</v>
      </c>
      <c r="K328" s="10" t="e">
        <f>(SUMIF(Sta!$A:$A,$A328,Sta!$W:$W)  + SUMIF(Sta!$B:$B,$A328,Sta!$X:$X) )/$D328</f>
        <v>#DIV/0!</v>
      </c>
      <c r="L328" s="6" t="e">
        <f>SUMIF(Sta!$A:$A,$A328,Sta!$W:$W)/$B328</f>
        <v>#DIV/0!</v>
      </c>
      <c r="M328" s="6" t="e">
        <f>SUMIF(Sta!$B:$B,$A328,Sta!$X:$X)/$C328</f>
        <v>#DIV/0!</v>
      </c>
      <c r="N328" s="11" t="e">
        <f>(COUNTIFS(Sta!$A:$A,$A328,Sta!$Y:$Y,"&gt;8") +COUNTIFS(Sta!$B:$B,$A328,Sta!$Y:$Y,"&gt;8"))/$D328</f>
        <v>#DIV/0!</v>
      </c>
      <c r="O328" s="8" t="e">
        <f>COUNTIFS(Sta!$A:$A,$A328,Sta!$Y:$Y,"&gt;8")/$B328</f>
        <v>#DIV/0!</v>
      </c>
      <c r="P328" s="8" t="e">
        <f>COUNTIFS(Sta!$B:$B,$A328,Sta!$Y:$Y,"&gt;8")/$C328</f>
        <v>#DIV/0!</v>
      </c>
      <c r="Q328" s="11" t="e">
        <f>(COUNTIFS(Sta!$A:$A,$A328,Sta!$Y:$Y,"&gt;10") +COUNTIFS(Sta!$B:$B,$A328,Sta!$Y:$Y,"&gt;10"))/$D328</f>
        <v>#DIV/0!</v>
      </c>
      <c r="R328" s="8" t="e">
        <f>COUNTIFS(Sta!$A:$A,$A328,Sta!$Y:$Y,"&gt;10")/$B328</f>
        <v>#DIV/0!</v>
      </c>
      <c r="S328" s="8" t="e">
        <f>COUNTIFS(Sta!$B:$B,$A328,Sta!$Y:$Y,"&gt;10")/$C328</f>
        <v>#DIV/0!</v>
      </c>
      <c r="T328" s="11" t="e">
        <f>(COUNTIFS(Sta!$A:$A,$A328,Sta!$Y:$Y,"&lt;12") +COUNTIFS(Sta!$B:$B,$A328,Sta!$Y:$Y,"&lt;12"))/$D328</f>
        <v>#DIV/0!</v>
      </c>
      <c r="U328" s="8" t="e">
        <f>COUNTIFS(Sta!$A:$A,$A328,Sta!$Y:$Y,"&lt;12")/$B328</f>
        <v>#DIV/0!</v>
      </c>
      <c r="V328" s="8" t="e">
        <f>COUNTIFS(Sta!$B:$B,$A328,Sta!$Y:$Y,"&lt;12")/$C328</f>
        <v>#DIV/0!</v>
      </c>
    </row>
    <row r="329" spans="1:22" x14ac:dyDescent="0.3">
      <c r="A329" t="s">
        <v>447</v>
      </c>
      <c r="B329" s="9">
        <f>COUNTIF(Sta!A:A,A329)</f>
        <v>0</v>
      </c>
      <c r="C329" s="4">
        <f>COUNTIF(Sta!B:B,A329)</f>
        <v>0</v>
      </c>
      <c r="D329" s="4">
        <f t="shared" si="9"/>
        <v>0</v>
      </c>
      <c r="E329" s="10" t="e">
        <f>(SUMIF(Sta!$A:$A,$A329,Sta!$Y:$Y)  + SUMIF(Sta!$B:$B,$A329,Sta!$Y:$Y) )/$D329</f>
        <v>#DIV/0!</v>
      </c>
      <c r="F329" s="6" t="e">
        <f>SUMIF(Sta!$A:$A,$A329,Sta!$Y:$Y)/$B329</f>
        <v>#DIV/0!</v>
      </c>
      <c r="G329" s="6" t="e">
        <f>SUMIF(Sta!$B:$B,$A329,Sta!$Y:$Y)/$C329</f>
        <v>#DIV/0!</v>
      </c>
      <c r="H329" s="10" t="e">
        <f>(SUMIF(Sta!$A:$A,$A329,Sta!$U:$U)  + SUMIF(Sta!$B:$B,$A329,Sta!$V:$V) )/$D329</f>
        <v>#DIV/0!</v>
      </c>
      <c r="I329" s="6" t="e">
        <f>SUMIF(Sta!$A:$A,$A329,Sta!$U:$U)/$B329</f>
        <v>#DIV/0!</v>
      </c>
      <c r="J329" s="6" t="e">
        <f>SUMIF(Sta!$B:$B,$A329,Sta!$V:$V)/$C329</f>
        <v>#DIV/0!</v>
      </c>
      <c r="K329" s="10" t="e">
        <f>(SUMIF(Sta!$A:$A,$A329,Sta!$W:$W)  + SUMIF(Sta!$B:$B,$A329,Sta!$X:$X) )/$D329</f>
        <v>#DIV/0!</v>
      </c>
      <c r="L329" s="6" t="e">
        <f>SUMIF(Sta!$A:$A,$A329,Sta!$W:$W)/$B329</f>
        <v>#DIV/0!</v>
      </c>
      <c r="M329" s="6" t="e">
        <f>SUMIF(Sta!$B:$B,$A329,Sta!$X:$X)/$C329</f>
        <v>#DIV/0!</v>
      </c>
      <c r="N329" s="11" t="e">
        <f>(COUNTIFS(Sta!$A:$A,$A329,Sta!$Y:$Y,"&gt;8") +COUNTIFS(Sta!$B:$B,$A329,Sta!$Y:$Y,"&gt;8"))/$D329</f>
        <v>#DIV/0!</v>
      </c>
      <c r="O329" s="8" t="e">
        <f>COUNTIFS(Sta!$A:$A,$A329,Sta!$Y:$Y,"&gt;8")/$B329</f>
        <v>#DIV/0!</v>
      </c>
      <c r="P329" s="8" t="e">
        <f>COUNTIFS(Sta!$B:$B,$A329,Sta!$Y:$Y,"&gt;8")/$C329</f>
        <v>#DIV/0!</v>
      </c>
      <c r="Q329" s="11" t="e">
        <f>(COUNTIFS(Sta!$A:$A,$A329,Sta!$Y:$Y,"&gt;10") +COUNTIFS(Sta!$B:$B,$A329,Sta!$Y:$Y,"&gt;10"))/$D329</f>
        <v>#DIV/0!</v>
      </c>
      <c r="R329" s="8" t="e">
        <f>COUNTIFS(Sta!$A:$A,$A329,Sta!$Y:$Y,"&gt;10")/$B329</f>
        <v>#DIV/0!</v>
      </c>
      <c r="S329" s="8" t="e">
        <f>COUNTIFS(Sta!$B:$B,$A329,Sta!$Y:$Y,"&gt;10")/$C329</f>
        <v>#DIV/0!</v>
      </c>
      <c r="T329" s="11" t="e">
        <f>(COUNTIFS(Sta!$A:$A,$A329,Sta!$Y:$Y,"&lt;12") +COUNTIFS(Sta!$B:$B,$A329,Sta!$Y:$Y,"&lt;12"))/$D329</f>
        <v>#DIV/0!</v>
      </c>
      <c r="U329" s="8" t="e">
        <f>COUNTIFS(Sta!$A:$A,$A329,Sta!$Y:$Y,"&lt;12")/$B329</f>
        <v>#DIV/0!</v>
      </c>
      <c r="V329" s="8" t="e">
        <f>COUNTIFS(Sta!$B:$B,$A329,Sta!$Y:$Y,"&lt;12")/$C329</f>
        <v>#DIV/0!</v>
      </c>
    </row>
    <row r="330" spans="1:22" x14ac:dyDescent="0.3">
      <c r="A330" t="s">
        <v>442</v>
      </c>
      <c r="B330" s="9">
        <f>COUNTIF(Sta!A:A,A330)</f>
        <v>0</v>
      </c>
      <c r="C330" s="4">
        <f>COUNTIF(Sta!B:B,A330)</f>
        <v>0</v>
      </c>
      <c r="D330" s="4">
        <f t="shared" si="9"/>
        <v>0</v>
      </c>
      <c r="E330" s="10" t="e">
        <f>(SUMIF(Sta!$A:$A,$A330,Sta!$Y:$Y)  + SUMIF(Sta!$B:$B,$A330,Sta!$Y:$Y) )/$D330</f>
        <v>#DIV/0!</v>
      </c>
      <c r="F330" s="6" t="e">
        <f>SUMIF(Sta!$A:$A,$A330,Sta!$Y:$Y)/$B330</f>
        <v>#DIV/0!</v>
      </c>
      <c r="G330" s="6" t="e">
        <f>SUMIF(Sta!$B:$B,$A330,Sta!$Y:$Y)/$C330</f>
        <v>#DIV/0!</v>
      </c>
      <c r="H330" s="10" t="e">
        <f>(SUMIF(Sta!$A:$A,$A330,Sta!$U:$U)  + SUMIF(Sta!$B:$B,$A330,Sta!$V:$V) )/$D330</f>
        <v>#DIV/0!</v>
      </c>
      <c r="I330" s="6" t="e">
        <f>SUMIF(Sta!$A:$A,$A330,Sta!$U:$U)/$B330</f>
        <v>#DIV/0!</v>
      </c>
      <c r="J330" s="6" t="e">
        <f>SUMIF(Sta!$B:$B,$A330,Sta!$V:$V)/$C330</f>
        <v>#DIV/0!</v>
      </c>
      <c r="K330" s="10" t="e">
        <f>(SUMIF(Sta!$A:$A,$A330,Sta!$W:$W)  + SUMIF(Sta!$B:$B,$A330,Sta!$X:$X) )/$D330</f>
        <v>#DIV/0!</v>
      </c>
      <c r="L330" s="6" t="e">
        <f>SUMIF(Sta!$A:$A,$A330,Sta!$W:$W)/$B330</f>
        <v>#DIV/0!</v>
      </c>
      <c r="M330" s="6" t="e">
        <f>SUMIF(Sta!$B:$B,$A330,Sta!$X:$X)/$C330</f>
        <v>#DIV/0!</v>
      </c>
      <c r="N330" s="11" t="e">
        <f>(COUNTIFS(Sta!$A:$A,$A330,Sta!$Y:$Y,"&gt;8") +COUNTIFS(Sta!$B:$B,$A330,Sta!$Y:$Y,"&gt;8"))/$D330</f>
        <v>#DIV/0!</v>
      </c>
      <c r="O330" s="8" t="e">
        <f>COUNTIFS(Sta!$A:$A,$A330,Sta!$Y:$Y,"&gt;8")/$B330</f>
        <v>#DIV/0!</v>
      </c>
      <c r="P330" s="8" t="e">
        <f>COUNTIFS(Sta!$B:$B,$A330,Sta!$Y:$Y,"&gt;8")/$C330</f>
        <v>#DIV/0!</v>
      </c>
      <c r="Q330" s="11" t="e">
        <f>(COUNTIFS(Sta!$A:$A,$A330,Sta!$Y:$Y,"&gt;10") +COUNTIFS(Sta!$B:$B,$A330,Sta!$Y:$Y,"&gt;10"))/$D330</f>
        <v>#DIV/0!</v>
      </c>
      <c r="R330" s="8" t="e">
        <f>COUNTIFS(Sta!$A:$A,$A330,Sta!$Y:$Y,"&gt;10")/$B330</f>
        <v>#DIV/0!</v>
      </c>
      <c r="S330" s="8" t="e">
        <f>COUNTIFS(Sta!$B:$B,$A330,Sta!$Y:$Y,"&gt;10")/$C330</f>
        <v>#DIV/0!</v>
      </c>
      <c r="T330" s="11" t="e">
        <f>(COUNTIFS(Sta!$A:$A,$A330,Sta!$Y:$Y,"&lt;12") +COUNTIFS(Sta!$B:$B,$A330,Sta!$Y:$Y,"&lt;12"))/$D330</f>
        <v>#DIV/0!</v>
      </c>
      <c r="U330" s="8" t="e">
        <f>COUNTIFS(Sta!$A:$A,$A330,Sta!$Y:$Y,"&lt;12")/$B330</f>
        <v>#DIV/0!</v>
      </c>
      <c r="V330" s="8" t="e">
        <f>COUNTIFS(Sta!$B:$B,$A330,Sta!$Y:$Y,"&lt;12")/$C330</f>
        <v>#DIV/0!</v>
      </c>
    </row>
    <row r="331" spans="1:22" x14ac:dyDescent="0.3">
      <c r="A331" t="s">
        <v>444</v>
      </c>
      <c r="B331" s="9">
        <f>COUNTIF(Sta!A:A,A331)</f>
        <v>0</v>
      </c>
      <c r="C331" s="4">
        <f>COUNTIF(Sta!B:B,A331)</f>
        <v>0</v>
      </c>
      <c r="D331" s="4">
        <f t="shared" si="9"/>
        <v>0</v>
      </c>
      <c r="E331" s="10" t="e">
        <f>(SUMIF(Sta!$A:$A,$A331,Sta!$Y:$Y)  + SUMIF(Sta!$B:$B,$A331,Sta!$Y:$Y) )/$D331</f>
        <v>#DIV/0!</v>
      </c>
      <c r="F331" s="6" t="e">
        <f>SUMIF(Sta!$A:$A,$A331,Sta!$Y:$Y)/$B331</f>
        <v>#DIV/0!</v>
      </c>
      <c r="G331" s="6" t="e">
        <f>SUMIF(Sta!$B:$B,$A331,Sta!$Y:$Y)/$C331</f>
        <v>#DIV/0!</v>
      </c>
      <c r="H331" s="10" t="e">
        <f>(SUMIF(Sta!$A:$A,$A331,Sta!$U:$U)  + SUMIF(Sta!$B:$B,$A331,Sta!$V:$V) )/$D331</f>
        <v>#DIV/0!</v>
      </c>
      <c r="I331" s="6" t="e">
        <f>SUMIF(Sta!$A:$A,$A331,Sta!$U:$U)/$B331</f>
        <v>#DIV/0!</v>
      </c>
      <c r="J331" s="6" t="e">
        <f>SUMIF(Sta!$B:$B,$A331,Sta!$V:$V)/$C331</f>
        <v>#DIV/0!</v>
      </c>
      <c r="K331" s="10" t="e">
        <f>(SUMIF(Sta!$A:$A,$A331,Sta!$W:$W)  + SUMIF(Sta!$B:$B,$A331,Sta!$X:$X) )/$D331</f>
        <v>#DIV/0!</v>
      </c>
      <c r="L331" s="6" t="e">
        <f>SUMIF(Sta!$A:$A,$A331,Sta!$W:$W)/$B331</f>
        <v>#DIV/0!</v>
      </c>
      <c r="M331" s="6" t="e">
        <f>SUMIF(Sta!$B:$B,$A331,Sta!$X:$X)/$C331</f>
        <v>#DIV/0!</v>
      </c>
      <c r="N331" s="11" t="e">
        <f>(COUNTIFS(Sta!$A:$A,$A331,Sta!$Y:$Y,"&gt;8") +COUNTIFS(Sta!$B:$B,$A331,Sta!$Y:$Y,"&gt;8"))/$D331</f>
        <v>#DIV/0!</v>
      </c>
      <c r="O331" s="8" t="e">
        <f>COUNTIFS(Sta!$A:$A,$A331,Sta!$Y:$Y,"&gt;8")/$B331</f>
        <v>#DIV/0!</v>
      </c>
      <c r="P331" s="8" t="e">
        <f>COUNTIFS(Sta!$B:$B,$A331,Sta!$Y:$Y,"&gt;8")/$C331</f>
        <v>#DIV/0!</v>
      </c>
      <c r="Q331" s="11" t="e">
        <f>(COUNTIFS(Sta!$A:$A,$A331,Sta!$Y:$Y,"&gt;10") +COUNTIFS(Sta!$B:$B,$A331,Sta!$Y:$Y,"&gt;10"))/$D331</f>
        <v>#DIV/0!</v>
      </c>
      <c r="R331" s="8" t="e">
        <f>COUNTIFS(Sta!$A:$A,$A331,Sta!$Y:$Y,"&gt;10")/$B331</f>
        <v>#DIV/0!</v>
      </c>
      <c r="S331" s="8" t="e">
        <f>COUNTIFS(Sta!$B:$B,$A331,Sta!$Y:$Y,"&gt;10")/$C331</f>
        <v>#DIV/0!</v>
      </c>
      <c r="T331" s="11" t="e">
        <f>(COUNTIFS(Sta!$A:$A,$A331,Sta!$Y:$Y,"&lt;12") +COUNTIFS(Sta!$B:$B,$A331,Sta!$Y:$Y,"&lt;12"))/$D331</f>
        <v>#DIV/0!</v>
      </c>
      <c r="U331" s="8" t="e">
        <f>COUNTIFS(Sta!$A:$A,$A331,Sta!$Y:$Y,"&lt;12")/$B331</f>
        <v>#DIV/0!</v>
      </c>
      <c r="V331" s="8" t="e">
        <f>COUNTIFS(Sta!$B:$B,$A331,Sta!$Y:$Y,"&lt;12")/$C331</f>
        <v>#DIV/0!</v>
      </c>
    </row>
    <row r="332" spans="1:22" x14ac:dyDescent="0.3">
      <c r="A332" t="s">
        <v>441</v>
      </c>
      <c r="B332" s="9">
        <f>COUNTIF(Sta!A:A,A332)</f>
        <v>0</v>
      </c>
      <c r="C332" s="4">
        <f>COUNTIF(Sta!B:B,A332)</f>
        <v>0</v>
      </c>
      <c r="D332" s="4">
        <f t="shared" si="9"/>
        <v>0</v>
      </c>
      <c r="E332" s="10" t="e">
        <f>(SUMIF(Sta!$A:$A,$A332,Sta!$Y:$Y)  + SUMIF(Sta!$B:$B,$A332,Sta!$Y:$Y) )/$D332</f>
        <v>#DIV/0!</v>
      </c>
      <c r="F332" s="6" t="e">
        <f>SUMIF(Sta!$A:$A,$A332,Sta!$Y:$Y)/$B332</f>
        <v>#DIV/0!</v>
      </c>
      <c r="G332" s="6" t="e">
        <f>SUMIF(Sta!$B:$B,$A332,Sta!$Y:$Y)/$C332</f>
        <v>#DIV/0!</v>
      </c>
      <c r="H332" s="10" t="e">
        <f>(SUMIF(Sta!$A:$A,$A332,Sta!$U:$U)  + SUMIF(Sta!$B:$B,$A332,Sta!$V:$V) )/$D332</f>
        <v>#DIV/0!</v>
      </c>
      <c r="I332" s="6" t="e">
        <f>SUMIF(Sta!$A:$A,$A332,Sta!$U:$U)/$B332</f>
        <v>#DIV/0!</v>
      </c>
      <c r="J332" s="6" t="e">
        <f>SUMIF(Sta!$B:$B,$A332,Sta!$V:$V)/$C332</f>
        <v>#DIV/0!</v>
      </c>
      <c r="K332" s="10" t="e">
        <f>(SUMIF(Sta!$A:$A,$A332,Sta!$W:$W)  + SUMIF(Sta!$B:$B,$A332,Sta!$X:$X) )/$D332</f>
        <v>#DIV/0!</v>
      </c>
      <c r="L332" s="6" t="e">
        <f>SUMIF(Sta!$A:$A,$A332,Sta!$W:$W)/$B332</f>
        <v>#DIV/0!</v>
      </c>
      <c r="M332" s="6" t="e">
        <f>SUMIF(Sta!$B:$B,$A332,Sta!$X:$X)/$C332</f>
        <v>#DIV/0!</v>
      </c>
      <c r="N332" s="11" t="e">
        <f>(COUNTIFS(Sta!$A:$A,$A332,Sta!$Y:$Y,"&gt;8") +COUNTIFS(Sta!$B:$B,$A332,Sta!$Y:$Y,"&gt;8"))/$D332</f>
        <v>#DIV/0!</v>
      </c>
      <c r="O332" s="8" t="e">
        <f>COUNTIFS(Sta!$A:$A,$A332,Sta!$Y:$Y,"&gt;8")/$B332</f>
        <v>#DIV/0!</v>
      </c>
      <c r="P332" s="8" t="e">
        <f>COUNTIFS(Sta!$B:$B,$A332,Sta!$Y:$Y,"&gt;8")/$C332</f>
        <v>#DIV/0!</v>
      </c>
      <c r="Q332" s="11" t="e">
        <f>(COUNTIFS(Sta!$A:$A,$A332,Sta!$Y:$Y,"&gt;10") +COUNTIFS(Sta!$B:$B,$A332,Sta!$Y:$Y,"&gt;10"))/$D332</f>
        <v>#DIV/0!</v>
      </c>
      <c r="R332" s="8" t="e">
        <f>COUNTIFS(Sta!$A:$A,$A332,Sta!$Y:$Y,"&gt;10")/$B332</f>
        <v>#DIV/0!</v>
      </c>
      <c r="S332" s="8" t="e">
        <f>COUNTIFS(Sta!$B:$B,$A332,Sta!$Y:$Y,"&gt;10")/$C332</f>
        <v>#DIV/0!</v>
      </c>
      <c r="T332" s="11" t="e">
        <f>(COUNTIFS(Sta!$A:$A,$A332,Sta!$Y:$Y,"&lt;12") +COUNTIFS(Sta!$B:$B,$A332,Sta!$Y:$Y,"&lt;12"))/$D332</f>
        <v>#DIV/0!</v>
      </c>
      <c r="U332" s="8" t="e">
        <f>COUNTIFS(Sta!$A:$A,$A332,Sta!$Y:$Y,"&lt;12")/$B332</f>
        <v>#DIV/0!</v>
      </c>
      <c r="V332" s="8" t="e">
        <f>COUNTIFS(Sta!$B:$B,$A332,Sta!$Y:$Y,"&lt;12")/$C332</f>
        <v>#DIV/0!</v>
      </c>
    </row>
    <row r="333" spans="1:22" x14ac:dyDescent="0.3">
      <c r="A333" t="s">
        <v>443</v>
      </c>
      <c r="B333" s="9">
        <f>COUNTIF(Sta!A:A,A333)</f>
        <v>0</v>
      </c>
      <c r="C333" s="4">
        <f>COUNTIF(Sta!B:B,A333)</f>
        <v>0</v>
      </c>
      <c r="D333" s="4">
        <f t="shared" si="9"/>
        <v>0</v>
      </c>
      <c r="E333" s="10" t="e">
        <f>(SUMIF(Sta!$A:$A,$A333,Sta!$Y:$Y)  + SUMIF(Sta!$B:$B,$A333,Sta!$Y:$Y) )/$D333</f>
        <v>#DIV/0!</v>
      </c>
      <c r="F333" s="6" t="e">
        <f>SUMIF(Sta!$A:$A,$A333,Sta!$Y:$Y)/$B333</f>
        <v>#DIV/0!</v>
      </c>
      <c r="G333" s="6" t="e">
        <f>SUMIF(Sta!$B:$B,$A333,Sta!$Y:$Y)/$C333</f>
        <v>#DIV/0!</v>
      </c>
      <c r="H333" s="10" t="e">
        <f>(SUMIF(Sta!$A:$A,$A333,Sta!$U:$U)  + SUMIF(Sta!$B:$B,$A333,Sta!$V:$V) )/$D333</f>
        <v>#DIV/0!</v>
      </c>
      <c r="I333" s="6" t="e">
        <f>SUMIF(Sta!$A:$A,$A333,Sta!$U:$U)/$B333</f>
        <v>#DIV/0!</v>
      </c>
      <c r="J333" s="6" t="e">
        <f>SUMIF(Sta!$B:$B,$A333,Sta!$V:$V)/$C333</f>
        <v>#DIV/0!</v>
      </c>
      <c r="K333" s="10" t="e">
        <f>(SUMIF(Sta!$A:$A,$A333,Sta!$W:$W)  + SUMIF(Sta!$B:$B,$A333,Sta!$X:$X) )/$D333</f>
        <v>#DIV/0!</v>
      </c>
      <c r="L333" s="6" t="e">
        <f>SUMIF(Sta!$A:$A,$A333,Sta!$W:$W)/$B333</f>
        <v>#DIV/0!</v>
      </c>
      <c r="M333" s="6" t="e">
        <f>SUMIF(Sta!$B:$B,$A333,Sta!$X:$X)/$C333</f>
        <v>#DIV/0!</v>
      </c>
      <c r="N333" s="11" t="e">
        <f>(COUNTIFS(Sta!$A:$A,$A333,Sta!$Y:$Y,"&gt;8") +COUNTIFS(Sta!$B:$B,$A333,Sta!$Y:$Y,"&gt;8"))/$D333</f>
        <v>#DIV/0!</v>
      </c>
      <c r="O333" s="8" t="e">
        <f>COUNTIFS(Sta!$A:$A,$A333,Sta!$Y:$Y,"&gt;8")/$B333</f>
        <v>#DIV/0!</v>
      </c>
      <c r="P333" s="8" t="e">
        <f>COUNTIFS(Sta!$B:$B,$A333,Sta!$Y:$Y,"&gt;8")/$C333</f>
        <v>#DIV/0!</v>
      </c>
      <c r="Q333" s="11" t="e">
        <f>(COUNTIFS(Sta!$A:$A,$A333,Sta!$Y:$Y,"&gt;10") +COUNTIFS(Sta!$B:$B,$A333,Sta!$Y:$Y,"&gt;10"))/$D333</f>
        <v>#DIV/0!</v>
      </c>
      <c r="R333" s="8" t="e">
        <f>COUNTIFS(Sta!$A:$A,$A333,Sta!$Y:$Y,"&gt;10")/$B333</f>
        <v>#DIV/0!</v>
      </c>
      <c r="S333" s="8" t="e">
        <f>COUNTIFS(Sta!$B:$B,$A333,Sta!$Y:$Y,"&gt;10")/$C333</f>
        <v>#DIV/0!</v>
      </c>
      <c r="T333" s="11" t="e">
        <f>(COUNTIFS(Sta!$A:$A,$A333,Sta!$Y:$Y,"&lt;12") +COUNTIFS(Sta!$B:$B,$A333,Sta!$Y:$Y,"&lt;12"))/$D333</f>
        <v>#DIV/0!</v>
      </c>
      <c r="U333" s="8" t="e">
        <f>COUNTIFS(Sta!$A:$A,$A333,Sta!$Y:$Y,"&lt;12")/$B333</f>
        <v>#DIV/0!</v>
      </c>
      <c r="V333" s="8" t="e">
        <f>COUNTIFS(Sta!$B:$B,$A333,Sta!$Y:$Y,"&lt;12")/$C333</f>
        <v>#DIV/0!</v>
      </c>
    </row>
    <row r="334" spans="1:22" x14ac:dyDescent="0.3">
      <c r="A334" t="s">
        <v>440</v>
      </c>
      <c r="B334" s="9">
        <f>COUNTIF(Sta!A:A,A334)</f>
        <v>0</v>
      </c>
      <c r="C334" s="4">
        <f>COUNTIF(Sta!B:B,A334)</f>
        <v>0</v>
      </c>
      <c r="D334" s="4">
        <f t="shared" si="9"/>
        <v>0</v>
      </c>
      <c r="E334" s="10" t="e">
        <f>(SUMIF(Sta!$A:$A,$A334,Sta!$Y:$Y)  + SUMIF(Sta!$B:$B,$A334,Sta!$Y:$Y) )/$D334</f>
        <v>#DIV/0!</v>
      </c>
      <c r="F334" s="6" t="e">
        <f>SUMIF(Sta!$A:$A,$A334,Sta!$Y:$Y)/$B334</f>
        <v>#DIV/0!</v>
      </c>
      <c r="G334" s="6" t="e">
        <f>SUMIF(Sta!$B:$B,$A334,Sta!$Y:$Y)/$C334</f>
        <v>#DIV/0!</v>
      </c>
      <c r="H334" s="10" t="e">
        <f>(SUMIF(Sta!$A:$A,$A334,Sta!$U:$U)  + SUMIF(Sta!$B:$B,$A334,Sta!$V:$V) )/$D334</f>
        <v>#DIV/0!</v>
      </c>
      <c r="I334" s="6" t="e">
        <f>SUMIF(Sta!$A:$A,$A334,Sta!$U:$U)/$B334</f>
        <v>#DIV/0!</v>
      </c>
      <c r="J334" s="6" t="e">
        <f>SUMIF(Sta!$B:$B,$A334,Sta!$V:$V)/$C334</f>
        <v>#DIV/0!</v>
      </c>
      <c r="K334" s="10" t="e">
        <f>(SUMIF(Sta!$A:$A,$A334,Sta!$W:$W)  + SUMIF(Sta!$B:$B,$A334,Sta!$X:$X) )/$D334</f>
        <v>#DIV/0!</v>
      </c>
      <c r="L334" s="6" t="e">
        <f>SUMIF(Sta!$A:$A,$A334,Sta!$W:$W)/$B334</f>
        <v>#DIV/0!</v>
      </c>
      <c r="M334" s="6" t="e">
        <f>SUMIF(Sta!$B:$B,$A334,Sta!$X:$X)/$C334</f>
        <v>#DIV/0!</v>
      </c>
      <c r="N334" s="11" t="e">
        <f>(COUNTIFS(Sta!$A:$A,$A334,Sta!$Y:$Y,"&gt;8") +COUNTIFS(Sta!$B:$B,$A334,Sta!$Y:$Y,"&gt;8"))/$D334</f>
        <v>#DIV/0!</v>
      </c>
      <c r="O334" s="8" t="e">
        <f>COUNTIFS(Sta!$A:$A,$A334,Sta!$Y:$Y,"&gt;8")/$B334</f>
        <v>#DIV/0!</v>
      </c>
      <c r="P334" s="8" t="e">
        <f>COUNTIFS(Sta!$B:$B,$A334,Sta!$Y:$Y,"&gt;8")/$C334</f>
        <v>#DIV/0!</v>
      </c>
      <c r="Q334" s="11" t="e">
        <f>(COUNTIFS(Sta!$A:$A,$A334,Sta!$Y:$Y,"&gt;10") +COUNTIFS(Sta!$B:$B,$A334,Sta!$Y:$Y,"&gt;10"))/$D334</f>
        <v>#DIV/0!</v>
      </c>
      <c r="R334" s="8" t="e">
        <f>COUNTIFS(Sta!$A:$A,$A334,Sta!$Y:$Y,"&gt;10")/$B334</f>
        <v>#DIV/0!</v>
      </c>
      <c r="S334" s="8" t="e">
        <f>COUNTIFS(Sta!$B:$B,$A334,Sta!$Y:$Y,"&gt;10")/$C334</f>
        <v>#DIV/0!</v>
      </c>
      <c r="T334" s="11" t="e">
        <f>(COUNTIFS(Sta!$A:$A,$A334,Sta!$Y:$Y,"&lt;12") +COUNTIFS(Sta!$B:$B,$A334,Sta!$Y:$Y,"&lt;12"))/$D334</f>
        <v>#DIV/0!</v>
      </c>
      <c r="U334" s="8" t="e">
        <f>COUNTIFS(Sta!$A:$A,$A334,Sta!$Y:$Y,"&lt;12")/$B334</f>
        <v>#DIV/0!</v>
      </c>
      <c r="V334" s="8" t="e">
        <f>COUNTIFS(Sta!$B:$B,$A334,Sta!$Y:$Y,"&lt;12")/$C334</f>
        <v>#DIV/0!</v>
      </c>
    </row>
    <row r="335" spans="1:22" x14ac:dyDescent="0.3">
      <c r="A335" t="s">
        <v>445</v>
      </c>
      <c r="B335" s="9">
        <f>COUNTIF(Sta!A:A,A335)</f>
        <v>0</v>
      </c>
      <c r="C335" s="4">
        <f>COUNTIF(Sta!B:B,A335)</f>
        <v>0</v>
      </c>
      <c r="D335" s="4">
        <f t="shared" si="9"/>
        <v>0</v>
      </c>
      <c r="E335" s="10" t="e">
        <f>(SUMIF(Sta!$A:$A,$A335,Sta!$Y:$Y)  + SUMIF(Sta!$B:$B,$A335,Sta!$Y:$Y) )/$D335</f>
        <v>#DIV/0!</v>
      </c>
      <c r="F335" s="6" t="e">
        <f>SUMIF(Sta!$A:$A,$A335,Sta!$Y:$Y)/$B335</f>
        <v>#DIV/0!</v>
      </c>
      <c r="G335" s="6" t="e">
        <f>SUMIF(Sta!$B:$B,$A335,Sta!$Y:$Y)/$C335</f>
        <v>#DIV/0!</v>
      </c>
      <c r="H335" s="10" t="e">
        <f>(SUMIF(Sta!$A:$A,$A335,Sta!$U:$U)  + SUMIF(Sta!$B:$B,$A335,Sta!$V:$V) )/$D335</f>
        <v>#DIV/0!</v>
      </c>
      <c r="I335" s="6" t="e">
        <f>SUMIF(Sta!$A:$A,$A335,Sta!$U:$U)/$B335</f>
        <v>#DIV/0!</v>
      </c>
      <c r="J335" s="6" t="e">
        <f>SUMIF(Sta!$B:$B,$A335,Sta!$V:$V)/$C335</f>
        <v>#DIV/0!</v>
      </c>
      <c r="K335" s="10" t="e">
        <f>(SUMIF(Sta!$A:$A,$A335,Sta!$W:$W)  + SUMIF(Sta!$B:$B,$A335,Sta!$X:$X) )/$D335</f>
        <v>#DIV/0!</v>
      </c>
      <c r="L335" s="6" t="e">
        <f>SUMIF(Sta!$A:$A,$A335,Sta!$W:$W)/$B335</f>
        <v>#DIV/0!</v>
      </c>
      <c r="M335" s="6" t="e">
        <f>SUMIF(Sta!$B:$B,$A335,Sta!$X:$X)/$C335</f>
        <v>#DIV/0!</v>
      </c>
      <c r="N335" s="11" t="e">
        <f>(COUNTIFS(Sta!$A:$A,$A335,Sta!$Y:$Y,"&gt;8") +COUNTIFS(Sta!$B:$B,$A335,Sta!$Y:$Y,"&gt;8"))/$D335</f>
        <v>#DIV/0!</v>
      </c>
      <c r="O335" s="8" t="e">
        <f>COUNTIFS(Sta!$A:$A,$A335,Sta!$Y:$Y,"&gt;8")/$B335</f>
        <v>#DIV/0!</v>
      </c>
      <c r="P335" s="8" t="e">
        <f>COUNTIFS(Sta!$B:$B,$A335,Sta!$Y:$Y,"&gt;8")/$C335</f>
        <v>#DIV/0!</v>
      </c>
      <c r="Q335" s="11" t="e">
        <f>(COUNTIFS(Sta!$A:$A,$A335,Sta!$Y:$Y,"&gt;10") +COUNTIFS(Sta!$B:$B,$A335,Sta!$Y:$Y,"&gt;10"))/$D335</f>
        <v>#DIV/0!</v>
      </c>
      <c r="R335" s="8" t="e">
        <f>COUNTIFS(Sta!$A:$A,$A335,Sta!$Y:$Y,"&gt;10")/$B335</f>
        <v>#DIV/0!</v>
      </c>
      <c r="S335" s="8" t="e">
        <f>COUNTIFS(Sta!$B:$B,$A335,Sta!$Y:$Y,"&gt;10")/$C335</f>
        <v>#DIV/0!</v>
      </c>
      <c r="T335" s="11" t="e">
        <f>(COUNTIFS(Sta!$A:$A,$A335,Sta!$Y:$Y,"&lt;12") +COUNTIFS(Sta!$B:$B,$A335,Sta!$Y:$Y,"&lt;12"))/$D335</f>
        <v>#DIV/0!</v>
      </c>
      <c r="U335" s="8" t="e">
        <f>COUNTIFS(Sta!$A:$A,$A335,Sta!$Y:$Y,"&lt;12")/$B335</f>
        <v>#DIV/0!</v>
      </c>
      <c r="V335" s="8" t="e">
        <f>COUNTIFS(Sta!$B:$B,$A335,Sta!$Y:$Y,"&lt;12")/$C335</f>
        <v>#DIV/0!</v>
      </c>
    </row>
    <row r="336" spans="1:22" x14ac:dyDescent="0.3">
      <c r="A336" t="s">
        <v>448</v>
      </c>
      <c r="B336" s="9">
        <f>COUNTIF(Sta!A:A,A336)</f>
        <v>0</v>
      </c>
      <c r="C336" s="4">
        <f>COUNTIF(Sta!B:B,A336)</f>
        <v>0</v>
      </c>
      <c r="D336" s="4">
        <f t="shared" si="9"/>
        <v>0</v>
      </c>
      <c r="E336" s="10" t="e">
        <f>(SUMIF(Sta!$A:$A,$A336,Sta!$Y:$Y)  + SUMIF(Sta!$B:$B,$A336,Sta!$Y:$Y) )/$D336</f>
        <v>#DIV/0!</v>
      </c>
      <c r="F336" s="6" t="e">
        <f>SUMIF(Sta!$A:$A,$A336,Sta!$Y:$Y)/$B336</f>
        <v>#DIV/0!</v>
      </c>
      <c r="G336" s="6" t="e">
        <f>SUMIF(Sta!$B:$B,$A336,Sta!$Y:$Y)/$C336</f>
        <v>#DIV/0!</v>
      </c>
      <c r="H336" s="10" t="e">
        <f>(SUMIF(Sta!$A:$A,$A336,Sta!$U:$U)  + SUMIF(Sta!$B:$B,$A336,Sta!$V:$V) )/$D336</f>
        <v>#DIV/0!</v>
      </c>
      <c r="I336" s="6" t="e">
        <f>SUMIF(Sta!$A:$A,$A336,Sta!$U:$U)/$B336</f>
        <v>#DIV/0!</v>
      </c>
      <c r="J336" s="6" t="e">
        <f>SUMIF(Sta!$B:$B,$A336,Sta!$V:$V)/$C336</f>
        <v>#DIV/0!</v>
      </c>
      <c r="K336" s="10" t="e">
        <f>(SUMIF(Sta!$A:$A,$A336,Sta!$W:$W)  + SUMIF(Sta!$B:$B,$A336,Sta!$X:$X) )/$D336</f>
        <v>#DIV/0!</v>
      </c>
      <c r="L336" s="6" t="e">
        <f>SUMIF(Sta!$A:$A,$A336,Sta!$W:$W)/$B336</f>
        <v>#DIV/0!</v>
      </c>
      <c r="M336" s="6" t="e">
        <f>SUMIF(Sta!$B:$B,$A336,Sta!$X:$X)/$C336</f>
        <v>#DIV/0!</v>
      </c>
      <c r="N336" s="11" t="e">
        <f>(COUNTIFS(Sta!$A:$A,$A336,Sta!$Y:$Y,"&gt;8") +COUNTIFS(Sta!$B:$B,$A336,Sta!$Y:$Y,"&gt;8"))/$D336</f>
        <v>#DIV/0!</v>
      </c>
      <c r="O336" s="8" t="e">
        <f>COUNTIFS(Sta!$A:$A,$A336,Sta!$Y:$Y,"&gt;8")/$B336</f>
        <v>#DIV/0!</v>
      </c>
      <c r="P336" s="8" t="e">
        <f>COUNTIFS(Sta!$B:$B,$A336,Sta!$Y:$Y,"&gt;8")/$C336</f>
        <v>#DIV/0!</v>
      </c>
      <c r="Q336" s="11" t="e">
        <f>(COUNTIFS(Sta!$A:$A,$A336,Sta!$Y:$Y,"&gt;10") +COUNTIFS(Sta!$B:$B,$A336,Sta!$Y:$Y,"&gt;10"))/$D336</f>
        <v>#DIV/0!</v>
      </c>
      <c r="R336" s="8" t="e">
        <f>COUNTIFS(Sta!$A:$A,$A336,Sta!$Y:$Y,"&gt;10")/$B336</f>
        <v>#DIV/0!</v>
      </c>
      <c r="S336" s="8" t="e">
        <f>COUNTIFS(Sta!$B:$B,$A336,Sta!$Y:$Y,"&gt;10")/$C336</f>
        <v>#DIV/0!</v>
      </c>
      <c r="T336" s="11" t="e">
        <f>(COUNTIFS(Sta!$A:$A,$A336,Sta!$Y:$Y,"&lt;12") +COUNTIFS(Sta!$B:$B,$A336,Sta!$Y:$Y,"&lt;12"))/$D336</f>
        <v>#DIV/0!</v>
      </c>
      <c r="U336" s="8" t="e">
        <f>COUNTIFS(Sta!$A:$A,$A336,Sta!$Y:$Y,"&lt;12")/$B336</f>
        <v>#DIV/0!</v>
      </c>
      <c r="V336" s="8" t="e">
        <f>COUNTIFS(Sta!$B:$B,$A336,Sta!$Y:$Y,"&lt;12")/$C336</f>
        <v>#DIV/0!</v>
      </c>
    </row>
    <row r="371" spans="1:1" x14ac:dyDescent="0.3">
      <c r="A371" t="s">
        <v>439</v>
      </c>
    </row>
    <row r="372" spans="1:1" x14ac:dyDescent="0.3">
      <c r="A372" t="s">
        <v>446</v>
      </c>
    </row>
    <row r="373" spans="1:1" x14ac:dyDescent="0.3">
      <c r="A373" t="s">
        <v>447</v>
      </c>
    </row>
    <row r="374" spans="1:1" x14ac:dyDescent="0.3">
      <c r="A374" t="s">
        <v>442</v>
      </c>
    </row>
    <row r="375" spans="1:1" x14ac:dyDescent="0.3">
      <c r="A375" t="s">
        <v>444</v>
      </c>
    </row>
    <row r="376" spans="1:1" x14ac:dyDescent="0.3">
      <c r="A376" t="s">
        <v>441</v>
      </c>
    </row>
    <row r="377" spans="1:1" x14ac:dyDescent="0.3">
      <c r="A377" t="s">
        <v>443</v>
      </c>
    </row>
    <row r="378" spans="1:1" x14ac:dyDescent="0.3">
      <c r="A378" t="s">
        <v>440</v>
      </c>
    </row>
    <row r="379" spans="1:1" x14ac:dyDescent="0.3">
      <c r="A379" t="s">
        <v>445</v>
      </c>
    </row>
    <row r="380" spans="1:1" x14ac:dyDescent="0.3">
      <c r="A380" t="s">
        <v>448</v>
      </c>
    </row>
  </sheetData>
  <mergeCells count="8">
    <mergeCell ref="T1:V1"/>
    <mergeCell ref="Q1:S1"/>
    <mergeCell ref="A1:A2"/>
    <mergeCell ref="B1:D1"/>
    <mergeCell ref="E1:G1"/>
    <mergeCell ref="H1:J1"/>
    <mergeCell ref="K1:M1"/>
    <mergeCell ref="N1:P1"/>
  </mergeCells>
  <conditionalFormatting sqref="E3:G33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33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336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336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33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336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V3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89C1-4FF7-4BEB-9EB2-0C97BF7240BD}">
  <dimension ref="A1:AA216"/>
  <sheetViews>
    <sheetView workbookViewId="0">
      <selection activeCell="M2" sqref="M2:O216"/>
    </sheetView>
  </sheetViews>
  <sheetFormatPr defaultColWidth="6" defaultRowHeight="13.8" x14ac:dyDescent="0.3"/>
  <cols>
    <col min="1" max="4" width="7.33203125" style="49" customWidth="1"/>
    <col min="5" max="6" width="7.33203125" style="61" customWidth="1"/>
    <col min="7" max="12" width="7.33203125" style="49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6" width="7" style="49" bestFit="1" customWidth="1"/>
    <col min="17" max="17" width="5.44140625" style="49" bestFit="1" customWidth="1"/>
    <col min="18" max="19" width="7.33203125" style="49" customWidth="1"/>
    <col min="20" max="21" width="7.33203125" style="61" customWidth="1"/>
    <col min="22" max="27" width="7.33203125" style="49" customWidth="1"/>
    <col min="28" max="16384" width="6" style="49"/>
  </cols>
  <sheetData>
    <row r="1" spans="1:27" s="52" customFormat="1" ht="42.6" thickTop="1" thickBot="1" x14ac:dyDescent="0.35">
      <c r="A1" s="55" t="s">
        <v>67</v>
      </c>
      <c r="B1" s="55" t="s">
        <v>24</v>
      </c>
      <c r="C1" s="55" t="s">
        <v>63</v>
      </c>
      <c r="D1" s="55" t="s">
        <v>24</v>
      </c>
      <c r="E1" s="59" t="s">
        <v>64</v>
      </c>
      <c r="F1" s="59" t="s">
        <v>24</v>
      </c>
      <c r="G1" s="55" t="s">
        <v>65</v>
      </c>
      <c r="H1" s="55" t="s">
        <v>24</v>
      </c>
      <c r="I1" s="55" t="s">
        <v>66</v>
      </c>
      <c r="J1" s="55" t="s">
        <v>24</v>
      </c>
      <c r="K1" s="55" t="s">
        <v>68</v>
      </c>
      <c r="L1" s="55" t="s">
        <v>24</v>
      </c>
      <c r="M1" s="55" t="s">
        <v>0</v>
      </c>
      <c r="N1" s="55" t="s">
        <v>242</v>
      </c>
      <c r="O1" s="55" t="s">
        <v>1</v>
      </c>
      <c r="P1" s="55" t="s">
        <v>67</v>
      </c>
      <c r="Q1" s="55" t="s">
        <v>29</v>
      </c>
      <c r="R1" s="55" t="s">
        <v>63</v>
      </c>
      <c r="S1" s="55" t="s">
        <v>29</v>
      </c>
      <c r="T1" s="59" t="s">
        <v>64</v>
      </c>
      <c r="U1" s="59" t="s">
        <v>29</v>
      </c>
      <c r="V1" s="55" t="s">
        <v>65</v>
      </c>
      <c r="W1" s="55" t="s">
        <v>29</v>
      </c>
      <c r="X1" s="55" t="s">
        <v>66</v>
      </c>
      <c r="Y1" s="55" t="s">
        <v>29</v>
      </c>
      <c r="Z1" s="55" t="s">
        <v>68</v>
      </c>
      <c r="AA1" s="55" t="s">
        <v>29</v>
      </c>
    </row>
    <row r="2" spans="1:27" ht="14.4" thickTop="1" x14ac:dyDescent="0.3">
      <c r="A2" s="51" t="e">
        <f>VLOOKUP($M2,CornerStats!$A$3:$AE$998,5,FALSE)</f>
        <v>#N/A</v>
      </c>
      <c r="B2" s="51" t="e">
        <f>VLOOKUP($M2,CornerStats!$A$3:$AE$998,6,FALSE)</f>
        <v>#N/A</v>
      </c>
      <c r="C2" s="51" t="e">
        <f>VLOOKUP($M2,CornerStats!$A$3:$AE$998,8,FALSE)</f>
        <v>#N/A</v>
      </c>
      <c r="D2" s="51" t="e">
        <f>VLOOKUP($M2,CornerStats!$A$3:$AE$998,9,FALSE)</f>
        <v>#N/A</v>
      </c>
      <c r="E2" s="60" t="e">
        <f>VLOOKUP($M2,CornerStats!$A$3:$AE$998,11,FALSE)</f>
        <v>#N/A</v>
      </c>
      <c r="F2" s="60" t="e">
        <f>VLOOKUP($M2,CornerStats!$A$3:$AE$998,12,FALSE)</f>
        <v>#N/A</v>
      </c>
      <c r="G2" s="57" t="e">
        <f>VLOOKUP($M2,CornerStats!$A$3:$AE$998,14,FALSE)</f>
        <v>#N/A</v>
      </c>
      <c r="H2" s="57" t="e">
        <f>VLOOKUP($M2,CornerStats!$A$3:$AE$998,15,FALSE)</f>
        <v>#N/A</v>
      </c>
      <c r="I2" s="57" t="e">
        <f>VLOOKUP($M2,CornerStats!$A$3:$AE$998,17,FALSE)</f>
        <v>#N/A</v>
      </c>
      <c r="J2" s="57" t="e">
        <f>VLOOKUP($M2,CornerStats!$A$3:$AE$998,18,FALSE)</f>
        <v>#N/A</v>
      </c>
      <c r="K2" s="57" t="e">
        <f>VLOOKUP($M2,CornerStats!$A$3:$AE$998,20,FALSE)</f>
        <v>#N/A</v>
      </c>
      <c r="L2" s="57" t="e">
        <f>VLOOKUP($M2,CornerStats!$A$3:$AE$998,21,FALSE)</f>
        <v>#N/A</v>
      </c>
      <c r="M2" s="53" t="str">
        <f>Fixtures!A2</f>
        <v>Nagoya Grampus</v>
      </c>
      <c r="N2" s="54">
        <f>Fixtures!D2</f>
        <v>43687</v>
      </c>
      <c r="O2" s="53" t="str">
        <f>Fixtures!B2</f>
        <v>Kawasaki Frontale</v>
      </c>
      <c r="P2" s="51" t="e">
        <f>VLOOKUP($O2,CornerStats!$A$3:$AE$998,5,FALSE)</f>
        <v>#N/A</v>
      </c>
      <c r="Q2" s="51" t="e">
        <f>VLOOKUP($O2,CornerStats!$A$3:$AE$998,7,FALSE)</f>
        <v>#N/A</v>
      </c>
      <c r="R2" s="51" t="e">
        <f>VLOOKUP($O2,CornerStats!$A$3:$AE$998,8,FALSE)</f>
        <v>#N/A</v>
      </c>
      <c r="S2" s="51" t="e">
        <f>VLOOKUP($O2,CornerStats!$A$3:$AE$998,10,FALSE)</f>
        <v>#N/A</v>
      </c>
      <c r="T2" s="60" t="e">
        <f>VLOOKUP($O2,CornerStats!$A$3:$AE$998,11,FALSE)</f>
        <v>#N/A</v>
      </c>
      <c r="U2" s="60" t="e">
        <f>VLOOKUP($O2,CornerStats!$A$3:$AE$998,13,FALSE)</f>
        <v>#N/A</v>
      </c>
      <c r="V2" s="57" t="e">
        <f>VLOOKUP($O2,CornerStats!$A$3:$AE$998,14,FALSE)</f>
        <v>#N/A</v>
      </c>
      <c r="W2" s="57" t="e">
        <f>VLOOKUP($O2,CornerStats!$A$3:$AE$998,16,FALSE)</f>
        <v>#N/A</v>
      </c>
      <c r="X2" s="57" t="e">
        <f>VLOOKUP($O2,CornerStats!$A$3:$AE$998,17,FALSE)</f>
        <v>#N/A</v>
      </c>
      <c r="Y2" s="57" t="e">
        <f>VLOOKUP($O2,CornerStats!$A$3:$AE$998,19,FALSE)</f>
        <v>#N/A</v>
      </c>
      <c r="Z2" s="57" t="e">
        <f>VLOOKUP($O2,CornerStats!$A$3:$AE$998,20,FALSE)</f>
        <v>#N/A</v>
      </c>
      <c r="AA2" s="57" t="e">
        <f>VLOOKUP($O2,CornerStats!$A$3:$AE$998,22,FALSE)</f>
        <v>#N/A</v>
      </c>
    </row>
    <row r="3" spans="1:27" x14ac:dyDescent="0.3">
      <c r="A3" s="51" t="e">
        <f>VLOOKUP($M3,CornerStats!$A$3:$AE$998,5,FALSE)</f>
        <v>#N/A</v>
      </c>
      <c r="B3" s="51" t="e">
        <f>VLOOKUP($M3,CornerStats!$A$3:$AE$998,6,FALSE)</f>
        <v>#N/A</v>
      </c>
      <c r="C3" s="51" t="e">
        <f>VLOOKUP($M3,CornerStats!$A$3:$AE$998,8,FALSE)</f>
        <v>#N/A</v>
      </c>
      <c r="D3" s="51" t="e">
        <f>VLOOKUP($M3,CornerStats!$A$3:$AE$998,9,FALSE)</f>
        <v>#N/A</v>
      </c>
      <c r="E3" s="60" t="e">
        <f>VLOOKUP($M3,CornerStats!$A$3:$AE$998,11,FALSE)</f>
        <v>#N/A</v>
      </c>
      <c r="F3" s="60" t="e">
        <f>VLOOKUP($M3,CornerStats!$A$3:$AE$998,12,FALSE)</f>
        <v>#N/A</v>
      </c>
      <c r="G3" s="57" t="e">
        <f>VLOOKUP($M3,CornerStats!$A$3:$AE$998,14,FALSE)</f>
        <v>#N/A</v>
      </c>
      <c r="H3" s="57" t="e">
        <f>VLOOKUP($M3,CornerStats!$A$3:$AE$998,15,FALSE)</f>
        <v>#N/A</v>
      </c>
      <c r="I3" s="57" t="e">
        <f>VLOOKUP($M3,CornerStats!$A$3:$AE$998,17,FALSE)</f>
        <v>#N/A</v>
      </c>
      <c r="J3" s="57" t="e">
        <f>VLOOKUP($M3,CornerStats!$A$3:$AE$998,18,FALSE)</f>
        <v>#N/A</v>
      </c>
      <c r="K3" s="57" t="e">
        <f>VLOOKUP($M3,CornerStats!$A$3:$AE$998,20,FALSE)</f>
        <v>#N/A</v>
      </c>
      <c r="L3" s="57" t="e">
        <f>VLOOKUP($M3,CornerStats!$A$3:$AE$998,21,FALSE)</f>
        <v>#N/A</v>
      </c>
      <c r="M3" s="53" t="str">
        <f>Fixtures!A3</f>
        <v>Ceará</v>
      </c>
      <c r="N3" s="54">
        <f>Fixtures!D3</f>
        <v>43687</v>
      </c>
      <c r="O3" s="53" t="str">
        <f>Fixtures!B3</f>
        <v>Chapecoense</v>
      </c>
      <c r="P3" s="51" t="e">
        <f>VLOOKUP($O3,CornerStats!$A$3:$AE$998,5,FALSE)</f>
        <v>#N/A</v>
      </c>
      <c r="Q3" s="51" t="e">
        <f>VLOOKUP($O3,CornerStats!$A$3:$AE$998,7,FALSE)</f>
        <v>#N/A</v>
      </c>
      <c r="R3" s="51" t="e">
        <f>VLOOKUP($O3,CornerStats!$A$3:$AE$998,8,FALSE)</f>
        <v>#N/A</v>
      </c>
      <c r="S3" s="51" t="e">
        <f>VLOOKUP($O3,CornerStats!$A$3:$AE$998,10,FALSE)</f>
        <v>#N/A</v>
      </c>
      <c r="T3" s="60" t="e">
        <f>VLOOKUP($O3,CornerStats!$A$3:$AE$998,11,FALSE)</f>
        <v>#N/A</v>
      </c>
      <c r="U3" s="60" t="e">
        <f>VLOOKUP($O3,CornerStats!$A$3:$AE$998,13,FALSE)</f>
        <v>#N/A</v>
      </c>
      <c r="V3" s="57" t="e">
        <f>VLOOKUP($O3,CornerStats!$A$3:$AE$998,14,FALSE)</f>
        <v>#N/A</v>
      </c>
      <c r="W3" s="57" t="e">
        <f>VLOOKUP($O3,CornerStats!$A$3:$AE$998,16,FALSE)</f>
        <v>#N/A</v>
      </c>
      <c r="X3" s="57" t="e">
        <f>VLOOKUP($O3,CornerStats!$A$3:$AE$998,17,FALSE)</f>
        <v>#N/A</v>
      </c>
      <c r="Y3" s="57" t="e">
        <f>VLOOKUP($O3,CornerStats!$A$3:$AE$998,19,FALSE)</f>
        <v>#N/A</v>
      </c>
      <c r="Z3" s="57" t="e">
        <f>VLOOKUP($O3,CornerStats!$A$3:$AE$998,20,FALSE)</f>
        <v>#N/A</v>
      </c>
      <c r="AA3" s="57" t="e">
        <f>VLOOKUP($O3,CornerStats!$A$3:$AE$998,22,FALSE)</f>
        <v>#N/A</v>
      </c>
    </row>
    <row r="4" spans="1:27" x14ac:dyDescent="0.3">
      <c r="A4" s="51" t="e">
        <f>VLOOKUP($M4,CornerStats!$A$3:$AE$998,5,FALSE)</f>
        <v>#N/A</v>
      </c>
      <c r="B4" s="51" t="e">
        <f>VLOOKUP($M4,CornerStats!$A$3:$AE$998,6,FALSE)</f>
        <v>#N/A</v>
      </c>
      <c r="C4" s="51" t="e">
        <f>VLOOKUP($M4,CornerStats!$A$3:$AE$998,8,FALSE)</f>
        <v>#N/A</v>
      </c>
      <c r="D4" s="51" t="e">
        <f>VLOOKUP($M4,CornerStats!$A$3:$AE$998,9,FALSE)</f>
        <v>#N/A</v>
      </c>
      <c r="E4" s="60" t="e">
        <f>VLOOKUP($M4,CornerStats!$A$3:$AE$998,11,FALSE)</f>
        <v>#N/A</v>
      </c>
      <c r="F4" s="60" t="e">
        <f>VLOOKUP($M4,CornerStats!$A$3:$AE$998,12,FALSE)</f>
        <v>#N/A</v>
      </c>
      <c r="G4" s="57" t="e">
        <f>VLOOKUP($M4,CornerStats!$A$3:$AE$998,14,FALSE)</f>
        <v>#N/A</v>
      </c>
      <c r="H4" s="57" t="e">
        <f>VLOOKUP($M4,CornerStats!$A$3:$AE$998,15,FALSE)</f>
        <v>#N/A</v>
      </c>
      <c r="I4" s="57" t="e">
        <f>VLOOKUP($M4,CornerStats!$A$3:$AE$998,17,FALSE)</f>
        <v>#N/A</v>
      </c>
      <c r="J4" s="57" t="e">
        <f>VLOOKUP($M4,CornerStats!$A$3:$AE$998,18,FALSE)</f>
        <v>#N/A</v>
      </c>
      <c r="K4" s="57" t="e">
        <f>VLOOKUP($M4,CornerStats!$A$3:$AE$998,20,FALSE)</f>
        <v>#N/A</v>
      </c>
      <c r="L4" s="57" t="e">
        <f>VLOOKUP($M4,CornerStats!$A$3:$AE$998,21,FALSE)</f>
        <v>#N/A</v>
      </c>
      <c r="M4" s="53" t="str">
        <f>Fixtures!A4</f>
        <v>Slavia Praha</v>
      </c>
      <c r="N4" s="54">
        <f>Fixtures!D4</f>
        <v>43687</v>
      </c>
      <c r="O4" s="53" t="str">
        <f>Fixtures!B4</f>
        <v>Slovan Liberec</v>
      </c>
      <c r="P4" s="51" t="e">
        <f>VLOOKUP($O4,CornerStats!$A$3:$AE$998,5,FALSE)</f>
        <v>#N/A</v>
      </c>
      <c r="Q4" s="51" t="e">
        <f>VLOOKUP($O4,CornerStats!$A$3:$AE$998,7,FALSE)</f>
        <v>#N/A</v>
      </c>
      <c r="R4" s="51" t="e">
        <f>VLOOKUP($O4,CornerStats!$A$3:$AE$998,8,FALSE)</f>
        <v>#N/A</v>
      </c>
      <c r="S4" s="51" t="e">
        <f>VLOOKUP($O4,CornerStats!$A$3:$AE$998,10,FALSE)</f>
        <v>#N/A</v>
      </c>
      <c r="T4" s="60" t="e">
        <f>VLOOKUP($O4,CornerStats!$A$3:$AE$998,11,FALSE)</f>
        <v>#N/A</v>
      </c>
      <c r="U4" s="60" t="e">
        <f>VLOOKUP($O4,CornerStats!$A$3:$AE$998,13,FALSE)</f>
        <v>#N/A</v>
      </c>
      <c r="V4" s="57" t="e">
        <f>VLOOKUP($O4,CornerStats!$A$3:$AE$998,14,FALSE)</f>
        <v>#N/A</v>
      </c>
      <c r="W4" s="57" t="e">
        <f>VLOOKUP($O4,CornerStats!$A$3:$AE$998,16,FALSE)</f>
        <v>#N/A</v>
      </c>
      <c r="X4" s="57" t="e">
        <f>VLOOKUP($O4,CornerStats!$A$3:$AE$998,17,FALSE)</f>
        <v>#N/A</v>
      </c>
      <c r="Y4" s="57" t="e">
        <f>VLOOKUP($O4,CornerStats!$A$3:$AE$998,19,FALSE)</f>
        <v>#N/A</v>
      </c>
      <c r="Z4" s="57" t="e">
        <f>VLOOKUP($O4,CornerStats!$A$3:$AE$998,20,FALSE)</f>
        <v>#N/A</v>
      </c>
      <c r="AA4" s="57" t="e">
        <f>VLOOKUP($O4,CornerStats!$A$3:$AE$998,22,FALSE)</f>
        <v>#N/A</v>
      </c>
    </row>
    <row r="5" spans="1:27" x14ac:dyDescent="0.3">
      <c r="A5" s="51" t="e">
        <f>VLOOKUP($M5,CornerStats!$A$3:$AE$998,5,FALSE)</f>
        <v>#DIV/0!</v>
      </c>
      <c r="B5" s="51" t="e">
        <f>VLOOKUP($M5,CornerStats!$A$3:$AE$998,6,FALSE)</f>
        <v>#DIV/0!</v>
      </c>
      <c r="C5" s="51" t="e">
        <f>VLOOKUP($M5,CornerStats!$A$3:$AE$998,8,FALSE)</f>
        <v>#DIV/0!</v>
      </c>
      <c r="D5" s="51" t="e">
        <f>VLOOKUP($M5,CornerStats!$A$3:$AE$998,9,FALSE)</f>
        <v>#DIV/0!</v>
      </c>
      <c r="E5" s="60" t="e">
        <f>VLOOKUP($M5,CornerStats!$A$3:$AE$998,11,FALSE)</f>
        <v>#DIV/0!</v>
      </c>
      <c r="F5" s="60" t="e">
        <f>VLOOKUP($M5,CornerStats!$A$3:$AE$998,12,FALSE)</f>
        <v>#DIV/0!</v>
      </c>
      <c r="G5" s="57" t="e">
        <f>VLOOKUP($M5,CornerStats!$A$3:$AE$998,14,FALSE)</f>
        <v>#DIV/0!</v>
      </c>
      <c r="H5" s="57" t="e">
        <f>VLOOKUP($M5,CornerStats!$A$3:$AE$998,15,FALSE)</f>
        <v>#DIV/0!</v>
      </c>
      <c r="I5" s="57" t="e">
        <f>VLOOKUP($M5,CornerStats!$A$3:$AE$998,17,FALSE)</f>
        <v>#DIV/0!</v>
      </c>
      <c r="J5" s="57" t="e">
        <f>VLOOKUP($M5,CornerStats!$A$3:$AE$998,18,FALSE)</f>
        <v>#DIV/0!</v>
      </c>
      <c r="K5" s="57" t="e">
        <f>VLOOKUP($M5,CornerStats!$A$3:$AE$998,20,FALSE)</f>
        <v>#DIV/0!</v>
      </c>
      <c r="L5" s="57" t="e">
        <f>VLOOKUP($M5,CornerStats!$A$3:$AE$998,21,FALSE)</f>
        <v>#DIV/0!</v>
      </c>
      <c r="M5" s="53" t="str">
        <f>Fixtures!A5</f>
        <v>Leicester City</v>
      </c>
      <c r="N5" s="54">
        <f>Fixtures!D5</f>
        <v>43688</v>
      </c>
      <c r="O5" s="53" t="str">
        <f>Fixtures!B5</f>
        <v>Wolverhampton Wanderers</v>
      </c>
      <c r="P5" s="51" t="e">
        <f>VLOOKUP($O5,CornerStats!$A$3:$AE$998,5,FALSE)</f>
        <v>#DIV/0!</v>
      </c>
      <c r="Q5" s="51" t="e">
        <f>VLOOKUP($O5,CornerStats!$A$3:$AE$998,7,FALSE)</f>
        <v>#DIV/0!</v>
      </c>
      <c r="R5" s="51" t="e">
        <f>VLOOKUP($O5,CornerStats!$A$3:$AE$998,8,FALSE)</f>
        <v>#DIV/0!</v>
      </c>
      <c r="S5" s="51" t="e">
        <f>VLOOKUP($O5,CornerStats!$A$3:$AE$998,10,FALSE)</f>
        <v>#DIV/0!</v>
      </c>
      <c r="T5" s="60" t="e">
        <f>VLOOKUP($O5,CornerStats!$A$3:$AE$998,11,FALSE)</f>
        <v>#DIV/0!</v>
      </c>
      <c r="U5" s="60" t="e">
        <f>VLOOKUP($O5,CornerStats!$A$3:$AE$998,13,FALSE)</f>
        <v>#DIV/0!</v>
      </c>
      <c r="V5" s="57" t="e">
        <f>VLOOKUP($O5,CornerStats!$A$3:$AE$998,14,FALSE)</f>
        <v>#DIV/0!</v>
      </c>
      <c r="W5" s="57" t="e">
        <f>VLOOKUP($O5,CornerStats!$A$3:$AE$998,16,FALSE)</f>
        <v>#DIV/0!</v>
      </c>
      <c r="X5" s="57" t="e">
        <f>VLOOKUP($O5,CornerStats!$A$3:$AE$998,17,FALSE)</f>
        <v>#DIV/0!</v>
      </c>
      <c r="Y5" s="57" t="e">
        <f>VLOOKUP($O5,CornerStats!$A$3:$AE$998,19,FALSE)</f>
        <v>#DIV/0!</v>
      </c>
      <c r="Z5" s="57" t="e">
        <f>VLOOKUP($O5,CornerStats!$A$3:$AE$998,20,FALSE)</f>
        <v>#DIV/0!</v>
      </c>
      <c r="AA5" s="57" t="e">
        <f>VLOOKUP($O5,CornerStats!$A$3:$AE$998,22,FALSE)</f>
        <v>#DIV/0!</v>
      </c>
    </row>
    <row r="6" spans="1:27" x14ac:dyDescent="0.3">
      <c r="A6" s="51" t="e">
        <f>VLOOKUP($M6,CornerStats!$A$3:$AE$998,5,FALSE)</f>
        <v>#DIV/0!</v>
      </c>
      <c r="B6" s="51" t="e">
        <f>VLOOKUP($M6,CornerStats!$A$3:$AE$998,6,FALSE)</f>
        <v>#DIV/0!</v>
      </c>
      <c r="C6" s="51" t="e">
        <f>VLOOKUP($M6,CornerStats!$A$3:$AE$998,8,FALSE)</f>
        <v>#DIV/0!</v>
      </c>
      <c r="D6" s="51" t="e">
        <f>VLOOKUP($M6,CornerStats!$A$3:$AE$998,9,FALSE)</f>
        <v>#DIV/0!</v>
      </c>
      <c r="E6" s="60" t="e">
        <f>VLOOKUP($M6,CornerStats!$A$3:$AE$998,11,FALSE)</f>
        <v>#DIV/0!</v>
      </c>
      <c r="F6" s="60" t="e">
        <f>VLOOKUP($M6,CornerStats!$A$3:$AE$998,12,FALSE)</f>
        <v>#DIV/0!</v>
      </c>
      <c r="G6" s="57" t="e">
        <f>VLOOKUP($M6,CornerStats!$A$3:$AE$998,14,FALSE)</f>
        <v>#DIV/0!</v>
      </c>
      <c r="H6" s="57" t="e">
        <f>VLOOKUP($M6,CornerStats!$A$3:$AE$998,15,FALSE)</f>
        <v>#DIV/0!</v>
      </c>
      <c r="I6" s="57" t="e">
        <f>VLOOKUP($M6,CornerStats!$A$3:$AE$998,17,FALSE)</f>
        <v>#DIV/0!</v>
      </c>
      <c r="J6" s="57" t="e">
        <f>VLOOKUP($M6,CornerStats!$A$3:$AE$998,18,FALSE)</f>
        <v>#DIV/0!</v>
      </c>
      <c r="K6" s="57" t="e">
        <f>VLOOKUP($M6,CornerStats!$A$3:$AE$998,20,FALSE)</f>
        <v>#DIV/0!</v>
      </c>
      <c r="L6" s="57" t="e">
        <f>VLOOKUP($M6,CornerStats!$A$3:$AE$998,21,FALSE)</f>
        <v>#DIV/0!</v>
      </c>
      <c r="M6" s="53" t="str">
        <f>Fixtures!A6</f>
        <v>Manchester United</v>
      </c>
      <c r="N6" s="54">
        <f>Fixtures!D6</f>
        <v>43688</v>
      </c>
      <c r="O6" s="53" t="str">
        <f>Fixtures!B6</f>
        <v>Chelsea</v>
      </c>
      <c r="P6" s="51" t="e">
        <f>VLOOKUP($O6,CornerStats!$A$3:$AE$998,5,FALSE)</f>
        <v>#DIV/0!</v>
      </c>
      <c r="Q6" s="51" t="e">
        <f>VLOOKUP($O6,CornerStats!$A$3:$AE$998,7,FALSE)</f>
        <v>#DIV/0!</v>
      </c>
      <c r="R6" s="51" t="e">
        <f>VLOOKUP($O6,CornerStats!$A$3:$AE$998,8,FALSE)</f>
        <v>#DIV/0!</v>
      </c>
      <c r="S6" s="51" t="e">
        <f>VLOOKUP($O6,CornerStats!$A$3:$AE$998,10,FALSE)</f>
        <v>#DIV/0!</v>
      </c>
      <c r="T6" s="60" t="e">
        <f>VLOOKUP($O6,CornerStats!$A$3:$AE$998,11,FALSE)</f>
        <v>#DIV/0!</v>
      </c>
      <c r="U6" s="60" t="e">
        <f>VLOOKUP($O6,CornerStats!$A$3:$AE$998,13,FALSE)</f>
        <v>#DIV/0!</v>
      </c>
      <c r="V6" s="57" t="e">
        <f>VLOOKUP($O6,CornerStats!$A$3:$AE$998,14,FALSE)</f>
        <v>#DIV/0!</v>
      </c>
      <c r="W6" s="57" t="e">
        <f>VLOOKUP($O6,CornerStats!$A$3:$AE$998,16,FALSE)</f>
        <v>#DIV/0!</v>
      </c>
      <c r="X6" s="57" t="e">
        <f>VLOOKUP($O6,CornerStats!$A$3:$AE$998,17,FALSE)</f>
        <v>#DIV/0!</v>
      </c>
      <c r="Y6" s="57" t="e">
        <f>VLOOKUP($O6,CornerStats!$A$3:$AE$998,19,FALSE)</f>
        <v>#DIV/0!</v>
      </c>
      <c r="Z6" s="57" t="e">
        <f>VLOOKUP($O6,CornerStats!$A$3:$AE$998,20,FALSE)</f>
        <v>#DIV/0!</v>
      </c>
      <c r="AA6" s="57" t="e">
        <f>VLOOKUP($O6,CornerStats!$A$3:$AE$998,22,FALSE)</f>
        <v>#DIV/0!</v>
      </c>
    </row>
    <row r="7" spans="1:27" x14ac:dyDescent="0.3">
      <c r="A7" s="51" t="e">
        <f>VLOOKUP($M7,CornerStats!$A$3:$AE$998,5,FALSE)</f>
        <v>#DIV/0!</v>
      </c>
      <c r="B7" s="51" t="e">
        <f>VLOOKUP($M7,CornerStats!$A$3:$AE$998,6,FALSE)</f>
        <v>#DIV/0!</v>
      </c>
      <c r="C7" s="51" t="e">
        <f>VLOOKUP($M7,CornerStats!$A$3:$AE$998,8,FALSE)</f>
        <v>#DIV/0!</v>
      </c>
      <c r="D7" s="51" t="e">
        <f>VLOOKUP($M7,CornerStats!$A$3:$AE$998,9,FALSE)</f>
        <v>#DIV/0!</v>
      </c>
      <c r="E7" s="60" t="e">
        <f>VLOOKUP($M7,CornerStats!$A$3:$AE$998,11,FALSE)</f>
        <v>#DIV/0!</v>
      </c>
      <c r="F7" s="60" t="e">
        <f>VLOOKUP($M7,CornerStats!$A$3:$AE$998,12,FALSE)</f>
        <v>#DIV/0!</v>
      </c>
      <c r="G7" s="57" t="e">
        <f>VLOOKUP($M7,CornerStats!$A$3:$AE$998,14,FALSE)</f>
        <v>#DIV/0!</v>
      </c>
      <c r="H7" s="57" t="e">
        <f>VLOOKUP($M7,CornerStats!$A$3:$AE$998,15,FALSE)</f>
        <v>#DIV/0!</v>
      </c>
      <c r="I7" s="57" t="e">
        <f>VLOOKUP($M7,CornerStats!$A$3:$AE$998,17,FALSE)</f>
        <v>#DIV/0!</v>
      </c>
      <c r="J7" s="57" t="e">
        <f>VLOOKUP($M7,CornerStats!$A$3:$AE$998,18,FALSE)</f>
        <v>#DIV/0!</v>
      </c>
      <c r="K7" s="57" t="e">
        <f>VLOOKUP($M7,CornerStats!$A$3:$AE$998,20,FALSE)</f>
        <v>#DIV/0!</v>
      </c>
      <c r="L7" s="57" t="e">
        <f>VLOOKUP($M7,CornerStats!$A$3:$AE$998,21,FALSE)</f>
        <v>#DIV/0!</v>
      </c>
      <c r="M7" s="53" t="str">
        <f>Fixtures!A7</f>
        <v>Newcastle United</v>
      </c>
      <c r="N7" s="54">
        <f>Fixtures!D7</f>
        <v>43688</v>
      </c>
      <c r="O7" s="53" t="str">
        <f>Fixtures!B7</f>
        <v>Arsenal</v>
      </c>
      <c r="P7" s="51">
        <f>VLOOKUP($O7,CornerStats!$A$3:$AE$998,5,FALSE)</f>
        <v>9</v>
      </c>
      <c r="Q7" s="51">
        <f>VLOOKUP($O7,CornerStats!$A$3:$AE$998,7,FALSE)</f>
        <v>6</v>
      </c>
      <c r="R7" s="51">
        <f>VLOOKUP($O7,CornerStats!$A$3:$AE$998,8,FALSE)</f>
        <v>5.5</v>
      </c>
      <c r="S7" s="51">
        <f>VLOOKUP($O7,CornerStats!$A$3:$AE$998,10,FALSE)</f>
        <v>4</v>
      </c>
      <c r="T7" s="60">
        <f>VLOOKUP($O7,CornerStats!$A$3:$AE$998,11,FALSE)</f>
        <v>3.5</v>
      </c>
      <c r="U7" s="60">
        <f>VLOOKUP($O7,CornerStats!$A$3:$AE$998,13,FALSE)</f>
        <v>2</v>
      </c>
      <c r="V7" s="57">
        <f>VLOOKUP($O7,CornerStats!$A$3:$AE$998,14,FALSE)</f>
        <v>0.5</v>
      </c>
      <c r="W7" s="57">
        <f>VLOOKUP($O7,CornerStats!$A$3:$AE$998,16,FALSE)</f>
        <v>0</v>
      </c>
      <c r="X7" s="57">
        <f>VLOOKUP($O7,CornerStats!$A$3:$AE$998,17,FALSE)</f>
        <v>0.5</v>
      </c>
      <c r="Y7" s="57">
        <f>VLOOKUP($O7,CornerStats!$A$3:$AE$998,19,FALSE)</f>
        <v>0</v>
      </c>
      <c r="Z7" s="57">
        <f>VLOOKUP($O7,CornerStats!$A$3:$AE$998,20,FALSE)</f>
        <v>0.5</v>
      </c>
      <c r="AA7" s="57">
        <f>VLOOKUP($O7,CornerStats!$A$3:$AE$998,22,FALSE)</f>
        <v>1</v>
      </c>
    </row>
    <row r="8" spans="1:27" x14ac:dyDescent="0.3">
      <c r="A8" s="51">
        <f>VLOOKUP($M8,CornerStats!$A$3:$AE$998,5,FALSE)</f>
        <v>7</v>
      </c>
      <c r="B8" s="51" t="e">
        <f>VLOOKUP($M8,CornerStats!$A$3:$AE$998,6,FALSE)</f>
        <v>#DIV/0!</v>
      </c>
      <c r="C8" s="51">
        <f>VLOOKUP($M8,CornerStats!$A$3:$AE$998,8,FALSE)</f>
        <v>7</v>
      </c>
      <c r="D8" s="51" t="e">
        <f>VLOOKUP($M8,CornerStats!$A$3:$AE$998,9,FALSE)</f>
        <v>#DIV/0!</v>
      </c>
      <c r="E8" s="60">
        <f>VLOOKUP($M8,CornerStats!$A$3:$AE$998,11,FALSE)</f>
        <v>0</v>
      </c>
      <c r="F8" s="60" t="e">
        <f>VLOOKUP($M8,CornerStats!$A$3:$AE$998,12,FALSE)</f>
        <v>#DIV/0!</v>
      </c>
      <c r="G8" s="57">
        <f>VLOOKUP($M8,CornerStats!$A$3:$AE$998,14,FALSE)</f>
        <v>0</v>
      </c>
      <c r="H8" s="57" t="e">
        <f>VLOOKUP($M8,CornerStats!$A$3:$AE$998,15,FALSE)</f>
        <v>#DIV/0!</v>
      </c>
      <c r="I8" s="57">
        <f>VLOOKUP($M8,CornerStats!$A$3:$AE$998,17,FALSE)</f>
        <v>0</v>
      </c>
      <c r="J8" s="57" t="e">
        <f>VLOOKUP($M8,CornerStats!$A$3:$AE$998,18,FALSE)</f>
        <v>#DIV/0!</v>
      </c>
      <c r="K8" s="57">
        <f>VLOOKUP($M8,CornerStats!$A$3:$AE$998,20,FALSE)</f>
        <v>1</v>
      </c>
      <c r="L8" s="57" t="e">
        <f>VLOOKUP($M8,CornerStats!$A$3:$AE$998,21,FALSE)</f>
        <v>#DIV/0!</v>
      </c>
      <c r="M8" s="53" t="str">
        <f>Fixtures!A8</f>
        <v>PSV</v>
      </c>
      <c r="N8" s="54">
        <f>Fixtures!D8</f>
        <v>43688</v>
      </c>
      <c r="O8" s="53" t="str">
        <f>Fixtures!B8</f>
        <v>ADO Den Haag</v>
      </c>
      <c r="P8" s="51">
        <f>VLOOKUP($O8,CornerStats!$A$3:$AE$998,5,FALSE)</f>
        <v>10</v>
      </c>
      <c r="Q8" s="51" t="e">
        <f>VLOOKUP($O8,CornerStats!$A$3:$AE$998,7,FALSE)</f>
        <v>#DIV/0!</v>
      </c>
      <c r="R8" s="51">
        <f>VLOOKUP($O8,CornerStats!$A$3:$AE$998,8,FALSE)</f>
        <v>5</v>
      </c>
      <c r="S8" s="51" t="e">
        <f>VLOOKUP($O8,CornerStats!$A$3:$AE$998,10,FALSE)</f>
        <v>#DIV/0!</v>
      </c>
      <c r="T8" s="60">
        <f>VLOOKUP($O8,CornerStats!$A$3:$AE$998,11,FALSE)</f>
        <v>5</v>
      </c>
      <c r="U8" s="60" t="e">
        <f>VLOOKUP($O8,CornerStats!$A$3:$AE$998,13,FALSE)</f>
        <v>#DIV/0!</v>
      </c>
      <c r="V8" s="57">
        <f>VLOOKUP($O8,CornerStats!$A$3:$AE$998,14,FALSE)</f>
        <v>1</v>
      </c>
      <c r="W8" s="57" t="e">
        <f>VLOOKUP($O8,CornerStats!$A$3:$AE$998,16,FALSE)</f>
        <v>#DIV/0!</v>
      </c>
      <c r="X8" s="57">
        <f>VLOOKUP($O8,CornerStats!$A$3:$AE$998,17,FALSE)</f>
        <v>0</v>
      </c>
      <c r="Y8" s="57" t="e">
        <f>VLOOKUP($O8,CornerStats!$A$3:$AE$998,19,FALSE)</f>
        <v>#DIV/0!</v>
      </c>
      <c r="Z8" s="57">
        <f>VLOOKUP($O8,CornerStats!$A$3:$AE$998,20,FALSE)</f>
        <v>1</v>
      </c>
      <c r="AA8" s="57" t="e">
        <f>VLOOKUP($O8,CornerStats!$A$3:$AE$998,22,FALSE)</f>
        <v>#DIV/0!</v>
      </c>
    </row>
    <row r="9" spans="1:27" x14ac:dyDescent="0.3">
      <c r="A9" s="51">
        <f>VLOOKUP($M9,CornerStats!$A$3:$AE$998,5,FALSE)</f>
        <v>15</v>
      </c>
      <c r="B9" s="51" t="e">
        <f>VLOOKUP($M9,CornerStats!$A$3:$AE$998,6,FALSE)</f>
        <v>#DIV/0!</v>
      </c>
      <c r="C9" s="51">
        <f>VLOOKUP($M9,CornerStats!$A$3:$AE$998,8,FALSE)</f>
        <v>1</v>
      </c>
      <c r="D9" s="51" t="e">
        <f>VLOOKUP($M9,CornerStats!$A$3:$AE$998,9,FALSE)</f>
        <v>#DIV/0!</v>
      </c>
      <c r="E9" s="60">
        <f>VLOOKUP($M9,CornerStats!$A$3:$AE$998,11,FALSE)</f>
        <v>14</v>
      </c>
      <c r="F9" s="60" t="e">
        <f>VLOOKUP($M9,CornerStats!$A$3:$AE$998,12,FALSE)</f>
        <v>#DIV/0!</v>
      </c>
      <c r="G9" s="57">
        <f>VLOOKUP($M9,CornerStats!$A$3:$AE$998,14,FALSE)</f>
        <v>1</v>
      </c>
      <c r="H9" s="57" t="e">
        <f>VLOOKUP($M9,CornerStats!$A$3:$AE$998,15,FALSE)</f>
        <v>#DIV/0!</v>
      </c>
      <c r="I9" s="57">
        <f>VLOOKUP($M9,CornerStats!$A$3:$AE$998,17,FALSE)</f>
        <v>1</v>
      </c>
      <c r="J9" s="57" t="e">
        <f>VLOOKUP($M9,CornerStats!$A$3:$AE$998,18,FALSE)</f>
        <v>#DIV/0!</v>
      </c>
      <c r="K9" s="57">
        <f>VLOOKUP($M9,CornerStats!$A$3:$AE$998,20,FALSE)</f>
        <v>0</v>
      </c>
      <c r="L9" s="57" t="e">
        <f>VLOOKUP($M9,CornerStats!$A$3:$AE$998,21,FALSE)</f>
        <v>#DIV/0!</v>
      </c>
      <c r="M9" s="53" t="str">
        <f>Fixtures!A9</f>
        <v>Fortuna Sittard</v>
      </c>
      <c r="N9" s="54">
        <f>Fixtures!D9</f>
        <v>43688</v>
      </c>
      <c r="O9" s="53" t="str">
        <f>Fixtures!B9</f>
        <v>Heracles</v>
      </c>
      <c r="P9" s="51">
        <f>VLOOKUP($O9,CornerStats!$A$3:$AE$998,5,FALSE)</f>
        <v>6</v>
      </c>
      <c r="Q9" s="51" t="e">
        <f>VLOOKUP($O9,CornerStats!$A$3:$AE$998,7,FALSE)</f>
        <v>#DIV/0!</v>
      </c>
      <c r="R9" s="51">
        <f>VLOOKUP($O9,CornerStats!$A$3:$AE$998,8,FALSE)</f>
        <v>4</v>
      </c>
      <c r="S9" s="51" t="e">
        <f>VLOOKUP($O9,CornerStats!$A$3:$AE$998,10,FALSE)</f>
        <v>#DIV/0!</v>
      </c>
      <c r="T9" s="60">
        <f>VLOOKUP($O9,CornerStats!$A$3:$AE$998,11,FALSE)</f>
        <v>2</v>
      </c>
      <c r="U9" s="60" t="e">
        <f>VLOOKUP($O9,CornerStats!$A$3:$AE$998,13,FALSE)</f>
        <v>#DIV/0!</v>
      </c>
      <c r="V9" s="57">
        <f>VLOOKUP($O9,CornerStats!$A$3:$AE$998,14,FALSE)</f>
        <v>0</v>
      </c>
      <c r="W9" s="57" t="e">
        <f>VLOOKUP($O9,CornerStats!$A$3:$AE$998,16,FALSE)</f>
        <v>#DIV/0!</v>
      </c>
      <c r="X9" s="57">
        <f>VLOOKUP($O9,CornerStats!$A$3:$AE$998,17,FALSE)</f>
        <v>0</v>
      </c>
      <c r="Y9" s="57" t="e">
        <f>VLOOKUP($O9,CornerStats!$A$3:$AE$998,19,FALSE)</f>
        <v>#DIV/0!</v>
      </c>
      <c r="Z9" s="57">
        <f>VLOOKUP($O9,CornerStats!$A$3:$AE$998,20,FALSE)</f>
        <v>1</v>
      </c>
      <c r="AA9" s="57" t="e">
        <f>VLOOKUP($O9,CornerStats!$A$3:$AE$998,22,FALSE)</f>
        <v>#DIV/0!</v>
      </c>
    </row>
    <row r="10" spans="1:27" x14ac:dyDescent="0.3">
      <c r="A10" s="51">
        <f>VLOOKUP($M10,CornerStats!$A$3:$AE$998,5,FALSE)</f>
        <v>6</v>
      </c>
      <c r="B10" s="51" t="e">
        <f>VLOOKUP($M10,CornerStats!$A$3:$AE$998,6,FALSE)</f>
        <v>#DIV/0!</v>
      </c>
      <c r="C10" s="51">
        <f>VLOOKUP($M10,CornerStats!$A$3:$AE$998,8,FALSE)</f>
        <v>2</v>
      </c>
      <c r="D10" s="51" t="e">
        <f>VLOOKUP($M10,CornerStats!$A$3:$AE$998,9,FALSE)</f>
        <v>#DIV/0!</v>
      </c>
      <c r="E10" s="60">
        <f>VLOOKUP($M10,CornerStats!$A$3:$AE$998,11,FALSE)</f>
        <v>4</v>
      </c>
      <c r="F10" s="60" t="e">
        <f>VLOOKUP($M10,CornerStats!$A$3:$AE$998,12,FALSE)</f>
        <v>#DIV/0!</v>
      </c>
      <c r="G10" s="57">
        <f>VLOOKUP($M10,CornerStats!$A$3:$AE$998,14,FALSE)</f>
        <v>0</v>
      </c>
      <c r="H10" s="57" t="e">
        <f>VLOOKUP($M10,CornerStats!$A$3:$AE$998,15,FALSE)</f>
        <v>#DIV/0!</v>
      </c>
      <c r="I10" s="57">
        <f>VLOOKUP($M10,CornerStats!$A$3:$AE$998,17,FALSE)</f>
        <v>0</v>
      </c>
      <c r="J10" s="57" t="e">
        <f>VLOOKUP($M10,CornerStats!$A$3:$AE$998,18,FALSE)</f>
        <v>#DIV/0!</v>
      </c>
      <c r="K10" s="57">
        <f>VLOOKUP($M10,CornerStats!$A$3:$AE$998,20,FALSE)</f>
        <v>1</v>
      </c>
      <c r="L10" s="57" t="e">
        <f>VLOOKUP($M10,CornerStats!$A$3:$AE$998,21,FALSE)</f>
        <v>#DIV/0!</v>
      </c>
      <c r="M10" s="53" t="str">
        <f>Fixtures!A10</f>
        <v>Heerenveen</v>
      </c>
      <c r="N10" s="54">
        <f>Fixtures!D10</f>
        <v>43688</v>
      </c>
      <c r="O10" s="53" t="str">
        <f>Fixtures!B10</f>
        <v>Feyenoord</v>
      </c>
      <c r="P10" s="51">
        <f>VLOOKUP($O10,CornerStats!$A$3:$AE$998,5,FALSE)</f>
        <v>8</v>
      </c>
      <c r="Q10" s="51" t="e">
        <f>VLOOKUP($O10,CornerStats!$A$3:$AE$998,7,FALSE)</f>
        <v>#DIV/0!</v>
      </c>
      <c r="R10" s="51">
        <f>VLOOKUP($O10,CornerStats!$A$3:$AE$998,8,FALSE)</f>
        <v>5</v>
      </c>
      <c r="S10" s="51" t="e">
        <f>VLOOKUP($O10,CornerStats!$A$3:$AE$998,10,FALSE)</f>
        <v>#DIV/0!</v>
      </c>
      <c r="T10" s="60">
        <f>VLOOKUP($O10,CornerStats!$A$3:$AE$998,11,FALSE)</f>
        <v>3</v>
      </c>
      <c r="U10" s="60" t="e">
        <f>VLOOKUP($O10,CornerStats!$A$3:$AE$998,13,FALSE)</f>
        <v>#DIV/0!</v>
      </c>
      <c r="V10" s="57">
        <f>VLOOKUP($O10,CornerStats!$A$3:$AE$998,14,FALSE)</f>
        <v>0</v>
      </c>
      <c r="W10" s="57" t="e">
        <f>VLOOKUP($O10,CornerStats!$A$3:$AE$998,16,FALSE)</f>
        <v>#DIV/0!</v>
      </c>
      <c r="X10" s="57">
        <f>VLOOKUP($O10,CornerStats!$A$3:$AE$998,17,FALSE)</f>
        <v>0</v>
      </c>
      <c r="Y10" s="57" t="e">
        <f>VLOOKUP($O10,CornerStats!$A$3:$AE$998,19,FALSE)</f>
        <v>#DIV/0!</v>
      </c>
      <c r="Z10" s="57">
        <f>VLOOKUP($O10,CornerStats!$A$3:$AE$998,20,FALSE)</f>
        <v>1</v>
      </c>
      <c r="AA10" s="57" t="e">
        <f>VLOOKUP($O10,CornerStats!$A$3:$AE$998,22,FALSE)</f>
        <v>#DIV/0!</v>
      </c>
    </row>
    <row r="11" spans="1:27" x14ac:dyDescent="0.3">
      <c r="A11" s="51" t="e">
        <f>VLOOKUP($M11,CornerStats!$A$3:$AE$998,5,FALSE)</f>
        <v>#N/A</v>
      </c>
      <c r="B11" s="51" t="e">
        <f>VLOOKUP($M11,CornerStats!$A$3:$AE$998,6,FALSE)</f>
        <v>#N/A</v>
      </c>
      <c r="C11" s="51" t="e">
        <f>VLOOKUP($M11,CornerStats!$A$3:$AE$998,8,FALSE)</f>
        <v>#N/A</v>
      </c>
      <c r="D11" s="51" t="e">
        <f>VLOOKUP($M11,CornerStats!$A$3:$AE$998,9,FALSE)</f>
        <v>#N/A</v>
      </c>
      <c r="E11" s="60" t="e">
        <f>VLOOKUP($M11,CornerStats!$A$3:$AE$998,11,FALSE)</f>
        <v>#N/A</v>
      </c>
      <c r="F11" s="60" t="e">
        <f>VLOOKUP($M11,CornerStats!$A$3:$AE$998,12,FALSE)</f>
        <v>#N/A</v>
      </c>
      <c r="G11" s="57" t="e">
        <f>VLOOKUP($M11,CornerStats!$A$3:$AE$998,14,FALSE)</f>
        <v>#N/A</v>
      </c>
      <c r="H11" s="57" t="e">
        <f>VLOOKUP($M11,CornerStats!$A$3:$AE$998,15,FALSE)</f>
        <v>#N/A</v>
      </c>
      <c r="I11" s="57" t="e">
        <f>VLOOKUP($M11,CornerStats!$A$3:$AE$998,17,FALSE)</f>
        <v>#N/A</v>
      </c>
      <c r="J11" s="57" t="e">
        <f>VLOOKUP($M11,CornerStats!$A$3:$AE$998,18,FALSE)</f>
        <v>#N/A</v>
      </c>
      <c r="K11" s="57" t="e">
        <f>VLOOKUP($M11,CornerStats!$A$3:$AE$998,20,FALSE)</f>
        <v>#N/A</v>
      </c>
      <c r="L11" s="57" t="e">
        <f>VLOOKUP($M11,CornerStats!$A$3:$AE$998,21,FALSE)</f>
        <v>#N/A</v>
      </c>
      <c r="M11" s="53" t="str">
        <f>Fixtures!A11</f>
        <v>RKC Waalwijk</v>
      </c>
      <c r="N11" s="54">
        <f>Fixtures!D11</f>
        <v>43688</v>
      </c>
      <c r="O11" s="53" t="str">
        <f>Fixtures!B11</f>
        <v>AZ</v>
      </c>
      <c r="P11" s="51">
        <f>VLOOKUP($O11,CornerStats!$A$3:$AE$998,5,FALSE)</f>
        <v>15</v>
      </c>
      <c r="Q11" s="51" t="e">
        <f>VLOOKUP($O11,CornerStats!$A$3:$AE$998,7,FALSE)</f>
        <v>#DIV/0!</v>
      </c>
      <c r="R11" s="51">
        <f>VLOOKUP($O11,CornerStats!$A$3:$AE$998,8,FALSE)</f>
        <v>14</v>
      </c>
      <c r="S11" s="51" t="e">
        <f>VLOOKUP($O11,CornerStats!$A$3:$AE$998,10,FALSE)</f>
        <v>#DIV/0!</v>
      </c>
      <c r="T11" s="60">
        <f>VLOOKUP($O11,CornerStats!$A$3:$AE$998,11,FALSE)</f>
        <v>1</v>
      </c>
      <c r="U11" s="60" t="e">
        <f>VLOOKUP($O11,CornerStats!$A$3:$AE$998,13,FALSE)</f>
        <v>#DIV/0!</v>
      </c>
      <c r="V11" s="57">
        <f>VLOOKUP($O11,CornerStats!$A$3:$AE$998,14,FALSE)</f>
        <v>1</v>
      </c>
      <c r="W11" s="57" t="e">
        <f>VLOOKUP($O11,CornerStats!$A$3:$AE$998,16,FALSE)</f>
        <v>#DIV/0!</v>
      </c>
      <c r="X11" s="57">
        <f>VLOOKUP($O11,CornerStats!$A$3:$AE$998,17,FALSE)</f>
        <v>1</v>
      </c>
      <c r="Y11" s="57" t="e">
        <f>VLOOKUP($O11,CornerStats!$A$3:$AE$998,19,FALSE)</f>
        <v>#DIV/0!</v>
      </c>
      <c r="Z11" s="57">
        <f>VLOOKUP($O11,CornerStats!$A$3:$AE$998,20,FALSE)</f>
        <v>0</v>
      </c>
      <c r="AA11" s="57" t="e">
        <f>VLOOKUP($O11,CornerStats!$A$3:$AE$998,22,FALSE)</f>
        <v>#DIV/0!</v>
      </c>
    </row>
    <row r="12" spans="1:27" x14ac:dyDescent="0.3">
      <c r="A12" s="51">
        <f>VLOOKUP($M12,CornerStats!$A$3:$AE$998,5,FALSE)</f>
        <v>10</v>
      </c>
      <c r="B12" s="51" t="e">
        <f>VLOOKUP($M12,CornerStats!$A$3:$AE$998,6,FALSE)</f>
        <v>#DIV/0!</v>
      </c>
      <c r="C12" s="51">
        <f>VLOOKUP($M12,CornerStats!$A$3:$AE$998,8,FALSE)</f>
        <v>5</v>
      </c>
      <c r="D12" s="51" t="e">
        <f>VLOOKUP($M12,CornerStats!$A$3:$AE$998,9,FALSE)</f>
        <v>#DIV/0!</v>
      </c>
      <c r="E12" s="60">
        <f>VLOOKUP($M12,CornerStats!$A$3:$AE$998,11,FALSE)</f>
        <v>5</v>
      </c>
      <c r="F12" s="60" t="e">
        <f>VLOOKUP($M12,CornerStats!$A$3:$AE$998,12,FALSE)</f>
        <v>#DIV/0!</v>
      </c>
      <c r="G12" s="57">
        <f>VLOOKUP($M12,CornerStats!$A$3:$AE$998,14,FALSE)</f>
        <v>1</v>
      </c>
      <c r="H12" s="57" t="e">
        <f>VLOOKUP($M12,CornerStats!$A$3:$AE$998,15,FALSE)</f>
        <v>#DIV/0!</v>
      </c>
      <c r="I12" s="57">
        <f>VLOOKUP($M12,CornerStats!$A$3:$AE$998,17,FALSE)</f>
        <v>0</v>
      </c>
      <c r="J12" s="57" t="e">
        <f>VLOOKUP($M12,CornerStats!$A$3:$AE$998,18,FALSE)</f>
        <v>#DIV/0!</v>
      </c>
      <c r="K12" s="57">
        <f>VLOOKUP($M12,CornerStats!$A$3:$AE$998,20,FALSE)</f>
        <v>1</v>
      </c>
      <c r="L12" s="57" t="e">
        <f>VLOOKUP($M12,CornerStats!$A$3:$AE$998,21,FALSE)</f>
        <v>#DIV/0!</v>
      </c>
      <c r="M12" s="53" t="str">
        <f>Fixtures!A12</f>
        <v>Utrecht</v>
      </c>
      <c r="N12" s="54">
        <f>Fixtures!D12</f>
        <v>43688</v>
      </c>
      <c r="O12" s="53" t="str">
        <f>Fixtures!B12</f>
        <v>PEC Zwolle</v>
      </c>
      <c r="P12" s="51">
        <f>VLOOKUP($O12,CornerStats!$A$3:$AE$998,5,FALSE)</f>
        <v>11</v>
      </c>
      <c r="Q12" s="51" t="e">
        <f>VLOOKUP($O12,CornerStats!$A$3:$AE$998,7,FALSE)</f>
        <v>#DIV/0!</v>
      </c>
      <c r="R12" s="51">
        <f>VLOOKUP($O12,CornerStats!$A$3:$AE$998,8,FALSE)</f>
        <v>2</v>
      </c>
      <c r="S12" s="51" t="e">
        <f>VLOOKUP($O12,CornerStats!$A$3:$AE$998,10,FALSE)</f>
        <v>#DIV/0!</v>
      </c>
      <c r="T12" s="60">
        <f>VLOOKUP($O12,CornerStats!$A$3:$AE$998,11,FALSE)</f>
        <v>9</v>
      </c>
      <c r="U12" s="60" t="e">
        <f>VLOOKUP($O12,CornerStats!$A$3:$AE$998,13,FALSE)</f>
        <v>#DIV/0!</v>
      </c>
      <c r="V12" s="57">
        <f>VLOOKUP($O12,CornerStats!$A$3:$AE$998,14,FALSE)</f>
        <v>1</v>
      </c>
      <c r="W12" s="57" t="e">
        <f>VLOOKUP($O12,CornerStats!$A$3:$AE$998,16,FALSE)</f>
        <v>#DIV/0!</v>
      </c>
      <c r="X12" s="57">
        <f>VLOOKUP($O12,CornerStats!$A$3:$AE$998,17,FALSE)</f>
        <v>1</v>
      </c>
      <c r="Y12" s="57" t="e">
        <f>VLOOKUP($O12,CornerStats!$A$3:$AE$998,19,FALSE)</f>
        <v>#DIV/0!</v>
      </c>
      <c r="Z12" s="57">
        <f>VLOOKUP($O12,CornerStats!$A$3:$AE$998,20,FALSE)</f>
        <v>1</v>
      </c>
      <c r="AA12" s="57" t="e">
        <f>VLOOKUP($O12,CornerStats!$A$3:$AE$998,22,FALSE)</f>
        <v>#DIV/0!</v>
      </c>
    </row>
    <row r="13" spans="1:27" x14ac:dyDescent="0.3">
      <c r="A13" s="51" t="e">
        <f>VLOOKUP($M13,CornerStats!$A$3:$AE$998,5,FALSE)</f>
        <v>#DIV/0!</v>
      </c>
      <c r="B13" s="51" t="e">
        <f>VLOOKUP($M13,CornerStats!$A$3:$AE$998,6,FALSE)</f>
        <v>#DIV/0!</v>
      </c>
      <c r="C13" s="51" t="e">
        <f>VLOOKUP($M13,CornerStats!$A$3:$AE$998,8,FALSE)</f>
        <v>#DIV/0!</v>
      </c>
      <c r="D13" s="51" t="e">
        <f>VLOOKUP($M13,CornerStats!$A$3:$AE$998,9,FALSE)</f>
        <v>#DIV/0!</v>
      </c>
      <c r="E13" s="60" t="e">
        <f>VLOOKUP($M13,CornerStats!$A$3:$AE$998,11,FALSE)</f>
        <v>#DIV/0!</v>
      </c>
      <c r="F13" s="60" t="e">
        <f>VLOOKUP($M13,CornerStats!$A$3:$AE$998,12,FALSE)</f>
        <v>#DIV/0!</v>
      </c>
      <c r="G13" s="57" t="e">
        <f>VLOOKUP($M13,CornerStats!$A$3:$AE$998,14,FALSE)</f>
        <v>#DIV/0!</v>
      </c>
      <c r="H13" s="57" t="e">
        <f>VLOOKUP($M13,CornerStats!$A$3:$AE$998,15,FALSE)</f>
        <v>#DIV/0!</v>
      </c>
      <c r="I13" s="57" t="e">
        <f>VLOOKUP($M13,CornerStats!$A$3:$AE$998,17,FALSE)</f>
        <v>#DIV/0!</v>
      </c>
      <c r="J13" s="57" t="e">
        <f>VLOOKUP($M13,CornerStats!$A$3:$AE$998,18,FALSE)</f>
        <v>#DIV/0!</v>
      </c>
      <c r="K13" s="57" t="e">
        <f>VLOOKUP($M13,CornerStats!$A$3:$AE$998,20,FALSE)</f>
        <v>#DIV/0!</v>
      </c>
      <c r="L13" s="57" t="e">
        <f>VLOOKUP($M13,CornerStats!$A$3:$AE$998,21,FALSE)</f>
        <v>#DIV/0!</v>
      </c>
      <c r="M13" s="53" t="str">
        <f>Fixtures!A13</f>
        <v>Strasbourg</v>
      </c>
      <c r="N13" s="54">
        <f>Fixtures!D13</f>
        <v>43688</v>
      </c>
      <c r="O13" s="53" t="str">
        <f>Fixtures!B13</f>
        <v>Metz</v>
      </c>
      <c r="P13" s="51" t="e">
        <f>VLOOKUP($O13,CornerStats!$A$3:$AE$998,5,FALSE)</f>
        <v>#DIV/0!</v>
      </c>
      <c r="Q13" s="51" t="e">
        <f>VLOOKUP($O13,CornerStats!$A$3:$AE$998,7,FALSE)</f>
        <v>#DIV/0!</v>
      </c>
      <c r="R13" s="51" t="e">
        <f>VLOOKUP($O13,CornerStats!$A$3:$AE$998,8,FALSE)</f>
        <v>#DIV/0!</v>
      </c>
      <c r="S13" s="51" t="e">
        <f>VLOOKUP($O13,CornerStats!$A$3:$AE$998,10,FALSE)</f>
        <v>#DIV/0!</v>
      </c>
      <c r="T13" s="60" t="e">
        <f>VLOOKUP($O13,CornerStats!$A$3:$AE$998,11,FALSE)</f>
        <v>#DIV/0!</v>
      </c>
      <c r="U13" s="60" t="e">
        <f>VLOOKUP($O13,CornerStats!$A$3:$AE$998,13,FALSE)</f>
        <v>#DIV/0!</v>
      </c>
      <c r="V13" s="57" t="e">
        <f>VLOOKUP($O13,CornerStats!$A$3:$AE$998,14,FALSE)</f>
        <v>#DIV/0!</v>
      </c>
      <c r="W13" s="57" t="e">
        <f>VLOOKUP($O13,CornerStats!$A$3:$AE$998,16,FALSE)</f>
        <v>#DIV/0!</v>
      </c>
      <c r="X13" s="57" t="e">
        <f>VLOOKUP($O13,CornerStats!$A$3:$AE$998,17,FALSE)</f>
        <v>#DIV/0!</v>
      </c>
      <c r="Y13" s="57" t="e">
        <f>VLOOKUP($O13,CornerStats!$A$3:$AE$998,19,FALSE)</f>
        <v>#DIV/0!</v>
      </c>
      <c r="Z13" s="57" t="e">
        <f>VLOOKUP($O13,CornerStats!$A$3:$AE$998,20,FALSE)</f>
        <v>#DIV/0!</v>
      </c>
      <c r="AA13" s="57" t="e">
        <f>VLOOKUP($O13,CornerStats!$A$3:$AE$998,22,FALSE)</f>
        <v>#DIV/0!</v>
      </c>
    </row>
    <row r="14" spans="1:27" x14ac:dyDescent="0.3">
      <c r="A14" s="51" t="e">
        <f>VLOOKUP($M14,CornerStats!$A$3:$AE$998,5,FALSE)</f>
        <v>#DIV/0!</v>
      </c>
      <c r="B14" s="51" t="e">
        <f>VLOOKUP($M14,CornerStats!$A$3:$AE$998,6,FALSE)</f>
        <v>#DIV/0!</v>
      </c>
      <c r="C14" s="51" t="e">
        <f>VLOOKUP($M14,CornerStats!$A$3:$AE$998,8,FALSE)</f>
        <v>#DIV/0!</v>
      </c>
      <c r="D14" s="51" t="e">
        <f>VLOOKUP($M14,CornerStats!$A$3:$AE$998,9,FALSE)</f>
        <v>#DIV/0!</v>
      </c>
      <c r="E14" s="60" t="e">
        <f>VLOOKUP($M14,CornerStats!$A$3:$AE$998,11,FALSE)</f>
        <v>#DIV/0!</v>
      </c>
      <c r="F14" s="60" t="e">
        <f>VLOOKUP($M14,CornerStats!$A$3:$AE$998,12,FALSE)</f>
        <v>#DIV/0!</v>
      </c>
      <c r="G14" s="57" t="e">
        <f>VLOOKUP($M14,CornerStats!$A$3:$AE$998,14,FALSE)</f>
        <v>#DIV/0!</v>
      </c>
      <c r="H14" s="57" t="e">
        <f>VLOOKUP($M14,CornerStats!$A$3:$AE$998,15,FALSE)</f>
        <v>#DIV/0!</v>
      </c>
      <c r="I14" s="57" t="e">
        <f>VLOOKUP($M14,CornerStats!$A$3:$AE$998,17,FALSE)</f>
        <v>#DIV/0!</v>
      </c>
      <c r="J14" s="57" t="e">
        <f>VLOOKUP($M14,CornerStats!$A$3:$AE$998,18,FALSE)</f>
        <v>#DIV/0!</v>
      </c>
      <c r="K14" s="57" t="e">
        <f>VLOOKUP($M14,CornerStats!$A$3:$AE$998,20,FALSE)</f>
        <v>#DIV/0!</v>
      </c>
      <c r="L14" s="57" t="e">
        <f>VLOOKUP($M14,CornerStats!$A$3:$AE$998,21,FALSE)</f>
        <v>#DIV/0!</v>
      </c>
      <c r="M14" s="53" t="str">
        <f>Fixtures!A14</f>
        <v>Lille</v>
      </c>
      <c r="N14" s="54">
        <f>Fixtures!D14</f>
        <v>43688</v>
      </c>
      <c r="O14" s="53" t="str">
        <f>Fixtures!B14</f>
        <v>Nantes</v>
      </c>
      <c r="P14" s="51" t="e">
        <f>VLOOKUP($O14,CornerStats!$A$3:$AE$998,5,FALSE)</f>
        <v>#DIV/0!</v>
      </c>
      <c r="Q14" s="51" t="e">
        <f>VLOOKUP($O14,CornerStats!$A$3:$AE$998,7,FALSE)</f>
        <v>#DIV/0!</v>
      </c>
      <c r="R14" s="51" t="e">
        <f>VLOOKUP($O14,CornerStats!$A$3:$AE$998,8,FALSE)</f>
        <v>#DIV/0!</v>
      </c>
      <c r="S14" s="51" t="e">
        <f>VLOOKUP($O14,CornerStats!$A$3:$AE$998,10,FALSE)</f>
        <v>#DIV/0!</v>
      </c>
      <c r="T14" s="60" t="e">
        <f>VLOOKUP($O14,CornerStats!$A$3:$AE$998,11,FALSE)</f>
        <v>#DIV/0!</v>
      </c>
      <c r="U14" s="60" t="e">
        <f>VLOOKUP($O14,CornerStats!$A$3:$AE$998,13,FALSE)</f>
        <v>#DIV/0!</v>
      </c>
      <c r="V14" s="57" t="e">
        <f>VLOOKUP($O14,CornerStats!$A$3:$AE$998,14,FALSE)</f>
        <v>#DIV/0!</v>
      </c>
      <c r="W14" s="57" t="e">
        <f>VLOOKUP($O14,CornerStats!$A$3:$AE$998,16,FALSE)</f>
        <v>#DIV/0!</v>
      </c>
      <c r="X14" s="57" t="e">
        <f>VLOOKUP($O14,CornerStats!$A$3:$AE$998,17,FALSE)</f>
        <v>#DIV/0!</v>
      </c>
      <c r="Y14" s="57" t="e">
        <f>VLOOKUP($O14,CornerStats!$A$3:$AE$998,19,FALSE)</f>
        <v>#DIV/0!</v>
      </c>
      <c r="Z14" s="57" t="e">
        <f>VLOOKUP($O14,CornerStats!$A$3:$AE$998,20,FALSE)</f>
        <v>#DIV/0!</v>
      </c>
      <c r="AA14" s="57" t="e">
        <f>VLOOKUP($O14,CornerStats!$A$3:$AE$998,22,FALSE)</f>
        <v>#DIV/0!</v>
      </c>
    </row>
    <row r="15" spans="1:27" x14ac:dyDescent="0.3">
      <c r="A15" s="51" t="e">
        <f>VLOOKUP($M15,CornerStats!$A$3:$AE$998,5,FALSE)</f>
        <v>#DIV/0!</v>
      </c>
      <c r="B15" s="51" t="e">
        <f>VLOOKUP($M15,CornerStats!$A$3:$AE$998,6,FALSE)</f>
        <v>#DIV/0!</v>
      </c>
      <c r="C15" s="51" t="e">
        <f>VLOOKUP($M15,CornerStats!$A$3:$AE$998,8,FALSE)</f>
        <v>#DIV/0!</v>
      </c>
      <c r="D15" s="51" t="e">
        <f>VLOOKUP($M15,CornerStats!$A$3:$AE$998,9,FALSE)</f>
        <v>#DIV/0!</v>
      </c>
      <c r="E15" s="60" t="e">
        <f>VLOOKUP($M15,CornerStats!$A$3:$AE$998,11,FALSE)</f>
        <v>#DIV/0!</v>
      </c>
      <c r="F15" s="60" t="e">
        <f>VLOOKUP($M15,CornerStats!$A$3:$AE$998,12,FALSE)</f>
        <v>#DIV/0!</v>
      </c>
      <c r="G15" s="57" t="e">
        <f>VLOOKUP($M15,CornerStats!$A$3:$AE$998,14,FALSE)</f>
        <v>#DIV/0!</v>
      </c>
      <c r="H15" s="57" t="e">
        <f>VLOOKUP($M15,CornerStats!$A$3:$AE$998,15,FALSE)</f>
        <v>#DIV/0!</v>
      </c>
      <c r="I15" s="57" t="e">
        <f>VLOOKUP($M15,CornerStats!$A$3:$AE$998,17,FALSE)</f>
        <v>#DIV/0!</v>
      </c>
      <c r="J15" s="57" t="e">
        <f>VLOOKUP($M15,CornerStats!$A$3:$AE$998,18,FALSE)</f>
        <v>#DIV/0!</v>
      </c>
      <c r="K15" s="57" t="e">
        <f>VLOOKUP($M15,CornerStats!$A$3:$AE$998,20,FALSE)</f>
        <v>#DIV/0!</v>
      </c>
      <c r="L15" s="57" t="e">
        <f>VLOOKUP($M15,CornerStats!$A$3:$AE$998,21,FALSE)</f>
        <v>#DIV/0!</v>
      </c>
      <c r="M15" s="53" t="str">
        <f>Fixtures!A15</f>
        <v>PSG</v>
      </c>
      <c r="N15" s="54">
        <f>Fixtures!D15</f>
        <v>43688</v>
      </c>
      <c r="O15" s="53" t="str">
        <f>Fixtures!B15</f>
        <v>Nîmes</v>
      </c>
      <c r="P15" s="51" t="e">
        <f>VLOOKUP($O15,CornerStats!$A$3:$AE$998,5,FALSE)</f>
        <v>#DIV/0!</v>
      </c>
      <c r="Q15" s="51" t="e">
        <f>VLOOKUP($O15,CornerStats!$A$3:$AE$998,7,FALSE)</f>
        <v>#DIV/0!</v>
      </c>
      <c r="R15" s="51" t="e">
        <f>VLOOKUP($O15,CornerStats!$A$3:$AE$998,8,FALSE)</f>
        <v>#DIV/0!</v>
      </c>
      <c r="S15" s="51" t="e">
        <f>VLOOKUP($O15,CornerStats!$A$3:$AE$998,10,FALSE)</f>
        <v>#DIV/0!</v>
      </c>
      <c r="T15" s="60" t="e">
        <f>VLOOKUP($O15,CornerStats!$A$3:$AE$998,11,FALSE)</f>
        <v>#DIV/0!</v>
      </c>
      <c r="U15" s="60" t="e">
        <f>VLOOKUP($O15,CornerStats!$A$3:$AE$998,13,FALSE)</f>
        <v>#DIV/0!</v>
      </c>
      <c r="V15" s="57" t="e">
        <f>VLOOKUP($O15,CornerStats!$A$3:$AE$998,14,FALSE)</f>
        <v>#DIV/0!</v>
      </c>
      <c r="W15" s="57" t="e">
        <f>VLOOKUP($O15,CornerStats!$A$3:$AE$998,16,FALSE)</f>
        <v>#DIV/0!</v>
      </c>
      <c r="X15" s="57" t="e">
        <f>VLOOKUP($O15,CornerStats!$A$3:$AE$998,17,FALSE)</f>
        <v>#DIV/0!</v>
      </c>
      <c r="Y15" s="57" t="e">
        <f>VLOOKUP($O15,CornerStats!$A$3:$AE$998,19,FALSE)</f>
        <v>#DIV/0!</v>
      </c>
      <c r="Z15" s="57" t="e">
        <f>VLOOKUP($O15,CornerStats!$A$3:$AE$998,20,FALSE)</f>
        <v>#DIV/0!</v>
      </c>
      <c r="AA15" s="57" t="e">
        <f>VLOOKUP($O15,CornerStats!$A$3:$AE$998,22,FALSE)</f>
        <v>#DIV/0!</v>
      </c>
    </row>
    <row r="16" spans="1:27" x14ac:dyDescent="0.3">
      <c r="A16" s="51" t="e">
        <f>VLOOKUP($M16,CornerStats!$A$3:$AE$998,5,FALSE)</f>
        <v>#DIV/0!</v>
      </c>
      <c r="B16" s="51" t="e">
        <f>VLOOKUP($M16,CornerStats!$A$3:$AE$998,6,FALSE)</f>
        <v>#DIV/0!</v>
      </c>
      <c r="C16" s="51" t="e">
        <f>VLOOKUP($M16,CornerStats!$A$3:$AE$998,8,FALSE)</f>
        <v>#DIV/0!</v>
      </c>
      <c r="D16" s="51" t="e">
        <f>VLOOKUP($M16,CornerStats!$A$3:$AE$998,9,FALSE)</f>
        <v>#DIV/0!</v>
      </c>
      <c r="E16" s="60" t="e">
        <f>VLOOKUP($M16,CornerStats!$A$3:$AE$998,11,FALSE)</f>
        <v>#DIV/0!</v>
      </c>
      <c r="F16" s="60" t="e">
        <f>VLOOKUP($M16,CornerStats!$A$3:$AE$998,12,FALSE)</f>
        <v>#DIV/0!</v>
      </c>
      <c r="G16" s="57" t="e">
        <f>VLOOKUP($M16,CornerStats!$A$3:$AE$998,14,FALSE)</f>
        <v>#DIV/0!</v>
      </c>
      <c r="H16" s="57" t="e">
        <f>VLOOKUP($M16,CornerStats!$A$3:$AE$998,15,FALSE)</f>
        <v>#DIV/0!</v>
      </c>
      <c r="I16" s="57" t="e">
        <f>VLOOKUP($M16,CornerStats!$A$3:$AE$998,17,FALSE)</f>
        <v>#DIV/0!</v>
      </c>
      <c r="J16" s="57" t="e">
        <f>VLOOKUP($M16,CornerStats!$A$3:$AE$998,18,FALSE)</f>
        <v>#DIV/0!</v>
      </c>
      <c r="K16" s="57" t="e">
        <f>VLOOKUP($M16,CornerStats!$A$3:$AE$998,20,FALSE)</f>
        <v>#DIV/0!</v>
      </c>
      <c r="L16" s="57" t="e">
        <f>VLOOKUP($M16,CornerStats!$A$3:$AE$998,21,FALSE)</f>
        <v>#DIV/0!</v>
      </c>
      <c r="M16" s="53" t="str">
        <f>Fixtures!A16</f>
        <v>Sporting Braga</v>
      </c>
      <c r="N16" s="54">
        <f>Fixtures!D16</f>
        <v>43688</v>
      </c>
      <c r="O16" s="53" t="str">
        <f>Fixtures!B16</f>
        <v>Moreirense</v>
      </c>
      <c r="P16" s="51" t="e">
        <f>VLOOKUP($O16,CornerStats!$A$3:$AE$998,5,FALSE)</f>
        <v>#DIV/0!</v>
      </c>
      <c r="Q16" s="51" t="e">
        <f>VLOOKUP($O16,CornerStats!$A$3:$AE$998,7,FALSE)</f>
        <v>#DIV/0!</v>
      </c>
      <c r="R16" s="51" t="e">
        <f>VLOOKUP($O16,CornerStats!$A$3:$AE$998,8,FALSE)</f>
        <v>#DIV/0!</v>
      </c>
      <c r="S16" s="51" t="e">
        <f>VLOOKUP($O16,CornerStats!$A$3:$AE$998,10,FALSE)</f>
        <v>#DIV/0!</v>
      </c>
      <c r="T16" s="60" t="e">
        <f>VLOOKUP($O16,CornerStats!$A$3:$AE$998,11,FALSE)</f>
        <v>#DIV/0!</v>
      </c>
      <c r="U16" s="60" t="e">
        <f>VLOOKUP($O16,CornerStats!$A$3:$AE$998,13,FALSE)</f>
        <v>#DIV/0!</v>
      </c>
      <c r="V16" s="57" t="e">
        <f>VLOOKUP($O16,CornerStats!$A$3:$AE$998,14,FALSE)</f>
        <v>#DIV/0!</v>
      </c>
      <c r="W16" s="57" t="e">
        <f>VLOOKUP($O16,CornerStats!$A$3:$AE$998,16,FALSE)</f>
        <v>#DIV/0!</v>
      </c>
      <c r="X16" s="57" t="e">
        <f>VLOOKUP($O16,CornerStats!$A$3:$AE$998,17,FALSE)</f>
        <v>#DIV/0!</v>
      </c>
      <c r="Y16" s="57" t="e">
        <f>VLOOKUP($O16,CornerStats!$A$3:$AE$998,19,FALSE)</f>
        <v>#DIV/0!</v>
      </c>
      <c r="Z16" s="57" t="e">
        <f>VLOOKUP($O16,CornerStats!$A$3:$AE$998,20,FALSE)</f>
        <v>#DIV/0!</v>
      </c>
      <c r="AA16" s="57" t="e">
        <f>VLOOKUP($O16,CornerStats!$A$3:$AE$998,22,FALSE)</f>
        <v>#DIV/0!</v>
      </c>
    </row>
    <row r="17" spans="1:27" x14ac:dyDescent="0.3">
      <c r="A17" s="51" t="e">
        <f>VLOOKUP($M17,CornerStats!$A$3:$AE$998,5,FALSE)</f>
        <v>#DIV/0!</v>
      </c>
      <c r="B17" s="51" t="e">
        <f>VLOOKUP($M17,CornerStats!$A$3:$AE$998,6,FALSE)</f>
        <v>#DIV/0!</v>
      </c>
      <c r="C17" s="51" t="e">
        <f>VLOOKUP($M17,CornerStats!$A$3:$AE$998,8,FALSE)</f>
        <v>#DIV/0!</v>
      </c>
      <c r="D17" s="51" t="e">
        <f>VLOOKUP($M17,CornerStats!$A$3:$AE$998,9,FALSE)</f>
        <v>#DIV/0!</v>
      </c>
      <c r="E17" s="60" t="e">
        <f>VLOOKUP($M17,CornerStats!$A$3:$AE$998,11,FALSE)</f>
        <v>#DIV/0!</v>
      </c>
      <c r="F17" s="60" t="e">
        <f>VLOOKUP($M17,CornerStats!$A$3:$AE$998,12,FALSE)</f>
        <v>#DIV/0!</v>
      </c>
      <c r="G17" s="57" t="e">
        <f>VLOOKUP($M17,CornerStats!$A$3:$AE$998,14,FALSE)</f>
        <v>#DIV/0!</v>
      </c>
      <c r="H17" s="57" t="e">
        <f>VLOOKUP($M17,CornerStats!$A$3:$AE$998,15,FALSE)</f>
        <v>#DIV/0!</v>
      </c>
      <c r="I17" s="57" t="e">
        <f>VLOOKUP($M17,CornerStats!$A$3:$AE$998,17,FALSE)</f>
        <v>#DIV/0!</v>
      </c>
      <c r="J17" s="57" t="e">
        <f>VLOOKUP($M17,CornerStats!$A$3:$AE$998,18,FALSE)</f>
        <v>#DIV/0!</v>
      </c>
      <c r="K17" s="57" t="e">
        <f>VLOOKUP($M17,CornerStats!$A$3:$AE$998,20,FALSE)</f>
        <v>#DIV/0!</v>
      </c>
      <c r="L17" s="57" t="e">
        <f>VLOOKUP($M17,CornerStats!$A$3:$AE$998,21,FALSE)</f>
        <v>#DIV/0!</v>
      </c>
      <c r="M17" s="53" t="str">
        <f>Fixtures!A17</f>
        <v>Marítimo</v>
      </c>
      <c r="N17" s="54">
        <f>Fixtures!D17</f>
        <v>43688</v>
      </c>
      <c r="O17" s="53" t="str">
        <f>Fixtures!B17</f>
        <v>Sporting CP</v>
      </c>
      <c r="P17" s="51" t="e">
        <f>VLOOKUP($O17,CornerStats!$A$3:$AE$998,5,FALSE)</f>
        <v>#DIV/0!</v>
      </c>
      <c r="Q17" s="51" t="e">
        <f>VLOOKUP($O17,CornerStats!$A$3:$AE$998,7,FALSE)</f>
        <v>#DIV/0!</v>
      </c>
      <c r="R17" s="51" t="e">
        <f>VLOOKUP($O17,CornerStats!$A$3:$AE$998,8,FALSE)</f>
        <v>#DIV/0!</v>
      </c>
      <c r="S17" s="51" t="e">
        <f>VLOOKUP($O17,CornerStats!$A$3:$AE$998,10,FALSE)</f>
        <v>#DIV/0!</v>
      </c>
      <c r="T17" s="60" t="e">
        <f>VLOOKUP($O17,CornerStats!$A$3:$AE$998,11,FALSE)</f>
        <v>#DIV/0!</v>
      </c>
      <c r="U17" s="60" t="e">
        <f>VLOOKUP($O17,CornerStats!$A$3:$AE$998,13,FALSE)</f>
        <v>#DIV/0!</v>
      </c>
      <c r="V17" s="57" t="e">
        <f>VLOOKUP($O17,CornerStats!$A$3:$AE$998,14,FALSE)</f>
        <v>#DIV/0!</v>
      </c>
      <c r="W17" s="57" t="e">
        <f>VLOOKUP($O17,CornerStats!$A$3:$AE$998,16,FALSE)</f>
        <v>#DIV/0!</v>
      </c>
      <c r="X17" s="57" t="e">
        <f>VLOOKUP($O17,CornerStats!$A$3:$AE$998,17,FALSE)</f>
        <v>#DIV/0!</v>
      </c>
      <c r="Y17" s="57" t="e">
        <f>VLOOKUP($O17,CornerStats!$A$3:$AE$998,19,FALSE)</f>
        <v>#DIV/0!</v>
      </c>
      <c r="Z17" s="57" t="e">
        <f>VLOOKUP($O17,CornerStats!$A$3:$AE$998,20,FALSE)</f>
        <v>#DIV/0!</v>
      </c>
      <c r="AA17" s="57" t="e">
        <f>VLOOKUP($O17,CornerStats!$A$3:$AE$998,22,FALSE)</f>
        <v>#DIV/0!</v>
      </c>
    </row>
    <row r="18" spans="1:27" x14ac:dyDescent="0.3">
      <c r="A18" s="51" t="e">
        <f>VLOOKUP($M18,CornerStats!$A$3:$AE$998,5,FALSE)</f>
        <v>#DIV/0!</v>
      </c>
      <c r="B18" s="51" t="e">
        <f>VLOOKUP($M18,CornerStats!$A$3:$AE$998,6,FALSE)</f>
        <v>#DIV/0!</v>
      </c>
      <c r="C18" s="51" t="e">
        <f>VLOOKUP($M18,CornerStats!$A$3:$AE$998,8,FALSE)</f>
        <v>#DIV/0!</v>
      </c>
      <c r="D18" s="51" t="e">
        <f>VLOOKUP($M18,CornerStats!$A$3:$AE$998,9,FALSE)</f>
        <v>#DIV/0!</v>
      </c>
      <c r="E18" s="60" t="e">
        <f>VLOOKUP($M18,CornerStats!$A$3:$AE$998,11,FALSE)</f>
        <v>#DIV/0!</v>
      </c>
      <c r="F18" s="60" t="e">
        <f>VLOOKUP($M18,CornerStats!$A$3:$AE$998,12,FALSE)</f>
        <v>#DIV/0!</v>
      </c>
      <c r="G18" s="57" t="e">
        <f>VLOOKUP($M18,CornerStats!$A$3:$AE$998,14,FALSE)</f>
        <v>#DIV/0!</v>
      </c>
      <c r="H18" s="57" t="e">
        <f>VLOOKUP($M18,CornerStats!$A$3:$AE$998,15,FALSE)</f>
        <v>#DIV/0!</v>
      </c>
      <c r="I18" s="57" t="e">
        <f>VLOOKUP($M18,CornerStats!$A$3:$AE$998,17,FALSE)</f>
        <v>#DIV/0!</v>
      </c>
      <c r="J18" s="57" t="e">
        <f>VLOOKUP($M18,CornerStats!$A$3:$AE$998,18,FALSE)</f>
        <v>#DIV/0!</v>
      </c>
      <c r="K18" s="57" t="e">
        <f>VLOOKUP($M18,CornerStats!$A$3:$AE$998,20,FALSE)</f>
        <v>#DIV/0!</v>
      </c>
      <c r="L18" s="57" t="e">
        <f>VLOOKUP($M18,CornerStats!$A$3:$AE$998,21,FALSE)</f>
        <v>#DIV/0!</v>
      </c>
      <c r="M18" s="53" t="str">
        <f>Fixtures!A18</f>
        <v>Boavista</v>
      </c>
      <c r="N18" s="54">
        <f>Fixtures!D18</f>
        <v>43688</v>
      </c>
      <c r="O18" s="53" t="str">
        <f>Fixtures!B18</f>
        <v>Desportivo Aves</v>
      </c>
      <c r="P18" s="51" t="e">
        <f>VLOOKUP($O18,CornerStats!$A$3:$AE$998,5,FALSE)</f>
        <v>#DIV/0!</v>
      </c>
      <c r="Q18" s="51" t="e">
        <f>VLOOKUP($O18,CornerStats!$A$3:$AE$998,7,FALSE)</f>
        <v>#DIV/0!</v>
      </c>
      <c r="R18" s="51" t="e">
        <f>VLOOKUP($O18,CornerStats!$A$3:$AE$998,8,FALSE)</f>
        <v>#DIV/0!</v>
      </c>
      <c r="S18" s="51" t="e">
        <f>VLOOKUP($O18,CornerStats!$A$3:$AE$998,10,FALSE)</f>
        <v>#DIV/0!</v>
      </c>
      <c r="T18" s="60" t="e">
        <f>VLOOKUP($O18,CornerStats!$A$3:$AE$998,11,FALSE)</f>
        <v>#DIV/0!</v>
      </c>
      <c r="U18" s="60" t="e">
        <f>VLOOKUP($O18,CornerStats!$A$3:$AE$998,13,FALSE)</f>
        <v>#DIV/0!</v>
      </c>
      <c r="V18" s="57" t="e">
        <f>VLOOKUP($O18,CornerStats!$A$3:$AE$998,14,FALSE)</f>
        <v>#DIV/0!</v>
      </c>
      <c r="W18" s="57" t="e">
        <f>VLOOKUP($O18,CornerStats!$A$3:$AE$998,16,FALSE)</f>
        <v>#DIV/0!</v>
      </c>
      <c r="X18" s="57" t="e">
        <f>VLOOKUP($O18,CornerStats!$A$3:$AE$998,17,FALSE)</f>
        <v>#DIV/0!</v>
      </c>
      <c r="Y18" s="57" t="e">
        <f>VLOOKUP($O18,CornerStats!$A$3:$AE$998,19,FALSE)</f>
        <v>#DIV/0!</v>
      </c>
      <c r="Z18" s="57" t="e">
        <f>VLOOKUP($O18,CornerStats!$A$3:$AE$998,20,FALSE)</f>
        <v>#DIV/0!</v>
      </c>
      <c r="AA18" s="57" t="e">
        <f>VLOOKUP($O18,CornerStats!$A$3:$AE$998,22,FALSE)</f>
        <v>#DIV/0!</v>
      </c>
    </row>
    <row r="19" spans="1:27" x14ac:dyDescent="0.3">
      <c r="A19" s="51" t="e">
        <f>VLOOKUP($M19,CornerStats!$A$3:$AE$998,5,FALSE)</f>
        <v>#DIV/0!</v>
      </c>
      <c r="B19" s="51" t="e">
        <f>VLOOKUP($M19,CornerStats!$A$3:$AE$998,6,FALSE)</f>
        <v>#DIV/0!</v>
      </c>
      <c r="C19" s="51" t="e">
        <f>VLOOKUP($M19,CornerStats!$A$3:$AE$998,8,FALSE)</f>
        <v>#DIV/0!</v>
      </c>
      <c r="D19" s="51" t="e">
        <f>VLOOKUP($M19,CornerStats!$A$3:$AE$998,9,FALSE)</f>
        <v>#DIV/0!</v>
      </c>
      <c r="E19" s="60" t="e">
        <f>VLOOKUP($M19,CornerStats!$A$3:$AE$998,11,FALSE)</f>
        <v>#DIV/0!</v>
      </c>
      <c r="F19" s="60" t="e">
        <f>VLOOKUP($M19,CornerStats!$A$3:$AE$998,12,FALSE)</f>
        <v>#DIV/0!</v>
      </c>
      <c r="G19" s="57" t="e">
        <f>VLOOKUP($M19,CornerStats!$A$3:$AE$998,14,FALSE)</f>
        <v>#DIV/0!</v>
      </c>
      <c r="H19" s="57" t="e">
        <f>VLOOKUP($M19,CornerStats!$A$3:$AE$998,15,FALSE)</f>
        <v>#DIV/0!</v>
      </c>
      <c r="I19" s="57" t="e">
        <f>VLOOKUP($M19,CornerStats!$A$3:$AE$998,17,FALSE)</f>
        <v>#DIV/0!</v>
      </c>
      <c r="J19" s="57" t="e">
        <f>VLOOKUP($M19,CornerStats!$A$3:$AE$998,18,FALSE)</f>
        <v>#DIV/0!</v>
      </c>
      <c r="K19" s="57" t="e">
        <f>VLOOKUP($M19,CornerStats!$A$3:$AE$998,20,FALSE)</f>
        <v>#DIV/0!</v>
      </c>
      <c r="L19" s="57" t="e">
        <f>VLOOKUP($M19,CornerStats!$A$3:$AE$998,21,FALSE)</f>
        <v>#DIV/0!</v>
      </c>
      <c r="M19" s="53" t="str">
        <f>Fixtures!A19</f>
        <v>Feirense</v>
      </c>
      <c r="N19" s="54">
        <f>Fixtures!D19</f>
        <v>43688</v>
      </c>
      <c r="O19" s="53" t="str">
        <f>Fixtures!B19</f>
        <v>Vilafranquense</v>
      </c>
      <c r="P19" s="51" t="e">
        <f>VLOOKUP($O19,CornerStats!$A$3:$AE$998,5,FALSE)</f>
        <v>#N/A</v>
      </c>
      <c r="Q19" s="51" t="e">
        <f>VLOOKUP($O19,CornerStats!$A$3:$AE$998,7,FALSE)</f>
        <v>#N/A</v>
      </c>
      <c r="R19" s="51" t="e">
        <f>VLOOKUP($O19,CornerStats!$A$3:$AE$998,8,FALSE)</f>
        <v>#N/A</v>
      </c>
      <c r="S19" s="51" t="e">
        <f>VLOOKUP($O19,CornerStats!$A$3:$AE$998,10,FALSE)</f>
        <v>#N/A</v>
      </c>
      <c r="T19" s="60" t="e">
        <f>VLOOKUP($O19,CornerStats!$A$3:$AE$998,11,FALSE)</f>
        <v>#N/A</v>
      </c>
      <c r="U19" s="60" t="e">
        <f>VLOOKUP($O19,CornerStats!$A$3:$AE$998,13,FALSE)</f>
        <v>#N/A</v>
      </c>
      <c r="V19" s="57" t="e">
        <f>VLOOKUP($O19,CornerStats!$A$3:$AE$998,14,FALSE)</f>
        <v>#N/A</v>
      </c>
      <c r="W19" s="57" t="e">
        <f>VLOOKUP($O19,CornerStats!$A$3:$AE$998,16,FALSE)</f>
        <v>#N/A</v>
      </c>
      <c r="X19" s="57" t="e">
        <f>VLOOKUP($O19,CornerStats!$A$3:$AE$998,17,FALSE)</f>
        <v>#N/A</v>
      </c>
      <c r="Y19" s="57" t="e">
        <f>VLOOKUP($O19,CornerStats!$A$3:$AE$998,19,FALSE)</f>
        <v>#N/A</v>
      </c>
      <c r="Z19" s="57" t="e">
        <f>VLOOKUP($O19,CornerStats!$A$3:$AE$998,20,FALSE)</f>
        <v>#N/A</v>
      </c>
      <c r="AA19" s="57" t="e">
        <f>VLOOKUP($O19,CornerStats!$A$3:$AE$998,22,FALSE)</f>
        <v>#N/A</v>
      </c>
    </row>
    <row r="20" spans="1:27" x14ac:dyDescent="0.3">
      <c r="A20" s="51" t="e">
        <f>VLOOKUP($M20,CornerStats!$A$3:$AE$998,5,FALSE)</f>
        <v>#DIV/0!</v>
      </c>
      <c r="B20" s="51" t="e">
        <f>VLOOKUP($M20,CornerStats!$A$3:$AE$998,6,FALSE)</f>
        <v>#DIV/0!</v>
      </c>
      <c r="C20" s="51" t="e">
        <f>VLOOKUP($M20,CornerStats!$A$3:$AE$998,8,FALSE)</f>
        <v>#DIV/0!</v>
      </c>
      <c r="D20" s="51" t="e">
        <f>VLOOKUP($M20,CornerStats!$A$3:$AE$998,9,FALSE)</f>
        <v>#DIV/0!</v>
      </c>
      <c r="E20" s="60" t="e">
        <f>VLOOKUP($M20,CornerStats!$A$3:$AE$998,11,FALSE)</f>
        <v>#DIV/0!</v>
      </c>
      <c r="F20" s="60" t="e">
        <f>VLOOKUP($M20,CornerStats!$A$3:$AE$998,12,FALSE)</f>
        <v>#DIV/0!</v>
      </c>
      <c r="G20" s="57" t="e">
        <f>VLOOKUP($M20,CornerStats!$A$3:$AE$998,14,FALSE)</f>
        <v>#DIV/0!</v>
      </c>
      <c r="H20" s="57" t="e">
        <f>VLOOKUP($M20,CornerStats!$A$3:$AE$998,15,FALSE)</f>
        <v>#DIV/0!</v>
      </c>
      <c r="I20" s="57" t="e">
        <f>VLOOKUP($M20,CornerStats!$A$3:$AE$998,17,FALSE)</f>
        <v>#DIV/0!</v>
      </c>
      <c r="J20" s="57" t="e">
        <f>VLOOKUP($M20,CornerStats!$A$3:$AE$998,18,FALSE)</f>
        <v>#DIV/0!</v>
      </c>
      <c r="K20" s="57" t="e">
        <f>VLOOKUP($M20,CornerStats!$A$3:$AE$998,20,FALSE)</f>
        <v>#DIV/0!</v>
      </c>
      <c r="L20" s="57" t="e">
        <f>VLOOKUP($M20,CornerStats!$A$3:$AE$998,21,FALSE)</f>
        <v>#DIV/0!</v>
      </c>
      <c r="M20" s="53" t="str">
        <f>Fixtures!A20</f>
        <v>Académica</v>
      </c>
      <c r="N20" s="54">
        <f>Fixtures!D20</f>
        <v>43688</v>
      </c>
      <c r="O20" s="53" t="str">
        <f>Fixtures!B20</f>
        <v>Leixões</v>
      </c>
      <c r="P20" s="51" t="e">
        <f>VLOOKUP($O20,CornerStats!$A$3:$AE$998,5,FALSE)</f>
        <v>#DIV/0!</v>
      </c>
      <c r="Q20" s="51" t="e">
        <f>VLOOKUP($O20,CornerStats!$A$3:$AE$998,7,FALSE)</f>
        <v>#DIV/0!</v>
      </c>
      <c r="R20" s="51" t="e">
        <f>VLOOKUP($O20,CornerStats!$A$3:$AE$998,8,FALSE)</f>
        <v>#DIV/0!</v>
      </c>
      <c r="S20" s="51" t="e">
        <f>VLOOKUP($O20,CornerStats!$A$3:$AE$998,10,FALSE)</f>
        <v>#DIV/0!</v>
      </c>
      <c r="T20" s="60" t="e">
        <f>VLOOKUP($O20,CornerStats!$A$3:$AE$998,11,FALSE)</f>
        <v>#DIV/0!</v>
      </c>
      <c r="U20" s="60" t="e">
        <f>VLOOKUP($O20,CornerStats!$A$3:$AE$998,13,FALSE)</f>
        <v>#DIV/0!</v>
      </c>
      <c r="V20" s="57" t="e">
        <f>VLOOKUP($O20,CornerStats!$A$3:$AE$998,14,FALSE)</f>
        <v>#DIV/0!</v>
      </c>
      <c r="W20" s="57" t="e">
        <f>VLOOKUP($O20,CornerStats!$A$3:$AE$998,16,FALSE)</f>
        <v>#DIV/0!</v>
      </c>
      <c r="X20" s="57" t="e">
        <f>VLOOKUP($O20,CornerStats!$A$3:$AE$998,17,FALSE)</f>
        <v>#DIV/0!</v>
      </c>
      <c r="Y20" s="57" t="e">
        <f>VLOOKUP($O20,CornerStats!$A$3:$AE$998,19,FALSE)</f>
        <v>#DIV/0!</v>
      </c>
      <c r="Z20" s="57" t="e">
        <f>VLOOKUP($O20,CornerStats!$A$3:$AE$998,20,FALSE)</f>
        <v>#DIV/0!</v>
      </c>
      <c r="AA20" s="57" t="e">
        <f>VLOOKUP($O20,CornerStats!$A$3:$AE$998,22,FALSE)</f>
        <v>#DIV/0!</v>
      </c>
    </row>
    <row r="21" spans="1:27" x14ac:dyDescent="0.3">
      <c r="A21" s="51" t="e">
        <f>VLOOKUP($M21,CornerStats!$A$3:$AE$998,5,FALSE)</f>
        <v>#DIV/0!</v>
      </c>
      <c r="B21" s="51" t="e">
        <f>VLOOKUP($M21,CornerStats!$A$3:$AE$998,6,FALSE)</f>
        <v>#DIV/0!</v>
      </c>
      <c r="C21" s="51" t="e">
        <f>VLOOKUP($M21,CornerStats!$A$3:$AE$998,8,FALSE)</f>
        <v>#DIV/0!</v>
      </c>
      <c r="D21" s="51" t="e">
        <f>VLOOKUP($M21,CornerStats!$A$3:$AE$998,9,FALSE)</f>
        <v>#DIV/0!</v>
      </c>
      <c r="E21" s="60" t="e">
        <f>VLOOKUP($M21,CornerStats!$A$3:$AE$998,11,FALSE)</f>
        <v>#DIV/0!</v>
      </c>
      <c r="F21" s="60" t="e">
        <f>VLOOKUP($M21,CornerStats!$A$3:$AE$998,12,FALSE)</f>
        <v>#DIV/0!</v>
      </c>
      <c r="G21" s="57" t="e">
        <f>VLOOKUP($M21,CornerStats!$A$3:$AE$998,14,FALSE)</f>
        <v>#DIV/0!</v>
      </c>
      <c r="H21" s="57" t="e">
        <f>VLOOKUP($M21,CornerStats!$A$3:$AE$998,15,FALSE)</f>
        <v>#DIV/0!</v>
      </c>
      <c r="I21" s="57" t="e">
        <f>VLOOKUP($M21,CornerStats!$A$3:$AE$998,17,FALSE)</f>
        <v>#DIV/0!</v>
      </c>
      <c r="J21" s="57" t="e">
        <f>VLOOKUP($M21,CornerStats!$A$3:$AE$998,18,FALSE)</f>
        <v>#DIV/0!</v>
      </c>
      <c r="K21" s="57" t="e">
        <f>VLOOKUP($M21,CornerStats!$A$3:$AE$998,20,FALSE)</f>
        <v>#DIV/0!</v>
      </c>
      <c r="L21" s="57" t="e">
        <f>VLOOKUP($M21,CornerStats!$A$3:$AE$998,21,FALSE)</f>
        <v>#DIV/0!</v>
      </c>
      <c r="M21" s="53" t="str">
        <f>Fixtures!A21</f>
        <v>Sporting Covilhã</v>
      </c>
      <c r="N21" s="54">
        <f>Fixtures!D21</f>
        <v>43688</v>
      </c>
      <c r="O21" s="53" t="str">
        <f>Fixtures!B21</f>
        <v>Porto II</v>
      </c>
      <c r="P21" s="51" t="e">
        <f>VLOOKUP($O21,CornerStats!$A$3:$AE$998,5,FALSE)</f>
        <v>#DIV/0!</v>
      </c>
      <c r="Q21" s="51" t="e">
        <f>VLOOKUP($O21,CornerStats!$A$3:$AE$998,7,FALSE)</f>
        <v>#DIV/0!</v>
      </c>
      <c r="R21" s="51" t="e">
        <f>VLOOKUP($O21,CornerStats!$A$3:$AE$998,8,FALSE)</f>
        <v>#DIV/0!</v>
      </c>
      <c r="S21" s="51" t="e">
        <f>VLOOKUP($O21,CornerStats!$A$3:$AE$998,10,FALSE)</f>
        <v>#DIV/0!</v>
      </c>
      <c r="T21" s="60" t="e">
        <f>VLOOKUP($O21,CornerStats!$A$3:$AE$998,11,FALSE)</f>
        <v>#DIV/0!</v>
      </c>
      <c r="U21" s="60" t="e">
        <f>VLOOKUP($O21,CornerStats!$A$3:$AE$998,13,FALSE)</f>
        <v>#DIV/0!</v>
      </c>
      <c r="V21" s="57" t="e">
        <f>VLOOKUP($O21,CornerStats!$A$3:$AE$998,14,FALSE)</f>
        <v>#DIV/0!</v>
      </c>
      <c r="W21" s="57" t="e">
        <f>VLOOKUP($O21,CornerStats!$A$3:$AE$998,16,FALSE)</f>
        <v>#DIV/0!</v>
      </c>
      <c r="X21" s="57" t="e">
        <f>VLOOKUP($O21,CornerStats!$A$3:$AE$998,17,FALSE)</f>
        <v>#DIV/0!</v>
      </c>
      <c r="Y21" s="57" t="e">
        <f>VLOOKUP($O21,CornerStats!$A$3:$AE$998,19,FALSE)</f>
        <v>#DIV/0!</v>
      </c>
      <c r="Z21" s="57" t="e">
        <f>VLOOKUP($O21,CornerStats!$A$3:$AE$998,20,FALSE)</f>
        <v>#DIV/0!</v>
      </c>
      <c r="AA21" s="57" t="e">
        <f>VLOOKUP($O21,CornerStats!$A$3:$AE$998,22,FALSE)</f>
        <v>#DIV/0!</v>
      </c>
    </row>
    <row r="22" spans="1:27" x14ac:dyDescent="0.3">
      <c r="A22" s="51" t="e">
        <f>VLOOKUP($M22,CornerStats!$A$3:$AE$998,5,FALSE)</f>
        <v>#DIV/0!</v>
      </c>
      <c r="B22" s="51" t="e">
        <f>VLOOKUP($M22,CornerStats!$A$3:$AE$998,6,FALSE)</f>
        <v>#DIV/0!</v>
      </c>
      <c r="C22" s="51" t="e">
        <f>VLOOKUP($M22,CornerStats!$A$3:$AE$998,8,FALSE)</f>
        <v>#DIV/0!</v>
      </c>
      <c r="D22" s="51" t="e">
        <f>VLOOKUP($M22,CornerStats!$A$3:$AE$998,9,FALSE)</f>
        <v>#DIV/0!</v>
      </c>
      <c r="E22" s="60" t="e">
        <f>VLOOKUP($M22,CornerStats!$A$3:$AE$998,11,FALSE)</f>
        <v>#DIV/0!</v>
      </c>
      <c r="F22" s="60" t="e">
        <f>VLOOKUP($M22,CornerStats!$A$3:$AE$998,12,FALSE)</f>
        <v>#DIV/0!</v>
      </c>
      <c r="G22" s="57" t="e">
        <f>VLOOKUP($M22,CornerStats!$A$3:$AE$998,14,FALSE)</f>
        <v>#DIV/0!</v>
      </c>
      <c r="H22" s="57" t="e">
        <f>VLOOKUP($M22,CornerStats!$A$3:$AE$998,15,FALSE)</f>
        <v>#DIV/0!</v>
      </c>
      <c r="I22" s="57" t="e">
        <f>VLOOKUP($M22,CornerStats!$A$3:$AE$998,17,FALSE)</f>
        <v>#DIV/0!</v>
      </c>
      <c r="J22" s="57" t="e">
        <f>VLOOKUP($M22,CornerStats!$A$3:$AE$998,18,FALSE)</f>
        <v>#DIV/0!</v>
      </c>
      <c r="K22" s="57" t="e">
        <f>VLOOKUP($M22,CornerStats!$A$3:$AE$998,20,FALSE)</f>
        <v>#DIV/0!</v>
      </c>
      <c r="L22" s="57" t="e">
        <f>VLOOKUP($M22,CornerStats!$A$3:$AE$998,21,FALSE)</f>
        <v>#DIV/0!</v>
      </c>
      <c r="M22" s="53" t="str">
        <f>Fixtures!A22</f>
        <v>Penafiel</v>
      </c>
      <c r="N22" s="54">
        <f>Fixtures!D22</f>
        <v>43688</v>
      </c>
      <c r="O22" s="53" t="str">
        <f>Fixtures!B22</f>
        <v>Academico Viseu</v>
      </c>
      <c r="P22" s="51" t="e">
        <f>VLOOKUP($O22,CornerStats!$A$3:$AE$998,5,FALSE)</f>
        <v>#DIV/0!</v>
      </c>
      <c r="Q22" s="51" t="e">
        <f>VLOOKUP($O22,CornerStats!$A$3:$AE$998,7,FALSE)</f>
        <v>#DIV/0!</v>
      </c>
      <c r="R22" s="51" t="e">
        <f>VLOOKUP($O22,CornerStats!$A$3:$AE$998,8,FALSE)</f>
        <v>#DIV/0!</v>
      </c>
      <c r="S22" s="51" t="e">
        <f>VLOOKUP($O22,CornerStats!$A$3:$AE$998,10,FALSE)</f>
        <v>#DIV/0!</v>
      </c>
      <c r="T22" s="60" t="e">
        <f>VLOOKUP($O22,CornerStats!$A$3:$AE$998,11,FALSE)</f>
        <v>#DIV/0!</v>
      </c>
      <c r="U22" s="60" t="e">
        <f>VLOOKUP($O22,CornerStats!$A$3:$AE$998,13,FALSE)</f>
        <v>#DIV/0!</v>
      </c>
      <c r="V22" s="57" t="e">
        <f>VLOOKUP($O22,CornerStats!$A$3:$AE$998,14,FALSE)</f>
        <v>#DIV/0!</v>
      </c>
      <c r="W22" s="57" t="e">
        <f>VLOOKUP($O22,CornerStats!$A$3:$AE$998,16,FALSE)</f>
        <v>#DIV/0!</v>
      </c>
      <c r="X22" s="57" t="e">
        <f>VLOOKUP($O22,CornerStats!$A$3:$AE$998,17,FALSE)</f>
        <v>#DIV/0!</v>
      </c>
      <c r="Y22" s="57" t="e">
        <f>VLOOKUP($O22,CornerStats!$A$3:$AE$998,19,FALSE)</f>
        <v>#DIV/0!</v>
      </c>
      <c r="Z22" s="57" t="e">
        <f>VLOOKUP($O22,CornerStats!$A$3:$AE$998,20,FALSE)</f>
        <v>#DIV/0!</v>
      </c>
      <c r="AA22" s="57" t="e">
        <f>VLOOKUP($O22,CornerStats!$A$3:$AE$998,22,FALSE)</f>
        <v>#DIV/0!</v>
      </c>
    </row>
    <row r="23" spans="1:27" x14ac:dyDescent="0.3">
      <c r="A23" s="51" t="e">
        <f>VLOOKUP($M23,CornerStats!$A$3:$AE$998,5,FALSE)</f>
        <v>#DIV/0!</v>
      </c>
      <c r="B23" s="51" t="e">
        <f>VLOOKUP($M23,CornerStats!$A$3:$AE$998,6,FALSE)</f>
        <v>#DIV/0!</v>
      </c>
      <c r="C23" s="51" t="e">
        <f>VLOOKUP($M23,CornerStats!$A$3:$AE$998,8,FALSE)</f>
        <v>#DIV/0!</v>
      </c>
      <c r="D23" s="51" t="e">
        <f>VLOOKUP($M23,CornerStats!$A$3:$AE$998,9,FALSE)</f>
        <v>#DIV/0!</v>
      </c>
      <c r="E23" s="60" t="e">
        <f>VLOOKUP($M23,CornerStats!$A$3:$AE$998,11,FALSE)</f>
        <v>#DIV/0!</v>
      </c>
      <c r="F23" s="60" t="e">
        <f>VLOOKUP($M23,CornerStats!$A$3:$AE$998,12,FALSE)</f>
        <v>#DIV/0!</v>
      </c>
      <c r="G23" s="57" t="e">
        <f>VLOOKUP($M23,CornerStats!$A$3:$AE$998,14,FALSE)</f>
        <v>#DIV/0!</v>
      </c>
      <c r="H23" s="57" t="e">
        <f>VLOOKUP($M23,CornerStats!$A$3:$AE$998,15,FALSE)</f>
        <v>#DIV/0!</v>
      </c>
      <c r="I23" s="57" t="e">
        <f>VLOOKUP($M23,CornerStats!$A$3:$AE$998,17,FALSE)</f>
        <v>#DIV/0!</v>
      </c>
      <c r="J23" s="57" t="e">
        <f>VLOOKUP($M23,CornerStats!$A$3:$AE$998,18,FALSE)</f>
        <v>#DIV/0!</v>
      </c>
      <c r="K23" s="57" t="e">
        <f>VLOOKUP($M23,CornerStats!$A$3:$AE$998,20,FALSE)</f>
        <v>#DIV/0!</v>
      </c>
      <c r="L23" s="57" t="e">
        <f>VLOOKUP($M23,CornerStats!$A$3:$AE$998,21,FALSE)</f>
        <v>#DIV/0!</v>
      </c>
      <c r="M23" s="53" t="str">
        <f>Fixtures!A23</f>
        <v>Benfica II</v>
      </c>
      <c r="N23" s="54">
        <f>Fixtures!D23</f>
        <v>43688</v>
      </c>
      <c r="O23" s="53" t="str">
        <f>Fixtures!B23</f>
        <v>Estoril</v>
      </c>
      <c r="P23" s="51" t="e">
        <f>VLOOKUP($O23,CornerStats!$A$3:$AE$998,5,FALSE)</f>
        <v>#DIV/0!</v>
      </c>
      <c r="Q23" s="51" t="e">
        <f>VLOOKUP($O23,CornerStats!$A$3:$AE$998,7,FALSE)</f>
        <v>#DIV/0!</v>
      </c>
      <c r="R23" s="51" t="e">
        <f>VLOOKUP($O23,CornerStats!$A$3:$AE$998,8,FALSE)</f>
        <v>#DIV/0!</v>
      </c>
      <c r="S23" s="51" t="e">
        <f>VLOOKUP($O23,CornerStats!$A$3:$AE$998,10,FALSE)</f>
        <v>#DIV/0!</v>
      </c>
      <c r="T23" s="60" t="e">
        <f>VLOOKUP($O23,CornerStats!$A$3:$AE$998,11,FALSE)</f>
        <v>#DIV/0!</v>
      </c>
      <c r="U23" s="60" t="e">
        <f>VLOOKUP($O23,CornerStats!$A$3:$AE$998,13,FALSE)</f>
        <v>#DIV/0!</v>
      </c>
      <c r="V23" s="57" t="e">
        <f>VLOOKUP($O23,CornerStats!$A$3:$AE$998,14,FALSE)</f>
        <v>#DIV/0!</v>
      </c>
      <c r="W23" s="57" t="e">
        <f>VLOOKUP($O23,CornerStats!$A$3:$AE$998,16,FALSE)</f>
        <v>#DIV/0!</v>
      </c>
      <c r="X23" s="57" t="e">
        <f>VLOOKUP($O23,CornerStats!$A$3:$AE$998,17,FALSE)</f>
        <v>#DIV/0!</v>
      </c>
      <c r="Y23" s="57" t="e">
        <f>VLOOKUP($O23,CornerStats!$A$3:$AE$998,19,FALSE)</f>
        <v>#DIV/0!</v>
      </c>
      <c r="Z23" s="57" t="e">
        <f>VLOOKUP($O23,CornerStats!$A$3:$AE$998,20,FALSE)</f>
        <v>#DIV/0!</v>
      </c>
      <c r="AA23" s="57" t="e">
        <f>VLOOKUP($O23,CornerStats!$A$3:$AE$998,22,FALSE)</f>
        <v>#DIV/0!</v>
      </c>
    </row>
    <row r="24" spans="1:27" x14ac:dyDescent="0.3">
      <c r="A24" s="51">
        <f>VLOOKUP($M24,CornerStats!$A$3:$AE$998,5,FALSE)</f>
        <v>9</v>
      </c>
      <c r="B24" s="51" t="e">
        <f>VLOOKUP($M24,CornerStats!$A$3:$AE$998,6,FALSE)</f>
        <v>#DIV/0!</v>
      </c>
      <c r="C24" s="51">
        <f>VLOOKUP($M24,CornerStats!$A$3:$AE$998,8,FALSE)</f>
        <v>7</v>
      </c>
      <c r="D24" s="51" t="e">
        <f>VLOOKUP($M24,CornerStats!$A$3:$AE$998,9,FALSE)</f>
        <v>#DIV/0!</v>
      </c>
      <c r="E24" s="60">
        <f>VLOOKUP($M24,CornerStats!$A$3:$AE$998,11,FALSE)</f>
        <v>2</v>
      </c>
      <c r="F24" s="60" t="e">
        <f>VLOOKUP($M24,CornerStats!$A$3:$AE$998,12,FALSE)</f>
        <v>#DIV/0!</v>
      </c>
      <c r="G24" s="57">
        <f>VLOOKUP($M24,CornerStats!$A$3:$AE$998,14,FALSE)</f>
        <v>1</v>
      </c>
      <c r="H24" s="57" t="e">
        <f>VLOOKUP($M24,CornerStats!$A$3:$AE$998,15,FALSE)</f>
        <v>#DIV/0!</v>
      </c>
      <c r="I24" s="57">
        <f>VLOOKUP($M24,CornerStats!$A$3:$AE$998,17,FALSE)</f>
        <v>0</v>
      </c>
      <c r="J24" s="57" t="e">
        <f>VLOOKUP($M24,CornerStats!$A$3:$AE$998,18,FALSE)</f>
        <v>#DIV/0!</v>
      </c>
      <c r="K24" s="57">
        <f>VLOOKUP($M24,CornerStats!$A$3:$AE$998,20,FALSE)</f>
        <v>1</v>
      </c>
      <c r="L24" s="57" t="e">
        <f>VLOOKUP($M24,CornerStats!$A$3:$AE$998,21,FALSE)</f>
        <v>#DIV/0!</v>
      </c>
      <c r="M24" s="53" t="str">
        <f>Fixtures!A24</f>
        <v>Rangers</v>
      </c>
      <c r="N24" s="54">
        <f>Fixtures!D24</f>
        <v>43688</v>
      </c>
      <c r="O24" s="53" t="str">
        <f>Fixtures!B24</f>
        <v>Hibernian</v>
      </c>
      <c r="P24" s="51">
        <f>VLOOKUP($O24,CornerStats!$A$3:$AE$998,5,FALSE)</f>
        <v>0</v>
      </c>
      <c r="Q24" s="51" t="e">
        <f>VLOOKUP($O24,CornerStats!$A$3:$AE$998,7,FALSE)</f>
        <v>#DIV/0!</v>
      </c>
      <c r="R24" s="51">
        <f>VLOOKUP($O24,CornerStats!$A$3:$AE$998,8,FALSE)</f>
        <v>0</v>
      </c>
      <c r="S24" s="51" t="e">
        <f>VLOOKUP($O24,CornerStats!$A$3:$AE$998,10,FALSE)</f>
        <v>#DIV/0!</v>
      </c>
      <c r="T24" s="60">
        <f>VLOOKUP($O24,CornerStats!$A$3:$AE$998,11,FALSE)</f>
        <v>0</v>
      </c>
      <c r="U24" s="60" t="e">
        <f>VLOOKUP($O24,CornerStats!$A$3:$AE$998,13,FALSE)</f>
        <v>#DIV/0!</v>
      </c>
      <c r="V24" s="57">
        <f>VLOOKUP($O24,CornerStats!$A$3:$AE$998,14,FALSE)</f>
        <v>0</v>
      </c>
      <c r="W24" s="57" t="e">
        <f>VLOOKUP($O24,CornerStats!$A$3:$AE$998,16,FALSE)</f>
        <v>#DIV/0!</v>
      </c>
      <c r="X24" s="57">
        <f>VLOOKUP($O24,CornerStats!$A$3:$AE$998,17,FALSE)</f>
        <v>0</v>
      </c>
      <c r="Y24" s="57" t="e">
        <f>VLOOKUP($O24,CornerStats!$A$3:$AE$998,19,FALSE)</f>
        <v>#DIV/0!</v>
      </c>
      <c r="Z24" s="57">
        <f>VLOOKUP($O24,CornerStats!$A$3:$AE$998,20,FALSE)</f>
        <v>0</v>
      </c>
      <c r="AA24" s="57" t="e">
        <f>VLOOKUP($O24,CornerStats!$A$3:$AE$998,22,FALSE)</f>
        <v>#DIV/0!</v>
      </c>
    </row>
    <row r="25" spans="1:27" x14ac:dyDescent="0.3">
      <c r="A25" s="51">
        <f>VLOOKUP($M25,CornerStats!$A$3:$AE$998,5,FALSE)</f>
        <v>0</v>
      </c>
      <c r="B25" s="51" t="e">
        <f>VLOOKUP($M25,CornerStats!$A$3:$AE$998,6,FALSE)</f>
        <v>#DIV/0!</v>
      </c>
      <c r="C25" s="51">
        <f>VLOOKUP($M25,CornerStats!$A$3:$AE$998,8,FALSE)</f>
        <v>0</v>
      </c>
      <c r="D25" s="51" t="e">
        <f>VLOOKUP($M25,CornerStats!$A$3:$AE$998,9,FALSE)</f>
        <v>#DIV/0!</v>
      </c>
      <c r="E25" s="60">
        <f>VLOOKUP($M25,CornerStats!$A$3:$AE$998,11,FALSE)</f>
        <v>0</v>
      </c>
      <c r="F25" s="60" t="e">
        <f>VLOOKUP($M25,CornerStats!$A$3:$AE$998,12,FALSE)</f>
        <v>#DIV/0!</v>
      </c>
      <c r="G25" s="57">
        <f>VLOOKUP($M25,CornerStats!$A$3:$AE$998,14,FALSE)</f>
        <v>0</v>
      </c>
      <c r="H25" s="57" t="e">
        <f>VLOOKUP($M25,CornerStats!$A$3:$AE$998,15,FALSE)</f>
        <v>#DIV/0!</v>
      </c>
      <c r="I25" s="57">
        <f>VLOOKUP($M25,CornerStats!$A$3:$AE$998,17,FALSE)</f>
        <v>0</v>
      </c>
      <c r="J25" s="57" t="e">
        <f>VLOOKUP($M25,CornerStats!$A$3:$AE$998,18,FALSE)</f>
        <v>#DIV/0!</v>
      </c>
      <c r="K25" s="57">
        <f>VLOOKUP($M25,CornerStats!$A$3:$AE$998,20,FALSE)</f>
        <v>0</v>
      </c>
      <c r="L25" s="57" t="e">
        <f>VLOOKUP($M25,CornerStats!$A$3:$AE$998,21,FALSE)</f>
        <v>#DIV/0!</v>
      </c>
      <c r="M25" s="53" t="str">
        <f>Fixtures!A25</f>
        <v>St. Mirren</v>
      </c>
      <c r="N25" s="54">
        <f>Fixtures!D25</f>
        <v>43688</v>
      </c>
      <c r="O25" s="53" t="str">
        <f>Fixtures!B25</f>
        <v>Aberdeen</v>
      </c>
      <c r="P25" s="51">
        <f>VLOOKUP($O25,CornerStats!$A$3:$AE$998,5,FALSE)</f>
        <v>0</v>
      </c>
      <c r="Q25" s="51" t="e">
        <f>VLOOKUP($O25,CornerStats!$A$3:$AE$998,7,FALSE)</f>
        <v>#DIV/0!</v>
      </c>
      <c r="R25" s="51">
        <f>VLOOKUP($O25,CornerStats!$A$3:$AE$998,8,FALSE)</f>
        <v>0</v>
      </c>
      <c r="S25" s="51" t="e">
        <f>VLOOKUP($O25,CornerStats!$A$3:$AE$998,10,FALSE)</f>
        <v>#DIV/0!</v>
      </c>
      <c r="T25" s="60">
        <f>VLOOKUP($O25,CornerStats!$A$3:$AE$998,11,FALSE)</f>
        <v>0</v>
      </c>
      <c r="U25" s="60" t="e">
        <f>VLOOKUP($O25,CornerStats!$A$3:$AE$998,13,FALSE)</f>
        <v>#DIV/0!</v>
      </c>
      <c r="V25" s="57">
        <f>VLOOKUP($O25,CornerStats!$A$3:$AE$998,14,FALSE)</f>
        <v>0</v>
      </c>
      <c r="W25" s="57" t="e">
        <f>VLOOKUP($O25,CornerStats!$A$3:$AE$998,16,FALSE)</f>
        <v>#DIV/0!</v>
      </c>
      <c r="X25" s="57">
        <f>VLOOKUP($O25,CornerStats!$A$3:$AE$998,17,FALSE)</f>
        <v>0</v>
      </c>
      <c r="Y25" s="57" t="e">
        <f>VLOOKUP($O25,CornerStats!$A$3:$AE$998,19,FALSE)</f>
        <v>#DIV/0!</v>
      </c>
      <c r="Z25" s="57">
        <f>VLOOKUP($O25,CornerStats!$A$3:$AE$998,20,FALSE)</f>
        <v>0</v>
      </c>
      <c r="AA25" s="57" t="e">
        <f>VLOOKUP($O25,CornerStats!$A$3:$AE$998,22,FALSE)</f>
        <v>#DIV/0!</v>
      </c>
    </row>
    <row r="26" spans="1:27" x14ac:dyDescent="0.3">
      <c r="A26" s="51" t="e">
        <f>VLOOKUP($M26,CornerStats!$A$3:$AE$998,5,FALSE)</f>
        <v>#N/A</v>
      </c>
      <c r="B26" s="51" t="e">
        <f>VLOOKUP($M26,CornerStats!$A$3:$AE$998,6,FALSE)</f>
        <v>#N/A</v>
      </c>
      <c r="C26" s="51" t="e">
        <f>VLOOKUP($M26,CornerStats!$A$3:$AE$998,8,FALSE)</f>
        <v>#N/A</v>
      </c>
      <c r="D26" s="51" t="e">
        <f>VLOOKUP($M26,CornerStats!$A$3:$AE$998,9,FALSE)</f>
        <v>#N/A</v>
      </c>
      <c r="E26" s="60" t="e">
        <f>VLOOKUP($M26,CornerStats!$A$3:$AE$998,11,FALSE)</f>
        <v>#N/A</v>
      </c>
      <c r="F26" s="60" t="e">
        <f>VLOOKUP($M26,CornerStats!$A$3:$AE$998,12,FALSE)</f>
        <v>#N/A</v>
      </c>
      <c r="G26" s="57" t="e">
        <f>VLOOKUP($M26,CornerStats!$A$3:$AE$998,14,FALSE)</f>
        <v>#N/A</v>
      </c>
      <c r="H26" s="57" t="e">
        <f>VLOOKUP($M26,CornerStats!$A$3:$AE$998,15,FALSE)</f>
        <v>#N/A</v>
      </c>
      <c r="I26" s="57" t="e">
        <f>VLOOKUP($M26,CornerStats!$A$3:$AE$998,17,FALSE)</f>
        <v>#N/A</v>
      </c>
      <c r="J26" s="57" t="e">
        <f>VLOOKUP($M26,CornerStats!$A$3:$AE$998,18,FALSE)</f>
        <v>#N/A</v>
      </c>
      <c r="K26" s="57" t="e">
        <f>VLOOKUP($M26,CornerStats!$A$3:$AE$998,20,FALSE)</f>
        <v>#N/A</v>
      </c>
      <c r="L26" s="57" t="e">
        <f>VLOOKUP($M26,CornerStats!$A$3:$AE$998,21,FALSE)</f>
        <v>#N/A</v>
      </c>
      <c r="M26" s="53" t="str">
        <f>Fixtures!A26</f>
        <v>Cerezo Osaka</v>
      </c>
      <c r="N26" s="54">
        <f>Fixtures!D26</f>
        <v>43688</v>
      </c>
      <c r="O26" s="53" t="str">
        <f>Fixtures!B26</f>
        <v>Sagan Tosu</v>
      </c>
      <c r="P26" s="51" t="e">
        <f>VLOOKUP($O26,CornerStats!$A$3:$AE$998,5,FALSE)</f>
        <v>#N/A</v>
      </c>
      <c r="Q26" s="51" t="e">
        <f>VLOOKUP($O26,CornerStats!$A$3:$AE$998,7,FALSE)</f>
        <v>#N/A</v>
      </c>
      <c r="R26" s="51" t="e">
        <f>VLOOKUP($O26,CornerStats!$A$3:$AE$998,8,FALSE)</f>
        <v>#N/A</v>
      </c>
      <c r="S26" s="51" t="e">
        <f>VLOOKUP($O26,CornerStats!$A$3:$AE$998,10,FALSE)</f>
        <v>#N/A</v>
      </c>
      <c r="T26" s="60" t="e">
        <f>VLOOKUP($O26,CornerStats!$A$3:$AE$998,11,FALSE)</f>
        <v>#N/A</v>
      </c>
      <c r="U26" s="60" t="e">
        <f>VLOOKUP($O26,CornerStats!$A$3:$AE$998,13,FALSE)</f>
        <v>#N/A</v>
      </c>
      <c r="V26" s="57" t="e">
        <f>VLOOKUP($O26,CornerStats!$A$3:$AE$998,14,FALSE)</f>
        <v>#N/A</v>
      </c>
      <c r="W26" s="57" t="e">
        <f>VLOOKUP($O26,CornerStats!$A$3:$AE$998,16,FALSE)</f>
        <v>#N/A</v>
      </c>
      <c r="X26" s="57" t="e">
        <f>VLOOKUP($O26,CornerStats!$A$3:$AE$998,17,FALSE)</f>
        <v>#N/A</v>
      </c>
      <c r="Y26" s="57" t="e">
        <f>VLOOKUP($O26,CornerStats!$A$3:$AE$998,19,FALSE)</f>
        <v>#N/A</v>
      </c>
      <c r="Z26" s="57" t="e">
        <f>VLOOKUP($O26,CornerStats!$A$3:$AE$998,20,FALSE)</f>
        <v>#N/A</v>
      </c>
      <c r="AA26" s="57" t="e">
        <f>VLOOKUP($O26,CornerStats!$A$3:$AE$998,22,FALSE)</f>
        <v>#N/A</v>
      </c>
    </row>
    <row r="27" spans="1:27" x14ac:dyDescent="0.3">
      <c r="A27" s="51" t="e">
        <f>VLOOKUP($M27,CornerStats!$A$3:$AE$998,5,FALSE)</f>
        <v>#N/A</v>
      </c>
      <c r="B27" s="51" t="e">
        <f>VLOOKUP($M27,CornerStats!$A$3:$AE$998,6,FALSE)</f>
        <v>#N/A</v>
      </c>
      <c r="C27" s="51" t="e">
        <f>VLOOKUP($M27,CornerStats!$A$3:$AE$998,8,FALSE)</f>
        <v>#N/A</v>
      </c>
      <c r="D27" s="51" t="e">
        <f>VLOOKUP($M27,CornerStats!$A$3:$AE$998,9,FALSE)</f>
        <v>#N/A</v>
      </c>
      <c r="E27" s="60" t="e">
        <f>VLOOKUP($M27,CornerStats!$A$3:$AE$998,11,FALSE)</f>
        <v>#N/A</v>
      </c>
      <c r="F27" s="60" t="e">
        <f>VLOOKUP($M27,CornerStats!$A$3:$AE$998,12,FALSE)</f>
        <v>#N/A</v>
      </c>
      <c r="G27" s="57" t="e">
        <f>VLOOKUP($M27,CornerStats!$A$3:$AE$998,14,FALSE)</f>
        <v>#N/A</v>
      </c>
      <c r="H27" s="57" t="e">
        <f>VLOOKUP($M27,CornerStats!$A$3:$AE$998,15,FALSE)</f>
        <v>#N/A</v>
      </c>
      <c r="I27" s="57" t="e">
        <f>VLOOKUP($M27,CornerStats!$A$3:$AE$998,17,FALSE)</f>
        <v>#N/A</v>
      </c>
      <c r="J27" s="57" t="e">
        <f>VLOOKUP($M27,CornerStats!$A$3:$AE$998,18,FALSE)</f>
        <v>#N/A</v>
      </c>
      <c r="K27" s="57" t="e">
        <f>VLOOKUP($M27,CornerStats!$A$3:$AE$998,20,FALSE)</f>
        <v>#N/A</v>
      </c>
      <c r="L27" s="57" t="e">
        <f>VLOOKUP($M27,CornerStats!$A$3:$AE$998,21,FALSE)</f>
        <v>#N/A</v>
      </c>
      <c r="M27" s="53" t="str">
        <f>Fixtures!A27</f>
        <v>Júbilo Iwata</v>
      </c>
      <c r="N27" s="54">
        <f>Fixtures!D27</f>
        <v>43688</v>
      </c>
      <c r="O27" s="53" t="str">
        <f>Fixtures!B27</f>
        <v>Shonan Bellmare</v>
      </c>
      <c r="P27" s="51" t="e">
        <f>VLOOKUP($O27,CornerStats!$A$3:$AE$998,5,FALSE)</f>
        <v>#N/A</v>
      </c>
      <c r="Q27" s="51" t="e">
        <f>VLOOKUP($O27,CornerStats!$A$3:$AE$998,7,FALSE)</f>
        <v>#N/A</v>
      </c>
      <c r="R27" s="51" t="e">
        <f>VLOOKUP($O27,CornerStats!$A$3:$AE$998,8,FALSE)</f>
        <v>#N/A</v>
      </c>
      <c r="S27" s="51" t="e">
        <f>VLOOKUP($O27,CornerStats!$A$3:$AE$998,10,FALSE)</f>
        <v>#N/A</v>
      </c>
      <c r="T27" s="60" t="e">
        <f>VLOOKUP($O27,CornerStats!$A$3:$AE$998,11,FALSE)</f>
        <v>#N/A</v>
      </c>
      <c r="U27" s="60" t="e">
        <f>VLOOKUP($O27,CornerStats!$A$3:$AE$998,13,FALSE)</f>
        <v>#N/A</v>
      </c>
      <c r="V27" s="57" t="e">
        <f>VLOOKUP($O27,CornerStats!$A$3:$AE$998,14,FALSE)</f>
        <v>#N/A</v>
      </c>
      <c r="W27" s="57" t="e">
        <f>VLOOKUP($O27,CornerStats!$A$3:$AE$998,16,FALSE)</f>
        <v>#N/A</v>
      </c>
      <c r="X27" s="57" t="e">
        <f>VLOOKUP($O27,CornerStats!$A$3:$AE$998,17,FALSE)</f>
        <v>#N/A</v>
      </c>
      <c r="Y27" s="57" t="e">
        <f>VLOOKUP($O27,CornerStats!$A$3:$AE$998,19,FALSE)</f>
        <v>#N/A</v>
      </c>
      <c r="Z27" s="57" t="e">
        <f>VLOOKUP($O27,CornerStats!$A$3:$AE$998,20,FALSE)</f>
        <v>#N/A</v>
      </c>
      <c r="AA27" s="57" t="e">
        <f>VLOOKUP($O27,CornerStats!$A$3:$AE$998,22,FALSE)</f>
        <v>#N/A</v>
      </c>
    </row>
    <row r="28" spans="1:27" x14ac:dyDescent="0.3">
      <c r="A28" s="51" t="e">
        <f>VLOOKUP($M28,CornerStats!$A$3:$AE$998,5,FALSE)</f>
        <v>#N/A</v>
      </c>
      <c r="B28" s="51" t="e">
        <f>VLOOKUP($M28,CornerStats!$A$3:$AE$998,6,FALSE)</f>
        <v>#N/A</v>
      </c>
      <c r="C28" s="51" t="e">
        <f>VLOOKUP($M28,CornerStats!$A$3:$AE$998,8,FALSE)</f>
        <v>#N/A</v>
      </c>
      <c r="D28" s="51" t="e">
        <f>VLOOKUP($M28,CornerStats!$A$3:$AE$998,9,FALSE)</f>
        <v>#N/A</v>
      </c>
      <c r="E28" s="60" t="e">
        <f>VLOOKUP($M28,CornerStats!$A$3:$AE$998,11,FALSE)</f>
        <v>#N/A</v>
      </c>
      <c r="F28" s="60" t="e">
        <f>VLOOKUP($M28,CornerStats!$A$3:$AE$998,12,FALSE)</f>
        <v>#N/A</v>
      </c>
      <c r="G28" s="57" t="e">
        <f>VLOOKUP($M28,CornerStats!$A$3:$AE$998,14,FALSE)</f>
        <v>#N/A</v>
      </c>
      <c r="H28" s="57" t="e">
        <f>VLOOKUP($M28,CornerStats!$A$3:$AE$998,15,FALSE)</f>
        <v>#N/A</v>
      </c>
      <c r="I28" s="57" t="e">
        <f>VLOOKUP($M28,CornerStats!$A$3:$AE$998,17,FALSE)</f>
        <v>#N/A</v>
      </c>
      <c r="J28" s="57" t="e">
        <f>VLOOKUP($M28,CornerStats!$A$3:$AE$998,18,FALSE)</f>
        <v>#N/A</v>
      </c>
      <c r="K28" s="57" t="e">
        <f>VLOOKUP($M28,CornerStats!$A$3:$AE$998,20,FALSE)</f>
        <v>#N/A</v>
      </c>
      <c r="L28" s="57" t="e">
        <f>VLOOKUP($M28,CornerStats!$A$3:$AE$998,21,FALSE)</f>
        <v>#N/A</v>
      </c>
      <c r="M28" s="53" t="str">
        <f>Fixtures!A28</f>
        <v>Internacional</v>
      </c>
      <c r="N28" s="54">
        <f>Fixtures!D28</f>
        <v>43688</v>
      </c>
      <c r="O28" s="53" t="str">
        <f>Fixtures!B28</f>
        <v>Corinthians</v>
      </c>
      <c r="P28" s="51" t="e">
        <f>VLOOKUP($O28,CornerStats!$A$3:$AE$998,5,FALSE)</f>
        <v>#N/A</v>
      </c>
      <c r="Q28" s="51" t="e">
        <f>VLOOKUP($O28,CornerStats!$A$3:$AE$998,7,FALSE)</f>
        <v>#N/A</v>
      </c>
      <c r="R28" s="51" t="e">
        <f>VLOOKUP($O28,CornerStats!$A$3:$AE$998,8,FALSE)</f>
        <v>#N/A</v>
      </c>
      <c r="S28" s="51" t="e">
        <f>VLOOKUP($O28,CornerStats!$A$3:$AE$998,10,FALSE)</f>
        <v>#N/A</v>
      </c>
      <c r="T28" s="60" t="e">
        <f>VLOOKUP($O28,CornerStats!$A$3:$AE$998,11,FALSE)</f>
        <v>#N/A</v>
      </c>
      <c r="U28" s="60" t="e">
        <f>VLOOKUP($O28,CornerStats!$A$3:$AE$998,13,FALSE)</f>
        <v>#N/A</v>
      </c>
      <c r="V28" s="57" t="e">
        <f>VLOOKUP($O28,CornerStats!$A$3:$AE$998,14,FALSE)</f>
        <v>#N/A</v>
      </c>
      <c r="W28" s="57" t="e">
        <f>VLOOKUP($O28,CornerStats!$A$3:$AE$998,16,FALSE)</f>
        <v>#N/A</v>
      </c>
      <c r="X28" s="57" t="e">
        <f>VLOOKUP($O28,CornerStats!$A$3:$AE$998,17,FALSE)</f>
        <v>#N/A</v>
      </c>
      <c r="Y28" s="57" t="e">
        <f>VLOOKUP($O28,CornerStats!$A$3:$AE$998,19,FALSE)</f>
        <v>#N/A</v>
      </c>
      <c r="Z28" s="57" t="e">
        <f>VLOOKUP($O28,CornerStats!$A$3:$AE$998,20,FALSE)</f>
        <v>#N/A</v>
      </c>
      <c r="AA28" s="57" t="e">
        <f>VLOOKUP($O28,CornerStats!$A$3:$AE$998,22,FALSE)</f>
        <v>#N/A</v>
      </c>
    </row>
    <row r="29" spans="1:27" x14ac:dyDescent="0.3">
      <c r="A29" s="51" t="e">
        <f>VLOOKUP($M29,CornerStats!$A$3:$AE$998,5,FALSE)</f>
        <v>#N/A</v>
      </c>
      <c r="B29" s="51" t="e">
        <f>VLOOKUP($M29,CornerStats!$A$3:$AE$998,6,FALSE)</f>
        <v>#N/A</v>
      </c>
      <c r="C29" s="51" t="e">
        <f>VLOOKUP($M29,CornerStats!$A$3:$AE$998,8,FALSE)</f>
        <v>#N/A</v>
      </c>
      <c r="D29" s="51" t="e">
        <f>VLOOKUP($M29,CornerStats!$A$3:$AE$998,9,FALSE)</f>
        <v>#N/A</v>
      </c>
      <c r="E29" s="60" t="e">
        <f>VLOOKUP($M29,CornerStats!$A$3:$AE$998,11,FALSE)</f>
        <v>#N/A</v>
      </c>
      <c r="F29" s="60" t="e">
        <f>VLOOKUP($M29,CornerStats!$A$3:$AE$998,12,FALSE)</f>
        <v>#N/A</v>
      </c>
      <c r="G29" s="57" t="e">
        <f>VLOOKUP($M29,CornerStats!$A$3:$AE$998,14,FALSE)</f>
        <v>#N/A</v>
      </c>
      <c r="H29" s="57" t="e">
        <f>VLOOKUP($M29,CornerStats!$A$3:$AE$998,15,FALSE)</f>
        <v>#N/A</v>
      </c>
      <c r="I29" s="57" t="e">
        <f>VLOOKUP($M29,CornerStats!$A$3:$AE$998,17,FALSE)</f>
        <v>#N/A</v>
      </c>
      <c r="J29" s="57" t="e">
        <f>VLOOKUP($M29,CornerStats!$A$3:$AE$998,18,FALSE)</f>
        <v>#N/A</v>
      </c>
      <c r="K29" s="57" t="e">
        <f>VLOOKUP($M29,CornerStats!$A$3:$AE$998,20,FALSE)</f>
        <v>#N/A</v>
      </c>
      <c r="L29" s="57" t="e">
        <f>VLOOKUP($M29,CornerStats!$A$3:$AE$998,21,FALSE)</f>
        <v>#N/A</v>
      </c>
      <c r="M29" s="53" t="str">
        <f>Fixtures!A29</f>
        <v>Atlético Mineiro</v>
      </c>
      <c r="N29" s="54">
        <f>Fixtures!D29</f>
        <v>43688</v>
      </c>
      <c r="O29" s="53" t="str">
        <f>Fixtures!B29</f>
        <v>Fluminense</v>
      </c>
      <c r="P29" s="51" t="e">
        <f>VLOOKUP($O29,CornerStats!$A$3:$AE$998,5,FALSE)</f>
        <v>#N/A</v>
      </c>
      <c r="Q29" s="51" t="e">
        <f>VLOOKUP($O29,CornerStats!$A$3:$AE$998,7,FALSE)</f>
        <v>#N/A</v>
      </c>
      <c r="R29" s="51" t="e">
        <f>VLOOKUP($O29,CornerStats!$A$3:$AE$998,8,FALSE)</f>
        <v>#N/A</v>
      </c>
      <c r="S29" s="51" t="e">
        <f>VLOOKUP($O29,CornerStats!$A$3:$AE$998,10,FALSE)</f>
        <v>#N/A</v>
      </c>
      <c r="T29" s="60" t="e">
        <f>VLOOKUP($O29,CornerStats!$A$3:$AE$998,11,FALSE)</f>
        <v>#N/A</v>
      </c>
      <c r="U29" s="60" t="e">
        <f>VLOOKUP($O29,CornerStats!$A$3:$AE$998,13,FALSE)</f>
        <v>#N/A</v>
      </c>
      <c r="V29" s="57" t="e">
        <f>VLOOKUP($O29,CornerStats!$A$3:$AE$998,14,FALSE)</f>
        <v>#N/A</v>
      </c>
      <c r="W29" s="57" t="e">
        <f>VLOOKUP($O29,CornerStats!$A$3:$AE$998,16,FALSE)</f>
        <v>#N/A</v>
      </c>
      <c r="X29" s="57" t="e">
        <f>VLOOKUP($O29,CornerStats!$A$3:$AE$998,17,FALSE)</f>
        <v>#N/A</v>
      </c>
      <c r="Y29" s="57" t="e">
        <f>VLOOKUP($O29,CornerStats!$A$3:$AE$998,19,FALSE)</f>
        <v>#N/A</v>
      </c>
      <c r="Z29" s="57" t="e">
        <f>VLOOKUP($O29,CornerStats!$A$3:$AE$998,20,FALSE)</f>
        <v>#N/A</v>
      </c>
      <c r="AA29" s="57" t="e">
        <f>VLOOKUP($O29,CornerStats!$A$3:$AE$998,22,FALSE)</f>
        <v>#N/A</v>
      </c>
    </row>
    <row r="30" spans="1:27" x14ac:dyDescent="0.3">
      <c r="A30" s="51" t="e">
        <f>VLOOKUP($M30,CornerStats!$A$3:$AE$998,5,FALSE)</f>
        <v>#N/A</v>
      </c>
      <c r="B30" s="51" t="e">
        <f>VLOOKUP($M30,CornerStats!$A$3:$AE$998,6,FALSE)</f>
        <v>#N/A</v>
      </c>
      <c r="C30" s="51" t="e">
        <f>VLOOKUP($M30,CornerStats!$A$3:$AE$998,8,FALSE)</f>
        <v>#N/A</v>
      </c>
      <c r="D30" s="51" t="e">
        <f>VLOOKUP($M30,CornerStats!$A$3:$AE$998,9,FALSE)</f>
        <v>#N/A</v>
      </c>
      <c r="E30" s="60" t="e">
        <f>VLOOKUP($M30,CornerStats!$A$3:$AE$998,11,FALSE)</f>
        <v>#N/A</v>
      </c>
      <c r="F30" s="60" t="e">
        <f>VLOOKUP($M30,CornerStats!$A$3:$AE$998,12,FALSE)</f>
        <v>#N/A</v>
      </c>
      <c r="G30" s="57" t="e">
        <f>VLOOKUP($M30,CornerStats!$A$3:$AE$998,14,FALSE)</f>
        <v>#N/A</v>
      </c>
      <c r="H30" s="57" t="e">
        <f>VLOOKUP($M30,CornerStats!$A$3:$AE$998,15,FALSE)</f>
        <v>#N/A</v>
      </c>
      <c r="I30" s="57" t="e">
        <f>VLOOKUP($M30,CornerStats!$A$3:$AE$998,17,FALSE)</f>
        <v>#N/A</v>
      </c>
      <c r="J30" s="57" t="e">
        <f>VLOOKUP($M30,CornerStats!$A$3:$AE$998,18,FALSE)</f>
        <v>#N/A</v>
      </c>
      <c r="K30" s="57" t="e">
        <f>VLOOKUP($M30,CornerStats!$A$3:$AE$998,20,FALSE)</f>
        <v>#N/A</v>
      </c>
      <c r="L30" s="57" t="e">
        <f>VLOOKUP($M30,CornerStats!$A$3:$AE$998,21,FALSE)</f>
        <v>#N/A</v>
      </c>
      <c r="M30" s="53" t="str">
        <f>Fixtures!A30</f>
        <v>Palmeiras</v>
      </c>
      <c r="N30" s="54">
        <f>Fixtures!D30</f>
        <v>43688</v>
      </c>
      <c r="O30" s="53" t="str">
        <f>Fixtures!B30</f>
        <v>Bahia</v>
      </c>
      <c r="P30" s="51" t="e">
        <f>VLOOKUP($O30,CornerStats!$A$3:$AE$998,5,FALSE)</f>
        <v>#N/A</v>
      </c>
      <c r="Q30" s="51" t="e">
        <f>VLOOKUP($O30,CornerStats!$A$3:$AE$998,7,FALSE)</f>
        <v>#N/A</v>
      </c>
      <c r="R30" s="51" t="e">
        <f>VLOOKUP($O30,CornerStats!$A$3:$AE$998,8,FALSE)</f>
        <v>#N/A</v>
      </c>
      <c r="S30" s="51" t="e">
        <f>VLOOKUP($O30,CornerStats!$A$3:$AE$998,10,FALSE)</f>
        <v>#N/A</v>
      </c>
      <c r="T30" s="60" t="e">
        <f>VLOOKUP($O30,CornerStats!$A$3:$AE$998,11,FALSE)</f>
        <v>#N/A</v>
      </c>
      <c r="U30" s="60" t="e">
        <f>VLOOKUP($O30,CornerStats!$A$3:$AE$998,13,FALSE)</f>
        <v>#N/A</v>
      </c>
      <c r="V30" s="57" t="e">
        <f>VLOOKUP($O30,CornerStats!$A$3:$AE$998,14,FALSE)</f>
        <v>#N/A</v>
      </c>
      <c r="W30" s="57" t="e">
        <f>VLOOKUP($O30,CornerStats!$A$3:$AE$998,16,FALSE)</f>
        <v>#N/A</v>
      </c>
      <c r="X30" s="57" t="e">
        <f>VLOOKUP($O30,CornerStats!$A$3:$AE$998,17,FALSE)</f>
        <v>#N/A</v>
      </c>
      <c r="Y30" s="57" t="e">
        <f>VLOOKUP($O30,CornerStats!$A$3:$AE$998,19,FALSE)</f>
        <v>#N/A</v>
      </c>
      <c r="Z30" s="57" t="e">
        <f>VLOOKUP($O30,CornerStats!$A$3:$AE$998,20,FALSE)</f>
        <v>#N/A</v>
      </c>
      <c r="AA30" s="57" t="e">
        <f>VLOOKUP($O30,CornerStats!$A$3:$AE$998,22,FALSE)</f>
        <v>#N/A</v>
      </c>
    </row>
    <row r="31" spans="1:27" x14ac:dyDescent="0.3">
      <c r="A31" s="51" t="e">
        <f>VLOOKUP($M31,CornerStats!$A$3:$AE$998,5,FALSE)</f>
        <v>#N/A</v>
      </c>
      <c r="B31" s="51" t="e">
        <f>VLOOKUP($M31,CornerStats!$A$3:$AE$998,6,FALSE)</f>
        <v>#N/A</v>
      </c>
      <c r="C31" s="51" t="e">
        <f>VLOOKUP($M31,CornerStats!$A$3:$AE$998,8,FALSE)</f>
        <v>#N/A</v>
      </c>
      <c r="D31" s="51" t="e">
        <f>VLOOKUP($M31,CornerStats!$A$3:$AE$998,9,FALSE)</f>
        <v>#N/A</v>
      </c>
      <c r="E31" s="60" t="e">
        <f>VLOOKUP($M31,CornerStats!$A$3:$AE$998,11,FALSE)</f>
        <v>#N/A</v>
      </c>
      <c r="F31" s="60" t="e">
        <f>VLOOKUP($M31,CornerStats!$A$3:$AE$998,12,FALSE)</f>
        <v>#N/A</v>
      </c>
      <c r="G31" s="57" t="e">
        <f>VLOOKUP($M31,CornerStats!$A$3:$AE$998,14,FALSE)</f>
        <v>#N/A</v>
      </c>
      <c r="H31" s="57" t="e">
        <f>VLOOKUP($M31,CornerStats!$A$3:$AE$998,15,FALSE)</f>
        <v>#N/A</v>
      </c>
      <c r="I31" s="57" t="e">
        <f>VLOOKUP($M31,CornerStats!$A$3:$AE$998,17,FALSE)</f>
        <v>#N/A</v>
      </c>
      <c r="J31" s="57" t="e">
        <f>VLOOKUP($M31,CornerStats!$A$3:$AE$998,18,FALSE)</f>
        <v>#N/A</v>
      </c>
      <c r="K31" s="57" t="e">
        <f>VLOOKUP($M31,CornerStats!$A$3:$AE$998,20,FALSE)</f>
        <v>#N/A</v>
      </c>
      <c r="L31" s="57" t="e">
        <f>VLOOKUP($M31,CornerStats!$A$3:$AE$998,21,FALSE)</f>
        <v>#N/A</v>
      </c>
      <c r="M31" s="53" t="str">
        <f>Fixtures!A31</f>
        <v>Flamengo</v>
      </c>
      <c r="N31" s="54">
        <f>Fixtures!D31</f>
        <v>43688</v>
      </c>
      <c r="O31" s="53" t="str">
        <f>Fixtures!B31</f>
        <v>Grêmio</v>
      </c>
      <c r="P31" s="51" t="e">
        <f>VLOOKUP($O31,CornerStats!$A$3:$AE$998,5,FALSE)</f>
        <v>#N/A</v>
      </c>
      <c r="Q31" s="51" t="e">
        <f>VLOOKUP($O31,CornerStats!$A$3:$AE$998,7,FALSE)</f>
        <v>#N/A</v>
      </c>
      <c r="R31" s="51" t="e">
        <f>VLOOKUP($O31,CornerStats!$A$3:$AE$998,8,FALSE)</f>
        <v>#N/A</v>
      </c>
      <c r="S31" s="51" t="e">
        <f>VLOOKUP($O31,CornerStats!$A$3:$AE$998,10,FALSE)</f>
        <v>#N/A</v>
      </c>
      <c r="T31" s="60" t="e">
        <f>VLOOKUP($O31,CornerStats!$A$3:$AE$998,11,FALSE)</f>
        <v>#N/A</v>
      </c>
      <c r="U31" s="60" t="e">
        <f>VLOOKUP($O31,CornerStats!$A$3:$AE$998,13,FALSE)</f>
        <v>#N/A</v>
      </c>
      <c r="V31" s="57" t="e">
        <f>VLOOKUP($O31,CornerStats!$A$3:$AE$998,14,FALSE)</f>
        <v>#N/A</v>
      </c>
      <c r="W31" s="57" t="e">
        <f>VLOOKUP($O31,CornerStats!$A$3:$AE$998,16,FALSE)</f>
        <v>#N/A</v>
      </c>
      <c r="X31" s="57" t="e">
        <f>VLOOKUP($O31,CornerStats!$A$3:$AE$998,17,FALSE)</f>
        <v>#N/A</v>
      </c>
      <c r="Y31" s="57" t="e">
        <f>VLOOKUP($O31,CornerStats!$A$3:$AE$998,19,FALSE)</f>
        <v>#N/A</v>
      </c>
      <c r="Z31" s="57" t="e">
        <f>VLOOKUP($O31,CornerStats!$A$3:$AE$998,20,FALSE)</f>
        <v>#N/A</v>
      </c>
      <c r="AA31" s="57" t="e">
        <f>VLOOKUP($O31,CornerStats!$A$3:$AE$998,22,FALSE)</f>
        <v>#N/A</v>
      </c>
    </row>
    <row r="32" spans="1:27" x14ac:dyDescent="0.3">
      <c r="A32" s="51" t="e">
        <f>VLOOKUP($M32,CornerStats!$A$3:$AE$998,5,FALSE)</f>
        <v>#N/A</v>
      </c>
      <c r="B32" s="51" t="e">
        <f>VLOOKUP($M32,CornerStats!$A$3:$AE$998,6,FALSE)</f>
        <v>#N/A</v>
      </c>
      <c r="C32" s="51" t="e">
        <f>VLOOKUP($M32,CornerStats!$A$3:$AE$998,8,FALSE)</f>
        <v>#N/A</v>
      </c>
      <c r="D32" s="51" t="e">
        <f>VLOOKUP($M32,CornerStats!$A$3:$AE$998,9,FALSE)</f>
        <v>#N/A</v>
      </c>
      <c r="E32" s="60" t="e">
        <f>VLOOKUP($M32,CornerStats!$A$3:$AE$998,11,FALSE)</f>
        <v>#N/A</v>
      </c>
      <c r="F32" s="60" t="e">
        <f>VLOOKUP($M32,CornerStats!$A$3:$AE$998,12,FALSE)</f>
        <v>#N/A</v>
      </c>
      <c r="G32" s="57" t="e">
        <f>VLOOKUP($M32,CornerStats!$A$3:$AE$998,14,FALSE)</f>
        <v>#N/A</v>
      </c>
      <c r="H32" s="57" t="e">
        <f>VLOOKUP($M32,CornerStats!$A$3:$AE$998,15,FALSE)</f>
        <v>#N/A</v>
      </c>
      <c r="I32" s="57" t="e">
        <f>VLOOKUP($M32,CornerStats!$A$3:$AE$998,17,FALSE)</f>
        <v>#N/A</v>
      </c>
      <c r="J32" s="57" t="e">
        <f>VLOOKUP($M32,CornerStats!$A$3:$AE$998,18,FALSE)</f>
        <v>#N/A</v>
      </c>
      <c r="K32" s="57" t="e">
        <f>VLOOKUP($M32,CornerStats!$A$3:$AE$998,20,FALSE)</f>
        <v>#N/A</v>
      </c>
      <c r="L32" s="57" t="e">
        <f>VLOOKUP($M32,CornerStats!$A$3:$AE$998,21,FALSE)</f>
        <v>#N/A</v>
      </c>
      <c r="M32" s="53" t="str">
        <f>Fixtures!A32</f>
        <v>Botafogo</v>
      </c>
      <c r="N32" s="54">
        <f>Fixtures!D32</f>
        <v>43688</v>
      </c>
      <c r="O32" s="53" t="str">
        <f>Fixtures!B32</f>
        <v>Athletico Paranaense</v>
      </c>
      <c r="P32" s="51" t="e">
        <f>VLOOKUP($O32,CornerStats!$A$3:$AE$998,5,FALSE)</f>
        <v>#N/A</v>
      </c>
      <c r="Q32" s="51" t="e">
        <f>VLOOKUP($O32,CornerStats!$A$3:$AE$998,7,FALSE)</f>
        <v>#N/A</v>
      </c>
      <c r="R32" s="51" t="e">
        <f>VLOOKUP($O32,CornerStats!$A$3:$AE$998,8,FALSE)</f>
        <v>#N/A</v>
      </c>
      <c r="S32" s="51" t="e">
        <f>VLOOKUP($O32,CornerStats!$A$3:$AE$998,10,FALSE)</f>
        <v>#N/A</v>
      </c>
      <c r="T32" s="60" t="e">
        <f>VLOOKUP($O32,CornerStats!$A$3:$AE$998,11,FALSE)</f>
        <v>#N/A</v>
      </c>
      <c r="U32" s="60" t="e">
        <f>VLOOKUP($O32,CornerStats!$A$3:$AE$998,13,FALSE)</f>
        <v>#N/A</v>
      </c>
      <c r="V32" s="57" t="e">
        <f>VLOOKUP($O32,CornerStats!$A$3:$AE$998,14,FALSE)</f>
        <v>#N/A</v>
      </c>
      <c r="W32" s="57" t="e">
        <f>VLOOKUP($O32,CornerStats!$A$3:$AE$998,16,FALSE)</f>
        <v>#N/A</v>
      </c>
      <c r="X32" s="57" t="e">
        <f>VLOOKUP($O32,CornerStats!$A$3:$AE$998,17,FALSE)</f>
        <v>#N/A</v>
      </c>
      <c r="Y32" s="57" t="e">
        <f>VLOOKUP($O32,CornerStats!$A$3:$AE$998,19,FALSE)</f>
        <v>#N/A</v>
      </c>
      <c r="Z32" s="57" t="e">
        <f>VLOOKUP($O32,CornerStats!$A$3:$AE$998,20,FALSE)</f>
        <v>#N/A</v>
      </c>
      <c r="AA32" s="57" t="e">
        <f>VLOOKUP($O32,CornerStats!$A$3:$AE$998,22,FALSE)</f>
        <v>#N/A</v>
      </c>
    </row>
    <row r="33" spans="1:27" x14ac:dyDescent="0.3">
      <c r="A33" s="51" t="e">
        <f>VLOOKUP($M33,CornerStats!$A$3:$AE$998,5,FALSE)</f>
        <v>#N/A</v>
      </c>
      <c r="B33" s="51" t="e">
        <f>VLOOKUP($M33,CornerStats!$A$3:$AE$998,6,FALSE)</f>
        <v>#N/A</v>
      </c>
      <c r="C33" s="51" t="e">
        <f>VLOOKUP($M33,CornerStats!$A$3:$AE$998,8,FALSE)</f>
        <v>#N/A</v>
      </c>
      <c r="D33" s="51" t="e">
        <f>VLOOKUP($M33,CornerStats!$A$3:$AE$998,9,FALSE)</f>
        <v>#N/A</v>
      </c>
      <c r="E33" s="60" t="e">
        <f>VLOOKUP($M33,CornerStats!$A$3:$AE$998,11,FALSE)</f>
        <v>#N/A</v>
      </c>
      <c r="F33" s="60" t="e">
        <f>VLOOKUP($M33,CornerStats!$A$3:$AE$998,12,FALSE)</f>
        <v>#N/A</v>
      </c>
      <c r="G33" s="57" t="e">
        <f>VLOOKUP($M33,CornerStats!$A$3:$AE$998,14,FALSE)</f>
        <v>#N/A</v>
      </c>
      <c r="H33" s="57" t="e">
        <f>VLOOKUP($M33,CornerStats!$A$3:$AE$998,15,FALSE)</f>
        <v>#N/A</v>
      </c>
      <c r="I33" s="57" t="e">
        <f>VLOOKUP($M33,CornerStats!$A$3:$AE$998,17,FALSE)</f>
        <v>#N/A</v>
      </c>
      <c r="J33" s="57" t="e">
        <f>VLOOKUP($M33,CornerStats!$A$3:$AE$998,18,FALSE)</f>
        <v>#N/A</v>
      </c>
      <c r="K33" s="57" t="e">
        <f>VLOOKUP($M33,CornerStats!$A$3:$AE$998,20,FALSE)</f>
        <v>#N/A</v>
      </c>
      <c r="L33" s="57" t="e">
        <f>VLOOKUP($M33,CornerStats!$A$3:$AE$998,21,FALSE)</f>
        <v>#N/A</v>
      </c>
      <c r="M33" s="53" t="str">
        <f>Fixtures!A33</f>
        <v>Avaí</v>
      </c>
      <c r="N33" s="54">
        <f>Fixtures!D33</f>
        <v>43688</v>
      </c>
      <c r="O33" s="53" t="str">
        <f>Fixtures!B33</f>
        <v>Cruzeiro</v>
      </c>
      <c r="P33" s="51" t="e">
        <f>VLOOKUP($O33,CornerStats!$A$3:$AE$998,5,FALSE)</f>
        <v>#N/A</v>
      </c>
      <c r="Q33" s="51" t="e">
        <f>VLOOKUP($O33,CornerStats!$A$3:$AE$998,7,FALSE)</f>
        <v>#N/A</v>
      </c>
      <c r="R33" s="51" t="e">
        <f>VLOOKUP($O33,CornerStats!$A$3:$AE$998,8,FALSE)</f>
        <v>#N/A</v>
      </c>
      <c r="S33" s="51" t="e">
        <f>VLOOKUP($O33,CornerStats!$A$3:$AE$998,10,FALSE)</f>
        <v>#N/A</v>
      </c>
      <c r="T33" s="60" t="e">
        <f>VLOOKUP($O33,CornerStats!$A$3:$AE$998,11,FALSE)</f>
        <v>#N/A</v>
      </c>
      <c r="U33" s="60" t="e">
        <f>VLOOKUP($O33,CornerStats!$A$3:$AE$998,13,FALSE)</f>
        <v>#N/A</v>
      </c>
      <c r="V33" s="57" t="e">
        <f>VLOOKUP($O33,CornerStats!$A$3:$AE$998,14,FALSE)</f>
        <v>#N/A</v>
      </c>
      <c r="W33" s="57" t="e">
        <f>VLOOKUP($O33,CornerStats!$A$3:$AE$998,16,FALSE)</f>
        <v>#N/A</v>
      </c>
      <c r="X33" s="57" t="e">
        <f>VLOOKUP($O33,CornerStats!$A$3:$AE$998,17,FALSE)</f>
        <v>#N/A</v>
      </c>
      <c r="Y33" s="57" t="e">
        <f>VLOOKUP($O33,CornerStats!$A$3:$AE$998,19,FALSE)</f>
        <v>#N/A</v>
      </c>
      <c r="Z33" s="57" t="e">
        <f>VLOOKUP($O33,CornerStats!$A$3:$AE$998,20,FALSE)</f>
        <v>#N/A</v>
      </c>
      <c r="AA33" s="57" t="e">
        <f>VLOOKUP($O33,CornerStats!$A$3:$AE$998,22,FALSE)</f>
        <v>#N/A</v>
      </c>
    </row>
    <row r="34" spans="1:27" x14ac:dyDescent="0.3">
      <c r="A34" s="51" t="e">
        <f>VLOOKUP($M34,CornerStats!$A$3:$AE$998,5,FALSE)</f>
        <v>#N/A</v>
      </c>
      <c r="B34" s="51" t="e">
        <f>VLOOKUP($M34,CornerStats!$A$3:$AE$998,6,FALSE)</f>
        <v>#N/A</v>
      </c>
      <c r="C34" s="51" t="e">
        <f>VLOOKUP($M34,CornerStats!$A$3:$AE$998,8,FALSE)</f>
        <v>#N/A</v>
      </c>
      <c r="D34" s="51" t="e">
        <f>VLOOKUP($M34,CornerStats!$A$3:$AE$998,9,FALSE)</f>
        <v>#N/A</v>
      </c>
      <c r="E34" s="60" t="e">
        <f>VLOOKUP($M34,CornerStats!$A$3:$AE$998,11,FALSE)</f>
        <v>#N/A</v>
      </c>
      <c r="F34" s="60" t="e">
        <f>VLOOKUP($M34,CornerStats!$A$3:$AE$998,12,FALSE)</f>
        <v>#N/A</v>
      </c>
      <c r="G34" s="57" t="e">
        <f>VLOOKUP($M34,CornerStats!$A$3:$AE$998,14,FALSE)</f>
        <v>#N/A</v>
      </c>
      <c r="H34" s="57" t="e">
        <f>VLOOKUP($M34,CornerStats!$A$3:$AE$998,15,FALSE)</f>
        <v>#N/A</v>
      </c>
      <c r="I34" s="57" t="e">
        <f>VLOOKUP($M34,CornerStats!$A$3:$AE$998,17,FALSE)</f>
        <v>#N/A</v>
      </c>
      <c r="J34" s="57" t="e">
        <f>VLOOKUP($M34,CornerStats!$A$3:$AE$998,18,FALSE)</f>
        <v>#N/A</v>
      </c>
      <c r="K34" s="57" t="e">
        <f>VLOOKUP($M34,CornerStats!$A$3:$AE$998,20,FALSE)</f>
        <v>#N/A</v>
      </c>
      <c r="L34" s="57" t="e">
        <f>VLOOKUP($M34,CornerStats!$A$3:$AE$998,21,FALSE)</f>
        <v>#N/A</v>
      </c>
      <c r="M34" s="53" t="str">
        <f>Fixtures!A34</f>
        <v>Chongqing Dangdai Lifan</v>
      </c>
      <c r="N34" s="54">
        <f>Fixtures!D34</f>
        <v>43688</v>
      </c>
      <c r="O34" s="53" t="str">
        <f>Fixtures!B34</f>
        <v>Tianjin Tianhai</v>
      </c>
      <c r="P34" s="51" t="e">
        <f>VLOOKUP($O34,CornerStats!$A$3:$AE$998,5,FALSE)</f>
        <v>#N/A</v>
      </c>
      <c r="Q34" s="51" t="e">
        <f>VLOOKUP($O34,CornerStats!$A$3:$AE$998,7,FALSE)</f>
        <v>#N/A</v>
      </c>
      <c r="R34" s="51" t="e">
        <f>VLOOKUP($O34,CornerStats!$A$3:$AE$998,8,FALSE)</f>
        <v>#N/A</v>
      </c>
      <c r="S34" s="51" t="e">
        <f>VLOOKUP($O34,CornerStats!$A$3:$AE$998,10,FALSE)</f>
        <v>#N/A</v>
      </c>
      <c r="T34" s="60" t="e">
        <f>VLOOKUP($O34,CornerStats!$A$3:$AE$998,11,FALSE)</f>
        <v>#N/A</v>
      </c>
      <c r="U34" s="60" t="e">
        <f>VLOOKUP($O34,CornerStats!$A$3:$AE$998,13,FALSE)</f>
        <v>#N/A</v>
      </c>
      <c r="V34" s="57" t="e">
        <f>VLOOKUP($O34,CornerStats!$A$3:$AE$998,14,FALSE)</f>
        <v>#N/A</v>
      </c>
      <c r="W34" s="57" t="e">
        <f>VLOOKUP($O34,CornerStats!$A$3:$AE$998,16,FALSE)</f>
        <v>#N/A</v>
      </c>
      <c r="X34" s="57" t="e">
        <f>VLOOKUP($O34,CornerStats!$A$3:$AE$998,17,FALSE)</f>
        <v>#N/A</v>
      </c>
      <c r="Y34" s="57" t="e">
        <f>VLOOKUP($O34,CornerStats!$A$3:$AE$998,19,FALSE)</f>
        <v>#N/A</v>
      </c>
      <c r="Z34" s="57" t="e">
        <f>VLOOKUP($O34,CornerStats!$A$3:$AE$998,20,FALSE)</f>
        <v>#N/A</v>
      </c>
      <c r="AA34" s="57" t="e">
        <f>VLOOKUP($O34,CornerStats!$A$3:$AE$998,22,FALSE)</f>
        <v>#N/A</v>
      </c>
    </row>
    <row r="35" spans="1:27" x14ac:dyDescent="0.3">
      <c r="A35" s="51" t="e">
        <f>VLOOKUP($M35,CornerStats!$A$3:$AE$998,5,FALSE)</f>
        <v>#N/A</v>
      </c>
      <c r="B35" s="51" t="e">
        <f>VLOOKUP($M35,CornerStats!$A$3:$AE$998,6,FALSE)</f>
        <v>#N/A</v>
      </c>
      <c r="C35" s="51" t="e">
        <f>VLOOKUP($M35,CornerStats!$A$3:$AE$998,8,FALSE)</f>
        <v>#N/A</v>
      </c>
      <c r="D35" s="51" t="e">
        <f>VLOOKUP($M35,CornerStats!$A$3:$AE$998,9,FALSE)</f>
        <v>#N/A</v>
      </c>
      <c r="E35" s="60" t="e">
        <f>VLOOKUP($M35,CornerStats!$A$3:$AE$998,11,FALSE)</f>
        <v>#N/A</v>
      </c>
      <c r="F35" s="60" t="e">
        <f>VLOOKUP($M35,CornerStats!$A$3:$AE$998,12,FALSE)</f>
        <v>#N/A</v>
      </c>
      <c r="G35" s="57" t="e">
        <f>VLOOKUP($M35,CornerStats!$A$3:$AE$998,14,FALSE)</f>
        <v>#N/A</v>
      </c>
      <c r="H35" s="57" t="e">
        <f>VLOOKUP($M35,CornerStats!$A$3:$AE$998,15,FALSE)</f>
        <v>#N/A</v>
      </c>
      <c r="I35" s="57" t="e">
        <f>VLOOKUP($M35,CornerStats!$A$3:$AE$998,17,FALSE)</f>
        <v>#N/A</v>
      </c>
      <c r="J35" s="57" t="e">
        <f>VLOOKUP($M35,CornerStats!$A$3:$AE$998,18,FALSE)</f>
        <v>#N/A</v>
      </c>
      <c r="K35" s="57" t="e">
        <f>VLOOKUP($M35,CornerStats!$A$3:$AE$998,20,FALSE)</f>
        <v>#N/A</v>
      </c>
      <c r="L35" s="57" t="e">
        <f>VLOOKUP($M35,CornerStats!$A$3:$AE$998,21,FALSE)</f>
        <v>#N/A</v>
      </c>
      <c r="M35" s="53" t="str">
        <f>Fixtures!A35</f>
        <v>Beijing Guoan</v>
      </c>
      <c r="N35" s="54">
        <f>Fixtures!D35</f>
        <v>43688</v>
      </c>
      <c r="O35" s="53" t="str">
        <f>Fixtures!B35</f>
        <v>Guangzhou Evergrande</v>
      </c>
      <c r="P35" s="51" t="e">
        <f>VLOOKUP($O35,CornerStats!$A$3:$AE$998,5,FALSE)</f>
        <v>#N/A</v>
      </c>
      <c r="Q35" s="51" t="e">
        <f>VLOOKUP($O35,CornerStats!$A$3:$AE$998,7,FALSE)</f>
        <v>#N/A</v>
      </c>
      <c r="R35" s="51" t="e">
        <f>VLOOKUP($O35,CornerStats!$A$3:$AE$998,8,FALSE)</f>
        <v>#N/A</v>
      </c>
      <c r="S35" s="51" t="e">
        <f>VLOOKUP($O35,CornerStats!$A$3:$AE$998,10,FALSE)</f>
        <v>#N/A</v>
      </c>
      <c r="T35" s="60" t="e">
        <f>VLOOKUP($O35,CornerStats!$A$3:$AE$998,11,FALSE)</f>
        <v>#N/A</v>
      </c>
      <c r="U35" s="60" t="e">
        <f>VLOOKUP($O35,CornerStats!$A$3:$AE$998,13,FALSE)</f>
        <v>#N/A</v>
      </c>
      <c r="V35" s="57" t="e">
        <f>VLOOKUP($O35,CornerStats!$A$3:$AE$998,14,FALSE)</f>
        <v>#N/A</v>
      </c>
      <c r="W35" s="57" t="e">
        <f>VLOOKUP($O35,CornerStats!$A$3:$AE$998,16,FALSE)</f>
        <v>#N/A</v>
      </c>
      <c r="X35" s="57" t="e">
        <f>VLOOKUP($O35,CornerStats!$A$3:$AE$998,17,FALSE)</f>
        <v>#N/A</v>
      </c>
      <c r="Y35" s="57" t="e">
        <f>VLOOKUP($O35,CornerStats!$A$3:$AE$998,19,FALSE)</f>
        <v>#N/A</v>
      </c>
      <c r="Z35" s="57" t="e">
        <f>VLOOKUP($O35,CornerStats!$A$3:$AE$998,20,FALSE)</f>
        <v>#N/A</v>
      </c>
      <c r="AA35" s="57" t="e">
        <f>VLOOKUP($O35,CornerStats!$A$3:$AE$998,22,FALSE)</f>
        <v>#N/A</v>
      </c>
    </row>
    <row r="36" spans="1:27" x14ac:dyDescent="0.3">
      <c r="A36" s="51" t="e">
        <f>VLOOKUP($M36,CornerStats!$A$3:$AE$998,5,FALSE)</f>
        <v>#N/A</v>
      </c>
      <c r="B36" s="51" t="e">
        <f>VLOOKUP($M36,CornerStats!$A$3:$AE$998,6,FALSE)</f>
        <v>#N/A</v>
      </c>
      <c r="C36" s="51" t="e">
        <f>VLOOKUP($M36,CornerStats!$A$3:$AE$998,8,FALSE)</f>
        <v>#N/A</v>
      </c>
      <c r="D36" s="51" t="e">
        <f>VLOOKUP($M36,CornerStats!$A$3:$AE$998,9,FALSE)</f>
        <v>#N/A</v>
      </c>
      <c r="E36" s="60" t="e">
        <f>VLOOKUP($M36,CornerStats!$A$3:$AE$998,11,FALSE)</f>
        <v>#N/A</v>
      </c>
      <c r="F36" s="60" t="e">
        <f>VLOOKUP($M36,CornerStats!$A$3:$AE$998,12,FALSE)</f>
        <v>#N/A</v>
      </c>
      <c r="G36" s="57" t="e">
        <f>VLOOKUP($M36,CornerStats!$A$3:$AE$998,14,FALSE)</f>
        <v>#N/A</v>
      </c>
      <c r="H36" s="57" t="e">
        <f>VLOOKUP($M36,CornerStats!$A$3:$AE$998,15,FALSE)</f>
        <v>#N/A</v>
      </c>
      <c r="I36" s="57" t="e">
        <f>VLOOKUP($M36,CornerStats!$A$3:$AE$998,17,FALSE)</f>
        <v>#N/A</v>
      </c>
      <c r="J36" s="57" t="e">
        <f>VLOOKUP($M36,CornerStats!$A$3:$AE$998,18,FALSE)</f>
        <v>#N/A</v>
      </c>
      <c r="K36" s="57" t="e">
        <f>VLOOKUP($M36,CornerStats!$A$3:$AE$998,20,FALSE)</f>
        <v>#N/A</v>
      </c>
      <c r="L36" s="57" t="e">
        <f>VLOOKUP($M36,CornerStats!$A$3:$AE$998,21,FALSE)</f>
        <v>#N/A</v>
      </c>
      <c r="M36" s="53" t="str">
        <f>Fixtures!A36</f>
        <v>AaB</v>
      </c>
      <c r="N36" s="54">
        <f>Fixtures!D36</f>
        <v>43688</v>
      </c>
      <c r="O36" s="53" t="str">
        <f>Fixtures!B36</f>
        <v>Esbjerg</v>
      </c>
      <c r="P36" s="51" t="e">
        <f>VLOOKUP($O36,CornerStats!$A$3:$AE$998,5,FALSE)</f>
        <v>#N/A</v>
      </c>
      <c r="Q36" s="51" t="e">
        <f>VLOOKUP($O36,CornerStats!$A$3:$AE$998,7,FALSE)</f>
        <v>#N/A</v>
      </c>
      <c r="R36" s="51" t="e">
        <f>VLOOKUP($O36,CornerStats!$A$3:$AE$998,8,FALSE)</f>
        <v>#N/A</v>
      </c>
      <c r="S36" s="51" t="e">
        <f>VLOOKUP($O36,CornerStats!$A$3:$AE$998,10,FALSE)</f>
        <v>#N/A</v>
      </c>
      <c r="T36" s="60" t="e">
        <f>VLOOKUP($O36,CornerStats!$A$3:$AE$998,11,FALSE)</f>
        <v>#N/A</v>
      </c>
      <c r="U36" s="60" t="e">
        <f>VLOOKUP($O36,CornerStats!$A$3:$AE$998,13,FALSE)</f>
        <v>#N/A</v>
      </c>
      <c r="V36" s="57" t="e">
        <f>VLOOKUP($O36,CornerStats!$A$3:$AE$998,14,FALSE)</f>
        <v>#N/A</v>
      </c>
      <c r="W36" s="57" t="e">
        <f>VLOOKUP($O36,CornerStats!$A$3:$AE$998,16,FALSE)</f>
        <v>#N/A</v>
      </c>
      <c r="X36" s="57" t="e">
        <f>VLOOKUP($O36,CornerStats!$A$3:$AE$998,17,FALSE)</f>
        <v>#N/A</v>
      </c>
      <c r="Y36" s="57" t="e">
        <f>VLOOKUP($O36,CornerStats!$A$3:$AE$998,19,FALSE)</f>
        <v>#N/A</v>
      </c>
      <c r="Z36" s="57" t="e">
        <f>VLOOKUP($O36,CornerStats!$A$3:$AE$998,20,FALSE)</f>
        <v>#N/A</v>
      </c>
      <c r="AA36" s="57" t="e">
        <f>VLOOKUP($O36,CornerStats!$A$3:$AE$998,22,FALSE)</f>
        <v>#N/A</v>
      </c>
    </row>
    <row r="37" spans="1:27" x14ac:dyDescent="0.3">
      <c r="A37" s="51" t="e">
        <f>VLOOKUP($M37,CornerStats!$A$3:$AE$998,5,FALSE)</f>
        <v>#N/A</v>
      </c>
      <c r="B37" s="51" t="e">
        <f>VLOOKUP($M37,CornerStats!$A$3:$AE$998,6,FALSE)</f>
        <v>#N/A</v>
      </c>
      <c r="C37" s="51" t="e">
        <f>VLOOKUP($M37,CornerStats!$A$3:$AE$998,8,FALSE)</f>
        <v>#N/A</v>
      </c>
      <c r="D37" s="51" t="e">
        <f>VLOOKUP($M37,CornerStats!$A$3:$AE$998,9,FALSE)</f>
        <v>#N/A</v>
      </c>
      <c r="E37" s="60" t="e">
        <f>VLOOKUP($M37,CornerStats!$A$3:$AE$998,11,FALSE)</f>
        <v>#N/A</v>
      </c>
      <c r="F37" s="60" t="e">
        <f>VLOOKUP($M37,CornerStats!$A$3:$AE$998,12,FALSE)</f>
        <v>#N/A</v>
      </c>
      <c r="G37" s="57" t="e">
        <f>VLOOKUP($M37,CornerStats!$A$3:$AE$998,14,FALSE)</f>
        <v>#N/A</v>
      </c>
      <c r="H37" s="57" t="e">
        <f>VLOOKUP($M37,CornerStats!$A$3:$AE$998,15,FALSE)</f>
        <v>#N/A</v>
      </c>
      <c r="I37" s="57" t="e">
        <f>VLOOKUP($M37,CornerStats!$A$3:$AE$998,17,FALSE)</f>
        <v>#N/A</v>
      </c>
      <c r="J37" s="57" t="e">
        <f>VLOOKUP($M37,CornerStats!$A$3:$AE$998,18,FALSE)</f>
        <v>#N/A</v>
      </c>
      <c r="K37" s="57" t="e">
        <f>VLOOKUP($M37,CornerStats!$A$3:$AE$998,20,FALSE)</f>
        <v>#N/A</v>
      </c>
      <c r="L37" s="57" t="e">
        <f>VLOOKUP($M37,CornerStats!$A$3:$AE$998,21,FALSE)</f>
        <v>#N/A</v>
      </c>
      <c r="M37" s="53" t="str">
        <f>Fixtures!A37</f>
        <v>Horsens</v>
      </c>
      <c r="N37" s="54">
        <f>Fixtures!D37</f>
        <v>43688</v>
      </c>
      <c r="O37" s="53" t="str">
        <f>Fixtures!B37</f>
        <v>Midtjylland</v>
      </c>
      <c r="P37" s="51" t="e">
        <f>VLOOKUP($O37,CornerStats!$A$3:$AE$998,5,FALSE)</f>
        <v>#N/A</v>
      </c>
      <c r="Q37" s="51" t="e">
        <f>VLOOKUP($O37,CornerStats!$A$3:$AE$998,7,FALSE)</f>
        <v>#N/A</v>
      </c>
      <c r="R37" s="51" t="e">
        <f>VLOOKUP($O37,CornerStats!$A$3:$AE$998,8,FALSE)</f>
        <v>#N/A</v>
      </c>
      <c r="S37" s="51" t="e">
        <f>VLOOKUP($O37,CornerStats!$A$3:$AE$998,10,FALSE)</f>
        <v>#N/A</v>
      </c>
      <c r="T37" s="60" t="e">
        <f>VLOOKUP($O37,CornerStats!$A$3:$AE$998,11,FALSE)</f>
        <v>#N/A</v>
      </c>
      <c r="U37" s="60" t="e">
        <f>VLOOKUP($O37,CornerStats!$A$3:$AE$998,13,FALSE)</f>
        <v>#N/A</v>
      </c>
      <c r="V37" s="57" t="e">
        <f>VLOOKUP($O37,CornerStats!$A$3:$AE$998,14,FALSE)</f>
        <v>#N/A</v>
      </c>
      <c r="W37" s="57" t="e">
        <f>VLOOKUP($O37,CornerStats!$A$3:$AE$998,16,FALSE)</f>
        <v>#N/A</v>
      </c>
      <c r="X37" s="57" t="e">
        <f>VLOOKUP($O37,CornerStats!$A$3:$AE$998,17,FALSE)</f>
        <v>#N/A</v>
      </c>
      <c r="Y37" s="57" t="e">
        <f>VLOOKUP($O37,CornerStats!$A$3:$AE$998,19,FALSE)</f>
        <v>#N/A</v>
      </c>
      <c r="Z37" s="57" t="e">
        <f>VLOOKUP($O37,CornerStats!$A$3:$AE$998,20,FALSE)</f>
        <v>#N/A</v>
      </c>
      <c r="AA37" s="57" t="e">
        <f>VLOOKUP($O37,CornerStats!$A$3:$AE$998,22,FALSE)</f>
        <v>#N/A</v>
      </c>
    </row>
    <row r="38" spans="1:27" x14ac:dyDescent="0.3">
      <c r="A38" s="51" t="e">
        <f>VLOOKUP($M38,CornerStats!$A$3:$AE$998,5,FALSE)</f>
        <v>#N/A</v>
      </c>
      <c r="B38" s="51" t="e">
        <f>VLOOKUP($M38,CornerStats!$A$3:$AE$998,6,FALSE)</f>
        <v>#N/A</v>
      </c>
      <c r="C38" s="51" t="e">
        <f>VLOOKUP($M38,CornerStats!$A$3:$AE$998,8,FALSE)</f>
        <v>#N/A</v>
      </c>
      <c r="D38" s="51" t="e">
        <f>VLOOKUP($M38,CornerStats!$A$3:$AE$998,9,FALSE)</f>
        <v>#N/A</v>
      </c>
      <c r="E38" s="60" t="e">
        <f>VLOOKUP($M38,CornerStats!$A$3:$AE$998,11,FALSE)</f>
        <v>#N/A</v>
      </c>
      <c r="F38" s="60" t="e">
        <f>VLOOKUP($M38,CornerStats!$A$3:$AE$998,12,FALSE)</f>
        <v>#N/A</v>
      </c>
      <c r="G38" s="57" t="e">
        <f>VLOOKUP($M38,CornerStats!$A$3:$AE$998,14,FALSE)</f>
        <v>#N/A</v>
      </c>
      <c r="H38" s="57" t="e">
        <f>VLOOKUP($M38,CornerStats!$A$3:$AE$998,15,FALSE)</f>
        <v>#N/A</v>
      </c>
      <c r="I38" s="57" t="e">
        <f>VLOOKUP($M38,CornerStats!$A$3:$AE$998,17,FALSE)</f>
        <v>#N/A</v>
      </c>
      <c r="J38" s="57" t="e">
        <f>VLOOKUP($M38,CornerStats!$A$3:$AE$998,18,FALSE)</f>
        <v>#N/A</v>
      </c>
      <c r="K38" s="57" t="e">
        <f>VLOOKUP($M38,CornerStats!$A$3:$AE$998,20,FALSE)</f>
        <v>#N/A</v>
      </c>
      <c r="L38" s="57" t="e">
        <f>VLOOKUP($M38,CornerStats!$A$3:$AE$998,21,FALSE)</f>
        <v>#N/A</v>
      </c>
      <c r="M38" s="53" t="str">
        <f>Fixtures!A38</f>
        <v>Nordsjælland</v>
      </c>
      <c r="N38" s="54">
        <f>Fixtures!D38</f>
        <v>43688</v>
      </c>
      <c r="O38" s="53" t="str">
        <f>Fixtures!B38</f>
        <v>Silkeborg</v>
      </c>
      <c r="P38" s="51" t="e">
        <f>VLOOKUP($O38,CornerStats!$A$3:$AE$998,5,FALSE)</f>
        <v>#N/A</v>
      </c>
      <c r="Q38" s="51" t="e">
        <f>VLOOKUP($O38,CornerStats!$A$3:$AE$998,7,FALSE)</f>
        <v>#N/A</v>
      </c>
      <c r="R38" s="51" t="e">
        <f>VLOOKUP($O38,CornerStats!$A$3:$AE$998,8,FALSE)</f>
        <v>#N/A</v>
      </c>
      <c r="S38" s="51" t="e">
        <f>VLOOKUP($O38,CornerStats!$A$3:$AE$998,10,FALSE)</f>
        <v>#N/A</v>
      </c>
      <c r="T38" s="60" t="e">
        <f>VLOOKUP($O38,CornerStats!$A$3:$AE$998,11,FALSE)</f>
        <v>#N/A</v>
      </c>
      <c r="U38" s="60" t="e">
        <f>VLOOKUP($O38,CornerStats!$A$3:$AE$998,13,FALSE)</f>
        <v>#N/A</v>
      </c>
      <c r="V38" s="57" t="e">
        <f>VLOOKUP($O38,CornerStats!$A$3:$AE$998,14,FALSE)</f>
        <v>#N/A</v>
      </c>
      <c r="W38" s="57" t="e">
        <f>VLOOKUP($O38,CornerStats!$A$3:$AE$998,16,FALSE)</f>
        <v>#N/A</v>
      </c>
      <c r="X38" s="57" t="e">
        <f>VLOOKUP($O38,CornerStats!$A$3:$AE$998,17,FALSE)</f>
        <v>#N/A</v>
      </c>
      <c r="Y38" s="57" t="e">
        <f>VLOOKUP($O38,CornerStats!$A$3:$AE$998,19,FALSE)</f>
        <v>#N/A</v>
      </c>
      <c r="Z38" s="57" t="e">
        <f>VLOOKUP($O38,CornerStats!$A$3:$AE$998,20,FALSE)</f>
        <v>#N/A</v>
      </c>
      <c r="AA38" s="57" t="e">
        <f>VLOOKUP($O38,CornerStats!$A$3:$AE$998,22,FALSE)</f>
        <v>#N/A</v>
      </c>
    </row>
    <row r="39" spans="1:27" x14ac:dyDescent="0.3">
      <c r="A39" s="51" t="e">
        <f>VLOOKUP($M39,CornerStats!$A$3:$AE$998,5,FALSE)</f>
        <v>#N/A</v>
      </c>
      <c r="B39" s="51" t="e">
        <f>VLOOKUP($M39,CornerStats!$A$3:$AE$998,6,FALSE)</f>
        <v>#N/A</v>
      </c>
      <c r="C39" s="51" t="e">
        <f>VLOOKUP($M39,CornerStats!$A$3:$AE$998,8,FALSE)</f>
        <v>#N/A</v>
      </c>
      <c r="D39" s="51" t="e">
        <f>VLOOKUP($M39,CornerStats!$A$3:$AE$998,9,FALSE)</f>
        <v>#N/A</v>
      </c>
      <c r="E39" s="60" t="e">
        <f>VLOOKUP($M39,CornerStats!$A$3:$AE$998,11,FALSE)</f>
        <v>#N/A</v>
      </c>
      <c r="F39" s="60" t="e">
        <f>VLOOKUP($M39,CornerStats!$A$3:$AE$998,12,FALSE)</f>
        <v>#N/A</v>
      </c>
      <c r="G39" s="57" t="e">
        <f>VLOOKUP($M39,CornerStats!$A$3:$AE$998,14,FALSE)</f>
        <v>#N/A</v>
      </c>
      <c r="H39" s="57" t="e">
        <f>VLOOKUP($M39,CornerStats!$A$3:$AE$998,15,FALSE)</f>
        <v>#N/A</v>
      </c>
      <c r="I39" s="57" t="e">
        <f>VLOOKUP($M39,CornerStats!$A$3:$AE$998,17,FALSE)</f>
        <v>#N/A</v>
      </c>
      <c r="J39" s="57" t="e">
        <f>VLOOKUP($M39,CornerStats!$A$3:$AE$998,18,FALSE)</f>
        <v>#N/A</v>
      </c>
      <c r="K39" s="57" t="e">
        <f>VLOOKUP($M39,CornerStats!$A$3:$AE$998,20,FALSE)</f>
        <v>#N/A</v>
      </c>
      <c r="L39" s="57" t="e">
        <f>VLOOKUP($M39,CornerStats!$A$3:$AE$998,21,FALSE)</f>
        <v>#N/A</v>
      </c>
      <c r="M39" s="53" t="str">
        <f>Fixtures!A39</f>
        <v>Hobro</v>
      </c>
      <c r="N39" s="54">
        <f>Fixtures!D39</f>
        <v>43688</v>
      </c>
      <c r="O39" s="53" t="str">
        <f>Fixtures!B39</f>
        <v>Brøndby</v>
      </c>
      <c r="P39" s="51" t="e">
        <f>VLOOKUP($O39,CornerStats!$A$3:$AE$998,5,FALSE)</f>
        <v>#N/A</v>
      </c>
      <c r="Q39" s="51" t="e">
        <f>VLOOKUP($O39,CornerStats!$A$3:$AE$998,7,FALSE)</f>
        <v>#N/A</v>
      </c>
      <c r="R39" s="51" t="e">
        <f>VLOOKUP($O39,CornerStats!$A$3:$AE$998,8,FALSE)</f>
        <v>#N/A</v>
      </c>
      <c r="S39" s="51" t="e">
        <f>VLOOKUP($O39,CornerStats!$A$3:$AE$998,10,FALSE)</f>
        <v>#N/A</v>
      </c>
      <c r="T39" s="60" t="e">
        <f>VLOOKUP($O39,CornerStats!$A$3:$AE$998,11,FALSE)</f>
        <v>#N/A</v>
      </c>
      <c r="U39" s="60" t="e">
        <f>VLOOKUP($O39,CornerStats!$A$3:$AE$998,13,FALSE)</f>
        <v>#N/A</v>
      </c>
      <c r="V39" s="57" t="e">
        <f>VLOOKUP($O39,CornerStats!$A$3:$AE$998,14,FALSE)</f>
        <v>#N/A</v>
      </c>
      <c r="W39" s="57" t="e">
        <f>VLOOKUP($O39,CornerStats!$A$3:$AE$998,16,FALSE)</f>
        <v>#N/A</v>
      </c>
      <c r="X39" s="57" t="e">
        <f>VLOOKUP($O39,CornerStats!$A$3:$AE$998,17,FALSE)</f>
        <v>#N/A</v>
      </c>
      <c r="Y39" s="57" t="e">
        <f>VLOOKUP($O39,CornerStats!$A$3:$AE$998,19,FALSE)</f>
        <v>#N/A</v>
      </c>
      <c r="Z39" s="57" t="e">
        <f>VLOOKUP($O39,CornerStats!$A$3:$AE$998,20,FALSE)</f>
        <v>#N/A</v>
      </c>
      <c r="AA39" s="57" t="e">
        <f>VLOOKUP($O39,CornerStats!$A$3:$AE$998,22,FALSE)</f>
        <v>#N/A</v>
      </c>
    </row>
    <row r="40" spans="1:27" x14ac:dyDescent="0.3">
      <c r="A40" s="51" t="e">
        <f>VLOOKUP($M40,CornerStats!$A$3:$AE$998,5,FALSE)</f>
        <v>#N/A</v>
      </c>
      <c r="B40" s="51" t="e">
        <f>VLOOKUP($M40,CornerStats!$A$3:$AE$998,6,FALSE)</f>
        <v>#N/A</v>
      </c>
      <c r="C40" s="51" t="e">
        <f>VLOOKUP($M40,CornerStats!$A$3:$AE$998,8,FALSE)</f>
        <v>#N/A</v>
      </c>
      <c r="D40" s="51" t="e">
        <f>VLOOKUP($M40,CornerStats!$A$3:$AE$998,9,FALSE)</f>
        <v>#N/A</v>
      </c>
      <c r="E40" s="60" t="e">
        <f>VLOOKUP($M40,CornerStats!$A$3:$AE$998,11,FALSE)</f>
        <v>#N/A</v>
      </c>
      <c r="F40" s="60" t="e">
        <f>VLOOKUP($M40,CornerStats!$A$3:$AE$998,12,FALSE)</f>
        <v>#N/A</v>
      </c>
      <c r="G40" s="57" t="e">
        <f>VLOOKUP($M40,CornerStats!$A$3:$AE$998,14,FALSE)</f>
        <v>#N/A</v>
      </c>
      <c r="H40" s="57" t="e">
        <f>VLOOKUP($M40,CornerStats!$A$3:$AE$998,15,FALSE)</f>
        <v>#N/A</v>
      </c>
      <c r="I40" s="57" t="e">
        <f>VLOOKUP($M40,CornerStats!$A$3:$AE$998,17,FALSE)</f>
        <v>#N/A</v>
      </c>
      <c r="J40" s="57" t="e">
        <f>VLOOKUP($M40,CornerStats!$A$3:$AE$998,18,FALSE)</f>
        <v>#N/A</v>
      </c>
      <c r="K40" s="57" t="e">
        <f>VLOOKUP($M40,CornerStats!$A$3:$AE$998,20,FALSE)</f>
        <v>#N/A</v>
      </c>
      <c r="L40" s="57" t="e">
        <f>VLOOKUP($M40,CornerStats!$A$3:$AE$998,21,FALSE)</f>
        <v>#N/A</v>
      </c>
      <c r="M40" s="53" t="str">
        <f>Fixtures!A40</f>
        <v>Haugesund</v>
      </c>
      <c r="N40" s="54">
        <f>Fixtures!D40</f>
        <v>43688</v>
      </c>
      <c r="O40" s="53" t="str">
        <f>Fixtures!B40</f>
        <v>Ranheim</v>
      </c>
      <c r="P40" s="51" t="e">
        <f>VLOOKUP($O40,CornerStats!$A$3:$AE$998,5,FALSE)</f>
        <v>#N/A</v>
      </c>
      <c r="Q40" s="51" t="e">
        <f>VLOOKUP($O40,CornerStats!$A$3:$AE$998,7,FALSE)</f>
        <v>#N/A</v>
      </c>
      <c r="R40" s="51" t="e">
        <f>VLOOKUP($O40,CornerStats!$A$3:$AE$998,8,FALSE)</f>
        <v>#N/A</v>
      </c>
      <c r="S40" s="51" t="e">
        <f>VLOOKUP($O40,CornerStats!$A$3:$AE$998,10,FALSE)</f>
        <v>#N/A</v>
      </c>
      <c r="T40" s="60" t="e">
        <f>VLOOKUP($O40,CornerStats!$A$3:$AE$998,11,FALSE)</f>
        <v>#N/A</v>
      </c>
      <c r="U40" s="60" t="e">
        <f>VLOOKUP($O40,CornerStats!$A$3:$AE$998,13,FALSE)</f>
        <v>#N/A</v>
      </c>
      <c r="V40" s="57" t="e">
        <f>VLOOKUP($O40,CornerStats!$A$3:$AE$998,14,FALSE)</f>
        <v>#N/A</v>
      </c>
      <c r="W40" s="57" t="e">
        <f>VLOOKUP($O40,CornerStats!$A$3:$AE$998,16,FALSE)</f>
        <v>#N/A</v>
      </c>
      <c r="X40" s="57" t="e">
        <f>VLOOKUP($O40,CornerStats!$A$3:$AE$998,17,FALSE)</f>
        <v>#N/A</v>
      </c>
      <c r="Y40" s="57" t="e">
        <f>VLOOKUP($O40,CornerStats!$A$3:$AE$998,19,FALSE)</f>
        <v>#N/A</v>
      </c>
      <c r="Z40" s="57" t="e">
        <f>VLOOKUP($O40,CornerStats!$A$3:$AE$998,20,FALSE)</f>
        <v>#N/A</v>
      </c>
      <c r="AA40" s="57" t="e">
        <f>VLOOKUP($O40,CornerStats!$A$3:$AE$998,22,FALSE)</f>
        <v>#N/A</v>
      </c>
    </row>
    <row r="41" spans="1:27" x14ac:dyDescent="0.3">
      <c r="A41" s="51" t="e">
        <f>VLOOKUP($M41,CornerStats!$A$3:$AE$998,5,FALSE)</f>
        <v>#N/A</v>
      </c>
      <c r="B41" s="51" t="e">
        <f>VLOOKUP($M41,CornerStats!$A$3:$AE$998,6,FALSE)</f>
        <v>#N/A</v>
      </c>
      <c r="C41" s="51" t="e">
        <f>VLOOKUP($M41,CornerStats!$A$3:$AE$998,8,FALSE)</f>
        <v>#N/A</v>
      </c>
      <c r="D41" s="51" t="e">
        <f>VLOOKUP($M41,CornerStats!$A$3:$AE$998,9,FALSE)</f>
        <v>#N/A</v>
      </c>
      <c r="E41" s="60" t="e">
        <f>VLOOKUP($M41,CornerStats!$A$3:$AE$998,11,FALSE)</f>
        <v>#N/A</v>
      </c>
      <c r="F41" s="60" t="e">
        <f>VLOOKUP($M41,CornerStats!$A$3:$AE$998,12,FALSE)</f>
        <v>#N/A</v>
      </c>
      <c r="G41" s="57" t="e">
        <f>VLOOKUP($M41,CornerStats!$A$3:$AE$998,14,FALSE)</f>
        <v>#N/A</v>
      </c>
      <c r="H41" s="57" t="e">
        <f>VLOOKUP($M41,CornerStats!$A$3:$AE$998,15,FALSE)</f>
        <v>#N/A</v>
      </c>
      <c r="I41" s="57" t="e">
        <f>VLOOKUP($M41,CornerStats!$A$3:$AE$998,17,FALSE)</f>
        <v>#N/A</v>
      </c>
      <c r="J41" s="57" t="e">
        <f>VLOOKUP($M41,CornerStats!$A$3:$AE$998,18,FALSE)</f>
        <v>#N/A</v>
      </c>
      <c r="K41" s="57" t="e">
        <f>VLOOKUP($M41,CornerStats!$A$3:$AE$998,20,FALSE)</f>
        <v>#N/A</v>
      </c>
      <c r="L41" s="57" t="e">
        <f>VLOOKUP($M41,CornerStats!$A$3:$AE$998,21,FALSE)</f>
        <v>#N/A</v>
      </c>
      <c r="M41" s="53" t="str">
        <f>Fixtures!A41</f>
        <v>Kristiansund</v>
      </c>
      <c r="N41" s="54">
        <f>Fixtures!D41</f>
        <v>43688</v>
      </c>
      <c r="O41" s="53" t="str">
        <f>Fixtures!B41</f>
        <v>Odd</v>
      </c>
      <c r="P41" s="51" t="e">
        <f>VLOOKUP($O41,CornerStats!$A$3:$AE$998,5,FALSE)</f>
        <v>#N/A</v>
      </c>
      <c r="Q41" s="51" t="e">
        <f>VLOOKUP($O41,CornerStats!$A$3:$AE$998,7,FALSE)</f>
        <v>#N/A</v>
      </c>
      <c r="R41" s="51" t="e">
        <f>VLOOKUP($O41,CornerStats!$A$3:$AE$998,8,FALSE)</f>
        <v>#N/A</v>
      </c>
      <c r="S41" s="51" t="e">
        <f>VLOOKUP($O41,CornerStats!$A$3:$AE$998,10,FALSE)</f>
        <v>#N/A</v>
      </c>
      <c r="T41" s="60" t="e">
        <f>VLOOKUP($O41,CornerStats!$A$3:$AE$998,11,FALSE)</f>
        <v>#N/A</v>
      </c>
      <c r="U41" s="60" t="e">
        <f>VLOOKUP($O41,CornerStats!$A$3:$AE$998,13,FALSE)</f>
        <v>#N/A</v>
      </c>
      <c r="V41" s="57" t="e">
        <f>VLOOKUP($O41,CornerStats!$A$3:$AE$998,14,FALSE)</f>
        <v>#N/A</v>
      </c>
      <c r="W41" s="57" t="e">
        <f>VLOOKUP($O41,CornerStats!$A$3:$AE$998,16,FALSE)</f>
        <v>#N/A</v>
      </c>
      <c r="X41" s="57" t="e">
        <f>VLOOKUP($O41,CornerStats!$A$3:$AE$998,17,FALSE)</f>
        <v>#N/A</v>
      </c>
      <c r="Y41" s="57" t="e">
        <f>VLOOKUP($O41,CornerStats!$A$3:$AE$998,19,FALSE)</f>
        <v>#N/A</v>
      </c>
      <c r="Z41" s="57" t="e">
        <f>VLOOKUP($O41,CornerStats!$A$3:$AE$998,20,FALSE)</f>
        <v>#N/A</v>
      </c>
      <c r="AA41" s="57" t="e">
        <f>VLOOKUP($O41,CornerStats!$A$3:$AE$998,22,FALSE)</f>
        <v>#N/A</v>
      </c>
    </row>
    <row r="42" spans="1:27" x14ac:dyDescent="0.3">
      <c r="A42" s="51" t="e">
        <f>VLOOKUP($M42,CornerStats!$A$3:$AE$998,5,FALSE)</f>
        <v>#N/A</v>
      </c>
      <c r="B42" s="51" t="e">
        <f>VLOOKUP($M42,CornerStats!$A$3:$AE$998,6,FALSE)</f>
        <v>#N/A</v>
      </c>
      <c r="C42" s="51" t="e">
        <f>VLOOKUP($M42,CornerStats!$A$3:$AE$998,8,FALSE)</f>
        <v>#N/A</v>
      </c>
      <c r="D42" s="51" t="e">
        <f>VLOOKUP($M42,CornerStats!$A$3:$AE$998,9,FALSE)</f>
        <v>#N/A</v>
      </c>
      <c r="E42" s="60" t="e">
        <f>VLOOKUP($M42,CornerStats!$A$3:$AE$998,11,FALSE)</f>
        <v>#N/A</v>
      </c>
      <c r="F42" s="60" t="e">
        <f>VLOOKUP($M42,CornerStats!$A$3:$AE$998,12,FALSE)</f>
        <v>#N/A</v>
      </c>
      <c r="G42" s="57" t="e">
        <f>VLOOKUP($M42,CornerStats!$A$3:$AE$998,14,FALSE)</f>
        <v>#N/A</v>
      </c>
      <c r="H42" s="57" t="e">
        <f>VLOOKUP($M42,CornerStats!$A$3:$AE$998,15,FALSE)</f>
        <v>#N/A</v>
      </c>
      <c r="I42" s="57" t="e">
        <f>VLOOKUP($M42,CornerStats!$A$3:$AE$998,17,FALSE)</f>
        <v>#N/A</v>
      </c>
      <c r="J42" s="57" t="e">
        <f>VLOOKUP($M42,CornerStats!$A$3:$AE$998,18,FALSE)</f>
        <v>#N/A</v>
      </c>
      <c r="K42" s="57" t="e">
        <f>VLOOKUP($M42,CornerStats!$A$3:$AE$998,20,FALSE)</f>
        <v>#N/A</v>
      </c>
      <c r="L42" s="57" t="e">
        <f>VLOOKUP($M42,CornerStats!$A$3:$AE$998,21,FALSE)</f>
        <v>#N/A</v>
      </c>
      <c r="M42" s="53" t="str">
        <f>Fixtures!A42</f>
        <v>Bodø / Glimt</v>
      </c>
      <c r="N42" s="54">
        <f>Fixtures!D42</f>
        <v>43688</v>
      </c>
      <c r="O42" s="53" t="str">
        <f>Fixtures!B42</f>
        <v>Viking</v>
      </c>
      <c r="P42" s="51" t="e">
        <f>VLOOKUP($O42,CornerStats!$A$3:$AE$998,5,FALSE)</f>
        <v>#N/A</v>
      </c>
      <c r="Q42" s="51" t="e">
        <f>VLOOKUP($O42,CornerStats!$A$3:$AE$998,7,FALSE)</f>
        <v>#N/A</v>
      </c>
      <c r="R42" s="51" t="e">
        <f>VLOOKUP($O42,CornerStats!$A$3:$AE$998,8,FALSE)</f>
        <v>#N/A</v>
      </c>
      <c r="S42" s="51" t="e">
        <f>VLOOKUP($O42,CornerStats!$A$3:$AE$998,10,FALSE)</f>
        <v>#N/A</v>
      </c>
      <c r="T42" s="60" t="e">
        <f>VLOOKUP($O42,CornerStats!$A$3:$AE$998,11,FALSE)</f>
        <v>#N/A</v>
      </c>
      <c r="U42" s="60" t="e">
        <f>VLOOKUP($O42,CornerStats!$A$3:$AE$998,13,FALSE)</f>
        <v>#N/A</v>
      </c>
      <c r="V42" s="57" t="e">
        <f>VLOOKUP($O42,CornerStats!$A$3:$AE$998,14,FALSE)</f>
        <v>#N/A</v>
      </c>
      <c r="W42" s="57" t="e">
        <f>VLOOKUP($O42,CornerStats!$A$3:$AE$998,16,FALSE)</f>
        <v>#N/A</v>
      </c>
      <c r="X42" s="57" t="e">
        <f>VLOOKUP($O42,CornerStats!$A$3:$AE$998,17,FALSE)</f>
        <v>#N/A</v>
      </c>
      <c r="Y42" s="57" t="e">
        <f>VLOOKUP($O42,CornerStats!$A$3:$AE$998,19,FALSE)</f>
        <v>#N/A</v>
      </c>
      <c r="Z42" s="57" t="e">
        <f>VLOOKUP($O42,CornerStats!$A$3:$AE$998,20,FALSE)</f>
        <v>#N/A</v>
      </c>
      <c r="AA42" s="57" t="e">
        <f>VLOOKUP($O42,CornerStats!$A$3:$AE$998,22,FALSE)</f>
        <v>#N/A</v>
      </c>
    </row>
    <row r="43" spans="1:27" x14ac:dyDescent="0.3">
      <c r="A43" s="51" t="e">
        <f>VLOOKUP($M43,CornerStats!$A$3:$AE$998,5,FALSE)</f>
        <v>#N/A</v>
      </c>
      <c r="B43" s="51" t="e">
        <f>VLOOKUP($M43,CornerStats!$A$3:$AE$998,6,FALSE)</f>
        <v>#N/A</v>
      </c>
      <c r="C43" s="51" t="e">
        <f>VLOOKUP($M43,CornerStats!$A$3:$AE$998,8,FALSE)</f>
        <v>#N/A</v>
      </c>
      <c r="D43" s="51" t="e">
        <f>VLOOKUP($M43,CornerStats!$A$3:$AE$998,9,FALSE)</f>
        <v>#N/A</v>
      </c>
      <c r="E43" s="60" t="e">
        <f>VLOOKUP($M43,CornerStats!$A$3:$AE$998,11,FALSE)</f>
        <v>#N/A</v>
      </c>
      <c r="F43" s="60" t="e">
        <f>VLOOKUP($M43,CornerStats!$A$3:$AE$998,12,FALSE)</f>
        <v>#N/A</v>
      </c>
      <c r="G43" s="57" t="e">
        <f>VLOOKUP($M43,CornerStats!$A$3:$AE$998,14,FALSE)</f>
        <v>#N/A</v>
      </c>
      <c r="H43" s="57" t="e">
        <f>VLOOKUP($M43,CornerStats!$A$3:$AE$998,15,FALSE)</f>
        <v>#N/A</v>
      </c>
      <c r="I43" s="57" t="e">
        <f>VLOOKUP($M43,CornerStats!$A$3:$AE$998,17,FALSE)</f>
        <v>#N/A</v>
      </c>
      <c r="J43" s="57" t="e">
        <f>VLOOKUP($M43,CornerStats!$A$3:$AE$998,18,FALSE)</f>
        <v>#N/A</v>
      </c>
      <c r="K43" s="57" t="e">
        <f>VLOOKUP($M43,CornerStats!$A$3:$AE$998,20,FALSE)</f>
        <v>#N/A</v>
      </c>
      <c r="L43" s="57" t="e">
        <f>VLOOKUP($M43,CornerStats!$A$3:$AE$998,21,FALSE)</f>
        <v>#N/A</v>
      </c>
      <c r="M43" s="53" t="str">
        <f>Fixtures!A43</f>
        <v>Strømsgodset</v>
      </c>
      <c r="N43" s="54">
        <f>Fixtures!D43</f>
        <v>43688</v>
      </c>
      <c r="O43" s="53" t="str">
        <f>Fixtures!B43</f>
        <v>Vålerenga</v>
      </c>
      <c r="P43" s="51" t="e">
        <f>VLOOKUP($O43,CornerStats!$A$3:$AE$998,5,FALSE)</f>
        <v>#N/A</v>
      </c>
      <c r="Q43" s="51" t="e">
        <f>VLOOKUP($O43,CornerStats!$A$3:$AE$998,7,FALSE)</f>
        <v>#N/A</v>
      </c>
      <c r="R43" s="51" t="e">
        <f>VLOOKUP($O43,CornerStats!$A$3:$AE$998,8,FALSE)</f>
        <v>#N/A</v>
      </c>
      <c r="S43" s="51" t="e">
        <f>VLOOKUP($O43,CornerStats!$A$3:$AE$998,10,FALSE)</f>
        <v>#N/A</v>
      </c>
      <c r="T43" s="60" t="e">
        <f>VLOOKUP($O43,CornerStats!$A$3:$AE$998,11,FALSE)</f>
        <v>#N/A</v>
      </c>
      <c r="U43" s="60" t="e">
        <f>VLOOKUP($O43,CornerStats!$A$3:$AE$998,13,FALSE)</f>
        <v>#N/A</v>
      </c>
      <c r="V43" s="57" t="e">
        <f>VLOOKUP($O43,CornerStats!$A$3:$AE$998,14,FALSE)</f>
        <v>#N/A</v>
      </c>
      <c r="W43" s="57" t="e">
        <f>VLOOKUP($O43,CornerStats!$A$3:$AE$998,16,FALSE)</f>
        <v>#N/A</v>
      </c>
      <c r="X43" s="57" t="e">
        <f>VLOOKUP($O43,CornerStats!$A$3:$AE$998,17,FALSE)</f>
        <v>#N/A</v>
      </c>
      <c r="Y43" s="57" t="e">
        <f>VLOOKUP($O43,CornerStats!$A$3:$AE$998,19,FALSE)</f>
        <v>#N/A</v>
      </c>
      <c r="Z43" s="57" t="e">
        <f>VLOOKUP($O43,CornerStats!$A$3:$AE$998,20,FALSE)</f>
        <v>#N/A</v>
      </c>
      <c r="AA43" s="57" t="e">
        <f>VLOOKUP($O43,CornerStats!$A$3:$AE$998,22,FALSE)</f>
        <v>#N/A</v>
      </c>
    </row>
    <row r="44" spans="1:27" x14ac:dyDescent="0.3">
      <c r="A44" s="51" t="e">
        <f>VLOOKUP($M44,CornerStats!$A$3:$AE$998,5,FALSE)</f>
        <v>#N/A</v>
      </c>
      <c r="B44" s="51" t="e">
        <f>VLOOKUP($M44,CornerStats!$A$3:$AE$998,6,FALSE)</f>
        <v>#N/A</v>
      </c>
      <c r="C44" s="51" t="e">
        <f>VLOOKUP($M44,CornerStats!$A$3:$AE$998,8,FALSE)</f>
        <v>#N/A</v>
      </c>
      <c r="D44" s="51" t="e">
        <f>VLOOKUP($M44,CornerStats!$A$3:$AE$998,9,FALSE)</f>
        <v>#N/A</v>
      </c>
      <c r="E44" s="60" t="e">
        <f>VLOOKUP($M44,CornerStats!$A$3:$AE$998,11,FALSE)</f>
        <v>#N/A</v>
      </c>
      <c r="F44" s="60" t="e">
        <f>VLOOKUP($M44,CornerStats!$A$3:$AE$998,12,FALSE)</f>
        <v>#N/A</v>
      </c>
      <c r="G44" s="57" t="e">
        <f>VLOOKUP($M44,CornerStats!$A$3:$AE$998,14,FALSE)</f>
        <v>#N/A</v>
      </c>
      <c r="H44" s="57" t="e">
        <f>VLOOKUP($M44,CornerStats!$A$3:$AE$998,15,FALSE)</f>
        <v>#N/A</v>
      </c>
      <c r="I44" s="57" t="e">
        <f>VLOOKUP($M44,CornerStats!$A$3:$AE$998,17,FALSE)</f>
        <v>#N/A</v>
      </c>
      <c r="J44" s="57" t="e">
        <f>VLOOKUP($M44,CornerStats!$A$3:$AE$998,18,FALSE)</f>
        <v>#N/A</v>
      </c>
      <c r="K44" s="57" t="e">
        <f>VLOOKUP($M44,CornerStats!$A$3:$AE$998,20,FALSE)</f>
        <v>#N/A</v>
      </c>
      <c r="L44" s="57" t="e">
        <f>VLOOKUP($M44,CornerStats!$A$3:$AE$998,21,FALSE)</f>
        <v>#N/A</v>
      </c>
      <c r="M44" s="53" t="str">
        <f>Fixtures!A44</f>
        <v>CSKA Moskva</v>
      </c>
      <c r="N44" s="54">
        <f>Fixtures!D44</f>
        <v>43688</v>
      </c>
      <c r="O44" s="53" t="str">
        <f>Fixtures!B44</f>
        <v>Sochi</v>
      </c>
      <c r="P44" s="51" t="e">
        <f>VLOOKUP($O44,CornerStats!$A$3:$AE$998,5,FALSE)</f>
        <v>#N/A</v>
      </c>
      <c r="Q44" s="51" t="e">
        <f>VLOOKUP($O44,CornerStats!$A$3:$AE$998,7,FALSE)</f>
        <v>#N/A</v>
      </c>
      <c r="R44" s="51" t="e">
        <f>VLOOKUP($O44,CornerStats!$A$3:$AE$998,8,FALSE)</f>
        <v>#N/A</v>
      </c>
      <c r="S44" s="51" t="e">
        <f>VLOOKUP($O44,CornerStats!$A$3:$AE$998,10,FALSE)</f>
        <v>#N/A</v>
      </c>
      <c r="T44" s="60" t="e">
        <f>VLOOKUP($O44,CornerStats!$A$3:$AE$998,11,FALSE)</f>
        <v>#N/A</v>
      </c>
      <c r="U44" s="60" t="e">
        <f>VLOOKUP($O44,CornerStats!$A$3:$AE$998,13,FALSE)</f>
        <v>#N/A</v>
      </c>
      <c r="V44" s="57" t="e">
        <f>VLOOKUP($O44,CornerStats!$A$3:$AE$998,14,FALSE)</f>
        <v>#N/A</v>
      </c>
      <c r="W44" s="57" t="e">
        <f>VLOOKUP($O44,CornerStats!$A$3:$AE$998,16,FALSE)</f>
        <v>#N/A</v>
      </c>
      <c r="X44" s="57" t="e">
        <f>VLOOKUP($O44,CornerStats!$A$3:$AE$998,17,FALSE)</f>
        <v>#N/A</v>
      </c>
      <c r="Y44" s="57" t="e">
        <f>VLOOKUP($O44,CornerStats!$A$3:$AE$998,19,FALSE)</f>
        <v>#N/A</v>
      </c>
      <c r="Z44" s="57" t="e">
        <f>VLOOKUP($O44,CornerStats!$A$3:$AE$998,20,FALSE)</f>
        <v>#N/A</v>
      </c>
      <c r="AA44" s="57" t="e">
        <f>VLOOKUP($O44,CornerStats!$A$3:$AE$998,22,FALSE)</f>
        <v>#N/A</v>
      </c>
    </row>
    <row r="45" spans="1:27" x14ac:dyDescent="0.3">
      <c r="A45" s="51" t="e">
        <f>VLOOKUP($M45,CornerStats!$A$3:$AE$998,5,FALSE)</f>
        <v>#N/A</v>
      </c>
      <c r="B45" s="51" t="e">
        <f>VLOOKUP($M45,CornerStats!$A$3:$AE$998,6,FALSE)</f>
        <v>#N/A</v>
      </c>
      <c r="C45" s="51" t="e">
        <f>VLOOKUP($M45,CornerStats!$A$3:$AE$998,8,FALSE)</f>
        <v>#N/A</v>
      </c>
      <c r="D45" s="51" t="e">
        <f>VLOOKUP($M45,CornerStats!$A$3:$AE$998,9,FALSE)</f>
        <v>#N/A</v>
      </c>
      <c r="E45" s="60" t="e">
        <f>VLOOKUP($M45,CornerStats!$A$3:$AE$998,11,FALSE)</f>
        <v>#N/A</v>
      </c>
      <c r="F45" s="60" t="e">
        <f>VLOOKUP($M45,CornerStats!$A$3:$AE$998,12,FALSE)</f>
        <v>#N/A</v>
      </c>
      <c r="G45" s="57" t="e">
        <f>VLOOKUP($M45,CornerStats!$A$3:$AE$998,14,FALSE)</f>
        <v>#N/A</v>
      </c>
      <c r="H45" s="57" t="e">
        <f>VLOOKUP($M45,CornerStats!$A$3:$AE$998,15,FALSE)</f>
        <v>#N/A</v>
      </c>
      <c r="I45" s="57" t="e">
        <f>VLOOKUP($M45,CornerStats!$A$3:$AE$998,17,FALSE)</f>
        <v>#N/A</v>
      </c>
      <c r="J45" s="57" t="e">
        <f>VLOOKUP($M45,CornerStats!$A$3:$AE$998,18,FALSE)</f>
        <v>#N/A</v>
      </c>
      <c r="K45" s="57" t="e">
        <f>VLOOKUP($M45,CornerStats!$A$3:$AE$998,20,FALSE)</f>
        <v>#N/A</v>
      </c>
      <c r="L45" s="57" t="e">
        <f>VLOOKUP($M45,CornerStats!$A$3:$AE$998,21,FALSE)</f>
        <v>#N/A</v>
      </c>
      <c r="M45" s="53" t="str">
        <f>Fixtures!A45</f>
        <v>Lokomotiv Moskva</v>
      </c>
      <c r="N45" s="54">
        <f>Fixtures!D45</f>
        <v>43688</v>
      </c>
      <c r="O45" s="53" t="str">
        <f>Fixtures!B45</f>
        <v>Ural</v>
      </c>
      <c r="P45" s="51" t="e">
        <f>VLOOKUP($O45,CornerStats!$A$3:$AE$998,5,FALSE)</f>
        <v>#N/A</v>
      </c>
      <c r="Q45" s="51" t="e">
        <f>VLOOKUP($O45,CornerStats!$A$3:$AE$998,7,FALSE)</f>
        <v>#N/A</v>
      </c>
      <c r="R45" s="51" t="e">
        <f>VLOOKUP($O45,CornerStats!$A$3:$AE$998,8,FALSE)</f>
        <v>#N/A</v>
      </c>
      <c r="S45" s="51" t="e">
        <f>VLOOKUP($O45,CornerStats!$A$3:$AE$998,10,FALSE)</f>
        <v>#N/A</v>
      </c>
      <c r="T45" s="60" t="e">
        <f>VLOOKUP($O45,CornerStats!$A$3:$AE$998,11,FALSE)</f>
        <v>#N/A</v>
      </c>
      <c r="U45" s="60" t="e">
        <f>VLOOKUP($O45,CornerStats!$A$3:$AE$998,13,FALSE)</f>
        <v>#N/A</v>
      </c>
      <c r="V45" s="57" t="e">
        <f>VLOOKUP($O45,CornerStats!$A$3:$AE$998,14,FALSE)</f>
        <v>#N/A</v>
      </c>
      <c r="W45" s="57" t="e">
        <f>VLOOKUP($O45,CornerStats!$A$3:$AE$998,16,FALSE)</f>
        <v>#N/A</v>
      </c>
      <c r="X45" s="57" t="e">
        <f>VLOOKUP($O45,CornerStats!$A$3:$AE$998,17,FALSE)</f>
        <v>#N/A</v>
      </c>
      <c r="Y45" s="57" t="e">
        <f>VLOOKUP($O45,CornerStats!$A$3:$AE$998,19,FALSE)</f>
        <v>#N/A</v>
      </c>
      <c r="Z45" s="57" t="e">
        <f>VLOOKUP($O45,CornerStats!$A$3:$AE$998,20,FALSE)</f>
        <v>#N/A</v>
      </c>
      <c r="AA45" s="57" t="e">
        <f>VLOOKUP($O45,CornerStats!$A$3:$AE$998,22,FALSE)</f>
        <v>#N/A</v>
      </c>
    </row>
    <row r="46" spans="1:27" x14ac:dyDescent="0.3">
      <c r="A46" s="51" t="e">
        <f>VLOOKUP($M46,CornerStats!$A$3:$AE$998,5,FALSE)</f>
        <v>#N/A</v>
      </c>
      <c r="B46" s="51" t="e">
        <f>VLOOKUP($M46,CornerStats!$A$3:$AE$998,6,FALSE)</f>
        <v>#N/A</v>
      </c>
      <c r="C46" s="51" t="e">
        <f>VLOOKUP($M46,CornerStats!$A$3:$AE$998,8,FALSE)</f>
        <v>#N/A</v>
      </c>
      <c r="D46" s="51" t="e">
        <f>VLOOKUP($M46,CornerStats!$A$3:$AE$998,9,FALSE)</f>
        <v>#N/A</v>
      </c>
      <c r="E46" s="60" t="e">
        <f>VLOOKUP($M46,CornerStats!$A$3:$AE$998,11,FALSE)</f>
        <v>#N/A</v>
      </c>
      <c r="F46" s="60" t="e">
        <f>VLOOKUP($M46,CornerStats!$A$3:$AE$998,12,FALSE)</f>
        <v>#N/A</v>
      </c>
      <c r="G46" s="57" t="e">
        <f>VLOOKUP($M46,CornerStats!$A$3:$AE$998,14,FALSE)</f>
        <v>#N/A</v>
      </c>
      <c r="H46" s="57" t="e">
        <f>VLOOKUP($M46,CornerStats!$A$3:$AE$998,15,FALSE)</f>
        <v>#N/A</v>
      </c>
      <c r="I46" s="57" t="e">
        <f>VLOOKUP($M46,CornerStats!$A$3:$AE$998,17,FALSE)</f>
        <v>#N/A</v>
      </c>
      <c r="J46" s="57" t="e">
        <f>VLOOKUP($M46,CornerStats!$A$3:$AE$998,18,FALSE)</f>
        <v>#N/A</v>
      </c>
      <c r="K46" s="57" t="e">
        <f>VLOOKUP($M46,CornerStats!$A$3:$AE$998,20,FALSE)</f>
        <v>#N/A</v>
      </c>
      <c r="L46" s="57" t="e">
        <f>VLOOKUP($M46,CornerStats!$A$3:$AE$998,21,FALSE)</f>
        <v>#N/A</v>
      </c>
      <c r="M46" s="53" t="str">
        <f>Fixtures!A46</f>
        <v>Akhmat Grozny</v>
      </c>
      <c r="N46" s="54">
        <f>Fixtures!D46</f>
        <v>43688</v>
      </c>
      <c r="O46" s="53" t="str">
        <f>Fixtures!B46</f>
        <v>Spartak Moskva</v>
      </c>
      <c r="P46" s="51" t="e">
        <f>VLOOKUP($O46,CornerStats!$A$3:$AE$998,5,FALSE)</f>
        <v>#N/A</v>
      </c>
      <c r="Q46" s="51" t="e">
        <f>VLOOKUP($O46,CornerStats!$A$3:$AE$998,7,FALSE)</f>
        <v>#N/A</v>
      </c>
      <c r="R46" s="51" t="e">
        <f>VLOOKUP($O46,CornerStats!$A$3:$AE$998,8,FALSE)</f>
        <v>#N/A</v>
      </c>
      <c r="S46" s="51" t="e">
        <f>VLOOKUP($O46,CornerStats!$A$3:$AE$998,10,FALSE)</f>
        <v>#N/A</v>
      </c>
      <c r="T46" s="60" t="e">
        <f>VLOOKUP($O46,CornerStats!$A$3:$AE$998,11,FALSE)</f>
        <v>#N/A</v>
      </c>
      <c r="U46" s="60" t="e">
        <f>VLOOKUP($O46,CornerStats!$A$3:$AE$998,13,FALSE)</f>
        <v>#N/A</v>
      </c>
      <c r="V46" s="57" t="e">
        <f>VLOOKUP($O46,CornerStats!$A$3:$AE$998,14,FALSE)</f>
        <v>#N/A</v>
      </c>
      <c r="W46" s="57" t="e">
        <f>VLOOKUP($O46,CornerStats!$A$3:$AE$998,16,FALSE)</f>
        <v>#N/A</v>
      </c>
      <c r="X46" s="57" t="e">
        <f>VLOOKUP($O46,CornerStats!$A$3:$AE$998,17,FALSE)</f>
        <v>#N/A</v>
      </c>
      <c r="Y46" s="57" t="e">
        <f>VLOOKUP($O46,CornerStats!$A$3:$AE$998,19,FALSE)</f>
        <v>#N/A</v>
      </c>
      <c r="Z46" s="57" t="e">
        <f>VLOOKUP($O46,CornerStats!$A$3:$AE$998,20,FALSE)</f>
        <v>#N/A</v>
      </c>
      <c r="AA46" s="57" t="e">
        <f>VLOOKUP($O46,CornerStats!$A$3:$AE$998,22,FALSE)</f>
        <v>#N/A</v>
      </c>
    </row>
    <row r="47" spans="1:27" x14ac:dyDescent="0.3">
      <c r="A47" s="51" t="e">
        <f>VLOOKUP($M47,CornerStats!$A$3:$AE$998,5,FALSE)</f>
        <v>#N/A</v>
      </c>
      <c r="B47" s="51" t="e">
        <f>VLOOKUP($M47,CornerStats!$A$3:$AE$998,6,FALSE)</f>
        <v>#N/A</v>
      </c>
      <c r="C47" s="51" t="e">
        <f>VLOOKUP($M47,CornerStats!$A$3:$AE$998,8,FALSE)</f>
        <v>#N/A</v>
      </c>
      <c r="D47" s="51" t="e">
        <f>VLOOKUP($M47,CornerStats!$A$3:$AE$998,9,FALSE)</f>
        <v>#N/A</v>
      </c>
      <c r="E47" s="60" t="e">
        <f>VLOOKUP($M47,CornerStats!$A$3:$AE$998,11,FALSE)</f>
        <v>#N/A</v>
      </c>
      <c r="F47" s="60" t="e">
        <f>VLOOKUP($M47,CornerStats!$A$3:$AE$998,12,FALSE)</f>
        <v>#N/A</v>
      </c>
      <c r="G47" s="57" t="e">
        <f>VLOOKUP($M47,CornerStats!$A$3:$AE$998,14,FALSE)</f>
        <v>#N/A</v>
      </c>
      <c r="H47" s="57" t="e">
        <f>VLOOKUP($M47,CornerStats!$A$3:$AE$998,15,FALSE)</f>
        <v>#N/A</v>
      </c>
      <c r="I47" s="57" t="e">
        <f>VLOOKUP($M47,CornerStats!$A$3:$AE$998,17,FALSE)</f>
        <v>#N/A</v>
      </c>
      <c r="J47" s="57" t="e">
        <f>VLOOKUP($M47,CornerStats!$A$3:$AE$998,18,FALSE)</f>
        <v>#N/A</v>
      </c>
      <c r="K47" s="57" t="e">
        <f>VLOOKUP($M47,CornerStats!$A$3:$AE$998,20,FALSE)</f>
        <v>#N/A</v>
      </c>
      <c r="L47" s="57" t="e">
        <f>VLOOKUP($M47,CornerStats!$A$3:$AE$998,21,FALSE)</f>
        <v>#N/A</v>
      </c>
      <c r="M47" s="53" t="str">
        <f>Fixtures!A47</f>
        <v>Arsenal Tula</v>
      </c>
      <c r="N47" s="54">
        <f>Fixtures!D47</f>
        <v>43688</v>
      </c>
      <c r="O47" s="53" t="str">
        <f>Fixtures!B47</f>
        <v>Ufa</v>
      </c>
      <c r="P47" s="51" t="e">
        <f>VLOOKUP($O47,CornerStats!$A$3:$AE$998,5,FALSE)</f>
        <v>#N/A</v>
      </c>
      <c r="Q47" s="51" t="e">
        <f>VLOOKUP($O47,CornerStats!$A$3:$AE$998,7,FALSE)</f>
        <v>#N/A</v>
      </c>
      <c r="R47" s="51" t="e">
        <f>VLOOKUP($O47,CornerStats!$A$3:$AE$998,8,FALSE)</f>
        <v>#N/A</v>
      </c>
      <c r="S47" s="51" t="e">
        <f>VLOOKUP($O47,CornerStats!$A$3:$AE$998,10,FALSE)</f>
        <v>#N/A</v>
      </c>
      <c r="T47" s="60" t="e">
        <f>VLOOKUP($O47,CornerStats!$A$3:$AE$998,11,FALSE)</f>
        <v>#N/A</v>
      </c>
      <c r="U47" s="60" t="e">
        <f>VLOOKUP($O47,CornerStats!$A$3:$AE$998,13,FALSE)</f>
        <v>#N/A</v>
      </c>
      <c r="V47" s="57" t="e">
        <f>VLOOKUP($O47,CornerStats!$A$3:$AE$998,14,FALSE)</f>
        <v>#N/A</v>
      </c>
      <c r="W47" s="57" t="e">
        <f>VLOOKUP($O47,CornerStats!$A$3:$AE$998,16,FALSE)</f>
        <v>#N/A</v>
      </c>
      <c r="X47" s="57" t="e">
        <f>VLOOKUP($O47,CornerStats!$A$3:$AE$998,17,FALSE)</f>
        <v>#N/A</v>
      </c>
      <c r="Y47" s="57" t="e">
        <f>VLOOKUP($O47,CornerStats!$A$3:$AE$998,19,FALSE)</f>
        <v>#N/A</v>
      </c>
      <c r="Z47" s="57" t="e">
        <f>VLOOKUP($O47,CornerStats!$A$3:$AE$998,20,FALSE)</f>
        <v>#N/A</v>
      </c>
      <c r="AA47" s="57" t="e">
        <f>VLOOKUP($O47,CornerStats!$A$3:$AE$998,22,FALSE)</f>
        <v>#N/A</v>
      </c>
    </row>
    <row r="48" spans="1:27" x14ac:dyDescent="0.3">
      <c r="A48" s="51" t="e">
        <f>VLOOKUP($M48,CornerStats!$A$3:$AE$998,5,FALSE)</f>
        <v>#N/A</v>
      </c>
      <c r="B48" s="51" t="e">
        <f>VLOOKUP($M48,CornerStats!$A$3:$AE$998,6,FALSE)</f>
        <v>#N/A</v>
      </c>
      <c r="C48" s="51" t="e">
        <f>VLOOKUP($M48,CornerStats!$A$3:$AE$998,8,FALSE)</f>
        <v>#N/A</v>
      </c>
      <c r="D48" s="51" t="e">
        <f>VLOOKUP($M48,CornerStats!$A$3:$AE$998,9,FALSE)</f>
        <v>#N/A</v>
      </c>
      <c r="E48" s="60" t="e">
        <f>VLOOKUP($M48,CornerStats!$A$3:$AE$998,11,FALSE)</f>
        <v>#N/A</v>
      </c>
      <c r="F48" s="60" t="e">
        <f>VLOOKUP($M48,CornerStats!$A$3:$AE$998,12,FALSE)</f>
        <v>#N/A</v>
      </c>
      <c r="G48" s="57" t="e">
        <f>VLOOKUP($M48,CornerStats!$A$3:$AE$998,14,FALSE)</f>
        <v>#N/A</v>
      </c>
      <c r="H48" s="57" t="e">
        <f>VLOOKUP($M48,CornerStats!$A$3:$AE$998,15,FALSE)</f>
        <v>#N/A</v>
      </c>
      <c r="I48" s="57" t="e">
        <f>VLOOKUP($M48,CornerStats!$A$3:$AE$998,17,FALSE)</f>
        <v>#N/A</v>
      </c>
      <c r="J48" s="57" t="e">
        <f>VLOOKUP($M48,CornerStats!$A$3:$AE$998,18,FALSE)</f>
        <v>#N/A</v>
      </c>
      <c r="K48" s="57" t="e">
        <f>VLOOKUP($M48,CornerStats!$A$3:$AE$998,20,FALSE)</f>
        <v>#N/A</v>
      </c>
      <c r="L48" s="57" t="e">
        <f>VLOOKUP($M48,CornerStats!$A$3:$AE$998,21,FALSE)</f>
        <v>#N/A</v>
      </c>
      <c r="M48" s="53" t="str">
        <f>Fixtures!A48</f>
        <v>Mattersburg</v>
      </c>
      <c r="N48" s="54">
        <f>Fixtures!D48</f>
        <v>43688</v>
      </c>
      <c r="O48" s="53" t="str">
        <f>Fixtures!B48</f>
        <v>Austria Wien</v>
      </c>
      <c r="P48" s="51" t="e">
        <f>VLOOKUP($O48,CornerStats!$A$3:$AE$998,5,FALSE)</f>
        <v>#N/A</v>
      </c>
      <c r="Q48" s="51" t="e">
        <f>VLOOKUP($O48,CornerStats!$A$3:$AE$998,7,FALSE)</f>
        <v>#N/A</v>
      </c>
      <c r="R48" s="51" t="e">
        <f>VLOOKUP($O48,CornerStats!$A$3:$AE$998,8,FALSE)</f>
        <v>#N/A</v>
      </c>
      <c r="S48" s="51" t="e">
        <f>VLOOKUP($O48,CornerStats!$A$3:$AE$998,10,FALSE)</f>
        <v>#N/A</v>
      </c>
      <c r="T48" s="60" t="e">
        <f>VLOOKUP($O48,CornerStats!$A$3:$AE$998,11,FALSE)</f>
        <v>#N/A</v>
      </c>
      <c r="U48" s="60" t="e">
        <f>VLOOKUP($O48,CornerStats!$A$3:$AE$998,13,FALSE)</f>
        <v>#N/A</v>
      </c>
      <c r="V48" s="57" t="e">
        <f>VLOOKUP($O48,CornerStats!$A$3:$AE$998,14,FALSE)</f>
        <v>#N/A</v>
      </c>
      <c r="W48" s="57" t="e">
        <f>VLOOKUP($O48,CornerStats!$A$3:$AE$998,16,FALSE)</f>
        <v>#N/A</v>
      </c>
      <c r="X48" s="57" t="e">
        <f>VLOOKUP($O48,CornerStats!$A$3:$AE$998,17,FALSE)</f>
        <v>#N/A</v>
      </c>
      <c r="Y48" s="57" t="e">
        <f>VLOOKUP($O48,CornerStats!$A$3:$AE$998,19,FALSE)</f>
        <v>#N/A</v>
      </c>
      <c r="Z48" s="57" t="e">
        <f>VLOOKUP($O48,CornerStats!$A$3:$AE$998,20,FALSE)</f>
        <v>#N/A</v>
      </c>
      <c r="AA48" s="57" t="e">
        <f>VLOOKUP($O48,CornerStats!$A$3:$AE$998,22,FALSE)</f>
        <v>#N/A</v>
      </c>
    </row>
    <row r="49" spans="1:27" x14ac:dyDescent="0.3">
      <c r="A49" s="51" t="e">
        <f>VLOOKUP($M49,CornerStats!$A$3:$AE$998,5,FALSE)</f>
        <v>#N/A</v>
      </c>
      <c r="B49" s="51" t="e">
        <f>VLOOKUP($M49,CornerStats!$A$3:$AE$998,6,FALSE)</f>
        <v>#N/A</v>
      </c>
      <c r="C49" s="51" t="e">
        <f>VLOOKUP($M49,CornerStats!$A$3:$AE$998,8,FALSE)</f>
        <v>#N/A</v>
      </c>
      <c r="D49" s="51" t="e">
        <f>VLOOKUP($M49,CornerStats!$A$3:$AE$998,9,FALSE)</f>
        <v>#N/A</v>
      </c>
      <c r="E49" s="60" t="e">
        <f>VLOOKUP($M49,CornerStats!$A$3:$AE$998,11,FALSE)</f>
        <v>#N/A</v>
      </c>
      <c r="F49" s="60" t="e">
        <f>VLOOKUP($M49,CornerStats!$A$3:$AE$998,12,FALSE)</f>
        <v>#N/A</v>
      </c>
      <c r="G49" s="57" t="e">
        <f>VLOOKUP($M49,CornerStats!$A$3:$AE$998,14,FALSE)</f>
        <v>#N/A</v>
      </c>
      <c r="H49" s="57" t="e">
        <f>VLOOKUP($M49,CornerStats!$A$3:$AE$998,15,FALSE)</f>
        <v>#N/A</v>
      </c>
      <c r="I49" s="57" t="e">
        <f>VLOOKUP($M49,CornerStats!$A$3:$AE$998,17,FALSE)</f>
        <v>#N/A</v>
      </c>
      <c r="J49" s="57" t="e">
        <f>VLOOKUP($M49,CornerStats!$A$3:$AE$998,18,FALSE)</f>
        <v>#N/A</v>
      </c>
      <c r="K49" s="57" t="e">
        <f>VLOOKUP($M49,CornerStats!$A$3:$AE$998,20,FALSE)</f>
        <v>#N/A</v>
      </c>
      <c r="L49" s="57" t="e">
        <f>VLOOKUP($M49,CornerStats!$A$3:$AE$998,21,FALSE)</f>
        <v>#N/A</v>
      </c>
      <c r="M49" s="53" t="str">
        <f>Fixtures!A49</f>
        <v>Hartberg</v>
      </c>
      <c r="N49" s="54">
        <f>Fixtures!D49</f>
        <v>43688</v>
      </c>
      <c r="O49" s="53" t="str">
        <f>Fixtures!B49</f>
        <v>Sturm Graz</v>
      </c>
      <c r="P49" s="51" t="e">
        <f>VLOOKUP($O49,CornerStats!$A$3:$AE$998,5,FALSE)</f>
        <v>#N/A</v>
      </c>
      <c r="Q49" s="51" t="e">
        <f>VLOOKUP($O49,CornerStats!$A$3:$AE$998,7,FALSE)</f>
        <v>#N/A</v>
      </c>
      <c r="R49" s="51" t="e">
        <f>VLOOKUP($O49,CornerStats!$A$3:$AE$998,8,FALSE)</f>
        <v>#N/A</v>
      </c>
      <c r="S49" s="51" t="e">
        <f>VLOOKUP($O49,CornerStats!$A$3:$AE$998,10,FALSE)</f>
        <v>#N/A</v>
      </c>
      <c r="T49" s="60" t="e">
        <f>VLOOKUP($O49,CornerStats!$A$3:$AE$998,11,FALSE)</f>
        <v>#N/A</v>
      </c>
      <c r="U49" s="60" t="e">
        <f>VLOOKUP($O49,CornerStats!$A$3:$AE$998,13,FALSE)</f>
        <v>#N/A</v>
      </c>
      <c r="V49" s="57" t="e">
        <f>VLOOKUP($O49,CornerStats!$A$3:$AE$998,14,FALSE)</f>
        <v>#N/A</v>
      </c>
      <c r="W49" s="57" t="e">
        <f>VLOOKUP($O49,CornerStats!$A$3:$AE$998,16,FALSE)</f>
        <v>#N/A</v>
      </c>
      <c r="X49" s="57" t="e">
        <f>VLOOKUP($O49,CornerStats!$A$3:$AE$998,17,FALSE)</f>
        <v>#N/A</v>
      </c>
      <c r="Y49" s="57" t="e">
        <f>VLOOKUP($O49,CornerStats!$A$3:$AE$998,19,FALSE)</f>
        <v>#N/A</v>
      </c>
      <c r="Z49" s="57" t="e">
        <f>VLOOKUP($O49,CornerStats!$A$3:$AE$998,20,FALSE)</f>
        <v>#N/A</v>
      </c>
      <c r="AA49" s="57" t="e">
        <f>VLOOKUP($O49,CornerStats!$A$3:$AE$998,22,FALSE)</f>
        <v>#N/A</v>
      </c>
    </row>
    <row r="50" spans="1:27" x14ac:dyDescent="0.3">
      <c r="A50" s="51" t="e">
        <f>VLOOKUP($M50,CornerStats!$A$3:$AE$998,5,FALSE)</f>
        <v>#N/A</v>
      </c>
      <c r="B50" s="51" t="e">
        <f>VLOOKUP($M50,CornerStats!$A$3:$AE$998,6,FALSE)</f>
        <v>#N/A</v>
      </c>
      <c r="C50" s="51" t="e">
        <f>VLOOKUP($M50,CornerStats!$A$3:$AE$998,8,FALSE)</f>
        <v>#N/A</v>
      </c>
      <c r="D50" s="51" t="e">
        <f>VLOOKUP($M50,CornerStats!$A$3:$AE$998,9,FALSE)</f>
        <v>#N/A</v>
      </c>
      <c r="E50" s="60" t="e">
        <f>VLOOKUP($M50,CornerStats!$A$3:$AE$998,11,FALSE)</f>
        <v>#N/A</v>
      </c>
      <c r="F50" s="60" t="e">
        <f>VLOOKUP($M50,CornerStats!$A$3:$AE$998,12,FALSE)</f>
        <v>#N/A</v>
      </c>
      <c r="G50" s="57" t="e">
        <f>VLOOKUP($M50,CornerStats!$A$3:$AE$998,14,FALSE)</f>
        <v>#N/A</v>
      </c>
      <c r="H50" s="57" t="e">
        <f>VLOOKUP($M50,CornerStats!$A$3:$AE$998,15,FALSE)</f>
        <v>#N/A</v>
      </c>
      <c r="I50" s="57" t="e">
        <f>VLOOKUP($M50,CornerStats!$A$3:$AE$998,17,FALSE)</f>
        <v>#N/A</v>
      </c>
      <c r="J50" s="57" t="e">
        <f>VLOOKUP($M50,CornerStats!$A$3:$AE$998,18,FALSE)</f>
        <v>#N/A</v>
      </c>
      <c r="K50" s="57" t="e">
        <f>VLOOKUP($M50,CornerStats!$A$3:$AE$998,20,FALSE)</f>
        <v>#N/A</v>
      </c>
      <c r="L50" s="57" t="e">
        <f>VLOOKUP($M50,CornerStats!$A$3:$AE$998,21,FALSE)</f>
        <v>#N/A</v>
      </c>
      <c r="M50" s="53" t="str">
        <f>Fixtures!A50</f>
        <v>Swarovski Tirol</v>
      </c>
      <c r="N50" s="54">
        <f>Fixtures!D50</f>
        <v>43688</v>
      </c>
      <c r="O50" s="53" t="str">
        <f>Fixtures!B50</f>
        <v>St. Pölten</v>
      </c>
      <c r="P50" s="51" t="e">
        <f>VLOOKUP($O50,CornerStats!$A$3:$AE$998,5,FALSE)</f>
        <v>#N/A</v>
      </c>
      <c r="Q50" s="51" t="e">
        <f>VLOOKUP($O50,CornerStats!$A$3:$AE$998,7,FALSE)</f>
        <v>#N/A</v>
      </c>
      <c r="R50" s="51" t="e">
        <f>VLOOKUP($O50,CornerStats!$A$3:$AE$998,8,FALSE)</f>
        <v>#N/A</v>
      </c>
      <c r="S50" s="51" t="e">
        <f>VLOOKUP($O50,CornerStats!$A$3:$AE$998,10,FALSE)</f>
        <v>#N/A</v>
      </c>
      <c r="T50" s="60" t="e">
        <f>VLOOKUP($O50,CornerStats!$A$3:$AE$998,11,FALSE)</f>
        <v>#N/A</v>
      </c>
      <c r="U50" s="60" t="e">
        <f>VLOOKUP($O50,CornerStats!$A$3:$AE$998,13,FALSE)</f>
        <v>#N/A</v>
      </c>
      <c r="V50" s="57" t="e">
        <f>VLOOKUP($O50,CornerStats!$A$3:$AE$998,14,FALSE)</f>
        <v>#N/A</v>
      </c>
      <c r="W50" s="57" t="e">
        <f>VLOOKUP($O50,CornerStats!$A$3:$AE$998,16,FALSE)</f>
        <v>#N/A</v>
      </c>
      <c r="X50" s="57" t="e">
        <f>VLOOKUP($O50,CornerStats!$A$3:$AE$998,17,FALSE)</f>
        <v>#N/A</v>
      </c>
      <c r="Y50" s="57" t="e">
        <f>VLOOKUP($O50,CornerStats!$A$3:$AE$998,19,FALSE)</f>
        <v>#N/A</v>
      </c>
      <c r="Z50" s="57" t="e">
        <f>VLOOKUP($O50,CornerStats!$A$3:$AE$998,20,FALSE)</f>
        <v>#N/A</v>
      </c>
      <c r="AA50" s="57" t="e">
        <f>VLOOKUP($O50,CornerStats!$A$3:$AE$998,22,FALSE)</f>
        <v>#N/A</v>
      </c>
    </row>
    <row r="51" spans="1:27" x14ac:dyDescent="0.3">
      <c r="A51" s="51" t="e">
        <f>VLOOKUP($M51,CornerStats!$A$3:$AE$998,5,FALSE)</f>
        <v>#N/A</v>
      </c>
      <c r="B51" s="51" t="e">
        <f>VLOOKUP($M51,CornerStats!$A$3:$AE$998,6,FALSE)</f>
        <v>#N/A</v>
      </c>
      <c r="C51" s="51" t="e">
        <f>VLOOKUP($M51,CornerStats!$A$3:$AE$998,8,FALSE)</f>
        <v>#N/A</v>
      </c>
      <c r="D51" s="51" t="e">
        <f>VLOOKUP($M51,CornerStats!$A$3:$AE$998,9,FALSE)</f>
        <v>#N/A</v>
      </c>
      <c r="E51" s="60" t="e">
        <f>VLOOKUP($M51,CornerStats!$A$3:$AE$998,11,FALSE)</f>
        <v>#N/A</v>
      </c>
      <c r="F51" s="60" t="e">
        <f>VLOOKUP($M51,CornerStats!$A$3:$AE$998,12,FALSE)</f>
        <v>#N/A</v>
      </c>
      <c r="G51" s="57" t="e">
        <f>VLOOKUP($M51,CornerStats!$A$3:$AE$998,14,FALSE)</f>
        <v>#N/A</v>
      </c>
      <c r="H51" s="57" t="e">
        <f>VLOOKUP($M51,CornerStats!$A$3:$AE$998,15,FALSE)</f>
        <v>#N/A</v>
      </c>
      <c r="I51" s="57" t="e">
        <f>VLOOKUP($M51,CornerStats!$A$3:$AE$998,17,FALSE)</f>
        <v>#N/A</v>
      </c>
      <c r="J51" s="57" t="e">
        <f>VLOOKUP($M51,CornerStats!$A$3:$AE$998,18,FALSE)</f>
        <v>#N/A</v>
      </c>
      <c r="K51" s="57" t="e">
        <f>VLOOKUP($M51,CornerStats!$A$3:$AE$998,20,FALSE)</f>
        <v>#N/A</v>
      </c>
      <c r="L51" s="57" t="e">
        <f>VLOOKUP($M51,CornerStats!$A$3:$AE$998,21,FALSE)</f>
        <v>#N/A</v>
      </c>
      <c r="M51" s="53" t="str">
        <f>Fixtures!A51</f>
        <v>Sint-Truiden</v>
      </c>
      <c r="N51" s="54">
        <f>Fixtures!D51</f>
        <v>43688</v>
      </c>
      <c r="O51" s="53" t="str">
        <f>Fixtures!B51</f>
        <v>Standard Liège</v>
      </c>
      <c r="P51" s="51" t="e">
        <f>VLOOKUP($O51,CornerStats!$A$3:$AE$998,5,FALSE)</f>
        <v>#N/A</v>
      </c>
      <c r="Q51" s="51" t="e">
        <f>VLOOKUP($O51,CornerStats!$A$3:$AE$998,7,FALSE)</f>
        <v>#N/A</v>
      </c>
      <c r="R51" s="51" t="e">
        <f>VLOOKUP($O51,CornerStats!$A$3:$AE$998,8,FALSE)</f>
        <v>#N/A</v>
      </c>
      <c r="S51" s="51" t="e">
        <f>VLOOKUP($O51,CornerStats!$A$3:$AE$998,10,FALSE)</f>
        <v>#N/A</v>
      </c>
      <c r="T51" s="60" t="e">
        <f>VLOOKUP($O51,CornerStats!$A$3:$AE$998,11,FALSE)</f>
        <v>#N/A</v>
      </c>
      <c r="U51" s="60" t="e">
        <f>VLOOKUP($O51,CornerStats!$A$3:$AE$998,13,FALSE)</f>
        <v>#N/A</v>
      </c>
      <c r="V51" s="57" t="e">
        <f>VLOOKUP($O51,CornerStats!$A$3:$AE$998,14,FALSE)</f>
        <v>#N/A</v>
      </c>
      <c r="W51" s="57" t="e">
        <f>VLOOKUP($O51,CornerStats!$A$3:$AE$998,16,FALSE)</f>
        <v>#N/A</v>
      </c>
      <c r="X51" s="57" t="e">
        <f>VLOOKUP($O51,CornerStats!$A$3:$AE$998,17,FALSE)</f>
        <v>#N/A</v>
      </c>
      <c r="Y51" s="57" t="e">
        <f>VLOOKUP($O51,CornerStats!$A$3:$AE$998,19,FALSE)</f>
        <v>#N/A</v>
      </c>
      <c r="Z51" s="57" t="e">
        <f>VLOOKUP($O51,CornerStats!$A$3:$AE$998,20,FALSE)</f>
        <v>#N/A</v>
      </c>
      <c r="AA51" s="57" t="e">
        <f>VLOOKUP($O51,CornerStats!$A$3:$AE$998,22,FALSE)</f>
        <v>#N/A</v>
      </c>
    </row>
    <row r="52" spans="1:27" x14ac:dyDescent="0.3">
      <c r="A52" s="51" t="e">
        <f>VLOOKUP($M52,CornerStats!$A$3:$AE$998,5,FALSE)</f>
        <v>#N/A</v>
      </c>
      <c r="B52" s="51" t="e">
        <f>VLOOKUP($M52,CornerStats!$A$3:$AE$998,6,FALSE)</f>
        <v>#N/A</v>
      </c>
      <c r="C52" s="51" t="e">
        <f>VLOOKUP($M52,CornerStats!$A$3:$AE$998,8,FALSE)</f>
        <v>#N/A</v>
      </c>
      <c r="D52" s="51" t="e">
        <f>VLOOKUP($M52,CornerStats!$A$3:$AE$998,9,FALSE)</f>
        <v>#N/A</v>
      </c>
      <c r="E52" s="60" t="e">
        <f>VLOOKUP($M52,CornerStats!$A$3:$AE$998,11,FALSE)</f>
        <v>#N/A</v>
      </c>
      <c r="F52" s="60" t="e">
        <f>VLOOKUP($M52,CornerStats!$A$3:$AE$998,12,FALSE)</f>
        <v>#N/A</v>
      </c>
      <c r="G52" s="57" t="e">
        <f>VLOOKUP($M52,CornerStats!$A$3:$AE$998,14,FALSE)</f>
        <v>#N/A</v>
      </c>
      <c r="H52" s="57" t="e">
        <f>VLOOKUP($M52,CornerStats!$A$3:$AE$998,15,FALSE)</f>
        <v>#N/A</v>
      </c>
      <c r="I52" s="57" t="e">
        <f>VLOOKUP($M52,CornerStats!$A$3:$AE$998,17,FALSE)</f>
        <v>#N/A</v>
      </c>
      <c r="J52" s="57" t="e">
        <f>VLOOKUP($M52,CornerStats!$A$3:$AE$998,18,FALSE)</f>
        <v>#N/A</v>
      </c>
      <c r="K52" s="57" t="e">
        <f>VLOOKUP($M52,CornerStats!$A$3:$AE$998,20,FALSE)</f>
        <v>#N/A</v>
      </c>
      <c r="L52" s="57" t="e">
        <f>VLOOKUP($M52,CornerStats!$A$3:$AE$998,21,FALSE)</f>
        <v>#N/A</v>
      </c>
      <c r="M52" s="53" t="str">
        <f>Fixtures!A52</f>
        <v>Sporting Charleroi</v>
      </c>
      <c r="N52" s="54">
        <f>Fixtures!D52</f>
        <v>43688</v>
      </c>
      <c r="O52" s="53" t="str">
        <f>Fixtures!B52</f>
        <v>Antwerp</v>
      </c>
      <c r="P52" s="51" t="e">
        <f>VLOOKUP($O52,CornerStats!$A$3:$AE$998,5,FALSE)</f>
        <v>#N/A</v>
      </c>
      <c r="Q52" s="51" t="e">
        <f>VLOOKUP($O52,CornerStats!$A$3:$AE$998,7,FALSE)</f>
        <v>#N/A</v>
      </c>
      <c r="R52" s="51" t="e">
        <f>VLOOKUP($O52,CornerStats!$A$3:$AE$998,8,FALSE)</f>
        <v>#N/A</v>
      </c>
      <c r="S52" s="51" t="e">
        <f>VLOOKUP($O52,CornerStats!$A$3:$AE$998,10,FALSE)</f>
        <v>#N/A</v>
      </c>
      <c r="T52" s="60" t="e">
        <f>VLOOKUP($O52,CornerStats!$A$3:$AE$998,11,FALSE)</f>
        <v>#N/A</v>
      </c>
      <c r="U52" s="60" t="e">
        <f>VLOOKUP($O52,CornerStats!$A$3:$AE$998,13,FALSE)</f>
        <v>#N/A</v>
      </c>
      <c r="V52" s="57" t="e">
        <f>VLOOKUP($O52,CornerStats!$A$3:$AE$998,14,FALSE)</f>
        <v>#N/A</v>
      </c>
      <c r="W52" s="57" t="e">
        <f>VLOOKUP($O52,CornerStats!$A$3:$AE$998,16,FALSE)</f>
        <v>#N/A</v>
      </c>
      <c r="X52" s="57" t="e">
        <f>VLOOKUP($O52,CornerStats!$A$3:$AE$998,17,FALSE)</f>
        <v>#N/A</v>
      </c>
      <c r="Y52" s="57" t="e">
        <f>VLOOKUP($O52,CornerStats!$A$3:$AE$998,19,FALSE)</f>
        <v>#N/A</v>
      </c>
      <c r="Z52" s="57" t="e">
        <f>VLOOKUP($O52,CornerStats!$A$3:$AE$998,20,FALSE)</f>
        <v>#N/A</v>
      </c>
      <c r="AA52" s="57" t="e">
        <f>VLOOKUP($O52,CornerStats!$A$3:$AE$998,22,FALSE)</f>
        <v>#N/A</v>
      </c>
    </row>
    <row r="53" spans="1:27" x14ac:dyDescent="0.3">
      <c r="A53" s="51" t="e">
        <f>VLOOKUP($M53,CornerStats!$A$3:$AE$998,5,FALSE)</f>
        <v>#N/A</v>
      </c>
      <c r="B53" s="51" t="e">
        <f>VLOOKUP($M53,CornerStats!$A$3:$AE$998,6,FALSE)</f>
        <v>#N/A</v>
      </c>
      <c r="C53" s="51" t="e">
        <f>VLOOKUP($M53,CornerStats!$A$3:$AE$998,8,FALSE)</f>
        <v>#N/A</v>
      </c>
      <c r="D53" s="51" t="e">
        <f>VLOOKUP($M53,CornerStats!$A$3:$AE$998,9,FALSE)</f>
        <v>#N/A</v>
      </c>
      <c r="E53" s="60" t="e">
        <f>VLOOKUP($M53,CornerStats!$A$3:$AE$998,11,FALSE)</f>
        <v>#N/A</v>
      </c>
      <c r="F53" s="60" t="e">
        <f>VLOOKUP($M53,CornerStats!$A$3:$AE$998,12,FALSE)</f>
        <v>#N/A</v>
      </c>
      <c r="G53" s="57" t="e">
        <f>VLOOKUP($M53,CornerStats!$A$3:$AE$998,14,FALSE)</f>
        <v>#N/A</v>
      </c>
      <c r="H53" s="57" t="e">
        <f>VLOOKUP($M53,CornerStats!$A$3:$AE$998,15,FALSE)</f>
        <v>#N/A</v>
      </c>
      <c r="I53" s="57" t="e">
        <f>VLOOKUP($M53,CornerStats!$A$3:$AE$998,17,FALSE)</f>
        <v>#N/A</v>
      </c>
      <c r="J53" s="57" t="e">
        <f>VLOOKUP($M53,CornerStats!$A$3:$AE$998,18,FALSE)</f>
        <v>#N/A</v>
      </c>
      <c r="K53" s="57" t="e">
        <f>VLOOKUP($M53,CornerStats!$A$3:$AE$998,20,FALSE)</f>
        <v>#N/A</v>
      </c>
      <c r="L53" s="57" t="e">
        <f>VLOOKUP($M53,CornerStats!$A$3:$AE$998,21,FALSE)</f>
        <v>#N/A</v>
      </c>
      <c r="M53" s="53" t="str">
        <f>Fixtures!A53</f>
        <v>Royal Excel Mouscron</v>
      </c>
      <c r="N53" s="54">
        <f>Fixtures!D53</f>
        <v>43688</v>
      </c>
      <c r="O53" s="53" t="str">
        <f>Fixtures!B53</f>
        <v>Gent</v>
      </c>
      <c r="P53" s="51" t="e">
        <f>VLOOKUP($O53,CornerStats!$A$3:$AE$998,5,FALSE)</f>
        <v>#N/A</v>
      </c>
      <c r="Q53" s="51" t="e">
        <f>VLOOKUP($O53,CornerStats!$A$3:$AE$998,7,FALSE)</f>
        <v>#N/A</v>
      </c>
      <c r="R53" s="51" t="e">
        <f>VLOOKUP($O53,CornerStats!$A$3:$AE$998,8,FALSE)</f>
        <v>#N/A</v>
      </c>
      <c r="S53" s="51" t="e">
        <f>VLOOKUP($O53,CornerStats!$A$3:$AE$998,10,FALSE)</f>
        <v>#N/A</v>
      </c>
      <c r="T53" s="60" t="e">
        <f>VLOOKUP($O53,CornerStats!$A$3:$AE$998,11,FALSE)</f>
        <v>#N/A</v>
      </c>
      <c r="U53" s="60" t="e">
        <f>VLOOKUP($O53,CornerStats!$A$3:$AE$998,13,FALSE)</f>
        <v>#N/A</v>
      </c>
      <c r="V53" s="57" t="e">
        <f>VLOOKUP($O53,CornerStats!$A$3:$AE$998,14,FALSE)</f>
        <v>#N/A</v>
      </c>
      <c r="W53" s="57" t="e">
        <f>VLOOKUP($O53,CornerStats!$A$3:$AE$998,16,FALSE)</f>
        <v>#N/A</v>
      </c>
      <c r="X53" s="57" t="e">
        <f>VLOOKUP($O53,CornerStats!$A$3:$AE$998,17,FALSE)</f>
        <v>#N/A</v>
      </c>
      <c r="Y53" s="57" t="e">
        <f>VLOOKUP($O53,CornerStats!$A$3:$AE$998,19,FALSE)</f>
        <v>#N/A</v>
      </c>
      <c r="Z53" s="57" t="e">
        <f>VLOOKUP($O53,CornerStats!$A$3:$AE$998,20,FALSE)</f>
        <v>#N/A</v>
      </c>
      <c r="AA53" s="57" t="e">
        <f>VLOOKUP($O53,CornerStats!$A$3:$AE$998,22,FALSE)</f>
        <v>#N/A</v>
      </c>
    </row>
    <row r="54" spans="1:27" x14ac:dyDescent="0.3">
      <c r="A54" s="51" t="e">
        <f>VLOOKUP($M54,CornerStats!$A$3:$AE$998,5,FALSE)</f>
        <v>#N/A</v>
      </c>
      <c r="B54" s="51" t="e">
        <f>VLOOKUP($M54,CornerStats!$A$3:$AE$998,6,FALSE)</f>
        <v>#N/A</v>
      </c>
      <c r="C54" s="51" t="e">
        <f>VLOOKUP($M54,CornerStats!$A$3:$AE$998,8,FALSE)</f>
        <v>#N/A</v>
      </c>
      <c r="D54" s="51" t="e">
        <f>VLOOKUP($M54,CornerStats!$A$3:$AE$998,9,FALSE)</f>
        <v>#N/A</v>
      </c>
      <c r="E54" s="60" t="e">
        <f>VLOOKUP($M54,CornerStats!$A$3:$AE$998,11,FALSE)</f>
        <v>#N/A</v>
      </c>
      <c r="F54" s="60" t="e">
        <f>VLOOKUP($M54,CornerStats!$A$3:$AE$998,12,FALSE)</f>
        <v>#N/A</v>
      </c>
      <c r="G54" s="57" t="e">
        <f>VLOOKUP($M54,CornerStats!$A$3:$AE$998,14,FALSE)</f>
        <v>#N/A</v>
      </c>
      <c r="H54" s="57" t="e">
        <f>VLOOKUP($M54,CornerStats!$A$3:$AE$998,15,FALSE)</f>
        <v>#N/A</v>
      </c>
      <c r="I54" s="57" t="e">
        <f>VLOOKUP($M54,CornerStats!$A$3:$AE$998,17,FALSE)</f>
        <v>#N/A</v>
      </c>
      <c r="J54" s="57" t="e">
        <f>VLOOKUP($M54,CornerStats!$A$3:$AE$998,18,FALSE)</f>
        <v>#N/A</v>
      </c>
      <c r="K54" s="57" t="e">
        <f>VLOOKUP($M54,CornerStats!$A$3:$AE$998,20,FALSE)</f>
        <v>#N/A</v>
      </c>
      <c r="L54" s="57" t="e">
        <f>VLOOKUP($M54,CornerStats!$A$3:$AE$998,21,FALSE)</f>
        <v>#N/A</v>
      </c>
      <c r="M54" s="53" t="str">
        <f>Fixtures!A54</f>
        <v>Viktoria Plzeň</v>
      </c>
      <c r="N54" s="54">
        <f>Fixtures!D54</f>
        <v>43688</v>
      </c>
      <c r="O54" s="53" t="str">
        <f>Fixtures!B54</f>
        <v>Slovácko</v>
      </c>
      <c r="P54" s="51" t="e">
        <f>VLOOKUP($O54,CornerStats!$A$3:$AE$998,5,FALSE)</f>
        <v>#N/A</v>
      </c>
      <c r="Q54" s="51" t="e">
        <f>VLOOKUP($O54,CornerStats!$A$3:$AE$998,7,FALSE)</f>
        <v>#N/A</v>
      </c>
      <c r="R54" s="51" t="e">
        <f>VLOOKUP($O54,CornerStats!$A$3:$AE$998,8,FALSE)</f>
        <v>#N/A</v>
      </c>
      <c r="S54" s="51" t="e">
        <f>VLOOKUP($O54,CornerStats!$A$3:$AE$998,10,FALSE)</f>
        <v>#N/A</v>
      </c>
      <c r="T54" s="60" t="e">
        <f>VLOOKUP($O54,CornerStats!$A$3:$AE$998,11,FALSE)</f>
        <v>#N/A</v>
      </c>
      <c r="U54" s="60" t="e">
        <f>VLOOKUP($O54,CornerStats!$A$3:$AE$998,13,FALSE)</f>
        <v>#N/A</v>
      </c>
      <c r="V54" s="57" t="e">
        <f>VLOOKUP($O54,CornerStats!$A$3:$AE$998,14,FALSE)</f>
        <v>#N/A</v>
      </c>
      <c r="W54" s="57" t="e">
        <f>VLOOKUP($O54,CornerStats!$A$3:$AE$998,16,FALSE)</f>
        <v>#N/A</v>
      </c>
      <c r="X54" s="57" t="e">
        <f>VLOOKUP($O54,CornerStats!$A$3:$AE$998,17,FALSE)</f>
        <v>#N/A</v>
      </c>
      <c r="Y54" s="57" t="e">
        <f>VLOOKUP($O54,CornerStats!$A$3:$AE$998,19,FALSE)</f>
        <v>#N/A</v>
      </c>
      <c r="Z54" s="57" t="e">
        <f>VLOOKUP($O54,CornerStats!$A$3:$AE$998,20,FALSE)</f>
        <v>#N/A</v>
      </c>
      <c r="AA54" s="57" t="e">
        <f>VLOOKUP($O54,CornerStats!$A$3:$AE$998,22,FALSE)</f>
        <v>#N/A</v>
      </c>
    </row>
    <row r="55" spans="1:27" x14ac:dyDescent="0.3">
      <c r="A55" s="51" t="e">
        <f>VLOOKUP($M55,CornerStats!$A$3:$AE$998,5,FALSE)</f>
        <v>#N/A</v>
      </c>
      <c r="B55" s="51" t="e">
        <f>VLOOKUP($M55,CornerStats!$A$3:$AE$998,6,FALSE)</f>
        <v>#N/A</v>
      </c>
      <c r="C55" s="51" t="e">
        <f>VLOOKUP($M55,CornerStats!$A$3:$AE$998,8,FALSE)</f>
        <v>#N/A</v>
      </c>
      <c r="D55" s="51" t="e">
        <f>VLOOKUP($M55,CornerStats!$A$3:$AE$998,9,FALSE)</f>
        <v>#N/A</v>
      </c>
      <c r="E55" s="60" t="e">
        <f>VLOOKUP($M55,CornerStats!$A$3:$AE$998,11,FALSE)</f>
        <v>#N/A</v>
      </c>
      <c r="F55" s="60" t="e">
        <f>VLOOKUP($M55,CornerStats!$A$3:$AE$998,12,FALSE)</f>
        <v>#N/A</v>
      </c>
      <c r="G55" s="57" t="e">
        <f>VLOOKUP($M55,CornerStats!$A$3:$AE$998,14,FALSE)</f>
        <v>#N/A</v>
      </c>
      <c r="H55" s="57" t="e">
        <f>VLOOKUP($M55,CornerStats!$A$3:$AE$998,15,FALSE)</f>
        <v>#N/A</v>
      </c>
      <c r="I55" s="57" t="e">
        <f>VLOOKUP($M55,CornerStats!$A$3:$AE$998,17,FALSE)</f>
        <v>#N/A</v>
      </c>
      <c r="J55" s="57" t="e">
        <f>VLOOKUP($M55,CornerStats!$A$3:$AE$998,18,FALSE)</f>
        <v>#N/A</v>
      </c>
      <c r="K55" s="57" t="e">
        <f>VLOOKUP($M55,CornerStats!$A$3:$AE$998,20,FALSE)</f>
        <v>#N/A</v>
      </c>
      <c r="L55" s="57" t="e">
        <f>VLOOKUP($M55,CornerStats!$A$3:$AE$998,21,FALSE)</f>
        <v>#N/A</v>
      </c>
      <c r="M55" s="53" t="str">
        <f>Fixtures!A55</f>
        <v>Mladá Boleslav</v>
      </c>
      <c r="N55" s="54">
        <f>Fixtures!D55</f>
        <v>43688</v>
      </c>
      <c r="O55" s="53" t="str">
        <f>Fixtures!B55</f>
        <v>Sparta Praha</v>
      </c>
      <c r="P55" s="51" t="e">
        <f>VLOOKUP($O55,CornerStats!$A$3:$AE$998,5,FALSE)</f>
        <v>#N/A</v>
      </c>
      <c r="Q55" s="51" t="e">
        <f>VLOOKUP($O55,CornerStats!$A$3:$AE$998,7,FALSE)</f>
        <v>#N/A</v>
      </c>
      <c r="R55" s="51" t="e">
        <f>VLOOKUP($O55,CornerStats!$A$3:$AE$998,8,FALSE)</f>
        <v>#N/A</v>
      </c>
      <c r="S55" s="51" t="e">
        <f>VLOOKUP($O55,CornerStats!$A$3:$AE$998,10,FALSE)</f>
        <v>#N/A</v>
      </c>
      <c r="T55" s="60" t="e">
        <f>VLOOKUP($O55,CornerStats!$A$3:$AE$998,11,FALSE)</f>
        <v>#N/A</v>
      </c>
      <c r="U55" s="60" t="e">
        <f>VLOOKUP($O55,CornerStats!$A$3:$AE$998,13,FALSE)</f>
        <v>#N/A</v>
      </c>
      <c r="V55" s="57" t="e">
        <f>VLOOKUP($O55,CornerStats!$A$3:$AE$998,14,FALSE)</f>
        <v>#N/A</v>
      </c>
      <c r="W55" s="57" t="e">
        <f>VLOOKUP($O55,CornerStats!$A$3:$AE$998,16,FALSE)</f>
        <v>#N/A</v>
      </c>
      <c r="X55" s="57" t="e">
        <f>VLOOKUP($O55,CornerStats!$A$3:$AE$998,17,FALSE)</f>
        <v>#N/A</v>
      </c>
      <c r="Y55" s="57" t="e">
        <f>VLOOKUP($O55,CornerStats!$A$3:$AE$998,19,FALSE)</f>
        <v>#N/A</v>
      </c>
      <c r="Z55" s="57" t="e">
        <f>VLOOKUP($O55,CornerStats!$A$3:$AE$998,20,FALSE)</f>
        <v>#N/A</v>
      </c>
      <c r="AA55" s="57" t="e">
        <f>VLOOKUP($O55,CornerStats!$A$3:$AE$998,22,FALSE)</f>
        <v>#N/A</v>
      </c>
    </row>
    <row r="56" spans="1:27" x14ac:dyDescent="0.3">
      <c r="A56" s="51" t="e">
        <f>VLOOKUP($M56,CornerStats!$A$3:$AE$998,5,FALSE)</f>
        <v>#N/A</v>
      </c>
      <c r="B56" s="51" t="e">
        <f>VLOOKUP($M56,CornerStats!$A$3:$AE$998,6,FALSE)</f>
        <v>#N/A</v>
      </c>
      <c r="C56" s="51" t="e">
        <f>VLOOKUP($M56,CornerStats!$A$3:$AE$998,8,FALSE)</f>
        <v>#N/A</v>
      </c>
      <c r="D56" s="51" t="e">
        <f>VLOOKUP($M56,CornerStats!$A$3:$AE$998,9,FALSE)</f>
        <v>#N/A</v>
      </c>
      <c r="E56" s="60" t="e">
        <f>VLOOKUP($M56,CornerStats!$A$3:$AE$998,11,FALSE)</f>
        <v>#N/A</v>
      </c>
      <c r="F56" s="60" t="e">
        <f>VLOOKUP($M56,CornerStats!$A$3:$AE$998,12,FALSE)</f>
        <v>#N/A</v>
      </c>
      <c r="G56" s="57" t="e">
        <f>VLOOKUP($M56,CornerStats!$A$3:$AE$998,14,FALSE)</f>
        <v>#N/A</v>
      </c>
      <c r="H56" s="57" t="e">
        <f>VLOOKUP($M56,CornerStats!$A$3:$AE$998,15,FALSE)</f>
        <v>#N/A</v>
      </c>
      <c r="I56" s="57" t="e">
        <f>VLOOKUP($M56,CornerStats!$A$3:$AE$998,17,FALSE)</f>
        <v>#N/A</v>
      </c>
      <c r="J56" s="57" t="e">
        <f>VLOOKUP($M56,CornerStats!$A$3:$AE$998,18,FALSE)</f>
        <v>#N/A</v>
      </c>
      <c r="K56" s="57" t="e">
        <f>VLOOKUP($M56,CornerStats!$A$3:$AE$998,20,FALSE)</f>
        <v>#N/A</v>
      </c>
      <c r="L56" s="57" t="e">
        <f>VLOOKUP($M56,CornerStats!$A$3:$AE$998,21,FALSE)</f>
        <v>#N/A</v>
      </c>
      <c r="M56" s="53" t="str">
        <f>Fixtures!A56</f>
        <v>Jablonec</v>
      </c>
      <c r="N56" s="54">
        <f>Fixtures!D56</f>
        <v>43688</v>
      </c>
      <c r="O56" s="53" t="str">
        <f>Fixtures!B56</f>
        <v>Opava</v>
      </c>
      <c r="P56" s="51" t="e">
        <f>VLOOKUP($O56,CornerStats!$A$3:$AE$998,5,FALSE)</f>
        <v>#N/A</v>
      </c>
      <c r="Q56" s="51" t="e">
        <f>VLOOKUP($O56,CornerStats!$A$3:$AE$998,7,FALSE)</f>
        <v>#N/A</v>
      </c>
      <c r="R56" s="51" t="e">
        <f>VLOOKUP($O56,CornerStats!$A$3:$AE$998,8,FALSE)</f>
        <v>#N/A</v>
      </c>
      <c r="S56" s="51" t="e">
        <f>VLOOKUP($O56,CornerStats!$A$3:$AE$998,10,FALSE)</f>
        <v>#N/A</v>
      </c>
      <c r="T56" s="60" t="e">
        <f>VLOOKUP($O56,CornerStats!$A$3:$AE$998,11,FALSE)</f>
        <v>#N/A</v>
      </c>
      <c r="U56" s="60" t="e">
        <f>VLOOKUP($O56,CornerStats!$A$3:$AE$998,13,FALSE)</f>
        <v>#N/A</v>
      </c>
      <c r="V56" s="57" t="e">
        <f>VLOOKUP($O56,CornerStats!$A$3:$AE$998,14,FALSE)</f>
        <v>#N/A</v>
      </c>
      <c r="W56" s="57" t="e">
        <f>VLOOKUP($O56,CornerStats!$A$3:$AE$998,16,FALSE)</f>
        <v>#N/A</v>
      </c>
      <c r="X56" s="57" t="e">
        <f>VLOOKUP($O56,CornerStats!$A$3:$AE$998,17,FALSE)</f>
        <v>#N/A</v>
      </c>
      <c r="Y56" s="57" t="e">
        <f>VLOOKUP($O56,CornerStats!$A$3:$AE$998,19,FALSE)</f>
        <v>#N/A</v>
      </c>
      <c r="Z56" s="57" t="e">
        <f>VLOOKUP($O56,CornerStats!$A$3:$AE$998,20,FALSE)</f>
        <v>#N/A</v>
      </c>
      <c r="AA56" s="57" t="e">
        <f>VLOOKUP($O56,CornerStats!$A$3:$AE$998,22,FALSE)</f>
        <v>#N/A</v>
      </c>
    </row>
    <row r="57" spans="1:27" x14ac:dyDescent="0.3">
      <c r="A57" s="51" t="e">
        <f>VLOOKUP($M57,CornerStats!$A$3:$AE$998,5,FALSE)</f>
        <v>#N/A</v>
      </c>
      <c r="B57" s="51" t="e">
        <f>VLOOKUP($M57,CornerStats!$A$3:$AE$998,6,FALSE)</f>
        <v>#N/A</v>
      </c>
      <c r="C57" s="51" t="e">
        <f>VLOOKUP($M57,CornerStats!$A$3:$AE$998,8,FALSE)</f>
        <v>#N/A</v>
      </c>
      <c r="D57" s="51" t="e">
        <f>VLOOKUP($M57,CornerStats!$A$3:$AE$998,9,FALSE)</f>
        <v>#N/A</v>
      </c>
      <c r="E57" s="60" t="e">
        <f>VLOOKUP($M57,CornerStats!$A$3:$AE$998,11,FALSE)</f>
        <v>#N/A</v>
      </c>
      <c r="F57" s="60" t="e">
        <f>VLOOKUP($M57,CornerStats!$A$3:$AE$998,12,FALSE)</f>
        <v>#N/A</v>
      </c>
      <c r="G57" s="57" t="e">
        <f>VLOOKUP($M57,CornerStats!$A$3:$AE$998,14,FALSE)</f>
        <v>#N/A</v>
      </c>
      <c r="H57" s="57" t="e">
        <f>VLOOKUP($M57,CornerStats!$A$3:$AE$998,15,FALSE)</f>
        <v>#N/A</v>
      </c>
      <c r="I57" s="57" t="e">
        <f>VLOOKUP($M57,CornerStats!$A$3:$AE$998,17,FALSE)</f>
        <v>#N/A</v>
      </c>
      <c r="J57" s="57" t="e">
        <f>VLOOKUP($M57,CornerStats!$A$3:$AE$998,18,FALSE)</f>
        <v>#N/A</v>
      </c>
      <c r="K57" s="57" t="e">
        <f>VLOOKUP($M57,CornerStats!$A$3:$AE$998,20,FALSE)</f>
        <v>#N/A</v>
      </c>
      <c r="L57" s="57" t="e">
        <f>VLOOKUP($M57,CornerStats!$A$3:$AE$998,21,FALSE)</f>
        <v>#N/A</v>
      </c>
      <c r="M57" s="53" t="str">
        <f>Fixtures!A57</f>
        <v>Slaven Koprivnica</v>
      </c>
      <c r="N57" s="54">
        <f>Fixtures!D57</f>
        <v>43688</v>
      </c>
      <c r="O57" s="53" t="str">
        <f>Fixtures!B57</f>
        <v>Hajduk Split</v>
      </c>
      <c r="P57" s="51" t="e">
        <f>VLOOKUP($O57,CornerStats!$A$3:$AE$998,5,FALSE)</f>
        <v>#N/A</v>
      </c>
      <c r="Q57" s="51" t="e">
        <f>VLOOKUP($O57,CornerStats!$A$3:$AE$998,7,FALSE)</f>
        <v>#N/A</v>
      </c>
      <c r="R57" s="51" t="e">
        <f>VLOOKUP($O57,CornerStats!$A$3:$AE$998,8,FALSE)</f>
        <v>#N/A</v>
      </c>
      <c r="S57" s="51" t="e">
        <f>VLOOKUP($O57,CornerStats!$A$3:$AE$998,10,FALSE)</f>
        <v>#N/A</v>
      </c>
      <c r="T57" s="60" t="e">
        <f>VLOOKUP($O57,CornerStats!$A$3:$AE$998,11,FALSE)</f>
        <v>#N/A</v>
      </c>
      <c r="U57" s="60" t="e">
        <f>VLOOKUP($O57,CornerStats!$A$3:$AE$998,13,FALSE)</f>
        <v>#N/A</v>
      </c>
      <c r="V57" s="57" t="e">
        <f>VLOOKUP($O57,CornerStats!$A$3:$AE$998,14,FALSE)</f>
        <v>#N/A</v>
      </c>
      <c r="W57" s="57" t="e">
        <f>VLOOKUP($O57,CornerStats!$A$3:$AE$998,16,FALSE)</f>
        <v>#N/A</v>
      </c>
      <c r="X57" s="57" t="e">
        <f>VLOOKUP($O57,CornerStats!$A$3:$AE$998,17,FALSE)</f>
        <v>#N/A</v>
      </c>
      <c r="Y57" s="57" t="e">
        <f>VLOOKUP($O57,CornerStats!$A$3:$AE$998,19,FALSE)</f>
        <v>#N/A</v>
      </c>
      <c r="Z57" s="57" t="e">
        <f>VLOOKUP($O57,CornerStats!$A$3:$AE$998,20,FALSE)</f>
        <v>#N/A</v>
      </c>
      <c r="AA57" s="57" t="e">
        <f>VLOOKUP($O57,CornerStats!$A$3:$AE$998,22,FALSE)</f>
        <v>#N/A</v>
      </c>
    </row>
    <row r="58" spans="1:27" x14ac:dyDescent="0.3">
      <c r="A58" s="51" t="e">
        <f>VLOOKUP($M58,CornerStats!$A$3:$AE$998,5,FALSE)</f>
        <v>#N/A</v>
      </c>
      <c r="B58" s="51" t="e">
        <f>VLOOKUP($M58,CornerStats!$A$3:$AE$998,6,FALSE)</f>
        <v>#N/A</v>
      </c>
      <c r="C58" s="51" t="e">
        <f>VLOOKUP($M58,CornerStats!$A$3:$AE$998,8,FALSE)</f>
        <v>#N/A</v>
      </c>
      <c r="D58" s="51" t="e">
        <f>VLOOKUP($M58,CornerStats!$A$3:$AE$998,9,FALSE)</f>
        <v>#N/A</v>
      </c>
      <c r="E58" s="60" t="e">
        <f>VLOOKUP($M58,CornerStats!$A$3:$AE$998,11,FALSE)</f>
        <v>#N/A</v>
      </c>
      <c r="F58" s="60" t="e">
        <f>VLOOKUP($M58,CornerStats!$A$3:$AE$998,12,FALSE)</f>
        <v>#N/A</v>
      </c>
      <c r="G58" s="57" t="e">
        <f>VLOOKUP($M58,CornerStats!$A$3:$AE$998,14,FALSE)</f>
        <v>#N/A</v>
      </c>
      <c r="H58" s="57" t="e">
        <f>VLOOKUP($M58,CornerStats!$A$3:$AE$998,15,FALSE)</f>
        <v>#N/A</v>
      </c>
      <c r="I58" s="57" t="e">
        <f>VLOOKUP($M58,CornerStats!$A$3:$AE$998,17,FALSE)</f>
        <v>#N/A</v>
      </c>
      <c r="J58" s="57" t="e">
        <f>VLOOKUP($M58,CornerStats!$A$3:$AE$998,18,FALSE)</f>
        <v>#N/A</v>
      </c>
      <c r="K58" s="57" t="e">
        <f>VLOOKUP($M58,CornerStats!$A$3:$AE$998,20,FALSE)</f>
        <v>#N/A</v>
      </c>
      <c r="L58" s="57" t="e">
        <f>VLOOKUP($M58,CornerStats!$A$3:$AE$998,21,FALSE)</f>
        <v>#N/A</v>
      </c>
      <c r="M58" s="53" t="str">
        <f>Fixtures!A58</f>
        <v>Gorica</v>
      </c>
      <c r="N58" s="54">
        <f>Fixtures!D58</f>
        <v>43688</v>
      </c>
      <c r="O58" s="53" t="str">
        <f>Fixtures!B58</f>
        <v>Rijeka</v>
      </c>
      <c r="P58" s="51" t="e">
        <f>VLOOKUP($O58,CornerStats!$A$3:$AE$998,5,FALSE)</f>
        <v>#N/A</v>
      </c>
      <c r="Q58" s="51" t="e">
        <f>VLOOKUP($O58,CornerStats!$A$3:$AE$998,7,FALSE)</f>
        <v>#N/A</v>
      </c>
      <c r="R58" s="51" t="e">
        <f>VLOOKUP($O58,CornerStats!$A$3:$AE$998,8,FALSE)</f>
        <v>#N/A</v>
      </c>
      <c r="S58" s="51" t="e">
        <f>VLOOKUP($O58,CornerStats!$A$3:$AE$998,10,FALSE)</f>
        <v>#N/A</v>
      </c>
      <c r="T58" s="60" t="e">
        <f>VLOOKUP($O58,CornerStats!$A$3:$AE$998,11,FALSE)</f>
        <v>#N/A</v>
      </c>
      <c r="U58" s="60" t="e">
        <f>VLOOKUP($O58,CornerStats!$A$3:$AE$998,13,FALSE)</f>
        <v>#N/A</v>
      </c>
      <c r="V58" s="57" t="e">
        <f>VLOOKUP($O58,CornerStats!$A$3:$AE$998,14,FALSE)</f>
        <v>#N/A</v>
      </c>
      <c r="W58" s="57" t="e">
        <f>VLOOKUP($O58,CornerStats!$A$3:$AE$998,16,FALSE)</f>
        <v>#N/A</v>
      </c>
      <c r="X58" s="57" t="e">
        <f>VLOOKUP($O58,CornerStats!$A$3:$AE$998,17,FALSE)</f>
        <v>#N/A</v>
      </c>
      <c r="Y58" s="57" t="e">
        <f>VLOOKUP($O58,CornerStats!$A$3:$AE$998,19,FALSE)</f>
        <v>#N/A</v>
      </c>
      <c r="Z58" s="57" t="e">
        <f>VLOOKUP($O58,CornerStats!$A$3:$AE$998,20,FALSE)</f>
        <v>#N/A</v>
      </c>
      <c r="AA58" s="57" t="e">
        <f>VLOOKUP($O58,CornerStats!$A$3:$AE$998,22,FALSE)</f>
        <v>#N/A</v>
      </c>
    </row>
    <row r="59" spans="1:27" x14ac:dyDescent="0.3">
      <c r="A59" s="51" t="e">
        <f>VLOOKUP($M59,CornerStats!$A$3:$AE$998,5,FALSE)</f>
        <v>#N/A</v>
      </c>
      <c r="B59" s="51" t="e">
        <f>VLOOKUP($M59,CornerStats!$A$3:$AE$998,6,FALSE)</f>
        <v>#N/A</v>
      </c>
      <c r="C59" s="51" t="e">
        <f>VLOOKUP($M59,CornerStats!$A$3:$AE$998,8,FALSE)</f>
        <v>#N/A</v>
      </c>
      <c r="D59" s="51" t="e">
        <f>VLOOKUP($M59,CornerStats!$A$3:$AE$998,9,FALSE)</f>
        <v>#N/A</v>
      </c>
      <c r="E59" s="60" t="e">
        <f>VLOOKUP($M59,CornerStats!$A$3:$AE$998,11,FALSE)</f>
        <v>#N/A</v>
      </c>
      <c r="F59" s="60" t="e">
        <f>VLOOKUP($M59,CornerStats!$A$3:$AE$998,12,FALSE)</f>
        <v>#N/A</v>
      </c>
      <c r="G59" s="57" t="e">
        <f>VLOOKUP($M59,CornerStats!$A$3:$AE$998,14,FALSE)</f>
        <v>#N/A</v>
      </c>
      <c r="H59" s="57" t="e">
        <f>VLOOKUP($M59,CornerStats!$A$3:$AE$998,15,FALSE)</f>
        <v>#N/A</v>
      </c>
      <c r="I59" s="57" t="e">
        <f>VLOOKUP($M59,CornerStats!$A$3:$AE$998,17,FALSE)</f>
        <v>#N/A</v>
      </c>
      <c r="J59" s="57" t="e">
        <f>VLOOKUP($M59,CornerStats!$A$3:$AE$998,18,FALSE)</f>
        <v>#N/A</v>
      </c>
      <c r="K59" s="57" t="e">
        <f>VLOOKUP($M59,CornerStats!$A$3:$AE$998,20,FALSE)</f>
        <v>#N/A</v>
      </c>
      <c r="L59" s="57" t="e">
        <f>VLOOKUP($M59,CornerStats!$A$3:$AE$998,21,FALSE)</f>
        <v>#N/A</v>
      </c>
      <c r="M59" s="53" t="str">
        <f>Fixtures!A59</f>
        <v>Norrköping</v>
      </c>
      <c r="N59" s="54">
        <f>Fixtures!D59</f>
        <v>43688</v>
      </c>
      <c r="O59" s="53" t="str">
        <f>Fixtures!B59</f>
        <v>Elfsborg</v>
      </c>
      <c r="P59" s="51" t="e">
        <f>VLOOKUP($O59,CornerStats!$A$3:$AE$998,5,FALSE)</f>
        <v>#N/A</v>
      </c>
      <c r="Q59" s="51" t="e">
        <f>VLOOKUP($O59,CornerStats!$A$3:$AE$998,7,FALSE)</f>
        <v>#N/A</v>
      </c>
      <c r="R59" s="51" t="e">
        <f>VLOOKUP($O59,CornerStats!$A$3:$AE$998,8,FALSE)</f>
        <v>#N/A</v>
      </c>
      <c r="S59" s="51" t="e">
        <f>VLOOKUP($O59,CornerStats!$A$3:$AE$998,10,FALSE)</f>
        <v>#N/A</v>
      </c>
      <c r="T59" s="60" t="e">
        <f>VLOOKUP($O59,CornerStats!$A$3:$AE$998,11,FALSE)</f>
        <v>#N/A</v>
      </c>
      <c r="U59" s="60" t="e">
        <f>VLOOKUP($O59,CornerStats!$A$3:$AE$998,13,FALSE)</f>
        <v>#N/A</v>
      </c>
      <c r="V59" s="57" t="e">
        <f>VLOOKUP($O59,CornerStats!$A$3:$AE$998,14,FALSE)</f>
        <v>#N/A</v>
      </c>
      <c r="W59" s="57" t="e">
        <f>VLOOKUP($O59,CornerStats!$A$3:$AE$998,16,FALSE)</f>
        <v>#N/A</v>
      </c>
      <c r="X59" s="57" t="e">
        <f>VLOOKUP($O59,CornerStats!$A$3:$AE$998,17,FALSE)</f>
        <v>#N/A</v>
      </c>
      <c r="Y59" s="57" t="e">
        <f>VLOOKUP($O59,CornerStats!$A$3:$AE$998,19,FALSE)</f>
        <v>#N/A</v>
      </c>
      <c r="Z59" s="57" t="e">
        <f>VLOOKUP($O59,CornerStats!$A$3:$AE$998,20,FALSE)</f>
        <v>#N/A</v>
      </c>
      <c r="AA59" s="57" t="e">
        <f>VLOOKUP($O59,CornerStats!$A$3:$AE$998,22,FALSE)</f>
        <v>#N/A</v>
      </c>
    </row>
    <row r="60" spans="1:27" x14ac:dyDescent="0.3">
      <c r="A60" s="51" t="e">
        <f>VLOOKUP($M60,CornerStats!$A$3:$AE$998,5,FALSE)</f>
        <v>#N/A</v>
      </c>
      <c r="B60" s="51" t="e">
        <f>VLOOKUP($M60,CornerStats!$A$3:$AE$998,6,FALSE)</f>
        <v>#N/A</v>
      </c>
      <c r="C60" s="51" t="e">
        <f>VLOOKUP($M60,CornerStats!$A$3:$AE$998,8,FALSE)</f>
        <v>#N/A</v>
      </c>
      <c r="D60" s="51" t="e">
        <f>VLOOKUP($M60,CornerStats!$A$3:$AE$998,9,FALSE)</f>
        <v>#N/A</v>
      </c>
      <c r="E60" s="60" t="e">
        <f>VLOOKUP($M60,CornerStats!$A$3:$AE$998,11,FALSE)</f>
        <v>#N/A</v>
      </c>
      <c r="F60" s="60" t="e">
        <f>VLOOKUP($M60,CornerStats!$A$3:$AE$998,12,FALSE)</f>
        <v>#N/A</v>
      </c>
      <c r="G60" s="57" t="e">
        <f>VLOOKUP($M60,CornerStats!$A$3:$AE$998,14,FALSE)</f>
        <v>#N/A</v>
      </c>
      <c r="H60" s="57" t="e">
        <f>VLOOKUP($M60,CornerStats!$A$3:$AE$998,15,FALSE)</f>
        <v>#N/A</v>
      </c>
      <c r="I60" s="57" t="e">
        <f>VLOOKUP($M60,CornerStats!$A$3:$AE$998,17,FALSE)</f>
        <v>#N/A</v>
      </c>
      <c r="J60" s="57" t="e">
        <f>VLOOKUP($M60,CornerStats!$A$3:$AE$998,18,FALSE)</f>
        <v>#N/A</v>
      </c>
      <c r="K60" s="57" t="e">
        <f>VLOOKUP($M60,CornerStats!$A$3:$AE$998,20,FALSE)</f>
        <v>#N/A</v>
      </c>
      <c r="L60" s="57" t="e">
        <f>VLOOKUP($M60,CornerStats!$A$3:$AE$998,21,FALSE)</f>
        <v>#N/A</v>
      </c>
      <c r="M60" s="53" t="str">
        <f>Fixtures!A60</f>
        <v>Hammarby</v>
      </c>
      <c r="N60" s="54">
        <f>Fixtures!D60</f>
        <v>43688</v>
      </c>
      <c r="O60" s="53" t="str">
        <f>Fixtures!B60</f>
        <v>Helsingborg</v>
      </c>
      <c r="P60" s="51" t="e">
        <f>VLOOKUP($O60,CornerStats!$A$3:$AE$998,5,FALSE)</f>
        <v>#N/A</v>
      </c>
      <c r="Q60" s="51" t="e">
        <f>VLOOKUP($O60,CornerStats!$A$3:$AE$998,7,FALSE)</f>
        <v>#N/A</v>
      </c>
      <c r="R60" s="51" t="e">
        <f>VLOOKUP($O60,CornerStats!$A$3:$AE$998,8,FALSE)</f>
        <v>#N/A</v>
      </c>
      <c r="S60" s="51" t="e">
        <f>VLOOKUP($O60,CornerStats!$A$3:$AE$998,10,FALSE)</f>
        <v>#N/A</v>
      </c>
      <c r="T60" s="60" t="e">
        <f>VLOOKUP($O60,CornerStats!$A$3:$AE$998,11,FALSE)</f>
        <v>#N/A</v>
      </c>
      <c r="U60" s="60" t="e">
        <f>VLOOKUP($O60,CornerStats!$A$3:$AE$998,13,FALSE)</f>
        <v>#N/A</v>
      </c>
      <c r="V60" s="57" t="e">
        <f>VLOOKUP($O60,CornerStats!$A$3:$AE$998,14,FALSE)</f>
        <v>#N/A</v>
      </c>
      <c r="W60" s="57" t="e">
        <f>VLOOKUP($O60,CornerStats!$A$3:$AE$998,16,FALSE)</f>
        <v>#N/A</v>
      </c>
      <c r="X60" s="57" t="e">
        <f>VLOOKUP($O60,CornerStats!$A$3:$AE$998,17,FALSE)</f>
        <v>#N/A</v>
      </c>
      <c r="Y60" s="57" t="e">
        <f>VLOOKUP($O60,CornerStats!$A$3:$AE$998,19,FALSE)</f>
        <v>#N/A</v>
      </c>
      <c r="Z60" s="57" t="e">
        <f>VLOOKUP($O60,CornerStats!$A$3:$AE$998,20,FALSE)</f>
        <v>#N/A</v>
      </c>
      <c r="AA60" s="57" t="e">
        <f>VLOOKUP($O60,CornerStats!$A$3:$AE$998,22,FALSE)</f>
        <v>#N/A</v>
      </c>
    </row>
    <row r="61" spans="1:27" x14ac:dyDescent="0.3">
      <c r="A61" s="51" t="e">
        <f>VLOOKUP($M61,CornerStats!$A$3:$AE$998,5,FALSE)</f>
        <v>#N/A</v>
      </c>
      <c r="B61" s="51" t="e">
        <f>VLOOKUP($M61,CornerStats!$A$3:$AE$998,6,FALSE)</f>
        <v>#N/A</v>
      </c>
      <c r="C61" s="51" t="e">
        <f>VLOOKUP($M61,CornerStats!$A$3:$AE$998,8,FALSE)</f>
        <v>#N/A</v>
      </c>
      <c r="D61" s="51" t="e">
        <f>VLOOKUP($M61,CornerStats!$A$3:$AE$998,9,FALSE)</f>
        <v>#N/A</v>
      </c>
      <c r="E61" s="60" t="e">
        <f>VLOOKUP($M61,CornerStats!$A$3:$AE$998,11,FALSE)</f>
        <v>#N/A</v>
      </c>
      <c r="F61" s="60" t="e">
        <f>VLOOKUP($M61,CornerStats!$A$3:$AE$998,12,FALSE)</f>
        <v>#N/A</v>
      </c>
      <c r="G61" s="57" t="e">
        <f>VLOOKUP($M61,CornerStats!$A$3:$AE$998,14,FALSE)</f>
        <v>#N/A</v>
      </c>
      <c r="H61" s="57" t="e">
        <f>VLOOKUP($M61,CornerStats!$A$3:$AE$998,15,FALSE)</f>
        <v>#N/A</v>
      </c>
      <c r="I61" s="57" t="e">
        <f>VLOOKUP($M61,CornerStats!$A$3:$AE$998,17,FALSE)</f>
        <v>#N/A</v>
      </c>
      <c r="J61" s="57" t="e">
        <f>VLOOKUP($M61,CornerStats!$A$3:$AE$998,18,FALSE)</f>
        <v>#N/A</v>
      </c>
      <c r="K61" s="57" t="e">
        <f>VLOOKUP($M61,CornerStats!$A$3:$AE$998,20,FALSE)</f>
        <v>#N/A</v>
      </c>
      <c r="L61" s="57" t="e">
        <f>VLOOKUP($M61,CornerStats!$A$3:$AE$998,21,FALSE)</f>
        <v>#N/A</v>
      </c>
      <c r="M61" s="53" t="str">
        <f>Fixtures!A61</f>
        <v>Häcken</v>
      </c>
      <c r="N61" s="54">
        <f>Fixtures!D61</f>
        <v>43688</v>
      </c>
      <c r="O61" s="53" t="str">
        <f>Fixtures!B61</f>
        <v>Malmö FF</v>
      </c>
      <c r="P61" s="51" t="e">
        <f>VLOOKUP($O61,CornerStats!$A$3:$AE$998,5,FALSE)</f>
        <v>#N/A</v>
      </c>
      <c r="Q61" s="51" t="e">
        <f>VLOOKUP($O61,CornerStats!$A$3:$AE$998,7,FALSE)</f>
        <v>#N/A</v>
      </c>
      <c r="R61" s="51" t="e">
        <f>VLOOKUP($O61,CornerStats!$A$3:$AE$998,8,FALSE)</f>
        <v>#N/A</v>
      </c>
      <c r="S61" s="51" t="e">
        <f>VLOOKUP($O61,CornerStats!$A$3:$AE$998,10,FALSE)</f>
        <v>#N/A</v>
      </c>
      <c r="T61" s="60" t="e">
        <f>VLOOKUP($O61,CornerStats!$A$3:$AE$998,11,FALSE)</f>
        <v>#N/A</v>
      </c>
      <c r="U61" s="60" t="e">
        <f>VLOOKUP($O61,CornerStats!$A$3:$AE$998,13,FALSE)</f>
        <v>#N/A</v>
      </c>
      <c r="V61" s="57" t="e">
        <f>VLOOKUP($O61,CornerStats!$A$3:$AE$998,14,FALSE)</f>
        <v>#N/A</v>
      </c>
      <c r="W61" s="57" t="e">
        <f>VLOOKUP($O61,CornerStats!$A$3:$AE$998,16,FALSE)</f>
        <v>#N/A</v>
      </c>
      <c r="X61" s="57" t="e">
        <f>VLOOKUP($O61,CornerStats!$A$3:$AE$998,17,FALSE)</f>
        <v>#N/A</v>
      </c>
      <c r="Y61" s="57" t="e">
        <f>VLOOKUP($O61,CornerStats!$A$3:$AE$998,19,FALSE)</f>
        <v>#N/A</v>
      </c>
      <c r="Z61" s="57" t="e">
        <f>VLOOKUP($O61,CornerStats!$A$3:$AE$998,20,FALSE)</f>
        <v>#N/A</v>
      </c>
      <c r="AA61" s="57" t="e">
        <f>VLOOKUP($O61,CornerStats!$A$3:$AE$998,22,FALSE)</f>
        <v>#N/A</v>
      </c>
    </row>
    <row r="62" spans="1:27" x14ac:dyDescent="0.3">
      <c r="A62" s="51" t="e">
        <f>VLOOKUP($M62,CornerStats!$A$3:$AE$998,5,FALSE)</f>
        <v>#N/A</v>
      </c>
      <c r="B62" s="51" t="e">
        <f>VLOOKUP($M62,CornerStats!$A$3:$AE$998,6,FALSE)</f>
        <v>#N/A</v>
      </c>
      <c r="C62" s="51" t="e">
        <f>VLOOKUP($M62,CornerStats!$A$3:$AE$998,8,FALSE)</f>
        <v>#N/A</v>
      </c>
      <c r="D62" s="51" t="e">
        <f>VLOOKUP($M62,CornerStats!$A$3:$AE$998,9,FALSE)</f>
        <v>#N/A</v>
      </c>
      <c r="E62" s="60" t="e">
        <f>VLOOKUP($M62,CornerStats!$A$3:$AE$998,11,FALSE)</f>
        <v>#N/A</v>
      </c>
      <c r="F62" s="60" t="e">
        <f>VLOOKUP($M62,CornerStats!$A$3:$AE$998,12,FALSE)</f>
        <v>#N/A</v>
      </c>
      <c r="G62" s="57" t="e">
        <f>VLOOKUP($M62,CornerStats!$A$3:$AE$998,14,FALSE)</f>
        <v>#N/A</v>
      </c>
      <c r="H62" s="57" t="e">
        <f>VLOOKUP($M62,CornerStats!$A$3:$AE$998,15,FALSE)</f>
        <v>#N/A</v>
      </c>
      <c r="I62" s="57" t="e">
        <f>VLOOKUP($M62,CornerStats!$A$3:$AE$998,17,FALSE)</f>
        <v>#N/A</v>
      </c>
      <c r="J62" s="57" t="e">
        <f>VLOOKUP($M62,CornerStats!$A$3:$AE$998,18,FALSE)</f>
        <v>#N/A</v>
      </c>
      <c r="K62" s="57" t="e">
        <f>VLOOKUP($M62,CornerStats!$A$3:$AE$998,20,FALSE)</f>
        <v>#N/A</v>
      </c>
      <c r="L62" s="57" t="e">
        <f>VLOOKUP($M62,CornerStats!$A$3:$AE$998,21,FALSE)</f>
        <v>#N/A</v>
      </c>
      <c r="M62" s="53" t="str">
        <f>Fixtures!A62</f>
        <v>AFC Eskilstuna</v>
      </c>
      <c r="N62" s="54">
        <f>Fixtures!D62</f>
        <v>43688</v>
      </c>
      <c r="O62" s="53" t="str">
        <f>Fixtures!B62</f>
        <v>AIK</v>
      </c>
      <c r="P62" s="51" t="e">
        <f>VLOOKUP($O62,CornerStats!$A$3:$AE$998,5,FALSE)</f>
        <v>#N/A</v>
      </c>
      <c r="Q62" s="51" t="e">
        <f>VLOOKUP($O62,CornerStats!$A$3:$AE$998,7,FALSE)</f>
        <v>#N/A</v>
      </c>
      <c r="R62" s="51" t="e">
        <f>VLOOKUP($O62,CornerStats!$A$3:$AE$998,8,FALSE)</f>
        <v>#N/A</v>
      </c>
      <c r="S62" s="51" t="e">
        <f>VLOOKUP($O62,CornerStats!$A$3:$AE$998,10,FALSE)</f>
        <v>#N/A</v>
      </c>
      <c r="T62" s="60" t="e">
        <f>VLOOKUP($O62,CornerStats!$A$3:$AE$998,11,FALSE)</f>
        <v>#N/A</v>
      </c>
      <c r="U62" s="60" t="e">
        <f>VLOOKUP($O62,CornerStats!$A$3:$AE$998,13,FALSE)</f>
        <v>#N/A</v>
      </c>
      <c r="V62" s="57" t="e">
        <f>VLOOKUP($O62,CornerStats!$A$3:$AE$998,14,FALSE)</f>
        <v>#N/A</v>
      </c>
      <c r="W62" s="57" t="e">
        <f>VLOOKUP($O62,CornerStats!$A$3:$AE$998,16,FALSE)</f>
        <v>#N/A</v>
      </c>
      <c r="X62" s="57" t="e">
        <f>VLOOKUP($O62,CornerStats!$A$3:$AE$998,17,FALSE)</f>
        <v>#N/A</v>
      </c>
      <c r="Y62" s="57" t="e">
        <f>VLOOKUP($O62,CornerStats!$A$3:$AE$998,19,FALSE)</f>
        <v>#N/A</v>
      </c>
      <c r="Z62" s="57" t="e">
        <f>VLOOKUP($O62,CornerStats!$A$3:$AE$998,20,FALSE)</f>
        <v>#N/A</v>
      </c>
      <c r="AA62" s="57" t="e">
        <f>VLOOKUP($O62,CornerStats!$A$3:$AE$998,22,FALSE)</f>
        <v>#N/A</v>
      </c>
    </row>
    <row r="63" spans="1:27" x14ac:dyDescent="0.3">
      <c r="A63" s="51" t="e">
        <f>VLOOKUP($M63,CornerStats!$A$3:$AE$998,5,FALSE)</f>
        <v>#N/A</v>
      </c>
      <c r="B63" s="51" t="e">
        <f>VLOOKUP($M63,CornerStats!$A$3:$AE$998,6,FALSE)</f>
        <v>#N/A</v>
      </c>
      <c r="C63" s="51" t="e">
        <f>VLOOKUP($M63,CornerStats!$A$3:$AE$998,8,FALSE)</f>
        <v>#N/A</v>
      </c>
      <c r="D63" s="51" t="e">
        <f>VLOOKUP($M63,CornerStats!$A$3:$AE$998,9,FALSE)</f>
        <v>#N/A</v>
      </c>
      <c r="E63" s="60" t="e">
        <f>VLOOKUP($M63,CornerStats!$A$3:$AE$998,11,FALSE)</f>
        <v>#N/A</v>
      </c>
      <c r="F63" s="60" t="e">
        <f>VLOOKUP($M63,CornerStats!$A$3:$AE$998,12,FALSE)</f>
        <v>#N/A</v>
      </c>
      <c r="G63" s="57" t="e">
        <f>VLOOKUP($M63,CornerStats!$A$3:$AE$998,14,FALSE)</f>
        <v>#N/A</v>
      </c>
      <c r="H63" s="57" t="e">
        <f>VLOOKUP($M63,CornerStats!$A$3:$AE$998,15,FALSE)</f>
        <v>#N/A</v>
      </c>
      <c r="I63" s="57" t="e">
        <f>VLOOKUP($M63,CornerStats!$A$3:$AE$998,17,FALSE)</f>
        <v>#N/A</v>
      </c>
      <c r="J63" s="57" t="e">
        <f>VLOOKUP($M63,CornerStats!$A$3:$AE$998,18,FALSE)</f>
        <v>#N/A</v>
      </c>
      <c r="K63" s="57" t="e">
        <f>VLOOKUP($M63,CornerStats!$A$3:$AE$998,20,FALSE)</f>
        <v>#N/A</v>
      </c>
      <c r="L63" s="57" t="e">
        <f>VLOOKUP($M63,CornerStats!$A$3:$AE$998,21,FALSE)</f>
        <v>#N/A</v>
      </c>
      <c r="M63" s="53" t="str">
        <f>Fixtures!A63</f>
        <v>Lugano</v>
      </c>
      <c r="N63" s="54">
        <f>Fixtures!D63</f>
        <v>43688</v>
      </c>
      <c r="O63" s="53" t="str">
        <f>Fixtures!B63</f>
        <v>Sion</v>
      </c>
      <c r="P63" s="51" t="e">
        <f>VLOOKUP($O63,CornerStats!$A$3:$AE$998,5,FALSE)</f>
        <v>#N/A</v>
      </c>
      <c r="Q63" s="51" t="e">
        <f>VLOOKUP($O63,CornerStats!$A$3:$AE$998,7,FALSE)</f>
        <v>#N/A</v>
      </c>
      <c r="R63" s="51" t="e">
        <f>VLOOKUP($O63,CornerStats!$A$3:$AE$998,8,FALSE)</f>
        <v>#N/A</v>
      </c>
      <c r="S63" s="51" t="e">
        <f>VLOOKUP($O63,CornerStats!$A$3:$AE$998,10,FALSE)</f>
        <v>#N/A</v>
      </c>
      <c r="T63" s="60" t="e">
        <f>VLOOKUP($O63,CornerStats!$A$3:$AE$998,11,FALSE)</f>
        <v>#N/A</v>
      </c>
      <c r="U63" s="60" t="e">
        <f>VLOOKUP($O63,CornerStats!$A$3:$AE$998,13,FALSE)</f>
        <v>#N/A</v>
      </c>
      <c r="V63" s="57" t="e">
        <f>VLOOKUP($O63,CornerStats!$A$3:$AE$998,14,FALSE)</f>
        <v>#N/A</v>
      </c>
      <c r="W63" s="57" t="e">
        <f>VLOOKUP($O63,CornerStats!$A$3:$AE$998,16,FALSE)</f>
        <v>#N/A</v>
      </c>
      <c r="X63" s="57" t="e">
        <f>VLOOKUP($O63,CornerStats!$A$3:$AE$998,17,FALSE)</f>
        <v>#N/A</v>
      </c>
      <c r="Y63" s="57" t="e">
        <f>VLOOKUP($O63,CornerStats!$A$3:$AE$998,19,FALSE)</f>
        <v>#N/A</v>
      </c>
      <c r="Z63" s="57" t="e">
        <f>VLOOKUP($O63,CornerStats!$A$3:$AE$998,20,FALSE)</f>
        <v>#N/A</v>
      </c>
      <c r="AA63" s="57" t="e">
        <f>VLOOKUP($O63,CornerStats!$A$3:$AE$998,22,FALSE)</f>
        <v>#N/A</v>
      </c>
    </row>
    <row r="64" spans="1:27" x14ac:dyDescent="0.3">
      <c r="A64" s="51" t="e">
        <f>VLOOKUP($M64,CornerStats!$A$3:$AE$998,5,FALSE)</f>
        <v>#N/A</v>
      </c>
      <c r="B64" s="51" t="e">
        <f>VLOOKUP($M64,CornerStats!$A$3:$AE$998,6,FALSE)</f>
        <v>#N/A</v>
      </c>
      <c r="C64" s="51" t="e">
        <f>VLOOKUP($M64,CornerStats!$A$3:$AE$998,8,FALSE)</f>
        <v>#N/A</v>
      </c>
      <c r="D64" s="51" t="e">
        <f>VLOOKUP($M64,CornerStats!$A$3:$AE$998,9,FALSE)</f>
        <v>#N/A</v>
      </c>
      <c r="E64" s="60" t="e">
        <f>VLOOKUP($M64,CornerStats!$A$3:$AE$998,11,FALSE)</f>
        <v>#N/A</v>
      </c>
      <c r="F64" s="60" t="e">
        <f>VLOOKUP($M64,CornerStats!$A$3:$AE$998,12,FALSE)</f>
        <v>#N/A</v>
      </c>
      <c r="G64" s="57" t="e">
        <f>VLOOKUP($M64,CornerStats!$A$3:$AE$998,14,FALSE)</f>
        <v>#N/A</v>
      </c>
      <c r="H64" s="57" t="e">
        <f>VLOOKUP($M64,CornerStats!$A$3:$AE$998,15,FALSE)</f>
        <v>#N/A</v>
      </c>
      <c r="I64" s="57" t="e">
        <f>VLOOKUP($M64,CornerStats!$A$3:$AE$998,17,FALSE)</f>
        <v>#N/A</v>
      </c>
      <c r="J64" s="57" t="e">
        <f>VLOOKUP($M64,CornerStats!$A$3:$AE$998,18,FALSE)</f>
        <v>#N/A</v>
      </c>
      <c r="K64" s="57" t="e">
        <f>VLOOKUP($M64,CornerStats!$A$3:$AE$998,20,FALSE)</f>
        <v>#N/A</v>
      </c>
      <c r="L64" s="57" t="e">
        <f>VLOOKUP($M64,CornerStats!$A$3:$AE$998,21,FALSE)</f>
        <v>#N/A</v>
      </c>
      <c r="M64" s="53" t="str">
        <f>Fixtures!A64</f>
        <v>Luzern</v>
      </c>
      <c r="N64" s="54">
        <f>Fixtures!D64</f>
        <v>43688</v>
      </c>
      <c r="O64" s="53" t="str">
        <f>Fixtures!B64</f>
        <v>Thun</v>
      </c>
      <c r="P64" s="51" t="e">
        <f>VLOOKUP($O64,CornerStats!$A$3:$AE$998,5,FALSE)</f>
        <v>#N/A</v>
      </c>
      <c r="Q64" s="51" t="e">
        <f>VLOOKUP($O64,CornerStats!$A$3:$AE$998,7,FALSE)</f>
        <v>#N/A</v>
      </c>
      <c r="R64" s="51" t="e">
        <f>VLOOKUP($O64,CornerStats!$A$3:$AE$998,8,FALSE)</f>
        <v>#N/A</v>
      </c>
      <c r="S64" s="51" t="e">
        <f>VLOOKUP($O64,CornerStats!$A$3:$AE$998,10,FALSE)</f>
        <v>#N/A</v>
      </c>
      <c r="T64" s="60" t="e">
        <f>VLOOKUP($O64,CornerStats!$A$3:$AE$998,11,FALSE)</f>
        <v>#N/A</v>
      </c>
      <c r="U64" s="60" t="e">
        <f>VLOOKUP($O64,CornerStats!$A$3:$AE$998,13,FALSE)</f>
        <v>#N/A</v>
      </c>
      <c r="V64" s="57" t="e">
        <f>VLOOKUP($O64,CornerStats!$A$3:$AE$998,14,FALSE)</f>
        <v>#N/A</v>
      </c>
      <c r="W64" s="57" t="e">
        <f>VLOOKUP($O64,CornerStats!$A$3:$AE$998,16,FALSE)</f>
        <v>#N/A</v>
      </c>
      <c r="X64" s="57" t="e">
        <f>VLOOKUP($O64,CornerStats!$A$3:$AE$998,17,FALSE)</f>
        <v>#N/A</v>
      </c>
      <c r="Y64" s="57" t="e">
        <f>VLOOKUP($O64,CornerStats!$A$3:$AE$998,19,FALSE)</f>
        <v>#N/A</v>
      </c>
      <c r="Z64" s="57" t="e">
        <f>VLOOKUP($O64,CornerStats!$A$3:$AE$998,20,FALSE)</f>
        <v>#N/A</v>
      </c>
      <c r="AA64" s="57" t="e">
        <f>VLOOKUP($O64,CornerStats!$A$3:$AE$998,22,FALSE)</f>
        <v>#N/A</v>
      </c>
    </row>
    <row r="65" spans="1:27" x14ac:dyDescent="0.3">
      <c r="A65" s="51" t="e">
        <f>VLOOKUP($M65,CornerStats!$A$3:$AE$998,5,FALSE)</f>
        <v>#N/A</v>
      </c>
      <c r="B65" s="51" t="e">
        <f>VLOOKUP($M65,CornerStats!$A$3:$AE$998,6,FALSE)</f>
        <v>#N/A</v>
      </c>
      <c r="C65" s="51" t="e">
        <f>VLOOKUP($M65,CornerStats!$A$3:$AE$998,8,FALSE)</f>
        <v>#N/A</v>
      </c>
      <c r="D65" s="51" t="e">
        <f>VLOOKUP($M65,CornerStats!$A$3:$AE$998,9,FALSE)</f>
        <v>#N/A</v>
      </c>
      <c r="E65" s="60" t="e">
        <f>VLOOKUP($M65,CornerStats!$A$3:$AE$998,11,FALSE)</f>
        <v>#N/A</v>
      </c>
      <c r="F65" s="60" t="e">
        <f>VLOOKUP($M65,CornerStats!$A$3:$AE$998,12,FALSE)</f>
        <v>#N/A</v>
      </c>
      <c r="G65" s="57" t="e">
        <f>VLOOKUP($M65,CornerStats!$A$3:$AE$998,14,FALSE)</f>
        <v>#N/A</v>
      </c>
      <c r="H65" s="57" t="e">
        <f>VLOOKUP($M65,CornerStats!$A$3:$AE$998,15,FALSE)</f>
        <v>#N/A</v>
      </c>
      <c r="I65" s="57" t="e">
        <f>VLOOKUP($M65,CornerStats!$A$3:$AE$998,17,FALSE)</f>
        <v>#N/A</v>
      </c>
      <c r="J65" s="57" t="e">
        <f>VLOOKUP($M65,CornerStats!$A$3:$AE$998,18,FALSE)</f>
        <v>#N/A</v>
      </c>
      <c r="K65" s="57" t="e">
        <f>VLOOKUP($M65,CornerStats!$A$3:$AE$998,20,FALSE)</f>
        <v>#N/A</v>
      </c>
      <c r="L65" s="57" t="e">
        <f>VLOOKUP($M65,CornerStats!$A$3:$AE$998,21,FALSE)</f>
        <v>#N/A</v>
      </c>
      <c r="M65" s="53" t="str">
        <f>Fixtures!A65</f>
        <v>Zürich</v>
      </c>
      <c r="N65" s="54">
        <f>Fixtures!D65</f>
        <v>43688</v>
      </c>
      <c r="O65" s="53" t="str">
        <f>Fixtures!B65</f>
        <v>Neuchâtel Xamax</v>
      </c>
      <c r="P65" s="51" t="e">
        <f>VLOOKUP($O65,CornerStats!$A$3:$AE$998,5,FALSE)</f>
        <v>#N/A</v>
      </c>
      <c r="Q65" s="51" t="e">
        <f>VLOOKUP($O65,CornerStats!$A$3:$AE$998,7,FALSE)</f>
        <v>#N/A</v>
      </c>
      <c r="R65" s="51" t="e">
        <f>VLOOKUP($O65,CornerStats!$A$3:$AE$998,8,FALSE)</f>
        <v>#N/A</v>
      </c>
      <c r="S65" s="51" t="e">
        <f>VLOOKUP($O65,CornerStats!$A$3:$AE$998,10,FALSE)</f>
        <v>#N/A</v>
      </c>
      <c r="T65" s="60" t="e">
        <f>VLOOKUP($O65,CornerStats!$A$3:$AE$998,11,FALSE)</f>
        <v>#N/A</v>
      </c>
      <c r="U65" s="60" t="e">
        <f>VLOOKUP($O65,CornerStats!$A$3:$AE$998,13,FALSE)</f>
        <v>#N/A</v>
      </c>
      <c r="V65" s="57" t="e">
        <f>VLOOKUP($O65,CornerStats!$A$3:$AE$998,14,FALSE)</f>
        <v>#N/A</v>
      </c>
      <c r="W65" s="57" t="e">
        <f>VLOOKUP($O65,CornerStats!$A$3:$AE$998,16,FALSE)</f>
        <v>#N/A</v>
      </c>
      <c r="X65" s="57" t="e">
        <f>VLOOKUP($O65,CornerStats!$A$3:$AE$998,17,FALSE)</f>
        <v>#N/A</v>
      </c>
      <c r="Y65" s="57" t="e">
        <f>VLOOKUP($O65,CornerStats!$A$3:$AE$998,19,FALSE)</f>
        <v>#N/A</v>
      </c>
      <c r="Z65" s="57" t="e">
        <f>VLOOKUP($O65,CornerStats!$A$3:$AE$998,20,FALSE)</f>
        <v>#N/A</v>
      </c>
      <c r="AA65" s="57" t="e">
        <f>VLOOKUP($O65,CornerStats!$A$3:$AE$998,22,FALSE)</f>
        <v>#N/A</v>
      </c>
    </row>
    <row r="66" spans="1:27" x14ac:dyDescent="0.3">
      <c r="A66" s="51" t="e">
        <f>VLOOKUP($M66,CornerStats!$A$3:$AE$998,5,FALSE)</f>
        <v>#N/A</v>
      </c>
      <c r="B66" s="51" t="e">
        <f>VLOOKUP($M66,CornerStats!$A$3:$AE$998,6,FALSE)</f>
        <v>#N/A</v>
      </c>
      <c r="C66" s="51" t="e">
        <f>VLOOKUP($M66,CornerStats!$A$3:$AE$998,8,FALSE)</f>
        <v>#N/A</v>
      </c>
      <c r="D66" s="51" t="e">
        <f>VLOOKUP($M66,CornerStats!$A$3:$AE$998,9,FALSE)</f>
        <v>#N/A</v>
      </c>
      <c r="E66" s="60" t="e">
        <f>VLOOKUP($M66,CornerStats!$A$3:$AE$998,11,FALSE)</f>
        <v>#N/A</v>
      </c>
      <c r="F66" s="60" t="e">
        <f>VLOOKUP($M66,CornerStats!$A$3:$AE$998,12,FALSE)</f>
        <v>#N/A</v>
      </c>
      <c r="G66" s="57" t="e">
        <f>VLOOKUP($M66,CornerStats!$A$3:$AE$998,14,FALSE)</f>
        <v>#N/A</v>
      </c>
      <c r="H66" s="57" t="e">
        <f>VLOOKUP($M66,CornerStats!$A$3:$AE$998,15,FALSE)</f>
        <v>#N/A</v>
      </c>
      <c r="I66" s="57" t="e">
        <f>VLOOKUP($M66,CornerStats!$A$3:$AE$998,17,FALSE)</f>
        <v>#N/A</v>
      </c>
      <c r="J66" s="57" t="e">
        <f>VLOOKUP($M66,CornerStats!$A$3:$AE$998,18,FALSE)</f>
        <v>#N/A</v>
      </c>
      <c r="K66" s="57" t="e">
        <f>VLOOKUP($M66,CornerStats!$A$3:$AE$998,20,FALSE)</f>
        <v>#N/A</v>
      </c>
      <c r="L66" s="57" t="e">
        <f>VLOOKUP($M66,CornerStats!$A$3:$AE$998,21,FALSE)</f>
        <v>#N/A</v>
      </c>
      <c r="M66" s="53" t="str">
        <f>Fixtures!A66</f>
        <v>Mariehamn</v>
      </c>
      <c r="N66" s="54">
        <f>Fixtures!D66</f>
        <v>43688</v>
      </c>
      <c r="O66" s="53" t="str">
        <f>Fixtures!B66</f>
        <v>Ilves</v>
      </c>
      <c r="P66" s="51" t="e">
        <f>VLOOKUP($O66,CornerStats!$A$3:$AE$998,5,FALSE)</f>
        <v>#N/A</v>
      </c>
      <c r="Q66" s="51" t="e">
        <f>VLOOKUP($O66,CornerStats!$A$3:$AE$998,7,FALSE)</f>
        <v>#N/A</v>
      </c>
      <c r="R66" s="51" t="e">
        <f>VLOOKUP($O66,CornerStats!$A$3:$AE$998,8,FALSE)</f>
        <v>#N/A</v>
      </c>
      <c r="S66" s="51" t="e">
        <f>VLOOKUP($O66,CornerStats!$A$3:$AE$998,10,FALSE)</f>
        <v>#N/A</v>
      </c>
      <c r="T66" s="60" t="e">
        <f>VLOOKUP($O66,CornerStats!$A$3:$AE$998,11,FALSE)</f>
        <v>#N/A</v>
      </c>
      <c r="U66" s="60" t="e">
        <f>VLOOKUP($O66,CornerStats!$A$3:$AE$998,13,FALSE)</f>
        <v>#N/A</v>
      </c>
      <c r="V66" s="57" t="e">
        <f>VLOOKUP($O66,CornerStats!$A$3:$AE$998,14,FALSE)</f>
        <v>#N/A</v>
      </c>
      <c r="W66" s="57" t="e">
        <f>VLOOKUP($O66,CornerStats!$A$3:$AE$998,16,FALSE)</f>
        <v>#N/A</v>
      </c>
      <c r="X66" s="57" t="e">
        <f>VLOOKUP($O66,CornerStats!$A$3:$AE$998,17,FALSE)</f>
        <v>#N/A</v>
      </c>
      <c r="Y66" s="57" t="e">
        <f>VLOOKUP($O66,CornerStats!$A$3:$AE$998,19,FALSE)</f>
        <v>#N/A</v>
      </c>
      <c r="Z66" s="57" t="e">
        <f>VLOOKUP($O66,CornerStats!$A$3:$AE$998,20,FALSE)</f>
        <v>#N/A</v>
      </c>
      <c r="AA66" s="57" t="e">
        <f>VLOOKUP($O66,CornerStats!$A$3:$AE$998,22,FALSE)</f>
        <v>#N/A</v>
      </c>
    </row>
    <row r="67" spans="1:27" x14ac:dyDescent="0.3">
      <c r="A67" s="51" t="e">
        <f>VLOOKUP($M67,CornerStats!$A$3:$AE$998,5,FALSE)</f>
        <v>#N/A</v>
      </c>
      <c r="B67" s="51" t="e">
        <f>VLOOKUP($M67,CornerStats!$A$3:$AE$998,6,FALSE)</f>
        <v>#N/A</v>
      </c>
      <c r="C67" s="51" t="e">
        <f>VLOOKUP($M67,CornerStats!$A$3:$AE$998,8,FALSE)</f>
        <v>#N/A</v>
      </c>
      <c r="D67" s="51" t="e">
        <f>VLOOKUP($M67,CornerStats!$A$3:$AE$998,9,FALSE)</f>
        <v>#N/A</v>
      </c>
      <c r="E67" s="60" t="e">
        <f>VLOOKUP($M67,CornerStats!$A$3:$AE$998,11,FALSE)</f>
        <v>#N/A</v>
      </c>
      <c r="F67" s="60" t="e">
        <f>VLOOKUP($M67,CornerStats!$A$3:$AE$998,12,FALSE)</f>
        <v>#N/A</v>
      </c>
      <c r="G67" s="57" t="e">
        <f>VLOOKUP($M67,CornerStats!$A$3:$AE$998,14,FALSE)</f>
        <v>#N/A</v>
      </c>
      <c r="H67" s="57" t="e">
        <f>VLOOKUP($M67,CornerStats!$A$3:$AE$998,15,FALSE)</f>
        <v>#N/A</v>
      </c>
      <c r="I67" s="57" t="e">
        <f>VLOOKUP($M67,CornerStats!$A$3:$AE$998,17,FALSE)</f>
        <v>#N/A</v>
      </c>
      <c r="J67" s="57" t="e">
        <f>VLOOKUP($M67,CornerStats!$A$3:$AE$998,18,FALSE)</f>
        <v>#N/A</v>
      </c>
      <c r="K67" s="57" t="e">
        <f>VLOOKUP($M67,CornerStats!$A$3:$AE$998,20,FALSE)</f>
        <v>#N/A</v>
      </c>
      <c r="L67" s="57" t="e">
        <f>VLOOKUP($M67,CornerStats!$A$3:$AE$998,21,FALSE)</f>
        <v>#N/A</v>
      </c>
      <c r="M67" s="53" t="str">
        <f>Fixtures!A67</f>
        <v>RoPS</v>
      </c>
      <c r="N67" s="54">
        <f>Fixtures!D67</f>
        <v>43688</v>
      </c>
      <c r="O67" s="53" t="str">
        <f>Fixtures!B67</f>
        <v>VPS</v>
      </c>
      <c r="P67" s="51" t="e">
        <f>VLOOKUP($O67,CornerStats!$A$3:$AE$998,5,FALSE)</f>
        <v>#N/A</v>
      </c>
      <c r="Q67" s="51" t="e">
        <f>VLOOKUP($O67,CornerStats!$A$3:$AE$998,7,FALSE)</f>
        <v>#N/A</v>
      </c>
      <c r="R67" s="51" t="e">
        <f>VLOOKUP($O67,CornerStats!$A$3:$AE$998,8,FALSE)</f>
        <v>#N/A</v>
      </c>
      <c r="S67" s="51" t="e">
        <f>VLOOKUP($O67,CornerStats!$A$3:$AE$998,10,FALSE)</f>
        <v>#N/A</v>
      </c>
      <c r="T67" s="60" t="e">
        <f>VLOOKUP($O67,CornerStats!$A$3:$AE$998,11,FALSE)</f>
        <v>#N/A</v>
      </c>
      <c r="U67" s="60" t="e">
        <f>VLOOKUP($O67,CornerStats!$A$3:$AE$998,13,FALSE)</f>
        <v>#N/A</v>
      </c>
      <c r="V67" s="57" t="e">
        <f>VLOOKUP($O67,CornerStats!$A$3:$AE$998,14,FALSE)</f>
        <v>#N/A</v>
      </c>
      <c r="W67" s="57" t="e">
        <f>VLOOKUP($O67,CornerStats!$A$3:$AE$998,16,FALSE)</f>
        <v>#N/A</v>
      </c>
      <c r="X67" s="57" t="e">
        <f>VLOOKUP($O67,CornerStats!$A$3:$AE$998,17,FALSE)</f>
        <v>#N/A</v>
      </c>
      <c r="Y67" s="57" t="e">
        <f>VLOOKUP($O67,CornerStats!$A$3:$AE$998,19,FALSE)</f>
        <v>#N/A</v>
      </c>
      <c r="Z67" s="57" t="e">
        <f>VLOOKUP($O67,CornerStats!$A$3:$AE$998,20,FALSE)</f>
        <v>#N/A</v>
      </c>
      <c r="AA67" s="57" t="e">
        <f>VLOOKUP($O67,CornerStats!$A$3:$AE$998,22,FALSE)</f>
        <v>#N/A</v>
      </c>
    </row>
    <row r="68" spans="1:27" x14ac:dyDescent="0.3">
      <c r="A68" s="51" t="e">
        <f>VLOOKUP($M68,CornerStats!$A$3:$AE$998,5,FALSE)</f>
        <v>#DIV/0!</v>
      </c>
      <c r="B68" s="51" t="e">
        <f>VLOOKUP($M68,CornerStats!$A$3:$AE$998,6,FALSE)</f>
        <v>#DIV/0!</v>
      </c>
      <c r="C68" s="51" t="e">
        <f>VLOOKUP($M68,CornerStats!$A$3:$AE$998,8,FALSE)</f>
        <v>#DIV/0!</v>
      </c>
      <c r="D68" s="51" t="e">
        <f>VLOOKUP($M68,CornerStats!$A$3:$AE$998,9,FALSE)</f>
        <v>#DIV/0!</v>
      </c>
      <c r="E68" s="60" t="e">
        <f>VLOOKUP($M68,CornerStats!$A$3:$AE$998,11,FALSE)</f>
        <v>#DIV/0!</v>
      </c>
      <c r="F68" s="60" t="e">
        <f>VLOOKUP($M68,CornerStats!$A$3:$AE$998,12,FALSE)</f>
        <v>#DIV/0!</v>
      </c>
      <c r="G68" s="57" t="e">
        <f>VLOOKUP($M68,CornerStats!$A$3:$AE$998,14,FALSE)</f>
        <v>#DIV/0!</v>
      </c>
      <c r="H68" s="57" t="e">
        <f>VLOOKUP($M68,CornerStats!$A$3:$AE$998,15,FALSE)</f>
        <v>#DIV/0!</v>
      </c>
      <c r="I68" s="57" t="e">
        <f>VLOOKUP($M68,CornerStats!$A$3:$AE$998,17,FALSE)</f>
        <v>#DIV/0!</v>
      </c>
      <c r="J68" s="57" t="e">
        <f>VLOOKUP($M68,CornerStats!$A$3:$AE$998,18,FALSE)</f>
        <v>#DIV/0!</v>
      </c>
      <c r="K68" s="57" t="e">
        <f>VLOOKUP($M68,CornerStats!$A$3:$AE$998,20,FALSE)</f>
        <v>#DIV/0!</v>
      </c>
      <c r="L68" s="57" t="e">
        <f>VLOOKUP($M68,CornerStats!$A$3:$AE$998,21,FALSE)</f>
        <v>#DIV/0!</v>
      </c>
      <c r="M68" s="53" t="str">
        <f>Fixtures!A68</f>
        <v>Vitória Setúbal</v>
      </c>
      <c r="N68" s="54">
        <f>Fixtures!D68</f>
        <v>43689</v>
      </c>
      <c r="O68" s="53" t="str">
        <f>Fixtures!B68</f>
        <v>Tondela</v>
      </c>
      <c r="P68" s="51" t="e">
        <f>VLOOKUP($O68,CornerStats!$A$3:$AE$998,5,FALSE)</f>
        <v>#DIV/0!</v>
      </c>
      <c r="Q68" s="51" t="e">
        <f>VLOOKUP($O68,CornerStats!$A$3:$AE$998,7,FALSE)</f>
        <v>#DIV/0!</v>
      </c>
      <c r="R68" s="51" t="e">
        <f>VLOOKUP($O68,CornerStats!$A$3:$AE$998,8,FALSE)</f>
        <v>#DIV/0!</v>
      </c>
      <c r="S68" s="51" t="e">
        <f>VLOOKUP($O68,CornerStats!$A$3:$AE$998,10,FALSE)</f>
        <v>#DIV/0!</v>
      </c>
      <c r="T68" s="60" t="e">
        <f>VLOOKUP($O68,CornerStats!$A$3:$AE$998,11,FALSE)</f>
        <v>#DIV/0!</v>
      </c>
      <c r="U68" s="60" t="e">
        <f>VLOOKUP($O68,CornerStats!$A$3:$AE$998,13,FALSE)</f>
        <v>#DIV/0!</v>
      </c>
      <c r="V68" s="57" t="e">
        <f>VLOOKUP($O68,CornerStats!$A$3:$AE$998,14,FALSE)</f>
        <v>#DIV/0!</v>
      </c>
      <c r="W68" s="57" t="e">
        <f>VLOOKUP($O68,CornerStats!$A$3:$AE$998,16,FALSE)</f>
        <v>#DIV/0!</v>
      </c>
      <c r="X68" s="57" t="e">
        <f>VLOOKUP($O68,CornerStats!$A$3:$AE$998,17,FALSE)</f>
        <v>#DIV/0!</v>
      </c>
      <c r="Y68" s="57" t="e">
        <f>VLOOKUP($O68,CornerStats!$A$3:$AE$998,19,FALSE)</f>
        <v>#DIV/0!</v>
      </c>
      <c r="Z68" s="57" t="e">
        <f>VLOOKUP($O68,CornerStats!$A$3:$AE$998,20,FALSE)</f>
        <v>#DIV/0!</v>
      </c>
      <c r="AA68" s="57" t="e">
        <f>VLOOKUP($O68,CornerStats!$A$3:$AE$998,22,FALSE)</f>
        <v>#DIV/0!</v>
      </c>
    </row>
    <row r="69" spans="1:27" x14ac:dyDescent="0.3">
      <c r="A69" s="51" t="e">
        <f>VLOOKUP($M69,CornerStats!$A$3:$AE$998,5,FALSE)</f>
        <v>#N/A</v>
      </c>
      <c r="B69" s="51" t="e">
        <f>VLOOKUP($M69,CornerStats!$A$3:$AE$998,6,FALSE)</f>
        <v>#N/A</v>
      </c>
      <c r="C69" s="51" t="e">
        <f>VLOOKUP($M69,CornerStats!$A$3:$AE$998,8,FALSE)</f>
        <v>#N/A</v>
      </c>
      <c r="D69" s="51" t="e">
        <f>VLOOKUP($M69,CornerStats!$A$3:$AE$998,9,FALSE)</f>
        <v>#N/A</v>
      </c>
      <c r="E69" s="60" t="e">
        <f>VLOOKUP($M69,CornerStats!$A$3:$AE$998,11,FALSE)</f>
        <v>#N/A</v>
      </c>
      <c r="F69" s="60" t="e">
        <f>VLOOKUP($M69,CornerStats!$A$3:$AE$998,12,FALSE)</f>
        <v>#N/A</v>
      </c>
      <c r="G69" s="57" t="e">
        <f>VLOOKUP($M69,CornerStats!$A$3:$AE$998,14,FALSE)</f>
        <v>#N/A</v>
      </c>
      <c r="H69" s="57" t="e">
        <f>VLOOKUP($M69,CornerStats!$A$3:$AE$998,15,FALSE)</f>
        <v>#N/A</v>
      </c>
      <c r="I69" s="57" t="e">
        <f>VLOOKUP($M69,CornerStats!$A$3:$AE$998,17,FALSE)</f>
        <v>#N/A</v>
      </c>
      <c r="J69" s="57" t="e">
        <f>VLOOKUP($M69,CornerStats!$A$3:$AE$998,18,FALSE)</f>
        <v>#N/A</v>
      </c>
      <c r="K69" s="57" t="e">
        <f>VLOOKUP($M69,CornerStats!$A$3:$AE$998,20,FALSE)</f>
        <v>#N/A</v>
      </c>
      <c r="L69" s="57" t="e">
        <f>VLOOKUP($M69,CornerStats!$A$3:$AE$998,21,FALSE)</f>
        <v>#N/A</v>
      </c>
      <c r="M69" s="53" t="str">
        <f>Fixtures!A69</f>
        <v>PSV II</v>
      </c>
      <c r="N69" s="54">
        <f>Fixtures!D69</f>
        <v>43689</v>
      </c>
      <c r="O69" s="53" t="str">
        <f>Fixtures!B69</f>
        <v>Den Bosch</v>
      </c>
      <c r="P69" s="51" t="e">
        <f>VLOOKUP($O69,CornerStats!$A$3:$AE$998,5,FALSE)</f>
        <v>#N/A</v>
      </c>
      <c r="Q69" s="51" t="e">
        <f>VLOOKUP($O69,CornerStats!$A$3:$AE$998,7,FALSE)</f>
        <v>#N/A</v>
      </c>
      <c r="R69" s="51" t="e">
        <f>VLOOKUP($O69,CornerStats!$A$3:$AE$998,8,FALSE)</f>
        <v>#N/A</v>
      </c>
      <c r="S69" s="51" t="e">
        <f>VLOOKUP($O69,CornerStats!$A$3:$AE$998,10,FALSE)</f>
        <v>#N/A</v>
      </c>
      <c r="T69" s="60" t="e">
        <f>VLOOKUP($O69,CornerStats!$A$3:$AE$998,11,FALSE)</f>
        <v>#N/A</v>
      </c>
      <c r="U69" s="60" t="e">
        <f>VLOOKUP($O69,CornerStats!$A$3:$AE$998,13,FALSE)</f>
        <v>#N/A</v>
      </c>
      <c r="V69" s="57" t="e">
        <f>VLOOKUP($O69,CornerStats!$A$3:$AE$998,14,FALSE)</f>
        <v>#N/A</v>
      </c>
      <c r="W69" s="57" t="e">
        <f>VLOOKUP($O69,CornerStats!$A$3:$AE$998,16,FALSE)</f>
        <v>#N/A</v>
      </c>
      <c r="X69" s="57" t="e">
        <f>VLOOKUP($O69,CornerStats!$A$3:$AE$998,17,FALSE)</f>
        <v>#N/A</v>
      </c>
      <c r="Y69" s="57" t="e">
        <f>VLOOKUP($O69,CornerStats!$A$3:$AE$998,19,FALSE)</f>
        <v>#N/A</v>
      </c>
      <c r="Z69" s="57" t="e">
        <f>VLOOKUP($O69,CornerStats!$A$3:$AE$998,20,FALSE)</f>
        <v>#N/A</v>
      </c>
      <c r="AA69" s="57" t="e">
        <f>VLOOKUP($O69,CornerStats!$A$3:$AE$998,22,FALSE)</f>
        <v>#N/A</v>
      </c>
    </row>
    <row r="70" spans="1:27" x14ac:dyDescent="0.3">
      <c r="A70" s="51" t="e">
        <f>VLOOKUP($M70,CornerStats!$A$3:$AE$998,5,FALSE)</f>
        <v>#N/A</v>
      </c>
      <c r="B70" s="51" t="e">
        <f>VLOOKUP($M70,CornerStats!$A$3:$AE$998,6,FALSE)</f>
        <v>#N/A</v>
      </c>
      <c r="C70" s="51" t="e">
        <f>VLOOKUP($M70,CornerStats!$A$3:$AE$998,8,FALSE)</f>
        <v>#N/A</v>
      </c>
      <c r="D70" s="51" t="e">
        <f>VLOOKUP($M70,CornerStats!$A$3:$AE$998,9,FALSE)</f>
        <v>#N/A</v>
      </c>
      <c r="E70" s="60" t="e">
        <f>VLOOKUP($M70,CornerStats!$A$3:$AE$998,11,FALSE)</f>
        <v>#N/A</v>
      </c>
      <c r="F70" s="60" t="e">
        <f>VLOOKUP($M70,CornerStats!$A$3:$AE$998,12,FALSE)</f>
        <v>#N/A</v>
      </c>
      <c r="G70" s="57" t="e">
        <f>VLOOKUP($M70,CornerStats!$A$3:$AE$998,14,FALSE)</f>
        <v>#N/A</v>
      </c>
      <c r="H70" s="57" t="e">
        <f>VLOOKUP($M70,CornerStats!$A$3:$AE$998,15,FALSE)</f>
        <v>#N/A</v>
      </c>
      <c r="I70" s="57" t="e">
        <f>VLOOKUP($M70,CornerStats!$A$3:$AE$998,17,FALSE)</f>
        <v>#N/A</v>
      </c>
      <c r="J70" s="57" t="e">
        <f>VLOOKUP($M70,CornerStats!$A$3:$AE$998,18,FALSE)</f>
        <v>#N/A</v>
      </c>
      <c r="K70" s="57" t="e">
        <f>VLOOKUP($M70,CornerStats!$A$3:$AE$998,20,FALSE)</f>
        <v>#N/A</v>
      </c>
      <c r="L70" s="57" t="e">
        <f>VLOOKUP($M70,CornerStats!$A$3:$AE$998,21,FALSE)</f>
        <v>#N/A</v>
      </c>
      <c r="M70" s="53" t="str">
        <f>Fixtures!A70</f>
        <v>AZ II</v>
      </c>
      <c r="N70" s="54">
        <f>Fixtures!D70</f>
        <v>43689</v>
      </c>
      <c r="O70" s="53" t="str">
        <f>Fixtures!B70</f>
        <v>Telstar</v>
      </c>
      <c r="P70" s="51" t="e">
        <f>VLOOKUP($O70,CornerStats!$A$3:$AE$998,5,FALSE)</f>
        <v>#N/A</v>
      </c>
      <c r="Q70" s="51" t="e">
        <f>VLOOKUP($O70,CornerStats!$A$3:$AE$998,7,FALSE)</f>
        <v>#N/A</v>
      </c>
      <c r="R70" s="51" t="e">
        <f>VLOOKUP($O70,CornerStats!$A$3:$AE$998,8,FALSE)</f>
        <v>#N/A</v>
      </c>
      <c r="S70" s="51" t="e">
        <f>VLOOKUP($O70,CornerStats!$A$3:$AE$998,10,FALSE)</f>
        <v>#N/A</v>
      </c>
      <c r="T70" s="60" t="e">
        <f>VLOOKUP($O70,CornerStats!$A$3:$AE$998,11,FALSE)</f>
        <v>#N/A</v>
      </c>
      <c r="U70" s="60" t="e">
        <f>VLOOKUP($O70,CornerStats!$A$3:$AE$998,13,FALSE)</f>
        <v>#N/A</v>
      </c>
      <c r="V70" s="57" t="e">
        <f>VLOOKUP($O70,CornerStats!$A$3:$AE$998,14,FALSE)</f>
        <v>#N/A</v>
      </c>
      <c r="W70" s="57" t="e">
        <f>VLOOKUP($O70,CornerStats!$A$3:$AE$998,16,FALSE)</f>
        <v>#N/A</v>
      </c>
      <c r="X70" s="57" t="e">
        <f>VLOOKUP($O70,CornerStats!$A$3:$AE$998,17,FALSE)</f>
        <v>#N/A</v>
      </c>
      <c r="Y70" s="57" t="e">
        <f>VLOOKUP($O70,CornerStats!$A$3:$AE$998,19,FALSE)</f>
        <v>#N/A</v>
      </c>
      <c r="Z70" s="57" t="e">
        <f>VLOOKUP($O70,CornerStats!$A$3:$AE$998,20,FALSE)</f>
        <v>#N/A</v>
      </c>
      <c r="AA70" s="57" t="e">
        <f>VLOOKUP($O70,CornerStats!$A$3:$AE$998,22,FALSE)</f>
        <v>#N/A</v>
      </c>
    </row>
    <row r="71" spans="1:27" x14ac:dyDescent="0.3">
      <c r="A71" s="51" t="e">
        <f>VLOOKUP($M71,CornerStats!$A$3:$AE$998,5,FALSE)</f>
        <v>#N/A</v>
      </c>
      <c r="B71" s="51" t="e">
        <f>VLOOKUP($M71,CornerStats!$A$3:$AE$998,6,FALSE)</f>
        <v>#N/A</v>
      </c>
      <c r="C71" s="51" t="e">
        <f>VLOOKUP($M71,CornerStats!$A$3:$AE$998,8,FALSE)</f>
        <v>#N/A</v>
      </c>
      <c r="D71" s="51" t="e">
        <f>VLOOKUP($M71,CornerStats!$A$3:$AE$998,9,FALSE)</f>
        <v>#N/A</v>
      </c>
      <c r="E71" s="60" t="e">
        <f>VLOOKUP($M71,CornerStats!$A$3:$AE$998,11,FALSE)</f>
        <v>#N/A</v>
      </c>
      <c r="F71" s="60" t="e">
        <f>VLOOKUP($M71,CornerStats!$A$3:$AE$998,12,FALSE)</f>
        <v>#N/A</v>
      </c>
      <c r="G71" s="57" t="e">
        <f>VLOOKUP($M71,CornerStats!$A$3:$AE$998,14,FALSE)</f>
        <v>#N/A</v>
      </c>
      <c r="H71" s="57" t="e">
        <f>VLOOKUP($M71,CornerStats!$A$3:$AE$998,15,FALSE)</f>
        <v>#N/A</v>
      </c>
      <c r="I71" s="57" t="e">
        <f>VLOOKUP($M71,CornerStats!$A$3:$AE$998,17,FALSE)</f>
        <v>#N/A</v>
      </c>
      <c r="J71" s="57" t="e">
        <f>VLOOKUP($M71,CornerStats!$A$3:$AE$998,18,FALSE)</f>
        <v>#N/A</v>
      </c>
      <c r="K71" s="57" t="e">
        <f>VLOOKUP($M71,CornerStats!$A$3:$AE$998,20,FALSE)</f>
        <v>#N/A</v>
      </c>
      <c r="L71" s="57" t="e">
        <f>VLOOKUP($M71,CornerStats!$A$3:$AE$998,21,FALSE)</f>
        <v>#N/A</v>
      </c>
      <c r="M71" s="53" t="str">
        <f>Fixtures!A71</f>
        <v>Goiás</v>
      </c>
      <c r="N71" s="54">
        <f>Fixtures!D71</f>
        <v>43689</v>
      </c>
      <c r="O71" s="53" t="str">
        <f>Fixtures!B71</f>
        <v>Vasco da Gama</v>
      </c>
      <c r="P71" s="51" t="e">
        <f>VLOOKUP($O71,CornerStats!$A$3:$AE$998,5,FALSE)</f>
        <v>#N/A</v>
      </c>
      <c r="Q71" s="51" t="e">
        <f>VLOOKUP($O71,CornerStats!$A$3:$AE$998,7,FALSE)</f>
        <v>#N/A</v>
      </c>
      <c r="R71" s="51" t="e">
        <f>VLOOKUP($O71,CornerStats!$A$3:$AE$998,8,FALSE)</f>
        <v>#N/A</v>
      </c>
      <c r="S71" s="51" t="e">
        <f>VLOOKUP($O71,CornerStats!$A$3:$AE$998,10,FALSE)</f>
        <v>#N/A</v>
      </c>
      <c r="T71" s="60" t="e">
        <f>VLOOKUP($O71,CornerStats!$A$3:$AE$998,11,FALSE)</f>
        <v>#N/A</v>
      </c>
      <c r="U71" s="60" t="e">
        <f>VLOOKUP($O71,CornerStats!$A$3:$AE$998,13,FALSE)</f>
        <v>#N/A</v>
      </c>
      <c r="V71" s="57" t="e">
        <f>VLOOKUP($O71,CornerStats!$A$3:$AE$998,14,FALSE)</f>
        <v>#N/A</v>
      </c>
      <c r="W71" s="57" t="e">
        <f>VLOOKUP($O71,CornerStats!$A$3:$AE$998,16,FALSE)</f>
        <v>#N/A</v>
      </c>
      <c r="X71" s="57" t="e">
        <f>VLOOKUP($O71,CornerStats!$A$3:$AE$998,17,FALSE)</f>
        <v>#N/A</v>
      </c>
      <c r="Y71" s="57" t="e">
        <f>VLOOKUP($O71,CornerStats!$A$3:$AE$998,19,FALSE)</f>
        <v>#N/A</v>
      </c>
      <c r="Z71" s="57" t="e">
        <f>VLOOKUP($O71,CornerStats!$A$3:$AE$998,20,FALSE)</f>
        <v>#N/A</v>
      </c>
      <c r="AA71" s="57" t="e">
        <f>VLOOKUP($O71,CornerStats!$A$3:$AE$998,22,FALSE)</f>
        <v>#N/A</v>
      </c>
    </row>
    <row r="72" spans="1:27" x14ac:dyDescent="0.3">
      <c r="A72" s="51" t="e">
        <f>VLOOKUP($M72,CornerStats!$A$3:$AE$998,5,FALSE)</f>
        <v>#N/A</v>
      </c>
      <c r="B72" s="51" t="e">
        <f>VLOOKUP($M72,CornerStats!$A$3:$AE$998,6,FALSE)</f>
        <v>#N/A</v>
      </c>
      <c r="C72" s="51" t="e">
        <f>VLOOKUP($M72,CornerStats!$A$3:$AE$998,8,FALSE)</f>
        <v>#N/A</v>
      </c>
      <c r="D72" s="51" t="e">
        <f>VLOOKUP($M72,CornerStats!$A$3:$AE$998,9,FALSE)</f>
        <v>#N/A</v>
      </c>
      <c r="E72" s="60" t="e">
        <f>VLOOKUP($M72,CornerStats!$A$3:$AE$998,11,FALSE)</f>
        <v>#N/A</v>
      </c>
      <c r="F72" s="60" t="e">
        <f>VLOOKUP($M72,CornerStats!$A$3:$AE$998,12,FALSE)</f>
        <v>#N/A</v>
      </c>
      <c r="G72" s="57" t="e">
        <f>VLOOKUP($M72,CornerStats!$A$3:$AE$998,14,FALSE)</f>
        <v>#N/A</v>
      </c>
      <c r="H72" s="57" t="e">
        <f>VLOOKUP($M72,CornerStats!$A$3:$AE$998,15,FALSE)</f>
        <v>#N/A</v>
      </c>
      <c r="I72" s="57" t="e">
        <f>VLOOKUP($M72,CornerStats!$A$3:$AE$998,17,FALSE)</f>
        <v>#N/A</v>
      </c>
      <c r="J72" s="57" t="e">
        <f>VLOOKUP($M72,CornerStats!$A$3:$AE$998,18,FALSE)</f>
        <v>#N/A</v>
      </c>
      <c r="K72" s="57" t="e">
        <f>VLOOKUP($M72,CornerStats!$A$3:$AE$998,20,FALSE)</f>
        <v>#N/A</v>
      </c>
      <c r="L72" s="57" t="e">
        <f>VLOOKUP($M72,CornerStats!$A$3:$AE$998,21,FALSE)</f>
        <v>#N/A</v>
      </c>
      <c r="M72" s="53" t="str">
        <f>Fixtures!A72</f>
        <v>SønderjyskE</v>
      </c>
      <c r="N72" s="54">
        <f>Fixtures!D72</f>
        <v>43689</v>
      </c>
      <c r="O72" s="53" t="str">
        <f>Fixtures!B72</f>
        <v>AGF</v>
      </c>
      <c r="P72" s="51" t="e">
        <f>VLOOKUP($O72,CornerStats!$A$3:$AE$998,5,FALSE)</f>
        <v>#N/A</v>
      </c>
      <c r="Q72" s="51" t="e">
        <f>VLOOKUP($O72,CornerStats!$A$3:$AE$998,7,FALSE)</f>
        <v>#N/A</v>
      </c>
      <c r="R72" s="51" t="e">
        <f>VLOOKUP($O72,CornerStats!$A$3:$AE$998,8,FALSE)</f>
        <v>#N/A</v>
      </c>
      <c r="S72" s="51" t="e">
        <f>VLOOKUP($O72,CornerStats!$A$3:$AE$998,10,FALSE)</f>
        <v>#N/A</v>
      </c>
      <c r="T72" s="60" t="e">
        <f>VLOOKUP($O72,CornerStats!$A$3:$AE$998,11,FALSE)</f>
        <v>#N/A</v>
      </c>
      <c r="U72" s="60" t="e">
        <f>VLOOKUP($O72,CornerStats!$A$3:$AE$998,13,FALSE)</f>
        <v>#N/A</v>
      </c>
      <c r="V72" s="57" t="e">
        <f>VLOOKUP($O72,CornerStats!$A$3:$AE$998,14,FALSE)</f>
        <v>#N/A</v>
      </c>
      <c r="W72" s="57" t="e">
        <f>VLOOKUP($O72,CornerStats!$A$3:$AE$998,16,FALSE)</f>
        <v>#N/A</v>
      </c>
      <c r="X72" s="57" t="e">
        <f>VLOOKUP($O72,CornerStats!$A$3:$AE$998,17,FALSE)</f>
        <v>#N/A</v>
      </c>
      <c r="Y72" s="57" t="e">
        <f>VLOOKUP($O72,CornerStats!$A$3:$AE$998,19,FALSE)</f>
        <v>#N/A</v>
      </c>
      <c r="Z72" s="57" t="e">
        <f>VLOOKUP($O72,CornerStats!$A$3:$AE$998,20,FALSE)</f>
        <v>#N/A</v>
      </c>
      <c r="AA72" s="57" t="e">
        <f>VLOOKUP($O72,CornerStats!$A$3:$AE$998,22,FALSE)</f>
        <v>#N/A</v>
      </c>
    </row>
    <row r="73" spans="1:27" x14ac:dyDescent="0.3">
      <c r="A73" s="51" t="e">
        <f>VLOOKUP($M73,CornerStats!$A$3:$AE$998,5,FALSE)</f>
        <v>#N/A</v>
      </c>
      <c r="B73" s="51" t="e">
        <f>VLOOKUP($M73,CornerStats!$A$3:$AE$998,6,FALSE)</f>
        <v>#N/A</v>
      </c>
      <c r="C73" s="51" t="e">
        <f>VLOOKUP($M73,CornerStats!$A$3:$AE$998,8,FALSE)</f>
        <v>#N/A</v>
      </c>
      <c r="D73" s="51" t="e">
        <f>VLOOKUP($M73,CornerStats!$A$3:$AE$998,9,FALSE)</f>
        <v>#N/A</v>
      </c>
      <c r="E73" s="60" t="e">
        <f>VLOOKUP($M73,CornerStats!$A$3:$AE$998,11,FALSE)</f>
        <v>#N/A</v>
      </c>
      <c r="F73" s="60" t="e">
        <f>VLOOKUP($M73,CornerStats!$A$3:$AE$998,12,FALSE)</f>
        <v>#N/A</v>
      </c>
      <c r="G73" s="57" t="e">
        <f>VLOOKUP($M73,CornerStats!$A$3:$AE$998,14,FALSE)</f>
        <v>#N/A</v>
      </c>
      <c r="H73" s="57" t="e">
        <f>VLOOKUP($M73,CornerStats!$A$3:$AE$998,15,FALSE)</f>
        <v>#N/A</v>
      </c>
      <c r="I73" s="57" t="e">
        <f>VLOOKUP($M73,CornerStats!$A$3:$AE$998,17,FALSE)</f>
        <v>#N/A</v>
      </c>
      <c r="J73" s="57" t="e">
        <f>VLOOKUP($M73,CornerStats!$A$3:$AE$998,18,FALSE)</f>
        <v>#N/A</v>
      </c>
      <c r="K73" s="57" t="e">
        <f>VLOOKUP($M73,CornerStats!$A$3:$AE$998,20,FALSE)</f>
        <v>#N/A</v>
      </c>
      <c r="L73" s="57" t="e">
        <f>VLOOKUP($M73,CornerStats!$A$3:$AE$998,21,FALSE)</f>
        <v>#N/A</v>
      </c>
      <c r="M73" s="53" t="str">
        <f>Fixtures!A73</f>
        <v>Lillestrøm</v>
      </c>
      <c r="N73" s="54">
        <f>Fixtures!D73</f>
        <v>43689</v>
      </c>
      <c r="O73" s="53" t="str">
        <f>Fixtures!B73</f>
        <v>Mjøndalen</v>
      </c>
      <c r="P73" s="51" t="e">
        <f>VLOOKUP($O73,CornerStats!$A$3:$AE$998,5,FALSE)</f>
        <v>#N/A</v>
      </c>
      <c r="Q73" s="51" t="e">
        <f>VLOOKUP($O73,CornerStats!$A$3:$AE$998,7,FALSE)</f>
        <v>#N/A</v>
      </c>
      <c r="R73" s="51" t="e">
        <f>VLOOKUP($O73,CornerStats!$A$3:$AE$998,8,FALSE)</f>
        <v>#N/A</v>
      </c>
      <c r="S73" s="51" t="e">
        <f>VLOOKUP($O73,CornerStats!$A$3:$AE$998,10,FALSE)</f>
        <v>#N/A</v>
      </c>
      <c r="T73" s="60" t="e">
        <f>VLOOKUP($O73,CornerStats!$A$3:$AE$998,11,FALSE)</f>
        <v>#N/A</v>
      </c>
      <c r="U73" s="60" t="e">
        <f>VLOOKUP($O73,CornerStats!$A$3:$AE$998,13,FALSE)</f>
        <v>#N/A</v>
      </c>
      <c r="V73" s="57" t="e">
        <f>VLOOKUP($O73,CornerStats!$A$3:$AE$998,14,FALSE)</f>
        <v>#N/A</v>
      </c>
      <c r="W73" s="57" t="e">
        <f>VLOOKUP($O73,CornerStats!$A$3:$AE$998,16,FALSE)</f>
        <v>#N/A</v>
      </c>
      <c r="X73" s="57" t="e">
        <f>VLOOKUP($O73,CornerStats!$A$3:$AE$998,17,FALSE)</f>
        <v>#N/A</v>
      </c>
      <c r="Y73" s="57" t="e">
        <f>VLOOKUP($O73,CornerStats!$A$3:$AE$998,19,FALSE)</f>
        <v>#N/A</v>
      </c>
      <c r="Z73" s="57" t="e">
        <f>VLOOKUP($O73,CornerStats!$A$3:$AE$998,20,FALSE)</f>
        <v>#N/A</v>
      </c>
      <c r="AA73" s="57" t="e">
        <f>VLOOKUP($O73,CornerStats!$A$3:$AE$998,22,FALSE)</f>
        <v>#N/A</v>
      </c>
    </row>
    <row r="74" spans="1:27" x14ac:dyDescent="0.3">
      <c r="A74" s="51" t="e">
        <f>VLOOKUP($M74,CornerStats!$A$3:$AE$998,5,FALSE)</f>
        <v>#N/A</v>
      </c>
      <c r="B74" s="51" t="e">
        <f>VLOOKUP($M74,CornerStats!$A$3:$AE$998,6,FALSE)</f>
        <v>#N/A</v>
      </c>
      <c r="C74" s="51" t="e">
        <f>VLOOKUP($M74,CornerStats!$A$3:$AE$998,8,FALSE)</f>
        <v>#N/A</v>
      </c>
      <c r="D74" s="51" t="e">
        <f>VLOOKUP($M74,CornerStats!$A$3:$AE$998,9,FALSE)</f>
        <v>#N/A</v>
      </c>
      <c r="E74" s="60" t="e">
        <f>VLOOKUP($M74,CornerStats!$A$3:$AE$998,11,FALSE)</f>
        <v>#N/A</v>
      </c>
      <c r="F74" s="60" t="e">
        <f>VLOOKUP($M74,CornerStats!$A$3:$AE$998,12,FALSE)</f>
        <v>#N/A</v>
      </c>
      <c r="G74" s="57" t="e">
        <f>VLOOKUP($M74,CornerStats!$A$3:$AE$998,14,FALSE)</f>
        <v>#N/A</v>
      </c>
      <c r="H74" s="57" t="e">
        <f>VLOOKUP($M74,CornerStats!$A$3:$AE$998,15,FALSE)</f>
        <v>#N/A</v>
      </c>
      <c r="I74" s="57" t="e">
        <f>VLOOKUP($M74,CornerStats!$A$3:$AE$998,17,FALSE)</f>
        <v>#N/A</v>
      </c>
      <c r="J74" s="57" t="e">
        <f>VLOOKUP($M74,CornerStats!$A$3:$AE$998,18,FALSE)</f>
        <v>#N/A</v>
      </c>
      <c r="K74" s="57" t="e">
        <f>VLOOKUP($M74,CornerStats!$A$3:$AE$998,20,FALSE)</f>
        <v>#N/A</v>
      </c>
      <c r="L74" s="57" t="e">
        <f>VLOOKUP($M74,CornerStats!$A$3:$AE$998,21,FALSE)</f>
        <v>#N/A</v>
      </c>
      <c r="M74" s="53" t="str">
        <f>Fixtures!A74</f>
        <v>Rostov</v>
      </c>
      <c r="N74" s="54">
        <f>Fixtures!D74</f>
        <v>43689</v>
      </c>
      <c r="O74" s="53" t="str">
        <f>Fixtures!B74</f>
        <v>Krylya Sovetov</v>
      </c>
      <c r="P74" s="51" t="e">
        <f>VLOOKUP($O74,CornerStats!$A$3:$AE$998,5,FALSE)</f>
        <v>#N/A</v>
      </c>
      <c r="Q74" s="51" t="e">
        <f>VLOOKUP($O74,CornerStats!$A$3:$AE$998,7,FALSE)</f>
        <v>#N/A</v>
      </c>
      <c r="R74" s="51" t="e">
        <f>VLOOKUP($O74,CornerStats!$A$3:$AE$998,8,FALSE)</f>
        <v>#N/A</v>
      </c>
      <c r="S74" s="51" t="e">
        <f>VLOOKUP($O74,CornerStats!$A$3:$AE$998,10,FALSE)</f>
        <v>#N/A</v>
      </c>
      <c r="T74" s="60" t="e">
        <f>VLOOKUP($O74,CornerStats!$A$3:$AE$998,11,FALSE)</f>
        <v>#N/A</v>
      </c>
      <c r="U74" s="60" t="e">
        <f>VLOOKUP($O74,CornerStats!$A$3:$AE$998,13,FALSE)</f>
        <v>#N/A</v>
      </c>
      <c r="V74" s="57" t="e">
        <f>VLOOKUP($O74,CornerStats!$A$3:$AE$998,14,FALSE)</f>
        <v>#N/A</v>
      </c>
      <c r="W74" s="57" t="e">
        <f>VLOOKUP($O74,CornerStats!$A$3:$AE$998,16,FALSE)</f>
        <v>#N/A</v>
      </c>
      <c r="X74" s="57" t="e">
        <f>VLOOKUP($O74,CornerStats!$A$3:$AE$998,17,FALSE)</f>
        <v>#N/A</v>
      </c>
      <c r="Y74" s="57" t="e">
        <f>VLOOKUP($O74,CornerStats!$A$3:$AE$998,19,FALSE)</f>
        <v>#N/A</v>
      </c>
      <c r="Z74" s="57" t="e">
        <f>VLOOKUP($O74,CornerStats!$A$3:$AE$998,20,FALSE)</f>
        <v>#N/A</v>
      </c>
      <c r="AA74" s="57" t="e">
        <f>VLOOKUP($O74,CornerStats!$A$3:$AE$998,22,FALSE)</f>
        <v>#N/A</v>
      </c>
    </row>
    <row r="75" spans="1:27" x14ac:dyDescent="0.3">
      <c r="A75" s="51" t="e">
        <f>VLOOKUP($M75,CornerStats!$A$3:$AE$998,5,FALSE)</f>
        <v>#N/A</v>
      </c>
      <c r="B75" s="51" t="e">
        <f>VLOOKUP($M75,CornerStats!$A$3:$AE$998,6,FALSE)</f>
        <v>#N/A</v>
      </c>
      <c r="C75" s="51" t="e">
        <f>VLOOKUP($M75,CornerStats!$A$3:$AE$998,8,FALSE)</f>
        <v>#N/A</v>
      </c>
      <c r="D75" s="51" t="e">
        <f>VLOOKUP($M75,CornerStats!$A$3:$AE$998,9,FALSE)</f>
        <v>#N/A</v>
      </c>
      <c r="E75" s="60" t="e">
        <f>VLOOKUP($M75,CornerStats!$A$3:$AE$998,11,FALSE)</f>
        <v>#N/A</v>
      </c>
      <c r="F75" s="60" t="e">
        <f>VLOOKUP($M75,CornerStats!$A$3:$AE$998,12,FALSE)</f>
        <v>#N/A</v>
      </c>
      <c r="G75" s="57" t="e">
        <f>VLOOKUP($M75,CornerStats!$A$3:$AE$998,14,FALSE)</f>
        <v>#N/A</v>
      </c>
      <c r="H75" s="57" t="e">
        <f>VLOOKUP($M75,CornerStats!$A$3:$AE$998,15,FALSE)</f>
        <v>#N/A</v>
      </c>
      <c r="I75" s="57" t="e">
        <f>VLOOKUP($M75,CornerStats!$A$3:$AE$998,17,FALSE)</f>
        <v>#N/A</v>
      </c>
      <c r="J75" s="57" t="e">
        <f>VLOOKUP($M75,CornerStats!$A$3:$AE$998,18,FALSE)</f>
        <v>#N/A</v>
      </c>
      <c r="K75" s="57" t="e">
        <f>VLOOKUP($M75,CornerStats!$A$3:$AE$998,20,FALSE)</f>
        <v>#N/A</v>
      </c>
      <c r="L75" s="57" t="e">
        <f>VLOOKUP($M75,CornerStats!$A$3:$AE$998,21,FALSE)</f>
        <v>#N/A</v>
      </c>
      <c r="M75" s="53" t="str">
        <f>Fixtures!A75</f>
        <v>Kalmar</v>
      </c>
      <c r="N75" s="54">
        <f>Fixtures!D75</f>
        <v>43689</v>
      </c>
      <c r="O75" s="53" t="str">
        <f>Fixtures!B75</f>
        <v>Örebro</v>
      </c>
      <c r="P75" s="51" t="e">
        <f>VLOOKUP($O75,CornerStats!$A$3:$AE$998,5,FALSE)</f>
        <v>#N/A</v>
      </c>
      <c r="Q75" s="51" t="e">
        <f>VLOOKUP($O75,CornerStats!$A$3:$AE$998,7,FALSE)</f>
        <v>#N/A</v>
      </c>
      <c r="R75" s="51" t="e">
        <f>VLOOKUP($O75,CornerStats!$A$3:$AE$998,8,FALSE)</f>
        <v>#N/A</v>
      </c>
      <c r="S75" s="51" t="e">
        <f>VLOOKUP($O75,CornerStats!$A$3:$AE$998,10,FALSE)</f>
        <v>#N/A</v>
      </c>
      <c r="T75" s="60" t="e">
        <f>VLOOKUP($O75,CornerStats!$A$3:$AE$998,11,FALSE)</f>
        <v>#N/A</v>
      </c>
      <c r="U75" s="60" t="e">
        <f>VLOOKUP($O75,CornerStats!$A$3:$AE$998,13,FALSE)</f>
        <v>#N/A</v>
      </c>
      <c r="V75" s="57" t="e">
        <f>VLOOKUP($O75,CornerStats!$A$3:$AE$998,14,FALSE)</f>
        <v>#N/A</v>
      </c>
      <c r="W75" s="57" t="e">
        <f>VLOOKUP($O75,CornerStats!$A$3:$AE$998,16,FALSE)</f>
        <v>#N/A</v>
      </c>
      <c r="X75" s="57" t="e">
        <f>VLOOKUP($O75,CornerStats!$A$3:$AE$998,17,FALSE)</f>
        <v>#N/A</v>
      </c>
      <c r="Y75" s="57" t="e">
        <f>VLOOKUP($O75,CornerStats!$A$3:$AE$998,19,FALSE)</f>
        <v>#N/A</v>
      </c>
      <c r="Z75" s="57" t="e">
        <f>VLOOKUP($O75,CornerStats!$A$3:$AE$998,20,FALSE)</f>
        <v>#N/A</v>
      </c>
      <c r="AA75" s="57" t="e">
        <f>VLOOKUP($O75,CornerStats!$A$3:$AE$998,22,FALSE)</f>
        <v>#N/A</v>
      </c>
    </row>
    <row r="76" spans="1:27" x14ac:dyDescent="0.3">
      <c r="A76" s="51" t="e">
        <f>VLOOKUP($M76,CornerStats!$A$3:$AE$998,5,FALSE)</f>
        <v>#N/A</v>
      </c>
      <c r="B76" s="51" t="e">
        <f>VLOOKUP($M76,CornerStats!$A$3:$AE$998,6,FALSE)</f>
        <v>#N/A</v>
      </c>
      <c r="C76" s="51" t="e">
        <f>VLOOKUP($M76,CornerStats!$A$3:$AE$998,8,FALSE)</f>
        <v>#N/A</v>
      </c>
      <c r="D76" s="51" t="e">
        <f>VLOOKUP($M76,CornerStats!$A$3:$AE$998,9,FALSE)</f>
        <v>#N/A</v>
      </c>
      <c r="E76" s="60" t="e">
        <f>VLOOKUP($M76,CornerStats!$A$3:$AE$998,11,FALSE)</f>
        <v>#N/A</v>
      </c>
      <c r="F76" s="60" t="e">
        <f>VLOOKUP($M76,CornerStats!$A$3:$AE$998,12,FALSE)</f>
        <v>#N/A</v>
      </c>
      <c r="G76" s="57" t="e">
        <f>VLOOKUP($M76,CornerStats!$A$3:$AE$998,14,FALSE)</f>
        <v>#N/A</v>
      </c>
      <c r="H76" s="57" t="e">
        <f>VLOOKUP($M76,CornerStats!$A$3:$AE$998,15,FALSE)</f>
        <v>#N/A</v>
      </c>
      <c r="I76" s="57" t="e">
        <f>VLOOKUP($M76,CornerStats!$A$3:$AE$998,17,FALSE)</f>
        <v>#N/A</v>
      </c>
      <c r="J76" s="57" t="e">
        <f>VLOOKUP($M76,CornerStats!$A$3:$AE$998,18,FALSE)</f>
        <v>#N/A</v>
      </c>
      <c r="K76" s="57" t="e">
        <f>VLOOKUP($M76,CornerStats!$A$3:$AE$998,20,FALSE)</f>
        <v>#N/A</v>
      </c>
      <c r="L76" s="57" t="e">
        <f>VLOOKUP($M76,CornerStats!$A$3:$AE$998,21,FALSE)</f>
        <v>#N/A</v>
      </c>
      <c r="M76" s="53" t="str">
        <f>Fixtures!A76</f>
        <v>IFK Göteborg</v>
      </c>
      <c r="N76" s="54">
        <f>Fixtures!D76</f>
        <v>43689</v>
      </c>
      <c r="O76" s="53" t="str">
        <f>Fixtures!B76</f>
        <v>Falkenberg</v>
      </c>
      <c r="P76" s="51" t="e">
        <f>VLOOKUP($O76,CornerStats!$A$3:$AE$998,5,FALSE)</f>
        <v>#N/A</v>
      </c>
      <c r="Q76" s="51" t="e">
        <f>VLOOKUP($O76,CornerStats!$A$3:$AE$998,7,FALSE)</f>
        <v>#N/A</v>
      </c>
      <c r="R76" s="51" t="e">
        <f>VLOOKUP($O76,CornerStats!$A$3:$AE$998,8,FALSE)</f>
        <v>#N/A</v>
      </c>
      <c r="S76" s="51" t="e">
        <f>VLOOKUP($O76,CornerStats!$A$3:$AE$998,10,FALSE)</f>
        <v>#N/A</v>
      </c>
      <c r="T76" s="60" t="e">
        <f>VLOOKUP($O76,CornerStats!$A$3:$AE$998,11,FALSE)</f>
        <v>#N/A</v>
      </c>
      <c r="U76" s="60" t="e">
        <f>VLOOKUP($O76,CornerStats!$A$3:$AE$998,13,FALSE)</f>
        <v>#N/A</v>
      </c>
      <c r="V76" s="57" t="e">
        <f>VLOOKUP($O76,CornerStats!$A$3:$AE$998,14,FALSE)</f>
        <v>#N/A</v>
      </c>
      <c r="W76" s="57" t="e">
        <f>VLOOKUP($O76,CornerStats!$A$3:$AE$998,16,FALSE)</f>
        <v>#N/A</v>
      </c>
      <c r="X76" s="57" t="e">
        <f>VLOOKUP($O76,CornerStats!$A$3:$AE$998,17,FALSE)</f>
        <v>#N/A</v>
      </c>
      <c r="Y76" s="57" t="e">
        <f>VLOOKUP($O76,CornerStats!$A$3:$AE$998,19,FALSE)</f>
        <v>#N/A</v>
      </c>
      <c r="Z76" s="57" t="e">
        <f>VLOOKUP($O76,CornerStats!$A$3:$AE$998,20,FALSE)</f>
        <v>#N/A</v>
      </c>
      <c r="AA76" s="57" t="e">
        <f>VLOOKUP($O76,CornerStats!$A$3:$AE$998,22,FALSE)</f>
        <v>#N/A</v>
      </c>
    </row>
    <row r="77" spans="1:27" x14ac:dyDescent="0.3">
      <c r="A77" s="51" t="e">
        <f>VLOOKUP($M77,CornerStats!$A$3:$AE$998,5,FALSE)</f>
        <v>#N/A</v>
      </c>
      <c r="B77" s="51" t="e">
        <f>VLOOKUP($M77,CornerStats!$A$3:$AE$998,6,FALSE)</f>
        <v>#N/A</v>
      </c>
      <c r="C77" s="51" t="e">
        <f>VLOOKUP($M77,CornerStats!$A$3:$AE$998,8,FALSE)</f>
        <v>#N/A</v>
      </c>
      <c r="D77" s="51" t="e">
        <f>VLOOKUP($M77,CornerStats!$A$3:$AE$998,9,FALSE)</f>
        <v>#N/A</v>
      </c>
      <c r="E77" s="60" t="e">
        <f>VLOOKUP($M77,CornerStats!$A$3:$AE$998,11,FALSE)</f>
        <v>#N/A</v>
      </c>
      <c r="F77" s="60" t="e">
        <f>VLOOKUP($M77,CornerStats!$A$3:$AE$998,12,FALSE)</f>
        <v>#N/A</v>
      </c>
      <c r="G77" s="57" t="e">
        <f>VLOOKUP($M77,CornerStats!$A$3:$AE$998,14,FALSE)</f>
        <v>#N/A</v>
      </c>
      <c r="H77" s="57" t="e">
        <f>VLOOKUP($M77,CornerStats!$A$3:$AE$998,15,FALSE)</f>
        <v>#N/A</v>
      </c>
      <c r="I77" s="57" t="e">
        <f>VLOOKUP($M77,CornerStats!$A$3:$AE$998,17,FALSE)</f>
        <v>#N/A</v>
      </c>
      <c r="J77" s="57" t="e">
        <f>VLOOKUP($M77,CornerStats!$A$3:$AE$998,18,FALSE)</f>
        <v>#N/A</v>
      </c>
      <c r="K77" s="57" t="e">
        <f>VLOOKUP($M77,CornerStats!$A$3:$AE$998,20,FALSE)</f>
        <v>#N/A</v>
      </c>
      <c r="L77" s="57" t="e">
        <f>VLOOKUP($M77,CornerStats!$A$3:$AE$998,21,FALSE)</f>
        <v>#N/A</v>
      </c>
      <c r="M77" s="53" t="str">
        <f>Fixtures!A77</f>
        <v>CSA</v>
      </c>
      <c r="N77" s="54">
        <f>Fixtures!D77</f>
        <v>43690</v>
      </c>
      <c r="O77" s="53" t="str">
        <f>Fixtures!B77</f>
        <v>Fortaleza</v>
      </c>
      <c r="P77" s="51" t="e">
        <f>VLOOKUP($O77,CornerStats!$A$3:$AE$998,5,FALSE)</f>
        <v>#N/A</v>
      </c>
      <c r="Q77" s="51" t="e">
        <f>VLOOKUP($O77,CornerStats!$A$3:$AE$998,7,FALSE)</f>
        <v>#N/A</v>
      </c>
      <c r="R77" s="51" t="e">
        <f>VLOOKUP($O77,CornerStats!$A$3:$AE$998,8,FALSE)</f>
        <v>#N/A</v>
      </c>
      <c r="S77" s="51" t="e">
        <f>VLOOKUP($O77,CornerStats!$A$3:$AE$998,10,FALSE)</f>
        <v>#N/A</v>
      </c>
      <c r="T77" s="60" t="e">
        <f>VLOOKUP($O77,CornerStats!$A$3:$AE$998,11,FALSE)</f>
        <v>#N/A</v>
      </c>
      <c r="U77" s="60" t="e">
        <f>VLOOKUP($O77,CornerStats!$A$3:$AE$998,13,FALSE)</f>
        <v>#N/A</v>
      </c>
      <c r="V77" s="57" t="e">
        <f>VLOOKUP($O77,CornerStats!$A$3:$AE$998,14,FALSE)</f>
        <v>#N/A</v>
      </c>
      <c r="W77" s="57" t="e">
        <f>VLOOKUP($O77,CornerStats!$A$3:$AE$998,16,FALSE)</f>
        <v>#N/A</v>
      </c>
      <c r="X77" s="57" t="e">
        <f>VLOOKUP($O77,CornerStats!$A$3:$AE$998,17,FALSE)</f>
        <v>#N/A</v>
      </c>
      <c r="Y77" s="57" t="e">
        <f>VLOOKUP($O77,CornerStats!$A$3:$AE$998,19,FALSE)</f>
        <v>#N/A</v>
      </c>
      <c r="Z77" s="57" t="e">
        <f>VLOOKUP($O77,CornerStats!$A$3:$AE$998,20,FALSE)</f>
        <v>#N/A</v>
      </c>
      <c r="AA77" s="57" t="e">
        <f>VLOOKUP($O77,CornerStats!$A$3:$AE$998,22,FALSE)</f>
        <v>#N/A</v>
      </c>
    </row>
    <row r="78" spans="1:27" x14ac:dyDescent="0.3">
      <c r="A78" s="51" t="e">
        <f>VLOOKUP($M78,CornerStats!$A$3:$AE$998,5,FALSE)</f>
        <v>#N/A</v>
      </c>
      <c r="B78" s="51" t="e">
        <f>VLOOKUP($M78,CornerStats!$A$3:$AE$998,6,FALSE)</f>
        <v>#N/A</v>
      </c>
      <c r="C78" s="51" t="e">
        <f>VLOOKUP($M78,CornerStats!$A$3:$AE$998,8,FALSE)</f>
        <v>#N/A</v>
      </c>
      <c r="D78" s="51" t="e">
        <f>VLOOKUP($M78,CornerStats!$A$3:$AE$998,9,FALSE)</f>
        <v>#N/A</v>
      </c>
      <c r="E78" s="60" t="e">
        <f>VLOOKUP($M78,CornerStats!$A$3:$AE$998,11,FALSE)</f>
        <v>#N/A</v>
      </c>
      <c r="F78" s="60" t="e">
        <f>VLOOKUP($M78,CornerStats!$A$3:$AE$998,12,FALSE)</f>
        <v>#N/A</v>
      </c>
      <c r="G78" s="57" t="e">
        <f>VLOOKUP($M78,CornerStats!$A$3:$AE$998,14,FALSE)</f>
        <v>#N/A</v>
      </c>
      <c r="H78" s="57" t="e">
        <f>VLOOKUP($M78,CornerStats!$A$3:$AE$998,15,FALSE)</f>
        <v>#N/A</v>
      </c>
      <c r="I78" s="57" t="e">
        <f>VLOOKUP($M78,CornerStats!$A$3:$AE$998,17,FALSE)</f>
        <v>#N/A</v>
      </c>
      <c r="J78" s="57" t="e">
        <f>VLOOKUP($M78,CornerStats!$A$3:$AE$998,18,FALSE)</f>
        <v>#N/A</v>
      </c>
      <c r="K78" s="57" t="e">
        <f>VLOOKUP($M78,CornerStats!$A$3:$AE$998,20,FALSE)</f>
        <v>#N/A</v>
      </c>
      <c r="L78" s="57" t="e">
        <f>VLOOKUP($M78,CornerStats!$A$3:$AE$998,21,FALSE)</f>
        <v>#N/A</v>
      </c>
      <c r="M78" s="53" t="str">
        <f>Fixtures!A78</f>
        <v>Jiangsu Suning</v>
      </c>
      <c r="N78" s="54">
        <f>Fixtures!D78</f>
        <v>43690</v>
      </c>
      <c r="O78" s="53" t="str">
        <f>Fixtures!B78</f>
        <v>Henan Jianye</v>
      </c>
      <c r="P78" s="51" t="e">
        <f>VLOOKUP($O78,CornerStats!$A$3:$AE$998,5,FALSE)</f>
        <v>#N/A</v>
      </c>
      <c r="Q78" s="51" t="e">
        <f>VLOOKUP($O78,CornerStats!$A$3:$AE$998,7,FALSE)</f>
        <v>#N/A</v>
      </c>
      <c r="R78" s="51" t="e">
        <f>VLOOKUP($O78,CornerStats!$A$3:$AE$998,8,FALSE)</f>
        <v>#N/A</v>
      </c>
      <c r="S78" s="51" t="e">
        <f>VLOOKUP($O78,CornerStats!$A$3:$AE$998,10,FALSE)</f>
        <v>#N/A</v>
      </c>
      <c r="T78" s="60" t="e">
        <f>VLOOKUP($O78,CornerStats!$A$3:$AE$998,11,FALSE)</f>
        <v>#N/A</v>
      </c>
      <c r="U78" s="60" t="e">
        <f>VLOOKUP($O78,CornerStats!$A$3:$AE$998,13,FALSE)</f>
        <v>#N/A</v>
      </c>
      <c r="V78" s="57" t="e">
        <f>VLOOKUP($O78,CornerStats!$A$3:$AE$998,14,FALSE)</f>
        <v>#N/A</v>
      </c>
      <c r="W78" s="57" t="e">
        <f>VLOOKUP($O78,CornerStats!$A$3:$AE$998,16,FALSE)</f>
        <v>#N/A</v>
      </c>
      <c r="X78" s="57" t="e">
        <f>VLOOKUP($O78,CornerStats!$A$3:$AE$998,17,FALSE)</f>
        <v>#N/A</v>
      </c>
      <c r="Y78" s="57" t="e">
        <f>VLOOKUP($O78,CornerStats!$A$3:$AE$998,19,FALSE)</f>
        <v>#N/A</v>
      </c>
      <c r="Z78" s="57" t="e">
        <f>VLOOKUP($O78,CornerStats!$A$3:$AE$998,20,FALSE)</f>
        <v>#N/A</v>
      </c>
      <c r="AA78" s="57" t="e">
        <f>VLOOKUP($O78,CornerStats!$A$3:$AE$998,22,FALSE)</f>
        <v>#N/A</v>
      </c>
    </row>
    <row r="79" spans="1:27" x14ac:dyDescent="0.3">
      <c r="A79" s="51" t="e">
        <f>VLOOKUP($M79,CornerStats!$A$3:$AE$998,5,FALSE)</f>
        <v>#N/A</v>
      </c>
      <c r="B79" s="51" t="e">
        <f>VLOOKUP($M79,CornerStats!$A$3:$AE$998,6,FALSE)</f>
        <v>#N/A</v>
      </c>
      <c r="C79" s="51" t="e">
        <f>VLOOKUP($M79,CornerStats!$A$3:$AE$998,8,FALSE)</f>
        <v>#N/A</v>
      </c>
      <c r="D79" s="51" t="e">
        <f>VLOOKUP($M79,CornerStats!$A$3:$AE$998,9,FALSE)</f>
        <v>#N/A</v>
      </c>
      <c r="E79" s="60" t="e">
        <f>VLOOKUP($M79,CornerStats!$A$3:$AE$998,11,FALSE)</f>
        <v>#N/A</v>
      </c>
      <c r="F79" s="60" t="e">
        <f>VLOOKUP($M79,CornerStats!$A$3:$AE$998,12,FALSE)</f>
        <v>#N/A</v>
      </c>
      <c r="G79" s="57" t="e">
        <f>VLOOKUP($M79,CornerStats!$A$3:$AE$998,14,FALSE)</f>
        <v>#N/A</v>
      </c>
      <c r="H79" s="57" t="e">
        <f>VLOOKUP($M79,CornerStats!$A$3:$AE$998,15,FALSE)</f>
        <v>#N/A</v>
      </c>
      <c r="I79" s="57" t="e">
        <f>VLOOKUP($M79,CornerStats!$A$3:$AE$998,17,FALSE)</f>
        <v>#N/A</v>
      </c>
      <c r="J79" s="57" t="e">
        <f>VLOOKUP($M79,CornerStats!$A$3:$AE$998,18,FALSE)</f>
        <v>#N/A</v>
      </c>
      <c r="K79" s="57" t="e">
        <f>VLOOKUP($M79,CornerStats!$A$3:$AE$998,20,FALSE)</f>
        <v>#N/A</v>
      </c>
      <c r="L79" s="57" t="e">
        <f>VLOOKUP($M79,CornerStats!$A$3:$AE$998,21,FALSE)</f>
        <v>#N/A</v>
      </c>
      <c r="M79" s="53" t="str">
        <f>Fixtures!A79</f>
        <v>Beijing Renhe</v>
      </c>
      <c r="N79" s="54">
        <f>Fixtures!D79</f>
        <v>43691</v>
      </c>
      <c r="O79" s="53" t="str">
        <f>Fixtures!B79</f>
        <v>Hebei CFFC</v>
      </c>
      <c r="P79" s="51" t="e">
        <f>VLOOKUP($O79,CornerStats!$A$3:$AE$998,5,FALSE)</f>
        <v>#N/A</v>
      </c>
      <c r="Q79" s="51" t="e">
        <f>VLOOKUP($O79,CornerStats!$A$3:$AE$998,7,FALSE)</f>
        <v>#N/A</v>
      </c>
      <c r="R79" s="51" t="e">
        <f>VLOOKUP($O79,CornerStats!$A$3:$AE$998,8,FALSE)</f>
        <v>#N/A</v>
      </c>
      <c r="S79" s="51" t="e">
        <f>VLOOKUP($O79,CornerStats!$A$3:$AE$998,10,FALSE)</f>
        <v>#N/A</v>
      </c>
      <c r="T79" s="60" t="e">
        <f>VLOOKUP($O79,CornerStats!$A$3:$AE$998,11,FALSE)</f>
        <v>#N/A</v>
      </c>
      <c r="U79" s="60" t="e">
        <f>VLOOKUP($O79,CornerStats!$A$3:$AE$998,13,FALSE)</f>
        <v>#N/A</v>
      </c>
      <c r="V79" s="57" t="e">
        <f>VLOOKUP($O79,CornerStats!$A$3:$AE$998,14,FALSE)</f>
        <v>#N/A</v>
      </c>
      <c r="W79" s="57" t="e">
        <f>VLOOKUP($O79,CornerStats!$A$3:$AE$998,16,FALSE)</f>
        <v>#N/A</v>
      </c>
      <c r="X79" s="57" t="e">
        <f>VLOOKUP($O79,CornerStats!$A$3:$AE$998,17,FALSE)</f>
        <v>#N/A</v>
      </c>
      <c r="Y79" s="57" t="e">
        <f>VLOOKUP($O79,CornerStats!$A$3:$AE$998,19,FALSE)</f>
        <v>#N/A</v>
      </c>
      <c r="Z79" s="57" t="e">
        <f>VLOOKUP($O79,CornerStats!$A$3:$AE$998,20,FALSE)</f>
        <v>#N/A</v>
      </c>
      <c r="AA79" s="57" t="e">
        <f>VLOOKUP($O79,CornerStats!$A$3:$AE$998,22,FALSE)</f>
        <v>#N/A</v>
      </c>
    </row>
    <row r="80" spans="1:27" x14ac:dyDescent="0.3">
      <c r="A80" s="51" t="e">
        <f>VLOOKUP($M80,CornerStats!$A$3:$AE$998,5,FALSE)</f>
        <v>#N/A</v>
      </c>
      <c r="B80" s="51" t="e">
        <f>VLOOKUP($M80,CornerStats!$A$3:$AE$998,6,FALSE)</f>
        <v>#N/A</v>
      </c>
      <c r="C80" s="51" t="e">
        <f>VLOOKUP($M80,CornerStats!$A$3:$AE$998,8,FALSE)</f>
        <v>#N/A</v>
      </c>
      <c r="D80" s="51" t="e">
        <f>VLOOKUP($M80,CornerStats!$A$3:$AE$998,9,FALSE)</f>
        <v>#N/A</v>
      </c>
      <c r="E80" s="60" t="e">
        <f>VLOOKUP($M80,CornerStats!$A$3:$AE$998,11,FALSE)</f>
        <v>#N/A</v>
      </c>
      <c r="F80" s="60" t="e">
        <f>VLOOKUP($M80,CornerStats!$A$3:$AE$998,12,FALSE)</f>
        <v>#N/A</v>
      </c>
      <c r="G80" s="57" t="e">
        <f>VLOOKUP($M80,CornerStats!$A$3:$AE$998,14,FALSE)</f>
        <v>#N/A</v>
      </c>
      <c r="H80" s="57" t="e">
        <f>VLOOKUP($M80,CornerStats!$A$3:$AE$998,15,FALSE)</f>
        <v>#N/A</v>
      </c>
      <c r="I80" s="57" t="e">
        <f>VLOOKUP($M80,CornerStats!$A$3:$AE$998,17,FALSE)</f>
        <v>#N/A</v>
      </c>
      <c r="J80" s="57" t="e">
        <f>VLOOKUP($M80,CornerStats!$A$3:$AE$998,18,FALSE)</f>
        <v>#N/A</v>
      </c>
      <c r="K80" s="57" t="e">
        <f>VLOOKUP($M80,CornerStats!$A$3:$AE$998,20,FALSE)</f>
        <v>#N/A</v>
      </c>
      <c r="L80" s="57" t="e">
        <f>VLOOKUP($M80,CornerStats!$A$3:$AE$998,21,FALSE)</f>
        <v>#N/A</v>
      </c>
      <c r="M80" s="53" t="str">
        <f>Fixtures!A80</f>
        <v>Shenzhen</v>
      </c>
      <c r="N80" s="54">
        <f>Fixtures!D80</f>
        <v>43691</v>
      </c>
      <c r="O80" s="53" t="str">
        <f>Fixtures!B80</f>
        <v>Guangzhou R&amp;F</v>
      </c>
      <c r="P80" s="51" t="e">
        <f>VLOOKUP($O80,CornerStats!$A$3:$AE$998,5,FALSE)</f>
        <v>#N/A</v>
      </c>
      <c r="Q80" s="51" t="e">
        <f>VLOOKUP($O80,CornerStats!$A$3:$AE$998,7,FALSE)</f>
        <v>#N/A</v>
      </c>
      <c r="R80" s="51" t="e">
        <f>VLOOKUP($O80,CornerStats!$A$3:$AE$998,8,FALSE)</f>
        <v>#N/A</v>
      </c>
      <c r="S80" s="51" t="e">
        <f>VLOOKUP($O80,CornerStats!$A$3:$AE$998,10,FALSE)</f>
        <v>#N/A</v>
      </c>
      <c r="T80" s="60" t="e">
        <f>VLOOKUP($O80,CornerStats!$A$3:$AE$998,11,FALSE)</f>
        <v>#N/A</v>
      </c>
      <c r="U80" s="60" t="e">
        <f>VLOOKUP($O80,CornerStats!$A$3:$AE$998,13,FALSE)</f>
        <v>#N/A</v>
      </c>
      <c r="V80" s="57" t="e">
        <f>VLOOKUP($O80,CornerStats!$A$3:$AE$998,14,FALSE)</f>
        <v>#N/A</v>
      </c>
      <c r="W80" s="57" t="e">
        <f>VLOOKUP($O80,CornerStats!$A$3:$AE$998,16,FALSE)</f>
        <v>#N/A</v>
      </c>
      <c r="X80" s="57" t="e">
        <f>VLOOKUP($O80,CornerStats!$A$3:$AE$998,17,FALSE)</f>
        <v>#N/A</v>
      </c>
      <c r="Y80" s="57" t="e">
        <f>VLOOKUP($O80,CornerStats!$A$3:$AE$998,19,FALSE)</f>
        <v>#N/A</v>
      </c>
      <c r="Z80" s="57" t="e">
        <f>VLOOKUP($O80,CornerStats!$A$3:$AE$998,20,FALSE)</f>
        <v>#N/A</v>
      </c>
      <c r="AA80" s="57" t="e">
        <f>VLOOKUP($O80,CornerStats!$A$3:$AE$998,22,FALSE)</f>
        <v>#N/A</v>
      </c>
    </row>
    <row r="81" spans="1:27" x14ac:dyDescent="0.3">
      <c r="A81" s="51" t="e">
        <f>VLOOKUP($M81,CornerStats!$A$3:$AE$998,5,FALSE)</f>
        <v>#N/A</v>
      </c>
      <c r="B81" s="51" t="e">
        <f>VLOOKUP($M81,CornerStats!$A$3:$AE$998,6,FALSE)</f>
        <v>#N/A</v>
      </c>
      <c r="C81" s="51" t="e">
        <f>VLOOKUP($M81,CornerStats!$A$3:$AE$998,8,FALSE)</f>
        <v>#N/A</v>
      </c>
      <c r="D81" s="51" t="e">
        <f>VLOOKUP($M81,CornerStats!$A$3:$AE$998,9,FALSE)</f>
        <v>#N/A</v>
      </c>
      <c r="E81" s="60" t="e">
        <f>VLOOKUP($M81,CornerStats!$A$3:$AE$998,11,FALSE)</f>
        <v>#N/A</v>
      </c>
      <c r="F81" s="60" t="e">
        <f>VLOOKUP($M81,CornerStats!$A$3:$AE$998,12,FALSE)</f>
        <v>#N/A</v>
      </c>
      <c r="G81" s="57" t="e">
        <f>VLOOKUP($M81,CornerStats!$A$3:$AE$998,14,FALSE)</f>
        <v>#N/A</v>
      </c>
      <c r="H81" s="57" t="e">
        <f>VLOOKUP($M81,CornerStats!$A$3:$AE$998,15,FALSE)</f>
        <v>#N/A</v>
      </c>
      <c r="I81" s="57" t="e">
        <f>VLOOKUP($M81,CornerStats!$A$3:$AE$998,17,FALSE)</f>
        <v>#N/A</v>
      </c>
      <c r="J81" s="57" t="e">
        <f>VLOOKUP($M81,CornerStats!$A$3:$AE$998,18,FALSE)</f>
        <v>#N/A</v>
      </c>
      <c r="K81" s="57" t="e">
        <f>VLOOKUP($M81,CornerStats!$A$3:$AE$998,20,FALSE)</f>
        <v>#N/A</v>
      </c>
      <c r="L81" s="57" t="e">
        <f>VLOOKUP($M81,CornerStats!$A$3:$AE$998,21,FALSE)</f>
        <v>#N/A</v>
      </c>
      <c r="M81" s="53" t="str">
        <f>Fixtures!A81</f>
        <v>Shanghai SIPG</v>
      </c>
      <c r="N81" s="54">
        <f>Fixtures!D81</f>
        <v>43691</v>
      </c>
      <c r="O81" s="53" t="str">
        <f>Fixtures!B81</f>
        <v>Tianjin Teda</v>
      </c>
      <c r="P81" s="51" t="e">
        <f>VLOOKUP($O81,CornerStats!$A$3:$AE$998,5,FALSE)</f>
        <v>#N/A</v>
      </c>
      <c r="Q81" s="51" t="e">
        <f>VLOOKUP($O81,CornerStats!$A$3:$AE$998,7,FALSE)</f>
        <v>#N/A</v>
      </c>
      <c r="R81" s="51" t="e">
        <f>VLOOKUP($O81,CornerStats!$A$3:$AE$998,8,FALSE)</f>
        <v>#N/A</v>
      </c>
      <c r="S81" s="51" t="e">
        <f>VLOOKUP($O81,CornerStats!$A$3:$AE$998,10,FALSE)</f>
        <v>#N/A</v>
      </c>
      <c r="T81" s="60" t="e">
        <f>VLOOKUP($O81,CornerStats!$A$3:$AE$998,11,FALSE)</f>
        <v>#N/A</v>
      </c>
      <c r="U81" s="60" t="e">
        <f>VLOOKUP($O81,CornerStats!$A$3:$AE$998,13,FALSE)</f>
        <v>#N/A</v>
      </c>
      <c r="V81" s="57" t="e">
        <f>VLOOKUP($O81,CornerStats!$A$3:$AE$998,14,FALSE)</f>
        <v>#N/A</v>
      </c>
      <c r="W81" s="57" t="e">
        <f>VLOOKUP($O81,CornerStats!$A$3:$AE$998,16,FALSE)</f>
        <v>#N/A</v>
      </c>
      <c r="X81" s="57" t="e">
        <f>VLOOKUP($O81,CornerStats!$A$3:$AE$998,17,FALSE)</f>
        <v>#N/A</v>
      </c>
      <c r="Y81" s="57" t="e">
        <f>VLOOKUP($O81,CornerStats!$A$3:$AE$998,19,FALSE)</f>
        <v>#N/A</v>
      </c>
      <c r="Z81" s="57" t="e">
        <f>VLOOKUP($O81,CornerStats!$A$3:$AE$998,20,FALSE)</f>
        <v>#N/A</v>
      </c>
      <c r="AA81" s="57" t="e">
        <f>VLOOKUP($O81,CornerStats!$A$3:$AE$998,22,FALSE)</f>
        <v>#N/A</v>
      </c>
    </row>
    <row r="82" spans="1:27" x14ac:dyDescent="0.3">
      <c r="A82" s="51" t="e">
        <f>VLOOKUP($M82,CornerStats!$A$3:$AE$998,5,FALSE)</f>
        <v>#N/A</v>
      </c>
      <c r="B82" s="51" t="e">
        <f>VLOOKUP($M82,CornerStats!$A$3:$AE$998,6,FALSE)</f>
        <v>#N/A</v>
      </c>
      <c r="C82" s="51" t="e">
        <f>VLOOKUP($M82,CornerStats!$A$3:$AE$998,8,FALSE)</f>
        <v>#N/A</v>
      </c>
      <c r="D82" s="51" t="e">
        <f>VLOOKUP($M82,CornerStats!$A$3:$AE$998,9,FALSE)</f>
        <v>#N/A</v>
      </c>
      <c r="E82" s="60" t="e">
        <f>VLOOKUP($M82,CornerStats!$A$3:$AE$998,11,FALSE)</f>
        <v>#N/A</v>
      </c>
      <c r="F82" s="60" t="e">
        <f>VLOOKUP($M82,CornerStats!$A$3:$AE$998,12,FALSE)</f>
        <v>#N/A</v>
      </c>
      <c r="G82" s="57" t="e">
        <f>VLOOKUP($M82,CornerStats!$A$3:$AE$998,14,FALSE)</f>
        <v>#N/A</v>
      </c>
      <c r="H82" s="57" t="e">
        <f>VLOOKUP($M82,CornerStats!$A$3:$AE$998,15,FALSE)</f>
        <v>#N/A</v>
      </c>
      <c r="I82" s="57" t="e">
        <f>VLOOKUP($M82,CornerStats!$A$3:$AE$998,17,FALSE)</f>
        <v>#N/A</v>
      </c>
      <c r="J82" s="57" t="e">
        <f>VLOOKUP($M82,CornerStats!$A$3:$AE$998,18,FALSE)</f>
        <v>#N/A</v>
      </c>
      <c r="K82" s="57" t="e">
        <f>VLOOKUP($M82,CornerStats!$A$3:$AE$998,20,FALSE)</f>
        <v>#N/A</v>
      </c>
      <c r="L82" s="57" t="e">
        <f>VLOOKUP($M82,CornerStats!$A$3:$AE$998,21,FALSE)</f>
        <v>#N/A</v>
      </c>
      <c r="M82" s="53" t="str">
        <f>Fixtures!A82</f>
        <v>Stabæk</v>
      </c>
      <c r="N82" s="54">
        <f>Fixtures!D82</f>
        <v>43691</v>
      </c>
      <c r="O82" s="53" t="str">
        <f>Fixtures!B82</f>
        <v>Vålerenga</v>
      </c>
      <c r="P82" s="51" t="e">
        <f>VLOOKUP($O82,CornerStats!$A$3:$AE$998,5,FALSE)</f>
        <v>#N/A</v>
      </c>
      <c r="Q82" s="51" t="e">
        <f>VLOOKUP($O82,CornerStats!$A$3:$AE$998,7,FALSE)</f>
        <v>#N/A</v>
      </c>
      <c r="R82" s="51" t="e">
        <f>VLOOKUP($O82,CornerStats!$A$3:$AE$998,8,FALSE)</f>
        <v>#N/A</v>
      </c>
      <c r="S82" s="51" t="e">
        <f>VLOOKUP($O82,CornerStats!$A$3:$AE$998,10,FALSE)</f>
        <v>#N/A</v>
      </c>
      <c r="T82" s="60" t="e">
        <f>VLOOKUP($O82,CornerStats!$A$3:$AE$998,11,FALSE)</f>
        <v>#N/A</v>
      </c>
      <c r="U82" s="60" t="e">
        <f>VLOOKUP($O82,CornerStats!$A$3:$AE$998,13,FALSE)</f>
        <v>#N/A</v>
      </c>
      <c r="V82" s="57" t="e">
        <f>VLOOKUP($O82,CornerStats!$A$3:$AE$998,14,FALSE)</f>
        <v>#N/A</v>
      </c>
      <c r="W82" s="57" t="e">
        <f>VLOOKUP($O82,CornerStats!$A$3:$AE$998,16,FALSE)</f>
        <v>#N/A</v>
      </c>
      <c r="X82" s="57" t="e">
        <f>VLOOKUP($O82,CornerStats!$A$3:$AE$998,17,FALSE)</f>
        <v>#N/A</v>
      </c>
      <c r="Y82" s="57" t="e">
        <f>VLOOKUP($O82,CornerStats!$A$3:$AE$998,19,FALSE)</f>
        <v>#N/A</v>
      </c>
      <c r="Z82" s="57" t="e">
        <f>VLOOKUP($O82,CornerStats!$A$3:$AE$998,20,FALSE)</f>
        <v>#N/A</v>
      </c>
      <c r="AA82" s="57" t="e">
        <f>VLOOKUP($O82,CornerStats!$A$3:$AE$998,22,FALSE)</f>
        <v>#N/A</v>
      </c>
    </row>
    <row r="83" spans="1:27" x14ac:dyDescent="0.3">
      <c r="A83" s="51" t="e">
        <f>VLOOKUP($M83,CornerStats!$A$3:$AE$998,5,FALSE)</f>
        <v>#N/A</v>
      </c>
      <c r="B83" s="51" t="e">
        <f>VLOOKUP($M83,CornerStats!$A$3:$AE$998,6,FALSE)</f>
        <v>#N/A</v>
      </c>
      <c r="C83" s="51" t="e">
        <f>VLOOKUP($M83,CornerStats!$A$3:$AE$998,8,FALSE)</f>
        <v>#N/A</v>
      </c>
      <c r="D83" s="51" t="e">
        <f>VLOOKUP($M83,CornerStats!$A$3:$AE$998,9,FALSE)</f>
        <v>#N/A</v>
      </c>
      <c r="E83" s="60" t="e">
        <f>VLOOKUP($M83,CornerStats!$A$3:$AE$998,11,FALSE)</f>
        <v>#N/A</v>
      </c>
      <c r="F83" s="60" t="e">
        <f>VLOOKUP($M83,CornerStats!$A$3:$AE$998,12,FALSE)</f>
        <v>#N/A</v>
      </c>
      <c r="G83" s="57" t="e">
        <f>VLOOKUP($M83,CornerStats!$A$3:$AE$998,14,FALSE)</f>
        <v>#N/A</v>
      </c>
      <c r="H83" s="57" t="e">
        <f>VLOOKUP($M83,CornerStats!$A$3:$AE$998,15,FALSE)</f>
        <v>#N/A</v>
      </c>
      <c r="I83" s="57" t="e">
        <f>VLOOKUP($M83,CornerStats!$A$3:$AE$998,17,FALSE)</f>
        <v>#N/A</v>
      </c>
      <c r="J83" s="57" t="e">
        <f>VLOOKUP($M83,CornerStats!$A$3:$AE$998,18,FALSE)</f>
        <v>#N/A</v>
      </c>
      <c r="K83" s="57" t="e">
        <f>VLOOKUP($M83,CornerStats!$A$3:$AE$998,20,FALSE)</f>
        <v>#N/A</v>
      </c>
      <c r="L83" s="57" t="e">
        <f>VLOOKUP($M83,CornerStats!$A$3:$AE$998,21,FALSE)</f>
        <v>#N/A</v>
      </c>
      <c r="M83" s="53" t="str">
        <f>Fixtures!A83</f>
        <v>Kristiansund</v>
      </c>
      <c r="N83" s="54">
        <f>Fixtures!D83</f>
        <v>43691</v>
      </c>
      <c r="O83" s="53" t="str">
        <f>Fixtures!B83</f>
        <v>Bodø / Glimt</v>
      </c>
      <c r="P83" s="51" t="e">
        <f>VLOOKUP($O83,CornerStats!$A$3:$AE$998,5,FALSE)</f>
        <v>#N/A</v>
      </c>
      <c r="Q83" s="51" t="e">
        <f>VLOOKUP($O83,CornerStats!$A$3:$AE$998,7,FALSE)</f>
        <v>#N/A</v>
      </c>
      <c r="R83" s="51" t="e">
        <f>VLOOKUP($O83,CornerStats!$A$3:$AE$998,8,FALSE)</f>
        <v>#N/A</v>
      </c>
      <c r="S83" s="51" t="e">
        <f>VLOOKUP($O83,CornerStats!$A$3:$AE$998,10,FALSE)</f>
        <v>#N/A</v>
      </c>
      <c r="T83" s="60" t="e">
        <f>VLOOKUP($O83,CornerStats!$A$3:$AE$998,11,FALSE)</f>
        <v>#N/A</v>
      </c>
      <c r="U83" s="60" t="e">
        <f>VLOOKUP($O83,CornerStats!$A$3:$AE$998,13,FALSE)</f>
        <v>#N/A</v>
      </c>
      <c r="V83" s="57" t="e">
        <f>VLOOKUP($O83,CornerStats!$A$3:$AE$998,14,FALSE)</f>
        <v>#N/A</v>
      </c>
      <c r="W83" s="57" t="e">
        <f>VLOOKUP($O83,CornerStats!$A$3:$AE$998,16,FALSE)</f>
        <v>#N/A</v>
      </c>
      <c r="X83" s="57" t="e">
        <f>VLOOKUP($O83,CornerStats!$A$3:$AE$998,17,FALSE)</f>
        <v>#N/A</v>
      </c>
      <c r="Y83" s="57" t="e">
        <f>VLOOKUP($O83,CornerStats!$A$3:$AE$998,19,FALSE)</f>
        <v>#N/A</v>
      </c>
      <c r="Z83" s="57" t="e">
        <f>VLOOKUP($O83,CornerStats!$A$3:$AE$998,20,FALSE)</f>
        <v>#N/A</v>
      </c>
      <c r="AA83" s="57" t="e">
        <f>VLOOKUP($O83,CornerStats!$A$3:$AE$998,22,FALSE)</f>
        <v>#N/A</v>
      </c>
    </row>
    <row r="84" spans="1:27" x14ac:dyDescent="0.3">
      <c r="A84" s="51" t="e">
        <f>VLOOKUP($M84,CornerStats!$A$3:$AE$998,5,FALSE)</f>
        <v>#N/A</v>
      </c>
      <c r="B84" s="51" t="e">
        <f>VLOOKUP($M84,CornerStats!$A$3:$AE$998,6,FALSE)</f>
        <v>#N/A</v>
      </c>
      <c r="C84" s="51" t="e">
        <f>VLOOKUP($M84,CornerStats!$A$3:$AE$998,8,FALSE)</f>
        <v>#N/A</v>
      </c>
      <c r="D84" s="51" t="e">
        <f>VLOOKUP($M84,CornerStats!$A$3:$AE$998,9,FALSE)</f>
        <v>#N/A</v>
      </c>
      <c r="E84" s="60" t="e">
        <f>VLOOKUP($M84,CornerStats!$A$3:$AE$998,11,FALSE)</f>
        <v>#N/A</v>
      </c>
      <c r="F84" s="60" t="e">
        <f>VLOOKUP($M84,CornerStats!$A$3:$AE$998,12,FALSE)</f>
        <v>#N/A</v>
      </c>
      <c r="G84" s="57" t="e">
        <f>VLOOKUP($M84,CornerStats!$A$3:$AE$998,14,FALSE)</f>
        <v>#N/A</v>
      </c>
      <c r="H84" s="57" t="e">
        <f>VLOOKUP($M84,CornerStats!$A$3:$AE$998,15,FALSE)</f>
        <v>#N/A</v>
      </c>
      <c r="I84" s="57" t="e">
        <f>VLOOKUP($M84,CornerStats!$A$3:$AE$998,17,FALSE)</f>
        <v>#N/A</v>
      </c>
      <c r="J84" s="57" t="e">
        <f>VLOOKUP($M84,CornerStats!$A$3:$AE$998,18,FALSE)</f>
        <v>#N/A</v>
      </c>
      <c r="K84" s="57" t="e">
        <f>VLOOKUP($M84,CornerStats!$A$3:$AE$998,20,FALSE)</f>
        <v>#N/A</v>
      </c>
      <c r="L84" s="57" t="e">
        <f>VLOOKUP($M84,CornerStats!$A$3:$AE$998,21,FALSE)</f>
        <v>#N/A</v>
      </c>
      <c r="M84" s="53" t="str">
        <f>Fixtures!A84</f>
        <v>Viking</v>
      </c>
      <c r="N84" s="54">
        <f>Fixtures!D84</f>
        <v>43691</v>
      </c>
      <c r="O84" s="53" t="str">
        <f>Fixtures!B84</f>
        <v>Sarpsborg 08</v>
      </c>
      <c r="P84" s="51" t="e">
        <f>VLOOKUP($O84,CornerStats!$A$3:$AE$998,5,FALSE)</f>
        <v>#N/A</v>
      </c>
      <c r="Q84" s="51" t="e">
        <f>VLOOKUP($O84,CornerStats!$A$3:$AE$998,7,FALSE)</f>
        <v>#N/A</v>
      </c>
      <c r="R84" s="51" t="e">
        <f>VLOOKUP($O84,CornerStats!$A$3:$AE$998,8,FALSE)</f>
        <v>#N/A</v>
      </c>
      <c r="S84" s="51" t="e">
        <f>VLOOKUP($O84,CornerStats!$A$3:$AE$998,10,FALSE)</f>
        <v>#N/A</v>
      </c>
      <c r="T84" s="60" t="e">
        <f>VLOOKUP($O84,CornerStats!$A$3:$AE$998,11,FALSE)</f>
        <v>#N/A</v>
      </c>
      <c r="U84" s="60" t="e">
        <f>VLOOKUP($O84,CornerStats!$A$3:$AE$998,13,FALSE)</f>
        <v>#N/A</v>
      </c>
      <c r="V84" s="57" t="e">
        <f>VLOOKUP($O84,CornerStats!$A$3:$AE$998,14,FALSE)</f>
        <v>#N/A</v>
      </c>
      <c r="W84" s="57" t="e">
        <f>VLOOKUP($O84,CornerStats!$A$3:$AE$998,16,FALSE)</f>
        <v>#N/A</v>
      </c>
      <c r="X84" s="57" t="e">
        <f>VLOOKUP($O84,CornerStats!$A$3:$AE$998,17,FALSE)</f>
        <v>#N/A</v>
      </c>
      <c r="Y84" s="57" t="e">
        <f>VLOOKUP($O84,CornerStats!$A$3:$AE$998,19,FALSE)</f>
        <v>#N/A</v>
      </c>
      <c r="Z84" s="57" t="e">
        <f>VLOOKUP($O84,CornerStats!$A$3:$AE$998,20,FALSE)</f>
        <v>#N/A</v>
      </c>
      <c r="AA84" s="57" t="e">
        <f>VLOOKUP($O84,CornerStats!$A$3:$AE$998,22,FALSE)</f>
        <v>#N/A</v>
      </c>
    </row>
    <row r="85" spans="1:27" x14ac:dyDescent="0.3">
      <c r="A85" s="51" t="e">
        <f>VLOOKUP($M85,CornerStats!$A$3:$AE$998,5,FALSE)</f>
        <v>#N/A</v>
      </c>
      <c r="B85" s="51" t="e">
        <f>VLOOKUP($M85,CornerStats!$A$3:$AE$998,6,FALSE)</f>
        <v>#N/A</v>
      </c>
      <c r="C85" s="51" t="e">
        <f>VLOOKUP($M85,CornerStats!$A$3:$AE$998,8,FALSE)</f>
        <v>#N/A</v>
      </c>
      <c r="D85" s="51" t="e">
        <f>VLOOKUP($M85,CornerStats!$A$3:$AE$998,9,FALSE)</f>
        <v>#N/A</v>
      </c>
      <c r="E85" s="60" t="e">
        <f>VLOOKUP($M85,CornerStats!$A$3:$AE$998,11,FALSE)</f>
        <v>#N/A</v>
      </c>
      <c r="F85" s="60" t="e">
        <f>VLOOKUP($M85,CornerStats!$A$3:$AE$998,12,FALSE)</f>
        <v>#N/A</v>
      </c>
      <c r="G85" s="57" t="e">
        <f>VLOOKUP($M85,CornerStats!$A$3:$AE$998,14,FALSE)</f>
        <v>#N/A</v>
      </c>
      <c r="H85" s="57" t="e">
        <f>VLOOKUP($M85,CornerStats!$A$3:$AE$998,15,FALSE)</f>
        <v>#N/A</v>
      </c>
      <c r="I85" s="57" t="e">
        <f>VLOOKUP($M85,CornerStats!$A$3:$AE$998,17,FALSE)</f>
        <v>#N/A</v>
      </c>
      <c r="J85" s="57" t="e">
        <f>VLOOKUP($M85,CornerStats!$A$3:$AE$998,18,FALSE)</f>
        <v>#N/A</v>
      </c>
      <c r="K85" s="57" t="e">
        <f>VLOOKUP($M85,CornerStats!$A$3:$AE$998,20,FALSE)</f>
        <v>#N/A</v>
      </c>
      <c r="L85" s="57" t="e">
        <f>VLOOKUP($M85,CornerStats!$A$3:$AE$998,21,FALSE)</f>
        <v>#N/A</v>
      </c>
      <c r="M85" s="53" t="str">
        <f>Fixtures!A85</f>
        <v>Zürich</v>
      </c>
      <c r="N85" s="54">
        <f>Fixtures!D85</f>
        <v>43691</v>
      </c>
      <c r="O85" s="53" t="str">
        <f>Fixtures!B85</f>
        <v>St. Gallen</v>
      </c>
      <c r="P85" s="51" t="e">
        <f>VLOOKUP($O85,CornerStats!$A$3:$AE$998,5,FALSE)</f>
        <v>#N/A</v>
      </c>
      <c r="Q85" s="51" t="e">
        <f>VLOOKUP($O85,CornerStats!$A$3:$AE$998,7,FALSE)</f>
        <v>#N/A</v>
      </c>
      <c r="R85" s="51" t="e">
        <f>VLOOKUP($O85,CornerStats!$A$3:$AE$998,8,FALSE)</f>
        <v>#N/A</v>
      </c>
      <c r="S85" s="51" t="e">
        <f>VLOOKUP($O85,CornerStats!$A$3:$AE$998,10,FALSE)</f>
        <v>#N/A</v>
      </c>
      <c r="T85" s="60" t="e">
        <f>VLOOKUP($O85,CornerStats!$A$3:$AE$998,11,FALSE)</f>
        <v>#N/A</v>
      </c>
      <c r="U85" s="60" t="e">
        <f>VLOOKUP($O85,CornerStats!$A$3:$AE$998,13,FALSE)</f>
        <v>#N/A</v>
      </c>
      <c r="V85" s="57" t="e">
        <f>VLOOKUP($O85,CornerStats!$A$3:$AE$998,14,FALSE)</f>
        <v>#N/A</v>
      </c>
      <c r="W85" s="57" t="e">
        <f>VLOOKUP($O85,CornerStats!$A$3:$AE$998,16,FALSE)</f>
        <v>#N/A</v>
      </c>
      <c r="X85" s="57" t="e">
        <f>VLOOKUP($O85,CornerStats!$A$3:$AE$998,17,FALSE)</f>
        <v>#N/A</v>
      </c>
      <c r="Y85" s="57" t="e">
        <f>VLOOKUP($O85,CornerStats!$A$3:$AE$998,19,FALSE)</f>
        <v>#N/A</v>
      </c>
      <c r="Z85" s="57" t="e">
        <f>VLOOKUP($O85,CornerStats!$A$3:$AE$998,20,FALSE)</f>
        <v>#N/A</v>
      </c>
      <c r="AA85" s="57" t="e">
        <f>VLOOKUP($O85,CornerStats!$A$3:$AE$998,22,FALSE)</f>
        <v>#N/A</v>
      </c>
    </row>
    <row r="86" spans="1:27" x14ac:dyDescent="0.3">
      <c r="A86" s="51" t="e">
        <f>VLOOKUP($M86,CornerStats!$A$3:$AE$998,5,FALSE)</f>
        <v>#N/A</v>
      </c>
      <c r="B86" s="51" t="e">
        <f>VLOOKUP($M86,CornerStats!$A$3:$AE$998,6,FALSE)</f>
        <v>#N/A</v>
      </c>
      <c r="C86" s="51" t="e">
        <f>VLOOKUP($M86,CornerStats!$A$3:$AE$998,8,FALSE)</f>
        <v>#N/A</v>
      </c>
      <c r="D86" s="51" t="e">
        <f>VLOOKUP($M86,CornerStats!$A$3:$AE$998,9,FALSE)</f>
        <v>#N/A</v>
      </c>
      <c r="E86" s="60" t="e">
        <f>VLOOKUP($M86,CornerStats!$A$3:$AE$998,11,FALSE)</f>
        <v>#N/A</v>
      </c>
      <c r="F86" s="60" t="e">
        <f>VLOOKUP($M86,CornerStats!$A$3:$AE$998,12,FALSE)</f>
        <v>#N/A</v>
      </c>
      <c r="G86" s="57" t="e">
        <f>VLOOKUP($M86,CornerStats!$A$3:$AE$998,14,FALSE)</f>
        <v>#N/A</v>
      </c>
      <c r="H86" s="57" t="e">
        <f>VLOOKUP($M86,CornerStats!$A$3:$AE$998,15,FALSE)</f>
        <v>#N/A</v>
      </c>
      <c r="I86" s="57" t="e">
        <f>VLOOKUP($M86,CornerStats!$A$3:$AE$998,17,FALSE)</f>
        <v>#N/A</v>
      </c>
      <c r="J86" s="57" t="e">
        <f>VLOOKUP($M86,CornerStats!$A$3:$AE$998,18,FALSE)</f>
        <v>#N/A</v>
      </c>
      <c r="K86" s="57" t="e">
        <f>VLOOKUP($M86,CornerStats!$A$3:$AE$998,20,FALSE)</f>
        <v>#N/A</v>
      </c>
      <c r="L86" s="57" t="e">
        <f>VLOOKUP($M86,CornerStats!$A$3:$AE$998,21,FALSE)</f>
        <v>#N/A</v>
      </c>
      <c r="M86" s="53" t="str">
        <f>Fixtures!A86</f>
        <v>Dalian Yifang</v>
      </c>
      <c r="N86" s="54">
        <f>Fixtures!D86</f>
        <v>43692</v>
      </c>
      <c r="O86" s="53" t="str">
        <f>Fixtures!B86</f>
        <v>Beijing Guoan</v>
      </c>
      <c r="P86" s="51" t="e">
        <f>VLOOKUP($O86,CornerStats!$A$3:$AE$998,5,FALSE)</f>
        <v>#N/A</v>
      </c>
      <c r="Q86" s="51" t="e">
        <f>VLOOKUP($O86,CornerStats!$A$3:$AE$998,7,FALSE)</f>
        <v>#N/A</v>
      </c>
      <c r="R86" s="51" t="e">
        <f>VLOOKUP($O86,CornerStats!$A$3:$AE$998,8,FALSE)</f>
        <v>#N/A</v>
      </c>
      <c r="S86" s="51" t="e">
        <f>VLOOKUP($O86,CornerStats!$A$3:$AE$998,10,FALSE)</f>
        <v>#N/A</v>
      </c>
      <c r="T86" s="60" t="e">
        <f>VLOOKUP($O86,CornerStats!$A$3:$AE$998,11,FALSE)</f>
        <v>#N/A</v>
      </c>
      <c r="U86" s="60" t="e">
        <f>VLOOKUP($O86,CornerStats!$A$3:$AE$998,13,FALSE)</f>
        <v>#N/A</v>
      </c>
      <c r="V86" s="57" t="e">
        <f>VLOOKUP($O86,CornerStats!$A$3:$AE$998,14,FALSE)</f>
        <v>#N/A</v>
      </c>
      <c r="W86" s="57" t="e">
        <f>VLOOKUP($O86,CornerStats!$A$3:$AE$998,16,FALSE)</f>
        <v>#N/A</v>
      </c>
      <c r="X86" s="57" t="e">
        <f>VLOOKUP($O86,CornerStats!$A$3:$AE$998,17,FALSE)</f>
        <v>#N/A</v>
      </c>
      <c r="Y86" s="57" t="e">
        <f>VLOOKUP($O86,CornerStats!$A$3:$AE$998,19,FALSE)</f>
        <v>#N/A</v>
      </c>
      <c r="Z86" s="57" t="e">
        <f>VLOOKUP($O86,CornerStats!$A$3:$AE$998,20,FALSE)</f>
        <v>#N/A</v>
      </c>
      <c r="AA86" s="57" t="e">
        <f>VLOOKUP($O86,CornerStats!$A$3:$AE$998,22,FALSE)</f>
        <v>#N/A</v>
      </c>
    </row>
    <row r="87" spans="1:27" x14ac:dyDescent="0.3">
      <c r="A87" s="51" t="e">
        <f>VLOOKUP($M87,CornerStats!$A$3:$AE$998,5,FALSE)</f>
        <v>#N/A</v>
      </c>
      <c r="B87" s="51" t="e">
        <f>VLOOKUP($M87,CornerStats!$A$3:$AE$998,6,FALSE)</f>
        <v>#N/A</v>
      </c>
      <c r="C87" s="51" t="e">
        <f>VLOOKUP($M87,CornerStats!$A$3:$AE$998,8,FALSE)</f>
        <v>#N/A</v>
      </c>
      <c r="D87" s="51" t="e">
        <f>VLOOKUP($M87,CornerStats!$A$3:$AE$998,9,FALSE)</f>
        <v>#N/A</v>
      </c>
      <c r="E87" s="60" t="e">
        <f>VLOOKUP($M87,CornerStats!$A$3:$AE$998,11,FALSE)</f>
        <v>#N/A</v>
      </c>
      <c r="F87" s="60" t="e">
        <f>VLOOKUP($M87,CornerStats!$A$3:$AE$998,12,FALSE)</f>
        <v>#N/A</v>
      </c>
      <c r="G87" s="57" t="e">
        <f>VLOOKUP($M87,CornerStats!$A$3:$AE$998,14,FALSE)</f>
        <v>#N/A</v>
      </c>
      <c r="H87" s="57" t="e">
        <f>VLOOKUP($M87,CornerStats!$A$3:$AE$998,15,FALSE)</f>
        <v>#N/A</v>
      </c>
      <c r="I87" s="57" t="e">
        <f>VLOOKUP($M87,CornerStats!$A$3:$AE$998,17,FALSE)</f>
        <v>#N/A</v>
      </c>
      <c r="J87" s="57" t="e">
        <f>VLOOKUP($M87,CornerStats!$A$3:$AE$998,18,FALSE)</f>
        <v>#N/A</v>
      </c>
      <c r="K87" s="57" t="e">
        <f>VLOOKUP($M87,CornerStats!$A$3:$AE$998,20,FALSE)</f>
        <v>#N/A</v>
      </c>
      <c r="L87" s="57" t="e">
        <f>VLOOKUP($M87,CornerStats!$A$3:$AE$998,21,FALSE)</f>
        <v>#N/A</v>
      </c>
      <c r="M87" s="53" t="str">
        <f>Fixtures!A87</f>
        <v>Wuhan Zall</v>
      </c>
      <c r="N87" s="54">
        <f>Fixtures!D87</f>
        <v>43692</v>
      </c>
      <c r="O87" s="53" t="str">
        <f>Fixtures!B87</f>
        <v>Shandong Luneng</v>
      </c>
      <c r="P87" s="51" t="e">
        <f>VLOOKUP($O87,CornerStats!$A$3:$AE$998,5,FALSE)</f>
        <v>#N/A</v>
      </c>
      <c r="Q87" s="51" t="e">
        <f>VLOOKUP($O87,CornerStats!$A$3:$AE$998,7,FALSE)</f>
        <v>#N/A</v>
      </c>
      <c r="R87" s="51" t="e">
        <f>VLOOKUP($O87,CornerStats!$A$3:$AE$998,8,FALSE)</f>
        <v>#N/A</v>
      </c>
      <c r="S87" s="51" t="e">
        <f>VLOOKUP($O87,CornerStats!$A$3:$AE$998,10,FALSE)</f>
        <v>#N/A</v>
      </c>
      <c r="T87" s="60" t="e">
        <f>VLOOKUP($O87,CornerStats!$A$3:$AE$998,11,FALSE)</f>
        <v>#N/A</v>
      </c>
      <c r="U87" s="60" t="e">
        <f>VLOOKUP($O87,CornerStats!$A$3:$AE$998,13,FALSE)</f>
        <v>#N/A</v>
      </c>
      <c r="V87" s="57" t="e">
        <f>VLOOKUP($O87,CornerStats!$A$3:$AE$998,14,FALSE)</f>
        <v>#N/A</v>
      </c>
      <c r="W87" s="57" t="e">
        <f>VLOOKUP($O87,CornerStats!$A$3:$AE$998,16,FALSE)</f>
        <v>#N/A</v>
      </c>
      <c r="X87" s="57" t="e">
        <f>VLOOKUP($O87,CornerStats!$A$3:$AE$998,17,FALSE)</f>
        <v>#N/A</v>
      </c>
      <c r="Y87" s="57" t="e">
        <f>VLOOKUP($O87,CornerStats!$A$3:$AE$998,19,FALSE)</f>
        <v>#N/A</v>
      </c>
      <c r="Z87" s="57" t="e">
        <f>VLOOKUP($O87,CornerStats!$A$3:$AE$998,20,FALSE)</f>
        <v>#N/A</v>
      </c>
      <c r="AA87" s="57" t="e">
        <f>VLOOKUP($O87,CornerStats!$A$3:$AE$998,22,FALSE)</f>
        <v>#N/A</v>
      </c>
    </row>
    <row r="88" spans="1:27" x14ac:dyDescent="0.3">
      <c r="A88" s="51" t="e">
        <f>VLOOKUP($M88,CornerStats!$A$3:$AE$998,5,FALSE)</f>
        <v>#N/A</v>
      </c>
      <c r="B88" s="51" t="e">
        <f>VLOOKUP($M88,CornerStats!$A$3:$AE$998,6,FALSE)</f>
        <v>#N/A</v>
      </c>
      <c r="C88" s="51" t="e">
        <f>VLOOKUP($M88,CornerStats!$A$3:$AE$998,8,FALSE)</f>
        <v>#N/A</v>
      </c>
      <c r="D88" s="51" t="e">
        <f>VLOOKUP($M88,CornerStats!$A$3:$AE$998,9,FALSE)</f>
        <v>#N/A</v>
      </c>
      <c r="E88" s="60" t="e">
        <f>VLOOKUP($M88,CornerStats!$A$3:$AE$998,11,FALSE)</f>
        <v>#N/A</v>
      </c>
      <c r="F88" s="60" t="e">
        <f>VLOOKUP($M88,CornerStats!$A$3:$AE$998,12,FALSE)</f>
        <v>#N/A</v>
      </c>
      <c r="G88" s="57" t="e">
        <f>VLOOKUP($M88,CornerStats!$A$3:$AE$998,14,FALSE)</f>
        <v>#N/A</v>
      </c>
      <c r="H88" s="57" t="e">
        <f>VLOOKUP($M88,CornerStats!$A$3:$AE$998,15,FALSE)</f>
        <v>#N/A</v>
      </c>
      <c r="I88" s="57" t="e">
        <f>VLOOKUP($M88,CornerStats!$A$3:$AE$998,17,FALSE)</f>
        <v>#N/A</v>
      </c>
      <c r="J88" s="57" t="e">
        <f>VLOOKUP($M88,CornerStats!$A$3:$AE$998,18,FALSE)</f>
        <v>#N/A</v>
      </c>
      <c r="K88" s="57" t="e">
        <f>VLOOKUP($M88,CornerStats!$A$3:$AE$998,20,FALSE)</f>
        <v>#N/A</v>
      </c>
      <c r="L88" s="57" t="e">
        <f>VLOOKUP($M88,CornerStats!$A$3:$AE$998,21,FALSE)</f>
        <v>#N/A</v>
      </c>
      <c r="M88" s="53" t="str">
        <f>Fixtures!A88</f>
        <v>Tianjin Tianhai</v>
      </c>
      <c r="N88" s="54">
        <f>Fixtures!D88</f>
        <v>43692</v>
      </c>
      <c r="O88" s="53" t="str">
        <f>Fixtures!B88</f>
        <v>Shanghai Shenhua</v>
      </c>
      <c r="P88" s="51" t="e">
        <f>VLOOKUP($O88,CornerStats!$A$3:$AE$998,5,FALSE)</f>
        <v>#N/A</v>
      </c>
      <c r="Q88" s="51" t="e">
        <f>VLOOKUP($O88,CornerStats!$A$3:$AE$998,7,FALSE)</f>
        <v>#N/A</v>
      </c>
      <c r="R88" s="51" t="e">
        <f>VLOOKUP($O88,CornerStats!$A$3:$AE$998,8,FALSE)</f>
        <v>#N/A</v>
      </c>
      <c r="S88" s="51" t="e">
        <f>VLOOKUP($O88,CornerStats!$A$3:$AE$998,10,FALSE)</f>
        <v>#N/A</v>
      </c>
      <c r="T88" s="60" t="e">
        <f>VLOOKUP($O88,CornerStats!$A$3:$AE$998,11,FALSE)</f>
        <v>#N/A</v>
      </c>
      <c r="U88" s="60" t="e">
        <f>VLOOKUP($O88,CornerStats!$A$3:$AE$998,13,FALSE)</f>
        <v>#N/A</v>
      </c>
      <c r="V88" s="57" t="e">
        <f>VLOOKUP($O88,CornerStats!$A$3:$AE$998,14,FALSE)</f>
        <v>#N/A</v>
      </c>
      <c r="W88" s="57" t="e">
        <f>VLOOKUP($O88,CornerStats!$A$3:$AE$998,16,FALSE)</f>
        <v>#N/A</v>
      </c>
      <c r="X88" s="57" t="e">
        <f>VLOOKUP($O88,CornerStats!$A$3:$AE$998,17,FALSE)</f>
        <v>#N/A</v>
      </c>
      <c r="Y88" s="57" t="e">
        <f>VLOOKUP($O88,CornerStats!$A$3:$AE$998,19,FALSE)</f>
        <v>#N/A</v>
      </c>
      <c r="Z88" s="57" t="e">
        <f>VLOOKUP($O88,CornerStats!$A$3:$AE$998,20,FALSE)</f>
        <v>#N/A</v>
      </c>
      <c r="AA88" s="57" t="e">
        <f>VLOOKUP($O88,CornerStats!$A$3:$AE$998,22,FALSE)</f>
        <v>#N/A</v>
      </c>
    </row>
    <row r="89" spans="1:27" x14ac:dyDescent="0.3">
      <c r="A89" s="51" t="e">
        <f>VLOOKUP($M89,CornerStats!$A$3:$AE$998,5,FALSE)</f>
        <v>#N/A</v>
      </c>
      <c r="B89" s="51" t="e">
        <f>VLOOKUP($M89,CornerStats!$A$3:$AE$998,6,FALSE)</f>
        <v>#N/A</v>
      </c>
      <c r="C89" s="51" t="e">
        <f>VLOOKUP($M89,CornerStats!$A$3:$AE$998,8,FALSE)</f>
        <v>#N/A</v>
      </c>
      <c r="D89" s="51" t="e">
        <f>VLOOKUP($M89,CornerStats!$A$3:$AE$998,9,FALSE)</f>
        <v>#N/A</v>
      </c>
      <c r="E89" s="60" t="e">
        <f>VLOOKUP($M89,CornerStats!$A$3:$AE$998,11,FALSE)</f>
        <v>#N/A</v>
      </c>
      <c r="F89" s="60" t="e">
        <f>VLOOKUP($M89,CornerStats!$A$3:$AE$998,12,FALSE)</f>
        <v>#N/A</v>
      </c>
      <c r="G89" s="57" t="e">
        <f>VLOOKUP($M89,CornerStats!$A$3:$AE$998,14,FALSE)</f>
        <v>#N/A</v>
      </c>
      <c r="H89" s="57" t="e">
        <f>VLOOKUP($M89,CornerStats!$A$3:$AE$998,15,FALSE)</f>
        <v>#N/A</v>
      </c>
      <c r="I89" s="57" t="e">
        <f>VLOOKUP($M89,CornerStats!$A$3:$AE$998,17,FALSE)</f>
        <v>#N/A</v>
      </c>
      <c r="J89" s="57" t="e">
        <f>VLOOKUP($M89,CornerStats!$A$3:$AE$998,18,FALSE)</f>
        <v>#N/A</v>
      </c>
      <c r="K89" s="57" t="e">
        <f>VLOOKUP($M89,CornerStats!$A$3:$AE$998,20,FALSE)</f>
        <v>#N/A</v>
      </c>
      <c r="L89" s="57" t="e">
        <f>VLOOKUP($M89,CornerStats!$A$3:$AE$998,21,FALSE)</f>
        <v>#N/A</v>
      </c>
      <c r="M89" s="53" t="str">
        <f>Fixtures!A89</f>
        <v>Guangzhou Evergrande</v>
      </c>
      <c r="N89" s="54">
        <f>Fixtures!D89</f>
        <v>43692</v>
      </c>
      <c r="O89" s="53" t="str">
        <f>Fixtures!B89</f>
        <v>Chongqing Dangdai Lifan</v>
      </c>
      <c r="P89" s="51" t="e">
        <f>VLOOKUP($O89,CornerStats!$A$3:$AE$998,5,FALSE)</f>
        <v>#N/A</v>
      </c>
      <c r="Q89" s="51" t="e">
        <f>VLOOKUP($O89,CornerStats!$A$3:$AE$998,7,FALSE)</f>
        <v>#N/A</v>
      </c>
      <c r="R89" s="51" t="e">
        <f>VLOOKUP($O89,CornerStats!$A$3:$AE$998,8,FALSE)</f>
        <v>#N/A</v>
      </c>
      <c r="S89" s="51" t="e">
        <f>VLOOKUP($O89,CornerStats!$A$3:$AE$998,10,FALSE)</f>
        <v>#N/A</v>
      </c>
      <c r="T89" s="60" t="e">
        <f>VLOOKUP($O89,CornerStats!$A$3:$AE$998,11,FALSE)</f>
        <v>#N/A</v>
      </c>
      <c r="U89" s="60" t="e">
        <f>VLOOKUP($O89,CornerStats!$A$3:$AE$998,13,FALSE)</f>
        <v>#N/A</v>
      </c>
      <c r="V89" s="57" t="e">
        <f>VLOOKUP($O89,CornerStats!$A$3:$AE$998,14,FALSE)</f>
        <v>#N/A</v>
      </c>
      <c r="W89" s="57" t="e">
        <f>VLOOKUP($O89,CornerStats!$A$3:$AE$998,16,FALSE)</f>
        <v>#N/A</v>
      </c>
      <c r="X89" s="57" t="e">
        <f>VLOOKUP($O89,CornerStats!$A$3:$AE$998,17,FALSE)</f>
        <v>#N/A</v>
      </c>
      <c r="Y89" s="57" t="e">
        <f>VLOOKUP($O89,CornerStats!$A$3:$AE$998,19,FALSE)</f>
        <v>#N/A</v>
      </c>
      <c r="Z89" s="57" t="e">
        <f>VLOOKUP($O89,CornerStats!$A$3:$AE$998,20,FALSE)</f>
        <v>#N/A</v>
      </c>
      <c r="AA89" s="57" t="e">
        <f>VLOOKUP($O89,CornerStats!$A$3:$AE$998,22,FALSE)</f>
        <v>#N/A</v>
      </c>
    </row>
    <row r="90" spans="1:27" x14ac:dyDescent="0.3">
      <c r="A90" s="51" t="e">
        <f>VLOOKUP($M90,CornerStats!$A$3:$AE$998,5,FALSE)</f>
        <v>#N/A</v>
      </c>
      <c r="B90" s="51" t="e">
        <f>VLOOKUP($M90,CornerStats!$A$3:$AE$998,6,FALSE)</f>
        <v>#N/A</v>
      </c>
      <c r="C90" s="51" t="e">
        <f>VLOOKUP($M90,CornerStats!$A$3:$AE$998,8,FALSE)</f>
        <v>#N/A</v>
      </c>
      <c r="D90" s="51" t="e">
        <f>VLOOKUP($M90,CornerStats!$A$3:$AE$998,9,FALSE)</f>
        <v>#N/A</v>
      </c>
      <c r="E90" s="60" t="e">
        <f>VLOOKUP($M90,CornerStats!$A$3:$AE$998,11,FALSE)</f>
        <v>#N/A</v>
      </c>
      <c r="F90" s="60" t="e">
        <f>VLOOKUP($M90,CornerStats!$A$3:$AE$998,12,FALSE)</f>
        <v>#N/A</v>
      </c>
      <c r="G90" s="57" t="e">
        <f>VLOOKUP($M90,CornerStats!$A$3:$AE$998,14,FALSE)</f>
        <v>#N/A</v>
      </c>
      <c r="H90" s="57" t="e">
        <f>VLOOKUP($M90,CornerStats!$A$3:$AE$998,15,FALSE)</f>
        <v>#N/A</v>
      </c>
      <c r="I90" s="57" t="e">
        <f>VLOOKUP($M90,CornerStats!$A$3:$AE$998,17,FALSE)</f>
        <v>#N/A</v>
      </c>
      <c r="J90" s="57" t="e">
        <f>VLOOKUP($M90,CornerStats!$A$3:$AE$998,18,FALSE)</f>
        <v>#N/A</v>
      </c>
      <c r="K90" s="57" t="e">
        <f>VLOOKUP($M90,CornerStats!$A$3:$AE$998,20,FALSE)</f>
        <v>#N/A</v>
      </c>
      <c r="L90" s="57" t="e">
        <f>VLOOKUP($M90,CornerStats!$A$3:$AE$998,21,FALSE)</f>
        <v>#N/A</v>
      </c>
      <c r="M90" s="53" t="str">
        <f>Fixtures!A90</f>
        <v>SJK</v>
      </c>
      <c r="N90" s="54">
        <f>Fixtures!D90</f>
        <v>43692</v>
      </c>
      <c r="O90" s="53" t="str">
        <f>Fixtures!B90</f>
        <v>Mariehamn</v>
      </c>
      <c r="P90" s="51" t="e">
        <f>VLOOKUP($O90,CornerStats!$A$3:$AE$998,5,FALSE)</f>
        <v>#N/A</v>
      </c>
      <c r="Q90" s="51" t="e">
        <f>VLOOKUP($O90,CornerStats!$A$3:$AE$998,7,FALSE)</f>
        <v>#N/A</v>
      </c>
      <c r="R90" s="51" t="e">
        <f>VLOOKUP($O90,CornerStats!$A$3:$AE$998,8,FALSE)</f>
        <v>#N/A</v>
      </c>
      <c r="S90" s="51" t="e">
        <f>VLOOKUP($O90,CornerStats!$A$3:$AE$998,10,FALSE)</f>
        <v>#N/A</v>
      </c>
      <c r="T90" s="60" t="e">
        <f>VLOOKUP($O90,CornerStats!$A$3:$AE$998,11,FALSE)</f>
        <v>#N/A</v>
      </c>
      <c r="U90" s="60" t="e">
        <f>VLOOKUP($O90,CornerStats!$A$3:$AE$998,13,FALSE)</f>
        <v>#N/A</v>
      </c>
      <c r="V90" s="57" t="e">
        <f>VLOOKUP($O90,CornerStats!$A$3:$AE$998,14,FALSE)</f>
        <v>#N/A</v>
      </c>
      <c r="W90" s="57" t="e">
        <f>VLOOKUP($O90,CornerStats!$A$3:$AE$998,16,FALSE)</f>
        <v>#N/A</v>
      </c>
      <c r="X90" s="57" t="e">
        <f>VLOOKUP($O90,CornerStats!$A$3:$AE$998,17,FALSE)</f>
        <v>#N/A</v>
      </c>
      <c r="Y90" s="57" t="e">
        <f>VLOOKUP($O90,CornerStats!$A$3:$AE$998,19,FALSE)</f>
        <v>#N/A</v>
      </c>
      <c r="Z90" s="57" t="e">
        <f>VLOOKUP($O90,CornerStats!$A$3:$AE$998,20,FALSE)</f>
        <v>#N/A</v>
      </c>
      <c r="AA90" s="57" t="e">
        <f>VLOOKUP($O90,CornerStats!$A$3:$AE$998,22,FALSE)</f>
        <v>#N/A</v>
      </c>
    </row>
    <row r="91" spans="1:27" x14ac:dyDescent="0.3">
      <c r="A91" s="51">
        <f>VLOOKUP($M91,CornerStats!$A$3:$AE$998,5,FALSE)</f>
        <v>10</v>
      </c>
      <c r="B91" s="51">
        <f>VLOOKUP($M91,CornerStats!$A$3:$AE$998,6,FALSE)</f>
        <v>9</v>
      </c>
      <c r="C91" s="51">
        <f>VLOOKUP($M91,CornerStats!$A$3:$AE$998,8,FALSE)</f>
        <v>3.5</v>
      </c>
      <c r="D91" s="51">
        <f>VLOOKUP($M91,CornerStats!$A$3:$AE$998,9,FALSE)</f>
        <v>0</v>
      </c>
      <c r="E91" s="60">
        <f>VLOOKUP($M91,CornerStats!$A$3:$AE$998,11,FALSE)</f>
        <v>6.5</v>
      </c>
      <c r="F91" s="60">
        <f>VLOOKUP($M91,CornerStats!$A$3:$AE$998,12,FALSE)</f>
        <v>9</v>
      </c>
      <c r="G91" s="57">
        <f>VLOOKUP($M91,CornerStats!$A$3:$AE$998,14,FALSE)</f>
        <v>1</v>
      </c>
      <c r="H91" s="57">
        <f>VLOOKUP($M91,CornerStats!$A$3:$AE$998,15,FALSE)</f>
        <v>1</v>
      </c>
      <c r="I91" s="57">
        <f>VLOOKUP($M91,CornerStats!$A$3:$AE$998,17,FALSE)</f>
        <v>0.5</v>
      </c>
      <c r="J91" s="57">
        <f>VLOOKUP($M91,CornerStats!$A$3:$AE$998,18,FALSE)</f>
        <v>0</v>
      </c>
      <c r="K91" s="57">
        <f>VLOOKUP($M91,CornerStats!$A$3:$AE$998,20,FALSE)</f>
        <v>1</v>
      </c>
      <c r="L91" s="57">
        <f>VLOOKUP($M91,CornerStats!$A$3:$AE$998,21,FALSE)</f>
        <v>1</v>
      </c>
      <c r="M91" s="53" t="str">
        <f>Fixtures!A91</f>
        <v>Vitesse</v>
      </c>
      <c r="N91" s="54">
        <f>Fixtures!D91</f>
        <v>43693</v>
      </c>
      <c r="O91" s="53" t="str">
        <f>Fixtures!B91</f>
        <v>PEC Zwolle</v>
      </c>
      <c r="P91" s="51">
        <f>VLOOKUP($O91,CornerStats!$A$3:$AE$998,5,FALSE)</f>
        <v>11</v>
      </c>
      <c r="Q91" s="51" t="e">
        <f>VLOOKUP($O91,CornerStats!$A$3:$AE$998,7,FALSE)</f>
        <v>#DIV/0!</v>
      </c>
      <c r="R91" s="51">
        <f>VLOOKUP($O91,CornerStats!$A$3:$AE$998,8,FALSE)</f>
        <v>2</v>
      </c>
      <c r="S91" s="51" t="e">
        <f>VLOOKUP($O91,CornerStats!$A$3:$AE$998,10,FALSE)</f>
        <v>#DIV/0!</v>
      </c>
      <c r="T91" s="60">
        <f>VLOOKUP($O91,CornerStats!$A$3:$AE$998,11,FALSE)</f>
        <v>9</v>
      </c>
      <c r="U91" s="60" t="e">
        <f>VLOOKUP($O91,CornerStats!$A$3:$AE$998,13,FALSE)</f>
        <v>#DIV/0!</v>
      </c>
      <c r="V91" s="57">
        <f>VLOOKUP($O91,CornerStats!$A$3:$AE$998,14,FALSE)</f>
        <v>1</v>
      </c>
      <c r="W91" s="57" t="e">
        <f>VLOOKUP($O91,CornerStats!$A$3:$AE$998,16,FALSE)</f>
        <v>#DIV/0!</v>
      </c>
      <c r="X91" s="57">
        <f>VLOOKUP($O91,CornerStats!$A$3:$AE$998,17,FALSE)</f>
        <v>1</v>
      </c>
      <c r="Y91" s="57" t="e">
        <f>VLOOKUP($O91,CornerStats!$A$3:$AE$998,19,FALSE)</f>
        <v>#DIV/0!</v>
      </c>
      <c r="Z91" s="57">
        <f>VLOOKUP($O91,CornerStats!$A$3:$AE$998,20,FALSE)</f>
        <v>1</v>
      </c>
      <c r="AA91" s="57" t="e">
        <f>VLOOKUP($O91,CornerStats!$A$3:$AE$998,22,FALSE)</f>
        <v>#DIV/0!</v>
      </c>
    </row>
    <row r="92" spans="1:27" x14ac:dyDescent="0.3">
      <c r="A92" s="51">
        <f>VLOOKUP($M92,CornerStats!$A$3:$AE$998,5,FALSE)</f>
        <v>7.5</v>
      </c>
      <c r="B92" s="51">
        <f>VLOOKUP($M92,CornerStats!$A$3:$AE$998,6,FALSE)</f>
        <v>8</v>
      </c>
      <c r="C92" s="51">
        <f>VLOOKUP($M92,CornerStats!$A$3:$AE$998,8,FALSE)</f>
        <v>4</v>
      </c>
      <c r="D92" s="51">
        <f>VLOOKUP($M92,CornerStats!$A$3:$AE$998,9,FALSE)</f>
        <v>8</v>
      </c>
      <c r="E92" s="60">
        <f>VLOOKUP($M92,CornerStats!$A$3:$AE$998,11,FALSE)</f>
        <v>3.5</v>
      </c>
      <c r="F92" s="60">
        <f>VLOOKUP($M92,CornerStats!$A$3:$AE$998,12,FALSE)</f>
        <v>0</v>
      </c>
      <c r="G92" s="57">
        <f>VLOOKUP($M92,CornerStats!$A$3:$AE$998,14,FALSE)</f>
        <v>0</v>
      </c>
      <c r="H92" s="57">
        <f>VLOOKUP($M92,CornerStats!$A$3:$AE$998,15,FALSE)</f>
        <v>0</v>
      </c>
      <c r="I92" s="57">
        <f>VLOOKUP($M92,CornerStats!$A$3:$AE$998,17,FALSE)</f>
        <v>0</v>
      </c>
      <c r="J92" s="57">
        <f>VLOOKUP($M92,CornerStats!$A$3:$AE$998,18,FALSE)</f>
        <v>0</v>
      </c>
      <c r="K92" s="57">
        <f>VLOOKUP($M92,CornerStats!$A$3:$AE$998,20,FALSE)</f>
        <v>1</v>
      </c>
      <c r="L92" s="57">
        <f>VLOOKUP($M92,CornerStats!$A$3:$AE$998,21,FALSE)</f>
        <v>1</v>
      </c>
      <c r="M92" s="53" t="str">
        <f>Fixtures!A92</f>
        <v>Huddersfield Town</v>
      </c>
      <c r="N92" s="54">
        <f>Fixtures!D92</f>
        <v>43693</v>
      </c>
      <c r="O92" s="53" t="str">
        <f>Fixtures!B92</f>
        <v>Fulham</v>
      </c>
      <c r="P92" s="51">
        <f>VLOOKUP($O92,CornerStats!$A$3:$AE$998,5,FALSE)</f>
        <v>6</v>
      </c>
      <c r="Q92" s="51">
        <f>VLOOKUP($O92,CornerStats!$A$3:$AE$998,7,FALSE)</f>
        <v>12</v>
      </c>
      <c r="R92" s="51">
        <f>VLOOKUP($O92,CornerStats!$A$3:$AE$998,8,FALSE)</f>
        <v>2.5</v>
      </c>
      <c r="S92" s="51">
        <f>VLOOKUP($O92,CornerStats!$A$3:$AE$998,10,FALSE)</f>
        <v>5</v>
      </c>
      <c r="T92" s="60">
        <f>VLOOKUP($O92,CornerStats!$A$3:$AE$998,11,FALSE)</f>
        <v>3.5</v>
      </c>
      <c r="U92" s="60">
        <f>VLOOKUP($O92,CornerStats!$A$3:$AE$998,13,FALSE)</f>
        <v>7</v>
      </c>
      <c r="V92" s="57">
        <f>VLOOKUP($O92,CornerStats!$A$3:$AE$998,14,FALSE)</f>
        <v>0.5</v>
      </c>
      <c r="W92" s="57">
        <f>VLOOKUP($O92,CornerStats!$A$3:$AE$998,16,FALSE)</f>
        <v>1</v>
      </c>
      <c r="X92" s="57">
        <f>VLOOKUP($O92,CornerStats!$A$3:$AE$998,17,FALSE)</f>
        <v>0.5</v>
      </c>
      <c r="Y92" s="57">
        <f>VLOOKUP($O92,CornerStats!$A$3:$AE$998,19,FALSE)</f>
        <v>1</v>
      </c>
      <c r="Z92" s="57">
        <f>VLOOKUP($O92,CornerStats!$A$3:$AE$998,20,FALSE)</f>
        <v>0</v>
      </c>
      <c r="AA92" s="57">
        <f>VLOOKUP($O92,CornerStats!$A$3:$AE$998,22,FALSE)</f>
        <v>0</v>
      </c>
    </row>
    <row r="93" spans="1:27" x14ac:dyDescent="0.3">
      <c r="A93" s="51" t="e">
        <f>VLOOKUP($M93,CornerStats!$A$3:$AE$998,5,FALSE)</f>
        <v>#DIV/0!</v>
      </c>
      <c r="B93" s="51" t="e">
        <f>VLOOKUP($M93,CornerStats!$A$3:$AE$998,6,FALSE)</f>
        <v>#DIV/0!</v>
      </c>
      <c r="C93" s="51" t="e">
        <f>VLOOKUP($M93,CornerStats!$A$3:$AE$998,8,FALSE)</f>
        <v>#DIV/0!</v>
      </c>
      <c r="D93" s="51" t="e">
        <f>VLOOKUP($M93,CornerStats!$A$3:$AE$998,9,FALSE)</f>
        <v>#DIV/0!</v>
      </c>
      <c r="E93" s="60" t="e">
        <f>VLOOKUP($M93,CornerStats!$A$3:$AE$998,11,FALSE)</f>
        <v>#DIV/0!</v>
      </c>
      <c r="F93" s="60" t="e">
        <f>VLOOKUP($M93,CornerStats!$A$3:$AE$998,12,FALSE)</f>
        <v>#DIV/0!</v>
      </c>
      <c r="G93" s="57" t="e">
        <f>VLOOKUP($M93,CornerStats!$A$3:$AE$998,14,FALSE)</f>
        <v>#DIV/0!</v>
      </c>
      <c r="H93" s="57" t="e">
        <f>VLOOKUP($M93,CornerStats!$A$3:$AE$998,15,FALSE)</f>
        <v>#DIV/0!</v>
      </c>
      <c r="I93" s="57" t="e">
        <f>VLOOKUP($M93,CornerStats!$A$3:$AE$998,17,FALSE)</f>
        <v>#DIV/0!</v>
      </c>
      <c r="J93" s="57" t="e">
        <f>VLOOKUP($M93,CornerStats!$A$3:$AE$998,18,FALSE)</f>
        <v>#DIV/0!</v>
      </c>
      <c r="K93" s="57" t="e">
        <f>VLOOKUP($M93,CornerStats!$A$3:$AE$998,20,FALSE)</f>
        <v>#DIV/0!</v>
      </c>
      <c r="L93" s="57" t="e">
        <f>VLOOKUP($M93,CornerStats!$A$3:$AE$998,21,FALSE)</f>
        <v>#DIV/0!</v>
      </c>
      <c r="M93" s="53" t="str">
        <f>Fixtures!A93</f>
        <v>Athletic Club</v>
      </c>
      <c r="N93" s="54">
        <f>Fixtures!D93</f>
        <v>43693</v>
      </c>
      <c r="O93" s="53" t="str">
        <f>Fixtures!B93</f>
        <v>Barcelona</v>
      </c>
      <c r="P93" s="51" t="e">
        <f>VLOOKUP($O93,CornerStats!$A$3:$AE$998,5,FALSE)</f>
        <v>#DIV/0!</v>
      </c>
      <c r="Q93" s="51" t="e">
        <f>VLOOKUP($O93,CornerStats!$A$3:$AE$998,7,FALSE)</f>
        <v>#DIV/0!</v>
      </c>
      <c r="R93" s="51" t="e">
        <f>VLOOKUP($O93,CornerStats!$A$3:$AE$998,8,FALSE)</f>
        <v>#DIV/0!</v>
      </c>
      <c r="S93" s="51" t="e">
        <f>VLOOKUP($O93,CornerStats!$A$3:$AE$998,10,FALSE)</f>
        <v>#DIV/0!</v>
      </c>
      <c r="T93" s="60" t="e">
        <f>VLOOKUP($O93,CornerStats!$A$3:$AE$998,11,FALSE)</f>
        <v>#DIV/0!</v>
      </c>
      <c r="U93" s="60" t="e">
        <f>VLOOKUP($O93,CornerStats!$A$3:$AE$998,13,FALSE)</f>
        <v>#DIV/0!</v>
      </c>
      <c r="V93" s="57" t="e">
        <f>VLOOKUP($O93,CornerStats!$A$3:$AE$998,14,FALSE)</f>
        <v>#DIV/0!</v>
      </c>
      <c r="W93" s="57" t="e">
        <f>VLOOKUP($O93,CornerStats!$A$3:$AE$998,16,FALSE)</f>
        <v>#DIV/0!</v>
      </c>
      <c r="X93" s="57" t="e">
        <f>VLOOKUP($O93,CornerStats!$A$3:$AE$998,17,FALSE)</f>
        <v>#DIV/0!</v>
      </c>
      <c r="Y93" s="57" t="e">
        <f>VLOOKUP($O93,CornerStats!$A$3:$AE$998,19,FALSE)</f>
        <v>#DIV/0!</v>
      </c>
      <c r="Z93" s="57" t="e">
        <f>VLOOKUP($O93,CornerStats!$A$3:$AE$998,20,FALSE)</f>
        <v>#DIV/0!</v>
      </c>
      <c r="AA93" s="57" t="e">
        <f>VLOOKUP($O93,CornerStats!$A$3:$AE$998,22,FALSE)</f>
        <v>#DIV/0!</v>
      </c>
    </row>
    <row r="94" spans="1:27" x14ac:dyDescent="0.3">
      <c r="A94" s="51">
        <f>VLOOKUP($M94,CornerStats!$A$3:$AE$998,5,FALSE)</f>
        <v>7</v>
      </c>
      <c r="B94" s="51" t="e">
        <f>VLOOKUP($M94,CornerStats!$A$3:$AE$998,6,FALSE)</f>
        <v>#DIV/0!</v>
      </c>
      <c r="C94" s="51">
        <f>VLOOKUP($M94,CornerStats!$A$3:$AE$998,8,FALSE)</f>
        <v>5</v>
      </c>
      <c r="D94" s="51" t="e">
        <f>VLOOKUP($M94,CornerStats!$A$3:$AE$998,9,FALSE)</f>
        <v>#DIV/0!</v>
      </c>
      <c r="E94" s="60">
        <f>VLOOKUP($M94,CornerStats!$A$3:$AE$998,11,FALSE)</f>
        <v>2</v>
      </c>
      <c r="F94" s="60" t="e">
        <f>VLOOKUP($M94,CornerStats!$A$3:$AE$998,12,FALSE)</f>
        <v>#DIV/0!</v>
      </c>
      <c r="G94" s="57">
        <f>VLOOKUP($M94,CornerStats!$A$3:$AE$998,14,FALSE)</f>
        <v>0</v>
      </c>
      <c r="H94" s="57" t="e">
        <f>VLOOKUP($M94,CornerStats!$A$3:$AE$998,15,FALSE)</f>
        <v>#DIV/0!</v>
      </c>
      <c r="I94" s="57">
        <f>VLOOKUP($M94,CornerStats!$A$3:$AE$998,17,FALSE)</f>
        <v>0</v>
      </c>
      <c r="J94" s="57" t="e">
        <f>VLOOKUP($M94,CornerStats!$A$3:$AE$998,18,FALSE)</f>
        <v>#DIV/0!</v>
      </c>
      <c r="K94" s="57">
        <f>VLOOKUP($M94,CornerStats!$A$3:$AE$998,20,FALSE)</f>
        <v>1</v>
      </c>
      <c r="L94" s="57" t="e">
        <f>VLOOKUP($M94,CornerStats!$A$3:$AE$998,21,FALSE)</f>
        <v>#DIV/0!</v>
      </c>
      <c r="M94" s="53" t="str">
        <f>Fixtures!A94</f>
        <v>Olympique Lyonnais</v>
      </c>
      <c r="N94" s="54">
        <f>Fixtures!D94</f>
        <v>43693</v>
      </c>
      <c r="O94" s="53" t="str">
        <f>Fixtures!B94</f>
        <v>Angers SCO</v>
      </c>
      <c r="P94" s="51">
        <f>VLOOKUP($O94,CornerStats!$A$3:$AE$998,5,FALSE)</f>
        <v>7</v>
      </c>
      <c r="Q94" s="51" t="e">
        <f>VLOOKUP($O94,CornerStats!$A$3:$AE$998,7,FALSE)</f>
        <v>#DIV/0!</v>
      </c>
      <c r="R94" s="51">
        <f>VLOOKUP($O94,CornerStats!$A$3:$AE$998,8,FALSE)</f>
        <v>4</v>
      </c>
      <c r="S94" s="51" t="e">
        <f>VLOOKUP($O94,CornerStats!$A$3:$AE$998,10,FALSE)</f>
        <v>#DIV/0!</v>
      </c>
      <c r="T94" s="60">
        <f>VLOOKUP($O94,CornerStats!$A$3:$AE$998,11,FALSE)</f>
        <v>3</v>
      </c>
      <c r="U94" s="60" t="e">
        <f>VLOOKUP($O94,CornerStats!$A$3:$AE$998,13,FALSE)</f>
        <v>#DIV/0!</v>
      </c>
      <c r="V94" s="57">
        <f>VLOOKUP($O94,CornerStats!$A$3:$AE$998,14,FALSE)</f>
        <v>0</v>
      </c>
      <c r="W94" s="57" t="e">
        <f>VLOOKUP($O94,CornerStats!$A$3:$AE$998,16,FALSE)</f>
        <v>#DIV/0!</v>
      </c>
      <c r="X94" s="57">
        <f>VLOOKUP($O94,CornerStats!$A$3:$AE$998,17,FALSE)</f>
        <v>0</v>
      </c>
      <c r="Y94" s="57" t="e">
        <f>VLOOKUP($O94,CornerStats!$A$3:$AE$998,19,FALSE)</f>
        <v>#DIV/0!</v>
      </c>
      <c r="Z94" s="57">
        <f>VLOOKUP($O94,CornerStats!$A$3:$AE$998,20,FALSE)</f>
        <v>1</v>
      </c>
      <c r="AA94" s="57" t="e">
        <f>VLOOKUP($O94,CornerStats!$A$3:$AE$998,22,FALSE)</f>
        <v>#DIV/0!</v>
      </c>
    </row>
    <row r="95" spans="1:27" x14ac:dyDescent="0.3">
      <c r="A95" s="51" t="e">
        <f>VLOOKUP($M95,CornerStats!$A$3:$AE$998,5,FALSE)</f>
        <v>#DIV/0!</v>
      </c>
      <c r="B95" s="51" t="e">
        <f>VLOOKUP($M95,CornerStats!$A$3:$AE$998,6,FALSE)</f>
        <v>#DIV/0!</v>
      </c>
      <c r="C95" s="51" t="e">
        <f>VLOOKUP($M95,CornerStats!$A$3:$AE$998,8,FALSE)</f>
        <v>#DIV/0!</v>
      </c>
      <c r="D95" s="51" t="e">
        <f>VLOOKUP($M95,CornerStats!$A$3:$AE$998,9,FALSE)</f>
        <v>#DIV/0!</v>
      </c>
      <c r="E95" s="60" t="e">
        <f>VLOOKUP($M95,CornerStats!$A$3:$AE$998,11,FALSE)</f>
        <v>#DIV/0!</v>
      </c>
      <c r="F95" s="60" t="e">
        <f>VLOOKUP($M95,CornerStats!$A$3:$AE$998,12,FALSE)</f>
        <v>#DIV/0!</v>
      </c>
      <c r="G95" s="57" t="e">
        <f>VLOOKUP($M95,CornerStats!$A$3:$AE$998,14,FALSE)</f>
        <v>#DIV/0!</v>
      </c>
      <c r="H95" s="57" t="e">
        <f>VLOOKUP($M95,CornerStats!$A$3:$AE$998,15,FALSE)</f>
        <v>#DIV/0!</v>
      </c>
      <c r="I95" s="57" t="e">
        <f>VLOOKUP($M95,CornerStats!$A$3:$AE$998,17,FALSE)</f>
        <v>#DIV/0!</v>
      </c>
      <c r="J95" s="57" t="e">
        <f>VLOOKUP($M95,CornerStats!$A$3:$AE$998,18,FALSE)</f>
        <v>#DIV/0!</v>
      </c>
      <c r="K95" s="57" t="e">
        <f>VLOOKUP($M95,CornerStats!$A$3:$AE$998,20,FALSE)</f>
        <v>#DIV/0!</v>
      </c>
      <c r="L95" s="57" t="e">
        <f>VLOOKUP($M95,CornerStats!$A$3:$AE$998,21,FALSE)</f>
        <v>#DIV/0!</v>
      </c>
      <c r="M95" s="53" t="str">
        <f>Fixtures!A95</f>
        <v>Bayern München</v>
      </c>
      <c r="N95" s="54">
        <f>Fixtures!D95</f>
        <v>43693</v>
      </c>
      <c r="O95" s="53" t="str">
        <f>Fixtures!B95</f>
        <v>Hertha BSC</v>
      </c>
      <c r="P95" s="51" t="e">
        <f>VLOOKUP($O95,CornerStats!$A$3:$AE$998,5,FALSE)</f>
        <v>#DIV/0!</v>
      </c>
      <c r="Q95" s="51" t="e">
        <f>VLOOKUP($O95,CornerStats!$A$3:$AE$998,7,FALSE)</f>
        <v>#DIV/0!</v>
      </c>
      <c r="R95" s="51" t="e">
        <f>VLOOKUP($O95,CornerStats!$A$3:$AE$998,8,FALSE)</f>
        <v>#DIV/0!</v>
      </c>
      <c r="S95" s="51" t="e">
        <f>VLOOKUP($O95,CornerStats!$A$3:$AE$998,10,FALSE)</f>
        <v>#DIV/0!</v>
      </c>
      <c r="T95" s="60" t="e">
        <f>VLOOKUP($O95,CornerStats!$A$3:$AE$998,11,FALSE)</f>
        <v>#DIV/0!</v>
      </c>
      <c r="U95" s="60" t="e">
        <f>VLOOKUP($O95,CornerStats!$A$3:$AE$998,13,FALSE)</f>
        <v>#DIV/0!</v>
      </c>
      <c r="V95" s="57" t="e">
        <f>VLOOKUP($O95,CornerStats!$A$3:$AE$998,14,FALSE)</f>
        <v>#DIV/0!</v>
      </c>
      <c r="W95" s="57" t="e">
        <f>VLOOKUP($O95,CornerStats!$A$3:$AE$998,16,FALSE)</f>
        <v>#DIV/0!</v>
      </c>
      <c r="X95" s="57" t="e">
        <f>VLOOKUP($O95,CornerStats!$A$3:$AE$998,17,FALSE)</f>
        <v>#DIV/0!</v>
      </c>
      <c r="Y95" s="57" t="e">
        <f>VLOOKUP($O95,CornerStats!$A$3:$AE$998,19,FALSE)</f>
        <v>#DIV/0!</v>
      </c>
      <c r="Z95" s="57" t="e">
        <f>VLOOKUP($O95,CornerStats!$A$3:$AE$998,20,FALSE)</f>
        <v>#DIV/0!</v>
      </c>
      <c r="AA95" s="57" t="e">
        <f>VLOOKUP($O95,CornerStats!$A$3:$AE$998,22,FALSE)</f>
        <v>#DIV/0!</v>
      </c>
    </row>
    <row r="96" spans="1:27" x14ac:dyDescent="0.3">
      <c r="A96" s="51">
        <f>VLOOKUP($M96,CornerStats!$A$3:$AE$998,5,FALSE)</f>
        <v>20</v>
      </c>
      <c r="B96" s="51" t="e">
        <f>VLOOKUP($M96,CornerStats!$A$3:$AE$998,6,FALSE)</f>
        <v>#DIV/0!</v>
      </c>
      <c r="C96" s="51">
        <f>VLOOKUP($M96,CornerStats!$A$3:$AE$998,8,FALSE)</f>
        <v>6</v>
      </c>
      <c r="D96" s="51" t="e">
        <f>VLOOKUP($M96,CornerStats!$A$3:$AE$998,9,FALSE)</f>
        <v>#DIV/0!</v>
      </c>
      <c r="E96" s="60">
        <f>VLOOKUP($M96,CornerStats!$A$3:$AE$998,11,FALSE)</f>
        <v>14</v>
      </c>
      <c r="F96" s="60" t="e">
        <f>VLOOKUP($M96,CornerStats!$A$3:$AE$998,12,FALSE)</f>
        <v>#DIV/0!</v>
      </c>
      <c r="G96" s="57">
        <f>VLOOKUP($M96,CornerStats!$A$3:$AE$998,14,FALSE)</f>
        <v>1</v>
      </c>
      <c r="H96" s="57" t="e">
        <f>VLOOKUP($M96,CornerStats!$A$3:$AE$998,15,FALSE)</f>
        <v>#DIV/0!</v>
      </c>
      <c r="I96" s="57">
        <f>VLOOKUP($M96,CornerStats!$A$3:$AE$998,17,FALSE)</f>
        <v>1</v>
      </c>
      <c r="J96" s="57" t="e">
        <f>VLOOKUP($M96,CornerStats!$A$3:$AE$998,18,FALSE)</f>
        <v>#DIV/0!</v>
      </c>
      <c r="K96" s="57">
        <f>VLOOKUP($M96,CornerStats!$A$3:$AE$998,20,FALSE)</f>
        <v>0</v>
      </c>
      <c r="L96" s="57" t="e">
        <f>VLOOKUP($M96,CornerStats!$A$3:$AE$998,21,FALSE)</f>
        <v>#DIV/0!</v>
      </c>
      <c r="M96" s="53" t="str">
        <f>Fixtures!A96</f>
        <v>Famalicão</v>
      </c>
      <c r="N96" s="54">
        <f>Fixtures!D96</f>
        <v>43693</v>
      </c>
      <c r="O96" s="53" t="str">
        <f>Fixtures!B96</f>
        <v>Rio Ave</v>
      </c>
      <c r="P96" s="51" t="e">
        <f>VLOOKUP($O96,CornerStats!$A$3:$AE$998,5,FALSE)</f>
        <v>#DIV/0!</v>
      </c>
      <c r="Q96" s="51" t="e">
        <f>VLOOKUP($O96,CornerStats!$A$3:$AE$998,7,FALSE)</f>
        <v>#DIV/0!</v>
      </c>
      <c r="R96" s="51" t="e">
        <f>VLOOKUP($O96,CornerStats!$A$3:$AE$998,8,FALSE)</f>
        <v>#DIV/0!</v>
      </c>
      <c r="S96" s="51" t="e">
        <f>VLOOKUP($O96,CornerStats!$A$3:$AE$998,10,FALSE)</f>
        <v>#DIV/0!</v>
      </c>
      <c r="T96" s="60" t="e">
        <f>VLOOKUP($O96,CornerStats!$A$3:$AE$998,11,FALSE)</f>
        <v>#DIV/0!</v>
      </c>
      <c r="U96" s="60" t="e">
        <f>VLOOKUP($O96,CornerStats!$A$3:$AE$998,13,FALSE)</f>
        <v>#DIV/0!</v>
      </c>
      <c r="V96" s="57" t="e">
        <f>VLOOKUP($O96,CornerStats!$A$3:$AE$998,14,FALSE)</f>
        <v>#DIV/0!</v>
      </c>
      <c r="W96" s="57" t="e">
        <f>VLOOKUP($O96,CornerStats!$A$3:$AE$998,16,FALSE)</f>
        <v>#DIV/0!</v>
      </c>
      <c r="X96" s="57" t="e">
        <f>VLOOKUP($O96,CornerStats!$A$3:$AE$998,17,FALSE)</f>
        <v>#DIV/0!</v>
      </c>
      <c r="Y96" s="57" t="e">
        <f>VLOOKUP($O96,CornerStats!$A$3:$AE$998,19,FALSE)</f>
        <v>#DIV/0!</v>
      </c>
      <c r="Z96" s="57" t="e">
        <f>VLOOKUP($O96,CornerStats!$A$3:$AE$998,20,FALSE)</f>
        <v>#DIV/0!</v>
      </c>
      <c r="AA96" s="57" t="e">
        <f>VLOOKUP($O96,CornerStats!$A$3:$AE$998,22,FALSE)</f>
        <v>#DIV/0!</v>
      </c>
    </row>
    <row r="97" spans="1:27" x14ac:dyDescent="0.3">
      <c r="A97" s="51" t="e">
        <f>VLOOKUP($M97,CornerStats!$A$3:$AE$998,5,FALSE)</f>
        <v>#N/A</v>
      </c>
      <c r="B97" s="51" t="e">
        <f>VLOOKUP($M97,CornerStats!$A$3:$AE$998,6,FALSE)</f>
        <v>#N/A</v>
      </c>
      <c r="C97" s="51" t="e">
        <f>VLOOKUP($M97,CornerStats!$A$3:$AE$998,8,FALSE)</f>
        <v>#N/A</v>
      </c>
      <c r="D97" s="51" t="e">
        <f>VLOOKUP($M97,CornerStats!$A$3:$AE$998,9,FALSE)</f>
        <v>#N/A</v>
      </c>
      <c r="E97" s="60" t="e">
        <f>VLOOKUP($M97,CornerStats!$A$3:$AE$998,11,FALSE)</f>
        <v>#N/A</v>
      </c>
      <c r="F97" s="60" t="e">
        <f>VLOOKUP($M97,CornerStats!$A$3:$AE$998,12,FALSE)</f>
        <v>#N/A</v>
      </c>
      <c r="G97" s="57" t="e">
        <f>VLOOKUP($M97,CornerStats!$A$3:$AE$998,14,FALSE)</f>
        <v>#N/A</v>
      </c>
      <c r="H97" s="57" t="e">
        <f>VLOOKUP($M97,CornerStats!$A$3:$AE$998,15,FALSE)</f>
        <v>#N/A</v>
      </c>
      <c r="I97" s="57" t="e">
        <f>VLOOKUP($M97,CornerStats!$A$3:$AE$998,17,FALSE)</f>
        <v>#N/A</v>
      </c>
      <c r="J97" s="57" t="e">
        <f>VLOOKUP($M97,CornerStats!$A$3:$AE$998,18,FALSE)</f>
        <v>#N/A</v>
      </c>
      <c r="K97" s="57" t="e">
        <f>VLOOKUP($M97,CornerStats!$A$3:$AE$998,20,FALSE)</f>
        <v>#N/A</v>
      </c>
      <c r="L97" s="57" t="e">
        <f>VLOOKUP($M97,CornerStats!$A$3:$AE$998,21,FALSE)</f>
        <v>#N/A</v>
      </c>
      <c r="M97" s="53" t="str">
        <f>Fixtures!A97</f>
        <v>Cambuur</v>
      </c>
      <c r="N97" s="54">
        <f>Fixtures!D97</f>
        <v>43693</v>
      </c>
      <c r="O97" s="53" t="str">
        <f>Fixtures!B97</f>
        <v>Go Ahead Eagles</v>
      </c>
      <c r="P97" s="51" t="e">
        <f>VLOOKUP($O97,CornerStats!$A$3:$AE$998,5,FALSE)</f>
        <v>#N/A</v>
      </c>
      <c r="Q97" s="51" t="e">
        <f>VLOOKUP($O97,CornerStats!$A$3:$AE$998,7,FALSE)</f>
        <v>#N/A</v>
      </c>
      <c r="R97" s="51" t="e">
        <f>VLOOKUP($O97,CornerStats!$A$3:$AE$998,8,FALSE)</f>
        <v>#N/A</v>
      </c>
      <c r="S97" s="51" t="e">
        <f>VLOOKUP($O97,CornerStats!$A$3:$AE$998,10,FALSE)</f>
        <v>#N/A</v>
      </c>
      <c r="T97" s="60" t="e">
        <f>VLOOKUP($O97,CornerStats!$A$3:$AE$998,11,FALSE)</f>
        <v>#N/A</v>
      </c>
      <c r="U97" s="60" t="e">
        <f>VLOOKUP($O97,CornerStats!$A$3:$AE$998,13,FALSE)</f>
        <v>#N/A</v>
      </c>
      <c r="V97" s="57" t="e">
        <f>VLOOKUP($O97,CornerStats!$A$3:$AE$998,14,FALSE)</f>
        <v>#N/A</v>
      </c>
      <c r="W97" s="57" t="e">
        <f>VLOOKUP($O97,CornerStats!$A$3:$AE$998,16,FALSE)</f>
        <v>#N/A</v>
      </c>
      <c r="X97" s="57" t="e">
        <f>VLOOKUP($O97,CornerStats!$A$3:$AE$998,17,FALSE)</f>
        <v>#N/A</v>
      </c>
      <c r="Y97" s="57" t="e">
        <f>VLOOKUP($O97,CornerStats!$A$3:$AE$998,19,FALSE)</f>
        <v>#N/A</v>
      </c>
      <c r="Z97" s="57" t="e">
        <f>VLOOKUP($O97,CornerStats!$A$3:$AE$998,20,FALSE)</f>
        <v>#N/A</v>
      </c>
      <c r="AA97" s="57" t="e">
        <f>VLOOKUP($O97,CornerStats!$A$3:$AE$998,22,FALSE)</f>
        <v>#N/A</v>
      </c>
    </row>
    <row r="98" spans="1:27" x14ac:dyDescent="0.3">
      <c r="A98" s="51" t="e">
        <f>VLOOKUP($M98,CornerStats!$A$3:$AE$998,5,FALSE)</f>
        <v>#N/A</v>
      </c>
      <c r="B98" s="51" t="e">
        <f>VLOOKUP($M98,CornerStats!$A$3:$AE$998,6,FALSE)</f>
        <v>#N/A</v>
      </c>
      <c r="C98" s="51" t="e">
        <f>VLOOKUP($M98,CornerStats!$A$3:$AE$998,8,FALSE)</f>
        <v>#N/A</v>
      </c>
      <c r="D98" s="51" t="e">
        <f>VLOOKUP($M98,CornerStats!$A$3:$AE$998,9,FALSE)</f>
        <v>#N/A</v>
      </c>
      <c r="E98" s="60" t="e">
        <f>VLOOKUP($M98,CornerStats!$A$3:$AE$998,11,FALSE)</f>
        <v>#N/A</v>
      </c>
      <c r="F98" s="60" t="e">
        <f>VLOOKUP($M98,CornerStats!$A$3:$AE$998,12,FALSE)</f>
        <v>#N/A</v>
      </c>
      <c r="G98" s="57" t="e">
        <f>VLOOKUP($M98,CornerStats!$A$3:$AE$998,14,FALSE)</f>
        <v>#N/A</v>
      </c>
      <c r="H98" s="57" t="e">
        <f>VLOOKUP($M98,CornerStats!$A$3:$AE$998,15,FALSE)</f>
        <v>#N/A</v>
      </c>
      <c r="I98" s="57" t="e">
        <f>VLOOKUP($M98,CornerStats!$A$3:$AE$998,17,FALSE)</f>
        <v>#N/A</v>
      </c>
      <c r="J98" s="57" t="e">
        <f>VLOOKUP($M98,CornerStats!$A$3:$AE$998,18,FALSE)</f>
        <v>#N/A</v>
      </c>
      <c r="K98" s="57" t="e">
        <f>VLOOKUP($M98,CornerStats!$A$3:$AE$998,20,FALSE)</f>
        <v>#N/A</v>
      </c>
      <c r="L98" s="57" t="e">
        <f>VLOOKUP($M98,CornerStats!$A$3:$AE$998,21,FALSE)</f>
        <v>#N/A</v>
      </c>
      <c r="M98" s="53" t="str">
        <f>Fixtures!A98</f>
        <v>Volendam</v>
      </c>
      <c r="N98" s="54">
        <f>Fixtures!D98</f>
        <v>43693</v>
      </c>
      <c r="O98" s="53" t="str">
        <f>Fixtures!B98</f>
        <v>Roda JC</v>
      </c>
      <c r="P98" s="51" t="e">
        <f>VLOOKUP($O98,CornerStats!$A$3:$AE$998,5,FALSE)</f>
        <v>#N/A</v>
      </c>
      <c r="Q98" s="51" t="e">
        <f>VLOOKUP($O98,CornerStats!$A$3:$AE$998,7,FALSE)</f>
        <v>#N/A</v>
      </c>
      <c r="R98" s="51" t="e">
        <f>VLOOKUP($O98,CornerStats!$A$3:$AE$998,8,FALSE)</f>
        <v>#N/A</v>
      </c>
      <c r="S98" s="51" t="e">
        <f>VLOOKUP($O98,CornerStats!$A$3:$AE$998,10,FALSE)</f>
        <v>#N/A</v>
      </c>
      <c r="T98" s="60" t="e">
        <f>VLOOKUP($O98,CornerStats!$A$3:$AE$998,11,FALSE)</f>
        <v>#N/A</v>
      </c>
      <c r="U98" s="60" t="e">
        <f>VLOOKUP($O98,CornerStats!$A$3:$AE$998,13,FALSE)</f>
        <v>#N/A</v>
      </c>
      <c r="V98" s="57" t="e">
        <f>VLOOKUP($O98,CornerStats!$A$3:$AE$998,14,FALSE)</f>
        <v>#N/A</v>
      </c>
      <c r="W98" s="57" t="e">
        <f>VLOOKUP($O98,CornerStats!$A$3:$AE$998,16,FALSE)</f>
        <v>#N/A</v>
      </c>
      <c r="X98" s="57" t="e">
        <f>VLOOKUP($O98,CornerStats!$A$3:$AE$998,17,FALSE)</f>
        <v>#N/A</v>
      </c>
      <c r="Y98" s="57" t="e">
        <f>VLOOKUP($O98,CornerStats!$A$3:$AE$998,19,FALSE)</f>
        <v>#N/A</v>
      </c>
      <c r="Z98" s="57" t="e">
        <f>VLOOKUP($O98,CornerStats!$A$3:$AE$998,20,FALSE)</f>
        <v>#N/A</v>
      </c>
      <c r="AA98" s="57" t="e">
        <f>VLOOKUP($O98,CornerStats!$A$3:$AE$998,22,FALSE)</f>
        <v>#N/A</v>
      </c>
    </row>
    <row r="99" spans="1:27" x14ac:dyDescent="0.3">
      <c r="A99" s="51">
        <f>VLOOKUP($M99,CornerStats!$A$3:$AE$998,5,FALSE)</f>
        <v>14</v>
      </c>
      <c r="B99" s="51" t="e">
        <f>VLOOKUP($M99,CornerStats!$A$3:$AE$998,6,FALSE)</f>
        <v>#DIV/0!</v>
      </c>
      <c r="C99" s="51">
        <f>VLOOKUP($M99,CornerStats!$A$3:$AE$998,8,FALSE)</f>
        <v>6</v>
      </c>
      <c r="D99" s="51" t="e">
        <f>VLOOKUP($M99,CornerStats!$A$3:$AE$998,9,FALSE)</f>
        <v>#DIV/0!</v>
      </c>
      <c r="E99" s="60">
        <f>VLOOKUP($M99,CornerStats!$A$3:$AE$998,11,FALSE)</f>
        <v>8</v>
      </c>
      <c r="F99" s="60" t="e">
        <f>VLOOKUP($M99,CornerStats!$A$3:$AE$998,12,FALSE)</f>
        <v>#DIV/0!</v>
      </c>
      <c r="G99" s="57">
        <f>VLOOKUP($M99,CornerStats!$A$3:$AE$998,14,FALSE)</f>
        <v>1</v>
      </c>
      <c r="H99" s="57" t="e">
        <f>VLOOKUP($M99,CornerStats!$A$3:$AE$998,15,FALSE)</f>
        <v>#DIV/0!</v>
      </c>
      <c r="I99" s="57">
        <f>VLOOKUP($M99,CornerStats!$A$3:$AE$998,17,FALSE)</f>
        <v>1</v>
      </c>
      <c r="J99" s="57" t="e">
        <f>VLOOKUP($M99,CornerStats!$A$3:$AE$998,18,FALSE)</f>
        <v>#DIV/0!</v>
      </c>
      <c r="K99" s="57">
        <f>VLOOKUP($M99,CornerStats!$A$3:$AE$998,20,FALSE)</f>
        <v>0</v>
      </c>
      <c r="L99" s="57" t="e">
        <f>VLOOKUP($M99,CornerStats!$A$3:$AE$998,21,FALSE)</f>
        <v>#DIV/0!</v>
      </c>
      <c r="M99" s="53" t="str">
        <f>Fixtures!A99</f>
        <v>NAC Breda</v>
      </c>
      <c r="N99" s="54">
        <f>Fixtures!D99</f>
        <v>43693</v>
      </c>
      <c r="O99" s="53" t="str">
        <f>Fixtures!B99</f>
        <v>Helmond Sport</v>
      </c>
      <c r="P99" s="51" t="e">
        <f>VLOOKUP($O99,CornerStats!$A$3:$AE$998,5,FALSE)</f>
        <v>#N/A</v>
      </c>
      <c r="Q99" s="51" t="e">
        <f>VLOOKUP($O99,CornerStats!$A$3:$AE$998,7,FALSE)</f>
        <v>#N/A</v>
      </c>
      <c r="R99" s="51" t="e">
        <f>VLOOKUP($O99,CornerStats!$A$3:$AE$998,8,FALSE)</f>
        <v>#N/A</v>
      </c>
      <c r="S99" s="51" t="e">
        <f>VLOOKUP($O99,CornerStats!$A$3:$AE$998,10,FALSE)</f>
        <v>#N/A</v>
      </c>
      <c r="T99" s="60" t="e">
        <f>VLOOKUP($O99,CornerStats!$A$3:$AE$998,11,FALSE)</f>
        <v>#N/A</v>
      </c>
      <c r="U99" s="60" t="e">
        <f>VLOOKUP($O99,CornerStats!$A$3:$AE$998,13,FALSE)</f>
        <v>#N/A</v>
      </c>
      <c r="V99" s="57" t="e">
        <f>VLOOKUP($O99,CornerStats!$A$3:$AE$998,14,FALSE)</f>
        <v>#N/A</v>
      </c>
      <c r="W99" s="57" t="e">
        <f>VLOOKUP($O99,CornerStats!$A$3:$AE$998,16,FALSE)</f>
        <v>#N/A</v>
      </c>
      <c r="X99" s="57" t="e">
        <f>VLOOKUP($O99,CornerStats!$A$3:$AE$998,17,FALSE)</f>
        <v>#N/A</v>
      </c>
      <c r="Y99" s="57" t="e">
        <f>VLOOKUP($O99,CornerStats!$A$3:$AE$998,19,FALSE)</f>
        <v>#N/A</v>
      </c>
      <c r="Z99" s="57" t="e">
        <f>VLOOKUP($O99,CornerStats!$A$3:$AE$998,20,FALSE)</f>
        <v>#N/A</v>
      </c>
      <c r="AA99" s="57" t="e">
        <f>VLOOKUP($O99,CornerStats!$A$3:$AE$998,22,FALSE)</f>
        <v>#N/A</v>
      </c>
    </row>
    <row r="100" spans="1:27" x14ac:dyDescent="0.3">
      <c r="A100" s="51" t="e">
        <f>VLOOKUP($M100,CornerStats!$A$3:$AE$998,5,FALSE)</f>
        <v>#N/A</v>
      </c>
      <c r="B100" s="51" t="e">
        <f>VLOOKUP($M100,CornerStats!$A$3:$AE$998,6,FALSE)</f>
        <v>#N/A</v>
      </c>
      <c r="C100" s="51" t="e">
        <f>VLOOKUP($M100,CornerStats!$A$3:$AE$998,8,FALSE)</f>
        <v>#N/A</v>
      </c>
      <c r="D100" s="51" t="e">
        <f>VLOOKUP($M100,CornerStats!$A$3:$AE$998,9,FALSE)</f>
        <v>#N/A</v>
      </c>
      <c r="E100" s="60" t="e">
        <f>VLOOKUP($M100,CornerStats!$A$3:$AE$998,11,FALSE)</f>
        <v>#N/A</v>
      </c>
      <c r="F100" s="60" t="e">
        <f>VLOOKUP($M100,CornerStats!$A$3:$AE$998,12,FALSE)</f>
        <v>#N/A</v>
      </c>
      <c r="G100" s="57" t="e">
        <f>VLOOKUP($M100,CornerStats!$A$3:$AE$998,14,FALSE)</f>
        <v>#N/A</v>
      </c>
      <c r="H100" s="57" t="e">
        <f>VLOOKUP($M100,CornerStats!$A$3:$AE$998,15,FALSE)</f>
        <v>#N/A</v>
      </c>
      <c r="I100" s="57" t="e">
        <f>VLOOKUP($M100,CornerStats!$A$3:$AE$998,17,FALSE)</f>
        <v>#N/A</v>
      </c>
      <c r="J100" s="57" t="e">
        <f>VLOOKUP($M100,CornerStats!$A$3:$AE$998,18,FALSE)</f>
        <v>#N/A</v>
      </c>
      <c r="K100" s="57" t="e">
        <f>VLOOKUP($M100,CornerStats!$A$3:$AE$998,20,FALSE)</f>
        <v>#N/A</v>
      </c>
      <c r="L100" s="57" t="e">
        <f>VLOOKUP($M100,CornerStats!$A$3:$AE$998,21,FALSE)</f>
        <v>#N/A</v>
      </c>
      <c r="M100" s="53" t="str">
        <f>Fixtures!A100</f>
        <v>MVV</v>
      </c>
      <c r="N100" s="54">
        <f>Fixtures!D100</f>
        <v>43693</v>
      </c>
      <c r="O100" s="53" t="str">
        <f>Fixtures!B100</f>
        <v>De Graafschap</v>
      </c>
      <c r="P100" s="51">
        <f>VLOOKUP($O100,CornerStats!$A$3:$AE$998,5,FALSE)</f>
        <v>9</v>
      </c>
      <c r="Q100" s="51" t="e">
        <f>VLOOKUP($O100,CornerStats!$A$3:$AE$998,7,FALSE)</f>
        <v>#DIV/0!</v>
      </c>
      <c r="R100" s="51">
        <f>VLOOKUP($O100,CornerStats!$A$3:$AE$998,8,FALSE)</f>
        <v>7</v>
      </c>
      <c r="S100" s="51" t="e">
        <f>VLOOKUP($O100,CornerStats!$A$3:$AE$998,10,FALSE)</f>
        <v>#DIV/0!</v>
      </c>
      <c r="T100" s="60">
        <f>VLOOKUP($O100,CornerStats!$A$3:$AE$998,11,FALSE)</f>
        <v>2</v>
      </c>
      <c r="U100" s="60" t="e">
        <f>VLOOKUP($O100,CornerStats!$A$3:$AE$998,13,FALSE)</f>
        <v>#DIV/0!</v>
      </c>
      <c r="V100" s="57">
        <f>VLOOKUP($O100,CornerStats!$A$3:$AE$998,14,FALSE)</f>
        <v>1</v>
      </c>
      <c r="W100" s="57" t="e">
        <f>VLOOKUP($O100,CornerStats!$A$3:$AE$998,16,FALSE)</f>
        <v>#DIV/0!</v>
      </c>
      <c r="X100" s="57">
        <f>VLOOKUP($O100,CornerStats!$A$3:$AE$998,17,FALSE)</f>
        <v>0</v>
      </c>
      <c r="Y100" s="57" t="e">
        <f>VLOOKUP($O100,CornerStats!$A$3:$AE$998,19,FALSE)</f>
        <v>#DIV/0!</v>
      </c>
      <c r="Z100" s="57">
        <f>VLOOKUP($O100,CornerStats!$A$3:$AE$998,20,FALSE)</f>
        <v>1</v>
      </c>
      <c r="AA100" s="57" t="e">
        <f>VLOOKUP($O100,CornerStats!$A$3:$AE$998,22,FALSE)</f>
        <v>#DIV/0!</v>
      </c>
    </row>
    <row r="101" spans="1:27" x14ac:dyDescent="0.3">
      <c r="A101" s="51" t="e">
        <f>VLOOKUP($M101,CornerStats!$A$3:$AE$998,5,FALSE)</f>
        <v>#N/A</v>
      </c>
      <c r="B101" s="51" t="e">
        <f>VLOOKUP($M101,CornerStats!$A$3:$AE$998,6,FALSE)</f>
        <v>#N/A</v>
      </c>
      <c r="C101" s="51" t="e">
        <f>VLOOKUP($M101,CornerStats!$A$3:$AE$998,8,FALSE)</f>
        <v>#N/A</v>
      </c>
      <c r="D101" s="51" t="e">
        <f>VLOOKUP($M101,CornerStats!$A$3:$AE$998,9,FALSE)</f>
        <v>#N/A</v>
      </c>
      <c r="E101" s="60" t="e">
        <f>VLOOKUP($M101,CornerStats!$A$3:$AE$998,11,FALSE)</f>
        <v>#N/A</v>
      </c>
      <c r="F101" s="60" t="e">
        <f>VLOOKUP($M101,CornerStats!$A$3:$AE$998,12,FALSE)</f>
        <v>#N/A</v>
      </c>
      <c r="G101" s="57" t="e">
        <f>VLOOKUP($M101,CornerStats!$A$3:$AE$998,14,FALSE)</f>
        <v>#N/A</v>
      </c>
      <c r="H101" s="57" t="e">
        <f>VLOOKUP($M101,CornerStats!$A$3:$AE$998,15,FALSE)</f>
        <v>#N/A</v>
      </c>
      <c r="I101" s="57" t="e">
        <f>VLOOKUP($M101,CornerStats!$A$3:$AE$998,17,FALSE)</f>
        <v>#N/A</v>
      </c>
      <c r="J101" s="57" t="e">
        <f>VLOOKUP($M101,CornerStats!$A$3:$AE$998,18,FALSE)</f>
        <v>#N/A</v>
      </c>
      <c r="K101" s="57" t="e">
        <f>VLOOKUP($M101,CornerStats!$A$3:$AE$998,20,FALSE)</f>
        <v>#N/A</v>
      </c>
      <c r="L101" s="57" t="e">
        <f>VLOOKUP($M101,CornerStats!$A$3:$AE$998,21,FALSE)</f>
        <v>#N/A</v>
      </c>
      <c r="M101" s="53" t="str">
        <f>Fixtures!A101</f>
        <v>Eindhoven</v>
      </c>
      <c r="N101" s="54">
        <f>Fixtures!D101</f>
        <v>43693</v>
      </c>
      <c r="O101" s="53" t="str">
        <f>Fixtures!B101</f>
        <v>Dordrecht</v>
      </c>
      <c r="P101" s="51" t="e">
        <f>VLOOKUP($O101,CornerStats!$A$3:$AE$998,5,FALSE)</f>
        <v>#N/A</v>
      </c>
      <c r="Q101" s="51" t="e">
        <f>VLOOKUP($O101,CornerStats!$A$3:$AE$998,7,FALSE)</f>
        <v>#N/A</v>
      </c>
      <c r="R101" s="51" t="e">
        <f>VLOOKUP($O101,CornerStats!$A$3:$AE$998,8,FALSE)</f>
        <v>#N/A</v>
      </c>
      <c r="S101" s="51" t="e">
        <f>VLOOKUP($O101,CornerStats!$A$3:$AE$998,10,FALSE)</f>
        <v>#N/A</v>
      </c>
      <c r="T101" s="60" t="e">
        <f>VLOOKUP($O101,CornerStats!$A$3:$AE$998,11,FALSE)</f>
        <v>#N/A</v>
      </c>
      <c r="U101" s="60" t="e">
        <f>VLOOKUP($O101,CornerStats!$A$3:$AE$998,13,FALSE)</f>
        <v>#N/A</v>
      </c>
      <c r="V101" s="57" t="e">
        <f>VLOOKUP($O101,CornerStats!$A$3:$AE$998,14,FALSE)</f>
        <v>#N/A</v>
      </c>
      <c r="W101" s="57" t="e">
        <f>VLOOKUP($O101,CornerStats!$A$3:$AE$998,16,FALSE)</f>
        <v>#N/A</v>
      </c>
      <c r="X101" s="57" t="e">
        <f>VLOOKUP($O101,CornerStats!$A$3:$AE$998,17,FALSE)</f>
        <v>#N/A</v>
      </c>
      <c r="Y101" s="57" t="e">
        <f>VLOOKUP($O101,CornerStats!$A$3:$AE$998,19,FALSE)</f>
        <v>#N/A</v>
      </c>
      <c r="Z101" s="57" t="e">
        <f>VLOOKUP($O101,CornerStats!$A$3:$AE$998,20,FALSE)</f>
        <v>#N/A</v>
      </c>
      <c r="AA101" s="57" t="e">
        <f>VLOOKUP($O101,CornerStats!$A$3:$AE$998,22,FALSE)</f>
        <v>#N/A</v>
      </c>
    </row>
    <row r="102" spans="1:27" x14ac:dyDescent="0.3">
      <c r="A102" s="51" t="e">
        <f>VLOOKUP($M102,CornerStats!$A$3:$AE$998,5,FALSE)</f>
        <v>#N/A</v>
      </c>
      <c r="B102" s="51" t="e">
        <f>VLOOKUP($M102,CornerStats!$A$3:$AE$998,6,FALSE)</f>
        <v>#N/A</v>
      </c>
      <c r="C102" s="51" t="e">
        <f>VLOOKUP($M102,CornerStats!$A$3:$AE$998,8,FALSE)</f>
        <v>#N/A</v>
      </c>
      <c r="D102" s="51" t="e">
        <f>VLOOKUP($M102,CornerStats!$A$3:$AE$998,9,FALSE)</f>
        <v>#N/A</v>
      </c>
      <c r="E102" s="60" t="e">
        <f>VLOOKUP($M102,CornerStats!$A$3:$AE$998,11,FALSE)</f>
        <v>#N/A</v>
      </c>
      <c r="F102" s="60" t="e">
        <f>VLOOKUP($M102,CornerStats!$A$3:$AE$998,12,FALSE)</f>
        <v>#N/A</v>
      </c>
      <c r="G102" s="57" t="e">
        <f>VLOOKUP($M102,CornerStats!$A$3:$AE$998,14,FALSE)</f>
        <v>#N/A</v>
      </c>
      <c r="H102" s="57" t="e">
        <f>VLOOKUP($M102,CornerStats!$A$3:$AE$998,15,FALSE)</f>
        <v>#N/A</v>
      </c>
      <c r="I102" s="57" t="e">
        <f>VLOOKUP($M102,CornerStats!$A$3:$AE$998,17,FALSE)</f>
        <v>#N/A</v>
      </c>
      <c r="J102" s="57" t="e">
        <f>VLOOKUP($M102,CornerStats!$A$3:$AE$998,18,FALSE)</f>
        <v>#N/A</v>
      </c>
      <c r="K102" s="57" t="e">
        <f>VLOOKUP($M102,CornerStats!$A$3:$AE$998,20,FALSE)</f>
        <v>#N/A</v>
      </c>
      <c r="L102" s="57" t="e">
        <f>VLOOKUP($M102,CornerStats!$A$3:$AE$998,21,FALSE)</f>
        <v>#N/A</v>
      </c>
      <c r="M102" s="53" t="str">
        <f>Fixtures!A102</f>
        <v>Den Bosch</v>
      </c>
      <c r="N102" s="54">
        <f>Fixtures!D102</f>
        <v>43693</v>
      </c>
      <c r="O102" s="53" t="str">
        <f>Fixtures!B102</f>
        <v>Telstar</v>
      </c>
      <c r="P102" s="51" t="e">
        <f>VLOOKUP($O102,CornerStats!$A$3:$AE$998,5,FALSE)</f>
        <v>#N/A</v>
      </c>
      <c r="Q102" s="51" t="e">
        <f>VLOOKUP($O102,CornerStats!$A$3:$AE$998,7,FALSE)</f>
        <v>#N/A</v>
      </c>
      <c r="R102" s="51" t="e">
        <f>VLOOKUP($O102,CornerStats!$A$3:$AE$998,8,FALSE)</f>
        <v>#N/A</v>
      </c>
      <c r="S102" s="51" t="e">
        <f>VLOOKUP($O102,CornerStats!$A$3:$AE$998,10,FALSE)</f>
        <v>#N/A</v>
      </c>
      <c r="T102" s="60" t="e">
        <f>VLOOKUP($O102,CornerStats!$A$3:$AE$998,11,FALSE)</f>
        <v>#N/A</v>
      </c>
      <c r="U102" s="60" t="e">
        <f>VLOOKUP($O102,CornerStats!$A$3:$AE$998,13,FALSE)</f>
        <v>#N/A</v>
      </c>
      <c r="V102" s="57" t="e">
        <f>VLOOKUP($O102,CornerStats!$A$3:$AE$998,14,FALSE)</f>
        <v>#N/A</v>
      </c>
      <c r="W102" s="57" t="e">
        <f>VLOOKUP($O102,CornerStats!$A$3:$AE$998,16,FALSE)</f>
        <v>#N/A</v>
      </c>
      <c r="X102" s="57" t="e">
        <f>VLOOKUP($O102,CornerStats!$A$3:$AE$998,17,FALSE)</f>
        <v>#N/A</v>
      </c>
      <c r="Y102" s="57" t="e">
        <f>VLOOKUP($O102,CornerStats!$A$3:$AE$998,19,FALSE)</f>
        <v>#N/A</v>
      </c>
      <c r="Z102" s="57" t="e">
        <f>VLOOKUP($O102,CornerStats!$A$3:$AE$998,20,FALSE)</f>
        <v>#N/A</v>
      </c>
      <c r="AA102" s="57" t="e">
        <f>VLOOKUP($O102,CornerStats!$A$3:$AE$998,22,FALSE)</f>
        <v>#N/A</v>
      </c>
    </row>
    <row r="103" spans="1:27" x14ac:dyDescent="0.3">
      <c r="A103" s="51" t="e">
        <f>VLOOKUP($M103,CornerStats!$A$3:$AE$998,5,FALSE)</f>
        <v>#N/A</v>
      </c>
      <c r="B103" s="51" t="e">
        <f>VLOOKUP($M103,CornerStats!$A$3:$AE$998,6,FALSE)</f>
        <v>#N/A</v>
      </c>
      <c r="C103" s="51" t="e">
        <f>VLOOKUP($M103,CornerStats!$A$3:$AE$998,8,FALSE)</f>
        <v>#N/A</v>
      </c>
      <c r="D103" s="51" t="e">
        <f>VLOOKUP($M103,CornerStats!$A$3:$AE$998,9,FALSE)</f>
        <v>#N/A</v>
      </c>
      <c r="E103" s="60" t="e">
        <f>VLOOKUP($M103,CornerStats!$A$3:$AE$998,11,FALSE)</f>
        <v>#N/A</v>
      </c>
      <c r="F103" s="60" t="e">
        <f>VLOOKUP($M103,CornerStats!$A$3:$AE$998,12,FALSE)</f>
        <v>#N/A</v>
      </c>
      <c r="G103" s="57" t="e">
        <f>VLOOKUP($M103,CornerStats!$A$3:$AE$998,14,FALSE)</f>
        <v>#N/A</v>
      </c>
      <c r="H103" s="57" t="e">
        <f>VLOOKUP($M103,CornerStats!$A$3:$AE$998,15,FALSE)</f>
        <v>#N/A</v>
      </c>
      <c r="I103" s="57" t="e">
        <f>VLOOKUP($M103,CornerStats!$A$3:$AE$998,17,FALSE)</f>
        <v>#N/A</v>
      </c>
      <c r="J103" s="57" t="e">
        <f>VLOOKUP($M103,CornerStats!$A$3:$AE$998,18,FALSE)</f>
        <v>#N/A</v>
      </c>
      <c r="K103" s="57" t="e">
        <f>VLOOKUP($M103,CornerStats!$A$3:$AE$998,20,FALSE)</f>
        <v>#N/A</v>
      </c>
      <c r="L103" s="57" t="e">
        <f>VLOOKUP($M103,CornerStats!$A$3:$AE$998,21,FALSE)</f>
        <v>#N/A</v>
      </c>
      <c r="M103" s="53" t="str">
        <f>Fixtures!A103</f>
        <v>Almere City</v>
      </c>
      <c r="N103" s="54">
        <f>Fixtures!D103</f>
        <v>43693</v>
      </c>
      <c r="O103" s="53" t="str">
        <f>Fixtures!B103</f>
        <v>PSV II</v>
      </c>
      <c r="P103" s="51" t="e">
        <f>VLOOKUP($O103,CornerStats!$A$3:$AE$998,5,FALSE)</f>
        <v>#N/A</v>
      </c>
      <c r="Q103" s="51" t="e">
        <f>VLOOKUP($O103,CornerStats!$A$3:$AE$998,7,FALSE)</f>
        <v>#N/A</v>
      </c>
      <c r="R103" s="51" t="e">
        <f>VLOOKUP($O103,CornerStats!$A$3:$AE$998,8,FALSE)</f>
        <v>#N/A</v>
      </c>
      <c r="S103" s="51" t="e">
        <f>VLOOKUP($O103,CornerStats!$A$3:$AE$998,10,FALSE)</f>
        <v>#N/A</v>
      </c>
      <c r="T103" s="60" t="e">
        <f>VLOOKUP($O103,CornerStats!$A$3:$AE$998,11,FALSE)</f>
        <v>#N/A</v>
      </c>
      <c r="U103" s="60" t="e">
        <f>VLOOKUP($O103,CornerStats!$A$3:$AE$998,13,FALSE)</f>
        <v>#N/A</v>
      </c>
      <c r="V103" s="57" t="e">
        <f>VLOOKUP($O103,CornerStats!$A$3:$AE$998,14,FALSE)</f>
        <v>#N/A</v>
      </c>
      <c r="W103" s="57" t="e">
        <f>VLOOKUP($O103,CornerStats!$A$3:$AE$998,16,FALSE)</f>
        <v>#N/A</v>
      </c>
      <c r="X103" s="57" t="e">
        <f>VLOOKUP($O103,CornerStats!$A$3:$AE$998,17,FALSE)</f>
        <v>#N/A</v>
      </c>
      <c r="Y103" s="57" t="e">
        <f>VLOOKUP($O103,CornerStats!$A$3:$AE$998,19,FALSE)</f>
        <v>#N/A</v>
      </c>
      <c r="Z103" s="57" t="e">
        <f>VLOOKUP($O103,CornerStats!$A$3:$AE$998,20,FALSE)</f>
        <v>#N/A</v>
      </c>
      <c r="AA103" s="57" t="e">
        <f>VLOOKUP($O103,CornerStats!$A$3:$AE$998,22,FALSE)</f>
        <v>#N/A</v>
      </c>
    </row>
    <row r="104" spans="1:27" x14ac:dyDescent="0.3">
      <c r="A104" s="51">
        <f>VLOOKUP($M104,CornerStats!$A$3:$AE$998,5,FALSE)</f>
        <v>8</v>
      </c>
      <c r="B104" s="51">
        <f>VLOOKUP($M104,CornerStats!$A$3:$AE$998,6,FALSE)</f>
        <v>9</v>
      </c>
      <c r="C104" s="51">
        <f>VLOOKUP($M104,CornerStats!$A$3:$AE$998,8,FALSE)</f>
        <v>5</v>
      </c>
      <c r="D104" s="51">
        <f>VLOOKUP($M104,CornerStats!$A$3:$AE$998,9,FALSE)</f>
        <v>7</v>
      </c>
      <c r="E104" s="60">
        <f>VLOOKUP($M104,CornerStats!$A$3:$AE$998,11,FALSE)</f>
        <v>3</v>
      </c>
      <c r="F104" s="60">
        <f>VLOOKUP($M104,CornerStats!$A$3:$AE$998,12,FALSE)</f>
        <v>2</v>
      </c>
      <c r="G104" s="57">
        <f>VLOOKUP($M104,CornerStats!$A$3:$AE$998,14,FALSE)</f>
        <v>0.5</v>
      </c>
      <c r="H104" s="57">
        <f>VLOOKUP($M104,CornerStats!$A$3:$AE$998,15,FALSE)</f>
        <v>1</v>
      </c>
      <c r="I104" s="57">
        <f>VLOOKUP($M104,CornerStats!$A$3:$AE$998,17,FALSE)</f>
        <v>0</v>
      </c>
      <c r="J104" s="57">
        <f>VLOOKUP($M104,CornerStats!$A$3:$AE$998,18,FALSE)</f>
        <v>0</v>
      </c>
      <c r="K104" s="57">
        <f>VLOOKUP($M104,CornerStats!$A$3:$AE$998,20,FALSE)</f>
        <v>1</v>
      </c>
      <c r="L104" s="57">
        <f>VLOOKUP($M104,CornerStats!$A$3:$AE$998,21,FALSE)</f>
        <v>1</v>
      </c>
      <c r="M104" s="53" t="str">
        <f>Fixtures!A104</f>
        <v>Hamburger SV</v>
      </c>
      <c r="N104" s="54">
        <f>Fixtures!D104</f>
        <v>43693</v>
      </c>
      <c r="O104" s="53" t="str">
        <f>Fixtures!B104</f>
        <v>Bochum</v>
      </c>
      <c r="P104" s="51">
        <f>VLOOKUP($O104,CornerStats!$A$3:$AE$998,5,FALSE)</f>
        <v>8.5</v>
      </c>
      <c r="Q104" s="51">
        <f>VLOOKUP($O104,CornerStats!$A$3:$AE$998,7,FALSE)</f>
        <v>8</v>
      </c>
      <c r="R104" s="51">
        <f>VLOOKUP($O104,CornerStats!$A$3:$AE$998,8,FALSE)</f>
        <v>3.5</v>
      </c>
      <c r="S104" s="51">
        <f>VLOOKUP($O104,CornerStats!$A$3:$AE$998,10,FALSE)</f>
        <v>3</v>
      </c>
      <c r="T104" s="60">
        <f>VLOOKUP($O104,CornerStats!$A$3:$AE$998,11,FALSE)</f>
        <v>5</v>
      </c>
      <c r="U104" s="60">
        <f>VLOOKUP($O104,CornerStats!$A$3:$AE$998,13,FALSE)</f>
        <v>5</v>
      </c>
      <c r="V104" s="57">
        <f>VLOOKUP($O104,CornerStats!$A$3:$AE$998,14,FALSE)</f>
        <v>0.5</v>
      </c>
      <c r="W104" s="57">
        <f>VLOOKUP($O104,CornerStats!$A$3:$AE$998,16,FALSE)</f>
        <v>0</v>
      </c>
      <c r="X104" s="57">
        <f>VLOOKUP($O104,CornerStats!$A$3:$AE$998,17,FALSE)</f>
        <v>0</v>
      </c>
      <c r="Y104" s="57">
        <f>VLOOKUP($O104,CornerStats!$A$3:$AE$998,19,FALSE)</f>
        <v>0</v>
      </c>
      <c r="Z104" s="57">
        <f>VLOOKUP($O104,CornerStats!$A$3:$AE$998,20,FALSE)</f>
        <v>1</v>
      </c>
      <c r="AA104" s="57">
        <f>VLOOKUP($O104,CornerStats!$A$3:$AE$998,22,FALSE)</f>
        <v>1</v>
      </c>
    </row>
    <row r="105" spans="1:27" x14ac:dyDescent="0.3">
      <c r="A105" s="51">
        <f>VLOOKUP($M105,CornerStats!$A$3:$AE$998,5,FALSE)</f>
        <v>9.5</v>
      </c>
      <c r="B105" s="51">
        <f>VLOOKUP($M105,CornerStats!$A$3:$AE$998,6,FALSE)</f>
        <v>7</v>
      </c>
      <c r="C105" s="51">
        <f>VLOOKUP($M105,CornerStats!$A$3:$AE$998,8,FALSE)</f>
        <v>6</v>
      </c>
      <c r="D105" s="51">
        <f>VLOOKUP($M105,CornerStats!$A$3:$AE$998,9,FALSE)</f>
        <v>5</v>
      </c>
      <c r="E105" s="60">
        <f>VLOOKUP($M105,CornerStats!$A$3:$AE$998,11,FALSE)</f>
        <v>3.5</v>
      </c>
      <c r="F105" s="60">
        <f>VLOOKUP($M105,CornerStats!$A$3:$AE$998,12,FALSE)</f>
        <v>2</v>
      </c>
      <c r="G105" s="57">
        <f>VLOOKUP($M105,CornerStats!$A$3:$AE$998,14,FALSE)</f>
        <v>0.5</v>
      </c>
      <c r="H105" s="57">
        <f>VLOOKUP($M105,CornerStats!$A$3:$AE$998,15,FALSE)</f>
        <v>0</v>
      </c>
      <c r="I105" s="57">
        <f>VLOOKUP($M105,CornerStats!$A$3:$AE$998,17,FALSE)</f>
        <v>0.5</v>
      </c>
      <c r="J105" s="57">
        <f>VLOOKUP($M105,CornerStats!$A$3:$AE$998,18,FALSE)</f>
        <v>0</v>
      </c>
      <c r="K105" s="57">
        <f>VLOOKUP($M105,CornerStats!$A$3:$AE$998,20,FALSE)</f>
        <v>0.5</v>
      </c>
      <c r="L105" s="57">
        <f>VLOOKUP($M105,CornerStats!$A$3:$AE$998,21,FALSE)</f>
        <v>1</v>
      </c>
      <c r="M105" s="53" t="str">
        <f>Fixtures!A105</f>
        <v>Sandhausen</v>
      </c>
      <c r="N105" s="54">
        <f>Fixtures!D105</f>
        <v>43693</v>
      </c>
      <c r="O105" s="53" t="str">
        <f>Fixtures!B105</f>
        <v>Nürnberg</v>
      </c>
      <c r="P105" s="51">
        <f>VLOOKUP($O105,CornerStats!$A$3:$AE$998,5,FALSE)</f>
        <v>10</v>
      </c>
      <c r="Q105" s="51">
        <f>VLOOKUP($O105,CornerStats!$A$3:$AE$998,7,FALSE)</f>
        <v>13</v>
      </c>
      <c r="R105" s="51">
        <f>VLOOKUP($O105,CornerStats!$A$3:$AE$998,8,FALSE)</f>
        <v>2.5</v>
      </c>
      <c r="S105" s="51">
        <f>VLOOKUP($O105,CornerStats!$A$3:$AE$998,10,FALSE)</f>
        <v>1</v>
      </c>
      <c r="T105" s="60">
        <f>VLOOKUP($O105,CornerStats!$A$3:$AE$998,11,FALSE)</f>
        <v>7.5</v>
      </c>
      <c r="U105" s="60">
        <f>VLOOKUP($O105,CornerStats!$A$3:$AE$998,13,FALSE)</f>
        <v>12</v>
      </c>
      <c r="V105" s="57">
        <f>VLOOKUP($O105,CornerStats!$A$3:$AE$998,14,FALSE)</f>
        <v>0.5</v>
      </c>
      <c r="W105" s="57">
        <f>VLOOKUP($O105,CornerStats!$A$3:$AE$998,16,FALSE)</f>
        <v>1</v>
      </c>
      <c r="X105" s="57">
        <f>VLOOKUP($O105,CornerStats!$A$3:$AE$998,17,FALSE)</f>
        <v>0.5</v>
      </c>
      <c r="Y105" s="57">
        <f>VLOOKUP($O105,CornerStats!$A$3:$AE$998,19,FALSE)</f>
        <v>1</v>
      </c>
      <c r="Z105" s="57">
        <f>VLOOKUP($O105,CornerStats!$A$3:$AE$998,20,FALSE)</f>
        <v>0.5</v>
      </c>
      <c r="AA105" s="57">
        <f>VLOOKUP($O105,CornerStats!$A$3:$AE$998,22,FALSE)</f>
        <v>0</v>
      </c>
    </row>
    <row r="106" spans="1:27" x14ac:dyDescent="0.3">
      <c r="A106" s="51">
        <f>VLOOKUP($M106,CornerStats!$A$3:$AE$998,5,FALSE)</f>
        <v>9.3333333333333339</v>
      </c>
      <c r="B106" s="51">
        <f>VLOOKUP($M106,CornerStats!$A$3:$AE$998,6,FALSE)</f>
        <v>7</v>
      </c>
      <c r="C106" s="51">
        <f>VLOOKUP($M106,CornerStats!$A$3:$AE$998,8,FALSE)</f>
        <v>3</v>
      </c>
      <c r="D106" s="51">
        <f>VLOOKUP($M106,CornerStats!$A$3:$AE$998,9,FALSE)</f>
        <v>2</v>
      </c>
      <c r="E106" s="60">
        <f>VLOOKUP($M106,CornerStats!$A$3:$AE$998,11,FALSE)</f>
        <v>6.333333333333333</v>
      </c>
      <c r="F106" s="60">
        <f>VLOOKUP($M106,CornerStats!$A$3:$AE$998,12,FALSE)</f>
        <v>5</v>
      </c>
      <c r="G106" s="57">
        <f>VLOOKUP($M106,CornerStats!$A$3:$AE$998,14,FALSE)</f>
        <v>0.33333333333333331</v>
      </c>
      <c r="H106" s="57">
        <f>VLOOKUP($M106,CornerStats!$A$3:$AE$998,15,FALSE)</f>
        <v>0</v>
      </c>
      <c r="I106" s="57">
        <f>VLOOKUP($M106,CornerStats!$A$3:$AE$998,17,FALSE)</f>
        <v>0.33333333333333331</v>
      </c>
      <c r="J106" s="57">
        <f>VLOOKUP($M106,CornerStats!$A$3:$AE$998,18,FALSE)</f>
        <v>0</v>
      </c>
      <c r="K106" s="57">
        <f>VLOOKUP($M106,CornerStats!$A$3:$AE$998,20,FALSE)</f>
        <v>0.66666666666666663</v>
      </c>
      <c r="L106" s="57">
        <f>VLOOKUP($M106,CornerStats!$A$3:$AE$998,21,FALSE)</f>
        <v>1</v>
      </c>
      <c r="M106" s="53" t="str">
        <f>Fixtures!A106</f>
        <v>Valenciennes</v>
      </c>
      <c r="N106" s="54">
        <f>Fixtures!D106</f>
        <v>43693</v>
      </c>
      <c r="O106" s="53" t="str">
        <f>Fixtures!B106</f>
        <v>Rodez</v>
      </c>
      <c r="P106" s="51" t="e">
        <f>VLOOKUP($O106,CornerStats!$A$3:$AE$998,5,FALSE)</f>
        <v>#N/A</v>
      </c>
      <c r="Q106" s="51" t="e">
        <f>VLOOKUP($O106,CornerStats!$A$3:$AE$998,7,FALSE)</f>
        <v>#N/A</v>
      </c>
      <c r="R106" s="51" t="e">
        <f>VLOOKUP($O106,CornerStats!$A$3:$AE$998,8,FALSE)</f>
        <v>#N/A</v>
      </c>
      <c r="S106" s="51" t="e">
        <f>VLOOKUP($O106,CornerStats!$A$3:$AE$998,10,FALSE)</f>
        <v>#N/A</v>
      </c>
      <c r="T106" s="60" t="e">
        <f>VLOOKUP($O106,CornerStats!$A$3:$AE$998,11,FALSE)</f>
        <v>#N/A</v>
      </c>
      <c r="U106" s="60" t="e">
        <f>VLOOKUP($O106,CornerStats!$A$3:$AE$998,13,FALSE)</f>
        <v>#N/A</v>
      </c>
      <c r="V106" s="57" t="e">
        <f>VLOOKUP($O106,CornerStats!$A$3:$AE$998,14,FALSE)</f>
        <v>#N/A</v>
      </c>
      <c r="W106" s="57" t="e">
        <f>VLOOKUP($O106,CornerStats!$A$3:$AE$998,16,FALSE)</f>
        <v>#N/A</v>
      </c>
      <c r="X106" s="57" t="e">
        <f>VLOOKUP($O106,CornerStats!$A$3:$AE$998,17,FALSE)</f>
        <v>#N/A</v>
      </c>
      <c r="Y106" s="57" t="e">
        <f>VLOOKUP($O106,CornerStats!$A$3:$AE$998,19,FALSE)</f>
        <v>#N/A</v>
      </c>
      <c r="Z106" s="57" t="e">
        <f>VLOOKUP($O106,CornerStats!$A$3:$AE$998,20,FALSE)</f>
        <v>#N/A</v>
      </c>
      <c r="AA106" s="57" t="e">
        <f>VLOOKUP($O106,CornerStats!$A$3:$AE$998,22,FALSE)</f>
        <v>#N/A</v>
      </c>
    </row>
    <row r="107" spans="1:27" x14ac:dyDescent="0.3">
      <c r="A107" s="51">
        <f>VLOOKUP($M107,CornerStats!$A$3:$AE$998,5,FALSE)</f>
        <v>11.333333333333334</v>
      </c>
      <c r="B107" s="51">
        <f>VLOOKUP($M107,CornerStats!$A$3:$AE$998,6,FALSE)</f>
        <v>7</v>
      </c>
      <c r="C107" s="51">
        <f>VLOOKUP($M107,CornerStats!$A$3:$AE$998,8,FALSE)</f>
        <v>5.333333333333333</v>
      </c>
      <c r="D107" s="51">
        <f>VLOOKUP($M107,CornerStats!$A$3:$AE$998,9,FALSE)</f>
        <v>5</v>
      </c>
      <c r="E107" s="60">
        <f>VLOOKUP($M107,CornerStats!$A$3:$AE$998,11,FALSE)</f>
        <v>6</v>
      </c>
      <c r="F107" s="60">
        <f>VLOOKUP($M107,CornerStats!$A$3:$AE$998,12,FALSE)</f>
        <v>2</v>
      </c>
      <c r="G107" s="57">
        <f>VLOOKUP($M107,CornerStats!$A$3:$AE$998,14,FALSE)</f>
        <v>0.33333333333333331</v>
      </c>
      <c r="H107" s="57">
        <f>VLOOKUP($M107,CornerStats!$A$3:$AE$998,15,FALSE)</f>
        <v>0</v>
      </c>
      <c r="I107" s="57">
        <f>VLOOKUP($M107,CornerStats!$A$3:$AE$998,17,FALSE)</f>
        <v>0.33333333333333331</v>
      </c>
      <c r="J107" s="57">
        <f>VLOOKUP($M107,CornerStats!$A$3:$AE$998,18,FALSE)</f>
        <v>0</v>
      </c>
      <c r="K107" s="57">
        <f>VLOOKUP($M107,CornerStats!$A$3:$AE$998,20,FALSE)</f>
        <v>0.66666666666666663</v>
      </c>
      <c r="L107" s="57">
        <f>VLOOKUP($M107,CornerStats!$A$3:$AE$998,21,FALSE)</f>
        <v>1</v>
      </c>
      <c r="M107" s="53" t="str">
        <f>Fixtures!A107</f>
        <v>Caen</v>
      </c>
      <c r="N107" s="54">
        <f>Fixtures!D107</f>
        <v>43693</v>
      </c>
      <c r="O107" s="53" t="str">
        <f>Fixtures!B107</f>
        <v>Chambly</v>
      </c>
      <c r="P107" s="51" t="e">
        <f>VLOOKUP($O107,CornerStats!$A$3:$AE$998,5,FALSE)</f>
        <v>#N/A</v>
      </c>
      <c r="Q107" s="51" t="e">
        <f>VLOOKUP($O107,CornerStats!$A$3:$AE$998,7,FALSE)</f>
        <v>#N/A</v>
      </c>
      <c r="R107" s="51" t="e">
        <f>VLOOKUP($O107,CornerStats!$A$3:$AE$998,8,FALSE)</f>
        <v>#N/A</v>
      </c>
      <c r="S107" s="51" t="e">
        <f>VLOOKUP($O107,CornerStats!$A$3:$AE$998,10,FALSE)</f>
        <v>#N/A</v>
      </c>
      <c r="T107" s="60" t="e">
        <f>VLOOKUP($O107,CornerStats!$A$3:$AE$998,11,FALSE)</f>
        <v>#N/A</v>
      </c>
      <c r="U107" s="60" t="e">
        <f>VLOOKUP($O107,CornerStats!$A$3:$AE$998,13,FALSE)</f>
        <v>#N/A</v>
      </c>
      <c r="V107" s="57" t="e">
        <f>VLOOKUP($O107,CornerStats!$A$3:$AE$998,14,FALSE)</f>
        <v>#N/A</v>
      </c>
      <c r="W107" s="57" t="e">
        <f>VLOOKUP($O107,CornerStats!$A$3:$AE$998,16,FALSE)</f>
        <v>#N/A</v>
      </c>
      <c r="X107" s="57" t="e">
        <f>VLOOKUP($O107,CornerStats!$A$3:$AE$998,17,FALSE)</f>
        <v>#N/A</v>
      </c>
      <c r="Y107" s="57" t="e">
        <f>VLOOKUP($O107,CornerStats!$A$3:$AE$998,19,FALSE)</f>
        <v>#N/A</v>
      </c>
      <c r="Z107" s="57" t="e">
        <f>VLOOKUP($O107,CornerStats!$A$3:$AE$998,20,FALSE)</f>
        <v>#N/A</v>
      </c>
      <c r="AA107" s="57" t="e">
        <f>VLOOKUP($O107,CornerStats!$A$3:$AE$998,22,FALSE)</f>
        <v>#N/A</v>
      </c>
    </row>
    <row r="108" spans="1:27" x14ac:dyDescent="0.3">
      <c r="A108" s="51">
        <f>VLOOKUP($M108,CornerStats!$A$3:$AE$998,5,FALSE)</f>
        <v>4.333333333333333</v>
      </c>
      <c r="B108" s="51">
        <f>VLOOKUP($M108,CornerStats!$A$3:$AE$998,6,FALSE)</f>
        <v>5</v>
      </c>
      <c r="C108" s="51">
        <f>VLOOKUP($M108,CornerStats!$A$3:$AE$998,8,FALSE)</f>
        <v>1.3333333333333333</v>
      </c>
      <c r="D108" s="51">
        <f>VLOOKUP($M108,CornerStats!$A$3:$AE$998,9,FALSE)</f>
        <v>3</v>
      </c>
      <c r="E108" s="60">
        <f>VLOOKUP($M108,CornerStats!$A$3:$AE$998,11,FALSE)</f>
        <v>3</v>
      </c>
      <c r="F108" s="60">
        <f>VLOOKUP($M108,CornerStats!$A$3:$AE$998,12,FALSE)</f>
        <v>2</v>
      </c>
      <c r="G108" s="57">
        <f>VLOOKUP($M108,CornerStats!$A$3:$AE$998,14,FALSE)</f>
        <v>0</v>
      </c>
      <c r="H108" s="57">
        <f>VLOOKUP($M108,CornerStats!$A$3:$AE$998,15,FALSE)</f>
        <v>0</v>
      </c>
      <c r="I108" s="57">
        <f>VLOOKUP($M108,CornerStats!$A$3:$AE$998,17,FALSE)</f>
        <v>0</v>
      </c>
      <c r="J108" s="57">
        <f>VLOOKUP($M108,CornerStats!$A$3:$AE$998,18,FALSE)</f>
        <v>0</v>
      </c>
      <c r="K108" s="57">
        <f>VLOOKUP($M108,CornerStats!$A$3:$AE$998,20,FALSE)</f>
        <v>0.66666666666666663</v>
      </c>
      <c r="L108" s="57">
        <f>VLOOKUP($M108,CornerStats!$A$3:$AE$998,21,FALSE)</f>
        <v>1</v>
      </c>
      <c r="M108" s="53" t="str">
        <f>Fixtures!A108</f>
        <v>Grenoble Foot 38</v>
      </c>
      <c r="N108" s="54">
        <f>Fixtures!D108</f>
        <v>43693</v>
      </c>
      <c r="O108" s="53" t="str">
        <f>Fixtures!B108</f>
        <v>Troyes</v>
      </c>
      <c r="P108" s="51">
        <f>VLOOKUP($O108,CornerStats!$A$3:$AE$998,5,FALSE)</f>
        <v>8.6666666666666661</v>
      </c>
      <c r="Q108" s="51">
        <f>VLOOKUP($O108,CornerStats!$A$3:$AE$998,7,FALSE)</f>
        <v>6</v>
      </c>
      <c r="R108" s="51">
        <f>VLOOKUP($O108,CornerStats!$A$3:$AE$998,8,FALSE)</f>
        <v>5.333333333333333</v>
      </c>
      <c r="S108" s="51">
        <f>VLOOKUP($O108,CornerStats!$A$3:$AE$998,10,FALSE)</f>
        <v>5</v>
      </c>
      <c r="T108" s="60">
        <f>VLOOKUP($O108,CornerStats!$A$3:$AE$998,11,FALSE)</f>
        <v>3.3333333333333335</v>
      </c>
      <c r="U108" s="60">
        <f>VLOOKUP($O108,CornerStats!$A$3:$AE$998,13,FALSE)</f>
        <v>1</v>
      </c>
      <c r="V108" s="57">
        <f>VLOOKUP($O108,CornerStats!$A$3:$AE$998,14,FALSE)</f>
        <v>0.33333333333333331</v>
      </c>
      <c r="W108" s="57">
        <f>VLOOKUP($O108,CornerStats!$A$3:$AE$998,16,FALSE)</f>
        <v>0</v>
      </c>
      <c r="X108" s="57">
        <f>VLOOKUP($O108,CornerStats!$A$3:$AE$998,17,FALSE)</f>
        <v>0.33333333333333331</v>
      </c>
      <c r="Y108" s="57">
        <f>VLOOKUP($O108,CornerStats!$A$3:$AE$998,19,FALSE)</f>
        <v>0</v>
      </c>
      <c r="Z108" s="57">
        <f>VLOOKUP($O108,CornerStats!$A$3:$AE$998,20,FALSE)</f>
        <v>0.66666666666666663</v>
      </c>
      <c r="AA108" s="57">
        <f>VLOOKUP($O108,CornerStats!$A$3:$AE$998,22,FALSE)</f>
        <v>1</v>
      </c>
    </row>
    <row r="109" spans="1:27" x14ac:dyDescent="0.3">
      <c r="A109" s="51">
        <f>VLOOKUP($M109,CornerStats!$A$3:$AE$998,5,FALSE)</f>
        <v>7.333333333333333</v>
      </c>
      <c r="B109" s="51">
        <f>VLOOKUP($M109,CornerStats!$A$3:$AE$998,6,FALSE)</f>
        <v>4</v>
      </c>
      <c r="C109" s="51">
        <f>VLOOKUP($M109,CornerStats!$A$3:$AE$998,8,FALSE)</f>
        <v>2.6666666666666665</v>
      </c>
      <c r="D109" s="51">
        <f>VLOOKUP($M109,CornerStats!$A$3:$AE$998,9,FALSE)</f>
        <v>1</v>
      </c>
      <c r="E109" s="60">
        <f>VLOOKUP($M109,CornerStats!$A$3:$AE$998,11,FALSE)</f>
        <v>4.666666666666667</v>
      </c>
      <c r="F109" s="60">
        <f>VLOOKUP($M109,CornerStats!$A$3:$AE$998,12,FALSE)</f>
        <v>3</v>
      </c>
      <c r="G109" s="57">
        <f>VLOOKUP($M109,CornerStats!$A$3:$AE$998,14,FALSE)</f>
        <v>0.33333333333333331</v>
      </c>
      <c r="H109" s="57">
        <f>VLOOKUP($M109,CornerStats!$A$3:$AE$998,15,FALSE)</f>
        <v>0</v>
      </c>
      <c r="I109" s="57">
        <f>VLOOKUP($M109,CornerStats!$A$3:$AE$998,17,FALSE)</f>
        <v>0.33333333333333331</v>
      </c>
      <c r="J109" s="57">
        <f>VLOOKUP($M109,CornerStats!$A$3:$AE$998,18,FALSE)</f>
        <v>0</v>
      </c>
      <c r="K109" s="57">
        <f>VLOOKUP($M109,CornerStats!$A$3:$AE$998,20,FALSE)</f>
        <v>1</v>
      </c>
      <c r="L109" s="57">
        <f>VLOOKUP($M109,CornerStats!$A$3:$AE$998,21,FALSE)</f>
        <v>1</v>
      </c>
      <c r="M109" s="53" t="str">
        <f>Fixtures!A109</f>
        <v>Châteauroux</v>
      </c>
      <c r="N109" s="54">
        <f>Fixtures!D109</f>
        <v>43693</v>
      </c>
      <c r="O109" s="53" t="str">
        <f>Fixtures!B109</f>
        <v>Ajaccio</v>
      </c>
      <c r="P109" s="51">
        <f>VLOOKUP($O109,CornerStats!$A$3:$AE$998,5,FALSE)</f>
        <v>12.333333333333334</v>
      </c>
      <c r="Q109" s="51">
        <f>VLOOKUP($O109,CornerStats!$A$3:$AE$998,7,FALSE)</f>
        <v>5</v>
      </c>
      <c r="R109" s="51">
        <f>VLOOKUP($O109,CornerStats!$A$3:$AE$998,8,FALSE)</f>
        <v>6.666666666666667</v>
      </c>
      <c r="S109" s="51">
        <f>VLOOKUP($O109,CornerStats!$A$3:$AE$998,10,FALSE)</f>
        <v>2</v>
      </c>
      <c r="T109" s="60">
        <f>VLOOKUP($O109,CornerStats!$A$3:$AE$998,11,FALSE)</f>
        <v>5.666666666666667</v>
      </c>
      <c r="U109" s="60">
        <f>VLOOKUP($O109,CornerStats!$A$3:$AE$998,13,FALSE)</f>
        <v>3</v>
      </c>
      <c r="V109" s="57">
        <f>VLOOKUP($O109,CornerStats!$A$3:$AE$998,14,FALSE)</f>
        <v>0.66666666666666663</v>
      </c>
      <c r="W109" s="57">
        <f>VLOOKUP($O109,CornerStats!$A$3:$AE$998,16,FALSE)</f>
        <v>0</v>
      </c>
      <c r="X109" s="57">
        <f>VLOOKUP($O109,CornerStats!$A$3:$AE$998,17,FALSE)</f>
        <v>0.66666666666666663</v>
      </c>
      <c r="Y109" s="57">
        <f>VLOOKUP($O109,CornerStats!$A$3:$AE$998,19,FALSE)</f>
        <v>0</v>
      </c>
      <c r="Z109" s="57">
        <f>VLOOKUP($O109,CornerStats!$A$3:$AE$998,20,FALSE)</f>
        <v>0.33333333333333331</v>
      </c>
      <c r="AA109" s="57">
        <f>VLOOKUP($O109,CornerStats!$A$3:$AE$998,22,FALSE)</f>
        <v>1</v>
      </c>
    </row>
    <row r="110" spans="1:27" x14ac:dyDescent="0.3">
      <c r="A110" s="51">
        <f>VLOOKUP($M110,CornerStats!$A$3:$AE$998,5,FALSE)</f>
        <v>9</v>
      </c>
      <c r="B110" s="51">
        <f>VLOOKUP($M110,CornerStats!$A$3:$AE$998,6,FALSE)</f>
        <v>10</v>
      </c>
      <c r="C110" s="51">
        <f>VLOOKUP($M110,CornerStats!$A$3:$AE$998,8,FALSE)</f>
        <v>5.666666666666667</v>
      </c>
      <c r="D110" s="51">
        <f>VLOOKUP($M110,CornerStats!$A$3:$AE$998,9,FALSE)</f>
        <v>8</v>
      </c>
      <c r="E110" s="60">
        <f>VLOOKUP($M110,CornerStats!$A$3:$AE$998,11,FALSE)</f>
        <v>3.3333333333333335</v>
      </c>
      <c r="F110" s="60">
        <f>VLOOKUP($M110,CornerStats!$A$3:$AE$998,12,FALSE)</f>
        <v>2</v>
      </c>
      <c r="G110" s="57">
        <f>VLOOKUP($M110,CornerStats!$A$3:$AE$998,14,FALSE)</f>
        <v>0.66666666666666663</v>
      </c>
      <c r="H110" s="57">
        <f>VLOOKUP($M110,CornerStats!$A$3:$AE$998,15,FALSE)</f>
        <v>1</v>
      </c>
      <c r="I110" s="57">
        <f>VLOOKUP($M110,CornerStats!$A$3:$AE$998,17,FALSE)</f>
        <v>0</v>
      </c>
      <c r="J110" s="57">
        <f>VLOOKUP($M110,CornerStats!$A$3:$AE$998,18,FALSE)</f>
        <v>0</v>
      </c>
      <c r="K110" s="57">
        <f>VLOOKUP($M110,CornerStats!$A$3:$AE$998,20,FALSE)</f>
        <v>1</v>
      </c>
      <c r="L110" s="57">
        <f>VLOOKUP($M110,CornerStats!$A$3:$AE$998,21,FALSE)</f>
        <v>1</v>
      </c>
      <c r="M110" s="53" t="str">
        <f>Fixtures!A110</f>
        <v>Lorient</v>
      </c>
      <c r="N110" s="54">
        <f>Fixtures!D110</f>
        <v>43693</v>
      </c>
      <c r="O110" s="53" t="str">
        <f>Fixtures!B110</f>
        <v>Sochaux</v>
      </c>
      <c r="P110" s="51">
        <f>VLOOKUP($O110,CornerStats!$A$3:$AE$998,5,FALSE)</f>
        <v>8</v>
      </c>
      <c r="Q110" s="51">
        <f>VLOOKUP($O110,CornerStats!$A$3:$AE$998,7,FALSE)</f>
        <v>8</v>
      </c>
      <c r="R110" s="51">
        <f>VLOOKUP($O110,CornerStats!$A$3:$AE$998,8,FALSE)</f>
        <v>2.3333333333333335</v>
      </c>
      <c r="S110" s="51">
        <f>VLOOKUP($O110,CornerStats!$A$3:$AE$998,10,FALSE)</f>
        <v>1</v>
      </c>
      <c r="T110" s="60">
        <f>VLOOKUP($O110,CornerStats!$A$3:$AE$998,11,FALSE)</f>
        <v>5.666666666666667</v>
      </c>
      <c r="U110" s="60">
        <f>VLOOKUP($O110,CornerStats!$A$3:$AE$998,13,FALSE)</f>
        <v>7</v>
      </c>
      <c r="V110" s="57">
        <f>VLOOKUP($O110,CornerStats!$A$3:$AE$998,14,FALSE)</f>
        <v>0</v>
      </c>
      <c r="W110" s="57">
        <f>VLOOKUP($O110,CornerStats!$A$3:$AE$998,16,FALSE)</f>
        <v>0</v>
      </c>
      <c r="X110" s="57">
        <f>VLOOKUP($O110,CornerStats!$A$3:$AE$998,17,FALSE)</f>
        <v>0</v>
      </c>
      <c r="Y110" s="57">
        <f>VLOOKUP($O110,CornerStats!$A$3:$AE$998,19,FALSE)</f>
        <v>0</v>
      </c>
      <c r="Z110" s="57">
        <f>VLOOKUP($O110,CornerStats!$A$3:$AE$998,20,FALSE)</f>
        <v>1</v>
      </c>
      <c r="AA110" s="57">
        <f>VLOOKUP($O110,CornerStats!$A$3:$AE$998,22,FALSE)</f>
        <v>1</v>
      </c>
    </row>
    <row r="111" spans="1:27" x14ac:dyDescent="0.3">
      <c r="A111" s="51">
        <f>VLOOKUP($M111,CornerStats!$A$3:$AE$998,5,FALSE)</f>
        <v>8.3333333333333339</v>
      </c>
      <c r="B111" s="51">
        <f>VLOOKUP($M111,CornerStats!$A$3:$AE$998,6,FALSE)</f>
        <v>9</v>
      </c>
      <c r="C111" s="51">
        <f>VLOOKUP($M111,CornerStats!$A$3:$AE$998,8,FALSE)</f>
        <v>4.666666666666667</v>
      </c>
      <c r="D111" s="51">
        <f>VLOOKUP($M111,CornerStats!$A$3:$AE$998,9,FALSE)</f>
        <v>4.5</v>
      </c>
      <c r="E111" s="60">
        <f>VLOOKUP($M111,CornerStats!$A$3:$AE$998,11,FALSE)</f>
        <v>3.6666666666666665</v>
      </c>
      <c r="F111" s="60">
        <f>VLOOKUP($M111,CornerStats!$A$3:$AE$998,12,FALSE)</f>
        <v>4.5</v>
      </c>
      <c r="G111" s="57">
        <f>VLOOKUP($M111,CornerStats!$A$3:$AE$998,14,FALSE)</f>
        <v>0.33333333333333331</v>
      </c>
      <c r="H111" s="57">
        <f>VLOOKUP($M111,CornerStats!$A$3:$AE$998,15,FALSE)</f>
        <v>0.5</v>
      </c>
      <c r="I111" s="57">
        <f>VLOOKUP($M111,CornerStats!$A$3:$AE$998,17,FALSE)</f>
        <v>0</v>
      </c>
      <c r="J111" s="57">
        <f>VLOOKUP($M111,CornerStats!$A$3:$AE$998,18,FALSE)</f>
        <v>0</v>
      </c>
      <c r="K111" s="57">
        <f>VLOOKUP($M111,CornerStats!$A$3:$AE$998,20,FALSE)</f>
        <v>1</v>
      </c>
      <c r="L111" s="57">
        <f>VLOOKUP($M111,CornerStats!$A$3:$AE$998,21,FALSE)</f>
        <v>1</v>
      </c>
      <c r="M111" s="53" t="str">
        <f>Fixtures!A111</f>
        <v>Nancy</v>
      </c>
      <c r="N111" s="54">
        <f>Fixtures!D111</f>
        <v>43693</v>
      </c>
      <c r="O111" s="53" t="str">
        <f>Fixtures!B111</f>
        <v>Le Mans</v>
      </c>
      <c r="P111" s="51" t="e">
        <f>VLOOKUP($O111,CornerStats!$A$3:$AE$998,5,FALSE)</f>
        <v>#N/A</v>
      </c>
      <c r="Q111" s="51" t="e">
        <f>VLOOKUP($O111,CornerStats!$A$3:$AE$998,7,FALSE)</f>
        <v>#N/A</v>
      </c>
      <c r="R111" s="51" t="e">
        <f>VLOOKUP($O111,CornerStats!$A$3:$AE$998,8,FALSE)</f>
        <v>#N/A</v>
      </c>
      <c r="S111" s="51" t="e">
        <f>VLOOKUP($O111,CornerStats!$A$3:$AE$998,10,FALSE)</f>
        <v>#N/A</v>
      </c>
      <c r="T111" s="60" t="e">
        <f>VLOOKUP($O111,CornerStats!$A$3:$AE$998,11,FALSE)</f>
        <v>#N/A</v>
      </c>
      <c r="U111" s="60" t="e">
        <f>VLOOKUP($O111,CornerStats!$A$3:$AE$998,13,FALSE)</f>
        <v>#N/A</v>
      </c>
      <c r="V111" s="57" t="e">
        <f>VLOOKUP($O111,CornerStats!$A$3:$AE$998,14,FALSE)</f>
        <v>#N/A</v>
      </c>
      <c r="W111" s="57" t="e">
        <f>VLOOKUP($O111,CornerStats!$A$3:$AE$998,16,FALSE)</f>
        <v>#N/A</v>
      </c>
      <c r="X111" s="57" t="e">
        <f>VLOOKUP($O111,CornerStats!$A$3:$AE$998,17,FALSE)</f>
        <v>#N/A</v>
      </c>
      <c r="Y111" s="57" t="e">
        <f>VLOOKUP($O111,CornerStats!$A$3:$AE$998,19,FALSE)</f>
        <v>#N/A</v>
      </c>
      <c r="Z111" s="57" t="e">
        <f>VLOOKUP($O111,CornerStats!$A$3:$AE$998,20,FALSE)</f>
        <v>#N/A</v>
      </c>
      <c r="AA111" s="57" t="e">
        <f>VLOOKUP($O111,CornerStats!$A$3:$AE$998,22,FALSE)</f>
        <v>#N/A</v>
      </c>
    </row>
    <row r="112" spans="1:27" x14ac:dyDescent="0.3">
      <c r="A112" s="51">
        <f>VLOOKUP($M112,CornerStats!$A$3:$AE$998,5,FALSE)</f>
        <v>9</v>
      </c>
      <c r="B112" s="51">
        <f>VLOOKUP($M112,CornerStats!$A$3:$AE$998,6,FALSE)</f>
        <v>11</v>
      </c>
      <c r="C112" s="51">
        <f>VLOOKUP($M112,CornerStats!$A$3:$AE$998,8,FALSE)</f>
        <v>4.666666666666667</v>
      </c>
      <c r="D112" s="51">
        <f>VLOOKUP($M112,CornerStats!$A$3:$AE$998,9,FALSE)</f>
        <v>7</v>
      </c>
      <c r="E112" s="60">
        <f>VLOOKUP($M112,CornerStats!$A$3:$AE$998,11,FALSE)</f>
        <v>4.333333333333333</v>
      </c>
      <c r="F112" s="60">
        <f>VLOOKUP($M112,CornerStats!$A$3:$AE$998,12,FALSE)</f>
        <v>4</v>
      </c>
      <c r="G112" s="57">
        <f>VLOOKUP($M112,CornerStats!$A$3:$AE$998,14,FALSE)</f>
        <v>0.33333333333333331</v>
      </c>
      <c r="H112" s="57">
        <f>VLOOKUP($M112,CornerStats!$A$3:$AE$998,15,FALSE)</f>
        <v>1</v>
      </c>
      <c r="I112" s="57">
        <f>VLOOKUP($M112,CornerStats!$A$3:$AE$998,17,FALSE)</f>
        <v>0.33333333333333331</v>
      </c>
      <c r="J112" s="57">
        <f>VLOOKUP($M112,CornerStats!$A$3:$AE$998,18,FALSE)</f>
        <v>1</v>
      </c>
      <c r="K112" s="57">
        <f>VLOOKUP($M112,CornerStats!$A$3:$AE$998,20,FALSE)</f>
        <v>1</v>
      </c>
      <c r="L112" s="57">
        <f>VLOOKUP($M112,CornerStats!$A$3:$AE$998,21,FALSE)</f>
        <v>1</v>
      </c>
      <c r="M112" s="53" t="str">
        <f>Fixtures!A112</f>
        <v>Orléans</v>
      </c>
      <c r="N112" s="54">
        <f>Fixtures!D112</f>
        <v>43693</v>
      </c>
      <c r="O112" s="53" t="str">
        <f>Fixtures!B112</f>
        <v>Clermont</v>
      </c>
      <c r="P112" s="51">
        <f>VLOOKUP($O112,CornerStats!$A$3:$AE$998,5,FALSE)</f>
        <v>8</v>
      </c>
      <c r="Q112" s="51">
        <f>VLOOKUP($O112,CornerStats!$A$3:$AE$998,7,FALSE)</f>
        <v>5</v>
      </c>
      <c r="R112" s="51">
        <f>VLOOKUP($O112,CornerStats!$A$3:$AE$998,8,FALSE)</f>
        <v>5.666666666666667</v>
      </c>
      <c r="S112" s="51">
        <f>VLOOKUP($O112,CornerStats!$A$3:$AE$998,10,FALSE)</f>
        <v>4</v>
      </c>
      <c r="T112" s="60">
        <f>VLOOKUP($O112,CornerStats!$A$3:$AE$998,11,FALSE)</f>
        <v>2.3333333333333335</v>
      </c>
      <c r="U112" s="60">
        <f>VLOOKUP($O112,CornerStats!$A$3:$AE$998,13,FALSE)</f>
        <v>1</v>
      </c>
      <c r="V112" s="57">
        <f>VLOOKUP($O112,CornerStats!$A$3:$AE$998,14,FALSE)</f>
        <v>0.33333333333333331</v>
      </c>
      <c r="W112" s="57">
        <f>VLOOKUP($O112,CornerStats!$A$3:$AE$998,16,FALSE)</f>
        <v>0</v>
      </c>
      <c r="X112" s="57">
        <f>VLOOKUP($O112,CornerStats!$A$3:$AE$998,17,FALSE)</f>
        <v>0.33333333333333331</v>
      </c>
      <c r="Y112" s="57">
        <f>VLOOKUP($O112,CornerStats!$A$3:$AE$998,19,FALSE)</f>
        <v>0</v>
      </c>
      <c r="Z112" s="57">
        <f>VLOOKUP($O112,CornerStats!$A$3:$AE$998,20,FALSE)</f>
        <v>1</v>
      </c>
      <c r="AA112" s="57">
        <f>VLOOKUP($O112,CornerStats!$A$3:$AE$998,22,FALSE)</f>
        <v>1</v>
      </c>
    </row>
    <row r="113" spans="1:27" x14ac:dyDescent="0.3">
      <c r="A113" s="51">
        <f>VLOOKUP($M113,CornerStats!$A$3:$AE$998,5,FALSE)</f>
        <v>8.6666666666666661</v>
      </c>
      <c r="B113" s="51">
        <f>VLOOKUP($M113,CornerStats!$A$3:$AE$998,6,FALSE)</f>
        <v>8</v>
      </c>
      <c r="C113" s="51">
        <f>VLOOKUP($M113,CornerStats!$A$3:$AE$998,8,FALSE)</f>
        <v>3.6666666666666665</v>
      </c>
      <c r="D113" s="51">
        <f>VLOOKUP($M113,CornerStats!$A$3:$AE$998,9,FALSE)</f>
        <v>7</v>
      </c>
      <c r="E113" s="60">
        <f>VLOOKUP($M113,CornerStats!$A$3:$AE$998,11,FALSE)</f>
        <v>5</v>
      </c>
      <c r="F113" s="60">
        <f>VLOOKUP($M113,CornerStats!$A$3:$AE$998,12,FALSE)</f>
        <v>1</v>
      </c>
      <c r="G113" s="57">
        <f>VLOOKUP($M113,CornerStats!$A$3:$AE$998,14,FALSE)</f>
        <v>0.33333333333333331</v>
      </c>
      <c r="H113" s="57">
        <f>VLOOKUP($M113,CornerStats!$A$3:$AE$998,15,FALSE)</f>
        <v>0</v>
      </c>
      <c r="I113" s="57">
        <f>VLOOKUP($M113,CornerStats!$A$3:$AE$998,17,FALSE)</f>
        <v>0</v>
      </c>
      <c r="J113" s="57">
        <f>VLOOKUP($M113,CornerStats!$A$3:$AE$998,18,FALSE)</f>
        <v>0</v>
      </c>
      <c r="K113" s="57">
        <f>VLOOKUP($M113,CornerStats!$A$3:$AE$998,20,FALSE)</f>
        <v>1</v>
      </c>
      <c r="L113" s="57">
        <f>VLOOKUP($M113,CornerStats!$A$3:$AE$998,21,FALSE)</f>
        <v>1</v>
      </c>
      <c r="M113" s="53" t="str">
        <f>Fixtures!A113</f>
        <v>Paris</v>
      </c>
      <c r="N113" s="54">
        <f>Fixtures!D113</f>
        <v>43693</v>
      </c>
      <c r="O113" s="53" t="str">
        <f>Fixtures!B113</f>
        <v>Niort</v>
      </c>
      <c r="P113" s="51">
        <f>VLOOKUP($O113,CornerStats!$A$3:$AE$998,5,FALSE)</f>
        <v>7</v>
      </c>
      <c r="Q113" s="51">
        <f>VLOOKUP($O113,CornerStats!$A$3:$AE$998,7,FALSE)</f>
        <v>8</v>
      </c>
      <c r="R113" s="51">
        <f>VLOOKUP($O113,CornerStats!$A$3:$AE$998,8,FALSE)</f>
        <v>2.3333333333333335</v>
      </c>
      <c r="S113" s="51">
        <f>VLOOKUP($O113,CornerStats!$A$3:$AE$998,10,FALSE)</f>
        <v>3</v>
      </c>
      <c r="T113" s="60">
        <f>VLOOKUP($O113,CornerStats!$A$3:$AE$998,11,FALSE)</f>
        <v>4.666666666666667</v>
      </c>
      <c r="U113" s="60">
        <f>VLOOKUP($O113,CornerStats!$A$3:$AE$998,13,FALSE)</f>
        <v>5</v>
      </c>
      <c r="V113" s="57">
        <f>VLOOKUP($O113,CornerStats!$A$3:$AE$998,14,FALSE)</f>
        <v>0</v>
      </c>
      <c r="W113" s="57">
        <f>VLOOKUP($O113,CornerStats!$A$3:$AE$998,16,FALSE)</f>
        <v>0</v>
      </c>
      <c r="X113" s="57">
        <f>VLOOKUP($O113,CornerStats!$A$3:$AE$998,17,FALSE)</f>
        <v>0</v>
      </c>
      <c r="Y113" s="57">
        <f>VLOOKUP($O113,CornerStats!$A$3:$AE$998,19,FALSE)</f>
        <v>0</v>
      </c>
      <c r="Z113" s="57">
        <f>VLOOKUP($O113,CornerStats!$A$3:$AE$998,20,FALSE)</f>
        <v>1</v>
      </c>
      <c r="AA113" s="57">
        <f>VLOOKUP($O113,CornerStats!$A$3:$AE$998,22,FALSE)</f>
        <v>1</v>
      </c>
    </row>
    <row r="114" spans="1:27" x14ac:dyDescent="0.3">
      <c r="A114" s="51" t="e">
        <f>VLOOKUP($M114,CornerStats!$A$3:$AE$998,5,FALSE)</f>
        <v>#N/A</v>
      </c>
      <c r="B114" s="51" t="e">
        <f>VLOOKUP($M114,CornerStats!$A$3:$AE$998,6,FALSE)</f>
        <v>#N/A</v>
      </c>
      <c r="C114" s="51" t="e">
        <f>VLOOKUP($M114,CornerStats!$A$3:$AE$998,8,FALSE)</f>
        <v>#N/A</v>
      </c>
      <c r="D114" s="51" t="e">
        <f>VLOOKUP($M114,CornerStats!$A$3:$AE$998,9,FALSE)</f>
        <v>#N/A</v>
      </c>
      <c r="E114" s="60" t="e">
        <f>VLOOKUP($M114,CornerStats!$A$3:$AE$998,11,FALSE)</f>
        <v>#N/A</v>
      </c>
      <c r="F114" s="60" t="e">
        <f>VLOOKUP($M114,CornerStats!$A$3:$AE$998,12,FALSE)</f>
        <v>#N/A</v>
      </c>
      <c r="G114" s="57" t="e">
        <f>VLOOKUP($M114,CornerStats!$A$3:$AE$998,14,FALSE)</f>
        <v>#N/A</v>
      </c>
      <c r="H114" s="57" t="e">
        <f>VLOOKUP($M114,CornerStats!$A$3:$AE$998,15,FALSE)</f>
        <v>#N/A</v>
      </c>
      <c r="I114" s="57" t="e">
        <f>VLOOKUP($M114,CornerStats!$A$3:$AE$998,17,FALSE)</f>
        <v>#N/A</v>
      </c>
      <c r="J114" s="57" t="e">
        <f>VLOOKUP($M114,CornerStats!$A$3:$AE$998,18,FALSE)</f>
        <v>#N/A</v>
      </c>
      <c r="K114" s="57" t="e">
        <f>VLOOKUP($M114,CornerStats!$A$3:$AE$998,20,FALSE)</f>
        <v>#N/A</v>
      </c>
      <c r="L114" s="57" t="e">
        <f>VLOOKUP($M114,CornerStats!$A$3:$AE$998,21,FALSE)</f>
        <v>#N/A</v>
      </c>
      <c r="M114" s="53" t="str">
        <f>Fixtures!A114</f>
        <v>Denizlispor</v>
      </c>
      <c r="N114" s="54">
        <f>Fixtures!D114</f>
        <v>43693</v>
      </c>
      <c r="O114" s="53" t="str">
        <f>Fixtures!B114</f>
        <v>Galatasaray</v>
      </c>
      <c r="P114" s="51" t="e">
        <f>VLOOKUP($O114,CornerStats!$A$3:$AE$998,5,FALSE)</f>
        <v>#N/A</v>
      </c>
      <c r="Q114" s="51" t="e">
        <f>VLOOKUP($O114,CornerStats!$A$3:$AE$998,7,FALSE)</f>
        <v>#N/A</v>
      </c>
      <c r="R114" s="51" t="e">
        <f>VLOOKUP($O114,CornerStats!$A$3:$AE$998,8,FALSE)</f>
        <v>#N/A</v>
      </c>
      <c r="S114" s="51" t="e">
        <f>VLOOKUP($O114,CornerStats!$A$3:$AE$998,10,FALSE)</f>
        <v>#N/A</v>
      </c>
      <c r="T114" s="60" t="e">
        <f>VLOOKUP($O114,CornerStats!$A$3:$AE$998,11,FALSE)</f>
        <v>#N/A</v>
      </c>
      <c r="U114" s="60" t="e">
        <f>VLOOKUP($O114,CornerStats!$A$3:$AE$998,13,FALSE)</f>
        <v>#N/A</v>
      </c>
      <c r="V114" s="57" t="e">
        <f>VLOOKUP($O114,CornerStats!$A$3:$AE$998,14,FALSE)</f>
        <v>#N/A</v>
      </c>
      <c r="W114" s="57" t="e">
        <f>VLOOKUP($O114,CornerStats!$A$3:$AE$998,16,FALSE)</f>
        <v>#N/A</v>
      </c>
      <c r="X114" s="57" t="e">
        <f>VLOOKUP($O114,CornerStats!$A$3:$AE$998,17,FALSE)</f>
        <v>#N/A</v>
      </c>
      <c r="Y114" s="57" t="e">
        <f>VLOOKUP($O114,CornerStats!$A$3:$AE$998,19,FALSE)</f>
        <v>#N/A</v>
      </c>
      <c r="Z114" s="57" t="e">
        <f>VLOOKUP($O114,CornerStats!$A$3:$AE$998,20,FALSE)</f>
        <v>#N/A</v>
      </c>
      <c r="AA114" s="57" t="e">
        <f>VLOOKUP($O114,CornerStats!$A$3:$AE$998,22,FALSE)</f>
        <v>#N/A</v>
      </c>
    </row>
    <row r="115" spans="1:27" x14ac:dyDescent="0.3">
      <c r="A115" s="51" t="e">
        <f>VLOOKUP($M115,CornerStats!$A$3:$AE$998,5,FALSE)</f>
        <v>#N/A</v>
      </c>
      <c r="B115" s="51" t="e">
        <f>VLOOKUP($M115,CornerStats!$A$3:$AE$998,6,FALSE)</f>
        <v>#N/A</v>
      </c>
      <c r="C115" s="51" t="e">
        <f>VLOOKUP($M115,CornerStats!$A$3:$AE$998,8,FALSE)</f>
        <v>#N/A</v>
      </c>
      <c r="D115" s="51" t="e">
        <f>VLOOKUP($M115,CornerStats!$A$3:$AE$998,9,FALSE)</f>
        <v>#N/A</v>
      </c>
      <c r="E115" s="60" t="e">
        <f>VLOOKUP($M115,CornerStats!$A$3:$AE$998,11,FALSE)</f>
        <v>#N/A</v>
      </c>
      <c r="F115" s="60" t="e">
        <f>VLOOKUP($M115,CornerStats!$A$3:$AE$998,12,FALSE)</f>
        <v>#N/A</v>
      </c>
      <c r="G115" s="57" t="e">
        <f>VLOOKUP($M115,CornerStats!$A$3:$AE$998,14,FALSE)</f>
        <v>#N/A</v>
      </c>
      <c r="H115" s="57" t="e">
        <f>VLOOKUP($M115,CornerStats!$A$3:$AE$998,15,FALSE)</f>
        <v>#N/A</v>
      </c>
      <c r="I115" s="57" t="e">
        <f>VLOOKUP($M115,CornerStats!$A$3:$AE$998,17,FALSE)</f>
        <v>#N/A</v>
      </c>
      <c r="J115" s="57" t="e">
        <f>VLOOKUP($M115,CornerStats!$A$3:$AE$998,18,FALSE)</f>
        <v>#N/A</v>
      </c>
      <c r="K115" s="57" t="e">
        <f>VLOOKUP($M115,CornerStats!$A$3:$AE$998,20,FALSE)</f>
        <v>#N/A</v>
      </c>
      <c r="L115" s="57" t="e">
        <f>VLOOKUP($M115,CornerStats!$A$3:$AE$998,21,FALSE)</f>
        <v>#N/A</v>
      </c>
      <c r="M115" s="53" t="str">
        <f>Fixtures!A115</f>
        <v>Randers</v>
      </c>
      <c r="N115" s="54">
        <f>Fixtures!D115</f>
        <v>43693</v>
      </c>
      <c r="O115" s="53" t="str">
        <f>Fixtures!B115</f>
        <v>København</v>
      </c>
      <c r="P115" s="51" t="e">
        <f>VLOOKUP($O115,CornerStats!$A$3:$AE$998,5,FALSE)</f>
        <v>#N/A</v>
      </c>
      <c r="Q115" s="51" t="e">
        <f>VLOOKUP($O115,CornerStats!$A$3:$AE$998,7,FALSE)</f>
        <v>#N/A</v>
      </c>
      <c r="R115" s="51" t="e">
        <f>VLOOKUP($O115,CornerStats!$A$3:$AE$998,8,FALSE)</f>
        <v>#N/A</v>
      </c>
      <c r="S115" s="51" t="e">
        <f>VLOOKUP($O115,CornerStats!$A$3:$AE$998,10,FALSE)</f>
        <v>#N/A</v>
      </c>
      <c r="T115" s="60" t="e">
        <f>VLOOKUP($O115,CornerStats!$A$3:$AE$998,11,FALSE)</f>
        <v>#N/A</v>
      </c>
      <c r="U115" s="60" t="e">
        <f>VLOOKUP($O115,CornerStats!$A$3:$AE$998,13,FALSE)</f>
        <v>#N/A</v>
      </c>
      <c r="V115" s="57" t="e">
        <f>VLOOKUP($O115,CornerStats!$A$3:$AE$998,14,FALSE)</f>
        <v>#N/A</v>
      </c>
      <c r="W115" s="57" t="e">
        <f>VLOOKUP($O115,CornerStats!$A$3:$AE$998,16,FALSE)</f>
        <v>#N/A</v>
      </c>
      <c r="X115" s="57" t="e">
        <f>VLOOKUP($O115,CornerStats!$A$3:$AE$998,17,FALSE)</f>
        <v>#N/A</v>
      </c>
      <c r="Y115" s="57" t="e">
        <f>VLOOKUP($O115,CornerStats!$A$3:$AE$998,19,FALSE)</f>
        <v>#N/A</v>
      </c>
      <c r="Z115" s="57" t="e">
        <f>VLOOKUP($O115,CornerStats!$A$3:$AE$998,20,FALSE)</f>
        <v>#N/A</v>
      </c>
      <c r="AA115" s="57" t="e">
        <f>VLOOKUP($O115,CornerStats!$A$3:$AE$998,22,FALSE)</f>
        <v>#N/A</v>
      </c>
    </row>
    <row r="116" spans="1:27" x14ac:dyDescent="0.3">
      <c r="A116" s="51" t="e">
        <f>VLOOKUP($M116,CornerStats!$A$3:$AE$998,5,FALSE)</f>
        <v>#N/A</v>
      </c>
      <c r="B116" s="51" t="e">
        <f>VLOOKUP($M116,CornerStats!$A$3:$AE$998,6,FALSE)</f>
        <v>#N/A</v>
      </c>
      <c r="C116" s="51" t="e">
        <f>VLOOKUP($M116,CornerStats!$A$3:$AE$998,8,FALSE)</f>
        <v>#N/A</v>
      </c>
      <c r="D116" s="51" t="e">
        <f>VLOOKUP($M116,CornerStats!$A$3:$AE$998,9,FALSE)</f>
        <v>#N/A</v>
      </c>
      <c r="E116" s="60" t="e">
        <f>VLOOKUP($M116,CornerStats!$A$3:$AE$998,11,FALSE)</f>
        <v>#N/A</v>
      </c>
      <c r="F116" s="60" t="e">
        <f>VLOOKUP($M116,CornerStats!$A$3:$AE$998,12,FALSE)</f>
        <v>#N/A</v>
      </c>
      <c r="G116" s="57" t="e">
        <f>VLOOKUP($M116,CornerStats!$A$3:$AE$998,14,FALSE)</f>
        <v>#N/A</v>
      </c>
      <c r="H116" s="57" t="e">
        <f>VLOOKUP($M116,CornerStats!$A$3:$AE$998,15,FALSE)</f>
        <v>#N/A</v>
      </c>
      <c r="I116" s="57" t="e">
        <f>VLOOKUP($M116,CornerStats!$A$3:$AE$998,17,FALSE)</f>
        <v>#N/A</v>
      </c>
      <c r="J116" s="57" t="e">
        <f>VLOOKUP($M116,CornerStats!$A$3:$AE$998,18,FALSE)</f>
        <v>#N/A</v>
      </c>
      <c r="K116" s="57" t="e">
        <f>VLOOKUP($M116,CornerStats!$A$3:$AE$998,20,FALSE)</f>
        <v>#N/A</v>
      </c>
      <c r="L116" s="57" t="e">
        <f>VLOOKUP($M116,CornerStats!$A$3:$AE$998,21,FALSE)</f>
        <v>#N/A</v>
      </c>
      <c r="M116" s="53" t="str">
        <f>Fixtures!A116</f>
        <v>Nordsjælland</v>
      </c>
      <c r="N116" s="54">
        <f>Fixtures!D116</f>
        <v>43693</v>
      </c>
      <c r="O116" s="53" t="str">
        <f>Fixtures!B116</f>
        <v>OB</v>
      </c>
      <c r="P116" s="51" t="e">
        <f>VLOOKUP($O116,CornerStats!$A$3:$AE$998,5,FALSE)</f>
        <v>#N/A</v>
      </c>
      <c r="Q116" s="51" t="e">
        <f>VLOOKUP($O116,CornerStats!$A$3:$AE$998,7,FALSE)</f>
        <v>#N/A</v>
      </c>
      <c r="R116" s="51" t="e">
        <f>VLOOKUP($O116,CornerStats!$A$3:$AE$998,8,FALSE)</f>
        <v>#N/A</v>
      </c>
      <c r="S116" s="51" t="e">
        <f>VLOOKUP($O116,CornerStats!$A$3:$AE$998,10,FALSE)</f>
        <v>#N/A</v>
      </c>
      <c r="T116" s="60" t="e">
        <f>VLOOKUP($O116,CornerStats!$A$3:$AE$998,11,FALSE)</f>
        <v>#N/A</v>
      </c>
      <c r="U116" s="60" t="e">
        <f>VLOOKUP($O116,CornerStats!$A$3:$AE$998,13,FALSE)</f>
        <v>#N/A</v>
      </c>
      <c r="V116" s="57" t="e">
        <f>VLOOKUP($O116,CornerStats!$A$3:$AE$998,14,FALSE)</f>
        <v>#N/A</v>
      </c>
      <c r="W116" s="57" t="e">
        <f>VLOOKUP($O116,CornerStats!$A$3:$AE$998,16,FALSE)</f>
        <v>#N/A</v>
      </c>
      <c r="X116" s="57" t="e">
        <f>VLOOKUP($O116,CornerStats!$A$3:$AE$998,17,FALSE)</f>
        <v>#N/A</v>
      </c>
      <c r="Y116" s="57" t="e">
        <f>VLOOKUP($O116,CornerStats!$A$3:$AE$998,19,FALSE)</f>
        <v>#N/A</v>
      </c>
      <c r="Z116" s="57" t="e">
        <f>VLOOKUP($O116,CornerStats!$A$3:$AE$998,20,FALSE)</f>
        <v>#N/A</v>
      </c>
      <c r="AA116" s="57" t="e">
        <f>VLOOKUP($O116,CornerStats!$A$3:$AE$998,22,FALSE)</f>
        <v>#N/A</v>
      </c>
    </row>
    <row r="117" spans="1:27" x14ac:dyDescent="0.3">
      <c r="A117" s="51" t="e">
        <f>VLOOKUP($M117,CornerStats!$A$3:$AE$998,5,FALSE)</f>
        <v>#N/A</v>
      </c>
      <c r="B117" s="51" t="e">
        <f>VLOOKUP($M117,CornerStats!$A$3:$AE$998,6,FALSE)</f>
        <v>#N/A</v>
      </c>
      <c r="C117" s="51" t="e">
        <f>VLOOKUP($M117,CornerStats!$A$3:$AE$998,8,FALSE)</f>
        <v>#N/A</v>
      </c>
      <c r="D117" s="51" t="e">
        <f>VLOOKUP($M117,CornerStats!$A$3:$AE$998,9,FALSE)</f>
        <v>#N/A</v>
      </c>
      <c r="E117" s="60" t="e">
        <f>VLOOKUP($M117,CornerStats!$A$3:$AE$998,11,FALSE)</f>
        <v>#N/A</v>
      </c>
      <c r="F117" s="60" t="e">
        <f>VLOOKUP($M117,CornerStats!$A$3:$AE$998,12,FALSE)</f>
        <v>#N/A</v>
      </c>
      <c r="G117" s="57" t="e">
        <f>VLOOKUP($M117,CornerStats!$A$3:$AE$998,14,FALSE)</f>
        <v>#N/A</v>
      </c>
      <c r="H117" s="57" t="e">
        <f>VLOOKUP($M117,CornerStats!$A$3:$AE$998,15,FALSE)</f>
        <v>#N/A</v>
      </c>
      <c r="I117" s="57" t="e">
        <f>VLOOKUP($M117,CornerStats!$A$3:$AE$998,17,FALSE)</f>
        <v>#N/A</v>
      </c>
      <c r="J117" s="57" t="e">
        <f>VLOOKUP($M117,CornerStats!$A$3:$AE$998,18,FALSE)</f>
        <v>#N/A</v>
      </c>
      <c r="K117" s="57" t="e">
        <f>VLOOKUP($M117,CornerStats!$A$3:$AE$998,20,FALSE)</f>
        <v>#N/A</v>
      </c>
      <c r="L117" s="57" t="e">
        <f>VLOOKUP($M117,CornerStats!$A$3:$AE$998,21,FALSE)</f>
        <v>#N/A</v>
      </c>
      <c r="M117" s="53" t="str">
        <f>Fixtures!A117</f>
        <v>Orenburg</v>
      </c>
      <c r="N117" s="54">
        <f>Fixtures!D117</f>
        <v>43693</v>
      </c>
      <c r="O117" s="53" t="str">
        <f>Fixtures!B117</f>
        <v>Sochi</v>
      </c>
      <c r="P117" s="51" t="e">
        <f>VLOOKUP($O117,CornerStats!$A$3:$AE$998,5,FALSE)</f>
        <v>#N/A</v>
      </c>
      <c r="Q117" s="51" t="e">
        <f>VLOOKUP($O117,CornerStats!$A$3:$AE$998,7,FALSE)</f>
        <v>#N/A</v>
      </c>
      <c r="R117" s="51" t="e">
        <f>VLOOKUP($O117,CornerStats!$A$3:$AE$998,8,FALSE)</f>
        <v>#N/A</v>
      </c>
      <c r="S117" s="51" t="e">
        <f>VLOOKUP($O117,CornerStats!$A$3:$AE$998,10,FALSE)</f>
        <v>#N/A</v>
      </c>
      <c r="T117" s="60" t="e">
        <f>VLOOKUP($O117,CornerStats!$A$3:$AE$998,11,FALSE)</f>
        <v>#N/A</v>
      </c>
      <c r="U117" s="60" t="e">
        <f>VLOOKUP($O117,CornerStats!$A$3:$AE$998,13,FALSE)</f>
        <v>#N/A</v>
      </c>
      <c r="V117" s="57" t="e">
        <f>VLOOKUP($O117,CornerStats!$A$3:$AE$998,14,FALSE)</f>
        <v>#N/A</v>
      </c>
      <c r="W117" s="57" t="e">
        <f>VLOOKUP($O117,CornerStats!$A$3:$AE$998,16,FALSE)</f>
        <v>#N/A</v>
      </c>
      <c r="X117" s="57" t="e">
        <f>VLOOKUP($O117,CornerStats!$A$3:$AE$998,17,FALSE)</f>
        <v>#N/A</v>
      </c>
      <c r="Y117" s="57" t="e">
        <f>VLOOKUP($O117,CornerStats!$A$3:$AE$998,19,FALSE)</f>
        <v>#N/A</v>
      </c>
      <c r="Z117" s="57" t="e">
        <f>VLOOKUP($O117,CornerStats!$A$3:$AE$998,20,FALSE)</f>
        <v>#N/A</v>
      </c>
      <c r="AA117" s="57" t="e">
        <f>VLOOKUP($O117,CornerStats!$A$3:$AE$998,22,FALSE)</f>
        <v>#N/A</v>
      </c>
    </row>
    <row r="118" spans="1:27" x14ac:dyDescent="0.3">
      <c r="A118" s="51" t="e">
        <f>VLOOKUP($M118,CornerStats!$A$3:$AE$998,5,FALSE)</f>
        <v>#N/A</v>
      </c>
      <c r="B118" s="51" t="e">
        <f>VLOOKUP($M118,CornerStats!$A$3:$AE$998,6,FALSE)</f>
        <v>#N/A</v>
      </c>
      <c r="C118" s="51" t="e">
        <f>VLOOKUP($M118,CornerStats!$A$3:$AE$998,8,FALSE)</f>
        <v>#N/A</v>
      </c>
      <c r="D118" s="51" t="e">
        <f>VLOOKUP($M118,CornerStats!$A$3:$AE$998,9,FALSE)</f>
        <v>#N/A</v>
      </c>
      <c r="E118" s="60" t="e">
        <f>VLOOKUP($M118,CornerStats!$A$3:$AE$998,11,FALSE)</f>
        <v>#N/A</v>
      </c>
      <c r="F118" s="60" t="e">
        <f>VLOOKUP($M118,CornerStats!$A$3:$AE$998,12,FALSE)</f>
        <v>#N/A</v>
      </c>
      <c r="G118" s="57" t="e">
        <f>VLOOKUP($M118,CornerStats!$A$3:$AE$998,14,FALSE)</f>
        <v>#N/A</v>
      </c>
      <c r="H118" s="57" t="e">
        <f>VLOOKUP($M118,CornerStats!$A$3:$AE$998,15,FALSE)</f>
        <v>#N/A</v>
      </c>
      <c r="I118" s="57" t="e">
        <f>VLOOKUP($M118,CornerStats!$A$3:$AE$998,17,FALSE)</f>
        <v>#N/A</v>
      </c>
      <c r="J118" s="57" t="e">
        <f>VLOOKUP($M118,CornerStats!$A$3:$AE$998,18,FALSE)</f>
        <v>#N/A</v>
      </c>
      <c r="K118" s="57" t="e">
        <f>VLOOKUP($M118,CornerStats!$A$3:$AE$998,20,FALSE)</f>
        <v>#N/A</v>
      </c>
      <c r="L118" s="57" t="e">
        <f>VLOOKUP($M118,CornerStats!$A$3:$AE$998,21,FALSE)</f>
        <v>#N/A</v>
      </c>
      <c r="M118" s="53" t="str">
        <f>Fixtures!A118</f>
        <v>Bohemians</v>
      </c>
      <c r="N118" s="54">
        <f>Fixtures!D118</f>
        <v>43693</v>
      </c>
      <c r="O118" s="53" t="str">
        <f>Fixtures!B118</f>
        <v>UCD</v>
      </c>
      <c r="P118" s="51" t="e">
        <f>VLOOKUP($O118,CornerStats!$A$3:$AE$998,5,FALSE)</f>
        <v>#N/A</v>
      </c>
      <c r="Q118" s="51" t="e">
        <f>VLOOKUP($O118,CornerStats!$A$3:$AE$998,7,FALSE)</f>
        <v>#N/A</v>
      </c>
      <c r="R118" s="51" t="e">
        <f>VLOOKUP($O118,CornerStats!$A$3:$AE$998,8,FALSE)</f>
        <v>#N/A</v>
      </c>
      <c r="S118" s="51" t="e">
        <f>VLOOKUP($O118,CornerStats!$A$3:$AE$998,10,FALSE)</f>
        <v>#N/A</v>
      </c>
      <c r="T118" s="60" t="e">
        <f>VLOOKUP($O118,CornerStats!$A$3:$AE$998,11,FALSE)</f>
        <v>#N/A</v>
      </c>
      <c r="U118" s="60" t="e">
        <f>VLOOKUP($O118,CornerStats!$A$3:$AE$998,13,FALSE)</f>
        <v>#N/A</v>
      </c>
      <c r="V118" s="57" t="e">
        <f>VLOOKUP($O118,CornerStats!$A$3:$AE$998,14,FALSE)</f>
        <v>#N/A</v>
      </c>
      <c r="W118" s="57" t="e">
        <f>VLOOKUP($O118,CornerStats!$A$3:$AE$998,16,FALSE)</f>
        <v>#N/A</v>
      </c>
      <c r="X118" s="57" t="e">
        <f>VLOOKUP($O118,CornerStats!$A$3:$AE$998,17,FALSE)</f>
        <v>#N/A</v>
      </c>
      <c r="Y118" s="57" t="e">
        <f>VLOOKUP($O118,CornerStats!$A$3:$AE$998,19,FALSE)</f>
        <v>#N/A</v>
      </c>
      <c r="Z118" s="57" t="e">
        <f>VLOOKUP($O118,CornerStats!$A$3:$AE$998,20,FALSE)</f>
        <v>#N/A</v>
      </c>
      <c r="AA118" s="57" t="e">
        <f>VLOOKUP($O118,CornerStats!$A$3:$AE$998,22,FALSE)</f>
        <v>#N/A</v>
      </c>
    </row>
    <row r="119" spans="1:27" x14ac:dyDescent="0.3">
      <c r="A119" s="51" t="e">
        <f>VLOOKUP($M119,CornerStats!$A$3:$AE$998,5,FALSE)</f>
        <v>#N/A</v>
      </c>
      <c r="B119" s="51" t="e">
        <f>VLOOKUP($M119,CornerStats!$A$3:$AE$998,6,FALSE)</f>
        <v>#N/A</v>
      </c>
      <c r="C119" s="51" t="e">
        <f>VLOOKUP($M119,CornerStats!$A$3:$AE$998,8,FALSE)</f>
        <v>#N/A</v>
      </c>
      <c r="D119" s="51" t="e">
        <f>VLOOKUP($M119,CornerStats!$A$3:$AE$998,9,FALSE)</f>
        <v>#N/A</v>
      </c>
      <c r="E119" s="60" t="e">
        <f>VLOOKUP($M119,CornerStats!$A$3:$AE$998,11,FALSE)</f>
        <v>#N/A</v>
      </c>
      <c r="F119" s="60" t="e">
        <f>VLOOKUP($M119,CornerStats!$A$3:$AE$998,12,FALSE)</f>
        <v>#N/A</v>
      </c>
      <c r="G119" s="57" t="e">
        <f>VLOOKUP($M119,CornerStats!$A$3:$AE$998,14,FALSE)</f>
        <v>#N/A</v>
      </c>
      <c r="H119" s="57" t="e">
        <f>VLOOKUP($M119,CornerStats!$A$3:$AE$998,15,FALSE)</f>
        <v>#N/A</v>
      </c>
      <c r="I119" s="57" t="e">
        <f>VLOOKUP($M119,CornerStats!$A$3:$AE$998,17,FALSE)</f>
        <v>#N/A</v>
      </c>
      <c r="J119" s="57" t="e">
        <f>VLOOKUP($M119,CornerStats!$A$3:$AE$998,18,FALSE)</f>
        <v>#N/A</v>
      </c>
      <c r="K119" s="57" t="e">
        <f>VLOOKUP($M119,CornerStats!$A$3:$AE$998,20,FALSE)</f>
        <v>#N/A</v>
      </c>
      <c r="L119" s="57" t="e">
        <f>VLOOKUP($M119,CornerStats!$A$3:$AE$998,21,FALSE)</f>
        <v>#N/A</v>
      </c>
      <c r="M119" s="53" t="str">
        <f>Fixtures!A119</f>
        <v>Derry City</v>
      </c>
      <c r="N119" s="54">
        <f>Fixtures!D119</f>
        <v>43693</v>
      </c>
      <c r="O119" s="53" t="str">
        <f>Fixtures!B119</f>
        <v>Shamrock Rovers</v>
      </c>
      <c r="P119" s="51" t="e">
        <f>VLOOKUP($O119,CornerStats!$A$3:$AE$998,5,FALSE)</f>
        <v>#N/A</v>
      </c>
      <c r="Q119" s="51" t="e">
        <f>VLOOKUP($O119,CornerStats!$A$3:$AE$998,7,FALSE)</f>
        <v>#N/A</v>
      </c>
      <c r="R119" s="51" t="e">
        <f>VLOOKUP($O119,CornerStats!$A$3:$AE$998,8,FALSE)</f>
        <v>#N/A</v>
      </c>
      <c r="S119" s="51" t="e">
        <f>VLOOKUP($O119,CornerStats!$A$3:$AE$998,10,FALSE)</f>
        <v>#N/A</v>
      </c>
      <c r="T119" s="60" t="e">
        <f>VLOOKUP($O119,CornerStats!$A$3:$AE$998,11,FALSE)</f>
        <v>#N/A</v>
      </c>
      <c r="U119" s="60" t="e">
        <f>VLOOKUP($O119,CornerStats!$A$3:$AE$998,13,FALSE)</f>
        <v>#N/A</v>
      </c>
      <c r="V119" s="57" t="e">
        <f>VLOOKUP($O119,CornerStats!$A$3:$AE$998,14,FALSE)</f>
        <v>#N/A</v>
      </c>
      <c r="W119" s="57" t="e">
        <f>VLOOKUP($O119,CornerStats!$A$3:$AE$998,16,FALSE)</f>
        <v>#N/A</v>
      </c>
      <c r="X119" s="57" t="e">
        <f>VLOOKUP($O119,CornerStats!$A$3:$AE$998,17,FALSE)</f>
        <v>#N/A</v>
      </c>
      <c r="Y119" s="57" t="e">
        <f>VLOOKUP($O119,CornerStats!$A$3:$AE$998,19,FALSE)</f>
        <v>#N/A</v>
      </c>
      <c r="Z119" s="57" t="e">
        <f>VLOOKUP($O119,CornerStats!$A$3:$AE$998,20,FALSE)</f>
        <v>#N/A</v>
      </c>
      <c r="AA119" s="57" t="e">
        <f>VLOOKUP($O119,CornerStats!$A$3:$AE$998,22,FALSE)</f>
        <v>#N/A</v>
      </c>
    </row>
    <row r="120" spans="1:27" x14ac:dyDescent="0.3">
      <c r="A120" s="51" t="e">
        <f>VLOOKUP($M120,CornerStats!$A$3:$AE$998,5,FALSE)</f>
        <v>#N/A</v>
      </c>
      <c r="B120" s="51" t="e">
        <f>VLOOKUP($M120,CornerStats!$A$3:$AE$998,6,FALSE)</f>
        <v>#N/A</v>
      </c>
      <c r="C120" s="51" t="e">
        <f>VLOOKUP($M120,CornerStats!$A$3:$AE$998,8,FALSE)</f>
        <v>#N/A</v>
      </c>
      <c r="D120" s="51" t="e">
        <f>VLOOKUP($M120,CornerStats!$A$3:$AE$998,9,FALSE)</f>
        <v>#N/A</v>
      </c>
      <c r="E120" s="60" t="e">
        <f>VLOOKUP($M120,CornerStats!$A$3:$AE$998,11,FALSE)</f>
        <v>#N/A</v>
      </c>
      <c r="F120" s="60" t="e">
        <f>VLOOKUP($M120,CornerStats!$A$3:$AE$998,12,FALSE)</f>
        <v>#N/A</v>
      </c>
      <c r="G120" s="57" t="e">
        <f>VLOOKUP($M120,CornerStats!$A$3:$AE$998,14,FALSE)</f>
        <v>#N/A</v>
      </c>
      <c r="H120" s="57" t="e">
        <f>VLOOKUP($M120,CornerStats!$A$3:$AE$998,15,FALSE)</f>
        <v>#N/A</v>
      </c>
      <c r="I120" s="57" t="e">
        <f>VLOOKUP($M120,CornerStats!$A$3:$AE$998,17,FALSE)</f>
        <v>#N/A</v>
      </c>
      <c r="J120" s="57" t="e">
        <f>VLOOKUP($M120,CornerStats!$A$3:$AE$998,18,FALSE)</f>
        <v>#N/A</v>
      </c>
      <c r="K120" s="57" t="e">
        <f>VLOOKUP($M120,CornerStats!$A$3:$AE$998,20,FALSE)</f>
        <v>#N/A</v>
      </c>
      <c r="L120" s="57" t="e">
        <f>VLOOKUP($M120,CornerStats!$A$3:$AE$998,21,FALSE)</f>
        <v>#N/A</v>
      </c>
      <c r="M120" s="53" t="str">
        <f>Fixtures!A120</f>
        <v>Dundalk</v>
      </c>
      <c r="N120" s="54">
        <f>Fixtures!D120</f>
        <v>43693</v>
      </c>
      <c r="O120" s="53" t="str">
        <f>Fixtures!B120</f>
        <v>Finn Harps</v>
      </c>
      <c r="P120" s="51" t="e">
        <f>VLOOKUP($O120,CornerStats!$A$3:$AE$998,5,FALSE)</f>
        <v>#N/A</v>
      </c>
      <c r="Q120" s="51" t="e">
        <f>VLOOKUP($O120,CornerStats!$A$3:$AE$998,7,FALSE)</f>
        <v>#N/A</v>
      </c>
      <c r="R120" s="51" t="e">
        <f>VLOOKUP($O120,CornerStats!$A$3:$AE$998,8,FALSE)</f>
        <v>#N/A</v>
      </c>
      <c r="S120" s="51" t="e">
        <f>VLOOKUP($O120,CornerStats!$A$3:$AE$998,10,FALSE)</f>
        <v>#N/A</v>
      </c>
      <c r="T120" s="60" t="e">
        <f>VLOOKUP($O120,CornerStats!$A$3:$AE$998,11,FALSE)</f>
        <v>#N/A</v>
      </c>
      <c r="U120" s="60" t="e">
        <f>VLOOKUP($O120,CornerStats!$A$3:$AE$998,13,FALSE)</f>
        <v>#N/A</v>
      </c>
      <c r="V120" s="57" t="e">
        <f>VLOOKUP($O120,CornerStats!$A$3:$AE$998,14,FALSE)</f>
        <v>#N/A</v>
      </c>
      <c r="W120" s="57" t="e">
        <f>VLOOKUP($O120,CornerStats!$A$3:$AE$998,16,FALSE)</f>
        <v>#N/A</v>
      </c>
      <c r="X120" s="57" t="e">
        <f>VLOOKUP($O120,CornerStats!$A$3:$AE$998,17,FALSE)</f>
        <v>#N/A</v>
      </c>
      <c r="Y120" s="57" t="e">
        <f>VLOOKUP($O120,CornerStats!$A$3:$AE$998,19,FALSE)</f>
        <v>#N/A</v>
      </c>
      <c r="Z120" s="57" t="e">
        <f>VLOOKUP($O120,CornerStats!$A$3:$AE$998,20,FALSE)</f>
        <v>#N/A</v>
      </c>
      <c r="AA120" s="57" t="e">
        <f>VLOOKUP($O120,CornerStats!$A$3:$AE$998,22,FALSE)</f>
        <v>#N/A</v>
      </c>
    </row>
    <row r="121" spans="1:27" x14ac:dyDescent="0.3">
      <c r="A121" s="51" t="e">
        <f>VLOOKUP($M121,CornerStats!$A$3:$AE$998,5,FALSE)</f>
        <v>#N/A</v>
      </c>
      <c r="B121" s="51" t="e">
        <f>VLOOKUP($M121,CornerStats!$A$3:$AE$998,6,FALSE)</f>
        <v>#N/A</v>
      </c>
      <c r="C121" s="51" t="e">
        <f>VLOOKUP($M121,CornerStats!$A$3:$AE$998,8,FALSE)</f>
        <v>#N/A</v>
      </c>
      <c r="D121" s="51" t="e">
        <f>VLOOKUP($M121,CornerStats!$A$3:$AE$998,9,FALSE)</f>
        <v>#N/A</v>
      </c>
      <c r="E121" s="60" t="e">
        <f>VLOOKUP($M121,CornerStats!$A$3:$AE$998,11,FALSE)</f>
        <v>#N/A</v>
      </c>
      <c r="F121" s="60" t="e">
        <f>VLOOKUP($M121,CornerStats!$A$3:$AE$998,12,FALSE)</f>
        <v>#N/A</v>
      </c>
      <c r="G121" s="57" t="e">
        <f>VLOOKUP($M121,CornerStats!$A$3:$AE$998,14,FALSE)</f>
        <v>#N/A</v>
      </c>
      <c r="H121" s="57" t="e">
        <f>VLOOKUP($M121,CornerStats!$A$3:$AE$998,15,FALSE)</f>
        <v>#N/A</v>
      </c>
      <c r="I121" s="57" t="e">
        <f>VLOOKUP($M121,CornerStats!$A$3:$AE$998,17,FALSE)</f>
        <v>#N/A</v>
      </c>
      <c r="J121" s="57" t="e">
        <f>VLOOKUP($M121,CornerStats!$A$3:$AE$998,18,FALSE)</f>
        <v>#N/A</v>
      </c>
      <c r="K121" s="57" t="e">
        <f>VLOOKUP($M121,CornerStats!$A$3:$AE$998,20,FALSE)</f>
        <v>#N/A</v>
      </c>
      <c r="L121" s="57" t="e">
        <f>VLOOKUP($M121,CornerStats!$A$3:$AE$998,21,FALSE)</f>
        <v>#N/A</v>
      </c>
      <c r="M121" s="53" t="str">
        <f>Fixtures!A121</f>
        <v>St Patrick's Athl.</v>
      </c>
      <c r="N121" s="54">
        <f>Fixtures!D121</f>
        <v>43693</v>
      </c>
      <c r="O121" s="53" t="str">
        <f>Fixtures!B121</f>
        <v>Sligo Rovers</v>
      </c>
      <c r="P121" s="51" t="e">
        <f>VLOOKUP($O121,CornerStats!$A$3:$AE$998,5,FALSE)</f>
        <v>#N/A</v>
      </c>
      <c r="Q121" s="51" t="e">
        <f>VLOOKUP($O121,CornerStats!$A$3:$AE$998,7,FALSE)</f>
        <v>#N/A</v>
      </c>
      <c r="R121" s="51" t="e">
        <f>VLOOKUP($O121,CornerStats!$A$3:$AE$998,8,FALSE)</f>
        <v>#N/A</v>
      </c>
      <c r="S121" s="51" t="e">
        <f>VLOOKUP($O121,CornerStats!$A$3:$AE$998,10,FALSE)</f>
        <v>#N/A</v>
      </c>
      <c r="T121" s="60" t="e">
        <f>VLOOKUP($O121,CornerStats!$A$3:$AE$998,11,FALSE)</f>
        <v>#N/A</v>
      </c>
      <c r="U121" s="60" t="e">
        <f>VLOOKUP($O121,CornerStats!$A$3:$AE$998,13,FALSE)</f>
        <v>#N/A</v>
      </c>
      <c r="V121" s="57" t="e">
        <f>VLOOKUP($O121,CornerStats!$A$3:$AE$998,14,FALSE)</f>
        <v>#N/A</v>
      </c>
      <c r="W121" s="57" t="e">
        <f>VLOOKUP($O121,CornerStats!$A$3:$AE$998,16,FALSE)</f>
        <v>#N/A</v>
      </c>
      <c r="X121" s="57" t="e">
        <f>VLOOKUP($O121,CornerStats!$A$3:$AE$998,17,FALSE)</f>
        <v>#N/A</v>
      </c>
      <c r="Y121" s="57" t="e">
        <f>VLOOKUP($O121,CornerStats!$A$3:$AE$998,19,FALSE)</f>
        <v>#N/A</v>
      </c>
      <c r="Z121" s="57" t="e">
        <f>VLOOKUP($O121,CornerStats!$A$3:$AE$998,20,FALSE)</f>
        <v>#N/A</v>
      </c>
      <c r="AA121" s="57" t="e">
        <f>VLOOKUP($O121,CornerStats!$A$3:$AE$998,22,FALSE)</f>
        <v>#N/A</v>
      </c>
    </row>
    <row r="122" spans="1:27" x14ac:dyDescent="0.3">
      <c r="A122" s="51" t="e">
        <f>VLOOKUP($M122,CornerStats!$A$3:$AE$998,5,FALSE)</f>
        <v>#N/A</v>
      </c>
      <c r="B122" s="51" t="e">
        <f>VLOOKUP($M122,CornerStats!$A$3:$AE$998,6,FALSE)</f>
        <v>#N/A</v>
      </c>
      <c r="C122" s="51" t="e">
        <f>VLOOKUP($M122,CornerStats!$A$3:$AE$998,8,FALSE)</f>
        <v>#N/A</v>
      </c>
      <c r="D122" s="51" t="e">
        <f>VLOOKUP($M122,CornerStats!$A$3:$AE$998,9,FALSE)</f>
        <v>#N/A</v>
      </c>
      <c r="E122" s="60" t="e">
        <f>VLOOKUP($M122,CornerStats!$A$3:$AE$998,11,FALSE)</f>
        <v>#N/A</v>
      </c>
      <c r="F122" s="60" t="e">
        <f>VLOOKUP($M122,CornerStats!$A$3:$AE$998,12,FALSE)</f>
        <v>#N/A</v>
      </c>
      <c r="G122" s="57" t="e">
        <f>VLOOKUP($M122,CornerStats!$A$3:$AE$998,14,FALSE)</f>
        <v>#N/A</v>
      </c>
      <c r="H122" s="57" t="e">
        <f>VLOOKUP($M122,CornerStats!$A$3:$AE$998,15,FALSE)</f>
        <v>#N/A</v>
      </c>
      <c r="I122" s="57" t="e">
        <f>VLOOKUP($M122,CornerStats!$A$3:$AE$998,17,FALSE)</f>
        <v>#N/A</v>
      </c>
      <c r="J122" s="57" t="e">
        <f>VLOOKUP($M122,CornerStats!$A$3:$AE$998,18,FALSE)</f>
        <v>#N/A</v>
      </c>
      <c r="K122" s="57" t="e">
        <f>VLOOKUP($M122,CornerStats!$A$3:$AE$998,20,FALSE)</f>
        <v>#N/A</v>
      </c>
      <c r="L122" s="57" t="e">
        <f>VLOOKUP($M122,CornerStats!$A$3:$AE$998,21,FALSE)</f>
        <v>#N/A</v>
      </c>
      <c r="M122" s="53" t="str">
        <f>Fixtures!A122</f>
        <v>Waterford</v>
      </c>
      <c r="N122" s="54">
        <f>Fixtures!D122</f>
        <v>43693</v>
      </c>
      <c r="O122" s="53" t="str">
        <f>Fixtures!B122</f>
        <v>Cork City</v>
      </c>
      <c r="P122" s="51" t="e">
        <f>VLOOKUP($O122,CornerStats!$A$3:$AE$998,5,FALSE)</f>
        <v>#N/A</v>
      </c>
      <c r="Q122" s="51" t="e">
        <f>VLOOKUP($O122,CornerStats!$A$3:$AE$998,7,FALSE)</f>
        <v>#N/A</v>
      </c>
      <c r="R122" s="51" t="e">
        <f>VLOOKUP($O122,CornerStats!$A$3:$AE$998,8,FALSE)</f>
        <v>#N/A</v>
      </c>
      <c r="S122" s="51" t="e">
        <f>VLOOKUP($O122,CornerStats!$A$3:$AE$998,10,FALSE)</f>
        <v>#N/A</v>
      </c>
      <c r="T122" s="60" t="e">
        <f>VLOOKUP($O122,CornerStats!$A$3:$AE$998,11,FALSE)</f>
        <v>#N/A</v>
      </c>
      <c r="U122" s="60" t="e">
        <f>VLOOKUP($O122,CornerStats!$A$3:$AE$998,13,FALSE)</f>
        <v>#N/A</v>
      </c>
      <c r="V122" s="57" t="e">
        <f>VLOOKUP($O122,CornerStats!$A$3:$AE$998,14,FALSE)</f>
        <v>#N/A</v>
      </c>
      <c r="W122" s="57" t="e">
        <f>VLOOKUP($O122,CornerStats!$A$3:$AE$998,16,FALSE)</f>
        <v>#N/A</v>
      </c>
      <c r="X122" s="57" t="e">
        <f>VLOOKUP($O122,CornerStats!$A$3:$AE$998,17,FALSE)</f>
        <v>#N/A</v>
      </c>
      <c r="Y122" s="57" t="e">
        <f>VLOOKUP($O122,CornerStats!$A$3:$AE$998,19,FALSE)</f>
        <v>#N/A</v>
      </c>
      <c r="Z122" s="57" t="e">
        <f>VLOOKUP($O122,CornerStats!$A$3:$AE$998,20,FALSE)</f>
        <v>#N/A</v>
      </c>
      <c r="AA122" s="57" t="e">
        <f>VLOOKUP($O122,CornerStats!$A$3:$AE$998,22,FALSE)</f>
        <v>#N/A</v>
      </c>
    </row>
    <row r="123" spans="1:27" x14ac:dyDescent="0.3">
      <c r="A123" s="51" t="e">
        <f>VLOOKUP($M123,CornerStats!$A$3:$AE$998,5,FALSE)</f>
        <v>#N/A</v>
      </c>
      <c r="B123" s="51" t="e">
        <f>VLOOKUP($M123,CornerStats!$A$3:$AE$998,6,FALSE)</f>
        <v>#N/A</v>
      </c>
      <c r="C123" s="51" t="e">
        <f>VLOOKUP($M123,CornerStats!$A$3:$AE$998,8,FALSE)</f>
        <v>#N/A</v>
      </c>
      <c r="D123" s="51" t="e">
        <f>VLOOKUP($M123,CornerStats!$A$3:$AE$998,9,FALSE)</f>
        <v>#N/A</v>
      </c>
      <c r="E123" s="60" t="e">
        <f>VLOOKUP($M123,CornerStats!$A$3:$AE$998,11,FALSE)</f>
        <v>#N/A</v>
      </c>
      <c r="F123" s="60" t="e">
        <f>VLOOKUP($M123,CornerStats!$A$3:$AE$998,12,FALSE)</f>
        <v>#N/A</v>
      </c>
      <c r="G123" s="57" t="e">
        <f>VLOOKUP($M123,CornerStats!$A$3:$AE$998,14,FALSE)</f>
        <v>#N/A</v>
      </c>
      <c r="H123" s="57" t="e">
        <f>VLOOKUP($M123,CornerStats!$A$3:$AE$998,15,FALSE)</f>
        <v>#N/A</v>
      </c>
      <c r="I123" s="57" t="e">
        <f>VLOOKUP($M123,CornerStats!$A$3:$AE$998,17,FALSE)</f>
        <v>#N/A</v>
      </c>
      <c r="J123" s="57" t="e">
        <f>VLOOKUP($M123,CornerStats!$A$3:$AE$998,18,FALSE)</f>
        <v>#N/A</v>
      </c>
      <c r="K123" s="57" t="e">
        <f>VLOOKUP($M123,CornerStats!$A$3:$AE$998,20,FALSE)</f>
        <v>#N/A</v>
      </c>
      <c r="L123" s="57" t="e">
        <f>VLOOKUP($M123,CornerStats!$A$3:$AE$998,21,FALSE)</f>
        <v>#N/A</v>
      </c>
      <c r="M123" s="53" t="str">
        <f>Fixtures!A123</f>
        <v>Club Brugge</v>
      </c>
      <c r="N123" s="54">
        <f>Fixtures!D123</f>
        <v>43693</v>
      </c>
      <c r="O123" s="53" t="str">
        <f>Fixtures!B123</f>
        <v>AS Eupen</v>
      </c>
      <c r="P123" s="51" t="e">
        <f>VLOOKUP($O123,CornerStats!$A$3:$AE$998,5,FALSE)</f>
        <v>#N/A</v>
      </c>
      <c r="Q123" s="51" t="e">
        <f>VLOOKUP($O123,CornerStats!$A$3:$AE$998,7,FALSE)</f>
        <v>#N/A</v>
      </c>
      <c r="R123" s="51" t="e">
        <f>VLOOKUP($O123,CornerStats!$A$3:$AE$998,8,FALSE)</f>
        <v>#N/A</v>
      </c>
      <c r="S123" s="51" t="e">
        <f>VLOOKUP($O123,CornerStats!$A$3:$AE$998,10,FALSE)</f>
        <v>#N/A</v>
      </c>
      <c r="T123" s="60" t="e">
        <f>VLOOKUP($O123,CornerStats!$A$3:$AE$998,11,FALSE)</f>
        <v>#N/A</v>
      </c>
      <c r="U123" s="60" t="e">
        <f>VLOOKUP($O123,CornerStats!$A$3:$AE$998,13,FALSE)</f>
        <v>#N/A</v>
      </c>
      <c r="V123" s="57" t="e">
        <f>VLOOKUP($O123,CornerStats!$A$3:$AE$998,14,FALSE)</f>
        <v>#N/A</v>
      </c>
      <c r="W123" s="57" t="e">
        <f>VLOOKUP($O123,CornerStats!$A$3:$AE$998,16,FALSE)</f>
        <v>#N/A</v>
      </c>
      <c r="X123" s="57" t="e">
        <f>VLOOKUP($O123,CornerStats!$A$3:$AE$998,17,FALSE)</f>
        <v>#N/A</v>
      </c>
      <c r="Y123" s="57" t="e">
        <f>VLOOKUP($O123,CornerStats!$A$3:$AE$998,19,FALSE)</f>
        <v>#N/A</v>
      </c>
      <c r="Z123" s="57" t="e">
        <f>VLOOKUP($O123,CornerStats!$A$3:$AE$998,20,FALSE)</f>
        <v>#N/A</v>
      </c>
      <c r="AA123" s="57" t="e">
        <f>VLOOKUP($O123,CornerStats!$A$3:$AE$998,22,FALSE)</f>
        <v>#N/A</v>
      </c>
    </row>
    <row r="124" spans="1:27" x14ac:dyDescent="0.3">
      <c r="A124" s="51" t="e">
        <f>VLOOKUP($M124,CornerStats!$A$3:$AE$998,5,FALSE)</f>
        <v>#N/A</v>
      </c>
      <c r="B124" s="51" t="e">
        <f>VLOOKUP($M124,CornerStats!$A$3:$AE$998,6,FALSE)</f>
        <v>#N/A</v>
      </c>
      <c r="C124" s="51" t="e">
        <f>VLOOKUP($M124,CornerStats!$A$3:$AE$998,8,FALSE)</f>
        <v>#N/A</v>
      </c>
      <c r="D124" s="51" t="e">
        <f>VLOOKUP($M124,CornerStats!$A$3:$AE$998,9,FALSE)</f>
        <v>#N/A</v>
      </c>
      <c r="E124" s="60" t="e">
        <f>VLOOKUP($M124,CornerStats!$A$3:$AE$998,11,FALSE)</f>
        <v>#N/A</v>
      </c>
      <c r="F124" s="60" t="e">
        <f>VLOOKUP($M124,CornerStats!$A$3:$AE$998,12,FALSE)</f>
        <v>#N/A</v>
      </c>
      <c r="G124" s="57" t="e">
        <f>VLOOKUP($M124,CornerStats!$A$3:$AE$998,14,FALSE)</f>
        <v>#N/A</v>
      </c>
      <c r="H124" s="57" t="e">
        <f>VLOOKUP($M124,CornerStats!$A$3:$AE$998,15,FALSE)</f>
        <v>#N/A</v>
      </c>
      <c r="I124" s="57" t="e">
        <f>VLOOKUP($M124,CornerStats!$A$3:$AE$998,17,FALSE)</f>
        <v>#N/A</v>
      </c>
      <c r="J124" s="57" t="e">
        <f>VLOOKUP($M124,CornerStats!$A$3:$AE$998,18,FALSE)</f>
        <v>#N/A</v>
      </c>
      <c r="K124" s="57" t="e">
        <f>VLOOKUP($M124,CornerStats!$A$3:$AE$998,20,FALSE)</f>
        <v>#N/A</v>
      </c>
      <c r="L124" s="57" t="e">
        <f>VLOOKUP($M124,CornerStats!$A$3:$AE$998,21,FALSE)</f>
        <v>#N/A</v>
      </c>
      <c r="M124" s="53" t="str">
        <f>Fixtures!A124</f>
        <v>České Budějovice</v>
      </c>
      <c r="N124" s="54">
        <f>Fixtures!D124</f>
        <v>43693</v>
      </c>
      <c r="O124" s="53" t="str">
        <f>Fixtures!B124</f>
        <v>Slavia Praha</v>
      </c>
      <c r="P124" s="51" t="e">
        <f>VLOOKUP($O124,CornerStats!$A$3:$AE$998,5,FALSE)</f>
        <v>#N/A</v>
      </c>
      <c r="Q124" s="51" t="e">
        <f>VLOOKUP($O124,CornerStats!$A$3:$AE$998,7,FALSE)</f>
        <v>#N/A</v>
      </c>
      <c r="R124" s="51" t="e">
        <f>VLOOKUP($O124,CornerStats!$A$3:$AE$998,8,FALSE)</f>
        <v>#N/A</v>
      </c>
      <c r="S124" s="51" t="e">
        <f>VLOOKUP($O124,CornerStats!$A$3:$AE$998,10,FALSE)</f>
        <v>#N/A</v>
      </c>
      <c r="T124" s="60" t="e">
        <f>VLOOKUP($O124,CornerStats!$A$3:$AE$998,11,FALSE)</f>
        <v>#N/A</v>
      </c>
      <c r="U124" s="60" t="e">
        <f>VLOOKUP($O124,CornerStats!$A$3:$AE$998,13,FALSE)</f>
        <v>#N/A</v>
      </c>
      <c r="V124" s="57" t="e">
        <f>VLOOKUP($O124,CornerStats!$A$3:$AE$998,14,FALSE)</f>
        <v>#N/A</v>
      </c>
      <c r="W124" s="57" t="e">
        <f>VLOOKUP($O124,CornerStats!$A$3:$AE$998,16,FALSE)</f>
        <v>#N/A</v>
      </c>
      <c r="X124" s="57" t="e">
        <f>VLOOKUP($O124,CornerStats!$A$3:$AE$998,17,FALSE)</f>
        <v>#N/A</v>
      </c>
      <c r="Y124" s="57" t="e">
        <f>VLOOKUP($O124,CornerStats!$A$3:$AE$998,19,FALSE)</f>
        <v>#N/A</v>
      </c>
      <c r="Z124" s="57" t="e">
        <f>VLOOKUP($O124,CornerStats!$A$3:$AE$998,20,FALSE)</f>
        <v>#N/A</v>
      </c>
      <c r="AA124" s="57" t="e">
        <f>VLOOKUP($O124,CornerStats!$A$3:$AE$998,22,FALSE)</f>
        <v>#N/A</v>
      </c>
    </row>
    <row r="125" spans="1:27" x14ac:dyDescent="0.3">
      <c r="A125" s="51" t="e">
        <f>VLOOKUP($M125,CornerStats!$A$3:$AE$998,5,FALSE)</f>
        <v>#N/A</v>
      </c>
      <c r="B125" s="51" t="e">
        <f>VLOOKUP($M125,CornerStats!$A$3:$AE$998,6,FALSE)</f>
        <v>#N/A</v>
      </c>
      <c r="C125" s="51" t="e">
        <f>VLOOKUP($M125,CornerStats!$A$3:$AE$998,8,FALSE)</f>
        <v>#N/A</v>
      </c>
      <c r="D125" s="51" t="e">
        <f>VLOOKUP($M125,CornerStats!$A$3:$AE$998,9,FALSE)</f>
        <v>#N/A</v>
      </c>
      <c r="E125" s="60" t="e">
        <f>VLOOKUP($M125,CornerStats!$A$3:$AE$998,11,FALSE)</f>
        <v>#N/A</v>
      </c>
      <c r="F125" s="60" t="e">
        <f>VLOOKUP($M125,CornerStats!$A$3:$AE$998,12,FALSE)</f>
        <v>#N/A</v>
      </c>
      <c r="G125" s="57" t="e">
        <f>VLOOKUP($M125,CornerStats!$A$3:$AE$998,14,FALSE)</f>
        <v>#N/A</v>
      </c>
      <c r="H125" s="57" t="e">
        <f>VLOOKUP($M125,CornerStats!$A$3:$AE$998,15,FALSE)</f>
        <v>#N/A</v>
      </c>
      <c r="I125" s="57" t="e">
        <f>VLOOKUP($M125,CornerStats!$A$3:$AE$998,17,FALSE)</f>
        <v>#N/A</v>
      </c>
      <c r="J125" s="57" t="e">
        <f>VLOOKUP($M125,CornerStats!$A$3:$AE$998,18,FALSE)</f>
        <v>#N/A</v>
      </c>
      <c r="K125" s="57" t="e">
        <f>VLOOKUP($M125,CornerStats!$A$3:$AE$998,20,FALSE)</f>
        <v>#N/A</v>
      </c>
      <c r="L125" s="57" t="e">
        <f>VLOOKUP($M125,CornerStats!$A$3:$AE$998,21,FALSE)</f>
        <v>#N/A</v>
      </c>
      <c r="M125" s="53" t="str">
        <f>Fixtures!A125</f>
        <v>Dinamo Zagreb</v>
      </c>
      <c r="N125" s="54">
        <f>Fixtures!D125</f>
        <v>43693</v>
      </c>
      <c r="O125" s="53" t="str">
        <f>Fixtures!B125</f>
        <v>Inter Zaprešić</v>
      </c>
      <c r="P125" s="51" t="e">
        <f>VLOOKUP($O125,CornerStats!$A$3:$AE$998,5,FALSE)</f>
        <v>#N/A</v>
      </c>
      <c r="Q125" s="51" t="e">
        <f>VLOOKUP($O125,CornerStats!$A$3:$AE$998,7,FALSE)</f>
        <v>#N/A</v>
      </c>
      <c r="R125" s="51" t="e">
        <f>VLOOKUP($O125,CornerStats!$A$3:$AE$998,8,FALSE)</f>
        <v>#N/A</v>
      </c>
      <c r="S125" s="51" t="e">
        <f>VLOOKUP($O125,CornerStats!$A$3:$AE$998,10,FALSE)</f>
        <v>#N/A</v>
      </c>
      <c r="T125" s="60" t="e">
        <f>VLOOKUP($O125,CornerStats!$A$3:$AE$998,11,FALSE)</f>
        <v>#N/A</v>
      </c>
      <c r="U125" s="60" t="e">
        <f>VLOOKUP($O125,CornerStats!$A$3:$AE$998,13,FALSE)</f>
        <v>#N/A</v>
      </c>
      <c r="V125" s="57" t="e">
        <f>VLOOKUP($O125,CornerStats!$A$3:$AE$998,14,FALSE)</f>
        <v>#N/A</v>
      </c>
      <c r="W125" s="57" t="e">
        <f>VLOOKUP($O125,CornerStats!$A$3:$AE$998,16,FALSE)</f>
        <v>#N/A</v>
      </c>
      <c r="X125" s="57" t="e">
        <f>VLOOKUP($O125,CornerStats!$A$3:$AE$998,17,FALSE)</f>
        <v>#N/A</v>
      </c>
      <c r="Y125" s="57" t="e">
        <f>VLOOKUP($O125,CornerStats!$A$3:$AE$998,19,FALSE)</f>
        <v>#N/A</v>
      </c>
      <c r="Z125" s="57" t="e">
        <f>VLOOKUP($O125,CornerStats!$A$3:$AE$998,20,FALSE)</f>
        <v>#N/A</v>
      </c>
      <c r="AA125" s="57" t="e">
        <f>VLOOKUP($O125,CornerStats!$A$3:$AE$998,22,FALSE)</f>
        <v>#N/A</v>
      </c>
    </row>
    <row r="126" spans="1:27" x14ac:dyDescent="0.3">
      <c r="A126" s="51" t="e">
        <f>VLOOKUP($M126,CornerStats!$A$3:$AE$998,5,FALSE)</f>
        <v>#N/A</v>
      </c>
      <c r="B126" s="51" t="e">
        <f>VLOOKUP($M126,CornerStats!$A$3:$AE$998,6,FALSE)</f>
        <v>#N/A</v>
      </c>
      <c r="C126" s="51" t="e">
        <f>VLOOKUP($M126,CornerStats!$A$3:$AE$998,8,FALSE)</f>
        <v>#N/A</v>
      </c>
      <c r="D126" s="51" t="e">
        <f>VLOOKUP($M126,CornerStats!$A$3:$AE$998,9,FALSE)</f>
        <v>#N/A</v>
      </c>
      <c r="E126" s="60" t="e">
        <f>VLOOKUP($M126,CornerStats!$A$3:$AE$998,11,FALSE)</f>
        <v>#N/A</v>
      </c>
      <c r="F126" s="60" t="e">
        <f>VLOOKUP($M126,CornerStats!$A$3:$AE$998,12,FALSE)</f>
        <v>#N/A</v>
      </c>
      <c r="G126" s="57" t="e">
        <f>VLOOKUP($M126,CornerStats!$A$3:$AE$998,14,FALSE)</f>
        <v>#N/A</v>
      </c>
      <c r="H126" s="57" t="e">
        <f>VLOOKUP($M126,CornerStats!$A$3:$AE$998,15,FALSE)</f>
        <v>#N/A</v>
      </c>
      <c r="I126" s="57" t="e">
        <f>VLOOKUP($M126,CornerStats!$A$3:$AE$998,17,FALSE)</f>
        <v>#N/A</v>
      </c>
      <c r="J126" s="57" t="e">
        <f>VLOOKUP($M126,CornerStats!$A$3:$AE$998,18,FALSE)</f>
        <v>#N/A</v>
      </c>
      <c r="K126" s="57" t="e">
        <f>VLOOKUP($M126,CornerStats!$A$3:$AE$998,20,FALSE)</f>
        <v>#N/A</v>
      </c>
      <c r="L126" s="57" t="e">
        <f>VLOOKUP($M126,CornerStats!$A$3:$AE$998,21,FALSE)</f>
        <v>#N/A</v>
      </c>
      <c r="M126" s="53" t="str">
        <f>Fixtures!A126</f>
        <v>Inter Turku</v>
      </c>
      <c r="N126" s="54">
        <f>Fixtures!D126</f>
        <v>43693</v>
      </c>
      <c r="O126" s="53" t="str">
        <f>Fixtures!B126</f>
        <v>HIFK</v>
      </c>
      <c r="P126" s="51" t="e">
        <f>VLOOKUP($O126,CornerStats!$A$3:$AE$998,5,FALSE)</f>
        <v>#N/A</v>
      </c>
      <c r="Q126" s="51" t="e">
        <f>VLOOKUP($O126,CornerStats!$A$3:$AE$998,7,FALSE)</f>
        <v>#N/A</v>
      </c>
      <c r="R126" s="51" t="e">
        <f>VLOOKUP($O126,CornerStats!$A$3:$AE$998,8,FALSE)</f>
        <v>#N/A</v>
      </c>
      <c r="S126" s="51" t="e">
        <f>VLOOKUP($O126,CornerStats!$A$3:$AE$998,10,FALSE)</f>
        <v>#N/A</v>
      </c>
      <c r="T126" s="60" t="e">
        <f>VLOOKUP($O126,CornerStats!$A$3:$AE$998,11,FALSE)</f>
        <v>#N/A</v>
      </c>
      <c r="U126" s="60" t="e">
        <f>VLOOKUP($O126,CornerStats!$A$3:$AE$998,13,FALSE)</f>
        <v>#N/A</v>
      </c>
      <c r="V126" s="57" t="e">
        <f>VLOOKUP($O126,CornerStats!$A$3:$AE$998,14,FALSE)</f>
        <v>#N/A</v>
      </c>
      <c r="W126" s="57" t="e">
        <f>VLOOKUP($O126,CornerStats!$A$3:$AE$998,16,FALSE)</f>
        <v>#N/A</v>
      </c>
      <c r="X126" s="57" t="e">
        <f>VLOOKUP($O126,CornerStats!$A$3:$AE$998,17,FALSE)</f>
        <v>#N/A</v>
      </c>
      <c r="Y126" s="57" t="e">
        <f>VLOOKUP($O126,CornerStats!$A$3:$AE$998,19,FALSE)</f>
        <v>#N/A</v>
      </c>
      <c r="Z126" s="57" t="e">
        <f>VLOOKUP($O126,CornerStats!$A$3:$AE$998,20,FALSE)</f>
        <v>#N/A</v>
      </c>
      <c r="AA126" s="57" t="e">
        <f>VLOOKUP($O126,CornerStats!$A$3:$AE$998,22,FALSE)</f>
        <v>#N/A</v>
      </c>
    </row>
    <row r="127" spans="1:27" x14ac:dyDescent="0.3">
      <c r="A127" s="51" t="e">
        <f>VLOOKUP($M127,CornerStats!$A$3:$AE$998,5,FALSE)</f>
        <v>#N/A</v>
      </c>
      <c r="B127" s="51" t="e">
        <f>VLOOKUP($M127,CornerStats!$A$3:$AE$998,6,FALSE)</f>
        <v>#N/A</v>
      </c>
      <c r="C127" s="51" t="e">
        <f>VLOOKUP($M127,CornerStats!$A$3:$AE$998,8,FALSE)</f>
        <v>#N/A</v>
      </c>
      <c r="D127" s="51" t="e">
        <f>VLOOKUP($M127,CornerStats!$A$3:$AE$998,9,FALSE)</f>
        <v>#N/A</v>
      </c>
      <c r="E127" s="60" t="e">
        <f>VLOOKUP($M127,CornerStats!$A$3:$AE$998,11,FALSE)</f>
        <v>#N/A</v>
      </c>
      <c r="F127" s="60" t="e">
        <f>VLOOKUP($M127,CornerStats!$A$3:$AE$998,12,FALSE)</f>
        <v>#N/A</v>
      </c>
      <c r="G127" s="57" t="e">
        <f>VLOOKUP($M127,CornerStats!$A$3:$AE$998,14,FALSE)</f>
        <v>#N/A</v>
      </c>
      <c r="H127" s="57" t="e">
        <f>VLOOKUP($M127,CornerStats!$A$3:$AE$998,15,FALSE)</f>
        <v>#N/A</v>
      </c>
      <c r="I127" s="57" t="e">
        <f>VLOOKUP($M127,CornerStats!$A$3:$AE$998,17,FALSE)</f>
        <v>#N/A</v>
      </c>
      <c r="J127" s="57" t="e">
        <f>VLOOKUP($M127,CornerStats!$A$3:$AE$998,18,FALSE)</f>
        <v>#N/A</v>
      </c>
      <c r="K127" s="57" t="e">
        <f>VLOOKUP($M127,CornerStats!$A$3:$AE$998,20,FALSE)</f>
        <v>#N/A</v>
      </c>
      <c r="L127" s="57" t="e">
        <f>VLOOKUP($M127,CornerStats!$A$3:$AE$998,21,FALSE)</f>
        <v>#N/A</v>
      </c>
      <c r="M127" s="53" t="str">
        <f>Fixtures!A127</f>
        <v>Ilves</v>
      </c>
      <c r="N127" s="54">
        <f>Fixtures!D127</f>
        <v>43693</v>
      </c>
      <c r="O127" s="53" t="str">
        <f>Fixtures!B127</f>
        <v>KuPS</v>
      </c>
      <c r="P127" s="51" t="e">
        <f>VLOOKUP($O127,CornerStats!$A$3:$AE$998,5,FALSE)</f>
        <v>#N/A</v>
      </c>
      <c r="Q127" s="51" t="e">
        <f>VLOOKUP($O127,CornerStats!$A$3:$AE$998,7,FALSE)</f>
        <v>#N/A</v>
      </c>
      <c r="R127" s="51" t="e">
        <f>VLOOKUP($O127,CornerStats!$A$3:$AE$998,8,FALSE)</f>
        <v>#N/A</v>
      </c>
      <c r="S127" s="51" t="e">
        <f>VLOOKUP($O127,CornerStats!$A$3:$AE$998,10,FALSE)</f>
        <v>#N/A</v>
      </c>
      <c r="T127" s="60" t="e">
        <f>VLOOKUP($O127,CornerStats!$A$3:$AE$998,11,FALSE)</f>
        <v>#N/A</v>
      </c>
      <c r="U127" s="60" t="e">
        <f>VLOOKUP($O127,CornerStats!$A$3:$AE$998,13,FALSE)</f>
        <v>#N/A</v>
      </c>
      <c r="V127" s="57" t="e">
        <f>VLOOKUP($O127,CornerStats!$A$3:$AE$998,14,FALSE)</f>
        <v>#N/A</v>
      </c>
      <c r="W127" s="57" t="e">
        <f>VLOOKUP($O127,CornerStats!$A$3:$AE$998,16,FALSE)</f>
        <v>#N/A</v>
      </c>
      <c r="X127" s="57" t="e">
        <f>VLOOKUP($O127,CornerStats!$A$3:$AE$998,17,FALSE)</f>
        <v>#N/A</v>
      </c>
      <c r="Y127" s="57" t="e">
        <f>VLOOKUP($O127,CornerStats!$A$3:$AE$998,19,FALSE)</f>
        <v>#N/A</v>
      </c>
      <c r="Z127" s="57" t="e">
        <f>VLOOKUP($O127,CornerStats!$A$3:$AE$998,20,FALSE)</f>
        <v>#N/A</v>
      </c>
      <c r="AA127" s="57" t="e">
        <f>VLOOKUP($O127,CornerStats!$A$3:$AE$998,22,FALSE)</f>
        <v>#N/A</v>
      </c>
    </row>
    <row r="128" spans="1:27" x14ac:dyDescent="0.3">
      <c r="A128" s="51">
        <f>VLOOKUP($M128,CornerStats!$A$3:$AE$998,5,FALSE)</f>
        <v>9</v>
      </c>
      <c r="B128" s="51">
        <f>VLOOKUP($M128,CornerStats!$A$3:$AE$998,6,FALSE)</f>
        <v>12</v>
      </c>
      <c r="C128" s="51">
        <f>VLOOKUP($M128,CornerStats!$A$3:$AE$998,8,FALSE)</f>
        <v>5.5</v>
      </c>
      <c r="D128" s="51">
        <f>VLOOKUP($M128,CornerStats!$A$3:$AE$998,9,FALSE)</f>
        <v>7</v>
      </c>
      <c r="E128" s="60">
        <f>VLOOKUP($M128,CornerStats!$A$3:$AE$998,11,FALSE)</f>
        <v>3.5</v>
      </c>
      <c r="F128" s="60">
        <f>VLOOKUP($M128,CornerStats!$A$3:$AE$998,12,FALSE)</f>
        <v>5</v>
      </c>
      <c r="G128" s="57">
        <f>VLOOKUP($M128,CornerStats!$A$3:$AE$998,14,FALSE)</f>
        <v>0.5</v>
      </c>
      <c r="H128" s="57">
        <f>VLOOKUP($M128,CornerStats!$A$3:$AE$998,15,FALSE)</f>
        <v>1</v>
      </c>
      <c r="I128" s="57">
        <f>VLOOKUP($M128,CornerStats!$A$3:$AE$998,17,FALSE)</f>
        <v>0.5</v>
      </c>
      <c r="J128" s="57">
        <f>VLOOKUP($M128,CornerStats!$A$3:$AE$998,18,FALSE)</f>
        <v>1</v>
      </c>
      <c r="K128" s="57">
        <f>VLOOKUP($M128,CornerStats!$A$3:$AE$998,20,FALSE)</f>
        <v>0.5</v>
      </c>
      <c r="L128" s="57">
        <f>VLOOKUP($M128,CornerStats!$A$3:$AE$998,21,FALSE)</f>
        <v>0</v>
      </c>
      <c r="M128" s="53" t="str">
        <f>Fixtures!A128</f>
        <v>Arsenal</v>
      </c>
      <c r="N128" s="54">
        <f>Fixtures!D128</f>
        <v>43694</v>
      </c>
      <c r="O128" s="53" t="str">
        <f>Fixtures!B128</f>
        <v>Burnley</v>
      </c>
      <c r="P128" s="51">
        <f>VLOOKUP($O128,CornerStats!$A$3:$AE$998,5,FALSE)</f>
        <v>9</v>
      </c>
      <c r="Q128" s="51" t="e">
        <f>VLOOKUP($O128,CornerStats!$A$3:$AE$998,7,FALSE)</f>
        <v>#DIV/0!</v>
      </c>
      <c r="R128" s="51">
        <f>VLOOKUP($O128,CornerStats!$A$3:$AE$998,8,FALSE)</f>
        <v>2</v>
      </c>
      <c r="S128" s="51" t="e">
        <f>VLOOKUP($O128,CornerStats!$A$3:$AE$998,10,FALSE)</f>
        <v>#DIV/0!</v>
      </c>
      <c r="T128" s="60">
        <f>VLOOKUP($O128,CornerStats!$A$3:$AE$998,11,FALSE)</f>
        <v>7</v>
      </c>
      <c r="U128" s="60" t="e">
        <f>VLOOKUP($O128,CornerStats!$A$3:$AE$998,13,FALSE)</f>
        <v>#DIV/0!</v>
      </c>
      <c r="V128" s="57">
        <f>VLOOKUP($O128,CornerStats!$A$3:$AE$998,14,FALSE)</f>
        <v>1</v>
      </c>
      <c r="W128" s="57" t="e">
        <f>VLOOKUP($O128,CornerStats!$A$3:$AE$998,16,FALSE)</f>
        <v>#DIV/0!</v>
      </c>
      <c r="X128" s="57">
        <f>VLOOKUP($O128,CornerStats!$A$3:$AE$998,17,FALSE)</f>
        <v>0</v>
      </c>
      <c r="Y128" s="57" t="e">
        <f>VLOOKUP($O128,CornerStats!$A$3:$AE$998,19,FALSE)</f>
        <v>#DIV/0!</v>
      </c>
      <c r="Z128" s="57">
        <f>VLOOKUP($O128,CornerStats!$A$3:$AE$998,20,FALSE)</f>
        <v>1</v>
      </c>
      <c r="AA128" s="57" t="e">
        <f>VLOOKUP($O128,CornerStats!$A$3:$AE$998,22,FALSE)</f>
        <v>#DIV/0!</v>
      </c>
    </row>
    <row r="129" spans="1:27" x14ac:dyDescent="0.3">
      <c r="A129" s="51">
        <f>VLOOKUP($M129,CornerStats!$A$3:$AE$998,5,FALSE)</f>
        <v>14</v>
      </c>
      <c r="B129" s="51" t="e">
        <f>VLOOKUP($M129,CornerStats!$A$3:$AE$998,6,FALSE)</f>
        <v>#DIV/0!</v>
      </c>
      <c r="C129" s="51">
        <f>VLOOKUP($M129,CornerStats!$A$3:$AE$998,8,FALSE)</f>
        <v>0</v>
      </c>
      <c r="D129" s="51" t="e">
        <f>VLOOKUP($M129,CornerStats!$A$3:$AE$998,9,FALSE)</f>
        <v>#DIV/0!</v>
      </c>
      <c r="E129" s="60">
        <f>VLOOKUP($M129,CornerStats!$A$3:$AE$998,11,FALSE)</f>
        <v>14</v>
      </c>
      <c r="F129" s="60" t="e">
        <f>VLOOKUP($M129,CornerStats!$A$3:$AE$998,12,FALSE)</f>
        <v>#DIV/0!</v>
      </c>
      <c r="G129" s="57">
        <f>VLOOKUP($M129,CornerStats!$A$3:$AE$998,14,FALSE)</f>
        <v>1</v>
      </c>
      <c r="H129" s="57" t="e">
        <f>VLOOKUP($M129,CornerStats!$A$3:$AE$998,15,FALSE)</f>
        <v>#DIV/0!</v>
      </c>
      <c r="I129" s="57">
        <f>VLOOKUP($M129,CornerStats!$A$3:$AE$998,17,FALSE)</f>
        <v>1</v>
      </c>
      <c r="J129" s="57" t="e">
        <f>VLOOKUP($M129,CornerStats!$A$3:$AE$998,18,FALSE)</f>
        <v>#DIV/0!</v>
      </c>
      <c r="K129" s="57">
        <f>VLOOKUP($M129,CornerStats!$A$3:$AE$998,20,FALSE)</f>
        <v>0</v>
      </c>
      <c r="L129" s="57" t="e">
        <f>VLOOKUP($M129,CornerStats!$A$3:$AE$998,21,FALSE)</f>
        <v>#DIV/0!</v>
      </c>
      <c r="M129" s="53" t="str">
        <f>Fixtures!A129</f>
        <v>Aston Villa</v>
      </c>
      <c r="N129" s="54">
        <f>Fixtures!D129</f>
        <v>43694</v>
      </c>
      <c r="O129" s="53" t="str">
        <f>Fixtures!B129</f>
        <v>AFC Bournemouth</v>
      </c>
      <c r="P129" s="51">
        <f>VLOOKUP($O129,CornerStats!$A$3:$AE$998,5,FALSE)</f>
        <v>7</v>
      </c>
      <c r="Q129" s="51" t="e">
        <f>VLOOKUP($O129,CornerStats!$A$3:$AE$998,7,FALSE)</f>
        <v>#DIV/0!</v>
      </c>
      <c r="R129" s="51">
        <f>VLOOKUP($O129,CornerStats!$A$3:$AE$998,8,FALSE)</f>
        <v>3</v>
      </c>
      <c r="S129" s="51" t="e">
        <f>VLOOKUP($O129,CornerStats!$A$3:$AE$998,10,FALSE)</f>
        <v>#DIV/0!</v>
      </c>
      <c r="T129" s="60">
        <f>VLOOKUP($O129,CornerStats!$A$3:$AE$998,11,FALSE)</f>
        <v>4</v>
      </c>
      <c r="U129" s="60" t="e">
        <f>VLOOKUP($O129,CornerStats!$A$3:$AE$998,13,FALSE)</f>
        <v>#DIV/0!</v>
      </c>
      <c r="V129" s="57">
        <f>VLOOKUP($O129,CornerStats!$A$3:$AE$998,14,FALSE)</f>
        <v>0</v>
      </c>
      <c r="W129" s="57" t="e">
        <f>VLOOKUP($O129,CornerStats!$A$3:$AE$998,16,FALSE)</f>
        <v>#DIV/0!</v>
      </c>
      <c r="X129" s="57">
        <f>VLOOKUP($O129,CornerStats!$A$3:$AE$998,17,FALSE)</f>
        <v>0</v>
      </c>
      <c r="Y129" s="57" t="e">
        <f>VLOOKUP($O129,CornerStats!$A$3:$AE$998,19,FALSE)</f>
        <v>#DIV/0!</v>
      </c>
      <c r="Z129" s="57">
        <f>VLOOKUP($O129,CornerStats!$A$3:$AE$998,20,FALSE)</f>
        <v>1</v>
      </c>
      <c r="AA129" s="57" t="e">
        <f>VLOOKUP($O129,CornerStats!$A$3:$AE$998,22,FALSE)</f>
        <v>#DIV/0!</v>
      </c>
    </row>
    <row r="130" spans="1:27" x14ac:dyDescent="0.3">
      <c r="A130" s="51">
        <f>VLOOKUP($M130,CornerStats!$A$3:$AE$998,5,FALSE)</f>
        <v>7</v>
      </c>
      <c r="B130" s="51" t="e">
        <f>VLOOKUP($M130,CornerStats!$A$3:$AE$998,6,FALSE)</f>
        <v>#DIV/0!</v>
      </c>
      <c r="C130" s="51">
        <f>VLOOKUP($M130,CornerStats!$A$3:$AE$998,8,FALSE)</f>
        <v>2</v>
      </c>
      <c r="D130" s="51" t="e">
        <f>VLOOKUP($M130,CornerStats!$A$3:$AE$998,9,FALSE)</f>
        <v>#DIV/0!</v>
      </c>
      <c r="E130" s="60">
        <f>VLOOKUP($M130,CornerStats!$A$3:$AE$998,11,FALSE)</f>
        <v>5</v>
      </c>
      <c r="F130" s="60" t="e">
        <f>VLOOKUP($M130,CornerStats!$A$3:$AE$998,12,FALSE)</f>
        <v>#DIV/0!</v>
      </c>
      <c r="G130" s="57">
        <f>VLOOKUP($M130,CornerStats!$A$3:$AE$998,14,FALSE)</f>
        <v>0</v>
      </c>
      <c r="H130" s="57" t="e">
        <f>VLOOKUP($M130,CornerStats!$A$3:$AE$998,15,FALSE)</f>
        <v>#DIV/0!</v>
      </c>
      <c r="I130" s="57">
        <f>VLOOKUP($M130,CornerStats!$A$3:$AE$998,17,FALSE)</f>
        <v>0</v>
      </c>
      <c r="J130" s="57" t="e">
        <f>VLOOKUP($M130,CornerStats!$A$3:$AE$998,18,FALSE)</f>
        <v>#DIV/0!</v>
      </c>
      <c r="K130" s="57">
        <f>VLOOKUP($M130,CornerStats!$A$3:$AE$998,20,FALSE)</f>
        <v>1</v>
      </c>
      <c r="L130" s="57" t="e">
        <f>VLOOKUP($M130,CornerStats!$A$3:$AE$998,21,FALSE)</f>
        <v>#DIV/0!</v>
      </c>
      <c r="M130" s="53" t="str">
        <f>Fixtures!A130</f>
        <v>Brighton &amp; Hove Albion</v>
      </c>
      <c r="N130" s="54">
        <f>Fixtures!D130</f>
        <v>43694</v>
      </c>
      <c r="O130" s="53" t="str">
        <f>Fixtures!B130</f>
        <v>West Ham United</v>
      </c>
      <c r="P130" s="51">
        <f>VLOOKUP($O130,CornerStats!$A$3:$AE$998,5,FALSE)</f>
        <v>2</v>
      </c>
      <c r="Q130" s="51" t="e">
        <f>VLOOKUP($O130,CornerStats!$A$3:$AE$998,7,FALSE)</f>
        <v>#DIV/0!</v>
      </c>
      <c r="R130" s="51">
        <f>VLOOKUP($O130,CornerStats!$A$3:$AE$998,8,FALSE)</f>
        <v>1</v>
      </c>
      <c r="S130" s="51" t="e">
        <f>VLOOKUP($O130,CornerStats!$A$3:$AE$998,10,FALSE)</f>
        <v>#DIV/0!</v>
      </c>
      <c r="T130" s="60">
        <f>VLOOKUP($O130,CornerStats!$A$3:$AE$998,11,FALSE)</f>
        <v>1</v>
      </c>
      <c r="U130" s="60" t="e">
        <f>VLOOKUP($O130,CornerStats!$A$3:$AE$998,13,FALSE)</f>
        <v>#DIV/0!</v>
      </c>
      <c r="V130" s="57">
        <f>VLOOKUP($O130,CornerStats!$A$3:$AE$998,14,FALSE)</f>
        <v>0</v>
      </c>
      <c r="W130" s="57" t="e">
        <f>VLOOKUP($O130,CornerStats!$A$3:$AE$998,16,FALSE)</f>
        <v>#DIV/0!</v>
      </c>
      <c r="X130" s="57">
        <f>VLOOKUP($O130,CornerStats!$A$3:$AE$998,17,FALSE)</f>
        <v>0</v>
      </c>
      <c r="Y130" s="57" t="e">
        <f>VLOOKUP($O130,CornerStats!$A$3:$AE$998,19,FALSE)</f>
        <v>#DIV/0!</v>
      </c>
      <c r="Z130" s="57">
        <f>VLOOKUP($O130,CornerStats!$A$3:$AE$998,20,FALSE)</f>
        <v>1</v>
      </c>
      <c r="AA130" s="57" t="e">
        <f>VLOOKUP($O130,CornerStats!$A$3:$AE$998,22,FALSE)</f>
        <v>#DIV/0!</v>
      </c>
    </row>
    <row r="131" spans="1:27" x14ac:dyDescent="0.3">
      <c r="A131" s="51">
        <f>VLOOKUP($M131,CornerStats!$A$3:$AE$998,5,FALSE)</f>
        <v>8</v>
      </c>
      <c r="B131" s="51" t="e">
        <f>VLOOKUP($M131,CornerStats!$A$3:$AE$998,6,FALSE)</f>
        <v>#DIV/0!</v>
      </c>
      <c r="C131" s="51">
        <f>VLOOKUP($M131,CornerStats!$A$3:$AE$998,8,FALSE)</f>
        <v>2</v>
      </c>
      <c r="D131" s="51" t="e">
        <f>VLOOKUP($M131,CornerStats!$A$3:$AE$998,9,FALSE)</f>
        <v>#DIV/0!</v>
      </c>
      <c r="E131" s="60">
        <f>VLOOKUP($M131,CornerStats!$A$3:$AE$998,11,FALSE)</f>
        <v>6</v>
      </c>
      <c r="F131" s="60" t="e">
        <f>VLOOKUP($M131,CornerStats!$A$3:$AE$998,12,FALSE)</f>
        <v>#DIV/0!</v>
      </c>
      <c r="G131" s="57">
        <f>VLOOKUP($M131,CornerStats!$A$3:$AE$998,14,FALSE)</f>
        <v>0</v>
      </c>
      <c r="H131" s="57" t="e">
        <f>VLOOKUP($M131,CornerStats!$A$3:$AE$998,15,FALSE)</f>
        <v>#DIV/0!</v>
      </c>
      <c r="I131" s="57">
        <f>VLOOKUP($M131,CornerStats!$A$3:$AE$998,17,FALSE)</f>
        <v>0</v>
      </c>
      <c r="J131" s="57" t="e">
        <f>VLOOKUP($M131,CornerStats!$A$3:$AE$998,18,FALSE)</f>
        <v>#DIV/0!</v>
      </c>
      <c r="K131" s="57">
        <f>VLOOKUP($M131,CornerStats!$A$3:$AE$998,20,FALSE)</f>
        <v>1</v>
      </c>
      <c r="L131" s="57" t="e">
        <f>VLOOKUP($M131,CornerStats!$A$3:$AE$998,21,FALSE)</f>
        <v>#DIV/0!</v>
      </c>
      <c r="M131" s="53" t="str">
        <f>Fixtures!A131</f>
        <v>Everton</v>
      </c>
      <c r="N131" s="54">
        <f>Fixtures!D131</f>
        <v>43694</v>
      </c>
      <c r="O131" s="53" t="str">
        <f>Fixtures!B131</f>
        <v>Watford</v>
      </c>
      <c r="P131" s="51">
        <f>VLOOKUP($O131,CornerStats!$A$3:$AE$998,5,FALSE)</f>
        <v>7</v>
      </c>
      <c r="Q131" s="51" t="e">
        <f>VLOOKUP($O131,CornerStats!$A$3:$AE$998,7,FALSE)</f>
        <v>#DIV/0!</v>
      </c>
      <c r="R131" s="51">
        <f>VLOOKUP($O131,CornerStats!$A$3:$AE$998,8,FALSE)</f>
        <v>5</v>
      </c>
      <c r="S131" s="51" t="e">
        <f>VLOOKUP($O131,CornerStats!$A$3:$AE$998,10,FALSE)</f>
        <v>#DIV/0!</v>
      </c>
      <c r="T131" s="60">
        <f>VLOOKUP($O131,CornerStats!$A$3:$AE$998,11,FALSE)</f>
        <v>2</v>
      </c>
      <c r="U131" s="60" t="e">
        <f>VLOOKUP($O131,CornerStats!$A$3:$AE$998,13,FALSE)</f>
        <v>#DIV/0!</v>
      </c>
      <c r="V131" s="57">
        <f>VLOOKUP($O131,CornerStats!$A$3:$AE$998,14,FALSE)</f>
        <v>0</v>
      </c>
      <c r="W131" s="57" t="e">
        <f>VLOOKUP($O131,CornerStats!$A$3:$AE$998,16,FALSE)</f>
        <v>#DIV/0!</v>
      </c>
      <c r="X131" s="57">
        <f>VLOOKUP($O131,CornerStats!$A$3:$AE$998,17,FALSE)</f>
        <v>0</v>
      </c>
      <c r="Y131" s="57" t="e">
        <f>VLOOKUP($O131,CornerStats!$A$3:$AE$998,19,FALSE)</f>
        <v>#DIV/0!</v>
      </c>
      <c r="Z131" s="57">
        <f>VLOOKUP($O131,CornerStats!$A$3:$AE$998,20,FALSE)</f>
        <v>1</v>
      </c>
      <c r="AA131" s="57" t="e">
        <f>VLOOKUP($O131,CornerStats!$A$3:$AE$998,22,FALSE)</f>
        <v>#DIV/0!</v>
      </c>
    </row>
    <row r="132" spans="1:27" x14ac:dyDescent="0.3">
      <c r="A132" s="51">
        <f>VLOOKUP($M132,CornerStats!$A$3:$AE$998,5,FALSE)</f>
        <v>2</v>
      </c>
      <c r="B132" s="51" t="e">
        <f>VLOOKUP($M132,CornerStats!$A$3:$AE$998,6,FALSE)</f>
        <v>#DIV/0!</v>
      </c>
      <c r="C132" s="51">
        <f>VLOOKUP($M132,CornerStats!$A$3:$AE$998,8,FALSE)</f>
        <v>1</v>
      </c>
      <c r="D132" s="51" t="e">
        <f>VLOOKUP($M132,CornerStats!$A$3:$AE$998,9,FALSE)</f>
        <v>#DIV/0!</v>
      </c>
      <c r="E132" s="60">
        <f>VLOOKUP($M132,CornerStats!$A$3:$AE$998,11,FALSE)</f>
        <v>1</v>
      </c>
      <c r="F132" s="60" t="e">
        <f>VLOOKUP($M132,CornerStats!$A$3:$AE$998,12,FALSE)</f>
        <v>#DIV/0!</v>
      </c>
      <c r="G132" s="57">
        <f>VLOOKUP($M132,CornerStats!$A$3:$AE$998,14,FALSE)</f>
        <v>0</v>
      </c>
      <c r="H132" s="57" t="e">
        <f>VLOOKUP($M132,CornerStats!$A$3:$AE$998,15,FALSE)</f>
        <v>#DIV/0!</v>
      </c>
      <c r="I132" s="57">
        <f>VLOOKUP($M132,CornerStats!$A$3:$AE$998,17,FALSE)</f>
        <v>0</v>
      </c>
      <c r="J132" s="57" t="e">
        <f>VLOOKUP($M132,CornerStats!$A$3:$AE$998,18,FALSE)</f>
        <v>#DIV/0!</v>
      </c>
      <c r="K132" s="57">
        <f>VLOOKUP($M132,CornerStats!$A$3:$AE$998,20,FALSE)</f>
        <v>1</v>
      </c>
      <c r="L132" s="57" t="e">
        <f>VLOOKUP($M132,CornerStats!$A$3:$AE$998,21,FALSE)</f>
        <v>#DIV/0!</v>
      </c>
      <c r="M132" s="53" t="str">
        <f>Fixtures!A132</f>
        <v>Manchester City</v>
      </c>
      <c r="N132" s="54">
        <f>Fixtures!D132</f>
        <v>43694</v>
      </c>
      <c r="O132" s="53" t="str">
        <f>Fixtures!B132</f>
        <v>Tottenham Hotspur</v>
      </c>
      <c r="P132" s="51">
        <f>VLOOKUP($O132,CornerStats!$A$3:$AE$998,5,FALSE)</f>
        <v>14</v>
      </c>
      <c r="Q132" s="51" t="e">
        <f>VLOOKUP($O132,CornerStats!$A$3:$AE$998,7,FALSE)</f>
        <v>#DIV/0!</v>
      </c>
      <c r="R132" s="51">
        <f>VLOOKUP($O132,CornerStats!$A$3:$AE$998,8,FALSE)</f>
        <v>14</v>
      </c>
      <c r="S132" s="51" t="e">
        <f>VLOOKUP($O132,CornerStats!$A$3:$AE$998,10,FALSE)</f>
        <v>#DIV/0!</v>
      </c>
      <c r="T132" s="60">
        <f>VLOOKUP($O132,CornerStats!$A$3:$AE$998,11,FALSE)</f>
        <v>0</v>
      </c>
      <c r="U132" s="60" t="e">
        <f>VLOOKUP($O132,CornerStats!$A$3:$AE$998,13,FALSE)</f>
        <v>#DIV/0!</v>
      </c>
      <c r="V132" s="57">
        <f>VLOOKUP($O132,CornerStats!$A$3:$AE$998,14,FALSE)</f>
        <v>1</v>
      </c>
      <c r="W132" s="57" t="e">
        <f>VLOOKUP($O132,CornerStats!$A$3:$AE$998,16,FALSE)</f>
        <v>#DIV/0!</v>
      </c>
      <c r="X132" s="57">
        <f>VLOOKUP($O132,CornerStats!$A$3:$AE$998,17,FALSE)</f>
        <v>1</v>
      </c>
      <c r="Y132" s="57" t="e">
        <f>VLOOKUP($O132,CornerStats!$A$3:$AE$998,19,FALSE)</f>
        <v>#DIV/0!</v>
      </c>
      <c r="Z132" s="57">
        <f>VLOOKUP($O132,CornerStats!$A$3:$AE$998,20,FALSE)</f>
        <v>0</v>
      </c>
      <c r="AA132" s="57" t="e">
        <f>VLOOKUP($O132,CornerStats!$A$3:$AE$998,22,FALSE)</f>
        <v>#DIV/0!</v>
      </c>
    </row>
    <row r="133" spans="1:27" x14ac:dyDescent="0.3">
      <c r="A133" s="51">
        <f>VLOOKUP($M133,CornerStats!$A$3:$AE$998,5,FALSE)</f>
        <v>13</v>
      </c>
      <c r="B133" s="51" t="e">
        <f>VLOOKUP($M133,CornerStats!$A$3:$AE$998,6,FALSE)</f>
        <v>#DIV/0!</v>
      </c>
      <c r="C133" s="51">
        <f>VLOOKUP($M133,CornerStats!$A$3:$AE$998,8,FALSE)</f>
        <v>2</v>
      </c>
      <c r="D133" s="51" t="e">
        <f>VLOOKUP($M133,CornerStats!$A$3:$AE$998,9,FALSE)</f>
        <v>#DIV/0!</v>
      </c>
      <c r="E133" s="60">
        <f>VLOOKUP($M133,CornerStats!$A$3:$AE$998,11,FALSE)</f>
        <v>11</v>
      </c>
      <c r="F133" s="60" t="e">
        <f>VLOOKUP($M133,CornerStats!$A$3:$AE$998,12,FALSE)</f>
        <v>#DIV/0!</v>
      </c>
      <c r="G133" s="57">
        <f>VLOOKUP($M133,CornerStats!$A$3:$AE$998,14,FALSE)</f>
        <v>1</v>
      </c>
      <c r="H133" s="57" t="e">
        <f>VLOOKUP($M133,CornerStats!$A$3:$AE$998,15,FALSE)</f>
        <v>#DIV/0!</v>
      </c>
      <c r="I133" s="57">
        <f>VLOOKUP($M133,CornerStats!$A$3:$AE$998,17,FALSE)</f>
        <v>1</v>
      </c>
      <c r="J133" s="57" t="e">
        <f>VLOOKUP($M133,CornerStats!$A$3:$AE$998,18,FALSE)</f>
        <v>#DIV/0!</v>
      </c>
      <c r="K133" s="57">
        <f>VLOOKUP($M133,CornerStats!$A$3:$AE$998,20,FALSE)</f>
        <v>0</v>
      </c>
      <c r="L133" s="57" t="e">
        <f>VLOOKUP($M133,CornerStats!$A$3:$AE$998,21,FALSE)</f>
        <v>#DIV/0!</v>
      </c>
      <c r="M133" s="53" t="str">
        <f>Fixtures!A133</f>
        <v>Norwich City</v>
      </c>
      <c r="N133" s="54">
        <f>Fixtures!D133</f>
        <v>43694</v>
      </c>
      <c r="O133" s="53" t="str">
        <f>Fixtures!B133</f>
        <v>Newcastle United</v>
      </c>
      <c r="P133" s="51" t="e">
        <f>VLOOKUP($O133,CornerStats!$A$3:$AE$998,5,FALSE)</f>
        <v>#DIV/0!</v>
      </c>
      <c r="Q133" s="51" t="e">
        <f>VLOOKUP($O133,CornerStats!$A$3:$AE$998,7,FALSE)</f>
        <v>#DIV/0!</v>
      </c>
      <c r="R133" s="51" t="e">
        <f>VLOOKUP($O133,CornerStats!$A$3:$AE$998,8,FALSE)</f>
        <v>#DIV/0!</v>
      </c>
      <c r="S133" s="51" t="e">
        <f>VLOOKUP($O133,CornerStats!$A$3:$AE$998,10,FALSE)</f>
        <v>#DIV/0!</v>
      </c>
      <c r="T133" s="60" t="e">
        <f>VLOOKUP($O133,CornerStats!$A$3:$AE$998,11,FALSE)</f>
        <v>#DIV/0!</v>
      </c>
      <c r="U133" s="60" t="e">
        <f>VLOOKUP($O133,CornerStats!$A$3:$AE$998,13,FALSE)</f>
        <v>#DIV/0!</v>
      </c>
      <c r="V133" s="57" t="e">
        <f>VLOOKUP($O133,CornerStats!$A$3:$AE$998,14,FALSE)</f>
        <v>#DIV/0!</v>
      </c>
      <c r="W133" s="57" t="e">
        <f>VLOOKUP($O133,CornerStats!$A$3:$AE$998,16,FALSE)</f>
        <v>#DIV/0!</v>
      </c>
      <c r="X133" s="57" t="e">
        <f>VLOOKUP($O133,CornerStats!$A$3:$AE$998,17,FALSE)</f>
        <v>#DIV/0!</v>
      </c>
      <c r="Y133" s="57" t="e">
        <f>VLOOKUP($O133,CornerStats!$A$3:$AE$998,19,FALSE)</f>
        <v>#DIV/0!</v>
      </c>
      <c r="Z133" s="57" t="e">
        <f>VLOOKUP($O133,CornerStats!$A$3:$AE$998,20,FALSE)</f>
        <v>#DIV/0!</v>
      </c>
      <c r="AA133" s="57" t="e">
        <f>VLOOKUP($O133,CornerStats!$A$3:$AE$998,22,FALSE)</f>
        <v>#DIV/0!</v>
      </c>
    </row>
    <row r="134" spans="1:27" x14ac:dyDescent="0.3">
      <c r="A134" s="51">
        <f>VLOOKUP($M134,CornerStats!$A$3:$AE$998,5,FALSE)</f>
        <v>9</v>
      </c>
      <c r="B134" s="51" t="e">
        <f>VLOOKUP($M134,CornerStats!$A$3:$AE$998,6,FALSE)</f>
        <v>#DIV/0!</v>
      </c>
      <c r="C134" s="51">
        <f>VLOOKUP($M134,CornerStats!$A$3:$AE$998,8,FALSE)</f>
        <v>7</v>
      </c>
      <c r="D134" s="51" t="e">
        <f>VLOOKUP($M134,CornerStats!$A$3:$AE$998,9,FALSE)</f>
        <v>#DIV/0!</v>
      </c>
      <c r="E134" s="60">
        <f>VLOOKUP($M134,CornerStats!$A$3:$AE$998,11,FALSE)</f>
        <v>2</v>
      </c>
      <c r="F134" s="60" t="e">
        <f>VLOOKUP($M134,CornerStats!$A$3:$AE$998,12,FALSE)</f>
        <v>#DIV/0!</v>
      </c>
      <c r="G134" s="57">
        <f>VLOOKUP($M134,CornerStats!$A$3:$AE$998,14,FALSE)</f>
        <v>1</v>
      </c>
      <c r="H134" s="57" t="e">
        <f>VLOOKUP($M134,CornerStats!$A$3:$AE$998,15,FALSE)</f>
        <v>#DIV/0!</v>
      </c>
      <c r="I134" s="57">
        <f>VLOOKUP($M134,CornerStats!$A$3:$AE$998,17,FALSE)</f>
        <v>0</v>
      </c>
      <c r="J134" s="57" t="e">
        <f>VLOOKUP($M134,CornerStats!$A$3:$AE$998,18,FALSE)</f>
        <v>#DIV/0!</v>
      </c>
      <c r="K134" s="57">
        <f>VLOOKUP($M134,CornerStats!$A$3:$AE$998,20,FALSE)</f>
        <v>1</v>
      </c>
      <c r="L134" s="57" t="e">
        <f>VLOOKUP($M134,CornerStats!$A$3:$AE$998,21,FALSE)</f>
        <v>#DIV/0!</v>
      </c>
      <c r="M134" s="53" t="str">
        <f>Fixtures!A134</f>
        <v>Southampton</v>
      </c>
      <c r="N134" s="54">
        <f>Fixtures!D134</f>
        <v>43694</v>
      </c>
      <c r="O134" s="53" t="str">
        <f>Fixtures!B134</f>
        <v>Liverpool</v>
      </c>
      <c r="P134" s="51">
        <f>VLOOKUP($O134,CornerStats!$A$3:$AE$998,5,FALSE)</f>
        <v>13</v>
      </c>
      <c r="Q134" s="51" t="e">
        <f>VLOOKUP($O134,CornerStats!$A$3:$AE$998,7,FALSE)</f>
        <v>#DIV/0!</v>
      </c>
      <c r="R134" s="51">
        <f>VLOOKUP($O134,CornerStats!$A$3:$AE$998,8,FALSE)</f>
        <v>11</v>
      </c>
      <c r="S134" s="51" t="e">
        <f>VLOOKUP($O134,CornerStats!$A$3:$AE$998,10,FALSE)</f>
        <v>#DIV/0!</v>
      </c>
      <c r="T134" s="60">
        <f>VLOOKUP($O134,CornerStats!$A$3:$AE$998,11,FALSE)</f>
        <v>2</v>
      </c>
      <c r="U134" s="60" t="e">
        <f>VLOOKUP($O134,CornerStats!$A$3:$AE$998,13,FALSE)</f>
        <v>#DIV/0!</v>
      </c>
      <c r="V134" s="57">
        <f>VLOOKUP($O134,CornerStats!$A$3:$AE$998,14,FALSE)</f>
        <v>1</v>
      </c>
      <c r="W134" s="57" t="e">
        <f>VLOOKUP($O134,CornerStats!$A$3:$AE$998,16,FALSE)</f>
        <v>#DIV/0!</v>
      </c>
      <c r="X134" s="57">
        <f>VLOOKUP($O134,CornerStats!$A$3:$AE$998,17,FALSE)</f>
        <v>1</v>
      </c>
      <c r="Y134" s="57" t="e">
        <f>VLOOKUP($O134,CornerStats!$A$3:$AE$998,19,FALSE)</f>
        <v>#DIV/0!</v>
      </c>
      <c r="Z134" s="57">
        <f>VLOOKUP($O134,CornerStats!$A$3:$AE$998,20,FALSE)</f>
        <v>0</v>
      </c>
      <c r="AA134" s="57" t="e">
        <f>VLOOKUP($O134,CornerStats!$A$3:$AE$998,22,FALSE)</f>
        <v>#DIV/0!</v>
      </c>
    </row>
    <row r="135" spans="1:27" x14ac:dyDescent="0.3">
      <c r="A135" s="51">
        <f>VLOOKUP($M135,CornerStats!$A$3:$AE$998,5,FALSE)</f>
        <v>5.5</v>
      </c>
      <c r="B135" s="51">
        <f>VLOOKUP($M135,CornerStats!$A$3:$AE$998,6,FALSE)</f>
        <v>5</v>
      </c>
      <c r="C135" s="51">
        <f>VLOOKUP($M135,CornerStats!$A$3:$AE$998,8,FALSE)</f>
        <v>3</v>
      </c>
      <c r="D135" s="51">
        <f>VLOOKUP($M135,CornerStats!$A$3:$AE$998,9,FALSE)</f>
        <v>2</v>
      </c>
      <c r="E135" s="60">
        <f>VLOOKUP($M135,CornerStats!$A$3:$AE$998,11,FALSE)</f>
        <v>2.5</v>
      </c>
      <c r="F135" s="60">
        <f>VLOOKUP($M135,CornerStats!$A$3:$AE$998,12,FALSE)</f>
        <v>3</v>
      </c>
      <c r="G135" s="57">
        <f>VLOOKUP($M135,CornerStats!$A$3:$AE$998,14,FALSE)</f>
        <v>0</v>
      </c>
      <c r="H135" s="57">
        <f>VLOOKUP($M135,CornerStats!$A$3:$AE$998,15,FALSE)</f>
        <v>0</v>
      </c>
      <c r="I135" s="57">
        <f>VLOOKUP($M135,CornerStats!$A$3:$AE$998,17,FALSE)</f>
        <v>0</v>
      </c>
      <c r="J135" s="57">
        <f>VLOOKUP($M135,CornerStats!$A$3:$AE$998,18,FALSE)</f>
        <v>0</v>
      </c>
      <c r="K135" s="57">
        <f>VLOOKUP($M135,CornerStats!$A$3:$AE$998,20,FALSE)</f>
        <v>1</v>
      </c>
      <c r="L135" s="57">
        <f>VLOOKUP($M135,CornerStats!$A$3:$AE$998,21,FALSE)</f>
        <v>1</v>
      </c>
      <c r="M135" s="53" t="str">
        <f>Fixtures!A135</f>
        <v>VVV</v>
      </c>
      <c r="N135" s="54">
        <f>Fixtures!D135</f>
        <v>43694</v>
      </c>
      <c r="O135" s="53" t="str">
        <f>Fixtures!B135</f>
        <v>Ajax</v>
      </c>
      <c r="P135" s="51">
        <f>VLOOKUP($O135,CornerStats!$A$3:$AE$998,5,FALSE)</f>
        <v>9.5</v>
      </c>
      <c r="Q135" s="51">
        <f>VLOOKUP($O135,CornerStats!$A$3:$AE$998,7,FALSE)</f>
        <v>9</v>
      </c>
      <c r="R135" s="51">
        <f>VLOOKUP($O135,CornerStats!$A$3:$AE$998,8,FALSE)</f>
        <v>8</v>
      </c>
      <c r="S135" s="51">
        <f>VLOOKUP($O135,CornerStats!$A$3:$AE$998,10,FALSE)</f>
        <v>9</v>
      </c>
      <c r="T135" s="60">
        <f>VLOOKUP($O135,CornerStats!$A$3:$AE$998,11,FALSE)</f>
        <v>1.5</v>
      </c>
      <c r="U135" s="60">
        <f>VLOOKUP($O135,CornerStats!$A$3:$AE$998,13,FALSE)</f>
        <v>0</v>
      </c>
      <c r="V135" s="57">
        <f>VLOOKUP($O135,CornerStats!$A$3:$AE$998,14,FALSE)</f>
        <v>1</v>
      </c>
      <c r="W135" s="57">
        <f>VLOOKUP($O135,CornerStats!$A$3:$AE$998,16,FALSE)</f>
        <v>1</v>
      </c>
      <c r="X135" s="57">
        <f>VLOOKUP($O135,CornerStats!$A$3:$AE$998,17,FALSE)</f>
        <v>0</v>
      </c>
      <c r="Y135" s="57">
        <f>VLOOKUP($O135,CornerStats!$A$3:$AE$998,19,FALSE)</f>
        <v>0</v>
      </c>
      <c r="Z135" s="57">
        <f>VLOOKUP($O135,CornerStats!$A$3:$AE$998,20,FALSE)</f>
        <v>1</v>
      </c>
      <c r="AA135" s="57">
        <f>VLOOKUP($O135,CornerStats!$A$3:$AE$998,22,FALSE)</f>
        <v>1</v>
      </c>
    </row>
    <row r="136" spans="1:27" x14ac:dyDescent="0.3">
      <c r="A136" s="51">
        <f>VLOOKUP($M136,CornerStats!$A$3:$AE$998,5,FALSE)</f>
        <v>10</v>
      </c>
      <c r="B136" s="51">
        <f>VLOOKUP($M136,CornerStats!$A$3:$AE$998,6,FALSE)</f>
        <v>10</v>
      </c>
      <c r="C136" s="51">
        <f>VLOOKUP($M136,CornerStats!$A$3:$AE$998,8,FALSE)</f>
        <v>5</v>
      </c>
      <c r="D136" s="51">
        <f>VLOOKUP($M136,CornerStats!$A$3:$AE$998,9,FALSE)</f>
        <v>5</v>
      </c>
      <c r="E136" s="60">
        <f>VLOOKUP($M136,CornerStats!$A$3:$AE$998,11,FALSE)</f>
        <v>5</v>
      </c>
      <c r="F136" s="60">
        <f>VLOOKUP($M136,CornerStats!$A$3:$AE$998,12,FALSE)</f>
        <v>5</v>
      </c>
      <c r="G136" s="57">
        <f>VLOOKUP($M136,CornerStats!$A$3:$AE$998,14,FALSE)</f>
        <v>1</v>
      </c>
      <c r="H136" s="57">
        <f>VLOOKUP($M136,CornerStats!$A$3:$AE$998,15,FALSE)</f>
        <v>1</v>
      </c>
      <c r="I136" s="57">
        <f>VLOOKUP($M136,CornerStats!$A$3:$AE$998,17,FALSE)</f>
        <v>0</v>
      </c>
      <c r="J136" s="57">
        <f>VLOOKUP($M136,CornerStats!$A$3:$AE$998,18,FALSE)</f>
        <v>0</v>
      </c>
      <c r="K136" s="57">
        <f>VLOOKUP($M136,CornerStats!$A$3:$AE$998,20,FALSE)</f>
        <v>1</v>
      </c>
      <c r="L136" s="57">
        <f>VLOOKUP($M136,CornerStats!$A$3:$AE$998,21,FALSE)</f>
        <v>1</v>
      </c>
      <c r="M136" s="53" t="str">
        <f>Fixtures!A136</f>
        <v>ADO Den Haag</v>
      </c>
      <c r="N136" s="54">
        <f>Fixtures!D136</f>
        <v>43694</v>
      </c>
      <c r="O136" s="53" t="str">
        <f>Fixtures!B136</f>
        <v>Sparta Rotterdam</v>
      </c>
      <c r="P136" s="51" t="e">
        <f>VLOOKUP($O136,CornerStats!$A$3:$AE$998,5,FALSE)</f>
        <v>#N/A</v>
      </c>
      <c r="Q136" s="51" t="e">
        <f>VLOOKUP($O136,CornerStats!$A$3:$AE$998,7,FALSE)</f>
        <v>#N/A</v>
      </c>
      <c r="R136" s="51" t="e">
        <f>VLOOKUP($O136,CornerStats!$A$3:$AE$998,8,FALSE)</f>
        <v>#N/A</v>
      </c>
      <c r="S136" s="51" t="e">
        <f>VLOOKUP($O136,CornerStats!$A$3:$AE$998,10,FALSE)</f>
        <v>#N/A</v>
      </c>
      <c r="T136" s="60" t="e">
        <f>VLOOKUP($O136,CornerStats!$A$3:$AE$998,11,FALSE)</f>
        <v>#N/A</v>
      </c>
      <c r="U136" s="60" t="e">
        <f>VLOOKUP($O136,CornerStats!$A$3:$AE$998,13,FALSE)</f>
        <v>#N/A</v>
      </c>
      <c r="V136" s="57" t="e">
        <f>VLOOKUP($O136,CornerStats!$A$3:$AE$998,14,FALSE)</f>
        <v>#N/A</v>
      </c>
      <c r="W136" s="57" t="e">
        <f>VLOOKUP($O136,CornerStats!$A$3:$AE$998,16,FALSE)</f>
        <v>#N/A</v>
      </c>
      <c r="X136" s="57" t="e">
        <f>VLOOKUP($O136,CornerStats!$A$3:$AE$998,17,FALSE)</f>
        <v>#N/A</v>
      </c>
      <c r="Y136" s="57" t="e">
        <f>VLOOKUP($O136,CornerStats!$A$3:$AE$998,19,FALSE)</f>
        <v>#N/A</v>
      </c>
      <c r="Z136" s="57" t="e">
        <f>VLOOKUP($O136,CornerStats!$A$3:$AE$998,20,FALSE)</f>
        <v>#N/A</v>
      </c>
      <c r="AA136" s="57" t="e">
        <f>VLOOKUP($O136,CornerStats!$A$3:$AE$998,22,FALSE)</f>
        <v>#N/A</v>
      </c>
    </row>
    <row r="137" spans="1:27" x14ac:dyDescent="0.3">
      <c r="A137" s="51">
        <f>VLOOKUP($M137,CornerStats!$A$3:$AE$998,5,FALSE)</f>
        <v>11.5</v>
      </c>
      <c r="B137" s="51">
        <f>VLOOKUP($M137,CornerStats!$A$3:$AE$998,6,FALSE)</f>
        <v>13</v>
      </c>
      <c r="C137" s="51">
        <f>VLOOKUP($M137,CornerStats!$A$3:$AE$998,8,FALSE)</f>
        <v>4.5</v>
      </c>
      <c r="D137" s="51">
        <f>VLOOKUP($M137,CornerStats!$A$3:$AE$998,9,FALSE)</f>
        <v>6</v>
      </c>
      <c r="E137" s="60">
        <f>VLOOKUP($M137,CornerStats!$A$3:$AE$998,11,FALSE)</f>
        <v>7</v>
      </c>
      <c r="F137" s="60">
        <f>VLOOKUP($M137,CornerStats!$A$3:$AE$998,12,FALSE)</f>
        <v>7</v>
      </c>
      <c r="G137" s="57">
        <f>VLOOKUP($M137,CornerStats!$A$3:$AE$998,14,FALSE)</f>
        <v>1</v>
      </c>
      <c r="H137" s="57">
        <f>VLOOKUP($M137,CornerStats!$A$3:$AE$998,15,FALSE)</f>
        <v>1</v>
      </c>
      <c r="I137" s="57">
        <f>VLOOKUP($M137,CornerStats!$A$3:$AE$998,17,FALSE)</f>
        <v>0.5</v>
      </c>
      <c r="J137" s="57">
        <f>VLOOKUP($M137,CornerStats!$A$3:$AE$998,18,FALSE)</f>
        <v>1</v>
      </c>
      <c r="K137" s="57">
        <f>VLOOKUP($M137,CornerStats!$A$3:$AE$998,20,FALSE)</f>
        <v>0.5</v>
      </c>
      <c r="L137" s="57">
        <f>VLOOKUP($M137,CornerStats!$A$3:$AE$998,21,FALSE)</f>
        <v>0</v>
      </c>
      <c r="M137" s="53" t="str">
        <f>Fixtures!A137</f>
        <v>Emmen</v>
      </c>
      <c r="N137" s="54">
        <f>Fixtures!D137</f>
        <v>43694</v>
      </c>
      <c r="O137" s="53" t="str">
        <f>Fixtures!B137</f>
        <v>Heerenveen</v>
      </c>
      <c r="P137" s="51">
        <f>VLOOKUP($O137,CornerStats!$A$3:$AE$998,5,FALSE)</f>
        <v>6</v>
      </c>
      <c r="Q137" s="51">
        <f>VLOOKUP($O137,CornerStats!$A$3:$AE$998,7,FALSE)</f>
        <v>6</v>
      </c>
      <c r="R137" s="51">
        <f>VLOOKUP($O137,CornerStats!$A$3:$AE$998,8,FALSE)</f>
        <v>2</v>
      </c>
      <c r="S137" s="51">
        <f>VLOOKUP($O137,CornerStats!$A$3:$AE$998,10,FALSE)</f>
        <v>2</v>
      </c>
      <c r="T137" s="60">
        <f>VLOOKUP($O137,CornerStats!$A$3:$AE$998,11,FALSE)</f>
        <v>4</v>
      </c>
      <c r="U137" s="60">
        <f>VLOOKUP($O137,CornerStats!$A$3:$AE$998,13,FALSE)</f>
        <v>4</v>
      </c>
      <c r="V137" s="57">
        <f>VLOOKUP($O137,CornerStats!$A$3:$AE$998,14,FALSE)</f>
        <v>0</v>
      </c>
      <c r="W137" s="57">
        <f>VLOOKUP($O137,CornerStats!$A$3:$AE$998,16,FALSE)</f>
        <v>0</v>
      </c>
      <c r="X137" s="57">
        <f>VLOOKUP($O137,CornerStats!$A$3:$AE$998,17,FALSE)</f>
        <v>0</v>
      </c>
      <c r="Y137" s="57">
        <f>VLOOKUP($O137,CornerStats!$A$3:$AE$998,19,FALSE)</f>
        <v>0</v>
      </c>
      <c r="Z137" s="57">
        <f>VLOOKUP($O137,CornerStats!$A$3:$AE$998,20,FALSE)</f>
        <v>1</v>
      </c>
      <c r="AA137" s="57">
        <f>VLOOKUP($O137,CornerStats!$A$3:$AE$998,22,FALSE)</f>
        <v>1</v>
      </c>
    </row>
    <row r="138" spans="1:27" x14ac:dyDescent="0.3">
      <c r="A138" s="51">
        <f>VLOOKUP($M138,CornerStats!$A$3:$AE$998,5,FALSE)</f>
        <v>0</v>
      </c>
      <c r="B138" s="51">
        <f>VLOOKUP($M138,CornerStats!$A$3:$AE$998,6,FALSE)</f>
        <v>0</v>
      </c>
      <c r="C138" s="51">
        <f>VLOOKUP($M138,CornerStats!$A$3:$AE$998,8,FALSE)</f>
        <v>0</v>
      </c>
      <c r="D138" s="51">
        <f>VLOOKUP($M138,CornerStats!$A$3:$AE$998,9,FALSE)</f>
        <v>0</v>
      </c>
      <c r="E138" s="60">
        <f>VLOOKUP($M138,CornerStats!$A$3:$AE$998,11,FALSE)</f>
        <v>0</v>
      </c>
      <c r="F138" s="60">
        <f>VLOOKUP($M138,CornerStats!$A$3:$AE$998,12,FALSE)</f>
        <v>0</v>
      </c>
      <c r="G138" s="57">
        <f>VLOOKUP($M138,CornerStats!$A$3:$AE$998,14,FALSE)</f>
        <v>0</v>
      </c>
      <c r="H138" s="57">
        <f>VLOOKUP($M138,CornerStats!$A$3:$AE$998,15,FALSE)</f>
        <v>0</v>
      </c>
      <c r="I138" s="57">
        <f>VLOOKUP($M138,CornerStats!$A$3:$AE$998,17,FALSE)</f>
        <v>0</v>
      </c>
      <c r="J138" s="57">
        <f>VLOOKUP($M138,CornerStats!$A$3:$AE$998,18,FALSE)</f>
        <v>0</v>
      </c>
      <c r="K138" s="57">
        <f>VLOOKUP($M138,CornerStats!$A$3:$AE$998,20,FALSE)</f>
        <v>0</v>
      </c>
      <c r="L138" s="57">
        <f>VLOOKUP($M138,CornerStats!$A$3:$AE$998,21,FALSE)</f>
        <v>0</v>
      </c>
      <c r="M138" s="53" t="str">
        <f>Fixtures!A138</f>
        <v>AFC Wimbledon</v>
      </c>
      <c r="N138" s="54">
        <f>Fixtures!D138</f>
        <v>43694</v>
      </c>
      <c r="O138" s="53" t="str">
        <f>Fixtures!B138</f>
        <v>Accrington Stanley</v>
      </c>
      <c r="P138" s="51">
        <f>VLOOKUP($O138,CornerStats!$A$3:$AE$998,5,FALSE)</f>
        <v>0</v>
      </c>
      <c r="Q138" s="51">
        <f>VLOOKUP($O138,CornerStats!$A$3:$AE$998,7,FALSE)</f>
        <v>0</v>
      </c>
      <c r="R138" s="51">
        <f>VLOOKUP($O138,CornerStats!$A$3:$AE$998,8,FALSE)</f>
        <v>0</v>
      </c>
      <c r="S138" s="51">
        <f>VLOOKUP($O138,CornerStats!$A$3:$AE$998,10,FALSE)</f>
        <v>0</v>
      </c>
      <c r="T138" s="60">
        <f>VLOOKUP($O138,CornerStats!$A$3:$AE$998,11,FALSE)</f>
        <v>0</v>
      </c>
      <c r="U138" s="60">
        <f>VLOOKUP($O138,CornerStats!$A$3:$AE$998,13,FALSE)</f>
        <v>0</v>
      </c>
      <c r="V138" s="57">
        <f>VLOOKUP($O138,CornerStats!$A$3:$AE$998,14,FALSE)</f>
        <v>0</v>
      </c>
      <c r="W138" s="57">
        <f>VLOOKUP($O138,CornerStats!$A$3:$AE$998,16,FALSE)</f>
        <v>0</v>
      </c>
      <c r="X138" s="57">
        <f>VLOOKUP($O138,CornerStats!$A$3:$AE$998,17,FALSE)</f>
        <v>0</v>
      </c>
      <c r="Y138" s="57">
        <f>VLOOKUP($O138,CornerStats!$A$3:$AE$998,19,FALSE)</f>
        <v>0</v>
      </c>
      <c r="Z138" s="57">
        <f>VLOOKUP($O138,CornerStats!$A$3:$AE$998,20,FALSE)</f>
        <v>0</v>
      </c>
      <c r="AA138" s="57">
        <f>VLOOKUP($O138,CornerStats!$A$3:$AE$998,22,FALSE)</f>
        <v>0</v>
      </c>
    </row>
    <row r="139" spans="1:27" x14ac:dyDescent="0.3">
      <c r="A139" s="51">
        <f>VLOOKUP($M139,CornerStats!$A$3:$AE$998,5,FALSE)</f>
        <v>0</v>
      </c>
      <c r="B139" s="51">
        <f>VLOOKUP($M139,CornerStats!$A$3:$AE$998,6,FALSE)</f>
        <v>0</v>
      </c>
      <c r="C139" s="51">
        <f>VLOOKUP($M139,CornerStats!$A$3:$AE$998,8,FALSE)</f>
        <v>0</v>
      </c>
      <c r="D139" s="51">
        <f>VLOOKUP($M139,CornerStats!$A$3:$AE$998,9,FALSE)</f>
        <v>0</v>
      </c>
      <c r="E139" s="60">
        <f>VLOOKUP($M139,CornerStats!$A$3:$AE$998,11,FALSE)</f>
        <v>0</v>
      </c>
      <c r="F139" s="60">
        <f>VLOOKUP($M139,CornerStats!$A$3:$AE$998,12,FALSE)</f>
        <v>0</v>
      </c>
      <c r="G139" s="57">
        <f>VLOOKUP($M139,CornerStats!$A$3:$AE$998,14,FALSE)</f>
        <v>0</v>
      </c>
      <c r="H139" s="57">
        <f>VLOOKUP($M139,CornerStats!$A$3:$AE$998,15,FALSE)</f>
        <v>0</v>
      </c>
      <c r="I139" s="57">
        <f>VLOOKUP($M139,CornerStats!$A$3:$AE$998,17,FALSE)</f>
        <v>0</v>
      </c>
      <c r="J139" s="57">
        <f>VLOOKUP($M139,CornerStats!$A$3:$AE$998,18,FALSE)</f>
        <v>0</v>
      </c>
      <c r="K139" s="57">
        <f>VLOOKUP($M139,CornerStats!$A$3:$AE$998,20,FALSE)</f>
        <v>0</v>
      </c>
      <c r="L139" s="57">
        <f>VLOOKUP($M139,CornerStats!$A$3:$AE$998,21,FALSE)</f>
        <v>0</v>
      </c>
      <c r="M139" s="53" t="str">
        <f>Fixtures!A139</f>
        <v>Blackpool</v>
      </c>
      <c r="N139" s="54">
        <f>Fixtures!D139</f>
        <v>43694</v>
      </c>
      <c r="O139" s="53" t="str">
        <f>Fixtures!B139</f>
        <v>Oxford United</v>
      </c>
      <c r="P139" s="51">
        <f>VLOOKUP($O139,CornerStats!$A$3:$AE$998,5,FALSE)</f>
        <v>0</v>
      </c>
      <c r="Q139" s="51">
        <f>VLOOKUP($O139,CornerStats!$A$3:$AE$998,7,FALSE)</f>
        <v>0</v>
      </c>
      <c r="R139" s="51">
        <f>VLOOKUP($O139,CornerStats!$A$3:$AE$998,8,FALSE)</f>
        <v>0</v>
      </c>
      <c r="S139" s="51">
        <f>VLOOKUP($O139,CornerStats!$A$3:$AE$998,10,FALSE)</f>
        <v>0</v>
      </c>
      <c r="T139" s="60">
        <f>VLOOKUP($O139,CornerStats!$A$3:$AE$998,11,FALSE)</f>
        <v>0</v>
      </c>
      <c r="U139" s="60">
        <f>VLOOKUP($O139,CornerStats!$A$3:$AE$998,13,FALSE)</f>
        <v>0</v>
      </c>
      <c r="V139" s="57">
        <f>VLOOKUP($O139,CornerStats!$A$3:$AE$998,14,FALSE)</f>
        <v>0</v>
      </c>
      <c r="W139" s="57">
        <f>VLOOKUP($O139,CornerStats!$A$3:$AE$998,16,FALSE)</f>
        <v>0</v>
      </c>
      <c r="X139" s="57">
        <f>VLOOKUP($O139,CornerStats!$A$3:$AE$998,17,FALSE)</f>
        <v>0</v>
      </c>
      <c r="Y139" s="57">
        <f>VLOOKUP($O139,CornerStats!$A$3:$AE$998,19,FALSE)</f>
        <v>0</v>
      </c>
      <c r="Z139" s="57">
        <f>VLOOKUP($O139,CornerStats!$A$3:$AE$998,20,FALSE)</f>
        <v>0</v>
      </c>
      <c r="AA139" s="57">
        <f>VLOOKUP($O139,CornerStats!$A$3:$AE$998,22,FALSE)</f>
        <v>0</v>
      </c>
    </row>
    <row r="140" spans="1:27" x14ac:dyDescent="0.3">
      <c r="A140" s="51">
        <f>VLOOKUP($M140,CornerStats!$A$3:$AE$998,5,FALSE)</f>
        <v>0</v>
      </c>
      <c r="B140" s="51">
        <f>VLOOKUP($M140,CornerStats!$A$3:$AE$998,6,FALSE)</f>
        <v>0</v>
      </c>
      <c r="C140" s="51">
        <f>VLOOKUP($M140,CornerStats!$A$3:$AE$998,8,FALSE)</f>
        <v>0</v>
      </c>
      <c r="D140" s="51">
        <f>VLOOKUP($M140,CornerStats!$A$3:$AE$998,9,FALSE)</f>
        <v>0</v>
      </c>
      <c r="E140" s="60">
        <f>VLOOKUP($M140,CornerStats!$A$3:$AE$998,11,FALSE)</f>
        <v>0</v>
      </c>
      <c r="F140" s="60">
        <f>VLOOKUP($M140,CornerStats!$A$3:$AE$998,12,FALSE)</f>
        <v>0</v>
      </c>
      <c r="G140" s="57">
        <f>VLOOKUP($M140,CornerStats!$A$3:$AE$998,14,FALSE)</f>
        <v>0</v>
      </c>
      <c r="H140" s="57">
        <f>VLOOKUP($M140,CornerStats!$A$3:$AE$998,15,FALSE)</f>
        <v>0</v>
      </c>
      <c r="I140" s="57">
        <f>VLOOKUP($M140,CornerStats!$A$3:$AE$998,17,FALSE)</f>
        <v>0</v>
      </c>
      <c r="J140" s="57">
        <f>VLOOKUP($M140,CornerStats!$A$3:$AE$998,18,FALSE)</f>
        <v>0</v>
      </c>
      <c r="K140" s="57">
        <f>VLOOKUP($M140,CornerStats!$A$3:$AE$998,20,FALSE)</f>
        <v>0</v>
      </c>
      <c r="L140" s="57">
        <f>VLOOKUP($M140,CornerStats!$A$3:$AE$998,21,FALSE)</f>
        <v>0</v>
      </c>
      <c r="M140" s="53" t="str">
        <f>Fixtures!A140</f>
        <v>Burton Albion</v>
      </c>
      <c r="N140" s="54">
        <f>Fixtures!D140</f>
        <v>43694</v>
      </c>
      <c r="O140" s="53" t="str">
        <f>Fixtures!B140</f>
        <v>Rotherham United</v>
      </c>
      <c r="P140" s="51">
        <f>VLOOKUP($O140,CornerStats!$A$3:$AE$998,5,FALSE)</f>
        <v>0</v>
      </c>
      <c r="Q140" s="51">
        <f>VLOOKUP($O140,CornerStats!$A$3:$AE$998,7,FALSE)</f>
        <v>0</v>
      </c>
      <c r="R140" s="51">
        <f>VLOOKUP($O140,CornerStats!$A$3:$AE$998,8,FALSE)</f>
        <v>0</v>
      </c>
      <c r="S140" s="51">
        <f>VLOOKUP($O140,CornerStats!$A$3:$AE$998,10,FALSE)</f>
        <v>0</v>
      </c>
      <c r="T140" s="60">
        <f>VLOOKUP($O140,CornerStats!$A$3:$AE$998,11,FALSE)</f>
        <v>0</v>
      </c>
      <c r="U140" s="60">
        <f>VLOOKUP($O140,CornerStats!$A$3:$AE$998,13,FALSE)</f>
        <v>0</v>
      </c>
      <c r="V140" s="57">
        <f>VLOOKUP($O140,CornerStats!$A$3:$AE$998,14,FALSE)</f>
        <v>0</v>
      </c>
      <c r="W140" s="57">
        <f>VLOOKUP($O140,CornerStats!$A$3:$AE$998,16,FALSE)</f>
        <v>0</v>
      </c>
      <c r="X140" s="57">
        <f>VLOOKUP($O140,CornerStats!$A$3:$AE$998,17,FALSE)</f>
        <v>0</v>
      </c>
      <c r="Y140" s="57">
        <f>VLOOKUP($O140,CornerStats!$A$3:$AE$998,19,FALSE)</f>
        <v>0</v>
      </c>
      <c r="Z140" s="57">
        <f>VLOOKUP($O140,CornerStats!$A$3:$AE$998,20,FALSE)</f>
        <v>0</v>
      </c>
      <c r="AA140" s="57">
        <f>VLOOKUP($O140,CornerStats!$A$3:$AE$998,22,FALSE)</f>
        <v>0</v>
      </c>
    </row>
    <row r="141" spans="1:27" x14ac:dyDescent="0.3">
      <c r="A141" s="51" t="e">
        <f>VLOOKUP($M141,CornerStats!$A$3:$AE$998,5,FALSE)</f>
        <v>#DIV/0!</v>
      </c>
      <c r="B141" s="51" t="e">
        <f>VLOOKUP($M141,CornerStats!$A$3:$AE$998,6,FALSE)</f>
        <v>#DIV/0!</v>
      </c>
      <c r="C141" s="51" t="e">
        <f>VLOOKUP($M141,CornerStats!$A$3:$AE$998,8,FALSE)</f>
        <v>#DIV/0!</v>
      </c>
      <c r="D141" s="51" t="e">
        <f>VLOOKUP($M141,CornerStats!$A$3:$AE$998,9,FALSE)</f>
        <v>#DIV/0!</v>
      </c>
      <c r="E141" s="60" t="e">
        <f>VLOOKUP($M141,CornerStats!$A$3:$AE$998,11,FALSE)</f>
        <v>#DIV/0!</v>
      </c>
      <c r="F141" s="60" t="e">
        <f>VLOOKUP($M141,CornerStats!$A$3:$AE$998,12,FALSE)</f>
        <v>#DIV/0!</v>
      </c>
      <c r="G141" s="57" t="e">
        <f>VLOOKUP($M141,CornerStats!$A$3:$AE$998,14,FALSE)</f>
        <v>#DIV/0!</v>
      </c>
      <c r="H141" s="57" t="e">
        <f>VLOOKUP($M141,CornerStats!$A$3:$AE$998,15,FALSE)</f>
        <v>#DIV/0!</v>
      </c>
      <c r="I141" s="57" t="e">
        <f>VLOOKUP($M141,CornerStats!$A$3:$AE$998,17,FALSE)</f>
        <v>#DIV/0!</v>
      </c>
      <c r="J141" s="57" t="e">
        <f>VLOOKUP($M141,CornerStats!$A$3:$AE$998,18,FALSE)</f>
        <v>#DIV/0!</v>
      </c>
      <c r="K141" s="57" t="e">
        <f>VLOOKUP($M141,CornerStats!$A$3:$AE$998,20,FALSE)</f>
        <v>#DIV/0!</v>
      </c>
      <c r="L141" s="57" t="e">
        <f>VLOOKUP($M141,CornerStats!$A$3:$AE$998,21,FALSE)</f>
        <v>#DIV/0!</v>
      </c>
      <c r="M141" s="53" t="str">
        <f>Fixtures!A141</f>
        <v>Bury</v>
      </c>
      <c r="N141" s="54">
        <f>Fixtures!D141</f>
        <v>43694</v>
      </c>
      <c r="O141" s="53" t="str">
        <f>Fixtures!B141</f>
        <v>Gillingham</v>
      </c>
      <c r="P141" s="51">
        <f>VLOOKUP($O141,CornerStats!$A$3:$AE$998,5,FALSE)</f>
        <v>0</v>
      </c>
      <c r="Q141" s="51">
        <f>VLOOKUP($O141,CornerStats!$A$3:$AE$998,7,FALSE)</f>
        <v>0</v>
      </c>
      <c r="R141" s="51">
        <f>VLOOKUP($O141,CornerStats!$A$3:$AE$998,8,FALSE)</f>
        <v>0</v>
      </c>
      <c r="S141" s="51">
        <f>VLOOKUP($O141,CornerStats!$A$3:$AE$998,10,FALSE)</f>
        <v>0</v>
      </c>
      <c r="T141" s="60">
        <f>VLOOKUP($O141,CornerStats!$A$3:$AE$998,11,FALSE)</f>
        <v>0</v>
      </c>
      <c r="U141" s="60">
        <f>VLOOKUP($O141,CornerStats!$A$3:$AE$998,13,FALSE)</f>
        <v>0</v>
      </c>
      <c r="V141" s="57">
        <f>VLOOKUP($O141,CornerStats!$A$3:$AE$998,14,FALSE)</f>
        <v>0</v>
      </c>
      <c r="W141" s="57">
        <f>VLOOKUP($O141,CornerStats!$A$3:$AE$998,16,FALSE)</f>
        <v>0</v>
      </c>
      <c r="X141" s="57">
        <f>VLOOKUP($O141,CornerStats!$A$3:$AE$998,17,FALSE)</f>
        <v>0</v>
      </c>
      <c r="Y141" s="57">
        <f>VLOOKUP($O141,CornerStats!$A$3:$AE$998,19,FALSE)</f>
        <v>0</v>
      </c>
      <c r="Z141" s="57">
        <f>VLOOKUP($O141,CornerStats!$A$3:$AE$998,20,FALSE)</f>
        <v>0</v>
      </c>
      <c r="AA141" s="57">
        <f>VLOOKUP($O141,CornerStats!$A$3:$AE$998,22,FALSE)</f>
        <v>0</v>
      </c>
    </row>
    <row r="142" spans="1:27" x14ac:dyDescent="0.3">
      <c r="A142" s="51">
        <f>VLOOKUP($M142,CornerStats!$A$3:$AE$998,5,FALSE)</f>
        <v>0</v>
      </c>
      <c r="B142" s="51">
        <f>VLOOKUP($M142,CornerStats!$A$3:$AE$998,6,FALSE)</f>
        <v>0</v>
      </c>
      <c r="C142" s="51">
        <f>VLOOKUP($M142,CornerStats!$A$3:$AE$998,8,FALSE)</f>
        <v>0</v>
      </c>
      <c r="D142" s="51">
        <f>VLOOKUP($M142,CornerStats!$A$3:$AE$998,9,FALSE)</f>
        <v>0</v>
      </c>
      <c r="E142" s="60">
        <f>VLOOKUP($M142,CornerStats!$A$3:$AE$998,11,FALSE)</f>
        <v>0</v>
      </c>
      <c r="F142" s="60">
        <f>VLOOKUP($M142,CornerStats!$A$3:$AE$998,12,FALSE)</f>
        <v>0</v>
      </c>
      <c r="G142" s="57">
        <f>VLOOKUP($M142,CornerStats!$A$3:$AE$998,14,FALSE)</f>
        <v>0</v>
      </c>
      <c r="H142" s="57">
        <f>VLOOKUP($M142,CornerStats!$A$3:$AE$998,15,FALSE)</f>
        <v>0</v>
      </c>
      <c r="I142" s="57">
        <f>VLOOKUP($M142,CornerStats!$A$3:$AE$998,17,FALSE)</f>
        <v>0</v>
      </c>
      <c r="J142" s="57">
        <f>VLOOKUP($M142,CornerStats!$A$3:$AE$998,18,FALSE)</f>
        <v>0</v>
      </c>
      <c r="K142" s="57">
        <f>VLOOKUP($M142,CornerStats!$A$3:$AE$998,20,FALSE)</f>
        <v>0</v>
      </c>
      <c r="L142" s="57">
        <f>VLOOKUP($M142,CornerStats!$A$3:$AE$998,21,FALSE)</f>
        <v>0</v>
      </c>
      <c r="M142" s="53" t="str">
        <f>Fixtures!A142</f>
        <v>Coventry City</v>
      </c>
      <c r="N142" s="54">
        <f>Fixtures!D142</f>
        <v>43694</v>
      </c>
      <c r="O142" s="53" t="str">
        <f>Fixtures!B142</f>
        <v>Bristol Rovers</v>
      </c>
      <c r="P142" s="51">
        <f>VLOOKUP($O142,CornerStats!$A$3:$AE$998,5,FALSE)</f>
        <v>0</v>
      </c>
      <c r="Q142" s="51">
        <f>VLOOKUP($O142,CornerStats!$A$3:$AE$998,7,FALSE)</f>
        <v>0</v>
      </c>
      <c r="R142" s="51">
        <f>VLOOKUP($O142,CornerStats!$A$3:$AE$998,8,FALSE)</f>
        <v>0</v>
      </c>
      <c r="S142" s="51">
        <f>VLOOKUP($O142,CornerStats!$A$3:$AE$998,10,FALSE)</f>
        <v>0</v>
      </c>
      <c r="T142" s="60">
        <f>VLOOKUP($O142,CornerStats!$A$3:$AE$998,11,FALSE)</f>
        <v>0</v>
      </c>
      <c r="U142" s="60">
        <f>VLOOKUP($O142,CornerStats!$A$3:$AE$998,13,FALSE)</f>
        <v>0</v>
      </c>
      <c r="V142" s="57">
        <f>VLOOKUP($O142,CornerStats!$A$3:$AE$998,14,FALSE)</f>
        <v>0</v>
      </c>
      <c r="W142" s="57">
        <f>VLOOKUP($O142,CornerStats!$A$3:$AE$998,16,FALSE)</f>
        <v>0</v>
      </c>
      <c r="X142" s="57">
        <f>VLOOKUP($O142,CornerStats!$A$3:$AE$998,17,FALSE)</f>
        <v>0</v>
      </c>
      <c r="Y142" s="57">
        <f>VLOOKUP($O142,CornerStats!$A$3:$AE$998,19,FALSE)</f>
        <v>0</v>
      </c>
      <c r="Z142" s="57">
        <f>VLOOKUP($O142,CornerStats!$A$3:$AE$998,20,FALSE)</f>
        <v>0</v>
      </c>
      <c r="AA142" s="57">
        <f>VLOOKUP($O142,CornerStats!$A$3:$AE$998,22,FALSE)</f>
        <v>0</v>
      </c>
    </row>
    <row r="143" spans="1:27" x14ac:dyDescent="0.3">
      <c r="A143" s="51">
        <f>VLOOKUP($M143,CornerStats!$A$3:$AE$998,5,FALSE)</f>
        <v>0</v>
      </c>
      <c r="B143" s="51">
        <f>VLOOKUP($M143,CornerStats!$A$3:$AE$998,6,FALSE)</f>
        <v>0</v>
      </c>
      <c r="C143" s="51">
        <f>VLOOKUP($M143,CornerStats!$A$3:$AE$998,8,FALSE)</f>
        <v>0</v>
      </c>
      <c r="D143" s="51">
        <f>VLOOKUP($M143,CornerStats!$A$3:$AE$998,9,FALSE)</f>
        <v>0</v>
      </c>
      <c r="E143" s="60">
        <f>VLOOKUP($M143,CornerStats!$A$3:$AE$998,11,FALSE)</f>
        <v>0</v>
      </c>
      <c r="F143" s="60">
        <f>VLOOKUP($M143,CornerStats!$A$3:$AE$998,12,FALSE)</f>
        <v>0</v>
      </c>
      <c r="G143" s="57">
        <f>VLOOKUP($M143,CornerStats!$A$3:$AE$998,14,FALSE)</f>
        <v>0</v>
      </c>
      <c r="H143" s="57">
        <f>VLOOKUP($M143,CornerStats!$A$3:$AE$998,15,FALSE)</f>
        <v>0</v>
      </c>
      <c r="I143" s="57">
        <f>VLOOKUP($M143,CornerStats!$A$3:$AE$998,17,FALSE)</f>
        <v>0</v>
      </c>
      <c r="J143" s="57">
        <f>VLOOKUP($M143,CornerStats!$A$3:$AE$998,18,FALSE)</f>
        <v>0</v>
      </c>
      <c r="K143" s="57">
        <f>VLOOKUP($M143,CornerStats!$A$3:$AE$998,20,FALSE)</f>
        <v>0</v>
      </c>
      <c r="L143" s="57">
        <f>VLOOKUP($M143,CornerStats!$A$3:$AE$998,21,FALSE)</f>
        <v>0</v>
      </c>
      <c r="M143" s="53" t="str">
        <f>Fixtures!A143</f>
        <v>Doncaster Rovers</v>
      </c>
      <c r="N143" s="54">
        <f>Fixtures!D143</f>
        <v>43694</v>
      </c>
      <c r="O143" s="53" t="str">
        <f>Fixtures!B143</f>
        <v>Fleetwood Town</v>
      </c>
      <c r="P143" s="51">
        <f>VLOOKUP($O143,CornerStats!$A$3:$AE$998,5,FALSE)</f>
        <v>0</v>
      </c>
      <c r="Q143" s="51">
        <f>VLOOKUP($O143,CornerStats!$A$3:$AE$998,7,FALSE)</f>
        <v>0</v>
      </c>
      <c r="R143" s="51">
        <f>VLOOKUP($O143,CornerStats!$A$3:$AE$998,8,FALSE)</f>
        <v>0</v>
      </c>
      <c r="S143" s="51">
        <f>VLOOKUP($O143,CornerStats!$A$3:$AE$998,10,FALSE)</f>
        <v>0</v>
      </c>
      <c r="T143" s="60">
        <f>VLOOKUP($O143,CornerStats!$A$3:$AE$998,11,FALSE)</f>
        <v>0</v>
      </c>
      <c r="U143" s="60">
        <f>VLOOKUP($O143,CornerStats!$A$3:$AE$998,13,FALSE)</f>
        <v>0</v>
      </c>
      <c r="V143" s="57">
        <f>VLOOKUP($O143,CornerStats!$A$3:$AE$998,14,FALSE)</f>
        <v>0</v>
      </c>
      <c r="W143" s="57">
        <f>VLOOKUP($O143,CornerStats!$A$3:$AE$998,16,FALSE)</f>
        <v>0</v>
      </c>
      <c r="X143" s="57">
        <f>VLOOKUP($O143,CornerStats!$A$3:$AE$998,17,FALSE)</f>
        <v>0</v>
      </c>
      <c r="Y143" s="57">
        <f>VLOOKUP($O143,CornerStats!$A$3:$AE$998,19,FALSE)</f>
        <v>0</v>
      </c>
      <c r="Z143" s="57">
        <f>VLOOKUP($O143,CornerStats!$A$3:$AE$998,20,FALSE)</f>
        <v>0</v>
      </c>
      <c r="AA143" s="57">
        <f>VLOOKUP($O143,CornerStats!$A$3:$AE$998,22,FALSE)</f>
        <v>0</v>
      </c>
    </row>
    <row r="144" spans="1:27" x14ac:dyDescent="0.3">
      <c r="A144" s="51">
        <f>VLOOKUP($M144,CornerStats!$A$3:$AE$998,5,FALSE)</f>
        <v>0</v>
      </c>
      <c r="B144" s="51">
        <f>VLOOKUP($M144,CornerStats!$A$3:$AE$998,6,FALSE)</f>
        <v>0</v>
      </c>
      <c r="C144" s="51">
        <f>VLOOKUP($M144,CornerStats!$A$3:$AE$998,8,FALSE)</f>
        <v>0</v>
      </c>
      <c r="D144" s="51">
        <f>VLOOKUP($M144,CornerStats!$A$3:$AE$998,9,FALSE)</f>
        <v>0</v>
      </c>
      <c r="E144" s="60">
        <f>VLOOKUP($M144,CornerStats!$A$3:$AE$998,11,FALSE)</f>
        <v>0</v>
      </c>
      <c r="F144" s="60">
        <f>VLOOKUP($M144,CornerStats!$A$3:$AE$998,12,FALSE)</f>
        <v>0</v>
      </c>
      <c r="G144" s="57">
        <f>VLOOKUP($M144,CornerStats!$A$3:$AE$998,14,FALSE)</f>
        <v>0</v>
      </c>
      <c r="H144" s="57">
        <f>VLOOKUP($M144,CornerStats!$A$3:$AE$998,15,FALSE)</f>
        <v>0</v>
      </c>
      <c r="I144" s="57">
        <f>VLOOKUP($M144,CornerStats!$A$3:$AE$998,17,FALSE)</f>
        <v>0</v>
      </c>
      <c r="J144" s="57">
        <f>VLOOKUP($M144,CornerStats!$A$3:$AE$998,18,FALSE)</f>
        <v>0</v>
      </c>
      <c r="K144" s="57">
        <f>VLOOKUP($M144,CornerStats!$A$3:$AE$998,20,FALSE)</f>
        <v>0</v>
      </c>
      <c r="L144" s="57">
        <f>VLOOKUP($M144,CornerStats!$A$3:$AE$998,21,FALSE)</f>
        <v>0</v>
      </c>
      <c r="M144" s="53" t="str">
        <f>Fixtures!A144</f>
        <v>Lincoln City</v>
      </c>
      <c r="N144" s="54">
        <f>Fixtures!D144</f>
        <v>43694</v>
      </c>
      <c r="O144" s="53" t="str">
        <f>Fixtures!B144</f>
        <v>Southend United</v>
      </c>
      <c r="P144" s="51">
        <f>VLOOKUP($O144,CornerStats!$A$3:$AE$998,5,FALSE)</f>
        <v>0</v>
      </c>
      <c r="Q144" s="51">
        <f>VLOOKUP($O144,CornerStats!$A$3:$AE$998,7,FALSE)</f>
        <v>0</v>
      </c>
      <c r="R144" s="51">
        <f>VLOOKUP($O144,CornerStats!$A$3:$AE$998,8,FALSE)</f>
        <v>0</v>
      </c>
      <c r="S144" s="51">
        <f>VLOOKUP($O144,CornerStats!$A$3:$AE$998,10,FALSE)</f>
        <v>0</v>
      </c>
      <c r="T144" s="60">
        <f>VLOOKUP($O144,CornerStats!$A$3:$AE$998,11,FALSE)</f>
        <v>0</v>
      </c>
      <c r="U144" s="60">
        <f>VLOOKUP($O144,CornerStats!$A$3:$AE$998,13,FALSE)</f>
        <v>0</v>
      </c>
      <c r="V144" s="57">
        <f>VLOOKUP($O144,CornerStats!$A$3:$AE$998,14,FALSE)</f>
        <v>0</v>
      </c>
      <c r="W144" s="57">
        <f>VLOOKUP($O144,CornerStats!$A$3:$AE$998,16,FALSE)</f>
        <v>0</v>
      </c>
      <c r="X144" s="57">
        <f>VLOOKUP($O144,CornerStats!$A$3:$AE$998,17,FALSE)</f>
        <v>0</v>
      </c>
      <c r="Y144" s="57">
        <f>VLOOKUP($O144,CornerStats!$A$3:$AE$998,19,FALSE)</f>
        <v>0</v>
      </c>
      <c r="Z144" s="57">
        <f>VLOOKUP($O144,CornerStats!$A$3:$AE$998,20,FALSE)</f>
        <v>0</v>
      </c>
      <c r="AA144" s="57">
        <f>VLOOKUP($O144,CornerStats!$A$3:$AE$998,22,FALSE)</f>
        <v>0</v>
      </c>
    </row>
    <row r="145" spans="1:27" x14ac:dyDescent="0.3">
      <c r="A145" s="51">
        <f>VLOOKUP($M145,CornerStats!$A$3:$AE$998,5,FALSE)</f>
        <v>0</v>
      </c>
      <c r="B145" s="51">
        <f>VLOOKUP($M145,CornerStats!$A$3:$AE$998,6,FALSE)</f>
        <v>0</v>
      </c>
      <c r="C145" s="51">
        <f>VLOOKUP($M145,CornerStats!$A$3:$AE$998,8,FALSE)</f>
        <v>0</v>
      </c>
      <c r="D145" s="51">
        <f>VLOOKUP($M145,CornerStats!$A$3:$AE$998,9,FALSE)</f>
        <v>0</v>
      </c>
      <c r="E145" s="60">
        <f>VLOOKUP($M145,CornerStats!$A$3:$AE$998,11,FALSE)</f>
        <v>0</v>
      </c>
      <c r="F145" s="60">
        <f>VLOOKUP($M145,CornerStats!$A$3:$AE$998,12,FALSE)</f>
        <v>0</v>
      </c>
      <c r="G145" s="57">
        <f>VLOOKUP($M145,CornerStats!$A$3:$AE$998,14,FALSE)</f>
        <v>0</v>
      </c>
      <c r="H145" s="57">
        <f>VLOOKUP($M145,CornerStats!$A$3:$AE$998,15,FALSE)</f>
        <v>0</v>
      </c>
      <c r="I145" s="57">
        <f>VLOOKUP($M145,CornerStats!$A$3:$AE$998,17,FALSE)</f>
        <v>0</v>
      </c>
      <c r="J145" s="57">
        <f>VLOOKUP($M145,CornerStats!$A$3:$AE$998,18,FALSE)</f>
        <v>0</v>
      </c>
      <c r="K145" s="57">
        <f>VLOOKUP($M145,CornerStats!$A$3:$AE$998,20,FALSE)</f>
        <v>0</v>
      </c>
      <c r="L145" s="57">
        <f>VLOOKUP($M145,CornerStats!$A$3:$AE$998,21,FALSE)</f>
        <v>0</v>
      </c>
      <c r="M145" s="53" t="str">
        <f>Fixtures!A145</f>
        <v>Peterborough United</v>
      </c>
      <c r="N145" s="54">
        <f>Fixtures!D145</f>
        <v>43694</v>
      </c>
      <c r="O145" s="53" t="str">
        <f>Fixtures!B145</f>
        <v>Ipswich Town</v>
      </c>
      <c r="P145" s="51">
        <f>VLOOKUP($O145,CornerStats!$A$3:$AE$998,5,FALSE)</f>
        <v>0</v>
      </c>
      <c r="Q145" s="51">
        <f>VLOOKUP($O145,CornerStats!$A$3:$AE$998,7,FALSE)</f>
        <v>0</v>
      </c>
      <c r="R145" s="51">
        <f>VLOOKUP($O145,CornerStats!$A$3:$AE$998,8,FALSE)</f>
        <v>0</v>
      </c>
      <c r="S145" s="51">
        <f>VLOOKUP($O145,CornerStats!$A$3:$AE$998,10,FALSE)</f>
        <v>0</v>
      </c>
      <c r="T145" s="60">
        <f>VLOOKUP($O145,CornerStats!$A$3:$AE$998,11,FALSE)</f>
        <v>0</v>
      </c>
      <c r="U145" s="60">
        <f>VLOOKUP($O145,CornerStats!$A$3:$AE$998,13,FALSE)</f>
        <v>0</v>
      </c>
      <c r="V145" s="57">
        <f>VLOOKUP($O145,CornerStats!$A$3:$AE$998,14,FALSE)</f>
        <v>0</v>
      </c>
      <c r="W145" s="57">
        <f>VLOOKUP($O145,CornerStats!$A$3:$AE$998,16,FALSE)</f>
        <v>0</v>
      </c>
      <c r="X145" s="57">
        <f>VLOOKUP($O145,CornerStats!$A$3:$AE$998,17,FALSE)</f>
        <v>0</v>
      </c>
      <c r="Y145" s="57">
        <f>VLOOKUP($O145,CornerStats!$A$3:$AE$998,19,FALSE)</f>
        <v>0</v>
      </c>
      <c r="Z145" s="57">
        <f>VLOOKUP($O145,CornerStats!$A$3:$AE$998,20,FALSE)</f>
        <v>0</v>
      </c>
      <c r="AA145" s="57">
        <f>VLOOKUP($O145,CornerStats!$A$3:$AE$998,22,FALSE)</f>
        <v>0</v>
      </c>
    </row>
    <row r="146" spans="1:27" x14ac:dyDescent="0.3">
      <c r="A146" s="51">
        <f>VLOOKUP($M146,CornerStats!$A$3:$AE$998,5,FALSE)</f>
        <v>0</v>
      </c>
      <c r="B146" s="51">
        <f>VLOOKUP($M146,CornerStats!$A$3:$AE$998,6,FALSE)</f>
        <v>0</v>
      </c>
      <c r="C146" s="51">
        <f>VLOOKUP($M146,CornerStats!$A$3:$AE$998,8,FALSE)</f>
        <v>0</v>
      </c>
      <c r="D146" s="51">
        <f>VLOOKUP($M146,CornerStats!$A$3:$AE$998,9,FALSE)</f>
        <v>0</v>
      </c>
      <c r="E146" s="60">
        <f>VLOOKUP($M146,CornerStats!$A$3:$AE$998,11,FALSE)</f>
        <v>0</v>
      </c>
      <c r="F146" s="60">
        <f>VLOOKUP($M146,CornerStats!$A$3:$AE$998,12,FALSE)</f>
        <v>0</v>
      </c>
      <c r="G146" s="57">
        <f>VLOOKUP($M146,CornerStats!$A$3:$AE$998,14,FALSE)</f>
        <v>0</v>
      </c>
      <c r="H146" s="57">
        <f>VLOOKUP($M146,CornerStats!$A$3:$AE$998,15,FALSE)</f>
        <v>0</v>
      </c>
      <c r="I146" s="57">
        <f>VLOOKUP($M146,CornerStats!$A$3:$AE$998,17,FALSE)</f>
        <v>0</v>
      </c>
      <c r="J146" s="57">
        <f>VLOOKUP($M146,CornerStats!$A$3:$AE$998,18,FALSE)</f>
        <v>0</v>
      </c>
      <c r="K146" s="57">
        <f>VLOOKUP($M146,CornerStats!$A$3:$AE$998,20,FALSE)</f>
        <v>0</v>
      </c>
      <c r="L146" s="57">
        <f>VLOOKUP($M146,CornerStats!$A$3:$AE$998,21,FALSE)</f>
        <v>0</v>
      </c>
      <c r="M146" s="53" t="str">
        <f>Fixtures!A146</f>
        <v>Shrewsbury Town</v>
      </c>
      <c r="N146" s="54">
        <f>Fixtures!D146</f>
        <v>43694</v>
      </c>
      <c r="O146" s="53" t="str">
        <f>Fixtures!B146</f>
        <v>Rochdale</v>
      </c>
      <c r="P146" s="51">
        <f>VLOOKUP($O146,CornerStats!$A$3:$AE$998,5,FALSE)</f>
        <v>0</v>
      </c>
      <c r="Q146" s="51">
        <f>VLOOKUP($O146,CornerStats!$A$3:$AE$998,7,FALSE)</f>
        <v>0</v>
      </c>
      <c r="R146" s="51">
        <f>VLOOKUP($O146,CornerStats!$A$3:$AE$998,8,FALSE)</f>
        <v>0</v>
      </c>
      <c r="S146" s="51">
        <f>VLOOKUP($O146,CornerStats!$A$3:$AE$998,10,FALSE)</f>
        <v>0</v>
      </c>
      <c r="T146" s="60">
        <f>VLOOKUP($O146,CornerStats!$A$3:$AE$998,11,FALSE)</f>
        <v>0</v>
      </c>
      <c r="U146" s="60">
        <f>VLOOKUP($O146,CornerStats!$A$3:$AE$998,13,FALSE)</f>
        <v>0</v>
      </c>
      <c r="V146" s="57">
        <f>VLOOKUP($O146,CornerStats!$A$3:$AE$998,14,FALSE)</f>
        <v>0</v>
      </c>
      <c r="W146" s="57">
        <f>VLOOKUP($O146,CornerStats!$A$3:$AE$998,16,FALSE)</f>
        <v>0</v>
      </c>
      <c r="X146" s="57">
        <f>VLOOKUP($O146,CornerStats!$A$3:$AE$998,17,FALSE)</f>
        <v>0</v>
      </c>
      <c r="Y146" s="57">
        <f>VLOOKUP($O146,CornerStats!$A$3:$AE$998,19,FALSE)</f>
        <v>0</v>
      </c>
      <c r="Z146" s="57">
        <f>VLOOKUP($O146,CornerStats!$A$3:$AE$998,20,FALSE)</f>
        <v>0</v>
      </c>
      <c r="AA146" s="57">
        <f>VLOOKUP($O146,CornerStats!$A$3:$AE$998,22,FALSE)</f>
        <v>0</v>
      </c>
    </row>
    <row r="147" spans="1:27" x14ac:dyDescent="0.3">
      <c r="A147" s="51">
        <f>VLOOKUP($M147,CornerStats!$A$3:$AE$998,5,FALSE)</f>
        <v>0</v>
      </c>
      <c r="B147" s="51">
        <f>VLOOKUP($M147,CornerStats!$A$3:$AE$998,6,FALSE)</f>
        <v>0</v>
      </c>
      <c r="C147" s="51">
        <f>VLOOKUP($M147,CornerStats!$A$3:$AE$998,8,FALSE)</f>
        <v>0</v>
      </c>
      <c r="D147" s="51">
        <f>VLOOKUP($M147,CornerStats!$A$3:$AE$998,9,FALSE)</f>
        <v>0</v>
      </c>
      <c r="E147" s="60">
        <f>VLOOKUP($M147,CornerStats!$A$3:$AE$998,11,FALSE)</f>
        <v>0</v>
      </c>
      <c r="F147" s="60">
        <f>VLOOKUP($M147,CornerStats!$A$3:$AE$998,12,FALSE)</f>
        <v>0</v>
      </c>
      <c r="G147" s="57">
        <f>VLOOKUP($M147,CornerStats!$A$3:$AE$998,14,FALSE)</f>
        <v>0</v>
      </c>
      <c r="H147" s="57">
        <f>VLOOKUP($M147,CornerStats!$A$3:$AE$998,15,FALSE)</f>
        <v>0</v>
      </c>
      <c r="I147" s="57">
        <f>VLOOKUP($M147,CornerStats!$A$3:$AE$998,17,FALSE)</f>
        <v>0</v>
      </c>
      <c r="J147" s="57">
        <f>VLOOKUP($M147,CornerStats!$A$3:$AE$998,18,FALSE)</f>
        <v>0</v>
      </c>
      <c r="K147" s="57">
        <f>VLOOKUP($M147,CornerStats!$A$3:$AE$998,20,FALSE)</f>
        <v>0</v>
      </c>
      <c r="L147" s="57">
        <f>VLOOKUP($M147,CornerStats!$A$3:$AE$998,21,FALSE)</f>
        <v>0</v>
      </c>
      <c r="M147" s="53" t="str">
        <f>Fixtures!A147</f>
        <v>Sunderland</v>
      </c>
      <c r="N147" s="54">
        <f>Fixtures!D147</f>
        <v>43694</v>
      </c>
      <c r="O147" s="53" t="str">
        <f>Fixtures!B147</f>
        <v>Portsmouth</v>
      </c>
      <c r="P147" s="51">
        <f>VLOOKUP($O147,CornerStats!$A$3:$AE$998,5,FALSE)</f>
        <v>0</v>
      </c>
      <c r="Q147" s="51">
        <f>VLOOKUP($O147,CornerStats!$A$3:$AE$998,7,FALSE)</f>
        <v>0</v>
      </c>
      <c r="R147" s="51">
        <f>VLOOKUP($O147,CornerStats!$A$3:$AE$998,8,FALSE)</f>
        <v>0</v>
      </c>
      <c r="S147" s="51">
        <f>VLOOKUP($O147,CornerStats!$A$3:$AE$998,10,FALSE)</f>
        <v>0</v>
      </c>
      <c r="T147" s="60">
        <f>VLOOKUP($O147,CornerStats!$A$3:$AE$998,11,FALSE)</f>
        <v>0</v>
      </c>
      <c r="U147" s="60">
        <f>VLOOKUP($O147,CornerStats!$A$3:$AE$998,13,FALSE)</f>
        <v>0</v>
      </c>
      <c r="V147" s="57">
        <f>VLOOKUP($O147,CornerStats!$A$3:$AE$998,14,FALSE)</f>
        <v>0</v>
      </c>
      <c r="W147" s="57">
        <f>VLOOKUP($O147,CornerStats!$A$3:$AE$998,16,FALSE)</f>
        <v>0</v>
      </c>
      <c r="X147" s="57">
        <f>VLOOKUP($O147,CornerStats!$A$3:$AE$998,17,FALSE)</f>
        <v>0</v>
      </c>
      <c r="Y147" s="57">
        <f>VLOOKUP($O147,CornerStats!$A$3:$AE$998,19,FALSE)</f>
        <v>0</v>
      </c>
      <c r="Z147" s="57">
        <f>VLOOKUP($O147,CornerStats!$A$3:$AE$998,20,FALSE)</f>
        <v>0</v>
      </c>
      <c r="AA147" s="57">
        <f>VLOOKUP($O147,CornerStats!$A$3:$AE$998,22,FALSE)</f>
        <v>0</v>
      </c>
    </row>
    <row r="148" spans="1:27" x14ac:dyDescent="0.3">
      <c r="A148" s="51">
        <f>VLOOKUP($M148,CornerStats!$A$3:$AE$998,5,FALSE)</f>
        <v>0</v>
      </c>
      <c r="B148" s="51">
        <f>VLOOKUP($M148,CornerStats!$A$3:$AE$998,6,FALSE)</f>
        <v>0</v>
      </c>
      <c r="C148" s="51">
        <f>VLOOKUP($M148,CornerStats!$A$3:$AE$998,8,FALSE)</f>
        <v>0</v>
      </c>
      <c r="D148" s="51">
        <f>VLOOKUP($M148,CornerStats!$A$3:$AE$998,9,FALSE)</f>
        <v>0</v>
      </c>
      <c r="E148" s="60">
        <f>VLOOKUP($M148,CornerStats!$A$3:$AE$998,11,FALSE)</f>
        <v>0</v>
      </c>
      <c r="F148" s="60">
        <f>VLOOKUP($M148,CornerStats!$A$3:$AE$998,12,FALSE)</f>
        <v>0</v>
      </c>
      <c r="G148" s="57">
        <f>VLOOKUP($M148,CornerStats!$A$3:$AE$998,14,FALSE)</f>
        <v>0</v>
      </c>
      <c r="H148" s="57">
        <f>VLOOKUP($M148,CornerStats!$A$3:$AE$998,15,FALSE)</f>
        <v>0</v>
      </c>
      <c r="I148" s="57">
        <f>VLOOKUP($M148,CornerStats!$A$3:$AE$998,17,FALSE)</f>
        <v>0</v>
      </c>
      <c r="J148" s="57">
        <f>VLOOKUP($M148,CornerStats!$A$3:$AE$998,18,FALSE)</f>
        <v>0</v>
      </c>
      <c r="K148" s="57">
        <f>VLOOKUP($M148,CornerStats!$A$3:$AE$998,20,FALSE)</f>
        <v>0</v>
      </c>
      <c r="L148" s="57">
        <f>VLOOKUP($M148,CornerStats!$A$3:$AE$998,21,FALSE)</f>
        <v>0</v>
      </c>
      <c r="M148" s="53" t="str">
        <f>Fixtures!A148</f>
        <v>Tranmere Rovers</v>
      </c>
      <c r="N148" s="54">
        <f>Fixtures!D148</f>
        <v>43694</v>
      </c>
      <c r="O148" s="53" t="str">
        <f>Fixtures!B148</f>
        <v>Bolton Wanderers</v>
      </c>
      <c r="P148" s="51">
        <f>VLOOKUP($O148,CornerStats!$A$3:$AE$998,5,FALSE)</f>
        <v>0</v>
      </c>
      <c r="Q148" s="51">
        <f>VLOOKUP($O148,CornerStats!$A$3:$AE$998,7,FALSE)</f>
        <v>0</v>
      </c>
      <c r="R148" s="51">
        <f>VLOOKUP($O148,CornerStats!$A$3:$AE$998,8,FALSE)</f>
        <v>0</v>
      </c>
      <c r="S148" s="51">
        <f>VLOOKUP($O148,CornerStats!$A$3:$AE$998,10,FALSE)</f>
        <v>0</v>
      </c>
      <c r="T148" s="60">
        <f>VLOOKUP($O148,CornerStats!$A$3:$AE$998,11,FALSE)</f>
        <v>0</v>
      </c>
      <c r="U148" s="60">
        <f>VLOOKUP($O148,CornerStats!$A$3:$AE$998,13,FALSE)</f>
        <v>0</v>
      </c>
      <c r="V148" s="57">
        <f>VLOOKUP($O148,CornerStats!$A$3:$AE$998,14,FALSE)</f>
        <v>0</v>
      </c>
      <c r="W148" s="57">
        <f>VLOOKUP($O148,CornerStats!$A$3:$AE$998,16,FALSE)</f>
        <v>0</v>
      </c>
      <c r="X148" s="57">
        <f>VLOOKUP($O148,CornerStats!$A$3:$AE$998,17,FALSE)</f>
        <v>0</v>
      </c>
      <c r="Y148" s="57">
        <f>VLOOKUP($O148,CornerStats!$A$3:$AE$998,19,FALSE)</f>
        <v>0</v>
      </c>
      <c r="Z148" s="57">
        <f>VLOOKUP($O148,CornerStats!$A$3:$AE$998,20,FALSE)</f>
        <v>0</v>
      </c>
      <c r="AA148" s="57">
        <f>VLOOKUP($O148,CornerStats!$A$3:$AE$998,22,FALSE)</f>
        <v>0</v>
      </c>
    </row>
    <row r="149" spans="1:27" x14ac:dyDescent="0.3">
      <c r="A149" s="51">
        <f>VLOOKUP($M149,CornerStats!$A$3:$AE$998,5,FALSE)</f>
        <v>0</v>
      </c>
      <c r="B149" s="51">
        <f>VLOOKUP($M149,CornerStats!$A$3:$AE$998,6,FALSE)</f>
        <v>0</v>
      </c>
      <c r="C149" s="51">
        <f>VLOOKUP($M149,CornerStats!$A$3:$AE$998,8,FALSE)</f>
        <v>0</v>
      </c>
      <c r="D149" s="51">
        <f>VLOOKUP($M149,CornerStats!$A$3:$AE$998,9,FALSE)</f>
        <v>0</v>
      </c>
      <c r="E149" s="60">
        <f>VLOOKUP($M149,CornerStats!$A$3:$AE$998,11,FALSE)</f>
        <v>0</v>
      </c>
      <c r="F149" s="60">
        <f>VLOOKUP($M149,CornerStats!$A$3:$AE$998,12,FALSE)</f>
        <v>0</v>
      </c>
      <c r="G149" s="57">
        <f>VLOOKUP($M149,CornerStats!$A$3:$AE$998,14,FALSE)</f>
        <v>0</v>
      </c>
      <c r="H149" s="57">
        <f>VLOOKUP($M149,CornerStats!$A$3:$AE$998,15,FALSE)</f>
        <v>0</v>
      </c>
      <c r="I149" s="57">
        <f>VLOOKUP($M149,CornerStats!$A$3:$AE$998,17,FALSE)</f>
        <v>0</v>
      </c>
      <c r="J149" s="57">
        <f>VLOOKUP($M149,CornerStats!$A$3:$AE$998,18,FALSE)</f>
        <v>0</v>
      </c>
      <c r="K149" s="57">
        <f>VLOOKUP($M149,CornerStats!$A$3:$AE$998,20,FALSE)</f>
        <v>0</v>
      </c>
      <c r="L149" s="57">
        <f>VLOOKUP($M149,CornerStats!$A$3:$AE$998,21,FALSE)</f>
        <v>0</v>
      </c>
      <c r="M149" s="53" t="str">
        <f>Fixtures!A149</f>
        <v>Wycombe Wanderers</v>
      </c>
      <c r="N149" s="54">
        <f>Fixtures!D149</f>
        <v>43694</v>
      </c>
      <c r="O149" s="53" t="str">
        <f>Fixtures!B149</f>
        <v>Milton Keynes Dons</v>
      </c>
      <c r="P149" s="51">
        <f>VLOOKUP($O149,CornerStats!$A$3:$AE$998,5,FALSE)</f>
        <v>0</v>
      </c>
      <c r="Q149" s="51" t="e">
        <f>VLOOKUP($O149,CornerStats!$A$3:$AE$998,7,FALSE)</f>
        <v>#DIV/0!</v>
      </c>
      <c r="R149" s="51">
        <f>VLOOKUP($O149,CornerStats!$A$3:$AE$998,8,FALSE)</f>
        <v>0</v>
      </c>
      <c r="S149" s="51" t="e">
        <f>VLOOKUP($O149,CornerStats!$A$3:$AE$998,10,FALSE)</f>
        <v>#DIV/0!</v>
      </c>
      <c r="T149" s="60">
        <f>VLOOKUP($O149,CornerStats!$A$3:$AE$998,11,FALSE)</f>
        <v>0</v>
      </c>
      <c r="U149" s="60" t="e">
        <f>VLOOKUP($O149,CornerStats!$A$3:$AE$998,13,FALSE)</f>
        <v>#DIV/0!</v>
      </c>
      <c r="V149" s="57">
        <f>VLOOKUP($O149,CornerStats!$A$3:$AE$998,14,FALSE)</f>
        <v>0</v>
      </c>
      <c r="W149" s="57" t="e">
        <f>VLOOKUP($O149,CornerStats!$A$3:$AE$998,16,FALSE)</f>
        <v>#DIV/0!</v>
      </c>
      <c r="X149" s="57">
        <f>VLOOKUP($O149,CornerStats!$A$3:$AE$998,17,FALSE)</f>
        <v>0</v>
      </c>
      <c r="Y149" s="57" t="e">
        <f>VLOOKUP($O149,CornerStats!$A$3:$AE$998,19,FALSE)</f>
        <v>#DIV/0!</v>
      </c>
      <c r="Z149" s="57">
        <f>VLOOKUP($O149,CornerStats!$A$3:$AE$998,20,FALSE)</f>
        <v>0</v>
      </c>
      <c r="AA149" s="57" t="e">
        <f>VLOOKUP($O149,CornerStats!$A$3:$AE$998,22,FALSE)</f>
        <v>#DIV/0!</v>
      </c>
    </row>
    <row r="150" spans="1:27" x14ac:dyDescent="0.3">
      <c r="A150" s="51">
        <f>VLOOKUP($M150,CornerStats!$A$3:$AE$998,5,FALSE)</f>
        <v>6</v>
      </c>
      <c r="B150" s="51">
        <f>VLOOKUP($M150,CornerStats!$A$3:$AE$998,6,FALSE)</f>
        <v>12</v>
      </c>
      <c r="C150" s="51">
        <f>VLOOKUP($M150,CornerStats!$A$3:$AE$998,8,FALSE)</f>
        <v>3.5</v>
      </c>
      <c r="D150" s="51">
        <f>VLOOKUP($M150,CornerStats!$A$3:$AE$998,9,FALSE)</f>
        <v>7</v>
      </c>
      <c r="E150" s="60">
        <f>VLOOKUP($M150,CornerStats!$A$3:$AE$998,11,FALSE)</f>
        <v>2.5</v>
      </c>
      <c r="F150" s="60">
        <f>VLOOKUP($M150,CornerStats!$A$3:$AE$998,12,FALSE)</f>
        <v>5</v>
      </c>
      <c r="G150" s="57">
        <f>VLOOKUP($M150,CornerStats!$A$3:$AE$998,14,FALSE)</f>
        <v>0.5</v>
      </c>
      <c r="H150" s="57">
        <f>VLOOKUP($M150,CornerStats!$A$3:$AE$998,15,FALSE)</f>
        <v>1</v>
      </c>
      <c r="I150" s="57">
        <f>VLOOKUP($M150,CornerStats!$A$3:$AE$998,17,FALSE)</f>
        <v>0.5</v>
      </c>
      <c r="J150" s="57">
        <f>VLOOKUP($M150,CornerStats!$A$3:$AE$998,18,FALSE)</f>
        <v>1</v>
      </c>
      <c r="K150" s="57">
        <f>VLOOKUP($M150,CornerStats!$A$3:$AE$998,20,FALSE)</f>
        <v>0</v>
      </c>
      <c r="L150" s="57">
        <f>VLOOKUP($M150,CornerStats!$A$3:$AE$998,21,FALSE)</f>
        <v>0</v>
      </c>
      <c r="M150" s="53" t="str">
        <f>Fixtures!A150</f>
        <v>Barnsley</v>
      </c>
      <c r="N150" s="54">
        <f>Fixtures!D150</f>
        <v>43694</v>
      </c>
      <c r="O150" s="53" t="str">
        <f>Fixtures!B150</f>
        <v>Charlton Athletic</v>
      </c>
      <c r="P150" s="51">
        <f>VLOOKUP($O150,CornerStats!$A$3:$AE$998,5,FALSE)</f>
        <v>0</v>
      </c>
      <c r="Q150" s="51">
        <f>VLOOKUP($O150,CornerStats!$A$3:$AE$998,7,FALSE)</f>
        <v>0</v>
      </c>
      <c r="R150" s="51">
        <f>VLOOKUP($O150,CornerStats!$A$3:$AE$998,8,FALSE)</f>
        <v>0</v>
      </c>
      <c r="S150" s="51">
        <f>VLOOKUP($O150,CornerStats!$A$3:$AE$998,10,FALSE)</f>
        <v>0</v>
      </c>
      <c r="T150" s="60">
        <f>VLOOKUP($O150,CornerStats!$A$3:$AE$998,11,FALSE)</f>
        <v>0</v>
      </c>
      <c r="U150" s="60">
        <f>VLOOKUP($O150,CornerStats!$A$3:$AE$998,13,FALSE)</f>
        <v>0</v>
      </c>
      <c r="V150" s="57">
        <f>VLOOKUP($O150,CornerStats!$A$3:$AE$998,14,FALSE)</f>
        <v>0</v>
      </c>
      <c r="W150" s="57">
        <f>VLOOKUP($O150,CornerStats!$A$3:$AE$998,16,FALSE)</f>
        <v>0</v>
      </c>
      <c r="X150" s="57">
        <f>VLOOKUP($O150,CornerStats!$A$3:$AE$998,17,FALSE)</f>
        <v>0</v>
      </c>
      <c r="Y150" s="57">
        <f>VLOOKUP($O150,CornerStats!$A$3:$AE$998,19,FALSE)</f>
        <v>0</v>
      </c>
      <c r="Z150" s="57">
        <f>VLOOKUP($O150,CornerStats!$A$3:$AE$998,20,FALSE)</f>
        <v>0</v>
      </c>
      <c r="AA150" s="57">
        <f>VLOOKUP($O150,CornerStats!$A$3:$AE$998,22,FALSE)</f>
        <v>0</v>
      </c>
    </row>
    <row r="151" spans="1:27" x14ac:dyDescent="0.3">
      <c r="A151" s="51">
        <f>VLOOKUP($M151,CornerStats!$A$3:$AE$998,5,FALSE)</f>
        <v>0</v>
      </c>
      <c r="B151" s="51">
        <f>VLOOKUP($M151,CornerStats!$A$3:$AE$998,6,FALSE)</f>
        <v>0</v>
      </c>
      <c r="C151" s="51">
        <f>VLOOKUP($M151,CornerStats!$A$3:$AE$998,8,FALSE)</f>
        <v>0</v>
      </c>
      <c r="D151" s="51">
        <f>VLOOKUP($M151,CornerStats!$A$3:$AE$998,9,FALSE)</f>
        <v>0</v>
      </c>
      <c r="E151" s="60">
        <f>VLOOKUP($M151,CornerStats!$A$3:$AE$998,11,FALSE)</f>
        <v>0</v>
      </c>
      <c r="F151" s="60">
        <f>VLOOKUP($M151,CornerStats!$A$3:$AE$998,12,FALSE)</f>
        <v>0</v>
      </c>
      <c r="G151" s="57">
        <f>VLOOKUP($M151,CornerStats!$A$3:$AE$998,14,FALSE)</f>
        <v>0</v>
      </c>
      <c r="H151" s="57">
        <f>VLOOKUP($M151,CornerStats!$A$3:$AE$998,15,FALSE)</f>
        <v>0</v>
      </c>
      <c r="I151" s="57">
        <f>VLOOKUP($M151,CornerStats!$A$3:$AE$998,17,FALSE)</f>
        <v>0</v>
      </c>
      <c r="J151" s="57">
        <f>VLOOKUP($M151,CornerStats!$A$3:$AE$998,18,FALSE)</f>
        <v>0</v>
      </c>
      <c r="K151" s="57">
        <f>VLOOKUP($M151,CornerStats!$A$3:$AE$998,20,FALSE)</f>
        <v>0</v>
      </c>
      <c r="L151" s="57">
        <f>VLOOKUP($M151,CornerStats!$A$3:$AE$998,21,FALSE)</f>
        <v>0</v>
      </c>
      <c r="M151" s="53" t="str">
        <f>Fixtures!A151</f>
        <v>Blackburn Rovers</v>
      </c>
      <c r="N151" s="54">
        <f>Fixtures!D151</f>
        <v>43694</v>
      </c>
      <c r="O151" s="53" t="str">
        <f>Fixtures!B151</f>
        <v>Middlesbrough</v>
      </c>
      <c r="P151" s="51">
        <f>VLOOKUP($O151,CornerStats!$A$3:$AE$998,5,FALSE)</f>
        <v>9.5</v>
      </c>
      <c r="Q151" s="51">
        <f>VLOOKUP($O151,CornerStats!$A$3:$AE$998,7,FALSE)</f>
        <v>19</v>
      </c>
      <c r="R151" s="51">
        <f>VLOOKUP($O151,CornerStats!$A$3:$AE$998,8,FALSE)</f>
        <v>5.5</v>
      </c>
      <c r="S151" s="51">
        <f>VLOOKUP($O151,CornerStats!$A$3:$AE$998,10,FALSE)</f>
        <v>11</v>
      </c>
      <c r="T151" s="60">
        <f>VLOOKUP($O151,CornerStats!$A$3:$AE$998,11,FALSE)</f>
        <v>4</v>
      </c>
      <c r="U151" s="60">
        <f>VLOOKUP($O151,CornerStats!$A$3:$AE$998,13,FALSE)</f>
        <v>8</v>
      </c>
      <c r="V151" s="57">
        <f>VLOOKUP($O151,CornerStats!$A$3:$AE$998,14,FALSE)</f>
        <v>0.5</v>
      </c>
      <c r="W151" s="57">
        <f>VLOOKUP($O151,CornerStats!$A$3:$AE$998,16,FALSE)</f>
        <v>1</v>
      </c>
      <c r="X151" s="57">
        <f>VLOOKUP($O151,CornerStats!$A$3:$AE$998,17,FALSE)</f>
        <v>0.5</v>
      </c>
      <c r="Y151" s="57">
        <f>VLOOKUP($O151,CornerStats!$A$3:$AE$998,19,FALSE)</f>
        <v>1</v>
      </c>
      <c r="Z151" s="57">
        <f>VLOOKUP($O151,CornerStats!$A$3:$AE$998,20,FALSE)</f>
        <v>0</v>
      </c>
      <c r="AA151" s="57">
        <f>VLOOKUP($O151,CornerStats!$A$3:$AE$998,22,FALSE)</f>
        <v>0</v>
      </c>
    </row>
    <row r="152" spans="1:27" x14ac:dyDescent="0.3">
      <c r="A152" s="51">
        <f>VLOOKUP($M152,CornerStats!$A$3:$AE$998,5,FALSE)</f>
        <v>0</v>
      </c>
      <c r="B152" s="51">
        <f>VLOOKUP($M152,CornerStats!$A$3:$AE$998,6,FALSE)</f>
        <v>0</v>
      </c>
      <c r="C152" s="51">
        <f>VLOOKUP($M152,CornerStats!$A$3:$AE$998,8,FALSE)</f>
        <v>0</v>
      </c>
      <c r="D152" s="51">
        <f>VLOOKUP($M152,CornerStats!$A$3:$AE$998,9,FALSE)</f>
        <v>0</v>
      </c>
      <c r="E152" s="60">
        <f>VLOOKUP($M152,CornerStats!$A$3:$AE$998,11,FALSE)</f>
        <v>0</v>
      </c>
      <c r="F152" s="60">
        <f>VLOOKUP($M152,CornerStats!$A$3:$AE$998,12,FALSE)</f>
        <v>0</v>
      </c>
      <c r="G152" s="57">
        <f>VLOOKUP($M152,CornerStats!$A$3:$AE$998,14,FALSE)</f>
        <v>0</v>
      </c>
      <c r="H152" s="57">
        <f>VLOOKUP($M152,CornerStats!$A$3:$AE$998,15,FALSE)</f>
        <v>0</v>
      </c>
      <c r="I152" s="57">
        <f>VLOOKUP($M152,CornerStats!$A$3:$AE$998,17,FALSE)</f>
        <v>0</v>
      </c>
      <c r="J152" s="57">
        <f>VLOOKUP($M152,CornerStats!$A$3:$AE$998,18,FALSE)</f>
        <v>0</v>
      </c>
      <c r="K152" s="57">
        <f>VLOOKUP($M152,CornerStats!$A$3:$AE$998,20,FALSE)</f>
        <v>0</v>
      </c>
      <c r="L152" s="57">
        <f>VLOOKUP($M152,CornerStats!$A$3:$AE$998,21,FALSE)</f>
        <v>0</v>
      </c>
      <c r="M152" s="53" t="str">
        <f>Fixtures!A152</f>
        <v>Brentford</v>
      </c>
      <c r="N152" s="54">
        <f>Fixtures!D152</f>
        <v>43694</v>
      </c>
      <c r="O152" s="53" t="str">
        <f>Fixtures!B152</f>
        <v>Hull City</v>
      </c>
      <c r="P152" s="51">
        <f>VLOOKUP($O152,CornerStats!$A$3:$AE$998,5,FALSE)</f>
        <v>0</v>
      </c>
      <c r="Q152" s="51">
        <f>VLOOKUP($O152,CornerStats!$A$3:$AE$998,7,FALSE)</f>
        <v>0</v>
      </c>
      <c r="R152" s="51">
        <f>VLOOKUP($O152,CornerStats!$A$3:$AE$998,8,FALSE)</f>
        <v>0</v>
      </c>
      <c r="S152" s="51">
        <f>VLOOKUP($O152,CornerStats!$A$3:$AE$998,10,FALSE)</f>
        <v>0</v>
      </c>
      <c r="T152" s="60">
        <f>VLOOKUP($O152,CornerStats!$A$3:$AE$998,11,FALSE)</f>
        <v>0</v>
      </c>
      <c r="U152" s="60">
        <f>VLOOKUP($O152,CornerStats!$A$3:$AE$998,13,FALSE)</f>
        <v>0</v>
      </c>
      <c r="V152" s="57">
        <f>VLOOKUP($O152,CornerStats!$A$3:$AE$998,14,FALSE)</f>
        <v>0</v>
      </c>
      <c r="W152" s="57">
        <f>VLOOKUP($O152,CornerStats!$A$3:$AE$998,16,FALSE)</f>
        <v>0</v>
      </c>
      <c r="X152" s="57">
        <f>VLOOKUP($O152,CornerStats!$A$3:$AE$998,17,FALSE)</f>
        <v>0</v>
      </c>
      <c r="Y152" s="57">
        <f>VLOOKUP($O152,CornerStats!$A$3:$AE$998,19,FALSE)</f>
        <v>0</v>
      </c>
      <c r="Z152" s="57">
        <f>VLOOKUP($O152,CornerStats!$A$3:$AE$998,20,FALSE)</f>
        <v>0</v>
      </c>
      <c r="AA152" s="57">
        <f>VLOOKUP($O152,CornerStats!$A$3:$AE$998,22,FALSE)</f>
        <v>0</v>
      </c>
    </row>
    <row r="153" spans="1:27" x14ac:dyDescent="0.3">
      <c r="A153" s="51">
        <f>VLOOKUP($M153,CornerStats!$A$3:$AE$998,5,FALSE)</f>
        <v>5</v>
      </c>
      <c r="B153" s="51">
        <f>VLOOKUP($M153,CornerStats!$A$3:$AE$998,6,FALSE)</f>
        <v>10</v>
      </c>
      <c r="C153" s="51">
        <f>VLOOKUP($M153,CornerStats!$A$3:$AE$998,8,FALSE)</f>
        <v>2</v>
      </c>
      <c r="D153" s="51">
        <f>VLOOKUP($M153,CornerStats!$A$3:$AE$998,9,FALSE)</f>
        <v>4</v>
      </c>
      <c r="E153" s="60">
        <f>VLOOKUP($M153,CornerStats!$A$3:$AE$998,11,FALSE)</f>
        <v>3</v>
      </c>
      <c r="F153" s="60">
        <f>VLOOKUP($M153,CornerStats!$A$3:$AE$998,12,FALSE)</f>
        <v>6</v>
      </c>
      <c r="G153" s="57">
        <f>VLOOKUP($M153,CornerStats!$A$3:$AE$998,14,FALSE)</f>
        <v>0.5</v>
      </c>
      <c r="H153" s="57">
        <f>VLOOKUP($M153,CornerStats!$A$3:$AE$998,15,FALSE)</f>
        <v>1</v>
      </c>
      <c r="I153" s="57">
        <f>VLOOKUP($M153,CornerStats!$A$3:$AE$998,17,FALSE)</f>
        <v>0</v>
      </c>
      <c r="J153" s="57">
        <f>VLOOKUP($M153,CornerStats!$A$3:$AE$998,18,FALSE)</f>
        <v>0</v>
      </c>
      <c r="K153" s="57">
        <f>VLOOKUP($M153,CornerStats!$A$3:$AE$998,20,FALSE)</f>
        <v>0.5</v>
      </c>
      <c r="L153" s="57">
        <f>VLOOKUP($M153,CornerStats!$A$3:$AE$998,21,FALSE)</f>
        <v>1</v>
      </c>
      <c r="M153" s="53" t="str">
        <f>Fixtures!A153</f>
        <v>Bristol City</v>
      </c>
      <c r="N153" s="54">
        <f>Fixtures!D153</f>
        <v>43694</v>
      </c>
      <c r="O153" s="53" t="str">
        <f>Fixtures!B153</f>
        <v>Queens Park Rangers</v>
      </c>
      <c r="P153" s="51">
        <f>VLOOKUP($O153,CornerStats!$A$3:$AE$998,5,FALSE)</f>
        <v>3.5</v>
      </c>
      <c r="Q153" s="51">
        <f>VLOOKUP($O153,CornerStats!$A$3:$AE$998,7,FALSE)</f>
        <v>0</v>
      </c>
      <c r="R153" s="51">
        <f>VLOOKUP($O153,CornerStats!$A$3:$AE$998,8,FALSE)</f>
        <v>3.5</v>
      </c>
      <c r="S153" s="51">
        <f>VLOOKUP($O153,CornerStats!$A$3:$AE$998,10,FALSE)</f>
        <v>0</v>
      </c>
      <c r="T153" s="60">
        <f>VLOOKUP($O153,CornerStats!$A$3:$AE$998,11,FALSE)</f>
        <v>0</v>
      </c>
      <c r="U153" s="60">
        <f>VLOOKUP($O153,CornerStats!$A$3:$AE$998,13,FALSE)</f>
        <v>0</v>
      </c>
      <c r="V153" s="57">
        <f>VLOOKUP($O153,CornerStats!$A$3:$AE$998,14,FALSE)</f>
        <v>0</v>
      </c>
      <c r="W153" s="57">
        <f>VLOOKUP($O153,CornerStats!$A$3:$AE$998,16,FALSE)</f>
        <v>0</v>
      </c>
      <c r="X153" s="57">
        <f>VLOOKUP($O153,CornerStats!$A$3:$AE$998,17,FALSE)</f>
        <v>0</v>
      </c>
      <c r="Y153" s="57">
        <f>VLOOKUP($O153,CornerStats!$A$3:$AE$998,19,FALSE)</f>
        <v>0</v>
      </c>
      <c r="Z153" s="57">
        <f>VLOOKUP($O153,CornerStats!$A$3:$AE$998,20,FALSE)</f>
        <v>0.5</v>
      </c>
      <c r="AA153" s="57">
        <f>VLOOKUP($O153,CornerStats!$A$3:$AE$998,22,FALSE)</f>
        <v>0</v>
      </c>
    </row>
    <row r="154" spans="1:27" x14ac:dyDescent="0.3">
      <c r="A154" s="51">
        <f>VLOOKUP($M154,CornerStats!$A$3:$AE$998,5,FALSE)</f>
        <v>9.5</v>
      </c>
      <c r="B154" s="51">
        <f>VLOOKUP($M154,CornerStats!$A$3:$AE$998,6,FALSE)</f>
        <v>19</v>
      </c>
      <c r="C154" s="51">
        <f>VLOOKUP($M154,CornerStats!$A$3:$AE$998,8,FALSE)</f>
        <v>4</v>
      </c>
      <c r="D154" s="51">
        <f>VLOOKUP($M154,CornerStats!$A$3:$AE$998,9,FALSE)</f>
        <v>8</v>
      </c>
      <c r="E154" s="60">
        <f>VLOOKUP($M154,CornerStats!$A$3:$AE$998,11,FALSE)</f>
        <v>5.5</v>
      </c>
      <c r="F154" s="60">
        <f>VLOOKUP($M154,CornerStats!$A$3:$AE$998,12,FALSE)</f>
        <v>11</v>
      </c>
      <c r="G154" s="57">
        <f>VLOOKUP($M154,CornerStats!$A$3:$AE$998,14,FALSE)</f>
        <v>0.5</v>
      </c>
      <c r="H154" s="57">
        <f>VLOOKUP($M154,CornerStats!$A$3:$AE$998,15,FALSE)</f>
        <v>1</v>
      </c>
      <c r="I154" s="57">
        <f>VLOOKUP($M154,CornerStats!$A$3:$AE$998,17,FALSE)</f>
        <v>0.5</v>
      </c>
      <c r="J154" s="57">
        <f>VLOOKUP($M154,CornerStats!$A$3:$AE$998,18,FALSE)</f>
        <v>1</v>
      </c>
      <c r="K154" s="57">
        <f>VLOOKUP($M154,CornerStats!$A$3:$AE$998,20,FALSE)</f>
        <v>0</v>
      </c>
      <c r="L154" s="57">
        <f>VLOOKUP($M154,CornerStats!$A$3:$AE$998,21,FALSE)</f>
        <v>0</v>
      </c>
      <c r="M154" s="53" t="str">
        <f>Fixtures!A154</f>
        <v>Luton Town</v>
      </c>
      <c r="N154" s="54">
        <f>Fixtures!D154</f>
        <v>43694</v>
      </c>
      <c r="O154" s="53" t="str">
        <f>Fixtures!B154</f>
        <v>West Bromwich Albion</v>
      </c>
      <c r="P154" s="51">
        <f>VLOOKUP($O154,CornerStats!$A$3:$AE$998,5,FALSE)</f>
        <v>7</v>
      </c>
      <c r="Q154" s="51">
        <f>VLOOKUP($O154,CornerStats!$A$3:$AE$998,7,FALSE)</f>
        <v>14</v>
      </c>
      <c r="R154" s="51">
        <f>VLOOKUP($O154,CornerStats!$A$3:$AE$998,8,FALSE)</f>
        <v>2.5</v>
      </c>
      <c r="S154" s="51">
        <f>VLOOKUP($O154,CornerStats!$A$3:$AE$998,10,FALSE)</f>
        <v>5</v>
      </c>
      <c r="T154" s="60">
        <f>VLOOKUP($O154,CornerStats!$A$3:$AE$998,11,FALSE)</f>
        <v>4.5</v>
      </c>
      <c r="U154" s="60">
        <f>VLOOKUP($O154,CornerStats!$A$3:$AE$998,13,FALSE)</f>
        <v>9</v>
      </c>
      <c r="V154" s="57">
        <f>VLOOKUP($O154,CornerStats!$A$3:$AE$998,14,FALSE)</f>
        <v>0.5</v>
      </c>
      <c r="W154" s="57">
        <f>VLOOKUP($O154,CornerStats!$A$3:$AE$998,16,FALSE)</f>
        <v>1</v>
      </c>
      <c r="X154" s="57">
        <f>VLOOKUP($O154,CornerStats!$A$3:$AE$998,17,FALSE)</f>
        <v>0.5</v>
      </c>
      <c r="Y154" s="57">
        <f>VLOOKUP($O154,CornerStats!$A$3:$AE$998,19,FALSE)</f>
        <v>1</v>
      </c>
      <c r="Z154" s="57">
        <f>VLOOKUP($O154,CornerStats!$A$3:$AE$998,20,FALSE)</f>
        <v>0</v>
      </c>
      <c r="AA154" s="57">
        <f>VLOOKUP($O154,CornerStats!$A$3:$AE$998,22,FALSE)</f>
        <v>0</v>
      </c>
    </row>
    <row r="155" spans="1:27" x14ac:dyDescent="0.3">
      <c r="A155" s="51">
        <f>VLOOKUP($M155,CornerStats!$A$3:$AE$998,5,FALSE)</f>
        <v>0</v>
      </c>
      <c r="B155" s="51">
        <f>VLOOKUP($M155,CornerStats!$A$3:$AE$998,6,FALSE)</f>
        <v>0</v>
      </c>
      <c r="C155" s="51">
        <f>VLOOKUP($M155,CornerStats!$A$3:$AE$998,8,FALSE)</f>
        <v>0</v>
      </c>
      <c r="D155" s="51">
        <f>VLOOKUP($M155,CornerStats!$A$3:$AE$998,9,FALSE)</f>
        <v>0</v>
      </c>
      <c r="E155" s="60">
        <f>VLOOKUP($M155,CornerStats!$A$3:$AE$998,11,FALSE)</f>
        <v>0</v>
      </c>
      <c r="F155" s="60">
        <f>VLOOKUP($M155,CornerStats!$A$3:$AE$998,12,FALSE)</f>
        <v>0</v>
      </c>
      <c r="G155" s="57">
        <f>VLOOKUP($M155,CornerStats!$A$3:$AE$998,14,FALSE)</f>
        <v>0</v>
      </c>
      <c r="H155" s="57">
        <f>VLOOKUP($M155,CornerStats!$A$3:$AE$998,15,FALSE)</f>
        <v>0</v>
      </c>
      <c r="I155" s="57">
        <f>VLOOKUP($M155,CornerStats!$A$3:$AE$998,17,FALSE)</f>
        <v>0</v>
      </c>
      <c r="J155" s="57">
        <f>VLOOKUP($M155,CornerStats!$A$3:$AE$998,18,FALSE)</f>
        <v>0</v>
      </c>
      <c r="K155" s="57">
        <f>VLOOKUP($M155,CornerStats!$A$3:$AE$998,20,FALSE)</f>
        <v>0</v>
      </c>
      <c r="L155" s="57">
        <f>VLOOKUP($M155,CornerStats!$A$3:$AE$998,21,FALSE)</f>
        <v>0</v>
      </c>
      <c r="M155" s="53" t="str">
        <f>Fixtures!A155</f>
        <v>Millwall</v>
      </c>
      <c r="N155" s="54">
        <f>Fixtures!D155</f>
        <v>43694</v>
      </c>
      <c r="O155" s="53" t="str">
        <f>Fixtures!B155</f>
        <v>Sheffield Wednesday</v>
      </c>
      <c r="P155" s="51">
        <f>VLOOKUP($O155,CornerStats!$A$3:$AE$998,5,FALSE)</f>
        <v>0</v>
      </c>
      <c r="Q155" s="51">
        <f>VLOOKUP($O155,CornerStats!$A$3:$AE$998,7,FALSE)</f>
        <v>0</v>
      </c>
      <c r="R155" s="51">
        <f>VLOOKUP($O155,CornerStats!$A$3:$AE$998,8,FALSE)</f>
        <v>0</v>
      </c>
      <c r="S155" s="51">
        <f>VLOOKUP($O155,CornerStats!$A$3:$AE$998,10,FALSE)</f>
        <v>0</v>
      </c>
      <c r="T155" s="60">
        <f>VLOOKUP($O155,CornerStats!$A$3:$AE$998,11,FALSE)</f>
        <v>0</v>
      </c>
      <c r="U155" s="60">
        <f>VLOOKUP($O155,CornerStats!$A$3:$AE$998,13,FALSE)</f>
        <v>0</v>
      </c>
      <c r="V155" s="57">
        <f>VLOOKUP($O155,CornerStats!$A$3:$AE$998,14,FALSE)</f>
        <v>0</v>
      </c>
      <c r="W155" s="57">
        <f>VLOOKUP($O155,CornerStats!$A$3:$AE$998,16,FALSE)</f>
        <v>0</v>
      </c>
      <c r="X155" s="57">
        <f>VLOOKUP($O155,CornerStats!$A$3:$AE$998,17,FALSE)</f>
        <v>0</v>
      </c>
      <c r="Y155" s="57">
        <f>VLOOKUP($O155,CornerStats!$A$3:$AE$998,19,FALSE)</f>
        <v>0</v>
      </c>
      <c r="Z155" s="57">
        <f>VLOOKUP($O155,CornerStats!$A$3:$AE$998,20,FALSE)</f>
        <v>0</v>
      </c>
      <c r="AA155" s="57">
        <f>VLOOKUP($O155,CornerStats!$A$3:$AE$998,22,FALSE)</f>
        <v>0</v>
      </c>
    </row>
    <row r="156" spans="1:27" x14ac:dyDescent="0.3">
      <c r="A156" s="51">
        <f>VLOOKUP($M156,CornerStats!$A$3:$AE$998,5,FALSE)</f>
        <v>13.5</v>
      </c>
      <c r="B156" s="51">
        <f>VLOOKUP($M156,CornerStats!$A$3:$AE$998,6,FALSE)</f>
        <v>14</v>
      </c>
      <c r="C156" s="51">
        <f>VLOOKUP($M156,CornerStats!$A$3:$AE$998,8,FALSE)</f>
        <v>6</v>
      </c>
      <c r="D156" s="51">
        <f>VLOOKUP($M156,CornerStats!$A$3:$AE$998,9,FALSE)</f>
        <v>9</v>
      </c>
      <c r="E156" s="60">
        <f>VLOOKUP($M156,CornerStats!$A$3:$AE$998,11,FALSE)</f>
        <v>7.5</v>
      </c>
      <c r="F156" s="60">
        <f>VLOOKUP($M156,CornerStats!$A$3:$AE$998,12,FALSE)</f>
        <v>5</v>
      </c>
      <c r="G156" s="57">
        <f>VLOOKUP($M156,CornerStats!$A$3:$AE$998,14,FALSE)</f>
        <v>1</v>
      </c>
      <c r="H156" s="57">
        <f>VLOOKUP($M156,CornerStats!$A$3:$AE$998,15,FALSE)</f>
        <v>1</v>
      </c>
      <c r="I156" s="57">
        <f>VLOOKUP($M156,CornerStats!$A$3:$AE$998,17,FALSE)</f>
        <v>1</v>
      </c>
      <c r="J156" s="57">
        <f>VLOOKUP($M156,CornerStats!$A$3:$AE$998,18,FALSE)</f>
        <v>1</v>
      </c>
      <c r="K156" s="57">
        <f>VLOOKUP($M156,CornerStats!$A$3:$AE$998,20,FALSE)</f>
        <v>0</v>
      </c>
      <c r="L156" s="57">
        <f>VLOOKUP($M156,CornerStats!$A$3:$AE$998,21,FALSE)</f>
        <v>0</v>
      </c>
      <c r="M156" s="53" t="str">
        <f>Fixtures!A156</f>
        <v>Nottingham Forest</v>
      </c>
      <c r="N156" s="54">
        <f>Fixtures!D156</f>
        <v>43694</v>
      </c>
      <c r="O156" s="53" t="str">
        <f>Fixtures!B156</f>
        <v>Birmingham City</v>
      </c>
      <c r="P156" s="51">
        <f>VLOOKUP($O156,CornerStats!$A$3:$AE$998,5,FALSE)</f>
        <v>0</v>
      </c>
      <c r="Q156" s="51">
        <f>VLOOKUP($O156,CornerStats!$A$3:$AE$998,7,FALSE)</f>
        <v>0</v>
      </c>
      <c r="R156" s="51">
        <f>VLOOKUP($O156,CornerStats!$A$3:$AE$998,8,FALSE)</f>
        <v>0</v>
      </c>
      <c r="S156" s="51">
        <f>VLOOKUP($O156,CornerStats!$A$3:$AE$998,10,FALSE)</f>
        <v>0</v>
      </c>
      <c r="T156" s="60">
        <f>VLOOKUP($O156,CornerStats!$A$3:$AE$998,11,FALSE)</f>
        <v>0</v>
      </c>
      <c r="U156" s="60">
        <f>VLOOKUP($O156,CornerStats!$A$3:$AE$998,13,FALSE)</f>
        <v>0</v>
      </c>
      <c r="V156" s="57">
        <f>VLOOKUP($O156,CornerStats!$A$3:$AE$998,14,FALSE)</f>
        <v>0</v>
      </c>
      <c r="W156" s="57">
        <f>VLOOKUP($O156,CornerStats!$A$3:$AE$998,16,FALSE)</f>
        <v>0</v>
      </c>
      <c r="X156" s="57">
        <f>VLOOKUP($O156,CornerStats!$A$3:$AE$998,17,FALSE)</f>
        <v>0</v>
      </c>
      <c r="Y156" s="57">
        <f>VLOOKUP($O156,CornerStats!$A$3:$AE$998,19,FALSE)</f>
        <v>0</v>
      </c>
      <c r="Z156" s="57">
        <f>VLOOKUP($O156,CornerStats!$A$3:$AE$998,20,FALSE)</f>
        <v>0</v>
      </c>
      <c r="AA156" s="57">
        <f>VLOOKUP($O156,CornerStats!$A$3:$AE$998,22,FALSE)</f>
        <v>0</v>
      </c>
    </row>
    <row r="157" spans="1:27" x14ac:dyDescent="0.3">
      <c r="A157" s="51">
        <f>VLOOKUP($M157,CornerStats!$A$3:$AE$998,5,FALSE)</f>
        <v>0</v>
      </c>
      <c r="B157" s="51">
        <f>VLOOKUP($M157,CornerStats!$A$3:$AE$998,6,FALSE)</f>
        <v>0</v>
      </c>
      <c r="C157" s="51">
        <f>VLOOKUP($M157,CornerStats!$A$3:$AE$998,8,FALSE)</f>
        <v>0</v>
      </c>
      <c r="D157" s="51">
        <f>VLOOKUP($M157,CornerStats!$A$3:$AE$998,9,FALSE)</f>
        <v>0</v>
      </c>
      <c r="E157" s="60">
        <f>VLOOKUP($M157,CornerStats!$A$3:$AE$998,11,FALSE)</f>
        <v>0</v>
      </c>
      <c r="F157" s="60">
        <f>VLOOKUP($M157,CornerStats!$A$3:$AE$998,12,FALSE)</f>
        <v>0</v>
      </c>
      <c r="G157" s="57">
        <f>VLOOKUP($M157,CornerStats!$A$3:$AE$998,14,FALSE)</f>
        <v>0</v>
      </c>
      <c r="H157" s="57">
        <f>VLOOKUP($M157,CornerStats!$A$3:$AE$998,15,FALSE)</f>
        <v>0</v>
      </c>
      <c r="I157" s="57">
        <f>VLOOKUP($M157,CornerStats!$A$3:$AE$998,17,FALSE)</f>
        <v>0</v>
      </c>
      <c r="J157" s="57">
        <f>VLOOKUP($M157,CornerStats!$A$3:$AE$998,18,FALSE)</f>
        <v>0</v>
      </c>
      <c r="K157" s="57">
        <f>VLOOKUP($M157,CornerStats!$A$3:$AE$998,20,FALSE)</f>
        <v>0</v>
      </c>
      <c r="L157" s="57">
        <f>VLOOKUP($M157,CornerStats!$A$3:$AE$998,21,FALSE)</f>
        <v>0</v>
      </c>
      <c r="M157" s="53" t="str">
        <f>Fixtures!A157</f>
        <v>Stoke City</v>
      </c>
      <c r="N157" s="54">
        <f>Fixtures!D157</f>
        <v>43694</v>
      </c>
      <c r="O157" s="53" t="str">
        <f>Fixtures!B157</f>
        <v>Derby County</v>
      </c>
      <c r="P157" s="51">
        <f>VLOOKUP($O157,CornerStats!$A$3:$AE$998,5,FALSE)</f>
        <v>4</v>
      </c>
      <c r="Q157" s="51">
        <f>VLOOKUP($O157,CornerStats!$A$3:$AE$998,7,FALSE)</f>
        <v>8</v>
      </c>
      <c r="R157" s="51">
        <f>VLOOKUP($O157,CornerStats!$A$3:$AE$998,8,FALSE)</f>
        <v>0</v>
      </c>
      <c r="S157" s="51">
        <f>VLOOKUP($O157,CornerStats!$A$3:$AE$998,10,FALSE)</f>
        <v>0</v>
      </c>
      <c r="T157" s="60">
        <f>VLOOKUP($O157,CornerStats!$A$3:$AE$998,11,FALSE)</f>
        <v>4</v>
      </c>
      <c r="U157" s="60">
        <f>VLOOKUP($O157,CornerStats!$A$3:$AE$998,13,FALSE)</f>
        <v>8</v>
      </c>
      <c r="V157" s="57">
        <f>VLOOKUP($O157,CornerStats!$A$3:$AE$998,14,FALSE)</f>
        <v>0</v>
      </c>
      <c r="W157" s="57">
        <f>VLOOKUP($O157,CornerStats!$A$3:$AE$998,16,FALSE)</f>
        <v>0</v>
      </c>
      <c r="X157" s="57">
        <f>VLOOKUP($O157,CornerStats!$A$3:$AE$998,17,FALSE)</f>
        <v>0</v>
      </c>
      <c r="Y157" s="57">
        <f>VLOOKUP($O157,CornerStats!$A$3:$AE$998,19,FALSE)</f>
        <v>0</v>
      </c>
      <c r="Z157" s="57">
        <f>VLOOKUP($O157,CornerStats!$A$3:$AE$998,20,FALSE)</f>
        <v>0.5</v>
      </c>
      <c r="AA157" s="57">
        <f>VLOOKUP($O157,CornerStats!$A$3:$AE$998,22,FALSE)</f>
        <v>1</v>
      </c>
    </row>
    <row r="158" spans="1:27" x14ac:dyDescent="0.3">
      <c r="A158" s="51">
        <f>VLOOKUP($M158,CornerStats!$A$3:$AE$998,5,FALSE)</f>
        <v>0</v>
      </c>
      <c r="B158" s="51">
        <f>VLOOKUP($M158,CornerStats!$A$3:$AE$998,6,FALSE)</f>
        <v>0</v>
      </c>
      <c r="C158" s="51">
        <f>VLOOKUP($M158,CornerStats!$A$3:$AE$998,8,FALSE)</f>
        <v>0</v>
      </c>
      <c r="D158" s="51">
        <f>VLOOKUP($M158,CornerStats!$A$3:$AE$998,9,FALSE)</f>
        <v>0</v>
      </c>
      <c r="E158" s="60">
        <f>VLOOKUP($M158,CornerStats!$A$3:$AE$998,11,FALSE)</f>
        <v>0</v>
      </c>
      <c r="F158" s="60">
        <f>VLOOKUP($M158,CornerStats!$A$3:$AE$998,12,FALSE)</f>
        <v>0</v>
      </c>
      <c r="G158" s="57">
        <f>VLOOKUP($M158,CornerStats!$A$3:$AE$998,14,FALSE)</f>
        <v>0</v>
      </c>
      <c r="H158" s="57">
        <f>VLOOKUP($M158,CornerStats!$A$3:$AE$998,15,FALSE)</f>
        <v>0</v>
      </c>
      <c r="I158" s="57">
        <f>VLOOKUP($M158,CornerStats!$A$3:$AE$998,17,FALSE)</f>
        <v>0</v>
      </c>
      <c r="J158" s="57">
        <f>VLOOKUP($M158,CornerStats!$A$3:$AE$998,18,FALSE)</f>
        <v>0</v>
      </c>
      <c r="K158" s="57">
        <f>VLOOKUP($M158,CornerStats!$A$3:$AE$998,20,FALSE)</f>
        <v>0</v>
      </c>
      <c r="L158" s="57">
        <f>VLOOKUP($M158,CornerStats!$A$3:$AE$998,21,FALSE)</f>
        <v>0</v>
      </c>
      <c r="M158" s="53" t="str">
        <f>Fixtures!A158</f>
        <v>Swansea City</v>
      </c>
      <c r="N158" s="54">
        <f>Fixtures!D158</f>
        <v>43694</v>
      </c>
      <c r="O158" s="53" t="str">
        <f>Fixtures!B158</f>
        <v>Preston North End</v>
      </c>
      <c r="P158" s="51">
        <f>VLOOKUP($O158,CornerStats!$A$3:$AE$998,5,FALSE)</f>
        <v>0</v>
      </c>
      <c r="Q158" s="51">
        <f>VLOOKUP($O158,CornerStats!$A$3:$AE$998,7,FALSE)</f>
        <v>0</v>
      </c>
      <c r="R158" s="51">
        <f>VLOOKUP($O158,CornerStats!$A$3:$AE$998,8,FALSE)</f>
        <v>0</v>
      </c>
      <c r="S158" s="51">
        <f>VLOOKUP($O158,CornerStats!$A$3:$AE$998,10,FALSE)</f>
        <v>0</v>
      </c>
      <c r="T158" s="60">
        <f>VLOOKUP($O158,CornerStats!$A$3:$AE$998,11,FALSE)</f>
        <v>0</v>
      </c>
      <c r="U158" s="60">
        <f>VLOOKUP($O158,CornerStats!$A$3:$AE$998,13,FALSE)</f>
        <v>0</v>
      </c>
      <c r="V158" s="57">
        <f>VLOOKUP($O158,CornerStats!$A$3:$AE$998,14,FALSE)</f>
        <v>0</v>
      </c>
      <c r="W158" s="57">
        <f>VLOOKUP($O158,CornerStats!$A$3:$AE$998,16,FALSE)</f>
        <v>0</v>
      </c>
      <c r="X158" s="57">
        <f>VLOOKUP($O158,CornerStats!$A$3:$AE$998,17,FALSE)</f>
        <v>0</v>
      </c>
      <c r="Y158" s="57">
        <f>VLOOKUP($O158,CornerStats!$A$3:$AE$998,19,FALSE)</f>
        <v>0</v>
      </c>
      <c r="Z158" s="57">
        <f>VLOOKUP($O158,CornerStats!$A$3:$AE$998,20,FALSE)</f>
        <v>0</v>
      </c>
      <c r="AA158" s="57">
        <f>VLOOKUP($O158,CornerStats!$A$3:$AE$998,22,FALSE)</f>
        <v>0</v>
      </c>
    </row>
    <row r="159" spans="1:27" x14ac:dyDescent="0.3">
      <c r="A159" s="51">
        <f>VLOOKUP($M159,CornerStats!$A$3:$AE$998,5,FALSE)</f>
        <v>0</v>
      </c>
      <c r="B159" s="51">
        <f>VLOOKUP($M159,CornerStats!$A$3:$AE$998,6,FALSE)</f>
        <v>0</v>
      </c>
      <c r="C159" s="51">
        <f>VLOOKUP($M159,CornerStats!$A$3:$AE$998,8,FALSE)</f>
        <v>0</v>
      </c>
      <c r="D159" s="51">
        <f>VLOOKUP($M159,CornerStats!$A$3:$AE$998,9,FALSE)</f>
        <v>0</v>
      </c>
      <c r="E159" s="60">
        <f>VLOOKUP($M159,CornerStats!$A$3:$AE$998,11,FALSE)</f>
        <v>0</v>
      </c>
      <c r="F159" s="60">
        <f>VLOOKUP($M159,CornerStats!$A$3:$AE$998,12,FALSE)</f>
        <v>0</v>
      </c>
      <c r="G159" s="57">
        <f>VLOOKUP($M159,CornerStats!$A$3:$AE$998,14,FALSE)</f>
        <v>0</v>
      </c>
      <c r="H159" s="57">
        <f>VLOOKUP($M159,CornerStats!$A$3:$AE$998,15,FALSE)</f>
        <v>0</v>
      </c>
      <c r="I159" s="57">
        <f>VLOOKUP($M159,CornerStats!$A$3:$AE$998,17,FALSE)</f>
        <v>0</v>
      </c>
      <c r="J159" s="57">
        <f>VLOOKUP($M159,CornerStats!$A$3:$AE$998,18,FALSE)</f>
        <v>0</v>
      </c>
      <c r="K159" s="57">
        <f>VLOOKUP($M159,CornerStats!$A$3:$AE$998,20,FALSE)</f>
        <v>0</v>
      </c>
      <c r="L159" s="57">
        <f>VLOOKUP($M159,CornerStats!$A$3:$AE$998,21,FALSE)</f>
        <v>0</v>
      </c>
      <c r="M159" s="53" t="str">
        <f>Fixtures!A159</f>
        <v>Wigan Athletic</v>
      </c>
      <c r="N159" s="54">
        <f>Fixtures!D159</f>
        <v>43694</v>
      </c>
      <c r="O159" s="53" t="str">
        <f>Fixtures!B159</f>
        <v>Leeds United</v>
      </c>
      <c r="P159" s="51">
        <f>VLOOKUP($O159,CornerStats!$A$3:$AE$998,5,FALSE)</f>
        <v>11.5</v>
      </c>
      <c r="Q159" s="51">
        <f>VLOOKUP($O159,CornerStats!$A$3:$AE$998,7,FALSE)</f>
        <v>10</v>
      </c>
      <c r="R159" s="51">
        <f>VLOOKUP($O159,CornerStats!$A$3:$AE$998,8,FALSE)</f>
        <v>8</v>
      </c>
      <c r="S159" s="51">
        <f>VLOOKUP($O159,CornerStats!$A$3:$AE$998,10,FALSE)</f>
        <v>6</v>
      </c>
      <c r="T159" s="60">
        <f>VLOOKUP($O159,CornerStats!$A$3:$AE$998,11,FALSE)</f>
        <v>3.5</v>
      </c>
      <c r="U159" s="60">
        <f>VLOOKUP($O159,CornerStats!$A$3:$AE$998,13,FALSE)</f>
        <v>4</v>
      </c>
      <c r="V159" s="57">
        <f>VLOOKUP($O159,CornerStats!$A$3:$AE$998,14,FALSE)</f>
        <v>1</v>
      </c>
      <c r="W159" s="57">
        <f>VLOOKUP($O159,CornerStats!$A$3:$AE$998,16,FALSE)</f>
        <v>1</v>
      </c>
      <c r="X159" s="57">
        <f>VLOOKUP($O159,CornerStats!$A$3:$AE$998,17,FALSE)</f>
        <v>0.5</v>
      </c>
      <c r="Y159" s="57">
        <f>VLOOKUP($O159,CornerStats!$A$3:$AE$998,19,FALSE)</f>
        <v>0</v>
      </c>
      <c r="Z159" s="57">
        <f>VLOOKUP($O159,CornerStats!$A$3:$AE$998,20,FALSE)</f>
        <v>0.5</v>
      </c>
      <c r="AA159" s="57">
        <f>VLOOKUP($O159,CornerStats!$A$3:$AE$998,22,FALSE)</f>
        <v>1</v>
      </c>
    </row>
    <row r="160" spans="1:27" x14ac:dyDescent="0.3">
      <c r="A160" s="51">
        <f>VLOOKUP($M160,CornerStats!$A$3:$AE$998,5,FALSE)</f>
        <v>0</v>
      </c>
      <c r="B160" s="51">
        <f>VLOOKUP($M160,CornerStats!$A$3:$AE$998,6,FALSE)</f>
        <v>0</v>
      </c>
      <c r="C160" s="51">
        <f>VLOOKUP($M160,CornerStats!$A$3:$AE$998,8,FALSE)</f>
        <v>0</v>
      </c>
      <c r="D160" s="51">
        <f>VLOOKUP($M160,CornerStats!$A$3:$AE$998,9,FALSE)</f>
        <v>0</v>
      </c>
      <c r="E160" s="60">
        <f>VLOOKUP($M160,CornerStats!$A$3:$AE$998,11,FALSE)</f>
        <v>0</v>
      </c>
      <c r="F160" s="60">
        <f>VLOOKUP($M160,CornerStats!$A$3:$AE$998,12,FALSE)</f>
        <v>0</v>
      </c>
      <c r="G160" s="57">
        <f>VLOOKUP($M160,CornerStats!$A$3:$AE$998,14,FALSE)</f>
        <v>0</v>
      </c>
      <c r="H160" s="57">
        <f>VLOOKUP($M160,CornerStats!$A$3:$AE$998,15,FALSE)</f>
        <v>0</v>
      </c>
      <c r="I160" s="57">
        <f>VLOOKUP($M160,CornerStats!$A$3:$AE$998,17,FALSE)</f>
        <v>0</v>
      </c>
      <c r="J160" s="57">
        <f>VLOOKUP($M160,CornerStats!$A$3:$AE$998,18,FALSE)</f>
        <v>0</v>
      </c>
      <c r="K160" s="57">
        <f>VLOOKUP($M160,CornerStats!$A$3:$AE$998,20,FALSE)</f>
        <v>0</v>
      </c>
      <c r="L160" s="57">
        <f>VLOOKUP($M160,CornerStats!$A$3:$AE$998,21,FALSE)</f>
        <v>0</v>
      </c>
      <c r="M160" s="53" t="str">
        <f>Fixtures!A160</f>
        <v>Bradford City</v>
      </c>
      <c r="N160" s="54">
        <f>Fixtures!D160</f>
        <v>43694</v>
      </c>
      <c r="O160" s="53" t="str">
        <f>Fixtures!B160</f>
        <v>Oldham Athletic</v>
      </c>
      <c r="P160" s="51">
        <f>VLOOKUP($O160,CornerStats!$A$3:$AE$998,5,FALSE)</f>
        <v>0</v>
      </c>
      <c r="Q160" s="51">
        <f>VLOOKUP($O160,CornerStats!$A$3:$AE$998,7,FALSE)</f>
        <v>0</v>
      </c>
      <c r="R160" s="51">
        <f>VLOOKUP($O160,CornerStats!$A$3:$AE$998,8,FALSE)</f>
        <v>0</v>
      </c>
      <c r="S160" s="51">
        <f>VLOOKUP($O160,CornerStats!$A$3:$AE$998,10,FALSE)</f>
        <v>0</v>
      </c>
      <c r="T160" s="60">
        <f>VLOOKUP($O160,CornerStats!$A$3:$AE$998,11,FALSE)</f>
        <v>0</v>
      </c>
      <c r="U160" s="60">
        <f>VLOOKUP($O160,CornerStats!$A$3:$AE$998,13,FALSE)</f>
        <v>0</v>
      </c>
      <c r="V160" s="57">
        <f>VLOOKUP($O160,CornerStats!$A$3:$AE$998,14,FALSE)</f>
        <v>0</v>
      </c>
      <c r="W160" s="57">
        <f>VLOOKUP($O160,CornerStats!$A$3:$AE$998,16,FALSE)</f>
        <v>0</v>
      </c>
      <c r="X160" s="57">
        <f>VLOOKUP($O160,CornerStats!$A$3:$AE$998,17,FALSE)</f>
        <v>0</v>
      </c>
      <c r="Y160" s="57">
        <f>VLOOKUP($O160,CornerStats!$A$3:$AE$998,19,FALSE)</f>
        <v>0</v>
      </c>
      <c r="Z160" s="57">
        <f>VLOOKUP($O160,CornerStats!$A$3:$AE$998,20,FALSE)</f>
        <v>0</v>
      </c>
      <c r="AA160" s="57">
        <f>VLOOKUP($O160,CornerStats!$A$3:$AE$998,22,FALSE)</f>
        <v>0</v>
      </c>
    </row>
    <row r="161" spans="1:27" x14ac:dyDescent="0.3">
      <c r="A161" s="51">
        <f>VLOOKUP($M161,CornerStats!$A$3:$AE$998,5,FALSE)</f>
        <v>0</v>
      </c>
      <c r="B161" s="51">
        <f>VLOOKUP($M161,CornerStats!$A$3:$AE$998,6,FALSE)</f>
        <v>0</v>
      </c>
      <c r="C161" s="51">
        <f>VLOOKUP($M161,CornerStats!$A$3:$AE$998,8,FALSE)</f>
        <v>0</v>
      </c>
      <c r="D161" s="51">
        <f>VLOOKUP($M161,CornerStats!$A$3:$AE$998,9,FALSE)</f>
        <v>0</v>
      </c>
      <c r="E161" s="60">
        <f>VLOOKUP($M161,CornerStats!$A$3:$AE$998,11,FALSE)</f>
        <v>0</v>
      </c>
      <c r="F161" s="60">
        <f>VLOOKUP($M161,CornerStats!$A$3:$AE$998,12,FALSE)</f>
        <v>0</v>
      </c>
      <c r="G161" s="57">
        <f>VLOOKUP($M161,CornerStats!$A$3:$AE$998,14,FALSE)</f>
        <v>0</v>
      </c>
      <c r="H161" s="57">
        <f>VLOOKUP($M161,CornerStats!$A$3:$AE$998,15,FALSE)</f>
        <v>0</v>
      </c>
      <c r="I161" s="57">
        <f>VLOOKUP($M161,CornerStats!$A$3:$AE$998,17,FALSE)</f>
        <v>0</v>
      </c>
      <c r="J161" s="57">
        <f>VLOOKUP($M161,CornerStats!$A$3:$AE$998,18,FALSE)</f>
        <v>0</v>
      </c>
      <c r="K161" s="57">
        <f>VLOOKUP($M161,CornerStats!$A$3:$AE$998,20,FALSE)</f>
        <v>0</v>
      </c>
      <c r="L161" s="57">
        <f>VLOOKUP($M161,CornerStats!$A$3:$AE$998,21,FALSE)</f>
        <v>0</v>
      </c>
      <c r="M161" s="53" t="str">
        <f>Fixtures!A161</f>
        <v>Carlisle United</v>
      </c>
      <c r="N161" s="54">
        <f>Fixtures!D161</f>
        <v>43694</v>
      </c>
      <c r="O161" s="53" t="str">
        <f>Fixtures!B161</f>
        <v>Mansfield Town</v>
      </c>
      <c r="P161" s="51">
        <f>VLOOKUP($O161,CornerStats!$A$3:$AE$998,5,FALSE)</f>
        <v>0</v>
      </c>
      <c r="Q161" s="51">
        <f>VLOOKUP($O161,CornerStats!$A$3:$AE$998,7,FALSE)</f>
        <v>0</v>
      </c>
      <c r="R161" s="51">
        <f>VLOOKUP($O161,CornerStats!$A$3:$AE$998,8,FALSE)</f>
        <v>0</v>
      </c>
      <c r="S161" s="51">
        <f>VLOOKUP($O161,CornerStats!$A$3:$AE$998,10,FALSE)</f>
        <v>0</v>
      </c>
      <c r="T161" s="60">
        <f>VLOOKUP($O161,CornerStats!$A$3:$AE$998,11,FALSE)</f>
        <v>0</v>
      </c>
      <c r="U161" s="60">
        <f>VLOOKUP($O161,CornerStats!$A$3:$AE$998,13,FALSE)</f>
        <v>0</v>
      </c>
      <c r="V161" s="57">
        <f>VLOOKUP($O161,CornerStats!$A$3:$AE$998,14,FALSE)</f>
        <v>0</v>
      </c>
      <c r="W161" s="57">
        <f>VLOOKUP($O161,CornerStats!$A$3:$AE$998,16,FALSE)</f>
        <v>0</v>
      </c>
      <c r="X161" s="57">
        <f>VLOOKUP($O161,CornerStats!$A$3:$AE$998,17,FALSE)</f>
        <v>0</v>
      </c>
      <c r="Y161" s="57">
        <f>VLOOKUP($O161,CornerStats!$A$3:$AE$998,19,FALSE)</f>
        <v>0</v>
      </c>
      <c r="Z161" s="57">
        <f>VLOOKUP($O161,CornerStats!$A$3:$AE$998,20,FALSE)</f>
        <v>0</v>
      </c>
      <c r="AA161" s="57">
        <f>VLOOKUP($O161,CornerStats!$A$3:$AE$998,22,FALSE)</f>
        <v>0</v>
      </c>
    </row>
    <row r="162" spans="1:27" x14ac:dyDescent="0.3">
      <c r="A162" s="51">
        <f>VLOOKUP($M162,CornerStats!$A$3:$AE$998,5,FALSE)</f>
        <v>0</v>
      </c>
      <c r="B162" s="51">
        <f>VLOOKUP($M162,CornerStats!$A$3:$AE$998,6,FALSE)</f>
        <v>0</v>
      </c>
      <c r="C162" s="51">
        <f>VLOOKUP($M162,CornerStats!$A$3:$AE$998,8,FALSE)</f>
        <v>0</v>
      </c>
      <c r="D162" s="51">
        <f>VLOOKUP($M162,CornerStats!$A$3:$AE$998,9,FALSE)</f>
        <v>0</v>
      </c>
      <c r="E162" s="60">
        <f>VLOOKUP($M162,CornerStats!$A$3:$AE$998,11,FALSE)</f>
        <v>0</v>
      </c>
      <c r="F162" s="60">
        <f>VLOOKUP($M162,CornerStats!$A$3:$AE$998,12,FALSE)</f>
        <v>0</v>
      </c>
      <c r="G162" s="57">
        <f>VLOOKUP($M162,CornerStats!$A$3:$AE$998,14,FALSE)</f>
        <v>0</v>
      </c>
      <c r="H162" s="57">
        <f>VLOOKUP($M162,CornerStats!$A$3:$AE$998,15,FALSE)</f>
        <v>0</v>
      </c>
      <c r="I162" s="57">
        <f>VLOOKUP($M162,CornerStats!$A$3:$AE$998,17,FALSE)</f>
        <v>0</v>
      </c>
      <c r="J162" s="57">
        <f>VLOOKUP($M162,CornerStats!$A$3:$AE$998,18,FALSE)</f>
        <v>0</v>
      </c>
      <c r="K162" s="57">
        <f>VLOOKUP($M162,CornerStats!$A$3:$AE$998,20,FALSE)</f>
        <v>0</v>
      </c>
      <c r="L162" s="57">
        <f>VLOOKUP($M162,CornerStats!$A$3:$AE$998,21,FALSE)</f>
        <v>0</v>
      </c>
      <c r="M162" s="53" t="str">
        <f>Fixtures!A162</f>
        <v>Colchester United</v>
      </c>
      <c r="N162" s="54">
        <f>Fixtures!D162</f>
        <v>43694</v>
      </c>
      <c r="O162" s="53" t="str">
        <f>Fixtures!B162</f>
        <v>Cambridge United</v>
      </c>
      <c r="P162" s="51">
        <f>VLOOKUP($O162,CornerStats!$A$3:$AE$998,5,FALSE)</f>
        <v>0</v>
      </c>
      <c r="Q162" s="51">
        <f>VLOOKUP($O162,CornerStats!$A$3:$AE$998,7,FALSE)</f>
        <v>0</v>
      </c>
      <c r="R162" s="51">
        <f>VLOOKUP($O162,CornerStats!$A$3:$AE$998,8,FALSE)</f>
        <v>0</v>
      </c>
      <c r="S162" s="51">
        <f>VLOOKUP($O162,CornerStats!$A$3:$AE$998,10,FALSE)</f>
        <v>0</v>
      </c>
      <c r="T162" s="60">
        <f>VLOOKUP($O162,CornerStats!$A$3:$AE$998,11,FALSE)</f>
        <v>0</v>
      </c>
      <c r="U162" s="60">
        <f>VLOOKUP($O162,CornerStats!$A$3:$AE$998,13,FALSE)</f>
        <v>0</v>
      </c>
      <c r="V162" s="57">
        <f>VLOOKUP($O162,CornerStats!$A$3:$AE$998,14,FALSE)</f>
        <v>0</v>
      </c>
      <c r="W162" s="57">
        <f>VLOOKUP($O162,CornerStats!$A$3:$AE$998,16,FALSE)</f>
        <v>0</v>
      </c>
      <c r="X162" s="57">
        <f>VLOOKUP($O162,CornerStats!$A$3:$AE$998,17,FALSE)</f>
        <v>0</v>
      </c>
      <c r="Y162" s="57">
        <f>VLOOKUP($O162,CornerStats!$A$3:$AE$998,19,FALSE)</f>
        <v>0</v>
      </c>
      <c r="Z162" s="57">
        <f>VLOOKUP($O162,CornerStats!$A$3:$AE$998,20,FALSE)</f>
        <v>0</v>
      </c>
      <c r="AA162" s="57">
        <f>VLOOKUP($O162,CornerStats!$A$3:$AE$998,22,FALSE)</f>
        <v>0</v>
      </c>
    </row>
    <row r="163" spans="1:27" x14ac:dyDescent="0.3">
      <c r="A163" s="51">
        <f>VLOOKUP($M163,CornerStats!$A$3:$AE$998,5,FALSE)</f>
        <v>0</v>
      </c>
      <c r="B163" s="51">
        <f>VLOOKUP($M163,CornerStats!$A$3:$AE$998,6,FALSE)</f>
        <v>0</v>
      </c>
      <c r="C163" s="51">
        <f>VLOOKUP($M163,CornerStats!$A$3:$AE$998,8,FALSE)</f>
        <v>0</v>
      </c>
      <c r="D163" s="51">
        <f>VLOOKUP($M163,CornerStats!$A$3:$AE$998,9,FALSE)</f>
        <v>0</v>
      </c>
      <c r="E163" s="60">
        <f>VLOOKUP($M163,CornerStats!$A$3:$AE$998,11,FALSE)</f>
        <v>0</v>
      </c>
      <c r="F163" s="60">
        <f>VLOOKUP($M163,CornerStats!$A$3:$AE$998,12,FALSE)</f>
        <v>0</v>
      </c>
      <c r="G163" s="57">
        <f>VLOOKUP($M163,CornerStats!$A$3:$AE$998,14,FALSE)</f>
        <v>0</v>
      </c>
      <c r="H163" s="57">
        <f>VLOOKUP($M163,CornerStats!$A$3:$AE$998,15,FALSE)</f>
        <v>0</v>
      </c>
      <c r="I163" s="57">
        <f>VLOOKUP($M163,CornerStats!$A$3:$AE$998,17,FALSE)</f>
        <v>0</v>
      </c>
      <c r="J163" s="57">
        <f>VLOOKUP($M163,CornerStats!$A$3:$AE$998,18,FALSE)</f>
        <v>0</v>
      </c>
      <c r="K163" s="57">
        <f>VLOOKUP($M163,CornerStats!$A$3:$AE$998,20,FALSE)</f>
        <v>0</v>
      </c>
      <c r="L163" s="57">
        <f>VLOOKUP($M163,CornerStats!$A$3:$AE$998,21,FALSE)</f>
        <v>0</v>
      </c>
      <c r="M163" s="53" t="str">
        <f>Fixtures!A163</f>
        <v>Crewe Alexandra</v>
      </c>
      <c r="N163" s="54">
        <f>Fixtures!D163</f>
        <v>43694</v>
      </c>
      <c r="O163" s="53" t="str">
        <f>Fixtures!B163</f>
        <v>Walsall</v>
      </c>
      <c r="P163" s="51">
        <f>VLOOKUP($O163,CornerStats!$A$3:$AE$998,5,FALSE)</f>
        <v>0</v>
      </c>
      <c r="Q163" s="51">
        <f>VLOOKUP($O163,CornerStats!$A$3:$AE$998,7,FALSE)</f>
        <v>0</v>
      </c>
      <c r="R163" s="51">
        <f>VLOOKUP($O163,CornerStats!$A$3:$AE$998,8,FALSE)</f>
        <v>0</v>
      </c>
      <c r="S163" s="51">
        <f>VLOOKUP($O163,CornerStats!$A$3:$AE$998,10,FALSE)</f>
        <v>0</v>
      </c>
      <c r="T163" s="60">
        <f>VLOOKUP($O163,CornerStats!$A$3:$AE$998,11,FALSE)</f>
        <v>0</v>
      </c>
      <c r="U163" s="60">
        <f>VLOOKUP($O163,CornerStats!$A$3:$AE$998,13,FALSE)</f>
        <v>0</v>
      </c>
      <c r="V163" s="57">
        <f>VLOOKUP($O163,CornerStats!$A$3:$AE$998,14,FALSE)</f>
        <v>0</v>
      </c>
      <c r="W163" s="57">
        <f>VLOOKUP($O163,CornerStats!$A$3:$AE$998,16,FALSE)</f>
        <v>0</v>
      </c>
      <c r="X163" s="57">
        <f>VLOOKUP($O163,CornerStats!$A$3:$AE$998,17,FALSE)</f>
        <v>0</v>
      </c>
      <c r="Y163" s="57">
        <f>VLOOKUP($O163,CornerStats!$A$3:$AE$998,19,FALSE)</f>
        <v>0</v>
      </c>
      <c r="Z163" s="57">
        <f>VLOOKUP($O163,CornerStats!$A$3:$AE$998,20,FALSE)</f>
        <v>0</v>
      </c>
      <c r="AA163" s="57">
        <f>VLOOKUP($O163,CornerStats!$A$3:$AE$998,22,FALSE)</f>
        <v>0</v>
      </c>
    </row>
    <row r="164" spans="1:27" x14ac:dyDescent="0.3">
      <c r="A164" s="51">
        <f>VLOOKUP($M164,CornerStats!$A$3:$AE$998,5,FALSE)</f>
        <v>0</v>
      </c>
      <c r="B164" s="51">
        <f>VLOOKUP($M164,CornerStats!$A$3:$AE$998,6,FALSE)</f>
        <v>0</v>
      </c>
      <c r="C164" s="51">
        <f>VLOOKUP($M164,CornerStats!$A$3:$AE$998,8,FALSE)</f>
        <v>0</v>
      </c>
      <c r="D164" s="51">
        <f>VLOOKUP($M164,CornerStats!$A$3:$AE$998,9,FALSE)</f>
        <v>0</v>
      </c>
      <c r="E164" s="60">
        <f>VLOOKUP($M164,CornerStats!$A$3:$AE$998,11,FALSE)</f>
        <v>0</v>
      </c>
      <c r="F164" s="60">
        <f>VLOOKUP($M164,CornerStats!$A$3:$AE$998,12,FALSE)</f>
        <v>0</v>
      </c>
      <c r="G164" s="57">
        <f>VLOOKUP($M164,CornerStats!$A$3:$AE$998,14,FALSE)</f>
        <v>0</v>
      </c>
      <c r="H164" s="57">
        <f>VLOOKUP($M164,CornerStats!$A$3:$AE$998,15,FALSE)</f>
        <v>0</v>
      </c>
      <c r="I164" s="57">
        <f>VLOOKUP($M164,CornerStats!$A$3:$AE$998,17,FALSE)</f>
        <v>0</v>
      </c>
      <c r="J164" s="57">
        <f>VLOOKUP($M164,CornerStats!$A$3:$AE$998,18,FALSE)</f>
        <v>0</v>
      </c>
      <c r="K164" s="57">
        <f>VLOOKUP($M164,CornerStats!$A$3:$AE$998,20,FALSE)</f>
        <v>0</v>
      </c>
      <c r="L164" s="57">
        <f>VLOOKUP($M164,CornerStats!$A$3:$AE$998,21,FALSE)</f>
        <v>0</v>
      </c>
      <c r="M164" s="53" t="str">
        <f>Fixtures!A164</f>
        <v>Exeter City</v>
      </c>
      <c r="N164" s="54">
        <f>Fixtures!D164</f>
        <v>43694</v>
      </c>
      <c r="O164" s="53" t="str">
        <f>Fixtures!B164</f>
        <v>Swindon Town</v>
      </c>
      <c r="P164" s="51">
        <f>VLOOKUP($O164,CornerStats!$A$3:$AE$998,5,FALSE)</f>
        <v>0</v>
      </c>
      <c r="Q164" s="51">
        <f>VLOOKUP($O164,CornerStats!$A$3:$AE$998,7,FALSE)</f>
        <v>0</v>
      </c>
      <c r="R164" s="51">
        <f>VLOOKUP($O164,CornerStats!$A$3:$AE$998,8,FALSE)</f>
        <v>0</v>
      </c>
      <c r="S164" s="51">
        <f>VLOOKUP($O164,CornerStats!$A$3:$AE$998,10,FALSE)</f>
        <v>0</v>
      </c>
      <c r="T164" s="60">
        <f>VLOOKUP($O164,CornerStats!$A$3:$AE$998,11,FALSE)</f>
        <v>0</v>
      </c>
      <c r="U164" s="60">
        <f>VLOOKUP($O164,CornerStats!$A$3:$AE$998,13,FALSE)</f>
        <v>0</v>
      </c>
      <c r="V164" s="57">
        <f>VLOOKUP($O164,CornerStats!$A$3:$AE$998,14,FALSE)</f>
        <v>0</v>
      </c>
      <c r="W164" s="57">
        <f>VLOOKUP($O164,CornerStats!$A$3:$AE$998,16,FALSE)</f>
        <v>0</v>
      </c>
      <c r="X164" s="57">
        <f>VLOOKUP($O164,CornerStats!$A$3:$AE$998,17,FALSE)</f>
        <v>0</v>
      </c>
      <c r="Y164" s="57">
        <f>VLOOKUP($O164,CornerStats!$A$3:$AE$998,19,FALSE)</f>
        <v>0</v>
      </c>
      <c r="Z164" s="57">
        <f>VLOOKUP($O164,CornerStats!$A$3:$AE$998,20,FALSE)</f>
        <v>0</v>
      </c>
      <c r="AA164" s="57">
        <f>VLOOKUP($O164,CornerStats!$A$3:$AE$998,22,FALSE)</f>
        <v>0</v>
      </c>
    </row>
    <row r="165" spans="1:27" x14ac:dyDescent="0.3">
      <c r="A165" s="51">
        <f>VLOOKUP($M165,CornerStats!$A$3:$AE$998,5,FALSE)</f>
        <v>0</v>
      </c>
      <c r="B165" s="51">
        <f>VLOOKUP($M165,CornerStats!$A$3:$AE$998,6,FALSE)</f>
        <v>0</v>
      </c>
      <c r="C165" s="51">
        <f>VLOOKUP($M165,CornerStats!$A$3:$AE$998,8,FALSE)</f>
        <v>0</v>
      </c>
      <c r="D165" s="51">
        <f>VLOOKUP($M165,CornerStats!$A$3:$AE$998,9,FALSE)</f>
        <v>0</v>
      </c>
      <c r="E165" s="60">
        <f>VLOOKUP($M165,CornerStats!$A$3:$AE$998,11,FALSE)</f>
        <v>0</v>
      </c>
      <c r="F165" s="60">
        <f>VLOOKUP($M165,CornerStats!$A$3:$AE$998,12,FALSE)</f>
        <v>0</v>
      </c>
      <c r="G165" s="57">
        <f>VLOOKUP($M165,CornerStats!$A$3:$AE$998,14,FALSE)</f>
        <v>0</v>
      </c>
      <c r="H165" s="57">
        <f>VLOOKUP($M165,CornerStats!$A$3:$AE$998,15,FALSE)</f>
        <v>0</v>
      </c>
      <c r="I165" s="57">
        <f>VLOOKUP($M165,CornerStats!$A$3:$AE$998,17,FALSE)</f>
        <v>0</v>
      </c>
      <c r="J165" s="57">
        <f>VLOOKUP($M165,CornerStats!$A$3:$AE$998,18,FALSE)</f>
        <v>0</v>
      </c>
      <c r="K165" s="57">
        <f>VLOOKUP($M165,CornerStats!$A$3:$AE$998,20,FALSE)</f>
        <v>0</v>
      </c>
      <c r="L165" s="57">
        <f>VLOOKUP($M165,CornerStats!$A$3:$AE$998,21,FALSE)</f>
        <v>0</v>
      </c>
      <c r="M165" s="53" t="str">
        <f>Fixtures!A165</f>
        <v>Forest Green Rovers</v>
      </c>
      <c r="N165" s="54">
        <f>Fixtures!D165</f>
        <v>43694</v>
      </c>
      <c r="O165" s="53" t="str">
        <f>Fixtures!B165</f>
        <v>Grimsby Town</v>
      </c>
      <c r="P165" s="51">
        <f>VLOOKUP($O165,CornerStats!$A$3:$AE$998,5,FALSE)</f>
        <v>0</v>
      </c>
      <c r="Q165" s="51">
        <f>VLOOKUP($O165,CornerStats!$A$3:$AE$998,7,FALSE)</f>
        <v>0</v>
      </c>
      <c r="R165" s="51">
        <f>VLOOKUP($O165,CornerStats!$A$3:$AE$998,8,FALSE)</f>
        <v>0</v>
      </c>
      <c r="S165" s="51">
        <f>VLOOKUP($O165,CornerStats!$A$3:$AE$998,10,FALSE)</f>
        <v>0</v>
      </c>
      <c r="T165" s="60">
        <f>VLOOKUP($O165,CornerStats!$A$3:$AE$998,11,FALSE)</f>
        <v>0</v>
      </c>
      <c r="U165" s="60">
        <f>VLOOKUP($O165,CornerStats!$A$3:$AE$998,13,FALSE)</f>
        <v>0</v>
      </c>
      <c r="V165" s="57">
        <f>VLOOKUP($O165,CornerStats!$A$3:$AE$998,14,FALSE)</f>
        <v>0</v>
      </c>
      <c r="W165" s="57">
        <f>VLOOKUP($O165,CornerStats!$A$3:$AE$998,16,FALSE)</f>
        <v>0</v>
      </c>
      <c r="X165" s="57">
        <f>VLOOKUP($O165,CornerStats!$A$3:$AE$998,17,FALSE)</f>
        <v>0</v>
      </c>
      <c r="Y165" s="57">
        <f>VLOOKUP($O165,CornerStats!$A$3:$AE$998,19,FALSE)</f>
        <v>0</v>
      </c>
      <c r="Z165" s="57">
        <f>VLOOKUP($O165,CornerStats!$A$3:$AE$998,20,FALSE)</f>
        <v>0</v>
      </c>
      <c r="AA165" s="57">
        <f>VLOOKUP($O165,CornerStats!$A$3:$AE$998,22,FALSE)</f>
        <v>0</v>
      </c>
    </row>
    <row r="166" spans="1:27" x14ac:dyDescent="0.3">
      <c r="A166" s="51" t="e">
        <f>VLOOKUP($M166,CornerStats!$A$3:$AE$998,5,FALSE)</f>
        <v>#N/A</v>
      </c>
      <c r="B166" s="51" t="e">
        <f>VLOOKUP($M166,CornerStats!$A$3:$AE$998,6,FALSE)</f>
        <v>#N/A</v>
      </c>
      <c r="C166" s="51" t="e">
        <f>VLOOKUP($M166,CornerStats!$A$3:$AE$998,8,FALSE)</f>
        <v>#N/A</v>
      </c>
      <c r="D166" s="51" t="e">
        <f>VLOOKUP($M166,CornerStats!$A$3:$AE$998,9,FALSE)</f>
        <v>#N/A</v>
      </c>
      <c r="E166" s="60" t="e">
        <f>VLOOKUP($M166,CornerStats!$A$3:$AE$998,11,FALSE)</f>
        <v>#N/A</v>
      </c>
      <c r="F166" s="60" t="e">
        <f>VLOOKUP($M166,CornerStats!$A$3:$AE$998,12,FALSE)</f>
        <v>#N/A</v>
      </c>
      <c r="G166" s="57" t="e">
        <f>VLOOKUP($M166,CornerStats!$A$3:$AE$998,14,FALSE)</f>
        <v>#N/A</v>
      </c>
      <c r="H166" s="57" t="e">
        <f>VLOOKUP($M166,CornerStats!$A$3:$AE$998,15,FALSE)</f>
        <v>#N/A</v>
      </c>
      <c r="I166" s="57" t="e">
        <f>VLOOKUP($M166,CornerStats!$A$3:$AE$998,17,FALSE)</f>
        <v>#N/A</v>
      </c>
      <c r="J166" s="57" t="e">
        <f>VLOOKUP($M166,CornerStats!$A$3:$AE$998,18,FALSE)</f>
        <v>#N/A</v>
      </c>
      <c r="K166" s="57" t="e">
        <f>VLOOKUP($M166,CornerStats!$A$3:$AE$998,20,FALSE)</f>
        <v>#N/A</v>
      </c>
      <c r="L166" s="57" t="e">
        <f>VLOOKUP($M166,CornerStats!$A$3:$AE$998,21,FALSE)</f>
        <v>#N/A</v>
      </c>
      <c r="M166" s="53" t="str">
        <f>Fixtures!A166</f>
        <v>Leyton Orient</v>
      </c>
      <c r="N166" s="54">
        <f>Fixtures!D166</f>
        <v>43694</v>
      </c>
      <c r="O166" s="53" t="str">
        <f>Fixtures!B166</f>
        <v>Stevenage</v>
      </c>
      <c r="P166" s="51">
        <f>VLOOKUP($O166,CornerStats!$A$3:$AE$998,5,FALSE)</f>
        <v>5</v>
      </c>
      <c r="Q166" s="51">
        <f>VLOOKUP($O166,CornerStats!$A$3:$AE$998,7,FALSE)</f>
        <v>10</v>
      </c>
      <c r="R166" s="51">
        <f>VLOOKUP($O166,CornerStats!$A$3:$AE$998,8,FALSE)</f>
        <v>3.5</v>
      </c>
      <c r="S166" s="51">
        <f>VLOOKUP($O166,CornerStats!$A$3:$AE$998,10,FALSE)</f>
        <v>7</v>
      </c>
      <c r="T166" s="60">
        <f>VLOOKUP($O166,CornerStats!$A$3:$AE$998,11,FALSE)</f>
        <v>1.5</v>
      </c>
      <c r="U166" s="60">
        <f>VLOOKUP($O166,CornerStats!$A$3:$AE$998,13,FALSE)</f>
        <v>3</v>
      </c>
      <c r="V166" s="57">
        <f>VLOOKUP($O166,CornerStats!$A$3:$AE$998,14,FALSE)</f>
        <v>0.5</v>
      </c>
      <c r="W166" s="57">
        <f>VLOOKUP($O166,CornerStats!$A$3:$AE$998,16,FALSE)</f>
        <v>1</v>
      </c>
      <c r="X166" s="57">
        <f>VLOOKUP($O166,CornerStats!$A$3:$AE$998,17,FALSE)</f>
        <v>0</v>
      </c>
      <c r="Y166" s="57">
        <f>VLOOKUP($O166,CornerStats!$A$3:$AE$998,19,FALSE)</f>
        <v>0</v>
      </c>
      <c r="Z166" s="57">
        <f>VLOOKUP($O166,CornerStats!$A$3:$AE$998,20,FALSE)</f>
        <v>0.5</v>
      </c>
      <c r="AA166" s="57">
        <f>VLOOKUP($O166,CornerStats!$A$3:$AE$998,22,FALSE)</f>
        <v>1</v>
      </c>
    </row>
    <row r="167" spans="1:27" x14ac:dyDescent="0.3">
      <c r="A167" s="51">
        <f>VLOOKUP($M167,CornerStats!$A$3:$AE$998,5,FALSE)</f>
        <v>0</v>
      </c>
      <c r="B167" s="51">
        <f>VLOOKUP($M167,CornerStats!$A$3:$AE$998,6,FALSE)</f>
        <v>0</v>
      </c>
      <c r="C167" s="51">
        <f>VLOOKUP($M167,CornerStats!$A$3:$AE$998,8,FALSE)</f>
        <v>0</v>
      </c>
      <c r="D167" s="51">
        <f>VLOOKUP($M167,CornerStats!$A$3:$AE$998,9,FALSE)</f>
        <v>0</v>
      </c>
      <c r="E167" s="60">
        <f>VLOOKUP($M167,CornerStats!$A$3:$AE$998,11,FALSE)</f>
        <v>0</v>
      </c>
      <c r="F167" s="60">
        <f>VLOOKUP($M167,CornerStats!$A$3:$AE$998,12,FALSE)</f>
        <v>0</v>
      </c>
      <c r="G167" s="57">
        <f>VLOOKUP($M167,CornerStats!$A$3:$AE$998,14,FALSE)</f>
        <v>0</v>
      </c>
      <c r="H167" s="57">
        <f>VLOOKUP($M167,CornerStats!$A$3:$AE$998,15,FALSE)</f>
        <v>0</v>
      </c>
      <c r="I167" s="57">
        <f>VLOOKUP($M167,CornerStats!$A$3:$AE$998,17,FALSE)</f>
        <v>0</v>
      </c>
      <c r="J167" s="57">
        <f>VLOOKUP($M167,CornerStats!$A$3:$AE$998,18,FALSE)</f>
        <v>0</v>
      </c>
      <c r="K167" s="57">
        <f>VLOOKUP($M167,CornerStats!$A$3:$AE$998,20,FALSE)</f>
        <v>0</v>
      </c>
      <c r="L167" s="57">
        <f>VLOOKUP($M167,CornerStats!$A$3:$AE$998,21,FALSE)</f>
        <v>0</v>
      </c>
      <c r="M167" s="53" t="str">
        <f>Fixtures!A167</f>
        <v>Morecambe</v>
      </c>
      <c r="N167" s="54">
        <f>Fixtures!D167</f>
        <v>43694</v>
      </c>
      <c r="O167" s="53" t="str">
        <f>Fixtures!B167</f>
        <v>Cheltenham Town</v>
      </c>
      <c r="P167" s="51">
        <f>VLOOKUP($O167,CornerStats!$A$3:$AE$998,5,FALSE)</f>
        <v>0</v>
      </c>
      <c r="Q167" s="51">
        <f>VLOOKUP($O167,CornerStats!$A$3:$AE$998,7,FALSE)</f>
        <v>0</v>
      </c>
      <c r="R167" s="51">
        <f>VLOOKUP($O167,CornerStats!$A$3:$AE$998,8,FALSE)</f>
        <v>0</v>
      </c>
      <c r="S167" s="51">
        <f>VLOOKUP($O167,CornerStats!$A$3:$AE$998,10,FALSE)</f>
        <v>0</v>
      </c>
      <c r="T167" s="60">
        <f>VLOOKUP($O167,CornerStats!$A$3:$AE$998,11,FALSE)</f>
        <v>0</v>
      </c>
      <c r="U167" s="60">
        <f>VLOOKUP($O167,CornerStats!$A$3:$AE$998,13,FALSE)</f>
        <v>0</v>
      </c>
      <c r="V167" s="57">
        <f>VLOOKUP($O167,CornerStats!$A$3:$AE$998,14,FALSE)</f>
        <v>0</v>
      </c>
      <c r="W167" s="57">
        <f>VLOOKUP($O167,CornerStats!$A$3:$AE$998,16,FALSE)</f>
        <v>0</v>
      </c>
      <c r="X167" s="57">
        <f>VLOOKUP($O167,CornerStats!$A$3:$AE$998,17,FALSE)</f>
        <v>0</v>
      </c>
      <c r="Y167" s="57">
        <f>VLOOKUP($O167,CornerStats!$A$3:$AE$998,19,FALSE)</f>
        <v>0</v>
      </c>
      <c r="Z167" s="57">
        <f>VLOOKUP($O167,CornerStats!$A$3:$AE$998,20,FALSE)</f>
        <v>0</v>
      </c>
      <c r="AA167" s="57">
        <f>VLOOKUP($O167,CornerStats!$A$3:$AE$998,22,FALSE)</f>
        <v>0</v>
      </c>
    </row>
    <row r="168" spans="1:27" x14ac:dyDescent="0.3">
      <c r="A168" s="51">
        <f>VLOOKUP($M168,CornerStats!$A$3:$AE$998,5,FALSE)</f>
        <v>0</v>
      </c>
      <c r="B168" s="51">
        <f>VLOOKUP($M168,CornerStats!$A$3:$AE$998,6,FALSE)</f>
        <v>0</v>
      </c>
      <c r="C168" s="51">
        <f>VLOOKUP($M168,CornerStats!$A$3:$AE$998,8,FALSE)</f>
        <v>0</v>
      </c>
      <c r="D168" s="51">
        <f>VLOOKUP($M168,CornerStats!$A$3:$AE$998,9,FALSE)</f>
        <v>0</v>
      </c>
      <c r="E168" s="60">
        <f>VLOOKUP($M168,CornerStats!$A$3:$AE$998,11,FALSE)</f>
        <v>0</v>
      </c>
      <c r="F168" s="60">
        <f>VLOOKUP($M168,CornerStats!$A$3:$AE$998,12,FALSE)</f>
        <v>0</v>
      </c>
      <c r="G168" s="57">
        <f>VLOOKUP($M168,CornerStats!$A$3:$AE$998,14,FALSE)</f>
        <v>0</v>
      </c>
      <c r="H168" s="57">
        <f>VLOOKUP($M168,CornerStats!$A$3:$AE$998,15,FALSE)</f>
        <v>0</v>
      </c>
      <c r="I168" s="57">
        <f>VLOOKUP($M168,CornerStats!$A$3:$AE$998,17,FALSE)</f>
        <v>0</v>
      </c>
      <c r="J168" s="57">
        <f>VLOOKUP($M168,CornerStats!$A$3:$AE$998,18,FALSE)</f>
        <v>0</v>
      </c>
      <c r="K168" s="57">
        <f>VLOOKUP($M168,CornerStats!$A$3:$AE$998,20,FALSE)</f>
        <v>0</v>
      </c>
      <c r="L168" s="57">
        <f>VLOOKUP($M168,CornerStats!$A$3:$AE$998,21,FALSE)</f>
        <v>0</v>
      </c>
      <c r="M168" s="53" t="str">
        <f>Fixtures!A168</f>
        <v>Newport County</v>
      </c>
      <c r="N168" s="54">
        <f>Fixtures!D168</f>
        <v>43694</v>
      </c>
      <c r="O168" s="53" t="str">
        <f>Fixtures!B168</f>
        <v>Plymouth Argyle</v>
      </c>
      <c r="P168" s="51">
        <f>VLOOKUP($O168,CornerStats!$A$3:$AE$998,5,FALSE)</f>
        <v>0</v>
      </c>
      <c r="Q168" s="51">
        <f>VLOOKUP($O168,CornerStats!$A$3:$AE$998,7,FALSE)</f>
        <v>0</v>
      </c>
      <c r="R168" s="51">
        <f>VLOOKUP($O168,CornerStats!$A$3:$AE$998,8,FALSE)</f>
        <v>0</v>
      </c>
      <c r="S168" s="51">
        <f>VLOOKUP($O168,CornerStats!$A$3:$AE$998,10,FALSE)</f>
        <v>0</v>
      </c>
      <c r="T168" s="60">
        <f>VLOOKUP($O168,CornerStats!$A$3:$AE$998,11,FALSE)</f>
        <v>0</v>
      </c>
      <c r="U168" s="60">
        <f>VLOOKUP($O168,CornerStats!$A$3:$AE$998,13,FALSE)</f>
        <v>0</v>
      </c>
      <c r="V168" s="57">
        <f>VLOOKUP($O168,CornerStats!$A$3:$AE$998,14,FALSE)</f>
        <v>0</v>
      </c>
      <c r="W168" s="57">
        <f>VLOOKUP($O168,CornerStats!$A$3:$AE$998,16,FALSE)</f>
        <v>0</v>
      </c>
      <c r="X168" s="57">
        <f>VLOOKUP($O168,CornerStats!$A$3:$AE$998,17,FALSE)</f>
        <v>0</v>
      </c>
      <c r="Y168" s="57">
        <f>VLOOKUP($O168,CornerStats!$A$3:$AE$998,19,FALSE)</f>
        <v>0</v>
      </c>
      <c r="Z168" s="57">
        <f>VLOOKUP($O168,CornerStats!$A$3:$AE$998,20,FALSE)</f>
        <v>0</v>
      </c>
      <c r="AA168" s="57">
        <f>VLOOKUP($O168,CornerStats!$A$3:$AE$998,22,FALSE)</f>
        <v>0</v>
      </c>
    </row>
    <row r="169" spans="1:27" x14ac:dyDescent="0.3">
      <c r="A169" s="51">
        <f>VLOOKUP($M169,CornerStats!$A$3:$AE$998,5,FALSE)</f>
        <v>0</v>
      </c>
      <c r="B169" s="51">
        <f>VLOOKUP($M169,CornerStats!$A$3:$AE$998,6,FALSE)</f>
        <v>0</v>
      </c>
      <c r="C169" s="51">
        <f>VLOOKUP($M169,CornerStats!$A$3:$AE$998,8,FALSE)</f>
        <v>0</v>
      </c>
      <c r="D169" s="51">
        <f>VLOOKUP($M169,CornerStats!$A$3:$AE$998,9,FALSE)</f>
        <v>0</v>
      </c>
      <c r="E169" s="60">
        <f>VLOOKUP($M169,CornerStats!$A$3:$AE$998,11,FALSE)</f>
        <v>0</v>
      </c>
      <c r="F169" s="60">
        <f>VLOOKUP($M169,CornerStats!$A$3:$AE$998,12,FALSE)</f>
        <v>0</v>
      </c>
      <c r="G169" s="57">
        <f>VLOOKUP($M169,CornerStats!$A$3:$AE$998,14,FALSE)</f>
        <v>0</v>
      </c>
      <c r="H169" s="57">
        <f>VLOOKUP($M169,CornerStats!$A$3:$AE$998,15,FALSE)</f>
        <v>0</v>
      </c>
      <c r="I169" s="57">
        <f>VLOOKUP($M169,CornerStats!$A$3:$AE$998,17,FALSE)</f>
        <v>0</v>
      </c>
      <c r="J169" s="57">
        <f>VLOOKUP($M169,CornerStats!$A$3:$AE$998,18,FALSE)</f>
        <v>0</v>
      </c>
      <c r="K169" s="57">
        <f>VLOOKUP($M169,CornerStats!$A$3:$AE$998,20,FALSE)</f>
        <v>0</v>
      </c>
      <c r="L169" s="57">
        <f>VLOOKUP($M169,CornerStats!$A$3:$AE$998,21,FALSE)</f>
        <v>0</v>
      </c>
      <c r="M169" s="53" t="str">
        <f>Fixtures!A169</f>
        <v>Northampton Town</v>
      </c>
      <c r="N169" s="54">
        <f>Fixtures!D169</f>
        <v>43694</v>
      </c>
      <c r="O169" s="53" t="str">
        <f>Fixtures!B169</f>
        <v>Macclesfield Town</v>
      </c>
      <c r="P169" s="51">
        <f>VLOOKUP($O169,CornerStats!$A$3:$AE$998,5,FALSE)</f>
        <v>0</v>
      </c>
      <c r="Q169" s="51">
        <f>VLOOKUP($O169,CornerStats!$A$3:$AE$998,7,FALSE)</f>
        <v>0</v>
      </c>
      <c r="R169" s="51">
        <f>VLOOKUP($O169,CornerStats!$A$3:$AE$998,8,FALSE)</f>
        <v>0</v>
      </c>
      <c r="S169" s="51">
        <f>VLOOKUP($O169,CornerStats!$A$3:$AE$998,10,FALSE)</f>
        <v>0</v>
      </c>
      <c r="T169" s="60">
        <f>VLOOKUP($O169,CornerStats!$A$3:$AE$998,11,FALSE)</f>
        <v>0</v>
      </c>
      <c r="U169" s="60">
        <f>VLOOKUP($O169,CornerStats!$A$3:$AE$998,13,FALSE)</f>
        <v>0</v>
      </c>
      <c r="V169" s="57">
        <f>VLOOKUP($O169,CornerStats!$A$3:$AE$998,14,FALSE)</f>
        <v>0</v>
      </c>
      <c r="W169" s="57">
        <f>VLOOKUP($O169,CornerStats!$A$3:$AE$998,16,FALSE)</f>
        <v>0</v>
      </c>
      <c r="X169" s="57">
        <f>VLOOKUP($O169,CornerStats!$A$3:$AE$998,17,FALSE)</f>
        <v>0</v>
      </c>
      <c r="Y169" s="57">
        <f>VLOOKUP($O169,CornerStats!$A$3:$AE$998,19,FALSE)</f>
        <v>0</v>
      </c>
      <c r="Z169" s="57">
        <f>VLOOKUP($O169,CornerStats!$A$3:$AE$998,20,FALSE)</f>
        <v>0</v>
      </c>
      <c r="AA169" s="57">
        <f>VLOOKUP($O169,CornerStats!$A$3:$AE$998,22,FALSE)</f>
        <v>0</v>
      </c>
    </row>
    <row r="170" spans="1:27" x14ac:dyDescent="0.3">
      <c r="A170" s="51" t="e">
        <f>VLOOKUP($M170,CornerStats!$A$3:$AE$998,5,FALSE)</f>
        <v>#N/A</v>
      </c>
      <c r="B170" s="51" t="e">
        <f>VLOOKUP($M170,CornerStats!$A$3:$AE$998,6,FALSE)</f>
        <v>#N/A</v>
      </c>
      <c r="C170" s="51" t="e">
        <f>VLOOKUP($M170,CornerStats!$A$3:$AE$998,8,FALSE)</f>
        <v>#N/A</v>
      </c>
      <c r="D170" s="51" t="e">
        <f>VLOOKUP($M170,CornerStats!$A$3:$AE$998,9,FALSE)</f>
        <v>#N/A</v>
      </c>
      <c r="E170" s="60" t="e">
        <f>VLOOKUP($M170,CornerStats!$A$3:$AE$998,11,FALSE)</f>
        <v>#N/A</v>
      </c>
      <c r="F170" s="60" t="e">
        <f>VLOOKUP($M170,CornerStats!$A$3:$AE$998,12,FALSE)</f>
        <v>#N/A</v>
      </c>
      <c r="G170" s="57" t="e">
        <f>VLOOKUP($M170,CornerStats!$A$3:$AE$998,14,FALSE)</f>
        <v>#N/A</v>
      </c>
      <c r="H170" s="57" t="e">
        <f>VLOOKUP($M170,CornerStats!$A$3:$AE$998,15,FALSE)</f>
        <v>#N/A</v>
      </c>
      <c r="I170" s="57" t="e">
        <f>VLOOKUP($M170,CornerStats!$A$3:$AE$998,17,FALSE)</f>
        <v>#N/A</v>
      </c>
      <c r="J170" s="57" t="e">
        <f>VLOOKUP($M170,CornerStats!$A$3:$AE$998,18,FALSE)</f>
        <v>#N/A</v>
      </c>
      <c r="K170" s="57" t="e">
        <f>VLOOKUP($M170,CornerStats!$A$3:$AE$998,20,FALSE)</f>
        <v>#N/A</v>
      </c>
      <c r="L170" s="57" t="e">
        <f>VLOOKUP($M170,CornerStats!$A$3:$AE$998,21,FALSE)</f>
        <v>#N/A</v>
      </c>
      <c r="M170" s="53" t="str">
        <f>Fixtures!A170</f>
        <v>Salford City</v>
      </c>
      <c r="N170" s="54">
        <f>Fixtures!D170</f>
        <v>43694</v>
      </c>
      <c r="O170" s="53" t="str">
        <f>Fixtures!B170</f>
        <v>Port Vale</v>
      </c>
      <c r="P170" s="51">
        <f>VLOOKUP($O170,CornerStats!$A$3:$AE$998,5,FALSE)</f>
        <v>0</v>
      </c>
      <c r="Q170" s="51">
        <f>VLOOKUP($O170,CornerStats!$A$3:$AE$998,7,FALSE)</f>
        <v>0</v>
      </c>
      <c r="R170" s="51">
        <f>VLOOKUP($O170,CornerStats!$A$3:$AE$998,8,FALSE)</f>
        <v>0</v>
      </c>
      <c r="S170" s="51">
        <f>VLOOKUP($O170,CornerStats!$A$3:$AE$998,10,FALSE)</f>
        <v>0</v>
      </c>
      <c r="T170" s="60">
        <f>VLOOKUP($O170,CornerStats!$A$3:$AE$998,11,FALSE)</f>
        <v>0</v>
      </c>
      <c r="U170" s="60">
        <f>VLOOKUP($O170,CornerStats!$A$3:$AE$998,13,FALSE)</f>
        <v>0</v>
      </c>
      <c r="V170" s="57">
        <f>VLOOKUP($O170,CornerStats!$A$3:$AE$998,14,FALSE)</f>
        <v>0</v>
      </c>
      <c r="W170" s="57">
        <f>VLOOKUP($O170,CornerStats!$A$3:$AE$998,16,FALSE)</f>
        <v>0</v>
      </c>
      <c r="X170" s="57">
        <f>VLOOKUP($O170,CornerStats!$A$3:$AE$998,17,FALSE)</f>
        <v>0</v>
      </c>
      <c r="Y170" s="57">
        <f>VLOOKUP($O170,CornerStats!$A$3:$AE$998,19,FALSE)</f>
        <v>0</v>
      </c>
      <c r="Z170" s="57">
        <f>VLOOKUP($O170,CornerStats!$A$3:$AE$998,20,FALSE)</f>
        <v>0</v>
      </c>
      <c r="AA170" s="57">
        <f>VLOOKUP($O170,CornerStats!$A$3:$AE$998,22,FALSE)</f>
        <v>0</v>
      </c>
    </row>
    <row r="171" spans="1:27" x14ac:dyDescent="0.3">
      <c r="A171" s="51">
        <f>VLOOKUP($M171,CornerStats!$A$3:$AE$998,5,FALSE)</f>
        <v>0</v>
      </c>
      <c r="B171" s="51">
        <f>VLOOKUP($M171,CornerStats!$A$3:$AE$998,6,FALSE)</f>
        <v>0</v>
      </c>
      <c r="C171" s="51">
        <f>VLOOKUP($M171,CornerStats!$A$3:$AE$998,8,FALSE)</f>
        <v>0</v>
      </c>
      <c r="D171" s="51">
        <f>VLOOKUP($M171,CornerStats!$A$3:$AE$998,9,FALSE)</f>
        <v>0</v>
      </c>
      <c r="E171" s="60">
        <f>VLOOKUP($M171,CornerStats!$A$3:$AE$998,11,FALSE)</f>
        <v>0</v>
      </c>
      <c r="F171" s="60">
        <f>VLOOKUP($M171,CornerStats!$A$3:$AE$998,12,FALSE)</f>
        <v>0</v>
      </c>
      <c r="G171" s="57">
        <f>VLOOKUP($M171,CornerStats!$A$3:$AE$998,14,FALSE)</f>
        <v>0</v>
      </c>
      <c r="H171" s="57">
        <f>VLOOKUP($M171,CornerStats!$A$3:$AE$998,15,FALSE)</f>
        <v>0</v>
      </c>
      <c r="I171" s="57">
        <f>VLOOKUP($M171,CornerStats!$A$3:$AE$998,17,FALSE)</f>
        <v>0</v>
      </c>
      <c r="J171" s="57">
        <f>VLOOKUP($M171,CornerStats!$A$3:$AE$998,18,FALSE)</f>
        <v>0</v>
      </c>
      <c r="K171" s="57">
        <f>VLOOKUP($M171,CornerStats!$A$3:$AE$998,20,FALSE)</f>
        <v>0</v>
      </c>
      <c r="L171" s="57">
        <f>VLOOKUP($M171,CornerStats!$A$3:$AE$998,21,FALSE)</f>
        <v>0</v>
      </c>
      <c r="M171" s="53" t="str">
        <f>Fixtures!A171</f>
        <v>Scunthorpe United</v>
      </c>
      <c r="N171" s="54">
        <f>Fixtures!D171</f>
        <v>43694</v>
      </c>
      <c r="O171" s="53" t="str">
        <f>Fixtures!B171</f>
        <v>Crawley Town</v>
      </c>
      <c r="P171" s="51">
        <f>VLOOKUP($O171,CornerStats!$A$3:$AE$998,5,FALSE)</f>
        <v>0</v>
      </c>
      <c r="Q171" s="51">
        <f>VLOOKUP($O171,CornerStats!$A$3:$AE$998,7,FALSE)</f>
        <v>0</v>
      </c>
      <c r="R171" s="51">
        <f>VLOOKUP($O171,CornerStats!$A$3:$AE$998,8,FALSE)</f>
        <v>0</v>
      </c>
      <c r="S171" s="51">
        <f>VLOOKUP($O171,CornerStats!$A$3:$AE$998,10,FALSE)</f>
        <v>0</v>
      </c>
      <c r="T171" s="60">
        <f>VLOOKUP($O171,CornerStats!$A$3:$AE$998,11,FALSE)</f>
        <v>0</v>
      </c>
      <c r="U171" s="60">
        <f>VLOOKUP($O171,CornerStats!$A$3:$AE$998,13,FALSE)</f>
        <v>0</v>
      </c>
      <c r="V171" s="57">
        <f>VLOOKUP($O171,CornerStats!$A$3:$AE$998,14,FALSE)</f>
        <v>0</v>
      </c>
      <c r="W171" s="57">
        <f>VLOOKUP($O171,CornerStats!$A$3:$AE$998,16,FALSE)</f>
        <v>0</v>
      </c>
      <c r="X171" s="57">
        <f>VLOOKUP($O171,CornerStats!$A$3:$AE$998,17,FALSE)</f>
        <v>0</v>
      </c>
      <c r="Y171" s="57">
        <f>VLOOKUP($O171,CornerStats!$A$3:$AE$998,19,FALSE)</f>
        <v>0</v>
      </c>
      <c r="Z171" s="57">
        <f>VLOOKUP($O171,CornerStats!$A$3:$AE$998,20,FALSE)</f>
        <v>0</v>
      </c>
      <c r="AA171" s="57">
        <f>VLOOKUP($O171,CornerStats!$A$3:$AE$998,22,FALSE)</f>
        <v>0</v>
      </c>
    </row>
    <row r="172" spans="1:27" x14ac:dyDescent="0.3">
      <c r="A172" s="51" t="e">
        <f>VLOOKUP($M172,CornerStats!$A$3:$AE$998,5,FALSE)</f>
        <v>#DIV/0!</v>
      </c>
      <c r="B172" s="51" t="e">
        <f>VLOOKUP($M172,CornerStats!$A$3:$AE$998,6,FALSE)</f>
        <v>#DIV/0!</v>
      </c>
      <c r="C172" s="51" t="e">
        <f>VLOOKUP($M172,CornerStats!$A$3:$AE$998,8,FALSE)</f>
        <v>#DIV/0!</v>
      </c>
      <c r="D172" s="51" t="e">
        <f>VLOOKUP($M172,CornerStats!$A$3:$AE$998,9,FALSE)</f>
        <v>#DIV/0!</v>
      </c>
      <c r="E172" s="60" t="e">
        <f>VLOOKUP($M172,CornerStats!$A$3:$AE$998,11,FALSE)</f>
        <v>#DIV/0!</v>
      </c>
      <c r="F172" s="60" t="e">
        <f>VLOOKUP($M172,CornerStats!$A$3:$AE$998,12,FALSE)</f>
        <v>#DIV/0!</v>
      </c>
      <c r="G172" s="57" t="e">
        <f>VLOOKUP($M172,CornerStats!$A$3:$AE$998,14,FALSE)</f>
        <v>#DIV/0!</v>
      </c>
      <c r="H172" s="57" t="e">
        <f>VLOOKUP($M172,CornerStats!$A$3:$AE$998,15,FALSE)</f>
        <v>#DIV/0!</v>
      </c>
      <c r="I172" s="57" t="e">
        <f>VLOOKUP($M172,CornerStats!$A$3:$AE$998,17,FALSE)</f>
        <v>#DIV/0!</v>
      </c>
      <c r="J172" s="57" t="e">
        <f>VLOOKUP($M172,CornerStats!$A$3:$AE$998,18,FALSE)</f>
        <v>#DIV/0!</v>
      </c>
      <c r="K172" s="57" t="e">
        <f>VLOOKUP($M172,CornerStats!$A$3:$AE$998,20,FALSE)</f>
        <v>#DIV/0!</v>
      </c>
      <c r="L172" s="57" t="e">
        <f>VLOOKUP($M172,CornerStats!$A$3:$AE$998,21,FALSE)</f>
        <v>#DIV/0!</v>
      </c>
      <c r="M172" s="53" t="str">
        <f>Fixtures!A172</f>
        <v>Celta de Vigo</v>
      </c>
      <c r="N172" s="54">
        <f>Fixtures!D172</f>
        <v>43694</v>
      </c>
      <c r="O172" s="53" t="str">
        <f>Fixtures!B172</f>
        <v>Real Madrid</v>
      </c>
      <c r="P172" s="51" t="e">
        <f>VLOOKUP($O172,CornerStats!$A$3:$AE$998,5,FALSE)</f>
        <v>#DIV/0!</v>
      </c>
      <c r="Q172" s="51" t="e">
        <f>VLOOKUP($O172,CornerStats!$A$3:$AE$998,7,FALSE)</f>
        <v>#DIV/0!</v>
      </c>
      <c r="R172" s="51" t="e">
        <f>VLOOKUP($O172,CornerStats!$A$3:$AE$998,8,FALSE)</f>
        <v>#DIV/0!</v>
      </c>
      <c r="S172" s="51" t="e">
        <f>VLOOKUP($O172,CornerStats!$A$3:$AE$998,10,FALSE)</f>
        <v>#DIV/0!</v>
      </c>
      <c r="T172" s="60" t="e">
        <f>VLOOKUP($O172,CornerStats!$A$3:$AE$998,11,FALSE)</f>
        <v>#DIV/0!</v>
      </c>
      <c r="U172" s="60" t="e">
        <f>VLOOKUP($O172,CornerStats!$A$3:$AE$998,13,FALSE)</f>
        <v>#DIV/0!</v>
      </c>
      <c r="V172" s="57" t="e">
        <f>VLOOKUP($O172,CornerStats!$A$3:$AE$998,14,FALSE)</f>
        <v>#DIV/0!</v>
      </c>
      <c r="W172" s="57" t="e">
        <f>VLOOKUP($O172,CornerStats!$A$3:$AE$998,16,FALSE)</f>
        <v>#DIV/0!</v>
      </c>
      <c r="X172" s="57" t="e">
        <f>VLOOKUP($O172,CornerStats!$A$3:$AE$998,17,FALSE)</f>
        <v>#DIV/0!</v>
      </c>
      <c r="Y172" s="57" t="e">
        <f>VLOOKUP($O172,CornerStats!$A$3:$AE$998,19,FALSE)</f>
        <v>#DIV/0!</v>
      </c>
      <c r="Z172" s="57" t="e">
        <f>VLOOKUP($O172,CornerStats!$A$3:$AE$998,20,FALSE)</f>
        <v>#DIV/0!</v>
      </c>
      <c r="AA172" s="57" t="e">
        <f>VLOOKUP($O172,CornerStats!$A$3:$AE$998,22,FALSE)</f>
        <v>#DIV/0!</v>
      </c>
    </row>
    <row r="173" spans="1:27" x14ac:dyDescent="0.3">
      <c r="A173" s="51" t="e">
        <f>VLOOKUP($M173,CornerStats!$A$3:$AE$998,5,FALSE)</f>
        <v>#DIV/0!</v>
      </c>
      <c r="B173" s="51" t="e">
        <f>VLOOKUP($M173,CornerStats!$A$3:$AE$998,6,FALSE)</f>
        <v>#DIV/0!</v>
      </c>
      <c r="C173" s="51" t="e">
        <f>VLOOKUP($M173,CornerStats!$A$3:$AE$998,8,FALSE)</f>
        <v>#DIV/0!</v>
      </c>
      <c r="D173" s="51" t="e">
        <f>VLOOKUP($M173,CornerStats!$A$3:$AE$998,9,FALSE)</f>
        <v>#DIV/0!</v>
      </c>
      <c r="E173" s="60" t="e">
        <f>VLOOKUP($M173,CornerStats!$A$3:$AE$998,11,FALSE)</f>
        <v>#DIV/0!</v>
      </c>
      <c r="F173" s="60" t="e">
        <f>VLOOKUP($M173,CornerStats!$A$3:$AE$998,12,FALSE)</f>
        <v>#DIV/0!</v>
      </c>
      <c r="G173" s="57" t="e">
        <f>VLOOKUP($M173,CornerStats!$A$3:$AE$998,14,FALSE)</f>
        <v>#DIV/0!</v>
      </c>
      <c r="H173" s="57" t="e">
        <f>VLOOKUP($M173,CornerStats!$A$3:$AE$998,15,FALSE)</f>
        <v>#DIV/0!</v>
      </c>
      <c r="I173" s="57" t="e">
        <f>VLOOKUP($M173,CornerStats!$A$3:$AE$998,17,FALSE)</f>
        <v>#DIV/0!</v>
      </c>
      <c r="J173" s="57" t="e">
        <f>VLOOKUP($M173,CornerStats!$A$3:$AE$998,18,FALSE)</f>
        <v>#DIV/0!</v>
      </c>
      <c r="K173" s="57" t="e">
        <f>VLOOKUP($M173,CornerStats!$A$3:$AE$998,20,FALSE)</f>
        <v>#DIV/0!</v>
      </c>
      <c r="L173" s="57" t="e">
        <f>VLOOKUP($M173,CornerStats!$A$3:$AE$998,21,FALSE)</f>
        <v>#DIV/0!</v>
      </c>
      <c r="M173" s="53" t="str">
        <f>Fixtures!A173</f>
        <v>Leganés</v>
      </c>
      <c r="N173" s="54">
        <f>Fixtures!D173</f>
        <v>43694</v>
      </c>
      <c r="O173" s="53" t="str">
        <f>Fixtures!B173</f>
        <v>Osasuna</v>
      </c>
      <c r="P173" s="51" t="e">
        <f>VLOOKUP($O173,CornerStats!$A$3:$AE$998,5,FALSE)</f>
        <v>#DIV/0!</v>
      </c>
      <c r="Q173" s="51" t="e">
        <f>VLOOKUP($O173,CornerStats!$A$3:$AE$998,7,FALSE)</f>
        <v>#DIV/0!</v>
      </c>
      <c r="R173" s="51" t="e">
        <f>VLOOKUP($O173,CornerStats!$A$3:$AE$998,8,FALSE)</f>
        <v>#DIV/0!</v>
      </c>
      <c r="S173" s="51" t="e">
        <f>VLOOKUP($O173,CornerStats!$A$3:$AE$998,10,FALSE)</f>
        <v>#DIV/0!</v>
      </c>
      <c r="T173" s="60" t="e">
        <f>VLOOKUP($O173,CornerStats!$A$3:$AE$998,11,FALSE)</f>
        <v>#DIV/0!</v>
      </c>
      <c r="U173" s="60" t="e">
        <f>VLOOKUP($O173,CornerStats!$A$3:$AE$998,13,FALSE)</f>
        <v>#DIV/0!</v>
      </c>
      <c r="V173" s="57" t="e">
        <f>VLOOKUP($O173,CornerStats!$A$3:$AE$998,14,FALSE)</f>
        <v>#DIV/0!</v>
      </c>
      <c r="W173" s="57" t="e">
        <f>VLOOKUP($O173,CornerStats!$A$3:$AE$998,16,FALSE)</f>
        <v>#DIV/0!</v>
      </c>
      <c r="X173" s="57" t="e">
        <f>VLOOKUP($O173,CornerStats!$A$3:$AE$998,17,FALSE)</f>
        <v>#DIV/0!</v>
      </c>
      <c r="Y173" s="57" t="e">
        <f>VLOOKUP($O173,CornerStats!$A$3:$AE$998,19,FALSE)</f>
        <v>#DIV/0!</v>
      </c>
      <c r="Z173" s="57" t="e">
        <f>VLOOKUP($O173,CornerStats!$A$3:$AE$998,20,FALSE)</f>
        <v>#DIV/0!</v>
      </c>
      <c r="AA173" s="57" t="e">
        <f>VLOOKUP($O173,CornerStats!$A$3:$AE$998,22,FALSE)</f>
        <v>#DIV/0!</v>
      </c>
    </row>
    <row r="174" spans="1:27" x14ac:dyDescent="0.3">
      <c r="A174" s="51" t="e">
        <f>VLOOKUP($M174,CornerStats!$A$3:$AE$998,5,FALSE)</f>
        <v>#DIV/0!</v>
      </c>
      <c r="B174" s="51" t="e">
        <f>VLOOKUP($M174,CornerStats!$A$3:$AE$998,6,FALSE)</f>
        <v>#DIV/0!</v>
      </c>
      <c r="C174" s="51" t="e">
        <f>VLOOKUP($M174,CornerStats!$A$3:$AE$998,8,FALSE)</f>
        <v>#DIV/0!</v>
      </c>
      <c r="D174" s="51" t="e">
        <f>VLOOKUP($M174,CornerStats!$A$3:$AE$998,9,FALSE)</f>
        <v>#DIV/0!</v>
      </c>
      <c r="E174" s="60" t="e">
        <f>VLOOKUP($M174,CornerStats!$A$3:$AE$998,11,FALSE)</f>
        <v>#DIV/0!</v>
      </c>
      <c r="F174" s="60" t="e">
        <f>VLOOKUP($M174,CornerStats!$A$3:$AE$998,12,FALSE)</f>
        <v>#DIV/0!</v>
      </c>
      <c r="G174" s="57" t="e">
        <f>VLOOKUP($M174,CornerStats!$A$3:$AE$998,14,FALSE)</f>
        <v>#DIV/0!</v>
      </c>
      <c r="H174" s="57" t="e">
        <f>VLOOKUP($M174,CornerStats!$A$3:$AE$998,15,FALSE)</f>
        <v>#DIV/0!</v>
      </c>
      <c r="I174" s="57" t="e">
        <f>VLOOKUP($M174,CornerStats!$A$3:$AE$998,17,FALSE)</f>
        <v>#DIV/0!</v>
      </c>
      <c r="J174" s="57" t="e">
        <f>VLOOKUP($M174,CornerStats!$A$3:$AE$998,18,FALSE)</f>
        <v>#DIV/0!</v>
      </c>
      <c r="K174" s="57" t="e">
        <f>VLOOKUP($M174,CornerStats!$A$3:$AE$998,20,FALSE)</f>
        <v>#DIV/0!</v>
      </c>
      <c r="L174" s="57" t="e">
        <f>VLOOKUP($M174,CornerStats!$A$3:$AE$998,21,FALSE)</f>
        <v>#DIV/0!</v>
      </c>
      <c r="M174" s="53" t="str">
        <f>Fixtures!A174</f>
        <v>Mallorca</v>
      </c>
      <c r="N174" s="54">
        <f>Fixtures!D174</f>
        <v>43694</v>
      </c>
      <c r="O174" s="53" t="str">
        <f>Fixtures!B174</f>
        <v>Eibar</v>
      </c>
      <c r="P174" s="51" t="e">
        <f>VLOOKUP($O174,CornerStats!$A$3:$AE$998,5,FALSE)</f>
        <v>#DIV/0!</v>
      </c>
      <c r="Q174" s="51" t="e">
        <f>VLOOKUP($O174,CornerStats!$A$3:$AE$998,7,FALSE)</f>
        <v>#DIV/0!</v>
      </c>
      <c r="R174" s="51" t="e">
        <f>VLOOKUP($O174,CornerStats!$A$3:$AE$998,8,FALSE)</f>
        <v>#DIV/0!</v>
      </c>
      <c r="S174" s="51" t="e">
        <f>VLOOKUP($O174,CornerStats!$A$3:$AE$998,10,FALSE)</f>
        <v>#DIV/0!</v>
      </c>
      <c r="T174" s="60" t="e">
        <f>VLOOKUP($O174,CornerStats!$A$3:$AE$998,11,FALSE)</f>
        <v>#DIV/0!</v>
      </c>
      <c r="U174" s="60" t="e">
        <f>VLOOKUP($O174,CornerStats!$A$3:$AE$998,13,FALSE)</f>
        <v>#DIV/0!</v>
      </c>
      <c r="V174" s="57" t="e">
        <f>VLOOKUP($O174,CornerStats!$A$3:$AE$998,14,FALSE)</f>
        <v>#DIV/0!</v>
      </c>
      <c r="W174" s="57" t="e">
        <f>VLOOKUP($O174,CornerStats!$A$3:$AE$998,16,FALSE)</f>
        <v>#DIV/0!</v>
      </c>
      <c r="X174" s="57" t="e">
        <f>VLOOKUP($O174,CornerStats!$A$3:$AE$998,17,FALSE)</f>
        <v>#DIV/0!</v>
      </c>
      <c r="Y174" s="57" t="e">
        <f>VLOOKUP($O174,CornerStats!$A$3:$AE$998,19,FALSE)</f>
        <v>#DIV/0!</v>
      </c>
      <c r="Z174" s="57" t="e">
        <f>VLOOKUP($O174,CornerStats!$A$3:$AE$998,20,FALSE)</f>
        <v>#DIV/0!</v>
      </c>
      <c r="AA174" s="57" t="e">
        <f>VLOOKUP($O174,CornerStats!$A$3:$AE$998,22,FALSE)</f>
        <v>#DIV/0!</v>
      </c>
    </row>
    <row r="175" spans="1:27" x14ac:dyDescent="0.3">
      <c r="A175" s="51" t="e">
        <f>VLOOKUP($M175,CornerStats!$A$3:$AE$998,5,FALSE)</f>
        <v>#DIV/0!</v>
      </c>
      <c r="B175" s="51" t="e">
        <f>VLOOKUP($M175,CornerStats!$A$3:$AE$998,6,FALSE)</f>
        <v>#DIV/0!</v>
      </c>
      <c r="C175" s="51" t="e">
        <f>VLOOKUP($M175,CornerStats!$A$3:$AE$998,8,FALSE)</f>
        <v>#DIV/0!</v>
      </c>
      <c r="D175" s="51" t="e">
        <f>VLOOKUP($M175,CornerStats!$A$3:$AE$998,9,FALSE)</f>
        <v>#DIV/0!</v>
      </c>
      <c r="E175" s="60" t="e">
        <f>VLOOKUP($M175,CornerStats!$A$3:$AE$998,11,FALSE)</f>
        <v>#DIV/0!</v>
      </c>
      <c r="F175" s="60" t="e">
        <f>VLOOKUP($M175,CornerStats!$A$3:$AE$998,12,FALSE)</f>
        <v>#DIV/0!</v>
      </c>
      <c r="G175" s="57" t="e">
        <f>VLOOKUP($M175,CornerStats!$A$3:$AE$998,14,FALSE)</f>
        <v>#DIV/0!</v>
      </c>
      <c r="H175" s="57" t="e">
        <f>VLOOKUP($M175,CornerStats!$A$3:$AE$998,15,FALSE)</f>
        <v>#DIV/0!</v>
      </c>
      <c r="I175" s="57" t="e">
        <f>VLOOKUP($M175,CornerStats!$A$3:$AE$998,17,FALSE)</f>
        <v>#DIV/0!</v>
      </c>
      <c r="J175" s="57" t="e">
        <f>VLOOKUP($M175,CornerStats!$A$3:$AE$998,18,FALSE)</f>
        <v>#DIV/0!</v>
      </c>
      <c r="K175" s="57" t="e">
        <f>VLOOKUP($M175,CornerStats!$A$3:$AE$998,20,FALSE)</f>
        <v>#DIV/0!</v>
      </c>
      <c r="L175" s="57" t="e">
        <f>VLOOKUP($M175,CornerStats!$A$3:$AE$998,21,FALSE)</f>
        <v>#DIV/0!</v>
      </c>
      <c r="M175" s="53" t="str">
        <f>Fixtures!A175</f>
        <v>Valencia</v>
      </c>
      <c r="N175" s="54">
        <f>Fixtures!D175</f>
        <v>43694</v>
      </c>
      <c r="O175" s="53" t="str">
        <f>Fixtures!B175</f>
        <v>Real Sociedad</v>
      </c>
      <c r="P175" s="51" t="e">
        <f>VLOOKUP($O175,CornerStats!$A$3:$AE$998,5,FALSE)</f>
        <v>#DIV/0!</v>
      </c>
      <c r="Q175" s="51" t="e">
        <f>VLOOKUP($O175,CornerStats!$A$3:$AE$998,7,FALSE)</f>
        <v>#DIV/0!</v>
      </c>
      <c r="R175" s="51" t="e">
        <f>VLOOKUP($O175,CornerStats!$A$3:$AE$998,8,FALSE)</f>
        <v>#DIV/0!</v>
      </c>
      <c r="S175" s="51" t="e">
        <f>VLOOKUP($O175,CornerStats!$A$3:$AE$998,10,FALSE)</f>
        <v>#DIV/0!</v>
      </c>
      <c r="T175" s="60" t="e">
        <f>VLOOKUP($O175,CornerStats!$A$3:$AE$998,11,FALSE)</f>
        <v>#DIV/0!</v>
      </c>
      <c r="U175" s="60" t="e">
        <f>VLOOKUP($O175,CornerStats!$A$3:$AE$998,13,FALSE)</f>
        <v>#DIV/0!</v>
      </c>
      <c r="V175" s="57" t="e">
        <f>VLOOKUP($O175,CornerStats!$A$3:$AE$998,14,FALSE)</f>
        <v>#DIV/0!</v>
      </c>
      <c r="W175" s="57" t="e">
        <f>VLOOKUP($O175,CornerStats!$A$3:$AE$998,16,FALSE)</f>
        <v>#DIV/0!</v>
      </c>
      <c r="X175" s="57" t="e">
        <f>VLOOKUP($O175,CornerStats!$A$3:$AE$998,17,FALSE)</f>
        <v>#DIV/0!</v>
      </c>
      <c r="Y175" s="57" t="e">
        <f>VLOOKUP($O175,CornerStats!$A$3:$AE$998,19,FALSE)</f>
        <v>#DIV/0!</v>
      </c>
      <c r="Z175" s="57" t="e">
        <f>VLOOKUP($O175,CornerStats!$A$3:$AE$998,20,FALSE)</f>
        <v>#DIV/0!</v>
      </c>
      <c r="AA175" s="57" t="e">
        <f>VLOOKUP($O175,CornerStats!$A$3:$AE$998,22,FALSE)</f>
        <v>#DIV/0!</v>
      </c>
    </row>
    <row r="176" spans="1:27" x14ac:dyDescent="0.3">
      <c r="A176" s="51" t="e">
        <f>VLOOKUP($M176,CornerStats!$A$3:$AE$998,5,FALSE)</f>
        <v>#DIV/0!</v>
      </c>
      <c r="B176" s="51" t="e">
        <f>VLOOKUP($M176,CornerStats!$A$3:$AE$998,6,FALSE)</f>
        <v>#DIV/0!</v>
      </c>
      <c r="C176" s="51" t="e">
        <f>VLOOKUP($M176,CornerStats!$A$3:$AE$998,8,FALSE)</f>
        <v>#DIV/0!</v>
      </c>
      <c r="D176" s="51" t="e">
        <f>VLOOKUP($M176,CornerStats!$A$3:$AE$998,9,FALSE)</f>
        <v>#DIV/0!</v>
      </c>
      <c r="E176" s="60" t="e">
        <f>VLOOKUP($M176,CornerStats!$A$3:$AE$998,11,FALSE)</f>
        <v>#DIV/0!</v>
      </c>
      <c r="F176" s="60" t="e">
        <f>VLOOKUP($M176,CornerStats!$A$3:$AE$998,12,FALSE)</f>
        <v>#DIV/0!</v>
      </c>
      <c r="G176" s="57" t="e">
        <f>VLOOKUP($M176,CornerStats!$A$3:$AE$998,14,FALSE)</f>
        <v>#DIV/0!</v>
      </c>
      <c r="H176" s="57" t="e">
        <f>VLOOKUP($M176,CornerStats!$A$3:$AE$998,15,FALSE)</f>
        <v>#DIV/0!</v>
      </c>
      <c r="I176" s="57" t="e">
        <f>VLOOKUP($M176,CornerStats!$A$3:$AE$998,17,FALSE)</f>
        <v>#DIV/0!</v>
      </c>
      <c r="J176" s="57" t="e">
        <f>VLOOKUP($M176,CornerStats!$A$3:$AE$998,18,FALSE)</f>
        <v>#DIV/0!</v>
      </c>
      <c r="K176" s="57" t="e">
        <f>VLOOKUP($M176,CornerStats!$A$3:$AE$998,20,FALSE)</f>
        <v>#DIV/0!</v>
      </c>
      <c r="L176" s="57" t="e">
        <f>VLOOKUP($M176,CornerStats!$A$3:$AE$998,21,FALSE)</f>
        <v>#DIV/0!</v>
      </c>
      <c r="M176" s="53" t="str">
        <f>Fixtures!A176</f>
        <v>Villarreal</v>
      </c>
      <c r="N176" s="54">
        <f>Fixtures!D176</f>
        <v>43694</v>
      </c>
      <c r="O176" s="53" t="str">
        <f>Fixtures!B176</f>
        <v>Granada</v>
      </c>
      <c r="P176" s="51" t="e">
        <f>VLOOKUP($O176,CornerStats!$A$3:$AE$998,5,FALSE)</f>
        <v>#DIV/0!</v>
      </c>
      <c r="Q176" s="51" t="e">
        <f>VLOOKUP($O176,CornerStats!$A$3:$AE$998,7,FALSE)</f>
        <v>#DIV/0!</v>
      </c>
      <c r="R176" s="51" t="e">
        <f>VLOOKUP($O176,CornerStats!$A$3:$AE$998,8,FALSE)</f>
        <v>#DIV/0!</v>
      </c>
      <c r="S176" s="51" t="e">
        <f>VLOOKUP($O176,CornerStats!$A$3:$AE$998,10,FALSE)</f>
        <v>#DIV/0!</v>
      </c>
      <c r="T176" s="60" t="e">
        <f>VLOOKUP($O176,CornerStats!$A$3:$AE$998,11,FALSE)</f>
        <v>#DIV/0!</v>
      </c>
      <c r="U176" s="60" t="e">
        <f>VLOOKUP($O176,CornerStats!$A$3:$AE$998,13,FALSE)</f>
        <v>#DIV/0!</v>
      </c>
      <c r="V176" s="57" t="e">
        <f>VLOOKUP($O176,CornerStats!$A$3:$AE$998,14,FALSE)</f>
        <v>#DIV/0!</v>
      </c>
      <c r="W176" s="57" t="e">
        <f>VLOOKUP($O176,CornerStats!$A$3:$AE$998,16,FALSE)</f>
        <v>#DIV/0!</v>
      </c>
      <c r="X176" s="57" t="e">
        <f>VLOOKUP($O176,CornerStats!$A$3:$AE$998,17,FALSE)</f>
        <v>#DIV/0!</v>
      </c>
      <c r="Y176" s="57" t="e">
        <f>VLOOKUP($O176,CornerStats!$A$3:$AE$998,19,FALSE)</f>
        <v>#DIV/0!</v>
      </c>
      <c r="Z176" s="57" t="e">
        <f>VLOOKUP($O176,CornerStats!$A$3:$AE$998,20,FALSE)</f>
        <v>#DIV/0!</v>
      </c>
      <c r="AA176" s="57" t="e">
        <f>VLOOKUP($O176,CornerStats!$A$3:$AE$998,22,FALSE)</f>
        <v>#DIV/0!</v>
      </c>
    </row>
    <row r="177" spans="1:27" x14ac:dyDescent="0.3">
      <c r="A177" s="51" t="e">
        <f>VLOOKUP($M177,CornerStats!$A$3:$AE$998,5,FALSE)</f>
        <v>#DIV/0!</v>
      </c>
      <c r="B177" s="51" t="e">
        <f>VLOOKUP($M177,CornerStats!$A$3:$AE$998,6,FALSE)</f>
        <v>#DIV/0!</v>
      </c>
      <c r="C177" s="51" t="e">
        <f>VLOOKUP($M177,CornerStats!$A$3:$AE$998,8,FALSE)</f>
        <v>#DIV/0!</v>
      </c>
      <c r="D177" s="51" t="e">
        <f>VLOOKUP($M177,CornerStats!$A$3:$AE$998,9,FALSE)</f>
        <v>#DIV/0!</v>
      </c>
      <c r="E177" s="60" t="e">
        <f>VLOOKUP($M177,CornerStats!$A$3:$AE$998,11,FALSE)</f>
        <v>#DIV/0!</v>
      </c>
      <c r="F177" s="60" t="e">
        <f>VLOOKUP($M177,CornerStats!$A$3:$AE$998,12,FALSE)</f>
        <v>#DIV/0!</v>
      </c>
      <c r="G177" s="57" t="e">
        <f>VLOOKUP($M177,CornerStats!$A$3:$AE$998,14,FALSE)</f>
        <v>#DIV/0!</v>
      </c>
      <c r="H177" s="57" t="e">
        <f>VLOOKUP($M177,CornerStats!$A$3:$AE$998,15,FALSE)</f>
        <v>#DIV/0!</v>
      </c>
      <c r="I177" s="57" t="e">
        <f>VLOOKUP($M177,CornerStats!$A$3:$AE$998,17,FALSE)</f>
        <v>#DIV/0!</v>
      </c>
      <c r="J177" s="57" t="e">
        <f>VLOOKUP($M177,CornerStats!$A$3:$AE$998,18,FALSE)</f>
        <v>#DIV/0!</v>
      </c>
      <c r="K177" s="57" t="e">
        <f>VLOOKUP($M177,CornerStats!$A$3:$AE$998,20,FALSE)</f>
        <v>#DIV/0!</v>
      </c>
      <c r="L177" s="57" t="e">
        <f>VLOOKUP($M177,CornerStats!$A$3:$AE$998,21,FALSE)</f>
        <v>#DIV/0!</v>
      </c>
      <c r="M177" s="53" t="str">
        <f>Fixtures!A177</f>
        <v>Metz</v>
      </c>
      <c r="N177" s="54">
        <f>Fixtures!D177</f>
        <v>43694</v>
      </c>
      <c r="O177" s="53" t="str">
        <f>Fixtures!B177</f>
        <v>Monaco</v>
      </c>
      <c r="P177" s="51">
        <f>VLOOKUP($O177,CornerStats!$A$3:$AE$998,5,FALSE)</f>
        <v>7</v>
      </c>
      <c r="Q177" s="51" t="e">
        <f>VLOOKUP($O177,CornerStats!$A$3:$AE$998,7,FALSE)</f>
        <v>#DIV/0!</v>
      </c>
      <c r="R177" s="51">
        <f>VLOOKUP($O177,CornerStats!$A$3:$AE$998,8,FALSE)</f>
        <v>2</v>
      </c>
      <c r="S177" s="51" t="e">
        <f>VLOOKUP($O177,CornerStats!$A$3:$AE$998,10,FALSE)</f>
        <v>#DIV/0!</v>
      </c>
      <c r="T177" s="60">
        <f>VLOOKUP($O177,CornerStats!$A$3:$AE$998,11,FALSE)</f>
        <v>5</v>
      </c>
      <c r="U177" s="60" t="e">
        <f>VLOOKUP($O177,CornerStats!$A$3:$AE$998,13,FALSE)</f>
        <v>#DIV/0!</v>
      </c>
      <c r="V177" s="57">
        <f>VLOOKUP($O177,CornerStats!$A$3:$AE$998,14,FALSE)</f>
        <v>0</v>
      </c>
      <c r="W177" s="57" t="e">
        <f>VLOOKUP($O177,CornerStats!$A$3:$AE$998,16,FALSE)</f>
        <v>#DIV/0!</v>
      </c>
      <c r="X177" s="57">
        <f>VLOOKUP($O177,CornerStats!$A$3:$AE$998,17,FALSE)</f>
        <v>0</v>
      </c>
      <c r="Y177" s="57" t="e">
        <f>VLOOKUP($O177,CornerStats!$A$3:$AE$998,19,FALSE)</f>
        <v>#DIV/0!</v>
      </c>
      <c r="Z177" s="57">
        <f>VLOOKUP($O177,CornerStats!$A$3:$AE$998,20,FALSE)</f>
        <v>1</v>
      </c>
      <c r="AA177" s="57" t="e">
        <f>VLOOKUP($O177,CornerStats!$A$3:$AE$998,22,FALSE)</f>
        <v>#DIV/0!</v>
      </c>
    </row>
    <row r="178" spans="1:27" x14ac:dyDescent="0.3">
      <c r="A178" s="51">
        <f>VLOOKUP($M178,CornerStats!$A$3:$AE$998,5,FALSE)</f>
        <v>11</v>
      </c>
      <c r="B178" s="51" t="e">
        <f>VLOOKUP($M178,CornerStats!$A$3:$AE$998,6,FALSE)</f>
        <v>#DIV/0!</v>
      </c>
      <c r="C178" s="51">
        <f>VLOOKUP($M178,CornerStats!$A$3:$AE$998,8,FALSE)</f>
        <v>7</v>
      </c>
      <c r="D178" s="51" t="e">
        <f>VLOOKUP($M178,CornerStats!$A$3:$AE$998,9,FALSE)</f>
        <v>#DIV/0!</v>
      </c>
      <c r="E178" s="60">
        <f>VLOOKUP($M178,CornerStats!$A$3:$AE$998,11,FALSE)</f>
        <v>4</v>
      </c>
      <c r="F178" s="60" t="e">
        <f>VLOOKUP($M178,CornerStats!$A$3:$AE$998,12,FALSE)</f>
        <v>#DIV/0!</v>
      </c>
      <c r="G178" s="57">
        <f>VLOOKUP($M178,CornerStats!$A$3:$AE$998,14,FALSE)</f>
        <v>1</v>
      </c>
      <c r="H178" s="57" t="e">
        <f>VLOOKUP($M178,CornerStats!$A$3:$AE$998,15,FALSE)</f>
        <v>#DIV/0!</v>
      </c>
      <c r="I178" s="57">
        <f>VLOOKUP($M178,CornerStats!$A$3:$AE$998,17,FALSE)</f>
        <v>1</v>
      </c>
      <c r="J178" s="57" t="e">
        <f>VLOOKUP($M178,CornerStats!$A$3:$AE$998,18,FALSE)</f>
        <v>#DIV/0!</v>
      </c>
      <c r="K178" s="57">
        <f>VLOOKUP($M178,CornerStats!$A$3:$AE$998,20,FALSE)</f>
        <v>1</v>
      </c>
      <c r="L178" s="57" t="e">
        <f>VLOOKUP($M178,CornerStats!$A$3:$AE$998,21,FALSE)</f>
        <v>#DIV/0!</v>
      </c>
      <c r="M178" s="53" t="str">
        <f>Fixtures!A178</f>
        <v>Toulouse</v>
      </c>
      <c r="N178" s="54">
        <f>Fixtures!D178</f>
        <v>43694</v>
      </c>
      <c r="O178" s="53" t="str">
        <f>Fixtures!B178</f>
        <v>Dijon</v>
      </c>
      <c r="P178" s="51">
        <f>VLOOKUP($O178,CornerStats!$A$3:$AE$998,5,FALSE)</f>
        <v>17</v>
      </c>
      <c r="Q178" s="51" t="e">
        <f>VLOOKUP($O178,CornerStats!$A$3:$AE$998,7,FALSE)</f>
        <v>#DIV/0!</v>
      </c>
      <c r="R178" s="51">
        <f>VLOOKUP($O178,CornerStats!$A$3:$AE$998,8,FALSE)</f>
        <v>12</v>
      </c>
      <c r="S178" s="51" t="e">
        <f>VLOOKUP($O178,CornerStats!$A$3:$AE$998,10,FALSE)</f>
        <v>#DIV/0!</v>
      </c>
      <c r="T178" s="60">
        <f>VLOOKUP($O178,CornerStats!$A$3:$AE$998,11,FALSE)</f>
        <v>5</v>
      </c>
      <c r="U178" s="60" t="e">
        <f>VLOOKUP($O178,CornerStats!$A$3:$AE$998,13,FALSE)</f>
        <v>#DIV/0!</v>
      </c>
      <c r="V178" s="57">
        <f>VLOOKUP($O178,CornerStats!$A$3:$AE$998,14,FALSE)</f>
        <v>1</v>
      </c>
      <c r="W178" s="57" t="e">
        <f>VLOOKUP($O178,CornerStats!$A$3:$AE$998,16,FALSE)</f>
        <v>#DIV/0!</v>
      </c>
      <c r="X178" s="57">
        <f>VLOOKUP($O178,CornerStats!$A$3:$AE$998,17,FALSE)</f>
        <v>1</v>
      </c>
      <c r="Y178" s="57" t="e">
        <f>VLOOKUP($O178,CornerStats!$A$3:$AE$998,19,FALSE)</f>
        <v>#DIV/0!</v>
      </c>
      <c r="Z178" s="57">
        <f>VLOOKUP($O178,CornerStats!$A$3:$AE$998,20,FALSE)</f>
        <v>0</v>
      </c>
      <c r="AA178" s="57" t="e">
        <f>VLOOKUP($O178,CornerStats!$A$3:$AE$998,22,FALSE)</f>
        <v>#DIV/0!</v>
      </c>
    </row>
    <row r="179" spans="1:27" x14ac:dyDescent="0.3">
      <c r="A179" s="51" t="e">
        <f>VLOOKUP($M179,CornerStats!$A$3:$AE$998,5,FALSE)</f>
        <v>#DIV/0!</v>
      </c>
      <c r="B179" s="51" t="e">
        <f>VLOOKUP($M179,CornerStats!$A$3:$AE$998,6,FALSE)</f>
        <v>#DIV/0!</v>
      </c>
      <c r="C179" s="51" t="e">
        <f>VLOOKUP($M179,CornerStats!$A$3:$AE$998,8,FALSE)</f>
        <v>#DIV/0!</v>
      </c>
      <c r="D179" s="51" t="e">
        <f>VLOOKUP($M179,CornerStats!$A$3:$AE$998,9,FALSE)</f>
        <v>#DIV/0!</v>
      </c>
      <c r="E179" s="60" t="e">
        <f>VLOOKUP($M179,CornerStats!$A$3:$AE$998,11,FALSE)</f>
        <v>#DIV/0!</v>
      </c>
      <c r="F179" s="60" t="e">
        <f>VLOOKUP($M179,CornerStats!$A$3:$AE$998,12,FALSE)</f>
        <v>#DIV/0!</v>
      </c>
      <c r="G179" s="57" t="e">
        <f>VLOOKUP($M179,CornerStats!$A$3:$AE$998,14,FALSE)</f>
        <v>#DIV/0!</v>
      </c>
      <c r="H179" s="57" t="e">
        <f>VLOOKUP($M179,CornerStats!$A$3:$AE$998,15,FALSE)</f>
        <v>#DIV/0!</v>
      </c>
      <c r="I179" s="57" t="e">
        <f>VLOOKUP($M179,CornerStats!$A$3:$AE$998,17,FALSE)</f>
        <v>#DIV/0!</v>
      </c>
      <c r="J179" s="57" t="e">
        <f>VLOOKUP($M179,CornerStats!$A$3:$AE$998,18,FALSE)</f>
        <v>#DIV/0!</v>
      </c>
      <c r="K179" s="57" t="e">
        <f>VLOOKUP($M179,CornerStats!$A$3:$AE$998,20,FALSE)</f>
        <v>#DIV/0!</v>
      </c>
      <c r="L179" s="57" t="e">
        <f>VLOOKUP($M179,CornerStats!$A$3:$AE$998,21,FALSE)</f>
        <v>#DIV/0!</v>
      </c>
      <c r="M179" s="53" t="str">
        <f>Fixtures!A179</f>
        <v>Nîmes</v>
      </c>
      <c r="N179" s="54">
        <f>Fixtures!D179</f>
        <v>43694</v>
      </c>
      <c r="O179" s="53" t="str">
        <f>Fixtures!B179</f>
        <v>Nice</v>
      </c>
      <c r="P179" s="51">
        <f>VLOOKUP($O179,CornerStats!$A$3:$AE$998,5,FALSE)</f>
        <v>10</v>
      </c>
      <c r="Q179" s="51" t="e">
        <f>VLOOKUP($O179,CornerStats!$A$3:$AE$998,7,FALSE)</f>
        <v>#DIV/0!</v>
      </c>
      <c r="R179" s="51">
        <f>VLOOKUP($O179,CornerStats!$A$3:$AE$998,8,FALSE)</f>
        <v>7</v>
      </c>
      <c r="S179" s="51" t="e">
        <f>VLOOKUP($O179,CornerStats!$A$3:$AE$998,10,FALSE)</f>
        <v>#DIV/0!</v>
      </c>
      <c r="T179" s="60">
        <f>VLOOKUP($O179,CornerStats!$A$3:$AE$998,11,FALSE)</f>
        <v>3</v>
      </c>
      <c r="U179" s="60" t="e">
        <f>VLOOKUP($O179,CornerStats!$A$3:$AE$998,13,FALSE)</f>
        <v>#DIV/0!</v>
      </c>
      <c r="V179" s="57">
        <f>VLOOKUP($O179,CornerStats!$A$3:$AE$998,14,FALSE)</f>
        <v>1</v>
      </c>
      <c r="W179" s="57" t="e">
        <f>VLOOKUP($O179,CornerStats!$A$3:$AE$998,16,FALSE)</f>
        <v>#DIV/0!</v>
      </c>
      <c r="X179" s="57">
        <f>VLOOKUP($O179,CornerStats!$A$3:$AE$998,17,FALSE)</f>
        <v>0</v>
      </c>
      <c r="Y179" s="57" t="e">
        <f>VLOOKUP($O179,CornerStats!$A$3:$AE$998,19,FALSE)</f>
        <v>#DIV/0!</v>
      </c>
      <c r="Z179" s="57">
        <f>VLOOKUP($O179,CornerStats!$A$3:$AE$998,20,FALSE)</f>
        <v>1</v>
      </c>
      <c r="AA179" s="57" t="e">
        <f>VLOOKUP($O179,CornerStats!$A$3:$AE$998,22,FALSE)</f>
        <v>#DIV/0!</v>
      </c>
    </row>
    <row r="180" spans="1:27" x14ac:dyDescent="0.3">
      <c r="A180" s="51" t="e">
        <f>VLOOKUP($M180,CornerStats!$A$3:$AE$998,5,FALSE)</f>
        <v>#DIV/0!</v>
      </c>
      <c r="B180" s="51" t="e">
        <f>VLOOKUP($M180,CornerStats!$A$3:$AE$998,6,FALSE)</f>
        <v>#DIV/0!</v>
      </c>
      <c r="C180" s="51" t="e">
        <f>VLOOKUP($M180,CornerStats!$A$3:$AE$998,8,FALSE)</f>
        <v>#DIV/0!</v>
      </c>
      <c r="D180" s="51" t="e">
        <f>VLOOKUP($M180,CornerStats!$A$3:$AE$998,9,FALSE)</f>
        <v>#DIV/0!</v>
      </c>
      <c r="E180" s="60" t="e">
        <f>VLOOKUP($M180,CornerStats!$A$3:$AE$998,11,FALSE)</f>
        <v>#DIV/0!</v>
      </c>
      <c r="F180" s="60" t="e">
        <f>VLOOKUP($M180,CornerStats!$A$3:$AE$998,12,FALSE)</f>
        <v>#DIV/0!</v>
      </c>
      <c r="G180" s="57" t="e">
        <f>VLOOKUP($M180,CornerStats!$A$3:$AE$998,14,FALSE)</f>
        <v>#DIV/0!</v>
      </c>
      <c r="H180" s="57" t="e">
        <f>VLOOKUP($M180,CornerStats!$A$3:$AE$998,15,FALSE)</f>
        <v>#DIV/0!</v>
      </c>
      <c r="I180" s="57" t="e">
        <f>VLOOKUP($M180,CornerStats!$A$3:$AE$998,17,FALSE)</f>
        <v>#DIV/0!</v>
      </c>
      <c r="J180" s="57" t="e">
        <f>VLOOKUP($M180,CornerStats!$A$3:$AE$998,18,FALSE)</f>
        <v>#DIV/0!</v>
      </c>
      <c r="K180" s="57" t="e">
        <f>VLOOKUP($M180,CornerStats!$A$3:$AE$998,20,FALSE)</f>
        <v>#DIV/0!</v>
      </c>
      <c r="L180" s="57" t="e">
        <f>VLOOKUP($M180,CornerStats!$A$3:$AE$998,21,FALSE)</f>
        <v>#DIV/0!</v>
      </c>
      <c r="M180" s="53" t="str">
        <f>Fixtures!A180</f>
        <v>Nantes</v>
      </c>
      <c r="N180" s="54">
        <f>Fixtures!D180</f>
        <v>43694</v>
      </c>
      <c r="O180" s="53" t="str">
        <f>Fixtures!B180</f>
        <v>Olympique Marseille</v>
      </c>
      <c r="P180" s="51">
        <f>VLOOKUP($O180,CornerStats!$A$3:$AE$998,5,FALSE)</f>
        <v>8</v>
      </c>
      <c r="Q180" s="51" t="e">
        <f>VLOOKUP($O180,CornerStats!$A$3:$AE$998,7,FALSE)</f>
        <v>#DIV/0!</v>
      </c>
      <c r="R180" s="51">
        <f>VLOOKUP($O180,CornerStats!$A$3:$AE$998,8,FALSE)</f>
        <v>5</v>
      </c>
      <c r="S180" s="51" t="e">
        <f>VLOOKUP($O180,CornerStats!$A$3:$AE$998,10,FALSE)</f>
        <v>#DIV/0!</v>
      </c>
      <c r="T180" s="60">
        <f>VLOOKUP($O180,CornerStats!$A$3:$AE$998,11,FALSE)</f>
        <v>3</v>
      </c>
      <c r="U180" s="60" t="e">
        <f>VLOOKUP($O180,CornerStats!$A$3:$AE$998,13,FALSE)</f>
        <v>#DIV/0!</v>
      </c>
      <c r="V180" s="57">
        <f>VLOOKUP($O180,CornerStats!$A$3:$AE$998,14,FALSE)</f>
        <v>0</v>
      </c>
      <c r="W180" s="57" t="e">
        <f>VLOOKUP($O180,CornerStats!$A$3:$AE$998,16,FALSE)</f>
        <v>#DIV/0!</v>
      </c>
      <c r="X180" s="57">
        <f>VLOOKUP($O180,CornerStats!$A$3:$AE$998,17,FALSE)</f>
        <v>0</v>
      </c>
      <c r="Y180" s="57" t="e">
        <f>VLOOKUP($O180,CornerStats!$A$3:$AE$998,19,FALSE)</f>
        <v>#DIV/0!</v>
      </c>
      <c r="Z180" s="57">
        <f>VLOOKUP($O180,CornerStats!$A$3:$AE$998,20,FALSE)</f>
        <v>1</v>
      </c>
      <c r="AA180" s="57" t="e">
        <f>VLOOKUP($O180,CornerStats!$A$3:$AE$998,22,FALSE)</f>
        <v>#DIV/0!</v>
      </c>
    </row>
    <row r="181" spans="1:27" x14ac:dyDescent="0.3">
      <c r="A181" s="51">
        <f>VLOOKUP($M181,CornerStats!$A$3:$AE$998,5,FALSE)</f>
        <v>10</v>
      </c>
      <c r="B181" s="51" t="e">
        <f>VLOOKUP($M181,CornerStats!$A$3:$AE$998,6,FALSE)</f>
        <v>#DIV/0!</v>
      </c>
      <c r="C181" s="51">
        <f>VLOOKUP($M181,CornerStats!$A$3:$AE$998,8,FALSE)</f>
        <v>3</v>
      </c>
      <c r="D181" s="51" t="e">
        <f>VLOOKUP($M181,CornerStats!$A$3:$AE$998,9,FALSE)</f>
        <v>#DIV/0!</v>
      </c>
      <c r="E181" s="60">
        <f>VLOOKUP($M181,CornerStats!$A$3:$AE$998,11,FALSE)</f>
        <v>7</v>
      </c>
      <c r="F181" s="60" t="e">
        <f>VLOOKUP($M181,CornerStats!$A$3:$AE$998,12,FALSE)</f>
        <v>#DIV/0!</v>
      </c>
      <c r="G181" s="57">
        <f>VLOOKUP($M181,CornerStats!$A$3:$AE$998,14,FALSE)</f>
        <v>1</v>
      </c>
      <c r="H181" s="57" t="e">
        <f>VLOOKUP($M181,CornerStats!$A$3:$AE$998,15,FALSE)</f>
        <v>#DIV/0!</v>
      </c>
      <c r="I181" s="57">
        <f>VLOOKUP($M181,CornerStats!$A$3:$AE$998,17,FALSE)</f>
        <v>0</v>
      </c>
      <c r="J181" s="57" t="e">
        <f>VLOOKUP($M181,CornerStats!$A$3:$AE$998,18,FALSE)</f>
        <v>#DIV/0!</v>
      </c>
      <c r="K181" s="57">
        <f>VLOOKUP($M181,CornerStats!$A$3:$AE$998,20,FALSE)</f>
        <v>1</v>
      </c>
      <c r="L181" s="57" t="e">
        <f>VLOOKUP($M181,CornerStats!$A$3:$AE$998,21,FALSE)</f>
        <v>#DIV/0!</v>
      </c>
      <c r="M181" s="53" t="str">
        <f>Fixtures!A181</f>
        <v>Amiens SC</v>
      </c>
      <c r="N181" s="54">
        <f>Fixtures!D181</f>
        <v>43694</v>
      </c>
      <c r="O181" s="53" t="str">
        <f>Fixtures!B181</f>
        <v>Lille</v>
      </c>
      <c r="P181" s="51" t="e">
        <f>VLOOKUP($O181,CornerStats!$A$3:$AE$998,5,FALSE)</f>
        <v>#DIV/0!</v>
      </c>
      <c r="Q181" s="51" t="e">
        <f>VLOOKUP($O181,CornerStats!$A$3:$AE$998,7,FALSE)</f>
        <v>#DIV/0!</v>
      </c>
      <c r="R181" s="51" t="e">
        <f>VLOOKUP($O181,CornerStats!$A$3:$AE$998,8,FALSE)</f>
        <v>#DIV/0!</v>
      </c>
      <c r="S181" s="51" t="e">
        <f>VLOOKUP($O181,CornerStats!$A$3:$AE$998,10,FALSE)</f>
        <v>#DIV/0!</v>
      </c>
      <c r="T181" s="60" t="e">
        <f>VLOOKUP($O181,CornerStats!$A$3:$AE$998,11,FALSE)</f>
        <v>#DIV/0!</v>
      </c>
      <c r="U181" s="60" t="e">
        <f>VLOOKUP($O181,CornerStats!$A$3:$AE$998,13,FALSE)</f>
        <v>#DIV/0!</v>
      </c>
      <c r="V181" s="57" t="e">
        <f>VLOOKUP($O181,CornerStats!$A$3:$AE$998,14,FALSE)</f>
        <v>#DIV/0!</v>
      </c>
      <c r="W181" s="57" t="e">
        <f>VLOOKUP($O181,CornerStats!$A$3:$AE$998,16,FALSE)</f>
        <v>#DIV/0!</v>
      </c>
      <c r="X181" s="57" t="e">
        <f>VLOOKUP($O181,CornerStats!$A$3:$AE$998,17,FALSE)</f>
        <v>#DIV/0!</v>
      </c>
      <c r="Y181" s="57" t="e">
        <f>VLOOKUP($O181,CornerStats!$A$3:$AE$998,19,FALSE)</f>
        <v>#DIV/0!</v>
      </c>
      <c r="Z181" s="57" t="e">
        <f>VLOOKUP($O181,CornerStats!$A$3:$AE$998,20,FALSE)</f>
        <v>#DIV/0!</v>
      </c>
      <c r="AA181" s="57" t="e">
        <f>VLOOKUP($O181,CornerStats!$A$3:$AE$998,22,FALSE)</f>
        <v>#DIV/0!</v>
      </c>
    </row>
    <row r="182" spans="1:27" x14ac:dyDescent="0.3">
      <c r="A182" s="51">
        <f>VLOOKUP($M182,CornerStats!$A$3:$AE$998,5,FALSE)</f>
        <v>7</v>
      </c>
      <c r="B182" s="51" t="e">
        <f>VLOOKUP($M182,CornerStats!$A$3:$AE$998,6,FALSE)</f>
        <v>#DIV/0!</v>
      </c>
      <c r="C182" s="51">
        <f>VLOOKUP($M182,CornerStats!$A$3:$AE$998,8,FALSE)</f>
        <v>3</v>
      </c>
      <c r="D182" s="51" t="e">
        <f>VLOOKUP($M182,CornerStats!$A$3:$AE$998,9,FALSE)</f>
        <v>#DIV/0!</v>
      </c>
      <c r="E182" s="60">
        <f>VLOOKUP($M182,CornerStats!$A$3:$AE$998,11,FALSE)</f>
        <v>4</v>
      </c>
      <c r="F182" s="60" t="e">
        <f>VLOOKUP($M182,CornerStats!$A$3:$AE$998,12,FALSE)</f>
        <v>#DIV/0!</v>
      </c>
      <c r="G182" s="57">
        <f>VLOOKUP($M182,CornerStats!$A$3:$AE$998,14,FALSE)</f>
        <v>0</v>
      </c>
      <c r="H182" s="57" t="e">
        <f>VLOOKUP($M182,CornerStats!$A$3:$AE$998,15,FALSE)</f>
        <v>#DIV/0!</v>
      </c>
      <c r="I182" s="57">
        <f>VLOOKUP($M182,CornerStats!$A$3:$AE$998,17,FALSE)</f>
        <v>0</v>
      </c>
      <c r="J182" s="57" t="e">
        <f>VLOOKUP($M182,CornerStats!$A$3:$AE$998,18,FALSE)</f>
        <v>#DIV/0!</v>
      </c>
      <c r="K182" s="57">
        <f>VLOOKUP($M182,CornerStats!$A$3:$AE$998,20,FALSE)</f>
        <v>1</v>
      </c>
      <c r="L182" s="57" t="e">
        <f>VLOOKUP($M182,CornerStats!$A$3:$AE$998,21,FALSE)</f>
        <v>#DIV/0!</v>
      </c>
      <c r="M182" s="53" t="str">
        <f>Fixtures!A182</f>
        <v>Bordeaux</v>
      </c>
      <c r="N182" s="54">
        <f>Fixtures!D182</f>
        <v>43694</v>
      </c>
      <c r="O182" s="53" t="str">
        <f>Fixtures!B182</f>
        <v>Montpellier</v>
      </c>
      <c r="P182" s="51">
        <f>VLOOKUP($O182,CornerStats!$A$3:$AE$998,5,FALSE)</f>
        <v>8</v>
      </c>
      <c r="Q182" s="51" t="e">
        <f>VLOOKUP($O182,CornerStats!$A$3:$AE$998,7,FALSE)</f>
        <v>#DIV/0!</v>
      </c>
      <c r="R182" s="51">
        <f>VLOOKUP($O182,CornerStats!$A$3:$AE$998,8,FALSE)</f>
        <v>7</v>
      </c>
      <c r="S182" s="51" t="e">
        <f>VLOOKUP($O182,CornerStats!$A$3:$AE$998,10,FALSE)</f>
        <v>#DIV/0!</v>
      </c>
      <c r="T182" s="60">
        <f>VLOOKUP($O182,CornerStats!$A$3:$AE$998,11,FALSE)</f>
        <v>1</v>
      </c>
      <c r="U182" s="60" t="e">
        <f>VLOOKUP($O182,CornerStats!$A$3:$AE$998,13,FALSE)</f>
        <v>#DIV/0!</v>
      </c>
      <c r="V182" s="57">
        <f>VLOOKUP($O182,CornerStats!$A$3:$AE$998,14,FALSE)</f>
        <v>0</v>
      </c>
      <c r="W182" s="57" t="e">
        <f>VLOOKUP($O182,CornerStats!$A$3:$AE$998,16,FALSE)</f>
        <v>#DIV/0!</v>
      </c>
      <c r="X182" s="57">
        <f>VLOOKUP($O182,CornerStats!$A$3:$AE$998,17,FALSE)</f>
        <v>0</v>
      </c>
      <c r="Y182" s="57" t="e">
        <f>VLOOKUP($O182,CornerStats!$A$3:$AE$998,19,FALSE)</f>
        <v>#DIV/0!</v>
      </c>
      <c r="Z182" s="57">
        <f>VLOOKUP($O182,CornerStats!$A$3:$AE$998,20,FALSE)</f>
        <v>1</v>
      </c>
      <c r="AA182" s="57" t="e">
        <f>VLOOKUP($O182,CornerStats!$A$3:$AE$998,22,FALSE)</f>
        <v>#DIV/0!</v>
      </c>
    </row>
    <row r="183" spans="1:27" x14ac:dyDescent="0.3">
      <c r="A183" s="51" t="e">
        <f>VLOOKUP($M183,CornerStats!$A$3:$AE$998,5,FALSE)</f>
        <v>#DIV/0!</v>
      </c>
      <c r="B183" s="51" t="e">
        <f>VLOOKUP($M183,CornerStats!$A$3:$AE$998,6,FALSE)</f>
        <v>#DIV/0!</v>
      </c>
      <c r="C183" s="51" t="e">
        <f>VLOOKUP($M183,CornerStats!$A$3:$AE$998,8,FALSE)</f>
        <v>#DIV/0!</v>
      </c>
      <c r="D183" s="51" t="e">
        <f>VLOOKUP($M183,CornerStats!$A$3:$AE$998,9,FALSE)</f>
        <v>#DIV/0!</v>
      </c>
      <c r="E183" s="60" t="e">
        <f>VLOOKUP($M183,CornerStats!$A$3:$AE$998,11,FALSE)</f>
        <v>#DIV/0!</v>
      </c>
      <c r="F183" s="60" t="e">
        <f>VLOOKUP($M183,CornerStats!$A$3:$AE$998,12,FALSE)</f>
        <v>#DIV/0!</v>
      </c>
      <c r="G183" s="57" t="e">
        <f>VLOOKUP($M183,CornerStats!$A$3:$AE$998,14,FALSE)</f>
        <v>#DIV/0!</v>
      </c>
      <c r="H183" s="57" t="e">
        <f>VLOOKUP($M183,CornerStats!$A$3:$AE$998,15,FALSE)</f>
        <v>#DIV/0!</v>
      </c>
      <c r="I183" s="57" t="e">
        <f>VLOOKUP($M183,CornerStats!$A$3:$AE$998,17,FALSE)</f>
        <v>#DIV/0!</v>
      </c>
      <c r="J183" s="57" t="e">
        <f>VLOOKUP($M183,CornerStats!$A$3:$AE$998,18,FALSE)</f>
        <v>#DIV/0!</v>
      </c>
      <c r="K183" s="57" t="e">
        <f>VLOOKUP($M183,CornerStats!$A$3:$AE$998,20,FALSE)</f>
        <v>#DIV/0!</v>
      </c>
      <c r="L183" s="57" t="e">
        <f>VLOOKUP($M183,CornerStats!$A$3:$AE$998,21,FALSE)</f>
        <v>#DIV/0!</v>
      </c>
      <c r="M183" s="53" t="str">
        <f>Fixtures!A183</f>
        <v>Borussia Dortmund</v>
      </c>
      <c r="N183" s="54">
        <f>Fixtures!D183</f>
        <v>43694</v>
      </c>
      <c r="O183" s="53" t="str">
        <f>Fixtures!B183</f>
        <v>Augsburg</v>
      </c>
      <c r="P183" s="51" t="e">
        <f>VLOOKUP($O183,CornerStats!$A$3:$AE$998,5,FALSE)</f>
        <v>#DIV/0!</v>
      </c>
      <c r="Q183" s="51" t="e">
        <f>VLOOKUP($O183,CornerStats!$A$3:$AE$998,7,FALSE)</f>
        <v>#DIV/0!</v>
      </c>
      <c r="R183" s="51" t="e">
        <f>VLOOKUP($O183,CornerStats!$A$3:$AE$998,8,FALSE)</f>
        <v>#DIV/0!</v>
      </c>
      <c r="S183" s="51" t="e">
        <f>VLOOKUP($O183,CornerStats!$A$3:$AE$998,10,FALSE)</f>
        <v>#DIV/0!</v>
      </c>
      <c r="T183" s="60" t="e">
        <f>VLOOKUP($O183,CornerStats!$A$3:$AE$998,11,FALSE)</f>
        <v>#DIV/0!</v>
      </c>
      <c r="U183" s="60" t="e">
        <f>VLOOKUP($O183,CornerStats!$A$3:$AE$998,13,FALSE)</f>
        <v>#DIV/0!</v>
      </c>
      <c r="V183" s="57" t="e">
        <f>VLOOKUP($O183,CornerStats!$A$3:$AE$998,14,FALSE)</f>
        <v>#DIV/0!</v>
      </c>
      <c r="W183" s="57" t="e">
        <f>VLOOKUP($O183,CornerStats!$A$3:$AE$998,16,FALSE)</f>
        <v>#DIV/0!</v>
      </c>
      <c r="X183" s="57" t="e">
        <f>VLOOKUP($O183,CornerStats!$A$3:$AE$998,17,FALSE)</f>
        <v>#DIV/0!</v>
      </c>
      <c r="Y183" s="57" t="e">
        <f>VLOOKUP($O183,CornerStats!$A$3:$AE$998,19,FALSE)</f>
        <v>#DIV/0!</v>
      </c>
      <c r="Z183" s="57" t="e">
        <f>VLOOKUP($O183,CornerStats!$A$3:$AE$998,20,FALSE)</f>
        <v>#DIV/0!</v>
      </c>
      <c r="AA183" s="57" t="e">
        <f>VLOOKUP($O183,CornerStats!$A$3:$AE$998,22,FALSE)</f>
        <v>#DIV/0!</v>
      </c>
    </row>
    <row r="184" spans="1:27" x14ac:dyDescent="0.3">
      <c r="A184" s="51" t="e">
        <f>VLOOKUP($M184,CornerStats!$A$3:$AE$998,5,FALSE)</f>
        <v>#DIV/0!</v>
      </c>
      <c r="B184" s="51" t="e">
        <f>VLOOKUP($M184,CornerStats!$A$3:$AE$998,6,FALSE)</f>
        <v>#DIV/0!</v>
      </c>
      <c r="C184" s="51" t="e">
        <f>VLOOKUP($M184,CornerStats!$A$3:$AE$998,8,FALSE)</f>
        <v>#DIV/0!</v>
      </c>
      <c r="D184" s="51" t="e">
        <f>VLOOKUP($M184,CornerStats!$A$3:$AE$998,9,FALSE)</f>
        <v>#DIV/0!</v>
      </c>
      <c r="E184" s="60" t="e">
        <f>VLOOKUP($M184,CornerStats!$A$3:$AE$998,11,FALSE)</f>
        <v>#DIV/0!</v>
      </c>
      <c r="F184" s="60" t="e">
        <f>VLOOKUP($M184,CornerStats!$A$3:$AE$998,12,FALSE)</f>
        <v>#DIV/0!</v>
      </c>
      <c r="G184" s="57" t="e">
        <f>VLOOKUP($M184,CornerStats!$A$3:$AE$998,14,FALSE)</f>
        <v>#DIV/0!</v>
      </c>
      <c r="H184" s="57" t="e">
        <f>VLOOKUP($M184,CornerStats!$A$3:$AE$998,15,FALSE)</f>
        <v>#DIV/0!</v>
      </c>
      <c r="I184" s="57" t="e">
        <f>VLOOKUP($M184,CornerStats!$A$3:$AE$998,17,FALSE)</f>
        <v>#DIV/0!</v>
      </c>
      <c r="J184" s="57" t="e">
        <f>VLOOKUP($M184,CornerStats!$A$3:$AE$998,18,FALSE)</f>
        <v>#DIV/0!</v>
      </c>
      <c r="K184" s="57" t="e">
        <f>VLOOKUP($M184,CornerStats!$A$3:$AE$998,20,FALSE)</f>
        <v>#DIV/0!</v>
      </c>
      <c r="L184" s="57" t="e">
        <f>VLOOKUP($M184,CornerStats!$A$3:$AE$998,21,FALSE)</f>
        <v>#DIV/0!</v>
      </c>
      <c r="M184" s="53" t="str">
        <f>Fixtures!A184</f>
        <v>Bayer Leverkusen</v>
      </c>
      <c r="N184" s="54">
        <f>Fixtures!D184</f>
        <v>43694</v>
      </c>
      <c r="O184" s="53" t="str">
        <f>Fixtures!B184</f>
        <v>Paderborn</v>
      </c>
      <c r="P184" s="51" t="e">
        <f>VLOOKUP($O184,CornerStats!$A$3:$AE$998,5,FALSE)</f>
        <v>#DIV/0!</v>
      </c>
      <c r="Q184" s="51" t="e">
        <f>VLOOKUP($O184,CornerStats!$A$3:$AE$998,7,FALSE)</f>
        <v>#DIV/0!</v>
      </c>
      <c r="R184" s="51" t="e">
        <f>VLOOKUP($O184,CornerStats!$A$3:$AE$998,8,FALSE)</f>
        <v>#DIV/0!</v>
      </c>
      <c r="S184" s="51" t="e">
        <f>VLOOKUP($O184,CornerStats!$A$3:$AE$998,10,FALSE)</f>
        <v>#DIV/0!</v>
      </c>
      <c r="T184" s="60" t="e">
        <f>VLOOKUP($O184,CornerStats!$A$3:$AE$998,11,FALSE)</f>
        <v>#DIV/0!</v>
      </c>
      <c r="U184" s="60" t="e">
        <f>VLOOKUP($O184,CornerStats!$A$3:$AE$998,13,FALSE)</f>
        <v>#DIV/0!</v>
      </c>
      <c r="V184" s="57" t="e">
        <f>VLOOKUP($O184,CornerStats!$A$3:$AE$998,14,FALSE)</f>
        <v>#DIV/0!</v>
      </c>
      <c r="W184" s="57" t="e">
        <f>VLOOKUP($O184,CornerStats!$A$3:$AE$998,16,FALSE)</f>
        <v>#DIV/0!</v>
      </c>
      <c r="X184" s="57" t="e">
        <f>VLOOKUP($O184,CornerStats!$A$3:$AE$998,17,FALSE)</f>
        <v>#DIV/0!</v>
      </c>
      <c r="Y184" s="57" t="e">
        <f>VLOOKUP($O184,CornerStats!$A$3:$AE$998,19,FALSE)</f>
        <v>#DIV/0!</v>
      </c>
      <c r="Z184" s="57" t="e">
        <f>VLOOKUP($O184,CornerStats!$A$3:$AE$998,20,FALSE)</f>
        <v>#DIV/0!</v>
      </c>
      <c r="AA184" s="57" t="e">
        <f>VLOOKUP($O184,CornerStats!$A$3:$AE$998,22,FALSE)</f>
        <v>#DIV/0!</v>
      </c>
    </row>
    <row r="185" spans="1:27" x14ac:dyDescent="0.3">
      <c r="A185" s="51" t="e">
        <f>VLOOKUP($M185,CornerStats!$A$3:$AE$998,5,FALSE)</f>
        <v>#DIV/0!</v>
      </c>
      <c r="B185" s="51" t="e">
        <f>VLOOKUP($M185,CornerStats!$A$3:$AE$998,6,FALSE)</f>
        <v>#DIV/0!</v>
      </c>
      <c r="C185" s="51" t="e">
        <f>VLOOKUP($M185,CornerStats!$A$3:$AE$998,8,FALSE)</f>
        <v>#DIV/0!</v>
      </c>
      <c r="D185" s="51" t="e">
        <f>VLOOKUP($M185,CornerStats!$A$3:$AE$998,9,FALSE)</f>
        <v>#DIV/0!</v>
      </c>
      <c r="E185" s="60" t="e">
        <f>VLOOKUP($M185,CornerStats!$A$3:$AE$998,11,FALSE)</f>
        <v>#DIV/0!</v>
      </c>
      <c r="F185" s="60" t="e">
        <f>VLOOKUP($M185,CornerStats!$A$3:$AE$998,12,FALSE)</f>
        <v>#DIV/0!</v>
      </c>
      <c r="G185" s="57" t="e">
        <f>VLOOKUP($M185,CornerStats!$A$3:$AE$998,14,FALSE)</f>
        <v>#DIV/0!</v>
      </c>
      <c r="H185" s="57" t="e">
        <f>VLOOKUP($M185,CornerStats!$A$3:$AE$998,15,FALSE)</f>
        <v>#DIV/0!</v>
      </c>
      <c r="I185" s="57" t="e">
        <f>VLOOKUP($M185,CornerStats!$A$3:$AE$998,17,FALSE)</f>
        <v>#DIV/0!</v>
      </c>
      <c r="J185" s="57" t="e">
        <f>VLOOKUP($M185,CornerStats!$A$3:$AE$998,18,FALSE)</f>
        <v>#DIV/0!</v>
      </c>
      <c r="K185" s="57" t="e">
        <f>VLOOKUP($M185,CornerStats!$A$3:$AE$998,20,FALSE)</f>
        <v>#DIV/0!</v>
      </c>
      <c r="L185" s="57" t="e">
        <f>VLOOKUP($M185,CornerStats!$A$3:$AE$998,21,FALSE)</f>
        <v>#DIV/0!</v>
      </c>
      <c r="M185" s="53" t="str">
        <f>Fixtures!A185</f>
        <v>Borussia M'gladbach</v>
      </c>
      <c r="N185" s="54">
        <f>Fixtures!D185</f>
        <v>43694</v>
      </c>
      <c r="O185" s="53" t="str">
        <f>Fixtures!B185</f>
        <v>Schalke 04</v>
      </c>
      <c r="P185" s="51" t="e">
        <f>VLOOKUP($O185,CornerStats!$A$3:$AE$998,5,FALSE)</f>
        <v>#DIV/0!</v>
      </c>
      <c r="Q185" s="51" t="e">
        <f>VLOOKUP($O185,CornerStats!$A$3:$AE$998,7,FALSE)</f>
        <v>#DIV/0!</v>
      </c>
      <c r="R185" s="51" t="e">
        <f>VLOOKUP($O185,CornerStats!$A$3:$AE$998,8,FALSE)</f>
        <v>#DIV/0!</v>
      </c>
      <c r="S185" s="51" t="e">
        <f>VLOOKUP($O185,CornerStats!$A$3:$AE$998,10,FALSE)</f>
        <v>#DIV/0!</v>
      </c>
      <c r="T185" s="60" t="e">
        <f>VLOOKUP($O185,CornerStats!$A$3:$AE$998,11,FALSE)</f>
        <v>#DIV/0!</v>
      </c>
      <c r="U185" s="60" t="e">
        <f>VLOOKUP($O185,CornerStats!$A$3:$AE$998,13,FALSE)</f>
        <v>#DIV/0!</v>
      </c>
      <c r="V185" s="57" t="e">
        <f>VLOOKUP($O185,CornerStats!$A$3:$AE$998,14,FALSE)</f>
        <v>#DIV/0!</v>
      </c>
      <c r="W185" s="57" t="e">
        <f>VLOOKUP($O185,CornerStats!$A$3:$AE$998,16,FALSE)</f>
        <v>#DIV/0!</v>
      </c>
      <c r="X185" s="57" t="e">
        <f>VLOOKUP($O185,CornerStats!$A$3:$AE$998,17,FALSE)</f>
        <v>#DIV/0!</v>
      </c>
      <c r="Y185" s="57" t="e">
        <f>VLOOKUP($O185,CornerStats!$A$3:$AE$998,19,FALSE)</f>
        <v>#DIV/0!</v>
      </c>
      <c r="Z185" s="57" t="e">
        <f>VLOOKUP($O185,CornerStats!$A$3:$AE$998,20,FALSE)</f>
        <v>#DIV/0!</v>
      </c>
      <c r="AA185" s="57" t="e">
        <f>VLOOKUP($O185,CornerStats!$A$3:$AE$998,22,FALSE)</f>
        <v>#DIV/0!</v>
      </c>
    </row>
    <row r="186" spans="1:27" x14ac:dyDescent="0.3">
      <c r="A186" s="51" t="e">
        <f>VLOOKUP($M186,CornerStats!$A$3:$AE$998,5,FALSE)</f>
        <v>#DIV/0!</v>
      </c>
      <c r="B186" s="51" t="e">
        <f>VLOOKUP($M186,CornerStats!$A$3:$AE$998,6,FALSE)</f>
        <v>#DIV/0!</v>
      </c>
      <c r="C186" s="51" t="e">
        <f>VLOOKUP($M186,CornerStats!$A$3:$AE$998,8,FALSE)</f>
        <v>#DIV/0!</v>
      </c>
      <c r="D186" s="51" t="e">
        <f>VLOOKUP($M186,CornerStats!$A$3:$AE$998,9,FALSE)</f>
        <v>#DIV/0!</v>
      </c>
      <c r="E186" s="60" t="e">
        <f>VLOOKUP($M186,CornerStats!$A$3:$AE$998,11,FALSE)</f>
        <v>#DIV/0!</v>
      </c>
      <c r="F186" s="60" t="e">
        <f>VLOOKUP($M186,CornerStats!$A$3:$AE$998,12,FALSE)</f>
        <v>#DIV/0!</v>
      </c>
      <c r="G186" s="57" t="e">
        <f>VLOOKUP($M186,CornerStats!$A$3:$AE$998,14,FALSE)</f>
        <v>#DIV/0!</v>
      </c>
      <c r="H186" s="57" t="e">
        <f>VLOOKUP($M186,CornerStats!$A$3:$AE$998,15,FALSE)</f>
        <v>#DIV/0!</v>
      </c>
      <c r="I186" s="57" t="e">
        <f>VLOOKUP($M186,CornerStats!$A$3:$AE$998,17,FALSE)</f>
        <v>#DIV/0!</v>
      </c>
      <c r="J186" s="57" t="e">
        <f>VLOOKUP($M186,CornerStats!$A$3:$AE$998,18,FALSE)</f>
        <v>#DIV/0!</v>
      </c>
      <c r="K186" s="57" t="e">
        <f>VLOOKUP($M186,CornerStats!$A$3:$AE$998,20,FALSE)</f>
        <v>#DIV/0!</v>
      </c>
      <c r="L186" s="57" t="e">
        <f>VLOOKUP($M186,CornerStats!$A$3:$AE$998,21,FALSE)</f>
        <v>#DIV/0!</v>
      </c>
      <c r="M186" s="53" t="str">
        <f>Fixtures!A186</f>
        <v>Wolfsburg</v>
      </c>
      <c r="N186" s="54">
        <f>Fixtures!D186</f>
        <v>43694</v>
      </c>
      <c r="O186" s="53" t="str">
        <f>Fixtures!B186</f>
        <v>Köln</v>
      </c>
      <c r="P186" s="51" t="e">
        <f>VLOOKUP($O186,CornerStats!$A$3:$AE$998,5,FALSE)</f>
        <v>#DIV/0!</v>
      </c>
      <c r="Q186" s="51" t="e">
        <f>VLOOKUP($O186,CornerStats!$A$3:$AE$998,7,FALSE)</f>
        <v>#DIV/0!</v>
      </c>
      <c r="R186" s="51" t="e">
        <f>VLOOKUP($O186,CornerStats!$A$3:$AE$998,8,FALSE)</f>
        <v>#DIV/0!</v>
      </c>
      <c r="S186" s="51" t="e">
        <f>VLOOKUP($O186,CornerStats!$A$3:$AE$998,10,FALSE)</f>
        <v>#DIV/0!</v>
      </c>
      <c r="T186" s="60" t="e">
        <f>VLOOKUP($O186,CornerStats!$A$3:$AE$998,11,FALSE)</f>
        <v>#DIV/0!</v>
      </c>
      <c r="U186" s="60" t="e">
        <f>VLOOKUP($O186,CornerStats!$A$3:$AE$998,13,FALSE)</f>
        <v>#DIV/0!</v>
      </c>
      <c r="V186" s="57" t="e">
        <f>VLOOKUP($O186,CornerStats!$A$3:$AE$998,14,FALSE)</f>
        <v>#DIV/0!</v>
      </c>
      <c r="W186" s="57" t="e">
        <f>VLOOKUP($O186,CornerStats!$A$3:$AE$998,16,FALSE)</f>
        <v>#DIV/0!</v>
      </c>
      <c r="X186" s="57" t="e">
        <f>VLOOKUP($O186,CornerStats!$A$3:$AE$998,17,FALSE)</f>
        <v>#DIV/0!</v>
      </c>
      <c r="Y186" s="57" t="e">
        <f>VLOOKUP($O186,CornerStats!$A$3:$AE$998,19,FALSE)</f>
        <v>#DIV/0!</v>
      </c>
      <c r="Z186" s="57" t="e">
        <f>VLOOKUP($O186,CornerStats!$A$3:$AE$998,20,FALSE)</f>
        <v>#DIV/0!</v>
      </c>
      <c r="AA186" s="57" t="e">
        <f>VLOOKUP($O186,CornerStats!$A$3:$AE$998,22,FALSE)</f>
        <v>#DIV/0!</v>
      </c>
    </row>
    <row r="187" spans="1:27" x14ac:dyDescent="0.3">
      <c r="A187" s="51" t="e">
        <f>VLOOKUP($M187,CornerStats!$A$3:$AE$998,5,FALSE)</f>
        <v>#DIV/0!</v>
      </c>
      <c r="B187" s="51" t="e">
        <f>VLOOKUP($M187,CornerStats!$A$3:$AE$998,6,FALSE)</f>
        <v>#DIV/0!</v>
      </c>
      <c r="C187" s="51" t="e">
        <f>VLOOKUP($M187,CornerStats!$A$3:$AE$998,8,FALSE)</f>
        <v>#DIV/0!</v>
      </c>
      <c r="D187" s="51" t="e">
        <f>VLOOKUP($M187,CornerStats!$A$3:$AE$998,9,FALSE)</f>
        <v>#DIV/0!</v>
      </c>
      <c r="E187" s="60" t="e">
        <f>VLOOKUP($M187,CornerStats!$A$3:$AE$998,11,FALSE)</f>
        <v>#DIV/0!</v>
      </c>
      <c r="F187" s="60" t="e">
        <f>VLOOKUP($M187,CornerStats!$A$3:$AE$998,12,FALSE)</f>
        <v>#DIV/0!</v>
      </c>
      <c r="G187" s="57" t="e">
        <f>VLOOKUP($M187,CornerStats!$A$3:$AE$998,14,FALSE)</f>
        <v>#DIV/0!</v>
      </c>
      <c r="H187" s="57" t="e">
        <f>VLOOKUP($M187,CornerStats!$A$3:$AE$998,15,FALSE)</f>
        <v>#DIV/0!</v>
      </c>
      <c r="I187" s="57" t="e">
        <f>VLOOKUP($M187,CornerStats!$A$3:$AE$998,17,FALSE)</f>
        <v>#DIV/0!</v>
      </c>
      <c r="J187" s="57" t="e">
        <f>VLOOKUP($M187,CornerStats!$A$3:$AE$998,18,FALSE)</f>
        <v>#DIV/0!</v>
      </c>
      <c r="K187" s="57" t="e">
        <f>VLOOKUP($M187,CornerStats!$A$3:$AE$998,20,FALSE)</f>
        <v>#DIV/0!</v>
      </c>
      <c r="L187" s="57" t="e">
        <f>VLOOKUP($M187,CornerStats!$A$3:$AE$998,21,FALSE)</f>
        <v>#DIV/0!</v>
      </c>
      <c r="M187" s="53" t="str">
        <f>Fixtures!A187</f>
        <v>Werder Bremen</v>
      </c>
      <c r="N187" s="54">
        <f>Fixtures!D187</f>
        <v>43694</v>
      </c>
      <c r="O187" s="53" t="str">
        <f>Fixtures!B187</f>
        <v>Fortuna Düsseldorf</v>
      </c>
      <c r="P187" s="51" t="e">
        <f>VLOOKUP($O187,CornerStats!$A$3:$AE$998,5,FALSE)</f>
        <v>#DIV/0!</v>
      </c>
      <c r="Q187" s="51" t="e">
        <f>VLOOKUP($O187,CornerStats!$A$3:$AE$998,7,FALSE)</f>
        <v>#DIV/0!</v>
      </c>
      <c r="R187" s="51" t="e">
        <f>VLOOKUP($O187,CornerStats!$A$3:$AE$998,8,FALSE)</f>
        <v>#DIV/0!</v>
      </c>
      <c r="S187" s="51" t="e">
        <f>VLOOKUP($O187,CornerStats!$A$3:$AE$998,10,FALSE)</f>
        <v>#DIV/0!</v>
      </c>
      <c r="T187" s="60" t="e">
        <f>VLOOKUP($O187,CornerStats!$A$3:$AE$998,11,FALSE)</f>
        <v>#DIV/0!</v>
      </c>
      <c r="U187" s="60" t="e">
        <f>VLOOKUP($O187,CornerStats!$A$3:$AE$998,13,FALSE)</f>
        <v>#DIV/0!</v>
      </c>
      <c r="V187" s="57" t="e">
        <f>VLOOKUP($O187,CornerStats!$A$3:$AE$998,14,FALSE)</f>
        <v>#DIV/0!</v>
      </c>
      <c r="W187" s="57" t="e">
        <f>VLOOKUP($O187,CornerStats!$A$3:$AE$998,16,FALSE)</f>
        <v>#DIV/0!</v>
      </c>
      <c r="X187" s="57" t="e">
        <f>VLOOKUP($O187,CornerStats!$A$3:$AE$998,17,FALSE)</f>
        <v>#DIV/0!</v>
      </c>
      <c r="Y187" s="57" t="e">
        <f>VLOOKUP($O187,CornerStats!$A$3:$AE$998,19,FALSE)</f>
        <v>#DIV/0!</v>
      </c>
      <c r="Z187" s="57" t="e">
        <f>VLOOKUP($O187,CornerStats!$A$3:$AE$998,20,FALSE)</f>
        <v>#DIV/0!</v>
      </c>
      <c r="AA187" s="57" t="e">
        <f>VLOOKUP($O187,CornerStats!$A$3:$AE$998,22,FALSE)</f>
        <v>#DIV/0!</v>
      </c>
    </row>
    <row r="188" spans="1:27" x14ac:dyDescent="0.3">
      <c r="A188" s="51" t="e">
        <f>VLOOKUP($M188,CornerStats!$A$3:$AE$998,5,FALSE)</f>
        <v>#DIV/0!</v>
      </c>
      <c r="B188" s="51" t="e">
        <f>VLOOKUP($M188,CornerStats!$A$3:$AE$998,6,FALSE)</f>
        <v>#DIV/0!</v>
      </c>
      <c r="C188" s="51" t="e">
        <f>VLOOKUP($M188,CornerStats!$A$3:$AE$998,8,FALSE)</f>
        <v>#DIV/0!</v>
      </c>
      <c r="D188" s="51" t="e">
        <f>VLOOKUP($M188,CornerStats!$A$3:$AE$998,9,FALSE)</f>
        <v>#DIV/0!</v>
      </c>
      <c r="E188" s="60" t="e">
        <f>VLOOKUP($M188,CornerStats!$A$3:$AE$998,11,FALSE)</f>
        <v>#DIV/0!</v>
      </c>
      <c r="F188" s="60" t="e">
        <f>VLOOKUP($M188,CornerStats!$A$3:$AE$998,12,FALSE)</f>
        <v>#DIV/0!</v>
      </c>
      <c r="G188" s="57" t="e">
        <f>VLOOKUP($M188,CornerStats!$A$3:$AE$998,14,FALSE)</f>
        <v>#DIV/0!</v>
      </c>
      <c r="H188" s="57" t="e">
        <f>VLOOKUP($M188,CornerStats!$A$3:$AE$998,15,FALSE)</f>
        <v>#DIV/0!</v>
      </c>
      <c r="I188" s="57" t="e">
        <f>VLOOKUP($M188,CornerStats!$A$3:$AE$998,17,FALSE)</f>
        <v>#DIV/0!</v>
      </c>
      <c r="J188" s="57" t="e">
        <f>VLOOKUP($M188,CornerStats!$A$3:$AE$998,18,FALSE)</f>
        <v>#DIV/0!</v>
      </c>
      <c r="K188" s="57" t="e">
        <f>VLOOKUP($M188,CornerStats!$A$3:$AE$998,20,FALSE)</f>
        <v>#DIV/0!</v>
      </c>
      <c r="L188" s="57" t="e">
        <f>VLOOKUP($M188,CornerStats!$A$3:$AE$998,21,FALSE)</f>
        <v>#DIV/0!</v>
      </c>
      <c r="M188" s="53" t="str">
        <f>Fixtures!A188</f>
        <v>Freiburg</v>
      </c>
      <c r="N188" s="54">
        <f>Fixtures!D188</f>
        <v>43694</v>
      </c>
      <c r="O188" s="53" t="str">
        <f>Fixtures!B188</f>
        <v>Mainz 05</v>
      </c>
      <c r="P188" s="51" t="e">
        <f>VLOOKUP($O188,CornerStats!$A$3:$AE$998,5,FALSE)</f>
        <v>#DIV/0!</v>
      </c>
      <c r="Q188" s="51" t="e">
        <f>VLOOKUP($O188,CornerStats!$A$3:$AE$998,7,FALSE)</f>
        <v>#DIV/0!</v>
      </c>
      <c r="R188" s="51" t="e">
        <f>VLOOKUP($O188,CornerStats!$A$3:$AE$998,8,FALSE)</f>
        <v>#DIV/0!</v>
      </c>
      <c r="S188" s="51" t="e">
        <f>VLOOKUP($O188,CornerStats!$A$3:$AE$998,10,FALSE)</f>
        <v>#DIV/0!</v>
      </c>
      <c r="T188" s="60" t="e">
        <f>VLOOKUP($O188,CornerStats!$A$3:$AE$998,11,FALSE)</f>
        <v>#DIV/0!</v>
      </c>
      <c r="U188" s="60" t="e">
        <f>VLOOKUP($O188,CornerStats!$A$3:$AE$998,13,FALSE)</f>
        <v>#DIV/0!</v>
      </c>
      <c r="V188" s="57" t="e">
        <f>VLOOKUP($O188,CornerStats!$A$3:$AE$998,14,FALSE)</f>
        <v>#DIV/0!</v>
      </c>
      <c r="W188" s="57" t="e">
        <f>VLOOKUP($O188,CornerStats!$A$3:$AE$998,16,FALSE)</f>
        <v>#DIV/0!</v>
      </c>
      <c r="X188" s="57" t="e">
        <f>VLOOKUP($O188,CornerStats!$A$3:$AE$998,17,FALSE)</f>
        <v>#DIV/0!</v>
      </c>
      <c r="Y188" s="57" t="e">
        <f>VLOOKUP($O188,CornerStats!$A$3:$AE$998,19,FALSE)</f>
        <v>#DIV/0!</v>
      </c>
      <c r="Z188" s="57" t="e">
        <f>VLOOKUP($O188,CornerStats!$A$3:$AE$998,20,FALSE)</f>
        <v>#DIV/0!</v>
      </c>
      <c r="AA188" s="57" t="e">
        <f>VLOOKUP($O188,CornerStats!$A$3:$AE$998,22,FALSE)</f>
        <v>#DIV/0!</v>
      </c>
    </row>
    <row r="189" spans="1:27" x14ac:dyDescent="0.3">
      <c r="A189" s="51">
        <f>VLOOKUP($M189,CornerStats!$A$3:$AE$998,5,FALSE)</f>
        <v>10</v>
      </c>
      <c r="B189" s="51" t="e">
        <f>VLOOKUP($M189,CornerStats!$A$3:$AE$998,6,FALSE)</f>
        <v>#DIV/0!</v>
      </c>
      <c r="C189" s="51">
        <f>VLOOKUP($M189,CornerStats!$A$3:$AE$998,8,FALSE)</f>
        <v>5</v>
      </c>
      <c r="D189" s="51" t="e">
        <f>VLOOKUP($M189,CornerStats!$A$3:$AE$998,9,FALSE)</f>
        <v>#DIV/0!</v>
      </c>
      <c r="E189" s="60">
        <f>VLOOKUP($M189,CornerStats!$A$3:$AE$998,11,FALSE)</f>
        <v>5</v>
      </c>
      <c r="F189" s="60" t="e">
        <f>VLOOKUP($M189,CornerStats!$A$3:$AE$998,12,FALSE)</f>
        <v>#DIV/0!</v>
      </c>
      <c r="G189" s="57">
        <f>VLOOKUP($M189,CornerStats!$A$3:$AE$998,14,FALSE)</f>
        <v>1</v>
      </c>
      <c r="H189" s="57" t="e">
        <f>VLOOKUP($M189,CornerStats!$A$3:$AE$998,15,FALSE)</f>
        <v>#DIV/0!</v>
      </c>
      <c r="I189" s="57">
        <f>VLOOKUP($M189,CornerStats!$A$3:$AE$998,17,FALSE)</f>
        <v>0</v>
      </c>
      <c r="J189" s="57" t="e">
        <f>VLOOKUP($M189,CornerStats!$A$3:$AE$998,18,FALSE)</f>
        <v>#DIV/0!</v>
      </c>
      <c r="K189" s="57">
        <f>VLOOKUP($M189,CornerStats!$A$3:$AE$998,20,FALSE)</f>
        <v>1</v>
      </c>
      <c r="L189" s="57" t="e">
        <f>VLOOKUP($M189,CornerStats!$A$3:$AE$998,21,FALSE)</f>
        <v>#DIV/0!</v>
      </c>
      <c r="M189" s="53" t="str">
        <f>Fixtures!A189</f>
        <v>Belenenses</v>
      </c>
      <c r="N189" s="54">
        <f>Fixtures!D189</f>
        <v>43694</v>
      </c>
      <c r="O189" s="53" t="str">
        <f>Fixtures!B189</f>
        <v>Benfica</v>
      </c>
      <c r="P189" s="51" t="e">
        <f>VLOOKUP($O189,CornerStats!$A$3:$AE$998,5,FALSE)</f>
        <v>#DIV/0!</v>
      </c>
      <c r="Q189" s="51" t="e">
        <f>VLOOKUP($O189,CornerStats!$A$3:$AE$998,7,FALSE)</f>
        <v>#DIV/0!</v>
      </c>
      <c r="R189" s="51" t="e">
        <f>VLOOKUP($O189,CornerStats!$A$3:$AE$998,8,FALSE)</f>
        <v>#DIV/0!</v>
      </c>
      <c r="S189" s="51" t="e">
        <f>VLOOKUP($O189,CornerStats!$A$3:$AE$998,10,FALSE)</f>
        <v>#DIV/0!</v>
      </c>
      <c r="T189" s="60" t="e">
        <f>VLOOKUP($O189,CornerStats!$A$3:$AE$998,11,FALSE)</f>
        <v>#DIV/0!</v>
      </c>
      <c r="U189" s="60" t="e">
        <f>VLOOKUP($O189,CornerStats!$A$3:$AE$998,13,FALSE)</f>
        <v>#DIV/0!</v>
      </c>
      <c r="V189" s="57" t="e">
        <f>VLOOKUP($O189,CornerStats!$A$3:$AE$998,14,FALSE)</f>
        <v>#DIV/0!</v>
      </c>
      <c r="W189" s="57" t="e">
        <f>VLOOKUP($O189,CornerStats!$A$3:$AE$998,16,FALSE)</f>
        <v>#DIV/0!</v>
      </c>
      <c r="X189" s="57" t="e">
        <f>VLOOKUP($O189,CornerStats!$A$3:$AE$998,17,FALSE)</f>
        <v>#DIV/0!</v>
      </c>
      <c r="Y189" s="57" t="e">
        <f>VLOOKUP($O189,CornerStats!$A$3:$AE$998,19,FALSE)</f>
        <v>#DIV/0!</v>
      </c>
      <c r="Z189" s="57" t="e">
        <f>VLOOKUP($O189,CornerStats!$A$3:$AE$998,20,FALSE)</f>
        <v>#DIV/0!</v>
      </c>
      <c r="AA189" s="57" t="e">
        <f>VLOOKUP($O189,CornerStats!$A$3:$AE$998,22,FALSE)</f>
        <v>#DIV/0!</v>
      </c>
    </row>
    <row r="190" spans="1:27" x14ac:dyDescent="0.3">
      <c r="A190" s="51">
        <f>VLOOKUP($M190,CornerStats!$A$3:$AE$998,5,FALSE)</f>
        <v>10</v>
      </c>
      <c r="B190" s="51" t="e">
        <f>VLOOKUP($M190,CornerStats!$A$3:$AE$998,6,FALSE)</f>
        <v>#DIV/0!</v>
      </c>
      <c r="C190" s="51">
        <f>VLOOKUP($M190,CornerStats!$A$3:$AE$998,8,FALSE)</f>
        <v>6</v>
      </c>
      <c r="D190" s="51" t="e">
        <f>VLOOKUP($M190,CornerStats!$A$3:$AE$998,9,FALSE)</f>
        <v>#DIV/0!</v>
      </c>
      <c r="E190" s="60">
        <f>VLOOKUP($M190,CornerStats!$A$3:$AE$998,11,FALSE)</f>
        <v>4</v>
      </c>
      <c r="F190" s="60" t="e">
        <f>VLOOKUP($M190,CornerStats!$A$3:$AE$998,12,FALSE)</f>
        <v>#DIV/0!</v>
      </c>
      <c r="G190" s="57">
        <f>VLOOKUP($M190,CornerStats!$A$3:$AE$998,14,FALSE)</f>
        <v>1</v>
      </c>
      <c r="H190" s="57" t="e">
        <f>VLOOKUP($M190,CornerStats!$A$3:$AE$998,15,FALSE)</f>
        <v>#DIV/0!</v>
      </c>
      <c r="I190" s="57">
        <f>VLOOKUP($M190,CornerStats!$A$3:$AE$998,17,FALSE)</f>
        <v>0</v>
      </c>
      <c r="J190" s="57" t="e">
        <f>VLOOKUP($M190,CornerStats!$A$3:$AE$998,18,FALSE)</f>
        <v>#DIV/0!</v>
      </c>
      <c r="K190" s="57">
        <f>VLOOKUP($M190,CornerStats!$A$3:$AE$998,20,FALSE)</f>
        <v>1</v>
      </c>
      <c r="L190" s="57" t="e">
        <f>VLOOKUP($M190,CornerStats!$A$3:$AE$998,21,FALSE)</f>
        <v>#DIV/0!</v>
      </c>
      <c r="M190" s="53" t="str">
        <f>Fixtures!A190</f>
        <v>Porto</v>
      </c>
      <c r="N190" s="54">
        <f>Fixtures!D190</f>
        <v>43694</v>
      </c>
      <c r="O190" s="53" t="str">
        <f>Fixtures!B190</f>
        <v>Vitória Setúbal</v>
      </c>
      <c r="P190" s="51" t="e">
        <f>VLOOKUP($O190,CornerStats!$A$3:$AE$998,5,FALSE)</f>
        <v>#DIV/0!</v>
      </c>
      <c r="Q190" s="51" t="e">
        <f>VLOOKUP($O190,CornerStats!$A$3:$AE$998,7,FALSE)</f>
        <v>#DIV/0!</v>
      </c>
      <c r="R190" s="51" t="e">
        <f>VLOOKUP($O190,CornerStats!$A$3:$AE$998,8,FALSE)</f>
        <v>#DIV/0!</v>
      </c>
      <c r="S190" s="51" t="e">
        <f>VLOOKUP($O190,CornerStats!$A$3:$AE$998,10,FALSE)</f>
        <v>#DIV/0!</v>
      </c>
      <c r="T190" s="60" t="e">
        <f>VLOOKUP($O190,CornerStats!$A$3:$AE$998,11,FALSE)</f>
        <v>#DIV/0!</v>
      </c>
      <c r="U190" s="60" t="e">
        <f>VLOOKUP($O190,CornerStats!$A$3:$AE$998,13,FALSE)</f>
        <v>#DIV/0!</v>
      </c>
      <c r="V190" s="57" t="e">
        <f>VLOOKUP($O190,CornerStats!$A$3:$AE$998,14,FALSE)</f>
        <v>#DIV/0!</v>
      </c>
      <c r="W190" s="57" t="e">
        <f>VLOOKUP($O190,CornerStats!$A$3:$AE$998,16,FALSE)</f>
        <v>#DIV/0!</v>
      </c>
      <c r="X190" s="57" t="e">
        <f>VLOOKUP($O190,CornerStats!$A$3:$AE$998,17,FALSE)</f>
        <v>#DIV/0!</v>
      </c>
      <c r="Y190" s="57" t="e">
        <f>VLOOKUP($O190,CornerStats!$A$3:$AE$998,19,FALSE)</f>
        <v>#DIV/0!</v>
      </c>
      <c r="Z190" s="57" t="e">
        <f>VLOOKUP($O190,CornerStats!$A$3:$AE$998,20,FALSE)</f>
        <v>#DIV/0!</v>
      </c>
      <c r="AA190" s="57" t="e">
        <f>VLOOKUP($O190,CornerStats!$A$3:$AE$998,22,FALSE)</f>
        <v>#DIV/0!</v>
      </c>
    </row>
    <row r="191" spans="1:27" x14ac:dyDescent="0.3">
      <c r="A191" s="51" t="e">
        <f>VLOOKUP($M191,CornerStats!$A$3:$AE$998,5,FALSE)</f>
        <v>#DIV/0!</v>
      </c>
      <c r="B191" s="51" t="e">
        <f>VLOOKUP($M191,CornerStats!$A$3:$AE$998,6,FALSE)</f>
        <v>#DIV/0!</v>
      </c>
      <c r="C191" s="51" t="e">
        <f>VLOOKUP($M191,CornerStats!$A$3:$AE$998,8,FALSE)</f>
        <v>#DIV/0!</v>
      </c>
      <c r="D191" s="51" t="e">
        <f>VLOOKUP($M191,CornerStats!$A$3:$AE$998,9,FALSE)</f>
        <v>#DIV/0!</v>
      </c>
      <c r="E191" s="60" t="e">
        <f>VLOOKUP($M191,CornerStats!$A$3:$AE$998,11,FALSE)</f>
        <v>#DIV/0!</v>
      </c>
      <c r="F191" s="60" t="e">
        <f>VLOOKUP($M191,CornerStats!$A$3:$AE$998,12,FALSE)</f>
        <v>#DIV/0!</v>
      </c>
      <c r="G191" s="57" t="e">
        <f>VLOOKUP($M191,CornerStats!$A$3:$AE$998,14,FALSE)</f>
        <v>#DIV/0!</v>
      </c>
      <c r="H191" s="57" t="e">
        <f>VLOOKUP($M191,CornerStats!$A$3:$AE$998,15,FALSE)</f>
        <v>#DIV/0!</v>
      </c>
      <c r="I191" s="57" t="e">
        <f>VLOOKUP($M191,CornerStats!$A$3:$AE$998,17,FALSE)</f>
        <v>#DIV/0!</v>
      </c>
      <c r="J191" s="57" t="e">
        <f>VLOOKUP($M191,CornerStats!$A$3:$AE$998,18,FALSE)</f>
        <v>#DIV/0!</v>
      </c>
      <c r="K191" s="57" t="e">
        <f>VLOOKUP($M191,CornerStats!$A$3:$AE$998,20,FALSE)</f>
        <v>#DIV/0!</v>
      </c>
      <c r="L191" s="57" t="e">
        <f>VLOOKUP($M191,CornerStats!$A$3:$AE$998,21,FALSE)</f>
        <v>#DIV/0!</v>
      </c>
      <c r="M191" s="53" t="str">
        <f>Fixtures!A191</f>
        <v>Moreirense</v>
      </c>
      <c r="N191" s="54">
        <f>Fixtures!D191</f>
        <v>43694</v>
      </c>
      <c r="O191" s="53" t="str">
        <f>Fixtures!B191</f>
        <v>Gil Vicente</v>
      </c>
      <c r="P191" s="51" t="e">
        <f>VLOOKUP($O191,CornerStats!$A$3:$AE$998,5,FALSE)</f>
        <v>#N/A</v>
      </c>
      <c r="Q191" s="51" t="e">
        <f>VLOOKUP($O191,CornerStats!$A$3:$AE$998,7,FALSE)</f>
        <v>#N/A</v>
      </c>
      <c r="R191" s="51" t="e">
        <f>VLOOKUP($O191,CornerStats!$A$3:$AE$998,8,FALSE)</f>
        <v>#N/A</v>
      </c>
      <c r="S191" s="51" t="e">
        <f>VLOOKUP($O191,CornerStats!$A$3:$AE$998,10,FALSE)</f>
        <v>#N/A</v>
      </c>
      <c r="T191" s="60" t="e">
        <f>VLOOKUP($O191,CornerStats!$A$3:$AE$998,11,FALSE)</f>
        <v>#N/A</v>
      </c>
      <c r="U191" s="60" t="e">
        <f>VLOOKUP($O191,CornerStats!$A$3:$AE$998,13,FALSE)</f>
        <v>#N/A</v>
      </c>
      <c r="V191" s="57" t="e">
        <f>VLOOKUP($O191,CornerStats!$A$3:$AE$998,14,FALSE)</f>
        <v>#N/A</v>
      </c>
      <c r="W191" s="57" t="e">
        <f>VLOOKUP($O191,CornerStats!$A$3:$AE$998,16,FALSE)</f>
        <v>#N/A</v>
      </c>
      <c r="X191" s="57" t="e">
        <f>VLOOKUP($O191,CornerStats!$A$3:$AE$998,17,FALSE)</f>
        <v>#N/A</v>
      </c>
      <c r="Y191" s="57" t="e">
        <f>VLOOKUP($O191,CornerStats!$A$3:$AE$998,19,FALSE)</f>
        <v>#N/A</v>
      </c>
      <c r="Z191" s="57" t="e">
        <f>VLOOKUP($O191,CornerStats!$A$3:$AE$998,20,FALSE)</f>
        <v>#N/A</v>
      </c>
      <c r="AA191" s="57" t="e">
        <f>VLOOKUP($O191,CornerStats!$A$3:$AE$998,22,FALSE)</f>
        <v>#N/A</v>
      </c>
    </row>
    <row r="192" spans="1:27" x14ac:dyDescent="0.3">
      <c r="A192" s="51">
        <f>VLOOKUP($M192,CornerStats!$A$3:$AE$998,5,FALSE)</f>
        <v>10</v>
      </c>
      <c r="B192" s="51">
        <f>VLOOKUP($M192,CornerStats!$A$3:$AE$998,6,FALSE)</f>
        <v>7</v>
      </c>
      <c r="C192" s="51">
        <f>VLOOKUP($M192,CornerStats!$A$3:$AE$998,8,FALSE)</f>
        <v>7</v>
      </c>
      <c r="D192" s="51">
        <f>VLOOKUP($M192,CornerStats!$A$3:$AE$998,9,FALSE)</f>
        <v>4</v>
      </c>
      <c r="E192" s="60">
        <f>VLOOKUP($M192,CornerStats!$A$3:$AE$998,11,FALSE)</f>
        <v>3</v>
      </c>
      <c r="F192" s="60">
        <f>VLOOKUP($M192,CornerStats!$A$3:$AE$998,12,FALSE)</f>
        <v>3</v>
      </c>
      <c r="G192" s="57">
        <f>VLOOKUP($M192,CornerStats!$A$3:$AE$998,14,FALSE)</f>
        <v>0.5</v>
      </c>
      <c r="H192" s="57">
        <f>VLOOKUP($M192,CornerStats!$A$3:$AE$998,15,FALSE)</f>
        <v>0</v>
      </c>
      <c r="I192" s="57">
        <f>VLOOKUP($M192,CornerStats!$A$3:$AE$998,17,FALSE)</f>
        <v>0.5</v>
      </c>
      <c r="J192" s="57">
        <f>VLOOKUP($M192,CornerStats!$A$3:$AE$998,18,FALSE)</f>
        <v>0</v>
      </c>
      <c r="K192" s="57">
        <f>VLOOKUP($M192,CornerStats!$A$3:$AE$998,20,FALSE)</f>
        <v>0.5</v>
      </c>
      <c r="L192" s="57">
        <f>VLOOKUP($M192,CornerStats!$A$3:$AE$998,21,FALSE)</f>
        <v>1</v>
      </c>
      <c r="M192" s="53" t="str">
        <f>Fixtures!A192</f>
        <v>Stuttgart</v>
      </c>
      <c r="N192" s="54">
        <f>Fixtures!D192</f>
        <v>43694</v>
      </c>
      <c r="O192" s="53" t="str">
        <f>Fixtures!B192</f>
        <v>St. Pauli</v>
      </c>
      <c r="P192" s="51">
        <f>VLOOKUP($O192,CornerStats!$A$3:$AE$998,5,FALSE)</f>
        <v>8</v>
      </c>
      <c r="Q192" s="51">
        <f>VLOOKUP($O192,CornerStats!$A$3:$AE$998,7,FALSE)</f>
        <v>8</v>
      </c>
      <c r="R192" s="51">
        <f>VLOOKUP($O192,CornerStats!$A$3:$AE$998,8,FALSE)</f>
        <v>3.5</v>
      </c>
      <c r="S192" s="51">
        <f>VLOOKUP($O192,CornerStats!$A$3:$AE$998,10,FALSE)</f>
        <v>0</v>
      </c>
      <c r="T192" s="60">
        <f>VLOOKUP($O192,CornerStats!$A$3:$AE$998,11,FALSE)</f>
        <v>4.5</v>
      </c>
      <c r="U192" s="60">
        <f>VLOOKUP($O192,CornerStats!$A$3:$AE$998,13,FALSE)</f>
        <v>8</v>
      </c>
      <c r="V192" s="57">
        <f>VLOOKUP($O192,CornerStats!$A$3:$AE$998,14,FALSE)</f>
        <v>0</v>
      </c>
      <c r="W192" s="57">
        <f>VLOOKUP($O192,CornerStats!$A$3:$AE$998,16,FALSE)</f>
        <v>0</v>
      </c>
      <c r="X192" s="57">
        <f>VLOOKUP($O192,CornerStats!$A$3:$AE$998,17,FALSE)</f>
        <v>0</v>
      </c>
      <c r="Y192" s="57">
        <f>VLOOKUP($O192,CornerStats!$A$3:$AE$998,19,FALSE)</f>
        <v>0</v>
      </c>
      <c r="Z192" s="57">
        <f>VLOOKUP($O192,CornerStats!$A$3:$AE$998,20,FALSE)</f>
        <v>1</v>
      </c>
      <c r="AA192" s="57">
        <f>VLOOKUP($O192,CornerStats!$A$3:$AE$998,22,FALSE)</f>
        <v>1</v>
      </c>
    </row>
    <row r="193" spans="1:27" x14ac:dyDescent="0.3">
      <c r="A193" s="51">
        <f>VLOOKUP($M193,CornerStats!$A$3:$AE$998,5,FALSE)</f>
        <v>8.5</v>
      </c>
      <c r="B193" s="51">
        <f>VLOOKUP($M193,CornerStats!$A$3:$AE$998,6,FALSE)</f>
        <v>8</v>
      </c>
      <c r="C193" s="51">
        <f>VLOOKUP($M193,CornerStats!$A$3:$AE$998,8,FALSE)</f>
        <v>6.5</v>
      </c>
      <c r="D193" s="51">
        <f>VLOOKUP($M193,CornerStats!$A$3:$AE$998,9,FALSE)</f>
        <v>8</v>
      </c>
      <c r="E193" s="60">
        <f>VLOOKUP($M193,CornerStats!$A$3:$AE$998,11,FALSE)</f>
        <v>2</v>
      </c>
      <c r="F193" s="60">
        <f>VLOOKUP($M193,CornerStats!$A$3:$AE$998,12,FALSE)</f>
        <v>0</v>
      </c>
      <c r="G193" s="57">
        <f>VLOOKUP($M193,CornerStats!$A$3:$AE$998,14,FALSE)</f>
        <v>0.5</v>
      </c>
      <c r="H193" s="57">
        <f>VLOOKUP($M193,CornerStats!$A$3:$AE$998,15,FALSE)</f>
        <v>0</v>
      </c>
      <c r="I193" s="57">
        <f>VLOOKUP($M193,CornerStats!$A$3:$AE$998,17,FALSE)</f>
        <v>0</v>
      </c>
      <c r="J193" s="57">
        <f>VLOOKUP($M193,CornerStats!$A$3:$AE$998,18,FALSE)</f>
        <v>0</v>
      </c>
      <c r="K193" s="57">
        <f>VLOOKUP($M193,CornerStats!$A$3:$AE$998,20,FALSE)</f>
        <v>1</v>
      </c>
      <c r="L193" s="57">
        <f>VLOOKUP($M193,CornerStats!$A$3:$AE$998,21,FALSE)</f>
        <v>1</v>
      </c>
      <c r="M193" s="53" t="str">
        <f>Fixtures!A193</f>
        <v>Arminia Bielefeld</v>
      </c>
      <c r="N193" s="54">
        <f>Fixtures!D193</f>
        <v>43694</v>
      </c>
      <c r="O193" s="53" t="str">
        <f>Fixtures!B193</f>
        <v>Erzgebirge Aue</v>
      </c>
      <c r="P193" s="51">
        <f>VLOOKUP($O193,CornerStats!$A$3:$AE$998,5,FALSE)</f>
        <v>8.5</v>
      </c>
      <c r="Q193" s="51">
        <f>VLOOKUP($O193,CornerStats!$A$3:$AE$998,7,FALSE)</f>
        <v>11</v>
      </c>
      <c r="R193" s="51">
        <f>VLOOKUP($O193,CornerStats!$A$3:$AE$998,8,FALSE)</f>
        <v>1.5</v>
      </c>
      <c r="S193" s="51">
        <f>VLOOKUP($O193,CornerStats!$A$3:$AE$998,10,FALSE)</f>
        <v>2</v>
      </c>
      <c r="T193" s="60">
        <f>VLOOKUP($O193,CornerStats!$A$3:$AE$998,11,FALSE)</f>
        <v>7</v>
      </c>
      <c r="U193" s="60">
        <f>VLOOKUP($O193,CornerStats!$A$3:$AE$998,13,FALSE)</f>
        <v>9</v>
      </c>
      <c r="V193" s="57">
        <f>VLOOKUP($O193,CornerStats!$A$3:$AE$998,14,FALSE)</f>
        <v>0.5</v>
      </c>
      <c r="W193" s="57">
        <f>VLOOKUP($O193,CornerStats!$A$3:$AE$998,16,FALSE)</f>
        <v>1</v>
      </c>
      <c r="X193" s="57">
        <f>VLOOKUP($O193,CornerStats!$A$3:$AE$998,17,FALSE)</f>
        <v>0.5</v>
      </c>
      <c r="Y193" s="57">
        <f>VLOOKUP($O193,CornerStats!$A$3:$AE$998,19,FALSE)</f>
        <v>1</v>
      </c>
      <c r="Z193" s="57">
        <f>VLOOKUP($O193,CornerStats!$A$3:$AE$998,20,FALSE)</f>
        <v>1</v>
      </c>
      <c r="AA193" s="57">
        <f>VLOOKUP($O193,CornerStats!$A$3:$AE$998,22,FALSE)</f>
        <v>1</v>
      </c>
    </row>
    <row r="194" spans="1:27" x14ac:dyDescent="0.3">
      <c r="A194" s="51" t="e">
        <f>VLOOKUP($M194,CornerStats!$A$3:$AE$998,5,FALSE)</f>
        <v>#N/A</v>
      </c>
      <c r="B194" s="51" t="e">
        <f>VLOOKUP($M194,CornerStats!$A$3:$AE$998,6,FALSE)</f>
        <v>#N/A</v>
      </c>
      <c r="C194" s="51" t="e">
        <f>VLOOKUP($M194,CornerStats!$A$3:$AE$998,8,FALSE)</f>
        <v>#N/A</v>
      </c>
      <c r="D194" s="51" t="e">
        <f>VLOOKUP($M194,CornerStats!$A$3:$AE$998,9,FALSE)</f>
        <v>#N/A</v>
      </c>
      <c r="E194" s="60" t="e">
        <f>VLOOKUP($M194,CornerStats!$A$3:$AE$998,11,FALSE)</f>
        <v>#N/A</v>
      </c>
      <c r="F194" s="60" t="e">
        <f>VLOOKUP($M194,CornerStats!$A$3:$AE$998,12,FALSE)</f>
        <v>#N/A</v>
      </c>
      <c r="G194" s="57" t="e">
        <f>VLOOKUP($M194,CornerStats!$A$3:$AE$998,14,FALSE)</f>
        <v>#N/A</v>
      </c>
      <c r="H194" s="57" t="e">
        <f>VLOOKUP($M194,CornerStats!$A$3:$AE$998,15,FALSE)</f>
        <v>#N/A</v>
      </c>
      <c r="I194" s="57" t="e">
        <f>VLOOKUP($M194,CornerStats!$A$3:$AE$998,17,FALSE)</f>
        <v>#N/A</v>
      </c>
      <c r="J194" s="57" t="e">
        <f>VLOOKUP($M194,CornerStats!$A$3:$AE$998,18,FALSE)</f>
        <v>#N/A</v>
      </c>
      <c r="K194" s="57" t="e">
        <f>VLOOKUP($M194,CornerStats!$A$3:$AE$998,20,FALSE)</f>
        <v>#N/A</v>
      </c>
      <c r="L194" s="57" t="e">
        <f>VLOOKUP($M194,CornerStats!$A$3:$AE$998,21,FALSE)</f>
        <v>#N/A</v>
      </c>
      <c r="M194" s="53" t="str">
        <f>Fixtures!A194</f>
        <v>Wehen Wiesbaden</v>
      </c>
      <c r="N194" s="54">
        <f>Fixtures!D194</f>
        <v>43694</v>
      </c>
      <c r="O194" s="53" t="str">
        <f>Fixtures!B194</f>
        <v>Hannover 96</v>
      </c>
      <c r="P194" s="51">
        <f>VLOOKUP($O194,CornerStats!$A$3:$AE$998,5,FALSE)</f>
        <v>8</v>
      </c>
      <c r="Q194" s="51">
        <f>VLOOKUP($O194,CornerStats!$A$3:$AE$998,7,FALSE)</f>
        <v>7</v>
      </c>
      <c r="R194" s="51">
        <f>VLOOKUP($O194,CornerStats!$A$3:$AE$998,8,FALSE)</f>
        <v>5.5</v>
      </c>
      <c r="S194" s="51">
        <f>VLOOKUP($O194,CornerStats!$A$3:$AE$998,10,FALSE)</f>
        <v>3</v>
      </c>
      <c r="T194" s="60">
        <f>VLOOKUP($O194,CornerStats!$A$3:$AE$998,11,FALSE)</f>
        <v>2.5</v>
      </c>
      <c r="U194" s="60">
        <f>VLOOKUP($O194,CornerStats!$A$3:$AE$998,13,FALSE)</f>
        <v>4</v>
      </c>
      <c r="V194" s="57">
        <f>VLOOKUP($O194,CornerStats!$A$3:$AE$998,14,FALSE)</f>
        <v>0.5</v>
      </c>
      <c r="W194" s="57">
        <f>VLOOKUP($O194,CornerStats!$A$3:$AE$998,16,FALSE)</f>
        <v>0</v>
      </c>
      <c r="X194" s="57">
        <f>VLOOKUP($O194,CornerStats!$A$3:$AE$998,17,FALSE)</f>
        <v>0</v>
      </c>
      <c r="Y194" s="57">
        <f>VLOOKUP($O194,CornerStats!$A$3:$AE$998,19,FALSE)</f>
        <v>0</v>
      </c>
      <c r="Z194" s="57">
        <f>VLOOKUP($O194,CornerStats!$A$3:$AE$998,20,FALSE)</f>
        <v>1</v>
      </c>
      <c r="AA194" s="57">
        <f>VLOOKUP($O194,CornerStats!$A$3:$AE$998,22,FALSE)</f>
        <v>1</v>
      </c>
    </row>
    <row r="195" spans="1:27" x14ac:dyDescent="0.3">
      <c r="A195" s="51">
        <f>VLOOKUP($M195,CornerStats!$A$3:$AE$998,5,FALSE)</f>
        <v>8.3333333333333339</v>
      </c>
      <c r="B195" s="51">
        <f>VLOOKUP($M195,CornerStats!$A$3:$AE$998,6,FALSE)</f>
        <v>10</v>
      </c>
      <c r="C195" s="51">
        <f>VLOOKUP($M195,CornerStats!$A$3:$AE$998,8,FALSE)</f>
        <v>2.3333333333333335</v>
      </c>
      <c r="D195" s="51">
        <f>VLOOKUP($M195,CornerStats!$A$3:$AE$998,9,FALSE)</f>
        <v>2</v>
      </c>
      <c r="E195" s="60">
        <f>VLOOKUP($M195,CornerStats!$A$3:$AE$998,11,FALSE)</f>
        <v>6</v>
      </c>
      <c r="F195" s="60">
        <f>VLOOKUP($M195,CornerStats!$A$3:$AE$998,12,FALSE)</f>
        <v>8</v>
      </c>
      <c r="G195" s="57">
        <f>VLOOKUP($M195,CornerStats!$A$3:$AE$998,14,FALSE)</f>
        <v>0.33333333333333331</v>
      </c>
      <c r="H195" s="57">
        <f>VLOOKUP($M195,CornerStats!$A$3:$AE$998,15,FALSE)</f>
        <v>1</v>
      </c>
      <c r="I195" s="57">
        <f>VLOOKUP($M195,CornerStats!$A$3:$AE$998,17,FALSE)</f>
        <v>0</v>
      </c>
      <c r="J195" s="57">
        <f>VLOOKUP($M195,CornerStats!$A$3:$AE$998,18,FALSE)</f>
        <v>0</v>
      </c>
      <c r="K195" s="57">
        <f>VLOOKUP($M195,CornerStats!$A$3:$AE$998,20,FALSE)</f>
        <v>1</v>
      </c>
      <c r="L195" s="57">
        <f>VLOOKUP($M195,CornerStats!$A$3:$AE$998,21,FALSE)</f>
        <v>1</v>
      </c>
      <c r="M195" s="53" t="str">
        <f>Fixtures!A195</f>
        <v>Lens</v>
      </c>
      <c r="N195" s="54">
        <f>Fixtures!D195</f>
        <v>43694</v>
      </c>
      <c r="O195" s="53" t="str">
        <f>Fixtures!B195</f>
        <v>Le Havre</v>
      </c>
      <c r="P195" s="51">
        <f>VLOOKUP($O195,CornerStats!$A$3:$AE$998,5,FALSE)</f>
        <v>12</v>
      </c>
      <c r="Q195" s="51">
        <f>VLOOKUP($O195,CornerStats!$A$3:$AE$998,7,FALSE)</f>
        <v>14</v>
      </c>
      <c r="R195" s="51">
        <f>VLOOKUP($O195,CornerStats!$A$3:$AE$998,8,FALSE)</f>
        <v>6</v>
      </c>
      <c r="S195" s="51">
        <f>VLOOKUP($O195,CornerStats!$A$3:$AE$998,10,FALSE)</f>
        <v>6.5</v>
      </c>
      <c r="T195" s="60">
        <f>VLOOKUP($O195,CornerStats!$A$3:$AE$998,11,FALSE)</f>
        <v>6</v>
      </c>
      <c r="U195" s="60">
        <f>VLOOKUP($O195,CornerStats!$A$3:$AE$998,13,FALSE)</f>
        <v>7.5</v>
      </c>
      <c r="V195" s="57">
        <f>VLOOKUP($O195,CornerStats!$A$3:$AE$998,14,FALSE)</f>
        <v>0.66666666666666663</v>
      </c>
      <c r="W195" s="57">
        <f>VLOOKUP($O195,CornerStats!$A$3:$AE$998,16,FALSE)</f>
        <v>1</v>
      </c>
      <c r="X195" s="57">
        <f>VLOOKUP($O195,CornerStats!$A$3:$AE$998,17,FALSE)</f>
        <v>0.66666666666666663</v>
      </c>
      <c r="Y195" s="57">
        <f>VLOOKUP($O195,CornerStats!$A$3:$AE$998,19,FALSE)</f>
        <v>1</v>
      </c>
      <c r="Z195" s="57">
        <f>VLOOKUP($O195,CornerStats!$A$3:$AE$998,20,FALSE)</f>
        <v>0.33333333333333331</v>
      </c>
      <c r="AA195" s="57">
        <f>VLOOKUP($O195,CornerStats!$A$3:$AE$998,22,FALSE)</f>
        <v>0</v>
      </c>
    </row>
    <row r="196" spans="1:27" x14ac:dyDescent="0.3">
      <c r="A196" s="51" t="e">
        <f>VLOOKUP($M196,CornerStats!$A$3:$AE$998,5,FALSE)</f>
        <v>#DIV/0!</v>
      </c>
      <c r="B196" s="51" t="e">
        <f>VLOOKUP($M196,CornerStats!$A$3:$AE$998,6,FALSE)</f>
        <v>#DIV/0!</v>
      </c>
      <c r="C196" s="51" t="e">
        <f>VLOOKUP($M196,CornerStats!$A$3:$AE$998,8,FALSE)</f>
        <v>#DIV/0!</v>
      </c>
      <c r="D196" s="51" t="e">
        <f>VLOOKUP($M196,CornerStats!$A$3:$AE$998,9,FALSE)</f>
        <v>#DIV/0!</v>
      </c>
      <c r="E196" s="60" t="e">
        <f>VLOOKUP($M196,CornerStats!$A$3:$AE$998,11,FALSE)</f>
        <v>#DIV/0!</v>
      </c>
      <c r="F196" s="60" t="e">
        <f>VLOOKUP($M196,CornerStats!$A$3:$AE$998,12,FALSE)</f>
        <v>#DIV/0!</v>
      </c>
      <c r="G196" s="57" t="e">
        <f>VLOOKUP($M196,CornerStats!$A$3:$AE$998,14,FALSE)</f>
        <v>#DIV/0!</v>
      </c>
      <c r="H196" s="57" t="e">
        <f>VLOOKUP($M196,CornerStats!$A$3:$AE$998,15,FALSE)</f>
        <v>#DIV/0!</v>
      </c>
      <c r="I196" s="57" t="e">
        <f>VLOOKUP($M196,CornerStats!$A$3:$AE$998,17,FALSE)</f>
        <v>#DIV/0!</v>
      </c>
      <c r="J196" s="57" t="e">
        <f>VLOOKUP($M196,CornerStats!$A$3:$AE$998,18,FALSE)</f>
        <v>#DIV/0!</v>
      </c>
      <c r="K196" s="57" t="e">
        <f>VLOOKUP($M196,CornerStats!$A$3:$AE$998,20,FALSE)</f>
        <v>#DIV/0!</v>
      </c>
      <c r="L196" s="57" t="e">
        <f>VLOOKUP($M196,CornerStats!$A$3:$AE$998,21,FALSE)</f>
        <v>#DIV/0!</v>
      </c>
      <c r="M196" s="53" t="str">
        <f>Fixtures!A196</f>
        <v>Almería</v>
      </c>
      <c r="N196" s="54">
        <f>Fixtures!D196</f>
        <v>43694</v>
      </c>
      <c r="O196" s="53" t="str">
        <f>Fixtures!B196</f>
        <v>Albacete</v>
      </c>
      <c r="P196" s="51" t="e">
        <f>VLOOKUP($O196,CornerStats!$A$3:$AE$998,5,FALSE)</f>
        <v>#DIV/0!</v>
      </c>
      <c r="Q196" s="51" t="e">
        <f>VLOOKUP($O196,CornerStats!$A$3:$AE$998,7,FALSE)</f>
        <v>#DIV/0!</v>
      </c>
      <c r="R196" s="51" t="e">
        <f>VLOOKUP($O196,CornerStats!$A$3:$AE$998,8,FALSE)</f>
        <v>#DIV/0!</v>
      </c>
      <c r="S196" s="51" t="e">
        <f>VLOOKUP($O196,CornerStats!$A$3:$AE$998,10,FALSE)</f>
        <v>#DIV/0!</v>
      </c>
      <c r="T196" s="60" t="e">
        <f>VLOOKUP($O196,CornerStats!$A$3:$AE$998,11,FALSE)</f>
        <v>#DIV/0!</v>
      </c>
      <c r="U196" s="60" t="e">
        <f>VLOOKUP($O196,CornerStats!$A$3:$AE$998,13,FALSE)</f>
        <v>#DIV/0!</v>
      </c>
      <c r="V196" s="57" t="e">
        <f>VLOOKUP($O196,CornerStats!$A$3:$AE$998,14,FALSE)</f>
        <v>#DIV/0!</v>
      </c>
      <c r="W196" s="57" t="e">
        <f>VLOOKUP($O196,CornerStats!$A$3:$AE$998,16,FALSE)</f>
        <v>#DIV/0!</v>
      </c>
      <c r="X196" s="57" t="e">
        <f>VLOOKUP($O196,CornerStats!$A$3:$AE$998,17,FALSE)</f>
        <v>#DIV/0!</v>
      </c>
      <c r="Y196" s="57" t="e">
        <f>VLOOKUP($O196,CornerStats!$A$3:$AE$998,19,FALSE)</f>
        <v>#DIV/0!</v>
      </c>
      <c r="Z196" s="57" t="e">
        <f>VLOOKUP($O196,CornerStats!$A$3:$AE$998,20,FALSE)</f>
        <v>#DIV/0!</v>
      </c>
      <c r="AA196" s="57" t="e">
        <f>VLOOKUP($O196,CornerStats!$A$3:$AE$998,22,FALSE)</f>
        <v>#DIV/0!</v>
      </c>
    </row>
    <row r="197" spans="1:27" x14ac:dyDescent="0.3">
      <c r="A197" s="51" t="e">
        <f>VLOOKUP($M197,CornerStats!$A$3:$AE$998,5,FALSE)</f>
        <v>#DIV/0!</v>
      </c>
      <c r="B197" s="51" t="e">
        <f>VLOOKUP($M197,CornerStats!$A$3:$AE$998,6,FALSE)</f>
        <v>#DIV/0!</v>
      </c>
      <c r="C197" s="51" t="e">
        <f>VLOOKUP($M197,CornerStats!$A$3:$AE$998,8,FALSE)</f>
        <v>#DIV/0!</v>
      </c>
      <c r="D197" s="51" t="e">
        <f>VLOOKUP($M197,CornerStats!$A$3:$AE$998,9,FALSE)</f>
        <v>#DIV/0!</v>
      </c>
      <c r="E197" s="60" t="e">
        <f>VLOOKUP($M197,CornerStats!$A$3:$AE$998,11,FALSE)</f>
        <v>#DIV/0!</v>
      </c>
      <c r="F197" s="60" t="e">
        <f>VLOOKUP($M197,CornerStats!$A$3:$AE$998,12,FALSE)</f>
        <v>#DIV/0!</v>
      </c>
      <c r="G197" s="57" t="e">
        <f>VLOOKUP($M197,CornerStats!$A$3:$AE$998,14,FALSE)</f>
        <v>#DIV/0!</v>
      </c>
      <c r="H197" s="57" t="e">
        <f>VLOOKUP($M197,CornerStats!$A$3:$AE$998,15,FALSE)</f>
        <v>#DIV/0!</v>
      </c>
      <c r="I197" s="57" t="e">
        <f>VLOOKUP($M197,CornerStats!$A$3:$AE$998,17,FALSE)</f>
        <v>#DIV/0!</v>
      </c>
      <c r="J197" s="57" t="e">
        <f>VLOOKUP($M197,CornerStats!$A$3:$AE$998,18,FALSE)</f>
        <v>#DIV/0!</v>
      </c>
      <c r="K197" s="57" t="e">
        <f>VLOOKUP($M197,CornerStats!$A$3:$AE$998,20,FALSE)</f>
        <v>#DIV/0!</v>
      </c>
      <c r="L197" s="57" t="e">
        <f>VLOOKUP($M197,CornerStats!$A$3:$AE$998,21,FALSE)</f>
        <v>#DIV/0!</v>
      </c>
      <c r="M197" s="53" t="str">
        <f>Fixtures!A197</f>
        <v>Elche</v>
      </c>
      <c r="N197" s="54">
        <f>Fixtures!D197</f>
        <v>43694</v>
      </c>
      <c r="O197" s="53" t="str">
        <f>Fixtures!B197</f>
        <v>Fuenlabrada</v>
      </c>
      <c r="P197" s="51" t="e">
        <f>VLOOKUP($O197,CornerStats!$A$3:$AE$998,5,FALSE)</f>
        <v>#N/A</v>
      </c>
      <c r="Q197" s="51" t="e">
        <f>VLOOKUP($O197,CornerStats!$A$3:$AE$998,7,FALSE)</f>
        <v>#N/A</v>
      </c>
      <c r="R197" s="51" t="e">
        <f>VLOOKUP($O197,CornerStats!$A$3:$AE$998,8,FALSE)</f>
        <v>#N/A</v>
      </c>
      <c r="S197" s="51" t="e">
        <f>VLOOKUP($O197,CornerStats!$A$3:$AE$998,10,FALSE)</f>
        <v>#N/A</v>
      </c>
      <c r="T197" s="60" t="e">
        <f>VLOOKUP($O197,CornerStats!$A$3:$AE$998,11,FALSE)</f>
        <v>#N/A</v>
      </c>
      <c r="U197" s="60" t="e">
        <f>VLOOKUP($O197,CornerStats!$A$3:$AE$998,13,FALSE)</f>
        <v>#N/A</v>
      </c>
      <c r="V197" s="57" t="e">
        <f>VLOOKUP($O197,CornerStats!$A$3:$AE$998,14,FALSE)</f>
        <v>#N/A</v>
      </c>
      <c r="W197" s="57" t="e">
        <f>VLOOKUP($O197,CornerStats!$A$3:$AE$998,16,FALSE)</f>
        <v>#N/A</v>
      </c>
      <c r="X197" s="57" t="e">
        <f>VLOOKUP($O197,CornerStats!$A$3:$AE$998,17,FALSE)</f>
        <v>#N/A</v>
      </c>
      <c r="Y197" s="57" t="e">
        <f>VLOOKUP($O197,CornerStats!$A$3:$AE$998,19,FALSE)</f>
        <v>#N/A</v>
      </c>
      <c r="Z197" s="57" t="e">
        <f>VLOOKUP($O197,CornerStats!$A$3:$AE$998,20,FALSE)</f>
        <v>#N/A</v>
      </c>
      <c r="AA197" s="57" t="e">
        <f>VLOOKUP($O197,CornerStats!$A$3:$AE$998,22,FALSE)</f>
        <v>#N/A</v>
      </c>
    </row>
    <row r="198" spans="1:27" x14ac:dyDescent="0.3">
      <c r="A198" s="51" t="e">
        <f>VLOOKUP($M198,CornerStats!$A$3:$AE$998,5,FALSE)</f>
        <v>#DIV/0!</v>
      </c>
      <c r="B198" s="51" t="e">
        <f>VLOOKUP($M198,CornerStats!$A$3:$AE$998,6,FALSE)</f>
        <v>#DIV/0!</v>
      </c>
      <c r="C198" s="51" t="e">
        <f>VLOOKUP($M198,CornerStats!$A$3:$AE$998,8,FALSE)</f>
        <v>#DIV/0!</v>
      </c>
      <c r="D198" s="51" t="e">
        <f>VLOOKUP($M198,CornerStats!$A$3:$AE$998,9,FALSE)</f>
        <v>#DIV/0!</v>
      </c>
      <c r="E198" s="60" t="e">
        <f>VLOOKUP($M198,CornerStats!$A$3:$AE$998,11,FALSE)</f>
        <v>#DIV/0!</v>
      </c>
      <c r="F198" s="60" t="e">
        <f>VLOOKUP($M198,CornerStats!$A$3:$AE$998,12,FALSE)</f>
        <v>#DIV/0!</v>
      </c>
      <c r="G198" s="57" t="e">
        <f>VLOOKUP($M198,CornerStats!$A$3:$AE$998,14,FALSE)</f>
        <v>#DIV/0!</v>
      </c>
      <c r="H198" s="57" t="e">
        <f>VLOOKUP($M198,CornerStats!$A$3:$AE$998,15,FALSE)</f>
        <v>#DIV/0!</v>
      </c>
      <c r="I198" s="57" t="e">
        <f>VLOOKUP($M198,CornerStats!$A$3:$AE$998,17,FALSE)</f>
        <v>#DIV/0!</v>
      </c>
      <c r="J198" s="57" t="e">
        <f>VLOOKUP($M198,CornerStats!$A$3:$AE$998,18,FALSE)</f>
        <v>#DIV/0!</v>
      </c>
      <c r="K198" s="57" t="e">
        <f>VLOOKUP($M198,CornerStats!$A$3:$AE$998,20,FALSE)</f>
        <v>#DIV/0!</v>
      </c>
      <c r="L198" s="57" t="e">
        <f>VLOOKUP($M198,CornerStats!$A$3:$AE$998,21,FALSE)</f>
        <v>#DIV/0!</v>
      </c>
      <c r="M198" s="53" t="str">
        <f>Fixtures!A198</f>
        <v>Lugo</v>
      </c>
      <c r="N198" s="54">
        <f>Fixtures!D198</f>
        <v>43694</v>
      </c>
      <c r="O198" s="53" t="str">
        <f>Fixtures!B198</f>
        <v>Extremadura UD</v>
      </c>
      <c r="P198" s="51" t="e">
        <f>VLOOKUP($O198,CornerStats!$A$3:$AE$998,5,FALSE)</f>
        <v>#DIV/0!</v>
      </c>
      <c r="Q198" s="51" t="e">
        <f>VLOOKUP($O198,CornerStats!$A$3:$AE$998,7,FALSE)</f>
        <v>#DIV/0!</v>
      </c>
      <c r="R198" s="51" t="e">
        <f>VLOOKUP($O198,CornerStats!$A$3:$AE$998,8,FALSE)</f>
        <v>#DIV/0!</v>
      </c>
      <c r="S198" s="51" t="e">
        <f>VLOOKUP($O198,CornerStats!$A$3:$AE$998,10,FALSE)</f>
        <v>#DIV/0!</v>
      </c>
      <c r="T198" s="60" t="e">
        <f>VLOOKUP($O198,CornerStats!$A$3:$AE$998,11,FALSE)</f>
        <v>#DIV/0!</v>
      </c>
      <c r="U198" s="60" t="e">
        <f>VLOOKUP($O198,CornerStats!$A$3:$AE$998,13,FALSE)</f>
        <v>#DIV/0!</v>
      </c>
      <c r="V198" s="57" t="e">
        <f>VLOOKUP($O198,CornerStats!$A$3:$AE$998,14,FALSE)</f>
        <v>#DIV/0!</v>
      </c>
      <c r="W198" s="57" t="e">
        <f>VLOOKUP($O198,CornerStats!$A$3:$AE$998,16,FALSE)</f>
        <v>#DIV/0!</v>
      </c>
      <c r="X198" s="57" t="e">
        <f>VLOOKUP($O198,CornerStats!$A$3:$AE$998,17,FALSE)</f>
        <v>#DIV/0!</v>
      </c>
      <c r="Y198" s="57" t="e">
        <f>VLOOKUP($O198,CornerStats!$A$3:$AE$998,19,FALSE)</f>
        <v>#DIV/0!</v>
      </c>
      <c r="Z198" s="57" t="e">
        <f>VLOOKUP($O198,CornerStats!$A$3:$AE$998,20,FALSE)</f>
        <v>#DIV/0!</v>
      </c>
      <c r="AA198" s="57" t="e">
        <f>VLOOKUP($O198,CornerStats!$A$3:$AE$998,22,FALSE)</f>
        <v>#DIV/0!</v>
      </c>
    </row>
    <row r="199" spans="1:27" x14ac:dyDescent="0.3">
      <c r="A199" s="51" t="e">
        <f>VLOOKUP($M199,CornerStats!$A$3:$AE$998,5,FALSE)</f>
        <v>#N/A</v>
      </c>
      <c r="B199" s="51" t="e">
        <f>VLOOKUP($M199,CornerStats!$A$3:$AE$998,6,FALSE)</f>
        <v>#N/A</v>
      </c>
      <c r="C199" s="51" t="e">
        <f>VLOOKUP($M199,CornerStats!$A$3:$AE$998,8,FALSE)</f>
        <v>#N/A</v>
      </c>
      <c r="D199" s="51" t="e">
        <f>VLOOKUP($M199,CornerStats!$A$3:$AE$998,9,FALSE)</f>
        <v>#N/A</v>
      </c>
      <c r="E199" s="60" t="e">
        <f>VLOOKUP($M199,CornerStats!$A$3:$AE$998,11,FALSE)</f>
        <v>#N/A</v>
      </c>
      <c r="F199" s="60" t="e">
        <f>VLOOKUP($M199,CornerStats!$A$3:$AE$998,12,FALSE)</f>
        <v>#N/A</v>
      </c>
      <c r="G199" s="57" t="e">
        <f>VLOOKUP($M199,CornerStats!$A$3:$AE$998,14,FALSE)</f>
        <v>#N/A</v>
      </c>
      <c r="H199" s="57" t="e">
        <f>VLOOKUP($M199,CornerStats!$A$3:$AE$998,15,FALSE)</f>
        <v>#N/A</v>
      </c>
      <c r="I199" s="57" t="e">
        <f>VLOOKUP($M199,CornerStats!$A$3:$AE$998,17,FALSE)</f>
        <v>#N/A</v>
      </c>
      <c r="J199" s="57" t="e">
        <f>VLOOKUP($M199,CornerStats!$A$3:$AE$998,18,FALSE)</f>
        <v>#N/A</v>
      </c>
      <c r="K199" s="57" t="e">
        <f>VLOOKUP($M199,CornerStats!$A$3:$AE$998,20,FALSE)</f>
        <v>#N/A</v>
      </c>
      <c r="L199" s="57" t="e">
        <f>VLOOKUP($M199,CornerStats!$A$3:$AE$998,21,FALSE)</f>
        <v>#N/A</v>
      </c>
      <c r="M199" s="53" t="str">
        <f>Fixtures!A199</f>
        <v>Racing Santander</v>
      </c>
      <c r="N199" s="54">
        <f>Fixtures!D199</f>
        <v>43694</v>
      </c>
      <c r="O199" s="53" t="str">
        <f>Fixtures!B199</f>
        <v>Málaga</v>
      </c>
      <c r="P199" s="51" t="e">
        <f>VLOOKUP($O199,CornerStats!$A$3:$AE$998,5,FALSE)</f>
        <v>#DIV/0!</v>
      </c>
      <c r="Q199" s="51" t="e">
        <f>VLOOKUP($O199,CornerStats!$A$3:$AE$998,7,FALSE)</f>
        <v>#DIV/0!</v>
      </c>
      <c r="R199" s="51" t="e">
        <f>VLOOKUP($O199,CornerStats!$A$3:$AE$998,8,FALSE)</f>
        <v>#DIV/0!</v>
      </c>
      <c r="S199" s="51" t="e">
        <f>VLOOKUP($O199,CornerStats!$A$3:$AE$998,10,FALSE)</f>
        <v>#DIV/0!</v>
      </c>
      <c r="T199" s="60" t="e">
        <f>VLOOKUP($O199,CornerStats!$A$3:$AE$998,11,FALSE)</f>
        <v>#DIV/0!</v>
      </c>
      <c r="U199" s="60" t="e">
        <f>VLOOKUP($O199,CornerStats!$A$3:$AE$998,13,FALSE)</f>
        <v>#DIV/0!</v>
      </c>
      <c r="V199" s="57" t="e">
        <f>VLOOKUP($O199,CornerStats!$A$3:$AE$998,14,FALSE)</f>
        <v>#DIV/0!</v>
      </c>
      <c r="W199" s="57" t="e">
        <f>VLOOKUP($O199,CornerStats!$A$3:$AE$998,16,FALSE)</f>
        <v>#DIV/0!</v>
      </c>
      <c r="X199" s="57" t="e">
        <f>VLOOKUP($O199,CornerStats!$A$3:$AE$998,17,FALSE)</f>
        <v>#DIV/0!</v>
      </c>
      <c r="Y199" s="57" t="e">
        <f>VLOOKUP($O199,CornerStats!$A$3:$AE$998,19,FALSE)</f>
        <v>#DIV/0!</v>
      </c>
      <c r="Z199" s="57" t="e">
        <f>VLOOKUP($O199,CornerStats!$A$3:$AE$998,20,FALSE)</f>
        <v>#DIV/0!</v>
      </c>
      <c r="AA199" s="57" t="e">
        <f>VLOOKUP($O199,CornerStats!$A$3:$AE$998,22,FALSE)</f>
        <v>#DIV/0!</v>
      </c>
    </row>
    <row r="200" spans="1:27" x14ac:dyDescent="0.3">
      <c r="A200" s="51" t="e">
        <f>VLOOKUP($M200,CornerStats!$A$3:$AE$998,5,FALSE)</f>
        <v>#DIV/0!</v>
      </c>
      <c r="B200" s="51" t="e">
        <f>VLOOKUP($M200,CornerStats!$A$3:$AE$998,6,FALSE)</f>
        <v>#DIV/0!</v>
      </c>
      <c r="C200" s="51" t="e">
        <f>VLOOKUP($M200,CornerStats!$A$3:$AE$998,8,FALSE)</f>
        <v>#DIV/0!</v>
      </c>
      <c r="D200" s="51" t="e">
        <f>VLOOKUP($M200,CornerStats!$A$3:$AE$998,9,FALSE)</f>
        <v>#DIV/0!</v>
      </c>
      <c r="E200" s="60" t="e">
        <f>VLOOKUP($M200,CornerStats!$A$3:$AE$998,11,FALSE)</f>
        <v>#DIV/0!</v>
      </c>
      <c r="F200" s="60" t="e">
        <f>VLOOKUP($M200,CornerStats!$A$3:$AE$998,12,FALSE)</f>
        <v>#DIV/0!</v>
      </c>
      <c r="G200" s="57" t="e">
        <f>VLOOKUP($M200,CornerStats!$A$3:$AE$998,14,FALSE)</f>
        <v>#DIV/0!</v>
      </c>
      <c r="H200" s="57" t="e">
        <f>VLOOKUP($M200,CornerStats!$A$3:$AE$998,15,FALSE)</f>
        <v>#DIV/0!</v>
      </c>
      <c r="I200" s="57" t="e">
        <f>VLOOKUP($M200,CornerStats!$A$3:$AE$998,17,FALSE)</f>
        <v>#DIV/0!</v>
      </c>
      <c r="J200" s="57" t="e">
        <f>VLOOKUP($M200,CornerStats!$A$3:$AE$998,18,FALSE)</f>
        <v>#DIV/0!</v>
      </c>
      <c r="K200" s="57" t="e">
        <f>VLOOKUP($M200,CornerStats!$A$3:$AE$998,20,FALSE)</f>
        <v>#DIV/0!</v>
      </c>
      <c r="L200" s="57" t="e">
        <f>VLOOKUP($M200,CornerStats!$A$3:$AE$998,21,FALSE)</f>
        <v>#DIV/0!</v>
      </c>
      <c r="M200" s="53" t="str">
        <f>Fixtures!A200</f>
        <v>Rayo Vallecano</v>
      </c>
      <c r="N200" s="54">
        <f>Fixtures!D200</f>
        <v>43694</v>
      </c>
      <c r="O200" s="53" t="str">
        <f>Fixtures!B200</f>
        <v>Mirandés</v>
      </c>
      <c r="P200" s="51" t="e">
        <f>VLOOKUP($O200,CornerStats!$A$3:$AE$998,5,FALSE)</f>
        <v>#N/A</v>
      </c>
      <c r="Q200" s="51" t="e">
        <f>VLOOKUP($O200,CornerStats!$A$3:$AE$998,7,FALSE)</f>
        <v>#N/A</v>
      </c>
      <c r="R200" s="51" t="e">
        <f>VLOOKUP($O200,CornerStats!$A$3:$AE$998,8,FALSE)</f>
        <v>#N/A</v>
      </c>
      <c r="S200" s="51" t="e">
        <f>VLOOKUP($O200,CornerStats!$A$3:$AE$998,10,FALSE)</f>
        <v>#N/A</v>
      </c>
      <c r="T200" s="60" t="e">
        <f>VLOOKUP($O200,CornerStats!$A$3:$AE$998,11,FALSE)</f>
        <v>#N/A</v>
      </c>
      <c r="U200" s="60" t="e">
        <f>VLOOKUP($O200,CornerStats!$A$3:$AE$998,13,FALSE)</f>
        <v>#N/A</v>
      </c>
      <c r="V200" s="57" t="e">
        <f>VLOOKUP($O200,CornerStats!$A$3:$AE$998,14,FALSE)</f>
        <v>#N/A</v>
      </c>
      <c r="W200" s="57" t="e">
        <f>VLOOKUP($O200,CornerStats!$A$3:$AE$998,16,FALSE)</f>
        <v>#N/A</v>
      </c>
      <c r="X200" s="57" t="e">
        <f>VLOOKUP($O200,CornerStats!$A$3:$AE$998,17,FALSE)</f>
        <v>#N/A</v>
      </c>
      <c r="Y200" s="57" t="e">
        <f>VLOOKUP($O200,CornerStats!$A$3:$AE$998,19,FALSE)</f>
        <v>#N/A</v>
      </c>
      <c r="Z200" s="57" t="e">
        <f>VLOOKUP($O200,CornerStats!$A$3:$AE$998,20,FALSE)</f>
        <v>#N/A</v>
      </c>
      <c r="AA200" s="57" t="e">
        <f>VLOOKUP($O200,CornerStats!$A$3:$AE$998,22,FALSE)</f>
        <v>#N/A</v>
      </c>
    </row>
    <row r="201" spans="1:27" x14ac:dyDescent="0.3">
      <c r="A201" s="51" t="e">
        <f>VLOOKUP($M201,CornerStats!$A$3:$AE$998,5,FALSE)</f>
        <v>#DIV/0!</v>
      </c>
      <c r="B201" s="51" t="e">
        <f>VLOOKUP($M201,CornerStats!$A$3:$AE$998,6,FALSE)</f>
        <v>#DIV/0!</v>
      </c>
      <c r="C201" s="51" t="e">
        <f>VLOOKUP($M201,CornerStats!$A$3:$AE$998,8,FALSE)</f>
        <v>#DIV/0!</v>
      </c>
      <c r="D201" s="51" t="e">
        <f>VLOOKUP($M201,CornerStats!$A$3:$AE$998,9,FALSE)</f>
        <v>#DIV/0!</v>
      </c>
      <c r="E201" s="60" t="e">
        <f>VLOOKUP($M201,CornerStats!$A$3:$AE$998,11,FALSE)</f>
        <v>#DIV/0!</v>
      </c>
      <c r="F201" s="60" t="e">
        <f>VLOOKUP($M201,CornerStats!$A$3:$AE$998,12,FALSE)</f>
        <v>#DIV/0!</v>
      </c>
      <c r="G201" s="57" t="e">
        <f>VLOOKUP($M201,CornerStats!$A$3:$AE$998,14,FALSE)</f>
        <v>#DIV/0!</v>
      </c>
      <c r="H201" s="57" t="e">
        <f>VLOOKUP($M201,CornerStats!$A$3:$AE$998,15,FALSE)</f>
        <v>#DIV/0!</v>
      </c>
      <c r="I201" s="57" t="e">
        <f>VLOOKUP($M201,CornerStats!$A$3:$AE$998,17,FALSE)</f>
        <v>#DIV/0!</v>
      </c>
      <c r="J201" s="57" t="e">
        <f>VLOOKUP($M201,CornerStats!$A$3:$AE$998,18,FALSE)</f>
        <v>#DIV/0!</v>
      </c>
      <c r="K201" s="57" t="e">
        <f>VLOOKUP($M201,CornerStats!$A$3:$AE$998,20,FALSE)</f>
        <v>#DIV/0!</v>
      </c>
      <c r="L201" s="57" t="e">
        <f>VLOOKUP($M201,CornerStats!$A$3:$AE$998,21,FALSE)</f>
        <v>#DIV/0!</v>
      </c>
      <c r="M201" s="53" t="str">
        <f>Fixtures!A201</f>
        <v>Real Zaragoza</v>
      </c>
      <c r="N201" s="54">
        <f>Fixtures!D201</f>
        <v>43694</v>
      </c>
      <c r="O201" s="53" t="str">
        <f>Fixtures!B201</f>
        <v>Tenerife</v>
      </c>
      <c r="P201" s="51" t="e">
        <f>VLOOKUP($O201,CornerStats!$A$3:$AE$998,5,FALSE)</f>
        <v>#DIV/0!</v>
      </c>
      <c r="Q201" s="51" t="e">
        <f>VLOOKUP($O201,CornerStats!$A$3:$AE$998,7,FALSE)</f>
        <v>#DIV/0!</v>
      </c>
      <c r="R201" s="51" t="e">
        <f>VLOOKUP($O201,CornerStats!$A$3:$AE$998,8,FALSE)</f>
        <v>#DIV/0!</v>
      </c>
      <c r="S201" s="51" t="e">
        <f>VLOOKUP($O201,CornerStats!$A$3:$AE$998,10,FALSE)</f>
        <v>#DIV/0!</v>
      </c>
      <c r="T201" s="60" t="e">
        <f>VLOOKUP($O201,CornerStats!$A$3:$AE$998,11,FALSE)</f>
        <v>#DIV/0!</v>
      </c>
      <c r="U201" s="60" t="e">
        <f>VLOOKUP($O201,CornerStats!$A$3:$AE$998,13,FALSE)</f>
        <v>#DIV/0!</v>
      </c>
      <c r="V201" s="57" t="e">
        <f>VLOOKUP($O201,CornerStats!$A$3:$AE$998,14,FALSE)</f>
        <v>#DIV/0!</v>
      </c>
      <c r="W201" s="57" t="e">
        <f>VLOOKUP($O201,CornerStats!$A$3:$AE$998,16,FALSE)</f>
        <v>#DIV/0!</v>
      </c>
      <c r="X201" s="57" t="e">
        <f>VLOOKUP($O201,CornerStats!$A$3:$AE$998,17,FALSE)</f>
        <v>#DIV/0!</v>
      </c>
      <c r="Y201" s="57" t="e">
        <f>VLOOKUP($O201,CornerStats!$A$3:$AE$998,19,FALSE)</f>
        <v>#DIV/0!</v>
      </c>
      <c r="Z201" s="57" t="e">
        <f>VLOOKUP($O201,CornerStats!$A$3:$AE$998,20,FALSE)</f>
        <v>#DIV/0!</v>
      </c>
      <c r="AA201" s="57" t="e">
        <f>VLOOKUP($O201,CornerStats!$A$3:$AE$998,22,FALSE)</f>
        <v>#DIV/0!</v>
      </c>
    </row>
    <row r="202" spans="1:27" x14ac:dyDescent="0.3">
      <c r="A202" s="51">
        <f>VLOOKUP($M202,CornerStats!$A$3:$AE$998,5,FALSE)</f>
        <v>9</v>
      </c>
      <c r="B202" s="51" t="e">
        <f>VLOOKUP($M202,CornerStats!$A$3:$AE$998,6,FALSE)</f>
        <v>#DIV/0!</v>
      </c>
      <c r="C202" s="51">
        <f>VLOOKUP($M202,CornerStats!$A$3:$AE$998,8,FALSE)</f>
        <v>6</v>
      </c>
      <c r="D202" s="51" t="e">
        <f>VLOOKUP($M202,CornerStats!$A$3:$AE$998,9,FALSE)</f>
        <v>#DIV/0!</v>
      </c>
      <c r="E202" s="60">
        <f>VLOOKUP($M202,CornerStats!$A$3:$AE$998,11,FALSE)</f>
        <v>3</v>
      </c>
      <c r="F202" s="60" t="e">
        <f>VLOOKUP($M202,CornerStats!$A$3:$AE$998,12,FALSE)</f>
        <v>#DIV/0!</v>
      </c>
      <c r="G202" s="57">
        <f>VLOOKUP($M202,CornerStats!$A$3:$AE$998,14,FALSE)</f>
        <v>1</v>
      </c>
      <c r="H202" s="57" t="e">
        <f>VLOOKUP($M202,CornerStats!$A$3:$AE$998,15,FALSE)</f>
        <v>#DIV/0!</v>
      </c>
      <c r="I202" s="57">
        <f>VLOOKUP($M202,CornerStats!$A$3:$AE$998,17,FALSE)</f>
        <v>0</v>
      </c>
      <c r="J202" s="57" t="e">
        <f>VLOOKUP($M202,CornerStats!$A$3:$AE$998,18,FALSE)</f>
        <v>#DIV/0!</v>
      </c>
      <c r="K202" s="57">
        <f>VLOOKUP($M202,CornerStats!$A$3:$AE$998,20,FALSE)</f>
        <v>1</v>
      </c>
      <c r="L202" s="57" t="e">
        <f>VLOOKUP($M202,CornerStats!$A$3:$AE$998,21,FALSE)</f>
        <v>#DIV/0!</v>
      </c>
      <c r="M202" s="53" t="str">
        <f>Fixtures!A202</f>
        <v>Chaves</v>
      </c>
      <c r="N202" s="54">
        <f>Fixtures!D202</f>
        <v>43694</v>
      </c>
      <c r="O202" s="53" t="str">
        <f>Fixtures!B202</f>
        <v>Mafra</v>
      </c>
      <c r="P202" s="51">
        <f>VLOOKUP($O202,CornerStats!$A$3:$AE$998,5,FALSE)</f>
        <v>10</v>
      </c>
      <c r="Q202" s="51" t="e">
        <f>VLOOKUP($O202,CornerStats!$A$3:$AE$998,7,FALSE)</f>
        <v>#DIV/0!</v>
      </c>
      <c r="R202" s="51">
        <f>VLOOKUP($O202,CornerStats!$A$3:$AE$998,8,FALSE)</f>
        <v>5</v>
      </c>
      <c r="S202" s="51" t="e">
        <f>VLOOKUP($O202,CornerStats!$A$3:$AE$998,10,FALSE)</f>
        <v>#DIV/0!</v>
      </c>
      <c r="T202" s="60">
        <f>VLOOKUP($O202,CornerStats!$A$3:$AE$998,11,FALSE)</f>
        <v>5</v>
      </c>
      <c r="U202" s="60" t="e">
        <f>VLOOKUP($O202,CornerStats!$A$3:$AE$998,13,FALSE)</f>
        <v>#DIV/0!</v>
      </c>
      <c r="V202" s="57">
        <f>VLOOKUP($O202,CornerStats!$A$3:$AE$998,14,FALSE)</f>
        <v>1</v>
      </c>
      <c r="W202" s="57" t="e">
        <f>VLOOKUP($O202,CornerStats!$A$3:$AE$998,16,FALSE)</f>
        <v>#DIV/0!</v>
      </c>
      <c r="X202" s="57">
        <f>VLOOKUP($O202,CornerStats!$A$3:$AE$998,17,FALSE)</f>
        <v>0</v>
      </c>
      <c r="Y202" s="57" t="e">
        <f>VLOOKUP($O202,CornerStats!$A$3:$AE$998,19,FALSE)</f>
        <v>#DIV/0!</v>
      </c>
      <c r="Z202" s="57">
        <f>VLOOKUP($O202,CornerStats!$A$3:$AE$998,20,FALSE)</f>
        <v>1</v>
      </c>
      <c r="AA202" s="57" t="e">
        <f>VLOOKUP($O202,CornerStats!$A$3:$AE$998,22,FALSE)</f>
        <v>#DIV/0!</v>
      </c>
    </row>
    <row r="203" spans="1:27" x14ac:dyDescent="0.3">
      <c r="A203" s="51" t="e">
        <f>VLOOKUP($M203,CornerStats!$A$3:$AE$998,5,FALSE)</f>
        <v>#DIV/0!</v>
      </c>
      <c r="B203" s="51" t="e">
        <f>VLOOKUP($M203,CornerStats!$A$3:$AE$998,6,FALSE)</f>
        <v>#DIV/0!</v>
      </c>
      <c r="C203" s="51" t="e">
        <f>VLOOKUP($M203,CornerStats!$A$3:$AE$998,8,FALSE)</f>
        <v>#DIV/0!</v>
      </c>
      <c r="D203" s="51" t="e">
        <f>VLOOKUP($M203,CornerStats!$A$3:$AE$998,9,FALSE)</f>
        <v>#DIV/0!</v>
      </c>
      <c r="E203" s="60" t="e">
        <f>VLOOKUP($M203,CornerStats!$A$3:$AE$998,11,FALSE)</f>
        <v>#DIV/0!</v>
      </c>
      <c r="F203" s="60" t="e">
        <f>VLOOKUP($M203,CornerStats!$A$3:$AE$998,12,FALSE)</f>
        <v>#DIV/0!</v>
      </c>
      <c r="G203" s="57" t="e">
        <f>VLOOKUP($M203,CornerStats!$A$3:$AE$998,14,FALSE)</f>
        <v>#DIV/0!</v>
      </c>
      <c r="H203" s="57" t="e">
        <f>VLOOKUP($M203,CornerStats!$A$3:$AE$998,15,FALSE)</f>
        <v>#DIV/0!</v>
      </c>
      <c r="I203" s="57" t="e">
        <f>VLOOKUP($M203,CornerStats!$A$3:$AE$998,17,FALSE)</f>
        <v>#DIV/0!</v>
      </c>
      <c r="J203" s="57" t="e">
        <f>VLOOKUP($M203,CornerStats!$A$3:$AE$998,18,FALSE)</f>
        <v>#DIV/0!</v>
      </c>
      <c r="K203" s="57" t="e">
        <f>VLOOKUP($M203,CornerStats!$A$3:$AE$998,20,FALSE)</f>
        <v>#DIV/0!</v>
      </c>
      <c r="L203" s="57" t="e">
        <f>VLOOKUP($M203,CornerStats!$A$3:$AE$998,21,FALSE)</f>
        <v>#DIV/0!</v>
      </c>
      <c r="M203" s="53" t="str">
        <f>Fixtures!A203</f>
        <v>Academico Viseu</v>
      </c>
      <c r="N203" s="54">
        <f>Fixtures!D203</f>
        <v>43694</v>
      </c>
      <c r="O203" s="53" t="str">
        <f>Fixtures!B203</f>
        <v>Académica</v>
      </c>
      <c r="P203" s="51" t="e">
        <f>VLOOKUP($O203,CornerStats!$A$3:$AE$998,5,FALSE)</f>
        <v>#DIV/0!</v>
      </c>
      <c r="Q203" s="51" t="e">
        <f>VLOOKUP($O203,CornerStats!$A$3:$AE$998,7,FALSE)</f>
        <v>#DIV/0!</v>
      </c>
      <c r="R203" s="51" t="e">
        <f>VLOOKUP($O203,CornerStats!$A$3:$AE$998,8,FALSE)</f>
        <v>#DIV/0!</v>
      </c>
      <c r="S203" s="51" t="e">
        <f>VLOOKUP($O203,CornerStats!$A$3:$AE$998,10,FALSE)</f>
        <v>#DIV/0!</v>
      </c>
      <c r="T203" s="60" t="e">
        <f>VLOOKUP($O203,CornerStats!$A$3:$AE$998,11,FALSE)</f>
        <v>#DIV/0!</v>
      </c>
      <c r="U203" s="60" t="e">
        <f>VLOOKUP($O203,CornerStats!$A$3:$AE$998,13,FALSE)</f>
        <v>#DIV/0!</v>
      </c>
      <c r="V203" s="57" t="e">
        <f>VLOOKUP($O203,CornerStats!$A$3:$AE$998,14,FALSE)</f>
        <v>#DIV/0!</v>
      </c>
      <c r="W203" s="57" t="e">
        <f>VLOOKUP($O203,CornerStats!$A$3:$AE$998,16,FALSE)</f>
        <v>#DIV/0!</v>
      </c>
      <c r="X203" s="57" t="e">
        <f>VLOOKUP($O203,CornerStats!$A$3:$AE$998,17,FALSE)</f>
        <v>#DIV/0!</v>
      </c>
      <c r="Y203" s="57" t="e">
        <f>VLOOKUP($O203,CornerStats!$A$3:$AE$998,19,FALSE)</f>
        <v>#DIV/0!</v>
      </c>
      <c r="Z203" s="57" t="e">
        <f>VLOOKUP($O203,CornerStats!$A$3:$AE$998,20,FALSE)</f>
        <v>#DIV/0!</v>
      </c>
      <c r="AA203" s="57" t="e">
        <f>VLOOKUP($O203,CornerStats!$A$3:$AE$998,22,FALSE)</f>
        <v>#DIV/0!</v>
      </c>
    </row>
    <row r="204" spans="1:27" x14ac:dyDescent="0.3">
      <c r="A204" s="51">
        <f>VLOOKUP($M204,CornerStats!$A$3:$AE$998,5,FALSE)</f>
        <v>8</v>
      </c>
      <c r="B204" s="51" t="e">
        <f>VLOOKUP($M204,CornerStats!$A$3:$AE$998,6,FALSE)</f>
        <v>#DIV/0!</v>
      </c>
      <c r="C204" s="51">
        <f>VLOOKUP($M204,CornerStats!$A$3:$AE$998,8,FALSE)</f>
        <v>4</v>
      </c>
      <c r="D204" s="51" t="e">
        <f>VLOOKUP($M204,CornerStats!$A$3:$AE$998,9,FALSE)</f>
        <v>#DIV/0!</v>
      </c>
      <c r="E204" s="60">
        <f>VLOOKUP($M204,CornerStats!$A$3:$AE$998,11,FALSE)</f>
        <v>4</v>
      </c>
      <c r="F204" s="60" t="e">
        <f>VLOOKUP($M204,CornerStats!$A$3:$AE$998,12,FALSE)</f>
        <v>#DIV/0!</v>
      </c>
      <c r="G204" s="57">
        <f>VLOOKUP($M204,CornerStats!$A$3:$AE$998,14,FALSE)</f>
        <v>0</v>
      </c>
      <c r="H204" s="57" t="e">
        <f>VLOOKUP($M204,CornerStats!$A$3:$AE$998,15,FALSE)</f>
        <v>#DIV/0!</v>
      </c>
      <c r="I204" s="57">
        <f>VLOOKUP($M204,CornerStats!$A$3:$AE$998,17,FALSE)</f>
        <v>0</v>
      </c>
      <c r="J204" s="57" t="e">
        <f>VLOOKUP($M204,CornerStats!$A$3:$AE$998,18,FALSE)</f>
        <v>#DIV/0!</v>
      </c>
      <c r="K204" s="57">
        <f>VLOOKUP($M204,CornerStats!$A$3:$AE$998,20,FALSE)</f>
        <v>1</v>
      </c>
      <c r="L204" s="57" t="e">
        <f>VLOOKUP($M204,CornerStats!$A$3:$AE$998,21,FALSE)</f>
        <v>#DIV/0!</v>
      </c>
      <c r="M204" s="53" t="str">
        <f>Fixtures!A204</f>
        <v>UD Oliveirense</v>
      </c>
      <c r="N204" s="54">
        <f>Fixtures!D204</f>
        <v>43694</v>
      </c>
      <c r="O204" s="53" t="str">
        <f>Fixtures!B204</f>
        <v>Sporting Covilhã</v>
      </c>
      <c r="P204" s="51" t="e">
        <f>VLOOKUP($O204,CornerStats!$A$3:$AE$998,5,FALSE)</f>
        <v>#DIV/0!</v>
      </c>
      <c r="Q204" s="51" t="e">
        <f>VLOOKUP($O204,CornerStats!$A$3:$AE$998,7,FALSE)</f>
        <v>#DIV/0!</v>
      </c>
      <c r="R204" s="51" t="e">
        <f>VLOOKUP($O204,CornerStats!$A$3:$AE$998,8,FALSE)</f>
        <v>#DIV/0!</v>
      </c>
      <c r="S204" s="51" t="e">
        <f>VLOOKUP($O204,CornerStats!$A$3:$AE$998,10,FALSE)</f>
        <v>#DIV/0!</v>
      </c>
      <c r="T204" s="60" t="e">
        <f>VLOOKUP($O204,CornerStats!$A$3:$AE$998,11,FALSE)</f>
        <v>#DIV/0!</v>
      </c>
      <c r="U204" s="60" t="e">
        <f>VLOOKUP($O204,CornerStats!$A$3:$AE$998,13,FALSE)</f>
        <v>#DIV/0!</v>
      </c>
      <c r="V204" s="57" t="e">
        <f>VLOOKUP($O204,CornerStats!$A$3:$AE$998,14,FALSE)</f>
        <v>#DIV/0!</v>
      </c>
      <c r="W204" s="57" t="e">
        <f>VLOOKUP($O204,CornerStats!$A$3:$AE$998,16,FALSE)</f>
        <v>#DIV/0!</v>
      </c>
      <c r="X204" s="57" t="e">
        <f>VLOOKUP($O204,CornerStats!$A$3:$AE$998,17,FALSE)</f>
        <v>#DIV/0!</v>
      </c>
      <c r="Y204" s="57" t="e">
        <f>VLOOKUP($O204,CornerStats!$A$3:$AE$998,19,FALSE)</f>
        <v>#DIV/0!</v>
      </c>
      <c r="Z204" s="57" t="e">
        <f>VLOOKUP($O204,CornerStats!$A$3:$AE$998,20,FALSE)</f>
        <v>#DIV/0!</v>
      </c>
      <c r="AA204" s="57" t="e">
        <f>VLOOKUP($O204,CornerStats!$A$3:$AE$998,22,FALSE)</f>
        <v>#DIV/0!</v>
      </c>
    </row>
    <row r="205" spans="1:27" x14ac:dyDescent="0.3">
      <c r="A205" s="51" t="e">
        <f>VLOOKUP($M205,CornerStats!$A$3:$AE$998,5,FALSE)</f>
        <v>#N/A</v>
      </c>
      <c r="B205" s="51" t="e">
        <f>VLOOKUP($M205,CornerStats!$A$3:$AE$998,6,FALSE)</f>
        <v>#N/A</v>
      </c>
      <c r="C205" s="51" t="e">
        <f>VLOOKUP($M205,CornerStats!$A$3:$AE$998,8,FALSE)</f>
        <v>#N/A</v>
      </c>
      <c r="D205" s="51" t="e">
        <f>VLOOKUP($M205,CornerStats!$A$3:$AE$998,9,FALSE)</f>
        <v>#N/A</v>
      </c>
      <c r="E205" s="60" t="e">
        <f>VLOOKUP($M205,CornerStats!$A$3:$AE$998,11,FALSE)</f>
        <v>#N/A</v>
      </c>
      <c r="F205" s="60" t="e">
        <f>VLOOKUP($M205,CornerStats!$A$3:$AE$998,12,FALSE)</f>
        <v>#N/A</v>
      </c>
      <c r="G205" s="57" t="e">
        <f>VLOOKUP($M205,CornerStats!$A$3:$AE$998,14,FALSE)</f>
        <v>#N/A</v>
      </c>
      <c r="H205" s="57" t="e">
        <f>VLOOKUP($M205,CornerStats!$A$3:$AE$998,15,FALSE)</f>
        <v>#N/A</v>
      </c>
      <c r="I205" s="57" t="e">
        <f>VLOOKUP($M205,CornerStats!$A$3:$AE$998,17,FALSE)</f>
        <v>#N/A</v>
      </c>
      <c r="J205" s="57" t="e">
        <f>VLOOKUP($M205,CornerStats!$A$3:$AE$998,18,FALSE)</f>
        <v>#N/A</v>
      </c>
      <c r="K205" s="57" t="e">
        <f>VLOOKUP($M205,CornerStats!$A$3:$AE$998,20,FALSE)</f>
        <v>#N/A</v>
      </c>
      <c r="L205" s="57" t="e">
        <f>VLOOKUP($M205,CornerStats!$A$3:$AE$998,21,FALSE)</f>
        <v>#N/A</v>
      </c>
      <c r="M205" s="53" t="str">
        <f>Fixtures!A205</f>
        <v>Casa Pia</v>
      </c>
      <c r="N205" s="54">
        <f>Fixtures!D205</f>
        <v>43694</v>
      </c>
      <c r="O205" s="53" t="str">
        <f>Fixtures!B205</f>
        <v>Penafiel</v>
      </c>
      <c r="P205" s="51" t="e">
        <f>VLOOKUP($O205,CornerStats!$A$3:$AE$998,5,FALSE)</f>
        <v>#DIV/0!</v>
      </c>
      <c r="Q205" s="51" t="e">
        <f>VLOOKUP($O205,CornerStats!$A$3:$AE$998,7,FALSE)</f>
        <v>#DIV/0!</v>
      </c>
      <c r="R205" s="51" t="e">
        <f>VLOOKUP($O205,CornerStats!$A$3:$AE$998,8,FALSE)</f>
        <v>#DIV/0!</v>
      </c>
      <c r="S205" s="51" t="e">
        <f>VLOOKUP($O205,CornerStats!$A$3:$AE$998,10,FALSE)</f>
        <v>#DIV/0!</v>
      </c>
      <c r="T205" s="60" t="e">
        <f>VLOOKUP($O205,CornerStats!$A$3:$AE$998,11,FALSE)</f>
        <v>#DIV/0!</v>
      </c>
      <c r="U205" s="60" t="e">
        <f>VLOOKUP($O205,CornerStats!$A$3:$AE$998,13,FALSE)</f>
        <v>#DIV/0!</v>
      </c>
      <c r="V205" s="57" t="e">
        <f>VLOOKUP($O205,CornerStats!$A$3:$AE$998,14,FALSE)</f>
        <v>#DIV/0!</v>
      </c>
      <c r="W205" s="57" t="e">
        <f>VLOOKUP($O205,CornerStats!$A$3:$AE$998,16,FALSE)</f>
        <v>#DIV/0!</v>
      </c>
      <c r="X205" s="57" t="e">
        <f>VLOOKUP($O205,CornerStats!$A$3:$AE$998,17,FALSE)</f>
        <v>#DIV/0!</v>
      </c>
      <c r="Y205" s="57" t="e">
        <f>VLOOKUP($O205,CornerStats!$A$3:$AE$998,19,FALSE)</f>
        <v>#DIV/0!</v>
      </c>
      <c r="Z205" s="57" t="e">
        <f>VLOOKUP($O205,CornerStats!$A$3:$AE$998,20,FALSE)</f>
        <v>#DIV/0!</v>
      </c>
      <c r="AA205" s="57" t="e">
        <f>VLOOKUP($O205,CornerStats!$A$3:$AE$998,22,FALSE)</f>
        <v>#DIV/0!</v>
      </c>
    </row>
    <row r="206" spans="1:27" x14ac:dyDescent="0.3">
      <c r="A206" s="51" t="e">
        <f>VLOOKUP($M206,CornerStats!$A$3:$AE$998,5,FALSE)</f>
        <v>#N/A</v>
      </c>
      <c r="B206" s="51" t="e">
        <f>VLOOKUP($M206,CornerStats!$A$3:$AE$998,6,FALSE)</f>
        <v>#N/A</v>
      </c>
      <c r="C206" s="51" t="e">
        <f>VLOOKUP($M206,CornerStats!$A$3:$AE$998,8,FALSE)</f>
        <v>#N/A</v>
      </c>
      <c r="D206" s="51" t="e">
        <f>VLOOKUP($M206,CornerStats!$A$3:$AE$998,9,FALSE)</f>
        <v>#N/A</v>
      </c>
      <c r="E206" s="60" t="e">
        <f>VLOOKUP($M206,CornerStats!$A$3:$AE$998,11,FALSE)</f>
        <v>#N/A</v>
      </c>
      <c r="F206" s="60" t="e">
        <f>VLOOKUP($M206,CornerStats!$A$3:$AE$998,12,FALSE)</f>
        <v>#N/A</v>
      </c>
      <c r="G206" s="57" t="e">
        <f>VLOOKUP($M206,CornerStats!$A$3:$AE$998,14,FALSE)</f>
        <v>#N/A</v>
      </c>
      <c r="H206" s="57" t="e">
        <f>VLOOKUP($M206,CornerStats!$A$3:$AE$998,15,FALSE)</f>
        <v>#N/A</v>
      </c>
      <c r="I206" s="57" t="e">
        <f>VLOOKUP($M206,CornerStats!$A$3:$AE$998,17,FALSE)</f>
        <v>#N/A</v>
      </c>
      <c r="J206" s="57" t="e">
        <f>VLOOKUP($M206,CornerStats!$A$3:$AE$998,18,FALSE)</f>
        <v>#N/A</v>
      </c>
      <c r="K206" s="57" t="e">
        <f>VLOOKUP($M206,CornerStats!$A$3:$AE$998,20,FALSE)</f>
        <v>#N/A</v>
      </c>
      <c r="L206" s="57" t="e">
        <f>VLOOKUP($M206,CornerStats!$A$3:$AE$998,21,FALSE)</f>
        <v>#N/A</v>
      </c>
      <c r="M206" s="53" t="str">
        <f>Fixtures!A206</f>
        <v>Sivasspor</v>
      </c>
      <c r="N206" s="54">
        <f>Fixtures!D206</f>
        <v>43694</v>
      </c>
      <c r="O206" s="53" t="str">
        <f>Fixtures!B206</f>
        <v>Beşiktaş</v>
      </c>
      <c r="P206" s="51" t="e">
        <f>VLOOKUP($O206,CornerStats!$A$3:$AE$998,5,FALSE)</f>
        <v>#N/A</v>
      </c>
      <c r="Q206" s="51" t="e">
        <f>VLOOKUP($O206,CornerStats!$A$3:$AE$998,7,FALSE)</f>
        <v>#N/A</v>
      </c>
      <c r="R206" s="51" t="e">
        <f>VLOOKUP($O206,CornerStats!$A$3:$AE$998,8,FALSE)</f>
        <v>#N/A</v>
      </c>
      <c r="S206" s="51" t="e">
        <f>VLOOKUP($O206,CornerStats!$A$3:$AE$998,10,FALSE)</f>
        <v>#N/A</v>
      </c>
      <c r="T206" s="60" t="e">
        <f>VLOOKUP($O206,CornerStats!$A$3:$AE$998,11,FALSE)</f>
        <v>#N/A</v>
      </c>
      <c r="U206" s="60" t="e">
        <f>VLOOKUP($O206,CornerStats!$A$3:$AE$998,13,FALSE)</f>
        <v>#N/A</v>
      </c>
      <c r="V206" s="57" t="e">
        <f>VLOOKUP($O206,CornerStats!$A$3:$AE$998,14,FALSE)</f>
        <v>#N/A</v>
      </c>
      <c r="W206" s="57" t="e">
        <f>VLOOKUP($O206,CornerStats!$A$3:$AE$998,16,FALSE)</f>
        <v>#N/A</v>
      </c>
      <c r="X206" s="57" t="e">
        <f>VLOOKUP($O206,CornerStats!$A$3:$AE$998,17,FALSE)</f>
        <v>#N/A</v>
      </c>
      <c r="Y206" s="57" t="e">
        <f>VLOOKUP($O206,CornerStats!$A$3:$AE$998,19,FALSE)</f>
        <v>#N/A</v>
      </c>
      <c r="Z206" s="57" t="e">
        <f>VLOOKUP($O206,CornerStats!$A$3:$AE$998,20,FALSE)</f>
        <v>#N/A</v>
      </c>
      <c r="AA206" s="57" t="e">
        <f>VLOOKUP($O206,CornerStats!$A$3:$AE$998,22,FALSE)</f>
        <v>#N/A</v>
      </c>
    </row>
    <row r="207" spans="1:27" x14ac:dyDescent="0.3">
      <c r="A207" s="51" t="e">
        <f>VLOOKUP($M207,CornerStats!$A$3:$AE$998,5,FALSE)</f>
        <v>#N/A</v>
      </c>
      <c r="B207" s="51" t="e">
        <f>VLOOKUP($M207,CornerStats!$A$3:$AE$998,6,FALSE)</f>
        <v>#N/A</v>
      </c>
      <c r="C207" s="51" t="e">
        <f>VLOOKUP($M207,CornerStats!$A$3:$AE$998,8,FALSE)</f>
        <v>#N/A</v>
      </c>
      <c r="D207" s="51" t="e">
        <f>VLOOKUP($M207,CornerStats!$A$3:$AE$998,9,FALSE)</f>
        <v>#N/A</v>
      </c>
      <c r="E207" s="60" t="e">
        <f>VLOOKUP($M207,CornerStats!$A$3:$AE$998,11,FALSE)</f>
        <v>#N/A</v>
      </c>
      <c r="F207" s="60" t="e">
        <f>VLOOKUP($M207,CornerStats!$A$3:$AE$998,12,FALSE)</f>
        <v>#N/A</v>
      </c>
      <c r="G207" s="57" t="e">
        <f>VLOOKUP($M207,CornerStats!$A$3:$AE$998,14,FALSE)</f>
        <v>#N/A</v>
      </c>
      <c r="H207" s="57" t="e">
        <f>VLOOKUP($M207,CornerStats!$A$3:$AE$998,15,FALSE)</f>
        <v>#N/A</v>
      </c>
      <c r="I207" s="57" t="e">
        <f>VLOOKUP($M207,CornerStats!$A$3:$AE$998,17,FALSE)</f>
        <v>#N/A</v>
      </c>
      <c r="J207" s="57" t="e">
        <f>VLOOKUP($M207,CornerStats!$A$3:$AE$998,18,FALSE)</f>
        <v>#N/A</v>
      </c>
      <c r="K207" s="57" t="e">
        <f>VLOOKUP($M207,CornerStats!$A$3:$AE$998,20,FALSE)</f>
        <v>#N/A</v>
      </c>
      <c r="L207" s="57" t="e">
        <f>VLOOKUP($M207,CornerStats!$A$3:$AE$998,21,FALSE)</f>
        <v>#N/A</v>
      </c>
      <c r="M207" s="53" t="str">
        <f>Fixtures!A207</f>
        <v>Gençlerbirliği</v>
      </c>
      <c r="N207" s="54">
        <f>Fixtures!D207</f>
        <v>43694</v>
      </c>
      <c r="O207" s="53" t="str">
        <f>Fixtures!B207</f>
        <v>Rizespor</v>
      </c>
      <c r="P207" s="51" t="e">
        <f>VLOOKUP($O207,CornerStats!$A$3:$AE$998,5,FALSE)</f>
        <v>#N/A</v>
      </c>
      <c r="Q207" s="51" t="e">
        <f>VLOOKUP($O207,CornerStats!$A$3:$AE$998,7,FALSE)</f>
        <v>#N/A</v>
      </c>
      <c r="R207" s="51" t="e">
        <f>VLOOKUP($O207,CornerStats!$A$3:$AE$998,8,FALSE)</f>
        <v>#N/A</v>
      </c>
      <c r="S207" s="51" t="e">
        <f>VLOOKUP($O207,CornerStats!$A$3:$AE$998,10,FALSE)</f>
        <v>#N/A</v>
      </c>
      <c r="T207" s="60" t="e">
        <f>VLOOKUP($O207,CornerStats!$A$3:$AE$998,11,FALSE)</f>
        <v>#N/A</v>
      </c>
      <c r="U207" s="60" t="e">
        <f>VLOOKUP($O207,CornerStats!$A$3:$AE$998,13,FALSE)</f>
        <v>#N/A</v>
      </c>
      <c r="V207" s="57" t="e">
        <f>VLOOKUP($O207,CornerStats!$A$3:$AE$998,14,FALSE)</f>
        <v>#N/A</v>
      </c>
      <c r="W207" s="57" t="e">
        <f>VLOOKUP($O207,CornerStats!$A$3:$AE$998,16,FALSE)</f>
        <v>#N/A</v>
      </c>
      <c r="X207" s="57" t="e">
        <f>VLOOKUP($O207,CornerStats!$A$3:$AE$998,17,FALSE)</f>
        <v>#N/A</v>
      </c>
      <c r="Y207" s="57" t="e">
        <f>VLOOKUP($O207,CornerStats!$A$3:$AE$998,19,FALSE)</f>
        <v>#N/A</v>
      </c>
      <c r="Z207" s="57" t="e">
        <f>VLOOKUP($O207,CornerStats!$A$3:$AE$998,20,FALSE)</f>
        <v>#N/A</v>
      </c>
      <c r="AA207" s="57" t="e">
        <f>VLOOKUP($O207,CornerStats!$A$3:$AE$998,22,FALSE)</f>
        <v>#N/A</v>
      </c>
    </row>
    <row r="208" spans="1:27" x14ac:dyDescent="0.3">
      <c r="A208" s="51" t="e">
        <f>VLOOKUP($M208,CornerStats!$A$3:$AE$998,5,FALSE)</f>
        <v>#N/A</v>
      </c>
      <c r="B208" s="51" t="e">
        <f>VLOOKUP($M208,CornerStats!$A$3:$AE$998,6,FALSE)</f>
        <v>#N/A</v>
      </c>
      <c r="C208" s="51" t="e">
        <f>VLOOKUP($M208,CornerStats!$A$3:$AE$998,8,FALSE)</f>
        <v>#N/A</v>
      </c>
      <c r="D208" s="51" t="e">
        <f>VLOOKUP($M208,CornerStats!$A$3:$AE$998,9,FALSE)</f>
        <v>#N/A</v>
      </c>
      <c r="E208" s="60" t="e">
        <f>VLOOKUP($M208,CornerStats!$A$3:$AE$998,11,FALSE)</f>
        <v>#N/A</v>
      </c>
      <c r="F208" s="60" t="e">
        <f>VLOOKUP($M208,CornerStats!$A$3:$AE$998,12,FALSE)</f>
        <v>#N/A</v>
      </c>
      <c r="G208" s="57" t="e">
        <f>VLOOKUP($M208,CornerStats!$A$3:$AE$998,14,FALSE)</f>
        <v>#N/A</v>
      </c>
      <c r="H208" s="57" t="e">
        <f>VLOOKUP($M208,CornerStats!$A$3:$AE$998,15,FALSE)</f>
        <v>#N/A</v>
      </c>
      <c r="I208" s="57" t="e">
        <f>VLOOKUP($M208,CornerStats!$A$3:$AE$998,17,FALSE)</f>
        <v>#N/A</v>
      </c>
      <c r="J208" s="57" t="e">
        <f>VLOOKUP($M208,CornerStats!$A$3:$AE$998,18,FALSE)</f>
        <v>#N/A</v>
      </c>
      <c r="K208" s="57" t="e">
        <f>VLOOKUP($M208,CornerStats!$A$3:$AE$998,20,FALSE)</f>
        <v>#N/A</v>
      </c>
      <c r="L208" s="57" t="e">
        <f>VLOOKUP($M208,CornerStats!$A$3:$AE$998,21,FALSE)</f>
        <v>#N/A</v>
      </c>
      <c r="M208" s="53" t="str">
        <f>Fixtures!A208</f>
        <v>Kayserispor</v>
      </c>
      <c r="N208" s="54">
        <f>Fixtures!D208</f>
        <v>43694</v>
      </c>
      <c r="O208" s="53" t="str">
        <f>Fixtures!B208</f>
        <v>Alanyaspor</v>
      </c>
      <c r="P208" s="51" t="e">
        <f>VLOOKUP($O208,CornerStats!$A$3:$AE$998,5,FALSE)</f>
        <v>#N/A</v>
      </c>
      <c r="Q208" s="51" t="e">
        <f>VLOOKUP($O208,CornerStats!$A$3:$AE$998,7,FALSE)</f>
        <v>#N/A</v>
      </c>
      <c r="R208" s="51" t="e">
        <f>VLOOKUP($O208,CornerStats!$A$3:$AE$998,8,FALSE)</f>
        <v>#N/A</v>
      </c>
      <c r="S208" s="51" t="e">
        <f>VLOOKUP($O208,CornerStats!$A$3:$AE$998,10,FALSE)</f>
        <v>#N/A</v>
      </c>
      <c r="T208" s="60" t="e">
        <f>VLOOKUP($O208,CornerStats!$A$3:$AE$998,11,FALSE)</f>
        <v>#N/A</v>
      </c>
      <c r="U208" s="60" t="e">
        <f>VLOOKUP($O208,CornerStats!$A$3:$AE$998,13,FALSE)</f>
        <v>#N/A</v>
      </c>
      <c r="V208" s="57" t="e">
        <f>VLOOKUP($O208,CornerStats!$A$3:$AE$998,14,FALSE)</f>
        <v>#N/A</v>
      </c>
      <c r="W208" s="57" t="e">
        <f>VLOOKUP($O208,CornerStats!$A$3:$AE$998,16,FALSE)</f>
        <v>#N/A</v>
      </c>
      <c r="X208" s="57" t="e">
        <f>VLOOKUP($O208,CornerStats!$A$3:$AE$998,17,FALSE)</f>
        <v>#N/A</v>
      </c>
      <c r="Y208" s="57" t="e">
        <f>VLOOKUP($O208,CornerStats!$A$3:$AE$998,19,FALSE)</f>
        <v>#N/A</v>
      </c>
      <c r="Z208" s="57" t="e">
        <f>VLOOKUP($O208,CornerStats!$A$3:$AE$998,20,FALSE)</f>
        <v>#N/A</v>
      </c>
      <c r="AA208" s="57" t="e">
        <f>VLOOKUP($O208,CornerStats!$A$3:$AE$998,22,FALSE)</f>
        <v>#N/A</v>
      </c>
    </row>
    <row r="209" spans="1:27" x14ac:dyDescent="0.3">
      <c r="A209" s="51" t="e">
        <f>VLOOKUP($M209,CornerStats!$A$3:$AE$998,5,FALSE)</f>
        <v>#N/A</v>
      </c>
      <c r="B209" s="51" t="e">
        <f>VLOOKUP($M209,CornerStats!$A$3:$AE$998,6,FALSE)</f>
        <v>#N/A</v>
      </c>
      <c r="C209" s="51" t="e">
        <f>VLOOKUP($M209,CornerStats!$A$3:$AE$998,8,FALSE)</f>
        <v>#N/A</v>
      </c>
      <c r="D209" s="51" t="e">
        <f>VLOOKUP($M209,CornerStats!$A$3:$AE$998,9,FALSE)</f>
        <v>#N/A</v>
      </c>
      <c r="E209" s="60" t="e">
        <f>VLOOKUP($M209,CornerStats!$A$3:$AE$998,11,FALSE)</f>
        <v>#N/A</v>
      </c>
      <c r="F209" s="60" t="e">
        <f>VLOOKUP($M209,CornerStats!$A$3:$AE$998,12,FALSE)</f>
        <v>#N/A</v>
      </c>
      <c r="G209" s="57" t="e">
        <f>VLOOKUP($M209,CornerStats!$A$3:$AE$998,14,FALSE)</f>
        <v>#N/A</v>
      </c>
      <c r="H209" s="57" t="e">
        <f>VLOOKUP($M209,CornerStats!$A$3:$AE$998,15,FALSE)</f>
        <v>#N/A</v>
      </c>
      <c r="I209" s="57" t="e">
        <f>VLOOKUP($M209,CornerStats!$A$3:$AE$998,17,FALSE)</f>
        <v>#N/A</v>
      </c>
      <c r="J209" s="57" t="e">
        <f>VLOOKUP($M209,CornerStats!$A$3:$AE$998,18,FALSE)</f>
        <v>#N/A</v>
      </c>
      <c r="K209" s="57" t="e">
        <f>VLOOKUP($M209,CornerStats!$A$3:$AE$998,20,FALSE)</f>
        <v>#N/A</v>
      </c>
      <c r="L209" s="57" t="e">
        <f>VLOOKUP($M209,CornerStats!$A$3:$AE$998,21,FALSE)</f>
        <v>#N/A</v>
      </c>
      <c r="M209" s="53" t="str">
        <f>Fixtures!A209</f>
        <v>Shimizu S-Pulse</v>
      </c>
      <c r="N209" s="54">
        <f>Fixtures!D209</f>
        <v>43694</v>
      </c>
      <c r="O209" s="53" t="str">
        <f>Fixtures!B209</f>
        <v>Consadole Sapporo</v>
      </c>
      <c r="P209" s="51" t="e">
        <f>VLOOKUP($O209,CornerStats!$A$3:$AE$998,5,FALSE)</f>
        <v>#N/A</v>
      </c>
      <c r="Q209" s="51" t="e">
        <f>VLOOKUP($O209,CornerStats!$A$3:$AE$998,7,FALSE)</f>
        <v>#N/A</v>
      </c>
      <c r="R209" s="51" t="e">
        <f>VLOOKUP($O209,CornerStats!$A$3:$AE$998,8,FALSE)</f>
        <v>#N/A</v>
      </c>
      <c r="S209" s="51" t="e">
        <f>VLOOKUP($O209,CornerStats!$A$3:$AE$998,10,FALSE)</f>
        <v>#N/A</v>
      </c>
      <c r="T209" s="60" t="e">
        <f>VLOOKUP($O209,CornerStats!$A$3:$AE$998,11,FALSE)</f>
        <v>#N/A</v>
      </c>
      <c r="U209" s="60" t="e">
        <f>VLOOKUP($O209,CornerStats!$A$3:$AE$998,13,FALSE)</f>
        <v>#N/A</v>
      </c>
      <c r="V209" s="57" t="e">
        <f>VLOOKUP($O209,CornerStats!$A$3:$AE$998,14,FALSE)</f>
        <v>#N/A</v>
      </c>
      <c r="W209" s="57" t="e">
        <f>VLOOKUP($O209,CornerStats!$A$3:$AE$998,16,FALSE)</f>
        <v>#N/A</v>
      </c>
      <c r="X209" s="57" t="e">
        <f>VLOOKUP($O209,CornerStats!$A$3:$AE$998,17,FALSE)</f>
        <v>#N/A</v>
      </c>
      <c r="Y209" s="57" t="e">
        <f>VLOOKUP($O209,CornerStats!$A$3:$AE$998,19,FALSE)</f>
        <v>#N/A</v>
      </c>
      <c r="Z209" s="57" t="e">
        <f>VLOOKUP($O209,CornerStats!$A$3:$AE$998,20,FALSE)</f>
        <v>#N/A</v>
      </c>
      <c r="AA209" s="57" t="e">
        <f>VLOOKUP($O209,CornerStats!$A$3:$AE$998,22,FALSE)</f>
        <v>#N/A</v>
      </c>
    </row>
    <row r="210" spans="1:27" x14ac:dyDescent="0.3">
      <c r="A210" s="51" t="e">
        <f>VLOOKUP($M210,CornerStats!$A$3:$AE$998,5,FALSE)</f>
        <v>#N/A</v>
      </c>
      <c r="B210" s="51" t="e">
        <f>VLOOKUP($M210,CornerStats!$A$3:$AE$998,6,FALSE)</f>
        <v>#N/A</v>
      </c>
      <c r="C210" s="51" t="e">
        <f>VLOOKUP($M210,CornerStats!$A$3:$AE$998,8,FALSE)</f>
        <v>#N/A</v>
      </c>
      <c r="D210" s="51" t="e">
        <f>VLOOKUP($M210,CornerStats!$A$3:$AE$998,9,FALSE)</f>
        <v>#N/A</v>
      </c>
      <c r="E210" s="60" t="e">
        <f>VLOOKUP($M210,CornerStats!$A$3:$AE$998,11,FALSE)</f>
        <v>#N/A</v>
      </c>
      <c r="F210" s="60" t="e">
        <f>VLOOKUP($M210,CornerStats!$A$3:$AE$998,12,FALSE)</f>
        <v>#N/A</v>
      </c>
      <c r="G210" s="57" t="e">
        <f>VLOOKUP($M210,CornerStats!$A$3:$AE$998,14,FALSE)</f>
        <v>#N/A</v>
      </c>
      <c r="H210" s="57" t="e">
        <f>VLOOKUP($M210,CornerStats!$A$3:$AE$998,15,FALSE)</f>
        <v>#N/A</v>
      </c>
      <c r="I210" s="57" t="e">
        <f>VLOOKUP($M210,CornerStats!$A$3:$AE$998,17,FALSE)</f>
        <v>#N/A</v>
      </c>
      <c r="J210" s="57" t="e">
        <f>VLOOKUP($M210,CornerStats!$A$3:$AE$998,18,FALSE)</f>
        <v>#N/A</v>
      </c>
      <c r="K210" s="57" t="e">
        <f>VLOOKUP($M210,CornerStats!$A$3:$AE$998,20,FALSE)</f>
        <v>#N/A</v>
      </c>
      <c r="L210" s="57" t="e">
        <f>VLOOKUP($M210,CornerStats!$A$3:$AE$998,21,FALSE)</f>
        <v>#N/A</v>
      </c>
      <c r="M210" s="53" t="str">
        <f>Fixtures!A210</f>
        <v>Vegalta Sendai</v>
      </c>
      <c r="N210" s="54">
        <f>Fixtures!D210</f>
        <v>43694</v>
      </c>
      <c r="O210" s="53" t="str">
        <f>Fixtures!B210</f>
        <v>Kawasaki Frontale</v>
      </c>
      <c r="P210" s="51" t="e">
        <f>VLOOKUP($O210,CornerStats!$A$3:$AE$998,5,FALSE)</f>
        <v>#N/A</v>
      </c>
      <c r="Q210" s="51" t="e">
        <f>VLOOKUP($O210,CornerStats!$A$3:$AE$998,7,FALSE)</f>
        <v>#N/A</v>
      </c>
      <c r="R210" s="51" t="e">
        <f>VLOOKUP($O210,CornerStats!$A$3:$AE$998,8,FALSE)</f>
        <v>#N/A</v>
      </c>
      <c r="S210" s="51" t="e">
        <f>VLOOKUP($O210,CornerStats!$A$3:$AE$998,10,FALSE)</f>
        <v>#N/A</v>
      </c>
      <c r="T210" s="60" t="e">
        <f>VLOOKUP($O210,CornerStats!$A$3:$AE$998,11,FALSE)</f>
        <v>#N/A</v>
      </c>
      <c r="U210" s="60" t="e">
        <f>VLOOKUP($O210,CornerStats!$A$3:$AE$998,13,FALSE)</f>
        <v>#N/A</v>
      </c>
      <c r="V210" s="57" t="e">
        <f>VLOOKUP($O210,CornerStats!$A$3:$AE$998,14,FALSE)</f>
        <v>#N/A</v>
      </c>
      <c r="W210" s="57" t="e">
        <f>VLOOKUP($O210,CornerStats!$A$3:$AE$998,16,FALSE)</f>
        <v>#N/A</v>
      </c>
      <c r="X210" s="57" t="e">
        <f>VLOOKUP($O210,CornerStats!$A$3:$AE$998,17,FALSE)</f>
        <v>#N/A</v>
      </c>
      <c r="Y210" s="57" t="e">
        <f>VLOOKUP($O210,CornerStats!$A$3:$AE$998,19,FALSE)</f>
        <v>#N/A</v>
      </c>
      <c r="Z210" s="57" t="e">
        <f>VLOOKUP($O210,CornerStats!$A$3:$AE$998,20,FALSE)</f>
        <v>#N/A</v>
      </c>
      <c r="AA210" s="57" t="e">
        <f>VLOOKUP($O210,CornerStats!$A$3:$AE$998,22,FALSE)</f>
        <v>#N/A</v>
      </c>
    </row>
    <row r="211" spans="1:27" x14ac:dyDescent="0.3">
      <c r="A211" s="51" t="e">
        <f>VLOOKUP($M211,CornerStats!$A$3:$AE$998,5,FALSE)</f>
        <v>#N/A</v>
      </c>
      <c r="B211" s="51" t="e">
        <f>VLOOKUP($M211,CornerStats!$A$3:$AE$998,6,FALSE)</f>
        <v>#N/A</v>
      </c>
      <c r="C211" s="51" t="e">
        <f>VLOOKUP($M211,CornerStats!$A$3:$AE$998,8,FALSE)</f>
        <v>#N/A</v>
      </c>
      <c r="D211" s="51" t="e">
        <f>VLOOKUP($M211,CornerStats!$A$3:$AE$998,9,FALSE)</f>
        <v>#N/A</v>
      </c>
      <c r="E211" s="60" t="e">
        <f>VLOOKUP($M211,CornerStats!$A$3:$AE$998,11,FALSE)</f>
        <v>#N/A</v>
      </c>
      <c r="F211" s="60" t="e">
        <f>VLOOKUP($M211,CornerStats!$A$3:$AE$998,12,FALSE)</f>
        <v>#N/A</v>
      </c>
      <c r="G211" s="57" t="e">
        <f>VLOOKUP($M211,CornerStats!$A$3:$AE$998,14,FALSE)</f>
        <v>#N/A</v>
      </c>
      <c r="H211" s="57" t="e">
        <f>VLOOKUP($M211,CornerStats!$A$3:$AE$998,15,FALSE)</f>
        <v>#N/A</v>
      </c>
      <c r="I211" s="57" t="e">
        <f>VLOOKUP($M211,CornerStats!$A$3:$AE$998,17,FALSE)</f>
        <v>#N/A</v>
      </c>
      <c r="J211" s="57" t="e">
        <f>VLOOKUP($M211,CornerStats!$A$3:$AE$998,18,FALSE)</f>
        <v>#N/A</v>
      </c>
      <c r="K211" s="57" t="e">
        <f>VLOOKUP($M211,CornerStats!$A$3:$AE$998,20,FALSE)</f>
        <v>#N/A</v>
      </c>
      <c r="L211" s="57" t="e">
        <f>VLOOKUP($M211,CornerStats!$A$3:$AE$998,21,FALSE)</f>
        <v>#N/A</v>
      </c>
      <c r="M211" s="53" t="str">
        <f>Fixtures!A211</f>
        <v>Tokyo</v>
      </c>
      <c r="N211" s="54">
        <f>Fixtures!D211</f>
        <v>43694</v>
      </c>
      <c r="O211" s="53" t="str">
        <f>Fixtures!B211</f>
        <v>Sanfrecce Hiroshima</v>
      </c>
      <c r="P211" s="51" t="e">
        <f>VLOOKUP($O211,CornerStats!$A$3:$AE$998,5,FALSE)</f>
        <v>#N/A</v>
      </c>
      <c r="Q211" s="51" t="e">
        <f>VLOOKUP($O211,CornerStats!$A$3:$AE$998,7,FALSE)</f>
        <v>#N/A</v>
      </c>
      <c r="R211" s="51" t="e">
        <f>VLOOKUP($O211,CornerStats!$A$3:$AE$998,8,FALSE)</f>
        <v>#N/A</v>
      </c>
      <c r="S211" s="51" t="e">
        <f>VLOOKUP($O211,CornerStats!$A$3:$AE$998,10,FALSE)</f>
        <v>#N/A</v>
      </c>
      <c r="T211" s="60" t="e">
        <f>VLOOKUP($O211,CornerStats!$A$3:$AE$998,11,FALSE)</f>
        <v>#N/A</v>
      </c>
      <c r="U211" s="60" t="e">
        <f>VLOOKUP($O211,CornerStats!$A$3:$AE$998,13,FALSE)</f>
        <v>#N/A</v>
      </c>
      <c r="V211" s="57" t="e">
        <f>VLOOKUP($O211,CornerStats!$A$3:$AE$998,14,FALSE)</f>
        <v>#N/A</v>
      </c>
      <c r="W211" s="57" t="e">
        <f>VLOOKUP($O211,CornerStats!$A$3:$AE$998,16,FALSE)</f>
        <v>#N/A</v>
      </c>
      <c r="X211" s="57" t="e">
        <f>VLOOKUP($O211,CornerStats!$A$3:$AE$998,17,FALSE)</f>
        <v>#N/A</v>
      </c>
      <c r="Y211" s="57" t="e">
        <f>VLOOKUP($O211,CornerStats!$A$3:$AE$998,19,FALSE)</f>
        <v>#N/A</v>
      </c>
      <c r="Z211" s="57" t="e">
        <f>VLOOKUP($O211,CornerStats!$A$3:$AE$998,20,FALSE)</f>
        <v>#N/A</v>
      </c>
      <c r="AA211" s="57" t="e">
        <f>VLOOKUP($O211,CornerStats!$A$3:$AE$998,22,FALSE)</f>
        <v>#N/A</v>
      </c>
    </row>
    <row r="212" spans="1:27" x14ac:dyDescent="0.3">
      <c r="A212" s="51" t="e">
        <f>VLOOKUP($M212,CornerStats!$A$3:$AE$998,5,FALSE)</f>
        <v>#N/A</v>
      </c>
      <c r="B212" s="51" t="e">
        <f>VLOOKUP($M212,CornerStats!$A$3:$AE$998,6,FALSE)</f>
        <v>#N/A</v>
      </c>
      <c r="C212" s="51" t="e">
        <f>VLOOKUP($M212,CornerStats!$A$3:$AE$998,8,FALSE)</f>
        <v>#N/A</v>
      </c>
      <c r="D212" s="51" t="e">
        <f>VLOOKUP($M212,CornerStats!$A$3:$AE$998,9,FALSE)</f>
        <v>#N/A</v>
      </c>
      <c r="E212" s="60" t="e">
        <f>VLOOKUP($M212,CornerStats!$A$3:$AE$998,11,FALSE)</f>
        <v>#N/A</v>
      </c>
      <c r="F212" s="60" t="e">
        <f>VLOOKUP($M212,CornerStats!$A$3:$AE$998,12,FALSE)</f>
        <v>#N/A</v>
      </c>
      <c r="G212" s="57" t="e">
        <f>VLOOKUP($M212,CornerStats!$A$3:$AE$998,14,FALSE)</f>
        <v>#N/A</v>
      </c>
      <c r="H212" s="57" t="e">
        <f>VLOOKUP($M212,CornerStats!$A$3:$AE$998,15,FALSE)</f>
        <v>#N/A</v>
      </c>
      <c r="I212" s="57" t="e">
        <f>VLOOKUP($M212,CornerStats!$A$3:$AE$998,17,FALSE)</f>
        <v>#N/A</v>
      </c>
      <c r="J212" s="57" t="e">
        <f>VLOOKUP($M212,CornerStats!$A$3:$AE$998,18,FALSE)</f>
        <v>#N/A</v>
      </c>
      <c r="K212" s="57" t="e">
        <f>VLOOKUP($M212,CornerStats!$A$3:$AE$998,20,FALSE)</f>
        <v>#N/A</v>
      </c>
      <c r="L212" s="57" t="e">
        <f>VLOOKUP($M212,CornerStats!$A$3:$AE$998,21,FALSE)</f>
        <v>#N/A</v>
      </c>
      <c r="M212" s="53" t="str">
        <f>Fixtures!A212</f>
        <v>Yokohama F. Marinos</v>
      </c>
      <c r="N212" s="54">
        <f>Fixtures!D212</f>
        <v>43694</v>
      </c>
      <c r="O212" s="53" t="str">
        <f>Fixtures!B212</f>
        <v>Cerezo Osaka</v>
      </c>
      <c r="P212" s="51" t="e">
        <f>VLOOKUP($O212,CornerStats!$A$3:$AE$998,5,FALSE)</f>
        <v>#N/A</v>
      </c>
      <c r="Q212" s="51" t="e">
        <f>VLOOKUP($O212,CornerStats!$A$3:$AE$998,7,FALSE)</f>
        <v>#N/A</v>
      </c>
      <c r="R212" s="51" t="e">
        <f>VLOOKUP($O212,CornerStats!$A$3:$AE$998,8,FALSE)</f>
        <v>#N/A</v>
      </c>
      <c r="S212" s="51" t="e">
        <f>VLOOKUP($O212,CornerStats!$A$3:$AE$998,10,FALSE)</f>
        <v>#N/A</v>
      </c>
      <c r="T212" s="60" t="e">
        <f>VLOOKUP($O212,CornerStats!$A$3:$AE$998,11,FALSE)</f>
        <v>#N/A</v>
      </c>
      <c r="U212" s="60" t="e">
        <f>VLOOKUP($O212,CornerStats!$A$3:$AE$998,13,FALSE)</f>
        <v>#N/A</v>
      </c>
      <c r="V212" s="57" t="e">
        <f>VLOOKUP($O212,CornerStats!$A$3:$AE$998,14,FALSE)</f>
        <v>#N/A</v>
      </c>
      <c r="W212" s="57" t="e">
        <f>VLOOKUP($O212,CornerStats!$A$3:$AE$998,16,FALSE)</f>
        <v>#N/A</v>
      </c>
      <c r="X212" s="57" t="e">
        <f>VLOOKUP($O212,CornerStats!$A$3:$AE$998,17,FALSE)</f>
        <v>#N/A</v>
      </c>
      <c r="Y212" s="57" t="e">
        <f>VLOOKUP($O212,CornerStats!$A$3:$AE$998,19,FALSE)</f>
        <v>#N/A</v>
      </c>
      <c r="Z212" s="57" t="e">
        <f>VLOOKUP($O212,CornerStats!$A$3:$AE$998,20,FALSE)</f>
        <v>#N/A</v>
      </c>
      <c r="AA212" s="57" t="e">
        <f>VLOOKUP($O212,CornerStats!$A$3:$AE$998,22,FALSE)</f>
        <v>#N/A</v>
      </c>
    </row>
    <row r="213" spans="1:27" x14ac:dyDescent="0.3">
      <c r="A213" s="51" t="e">
        <f>VLOOKUP($M213,CornerStats!$A$3:$AE$998,5,FALSE)</f>
        <v>#N/A</v>
      </c>
      <c r="B213" s="51" t="e">
        <f>VLOOKUP($M213,CornerStats!$A$3:$AE$998,6,FALSE)</f>
        <v>#N/A</v>
      </c>
      <c r="C213" s="51" t="e">
        <f>VLOOKUP($M213,CornerStats!$A$3:$AE$998,8,FALSE)</f>
        <v>#N/A</v>
      </c>
      <c r="D213" s="51" t="e">
        <f>VLOOKUP($M213,CornerStats!$A$3:$AE$998,9,FALSE)</f>
        <v>#N/A</v>
      </c>
      <c r="E213" s="60" t="e">
        <f>VLOOKUP($M213,CornerStats!$A$3:$AE$998,11,FALSE)</f>
        <v>#N/A</v>
      </c>
      <c r="F213" s="60" t="e">
        <f>VLOOKUP($M213,CornerStats!$A$3:$AE$998,12,FALSE)</f>
        <v>#N/A</v>
      </c>
      <c r="G213" s="57" t="e">
        <f>VLOOKUP($M213,CornerStats!$A$3:$AE$998,14,FALSE)</f>
        <v>#N/A</v>
      </c>
      <c r="H213" s="57" t="e">
        <f>VLOOKUP($M213,CornerStats!$A$3:$AE$998,15,FALSE)</f>
        <v>#N/A</v>
      </c>
      <c r="I213" s="57" t="e">
        <f>VLOOKUP($M213,CornerStats!$A$3:$AE$998,17,FALSE)</f>
        <v>#N/A</v>
      </c>
      <c r="J213" s="57" t="e">
        <f>VLOOKUP($M213,CornerStats!$A$3:$AE$998,18,FALSE)</f>
        <v>#N/A</v>
      </c>
      <c r="K213" s="57" t="e">
        <f>VLOOKUP($M213,CornerStats!$A$3:$AE$998,20,FALSE)</f>
        <v>#N/A</v>
      </c>
      <c r="L213" s="57" t="e">
        <f>VLOOKUP($M213,CornerStats!$A$3:$AE$998,21,FALSE)</f>
        <v>#N/A</v>
      </c>
      <c r="M213" s="53" t="str">
        <f>Fixtures!A213</f>
        <v>Shonan Bellmare</v>
      </c>
      <c r="N213" s="54">
        <f>Fixtures!D213</f>
        <v>43694</v>
      </c>
      <c r="O213" s="53" t="str">
        <f>Fixtures!B213</f>
        <v>Sagan Tosu</v>
      </c>
      <c r="P213" s="51" t="e">
        <f>VLOOKUP($O213,CornerStats!$A$3:$AE$998,5,FALSE)</f>
        <v>#N/A</v>
      </c>
      <c r="Q213" s="51" t="e">
        <f>VLOOKUP($O213,CornerStats!$A$3:$AE$998,7,FALSE)</f>
        <v>#N/A</v>
      </c>
      <c r="R213" s="51" t="e">
        <f>VLOOKUP($O213,CornerStats!$A$3:$AE$998,8,FALSE)</f>
        <v>#N/A</v>
      </c>
      <c r="S213" s="51" t="e">
        <f>VLOOKUP($O213,CornerStats!$A$3:$AE$998,10,FALSE)</f>
        <v>#N/A</v>
      </c>
      <c r="T213" s="60" t="e">
        <f>VLOOKUP($O213,CornerStats!$A$3:$AE$998,11,FALSE)</f>
        <v>#N/A</v>
      </c>
      <c r="U213" s="60" t="e">
        <f>VLOOKUP($O213,CornerStats!$A$3:$AE$998,13,FALSE)</f>
        <v>#N/A</v>
      </c>
      <c r="V213" s="57" t="e">
        <f>VLOOKUP($O213,CornerStats!$A$3:$AE$998,14,FALSE)</f>
        <v>#N/A</v>
      </c>
      <c r="W213" s="57" t="e">
        <f>VLOOKUP($O213,CornerStats!$A$3:$AE$998,16,FALSE)</f>
        <v>#N/A</v>
      </c>
      <c r="X213" s="57" t="e">
        <f>VLOOKUP($O213,CornerStats!$A$3:$AE$998,17,FALSE)</f>
        <v>#N/A</v>
      </c>
      <c r="Y213" s="57" t="e">
        <f>VLOOKUP($O213,CornerStats!$A$3:$AE$998,19,FALSE)</f>
        <v>#N/A</v>
      </c>
      <c r="Z213" s="57" t="e">
        <f>VLOOKUP($O213,CornerStats!$A$3:$AE$998,20,FALSE)</f>
        <v>#N/A</v>
      </c>
      <c r="AA213" s="57" t="e">
        <f>VLOOKUP($O213,CornerStats!$A$3:$AE$998,22,FALSE)</f>
        <v>#N/A</v>
      </c>
    </row>
    <row r="214" spans="1:27" x14ac:dyDescent="0.3">
      <c r="A214" s="51" t="e">
        <f>VLOOKUP($M214,CornerStats!$A$3:$AE$998,5,FALSE)</f>
        <v>#N/A</v>
      </c>
      <c r="B214" s="51" t="e">
        <f>VLOOKUP($M214,CornerStats!$A$3:$AE$998,6,FALSE)</f>
        <v>#N/A</v>
      </c>
      <c r="C214" s="51" t="e">
        <f>VLOOKUP($M214,CornerStats!$A$3:$AE$998,8,FALSE)</f>
        <v>#N/A</v>
      </c>
      <c r="D214" s="51" t="e">
        <f>VLOOKUP($M214,CornerStats!$A$3:$AE$998,9,FALSE)</f>
        <v>#N/A</v>
      </c>
      <c r="E214" s="60" t="e">
        <f>VLOOKUP($M214,CornerStats!$A$3:$AE$998,11,FALSE)</f>
        <v>#N/A</v>
      </c>
      <c r="F214" s="60" t="e">
        <f>VLOOKUP($M214,CornerStats!$A$3:$AE$998,12,FALSE)</f>
        <v>#N/A</v>
      </c>
      <c r="G214" s="57" t="e">
        <f>VLOOKUP($M214,CornerStats!$A$3:$AE$998,14,FALSE)</f>
        <v>#N/A</v>
      </c>
      <c r="H214" s="57" t="e">
        <f>VLOOKUP($M214,CornerStats!$A$3:$AE$998,15,FALSE)</f>
        <v>#N/A</v>
      </c>
      <c r="I214" s="57" t="e">
        <f>VLOOKUP($M214,CornerStats!$A$3:$AE$998,17,FALSE)</f>
        <v>#N/A</v>
      </c>
      <c r="J214" s="57" t="e">
        <f>VLOOKUP($M214,CornerStats!$A$3:$AE$998,18,FALSE)</f>
        <v>#N/A</v>
      </c>
      <c r="K214" s="57" t="e">
        <f>VLOOKUP($M214,CornerStats!$A$3:$AE$998,20,FALSE)</f>
        <v>#N/A</v>
      </c>
      <c r="L214" s="57" t="e">
        <f>VLOOKUP($M214,CornerStats!$A$3:$AE$998,21,FALSE)</f>
        <v>#N/A</v>
      </c>
      <c r="M214" s="53" t="str">
        <f>Fixtures!A214</f>
        <v>Vissel Kobe</v>
      </c>
      <c r="N214" s="54">
        <f>Fixtures!D214</f>
        <v>43694</v>
      </c>
      <c r="O214" s="53" t="str">
        <f>Fixtures!B214</f>
        <v>Urawa Reds</v>
      </c>
      <c r="P214" s="51" t="e">
        <f>VLOOKUP($O214,CornerStats!$A$3:$AE$998,5,FALSE)</f>
        <v>#N/A</v>
      </c>
      <c r="Q214" s="51" t="e">
        <f>VLOOKUP($O214,CornerStats!$A$3:$AE$998,7,FALSE)</f>
        <v>#N/A</v>
      </c>
      <c r="R214" s="51" t="e">
        <f>VLOOKUP($O214,CornerStats!$A$3:$AE$998,8,FALSE)</f>
        <v>#N/A</v>
      </c>
      <c r="S214" s="51" t="e">
        <f>VLOOKUP($O214,CornerStats!$A$3:$AE$998,10,FALSE)</f>
        <v>#N/A</v>
      </c>
      <c r="T214" s="60" t="e">
        <f>VLOOKUP($O214,CornerStats!$A$3:$AE$998,11,FALSE)</f>
        <v>#N/A</v>
      </c>
      <c r="U214" s="60" t="e">
        <f>VLOOKUP($O214,CornerStats!$A$3:$AE$998,13,FALSE)</f>
        <v>#N/A</v>
      </c>
      <c r="V214" s="57" t="e">
        <f>VLOOKUP($O214,CornerStats!$A$3:$AE$998,14,FALSE)</f>
        <v>#N/A</v>
      </c>
      <c r="W214" s="57" t="e">
        <f>VLOOKUP($O214,CornerStats!$A$3:$AE$998,16,FALSE)</f>
        <v>#N/A</v>
      </c>
      <c r="X214" s="57" t="e">
        <f>VLOOKUP($O214,CornerStats!$A$3:$AE$998,17,FALSE)</f>
        <v>#N/A</v>
      </c>
      <c r="Y214" s="57" t="e">
        <f>VLOOKUP($O214,CornerStats!$A$3:$AE$998,19,FALSE)</f>
        <v>#N/A</v>
      </c>
      <c r="Z214" s="57" t="e">
        <f>VLOOKUP($O214,CornerStats!$A$3:$AE$998,20,FALSE)</f>
        <v>#N/A</v>
      </c>
      <c r="AA214" s="57" t="e">
        <f>VLOOKUP($O214,CornerStats!$A$3:$AE$998,22,FALSE)</f>
        <v>#N/A</v>
      </c>
    </row>
    <row r="215" spans="1:27" x14ac:dyDescent="0.3">
      <c r="A215" s="51" t="e">
        <f>VLOOKUP($M215,CornerStats!$A$3:$AE$998,5,FALSE)</f>
        <v>#N/A</v>
      </c>
      <c r="B215" s="51" t="e">
        <f>VLOOKUP($M215,CornerStats!$A$3:$AE$998,6,FALSE)</f>
        <v>#N/A</v>
      </c>
      <c r="C215" s="51" t="e">
        <f>VLOOKUP($M215,CornerStats!$A$3:$AE$998,8,FALSE)</f>
        <v>#N/A</v>
      </c>
      <c r="D215" s="51" t="e">
        <f>VLOOKUP($M215,CornerStats!$A$3:$AE$998,9,FALSE)</f>
        <v>#N/A</v>
      </c>
      <c r="E215" s="60" t="e">
        <f>VLOOKUP($M215,CornerStats!$A$3:$AE$998,11,FALSE)</f>
        <v>#N/A</v>
      </c>
      <c r="F215" s="60" t="e">
        <f>VLOOKUP($M215,CornerStats!$A$3:$AE$998,12,FALSE)</f>
        <v>#N/A</v>
      </c>
      <c r="G215" s="57" t="e">
        <f>VLOOKUP($M215,CornerStats!$A$3:$AE$998,14,FALSE)</f>
        <v>#N/A</v>
      </c>
      <c r="H215" s="57" t="e">
        <f>VLOOKUP($M215,CornerStats!$A$3:$AE$998,15,FALSE)</f>
        <v>#N/A</v>
      </c>
      <c r="I215" s="57" t="e">
        <f>VLOOKUP($M215,CornerStats!$A$3:$AE$998,17,FALSE)</f>
        <v>#N/A</v>
      </c>
      <c r="J215" s="57" t="e">
        <f>VLOOKUP($M215,CornerStats!$A$3:$AE$998,18,FALSE)</f>
        <v>#N/A</v>
      </c>
      <c r="K215" s="57" t="e">
        <f>VLOOKUP($M215,CornerStats!$A$3:$AE$998,20,FALSE)</f>
        <v>#N/A</v>
      </c>
      <c r="L215" s="57" t="e">
        <f>VLOOKUP($M215,CornerStats!$A$3:$AE$998,21,FALSE)</f>
        <v>#N/A</v>
      </c>
      <c r="M215" s="53" t="str">
        <f>Fixtures!A215</f>
        <v>Oita Trinita</v>
      </c>
      <c r="N215" s="54">
        <f>Fixtures!D215</f>
        <v>43694</v>
      </c>
      <c r="O215" s="53" t="str">
        <f>Fixtures!B215</f>
        <v>Kashima Antlers</v>
      </c>
      <c r="P215" s="51" t="e">
        <f>VLOOKUP($O215,CornerStats!$A$3:$AE$998,5,FALSE)</f>
        <v>#N/A</v>
      </c>
      <c r="Q215" s="51" t="e">
        <f>VLOOKUP($O215,CornerStats!$A$3:$AE$998,7,FALSE)</f>
        <v>#N/A</v>
      </c>
      <c r="R215" s="51" t="e">
        <f>VLOOKUP($O215,CornerStats!$A$3:$AE$998,8,FALSE)</f>
        <v>#N/A</v>
      </c>
      <c r="S215" s="51" t="e">
        <f>VLOOKUP($O215,CornerStats!$A$3:$AE$998,10,FALSE)</f>
        <v>#N/A</v>
      </c>
      <c r="T215" s="60" t="e">
        <f>VLOOKUP($O215,CornerStats!$A$3:$AE$998,11,FALSE)</f>
        <v>#N/A</v>
      </c>
      <c r="U215" s="60" t="e">
        <f>VLOOKUP($O215,CornerStats!$A$3:$AE$998,13,FALSE)</f>
        <v>#N/A</v>
      </c>
      <c r="V215" s="57" t="e">
        <f>VLOOKUP($O215,CornerStats!$A$3:$AE$998,14,FALSE)</f>
        <v>#N/A</v>
      </c>
      <c r="W215" s="57" t="e">
        <f>VLOOKUP($O215,CornerStats!$A$3:$AE$998,16,FALSE)</f>
        <v>#N/A</v>
      </c>
      <c r="X215" s="57" t="e">
        <f>VLOOKUP($O215,CornerStats!$A$3:$AE$998,17,FALSE)</f>
        <v>#N/A</v>
      </c>
      <c r="Y215" s="57" t="e">
        <f>VLOOKUP($O215,CornerStats!$A$3:$AE$998,19,FALSE)</f>
        <v>#N/A</v>
      </c>
      <c r="Z215" s="57" t="e">
        <f>VLOOKUP($O215,CornerStats!$A$3:$AE$998,20,FALSE)</f>
        <v>#N/A</v>
      </c>
      <c r="AA215" s="57" t="e">
        <f>VLOOKUP($O215,CornerStats!$A$3:$AE$998,22,FALSE)</f>
        <v>#N/A</v>
      </c>
    </row>
    <row r="216" spans="1:27" x14ac:dyDescent="0.3">
      <c r="A216" s="51" t="e">
        <f>VLOOKUP($M216,CornerStats!$A$3:$AE$998,5,FALSE)</f>
        <v>#N/A</v>
      </c>
      <c r="B216" s="51" t="e">
        <f>VLOOKUP($M216,CornerStats!$A$3:$AE$998,6,FALSE)</f>
        <v>#N/A</v>
      </c>
      <c r="C216" s="51" t="e">
        <f>VLOOKUP($M216,CornerStats!$A$3:$AE$998,8,FALSE)</f>
        <v>#N/A</v>
      </c>
      <c r="D216" s="51" t="e">
        <f>VLOOKUP($M216,CornerStats!$A$3:$AE$998,9,FALSE)</f>
        <v>#N/A</v>
      </c>
      <c r="E216" s="60" t="e">
        <f>VLOOKUP($M216,CornerStats!$A$3:$AE$998,11,FALSE)</f>
        <v>#N/A</v>
      </c>
      <c r="F216" s="60" t="e">
        <f>VLOOKUP($M216,CornerStats!$A$3:$AE$998,12,FALSE)</f>
        <v>#N/A</v>
      </c>
      <c r="G216" s="57" t="e">
        <f>VLOOKUP($M216,CornerStats!$A$3:$AE$998,14,FALSE)</f>
        <v>#N/A</v>
      </c>
      <c r="H216" s="57" t="e">
        <f>VLOOKUP($M216,CornerStats!$A$3:$AE$998,15,FALSE)</f>
        <v>#N/A</v>
      </c>
      <c r="I216" s="57" t="e">
        <f>VLOOKUP($M216,CornerStats!$A$3:$AE$998,17,FALSE)</f>
        <v>#N/A</v>
      </c>
      <c r="J216" s="57" t="e">
        <f>VLOOKUP($M216,CornerStats!$A$3:$AE$998,18,FALSE)</f>
        <v>#N/A</v>
      </c>
      <c r="K216" s="57" t="e">
        <f>VLOOKUP($M216,CornerStats!$A$3:$AE$998,20,FALSE)</f>
        <v>#N/A</v>
      </c>
      <c r="L216" s="57" t="e">
        <f>VLOOKUP($M216,CornerStats!$A$3:$AE$998,21,FALSE)</f>
        <v>#N/A</v>
      </c>
      <c r="M216" s="53" t="str">
        <f>Fixtures!A216</f>
        <v>Fortaleza</v>
      </c>
      <c r="N216" s="54">
        <f>Fixtures!D216</f>
        <v>43694</v>
      </c>
      <c r="O216" s="53" t="str">
        <f>Fixtures!B216</f>
        <v>Internacional</v>
      </c>
      <c r="P216" s="51" t="e">
        <f>VLOOKUP($O216,CornerStats!$A$3:$AE$998,5,FALSE)</f>
        <v>#N/A</v>
      </c>
      <c r="Q216" s="51" t="e">
        <f>VLOOKUP($O216,CornerStats!$A$3:$AE$998,7,FALSE)</f>
        <v>#N/A</v>
      </c>
      <c r="R216" s="51" t="e">
        <f>VLOOKUP($O216,CornerStats!$A$3:$AE$998,8,FALSE)</f>
        <v>#N/A</v>
      </c>
      <c r="S216" s="51" t="e">
        <f>VLOOKUP($O216,CornerStats!$A$3:$AE$998,10,FALSE)</f>
        <v>#N/A</v>
      </c>
      <c r="T216" s="60" t="e">
        <f>VLOOKUP($O216,CornerStats!$A$3:$AE$998,11,FALSE)</f>
        <v>#N/A</v>
      </c>
      <c r="U216" s="60" t="e">
        <f>VLOOKUP($O216,CornerStats!$A$3:$AE$998,13,FALSE)</f>
        <v>#N/A</v>
      </c>
      <c r="V216" s="57" t="e">
        <f>VLOOKUP($O216,CornerStats!$A$3:$AE$998,14,FALSE)</f>
        <v>#N/A</v>
      </c>
      <c r="W216" s="57" t="e">
        <f>VLOOKUP($O216,CornerStats!$A$3:$AE$998,16,FALSE)</f>
        <v>#N/A</v>
      </c>
      <c r="X216" s="57" t="e">
        <f>VLOOKUP($O216,CornerStats!$A$3:$AE$998,17,FALSE)</f>
        <v>#N/A</v>
      </c>
      <c r="Y216" s="57" t="e">
        <f>VLOOKUP($O216,CornerStats!$A$3:$AE$998,19,FALSE)</f>
        <v>#N/A</v>
      </c>
      <c r="Z216" s="57" t="e">
        <f>VLOOKUP($O216,CornerStats!$A$3:$AE$998,20,FALSE)</f>
        <v>#N/A</v>
      </c>
      <c r="AA216" s="57" t="e">
        <f>VLOOKUP($O216,CornerStats!$A$3:$AE$998,22,FALSE)</f>
        <v>#N/A</v>
      </c>
    </row>
  </sheetData>
  <autoFilter ref="N1:N216" xr:uid="{937C29FC-BBFD-4319-8839-93854949E845}"/>
  <conditionalFormatting sqref="T1:T1048576 E1:E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 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1048576 V1:AA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216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16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16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16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216 P1:P216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216 Q1:Q216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216 R1:R216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16 S1:S216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16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16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A9 G2:L9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6D323-2D2A-449A-94B2-7E5EAC4C5BEB}">
  <dimension ref="A1:T42"/>
  <sheetViews>
    <sheetView workbookViewId="0"/>
  </sheetViews>
  <sheetFormatPr defaultRowHeight="13.8" x14ac:dyDescent="0.3"/>
  <cols>
    <col min="1" max="1" width="14.21875" style="24" bestFit="1" customWidth="1"/>
    <col min="2" max="4" width="4.44140625" style="24" bestFit="1" customWidth="1"/>
    <col min="5" max="5" width="14.21875" style="24" bestFit="1" customWidth="1"/>
    <col min="6" max="6" width="14.88671875" style="24" bestFit="1" customWidth="1"/>
    <col min="7" max="9" width="7.77734375" style="24" bestFit="1" customWidth="1"/>
    <col min="10" max="10" width="14.88671875" style="24" bestFit="1" customWidth="1"/>
    <col min="11" max="11" width="17.5546875" style="24" bestFit="1" customWidth="1"/>
    <col min="12" max="14" width="6.77734375" style="24" bestFit="1" customWidth="1"/>
    <col min="15" max="15" width="17.5546875" style="24" bestFit="1" customWidth="1"/>
    <col min="16" max="16" width="15.88671875" style="24" bestFit="1" customWidth="1"/>
    <col min="17" max="18" width="6.77734375" style="24" bestFit="1" customWidth="1"/>
    <col min="19" max="19" width="7.77734375" style="24" bestFit="1" customWidth="1"/>
    <col min="20" max="20" width="15.88671875" style="24" bestFit="1" customWidth="1"/>
    <col min="21" max="16384" width="8.88671875" style="24"/>
  </cols>
  <sheetData>
    <row r="1" spans="1:20" ht="15" thickTop="1" thickBot="1" x14ac:dyDescent="0.35">
      <c r="J1" s="45" t="s">
        <v>312</v>
      </c>
      <c r="K1" s="44" t="s">
        <v>298</v>
      </c>
    </row>
    <row r="2" spans="1:20" ht="15" thickTop="1" thickBot="1" x14ac:dyDescent="0.35">
      <c r="I2" s="41">
        <f>VLOOKUP($J$1,CornerStats!$A1:$AE$998,4,FALSE)</f>
        <v>0</v>
      </c>
      <c r="J2" s="42" t="s">
        <v>106</v>
      </c>
      <c r="K2" s="43" t="s">
        <v>106</v>
      </c>
      <c r="L2" s="42">
        <f>VLOOKUP($K$1,CornerStats!$A1:$AE$998,4,FALSE)</f>
        <v>0</v>
      </c>
    </row>
    <row r="3" spans="1:20" ht="14.4" thickTop="1" x14ac:dyDescent="0.3">
      <c r="A3" s="25" t="s">
        <v>25</v>
      </c>
      <c r="B3" s="26" t="e">
        <f>VLOOKUP($J$1,AvgGoalStats!$A$3:$AE$998,5,FALSE)</f>
        <v>#DIV/0!</v>
      </c>
      <c r="C3" s="26" t="e">
        <f>AVERAGE(B3,D3)</f>
        <v>#DIV/0!</v>
      </c>
      <c r="D3" s="26" t="e">
        <f>VLOOKUP($K$1,AvgGoalStats!$A$3:$AE$998,5,FALSE)</f>
        <v>#DIV/0!</v>
      </c>
      <c r="E3" s="27" t="s">
        <v>25</v>
      </c>
      <c r="F3" s="25" t="s">
        <v>38</v>
      </c>
      <c r="G3" s="28" t="e">
        <f>VLOOKUP($J$1,PercentGoalStats!$A$3:$AE$998,5,FALSE)</f>
        <v>#DIV/0!</v>
      </c>
      <c r="H3" s="28" t="e">
        <f>AVERAGE(G3,I3)</f>
        <v>#DIV/0!</v>
      </c>
      <c r="I3" s="28" t="e">
        <f>VLOOKUP($K$1,PercentGoalStats!$A$3:$AE$998,5,FALSE)</f>
        <v>#DIV/0!</v>
      </c>
      <c r="J3" s="29" t="s">
        <v>38</v>
      </c>
      <c r="K3" s="31" t="s">
        <v>76</v>
      </c>
      <c r="L3" s="46" t="e">
        <f>VLOOKUP($J$1,PercentFHGoalStats!$A$3:$AE$998,5,FALSE)</f>
        <v>#DIV/0!</v>
      </c>
      <c r="M3" s="28" t="e">
        <f>AVERAGE(L3,N3)</f>
        <v>#DIV/0!</v>
      </c>
      <c r="N3" s="28" t="e">
        <f>VLOOKUP($K$1,PercentFHGoalStats!$A$3:$AE$998,5,FALSE)</f>
        <v>#DIV/0!</v>
      </c>
      <c r="O3" s="29" t="s">
        <v>76</v>
      </c>
      <c r="P3" s="30" t="s">
        <v>58</v>
      </c>
      <c r="Q3" s="26" t="e">
        <f>VLOOKUP($J$1,CardStats!$A$3:$AE$998,5,FALSE)</f>
        <v>#DIV/0!</v>
      </c>
      <c r="R3" s="26" t="e">
        <f>AVERAGE(Q3,S3)</f>
        <v>#DIV/0!</v>
      </c>
      <c r="S3" s="26" t="e">
        <f>VLOOKUP($K$1,CardStats!$A$3:$AE$998,5,FALSE)</f>
        <v>#DIV/0!</v>
      </c>
      <c r="T3" s="29" t="s">
        <v>58</v>
      </c>
    </row>
    <row r="4" spans="1:20" x14ac:dyDescent="0.3">
      <c r="A4" s="31" t="s">
        <v>24</v>
      </c>
      <c r="B4" s="32" t="e">
        <f>VLOOKUP($J$1,AvgGoalStats!$A$3:$AE$998,6,FALSE)</f>
        <v>#DIV/0!</v>
      </c>
      <c r="C4" s="39" t="e">
        <f t="shared" ref="C4:C20" si="0">AVERAGE(B4,D4)</f>
        <v>#DIV/0!</v>
      </c>
      <c r="D4" s="32" t="e">
        <f>VLOOKUP($K$1,AvgGoalStats!$A$3:$AE$998,7,FALSE)</f>
        <v>#DIV/0!</v>
      </c>
      <c r="E4" s="33" t="s">
        <v>29</v>
      </c>
      <c r="F4" s="31" t="s">
        <v>24</v>
      </c>
      <c r="G4" s="34" t="e">
        <f>VLOOKUP($J$1,PercentGoalStats!$A$3:$AE$998,6,FALSE)</f>
        <v>#DIV/0!</v>
      </c>
      <c r="H4" s="46" t="e">
        <f t="shared" ref="H4:H20" si="1">AVERAGE(G4,I4)</f>
        <v>#DIV/0!</v>
      </c>
      <c r="I4" s="34" t="e">
        <f>VLOOKUP($K$1,PercentGoalStats!$A$3:$AE$998,7,FALSE)</f>
        <v>#DIV/0!</v>
      </c>
      <c r="J4" s="33" t="s">
        <v>29</v>
      </c>
      <c r="K4" s="31" t="s">
        <v>24</v>
      </c>
      <c r="L4" s="34" t="e">
        <f>VLOOKUP($J$1,PercentFHGoalStats!$A$3:$AE$998,6,FALSE)</f>
        <v>#DIV/0!</v>
      </c>
      <c r="M4" s="46" t="e">
        <f t="shared" ref="M4:M26" si="2">AVERAGE(L4,N4)</f>
        <v>#DIV/0!</v>
      </c>
      <c r="N4" s="34" t="e">
        <f>VLOOKUP($K$1,PercentFHGoalStats!$A$3:$AE$998,7,FALSE)</f>
        <v>#DIV/0!</v>
      </c>
      <c r="O4" s="33" t="s">
        <v>29</v>
      </c>
      <c r="P4" s="31" t="s">
        <v>24</v>
      </c>
      <c r="Q4" s="32" t="e">
        <f>VLOOKUP($J$1,CardStats!$A$3:$AE$998,6,FALSE)</f>
        <v>#DIV/0!</v>
      </c>
      <c r="R4" s="39" t="e">
        <f t="shared" ref="R4:R14" si="3">AVERAGE(Q4,S4)</f>
        <v>#DIV/0!</v>
      </c>
      <c r="S4" s="32" t="e">
        <f>VLOOKUP($K$1,CardStats!$A$3:$AE$998,7,FALSE)</f>
        <v>#DIV/0!</v>
      </c>
      <c r="T4" s="33" t="s">
        <v>29</v>
      </c>
    </row>
    <row r="5" spans="1:20" x14ac:dyDescent="0.3">
      <c r="A5" s="31" t="s">
        <v>30</v>
      </c>
      <c r="B5" s="32" t="e">
        <f>VLOOKUP($J$1,AvgGoalStats!$A$3:$AE$998,8,FALSE)</f>
        <v>#DIV/0!</v>
      </c>
      <c r="C5" s="39" t="e">
        <f t="shared" si="0"/>
        <v>#DIV/0!</v>
      </c>
      <c r="D5" s="32" t="e">
        <f>VLOOKUP($K$1,AvgGoalStats!$A$3:$AE$998,8,FALSE)</f>
        <v>#DIV/0!</v>
      </c>
      <c r="E5" s="33" t="s">
        <v>30</v>
      </c>
      <c r="F5" s="31" t="s">
        <v>39</v>
      </c>
      <c r="G5" s="34" t="e">
        <f>VLOOKUP($J$1,PercentGoalStats!$A$3:$AE$998,8,FALSE)</f>
        <v>#DIV/0!</v>
      </c>
      <c r="H5" s="46" t="e">
        <f t="shared" si="1"/>
        <v>#DIV/0!</v>
      </c>
      <c r="I5" s="34" t="e">
        <f>VLOOKUP($K$1,PercentGoalStats!$A$3:$AE$998,8,FALSE)</f>
        <v>#DIV/0!</v>
      </c>
      <c r="J5" s="33" t="s">
        <v>39</v>
      </c>
      <c r="K5" s="31" t="s">
        <v>77</v>
      </c>
      <c r="L5" s="34" t="e">
        <f>VLOOKUP($J$1,PercentFHGoalStats!$A$3:$AE$998,8,FALSE)</f>
        <v>#DIV/0!</v>
      </c>
      <c r="M5" s="46" t="e">
        <f t="shared" si="2"/>
        <v>#DIV/0!</v>
      </c>
      <c r="N5" s="34" t="e">
        <f>VLOOKUP($K$1,PercentFHGoalStats!$A$3:$AE$998,8,FALSE)</f>
        <v>#DIV/0!</v>
      </c>
      <c r="O5" s="33" t="s">
        <v>77</v>
      </c>
      <c r="P5" s="31" t="s">
        <v>26</v>
      </c>
      <c r="Q5" s="32" t="e">
        <f>VLOOKUP($J$1,CardStats!$A$3:$AE$998,8,FALSE)</f>
        <v>#DIV/0!</v>
      </c>
      <c r="R5" s="39" t="e">
        <f t="shared" si="3"/>
        <v>#DIV/0!</v>
      </c>
      <c r="S5" s="32" t="e">
        <f>VLOOKUP($K$1,CardStats!$A$3:$AE$998,8,FALSE)</f>
        <v>#DIV/0!</v>
      </c>
      <c r="T5" s="33" t="s">
        <v>26</v>
      </c>
    </row>
    <row r="6" spans="1:20" x14ac:dyDescent="0.3">
      <c r="A6" s="31" t="s">
        <v>24</v>
      </c>
      <c r="B6" s="32" t="e">
        <f>VLOOKUP($J$1,AvgGoalStats!$A$3:$AE$998,9,FALSE)</f>
        <v>#DIV/0!</v>
      </c>
      <c r="C6" s="39" t="e">
        <f t="shared" si="0"/>
        <v>#DIV/0!</v>
      </c>
      <c r="D6" s="32" t="e">
        <f>VLOOKUP($K$1,AvgGoalStats!$A$3:$AE$998,10,FALSE)</f>
        <v>#DIV/0!</v>
      </c>
      <c r="E6" s="33" t="s">
        <v>29</v>
      </c>
      <c r="F6" s="31" t="s">
        <v>24</v>
      </c>
      <c r="G6" s="34" t="e">
        <f>VLOOKUP($J$1,PercentGoalStats!$A$3:$AE$998,9,FALSE)</f>
        <v>#DIV/0!</v>
      </c>
      <c r="H6" s="46" t="e">
        <f t="shared" si="1"/>
        <v>#DIV/0!</v>
      </c>
      <c r="I6" s="34" t="e">
        <f>VLOOKUP($K$1,PercentGoalStats!$A$3:$AE$998,10,FALSE)</f>
        <v>#DIV/0!</v>
      </c>
      <c r="J6" s="33" t="s">
        <v>29</v>
      </c>
      <c r="K6" s="31" t="s">
        <v>24</v>
      </c>
      <c r="L6" s="34" t="e">
        <f>VLOOKUP($J$1,PercentFHGoalStats!$A$3:$AE$998,9,FALSE)</f>
        <v>#DIV/0!</v>
      </c>
      <c r="M6" s="46" t="e">
        <f t="shared" si="2"/>
        <v>#DIV/0!</v>
      </c>
      <c r="N6" s="34" t="e">
        <f>VLOOKUP($K$1,PercentFHGoalStats!$A$3:$AE$998,10,FALSE)</f>
        <v>#DIV/0!</v>
      </c>
      <c r="O6" s="33" t="s">
        <v>29</v>
      </c>
      <c r="P6" s="31" t="s">
        <v>24</v>
      </c>
      <c r="Q6" s="32" t="e">
        <f>VLOOKUP($J$1,CardStats!$A$3:$AE$998,9,FALSE)</f>
        <v>#DIV/0!</v>
      </c>
      <c r="R6" s="39" t="e">
        <f t="shared" si="3"/>
        <v>#DIV/0!</v>
      </c>
      <c r="S6" s="32" t="e">
        <f>VLOOKUP($K$1,CardStats!$A$3:$AE$998,10,FALSE)</f>
        <v>#DIV/0!</v>
      </c>
      <c r="T6" s="33" t="s">
        <v>29</v>
      </c>
    </row>
    <row r="7" spans="1:20" x14ac:dyDescent="0.3">
      <c r="A7" s="31" t="s">
        <v>75</v>
      </c>
      <c r="B7" s="32" t="e">
        <f>VLOOKUP($J$1,AvgGoalStats!$A$3:$AE$998,11,FALSE)</f>
        <v>#DIV/0!</v>
      </c>
      <c r="C7" s="39" t="e">
        <f t="shared" si="0"/>
        <v>#DIV/0!</v>
      </c>
      <c r="D7" s="32" t="e">
        <f>VLOOKUP($K$1,AvgGoalStats!$A$3:$AE$998,11,FALSE)</f>
        <v>#DIV/0!</v>
      </c>
      <c r="E7" s="33" t="s">
        <v>75</v>
      </c>
      <c r="F7" s="31" t="s">
        <v>40</v>
      </c>
      <c r="G7" s="34" t="e">
        <f>VLOOKUP($J$1,PercentGoalStats!$A$3:$AE$998,11,FALSE)</f>
        <v>#DIV/0!</v>
      </c>
      <c r="H7" s="46" t="e">
        <f t="shared" si="1"/>
        <v>#DIV/0!</v>
      </c>
      <c r="I7" s="34" t="e">
        <f>VLOOKUP($K$1,PercentGoalStats!$A$3:$AE$998,11,FALSE)</f>
        <v>#DIV/0!</v>
      </c>
      <c r="J7" s="33" t="s">
        <v>40</v>
      </c>
      <c r="K7" s="31" t="s">
        <v>71</v>
      </c>
      <c r="L7" s="34" t="e">
        <f>VLOOKUP($J$1,PercentFHGoalStats!$A$3:$AE$998,11,FALSE)</f>
        <v>#DIV/0!</v>
      </c>
      <c r="M7" s="46" t="e">
        <f t="shared" si="2"/>
        <v>#DIV/0!</v>
      </c>
      <c r="N7" s="34" t="e">
        <f>VLOOKUP($K$1,PercentFHGoalStats!$A$3:$AE$998,11,FALSE)</f>
        <v>#DIV/0!</v>
      </c>
      <c r="O7" s="33" t="s">
        <v>71</v>
      </c>
      <c r="P7" s="31" t="s">
        <v>59</v>
      </c>
      <c r="Q7" s="34" t="e">
        <f>VLOOKUP($J$1,CardStats!$A$3:$AE$998,11,FALSE)</f>
        <v>#DIV/0!</v>
      </c>
      <c r="R7" s="46" t="e">
        <f t="shared" si="3"/>
        <v>#DIV/0!</v>
      </c>
      <c r="S7" s="34" t="e">
        <f>VLOOKUP($K$1,CardStats!$A$3:$AE$998,11,FALSE)</f>
        <v>#DIV/0!</v>
      </c>
      <c r="T7" s="33" t="s">
        <v>59</v>
      </c>
    </row>
    <row r="8" spans="1:20" x14ac:dyDescent="0.3">
      <c r="A8" s="31" t="s">
        <v>24</v>
      </c>
      <c r="B8" s="32" t="e">
        <f>VLOOKUP($J$1,AvgGoalStats!$A$3:$AE$998,12,FALSE)</f>
        <v>#DIV/0!</v>
      </c>
      <c r="C8" s="39" t="e">
        <f t="shared" si="0"/>
        <v>#DIV/0!</v>
      </c>
      <c r="D8" s="32" t="e">
        <f>VLOOKUP($K$1,AvgGoalStats!$A$3:$AE$998,13,FALSE)</f>
        <v>#DIV/0!</v>
      </c>
      <c r="E8" s="33" t="s">
        <v>29</v>
      </c>
      <c r="F8" s="31" t="s">
        <v>24</v>
      </c>
      <c r="G8" s="34" t="e">
        <f>VLOOKUP($J$1,PercentGoalStats!$A$3:$AE$998,12,FALSE)</f>
        <v>#DIV/0!</v>
      </c>
      <c r="H8" s="46" t="e">
        <f t="shared" si="1"/>
        <v>#DIV/0!</v>
      </c>
      <c r="I8" s="34" t="e">
        <f>VLOOKUP($K$1,PercentGoalStats!$A$3:$AE$998,13,FALSE)</f>
        <v>#DIV/0!</v>
      </c>
      <c r="J8" s="33" t="s">
        <v>29</v>
      </c>
      <c r="K8" s="31" t="s">
        <v>24</v>
      </c>
      <c r="L8" s="34" t="e">
        <f>VLOOKUP($J$1,PercentFHGoalStats!$A$3:$AE$998,12,FALSE)</f>
        <v>#DIV/0!</v>
      </c>
      <c r="M8" s="46" t="e">
        <f t="shared" si="2"/>
        <v>#DIV/0!</v>
      </c>
      <c r="N8" s="34" t="e">
        <f>VLOOKUP($K$1,PercentFHGoalStats!$A$3:$AE$998,13,FALSE)</f>
        <v>#DIV/0!</v>
      </c>
      <c r="O8" s="33" t="s">
        <v>29</v>
      </c>
      <c r="P8" s="31" t="s">
        <v>24</v>
      </c>
      <c r="Q8" s="34" t="e">
        <f>VLOOKUP($J$1,CardStats!$A$3:$AE$998,12,FALSE)</f>
        <v>#DIV/0!</v>
      </c>
      <c r="R8" s="46" t="e">
        <f t="shared" si="3"/>
        <v>#DIV/0!</v>
      </c>
      <c r="S8" s="34" t="e">
        <f>VLOOKUP($K$1,CardStats!$A$3:$AE$998,13,FALSE)</f>
        <v>#DIV/0!</v>
      </c>
      <c r="T8" s="33" t="s">
        <v>29</v>
      </c>
    </row>
    <row r="9" spans="1:20" x14ac:dyDescent="0.3">
      <c r="A9" s="31" t="s">
        <v>32</v>
      </c>
      <c r="B9" s="32" t="e">
        <f>VLOOKUP($J$1,AvgGoalStats!$A$3:$AE$998,14,FALSE)</f>
        <v>#DIV/0!</v>
      </c>
      <c r="C9" s="39" t="e">
        <f t="shared" si="0"/>
        <v>#DIV/0!</v>
      </c>
      <c r="D9" s="32" t="e">
        <f>VLOOKUP($K$1,AvgGoalStats!$A$3:$AE$998,14,FALSE)</f>
        <v>#DIV/0!</v>
      </c>
      <c r="E9" s="33" t="s">
        <v>32</v>
      </c>
      <c r="F9" s="31" t="s">
        <v>41</v>
      </c>
      <c r="G9" s="34" t="e">
        <f>VLOOKUP($J$1,PercentGoalStats!$A$3:$AE$998,14,FALSE)</f>
        <v>#DIV/0!</v>
      </c>
      <c r="H9" s="46" t="e">
        <f t="shared" si="1"/>
        <v>#DIV/0!</v>
      </c>
      <c r="I9" s="34" t="e">
        <f>VLOOKUP($K$1,PercentGoalStats!$A$3:$AE$998,14,FALSE)</f>
        <v>#DIV/0!</v>
      </c>
      <c r="J9" s="33" t="s">
        <v>41</v>
      </c>
      <c r="K9" s="31" t="s">
        <v>72</v>
      </c>
      <c r="L9" s="34" t="e">
        <f>VLOOKUP($J$1,PercentFHGoalStats!$A$3:$AE$998,14,FALSE)</f>
        <v>#DIV/0!</v>
      </c>
      <c r="M9" s="46" t="e">
        <f t="shared" si="2"/>
        <v>#DIV/0!</v>
      </c>
      <c r="N9" s="34" t="e">
        <f>VLOOKUP($K$1,PercentFHGoalStats!$A$3:$AE$998,14,FALSE)</f>
        <v>#DIV/0!</v>
      </c>
      <c r="O9" s="33" t="s">
        <v>72</v>
      </c>
      <c r="P9" s="31" t="s">
        <v>60</v>
      </c>
      <c r="Q9" s="34" t="e">
        <f>VLOOKUP($J$1,CardStats!$A$3:$AE$998,14,FALSE)</f>
        <v>#DIV/0!</v>
      </c>
      <c r="R9" s="46" t="e">
        <f t="shared" si="3"/>
        <v>#DIV/0!</v>
      </c>
      <c r="S9" s="34" t="e">
        <f>VLOOKUP($K$1,CardStats!$A$3:$AE$998,14,FALSE)</f>
        <v>#DIV/0!</v>
      </c>
      <c r="T9" s="33" t="s">
        <v>60</v>
      </c>
    </row>
    <row r="10" spans="1:20" x14ac:dyDescent="0.3">
      <c r="A10" s="31" t="s">
        <v>24</v>
      </c>
      <c r="B10" s="32" t="e">
        <f>VLOOKUP($J$1,AvgGoalStats!$A$3:$AE$998,15,FALSE)</f>
        <v>#DIV/0!</v>
      </c>
      <c r="C10" s="39" t="e">
        <f t="shared" si="0"/>
        <v>#DIV/0!</v>
      </c>
      <c r="D10" s="32" t="e">
        <f>VLOOKUP($K$1,AvgGoalStats!$A$3:$AE$998,16,FALSE)</f>
        <v>#DIV/0!</v>
      </c>
      <c r="E10" s="33" t="s">
        <v>29</v>
      </c>
      <c r="F10" s="31" t="s">
        <v>24</v>
      </c>
      <c r="G10" s="34" t="e">
        <f>VLOOKUP($J$1,PercentGoalStats!$A$3:$AE$998,15,FALSE)</f>
        <v>#DIV/0!</v>
      </c>
      <c r="H10" s="46" t="e">
        <f t="shared" si="1"/>
        <v>#DIV/0!</v>
      </c>
      <c r="I10" s="34" t="e">
        <f>VLOOKUP($K$1,PercentGoalStats!$A$3:$AE$998,16,FALSE)</f>
        <v>#DIV/0!</v>
      </c>
      <c r="J10" s="33" t="s">
        <v>29</v>
      </c>
      <c r="K10" s="31" t="s">
        <v>24</v>
      </c>
      <c r="L10" s="34" t="e">
        <f>VLOOKUP($J$1,PercentFHGoalStats!$A$3:$AE$998,15,FALSE)</f>
        <v>#DIV/0!</v>
      </c>
      <c r="M10" s="46" t="e">
        <f t="shared" si="2"/>
        <v>#DIV/0!</v>
      </c>
      <c r="N10" s="34" t="e">
        <f>VLOOKUP($K$1,PercentFHGoalStats!$A$3:$AE$998,16,FALSE)</f>
        <v>#DIV/0!</v>
      </c>
      <c r="O10" s="33" t="s">
        <v>29</v>
      </c>
      <c r="P10" s="31" t="s">
        <v>24</v>
      </c>
      <c r="Q10" s="34" t="e">
        <f>VLOOKUP($J$1,CardStats!$A$3:$AE$998,15,FALSE)</f>
        <v>#DIV/0!</v>
      </c>
      <c r="R10" s="46" t="e">
        <f t="shared" si="3"/>
        <v>#DIV/0!</v>
      </c>
      <c r="S10" s="34" t="e">
        <f>VLOOKUP($K$1,CardStats!$A$3:$AE$998,16,FALSE)</f>
        <v>#DIV/0!</v>
      </c>
      <c r="T10" s="33" t="s">
        <v>29</v>
      </c>
    </row>
    <row r="11" spans="1:20" x14ac:dyDescent="0.3">
      <c r="A11" s="31" t="s">
        <v>33</v>
      </c>
      <c r="B11" s="32" t="e">
        <f>VLOOKUP($J$1,AvgGoalStats!$A$3:$AE$998,17,FALSE)</f>
        <v>#DIV/0!</v>
      </c>
      <c r="C11" s="39" t="e">
        <f t="shared" si="0"/>
        <v>#DIV/0!</v>
      </c>
      <c r="D11" s="32" t="e">
        <f>VLOOKUP($K$1,AvgGoalStats!$A$3:$AE$998,17,FALSE)</f>
        <v>#DIV/0!</v>
      </c>
      <c r="E11" s="33" t="s">
        <v>33</v>
      </c>
      <c r="F11" s="31" t="s">
        <v>69</v>
      </c>
      <c r="G11" s="34" t="e">
        <f>VLOOKUP($J$1,PercentGoalStats!$A$3:$AE$998,17,FALSE)</f>
        <v>#DIV/0!</v>
      </c>
      <c r="H11" s="46" t="e">
        <f t="shared" si="1"/>
        <v>#DIV/0!</v>
      </c>
      <c r="I11" s="34" t="e">
        <f>VLOOKUP($K$1,PercentGoalStats!$A$3:$AE$998,17,FALSE)</f>
        <v>#DIV/0!</v>
      </c>
      <c r="J11" s="33" t="s">
        <v>69</v>
      </c>
      <c r="K11" s="31" t="s">
        <v>78</v>
      </c>
      <c r="L11" s="34" t="e">
        <f>VLOOKUP($J$1,PercentFHGoalStats!$A$3:$AE$998,17,FALSE)</f>
        <v>#DIV/0!</v>
      </c>
      <c r="M11" s="46" t="e">
        <f t="shared" si="2"/>
        <v>#DIV/0!</v>
      </c>
      <c r="N11" s="34" t="e">
        <f>VLOOKUP($K$1,PercentFHGoalStats!$A$3:$AE$998,17,FALSE)</f>
        <v>#DIV/0!</v>
      </c>
      <c r="O11" s="33" t="s">
        <v>78</v>
      </c>
      <c r="P11" s="31" t="s">
        <v>61</v>
      </c>
      <c r="Q11" s="34" t="e">
        <f>VLOOKUP($J$1,CardStats!$A$3:$AE$998,17,FALSE)</f>
        <v>#DIV/0!</v>
      </c>
      <c r="R11" s="46" t="e">
        <f t="shared" si="3"/>
        <v>#DIV/0!</v>
      </c>
      <c r="S11" s="34" t="e">
        <f>VLOOKUP($K$1,CardStats!$A$3:$AE$998,17,FALSE)</f>
        <v>#DIV/0!</v>
      </c>
      <c r="T11" s="33" t="s">
        <v>61</v>
      </c>
    </row>
    <row r="12" spans="1:20" x14ac:dyDescent="0.3">
      <c r="A12" s="31" t="s">
        <v>24</v>
      </c>
      <c r="B12" s="32" t="e">
        <f>VLOOKUP($J$1,AvgGoalStats!$A$3:$AE$998,18,FALSE)</f>
        <v>#DIV/0!</v>
      </c>
      <c r="C12" s="39" t="e">
        <f t="shared" si="0"/>
        <v>#DIV/0!</v>
      </c>
      <c r="D12" s="32" t="e">
        <f>VLOOKUP($K$1,AvgGoalStats!$A$3:$AE$998,19,FALSE)</f>
        <v>#DIV/0!</v>
      </c>
      <c r="E12" s="33" t="s">
        <v>29</v>
      </c>
      <c r="F12" s="31" t="s">
        <v>24</v>
      </c>
      <c r="G12" s="34" t="e">
        <f>VLOOKUP($J$1,PercentGoalStats!$A$3:$AE$998,18,FALSE)</f>
        <v>#DIV/0!</v>
      </c>
      <c r="H12" s="46" t="e">
        <f t="shared" si="1"/>
        <v>#DIV/0!</v>
      </c>
      <c r="I12" s="34" t="e">
        <f>VLOOKUP($K$1,PercentGoalStats!$A$3:$AE$998,19,FALSE)</f>
        <v>#DIV/0!</v>
      </c>
      <c r="J12" s="33" t="s">
        <v>29</v>
      </c>
      <c r="K12" s="31" t="s">
        <v>24</v>
      </c>
      <c r="L12" s="34" t="e">
        <f>VLOOKUP($J$1,PercentFHGoalStats!$A$3:$AE$998,18,FALSE)</f>
        <v>#DIV/0!</v>
      </c>
      <c r="M12" s="46" t="e">
        <f t="shared" si="2"/>
        <v>#DIV/0!</v>
      </c>
      <c r="N12" s="34" t="e">
        <f>VLOOKUP($K$1,PercentFHGoalStats!$A$3:$AE$998,19,FALSE)</f>
        <v>#DIV/0!</v>
      </c>
      <c r="O12" s="33" t="s">
        <v>29</v>
      </c>
      <c r="P12" s="31" t="s">
        <v>24</v>
      </c>
      <c r="Q12" s="34" t="e">
        <f>VLOOKUP($J$1,CardStats!$A$3:$AE$998,18,FALSE)</f>
        <v>#DIV/0!</v>
      </c>
      <c r="R12" s="46" t="e">
        <f t="shared" si="3"/>
        <v>#DIV/0!</v>
      </c>
      <c r="S12" s="34" t="e">
        <f>VLOOKUP($K$1,CardStats!$A$3:$AE$998,19,FALSE)</f>
        <v>#DIV/0!</v>
      </c>
      <c r="T12" s="33" t="s">
        <v>29</v>
      </c>
    </row>
    <row r="13" spans="1:20" x14ac:dyDescent="0.3">
      <c r="A13" s="31" t="s">
        <v>34</v>
      </c>
      <c r="B13" s="32" t="e">
        <f>VLOOKUP($J$1,AvgGoalStats!$A$3:$AE$998,20,FALSE)</f>
        <v>#DIV/0!</v>
      </c>
      <c r="C13" s="39" t="e">
        <f t="shared" si="0"/>
        <v>#DIV/0!</v>
      </c>
      <c r="D13" s="32" t="e">
        <f>VLOOKUP($K$1,AvgGoalStats!$A$3:$AE$998,20,FALSE)</f>
        <v>#DIV/0!</v>
      </c>
      <c r="E13" s="33" t="s">
        <v>34</v>
      </c>
      <c r="F13" s="31" t="s">
        <v>73</v>
      </c>
      <c r="G13" s="34" t="e">
        <f>VLOOKUP($J$1,PercentGoalStats!$A$3:$AE$998,20,FALSE)</f>
        <v>#DIV/0!</v>
      </c>
      <c r="H13" s="46" t="e">
        <f t="shared" si="1"/>
        <v>#DIV/0!</v>
      </c>
      <c r="I13" s="34" t="e">
        <f>VLOOKUP($K$1,PercentGoalStats!$A$3:$AE$998,20,FALSE)</f>
        <v>#DIV/0!</v>
      </c>
      <c r="J13" s="33" t="s">
        <v>73</v>
      </c>
      <c r="K13" s="31" t="s">
        <v>79</v>
      </c>
      <c r="L13" s="34" t="e">
        <f>VLOOKUP($J$1,PercentFHGoalStats!$A$3:$AE$998,20,FALSE)</f>
        <v>#DIV/0!</v>
      </c>
      <c r="M13" s="46" t="e">
        <f t="shared" si="2"/>
        <v>#DIV/0!</v>
      </c>
      <c r="N13" s="34" t="e">
        <f>VLOOKUP($K$1,PercentFHGoalStats!$A$3:$AE$998,20,FALSE)</f>
        <v>#DIV/0!</v>
      </c>
      <c r="O13" s="33" t="s">
        <v>79</v>
      </c>
      <c r="P13" s="31" t="s">
        <v>62</v>
      </c>
      <c r="Q13" s="34" t="e">
        <f>VLOOKUP($J$1,CardStats!$A$3:$AE$998,20,FALSE)</f>
        <v>#DIV/0!</v>
      </c>
      <c r="R13" s="46" t="e">
        <f t="shared" si="3"/>
        <v>#DIV/0!</v>
      </c>
      <c r="S13" s="34" t="e">
        <f>VLOOKUP($K$1,CardStats!$A$3:$AE$998,20,FALSE)</f>
        <v>#DIV/0!</v>
      </c>
      <c r="T13" s="33" t="s">
        <v>62</v>
      </c>
    </row>
    <row r="14" spans="1:20" ht="14.4" thickBot="1" x14ac:dyDescent="0.35">
      <c r="A14" s="31" t="s">
        <v>24</v>
      </c>
      <c r="B14" s="32" t="e">
        <f>VLOOKUP($J$1,AvgGoalStats!$A$3:$AE$998,21,FALSE)</f>
        <v>#DIV/0!</v>
      </c>
      <c r="C14" s="39" t="e">
        <f t="shared" si="0"/>
        <v>#DIV/0!</v>
      </c>
      <c r="D14" s="32" t="e">
        <f>VLOOKUP($K$1,AvgGoalStats!$A$3:$AE$998,22,FALSE)</f>
        <v>#DIV/0!</v>
      </c>
      <c r="E14" s="33" t="s">
        <v>29</v>
      </c>
      <c r="F14" s="31" t="s">
        <v>24</v>
      </c>
      <c r="G14" s="34" t="e">
        <f>VLOOKUP($J$1,PercentGoalStats!$A$3:$AE$998,21,FALSE)</f>
        <v>#DIV/0!</v>
      </c>
      <c r="H14" s="46" t="e">
        <f t="shared" si="1"/>
        <v>#DIV/0!</v>
      </c>
      <c r="I14" s="34" t="e">
        <f>VLOOKUP($K$1,PercentGoalStats!$A$3:$AE$998,22,FALSE)</f>
        <v>#DIV/0!</v>
      </c>
      <c r="J14" s="33" t="s">
        <v>29</v>
      </c>
      <c r="K14" s="35" t="s">
        <v>24</v>
      </c>
      <c r="L14" s="34" t="e">
        <f>VLOOKUP($J$1,PercentFHGoalStats!$A$3:$AE$998,21,FALSE)</f>
        <v>#DIV/0!</v>
      </c>
      <c r="M14" s="46" t="e">
        <f t="shared" si="2"/>
        <v>#DIV/0!</v>
      </c>
      <c r="N14" s="34" t="e">
        <f>VLOOKUP($K$1,PercentFHGoalStats!$A$3:$AE$998,22,FALSE)</f>
        <v>#DIV/0!</v>
      </c>
      <c r="O14" s="37" t="s">
        <v>29</v>
      </c>
      <c r="P14" s="35" t="s">
        <v>24</v>
      </c>
      <c r="Q14" s="34" t="e">
        <f>VLOOKUP($J$1,CardStats!$A$3:$AE$998,21,FALSE)</f>
        <v>#DIV/0!</v>
      </c>
      <c r="R14" s="46" t="e">
        <f t="shared" si="3"/>
        <v>#DIV/0!</v>
      </c>
      <c r="S14" s="34" t="e">
        <f>VLOOKUP($K$1,CardStats!$A$3:$AE$998,22,FALSE)</f>
        <v>#DIV/0!</v>
      </c>
      <c r="T14" s="37" t="s">
        <v>29</v>
      </c>
    </row>
    <row r="15" spans="1:20" ht="14.4" thickTop="1" x14ac:dyDescent="0.3">
      <c r="A15" s="31" t="s">
        <v>35</v>
      </c>
      <c r="B15" s="32" t="e">
        <f>VLOOKUP($J$1,AvgGoalStats!$A$3:$AE$998,23,FALSE)</f>
        <v>#DIV/0!</v>
      </c>
      <c r="C15" s="39" t="e">
        <f t="shared" si="0"/>
        <v>#DIV/0!</v>
      </c>
      <c r="D15" s="32" t="e">
        <f>VLOOKUP($K$1,AvgGoalStats!$A$3:$AE$998,23,FALSE)</f>
        <v>#DIV/0!</v>
      </c>
      <c r="E15" s="33" t="s">
        <v>35</v>
      </c>
      <c r="F15" s="31" t="s">
        <v>70</v>
      </c>
      <c r="G15" s="34" t="e">
        <f>VLOOKUP($J$1,PercentGoalStats!$A$3:$AE$998,23,FALSE)</f>
        <v>#DIV/0!</v>
      </c>
      <c r="H15" s="46" t="e">
        <f t="shared" si="1"/>
        <v>#DIV/0!</v>
      </c>
      <c r="I15" s="34" t="e">
        <f>VLOOKUP($K$1,PercentGoalStats!$A$3:$AE$998,23,FALSE)</f>
        <v>#DIV/0!</v>
      </c>
      <c r="J15" s="33" t="s">
        <v>70</v>
      </c>
      <c r="K15" s="31" t="s">
        <v>80</v>
      </c>
      <c r="L15" s="28" t="e">
        <f>VLOOKUP($J$1,PercentSHGoalStats!$A$3:$AE$998,5,FALSE)</f>
        <v>#DIV/0!</v>
      </c>
      <c r="M15" s="28" t="e">
        <f>AVERAGE(L15,N15)</f>
        <v>#DIV/0!</v>
      </c>
      <c r="N15" s="28" t="e">
        <f>VLOOKUP($K$1,PercentSHGoalStats!$A$3:$AE$998,5,FALSE)</f>
        <v>#DIV/0!</v>
      </c>
      <c r="O15" s="33" t="s">
        <v>80</v>
      </c>
      <c r="P15" s="31" t="s">
        <v>67</v>
      </c>
      <c r="Q15" s="26" t="e">
        <f>VLOOKUP($J$1,CornerStats!$A$3:$AE$998,5,FALSE)</f>
        <v>#DIV/0!</v>
      </c>
      <c r="R15" s="26" t="e">
        <f>AVERAGE(Q15,S15)</f>
        <v>#DIV/0!</v>
      </c>
      <c r="S15" s="26" t="e">
        <f>VLOOKUP($K$1,CornerStats!$A$3:$AE$998,5,FALSE)</f>
        <v>#DIV/0!</v>
      </c>
      <c r="T15" s="33" t="s">
        <v>67</v>
      </c>
    </row>
    <row r="16" spans="1:20" x14ac:dyDescent="0.3">
      <c r="A16" s="31" t="s">
        <v>24</v>
      </c>
      <c r="B16" s="32" t="e">
        <f>VLOOKUP($J$1,AvgGoalStats!$A$3:$AE$998,24,FALSE)</f>
        <v>#DIV/0!</v>
      </c>
      <c r="C16" s="39" t="e">
        <f t="shared" si="0"/>
        <v>#DIV/0!</v>
      </c>
      <c r="D16" s="32" t="e">
        <f>VLOOKUP($K$1,AvgGoalStats!$A$3:$AE$998,25,FALSE)</f>
        <v>#DIV/0!</v>
      </c>
      <c r="E16" s="33" t="s">
        <v>29</v>
      </c>
      <c r="F16" s="31" t="s">
        <v>24</v>
      </c>
      <c r="G16" s="34" t="e">
        <f>VLOOKUP($J$1,PercentGoalStats!$A$3:$AE$998,24,FALSE)</f>
        <v>#DIV/0!</v>
      </c>
      <c r="H16" s="46" t="e">
        <f t="shared" si="1"/>
        <v>#DIV/0!</v>
      </c>
      <c r="I16" s="34" t="e">
        <f>VLOOKUP($K$1,PercentGoalStats!$A$3:$AE$998,25,FALSE)</f>
        <v>#DIV/0!</v>
      </c>
      <c r="J16" s="33" t="s">
        <v>29</v>
      </c>
      <c r="K16" s="31" t="s">
        <v>24</v>
      </c>
      <c r="L16" s="34" t="e">
        <f>VLOOKUP($J$1,PercentSHGoalStats!$A$3:$AE$998,6,FALSE)</f>
        <v>#DIV/0!</v>
      </c>
      <c r="M16" s="46" t="e">
        <f t="shared" si="2"/>
        <v>#DIV/0!</v>
      </c>
      <c r="N16" s="34" t="e">
        <f>VLOOKUP($K$1,PercentSHGoalStats!$A$3:$AE$998,7,FALSE)</f>
        <v>#DIV/0!</v>
      </c>
      <c r="O16" s="33" t="s">
        <v>29</v>
      </c>
      <c r="P16" s="31" t="s">
        <v>24</v>
      </c>
      <c r="Q16" s="32" t="e">
        <f>VLOOKUP($J$1,CornerStats!$A$3:$AE$998,6,FALSE)</f>
        <v>#DIV/0!</v>
      </c>
      <c r="R16" s="39" t="e">
        <f t="shared" ref="R16:R26" si="4">AVERAGE(Q16,S16)</f>
        <v>#DIV/0!</v>
      </c>
      <c r="S16" s="32" t="e">
        <f>VLOOKUP($K$1,CornerStats!$A$3:$AE$998,7,FALSE)</f>
        <v>#DIV/0!</v>
      </c>
      <c r="T16" s="33" t="s">
        <v>29</v>
      </c>
    </row>
    <row r="17" spans="1:20" x14ac:dyDescent="0.3">
      <c r="A17" s="31" t="s">
        <v>36</v>
      </c>
      <c r="B17" s="32" t="e">
        <f>VLOOKUP($J$1,AvgGoalStats!$A$3:$AE$998,26,FALSE)</f>
        <v>#DIV/0!</v>
      </c>
      <c r="C17" s="39" t="e">
        <f t="shared" si="0"/>
        <v>#DIV/0!</v>
      </c>
      <c r="D17" s="32" t="e">
        <f>VLOOKUP($K$1,AvgGoalStats!$A$3:$AE$998,26,FALSE)</f>
        <v>#DIV/0!</v>
      </c>
      <c r="E17" s="33" t="s">
        <v>36</v>
      </c>
      <c r="F17" s="31" t="s">
        <v>74</v>
      </c>
      <c r="G17" s="34" t="e">
        <f>VLOOKUP($J$1,PercentGoalStats!$A$3:$AE$998,26,FALSE)</f>
        <v>#DIV/0!</v>
      </c>
      <c r="H17" s="46" t="e">
        <f t="shared" si="1"/>
        <v>#DIV/0!</v>
      </c>
      <c r="I17" s="34" t="e">
        <f>VLOOKUP($K$1,PercentGoalStats!$A$3:$AE$998,26,FALSE)</f>
        <v>#DIV/0!</v>
      </c>
      <c r="J17" s="33" t="s">
        <v>74</v>
      </c>
      <c r="K17" s="31" t="s">
        <v>81</v>
      </c>
      <c r="L17" s="34" t="e">
        <f>VLOOKUP($J$1,PercentSHGoalStats!$A$3:$AE$998,8,FALSE)</f>
        <v>#DIV/0!</v>
      </c>
      <c r="M17" s="46" t="e">
        <f t="shared" si="2"/>
        <v>#DIV/0!</v>
      </c>
      <c r="N17" s="34" t="e">
        <f>VLOOKUP($K$1,PercentSHGoalStats!$A$3:$AE$998,8,FALSE)</f>
        <v>#DIV/0!</v>
      </c>
      <c r="O17" s="33" t="s">
        <v>81</v>
      </c>
      <c r="P17" s="31" t="s">
        <v>63</v>
      </c>
      <c r="Q17" s="32" t="e">
        <f>VLOOKUP($J$1,CornerStats!$A$3:$AE$998,8,FALSE)</f>
        <v>#DIV/0!</v>
      </c>
      <c r="R17" s="39" t="e">
        <f t="shared" si="4"/>
        <v>#DIV/0!</v>
      </c>
      <c r="S17" s="32" t="e">
        <f>VLOOKUP($K$1,CornerStats!$A$3:$AE$998,8,FALSE)</f>
        <v>#DIV/0!</v>
      </c>
      <c r="T17" s="33" t="s">
        <v>63</v>
      </c>
    </row>
    <row r="18" spans="1:20" x14ac:dyDescent="0.3">
      <c r="A18" s="31" t="s">
        <v>24</v>
      </c>
      <c r="B18" s="32" t="e">
        <f>VLOOKUP($J$1,AvgGoalStats!$A$3:$AE$998,27,FALSE)</f>
        <v>#DIV/0!</v>
      </c>
      <c r="C18" s="39" t="e">
        <f t="shared" si="0"/>
        <v>#DIV/0!</v>
      </c>
      <c r="D18" s="32" t="e">
        <f>VLOOKUP($K$1,AvgGoalStats!$A$3:$AE$998,28,FALSE)</f>
        <v>#DIV/0!</v>
      </c>
      <c r="E18" s="33" t="s">
        <v>29</v>
      </c>
      <c r="F18" s="31" t="s">
        <v>24</v>
      </c>
      <c r="G18" s="34" t="e">
        <f>VLOOKUP($J$1,PercentGoalStats!$A$3:$AE$998,27,FALSE)</f>
        <v>#DIV/0!</v>
      </c>
      <c r="H18" s="46" t="e">
        <f t="shared" si="1"/>
        <v>#DIV/0!</v>
      </c>
      <c r="I18" s="34" t="e">
        <f>VLOOKUP($K$1,PercentGoalStats!$A$3:$AE$998,28,FALSE)</f>
        <v>#DIV/0!</v>
      </c>
      <c r="J18" s="33" t="s">
        <v>29</v>
      </c>
      <c r="K18" s="31" t="s">
        <v>24</v>
      </c>
      <c r="L18" s="34" t="e">
        <f>VLOOKUP($J$1,PercentSHGoalStats!$A$3:$AE$998,9,FALSE)</f>
        <v>#DIV/0!</v>
      </c>
      <c r="M18" s="46" t="e">
        <f t="shared" si="2"/>
        <v>#DIV/0!</v>
      </c>
      <c r="N18" s="34" t="e">
        <f>VLOOKUP($K$1,PercentSHGoalStats!$A$3:$AE$998,10,FALSE)</f>
        <v>#DIV/0!</v>
      </c>
      <c r="O18" s="33" t="s">
        <v>29</v>
      </c>
      <c r="P18" s="31" t="s">
        <v>24</v>
      </c>
      <c r="Q18" s="32" t="e">
        <f>VLOOKUP($J$1,CornerStats!$A$3:$AE$998,9,FALSE)</f>
        <v>#DIV/0!</v>
      </c>
      <c r="R18" s="39" t="e">
        <f t="shared" si="4"/>
        <v>#DIV/0!</v>
      </c>
      <c r="S18" s="32" t="e">
        <f>VLOOKUP($K$1,CornerStats!$A$3:$AE$998,10,FALSE)</f>
        <v>#DIV/0!</v>
      </c>
      <c r="T18" s="33" t="s">
        <v>29</v>
      </c>
    </row>
    <row r="19" spans="1:20" x14ac:dyDescent="0.3">
      <c r="A19" s="31" t="s">
        <v>37</v>
      </c>
      <c r="B19" s="32" t="e">
        <f>VLOOKUP($J$1,AvgGoalStats!$A$3:$AE$998,29,FALSE)</f>
        <v>#DIV/0!</v>
      </c>
      <c r="C19" s="39" t="e">
        <f t="shared" si="0"/>
        <v>#DIV/0!</v>
      </c>
      <c r="D19" s="32" t="e">
        <f>VLOOKUP($K$1,AvgGoalStats!$A$3:$AE$998,29,FALSE)</f>
        <v>#DIV/0!</v>
      </c>
      <c r="E19" s="33" t="s">
        <v>37</v>
      </c>
      <c r="F19" s="31" t="s">
        <v>2</v>
      </c>
      <c r="G19" s="34" t="e">
        <f>VLOOKUP($J$1,PercentGoalStats!$A$3:$AE$998,29,FALSE)</f>
        <v>#DIV/0!</v>
      </c>
      <c r="H19" s="46" t="e">
        <f t="shared" si="1"/>
        <v>#DIV/0!</v>
      </c>
      <c r="I19" s="34" t="e">
        <f>VLOOKUP($K$1,PercentGoalStats!$A$3:$AE$998,29,FALSE)</f>
        <v>#DIV/0!</v>
      </c>
      <c r="J19" s="33" t="s">
        <v>2</v>
      </c>
      <c r="K19" s="31" t="s">
        <v>82</v>
      </c>
      <c r="L19" s="34" t="e">
        <f>VLOOKUP($J$1,PercentSHGoalStats!$A$3:$AE$998,11,FALSE)</f>
        <v>#DIV/0!</v>
      </c>
      <c r="M19" s="46" t="e">
        <f t="shared" si="2"/>
        <v>#DIV/0!</v>
      </c>
      <c r="N19" s="34" t="e">
        <f>VLOOKUP($K$1,PercentSHGoalStats!$A$3:$AE$998,11,FALSE)</f>
        <v>#DIV/0!</v>
      </c>
      <c r="O19" s="33" t="s">
        <v>82</v>
      </c>
      <c r="P19" s="31" t="s">
        <v>64</v>
      </c>
      <c r="Q19" s="32" t="e">
        <f>VLOOKUP($J$1,CornerStats!$A$3:$AE$998,11,FALSE)</f>
        <v>#DIV/0!</v>
      </c>
      <c r="R19" s="39" t="e">
        <f t="shared" si="4"/>
        <v>#DIV/0!</v>
      </c>
      <c r="S19" s="32" t="e">
        <f>VLOOKUP($K$1,CornerStats!$A$3:$AE$998,11,FALSE)</f>
        <v>#DIV/0!</v>
      </c>
      <c r="T19" s="33" t="s">
        <v>64</v>
      </c>
    </row>
    <row r="20" spans="1:20" ht="14.4" thickBot="1" x14ac:dyDescent="0.35">
      <c r="A20" s="35" t="s">
        <v>24</v>
      </c>
      <c r="B20" s="38" t="e">
        <f>VLOOKUP($J$1,AvgGoalStats!$A$3:$AE$998,30,FALSE)</f>
        <v>#DIV/0!</v>
      </c>
      <c r="C20" s="40" t="e">
        <f t="shared" si="0"/>
        <v>#DIV/0!</v>
      </c>
      <c r="D20" s="38" t="e">
        <f>VLOOKUP($K$1,AvgGoalStats!$A$3:$AE$998,31,FALSE)</f>
        <v>#DIV/0!</v>
      </c>
      <c r="E20" s="37" t="s">
        <v>29</v>
      </c>
      <c r="F20" s="35" t="s">
        <v>24</v>
      </c>
      <c r="G20" s="36" t="e">
        <f>VLOOKUP($J$1,PercentGoalStats!$A$3:$AE$998,30,FALSE)</f>
        <v>#DIV/0!</v>
      </c>
      <c r="H20" s="47" t="e">
        <f t="shared" si="1"/>
        <v>#DIV/0!</v>
      </c>
      <c r="I20" s="36" t="e">
        <f>VLOOKUP($K$1,PercentGoalStats!$A$3:$AE$998,31,FALSE)</f>
        <v>#DIV/0!</v>
      </c>
      <c r="J20" s="37" t="s">
        <v>29</v>
      </c>
      <c r="K20" s="31" t="s">
        <v>24</v>
      </c>
      <c r="L20" s="34" t="e">
        <f>VLOOKUP($J$1,PercentSHGoalStats!$A$3:$AE$998,12,FALSE)</f>
        <v>#DIV/0!</v>
      </c>
      <c r="M20" s="46" t="e">
        <f t="shared" si="2"/>
        <v>#DIV/0!</v>
      </c>
      <c r="N20" s="34" t="e">
        <f>VLOOKUP($K$1,PercentSHGoalStats!$A$3:$AE$998,13,FALSE)</f>
        <v>#DIV/0!</v>
      </c>
      <c r="O20" s="33" t="s">
        <v>29</v>
      </c>
      <c r="P20" s="31" t="s">
        <v>24</v>
      </c>
      <c r="Q20" s="32" t="e">
        <f>VLOOKUP($J$1,CornerStats!$A$3:$AE$998,12,FALSE)</f>
        <v>#DIV/0!</v>
      </c>
      <c r="R20" s="39" t="e">
        <f t="shared" si="4"/>
        <v>#DIV/0!</v>
      </c>
      <c r="S20" s="32" t="e">
        <f>VLOOKUP($K$1,CornerStats!$A$3:$AE$998,13,FALSE)</f>
        <v>#DIV/0!</v>
      </c>
      <c r="T20" s="33" t="s">
        <v>29</v>
      </c>
    </row>
    <row r="21" spans="1:20" ht="14.4" thickTop="1" x14ac:dyDescent="0.3">
      <c r="K21" s="31" t="s">
        <v>83</v>
      </c>
      <c r="L21" s="34" t="e">
        <f>VLOOKUP($J$1,PercentSHGoalStats!$A$3:$AE$998,14,FALSE)</f>
        <v>#DIV/0!</v>
      </c>
      <c r="M21" s="46" t="e">
        <f t="shared" si="2"/>
        <v>#DIV/0!</v>
      </c>
      <c r="N21" s="34" t="e">
        <f>VLOOKUP($K$1,PercentSHGoalStats!$A$3:$AE$998,14,FALSE)</f>
        <v>#DIV/0!</v>
      </c>
      <c r="O21" s="33" t="s">
        <v>83</v>
      </c>
      <c r="P21" s="31" t="s">
        <v>65</v>
      </c>
      <c r="Q21" s="34" t="e">
        <f>VLOOKUP($J$1,CornerStats!$A$3:$AE$998,14,FALSE)</f>
        <v>#DIV/0!</v>
      </c>
      <c r="R21" s="46" t="e">
        <f t="shared" si="4"/>
        <v>#DIV/0!</v>
      </c>
      <c r="S21" s="34" t="e">
        <f>VLOOKUP($K$1,CornerStats!$A$3:$AE$998,14,FALSE)</f>
        <v>#DIV/0!</v>
      </c>
      <c r="T21" s="33" t="s">
        <v>65</v>
      </c>
    </row>
    <row r="22" spans="1:20" x14ac:dyDescent="0.3">
      <c r="K22" s="31" t="s">
        <v>24</v>
      </c>
      <c r="L22" s="34" t="e">
        <f>VLOOKUP($J$1,PercentSHGoalStats!$A$3:$AE$998,15,FALSE)</f>
        <v>#DIV/0!</v>
      </c>
      <c r="M22" s="46" t="e">
        <f t="shared" si="2"/>
        <v>#DIV/0!</v>
      </c>
      <c r="N22" s="34" t="e">
        <f>VLOOKUP($K$1,PercentSHGoalStats!$A$3:$AE$998,16,FALSE)</f>
        <v>#DIV/0!</v>
      </c>
      <c r="O22" s="33" t="s">
        <v>29</v>
      </c>
      <c r="P22" s="31" t="s">
        <v>24</v>
      </c>
      <c r="Q22" s="34" t="e">
        <f>VLOOKUP($J$1,CornerStats!$A$3:$AE$998,15,FALSE)</f>
        <v>#DIV/0!</v>
      </c>
      <c r="R22" s="46" t="e">
        <f t="shared" si="4"/>
        <v>#DIV/0!</v>
      </c>
      <c r="S22" s="34" t="e">
        <f>VLOOKUP($K$1,CornerStats!$A$3:$AE$998,16,FALSE)</f>
        <v>#DIV/0!</v>
      </c>
      <c r="T22" s="33" t="s">
        <v>29</v>
      </c>
    </row>
    <row r="23" spans="1:20" ht="14.4" x14ac:dyDescent="0.3">
      <c r="A23" s="4"/>
      <c r="K23" s="31" t="s">
        <v>84</v>
      </c>
      <c r="L23" s="34" t="e">
        <f>VLOOKUP($J$1,PercentSHGoalStats!$A$3:$AE$998,17,FALSE)</f>
        <v>#DIV/0!</v>
      </c>
      <c r="M23" s="46" t="e">
        <f t="shared" si="2"/>
        <v>#DIV/0!</v>
      </c>
      <c r="N23" s="34" t="e">
        <f>VLOOKUP($K$1,PercentSHGoalStats!$A$3:$AE$998,17,FALSE)</f>
        <v>#DIV/0!</v>
      </c>
      <c r="O23" s="33" t="s">
        <v>84</v>
      </c>
      <c r="P23" s="31" t="s">
        <v>66</v>
      </c>
      <c r="Q23" s="34" t="e">
        <f>VLOOKUP($J$1,CornerStats!$A$3:$AE$998,17,FALSE)</f>
        <v>#DIV/0!</v>
      </c>
      <c r="R23" s="46" t="e">
        <f t="shared" si="4"/>
        <v>#DIV/0!</v>
      </c>
      <c r="S23" s="34" t="e">
        <f>VLOOKUP($K$1,CornerStats!$A$3:$AE$998,17,FALSE)</f>
        <v>#DIV/0!</v>
      </c>
      <c r="T23" s="33" t="s">
        <v>66</v>
      </c>
    </row>
    <row r="24" spans="1:20" ht="14.4" x14ac:dyDescent="0.3">
      <c r="A24" s="4"/>
      <c r="K24" s="31" t="s">
        <v>24</v>
      </c>
      <c r="L24" s="34" t="e">
        <f>VLOOKUP($J$1,PercentSHGoalStats!$A$3:$AE$998,18,FALSE)</f>
        <v>#DIV/0!</v>
      </c>
      <c r="M24" s="46" t="e">
        <f t="shared" si="2"/>
        <v>#DIV/0!</v>
      </c>
      <c r="N24" s="34" t="e">
        <f>VLOOKUP($K$1,PercentSHGoalStats!$A$3:$AE$998,19,FALSE)</f>
        <v>#DIV/0!</v>
      </c>
      <c r="O24" s="33" t="s">
        <v>29</v>
      </c>
      <c r="P24" s="31" t="s">
        <v>24</v>
      </c>
      <c r="Q24" s="34" t="e">
        <f>VLOOKUP($J$1,CornerStats!$A$3:$AE$998,18,FALSE)</f>
        <v>#DIV/0!</v>
      </c>
      <c r="R24" s="46" t="e">
        <f t="shared" si="4"/>
        <v>#DIV/0!</v>
      </c>
      <c r="S24" s="34" t="e">
        <f>VLOOKUP($K$1,CornerStats!$A$3:$AE$998,19,FALSE)</f>
        <v>#DIV/0!</v>
      </c>
      <c r="T24" s="33" t="s">
        <v>29</v>
      </c>
    </row>
    <row r="25" spans="1:20" ht="14.4" x14ac:dyDescent="0.3">
      <c r="A25" s="4"/>
      <c r="K25" s="31" t="s">
        <v>85</v>
      </c>
      <c r="L25" s="34" t="e">
        <f>VLOOKUP($J$1,PercentSHGoalStats!$A$3:$AE$998,20,FALSE)</f>
        <v>#DIV/0!</v>
      </c>
      <c r="M25" s="46" t="e">
        <f t="shared" si="2"/>
        <v>#DIV/0!</v>
      </c>
      <c r="N25" s="34" t="e">
        <f>VLOOKUP($K$1,PercentSHGoalStats!$A$3:$AE$998,20,FALSE)</f>
        <v>#DIV/0!</v>
      </c>
      <c r="O25" s="33" t="s">
        <v>85</v>
      </c>
      <c r="P25" s="31" t="s">
        <v>68</v>
      </c>
      <c r="Q25" s="34" t="e">
        <f>VLOOKUP($J$1,CornerStats!$A$3:$AE$998,20,FALSE)</f>
        <v>#DIV/0!</v>
      </c>
      <c r="R25" s="46" t="e">
        <f t="shared" si="4"/>
        <v>#DIV/0!</v>
      </c>
      <c r="S25" s="34" t="e">
        <f>VLOOKUP($K$1,CornerStats!$A$3:$AE$998,20,FALSE)</f>
        <v>#DIV/0!</v>
      </c>
      <c r="T25" s="33" t="s">
        <v>68</v>
      </c>
    </row>
    <row r="26" spans="1:20" ht="15" thickBot="1" x14ac:dyDescent="0.35">
      <c r="A26" s="4"/>
      <c r="K26" s="35" t="s">
        <v>24</v>
      </c>
      <c r="L26" s="36" t="e">
        <f>VLOOKUP($J$1,PercentSHGoalStats!$A$3:$AE$998,21,FALSE)</f>
        <v>#DIV/0!</v>
      </c>
      <c r="M26" s="47" t="e">
        <f t="shared" si="2"/>
        <v>#DIV/0!</v>
      </c>
      <c r="N26" s="36" t="e">
        <f>VLOOKUP($K$1,PercentSHGoalStats!$A$3:$AE$998,22,FALSE)</f>
        <v>#DIV/0!</v>
      </c>
      <c r="O26" s="37" t="s">
        <v>29</v>
      </c>
      <c r="P26" s="35" t="s">
        <v>24</v>
      </c>
      <c r="Q26" s="36" t="e">
        <f>VLOOKUP($J$1,CornerStats!$A$3:$AE$998,21,FALSE)</f>
        <v>#DIV/0!</v>
      </c>
      <c r="R26" s="47" t="e">
        <f t="shared" si="4"/>
        <v>#DIV/0!</v>
      </c>
      <c r="S26" s="36" t="e">
        <f>VLOOKUP($K$1,CornerStats!$A$3:$AE$998,22,FALSE)</f>
        <v>#DIV/0!</v>
      </c>
      <c r="T26" s="37" t="s">
        <v>29</v>
      </c>
    </row>
    <row r="27" spans="1:20" ht="15" thickTop="1" x14ac:dyDescent="0.3">
      <c r="A27" s="4"/>
    </row>
    <row r="28" spans="1:20" ht="14.4" x14ac:dyDescent="0.3">
      <c r="A28" s="4"/>
    </row>
    <row r="29" spans="1:20" ht="14.4" x14ac:dyDescent="0.3">
      <c r="A29" s="4"/>
    </row>
    <row r="30" spans="1:20" ht="14.4" x14ac:dyDescent="0.3">
      <c r="A30" s="4"/>
    </row>
    <row r="31" spans="1:20" ht="14.4" x14ac:dyDescent="0.3">
      <c r="A31" s="4"/>
    </row>
    <row r="32" spans="1:20" ht="14.4" x14ac:dyDescent="0.3">
      <c r="A32" s="4"/>
    </row>
    <row r="33" spans="1:1" ht="14.4" x14ac:dyDescent="0.3">
      <c r="A33" s="4"/>
    </row>
    <row r="34" spans="1:1" ht="14.4" x14ac:dyDescent="0.3">
      <c r="A34" s="4"/>
    </row>
    <row r="35" spans="1:1" ht="14.4" x14ac:dyDescent="0.3">
      <c r="A35" s="4"/>
    </row>
    <row r="36" spans="1:1" ht="14.4" x14ac:dyDescent="0.3">
      <c r="A36" s="4"/>
    </row>
    <row r="37" spans="1:1" ht="14.4" x14ac:dyDescent="0.3">
      <c r="A37" s="4"/>
    </row>
    <row r="38" spans="1:1" ht="14.4" x14ac:dyDescent="0.3">
      <c r="A38" s="4"/>
    </row>
    <row r="39" spans="1:1" ht="14.4" x14ac:dyDescent="0.3">
      <c r="A39" s="4"/>
    </row>
    <row r="40" spans="1:1" ht="14.4" x14ac:dyDescent="0.3">
      <c r="A40" s="4"/>
    </row>
    <row r="41" spans="1:1" ht="14.4" x14ac:dyDescent="0.3">
      <c r="A41" s="4"/>
    </row>
    <row r="42" spans="1:1" ht="14.4" x14ac:dyDescent="0.3">
      <c r="A42" s="4"/>
    </row>
  </sheetData>
  <conditionalFormatting sqref="G3:I20 L3:N26 Q7:S14 Q21:S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5167C5-0E52-4387-8CCE-E15DB058439B}">
          <x14:formula1>
            <xm:f>CornerStats!$A3:$A998</xm:f>
          </x14:formula1>
          <xm:sqref>J1:K1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9A82-1685-400C-8E4B-31DB76533D0E}">
  <sheetPr codeName="Sheet1"/>
  <dimension ref="A1"/>
  <sheetViews>
    <sheetView workbookViewId="0"/>
  </sheetViews>
  <sheetFormatPr defaultRowHeight="14.4" x14ac:dyDescent="0.3"/>
  <sheetData/>
  <sortState xmlns:xlrd2="http://schemas.microsoft.com/office/spreadsheetml/2017/richdata2" ref="A109:A118">
    <sortCondition ref="A109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80C8E8-4BA2-4989-A9DA-7923415634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Sheet2</vt:lpstr>
      <vt:lpstr>Sta</vt:lpstr>
      <vt:lpstr>Fixtures</vt:lpstr>
      <vt:lpstr>AvgGoalStats</vt:lpstr>
      <vt:lpstr>CompareAvgGoal</vt:lpstr>
      <vt:lpstr>PercentGoalStats</vt:lpstr>
      <vt:lpstr>CompareGoal%</vt:lpstr>
      <vt:lpstr>PercentFHGoalStats</vt:lpstr>
      <vt:lpstr>CompareFHGoal%</vt:lpstr>
      <vt:lpstr>PercentSHGoalStats</vt:lpstr>
      <vt:lpstr>CompareSHGoal%</vt:lpstr>
      <vt:lpstr>CardStats</vt:lpstr>
      <vt:lpstr>CompareCard</vt:lpstr>
      <vt:lpstr>CornerStats</vt:lpstr>
      <vt:lpstr>CompareCorners</vt:lpstr>
      <vt:lpstr>Compare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 Lotay</dc:creator>
  <cp:lastModifiedBy>Arjun Lotay</cp:lastModifiedBy>
  <dcterms:created xsi:type="dcterms:W3CDTF">2018-12-28T13:34:36Z</dcterms:created>
  <dcterms:modified xsi:type="dcterms:W3CDTF">2019-08-10T21:46:01Z</dcterms:modified>
</cp:coreProperties>
</file>